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ex" sheetId="2" state="visible" r:id="rId4"/>
    <sheet name="Dispatch 25Y" sheetId="3" state="visible" r:id="rId5"/>
    <sheet name="Monthly Y1" sheetId="4" state="visible" r:id="rId6"/>
    <sheet name="Financial Model" sheetId="5" state="visible" r:id="rId7"/>
    <sheet name="Tender Compliance" sheetId="6" state="visible" r:id="rId8"/>
    <sheet name="Validation" sheetId="7" state="visible" r:id="rId9"/>
    <sheet name="Profiles 8760" sheetId="8" state="visible" r:id="rId10"/>
    <sheet name="25Y Hourly Validation" sheetId="9" state="visible" r:id="rId11"/>
    <sheet name="Hourly Dispatc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<sst xmlns="http://schemas.openxmlformats.org/spreadsheetml/2006/main" count="495" uniqueCount="419">
  <si>
    <t xml:space="preserve">FDRE Bid Financial Model — Assumptions</t>
  </si>
  <si>
    <t xml:space="preserve">NHPC FDRE Tranche-II · 200 MW · Rajasthan portfolio · All cells in BLUE are inputs; YELLOW cells are the solver levers.</t>
  </si>
  <si>
    <t xml:space="preserve">LEGEND &amp; HOW TO USE</t>
  </si>
  <si>
    <t xml:space="preserve">Blue text = hardcoded input · Black = formula · Green = link to another sheet · Yellow fill = key lever.</t>
  </si>
  <si>
    <t xml:space="preserve">To re-derive the bid tariff after changing any assumption: Data ▸ What-If Analysis ▸ Goal Seek —</t>
  </si>
  <si>
    <t xml:space="preserve">  set 'Financial Model'!C68 (Equity IRR) to 0.14 by changing Assumptions!C11 (Bid tariff).</t>
  </si>
  <si>
    <t xml:space="preserve">Then verify 'Financial Model'!C70 Min DSCR ≥ 1.10 (if it binds instead, Goal Seek on C70).</t>
  </si>
  <si>
    <t xml:space="preserve">A. OPTIMIZED BID CONFIGURATION (optimizer output — engine run, seed 42)</t>
  </si>
  <si>
    <t xml:space="preserve">Solar capacity (AC)</t>
  </si>
  <si>
    <t xml:space="preserve">MW</t>
  </si>
  <si>
    <t xml:space="preserve">Optimizer result</t>
  </si>
  <si>
    <t xml:space="preserve">Wind capacity</t>
  </si>
  <si>
    <t xml:space="preserve">BESS power</t>
  </si>
  <si>
    <t xml:space="preserve">BESS energy</t>
  </si>
  <si>
    <t xml:space="preserve">MWh</t>
  </si>
  <si>
    <t xml:space="preserve">Contracted (bid) capacity</t>
  </si>
  <si>
    <t xml:space="preserve">Selected bid capacity</t>
  </si>
  <si>
    <t xml:space="preserve">Bid tariff (levelized)</t>
  </si>
  <si>
    <t xml:space="preserve">Rs/kWh</t>
  </si>
  <si>
    <t xml:space="preserve">REQUIRED TARIFF at declared-value delivery (CUF 40%, availability 90%): lowest tariff meeting IRR &amp; DSCR targets — re-derive via Goal Seek (see legend)</t>
  </si>
  <si>
    <t xml:space="preserve">B. TENDER RULES (NHPC FDRE Tranche-II RfS)</t>
  </si>
  <si>
    <t xml:space="preserve">Declared annual CUF</t>
  </si>
  <si>
    <t xml:space="preserve">RfS: bid declaration, min 40%</t>
  </si>
  <si>
    <t xml:space="preserve">Annual CUF lower tolerance</t>
  </si>
  <si>
    <t xml:space="preserve">RfS: -15% on declared CUF</t>
  </si>
  <si>
    <t xml:space="preserve">Annual CUF upper multiplier</t>
  </si>
  <si>
    <t xml:space="preserve">x</t>
  </si>
  <si>
    <t xml:space="preserve">RfS: NHPC offtake capped at +10%</t>
  </si>
  <si>
    <t xml:space="preserve">PPA offtake target (x declared CUF)</t>
  </si>
  <si>
    <t xml:space="preserve">SCENARIO LEVER: 1.00 = deliver at declared CUF (this case); 1.10 = deliver at the +10% offtake cap (gives Rs 5.58)</t>
  </si>
  <si>
    <t xml:space="preserve">Hours per year (CUF convention)</t>
  </si>
  <si>
    <t xml:space="preserve">h</t>
  </si>
  <si>
    <t xml:space="preserve">RfS LD illustration uses 8,766 h</t>
  </si>
  <si>
    <t xml:space="preserve">Peak availability floor (monthly)</t>
  </si>
  <si>
    <t xml:space="preserve">RfS: 90% of contracted capacity in peak hours</t>
  </si>
  <si>
    <t xml:space="preserve">Peak hours per day</t>
  </si>
  <si>
    <t xml:space="preserve">2 morning (05-10) + 2 evening (18-23), buyer-scheduled</t>
  </si>
  <si>
    <t xml:space="preserve">Liquidated damages multiplier</t>
  </si>
  <si>
    <t xml:space="preserve">x tariff</t>
  </si>
  <si>
    <t xml:space="preserve">Applies to monthly-peak and annual-CUF shortfall</t>
  </si>
  <si>
    <t xml:space="preserve">PSM charge</t>
  </si>
  <si>
    <t xml:space="preserve">Netted from tariff in revenue</t>
  </si>
  <si>
    <t xml:space="preserve">PPA term</t>
  </si>
  <si>
    <t xml:space="preserve">years</t>
  </si>
  <si>
    <t xml:space="preserve">C. RESOURCE &amp; DELIVERED YIELD</t>
  </si>
  <si>
    <t xml:space="preserve">Solar net CUF (P50, base)</t>
  </si>
  <si>
    <t xml:space="preserve">PVsyst — TOPCon bifacial, 1.5 DC/AC</t>
  </si>
  <si>
    <t xml:space="preserve">Wind net CUF (P50, base)</t>
  </si>
  <si>
    <t xml:space="preserve">Project configuration; measured Bikaner data</t>
  </si>
  <si>
    <t xml:space="preserve">Measured-yield calibration factor</t>
  </si>
  <si>
    <t xml:space="preserve">Calibrates synthetic base CUFs to the measured-trace optimizer run that produced the bid (engine seed 42). Change only with new yield studies.</t>
  </si>
  <si>
    <t xml:space="preserve">Delivery efficiency to POI</t>
  </si>
  <si>
    <t xml:space="preserve">BESS cycling losses + spill in firming the peak blocks</t>
  </si>
  <si>
    <t xml:space="preserve">Solar degradation</t>
  </si>
  <si>
    <t xml:space="preserve">/yr</t>
  </si>
  <si>
    <t xml:space="preserve">Wind degradation</t>
  </si>
  <si>
    <t xml:space="preserve">Merchant capture of surplus</t>
  </si>
  <si>
    <t xml:space="preserve">Curtailment haircut and solar-hour price factor on surplus sales</t>
  </si>
  <si>
    <t xml:space="preserve">D. CAPEX UNIT RATES (Rs cr)</t>
  </si>
  <si>
    <t xml:space="preserve">Solar EPC</t>
  </si>
  <si>
    <t xml:space="preserve">cr/MWac</t>
  </si>
  <si>
    <t xml:space="preserve">Project configuration</t>
  </si>
  <si>
    <t xml:space="preserve">Wind EPC</t>
  </si>
  <si>
    <t xml:space="preserve">cr/MW</t>
  </si>
  <si>
    <t xml:space="preserve">cr/MWh</t>
  </si>
  <si>
    <t xml:space="preserve">BESS PCS</t>
  </si>
  <si>
    <t xml:space="preserve">Land &amp; development — lump sum</t>
  </si>
  <si>
    <t xml:space="preserve">cr</t>
  </si>
  <si>
    <t xml:space="preserve">Land — solar</t>
  </si>
  <si>
    <t xml:space="preserve">Land — wind</t>
  </si>
  <si>
    <t xml:space="preserve">Land — BESS</t>
  </si>
  <si>
    <t xml:space="preserve">Transmission — lump sum</t>
  </si>
  <si>
    <t xml:space="preserve">Transmission — per MW (evacuation basis)</t>
  </si>
  <si>
    <t xml:space="preserve">Interconnection limit (3 nodes)</t>
  </si>
  <si>
    <t xml:space="preserve">Fatehgarh 30 + Bikaner III 150 + Bikaner II 100</t>
  </si>
  <si>
    <t xml:space="preserve">Owner's costs — lump sum</t>
  </si>
  <si>
    <t xml:space="preserve">Owner's costs — per MW (all assets)</t>
  </si>
  <si>
    <t xml:space="preserve">Success charge</t>
  </si>
  <si>
    <t xml:space="preserve">lakh/MW +18% GST</t>
  </si>
  <si>
    <t xml:space="preserve">On contracted capacity</t>
  </si>
  <si>
    <t xml:space="preserve">Processing fee (100–250 MW slab)</t>
  </si>
  <si>
    <t xml:space="preserve">lakh +18% GST</t>
  </si>
  <si>
    <t xml:space="preserve">RfS slab</t>
  </si>
  <si>
    <t xml:space="preserve">Contingency</t>
  </si>
  <si>
    <t xml:space="preserve">of base capex</t>
  </si>
  <si>
    <t xml:space="preserve">E. O&amp;M AND OTHER OPEX</t>
  </si>
  <si>
    <t xml:space="preserve">Solar O&amp;M</t>
  </si>
  <si>
    <t xml:space="preserve">lakh/MW/yr</t>
  </si>
  <si>
    <t xml:space="preserve">Wind O&amp;M</t>
  </si>
  <si>
    <t xml:space="preserve">BESS O&amp;M</t>
  </si>
  <si>
    <t xml:space="preserve">lakh/MWh/yr</t>
  </si>
  <si>
    <t xml:space="preserve">Admin — fixed</t>
  </si>
  <si>
    <t xml:space="preserve">cr/yr</t>
  </si>
  <si>
    <t xml:space="preserve">Admin — per MW (all assets)</t>
  </si>
  <si>
    <t xml:space="preserve">Transmission O&amp;M (evacuation basis)</t>
  </si>
  <si>
    <t xml:space="preserve">Insurance</t>
  </si>
  <si>
    <t xml:space="preserve">of hard capex/yr</t>
  </si>
  <si>
    <t xml:space="preserve">O&amp;M escalation</t>
  </si>
  <si>
    <t xml:space="preserve">Transmission loss</t>
  </si>
  <si>
    <t xml:space="preserve">of PPA revenue</t>
  </si>
  <si>
    <t xml:space="preserve">F. FINANCING</t>
  </si>
  <si>
    <t xml:space="preserve">Debt fraction</t>
  </si>
  <si>
    <t xml:space="preserve">of project cost</t>
  </si>
  <si>
    <t xml:space="preserve">Interest rate (long-term debt)</t>
  </si>
  <si>
    <t xml:space="preserve">Debt tenor</t>
  </si>
  <si>
    <t xml:space="preserve">Sculpted repayment (constant DSCR)</t>
  </si>
  <si>
    <t xml:space="preserve">Sculpting DSCR constant</t>
  </si>
  <si>
    <t xml:space="preserve">Sets debt service = CFADS / this constant. Re-solve by Goal Seek: Capex!G31 (closing debt yr-18) to 0 by changing this cell.</t>
  </si>
  <si>
    <t xml:space="preserve">Construction period</t>
  </si>
  <si>
    <t xml:space="preserve">months</t>
  </si>
  <si>
    <t xml:space="preserve">Drawdown — year 1</t>
  </si>
  <si>
    <t xml:space="preserve">Drawdown — year 2</t>
  </si>
  <si>
    <t xml:space="preserve">Target equity IRR</t>
  </si>
  <si>
    <t xml:space="preserve">Bid solve criterion</t>
  </si>
  <si>
    <t xml:space="preserve">Minimum DSCR floor</t>
  </si>
  <si>
    <t xml:space="preserve">Equity discount rate (NPV)</t>
  </si>
  <si>
    <t xml:space="preserve">Receivable days</t>
  </si>
  <si>
    <t xml:space="preserve">days</t>
  </si>
  <si>
    <t xml:space="preserve">Working capital</t>
  </si>
  <si>
    <t xml:space="preserve">Working-capital interest rate</t>
  </si>
  <si>
    <t xml:space="preserve">G. TAX &amp; DEPRECIATION</t>
  </si>
  <si>
    <t xml:space="preserve">Corporate tax rate (Sec 115BAA)</t>
  </si>
  <si>
    <t xml:space="preserve">Incl. surcharge &amp; cess</t>
  </si>
  <si>
    <t xml:space="preserve">Tax WDV depreciation rate</t>
  </si>
  <si>
    <t xml:space="preserve">On eligible block</t>
  </si>
  <si>
    <t xml:space="preserve">Eligible block fraction</t>
  </si>
  <si>
    <t xml:space="preserve">Balance on straight line</t>
  </si>
  <si>
    <t xml:space="preserve">Book depreciation life</t>
  </si>
  <si>
    <t xml:space="preserve">SLM</t>
  </si>
  <si>
    <t xml:space="preserve">Residual value</t>
  </si>
  <si>
    <t xml:space="preserve">H. BESS AUGMENTATION &amp; MERCHANT</t>
  </si>
  <si>
    <t xml:space="preserve">Augmentation year</t>
  </si>
  <si>
    <t xml:space="preserve">Full energy replacement per BESS spec</t>
  </si>
  <si>
    <t xml:space="preserve">Energy replacement fraction</t>
  </si>
  <si>
    <t xml:space="preserve">Augmentation cost</t>
  </si>
  <si>
    <t xml:space="preserve">Future cell price</t>
  </si>
  <si>
    <t xml:space="preserve">Merchant price — year 1</t>
  </si>
  <si>
    <t xml:space="preserve">Merchant escalation</t>
  </si>
  <si>
    <t xml:space="preserve">Sources: RFS.pdf, PROJECT CONFIGURATION_FDRE 2.docx, project_config_fdre2.json, engine fdre_enterprise_engine.py (v1.x, seed 42).</t>
  </si>
  <si>
    <t xml:space="preserve">Capex Build-Up &amp; Financing (Rs cr)</t>
  </si>
  <si>
    <t xml:space="preserve">Component</t>
  </si>
  <si>
    <t xml:space="preserve">Rs cr</t>
  </si>
  <si>
    <t xml:space="preserve">Basis</t>
  </si>
  <si>
    <t xml:space="preserve">IDC schedule</t>
  </si>
  <si>
    <t xml:space="preserve">Solar MW x EPC rate</t>
  </si>
  <si>
    <t xml:space="preserve">Month</t>
  </si>
  <si>
    <t xml:space="preserve">Debt drawn (cum)</t>
  </si>
  <si>
    <t xml:space="preserve">Interest</t>
  </si>
  <si>
    <t xml:space="preserve">Wind MW x EPC rate</t>
  </si>
  <si>
    <t xml:space="preserve">MWh x rate</t>
  </si>
  <si>
    <t xml:space="preserve">MW x rate</t>
  </si>
  <si>
    <t xml:space="preserve">Land &amp; development</t>
  </si>
  <si>
    <t xml:space="preserve">Lump + per-asset land</t>
  </si>
  <si>
    <t xml:space="preserve">Transmission &amp; connectivity</t>
  </si>
  <si>
    <t xml:space="preserve">Lump + evacuation MW x rate</t>
  </si>
  <si>
    <t xml:space="preserve">Owner's costs</t>
  </si>
  <si>
    <t xml:space="preserve">Lump + all-asset MW x rate</t>
  </si>
  <si>
    <t xml:space="preserve">Contracted MW x 1 lakh x GST</t>
  </si>
  <si>
    <t xml:space="preserve">Processing fee</t>
  </si>
  <si>
    <t xml:space="preserve">Slab fee x GST</t>
  </si>
  <si>
    <t xml:space="preserve">Base capex</t>
  </si>
  <si>
    <t xml:space="preserve">HARD CAPEX</t>
  </si>
  <si>
    <t xml:space="preserve">Evacuation basis (MW)</t>
  </si>
  <si>
    <t xml:space="preserve">min(max(contracted, RE MW, BESS MW), interconnection)</t>
  </si>
  <si>
    <t xml:space="preserve">Monthly interest rate</t>
  </si>
  <si>
    <t xml:space="preserve">Debt base for IDC (hard x debt%)</t>
  </si>
  <si>
    <t xml:space="preserve">IDC (capitalized)</t>
  </si>
  <si>
    <t xml:space="preserve">TOTAL PROJECT COST</t>
  </si>
  <si>
    <t xml:space="preserve">Debt</t>
  </si>
  <si>
    <t xml:space="preserve">Equity</t>
  </si>
  <si>
    <t xml:space="preserve">EMD (capped Rs 10 cr)</t>
  </si>
  <si>
    <t xml:space="preserve">Rs 9.28/12.64/14.64 lakh per MW (solar/wind/ESS)</t>
  </si>
  <si>
    <t xml:space="preserve">PBG</t>
  </si>
  <si>
    <t xml:space="preserve">Rs 23.20/31.60/36.60 lakh per MW</t>
  </si>
  <si>
    <t xml:space="preserve">BESS augmentation capex (year 11)</t>
  </si>
  <si>
    <t xml:space="preserve">CHECK: debt fully repaid by yr-18 (closing balance, cr)</t>
  </si>
  <si>
    <t xml:space="preserve">Goal Seek this to 0 by changing Assumptions sculpting DSCR if assumptions change.</t>
  </si>
  <si>
    <t xml:space="preserve">25-Year Dispatch &amp; Annual Compliance (MWh)</t>
  </si>
  <si>
    <t xml:space="preserve">PPA cap =</t>
  </si>
  <si>
    <t xml:space="preserve">Year</t>
  </si>
  <si>
    <t xml:space="preserve">Solar gen</t>
  </si>
  <si>
    <t xml:space="preserve">Wind gen</t>
  </si>
  <si>
    <t xml:space="preserve">RE total</t>
  </si>
  <si>
    <t xml:space="preserve">Delivered at POI</t>
  </si>
  <si>
    <t xml:space="preserve">PPA target</t>
  </si>
  <si>
    <t xml:space="preserve">PPA energy</t>
  </si>
  <si>
    <t xml:space="preserve">Annual CUF</t>
  </si>
  <si>
    <t xml:space="preserve">Surplus</t>
  </si>
  <si>
    <t xml:space="preserve">Merchant sold</t>
  </si>
  <si>
    <t xml:space="preserve">CUF floor ok</t>
  </si>
  <si>
    <t xml:space="preserve">CUF cap ok</t>
  </si>
  <si>
    <t xml:space="preserve">Spill</t>
  </si>
  <si>
    <t xml:space="preserve">Scenario: PPA delivery held at the DECLARED CUF (40%) in all 25 years — inside the -15%/+10% band throughout. Surplus RE above the target is sold merchant at the capture factor. Set the offtake lever to 1.10 to model delivery at the +10% cap.</t>
  </si>
  <si>
    <t xml:space="preserve">Year-1 Monthly Dispatch &amp; Peak Compliance</t>
  </si>
  <si>
    <t xml:space="preserve">Days</t>
  </si>
  <si>
    <t xml:space="preserve">Peak hours</t>
  </si>
  <si>
    <t xml:space="preserve">Peak obligation MWh</t>
  </si>
  <si>
    <t xml:space="preserve">Availability %</t>
  </si>
  <si>
    <t xml:space="preserve">Peak delivered MWh</t>
  </si>
  <si>
    <t xml:space="preserve">Floor (90%) MWh</t>
  </si>
  <si>
    <t xml:space="preserve">Shortfall MWh</t>
  </si>
  <si>
    <t xml:space="preserve">LD Rs cr</t>
  </si>
  <si>
    <t xml:space="preserve">Compliant</t>
  </si>
  <si>
    <t xml:space="preserve">PPA energy MWh</t>
  </si>
  <si>
    <t xml:space="preserve">Monthly CUF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</si>
  <si>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</si>
  <si>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</si>
  <si>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</si>
  <si>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</si>
  <si>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</si>
  <si>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</si>
  <si>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</si>
  <si>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</si>
  <si>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</si>
  <si>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</si>
  <si>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</si>
  <si>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</si>
  <si>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MIN</t>
  </si>
  <si>
    <t xml:space="preserve">Scenario: availability held at the 90% RfS floor in every month (blue inputs) — exactly compliant, zero liquidated damages. Replace with monthly dispatch output when re-running the engine.</t>
  </si>
  <si>
    <t xml:space="preserve">25-Year Financial Model (Rs cr unless noted)</t>
  </si>
  <si>
    <t xml:space="preserve">ENERGY</t>
  </si>
  <si>
    <t xml:space="preserve">PPA energy (MWh)</t>
  </si>
  <si>
    <t xml:space="preserve">Merchant energy (MWh)</t>
  </si>
  <si>
    <t xml:space="preserve">REVENUE</t>
  </si>
  <si>
    <t xml:space="preserve">Net PPA tariff (Rs/kWh, tariff - PSM)</t>
  </si>
  <si>
    <t xml:space="preserve">PPA revenue</t>
  </si>
  <si>
    <t xml:space="preserve">Merchant price (Rs/kWh)</t>
  </si>
  <si>
    <t xml:space="preserve">Merchant revenue</t>
  </si>
  <si>
    <t xml:space="preserve">Total revenue</t>
  </si>
  <si>
    <t xml:space="preserve">OPERATING EXPENSES</t>
  </si>
  <si>
    <t xml:space="preserve">Generation + BESS O&amp;M (escalated)</t>
  </si>
  <si>
    <t xml:space="preserve">Admin (escalated)</t>
  </si>
  <si>
    <t xml:space="preserve">Transmission O&amp;M (escalated)</t>
  </si>
  <si>
    <t xml:space="preserve">Insurance (on hard capex)</t>
  </si>
  <si>
    <t xml:space="preserve">Working-capital interest</t>
  </si>
  <si>
    <t xml:space="preserve">Transmission losses (on PPA revenue)</t>
  </si>
  <si>
    <t xml:space="preserve">Total opex</t>
  </si>
  <si>
    <t xml:space="preserve">EBITDA</t>
  </si>
  <si>
    <t xml:space="preserve">TAX COMPUTATION (Sec 115BAA, WDV + loss carry-forward)</t>
  </si>
  <si>
    <t xml:space="preserve">WDV block — opening</t>
  </si>
  <si>
    <t xml:space="preserve">Addition (augmentation x eligible)</t>
  </si>
  <si>
    <t xml:space="preserve">WDV depreciation (40%)</t>
  </si>
  <si>
    <t xml:space="preserve">WDV block — closing</t>
  </si>
  <si>
    <t xml:space="preserve">SLM on non-eligible 5%</t>
  </si>
  <si>
    <t xml:space="preserve">Total tax depreciation</t>
  </si>
  <si>
    <t xml:space="preserve">Taxable income (EBITDA - interest - tax dep)</t>
  </si>
  <si>
    <t xml:space="preserve">Loss brought forward</t>
  </si>
  <si>
    <t xml:space="preserve">Taxable after loss set-off</t>
  </si>
  <si>
    <t xml:space="preserve">Tax payable</t>
  </si>
  <si>
    <t xml:space="preserve">Loss carried forward</t>
  </si>
  <si>
    <t xml:space="preserve">PROFIT &amp; LOSS</t>
  </si>
  <si>
    <t xml:space="preserve">Book depreciation (SLM to 5% residual)</t>
  </si>
  <si>
    <t xml:space="preserve">EBIT</t>
  </si>
  <si>
    <t xml:space="preserve">Interest on term debt</t>
  </si>
  <si>
    <t xml:space="preserve">Profit before tax</t>
  </si>
  <si>
    <t xml:space="preserve">PAT</t>
  </si>
  <si>
    <t xml:space="preserve">DEBT SCHEDULE (sculpted, constant DSCR)</t>
  </si>
  <si>
    <t xml:space="preserve">Debt — opening</t>
  </si>
  <si>
    <t xml:space="preserve">Sculpted debt service target (CFADS/DSCR)</t>
  </si>
  <si>
    <t xml:space="preserve">Principal repayment</t>
  </si>
  <si>
    <t xml:space="preserve">Debt service</t>
  </si>
  <si>
    <t xml:space="preserve">Debt — closing</t>
  </si>
  <si>
    <t xml:space="preserve">CASH FLOW</t>
  </si>
  <si>
    <t xml:space="preserve">Receivables (60 days) / change in WC</t>
  </si>
  <si>
    <t xml:space="preserve">CFADS (EBITDA - tax - change in WC)</t>
  </si>
  <si>
    <t xml:space="preserve">BESS augmentation capex</t>
  </si>
  <si>
    <t xml:space="preserve">FCFE (CFADS - debt service - augmentation)</t>
  </si>
  <si>
    <t xml:space="preserve">DSCR (x)</t>
  </si>
  <si>
    <t xml:space="preserve">Post-augmentation DSCR (x)</t>
  </si>
  <si>
    <t xml:space="preserve">EQUITY &amp; PROJECT CASH FLOWS (t0, t1 = construction years)</t>
  </si>
  <si>
    <t xml:space="preserve">Equity cash flow</t>
  </si>
  <si>
    <t xml:space="preserve">Project cash flow</t>
  </si>
  <si>
    <t xml:space="preserve">RESULTS</t>
  </si>
  <si>
    <t xml:space="preserve">Bid tariff (Rs/kWh)</t>
  </si>
  <si>
    <t xml:space="preserve">Project IRR (pre-financing, post-tax)</t>
  </si>
  <si>
    <t xml:space="preserve">EQUITY IRR</t>
  </si>
  <si>
    <t xml:space="preserve">Equity NPV @ discount rate</t>
  </si>
  <si>
    <t xml:space="preserve">Min DSCR (debt years)</t>
  </si>
  <si>
    <t xml:space="preserve">Average DSCR (debt years)</t>
  </si>
  <si>
    <t xml:space="preserve">IRR target met (&gt;= 14%)?</t>
  </si>
  <si>
    <t xml:space="preserve">DSCR floor met (&gt;= 1.10x)?</t>
  </si>
  <si>
    <t xml:space="preserve">Bid tariff is the LOWEST tariff meeting both -&gt; re-derive with Goal Seek (see Assumptions legend).</t>
  </si>
  <si>
    <t xml:space="preserve">Hard Tender Conditions &amp; Optimized Output Validation</t>
  </si>
  <si>
    <t xml:space="preserve">HARD TENDER CONDITIONS (NHPC FDRE T-II)</t>
  </si>
  <si>
    <t xml:space="preserve">Model value</t>
  </si>
  <si>
    <t xml:space="preserve">Requirement</t>
  </si>
  <si>
    <t xml:space="preserve">Status</t>
  </si>
  <si>
    <t xml:space="preserve">Reference</t>
  </si>
  <si>
    <t xml:space="preserve">Monthly peak availability — minimum month (year 1)</t>
  </si>
  <si>
    <t xml:space="preserve">RfS: 90% of contracted capacity across 4 daily peak hours, tested monthly</t>
  </si>
  <si>
    <t xml:space="preserve">All 12 months compliant (year 1)</t>
  </si>
  <si>
    <t xml:space="preserve">"ALL PASS"</t>
  </si>
  <si>
    <t xml:space="preserve">Both peak and annual LDs can apply in the same year</t>
  </si>
  <si>
    <t xml:space="preserve">Annual CUF — minimum year</t>
  </si>
  <si>
    <t xml:space="preserve">Floor: declared CUF - 15% (34%)</t>
  </si>
  <si>
    <t xml:space="preserve">Annual CUF — maximum year (offtake cap)</t>
  </si>
  <si>
    <t xml:space="preserve">Cap: 110% of declared CUF (44%) — NHPC purchase limit</t>
  </si>
  <si>
    <t xml:space="preserve">Liquidated damages — total (year 1)</t>
  </si>
  <si>
    <t xml:space="preserve">0</t>
  </si>
  <si>
    <t xml:space="preserve">1.5x tariff on shortfall energy</t>
  </si>
  <si>
    <t xml:space="preserve">Bid capacity &gt;= minimum project size</t>
  </si>
  <si>
    <t xml:space="preserve">50 MW</t>
  </si>
  <si>
    <t xml:space="preserve">RfS minimum 50 MW</t>
  </si>
  <si>
    <t xml:space="preserve">Bid capacity multiple of 10 MW</t>
  </si>
  <si>
    <t xml:space="preserve">Bid capacity &lt;= bidder cap</t>
  </si>
  <si>
    <t xml:space="preserve">600 MW</t>
  </si>
  <si>
    <t xml:space="preserve">RfS maximum 600 MW per bidder</t>
  </si>
  <si>
    <t xml:space="preserve">BESS charging source</t>
  </si>
  <si>
    <t xml:space="preserve">"RE only"</t>
  </si>
  <si>
    <t xml:space="preserve">"PASS"</t>
  </si>
  <si>
    <t xml:space="preserve">By construction: BESS charges only from co-located RE (no grid/fossil)</t>
  </si>
  <si>
    <t xml:space="preserve">Declared CUF &gt;= 40%</t>
  </si>
  <si>
    <t xml:space="preserve">40%</t>
  </si>
  <si>
    <t xml:space="preserve">RfS minimum declaration</t>
  </si>
  <si>
    <t xml:space="preserve">OPTIMIZED OUTPUT VALIDATION (model vs optimizer result)</t>
  </si>
  <si>
    <t xml:space="preserve">Optimizer</t>
  </si>
  <si>
    <t xml:space="preserve">This model</t>
  </si>
  <si>
    <t xml:space="preserve">Match</t>
  </si>
  <si>
    <t xml:space="preserve">Solar capacity (MW)</t>
  </si>
  <si>
    <t xml:space="preserve">Wind capacity (MW)</t>
  </si>
  <si>
    <t xml:space="preserve">BESS power (MW)</t>
  </si>
  <si>
    <t xml:space="preserve">BESS energy (MWh)</t>
  </si>
  <si>
    <t xml:space="preserve">Selected bid capacity (MW)</t>
  </si>
  <si>
    <t xml:space="preserve">Required tariff (Rs/kWh) — declared CUF 40% / 90% availability</t>
  </si>
  <si>
    <t xml:space="preserve">Equity IRR at bid tariff</t>
  </si>
  <si>
    <t xml:space="preserve">Min DSCR at bid tariff (&gt;= floor)</t>
  </si>
  <si>
    <t xml:space="preserve">Validation — Excel formulas vs dispatch engine (calibrated reference run)</t>
  </si>
  <si>
    <t xml:space="preserve">Engine: fdre_enterprise_engine.py, seed 42, capacities as bid, delivery at declared CUF 40% / availability 90% (compliant, zero LD), tariff Rs 5.9113.</t>
  </si>
  <si>
    <t xml:space="preserve">Metric</t>
  </si>
  <si>
    <t xml:space="preserve">Engine</t>
  </si>
  <si>
    <t xml:space="preserve">Delta %</t>
  </si>
  <si>
    <t xml:space="preserve">Hard capex (cr)</t>
  </si>
  <si>
    <t xml:space="preserve">IDC (cr)</t>
  </si>
  <si>
    <t xml:space="preserve">Total project cost (cr)</t>
  </si>
  <si>
    <t xml:space="preserve">Debt (cr)</t>
  </si>
  <si>
    <t xml:space="preserve">Equity (cr)</t>
  </si>
  <si>
    <t xml:space="preserve">EMD (cr)</t>
  </si>
  <si>
    <t xml:space="preserve">PBG (cr)</t>
  </si>
  <si>
    <t xml:space="preserve">Year-1 PPA energy (MWh)</t>
  </si>
  <si>
    <t xml:space="preserve">Year-1 merchant energy (MWh)</t>
  </si>
  <si>
    <t xml:space="preserve">Year-1 total revenue (cr)</t>
  </si>
  <si>
    <t xml:space="preserve">Year-1 total opex (cr)</t>
  </si>
  <si>
    <t xml:space="preserve">Year-1 EBITDA (cr)</t>
  </si>
  <si>
    <t xml:space="preserve">Year-1 CFADS (cr)</t>
  </si>
  <si>
    <t xml:space="preserve">Year-1 FCFE (cr)</t>
  </si>
  <si>
    <t xml:space="preserve">Year-14 tax (first tax-paying year, cr)</t>
  </si>
  <si>
    <t xml:space="preserve">Year-11 augmentation (cr)</t>
  </si>
  <si>
    <t xml:space="preserve">Year-25 EBITDA (cr)</t>
  </si>
  <si>
    <t xml:space="preserve">Equity IRR</t>
  </si>
  <si>
    <t xml:space="preserve">Project IRR</t>
  </si>
  <si>
    <t xml:space="preserve">Min DSCR (x)</t>
  </si>
  <si>
    <t xml:space="preserve">Equity NPV @10% (cr)</t>
  </si>
  <si>
    <t xml:space="preserve">PASS = within 0.5%. Engine values are hardcoded reference outputs from the calibrated run; model values are live formulas.</t>
  </si>
  <si>
    <t xml:space="preserve">Hourly capacity-factor profiles (engine seed 42, measured-yield calibrated x1.1911, mean-preserving clip). Values.</t>
  </si>
  <si>
    <t xml:space="preserve">Hour</t>
  </si>
  <si>
    <t xml:space="preserve">Day</t>
  </si>
  <si>
    <t xml:space="preserve">HourOfDay</t>
  </si>
  <si>
    <t xml:space="preserve">PeakFlag</t>
  </si>
  <si>
    <t xml:space="preserve">SolarCF</t>
  </si>
  <si>
    <t xml:space="preserve">WindCF</t>
  </si>
  <si>
    <t xml:space="preserve">RemPeakOblMWh</t>
  </si>
  <si>
    <t xml:space="preserve">25-Year Exact Hourly Validation — engine full-term dispatch (8,760 h/yr, degradation + BESS ageing + year-11 augmentation)</t>
  </si>
  <si>
    <t xml:space="preserve">Engine exact mode, measured-yield calibrated profiles, green support enabled (RfS 5% allowance). Values in cols C–J; checks are formulas.</t>
  </si>
  <si>
    <t xml:space="preserve">Usable BESS MWh</t>
  </si>
  <si>
    <t xml:space="preserve">RTE</t>
  </si>
  <si>
    <t xml:space="preserve">Solar deg factor</t>
  </si>
  <si>
    <t xml:space="preserve">Wind deg factor</t>
  </si>
  <si>
    <t xml:space="preserve">PPA MWh (project)</t>
  </si>
  <si>
    <t xml:space="preserve">PPA CUF</t>
  </si>
  <si>
    <t xml:space="preserve">CUF in band?</t>
  </si>
  <si>
    <t xml:space="preserve">Min month avail (delivered)</t>
  </si>
  <si>
    <t xml:space="preserve">Green MWh</t>
  </si>
  <si>
    <t xml:space="preserve">Green % annual</t>
  </si>
  <si>
    <t xml:space="preserve">Green &lt;= 5%?</t>
  </si>
  <si>
    <t xml:space="preserve">Avail incl. green</t>
  </si>
  <si>
    <t xml:space="preserve">Avail &gt;= 90%?</t>
  </si>
  <si>
    <t xml:space="preserve">ALL YEARS</t>
  </si>
  <si>
    <t xml:space="preserve">Reconciliation: the project physically delivers PPA energy at the +10% offtake cap (44% CUF) with peak availability held at the 90% floor via green</t>
  </si>
  <si>
    <t xml:space="preserve">support (max 3.2% of annual vs 5% allowed). The Financial Model conservatively bills at the declared 40% CUF (offtake lever = 1.00); set the lever</t>
  </si>
  <si>
    <t xml:space="preserve">to 1.10 to price full-cap offtake. Availability incl. green = engine result after allocating green to monthly peak shortfalls (fills exactly to floor).</t>
  </si>
  <si>
    <t xml:space="preserve">Monthly peak availability delivered by the project (before green support) — engine hourly results</t>
  </si>
  <si>
    <t xml:space="preserve">Min</t>
  </si>
  <si>
    <t xml:space="preserve">HOURLY DISPATCH — formula-driven 8,760-hour dispatch for the SELECTED YEAR, with that year's degradation, BESS state-of-health (incl. year-11 augmentation reset) and RTE.</t>
  </si>
  <si>
    <t xml:space="preserve">Single-aggregated-node replica of the engine dispatch (node interconnection limits not modelled per-hour); cross-checked against the engine below. Change B4 to any year 1-25.</t>
  </si>
  <si>
    <t xml:space="preserve">SELECTED YEAR</t>
  </si>
  <si>
    <t xml:space="preserve">MONTHLY PEAK COMPLIANCE — selected year</t>
  </si>
  <si>
    <t xml:space="preserve">Usable BESS (MWh)</t>
  </si>
  <si>
    <t xml:space="preserve">Obligation MWh</t>
  </si>
  <si>
    <t xml:space="preserve">Delivered MWh</t>
  </si>
  <si>
    <t xml:space="preserve">Availability</t>
  </si>
  <si>
    <t xml:space="preserve">Green to floor MWh</t>
  </si>
  <si>
    <t xml:space="preserve">&gt;=90%?</t>
  </si>
  <si>
    <t xml:space="preserve">RTE (year)</t>
  </si>
  <si>
    <t xml:space="preserve">Solar degradation factor</t>
  </si>
  <si>
    <t xml:space="preserve">Wind degradation factor</t>
  </si>
  <si>
    <t xml:space="preserve">Opening SOC (50% usable)</t>
  </si>
  <si>
    <t xml:space="preserve">Annual PPA cap (MWh, 110% x declared)</t>
  </si>
  <si>
    <t xml:space="preserve">Peak</t>
  </si>
  <si>
    <t xml:space="preserve">RE MW</t>
  </si>
  <si>
    <t xml:space="preserve">Peak target</t>
  </si>
  <si>
    <t xml:space="preserve">RE→peak</t>
  </si>
  <si>
    <t xml:space="preserve">BESS discharge</t>
  </si>
  <si>
    <t xml:space="preserve">Peak delivered</t>
  </si>
  <si>
    <t xml:space="preserve">BESS charge</t>
  </si>
  <si>
    <t xml:space="preserve">Non-peak PPA</t>
  </si>
  <si>
    <t xml:space="preserve">Rem peak obl</t>
  </si>
  <si>
    <t xml:space="preserve">PPA total</t>
  </si>
  <si>
    <t xml:space="preserve">Cum PPA</t>
  </si>
  <si>
    <t xml:space="preserve">SOC</t>
  </si>
  <si>
    <t xml:space="preserve">YEAR</t>
  </si>
  <si>
    <t xml:space="preserve">ANNUAL RESULT &amp; ENGINE CROSS-CHECK</t>
  </si>
  <si>
    <t xml:space="preserve">This sheet</t>
  </si>
  <si>
    <t xml:space="preserve">Engine (exact)</t>
  </si>
  <si>
    <t xml:space="preserve">PPA energy MWh (project, before green)</t>
  </si>
  <si>
    <t xml:space="preserve">Annual PPA CUF</t>
  </si>
  <si>
    <t xml:space="preserve">Min monthly availability (delivered)</t>
  </si>
  <si>
    <t xml:space="preserve">Green support needed (MWh)</t>
  </si>
  <si>
    <t xml:space="preserve">CUF band check (this sheet)</t>
  </si>
  <si>
    <t xml:space="preserve">Deltas vs engine arise from single-node aggregation (engine enforces per-node interconnection limits, e.g. 30 MW at Fatehgarh wind).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</si>
</sst>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0.0000"/>
    <numFmt numFmtId="167" formatCode="0.0%"/>
    <numFmt numFmtId="168" formatCode="#,##0.00"/>
    <numFmt numFmtId="169" formatCode="#,##0"/>
    <numFmt numFmtId="170" formatCode="0.00%"/>
    <numFmt numFmtId="171" formatCode="#,##0.0;\(#,##0.0\);\-"/>
    <numFmt numFmtId="172" formatCode="#,##0.00;\(#,##0.00\);\-"/>
    <numFmt numFmtId="173" formatCode="0.0000%"/>
    <numFmt numFmtId="174" formatCode="0.00\x"/>
    <numFmt numFmtId="175" formatCode="0.000\x"/>
    <numFmt numFmtId="176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7A879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4"/>
      <rgbColor rgb="FF9999FF"/>
      <rgbColor rgb="FF993366"/>
      <rgbColor rgb="FFFFFFCC"/>
      <rgbColor rgb="FFEA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78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  <c r="C4" s="5"/>
      <c r="D4" s="5"/>
      <c r="E4" s="5"/>
      <c r="F4" s="5"/>
    </row>
    <row r="5" customFormat="false" ht="15" hidden="false" customHeight="true" outlineLevel="0" collapsed="false">
      <c r="B5" s="6" t="s">
        <v>3</v>
      </c>
    </row>
    <row r="6" customFormat="false" ht="15" hidden="false" customHeight="true" outlineLevel="0" collapsed="false">
      <c r="B6" s="6" t="s">
        <v>4</v>
      </c>
    </row>
    <row r="7" customFormat="false" ht="15" hidden="false" customHeight="true" outlineLevel="0" collapsed="false">
      <c r="B7" s="6" t="s">
        <v>5</v>
      </c>
    </row>
    <row r="8" customFormat="false" ht="15" hidden="false" customHeight="true" outlineLevel="0" collapsed="false">
      <c r="B8" s="6" t="s">
        <v>6</v>
      </c>
    </row>
    <row r="10" customFormat="false" ht="15" hidden="false" customHeight="true" outlineLevel="0" collapsed="false">
      <c r="B10" s="4" t="s">
        <v>7</v>
      </c>
      <c r="C10" s="5"/>
      <c r="D10" s="5"/>
      <c r="E10" s="5"/>
      <c r="F10" s="5"/>
    </row>
    <row r="11" customFormat="false" ht="15" hidden="false" customHeight="true" outlineLevel="0" collapsed="false">
      <c r="B11" s="6" t="s">
        <v>8</v>
      </c>
      <c r="C11" s="7" t="n">
        <v>288.8</v>
      </c>
      <c r="D11" s="8" t="s">
        <v>9</v>
      </c>
      <c r="E11" s="8" t="s">
        <v>10</v>
      </c>
    </row>
    <row r="12" customFormat="false" ht="15" hidden="false" customHeight="true" outlineLevel="0" collapsed="false">
      <c r="B12" s="6" t="s">
        <v>11</v>
      </c>
      <c r="C12" s="7" t="n">
        <v>40.9</v>
      </c>
      <c r="D12" s="8" t="s">
        <v>9</v>
      </c>
      <c r="E12" s="8" t="s">
        <v>10</v>
      </c>
    </row>
    <row r="13" customFormat="false" ht="15" hidden="false" customHeight="true" outlineLevel="0" collapsed="false">
      <c r="B13" s="6" t="s">
        <v>12</v>
      </c>
      <c r="C13" s="7" t="n">
        <v>180</v>
      </c>
      <c r="D13" s="8" t="s">
        <v>9</v>
      </c>
      <c r="E13" s="8" t="s">
        <v>10</v>
      </c>
    </row>
    <row r="14" customFormat="false" ht="15" hidden="false" customHeight="true" outlineLevel="0" collapsed="false">
      <c r="B14" s="6" t="s">
        <v>13</v>
      </c>
      <c r="C14" s="7" t="n">
        <v>540</v>
      </c>
      <c r="D14" s="8" t="s">
        <v>14</v>
      </c>
      <c r="E14" s="8" t="s">
        <v>10</v>
      </c>
    </row>
    <row r="15" customFormat="false" ht="15" hidden="false" customHeight="true" outlineLevel="0" collapsed="false">
      <c r="B15" s="6" t="s">
        <v>15</v>
      </c>
      <c r="C15" s="7" t="n">
        <v>200</v>
      </c>
      <c r="D15" s="8" t="s">
        <v>9</v>
      </c>
      <c r="E15" s="8" t="s">
        <v>16</v>
      </c>
    </row>
    <row r="16" customFormat="false" ht="15" hidden="false" customHeight="true" outlineLevel="0" collapsed="false">
      <c r="B16" s="6" t="s">
        <v>17</v>
      </c>
      <c r="C16" s="9" t="n">
        <v>5.9113</v>
      </c>
      <c r="D16" s="8" t="s">
        <v>18</v>
      </c>
      <c r="E16" s="8" t="s">
        <v>19</v>
      </c>
    </row>
    <row r="18" customFormat="false" ht="15" hidden="false" customHeight="true" outlineLevel="0" collapsed="false">
      <c r="B18" s="4" t="s">
        <v>20</v>
      </c>
      <c r="C18" s="5"/>
      <c r="D18" s="5"/>
      <c r="E18" s="5"/>
      <c r="F18" s="5"/>
    </row>
    <row r="19" customFormat="false" ht="15" hidden="false" customHeight="true" outlineLevel="0" collapsed="false">
      <c r="B19" s="6" t="s">
        <v>21</v>
      </c>
      <c r="C19" s="10" t="n">
        <v>0.4</v>
      </c>
      <c r="D19" s="8"/>
      <c r="E19" s="8" t="s">
        <v>22</v>
      </c>
    </row>
    <row r="20" customFormat="false" ht="15" hidden="false" customHeight="true" outlineLevel="0" collapsed="false">
      <c r="B20" s="6" t="s">
        <v>23</v>
      </c>
      <c r="C20" s="10" t="n">
        <v>0.15</v>
      </c>
      <c r="D20" s="8"/>
      <c r="E20" s="8" t="s">
        <v>24</v>
      </c>
    </row>
    <row r="21" customFormat="false" ht="15" hidden="false" customHeight="true" outlineLevel="0" collapsed="false">
      <c r="B21" s="6" t="s">
        <v>25</v>
      </c>
      <c r="C21" s="11" t="n">
        <v>1.1</v>
      </c>
      <c r="D21" s="8" t="s">
        <v>26</v>
      </c>
      <c r="E21" s="8" t="s">
        <v>27</v>
      </c>
    </row>
    <row r="22" customFormat="false" ht="15" hidden="false" customHeight="true" outlineLevel="0" collapsed="false">
      <c r="B22" s="6" t="s">
        <v>28</v>
      </c>
      <c r="C22" s="12" t="n">
        <v>1</v>
      </c>
      <c r="D22" s="8" t="s">
        <v>26</v>
      </c>
      <c r="E22" s="8" t="s">
        <v>29</v>
      </c>
    </row>
    <row r="23" customFormat="false" ht="15" hidden="false" customHeight="true" outlineLevel="0" collapsed="false">
      <c r="B23" s="6" t="s">
        <v>30</v>
      </c>
      <c r="C23" s="13" t="n">
        <v>8766</v>
      </c>
      <c r="D23" s="8" t="s">
        <v>31</v>
      </c>
      <c r="E23" s="8" t="s">
        <v>32</v>
      </c>
    </row>
    <row r="24" customFormat="false" ht="15" hidden="false" customHeight="true" outlineLevel="0" collapsed="false">
      <c r="B24" s="6" t="s">
        <v>33</v>
      </c>
      <c r="C24" s="10" t="n">
        <v>0.9</v>
      </c>
      <c r="D24" s="8"/>
      <c r="E24" s="8" t="s">
        <v>34</v>
      </c>
    </row>
    <row r="25" customFormat="false" ht="15" hidden="false" customHeight="true" outlineLevel="0" collapsed="false">
      <c r="B25" s="6" t="s">
        <v>35</v>
      </c>
      <c r="C25" s="13" t="n">
        <v>4</v>
      </c>
      <c r="D25" s="8" t="s">
        <v>31</v>
      </c>
      <c r="E25" s="8" t="s">
        <v>36</v>
      </c>
    </row>
    <row r="26" customFormat="false" ht="15" hidden="false" customHeight="true" outlineLevel="0" collapsed="false">
      <c r="B26" s="6" t="s">
        <v>37</v>
      </c>
      <c r="C26" s="11" t="n">
        <v>1.5</v>
      </c>
      <c r="D26" s="8" t="s">
        <v>38</v>
      </c>
      <c r="E26" s="8" t="s">
        <v>39</v>
      </c>
    </row>
    <row r="27" customFormat="false" ht="15" hidden="false" customHeight="true" outlineLevel="0" collapsed="false">
      <c r="B27" s="6" t="s">
        <v>40</v>
      </c>
      <c r="C27" s="11" t="n">
        <v>0.02</v>
      </c>
      <c r="D27" s="8" t="s">
        <v>18</v>
      </c>
      <c r="E27" s="8" t="s">
        <v>41</v>
      </c>
    </row>
    <row r="28" customFormat="false" ht="15" hidden="false" customHeight="true" outlineLevel="0" collapsed="false">
      <c r="B28" s="6" t="s">
        <v>42</v>
      </c>
      <c r="C28" s="13" t="n">
        <v>25</v>
      </c>
      <c r="D28" s="8" t="s">
        <v>43</v>
      </c>
      <c r="E28" s="8"/>
    </row>
    <row r="30" customFormat="false" ht="15" hidden="false" customHeight="true" outlineLevel="0" collapsed="false">
      <c r="B30" s="4" t="s">
        <v>44</v>
      </c>
      <c r="C30" s="5"/>
      <c r="D30" s="5"/>
      <c r="E30" s="5"/>
      <c r="F30" s="5"/>
    </row>
    <row r="31" customFormat="false" ht="15" hidden="false" customHeight="true" outlineLevel="0" collapsed="false">
      <c r="B31" s="6" t="s">
        <v>45</v>
      </c>
      <c r="C31" s="10" t="n">
        <v>0.275</v>
      </c>
      <c r="D31" s="8"/>
      <c r="E31" s="8" t="s">
        <v>46</v>
      </c>
    </row>
    <row r="32" customFormat="false" ht="15" hidden="false" customHeight="true" outlineLevel="0" collapsed="false">
      <c r="B32" s="6" t="s">
        <v>47</v>
      </c>
      <c r="C32" s="10" t="n">
        <v>0.34</v>
      </c>
      <c r="D32" s="8"/>
      <c r="E32" s="8" t="s">
        <v>48</v>
      </c>
    </row>
    <row r="33" customFormat="false" ht="15" hidden="false" customHeight="true" outlineLevel="0" collapsed="false">
      <c r="B33" s="6" t="s">
        <v>49</v>
      </c>
      <c r="C33" s="9" t="n">
        <v>1.191142</v>
      </c>
      <c r="D33" s="8" t="s">
        <v>26</v>
      </c>
      <c r="E33" s="8" t="s">
        <v>50</v>
      </c>
    </row>
    <row r="34" customFormat="false" ht="15" hidden="false" customHeight="true" outlineLevel="0" collapsed="false">
      <c r="B34" s="6" t="s">
        <v>51</v>
      </c>
      <c r="C34" s="14" t="n">
        <v>0.9</v>
      </c>
      <c r="D34" s="8"/>
      <c r="E34" s="8" t="s">
        <v>52</v>
      </c>
    </row>
    <row r="35" customFormat="false" ht="15" hidden="false" customHeight="true" outlineLevel="0" collapsed="false">
      <c r="B35" s="6" t="s">
        <v>53</v>
      </c>
      <c r="C35" s="15" t="n">
        <v>0.005</v>
      </c>
      <c r="D35" s="8" t="s">
        <v>54</v>
      </c>
      <c r="E35" s="8"/>
    </row>
    <row r="36" customFormat="false" ht="15" hidden="false" customHeight="true" outlineLevel="0" collapsed="false">
      <c r="B36" s="6" t="s">
        <v>55</v>
      </c>
      <c r="C36" s="15" t="n">
        <v>0.002</v>
      </c>
      <c r="D36" s="8" t="s">
        <v>54</v>
      </c>
      <c r="E36" s="8"/>
    </row>
    <row r="37" customFormat="false" ht="15" hidden="false" customHeight="true" outlineLevel="0" collapsed="false">
      <c r="B37" s="6" t="s">
        <v>56</v>
      </c>
      <c r="C37" s="10" t="n">
        <v>0.6</v>
      </c>
      <c r="D37" s="8"/>
      <c r="E37" s="8" t="s">
        <v>57</v>
      </c>
    </row>
    <row r="39" customFormat="false" ht="15" hidden="false" customHeight="true" outlineLevel="0" collapsed="false">
      <c r="B39" s="4" t="s">
        <v>58</v>
      </c>
      <c r="C39" s="5"/>
      <c r="D39" s="5"/>
      <c r="E39" s="5"/>
      <c r="F39" s="5"/>
    </row>
    <row r="40" customFormat="false" ht="15" hidden="false" customHeight="true" outlineLevel="0" collapsed="false">
      <c r="B40" s="6" t="s">
        <v>59</v>
      </c>
      <c r="C40" s="11" t="n">
        <v>3.1</v>
      </c>
      <c r="D40" s="8" t="s">
        <v>60</v>
      </c>
      <c r="E40" s="8" t="s">
        <v>61</v>
      </c>
    </row>
    <row r="41" customFormat="false" ht="15" hidden="false" customHeight="true" outlineLevel="0" collapsed="false">
      <c r="B41" s="6" t="s">
        <v>62</v>
      </c>
      <c r="C41" s="11" t="n">
        <v>6.5</v>
      </c>
      <c r="D41" s="8" t="s">
        <v>63</v>
      </c>
      <c r="E41" s="8"/>
    </row>
    <row r="42" customFormat="false" ht="15" hidden="false" customHeight="true" outlineLevel="0" collapsed="false">
      <c r="B42" s="6" t="s">
        <v>13</v>
      </c>
      <c r="C42" s="11" t="n">
        <v>1.1</v>
      </c>
      <c r="D42" s="8" t="s">
        <v>64</v>
      </c>
      <c r="E42" s="8"/>
    </row>
    <row r="43" customFormat="false" ht="15" hidden="false" customHeight="true" outlineLevel="0" collapsed="false">
      <c r="B43" s="6" t="s">
        <v>65</v>
      </c>
      <c r="C43" s="11" t="n">
        <v>0.3</v>
      </c>
      <c r="D43" s="8" t="s">
        <v>63</v>
      </c>
      <c r="E43" s="8"/>
    </row>
    <row r="44" customFormat="false" ht="15" hidden="false" customHeight="true" outlineLevel="0" collapsed="false">
      <c r="B44" s="6" t="s">
        <v>66</v>
      </c>
      <c r="C44" s="7" t="n">
        <v>90</v>
      </c>
      <c r="D44" s="8" t="s">
        <v>67</v>
      </c>
      <c r="E44" s="8" t="s">
        <v>61</v>
      </c>
    </row>
    <row r="45" customFormat="false" ht="15" hidden="false" customHeight="true" outlineLevel="0" collapsed="false">
      <c r="B45" s="6" t="s">
        <v>68</v>
      </c>
      <c r="C45" s="11" t="n">
        <v>0.45</v>
      </c>
      <c r="D45" s="8" t="s">
        <v>60</v>
      </c>
      <c r="E45" s="8"/>
    </row>
    <row r="46" customFormat="false" ht="15" hidden="false" customHeight="true" outlineLevel="0" collapsed="false">
      <c r="B46" s="6" t="s">
        <v>69</v>
      </c>
      <c r="C46" s="11" t="n">
        <v>0.08</v>
      </c>
      <c r="D46" s="8" t="s">
        <v>63</v>
      </c>
      <c r="E46" s="8"/>
    </row>
    <row r="47" customFormat="false" ht="15" hidden="false" customHeight="true" outlineLevel="0" collapsed="false">
      <c r="B47" s="6" t="s">
        <v>70</v>
      </c>
      <c r="C47" s="11" t="n">
        <v>0.02</v>
      </c>
      <c r="D47" s="8" t="s">
        <v>64</v>
      </c>
      <c r="E47" s="8"/>
    </row>
    <row r="48" customFormat="false" ht="15" hidden="false" customHeight="true" outlineLevel="0" collapsed="false">
      <c r="B48" s="6" t="s">
        <v>71</v>
      </c>
      <c r="C48" s="7" t="n">
        <v>180</v>
      </c>
      <c r="D48" s="8" t="s">
        <v>67</v>
      </c>
      <c r="E48" s="8" t="s">
        <v>61</v>
      </c>
    </row>
    <row r="49" customFormat="false" ht="15" hidden="false" customHeight="true" outlineLevel="0" collapsed="false">
      <c r="B49" s="6" t="s">
        <v>72</v>
      </c>
      <c r="C49" s="11" t="n">
        <v>1</v>
      </c>
      <c r="D49" s="8" t="s">
        <v>63</v>
      </c>
      <c r="E49" s="8"/>
    </row>
    <row r="50" customFormat="false" ht="15" hidden="false" customHeight="true" outlineLevel="0" collapsed="false">
      <c r="B50" s="6" t="s">
        <v>73</v>
      </c>
      <c r="C50" s="13" t="n">
        <v>280</v>
      </c>
      <c r="D50" s="8" t="s">
        <v>9</v>
      </c>
      <c r="E50" s="8" t="s">
        <v>74</v>
      </c>
    </row>
    <row r="51" customFormat="false" ht="15" hidden="false" customHeight="true" outlineLevel="0" collapsed="false">
      <c r="B51" s="6" t="s">
        <v>75</v>
      </c>
      <c r="C51" s="7" t="n">
        <v>60</v>
      </c>
      <c r="D51" s="8" t="s">
        <v>67</v>
      </c>
      <c r="E51" s="8"/>
    </row>
    <row r="52" customFormat="false" ht="15" hidden="false" customHeight="true" outlineLevel="0" collapsed="false">
      <c r="B52" s="6" t="s">
        <v>76</v>
      </c>
      <c r="C52" s="11" t="n">
        <v>0.12</v>
      </c>
      <c r="D52" s="8" t="s">
        <v>63</v>
      </c>
      <c r="E52" s="8"/>
    </row>
    <row r="53" customFormat="false" ht="15" hidden="false" customHeight="true" outlineLevel="0" collapsed="false">
      <c r="B53" s="6" t="s">
        <v>77</v>
      </c>
      <c r="C53" s="7" t="n">
        <v>1</v>
      </c>
      <c r="D53" s="8" t="s">
        <v>78</v>
      </c>
      <c r="E53" s="8" t="s">
        <v>79</v>
      </c>
    </row>
    <row r="54" customFormat="false" ht="15" hidden="false" customHeight="true" outlineLevel="0" collapsed="false">
      <c r="B54" s="6" t="s">
        <v>80</v>
      </c>
      <c r="C54" s="7" t="n">
        <v>10</v>
      </c>
      <c r="D54" s="8" t="s">
        <v>81</v>
      </c>
      <c r="E54" s="8" t="s">
        <v>82</v>
      </c>
    </row>
    <row r="55" customFormat="false" ht="15" hidden="false" customHeight="true" outlineLevel="0" collapsed="false">
      <c r="B55" s="6" t="s">
        <v>83</v>
      </c>
      <c r="C55" s="10" t="n">
        <v>0.03</v>
      </c>
      <c r="D55" s="8" t="s">
        <v>84</v>
      </c>
      <c r="E55" s="8"/>
    </row>
    <row r="57" customFormat="false" ht="15" hidden="false" customHeight="true" outlineLevel="0" collapsed="false">
      <c r="B57" s="4" t="s">
        <v>85</v>
      </c>
      <c r="C57" s="5"/>
      <c r="D57" s="5"/>
      <c r="E57" s="5"/>
      <c r="F57" s="5"/>
    </row>
    <row r="58" customFormat="false" ht="15" hidden="false" customHeight="true" outlineLevel="0" collapsed="false">
      <c r="B58" s="6" t="s">
        <v>86</v>
      </c>
      <c r="C58" s="7" t="n">
        <v>5.5</v>
      </c>
      <c r="D58" s="8" t="s">
        <v>87</v>
      </c>
      <c r="E58" s="8"/>
    </row>
    <row r="59" customFormat="false" ht="15" hidden="false" customHeight="true" outlineLevel="0" collapsed="false">
      <c r="B59" s="6" t="s">
        <v>88</v>
      </c>
      <c r="C59" s="7" t="n">
        <v>11</v>
      </c>
      <c r="D59" s="8" t="s">
        <v>87</v>
      </c>
      <c r="E59" s="8"/>
    </row>
    <row r="60" customFormat="false" ht="15" hidden="false" customHeight="true" outlineLevel="0" collapsed="false">
      <c r="B60" s="6" t="s">
        <v>89</v>
      </c>
      <c r="C60" s="7" t="n">
        <v>1.2</v>
      </c>
      <c r="D60" s="8" t="s">
        <v>90</v>
      </c>
      <c r="E60" s="8"/>
    </row>
    <row r="61" customFormat="false" ht="15" hidden="false" customHeight="true" outlineLevel="0" collapsed="false">
      <c r="B61" s="6" t="s">
        <v>91</v>
      </c>
      <c r="C61" s="7" t="n">
        <v>5</v>
      </c>
      <c r="D61" s="8" t="s">
        <v>92</v>
      </c>
      <c r="E61" s="8"/>
    </row>
    <row r="62" customFormat="false" ht="15" hidden="false" customHeight="true" outlineLevel="0" collapsed="false">
      <c r="B62" s="6" t="s">
        <v>93</v>
      </c>
      <c r="C62" s="11" t="n">
        <v>0.75</v>
      </c>
      <c r="D62" s="8" t="s">
        <v>87</v>
      </c>
      <c r="E62" s="8"/>
    </row>
    <row r="63" customFormat="false" ht="15" hidden="false" customHeight="true" outlineLevel="0" collapsed="false">
      <c r="B63" s="6" t="s">
        <v>94</v>
      </c>
      <c r="C63" s="7" t="n">
        <v>2</v>
      </c>
      <c r="D63" s="8" t="s">
        <v>87</v>
      </c>
      <c r="E63" s="8"/>
    </row>
    <row r="64" customFormat="false" ht="15" hidden="false" customHeight="true" outlineLevel="0" collapsed="false">
      <c r="B64" s="6" t="s">
        <v>95</v>
      </c>
      <c r="C64" s="15" t="n">
        <v>0.0035</v>
      </c>
      <c r="D64" s="8" t="s">
        <v>96</v>
      </c>
      <c r="E64" s="8"/>
    </row>
    <row r="65" customFormat="false" ht="15" hidden="false" customHeight="true" outlineLevel="0" collapsed="false">
      <c r="B65" s="6" t="s">
        <v>97</v>
      </c>
      <c r="C65" s="10" t="n">
        <v>0.035</v>
      </c>
      <c r="D65" s="8" t="s">
        <v>54</v>
      </c>
      <c r="E65" s="8"/>
    </row>
    <row r="66" customFormat="false" ht="15" hidden="false" customHeight="true" outlineLevel="0" collapsed="false">
      <c r="B66" s="6" t="s">
        <v>98</v>
      </c>
      <c r="C66" s="15" t="n">
        <v>0.005</v>
      </c>
      <c r="D66" s="8" t="s">
        <v>99</v>
      </c>
      <c r="E66" s="8"/>
    </row>
    <row r="68" customFormat="false" ht="15" hidden="false" customHeight="true" outlineLevel="0" collapsed="false">
      <c r="B68" s="4" t="s">
        <v>100</v>
      </c>
      <c r="C68" s="5"/>
      <c r="D68" s="5"/>
      <c r="E68" s="5"/>
      <c r="F68" s="5"/>
    </row>
    <row r="69" customFormat="false" ht="15" hidden="false" customHeight="true" outlineLevel="0" collapsed="false">
      <c r="B69" s="6" t="s">
        <v>101</v>
      </c>
      <c r="C69" s="10" t="n">
        <v>0.75</v>
      </c>
      <c r="D69" s="8" t="s">
        <v>102</v>
      </c>
      <c r="E69" s="8"/>
    </row>
    <row r="70" customFormat="false" ht="15" hidden="false" customHeight="true" outlineLevel="0" collapsed="false">
      <c r="B70" s="6" t="s">
        <v>103</v>
      </c>
      <c r="C70" s="15" t="n">
        <v>0.0875</v>
      </c>
      <c r="D70" s="8" t="s">
        <v>54</v>
      </c>
      <c r="E70" s="8"/>
    </row>
    <row r="71" customFormat="false" ht="15" hidden="false" customHeight="true" outlineLevel="0" collapsed="false">
      <c r="B71" s="6" t="s">
        <v>104</v>
      </c>
      <c r="C71" s="13" t="n">
        <v>18</v>
      </c>
      <c r="D71" s="8" t="s">
        <v>43</v>
      </c>
      <c r="E71" s="8" t="s">
        <v>105</v>
      </c>
    </row>
    <row r="72" customFormat="false" ht="15" hidden="false" customHeight="true" outlineLevel="0" collapsed="false">
      <c r="B72" s="6" t="s">
        <v>106</v>
      </c>
      <c r="C72" s="9" t="n">
        <v>1.478214</v>
      </c>
      <c r="D72" s="8" t="s">
        <v>26</v>
      </c>
      <c r="E72" s="8" t="s">
        <v>107</v>
      </c>
    </row>
    <row r="73" customFormat="false" ht="15" hidden="false" customHeight="true" outlineLevel="0" collapsed="false">
      <c r="B73" s="6" t="s">
        <v>108</v>
      </c>
      <c r="C73" s="13" t="n">
        <v>24</v>
      </c>
      <c r="D73" s="8" t="s">
        <v>109</v>
      </c>
      <c r="E73" s="8"/>
    </row>
    <row r="74" customFormat="false" ht="15" hidden="false" customHeight="true" outlineLevel="0" collapsed="false">
      <c r="B74" s="6" t="s">
        <v>110</v>
      </c>
      <c r="C74" s="10" t="n">
        <v>0.45</v>
      </c>
      <c r="D74" s="8"/>
      <c r="E74" s="8"/>
    </row>
    <row r="75" customFormat="false" ht="15" hidden="false" customHeight="true" outlineLevel="0" collapsed="false">
      <c r="B75" s="6" t="s">
        <v>111</v>
      </c>
      <c r="C75" s="10" t="n">
        <v>0.55</v>
      </c>
      <c r="D75" s="8"/>
      <c r="E75" s="8"/>
    </row>
    <row r="76" customFormat="false" ht="15" hidden="false" customHeight="true" outlineLevel="0" collapsed="false">
      <c r="B76" s="6" t="s">
        <v>112</v>
      </c>
      <c r="C76" s="10" t="n">
        <v>0.14</v>
      </c>
      <c r="D76" s="8"/>
      <c r="E76" s="8" t="s">
        <v>113</v>
      </c>
    </row>
    <row r="77" customFormat="false" ht="15" hidden="false" customHeight="true" outlineLevel="0" collapsed="false">
      <c r="B77" s="6" t="s">
        <v>114</v>
      </c>
      <c r="C77" s="11" t="n">
        <v>1.1</v>
      </c>
      <c r="D77" s="8" t="s">
        <v>26</v>
      </c>
      <c r="E77" s="8" t="s">
        <v>113</v>
      </c>
    </row>
    <row r="78" customFormat="false" ht="15" hidden="false" customHeight="true" outlineLevel="0" collapsed="false">
      <c r="B78" s="6" t="s">
        <v>115</v>
      </c>
      <c r="C78" s="10" t="n">
        <v>0.1</v>
      </c>
      <c r="D78" s="8"/>
      <c r="E78" s="8"/>
    </row>
    <row r="79" customFormat="false" ht="15" hidden="false" customHeight="true" outlineLevel="0" collapsed="false">
      <c r="B79" s="6" t="s">
        <v>116</v>
      </c>
      <c r="C79" s="13" t="n">
        <v>60</v>
      </c>
      <c r="D79" s="8" t="s">
        <v>117</v>
      </c>
      <c r="E79" s="8" t="s">
        <v>118</v>
      </c>
    </row>
    <row r="80" customFormat="false" ht="15" hidden="false" customHeight="true" outlineLevel="0" collapsed="false">
      <c r="B80" s="6" t="s">
        <v>119</v>
      </c>
      <c r="C80" s="15" t="n">
        <v>0.095</v>
      </c>
      <c r="D80" s="8" t="s">
        <v>54</v>
      </c>
      <c r="E80" s="8"/>
    </row>
    <row r="82" customFormat="false" ht="15" hidden="false" customHeight="true" outlineLevel="0" collapsed="false">
      <c r="B82" s="4" t="s">
        <v>120</v>
      </c>
      <c r="C82" s="5"/>
      <c r="D82" s="5"/>
      <c r="E82" s="5"/>
      <c r="F82" s="5"/>
    </row>
    <row r="83" customFormat="false" ht="15" hidden="false" customHeight="true" outlineLevel="0" collapsed="false">
      <c r="B83" s="6" t="s">
        <v>121</v>
      </c>
      <c r="C83" s="15" t="n">
        <v>0.25168</v>
      </c>
      <c r="D83" s="8"/>
      <c r="E83" s="8" t="s">
        <v>122</v>
      </c>
    </row>
    <row r="84" customFormat="false" ht="15" hidden="false" customHeight="true" outlineLevel="0" collapsed="false">
      <c r="B84" s="6" t="s">
        <v>123</v>
      </c>
      <c r="C84" s="10" t="n">
        <v>0.4</v>
      </c>
      <c r="D84" s="8" t="s">
        <v>54</v>
      </c>
      <c r="E84" s="8" t="s">
        <v>124</v>
      </c>
    </row>
    <row r="85" customFormat="false" ht="15" hidden="false" customHeight="true" outlineLevel="0" collapsed="false">
      <c r="B85" s="6" t="s">
        <v>125</v>
      </c>
      <c r="C85" s="10" t="n">
        <v>0.95</v>
      </c>
      <c r="D85" s="8" t="s">
        <v>102</v>
      </c>
      <c r="E85" s="8" t="s">
        <v>126</v>
      </c>
    </row>
    <row r="86" customFormat="false" ht="15" hidden="false" customHeight="true" outlineLevel="0" collapsed="false">
      <c r="B86" s="6" t="s">
        <v>127</v>
      </c>
      <c r="C86" s="13" t="n">
        <v>25</v>
      </c>
      <c r="D86" s="8" t="s">
        <v>43</v>
      </c>
      <c r="E86" s="8" t="s">
        <v>128</v>
      </c>
    </row>
    <row r="87" customFormat="false" ht="15" hidden="false" customHeight="true" outlineLevel="0" collapsed="false">
      <c r="B87" s="6" t="s">
        <v>129</v>
      </c>
      <c r="C87" s="10" t="n">
        <v>0.05</v>
      </c>
      <c r="D87" s="8"/>
      <c r="E87" s="8"/>
    </row>
    <row r="89" customFormat="false" ht="15" hidden="false" customHeight="true" outlineLevel="0" collapsed="false">
      <c r="B89" s="4" t="s">
        <v>130</v>
      </c>
      <c r="C89" s="5"/>
      <c r="D89" s="5"/>
      <c r="E89" s="5"/>
      <c r="F89" s="5"/>
    </row>
    <row r="90" customFormat="false" ht="15" hidden="false" customHeight="true" outlineLevel="0" collapsed="false">
      <c r="B90" s="6" t="s">
        <v>131</v>
      </c>
      <c r="C90" s="13" t="n">
        <v>11</v>
      </c>
      <c r="D90" s="8"/>
      <c r="E90" s="8" t="s">
        <v>132</v>
      </c>
    </row>
    <row r="91" customFormat="false" ht="15" hidden="false" customHeight="true" outlineLevel="0" collapsed="false">
      <c r="B91" s="6" t="s">
        <v>133</v>
      </c>
      <c r="C91" s="10" t="n">
        <v>1</v>
      </c>
      <c r="D91" s="8"/>
      <c r="E91" s="8"/>
    </row>
    <row r="92" customFormat="false" ht="15" hidden="false" customHeight="true" outlineLevel="0" collapsed="false">
      <c r="B92" s="6" t="s">
        <v>134</v>
      </c>
      <c r="C92" s="11" t="n">
        <v>0.75</v>
      </c>
      <c r="D92" s="8" t="s">
        <v>64</v>
      </c>
      <c r="E92" s="8" t="s">
        <v>135</v>
      </c>
    </row>
    <row r="93" customFormat="false" ht="15" hidden="false" customHeight="true" outlineLevel="0" collapsed="false">
      <c r="B93" s="6" t="s">
        <v>136</v>
      </c>
      <c r="C93" s="11" t="n">
        <v>3.25</v>
      </c>
      <c r="D93" s="8" t="s">
        <v>18</v>
      </c>
      <c r="E93" s="8"/>
    </row>
    <row r="94" customFormat="false" ht="15" hidden="false" customHeight="true" outlineLevel="0" collapsed="false">
      <c r="B94" s="6" t="s">
        <v>137</v>
      </c>
      <c r="C94" s="10" t="n">
        <v>0.02</v>
      </c>
      <c r="D94" s="8" t="s">
        <v>54</v>
      </c>
      <c r="E94" s="8"/>
    </row>
    <row r="96" customFormat="false" ht="15" hidden="false" customHeight="true" outlineLevel="0" collapsed="false">
      <c r="B96" s="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4"/>
    <col collapsed="false" customWidth="true" hidden="false" outlineLevel="0" max="5" min="5" style="1" width="12"/>
    <col collapsed="false" customWidth="true" hidden="false" outlineLevel="0" max="8" min="6" style="1" width="14"/>
  </cols>
  <sheetData>
    <row r="1" customFormat="false" ht="15.75" hidden="false" customHeight="true" outlineLevel="0" collapsed="false">
      <c r="B1" s="2" t="s">
        <v>139</v>
      </c>
    </row>
    <row r="3" customFormat="false" ht="15" hidden="false" customHeight="true" outlineLevel="0" collapsed="false">
      <c r="B3" s="16" t="s">
        <v>140</v>
      </c>
      <c r="C3" s="16" t="s">
        <v>141</v>
      </c>
      <c r="D3" s="16" t="s">
        <v>142</v>
      </c>
      <c r="F3" s="17" t="s">
        <v>143</v>
      </c>
    </row>
    <row r="4" customFormat="false" ht="15" hidden="false" customHeight="true" outlineLevel="0" collapsed="false">
      <c r="B4" s="6" t="s">
        <v>59</v>
      </c>
      <c r="C4" s="18" t="n">
        <f aca="false">Assumptions!$C$11*Assumptions!$C$40</f>
        <v>895.28</v>
      </c>
      <c r="D4" s="8" t="s">
        <v>144</v>
      </c>
      <c r="F4" s="19" t="s">
        <v>145</v>
      </c>
      <c r="G4" s="19" t="s">
        <v>146</v>
      </c>
      <c r="H4" s="19" t="s">
        <v>147</v>
      </c>
    </row>
    <row r="5" customFormat="false" ht="15" hidden="false" customHeight="true" outlineLevel="0" collapsed="false">
      <c r="B5" s="6" t="s">
        <v>62</v>
      </c>
      <c r="C5" s="18" t="n">
        <f aca="false">Assumptions!$C$12*Assumptions!$C$41</f>
        <v>265.85</v>
      </c>
      <c r="D5" s="8" t="s">
        <v>148</v>
      </c>
      <c r="F5" s="6" t="n">
        <v>1</v>
      </c>
      <c r="G5" s="20" t="n">
        <f aca="false">0+$C$19*Assumptions!$C$74/12</f>
        <v>76.095228375</v>
      </c>
      <c r="H5" s="21" t="n">
        <f aca="false">G5*$C$18</f>
        <v>0.533778471978964</v>
      </c>
    </row>
    <row r="6" customFormat="false" ht="15" hidden="false" customHeight="true" outlineLevel="0" collapsed="false">
      <c r="B6" s="6" t="s">
        <v>13</v>
      </c>
      <c r="C6" s="18" t="n">
        <f aca="false">Assumptions!$C$14*Assumptions!$C$42</f>
        <v>594</v>
      </c>
      <c r="D6" s="8" t="s">
        <v>149</v>
      </c>
      <c r="F6" s="6" t="n">
        <v>2</v>
      </c>
      <c r="G6" s="20" t="n">
        <f aca="false">G5+$C$19*Assumptions!$C$74/12</f>
        <v>152.19045675</v>
      </c>
      <c r="H6" s="21" t="n">
        <f aca="false">G6*$C$18</f>
        <v>1.06755694395793</v>
      </c>
    </row>
    <row r="7" customFormat="false" ht="15" hidden="false" customHeight="true" outlineLevel="0" collapsed="false">
      <c r="B7" s="6" t="s">
        <v>65</v>
      </c>
      <c r="C7" s="18" t="n">
        <f aca="false">Assumptions!$C$13*Assumptions!$C$43</f>
        <v>54</v>
      </c>
      <c r="D7" s="8" t="s">
        <v>150</v>
      </c>
      <c r="F7" s="6" t="n">
        <v>3</v>
      </c>
      <c r="G7" s="20" t="n">
        <f aca="false">G6+$C$19*Assumptions!$C$74/12</f>
        <v>228.285685125</v>
      </c>
      <c r="H7" s="21" t="n">
        <f aca="false">G7*$C$18</f>
        <v>1.60133541593689</v>
      </c>
    </row>
    <row r="8" customFormat="false" ht="15" hidden="false" customHeight="true" outlineLevel="0" collapsed="false">
      <c r="B8" s="6" t="s">
        <v>151</v>
      </c>
      <c r="C8" s="18" t="n">
        <f aca="false">Assumptions!$C$44+Assumptions!$C$11*Assumptions!$C$45+Assumptions!$C$12*Assumptions!$C$46+Assumptions!$C$14*Assumptions!$C$47</f>
        <v>234.032</v>
      </c>
      <c r="D8" s="8" t="s">
        <v>152</v>
      </c>
      <c r="F8" s="6" t="n">
        <v>4</v>
      </c>
      <c r="G8" s="20" t="n">
        <f aca="false">G7+$C$19*Assumptions!$C$74/12</f>
        <v>304.3809135</v>
      </c>
      <c r="H8" s="21" t="n">
        <f aca="false">G8*$C$18</f>
        <v>2.13511388791586</v>
      </c>
    </row>
    <row r="9" customFormat="false" ht="15" hidden="false" customHeight="true" outlineLevel="0" collapsed="false">
      <c r="B9" s="6" t="s">
        <v>153</v>
      </c>
      <c r="C9" s="18" t="n">
        <f aca="false">Assumptions!$C$48+C16*Assumptions!$C$49</f>
        <v>460</v>
      </c>
      <c r="D9" s="8" t="s">
        <v>154</v>
      </c>
      <c r="F9" s="6" t="n">
        <v>5</v>
      </c>
      <c r="G9" s="20" t="n">
        <f aca="false">G8+$C$19*Assumptions!$C$74/12</f>
        <v>380.476141875</v>
      </c>
      <c r="H9" s="21" t="n">
        <f aca="false">G9*$C$18</f>
        <v>2.66889235989482</v>
      </c>
    </row>
    <row r="10" customFormat="false" ht="15" hidden="false" customHeight="true" outlineLevel="0" collapsed="false">
      <c r="B10" s="6" t="s">
        <v>155</v>
      </c>
      <c r="C10" s="18" t="n">
        <f aca="false">Assumptions!$C$51+(Assumptions!$C$11+Assumptions!$C$12+Assumptions!$C$13)*Assumptions!$C$52</f>
        <v>121.164</v>
      </c>
      <c r="D10" s="8" t="s">
        <v>156</v>
      </c>
      <c r="F10" s="6" t="n">
        <v>6</v>
      </c>
      <c r="G10" s="20" t="n">
        <f aca="false">G9+$C$19*Assumptions!$C$74/12</f>
        <v>456.57137025</v>
      </c>
      <c r="H10" s="21" t="n">
        <f aca="false">G10*$C$18</f>
        <v>3.20267083187378</v>
      </c>
    </row>
    <row r="11" customFormat="false" ht="15" hidden="false" customHeight="true" outlineLevel="0" collapsed="false">
      <c r="B11" s="6" t="s">
        <v>77</v>
      </c>
      <c r="C11" s="18" t="n">
        <f aca="false">Assumptions!$C$15*Assumptions!$C$53*1.18/100</f>
        <v>2.36</v>
      </c>
      <c r="D11" s="8" t="s">
        <v>157</v>
      </c>
      <c r="F11" s="6" t="n">
        <v>7</v>
      </c>
      <c r="G11" s="20" t="n">
        <f aca="false">G10+$C$19*Assumptions!$C$74/12</f>
        <v>532.666598625</v>
      </c>
      <c r="H11" s="21" t="n">
        <f aca="false">G11*$C$18</f>
        <v>3.73644930385275</v>
      </c>
    </row>
    <row r="12" customFormat="false" ht="15" hidden="false" customHeight="true" outlineLevel="0" collapsed="false">
      <c r="B12" s="6" t="s">
        <v>158</v>
      </c>
      <c r="C12" s="18" t="n">
        <f aca="false">Assumptions!$C$54*1.18/100</f>
        <v>0.118</v>
      </c>
      <c r="D12" s="8" t="s">
        <v>159</v>
      </c>
      <c r="F12" s="6" t="n">
        <v>8</v>
      </c>
      <c r="G12" s="20" t="n">
        <f aca="false">G11+$C$19*Assumptions!$C$74/12</f>
        <v>608.761827</v>
      </c>
      <c r="H12" s="21" t="n">
        <f aca="false">G12*$C$18</f>
        <v>4.27022777583171</v>
      </c>
    </row>
    <row r="13" customFormat="false" ht="15" hidden="false" customHeight="true" outlineLevel="0" collapsed="false">
      <c r="B13" s="19" t="s">
        <v>160</v>
      </c>
      <c r="C13" s="22" t="n">
        <f aca="false">SUM(C4:C12)</f>
        <v>2626.804</v>
      </c>
      <c r="F13" s="6" t="n">
        <v>9</v>
      </c>
      <c r="G13" s="20" t="n">
        <f aca="false">G12+$C$19*Assumptions!$C$74/12</f>
        <v>684.857055375</v>
      </c>
      <c r="H13" s="21" t="n">
        <f aca="false">G13*$C$18</f>
        <v>4.80400624781068</v>
      </c>
    </row>
    <row r="14" customFormat="false" ht="15" hidden="false" customHeight="true" outlineLevel="0" collapsed="false">
      <c r="B14" s="6" t="s">
        <v>83</v>
      </c>
      <c r="C14" s="18" t="n">
        <f aca="false">C13*Assumptions!$C$55</f>
        <v>78.80412</v>
      </c>
      <c r="F14" s="6" t="n">
        <v>10</v>
      </c>
      <c r="G14" s="20" t="n">
        <f aca="false">G13+$C$19*Assumptions!$C$74/12</f>
        <v>760.95228375</v>
      </c>
      <c r="H14" s="21" t="n">
        <f aca="false">G14*$C$18</f>
        <v>5.33778471978964</v>
      </c>
    </row>
    <row r="15" customFormat="false" ht="15" hidden="false" customHeight="true" outlineLevel="0" collapsed="false">
      <c r="B15" s="19" t="s">
        <v>161</v>
      </c>
      <c r="C15" s="22" t="n">
        <f aca="false">C13+C14</f>
        <v>2705.60812</v>
      </c>
      <c r="F15" s="6" t="n">
        <v>11</v>
      </c>
      <c r="G15" s="20" t="n">
        <f aca="false">G14+$C$19*Assumptions!$C$74/12</f>
        <v>837.047512125</v>
      </c>
      <c r="H15" s="21" t="n">
        <f aca="false">G15*$C$18</f>
        <v>5.87156319176861</v>
      </c>
    </row>
    <row r="16" customFormat="false" ht="15" hidden="false" customHeight="true" outlineLevel="0" collapsed="false">
      <c r="B16" s="6" t="s">
        <v>162</v>
      </c>
      <c r="C16" s="23" t="n">
        <f aca="false">MIN(MAX(Assumptions!$C$15,Assumptions!$C$11+Assumptions!$C$12,Assumptions!$C$13),Assumptions!$C$50)</f>
        <v>280</v>
      </c>
      <c r="D16" s="8" t="s">
        <v>163</v>
      </c>
      <c r="F16" s="6" t="n">
        <v>12</v>
      </c>
      <c r="G16" s="20" t="n">
        <f aca="false">G15+$C$19*Assumptions!$C$74/12</f>
        <v>913.1427405</v>
      </c>
      <c r="H16" s="21" t="n">
        <f aca="false">G16*$C$18</f>
        <v>6.40534166374757</v>
      </c>
    </row>
    <row r="17" customFormat="false" ht="15" hidden="false" customHeight="true" outlineLevel="0" collapsed="false">
      <c r="F17" s="6" t="n">
        <v>13</v>
      </c>
      <c r="G17" s="20" t="n">
        <f aca="false">G16+$C$19*Assumptions!$C$75/12</f>
        <v>1006.148019625</v>
      </c>
      <c r="H17" s="21" t="n">
        <f aca="false">G17*$C$18</f>
        <v>7.05773757394408</v>
      </c>
    </row>
    <row r="18" customFormat="false" ht="15" hidden="false" customHeight="true" outlineLevel="0" collapsed="false">
      <c r="B18" s="6" t="s">
        <v>164</v>
      </c>
      <c r="C18" s="24" t="n">
        <f aca="false">(1+Assumptions!$C$70)^(1/12)-1</f>
        <v>0.00701461160414008</v>
      </c>
      <c r="F18" s="6" t="n">
        <v>14</v>
      </c>
      <c r="G18" s="20" t="n">
        <f aca="false">G17+$C$19*Assumptions!$C$75/12</f>
        <v>1099.15329875</v>
      </c>
      <c r="H18" s="21" t="n">
        <f aca="false">G18*$C$18</f>
        <v>7.71013348414059</v>
      </c>
    </row>
    <row r="19" customFormat="false" ht="15" hidden="false" customHeight="true" outlineLevel="0" collapsed="false">
      <c r="B19" s="6" t="s">
        <v>165</v>
      </c>
      <c r="C19" s="18" t="n">
        <f aca="false">C15*Assumptions!$C$69</f>
        <v>2029.20609</v>
      </c>
      <c r="F19" s="6" t="n">
        <v>15</v>
      </c>
      <c r="G19" s="20" t="n">
        <f aca="false">G18+$C$19*Assumptions!$C$75/12</f>
        <v>1192.158577875</v>
      </c>
      <c r="H19" s="21" t="n">
        <f aca="false">G19*$C$18</f>
        <v>8.3625293943371</v>
      </c>
    </row>
    <row r="20" customFormat="false" ht="15" hidden="false" customHeight="true" outlineLevel="0" collapsed="false">
      <c r="B20" s="19" t="s">
        <v>166</v>
      </c>
      <c r="C20" s="22" t="n">
        <f aca="false">SUM(H5:H28)</f>
        <v>169.385701774658</v>
      </c>
      <c r="F20" s="6" t="n">
        <v>16</v>
      </c>
      <c r="G20" s="20" t="n">
        <f aca="false">G19+$C$19*Assumptions!$C$75/12</f>
        <v>1285.163857</v>
      </c>
      <c r="H20" s="21" t="n">
        <f aca="false">G20*$C$18</f>
        <v>9.01492530453362</v>
      </c>
    </row>
    <row r="21" customFormat="false" ht="15" hidden="false" customHeight="true" outlineLevel="0" collapsed="false">
      <c r="B21" s="19" t="s">
        <v>167</v>
      </c>
      <c r="C21" s="25" t="n">
        <f aca="false">C15+C20</f>
        <v>2874.99382177466</v>
      </c>
      <c r="F21" s="6" t="n">
        <v>17</v>
      </c>
      <c r="G21" s="20" t="n">
        <f aca="false">G20+$C$19*Assumptions!$C$75/12</f>
        <v>1378.169136125</v>
      </c>
      <c r="H21" s="21" t="n">
        <f aca="false">G21*$C$18</f>
        <v>9.66732121473013</v>
      </c>
    </row>
    <row r="22" customFormat="false" ht="15" hidden="false" customHeight="true" outlineLevel="0" collapsed="false">
      <c r="B22" s="6" t="s">
        <v>168</v>
      </c>
      <c r="C22" s="18" t="n">
        <f aca="false">C21*Assumptions!$C$69</f>
        <v>2156.24536633099</v>
      </c>
      <c r="F22" s="6" t="n">
        <v>18</v>
      </c>
      <c r="G22" s="20" t="n">
        <f aca="false">G21+$C$19*Assumptions!$C$75/12</f>
        <v>1471.17441525</v>
      </c>
      <c r="H22" s="21" t="n">
        <f aca="false">G22*$C$18</f>
        <v>10.3197171249266</v>
      </c>
    </row>
    <row r="23" customFormat="false" ht="15" hidden="false" customHeight="true" outlineLevel="0" collapsed="false">
      <c r="B23" s="6" t="s">
        <v>169</v>
      </c>
      <c r="C23" s="20" t="n">
        <f aca="false">C21-C22</f>
        <v>718.748455443664</v>
      </c>
      <c r="F23" s="6" t="n">
        <v>19</v>
      </c>
      <c r="G23" s="20" t="n">
        <f aca="false">G22+$C$19*Assumptions!$C$75/12</f>
        <v>1564.179694375</v>
      </c>
      <c r="H23" s="21" t="n">
        <f aca="false">G23*$C$18</f>
        <v>10.9721130351232</v>
      </c>
    </row>
    <row r="24" customFormat="false" ht="15" hidden="false" customHeight="true" outlineLevel="0" collapsed="false">
      <c r="F24" s="6" t="n">
        <v>20</v>
      </c>
      <c r="G24" s="20" t="n">
        <f aca="false">G23+$C$19*Assumptions!$C$75/12</f>
        <v>1657.1849735</v>
      </c>
      <c r="H24" s="21" t="n">
        <f aca="false">G24*$C$18</f>
        <v>11.6245089453197</v>
      </c>
    </row>
    <row r="25" customFormat="false" ht="15" hidden="false" customHeight="true" outlineLevel="0" collapsed="false">
      <c r="B25" s="6" t="s">
        <v>170</v>
      </c>
      <c r="C25" s="18" t="n">
        <f aca="false">MIN(0.0928*Assumptions!$C$11+0.1264*Assumptions!$C$12+0.1464*Assumptions!$C$13,10)</f>
        <v>10</v>
      </c>
      <c r="D25" s="8" t="s">
        <v>171</v>
      </c>
      <c r="F25" s="6" t="n">
        <v>21</v>
      </c>
      <c r="G25" s="20" t="n">
        <f aca="false">G24+$C$19*Assumptions!$C$75/12</f>
        <v>1750.190252625</v>
      </c>
      <c r="H25" s="21" t="n">
        <f aca="false">G25*$C$18</f>
        <v>12.2769048555162</v>
      </c>
    </row>
    <row r="26" customFormat="false" ht="15" hidden="false" customHeight="true" outlineLevel="0" collapsed="false">
      <c r="B26" s="6" t="s">
        <v>172</v>
      </c>
      <c r="C26" s="18" t="n">
        <f aca="false">0.232*Assumptions!$C$11+0.316*Assumptions!$C$12+0.366*Assumptions!$C$13</f>
        <v>145.806</v>
      </c>
      <c r="D26" s="8" t="s">
        <v>173</v>
      </c>
      <c r="F26" s="6" t="n">
        <v>22</v>
      </c>
      <c r="G26" s="20" t="n">
        <f aca="false">G25+$C$19*Assumptions!$C$75/12</f>
        <v>1843.19553175</v>
      </c>
      <c r="H26" s="21" t="n">
        <f aca="false">G26*$C$18</f>
        <v>12.9293007657127</v>
      </c>
    </row>
    <row r="27" customFormat="false" ht="15" hidden="false" customHeight="true" outlineLevel="0" collapsed="false">
      <c r="F27" s="6" t="n">
        <v>23</v>
      </c>
      <c r="G27" s="20" t="n">
        <f aca="false">G26+$C$19*Assumptions!$C$75/12</f>
        <v>1936.200810875</v>
      </c>
      <c r="H27" s="21" t="n">
        <f aca="false">G27*$C$18</f>
        <v>13.5816966759092</v>
      </c>
    </row>
    <row r="28" customFormat="false" ht="15" hidden="false" customHeight="true" outlineLevel="0" collapsed="false">
      <c r="B28" s="6" t="s">
        <v>174</v>
      </c>
      <c r="C28" s="18" t="n">
        <f aca="false">Assumptions!$C$14*Assumptions!$C$91*Assumptions!$C$92</f>
        <v>405</v>
      </c>
      <c r="F28" s="6" t="n">
        <v>24</v>
      </c>
      <c r="G28" s="20" t="n">
        <f aca="false">G27+$C$19*Assumptions!$C$75/12</f>
        <v>2029.20609</v>
      </c>
      <c r="H28" s="21" t="n">
        <f aca="false">G28*$C$18</f>
        <v>14.2340925861057</v>
      </c>
    </row>
    <row r="31" customFormat="false" ht="15" hidden="false" customHeight="true" outlineLevel="0" collapsed="false">
      <c r="F31" s="19" t="s">
        <v>175</v>
      </c>
      <c r="G31" s="26" t="n">
        <f aca="false">'Financial Model'!T51</f>
        <v>0</v>
      </c>
    </row>
    <row r="32" customFormat="false" ht="15" hidden="false" customHeight="true" outlineLevel="0" collapsed="false">
      <c r="F32" s="3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8" min="3" style="1" width="13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4" min="12" style="1" width="12"/>
  </cols>
  <sheetData>
    <row r="1" customFormat="false" ht="15.75" hidden="false" customHeight="true" outlineLevel="0" collapsed="false">
      <c r="B1" s="2" t="s">
        <v>177</v>
      </c>
    </row>
    <row r="2" customFormat="false" ht="15" hidden="false" customHeight="true" outlineLevel="0" collapsed="false">
      <c r="G2" s="8" t="s">
        <v>178</v>
      </c>
    </row>
    <row r="3" customFormat="false" ht="15" hidden="false" customHeight="true" outlineLevel="0" collapsed="false">
      <c r="B3" s="16" t="s">
        <v>179</v>
      </c>
      <c r="C3" s="16" t="s">
        <v>180</v>
      </c>
      <c r="D3" s="16" t="s">
        <v>181</v>
      </c>
      <c r="E3" s="16" t="s">
        <v>182</v>
      </c>
      <c r="F3" s="16" t="s">
        <v>183</v>
      </c>
      <c r="G3" s="16" t="s">
        <v>184</v>
      </c>
      <c r="H3" s="16" t="s">
        <v>185</v>
      </c>
      <c r="I3" s="16" t="s">
        <v>186</v>
      </c>
      <c r="J3" s="16" t="s">
        <v>187</v>
      </c>
      <c r="K3" s="16" t="s">
        <v>188</v>
      </c>
      <c r="L3" s="16" t="s">
        <v>189</v>
      </c>
      <c r="M3" s="16" t="s">
        <v>190</v>
      </c>
      <c r="N3" s="16" t="s">
        <v>191</v>
      </c>
    </row>
    <row r="4" customFormat="false" ht="15" hidden="false" customHeight="true" outlineLevel="0" collapsed="false">
      <c r="B4" s="6" t="n">
        <v>1</v>
      </c>
      <c r="C4" s="27" t="n">
        <f aca="false">Assumptions!$C$11*Assumptions!$C$23*Assumptions!$C$31*Assumptions!$C$33*(1-Assumptions!$C$35)^(B4-1)</f>
        <v>829267.96231224</v>
      </c>
      <c r="D4" s="27" t="n">
        <f aca="false">Assumptions!$C$12*Assumptions!$C$23*Assumptions!$C$32*Assumptions!$C$33*(1-Assumptions!$C$36)^(B4-1)</f>
        <v>145200.205035432</v>
      </c>
      <c r="E4" s="28" t="n">
        <f aca="false">C4+D4</f>
        <v>974468.167347672</v>
      </c>
      <c r="F4" s="27" t="n">
        <f aca="false">E4*Assumptions!$C$34</f>
        <v>877021.350612905</v>
      </c>
      <c r="G4" s="27" t="n">
        <f aca="false">Assumptions!$C$19*Assumptions!$C$22*Assumptions!$C$15*Assumptions!$C$23</f>
        <v>701280</v>
      </c>
      <c r="H4" s="28" t="n">
        <f aca="false">MIN(F4,G4)</f>
        <v>701280</v>
      </c>
      <c r="I4" s="29" t="n">
        <f aca="false">H4/(Assumptions!$C$15*Assumptions!$C$23)</f>
        <v>0.4</v>
      </c>
      <c r="J4" s="28" t="n">
        <f aca="false">F4-H4</f>
        <v>175741.350612905</v>
      </c>
      <c r="K4" s="27" t="n">
        <f aca="false">J4*Assumptions!$C$37</f>
        <v>105444.810367743</v>
      </c>
      <c r="L4" s="6" t="str">
        <f aca="false">IF(I4&gt;=Assumptions!$C$19*(1-Assumptions!$C$20),"PASS","FAIL")</f>
        <v>PASS</v>
      </c>
      <c r="M4" s="6" t="str">
        <f aca="false">IF(I4&lt;=Assumptions!$C$19*Assumptions!$C$21+0.0000001,"PASS","FAIL")</f>
        <v>PASS</v>
      </c>
      <c r="N4" s="28" t="n">
        <f aca="false">J4-K4</f>
        <v>70296.540245162</v>
      </c>
    </row>
    <row r="5" customFormat="false" ht="15" hidden="false" customHeight="true" outlineLevel="0" collapsed="false">
      <c r="B5" s="6" t="n">
        <v>2</v>
      </c>
      <c r="C5" s="27" t="n">
        <f aca="false">Assumptions!$C$11*Assumptions!$C$23*Assumptions!$C$31*Assumptions!$C$33*(1-Assumptions!$C$35)^(B5-1)</f>
        <v>825121.622500679</v>
      </c>
      <c r="D5" s="27" t="n">
        <f aca="false">Assumptions!$C$12*Assumptions!$C$23*Assumptions!$C$32*Assumptions!$C$33*(1-Assumptions!$C$36)^(B5-1)</f>
        <v>144909.804625361</v>
      </c>
      <c r="E5" s="28" t="n">
        <f aca="false">C5+D5</f>
        <v>970031.42712604</v>
      </c>
      <c r="F5" s="27" t="n">
        <f aca="false">E5*Assumptions!$C$34</f>
        <v>873028.284413436</v>
      </c>
      <c r="G5" s="27" t="n">
        <f aca="false">Assumptions!$C$19*Assumptions!$C$22*Assumptions!$C$15*Assumptions!$C$23</f>
        <v>701280</v>
      </c>
      <c r="H5" s="28" t="n">
        <f aca="false">MIN(F5,G5)</f>
        <v>701280</v>
      </c>
      <c r="I5" s="29" t="n">
        <f aca="false">H5/(Assumptions!$C$15*Assumptions!$C$23)</f>
        <v>0.4</v>
      </c>
      <c r="J5" s="28" t="n">
        <f aca="false">F5-H5</f>
        <v>171748.284413436</v>
      </c>
      <c r="K5" s="27" t="n">
        <f aca="false">J5*Assumptions!$C$37</f>
        <v>103048.970648062</v>
      </c>
      <c r="L5" s="6" t="str">
        <f aca="false">IF(I5&gt;=Assumptions!$C$19*(1-Assumptions!$C$20),"PASS","FAIL")</f>
        <v>PASS</v>
      </c>
      <c r="M5" s="6" t="str">
        <f aca="false">IF(I5&lt;=Assumptions!$C$19*Assumptions!$C$21+0.0000001,"PASS","FAIL")</f>
        <v>PASS</v>
      </c>
      <c r="N5" s="28" t="n">
        <f aca="false">J5-K5</f>
        <v>68699.3137653744</v>
      </c>
    </row>
    <row r="6" customFormat="false" ht="15" hidden="false" customHeight="true" outlineLevel="0" collapsed="false">
      <c r="B6" s="6" t="n">
        <v>3</v>
      </c>
      <c r="C6" s="27" t="n">
        <f aca="false">Assumptions!$C$11*Assumptions!$C$23*Assumptions!$C$31*Assumptions!$C$33*(1-Assumptions!$C$35)^(B6-1)</f>
        <v>820996.014388175</v>
      </c>
      <c r="D6" s="27" t="n">
        <f aca="false">Assumptions!$C$12*Assumptions!$C$23*Assumptions!$C$32*Assumptions!$C$33*(1-Assumptions!$C$36)^(B6-1)</f>
        <v>144619.98501611</v>
      </c>
      <c r="E6" s="28" t="n">
        <f aca="false">C6+D6</f>
        <v>965615.999404286</v>
      </c>
      <c r="F6" s="27" t="n">
        <f aca="false">E6*Assumptions!$C$34</f>
        <v>869054.399463857</v>
      </c>
      <c r="G6" s="27" t="n">
        <f aca="false">Assumptions!$C$19*Assumptions!$C$22*Assumptions!$C$15*Assumptions!$C$23</f>
        <v>701280</v>
      </c>
      <c r="H6" s="28" t="n">
        <f aca="false">MIN(F6,G6)</f>
        <v>701280</v>
      </c>
      <c r="I6" s="29" t="n">
        <f aca="false">H6/(Assumptions!$C$15*Assumptions!$C$23)</f>
        <v>0.4</v>
      </c>
      <c r="J6" s="28" t="n">
        <f aca="false">F6-H6</f>
        <v>167774.399463857</v>
      </c>
      <c r="K6" s="27" t="n">
        <f aca="false">J6*Assumptions!$C$37</f>
        <v>100664.639678314</v>
      </c>
      <c r="L6" s="6" t="str">
        <f aca="false">IF(I6&gt;=Assumptions!$C$19*(1-Assumptions!$C$20),"PASS","FAIL")</f>
        <v>PASS</v>
      </c>
      <c r="M6" s="6" t="str">
        <f aca="false">IF(I6&lt;=Assumptions!$C$19*Assumptions!$C$21+0.0000001,"PASS","FAIL")</f>
        <v>PASS</v>
      </c>
      <c r="N6" s="28" t="n">
        <f aca="false">J6-K6</f>
        <v>67109.7597855429</v>
      </c>
    </row>
    <row r="7" customFormat="false" ht="15" hidden="false" customHeight="true" outlineLevel="0" collapsed="false">
      <c r="B7" s="6" t="n">
        <v>4</v>
      </c>
      <c r="C7" s="27" t="n">
        <f aca="false">Assumptions!$C$11*Assumptions!$C$23*Assumptions!$C$31*Assumptions!$C$33*(1-Assumptions!$C$35)^(B7-1)</f>
        <v>816891.034316235</v>
      </c>
      <c r="D7" s="27" t="n">
        <f aca="false">Assumptions!$C$12*Assumptions!$C$23*Assumptions!$C$32*Assumptions!$C$33*(1-Assumptions!$C$36)^(B7-1)</f>
        <v>144330.745046078</v>
      </c>
      <c r="E7" s="28" t="n">
        <f aca="false">C7+D7</f>
        <v>961221.779362313</v>
      </c>
      <c r="F7" s="27" t="n">
        <f aca="false">E7*Assumptions!$C$34</f>
        <v>865099.601426082</v>
      </c>
      <c r="G7" s="27" t="n">
        <f aca="false">Assumptions!$C$19*Assumptions!$C$22*Assumptions!$C$15*Assumptions!$C$23</f>
        <v>701280</v>
      </c>
      <c r="H7" s="28" t="n">
        <f aca="false">MIN(F7,G7)</f>
        <v>701280</v>
      </c>
      <c r="I7" s="29" t="n">
        <f aca="false">H7/(Assumptions!$C$15*Assumptions!$C$23)</f>
        <v>0.4</v>
      </c>
      <c r="J7" s="28" t="n">
        <f aca="false">F7-H7</f>
        <v>163819.601426082</v>
      </c>
      <c r="K7" s="27" t="n">
        <f aca="false">J7*Assumptions!$C$37</f>
        <v>98291.7608556489</v>
      </c>
      <c r="L7" s="6" t="str">
        <f aca="false">IF(I7&gt;=Assumptions!$C$19*(1-Assumptions!$C$20),"PASS","FAIL")</f>
        <v>PASS</v>
      </c>
      <c r="M7" s="6" t="str">
        <f aca="false">IF(I7&lt;=Assumptions!$C$19*Assumptions!$C$21+0.0000001,"PASS","FAIL")</f>
        <v>PASS</v>
      </c>
      <c r="N7" s="28" t="n">
        <f aca="false">J7-K7</f>
        <v>65527.8405704326</v>
      </c>
    </row>
    <row r="8" customFormat="false" ht="15" hidden="false" customHeight="true" outlineLevel="0" collapsed="false">
      <c r="B8" s="6" t="n">
        <v>5</v>
      </c>
      <c r="C8" s="27" t="n">
        <f aca="false">Assumptions!$C$11*Assumptions!$C$23*Assumptions!$C$31*Assumptions!$C$33*(1-Assumptions!$C$35)^(B8-1)</f>
        <v>812806.579144653</v>
      </c>
      <c r="D8" s="27" t="n">
        <f aca="false">Assumptions!$C$12*Assumptions!$C$23*Assumptions!$C$32*Assumptions!$C$33*(1-Assumptions!$C$36)^(B8-1)</f>
        <v>144042.083555986</v>
      </c>
      <c r="E8" s="28" t="n">
        <f aca="false">C8+D8</f>
        <v>956848.66270064</v>
      </c>
      <c r="F8" s="27" t="n">
        <f aca="false">E8*Assumptions!$C$34</f>
        <v>861163.796430576</v>
      </c>
      <c r="G8" s="27" t="n">
        <f aca="false">Assumptions!$C$19*Assumptions!$C$22*Assumptions!$C$15*Assumptions!$C$23</f>
        <v>701280</v>
      </c>
      <c r="H8" s="28" t="n">
        <f aca="false">MIN(F8,G8)</f>
        <v>701280</v>
      </c>
      <c r="I8" s="29" t="n">
        <f aca="false">H8/(Assumptions!$C$15*Assumptions!$C$23)</f>
        <v>0.4</v>
      </c>
      <c r="J8" s="28" t="n">
        <f aca="false">F8-H8</f>
        <v>159883.796430576</v>
      </c>
      <c r="K8" s="27" t="n">
        <f aca="false">J8*Assumptions!$C$37</f>
        <v>95930.2778583453</v>
      </c>
      <c r="L8" s="6" t="str">
        <f aca="false">IF(I8&gt;=Assumptions!$C$19*(1-Assumptions!$C$20),"PASS","FAIL")</f>
        <v>PASS</v>
      </c>
      <c r="M8" s="6" t="str">
        <f aca="false">IF(I8&lt;=Assumptions!$C$19*Assumptions!$C$21+0.0000001,"PASS","FAIL")</f>
        <v>PASS</v>
      </c>
      <c r="N8" s="28" t="n">
        <f aca="false">J8-K8</f>
        <v>63953.5185722302</v>
      </c>
    </row>
    <row r="9" customFormat="false" ht="15" hidden="false" customHeight="true" outlineLevel="0" collapsed="false">
      <c r="B9" s="6" t="n">
        <v>6</v>
      </c>
      <c r="C9" s="27" t="n">
        <f aca="false">Assumptions!$C$11*Assumptions!$C$23*Assumptions!$C$31*Assumptions!$C$33*(1-Assumptions!$C$35)^(B9-1)</f>
        <v>808742.54624893</v>
      </c>
      <c r="D9" s="27" t="n">
        <f aca="false">Assumptions!$C$12*Assumptions!$C$23*Assumptions!$C$32*Assumptions!$C$33*(1-Assumptions!$C$36)^(B9-1)</f>
        <v>143753.999388874</v>
      </c>
      <c r="E9" s="28" t="n">
        <f aca="false">C9+D9</f>
        <v>952496.545637804</v>
      </c>
      <c r="F9" s="27" t="n">
        <f aca="false">E9*Assumptions!$C$34</f>
        <v>857246.891074024</v>
      </c>
      <c r="G9" s="27" t="n">
        <f aca="false">Assumptions!$C$19*Assumptions!$C$22*Assumptions!$C$15*Assumptions!$C$23</f>
        <v>701280</v>
      </c>
      <c r="H9" s="28" t="n">
        <f aca="false">MIN(F9,G9)</f>
        <v>701280</v>
      </c>
      <c r="I9" s="29" t="n">
        <f aca="false">H9/(Assumptions!$C$15*Assumptions!$C$23)</f>
        <v>0.4</v>
      </c>
      <c r="J9" s="28" t="n">
        <f aca="false">F9-H9</f>
        <v>155966.891074024</v>
      </c>
      <c r="K9" s="27" t="n">
        <f aca="false">J9*Assumptions!$C$37</f>
        <v>93580.1346444143</v>
      </c>
      <c r="L9" s="6" t="str">
        <f aca="false">IF(I9&gt;=Assumptions!$C$19*(1-Assumptions!$C$20),"PASS","FAIL")</f>
        <v>PASS</v>
      </c>
      <c r="M9" s="6" t="str">
        <f aca="false">IF(I9&lt;=Assumptions!$C$19*Assumptions!$C$21+0.0000001,"PASS","FAIL")</f>
        <v>PASS</v>
      </c>
      <c r="N9" s="28" t="n">
        <f aca="false">J9-K9</f>
        <v>62386.7564296095</v>
      </c>
    </row>
    <row r="10" customFormat="false" ht="15" hidden="false" customHeight="true" outlineLevel="0" collapsed="false">
      <c r="B10" s="6" t="n">
        <v>7</v>
      </c>
      <c r="C10" s="27" t="n">
        <f aca="false">Assumptions!$C$11*Assumptions!$C$23*Assumptions!$C$31*Assumptions!$C$33*(1-Assumptions!$C$35)^(B10-1)</f>
        <v>804698.833517685</v>
      </c>
      <c r="D10" s="27" t="n">
        <f aca="false">Assumptions!$C$12*Assumptions!$C$23*Assumptions!$C$32*Assumptions!$C$33*(1-Assumptions!$C$36)^(B10-1)</f>
        <v>143466.491390096</v>
      </c>
      <c r="E10" s="28" t="n">
        <f aca="false">C10+D10</f>
        <v>948165.324907782</v>
      </c>
      <c r="F10" s="27" t="n">
        <f aca="false">E10*Assumptions!$C$34</f>
        <v>853348.792417004</v>
      </c>
      <c r="G10" s="27" t="n">
        <f aca="false">Assumptions!$C$19*Assumptions!$C$22*Assumptions!$C$15*Assumptions!$C$23</f>
        <v>701280</v>
      </c>
      <c r="H10" s="28" t="n">
        <f aca="false">MIN(F10,G10)</f>
        <v>701280</v>
      </c>
      <c r="I10" s="29" t="n">
        <f aca="false">H10/(Assumptions!$C$15*Assumptions!$C$23)</f>
        <v>0.4</v>
      </c>
      <c r="J10" s="28" t="n">
        <f aca="false">F10-H10</f>
        <v>152068.792417004</v>
      </c>
      <c r="K10" s="27" t="n">
        <f aca="false">J10*Assumptions!$C$37</f>
        <v>91241.2754502021</v>
      </c>
      <c r="L10" s="6" t="str">
        <f aca="false">IF(I10&gt;=Assumptions!$C$19*(1-Assumptions!$C$20),"PASS","FAIL")</f>
        <v>PASS</v>
      </c>
      <c r="M10" s="6" t="str">
        <f aca="false">IF(I10&lt;=Assumptions!$C$19*Assumptions!$C$21+0.0000001,"PASS","FAIL")</f>
        <v>PASS</v>
      </c>
      <c r="N10" s="28" t="n">
        <f aca="false">J10-K10</f>
        <v>60827.5169668014</v>
      </c>
    </row>
    <row r="11" customFormat="false" ht="15" hidden="false" customHeight="true" outlineLevel="0" collapsed="false">
      <c r="B11" s="6" t="n">
        <v>8</v>
      </c>
      <c r="C11" s="27" t="n">
        <f aca="false">Assumptions!$C$11*Assumptions!$C$23*Assumptions!$C$31*Assumptions!$C$33*(1-Assumptions!$C$35)^(B11-1)</f>
        <v>800675.339350097</v>
      </c>
      <c r="D11" s="27" t="n">
        <f aca="false">Assumptions!$C$12*Assumptions!$C$23*Assumptions!$C$32*Assumptions!$C$33*(1-Assumptions!$C$36)^(B11-1)</f>
        <v>143179.558407316</v>
      </c>
      <c r="E11" s="28" t="n">
        <f aca="false">C11+D11</f>
        <v>943854.897757413</v>
      </c>
      <c r="F11" s="27" t="n">
        <f aca="false">E11*Assumptions!$C$34</f>
        <v>849469.407981672</v>
      </c>
      <c r="G11" s="27" t="n">
        <f aca="false">Assumptions!$C$19*Assumptions!$C$22*Assumptions!$C$15*Assumptions!$C$23</f>
        <v>701280</v>
      </c>
      <c r="H11" s="28" t="n">
        <f aca="false">MIN(F11,G11)</f>
        <v>701280</v>
      </c>
      <c r="I11" s="29" t="n">
        <f aca="false">H11/(Assumptions!$C$15*Assumptions!$C$23)</f>
        <v>0.4</v>
      </c>
      <c r="J11" s="28" t="n">
        <f aca="false">F11-H11</f>
        <v>148189.407981672</v>
      </c>
      <c r="K11" s="27" t="n">
        <f aca="false">J11*Assumptions!$C$37</f>
        <v>88913.6447890031</v>
      </c>
      <c r="L11" s="6" t="str">
        <f aca="false">IF(I11&gt;=Assumptions!$C$19*(1-Assumptions!$C$20),"PASS","FAIL")</f>
        <v>PASS</v>
      </c>
      <c r="M11" s="6" t="str">
        <f aca="false">IF(I11&lt;=Assumptions!$C$19*Assumptions!$C$21+0.0000001,"PASS","FAIL")</f>
        <v>PASS</v>
      </c>
      <c r="N11" s="28" t="n">
        <f aca="false">J11-K11</f>
        <v>59275.7631926687</v>
      </c>
    </row>
    <row r="12" customFormat="false" ht="15" hidden="false" customHeight="true" outlineLevel="0" collapsed="false">
      <c r="B12" s="6" t="n">
        <v>9</v>
      </c>
      <c r="C12" s="27" t="n">
        <f aca="false">Assumptions!$C$11*Assumptions!$C$23*Assumptions!$C$31*Assumptions!$C$33*(1-Assumptions!$C$35)^(B12-1)</f>
        <v>796671.962653347</v>
      </c>
      <c r="D12" s="27" t="n">
        <f aca="false">Assumptions!$C$12*Assumptions!$C$23*Assumptions!$C$32*Assumptions!$C$33*(1-Assumptions!$C$36)^(B12-1)</f>
        <v>142893.199290501</v>
      </c>
      <c r="E12" s="28" t="n">
        <f aca="false">C12+D12</f>
        <v>939565.161943848</v>
      </c>
      <c r="F12" s="27" t="n">
        <f aca="false">E12*Assumptions!$C$34</f>
        <v>845608.645749463</v>
      </c>
      <c r="G12" s="27" t="n">
        <f aca="false">Assumptions!$C$19*Assumptions!$C$22*Assumptions!$C$15*Assumptions!$C$23</f>
        <v>701280</v>
      </c>
      <c r="H12" s="28" t="n">
        <f aca="false">MIN(F12,G12)</f>
        <v>701280</v>
      </c>
      <c r="I12" s="29" t="n">
        <f aca="false">H12/(Assumptions!$C$15*Assumptions!$C$23)</f>
        <v>0.4</v>
      </c>
      <c r="J12" s="28" t="n">
        <f aca="false">F12-H12</f>
        <v>144328.645749463</v>
      </c>
      <c r="K12" s="27" t="n">
        <f aca="false">J12*Assumptions!$C$37</f>
        <v>86597.1874496779</v>
      </c>
      <c r="L12" s="6" t="str">
        <f aca="false">IF(I12&gt;=Assumptions!$C$19*(1-Assumptions!$C$20),"PASS","FAIL")</f>
        <v>PASS</v>
      </c>
      <c r="M12" s="6" t="str">
        <f aca="false">IF(I12&lt;=Assumptions!$C$19*Assumptions!$C$21+0.0000001,"PASS","FAIL")</f>
        <v>PASS</v>
      </c>
      <c r="N12" s="28" t="n">
        <f aca="false">J12-K12</f>
        <v>57731.4582997853</v>
      </c>
    </row>
    <row r="13" customFormat="false" ht="15" hidden="false" customHeight="true" outlineLevel="0" collapsed="false">
      <c r="B13" s="6" t="n">
        <v>10</v>
      </c>
      <c r="C13" s="27" t="n">
        <f aca="false">Assumptions!$C$11*Assumptions!$C$23*Assumptions!$C$31*Assumptions!$C$33*(1-Assumptions!$C$35)^(B13-1)</f>
        <v>792688.60284008</v>
      </c>
      <c r="D13" s="27" t="n">
        <f aca="false">Assumptions!$C$12*Assumptions!$C$23*Assumptions!$C$32*Assumptions!$C$33*(1-Assumptions!$C$36)^(B13-1)</f>
        <v>142607.41289192</v>
      </c>
      <c r="E13" s="28" t="n">
        <f aca="false">C13+D13</f>
        <v>935296.015732</v>
      </c>
      <c r="F13" s="27" t="n">
        <f aca="false">E13*Assumptions!$C$34</f>
        <v>841766.4141588</v>
      </c>
      <c r="G13" s="27" t="n">
        <f aca="false">Assumptions!$C$19*Assumptions!$C$22*Assumptions!$C$15*Assumptions!$C$23</f>
        <v>701280</v>
      </c>
      <c r="H13" s="28" t="n">
        <f aca="false">MIN(F13,G13)</f>
        <v>701280</v>
      </c>
      <c r="I13" s="29" t="n">
        <f aca="false">H13/(Assumptions!$C$15*Assumptions!$C$23)</f>
        <v>0.4</v>
      </c>
      <c r="J13" s="28" t="n">
        <f aca="false">F13-H13</f>
        <v>140486.4141588</v>
      </c>
      <c r="K13" s="27" t="n">
        <f aca="false">J13*Assumptions!$C$37</f>
        <v>84291.8484952802</v>
      </c>
      <c r="L13" s="6" t="str">
        <f aca="false">IF(I13&gt;=Assumptions!$C$19*(1-Assumptions!$C$20),"PASS","FAIL")</f>
        <v>PASS</v>
      </c>
      <c r="M13" s="6" t="str">
        <f aca="false">IF(I13&lt;=Assumptions!$C$19*Assumptions!$C$21+0.0000001,"PASS","FAIL")</f>
        <v>PASS</v>
      </c>
      <c r="N13" s="28" t="n">
        <f aca="false">J13-K13</f>
        <v>56194.5656635202</v>
      </c>
    </row>
    <row r="14" customFormat="false" ht="15" hidden="false" customHeight="true" outlineLevel="0" collapsed="false">
      <c r="B14" s="6" t="n">
        <v>11</v>
      </c>
      <c r="C14" s="27" t="n">
        <f aca="false">Assumptions!$C$11*Assumptions!$C$23*Assumptions!$C$31*Assumptions!$C$33*(1-Assumptions!$C$35)^(B14-1)</f>
        <v>788725.159825879</v>
      </c>
      <c r="D14" s="27" t="n">
        <f aca="false">Assumptions!$C$12*Assumptions!$C$23*Assumptions!$C$32*Assumptions!$C$33*(1-Assumptions!$C$36)^(B14-1)</f>
        <v>142322.198066137</v>
      </c>
      <c r="E14" s="28" t="n">
        <f aca="false">C14+D14</f>
        <v>931047.357892016</v>
      </c>
      <c r="F14" s="27" t="n">
        <f aca="false">E14*Assumptions!$C$34</f>
        <v>837942.622102814</v>
      </c>
      <c r="G14" s="27" t="n">
        <f aca="false">Assumptions!$C$19*Assumptions!$C$22*Assumptions!$C$15*Assumptions!$C$23</f>
        <v>701280</v>
      </c>
      <c r="H14" s="28" t="n">
        <f aca="false">MIN(F14,G14)</f>
        <v>701280</v>
      </c>
      <c r="I14" s="29" t="n">
        <f aca="false">H14/(Assumptions!$C$15*Assumptions!$C$23)</f>
        <v>0.4</v>
      </c>
      <c r="J14" s="28" t="n">
        <f aca="false">F14-H14</f>
        <v>136662.622102814</v>
      </c>
      <c r="K14" s="27" t="n">
        <f aca="false">J14*Assumptions!$C$37</f>
        <v>81997.5732616886</v>
      </c>
      <c r="L14" s="6" t="str">
        <f aca="false">IF(I14&gt;=Assumptions!$C$19*(1-Assumptions!$C$20),"PASS","FAIL")</f>
        <v>PASS</v>
      </c>
      <c r="M14" s="6" t="str">
        <f aca="false">IF(I14&lt;=Assumptions!$C$19*Assumptions!$C$21+0.0000001,"PASS","FAIL")</f>
        <v>PASS</v>
      </c>
      <c r="N14" s="28" t="n">
        <f aca="false">J14-K14</f>
        <v>54665.0488411258</v>
      </c>
    </row>
    <row r="15" customFormat="false" ht="15" hidden="false" customHeight="true" outlineLevel="0" collapsed="false">
      <c r="B15" s="6" t="n">
        <v>12</v>
      </c>
      <c r="C15" s="27" t="n">
        <f aca="false">Assumptions!$C$11*Assumptions!$C$23*Assumptions!$C$31*Assumptions!$C$33*(1-Assumptions!$C$35)^(B15-1)</f>
        <v>784781.53402675</v>
      </c>
      <c r="D15" s="27" t="n">
        <f aca="false">Assumptions!$C$12*Assumptions!$C$23*Assumptions!$C$32*Assumptions!$C$33*(1-Assumptions!$C$36)^(B15-1)</f>
        <v>142037.553670004</v>
      </c>
      <c r="E15" s="28" t="n">
        <f aca="false">C15+D15</f>
        <v>926819.087696754</v>
      </c>
      <c r="F15" s="27" t="n">
        <f aca="false">E15*Assumptions!$C$34</f>
        <v>834137.178927079</v>
      </c>
      <c r="G15" s="27" t="n">
        <f aca="false">Assumptions!$C$19*Assumptions!$C$22*Assumptions!$C$15*Assumptions!$C$23</f>
        <v>701280</v>
      </c>
      <c r="H15" s="28" t="n">
        <f aca="false">MIN(F15,G15)</f>
        <v>701280</v>
      </c>
      <c r="I15" s="29" t="n">
        <f aca="false">H15/(Assumptions!$C$15*Assumptions!$C$23)</f>
        <v>0.4</v>
      </c>
      <c r="J15" s="28" t="n">
        <f aca="false">F15-H15</f>
        <v>132857.178927079</v>
      </c>
      <c r="K15" s="27" t="n">
        <f aca="false">J15*Assumptions!$C$37</f>
        <v>79714.3073562474</v>
      </c>
      <c r="L15" s="6" t="str">
        <f aca="false">IF(I15&gt;=Assumptions!$C$19*(1-Assumptions!$C$20),"PASS","FAIL")</f>
        <v>PASS</v>
      </c>
      <c r="M15" s="6" t="str">
        <f aca="false">IF(I15&lt;=Assumptions!$C$19*Assumptions!$C$21+0.0000001,"PASS","FAIL")</f>
        <v>PASS</v>
      </c>
      <c r="N15" s="28" t="n">
        <f aca="false">J15-K15</f>
        <v>53142.8715708316</v>
      </c>
    </row>
    <row r="16" customFormat="false" ht="15" hidden="false" customHeight="true" outlineLevel="0" collapsed="false">
      <c r="B16" s="6" t="n">
        <v>13</v>
      </c>
      <c r="C16" s="27" t="n">
        <f aca="false">Assumptions!$C$11*Assumptions!$C$23*Assumptions!$C$31*Assumptions!$C$33*(1-Assumptions!$C$35)^(B16-1)</f>
        <v>780857.626356616</v>
      </c>
      <c r="D16" s="27" t="n">
        <f aca="false">Assumptions!$C$12*Assumptions!$C$23*Assumptions!$C$32*Assumptions!$C$33*(1-Assumptions!$C$36)^(B16-1)</f>
        <v>141753.478562664</v>
      </c>
      <c r="E16" s="28" t="n">
        <f aca="false">C16+D16</f>
        <v>922611.104919281</v>
      </c>
      <c r="F16" s="27" t="n">
        <f aca="false">E16*Assumptions!$C$34</f>
        <v>830349.994427352</v>
      </c>
      <c r="G16" s="27" t="n">
        <f aca="false">Assumptions!$C$19*Assumptions!$C$22*Assumptions!$C$15*Assumptions!$C$23</f>
        <v>701280</v>
      </c>
      <c r="H16" s="28" t="n">
        <f aca="false">MIN(F16,G16)</f>
        <v>701280</v>
      </c>
      <c r="I16" s="29" t="n">
        <f aca="false">H16/(Assumptions!$C$15*Assumptions!$C$23)</f>
        <v>0.4</v>
      </c>
      <c r="J16" s="28" t="n">
        <f aca="false">F16-H16</f>
        <v>129069.994427352</v>
      </c>
      <c r="K16" s="27" t="n">
        <f aca="false">J16*Assumptions!$C$37</f>
        <v>77441.9966564115</v>
      </c>
      <c r="L16" s="6" t="str">
        <f aca="false">IF(I16&gt;=Assumptions!$C$19*(1-Assumptions!$C$20),"PASS","FAIL")</f>
        <v>PASS</v>
      </c>
      <c r="M16" s="6" t="str">
        <f aca="false">IF(I16&lt;=Assumptions!$C$19*Assumptions!$C$21+0.0000001,"PASS","FAIL")</f>
        <v>PASS</v>
      </c>
      <c r="N16" s="28" t="n">
        <f aca="false">J16-K16</f>
        <v>51627.997770941</v>
      </c>
    </row>
    <row r="17" customFormat="false" ht="15" hidden="false" customHeight="true" outlineLevel="0" collapsed="false">
      <c r="B17" s="6" t="n">
        <v>14</v>
      </c>
      <c r="C17" s="27" t="n">
        <f aca="false">Assumptions!$C$11*Assumptions!$C$23*Assumptions!$C$31*Assumptions!$C$33*(1-Assumptions!$C$35)^(B17-1)</f>
        <v>776953.338224833</v>
      </c>
      <c r="D17" s="27" t="n">
        <f aca="false">Assumptions!$C$12*Assumptions!$C$23*Assumptions!$C$32*Assumptions!$C$33*(1-Assumptions!$C$36)^(B17-1)</f>
        <v>141469.971605539</v>
      </c>
      <c r="E17" s="28" t="n">
        <f aca="false">C17+D17</f>
        <v>918423.309830372</v>
      </c>
      <c r="F17" s="27" t="n">
        <f aca="false">E17*Assumptions!$C$34</f>
        <v>826580.978847335</v>
      </c>
      <c r="G17" s="27" t="n">
        <f aca="false">Assumptions!$C$19*Assumptions!$C$22*Assumptions!$C$15*Assumptions!$C$23</f>
        <v>701280</v>
      </c>
      <c r="H17" s="28" t="n">
        <f aca="false">MIN(F17,G17)</f>
        <v>701280</v>
      </c>
      <c r="I17" s="29" t="n">
        <f aca="false">H17/(Assumptions!$C$15*Assumptions!$C$23)</f>
        <v>0.4</v>
      </c>
      <c r="J17" s="28" t="n">
        <f aca="false">F17-H17</f>
        <v>125300.978847335</v>
      </c>
      <c r="K17" s="27" t="n">
        <f aca="false">J17*Assumptions!$C$37</f>
        <v>75180.587308401</v>
      </c>
      <c r="L17" s="6" t="str">
        <f aca="false">IF(I17&gt;=Assumptions!$C$19*(1-Assumptions!$C$20),"PASS","FAIL")</f>
        <v>PASS</v>
      </c>
      <c r="M17" s="6" t="str">
        <f aca="false">IF(I17&lt;=Assumptions!$C$19*Assumptions!$C$21+0.0000001,"PASS","FAIL")</f>
        <v>PASS</v>
      </c>
      <c r="N17" s="28" t="n">
        <f aca="false">J17-K17</f>
        <v>50120.391538934</v>
      </c>
    </row>
    <row r="18" customFormat="false" ht="15" hidden="false" customHeight="true" outlineLevel="0" collapsed="false">
      <c r="B18" s="6" t="n">
        <v>15</v>
      </c>
      <c r="C18" s="27" t="n">
        <f aca="false">Assumptions!$C$11*Assumptions!$C$23*Assumptions!$C$31*Assumptions!$C$33*(1-Assumptions!$C$35)^(B18-1)</f>
        <v>773068.571533709</v>
      </c>
      <c r="D18" s="27" t="n">
        <f aca="false">Assumptions!$C$12*Assumptions!$C$23*Assumptions!$C$32*Assumptions!$C$33*(1-Assumptions!$C$36)^(B18-1)</f>
        <v>141187.031662328</v>
      </c>
      <c r="E18" s="28" t="n">
        <f aca="false">C18+D18</f>
        <v>914255.603196037</v>
      </c>
      <c r="F18" s="27" t="n">
        <f aca="false">E18*Assumptions!$C$34</f>
        <v>822830.042876433</v>
      </c>
      <c r="G18" s="27" t="n">
        <f aca="false">Assumptions!$C$19*Assumptions!$C$22*Assumptions!$C$15*Assumptions!$C$23</f>
        <v>701280</v>
      </c>
      <c r="H18" s="28" t="n">
        <f aca="false">MIN(F18,G18)</f>
        <v>701280</v>
      </c>
      <c r="I18" s="29" t="n">
        <f aca="false">H18/(Assumptions!$C$15*Assumptions!$C$23)</f>
        <v>0.4</v>
      </c>
      <c r="J18" s="28" t="n">
        <f aca="false">F18-H18</f>
        <v>121550.042876433</v>
      </c>
      <c r="K18" s="27" t="n">
        <f aca="false">J18*Assumptions!$C$37</f>
        <v>72930.02572586</v>
      </c>
      <c r="L18" s="6" t="str">
        <f aca="false">IF(I18&gt;=Assumptions!$C$19*(1-Assumptions!$C$20),"PASS","FAIL")</f>
        <v>PASS</v>
      </c>
      <c r="M18" s="6" t="str">
        <f aca="false">IF(I18&lt;=Assumptions!$C$19*Assumptions!$C$21+0.0000001,"PASS","FAIL")</f>
        <v>PASS</v>
      </c>
      <c r="N18" s="28" t="n">
        <f aca="false">J18-K18</f>
        <v>48620.0171505733</v>
      </c>
    </row>
    <row r="19" customFormat="false" ht="15" hidden="false" customHeight="true" outlineLevel="0" collapsed="false">
      <c r="B19" s="6" t="n">
        <v>16</v>
      </c>
      <c r="C19" s="27" t="n">
        <f aca="false">Assumptions!$C$11*Assumptions!$C$23*Assumptions!$C$31*Assumptions!$C$33*(1-Assumptions!$C$35)^(B19-1)</f>
        <v>769203.22867604</v>
      </c>
      <c r="D19" s="27" t="n">
        <f aca="false">Assumptions!$C$12*Assumptions!$C$23*Assumptions!$C$32*Assumptions!$C$33*(1-Assumptions!$C$36)^(B19-1)</f>
        <v>140904.657599003</v>
      </c>
      <c r="E19" s="28" t="n">
        <f aca="false">C19+D19</f>
        <v>910107.886275044</v>
      </c>
      <c r="F19" s="27" t="n">
        <f aca="false">E19*Assumptions!$C$34</f>
        <v>819097.097647539</v>
      </c>
      <c r="G19" s="27" t="n">
        <f aca="false">Assumptions!$C$19*Assumptions!$C$22*Assumptions!$C$15*Assumptions!$C$23</f>
        <v>701280</v>
      </c>
      <c r="H19" s="28" t="n">
        <f aca="false">MIN(F19,G19)</f>
        <v>701280</v>
      </c>
      <c r="I19" s="29" t="n">
        <f aca="false">H19/(Assumptions!$C$15*Assumptions!$C$23)</f>
        <v>0.4</v>
      </c>
      <c r="J19" s="28" t="n">
        <f aca="false">F19-H19</f>
        <v>117817.097647539</v>
      </c>
      <c r="K19" s="27" t="n">
        <f aca="false">J19*Assumptions!$C$37</f>
        <v>70690.2585885236</v>
      </c>
      <c r="L19" s="6" t="str">
        <f aca="false">IF(I19&gt;=Assumptions!$C$19*(1-Assumptions!$C$20),"PASS","FAIL")</f>
        <v>PASS</v>
      </c>
      <c r="M19" s="6" t="str">
        <f aca="false">IF(I19&lt;=Assumptions!$C$19*Assumptions!$C$21+0.0000001,"PASS","FAIL")</f>
        <v>PASS</v>
      </c>
      <c r="N19" s="28" t="n">
        <f aca="false">J19-K19</f>
        <v>47126.8390590157</v>
      </c>
    </row>
    <row r="20" customFormat="false" ht="15" hidden="false" customHeight="true" outlineLevel="0" collapsed="false">
      <c r="B20" s="6" t="n">
        <v>17</v>
      </c>
      <c r="C20" s="27" t="n">
        <f aca="false">Assumptions!$C$11*Assumptions!$C$23*Assumptions!$C$31*Assumptions!$C$33*(1-Assumptions!$C$35)^(B20-1)</f>
        <v>765357.21253266</v>
      </c>
      <c r="D20" s="27" t="n">
        <f aca="false">Assumptions!$C$12*Assumptions!$C$23*Assumptions!$C$32*Assumptions!$C$33*(1-Assumptions!$C$36)^(B20-1)</f>
        <v>140622.848283805</v>
      </c>
      <c r="E20" s="28" t="n">
        <f aca="false">C20+D20</f>
        <v>905980.060816466</v>
      </c>
      <c r="F20" s="27" t="n">
        <f aca="false">E20*Assumptions!$C$34</f>
        <v>815382.054734819</v>
      </c>
      <c r="G20" s="27" t="n">
        <f aca="false">Assumptions!$C$19*Assumptions!$C$22*Assumptions!$C$15*Assumptions!$C$23</f>
        <v>701280</v>
      </c>
      <c r="H20" s="28" t="n">
        <f aca="false">MIN(F20,G20)</f>
        <v>701280</v>
      </c>
      <c r="I20" s="29" t="n">
        <f aca="false">H20/(Assumptions!$C$15*Assumptions!$C$23)</f>
        <v>0.4</v>
      </c>
      <c r="J20" s="28" t="n">
        <f aca="false">F20-H20</f>
        <v>114102.054734819</v>
      </c>
      <c r="K20" s="27" t="n">
        <f aca="false">J20*Assumptions!$C$37</f>
        <v>68461.2328408914</v>
      </c>
      <c r="L20" s="6" t="str">
        <f aca="false">IF(I20&gt;=Assumptions!$C$19*(1-Assumptions!$C$20),"PASS","FAIL")</f>
        <v>PASS</v>
      </c>
      <c r="M20" s="6" t="str">
        <f aca="false">IF(I20&lt;=Assumptions!$C$19*Assumptions!$C$21+0.0000001,"PASS","FAIL")</f>
        <v>PASS</v>
      </c>
      <c r="N20" s="28" t="n">
        <f aca="false">J20-K20</f>
        <v>45640.8218939276</v>
      </c>
    </row>
    <row r="21" customFormat="false" ht="15" hidden="false" customHeight="true" outlineLevel="0" collapsed="false">
      <c r="B21" s="6" t="n">
        <v>18</v>
      </c>
      <c r="C21" s="27" t="n">
        <f aca="false">Assumptions!$C$11*Assumptions!$C$23*Assumptions!$C$31*Assumptions!$C$33*(1-Assumptions!$C$35)^(B21-1)</f>
        <v>761530.426469997</v>
      </c>
      <c r="D21" s="27" t="n">
        <f aca="false">Assumptions!$C$12*Assumptions!$C$23*Assumptions!$C$32*Assumptions!$C$33*(1-Assumptions!$C$36)^(B21-1)</f>
        <v>140341.602587238</v>
      </c>
      <c r="E21" s="28" t="n">
        <f aca="false">C21+D21</f>
        <v>901872.029057235</v>
      </c>
      <c r="F21" s="27" t="n">
        <f aca="false">E21*Assumptions!$C$34</f>
        <v>811684.826151511</v>
      </c>
      <c r="G21" s="27" t="n">
        <f aca="false">Assumptions!$C$19*Assumptions!$C$22*Assumptions!$C$15*Assumptions!$C$23</f>
        <v>701280</v>
      </c>
      <c r="H21" s="28" t="n">
        <f aca="false">MIN(F21,G21)</f>
        <v>701280</v>
      </c>
      <c r="I21" s="29" t="n">
        <f aca="false">H21/(Assumptions!$C$15*Assumptions!$C$23)</f>
        <v>0.4</v>
      </c>
      <c r="J21" s="28" t="n">
        <f aca="false">F21-H21</f>
        <v>110404.826151511</v>
      </c>
      <c r="K21" s="27" t="n">
        <f aca="false">J21*Assumptions!$C$37</f>
        <v>66242.8956909066</v>
      </c>
      <c r="L21" s="6" t="str">
        <f aca="false">IF(I21&gt;=Assumptions!$C$19*(1-Assumptions!$C$20),"PASS","FAIL")</f>
        <v>PASS</v>
      </c>
      <c r="M21" s="6" t="str">
        <f aca="false">IF(I21&lt;=Assumptions!$C$19*Assumptions!$C$21+0.0000001,"PASS","FAIL")</f>
        <v>PASS</v>
      </c>
      <c r="N21" s="28" t="n">
        <f aca="false">J21-K21</f>
        <v>44161.9304606044</v>
      </c>
    </row>
    <row r="22" customFormat="false" ht="15" hidden="false" customHeight="true" outlineLevel="0" collapsed="false">
      <c r="B22" s="6" t="n">
        <v>19</v>
      </c>
      <c r="C22" s="27" t="n">
        <f aca="false">Assumptions!$C$11*Assumptions!$C$23*Assumptions!$C$31*Assumptions!$C$33*(1-Assumptions!$C$35)^(B22-1)</f>
        <v>757722.774337647</v>
      </c>
      <c r="D22" s="27" t="n">
        <f aca="false">Assumptions!$C$12*Assumptions!$C$23*Assumptions!$C$32*Assumptions!$C$33*(1-Assumptions!$C$36)^(B22-1)</f>
        <v>140060.919382063</v>
      </c>
      <c r="E22" s="28" t="n">
        <f aca="false">C22+D22</f>
        <v>897783.69371971</v>
      </c>
      <c r="F22" s="27" t="n">
        <f aca="false">E22*Assumptions!$C$34</f>
        <v>808005.324347739</v>
      </c>
      <c r="G22" s="27" t="n">
        <f aca="false">Assumptions!$C$19*Assumptions!$C$22*Assumptions!$C$15*Assumptions!$C$23</f>
        <v>701280</v>
      </c>
      <c r="H22" s="28" t="n">
        <f aca="false">MIN(F22,G22)</f>
        <v>701280</v>
      </c>
      <c r="I22" s="29" t="n">
        <f aca="false">H22/(Assumptions!$C$15*Assumptions!$C$23)</f>
        <v>0.4</v>
      </c>
      <c r="J22" s="28" t="n">
        <f aca="false">F22-H22</f>
        <v>106725.324347739</v>
      </c>
      <c r="K22" s="27" t="n">
        <f aca="false">J22*Assumptions!$C$37</f>
        <v>64035.1946086435</v>
      </c>
      <c r="L22" s="6" t="str">
        <f aca="false">IF(I22&gt;=Assumptions!$C$19*(1-Assumptions!$C$20),"PASS","FAIL")</f>
        <v>PASS</v>
      </c>
      <c r="M22" s="6" t="str">
        <f aca="false">IF(I22&lt;=Assumptions!$C$19*Assumptions!$C$21+0.0000001,"PASS","FAIL")</f>
        <v>PASS</v>
      </c>
      <c r="N22" s="28" t="n">
        <f aca="false">J22-K22</f>
        <v>42690.1297390956</v>
      </c>
    </row>
    <row r="23" customFormat="false" ht="15" hidden="false" customHeight="true" outlineLevel="0" collapsed="false">
      <c r="B23" s="6" t="n">
        <v>20</v>
      </c>
      <c r="C23" s="27" t="n">
        <f aca="false">Assumptions!$C$11*Assumptions!$C$23*Assumptions!$C$31*Assumptions!$C$33*(1-Assumptions!$C$35)^(B23-1)</f>
        <v>753934.160465959</v>
      </c>
      <c r="D23" s="27" t="n">
        <f aca="false">Assumptions!$C$12*Assumptions!$C$23*Assumptions!$C$32*Assumptions!$C$33*(1-Assumptions!$C$36)^(B23-1)</f>
        <v>139780.797543299</v>
      </c>
      <c r="E23" s="28" t="n">
        <f aca="false">C23+D23</f>
        <v>893714.958009258</v>
      </c>
      <c r="F23" s="27" t="n">
        <f aca="false">E23*Assumptions!$C$34</f>
        <v>804343.462208332</v>
      </c>
      <c r="G23" s="27" t="n">
        <f aca="false">Assumptions!$C$19*Assumptions!$C$22*Assumptions!$C$15*Assumptions!$C$23</f>
        <v>701280</v>
      </c>
      <c r="H23" s="28" t="n">
        <f aca="false">MIN(F23,G23)</f>
        <v>701280</v>
      </c>
      <c r="I23" s="29" t="n">
        <f aca="false">H23/(Assumptions!$C$15*Assumptions!$C$23)</f>
        <v>0.4</v>
      </c>
      <c r="J23" s="28" t="n">
        <f aca="false">F23-H23</f>
        <v>103063.462208332</v>
      </c>
      <c r="K23" s="27" t="n">
        <f aca="false">J23*Assumptions!$C$37</f>
        <v>61838.0773249992</v>
      </c>
      <c r="L23" s="6" t="str">
        <f aca="false">IF(I23&gt;=Assumptions!$C$19*(1-Assumptions!$C$20),"PASS","FAIL")</f>
        <v>PASS</v>
      </c>
      <c r="M23" s="6" t="str">
        <f aca="false">IF(I23&lt;=Assumptions!$C$19*Assumptions!$C$21+0.0000001,"PASS","FAIL")</f>
        <v>PASS</v>
      </c>
      <c r="N23" s="28" t="n">
        <f aca="false">J23-K23</f>
        <v>41225.3848833328</v>
      </c>
    </row>
    <row r="24" customFormat="false" ht="15" hidden="false" customHeight="true" outlineLevel="0" collapsed="false">
      <c r="B24" s="6" t="n">
        <v>21</v>
      </c>
      <c r="C24" s="27" t="n">
        <f aca="false">Assumptions!$C$11*Assumptions!$C$23*Assumptions!$C$31*Assumptions!$C$33*(1-Assumptions!$C$35)^(B24-1)</f>
        <v>750164.489663629</v>
      </c>
      <c r="D24" s="27" t="n">
        <f aca="false">Assumptions!$C$12*Assumptions!$C$23*Assumptions!$C$32*Assumptions!$C$33*(1-Assumptions!$C$36)^(B24-1)</f>
        <v>139501.235948212</v>
      </c>
      <c r="E24" s="28" t="n">
        <f aca="false">C24+D24</f>
        <v>889665.725611841</v>
      </c>
      <c r="F24" s="27" t="n">
        <f aca="false">E24*Assumptions!$C$34</f>
        <v>800699.153050657</v>
      </c>
      <c r="G24" s="27" t="n">
        <f aca="false">Assumptions!$C$19*Assumptions!$C$22*Assumptions!$C$15*Assumptions!$C$23</f>
        <v>701280</v>
      </c>
      <c r="H24" s="28" t="n">
        <f aca="false">MIN(F24,G24)</f>
        <v>701280</v>
      </c>
      <c r="I24" s="29" t="n">
        <f aca="false">H24/(Assumptions!$C$15*Assumptions!$C$23)</f>
        <v>0.4</v>
      </c>
      <c r="J24" s="28" t="n">
        <f aca="false">F24-H24</f>
        <v>99419.1530506573</v>
      </c>
      <c r="K24" s="27" t="n">
        <f aca="false">J24*Assumptions!$C$37</f>
        <v>59651.4918303943</v>
      </c>
      <c r="L24" s="6" t="str">
        <f aca="false">IF(I24&gt;=Assumptions!$C$19*(1-Assumptions!$C$20),"PASS","FAIL")</f>
        <v>PASS</v>
      </c>
      <c r="M24" s="6" t="str">
        <f aca="false">IF(I24&lt;=Assumptions!$C$19*Assumptions!$C$21+0.0000001,"PASS","FAIL")</f>
        <v>PASS</v>
      </c>
      <c r="N24" s="28" t="n">
        <f aca="false">J24-K24</f>
        <v>39767.6612202629</v>
      </c>
    </row>
    <row r="25" customFormat="false" ht="15" hidden="false" customHeight="true" outlineLevel="0" collapsed="false">
      <c r="B25" s="6" t="n">
        <v>22</v>
      </c>
      <c r="C25" s="27" t="n">
        <f aca="false">Assumptions!$C$11*Assumptions!$C$23*Assumptions!$C$31*Assumptions!$C$33*(1-Assumptions!$C$35)^(B25-1)</f>
        <v>746413.667215311</v>
      </c>
      <c r="D25" s="27" t="n">
        <f aca="false">Assumptions!$C$12*Assumptions!$C$23*Assumptions!$C$32*Assumptions!$C$33*(1-Assumptions!$C$36)^(B25-1)</f>
        <v>139222.233476316</v>
      </c>
      <c r="E25" s="28" t="n">
        <f aca="false">C25+D25</f>
        <v>885635.900691627</v>
      </c>
      <c r="F25" s="27" t="n">
        <f aca="false">E25*Assumptions!$C$34</f>
        <v>797072.310622464</v>
      </c>
      <c r="G25" s="27" t="n">
        <f aca="false">Assumptions!$C$19*Assumptions!$C$22*Assumptions!$C$15*Assumptions!$C$23</f>
        <v>701280</v>
      </c>
      <c r="H25" s="28" t="n">
        <f aca="false">MIN(F25,G25)</f>
        <v>701280</v>
      </c>
      <c r="I25" s="29" t="n">
        <f aca="false">H25/(Assumptions!$C$15*Assumptions!$C$23)</f>
        <v>0.4</v>
      </c>
      <c r="J25" s="28" t="n">
        <f aca="false">F25-H25</f>
        <v>95792.3106224642</v>
      </c>
      <c r="K25" s="27" t="n">
        <f aca="false">J25*Assumptions!$C$37</f>
        <v>57475.3863734785</v>
      </c>
      <c r="L25" s="6" t="str">
        <f aca="false">IF(I25&gt;=Assumptions!$C$19*(1-Assumptions!$C$20),"PASS","FAIL")</f>
        <v>PASS</v>
      </c>
      <c r="M25" s="6" t="str">
        <f aca="false">IF(I25&lt;=Assumptions!$C$19*Assumptions!$C$21+0.0000001,"PASS","FAIL")</f>
        <v>PASS</v>
      </c>
      <c r="N25" s="28" t="n">
        <f aca="false">J25-K25</f>
        <v>38316.9242489857</v>
      </c>
    </row>
    <row r="26" customFormat="false" ht="15" hidden="false" customHeight="true" outlineLevel="0" collapsed="false">
      <c r="B26" s="6" t="n">
        <v>23</v>
      </c>
      <c r="C26" s="27" t="n">
        <f aca="false">Assumptions!$C$11*Assumptions!$C$23*Assumptions!$C$31*Assumptions!$C$33*(1-Assumptions!$C$35)^(B26-1)</f>
        <v>742681.598879234</v>
      </c>
      <c r="D26" s="27" t="n">
        <f aca="false">Assumptions!$C$12*Assumptions!$C$23*Assumptions!$C$32*Assumptions!$C$33*(1-Assumptions!$C$36)^(B26-1)</f>
        <v>138943.789009363</v>
      </c>
      <c r="E26" s="28" t="n">
        <f aca="false">C26+D26</f>
        <v>881625.387888598</v>
      </c>
      <c r="F26" s="27" t="n">
        <f aca="false">E26*Assumptions!$C$34</f>
        <v>793462.849099738</v>
      </c>
      <c r="G26" s="27" t="n">
        <f aca="false">Assumptions!$C$19*Assumptions!$C$22*Assumptions!$C$15*Assumptions!$C$23</f>
        <v>701280</v>
      </c>
      <c r="H26" s="28" t="n">
        <f aca="false">MIN(F26,G26)</f>
        <v>701280</v>
      </c>
      <c r="I26" s="29" t="n">
        <f aca="false">H26/(Assumptions!$C$15*Assumptions!$C$23)</f>
        <v>0.4</v>
      </c>
      <c r="J26" s="28" t="n">
        <f aca="false">F26-H26</f>
        <v>92182.8490997379</v>
      </c>
      <c r="K26" s="27" t="n">
        <f aca="false">J26*Assumptions!$C$37</f>
        <v>55309.7094598428</v>
      </c>
      <c r="L26" s="6" t="str">
        <f aca="false">IF(I26&gt;=Assumptions!$C$19*(1-Assumptions!$C$20),"PASS","FAIL")</f>
        <v>PASS</v>
      </c>
      <c r="M26" s="6" t="str">
        <f aca="false">IF(I26&lt;=Assumptions!$C$19*Assumptions!$C$21+0.0000001,"PASS","FAIL")</f>
        <v>PASS</v>
      </c>
      <c r="N26" s="28" t="n">
        <f aca="false">J26-K26</f>
        <v>36873.1396398952</v>
      </c>
    </row>
    <row r="27" customFormat="false" ht="15" hidden="false" customHeight="true" outlineLevel="0" collapsed="false">
      <c r="B27" s="6" t="n">
        <v>24</v>
      </c>
      <c r="C27" s="27" t="n">
        <f aca="false">Assumptions!$C$11*Assumptions!$C$23*Assumptions!$C$31*Assumptions!$C$33*(1-Assumptions!$C$35)^(B27-1)</f>
        <v>738968.190884838</v>
      </c>
      <c r="D27" s="27" t="n">
        <f aca="false">Assumptions!$C$12*Assumptions!$C$23*Assumptions!$C$32*Assumptions!$C$33*(1-Assumptions!$C$36)^(B27-1)</f>
        <v>138665.901431345</v>
      </c>
      <c r="E27" s="28" t="n">
        <f aca="false">C27+D27</f>
        <v>877634.092316183</v>
      </c>
      <c r="F27" s="27" t="n">
        <f aca="false">E27*Assumptions!$C$34</f>
        <v>789870.683084564</v>
      </c>
      <c r="G27" s="27" t="n">
        <f aca="false">Assumptions!$C$19*Assumptions!$C$22*Assumptions!$C$15*Assumptions!$C$23</f>
        <v>701280</v>
      </c>
      <c r="H27" s="28" t="n">
        <f aca="false">MIN(F27,G27)</f>
        <v>701280</v>
      </c>
      <c r="I27" s="29" t="n">
        <f aca="false">H27/(Assumptions!$C$15*Assumptions!$C$23)</f>
        <v>0.4</v>
      </c>
      <c r="J27" s="28" t="n">
        <f aca="false">F27-H27</f>
        <v>88590.6830845644</v>
      </c>
      <c r="K27" s="27" t="n">
        <f aca="false">J27*Assumptions!$C$37</f>
        <v>53154.4098507386</v>
      </c>
      <c r="L27" s="6" t="str">
        <f aca="false">IF(I27&gt;=Assumptions!$C$19*(1-Assumptions!$C$20),"PASS","FAIL")</f>
        <v>PASS</v>
      </c>
      <c r="M27" s="6" t="str">
        <f aca="false">IF(I27&lt;=Assumptions!$C$19*Assumptions!$C$21+0.0000001,"PASS","FAIL")</f>
        <v>PASS</v>
      </c>
      <c r="N27" s="28" t="n">
        <f aca="false">J27-K27</f>
        <v>35436.2732338258</v>
      </c>
    </row>
    <row r="28" customFormat="false" ht="15" hidden="false" customHeight="true" outlineLevel="0" collapsed="false">
      <c r="B28" s="6" t="n">
        <v>25</v>
      </c>
      <c r="C28" s="27" t="n">
        <f aca="false">Assumptions!$C$11*Assumptions!$C$23*Assumptions!$C$31*Assumptions!$C$33*(1-Assumptions!$C$35)^(B28-1)</f>
        <v>735273.349930414</v>
      </c>
      <c r="D28" s="27" t="n">
        <f aca="false">Assumptions!$C$12*Assumptions!$C$23*Assumptions!$C$32*Assumptions!$C$33*(1-Assumptions!$C$36)^(B28-1)</f>
        <v>138388.569628482</v>
      </c>
      <c r="E28" s="28" t="n">
        <f aca="false">C28+D28</f>
        <v>873661.919558896</v>
      </c>
      <c r="F28" s="27" t="n">
        <f aca="false">E28*Assumptions!$C$34</f>
        <v>786295.727603006</v>
      </c>
      <c r="G28" s="27" t="n">
        <f aca="false">Assumptions!$C$19*Assumptions!$C$22*Assumptions!$C$15*Assumptions!$C$23</f>
        <v>701280</v>
      </c>
      <c r="H28" s="28" t="n">
        <f aca="false">MIN(F28,G28)</f>
        <v>701280</v>
      </c>
      <c r="I28" s="29" t="n">
        <f aca="false">H28/(Assumptions!$C$15*Assumptions!$C$23)</f>
        <v>0.4</v>
      </c>
      <c r="J28" s="28" t="n">
        <f aca="false">F28-H28</f>
        <v>85015.7276030063</v>
      </c>
      <c r="K28" s="27" t="n">
        <f aca="false">J28*Assumptions!$C$37</f>
        <v>51009.4365618038</v>
      </c>
      <c r="L28" s="6" t="str">
        <f aca="false">IF(I28&gt;=Assumptions!$C$19*(1-Assumptions!$C$20),"PASS","FAIL")</f>
        <v>PASS</v>
      </c>
      <c r="M28" s="6" t="str">
        <f aca="false">IF(I28&lt;=Assumptions!$C$19*Assumptions!$C$21+0.0000001,"PASS","FAIL")</f>
        <v>PASS</v>
      </c>
      <c r="N28" s="28" t="n">
        <f aca="false">J28-K28</f>
        <v>34006.2910412025</v>
      </c>
    </row>
    <row r="29" customFormat="false" ht="15" hidden="false" customHeight="true" outlineLevel="0" collapsed="false">
      <c r="B29" s="3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15.75" hidden="false" customHeight="true" outlineLevel="0" collapsed="false">
      <c r="B1" s="2" t="s">
        <v>193</v>
      </c>
    </row>
    <row r="3" customFormat="false" ht="15" hidden="false" customHeight="true" outlineLevel="0" collapsed="false">
      <c r="B3" s="16" t="s">
        <v>145</v>
      </c>
      <c r="C3" s="16" t="s">
        <v>194</v>
      </c>
      <c r="D3" s="16" t="s">
        <v>195</v>
      </c>
      <c r="E3" s="16" t="s">
        <v>196</v>
      </c>
      <c r="F3" s="16" t="s">
        <v>197</v>
      </c>
      <c r="G3" s="16" t="s">
        <v>198</v>
      </c>
      <c r="H3" s="16" t="s">
        <v>199</v>
      </c>
      <c r="I3" s="16" t="s">
        <v>200</v>
      </c>
      <c r="J3" s="16" t="s">
        <v>201</v>
      </c>
      <c r="K3" s="16" t="s">
        <v>202</v>
      </c>
      <c r="L3" s="16" t="s">
        <v>203</v>
      </c>
      <c r="M3" s="16" t="s">
        <v>204</v>
      </c>
    </row>
    <row r="4" customFormat="false" ht="15" hidden="false" customHeight="true" outlineLevel="0" collapsed="false">
      <c r="B4" s="6" t="s">
        <v>205</v>
      </c>
      <c r="C4" s="30" t="n">
        <v>31</v>
      </c>
      <c r="D4" s="31" t="n">
        <f aca="false">C4*Assumptions!$C$25</f>
        <v>124</v>
      </c>
      <c r="E4" s="27" t="n">
        <f aca="false">D4*Assumptions!$C$15</f>
        <v>24800</v>
      </c>
      <c r="F4" s="10" t="n">
        <v>0.9</v>
      </c>
      <c r="G4" s="28" t="n">
        <f aca="false">E4*F4</f>
        <v>22320</v>
      </c>
      <c r="H4" s="27" t="n">
        <f aca="false">E4*Assumptions!$C$24</f>
        <v>22320</v>
      </c>
      <c r="I4" s="28" t="n">
        <f aca="false">MAX(0,H4-G4)</f>
        <v>0</v>
      </c>
      <c r="J4" s="26" t="n">
        <f aca="false">I4*Assumptions!$C$26*Assumptions!$C$16/10000</f>
        <v>0</v>
      </c>
      <c r="K4" s="6" t="str">
        <f aca="false">IF(F4&gt;=Assumptions!$C$24,"PASS","FAIL")</f>
        <v>PASS</v>
      </c>
      <c r="L4" s="27" t="n">
        <f aca="false">'Dispatch 25Y'!H4*C4/365</f>
        <v>59560.7671232877</v>
      </c>
      <c r="M4" s="32" t="n">
        <f aca="false">L4/(Assumptions!$C$15*C4*24)</f>
        <v>0.40027397260274</v>
      </c>
    </row>
    <row r="5" customFormat="false" ht="15" hidden="false" customHeight="true" outlineLevel="0" collapsed="false">
      <c r="B5" s="6" t="s">
        <v>206</v>
      </c>
      <c r="C5" s="30" t="n">
        <v>28</v>
      </c>
      <c r="D5" s="31" t="n">
        <f aca="false">C5*Assumptions!$C$25</f>
        <v>112</v>
      </c>
      <c r="E5" s="27" t="n">
        <f aca="false">D5*Assumptions!$C$15</f>
        <v>22400</v>
      </c>
      <c r="F5" s="10" t="n">
        <v>0.9</v>
      </c>
      <c r="G5" s="28" t="n">
        <f aca="false">E5*F5</f>
        <v>20160</v>
      </c>
      <c r="H5" s="27" t="n">
        <f aca="false">E5*Assumptions!$C$24</f>
        <v>20160</v>
      </c>
      <c r="I5" s="28" t="n">
        <f aca="false">MAX(0,H5-G5)</f>
        <v>0</v>
      </c>
      <c r="J5" s="26" t="n">
        <f aca="false">I5*Assumptions!$C$26*Assumptions!$C$16/10000</f>
        <v>0</v>
      </c>
      <c r="K5" s="6" t="str">
        <f aca="false">IF(F5&gt;=Assumptions!$C$24,"PASS","FAIL")</f>
        <v>PASS</v>
      </c>
      <c r="L5" s="27" t="n">
        <f aca="false">'Dispatch 25Y'!H4*C5/365</f>
        <v>53796.8219178082</v>
      </c>
      <c r="M5" s="32" t="n">
        <f aca="false">L5/(Assumptions!$C$15*C5*24)</f>
        <v>0.40027397260274</v>
      </c>
    </row>
    <row r="6" customFormat="false" ht="15" hidden="false" customHeight="true" outlineLevel="0" collapsed="false">
      <c r="B6" s="6" t="s">
        <v>207</v>
      </c>
      <c r="C6" s="30" t="n">
        <v>31</v>
      </c>
      <c r="D6" s="31" t="n">
        <f aca="false">C6*Assumptions!$C$25</f>
        <v>124</v>
      </c>
      <c r="E6" s="27" t="n">
        <f aca="false">D6*Assumptions!$C$15</f>
        <v>24800</v>
      </c>
      <c r="F6" s="10" t="n">
        <v>0.9</v>
      </c>
      <c r="G6" s="28" t="n">
        <f aca="false">E6*F6</f>
        <v>22320</v>
      </c>
      <c r="H6" s="27" t="n">
        <f aca="false">E6*Assumptions!$C$24</f>
        <v>22320</v>
      </c>
      <c r="I6" s="28" t="n">
        <f aca="false">MAX(0,H6-G6)</f>
        <v>0</v>
      </c>
      <c r="J6" s="26" t="n">
        <f aca="false">I6*Assumptions!$C$26*Assumptions!$C$16/10000</f>
        <v>0</v>
      </c>
      <c r="K6" s="6" t="str">
        <f aca="false">IF(F6&gt;=Assumptions!$C$24,"PASS","FAIL")</f>
        <v>PASS</v>
      </c>
      <c r="L6" s="27" t="n">
        <f aca="false">'Dispatch 25Y'!H4*C6/365</f>
        <v>59560.7671232877</v>
      </c>
      <c r="M6" s="32" t="n">
        <f aca="false">L6/(Assumptions!$C$15*C6*24)</f>
        <v>0.40027397260274</v>
      </c>
    </row>
    <row r="7" customFormat="false" ht="15" hidden="false" customHeight="true" outlineLevel="0" collapsed="false">
      <c r="B7" s="6" t="s">
        <v>208</v>
      </c>
      <c r="C7" s="30" t="n">
        <v>30</v>
      </c>
      <c r="D7" s="31" t="n">
        <f aca="false">C7*Assumptions!$C$25</f>
        <v>120</v>
      </c>
      <c r="E7" s="27" t="n">
        <f aca="false">D7*Assumptions!$C$15</f>
        <v>24000</v>
      </c>
      <c r="F7" s="10" t="n">
        <v>0.9</v>
      </c>
      <c r="G7" s="28" t="n">
        <f aca="false">E7*F7</f>
        <v>21600</v>
      </c>
      <c r="H7" s="27" t="n">
        <f aca="false">E7*Assumptions!$C$24</f>
        <v>21600</v>
      </c>
      <c r="I7" s="28" t="n">
        <f aca="false">MAX(0,H7-G7)</f>
        <v>0</v>
      </c>
      <c r="J7" s="26" t="n">
        <f aca="false">I7*Assumptions!$C$26*Assumptions!$C$16/10000</f>
        <v>0</v>
      </c>
      <c r="K7" s="6" t="str">
        <f aca="false">IF(F7&gt;=Assumptions!$C$24,"PASS","FAIL")</f>
        <v>PASS</v>
      </c>
      <c r="L7" s="27" t="n">
        <f aca="false">'Dispatch 25Y'!H4*C7/365</f>
        <v>57639.4520547945</v>
      </c>
      <c r="M7" s="32" t="n">
        <f aca="false">L7/(Assumptions!$C$15*C7*24)</f>
        <v>0.40027397260274</v>
      </c>
    </row>
    <row r="8" customFormat="false" ht="15" hidden="false" customHeight="true" outlineLevel="0" collapsed="false">
      <c r="B8" s="6" t="s">
        <v>209</v>
      </c>
      <c r="C8" s="30" t="n">
        <v>31</v>
      </c>
      <c r="D8" s="31" t="n">
        <f aca="false">C8*Assumptions!$C$25</f>
        <v>124</v>
      </c>
      <c r="E8" s="27" t="n">
        <f aca="false">D8*Assumptions!$C$15</f>
        <v>24800</v>
      </c>
      <c r="F8" s="10" t="n">
        <v>0.9</v>
      </c>
      <c r="G8" s="28" t="n">
        <f aca="false">E8*F8</f>
        <v>22320</v>
      </c>
      <c r="H8" s="27" t="n">
        <f aca="false">E8*Assumptions!$C$24</f>
        <v>22320</v>
      </c>
      <c r="I8" s="28" t="n">
        <f aca="false">MAX(0,H8-G8)</f>
        <v>0</v>
      </c>
      <c r="J8" s="26" t="n">
        <f aca="false">I8*Assumptions!$C$26*Assumptions!$C$16/10000</f>
        <v>0</v>
      </c>
      <c r="K8" s="6" t="str">
        <f aca="false">IF(F8&gt;=Assumptions!$C$24,"PASS","FAIL")</f>
        <v>PASS</v>
      </c>
      <c r="L8" s="27" t="n">
        <f aca="false">'Dispatch 25Y'!H4*C8/365</f>
        <v>59560.7671232877</v>
      </c>
      <c r="M8" s="32" t="n">
        <f aca="false">L8/(Assumptions!$C$15*C8*24)</f>
        <v>0.40027397260274</v>
      </c>
    </row>
    <row r="9" customFormat="false" ht="15" hidden="false" customHeight="true" outlineLevel="0" collapsed="false">
      <c r="B9" s="6" t="s">
        <v>210</v>
      </c>
      <c r="C9" s="30" t="n">
        <v>30</v>
      </c>
      <c r="D9" s="31" t="n">
        <f aca="false">C9*Assumptions!$C$25</f>
        <v>120</v>
      </c>
      <c r="E9" s="27" t="n">
        <f aca="false">D9*Assumptions!$C$15</f>
        <v>24000</v>
      </c>
      <c r="F9" s="10" t="n">
        <v>0.9</v>
      </c>
      <c r="G9" s="28" t="n">
        <f aca="false">E9*F9</f>
        <v>21600</v>
      </c>
      <c r="H9" s="27" t="n">
        <f aca="false">E9*Assumptions!$C$24</f>
        <v>21600</v>
      </c>
      <c r="I9" s="28" t="n">
        <f aca="false">MAX(0,H9-G9)</f>
        <v>0</v>
      </c>
      <c r="J9" s="26" t="n">
        <f aca="false">I9*Assumptions!$C$26*Assumptions!$C$16/10000</f>
        <v>0</v>
      </c>
      <c r="K9" s="6" t="str">
        <f aca="false">IF(F9&gt;=Assumptions!$C$24,"PASS","FAIL")</f>
        <v>PASS</v>
      </c>
      <c r="L9" s="27" t="n">
        <f aca="false">'Dispatch 25Y'!H4*C9/365</f>
        <v>57639.4520547945</v>
      </c>
      <c r="M9" s="32" t="n">
        <f aca="false">L9/(Assumptions!$C$15*C9*24)</f>
        <v>0.40027397260274</v>
      </c>
    </row>
    <row r="10" customFormat="false" ht="15" hidden="false" customHeight="true" outlineLevel="0" collapsed="false">
      <c r="B10" s="6" t="s">
        <v>211</v>
      </c>
      <c r="C10" s="30" t="n">
        <v>31</v>
      </c>
      <c r="D10" s="31" t="n">
        <f aca="false">C10*Assumptions!$C$25</f>
        <v>124</v>
      </c>
      <c r="E10" s="27" t="n">
        <f aca="false">D10*Assumptions!$C$15</f>
        <v>24800</v>
      </c>
      <c r="F10" s="10" t="n">
        <v>0.9</v>
      </c>
      <c r="G10" s="28" t="n">
        <f aca="false">E10*F10</f>
        <v>22320</v>
      </c>
      <c r="H10" s="27" t="n">
        <f aca="false">E10*Assumptions!$C$24</f>
        <v>22320</v>
      </c>
      <c r="I10" s="28" t="n">
        <f aca="false">MAX(0,H10-G10)</f>
        <v>0</v>
      </c>
      <c r="J10" s="26" t="n">
        <f aca="false">I10*Assumptions!$C$26*Assumptions!$C$16/10000</f>
        <v>0</v>
      </c>
      <c r="K10" s="6" t="str">
        <f aca="false">IF(F10&gt;=Assumptions!$C$24,"PASS","FAIL")</f>
        <v>PASS</v>
      </c>
      <c r="L10" s="27" t="n">
        <f aca="false">'Dispatch 25Y'!H4*C10/365</f>
        <v>59560.7671232877</v>
      </c>
      <c r="M10" s="32" t="n">
        <f aca="false">L10/(Assumptions!$C$15*C10*24)</f>
        <v>0.40027397260274</v>
      </c>
    </row>
    <row r="11" customFormat="false" ht="15" hidden="false" customHeight="true" outlineLevel="0" collapsed="false">
      <c r="B11" s="6" t="s">
        <v>212</v>
      </c>
      <c r="C11" s="30" t="n">
        <v>31</v>
      </c>
      <c r="D11" s="31" t="n">
        <f aca="false">C11*Assumptions!$C$25</f>
        <v>124</v>
      </c>
      <c r="E11" s="27" t="n">
        <f aca="false">D11*Assumptions!$C$15</f>
        <v>24800</v>
      </c>
      <c r="F11" s="10" t="n">
        <v>0.9</v>
      </c>
      <c r="G11" s="28" t="n">
        <f aca="false">E11*F11</f>
        <v>22320</v>
      </c>
      <c r="H11" s="27" t="n">
        <f aca="false">E11*Assumptions!$C$24</f>
        <v>22320</v>
      </c>
      <c r="I11" s="28" t="n">
        <f aca="false">MAX(0,H11-G11)</f>
        <v>0</v>
      </c>
      <c r="J11" s="26" t="n">
        <f aca="false">I11*Assumptions!$C$26*Assumptions!$C$16/10000</f>
        <v>0</v>
      </c>
      <c r="K11" s="6" t="str">
        <f aca="false">IF(F11&gt;=Assumptions!$C$24,"PASS","FAIL")</f>
        <v>PASS</v>
      </c>
      <c r="L11" s="27" t="n">
        <f aca="false">'Dispatch 25Y'!H4*C11/365</f>
        <v>59560.7671232877</v>
      </c>
      <c r="M11" s="32" t="n">
        <f aca="false">L11/(Assumptions!$C$15*C11*24)</f>
        <v>0.40027397260274</v>
      </c>
    </row>
    <row r="12" customFormat="false" ht="15" hidden="false" customHeight="true" outlineLevel="0" collapsed="false">
      <c r="B12" s="6" t="s">
        <v>213</v>
      </c>
      <c r="C12" s="30" t="n">
        <v>30</v>
      </c>
      <c r="D12" s="31" t="n">
        <f aca="false">C12*Assumptions!$C$25</f>
        <v>120</v>
      </c>
      <c r="E12" s="27" t="n">
        <f aca="false">D12*Assumptions!$C$15</f>
        <v>24000</v>
      </c>
      <c r="F12" s="10" t="n">
        <v>0.9</v>
      </c>
      <c r="G12" s="28" t="n">
        <f aca="false">E12*F12</f>
        <v>21600</v>
      </c>
      <c r="H12" s="27" t="n">
        <f aca="false">E12*Assumptions!$C$24</f>
        <v>21600</v>
      </c>
      <c r="I12" s="28" t="n">
        <f aca="false">MAX(0,H12-G12)</f>
        <v>0</v>
      </c>
      <c r="J12" s="26" t="n">
        <f aca="false">I12*Assumptions!$C$26*Assumptions!$C$16/10000</f>
        <v>0</v>
      </c>
      <c r="K12" s="6" t="str">
        <f aca="false">IF(F12&gt;=Assumptions!$C$24,"PASS","FAIL")</f>
        <v>PASS</v>
      </c>
      <c r="L12" s="27" t="n">
        <f aca="false">'Dispatch 25Y'!H4*C12/365</f>
        <v>57639.4520547945</v>
      </c>
      <c r="M12" s="32" t="n">
        <f aca="false">L12/(Assumptions!$C$15*C12*24)</f>
        <v>0.40027397260274</v>
      </c>
    </row>
    <row r="13" customFormat="false" ht="15" hidden="false" customHeight="true" outlineLevel="0" collapsed="false">
      <c r="B13" s="6" t="s">
        <v>214</v>
      </c>
      <c r="C13" s="30" t="n">
        <v>31</v>
      </c>
      <c r="D13" s="31" t="n">
        <f aca="false">C13*Assumptions!$C$25</f>
        <v>124</v>
      </c>
      <c r="E13" s="27" t="n">
        <f aca="false">D13*Assumptions!$C$15</f>
        <v>24800</v>
      </c>
      <c r="F13" s="10" t="n">
        <v>0.9</v>
      </c>
      <c r="G13" s="28" t="n">
        <f aca="false">E13*F13</f>
        <v>22320</v>
      </c>
      <c r="H13" s="27" t="n">
        <f aca="false">E13*Assumptions!$C$24</f>
        <v>22320</v>
      </c>
      <c r="I13" s="28" t="n">
        <f aca="false">MAX(0,H13-G13)</f>
        <v>0</v>
      </c>
      <c r="J13" s="26" t="n">
        <f aca="false">I13*Assumptions!$C$26*Assumptions!$C$16/10000</f>
        <v>0</v>
      </c>
      <c r="K13" s="6" t="str">
        <f aca="false">IF(F13&gt;=Assumptions!$C$24,"PASS","FAIL")</f>
        <v>PASS</v>
      </c>
      <c r="L13" s="27" t="n">
        <f aca="false">'Dispatch 25Y'!H4*C13/365</f>
        <v>59560.7671232877</v>
      </c>
      <c r="M13" s="32" t="n">
        <f aca="false">L13/(Assumptions!$C$15*C13*24)</f>
        <v>0.40027397260274</v>
      </c>
    </row>
    <row r="14" customFormat="false" ht="15" hidden="false" customHeight="true" outlineLevel="0" collapsed="false">
      <c r="B14" s="6" t="s">
        <v>215</v>
      </c>
      <c r="C14" s="30" t="n">
        <v>30</v>
      </c>
      <c r="D14" s="31" t="n">
        <f aca="false">C14*Assumptions!$C$25</f>
        <v>120</v>
      </c>
      <c r="E14" s="27" t="n">
        <f aca="false">D14*Assumptions!$C$15</f>
        <v>24000</v>
      </c>
      <c r="F14" s="10" t="n">
        <v>0.9</v>
      </c>
      <c r="G14" s="28" t="n">
        <f aca="false">E14*F14</f>
        <v>21600</v>
      </c>
      <c r="H14" s="27" t="n">
        <f aca="false">E14*Assumptions!$C$24</f>
        <v>21600</v>
      </c>
      <c r="I14" s="28" t="n">
        <f aca="false">MAX(0,H14-G14)</f>
        <v>0</v>
      </c>
      <c r="J14" s="26" t="n">
        <f aca="false">I14*Assumptions!$C$26*Assumptions!$C$16/10000</f>
        <v>0</v>
      </c>
      <c r="K14" s="6" t="str">
        <f aca="false">IF(F14&gt;=Assumptions!$C$24,"PASS","FAIL")</f>
        <v>PASS</v>
      </c>
      <c r="L14" s="27" t="n">
        <f aca="false">'Dispatch 25Y'!H4*C14/365</f>
        <v>57639.4520547945</v>
      </c>
      <c r="M14" s="32" t="n">
        <f aca="false">L14/(Assumptions!$C$15*C14*24)</f>
        <v>0.40027397260274</v>
      </c>
    </row>
    <row r="15" customFormat="false" ht="15" hidden="false" customHeight="true" outlineLevel="0" collapsed="false">
      <c r="B15" s="6" t="s">
        <v>216</v>
      </c>
      <c r="C15" s="30" t="n">
        <v>31</v>
      </c>
      <c r="D15" s="31" t="n">
        <f aca="false">C15*Assumptions!$C$25</f>
        <v>124</v>
      </c>
      <c r="E15" s="27" t="n">
        <f aca="false">D15*Assumptions!$C$15</f>
        <v>24800</v>
      </c>
      <c r="F15" s="10" t="n">
        <v>0.9</v>
      </c>
      <c r="G15" s="28" t="n">
        <f aca="false">E15*F15</f>
        <v>22320</v>
      </c>
      <c r="H15" s="27" t="n">
        <f aca="false">E15*Assumptions!$C$24</f>
        <v>22320</v>
      </c>
      <c r="I15" s="28" t="n">
        <f aca="false">MAX(0,H15-G15)</f>
        <v>0</v>
      </c>
      <c r="J15" s="26" t="n">
        <f aca="false">I15*Assumptions!$C$26*Assumptions!$C$16/10000</f>
        <v>0</v>
      </c>
      <c r="K15" s="6" t="str">
        <f aca="false">IF(F15&gt;=Assumptions!$C$24,"PASS","FAIL")</f>
        <v>PASS</v>
      </c>
      <c r="L15" s="27" t="n">
        <f aca="false">'Dispatch 25Y'!H4*C15/365</f>
        <v>59560.7671232877</v>
      </c>
      <c r="M15" s="32" t="n">
        <f aca="false">L15/(Assumptions!$C$15*C15*24)</f>
        <v>0.40027397260274</v>
      </c>
    </row>
    <row r="16" customFormat="false" ht="15" hidden="false" customHeight="true" outlineLevel="0" collapsed="false">
      <c r="B16" s="19" t="s">
        <v>217</v>
      </c>
      <c r="C16" s="19" t="n">
        <f aca="false">SUM(C4:C15)</f>
        <v>365</v>
      </c>
      <c r="E16" s="33" t="n">
        <f aca="false">SUM(E4:E15)</f>
        <v>292000</v>
      </c>
      <c r="F16" s="34" t="n">
        <f aca="false">MIN(F4:F15)</f>
        <v>0.9</v>
      </c>
      <c r="I16" s="33" t="n">
        <f aca="false">SUM(I4:I15)</f>
        <v>0</v>
      </c>
      <c r="J16" s="35" t="n">
        <f aca="false">SUM(J4:J15)</f>
        <v>0</v>
      </c>
      <c r="K16" s="19" t="str">
        <f aca="false">IF(COUNTIF(K4:K15,"FAIL")=0,"ALL PASS","FAIL")</f>
        <v>ALL PASS</v>
      </c>
      <c r="L16" s="33" t="n">
        <f aca="false">SUM(L4:L15)</f>
        <v>701280</v>
      </c>
    </row>
    <row r="18" customFormat="false" ht="15" hidden="false" customHeight="true" outlineLevel="0" collapsed="false">
      <c r="B18" s="3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27" min="3" style="1" width="11.5"/>
  </cols>
  <sheetData>
    <row r="1" customFormat="false" ht="15.75" hidden="false" customHeight="true" outlineLevel="0" collapsed="false">
      <c r="B1" s="2" t="s">
        <v>219</v>
      </c>
    </row>
    <row r="2" customFormat="false" ht="15" hidden="false" customHeight="true" outlineLevel="0" collapsed="false">
      <c r="B2" s="19" t="s">
        <v>179</v>
      </c>
      <c r="C2" s="16" t="n">
        <v>1</v>
      </c>
      <c r="D2" s="16" t="n">
        <v>2</v>
      </c>
      <c r="E2" s="16" t="n">
        <v>3</v>
      </c>
      <c r="F2" s="16" t="n">
        <v>4</v>
      </c>
      <c r="G2" s="16" t="n">
        <v>5</v>
      </c>
      <c r="H2" s="16" t="n">
        <v>6</v>
      </c>
      <c r="I2" s="16" t="n">
        <v>7</v>
      </c>
      <c r="J2" s="16" t="n">
        <v>8</v>
      </c>
      <c r="K2" s="16" t="n">
        <v>9</v>
      </c>
      <c r="L2" s="16" t="n">
        <v>10</v>
      </c>
      <c r="M2" s="16" t="n">
        <v>11</v>
      </c>
      <c r="N2" s="16" t="n">
        <v>12</v>
      </c>
      <c r="O2" s="16" t="n">
        <v>13</v>
      </c>
      <c r="P2" s="16" t="n">
        <v>14</v>
      </c>
      <c r="Q2" s="16" t="n">
        <v>15</v>
      </c>
      <c r="R2" s="16" t="n">
        <v>16</v>
      </c>
      <c r="S2" s="16" t="n">
        <v>17</v>
      </c>
      <c r="T2" s="16" t="n">
        <v>18</v>
      </c>
      <c r="U2" s="16" t="n">
        <v>19</v>
      </c>
      <c r="V2" s="16" t="n">
        <v>20</v>
      </c>
      <c r="W2" s="16" t="n">
        <v>21</v>
      </c>
      <c r="X2" s="16" t="n">
        <v>22</v>
      </c>
      <c r="Y2" s="16" t="n">
        <v>23</v>
      </c>
      <c r="Z2" s="16" t="n">
        <v>24</v>
      </c>
      <c r="AA2" s="16" t="n">
        <v>25</v>
      </c>
    </row>
    <row r="4" customFormat="false" ht="15" hidden="false" customHeight="true" outlineLevel="0" collapsed="false">
      <c r="B4" s="36" t="s">
        <v>220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" hidden="false" customHeight="true" outlineLevel="0" collapsed="false">
      <c r="B5" s="6" t="s">
        <v>221</v>
      </c>
      <c r="C5" s="27" t="n">
        <f aca="false">'Dispatch 25Y'!H4</f>
        <v>701280</v>
      </c>
      <c r="D5" s="27" t="n">
        <f aca="false">'Dispatch 25Y'!H5</f>
        <v>701280</v>
      </c>
      <c r="E5" s="27" t="n">
        <f aca="false">'Dispatch 25Y'!H6</f>
        <v>701280</v>
      </c>
      <c r="F5" s="27" t="n">
        <f aca="false">'Dispatch 25Y'!H7</f>
        <v>701280</v>
      </c>
      <c r="G5" s="27" t="n">
        <f aca="false">'Dispatch 25Y'!H8</f>
        <v>701280</v>
      </c>
      <c r="H5" s="27" t="n">
        <f aca="false">'Dispatch 25Y'!H9</f>
        <v>701280</v>
      </c>
      <c r="I5" s="27" t="n">
        <f aca="false">'Dispatch 25Y'!H10</f>
        <v>701280</v>
      </c>
      <c r="J5" s="27" t="n">
        <f aca="false">'Dispatch 25Y'!H11</f>
        <v>701280</v>
      </c>
      <c r="K5" s="27" t="n">
        <f aca="false">'Dispatch 25Y'!H12</f>
        <v>701280</v>
      </c>
      <c r="L5" s="27" t="n">
        <f aca="false">'Dispatch 25Y'!H13</f>
        <v>701280</v>
      </c>
      <c r="M5" s="27" t="n">
        <f aca="false">'Dispatch 25Y'!H14</f>
        <v>701280</v>
      </c>
      <c r="N5" s="27" t="n">
        <f aca="false">'Dispatch 25Y'!H15</f>
        <v>701280</v>
      </c>
      <c r="O5" s="27" t="n">
        <f aca="false">'Dispatch 25Y'!H16</f>
        <v>701280</v>
      </c>
      <c r="P5" s="27" t="n">
        <f aca="false">'Dispatch 25Y'!H17</f>
        <v>701280</v>
      </c>
      <c r="Q5" s="27" t="n">
        <f aca="false">'Dispatch 25Y'!H18</f>
        <v>701280</v>
      </c>
      <c r="R5" s="27" t="n">
        <f aca="false">'Dispatch 25Y'!H19</f>
        <v>701280</v>
      </c>
      <c r="S5" s="27" t="n">
        <f aca="false">'Dispatch 25Y'!H20</f>
        <v>701280</v>
      </c>
      <c r="T5" s="27" t="n">
        <f aca="false">'Dispatch 25Y'!H21</f>
        <v>701280</v>
      </c>
      <c r="U5" s="27" t="n">
        <f aca="false">'Dispatch 25Y'!H22</f>
        <v>701280</v>
      </c>
      <c r="V5" s="27" t="n">
        <f aca="false">'Dispatch 25Y'!H23</f>
        <v>701280</v>
      </c>
      <c r="W5" s="27" t="n">
        <f aca="false">'Dispatch 25Y'!H24</f>
        <v>701280</v>
      </c>
      <c r="X5" s="27" t="n">
        <f aca="false">'Dispatch 25Y'!H25</f>
        <v>701280</v>
      </c>
      <c r="Y5" s="27" t="n">
        <f aca="false">'Dispatch 25Y'!H26</f>
        <v>701280</v>
      </c>
      <c r="Z5" s="27" t="n">
        <f aca="false">'Dispatch 25Y'!H27</f>
        <v>701280</v>
      </c>
      <c r="AA5" s="27" t="n">
        <f aca="false">'Dispatch 25Y'!H28</f>
        <v>701280</v>
      </c>
    </row>
    <row r="6" customFormat="false" ht="15" hidden="false" customHeight="true" outlineLevel="0" collapsed="false">
      <c r="B6" s="6" t="s">
        <v>222</v>
      </c>
      <c r="C6" s="27" t="n">
        <f aca="false">'Dispatch 25Y'!K4</f>
        <v>105444.810367743</v>
      </c>
      <c r="D6" s="27" t="n">
        <f aca="false">'Dispatch 25Y'!K5</f>
        <v>103048.970648062</v>
      </c>
      <c r="E6" s="27" t="n">
        <f aca="false">'Dispatch 25Y'!K6</f>
        <v>100664.639678314</v>
      </c>
      <c r="F6" s="27" t="n">
        <f aca="false">'Dispatch 25Y'!K7</f>
        <v>98291.7608556489</v>
      </c>
      <c r="G6" s="27" t="n">
        <f aca="false">'Dispatch 25Y'!K8</f>
        <v>95930.2778583453</v>
      </c>
      <c r="H6" s="27" t="n">
        <f aca="false">'Dispatch 25Y'!K9</f>
        <v>93580.1346444143</v>
      </c>
      <c r="I6" s="27" t="n">
        <f aca="false">'Dispatch 25Y'!K10</f>
        <v>91241.2754502021</v>
      </c>
      <c r="J6" s="27" t="n">
        <f aca="false">'Dispatch 25Y'!K11</f>
        <v>88913.6447890031</v>
      </c>
      <c r="K6" s="27" t="n">
        <f aca="false">'Dispatch 25Y'!K12</f>
        <v>86597.1874496779</v>
      </c>
      <c r="L6" s="27" t="n">
        <f aca="false">'Dispatch 25Y'!K13</f>
        <v>84291.8484952802</v>
      </c>
      <c r="M6" s="27" t="n">
        <f aca="false">'Dispatch 25Y'!K14</f>
        <v>81997.5732616886</v>
      </c>
      <c r="N6" s="27" t="n">
        <f aca="false">'Dispatch 25Y'!K15</f>
        <v>79714.3073562474</v>
      </c>
      <c r="O6" s="27" t="n">
        <f aca="false">'Dispatch 25Y'!K16</f>
        <v>77441.9966564115</v>
      </c>
      <c r="P6" s="27" t="n">
        <f aca="false">'Dispatch 25Y'!K17</f>
        <v>75180.587308401</v>
      </c>
      <c r="Q6" s="27" t="n">
        <f aca="false">'Dispatch 25Y'!K18</f>
        <v>72930.02572586</v>
      </c>
      <c r="R6" s="27" t="n">
        <f aca="false">'Dispatch 25Y'!K19</f>
        <v>70690.2585885236</v>
      </c>
      <c r="S6" s="27" t="n">
        <f aca="false">'Dispatch 25Y'!K20</f>
        <v>68461.2328408914</v>
      </c>
      <c r="T6" s="27" t="n">
        <f aca="false">'Dispatch 25Y'!K21</f>
        <v>66242.8956909066</v>
      </c>
      <c r="U6" s="27" t="n">
        <f aca="false">'Dispatch 25Y'!K22</f>
        <v>64035.1946086435</v>
      </c>
      <c r="V6" s="27" t="n">
        <f aca="false">'Dispatch 25Y'!K23</f>
        <v>61838.0773249992</v>
      </c>
      <c r="W6" s="27" t="n">
        <f aca="false">'Dispatch 25Y'!K24</f>
        <v>59651.4918303943</v>
      </c>
      <c r="X6" s="27" t="n">
        <f aca="false">'Dispatch 25Y'!K25</f>
        <v>57475.3863734785</v>
      </c>
      <c r="Y6" s="27" t="n">
        <f aca="false">'Dispatch 25Y'!K26</f>
        <v>55309.7094598428</v>
      </c>
      <c r="Z6" s="27" t="n">
        <f aca="false">'Dispatch 25Y'!K27</f>
        <v>53154.4098507386</v>
      </c>
      <c r="AA6" s="27" t="n">
        <f aca="false">'Dispatch 25Y'!K28</f>
        <v>51009.4365618038</v>
      </c>
    </row>
    <row r="8" customFormat="false" ht="15" hidden="false" customHeight="true" outlineLevel="0" collapsed="false">
      <c r="B8" s="36" t="s">
        <v>223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true" outlineLevel="0" collapsed="false">
      <c r="B9" s="6" t="s">
        <v>224</v>
      </c>
      <c r="C9" s="37" t="n">
        <f aca="false">Assumptions!$C$16-Assumptions!$C$27</f>
        <v>5.8913</v>
      </c>
      <c r="D9" s="37" t="n">
        <f aca="false">Assumptions!$C$16-Assumptions!$C$27</f>
        <v>5.8913</v>
      </c>
      <c r="E9" s="37" t="n">
        <f aca="false">Assumptions!$C$16-Assumptions!$C$27</f>
        <v>5.8913</v>
      </c>
      <c r="F9" s="37" t="n">
        <f aca="false">Assumptions!$C$16-Assumptions!$C$27</f>
        <v>5.8913</v>
      </c>
      <c r="G9" s="37" t="n">
        <f aca="false">Assumptions!$C$16-Assumptions!$C$27</f>
        <v>5.8913</v>
      </c>
      <c r="H9" s="37" t="n">
        <f aca="false">Assumptions!$C$16-Assumptions!$C$27</f>
        <v>5.8913</v>
      </c>
      <c r="I9" s="37" t="n">
        <f aca="false">Assumptions!$C$16-Assumptions!$C$27</f>
        <v>5.8913</v>
      </c>
      <c r="J9" s="37" t="n">
        <f aca="false">Assumptions!$C$16-Assumptions!$C$27</f>
        <v>5.8913</v>
      </c>
      <c r="K9" s="37" t="n">
        <f aca="false">Assumptions!$C$16-Assumptions!$C$27</f>
        <v>5.8913</v>
      </c>
      <c r="L9" s="37" t="n">
        <f aca="false">Assumptions!$C$16-Assumptions!$C$27</f>
        <v>5.8913</v>
      </c>
      <c r="M9" s="37" t="n">
        <f aca="false">Assumptions!$C$16-Assumptions!$C$27</f>
        <v>5.8913</v>
      </c>
      <c r="N9" s="37" t="n">
        <f aca="false">Assumptions!$C$16-Assumptions!$C$27</f>
        <v>5.8913</v>
      </c>
      <c r="O9" s="37" t="n">
        <f aca="false">Assumptions!$C$16-Assumptions!$C$27</f>
        <v>5.8913</v>
      </c>
      <c r="P9" s="37" t="n">
        <f aca="false">Assumptions!$C$16-Assumptions!$C$27</f>
        <v>5.8913</v>
      </c>
      <c r="Q9" s="37" t="n">
        <f aca="false">Assumptions!$C$16-Assumptions!$C$27</f>
        <v>5.8913</v>
      </c>
      <c r="R9" s="37" t="n">
        <f aca="false">Assumptions!$C$16-Assumptions!$C$27</f>
        <v>5.8913</v>
      </c>
      <c r="S9" s="37" t="n">
        <f aca="false">Assumptions!$C$16-Assumptions!$C$27</f>
        <v>5.8913</v>
      </c>
      <c r="T9" s="37" t="n">
        <f aca="false">Assumptions!$C$16-Assumptions!$C$27</f>
        <v>5.8913</v>
      </c>
      <c r="U9" s="37" t="n">
        <f aca="false">Assumptions!$C$16-Assumptions!$C$27</f>
        <v>5.8913</v>
      </c>
      <c r="V9" s="37" t="n">
        <f aca="false">Assumptions!$C$16-Assumptions!$C$27</f>
        <v>5.8913</v>
      </c>
      <c r="W9" s="37" t="n">
        <f aca="false">Assumptions!$C$16-Assumptions!$C$27</f>
        <v>5.8913</v>
      </c>
      <c r="X9" s="37" t="n">
        <f aca="false">Assumptions!$C$16-Assumptions!$C$27</f>
        <v>5.8913</v>
      </c>
      <c r="Y9" s="37" t="n">
        <f aca="false">Assumptions!$C$16-Assumptions!$C$27</f>
        <v>5.8913</v>
      </c>
      <c r="Z9" s="37" t="n">
        <f aca="false">Assumptions!$C$16-Assumptions!$C$27</f>
        <v>5.8913</v>
      </c>
      <c r="AA9" s="37" t="n">
        <f aca="false">Assumptions!$C$16-Assumptions!$C$27</f>
        <v>5.8913</v>
      </c>
    </row>
    <row r="10" customFormat="false" ht="15" hidden="false" customHeight="true" outlineLevel="0" collapsed="false">
      <c r="B10" s="6" t="s">
        <v>225</v>
      </c>
      <c r="C10" s="20" t="n">
        <f aca="false">C5*C9/10000</f>
        <v>413.1450864</v>
      </c>
      <c r="D10" s="20" t="n">
        <f aca="false">D5*D9/10000</f>
        <v>413.1450864</v>
      </c>
      <c r="E10" s="20" t="n">
        <f aca="false">E5*E9/10000</f>
        <v>413.1450864</v>
      </c>
      <c r="F10" s="20" t="n">
        <f aca="false">F5*F9/10000</f>
        <v>413.1450864</v>
      </c>
      <c r="G10" s="20" t="n">
        <f aca="false">G5*G9/10000</f>
        <v>413.1450864</v>
      </c>
      <c r="H10" s="20" t="n">
        <f aca="false">H5*H9/10000</f>
        <v>413.1450864</v>
      </c>
      <c r="I10" s="20" t="n">
        <f aca="false">I5*I9/10000</f>
        <v>413.1450864</v>
      </c>
      <c r="J10" s="20" t="n">
        <f aca="false">J5*J9/10000</f>
        <v>413.1450864</v>
      </c>
      <c r="K10" s="20" t="n">
        <f aca="false">K5*K9/10000</f>
        <v>413.1450864</v>
      </c>
      <c r="L10" s="20" t="n">
        <f aca="false">L5*L9/10000</f>
        <v>413.1450864</v>
      </c>
      <c r="M10" s="20" t="n">
        <f aca="false">M5*M9/10000</f>
        <v>413.1450864</v>
      </c>
      <c r="N10" s="20" t="n">
        <f aca="false">N5*N9/10000</f>
        <v>413.1450864</v>
      </c>
      <c r="O10" s="20" t="n">
        <f aca="false">O5*O9/10000</f>
        <v>413.1450864</v>
      </c>
      <c r="P10" s="20" t="n">
        <f aca="false">P5*P9/10000</f>
        <v>413.1450864</v>
      </c>
      <c r="Q10" s="20" t="n">
        <f aca="false">Q5*Q9/10000</f>
        <v>413.1450864</v>
      </c>
      <c r="R10" s="20" t="n">
        <f aca="false">R5*R9/10000</f>
        <v>413.1450864</v>
      </c>
      <c r="S10" s="20" t="n">
        <f aca="false">S5*S9/10000</f>
        <v>413.1450864</v>
      </c>
      <c r="T10" s="20" t="n">
        <f aca="false">T5*T9/10000</f>
        <v>413.1450864</v>
      </c>
      <c r="U10" s="20" t="n">
        <f aca="false">U5*U9/10000</f>
        <v>413.1450864</v>
      </c>
      <c r="V10" s="20" t="n">
        <f aca="false">V5*V9/10000</f>
        <v>413.1450864</v>
      </c>
      <c r="W10" s="20" t="n">
        <f aca="false">W5*W9/10000</f>
        <v>413.1450864</v>
      </c>
      <c r="X10" s="20" t="n">
        <f aca="false">X5*X9/10000</f>
        <v>413.1450864</v>
      </c>
      <c r="Y10" s="20" t="n">
        <f aca="false">Y5*Y9/10000</f>
        <v>413.1450864</v>
      </c>
      <c r="Z10" s="20" t="n">
        <f aca="false">Z5*Z9/10000</f>
        <v>413.1450864</v>
      </c>
      <c r="AA10" s="20" t="n">
        <f aca="false">AA5*AA9/10000</f>
        <v>413.1450864</v>
      </c>
    </row>
    <row r="11" customFormat="false" ht="15" hidden="false" customHeight="true" outlineLevel="0" collapsed="false">
      <c r="B11" s="6" t="s">
        <v>226</v>
      </c>
      <c r="C11" s="37" t="n">
        <f aca="false">Assumptions!$C$93*(1+Assumptions!$C$94)^(C2-1)</f>
        <v>3.25</v>
      </c>
      <c r="D11" s="37" t="n">
        <f aca="false">Assumptions!$C$93*(1+Assumptions!$C$94)^(D2-1)</f>
        <v>3.315</v>
      </c>
      <c r="E11" s="37" t="n">
        <f aca="false">Assumptions!$C$93*(1+Assumptions!$C$94)^(E2-1)</f>
        <v>3.3813</v>
      </c>
      <c r="F11" s="37" t="n">
        <f aca="false">Assumptions!$C$93*(1+Assumptions!$C$94)^(F2-1)</f>
        <v>3.448926</v>
      </c>
      <c r="G11" s="37" t="n">
        <f aca="false">Assumptions!$C$93*(1+Assumptions!$C$94)^(G2-1)</f>
        <v>3.51790452</v>
      </c>
      <c r="H11" s="37" t="n">
        <f aca="false">Assumptions!$C$93*(1+Assumptions!$C$94)^(H2-1)</f>
        <v>3.5882626104</v>
      </c>
      <c r="I11" s="37" t="n">
        <f aca="false">Assumptions!$C$93*(1+Assumptions!$C$94)^(I2-1)</f>
        <v>3.660027862608</v>
      </c>
      <c r="J11" s="37" t="n">
        <f aca="false">Assumptions!$C$93*(1+Assumptions!$C$94)^(J2-1)</f>
        <v>3.73322841986016</v>
      </c>
      <c r="K11" s="37" t="n">
        <f aca="false">Assumptions!$C$93*(1+Assumptions!$C$94)^(K2-1)</f>
        <v>3.80789298825736</v>
      </c>
      <c r="L11" s="37" t="n">
        <f aca="false">Assumptions!$C$93*(1+Assumptions!$C$94)^(L2-1)</f>
        <v>3.88405084802251</v>
      </c>
      <c r="M11" s="37" t="n">
        <f aca="false">Assumptions!$C$93*(1+Assumptions!$C$94)^(M2-1)</f>
        <v>3.96173186498296</v>
      </c>
      <c r="N11" s="37" t="n">
        <f aca="false">Assumptions!$C$93*(1+Assumptions!$C$94)^(N2-1)</f>
        <v>4.04096650228262</v>
      </c>
      <c r="O11" s="37" t="n">
        <f aca="false">Assumptions!$C$93*(1+Assumptions!$C$94)^(O2-1)</f>
        <v>4.12178583232827</v>
      </c>
      <c r="P11" s="37" t="n">
        <f aca="false">Assumptions!$C$93*(1+Assumptions!$C$94)^(P2-1)</f>
        <v>4.20422154897484</v>
      </c>
      <c r="Q11" s="37" t="n">
        <f aca="false">Assumptions!$C$93*(1+Assumptions!$C$94)^(Q2-1)</f>
        <v>4.28830597995434</v>
      </c>
      <c r="R11" s="37" t="n">
        <f aca="false">Assumptions!$C$93*(1+Assumptions!$C$94)^(R2-1)</f>
        <v>4.37407209955342</v>
      </c>
      <c r="S11" s="37" t="n">
        <f aca="false">Assumptions!$C$93*(1+Assumptions!$C$94)^(S2-1)</f>
        <v>4.46155354154449</v>
      </c>
      <c r="T11" s="37" t="n">
        <f aca="false">Assumptions!$C$93*(1+Assumptions!$C$94)^(T2-1)</f>
        <v>4.55078461237538</v>
      </c>
      <c r="U11" s="37" t="n">
        <f aca="false">Assumptions!$C$93*(1+Assumptions!$C$94)^(U2-1)</f>
        <v>4.64180030462289</v>
      </c>
      <c r="V11" s="37" t="n">
        <f aca="false">Assumptions!$C$93*(1+Assumptions!$C$94)^(V2-1)</f>
        <v>4.73463631071535</v>
      </c>
      <c r="W11" s="37" t="n">
        <f aca="false">Assumptions!$C$93*(1+Assumptions!$C$94)^(W2-1)</f>
        <v>4.82932903692965</v>
      </c>
      <c r="X11" s="37" t="n">
        <f aca="false">Assumptions!$C$93*(1+Assumptions!$C$94)^(X2-1)</f>
        <v>4.92591561766825</v>
      </c>
      <c r="Y11" s="37" t="n">
        <f aca="false">Assumptions!$C$93*(1+Assumptions!$C$94)^(Y2-1)</f>
        <v>5.02443393002161</v>
      </c>
      <c r="Z11" s="37" t="n">
        <f aca="false">Assumptions!$C$93*(1+Assumptions!$C$94)^(Z2-1)</f>
        <v>5.12492260862204</v>
      </c>
      <c r="AA11" s="37" t="n">
        <f aca="false">Assumptions!$C$93*(1+Assumptions!$C$94)^(AA2-1)</f>
        <v>5.22742106079449</v>
      </c>
    </row>
    <row r="12" customFormat="false" ht="15" hidden="false" customHeight="true" outlineLevel="0" collapsed="false">
      <c r="B12" s="6" t="s">
        <v>227</v>
      </c>
      <c r="C12" s="20" t="n">
        <f aca="false">C6*C11/10000</f>
        <v>34.2695633695165</v>
      </c>
      <c r="D12" s="20" t="n">
        <f aca="false">D6*D11/10000</f>
        <v>34.1607337698324</v>
      </c>
      <c r="E12" s="20" t="n">
        <f aca="false">E6*E11/10000</f>
        <v>34.0377346144284</v>
      </c>
      <c r="F12" s="20" t="n">
        <f aca="false">F6*F11/10000</f>
        <v>33.900100960083</v>
      </c>
      <c r="G12" s="20" t="n">
        <f aca="false">G6*G11/10000</f>
        <v>33.7473558082729</v>
      </c>
      <c r="H12" s="20" t="n">
        <f aca="false">H6*H11/10000</f>
        <v>33.5790098220749</v>
      </c>
      <c r="I12" s="20" t="n">
        <f aca="false">I6*I11/10000</f>
        <v>33.3945610367631</v>
      </c>
      <c r="J12" s="20" t="n">
        <f aca="false">J6*J11/10000</f>
        <v>33.1934945639658</v>
      </c>
      <c r="K12" s="20" t="n">
        <f aca="false">K6*K11/10000</f>
        <v>32.9752822892437</v>
      </c>
      <c r="L12" s="20" t="n">
        <f aca="false">L6*L11/10000</f>
        <v>32.7393825629478</v>
      </c>
      <c r="M12" s="20" t="n">
        <f aca="false">M6*M11/10000</f>
        <v>32.4852398842107</v>
      </c>
      <c r="N12" s="20" t="n">
        <f aca="false">N6*N11/10000</f>
        <v>32.2122845779257</v>
      </c>
      <c r="O12" s="20" t="n">
        <f aca="false">O6*O11/10000</f>
        <v>31.919932464561</v>
      </c>
      <c r="P12" s="20" t="n">
        <f aca="false">P6*P11/10000</f>
        <v>31.6075845226564</v>
      </c>
      <c r="Q12" s="20" t="n">
        <f aca="false">Q6*Q11/10000</f>
        <v>31.2746265438429</v>
      </c>
      <c r="R12" s="20" t="n">
        <f aca="false">R6*R11/10000</f>
        <v>30.9204287802278</v>
      </c>
      <c r="S12" s="20" t="n">
        <f aca="false">S6*S11/10000</f>
        <v>30.5443455839781</v>
      </c>
      <c r="T12" s="20" t="n">
        <f aca="false">T6*T11/10000</f>
        <v>30.1457150389365</v>
      </c>
      <c r="U12" s="20" t="n">
        <f aca="false">U6*U11/10000</f>
        <v>29.7238585840987</v>
      </c>
      <c r="V12" s="20" t="n">
        <f aca="false">V6*V11/10000</f>
        <v>29.2780806287764</v>
      </c>
      <c r="W12" s="20" t="n">
        <f aca="false">W6*W11/10000</f>
        <v>28.8076681592695</v>
      </c>
      <c r="X12" s="20" t="n">
        <f aca="false">X6*X11/10000</f>
        <v>28.3118903368634</v>
      </c>
      <c r="Y12" s="20" t="n">
        <f aca="false">Y6*Y11/10000</f>
        <v>27.7899980869671</v>
      </c>
      <c r="Z12" s="20" t="n">
        <f aca="false">Z6*Z11/10000</f>
        <v>27.2412236792013</v>
      </c>
      <c r="AA12" s="20" t="n">
        <f aca="false">AA6*AA11/10000</f>
        <v>26.6647802982433</v>
      </c>
    </row>
    <row r="13" customFormat="false" ht="15" hidden="false" customHeight="true" outlineLevel="0" collapsed="false">
      <c r="B13" s="19" t="s">
        <v>228</v>
      </c>
      <c r="C13" s="22" t="n">
        <f aca="false">C10+C12</f>
        <v>447.414649769517</v>
      </c>
      <c r="D13" s="22" t="n">
        <f aca="false">D10+D12</f>
        <v>447.305820169832</v>
      </c>
      <c r="E13" s="22" t="n">
        <f aca="false">E10+E12</f>
        <v>447.182821014428</v>
      </c>
      <c r="F13" s="22" t="n">
        <f aca="false">F10+F12</f>
        <v>447.045187360083</v>
      </c>
      <c r="G13" s="22" t="n">
        <f aca="false">G10+G12</f>
        <v>446.892442208273</v>
      </c>
      <c r="H13" s="22" t="n">
        <f aca="false">H10+H12</f>
        <v>446.724096222075</v>
      </c>
      <c r="I13" s="22" t="n">
        <f aca="false">I10+I12</f>
        <v>446.539647436763</v>
      </c>
      <c r="J13" s="22" t="n">
        <f aca="false">J10+J12</f>
        <v>446.338580963966</v>
      </c>
      <c r="K13" s="22" t="n">
        <f aca="false">K10+K12</f>
        <v>446.120368689244</v>
      </c>
      <c r="L13" s="22" t="n">
        <f aca="false">L10+L12</f>
        <v>445.884468962948</v>
      </c>
      <c r="M13" s="22" t="n">
        <f aca="false">M10+M12</f>
        <v>445.630326284211</v>
      </c>
      <c r="N13" s="22" t="n">
        <f aca="false">N10+N12</f>
        <v>445.357370977926</v>
      </c>
      <c r="O13" s="22" t="n">
        <f aca="false">O10+O12</f>
        <v>445.065018864561</v>
      </c>
      <c r="P13" s="22" t="n">
        <f aca="false">P10+P12</f>
        <v>444.752670922656</v>
      </c>
      <c r="Q13" s="22" t="n">
        <f aca="false">Q10+Q12</f>
        <v>444.419712943843</v>
      </c>
      <c r="R13" s="22" t="n">
        <f aca="false">R10+R12</f>
        <v>444.065515180228</v>
      </c>
      <c r="S13" s="22" t="n">
        <f aca="false">S10+S12</f>
        <v>443.689431983978</v>
      </c>
      <c r="T13" s="22" t="n">
        <f aca="false">T10+T12</f>
        <v>443.290801438937</v>
      </c>
      <c r="U13" s="22" t="n">
        <f aca="false">U10+U12</f>
        <v>442.868944984099</v>
      </c>
      <c r="V13" s="22" t="n">
        <f aca="false">V10+V12</f>
        <v>442.423167028776</v>
      </c>
      <c r="W13" s="22" t="n">
        <f aca="false">W10+W12</f>
        <v>441.95275455927</v>
      </c>
      <c r="X13" s="22" t="n">
        <f aca="false">X10+X12</f>
        <v>441.456976736863</v>
      </c>
      <c r="Y13" s="22" t="n">
        <f aca="false">Y10+Y12</f>
        <v>440.935084486967</v>
      </c>
      <c r="Z13" s="22" t="n">
        <f aca="false">Z10+Z12</f>
        <v>440.386310079201</v>
      </c>
      <c r="AA13" s="22" t="n">
        <f aca="false">AA10+AA12</f>
        <v>439.809866698243</v>
      </c>
    </row>
    <row r="15" customFormat="false" ht="15" hidden="false" customHeight="true" outlineLevel="0" collapsed="false">
      <c r="B15" s="36" t="s">
        <v>229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15" hidden="false" customHeight="true" outlineLevel="0" collapsed="false">
      <c r="B16" s="6" t="s">
        <v>230</v>
      </c>
      <c r="C16" s="18" t="n">
        <f aca="false">((Assumptions!$C$11*Assumptions!$C$58+Assumptions!$C$12*Assumptions!$C$59+Assumptions!$C$14*Assumptions!$C$60)/100)*(1+Assumptions!$C$65)^(C2-1)</f>
        <v>26.863</v>
      </c>
      <c r="D16" s="18" t="n">
        <f aca="false">((Assumptions!$C$11*Assumptions!$C$58+Assumptions!$C$12*Assumptions!$C$59+Assumptions!$C$14*Assumptions!$C$60)/100)*(1+Assumptions!$C$65)^(D2-1)</f>
        <v>27.803205</v>
      </c>
      <c r="E16" s="18" t="n">
        <f aca="false">((Assumptions!$C$11*Assumptions!$C$58+Assumptions!$C$12*Assumptions!$C$59+Assumptions!$C$14*Assumptions!$C$60)/100)*(1+Assumptions!$C$65)^(E2-1)</f>
        <v>28.776317175</v>
      </c>
      <c r="F16" s="18" t="n">
        <f aca="false">((Assumptions!$C$11*Assumptions!$C$58+Assumptions!$C$12*Assumptions!$C$59+Assumptions!$C$14*Assumptions!$C$60)/100)*(1+Assumptions!$C$65)^(F2-1)</f>
        <v>29.783488276125</v>
      </c>
      <c r="G16" s="18" t="n">
        <f aca="false">((Assumptions!$C$11*Assumptions!$C$58+Assumptions!$C$12*Assumptions!$C$59+Assumptions!$C$14*Assumptions!$C$60)/100)*(1+Assumptions!$C$65)^(G2-1)</f>
        <v>30.8259103657894</v>
      </c>
      <c r="H16" s="18" t="n">
        <f aca="false">((Assumptions!$C$11*Assumptions!$C$58+Assumptions!$C$12*Assumptions!$C$59+Assumptions!$C$14*Assumptions!$C$60)/100)*(1+Assumptions!$C$65)^(H2-1)</f>
        <v>31.904817228592</v>
      </c>
      <c r="I16" s="18" t="n">
        <f aca="false">((Assumptions!$C$11*Assumptions!$C$58+Assumptions!$C$12*Assumptions!$C$59+Assumptions!$C$14*Assumptions!$C$60)/100)*(1+Assumptions!$C$65)^(I2-1)</f>
        <v>33.0214858315927</v>
      </c>
      <c r="J16" s="18" t="n">
        <f aca="false">((Assumptions!$C$11*Assumptions!$C$58+Assumptions!$C$12*Assumptions!$C$59+Assumptions!$C$14*Assumptions!$C$60)/100)*(1+Assumptions!$C$65)^(J2-1)</f>
        <v>34.1772378356985</v>
      </c>
      <c r="K16" s="18" t="n">
        <f aca="false">((Assumptions!$C$11*Assumptions!$C$58+Assumptions!$C$12*Assumptions!$C$59+Assumptions!$C$14*Assumptions!$C$60)/100)*(1+Assumptions!$C$65)^(K2-1)</f>
        <v>35.3734411599479</v>
      </c>
      <c r="L16" s="18" t="n">
        <f aca="false">((Assumptions!$C$11*Assumptions!$C$58+Assumptions!$C$12*Assumptions!$C$59+Assumptions!$C$14*Assumptions!$C$60)/100)*(1+Assumptions!$C$65)^(L2-1)</f>
        <v>36.6115116005461</v>
      </c>
      <c r="M16" s="18" t="n">
        <f aca="false">((Assumptions!$C$11*Assumptions!$C$58+Assumptions!$C$12*Assumptions!$C$59+Assumptions!$C$14*Assumptions!$C$60)/100)*(1+Assumptions!$C$65)^(M2-1)</f>
        <v>37.8929145065652</v>
      </c>
      <c r="N16" s="18" t="n">
        <f aca="false">((Assumptions!$C$11*Assumptions!$C$58+Assumptions!$C$12*Assumptions!$C$59+Assumptions!$C$14*Assumptions!$C$60)/100)*(1+Assumptions!$C$65)^(N2-1)</f>
        <v>39.219166514295</v>
      </c>
      <c r="O16" s="18" t="n">
        <f aca="false">((Assumptions!$C$11*Assumptions!$C$58+Assumptions!$C$12*Assumptions!$C$59+Assumptions!$C$14*Assumptions!$C$60)/100)*(1+Assumptions!$C$65)^(O2-1)</f>
        <v>40.5918373422953</v>
      </c>
      <c r="P16" s="18" t="n">
        <f aca="false">((Assumptions!$C$11*Assumptions!$C$58+Assumptions!$C$12*Assumptions!$C$59+Assumptions!$C$14*Assumptions!$C$60)/100)*(1+Assumptions!$C$65)^(P2-1)</f>
        <v>42.0125516492756</v>
      </c>
      <c r="Q16" s="18" t="n">
        <f aca="false">((Assumptions!$C$11*Assumptions!$C$58+Assumptions!$C$12*Assumptions!$C$59+Assumptions!$C$14*Assumptions!$C$60)/100)*(1+Assumptions!$C$65)^(Q2-1)</f>
        <v>43.4829909570003</v>
      </c>
      <c r="R16" s="18" t="n">
        <f aca="false">((Assumptions!$C$11*Assumptions!$C$58+Assumptions!$C$12*Assumptions!$C$59+Assumptions!$C$14*Assumptions!$C$60)/100)*(1+Assumptions!$C$65)^(R2-1)</f>
        <v>45.0048956404953</v>
      </c>
      <c r="S16" s="18" t="n">
        <f aca="false">((Assumptions!$C$11*Assumptions!$C$58+Assumptions!$C$12*Assumptions!$C$59+Assumptions!$C$14*Assumptions!$C$60)/100)*(1+Assumptions!$C$65)^(S2-1)</f>
        <v>46.5800669879126</v>
      </c>
      <c r="T16" s="18" t="n">
        <f aca="false">((Assumptions!$C$11*Assumptions!$C$58+Assumptions!$C$12*Assumptions!$C$59+Assumptions!$C$14*Assumptions!$C$60)/100)*(1+Assumptions!$C$65)^(T2-1)</f>
        <v>48.2103693324895</v>
      </c>
      <c r="U16" s="18" t="n">
        <f aca="false">((Assumptions!$C$11*Assumptions!$C$58+Assumptions!$C$12*Assumptions!$C$59+Assumptions!$C$14*Assumptions!$C$60)/100)*(1+Assumptions!$C$65)^(U2-1)</f>
        <v>49.8977322591267</v>
      </c>
      <c r="V16" s="18" t="n">
        <f aca="false">((Assumptions!$C$11*Assumptions!$C$58+Assumptions!$C$12*Assumptions!$C$59+Assumptions!$C$14*Assumptions!$C$60)/100)*(1+Assumptions!$C$65)^(V2-1)</f>
        <v>51.6441528881961</v>
      </c>
      <c r="W16" s="18" t="n">
        <f aca="false">((Assumptions!$C$11*Assumptions!$C$58+Assumptions!$C$12*Assumptions!$C$59+Assumptions!$C$14*Assumptions!$C$60)/100)*(1+Assumptions!$C$65)^(W2-1)</f>
        <v>53.451698239283</v>
      </c>
      <c r="X16" s="18" t="n">
        <f aca="false">((Assumptions!$C$11*Assumptions!$C$58+Assumptions!$C$12*Assumptions!$C$59+Assumptions!$C$14*Assumptions!$C$60)/100)*(1+Assumptions!$C$65)^(X2-1)</f>
        <v>55.3225076776578</v>
      </c>
      <c r="Y16" s="18" t="n">
        <f aca="false">((Assumptions!$C$11*Assumptions!$C$58+Assumptions!$C$12*Assumptions!$C$59+Assumptions!$C$14*Assumptions!$C$60)/100)*(1+Assumptions!$C$65)^(Y2-1)</f>
        <v>57.2587954463759</v>
      </c>
      <c r="Z16" s="18" t="n">
        <f aca="false">((Assumptions!$C$11*Assumptions!$C$58+Assumptions!$C$12*Assumptions!$C$59+Assumptions!$C$14*Assumptions!$C$60)/100)*(1+Assumptions!$C$65)^(Z2-1)</f>
        <v>59.262853286999</v>
      </c>
      <c r="AA16" s="18" t="n">
        <f aca="false">((Assumptions!$C$11*Assumptions!$C$58+Assumptions!$C$12*Assumptions!$C$59+Assumptions!$C$14*Assumptions!$C$60)/100)*(1+Assumptions!$C$65)^(AA2-1)</f>
        <v>61.337053152044</v>
      </c>
    </row>
    <row r="17" customFormat="false" ht="15" hidden="false" customHeight="true" outlineLevel="0" collapsed="false">
      <c r="B17" s="6" t="s">
        <v>231</v>
      </c>
      <c r="C17" s="18" t="n">
        <f aca="false">(Assumptions!$C$61+(Assumptions!$C$11+Assumptions!$C$12+Assumptions!$C$13)*Assumptions!$C$62/100)*(1+Assumptions!$C$65)^(C2-1)</f>
        <v>8.82275</v>
      </c>
      <c r="D17" s="18" t="n">
        <f aca="false">(Assumptions!$C$61+(Assumptions!$C$11+Assumptions!$C$12+Assumptions!$C$13)*Assumptions!$C$62/100)*(1+Assumptions!$C$65)^(D2-1)</f>
        <v>9.13154625</v>
      </c>
      <c r="E17" s="18" t="n">
        <f aca="false">(Assumptions!$C$61+(Assumptions!$C$11+Assumptions!$C$12+Assumptions!$C$13)*Assumptions!$C$62/100)*(1+Assumptions!$C$65)^(E2-1)</f>
        <v>9.45115036875</v>
      </c>
      <c r="F17" s="18" t="n">
        <f aca="false">(Assumptions!$C$61+(Assumptions!$C$11+Assumptions!$C$12+Assumptions!$C$13)*Assumptions!$C$62/100)*(1+Assumptions!$C$65)^(F2-1)</f>
        <v>9.78194063165625</v>
      </c>
      <c r="G17" s="18" t="n">
        <f aca="false">(Assumptions!$C$61+(Assumptions!$C$11+Assumptions!$C$12+Assumptions!$C$13)*Assumptions!$C$62/100)*(1+Assumptions!$C$65)^(G2-1)</f>
        <v>10.1243085537642</v>
      </c>
      <c r="H17" s="18" t="n">
        <f aca="false">(Assumptions!$C$61+(Assumptions!$C$11+Assumptions!$C$12+Assumptions!$C$13)*Assumptions!$C$62/100)*(1+Assumptions!$C$65)^(H2-1)</f>
        <v>10.478659353146</v>
      </c>
      <c r="I17" s="18" t="n">
        <f aca="false">(Assumptions!$C$61+(Assumptions!$C$11+Assumptions!$C$12+Assumptions!$C$13)*Assumptions!$C$62/100)*(1+Assumptions!$C$65)^(I2-1)</f>
        <v>10.8454124305061</v>
      </c>
      <c r="J17" s="18" t="n">
        <f aca="false">(Assumptions!$C$61+(Assumptions!$C$11+Assumptions!$C$12+Assumptions!$C$13)*Assumptions!$C$62/100)*(1+Assumptions!$C$65)^(J2-1)</f>
        <v>11.2250018655738</v>
      </c>
      <c r="K17" s="18" t="n">
        <f aca="false">(Assumptions!$C$61+(Assumptions!$C$11+Assumptions!$C$12+Assumptions!$C$13)*Assumptions!$C$62/100)*(1+Assumptions!$C$65)^(K2-1)</f>
        <v>11.6178769308689</v>
      </c>
      <c r="L17" s="18" t="n">
        <f aca="false">(Assumptions!$C$61+(Assumptions!$C$11+Assumptions!$C$12+Assumptions!$C$13)*Assumptions!$C$62/100)*(1+Assumptions!$C$65)^(L2-1)</f>
        <v>12.0245026234493</v>
      </c>
      <c r="M17" s="18" t="n">
        <f aca="false">(Assumptions!$C$61+(Assumptions!$C$11+Assumptions!$C$12+Assumptions!$C$13)*Assumptions!$C$62/100)*(1+Assumptions!$C$65)^(M2-1)</f>
        <v>12.44536021527</v>
      </c>
      <c r="N17" s="18" t="n">
        <f aca="false">(Assumptions!$C$61+(Assumptions!$C$11+Assumptions!$C$12+Assumptions!$C$13)*Assumptions!$C$62/100)*(1+Assumptions!$C$65)^(N2-1)</f>
        <v>12.8809478228044</v>
      </c>
      <c r="O17" s="18" t="n">
        <f aca="false">(Assumptions!$C$61+(Assumptions!$C$11+Assumptions!$C$12+Assumptions!$C$13)*Assumptions!$C$62/100)*(1+Assumptions!$C$65)^(O2-1)</f>
        <v>13.3317809966026</v>
      </c>
      <c r="P17" s="18" t="n">
        <f aca="false">(Assumptions!$C$61+(Assumptions!$C$11+Assumptions!$C$12+Assumptions!$C$13)*Assumptions!$C$62/100)*(1+Assumptions!$C$65)^(P2-1)</f>
        <v>13.7983933314837</v>
      </c>
      <c r="Q17" s="18" t="n">
        <f aca="false">(Assumptions!$C$61+(Assumptions!$C$11+Assumptions!$C$12+Assumptions!$C$13)*Assumptions!$C$62/100)*(1+Assumptions!$C$65)^(Q2-1)</f>
        <v>14.2813370980856</v>
      </c>
      <c r="R17" s="18" t="n">
        <f aca="false">(Assumptions!$C$61+(Assumptions!$C$11+Assumptions!$C$12+Assumptions!$C$13)*Assumptions!$C$62/100)*(1+Assumptions!$C$65)^(R2-1)</f>
        <v>14.7811838965186</v>
      </c>
      <c r="S17" s="18" t="n">
        <f aca="false">(Assumptions!$C$61+(Assumptions!$C$11+Assumptions!$C$12+Assumptions!$C$13)*Assumptions!$C$62/100)*(1+Assumptions!$C$65)^(S2-1)</f>
        <v>15.2985253328968</v>
      </c>
      <c r="T17" s="18" t="n">
        <f aca="false">(Assumptions!$C$61+(Assumptions!$C$11+Assumptions!$C$12+Assumptions!$C$13)*Assumptions!$C$62/100)*(1+Assumptions!$C$65)^(T2-1)</f>
        <v>15.8339737195481</v>
      </c>
      <c r="U17" s="18" t="n">
        <f aca="false">(Assumptions!$C$61+(Assumptions!$C$11+Assumptions!$C$12+Assumptions!$C$13)*Assumptions!$C$62/100)*(1+Assumptions!$C$65)^(U2-1)</f>
        <v>16.3881627997323</v>
      </c>
      <c r="V17" s="18" t="n">
        <f aca="false">(Assumptions!$C$61+(Assumptions!$C$11+Assumptions!$C$12+Assumptions!$C$13)*Assumptions!$C$62/100)*(1+Assumptions!$C$65)^(V2-1)</f>
        <v>16.961748497723</v>
      </c>
      <c r="W17" s="18" t="n">
        <f aca="false">(Assumptions!$C$61+(Assumptions!$C$11+Assumptions!$C$12+Assumptions!$C$13)*Assumptions!$C$62/100)*(1+Assumptions!$C$65)^(W2-1)</f>
        <v>17.5554096951433</v>
      </c>
      <c r="X17" s="18" t="n">
        <f aca="false">(Assumptions!$C$61+(Assumptions!$C$11+Assumptions!$C$12+Assumptions!$C$13)*Assumptions!$C$62/100)*(1+Assumptions!$C$65)^(X2-1)</f>
        <v>18.1698490344733</v>
      </c>
      <c r="Y17" s="18" t="n">
        <f aca="false">(Assumptions!$C$61+(Assumptions!$C$11+Assumptions!$C$12+Assumptions!$C$13)*Assumptions!$C$62/100)*(1+Assumptions!$C$65)^(Y2-1)</f>
        <v>18.8057937506798</v>
      </c>
      <c r="Z17" s="18" t="n">
        <f aca="false">(Assumptions!$C$61+(Assumptions!$C$11+Assumptions!$C$12+Assumptions!$C$13)*Assumptions!$C$62/100)*(1+Assumptions!$C$65)^(Z2-1)</f>
        <v>19.4639965319536</v>
      </c>
      <c r="AA17" s="18" t="n">
        <f aca="false">(Assumptions!$C$61+(Assumptions!$C$11+Assumptions!$C$12+Assumptions!$C$13)*Assumptions!$C$62/100)*(1+Assumptions!$C$65)^(AA2-1)</f>
        <v>20.145236410572</v>
      </c>
    </row>
    <row r="18" customFormat="false" ht="15" hidden="false" customHeight="true" outlineLevel="0" collapsed="false">
      <c r="B18" s="6" t="s">
        <v>232</v>
      </c>
      <c r="C18" s="18" t="n">
        <f aca="false">Capex!$C$16*Assumptions!$C$63/100*(1+Assumptions!$C$65)^(C2-1)</f>
        <v>5.6</v>
      </c>
      <c r="D18" s="18" t="n">
        <f aca="false">Capex!$C$16*Assumptions!$C$63/100*(1+Assumptions!$C$65)^(D2-1)</f>
        <v>5.796</v>
      </c>
      <c r="E18" s="18" t="n">
        <f aca="false">Capex!$C$16*Assumptions!$C$63/100*(1+Assumptions!$C$65)^(E2-1)</f>
        <v>5.99886</v>
      </c>
      <c r="F18" s="18" t="n">
        <f aca="false">Capex!$C$16*Assumptions!$C$63/100*(1+Assumptions!$C$65)^(F2-1)</f>
        <v>6.2088201</v>
      </c>
      <c r="G18" s="18" t="n">
        <f aca="false">Capex!$C$16*Assumptions!$C$63/100*(1+Assumptions!$C$65)^(G2-1)</f>
        <v>6.4261288035</v>
      </c>
      <c r="H18" s="18" t="n">
        <f aca="false">Capex!$C$16*Assumptions!$C$63/100*(1+Assumptions!$C$65)^(H2-1)</f>
        <v>6.6510433116225</v>
      </c>
      <c r="I18" s="18" t="n">
        <f aca="false">Capex!$C$16*Assumptions!$C$63/100*(1+Assumptions!$C$65)^(I2-1)</f>
        <v>6.88382982752928</v>
      </c>
      <c r="J18" s="18" t="n">
        <f aca="false">Capex!$C$16*Assumptions!$C$63/100*(1+Assumptions!$C$65)^(J2-1)</f>
        <v>7.12476387149281</v>
      </c>
      <c r="K18" s="18" t="n">
        <f aca="false">Capex!$C$16*Assumptions!$C$63/100*(1+Assumptions!$C$65)^(K2-1)</f>
        <v>7.37413060699506</v>
      </c>
      <c r="L18" s="18" t="n">
        <f aca="false">Capex!$C$16*Assumptions!$C$63/100*(1+Assumptions!$C$65)^(L2-1)</f>
        <v>7.63222517823988</v>
      </c>
      <c r="M18" s="18" t="n">
        <f aca="false">Capex!$C$16*Assumptions!$C$63/100*(1+Assumptions!$C$65)^(M2-1)</f>
        <v>7.89935305947828</v>
      </c>
      <c r="N18" s="18" t="n">
        <f aca="false">Capex!$C$16*Assumptions!$C$63/100*(1+Assumptions!$C$65)^(N2-1)</f>
        <v>8.17583041656002</v>
      </c>
      <c r="O18" s="18" t="n">
        <f aca="false">Capex!$C$16*Assumptions!$C$63/100*(1+Assumptions!$C$65)^(O2-1)</f>
        <v>8.46198448113962</v>
      </c>
      <c r="P18" s="18" t="n">
        <f aca="false">Capex!$C$16*Assumptions!$C$63/100*(1+Assumptions!$C$65)^(P2-1)</f>
        <v>8.7581539379795</v>
      </c>
      <c r="Q18" s="18" t="n">
        <f aca="false">Capex!$C$16*Assumptions!$C$63/100*(1+Assumptions!$C$65)^(Q2-1)</f>
        <v>9.06468932580878</v>
      </c>
      <c r="R18" s="18" t="n">
        <f aca="false">Capex!$C$16*Assumptions!$C$63/100*(1+Assumptions!$C$65)^(R2-1)</f>
        <v>9.38195345221209</v>
      </c>
      <c r="S18" s="18" t="n">
        <f aca="false">Capex!$C$16*Assumptions!$C$63/100*(1+Assumptions!$C$65)^(S2-1)</f>
        <v>9.71032182303951</v>
      </c>
      <c r="T18" s="18" t="n">
        <f aca="false">Capex!$C$16*Assumptions!$C$63/100*(1+Assumptions!$C$65)^(T2-1)</f>
        <v>10.0501830868459</v>
      </c>
      <c r="U18" s="18" t="n">
        <f aca="false">Capex!$C$16*Assumptions!$C$63/100*(1+Assumptions!$C$65)^(U2-1)</f>
        <v>10.4019394948855</v>
      </c>
      <c r="V18" s="18" t="n">
        <f aca="false">Capex!$C$16*Assumptions!$C$63/100*(1+Assumptions!$C$65)^(V2-1)</f>
        <v>10.7660073772065</v>
      </c>
      <c r="W18" s="18" t="n">
        <f aca="false">Capex!$C$16*Assumptions!$C$63/100*(1+Assumptions!$C$65)^(W2-1)</f>
        <v>11.1428176354087</v>
      </c>
      <c r="X18" s="18" t="n">
        <f aca="false">Capex!$C$16*Assumptions!$C$63/100*(1+Assumptions!$C$65)^(X2-1)</f>
        <v>11.532816252648</v>
      </c>
      <c r="Y18" s="18" t="n">
        <f aca="false">Capex!$C$16*Assumptions!$C$63/100*(1+Assumptions!$C$65)^(Y2-1)</f>
        <v>11.9364648214907</v>
      </c>
      <c r="Z18" s="18" t="n">
        <f aca="false">Capex!$C$16*Assumptions!$C$63/100*(1+Assumptions!$C$65)^(Z2-1)</f>
        <v>12.3542410902429</v>
      </c>
      <c r="AA18" s="18" t="n">
        <f aca="false">Capex!$C$16*Assumptions!$C$63/100*(1+Assumptions!$C$65)^(AA2-1)</f>
        <v>12.7866395284014</v>
      </c>
    </row>
    <row r="19" customFormat="false" ht="15" hidden="false" customHeight="true" outlineLevel="0" collapsed="false">
      <c r="B19" s="6" t="s">
        <v>233</v>
      </c>
      <c r="C19" s="18" t="n">
        <f aca="false">Capex!$C$15*Assumptions!$C$64</f>
        <v>9.46962842</v>
      </c>
      <c r="D19" s="18" t="n">
        <f aca="false">Capex!$C$15*Assumptions!$C$64</f>
        <v>9.46962842</v>
      </c>
      <c r="E19" s="18" t="n">
        <f aca="false">Capex!$C$15*Assumptions!$C$64</f>
        <v>9.46962842</v>
      </c>
      <c r="F19" s="18" t="n">
        <f aca="false">Capex!$C$15*Assumptions!$C$64</f>
        <v>9.46962842</v>
      </c>
      <c r="G19" s="18" t="n">
        <f aca="false">Capex!$C$15*Assumptions!$C$64</f>
        <v>9.46962842</v>
      </c>
      <c r="H19" s="18" t="n">
        <f aca="false">Capex!$C$15*Assumptions!$C$64</f>
        <v>9.46962842</v>
      </c>
      <c r="I19" s="18" t="n">
        <f aca="false">Capex!$C$15*Assumptions!$C$64</f>
        <v>9.46962842</v>
      </c>
      <c r="J19" s="18" t="n">
        <f aca="false">Capex!$C$15*Assumptions!$C$64</f>
        <v>9.46962842</v>
      </c>
      <c r="K19" s="18" t="n">
        <f aca="false">Capex!$C$15*Assumptions!$C$64</f>
        <v>9.46962842</v>
      </c>
      <c r="L19" s="18" t="n">
        <f aca="false">Capex!$C$15*Assumptions!$C$64</f>
        <v>9.46962842</v>
      </c>
      <c r="M19" s="18" t="n">
        <f aca="false">Capex!$C$15*Assumptions!$C$64</f>
        <v>9.46962842</v>
      </c>
      <c r="N19" s="18" t="n">
        <f aca="false">Capex!$C$15*Assumptions!$C$64</f>
        <v>9.46962842</v>
      </c>
      <c r="O19" s="18" t="n">
        <f aca="false">Capex!$C$15*Assumptions!$C$64</f>
        <v>9.46962842</v>
      </c>
      <c r="P19" s="18" t="n">
        <f aca="false">Capex!$C$15*Assumptions!$C$64</f>
        <v>9.46962842</v>
      </c>
      <c r="Q19" s="18" t="n">
        <f aca="false">Capex!$C$15*Assumptions!$C$64</f>
        <v>9.46962842</v>
      </c>
      <c r="R19" s="18" t="n">
        <f aca="false">Capex!$C$15*Assumptions!$C$64</f>
        <v>9.46962842</v>
      </c>
      <c r="S19" s="18" t="n">
        <f aca="false">Capex!$C$15*Assumptions!$C$64</f>
        <v>9.46962842</v>
      </c>
      <c r="T19" s="18" t="n">
        <f aca="false">Capex!$C$15*Assumptions!$C$64</f>
        <v>9.46962842</v>
      </c>
      <c r="U19" s="18" t="n">
        <f aca="false">Capex!$C$15*Assumptions!$C$64</f>
        <v>9.46962842</v>
      </c>
      <c r="V19" s="18" t="n">
        <f aca="false">Capex!$C$15*Assumptions!$C$64</f>
        <v>9.46962842</v>
      </c>
      <c r="W19" s="18" t="n">
        <f aca="false">Capex!$C$15*Assumptions!$C$64</f>
        <v>9.46962842</v>
      </c>
      <c r="X19" s="18" t="n">
        <f aca="false">Capex!$C$15*Assumptions!$C$64</f>
        <v>9.46962842</v>
      </c>
      <c r="Y19" s="18" t="n">
        <f aca="false">Capex!$C$15*Assumptions!$C$64</f>
        <v>9.46962842</v>
      </c>
      <c r="Z19" s="18" t="n">
        <f aca="false">Capex!$C$15*Assumptions!$C$64</f>
        <v>9.46962842</v>
      </c>
      <c r="AA19" s="18" t="n">
        <f aca="false">Capex!$C$15*Assumptions!$C$64</f>
        <v>9.46962842</v>
      </c>
    </row>
    <row r="20" customFormat="false" ht="15" hidden="false" customHeight="true" outlineLevel="0" collapsed="false">
      <c r="B20" s="6" t="s">
        <v>234</v>
      </c>
      <c r="C20" s="18" t="n">
        <f aca="false">MAX(C13,0)*Assumptions!$C$79/365*Assumptions!$C$80</f>
        <v>6.98702329777053</v>
      </c>
      <c r="D20" s="18" t="n">
        <f aca="false">MAX(D13,0)*Assumptions!$C$79/365*Assumptions!$C$80</f>
        <v>6.98532376703574</v>
      </c>
      <c r="E20" s="18" t="n">
        <f aca="false">MAX(E13,0)*Assumptions!$C$79/365*Assumptions!$C$80</f>
        <v>6.98340295830751</v>
      </c>
      <c r="F20" s="18" t="n">
        <f aca="false">MAX(F13,0)*Assumptions!$C$79/365*Assumptions!$C$80</f>
        <v>6.98125361082869</v>
      </c>
      <c r="G20" s="18" t="n">
        <f aca="false">MAX(G13,0)*Assumptions!$C$79/365*Assumptions!$C$80</f>
        <v>6.97886827558125</v>
      </c>
      <c r="H20" s="18" t="n">
        <f aca="false">MAX(H13,0)*Assumptions!$C$79/365*Assumptions!$C$80</f>
        <v>6.97623931086528</v>
      </c>
      <c r="I20" s="18" t="n">
        <f aca="false">MAX(I13,0)*Assumptions!$C$79/365*Assumptions!$C$80</f>
        <v>6.97335887777959</v>
      </c>
      <c r="J20" s="18" t="n">
        <f aca="false">MAX(J13,0)*Assumptions!$C$79/365*Assumptions!$C$80</f>
        <v>6.97021893560166</v>
      </c>
      <c r="K20" s="18" t="n">
        <f aca="false">MAX(K13,0)*Assumptions!$C$79/365*Assumptions!$C$80</f>
        <v>6.9668112370649</v>
      </c>
      <c r="L20" s="18" t="n">
        <f aca="false">MAX(L13,0)*Assumptions!$C$79/365*Assumptions!$C$80</f>
        <v>6.96312732353097</v>
      </c>
      <c r="M20" s="18" t="n">
        <f aca="false">MAX(M13,0)*Assumptions!$C$79/365*Assumptions!$C$80</f>
        <v>6.9591585200548</v>
      </c>
      <c r="N20" s="18" t="n">
        <f aca="false">MAX(N13,0)*Assumptions!$C$79/365*Assumptions!$C$80</f>
        <v>6.95489593034021</v>
      </c>
      <c r="O20" s="18" t="n">
        <f aca="false">MAX(O13,0)*Assumptions!$C$79/365*Assumptions!$C$80</f>
        <v>6.95033043158356</v>
      </c>
      <c r="P20" s="18" t="n">
        <f aca="false">MAX(P13,0)*Assumptions!$C$79/365*Assumptions!$C$80</f>
        <v>6.94545266920313</v>
      </c>
      <c r="Q20" s="18" t="n">
        <f aca="false">MAX(Q13,0)*Assumptions!$C$79/365*Assumptions!$C$80</f>
        <v>6.94025305145179</v>
      </c>
      <c r="R20" s="18" t="n">
        <f aca="false">MAX(R13,0)*Assumptions!$C$79/365*Assumptions!$C$80</f>
        <v>6.93472174391041</v>
      </c>
      <c r="S20" s="18" t="n">
        <f aca="false">MAX(S13,0)*Assumptions!$C$79/365*Assumptions!$C$80</f>
        <v>6.92884866385938</v>
      </c>
      <c r="T20" s="18" t="n">
        <f aca="false">MAX(T13,0)*Assumptions!$C$79/365*Assumptions!$C$80</f>
        <v>6.92262347452586</v>
      </c>
      <c r="U20" s="18" t="n">
        <f aca="false">MAX(U13,0)*Assumptions!$C$79/365*Assumptions!$C$80</f>
        <v>6.91603557920374</v>
      </c>
      <c r="V20" s="18" t="n">
        <f aca="false">MAX(V13,0)*Assumptions!$C$79/365*Assumptions!$C$80</f>
        <v>6.90907411524391</v>
      </c>
      <c r="W20" s="18" t="n">
        <f aca="false">MAX(W13,0)*Assumptions!$C$79/365*Assumptions!$C$80</f>
        <v>6.90172794791188</v>
      </c>
      <c r="X20" s="18" t="n">
        <f aca="false">MAX(X13,0)*Assumptions!$C$79/365*Assumptions!$C$80</f>
        <v>6.89398566410992</v>
      </c>
      <c r="Y20" s="18" t="n">
        <f aca="false">MAX(Y13,0)*Assumptions!$C$79/365*Assumptions!$C$80</f>
        <v>6.88583556596086</v>
      </c>
      <c r="Z20" s="18" t="n">
        <f aca="false">MAX(Z13,0)*Assumptions!$C$79/365*Assumptions!$C$80</f>
        <v>6.87726566425054</v>
      </c>
      <c r="AA20" s="18" t="n">
        <f aca="false">MAX(AA13,0)*Assumptions!$C$79/365*Assumptions!$C$80</f>
        <v>6.86826367172599</v>
      </c>
    </row>
    <row r="21" customFormat="false" ht="15" hidden="false" customHeight="true" outlineLevel="0" collapsed="false">
      <c r="B21" s="6" t="s">
        <v>235</v>
      </c>
      <c r="C21" s="18" t="n">
        <f aca="false">C10*Assumptions!$C$66</f>
        <v>2.065725432</v>
      </c>
      <c r="D21" s="18" t="n">
        <f aca="false">D10*Assumptions!$C$66</f>
        <v>2.065725432</v>
      </c>
      <c r="E21" s="18" t="n">
        <f aca="false">E10*Assumptions!$C$66</f>
        <v>2.065725432</v>
      </c>
      <c r="F21" s="18" t="n">
        <f aca="false">F10*Assumptions!$C$66</f>
        <v>2.065725432</v>
      </c>
      <c r="G21" s="18" t="n">
        <f aca="false">G10*Assumptions!$C$66</f>
        <v>2.065725432</v>
      </c>
      <c r="H21" s="18" t="n">
        <f aca="false">H10*Assumptions!$C$66</f>
        <v>2.065725432</v>
      </c>
      <c r="I21" s="18" t="n">
        <f aca="false">I10*Assumptions!$C$66</f>
        <v>2.065725432</v>
      </c>
      <c r="J21" s="18" t="n">
        <f aca="false">J10*Assumptions!$C$66</f>
        <v>2.065725432</v>
      </c>
      <c r="K21" s="18" t="n">
        <f aca="false">K10*Assumptions!$C$66</f>
        <v>2.065725432</v>
      </c>
      <c r="L21" s="18" t="n">
        <f aca="false">L10*Assumptions!$C$66</f>
        <v>2.065725432</v>
      </c>
      <c r="M21" s="18" t="n">
        <f aca="false">M10*Assumptions!$C$66</f>
        <v>2.065725432</v>
      </c>
      <c r="N21" s="18" t="n">
        <f aca="false">N10*Assumptions!$C$66</f>
        <v>2.065725432</v>
      </c>
      <c r="O21" s="18" t="n">
        <f aca="false">O10*Assumptions!$C$66</f>
        <v>2.065725432</v>
      </c>
      <c r="P21" s="18" t="n">
        <f aca="false">P10*Assumptions!$C$66</f>
        <v>2.065725432</v>
      </c>
      <c r="Q21" s="18" t="n">
        <f aca="false">Q10*Assumptions!$C$66</f>
        <v>2.065725432</v>
      </c>
      <c r="R21" s="18" t="n">
        <f aca="false">R10*Assumptions!$C$66</f>
        <v>2.065725432</v>
      </c>
      <c r="S21" s="18" t="n">
        <f aca="false">S10*Assumptions!$C$66</f>
        <v>2.065725432</v>
      </c>
      <c r="T21" s="18" t="n">
        <f aca="false">T10*Assumptions!$C$66</f>
        <v>2.065725432</v>
      </c>
      <c r="U21" s="18" t="n">
        <f aca="false">U10*Assumptions!$C$66</f>
        <v>2.065725432</v>
      </c>
      <c r="V21" s="18" t="n">
        <f aca="false">V10*Assumptions!$C$66</f>
        <v>2.065725432</v>
      </c>
      <c r="W21" s="18" t="n">
        <f aca="false">W10*Assumptions!$C$66</f>
        <v>2.065725432</v>
      </c>
      <c r="X21" s="18" t="n">
        <f aca="false">X10*Assumptions!$C$66</f>
        <v>2.065725432</v>
      </c>
      <c r="Y21" s="18" t="n">
        <f aca="false">Y10*Assumptions!$C$66</f>
        <v>2.065725432</v>
      </c>
      <c r="Z21" s="18" t="n">
        <f aca="false">Z10*Assumptions!$C$66</f>
        <v>2.065725432</v>
      </c>
      <c r="AA21" s="18" t="n">
        <f aca="false">AA10*Assumptions!$C$66</f>
        <v>2.065725432</v>
      </c>
    </row>
    <row r="22" customFormat="false" ht="15" hidden="false" customHeight="true" outlineLevel="0" collapsed="false">
      <c r="B22" s="19" t="s">
        <v>236</v>
      </c>
      <c r="C22" s="22" t="n">
        <f aca="false">SUM(C16:C21)</f>
        <v>59.8081271497705</v>
      </c>
      <c r="D22" s="22" t="n">
        <f aca="false">SUM(D16:D21)</f>
        <v>61.2514288690357</v>
      </c>
      <c r="E22" s="22" t="n">
        <f aca="false">SUM(E16:E21)</f>
        <v>62.7450843540575</v>
      </c>
      <c r="F22" s="22" t="n">
        <f aca="false">SUM(F16:F21)</f>
        <v>64.2908564706099</v>
      </c>
      <c r="G22" s="22" t="n">
        <f aca="false">SUM(G16:G21)</f>
        <v>65.8905698506348</v>
      </c>
      <c r="H22" s="22" t="n">
        <f aca="false">SUM(H16:H21)</f>
        <v>67.5461130562257</v>
      </c>
      <c r="I22" s="22" t="n">
        <f aca="false">SUM(I16:I21)</f>
        <v>69.2594408194076</v>
      </c>
      <c r="J22" s="22" t="n">
        <f aca="false">SUM(J16:J21)</f>
        <v>71.0325763603667</v>
      </c>
      <c r="K22" s="22" t="n">
        <f aca="false">SUM(K16:K21)</f>
        <v>72.8676137868767</v>
      </c>
      <c r="L22" s="22" t="n">
        <f aca="false">SUM(L16:L21)</f>
        <v>74.7667205777662</v>
      </c>
      <c r="M22" s="22" t="n">
        <f aca="false">SUM(M16:M21)</f>
        <v>76.7321401533683</v>
      </c>
      <c r="N22" s="22" t="n">
        <f aca="false">SUM(N16:N21)</f>
        <v>78.7661945359996</v>
      </c>
      <c r="O22" s="22" t="n">
        <f aca="false">SUM(O16:O21)</f>
        <v>80.871287103621</v>
      </c>
      <c r="P22" s="22" t="n">
        <f aca="false">SUM(P16:P21)</f>
        <v>83.0499054399419</v>
      </c>
      <c r="Q22" s="22" t="n">
        <f aca="false">SUM(Q16:Q21)</f>
        <v>85.3046242843465</v>
      </c>
      <c r="R22" s="22" t="n">
        <f aca="false">SUM(R16:R21)</f>
        <v>87.6381085851364</v>
      </c>
      <c r="S22" s="22" t="n">
        <f aca="false">SUM(S16:S21)</f>
        <v>90.0531166597083</v>
      </c>
      <c r="T22" s="22" t="n">
        <f aca="false">SUM(T16:T21)</f>
        <v>92.5525034654094</v>
      </c>
      <c r="U22" s="22" t="n">
        <f aca="false">SUM(U16:U21)</f>
        <v>95.1392239849482</v>
      </c>
      <c r="V22" s="22" t="n">
        <f aca="false">SUM(V16:V21)</f>
        <v>97.8163367303695</v>
      </c>
      <c r="W22" s="22" t="n">
        <f aca="false">SUM(W16:W21)</f>
        <v>100.587007369747</v>
      </c>
      <c r="X22" s="22" t="n">
        <f aca="false">SUM(X16:X21)</f>
        <v>103.454512480889</v>
      </c>
      <c r="Y22" s="22" t="n">
        <f aca="false">SUM(Y16:Y21)</f>
        <v>106.422243436507</v>
      </c>
      <c r="Z22" s="22" t="n">
        <f aca="false">SUM(Z16:Z21)</f>
        <v>109.493710425446</v>
      </c>
      <c r="AA22" s="22" t="n">
        <f aca="false">SUM(AA16:AA21)</f>
        <v>112.672546614743</v>
      </c>
    </row>
    <row r="23" customFormat="false" ht="15" hidden="false" customHeight="true" outlineLevel="0" collapsed="false">
      <c r="B23" s="19" t="s">
        <v>237</v>
      </c>
      <c r="C23" s="22" t="n">
        <f aca="false">C13-C22</f>
        <v>387.606522619746</v>
      </c>
      <c r="D23" s="22" t="n">
        <f aca="false">D13-D22</f>
        <v>386.054391300797</v>
      </c>
      <c r="E23" s="22" t="n">
        <f aca="false">E13-E22</f>
        <v>384.437736660371</v>
      </c>
      <c r="F23" s="22" t="n">
        <f aca="false">F13-F22</f>
        <v>382.754330889473</v>
      </c>
      <c r="G23" s="22" t="n">
        <f aca="false">G13-G22</f>
        <v>381.001872357638</v>
      </c>
      <c r="H23" s="22" t="n">
        <f aca="false">H13-H22</f>
        <v>379.177983165849</v>
      </c>
      <c r="I23" s="22" t="n">
        <f aca="false">I13-I22</f>
        <v>377.280206617356</v>
      </c>
      <c r="J23" s="22" t="n">
        <f aca="false">J13-J22</f>
        <v>375.306004603599</v>
      </c>
      <c r="K23" s="22" t="n">
        <f aca="false">K13-K22</f>
        <v>373.252754902367</v>
      </c>
      <c r="L23" s="22" t="n">
        <f aca="false">L13-L22</f>
        <v>371.117748385182</v>
      </c>
      <c r="M23" s="22" t="n">
        <f aca="false">M13-M22</f>
        <v>368.898186130842</v>
      </c>
      <c r="N23" s="22" t="n">
        <f aca="false">N13-N22</f>
        <v>366.591176441926</v>
      </c>
      <c r="O23" s="22" t="n">
        <f aca="false">O13-O22</f>
        <v>364.19373176094</v>
      </c>
      <c r="P23" s="22" t="n">
        <f aca="false">P13-P22</f>
        <v>361.702765482714</v>
      </c>
      <c r="Q23" s="22" t="n">
        <f aca="false">Q13-Q22</f>
        <v>359.115088659496</v>
      </c>
      <c r="R23" s="22" t="n">
        <f aca="false">R13-R22</f>
        <v>356.427406595091</v>
      </c>
      <c r="S23" s="22" t="n">
        <f aca="false">S13-S22</f>
        <v>353.63631532427</v>
      </c>
      <c r="T23" s="22" t="n">
        <f aca="false">T13-T22</f>
        <v>350.738297973527</v>
      </c>
      <c r="U23" s="22" t="n">
        <f aca="false">U13-U22</f>
        <v>347.729720999151</v>
      </c>
      <c r="V23" s="22" t="n">
        <f aca="false">V13-V22</f>
        <v>344.606830298407</v>
      </c>
      <c r="W23" s="22" t="n">
        <f aca="false">W13-W22</f>
        <v>341.365747189523</v>
      </c>
      <c r="X23" s="22" t="n">
        <f aca="false">X13-X22</f>
        <v>338.002464255974</v>
      </c>
      <c r="Y23" s="22" t="n">
        <f aca="false">Y13-Y22</f>
        <v>334.51284105046</v>
      </c>
      <c r="Z23" s="22" t="n">
        <f aca="false">Z13-Z22</f>
        <v>330.892599653755</v>
      </c>
      <c r="AA23" s="22" t="n">
        <f aca="false">AA13-AA22</f>
        <v>327.1373200835</v>
      </c>
    </row>
    <row r="25" customFormat="false" ht="15" hidden="false" customHeight="true" outlineLevel="0" collapsed="false">
      <c r="B25" s="36" t="s">
        <v>238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15" hidden="false" customHeight="true" outlineLevel="0" collapsed="false">
      <c r="B26" s="6" t="s">
        <v>239</v>
      </c>
      <c r="C26" s="20" t="n">
        <f aca="false">Capex!$C$21*Assumptions!$C$85</f>
        <v>2731.24413068592</v>
      </c>
      <c r="D26" s="20" t="n">
        <f aca="false">C29</f>
        <v>1638.74647841155</v>
      </c>
      <c r="E26" s="20" t="n">
        <f aca="false">D29</f>
        <v>983.247887046933</v>
      </c>
      <c r="F26" s="20" t="n">
        <f aca="false">E29</f>
        <v>589.94873222816</v>
      </c>
      <c r="G26" s="20" t="n">
        <f aca="false">F29</f>
        <v>353.969239336896</v>
      </c>
      <c r="H26" s="20" t="n">
        <f aca="false">G29</f>
        <v>212.381543602138</v>
      </c>
      <c r="I26" s="20" t="n">
        <f aca="false">H29</f>
        <v>127.428926161282</v>
      </c>
      <c r="J26" s="20" t="n">
        <f aca="false">I29</f>
        <v>76.4573556967695</v>
      </c>
      <c r="K26" s="20" t="n">
        <f aca="false">J29</f>
        <v>45.8744134180617</v>
      </c>
      <c r="L26" s="20" t="n">
        <f aca="false">K29</f>
        <v>27.524648050837</v>
      </c>
      <c r="M26" s="20" t="n">
        <f aca="false">L29</f>
        <v>16.5147888305022</v>
      </c>
      <c r="N26" s="20" t="n">
        <f aca="false">M29</f>
        <v>240.758873298301</v>
      </c>
      <c r="O26" s="20" t="n">
        <f aca="false">N29</f>
        <v>144.455323978981</v>
      </c>
      <c r="P26" s="20" t="n">
        <f aca="false">O29</f>
        <v>86.6731943873885</v>
      </c>
      <c r="Q26" s="20" t="n">
        <f aca="false">P29</f>
        <v>52.0039166324331</v>
      </c>
      <c r="R26" s="20" t="n">
        <f aca="false">Q29</f>
        <v>31.2023499794598</v>
      </c>
      <c r="S26" s="20" t="n">
        <f aca="false">R29</f>
        <v>18.7214099876759</v>
      </c>
      <c r="T26" s="20" t="n">
        <f aca="false">S29</f>
        <v>11.2328459926055</v>
      </c>
      <c r="U26" s="20" t="n">
        <f aca="false">T29</f>
        <v>6.73970759556333</v>
      </c>
      <c r="V26" s="20" t="n">
        <f aca="false">U29</f>
        <v>4.043824557338</v>
      </c>
      <c r="W26" s="20" t="n">
        <f aca="false">V29</f>
        <v>2.4262947344028</v>
      </c>
      <c r="X26" s="20" t="n">
        <f aca="false">W29</f>
        <v>1.45577684064168</v>
      </c>
      <c r="Y26" s="20" t="n">
        <f aca="false">X29</f>
        <v>0.873466104385007</v>
      </c>
      <c r="Z26" s="20" t="n">
        <f aca="false">Y29</f>
        <v>0.524079662631004</v>
      </c>
      <c r="AA26" s="20" t="n">
        <f aca="false">Z29</f>
        <v>0.314447797578602</v>
      </c>
    </row>
    <row r="27" customFormat="false" ht="15" hidden="false" customHeight="true" outlineLevel="0" collapsed="false">
      <c r="B27" s="6" t="s">
        <v>240</v>
      </c>
      <c r="C27" s="18" t="n">
        <f aca="false">IF(C2=Assumptions!$C$90,Capex!$C$28*Assumptions!$C$85,0)</f>
        <v>0</v>
      </c>
      <c r="D27" s="18" t="n">
        <f aca="false">IF(D2=Assumptions!$C$90,Capex!$C$28*Assumptions!$C$85,0)</f>
        <v>0</v>
      </c>
      <c r="E27" s="18" t="n">
        <f aca="false">IF(E2=Assumptions!$C$90,Capex!$C$28*Assumptions!$C$85,0)</f>
        <v>0</v>
      </c>
      <c r="F27" s="18" t="n">
        <f aca="false">IF(F2=Assumptions!$C$90,Capex!$C$28*Assumptions!$C$85,0)</f>
        <v>0</v>
      </c>
      <c r="G27" s="18" t="n">
        <f aca="false">IF(G2=Assumptions!$C$90,Capex!$C$28*Assumptions!$C$85,0)</f>
        <v>0</v>
      </c>
      <c r="H27" s="18" t="n">
        <f aca="false">IF(H2=Assumptions!$C$90,Capex!$C$28*Assumptions!$C$85,0)</f>
        <v>0</v>
      </c>
      <c r="I27" s="18" t="n">
        <f aca="false">IF(I2=Assumptions!$C$90,Capex!$C$28*Assumptions!$C$85,0)</f>
        <v>0</v>
      </c>
      <c r="J27" s="18" t="n">
        <f aca="false">IF(J2=Assumptions!$C$90,Capex!$C$28*Assumptions!$C$85,0)</f>
        <v>0</v>
      </c>
      <c r="K27" s="18" t="n">
        <f aca="false">IF(K2=Assumptions!$C$90,Capex!$C$28*Assumptions!$C$85,0)</f>
        <v>0</v>
      </c>
      <c r="L27" s="18" t="n">
        <f aca="false">IF(L2=Assumptions!$C$90,Capex!$C$28*Assumptions!$C$85,0)</f>
        <v>0</v>
      </c>
      <c r="M27" s="18" t="n">
        <f aca="false">IF(M2=Assumptions!$C$90,Capex!$C$28*Assumptions!$C$85,0)</f>
        <v>384.75</v>
      </c>
      <c r="N27" s="18" t="n">
        <f aca="false">IF(N2=Assumptions!$C$90,Capex!$C$28*Assumptions!$C$85,0)</f>
        <v>0</v>
      </c>
      <c r="O27" s="18" t="n">
        <f aca="false">IF(O2=Assumptions!$C$90,Capex!$C$28*Assumptions!$C$85,0)</f>
        <v>0</v>
      </c>
      <c r="P27" s="18" t="n">
        <f aca="false">IF(P2=Assumptions!$C$90,Capex!$C$28*Assumptions!$C$85,0)</f>
        <v>0</v>
      </c>
      <c r="Q27" s="18" t="n">
        <f aca="false">IF(Q2=Assumptions!$C$90,Capex!$C$28*Assumptions!$C$85,0)</f>
        <v>0</v>
      </c>
      <c r="R27" s="18" t="n">
        <f aca="false">IF(R2=Assumptions!$C$90,Capex!$C$28*Assumptions!$C$85,0)</f>
        <v>0</v>
      </c>
      <c r="S27" s="18" t="n">
        <f aca="false">IF(S2=Assumptions!$C$90,Capex!$C$28*Assumptions!$C$85,0)</f>
        <v>0</v>
      </c>
      <c r="T27" s="18" t="n">
        <f aca="false">IF(T2=Assumptions!$C$90,Capex!$C$28*Assumptions!$C$85,0)</f>
        <v>0</v>
      </c>
      <c r="U27" s="18" t="n">
        <f aca="false">IF(U2=Assumptions!$C$90,Capex!$C$28*Assumptions!$C$85,0)</f>
        <v>0</v>
      </c>
      <c r="V27" s="18" t="n">
        <f aca="false">IF(V2=Assumptions!$C$90,Capex!$C$28*Assumptions!$C$85,0)</f>
        <v>0</v>
      </c>
      <c r="W27" s="18" t="n">
        <f aca="false">IF(W2=Assumptions!$C$90,Capex!$C$28*Assumptions!$C$85,0)</f>
        <v>0</v>
      </c>
      <c r="X27" s="18" t="n">
        <f aca="false">IF(X2=Assumptions!$C$90,Capex!$C$28*Assumptions!$C$85,0)</f>
        <v>0</v>
      </c>
      <c r="Y27" s="18" t="n">
        <f aca="false">IF(Y2=Assumptions!$C$90,Capex!$C$28*Assumptions!$C$85,0)</f>
        <v>0</v>
      </c>
      <c r="Z27" s="18" t="n">
        <f aca="false">IF(Z2=Assumptions!$C$90,Capex!$C$28*Assumptions!$C$85,0)</f>
        <v>0</v>
      </c>
      <c r="AA27" s="18" t="n">
        <f aca="false">IF(AA2=Assumptions!$C$90,Capex!$C$28*Assumptions!$C$85,0)</f>
        <v>0</v>
      </c>
    </row>
    <row r="28" customFormat="false" ht="15" hidden="false" customHeight="true" outlineLevel="0" collapsed="false">
      <c r="B28" s="6" t="s">
        <v>241</v>
      </c>
      <c r="C28" s="18" t="n">
        <f aca="false">(C26+C27)*Assumptions!$C$84</f>
        <v>1092.49765227437</v>
      </c>
      <c r="D28" s="18" t="n">
        <f aca="false">(D26+D27)*Assumptions!$C$84</f>
        <v>655.498591364622</v>
      </c>
      <c r="E28" s="18" t="n">
        <f aca="false">(E26+E27)*Assumptions!$C$84</f>
        <v>393.299154818773</v>
      </c>
      <c r="F28" s="18" t="n">
        <f aca="false">(F26+F27)*Assumptions!$C$84</f>
        <v>235.979492891264</v>
      </c>
      <c r="G28" s="18" t="n">
        <f aca="false">(G26+G27)*Assumptions!$C$84</f>
        <v>141.587695734758</v>
      </c>
      <c r="H28" s="18" t="n">
        <f aca="false">(H26+H27)*Assumptions!$C$84</f>
        <v>84.952617440855</v>
      </c>
      <c r="I28" s="18" t="n">
        <f aca="false">(I26+I27)*Assumptions!$C$84</f>
        <v>50.971570464513</v>
      </c>
      <c r="J28" s="18" t="n">
        <f aca="false">(J26+J27)*Assumptions!$C$84</f>
        <v>30.5829422787078</v>
      </c>
      <c r="K28" s="18" t="n">
        <f aca="false">(K26+K27)*Assumptions!$C$84</f>
        <v>18.3497653672247</v>
      </c>
      <c r="L28" s="18" t="n">
        <f aca="false">(L26+L27)*Assumptions!$C$84</f>
        <v>11.0098592203348</v>
      </c>
      <c r="M28" s="18" t="n">
        <f aca="false">(M26+M27)*Assumptions!$C$84</f>
        <v>160.505915532201</v>
      </c>
      <c r="N28" s="18" t="n">
        <f aca="false">(N26+N27)*Assumptions!$C$84</f>
        <v>96.3035493193205</v>
      </c>
      <c r="O28" s="18" t="n">
        <f aca="false">(O26+O27)*Assumptions!$C$84</f>
        <v>57.7821295915923</v>
      </c>
      <c r="P28" s="18" t="n">
        <f aca="false">(P26+P27)*Assumptions!$C$84</f>
        <v>34.6692777549554</v>
      </c>
      <c r="Q28" s="18" t="n">
        <f aca="false">(Q26+Q27)*Assumptions!$C$84</f>
        <v>20.8015666529732</v>
      </c>
      <c r="R28" s="18" t="n">
        <f aca="false">(R26+R27)*Assumptions!$C$84</f>
        <v>12.4809399917839</v>
      </c>
      <c r="S28" s="18" t="n">
        <f aca="false">(S26+S27)*Assumptions!$C$84</f>
        <v>7.48856399507036</v>
      </c>
      <c r="T28" s="18" t="n">
        <f aca="false">(T26+T27)*Assumptions!$C$84</f>
        <v>4.49313839704222</v>
      </c>
      <c r="U28" s="18" t="n">
        <f aca="false">(U26+U27)*Assumptions!$C$84</f>
        <v>2.69588303822533</v>
      </c>
      <c r="V28" s="18" t="n">
        <f aca="false">(V26+V27)*Assumptions!$C$84</f>
        <v>1.6175298229352</v>
      </c>
      <c r="W28" s="18" t="n">
        <f aca="false">(W26+W27)*Assumptions!$C$84</f>
        <v>0.970517893761119</v>
      </c>
      <c r="X28" s="18" t="n">
        <f aca="false">(X26+X27)*Assumptions!$C$84</f>
        <v>0.582310736256671</v>
      </c>
      <c r="Y28" s="18" t="n">
        <f aca="false">(Y26+Y27)*Assumptions!$C$84</f>
        <v>0.349386441754003</v>
      </c>
      <c r="Z28" s="18" t="n">
        <f aca="false">(Z26+Z27)*Assumptions!$C$84</f>
        <v>0.209631865052402</v>
      </c>
      <c r="AA28" s="18" t="n">
        <f aca="false">(AA26+AA27)*Assumptions!$C$84</f>
        <v>0.125779119031441</v>
      </c>
    </row>
    <row r="29" customFormat="false" ht="15" hidden="false" customHeight="true" outlineLevel="0" collapsed="false">
      <c r="B29" s="6" t="s">
        <v>242</v>
      </c>
      <c r="C29" s="20" t="n">
        <f aca="false">C26+C27-C28</f>
        <v>1638.74647841155</v>
      </c>
      <c r="D29" s="20" t="n">
        <f aca="false">D26+D27-D28</f>
        <v>983.247887046933</v>
      </c>
      <c r="E29" s="20" t="n">
        <f aca="false">E26+E27-E28</f>
        <v>589.94873222816</v>
      </c>
      <c r="F29" s="20" t="n">
        <f aca="false">F26+F27-F28</f>
        <v>353.969239336896</v>
      </c>
      <c r="G29" s="20" t="n">
        <f aca="false">G26+G27-G28</f>
        <v>212.381543602138</v>
      </c>
      <c r="H29" s="20" t="n">
        <f aca="false">H26+H27-H28</f>
        <v>127.428926161282</v>
      </c>
      <c r="I29" s="20" t="n">
        <f aca="false">I26+I27-I28</f>
        <v>76.4573556967695</v>
      </c>
      <c r="J29" s="20" t="n">
        <f aca="false">J26+J27-J28</f>
        <v>45.8744134180617</v>
      </c>
      <c r="K29" s="20" t="n">
        <f aca="false">K26+K27-K28</f>
        <v>27.524648050837</v>
      </c>
      <c r="L29" s="20" t="n">
        <f aca="false">L26+L27-L28</f>
        <v>16.5147888305022</v>
      </c>
      <c r="M29" s="20" t="n">
        <f aca="false">M26+M27-M28</f>
        <v>240.758873298301</v>
      </c>
      <c r="N29" s="20" t="n">
        <f aca="false">N26+N27-N28</f>
        <v>144.455323978981</v>
      </c>
      <c r="O29" s="20" t="n">
        <f aca="false">O26+O27-O28</f>
        <v>86.6731943873885</v>
      </c>
      <c r="P29" s="20" t="n">
        <f aca="false">P26+P27-P28</f>
        <v>52.0039166324331</v>
      </c>
      <c r="Q29" s="20" t="n">
        <f aca="false">Q26+Q27-Q28</f>
        <v>31.2023499794598</v>
      </c>
      <c r="R29" s="20" t="n">
        <f aca="false">R26+R27-R28</f>
        <v>18.7214099876759</v>
      </c>
      <c r="S29" s="20" t="n">
        <f aca="false">S26+S27-S28</f>
        <v>11.2328459926055</v>
      </c>
      <c r="T29" s="20" t="n">
        <f aca="false">T26+T27-T28</f>
        <v>6.73970759556333</v>
      </c>
      <c r="U29" s="20" t="n">
        <f aca="false">U26+U27-U28</f>
        <v>4.043824557338</v>
      </c>
      <c r="V29" s="20" t="n">
        <f aca="false">V26+V27-V28</f>
        <v>2.4262947344028</v>
      </c>
      <c r="W29" s="20" t="n">
        <f aca="false">W26+W27-W28</f>
        <v>1.45577684064168</v>
      </c>
      <c r="X29" s="20" t="n">
        <f aca="false">X26+X27-X28</f>
        <v>0.873466104385007</v>
      </c>
      <c r="Y29" s="20" t="n">
        <f aca="false">Y26+Y27-Y28</f>
        <v>0.524079662631004</v>
      </c>
      <c r="Z29" s="20" t="n">
        <f aca="false">Z26+Z27-Z28</f>
        <v>0.314447797578602</v>
      </c>
      <c r="AA29" s="20" t="n">
        <f aca="false">AA26+AA27-AA28</f>
        <v>0.188668678547161</v>
      </c>
    </row>
    <row r="30" customFormat="false" ht="15" hidden="false" customHeight="true" outlineLevel="0" collapsed="false">
      <c r="B30" s="6" t="s">
        <v>243</v>
      </c>
      <c r="C30" s="18" t="n">
        <f aca="false">Capex!$C$21*(1-Assumptions!$C$85)/Assumptions!$C$86</f>
        <v>5.74998764354932</v>
      </c>
      <c r="D30" s="18" t="n">
        <f aca="false">Capex!$C$21*(1-Assumptions!$C$85)/Assumptions!$C$86</f>
        <v>5.74998764354932</v>
      </c>
      <c r="E30" s="18" t="n">
        <f aca="false">Capex!$C$21*(1-Assumptions!$C$85)/Assumptions!$C$86</f>
        <v>5.74998764354932</v>
      </c>
      <c r="F30" s="18" t="n">
        <f aca="false">Capex!$C$21*(1-Assumptions!$C$85)/Assumptions!$C$86</f>
        <v>5.74998764354932</v>
      </c>
      <c r="G30" s="18" t="n">
        <f aca="false">Capex!$C$21*(1-Assumptions!$C$85)/Assumptions!$C$86</f>
        <v>5.74998764354932</v>
      </c>
      <c r="H30" s="18" t="n">
        <f aca="false">Capex!$C$21*(1-Assumptions!$C$85)/Assumptions!$C$86</f>
        <v>5.74998764354932</v>
      </c>
      <c r="I30" s="18" t="n">
        <f aca="false">Capex!$C$21*(1-Assumptions!$C$85)/Assumptions!$C$86</f>
        <v>5.74998764354932</v>
      </c>
      <c r="J30" s="18" t="n">
        <f aca="false">Capex!$C$21*(1-Assumptions!$C$85)/Assumptions!$C$86</f>
        <v>5.74998764354932</v>
      </c>
      <c r="K30" s="18" t="n">
        <f aca="false">Capex!$C$21*(1-Assumptions!$C$85)/Assumptions!$C$86</f>
        <v>5.74998764354932</v>
      </c>
      <c r="L30" s="18" t="n">
        <f aca="false">Capex!$C$21*(1-Assumptions!$C$85)/Assumptions!$C$86</f>
        <v>5.74998764354932</v>
      </c>
      <c r="M30" s="18" t="n">
        <f aca="false">Capex!$C$21*(1-Assumptions!$C$85)/Assumptions!$C$86</f>
        <v>5.74998764354932</v>
      </c>
      <c r="N30" s="18" t="n">
        <f aca="false">Capex!$C$21*(1-Assumptions!$C$85)/Assumptions!$C$86</f>
        <v>5.74998764354932</v>
      </c>
      <c r="O30" s="18" t="n">
        <f aca="false">Capex!$C$21*(1-Assumptions!$C$85)/Assumptions!$C$86</f>
        <v>5.74998764354932</v>
      </c>
      <c r="P30" s="18" t="n">
        <f aca="false">Capex!$C$21*(1-Assumptions!$C$85)/Assumptions!$C$86</f>
        <v>5.74998764354932</v>
      </c>
      <c r="Q30" s="18" t="n">
        <f aca="false">Capex!$C$21*(1-Assumptions!$C$85)/Assumptions!$C$86</f>
        <v>5.74998764354932</v>
      </c>
      <c r="R30" s="18" t="n">
        <f aca="false">Capex!$C$21*(1-Assumptions!$C$85)/Assumptions!$C$86</f>
        <v>5.74998764354932</v>
      </c>
      <c r="S30" s="18" t="n">
        <f aca="false">Capex!$C$21*(1-Assumptions!$C$85)/Assumptions!$C$86</f>
        <v>5.74998764354932</v>
      </c>
      <c r="T30" s="18" t="n">
        <f aca="false">Capex!$C$21*(1-Assumptions!$C$85)/Assumptions!$C$86</f>
        <v>5.74998764354932</v>
      </c>
      <c r="U30" s="18" t="n">
        <f aca="false">Capex!$C$21*(1-Assumptions!$C$85)/Assumptions!$C$86</f>
        <v>5.74998764354932</v>
      </c>
      <c r="V30" s="18" t="n">
        <f aca="false">Capex!$C$21*(1-Assumptions!$C$85)/Assumptions!$C$86</f>
        <v>5.74998764354932</v>
      </c>
      <c r="W30" s="18" t="n">
        <f aca="false">Capex!$C$21*(1-Assumptions!$C$85)/Assumptions!$C$86</f>
        <v>5.74998764354932</v>
      </c>
      <c r="X30" s="18" t="n">
        <f aca="false">Capex!$C$21*(1-Assumptions!$C$85)/Assumptions!$C$86</f>
        <v>5.74998764354932</v>
      </c>
      <c r="Y30" s="18" t="n">
        <f aca="false">Capex!$C$21*(1-Assumptions!$C$85)/Assumptions!$C$86</f>
        <v>5.74998764354932</v>
      </c>
      <c r="Z30" s="18" t="n">
        <f aca="false">Capex!$C$21*(1-Assumptions!$C$85)/Assumptions!$C$86</f>
        <v>5.74998764354932</v>
      </c>
      <c r="AA30" s="18" t="n">
        <f aca="false">Capex!$C$21*(1-Assumptions!$C$85)/Assumptions!$C$86</f>
        <v>5.74998764354932</v>
      </c>
    </row>
    <row r="31" customFormat="false" ht="15" hidden="false" customHeight="true" outlineLevel="0" collapsed="false">
      <c r="B31" s="6" t="s">
        <v>244</v>
      </c>
      <c r="C31" s="20" t="n">
        <f aca="false">C28+C30</f>
        <v>1098.24763991792</v>
      </c>
      <c r="D31" s="20" t="n">
        <f aca="false">D28+D30</f>
        <v>661.248579008171</v>
      </c>
      <c r="E31" s="20" t="n">
        <f aca="false">E28+E30</f>
        <v>399.049142462323</v>
      </c>
      <c r="F31" s="20" t="n">
        <f aca="false">F28+F30</f>
        <v>241.729480534813</v>
      </c>
      <c r="G31" s="20" t="n">
        <f aca="false">G28+G30</f>
        <v>147.337683378308</v>
      </c>
      <c r="H31" s="20" t="n">
        <f aca="false">H28+H30</f>
        <v>90.7026050844043</v>
      </c>
      <c r="I31" s="20" t="n">
        <f aca="false">I28+I30</f>
        <v>56.7215581080623</v>
      </c>
      <c r="J31" s="20" t="n">
        <f aca="false">J28+J30</f>
        <v>36.3329299222571</v>
      </c>
      <c r="K31" s="20" t="n">
        <f aca="false">K28+K30</f>
        <v>24.099753010774</v>
      </c>
      <c r="L31" s="20" t="n">
        <f aca="false">L28+L30</f>
        <v>16.7598468638841</v>
      </c>
      <c r="M31" s="20" t="n">
        <f aca="false">M28+M30</f>
        <v>166.25590317575</v>
      </c>
      <c r="N31" s="20" t="n">
        <f aca="false">N28+N30</f>
        <v>102.05353696287</v>
      </c>
      <c r="O31" s="20" t="n">
        <f aca="false">O28+O30</f>
        <v>63.5321172351416</v>
      </c>
      <c r="P31" s="20" t="n">
        <f aca="false">P28+P30</f>
        <v>40.4192653985047</v>
      </c>
      <c r="Q31" s="20" t="n">
        <f aca="false">Q28+Q30</f>
        <v>26.5515542965226</v>
      </c>
      <c r="R31" s="20" t="n">
        <f aca="false">R28+R30</f>
        <v>18.2309276353333</v>
      </c>
      <c r="S31" s="20" t="n">
        <f aca="false">S28+S30</f>
        <v>13.2385516386197</v>
      </c>
      <c r="T31" s="20" t="n">
        <f aca="false">T28+T30</f>
        <v>10.2431260405915</v>
      </c>
      <c r="U31" s="20" t="n">
        <f aca="false">U28+U30</f>
        <v>8.44587068177465</v>
      </c>
      <c r="V31" s="20" t="n">
        <f aca="false">V28+V30</f>
        <v>7.36751746648452</v>
      </c>
      <c r="W31" s="20" t="n">
        <f aca="false">W28+W30</f>
        <v>6.72050553731044</v>
      </c>
      <c r="X31" s="20" t="n">
        <f aca="false">X28+X30</f>
        <v>6.33229837980599</v>
      </c>
      <c r="Y31" s="20" t="n">
        <f aca="false">Y28+Y30</f>
        <v>6.09937408530332</v>
      </c>
      <c r="Z31" s="20" t="n">
        <f aca="false">Z28+Z30</f>
        <v>5.95961950860172</v>
      </c>
      <c r="AA31" s="20" t="n">
        <f aca="false">AA28+AA30</f>
        <v>5.87576676258076</v>
      </c>
    </row>
    <row r="32" customFormat="false" ht="15" hidden="false" customHeight="true" outlineLevel="0" collapsed="false">
      <c r="B32" s="6" t="s">
        <v>245</v>
      </c>
      <c r="C32" s="20" t="n">
        <f aca="false">C23-C47-C31</f>
        <v>-899.312586852135</v>
      </c>
      <c r="D32" s="20" t="n">
        <f aca="false">D23-D47-D31</f>
        <v>-461.78430512925</v>
      </c>
      <c r="E32" s="20" t="n">
        <f aca="false">E23-E47-E31</f>
        <v>-194.675361409271</v>
      </c>
      <c r="F32" s="20" t="n">
        <f aca="false">F23-F47-F31</f>
        <v>-32.037461128581</v>
      </c>
      <c r="G32" s="20" t="n">
        <f aca="false">G23-G47-G31</f>
        <v>68.1166619526214</v>
      </c>
      <c r="H32" s="20" t="n">
        <f aca="false">H23-H47-H31</f>
        <v>130.996592820426</v>
      </c>
      <c r="I32" s="20" t="n">
        <f aca="false">I23-I47-I31</f>
        <v>171.746810150243</v>
      </c>
      <c r="J32" s="20" t="n">
        <f aca="false">J23-J47-J31</f>
        <v>199.474362576024</v>
      </c>
      <c r="K32" s="20" t="n">
        <f aca="false">K23-K47-K31</f>
        <v>219.665617238468</v>
      </c>
      <c r="L32" s="20" t="n">
        <f aca="false">L23-L47-L31</f>
        <v>235.636464188465</v>
      </c>
      <c r="M32" s="20" t="n">
        <f aca="false">M23-M47-M31</f>
        <v>95.5026078839998</v>
      </c>
      <c r="N32" s="20" t="n">
        <f aca="false">N23-N47-N31</f>
        <v>169.861925711503</v>
      </c>
      <c r="O32" s="20" t="n">
        <f aca="false">O23-O47-O31</f>
        <v>219.404082782237</v>
      </c>
      <c r="P32" s="20" t="n">
        <f aca="false">P23-P47-P31</f>
        <v>254.476517959113</v>
      </c>
      <c r="Q32" s="20" t="n">
        <f aca="false">Q23-Q47-Q31</f>
        <v>278.686305789628</v>
      </c>
      <c r="R32" s="20" t="n">
        <f aca="false">R23-R47-R31</f>
        <v>296.713564144006</v>
      </c>
      <c r="S32" s="20" t="n">
        <f aca="false">S23-S47-S31</f>
        <v>311.966214820113</v>
      </c>
      <c r="T32" s="20" t="n">
        <f aca="false">T23-T47-T31</f>
        <v>325.864753746822</v>
      </c>
      <c r="U32" s="20" t="n">
        <f aca="false">U23-U47-U31</f>
        <v>339.283850317376</v>
      </c>
      <c r="V32" s="20" t="n">
        <f aca="false">V23-V47-V31</f>
        <v>337.239312831922</v>
      </c>
      <c r="W32" s="20" t="n">
        <f aca="false">W23-W47-W31</f>
        <v>334.645241652212</v>
      </c>
      <c r="X32" s="20" t="n">
        <f aca="false">X23-X47-X31</f>
        <v>331.670165876168</v>
      </c>
      <c r="Y32" s="20" t="n">
        <f aca="false">Y23-Y47-Y31</f>
        <v>328.413466965157</v>
      </c>
      <c r="Z32" s="20" t="n">
        <f aca="false">Z23-Z47-Z31</f>
        <v>324.932980145153</v>
      </c>
      <c r="AA32" s="20" t="n">
        <f aca="false">AA23-AA47-AA31</f>
        <v>321.261553320919</v>
      </c>
    </row>
    <row r="33" customFormat="false" ht="15" hidden="false" customHeight="true" outlineLevel="0" collapsed="false">
      <c r="B33" s="6" t="s">
        <v>246</v>
      </c>
      <c r="C33" s="20" t="n">
        <f aca="false">0</f>
        <v>0</v>
      </c>
      <c r="D33" s="20" t="n">
        <f aca="false">C36</f>
        <v>899.312586852135</v>
      </c>
      <c r="E33" s="20" t="n">
        <f aca="false">D36</f>
        <v>1361.09689198139</v>
      </c>
      <c r="F33" s="20" t="n">
        <f aca="false">E36</f>
        <v>1555.77225339066</v>
      </c>
      <c r="G33" s="20" t="n">
        <f aca="false">F36</f>
        <v>1587.80971451924</v>
      </c>
      <c r="H33" s="20" t="n">
        <f aca="false">G36</f>
        <v>1519.69305256662</v>
      </c>
      <c r="I33" s="20" t="n">
        <f aca="false">H36</f>
        <v>1388.69645974619</v>
      </c>
      <c r="J33" s="20" t="n">
        <f aca="false">I36</f>
        <v>1216.94964959595</v>
      </c>
      <c r="K33" s="20" t="n">
        <f aca="false">J36</f>
        <v>1017.47528701992</v>
      </c>
      <c r="L33" s="20" t="n">
        <f aca="false">K36</f>
        <v>797.809669781456</v>
      </c>
      <c r="M33" s="20" t="n">
        <f aca="false">L36</f>
        <v>562.173205592991</v>
      </c>
      <c r="N33" s="20" t="n">
        <f aca="false">M36</f>
        <v>466.670597708991</v>
      </c>
      <c r="O33" s="20" t="n">
        <f aca="false">N36</f>
        <v>296.808671997488</v>
      </c>
      <c r="P33" s="20" t="n">
        <f aca="false">O36</f>
        <v>77.4045892152507</v>
      </c>
      <c r="Q33" s="20" t="n">
        <f aca="false">P36</f>
        <v>0</v>
      </c>
      <c r="R33" s="20" t="n">
        <f aca="false">Q36</f>
        <v>0</v>
      </c>
      <c r="S33" s="20" t="n">
        <f aca="false">R36</f>
        <v>0</v>
      </c>
      <c r="T33" s="20" t="n">
        <f aca="false">S36</f>
        <v>0</v>
      </c>
      <c r="U33" s="20" t="n">
        <f aca="false">T36</f>
        <v>0</v>
      </c>
      <c r="V33" s="20" t="n">
        <f aca="false">U36</f>
        <v>0</v>
      </c>
      <c r="W33" s="20" t="n">
        <f aca="false">V36</f>
        <v>0</v>
      </c>
      <c r="X33" s="20" t="n">
        <f aca="false">W36</f>
        <v>0</v>
      </c>
      <c r="Y33" s="20" t="n">
        <f aca="false">X36</f>
        <v>0</v>
      </c>
      <c r="Z33" s="20" t="n">
        <f aca="false">Y36</f>
        <v>0</v>
      </c>
      <c r="AA33" s="20" t="n">
        <f aca="false">Z36</f>
        <v>0</v>
      </c>
    </row>
    <row r="34" customFormat="false" ht="15" hidden="false" customHeight="true" outlineLevel="0" collapsed="false">
      <c r="B34" s="6" t="s">
        <v>247</v>
      </c>
      <c r="C34" s="20" t="n">
        <f aca="false">C32-C33</f>
        <v>-899.312586852135</v>
      </c>
      <c r="D34" s="20" t="n">
        <f aca="false">D32-D33</f>
        <v>-1361.09689198139</v>
      </c>
      <c r="E34" s="20" t="n">
        <f aca="false">E32-E33</f>
        <v>-1555.77225339066</v>
      </c>
      <c r="F34" s="20" t="n">
        <f aca="false">F32-F33</f>
        <v>-1587.80971451924</v>
      </c>
      <c r="G34" s="20" t="n">
        <f aca="false">G32-G33</f>
        <v>-1519.69305256662</v>
      </c>
      <c r="H34" s="20" t="n">
        <f aca="false">H32-H33</f>
        <v>-1388.69645974619</v>
      </c>
      <c r="I34" s="20" t="n">
        <f aca="false">I32-I33</f>
        <v>-1216.94964959595</v>
      </c>
      <c r="J34" s="20" t="n">
        <f aca="false">J32-J33</f>
        <v>-1017.47528701992</v>
      </c>
      <c r="K34" s="20" t="n">
        <f aca="false">K32-K33</f>
        <v>-797.809669781456</v>
      </c>
      <c r="L34" s="20" t="n">
        <f aca="false">L32-L33</f>
        <v>-562.173205592991</v>
      </c>
      <c r="M34" s="20" t="n">
        <f aca="false">M32-M33</f>
        <v>-466.670597708991</v>
      </c>
      <c r="N34" s="20" t="n">
        <f aca="false">N32-N33</f>
        <v>-296.808671997488</v>
      </c>
      <c r="O34" s="20" t="n">
        <f aca="false">O32-O33</f>
        <v>-77.4045892152507</v>
      </c>
      <c r="P34" s="20" t="n">
        <f aca="false">P32-P33</f>
        <v>177.071928743862</v>
      </c>
      <c r="Q34" s="20" t="n">
        <f aca="false">Q32-Q33</f>
        <v>278.686305789628</v>
      </c>
      <c r="R34" s="20" t="n">
        <f aca="false">R32-R33</f>
        <v>296.713564144006</v>
      </c>
      <c r="S34" s="20" t="n">
        <f aca="false">S32-S33</f>
        <v>311.966214820113</v>
      </c>
      <c r="T34" s="20" t="n">
        <f aca="false">T32-T33</f>
        <v>325.864753746822</v>
      </c>
      <c r="U34" s="20" t="n">
        <f aca="false">U32-U33</f>
        <v>339.283850317376</v>
      </c>
      <c r="V34" s="20" t="n">
        <f aca="false">V32-V33</f>
        <v>337.239312831922</v>
      </c>
      <c r="W34" s="20" t="n">
        <f aca="false">W32-W33</f>
        <v>334.645241652212</v>
      </c>
      <c r="X34" s="20" t="n">
        <f aca="false">X32-X33</f>
        <v>331.670165876168</v>
      </c>
      <c r="Y34" s="20" t="n">
        <f aca="false">Y32-Y33</f>
        <v>328.413466965157</v>
      </c>
      <c r="Z34" s="20" t="n">
        <f aca="false">Z32-Z33</f>
        <v>324.932980145153</v>
      </c>
      <c r="AA34" s="20" t="n">
        <f aca="false">AA32-AA33</f>
        <v>321.261553320919</v>
      </c>
    </row>
    <row r="35" customFormat="false" ht="15" hidden="false" customHeight="true" outlineLevel="0" collapsed="false">
      <c r="B35" s="19" t="s">
        <v>248</v>
      </c>
      <c r="C35" s="22" t="n">
        <f aca="false">MAX(0,C34)*Assumptions!$C$83</f>
        <v>0</v>
      </c>
      <c r="D35" s="22" t="n">
        <f aca="false">MAX(0,D34)*Assumptions!$C$83</f>
        <v>0</v>
      </c>
      <c r="E35" s="22" t="n">
        <f aca="false">MAX(0,E34)*Assumptions!$C$83</f>
        <v>0</v>
      </c>
      <c r="F35" s="22" t="n">
        <f aca="false">MAX(0,F34)*Assumptions!$C$83</f>
        <v>0</v>
      </c>
      <c r="G35" s="22" t="n">
        <f aca="false">MAX(0,G34)*Assumptions!$C$83</f>
        <v>0</v>
      </c>
      <c r="H35" s="22" t="n">
        <f aca="false">MAX(0,H34)*Assumptions!$C$83</f>
        <v>0</v>
      </c>
      <c r="I35" s="22" t="n">
        <f aca="false">MAX(0,I34)*Assumptions!$C$83</f>
        <v>0</v>
      </c>
      <c r="J35" s="22" t="n">
        <f aca="false">MAX(0,J34)*Assumptions!$C$83</f>
        <v>0</v>
      </c>
      <c r="K35" s="22" t="n">
        <f aca="false">MAX(0,K34)*Assumptions!$C$83</f>
        <v>0</v>
      </c>
      <c r="L35" s="22" t="n">
        <f aca="false">MAX(0,L34)*Assumptions!$C$83</f>
        <v>0</v>
      </c>
      <c r="M35" s="22" t="n">
        <f aca="false">MAX(0,M34)*Assumptions!$C$83</f>
        <v>0</v>
      </c>
      <c r="N35" s="22" t="n">
        <f aca="false">MAX(0,N34)*Assumptions!$C$83</f>
        <v>0</v>
      </c>
      <c r="O35" s="22" t="n">
        <f aca="false">MAX(0,O34)*Assumptions!$C$83</f>
        <v>0</v>
      </c>
      <c r="P35" s="22" t="n">
        <f aca="false">MAX(0,P34)*Assumptions!$C$83</f>
        <v>44.5654630262553</v>
      </c>
      <c r="Q35" s="22" t="n">
        <f aca="false">MAX(0,Q34)*Assumptions!$C$83</f>
        <v>70.1397694411337</v>
      </c>
      <c r="R35" s="22" t="n">
        <f aca="false">MAX(0,R34)*Assumptions!$C$83</f>
        <v>74.6768698237634</v>
      </c>
      <c r="S35" s="22" t="n">
        <f aca="false">MAX(0,S34)*Assumptions!$C$83</f>
        <v>78.515656945926</v>
      </c>
      <c r="T35" s="22" t="n">
        <f aca="false">MAX(0,T34)*Assumptions!$C$83</f>
        <v>82.0136412230002</v>
      </c>
      <c r="U35" s="22" t="n">
        <f aca="false">MAX(0,U34)*Assumptions!$C$83</f>
        <v>85.3909594478772</v>
      </c>
      <c r="V35" s="22" t="n">
        <f aca="false">MAX(0,V34)*Assumptions!$C$83</f>
        <v>84.8763902535383</v>
      </c>
      <c r="W35" s="22" t="n">
        <f aca="false">MAX(0,W34)*Assumptions!$C$83</f>
        <v>84.2235144190288</v>
      </c>
      <c r="X35" s="22" t="n">
        <f aca="false">MAX(0,X34)*Assumptions!$C$83</f>
        <v>83.4747473477141</v>
      </c>
      <c r="Y35" s="22" t="n">
        <f aca="false">MAX(0,Y34)*Assumptions!$C$83</f>
        <v>82.6551013657906</v>
      </c>
      <c r="Z35" s="22" t="n">
        <f aca="false">MAX(0,Z34)*Assumptions!$C$83</f>
        <v>81.7791324429322</v>
      </c>
      <c r="AA35" s="22" t="n">
        <f aca="false">MAX(0,AA34)*Assumptions!$C$83</f>
        <v>80.855107739809</v>
      </c>
    </row>
    <row r="36" customFormat="false" ht="15" hidden="false" customHeight="true" outlineLevel="0" collapsed="false">
      <c r="B36" s="6" t="s">
        <v>249</v>
      </c>
      <c r="C36" s="20" t="n">
        <f aca="false">MAX(0,-C34)</f>
        <v>899.312586852135</v>
      </c>
      <c r="D36" s="20" t="n">
        <f aca="false">MAX(0,-D34)</f>
        <v>1361.09689198139</v>
      </c>
      <c r="E36" s="20" t="n">
        <f aca="false">MAX(0,-E34)</f>
        <v>1555.77225339066</v>
      </c>
      <c r="F36" s="20" t="n">
        <f aca="false">MAX(0,-F34)</f>
        <v>1587.80971451924</v>
      </c>
      <c r="G36" s="20" t="n">
        <f aca="false">MAX(0,-G34)</f>
        <v>1519.69305256662</v>
      </c>
      <c r="H36" s="20" t="n">
        <f aca="false">MAX(0,-H34)</f>
        <v>1388.69645974619</v>
      </c>
      <c r="I36" s="20" t="n">
        <f aca="false">MAX(0,-I34)</f>
        <v>1216.94964959595</v>
      </c>
      <c r="J36" s="20" t="n">
        <f aca="false">MAX(0,-J34)</f>
        <v>1017.47528701992</v>
      </c>
      <c r="K36" s="20" t="n">
        <f aca="false">MAX(0,-K34)</f>
        <v>797.809669781456</v>
      </c>
      <c r="L36" s="20" t="n">
        <f aca="false">MAX(0,-L34)</f>
        <v>562.173205592991</v>
      </c>
      <c r="M36" s="20" t="n">
        <f aca="false">MAX(0,-M34)</f>
        <v>466.670597708991</v>
      </c>
      <c r="N36" s="20" t="n">
        <f aca="false">MAX(0,-N34)</f>
        <v>296.808671997488</v>
      </c>
      <c r="O36" s="20" t="n">
        <f aca="false">MAX(0,-O34)</f>
        <v>77.4045892152507</v>
      </c>
      <c r="P36" s="20" t="n">
        <f aca="false">MAX(0,-P34)</f>
        <v>0</v>
      </c>
      <c r="Q36" s="20" t="n">
        <f aca="false">MAX(0,-Q34)</f>
        <v>0</v>
      </c>
      <c r="R36" s="20" t="n">
        <f aca="false">MAX(0,-R34)</f>
        <v>0</v>
      </c>
      <c r="S36" s="20" t="n">
        <f aca="false">MAX(0,-S34)</f>
        <v>0</v>
      </c>
      <c r="T36" s="20" t="n">
        <f aca="false">MAX(0,-T34)</f>
        <v>0</v>
      </c>
      <c r="U36" s="20" t="n">
        <f aca="false">MAX(0,-U34)</f>
        <v>0</v>
      </c>
      <c r="V36" s="20" t="n">
        <f aca="false">MAX(0,-V34)</f>
        <v>0</v>
      </c>
      <c r="W36" s="20" t="n">
        <f aca="false">MAX(0,-W34)</f>
        <v>0</v>
      </c>
      <c r="X36" s="20" t="n">
        <f aca="false">MAX(0,-X34)</f>
        <v>0</v>
      </c>
      <c r="Y36" s="20" t="n">
        <f aca="false">MAX(0,-Y34)</f>
        <v>0</v>
      </c>
      <c r="Z36" s="20" t="n">
        <f aca="false">MAX(0,-Z34)</f>
        <v>0</v>
      </c>
      <c r="AA36" s="20" t="n">
        <f aca="false">MAX(0,-AA34)</f>
        <v>0</v>
      </c>
    </row>
    <row r="38" customFormat="false" ht="15" hidden="false" customHeight="true" outlineLevel="0" collapsed="false">
      <c r="B38" s="36" t="s">
        <v>250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15" hidden="false" customHeight="true" outlineLevel="0" collapsed="false">
      <c r="B39" s="6" t="s">
        <v>251</v>
      </c>
      <c r="C39" s="18" t="n">
        <f aca="false">Capex!$C$21*(1-Assumptions!$C$87)/Assumptions!$C$86</f>
        <v>109.249765227437</v>
      </c>
      <c r="D39" s="18" t="n">
        <f aca="false">Capex!$C$21*(1-Assumptions!$C$87)/Assumptions!$C$86</f>
        <v>109.249765227437</v>
      </c>
      <c r="E39" s="18" t="n">
        <f aca="false">Capex!$C$21*(1-Assumptions!$C$87)/Assumptions!$C$86</f>
        <v>109.249765227437</v>
      </c>
      <c r="F39" s="18" t="n">
        <f aca="false">Capex!$C$21*(1-Assumptions!$C$87)/Assumptions!$C$86</f>
        <v>109.249765227437</v>
      </c>
      <c r="G39" s="18" t="n">
        <f aca="false">Capex!$C$21*(1-Assumptions!$C$87)/Assumptions!$C$86</f>
        <v>109.249765227437</v>
      </c>
      <c r="H39" s="18" t="n">
        <f aca="false">Capex!$C$21*(1-Assumptions!$C$87)/Assumptions!$C$86</f>
        <v>109.249765227437</v>
      </c>
      <c r="I39" s="18" t="n">
        <f aca="false">Capex!$C$21*(1-Assumptions!$C$87)/Assumptions!$C$86</f>
        <v>109.249765227437</v>
      </c>
      <c r="J39" s="18" t="n">
        <f aca="false">Capex!$C$21*(1-Assumptions!$C$87)/Assumptions!$C$86</f>
        <v>109.249765227437</v>
      </c>
      <c r="K39" s="18" t="n">
        <f aca="false">Capex!$C$21*(1-Assumptions!$C$87)/Assumptions!$C$86</f>
        <v>109.249765227437</v>
      </c>
      <c r="L39" s="18" t="n">
        <f aca="false">Capex!$C$21*(1-Assumptions!$C$87)/Assumptions!$C$86</f>
        <v>109.249765227437</v>
      </c>
      <c r="M39" s="18" t="n">
        <f aca="false">Capex!$C$21*(1-Assumptions!$C$87)/Assumptions!$C$86+Capex!$C$28*(1-Assumptions!$C$87)/(25-Assumptions!$C$90+1)</f>
        <v>134.899765227437</v>
      </c>
      <c r="N39" s="18" t="n">
        <f aca="false">Capex!$C$21*(1-Assumptions!$C$87)/Assumptions!$C$86+Capex!$C$28*(1-Assumptions!$C$87)/(25-Assumptions!$C$90+1)</f>
        <v>134.899765227437</v>
      </c>
      <c r="O39" s="18" t="n">
        <f aca="false">Capex!$C$21*(1-Assumptions!$C$87)/Assumptions!$C$86+Capex!$C$28*(1-Assumptions!$C$87)/(25-Assumptions!$C$90+1)</f>
        <v>134.899765227437</v>
      </c>
      <c r="P39" s="18" t="n">
        <f aca="false">Capex!$C$21*(1-Assumptions!$C$87)/Assumptions!$C$86+Capex!$C$28*(1-Assumptions!$C$87)/(25-Assumptions!$C$90+1)</f>
        <v>134.899765227437</v>
      </c>
      <c r="Q39" s="18" t="n">
        <f aca="false">Capex!$C$21*(1-Assumptions!$C$87)/Assumptions!$C$86+Capex!$C$28*(1-Assumptions!$C$87)/(25-Assumptions!$C$90+1)</f>
        <v>134.899765227437</v>
      </c>
      <c r="R39" s="18" t="n">
        <f aca="false">Capex!$C$21*(1-Assumptions!$C$87)/Assumptions!$C$86+Capex!$C$28*(1-Assumptions!$C$87)/(25-Assumptions!$C$90+1)</f>
        <v>134.899765227437</v>
      </c>
      <c r="S39" s="18" t="n">
        <f aca="false">Capex!$C$21*(1-Assumptions!$C$87)/Assumptions!$C$86+Capex!$C$28*(1-Assumptions!$C$87)/(25-Assumptions!$C$90+1)</f>
        <v>134.899765227437</v>
      </c>
      <c r="T39" s="18" t="n">
        <f aca="false">Capex!$C$21*(1-Assumptions!$C$87)/Assumptions!$C$86+Capex!$C$28*(1-Assumptions!$C$87)/(25-Assumptions!$C$90+1)</f>
        <v>134.899765227437</v>
      </c>
      <c r="U39" s="18" t="n">
        <f aca="false">Capex!$C$21*(1-Assumptions!$C$87)/Assumptions!$C$86+Capex!$C$28*(1-Assumptions!$C$87)/(25-Assumptions!$C$90+1)</f>
        <v>134.899765227437</v>
      </c>
      <c r="V39" s="18" t="n">
        <f aca="false">Capex!$C$21*(1-Assumptions!$C$87)/Assumptions!$C$86+Capex!$C$28*(1-Assumptions!$C$87)/(25-Assumptions!$C$90+1)</f>
        <v>134.899765227437</v>
      </c>
      <c r="W39" s="18" t="n">
        <f aca="false">Capex!$C$21*(1-Assumptions!$C$87)/Assumptions!$C$86+Capex!$C$28*(1-Assumptions!$C$87)/(25-Assumptions!$C$90+1)</f>
        <v>134.899765227437</v>
      </c>
      <c r="X39" s="18" t="n">
        <f aca="false">Capex!$C$21*(1-Assumptions!$C$87)/Assumptions!$C$86+Capex!$C$28*(1-Assumptions!$C$87)/(25-Assumptions!$C$90+1)</f>
        <v>134.899765227437</v>
      </c>
      <c r="Y39" s="18" t="n">
        <f aca="false">Capex!$C$21*(1-Assumptions!$C$87)/Assumptions!$C$86+Capex!$C$28*(1-Assumptions!$C$87)/(25-Assumptions!$C$90+1)</f>
        <v>134.899765227437</v>
      </c>
      <c r="Z39" s="18" t="n">
        <f aca="false">Capex!$C$21*(1-Assumptions!$C$87)/Assumptions!$C$86+Capex!$C$28*(1-Assumptions!$C$87)/(25-Assumptions!$C$90+1)</f>
        <v>134.899765227437</v>
      </c>
      <c r="AA39" s="18" t="n">
        <f aca="false">Capex!$C$21*(1-Assumptions!$C$87)/Assumptions!$C$86+Capex!$C$28*(1-Assumptions!$C$87)/(25-Assumptions!$C$90+1)</f>
        <v>134.899765227437</v>
      </c>
    </row>
    <row r="40" customFormat="false" ht="15" hidden="false" customHeight="true" outlineLevel="0" collapsed="false">
      <c r="B40" s="6" t="s">
        <v>252</v>
      </c>
      <c r="C40" s="20" t="n">
        <f aca="false">C23-C39</f>
        <v>278.356757392309</v>
      </c>
      <c r="D40" s="20" t="n">
        <f aca="false">D23-D39</f>
        <v>276.80462607336</v>
      </c>
      <c r="E40" s="20" t="n">
        <f aca="false">E23-E39</f>
        <v>275.187971432934</v>
      </c>
      <c r="F40" s="20" t="n">
        <f aca="false">F23-F39</f>
        <v>273.504565662036</v>
      </c>
      <c r="G40" s="20" t="n">
        <f aca="false">G23-G39</f>
        <v>271.752107130201</v>
      </c>
      <c r="H40" s="20" t="n">
        <f aca="false">H23-H39</f>
        <v>269.928217938412</v>
      </c>
      <c r="I40" s="20" t="n">
        <f aca="false">I23-I39</f>
        <v>268.030441389919</v>
      </c>
      <c r="J40" s="20" t="n">
        <f aca="false">J23-J39</f>
        <v>266.056239376162</v>
      </c>
      <c r="K40" s="20" t="n">
        <f aca="false">K23-K39</f>
        <v>264.00298967493</v>
      </c>
      <c r="L40" s="20" t="n">
        <f aca="false">L23-L39</f>
        <v>261.867983157745</v>
      </c>
      <c r="M40" s="20" t="n">
        <f aca="false">M23-M39</f>
        <v>233.998420903405</v>
      </c>
      <c r="N40" s="20" t="n">
        <f aca="false">N23-N39</f>
        <v>231.691411214489</v>
      </c>
      <c r="O40" s="20" t="n">
        <f aca="false">O23-O39</f>
        <v>229.293966533503</v>
      </c>
      <c r="P40" s="20" t="n">
        <f aca="false">P23-P39</f>
        <v>226.803000255277</v>
      </c>
      <c r="Q40" s="20" t="n">
        <f aca="false">Q23-Q39</f>
        <v>224.215323432059</v>
      </c>
      <c r="R40" s="20" t="n">
        <f aca="false">R23-R39</f>
        <v>221.527641367654</v>
      </c>
      <c r="S40" s="20" t="n">
        <f aca="false">S23-S39</f>
        <v>218.736550096833</v>
      </c>
      <c r="T40" s="20" t="n">
        <f aca="false">T23-T39</f>
        <v>215.83853274609</v>
      </c>
      <c r="U40" s="20" t="n">
        <f aca="false">U23-U39</f>
        <v>212.829955771714</v>
      </c>
      <c r="V40" s="20" t="n">
        <f aca="false">V23-V39</f>
        <v>209.70706507097</v>
      </c>
      <c r="W40" s="20" t="n">
        <f aca="false">W23-W39</f>
        <v>206.465981962086</v>
      </c>
      <c r="X40" s="20" t="n">
        <f aca="false">X23-X39</f>
        <v>203.102699028537</v>
      </c>
      <c r="Y40" s="20" t="n">
        <f aca="false">Y23-Y39</f>
        <v>199.613075823023</v>
      </c>
      <c r="Z40" s="20" t="n">
        <f aca="false">Z23-Z39</f>
        <v>195.992834426318</v>
      </c>
      <c r="AA40" s="20" t="n">
        <f aca="false">AA23-AA39</f>
        <v>192.237554856063</v>
      </c>
    </row>
    <row r="41" customFormat="false" ht="15" hidden="false" customHeight="true" outlineLevel="0" collapsed="false">
      <c r="B41" s="6" t="s">
        <v>253</v>
      </c>
      <c r="C41" s="20" t="n">
        <f aca="false">C47</f>
        <v>188.671469553962</v>
      </c>
      <c r="D41" s="20" t="n">
        <f aca="false">D47</f>
        <v>186.590117421876</v>
      </c>
      <c r="E41" s="20" t="n">
        <f aca="false">E47</f>
        <v>180.06395560732</v>
      </c>
      <c r="F41" s="20" t="n">
        <f aca="false">F47</f>
        <v>173.062311483241</v>
      </c>
      <c r="G41" s="20" t="n">
        <f aca="false">G47</f>
        <v>165.547527026709</v>
      </c>
      <c r="H41" s="20" t="n">
        <f aca="false">H47</f>
        <v>157.478785261019</v>
      </c>
      <c r="I41" s="20" t="n">
        <f aca="false">I47</f>
        <v>148.811838359051</v>
      </c>
      <c r="J41" s="20" t="n">
        <f aca="false">J47</f>
        <v>139.498712105318</v>
      </c>
      <c r="K41" s="20" t="n">
        <f aca="false">K47</f>
        <v>129.487384653125</v>
      </c>
      <c r="L41" s="20" t="n">
        <f aca="false">L47</f>
        <v>118.721437332832</v>
      </c>
      <c r="M41" s="20" t="n">
        <f aca="false">M47</f>
        <v>107.139675071092</v>
      </c>
      <c r="N41" s="20" t="n">
        <f aca="false">N47</f>
        <v>94.6757137675531</v>
      </c>
      <c r="O41" s="20" t="n">
        <f aca="false">O47</f>
        <v>81.2575317435611</v>
      </c>
      <c r="P41" s="20" t="n">
        <f aca="false">P47</f>
        <v>66.8069821250968</v>
      </c>
      <c r="Q41" s="20" t="n">
        <f aca="false">Q47</f>
        <v>53.8772285733455</v>
      </c>
      <c r="R41" s="20" t="n">
        <f aca="false">R47</f>
        <v>41.4829148157523</v>
      </c>
      <c r="S41" s="20" t="n">
        <f aca="false">S47</f>
        <v>28.4315488655373</v>
      </c>
      <c r="T41" s="20" t="n">
        <f aca="false">T47</f>
        <v>14.6304181861137</v>
      </c>
      <c r="U41" s="20" t="n">
        <f aca="false">U47</f>
        <v>0</v>
      </c>
      <c r="V41" s="20" t="n">
        <f aca="false">V47</f>
        <v>0</v>
      </c>
      <c r="W41" s="20" t="n">
        <f aca="false">W47</f>
        <v>0</v>
      </c>
      <c r="X41" s="20" t="n">
        <f aca="false">X47</f>
        <v>0</v>
      </c>
      <c r="Y41" s="20" t="n">
        <f aca="false">Y47</f>
        <v>0</v>
      </c>
      <c r="Z41" s="20" t="n">
        <f aca="false">Z47</f>
        <v>0</v>
      </c>
      <c r="AA41" s="20" t="n">
        <f aca="false">AA47</f>
        <v>0</v>
      </c>
    </row>
    <row r="42" customFormat="false" ht="15" hidden="false" customHeight="true" outlineLevel="0" collapsed="false">
      <c r="B42" s="6" t="s">
        <v>254</v>
      </c>
      <c r="C42" s="20" t="n">
        <f aca="false">C40-C41</f>
        <v>89.6852878383471</v>
      </c>
      <c r="D42" s="20" t="n">
        <f aca="false">D40-D41</f>
        <v>90.2145086514837</v>
      </c>
      <c r="E42" s="20" t="n">
        <f aca="false">E40-E41</f>
        <v>95.1240158256144</v>
      </c>
      <c r="F42" s="20" t="n">
        <f aca="false">F40-F41</f>
        <v>100.442254178795</v>
      </c>
      <c r="G42" s="20" t="n">
        <f aca="false">G40-G41</f>
        <v>106.204580103492</v>
      </c>
      <c r="H42" s="20" t="n">
        <f aca="false">H40-H41</f>
        <v>112.449432677393</v>
      </c>
      <c r="I42" s="20" t="n">
        <f aca="false">I40-I41</f>
        <v>119.218603030868</v>
      </c>
      <c r="J42" s="20" t="n">
        <f aca="false">J40-J41</f>
        <v>126.557527270844</v>
      </c>
      <c r="K42" s="20" t="n">
        <f aca="false">K40-K41</f>
        <v>134.515605021805</v>
      </c>
      <c r="L42" s="20" t="n">
        <f aca="false">L40-L41</f>
        <v>143.146545824912</v>
      </c>
      <c r="M42" s="20" t="n">
        <f aca="false">M40-M41</f>
        <v>126.858745832313</v>
      </c>
      <c r="N42" s="20" t="n">
        <f aca="false">N40-N41</f>
        <v>137.015697446936</v>
      </c>
      <c r="O42" s="20" t="n">
        <f aca="false">O40-O41</f>
        <v>148.036434789942</v>
      </c>
      <c r="P42" s="20" t="n">
        <f aca="false">P40-P41</f>
        <v>159.996018130181</v>
      </c>
      <c r="Q42" s="20" t="n">
        <f aca="false">Q40-Q41</f>
        <v>170.338094858714</v>
      </c>
      <c r="R42" s="20" t="n">
        <f aca="false">R40-R41</f>
        <v>180.044726551902</v>
      </c>
      <c r="S42" s="20" t="n">
        <f aca="false">S40-S41</f>
        <v>190.305001231296</v>
      </c>
      <c r="T42" s="20" t="n">
        <f aca="false">T40-T41</f>
        <v>201.208114559977</v>
      </c>
      <c r="U42" s="20" t="n">
        <f aca="false">U40-U41</f>
        <v>212.829955771714</v>
      </c>
      <c r="V42" s="20" t="n">
        <f aca="false">V40-V41</f>
        <v>209.70706507097</v>
      </c>
      <c r="W42" s="20" t="n">
        <f aca="false">W40-W41</f>
        <v>206.465981962086</v>
      </c>
      <c r="X42" s="20" t="n">
        <f aca="false">X40-X41</f>
        <v>203.102699028537</v>
      </c>
      <c r="Y42" s="20" t="n">
        <f aca="false">Y40-Y41</f>
        <v>199.613075823023</v>
      </c>
      <c r="Z42" s="20" t="n">
        <f aca="false">Z40-Z41</f>
        <v>195.992834426318</v>
      </c>
      <c r="AA42" s="20" t="n">
        <f aca="false">AA40-AA41</f>
        <v>192.237554856063</v>
      </c>
    </row>
    <row r="43" customFormat="false" ht="15" hidden="false" customHeight="true" outlineLevel="0" collapsed="false">
      <c r="B43" s="19" t="s">
        <v>255</v>
      </c>
      <c r="C43" s="22" t="n">
        <f aca="false">C42-C35</f>
        <v>89.6852878383471</v>
      </c>
      <c r="D43" s="22" t="n">
        <f aca="false">D42-D35</f>
        <v>90.2145086514837</v>
      </c>
      <c r="E43" s="22" t="n">
        <f aca="false">E42-E35</f>
        <v>95.1240158256144</v>
      </c>
      <c r="F43" s="22" t="n">
        <f aca="false">F42-F35</f>
        <v>100.442254178795</v>
      </c>
      <c r="G43" s="22" t="n">
        <f aca="false">G42-G35</f>
        <v>106.204580103492</v>
      </c>
      <c r="H43" s="22" t="n">
        <f aca="false">H42-H35</f>
        <v>112.449432677393</v>
      </c>
      <c r="I43" s="22" t="n">
        <f aca="false">I42-I35</f>
        <v>119.218603030868</v>
      </c>
      <c r="J43" s="22" t="n">
        <f aca="false">J42-J35</f>
        <v>126.557527270844</v>
      </c>
      <c r="K43" s="22" t="n">
        <f aca="false">K42-K35</f>
        <v>134.515605021805</v>
      </c>
      <c r="L43" s="22" t="n">
        <f aca="false">L42-L35</f>
        <v>143.146545824912</v>
      </c>
      <c r="M43" s="22" t="n">
        <f aca="false">M42-M35</f>
        <v>126.858745832313</v>
      </c>
      <c r="N43" s="22" t="n">
        <f aca="false">N42-N35</f>
        <v>137.015697446936</v>
      </c>
      <c r="O43" s="22" t="n">
        <f aca="false">O42-O35</f>
        <v>148.036434789942</v>
      </c>
      <c r="P43" s="22" t="n">
        <f aca="false">P42-P35</f>
        <v>115.430555103925</v>
      </c>
      <c r="Q43" s="22" t="n">
        <f aca="false">Q42-Q35</f>
        <v>100.19832541758</v>
      </c>
      <c r="R43" s="22" t="n">
        <f aca="false">R42-R35</f>
        <v>105.367856728139</v>
      </c>
      <c r="S43" s="22" t="n">
        <f aca="false">S42-S35</f>
        <v>111.78934428537</v>
      </c>
      <c r="T43" s="22" t="n">
        <f aca="false">T42-T35</f>
        <v>119.194473336976</v>
      </c>
      <c r="U43" s="22" t="n">
        <f aca="false">U42-U35</f>
        <v>127.438996323836</v>
      </c>
      <c r="V43" s="22" t="n">
        <f aca="false">V42-V35</f>
        <v>124.830674817432</v>
      </c>
      <c r="W43" s="22" t="n">
        <f aca="false">W42-W35</f>
        <v>122.242467543057</v>
      </c>
      <c r="X43" s="22" t="n">
        <f aca="false">X42-X35</f>
        <v>119.627951680823</v>
      </c>
      <c r="Y43" s="22" t="n">
        <f aca="false">Y42-Y35</f>
        <v>116.957974457232</v>
      </c>
      <c r="Z43" s="22" t="n">
        <f aca="false">Z42-Z35</f>
        <v>114.213701983386</v>
      </c>
      <c r="AA43" s="22" t="n">
        <f aca="false">AA42-AA35</f>
        <v>111.382447116254</v>
      </c>
    </row>
    <row r="45" customFormat="false" ht="15" hidden="false" customHeight="true" outlineLevel="0" collapsed="false">
      <c r="B45" s="36" t="s">
        <v>256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15" hidden="false" customHeight="true" outlineLevel="0" collapsed="false">
      <c r="B46" s="6" t="s">
        <v>257</v>
      </c>
      <c r="C46" s="20" t="n">
        <f aca="false">Capex!$C$22</f>
        <v>2156.24536633099</v>
      </c>
      <c r="D46" s="20" t="n">
        <f aca="false">C51</f>
        <v>2132.45848482144</v>
      </c>
      <c r="E46" s="20" t="n">
        <f aca="false">D51</f>
        <v>2057.87377836937</v>
      </c>
      <c r="F46" s="20" t="n">
        <f aca="false">E51</f>
        <v>1977.8549883799</v>
      </c>
      <c r="G46" s="20" t="n">
        <f aca="false">F51</f>
        <v>1891.9717374481</v>
      </c>
      <c r="H46" s="20" t="n">
        <f aca="false">G51</f>
        <v>1799.75754584022</v>
      </c>
      <c r="I46" s="20" t="n">
        <f aca="false">H51</f>
        <v>1700.70672410344</v>
      </c>
      <c r="J46" s="20" t="n">
        <f aca="false">I51</f>
        <v>1594.27099548935</v>
      </c>
      <c r="K46" s="20" t="n">
        <f aca="false">J51</f>
        <v>1479.85582460714</v>
      </c>
      <c r="L46" s="20" t="n">
        <f aca="false">K51</f>
        <v>1356.81642666094</v>
      </c>
      <c r="M46" s="20" t="n">
        <f aca="false">L51</f>
        <v>1224.45342938391</v>
      </c>
      <c r="N46" s="20" t="n">
        <f aca="false">M51</f>
        <v>1082.00815734346</v>
      </c>
      <c r="O46" s="20" t="n">
        <f aca="false">N51</f>
        <v>928.657505640698</v>
      </c>
      <c r="P46" s="20" t="n">
        <f aca="false">O51</f>
        <v>763.508367143963</v>
      </c>
      <c r="Q46" s="20" t="n">
        <f aca="false">P51</f>
        <v>615.739755123949</v>
      </c>
      <c r="R46" s="20" t="n">
        <f aca="false">Q51</f>
        <v>474.090455037169</v>
      </c>
      <c r="S46" s="20" t="n">
        <f aca="false">R51</f>
        <v>324.931987034712</v>
      </c>
      <c r="T46" s="20" t="n">
        <f aca="false">S51</f>
        <v>167.204779269871</v>
      </c>
      <c r="U46" s="20" t="n">
        <f aca="false">T51</f>
        <v>0</v>
      </c>
      <c r="V46" s="20" t="n">
        <f aca="false">U51</f>
        <v>0</v>
      </c>
      <c r="W46" s="20" t="n">
        <f aca="false">V51</f>
        <v>0</v>
      </c>
      <c r="X46" s="20" t="n">
        <f aca="false">W51</f>
        <v>0</v>
      </c>
      <c r="Y46" s="20" t="n">
        <f aca="false">X51</f>
        <v>0</v>
      </c>
      <c r="Z46" s="20" t="n">
        <f aca="false">Y51</f>
        <v>0</v>
      </c>
      <c r="AA46" s="20" t="n">
        <f aca="false">Z51</f>
        <v>0</v>
      </c>
    </row>
    <row r="47" customFormat="false" ht="15" hidden="false" customHeight="true" outlineLevel="0" collapsed="false">
      <c r="B47" s="6" t="s">
        <v>147</v>
      </c>
      <c r="C47" s="18" t="n">
        <f aca="false">C46*Assumptions!$C$70</f>
        <v>188.671469553962</v>
      </c>
      <c r="D47" s="18" t="n">
        <f aca="false">D46*Assumptions!$C$70</f>
        <v>186.590117421876</v>
      </c>
      <c r="E47" s="18" t="n">
        <f aca="false">E46*Assumptions!$C$70</f>
        <v>180.06395560732</v>
      </c>
      <c r="F47" s="18" t="n">
        <f aca="false">F46*Assumptions!$C$70</f>
        <v>173.062311483241</v>
      </c>
      <c r="G47" s="18" t="n">
        <f aca="false">G46*Assumptions!$C$70</f>
        <v>165.547527026709</v>
      </c>
      <c r="H47" s="18" t="n">
        <f aca="false">H46*Assumptions!$C$70</f>
        <v>157.478785261019</v>
      </c>
      <c r="I47" s="18" t="n">
        <f aca="false">I46*Assumptions!$C$70</f>
        <v>148.811838359051</v>
      </c>
      <c r="J47" s="18" t="n">
        <f aca="false">J46*Assumptions!$C$70</f>
        <v>139.498712105318</v>
      </c>
      <c r="K47" s="18" t="n">
        <f aca="false">K46*Assumptions!$C$70</f>
        <v>129.487384653125</v>
      </c>
      <c r="L47" s="18" t="n">
        <f aca="false">L46*Assumptions!$C$70</f>
        <v>118.721437332832</v>
      </c>
      <c r="M47" s="18" t="n">
        <f aca="false">M46*Assumptions!$C$70</f>
        <v>107.139675071092</v>
      </c>
      <c r="N47" s="18" t="n">
        <f aca="false">N46*Assumptions!$C$70</f>
        <v>94.6757137675531</v>
      </c>
      <c r="O47" s="18" t="n">
        <f aca="false">O46*Assumptions!$C$70</f>
        <v>81.2575317435611</v>
      </c>
      <c r="P47" s="18" t="n">
        <f aca="false">P46*Assumptions!$C$70</f>
        <v>66.8069821250968</v>
      </c>
      <c r="Q47" s="18" t="n">
        <f aca="false">Q46*Assumptions!$C$70</f>
        <v>53.8772285733455</v>
      </c>
      <c r="R47" s="18" t="n">
        <f aca="false">R46*Assumptions!$C$70</f>
        <v>41.4829148157523</v>
      </c>
      <c r="S47" s="18" t="n">
        <f aca="false">S46*Assumptions!$C$70</f>
        <v>28.4315488655373</v>
      </c>
      <c r="T47" s="18" t="n">
        <f aca="false">T46*Assumptions!$C$70</f>
        <v>14.6304181861137</v>
      </c>
      <c r="U47" s="18" t="n">
        <f aca="false">U46*Assumptions!$C$70</f>
        <v>0</v>
      </c>
      <c r="V47" s="18" t="n">
        <f aca="false">V46*Assumptions!$C$70</f>
        <v>0</v>
      </c>
      <c r="W47" s="18" t="n">
        <f aca="false">W46*Assumptions!$C$70</f>
        <v>0</v>
      </c>
      <c r="X47" s="18" t="n">
        <f aca="false">X46*Assumptions!$C$70</f>
        <v>0</v>
      </c>
      <c r="Y47" s="18" t="n">
        <f aca="false">Y46*Assumptions!$C$70</f>
        <v>0</v>
      </c>
      <c r="Z47" s="18" t="n">
        <f aca="false">Z46*Assumptions!$C$70</f>
        <v>0</v>
      </c>
      <c r="AA47" s="18" t="n">
        <f aca="false">AA46*Assumptions!$C$70</f>
        <v>0</v>
      </c>
    </row>
    <row r="48" customFormat="false" ht="15" hidden="false" customHeight="true" outlineLevel="0" collapsed="false">
      <c r="B48" s="6" t="s">
        <v>258</v>
      </c>
      <c r="C48" s="18" t="n">
        <f aca="false">IF(C2&lt;=Assumptions!$C$71,C55/Assumptions!$C$72,0)</f>
        <v>212.458351063516</v>
      </c>
      <c r="D48" s="18" t="n">
        <f aca="false">IF(D2&lt;=Assumptions!$C$71,D55/Assumptions!$C$72,0)</f>
        <v>261.174823873949</v>
      </c>
      <c r="E48" s="18" t="n">
        <f aca="false">IF(E2&lt;=Assumptions!$C$71,E55/Assumptions!$C$72,0)</f>
        <v>260.082745596792</v>
      </c>
      <c r="F48" s="18" t="n">
        <f aca="false">IF(F2&lt;=Assumptions!$C$71,F55/Assumptions!$C$72,0)</f>
        <v>258.945562415034</v>
      </c>
      <c r="G48" s="18" t="n">
        <f aca="false">IF(G2&lt;=Assumptions!$C$71,G55/Assumptions!$C$72,0)</f>
        <v>257.761718634593</v>
      </c>
      <c r="H48" s="18" t="n">
        <f aca="false">IF(H2&lt;=Assumptions!$C$71,H55/Assumptions!$C$72,0)</f>
        <v>256.529606997802</v>
      </c>
      <c r="I48" s="18" t="n">
        <f aca="false">IF(I2&lt;=Assumptions!$C$71,I55/Assumptions!$C$72,0)</f>
        <v>255.247566973135</v>
      </c>
      <c r="J48" s="18" t="n">
        <f aca="false">IF(J2&lt;=Assumptions!$C$71,J55/Assumptions!$C$72,0)</f>
        <v>253.913882987527</v>
      </c>
      <c r="K48" s="18" t="n">
        <f aca="false">IF(K2&lt;=Assumptions!$C$71,K55/Assumptions!$C$72,0)</f>
        <v>252.526782599326</v>
      </c>
      <c r="L48" s="18" t="n">
        <f aca="false">IF(L2&lt;=Assumptions!$C$71,L55/Assumptions!$C$72,0)</f>
        <v>251.084434609861</v>
      </c>
      <c r="M48" s="18" t="n">
        <f aca="false">IF(M2&lt;=Assumptions!$C$71,M55/Assumptions!$C$72,0)</f>
        <v>249.584947111541</v>
      </c>
      <c r="N48" s="18" t="n">
        <f aca="false">IF(N2&lt;=Assumptions!$C$71,N55/Assumptions!$C$72,0)</f>
        <v>248.02636547032</v>
      </c>
      <c r="O48" s="18" t="n">
        <f aca="false">IF(O2&lt;=Assumptions!$C$71,O55/Assumptions!$C$72,0)</f>
        <v>246.406670240296</v>
      </c>
      <c r="P48" s="18" t="n">
        <f aca="false">IF(P2&lt;=Assumptions!$C$71,P55/Assumptions!$C$72,0)</f>
        <v>214.575594145111</v>
      </c>
      <c r="Q48" s="18" t="n">
        <f aca="false">IF(Q2&lt;=Assumptions!$C$71,Q55/Assumptions!$C$72,0)</f>
        <v>195.526528660125</v>
      </c>
      <c r="R48" s="18" t="n">
        <f aca="false">IF(R2&lt;=Assumptions!$C$71,R55/Assumptions!$C$72,0)</f>
        <v>190.64138281821</v>
      </c>
      <c r="S48" s="18" t="n">
        <f aca="false">IF(S2&lt;=Assumptions!$C$71,S55/Assumptions!$C$72,0)</f>
        <v>186.158756630378</v>
      </c>
      <c r="T48" s="18" t="n">
        <f aca="false">IF(T2&lt;=Assumptions!$C$71,T55/Assumptions!$C$72,0)</f>
        <v>181.834419819661</v>
      </c>
      <c r="U48" s="18" t="n">
        <f aca="false">IF(U2&lt;=Assumptions!$C$71,U55/Assumptions!$C$72,0)</f>
        <v>0</v>
      </c>
      <c r="V48" s="18" t="n">
        <f aca="false">IF(V2&lt;=Assumptions!$C$71,V55/Assumptions!$C$72,0)</f>
        <v>0</v>
      </c>
      <c r="W48" s="18" t="n">
        <f aca="false">IF(W2&lt;=Assumptions!$C$71,W55/Assumptions!$C$72,0)</f>
        <v>0</v>
      </c>
      <c r="X48" s="18" t="n">
        <f aca="false">IF(X2&lt;=Assumptions!$C$71,X55/Assumptions!$C$72,0)</f>
        <v>0</v>
      </c>
      <c r="Y48" s="18" t="n">
        <f aca="false">IF(Y2&lt;=Assumptions!$C$71,Y55/Assumptions!$C$72,0)</f>
        <v>0</v>
      </c>
      <c r="Z48" s="18" t="n">
        <f aca="false">IF(Z2&lt;=Assumptions!$C$71,Z55/Assumptions!$C$72,0)</f>
        <v>0</v>
      </c>
      <c r="AA48" s="18" t="n">
        <f aca="false">IF(AA2&lt;=Assumptions!$C$71,AA55/Assumptions!$C$72,0)</f>
        <v>0</v>
      </c>
    </row>
    <row r="49" customFormat="false" ht="15" hidden="false" customHeight="true" outlineLevel="0" collapsed="false">
      <c r="B49" s="6" t="s">
        <v>259</v>
      </c>
      <c r="C49" s="18" t="n">
        <f aca="false">IF(C2=Assumptions!$C$71,C46,MAX(0,MIN(C46,C48-C47)))</f>
        <v>23.7868815095536</v>
      </c>
      <c r="D49" s="18" t="n">
        <f aca="false">IF(D2=Assumptions!$C$71,D46,MAX(0,MIN(D46,D48-D47)))</f>
        <v>74.5847064520726</v>
      </c>
      <c r="E49" s="18" t="n">
        <f aca="false">IF(E2=Assumptions!$C$71,E46,MAX(0,MIN(E46,E48-E47)))</f>
        <v>80.0187899894719</v>
      </c>
      <c r="F49" s="18" t="n">
        <f aca="false">IF(F2=Assumptions!$C$71,F46,MAX(0,MIN(F46,F48-F47)))</f>
        <v>85.8832509317927</v>
      </c>
      <c r="G49" s="18" t="n">
        <f aca="false">IF(G2=Assumptions!$C$71,G46,MAX(0,MIN(G46,G48-G47)))</f>
        <v>92.2141916078842</v>
      </c>
      <c r="H49" s="18" t="n">
        <f aca="false">IF(H2=Assumptions!$C$71,H46,MAX(0,MIN(H46,H48-H47)))</f>
        <v>99.0508217367829</v>
      </c>
      <c r="I49" s="18" t="n">
        <f aca="false">IF(I2=Assumptions!$C$71,I46,MAX(0,MIN(I46,I48-I47)))</f>
        <v>106.435728614084</v>
      </c>
      <c r="J49" s="18" t="n">
        <f aca="false">IF(J2=Assumptions!$C$71,J46,MAX(0,MIN(J46,J48-J47)))</f>
        <v>114.415170882209</v>
      </c>
      <c r="K49" s="18" t="n">
        <f aca="false">IF(K2=Assumptions!$C$71,K46,MAX(0,MIN(K46,K48-K47)))</f>
        <v>123.039397946201</v>
      </c>
      <c r="L49" s="18" t="n">
        <f aca="false">IF(L2=Assumptions!$C$71,L46,MAX(0,MIN(L46,L48-L47)))</f>
        <v>132.362997277029</v>
      </c>
      <c r="M49" s="18" t="n">
        <f aca="false">IF(M2=Assumptions!$C$71,M46,MAX(0,MIN(M46,M48-M47)))</f>
        <v>142.445272040448</v>
      </c>
      <c r="N49" s="18" t="n">
        <f aca="false">IF(N2=Assumptions!$C$71,N46,MAX(0,MIN(N46,N48-N47)))</f>
        <v>153.350651702766</v>
      </c>
      <c r="O49" s="18" t="n">
        <f aca="false">IF(O2=Assumptions!$C$71,O46,MAX(0,MIN(O46,O48-O47)))</f>
        <v>165.149138496735</v>
      </c>
      <c r="P49" s="18" t="n">
        <f aca="false">IF(P2=Assumptions!$C$71,P46,MAX(0,MIN(P46,P48-P47)))</f>
        <v>147.768612020015</v>
      </c>
      <c r="Q49" s="18" t="n">
        <f aca="false">IF(Q2=Assumptions!$C$71,Q46,MAX(0,MIN(Q46,Q48-Q47)))</f>
        <v>141.649300086779</v>
      </c>
      <c r="R49" s="18" t="n">
        <f aca="false">IF(R2=Assumptions!$C$71,R46,MAX(0,MIN(R46,R48-R47)))</f>
        <v>149.158468002458</v>
      </c>
      <c r="S49" s="18" t="n">
        <f aca="false">IF(S2=Assumptions!$C$71,S46,MAX(0,MIN(S46,S48-S47)))</f>
        <v>157.727207764841</v>
      </c>
      <c r="T49" s="18" t="n">
        <f aca="false">IF(T2=Assumptions!$C$71,T46,MAX(0,MIN(T46,T48-T47)))</f>
        <v>167.204779269871</v>
      </c>
      <c r="U49" s="18" t="n">
        <f aca="false">IF(U2=Assumptions!$C$71,U46,MAX(0,MIN(U46,U48-U47)))</f>
        <v>0</v>
      </c>
      <c r="V49" s="18" t="n">
        <f aca="false">IF(V2=Assumptions!$C$71,V46,MAX(0,MIN(V46,V48-V47)))</f>
        <v>0</v>
      </c>
      <c r="W49" s="18" t="n">
        <f aca="false">IF(W2=Assumptions!$C$71,W46,MAX(0,MIN(W46,W48-W47)))</f>
        <v>0</v>
      </c>
      <c r="X49" s="18" t="n">
        <f aca="false">IF(X2=Assumptions!$C$71,X46,MAX(0,MIN(X46,X48-X47)))</f>
        <v>0</v>
      </c>
      <c r="Y49" s="18" t="n">
        <f aca="false">IF(Y2=Assumptions!$C$71,Y46,MAX(0,MIN(Y46,Y48-Y47)))</f>
        <v>0</v>
      </c>
      <c r="Z49" s="18" t="n">
        <f aca="false">IF(Z2=Assumptions!$C$71,Z46,MAX(0,MIN(Z46,Z48-Z47)))</f>
        <v>0</v>
      </c>
      <c r="AA49" s="18" t="n">
        <f aca="false">IF(AA2=Assumptions!$C$71,AA46,MAX(0,MIN(AA46,AA48-AA47)))</f>
        <v>0</v>
      </c>
    </row>
    <row r="50" customFormat="false" ht="15" hidden="false" customHeight="true" outlineLevel="0" collapsed="false">
      <c r="B50" s="19" t="s">
        <v>260</v>
      </c>
      <c r="C50" s="22" t="n">
        <f aca="false">IF(C46&gt;0.000001,C47+C49,0)</f>
        <v>212.458351063516</v>
      </c>
      <c r="D50" s="22" t="n">
        <f aca="false">IF(D46&gt;0.000001,D47+D49,0)</f>
        <v>261.174823873949</v>
      </c>
      <c r="E50" s="22" t="n">
        <f aca="false">IF(E46&gt;0.000001,E47+E49,0)</f>
        <v>260.082745596792</v>
      </c>
      <c r="F50" s="22" t="n">
        <f aca="false">IF(F46&gt;0.000001,F47+F49,0)</f>
        <v>258.945562415034</v>
      </c>
      <c r="G50" s="22" t="n">
        <f aca="false">IF(G46&gt;0.000001,G47+G49,0)</f>
        <v>257.761718634593</v>
      </c>
      <c r="H50" s="22" t="n">
        <f aca="false">IF(H46&gt;0.000001,H47+H49,0)</f>
        <v>256.529606997802</v>
      </c>
      <c r="I50" s="22" t="n">
        <f aca="false">IF(I46&gt;0.000001,I47+I49,0)</f>
        <v>255.247566973135</v>
      </c>
      <c r="J50" s="22" t="n">
        <f aca="false">IF(J46&gt;0.000001,J47+J49,0)</f>
        <v>253.913882987527</v>
      </c>
      <c r="K50" s="22" t="n">
        <f aca="false">IF(K46&gt;0.000001,K47+K49,0)</f>
        <v>252.526782599326</v>
      </c>
      <c r="L50" s="22" t="n">
        <f aca="false">IF(L46&gt;0.000001,L47+L49,0)</f>
        <v>251.084434609861</v>
      </c>
      <c r="M50" s="22" t="n">
        <f aca="false">IF(M46&gt;0.000001,M47+M49,0)</f>
        <v>249.584947111541</v>
      </c>
      <c r="N50" s="22" t="n">
        <f aca="false">IF(N46&gt;0.000001,N47+N49,0)</f>
        <v>248.02636547032</v>
      </c>
      <c r="O50" s="22" t="n">
        <f aca="false">IF(O46&gt;0.000001,O47+O49,0)</f>
        <v>246.406670240296</v>
      </c>
      <c r="P50" s="22" t="n">
        <f aca="false">IF(P46&gt;0.000001,P47+P49,0)</f>
        <v>214.575594145111</v>
      </c>
      <c r="Q50" s="22" t="n">
        <f aca="false">IF(Q46&gt;0.000001,Q47+Q49,0)</f>
        <v>195.526528660125</v>
      </c>
      <c r="R50" s="22" t="n">
        <f aca="false">IF(R46&gt;0.000001,R47+R49,0)</f>
        <v>190.64138281821</v>
      </c>
      <c r="S50" s="22" t="n">
        <f aca="false">IF(S46&gt;0.000001,S47+S49,0)</f>
        <v>186.158756630378</v>
      </c>
      <c r="T50" s="22" t="n">
        <f aca="false">IF(T46&gt;0.000001,T47+T49,0)</f>
        <v>181.835197455984</v>
      </c>
      <c r="U50" s="22" t="n">
        <f aca="false">IF(U46&gt;0.000001,U47+U49,0)</f>
        <v>0</v>
      </c>
      <c r="V50" s="22" t="n">
        <f aca="false">IF(V46&gt;0.000001,V47+V49,0)</f>
        <v>0</v>
      </c>
      <c r="W50" s="22" t="n">
        <f aca="false">IF(W46&gt;0.000001,W47+W49,0)</f>
        <v>0</v>
      </c>
      <c r="X50" s="22" t="n">
        <f aca="false">IF(X46&gt;0.000001,X47+X49,0)</f>
        <v>0</v>
      </c>
      <c r="Y50" s="22" t="n">
        <f aca="false">IF(Y46&gt;0.000001,Y47+Y49,0)</f>
        <v>0</v>
      </c>
      <c r="Z50" s="22" t="n">
        <f aca="false">IF(Z46&gt;0.000001,Z47+Z49,0)</f>
        <v>0</v>
      </c>
      <c r="AA50" s="22" t="n">
        <f aca="false">IF(AA46&gt;0.000001,AA47+AA49,0)</f>
        <v>0</v>
      </c>
    </row>
    <row r="51" customFormat="false" ht="15" hidden="false" customHeight="true" outlineLevel="0" collapsed="false">
      <c r="B51" s="6" t="s">
        <v>261</v>
      </c>
      <c r="C51" s="20" t="n">
        <f aca="false">C46-C49</f>
        <v>2132.45848482144</v>
      </c>
      <c r="D51" s="20" t="n">
        <f aca="false">D46-D49</f>
        <v>2057.87377836937</v>
      </c>
      <c r="E51" s="20" t="n">
        <f aca="false">E46-E49</f>
        <v>1977.8549883799</v>
      </c>
      <c r="F51" s="20" t="n">
        <f aca="false">F46-F49</f>
        <v>1891.9717374481</v>
      </c>
      <c r="G51" s="20" t="n">
        <f aca="false">G46-G49</f>
        <v>1799.75754584022</v>
      </c>
      <c r="H51" s="20" t="n">
        <f aca="false">H46-H49</f>
        <v>1700.70672410344</v>
      </c>
      <c r="I51" s="20" t="n">
        <f aca="false">I46-I49</f>
        <v>1594.27099548935</v>
      </c>
      <c r="J51" s="20" t="n">
        <f aca="false">J46-J49</f>
        <v>1479.85582460714</v>
      </c>
      <c r="K51" s="20" t="n">
        <f aca="false">K46-K49</f>
        <v>1356.81642666094</v>
      </c>
      <c r="L51" s="20" t="n">
        <f aca="false">L46-L49</f>
        <v>1224.45342938391</v>
      </c>
      <c r="M51" s="20" t="n">
        <f aca="false">M46-M49</f>
        <v>1082.00815734346</v>
      </c>
      <c r="N51" s="20" t="n">
        <f aca="false">N46-N49</f>
        <v>928.657505640698</v>
      </c>
      <c r="O51" s="20" t="n">
        <f aca="false">O46-O49</f>
        <v>763.508367143963</v>
      </c>
      <c r="P51" s="20" t="n">
        <f aca="false">P46-P49</f>
        <v>615.739755123949</v>
      </c>
      <c r="Q51" s="20" t="n">
        <f aca="false">Q46-Q49</f>
        <v>474.090455037169</v>
      </c>
      <c r="R51" s="20" t="n">
        <f aca="false">R46-R49</f>
        <v>324.931987034712</v>
      </c>
      <c r="S51" s="20" t="n">
        <f aca="false">S46-S49</f>
        <v>167.204779269871</v>
      </c>
      <c r="T51" s="20" t="n">
        <f aca="false">T46-T49</f>
        <v>0</v>
      </c>
      <c r="U51" s="20" t="n">
        <f aca="false">U46-U49</f>
        <v>0</v>
      </c>
      <c r="V51" s="20" t="n">
        <f aca="false">V46-V49</f>
        <v>0</v>
      </c>
      <c r="W51" s="20" t="n">
        <f aca="false">W46-W49</f>
        <v>0</v>
      </c>
      <c r="X51" s="20" t="n">
        <f aca="false">X46-X49</f>
        <v>0</v>
      </c>
      <c r="Y51" s="20" t="n">
        <f aca="false">Y46-Y49</f>
        <v>0</v>
      </c>
      <c r="Z51" s="20" t="n">
        <f aca="false">Z46-Z49</f>
        <v>0</v>
      </c>
      <c r="AA51" s="20" t="n">
        <f aca="false">AA46-AA49</f>
        <v>0</v>
      </c>
    </row>
    <row r="53" customFormat="false" ht="15" hidden="false" customHeight="true" outlineLevel="0" collapsed="false">
      <c r="B53" s="36" t="s">
        <v>262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customFormat="false" ht="15" hidden="false" customHeight="true" outlineLevel="0" collapsed="false">
      <c r="B54" s="6" t="s">
        <v>263</v>
      </c>
      <c r="C54" s="18" t="n">
        <f aca="false">MAX(C13,0)*Assumptions!$C$79/365</f>
        <v>73.5476136607424</v>
      </c>
      <c r="D54" s="18" t="n">
        <f aca="false">MAX(D13,0)*Assumptions!$C$79/365</f>
        <v>73.5297238635341</v>
      </c>
      <c r="E54" s="18" t="n">
        <f aca="false">MAX(E13,0)*Assumptions!$C$79/365</f>
        <v>73.5095048242896</v>
      </c>
      <c r="F54" s="18" t="n">
        <f aca="false">MAX(F13,0)*Assumptions!$C$79/365</f>
        <v>73.4868801139863</v>
      </c>
      <c r="G54" s="18" t="n">
        <f aca="false">MAX(G13,0)*Assumptions!$C$79/365</f>
        <v>73.4617713219079</v>
      </c>
      <c r="H54" s="18" t="n">
        <f aca="false">MAX(H13,0)*Assumptions!$C$79/365</f>
        <v>73.4340980091082</v>
      </c>
      <c r="I54" s="18" t="n">
        <f aca="false">MAX(I13,0)*Assumptions!$C$79/365</f>
        <v>73.4037776608378</v>
      </c>
      <c r="J54" s="18" t="n">
        <f aca="false">MAX(J13,0)*Assumptions!$C$79/365</f>
        <v>73.3707256379122</v>
      </c>
      <c r="K54" s="18" t="n">
        <f aca="false">MAX(K13,0)*Assumptions!$C$79/365</f>
        <v>73.334855126999</v>
      </c>
      <c r="L54" s="18" t="n">
        <f aca="false">MAX(L13,0)*Assumptions!$C$79/365</f>
        <v>73.2960770897996</v>
      </c>
      <c r="M54" s="18" t="n">
        <f aca="false">MAX(M13,0)*Assumptions!$C$79/365</f>
        <v>73.2543002111031</v>
      </c>
      <c r="N54" s="18" t="n">
        <f aca="false">MAX(N13,0)*Assumptions!$C$79/365</f>
        <v>73.2094308456864</v>
      </c>
      <c r="O54" s="18" t="n">
        <f aca="false">MAX(O13,0)*Assumptions!$C$79/365</f>
        <v>73.1613729640374</v>
      </c>
      <c r="P54" s="18" t="n">
        <f aca="false">MAX(P13,0)*Assumptions!$C$79/365</f>
        <v>73.110028096875</v>
      </c>
      <c r="Q54" s="18" t="n">
        <f aca="false">MAX(Q13,0)*Assumptions!$C$79/365</f>
        <v>73.0552952784399</v>
      </c>
      <c r="R54" s="18" t="n">
        <f aca="false">MAX(R13,0)*Assumptions!$C$79/365</f>
        <v>72.9970709885306</v>
      </c>
      <c r="S54" s="18" t="n">
        <f aca="false">MAX(S13,0)*Assumptions!$C$79/365</f>
        <v>72.9352490932567</v>
      </c>
      <c r="T54" s="18" t="n">
        <f aca="false">MAX(T13,0)*Assumptions!$C$79/365</f>
        <v>72.8697207844827</v>
      </c>
      <c r="U54" s="18" t="n">
        <f aca="false">MAX(U13,0)*Assumptions!$C$79/365</f>
        <v>72.8003745179341</v>
      </c>
      <c r="V54" s="18" t="n">
        <f aca="false">MAX(V13,0)*Assumptions!$C$79/365</f>
        <v>72.7270959499359</v>
      </c>
      <c r="W54" s="18" t="n">
        <f aca="false">MAX(W13,0)*Assumptions!$C$79/365</f>
        <v>72.6497678727566</v>
      </c>
      <c r="X54" s="18" t="n">
        <f aca="false">MAX(X13,0)*Assumptions!$C$79/365</f>
        <v>72.5682701485255</v>
      </c>
      <c r="Y54" s="18" t="n">
        <f aca="false">MAX(Y13,0)*Assumptions!$C$79/365</f>
        <v>72.4824796416932</v>
      </c>
      <c r="Z54" s="18" t="n">
        <f aca="false">MAX(Z13,0)*Assumptions!$C$79/365</f>
        <v>72.3922701500057</v>
      </c>
      <c r="AA54" s="18" t="n">
        <f aca="false">MAX(AA13,0)*Assumptions!$C$79/365</f>
        <v>72.2975123339578</v>
      </c>
    </row>
    <row r="55" customFormat="false" ht="15" hidden="false" customHeight="true" outlineLevel="0" collapsed="false">
      <c r="B55" s="19" t="s">
        <v>264</v>
      </c>
      <c r="C55" s="22" t="n">
        <f aca="false">C23-C35-C54</f>
        <v>314.058908959004</v>
      </c>
      <c r="D55" s="22" t="n">
        <f aca="false">D23-D35-(D54-C54)</f>
        <v>386.072281098005</v>
      </c>
      <c r="E55" s="22" t="n">
        <f aca="false">E23-E35-(E54-D54)</f>
        <v>384.457955699615</v>
      </c>
      <c r="F55" s="22" t="n">
        <f aca="false">F23-F35-(F54-E54)</f>
        <v>382.776955599776</v>
      </c>
      <c r="G55" s="22" t="n">
        <f aca="false">G23-G35-(G54-F54)</f>
        <v>381.026981149716</v>
      </c>
      <c r="H55" s="22" t="n">
        <f aca="false">H23-H35-(H54-G54)</f>
        <v>379.205656478649</v>
      </c>
      <c r="I55" s="22" t="n">
        <f aca="false">I23-I35-(I54-H54)</f>
        <v>377.310526965626</v>
      </c>
      <c r="J55" s="22" t="n">
        <f aca="false">J23-J35-(J54-I54)</f>
        <v>375.339056626525</v>
      </c>
      <c r="K55" s="22" t="n">
        <f aca="false">K23-K35-(K54-J54)</f>
        <v>373.28862541328</v>
      </c>
      <c r="L55" s="22" t="n">
        <f aca="false">L23-L35-(L54-K54)</f>
        <v>371.156526422381</v>
      </c>
      <c r="M55" s="22" t="n">
        <f aca="false">M23-M35-(M54-L54)</f>
        <v>368.939963009539</v>
      </c>
      <c r="N55" s="22" t="n">
        <f aca="false">N23-N35-(N54-M54)</f>
        <v>366.636045807343</v>
      </c>
      <c r="O55" s="22" t="n">
        <f aca="false">O23-O35-(O54-N54)</f>
        <v>364.241789642589</v>
      </c>
      <c r="P55" s="22" t="n">
        <f aca="false">P23-P35-(P54-O54)</f>
        <v>317.188647323622</v>
      </c>
      <c r="Q55" s="22" t="n">
        <f aca="false">Q23-Q35-(Q54-P54)</f>
        <v>289.030052036798</v>
      </c>
      <c r="R55" s="22" t="n">
        <f aca="false">R23-R35-(R54-Q54)</f>
        <v>281.808761061237</v>
      </c>
      <c r="S55" s="22" t="n">
        <f aca="false">S23-S35-(S54-R54)</f>
        <v>275.182480273618</v>
      </c>
      <c r="T55" s="22" t="n">
        <f aca="false">T23-T35-(T54-S54)</f>
        <v>268.790185059301</v>
      </c>
      <c r="U55" s="22" t="n">
        <f aca="false">U23-U35-(U54-T54)</f>
        <v>262.408107817822</v>
      </c>
      <c r="V55" s="22" t="n">
        <f aca="false">V23-V35-(V54-U54)</f>
        <v>259.803718612867</v>
      </c>
      <c r="W55" s="22" t="n">
        <f aca="false">W23-W35-(W54-V54)</f>
        <v>257.219560847673</v>
      </c>
      <c r="X55" s="22" t="n">
        <f aca="false">X23-X35-(X54-W54)</f>
        <v>254.609214632491</v>
      </c>
      <c r="Y55" s="22" t="n">
        <f aca="false">Y23-Y35-(Y54-X54)</f>
        <v>251.943530191502</v>
      </c>
      <c r="Z55" s="22" t="n">
        <f aca="false">Z23-Z35-(Z54-Y54)</f>
        <v>249.203676702511</v>
      </c>
      <c r="AA55" s="22" t="n">
        <f aca="false">AA23-AA35-(AA54-Z54)</f>
        <v>246.376970159739</v>
      </c>
    </row>
    <row r="56" customFormat="false" ht="15" hidden="false" customHeight="true" outlineLevel="0" collapsed="false">
      <c r="B56" s="6" t="s">
        <v>265</v>
      </c>
      <c r="C56" s="18" t="n">
        <f aca="false">IF(C2=Assumptions!$C$90,Capex!$C$28,0)</f>
        <v>0</v>
      </c>
      <c r="D56" s="18" t="n">
        <f aca="false">IF(D2=Assumptions!$C$90,Capex!$C$28,0)</f>
        <v>0</v>
      </c>
      <c r="E56" s="18" t="n">
        <f aca="false">IF(E2=Assumptions!$C$90,Capex!$C$28,0)</f>
        <v>0</v>
      </c>
      <c r="F56" s="18" t="n">
        <f aca="false">IF(F2=Assumptions!$C$90,Capex!$C$28,0)</f>
        <v>0</v>
      </c>
      <c r="G56" s="18" t="n">
        <f aca="false">IF(G2=Assumptions!$C$90,Capex!$C$28,0)</f>
        <v>0</v>
      </c>
      <c r="H56" s="18" t="n">
        <f aca="false">IF(H2=Assumptions!$C$90,Capex!$C$28,0)</f>
        <v>0</v>
      </c>
      <c r="I56" s="18" t="n">
        <f aca="false">IF(I2=Assumptions!$C$90,Capex!$C$28,0)</f>
        <v>0</v>
      </c>
      <c r="J56" s="18" t="n">
        <f aca="false">IF(J2=Assumptions!$C$90,Capex!$C$28,0)</f>
        <v>0</v>
      </c>
      <c r="K56" s="18" t="n">
        <f aca="false">IF(K2=Assumptions!$C$90,Capex!$C$28,0)</f>
        <v>0</v>
      </c>
      <c r="L56" s="18" t="n">
        <f aca="false">IF(L2=Assumptions!$C$90,Capex!$C$28,0)</f>
        <v>0</v>
      </c>
      <c r="M56" s="18" t="n">
        <f aca="false">IF(M2=Assumptions!$C$90,Capex!$C$28,0)</f>
        <v>405</v>
      </c>
      <c r="N56" s="18" t="n">
        <f aca="false">IF(N2=Assumptions!$C$90,Capex!$C$28,0)</f>
        <v>0</v>
      </c>
      <c r="O56" s="18" t="n">
        <f aca="false">IF(O2=Assumptions!$C$90,Capex!$C$28,0)</f>
        <v>0</v>
      </c>
      <c r="P56" s="18" t="n">
        <f aca="false">IF(P2=Assumptions!$C$90,Capex!$C$28,0)</f>
        <v>0</v>
      </c>
      <c r="Q56" s="18" t="n">
        <f aca="false">IF(Q2=Assumptions!$C$90,Capex!$C$28,0)</f>
        <v>0</v>
      </c>
      <c r="R56" s="18" t="n">
        <f aca="false">IF(R2=Assumptions!$C$90,Capex!$C$28,0)</f>
        <v>0</v>
      </c>
      <c r="S56" s="18" t="n">
        <f aca="false">IF(S2=Assumptions!$C$90,Capex!$C$28,0)</f>
        <v>0</v>
      </c>
      <c r="T56" s="18" t="n">
        <f aca="false">IF(T2=Assumptions!$C$90,Capex!$C$28,0)</f>
        <v>0</v>
      </c>
      <c r="U56" s="18" t="n">
        <f aca="false">IF(U2=Assumptions!$C$90,Capex!$C$28,0)</f>
        <v>0</v>
      </c>
      <c r="V56" s="18" t="n">
        <f aca="false">IF(V2=Assumptions!$C$90,Capex!$C$28,0)</f>
        <v>0</v>
      </c>
      <c r="W56" s="18" t="n">
        <f aca="false">IF(W2=Assumptions!$C$90,Capex!$C$28,0)</f>
        <v>0</v>
      </c>
      <c r="X56" s="18" t="n">
        <f aca="false">IF(X2=Assumptions!$C$90,Capex!$C$28,0)</f>
        <v>0</v>
      </c>
      <c r="Y56" s="18" t="n">
        <f aca="false">IF(Y2=Assumptions!$C$90,Capex!$C$28,0)</f>
        <v>0</v>
      </c>
      <c r="Z56" s="18" t="n">
        <f aca="false">IF(Z2=Assumptions!$C$90,Capex!$C$28,0)</f>
        <v>0</v>
      </c>
      <c r="AA56" s="18" t="n">
        <f aca="false">IF(AA2=Assumptions!$C$90,Capex!$C$28,0)</f>
        <v>0</v>
      </c>
    </row>
    <row r="57" customFormat="false" ht="15" hidden="false" customHeight="true" outlineLevel="0" collapsed="false">
      <c r="B57" s="19" t="s">
        <v>266</v>
      </c>
      <c r="C57" s="22" t="n">
        <f aca="false">C55-C50-C56</f>
        <v>101.600557895488</v>
      </c>
      <c r="D57" s="22" t="n">
        <f aca="false">D55-D50-D56</f>
        <v>124.897457224056</v>
      </c>
      <c r="E57" s="22" t="n">
        <f aca="false">E55-E50-E56</f>
        <v>124.375210102824</v>
      </c>
      <c r="F57" s="22" t="n">
        <f aca="false">F55-F50-F56</f>
        <v>123.831393184743</v>
      </c>
      <c r="G57" s="22" t="n">
        <f aca="false">G55-G50-G56</f>
        <v>123.265262515123</v>
      </c>
      <c r="H57" s="22" t="n">
        <f aca="false">H55-H50-H56</f>
        <v>122.676049480847</v>
      </c>
      <c r="I57" s="22" t="n">
        <f aca="false">I55-I50-I56</f>
        <v>122.062959992491</v>
      </c>
      <c r="J57" s="22" t="n">
        <f aca="false">J55-J50-J56</f>
        <v>121.425173638997</v>
      </c>
      <c r="K57" s="22" t="n">
        <f aca="false">K55-K50-K56</f>
        <v>120.761842813954</v>
      </c>
      <c r="L57" s="22" t="n">
        <f aca="false">L55-L50-L56</f>
        <v>120.07209181252</v>
      </c>
      <c r="M57" s="22" t="n">
        <f aca="false">M55-M50-M56</f>
        <v>-285.644984102002</v>
      </c>
      <c r="N57" s="22" t="n">
        <f aca="false">N55-N50-N56</f>
        <v>118.609680337023</v>
      </c>
      <c r="O57" s="22" t="n">
        <f aca="false">O55-O50-O56</f>
        <v>117.835119402293</v>
      </c>
      <c r="P57" s="22" t="n">
        <f aca="false">P55-P50-P56</f>
        <v>102.61305317851</v>
      </c>
      <c r="Q57" s="22" t="n">
        <f aca="false">Q55-Q50-Q56</f>
        <v>93.5035233766729</v>
      </c>
      <c r="R57" s="22" t="n">
        <f aca="false">R55-R50-R56</f>
        <v>91.1673782430274</v>
      </c>
      <c r="S57" s="22" t="n">
        <f aca="false">S55-S50-S56</f>
        <v>89.0237236432396</v>
      </c>
      <c r="T57" s="22" t="n">
        <f aca="false">T55-T50-T56</f>
        <v>86.9549876033166</v>
      </c>
      <c r="U57" s="22" t="n">
        <f aca="false">U55-U50-U56</f>
        <v>262.408107817822</v>
      </c>
      <c r="V57" s="22" t="n">
        <f aca="false">V55-V50-V56</f>
        <v>259.803718612867</v>
      </c>
      <c r="W57" s="22" t="n">
        <f aca="false">W55-W50-W56</f>
        <v>257.219560847673</v>
      </c>
      <c r="X57" s="22" t="n">
        <f aca="false">X55-X50-X56</f>
        <v>254.609214632491</v>
      </c>
      <c r="Y57" s="22" t="n">
        <f aca="false">Y55-Y50-Y56</f>
        <v>251.943530191502</v>
      </c>
      <c r="Z57" s="22" t="n">
        <f aca="false">Z55-Z50-Z56</f>
        <v>249.203676702511</v>
      </c>
      <c r="AA57" s="22" t="n">
        <f aca="false">AA55-AA50-AA56</f>
        <v>246.376970159739</v>
      </c>
    </row>
    <row r="58" customFormat="false" ht="15" hidden="false" customHeight="true" outlineLevel="0" collapsed="false">
      <c r="B58" s="6" t="s">
        <v>267</v>
      </c>
      <c r="C58" s="38" t="n">
        <f aca="false">IF(C50&gt;0.000001,C55/C50,"")</f>
        <v>1.478214</v>
      </c>
      <c r="D58" s="38" t="n">
        <f aca="false">IF(D50&gt;0.000001,D55/D50,"")</f>
        <v>1.478214</v>
      </c>
      <c r="E58" s="38" t="n">
        <f aca="false">IF(E50&gt;0.000001,E55/E50,"")</f>
        <v>1.478214</v>
      </c>
      <c r="F58" s="38" t="n">
        <f aca="false">IF(F50&gt;0.000001,F55/F50,"")</f>
        <v>1.478214</v>
      </c>
      <c r="G58" s="38" t="n">
        <f aca="false">IF(G50&gt;0.000001,G55/G50,"")</f>
        <v>1.478214</v>
      </c>
      <c r="H58" s="38" t="n">
        <f aca="false">IF(H50&gt;0.000001,H55/H50,"")</f>
        <v>1.478214</v>
      </c>
      <c r="I58" s="38" t="n">
        <f aca="false">IF(I50&gt;0.000001,I55/I50,"")</f>
        <v>1.478214</v>
      </c>
      <c r="J58" s="38" t="n">
        <f aca="false">IF(J50&gt;0.000001,J55/J50,"")</f>
        <v>1.478214</v>
      </c>
      <c r="K58" s="38" t="n">
        <f aca="false">IF(K50&gt;0.000001,K55/K50,"")</f>
        <v>1.478214</v>
      </c>
      <c r="L58" s="38" t="n">
        <f aca="false">IF(L50&gt;0.000001,L55/L50,"")</f>
        <v>1.478214</v>
      </c>
      <c r="M58" s="38" t="n">
        <f aca="false">IF(M50&gt;0.000001,M55/M50,"")</f>
        <v>1.478214</v>
      </c>
      <c r="N58" s="38" t="n">
        <f aca="false">IF(N50&gt;0.000001,N55/N50,"")</f>
        <v>1.478214</v>
      </c>
      <c r="O58" s="38" t="n">
        <f aca="false">IF(O50&gt;0.000001,O55/O50,"")</f>
        <v>1.478214</v>
      </c>
      <c r="P58" s="38" t="n">
        <f aca="false">IF(P50&gt;0.000001,P55/P50,"")</f>
        <v>1.478214</v>
      </c>
      <c r="Q58" s="38" t="n">
        <f aca="false">IF(Q50&gt;0.000001,Q55/Q50,"")</f>
        <v>1.478214</v>
      </c>
      <c r="R58" s="38" t="n">
        <f aca="false">IF(R50&gt;0.000001,R55/R50,"")</f>
        <v>1.478214</v>
      </c>
      <c r="S58" s="38" t="n">
        <f aca="false">IF(S50&gt;0.000001,S55/S50,"")</f>
        <v>1.478214</v>
      </c>
      <c r="T58" s="38" t="n">
        <f aca="false">IF(T50&gt;0.000001,T55/T50,"")</f>
        <v>1.47820767827068</v>
      </c>
      <c r="U58" s="38" t="str">
        <f aca="false">IF(U50&gt;0.000001,U55/U50,"")</f>
        <v/>
      </c>
      <c r="V58" s="38" t="str">
        <f aca="false">IF(V50&gt;0.000001,V55/V50,"")</f>
        <v/>
      </c>
      <c r="W58" s="38" t="str">
        <f aca="false">IF(W50&gt;0.000001,W55/W50,"")</f>
        <v/>
      </c>
      <c r="X58" s="38" t="str">
        <f aca="false">IF(X50&gt;0.000001,X55/X50,"")</f>
        <v/>
      </c>
      <c r="Y58" s="38" t="str">
        <f aca="false">IF(Y50&gt;0.000001,Y55/Y50,"")</f>
        <v/>
      </c>
      <c r="Z58" s="38" t="str">
        <f aca="false">IF(Z50&gt;0.000001,Z55/Z50,"")</f>
        <v/>
      </c>
      <c r="AA58" s="38" t="str">
        <f aca="false">IF(AA50&gt;0.000001,AA55/AA50,"")</f>
        <v/>
      </c>
    </row>
    <row r="59" customFormat="false" ht="15" hidden="false" customHeight="true" outlineLevel="0" collapsed="false">
      <c r="B59" s="6" t="s">
        <v>268</v>
      </c>
      <c r="C59" s="38" t="n">
        <f aca="false">IF(C50&gt;0.000001,(C55-C56)/C50,"")</f>
        <v>1.478214</v>
      </c>
      <c r="D59" s="38" t="n">
        <f aca="false">IF(D50&gt;0.000001,(D55-D56)/D50,"")</f>
        <v>1.478214</v>
      </c>
      <c r="E59" s="38" t="n">
        <f aca="false">IF(E50&gt;0.000001,(E55-E56)/E50,"")</f>
        <v>1.478214</v>
      </c>
      <c r="F59" s="38" t="n">
        <f aca="false">IF(F50&gt;0.000001,(F55-F56)/F50,"")</f>
        <v>1.478214</v>
      </c>
      <c r="G59" s="38" t="n">
        <f aca="false">IF(G50&gt;0.000001,(G55-G56)/G50,"")</f>
        <v>1.478214</v>
      </c>
      <c r="H59" s="38" t="n">
        <f aca="false">IF(H50&gt;0.000001,(H55-H56)/H50,"")</f>
        <v>1.478214</v>
      </c>
      <c r="I59" s="38" t="n">
        <f aca="false">IF(I50&gt;0.000001,(I55-I56)/I50,"")</f>
        <v>1.478214</v>
      </c>
      <c r="J59" s="38" t="n">
        <f aca="false">IF(J50&gt;0.000001,(J55-J56)/J50,"")</f>
        <v>1.478214</v>
      </c>
      <c r="K59" s="38" t="n">
        <f aca="false">IF(K50&gt;0.000001,(K55-K56)/K50,"")</f>
        <v>1.478214</v>
      </c>
      <c r="L59" s="38" t="n">
        <f aca="false">IF(L50&gt;0.000001,(L55-L56)/L50,"")</f>
        <v>1.478214</v>
      </c>
      <c r="M59" s="38" t="n">
        <f aca="false">IF(M50&gt;0.000001,(M55-M56)/M50,"")</f>
        <v>-0.144480015352631</v>
      </c>
      <c r="N59" s="38" t="n">
        <f aca="false">IF(N50&gt;0.000001,(N55-N56)/N50,"")</f>
        <v>1.478214</v>
      </c>
      <c r="O59" s="38" t="n">
        <f aca="false">IF(O50&gt;0.000001,(O55-O56)/O50,"")</f>
        <v>1.478214</v>
      </c>
      <c r="P59" s="38" t="n">
        <f aca="false">IF(P50&gt;0.000001,(P55-P56)/P50,"")</f>
        <v>1.478214</v>
      </c>
      <c r="Q59" s="38" t="n">
        <f aca="false">IF(Q50&gt;0.000001,(Q55-Q56)/Q50,"")</f>
        <v>1.478214</v>
      </c>
      <c r="R59" s="38" t="n">
        <f aca="false">IF(R50&gt;0.000001,(R55-R56)/R50,"")</f>
        <v>1.478214</v>
      </c>
      <c r="S59" s="38" t="n">
        <f aca="false">IF(S50&gt;0.000001,(S55-S56)/S50,"")</f>
        <v>1.478214</v>
      </c>
      <c r="T59" s="38" t="n">
        <f aca="false">IF(T50&gt;0.000001,(T55-T56)/T50,"")</f>
        <v>1.47820767827068</v>
      </c>
      <c r="U59" s="38" t="str">
        <f aca="false">IF(U50&gt;0.000001,(U55-U56)/U50,"")</f>
        <v/>
      </c>
      <c r="V59" s="38" t="str">
        <f aca="false">IF(V50&gt;0.000001,(V55-V56)/V50,"")</f>
        <v/>
      </c>
      <c r="W59" s="38" t="str">
        <f aca="false">IF(W50&gt;0.000001,(W55-W56)/W50,"")</f>
        <v/>
      </c>
      <c r="X59" s="38" t="str">
        <f aca="false">IF(X50&gt;0.000001,(X55-X56)/X50,"")</f>
        <v/>
      </c>
      <c r="Y59" s="38" t="str">
        <f aca="false">IF(Y50&gt;0.000001,(Y55-Y56)/Y50,"")</f>
        <v/>
      </c>
      <c r="Z59" s="38" t="str">
        <f aca="false">IF(Z50&gt;0.000001,(Z55-Z56)/Z50,"")</f>
        <v/>
      </c>
      <c r="AA59" s="38" t="str">
        <f aca="false">IF(AA50&gt;0.000001,(AA55-AA56)/AA50,"")</f>
        <v/>
      </c>
    </row>
    <row r="61" customFormat="false" ht="15" hidden="false" customHeight="true" outlineLevel="0" collapsed="false">
      <c r="B61" s="36" t="s">
        <v>269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customFormat="false" ht="15" hidden="false" customHeight="true" outlineLevel="0" collapsed="false">
      <c r="B62" s="6" t="s">
        <v>270</v>
      </c>
      <c r="C62" s="18" t="n">
        <f aca="false">-Capex!$C$23*Assumptions!$C$74</f>
        <v>-323.436804949649</v>
      </c>
      <c r="D62" s="18" t="n">
        <f aca="false">-Capex!$C$23*Assumptions!$C$75</f>
        <v>-395.311650494015</v>
      </c>
      <c r="E62" s="20" t="n">
        <f aca="false">C57</f>
        <v>101.600557895488</v>
      </c>
      <c r="F62" s="20" t="n">
        <f aca="false">D57</f>
        <v>124.897457224056</v>
      </c>
      <c r="G62" s="20" t="n">
        <f aca="false">E57</f>
        <v>124.375210102824</v>
      </c>
      <c r="H62" s="20" t="n">
        <f aca="false">F57</f>
        <v>123.831393184743</v>
      </c>
      <c r="I62" s="20" t="n">
        <f aca="false">G57</f>
        <v>123.265262515123</v>
      </c>
      <c r="J62" s="20" t="n">
        <f aca="false">H57</f>
        <v>122.676049480847</v>
      </c>
      <c r="K62" s="20" t="n">
        <f aca="false">I57</f>
        <v>122.062959992491</v>
      </c>
      <c r="L62" s="20" t="n">
        <f aca="false">J57</f>
        <v>121.425173638997</v>
      </c>
      <c r="M62" s="20" t="n">
        <f aca="false">K57</f>
        <v>120.761842813954</v>
      </c>
      <c r="N62" s="20" t="n">
        <f aca="false">L57</f>
        <v>120.07209181252</v>
      </c>
      <c r="O62" s="20" t="n">
        <f aca="false">M57</f>
        <v>-285.644984102002</v>
      </c>
      <c r="P62" s="20" t="n">
        <f aca="false">N57</f>
        <v>118.609680337023</v>
      </c>
      <c r="Q62" s="20" t="n">
        <f aca="false">O57</f>
        <v>117.835119402293</v>
      </c>
      <c r="R62" s="20" t="n">
        <f aca="false">P57</f>
        <v>102.61305317851</v>
      </c>
      <c r="S62" s="20" t="n">
        <f aca="false">Q57</f>
        <v>93.5035233766729</v>
      </c>
      <c r="T62" s="20" t="n">
        <f aca="false">R57</f>
        <v>91.1673782430274</v>
      </c>
      <c r="U62" s="20" t="n">
        <f aca="false">S57</f>
        <v>89.0237236432396</v>
      </c>
      <c r="V62" s="20" t="n">
        <f aca="false">T57</f>
        <v>86.9549876033166</v>
      </c>
      <c r="W62" s="20" t="n">
        <f aca="false">U57</f>
        <v>262.408107817822</v>
      </c>
      <c r="X62" s="20" t="n">
        <f aca="false">V57</f>
        <v>259.803718612867</v>
      </c>
      <c r="Y62" s="20" t="n">
        <f aca="false">W57</f>
        <v>257.219560847673</v>
      </c>
      <c r="Z62" s="20" t="n">
        <f aca="false">X57</f>
        <v>254.609214632491</v>
      </c>
      <c r="AA62" s="20" t="n">
        <f aca="false">Y57</f>
        <v>251.943530191502</v>
      </c>
      <c r="AB62" s="20" t="n">
        <f aca="false">Z57</f>
        <v>249.203676702511</v>
      </c>
      <c r="AC62" s="20" t="n">
        <f aca="false">AA57</f>
        <v>246.376970159739</v>
      </c>
    </row>
    <row r="63" customFormat="false" ht="15" hidden="false" customHeight="true" outlineLevel="0" collapsed="false">
      <c r="B63" s="6" t="s">
        <v>271</v>
      </c>
      <c r="C63" s="18" t="n">
        <f aca="false">-Capex!$C$21*Assumptions!$C$74</f>
        <v>-1293.7472197986</v>
      </c>
      <c r="D63" s="18" t="n">
        <f aca="false">-Capex!$C$21*Assumptions!$C$75</f>
        <v>-1581.24660197606</v>
      </c>
      <c r="E63" s="20" t="n">
        <f aca="false">C55-C56</f>
        <v>314.058908959004</v>
      </c>
      <c r="F63" s="20" t="n">
        <f aca="false">D55-D56</f>
        <v>386.072281098005</v>
      </c>
      <c r="G63" s="20" t="n">
        <f aca="false">E55-E56</f>
        <v>384.457955699615</v>
      </c>
      <c r="H63" s="20" t="n">
        <f aca="false">F55-F56</f>
        <v>382.776955599776</v>
      </c>
      <c r="I63" s="20" t="n">
        <f aca="false">G55-G56</f>
        <v>381.026981149716</v>
      </c>
      <c r="J63" s="20" t="n">
        <f aca="false">H55-H56</f>
        <v>379.205656478649</v>
      </c>
      <c r="K63" s="20" t="n">
        <f aca="false">I55-I56</f>
        <v>377.310526965626</v>
      </c>
      <c r="L63" s="20" t="n">
        <f aca="false">J55-J56</f>
        <v>375.339056626525</v>
      </c>
      <c r="M63" s="20" t="n">
        <f aca="false">K55-K56</f>
        <v>373.28862541328</v>
      </c>
      <c r="N63" s="20" t="n">
        <f aca="false">L55-L56</f>
        <v>371.156526422381</v>
      </c>
      <c r="O63" s="20" t="n">
        <f aca="false">M55-M56</f>
        <v>-36.0600369904611</v>
      </c>
      <c r="P63" s="20" t="n">
        <f aca="false">N55-N56</f>
        <v>366.636045807343</v>
      </c>
      <c r="Q63" s="20" t="n">
        <f aca="false">O55-O56</f>
        <v>364.241789642589</v>
      </c>
      <c r="R63" s="20" t="n">
        <f aca="false">P55-P56</f>
        <v>317.188647323622</v>
      </c>
      <c r="S63" s="20" t="n">
        <f aca="false">Q55-Q56</f>
        <v>289.030052036798</v>
      </c>
      <c r="T63" s="20" t="n">
        <f aca="false">R55-R56</f>
        <v>281.808761061237</v>
      </c>
      <c r="U63" s="20" t="n">
        <f aca="false">S55-S56</f>
        <v>275.182480273618</v>
      </c>
      <c r="V63" s="20" t="n">
        <f aca="false">T55-T56</f>
        <v>268.790185059301</v>
      </c>
      <c r="W63" s="20" t="n">
        <f aca="false">U55-U56</f>
        <v>262.408107817822</v>
      </c>
      <c r="X63" s="20" t="n">
        <f aca="false">V55-V56</f>
        <v>259.803718612867</v>
      </c>
      <c r="Y63" s="20" t="n">
        <f aca="false">W55-W56</f>
        <v>257.219560847673</v>
      </c>
      <c r="Z63" s="20" t="n">
        <f aca="false">X55-X56</f>
        <v>254.609214632491</v>
      </c>
      <c r="AA63" s="20" t="n">
        <f aca="false">Y55-Y56</f>
        <v>251.943530191502</v>
      </c>
      <c r="AB63" s="20" t="n">
        <f aca="false">Z55-Z56</f>
        <v>249.203676702511</v>
      </c>
      <c r="AC63" s="20" t="n">
        <f aca="false">AA55-AA56</f>
        <v>246.376970159739</v>
      </c>
    </row>
    <row r="65" customFormat="false" ht="15" hidden="false" customHeight="true" outlineLevel="0" collapsed="false">
      <c r="B65" s="36" t="s">
        <v>272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customFormat="false" ht="15" hidden="false" customHeight="true" outlineLevel="0" collapsed="false">
      <c r="B66" s="6" t="s">
        <v>273</v>
      </c>
      <c r="C66" s="37" t="n">
        <f aca="false">Assumptions!$C$16</f>
        <v>5.9113</v>
      </c>
    </row>
    <row r="67" customFormat="false" ht="15" hidden="false" customHeight="true" outlineLevel="0" collapsed="false">
      <c r="B67" s="6" t="s">
        <v>274</v>
      </c>
      <c r="C67" s="39" t="n">
        <f aca="false">IRR(C63:AC63)</f>
        <v>0.100960565378758</v>
      </c>
    </row>
    <row r="68" customFormat="false" ht="15" hidden="false" customHeight="true" outlineLevel="0" collapsed="false">
      <c r="B68" s="19" t="s">
        <v>275</v>
      </c>
      <c r="C68" s="40" t="n">
        <f aca="false">IRR(C62:AC62)</f>
        <v>0.140000860008361</v>
      </c>
    </row>
    <row r="69" customFormat="false" ht="15" hidden="false" customHeight="true" outlineLevel="0" collapsed="false">
      <c r="B69" s="6" t="s">
        <v>276</v>
      </c>
      <c r="C69" s="18" t="n">
        <f aca="false">C62+NPV(Assumptions!$C$78,D62:AC62)</f>
        <v>257.396976686478</v>
      </c>
    </row>
    <row r="70" customFormat="false" ht="15" hidden="false" customHeight="true" outlineLevel="0" collapsed="false">
      <c r="B70" s="19" t="s">
        <v>277</v>
      </c>
      <c r="C70" s="41" t="n">
        <f aca="false">MIN(C58:AA58)</f>
        <v>1.47820767827068</v>
      </c>
    </row>
    <row r="71" customFormat="false" ht="15" hidden="false" customHeight="true" outlineLevel="0" collapsed="false">
      <c r="B71" s="6" t="s">
        <v>278</v>
      </c>
      <c r="C71" s="38" t="n">
        <f aca="false">AVERAGE(C58:AA58)</f>
        <v>1.47821364879282</v>
      </c>
    </row>
    <row r="72" customFormat="false" ht="15" hidden="false" customHeight="true" outlineLevel="0" collapsed="false">
      <c r="B72" s="6" t="s">
        <v>279</v>
      </c>
      <c r="C72" s="6" t="str">
        <f aca="false">IF(C68&gt;=Assumptions!$C$76-0.0001,"PASS","FAIL")</f>
        <v>PASS</v>
      </c>
    </row>
    <row r="73" customFormat="false" ht="15" hidden="false" customHeight="true" outlineLevel="0" collapsed="false">
      <c r="B73" s="6" t="s">
        <v>280</v>
      </c>
      <c r="C73" s="6" t="str">
        <f aca="false">IF(C70&gt;=Assumptions!$C$77,"PASS","FAIL")</f>
        <v>PASS</v>
      </c>
    </row>
    <row r="74" customFormat="false" ht="15" hidden="false" customHeight="true" outlineLevel="0" collapsed="false">
      <c r="B74" s="3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4" min="3" style="1" width="18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5.75" hidden="false" customHeight="true" outlineLevel="0" collapsed="false">
      <c r="B1" s="2" t="s">
        <v>282</v>
      </c>
    </row>
    <row r="3" customFormat="false" ht="15" hidden="false" customHeight="true" outlineLevel="0" collapsed="false">
      <c r="B3" s="16" t="s">
        <v>283</v>
      </c>
      <c r="C3" s="16" t="s">
        <v>284</v>
      </c>
      <c r="D3" s="16" t="s">
        <v>285</v>
      </c>
      <c r="E3" s="16" t="s">
        <v>286</v>
      </c>
      <c r="F3" s="16" t="s">
        <v>287</v>
      </c>
    </row>
    <row r="4" customFormat="false" ht="15" hidden="false" customHeight="true" outlineLevel="0" collapsed="false">
      <c r="B4" s="6" t="s">
        <v>288</v>
      </c>
      <c r="C4" s="29" t="n">
        <f aca="false">'Monthly Y1'!F16</f>
        <v>0.9</v>
      </c>
      <c r="D4" s="32" t="n">
        <f aca="false">Assumptions!$C$24</f>
        <v>0.9</v>
      </c>
      <c r="E4" s="19" t="str">
        <f aca="false">IF('Monthly Y1'!F16&gt;=Assumptions!$C$24,"PASS","FAIL")</f>
        <v>PASS</v>
      </c>
      <c r="F4" s="8" t="s">
        <v>289</v>
      </c>
    </row>
    <row r="5" customFormat="false" ht="15" hidden="false" customHeight="true" outlineLevel="0" collapsed="false">
      <c r="B5" s="6" t="s">
        <v>290</v>
      </c>
      <c r="C5" s="31" t="str">
        <f aca="false">'Monthly Y1'!K16</f>
        <v>ALL PASS</v>
      </c>
      <c r="D5" s="6" t="s">
        <v>291</v>
      </c>
      <c r="E5" s="19" t="str">
        <f aca="false">IF('Monthly Y1'!K16="ALL PASS","PASS","FAIL")</f>
        <v>PASS</v>
      </c>
      <c r="F5" s="8" t="s">
        <v>292</v>
      </c>
    </row>
    <row r="6" customFormat="false" ht="15" hidden="false" customHeight="true" outlineLevel="0" collapsed="false">
      <c r="B6" s="6" t="s">
        <v>293</v>
      </c>
      <c r="C6" s="29" t="n">
        <f aca="false">MIN('Dispatch 25Y'!I4:I28)</f>
        <v>0.4</v>
      </c>
      <c r="D6" s="6" t="n">
        <f aca="false">Assumptions!$C$19*(1-Assumptions!$C$20)</f>
        <v>0.34</v>
      </c>
      <c r="E6" s="19" t="str">
        <f aca="false">IF(MIN('Dispatch 25Y'!I4:I28)&gt;=Assumptions!$C$19*(1-Assumptions!$C$20),"PASS","FAIL")</f>
        <v>PASS</v>
      </c>
      <c r="F6" s="8" t="s">
        <v>294</v>
      </c>
    </row>
    <row r="7" customFormat="false" ht="15" hidden="false" customHeight="true" outlineLevel="0" collapsed="false">
      <c r="B7" s="6" t="s">
        <v>295</v>
      </c>
      <c r="C7" s="29" t="n">
        <f aca="false">MAX('Dispatch 25Y'!I4:I28)</f>
        <v>0.4</v>
      </c>
      <c r="D7" s="6" t="n">
        <f aca="false">Assumptions!$C$19*Assumptions!$C$21</f>
        <v>0.44</v>
      </c>
      <c r="E7" s="19" t="str">
        <f aca="false">IF(MAX('Dispatch 25Y'!I4:I28)&lt;=Assumptions!$C$19*Assumptions!$C$21+0.0000001,"PASS","FAIL")</f>
        <v>PASS</v>
      </c>
      <c r="F7" s="8" t="s">
        <v>296</v>
      </c>
    </row>
    <row r="8" customFormat="false" ht="15" hidden="false" customHeight="true" outlineLevel="0" collapsed="false">
      <c r="B8" s="6" t="s">
        <v>297</v>
      </c>
      <c r="C8" s="26" t="n">
        <f aca="false">'Monthly Y1'!J16</f>
        <v>0</v>
      </c>
      <c r="D8" s="6" t="s">
        <v>298</v>
      </c>
      <c r="E8" s="19" t="str">
        <f aca="false">IF('Monthly Y1'!J16&lt;=0.000001,"PASS","FAIL")</f>
        <v>PASS</v>
      </c>
      <c r="F8" s="8" t="s">
        <v>299</v>
      </c>
    </row>
    <row r="9" customFormat="false" ht="15" hidden="false" customHeight="true" outlineLevel="0" collapsed="false">
      <c r="B9" s="6" t="s">
        <v>300</v>
      </c>
      <c r="C9" s="27" t="n">
        <f aca="false">Assumptions!$C$15</f>
        <v>200</v>
      </c>
      <c r="D9" s="6" t="s">
        <v>301</v>
      </c>
      <c r="E9" s="19" t="str">
        <f aca="false">IF(Assumptions!$C$15&gt;=50,"PASS","FAIL")</f>
        <v>PASS</v>
      </c>
      <c r="F9" s="8" t="s">
        <v>302</v>
      </c>
    </row>
    <row r="10" customFormat="false" ht="15" hidden="false" customHeight="true" outlineLevel="0" collapsed="false">
      <c r="B10" s="6" t="s">
        <v>303</v>
      </c>
      <c r="C10" s="27" t="n">
        <f aca="false">MOD(Assumptions!$C$15,10)</f>
        <v>0</v>
      </c>
      <c r="D10" s="6" t="s">
        <v>298</v>
      </c>
      <c r="E10" s="19" t="str">
        <f aca="false">IF(MOD(Assumptions!$C$15,10)=0,"PASS","FAIL")</f>
        <v>PASS</v>
      </c>
      <c r="F10" s="8"/>
    </row>
    <row r="11" customFormat="false" ht="15" hidden="false" customHeight="true" outlineLevel="0" collapsed="false">
      <c r="B11" s="6" t="s">
        <v>304</v>
      </c>
      <c r="C11" s="27" t="n">
        <f aca="false">Assumptions!$C$15</f>
        <v>200</v>
      </c>
      <c r="D11" s="6" t="s">
        <v>305</v>
      </c>
      <c r="E11" s="19" t="str">
        <f aca="false">IF(Assumptions!$C$15&lt;=600,"PASS","FAIL")</f>
        <v>PASS</v>
      </c>
      <c r="F11" s="8" t="s">
        <v>306</v>
      </c>
    </row>
    <row r="12" customFormat="false" ht="15" hidden="false" customHeight="true" outlineLevel="0" collapsed="false">
      <c r="B12" s="6" t="s">
        <v>307</v>
      </c>
      <c r="C12" s="31" t="s">
        <v>308</v>
      </c>
      <c r="D12" s="6" t="s">
        <v>308</v>
      </c>
      <c r="E12" s="19" t="s">
        <v>309</v>
      </c>
      <c r="F12" s="8" t="s">
        <v>310</v>
      </c>
    </row>
    <row r="13" customFormat="false" ht="15" hidden="false" customHeight="true" outlineLevel="0" collapsed="false">
      <c r="B13" s="6" t="s">
        <v>311</v>
      </c>
      <c r="C13" s="29" t="n">
        <f aca="false">Assumptions!$C$19</f>
        <v>0.4</v>
      </c>
      <c r="D13" s="6" t="s">
        <v>312</v>
      </c>
      <c r="E13" s="19" t="str">
        <f aca="false">IF(Assumptions!$C$19&gt;=0.4,"PASS","FAIL")</f>
        <v>PASS</v>
      </c>
      <c r="F13" s="8" t="s">
        <v>313</v>
      </c>
    </row>
    <row r="15" customFormat="false" ht="15" hidden="false" customHeight="true" outlineLevel="0" collapsed="false">
      <c r="B15" s="16" t="s">
        <v>314</v>
      </c>
      <c r="C15" s="16" t="s">
        <v>315</v>
      </c>
      <c r="D15" s="16" t="s">
        <v>316</v>
      </c>
      <c r="E15" s="16" t="s">
        <v>317</v>
      </c>
      <c r="F15" s="42"/>
    </row>
    <row r="16" customFormat="false" ht="15" hidden="false" customHeight="true" outlineLevel="0" collapsed="false">
      <c r="B16" s="6" t="s">
        <v>318</v>
      </c>
      <c r="C16" s="7" t="n">
        <v>288.8</v>
      </c>
      <c r="D16" s="23" t="n">
        <f aca="false">Assumptions!$C$11</f>
        <v>288.8</v>
      </c>
      <c r="E16" s="19" t="str">
        <f aca="false">IF(ABS(C16-D16)&lt;0.005,"MATCH","DIFF")</f>
        <v>MATCH</v>
      </c>
    </row>
    <row r="17" customFormat="false" ht="15" hidden="false" customHeight="true" outlineLevel="0" collapsed="false">
      <c r="B17" s="6" t="s">
        <v>319</v>
      </c>
      <c r="C17" s="7" t="n">
        <v>40.9</v>
      </c>
      <c r="D17" s="23" t="n">
        <f aca="false">Assumptions!$C$12</f>
        <v>40.9</v>
      </c>
      <c r="E17" s="19" t="str">
        <f aca="false">IF(ABS(C17-D17)&lt;0.005,"MATCH","DIFF")</f>
        <v>MATCH</v>
      </c>
    </row>
    <row r="18" customFormat="false" ht="15" hidden="false" customHeight="true" outlineLevel="0" collapsed="false">
      <c r="B18" s="6" t="s">
        <v>320</v>
      </c>
      <c r="C18" s="7" t="n">
        <v>180</v>
      </c>
      <c r="D18" s="23" t="n">
        <f aca="false">Assumptions!$C$13</f>
        <v>180</v>
      </c>
      <c r="E18" s="19" t="str">
        <f aca="false">IF(ABS(C18-D18)&lt;0.005,"MATCH","DIFF")</f>
        <v>MATCH</v>
      </c>
    </row>
    <row r="19" customFormat="false" ht="15" hidden="false" customHeight="true" outlineLevel="0" collapsed="false">
      <c r="B19" s="6" t="s">
        <v>321</v>
      </c>
      <c r="C19" s="7" t="n">
        <v>540</v>
      </c>
      <c r="D19" s="23" t="n">
        <f aca="false">Assumptions!$C$14</f>
        <v>540</v>
      </c>
      <c r="E19" s="19" t="str">
        <f aca="false">IF(ABS(C19-D19)&lt;0.005,"MATCH","DIFF")</f>
        <v>MATCH</v>
      </c>
    </row>
    <row r="20" customFormat="false" ht="15" hidden="false" customHeight="true" outlineLevel="0" collapsed="false">
      <c r="B20" s="6" t="s">
        <v>322</v>
      </c>
      <c r="C20" s="7" t="n">
        <v>200</v>
      </c>
      <c r="D20" s="23" t="n">
        <f aca="false">Assumptions!$C$15</f>
        <v>200</v>
      </c>
      <c r="E20" s="19" t="str">
        <f aca="false">IF(ABS(C20-D20)&lt;0.005,"MATCH","DIFF")</f>
        <v>MATCH</v>
      </c>
    </row>
    <row r="21" customFormat="false" ht="15" hidden="false" customHeight="true" outlineLevel="0" collapsed="false">
      <c r="B21" s="6" t="s">
        <v>323</v>
      </c>
      <c r="C21" s="43" t="n">
        <v>5.9113</v>
      </c>
      <c r="D21" s="44" t="n">
        <f aca="false">Assumptions!$C$16</f>
        <v>5.9113</v>
      </c>
      <c r="E21" s="19" t="str">
        <f aca="false">IF(ABS(C21-D21)&lt;0.005,"MATCH","DIFF")</f>
        <v>MATCH</v>
      </c>
    </row>
    <row r="22" customFormat="false" ht="15" hidden="false" customHeight="true" outlineLevel="0" collapsed="false">
      <c r="B22" s="6" t="s">
        <v>324</v>
      </c>
      <c r="C22" s="10" t="n">
        <v>0.14</v>
      </c>
      <c r="D22" s="45" t="n">
        <f aca="false">'Financial Model'!C68</f>
        <v>0.140000860008361</v>
      </c>
      <c r="E22" s="19" t="str">
        <f aca="false">IF(ABS(C22-D22)&lt;0.001,"MATCH","DIFF")</f>
        <v>MATCH</v>
      </c>
    </row>
    <row r="23" customFormat="false" ht="15" hidden="false" customHeight="true" outlineLevel="0" collapsed="false">
      <c r="B23" s="6" t="s">
        <v>325</v>
      </c>
      <c r="C23" s="11" t="n">
        <v>1.1</v>
      </c>
      <c r="D23" s="46" t="n">
        <f aca="false">'Financial Model'!C70</f>
        <v>1.47820767827068</v>
      </c>
      <c r="E23" s="19" t="str">
        <f aca="false">IF(D23&gt;=C23,"PASS","FAIL")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4" min="3" style="1" width="16"/>
    <col collapsed="false" customWidth="true" hidden="false" outlineLevel="0" max="6" min="5" style="1" width="12"/>
  </cols>
  <sheetData>
    <row r="1" customFormat="false" ht="15.75" hidden="false" customHeight="true" outlineLevel="0" collapsed="false">
      <c r="B1" s="2" t="s">
        <v>326</v>
      </c>
    </row>
    <row r="2" customFormat="false" ht="15" hidden="false" customHeight="true" outlineLevel="0" collapsed="false">
      <c r="B2" s="3" t="s">
        <v>327</v>
      </c>
    </row>
    <row r="4" customFormat="false" ht="15" hidden="false" customHeight="true" outlineLevel="0" collapsed="false">
      <c r="B4" s="16" t="s">
        <v>328</v>
      </c>
      <c r="C4" s="16" t="s">
        <v>329</v>
      </c>
      <c r="D4" s="16" t="s">
        <v>316</v>
      </c>
      <c r="E4" s="16" t="s">
        <v>330</v>
      </c>
      <c r="F4" s="16" t="s">
        <v>286</v>
      </c>
    </row>
    <row r="5" customFormat="false" ht="15" hidden="false" customHeight="true" outlineLevel="0" collapsed="false">
      <c r="B5" s="6" t="s">
        <v>331</v>
      </c>
      <c r="C5" s="47" t="n">
        <v>2705.60812</v>
      </c>
      <c r="D5" s="18" t="n">
        <f aca="false">Capex!C15</f>
        <v>2705.60812</v>
      </c>
      <c r="E5" s="39" t="n">
        <f aca="false">IF(ABS(C5)&gt;0.0001,(D5-C5)/ABS(C5),D5-C5)</f>
        <v>0</v>
      </c>
      <c r="F5" s="19" t="str">
        <f aca="false">IF(ABS(E5)&lt;0.005,"PASS","CHECK")</f>
        <v>PASS</v>
      </c>
    </row>
    <row r="6" customFormat="false" ht="15" hidden="false" customHeight="true" outlineLevel="0" collapsed="false">
      <c r="B6" s="6" t="s">
        <v>332</v>
      </c>
      <c r="C6" s="47" t="n">
        <v>169.385702</v>
      </c>
      <c r="D6" s="18" t="n">
        <f aca="false">Capex!C20</f>
        <v>169.385701774658</v>
      </c>
      <c r="E6" s="39" t="n">
        <f aca="false">IF(ABS(C6)&gt;0.0001,(D6-C6)/ABS(C6),D6-C6)</f>
        <v>-1.33034878723965E-009</v>
      </c>
      <c r="F6" s="19" t="str">
        <f aca="false">IF(ABS(E6)&lt;0.005,"PASS","CHECK")</f>
        <v>PASS</v>
      </c>
    </row>
    <row r="7" customFormat="false" ht="15" hidden="false" customHeight="true" outlineLevel="0" collapsed="false">
      <c r="B7" s="6" t="s">
        <v>333</v>
      </c>
      <c r="C7" s="47" t="n">
        <v>2874.993822</v>
      </c>
      <c r="D7" s="18" t="n">
        <f aca="false">Capex!C21</f>
        <v>2874.99382177466</v>
      </c>
      <c r="E7" s="39" t="n">
        <f aca="false">IF(ABS(C7)&gt;0.0001,(D7-C7)/ABS(C7),D7-C7)</f>
        <v>-7.83801054814309E-011</v>
      </c>
      <c r="F7" s="19" t="str">
        <f aca="false">IF(ABS(E7)&lt;0.005,"PASS","CHECK")</f>
        <v>PASS</v>
      </c>
    </row>
    <row r="8" customFormat="false" ht="15" hidden="false" customHeight="true" outlineLevel="0" collapsed="false">
      <c r="B8" s="6" t="s">
        <v>334</v>
      </c>
      <c r="C8" s="47" t="n">
        <v>2156.245366</v>
      </c>
      <c r="D8" s="18" t="n">
        <f aca="false">Capex!C22</f>
        <v>2156.24536633099</v>
      </c>
      <c r="E8" s="39" t="n">
        <f aca="false">IF(ABS(C8)&gt;0.0001,(D8-C8)/ABS(C8),D8-C8)</f>
        <v>1.53504476591614E-010</v>
      </c>
      <c r="F8" s="19" t="str">
        <f aca="false">IF(ABS(E8)&lt;0.005,"PASS","CHECK")</f>
        <v>PASS</v>
      </c>
    </row>
    <row r="9" customFormat="false" ht="15" hidden="false" customHeight="true" outlineLevel="0" collapsed="false">
      <c r="B9" s="6" t="s">
        <v>335</v>
      </c>
      <c r="C9" s="47" t="n">
        <v>718.748455</v>
      </c>
      <c r="D9" s="18" t="n">
        <f aca="false">Capex!C23</f>
        <v>718.748455443664</v>
      </c>
      <c r="E9" s="39" t="n">
        <f aca="false">IF(ABS(C9)&gt;0.0001,(D9-C9)/ABS(C9),D9-C9)</f>
        <v>6.17273166540332E-010</v>
      </c>
      <c r="F9" s="19" t="str">
        <f aca="false">IF(ABS(E9)&lt;0.005,"PASS","CHECK")</f>
        <v>PASS</v>
      </c>
    </row>
    <row r="10" customFormat="false" ht="15" hidden="false" customHeight="true" outlineLevel="0" collapsed="false">
      <c r="B10" s="6" t="s">
        <v>336</v>
      </c>
      <c r="C10" s="48" t="n">
        <v>10</v>
      </c>
      <c r="D10" s="26" t="n">
        <f aca="false">Capex!C25</f>
        <v>10</v>
      </c>
      <c r="E10" s="39" t="n">
        <f aca="false">IF(ABS(C10)&gt;0.0001,(D10-C10)/ABS(C10),D10-C10)</f>
        <v>0</v>
      </c>
      <c r="F10" s="19" t="str">
        <f aca="false">IF(ABS(E10)&lt;0.005,"PASS","CHECK")</f>
        <v>PASS</v>
      </c>
    </row>
    <row r="11" customFormat="false" ht="15" hidden="false" customHeight="true" outlineLevel="0" collapsed="false">
      <c r="B11" s="6" t="s">
        <v>337</v>
      </c>
      <c r="C11" s="47" t="n">
        <v>145.806</v>
      </c>
      <c r="D11" s="18" t="n">
        <f aca="false">Capex!C26</f>
        <v>145.806</v>
      </c>
      <c r="E11" s="39" t="n">
        <f aca="false">IF(ABS(C11)&gt;0.0001,(D11-C11)/ABS(C11),D11-C11)</f>
        <v>0</v>
      </c>
      <c r="F11" s="19" t="str">
        <f aca="false">IF(ABS(E11)&lt;0.005,"PASS","CHECK")</f>
        <v>PASS</v>
      </c>
    </row>
    <row r="12" customFormat="false" ht="15" hidden="false" customHeight="true" outlineLevel="0" collapsed="false">
      <c r="B12" s="6" t="s">
        <v>338</v>
      </c>
      <c r="C12" s="13" t="n">
        <v>701280</v>
      </c>
      <c r="D12" s="27" t="n">
        <f aca="false">'Dispatch 25Y'!H4</f>
        <v>701280</v>
      </c>
      <c r="E12" s="39" t="n">
        <f aca="false">IF(ABS(C12)&gt;0.0001,(D12-C12)/ABS(C12),D12-C12)</f>
        <v>0</v>
      </c>
      <c r="F12" s="19" t="str">
        <f aca="false">IF(ABS(E12)&lt;0.005,"PASS","CHECK")</f>
        <v>PASS</v>
      </c>
    </row>
    <row r="13" customFormat="false" ht="15" hidden="false" customHeight="true" outlineLevel="0" collapsed="false">
      <c r="B13" s="6" t="s">
        <v>339</v>
      </c>
      <c r="C13" s="13" t="n">
        <v>105444.810368</v>
      </c>
      <c r="D13" s="27" t="n">
        <f aca="false">'Dispatch 25Y'!K4</f>
        <v>105444.810367743</v>
      </c>
      <c r="E13" s="39" t="n">
        <f aca="false">IF(ABS(C13)&gt;0.0001,(D13-C13)/ABS(C13),D13-C13)</f>
        <v>-2.43813503426412E-012</v>
      </c>
      <c r="F13" s="19" t="str">
        <f aca="false">IF(ABS(E13)&lt;0.005,"PASS","CHECK")</f>
        <v>PASS</v>
      </c>
    </row>
    <row r="14" customFormat="false" ht="15" hidden="false" customHeight="true" outlineLevel="0" collapsed="false">
      <c r="B14" s="6" t="s">
        <v>340</v>
      </c>
      <c r="C14" s="47" t="n">
        <v>447.41465</v>
      </c>
      <c r="D14" s="18" t="n">
        <f aca="false">'Financial Model'!C13</f>
        <v>447.414649769517</v>
      </c>
      <c r="E14" s="39" t="n">
        <f aca="false">IF(ABS(C14)&gt;0.0001,(D14-C14)/ABS(C14),D14-C14)</f>
        <v>-5.15145228359617E-010</v>
      </c>
      <c r="F14" s="19" t="str">
        <f aca="false">IF(ABS(E14)&lt;0.005,"PASS","CHECK")</f>
        <v>PASS</v>
      </c>
    </row>
    <row r="15" customFormat="false" ht="15" hidden="false" customHeight="true" outlineLevel="0" collapsed="false">
      <c r="B15" s="6" t="s">
        <v>341</v>
      </c>
      <c r="C15" s="47" t="n">
        <v>59.808127</v>
      </c>
      <c r="D15" s="18" t="n">
        <f aca="false">'Financial Model'!C22</f>
        <v>59.8081271497705</v>
      </c>
      <c r="E15" s="39" t="n">
        <f aca="false">IF(ABS(C15)&gt;0.0001,(D15-C15)/ABS(C15),D15-C15)</f>
        <v>2.50418367940388E-009</v>
      </c>
      <c r="F15" s="19" t="str">
        <f aca="false">IF(ABS(E15)&lt;0.005,"PASS","CHECK")</f>
        <v>PASS</v>
      </c>
    </row>
    <row r="16" customFormat="false" ht="15" hidden="false" customHeight="true" outlineLevel="0" collapsed="false">
      <c r="B16" s="6" t="s">
        <v>342</v>
      </c>
      <c r="C16" s="47" t="n">
        <v>387.606523</v>
      </c>
      <c r="D16" s="18" t="n">
        <f aca="false">'Financial Model'!C23</f>
        <v>387.606522619746</v>
      </c>
      <c r="E16" s="39" t="n">
        <f aca="false">IF(ABS(C16)&gt;0.0001,(D16-C16)/ABS(C16),D16-C16)</f>
        <v>-9.81031091856458E-010</v>
      </c>
      <c r="F16" s="19" t="str">
        <f aca="false">IF(ABS(E16)&lt;0.005,"PASS","CHECK")</f>
        <v>PASS</v>
      </c>
    </row>
    <row r="17" customFormat="false" ht="15" hidden="false" customHeight="true" outlineLevel="0" collapsed="false">
      <c r="B17" s="6" t="s">
        <v>343</v>
      </c>
      <c r="C17" s="47" t="n">
        <v>314.058909</v>
      </c>
      <c r="D17" s="18" t="n">
        <f aca="false">'Financial Model'!C55</f>
        <v>314.058908959004</v>
      </c>
      <c r="E17" s="39" t="n">
        <f aca="false">IF(ABS(C17)&gt;0.0001,(D17-C17)/ABS(C17),D17-C17)</f>
        <v>-1.30537782984444E-010</v>
      </c>
      <c r="F17" s="19" t="str">
        <f aca="false">IF(ABS(E17)&lt;0.005,"PASS","CHECK")</f>
        <v>PASS</v>
      </c>
    </row>
    <row r="18" customFormat="false" ht="15" hidden="false" customHeight="true" outlineLevel="0" collapsed="false">
      <c r="B18" s="6" t="s">
        <v>344</v>
      </c>
      <c r="C18" s="47" t="n">
        <v>101.600539</v>
      </c>
      <c r="D18" s="18" t="n">
        <f aca="false">'Financial Model'!C57</f>
        <v>101.600557895488</v>
      </c>
      <c r="E18" s="39" t="n">
        <f aca="false">IF(ABS(C18)&gt;0.0001,(D18-C18)/ABS(C18),D18-C18)</f>
        <v>1.85978225796348E-007</v>
      </c>
      <c r="F18" s="19" t="str">
        <f aca="false">IF(ABS(E18)&lt;0.005,"PASS","CHECK")</f>
        <v>PASS</v>
      </c>
    </row>
    <row r="19" customFormat="false" ht="15" hidden="false" customHeight="true" outlineLevel="0" collapsed="false">
      <c r="B19" s="6" t="s">
        <v>345</v>
      </c>
      <c r="C19" s="47" t="n">
        <v>44.565529</v>
      </c>
      <c r="D19" s="18" t="n">
        <f aca="false">'Financial Model'!P35</f>
        <v>44.5654630262553</v>
      </c>
      <c r="E19" s="39" t="n">
        <f aca="false">IF(ABS(C19)&gt;0.0001,(D19-C19)/ABS(C19),D19-C19)</f>
        <v>-1.48037611592261E-006</v>
      </c>
      <c r="F19" s="19" t="str">
        <f aca="false">IF(ABS(E19)&lt;0.005,"PASS","CHECK")</f>
        <v>PASS</v>
      </c>
    </row>
    <row r="20" customFormat="false" ht="15" hidden="false" customHeight="true" outlineLevel="0" collapsed="false">
      <c r="B20" s="6" t="s">
        <v>346</v>
      </c>
      <c r="C20" s="47" t="n">
        <v>405</v>
      </c>
      <c r="D20" s="18" t="n">
        <f aca="false">'Financial Model'!M56</f>
        <v>405</v>
      </c>
      <c r="E20" s="39" t="n">
        <f aca="false">IF(ABS(C20)&gt;0.0001,(D20-C20)/ABS(C20),D20-C20)</f>
        <v>0</v>
      </c>
      <c r="F20" s="19" t="str">
        <f aca="false">IF(ABS(E20)&lt;0.005,"PASS","CHECK")</f>
        <v>PASS</v>
      </c>
    </row>
    <row r="21" customFormat="false" ht="15" hidden="false" customHeight="true" outlineLevel="0" collapsed="false">
      <c r="B21" s="6" t="s">
        <v>347</v>
      </c>
      <c r="C21" s="47" t="n">
        <v>327.13732</v>
      </c>
      <c r="D21" s="18" t="n">
        <f aca="false">'Financial Model'!AA23</f>
        <v>327.1373200835</v>
      </c>
      <c r="E21" s="39" t="n">
        <f aca="false">IF(ABS(C21)&gt;0.0001,(D21-C21)/ABS(C21),D21-C21)</f>
        <v>2.55244575729685E-010</v>
      </c>
      <c r="F21" s="19" t="str">
        <f aca="false">IF(ABS(E21)&lt;0.005,"PASS","CHECK")</f>
        <v>PASS</v>
      </c>
    </row>
    <row r="22" customFormat="false" ht="15" hidden="false" customHeight="true" outlineLevel="0" collapsed="false">
      <c r="B22" s="6" t="s">
        <v>348</v>
      </c>
      <c r="C22" s="15" t="n">
        <v>0.140001</v>
      </c>
      <c r="D22" s="45" t="n">
        <f aca="false">'Financial Model'!C68</f>
        <v>0.140000860008361</v>
      </c>
      <c r="E22" s="39" t="n">
        <f aca="false">IF(ABS(C22)&gt;0.0001,(D22-C22)/ABS(C22),D22-C22)</f>
        <v>-9.9993313443079E-007</v>
      </c>
      <c r="F22" s="19" t="str">
        <f aca="false">IF(ABS(E22)&lt;0.005,"PASS","CHECK")</f>
        <v>PASS</v>
      </c>
    </row>
    <row r="23" customFormat="false" ht="15" hidden="false" customHeight="true" outlineLevel="0" collapsed="false">
      <c r="B23" s="6" t="s">
        <v>349</v>
      </c>
      <c r="C23" s="15" t="n">
        <v>0.100961</v>
      </c>
      <c r="D23" s="45" t="n">
        <f aca="false">'Financial Model'!C67</f>
        <v>0.100960565378758</v>
      </c>
      <c r="E23" s="39" t="n">
        <f aca="false">IF(ABS(C23)&gt;0.0001,(D23-C23)/ABS(C23),D23-C23)</f>
        <v>-4.30484287837121E-006</v>
      </c>
      <c r="F23" s="19" t="str">
        <f aca="false">IF(ABS(E23)&lt;0.005,"PASS","CHECK")</f>
        <v>PASS</v>
      </c>
    </row>
    <row r="24" customFormat="false" ht="15" hidden="false" customHeight="true" outlineLevel="0" collapsed="false">
      <c r="B24" s="6" t="s">
        <v>350</v>
      </c>
      <c r="C24" s="49" t="n">
        <v>1.478214</v>
      </c>
      <c r="D24" s="50" t="n">
        <f aca="false">'Financial Model'!C70</f>
        <v>1.47820767827068</v>
      </c>
      <c r="E24" s="39" t="n">
        <f aca="false">IF(ABS(C24)&gt;0.0001,(D24-C24)/ABS(C24),D24-C24)</f>
        <v>-4.27659954619489E-006</v>
      </c>
      <c r="F24" s="19" t="str">
        <f aca="false">IF(ABS(E24)&lt;0.005,"PASS","CHECK")</f>
        <v>PASS</v>
      </c>
    </row>
    <row r="25" customFormat="false" ht="15" hidden="false" customHeight="true" outlineLevel="0" collapsed="false">
      <c r="B25" s="6" t="s">
        <v>351</v>
      </c>
      <c r="C25" s="47" t="n">
        <v>257.396932</v>
      </c>
      <c r="D25" s="18" t="n">
        <f aca="false">'Financial Model'!C69</f>
        <v>257.396976686478</v>
      </c>
      <c r="E25" s="39" t="n">
        <f aca="false">IF(ABS(C25)&gt;0.0001,(D25-C25)/ABS(C25),D25-C25)</f>
        <v>1.73609210438555E-007</v>
      </c>
      <c r="F25" s="19" t="str">
        <f aca="false">IF(ABS(E25)&lt;0.005,"PASS","CHECK")</f>
        <v>PASS</v>
      </c>
    </row>
    <row r="27" customFormat="false" ht="15" hidden="false" customHeight="true" outlineLevel="0" collapsed="false">
      <c r="B27" s="3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51" t="s">
        <v>353</v>
      </c>
    </row>
    <row r="2" customFormat="false" ht="15" hidden="false" customHeight="false" outlineLevel="0" collapsed="false">
      <c r="A2" s="52" t="s">
        <v>354</v>
      </c>
      <c r="B2" s="52" t="s">
        <v>145</v>
      </c>
      <c r="C2" s="52" t="s">
        <v>355</v>
      </c>
      <c r="D2" s="52" t="s">
        <v>356</v>
      </c>
      <c r="E2" s="52" t="s">
        <v>357</v>
      </c>
      <c r="F2" s="52" t="s">
        <v>358</v>
      </c>
      <c r="G2" s="52" t="s">
        <v>359</v>
      </c>
      <c r="H2" s="52" t="s">
        <v>360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0.209117</v>
      </c>
      <c r="H3" s="0" t="n">
        <v>292000</v>
      </c>
    </row>
    <row r="4" customFormat="false" ht="15" hidden="false" customHeight="false" outlineLevel="0" collapsed="false">
      <c r="A4" s="0" t="n">
        <v>2</v>
      </c>
      <c r="B4" s="0" t="n">
        <v>1</v>
      </c>
      <c r="C4" s="0" t="n">
        <v>1</v>
      </c>
      <c r="D4" s="0" t="n">
        <v>1</v>
      </c>
      <c r="E4" s="0" t="n">
        <v>0</v>
      </c>
      <c r="F4" s="0" t="n">
        <v>0</v>
      </c>
      <c r="G4" s="0" t="n">
        <v>0.257582</v>
      </c>
      <c r="H4" s="0" t="n">
        <v>292000</v>
      </c>
    </row>
    <row r="5" customFormat="false" ht="15" hidden="false" customHeight="false" outlineLevel="0" collapsed="false">
      <c r="A5" s="0" t="n">
        <v>3</v>
      </c>
      <c r="B5" s="0" t="n">
        <v>1</v>
      </c>
      <c r="C5" s="0" t="n">
        <v>1</v>
      </c>
      <c r="D5" s="0" t="n">
        <v>2</v>
      </c>
      <c r="E5" s="0" t="n">
        <v>0</v>
      </c>
      <c r="F5" s="0" t="n">
        <v>0</v>
      </c>
      <c r="G5" s="0" t="n">
        <v>0.274103</v>
      </c>
      <c r="H5" s="0" t="n">
        <v>292000</v>
      </c>
    </row>
    <row r="6" customFormat="false" ht="15" hidden="false" customHeight="false" outlineLevel="0" collapsed="false">
      <c r="A6" s="0" t="n">
        <v>4</v>
      </c>
      <c r="B6" s="0" t="n">
        <v>1</v>
      </c>
      <c r="C6" s="0" t="n">
        <v>1</v>
      </c>
      <c r="D6" s="0" t="n">
        <v>3</v>
      </c>
      <c r="E6" s="0" t="n">
        <v>0</v>
      </c>
      <c r="F6" s="0" t="n">
        <v>0</v>
      </c>
      <c r="G6" s="0" t="n">
        <v>0.368831</v>
      </c>
      <c r="H6" s="0" t="n">
        <v>292000</v>
      </c>
    </row>
    <row r="7" customFormat="false" ht="15" hidden="false" customHeight="false" outlineLevel="0" collapsed="false">
      <c r="A7" s="0" t="n">
        <v>5</v>
      </c>
      <c r="B7" s="0" t="n">
        <v>1</v>
      </c>
      <c r="C7" s="0" t="n">
        <v>1</v>
      </c>
      <c r="D7" s="0" t="n">
        <v>4</v>
      </c>
      <c r="E7" s="0" t="n">
        <v>0</v>
      </c>
      <c r="F7" s="0" t="n">
        <v>0</v>
      </c>
      <c r="G7" s="0" t="n">
        <v>0.292277</v>
      </c>
      <c r="H7" s="0" t="n">
        <v>292000</v>
      </c>
    </row>
    <row r="8" customFormat="false" ht="15" hidden="false" customHeight="false" outlineLevel="0" collapsed="false">
      <c r="A8" s="0" t="n">
        <v>6</v>
      </c>
      <c r="B8" s="0" t="n">
        <v>1</v>
      </c>
      <c r="C8" s="0" t="n">
        <v>1</v>
      </c>
      <c r="D8" s="0" t="n">
        <v>5</v>
      </c>
      <c r="E8" s="0" t="n">
        <v>0</v>
      </c>
      <c r="F8" s="0" t="n">
        <v>0</v>
      </c>
      <c r="G8" s="0" t="n">
        <v>0.193604</v>
      </c>
      <c r="H8" s="0" t="n">
        <v>292000</v>
      </c>
    </row>
    <row r="9" customFormat="false" ht="15" hidden="false" customHeight="false" outlineLevel="0" collapsed="false">
      <c r="A9" s="0" t="n">
        <v>7</v>
      </c>
      <c r="B9" s="0" t="n">
        <v>1</v>
      </c>
      <c r="C9" s="0" t="n">
        <v>1</v>
      </c>
      <c r="D9" s="0" t="n">
        <v>6</v>
      </c>
      <c r="E9" s="0" t="n">
        <v>0</v>
      </c>
      <c r="F9" s="0" t="n">
        <v>0</v>
      </c>
      <c r="G9" s="0" t="n">
        <v>0.157591</v>
      </c>
      <c r="H9" s="0" t="n">
        <v>292000</v>
      </c>
    </row>
    <row r="10" customFormat="false" ht="15" hidden="false" customHeight="false" outlineLevel="0" collapsed="false">
      <c r="A10" s="0" t="n">
        <v>8</v>
      </c>
      <c r="B10" s="0" t="n">
        <v>1</v>
      </c>
      <c r="C10" s="0" t="n">
        <v>1</v>
      </c>
      <c r="D10" s="0" t="n">
        <v>7</v>
      </c>
      <c r="E10" s="0" t="n">
        <v>1</v>
      </c>
      <c r="F10" s="0" t="n">
        <v>0.06852</v>
      </c>
      <c r="G10" s="0" t="n">
        <v>0.20751</v>
      </c>
      <c r="H10" s="0" t="n">
        <v>291800</v>
      </c>
    </row>
    <row r="11" customFormat="false" ht="15" hidden="false" customHeight="false" outlineLevel="0" collapsed="false">
      <c r="A11" s="0" t="n">
        <v>9</v>
      </c>
      <c r="B11" s="0" t="n">
        <v>1</v>
      </c>
      <c r="C11" s="0" t="n">
        <v>1</v>
      </c>
      <c r="D11" s="0" t="n">
        <v>8</v>
      </c>
      <c r="E11" s="0" t="n">
        <v>1</v>
      </c>
      <c r="F11" s="0" t="n">
        <v>0.359201</v>
      </c>
      <c r="G11" s="0" t="n">
        <v>0.347475</v>
      </c>
      <c r="H11" s="0" t="n">
        <v>291600</v>
      </c>
    </row>
    <row r="12" customFormat="false" ht="15" hidden="false" customHeight="false" outlineLevel="0" collapsed="false">
      <c r="A12" s="0" t="n">
        <v>10</v>
      </c>
      <c r="B12" s="0" t="n">
        <v>1</v>
      </c>
      <c r="C12" s="0" t="n">
        <v>1</v>
      </c>
      <c r="D12" s="0" t="n">
        <v>9</v>
      </c>
      <c r="E12" s="0" t="n">
        <v>0</v>
      </c>
      <c r="F12" s="0" t="n">
        <v>0.690594</v>
      </c>
      <c r="G12" s="0" t="n">
        <v>0.291436</v>
      </c>
      <c r="H12" s="0" t="n">
        <v>291600</v>
      </c>
    </row>
    <row r="13" customFormat="false" ht="15" hidden="false" customHeight="false" outlineLevel="0" collapsed="false">
      <c r="A13" s="0" t="n">
        <v>11</v>
      </c>
      <c r="B13" s="0" t="n">
        <v>1</v>
      </c>
      <c r="C13" s="0" t="n">
        <v>1</v>
      </c>
      <c r="D13" s="0" t="n">
        <v>10</v>
      </c>
      <c r="E13" s="0" t="n">
        <v>0</v>
      </c>
      <c r="F13" s="0" t="n">
        <v>0.983899</v>
      </c>
      <c r="G13" s="0" t="n">
        <v>0.305138</v>
      </c>
      <c r="H13" s="0" t="n">
        <v>291600</v>
      </c>
    </row>
    <row r="14" customFormat="false" ht="15" hidden="false" customHeight="false" outlineLevel="0" collapsed="false">
      <c r="A14" s="0" t="n">
        <v>12</v>
      </c>
      <c r="B14" s="0" t="n">
        <v>1</v>
      </c>
      <c r="C14" s="0" t="n">
        <v>1</v>
      </c>
      <c r="D14" s="0" t="n">
        <v>11</v>
      </c>
      <c r="E14" s="0" t="n">
        <v>0</v>
      </c>
      <c r="F14" s="0" t="n">
        <v>1</v>
      </c>
      <c r="G14" s="0" t="n">
        <v>0.306961</v>
      </c>
      <c r="H14" s="0" t="n">
        <v>291600</v>
      </c>
    </row>
    <row r="15" customFormat="false" ht="15" hidden="false" customHeight="false" outlineLevel="0" collapsed="false">
      <c r="A15" s="0" t="n">
        <v>13</v>
      </c>
      <c r="B15" s="0" t="n">
        <v>1</v>
      </c>
      <c r="C15" s="0" t="n">
        <v>1</v>
      </c>
      <c r="D15" s="0" t="n">
        <v>12</v>
      </c>
      <c r="E15" s="0" t="n">
        <v>0</v>
      </c>
      <c r="F15" s="0" t="n">
        <v>1</v>
      </c>
      <c r="G15" s="0" t="n">
        <v>0.492777</v>
      </c>
      <c r="H15" s="0" t="n">
        <v>291600</v>
      </c>
    </row>
    <row r="16" customFormat="false" ht="15" hidden="false" customHeight="false" outlineLevel="0" collapsed="false">
      <c r="A16" s="0" t="n">
        <v>14</v>
      </c>
      <c r="B16" s="0" t="n">
        <v>1</v>
      </c>
      <c r="C16" s="0" t="n">
        <v>1</v>
      </c>
      <c r="D16" s="0" t="n">
        <v>13</v>
      </c>
      <c r="E16" s="0" t="n">
        <v>0</v>
      </c>
      <c r="F16" s="0" t="n">
        <v>1</v>
      </c>
      <c r="G16" s="0" t="n">
        <v>0.50808</v>
      </c>
      <c r="H16" s="0" t="n">
        <v>291600</v>
      </c>
    </row>
    <row r="17" customFormat="false" ht="15" hidden="false" customHeight="false" outlineLevel="0" collapsed="false">
      <c r="A17" s="0" t="n">
        <v>15</v>
      </c>
      <c r="B17" s="0" t="n">
        <v>1</v>
      </c>
      <c r="C17" s="0" t="n">
        <v>1</v>
      </c>
      <c r="D17" s="0" t="n">
        <v>14</v>
      </c>
      <c r="E17" s="0" t="n">
        <v>0</v>
      </c>
      <c r="F17" s="0" t="n">
        <v>0.983899</v>
      </c>
      <c r="G17" s="0" t="n">
        <v>0.487467</v>
      </c>
      <c r="H17" s="0" t="n">
        <v>291600</v>
      </c>
    </row>
    <row r="18" customFormat="false" ht="15" hidden="false" customHeight="false" outlineLevel="0" collapsed="false">
      <c r="A18" s="0" t="n">
        <v>16</v>
      </c>
      <c r="B18" s="0" t="n">
        <v>1</v>
      </c>
      <c r="C18" s="0" t="n">
        <v>1</v>
      </c>
      <c r="D18" s="0" t="n">
        <v>15</v>
      </c>
      <c r="E18" s="0" t="n">
        <v>0</v>
      </c>
      <c r="F18" s="0" t="n">
        <v>0.690594</v>
      </c>
      <c r="G18" s="0" t="n">
        <v>0.420836</v>
      </c>
      <c r="H18" s="0" t="n">
        <v>291600</v>
      </c>
    </row>
    <row r="19" customFormat="false" ht="15" hidden="false" customHeight="false" outlineLevel="0" collapsed="false">
      <c r="A19" s="0" t="n">
        <v>17</v>
      </c>
      <c r="B19" s="0" t="n">
        <v>1</v>
      </c>
      <c r="C19" s="0" t="n">
        <v>1</v>
      </c>
      <c r="D19" s="0" t="n">
        <v>16</v>
      </c>
      <c r="E19" s="0" t="n">
        <v>0</v>
      </c>
      <c r="F19" s="0" t="n">
        <v>0.359201</v>
      </c>
      <c r="G19" s="0" t="n">
        <v>0.497041</v>
      </c>
      <c r="H19" s="0" t="n">
        <v>291600</v>
      </c>
    </row>
    <row r="20" customFormat="false" ht="15" hidden="false" customHeight="false" outlineLevel="0" collapsed="false">
      <c r="A20" s="0" t="n">
        <v>18</v>
      </c>
      <c r="B20" s="0" t="n">
        <v>1</v>
      </c>
      <c r="C20" s="0" t="n">
        <v>1</v>
      </c>
      <c r="D20" s="0" t="n">
        <v>17</v>
      </c>
      <c r="E20" s="0" t="n">
        <v>0</v>
      </c>
      <c r="F20" s="0" t="n">
        <v>0.06852</v>
      </c>
      <c r="G20" s="0" t="n">
        <v>0.332405</v>
      </c>
      <c r="H20" s="0" t="n">
        <v>291600</v>
      </c>
    </row>
    <row r="21" customFormat="false" ht="15" hidden="false" customHeight="false" outlineLevel="0" collapsed="false">
      <c r="A21" s="0" t="n">
        <v>19</v>
      </c>
      <c r="B21" s="0" t="n">
        <v>1</v>
      </c>
      <c r="C21" s="0" t="n">
        <v>1</v>
      </c>
      <c r="D21" s="0" t="n">
        <v>18</v>
      </c>
      <c r="E21" s="0" t="n">
        <v>0</v>
      </c>
      <c r="F21" s="0" t="n">
        <v>0</v>
      </c>
      <c r="G21" s="0" t="n">
        <v>0.253196</v>
      </c>
      <c r="H21" s="0" t="n">
        <v>291600</v>
      </c>
    </row>
    <row r="22" customFormat="false" ht="15" hidden="false" customHeight="false" outlineLevel="0" collapsed="false">
      <c r="A22" s="0" t="n">
        <v>20</v>
      </c>
      <c r="B22" s="0" t="n">
        <v>1</v>
      </c>
      <c r="C22" s="0" t="n">
        <v>1</v>
      </c>
      <c r="D22" s="0" t="n">
        <v>19</v>
      </c>
      <c r="E22" s="0" t="n">
        <v>1</v>
      </c>
      <c r="F22" s="0" t="n">
        <v>0</v>
      </c>
      <c r="G22" s="0" t="n">
        <v>0.319058</v>
      </c>
      <c r="H22" s="0" t="n">
        <v>291400</v>
      </c>
    </row>
    <row r="23" customFormat="false" ht="15" hidden="false" customHeight="false" outlineLevel="0" collapsed="false">
      <c r="A23" s="0" t="n">
        <v>21</v>
      </c>
      <c r="B23" s="0" t="n">
        <v>1</v>
      </c>
      <c r="C23" s="0" t="n">
        <v>1</v>
      </c>
      <c r="D23" s="0" t="n">
        <v>20</v>
      </c>
      <c r="E23" s="0" t="n">
        <v>1</v>
      </c>
      <c r="F23" s="0" t="n">
        <v>0</v>
      </c>
      <c r="G23" s="0" t="n">
        <v>0.201444</v>
      </c>
      <c r="H23" s="0" t="n">
        <v>291200</v>
      </c>
    </row>
    <row r="24" customFormat="false" ht="15" hidden="false" customHeight="false" outlineLevel="0" collapsed="false">
      <c r="A24" s="0" t="n">
        <v>22</v>
      </c>
      <c r="B24" s="0" t="n">
        <v>1</v>
      </c>
      <c r="C24" s="0" t="n">
        <v>1</v>
      </c>
      <c r="D24" s="0" t="n">
        <v>21</v>
      </c>
      <c r="E24" s="0" t="n">
        <v>0</v>
      </c>
      <c r="F24" s="0" t="n">
        <v>0</v>
      </c>
      <c r="G24" s="0" t="n">
        <v>0.162566</v>
      </c>
      <c r="H24" s="0" t="n">
        <v>291200</v>
      </c>
    </row>
    <row r="25" customFormat="false" ht="15" hidden="false" customHeight="false" outlineLevel="0" collapsed="false">
      <c r="A25" s="0" t="n">
        <v>23</v>
      </c>
      <c r="B25" s="0" t="n">
        <v>1</v>
      </c>
      <c r="C25" s="0" t="n">
        <v>1</v>
      </c>
      <c r="D25" s="0" t="n">
        <v>22</v>
      </c>
      <c r="E25" s="0" t="n">
        <v>0</v>
      </c>
      <c r="F25" s="0" t="n">
        <v>0</v>
      </c>
      <c r="G25" s="0" t="n">
        <v>0.092644</v>
      </c>
      <c r="H25" s="0" t="n">
        <v>291200</v>
      </c>
    </row>
    <row r="26" customFormat="false" ht="15" hidden="false" customHeight="false" outlineLevel="0" collapsed="false">
      <c r="A26" s="0" t="n">
        <v>24</v>
      </c>
      <c r="B26" s="0" t="n">
        <v>1</v>
      </c>
      <c r="C26" s="0" t="n">
        <v>1</v>
      </c>
      <c r="D26" s="0" t="n">
        <v>23</v>
      </c>
      <c r="E26" s="0" t="n">
        <v>0</v>
      </c>
      <c r="F26" s="0" t="n">
        <v>0</v>
      </c>
      <c r="G26" s="0" t="n">
        <v>0.063263</v>
      </c>
      <c r="H26" s="0" t="n">
        <v>291200</v>
      </c>
    </row>
    <row r="27" customFormat="false" ht="15" hidden="false" customHeight="false" outlineLevel="0" collapsed="false">
      <c r="A27" s="0" t="n">
        <v>25</v>
      </c>
      <c r="B27" s="0" t="n">
        <v>1</v>
      </c>
      <c r="C27" s="0" t="n">
        <v>2</v>
      </c>
      <c r="D27" s="0" t="n">
        <v>0</v>
      </c>
      <c r="E27" s="0" t="n">
        <v>0</v>
      </c>
      <c r="F27" s="0" t="n">
        <v>0</v>
      </c>
      <c r="G27" s="0" t="n">
        <v>0.073818</v>
      </c>
      <c r="H27" s="0" t="n">
        <v>291200</v>
      </c>
    </row>
    <row r="28" customFormat="false" ht="15" hidden="false" customHeight="false" outlineLevel="0" collapsed="false">
      <c r="A28" s="0" t="n">
        <v>26</v>
      </c>
      <c r="B28" s="0" t="n">
        <v>1</v>
      </c>
      <c r="C28" s="0" t="n">
        <v>2</v>
      </c>
      <c r="D28" s="0" t="n">
        <v>1</v>
      </c>
      <c r="E28" s="0" t="n">
        <v>0</v>
      </c>
      <c r="F28" s="0" t="n">
        <v>0</v>
      </c>
      <c r="G28" s="0" t="n">
        <v>0.059784</v>
      </c>
      <c r="H28" s="0" t="n">
        <v>291200</v>
      </c>
    </row>
    <row r="29" customFormat="false" ht="15" hidden="false" customHeight="false" outlineLevel="0" collapsed="false">
      <c r="A29" s="0" t="n">
        <v>27</v>
      </c>
      <c r="B29" s="0" t="n">
        <v>1</v>
      </c>
      <c r="C29" s="0" t="n">
        <v>2</v>
      </c>
      <c r="D29" s="0" t="n">
        <v>2</v>
      </c>
      <c r="E29" s="0" t="n">
        <v>0</v>
      </c>
      <c r="F29" s="0" t="n">
        <v>0</v>
      </c>
      <c r="G29" s="0" t="n">
        <v>0.052314</v>
      </c>
      <c r="H29" s="0" t="n">
        <v>291200</v>
      </c>
    </row>
    <row r="30" customFormat="false" ht="15" hidden="false" customHeight="false" outlineLevel="0" collapsed="false">
      <c r="A30" s="0" t="n">
        <v>28</v>
      </c>
      <c r="B30" s="0" t="n">
        <v>1</v>
      </c>
      <c r="C30" s="0" t="n">
        <v>2</v>
      </c>
      <c r="D30" s="0" t="n">
        <v>3</v>
      </c>
      <c r="E30" s="0" t="n">
        <v>0</v>
      </c>
      <c r="F30" s="0" t="n">
        <v>0</v>
      </c>
      <c r="G30" s="0" t="n">
        <v>0.053166</v>
      </c>
      <c r="H30" s="0" t="n">
        <v>291200</v>
      </c>
    </row>
    <row r="31" customFormat="false" ht="15" hidden="false" customHeight="false" outlineLevel="0" collapsed="false">
      <c r="A31" s="0" t="n">
        <v>29</v>
      </c>
      <c r="B31" s="0" t="n">
        <v>1</v>
      </c>
      <c r="C31" s="0" t="n">
        <v>2</v>
      </c>
      <c r="D31" s="0" t="n">
        <v>4</v>
      </c>
      <c r="E31" s="0" t="n">
        <v>0</v>
      </c>
      <c r="F31" s="0" t="n">
        <v>0</v>
      </c>
      <c r="G31" s="0" t="n">
        <v>0.060345</v>
      </c>
      <c r="H31" s="0" t="n">
        <v>291200</v>
      </c>
    </row>
    <row r="32" customFormat="false" ht="15" hidden="false" customHeight="false" outlineLevel="0" collapsed="false">
      <c r="A32" s="0" t="n">
        <v>30</v>
      </c>
      <c r="B32" s="0" t="n">
        <v>1</v>
      </c>
      <c r="C32" s="0" t="n">
        <v>2</v>
      </c>
      <c r="D32" s="0" t="n">
        <v>5</v>
      </c>
      <c r="E32" s="0" t="n">
        <v>0</v>
      </c>
      <c r="F32" s="0" t="n">
        <v>0</v>
      </c>
      <c r="G32" s="0" t="n">
        <v>0.062616</v>
      </c>
      <c r="H32" s="0" t="n">
        <v>291200</v>
      </c>
    </row>
    <row r="33" customFormat="false" ht="15" hidden="false" customHeight="false" outlineLevel="0" collapsed="false">
      <c r="A33" s="0" t="n">
        <v>31</v>
      </c>
      <c r="B33" s="0" t="n">
        <v>1</v>
      </c>
      <c r="C33" s="0" t="n">
        <v>2</v>
      </c>
      <c r="D33" s="0" t="n">
        <v>6</v>
      </c>
      <c r="E33" s="0" t="n">
        <v>0</v>
      </c>
      <c r="F33" s="0" t="n">
        <v>0</v>
      </c>
      <c r="G33" s="0" t="n">
        <v>0.102778</v>
      </c>
      <c r="H33" s="0" t="n">
        <v>291200</v>
      </c>
    </row>
    <row r="34" customFormat="false" ht="15" hidden="false" customHeight="false" outlineLevel="0" collapsed="false">
      <c r="A34" s="0" t="n">
        <v>32</v>
      </c>
      <c r="B34" s="0" t="n">
        <v>1</v>
      </c>
      <c r="C34" s="0" t="n">
        <v>2</v>
      </c>
      <c r="D34" s="0" t="n">
        <v>7</v>
      </c>
      <c r="E34" s="0" t="n">
        <v>1</v>
      </c>
      <c r="F34" s="0" t="n">
        <v>0.063687</v>
      </c>
      <c r="G34" s="0" t="n">
        <v>0.109521</v>
      </c>
      <c r="H34" s="0" t="n">
        <v>291000</v>
      </c>
    </row>
    <row r="35" customFormat="false" ht="15" hidden="false" customHeight="false" outlineLevel="0" collapsed="false">
      <c r="A35" s="0" t="n">
        <v>33</v>
      </c>
      <c r="B35" s="0" t="n">
        <v>1</v>
      </c>
      <c r="C35" s="0" t="n">
        <v>2</v>
      </c>
      <c r="D35" s="0" t="n">
        <v>8</v>
      </c>
      <c r="E35" s="0" t="n">
        <v>1</v>
      </c>
      <c r="F35" s="0" t="n">
        <v>0.333864</v>
      </c>
      <c r="G35" s="0" t="n">
        <v>0.077773</v>
      </c>
      <c r="H35" s="0" t="n">
        <v>290800</v>
      </c>
    </row>
    <row r="36" customFormat="false" ht="15" hidden="false" customHeight="false" outlineLevel="0" collapsed="false">
      <c r="A36" s="0" t="n">
        <v>34</v>
      </c>
      <c r="B36" s="0" t="n">
        <v>1</v>
      </c>
      <c r="C36" s="0" t="n">
        <v>2</v>
      </c>
      <c r="D36" s="0" t="n">
        <v>9</v>
      </c>
      <c r="E36" s="0" t="n">
        <v>0</v>
      </c>
      <c r="F36" s="0" t="n">
        <v>0.641881</v>
      </c>
      <c r="G36" s="0" t="n">
        <v>0.049638</v>
      </c>
      <c r="H36" s="0" t="n">
        <v>290800</v>
      </c>
    </row>
    <row r="37" customFormat="false" ht="15" hidden="false" customHeight="false" outlineLevel="0" collapsed="false">
      <c r="A37" s="0" t="n">
        <v>35</v>
      </c>
      <c r="B37" s="0" t="n">
        <v>1</v>
      </c>
      <c r="C37" s="0" t="n">
        <v>2</v>
      </c>
      <c r="D37" s="0" t="n">
        <v>10</v>
      </c>
      <c r="E37" s="0" t="n">
        <v>0</v>
      </c>
      <c r="F37" s="0" t="n">
        <v>0.914497</v>
      </c>
      <c r="G37" s="0" t="n">
        <v>0.076102</v>
      </c>
      <c r="H37" s="0" t="n">
        <v>290800</v>
      </c>
    </row>
    <row r="38" customFormat="false" ht="15" hidden="false" customHeight="false" outlineLevel="0" collapsed="false">
      <c r="A38" s="0" t="n">
        <v>36</v>
      </c>
      <c r="B38" s="0" t="n">
        <v>1</v>
      </c>
      <c r="C38" s="0" t="n">
        <v>2</v>
      </c>
      <c r="D38" s="0" t="n">
        <v>11</v>
      </c>
      <c r="E38" s="0" t="n">
        <v>0</v>
      </c>
      <c r="F38" s="0" t="n">
        <v>1</v>
      </c>
      <c r="G38" s="0" t="n">
        <v>0.080285</v>
      </c>
      <c r="H38" s="0" t="n">
        <v>290800</v>
      </c>
    </row>
    <row r="39" customFormat="false" ht="15" hidden="false" customHeight="false" outlineLevel="0" collapsed="false">
      <c r="A39" s="0" t="n">
        <v>37</v>
      </c>
      <c r="B39" s="0" t="n">
        <v>1</v>
      </c>
      <c r="C39" s="0" t="n">
        <v>2</v>
      </c>
      <c r="D39" s="0" t="n">
        <v>12</v>
      </c>
      <c r="E39" s="0" t="n">
        <v>0</v>
      </c>
      <c r="F39" s="0" t="n">
        <v>1</v>
      </c>
      <c r="G39" s="0" t="n">
        <v>0.10496</v>
      </c>
      <c r="H39" s="0" t="n">
        <v>290800</v>
      </c>
    </row>
    <row r="40" customFormat="false" ht="15" hidden="false" customHeight="false" outlineLevel="0" collapsed="false">
      <c r="A40" s="0" t="n">
        <v>38</v>
      </c>
      <c r="B40" s="0" t="n">
        <v>1</v>
      </c>
      <c r="C40" s="0" t="n">
        <v>2</v>
      </c>
      <c r="D40" s="0" t="n">
        <v>13</v>
      </c>
      <c r="E40" s="0" t="n">
        <v>0</v>
      </c>
      <c r="F40" s="0" t="n">
        <v>1</v>
      </c>
      <c r="G40" s="0" t="n">
        <v>0.121217</v>
      </c>
      <c r="H40" s="0" t="n">
        <v>290800</v>
      </c>
    </row>
    <row r="41" customFormat="false" ht="15" hidden="false" customHeight="false" outlineLevel="0" collapsed="false">
      <c r="A41" s="0" t="n">
        <v>39</v>
      </c>
      <c r="B41" s="0" t="n">
        <v>1</v>
      </c>
      <c r="C41" s="0" t="n">
        <v>2</v>
      </c>
      <c r="D41" s="0" t="n">
        <v>14</v>
      </c>
      <c r="E41" s="0" t="n">
        <v>0</v>
      </c>
      <c r="F41" s="0" t="n">
        <v>0.914497</v>
      </c>
      <c r="G41" s="0" t="n">
        <v>0.118064</v>
      </c>
      <c r="H41" s="0" t="n">
        <v>290800</v>
      </c>
    </row>
    <row r="42" customFormat="false" ht="15" hidden="false" customHeight="false" outlineLevel="0" collapsed="false">
      <c r="A42" s="0" t="n">
        <v>40</v>
      </c>
      <c r="B42" s="0" t="n">
        <v>1</v>
      </c>
      <c r="C42" s="0" t="n">
        <v>2</v>
      </c>
      <c r="D42" s="0" t="n">
        <v>15</v>
      </c>
      <c r="E42" s="0" t="n">
        <v>0</v>
      </c>
      <c r="F42" s="0" t="n">
        <v>0.641881</v>
      </c>
      <c r="G42" s="0" t="n">
        <v>0.102117</v>
      </c>
      <c r="H42" s="0" t="n">
        <v>290800</v>
      </c>
    </row>
    <row r="43" customFormat="false" ht="15" hidden="false" customHeight="false" outlineLevel="0" collapsed="false">
      <c r="A43" s="0" t="n">
        <v>41</v>
      </c>
      <c r="B43" s="0" t="n">
        <v>1</v>
      </c>
      <c r="C43" s="0" t="n">
        <v>2</v>
      </c>
      <c r="D43" s="0" t="n">
        <v>16</v>
      </c>
      <c r="E43" s="0" t="n">
        <v>0</v>
      </c>
      <c r="F43" s="0" t="n">
        <v>0.333864</v>
      </c>
      <c r="G43" s="0" t="n">
        <v>0.123912</v>
      </c>
      <c r="H43" s="0" t="n">
        <v>290800</v>
      </c>
    </row>
    <row r="44" customFormat="false" ht="15" hidden="false" customHeight="false" outlineLevel="0" collapsed="false">
      <c r="A44" s="0" t="n">
        <v>42</v>
      </c>
      <c r="B44" s="0" t="n">
        <v>1</v>
      </c>
      <c r="C44" s="0" t="n">
        <v>2</v>
      </c>
      <c r="D44" s="0" t="n">
        <v>17</v>
      </c>
      <c r="E44" s="0" t="n">
        <v>0</v>
      </c>
      <c r="F44" s="0" t="n">
        <v>0.063687</v>
      </c>
      <c r="G44" s="0" t="n">
        <v>0.116527</v>
      </c>
      <c r="H44" s="0" t="n">
        <v>290800</v>
      </c>
    </row>
    <row r="45" customFormat="false" ht="15" hidden="false" customHeight="false" outlineLevel="0" collapsed="false">
      <c r="A45" s="0" t="n">
        <v>43</v>
      </c>
      <c r="B45" s="0" t="n">
        <v>1</v>
      </c>
      <c r="C45" s="0" t="n">
        <v>2</v>
      </c>
      <c r="D45" s="0" t="n">
        <v>18</v>
      </c>
      <c r="E45" s="0" t="n">
        <v>0</v>
      </c>
      <c r="F45" s="0" t="n">
        <v>0</v>
      </c>
      <c r="G45" s="0" t="n">
        <v>0.140408</v>
      </c>
      <c r="H45" s="0" t="n">
        <v>290800</v>
      </c>
    </row>
    <row r="46" customFormat="false" ht="15" hidden="false" customHeight="false" outlineLevel="0" collapsed="false">
      <c r="A46" s="0" t="n">
        <v>44</v>
      </c>
      <c r="B46" s="0" t="n">
        <v>1</v>
      </c>
      <c r="C46" s="0" t="n">
        <v>2</v>
      </c>
      <c r="D46" s="0" t="n">
        <v>19</v>
      </c>
      <c r="E46" s="0" t="n">
        <v>1</v>
      </c>
      <c r="F46" s="0" t="n">
        <v>0</v>
      </c>
      <c r="G46" s="0" t="n">
        <v>0.119573</v>
      </c>
      <c r="H46" s="0" t="n">
        <v>290600</v>
      </c>
    </row>
    <row r="47" customFormat="false" ht="15" hidden="false" customHeight="false" outlineLevel="0" collapsed="false">
      <c r="A47" s="0" t="n">
        <v>45</v>
      </c>
      <c r="B47" s="0" t="n">
        <v>1</v>
      </c>
      <c r="C47" s="0" t="n">
        <v>2</v>
      </c>
      <c r="D47" s="0" t="n">
        <v>20</v>
      </c>
      <c r="E47" s="0" t="n">
        <v>1</v>
      </c>
      <c r="F47" s="0" t="n">
        <v>0</v>
      </c>
      <c r="G47" s="0" t="n">
        <v>0.132699</v>
      </c>
      <c r="H47" s="0" t="n">
        <v>290400</v>
      </c>
    </row>
    <row r="48" customFormat="false" ht="15" hidden="false" customHeight="false" outlineLevel="0" collapsed="false">
      <c r="A48" s="0" t="n">
        <v>46</v>
      </c>
      <c r="B48" s="0" t="n">
        <v>1</v>
      </c>
      <c r="C48" s="0" t="n">
        <v>2</v>
      </c>
      <c r="D48" s="0" t="n">
        <v>21</v>
      </c>
      <c r="E48" s="0" t="n">
        <v>0</v>
      </c>
      <c r="F48" s="0" t="n">
        <v>0</v>
      </c>
      <c r="G48" s="0" t="n">
        <v>0.138771</v>
      </c>
      <c r="H48" s="0" t="n">
        <v>290400</v>
      </c>
    </row>
    <row r="49" customFormat="false" ht="15" hidden="false" customHeight="false" outlineLevel="0" collapsed="false">
      <c r="A49" s="0" t="n">
        <v>47</v>
      </c>
      <c r="B49" s="0" t="n">
        <v>1</v>
      </c>
      <c r="C49" s="0" t="n">
        <v>2</v>
      </c>
      <c r="D49" s="0" t="n">
        <v>22</v>
      </c>
      <c r="E49" s="0" t="n">
        <v>0</v>
      </c>
      <c r="F49" s="0" t="n">
        <v>0</v>
      </c>
      <c r="G49" s="0" t="n">
        <v>0.121777</v>
      </c>
      <c r="H49" s="0" t="n">
        <v>290400</v>
      </c>
    </row>
    <row r="50" customFormat="false" ht="15" hidden="false" customHeight="false" outlineLevel="0" collapsed="false">
      <c r="A50" s="0" t="n">
        <v>48</v>
      </c>
      <c r="B50" s="0" t="n">
        <v>1</v>
      </c>
      <c r="C50" s="0" t="n">
        <v>2</v>
      </c>
      <c r="D50" s="0" t="n">
        <v>23</v>
      </c>
      <c r="E50" s="0" t="n">
        <v>0</v>
      </c>
      <c r="F50" s="0" t="n">
        <v>0</v>
      </c>
      <c r="G50" s="0" t="n">
        <v>0.098675</v>
      </c>
      <c r="H50" s="0" t="n">
        <v>290400</v>
      </c>
    </row>
    <row r="51" customFormat="false" ht="15" hidden="false" customHeight="false" outlineLevel="0" collapsed="false">
      <c r="A51" s="0" t="n">
        <v>49</v>
      </c>
      <c r="B51" s="0" t="n">
        <v>1</v>
      </c>
      <c r="C51" s="0" t="n">
        <v>3</v>
      </c>
      <c r="D51" s="0" t="n">
        <v>0</v>
      </c>
      <c r="E51" s="0" t="n">
        <v>0</v>
      </c>
      <c r="F51" s="0" t="n">
        <v>0</v>
      </c>
      <c r="G51" s="0" t="n">
        <v>0.081514</v>
      </c>
      <c r="H51" s="0" t="n">
        <v>290400</v>
      </c>
    </row>
    <row r="52" customFormat="false" ht="15" hidden="false" customHeight="false" outlineLevel="0" collapsed="false">
      <c r="A52" s="0" t="n">
        <v>50</v>
      </c>
      <c r="B52" s="0" t="n">
        <v>1</v>
      </c>
      <c r="C52" s="0" t="n">
        <v>3</v>
      </c>
      <c r="D52" s="0" t="n">
        <v>1</v>
      </c>
      <c r="E52" s="0" t="n">
        <v>0</v>
      </c>
      <c r="F52" s="0" t="n">
        <v>0</v>
      </c>
      <c r="G52" s="0" t="n">
        <v>0.08203</v>
      </c>
      <c r="H52" s="0" t="n">
        <v>290400</v>
      </c>
    </row>
    <row r="53" customFormat="false" ht="15" hidden="false" customHeight="false" outlineLevel="0" collapsed="false">
      <c r="A53" s="0" t="n">
        <v>51</v>
      </c>
      <c r="B53" s="0" t="n">
        <v>1</v>
      </c>
      <c r="C53" s="0" t="n">
        <v>3</v>
      </c>
      <c r="D53" s="0" t="n">
        <v>2</v>
      </c>
      <c r="E53" s="0" t="n">
        <v>0</v>
      </c>
      <c r="F53" s="0" t="n">
        <v>0</v>
      </c>
      <c r="G53" s="0" t="n">
        <v>0.103075</v>
      </c>
      <c r="H53" s="0" t="n">
        <v>290400</v>
      </c>
    </row>
    <row r="54" customFormat="false" ht="15" hidden="false" customHeight="false" outlineLevel="0" collapsed="false">
      <c r="A54" s="0" t="n">
        <v>52</v>
      </c>
      <c r="B54" s="0" t="n">
        <v>1</v>
      </c>
      <c r="C54" s="0" t="n">
        <v>3</v>
      </c>
      <c r="D54" s="0" t="n">
        <v>3</v>
      </c>
      <c r="E54" s="0" t="n">
        <v>0</v>
      </c>
      <c r="F54" s="0" t="n">
        <v>0</v>
      </c>
      <c r="G54" s="0" t="n">
        <v>0.081672</v>
      </c>
      <c r="H54" s="0" t="n">
        <v>290400</v>
      </c>
    </row>
    <row r="55" customFormat="false" ht="15" hidden="false" customHeight="false" outlineLevel="0" collapsed="false">
      <c r="A55" s="0" t="n">
        <v>53</v>
      </c>
      <c r="B55" s="0" t="n">
        <v>1</v>
      </c>
      <c r="C55" s="0" t="n">
        <v>3</v>
      </c>
      <c r="D55" s="0" t="n">
        <v>4</v>
      </c>
      <c r="E55" s="0" t="n">
        <v>0</v>
      </c>
      <c r="F55" s="0" t="n">
        <v>0</v>
      </c>
      <c r="G55" s="0" t="n">
        <v>0.10234</v>
      </c>
      <c r="H55" s="0" t="n">
        <v>290400</v>
      </c>
    </row>
    <row r="56" customFormat="false" ht="15" hidden="false" customHeight="false" outlineLevel="0" collapsed="false">
      <c r="A56" s="0" t="n">
        <v>54</v>
      </c>
      <c r="B56" s="0" t="n">
        <v>1</v>
      </c>
      <c r="C56" s="0" t="n">
        <v>3</v>
      </c>
      <c r="D56" s="0" t="n">
        <v>5</v>
      </c>
      <c r="E56" s="0" t="n">
        <v>0</v>
      </c>
      <c r="F56" s="0" t="n">
        <v>0</v>
      </c>
      <c r="G56" s="0" t="n">
        <v>0.099462</v>
      </c>
      <c r="H56" s="0" t="n">
        <v>290400</v>
      </c>
    </row>
    <row r="57" customFormat="false" ht="15" hidden="false" customHeight="false" outlineLevel="0" collapsed="false">
      <c r="A57" s="0" t="n">
        <v>55</v>
      </c>
      <c r="B57" s="0" t="n">
        <v>1</v>
      </c>
      <c r="C57" s="0" t="n">
        <v>3</v>
      </c>
      <c r="D57" s="0" t="n">
        <v>6</v>
      </c>
      <c r="E57" s="0" t="n">
        <v>0</v>
      </c>
      <c r="F57" s="0" t="n">
        <v>0</v>
      </c>
      <c r="G57" s="0" t="n">
        <v>0.092949</v>
      </c>
      <c r="H57" s="0" t="n">
        <v>290400</v>
      </c>
    </row>
    <row r="58" customFormat="false" ht="15" hidden="false" customHeight="false" outlineLevel="0" collapsed="false">
      <c r="A58" s="0" t="n">
        <v>56</v>
      </c>
      <c r="B58" s="0" t="n">
        <v>1</v>
      </c>
      <c r="C58" s="0" t="n">
        <v>3</v>
      </c>
      <c r="D58" s="0" t="n">
        <v>7</v>
      </c>
      <c r="E58" s="0" t="n">
        <v>1</v>
      </c>
      <c r="F58" s="0" t="n">
        <v>0.073744</v>
      </c>
      <c r="G58" s="0" t="n">
        <v>0.151134</v>
      </c>
      <c r="H58" s="0" t="n">
        <v>290200</v>
      </c>
    </row>
    <row r="59" customFormat="false" ht="15" hidden="false" customHeight="false" outlineLevel="0" collapsed="false">
      <c r="A59" s="0" t="n">
        <v>57</v>
      </c>
      <c r="B59" s="0" t="n">
        <v>1</v>
      </c>
      <c r="C59" s="0" t="n">
        <v>3</v>
      </c>
      <c r="D59" s="0" t="n">
        <v>8</v>
      </c>
      <c r="E59" s="0" t="n">
        <v>1</v>
      </c>
      <c r="F59" s="0" t="n">
        <v>0.386584</v>
      </c>
      <c r="G59" s="0" t="n">
        <v>0.102482</v>
      </c>
      <c r="H59" s="0" t="n">
        <v>290000</v>
      </c>
    </row>
    <row r="60" customFormat="false" ht="15" hidden="false" customHeight="false" outlineLevel="0" collapsed="false">
      <c r="A60" s="0" t="n">
        <v>58</v>
      </c>
      <c r="B60" s="0" t="n">
        <v>1</v>
      </c>
      <c r="C60" s="0" t="n">
        <v>3</v>
      </c>
      <c r="D60" s="0" t="n">
        <v>9</v>
      </c>
      <c r="E60" s="0" t="n">
        <v>0</v>
      </c>
      <c r="F60" s="0" t="n">
        <v>0.743239</v>
      </c>
      <c r="G60" s="0" t="n">
        <v>0.101327</v>
      </c>
      <c r="H60" s="0" t="n">
        <v>290000</v>
      </c>
    </row>
    <row r="61" customFormat="false" ht="15" hidden="false" customHeight="false" outlineLevel="0" collapsed="false">
      <c r="A61" s="0" t="n">
        <v>59</v>
      </c>
      <c r="B61" s="0" t="n">
        <v>1</v>
      </c>
      <c r="C61" s="0" t="n">
        <v>3</v>
      </c>
      <c r="D61" s="0" t="n">
        <v>10</v>
      </c>
      <c r="E61" s="0" t="n">
        <v>0</v>
      </c>
      <c r="F61" s="0" t="n">
        <v>1</v>
      </c>
      <c r="G61" s="0" t="n">
        <v>0.088836</v>
      </c>
      <c r="H61" s="0" t="n">
        <v>290000</v>
      </c>
    </row>
    <row r="62" customFormat="false" ht="15" hidden="false" customHeight="false" outlineLevel="0" collapsed="false">
      <c r="A62" s="0" t="n">
        <v>60</v>
      </c>
      <c r="B62" s="0" t="n">
        <v>1</v>
      </c>
      <c r="C62" s="0" t="n">
        <v>3</v>
      </c>
      <c r="D62" s="0" t="n">
        <v>11</v>
      </c>
      <c r="E62" s="0" t="n">
        <v>0</v>
      </c>
      <c r="F62" s="0" t="n">
        <v>1</v>
      </c>
      <c r="G62" s="0" t="n">
        <v>0.137206</v>
      </c>
      <c r="H62" s="0" t="n">
        <v>290000</v>
      </c>
    </row>
    <row r="63" customFormat="false" ht="15" hidden="false" customHeight="false" outlineLevel="0" collapsed="false">
      <c r="A63" s="0" t="n">
        <v>61</v>
      </c>
      <c r="B63" s="0" t="n">
        <v>1</v>
      </c>
      <c r="C63" s="0" t="n">
        <v>3</v>
      </c>
      <c r="D63" s="0" t="n">
        <v>12</v>
      </c>
      <c r="E63" s="0" t="n">
        <v>0</v>
      </c>
      <c r="F63" s="0" t="n">
        <v>1</v>
      </c>
      <c r="G63" s="0" t="n">
        <v>0.130672</v>
      </c>
      <c r="H63" s="0" t="n">
        <v>290000</v>
      </c>
    </row>
    <row r="64" customFormat="false" ht="15" hidden="false" customHeight="false" outlineLevel="0" collapsed="false">
      <c r="A64" s="0" t="n">
        <v>62</v>
      </c>
      <c r="B64" s="0" t="n">
        <v>1</v>
      </c>
      <c r="C64" s="0" t="n">
        <v>3</v>
      </c>
      <c r="D64" s="0" t="n">
        <v>13</v>
      </c>
      <c r="E64" s="0" t="n">
        <v>0</v>
      </c>
      <c r="F64" s="0" t="n">
        <v>1</v>
      </c>
      <c r="G64" s="0" t="n">
        <v>0.182802</v>
      </c>
      <c r="H64" s="0" t="n">
        <v>290000</v>
      </c>
    </row>
    <row r="65" customFormat="false" ht="15" hidden="false" customHeight="false" outlineLevel="0" collapsed="false">
      <c r="A65" s="0" t="n">
        <v>63</v>
      </c>
      <c r="B65" s="0" t="n">
        <v>1</v>
      </c>
      <c r="C65" s="0" t="n">
        <v>3</v>
      </c>
      <c r="D65" s="0" t="n">
        <v>14</v>
      </c>
      <c r="E65" s="0" t="n">
        <v>0</v>
      </c>
      <c r="F65" s="0" t="n">
        <v>1</v>
      </c>
      <c r="G65" s="0" t="n">
        <v>0.156235</v>
      </c>
      <c r="H65" s="0" t="n">
        <v>290000</v>
      </c>
    </row>
    <row r="66" customFormat="false" ht="15" hidden="false" customHeight="false" outlineLevel="0" collapsed="false">
      <c r="A66" s="0" t="n">
        <v>64</v>
      </c>
      <c r="B66" s="0" t="n">
        <v>1</v>
      </c>
      <c r="C66" s="0" t="n">
        <v>3</v>
      </c>
      <c r="D66" s="0" t="n">
        <v>15</v>
      </c>
      <c r="E66" s="0" t="n">
        <v>0</v>
      </c>
      <c r="F66" s="0" t="n">
        <v>0.743239</v>
      </c>
      <c r="G66" s="0" t="n">
        <v>0.108821</v>
      </c>
      <c r="H66" s="0" t="n">
        <v>290000</v>
      </c>
    </row>
    <row r="67" customFormat="false" ht="15" hidden="false" customHeight="false" outlineLevel="0" collapsed="false">
      <c r="A67" s="0" t="n">
        <v>65</v>
      </c>
      <c r="B67" s="0" t="n">
        <v>1</v>
      </c>
      <c r="C67" s="0" t="n">
        <v>3</v>
      </c>
      <c r="D67" s="0" t="n">
        <v>16</v>
      </c>
      <c r="E67" s="0" t="n">
        <v>0</v>
      </c>
      <c r="F67" s="0" t="n">
        <v>0.386584</v>
      </c>
      <c r="G67" s="0" t="n">
        <v>0.075816</v>
      </c>
      <c r="H67" s="0" t="n">
        <v>290000</v>
      </c>
    </row>
    <row r="68" customFormat="false" ht="15" hidden="false" customHeight="false" outlineLevel="0" collapsed="false">
      <c r="A68" s="0" t="n">
        <v>66</v>
      </c>
      <c r="B68" s="0" t="n">
        <v>1</v>
      </c>
      <c r="C68" s="0" t="n">
        <v>3</v>
      </c>
      <c r="D68" s="0" t="n">
        <v>17</v>
      </c>
      <c r="E68" s="0" t="n">
        <v>0</v>
      </c>
      <c r="F68" s="0" t="n">
        <v>0.073744</v>
      </c>
      <c r="G68" s="0" t="n">
        <v>0.057936</v>
      </c>
      <c r="H68" s="0" t="n">
        <v>290000</v>
      </c>
    </row>
    <row r="69" customFormat="false" ht="15" hidden="false" customHeight="false" outlineLevel="0" collapsed="false">
      <c r="A69" s="0" t="n">
        <v>67</v>
      </c>
      <c r="B69" s="0" t="n">
        <v>1</v>
      </c>
      <c r="C69" s="0" t="n">
        <v>3</v>
      </c>
      <c r="D69" s="0" t="n">
        <v>18</v>
      </c>
      <c r="E69" s="0" t="n">
        <v>0</v>
      </c>
      <c r="F69" s="0" t="n">
        <v>0</v>
      </c>
      <c r="G69" s="0" t="n">
        <v>0.055017</v>
      </c>
      <c r="H69" s="0" t="n">
        <v>290000</v>
      </c>
    </row>
    <row r="70" customFormat="false" ht="15" hidden="false" customHeight="false" outlineLevel="0" collapsed="false">
      <c r="A70" s="0" t="n">
        <v>68</v>
      </c>
      <c r="B70" s="0" t="n">
        <v>1</v>
      </c>
      <c r="C70" s="0" t="n">
        <v>3</v>
      </c>
      <c r="D70" s="0" t="n">
        <v>19</v>
      </c>
      <c r="E70" s="0" t="n">
        <v>1</v>
      </c>
      <c r="F70" s="0" t="n">
        <v>0</v>
      </c>
      <c r="G70" s="0" t="n">
        <v>0.061255</v>
      </c>
      <c r="H70" s="0" t="n">
        <v>289800</v>
      </c>
    </row>
    <row r="71" customFormat="false" ht="15" hidden="false" customHeight="false" outlineLevel="0" collapsed="false">
      <c r="A71" s="0" t="n">
        <v>69</v>
      </c>
      <c r="B71" s="0" t="n">
        <v>1</v>
      </c>
      <c r="C71" s="0" t="n">
        <v>3</v>
      </c>
      <c r="D71" s="0" t="n">
        <v>20</v>
      </c>
      <c r="E71" s="0" t="n">
        <v>1</v>
      </c>
      <c r="F71" s="0" t="n">
        <v>0</v>
      </c>
      <c r="G71" s="0" t="n">
        <v>0.07735</v>
      </c>
      <c r="H71" s="0" t="n">
        <v>289600</v>
      </c>
    </row>
    <row r="72" customFormat="false" ht="15" hidden="false" customHeight="false" outlineLevel="0" collapsed="false">
      <c r="A72" s="0" t="n">
        <v>70</v>
      </c>
      <c r="B72" s="0" t="n">
        <v>1</v>
      </c>
      <c r="C72" s="0" t="n">
        <v>3</v>
      </c>
      <c r="D72" s="0" t="n">
        <v>21</v>
      </c>
      <c r="E72" s="0" t="n">
        <v>0</v>
      </c>
      <c r="F72" s="0" t="n">
        <v>0</v>
      </c>
      <c r="G72" s="0" t="n">
        <v>0.064554</v>
      </c>
      <c r="H72" s="0" t="n">
        <v>289600</v>
      </c>
    </row>
    <row r="73" customFormat="false" ht="15" hidden="false" customHeight="false" outlineLevel="0" collapsed="false">
      <c r="A73" s="0" t="n">
        <v>71</v>
      </c>
      <c r="B73" s="0" t="n">
        <v>1</v>
      </c>
      <c r="C73" s="0" t="n">
        <v>3</v>
      </c>
      <c r="D73" s="0" t="n">
        <v>22</v>
      </c>
      <c r="E73" s="0" t="n">
        <v>0</v>
      </c>
      <c r="F73" s="0" t="n">
        <v>0</v>
      </c>
      <c r="G73" s="0" t="n">
        <v>0.054754</v>
      </c>
      <c r="H73" s="0" t="n">
        <v>289600</v>
      </c>
    </row>
    <row r="74" customFormat="false" ht="15" hidden="false" customHeight="false" outlineLevel="0" collapsed="false">
      <c r="A74" s="0" t="n">
        <v>72</v>
      </c>
      <c r="B74" s="0" t="n">
        <v>1</v>
      </c>
      <c r="C74" s="0" t="n">
        <v>3</v>
      </c>
      <c r="D74" s="0" t="n">
        <v>23</v>
      </c>
      <c r="E74" s="0" t="n">
        <v>0</v>
      </c>
      <c r="F74" s="0" t="n">
        <v>0</v>
      </c>
      <c r="G74" s="0" t="n">
        <v>0.058559</v>
      </c>
      <c r="H74" s="0" t="n">
        <v>289600</v>
      </c>
    </row>
    <row r="75" customFormat="false" ht="15" hidden="false" customHeight="false" outlineLevel="0" collapsed="false">
      <c r="A75" s="0" t="n">
        <v>73</v>
      </c>
      <c r="B75" s="0" t="n">
        <v>1</v>
      </c>
      <c r="C75" s="0" t="n">
        <v>4</v>
      </c>
      <c r="D75" s="0" t="n">
        <v>0</v>
      </c>
      <c r="E75" s="0" t="n">
        <v>0</v>
      </c>
      <c r="F75" s="0" t="n">
        <v>0</v>
      </c>
      <c r="G75" s="0" t="n">
        <v>0.085639</v>
      </c>
      <c r="H75" s="0" t="n">
        <v>289600</v>
      </c>
    </row>
    <row r="76" customFormat="false" ht="15" hidden="false" customHeight="false" outlineLevel="0" collapsed="false">
      <c r="A76" s="0" t="n">
        <v>74</v>
      </c>
      <c r="B76" s="0" t="n">
        <v>1</v>
      </c>
      <c r="C76" s="0" t="n">
        <v>4</v>
      </c>
      <c r="D76" s="0" t="n">
        <v>1</v>
      </c>
      <c r="E76" s="0" t="n">
        <v>0</v>
      </c>
      <c r="F76" s="0" t="n">
        <v>0</v>
      </c>
      <c r="G76" s="0" t="n">
        <v>0.069102</v>
      </c>
      <c r="H76" s="0" t="n">
        <v>289600</v>
      </c>
    </row>
    <row r="77" customFormat="false" ht="15" hidden="false" customHeight="false" outlineLevel="0" collapsed="false">
      <c r="A77" s="0" t="n">
        <v>75</v>
      </c>
      <c r="B77" s="0" t="n">
        <v>1</v>
      </c>
      <c r="C77" s="0" t="n">
        <v>4</v>
      </c>
      <c r="D77" s="0" t="n">
        <v>2</v>
      </c>
      <c r="E77" s="0" t="n">
        <v>0</v>
      </c>
      <c r="F77" s="0" t="n">
        <v>0</v>
      </c>
      <c r="G77" s="0" t="n">
        <v>0.131258</v>
      </c>
      <c r="H77" s="0" t="n">
        <v>289600</v>
      </c>
    </row>
    <row r="78" customFormat="false" ht="15" hidden="false" customHeight="false" outlineLevel="0" collapsed="false">
      <c r="A78" s="0" t="n">
        <v>76</v>
      </c>
      <c r="B78" s="0" t="n">
        <v>1</v>
      </c>
      <c r="C78" s="0" t="n">
        <v>4</v>
      </c>
      <c r="D78" s="0" t="n">
        <v>3</v>
      </c>
      <c r="E78" s="0" t="n">
        <v>0</v>
      </c>
      <c r="F78" s="0" t="n">
        <v>0</v>
      </c>
      <c r="G78" s="0" t="n">
        <v>0.164508</v>
      </c>
      <c r="H78" s="0" t="n">
        <v>289600</v>
      </c>
    </row>
    <row r="79" customFormat="false" ht="15" hidden="false" customHeight="false" outlineLevel="0" collapsed="false">
      <c r="A79" s="0" t="n">
        <v>77</v>
      </c>
      <c r="B79" s="0" t="n">
        <v>1</v>
      </c>
      <c r="C79" s="0" t="n">
        <v>4</v>
      </c>
      <c r="D79" s="0" t="n">
        <v>4</v>
      </c>
      <c r="E79" s="0" t="n">
        <v>0</v>
      </c>
      <c r="F79" s="0" t="n">
        <v>0</v>
      </c>
      <c r="G79" s="0" t="n">
        <v>0.141731</v>
      </c>
      <c r="H79" s="0" t="n">
        <v>289600</v>
      </c>
    </row>
    <row r="80" customFormat="false" ht="15" hidden="false" customHeight="false" outlineLevel="0" collapsed="false">
      <c r="A80" s="0" t="n">
        <v>78</v>
      </c>
      <c r="B80" s="0" t="n">
        <v>1</v>
      </c>
      <c r="C80" s="0" t="n">
        <v>4</v>
      </c>
      <c r="D80" s="0" t="n">
        <v>5</v>
      </c>
      <c r="E80" s="0" t="n">
        <v>0</v>
      </c>
      <c r="F80" s="0" t="n">
        <v>0</v>
      </c>
      <c r="G80" s="0" t="n">
        <v>0.097928</v>
      </c>
      <c r="H80" s="0" t="n">
        <v>289600</v>
      </c>
    </row>
    <row r="81" customFormat="false" ht="15" hidden="false" customHeight="false" outlineLevel="0" collapsed="false">
      <c r="A81" s="0" t="n">
        <v>79</v>
      </c>
      <c r="B81" s="0" t="n">
        <v>1</v>
      </c>
      <c r="C81" s="0" t="n">
        <v>4</v>
      </c>
      <c r="D81" s="0" t="n">
        <v>6</v>
      </c>
      <c r="E81" s="0" t="n">
        <v>0</v>
      </c>
      <c r="F81" s="0" t="n">
        <v>0</v>
      </c>
      <c r="G81" s="0" t="n">
        <v>0.108063</v>
      </c>
      <c r="H81" s="0" t="n">
        <v>289600</v>
      </c>
    </row>
    <row r="82" customFormat="false" ht="15" hidden="false" customHeight="false" outlineLevel="0" collapsed="false">
      <c r="A82" s="0" t="n">
        <v>80</v>
      </c>
      <c r="B82" s="0" t="n">
        <v>1</v>
      </c>
      <c r="C82" s="0" t="n">
        <v>4</v>
      </c>
      <c r="D82" s="0" t="n">
        <v>7</v>
      </c>
      <c r="E82" s="0" t="n">
        <v>1</v>
      </c>
      <c r="F82" s="0" t="n">
        <v>0.060581</v>
      </c>
      <c r="G82" s="0" t="n">
        <v>0.131797</v>
      </c>
      <c r="H82" s="0" t="n">
        <v>289400</v>
      </c>
    </row>
    <row r="83" customFormat="false" ht="15" hidden="false" customHeight="false" outlineLevel="0" collapsed="false">
      <c r="A83" s="0" t="n">
        <v>81</v>
      </c>
      <c r="B83" s="0" t="n">
        <v>1</v>
      </c>
      <c r="C83" s="0" t="n">
        <v>4</v>
      </c>
      <c r="D83" s="0" t="n">
        <v>8</v>
      </c>
      <c r="E83" s="0" t="n">
        <v>1</v>
      </c>
      <c r="F83" s="0" t="n">
        <v>0.317579</v>
      </c>
      <c r="G83" s="0" t="n">
        <v>0.116864</v>
      </c>
      <c r="H83" s="0" t="n">
        <v>289200</v>
      </c>
    </row>
    <row r="84" customFormat="false" ht="15" hidden="false" customHeight="false" outlineLevel="0" collapsed="false">
      <c r="A84" s="0" t="n">
        <v>82</v>
      </c>
      <c r="B84" s="0" t="n">
        <v>1</v>
      </c>
      <c r="C84" s="0" t="n">
        <v>4</v>
      </c>
      <c r="D84" s="0" t="n">
        <v>9</v>
      </c>
      <c r="E84" s="0" t="n">
        <v>0</v>
      </c>
      <c r="F84" s="0" t="n">
        <v>0.610571</v>
      </c>
      <c r="G84" s="0" t="n">
        <v>0.105511</v>
      </c>
      <c r="H84" s="0" t="n">
        <v>289200</v>
      </c>
    </row>
    <row r="85" customFormat="false" ht="15" hidden="false" customHeight="false" outlineLevel="0" collapsed="false">
      <c r="A85" s="0" t="n">
        <v>83</v>
      </c>
      <c r="B85" s="0" t="n">
        <v>1</v>
      </c>
      <c r="C85" s="0" t="n">
        <v>4</v>
      </c>
      <c r="D85" s="0" t="n">
        <v>10</v>
      </c>
      <c r="E85" s="0" t="n">
        <v>0</v>
      </c>
      <c r="F85" s="0" t="n">
        <v>0.86989</v>
      </c>
      <c r="G85" s="0" t="n">
        <v>0.113377</v>
      </c>
      <c r="H85" s="0" t="n">
        <v>289200</v>
      </c>
    </row>
    <row r="86" customFormat="false" ht="15" hidden="false" customHeight="false" outlineLevel="0" collapsed="false">
      <c r="A86" s="0" t="n">
        <v>84</v>
      </c>
      <c r="B86" s="0" t="n">
        <v>1</v>
      </c>
      <c r="C86" s="0" t="n">
        <v>4</v>
      </c>
      <c r="D86" s="0" t="n">
        <v>11</v>
      </c>
      <c r="E86" s="0" t="n">
        <v>0</v>
      </c>
      <c r="F86" s="0" t="n">
        <v>1</v>
      </c>
      <c r="G86" s="0" t="n">
        <v>0.1277</v>
      </c>
      <c r="H86" s="0" t="n">
        <v>289200</v>
      </c>
    </row>
    <row r="87" customFormat="false" ht="15" hidden="false" customHeight="false" outlineLevel="0" collapsed="false">
      <c r="A87" s="0" t="n">
        <v>85</v>
      </c>
      <c r="B87" s="0" t="n">
        <v>1</v>
      </c>
      <c r="C87" s="0" t="n">
        <v>4</v>
      </c>
      <c r="D87" s="0" t="n">
        <v>12</v>
      </c>
      <c r="E87" s="0" t="n">
        <v>0</v>
      </c>
      <c r="F87" s="0" t="n">
        <v>1</v>
      </c>
      <c r="G87" s="0" t="n">
        <v>0.156494</v>
      </c>
      <c r="H87" s="0" t="n">
        <v>289200</v>
      </c>
    </row>
    <row r="88" customFormat="false" ht="15" hidden="false" customHeight="false" outlineLevel="0" collapsed="false">
      <c r="A88" s="0" t="n">
        <v>86</v>
      </c>
      <c r="B88" s="0" t="n">
        <v>1</v>
      </c>
      <c r="C88" s="0" t="n">
        <v>4</v>
      </c>
      <c r="D88" s="0" t="n">
        <v>13</v>
      </c>
      <c r="E88" s="0" t="n">
        <v>0</v>
      </c>
      <c r="F88" s="0" t="n">
        <v>1</v>
      </c>
      <c r="G88" s="0" t="n">
        <v>0.140274</v>
      </c>
      <c r="H88" s="0" t="n">
        <v>289200</v>
      </c>
    </row>
    <row r="89" customFormat="false" ht="15" hidden="false" customHeight="false" outlineLevel="0" collapsed="false">
      <c r="A89" s="0" t="n">
        <v>87</v>
      </c>
      <c r="B89" s="0" t="n">
        <v>1</v>
      </c>
      <c r="C89" s="0" t="n">
        <v>4</v>
      </c>
      <c r="D89" s="0" t="n">
        <v>14</v>
      </c>
      <c r="E89" s="0" t="n">
        <v>0</v>
      </c>
      <c r="F89" s="0" t="n">
        <v>0.86989</v>
      </c>
      <c r="G89" s="0" t="n">
        <v>0.127537</v>
      </c>
      <c r="H89" s="0" t="n">
        <v>289200</v>
      </c>
    </row>
    <row r="90" customFormat="false" ht="15" hidden="false" customHeight="false" outlineLevel="0" collapsed="false">
      <c r="A90" s="0" t="n">
        <v>88</v>
      </c>
      <c r="B90" s="0" t="n">
        <v>1</v>
      </c>
      <c r="C90" s="0" t="n">
        <v>4</v>
      </c>
      <c r="D90" s="0" t="n">
        <v>15</v>
      </c>
      <c r="E90" s="0" t="n">
        <v>0</v>
      </c>
      <c r="F90" s="0" t="n">
        <v>0.610571</v>
      </c>
      <c r="G90" s="0" t="n">
        <v>0.111777</v>
      </c>
      <c r="H90" s="0" t="n">
        <v>289200</v>
      </c>
    </row>
    <row r="91" customFormat="false" ht="15" hidden="false" customHeight="false" outlineLevel="0" collapsed="false">
      <c r="A91" s="0" t="n">
        <v>89</v>
      </c>
      <c r="B91" s="0" t="n">
        <v>1</v>
      </c>
      <c r="C91" s="0" t="n">
        <v>4</v>
      </c>
      <c r="D91" s="0" t="n">
        <v>16</v>
      </c>
      <c r="E91" s="0" t="n">
        <v>0</v>
      </c>
      <c r="F91" s="0" t="n">
        <v>0.317579</v>
      </c>
      <c r="G91" s="0" t="n">
        <v>0.16136</v>
      </c>
      <c r="H91" s="0" t="n">
        <v>289200</v>
      </c>
    </row>
    <row r="92" customFormat="false" ht="15" hidden="false" customHeight="false" outlineLevel="0" collapsed="false">
      <c r="A92" s="0" t="n">
        <v>90</v>
      </c>
      <c r="B92" s="0" t="n">
        <v>1</v>
      </c>
      <c r="C92" s="0" t="n">
        <v>4</v>
      </c>
      <c r="D92" s="0" t="n">
        <v>17</v>
      </c>
      <c r="E92" s="0" t="n">
        <v>0</v>
      </c>
      <c r="F92" s="0" t="n">
        <v>0.060581</v>
      </c>
      <c r="G92" s="0" t="n">
        <v>0.1453</v>
      </c>
      <c r="H92" s="0" t="n">
        <v>289200</v>
      </c>
    </row>
    <row r="93" customFormat="false" ht="15" hidden="false" customHeight="false" outlineLevel="0" collapsed="false">
      <c r="A93" s="0" t="n">
        <v>91</v>
      </c>
      <c r="B93" s="0" t="n">
        <v>1</v>
      </c>
      <c r="C93" s="0" t="n">
        <v>4</v>
      </c>
      <c r="D93" s="0" t="n">
        <v>18</v>
      </c>
      <c r="E93" s="0" t="n">
        <v>0</v>
      </c>
      <c r="F93" s="0" t="n">
        <v>0</v>
      </c>
      <c r="G93" s="0" t="n">
        <v>0.15119</v>
      </c>
      <c r="H93" s="0" t="n">
        <v>289200</v>
      </c>
    </row>
    <row r="94" customFormat="false" ht="15" hidden="false" customHeight="false" outlineLevel="0" collapsed="false">
      <c r="A94" s="0" t="n">
        <v>92</v>
      </c>
      <c r="B94" s="0" t="n">
        <v>1</v>
      </c>
      <c r="C94" s="0" t="n">
        <v>4</v>
      </c>
      <c r="D94" s="0" t="n">
        <v>19</v>
      </c>
      <c r="E94" s="0" t="n">
        <v>1</v>
      </c>
      <c r="F94" s="0" t="n">
        <v>0</v>
      </c>
      <c r="G94" s="0" t="n">
        <v>0.144007</v>
      </c>
      <c r="H94" s="0" t="n">
        <v>289000</v>
      </c>
    </row>
    <row r="95" customFormat="false" ht="15" hidden="false" customHeight="false" outlineLevel="0" collapsed="false">
      <c r="A95" s="0" t="n">
        <v>93</v>
      </c>
      <c r="B95" s="0" t="n">
        <v>1</v>
      </c>
      <c r="C95" s="0" t="n">
        <v>4</v>
      </c>
      <c r="D95" s="0" t="n">
        <v>20</v>
      </c>
      <c r="E95" s="0" t="n">
        <v>1</v>
      </c>
      <c r="F95" s="0" t="n">
        <v>0</v>
      </c>
      <c r="G95" s="0" t="n">
        <v>0.172491</v>
      </c>
      <c r="H95" s="0" t="n">
        <v>288800</v>
      </c>
    </row>
    <row r="96" customFormat="false" ht="15" hidden="false" customHeight="false" outlineLevel="0" collapsed="false">
      <c r="A96" s="0" t="n">
        <v>94</v>
      </c>
      <c r="B96" s="0" t="n">
        <v>1</v>
      </c>
      <c r="C96" s="0" t="n">
        <v>4</v>
      </c>
      <c r="D96" s="0" t="n">
        <v>21</v>
      </c>
      <c r="E96" s="0" t="n">
        <v>0</v>
      </c>
      <c r="F96" s="0" t="n">
        <v>0</v>
      </c>
      <c r="G96" s="0" t="n">
        <v>0.171815</v>
      </c>
      <c r="H96" s="0" t="n">
        <v>288800</v>
      </c>
    </row>
    <row r="97" customFormat="false" ht="15" hidden="false" customHeight="false" outlineLevel="0" collapsed="false">
      <c r="A97" s="0" t="n">
        <v>95</v>
      </c>
      <c r="B97" s="0" t="n">
        <v>1</v>
      </c>
      <c r="C97" s="0" t="n">
        <v>4</v>
      </c>
      <c r="D97" s="0" t="n">
        <v>22</v>
      </c>
      <c r="E97" s="0" t="n">
        <v>0</v>
      </c>
      <c r="F97" s="0" t="n">
        <v>0</v>
      </c>
      <c r="G97" s="0" t="n">
        <v>0.145781</v>
      </c>
      <c r="H97" s="0" t="n">
        <v>288800</v>
      </c>
    </row>
    <row r="98" customFormat="false" ht="15" hidden="false" customHeight="false" outlineLevel="0" collapsed="false">
      <c r="A98" s="0" t="n">
        <v>96</v>
      </c>
      <c r="B98" s="0" t="n">
        <v>1</v>
      </c>
      <c r="C98" s="0" t="n">
        <v>4</v>
      </c>
      <c r="D98" s="0" t="n">
        <v>23</v>
      </c>
      <c r="E98" s="0" t="n">
        <v>0</v>
      </c>
      <c r="F98" s="0" t="n">
        <v>0</v>
      </c>
      <c r="G98" s="0" t="n">
        <v>0.154388</v>
      </c>
      <c r="H98" s="0" t="n">
        <v>288800</v>
      </c>
    </row>
    <row r="99" customFormat="false" ht="15" hidden="false" customHeight="false" outlineLevel="0" collapsed="false">
      <c r="A99" s="0" t="n">
        <v>97</v>
      </c>
      <c r="B99" s="0" t="n">
        <v>1</v>
      </c>
      <c r="C99" s="0" t="n">
        <v>5</v>
      </c>
      <c r="D99" s="0" t="n">
        <v>0</v>
      </c>
      <c r="E99" s="0" t="n">
        <v>0</v>
      </c>
      <c r="F99" s="0" t="n">
        <v>0</v>
      </c>
      <c r="G99" s="0" t="n">
        <v>0.16487</v>
      </c>
      <c r="H99" s="0" t="n">
        <v>288800</v>
      </c>
    </row>
    <row r="100" customFormat="false" ht="15" hidden="false" customHeight="false" outlineLevel="0" collapsed="false">
      <c r="A100" s="0" t="n">
        <v>98</v>
      </c>
      <c r="B100" s="0" t="n">
        <v>1</v>
      </c>
      <c r="C100" s="0" t="n">
        <v>5</v>
      </c>
      <c r="D100" s="0" t="n">
        <v>1</v>
      </c>
      <c r="E100" s="0" t="n">
        <v>0</v>
      </c>
      <c r="F100" s="0" t="n">
        <v>0</v>
      </c>
      <c r="G100" s="0" t="n">
        <v>0.317056</v>
      </c>
      <c r="H100" s="0" t="n">
        <v>288800</v>
      </c>
    </row>
    <row r="101" customFormat="false" ht="15" hidden="false" customHeight="false" outlineLevel="0" collapsed="false">
      <c r="A101" s="0" t="n">
        <v>99</v>
      </c>
      <c r="B101" s="0" t="n">
        <v>1</v>
      </c>
      <c r="C101" s="0" t="n">
        <v>5</v>
      </c>
      <c r="D101" s="0" t="n">
        <v>2</v>
      </c>
      <c r="E101" s="0" t="n">
        <v>0</v>
      </c>
      <c r="F101" s="0" t="n">
        <v>0</v>
      </c>
      <c r="G101" s="0" t="n">
        <v>0.233608</v>
      </c>
      <c r="H101" s="0" t="n">
        <v>288800</v>
      </c>
    </row>
    <row r="102" customFormat="false" ht="15" hidden="false" customHeight="false" outlineLevel="0" collapsed="false">
      <c r="A102" s="0" t="n">
        <v>100</v>
      </c>
      <c r="B102" s="0" t="n">
        <v>1</v>
      </c>
      <c r="C102" s="0" t="n">
        <v>5</v>
      </c>
      <c r="D102" s="0" t="n">
        <v>3</v>
      </c>
      <c r="E102" s="0" t="n">
        <v>0</v>
      </c>
      <c r="F102" s="0" t="n">
        <v>0</v>
      </c>
      <c r="G102" s="0" t="n">
        <v>0.259996</v>
      </c>
      <c r="H102" s="0" t="n">
        <v>288800</v>
      </c>
    </row>
    <row r="103" customFormat="false" ht="15" hidden="false" customHeight="false" outlineLevel="0" collapsed="false">
      <c r="A103" s="0" t="n">
        <v>101</v>
      </c>
      <c r="B103" s="0" t="n">
        <v>1</v>
      </c>
      <c r="C103" s="0" t="n">
        <v>5</v>
      </c>
      <c r="D103" s="0" t="n">
        <v>4</v>
      </c>
      <c r="E103" s="0" t="n">
        <v>0</v>
      </c>
      <c r="F103" s="0" t="n">
        <v>0</v>
      </c>
      <c r="G103" s="0" t="n">
        <v>0.221249</v>
      </c>
      <c r="H103" s="0" t="n">
        <v>288800</v>
      </c>
    </row>
    <row r="104" customFormat="false" ht="15" hidden="false" customHeight="false" outlineLevel="0" collapsed="false">
      <c r="A104" s="0" t="n">
        <v>102</v>
      </c>
      <c r="B104" s="0" t="n">
        <v>1</v>
      </c>
      <c r="C104" s="0" t="n">
        <v>5</v>
      </c>
      <c r="D104" s="0" t="n">
        <v>5</v>
      </c>
      <c r="E104" s="0" t="n">
        <v>0</v>
      </c>
      <c r="F104" s="0" t="n">
        <v>0</v>
      </c>
      <c r="G104" s="0" t="n">
        <v>0.258584</v>
      </c>
      <c r="H104" s="0" t="n">
        <v>288800</v>
      </c>
    </row>
    <row r="105" customFormat="false" ht="15" hidden="false" customHeight="false" outlineLevel="0" collapsed="false">
      <c r="A105" s="0" t="n">
        <v>103</v>
      </c>
      <c r="B105" s="0" t="n">
        <v>1</v>
      </c>
      <c r="C105" s="0" t="n">
        <v>5</v>
      </c>
      <c r="D105" s="0" t="n">
        <v>6</v>
      </c>
      <c r="E105" s="0" t="n">
        <v>0</v>
      </c>
      <c r="F105" s="0" t="n">
        <v>0</v>
      </c>
      <c r="G105" s="0" t="n">
        <v>0.353006</v>
      </c>
      <c r="H105" s="0" t="n">
        <v>288800</v>
      </c>
    </row>
    <row r="106" customFormat="false" ht="15" hidden="false" customHeight="false" outlineLevel="0" collapsed="false">
      <c r="A106" s="0" t="n">
        <v>104</v>
      </c>
      <c r="B106" s="0" t="n">
        <v>1</v>
      </c>
      <c r="C106" s="0" t="n">
        <v>5</v>
      </c>
      <c r="D106" s="0" t="n">
        <v>7</v>
      </c>
      <c r="E106" s="0" t="n">
        <v>1</v>
      </c>
      <c r="F106" s="0" t="n">
        <v>0.068012</v>
      </c>
      <c r="G106" s="0" t="n">
        <v>0.436653</v>
      </c>
      <c r="H106" s="0" t="n">
        <v>288600</v>
      </c>
    </row>
    <row r="107" customFormat="false" ht="15" hidden="false" customHeight="false" outlineLevel="0" collapsed="false">
      <c r="A107" s="0" t="n">
        <v>105</v>
      </c>
      <c r="B107" s="0" t="n">
        <v>1</v>
      </c>
      <c r="C107" s="0" t="n">
        <v>5</v>
      </c>
      <c r="D107" s="0" t="n">
        <v>8</v>
      </c>
      <c r="E107" s="0" t="n">
        <v>1</v>
      </c>
      <c r="F107" s="0" t="n">
        <v>0.356539</v>
      </c>
      <c r="G107" s="0" t="n">
        <v>0.562399</v>
      </c>
      <c r="H107" s="0" t="n">
        <v>288400</v>
      </c>
    </row>
    <row r="108" customFormat="false" ht="15" hidden="false" customHeight="false" outlineLevel="0" collapsed="false">
      <c r="A108" s="0" t="n">
        <v>106</v>
      </c>
      <c r="B108" s="0" t="n">
        <v>1</v>
      </c>
      <c r="C108" s="0" t="n">
        <v>5</v>
      </c>
      <c r="D108" s="0" t="n">
        <v>9</v>
      </c>
      <c r="E108" s="0" t="n">
        <v>0</v>
      </c>
      <c r="F108" s="0" t="n">
        <v>0.685475</v>
      </c>
      <c r="G108" s="0" t="n">
        <v>0.551425</v>
      </c>
      <c r="H108" s="0" t="n">
        <v>288400</v>
      </c>
    </row>
    <row r="109" customFormat="false" ht="15" hidden="false" customHeight="false" outlineLevel="0" collapsed="false">
      <c r="A109" s="0" t="n">
        <v>107</v>
      </c>
      <c r="B109" s="0" t="n">
        <v>1</v>
      </c>
      <c r="C109" s="0" t="n">
        <v>5</v>
      </c>
      <c r="D109" s="0" t="n">
        <v>10</v>
      </c>
      <c r="E109" s="0" t="n">
        <v>0</v>
      </c>
      <c r="F109" s="0" t="n">
        <v>0.976607</v>
      </c>
      <c r="G109" s="0" t="n">
        <v>0.528209</v>
      </c>
      <c r="H109" s="0" t="n">
        <v>288400</v>
      </c>
    </row>
    <row r="110" customFormat="false" ht="15" hidden="false" customHeight="false" outlineLevel="0" collapsed="false">
      <c r="A110" s="0" t="n">
        <v>108</v>
      </c>
      <c r="B110" s="0" t="n">
        <v>1</v>
      </c>
      <c r="C110" s="0" t="n">
        <v>5</v>
      </c>
      <c r="D110" s="0" t="n">
        <v>11</v>
      </c>
      <c r="E110" s="0" t="n">
        <v>0</v>
      </c>
      <c r="F110" s="0" t="n">
        <v>1</v>
      </c>
      <c r="G110" s="0" t="n">
        <v>0.323782</v>
      </c>
      <c r="H110" s="0" t="n">
        <v>288400</v>
      </c>
    </row>
    <row r="111" customFormat="false" ht="15" hidden="false" customHeight="false" outlineLevel="0" collapsed="false">
      <c r="A111" s="0" t="n">
        <v>109</v>
      </c>
      <c r="B111" s="0" t="n">
        <v>1</v>
      </c>
      <c r="C111" s="0" t="n">
        <v>5</v>
      </c>
      <c r="D111" s="0" t="n">
        <v>12</v>
      </c>
      <c r="E111" s="0" t="n">
        <v>0</v>
      </c>
      <c r="F111" s="0" t="n">
        <v>1</v>
      </c>
      <c r="G111" s="0" t="n">
        <v>0.344725</v>
      </c>
      <c r="H111" s="0" t="n">
        <v>288400</v>
      </c>
    </row>
    <row r="112" customFormat="false" ht="15" hidden="false" customHeight="false" outlineLevel="0" collapsed="false">
      <c r="A112" s="0" t="n">
        <v>110</v>
      </c>
      <c r="B112" s="0" t="n">
        <v>1</v>
      </c>
      <c r="C112" s="0" t="n">
        <v>5</v>
      </c>
      <c r="D112" s="0" t="n">
        <v>13</v>
      </c>
      <c r="E112" s="0" t="n">
        <v>0</v>
      </c>
      <c r="F112" s="0" t="n">
        <v>1</v>
      </c>
      <c r="G112" s="0" t="n">
        <v>0.369196</v>
      </c>
      <c r="H112" s="0" t="n">
        <v>288400</v>
      </c>
    </row>
    <row r="113" customFormat="false" ht="15" hidden="false" customHeight="false" outlineLevel="0" collapsed="false">
      <c r="A113" s="0" t="n">
        <v>111</v>
      </c>
      <c r="B113" s="0" t="n">
        <v>1</v>
      </c>
      <c r="C113" s="0" t="n">
        <v>5</v>
      </c>
      <c r="D113" s="0" t="n">
        <v>14</v>
      </c>
      <c r="E113" s="0" t="n">
        <v>0</v>
      </c>
      <c r="F113" s="0" t="n">
        <v>0.976607</v>
      </c>
      <c r="G113" s="0" t="n">
        <v>0.404664</v>
      </c>
      <c r="H113" s="0" t="n">
        <v>288400</v>
      </c>
    </row>
    <row r="114" customFormat="false" ht="15" hidden="false" customHeight="false" outlineLevel="0" collapsed="false">
      <c r="A114" s="0" t="n">
        <v>112</v>
      </c>
      <c r="B114" s="0" t="n">
        <v>1</v>
      </c>
      <c r="C114" s="0" t="n">
        <v>5</v>
      </c>
      <c r="D114" s="0" t="n">
        <v>15</v>
      </c>
      <c r="E114" s="0" t="n">
        <v>0</v>
      </c>
      <c r="F114" s="0" t="n">
        <v>0.685475</v>
      </c>
      <c r="G114" s="0" t="n">
        <v>0.424477</v>
      </c>
      <c r="H114" s="0" t="n">
        <v>288400</v>
      </c>
    </row>
    <row r="115" customFormat="false" ht="15" hidden="false" customHeight="false" outlineLevel="0" collapsed="false">
      <c r="A115" s="0" t="n">
        <v>113</v>
      </c>
      <c r="B115" s="0" t="n">
        <v>1</v>
      </c>
      <c r="C115" s="0" t="n">
        <v>5</v>
      </c>
      <c r="D115" s="0" t="n">
        <v>16</v>
      </c>
      <c r="E115" s="0" t="n">
        <v>0</v>
      </c>
      <c r="F115" s="0" t="n">
        <v>0.356539</v>
      </c>
      <c r="G115" s="0" t="n">
        <v>0.722299</v>
      </c>
      <c r="H115" s="0" t="n">
        <v>288400</v>
      </c>
    </row>
    <row r="116" customFormat="false" ht="15" hidden="false" customHeight="false" outlineLevel="0" collapsed="false">
      <c r="A116" s="0" t="n">
        <v>114</v>
      </c>
      <c r="B116" s="0" t="n">
        <v>1</v>
      </c>
      <c r="C116" s="0" t="n">
        <v>5</v>
      </c>
      <c r="D116" s="0" t="n">
        <v>17</v>
      </c>
      <c r="E116" s="0" t="n">
        <v>0</v>
      </c>
      <c r="F116" s="0" t="n">
        <v>0.068012</v>
      </c>
      <c r="G116" s="0" t="n">
        <v>0.51668</v>
      </c>
      <c r="H116" s="0" t="n">
        <v>288400</v>
      </c>
    </row>
    <row r="117" customFormat="false" ht="15" hidden="false" customHeight="false" outlineLevel="0" collapsed="false">
      <c r="A117" s="0" t="n">
        <v>115</v>
      </c>
      <c r="B117" s="0" t="n">
        <v>1</v>
      </c>
      <c r="C117" s="0" t="n">
        <v>5</v>
      </c>
      <c r="D117" s="0" t="n">
        <v>18</v>
      </c>
      <c r="E117" s="0" t="n">
        <v>0</v>
      </c>
      <c r="F117" s="0" t="n">
        <v>0</v>
      </c>
      <c r="G117" s="0" t="n">
        <v>0.391838</v>
      </c>
      <c r="H117" s="0" t="n">
        <v>288400</v>
      </c>
    </row>
    <row r="118" customFormat="false" ht="15" hidden="false" customHeight="false" outlineLevel="0" collapsed="false">
      <c r="A118" s="0" t="n">
        <v>116</v>
      </c>
      <c r="B118" s="0" t="n">
        <v>1</v>
      </c>
      <c r="C118" s="0" t="n">
        <v>5</v>
      </c>
      <c r="D118" s="0" t="n">
        <v>19</v>
      </c>
      <c r="E118" s="0" t="n">
        <v>1</v>
      </c>
      <c r="F118" s="0" t="n">
        <v>0</v>
      </c>
      <c r="G118" s="0" t="n">
        <v>0.287213</v>
      </c>
      <c r="H118" s="0" t="n">
        <v>288200</v>
      </c>
    </row>
    <row r="119" customFormat="false" ht="15" hidden="false" customHeight="false" outlineLevel="0" collapsed="false">
      <c r="A119" s="0" t="n">
        <v>117</v>
      </c>
      <c r="B119" s="0" t="n">
        <v>1</v>
      </c>
      <c r="C119" s="0" t="n">
        <v>5</v>
      </c>
      <c r="D119" s="0" t="n">
        <v>20</v>
      </c>
      <c r="E119" s="0" t="n">
        <v>1</v>
      </c>
      <c r="F119" s="0" t="n">
        <v>0</v>
      </c>
      <c r="G119" s="0" t="n">
        <v>0.480033</v>
      </c>
      <c r="H119" s="0" t="n">
        <v>288000</v>
      </c>
    </row>
    <row r="120" customFormat="false" ht="15" hidden="false" customHeight="false" outlineLevel="0" collapsed="false">
      <c r="A120" s="0" t="n">
        <v>118</v>
      </c>
      <c r="B120" s="0" t="n">
        <v>1</v>
      </c>
      <c r="C120" s="0" t="n">
        <v>5</v>
      </c>
      <c r="D120" s="0" t="n">
        <v>21</v>
      </c>
      <c r="E120" s="0" t="n">
        <v>0</v>
      </c>
      <c r="F120" s="0" t="n">
        <v>0</v>
      </c>
      <c r="G120" s="0" t="n">
        <v>0.510724</v>
      </c>
      <c r="H120" s="0" t="n">
        <v>288000</v>
      </c>
    </row>
    <row r="121" customFormat="false" ht="15" hidden="false" customHeight="false" outlineLevel="0" collapsed="false">
      <c r="A121" s="0" t="n">
        <v>119</v>
      </c>
      <c r="B121" s="0" t="n">
        <v>1</v>
      </c>
      <c r="C121" s="0" t="n">
        <v>5</v>
      </c>
      <c r="D121" s="0" t="n">
        <v>22</v>
      </c>
      <c r="E121" s="0" t="n">
        <v>0</v>
      </c>
      <c r="F121" s="0" t="n">
        <v>0</v>
      </c>
      <c r="G121" s="0" t="n">
        <v>0.408868</v>
      </c>
      <c r="H121" s="0" t="n">
        <v>288000</v>
      </c>
    </row>
    <row r="122" customFormat="false" ht="15" hidden="false" customHeight="false" outlineLevel="0" collapsed="false">
      <c r="A122" s="0" t="n">
        <v>120</v>
      </c>
      <c r="B122" s="0" t="n">
        <v>1</v>
      </c>
      <c r="C122" s="0" t="n">
        <v>5</v>
      </c>
      <c r="D122" s="0" t="n">
        <v>23</v>
      </c>
      <c r="E122" s="0" t="n">
        <v>0</v>
      </c>
      <c r="F122" s="0" t="n">
        <v>0</v>
      </c>
      <c r="G122" s="0" t="n">
        <v>0.357029</v>
      </c>
      <c r="H122" s="0" t="n">
        <v>288000</v>
      </c>
    </row>
    <row r="123" customFormat="false" ht="15" hidden="false" customHeight="false" outlineLevel="0" collapsed="false">
      <c r="A123" s="0" t="n">
        <v>121</v>
      </c>
      <c r="B123" s="0" t="n">
        <v>1</v>
      </c>
      <c r="C123" s="0" t="n">
        <v>6</v>
      </c>
      <c r="D123" s="0" t="n">
        <v>0</v>
      </c>
      <c r="E123" s="0" t="n">
        <v>0</v>
      </c>
      <c r="F123" s="0" t="n">
        <v>0</v>
      </c>
      <c r="G123" s="0" t="n">
        <v>0.365821</v>
      </c>
      <c r="H123" s="0" t="n">
        <v>288000</v>
      </c>
    </row>
    <row r="124" customFormat="false" ht="15" hidden="false" customHeight="false" outlineLevel="0" collapsed="false">
      <c r="A124" s="0" t="n">
        <v>122</v>
      </c>
      <c r="B124" s="0" t="n">
        <v>1</v>
      </c>
      <c r="C124" s="0" t="n">
        <v>6</v>
      </c>
      <c r="D124" s="0" t="n">
        <v>1</v>
      </c>
      <c r="E124" s="0" t="n">
        <v>0</v>
      </c>
      <c r="F124" s="0" t="n">
        <v>0</v>
      </c>
      <c r="G124" s="0" t="n">
        <v>0.359995</v>
      </c>
      <c r="H124" s="0" t="n">
        <v>288000</v>
      </c>
    </row>
    <row r="125" customFormat="false" ht="15" hidden="false" customHeight="false" outlineLevel="0" collapsed="false">
      <c r="A125" s="0" t="n">
        <v>123</v>
      </c>
      <c r="B125" s="0" t="n">
        <v>1</v>
      </c>
      <c r="C125" s="0" t="n">
        <v>6</v>
      </c>
      <c r="D125" s="0" t="n">
        <v>2</v>
      </c>
      <c r="E125" s="0" t="n">
        <v>0</v>
      </c>
      <c r="F125" s="0" t="n">
        <v>0</v>
      </c>
      <c r="G125" s="0" t="n">
        <v>0.348165</v>
      </c>
      <c r="H125" s="0" t="n">
        <v>288000</v>
      </c>
    </row>
    <row r="126" customFormat="false" ht="15" hidden="false" customHeight="false" outlineLevel="0" collapsed="false">
      <c r="A126" s="0" t="n">
        <v>124</v>
      </c>
      <c r="B126" s="0" t="n">
        <v>1</v>
      </c>
      <c r="C126" s="0" t="n">
        <v>6</v>
      </c>
      <c r="D126" s="0" t="n">
        <v>3</v>
      </c>
      <c r="E126" s="0" t="n">
        <v>0</v>
      </c>
      <c r="F126" s="0" t="n">
        <v>0</v>
      </c>
      <c r="G126" s="0" t="n">
        <v>0.315897</v>
      </c>
      <c r="H126" s="0" t="n">
        <v>288000</v>
      </c>
    </row>
    <row r="127" customFormat="false" ht="15" hidden="false" customHeight="false" outlineLevel="0" collapsed="false">
      <c r="A127" s="0" t="n">
        <v>125</v>
      </c>
      <c r="B127" s="0" t="n">
        <v>1</v>
      </c>
      <c r="C127" s="0" t="n">
        <v>6</v>
      </c>
      <c r="D127" s="0" t="n">
        <v>4</v>
      </c>
      <c r="E127" s="0" t="n">
        <v>0</v>
      </c>
      <c r="F127" s="0" t="n">
        <v>0</v>
      </c>
      <c r="G127" s="0" t="n">
        <v>0.325307</v>
      </c>
      <c r="H127" s="0" t="n">
        <v>288000</v>
      </c>
    </row>
    <row r="128" customFormat="false" ht="15" hidden="false" customHeight="false" outlineLevel="0" collapsed="false">
      <c r="A128" s="0" t="n">
        <v>126</v>
      </c>
      <c r="B128" s="0" t="n">
        <v>1</v>
      </c>
      <c r="C128" s="0" t="n">
        <v>6</v>
      </c>
      <c r="D128" s="0" t="n">
        <v>5</v>
      </c>
      <c r="E128" s="0" t="n">
        <v>0</v>
      </c>
      <c r="F128" s="0" t="n">
        <v>0</v>
      </c>
      <c r="G128" s="0" t="n">
        <v>0.289561</v>
      </c>
      <c r="H128" s="0" t="n">
        <v>288000</v>
      </c>
    </row>
    <row r="129" customFormat="false" ht="15" hidden="false" customHeight="false" outlineLevel="0" collapsed="false">
      <c r="A129" s="0" t="n">
        <v>127</v>
      </c>
      <c r="B129" s="0" t="n">
        <v>1</v>
      </c>
      <c r="C129" s="0" t="n">
        <v>6</v>
      </c>
      <c r="D129" s="0" t="n">
        <v>6</v>
      </c>
      <c r="E129" s="0" t="n">
        <v>0</v>
      </c>
      <c r="F129" s="0" t="n">
        <v>0</v>
      </c>
      <c r="G129" s="0" t="n">
        <v>0.369334</v>
      </c>
      <c r="H129" s="0" t="n">
        <v>288000</v>
      </c>
    </row>
    <row r="130" customFormat="false" ht="15" hidden="false" customHeight="false" outlineLevel="0" collapsed="false">
      <c r="A130" s="0" t="n">
        <v>128</v>
      </c>
      <c r="B130" s="0" t="n">
        <v>1</v>
      </c>
      <c r="C130" s="0" t="n">
        <v>6</v>
      </c>
      <c r="D130" s="0" t="n">
        <v>7</v>
      </c>
      <c r="E130" s="0" t="n">
        <v>1</v>
      </c>
      <c r="F130" s="0" t="n">
        <v>0.070155</v>
      </c>
      <c r="G130" s="0" t="n">
        <v>0.541882</v>
      </c>
      <c r="H130" s="0" t="n">
        <v>287800</v>
      </c>
    </row>
    <row r="131" customFormat="false" ht="15" hidden="false" customHeight="false" outlineLevel="0" collapsed="false">
      <c r="A131" s="0" t="n">
        <v>129</v>
      </c>
      <c r="B131" s="0" t="n">
        <v>1</v>
      </c>
      <c r="C131" s="0" t="n">
        <v>6</v>
      </c>
      <c r="D131" s="0" t="n">
        <v>8</v>
      </c>
      <c r="E131" s="0" t="n">
        <v>1</v>
      </c>
      <c r="F131" s="0" t="n">
        <v>0.367773</v>
      </c>
      <c r="G131" s="0" t="n">
        <v>0.37265</v>
      </c>
      <c r="H131" s="0" t="n">
        <v>287600</v>
      </c>
    </row>
    <row r="132" customFormat="false" ht="15" hidden="false" customHeight="false" outlineLevel="0" collapsed="false">
      <c r="A132" s="0" t="n">
        <v>130</v>
      </c>
      <c r="B132" s="0" t="n">
        <v>1</v>
      </c>
      <c r="C132" s="0" t="n">
        <v>6</v>
      </c>
      <c r="D132" s="0" t="n">
        <v>9</v>
      </c>
      <c r="E132" s="0" t="n">
        <v>0</v>
      </c>
      <c r="F132" s="0" t="n">
        <v>0.707074</v>
      </c>
      <c r="G132" s="0" t="n">
        <v>0.241285</v>
      </c>
      <c r="H132" s="0" t="n">
        <v>287600</v>
      </c>
    </row>
    <row r="133" customFormat="false" ht="15" hidden="false" customHeight="false" outlineLevel="0" collapsed="false">
      <c r="A133" s="0" t="n">
        <v>131</v>
      </c>
      <c r="B133" s="0" t="n">
        <v>1</v>
      </c>
      <c r="C133" s="0" t="n">
        <v>6</v>
      </c>
      <c r="D133" s="0" t="n">
        <v>10</v>
      </c>
      <c r="E133" s="0" t="n">
        <v>0</v>
      </c>
      <c r="F133" s="0" t="n">
        <v>1</v>
      </c>
      <c r="G133" s="0" t="n">
        <v>0.168372</v>
      </c>
      <c r="H133" s="0" t="n">
        <v>287600</v>
      </c>
    </row>
    <row r="134" customFormat="false" ht="15" hidden="false" customHeight="false" outlineLevel="0" collapsed="false">
      <c r="A134" s="0" t="n">
        <v>132</v>
      </c>
      <c r="B134" s="0" t="n">
        <v>1</v>
      </c>
      <c r="C134" s="0" t="n">
        <v>6</v>
      </c>
      <c r="D134" s="0" t="n">
        <v>11</v>
      </c>
      <c r="E134" s="0" t="n">
        <v>0</v>
      </c>
      <c r="F134" s="0" t="n">
        <v>1</v>
      </c>
      <c r="G134" s="0" t="n">
        <v>0.181441</v>
      </c>
      <c r="H134" s="0" t="n">
        <v>287600</v>
      </c>
    </row>
    <row r="135" customFormat="false" ht="15" hidden="false" customHeight="false" outlineLevel="0" collapsed="false">
      <c r="A135" s="0" t="n">
        <v>133</v>
      </c>
      <c r="B135" s="0" t="n">
        <v>1</v>
      </c>
      <c r="C135" s="0" t="n">
        <v>6</v>
      </c>
      <c r="D135" s="0" t="n">
        <v>12</v>
      </c>
      <c r="E135" s="0" t="n">
        <v>0</v>
      </c>
      <c r="F135" s="0" t="n">
        <v>1</v>
      </c>
      <c r="G135" s="0" t="n">
        <v>0.233775</v>
      </c>
      <c r="H135" s="0" t="n">
        <v>287600</v>
      </c>
    </row>
    <row r="136" customFormat="false" ht="15" hidden="false" customHeight="false" outlineLevel="0" collapsed="false">
      <c r="A136" s="0" t="n">
        <v>134</v>
      </c>
      <c r="B136" s="0" t="n">
        <v>1</v>
      </c>
      <c r="C136" s="0" t="n">
        <v>6</v>
      </c>
      <c r="D136" s="0" t="n">
        <v>13</v>
      </c>
      <c r="E136" s="0" t="n">
        <v>0</v>
      </c>
      <c r="F136" s="0" t="n">
        <v>1</v>
      </c>
      <c r="G136" s="0" t="n">
        <v>0.353308</v>
      </c>
      <c r="H136" s="0" t="n">
        <v>287600</v>
      </c>
    </row>
    <row r="137" customFormat="false" ht="15" hidden="false" customHeight="false" outlineLevel="0" collapsed="false">
      <c r="A137" s="0" t="n">
        <v>135</v>
      </c>
      <c r="B137" s="0" t="n">
        <v>1</v>
      </c>
      <c r="C137" s="0" t="n">
        <v>6</v>
      </c>
      <c r="D137" s="0" t="n">
        <v>14</v>
      </c>
      <c r="E137" s="0" t="n">
        <v>0</v>
      </c>
      <c r="F137" s="0" t="n">
        <v>1</v>
      </c>
      <c r="G137" s="0" t="n">
        <v>0.163998</v>
      </c>
      <c r="H137" s="0" t="n">
        <v>287600</v>
      </c>
    </row>
    <row r="138" customFormat="false" ht="15" hidden="false" customHeight="false" outlineLevel="0" collapsed="false">
      <c r="A138" s="0" t="n">
        <v>136</v>
      </c>
      <c r="B138" s="0" t="n">
        <v>1</v>
      </c>
      <c r="C138" s="0" t="n">
        <v>6</v>
      </c>
      <c r="D138" s="0" t="n">
        <v>15</v>
      </c>
      <c r="E138" s="0" t="n">
        <v>0</v>
      </c>
      <c r="F138" s="0" t="n">
        <v>0.707074</v>
      </c>
      <c r="G138" s="0" t="n">
        <v>0.112397</v>
      </c>
      <c r="H138" s="0" t="n">
        <v>287600</v>
      </c>
    </row>
    <row r="139" customFormat="false" ht="15" hidden="false" customHeight="false" outlineLevel="0" collapsed="false">
      <c r="A139" s="0" t="n">
        <v>137</v>
      </c>
      <c r="B139" s="0" t="n">
        <v>1</v>
      </c>
      <c r="C139" s="0" t="n">
        <v>6</v>
      </c>
      <c r="D139" s="0" t="n">
        <v>16</v>
      </c>
      <c r="E139" s="0" t="n">
        <v>0</v>
      </c>
      <c r="F139" s="0" t="n">
        <v>0.367773</v>
      </c>
      <c r="G139" s="0" t="n">
        <v>0.119341</v>
      </c>
      <c r="H139" s="0" t="n">
        <v>287600</v>
      </c>
    </row>
    <row r="140" customFormat="false" ht="15" hidden="false" customHeight="false" outlineLevel="0" collapsed="false">
      <c r="A140" s="0" t="n">
        <v>138</v>
      </c>
      <c r="B140" s="0" t="n">
        <v>1</v>
      </c>
      <c r="C140" s="0" t="n">
        <v>6</v>
      </c>
      <c r="D140" s="0" t="n">
        <v>17</v>
      </c>
      <c r="E140" s="0" t="n">
        <v>0</v>
      </c>
      <c r="F140" s="0" t="n">
        <v>0.070155</v>
      </c>
      <c r="G140" s="0" t="n">
        <v>0.104825</v>
      </c>
      <c r="H140" s="0" t="n">
        <v>287600</v>
      </c>
    </row>
    <row r="141" customFormat="false" ht="15" hidden="false" customHeight="false" outlineLevel="0" collapsed="false">
      <c r="A141" s="0" t="n">
        <v>139</v>
      </c>
      <c r="B141" s="0" t="n">
        <v>1</v>
      </c>
      <c r="C141" s="0" t="n">
        <v>6</v>
      </c>
      <c r="D141" s="0" t="n">
        <v>18</v>
      </c>
      <c r="E141" s="0" t="n">
        <v>0</v>
      </c>
      <c r="F141" s="0" t="n">
        <v>0</v>
      </c>
      <c r="G141" s="0" t="n">
        <v>0.139709</v>
      </c>
      <c r="H141" s="0" t="n">
        <v>287600</v>
      </c>
    </row>
    <row r="142" customFormat="false" ht="15" hidden="false" customHeight="false" outlineLevel="0" collapsed="false">
      <c r="A142" s="0" t="n">
        <v>140</v>
      </c>
      <c r="B142" s="0" t="n">
        <v>1</v>
      </c>
      <c r="C142" s="0" t="n">
        <v>6</v>
      </c>
      <c r="D142" s="0" t="n">
        <v>19</v>
      </c>
      <c r="E142" s="0" t="n">
        <v>1</v>
      </c>
      <c r="F142" s="0" t="n">
        <v>0</v>
      </c>
      <c r="G142" s="0" t="n">
        <v>0.125311</v>
      </c>
      <c r="H142" s="0" t="n">
        <v>287400</v>
      </c>
    </row>
    <row r="143" customFormat="false" ht="15" hidden="false" customHeight="false" outlineLevel="0" collapsed="false">
      <c r="A143" s="0" t="n">
        <v>141</v>
      </c>
      <c r="B143" s="0" t="n">
        <v>1</v>
      </c>
      <c r="C143" s="0" t="n">
        <v>6</v>
      </c>
      <c r="D143" s="0" t="n">
        <v>20</v>
      </c>
      <c r="E143" s="0" t="n">
        <v>1</v>
      </c>
      <c r="F143" s="0" t="n">
        <v>0</v>
      </c>
      <c r="G143" s="0" t="n">
        <v>0.19037</v>
      </c>
      <c r="H143" s="0" t="n">
        <v>287200</v>
      </c>
    </row>
    <row r="144" customFormat="false" ht="15" hidden="false" customHeight="false" outlineLevel="0" collapsed="false">
      <c r="A144" s="0" t="n">
        <v>142</v>
      </c>
      <c r="B144" s="0" t="n">
        <v>1</v>
      </c>
      <c r="C144" s="0" t="n">
        <v>6</v>
      </c>
      <c r="D144" s="0" t="n">
        <v>21</v>
      </c>
      <c r="E144" s="0" t="n">
        <v>0</v>
      </c>
      <c r="F144" s="0" t="n">
        <v>0</v>
      </c>
      <c r="G144" s="0" t="n">
        <v>0.171924</v>
      </c>
      <c r="H144" s="0" t="n">
        <v>287200</v>
      </c>
    </row>
    <row r="145" customFormat="false" ht="15" hidden="false" customHeight="false" outlineLevel="0" collapsed="false">
      <c r="A145" s="0" t="n">
        <v>143</v>
      </c>
      <c r="B145" s="0" t="n">
        <v>1</v>
      </c>
      <c r="C145" s="0" t="n">
        <v>6</v>
      </c>
      <c r="D145" s="0" t="n">
        <v>22</v>
      </c>
      <c r="E145" s="0" t="n">
        <v>0</v>
      </c>
      <c r="F145" s="0" t="n">
        <v>0</v>
      </c>
      <c r="G145" s="0" t="n">
        <v>0.152496</v>
      </c>
      <c r="H145" s="0" t="n">
        <v>287200</v>
      </c>
    </row>
    <row r="146" customFormat="false" ht="15" hidden="false" customHeight="false" outlineLevel="0" collapsed="false">
      <c r="A146" s="0" t="n">
        <v>144</v>
      </c>
      <c r="B146" s="0" t="n">
        <v>1</v>
      </c>
      <c r="C146" s="0" t="n">
        <v>6</v>
      </c>
      <c r="D146" s="0" t="n">
        <v>23</v>
      </c>
      <c r="E146" s="0" t="n">
        <v>0</v>
      </c>
      <c r="F146" s="0" t="n">
        <v>0</v>
      </c>
      <c r="G146" s="0" t="n">
        <v>0.08038</v>
      </c>
      <c r="H146" s="0" t="n">
        <v>287200</v>
      </c>
    </row>
    <row r="147" customFormat="false" ht="15" hidden="false" customHeight="false" outlineLevel="0" collapsed="false">
      <c r="A147" s="0" t="n">
        <v>145</v>
      </c>
      <c r="B147" s="0" t="n">
        <v>1</v>
      </c>
      <c r="C147" s="0" t="n">
        <v>7</v>
      </c>
      <c r="D147" s="0" t="n">
        <v>0</v>
      </c>
      <c r="E147" s="0" t="n">
        <v>0</v>
      </c>
      <c r="F147" s="0" t="n">
        <v>0</v>
      </c>
      <c r="G147" s="0" t="n">
        <v>0.152821</v>
      </c>
      <c r="H147" s="0" t="n">
        <v>287200</v>
      </c>
    </row>
    <row r="148" customFormat="false" ht="15" hidden="false" customHeight="false" outlineLevel="0" collapsed="false">
      <c r="A148" s="0" t="n">
        <v>146</v>
      </c>
      <c r="B148" s="0" t="n">
        <v>1</v>
      </c>
      <c r="C148" s="0" t="n">
        <v>7</v>
      </c>
      <c r="D148" s="0" t="n">
        <v>1</v>
      </c>
      <c r="E148" s="0" t="n">
        <v>0</v>
      </c>
      <c r="F148" s="0" t="n">
        <v>0</v>
      </c>
      <c r="G148" s="0" t="n">
        <v>0.142981</v>
      </c>
      <c r="H148" s="0" t="n">
        <v>287200</v>
      </c>
    </row>
    <row r="149" customFormat="false" ht="15" hidden="false" customHeight="false" outlineLevel="0" collapsed="false">
      <c r="A149" s="0" t="n">
        <v>147</v>
      </c>
      <c r="B149" s="0" t="n">
        <v>1</v>
      </c>
      <c r="C149" s="0" t="n">
        <v>7</v>
      </c>
      <c r="D149" s="0" t="n">
        <v>2</v>
      </c>
      <c r="E149" s="0" t="n">
        <v>0</v>
      </c>
      <c r="F149" s="0" t="n">
        <v>0</v>
      </c>
      <c r="G149" s="0" t="n">
        <v>0.138757</v>
      </c>
      <c r="H149" s="0" t="n">
        <v>287200</v>
      </c>
    </row>
    <row r="150" customFormat="false" ht="15" hidden="false" customHeight="false" outlineLevel="0" collapsed="false">
      <c r="A150" s="0" t="n">
        <v>148</v>
      </c>
      <c r="B150" s="0" t="n">
        <v>1</v>
      </c>
      <c r="C150" s="0" t="n">
        <v>7</v>
      </c>
      <c r="D150" s="0" t="n">
        <v>3</v>
      </c>
      <c r="E150" s="0" t="n">
        <v>0</v>
      </c>
      <c r="F150" s="0" t="n">
        <v>0</v>
      </c>
      <c r="G150" s="0" t="n">
        <v>0.124314</v>
      </c>
      <c r="H150" s="0" t="n">
        <v>287200</v>
      </c>
    </row>
    <row r="151" customFormat="false" ht="15" hidden="false" customHeight="false" outlineLevel="0" collapsed="false">
      <c r="A151" s="0" t="n">
        <v>149</v>
      </c>
      <c r="B151" s="0" t="n">
        <v>1</v>
      </c>
      <c r="C151" s="0" t="n">
        <v>7</v>
      </c>
      <c r="D151" s="0" t="n">
        <v>4</v>
      </c>
      <c r="E151" s="0" t="n">
        <v>0</v>
      </c>
      <c r="F151" s="0" t="n">
        <v>0</v>
      </c>
      <c r="G151" s="0" t="n">
        <v>0.141165</v>
      </c>
      <c r="H151" s="0" t="n">
        <v>287200</v>
      </c>
    </row>
    <row r="152" customFormat="false" ht="15" hidden="false" customHeight="false" outlineLevel="0" collapsed="false">
      <c r="A152" s="0" t="n">
        <v>150</v>
      </c>
      <c r="B152" s="0" t="n">
        <v>1</v>
      </c>
      <c r="C152" s="0" t="n">
        <v>7</v>
      </c>
      <c r="D152" s="0" t="n">
        <v>5</v>
      </c>
      <c r="E152" s="0" t="n">
        <v>0</v>
      </c>
      <c r="F152" s="0" t="n">
        <v>0</v>
      </c>
      <c r="G152" s="0" t="n">
        <v>0.170332</v>
      </c>
      <c r="H152" s="0" t="n">
        <v>287200</v>
      </c>
    </row>
    <row r="153" customFormat="false" ht="15" hidden="false" customHeight="false" outlineLevel="0" collapsed="false">
      <c r="A153" s="0" t="n">
        <v>151</v>
      </c>
      <c r="B153" s="0" t="n">
        <v>1</v>
      </c>
      <c r="C153" s="0" t="n">
        <v>7</v>
      </c>
      <c r="D153" s="0" t="n">
        <v>6</v>
      </c>
      <c r="E153" s="0" t="n">
        <v>0</v>
      </c>
      <c r="F153" s="0" t="n">
        <v>0</v>
      </c>
      <c r="G153" s="0" t="n">
        <v>0.186125</v>
      </c>
      <c r="H153" s="0" t="n">
        <v>287200</v>
      </c>
    </row>
    <row r="154" customFormat="false" ht="15" hidden="false" customHeight="false" outlineLevel="0" collapsed="false">
      <c r="A154" s="0" t="n">
        <v>152</v>
      </c>
      <c r="B154" s="0" t="n">
        <v>1</v>
      </c>
      <c r="C154" s="0" t="n">
        <v>7</v>
      </c>
      <c r="D154" s="0" t="n">
        <v>7</v>
      </c>
      <c r="E154" s="0" t="n">
        <v>1</v>
      </c>
      <c r="F154" s="0" t="n">
        <v>0.070027</v>
      </c>
      <c r="G154" s="0" t="n">
        <v>0.205617</v>
      </c>
      <c r="H154" s="0" t="n">
        <v>287000</v>
      </c>
    </row>
    <row r="155" customFormat="false" ht="15" hidden="false" customHeight="false" outlineLevel="0" collapsed="false">
      <c r="A155" s="0" t="n">
        <v>153</v>
      </c>
      <c r="B155" s="0" t="n">
        <v>1</v>
      </c>
      <c r="C155" s="0" t="n">
        <v>7</v>
      </c>
      <c r="D155" s="0" t="n">
        <v>8</v>
      </c>
      <c r="E155" s="0" t="n">
        <v>1</v>
      </c>
      <c r="F155" s="0" t="n">
        <v>0.3671</v>
      </c>
      <c r="G155" s="0" t="n">
        <v>0.187219</v>
      </c>
      <c r="H155" s="0" t="n">
        <v>286800</v>
      </c>
    </row>
    <row r="156" customFormat="false" ht="15" hidden="false" customHeight="false" outlineLevel="0" collapsed="false">
      <c r="A156" s="0" t="n">
        <v>154</v>
      </c>
      <c r="B156" s="0" t="n">
        <v>1</v>
      </c>
      <c r="C156" s="0" t="n">
        <v>7</v>
      </c>
      <c r="D156" s="0" t="n">
        <v>9</v>
      </c>
      <c r="E156" s="0" t="n">
        <v>0</v>
      </c>
      <c r="F156" s="0" t="n">
        <v>0.70578</v>
      </c>
      <c r="G156" s="0" t="n">
        <v>0.251023</v>
      </c>
      <c r="H156" s="0" t="n">
        <v>286800</v>
      </c>
    </row>
    <row r="157" customFormat="false" ht="15" hidden="false" customHeight="false" outlineLevel="0" collapsed="false">
      <c r="A157" s="0" t="n">
        <v>155</v>
      </c>
      <c r="B157" s="0" t="n">
        <v>1</v>
      </c>
      <c r="C157" s="0" t="n">
        <v>7</v>
      </c>
      <c r="D157" s="0" t="n">
        <v>10</v>
      </c>
      <c r="E157" s="0" t="n">
        <v>0</v>
      </c>
      <c r="F157" s="0" t="n">
        <v>1</v>
      </c>
      <c r="G157" s="0" t="n">
        <v>0.180011</v>
      </c>
      <c r="H157" s="0" t="n">
        <v>286800</v>
      </c>
    </row>
    <row r="158" customFormat="false" ht="15" hidden="false" customHeight="false" outlineLevel="0" collapsed="false">
      <c r="A158" s="0" t="n">
        <v>156</v>
      </c>
      <c r="B158" s="0" t="n">
        <v>1</v>
      </c>
      <c r="C158" s="0" t="n">
        <v>7</v>
      </c>
      <c r="D158" s="0" t="n">
        <v>11</v>
      </c>
      <c r="E158" s="0" t="n">
        <v>0</v>
      </c>
      <c r="F158" s="0" t="n">
        <v>1</v>
      </c>
      <c r="G158" s="0" t="n">
        <v>0.29399</v>
      </c>
      <c r="H158" s="0" t="n">
        <v>286800</v>
      </c>
    </row>
    <row r="159" customFormat="false" ht="15" hidden="false" customHeight="false" outlineLevel="0" collapsed="false">
      <c r="A159" s="0" t="n">
        <v>157</v>
      </c>
      <c r="B159" s="0" t="n">
        <v>1</v>
      </c>
      <c r="C159" s="0" t="n">
        <v>7</v>
      </c>
      <c r="D159" s="0" t="n">
        <v>12</v>
      </c>
      <c r="E159" s="0" t="n">
        <v>0</v>
      </c>
      <c r="F159" s="0" t="n">
        <v>1</v>
      </c>
      <c r="G159" s="0" t="n">
        <v>0.357259</v>
      </c>
      <c r="H159" s="0" t="n">
        <v>286800</v>
      </c>
    </row>
    <row r="160" customFormat="false" ht="15" hidden="false" customHeight="false" outlineLevel="0" collapsed="false">
      <c r="A160" s="0" t="n">
        <v>158</v>
      </c>
      <c r="B160" s="0" t="n">
        <v>1</v>
      </c>
      <c r="C160" s="0" t="n">
        <v>7</v>
      </c>
      <c r="D160" s="0" t="n">
        <v>13</v>
      </c>
      <c r="E160" s="0" t="n">
        <v>0</v>
      </c>
      <c r="F160" s="0" t="n">
        <v>1</v>
      </c>
      <c r="G160" s="0" t="n">
        <v>0.438789</v>
      </c>
      <c r="H160" s="0" t="n">
        <v>286800</v>
      </c>
    </row>
    <row r="161" customFormat="false" ht="15" hidden="false" customHeight="false" outlineLevel="0" collapsed="false">
      <c r="A161" s="0" t="n">
        <v>159</v>
      </c>
      <c r="B161" s="0" t="n">
        <v>1</v>
      </c>
      <c r="C161" s="0" t="n">
        <v>7</v>
      </c>
      <c r="D161" s="0" t="n">
        <v>14</v>
      </c>
      <c r="E161" s="0" t="n">
        <v>0</v>
      </c>
      <c r="F161" s="0" t="n">
        <v>1</v>
      </c>
      <c r="G161" s="0" t="n">
        <v>0.747285</v>
      </c>
      <c r="H161" s="0" t="n">
        <v>286800</v>
      </c>
    </row>
    <row r="162" customFormat="false" ht="15" hidden="false" customHeight="false" outlineLevel="0" collapsed="false">
      <c r="A162" s="0" t="n">
        <v>160</v>
      </c>
      <c r="B162" s="0" t="n">
        <v>1</v>
      </c>
      <c r="C162" s="0" t="n">
        <v>7</v>
      </c>
      <c r="D162" s="0" t="n">
        <v>15</v>
      </c>
      <c r="E162" s="0" t="n">
        <v>0</v>
      </c>
      <c r="F162" s="0" t="n">
        <v>0.70578</v>
      </c>
      <c r="G162" s="0" t="n">
        <v>0.46832</v>
      </c>
      <c r="H162" s="0" t="n">
        <v>286800</v>
      </c>
    </row>
    <row r="163" customFormat="false" ht="15" hidden="false" customHeight="false" outlineLevel="0" collapsed="false">
      <c r="A163" s="0" t="n">
        <v>161</v>
      </c>
      <c r="B163" s="0" t="n">
        <v>1</v>
      </c>
      <c r="C163" s="0" t="n">
        <v>7</v>
      </c>
      <c r="D163" s="0" t="n">
        <v>16</v>
      </c>
      <c r="E163" s="0" t="n">
        <v>0</v>
      </c>
      <c r="F163" s="0" t="n">
        <v>0.3671</v>
      </c>
      <c r="G163" s="0" t="n">
        <v>0.383628</v>
      </c>
      <c r="H163" s="0" t="n">
        <v>286800</v>
      </c>
    </row>
    <row r="164" customFormat="false" ht="15" hidden="false" customHeight="false" outlineLevel="0" collapsed="false">
      <c r="A164" s="0" t="n">
        <v>162</v>
      </c>
      <c r="B164" s="0" t="n">
        <v>1</v>
      </c>
      <c r="C164" s="0" t="n">
        <v>7</v>
      </c>
      <c r="D164" s="0" t="n">
        <v>17</v>
      </c>
      <c r="E164" s="0" t="n">
        <v>0</v>
      </c>
      <c r="F164" s="0" t="n">
        <v>0.070027</v>
      </c>
      <c r="G164" s="0" t="n">
        <v>0.297249</v>
      </c>
      <c r="H164" s="0" t="n">
        <v>286800</v>
      </c>
    </row>
    <row r="165" customFormat="false" ht="15" hidden="false" customHeight="false" outlineLevel="0" collapsed="false">
      <c r="A165" s="0" t="n">
        <v>163</v>
      </c>
      <c r="B165" s="0" t="n">
        <v>1</v>
      </c>
      <c r="C165" s="0" t="n">
        <v>7</v>
      </c>
      <c r="D165" s="0" t="n">
        <v>18</v>
      </c>
      <c r="E165" s="0" t="n">
        <v>0</v>
      </c>
      <c r="F165" s="0" t="n">
        <v>0</v>
      </c>
      <c r="G165" s="0" t="n">
        <v>0.302538</v>
      </c>
      <c r="H165" s="0" t="n">
        <v>286800</v>
      </c>
    </row>
    <row r="166" customFormat="false" ht="15" hidden="false" customHeight="false" outlineLevel="0" collapsed="false">
      <c r="A166" s="0" t="n">
        <v>164</v>
      </c>
      <c r="B166" s="0" t="n">
        <v>1</v>
      </c>
      <c r="C166" s="0" t="n">
        <v>7</v>
      </c>
      <c r="D166" s="0" t="n">
        <v>19</v>
      </c>
      <c r="E166" s="0" t="n">
        <v>1</v>
      </c>
      <c r="F166" s="0" t="n">
        <v>0</v>
      </c>
      <c r="G166" s="0" t="n">
        <v>0.22073</v>
      </c>
      <c r="H166" s="0" t="n">
        <v>286600</v>
      </c>
    </row>
    <row r="167" customFormat="false" ht="15" hidden="false" customHeight="false" outlineLevel="0" collapsed="false">
      <c r="A167" s="0" t="n">
        <v>165</v>
      </c>
      <c r="B167" s="0" t="n">
        <v>1</v>
      </c>
      <c r="C167" s="0" t="n">
        <v>7</v>
      </c>
      <c r="D167" s="0" t="n">
        <v>20</v>
      </c>
      <c r="E167" s="0" t="n">
        <v>1</v>
      </c>
      <c r="F167" s="0" t="n">
        <v>0</v>
      </c>
      <c r="G167" s="0" t="n">
        <v>0.183664</v>
      </c>
      <c r="H167" s="0" t="n">
        <v>286400</v>
      </c>
    </row>
    <row r="168" customFormat="false" ht="15" hidden="false" customHeight="false" outlineLevel="0" collapsed="false">
      <c r="A168" s="0" t="n">
        <v>166</v>
      </c>
      <c r="B168" s="0" t="n">
        <v>1</v>
      </c>
      <c r="C168" s="0" t="n">
        <v>7</v>
      </c>
      <c r="D168" s="0" t="n">
        <v>21</v>
      </c>
      <c r="E168" s="0" t="n">
        <v>0</v>
      </c>
      <c r="F168" s="0" t="n">
        <v>0</v>
      </c>
      <c r="G168" s="0" t="n">
        <v>0.119263</v>
      </c>
      <c r="H168" s="0" t="n">
        <v>286400</v>
      </c>
    </row>
    <row r="169" customFormat="false" ht="15" hidden="false" customHeight="false" outlineLevel="0" collapsed="false">
      <c r="A169" s="0" t="n">
        <v>167</v>
      </c>
      <c r="B169" s="0" t="n">
        <v>1</v>
      </c>
      <c r="C169" s="0" t="n">
        <v>7</v>
      </c>
      <c r="D169" s="0" t="n">
        <v>22</v>
      </c>
      <c r="E169" s="0" t="n">
        <v>0</v>
      </c>
      <c r="F169" s="0" t="n">
        <v>0</v>
      </c>
      <c r="G169" s="0" t="n">
        <v>0.136406</v>
      </c>
      <c r="H169" s="0" t="n">
        <v>286400</v>
      </c>
    </row>
    <row r="170" customFormat="false" ht="15" hidden="false" customHeight="false" outlineLevel="0" collapsed="false">
      <c r="A170" s="0" t="n">
        <v>168</v>
      </c>
      <c r="B170" s="0" t="n">
        <v>1</v>
      </c>
      <c r="C170" s="0" t="n">
        <v>7</v>
      </c>
      <c r="D170" s="0" t="n">
        <v>23</v>
      </c>
      <c r="E170" s="0" t="n">
        <v>0</v>
      </c>
      <c r="F170" s="0" t="n">
        <v>0</v>
      </c>
      <c r="G170" s="0" t="n">
        <v>0.077229</v>
      </c>
      <c r="H170" s="0" t="n">
        <v>286400</v>
      </c>
    </row>
    <row r="171" customFormat="false" ht="15" hidden="false" customHeight="false" outlineLevel="0" collapsed="false">
      <c r="A171" s="0" t="n">
        <v>169</v>
      </c>
      <c r="B171" s="0" t="n">
        <v>1</v>
      </c>
      <c r="C171" s="0" t="n">
        <v>8</v>
      </c>
      <c r="D171" s="0" t="n">
        <v>0</v>
      </c>
      <c r="E171" s="0" t="n">
        <v>0</v>
      </c>
      <c r="F171" s="0" t="n">
        <v>0</v>
      </c>
      <c r="G171" s="0" t="n">
        <v>0.079571</v>
      </c>
      <c r="H171" s="0" t="n">
        <v>286400</v>
      </c>
    </row>
    <row r="172" customFormat="false" ht="15" hidden="false" customHeight="false" outlineLevel="0" collapsed="false">
      <c r="A172" s="0" t="n">
        <v>170</v>
      </c>
      <c r="B172" s="0" t="n">
        <v>1</v>
      </c>
      <c r="C172" s="0" t="n">
        <v>8</v>
      </c>
      <c r="D172" s="0" t="n">
        <v>1</v>
      </c>
      <c r="E172" s="0" t="n">
        <v>0</v>
      </c>
      <c r="F172" s="0" t="n">
        <v>0</v>
      </c>
      <c r="G172" s="0" t="n">
        <v>0.094036</v>
      </c>
      <c r="H172" s="0" t="n">
        <v>286400</v>
      </c>
    </row>
    <row r="173" customFormat="false" ht="15" hidden="false" customHeight="false" outlineLevel="0" collapsed="false">
      <c r="A173" s="0" t="n">
        <v>171</v>
      </c>
      <c r="B173" s="0" t="n">
        <v>1</v>
      </c>
      <c r="C173" s="0" t="n">
        <v>8</v>
      </c>
      <c r="D173" s="0" t="n">
        <v>2</v>
      </c>
      <c r="E173" s="0" t="n">
        <v>0</v>
      </c>
      <c r="F173" s="0" t="n">
        <v>0</v>
      </c>
      <c r="G173" s="0" t="n">
        <v>0.186553</v>
      </c>
      <c r="H173" s="0" t="n">
        <v>286400</v>
      </c>
    </row>
    <row r="174" customFormat="false" ht="15" hidden="false" customHeight="false" outlineLevel="0" collapsed="false">
      <c r="A174" s="0" t="n">
        <v>172</v>
      </c>
      <c r="B174" s="0" t="n">
        <v>1</v>
      </c>
      <c r="C174" s="0" t="n">
        <v>8</v>
      </c>
      <c r="D174" s="0" t="n">
        <v>3</v>
      </c>
      <c r="E174" s="0" t="n">
        <v>0</v>
      </c>
      <c r="F174" s="0" t="n">
        <v>0</v>
      </c>
      <c r="G174" s="0" t="n">
        <v>0.174367</v>
      </c>
      <c r="H174" s="0" t="n">
        <v>286400</v>
      </c>
    </row>
    <row r="175" customFormat="false" ht="15" hidden="false" customHeight="false" outlineLevel="0" collapsed="false">
      <c r="A175" s="0" t="n">
        <v>173</v>
      </c>
      <c r="B175" s="0" t="n">
        <v>1</v>
      </c>
      <c r="C175" s="0" t="n">
        <v>8</v>
      </c>
      <c r="D175" s="0" t="n">
        <v>4</v>
      </c>
      <c r="E175" s="0" t="n">
        <v>0</v>
      </c>
      <c r="F175" s="0" t="n">
        <v>0</v>
      </c>
      <c r="G175" s="0" t="n">
        <v>0.183696</v>
      </c>
      <c r="H175" s="0" t="n">
        <v>286400</v>
      </c>
    </row>
    <row r="176" customFormat="false" ht="15" hidden="false" customHeight="false" outlineLevel="0" collapsed="false">
      <c r="A176" s="0" t="n">
        <v>174</v>
      </c>
      <c r="B176" s="0" t="n">
        <v>1</v>
      </c>
      <c r="C176" s="0" t="n">
        <v>8</v>
      </c>
      <c r="D176" s="0" t="n">
        <v>5</v>
      </c>
      <c r="E176" s="0" t="n">
        <v>0</v>
      </c>
      <c r="F176" s="0" t="n">
        <v>0</v>
      </c>
      <c r="G176" s="0" t="n">
        <v>0.162621</v>
      </c>
      <c r="H176" s="0" t="n">
        <v>286400</v>
      </c>
    </row>
    <row r="177" customFormat="false" ht="15" hidden="false" customHeight="false" outlineLevel="0" collapsed="false">
      <c r="A177" s="0" t="n">
        <v>175</v>
      </c>
      <c r="B177" s="0" t="n">
        <v>1</v>
      </c>
      <c r="C177" s="0" t="n">
        <v>8</v>
      </c>
      <c r="D177" s="0" t="n">
        <v>6</v>
      </c>
      <c r="E177" s="0" t="n">
        <v>0</v>
      </c>
      <c r="F177" s="0" t="n">
        <v>0</v>
      </c>
      <c r="G177" s="0" t="n">
        <v>0.187561</v>
      </c>
      <c r="H177" s="0" t="n">
        <v>286400</v>
      </c>
    </row>
    <row r="178" customFormat="false" ht="15" hidden="false" customHeight="false" outlineLevel="0" collapsed="false">
      <c r="A178" s="0" t="n">
        <v>176</v>
      </c>
      <c r="B178" s="0" t="n">
        <v>1</v>
      </c>
      <c r="C178" s="0" t="n">
        <v>8</v>
      </c>
      <c r="D178" s="0" t="n">
        <v>7</v>
      </c>
      <c r="E178" s="0" t="n">
        <v>1</v>
      </c>
      <c r="F178" s="0" t="n">
        <v>0.074872</v>
      </c>
      <c r="G178" s="0" t="n">
        <v>0.134905</v>
      </c>
      <c r="H178" s="0" t="n">
        <v>286200</v>
      </c>
    </row>
    <row r="179" customFormat="false" ht="15" hidden="false" customHeight="false" outlineLevel="0" collapsed="false">
      <c r="A179" s="0" t="n">
        <v>177</v>
      </c>
      <c r="B179" s="0" t="n">
        <v>1</v>
      </c>
      <c r="C179" s="0" t="n">
        <v>8</v>
      </c>
      <c r="D179" s="0" t="n">
        <v>8</v>
      </c>
      <c r="E179" s="0" t="n">
        <v>1</v>
      </c>
      <c r="F179" s="0" t="n">
        <v>0.392499</v>
      </c>
      <c r="G179" s="0" t="n">
        <v>0.158831</v>
      </c>
      <c r="H179" s="0" t="n">
        <v>286000</v>
      </c>
    </row>
    <row r="180" customFormat="false" ht="15" hidden="false" customHeight="false" outlineLevel="0" collapsed="false">
      <c r="A180" s="0" t="n">
        <v>178</v>
      </c>
      <c r="B180" s="0" t="n">
        <v>1</v>
      </c>
      <c r="C180" s="0" t="n">
        <v>8</v>
      </c>
      <c r="D180" s="0" t="n">
        <v>9</v>
      </c>
      <c r="E180" s="0" t="n">
        <v>0</v>
      </c>
      <c r="F180" s="0" t="n">
        <v>0.754611</v>
      </c>
      <c r="G180" s="0" t="n">
        <v>0.193809</v>
      </c>
      <c r="H180" s="0" t="n">
        <v>286000</v>
      </c>
    </row>
    <row r="181" customFormat="false" ht="15" hidden="false" customHeight="false" outlineLevel="0" collapsed="false">
      <c r="A181" s="0" t="n">
        <v>179</v>
      </c>
      <c r="B181" s="0" t="n">
        <v>1</v>
      </c>
      <c r="C181" s="0" t="n">
        <v>8</v>
      </c>
      <c r="D181" s="0" t="n">
        <v>10</v>
      </c>
      <c r="E181" s="0" t="n">
        <v>0</v>
      </c>
      <c r="F181" s="0" t="n">
        <v>1</v>
      </c>
      <c r="G181" s="0" t="n">
        <v>0.202468</v>
      </c>
      <c r="H181" s="0" t="n">
        <v>286000</v>
      </c>
    </row>
    <row r="182" customFormat="false" ht="15" hidden="false" customHeight="false" outlineLevel="0" collapsed="false">
      <c r="A182" s="0" t="n">
        <v>180</v>
      </c>
      <c r="B182" s="0" t="n">
        <v>1</v>
      </c>
      <c r="C182" s="0" t="n">
        <v>8</v>
      </c>
      <c r="D182" s="0" t="n">
        <v>11</v>
      </c>
      <c r="E182" s="0" t="n">
        <v>0</v>
      </c>
      <c r="F182" s="0" t="n">
        <v>1</v>
      </c>
      <c r="G182" s="0" t="n">
        <v>0.187821</v>
      </c>
      <c r="H182" s="0" t="n">
        <v>286000</v>
      </c>
    </row>
    <row r="183" customFormat="false" ht="15" hidden="false" customHeight="false" outlineLevel="0" collapsed="false">
      <c r="A183" s="0" t="n">
        <v>181</v>
      </c>
      <c r="B183" s="0" t="n">
        <v>1</v>
      </c>
      <c r="C183" s="0" t="n">
        <v>8</v>
      </c>
      <c r="D183" s="0" t="n">
        <v>12</v>
      </c>
      <c r="E183" s="0" t="n">
        <v>0</v>
      </c>
      <c r="F183" s="0" t="n">
        <v>1</v>
      </c>
      <c r="G183" s="0" t="n">
        <v>0.178988</v>
      </c>
      <c r="H183" s="0" t="n">
        <v>286000</v>
      </c>
    </row>
    <row r="184" customFormat="false" ht="15" hidden="false" customHeight="false" outlineLevel="0" collapsed="false">
      <c r="A184" s="0" t="n">
        <v>182</v>
      </c>
      <c r="B184" s="0" t="n">
        <v>1</v>
      </c>
      <c r="C184" s="0" t="n">
        <v>8</v>
      </c>
      <c r="D184" s="0" t="n">
        <v>13</v>
      </c>
      <c r="E184" s="0" t="n">
        <v>0</v>
      </c>
      <c r="F184" s="0" t="n">
        <v>1</v>
      </c>
      <c r="G184" s="0" t="n">
        <v>0.149738</v>
      </c>
      <c r="H184" s="0" t="n">
        <v>286000</v>
      </c>
    </row>
    <row r="185" customFormat="false" ht="15" hidden="false" customHeight="false" outlineLevel="0" collapsed="false">
      <c r="A185" s="0" t="n">
        <v>183</v>
      </c>
      <c r="B185" s="0" t="n">
        <v>1</v>
      </c>
      <c r="C185" s="0" t="n">
        <v>8</v>
      </c>
      <c r="D185" s="0" t="n">
        <v>14</v>
      </c>
      <c r="E185" s="0" t="n">
        <v>0</v>
      </c>
      <c r="F185" s="0" t="n">
        <v>1</v>
      </c>
      <c r="G185" s="0" t="n">
        <v>0.158849</v>
      </c>
      <c r="H185" s="0" t="n">
        <v>286000</v>
      </c>
    </row>
    <row r="186" customFormat="false" ht="15" hidden="false" customHeight="false" outlineLevel="0" collapsed="false">
      <c r="A186" s="0" t="n">
        <v>184</v>
      </c>
      <c r="B186" s="0" t="n">
        <v>1</v>
      </c>
      <c r="C186" s="0" t="n">
        <v>8</v>
      </c>
      <c r="D186" s="0" t="n">
        <v>15</v>
      </c>
      <c r="E186" s="0" t="n">
        <v>0</v>
      </c>
      <c r="F186" s="0" t="n">
        <v>0.754611</v>
      </c>
      <c r="G186" s="0" t="n">
        <v>0.138143</v>
      </c>
      <c r="H186" s="0" t="n">
        <v>286000</v>
      </c>
    </row>
    <row r="187" customFormat="false" ht="15" hidden="false" customHeight="false" outlineLevel="0" collapsed="false">
      <c r="A187" s="0" t="n">
        <v>185</v>
      </c>
      <c r="B187" s="0" t="n">
        <v>1</v>
      </c>
      <c r="C187" s="0" t="n">
        <v>8</v>
      </c>
      <c r="D187" s="0" t="n">
        <v>16</v>
      </c>
      <c r="E187" s="0" t="n">
        <v>0</v>
      </c>
      <c r="F187" s="0" t="n">
        <v>0.392499</v>
      </c>
      <c r="G187" s="0" t="n">
        <v>0.135997</v>
      </c>
      <c r="H187" s="0" t="n">
        <v>286000</v>
      </c>
    </row>
    <row r="188" customFormat="false" ht="15" hidden="false" customHeight="false" outlineLevel="0" collapsed="false">
      <c r="A188" s="0" t="n">
        <v>186</v>
      </c>
      <c r="B188" s="0" t="n">
        <v>1</v>
      </c>
      <c r="C188" s="0" t="n">
        <v>8</v>
      </c>
      <c r="D188" s="0" t="n">
        <v>17</v>
      </c>
      <c r="E188" s="0" t="n">
        <v>0</v>
      </c>
      <c r="F188" s="0" t="n">
        <v>0.074872</v>
      </c>
      <c r="G188" s="0" t="n">
        <v>0.173073</v>
      </c>
      <c r="H188" s="0" t="n">
        <v>286000</v>
      </c>
    </row>
    <row r="189" customFormat="false" ht="15" hidden="false" customHeight="false" outlineLevel="0" collapsed="false">
      <c r="A189" s="0" t="n">
        <v>187</v>
      </c>
      <c r="B189" s="0" t="n">
        <v>1</v>
      </c>
      <c r="C189" s="0" t="n">
        <v>8</v>
      </c>
      <c r="D189" s="0" t="n">
        <v>18</v>
      </c>
      <c r="E189" s="0" t="n">
        <v>0</v>
      </c>
      <c r="F189" s="0" t="n">
        <v>0</v>
      </c>
      <c r="G189" s="0" t="n">
        <v>0.163405</v>
      </c>
      <c r="H189" s="0" t="n">
        <v>286000</v>
      </c>
    </row>
    <row r="190" customFormat="false" ht="15" hidden="false" customHeight="false" outlineLevel="0" collapsed="false">
      <c r="A190" s="0" t="n">
        <v>188</v>
      </c>
      <c r="B190" s="0" t="n">
        <v>1</v>
      </c>
      <c r="C190" s="0" t="n">
        <v>8</v>
      </c>
      <c r="D190" s="0" t="n">
        <v>19</v>
      </c>
      <c r="E190" s="0" t="n">
        <v>1</v>
      </c>
      <c r="F190" s="0" t="n">
        <v>0</v>
      </c>
      <c r="G190" s="0" t="n">
        <v>0.220639</v>
      </c>
      <c r="H190" s="0" t="n">
        <v>285800</v>
      </c>
    </row>
    <row r="191" customFormat="false" ht="15" hidden="false" customHeight="false" outlineLevel="0" collapsed="false">
      <c r="A191" s="0" t="n">
        <v>189</v>
      </c>
      <c r="B191" s="0" t="n">
        <v>1</v>
      </c>
      <c r="C191" s="0" t="n">
        <v>8</v>
      </c>
      <c r="D191" s="0" t="n">
        <v>20</v>
      </c>
      <c r="E191" s="0" t="n">
        <v>1</v>
      </c>
      <c r="F191" s="0" t="n">
        <v>0</v>
      </c>
      <c r="G191" s="0" t="n">
        <v>0.224908</v>
      </c>
      <c r="H191" s="0" t="n">
        <v>285600</v>
      </c>
    </row>
    <row r="192" customFormat="false" ht="15" hidden="false" customHeight="false" outlineLevel="0" collapsed="false">
      <c r="A192" s="0" t="n">
        <v>190</v>
      </c>
      <c r="B192" s="0" t="n">
        <v>1</v>
      </c>
      <c r="C192" s="0" t="n">
        <v>8</v>
      </c>
      <c r="D192" s="0" t="n">
        <v>21</v>
      </c>
      <c r="E192" s="0" t="n">
        <v>0</v>
      </c>
      <c r="F192" s="0" t="n">
        <v>0</v>
      </c>
      <c r="G192" s="0" t="n">
        <v>0.1726</v>
      </c>
      <c r="H192" s="0" t="n">
        <v>285600</v>
      </c>
    </row>
    <row r="193" customFormat="false" ht="15" hidden="false" customHeight="false" outlineLevel="0" collapsed="false">
      <c r="A193" s="0" t="n">
        <v>191</v>
      </c>
      <c r="B193" s="0" t="n">
        <v>1</v>
      </c>
      <c r="C193" s="0" t="n">
        <v>8</v>
      </c>
      <c r="D193" s="0" t="n">
        <v>22</v>
      </c>
      <c r="E193" s="0" t="n">
        <v>0</v>
      </c>
      <c r="F193" s="0" t="n">
        <v>0</v>
      </c>
      <c r="G193" s="0" t="n">
        <v>0.215053</v>
      </c>
      <c r="H193" s="0" t="n">
        <v>285600</v>
      </c>
    </row>
    <row r="194" customFormat="false" ht="15" hidden="false" customHeight="false" outlineLevel="0" collapsed="false">
      <c r="A194" s="0" t="n">
        <v>192</v>
      </c>
      <c r="B194" s="0" t="n">
        <v>1</v>
      </c>
      <c r="C194" s="0" t="n">
        <v>8</v>
      </c>
      <c r="D194" s="0" t="n">
        <v>23</v>
      </c>
      <c r="E194" s="0" t="n">
        <v>0</v>
      </c>
      <c r="F194" s="0" t="n">
        <v>0</v>
      </c>
      <c r="G194" s="0" t="n">
        <v>0.203613</v>
      </c>
      <c r="H194" s="0" t="n">
        <v>285600</v>
      </c>
    </row>
    <row r="195" customFormat="false" ht="15" hidden="false" customHeight="false" outlineLevel="0" collapsed="false">
      <c r="A195" s="0" t="n">
        <v>193</v>
      </c>
      <c r="B195" s="0" t="n">
        <v>1</v>
      </c>
      <c r="C195" s="0" t="n">
        <v>9</v>
      </c>
      <c r="D195" s="0" t="n">
        <v>0</v>
      </c>
      <c r="E195" s="0" t="n">
        <v>0</v>
      </c>
      <c r="F195" s="0" t="n">
        <v>0</v>
      </c>
      <c r="G195" s="0" t="n">
        <v>0.202891</v>
      </c>
      <c r="H195" s="0" t="n">
        <v>285600</v>
      </c>
    </row>
    <row r="196" customFormat="false" ht="15" hidden="false" customHeight="false" outlineLevel="0" collapsed="false">
      <c r="A196" s="0" t="n">
        <v>194</v>
      </c>
      <c r="B196" s="0" t="n">
        <v>1</v>
      </c>
      <c r="C196" s="0" t="n">
        <v>9</v>
      </c>
      <c r="D196" s="0" t="n">
        <v>1</v>
      </c>
      <c r="E196" s="0" t="n">
        <v>0</v>
      </c>
      <c r="F196" s="0" t="n">
        <v>0</v>
      </c>
      <c r="G196" s="0" t="n">
        <v>0.301181</v>
      </c>
      <c r="H196" s="0" t="n">
        <v>285600</v>
      </c>
    </row>
    <row r="197" customFormat="false" ht="15" hidden="false" customHeight="false" outlineLevel="0" collapsed="false">
      <c r="A197" s="0" t="n">
        <v>195</v>
      </c>
      <c r="B197" s="0" t="n">
        <v>1</v>
      </c>
      <c r="C197" s="0" t="n">
        <v>9</v>
      </c>
      <c r="D197" s="0" t="n">
        <v>2</v>
      </c>
      <c r="E197" s="0" t="n">
        <v>0</v>
      </c>
      <c r="F197" s="0" t="n">
        <v>0</v>
      </c>
      <c r="G197" s="0" t="n">
        <v>0.273491</v>
      </c>
      <c r="H197" s="0" t="n">
        <v>285600</v>
      </c>
    </row>
    <row r="198" customFormat="false" ht="15" hidden="false" customHeight="false" outlineLevel="0" collapsed="false">
      <c r="A198" s="0" t="n">
        <v>196</v>
      </c>
      <c r="B198" s="0" t="n">
        <v>1</v>
      </c>
      <c r="C198" s="0" t="n">
        <v>9</v>
      </c>
      <c r="D198" s="0" t="n">
        <v>3</v>
      </c>
      <c r="E198" s="0" t="n">
        <v>0</v>
      </c>
      <c r="F198" s="0" t="n">
        <v>0</v>
      </c>
      <c r="G198" s="0" t="n">
        <v>0.257869</v>
      </c>
      <c r="H198" s="0" t="n">
        <v>285600</v>
      </c>
    </row>
    <row r="199" customFormat="false" ht="15" hidden="false" customHeight="false" outlineLevel="0" collapsed="false">
      <c r="A199" s="0" t="n">
        <v>197</v>
      </c>
      <c r="B199" s="0" t="n">
        <v>1</v>
      </c>
      <c r="C199" s="0" t="n">
        <v>9</v>
      </c>
      <c r="D199" s="0" t="n">
        <v>4</v>
      </c>
      <c r="E199" s="0" t="n">
        <v>0</v>
      </c>
      <c r="F199" s="0" t="n">
        <v>0</v>
      </c>
      <c r="G199" s="0" t="n">
        <v>0.265265</v>
      </c>
      <c r="H199" s="0" t="n">
        <v>285600</v>
      </c>
    </row>
    <row r="200" customFormat="false" ht="15" hidden="false" customHeight="false" outlineLevel="0" collapsed="false">
      <c r="A200" s="0" t="n">
        <v>198</v>
      </c>
      <c r="B200" s="0" t="n">
        <v>1</v>
      </c>
      <c r="C200" s="0" t="n">
        <v>9</v>
      </c>
      <c r="D200" s="0" t="n">
        <v>5</v>
      </c>
      <c r="E200" s="0" t="n">
        <v>0</v>
      </c>
      <c r="F200" s="0" t="n">
        <v>0</v>
      </c>
      <c r="G200" s="0" t="n">
        <v>0.285649</v>
      </c>
      <c r="H200" s="0" t="n">
        <v>285600</v>
      </c>
    </row>
    <row r="201" customFormat="false" ht="15" hidden="false" customHeight="false" outlineLevel="0" collapsed="false">
      <c r="A201" s="0" t="n">
        <v>199</v>
      </c>
      <c r="B201" s="0" t="n">
        <v>1</v>
      </c>
      <c r="C201" s="0" t="n">
        <v>9</v>
      </c>
      <c r="D201" s="0" t="n">
        <v>6</v>
      </c>
      <c r="E201" s="0" t="n">
        <v>0</v>
      </c>
      <c r="F201" s="0" t="n">
        <v>0</v>
      </c>
      <c r="G201" s="0" t="n">
        <v>0.202087</v>
      </c>
      <c r="H201" s="0" t="n">
        <v>285600</v>
      </c>
    </row>
    <row r="202" customFormat="false" ht="15" hidden="false" customHeight="false" outlineLevel="0" collapsed="false">
      <c r="A202" s="0" t="n">
        <v>200</v>
      </c>
      <c r="B202" s="0" t="n">
        <v>1</v>
      </c>
      <c r="C202" s="0" t="n">
        <v>9</v>
      </c>
      <c r="D202" s="0" t="n">
        <v>7</v>
      </c>
      <c r="E202" s="0" t="n">
        <v>1</v>
      </c>
      <c r="F202" s="0" t="n">
        <v>0.077571</v>
      </c>
      <c r="G202" s="0" t="n">
        <v>0.224332</v>
      </c>
      <c r="H202" s="0" t="n">
        <v>285400</v>
      </c>
    </row>
    <row r="203" customFormat="false" ht="15" hidden="false" customHeight="false" outlineLevel="0" collapsed="false">
      <c r="A203" s="0" t="n">
        <v>201</v>
      </c>
      <c r="B203" s="0" t="n">
        <v>1</v>
      </c>
      <c r="C203" s="0" t="n">
        <v>9</v>
      </c>
      <c r="D203" s="0" t="n">
        <v>8</v>
      </c>
      <c r="E203" s="0" t="n">
        <v>1</v>
      </c>
      <c r="F203" s="0" t="n">
        <v>0.406649</v>
      </c>
      <c r="G203" s="0" t="n">
        <v>0.129479</v>
      </c>
      <c r="H203" s="0" t="n">
        <v>285200</v>
      </c>
    </row>
    <row r="204" customFormat="false" ht="15" hidden="false" customHeight="false" outlineLevel="0" collapsed="false">
      <c r="A204" s="0" t="n">
        <v>202</v>
      </c>
      <c r="B204" s="0" t="n">
        <v>1</v>
      </c>
      <c r="C204" s="0" t="n">
        <v>9</v>
      </c>
      <c r="D204" s="0" t="n">
        <v>9</v>
      </c>
      <c r="E204" s="0" t="n">
        <v>0</v>
      </c>
      <c r="F204" s="0" t="n">
        <v>0.781815</v>
      </c>
      <c r="G204" s="0" t="n">
        <v>0.120308</v>
      </c>
      <c r="H204" s="0" t="n">
        <v>285200</v>
      </c>
    </row>
    <row r="205" customFormat="false" ht="15" hidden="false" customHeight="false" outlineLevel="0" collapsed="false">
      <c r="A205" s="0" t="n">
        <v>203</v>
      </c>
      <c r="B205" s="0" t="n">
        <v>1</v>
      </c>
      <c r="C205" s="0" t="n">
        <v>9</v>
      </c>
      <c r="D205" s="0" t="n">
        <v>10</v>
      </c>
      <c r="E205" s="0" t="n">
        <v>0</v>
      </c>
      <c r="F205" s="0" t="n">
        <v>1</v>
      </c>
      <c r="G205" s="0" t="n">
        <v>0.141229</v>
      </c>
      <c r="H205" s="0" t="n">
        <v>285200</v>
      </c>
    </row>
    <row r="206" customFormat="false" ht="15" hidden="false" customHeight="false" outlineLevel="0" collapsed="false">
      <c r="A206" s="0" t="n">
        <v>204</v>
      </c>
      <c r="B206" s="0" t="n">
        <v>1</v>
      </c>
      <c r="C206" s="0" t="n">
        <v>9</v>
      </c>
      <c r="D206" s="0" t="n">
        <v>11</v>
      </c>
      <c r="E206" s="0" t="n">
        <v>0</v>
      </c>
      <c r="F206" s="0" t="n">
        <v>1</v>
      </c>
      <c r="G206" s="0" t="n">
        <v>0.13556</v>
      </c>
      <c r="H206" s="0" t="n">
        <v>285200</v>
      </c>
    </row>
    <row r="207" customFormat="false" ht="15" hidden="false" customHeight="false" outlineLevel="0" collapsed="false">
      <c r="A207" s="0" t="n">
        <v>205</v>
      </c>
      <c r="B207" s="0" t="n">
        <v>1</v>
      </c>
      <c r="C207" s="0" t="n">
        <v>9</v>
      </c>
      <c r="D207" s="0" t="n">
        <v>12</v>
      </c>
      <c r="E207" s="0" t="n">
        <v>0</v>
      </c>
      <c r="F207" s="0" t="n">
        <v>1</v>
      </c>
      <c r="G207" s="0" t="n">
        <v>0.104843</v>
      </c>
      <c r="H207" s="0" t="n">
        <v>285200</v>
      </c>
    </row>
    <row r="208" customFormat="false" ht="15" hidden="false" customHeight="false" outlineLevel="0" collapsed="false">
      <c r="A208" s="0" t="n">
        <v>206</v>
      </c>
      <c r="B208" s="0" t="n">
        <v>1</v>
      </c>
      <c r="C208" s="0" t="n">
        <v>9</v>
      </c>
      <c r="D208" s="0" t="n">
        <v>13</v>
      </c>
      <c r="E208" s="0" t="n">
        <v>0</v>
      </c>
      <c r="F208" s="0" t="n">
        <v>1</v>
      </c>
      <c r="G208" s="0" t="n">
        <v>0.112743</v>
      </c>
      <c r="H208" s="0" t="n">
        <v>285200</v>
      </c>
    </row>
    <row r="209" customFormat="false" ht="15" hidden="false" customHeight="false" outlineLevel="0" collapsed="false">
      <c r="A209" s="0" t="n">
        <v>207</v>
      </c>
      <c r="B209" s="0" t="n">
        <v>1</v>
      </c>
      <c r="C209" s="0" t="n">
        <v>9</v>
      </c>
      <c r="D209" s="0" t="n">
        <v>14</v>
      </c>
      <c r="E209" s="0" t="n">
        <v>0</v>
      </c>
      <c r="F209" s="0" t="n">
        <v>1</v>
      </c>
      <c r="G209" s="0" t="n">
        <v>0.124239</v>
      </c>
      <c r="H209" s="0" t="n">
        <v>285200</v>
      </c>
    </row>
    <row r="210" customFormat="false" ht="15" hidden="false" customHeight="false" outlineLevel="0" collapsed="false">
      <c r="A210" s="0" t="n">
        <v>208</v>
      </c>
      <c r="B210" s="0" t="n">
        <v>1</v>
      </c>
      <c r="C210" s="0" t="n">
        <v>9</v>
      </c>
      <c r="D210" s="0" t="n">
        <v>15</v>
      </c>
      <c r="E210" s="0" t="n">
        <v>0</v>
      </c>
      <c r="F210" s="0" t="n">
        <v>0.781815</v>
      </c>
      <c r="G210" s="0" t="n">
        <v>0.145522</v>
      </c>
      <c r="H210" s="0" t="n">
        <v>285200</v>
      </c>
    </row>
    <row r="211" customFormat="false" ht="15" hidden="false" customHeight="false" outlineLevel="0" collapsed="false">
      <c r="A211" s="0" t="n">
        <v>209</v>
      </c>
      <c r="B211" s="0" t="n">
        <v>1</v>
      </c>
      <c r="C211" s="0" t="n">
        <v>9</v>
      </c>
      <c r="D211" s="0" t="n">
        <v>16</v>
      </c>
      <c r="E211" s="0" t="n">
        <v>0</v>
      </c>
      <c r="F211" s="0" t="n">
        <v>0.406649</v>
      </c>
      <c r="G211" s="0" t="n">
        <v>0.118686</v>
      </c>
      <c r="H211" s="0" t="n">
        <v>285200</v>
      </c>
    </row>
    <row r="212" customFormat="false" ht="15" hidden="false" customHeight="false" outlineLevel="0" collapsed="false">
      <c r="A212" s="0" t="n">
        <v>210</v>
      </c>
      <c r="B212" s="0" t="n">
        <v>1</v>
      </c>
      <c r="C212" s="0" t="n">
        <v>9</v>
      </c>
      <c r="D212" s="0" t="n">
        <v>17</v>
      </c>
      <c r="E212" s="0" t="n">
        <v>0</v>
      </c>
      <c r="F212" s="0" t="n">
        <v>0.077571</v>
      </c>
      <c r="G212" s="0" t="n">
        <v>0.124229</v>
      </c>
      <c r="H212" s="0" t="n">
        <v>285200</v>
      </c>
    </row>
    <row r="213" customFormat="false" ht="15" hidden="false" customHeight="false" outlineLevel="0" collapsed="false">
      <c r="A213" s="0" t="n">
        <v>211</v>
      </c>
      <c r="B213" s="0" t="n">
        <v>1</v>
      </c>
      <c r="C213" s="0" t="n">
        <v>9</v>
      </c>
      <c r="D213" s="0" t="n">
        <v>18</v>
      </c>
      <c r="E213" s="0" t="n">
        <v>0</v>
      </c>
      <c r="F213" s="0" t="n">
        <v>0</v>
      </c>
      <c r="G213" s="0" t="n">
        <v>0.130346</v>
      </c>
      <c r="H213" s="0" t="n">
        <v>285200</v>
      </c>
    </row>
    <row r="214" customFormat="false" ht="15" hidden="false" customHeight="false" outlineLevel="0" collapsed="false">
      <c r="A214" s="0" t="n">
        <v>212</v>
      </c>
      <c r="B214" s="0" t="n">
        <v>1</v>
      </c>
      <c r="C214" s="0" t="n">
        <v>9</v>
      </c>
      <c r="D214" s="0" t="n">
        <v>19</v>
      </c>
      <c r="E214" s="0" t="n">
        <v>1</v>
      </c>
      <c r="F214" s="0" t="n">
        <v>0</v>
      </c>
      <c r="G214" s="0" t="n">
        <v>0.115692</v>
      </c>
      <c r="H214" s="0" t="n">
        <v>285000</v>
      </c>
    </row>
    <row r="215" customFormat="false" ht="15" hidden="false" customHeight="false" outlineLevel="0" collapsed="false">
      <c r="A215" s="0" t="n">
        <v>213</v>
      </c>
      <c r="B215" s="0" t="n">
        <v>1</v>
      </c>
      <c r="C215" s="0" t="n">
        <v>9</v>
      </c>
      <c r="D215" s="0" t="n">
        <v>20</v>
      </c>
      <c r="E215" s="0" t="n">
        <v>1</v>
      </c>
      <c r="F215" s="0" t="n">
        <v>0</v>
      </c>
      <c r="G215" s="0" t="n">
        <v>0.142875</v>
      </c>
      <c r="H215" s="0" t="n">
        <v>284800</v>
      </c>
    </row>
    <row r="216" customFormat="false" ht="15" hidden="false" customHeight="false" outlineLevel="0" collapsed="false">
      <c r="A216" s="0" t="n">
        <v>214</v>
      </c>
      <c r="B216" s="0" t="n">
        <v>1</v>
      </c>
      <c r="C216" s="0" t="n">
        <v>9</v>
      </c>
      <c r="D216" s="0" t="n">
        <v>21</v>
      </c>
      <c r="E216" s="0" t="n">
        <v>0</v>
      </c>
      <c r="F216" s="0" t="n">
        <v>0</v>
      </c>
      <c r="G216" s="0" t="n">
        <v>0.105556</v>
      </c>
      <c r="H216" s="0" t="n">
        <v>284800</v>
      </c>
    </row>
    <row r="217" customFormat="false" ht="15" hidden="false" customHeight="false" outlineLevel="0" collapsed="false">
      <c r="A217" s="0" t="n">
        <v>215</v>
      </c>
      <c r="B217" s="0" t="n">
        <v>1</v>
      </c>
      <c r="C217" s="0" t="n">
        <v>9</v>
      </c>
      <c r="D217" s="0" t="n">
        <v>22</v>
      </c>
      <c r="E217" s="0" t="n">
        <v>0</v>
      </c>
      <c r="F217" s="0" t="n">
        <v>0</v>
      </c>
      <c r="G217" s="0" t="n">
        <v>0.118707</v>
      </c>
      <c r="H217" s="0" t="n">
        <v>284800</v>
      </c>
    </row>
    <row r="218" customFormat="false" ht="15" hidden="false" customHeight="false" outlineLevel="0" collapsed="false">
      <c r="A218" s="0" t="n">
        <v>216</v>
      </c>
      <c r="B218" s="0" t="n">
        <v>1</v>
      </c>
      <c r="C218" s="0" t="n">
        <v>9</v>
      </c>
      <c r="D218" s="0" t="n">
        <v>23</v>
      </c>
      <c r="E218" s="0" t="n">
        <v>0</v>
      </c>
      <c r="F218" s="0" t="n">
        <v>0</v>
      </c>
      <c r="G218" s="0" t="n">
        <v>0.16006</v>
      </c>
      <c r="H218" s="0" t="n">
        <v>284800</v>
      </c>
    </row>
    <row r="219" customFormat="false" ht="15" hidden="false" customHeight="false" outlineLevel="0" collapsed="false">
      <c r="A219" s="0" t="n">
        <v>217</v>
      </c>
      <c r="B219" s="0" t="n">
        <v>1</v>
      </c>
      <c r="C219" s="0" t="n">
        <v>10</v>
      </c>
      <c r="D219" s="0" t="n">
        <v>0</v>
      </c>
      <c r="E219" s="0" t="n">
        <v>0</v>
      </c>
      <c r="F219" s="0" t="n">
        <v>0</v>
      </c>
      <c r="G219" s="0" t="n">
        <v>0.298196</v>
      </c>
      <c r="H219" s="0" t="n">
        <v>284800</v>
      </c>
    </row>
    <row r="220" customFormat="false" ht="15" hidden="false" customHeight="false" outlineLevel="0" collapsed="false">
      <c r="A220" s="0" t="n">
        <v>218</v>
      </c>
      <c r="B220" s="0" t="n">
        <v>1</v>
      </c>
      <c r="C220" s="0" t="n">
        <v>10</v>
      </c>
      <c r="D220" s="0" t="n">
        <v>1</v>
      </c>
      <c r="E220" s="0" t="n">
        <v>0</v>
      </c>
      <c r="F220" s="0" t="n">
        <v>0</v>
      </c>
      <c r="G220" s="0" t="n">
        <v>0.258639</v>
      </c>
      <c r="H220" s="0" t="n">
        <v>284800</v>
      </c>
    </row>
    <row r="221" customFormat="false" ht="15" hidden="false" customHeight="false" outlineLevel="0" collapsed="false">
      <c r="A221" s="0" t="n">
        <v>219</v>
      </c>
      <c r="B221" s="0" t="n">
        <v>1</v>
      </c>
      <c r="C221" s="0" t="n">
        <v>10</v>
      </c>
      <c r="D221" s="0" t="n">
        <v>2</v>
      </c>
      <c r="E221" s="0" t="n">
        <v>0</v>
      </c>
      <c r="F221" s="0" t="n">
        <v>0</v>
      </c>
      <c r="G221" s="0" t="n">
        <v>0.285058</v>
      </c>
      <c r="H221" s="0" t="n">
        <v>284800</v>
      </c>
    </row>
    <row r="222" customFormat="false" ht="15" hidden="false" customHeight="false" outlineLevel="0" collapsed="false">
      <c r="A222" s="0" t="n">
        <v>220</v>
      </c>
      <c r="B222" s="0" t="n">
        <v>1</v>
      </c>
      <c r="C222" s="0" t="n">
        <v>10</v>
      </c>
      <c r="D222" s="0" t="n">
        <v>3</v>
      </c>
      <c r="E222" s="0" t="n">
        <v>0</v>
      </c>
      <c r="F222" s="0" t="n">
        <v>0</v>
      </c>
      <c r="G222" s="0" t="n">
        <v>0.347263</v>
      </c>
      <c r="H222" s="0" t="n">
        <v>284800</v>
      </c>
    </row>
    <row r="223" customFormat="false" ht="15" hidden="false" customHeight="false" outlineLevel="0" collapsed="false">
      <c r="A223" s="0" t="n">
        <v>221</v>
      </c>
      <c r="B223" s="0" t="n">
        <v>1</v>
      </c>
      <c r="C223" s="0" t="n">
        <v>10</v>
      </c>
      <c r="D223" s="0" t="n">
        <v>4</v>
      </c>
      <c r="E223" s="0" t="n">
        <v>0</v>
      </c>
      <c r="F223" s="0" t="n">
        <v>0</v>
      </c>
      <c r="G223" s="0" t="n">
        <v>0.355636</v>
      </c>
      <c r="H223" s="0" t="n">
        <v>284800</v>
      </c>
    </row>
    <row r="224" customFormat="false" ht="15" hidden="false" customHeight="false" outlineLevel="0" collapsed="false">
      <c r="A224" s="0" t="n">
        <v>222</v>
      </c>
      <c r="B224" s="0" t="n">
        <v>1</v>
      </c>
      <c r="C224" s="0" t="n">
        <v>10</v>
      </c>
      <c r="D224" s="0" t="n">
        <v>5</v>
      </c>
      <c r="E224" s="0" t="n">
        <v>0</v>
      </c>
      <c r="F224" s="0" t="n">
        <v>0</v>
      </c>
      <c r="G224" s="0" t="n">
        <v>0.291597</v>
      </c>
      <c r="H224" s="0" t="n">
        <v>284800</v>
      </c>
    </row>
    <row r="225" customFormat="false" ht="15" hidden="false" customHeight="false" outlineLevel="0" collapsed="false">
      <c r="A225" s="0" t="n">
        <v>223</v>
      </c>
      <c r="B225" s="0" t="n">
        <v>1</v>
      </c>
      <c r="C225" s="0" t="n">
        <v>10</v>
      </c>
      <c r="D225" s="0" t="n">
        <v>6</v>
      </c>
      <c r="E225" s="0" t="n">
        <v>0</v>
      </c>
      <c r="F225" s="0" t="n">
        <v>0</v>
      </c>
      <c r="G225" s="0" t="n">
        <v>0.401262</v>
      </c>
      <c r="H225" s="0" t="n">
        <v>284800</v>
      </c>
    </row>
    <row r="226" customFormat="false" ht="15" hidden="false" customHeight="false" outlineLevel="0" collapsed="false">
      <c r="A226" s="0" t="n">
        <v>224</v>
      </c>
      <c r="B226" s="0" t="n">
        <v>1</v>
      </c>
      <c r="C226" s="0" t="n">
        <v>10</v>
      </c>
      <c r="D226" s="0" t="n">
        <v>7</v>
      </c>
      <c r="E226" s="0" t="n">
        <v>1</v>
      </c>
      <c r="F226" s="0" t="n">
        <v>0.064139</v>
      </c>
      <c r="G226" s="0" t="n">
        <v>0.492616</v>
      </c>
      <c r="H226" s="0" t="n">
        <v>284600</v>
      </c>
    </row>
    <row r="227" customFormat="false" ht="15" hidden="false" customHeight="false" outlineLevel="0" collapsed="false">
      <c r="A227" s="0" t="n">
        <v>225</v>
      </c>
      <c r="B227" s="0" t="n">
        <v>1</v>
      </c>
      <c r="C227" s="0" t="n">
        <v>10</v>
      </c>
      <c r="D227" s="0" t="n">
        <v>8</v>
      </c>
      <c r="E227" s="0" t="n">
        <v>1</v>
      </c>
      <c r="F227" s="0" t="n">
        <v>0.336236</v>
      </c>
      <c r="G227" s="0" t="n">
        <v>0.41637</v>
      </c>
      <c r="H227" s="0" t="n">
        <v>284400</v>
      </c>
    </row>
    <row r="228" customFormat="false" ht="15" hidden="false" customHeight="false" outlineLevel="0" collapsed="false">
      <c r="A228" s="0" t="n">
        <v>226</v>
      </c>
      <c r="B228" s="0" t="n">
        <v>1</v>
      </c>
      <c r="C228" s="0" t="n">
        <v>10</v>
      </c>
      <c r="D228" s="0" t="n">
        <v>9</v>
      </c>
      <c r="E228" s="0" t="n">
        <v>0</v>
      </c>
      <c r="F228" s="0" t="n">
        <v>0.646441</v>
      </c>
      <c r="G228" s="0" t="n">
        <v>0.552871</v>
      </c>
      <c r="H228" s="0" t="n">
        <v>284400</v>
      </c>
    </row>
    <row r="229" customFormat="false" ht="15" hidden="false" customHeight="false" outlineLevel="0" collapsed="false">
      <c r="A229" s="0" t="n">
        <v>227</v>
      </c>
      <c r="B229" s="0" t="n">
        <v>1</v>
      </c>
      <c r="C229" s="0" t="n">
        <v>10</v>
      </c>
      <c r="D229" s="0" t="n">
        <v>10</v>
      </c>
      <c r="E229" s="0" t="n">
        <v>0</v>
      </c>
      <c r="F229" s="0" t="n">
        <v>0.920994</v>
      </c>
      <c r="G229" s="0" t="n">
        <v>0.341987</v>
      </c>
      <c r="H229" s="0" t="n">
        <v>284400</v>
      </c>
    </row>
    <row r="230" customFormat="false" ht="15" hidden="false" customHeight="false" outlineLevel="0" collapsed="false">
      <c r="A230" s="0" t="n">
        <v>228</v>
      </c>
      <c r="B230" s="0" t="n">
        <v>1</v>
      </c>
      <c r="C230" s="0" t="n">
        <v>10</v>
      </c>
      <c r="D230" s="0" t="n">
        <v>11</v>
      </c>
      <c r="E230" s="0" t="n">
        <v>0</v>
      </c>
      <c r="F230" s="0" t="n">
        <v>1</v>
      </c>
      <c r="G230" s="0" t="n">
        <v>0.436569</v>
      </c>
      <c r="H230" s="0" t="n">
        <v>284400</v>
      </c>
    </row>
    <row r="231" customFormat="false" ht="15" hidden="false" customHeight="false" outlineLevel="0" collapsed="false">
      <c r="A231" s="0" t="n">
        <v>229</v>
      </c>
      <c r="B231" s="0" t="n">
        <v>1</v>
      </c>
      <c r="C231" s="0" t="n">
        <v>10</v>
      </c>
      <c r="D231" s="0" t="n">
        <v>12</v>
      </c>
      <c r="E231" s="0" t="n">
        <v>0</v>
      </c>
      <c r="F231" s="0" t="n">
        <v>1</v>
      </c>
      <c r="G231" s="0" t="n">
        <v>0.407842</v>
      </c>
      <c r="H231" s="0" t="n">
        <v>284400</v>
      </c>
    </row>
    <row r="232" customFormat="false" ht="15" hidden="false" customHeight="false" outlineLevel="0" collapsed="false">
      <c r="A232" s="0" t="n">
        <v>230</v>
      </c>
      <c r="B232" s="0" t="n">
        <v>1</v>
      </c>
      <c r="C232" s="0" t="n">
        <v>10</v>
      </c>
      <c r="D232" s="0" t="n">
        <v>13</v>
      </c>
      <c r="E232" s="0" t="n">
        <v>0</v>
      </c>
      <c r="F232" s="0" t="n">
        <v>1</v>
      </c>
      <c r="G232" s="0" t="n">
        <v>0.413559</v>
      </c>
      <c r="H232" s="0" t="n">
        <v>284400</v>
      </c>
    </row>
    <row r="233" customFormat="false" ht="15" hidden="false" customHeight="false" outlineLevel="0" collapsed="false">
      <c r="A233" s="0" t="n">
        <v>231</v>
      </c>
      <c r="B233" s="0" t="n">
        <v>1</v>
      </c>
      <c r="C233" s="0" t="n">
        <v>10</v>
      </c>
      <c r="D233" s="0" t="n">
        <v>14</v>
      </c>
      <c r="E233" s="0" t="n">
        <v>0</v>
      </c>
      <c r="F233" s="0" t="n">
        <v>0.920994</v>
      </c>
      <c r="G233" s="0" t="n">
        <v>0.46241</v>
      </c>
      <c r="H233" s="0" t="n">
        <v>284400</v>
      </c>
    </row>
    <row r="234" customFormat="false" ht="15" hidden="false" customHeight="false" outlineLevel="0" collapsed="false">
      <c r="A234" s="0" t="n">
        <v>232</v>
      </c>
      <c r="B234" s="0" t="n">
        <v>1</v>
      </c>
      <c r="C234" s="0" t="n">
        <v>10</v>
      </c>
      <c r="D234" s="0" t="n">
        <v>15</v>
      </c>
      <c r="E234" s="0" t="n">
        <v>0</v>
      </c>
      <c r="F234" s="0" t="n">
        <v>0.646441</v>
      </c>
      <c r="G234" s="0" t="n">
        <v>0.429632</v>
      </c>
      <c r="H234" s="0" t="n">
        <v>284400</v>
      </c>
    </row>
    <row r="235" customFormat="false" ht="15" hidden="false" customHeight="false" outlineLevel="0" collapsed="false">
      <c r="A235" s="0" t="n">
        <v>233</v>
      </c>
      <c r="B235" s="0" t="n">
        <v>1</v>
      </c>
      <c r="C235" s="0" t="n">
        <v>10</v>
      </c>
      <c r="D235" s="0" t="n">
        <v>16</v>
      </c>
      <c r="E235" s="0" t="n">
        <v>0</v>
      </c>
      <c r="F235" s="0" t="n">
        <v>0.336236</v>
      </c>
      <c r="G235" s="0" t="n">
        <v>0.311866</v>
      </c>
      <c r="H235" s="0" t="n">
        <v>284400</v>
      </c>
    </row>
    <row r="236" customFormat="false" ht="15" hidden="false" customHeight="false" outlineLevel="0" collapsed="false">
      <c r="A236" s="0" t="n">
        <v>234</v>
      </c>
      <c r="B236" s="0" t="n">
        <v>1</v>
      </c>
      <c r="C236" s="0" t="n">
        <v>10</v>
      </c>
      <c r="D236" s="0" t="n">
        <v>17</v>
      </c>
      <c r="E236" s="0" t="n">
        <v>0</v>
      </c>
      <c r="F236" s="0" t="n">
        <v>0.064139</v>
      </c>
      <c r="G236" s="0" t="n">
        <v>0.254951</v>
      </c>
      <c r="H236" s="0" t="n">
        <v>284400</v>
      </c>
    </row>
    <row r="237" customFormat="false" ht="15" hidden="false" customHeight="false" outlineLevel="0" collapsed="false">
      <c r="A237" s="0" t="n">
        <v>235</v>
      </c>
      <c r="B237" s="0" t="n">
        <v>1</v>
      </c>
      <c r="C237" s="0" t="n">
        <v>10</v>
      </c>
      <c r="D237" s="0" t="n">
        <v>18</v>
      </c>
      <c r="E237" s="0" t="n">
        <v>0</v>
      </c>
      <c r="F237" s="0" t="n">
        <v>0</v>
      </c>
      <c r="G237" s="0" t="n">
        <v>0.20843</v>
      </c>
      <c r="H237" s="0" t="n">
        <v>284400</v>
      </c>
    </row>
    <row r="238" customFormat="false" ht="15" hidden="false" customHeight="false" outlineLevel="0" collapsed="false">
      <c r="A238" s="0" t="n">
        <v>236</v>
      </c>
      <c r="B238" s="0" t="n">
        <v>1</v>
      </c>
      <c r="C238" s="0" t="n">
        <v>10</v>
      </c>
      <c r="D238" s="0" t="n">
        <v>19</v>
      </c>
      <c r="E238" s="0" t="n">
        <v>1</v>
      </c>
      <c r="F238" s="0" t="n">
        <v>0</v>
      </c>
      <c r="G238" s="0" t="n">
        <v>0.229395</v>
      </c>
      <c r="H238" s="0" t="n">
        <v>284200</v>
      </c>
    </row>
    <row r="239" customFormat="false" ht="15" hidden="false" customHeight="false" outlineLevel="0" collapsed="false">
      <c r="A239" s="0" t="n">
        <v>237</v>
      </c>
      <c r="B239" s="0" t="n">
        <v>1</v>
      </c>
      <c r="C239" s="0" t="n">
        <v>10</v>
      </c>
      <c r="D239" s="0" t="n">
        <v>20</v>
      </c>
      <c r="E239" s="0" t="n">
        <v>1</v>
      </c>
      <c r="F239" s="0" t="n">
        <v>0</v>
      </c>
      <c r="G239" s="0" t="n">
        <v>0.166796</v>
      </c>
      <c r="H239" s="0" t="n">
        <v>284000</v>
      </c>
    </row>
    <row r="240" customFormat="false" ht="15" hidden="false" customHeight="false" outlineLevel="0" collapsed="false">
      <c r="A240" s="0" t="n">
        <v>238</v>
      </c>
      <c r="B240" s="0" t="n">
        <v>1</v>
      </c>
      <c r="C240" s="0" t="n">
        <v>10</v>
      </c>
      <c r="D240" s="0" t="n">
        <v>21</v>
      </c>
      <c r="E240" s="0" t="n">
        <v>0</v>
      </c>
      <c r="F240" s="0" t="n">
        <v>0</v>
      </c>
      <c r="G240" s="0" t="n">
        <v>0.120679</v>
      </c>
      <c r="H240" s="0" t="n">
        <v>284000</v>
      </c>
    </row>
    <row r="241" customFormat="false" ht="15" hidden="false" customHeight="false" outlineLevel="0" collapsed="false">
      <c r="A241" s="0" t="n">
        <v>239</v>
      </c>
      <c r="B241" s="0" t="n">
        <v>1</v>
      </c>
      <c r="C241" s="0" t="n">
        <v>10</v>
      </c>
      <c r="D241" s="0" t="n">
        <v>22</v>
      </c>
      <c r="E241" s="0" t="n">
        <v>0</v>
      </c>
      <c r="F241" s="0" t="n">
        <v>0</v>
      </c>
      <c r="G241" s="0" t="n">
        <v>0.097817</v>
      </c>
      <c r="H241" s="0" t="n">
        <v>284000</v>
      </c>
    </row>
    <row r="242" customFormat="false" ht="15" hidden="false" customHeight="false" outlineLevel="0" collapsed="false">
      <c r="A242" s="0" t="n">
        <v>240</v>
      </c>
      <c r="B242" s="0" t="n">
        <v>1</v>
      </c>
      <c r="C242" s="0" t="n">
        <v>10</v>
      </c>
      <c r="D242" s="0" t="n">
        <v>23</v>
      </c>
      <c r="E242" s="0" t="n">
        <v>0</v>
      </c>
      <c r="F242" s="0" t="n">
        <v>0</v>
      </c>
      <c r="G242" s="0" t="n">
        <v>0.064717</v>
      </c>
      <c r="H242" s="0" t="n">
        <v>284000</v>
      </c>
    </row>
    <row r="243" customFormat="false" ht="15" hidden="false" customHeight="false" outlineLevel="0" collapsed="false">
      <c r="A243" s="0" t="n">
        <v>241</v>
      </c>
      <c r="B243" s="0" t="n">
        <v>1</v>
      </c>
      <c r="C243" s="0" t="n">
        <v>11</v>
      </c>
      <c r="D243" s="0" t="n">
        <v>0</v>
      </c>
      <c r="E243" s="0" t="n">
        <v>0</v>
      </c>
      <c r="F243" s="0" t="n">
        <v>0</v>
      </c>
      <c r="G243" s="0" t="n">
        <v>0.093353</v>
      </c>
      <c r="H243" s="0" t="n">
        <v>284000</v>
      </c>
    </row>
    <row r="244" customFormat="false" ht="15" hidden="false" customHeight="false" outlineLevel="0" collapsed="false">
      <c r="A244" s="0" t="n">
        <v>242</v>
      </c>
      <c r="B244" s="0" t="n">
        <v>1</v>
      </c>
      <c r="C244" s="0" t="n">
        <v>11</v>
      </c>
      <c r="D244" s="0" t="n">
        <v>1</v>
      </c>
      <c r="E244" s="0" t="n">
        <v>0</v>
      </c>
      <c r="F244" s="0" t="n">
        <v>0</v>
      </c>
      <c r="G244" s="0" t="n">
        <v>0.100566</v>
      </c>
      <c r="H244" s="0" t="n">
        <v>284000</v>
      </c>
    </row>
    <row r="245" customFormat="false" ht="15" hidden="false" customHeight="false" outlineLevel="0" collapsed="false">
      <c r="A245" s="0" t="n">
        <v>243</v>
      </c>
      <c r="B245" s="0" t="n">
        <v>1</v>
      </c>
      <c r="C245" s="0" t="n">
        <v>11</v>
      </c>
      <c r="D245" s="0" t="n">
        <v>2</v>
      </c>
      <c r="E245" s="0" t="n">
        <v>0</v>
      </c>
      <c r="F245" s="0" t="n">
        <v>0</v>
      </c>
      <c r="G245" s="0" t="n">
        <v>0.139499</v>
      </c>
      <c r="H245" s="0" t="n">
        <v>284000</v>
      </c>
    </row>
    <row r="246" customFormat="false" ht="15" hidden="false" customHeight="false" outlineLevel="0" collapsed="false">
      <c r="A246" s="0" t="n">
        <v>244</v>
      </c>
      <c r="B246" s="0" t="n">
        <v>1</v>
      </c>
      <c r="C246" s="0" t="n">
        <v>11</v>
      </c>
      <c r="D246" s="0" t="n">
        <v>3</v>
      </c>
      <c r="E246" s="0" t="n">
        <v>0</v>
      </c>
      <c r="F246" s="0" t="n">
        <v>0</v>
      </c>
      <c r="G246" s="0" t="n">
        <v>0.11911</v>
      </c>
      <c r="H246" s="0" t="n">
        <v>284000</v>
      </c>
    </row>
    <row r="247" customFormat="false" ht="15" hidden="false" customHeight="false" outlineLevel="0" collapsed="false">
      <c r="A247" s="0" t="n">
        <v>245</v>
      </c>
      <c r="B247" s="0" t="n">
        <v>1</v>
      </c>
      <c r="C247" s="0" t="n">
        <v>11</v>
      </c>
      <c r="D247" s="0" t="n">
        <v>4</v>
      </c>
      <c r="E247" s="0" t="n">
        <v>0</v>
      </c>
      <c r="F247" s="0" t="n">
        <v>0</v>
      </c>
      <c r="G247" s="0" t="n">
        <v>0.095534</v>
      </c>
      <c r="H247" s="0" t="n">
        <v>284000</v>
      </c>
    </row>
    <row r="248" customFormat="false" ht="15" hidden="false" customHeight="false" outlineLevel="0" collapsed="false">
      <c r="A248" s="0" t="n">
        <v>246</v>
      </c>
      <c r="B248" s="0" t="n">
        <v>1</v>
      </c>
      <c r="C248" s="0" t="n">
        <v>11</v>
      </c>
      <c r="D248" s="0" t="n">
        <v>5</v>
      </c>
      <c r="E248" s="0" t="n">
        <v>0</v>
      </c>
      <c r="F248" s="0" t="n">
        <v>0</v>
      </c>
      <c r="G248" s="0" t="n">
        <v>0.166162</v>
      </c>
      <c r="H248" s="0" t="n">
        <v>284000</v>
      </c>
    </row>
    <row r="249" customFormat="false" ht="15" hidden="false" customHeight="false" outlineLevel="0" collapsed="false">
      <c r="A249" s="0" t="n">
        <v>247</v>
      </c>
      <c r="B249" s="0" t="n">
        <v>1</v>
      </c>
      <c r="C249" s="0" t="n">
        <v>11</v>
      </c>
      <c r="D249" s="0" t="n">
        <v>6</v>
      </c>
      <c r="E249" s="0" t="n">
        <v>0</v>
      </c>
      <c r="F249" s="0" t="n">
        <v>0</v>
      </c>
      <c r="G249" s="0" t="n">
        <v>0.176808</v>
      </c>
      <c r="H249" s="0" t="n">
        <v>284000</v>
      </c>
    </row>
    <row r="250" customFormat="false" ht="15" hidden="false" customHeight="false" outlineLevel="0" collapsed="false">
      <c r="A250" s="0" t="n">
        <v>248</v>
      </c>
      <c r="B250" s="0" t="n">
        <v>1</v>
      </c>
      <c r="C250" s="0" t="n">
        <v>11</v>
      </c>
      <c r="D250" s="0" t="n">
        <v>7</v>
      </c>
      <c r="E250" s="0" t="n">
        <v>1</v>
      </c>
      <c r="F250" s="0" t="n">
        <v>0.064296</v>
      </c>
      <c r="G250" s="0" t="n">
        <v>0.158508</v>
      </c>
      <c r="H250" s="0" t="n">
        <v>283800</v>
      </c>
    </row>
    <row r="251" customFormat="false" ht="15" hidden="false" customHeight="false" outlineLevel="0" collapsed="false">
      <c r="A251" s="0" t="n">
        <v>249</v>
      </c>
      <c r="B251" s="0" t="n">
        <v>1</v>
      </c>
      <c r="C251" s="0" t="n">
        <v>11</v>
      </c>
      <c r="D251" s="0" t="n">
        <v>8</v>
      </c>
      <c r="E251" s="0" t="n">
        <v>1</v>
      </c>
      <c r="F251" s="0" t="n">
        <v>0.337055</v>
      </c>
      <c r="G251" s="0" t="n">
        <v>0.151277</v>
      </c>
      <c r="H251" s="0" t="n">
        <v>283600</v>
      </c>
    </row>
    <row r="252" customFormat="false" ht="15" hidden="false" customHeight="false" outlineLevel="0" collapsed="false">
      <c r="A252" s="0" t="n">
        <v>250</v>
      </c>
      <c r="B252" s="0" t="n">
        <v>1</v>
      </c>
      <c r="C252" s="0" t="n">
        <v>11</v>
      </c>
      <c r="D252" s="0" t="n">
        <v>9</v>
      </c>
      <c r="E252" s="0" t="n">
        <v>0</v>
      </c>
      <c r="F252" s="0" t="n">
        <v>0.648015</v>
      </c>
      <c r="G252" s="0" t="n">
        <v>0.144506</v>
      </c>
      <c r="H252" s="0" t="n">
        <v>283600</v>
      </c>
    </row>
    <row r="253" customFormat="false" ht="15" hidden="false" customHeight="false" outlineLevel="0" collapsed="false">
      <c r="A253" s="0" t="n">
        <v>251</v>
      </c>
      <c r="B253" s="0" t="n">
        <v>1</v>
      </c>
      <c r="C253" s="0" t="n">
        <v>11</v>
      </c>
      <c r="D253" s="0" t="n">
        <v>10</v>
      </c>
      <c r="E253" s="0" t="n">
        <v>0</v>
      </c>
      <c r="F253" s="0" t="n">
        <v>0.923237</v>
      </c>
      <c r="G253" s="0" t="n">
        <v>0.122614</v>
      </c>
      <c r="H253" s="0" t="n">
        <v>283600</v>
      </c>
    </row>
    <row r="254" customFormat="false" ht="15" hidden="false" customHeight="false" outlineLevel="0" collapsed="false">
      <c r="A254" s="0" t="n">
        <v>252</v>
      </c>
      <c r="B254" s="0" t="n">
        <v>1</v>
      </c>
      <c r="C254" s="0" t="n">
        <v>11</v>
      </c>
      <c r="D254" s="0" t="n">
        <v>11</v>
      </c>
      <c r="E254" s="0" t="n">
        <v>0</v>
      </c>
      <c r="F254" s="0" t="n">
        <v>1</v>
      </c>
      <c r="G254" s="0" t="n">
        <v>0.100375</v>
      </c>
      <c r="H254" s="0" t="n">
        <v>283600</v>
      </c>
    </row>
    <row r="255" customFormat="false" ht="15" hidden="false" customHeight="false" outlineLevel="0" collapsed="false">
      <c r="A255" s="0" t="n">
        <v>253</v>
      </c>
      <c r="B255" s="0" t="n">
        <v>1</v>
      </c>
      <c r="C255" s="0" t="n">
        <v>11</v>
      </c>
      <c r="D255" s="0" t="n">
        <v>12</v>
      </c>
      <c r="E255" s="0" t="n">
        <v>0</v>
      </c>
      <c r="F255" s="0" t="n">
        <v>1</v>
      </c>
      <c r="G255" s="0" t="n">
        <v>0.104427</v>
      </c>
      <c r="H255" s="0" t="n">
        <v>283600</v>
      </c>
    </row>
    <row r="256" customFormat="false" ht="15" hidden="false" customHeight="false" outlineLevel="0" collapsed="false">
      <c r="A256" s="0" t="n">
        <v>254</v>
      </c>
      <c r="B256" s="0" t="n">
        <v>1</v>
      </c>
      <c r="C256" s="0" t="n">
        <v>11</v>
      </c>
      <c r="D256" s="0" t="n">
        <v>13</v>
      </c>
      <c r="E256" s="0" t="n">
        <v>0</v>
      </c>
      <c r="F256" s="0" t="n">
        <v>1</v>
      </c>
      <c r="G256" s="0" t="n">
        <v>0.065506</v>
      </c>
      <c r="H256" s="0" t="n">
        <v>283600</v>
      </c>
    </row>
    <row r="257" customFormat="false" ht="15" hidden="false" customHeight="false" outlineLevel="0" collapsed="false">
      <c r="A257" s="0" t="n">
        <v>255</v>
      </c>
      <c r="B257" s="0" t="n">
        <v>1</v>
      </c>
      <c r="C257" s="0" t="n">
        <v>11</v>
      </c>
      <c r="D257" s="0" t="n">
        <v>14</v>
      </c>
      <c r="E257" s="0" t="n">
        <v>0</v>
      </c>
      <c r="F257" s="0" t="n">
        <v>0.923237</v>
      </c>
      <c r="G257" s="0" t="n">
        <v>0.057244</v>
      </c>
      <c r="H257" s="0" t="n">
        <v>283600</v>
      </c>
    </row>
    <row r="258" customFormat="false" ht="15" hidden="false" customHeight="false" outlineLevel="0" collapsed="false">
      <c r="A258" s="0" t="n">
        <v>256</v>
      </c>
      <c r="B258" s="0" t="n">
        <v>1</v>
      </c>
      <c r="C258" s="0" t="n">
        <v>11</v>
      </c>
      <c r="D258" s="0" t="n">
        <v>15</v>
      </c>
      <c r="E258" s="0" t="n">
        <v>0</v>
      </c>
      <c r="F258" s="0" t="n">
        <v>0.648015</v>
      </c>
      <c r="G258" s="0" t="n">
        <v>0.058509</v>
      </c>
      <c r="H258" s="0" t="n">
        <v>283600</v>
      </c>
    </row>
    <row r="259" customFormat="false" ht="15" hidden="false" customHeight="false" outlineLevel="0" collapsed="false">
      <c r="A259" s="0" t="n">
        <v>257</v>
      </c>
      <c r="B259" s="0" t="n">
        <v>1</v>
      </c>
      <c r="C259" s="0" t="n">
        <v>11</v>
      </c>
      <c r="D259" s="0" t="n">
        <v>16</v>
      </c>
      <c r="E259" s="0" t="n">
        <v>0</v>
      </c>
      <c r="F259" s="0" t="n">
        <v>0.337055</v>
      </c>
      <c r="G259" s="0" t="n">
        <v>0.095894</v>
      </c>
      <c r="H259" s="0" t="n">
        <v>283600</v>
      </c>
    </row>
    <row r="260" customFormat="false" ht="15" hidden="false" customHeight="false" outlineLevel="0" collapsed="false">
      <c r="A260" s="0" t="n">
        <v>258</v>
      </c>
      <c r="B260" s="0" t="n">
        <v>1</v>
      </c>
      <c r="C260" s="0" t="n">
        <v>11</v>
      </c>
      <c r="D260" s="0" t="n">
        <v>17</v>
      </c>
      <c r="E260" s="0" t="n">
        <v>0</v>
      </c>
      <c r="F260" s="0" t="n">
        <v>0.064296</v>
      </c>
      <c r="G260" s="0" t="n">
        <v>0.082966</v>
      </c>
      <c r="H260" s="0" t="n">
        <v>283600</v>
      </c>
    </row>
    <row r="261" customFormat="false" ht="15" hidden="false" customHeight="false" outlineLevel="0" collapsed="false">
      <c r="A261" s="0" t="n">
        <v>259</v>
      </c>
      <c r="B261" s="0" t="n">
        <v>1</v>
      </c>
      <c r="C261" s="0" t="n">
        <v>11</v>
      </c>
      <c r="D261" s="0" t="n">
        <v>18</v>
      </c>
      <c r="E261" s="0" t="n">
        <v>0</v>
      </c>
      <c r="F261" s="0" t="n">
        <v>0</v>
      </c>
      <c r="G261" s="0" t="n">
        <v>0.063839</v>
      </c>
      <c r="H261" s="0" t="n">
        <v>283600</v>
      </c>
    </row>
    <row r="262" customFormat="false" ht="15" hidden="false" customHeight="false" outlineLevel="0" collapsed="false">
      <c r="A262" s="0" t="n">
        <v>260</v>
      </c>
      <c r="B262" s="0" t="n">
        <v>1</v>
      </c>
      <c r="C262" s="0" t="n">
        <v>11</v>
      </c>
      <c r="D262" s="0" t="n">
        <v>19</v>
      </c>
      <c r="E262" s="0" t="n">
        <v>1</v>
      </c>
      <c r="F262" s="0" t="n">
        <v>0</v>
      </c>
      <c r="G262" s="0" t="n">
        <v>0.084924</v>
      </c>
      <c r="H262" s="0" t="n">
        <v>283400</v>
      </c>
    </row>
    <row r="263" customFormat="false" ht="15" hidden="false" customHeight="false" outlineLevel="0" collapsed="false">
      <c r="A263" s="0" t="n">
        <v>261</v>
      </c>
      <c r="B263" s="0" t="n">
        <v>1</v>
      </c>
      <c r="C263" s="0" t="n">
        <v>11</v>
      </c>
      <c r="D263" s="0" t="n">
        <v>20</v>
      </c>
      <c r="E263" s="0" t="n">
        <v>1</v>
      </c>
      <c r="F263" s="0" t="n">
        <v>0</v>
      </c>
      <c r="G263" s="0" t="n">
        <v>0.077845</v>
      </c>
      <c r="H263" s="0" t="n">
        <v>283200</v>
      </c>
    </row>
    <row r="264" customFormat="false" ht="15" hidden="false" customHeight="false" outlineLevel="0" collapsed="false">
      <c r="A264" s="0" t="n">
        <v>262</v>
      </c>
      <c r="B264" s="0" t="n">
        <v>1</v>
      </c>
      <c r="C264" s="0" t="n">
        <v>11</v>
      </c>
      <c r="D264" s="0" t="n">
        <v>21</v>
      </c>
      <c r="E264" s="0" t="n">
        <v>0</v>
      </c>
      <c r="F264" s="0" t="n">
        <v>0</v>
      </c>
      <c r="G264" s="0" t="n">
        <v>0.080505</v>
      </c>
      <c r="H264" s="0" t="n">
        <v>283200</v>
      </c>
    </row>
    <row r="265" customFormat="false" ht="15" hidden="false" customHeight="false" outlineLevel="0" collapsed="false">
      <c r="A265" s="0" t="n">
        <v>263</v>
      </c>
      <c r="B265" s="0" t="n">
        <v>1</v>
      </c>
      <c r="C265" s="0" t="n">
        <v>11</v>
      </c>
      <c r="D265" s="0" t="n">
        <v>22</v>
      </c>
      <c r="E265" s="0" t="n">
        <v>0</v>
      </c>
      <c r="F265" s="0" t="n">
        <v>0</v>
      </c>
      <c r="G265" s="0" t="n">
        <v>0.103031</v>
      </c>
      <c r="H265" s="0" t="n">
        <v>283200</v>
      </c>
    </row>
    <row r="266" customFormat="false" ht="15" hidden="false" customHeight="false" outlineLevel="0" collapsed="false">
      <c r="A266" s="0" t="n">
        <v>264</v>
      </c>
      <c r="B266" s="0" t="n">
        <v>1</v>
      </c>
      <c r="C266" s="0" t="n">
        <v>11</v>
      </c>
      <c r="D266" s="0" t="n">
        <v>23</v>
      </c>
      <c r="E266" s="0" t="n">
        <v>0</v>
      </c>
      <c r="F266" s="0" t="n">
        <v>0</v>
      </c>
      <c r="G266" s="0" t="n">
        <v>0.105309</v>
      </c>
      <c r="H266" s="0" t="n">
        <v>283200</v>
      </c>
    </row>
    <row r="267" customFormat="false" ht="15" hidden="false" customHeight="false" outlineLevel="0" collapsed="false">
      <c r="A267" s="0" t="n">
        <v>265</v>
      </c>
      <c r="B267" s="0" t="n">
        <v>1</v>
      </c>
      <c r="C267" s="0" t="n">
        <v>12</v>
      </c>
      <c r="D267" s="0" t="n">
        <v>0</v>
      </c>
      <c r="E267" s="0" t="n">
        <v>0</v>
      </c>
      <c r="F267" s="0" t="n">
        <v>0</v>
      </c>
      <c r="G267" s="0" t="n">
        <v>0.126778</v>
      </c>
      <c r="H267" s="0" t="n">
        <v>283200</v>
      </c>
    </row>
    <row r="268" customFormat="false" ht="15" hidden="false" customHeight="false" outlineLevel="0" collapsed="false">
      <c r="A268" s="0" t="n">
        <v>266</v>
      </c>
      <c r="B268" s="0" t="n">
        <v>1</v>
      </c>
      <c r="C268" s="0" t="n">
        <v>12</v>
      </c>
      <c r="D268" s="0" t="n">
        <v>1</v>
      </c>
      <c r="E268" s="0" t="n">
        <v>0</v>
      </c>
      <c r="F268" s="0" t="n">
        <v>0</v>
      </c>
      <c r="G268" s="0" t="n">
        <v>0.161606</v>
      </c>
      <c r="H268" s="0" t="n">
        <v>283200</v>
      </c>
    </row>
    <row r="269" customFormat="false" ht="15" hidden="false" customHeight="false" outlineLevel="0" collapsed="false">
      <c r="A269" s="0" t="n">
        <v>267</v>
      </c>
      <c r="B269" s="0" t="n">
        <v>1</v>
      </c>
      <c r="C269" s="0" t="n">
        <v>12</v>
      </c>
      <c r="D269" s="0" t="n">
        <v>2</v>
      </c>
      <c r="E269" s="0" t="n">
        <v>0</v>
      </c>
      <c r="F269" s="0" t="n">
        <v>0</v>
      </c>
      <c r="G269" s="0" t="n">
        <v>0.13865</v>
      </c>
      <c r="H269" s="0" t="n">
        <v>283200</v>
      </c>
    </row>
    <row r="270" customFormat="false" ht="15" hidden="false" customHeight="false" outlineLevel="0" collapsed="false">
      <c r="A270" s="0" t="n">
        <v>268</v>
      </c>
      <c r="B270" s="0" t="n">
        <v>1</v>
      </c>
      <c r="C270" s="0" t="n">
        <v>12</v>
      </c>
      <c r="D270" s="0" t="n">
        <v>3</v>
      </c>
      <c r="E270" s="0" t="n">
        <v>0</v>
      </c>
      <c r="F270" s="0" t="n">
        <v>0</v>
      </c>
      <c r="G270" s="0" t="n">
        <v>0.152199</v>
      </c>
      <c r="H270" s="0" t="n">
        <v>283200</v>
      </c>
    </row>
    <row r="271" customFormat="false" ht="15" hidden="false" customHeight="false" outlineLevel="0" collapsed="false">
      <c r="A271" s="0" t="n">
        <v>269</v>
      </c>
      <c r="B271" s="0" t="n">
        <v>1</v>
      </c>
      <c r="C271" s="0" t="n">
        <v>12</v>
      </c>
      <c r="D271" s="0" t="n">
        <v>4</v>
      </c>
      <c r="E271" s="0" t="n">
        <v>0</v>
      </c>
      <c r="F271" s="0" t="n">
        <v>0</v>
      </c>
      <c r="G271" s="0" t="n">
        <v>0.178993</v>
      </c>
      <c r="H271" s="0" t="n">
        <v>283200</v>
      </c>
    </row>
    <row r="272" customFormat="false" ht="15" hidden="false" customHeight="false" outlineLevel="0" collapsed="false">
      <c r="A272" s="0" t="n">
        <v>270</v>
      </c>
      <c r="B272" s="0" t="n">
        <v>1</v>
      </c>
      <c r="C272" s="0" t="n">
        <v>12</v>
      </c>
      <c r="D272" s="0" t="n">
        <v>5</v>
      </c>
      <c r="E272" s="0" t="n">
        <v>0</v>
      </c>
      <c r="F272" s="0" t="n">
        <v>0</v>
      </c>
      <c r="G272" s="0" t="n">
        <v>0.239045</v>
      </c>
      <c r="H272" s="0" t="n">
        <v>283200</v>
      </c>
    </row>
    <row r="273" customFormat="false" ht="15" hidden="false" customHeight="false" outlineLevel="0" collapsed="false">
      <c r="A273" s="0" t="n">
        <v>271</v>
      </c>
      <c r="B273" s="0" t="n">
        <v>1</v>
      </c>
      <c r="C273" s="0" t="n">
        <v>12</v>
      </c>
      <c r="D273" s="0" t="n">
        <v>6</v>
      </c>
      <c r="E273" s="0" t="n">
        <v>0</v>
      </c>
      <c r="F273" s="0" t="n">
        <v>0</v>
      </c>
      <c r="G273" s="0" t="n">
        <v>0.304184</v>
      </c>
      <c r="H273" s="0" t="n">
        <v>283200</v>
      </c>
    </row>
    <row r="274" customFormat="false" ht="15" hidden="false" customHeight="false" outlineLevel="0" collapsed="false">
      <c r="A274" s="0" t="n">
        <v>272</v>
      </c>
      <c r="B274" s="0" t="n">
        <v>1</v>
      </c>
      <c r="C274" s="0" t="n">
        <v>12</v>
      </c>
      <c r="D274" s="0" t="n">
        <v>7</v>
      </c>
      <c r="E274" s="0" t="n">
        <v>1</v>
      </c>
      <c r="F274" s="0" t="n">
        <v>0.068931</v>
      </c>
      <c r="G274" s="0" t="n">
        <v>0.287654</v>
      </c>
      <c r="H274" s="0" t="n">
        <v>283000</v>
      </c>
    </row>
    <row r="275" customFormat="false" ht="15" hidden="false" customHeight="false" outlineLevel="0" collapsed="false">
      <c r="A275" s="0" t="n">
        <v>273</v>
      </c>
      <c r="B275" s="0" t="n">
        <v>1</v>
      </c>
      <c r="C275" s="0" t="n">
        <v>12</v>
      </c>
      <c r="D275" s="0" t="n">
        <v>8</v>
      </c>
      <c r="E275" s="0" t="n">
        <v>1</v>
      </c>
      <c r="F275" s="0" t="n">
        <v>0.361354</v>
      </c>
      <c r="G275" s="0" t="n">
        <v>0.422828</v>
      </c>
      <c r="H275" s="0" t="n">
        <v>282800</v>
      </c>
    </row>
    <row r="276" customFormat="false" ht="15" hidden="false" customHeight="false" outlineLevel="0" collapsed="false">
      <c r="A276" s="0" t="n">
        <v>274</v>
      </c>
      <c r="B276" s="0" t="n">
        <v>1</v>
      </c>
      <c r="C276" s="0" t="n">
        <v>12</v>
      </c>
      <c r="D276" s="0" t="n">
        <v>9</v>
      </c>
      <c r="E276" s="0" t="n">
        <v>0</v>
      </c>
      <c r="F276" s="0" t="n">
        <v>0.694732</v>
      </c>
      <c r="G276" s="0" t="n">
        <v>0.41757</v>
      </c>
      <c r="H276" s="0" t="n">
        <v>282800</v>
      </c>
    </row>
    <row r="277" customFormat="false" ht="15" hidden="false" customHeight="false" outlineLevel="0" collapsed="false">
      <c r="A277" s="0" t="n">
        <v>275</v>
      </c>
      <c r="B277" s="0" t="n">
        <v>1</v>
      </c>
      <c r="C277" s="0" t="n">
        <v>12</v>
      </c>
      <c r="D277" s="0" t="n">
        <v>10</v>
      </c>
      <c r="E277" s="0" t="n">
        <v>0</v>
      </c>
      <c r="F277" s="0" t="n">
        <v>0.989795</v>
      </c>
      <c r="G277" s="0" t="n">
        <v>0.453413</v>
      </c>
      <c r="H277" s="0" t="n">
        <v>282800</v>
      </c>
    </row>
    <row r="278" customFormat="false" ht="15" hidden="false" customHeight="false" outlineLevel="0" collapsed="false">
      <c r="A278" s="0" t="n">
        <v>276</v>
      </c>
      <c r="B278" s="0" t="n">
        <v>1</v>
      </c>
      <c r="C278" s="0" t="n">
        <v>12</v>
      </c>
      <c r="D278" s="0" t="n">
        <v>11</v>
      </c>
      <c r="E278" s="0" t="n">
        <v>0</v>
      </c>
      <c r="F278" s="0" t="n">
        <v>1</v>
      </c>
      <c r="G278" s="0" t="n">
        <v>0.409324</v>
      </c>
      <c r="H278" s="0" t="n">
        <v>282800</v>
      </c>
    </row>
    <row r="279" customFormat="false" ht="15" hidden="false" customHeight="false" outlineLevel="0" collapsed="false">
      <c r="A279" s="0" t="n">
        <v>277</v>
      </c>
      <c r="B279" s="0" t="n">
        <v>1</v>
      </c>
      <c r="C279" s="0" t="n">
        <v>12</v>
      </c>
      <c r="D279" s="0" t="n">
        <v>12</v>
      </c>
      <c r="E279" s="0" t="n">
        <v>0</v>
      </c>
      <c r="F279" s="0" t="n">
        <v>1</v>
      </c>
      <c r="G279" s="0" t="n">
        <v>0.436657</v>
      </c>
      <c r="H279" s="0" t="n">
        <v>282800</v>
      </c>
    </row>
    <row r="280" customFormat="false" ht="15" hidden="false" customHeight="false" outlineLevel="0" collapsed="false">
      <c r="A280" s="0" t="n">
        <v>278</v>
      </c>
      <c r="B280" s="0" t="n">
        <v>1</v>
      </c>
      <c r="C280" s="0" t="n">
        <v>12</v>
      </c>
      <c r="D280" s="0" t="n">
        <v>13</v>
      </c>
      <c r="E280" s="0" t="n">
        <v>0</v>
      </c>
      <c r="F280" s="0" t="n">
        <v>1</v>
      </c>
      <c r="G280" s="0" t="n">
        <v>0.471267</v>
      </c>
      <c r="H280" s="0" t="n">
        <v>282800</v>
      </c>
    </row>
    <row r="281" customFormat="false" ht="15" hidden="false" customHeight="false" outlineLevel="0" collapsed="false">
      <c r="A281" s="0" t="n">
        <v>279</v>
      </c>
      <c r="B281" s="0" t="n">
        <v>1</v>
      </c>
      <c r="C281" s="0" t="n">
        <v>12</v>
      </c>
      <c r="D281" s="0" t="n">
        <v>14</v>
      </c>
      <c r="E281" s="0" t="n">
        <v>0</v>
      </c>
      <c r="F281" s="0" t="n">
        <v>0.989795</v>
      </c>
      <c r="G281" s="0" t="n">
        <v>0.37801</v>
      </c>
      <c r="H281" s="0" t="n">
        <v>282800</v>
      </c>
    </row>
    <row r="282" customFormat="false" ht="15" hidden="false" customHeight="false" outlineLevel="0" collapsed="false">
      <c r="A282" s="0" t="n">
        <v>280</v>
      </c>
      <c r="B282" s="0" t="n">
        <v>1</v>
      </c>
      <c r="C282" s="0" t="n">
        <v>12</v>
      </c>
      <c r="D282" s="0" t="n">
        <v>15</v>
      </c>
      <c r="E282" s="0" t="n">
        <v>0</v>
      </c>
      <c r="F282" s="0" t="n">
        <v>0.694732</v>
      </c>
      <c r="G282" s="0" t="n">
        <v>0.306144</v>
      </c>
      <c r="H282" s="0" t="n">
        <v>282800</v>
      </c>
    </row>
    <row r="283" customFormat="false" ht="15" hidden="false" customHeight="false" outlineLevel="0" collapsed="false">
      <c r="A283" s="0" t="n">
        <v>281</v>
      </c>
      <c r="B283" s="0" t="n">
        <v>1</v>
      </c>
      <c r="C283" s="0" t="n">
        <v>12</v>
      </c>
      <c r="D283" s="0" t="n">
        <v>16</v>
      </c>
      <c r="E283" s="0" t="n">
        <v>0</v>
      </c>
      <c r="F283" s="0" t="n">
        <v>0.361354</v>
      </c>
      <c r="G283" s="0" t="n">
        <v>0.359508</v>
      </c>
      <c r="H283" s="0" t="n">
        <v>282800</v>
      </c>
    </row>
    <row r="284" customFormat="false" ht="15" hidden="false" customHeight="false" outlineLevel="0" collapsed="false">
      <c r="A284" s="0" t="n">
        <v>282</v>
      </c>
      <c r="B284" s="0" t="n">
        <v>1</v>
      </c>
      <c r="C284" s="0" t="n">
        <v>12</v>
      </c>
      <c r="D284" s="0" t="n">
        <v>17</v>
      </c>
      <c r="E284" s="0" t="n">
        <v>0</v>
      </c>
      <c r="F284" s="0" t="n">
        <v>0.068931</v>
      </c>
      <c r="G284" s="0" t="n">
        <v>0.344483</v>
      </c>
      <c r="H284" s="0" t="n">
        <v>282800</v>
      </c>
    </row>
    <row r="285" customFormat="false" ht="15" hidden="false" customHeight="false" outlineLevel="0" collapsed="false">
      <c r="A285" s="0" t="n">
        <v>283</v>
      </c>
      <c r="B285" s="0" t="n">
        <v>1</v>
      </c>
      <c r="C285" s="0" t="n">
        <v>12</v>
      </c>
      <c r="D285" s="0" t="n">
        <v>18</v>
      </c>
      <c r="E285" s="0" t="n">
        <v>0</v>
      </c>
      <c r="F285" s="0" t="n">
        <v>0</v>
      </c>
      <c r="G285" s="0" t="n">
        <v>0.426113</v>
      </c>
      <c r="H285" s="0" t="n">
        <v>282800</v>
      </c>
    </row>
    <row r="286" customFormat="false" ht="15" hidden="false" customHeight="false" outlineLevel="0" collapsed="false">
      <c r="A286" s="0" t="n">
        <v>284</v>
      </c>
      <c r="B286" s="0" t="n">
        <v>1</v>
      </c>
      <c r="C286" s="0" t="n">
        <v>12</v>
      </c>
      <c r="D286" s="0" t="n">
        <v>19</v>
      </c>
      <c r="E286" s="0" t="n">
        <v>1</v>
      </c>
      <c r="F286" s="0" t="n">
        <v>0</v>
      </c>
      <c r="G286" s="0" t="n">
        <v>0.543073</v>
      </c>
      <c r="H286" s="0" t="n">
        <v>282600</v>
      </c>
    </row>
    <row r="287" customFormat="false" ht="15" hidden="false" customHeight="false" outlineLevel="0" collapsed="false">
      <c r="A287" s="0" t="n">
        <v>285</v>
      </c>
      <c r="B287" s="0" t="n">
        <v>1</v>
      </c>
      <c r="C287" s="0" t="n">
        <v>12</v>
      </c>
      <c r="D287" s="0" t="n">
        <v>20</v>
      </c>
      <c r="E287" s="0" t="n">
        <v>1</v>
      </c>
      <c r="F287" s="0" t="n">
        <v>0</v>
      </c>
      <c r="G287" s="0" t="n">
        <v>0.418051</v>
      </c>
      <c r="H287" s="0" t="n">
        <v>282400</v>
      </c>
    </row>
    <row r="288" customFormat="false" ht="15" hidden="false" customHeight="false" outlineLevel="0" collapsed="false">
      <c r="A288" s="0" t="n">
        <v>286</v>
      </c>
      <c r="B288" s="0" t="n">
        <v>1</v>
      </c>
      <c r="C288" s="0" t="n">
        <v>12</v>
      </c>
      <c r="D288" s="0" t="n">
        <v>21</v>
      </c>
      <c r="E288" s="0" t="n">
        <v>0</v>
      </c>
      <c r="F288" s="0" t="n">
        <v>0</v>
      </c>
      <c r="G288" s="0" t="n">
        <v>0.458909</v>
      </c>
      <c r="H288" s="0" t="n">
        <v>282400</v>
      </c>
    </row>
    <row r="289" customFormat="false" ht="15" hidden="false" customHeight="false" outlineLevel="0" collapsed="false">
      <c r="A289" s="0" t="n">
        <v>287</v>
      </c>
      <c r="B289" s="0" t="n">
        <v>1</v>
      </c>
      <c r="C289" s="0" t="n">
        <v>12</v>
      </c>
      <c r="D289" s="0" t="n">
        <v>22</v>
      </c>
      <c r="E289" s="0" t="n">
        <v>0</v>
      </c>
      <c r="F289" s="0" t="n">
        <v>0</v>
      </c>
      <c r="G289" s="0" t="n">
        <v>0.352181</v>
      </c>
      <c r="H289" s="0" t="n">
        <v>282400</v>
      </c>
    </row>
    <row r="290" customFormat="false" ht="15" hidden="false" customHeight="false" outlineLevel="0" collapsed="false">
      <c r="A290" s="0" t="n">
        <v>288</v>
      </c>
      <c r="B290" s="0" t="n">
        <v>1</v>
      </c>
      <c r="C290" s="0" t="n">
        <v>12</v>
      </c>
      <c r="D290" s="0" t="n">
        <v>23</v>
      </c>
      <c r="E290" s="0" t="n">
        <v>0</v>
      </c>
      <c r="F290" s="0" t="n">
        <v>0</v>
      </c>
      <c r="G290" s="0" t="n">
        <v>0.345115</v>
      </c>
      <c r="H290" s="0" t="n">
        <v>282400</v>
      </c>
    </row>
    <row r="291" customFormat="false" ht="15" hidden="false" customHeight="false" outlineLevel="0" collapsed="false">
      <c r="A291" s="0" t="n">
        <v>289</v>
      </c>
      <c r="B291" s="0" t="n">
        <v>1</v>
      </c>
      <c r="C291" s="0" t="n">
        <v>13</v>
      </c>
      <c r="D291" s="0" t="n">
        <v>0</v>
      </c>
      <c r="E291" s="0" t="n">
        <v>0</v>
      </c>
      <c r="F291" s="0" t="n">
        <v>0</v>
      </c>
      <c r="G291" s="0" t="n">
        <v>0.362358</v>
      </c>
      <c r="H291" s="0" t="n">
        <v>282400</v>
      </c>
    </row>
    <row r="292" customFormat="false" ht="15" hidden="false" customHeight="false" outlineLevel="0" collapsed="false">
      <c r="A292" s="0" t="n">
        <v>290</v>
      </c>
      <c r="B292" s="0" t="n">
        <v>1</v>
      </c>
      <c r="C292" s="0" t="n">
        <v>13</v>
      </c>
      <c r="D292" s="0" t="n">
        <v>1</v>
      </c>
      <c r="E292" s="0" t="n">
        <v>0</v>
      </c>
      <c r="F292" s="0" t="n">
        <v>0</v>
      </c>
      <c r="G292" s="0" t="n">
        <v>0.262709</v>
      </c>
      <c r="H292" s="0" t="n">
        <v>282400</v>
      </c>
    </row>
    <row r="293" customFormat="false" ht="15" hidden="false" customHeight="false" outlineLevel="0" collapsed="false">
      <c r="A293" s="0" t="n">
        <v>291</v>
      </c>
      <c r="B293" s="0" t="n">
        <v>1</v>
      </c>
      <c r="C293" s="0" t="n">
        <v>13</v>
      </c>
      <c r="D293" s="0" t="n">
        <v>2</v>
      </c>
      <c r="E293" s="0" t="n">
        <v>0</v>
      </c>
      <c r="F293" s="0" t="n">
        <v>0</v>
      </c>
      <c r="G293" s="0" t="n">
        <v>0.296189</v>
      </c>
      <c r="H293" s="0" t="n">
        <v>282400</v>
      </c>
    </row>
    <row r="294" customFormat="false" ht="15" hidden="false" customHeight="false" outlineLevel="0" collapsed="false">
      <c r="A294" s="0" t="n">
        <v>292</v>
      </c>
      <c r="B294" s="0" t="n">
        <v>1</v>
      </c>
      <c r="C294" s="0" t="n">
        <v>13</v>
      </c>
      <c r="D294" s="0" t="n">
        <v>3</v>
      </c>
      <c r="E294" s="0" t="n">
        <v>0</v>
      </c>
      <c r="F294" s="0" t="n">
        <v>0</v>
      </c>
      <c r="G294" s="0" t="n">
        <v>0.377919</v>
      </c>
      <c r="H294" s="0" t="n">
        <v>282400</v>
      </c>
    </row>
    <row r="295" customFormat="false" ht="15" hidden="false" customHeight="false" outlineLevel="0" collapsed="false">
      <c r="A295" s="0" t="n">
        <v>293</v>
      </c>
      <c r="B295" s="0" t="n">
        <v>1</v>
      </c>
      <c r="C295" s="0" t="n">
        <v>13</v>
      </c>
      <c r="D295" s="0" t="n">
        <v>4</v>
      </c>
      <c r="E295" s="0" t="n">
        <v>0</v>
      </c>
      <c r="F295" s="0" t="n">
        <v>0</v>
      </c>
      <c r="G295" s="0" t="n">
        <v>0.324613</v>
      </c>
      <c r="H295" s="0" t="n">
        <v>282400</v>
      </c>
    </row>
    <row r="296" customFormat="false" ht="15" hidden="false" customHeight="false" outlineLevel="0" collapsed="false">
      <c r="A296" s="0" t="n">
        <v>294</v>
      </c>
      <c r="B296" s="0" t="n">
        <v>1</v>
      </c>
      <c r="C296" s="0" t="n">
        <v>13</v>
      </c>
      <c r="D296" s="0" t="n">
        <v>5</v>
      </c>
      <c r="E296" s="0" t="n">
        <v>0</v>
      </c>
      <c r="F296" s="0" t="n">
        <v>0</v>
      </c>
      <c r="G296" s="0" t="n">
        <v>0.26443</v>
      </c>
      <c r="H296" s="0" t="n">
        <v>282400</v>
      </c>
    </row>
    <row r="297" customFormat="false" ht="15" hidden="false" customHeight="false" outlineLevel="0" collapsed="false">
      <c r="A297" s="0" t="n">
        <v>295</v>
      </c>
      <c r="B297" s="0" t="n">
        <v>1</v>
      </c>
      <c r="C297" s="0" t="n">
        <v>13</v>
      </c>
      <c r="D297" s="0" t="n">
        <v>6</v>
      </c>
      <c r="E297" s="0" t="n">
        <v>0</v>
      </c>
      <c r="F297" s="0" t="n">
        <v>0</v>
      </c>
      <c r="G297" s="0" t="n">
        <v>0.27627</v>
      </c>
      <c r="H297" s="0" t="n">
        <v>282400</v>
      </c>
    </row>
    <row r="298" customFormat="false" ht="15" hidden="false" customHeight="false" outlineLevel="0" collapsed="false">
      <c r="A298" s="0" t="n">
        <v>296</v>
      </c>
      <c r="B298" s="0" t="n">
        <v>1</v>
      </c>
      <c r="C298" s="0" t="n">
        <v>13</v>
      </c>
      <c r="D298" s="0" t="n">
        <v>7</v>
      </c>
      <c r="E298" s="0" t="n">
        <v>1</v>
      </c>
      <c r="F298" s="0" t="n">
        <v>0.069828</v>
      </c>
      <c r="G298" s="0" t="n">
        <v>0.294782</v>
      </c>
      <c r="H298" s="0" t="n">
        <v>282200</v>
      </c>
    </row>
    <row r="299" customFormat="false" ht="15" hidden="false" customHeight="false" outlineLevel="0" collapsed="false">
      <c r="A299" s="0" t="n">
        <v>297</v>
      </c>
      <c r="B299" s="0" t="n">
        <v>1</v>
      </c>
      <c r="C299" s="0" t="n">
        <v>13</v>
      </c>
      <c r="D299" s="0" t="n">
        <v>8</v>
      </c>
      <c r="E299" s="0" t="n">
        <v>1</v>
      </c>
      <c r="F299" s="0" t="n">
        <v>0.366054</v>
      </c>
      <c r="G299" s="0" t="n">
        <v>0.189429</v>
      </c>
      <c r="H299" s="0" t="n">
        <v>282000</v>
      </c>
    </row>
    <row r="300" customFormat="false" ht="15" hidden="false" customHeight="false" outlineLevel="0" collapsed="false">
      <c r="A300" s="0" t="n">
        <v>298</v>
      </c>
      <c r="B300" s="0" t="n">
        <v>1</v>
      </c>
      <c r="C300" s="0" t="n">
        <v>13</v>
      </c>
      <c r="D300" s="0" t="n">
        <v>9</v>
      </c>
      <c r="E300" s="0" t="n">
        <v>0</v>
      </c>
      <c r="F300" s="0" t="n">
        <v>0.703769</v>
      </c>
      <c r="G300" s="0" t="n">
        <v>0.218436</v>
      </c>
      <c r="H300" s="0" t="n">
        <v>282000</v>
      </c>
    </row>
    <row r="301" customFormat="false" ht="15" hidden="false" customHeight="false" outlineLevel="0" collapsed="false">
      <c r="A301" s="0" t="n">
        <v>299</v>
      </c>
      <c r="B301" s="0" t="n">
        <v>1</v>
      </c>
      <c r="C301" s="0" t="n">
        <v>13</v>
      </c>
      <c r="D301" s="0" t="n">
        <v>10</v>
      </c>
      <c r="E301" s="0" t="n">
        <v>0</v>
      </c>
      <c r="F301" s="0" t="n">
        <v>1</v>
      </c>
      <c r="G301" s="0" t="n">
        <v>0.349289</v>
      </c>
      <c r="H301" s="0" t="n">
        <v>282000</v>
      </c>
    </row>
    <row r="302" customFormat="false" ht="15" hidden="false" customHeight="false" outlineLevel="0" collapsed="false">
      <c r="A302" s="0" t="n">
        <v>300</v>
      </c>
      <c r="B302" s="0" t="n">
        <v>1</v>
      </c>
      <c r="C302" s="0" t="n">
        <v>13</v>
      </c>
      <c r="D302" s="0" t="n">
        <v>11</v>
      </c>
      <c r="E302" s="0" t="n">
        <v>0</v>
      </c>
      <c r="F302" s="0" t="n">
        <v>1</v>
      </c>
      <c r="G302" s="0" t="n">
        <v>0.29868</v>
      </c>
      <c r="H302" s="0" t="n">
        <v>282000</v>
      </c>
    </row>
    <row r="303" customFormat="false" ht="15" hidden="false" customHeight="false" outlineLevel="0" collapsed="false">
      <c r="A303" s="0" t="n">
        <v>301</v>
      </c>
      <c r="B303" s="0" t="n">
        <v>1</v>
      </c>
      <c r="C303" s="0" t="n">
        <v>13</v>
      </c>
      <c r="D303" s="0" t="n">
        <v>12</v>
      </c>
      <c r="E303" s="0" t="n">
        <v>0</v>
      </c>
      <c r="F303" s="0" t="n">
        <v>1</v>
      </c>
      <c r="G303" s="0" t="n">
        <v>0.378825</v>
      </c>
      <c r="H303" s="0" t="n">
        <v>282000</v>
      </c>
    </row>
    <row r="304" customFormat="false" ht="15" hidden="false" customHeight="false" outlineLevel="0" collapsed="false">
      <c r="A304" s="0" t="n">
        <v>302</v>
      </c>
      <c r="B304" s="0" t="n">
        <v>1</v>
      </c>
      <c r="C304" s="0" t="n">
        <v>13</v>
      </c>
      <c r="D304" s="0" t="n">
        <v>13</v>
      </c>
      <c r="E304" s="0" t="n">
        <v>0</v>
      </c>
      <c r="F304" s="0" t="n">
        <v>1</v>
      </c>
      <c r="G304" s="0" t="n">
        <v>0.201823</v>
      </c>
      <c r="H304" s="0" t="n">
        <v>282000</v>
      </c>
    </row>
    <row r="305" customFormat="false" ht="15" hidden="false" customHeight="false" outlineLevel="0" collapsed="false">
      <c r="A305" s="0" t="n">
        <v>303</v>
      </c>
      <c r="B305" s="0" t="n">
        <v>1</v>
      </c>
      <c r="C305" s="0" t="n">
        <v>13</v>
      </c>
      <c r="D305" s="0" t="n">
        <v>14</v>
      </c>
      <c r="E305" s="0" t="n">
        <v>0</v>
      </c>
      <c r="F305" s="0" t="n">
        <v>1</v>
      </c>
      <c r="G305" s="0" t="n">
        <v>0.291999</v>
      </c>
      <c r="H305" s="0" t="n">
        <v>282000</v>
      </c>
    </row>
    <row r="306" customFormat="false" ht="15" hidden="false" customHeight="false" outlineLevel="0" collapsed="false">
      <c r="A306" s="0" t="n">
        <v>304</v>
      </c>
      <c r="B306" s="0" t="n">
        <v>1</v>
      </c>
      <c r="C306" s="0" t="n">
        <v>13</v>
      </c>
      <c r="D306" s="0" t="n">
        <v>15</v>
      </c>
      <c r="E306" s="0" t="n">
        <v>0</v>
      </c>
      <c r="F306" s="0" t="n">
        <v>0.703769</v>
      </c>
      <c r="G306" s="0" t="n">
        <v>0.296081</v>
      </c>
      <c r="H306" s="0" t="n">
        <v>282000</v>
      </c>
    </row>
    <row r="307" customFormat="false" ht="15" hidden="false" customHeight="false" outlineLevel="0" collapsed="false">
      <c r="A307" s="0" t="n">
        <v>305</v>
      </c>
      <c r="B307" s="0" t="n">
        <v>1</v>
      </c>
      <c r="C307" s="0" t="n">
        <v>13</v>
      </c>
      <c r="D307" s="0" t="n">
        <v>16</v>
      </c>
      <c r="E307" s="0" t="n">
        <v>0</v>
      </c>
      <c r="F307" s="0" t="n">
        <v>0.366054</v>
      </c>
      <c r="G307" s="0" t="n">
        <v>0.245619</v>
      </c>
      <c r="H307" s="0" t="n">
        <v>282000</v>
      </c>
    </row>
    <row r="308" customFormat="false" ht="15" hidden="false" customHeight="false" outlineLevel="0" collapsed="false">
      <c r="A308" s="0" t="n">
        <v>306</v>
      </c>
      <c r="B308" s="0" t="n">
        <v>1</v>
      </c>
      <c r="C308" s="0" t="n">
        <v>13</v>
      </c>
      <c r="D308" s="0" t="n">
        <v>17</v>
      </c>
      <c r="E308" s="0" t="n">
        <v>0</v>
      </c>
      <c r="F308" s="0" t="n">
        <v>0.069828</v>
      </c>
      <c r="G308" s="0" t="n">
        <v>0.354108</v>
      </c>
      <c r="H308" s="0" t="n">
        <v>282000</v>
      </c>
    </row>
    <row r="309" customFormat="false" ht="15" hidden="false" customHeight="false" outlineLevel="0" collapsed="false">
      <c r="A309" s="0" t="n">
        <v>307</v>
      </c>
      <c r="B309" s="0" t="n">
        <v>1</v>
      </c>
      <c r="C309" s="0" t="n">
        <v>13</v>
      </c>
      <c r="D309" s="0" t="n">
        <v>18</v>
      </c>
      <c r="E309" s="0" t="n">
        <v>0</v>
      </c>
      <c r="F309" s="0" t="n">
        <v>0</v>
      </c>
      <c r="G309" s="0" t="n">
        <v>0.286812</v>
      </c>
      <c r="H309" s="0" t="n">
        <v>282000</v>
      </c>
    </row>
    <row r="310" customFormat="false" ht="15" hidden="false" customHeight="false" outlineLevel="0" collapsed="false">
      <c r="A310" s="0" t="n">
        <v>308</v>
      </c>
      <c r="B310" s="0" t="n">
        <v>1</v>
      </c>
      <c r="C310" s="0" t="n">
        <v>13</v>
      </c>
      <c r="D310" s="0" t="n">
        <v>19</v>
      </c>
      <c r="E310" s="0" t="n">
        <v>1</v>
      </c>
      <c r="F310" s="0" t="n">
        <v>0</v>
      </c>
      <c r="G310" s="0" t="n">
        <v>0.251844</v>
      </c>
      <c r="H310" s="0" t="n">
        <v>281800</v>
      </c>
    </row>
    <row r="311" customFormat="false" ht="15" hidden="false" customHeight="false" outlineLevel="0" collapsed="false">
      <c r="A311" s="0" t="n">
        <v>309</v>
      </c>
      <c r="B311" s="0" t="n">
        <v>1</v>
      </c>
      <c r="C311" s="0" t="n">
        <v>13</v>
      </c>
      <c r="D311" s="0" t="n">
        <v>20</v>
      </c>
      <c r="E311" s="0" t="n">
        <v>1</v>
      </c>
      <c r="F311" s="0" t="n">
        <v>0</v>
      </c>
      <c r="G311" s="0" t="n">
        <v>0.316626</v>
      </c>
      <c r="H311" s="0" t="n">
        <v>281600</v>
      </c>
    </row>
    <row r="312" customFormat="false" ht="15" hidden="false" customHeight="false" outlineLevel="0" collapsed="false">
      <c r="A312" s="0" t="n">
        <v>310</v>
      </c>
      <c r="B312" s="0" t="n">
        <v>1</v>
      </c>
      <c r="C312" s="0" t="n">
        <v>13</v>
      </c>
      <c r="D312" s="0" t="n">
        <v>21</v>
      </c>
      <c r="E312" s="0" t="n">
        <v>0</v>
      </c>
      <c r="F312" s="0" t="n">
        <v>0</v>
      </c>
      <c r="G312" s="0" t="n">
        <v>0.336569</v>
      </c>
      <c r="H312" s="0" t="n">
        <v>281600</v>
      </c>
    </row>
    <row r="313" customFormat="false" ht="15" hidden="false" customHeight="false" outlineLevel="0" collapsed="false">
      <c r="A313" s="0" t="n">
        <v>311</v>
      </c>
      <c r="B313" s="0" t="n">
        <v>1</v>
      </c>
      <c r="C313" s="0" t="n">
        <v>13</v>
      </c>
      <c r="D313" s="0" t="n">
        <v>22</v>
      </c>
      <c r="E313" s="0" t="n">
        <v>0</v>
      </c>
      <c r="F313" s="0" t="n">
        <v>0</v>
      </c>
      <c r="G313" s="0" t="n">
        <v>0.252076</v>
      </c>
      <c r="H313" s="0" t="n">
        <v>281600</v>
      </c>
    </row>
    <row r="314" customFormat="false" ht="15" hidden="false" customHeight="false" outlineLevel="0" collapsed="false">
      <c r="A314" s="0" t="n">
        <v>312</v>
      </c>
      <c r="B314" s="0" t="n">
        <v>1</v>
      </c>
      <c r="C314" s="0" t="n">
        <v>13</v>
      </c>
      <c r="D314" s="0" t="n">
        <v>23</v>
      </c>
      <c r="E314" s="0" t="n">
        <v>0</v>
      </c>
      <c r="F314" s="0" t="n">
        <v>0</v>
      </c>
      <c r="G314" s="0" t="n">
        <v>0.267801</v>
      </c>
      <c r="H314" s="0" t="n">
        <v>281600</v>
      </c>
    </row>
    <row r="315" customFormat="false" ht="15" hidden="false" customHeight="false" outlineLevel="0" collapsed="false">
      <c r="A315" s="0" t="n">
        <v>313</v>
      </c>
      <c r="B315" s="0" t="n">
        <v>1</v>
      </c>
      <c r="C315" s="0" t="n">
        <v>14</v>
      </c>
      <c r="D315" s="0" t="n">
        <v>0</v>
      </c>
      <c r="E315" s="0" t="n">
        <v>0</v>
      </c>
      <c r="F315" s="0" t="n">
        <v>0</v>
      </c>
      <c r="G315" s="0" t="n">
        <v>0.175606</v>
      </c>
      <c r="H315" s="0" t="n">
        <v>281600</v>
      </c>
    </row>
    <row r="316" customFormat="false" ht="15" hidden="false" customHeight="false" outlineLevel="0" collapsed="false">
      <c r="A316" s="0" t="n">
        <v>314</v>
      </c>
      <c r="B316" s="0" t="n">
        <v>1</v>
      </c>
      <c r="C316" s="0" t="n">
        <v>14</v>
      </c>
      <c r="D316" s="0" t="n">
        <v>1</v>
      </c>
      <c r="E316" s="0" t="n">
        <v>0</v>
      </c>
      <c r="F316" s="0" t="n">
        <v>0</v>
      </c>
      <c r="G316" s="0" t="n">
        <v>0.197824</v>
      </c>
      <c r="H316" s="0" t="n">
        <v>281600</v>
      </c>
    </row>
    <row r="317" customFormat="false" ht="15" hidden="false" customHeight="false" outlineLevel="0" collapsed="false">
      <c r="A317" s="0" t="n">
        <v>315</v>
      </c>
      <c r="B317" s="0" t="n">
        <v>1</v>
      </c>
      <c r="C317" s="0" t="n">
        <v>14</v>
      </c>
      <c r="D317" s="0" t="n">
        <v>2</v>
      </c>
      <c r="E317" s="0" t="n">
        <v>0</v>
      </c>
      <c r="F317" s="0" t="n">
        <v>0</v>
      </c>
      <c r="G317" s="0" t="n">
        <v>0.12129</v>
      </c>
      <c r="H317" s="0" t="n">
        <v>281600</v>
      </c>
    </row>
    <row r="318" customFormat="false" ht="15" hidden="false" customHeight="false" outlineLevel="0" collapsed="false">
      <c r="A318" s="0" t="n">
        <v>316</v>
      </c>
      <c r="B318" s="0" t="n">
        <v>1</v>
      </c>
      <c r="C318" s="0" t="n">
        <v>14</v>
      </c>
      <c r="D318" s="0" t="n">
        <v>3</v>
      </c>
      <c r="E318" s="0" t="n">
        <v>0</v>
      </c>
      <c r="F318" s="0" t="n">
        <v>0</v>
      </c>
      <c r="G318" s="0" t="n">
        <v>0.113472</v>
      </c>
      <c r="H318" s="0" t="n">
        <v>281600</v>
      </c>
    </row>
    <row r="319" customFormat="false" ht="15" hidden="false" customHeight="false" outlineLevel="0" collapsed="false">
      <c r="A319" s="0" t="n">
        <v>317</v>
      </c>
      <c r="B319" s="0" t="n">
        <v>1</v>
      </c>
      <c r="C319" s="0" t="n">
        <v>14</v>
      </c>
      <c r="D319" s="0" t="n">
        <v>4</v>
      </c>
      <c r="E319" s="0" t="n">
        <v>0</v>
      </c>
      <c r="F319" s="0" t="n">
        <v>0</v>
      </c>
      <c r="G319" s="0" t="n">
        <v>0.116973</v>
      </c>
      <c r="H319" s="0" t="n">
        <v>281600</v>
      </c>
    </row>
    <row r="320" customFormat="false" ht="15" hidden="false" customHeight="false" outlineLevel="0" collapsed="false">
      <c r="A320" s="0" t="n">
        <v>318</v>
      </c>
      <c r="B320" s="0" t="n">
        <v>1</v>
      </c>
      <c r="C320" s="0" t="n">
        <v>14</v>
      </c>
      <c r="D320" s="0" t="n">
        <v>5</v>
      </c>
      <c r="E320" s="0" t="n">
        <v>0</v>
      </c>
      <c r="F320" s="0" t="n">
        <v>0</v>
      </c>
      <c r="G320" s="0" t="n">
        <v>0.120597</v>
      </c>
      <c r="H320" s="0" t="n">
        <v>281600</v>
      </c>
    </row>
    <row r="321" customFormat="false" ht="15" hidden="false" customHeight="false" outlineLevel="0" collapsed="false">
      <c r="A321" s="0" t="n">
        <v>319</v>
      </c>
      <c r="B321" s="0" t="n">
        <v>1</v>
      </c>
      <c r="C321" s="0" t="n">
        <v>14</v>
      </c>
      <c r="D321" s="0" t="n">
        <v>6</v>
      </c>
      <c r="E321" s="0" t="n">
        <v>0</v>
      </c>
      <c r="F321" s="0" t="n">
        <v>0</v>
      </c>
      <c r="G321" s="0" t="n">
        <v>0.082422</v>
      </c>
      <c r="H321" s="0" t="n">
        <v>281600</v>
      </c>
    </row>
    <row r="322" customFormat="false" ht="15" hidden="false" customHeight="false" outlineLevel="0" collapsed="false">
      <c r="A322" s="0" t="n">
        <v>320</v>
      </c>
      <c r="B322" s="0" t="n">
        <v>1</v>
      </c>
      <c r="C322" s="0" t="n">
        <v>14</v>
      </c>
      <c r="D322" s="0" t="n">
        <v>7</v>
      </c>
      <c r="E322" s="0" t="n">
        <v>1</v>
      </c>
      <c r="F322" s="0" t="n">
        <v>0.070068</v>
      </c>
      <c r="G322" s="0" t="n">
        <v>0.044803</v>
      </c>
      <c r="H322" s="0" t="n">
        <v>281400</v>
      </c>
    </row>
    <row r="323" customFormat="false" ht="15" hidden="false" customHeight="false" outlineLevel="0" collapsed="false">
      <c r="A323" s="0" t="n">
        <v>321</v>
      </c>
      <c r="B323" s="0" t="n">
        <v>1</v>
      </c>
      <c r="C323" s="0" t="n">
        <v>14</v>
      </c>
      <c r="D323" s="0" t="n">
        <v>8</v>
      </c>
      <c r="E323" s="0" t="n">
        <v>1</v>
      </c>
      <c r="F323" s="0" t="n">
        <v>0.367315</v>
      </c>
      <c r="G323" s="0" t="n">
        <v>0.090204</v>
      </c>
      <c r="H323" s="0" t="n">
        <v>281200</v>
      </c>
    </row>
    <row r="324" customFormat="false" ht="15" hidden="false" customHeight="false" outlineLevel="0" collapsed="false">
      <c r="A324" s="0" t="n">
        <v>322</v>
      </c>
      <c r="B324" s="0" t="n">
        <v>1</v>
      </c>
      <c r="C324" s="0" t="n">
        <v>14</v>
      </c>
      <c r="D324" s="0" t="n">
        <v>9</v>
      </c>
      <c r="E324" s="0" t="n">
        <v>0</v>
      </c>
      <c r="F324" s="0" t="n">
        <v>0.706193</v>
      </c>
      <c r="G324" s="0" t="n">
        <v>0.099098</v>
      </c>
      <c r="H324" s="0" t="n">
        <v>281200</v>
      </c>
    </row>
    <row r="325" customFormat="false" ht="15" hidden="false" customHeight="false" outlineLevel="0" collapsed="false">
      <c r="A325" s="0" t="n">
        <v>323</v>
      </c>
      <c r="B325" s="0" t="n">
        <v>1</v>
      </c>
      <c r="C325" s="0" t="n">
        <v>14</v>
      </c>
      <c r="D325" s="0" t="n">
        <v>10</v>
      </c>
      <c r="E325" s="0" t="n">
        <v>0</v>
      </c>
      <c r="F325" s="0" t="n">
        <v>1</v>
      </c>
      <c r="G325" s="0" t="n">
        <v>0.117123</v>
      </c>
      <c r="H325" s="0" t="n">
        <v>281200</v>
      </c>
    </row>
    <row r="326" customFormat="false" ht="15" hidden="false" customHeight="false" outlineLevel="0" collapsed="false">
      <c r="A326" s="0" t="n">
        <v>324</v>
      </c>
      <c r="B326" s="0" t="n">
        <v>1</v>
      </c>
      <c r="C326" s="0" t="n">
        <v>14</v>
      </c>
      <c r="D326" s="0" t="n">
        <v>11</v>
      </c>
      <c r="E326" s="0" t="n">
        <v>0</v>
      </c>
      <c r="F326" s="0" t="n">
        <v>1</v>
      </c>
      <c r="G326" s="0" t="n">
        <v>0.073552</v>
      </c>
      <c r="H326" s="0" t="n">
        <v>281200</v>
      </c>
    </row>
    <row r="327" customFormat="false" ht="15" hidden="false" customHeight="false" outlineLevel="0" collapsed="false">
      <c r="A327" s="0" t="n">
        <v>325</v>
      </c>
      <c r="B327" s="0" t="n">
        <v>1</v>
      </c>
      <c r="C327" s="0" t="n">
        <v>14</v>
      </c>
      <c r="D327" s="0" t="n">
        <v>12</v>
      </c>
      <c r="E327" s="0" t="n">
        <v>0</v>
      </c>
      <c r="F327" s="0" t="n">
        <v>1</v>
      </c>
      <c r="G327" s="0" t="n">
        <v>0.11209</v>
      </c>
      <c r="H327" s="0" t="n">
        <v>281200</v>
      </c>
    </row>
    <row r="328" customFormat="false" ht="15" hidden="false" customHeight="false" outlineLevel="0" collapsed="false">
      <c r="A328" s="0" t="n">
        <v>326</v>
      </c>
      <c r="B328" s="0" t="n">
        <v>1</v>
      </c>
      <c r="C328" s="0" t="n">
        <v>14</v>
      </c>
      <c r="D328" s="0" t="n">
        <v>13</v>
      </c>
      <c r="E328" s="0" t="n">
        <v>0</v>
      </c>
      <c r="F328" s="0" t="n">
        <v>1</v>
      </c>
      <c r="G328" s="0" t="n">
        <v>0.094031</v>
      </c>
      <c r="H328" s="0" t="n">
        <v>281200</v>
      </c>
    </row>
    <row r="329" customFormat="false" ht="15" hidden="false" customHeight="false" outlineLevel="0" collapsed="false">
      <c r="A329" s="0" t="n">
        <v>327</v>
      </c>
      <c r="B329" s="0" t="n">
        <v>1</v>
      </c>
      <c r="C329" s="0" t="n">
        <v>14</v>
      </c>
      <c r="D329" s="0" t="n">
        <v>14</v>
      </c>
      <c r="E329" s="0" t="n">
        <v>0</v>
      </c>
      <c r="F329" s="0" t="n">
        <v>1</v>
      </c>
      <c r="G329" s="0" t="n">
        <v>0.097692</v>
      </c>
      <c r="H329" s="0" t="n">
        <v>281200</v>
      </c>
    </row>
    <row r="330" customFormat="false" ht="15" hidden="false" customHeight="false" outlineLevel="0" collapsed="false">
      <c r="A330" s="0" t="n">
        <v>328</v>
      </c>
      <c r="B330" s="0" t="n">
        <v>1</v>
      </c>
      <c r="C330" s="0" t="n">
        <v>14</v>
      </c>
      <c r="D330" s="0" t="n">
        <v>15</v>
      </c>
      <c r="E330" s="0" t="n">
        <v>0</v>
      </c>
      <c r="F330" s="0" t="n">
        <v>0.706193</v>
      </c>
      <c r="G330" s="0" t="n">
        <v>0.089633</v>
      </c>
      <c r="H330" s="0" t="n">
        <v>281200</v>
      </c>
    </row>
    <row r="331" customFormat="false" ht="15" hidden="false" customHeight="false" outlineLevel="0" collapsed="false">
      <c r="A331" s="0" t="n">
        <v>329</v>
      </c>
      <c r="B331" s="0" t="n">
        <v>1</v>
      </c>
      <c r="C331" s="0" t="n">
        <v>14</v>
      </c>
      <c r="D331" s="0" t="n">
        <v>16</v>
      </c>
      <c r="E331" s="0" t="n">
        <v>0</v>
      </c>
      <c r="F331" s="0" t="n">
        <v>0.367315</v>
      </c>
      <c r="G331" s="0" t="n">
        <v>0.097496</v>
      </c>
      <c r="H331" s="0" t="n">
        <v>281200</v>
      </c>
    </row>
    <row r="332" customFormat="false" ht="15" hidden="false" customHeight="false" outlineLevel="0" collapsed="false">
      <c r="A332" s="0" t="n">
        <v>330</v>
      </c>
      <c r="B332" s="0" t="n">
        <v>1</v>
      </c>
      <c r="C332" s="0" t="n">
        <v>14</v>
      </c>
      <c r="D332" s="0" t="n">
        <v>17</v>
      </c>
      <c r="E332" s="0" t="n">
        <v>0</v>
      </c>
      <c r="F332" s="0" t="n">
        <v>0.070068</v>
      </c>
      <c r="G332" s="0" t="n">
        <v>0.126711</v>
      </c>
      <c r="H332" s="0" t="n">
        <v>281200</v>
      </c>
    </row>
    <row r="333" customFormat="false" ht="15" hidden="false" customHeight="false" outlineLevel="0" collapsed="false">
      <c r="A333" s="0" t="n">
        <v>331</v>
      </c>
      <c r="B333" s="0" t="n">
        <v>1</v>
      </c>
      <c r="C333" s="0" t="n">
        <v>14</v>
      </c>
      <c r="D333" s="0" t="n">
        <v>18</v>
      </c>
      <c r="E333" s="0" t="n">
        <v>0</v>
      </c>
      <c r="F333" s="0" t="n">
        <v>0</v>
      </c>
      <c r="G333" s="0" t="n">
        <v>0.111916</v>
      </c>
      <c r="H333" s="0" t="n">
        <v>281200</v>
      </c>
    </row>
    <row r="334" customFormat="false" ht="15" hidden="false" customHeight="false" outlineLevel="0" collapsed="false">
      <c r="A334" s="0" t="n">
        <v>332</v>
      </c>
      <c r="B334" s="0" t="n">
        <v>1</v>
      </c>
      <c r="C334" s="0" t="n">
        <v>14</v>
      </c>
      <c r="D334" s="0" t="n">
        <v>19</v>
      </c>
      <c r="E334" s="0" t="n">
        <v>1</v>
      </c>
      <c r="F334" s="0" t="n">
        <v>0</v>
      </c>
      <c r="G334" s="0" t="n">
        <v>0.157605</v>
      </c>
      <c r="H334" s="0" t="n">
        <v>281000</v>
      </c>
    </row>
    <row r="335" customFormat="false" ht="15" hidden="false" customHeight="false" outlineLevel="0" collapsed="false">
      <c r="A335" s="0" t="n">
        <v>333</v>
      </c>
      <c r="B335" s="0" t="n">
        <v>1</v>
      </c>
      <c r="C335" s="0" t="n">
        <v>14</v>
      </c>
      <c r="D335" s="0" t="n">
        <v>20</v>
      </c>
      <c r="E335" s="0" t="n">
        <v>1</v>
      </c>
      <c r="F335" s="0" t="n">
        <v>0</v>
      </c>
      <c r="G335" s="0" t="n">
        <v>0.112518</v>
      </c>
      <c r="H335" s="0" t="n">
        <v>280800</v>
      </c>
    </row>
    <row r="336" customFormat="false" ht="15" hidden="false" customHeight="false" outlineLevel="0" collapsed="false">
      <c r="A336" s="0" t="n">
        <v>334</v>
      </c>
      <c r="B336" s="0" t="n">
        <v>1</v>
      </c>
      <c r="C336" s="0" t="n">
        <v>14</v>
      </c>
      <c r="D336" s="0" t="n">
        <v>21</v>
      </c>
      <c r="E336" s="0" t="n">
        <v>0</v>
      </c>
      <c r="F336" s="0" t="n">
        <v>0</v>
      </c>
      <c r="G336" s="0" t="n">
        <v>0.094772</v>
      </c>
      <c r="H336" s="0" t="n">
        <v>280800</v>
      </c>
    </row>
    <row r="337" customFormat="false" ht="15" hidden="false" customHeight="false" outlineLevel="0" collapsed="false">
      <c r="A337" s="0" t="n">
        <v>335</v>
      </c>
      <c r="B337" s="0" t="n">
        <v>1</v>
      </c>
      <c r="C337" s="0" t="n">
        <v>14</v>
      </c>
      <c r="D337" s="0" t="n">
        <v>22</v>
      </c>
      <c r="E337" s="0" t="n">
        <v>0</v>
      </c>
      <c r="F337" s="0" t="n">
        <v>0</v>
      </c>
      <c r="G337" s="0" t="n">
        <v>0.13118</v>
      </c>
      <c r="H337" s="0" t="n">
        <v>280800</v>
      </c>
    </row>
    <row r="338" customFormat="false" ht="15" hidden="false" customHeight="false" outlineLevel="0" collapsed="false">
      <c r="A338" s="0" t="n">
        <v>336</v>
      </c>
      <c r="B338" s="0" t="n">
        <v>1</v>
      </c>
      <c r="C338" s="0" t="n">
        <v>14</v>
      </c>
      <c r="D338" s="0" t="n">
        <v>23</v>
      </c>
      <c r="E338" s="0" t="n">
        <v>0</v>
      </c>
      <c r="F338" s="0" t="n">
        <v>0</v>
      </c>
      <c r="G338" s="0" t="n">
        <v>0.091592</v>
      </c>
      <c r="H338" s="0" t="n">
        <v>280800</v>
      </c>
    </row>
    <row r="339" customFormat="false" ht="15" hidden="false" customHeight="false" outlineLevel="0" collapsed="false">
      <c r="A339" s="0" t="n">
        <v>337</v>
      </c>
      <c r="B339" s="0" t="n">
        <v>1</v>
      </c>
      <c r="C339" s="0" t="n">
        <v>15</v>
      </c>
      <c r="D339" s="0" t="n">
        <v>0</v>
      </c>
      <c r="E339" s="0" t="n">
        <v>0</v>
      </c>
      <c r="F339" s="0" t="n">
        <v>0</v>
      </c>
      <c r="G339" s="0" t="n">
        <v>0.099778</v>
      </c>
      <c r="H339" s="0" t="n">
        <v>280800</v>
      </c>
    </row>
    <row r="340" customFormat="false" ht="15" hidden="false" customHeight="false" outlineLevel="0" collapsed="false">
      <c r="A340" s="0" t="n">
        <v>338</v>
      </c>
      <c r="B340" s="0" t="n">
        <v>1</v>
      </c>
      <c r="C340" s="0" t="n">
        <v>15</v>
      </c>
      <c r="D340" s="0" t="n">
        <v>1</v>
      </c>
      <c r="E340" s="0" t="n">
        <v>0</v>
      </c>
      <c r="F340" s="0" t="n">
        <v>0</v>
      </c>
      <c r="G340" s="0" t="n">
        <v>0.093175</v>
      </c>
      <c r="H340" s="0" t="n">
        <v>280800</v>
      </c>
    </row>
    <row r="341" customFormat="false" ht="15" hidden="false" customHeight="false" outlineLevel="0" collapsed="false">
      <c r="A341" s="0" t="n">
        <v>339</v>
      </c>
      <c r="B341" s="0" t="n">
        <v>1</v>
      </c>
      <c r="C341" s="0" t="n">
        <v>15</v>
      </c>
      <c r="D341" s="0" t="n">
        <v>2</v>
      </c>
      <c r="E341" s="0" t="n">
        <v>0</v>
      </c>
      <c r="F341" s="0" t="n">
        <v>0</v>
      </c>
      <c r="G341" s="0" t="n">
        <v>0.058883</v>
      </c>
      <c r="H341" s="0" t="n">
        <v>280800</v>
      </c>
    </row>
    <row r="342" customFormat="false" ht="15" hidden="false" customHeight="false" outlineLevel="0" collapsed="false">
      <c r="A342" s="0" t="n">
        <v>340</v>
      </c>
      <c r="B342" s="0" t="n">
        <v>1</v>
      </c>
      <c r="C342" s="0" t="n">
        <v>15</v>
      </c>
      <c r="D342" s="0" t="n">
        <v>3</v>
      </c>
      <c r="E342" s="0" t="n">
        <v>0</v>
      </c>
      <c r="F342" s="0" t="n">
        <v>0</v>
      </c>
      <c r="G342" s="0" t="n">
        <v>0.054819</v>
      </c>
      <c r="H342" s="0" t="n">
        <v>280800</v>
      </c>
    </row>
    <row r="343" customFormat="false" ht="15" hidden="false" customHeight="false" outlineLevel="0" collapsed="false">
      <c r="A343" s="0" t="n">
        <v>341</v>
      </c>
      <c r="B343" s="0" t="n">
        <v>1</v>
      </c>
      <c r="C343" s="0" t="n">
        <v>15</v>
      </c>
      <c r="D343" s="0" t="n">
        <v>4</v>
      </c>
      <c r="E343" s="0" t="n">
        <v>0</v>
      </c>
      <c r="F343" s="0" t="n">
        <v>0</v>
      </c>
      <c r="G343" s="0" t="n">
        <v>0.042322</v>
      </c>
      <c r="H343" s="0" t="n">
        <v>280800</v>
      </c>
    </row>
    <row r="344" customFormat="false" ht="15" hidden="false" customHeight="false" outlineLevel="0" collapsed="false">
      <c r="A344" s="0" t="n">
        <v>342</v>
      </c>
      <c r="B344" s="0" t="n">
        <v>1</v>
      </c>
      <c r="C344" s="0" t="n">
        <v>15</v>
      </c>
      <c r="D344" s="0" t="n">
        <v>5</v>
      </c>
      <c r="E344" s="0" t="n">
        <v>0</v>
      </c>
      <c r="F344" s="0" t="n">
        <v>0</v>
      </c>
      <c r="G344" s="0" t="n">
        <v>0.044167</v>
      </c>
      <c r="H344" s="0" t="n">
        <v>280800</v>
      </c>
    </row>
    <row r="345" customFormat="false" ht="15" hidden="false" customHeight="false" outlineLevel="0" collapsed="false">
      <c r="A345" s="0" t="n">
        <v>343</v>
      </c>
      <c r="B345" s="0" t="n">
        <v>1</v>
      </c>
      <c r="C345" s="0" t="n">
        <v>15</v>
      </c>
      <c r="D345" s="0" t="n">
        <v>6</v>
      </c>
      <c r="E345" s="0" t="n">
        <v>0</v>
      </c>
      <c r="F345" s="0" t="n">
        <v>0</v>
      </c>
      <c r="G345" s="0" t="n">
        <v>0.043905</v>
      </c>
      <c r="H345" s="0" t="n">
        <v>280800</v>
      </c>
    </row>
    <row r="346" customFormat="false" ht="15" hidden="false" customHeight="false" outlineLevel="0" collapsed="false">
      <c r="A346" s="0" t="n">
        <v>344</v>
      </c>
      <c r="B346" s="0" t="n">
        <v>1</v>
      </c>
      <c r="C346" s="0" t="n">
        <v>15</v>
      </c>
      <c r="D346" s="0" t="n">
        <v>7</v>
      </c>
      <c r="E346" s="0" t="n">
        <v>1</v>
      </c>
      <c r="F346" s="0" t="n">
        <v>0.056982</v>
      </c>
      <c r="G346" s="0" t="n">
        <v>0.04886</v>
      </c>
      <c r="H346" s="0" t="n">
        <v>280600</v>
      </c>
    </row>
    <row r="347" customFormat="false" ht="15" hidden="false" customHeight="false" outlineLevel="0" collapsed="false">
      <c r="A347" s="0" t="n">
        <v>345</v>
      </c>
      <c r="B347" s="0" t="n">
        <v>1</v>
      </c>
      <c r="C347" s="0" t="n">
        <v>15</v>
      </c>
      <c r="D347" s="0" t="n">
        <v>8</v>
      </c>
      <c r="E347" s="0" t="n">
        <v>1</v>
      </c>
      <c r="F347" s="0" t="n">
        <v>0.298716</v>
      </c>
      <c r="G347" s="0" t="n">
        <v>0.039039</v>
      </c>
      <c r="H347" s="0" t="n">
        <v>280400</v>
      </c>
    </row>
    <row r="348" customFormat="false" ht="15" hidden="false" customHeight="false" outlineLevel="0" collapsed="false">
      <c r="A348" s="0" t="n">
        <v>346</v>
      </c>
      <c r="B348" s="0" t="n">
        <v>1</v>
      </c>
      <c r="C348" s="0" t="n">
        <v>15</v>
      </c>
      <c r="D348" s="0" t="n">
        <v>9</v>
      </c>
      <c r="E348" s="0" t="n">
        <v>0</v>
      </c>
      <c r="F348" s="0" t="n">
        <v>0.574306</v>
      </c>
      <c r="G348" s="0" t="n">
        <v>0.05766</v>
      </c>
      <c r="H348" s="0" t="n">
        <v>280400</v>
      </c>
    </row>
    <row r="349" customFormat="false" ht="15" hidden="false" customHeight="false" outlineLevel="0" collapsed="false">
      <c r="A349" s="0" t="n">
        <v>347</v>
      </c>
      <c r="B349" s="0" t="n">
        <v>1</v>
      </c>
      <c r="C349" s="0" t="n">
        <v>15</v>
      </c>
      <c r="D349" s="0" t="n">
        <v>10</v>
      </c>
      <c r="E349" s="0" t="n">
        <v>0</v>
      </c>
      <c r="F349" s="0" t="n">
        <v>0.818222</v>
      </c>
      <c r="G349" s="0" t="n">
        <v>0.046518</v>
      </c>
      <c r="H349" s="0" t="n">
        <v>280400</v>
      </c>
    </row>
    <row r="350" customFormat="false" ht="15" hidden="false" customHeight="false" outlineLevel="0" collapsed="false">
      <c r="A350" s="0" t="n">
        <v>348</v>
      </c>
      <c r="B350" s="0" t="n">
        <v>1</v>
      </c>
      <c r="C350" s="0" t="n">
        <v>15</v>
      </c>
      <c r="D350" s="0" t="n">
        <v>11</v>
      </c>
      <c r="E350" s="0" t="n">
        <v>0</v>
      </c>
      <c r="F350" s="0" t="n">
        <v>0.984213</v>
      </c>
      <c r="G350" s="0" t="n">
        <v>0.047762</v>
      </c>
      <c r="H350" s="0" t="n">
        <v>280400</v>
      </c>
    </row>
    <row r="351" customFormat="false" ht="15" hidden="false" customHeight="false" outlineLevel="0" collapsed="false">
      <c r="A351" s="0" t="n">
        <v>349</v>
      </c>
      <c r="B351" s="0" t="n">
        <v>1</v>
      </c>
      <c r="C351" s="0" t="n">
        <v>15</v>
      </c>
      <c r="D351" s="0" t="n">
        <v>12</v>
      </c>
      <c r="E351" s="0" t="n">
        <v>0</v>
      </c>
      <c r="F351" s="0" t="n">
        <v>1</v>
      </c>
      <c r="G351" s="0" t="n">
        <v>0.070158</v>
      </c>
      <c r="H351" s="0" t="n">
        <v>280400</v>
      </c>
    </row>
    <row r="352" customFormat="false" ht="15" hidden="false" customHeight="false" outlineLevel="0" collapsed="false">
      <c r="A352" s="0" t="n">
        <v>350</v>
      </c>
      <c r="B352" s="0" t="n">
        <v>1</v>
      </c>
      <c r="C352" s="0" t="n">
        <v>15</v>
      </c>
      <c r="D352" s="0" t="n">
        <v>13</v>
      </c>
      <c r="E352" s="0" t="n">
        <v>0</v>
      </c>
      <c r="F352" s="0" t="n">
        <v>0.984213</v>
      </c>
      <c r="G352" s="0" t="n">
        <v>0.089387</v>
      </c>
      <c r="H352" s="0" t="n">
        <v>280400</v>
      </c>
    </row>
    <row r="353" customFormat="false" ht="15" hidden="false" customHeight="false" outlineLevel="0" collapsed="false">
      <c r="A353" s="0" t="n">
        <v>351</v>
      </c>
      <c r="B353" s="0" t="n">
        <v>1</v>
      </c>
      <c r="C353" s="0" t="n">
        <v>15</v>
      </c>
      <c r="D353" s="0" t="n">
        <v>14</v>
      </c>
      <c r="E353" s="0" t="n">
        <v>0</v>
      </c>
      <c r="F353" s="0" t="n">
        <v>0.818222</v>
      </c>
      <c r="G353" s="0" t="n">
        <v>0.095571</v>
      </c>
      <c r="H353" s="0" t="n">
        <v>280400</v>
      </c>
    </row>
    <row r="354" customFormat="false" ht="15" hidden="false" customHeight="false" outlineLevel="0" collapsed="false">
      <c r="A354" s="0" t="n">
        <v>352</v>
      </c>
      <c r="B354" s="0" t="n">
        <v>1</v>
      </c>
      <c r="C354" s="0" t="n">
        <v>15</v>
      </c>
      <c r="D354" s="0" t="n">
        <v>15</v>
      </c>
      <c r="E354" s="0" t="n">
        <v>0</v>
      </c>
      <c r="F354" s="0" t="n">
        <v>0.574306</v>
      </c>
      <c r="G354" s="0" t="n">
        <v>0.086816</v>
      </c>
      <c r="H354" s="0" t="n">
        <v>280400</v>
      </c>
    </row>
    <row r="355" customFormat="false" ht="15" hidden="false" customHeight="false" outlineLevel="0" collapsed="false">
      <c r="A355" s="0" t="n">
        <v>353</v>
      </c>
      <c r="B355" s="0" t="n">
        <v>1</v>
      </c>
      <c r="C355" s="0" t="n">
        <v>15</v>
      </c>
      <c r="D355" s="0" t="n">
        <v>16</v>
      </c>
      <c r="E355" s="0" t="n">
        <v>0</v>
      </c>
      <c r="F355" s="0" t="n">
        <v>0.298716</v>
      </c>
      <c r="G355" s="0" t="n">
        <v>0.109058</v>
      </c>
      <c r="H355" s="0" t="n">
        <v>280400</v>
      </c>
    </row>
    <row r="356" customFormat="false" ht="15" hidden="false" customHeight="false" outlineLevel="0" collapsed="false">
      <c r="A356" s="0" t="n">
        <v>354</v>
      </c>
      <c r="B356" s="0" t="n">
        <v>1</v>
      </c>
      <c r="C356" s="0" t="n">
        <v>15</v>
      </c>
      <c r="D356" s="0" t="n">
        <v>17</v>
      </c>
      <c r="E356" s="0" t="n">
        <v>0</v>
      </c>
      <c r="F356" s="0" t="n">
        <v>0.056982</v>
      </c>
      <c r="G356" s="0" t="n">
        <v>0.090772</v>
      </c>
      <c r="H356" s="0" t="n">
        <v>280400</v>
      </c>
    </row>
    <row r="357" customFormat="false" ht="15" hidden="false" customHeight="false" outlineLevel="0" collapsed="false">
      <c r="A357" s="0" t="n">
        <v>355</v>
      </c>
      <c r="B357" s="0" t="n">
        <v>1</v>
      </c>
      <c r="C357" s="0" t="n">
        <v>15</v>
      </c>
      <c r="D357" s="0" t="n">
        <v>18</v>
      </c>
      <c r="E357" s="0" t="n">
        <v>0</v>
      </c>
      <c r="F357" s="0" t="n">
        <v>0</v>
      </c>
      <c r="G357" s="0" t="n">
        <v>0.061738</v>
      </c>
      <c r="H357" s="0" t="n">
        <v>280400</v>
      </c>
    </row>
    <row r="358" customFormat="false" ht="15" hidden="false" customHeight="false" outlineLevel="0" collapsed="false">
      <c r="A358" s="0" t="n">
        <v>356</v>
      </c>
      <c r="B358" s="0" t="n">
        <v>1</v>
      </c>
      <c r="C358" s="0" t="n">
        <v>15</v>
      </c>
      <c r="D358" s="0" t="n">
        <v>19</v>
      </c>
      <c r="E358" s="0" t="n">
        <v>1</v>
      </c>
      <c r="F358" s="0" t="n">
        <v>0</v>
      </c>
      <c r="G358" s="0" t="n">
        <v>0.095819</v>
      </c>
      <c r="H358" s="0" t="n">
        <v>280200</v>
      </c>
    </row>
    <row r="359" customFormat="false" ht="15" hidden="false" customHeight="false" outlineLevel="0" collapsed="false">
      <c r="A359" s="0" t="n">
        <v>357</v>
      </c>
      <c r="B359" s="0" t="n">
        <v>1</v>
      </c>
      <c r="C359" s="0" t="n">
        <v>15</v>
      </c>
      <c r="D359" s="0" t="n">
        <v>20</v>
      </c>
      <c r="E359" s="0" t="n">
        <v>1</v>
      </c>
      <c r="F359" s="0" t="n">
        <v>0</v>
      </c>
      <c r="G359" s="0" t="n">
        <v>0.09046</v>
      </c>
      <c r="H359" s="0" t="n">
        <v>280000</v>
      </c>
    </row>
    <row r="360" customFormat="false" ht="15" hidden="false" customHeight="false" outlineLevel="0" collapsed="false">
      <c r="A360" s="0" t="n">
        <v>358</v>
      </c>
      <c r="B360" s="0" t="n">
        <v>1</v>
      </c>
      <c r="C360" s="0" t="n">
        <v>15</v>
      </c>
      <c r="D360" s="0" t="n">
        <v>21</v>
      </c>
      <c r="E360" s="0" t="n">
        <v>0</v>
      </c>
      <c r="F360" s="0" t="n">
        <v>0</v>
      </c>
      <c r="G360" s="0" t="n">
        <v>0.088916</v>
      </c>
      <c r="H360" s="0" t="n">
        <v>280000</v>
      </c>
    </row>
    <row r="361" customFormat="false" ht="15" hidden="false" customHeight="false" outlineLevel="0" collapsed="false">
      <c r="A361" s="0" t="n">
        <v>359</v>
      </c>
      <c r="B361" s="0" t="n">
        <v>1</v>
      </c>
      <c r="C361" s="0" t="n">
        <v>15</v>
      </c>
      <c r="D361" s="0" t="n">
        <v>22</v>
      </c>
      <c r="E361" s="0" t="n">
        <v>0</v>
      </c>
      <c r="F361" s="0" t="n">
        <v>0</v>
      </c>
      <c r="G361" s="0" t="n">
        <v>0.088965</v>
      </c>
      <c r="H361" s="0" t="n">
        <v>280000</v>
      </c>
    </row>
    <row r="362" customFormat="false" ht="15" hidden="false" customHeight="false" outlineLevel="0" collapsed="false">
      <c r="A362" s="0" t="n">
        <v>360</v>
      </c>
      <c r="B362" s="0" t="n">
        <v>1</v>
      </c>
      <c r="C362" s="0" t="n">
        <v>15</v>
      </c>
      <c r="D362" s="0" t="n">
        <v>23</v>
      </c>
      <c r="E362" s="0" t="n">
        <v>0</v>
      </c>
      <c r="F362" s="0" t="n">
        <v>0</v>
      </c>
      <c r="G362" s="0" t="n">
        <v>0.076083</v>
      </c>
      <c r="H362" s="0" t="n">
        <v>280000</v>
      </c>
    </row>
    <row r="363" customFormat="false" ht="15" hidden="false" customHeight="false" outlineLevel="0" collapsed="false">
      <c r="A363" s="0" t="n">
        <v>361</v>
      </c>
      <c r="B363" s="0" t="n">
        <v>1</v>
      </c>
      <c r="C363" s="0" t="n">
        <v>16</v>
      </c>
      <c r="D363" s="0" t="n">
        <v>0</v>
      </c>
      <c r="E363" s="0" t="n">
        <v>0</v>
      </c>
      <c r="F363" s="0" t="n">
        <v>0</v>
      </c>
      <c r="G363" s="0" t="n">
        <v>0.076552</v>
      </c>
      <c r="H363" s="0" t="n">
        <v>280000</v>
      </c>
    </row>
    <row r="364" customFormat="false" ht="15" hidden="false" customHeight="false" outlineLevel="0" collapsed="false">
      <c r="A364" s="0" t="n">
        <v>362</v>
      </c>
      <c r="B364" s="0" t="n">
        <v>1</v>
      </c>
      <c r="C364" s="0" t="n">
        <v>16</v>
      </c>
      <c r="D364" s="0" t="n">
        <v>1</v>
      </c>
      <c r="E364" s="0" t="n">
        <v>0</v>
      </c>
      <c r="F364" s="0" t="n">
        <v>0</v>
      </c>
      <c r="G364" s="0" t="n">
        <v>0.071772</v>
      </c>
      <c r="H364" s="0" t="n">
        <v>280000</v>
      </c>
    </row>
    <row r="365" customFormat="false" ht="15" hidden="false" customHeight="false" outlineLevel="0" collapsed="false">
      <c r="A365" s="0" t="n">
        <v>363</v>
      </c>
      <c r="B365" s="0" t="n">
        <v>1</v>
      </c>
      <c r="C365" s="0" t="n">
        <v>16</v>
      </c>
      <c r="D365" s="0" t="n">
        <v>2</v>
      </c>
      <c r="E365" s="0" t="n">
        <v>0</v>
      </c>
      <c r="F365" s="0" t="n">
        <v>0</v>
      </c>
      <c r="G365" s="0" t="n">
        <v>0.05185</v>
      </c>
      <c r="H365" s="0" t="n">
        <v>280000</v>
      </c>
    </row>
    <row r="366" customFormat="false" ht="15" hidden="false" customHeight="false" outlineLevel="0" collapsed="false">
      <c r="A366" s="0" t="n">
        <v>364</v>
      </c>
      <c r="B366" s="0" t="n">
        <v>1</v>
      </c>
      <c r="C366" s="0" t="n">
        <v>16</v>
      </c>
      <c r="D366" s="0" t="n">
        <v>3</v>
      </c>
      <c r="E366" s="0" t="n">
        <v>0</v>
      </c>
      <c r="F366" s="0" t="n">
        <v>0</v>
      </c>
      <c r="G366" s="0" t="n">
        <v>0.073075</v>
      </c>
      <c r="H366" s="0" t="n">
        <v>280000</v>
      </c>
    </row>
    <row r="367" customFormat="false" ht="15" hidden="false" customHeight="false" outlineLevel="0" collapsed="false">
      <c r="A367" s="0" t="n">
        <v>365</v>
      </c>
      <c r="B367" s="0" t="n">
        <v>1</v>
      </c>
      <c r="C367" s="0" t="n">
        <v>16</v>
      </c>
      <c r="D367" s="0" t="n">
        <v>4</v>
      </c>
      <c r="E367" s="0" t="n">
        <v>0</v>
      </c>
      <c r="F367" s="0" t="n">
        <v>0</v>
      </c>
      <c r="G367" s="0" t="n">
        <v>0.088517</v>
      </c>
      <c r="H367" s="0" t="n">
        <v>280000</v>
      </c>
    </row>
    <row r="368" customFormat="false" ht="15" hidden="false" customHeight="false" outlineLevel="0" collapsed="false">
      <c r="A368" s="0" t="n">
        <v>366</v>
      </c>
      <c r="B368" s="0" t="n">
        <v>1</v>
      </c>
      <c r="C368" s="0" t="n">
        <v>16</v>
      </c>
      <c r="D368" s="0" t="n">
        <v>5</v>
      </c>
      <c r="E368" s="0" t="n">
        <v>0</v>
      </c>
      <c r="F368" s="0" t="n">
        <v>0</v>
      </c>
      <c r="G368" s="0" t="n">
        <v>0.092293</v>
      </c>
      <c r="H368" s="0" t="n">
        <v>280000</v>
      </c>
    </row>
    <row r="369" customFormat="false" ht="15" hidden="false" customHeight="false" outlineLevel="0" collapsed="false">
      <c r="A369" s="0" t="n">
        <v>367</v>
      </c>
      <c r="B369" s="0" t="n">
        <v>1</v>
      </c>
      <c r="C369" s="0" t="n">
        <v>16</v>
      </c>
      <c r="D369" s="0" t="n">
        <v>6</v>
      </c>
      <c r="E369" s="0" t="n">
        <v>0</v>
      </c>
      <c r="F369" s="0" t="n">
        <v>0</v>
      </c>
      <c r="G369" s="0" t="n">
        <v>0.098391</v>
      </c>
      <c r="H369" s="0" t="n">
        <v>280000</v>
      </c>
    </row>
    <row r="370" customFormat="false" ht="15" hidden="false" customHeight="false" outlineLevel="0" collapsed="false">
      <c r="A370" s="0" t="n">
        <v>368</v>
      </c>
      <c r="B370" s="0" t="n">
        <v>1</v>
      </c>
      <c r="C370" s="0" t="n">
        <v>16</v>
      </c>
      <c r="D370" s="0" t="n">
        <v>7</v>
      </c>
      <c r="E370" s="0" t="n">
        <v>1</v>
      </c>
      <c r="F370" s="0" t="n">
        <v>0.074729</v>
      </c>
      <c r="G370" s="0" t="n">
        <v>0.140408</v>
      </c>
      <c r="H370" s="0" t="n">
        <v>279800</v>
      </c>
    </row>
    <row r="371" customFormat="false" ht="15" hidden="false" customHeight="false" outlineLevel="0" collapsed="false">
      <c r="A371" s="0" t="n">
        <v>369</v>
      </c>
      <c r="B371" s="0" t="n">
        <v>1</v>
      </c>
      <c r="C371" s="0" t="n">
        <v>16</v>
      </c>
      <c r="D371" s="0" t="n">
        <v>8</v>
      </c>
      <c r="E371" s="0" t="n">
        <v>1</v>
      </c>
      <c r="F371" s="0" t="n">
        <v>0.39175</v>
      </c>
      <c r="G371" s="0" t="n">
        <v>0.148229</v>
      </c>
      <c r="H371" s="0" t="n">
        <v>279600</v>
      </c>
    </row>
    <row r="372" customFormat="false" ht="15" hidden="false" customHeight="false" outlineLevel="0" collapsed="false">
      <c r="A372" s="0" t="n">
        <v>370</v>
      </c>
      <c r="B372" s="0" t="n">
        <v>1</v>
      </c>
      <c r="C372" s="0" t="n">
        <v>16</v>
      </c>
      <c r="D372" s="0" t="n">
        <v>9</v>
      </c>
      <c r="E372" s="0" t="n">
        <v>0</v>
      </c>
      <c r="F372" s="0" t="n">
        <v>0.753171</v>
      </c>
      <c r="G372" s="0" t="n">
        <v>0.213934</v>
      </c>
      <c r="H372" s="0" t="n">
        <v>279600</v>
      </c>
    </row>
    <row r="373" customFormat="false" ht="15" hidden="false" customHeight="false" outlineLevel="0" collapsed="false">
      <c r="A373" s="0" t="n">
        <v>371</v>
      </c>
      <c r="B373" s="0" t="n">
        <v>1</v>
      </c>
      <c r="C373" s="0" t="n">
        <v>16</v>
      </c>
      <c r="D373" s="0" t="n">
        <v>10</v>
      </c>
      <c r="E373" s="0" t="n">
        <v>0</v>
      </c>
      <c r="F373" s="0" t="n">
        <v>1</v>
      </c>
      <c r="G373" s="0" t="n">
        <v>0.2227</v>
      </c>
      <c r="H373" s="0" t="n">
        <v>279600</v>
      </c>
    </row>
    <row r="374" customFormat="false" ht="15" hidden="false" customHeight="false" outlineLevel="0" collapsed="false">
      <c r="A374" s="0" t="n">
        <v>372</v>
      </c>
      <c r="B374" s="0" t="n">
        <v>1</v>
      </c>
      <c r="C374" s="0" t="n">
        <v>16</v>
      </c>
      <c r="D374" s="0" t="n">
        <v>11</v>
      </c>
      <c r="E374" s="0" t="n">
        <v>0</v>
      </c>
      <c r="F374" s="0" t="n">
        <v>1</v>
      </c>
      <c r="G374" s="0" t="n">
        <v>0.161465</v>
      </c>
      <c r="H374" s="0" t="n">
        <v>279600</v>
      </c>
    </row>
    <row r="375" customFormat="false" ht="15" hidden="false" customHeight="false" outlineLevel="0" collapsed="false">
      <c r="A375" s="0" t="n">
        <v>373</v>
      </c>
      <c r="B375" s="0" t="n">
        <v>1</v>
      </c>
      <c r="C375" s="0" t="n">
        <v>16</v>
      </c>
      <c r="D375" s="0" t="n">
        <v>12</v>
      </c>
      <c r="E375" s="0" t="n">
        <v>0</v>
      </c>
      <c r="F375" s="0" t="n">
        <v>1</v>
      </c>
      <c r="G375" s="0" t="n">
        <v>0.257602</v>
      </c>
      <c r="H375" s="0" t="n">
        <v>279600</v>
      </c>
    </row>
    <row r="376" customFormat="false" ht="15" hidden="false" customHeight="false" outlineLevel="0" collapsed="false">
      <c r="A376" s="0" t="n">
        <v>374</v>
      </c>
      <c r="B376" s="0" t="n">
        <v>1</v>
      </c>
      <c r="C376" s="0" t="n">
        <v>16</v>
      </c>
      <c r="D376" s="0" t="n">
        <v>13</v>
      </c>
      <c r="E376" s="0" t="n">
        <v>0</v>
      </c>
      <c r="F376" s="0" t="n">
        <v>1</v>
      </c>
      <c r="G376" s="0" t="n">
        <v>0.200734</v>
      </c>
      <c r="H376" s="0" t="n">
        <v>279600</v>
      </c>
    </row>
    <row r="377" customFormat="false" ht="15" hidden="false" customHeight="false" outlineLevel="0" collapsed="false">
      <c r="A377" s="0" t="n">
        <v>375</v>
      </c>
      <c r="B377" s="0" t="n">
        <v>1</v>
      </c>
      <c r="C377" s="0" t="n">
        <v>16</v>
      </c>
      <c r="D377" s="0" t="n">
        <v>14</v>
      </c>
      <c r="E377" s="0" t="n">
        <v>0</v>
      </c>
      <c r="F377" s="0" t="n">
        <v>1</v>
      </c>
      <c r="G377" s="0" t="n">
        <v>0.307429</v>
      </c>
      <c r="H377" s="0" t="n">
        <v>279600</v>
      </c>
    </row>
    <row r="378" customFormat="false" ht="15" hidden="false" customHeight="false" outlineLevel="0" collapsed="false">
      <c r="A378" s="0" t="n">
        <v>376</v>
      </c>
      <c r="B378" s="0" t="n">
        <v>1</v>
      </c>
      <c r="C378" s="0" t="n">
        <v>16</v>
      </c>
      <c r="D378" s="0" t="n">
        <v>15</v>
      </c>
      <c r="E378" s="0" t="n">
        <v>0</v>
      </c>
      <c r="F378" s="0" t="n">
        <v>0.753171</v>
      </c>
      <c r="G378" s="0" t="n">
        <v>0.365745</v>
      </c>
      <c r="H378" s="0" t="n">
        <v>279600</v>
      </c>
    </row>
    <row r="379" customFormat="false" ht="15" hidden="false" customHeight="false" outlineLevel="0" collapsed="false">
      <c r="A379" s="0" t="n">
        <v>377</v>
      </c>
      <c r="B379" s="0" t="n">
        <v>1</v>
      </c>
      <c r="C379" s="0" t="n">
        <v>16</v>
      </c>
      <c r="D379" s="0" t="n">
        <v>16</v>
      </c>
      <c r="E379" s="0" t="n">
        <v>0</v>
      </c>
      <c r="F379" s="0" t="n">
        <v>0.39175</v>
      </c>
      <c r="G379" s="0" t="n">
        <v>0.30246</v>
      </c>
      <c r="H379" s="0" t="n">
        <v>279600</v>
      </c>
    </row>
    <row r="380" customFormat="false" ht="15" hidden="false" customHeight="false" outlineLevel="0" collapsed="false">
      <c r="A380" s="0" t="n">
        <v>378</v>
      </c>
      <c r="B380" s="0" t="n">
        <v>1</v>
      </c>
      <c r="C380" s="0" t="n">
        <v>16</v>
      </c>
      <c r="D380" s="0" t="n">
        <v>17</v>
      </c>
      <c r="E380" s="0" t="n">
        <v>0</v>
      </c>
      <c r="F380" s="0" t="n">
        <v>0.074729</v>
      </c>
      <c r="G380" s="0" t="n">
        <v>0.311593</v>
      </c>
      <c r="H380" s="0" t="n">
        <v>279600</v>
      </c>
    </row>
    <row r="381" customFormat="false" ht="15" hidden="false" customHeight="false" outlineLevel="0" collapsed="false">
      <c r="A381" s="0" t="n">
        <v>379</v>
      </c>
      <c r="B381" s="0" t="n">
        <v>1</v>
      </c>
      <c r="C381" s="0" t="n">
        <v>16</v>
      </c>
      <c r="D381" s="0" t="n">
        <v>18</v>
      </c>
      <c r="E381" s="0" t="n">
        <v>0</v>
      </c>
      <c r="F381" s="0" t="n">
        <v>0</v>
      </c>
      <c r="G381" s="0" t="n">
        <v>0.241922</v>
      </c>
      <c r="H381" s="0" t="n">
        <v>279600</v>
      </c>
    </row>
    <row r="382" customFormat="false" ht="15" hidden="false" customHeight="false" outlineLevel="0" collapsed="false">
      <c r="A382" s="0" t="n">
        <v>380</v>
      </c>
      <c r="B382" s="0" t="n">
        <v>1</v>
      </c>
      <c r="C382" s="0" t="n">
        <v>16</v>
      </c>
      <c r="D382" s="0" t="n">
        <v>19</v>
      </c>
      <c r="E382" s="0" t="n">
        <v>1</v>
      </c>
      <c r="F382" s="0" t="n">
        <v>0</v>
      </c>
      <c r="G382" s="0" t="n">
        <v>0.303023</v>
      </c>
      <c r="H382" s="0" t="n">
        <v>279400</v>
      </c>
    </row>
    <row r="383" customFormat="false" ht="15" hidden="false" customHeight="false" outlineLevel="0" collapsed="false">
      <c r="A383" s="0" t="n">
        <v>381</v>
      </c>
      <c r="B383" s="0" t="n">
        <v>1</v>
      </c>
      <c r="C383" s="0" t="n">
        <v>16</v>
      </c>
      <c r="D383" s="0" t="n">
        <v>20</v>
      </c>
      <c r="E383" s="0" t="n">
        <v>1</v>
      </c>
      <c r="F383" s="0" t="n">
        <v>0</v>
      </c>
      <c r="G383" s="0" t="n">
        <v>0.335331</v>
      </c>
      <c r="H383" s="0" t="n">
        <v>279200</v>
      </c>
    </row>
    <row r="384" customFormat="false" ht="15" hidden="false" customHeight="false" outlineLevel="0" collapsed="false">
      <c r="A384" s="0" t="n">
        <v>382</v>
      </c>
      <c r="B384" s="0" t="n">
        <v>1</v>
      </c>
      <c r="C384" s="0" t="n">
        <v>16</v>
      </c>
      <c r="D384" s="0" t="n">
        <v>21</v>
      </c>
      <c r="E384" s="0" t="n">
        <v>0</v>
      </c>
      <c r="F384" s="0" t="n">
        <v>0</v>
      </c>
      <c r="G384" s="0" t="n">
        <v>0.350122</v>
      </c>
      <c r="H384" s="0" t="n">
        <v>279200</v>
      </c>
    </row>
    <row r="385" customFormat="false" ht="15" hidden="false" customHeight="false" outlineLevel="0" collapsed="false">
      <c r="A385" s="0" t="n">
        <v>383</v>
      </c>
      <c r="B385" s="0" t="n">
        <v>1</v>
      </c>
      <c r="C385" s="0" t="n">
        <v>16</v>
      </c>
      <c r="D385" s="0" t="n">
        <v>22</v>
      </c>
      <c r="E385" s="0" t="n">
        <v>0</v>
      </c>
      <c r="F385" s="0" t="n">
        <v>0</v>
      </c>
      <c r="G385" s="0" t="n">
        <v>0.367717</v>
      </c>
      <c r="H385" s="0" t="n">
        <v>279200</v>
      </c>
    </row>
    <row r="386" customFormat="false" ht="15" hidden="false" customHeight="false" outlineLevel="0" collapsed="false">
      <c r="A386" s="0" t="n">
        <v>384</v>
      </c>
      <c r="B386" s="0" t="n">
        <v>1</v>
      </c>
      <c r="C386" s="0" t="n">
        <v>16</v>
      </c>
      <c r="D386" s="0" t="n">
        <v>23</v>
      </c>
      <c r="E386" s="0" t="n">
        <v>0</v>
      </c>
      <c r="F386" s="0" t="n">
        <v>0</v>
      </c>
      <c r="G386" s="0" t="n">
        <v>0.327996</v>
      </c>
      <c r="H386" s="0" t="n">
        <v>279200</v>
      </c>
    </row>
    <row r="387" customFormat="false" ht="15" hidden="false" customHeight="false" outlineLevel="0" collapsed="false">
      <c r="A387" s="0" t="n">
        <v>385</v>
      </c>
      <c r="B387" s="0" t="n">
        <v>1</v>
      </c>
      <c r="C387" s="0" t="n">
        <v>17</v>
      </c>
      <c r="D387" s="0" t="n">
        <v>0</v>
      </c>
      <c r="E387" s="0" t="n">
        <v>0</v>
      </c>
      <c r="F387" s="0" t="n">
        <v>0</v>
      </c>
      <c r="G387" s="0" t="n">
        <v>0.300009</v>
      </c>
      <c r="H387" s="0" t="n">
        <v>279200</v>
      </c>
    </row>
    <row r="388" customFormat="false" ht="15" hidden="false" customHeight="false" outlineLevel="0" collapsed="false">
      <c r="A388" s="0" t="n">
        <v>386</v>
      </c>
      <c r="B388" s="0" t="n">
        <v>1</v>
      </c>
      <c r="C388" s="0" t="n">
        <v>17</v>
      </c>
      <c r="D388" s="0" t="n">
        <v>1</v>
      </c>
      <c r="E388" s="0" t="n">
        <v>0</v>
      </c>
      <c r="F388" s="0" t="n">
        <v>0</v>
      </c>
      <c r="G388" s="0" t="n">
        <v>0.296404</v>
      </c>
      <c r="H388" s="0" t="n">
        <v>279200</v>
      </c>
    </row>
    <row r="389" customFormat="false" ht="15" hidden="false" customHeight="false" outlineLevel="0" collapsed="false">
      <c r="A389" s="0" t="n">
        <v>387</v>
      </c>
      <c r="B389" s="0" t="n">
        <v>1</v>
      </c>
      <c r="C389" s="0" t="n">
        <v>17</v>
      </c>
      <c r="D389" s="0" t="n">
        <v>2</v>
      </c>
      <c r="E389" s="0" t="n">
        <v>0</v>
      </c>
      <c r="F389" s="0" t="n">
        <v>0</v>
      </c>
      <c r="G389" s="0" t="n">
        <v>0.342531</v>
      </c>
      <c r="H389" s="0" t="n">
        <v>279200</v>
      </c>
    </row>
    <row r="390" customFormat="false" ht="15" hidden="false" customHeight="false" outlineLevel="0" collapsed="false">
      <c r="A390" s="0" t="n">
        <v>388</v>
      </c>
      <c r="B390" s="0" t="n">
        <v>1</v>
      </c>
      <c r="C390" s="0" t="n">
        <v>17</v>
      </c>
      <c r="D390" s="0" t="n">
        <v>3</v>
      </c>
      <c r="E390" s="0" t="n">
        <v>0</v>
      </c>
      <c r="F390" s="0" t="n">
        <v>0</v>
      </c>
      <c r="G390" s="0" t="n">
        <v>0.236579</v>
      </c>
      <c r="H390" s="0" t="n">
        <v>279200</v>
      </c>
    </row>
    <row r="391" customFormat="false" ht="15" hidden="false" customHeight="false" outlineLevel="0" collapsed="false">
      <c r="A391" s="0" t="n">
        <v>389</v>
      </c>
      <c r="B391" s="0" t="n">
        <v>1</v>
      </c>
      <c r="C391" s="0" t="n">
        <v>17</v>
      </c>
      <c r="D391" s="0" t="n">
        <v>4</v>
      </c>
      <c r="E391" s="0" t="n">
        <v>0</v>
      </c>
      <c r="F391" s="0" t="n">
        <v>0</v>
      </c>
      <c r="G391" s="0" t="n">
        <v>0.218633</v>
      </c>
      <c r="H391" s="0" t="n">
        <v>279200</v>
      </c>
    </row>
    <row r="392" customFormat="false" ht="15" hidden="false" customHeight="false" outlineLevel="0" collapsed="false">
      <c r="A392" s="0" t="n">
        <v>390</v>
      </c>
      <c r="B392" s="0" t="n">
        <v>1</v>
      </c>
      <c r="C392" s="0" t="n">
        <v>17</v>
      </c>
      <c r="D392" s="0" t="n">
        <v>5</v>
      </c>
      <c r="E392" s="0" t="n">
        <v>0</v>
      </c>
      <c r="F392" s="0" t="n">
        <v>0</v>
      </c>
      <c r="G392" s="0" t="n">
        <v>0.180044</v>
      </c>
      <c r="H392" s="0" t="n">
        <v>279200</v>
      </c>
    </row>
    <row r="393" customFormat="false" ht="15" hidden="false" customHeight="false" outlineLevel="0" collapsed="false">
      <c r="A393" s="0" t="n">
        <v>391</v>
      </c>
      <c r="B393" s="0" t="n">
        <v>1</v>
      </c>
      <c r="C393" s="0" t="n">
        <v>17</v>
      </c>
      <c r="D393" s="0" t="n">
        <v>6</v>
      </c>
      <c r="E393" s="0" t="n">
        <v>0</v>
      </c>
      <c r="F393" s="0" t="n">
        <v>0</v>
      </c>
      <c r="G393" s="0" t="n">
        <v>0.103181</v>
      </c>
      <c r="H393" s="0" t="n">
        <v>279200</v>
      </c>
    </row>
    <row r="394" customFormat="false" ht="15" hidden="false" customHeight="false" outlineLevel="0" collapsed="false">
      <c r="A394" s="0" t="n">
        <v>392</v>
      </c>
      <c r="B394" s="0" t="n">
        <v>1</v>
      </c>
      <c r="C394" s="0" t="n">
        <v>17</v>
      </c>
      <c r="D394" s="0" t="n">
        <v>7</v>
      </c>
      <c r="E394" s="0" t="n">
        <v>1</v>
      </c>
      <c r="F394" s="0" t="n">
        <v>0.07419</v>
      </c>
      <c r="G394" s="0" t="n">
        <v>0.1345</v>
      </c>
      <c r="H394" s="0" t="n">
        <v>279000</v>
      </c>
    </row>
    <row r="395" customFormat="false" ht="15" hidden="false" customHeight="false" outlineLevel="0" collapsed="false">
      <c r="A395" s="0" t="n">
        <v>393</v>
      </c>
      <c r="B395" s="0" t="n">
        <v>1</v>
      </c>
      <c r="C395" s="0" t="n">
        <v>17</v>
      </c>
      <c r="D395" s="0" t="n">
        <v>8</v>
      </c>
      <c r="E395" s="0" t="n">
        <v>1</v>
      </c>
      <c r="F395" s="0" t="n">
        <v>0.388923</v>
      </c>
      <c r="G395" s="0" t="n">
        <v>0.175336</v>
      </c>
      <c r="H395" s="0" t="n">
        <v>278800</v>
      </c>
    </row>
    <row r="396" customFormat="false" ht="15" hidden="false" customHeight="false" outlineLevel="0" collapsed="false">
      <c r="A396" s="0" t="n">
        <v>394</v>
      </c>
      <c r="B396" s="0" t="n">
        <v>1</v>
      </c>
      <c r="C396" s="0" t="n">
        <v>17</v>
      </c>
      <c r="D396" s="0" t="n">
        <v>9</v>
      </c>
      <c r="E396" s="0" t="n">
        <v>0</v>
      </c>
      <c r="F396" s="0" t="n">
        <v>0.747735</v>
      </c>
      <c r="G396" s="0" t="n">
        <v>0.136951</v>
      </c>
      <c r="H396" s="0" t="n">
        <v>278800</v>
      </c>
    </row>
    <row r="397" customFormat="false" ht="15" hidden="false" customHeight="false" outlineLevel="0" collapsed="false">
      <c r="A397" s="0" t="n">
        <v>395</v>
      </c>
      <c r="B397" s="0" t="n">
        <v>1</v>
      </c>
      <c r="C397" s="0" t="n">
        <v>17</v>
      </c>
      <c r="D397" s="0" t="n">
        <v>10</v>
      </c>
      <c r="E397" s="0" t="n">
        <v>0</v>
      </c>
      <c r="F397" s="0" t="n">
        <v>1</v>
      </c>
      <c r="G397" s="0" t="n">
        <v>0.148842</v>
      </c>
      <c r="H397" s="0" t="n">
        <v>278800</v>
      </c>
    </row>
    <row r="398" customFormat="false" ht="15" hidden="false" customHeight="false" outlineLevel="0" collapsed="false">
      <c r="A398" s="0" t="n">
        <v>396</v>
      </c>
      <c r="B398" s="0" t="n">
        <v>1</v>
      </c>
      <c r="C398" s="0" t="n">
        <v>17</v>
      </c>
      <c r="D398" s="0" t="n">
        <v>11</v>
      </c>
      <c r="E398" s="0" t="n">
        <v>0</v>
      </c>
      <c r="F398" s="0" t="n">
        <v>1</v>
      </c>
      <c r="G398" s="0" t="n">
        <v>0.151633</v>
      </c>
      <c r="H398" s="0" t="n">
        <v>278800</v>
      </c>
    </row>
    <row r="399" customFormat="false" ht="15" hidden="false" customHeight="false" outlineLevel="0" collapsed="false">
      <c r="A399" s="0" t="n">
        <v>397</v>
      </c>
      <c r="B399" s="0" t="n">
        <v>1</v>
      </c>
      <c r="C399" s="0" t="n">
        <v>17</v>
      </c>
      <c r="D399" s="0" t="n">
        <v>12</v>
      </c>
      <c r="E399" s="0" t="n">
        <v>0</v>
      </c>
      <c r="F399" s="0" t="n">
        <v>1</v>
      </c>
      <c r="G399" s="0" t="n">
        <v>0.142706</v>
      </c>
      <c r="H399" s="0" t="n">
        <v>278800</v>
      </c>
    </row>
    <row r="400" customFormat="false" ht="15" hidden="false" customHeight="false" outlineLevel="0" collapsed="false">
      <c r="A400" s="0" t="n">
        <v>398</v>
      </c>
      <c r="B400" s="0" t="n">
        <v>1</v>
      </c>
      <c r="C400" s="0" t="n">
        <v>17</v>
      </c>
      <c r="D400" s="0" t="n">
        <v>13</v>
      </c>
      <c r="E400" s="0" t="n">
        <v>0</v>
      </c>
      <c r="F400" s="0" t="n">
        <v>1</v>
      </c>
      <c r="G400" s="0" t="n">
        <v>0.103671</v>
      </c>
      <c r="H400" s="0" t="n">
        <v>278800</v>
      </c>
    </row>
    <row r="401" customFormat="false" ht="15" hidden="false" customHeight="false" outlineLevel="0" collapsed="false">
      <c r="A401" s="0" t="n">
        <v>399</v>
      </c>
      <c r="B401" s="0" t="n">
        <v>1</v>
      </c>
      <c r="C401" s="0" t="n">
        <v>17</v>
      </c>
      <c r="D401" s="0" t="n">
        <v>14</v>
      </c>
      <c r="E401" s="0" t="n">
        <v>0</v>
      </c>
      <c r="F401" s="0" t="n">
        <v>1</v>
      </c>
      <c r="G401" s="0" t="n">
        <v>0.11511</v>
      </c>
      <c r="H401" s="0" t="n">
        <v>278800</v>
      </c>
    </row>
    <row r="402" customFormat="false" ht="15" hidden="false" customHeight="false" outlineLevel="0" collapsed="false">
      <c r="A402" s="0" t="n">
        <v>400</v>
      </c>
      <c r="B402" s="0" t="n">
        <v>1</v>
      </c>
      <c r="C402" s="0" t="n">
        <v>17</v>
      </c>
      <c r="D402" s="0" t="n">
        <v>15</v>
      </c>
      <c r="E402" s="0" t="n">
        <v>0</v>
      </c>
      <c r="F402" s="0" t="n">
        <v>0.747735</v>
      </c>
      <c r="G402" s="0" t="n">
        <v>0.135733</v>
      </c>
      <c r="H402" s="0" t="n">
        <v>278800</v>
      </c>
    </row>
    <row r="403" customFormat="false" ht="15" hidden="false" customHeight="false" outlineLevel="0" collapsed="false">
      <c r="A403" s="0" t="n">
        <v>401</v>
      </c>
      <c r="B403" s="0" t="n">
        <v>1</v>
      </c>
      <c r="C403" s="0" t="n">
        <v>17</v>
      </c>
      <c r="D403" s="0" t="n">
        <v>16</v>
      </c>
      <c r="E403" s="0" t="n">
        <v>0</v>
      </c>
      <c r="F403" s="0" t="n">
        <v>0.388923</v>
      </c>
      <c r="G403" s="0" t="n">
        <v>0.150006</v>
      </c>
      <c r="H403" s="0" t="n">
        <v>278800</v>
      </c>
    </row>
    <row r="404" customFormat="false" ht="15" hidden="false" customHeight="false" outlineLevel="0" collapsed="false">
      <c r="A404" s="0" t="n">
        <v>402</v>
      </c>
      <c r="B404" s="0" t="n">
        <v>1</v>
      </c>
      <c r="C404" s="0" t="n">
        <v>17</v>
      </c>
      <c r="D404" s="0" t="n">
        <v>17</v>
      </c>
      <c r="E404" s="0" t="n">
        <v>0</v>
      </c>
      <c r="F404" s="0" t="n">
        <v>0.07419</v>
      </c>
      <c r="G404" s="0" t="n">
        <v>0.147067</v>
      </c>
      <c r="H404" s="0" t="n">
        <v>278800</v>
      </c>
    </row>
    <row r="405" customFormat="false" ht="15" hidden="false" customHeight="false" outlineLevel="0" collapsed="false">
      <c r="A405" s="0" t="n">
        <v>403</v>
      </c>
      <c r="B405" s="0" t="n">
        <v>1</v>
      </c>
      <c r="C405" s="0" t="n">
        <v>17</v>
      </c>
      <c r="D405" s="0" t="n">
        <v>18</v>
      </c>
      <c r="E405" s="0" t="n">
        <v>0</v>
      </c>
      <c r="F405" s="0" t="n">
        <v>0</v>
      </c>
      <c r="G405" s="0" t="n">
        <v>0.165839</v>
      </c>
      <c r="H405" s="0" t="n">
        <v>278800</v>
      </c>
    </row>
    <row r="406" customFormat="false" ht="15" hidden="false" customHeight="false" outlineLevel="0" collapsed="false">
      <c r="A406" s="0" t="n">
        <v>404</v>
      </c>
      <c r="B406" s="0" t="n">
        <v>1</v>
      </c>
      <c r="C406" s="0" t="n">
        <v>17</v>
      </c>
      <c r="D406" s="0" t="n">
        <v>19</v>
      </c>
      <c r="E406" s="0" t="n">
        <v>1</v>
      </c>
      <c r="F406" s="0" t="n">
        <v>0</v>
      </c>
      <c r="G406" s="0" t="n">
        <v>0.152986</v>
      </c>
      <c r="H406" s="0" t="n">
        <v>278600</v>
      </c>
    </row>
    <row r="407" customFormat="false" ht="15" hidden="false" customHeight="false" outlineLevel="0" collapsed="false">
      <c r="A407" s="0" t="n">
        <v>405</v>
      </c>
      <c r="B407" s="0" t="n">
        <v>1</v>
      </c>
      <c r="C407" s="0" t="n">
        <v>17</v>
      </c>
      <c r="D407" s="0" t="n">
        <v>20</v>
      </c>
      <c r="E407" s="0" t="n">
        <v>1</v>
      </c>
      <c r="F407" s="0" t="n">
        <v>0</v>
      </c>
      <c r="G407" s="0" t="n">
        <v>0.175802</v>
      </c>
      <c r="H407" s="0" t="n">
        <v>278400</v>
      </c>
    </row>
    <row r="408" customFormat="false" ht="15" hidden="false" customHeight="false" outlineLevel="0" collapsed="false">
      <c r="A408" s="0" t="n">
        <v>406</v>
      </c>
      <c r="B408" s="0" t="n">
        <v>1</v>
      </c>
      <c r="C408" s="0" t="n">
        <v>17</v>
      </c>
      <c r="D408" s="0" t="n">
        <v>21</v>
      </c>
      <c r="E408" s="0" t="n">
        <v>0</v>
      </c>
      <c r="F408" s="0" t="n">
        <v>0</v>
      </c>
      <c r="G408" s="0" t="n">
        <v>0.203369</v>
      </c>
      <c r="H408" s="0" t="n">
        <v>278400</v>
      </c>
    </row>
    <row r="409" customFormat="false" ht="15" hidden="false" customHeight="false" outlineLevel="0" collapsed="false">
      <c r="A409" s="0" t="n">
        <v>407</v>
      </c>
      <c r="B409" s="0" t="n">
        <v>1</v>
      </c>
      <c r="C409" s="0" t="n">
        <v>17</v>
      </c>
      <c r="D409" s="0" t="n">
        <v>22</v>
      </c>
      <c r="E409" s="0" t="n">
        <v>0</v>
      </c>
      <c r="F409" s="0" t="n">
        <v>0</v>
      </c>
      <c r="G409" s="0" t="n">
        <v>0.254606</v>
      </c>
      <c r="H409" s="0" t="n">
        <v>278400</v>
      </c>
    </row>
    <row r="410" customFormat="false" ht="15" hidden="false" customHeight="false" outlineLevel="0" collapsed="false">
      <c r="A410" s="0" t="n">
        <v>408</v>
      </c>
      <c r="B410" s="0" t="n">
        <v>1</v>
      </c>
      <c r="C410" s="0" t="n">
        <v>17</v>
      </c>
      <c r="D410" s="0" t="n">
        <v>23</v>
      </c>
      <c r="E410" s="0" t="n">
        <v>0</v>
      </c>
      <c r="F410" s="0" t="n">
        <v>0</v>
      </c>
      <c r="G410" s="0" t="n">
        <v>0.241207</v>
      </c>
      <c r="H410" s="0" t="n">
        <v>278400</v>
      </c>
    </row>
    <row r="411" customFormat="false" ht="15" hidden="false" customHeight="false" outlineLevel="0" collapsed="false">
      <c r="A411" s="0" t="n">
        <v>409</v>
      </c>
      <c r="B411" s="0" t="n">
        <v>1</v>
      </c>
      <c r="C411" s="0" t="n">
        <v>18</v>
      </c>
      <c r="D411" s="0" t="n">
        <v>0</v>
      </c>
      <c r="E411" s="0" t="n">
        <v>0</v>
      </c>
      <c r="F411" s="0" t="n">
        <v>0</v>
      </c>
      <c r="G411" s="0" t="n">
        <v>0.196779</v>
      </c>
      <c r="H411" s="0" t="n">
        <v>278400</v>
      </c>
    </row>
    <row r="412" customFormat="false" ht="15" hidden="false" customHeight="false" outlineLevel="0" collapsed="false">
      <c r="A412" s="0" t="n">
        <v>410</v>
      </c>
      <c r="B412" s="0" t="n">
        <v>1</v>
      </c>
      <c r="C412" s="0" t="n">
        <v>18</v>
      </c>
      <c r="D412" s="0" t="n">
        <v>1</v>
      </c>
      <c r="E412" s="0" t="n">
        <v>0</v>
      </c>
      <c r="F412" s="0" t="n">
        <v>0</v>
      </c>
      <c r="G412" s="0" t="n">
        <v>0.199968</v>
      </c>
      <c r="H412" s="0" t="n">
        <v>278400</v>
      </c>
    </row>
    <row r="413" customFormat="false" ht="15" hidden="false" customHeight="false" outlineLevel="0" collapsed="false">
      <c r="A413" s="0" t="n">
        <v>411</v>
      </c>
      <c r="B413" s="0" t="n">
        <v>1</v>
      </c>
      <c r="C413" s="0" t="n">
        <v>18</v>
      </c>
      <c r="D413" s="0" t="n">
        <v>2</v>
      </c>
      <c r="E413" s="0" t="n">
        <v>0</v>
      </c>
      <c r="F413" s="0" t="n">
        <v>0</v>
      </c>
      <c r="G413" s="0" t="n">
        <v>0.184067</v>
      </c>
      <c r="H413" s="0" t="n">
        <v>278400</v>
      </c>
    </row>
    <row r="414" customFormat="false" ht="15" hidden="false" customHeight="false" outlineLevel="0" collapsed="false">
      <c r="A414" s="0" t="n">
        <v>412</v>
      </c>
      <c r="B414" s="0" t="n">
        <v>1</v>
      </c>
      <c r="C414" s="0" t="n">
        <v>18</v>
      </c>
      <c r="D414" s="0" t="n">
        <v>3</v>
      </c>
      <c r="E414" s="0" t="n">
        <v>0</v>
      </c>
      <c r="F414" s="0" t="n">
        <v>0</v>
      </c>
      <c r="G414" s="0" t="n">
        <v>0.114739</v>
      </c>
      <c r="H414" s="0" t="n">
        <v>278400</v>
      </c>
    </row>
    <row r="415" customFormat="false" ht="15" hidden="false" customHeight="false" outlineLevel="0" collapsed="false">
      <c r="A415" s="0" t="n">
        <v>413</v>
      </c>
      <c r="B415" s="0" t="n">
        <v>1</v>
      </c>
      <c r="C415" s="0" t="n">
        <v>18</v>
      </c>
      <c r="D415" s="0" t="n">
        <v>4</v>
      </c>
      <c r="E415" s="0" t="n">
        <v>0</v>
      </c>
      <c r="F415" s="0" t="n">
        <v>0</v>
      </c>
      <c r="G415" s="0" t="n">
        <v>0.119783</v>
      </c>
      <c r="H415" s="0" t="n">
        <v>278400</v>
      </c>
    </row>
    <row r="416" customFormat="false" ht="15" hidden="false" customHeight="false" outlineLevel="0" collapsed="false">
      <c r="A416" s="0" t="n">
        <v>414</v>
      </c>
      <c r="B416" s="0" t="n">
        <v>1</v>
      </c>
      <c r="C416" s="0" t="n">
        <v>18</v>
      </c>
      <c r="D416" s="0" t="n">
        <v>5</v>
      </c>
      <c r="E416" s="0" t="n">
        <v>0</v>
      </c>
      <c r="F416" s="0" t="n">
        <v>0</v>
      </c>
      <c r="G416" s="0" t="n">
        <v>0.094292</v>
      </c>
      <c r="H416" s="0" t="n">
        <v>278400</v>
      </c>
    </row>
    <row r="417" customFormat="false" ht="15" hidden="false" customHeight="false" outlineLevel="0" collapsed="false">
      <c r="A417" s="0" t="n">
        <v>415</v>
      </c>
      <c r="B417" s="0" t="n">
        <v>1</v>
      </c>
      <c r="C417" s="0" t="n">
        <v>18</v>
      </c>
      <c r="D417" s="0" t="n">
        <v>6</v>
      </c>
      <c r="E417" s="0" t="n">
        <v>0</v>
      </c>
      <c r="F417" s="0" t="n">
        <v>0</v>
      </c>
      <c r="G417" s="0" t="n">
        <v>0.122771</v>
      </c>
      <c r="H417" s="0" t="n">
        <v>278400</v>
      </c>
    </row>
    <row r="418" customFormat="false" ht="15" hidden="false" customHeight="false" outlineLevel="0" collapsed="false">
      <c r="A418" s="0" t="n">
        <v>416</v>
      </c>
      <c r="B418" s="0" t="n">
        <v>1</v>
      </c>
      <c r="C418" s="0" t="n">
        <v>18</v>
      </c>
      <c r="D418" s="0" t="n">
        <v>7</v>
      </c>
      <c r="E418" s="0" t="n">
        <v>1</v>
      </c>
      <c r="F418" s="0" t="n">
        <v>0.079353</v>
      </c>
      <c r="G418" s="0" t="n">
        <v>0.131921</v>
      </c>
      <c r="H418" s="0" t="n">
        <v>278200</v>
      </c>
    </row>
    <row r="419" customFormat="false" ht="15" hidden="false" customHeight="false" outlineLevel="0" collapsed="false">
      <c r="A419" s="0" t="n">
        <v>417</v>
      </c>
      <c r="B419" s="0" t="n">
        <v>1</v>
      </c>
      <c r="C419" s="0" t="n">
        <v>18</v>
      </c>
      <c r="D419" s="0" t="n">
        <v>8</v>
      </c>
      <c r="E419" s="0" t="n">
        <v>1</v>
      </c>
      <c r="F419" s="0" t="n">
        <v>0.41599</v>
      </c>
      <c r="G419" s="0" t="n">
        <v>0.111938</v>
      </c>
      <c r="H419" s="0" t="n">
        <v>278000</v>
      </c>
    </row>
    <row r="420" customFormat="false" ht="15" hidden="false" customHeight="false" outlineLevel="0" collapsed="false">
      <c r="A420" s="0" t="n">
        <v>418</v>
      </c>
      <c r="B420" s="0" t="n">
        <v>1</v>
      </c>
      <c r="C420" s="0" t="n">
        <v>18</v>
      </c>
      <c r="D420" s="0" t="n">
        <v>9</v>
      </c>
      <c r="E420" s="0" t="n">
        <v>0</v>
      </c>
      <c r="F420" s="0" t="n">
        <v>0.799775</v>
      </c>
      <c r="G420" s="0" t="n">
        <v>0.126045</v>
      </c>
      <c r="H420" s="0" t="n">
        <v>278000</v>
      </c>
    </row>
    <row r="421" customFormat="false" ht="15" hidden="false" customHeight="false" outlineLevel="0" collapsed="false">
      <c r="A421" s="0" t="n">
        <v>419</v>
      </c>
      <c r="B421" s="0" t="n">
        <v>1</v>
      </c>
      <c r="C421" s="0" t="n">
        <v>18</v>
      </c>
      <c r="D421" s="0" t="n">
        <v>10</v>
      </c>
      <c r="E421" s="0" t="n">
        <v>0</v>
      </c>
      <c r="F421" s="0" t="n">
        <v>1</v>
      </c>
      <c r="G421" s="0" t="n">
        <v>0.155853</v>
      </c>
      <c r="H421" s="0" t="n">
        <v>278000</v>
      </c>
    </row>
    <row r="422" customFormat="false" ht="15" hidden="false" customHeight="false" outlineLevel="0" collapsed="false">
      <c r="A422" s="0" t="n">
        <v>420</v>
      </c>
      <c r="B422" s="0" t="n">
        <v>1</v>
      </c>
      <c r="C422" s="0" t="n">
        <v>18</v>
      </c>
      <c r="D422" s="0" t="n">
        <v>11</v>
      </c>
      <c r="E422" s="0" t="n">
        <v>0</v>
      </c>
      <c r="F422" s="0" t="n">
        <v>1</v>
      </c>
      <c r="G422" s="0" t="n">
        <v>0.188069</v>
      </c>
      <c r="H422" s="0" t="n">
        <v>278000</v>
      </c>
    </row>
    <row r="423" customFormat="false" ht="15" hidden="false" customHeight="false" outlineLevel="0" collapsed="false">
      <c r="A423" s="0" t="n">
        <v>421</v>
      </c>
      <c r="B423" s="0" t="n">
        <v>1</v>
      </c>
      <c r="C423" s="0" t="n">
        <v>18</v>
      </c>
      <c r="D423" s="0" t="n">
        <v>12</v>
      </c>
      <c r="E423" s="0" t="n">
        <v>0</v>
      </c>
      <c r="F423" s="0" t="n">
        <v>1</v>
      </c>
      <c r="G423" s="0" t="n">
        <v>0.151053</v>
      </c>
      <c r="H423" s="0" t="n">
        <v>278000</v>
      </c>
    </row>
    <row r="424" customFormat="false" ht="15" hidden="false" customHeight="false" outlineLevel="0" collapsed="false">
      <c r="A424" s="0" t="n">
        <v>422</v>
      </c>
      <c r="B424" s="0" t="n">
        <v>1</v>
      </c>
      <c r="C424" s="0" t="n">
        <v>18</v>
      </c>
      <c r="D424" s="0" t="n">
        <v>13</v>
      </c>
      <c r="E424" s="0" t="n">
        <v>0</v>
      </c>
      <c r="F424" s="0" t="n">
        <v>1</v>
      </c>
      <c r="G424" s="0" t="n">
        <v>0.13663</v>
      </c>
      <c r="H424" s="0" t="n">
        <v>278000</v>
      </c>
    </row>
    <row r="425" customFormat="false" ht="15" hidden="false" customHeight="false" outlineLevel="0" collapsed="false">
      <c r="A425" s="0" t="n">
        <v>423</v>
      </c>
      <c r="B425" s="0" t="n">
        <v>1</v>
      </c>
      <c r="C425" s="0" t="n">
        <v>18</v>
      </c>
      <c r="D425" s="0" t="n">
        <v>14</v>
      </c>
      <c r="E425" s="0" t="n">
        <v>0</v>
      </c>
      <c r="F425" s="0" t="n">
        <v>1</v>
      </c>
      <c r="G425" s="0" t="n">
        <v>0.12432</v>
      </c>
      <c r="H425" s="0" t="n">
        <v>278000</v>
      </c>
    </row>
    <row r="426" customFormat="false" ht="15" hidden="false" customHeight="false" outlineLevel="0" collapsed="false">
      <c r="A426" s="0" t="n">
        <v>424</v>
      </c>
      <c r="B426" s="0" t="n">
        <v>1</v>
      </c>
      <c r="C426" s="0" t="n">
        <v>18</v>
      </c>
      <c r="D426" s="0" t="n">
        <v>15</v>
      </c>
      <c r="E426" s="0" t="n">
        <v>0</v>
      </c>
      <c r="F426" s="0" t="n">
        <v>0.799775</v>
      </c>
      <c r="G426" s="0" t="n">
        <v>0.099266</v>
      </c>
      <c r="H426" s="0" t="n">
        <v>278000</v>
      </c>
    </row>
    <row r="427" customFormat="false" ht="15" hidden="false" customHeight="false" outlineLevel="0" collapsed="false">
      <c r="A427" s="0" t="n">
        <v>425</v>
      </c>
      <c r="B427" s="0" t="n">
        <v>1</v>
      </c>
      <c r="C427" s="0" t="n">
        <v>18</v>
      </c>
      <c r="D427" s="0" t="n">
        <v>16</v>
      </c>
      <c r="E427" s="0" t="n">
        <v>0</v>
      </c>
      <c r="F427" s="0" t="n">
        <v>0.41599</v>
      </c>
      <c r="G427" s="0" t="n">
        <v>0.088424</v>
      </c>
      <c r="H427" s="0" t="n">
        <v>278000</v>
      </c>
    </row>
    <row r="428" customFormat="false" ht="15" hidden="false" customHeight="false" outlineLevel="0" collapsed="false">
      <c r="A428" s="0" t="n">
        <v>426</v>
      </c>
      <c r="B428" s="0" t="n">
        <v>1</v>
      </c>
      <c r="C428" s="0" t="n">
        <v>18</v>
      </c>
      <c r="D428" s="0" t="n">
        <v>17</v>
      </c>
      <c r="E428" s="0" t="n">
        <v>0</v>
      </c>
      <c r="F428" s="0" t="n">
        <v>0.079353</v>
      </c>
      <c r="G428" s="0" t="n">
        <v>0.118801</v>
      </c>
      <c r="H428" s="0" t="n">
        <v>278000</v>
      </c>
    </row>
    <row r="429" customFormat="false" ht="15" hidden="false" customHeight="false" outlineLevel="0" collapsed="false">
      <c r="A429" s="0" t="n">
        <v>427</v>
      </c>
      <c r="B429" s="0" t="n">
        <v>1</v>
      </c>
      <c r="C429" s="0" t="n">
        <v>18</v>
      </c>
      <c r="D429" s="0" t="n">
        <v>18</v>
      </c>
      <c r="E429" s="0" t="n">
        <v>0</v>
      </c>
      <c r="F429" s="0" t="n">
        <v>0</v>
      </c>
      <c r="G429" s="0" t="n">
        <v>0.126946</v>
      </c>
      <c r="H429" s="0" t="n">
        <v>278000</v>
      </c>
    </row>
    <row r="430" customFormat="false" ht="15" hidden="false" customHeight="false" outlineLevel="0" collapsed="false">
      <c r="A430" s="0" t="n">
        <v>428</v>
      </c>
      <c r="B430" s="0" t="n">
        <v>1</v>
      </c>
      <c r="C430" s="0" t="n">
        <v>18</v>
      </c>
      <c r="D430" s="0" t="n">
        <v>19</v>
      </c>
      <c r="E430" s="0" t="n">
        <v>1</v>
      </c>
      <c r="F430" s="0" t="n">
        <v>0</v>
      </c>
      <c r="G430" s="0" t="n">
        <v>0.112235</v>
      </c>
      <c r="H430" s="0" t="n">
        <v>277800</v>
      </c>
    </row>
    <row r="431" customFormat="false" ht="15" hidden="false" customHeight="false" outlineLevel="0" collapsed="false">
      <c r="A431" s="0" t="n">
        <v>429</v>
      </c>
      <c r="B431" s="0" t="n">
        <v>1</v>
      </c>
      <c r="C431" s="0" t="n">
        <v>18</v>
      </c>
      <c r="D431" s="0" t="n">
        <v>20</v>
      </c>
      <c r="E431" s="0" t="n">
        <v>1</v>
      </c>
      <c r="F431" s="0" t="n">
        <v>0</v>
      </c>
      <c r="G431" s="0" t="n">
        <v>0.104726</v>
      </c>
      <c r="H431" s="0" t="n">
        <v>277600</v>
      </c>
    </row>
    <row r="432" customFormat="false" ht="15" hidden="false" customHeight="false" outlineLevel="0" collapsed="false">
      <c r="A432" s="0" t="n">
        <v>430</v>
      </c>
      <c r="B432" s="0" t="n">
        <v>1</v>
      </c>
      <c r="C432" s="0" t="n">
        <v>18</v>
      </c>
      <c r="D432" s="0" t="n">
        <v>21</v>
      </c>
      <c r="E432" s="0" t="n">
        <v>0</v>
      </c>
      <c r="F432" s="0" t="n">
        <v>0</v>
      </c>
      <c r="G432" s="0" t="n">
        <v>0.093044</v>
      </c>
      <c r="H432" s="0" t="n">
        <v>277600</v>
      </c>
    </row>
    <row r="433" customFormat="false" ht="15" hidden="false" customHeight="false" outlineLevel="0" collapsed="false">
      <c r="A433" s="0" t="n">
        <v>431</v>
      </c>
      <c r="B433" s="0" t="n">
        <v>1</v>
      </c>
      <c r="C433" s="0" t="n">
        <v>18</v>
      </c>
      <c r="D433" s="0" t="n">
        <v>22</v>
      </c>
      <c r="E433" s="0" t="n">
        <v>0</v>
      </c>
      <c r="F433" s="0" t="n">
        <v>0</v>
      </c>
      <c r="G433" s="0" t="n">
        <v>0.074738</v>
      </c>
      <c r="H433" s="0" t="n">
        <v>277600</v>
      </c>
    </row>
    <row r="434" customFormat="false" ht="15" hidden="false" customHeight="false" outlineLevel="0" collapsed="false">
      <c r="A434" s="0" t="n">
        <v>432</v>
      </c>
      <c r="B434" s="0" t="n">
        <v>1</v>
      </c>
      <c r="C434" s="0" t="n">
        <v>18</v>
      </c>
      <c r="D434" s="0" t="n">
        <v>23</v>
      </c>
      <c r="E434" s="0" t="n">
        <v>0</v>
      </c>
      <c r="F434" s="0" t="n">
        <v>0</v>
      </c>
      <c r="G434" s="0" t="n">
        <v>0.064234</v>
      </c>
      <c r="H434" s="0" t="n">
        <v>277600</v>
      </c>
    </row>
    <row r="435" customFormat="false" ht="15" hidden="false" customHeight="false" outlineLevel="0" collapsed="false">
      <c r="A435" s="0" t="n">
        <v>433</v>
      </c>
      <c r="B435" s="0" t="n">
        <v>1</v>
      </c>
      <c r="C435" s="0" t="n">
        <v>19</v>
      </c>
      <c r="D435" s="0" t="n">
        <v>0</v>
      </c>
      <c r="E435" s="0" t="n">
        <v>0</v>
      </c>
      <c r="F435" s="0" t="n">
        <v>0</v>
      </c>
      <c r="G435" s="0" t="n">
        <v>0.058036</v>
      </c>
      <c r="H435" s="0" t="n">
        <v>277600</v>
      </c>
    </row>
    <row r="436" customFormat="false" ht="15" hidden="false" customHeight="false" outlineLevel="0" collapsed="false">
      <c r="A436" s="0" t="n">
        <v>434</v>
      </c>
      <c r="B436" s="0" t="n">
        <v>1</v>
      </c>
      <c r="C436" s="0" t="n">
        <v>19</v>
      </c>
      <c r="D436" s="0" t="n">
        <v>1</v>
      </c>
      <c r="E436" s="0" t="n">
        <v>0</v>
      </c>
      <c r="F436" s="0" t="n">
        <v>0</v>
      </c>
      <c r="G436" s="0" t="n">
        <v>0.075183</v>
      </c>
      <c r="H436" s="0" t="n">
        <v>277600</v>
      </c>
    </row>
    <row r="437" customFormat="false" ht="15" hidden="false" customHeight="false" outlineLevel="0" collapsed="false">
      <c r="A437" s="0" t="n">
        <v>435</v>
      </c>
      <c r="B437" s="0" t="n">
        <v>1</v>
      </c>
      <c r="C437" s="0" t="n">
        <v>19</v>
      </c>
      <c r="D437" s="0" t="n">
        <v>2</v>
      </c>
      <c r="E437" s="0" t="n">
        <v>0</v>
      </c>
      <c r="F437" s="0" t="n">
        <v>0</v>
      </c>
      <c r="G437" s="0" t="n">
        <v>0.085871</v>
      </c>
      <c r="H437" s="0" t="n">
        <v>277600</v>
      </c>
    </row>
    <row r="438" customFormat="false" ht="15" hidden="false" customHeight="false" outlineLevel="0" collapsed="false">
      <c r="A438" s="0" t="n">
        <v>436</v>
      </c>
      <c r="B438" s="0" t="n">
        <v>1</v>
      </c>
      <c r="C438" s="0" t="n">
        <v>19</v>
      </c>
      <c r="D438" s="0" t="n">
        <v>3</v>
      </c>
      <c r="E438" s="0" t="n">
        <v>0</v>
      </c>
      <c r="F438" s="0" t="n">
        <v>0</v>
      </c>
      <c r="G438" s="0" t="n">
        <v>0.095468</v>
      </c>
      <c r="H438" s="0" t="n">
        <v>277600</v>
      </c>
    </row>
    <row r="439" customFormat="false" ht="15" hidden="false" customHeight="false" outlineLevel="0" collapsed="false">
      <c r="A439" s="0" t="n">
        <v>437</v>
      </c>
      <c r="B439" s="0" t="n">
        <v>1</v>
      </c>
      <c r="C439" s="0" t="n">
        <v>19</v>
      </c>
      <c r="D439" s="0" t="n">
        <v>4</v>
      </c>
      <c r="E439" s="0" t="n">
        <v>0</v>
      </c>
      <c r="F439" s="0" t="n">
        <v>0</v>
      </c>
      <c r="G439" s="0" t="n">
        <v>0.143378</v>
      </c>
      <c r="H439" s="0" t="n">
        <v>277600</v>
      </c>
    </row>
    <row r="440" customFormat="false" ht="15" hidden="false" customHeight="false" outlineLevel="0" collapsed="false">
      <c r="A440" s="0" t="n">
        <v>438</v>
      </c>
      <c r="B440" s="0" t="n">
        <v>1</v>
      </c>
      <c r="C440" s="0" t="n">
        <v>19</v>
      </c>
      <c r="D440" s="0" t="n">
        <v>5</v>
      </c>
      <c r="E440" s="0" t="n">
        <v>0</v>
      </c>
      <c r="F440" s="0" t="n">
        <v>0</v>
      </c>
      <c r="G440" s="0" t="n">
        <v>0.178169</v>
      </c>
      <c r="H440" s="0" t="n">
        <v>277600</v>
      </c>
    </row>
    <row r="441" customFormat="false" ht="15" hidden="false" customHeight="false" outlineLevel="0" collapsed="false">
      <c r="A441" s="0" t="n">
        <v>439</v>
      </c>
      <c r="B441" s="0" t="n">
        <v>1</v>
      </c>
      <c r="C441" s="0" t="n">
        <v>19</v>
      </c>
      <c r="D441" s="0" t="n">
        <v>6</v>
      </c>
      <c r="E441" s="0" t="n">
        <v>0</v>
      </c>
      <c r="F441" s="0" t="n">
        <v>0</v>
      </c>
      <c r="G441" s="0" t="n">
        <v>0.222828</v>
      </c>
      <c r="H441" s="0" t="n">
        <v>277600</v>
      </c>
    </row>
    <row r="442" customFormat="false" ht="15" hidden="false" customHeight="false" outlineLevel="0" collapsed="false">
      <c r="A442" s="0" t="n">
        <v>440</v>
      </c>
      <c r="B442" s="0" t="n">
        <v>1</v>
      </c>
      <c r="C442" s="0" t="n">
        <v>19</v>
      </c>
      <c r="D442" s="0" t="n">
        <v>7</v>
      </c>
      <c r="E442" s="0" t="n">
        <v>1</v>
      </c>
      <c r="F442" s="0" t="n">
        <v>0.065066</v>
      </c>
      <c r="G442" s="0" t="n">
        <v>0.1726</v>
      </c>
      <c r="H442" s="0" t="n">
        <v>277400</v>
      </c>
    </row>
    <row r="443" customFormat="false" ht="15" hidden="false" customHeight="false" outlineLevel="0" collapsed="false">
      <c r="A443" s="0" t="n">
        <v>441</v>
      </c>
      <c r="B443" s="0" t="n">
        <v>1</v>
      </c>
      <c r="C443" s="0" t="n">
        <v>19</v>
      </c>
      <c r="D443" s="0" t="n">
        <v>8</v>
      </c>
      <c r="E443" s="0" t="n">
        <v>1</v>
      </c>
      <c r="F443" s="0" t="n">
        <v>0.341092</v>
      </c>
      <c r="G443" s="0" t="n">
        <v>0.205762</v>
      </c>
      <c r="H443" s="0" t="n">
        <v>277200</v>
      </c>
    </row>
    <row r="444" customFormat="false" ht="15" hidden="false" customHeight="false" outlineLevel="0" collapsed="false">
      <c r="A444" s="0" t="n">
        <v>442</v>
      </c>
      <c r="B444" s="0" t="n">
        <v>1</v>
      </c>
      <c r="C444" s="0" t="n">
        <v>19</v>
      </c>
      <c r="D444" s="0" t="n">
        <v>9</v>
      </c>
      <c r="E444" s="0" t="n">
        <v>0</v>
      </c>
      <c r="F444" s="0" t="n">
        <v>0.655777</v>
      </c>
      <c r="G444" s="0" t="n">
        <v>0.338723</v>
      </c>
      <c r="H444" s="0" t="n">
        <v>277200</v>
      </c>
    </row>
    <row r="445" customFormat="false" ht="15" hidden="false" customHeight="false" outlineLevel="0" collapsed="false">
      <c r="A445" s="0" t="n">
        <v>443</v>
      </c>
      <c r="B445" s="0" t="n">
        <v>1</v>
      </c>
      <c r="C445" s="0" t="n">
        <v>19</v>
      </c>
      <c r="D445" s="0" t="n">
        <v>10</v>
      </c>
      <c r="E445" s="0" t="n">
        <v>0</v>
      </c>
      <c r="F445" s="0" t="n">
        <v>0.934295</v>
      </c>
      <c r="G445" s="0" t="n">
        <v>0.391381</v>
      </c>
      <c r="H445" s="0" t="n">
        <v>277200</v>
      </c>
    </row>
    <row r="446" customFormat="false" ht="15" hidden="false" customHeight="false" outlineLevel="0" collapsed="false">
      <c r="A446" s="0" t="n">
        <v>444</v>
      </c>
      <c r="B446" s="0" t="n">
        <v>1</v>
      </c>
      <c r="C446" s="0" t="n">
        <v>19</v>
      </c>
      <c r="D446" s="0" t="n">
        <v>11</v>
      </c>
      <c r="E446" s="0" t="n">
        <v>0</v>
      </c>
      <c r="F446" s="0" t="n">
        <v>1</v>
      </c>
      <c r="G446" s="0" t="n">
        <v>0.226946</v>
      </c>
      <c r="H446" s="0" t="n">
        <v>277200</v>
      </c>
    </row>
    <row r="447" customFormat="false" ht="15" hidden="false" customHeight="false" outlineLevel="0" collapsed="false">
      <c r="A447" s="0" t="n">
        <v>445</v>
      </c>
      <c r="B447" s="0" t="n">
        <v>1</v>
      </c>
      <c r="C447" s="0" t="n">
        <v>19</v>
      </c>
      <c r="D447" s="0" t="n">
        <v>12</v>
      </c>
      <c r="E447" s="0" t="n">
        <v>0</v>
      </c>
      <c r="F447" s="0" t="n">
        <v>1</v>
      </c>
      <c r="G447" s="0" t="n">
        <v>0.159627</v>
      </c>
      <c r="H447" s="0" t="n">
        <v>277200</v>
      </c>
    </row>
    <row r="448" customFormat="false" ht="15" hidden="false" customHeight="false" outlineLevel="0" collapsed="false">
      <c r="A448" s="0" t="n">
        <v>446</v>
      </c>
      <c r="B448" s="0" t="n">
        <v>1</v>
      </c>
      <c r="C448" s="0" t="n">
        <v>19</v>
      </c>
      <c r="D448" s="0" t="n">
        <v>13</v>
      </c>
      <c r="E448" s="0" t="n">
        <v>0</v>
      </c>
      <c r="F448" s="0" t="n">
        <v>1</v>
      </c>
      <c r="G448" s="0" t="n">
        <v>0.209997</v>
      </c>
      <c r="H448" s="0" t="n">
        <v>277200</v>
      </c>
    </row>
    <row r="449" customFormat="false" ht="15" hidden="false" customHeight="false" outlineLevel="0" collapsed="false">
      <c r="A449" s="0" t="n">
        <v>447</v>
      </c>
      <c r="B449" s="0" t="n">
        <v>1</v>
      </c>
      <c r="C449" s="0" t="n">
        <v>19</v>
      </c>
      <c r="D449" s="0" t="n">
        <v>14</v>
      </c>
      <c r="E449" s="0" t="n">
        <v>0</v>
      </c>
      <c r="F449" s="0" t="n">
        <v>0.934295</v>
      </c>
      <c r="G449" s="0" t="n">
        <v>0.316924</v>
      </c>
      <c r="H449" s="0" t="n">
        <v>277200</v>
      </c>
    </row>
    <row r="450" customFormat="false" ht="15" hidden="false" customHeight="false" outlineLevel="0" collapsed="false">
      <c r="A450" s="0" t="n">
        <v>448</v>
      </c>
      <c r="B450" s="0" t="n">
        <v>1</v>
      </c>
      <c r="C450" s="0" t="n">
        <v>19</v>
      </c>
      <c r="D450" s="0" t="n">
        <v>15</v>
      </c>
      <c r="E450" s="0" t="n">
        <v>0</v>
      </c>
      <c r="F450" s="0" t="n">
        <v>0.655777</v>
      </c>
      <c r="G450" s="0" t="n">
        <v>0.440701</v>
      </c>
      <c r="H450" s="0" t="n">
        <v>277200</v>
      </c>
    </row>
    <row r="451" customFormat="false" ht="15" hidden="false" customHeight="false" outlineLevel="0" collapsed="false">
      <c r="A451" s="0" t="n">
        <v>449</v>
      </c>
      <c r="B451" s="0" t="n">
        <v>1</v>
      </c>
      <c r="C451" s="0" t="n">
        <v>19</v>
      </c>
      <c r="D451" s="0" t="n">
        <v>16</v>
      </c>
      <c r="E451" s="0" t="n">
        <v>0</v>
      </c>
      <c r="F451" s="0" t="n">
        <v>0.341092</v>
      </c>
      <c r="G451" s="0" t="n">
        <v>0.294042</v>
      </c>
      <c r="H451" s="0" t="n">
        <v>277200</v>
      </c>
    </row>
    <row r="452" customFormat="false" ht="15" hidden="false" customHeight="false" outlineLevel="0" collapsed="false">
      <c r="A452" s="0" t="n">
        <v>450</v>
      </c>
      <c r="B452" s="0" t="n">
        <v>1</v>
      </c>
      <c r="C452" s="0" t="n">
        <v>19</v>
      </c>
      <c r="D452" s="0" t="n">
        <v>17</v>
      </c>
      <c r="E452" s="0" t="n">
        <v>0</v>
      </c>
      <c r="F452" s="0" t="n">
        <v>0.065066</v>
      </c>
      <c r="G452" s="0" t="n">
        <v>0.254418</v>
      </c>
      <c r="H452" s="0" t="n">
        <v>277200</v>
      </c>
    </row>
    <row r="453" customFormat="false" ht="15" hidden="false" customHeight="false" outlineLevel="0" collapsed="false">
      <c r="A453" s="0" t="n">
        <v>451</v>
      </c>
      <c r="B453" s="0" t="n">
        <v>1</v>
      </c>
      <c r="C453" s="0" t="n">
        <v>19</v>
      </c>
      <c r="D453" s="0" t="n">
        <v>18</v>
      </c>
      <c r="E453" s="0" t="n">
        <v>0</v>
      </c>
      <c r="F453" s="0" t="n">
        <v>0</v>
      </c>
      <c r="G453" s="0" t="n">
        <v>0.231352</v>
      </c>
      <c r="H453" s="0" t="n">
        <v>277200</v>
      </c>
    </row>
    <row r="454" customFormat="false" ht="15" hidden="false" customHeight="false" outlineLevel="0" collapsed="false">
      <c r="A454" s="0" t="n">
        <v>452</v>
      </c>
      <c r="B454" s="0" t="n">
        <v>1</v>
      </c>
      <c r="C454" s="0" t="n">
        <v>19</v>
      </c>
      <c r="D454" s="0" t="n">
        <v>19</v>
      </c>
      <c r="E454" s="0" t="n">
        <v>1</v>
      </c>
      <c r="F454" s="0" t="n">
        <v>0</v>
      </c>
      <c r="G454" s="0" t="n">
        <v>0.117572</v>
      </c>
      <c r="H454" s="0" t="n">
        <v>277000</v>
      </c>
    </row>
    <row r="455" customFormat="false" ht="15" hidden="false" customHeight="false" outlineLevel="0" collapsed="false">
      <c r="A455" s="0" t="n">
        <v>453</v>
      </c>
      <c r="B455" s="0" t="n">
        <v>1</v>
      </c>
      <c r="C455" s="0" t="n">
        <v>19</v>
      </c>
      <c r="D455" s="0" t="n">
        <v>20</v>
      </c>
      <c r="E455" s="0" t="n">
        <v>1</v>
      </c>
      <c r="F455" s="0" t="n">
        <v>0</v>
      </c>
      <c r="G455" s="0" t="n">
        <v>0.108338</v>
      </c>
      <c r="H455" s="0" t="n">
        <v>276800</v>
      </c>
    </row>
    <row r="456" customFormat="false" ht="15" hidden="false" customHeight="false" outlineLevel="0" collapsed="false">
      <c r="A456" s="0" t="n">
        <v>454</v>
      </c>
      <c r="B456" s="0" t="n">
        <v>1</v>
      </c>
      <c r="C456" s="0" t="n">
        <v>19</v>
      </c>
      <c r="D456" s="0" t="n">
        <v>21</v>
      </c>
      <c r="E456" s="0" t="n">
        <v>0</v>
      </c>
      <c r="F456" s="0" t="n">
        <v>0</v>
      </c>
      <c r="G456" s="0" t="n">
        <v>0.101477</v>
      </c>
      <c r="H456" s="0" t="n">
        <v>276800</v>
      </c>
    </row>
    <row r="457" customFormat="false" ht="15" hidden="false" customHeight="false" outlineLevel="0" collapsed="false">
      <c r="A457" s="0" t="n">
        <v>455</v>
      </c>
      <c r="B457" s="0" t="n">
        <v>1</v>
      </c>
      <c r="C457" s="0" t="n">
        <v>19</v>
      </c>
      <c r="D457" s="0" t="n">
        <v>22</v>
      </c>
      <c r="E457" s="0" t="n">
        <v>0</v>
      </c>
      <c r="F457" s="0" t="n">
        <v>0</v>
      </c>
      <c r="G457" s="0" t="n">
        <v>0.127176</v>
      </c>
      <c r="H457" s="0" t="n">
        <v>276800</v>
      </c>
    </row>
    <row r="458" customFormat="false" ht="15" hidden="false" customHeight="false" outlineLevel="0" collapsed="false">
      <c r="A458" s="0" t="n">
        <v>456</v>
      </c>
      <c r="B458" s="0" t="n">
        <v>1</v>
      </c>
      <c r="C458" s="0" t="n">
        <v>19</v>
      </c>
      <c r="D458" s="0" t="n">
        <v>23</v>
      </c>
      <c r="E458" s="0" t="n">
        <v>0</v>
      </c>
      <c r="F458" s="0" t="n">
        <v>0</v>
      </c>
      <c r="G458" s="0" t="n">
        <v>0.135503</v>
      </c>
      <c r="H458" s="0" t="n">
        <v>276800</v>
      </c>
    </row>
    <row r="459" customFormat="false" ht="15" hidden="false" customHeight="false" outlineLevel="0" collapsed="false">
      <c r="A459" s="0" t="n">
        <v>457</v>
      </c>
      <c r="B459" s="0" t="n">
        <v>1</v>
      </c>
      <c r="C459" s="0" t="n">
        <v>20</v>
      </c>
      <c r="D459" s="0" t="n">
        <v>0</v>
      </c>
      <c r="E459" s="0" t="n">
        <v>0</v>
      </c>
      <c r="F459" s="0" t="n">
        <v>0</v>
      </c>
      <c r="G459" s="0" t="n">
        <v>0.095073</v>
      </c>
      <c r="H459" s="0" t="n">
        <v>276800</v>
      </c>
    </row>
    <row r="460" customFormat="false" ht="15" hidden="false" customHeight="false" outlineLevel="0" collapsed="false">
      <c r="A460" s="0" t="n">
        <v>458</v>
      </c>
      <c r="B460" s="0" t="n">
        <v>1</v>
      </c>
      <c r="C460" s="0" t="n">
        <v>20</v>
      </c>
      <c r="D460" s="0" t="n">
        <v>1</v>
      </c>
      <c r="E460" s="0" t="n">
        <v>0</v>
      </c>
      <c r="F460" s="0" t="n">
        <v>0</v>
      </c>
      <c r="G460" s="0" t="n">
        <v>0.074406</v>
      </c>
      <c r="H460" s="0" t="n">
        <v>276800</v>
      </c>
    </row>
    <row r="461" customFormat="false" ht="15" hidden="false" customHeight="false" outlineLevel="0" collapsed="false">
      <c r="A461" s="0" t="n">
        <v>459</v>
      </c>
      <c r="B461" s="0" t="n">
        <v>1</v>
      </c>
      <c r="C461" s="0" t="n">
        <v>20</v>
      </c>
      <c r="D461" s="0" t="n">
        <v>2</v>
      </c>
      <c r="E461" s="0" t="n">
        <v>0</v>
      </c>
      <c r="F461" s="0" t="n">
        <v>0</v>
      </c>
      <c r="G461" s="0" t="n">
        <v>0.110648</v>
      </c>
      <c r="H461" s="0" t="n">
        <v>276800</v>
      </c>
    </row>
    <row r="462" customFormat="false" ht="15" hidden="false" customHeight="false" outlineLevel="0" collapsed="false">
      <c r="A462" s="0" t="n">
        <v>460</v>
      </c>
      <c r="B462" s="0" t="n">
        <v>1</v>
      </c>
      <c r="C462" s="0" t="n">
        <v>20</v>
      </c>
      <c r="D462" s="0" t="n">
        <v>3</v>
      </c>
      <c r="E462" s="0" t="n">
        <v>0</v>
      </c>
      <c r="F462" s="0" t="n">
        <v>0</v>
      </c>
      <c r="G462" s="0" t="n">
        <v>0.090249</v>
      </c>
      <c r="H462" s="0" t="n">
        <v>276800</v>
      </c>
    </row>
    <row r="463" customFormat="false" ht="15" hidden="false" customHeight="false" outlineLevel="0" collapsed="false">
      <c r="A463" s="0" t="n">
        <v>461</v>
      </c>
      <c r="B463" s="0" t="n">
        <v>1</v>
      </c>
      <c r="C463" s="0" t="n">
        <v>20</v>
      </c>
      <c r="D463" s="0" t="n">
        <v>4</v>
      </c>
      <c r="E463" s="0" t="n">
        <v>0</v>
      </c>
      <c r="F463" s="0" t="n">
        <v>0</v>
      </c>
      <c r="G463" s="0" t="n">
        <v>0.109059</v>
      </c>
      <c r="H463" s="0" t="n">
        <v>276800</v>
      </c>
    </row>
    <row r="464" customFormat="false" ht="15" hidden="false" customHeight="false" outlineLevel="0" collapsed="false">
      <c r="A464" s="0" t="n">
        <v>462</v>
      </c>
      <c r="B464" s="0" t="n">
        <v>1</v>
      </c>
      <c r="C464" s="0" t="n">
        <v>20</v>
      </c>
      <c r="D464" s="0" t="n">
        <v>5</v>
      </c>
      <c r="E464" s="0" t="n">
        <v>0</v>
      </c>
      <c r="F464" s="0" t="n">
        <v>0</v>
      </c>
      <c r="G464" s="0" t="n">
        <v>0.098419</v>
      </c>
      <c r="H464" s="0" t="n">
        <v>276800</v>
      </c>
    </row>
    <row r="465" customFormat="false" ht="15" hidden="false" customHeight="false" outlineLevel="0" collapsed="false">
      <c r="A465" s="0" t="n">
        <v>463</v>
      </c>
      <c r="B465" s="0" t="n">
        <v>1</v>
      </c>
      <c r="C465" s="0" t="n">
        <v>20</v>
      </c>
      <c r="D465" s="0" t="n">
        <v>6</v>
      </c>
      <c r="E465" s="0" t="n">
        <v>0</v>
      </c>
      <c r="F465" s="0" t="n">
        <v>0</v>
      </c>
      <c r="G465" s="0" t="n">
        <v>0.114448</v>
      </c>
      <c r="H465" s="0" t="n">
        <v>276800</v>
      </c>
    </row>
    <row r="466" customFormat="false" ht="15" hidden="false" customHeight="false" outlineLevel="0" collapsed="false">
      <c r="A466" s="0" t="n">
        <v>464</v>
      </c>
      <c r="B466" s="0" t="n">
        <v>1</v>
      </c>
      <c r="C466" s="0" t="n">
        <v>20</v>
      </c>
      <c r="D466" s="0" t="n">
        <v>7</v>
      </c>
      <c r="E466" s="0" t="n">
        <v>1</v>
      </c>
      <c r="F466" s="0" t="n">
        <v>0.065477</v>
      </c>
      <c r="G466" s="0" t="n">
        <v>0.13977</v>
      </c>
      <c r="H466" s="0" t="n">
        <v>276600</v>
      </c>
    </row>
    <row r="467" customFormat="false" ht="15" hidden="false" customHeight="false" outlineLevel="0" collapsed="false">
      <c r="A467" s="0" t="n">
        <v>465</v>
      </c>
      <c r="B467" s="0" t="n">
        <v>1</v>
      </c>
      <c r="C467" s="0" t="n">
        <v>20</v>
      </c>
      <c r="D467" s="0" t="n">
        <v>8</v>
      </c>
      <c r="E467" s="0" t="n">
        <v>1</v>
      </c>
      <c r="F467" s="0" t="n">
        <v>0.343249</v>
      </c>
      <c r="G467" s="0" t="n">
        <v>0.19198</v>
      </c>
      <c r="H467" s="0" t="n">
        <v>276400</v>
      </c>
    </row>
    <row r="468" customFormat="false" ht="15" hidden="false" customHeight="false" outlineLevel="0" collapsed="false">
      <c r="A468" s="0" t="n">
        <v>466</v>
      </c>
      <c r="B468" s="0" t="n">
        <v>1</v>
      </c>
      <c r="C468" s="0" t="n">
        <v>20</v>
      </c>
      <c r="D468" s="0" t="n">
        <v>9</v>
      </c>
      <c r="E468" s="0" t="n">
        <v>0</v>
      </c>
      <c r="F468" s="0" t="n">
        <v>0.659924</v>
      </c>
      <c r="G468" s="0" t="n">
        <v>0.204337</v>
      </c>
      <c r="H468" s="0" t="n">
        <v>276400</v>
      </c>
    </row>
    <row r="469" customFormat="false" ht="15" hidden="false" customHeight="false" outlineLevel="0" collapsed="false">
      <c r="A469" s="0" t="n">
        <v>467</v>
      </c>
      <c r="B469" s="0" t="n">
        <v>1</v>
      </c>
      <c r="C469" s="0" t="n">
        <v>20</v>
      </c>
      <c r="D469" s="0" t="n">
        <v>10</v>
      </c>
      <c r="E469" s="0" t="n">
        <v>0</v>
      </c>
      <c r="F469" s="0" t="n">
        <v>0.940203</v>
      </c>
      <c r="G469" s="0" t="n">
        <v>0.303201</v>
      </c>
      <c r="H469" s="0" t="n">
        <v>276400</v>
      </c>
    </row>
    <row r="470" customFormat="false" ht="15" hidden="false" customHeight="false" outlineLevel="0" collapsed="false">
      <c r="A470" s="0" t="n">
        <v>468</v>
      </c>
      <c r="B470" s="0" t="n">
        <v>1</v>
      </c>
      <c r="C470" s="0" t="n">
        <v>20</v>
      </c>
      <c r="D470" s="0" t="n">
        <v>11</v>
      </c>
      <c r="E470" s="0" t="n">
        <v>0</v>
      </c>
      <c r="F470" s="0" t="n">
        <v>1</v>
      </c>
      <c r="G470" s="0" t="n">
        <v>0.42595</v>
      </c>
      <c r="H470" s="0" t="n">
        <v>276400</v>
      </c>
    </row>
    <row r="471" customFormat="false" ht="15" hidden="false" customHeight="false" outlineLevel="0" collapsed="false">
      <c r="A471" s="0" t="n">
        <v>469</v>
      </c>
      <c r="B471" s="0" t="n">
        <v>1</v>
      </c>
      <c r="C471" s="0" t="n">
        <v>20</v>
      </c>
      <c r="D471" s="0" t="n">
        <v>12</v>
      </c>
      <c r="E471" s="0" t="n">
        <v>0</v>
      </c>
      <c r="F471" s="0" t="n">
        <v>1</v>
      </c>
      <c r="G471" s="0" t="n">
        <v>0.576796</v>
      </c>
      <c r="H471" s="0" t="n">
        <v>276400</v>
      </c>
    </row>
    <row r="472" customFormat="false" ht="15" hidden="false" customHeight="false" outlineLevel="0" collapsed="false">
      <c r="A472" s="0" t="n">
        <v>470</v>
      </c>
      <c r="B472" s="0" t="n">
        <v>1</v>
      </c>
      <c r="C472" s="0" t="n">
        <v>20</v>
      </c>
      <c r="D472" s="0" t="n">
        <v>13</v>
      </c>
      <c r="E472" s="0" t="n">
        <v>0</v>
      </c>
      <c r="F472" s="0" t="n">
        <v>1</v>
      </c>
      <c r="G472" s="0" t="n">
        <v>0.693692</v>
      </c>
      <c r="H472" s="0" t="n">
        <v>276400</v>
      </c>
    </row>
    <row r="473" customFormat="false" ht="15" hidden="false" customHeight="false" outlineLevel="0" collapsed="false">
      <c r="A473" s="0" t="n">
        <v>471</v>
      </c>
      <c r="B473" s="0" t="n">
        <v>1</v>
      </c>
      <c r="C473" s="0" t="n">
        <v>20</v>
      </c>
      <c r="D473" s="0" t="n">
        <v>14</v>
      </c>
      <c r="E473" s="0" t="n">
        <v>0</v>
      </c>
      <c r="F473" s="0" t="n">
        <v>0.940203</v>
      </c>
      <c r="G473" s="0" t="n">
        <v>0.549579</v>
      </c>
      <c r="H473" s="0" t="n">
        <v>276400</v>
      </c>
    </row>
    <row r="474" customFormat="false" ht="15" hidden="false" customHeight="false" outlineLevel="0" collapsed="false">
      <c r="A474" s="0" t="n">
        <v>472</v>
      </c>
      <c r="B474" s="0" t="n">
        <v>1</v>
      </c>
      <c r="C474" s="0" t="n">
        <v>20</v>
      </c>
      <c r="D474" s="0" t="n">
        <v>15</v>
      </c>
      <c r="E474" s="0" t="n">
        <v>0</v>
      </c>
      <c r="F474" s="0" t="n">
        <v>0.659924</v>
      </c>
      <c r="G474" s="0" t="n">
        <v>1</v>
      </c>
      <c r="H474" s="0" t="n">
        <v>276400</v>
      </c>
    </row>
    <row r="475" customFormat="false" ht="15" hidden="false" customHeight="false" outlineLevel="0" collapsed="false">
      <c r="A475" s="0" t="n">
        <v>473</v>
      </c>
      <c r="B475" s="0" t="n">
        <v>1</v>
      </c>
      <c r="C475" s="0" t="n">
        <v>20</v>
      </c>
      <c r="D475" s="0" t="n">
        <v>16</v>
      </c>
      <c r="E475" s="0" t="n">
        <v>0</v>
      </c>
      <c r="F475" s="0" t="n">
        <v>0.343249</v>
      </c>
      <c r="G475" s="0" t="n">
        <v>0.848363</v>
      </c>
      <c r="H475" s="0" t="n">
        <v>276400</v>
      </c>
    </row>
    <row r="476" customFormat="false" ht="15" hidden="false" customHeight="false" outlineLevel="0" collapsed="false">
      <c r="A476" s="0" t="n">
        <v>474</v>
      </c>
      <c r="B476" s="0" t="n">
        <v>1</v>
      </c>
      <c r="C476" s="0" t="n">
        <v>20</v>
      </c>
      <c r="D476" s="0" t="n">
        <v>17</v>
      </c>
      <c r="E476" s="0" t="n">
        <v>0</v>
      </c>
      <c r="F476" s="0" t="n">
        <v>0.065477</v>
      </c>
      <c r="G476" s="0" t="n">
        <v>0.375395</v>
      </c>
      <c r="H476" s="0" t="n">
        <v>276400</v>
      </c>
    </row>
    <row r="477" customFormat="false" ht="15" hidden="false" customHeight="false" outlineLevel="0" collapsed="false">
      <c r="A477" s="0" t="n">
        <v>475</v>
      </c>
      <c r="B477" s="0" t="n">
        <v>1</v>
      </c>
      <c r="C477" s="0" t="n">
        <v>20</v>
      </c>
      <c r="D477" s="0" t="n">
        <v>18</v>
      </c>
      <c r="E477" s="0" t="n">
        <v>0</v>
      </c>
      <c r="F477" s="0" t="n">
        <v>0</v>
      </c>
      <c r="G477" s="0" t="n">
        <v>0.265807</v>
      </c>
      <c r="H477" s="0" t="n">
        <v>276400</v>
      </c>
    </row>
    <row r="478" customFormat="false" ht="15" hidden="false" customHeight="false" outlineLevel="0" collapsed="false">
      <c r="A478" s="0" t="n">
        <v>476</v>
      </c>
      <c r="B478" s="0" t="n">
        <v>1</v>
      </c>
      <c r="C478" s="0" t="n">
        <v>20</v>
      </c>
      <c r="D478" s="0" t="n">
        <v>19</v>
      </c>
      <c r="E478" s="0" t="n">
        <v>1</v>
      </c>
      <c r="F478" s="0" t="n">
        <v>0</v>
      </c>
      <c r="G478" s="0" t="n">
        <v>0.237981</v>
      </c>
      <c r="H478" s="0" t="n">
        <v>276200</v>
      </c>
    </row>
    <row r="479" customFormat="false" ht="15" hidden="false" customHeight="false" outlineLevel="0" collapsed="false">
      <c r="A479" s="0" t="n">
        <v>477</v>
      </c>
      <c r="B479" s="0" t="n">
        <v>1</v>
      </c>
      <c r="C479" s="0" t="n">
        <v>20</v>
      </c>
      <c r="D479" s="0" t="n">
        <v>20</v>
      </c>
      <c r="E479" s="0" t="n">
        <v>1</v>
      </c>
      <c r="F479" s="0" t="n">
        <v>0</v>
      </c>
      <c r="G479" s="0" t="n">
        <v>0.241453</v>
      </c>
      <c r="H479" s="0" t="n">
        <v>276000</v>
      </c>
    </row>
    <row r="480" customFormat="false" ht="15" hidden="false" customHeight="false" outlineLevel="0" collapsed="false">
      <c r="A480" s="0" t="n">
        <v>478</v>
      </c>
      <c r="B480" s="0" t="n">
        <v>1</v>
      </c>
      <c r="C480" s="0" t="n">
        <v>20</v>
      </c>
      <c r="D480" s="0" t="n">
        <v>21</v>
      </c>
      <c r="E480" s="0" t="n">
        <v>0</v>
      </c>
      <c r="F480" s="0" t="n">
        <v>0</v>
      </c>
      <c r="G480" s="0" t="n">
        <v>0.161724</v>
      </c>
      <c r="H480" s="0" t="n">
        <v>276000</v>
      </c>
    </row>
    <row r="481" customFormat="false" ht="15" hidden="false" customHeight="false" outlineLevel="0" collapsed="false">
      <c r="A481" s="0" t="n">
        <v>479</v>
      </c>
      <c r="B481" s="0" t="n">
        <v>1</v>
      </c>
      <c r="C481" s="0" t="n">
        <v>20</v>
      </c>
      <c r="D481" s="0" t="n">
        <v>22</v>
      </c>
      <c r="E481" s="0" t="n">
        <v>0</v>
      </c>
      <c r="F481" s="0" t="n">
        <v>0</v>
      </c>
      <c r="G481" s="0" t="n">
        <v>0.210859</v>
      </c>
      <c r="H481" s="0" t="n">
        <v>276000</v>
      </c>
    </row>
    <row r="482" customFormat="false" ht="15" hidden="false" customHeight="false" outlineLevel="0" collapsed="false">
      <c r="A482" s="0" t="n">
        <v>480</v>
      </c>
      <c r="B482" s="0" t="n">
        <v>1</v>
      </c>
      <c r="C482" s="0" t="n">
        <v>20</v>
      </c>
      <c r="D482" s="0" t="n">
        <v>23</v>
      </c>
      <c r="E482" s="0" t="n">
        <v>0</v>
      </c>
      <c r="F482" s="0" t="n">
        <v>0</v>
      </c>
      <c r="G482" s="0" t="n">
        <v>0.177204</v>
      </c>
      <c r="H482" s="0" t="n">
        <v>276000</v>
      </c>
    </row>
    <row r="483" customFormat="false" ht="15" hidden="false" customHeight="false" outlineLevel="0" collapsed="false">
      <c r="A483" s="0" t="n">
        <v>481</v>
      </c>
      <c r="B483" s="0" t="n">
        <v>1</v>
      </c>
      <c r="C483" s="0" t="n">
        <v>21</v>
      </c>
      <c r="D483" s="0" t="n">
        <v>0</v>
      </c>
      <c r="E483" s="0" t="n">
        <v>0</v>
      </c>
      <c r="F483" s="0" t="n">
        <v>0</v>
      </c>
      <c r="G483" s="0" t="n">
        <v>0.144149</v>
      </c>
      <c r="H483" s="0" t="n">
        <v>276000</v>
      </c>
    </row>
    <row r="484" customFormat="false" ht="15" hidden="false" customHeight="false" outlineLevel="0" collapsed="false">
      <c r="A484" s="0" t="n">
        <v>482</v>
      </c>
      <c r="B484" s="0" t="n">
        <v>1</v>
      </c>
      <c r="C484" s="0" t="n">
        <v>21</v>
      </c>
      <c r="D484" s="0" t="n">
        <v>1</v>
      </c>
      <c r="E484" s="0" t="n">
        <v>0</v>
      </c>
      <c r="F484" s="0" t="n">
        <v>0</v>
      </c>
      <c r="G484" s="0" t="n">
        <v>0.131777</v>
      </c>
      <c r="H484" s="0" t="n">
        <v>276000</v>
      </c>
    </row>
    <row r="485" customFormat="false" ht="15" hidden="false" customHeight="false" outlineLevel="0" collapsed="false">
      <c r="A485" s="0" t="n">
        <v>483</v>
      </c>
      <c r="B485" s="0" t="n">
        <v>1</v>
      </c>
      <c r="C485" s="0" t="n">
        <v>21</v>
      </c>
      <c r="D485" s="0" t="n">
        <v>2</v>
      </c>
      <c r="E485" s="0" t="n">
        <v>0</v>
      </c>
      <c r="F485" s="0" t="n">
        <v>0</v>
      </c>
      <c r="G485" s="0" t="n">
        <v>0.18311</v>
      </c>
      <c r="H485" s="0" t="n">
        <v>276000</v>
      </c>
    </row>
    <row r="486" customFormat="false" ht="15" hidden="false" customHeight="false" outlineLevel="0" collapsed="false">
      <c r="A486" s="0" t="n">
        <v>484</v>
      </c>
      <c r="B486" s="0" t="n">
        <v>1</v>
      </c>
      <c r="C486" s="0" t="n">
        <v>21</v>
      </c>
      <c r="D486" s="0" t="n">
        <v>3</v>
      </c>
      <c r="E486" s="0" t="n">
        <v>0</v>
      </c>
      <c r="F486" s="0" t="n">
        <v>0</v>
      </c>
      <c r="G486" s="0" t="n">
        <v>0.148274</v>
      </c>
      <c r="H486" s="0" t="n">
        <v>276000</v>
      </c>
    </row>
    <row r="487" customFormat="false" ht="15" hidden="false" customHeight="false" outlineLevel="0" collapsed="false">
      <c r="A487" s="0" t="n">
        <v>485</v>
      </c>
      <c r="B487" s="0" t="n">
        <v>1</v>
      </c>
      <c r="C487" s="0" t="n">
        <v>21</v>
      </c>
      <c r="D487" s="0" t="n">
        <v>4</v>
      </c>
      <c r="E487" s="0" t="n">
        <v>0</v>
      </c>
      <c r="F487" s="0" t="n">
        <v>0</v>
      </c>
      <c r="G487" s="0" t="n">
        <v>0.163536</v>
      </c>
      <c r="H487" s="0" t="n">
        <v>276000</v>
      </c>
    </row>
    <row r="488" customFormat="false" ht="15" hidden="false" customHeight="false" outlineLevel="0" collapsed="false">
      <c r="A488" s="0" t="n">
        <v>486</v>
      </c>
      <c r="B488" s="0" t="n">
        <v>1</v>
      </c>
      <c r="C488" s="0" t="n">
        <v>21</v>
      </c>
      <c r="D488" s="0" t="n">
        <v>5</v>
      </c>
      <c r="E488" s="0" t="n">
        <v>0</v>
      </c>
      <c r="F488" s="0" t="n">
        <v>0</v>
      </c>
      <c r="G488" s="0" t="n">
        <v>0.320935</v>
      </c>
      <c r="H488" s="0" t="n">
        <v>276000</v>
      </c>
    </row>
    <row r="489" customFormat="false" ht="15" hidden="false" customHeight="false" outlineLevel="0" collapsed="false">
      <c r="A489" s="0" t="n">
        <v>487</v>
      </c>
      <c r="B489" s="0" t="n">
        <v>1</v>
      </c>
      <c r="C489" s="0" t="n">
        <v>21</v>
      </c>
      <c r="D489" s="0" t="n">
        <v>6</v>
      </c>
      <c r="E489" s="0" t="n">
        <v>0</v>
      </c>
      <c r="F489" s="0" t="n">
        <v>0</v>
      </c>
      <c r="G489" s="0" t="n">
        <v>0.226805</v>
      </c>
      <c r="H489" s="0" t="n">
        <v>276000</v>
      </c>
    </row>
    <row r="490" customFormat="false" ht="15" hidden="false" customHeight="false" outlineLevel="0" collapsed="false">
      <c r="A490" s="0" t="n">
        <v>488</v>
      </c>
      <c r="B490" s="0" t="n">
        <v>1</v>
      </c>
      <c r="C490" s="0" t="n">
        <v>21</v>
      </c>
      <c r="D490" s="0" t="n">
        <v>7</v>
      </c>
      <c r="E490" s="0" t="n">
        <v>1</v>
      </c>
      <c r="F490" s="0" t="n">
        <v>0.069937</v>
      </c>
      <c r="G490" s="0" t="n">
        <v>0.16966</v>
      </c>
      <c r="H490" s="0" t="n">
        <v>275800</v>
      </c>
    </row>
    <row r="491" customFormat="false" ht="15" hidden="false" customHeight="false" outlineLevel="0" collapsed="false">
      <c r="A491" s="0" t="n">
        <v>489</v>
      </c>
      <c r="B491" s="0" t="n">
        <v>1</v>
      </c>
      <c r="C491" s="0" t="n">
        <v>21</v>
      </c>
      <c r="D491" s="0" t="n">
        <v>8</v>
      </c>
      <c r="E491" s="0" t="n">
        <v>1</v>
      </c>
      <c r="F491" s="0" t="n">
        <v>0.366631</v>
      </c>
      <c r="G491" s="0" t="n">
        <v>0.158323</v>
      </c>
      <c r="H491" s="0" t="n">
        <v>275600</v>
      </c>
    </row>
    <row r="492" customFormat="false" ht="15" hidden="false" customHeight="false" outlineLevel="0" collapsed="false">
      <c r="A492" s="0" t="n">
        <v>490</v>
      </c>
      <c r="B492" s="0" t="n">
        <v>1</v>
      </c>
      <c r="C492" s="0" t="n">
        <v>21</v>
      </c>
      <c r="D492" s="0" t="n">
        <v>9</v>
      </c>
      <c r="E492" s="0" t="n">
        <v>0</v>
      </c>
      <c r="F492" s="0" t="n">
        <v>0.704877</v>
      </c>
      <c r="G492" s="0" t="n">
        <v>0.148984</v>
      </c>
      <c r="H492" s="0" t="n">
        <v>275600</v>
      </c>
    </row>
    <row r="493" customFormat="false" ht="15" hidden="false" customHeight="false" outlineLevel="0" collapsed="false">
      <c r="A493" s="0" t="n">
        <v>491</v>
      </c>
      <c r="B493" s="0" t="n">
        <v>1</v>
      </c>
      <c r="C493" s="0" t="n">
        <v>21</v>
      </c>
      <c r="D493" s="0" t="n">
        <v>10</v>
      </c>
      <c r="E493" s="0" t="n">
        <v>0</v>
      </c>
      <c r="F493" s="0" t="n">
        <v>1</v>
      </c>
      <c r="G493" s="0" t="n">
        <v>0.196243</v>
      </c>
      <c r="H493" s="0" t="n">
        <v>275600</v>
      </c>
    </row>
    <row r="494" customFormat="false" ht="15" hidden="false" customHeight="false" outlineLevel="0" collapsed="false">
      <c r="A494" s="0" t="n">
        <v>492</v>
      </c>
      <c r="B494" s="0" t="n">
        <v>1</v>
      </c>
      <c r="C494" s="0" t="n">
        <v>21</v>
      </c>
      <c r="D494" s="0" t="n">
        <v>11</v>
      </c>
      <c r="E494" s="0" t="n">
        <v>0</v>
      </c>
      <c r="F494" s="0" t="n">
        <v>1</v>
      </c>
      <c r="G494" s="0" t="n">
        <v>0.173357</v>
      </c>
      <c r="H494" s="0" t="n">
        <v>275600</v>
      </c>
    </row>
    <row r="495" customFormat="false" ht="15" hidden="false" customHeight="false" outlineLevel="0" collapsed="false">
      <c r="A495" s="0" t="n">
        <v>493</v>
      </c>
      <c r="B495" s="0" t="n">
        <v>1</v>
      </c>
      <c r="C495" s="0" t="n">
        <v>21</v>
      </c>
      <c r="D495" s="0" t="n">
        <v>12</v>
      </c>
      <c r="E495" s="0" t="n">
        <v>0</v>
      </c>
      <c r="F495" s="0" t="n">
        <v>1</v>
      </c>
      <c r="G495" s="0" t="n">
        <v>0.203102</v>
      </c>
      <c r="H495" s="0" t="n">
        <v>275600</v>
      </c>
    </row>
    <row r="496" customFormat="false" ht="15" hidden="false" customHeight="false" outlineLevel="0" collapsed="false">
      <c r="A496" s="0" t="n">
        <v>494</v>
      </c>
      <c r="B496" s="0" t="n">
        <v>1</v>
      </c>
      <c r="C496" s="0" t="n">
        <v>21</v>
      </c>
      <c r="D496" s="0" t="n">
        <v>13</v>
      </c>
      <c r="E496" s="0" t="n">
        <v>0</v>
      </c>
      <c r="F496" s="0" t="n">
        <v>1</v>
      </c>
      <c r="G496" s="0" t="n">
        <v>0.192662</v>
      </c>
      <c r="H496" s="0" t="n">
        <v>275600</v>
      </c>
    </row>
    <row r="497" customFormat="false" ht="15" hidden="false" customHeight="false" outlineLevel="0" collapsed="false">
      <c r="A497" s="0" t="n">
        <v>495</v>
      </c>
      <c r="B497" s="0" t="n">
        <v>1</v>
      </c>
      <c r="C497" s="0" t="n">
        <v>21</v>
      </c>
      <c r="D497" s="0" t="n">
        <v>14</v>
      </c>
      <c r="E497" s="0" t="n">
        <v>0</v>
      </c>
      <c r="F497" s="0" t="n">
        <v>1</v>
      </c>
      <c r="G497" s="0" t="n">
        <v>0.163814</v>
      </c>
      <c r="H497" s="0" t="n">
        <v>275600</v>
      </c>
    </row>
    <row r="498" customFormat="false" ht="15" hidden="false" customHeight="false" outlineLevel="0" collapsed="false">
      <c r="A498" s="0" t="n">
        <v>496</v>
      </c>
      <c r="B498" s="0" t="n">
        <v>1</v>
      </c>
      <c r="C498" s="0" t="n">
        <v>21</v>
      </c>
      <c r="D498" s="0" t="n">
        <v>15</v>
      </c>
      <c r="E498" s="0" t="n">
        <v>0</v>
      </c>
      <c r="F498" s="0" t="n">
        <v>0.704877</v>
      </c>
      <c r="G498" s="0" t="n">
        <v>0.186421</v>
      </c>
      <c r="H498" s="0" t="n">
        <v>275600</v>
      </c>
    </row>
    <row r="499" customFormat="false" ht="15" hidden="false" customHeight="false" outlineLevel="0" collapsed="false">
      <c r="A499" s="0" t="n">
        <v>497</v>
      </c>
      <c r="B499" s="0" t="n">
        <v>1</v>
      </c>
      <c r="C499" s="0" t="n">
        <v>21</v>
      </c>
      <c r="D499" s="0" t="n">
        <v>16</v>
      </c>
      <c r="E499" s="0" t="n">
        <v>0</v>
      </c>
      <c r="F499" s="0" t="n">
        <v>0.366631</v>
      </c>
      <c r="G499" s="0" t="n">
        <v>0.193014</v>
      </c>
      <c r="H499" s="0" t="n">
        <v>275600</v>
      </c>
    </row>
    <row r="500" customFormat="false" ht="15" hidden="false" customHeight="false" outlineLevel="0" collapsed="false">
      <c r="A500" s="0" t="n">
        <v>498</v>
      </c>
      <c r="B500" s="0" t="n">
        <v>1</v>
      </c>
      <c r="C500" s="0" t="n">
        <v>21</v>
      </c>
      <c r="D500" s="0" t="n">
        <v>17</v>
      </c>
      <c r="E500" s="0" t="n">
        <v>0</v>
      </c>
      <c r="F500" s="0" t="n">
        <v>0.069937</v>
      </c>
      <c r="G500" s="0" t="n">
        <v>0.272088</v>
      </c>
      <c r="H500" s="0" t="n">
        <v>275600</v>
      </c>
    </row>
    <row r="501" customFormat="false" ht="15" hidden="false" customHeight="false" outlineLevel="0" collapsed="false">
      <c r="A501" s="0" t="n">
        <v>499</v>
      </c>
      <c r="B501" s="0" t="n">
        <v>1</v>
      </c>
      <c r="C501" s="0" t="n">
        <v>21</v>
      </c>
      <c r="D501" s="0" t="n">
        <v>18</v>
      </c>
      <c r="E501" s="0" t="n">
        <v>0</v>
      </c>
      <c r="F501" s="0" t="n">
        <v>0</v>
      </c>
      <c r="G501" s="0" t="n">
        <v>0.194507</v>
      </c>
      <c r="H501" s="0" t="n">
        <v>275600</v>
      </c>
    </row>
    <row r="502" customFormat="false" ht="15" hidden="false" customHeight="false" outlineLevel="0" collapsed="false">
      <c r="A502" s="0" t="n">
        <v>500</v>
      </c>
      <c r="B502" s="0" t="n">
        <v>1</v>
      </c>
      <c r="C502" s="0" t="n">
        <v>21</v>
      </c>
      <c r="D502" s="0" t="n">
        <v>19</v>
      </c>
      <c r="E502" s="0" t="n">
        <v>1</v>
      </c>
      <c r="F502" s="0" t="n">
        <v>0</v>
      </c>
      <c r="G502" s="0" t="n">
        <v>0.208813</v>
      </c>
      <c r="H502" s="0" t="n">
        <v>275400</v>
      </c>
    </row>
    <row r="503" customFormat="false" ht="15" hidden="false" customHeight="false" outlineLevel="0" collapsed="false">
      <c r="A503" s="0" t="n">
        <v>501</v>
      </c>
      <c r="B503" s="0" t="n">
        <v>1</v>
      </c>
      <c r="C503" s="0" t="n">
        <v>21</v>
      </c>
      <c r="D503" s="0" t="n">
        <v>20</v>
      </c>
      <c r="E503" s="0" t="n">
        <v>1</v>
      </c>
      <c r="F503" s="0" t="n">
        <v>0</v>
      </c>
      <c r="G503" s="0" t="n">
        <v>0.261827</v>
      </c>
      <c r="H503" s="0" t="n">
        <v>275200</v>
      </c>
    </row>
    <row r="504" customFormat="false" ht="15" hidden="false" customHeight="false" outlineLevel="0" collapsed="false">
      <c r="A504" s="0" t="n">
        <v>502</v>
      </c>
      <c r="B504" s="0" t="n">
        <v>1</v>
      </c>
      <c r="C504" s="0" t="n">
        <v>21</v>
      </c>
      <c r="D504" s="0" t="n">
        <v>21</v>
      </c>
      <c r="E504" s="0" t="n">
        <v>0</v>
      </c>
      <c r="F504" s="0" t="n">
        <v>0</v>
      </c>
      <c r="G504" s="0" t="n">
        <v>0.169906</v>
      </c>
      <c r="H504" s="0" t="n">
        <v>275200</v>
      </c>
    </row>
    <row r="505" customFormat="false" ht="15" hidden="false" customHeight="false" outlineLevel="0" collapsed="false">
      <c r="A505" s="0" t="n">
        <v>503</v>
      </c>
      <c r="B505" s="0" t="n">
        <v>1</v>
      </c>
      <c r="C505" s="0" t="n">
        <v>21</v>
      </c>
      <c r="D505" s="0" t="n">
        <v>22</v>
      </c>
      <c r="E505" s="0" t="n">
        <v>0</v>
      </c>
      <c r="F505" s="0" t="n">
        <v>0</v>
      </c>
      <c r="G505" s="0" t="n">
        <v>0.165229</v>
      </c>
      <c r="H505" s="0" t="n">
        <v>275200</v>
      </c>
    </row>
    <row r="506" customFormat="false" ht="15" hidden="false" customHeight="false" outlineLevel="0" collapsed="false">
      <c r="A506" s="0" t="n">
        <v>504</v>
      </c>
      <c r="B506" s="0" t="n">
        <v>1</v>
      </c>
      <c r="C506" s="0" t="n">
        <v>21</v>
      </c>
      <c r="D506" s="0" t="n">
        <v>23</v>
      </c>
      <c r="E506" s="0" t="n">
        <v>0</v>
      </c>
      <c r="F506" s="0" t="n">
        <v>0</v>
      </c>
      <c r="G506" s="0" t="n">
        <v>0.182274</v>
      </c>
      <c r="H506" s="0" t="n">
        <v>275200</v>
      </c>
    </row>
    <row r="507" customFormat="false" ht="15" hidden="false" customHeight="false" outlineLevel="0" collapsed="false">
      <c r="A507" s="0" t="n">
        <v>505</v>
      </c>
      <c r="B507" s="0" t="n">
        <v>1</v>
      </c>
      <c r="C507" s="0" t="n">
        <v>22</v>
      </c>
      <c r="D507" s="0" t="n">
        <v>0</v>
      </c>
      <c r="E507" s="0" t="n">
        <v>0</v>
      </c>
      <c r="F507" s="0" t="n">
        <v>0</v>
      </c>
      <c r="G507" s="0" t="n">
        <v>0.159665</v>
      </c>
      <c r="H507" s="0" t="n">
        <v>275200</v>
      </c>
    </row>
    <row r="508" customFormat="false" ht="15" hidden="false" customHeight="false" outlineLevel="0" collapsed="false">
      <c r="A508" s="0" t="n">
        <v>506</v>
      </c>
      <c r="B508" s="0" t="n">
        <v>1</v>
      </c>
      <c r="C508" s="0" t="n">
        <v>22</v>
      </c>
      <c r="D508" s="0" t="n">
        <v>1</v>
      </c>
      <c r="E508" s="0" t="n">
        <v>0</v>
      </c>
      <c r="F508" s="0" t="n">
        <v>0</v>
      </c>
      <c r="G508" s="0" t="n">
        <v>0.263949</v>
      </c>
      <c r="H508" s="0" t="n">
        <v>275200</v>
      </c>
    </row>
    <row r="509" customFormat="false" ht="15" hidden="false" customHeight="false" outlineLevel="0" collapsed="false">
      <c r="A509" s="0" t="n">
        <v>507</v>
      </c>
      <c r="B509" s="0" t="n">
        <v>1</v>
      </c>
      <c r="C509" s="0" t="n">
        <v>22</v>
      </c>
      <c r="D509" s="0" t="n">
        <v>2</v>
      </c>
      <c r="E509" s="0" t="n">
        <v>0</v>
      </c>
      <c r="F509" s="0" t="n">
        <v>0</v>
      </c>
      <c r="G509" s="0" t="n">
        <v>0.376315</v>
      </c>
      <c r="H509" s="0" t="n">
        <v>275200</v>
      </c>
    </row>
    <row r="510" customFormat="false" ht="15" hidden="false" customHeight="false" outlineLevel="0" collapsed="false">
      <c r="A510" s="0" t="n">
        <v>508</v>
      </c>
      <c r="B510" s="0" t="n">
        <v>1</v>
      </c>
      <c r="C510" s="0" t="n">
        <v>22</v>
      </c>
      <c r="D510" s="0" t="n">
        <v>3</v>
      </c>
      <c r="E510" s="0" t="n">
        <v>0</v>
      </c>
      <c r="F510" s="0" t="n">
        <v>0</v>
      </c>
      <c r="G510" s="0" t="n">
        <v>0.297902</v>
      </c>
      <c r="H510" s="0" t="n">
        <v>275200</v>
      </c>
    </row>
    <row r="511" customFormat="false" ht="15" hidden="false" customHeight="false" outlineLevel="0" collapsed="false">
      <c r="A511" s="0" t="n">
        <v>509</v>
      </c>
      <c r="B511" s="0" t="n">
        <v>1</v>
      </c>
      <c r="C511" s="0" t="n">
        <v>22</v>
      </c>
      <c r="D511" s="0" t="n">
        <v>4</v>
      </c>
      <c r="E511" s="0" t="n">
        <v>0</v>
      </c>
      <c r="F511" s="0" t="n">
        <v>0</v>
      </c>
      <c r="G511" s="0" t="n">
        <v>0.253947</v>
      </c>
      <c r="H511" s="0" t="n">
        <v>275200</v>
      </c>
    </row>
    <row r="512" customFormat="false" ht="15" hidden="false" customHeight="false" outlineLevel="0" collapsed="false">
      <c r="A512" s="0" t="n">
        <v>510</v>
      </c>
      <c r="B512" s="0" t="n">
        <v>1</v>
      </c>
      <c r="C512" s="0" t="n">
        <v>22</v>
      </c>
      <c r="D512" s="0" t="n">
        <v>5</v>
      </c>
      <c r="E512" s="0" t="n">
        <v>0</v>
      </c>
      <c r="F512" s="0" t="n">
        <v>0</v>
      </c>
      <c r="G512" s="0" t="n">
        <v>0.177309</v>
      </c>
      <c r="H512" s="0" t="n">
        <v>275200</v>
      </c>
    </row>
    <row r="513" customFormat="false" ht="15" hidden="false" customHeight="false" outlineLevel="0" collapsed="false">
      <c r="A513" s="0" t="n">
        <v>511</v>
      </c>
      <c r="B513" s="0" t="n">
        <v>1</v>
      </c>
      <c r="C513" s="0" t="n">
        <v>22</v>
      </c>
      <c r="D513" s="0" t="n">
        <v>6</v>
      </c>
      <c r="E513" s="0" t="n">
        <v>0</v>
      </c>
      <c r="F513" s="0" t="n">
        <v>0</v>
      </c>
      <c r="G513" s="0" t="n">
        <v>0.147789</v>
      </c>
      <c r="H513" s="0" t="n">
        <v>275200</v>
      </c>
    </row>
    <row r="514" customFormat="false" ht="15" hidden="false" customHeight="false" outlineLevel="0" collapsed="false">
      <c r="A514" s="0" t="n">
        <v>512</v>
      </c>
      <c r="B514" s="0" t="n">
        <v>1</v>
      </c>
      <c r="C514" s="0" t="n">
        <v>22</v>
      </c>
      <c r="D514" s="0" t="n">
        <v>7</v>
      </c>
      <c r="E514" s="0" t="n">
        <v>1</v>
      </c>
      <c r="F514" s="0" t="n">
        <v>0.065556</v>
      </c>
      <c r="G514" s="0" t="n">
        <v>0.165545</v>
      </c>
      <c r="H514" s="0" t="n">
        <v>275000</v>
      </c>
    </row>
    <row r="515" customFormat="false" ht="15" hidden="false" customHeight="false" outlineLevel="0" collapsed="false">
      <c r="A515" s="0" t="n">
        <v>513</v>
      </c>
      <c r="B515" s="0" t="n">
        <v>1</v>
      </c>
      <c r="C515" s="0" t="n">
        <v>22</v>
      </c>
      <c r="D515" s="0" t="n">
        <v>8</v>
      </c>
      <c r="E515" s="0" t="n">
        <v>1</v>
      </c>
      <c r="F515" s="0" t="n">
        <v>0.343661</v>
      </c>
      <c r="G515" s="0" t="n">
        <v>0.275275</v>
      </c>
      <c r="H515" s="0" t="n">
        <v>274800</v>
      </c>
    </row>
    <row r="516" customFormat="false" ht="15" hidden="false" customHeight="false" outlineLevel="0" collapsed="false">
      <c r="A516" s="0" t="n">
        <v>514</v>
      </c>
      <c r="B516" s="0" t="n">
        <v>1</v>
      </c>
      <c r="C516" s="0" t="n">
        <v>22</v>
      </c>
      <c r="D516" s="0" t="n">
        <v>9</v>
      </c>
      <c r="E516" s="0" t="n">
        <v>0</v>
      </c>
      <c r="F516" s="0" t="n">
        <v>0.660716</v>
      </c>
      <c r="G516" s="0" t="n">
        <v>0.261078</v>
      </c>
      <c r="H516" s="0" t="n">
        <v>274800</v>
      </c>
    </row>
    <row r="517" customFormat="false" ht="15" hidden="false" customHeight="false" outlineLevel="0" collapsed="false">
      <c r="A517" s="0" t="n">
        <v>515</v>
      </c>
      <c r="B517" s="0" t="n">
        <v>1</v>
      </c>
      <c r="C517" s="0" t="n">
        <v>22</v>
      </c>
      <c r="D517" s="0" t="n">
        <v>10</v>
      </c>
      <c r="E517" s="0" t="n">
        <v>0</v>
      </c>
      <c r="F517" s="0" t="n">
        <v>0.941332</v>
      </c>
      <c r="G517" s="0" t="n">
        <v>0.388383</v>
      </c>
      <c r="H517" s="0" t="n">
        <v>274800</v>
      </c>
    </row>
    <row r="518" customFormat="false" ht="15" hidden="false" customHeight="false" outlineLevel="0" collapsed="false">
      <c r="A518" s="0" t="n">
        <v>516</v>
      </c>
      <c r="B518" s="0" t="n">
        <v>1</v>
      </c>
      <c r="C518" s="0" t="n">
        <v>22</v>
      </c>
      <c r="D518" s="0" t="n">
        <v>11</v>
      </c>
      <c r="E518" s="0" t="n">
        <v>0</v>
      </c>
      <c r="F518" s="0" t="n">
        <v>1</v>
      </c>
      <c r="G518" s="0" t="n">
        <v>0.379211</v>
      </c>
      <c r="H518" s="0" t="n">
        <v>274800</v>
      </c>
    </row>
    <row r="519" customFormat="false" ht="15" hidden="false" customHeight="false" outlineLevel="0" collapsed="false">
      <c r="A519" s="0" t="n">
        <v>517</v>
      </c>
      <c r="B519" s="0" t="n">
        <v>1</v>
      </c>
      <c r="C519" s="0" t="n">
        <v>22</v>
      </c>
      <c r="D519" s="0" t="n">
        <v>12</v>
      </c>
      <c r="E519" s="0" t="n">
        <v>0</v>
      </c>
      <c r="F519" s="0" t="n">
        <v>1</v>
      </c>
      <c r="G519" s="0" t="n">
        <v>0.401502</v>
      </c>
      <c r="H519" s="0" t="n">
        <v>274800</v>
      </c>
    </row>
    <row r="520" customFormat="false" ht="15" hidden="false" customHeight="false" outlineLevel="0" collapsed="false">
      <c r="A520" s="0" t="n">
        <v>518</v>
      </c>
      <c r="B520" s="0" t="n">
        <v>1</v>
      </c>
      <c r="C520" s="0" t="n">
        <v>22</v>
      </c>
      <c r="D520" s="0" t="n">
        <v>13</v>
      </c>
      <c r="E520" s="0" t="n">
        <v>0</v>
      </c>
      <c r="F520" s="0" t="n">
        <v>1</v>
      </c>
      <c r="G520" s="0" t="n">
        <v>0.2679</v>
      </c>
      <c r="H520" s="0" t="n">
        <v>274800</v>
      </c>
    </row>
    <row r="521" customFormat="false" ht="15" hidden="false" customHeight="false" outlineLevel="0" collapsed="false">
      <c r="A521" s="0" t="n">
        <v>519</v>
      </c>
      <c r="B521" s="0" t="n">
        <v>1</v>
      </c>
      <c r="C521" s="0" t="n">
        <v>22</v>
      </c>
      <c r="D521" s="0" t="n">
        <v>14</v>
      </c>
      <c r="E521" s="0" t="n">
        <v>0</v>
      </c>
      <c r="F521" s="0" t="n">
        <v>0.941332</v>
      </c>
      <c r="G521" s="0" t="n">
        <v>0.340692</v>
      </c>
      <c r="H521" s="0" t="n">
        <v>274800</v>
      </c>
    </row>
    <row r="522" customFormat="false" ht="15" hidden="false" customHeight="false" outlineLevel="0" collapsed="false">
      <c r="A522" s="0" t="n">
        <v>520</v>
      </c>
      <c r="B522" s="0" t="n">
        <v>1</v>
      </c>
      <c r="C522" s="0" t="n">
        <v>22</v>
      </c>
      <c r="D522" s="0" t="n">
        <v>15</v>
      </c>
      <c r="E522" s="0" t="n">
        <v>0</v>
      </c>
      <c r="F522" s="0" t="n">
        <v>0.660716</v>
      </c>
      <c r="G522" s="0" t="n">
        <v>0.29552</v>
      </c>
      <c r="H522" s="0" t="n">
        <v>274800</v>
      </c>
    </row>
    <row r="523" customFormat="false" ht="15" hidden="false" customHeight="false" outlineLevel="0" collapsed="false">
      <c r="A523" s="0" t="n">
        <v>521</v>
      </c>
      <c r="B523" s="0" t="n">
        <v>1</v>
      </c>
      <c r="C523" s="0" t="n">
        <v>22</v>
      </c>
      <c r="D523" s="0" t="n">
        <v>16</v>
      </c>
      <c r="E523" s="0" t="n">
        <v>0</v>
      </c>
      <c r="F523" s="0" t="n">
        <v>0.343661</v>
      </c>
      <c r="G523" s="0" t="n">
        <v>0.446913</v>
      </c>
      <c r="H523" s="0" t="n">
        <v>274800</v>
      </c>
    </row>
    <row r="524" customFormat="false" ht="15" hidden="false" customHeight="false" outlineLevel="0" collapsed="false">
      <c r="A524" s="0" t="n">
        <v>522</v>
      </c>
      <c r="B524" s="0" t="n">
        <v>1</v>
      </c>
      <c r="C524" s="0" t="n">
        <v>22</v>
      </c>
      <c r="D524" s="0" t="n">
        <v>17</v>
      </c>
      <c r="E524" s="0" t="n">
        <v>0</v>
      </c>
      <c r="F524" s="0" t="n">
        <v>0.065556</v>
      </c>
      <c r="G524" s="0" t="n">
        <v>0.420963</v>
      </c>
      <c r="H524" s="0" t="n">
        <v>274800</v>
      </c>
    </row>
    <row r="525" customFormat="false" ht="15" hidden="false" customHeight="false" outlineLevel="0" collapsed="false">
      <c r="A525" s="0" t="n">
        <v>523</v>
      </c>
      <c r="B525" s="0" t="n">
        <v>1</v>
      </c>
      <c r="C525" s="0" t="n">
        <v>22</v>
      </c>
      <c r="D525" s="0" t="n">
        <v>18</v>
      </c>
      <c r="E525" s="0" t="n">
        <v>0</v>
      </c>
      <c r="F525" s="0" t="n">
        <v>0</v>
      </c>
      <c r="G525" s="0" t="n">
        <v>0.337144</v>
      </c>
      <c r="H525" s="0" t="n">
        <v>274800</v>
      </c>
    </row>
    <row r="526" customFormat="false" ht="15" hidden="false" customHeight="false" outlineLevel="0" collapsed="false">
      <c r="A526" s="0" t="n">
        <v>524</v>
      </c>
      <c r="B526" s="0" t="n">
        <v>1</v>
      </c>
      <c r="C526" s="0" t="n">
        <v>22</v>
      </c>
      <c r="D526" s="0" t="n">
        <v>19</v>
      </c>
      <c r="E526" s="0" t="n">
        <v>1</v>
      </c>
      <c r="F526" s="0" t="n">
        <v>0</v>
      </c>
      <c r="G526" s="0" t="n">
        <v>0.256692</v>
      </c>
      <c r="H526" s="0" t="n">
        <v>274600</v>
      </c>
    </row>
    <row r="527" customFormat="false" ht="15" hidden="false" customHeight="false" outlineLevel="0" collapsed="false">
      <c r="A527" s="0" t="n">
        <v>525</v>
      </c>
      <c r="B527" s="0" t="n">
        <v>1</v>
      </c>
      <c r="C527" s="0" t="n">
        <v>22</v>
      </c>
      <c r="D527" s="0" t="n">
        <v>20</v>
      </c>
      <c r="E527" s="0" t="n">
        <v>1</v>
      </c>
      <c r="F527" s="0" t="n">
        <v>0</v>
      </c>
      <c r="G527" s="0" t="n">
        <v>0.280576</v>
      </c>
      <c r="H527" s="0" t="n">
        <v>274400</v>
      </c>
    </row>
    <row r="528" customFormat="false" ht="15" hidden="false" customHeight="false" outlineLevel="0" collapsed="false">
      <c r="A528" s="0" t="n">
        <v>526</v>
      </c>
      <c r="B528" s="0" t="n">
        <v>1</v>
      </c>
      <c r="C528" s="0" t="n">
        <v>22</v>
      </c>
      <c r="D528" s="0" t="n">
        <v>21</v>
      </c>
      <c r="E528" s="0" t="n">
        <v>0</v>
      </c>
      <c r="F528" s="0" t="n">
        <v>0</v>
      </c>
      <c r="G528" s="0" t="n">
        <v>0.376856</v>
      </c>
      <c r="H528" s="0" t="n">
        <v>274400</v>
      </c>
    </row>
    <row r="529" customFormat="false" ht="15" hidden="false" customHeight="false" outlineLevel="0" collapsed="false">
      <c r="A529" s="0" t="n">
        <v>527</v>
      </c>
      <c r="B529" s="0" t="n">
        <v>1</v>
      </c>
      <c r="C529" s="0" t="n">
        <v>22</v>
      </c>
      <c r="D529" s="0" t="n">
        <v>22</v>
      </c>
      <c r="E529" s="0" t="n">
        <v>0</v>
      </c>
      <c r="F529" s="0" t="n">
        <v>0</v>
      </c>
      <c r="G529" s="0" t="n">
        <v>0.304319</v>
      </c>
      <c r="H529" s="0" t="n">
        <v>274400</v>
      </c>
    </row>
    <row r="530" customFormat="false" ht="15" hidden="false" customHeight="false" outlineLevel="0" collapsed="false">
      <c r="A530" s="0" t="n">
        <v>528</v>
      </c>
      <c r="B530" s="0" t="n">
        <v>1</v>
      </c>
      <c r="C530" s="0" t="n">
        <v>22</v>
      </c>
      <c r="D530" s="0" t="n">
        <v>23</v>
      </c>
      <c r="E530" s="0" t="n">
        <v>0</v>
      </c>
      <c r="F530" s="0" t="n">
        <v>0</v>
      </c>
      <c r="G530" s="0" t="n">
        <v>0.324459</v>
      </c>
      <c r="H530" s="0" t="n">
        <v>274400</v>
      </c>
    </row>
    <row r="531" customFormat="false" ht="15" hidden="false" customHeight="false" outlineLevel="0" collapsed="false">
      <c r="A531" s="0" t="n">
        <v>529</v>
      </c>
      <c r="B531" s="0" t="n">
        <v>1</v>
      </c>
      <c r="C531" s="0" t="n">
        <v>23</v>
      </c>
      <c r="D531" s="0" t="n">
        <v>0</v>
      </c>
      <c r="E531" s="0" t="n">
        <v>0</v>
      </c>
      <c r="F531" s="0" t="n">
        <v>0</v>
      </c>
      <c r="G531" s="0" t="n">
        <v>0.352546</v>
      </c>
      <c r="H531" s="0" t="n">
        <v>274400</v>
      </c>
    </row>
    <row r="532" customFormat="false" ht="15" hidden="false" customHeight="false" outlineLevel="0" collapsed="false">
      <c r="A532" s="0" t="n">
        <v>530</v>
      </c>
      <c r="B532" s="0" t="n">
        <v>1</v>
      </c>
      <c r="C532" s="0" t="n">
        <v>23</v>
      </c>
      <c r="D532" s="0" t="n">
        <v>1</v>
      </c>
      <c r="E532" s="0" t="n">
        <v>0</v>
      </c>
      <c r="F532" s="0" t="n">
        <v>0</v>
      </c>
      <c r="G532" s="0" t="n">
        <v>0.334312</v>
      </c>
      <c r="H532" s="0" t="n">
        <v>274400</v>
      </c>
    </row>
    <row r="533" customFormat="false" ht="15" hidden="false" customHeight="false" outlineLevel="0" collapsed="false">
      <c r="A533" s="0" t="n">
        <v>531</v>
      </c>
      <c r="B533" s="0" t="n">
        <v>1</v>
      </c>
      <c r="C533" s="0" t="n">
        <v>23</v>
      </c>
      <c r="D533" s="0" t="n">
        <v>2</v>
      </c>
      <c r="E533" s="0" t="n">
        <v>0</v>
      </c>
      <c r="F533" s="0" t="n">
        <v>0</v>
      </c>
      <c r="G533" s="0" t="n">
        <v>0.344606</v>
      </c>
      <c r="H533" s="0" t="n">
        <v>274400</v>
      </c>
    </row>
    <row r="534" customFormat="false" ht="15" hidden="false" customHeight="false" outlineLevel="0" collapsed="false">
      <c r="A534" s="0" t="n">
        <v>532</v>
      </c>
      <c r="B534" s="0" t="n">
        <v>1</v>
      </c>
      <c r="C534" s="0" t="n">
        <v>23</v>
      </c>
      <c r="D534" s="0" t="n">
        <v>3</v>
      </c>
      <c r="E534" s="0" t="n">
        <v>0</v>
      </c>
      <c r="F534" s="0" t="n">
        <v>0</v>
      </c>
      <c r="G534" s="0" t="n">
        <v>0.391555</v>
      </c>
      <c r="H534" s="0" t="n">
        <v>274400</v>
      </c>
    </row>
    <row r="535" customFormat="false" ht="15" hidden="false" customHeight="false" outlineLevel="0" collapsed="false">
      <c r="A535" s="0" t="n">
        <v>533</v>
      </c>
      <c r="B535" s="0" t="n">
        <v>1</v>
      </c>
      <c r="C535" s="0" t="n">
        <v>23</v>
      </c>
      <c r="D535" s="0" t="n">
        <v>4</v>
      </c>
      <c r="E535" s="0" t="n">
        <v>0</v>
      </c>
      <c r="F535" s="0" t="n">
        <v>0</v>
      </c>
      <c r="G535" s="0" t="n">
        <v>0.530045</v>
      </c>
      <c r="H535" s="0" t="n">
        <v>274400</v>
      </c>
    </row>
    <row r="536" customFormat="false" ht="15" hidden="false" customHeight="false" outlineLevel="0" collapsed="false">
      <c r="A536" s="0" t="n">
        <v>534</v>
      </c>
      <c r="B536" s="0" t="n">
        <v>1</v>
      </c>
      <c r="C536" s="0" t="n">
        <v>23</v>
      </c>
      <c r="D536" s="0" t="n">
        <v>5</v>
      </c>
      <c r="E536" s="0" t="n">
        <v>0</v>
      </c>
      <c r="F536" s="0" t="n">
        <v>0</v>
      </c>
      <c r="G536" s="0" t="n">
        <v>0.493209</v>
      </c>
      <c r="H536" s="0" t="n">
        <v>274400</v>
      </c>
    </row>
    <row r="537" customFormat="false" ht="15" hidden="false" customHeight="false" outlineLevel="0" collapsed="false">
      <c r="A537" s="0" t="n">
        <v>535</v>
      </c>
      <c r="B537" s="0" t="n">
        <v>1</v>
      </c>
      <c r="C537" s="0" t="n">
        <v>23</v>
      </c>
      <c r="D537" s="0" t="n">
        <v>6</v>
      </c>
      <c r="E537" s="0" t="n">
        <v>0</v>
      </c>
      <c r="F537" s="0" t="n">
        <v>0</v>
      </c>
      <c r="G537" s="0" t="n">
        <v>0.614589</v>
      </c>
      <c r="H537" s="0" t="n">
        <v>274400</v>
      </c>
    </row>
    <row r="538" customFormat="false" ht="15" hidden="false" customHeight="false" outlineLevel="0" collapsed="false">
      <c r="A538" s="0" t="n">
        <v>536</v>
      </c>
      <c r="B538" s="0" t="n">
        <v>1</v>
      </c>
      <c r="C538" s="0" t="n">
        <v>23</v>
      </c>
      <c r="D538" s="0" t="n">
        <v>7</v>
      </c>
      <c r="E538" s="0" t="n">
        <v>1</v>
      </c>
      <c r="F538" s="0" t="n">
        <v>0.063027</v>
      </c>
      <c r="G538" s="0" t="n">
        <v>0.598952</v>
      </c>
      <c r="H538" s="0" t="n">
        <v>274200</v>
      </c>
    </row>
    <row r="539" customFormat="false" ht="15" hidden="false" customHeight="false" outlineLevel="0" collapsed="false">
      <c r="A539" s="0" t="n">
        <v>537</v>
      </c>
      <c r="B539" s="0" t="n">
        <v>1</v>
      </c>
      <c r="C539" s="0" t="n">
        <v>23</v>
      </c>
      <c r="D539" s="0" t="n">
        <v>8</v>
      </c>
      <c r="E539" s="0" t="n">
        <v>1</v>
      </c>
      <c r="F539" s="0" t="n">
        <v>0.330405</v>
      </c>
      <c r="G539" s="0" t="n">
        <v>0.588123</v>
      </c>
      <c r="H539" s="0" t="n">
        <v>274000</v>
      </c>
    </row>
    <row r="540" customFormat="false" ht="15" hidden="false" customHeight="false" outlineLevel="0" collapsed="false">
      <c r="A540" s="0" t="n">
        <v>538</v>
      </c>
      <c r="B540" s="0" t="n">
        <v>1</v>
      </c>
      <c r="C540" s="0" t="n">
        <v>23</v>
      </c>
      <c r="D540" s="0" t="n">
        <v>9</v>
      </c>
      <c r="E540" s="0" t="n">
        <v>0</v>
      </c>
      <c r="F540" s="0" t="n">
        <v>0.63523</v>
      </c>
      <c r="G540" s="0" t="n">
        <v>0.604542</v>
      </c>
      <c r="H540" s="0" t="n">
        <v>274000</v>
      </c>
    </row>
    <row r="541" customFormat="false" ht="15" hidden="false" customHeight="false" outlineLevel="0" collapsed="false">
      <c r="A541" s="0" t="n">
        <v>539</v>
      </c>
      <c r="B541" s="0" t="n">
        <v>1</v>
      </c>
      <c r="C541" s="0" t="n">
        <v>23</v>
      </c>
      <c r="D541" s="0" t="n">
        <v>10</v>
      </c>
      <c r="E541" s="0" t="n">
        <v>0</v>
      </c>
      <c r="F541" s="0" t="n">
        <v>0.905021</v>
      </c>
      <c r="G541" s="0" t="n">
        <v>0.462266</v>
      </c>
      <c r="H541" s="0" t="n">
        <v>274000</v>
      </c>
    </row>
    <row r="542" customFormat="false" ht="15" hidden="false" customHeight="false" outlineLevel="0" collapsed="false">
      <c r="A542" s="0" t="n">
        <v>540</v>
      </c>
      <c r="B542" s="0" t="n">
        <v>1</v>
      </c>
      <c r="C542" s="0" t="n">
        <v>23</v>
      </c>
      <c r="D542" s="0" t="n">
        <v>11</v>
      </c>
      <c r="E542" s="0" t="n">
        <v>0</v>
      </c>
      <c r="F542" s="0" t="n">
        <v>1</v>
      </c>
      <c r="G542" s="0" t="n">
        <v>0.296328</v>
      </c>
      <c r="H542" s="0" t="n">
        <v>274000</v>
      </c>
    </row>
    <row r="543" customFormat="false" ht="15" hidden="false" customHeight="false" outlineLevel="0" collapsed="false">
      <c r="A543" s="0" t="n">
        <v>541</v>
      </c>
      <c r="B543" s="0" t="n">
        <v>1</v>
      </c>
      <c r="C543" s="0" t="n">
        <v>23</v>
      </c>
      <c r="D543" s="0" t="n">
        <v>12</v>
      </c>
      <c r="E543" s="0" t="n">
        <v>0</v>
      </c>
      <c r="F543" s="0" t="n">
        <v>1</v>
      </c>
      <c r="G543" s="0" t="n">
        <v>0.282677</v>
      </c>
      <c r="H543" s="0" t="n">
        <v>274000</v>
      </c>
    </row>
    <row r="544" customFormat="false" ht="15" hidden="false" customHeight="false" outlineLevel="0" collapsed="false">
      <c r="A544" s="0" t="n">
        <v>542</v>
      </c>
      <c r="B544" s="0" t="n">
        <v>1</v>
      </c>
      <c r="C544" s="0" t="n">
        <v>23</v>
      </c>
      <c r="D544" s="0" t="n">
        <v>13</v>
      </c>
      <c r="E544" s="0" t="n">
        <v>0</v>
      </c>
      <c r="F544" s="0" t="n">
        <v>1</v>
      </c>
      <c r="G544" s="0" t="n">
        <v>0.229233</v>
      </c>
      <c r="H544" s="0" t="n">
        <v>274000</v>
      </c>
    </row>
    <row r="545" customFormat="false" ht="15" hidden="false" customHeight="false" outlineLevel="0" collapsed="false">
      <c r="A545" s="0" t="n">
        <v>543</v>
      </c>
      <c r="B545" s="0" t="n">
        <v>1</v>
      </c>
      <c r="C545" s="0" t="n">
        <v>23</v>
      </c>
      <c r="D545" s="0" t="n">
        <v>14</v>
      </c>
      <c r="E545" s="0" t="n">
        <v>0</v>
      </c>
      <c r="F545" s="0" t="n">
        <v>0.905021</v>
      </c>
      <c r="G545" s="0" t="n">
        <v>0.311908</v>
      </c>
      <c r="H545" s="0" t="n">
        <v>274000</v>
      </c>
    </row>
    <row r="546" customFormat="false" ht="15" hidden="false" customHeight="false" outlineLevel="0" collapsed="false">
      <c r="A546" s="0" t="n">
        <v>544</v>
      </c>
      <c r="B546" s="0" t="n">
        <v>1</v>
      </c>
      <c r="C546" s="0" t="n">
        <v>23</v>
      </c>
      <c r="D546" s="0" t="n">
        <v>15</v>
      </c>
      <c r="E546" s="0" t="n">
        <v>0</v>
      </c>
      <c r="F546" s="0" t="n">
        <v>0.63523</v>
      </c>
      <c r="G546" s="0" t="n">
        <v>0.266405</v>
      </c>
      <c r="H546" s="0" t="n">
        <v>274000</v>
      </c>
    </row>
    <row r="547" customFormat="false" ht="15" hidden="false" customHeight="false" outlineLevel="0" collapsed="false">
      <c r="A547" s="0" t="n">
        <v>545</v>
      </c>
      <c r="B547" s="0" t="n">
        <v>1</v>
      </c>
      <c r="C547" s="0" t="n">
        <v>23</v>
      </c>
      <c r="D547" s="0" t="n">
        <v>16</v>
      </c>
      <c r="E547" s="0" t="n">
        <v>0</v>
      </c>
      <c r="F547" s="0" t="n">
        <v>0.330405</v>
      </c>
      <c r="G547" s="0" t="n">
        <v>0.33068</v>
      </c>
      <c r="H547" s="0" t="n">
        <v>274000</v>
      </c>
    </row>
    <row r="548" customFormat="false" ht="15" hidden="false" customHeight="false" outlineLevel="0" collapsed="false">
      <c r="A548" s="0" t="n">
        <v>546</v>
      </c>
      <c r="B548" s="0" t="n">
        <v>1</v>
      </c>
      <c r="C548" s="0" t="n">
        <v>23</v>
      </c>
      <c r="D548" s="0" t="n">
        <v>17</v>
      </c>
      <c r="E548" s="0" t="n">
        <v>0</v>
      </c>
      <c r="F548" s="0" t="n">
        <v>0.063027</v>
      </c>
      <c r="G548" s="0" t="n">
        <v>0.289217</v>
      </c>
      <c r="H548" s="0" t="n">
        <v>274000</v>
      </c>
    </row>
    <row r="549" customFormat="false" ht="15" hidden="false" customHeight="false" outlineLevel="0" collapsed="false">
      <c r="A549" s="0" t="n">
        <v>547</v>
      </c>
      <c r="B549" s="0" t="n">
        <v>1</v>
      </c>
      <c r="C549" s="0" t="n">
        <v>23</v>
      </c>
      <c r="D549" s="0" t="n">
        <v>18</v>
      </c>
      <c r="E549" s="0" t="n">
        <v>0</v>
      </c>
      <c r="F549" s="0" t="n">
        <v>0</v>
      </c>
      <c r="G549" s="0" t="n">
        <v>0.332984</v>
      </c>
      <c r="H549" s="0" t="n">
        <v>274000</v>
      </c>
    </row>
    <row r="550" customFormat="false" ht="15" hidden="false" customHeight="false" outlineLevel="0" collapsed="false">
      <c r="A550" s="0" t="n">
        <v>548</v>
      </c>
      <c r="B550" s="0" t="n">
        <v>1</v>
      </c>
      <c r="C550" s="0" t="n">
        <v>23</v>
      </c>
      <c r="D550" s="0" t="n">
        <v>19</v>
      </c>
      <c r="E550" s="0" t="n">
        <v>1</v>
      </c>
      <c r="F550" s="0" t="n">
        <v>0</v>
      </c>
      <c r="G550" s="0" t="n">
        <v>0.272839</v>
      </c>
      <c r="H550" s="0" t="n">
        <v>273800</v>
      </c>
    </row>
    <row r="551" customFormat="false" ht="15" hidden="false" customHeight="false" outlineLevel="0" collapsed="false">
      <c r="A551" s="0" t="n">
        <v>549</v>
      </c>
      <c r="B551" s="0" t="n">
        <v>1</v>
      </c>
      <c r="C551" s="0" t="n">
        <v>23</v>
      </c>
      <c r="D551" s="0" t="n">
        <v>20</v>
      </c>
      <c r="E551" s="0" t="n">
        <v>1</v>
      </c>
      <c r="F551" s="0" t="n">
        <v>0</v>
      </c>
      <c r="G551" s="0" t="n">
        <v>0.184405</v>
      </c>
      <c r="H551" s="0" t="n">
        <v>273600</v>
      </c>
    </row>
    <row r="552" customFormat="false" ht="15" hidden="false" customHeight="false" outlineLevel="0" collapsed="false">
      <c r="A552" s="0" t="n">
        <v>550</v>
      </c>
      <c r="B552" s="0" t="n">
        <v>1</v>
      </c>
      <c r="C552" s="0" t="n">
        <v>23</v>
      </c>
      <c r="D552" s="0" t="n">
        <v>21</v>
      </c>
      <c r="E552" s="0" t="n">
        <v>0</v>
      </c>
      <c r="F552" s="0" t="n">
        <v>0</v>
      </c>
      <c r="G552" s="0" t="n">
        <v>0.225134</v>
      </c>
      <c r="H552" s="0" t="n">
        <v>273600</v>
      </c>
    </row>
    <row r="553" customFormat="false" ht="15" hidden="false" customHeight="false" outlineLevel="0" collapsed="false">
      <c r="A553" s="0" t="n">
        <v>551</v>
      </c>
      <c r="B553" s="0" t="n">
        <v>1</v>
      </c>
      <c r="C553" s="0" t="n">
        <v>23</v>
      </c>
      <c r="D553" s="0" t="n">
        <v>22</v>
      </c>
      <c r="E553" s="0" t="n">
        <v>0</v>
      </c>
      <c r="F553" s="0" t="n">
        <v>0</v>
      </c>
      <c r="G553" s="0" t="n">
        <v>0.284591</v>
      </c>
      <c r="H553" s="0" t="n">
        <v>273600</v>
      </c>
    </row>
    <row r="554" customFormat="false" ht="15" hidden="false" customHeight="false" outlineLevel="0" collapsed="false">
      <c r="A554" s="0" t="n">
        <v>552</v>
      </c>
      <c r="B554" s="0" t="n">
        <v>1</v>
      </c>
      <c r="C554" s="0" t="n">
        <v>23</v>
      </c>
      <c r="D554" s="0" t="n">
        <v>23</v>
      </c>
      <c r="E554" s="0" t="n">
        <v>0</v>
      </c>
      <c r="F554" s="0" t="n">
        <v>0</v>
      </c>
      <c r="G554" s="0" t="n">
        <v>0.30608</v>
      </c>
      <c r="H554" s="0" t="n">
        <v>273600</v>
      </c>
    </row>
    <row r="555" customFormat="false" ht="15" hidden="false" customHeight="false" outlineLevel="0" collapsed="false">
      <c r="A555" s="0" t="n">
        <v>553</v>
      </c>
      <c r="B555" s="0" t="n">
        <v>1</v>
      </c>
      <c r="C555" s="0" t="n">
        <v>24</v>
      </c>
      <c r="D555" s="0" t="n">
        <v>0</v>
      </c>
      <c r="E555" s="0" t="n">
        <v>0</v>
      </c>
      <c r="F555" s="0" t="n">
        <v>0</v>
      </c>
      <c r="G555" s="0" t="n">
        <v>0.383478</v>
      </c>
      <c r="H555" s="0" t="n">
        <v>273600</v>
      </c>
    </row>
    <row r="556" customFormat="false" ht="15" hidden="false" customHeight="false" outlineLevel="0" collapsed="false">
      <c r="A556" s="0" t="n">
        <v>554</v>
      </c>
      <c r="B556" s="0" t="n">
        <v>1</v>
      </c>
      <c r="C556" s="0" t="n">
        <v>24</v>
      </c>
      <c r="D556" s="0" t="n">
        <v>1</v>
      </c>
      <c r="E556" s="0" t="n">
        <v>0</v>
      </c>
      <c r="F556" s="0" t="n">
        <v>0</v>
      </c>
      <c r="G556" s="0" t="n">
        <v>0.387941</v>
      </c>
      <c r="H556" s="0" t="n">
        <v>273600</v>
      </c>
    </row>
    <row r="557" customFormat="false" ht="15" hidden="false" customHeight="false" outlineLevel="0" collapsed="false">
      <c r="A557" s="0" t="n">
        <v>555</v>
      </c>
      <c r="B557" s="0" t="n">
        <v>1</v>
      </c>
      <c r="C557" s="0" t="n">
        <v>24</v>
      </c>
      <c r="D557" s="0" t="n">
        <v>2</v>
      </c>
      <c r="E557" s="0" t="n">
        <v>0</v>
      </c>
      <c r="F557" s="0" t="n">
        <v>0</v>
      </c>
      <c r="G557" s="0" t="n">
        <v>0.49287</v>
      </c>
      <c r="H557" s="0" t="n">
        <v>273600</v>
      </c>
    </row>
    <row r="558" customFormat="false" ht="15" hidden="false" customHeight="false" outlineLevel="0" collapsed="false">
      <c r="A558" s="0" t="n">
        <v>556</v>
      </c>
      <c r="B558" s="0" t="n">
        <v>1</v>
      </c>
      <c r="C558" s="0" t="n">
        <v>24</v>
      </c>
      <c r="D558" s="0" t="n">
        <v>3</v>
      </c>
      <c r="E558" s="0" t="n">
        <v>0</v>
      </c>
      <c r="F558" s="0" t="n">
        <v>0</v>
      </c>
      <c r="G558" s="0" t="n">
        <v>0.561441</v>
      </c>
      <c r="H558" s="0" t="n">
        <v>273600</v>
      </c>
    </row>
    <row r="559" customFormat="false" ht="15" hidden="false" customHeight="false" outlineLevel="0" collapsed="false">
      <c r="A559" s="0" t="n">
        <v>557</v>
      </c>
      <c r="B559" s="0" t="n">
        <v>1</v>
      </c>
      <c r="C559" s="0" t="n">
        <v>24</v>
      </c>
      <c r="D559" s="0" t="n">
        <v>4</v>
      </c>
      <c r="E559" s="0" t="n">
        <v>0</v>
      </c>
      <c r="F559" s="0" t="n">
        <v>0</v>
      </c>
      <c r="G559" s="0" t="n">
        <v>0.503687</v>
      </c>
      <c r="H559" s="0" t="n">
        <v>273600</v>
      </c>
    </row>
    <row r="560" customFormat="false" ht="15" hidden="false" customHeight="false" outlineLevel="0" collapsed="false">
      <c r="A560" s="0" t="n">
        <v>558</v>
      </c>
      <c r="B560" s="0" t="n">
        <v>1</v>
      </c>
      <c r="C560" s="0" t="n">
        <v>24</v>
      </c>
      <c r="D560" s="0" t="n">
        <v>5</v>
      </c>
      <c r="E560" s="0" t="n">
        <v>0</v>
      </c>
      <c r="F560" s="0" t="n">
        <v>0</v>
      </c>
      <c r="G560" s="0" t="n">
        <v>0.357957</v>
      </c>
      <c r="H560" s="0" t="n">
        <v>273600</v>
      </c>
    </row>
    <row r="561" customFormat="false" ht="15" hidden="false" customHeight="false" outlineLevel="0" collapsed="false">
      <c r="A561" s="0" t="n">
        <v>559</v>
      </c>
      <c r="B561" s="0" t="n">
        <v>1</v>
      </c>
      <c r="C561" s="0" t="n">
        <v>24</v>
      </c>
      <c r="D561" s="0" t="n">
        <v>6</v>
      </c>
      <c r="E561" s="0" t="n">
        <v>0</v>
      </c>
      <c r="F561" s="0" t="n">
        <v>0</v>
      </c>
      <c r="G561" s="0" t="n">
        <v>0.272785</v>
      </c>
      <c r="H561" s="0" t="n">
        <v>273600</v>
      </c>
    </row>
    <row r="562" customFormat="false" ht="15" hidden="false" customHeight="false" outlineLevel="0" collapsed="false">
      <c r="A562" s="0" t="n">
        <v>560</v>
      </c>
      <c r="B562" s="0" t="n">
        <v>1</v>
      </c>
      <c r="C562" s="0" t="n">
        <v>24</v>
      </c>
      <c r="D562" s="0" t="n">
        <v>7</v>
      </c>
      <c r="E562" s="0" t="n">
        <v>1</v>
      </c>
      <c r="F562" s="0" t="n">
        <v>0.064005</v>
      </c>
      <c r="G562" s="0" t="n">
        <v>0.169323</v>
      </c>
      <c r="H562" s="0" t="n">
        <v>273400</v>
      </c>
    </row>
    <row r="563" customFormat="false" ht="15" hidden="false" customHeight="false" outlineLevel="0" collapsed="false">
      <c r="A563" s="0" t="n">
        <v>561</v>
      </c>
      <c r="B563" s="0" t="n">
        <v>1</v>
      </c>
      <c r="C563" s="0" t="n">
        <v>24</v>
      </c>
      <c r="D563" s="0" t="n">
        <v>8</v>
      </c>
      <c r="E563" s="0" t="n">
        <v>1</v>
      </c>
      <c r="F563" s="0" t="n">
        <v>0.335533</v>
      </c>
      <c r="G563" s="0" t="n">
        <v>0.196013</v>
      </c>
      <c r="H563" s="0" t="n">
        <v>273200</v>
      </c>
    </row>
    <row r="564" customFormat="false" ht="15" hidden="false" customHeight="false" outlineLevel="0" collapsed="false">
      <c r="A564" s="0" t="n">
        <v>562</v>
      </c>
      <c r="B564" s="0" t="n">
        <v>1</v>
      </c>
      <c r="C564" s="0" t="n">
        <v>24</v>
      </c>
      <c r="D564" s="0" t="n">
        <v>9</v>
      </c>
      <c r="E564" s="0" t="n">
        <v>0</v>
      </c>
      <c r="F564" s="0" t="n">
        <v>0.64509</v>
      </c>
      <c r="G564" s="0" t="n">
        <v>0.233628</v>
      </c>
      <c r="H564" s="0" t="n">
        <v>273200</v>
      </c>
    </row>
    <row r="565" customFormat="false" ht="15" hidden="false" customHeight="false" outlineLevel="0" collapsed="false">
      <c r="A565" s="0" t="n">
        <v>563</v>
      </c>
      <c r="B565" s="0" t="n">
        <v>1</v>
      </c>
      <c r="C565" s="0" t="n">
        <v>24</v>
      </c>
      <c r="D565" s="0" t="n">
        <v>10</v>
      </c>
      <c r="E565" s="0" t="n">
        <v>0</v>
      </c>
      <c r="F565" s="0" t="n">
        <v>0.919069</v>
      </c>
      <c r="G565" s="0" t="n">
        <v>0.209968</v>
      </c>
      <c r="H565" s="0" t="n">
        <v>273200</v>
      </c>
    </row>
    <row r="566" customFormat="false" ht="15" hidden="false" customHeight="false" outlineLevel="0" collapsed="false">
      <c r="A566" s="0" t="n">
        <v>564</v>
      </c>
      <c r="B566" s="0" t="n">
        <v>1</v>
      </c>
      <c r="C566" s="0" t="n">
        <v>24</v>
      </c>
      <c r="D566" s="0" t="n">
        <v>11</v>
      </c>
      <c r="E566" s="0" t="n">
        <v>0</v>
      </c>
      <c r="F566" s="0" t="n">
        <v>1</v>
      </c>
      <c r="G566" s="0" t="n">
        <v>0.269249</v>
      </c>
      <c r="H566" s="0" t="n">
        <v>273200</v>
      </c>
    </row>
    <row r="567" customFormat="false" ht="15" hidden="false" customHeight="false" outlineLevel="0" collapsed="false">
      <c r="A567" s="0" t="n">
        <v>565</v>
      </c>
      <c r="B567" s="0" t="n">
        <v>1</v>
      </c>
      <c r="C567" s="0" t="n">
        <v>24</v>
      </c>
      <c r="D567" s="0" t="n">
        <v>12</v>
      </c>
      <c r="E567" s="0" t="n">
        <v>0</v>
      </c>
      <c r="F567" s="0" t="n">
        <v>1</v>
      </c>
      <c r="G567" s="0" t="n">
        <v>0.313564</v>
      </c>
      <c r="H567" s="0" t="n">
        <v>273200</v>
      </c>
    </row>
    <row r="568" customFormat="false" ht="15" hidden="false" customHeight="false" outlineLevel="0" collapsed="false">
      <c r="A568" s="0" t="n">
        <v>566</v>
      </c>
      <c r="B568" s="0" t="n">
        <v>1</v>
      </c>
      <c r="C568" s="0" t="n">
        <v>24</v>
      </c>
      <c r="D568" s="0" t="n">
        <v>13</v>
      </c>
      <c r="E568" s="0" t="n">
        <v>0</v>
      </c>
      <c r="F568" s="0" t="n">
        <v>1</v>
      </c>
      <c r="G568" s="0" t="n">
        <v>0.450959</v>
      </c>
      <c r="H568" s="0" t="n">
        <v>273200</v>
      </c>
    </row>
    <row r="569" customFormat="false" ht="15" hidden="false" customHeight="false" outlineLevel="0" collapsed="false">
      <c r="A569" s="0" t="n">
        <v>567</v>
      </c>
      <c r="B569" s="0" t="n">
        <v>1</v>
      </c>
      <c r="C569" s="0" t="n">
        <v>24</v>
      </c>
      <c r="D569" s="0" t="n">
        <v>14</v>
      </c>
      <c r="E569" s="0" t="n">
        <v>0</v>
      </c>
      <c r="F569" s="0" t="n">
        <v>0.919069</v>
      </c>
      <c r="G569" s="0" t="n">
        <v>0.46473</v>
      </c>
      <c r="H569" s="0" t="n">
        <v>273200</v>
      </c>
    </row>
    <row r="570" customFormat="false" ht="15" hidden="false" customHeight="false" outlineLevel="0" collapsed="false">
      <c r="A570" s="0" t="n">
        <v>568</v>
      </c>
      <c r="B570" s="0" t="n">
        <v>1</v>
      </c>
      <c r="C570" s="0" t="n">
        <v>24</v>
      </c>
      <c r="D570" s="0" t="n">
        <v>15</v>
      </c>
      <c r="E570" s="0" t="n">
        <v>0</v>
      </c>
      <c r="F570" s="0" t="n">
        <v>0.64509</v>
      </c>
      <c r="G570" s="0" t="n">
        <v>0.242547</v>
      </c>
      <c r="H570" s="0" t="n">
        <v>273200</v>
      </c>
    </row>
    <row r="571" customFormat="false" ht="15" hidden="false" customHeight="false" outlineLevel="0" collapsed="false">
      <c r="A571" s="0" t="n">
        <v>569</v>
      </c>
      <c r="B571" s="0" t="n">
        <v>1</v>
      </c>
      <c r="C571" s="0" t="n">
        <v>24</v>
      </c>
      <c r="D571" s="0" t="n">
        <v>16</v>
      </c>
      <c r="E571" s="0" t="n">
        <v>0</v>
      </c>
      <c r="F571" s="0" t="n">
        <v>0.335533</v>
      </c>
      <c r="G571" s="0" t="n">
        <v>0.208703</v>
      </c>
      <c r="H571" s="0" t="n">
        <v>273200</v>
      </c>
    </row>
    <row r="572" customFormat="false" ht="15" hidden="false" customHeight="false" outlineLevel="0" collapsed="false">
      <c r="A572" s="0" t="n">
        <v>570</v>
      </c>
      <c r="B572" s="0" t="n">
        <v>1</v>
      </c>
      <c r="C572" s="0" t="n">
        <v>24</v>
      </c>
      <c r="D572" s="0" t="n">
        <v>17</v>
      </c>
      <c r="E572" s="0" t="n">
        <v>0</v>
      </c>
      <c r="F572" s="0" t="n">
        <v>0.064005</v>
      </c>
      <c r="G572" s="0" t="n">
        <v>0.20504</v>
      </c>
      <c r="H572" s="0" t="n">
        <v>273200</v>
      </c>
    </row>
    <row r="573" customFormat="false" ht="15" hidden="false" customHeight="false" outlineLevel="0" collapsed="false">
      <c r="A573" s="0" t="n">
        <v>571</v>
      </c>
      <c r="B573" s="0" t="n">
        <v>1</v>
      </c>
      <c r="C573" s="0" t="n">
        <v>24</v>
      </c>
      <c r="D573" s="0" t="n">
        <v>18</v>
      </c>
      <c r="E573" s="0" t="n">
        <v>0</v>
      </c>
      <c r="F573" s="0" t="n">
        <v>0</v>
      </c>
      <c r="G573" s="0" t="n">
        <v>0.271428</v>
      </c>
      <c r="H573" s="0" t="n">
        <v>273200</v>
      </c>
    </row>
    <row r="574" customFormat="false" ht="15" hidden="false" customHeight="false" outlineLevel="0" collapsed="false">
      <c r="A574" s="0" t="n">
        <v>572</v>
      </c>
      <c r="B574" s="0" t="n">
        <v>1</v>
      </c>
      <c r="C574" s="0" t="n">
        <v>24</v>
      </c>
      <c r="D574" s="0" t="n">
        <v>19</v>
      </c>
      <c r="E574" s="0" t="n">
        <v>1</v>
      </c>
      <c r="F574" s="0" t="n">
        <v>0</v>
      </c>
      <c r="G574" s="0" t="n">
        <v>0.177695</v>
      </c>
      <c r="H574" s="0" t="n">
        <v>273000</v>
      </c>
    </row>
    <row r="575" customFormat="false" ht="15" hidden="false" customHeight="false" outlineLevel="0" collapsed="false">
      <c r="A575" s="0" t="n">
        <v>573</v>
      </c>
      <c r="B575" s="0" t="n">
        <v>1</v>
      </c>
      <c r="C575" s="0" t="n">
        <v>24</v>
      </c>
      <c r="D575" s="0" t="n">
        <v>20</v>
      </c>
      <c r="E575" s="0" t="n">
        <v>1</v>
      </c>
      <c r="F575" s="0" t="n">
        <v>0</v>
      </c>
      <c r="G575" s="0" t="n">
        <v>0.098934</v>
      </c>
      <c r="H575" s="0" t="n">
        <v>272800</v>
      </c>
    </row>
    <row r="576" customFormat="false" ht="15" hidden="false" customHeight="false" outlineLevel="0" collapsed="false">
      <c r="A576" s="0" t="n">
        <v>574</v>
      </c>
      <c r="B576" s="0" t="n">
        <v>1</v>
      </c>
      <c r="C576" s="0" t="n">
        <v>24</v>
      </c>
      <c r="D576" s="0" t="n">
        <v>21</v>
      </c>
      <c r="E576" s="0" t="n">
        <v>0</v>
      </c>
      <c r="F576" s="0" t="n">
        <v>0</v>
      </c>
      <c r="G576" s="0" t="n">
        <v>0.143222</v>
      </c>
      <c r="H576" s="0" t="n">
        <v>272800</v>
      </c>
    </row>
    <row r="577" customFormat="false" ht="15" hidden="false" customHeight="false" outlineLevel="0" collapsed="false">
      <c r="A577" s="0" t="n">
        <v>575</v>
      </c>
      <c r="B577" s="0" t="n">
        <v>1</v>
      </c>
      <c r="C577" s="0" t="n">
        <v>24</v>
      </c>
      <c r="D577" s="0" t="n">
        <v>22</v>
      </c>
      <c r="E577" s="0" t="n">
        <v>0</v>
      </c>
      <c r="F577" s="0" t="n">
        <v>0</v>
      </c>
      <c r="G577" s="0" t="n">
        <v>0.164023</v>
      </c>
      <c r="H577" s="0" t="n">
        <v>272800</v>
      </c>
    </row>
    <row r="578" customFormat="false" ht="15" hidden="false" customHeight="false" outlineLevel="0" collapsed="false">
      <c r="A578" s="0" t="n">
        <v>576</v>
      </c>
      <c r="B578" s="0" t="n">
        <v>1</v>
      </c>
      <c r="C578" s="0" t="n">
        <v>24</v>
      </c>
      <c r="D578" s="0" t="n">
        <v>23</v>
      </c>
      <c r="E578" s="0" t="n">
        <v>0</v>
      </c>
      <c r="F578" s="0" t="n">
        <v>0</v>
      </c>
      <c r="G578" s="0" t="n">
        <v>0.133838</v>
      </c>
      <c r="H578" s="0" t="n">
        <v>272800</v>
      </c>
    </row>
    <row r="579" customFormat="false" ht="15" hidden="false" customHeight="false" outlineLevel="0" collapsed="false">
      <c r="A579" s="0" t="n">
        <v>577</v>
      </c>
      <c r="B579" s="0" t="n">
        <v>1</v>
      </c>
      <c r="C579" s="0" t="n">
        <v>25</v>
      </c>
      <c r="D579" s="0" t="n">
        <v>0</v>
      </c>
      <c r="E579" s="0" t="n">
        <v>0</v>
      </c>
      <c r="F579" s="0" t="n">
        <v>0</v>
      </c>
      <c r="G579" s="0" t="n">
        <v>0.220986</v>
      </c>
      <c r="H579" s="0" t="n">
        <v>272800</v>
      </c>
    </row>
    <row r="580" customFormat="false" ht="15" hidden="false" customHeight="false" outlineLevel="0" collapsed="false">
      <c r="A580" s="0" t="n">
        <v>578</v>
      </c>
      <c r="B580" s="0" t="n">
        <v>1</v>
      </c>
      <c r="C580" s="0" t="n">
        <v>25</v>
      </c>
      <c r="D580" s="0" t="n">
        <v>1</v>
      </c>
      <c r="E580" s="0" t="n">
        <v>0</v>
      </c>
      <c r="F580" s="0" t="n">
        <v>0</v>
      </c>
      <c r="G580" s="0" t="n">
        <v>0.173232</v>
      </c>
      <c r="H580" s="0" t="n">
        <v>272800</v>
      </c>
    </row>
    <row r="581" customFormat="false" ht="15" hidden="false" customHeight="false" outlineLevel="0" collapsed="false">
      <c r="A581" s="0" t="n">
        <v>579</v>
      </c>
      <c r="B581" s="0" t="n">
        <v>1</v>
      </c>
      <c r="C581" s="0" t="n">
        <v>25</v>
      </c>
      <c r="D581" s="0" t="n">
        <v>2</v>
      </c>
      <c r="E581" s="0" t="n">
        <v>0</v>
      </c>
      <c r="F581" s="0" t="n">
        <v>0</v>
      </c>
      <c r="G581" s="0" t="n">
        <v>0.226038</v>
      </c>
      <c r="H581" s="0" t="n">
        <v>272800</v>
      </c>
    </row>
    <row r="582" customFormat="false" ht="15" hidden="false" customHeight="false" outlineLevel="0" collapsed="false">
      <c r="A582" s="0" t="n">
        <v>580</v>
      </c>
      <c r="B582" s="0" t="n">
        <v>1</v>
      </c>
      <c r="C582" s="0" t="n">
        <v>25</v>
      </c>
      <c r="D582" s="0" t="n">
        <v>3</v>
      </c>
      <c r="E582" s="0" t="n">
        <v>0</v>
      </c>
      <c r="F582" s="0" t="n">
        <v>0</v>
      </c>
      <c r="G582" s="0" t="n">
        <v>0.237277</v>
      </c>
      <c r="H582" s="0" t="n">
        <v>272800</v>
      </c>
    </row>
    <row r="583" customFormat="false" ht="15" hidden="false" customHeight="false" outlineLevel="0" collapsed="false">
      <c r="A583" s="0" t="n">
        <v>581</v>
      </c>
      <c r="B583" s="0" t="n">
        <v>1</v>
      </c>
      <c r="C583" s="0" t="n">
        <v>25</v>
      </c>
      <c r="D583" s="0" t="n">
        <v>4</v>
      </c>
      <c r="E583" s="0" t="n">
        <v>0</v>
      </c>
      <c r="F583" s="0" t="n">
        <v>0</v>
      </c>
      <c r="G583" s="0" t="n">
        <v>0.342331</v>
      </c>
      <c r="H583" s="0" t="n">
        <v>272800</v>
      </c>
    </row>
    <row r="584" customFormat="false" ht="15" hidden="false" customHeight="false" outlineLevel="0" collapsed="false">
      <c r="A584" s="0" t="n">
        <v>582</v>
      </c>
      <c r="B584" s="0" t="n">
        <v>1</v>
      </c>
      <c r="C584" s="0" t="n">
        <v>25</v>
      </c>
      <c r="D584" s="0" t="n">
        <v>5</v>
      </c>
      <c r="E584" s="0" t="n">
        <v>0</v>
      </c>
      <c r="F584" s="0" t="n">
        <v>0</v>
      </c>
      <c r="G584" s="0" t="n">
        <v>0.45872</v>
      </c>
      <c r="H584" s="0" t="n">
        <v>272800</v>
      </c>
    </row>
    <row r="585" customFormat="false" ht="15" hidden="false" customHeight="false" outlineLevel="0" collapsed="false">
      <c r="A585" s="0" t="n">
        <v>583</v>
      </c>
      <c r="B585" s="0" t="n">
        <v>1</v>
      </c>
      <c r="C585" s="0" t="n">
        <v>25</v>
      </c>
      <c r="D585" s="0" t="n">
        <v>6</v>
      </c>
      <c r="E585" s="0" t="n">
        <v>0</v>
      </c>
      <c r="F585" s="0" t="n">
        <v>0</v>
      </c>
      <c r="G585" s="0" t="n">
        <v>0.439579</v>
      </c>
      <c r="H585" s="0" t="n">
        <v>272800</v>
      </c>
    </row>
    <row r="586" customFormat="false" ht="15" hidden="false" customHeight="false" outlineLevel="0" collapsed="false">
      <c r="A586" s="0" t="n">
        <v>584</v>
      </c>
      <c r="B586" s="0" t="n">
        <v>1</v>
      </c>
      <c r="C586" s="0" t="n">
        <v>25</v>
      </c>
      <c r="D586" s="0" t="n">
        <v>7</v>
      </c>
      <c r="E586" s="0" t="n">
        <v>1</v>
      </c>
      <c r="F586" s="0" t="n">
        <v>0.063188</v>
      </c>
      <c r="G586" s="0" t="n">
        <v>0.452051</v>
      </c>
      <c r="H586" s="0" t="n">
        <v>272600</v>
      </c>
    </row>
    <row r="587" customFormat="false" ht="15" hidden="false" customHeight="false" outlineLevel="0" collapsed="false">
      <c r="A587" s="0" t="n">
        <v>585</v>
      </c>
      <c r="B587" s="0" t="n">
        <v>1</v>
      </c>
      <c r="C587" s="0" t="n">
        <v>25</v>
      </c>
      <c r="D587" s="0" t="n">
        <v>8</v>
      </c>
      <c r="E587" s="0" t="n">
        <v>1</v>
      </c>
      <c r="F587" s="0" t="n">
        <v>0.331248</v>
      </c>
      <c r="G587" s="0" t="n">
        <v>0.340217</v>
      </c>
      <c r="H587" s="0" t="n">
        <v>272400</v>
      </c>
    </row>
    <row r="588" customFormat="false" ht="15" hidden="false" customHeight="false" outlineLevel="0" collapsed="false">
      <c r="A588" s="0" t="n">
        <v>586</v>
      </c>
      <c r="B588" s="0" t="n">
        <v>1</v>
      </c>
      <c r="C588" s="0" t="n">
        <v>25</v>
      </c>
      <c r="D588" s="0" t="n">
        <v>9</v>
      </c>
      <c r="E588" s="0" t="n">
        <v>0</v>
      </c>
      <c r="F588" s="0" t="n">
        <v>0.63685</v>
      </c>
      <c r="G588" s="0" t="n">
        <v>0.32821</v>
      </c>
      <c r="H588" s="0" t="n">
        <v>272400</v>
      </c>
    </row>
    <row r="589" customFormat="false" ht="15" hidden="false" customHeight="false" outlineLevel="0" collapsed="false">
      <c r="A589" s="0" t="n">
        <v>587</v>
      </c>
      <c r="B589" s="0" t="n">
        <v>1</v>
      </c>
      <c r="C589" s="0" t="n">
        <v>25</v>
      </c>
      <c r="D589" s="0" t="n">
        <v>10</v>
      </c>
      <c r="E589" s="0" t="n">
        <v>0</v>
      </c>
      <c r="F589" s="0" t="n">
        <v>0.90733</v>
      </c>
      <c r="G589" s="0" t="n">
        <v>0.310021</v>
      </c>
      <c r="H589" s="0" t="n">
        <v>272400</v>
      </c>
    </row>
    <row r="590" customFormat="false" ht="15" hidden="false" customHeight="false" outlineLevel="0" collapsed="false">
      <c r="A590" s="0" t="n">
        <v>588</v>
      </c>
      <c r="B590" s="0" t="n">
        <v>1</v>
      </c>
      <c r="C590" s="0" t="n">
        <v>25</v>
      </c>
      <c r="D590" s="0" t="n">
        <v>11</v>
      </c>
      <c r="E590" s="0" t="n">
        <v>0</v>
      </c>
      <c r="F590" s="0" t="n">
        <v>1</v>
      </c>
      <c r="G590" s="0" t="n">
        <v>0.405963</v>
      </c>
      <c r="H590" s="0" t="n">
        <v>272400</v>
      </c>
    </row>
    <row r="591" customFormat="false" ht="15" hidden="false" customHeight="false" outlineLevel="0" collapsed="false">
      <c r="A591" s="0" t="n">
        <v>589</v>
      </c>
      <c r="B591" s="0" t="n">
        <v>1</v>
      </c>
      <c r="C591" s="0" t="n">
        <v>25</v>
      </c>
      <c r="D591" s="0" t="n">
        <v>12</v>
      </c>
      <c r="E591" s="0" t="n">
        <v>0</v>
      </c>
      <c r="F591" s="0" t="n">
        <v>1</v>
      </c>
      <c r="G591" s="0" t="n">
        <v>0.269715</v>
      </c>
      <c r="H591" s="0" t="n">
        <v>272400</v>
      </c>
    </row>
    <row r="592" customFormat="false" ht="15" hidden="false" customHeight="false" outlineLevel="0" collapsed="false">
      <c r="A592" s="0" t="n">
        <v>590</v>
      </c>
      <c r="B592" s="0" t="n">
        <v>1</v>
      </c>
      <c r="C592" s="0" t="n">
        <v>25</v>
      </c>
      <c r="D592" s="0" t="n">
        <v>13</v>
      </c>
      <c r="E592" s="0" t="n">
        <v>0</v>
      </c>
      <c r="F592" s="0" t="n">
        <v>1</v>
      </c>
      <c r="G592" s="0" t="n">
        <v>0.272232</v>
      </c>
      <c r="H592" s="0" t="n">
        <v>272400</v>
      </c>
    </row>
    <row r="593" customFormat="false" ht="15" hidden="false" customHeight="false" outlineLevel="0" collapsed="false">
      <c r="A593" s="0" t="n">
        <v>591</v>
      </c>
      <c r="B593" s="0" t="n">
        <v>1</v>
      </c>
      <c r="C593" s="0" t="n">
        <v>25</v>
      </c>
      <c r="D593" s="0" t="n">
        <v>14</v>
      </c>
      <c r="E593" s="0" t="n">
        <v>0</v>
      </c>
      <c r="F593" s="0" t="n">
        <v>0.90733</v>
      </c>
      <c r="G593" s="0" t="n">
        <v>0.29009</v>
      </c>
      <c r="H593" s="0" t="n">
        <v>272400</v>
      </c>
    </row>
    <row r="594" customFormat="false" ht="15" hidden="false" customHeight="false" outlineLevel="0" collapsed="false">
      <c r="A594" s="0" t="n">
        <v>592</v>
      </c>
      <c r="B594" s="0" t="n">
        <v>1</v>
      </c>
      <c r="C594" s="0" t="n">
        <v>25</v>
      </c>
      <c r="D594" s="0" t="n">
        <v>15</v>
      </c>
      <c r="E594" s="0" t="n">
        <v>0</v>
      </c>
      <c r="F594" s="0" t="n">
        <v>0.63685</v>
      </c>
      <c r="G594" s="0" t="n">
        <v>0.295216</v>
      </c>
      <c r="H594" s="0" t="n">
        <v>272400</v>
      </c>
    </row>
    <row r="595" customFormat="false" ht="15" hidden="false" customHeight="false" outlineLevel="0" collapsed="false">
      <c r="A595" s="0" t="n">
        <v>593</v>
      </c>
      <c r="B595" s="0" t="n">
        <v>1</v>
      </c>
      <c r="C595" s="0" t="n">
        <v>25</v>
      </c>
      <c r="D595" s="0" t="n">
        <v>16</v>
      </c>
      <c r="E595" s="0" t="n">
        <v>0</v>
      </c>
      <c r="F595" s="0" t="n">
        <v>0.331248</v>
      </c>
      <c r="G595" s="0" t="n">
        <v>0.258463</v>
      </c>
      <c r="H595" s="0" t="n">
        <v>272400</v>
      </c>
    </row>
    <row r="596" customFormat="false" ht="15" hidden="false" customHeight="false" outlineLevel="0" collapsed="false">
      <c r="A596" s="0" t="n">
        <v>594</v>
      </c>
      <c r="B596" s="0" t="n">
        <v>1</v>
      </c>
      <c r="C596" s="0" t="n">
        <v>25</v>
      </c>
      <c r="D596" s="0" t="n">
        <v>17</v>
      </c>
      <c r="E596" s="0" t="n">
        <v>0</v>
      </c>
      <c r="F596" s="0" t="n">
        <v>0.063188</v>
      </c>
      <c r="G596" s="0" t="n">
        <v>0.212685</v>
      </c>
      <c r="H596" s="0" t="n">
        <v>272400</v>
      </c>
    </row>
    <row r="597" customFormat="false" ht="15" hidden="false" customHeight="false" outlineLevel="0" collapsed="false">
      <c r="A597" s="0" t="n">
        <v>595</v>
      </c>
      <c r="B597" s="0" t="n">
        <v>1</v>
      </c>
      <c r="C597" s="0" t="n">
        <v>25</v>
      </c>
      <c r="D597" s="0" t="n">
        <v>18</v>
      </c>
      <c r="E597" s="0" t="n">
        <v>0</v>
      </c>
      <c r="F597" s="0" t="n">
        <v>0</v>
      </c>
      <c r="G597" s="0" t="n">
        <v>0.18884</v>
      </c>
      <c r="H597" s="0" t="n">
        <v>272400</v>
      </c>
    </row>
    <row r="598" customFormat="false" ht="15" hidden="false" customHeight="false" outlineLevel="0" collapsed="false">
      <c r="A598" s="0" t="n">
        <v>596</v>
      </c>
      <c r="B598" s="0" t="n">
        <v>1</v>
      </c>
      <c r="C598" s="0" t="n">
        <v>25</v>
      </c>
      <c r="D598" s="0" t="n">
        <v>19</v>
      </c>
      <c r="E598" s="0" t="n">
        <v>1</v>
      </c>
      <c r="F598" s="0" t="n">
        <v>0</v>
      </c>
      <c r="G598" s="0" t="n">
        <v>0.254531</v>
      </c>
      <c r="H598" s="0" t="n">
        <v>272200</v>
      </c>
    </row>
    <row r="599" customFormat="false" ht="15" hidden="false" customHeight="false" outlineLevel="0" collapsed="false">
      <c r="A599" s="0" t="n">
        <v>597</v>
      </c>
      <c r="B599" s="0" t="n">
        <v>1</v>
      </c>
      <c r="C599" s="0" t="n">
        <v>25</v>
      </c>
      <c r="D599" s="0" t="n">
        <v>20</v>
      </c>
      <c r="E599" s="0" t="n">
        <v>1</v>
      </c>
      <c r="F599" s="0" t="n">
        <v>0</v>
      </c>
      <c r="G599" s="0" t="n">
        <v>0.275706</v>
      </c>
      <c r="H599" s="0" t="n">
        <v>272000</v>
      </c>
    </row>
    <row r="600" customFormat="false" ht="15" hidden="false" customHeight="false" outlineLevel="0" collapsed="false">
      <c r="A600" s="0" t="n">
        <v>598</v>
      </c>
      <c r="B600" s="0" t="n">
        <v>1</v>
      </c>
      <c r="C600" s="0" t="n">
        <v>25</v>
      </c>
      <c r="D600" s="0" t="n">
        <v>21</v>
      </c>
      <c r="E600" s="0" t="n">
        <v>0</v>
      </c>
      <c r="F600" s="0" t="n">
        <v>0</v>
      </c>
      <c r="G600" s="0" t="n">
        <v>0.309069</v>
      </c>
      <c r="H600" s="0" t="n">
        <v>272000</v>
      </c>
    </row>
    <row r="601" customFormat="false" ht="15" hidden="false" customHeight="false" outlineLevel="0" collapsed="false">
      <c r="A601" s="0" t="n">
        <v>599</v>
      </c>
      <c r="B601" s="0" t="n">
        <v>1</v>
      </c>
      <c r="C601" s="0" t="n">
        <v>25</v>
      </c>
      <c r="D601" s="0" t="n">
        <v>22</v>
      </c>
      <c r="E601" s="0" t="n">
        <v>0</v>
      </c>
      <c r="F601" s="0" t="n">
        <v>0</v>
      </c>
      <c r="G601" s="0" t="n">
        <v>0.370291</v>
      </c>
      <c r="H601" s="0" t="n">
        <v>272000</v>
      </c>
    </row>
    <row r="602" customFormat="false" ht="15" hidden="false" customHeight="false" outlineLevel="0" collapsed="false">
      <c r="A602" s="0" t="n">
        <v>600</v>
      </c>
      <c r="B602" s="0" t="n">
        <v>1</v>
      </c>
      <c r="C602" s="0" t="n">
        <v>25</v>
      </c>
      <c r="D602" s="0" t="n">
        <v>23</v>
      </c>
      <c r="E602" s="0" t="n">
        <v>0</v>
      </c>
      <c r="F602" s="0" t="n">
        <v>0</v>
      </c>
      <c r="G602" s="0" t="n">
        <v>0.302856</v>
      </c>
      <c r="H602" s="0" t="n">
        <v>272000</v>
      </c>
    </row>
    <row r="603" customFormat="false" ht="15" hidden="false" customHeight="false" outlineLevel="0" collapsed="false">
      <c r="A603" s="0" t="n">
        <v>601</v>
      </c>
      <c r="B603" s="0" t="n">
        <v>1</v>
      </c>
      <c r="C603" s="0" t="n">
        <v>26</v>
      </c>
      <c r="D603" s="0" t="n">
        <v>0</v>
      </c>
      <c r="E603" s="0" t="n">
        <v>0</v>
      </c>
      <c r="F603" s="0" t="n">
        <v>0</v>
      </c>
      <c r="G603" s="0" t="n">
        <v>0.208664</v>
      </c>
      <c r="H603" s="0" t="n">
        <v>272000</v>
      </c>
    </row>
    <row r="604" customFormat="false" ht="15" hidden="false" customHeight="false" outlineLevel="0" collapsed="false">
      <c r="A604" s="0" t="n">
        <v>602</v>
      </c>
      <c r="B604" s="0" t="n">
        <v>1</v>
      </c>
      <c r="C604" s="0" t="n">
        <v>26</v>
      </c>
      <c r="D604" s="0" t="n">
        <v>1</v>
      </c>
      <c r="E604" s="0" t="n">
        <v>0</v>
      </c>
      <c r="F604" s="0" t="n">
        <v>0</v>
      </c>
      <c r="G604" s="0" t="n">
        <v>0.207014</v>
      </c>
      <c r="H604" s="0" t="n">
        <v>272000</v>
      </c>
    </row>
    <row r="605" customFormat="false" ht="15" hidden="false" customHeight="false" outlineLevel="0" collapsed="false">
      <c r="A605" s="0" t="n">
        <v>603</v>
      </c>
      <c r="B605" s="0" t="n">
        <v>1</v>
      </c>
      <c r="C605" s="0" t="n">
        <v>26</v>
      </c>
      <c r="D605" s="0" t="n">
        <v>2</v>
      </c>
      <c r="E605" s="0" t="n">
        <v>0</v>
      </c>
      <c r="F605" s="0" t="n">
        <v>0</v>
      </c>
      <c r="G605" s="0" t="n">
        <v>0.290221</v>
      </c>
      <c r="H605" s="0" t="n">
        <v>272000</v>
      </c>
    </row>
    <row r="606" customFormat="false" ht="15" hidden="false" customHeight="false" outlineLevel="0" collapsed="false">
      <c r="A606" s="0" t="n">
        <v>604</v>
      </c>
      <c r="B606" s="0" t="n">
        <v>1</v>
      </c>
      <c r="C606" s="0" t="n">
        <v>26</v>
      </c>
      <c r="D606" s="0" t="n">
        <v>3</v>
      </c>
      <c r="E606" s="0" t="n">
        <v>0</v>
      </c>
      <c r="F606" s="0" t="n">
        <v>0</v>
      </c>
      <c r="G606" s="0" t="n">
        <v>0.284508</v>
      </c>
      <c r="H606" s="0" t="n">
        <v>272000</v>
      </c>
    </row>
    <row r="607" customFormat="false" ht="15" hidden="false" customHeight="false" outlineLevel="0" collapsed="false">
      <c r="A607" s="0" t="n">
        <v>605</v>
      </c>
      <c r="B607" s="0" t="n">
        <v>1</v>
      </c>
      <c r="C607" s="0" t="n">
        <v>26</v>
      </c>
      <c r="D607" s="0" t="n">
        <v>4</v>
      </c>
      <c r="E607" s="0" t="n">
        <v>0</v>
      </c>
      <c r="F607" s="0" t="n">
        <v>0</v>
      </c>
      <c r="G607" s="0" t="n">
        <v>0.3187</v>
      </c>
      <c r="H607" s="0" t="n">
        <v>272000</v>
      </c>
    </row>
    <row r="608" customFormat="false" ht="15" hidden="false" customHeight="false" outlineLevel="0" collapsed="false">
      <c r="A608" s="0" t="n">
        <v>606</v>
      </c>
      <c r="B608" s="0" t="n">
        <v>1</v>
      </c>
      <c r="C608" s="0" t="n">
        <v>26</v>
      </c>
      <c r="D608" s="0" t="n">
        <v>5</v>
      </c>
      <c r="E608" s="0" t="n">
        <v>0</v>
      </c>
      <c r="F608" s="0" t="n">
        <v>0</v>
      </c>
      <c r="G608" s="0" t="n">
        <v>0.234913</v>
      </c>
      <c r="H608" s="0" t="n">
        <v>272000</v>
      </c>
    </row>
    <row r="609" customFormat="false" ht="15" hidden="false" customHeight="false" outlineLevel="0" collapsed="false">
      <c r="A609" s="0" t="n">
        <v>607</v>
      </c>
      <c r="B609" s="0" t="n">
        <v>1</v>
      </c>
      <c r="C609" s="0" t="n">
        <v>26</v>
      </c>
      <c r="D609" s="0" t="n">
        <v>6</v>
      </c>
      <c r="E609" s="0" t="n">
        <v>0</v>
      </c>
      <c r="F609" s="0" t="n">
        <v>0</v>
      </c>
      <c r="G609" s="0" t="n">
        <v>0.228642</v>
      </c>
      <c r="H609" s="0" t="n">
        <v>272000</v>
      </c>
    </row>
    <row r="610" customFormat="false" ht="15" hidden="false" customHeight="false" outlineLevel="0" collapsed="false">
      <c r="A610" s="0" t="n">
        <v>608</v>
      </c>
      <c r="B610" s="0" t="n">
        <v>1</v>
      </c>
      <c r="C610" s="0" t="n">
        <v>26</v>
      </c>
      <c r="D610" s="0" t="n">
        <v>7</v>
      </c>
      <c r="E610" s="0" t="n">
        <v>1</v>
      </c>
      <c r="F610" s="0" t="n">
        <v>0.061826</v>
      </c>
      <c r="G610" s="0" t="n">
        <v>0.278546</v>
      </c>
      <c r="H610" s="0" t="n">
        <v>271800</v>
      </c>
    </row>
    <row r="611" customFormat="false" ht="15" hidden="false" customHeight="false" outlineLevel="0" collapsed="false">
      <c r="A611" s="0" t="n">
        <v>609</v>
      </c>
      <c r="B611" s="0" t="n">
        <v>1</v>
      </c>
      <c r="C611" s="0" t="n">
        <v>26</v>
      </c>
      <c r="D611" s="0" t="n">
        <v>8</v>
      </c>
      <c r="E611" s="0" t="n">
        <v>1</v>
      </c>
      <c r="F611" s="0" t="n">
        <v>0.32411</v>
      </c>
      <c r="G611" s="0" t="n">
        <v>0.269262</v>
      </c>
      <c r="H611" s="0" t="n">
        <v>271600</v>
      </c>
    </row>
    <row r="612" customFormat="false" ht="15" hidden="false" customHeight="false" outlineLevel="0" collapsed="false">
      <c r="A612" s="0" t="n">
        <v>610</v>
      </c>
      <c r="B612" s="0" t="n">
        <v>1</v>
      </c>
      <c r="C612" s="0" t="n">
        <v>26</v>
      </c>
      <c r="D612" s="0" t="n">
        <v>9</v>
      </c>
      <c r="E612" s="0" t="n">
        <v>0</v>
      </c>
      <c r="F612" s="0" t="n">
        <v>0.623128</v>
      </c>
      <c r="G612" s="0" t="n">
        <v>0.276755</v>
      </c>
      <c r="H612" s="0" t="n">
        <v>271600</v>
      </c>
    </row>
    <row r="613" customFormat="false" ht="15" hidden="false" customHeight="false" outlineLevel="0" collapsed="false">
      <c r="A613" s="0" t="n">
        <v>611</v>
      </c>
      <c r="B613" s="0" t="n">
        <v>1</v>
      </c>
      <c r="C613" s="0" t="n">
        <v>26</v>
      </c>
      <c r="D613" s="0" t="n">
        <v>10</v>
      </c>
      <c r="E613" s="0" t="n">
        <v>0</v>
      </c>
      <c r="F613" s="0" t="n">
        <v>0.88778</v>
      </c>
      <c r="G613" s="0" t="n">
        <v>0.281466</v>
      </c>
      <c r="H613" s="0" t="n">
        <v>271600</v>
      </c>
    </row>
    <row r="614" customFormat="false" ht="15" hidden="false" customHeight="false" outlineLevel="0" collapsed="false">
      <c r="A614" s="0" t="n">
        <v>612</v>
      </c>
      <c r="B614" s="0" t="n">
        <v>1</v>
      </c>
      <c r="C614" s="0" t="n">
        <v>26</v>
      </c>
      <c r="D614" s="0" t="n">
        <v>11</v>
      </c>
      <c r="E614" s="0" t="n">
        <v>0</v>
      </c>
      <c r="F614" s="0" t="n">
        <v>1</v>
      </c>
      <c r="G614" s="0" t="n">
        <v>0.438672</v>
      </c>
      <c r="H614" s="0" t="n">
        <v>271600</v>
      </c>
    </row>
    <row r="615" customFormat="false" ht="15" hidden="false" customHeight="false" outlineLevel="0" collapsed="false">
      <c r="A615" s="0" t="n">
        <v>613</v>
      </c>
      <c r="B615" s="0" t="n">
        <v>1</v>
      </c>
      <c r="C615" s="0" t="n">
        <v>26</v>
      </c>
      <c r="D615" s="0" t="n">
        <v>12</v>
      </c>
      <c r="E615" s="0" t="n">
        <v>0</v>
      </c>
      <c r="F615" s="0" t="n">
        <v>1</v>
      </c>
      <c r="G615" s="0" t="n">
        <v>0.493858</v>
      </c>
      <c r="H615" s="0" t="n">
        <v>271600</v>
      </c>
    </row>
    <row r="616" customFormat="false" ht="15" hidden="false" customHeight="false" outlineLevel="0" collapsed="false">
      <c r="A616" s="0" t="n">
        <v>614</v>
      </c>
      <c r="B616" s="0" t="n">
        <v>1</v>
      </c>
      <c r="C616" s="0" t="n">
        <v>26</v>
      </c>
      <c r="D616" s="0" t="n">
        <v>13</v>
      </c>
      <c r="E616" s="0" t="n">
        <v>0</v>
      </c>
      <c r="F616" s="0" t="n">
        <v>1</v>
      </c>
      <c r="G616" s="0" t="n">
        <v>0.460302</v>
      </c>
      <c r="H616" s="0" t="n">
        <v>271600</v>
      </c>
    </row>
    <row r="617" customFormat="false" ht="15" hidden="false" customHeight="false" outlineLevel="0" collapsed="false">
      <c r="A617" s="0" t="n">
        <v>615</v>
      </c>
      <c r="B617" s="0" t="n">
        <v>1</v>
      </c>
      <c r="C617" s="0" t="n">
        <v>26</v>
      </c>
      <c r="D617" s="0" t="n">
        <v>14</v>
      </c>
      <c r="E617" s="0" t="n">
        <v>0</v>
      </c>
      <c r="F617" s="0" t="n">
        <v>0.88778</v>
      </c>
      <c r="G617" s="0" t="n">
        <v>0.551683</v>
      </c>
      <c r="H617" s="0" t="n">
        <v>271600</v>
      </c>
    </row>
    <row r="618" customFormat="false" ht="15" hidden="false" customHeight="false" outlineLevel="0" collapsed="false">
      <c r="A618" s="0" t="n">
        <v>616</v>
      </c>
      <c r="B618" s="0" t="n">
        <v>1</v>
      </c>
      <c r="C618" s="0" t="n">
        <v>26</v>
      </c>
      <c r="D618" s="0" t="n">
        <v>15</v>
      </c>
      <c r="E618" s="0" t="n">
        <v>0</v>
      </c>
      <c r="F618" s="0" t="n">
        <v>0.623128</v>
      </c>
      <c r="G618" s="0" t="n">
        <v>0.51488</v>
      </c>
      <c r="H618" s="0" t="n">
        <v>271600</v>
      </c>
    </row>
    <row r="619" customFormat="false" ht="15" hidden="false" customHeight="false" outlineLevel="0" collapsed="false">
      <c r="A619" s="0" t="n">
        <v>617</v>
      </c>
      <c r="B619" s="0" t="n">
        <v>1</v>
      </c>
      <c r="C619" s="0" t="n">
        <v>26</v>
      </c>
      <c r="D619" s="0" t="n">
        <v>16</v>
      </c>
      <c r="E619" s="0" t="n">
        <v>0</v>
      </c>
      <c r="F619" s="0" t="n">
        <v>0.32411</v>
      </c>
      <c r="G619" s="0" t="n">
        <v>0.483479</v>
      </c>
      <c r="H619" s="0" t="n">
        <v>271600</v>
      </c>
    </row>
    <row r="620" customFormat="false" ht="15" hidden="false" customHeight="false" outlineLevel="0" collapsed="false">
      <c r="A620" s="0" t="n">
        <v>618</v>
      </c>
      <c r="B620" s="0" t="n">
        <v>1</v>
      </c>
      <c r="C620" s="0" t="n">
        <v>26</v>
      </c>
      <c r="D620" s="0" t="n">
        <v>17</v>
      </c>
      <c r="E620" s="0" t="n">
        <v>0</v>
      </c>
      <c r="F620" s="0" t="n">
        <v>0.061826</v>
      </c>
      <c r="G620" s="0" t="n">
        <v>0.449714</v>
      </c>
      <c r="H620" s="0" t="n">
        <v>271600</v>
      </c>
    </row>
    <row r="621" customFormat="false" ht="15" hidden="false" customHeight="false" outlineLevel="0" collapsed="false">
      <c r="A621" s="0" t="n">
        <v>619</v>
      </c>
      <c r="B621" s="0" t="n">
        <v>1</v>
      </c>
      <c r="C621" s="0" t="n">
        <v>26</v>
      </c>
      <c r="D621" s="0" t="n">
        <v>18</v>
      </c>
      <c r="E621" s="0" t="n">
        <v>0</v>
      </c>
      <c r="F621" s="0" t="n">
        <v>0</v>
      </c>
      <c r="G621" s="0" t="n">
        <v>0.32952</v>
      </c>
      <c r="H621" s="0" t="n">
        <v>271600</v>
      </c>
    </row>
    <row r="622" customFormat="false" ht="15" hidden="false" customHeight="false" outlineLevel="0" collapsed="false">
      <c r="A622" s="0" t="n">
        <v>620</v>
      </c>
      <c r="B622" s="0" t="n">
        <v>1</v>
      </c>
      <c r="C622" s="0" t="n">
        <v>26</v>
      </c>
      <c r="D622" s="0" t="n">
        <v>19</v>
      </c>
      <c r="E622" s="0" t="n">
        <v>1</v>
      </c>
      <c r="F622" s="0" t="n">
        <v>0</v>
      </c>
      <c r="G622" s="0" t="n">
        <v>0.428232</v>
      </c>
      <c r="H622" s="0" t="n">
        <v>271400</v>
      </c>
    </row>
    <row r="623" customFormat="false" ht="15" hidden="false" customHeight="false" outlineLevel="0" collapsed="false">
      <c r="A623" s="0" t="n">
        <v>621</v>
      </c>
      <c r="B623" s="0" t="n">
        <v>1</v>
      </c>
      <c r="C623" s="0" t="n">
        <v>26</v>
      </c>
      <c r="D623" s="0" t="n">
        <v>20</v>
      </c>
      <c r="E623" s="0" t="n">
        <v>1</v>
      </c>
      <c r="F623" s="0" t="n">
        <v>0</v>
      </c>
      <c r="G623" s="0" t="n">
        <v>0.237356</v>
      </c>
      <c r="H623" s="0" t="n">
        <v>271200</v>
      </c>
    </row>
    <row r="624" customFormat="false" ht="15" hidden="false" customHeight="false" outlineLevel="0" collapsed="false">
      <c r="A624" s="0" t="n">
        <v>622</v>
      </c>
      <c r="B624" s="0" t="n">
        <v>1</v>
      </c>
      <c r="C624" s="0" t="n">
        <v>26</v>
      </c>
      <c r="D624" s="0" t="n">
        <v>21</v>
      </c>
      <c r="E624" s="0" t="n">
        <v>0</v>
      </c>
      <c r="F624" s="0" t="n">
        <v>0</v>
      </c>
      <c r="G624" s="0" t="n">
        <v>0.280274</v>
      </c>
      <c r="H624" s="0" t="n">
        <v>271200</v>
      </c>
    </row>
    <row r="625" customFormat="false" ht="15" hidden="false" customHeight="false" outlineLevel="0" collapsed="false">
      <c r="A625" s="0" t="n">
        <v>623</v>
      </c>
      <c r="B625" s="0" t="n">
        <v>1</v>
      </c>
      <c r="C625" s="0" t="n">
        <v>26</v>
      </c>
      <c r="D625" s="0" t="n">
        <v>22</v>
      </c>
      <c r="E625" s="0" t="n">
        <v>0</v>
      </c>
      <c r="F625" s="0" t="n">
        <v>0</v>
      </c>
      <c r="G625" s="0" t="n">
        <v>0.24644</v>
      </c>
      <c r="H625" s="0" t="n">
        <v>271200</v>
      </c>
    </row>
    <row r="626" customFormat="false" ht="15" hidden="false" customHeight="false" outlineLevel="0" collapsed="false">
      <c r="A626" s="0" t="n">
        <v>624</v>
      </c>
      <c r="B626" s="0" t="n">
        <v>1</v>
      </c>
      <c r="C626" s="0" t="n">
        <v>26</v>
      </c>
      <c r="D626" s="0" t="n">
        <v>23</v>
      </c>
      <c r="E626" s="0" t="n">
        <v>0</v>
      </c>
      <c r="F626" s="0" t="n">
        <v>0</v>
      </c>
      <c r="G626" s="0" t="n">
        <v>0.161348</v>
      </c>
      <c r="H626" s="0" t="n">
        <v>271200</v>
      </c>
    </row>
    <row r="627" customFormat="false" ht="15" hidden="false" customHeight="false" outlineLevel="0" collapsed="false">
      <c r="A627" s="0" t="n">
        <v>625</v>
      </c>
      <c r="B627" s="0" t="n">
        <v>1</v>
      </c>
      <c r="C627" s="0" t="n">
        <v>27</v>
      </c>
      <c r="D627" s="0" t="n">
        <v>0</v>
      </c>
      <c r="E627" s="0" t="n">
        <v>0</v>
      </c>
      <c r="F627" s="0" t="n">
        <v>0</v>
      </c>
      <c r="G627" s="0" t="n">
        <v>0.171497</v>
      </c>
      <c r="H627" s="0" t="n">
        <v>271200</v>
      </c>
    </row>
    <row r="628" customFormat="false" ht="15" hidden="false" customHeight="false" outlineLevel="0" collapsed="false">
      <c r="A628" s="0" t="n">
        <v>626</v>
      </c>
      <c r="B628" s="0" t="n">
        <v>1</v>
      </c>
      <c r="C628" s="0" t="n">
        <v>27</v>
      </c>
      <c r="D628" s="0" t="n">
        <v>1</v>
      </c>
      <c r="E628" s="0" t="n">
        <v>0</v>
      </c>
      <c r="F628" s="0" t="n">
        <v>0</v>
      </c>
      <c r="G628" s="0" t="n">
        <v>0.106199</v>
      </c>
      <c r="H628" s="0" t="n">
        <v>271200</v>
      </c>
    </row>
    <row r="629" customFormat="false" ht="15" hidden="false" customHeight="false" outlineLevel="0" collapsed="false">
      <c r="A629" s="0" t="n">
        <v>627</v>
      </c>
      <c r="B629" s="0" t="n">
        <v>1</v>
      </c>
      <c r="C629" s="0" t="n">
        <v>27</v>
      </c>
      <c r="D629" s="0" t="n">
        <v>2</v>
      </c>
      <c r="E629" s="0" t="n">
        <v>0</v>
      </c>
      <c r="F629" s="0" t="n">
        <v>0</v>
      </c>
      <c r="G629" s="0" t="n">
        <v>0.138018</v>
      </c>
      <c r="H629" s="0" t="n">
        <v>271200</v>
      </c>
    </row>
    <row r="630" customFormat="false" ht="15" hidden="false" customHeight="false" outlineLevel="0" collapsed="false">
      <c r="A630" s="0" t="n">
        <v>628</v>
      </c>
      <c r="B630" s="0" t="n">
        <v>1</v>
      </c>
      <c r="C630" s="0" t="n">
        <v>27</v>
      </c>
      <c r="D630" s="0" t="n">
        <v>3</v>
      </c>
      <c r="E630" s="0" t="n">
        <v>0</v>
      </c>
      <c r="F630" s="0" t="n">
        <v>0</v>
      </c>
      <c r="G630" s="0" t="n">
        <v>0.12721</v>
      </c>
      <c r="H630" s="0" t="n">
        <v>271200</v>
      </c>
    </row>
    <row r="631" customFormat="false" ht="15" hidden="false" customHeight="false" outlineLevel="0" collapsed="false">
      <c r="A631" s="0" t="n">
        <v>629</v>
      </c>
      <c r="B631" s="0" t="n">
        <v>1</v>
      </c>
      <c r="C631" s="0" t="n">
        <v>27</v>
      </c>
      <c r="D631" s="0" t="n">
        <v>4</v>
      </c>
      <c r="E631" s="0" t="n">
        <v>0</v>
      </c>
      <c r="F631" s="0" t="n">
        <v>0</v>
      </c>
      <c r="G631" s="0" t="n">
        <v>0.1459</v>
      </c>
      <c r="H631" s="0" t="n">
        <v>271200</v>
      </c>
    </row>
    <row r="632" customFormat="false" ht="15" hidden="false" customHeight="false" outlineLevel="0" collapsed="false">
      <c r="A632" s="0" t="n">
        <v>630</v>
      </c>
      <c r="B632" s="0" t="n">
        <v>1</v>
      </c>
      <c r="C632" s="0" t="n">
        <v>27</v>
      </c>
      <c r="D632" s="0" t="n">
        <v>5</v>
      </c>
      <c r="E632" s="0" t="n">
        <v>0</v>
      </c>
      <c r="F632" s="0" t="n">
        <v>0</v>
      </c>
      <c r="G632" s="0" t="n">
        <v>0.194823</v>
      </c>
      <c r="H632" s="0" t="n">
        <v>271200</v>
      </c>
    </row>
    <row r="633" customFormat="false" ht="15" hidden="false" customHeight="false" outlineLevel="0" collapsed="false">
      <c r="A633" s="0" t="n">
        <v>631</v>
      </c>
      <c r="B633" s="0" t="n">
        <v>1</v>
      </c>
      <c r="C633" s="0" t="n">
        <v>27</v>
      </c>
      <c r="D633" s="0" t="n">
        <v>6</v>
      </c>
      <c r="E633" s="0" t="n">
        <v>0</v>
      </c>
      <c r="F633" s="0" t="n">
        <v>0</v>
      </c>
      <c r="G633" s="0" t="n">
        <v>0.145623</v>
      </c>
      <c r="H633" s="0" t="n">
        <v>271200</v>
      </c>
    </row>
    <row r="634" customFormat="false" ht="15" hidden="false" customHeight="false" outlineLevel="0" collapsed="false">
      <c r="A634" s="0" t="n">
        <v>632</v>
      </c>
      <c r="B634" s="0" t="n">
        <v>1</v>
      </c>
      <c r="C634" s="0" t="n">
        <v>27</v>
      </c>
      <c r="D634" s="0" t="n">
        <v>7</v>
      </c>
      <c r="E634" s="0" t="n">
        <v>1</v>
      </c>
      <c r="F634" s="0" t="n">
        <v>0.064478</v>
      </c>
      <c r="G634" s="0" t="n">
        <v>0.100221</v>
      </c>
      <c r="H634" s="0" t="n">
        <v>271000</v>
      </c>
    </row>
    <row r="635" customFormat="false" ht="15" hidden="false" customHeight="false" outlineLevel="0" collapsed="false">
      <c r="A635" s="0" t="n">
        <v>633</v>
      </c>
      <c r="B635" s="0" t="n">
        <v>1</v>
      </c>
      <c r="C635" s="0" t="n">
        <v>27</v>
      </c>
      <c r="D635" s="0" t="n">
        <v>8</v>
      </c>
      <c r="E635" s="0" t="n">
        <v>1</v>
      </c>
      <c r="F635" s="0" t="n">
        <v>0.338009</v>
      </c>
      <c r="G635" s="0" t="n">
        <v>0.09579</v>
      </c>
      <c r="H635" s="0" t="n">
        <v>270800</v>
      </c>
    </row>
    <row r="636" customFormat="false" ht="15" hidden="false" customHeight="false" outlineLevel="0" collapsed="false">
      <c r="A636" s="0" t="n">
        <v>634</v>
      </c>
      <c r="B636" s="0" t="n">
        <v>1</v>
      </c>
      <c r="C636" s="0" t="n">
        <v>27</v>
      </c>
      <c r="D636" s="0" t="n">
        <v>9</v>
      </c>
      <c r="E636" s="0" t="n">
        <v>0</v>
      </c>
      <c r="F636" s="0" t="n">
        <v>0.64985</v>
      </c>
      <c r="G636" s="0" t="n">
        <v>0.089637</v>
      </c>
      <c r="H636" s="0" t="n">
        <v>270800</v>
      </c>
    </row>
    <row r="637" customFormat="false" ht="15" hidden="false" customHeight="false" outlineLevel="0" collapsed="false">
      <c r="A637" s="0" t="n">
        <v>635</v>
      </c>
      <c r="B637" s="0" t="n">
        <v>1</v>
      </c>
      <c r="C637" s="0" t="n">
        <v>27</v>
      </c>
      <c r="D637" s="0" t="n">
        <v>10</v>
      </c>
      <c r="E637" s="0" t="n">
        <v>0</v>
      </c>
      <c r="F637" s="0" t="n">
        <v>0.925851</v>
      </c>
      <c r="G637" s="0" t="n">
        <v>0.084644</v>
      </c>
      <c r="H637" s="0" t="n">
        <v>270800</v>
      </c>
    </row>
    <row r="638" customFormat="false" ht="15" hidden="false" customHeight="false" outlineLevel="0" collapsed="false">
      <c r="A638" s="0" t="n">
        <v>636</v>
      </c>
      <c r="B638" s="0" t="n">
        <v>1</v>
      </c>
      <c r="C638" s="0" t="n">
        <v>27</v>
      </c>
      <c r="D638" s="0" t="n">
        <v>11</v>
      </c>
      <c r="E638" s="0" t="n">
        <v>0</v>
      </c>
      <c r="F638" s="0" t="n">
        <v>1</v>
      </c>
      <c r="G638" s="0" t="n">
        <v>0.09891</v>
      </c>
      <c r="H638" s="0" t="n">
        <v>270800</v>
      </c>
    </row>
    <row r="639" customFormat="false" ht="15" hidden="false" customHeight="false" outlineLevel="0" collapsed="false">
      <c r="A639" s="0" t="n">
        <v>637</v>
      </c>
      <c r="B639" s="0" t="n">
        <v>1</v>
      </c>
      <c r="C639" s="0" t="n">
        <v>27</v>
      </c>
      <c r="D639" s="0" t="n">
        <v>12</v>
      </c>
      <c r="E639" s="0" t="n">
        <v>0</v>
      </c>
      <c r="F639" s="0" t="n">
        <v>1</v>
      </c>
      <c r="G639" s="0" t="n">
        <v>0.102079</v>
      </c>
      <c r="H639" s="0" t="n">
        <v>270800</v>
      </c>
    </row>
    <row r="640" customFormat="false" ht="15" hidden="false" customHeight="false" outlineLevel="0" collapsed="false">
      <c r="A640" s="0" t="n">
        <v>638</v>
      </c>
      <c r="B640" s="0" t="n">
        <v>1</v>
      </c>
      <c r="C640" s="0" t="n">
        <v>27</v>
      </c>
      <c r="D640" s="0" t="n">
        <v>13</v>
      </c>
      <c r="E640" s="0" t="n">
        <v>0</v>
      </c>
      <c r="F640" s="0" t="n">
        <v>1</v>
      </c>
      <c r="G640" s="0" t="n">
        <v>0.096954</v>
      </c>
      <c r="H640" s="0" t="n">
        <v>270800</v>
      </c>
    </row>
    <row r="641" customFormat="false" ht="15" hidden="false" customHeight="false" outlineLevel="0" collapsed="false">
      <c r="A641" s="0" t="n">
        <v>639</v>
      </c>
      <c r="B641" s="0" t="n">
        <v>1</v>
      </c>
      <c r="C641" s="0" t="n">
        <v>27</v>
      </c>
      <c r="D641" s="0" t="n">
        <v>14</v>
      </c>
      <c r="E641" s="0" t="n">
        <v>0</v>
      </c>
      <c r="F641" s="0" t="n">
        <v>0.925851</v>
      </c>
      <c r="G641" s="0" t="n">
        <v>0.104655</v>
      </c>
      <c r="H641" s="0" t="n">
        <v>270800</v>
      </c>
    </row>
    <row r="642" customFormat="false" ht="15" hidden="false" customHeight="false" outlineLevel="0" collapsed="false">
      <c r="A642" s="0" t="n">
        <v>640</v>
      </c>
      <c r="B642" s="0" t="n">
        <v>1</v>
      </c>
      <c r="C642" s="0" t="n">
        <v>27</v>
      </c>
      <c r="D642" s="0" t="n">
        <v>15</v>
      </c>
      <c r="E642" s="0" t="n">
        <v>0</v>
      </c>
      <c r="F642" s="0" t="n">
        <v>0.64985</v>
      </c>
      <c r="G642" s="0" t="n">
        <v>0.111547</v>
      </c>
      <c r="H642" s="0" t="n">
        <v>270800</v>
      </c>
    </row>
    <row r="643" customFormat="false" ht="15" hidden="false" customHeight="false" outlineLevel="0" collapsed="false">
      <c r="A643" s="0" t="n">
        <v>641</v>
      </c>
      <c r="B643" s="0" t="n">
        <v>1</v>
      </c>
      <c r="C643" s="0" t="n">
        <v>27</v>
      </c>
      <c r="D643" s="0" t="n">
        <v>16</v>
      </c>
      <c r="E643" s="0" t="n">
        <v>0</v>
      </c>
      <c r="F643" s="0" t="n">
        <v>0.338009</v>
      </c>
      <c r="G643" s="0" t="n">
        <v>0.083956</v>
      </c>
      <c r="H643" s="0" t="n">
        <v>270800</v>
      </c>
    </row>
    <row r="644" customFormat="false" ht="15" hidden="false" customHeight="false" outlineLevel="0" collapsed="false">
      <c r="A644" s="0" t="n">
        <v>642</v>
      </c>
      <c r="B644" s="0" t="n">
        <v>1</v>
      </c>
      <c r="C644" s="0" t="n">
        <v>27</v>
      </c>
      <c r="D644" s="0" t="n">
        <v>17</v>
      </c>
      <c r="E644" s="0" t="n">
        <v>0</v>
      </c>
      <c r="F644" s="0" t="n">
        <v>0.064478</v>
      </c>
      <c r="G644" s="0" t="n">
        <v>0.111243</v>
      </c>
      <c r="H644" s="0" t="n">
        <v>270800</v>
      </c>
    </row>
    <row r="645" customFormat="false" ht="15" hidden="false" customHeight="false" outlineLevel="0" collapsed="false">
      <c r="A645" s="0" t="n">
        <v>643</v>
      </c>
      <c r="B645" s="0" t="n">
        <v>1</v>
      </c>
      <c r="C645" s="0" t="n">
        <v>27</v>
      </c>
      <c r="D645" s="0" t="n">
        <v>18</v>
      </c>
      <c r="E645" s="0" t="n">
        <v>0</v>
      </c>
      <c r="F645" s="0" t="n">
        <v>0</v>
      </c>
      <c r="G645" s="0" t="n">
        <v>0.107197</v>
      </c>
      <c r="H645" s="0" t="n">
        <v>270800</v>
      </c>
    </row>
    <row r="646" customFormat="false" ht="15" hidden="false" customHeight="false" outlineLevel="0" collapsed="false">
      <c r="A646" s="0" t="n">
        <v>644</v>
      </c>
      <c r="B646" s="0" t="n">
        <v>1</v>
      </c>
      <c r="C646" s="0" t="n">
        <v>27</v>
      </c>
      <c r="D646" s="0" t="n">
        <v>19</v>
      </c>
      <c r="E646" s="0" t="n">
        <v>1</v>
      </c>
      <c r="F646" s="0" t="n">
        <v>0</v>
      </c>
      <c r="G646" s="0" t="n">
        <v>0.07766</v>
      </c>
      <c r="H646" s="0" t="n">
        <v>270600</v>
      </c>
    </row>
    <row r="647" customFormat="false" ht="15" hidden="false" customHeight="false" outlineLevel="0" collapsed="false">
      <c r="A647" s="0" t="n">
        <v>645</v>
      </c>
      <c r="B647" s="0" t="n">
        <v>1</v>
      </c>
      <c r="C647" s="0" t="n">
        <v>27</v>
      </c>
      <c r="D647" s="0" t="n">
        <v>20</v>
      </c>
      <c r="E647" s="0" t="n">
        <v>1</v>
      </c>
      <c r="F647" s="0" t="n">
        <v>0</v>
      </c>
      <c r="G647" s="0" t="n">
        <v>0.089281</v>
      </c>
      <c r="H647" s="0" t="n">
        <v>270400</v>
      </c>
    </row>
    <row r="648" customFormat="false" ht="15" hidden="false" customHeight="false" outlineLevel="0" collapsed="false">
      <c r="A648" s="0" t="n">
        <v>646</v>
      </c>
      <c r="B648" s="0" t="n">
        <v>1</v>
      </c>
      <c r="C648" s="0" t="n">
        <v>27</v>
      </c>
      <c r="D648" s="0" t="n">
        <v>21</v>
      </c>
      <c r="E648" s="0" t="n">
        <v>0</v>
      </c>
      <c r="F648" s="0" t="n">
        <v>0</v>
      </c>
      <c r="G648" s="0" t="n">
        <v>0.095244</v>
      </c>
      <c r="H648" s="0" t="n">
        <v>270400</v>
      </c>
    </row>
    <row r="649" customFormat="false" ht="15" hidden="false" customHeight="false" outlineLevel="0" collapsed="false">
      <c r="A649" s="0" t="n">
        <v>647</v>
      </c>
      <c r="B649" s="0" t="n">
        <v>1</v>
      </c>
      <c r="C649" s="0" t="n">
        <v>27</v>
      </c>
      <c r="D649" s="0" t="n">
        <v>22</v>
      </c>
      <c r="E649" s="0" t="n">
        <v>0</v>
      </c>
      <c r="F649" s="0" t="n">
        <v>0</v>
      </c>
      <c r="G649" s="0" t="n">
        <v>0.06816</v>
      </c>
      <c r="H649" s="0" t="n">
        <v>270400</v>
      </c>
    </row>
    <row r="650" customFormat="false" ht="15" hidden="false" customHeight="false" outlineLevel="0" collapsed="false">
      <c r="A650" s="0" t="n">
        <v>648</v>
      </c>
      <c r="B650" s="0" t="n">
        <v>1</v>
      </c>
      <c r="C650" s="0" t="n">
        <v>27</v>
      </c>
      <c r="D650" s="0" t="n">
        <v>23</v>
      </c>
      <c r="E650" s="0" t="n">
        <v>0</v>
      </c>
      <c r="F650" s="0" t="n">
        <v>0</v>
      </c>
      <c r="G650" s="0" t="n">
        <v>0.076806</v>
      </c>
      <c r="H650" s="0" t="n">
        <v>270400</v>
      </c>
    </row>
    <row r="651" customFormat="false" ht="15" hidden="false" customHeight="false" outlineLevel="0" collapsed="false">
      <c r="A651" s="0" t="n">
        <v>649</v>
      </c>
      <c r="B651" s="0" t="n">
        <v>1</v>
      </c>
      <c r="C651" s="0" t="n">
        <v>28</v>
      </c>
      <c r="D651" s="0" t="n">
        <v>0</v>
      </c>
      <c r="E651" s="0" t="n">
        <v>0</v>
      </c>
      <c r="F651" s="0" t="n">
        <v>0</v>
      </c>
      <c r="G651" s="0" t="n">
        <v>0.057739</v>
      </c>
      <c r="H651" s="0" t="n">
        <v>270400</v>
      </c>
    </row>
    <row r="652" customFormat="false" ht="15" hidden="false" customHeight="false" outlineLevel="0" collapsed="false">
      <c r="A652" s="0" t="n">
        <v>650</v>
      </c>
      <c r="B652" s="0" t="n">
        <v>1</v>
      </c>
      <c r="C652" s="0" t="n">
        <v>28</v>
      </c>
      <c r="D652" s="0" t="n">
        <v>1</v>
      </c>
      <c r="E652" s="0" t="n">
        <v>0</v>
      </c>
      <c r="F652" s="0" t="n">
        <v>0</v>
      </c>
      <c r="G652" s="0" t="n">
        <v>0.053212</v>
      </c>
      <c r="H652" s="0" t="n">
        <v>270400</v>
      </c>
    </row>
    <row r="653" customFormat="false" ht="15" hidden="false" customHeight="false" outlineLevel="0" collapsed="false">
      <c r="A653" s="0" t="n">
        <v>651</v>
      </c>
      <c r="B653" s="0" t="n">
        <v>1</v>
      </c>
      <c r="C653" s="0" t="n">
        <v>28</v>
      </c>
      <c r="D653" s="0" t="n">
        <v>2</v>
      </c>
      <c r="E653" s="0" t="n">
        <v>0</v>
      </c>
      <c r="F653" s="0" t="n">
        <v>0</v>
      </c>
      <c r="G653" s="0" t="n">
        <v>0.073323</v>
      </c>
      <c r="H653" s="0" t="n">
        <v>270400</v>
      </c>
    </row>
    <row r="654" customFormat="false" ht="15" hidden="false" customHeight="false" outlineLevel="0" collapsed="false">
      <c r="A654" s="0" t="n">
        <v>652</v>
      </c>
      <c r="B654" s="0" t="n">
        <v>1</v>
      </c>
      <c r="C654" s="0" t="n">
        <v>28</v>
      </c>
      <c r="D654" s="0" t="n">
        <v>3</v>
      </c>
      <c r="E654" s="0" t="n">
        <v>0</v>
      </c>
      <c r="F654" s="0" t="n">
        <v>0</v>
      </c>
      <c r="G654" s="0" t="n">
        <v>0.087236</v>
      </c>
      <c r="H654" s="0" t="n">
        <v>270400</v>
      </c>
    </row>
    <row r="655" customFormat="false" ht="15" hidden="false" customHeight="false" outlineLevel="0" collapsed="false">
      <c r="A655" s="0" t="n">
        <v>653</v>
      </c>
      <c r="B655" s="0" t="n">
        <v>1</v>
      </c>
      <c r="C655" s="0" t="n">
        <v>28</v>
      </c>
      <c r="D655" s="0" t="n">
        <v>4</v>
      </c>
      <c r="E655" s="0" t="n">
        <v>0</v>
      </c>
      <c r="F655" s="0" t="n">
        <v>0</v>
      </c>
      <c r="G655" s="0" t="n">
        <v>0.129365</v>
      </c>
      <c r="H655" s="0" t="n">
        <v>270400</v>
      </c>
    </row>
    <row r="656" customFormat="false" ht="15" hidden="false" customHeight="false" outlineLevel="0" collapsed="false">
      <c r="A656" s="0" t="n">
        <v>654</v>
      </c>
      <c r="B656" s="0" t="n">
        <v>1</v>
      </c>
      <c r="C656" s="0" t="n">
        <v>28</v>
      </c>
      <c r="D656" s="0" t="n">
        <v>5</v>
      </c>
      <c r="E656" s="0" t="n">
        <v>0</v>
      </c>
      <c r="F656" s="0" t="n">
        <v>0</v>
      </c>
      <c r="G656" s="0" t="n">
        <v>0.11659</v>
      </c>
      <c r="H656" s="0" t="n">
        <v>270400</v>
      </c>
    </row>
    <row r="657" customFormat="false" ht="15" hidden="false" customHeight="false" outlineLevel="0" collapsed="false">
      <c r="A657" s="0" t="n">
        <v>655</v>
      </c>
      <c r="B657" s="0" t="n">
        <v>1</v>
      </c>
      <c r="C657" s="0" t="n">
        <v>28</v>
      </c>
      <c r="D657" s="0" t="n">
        <v>6</v>
      </c>
      <c r="E657" s="0" t="n">
        <v>0</v>
      </c>
      <c r="F657" s="0" t="n">
        <v>0</v>
      </c>
      <c r="G657" s="0" t="n">
        <v>0.091646</v>
      </c>
      <c r="H657" s="0" t="n">
        <v>270400</v>
      </c>
    </row>
    <row r="658" customFormat="false" ht="15" hidden="false" customHeight="false" outlineLevel="0" collapsed="false">
      <c r="A658" s="0" t="n">
        <v>656</v>
      </c>
      <c r="B658" s="0" t="n">
        <v>1</v>
      </c>
      <c r="C658" s="0" t="n">
        <v>28</v>
      </c>
      <c r="D658" s="0" t="n">
        <v>7</v>
      </c>
      <c r="E658" s="0" t="n">
        <v>1</v>
      </c>
      <c r="F658" s="0" t="n">
        <v>0.05973</v>
      </c>
      <c r="G658" s="0" t="n">
        <v>0.122046</v>
      </c>
      <c r="H658" s="0" t="n">
        <v>270200</v>
      </c>
    </row>
    <row r="659" customFormat="false" ht="15" hidden="false" customHeight="false" outlineLevel="0" collapsed="false">
      <c r="A659" s="0" t="n">
        <v>657</v>
      </c>
      <c r="B659" s="0" t="n">
        <v>1</v>
      </c>
      <c r="C659" s="0" t="n">
        <v>28</v>
      </c>
      <c r="D659" s="0" t="n">
        <v>8</v>
      </c>
      <c r="E659" s="0" t="n">
        <v>1</v>
      </c>
      <c r="F659" s="0" t="n">
        <v>0.31312</v>
      </c>
      <c r="G659" s="0" t="n">
        <v>0.129418</v>
      </c>
      <c r="H659" s="0" t="n">
        <v>270000</v>
      </c>
    </row>
    <row r="660" customFormat="false" ht="15" hidden="false" customHeight="false" outlineLevel="0" collapsed="false">
      <c r="A660" s="0" t="n">
        <v>658</v>
      </c>
      <c r="B660" s="0" t="n">
        <v>1</v>
      </c>
      <c r="C660" s="0" t="n">
        <v>28</v>
      </c>
      <c r="D660" s="0" t="n">
        <v>9</v>
      </c>
      <c r="E660" s="0" t="n">
        <v>0</v>
      </c>
      <c r="F660" s="0" t="n">
        <v>0.601999</v>
      </c>
      <c r="G660" s="0" t="n">
        <v>0.130556</v>
      </c>
      <c r="H660" s="0" t="n">
        <v>270000</v>
      </c>
    </row>
    <row r="661" customFormat="false" ht="15" hidden="false" customHeight="false" outlineLevel="0" collapsed="false">
      <c r="A661" s="0" t="n">
        <v>659</v>
      </c>
      <c r="B661" s="0" t="n">
        <v>1</v>
      </c>
      <c r="C661" s="0" t="n">
        <v>28</v>
      </c>
      <c r="D661" s="0" t="n">
        <v>10</v>
      </c>
      <c r="E661" s="0" t="n">
        <v>0</v>
      </c>
      <c r="F661" s="0" t="n">
        <v>0.857677</v>
      </c>
      <c r="G661" s="0" t="n">
        <v>0.195356</v>
      </c>
      <c r="H661" s="0" t="n">
        <v>270000</v>
      </c>
    </row>
    <row r="662" customFormat="false" ht="15" hidden="false" customHeight="false" outlineLevel="0" collapsed="false">
      <c r="A662" s="0" t="n">
        <v>660</v>
      </c>
      <c r="B662" s="0" t="n">
        <v>1</v>
      </c>
      <c r="C662" s="0" t="n">
        <v>28</v>
      </c>
      <c r="D662" s="0" t="n">
        <v>11</v>
      </c>
      <c r="E662" s="0" t="n">
        <v>0</v>
      </c>
      <c r="F662" s="0" t="n">
        <v>1</v>
      </c>
      <c r="G662" s="0" t="n">
        <v>0.17779</v>
      </c>
      <c r="H662" s="0" t="n">
        <v>270000</v>
      </c>
    </row>
    <row r="663" customFormat="false" ht="15" hidden="false" customHeight="false" outlineLevel="0" collapsed="false">
      <c r="A663" s="0" t="n">
        <v>661</v>
      </c>
      <c r="B663" s="0" t="n">
        <v>1</v>
      </c>
      <c r="C663" s="0" t="n">
        <v>28</v>
      </c>
      <c r="D663" s="0" t="n">
        <v>12</v>
      </c>
      <c r="E663" s="0" t="n">
        <v>0</v>
      </c>
      <c r="F663" s="0" t="n">
        <v>1</v>
      </c>
      <c r="G663" s="0" t="n">
        <v>0.172919</v>
      </c>
      <c r="H663" s="0" t="n">
        <v>270000</v>
      </c>
    </row>
    <row r="664" customFormat="false" ht="15" hidden="false" customHeight="false" outlineLevel="0" collapsed="false">
      <c r="A664" s="0" t="n">
        <v>662</v>
      </c>
      <c r="B664" s="0" t="n">
        <v>1</v>
      </c>
      <c r="C664" s="0" t="n">
        <v>28</v>
      </c>
      <c r="D664" s="0" t="n">
        <v>13</v>
      </c>
      <c r="E664" s="0" t="n">
        <v>0</v>
      </c>
      <c r="F664" s="0" t="n">
        <v>1</v>
      </c>
      <c r="G664" s="0" t="n">
        <v>0.156778</v>
      </c>
      <c r="H664" s="0" t="n">
        <v>270000</v>
      </c>
    </row>
    <row r="665" customFormat="false" ht="15" hidden="false" customHeight="false" outlineLevel="0" collapsed="false">
      <c r="A665" s="0" t="n">
        <v>663</v>
      </c>
      <c r="B665" s="0" t="n">
        <v>1</v>
      </c>
      <c r="C665" s="0" t="n">
        <v>28</v>
      </c>
      <c r="D665" s="0" t="n">
        <v>14</v>
      </c>
      <c r="E665" s="0" t="n">
        <v>0</v>
      </c>
      <c r="F665" s="0" t="n">
        <v>0.857677</v>
      </c>
      <c r="G665" s="0" t="n">
        <v>0.173622</v>
      </c>
      <c r="H665" s="0" t="n">
        <v>270000</v>
      </c>
    </row>
    <row r="666" customFormat="false" ht="15" hidden="false" customHeight="false" outlineLevel="0" collapsed="false">
      <c r="A666" s="0" t="n">
        <v>664</v>
      </c>
      <c r="B666" s="0" t="n">
        <v>1</v>
      </c>
      <c r="C666" s="0" t="n">
        <v>28</v>
      </c>
      <c r="D666" s="0" t="n">
        <v>15</v>
      </c>
      <c r="E666" s="0" t="n">
        <v>0</v>
      </c>
      <c r="F666" s="0" t="n">
        <v>0.601999</v>
      </c>
      <c r="G666" s="0" t="n">
        <v>0.167457</v>
      </c>
      <c r="H666" s="0" t="n">
        <v>270000</v>
      </c>
    </row>
    <row r="667" customFormat="false" ht="15" hidden="false" customHeight="false" outlineLevel="0" collapsed="false">
      <c r="A667" s="0" t="n">
        <v>665</v>
      </c>
      <c r="B667" s="0" t="n">
        <v>1</v>
      </c>
      <c r="C667" s="0" t="n">
        <v>28</v>
      </c>
      <c r="D667" s="0" t="n">
        <v>16</v>
      </c>
      <c r="E667" s="0" t="n">
        <v>0</v>
      </c>
      <c r="F667" s="0" t="n">
        <v>0.31312</v>
      </c>
      <c r="G667" s="0" t="n">
        <v>0.149173</v>
      </c>
      <c r="H667" s="0" t="n">
        <v>270000</v>
      </c>
    </row>
    <row r="668" customFormat="false" ht="15" hidden="false" customHeight="false" outlineLevel="0" collapsed="false">
      <c r="A668" s="0" t="n">
        <v>666</v>
      </c>
      <c r="B668" s="0" t="n">
        <v>1</v>
      </c>
      <c r="C668" s="0" t="n">
        <v>28</v>
      </c>
      <c r="D668" s="0" t="n">
        <v>17</v>
      </c>
      <c r="E668" s="0" t="n">
        <v>0</v>
      </c>
      <c r="F668" s="0" t="n">
        <v>0.05973</v>
      </c>
      <c r="G668" s="0" t="n">
        <v>0.159741</v>
      </c>
      <c r="H668" s="0" t="n">
        <v>270000</v>
      </c>
    </row>
    <row r="669" customFormat="false" ht="15" hidden="false" customHeight="false" outlineLevel="0" collapsed="false">
      <c r="A669" s="0" t="n">
        <v>667</v>
      </c>
      <c r="B669" s="0" t="n">
        <v>1</v>
      </c>
      <c r="C669" s="0" t="n">
        <v>28</v>
      </c>
      <c r="D669" s="0" t="n">
        <v>18</v>
      </c>
      <c r="E669" s="0" t="n">
        <v>0</v>
      </c>
      <c r="F669" s="0" t="n">
        <v>0</v>
      </c>
      <c r="G669" s="0" t="n">
        <v>0.236675</v>
      </c>
      <c r="H669" s="0" t="n">
        <v>270000</v>
      </c>
    </row>
    <row r="670" customFormat="false" ht="15" hidden="false" customHeight="false" outlineLevel="0" collapsed="false">
      <c r="A670" s="0" t="n">
        <v>668</v>
      </c>
      <c r="B670" s="0" t="n">
        <v>1</v>
      </c>
      <c r="C670" s="0" t="n">
        <v>28</v>
      </c>
      <c r="D670" s="0" t="n">
        <v>19</v>
      </c>
      <c r="E670" s="0" t="n">
        <v>1</v>
      </c>
      <c r="F670" s="0" t="n">
        <v>0</v>
      </c>
      <c r="G670" s="0" t="n">
        <v>0.153849</v>
      </c>
      <c r="H670" s="0" t="n">
        <v>269800</v>
      </c>
    </row>
    <row r="671" customFormat="false" ht="15" hidden="false" customHeight="false" outlineLevel="0" collapsed="false">
      <c r="A671" s="0" t="n">
        <v>669</v>
      </c>
      <c r="B671" s="0" t="n">
        <v>1</v>
      </c>
      <c r="C671" s="0" t="n">
        <v>28</v>
      </c>
      <c r="D671" s="0" t="n">
        <v>20</v>
      </c>
      <c r="E671" s="0" t="n">
        <v>1</v>
      </c>
      <c r="F671" s="0" t="n">
        <v>0</v>
      </c>
      <c r="G671" s="0" t="n">
        <v>0.135232</v>
      </c>
      <c r="H671" s="0" t="n">
        <v>269600</v>
      </c>
    </row>
    <row r="672" customFormat="false" ht="15" hidden="false" customHeight="false" outlineLevel="0" collapsed="false">
      <c r="A672" s="0" t="n">
        <v>670</v>
      </c>
      <c r="B672" s="0" t="n">
        <v>1</v>
      </c>
      <c r="C672" s="0" t="n">
        <v>28</v>
      </c>
      <c r="D672" s="0" t="n">
        <v>21</v>
      </c>
      <c r="E672" s="0" t="n">
        <v>0</v>
      </c>
      <c r="F672" s="0" t="n">
        <v>0</v>
      </c>
      <c r="G672" s="0" t="n">
        <v>0.122535</v>
      </c>
      <c r="H672" s="0" t="n">
        <v>269600</v>
      </c>
    </row>
    <row r="673" customFormat="false" ht="15" hidden="false" customHeight="false" outlineLevel="0" collapsed="false">
      <c r="A673" s="0" t="n">
        <v>671</v>
      </c>
      <c r="B673" s="0" t="n">
        <v>1</v>
      </c>
      <c r="C673" s="0" t="n">
        <v>28</v>
      </c>
      <c r="D673" s="0" t="n">
        <v>22</v>
      </c>
      <c r="E673" s="0" t="n">
        <v>0</v>
      </c>
      <c r="F673" s="0" t="n">
        <v>0</v>
      </c>
      <c r="G673" s="0" t="n">
        <v>0.072461</v>
      </c>
      <c r="H673" s="0" t="n">
        <v>269600</v>
      </c>
    </row>
    <row r="674" customFormat="false" ht="15" hidden="false" customHeight="false" outlineLevel="0" collapsed="false">
      <c r="A674" s="0" t="n">
        <v>672</v>
      </c>
      <c r="B674" s="0" t="n">
        <v>1</v>
      </c>
      <c r="C674" s="0" t="n">
        <v>28</v>
      </c>
      <c r="D674" s="0" t="n">
        <v>23</v>
      </c>
      <c r="E674" s="0" t="n">
        <v>0</v>
      </c>
      <c r="F674" s="0" t="n">
        <v>0</v>
      </c>
      <c r="G674" s="0" t="n">
        <v>0.111328</v>
      </c>
      <c r="H674" s="0" t="n">
        <v>269600</v>
      </c>
    </row>
    <row r="675" customFormat="false" ht="15" hidden="false" customHeight="false" outlineLevel="0" collapsed="false">
      <c r="A675" s="0" t="n">
        <v>673</v>
      </c>
      <c r="B675" s="0" t="n">
        <v>1</v>
      </c>
      <c r="C675" s="0" t="n">
        <v>29</v>
      </c>
      <c r="D675" s="0" t="n">
        <v>0</v>
      </c>
      <c r="E675" s="0" t="n">
        <v>0</v>
      </c>
      <c r="F675" s="0" t="n">
        <v>0</v>
      </c>
      <c r="G675" s="0" t="n">
        <v>0.113864</v>
      </c>
      <c r="H675" s="0" t="n">
        <v>269600</v>
      </c>
    </row>
    <row r="676" customFormat="false" ht="15" hidden="false" customHeight="false" outlineLevel="0" collapsed="false">
      <c r="A676" s="0" t="n">
        <v>674</v>
      </c>
      <c r="B676" s="0" t="n">
        <v>1</v>
      </c>
      <c r="C676" s="0" t="n">
        <v>29</v>
      </c>
      <c r="D676" s="0" t="n">
        <v>1</v>
      </c>
      <c r="E676" s="0" t="n">
        <v>0</v>
      </c>
      <c r="F676" s="0" t="n">
        <v>0</v>
      </c>
      <c r="G676" s="0" t="n">
        <v>0.127178</v>
      </c>
      <c r="H676" s="0" t="n">
        <v>269600</v>
      </c>
    </row>
    <row r="677" customFormat="false" ht="15" hidden="false" customHeight="false" outlineLevel="0" collapsed="false">
      <c r="A677" s="0" t="n">
        <v>675</v>
      </c>
      <c r="B677" s="0" t="n">
        <v>1</v>
      </c>
      <c r="C677" s="0" t="n">
        <v>29</v>
      </c>
      <c r="D677" s="0" t="n">
        <v>2</v>
      </c>
      <c r="E677" s="0" t="n">
        <v>0</v>
      </c>
      <c r="F677" s="0" t="n">
        <v>0</v>
      </c>
      <c r="G677" s="0" t="n">
        <v>0.166763</v>
      </c>
      <c r="H677" s="0" t="n">
        <v>269600</v>
      </c>
    </row>
    <row r="678" customFormat="false" ht="15" hidden="false" customHeight="false" outlineLevel="0" collapsed="false">
      <c r="A678" s="0" t="n">
        <v>676</v>
      </c>
      <c r="B678" s="0" t="n">
        <v>1</v>
      </c>
      <c r="C678" s="0" t="n">
        <v>29</v>
      </c>
      <c r="D678" s="0" t="n">
        <v>3</v>
      </c>
      <c r="E678" s="0" t="n">
        <v>0</v>
      </c>
      <c r="F678" s="0" t="n">
        <v>0</v>
      </c>
      <c r="G678" s="0" t="n">
        <v>0.173872</v>
      </c>
      <c r="H678" s="0" t="n">
        <v>269600</v>
      </c>
    </row>
    <row r="679" customFormat="false" ht="15" hidden="false" customHeight="false" outlineLevel="0" collapsed="false">
      <c r="A679" s="0" t="n">
        <v>677</v>
      </c>
      <c r="B679" s="0" t="n">
        <v>1</v>
      </c>
      <c r="C679" s="0" t="n">
        <v>29</v>
      </c>
      <c r="D679" s="0" t="n">
        <v>4</v>
      </c>
      <c r="E679" s="0" t="n">
        <v>0</v>
      </c>
      <c r="F679" s="0" t="n">
        <v>0</v>
      </c>
      <c r="G679" s="0" t="n">
        <v>0.251207</v>
      </c>
      <c r="H679" s="0" t="n">
        <v>269600</v>
      </c>
    </row>
    <row r="680" customFormat="false" ht="15" hidden="false" customHeight="false" outlineLevel="0" collapsed="false">
      <c r="A680" s="0" t="n">
        <v>678</v>
      </c>
      <c r="B680" s="0" t="n">
        <v>1</v>
      </c>
      <c r="C680" s="0" t="n">
        <v>29</v>
      </c>
      <c r="D680" s="0" t="n">
        <v>5</v>
      </c>
      <c r="E680" s="0" t="n">
        <v>0</v>
      </c>
      <c r="F680" s="0" t="n">
        <v>0</v>
      </c>
      <c r="G680" s="0" t="n">
        <v>0.204228</v>
      </c>
      <c r="H680" s="0" t="n">
        <v>269600</v>
      </c>
    </row>
    <row r="681" customFormat="false" ht="15" hidden="false" customHeight="false" outlineLevel="0" collapsed="false">
      <c r="A681" s="0" t="n">
        <v>679</v>
      </c>
      <c r="B681" s="0" t="n">
        <v>1</v>
      </c>
      <c r="C681" s="0" t="n">
        <v>29</v>
      </c>
      <c r="D681" s="0" t="n">
        <v>6</v>
      </c>
      <c r="E681" s="0" t="n">
        <v>0</v>
      </c>
      <c r="F681" s="0" t="n">
        <v>0</v>
      </c>
      <c r="G681" s="0" t="n">
        <v>0.230091</v>
      </c>
      <c r="H681" s="0" t="n">
        <v>269600</v>
      </c>
    </row>
    <row r="682" customFormat="false" ht="15" hidden="false" customHeight="false" outlineLevel="0" collapsed="false">
      <c r="A682" s="0" t="n">
        <v>680</v>
      </c>
      <c r="B682" s="0" t="n">
        <v>1</v>
      </c>
      <c r="C682" s="0" t="n">
        <v>29</v>
      </c>
      <c r="D682" s="0" t="n">
        <v>7</v>
      </c>
      <c r="E682" s="0" t="n">
        <v>1</v>
      </c>
      <c r="F682" s="0" t="n">
        <v>0.062363</v>
      </c>
      <c r="G682" s="0" t="n">
        <v>0.334277</v>
      </c>
      <c r="H682" s="0" t="n">
        <v>269400</v>
      </c>
    </row>
    <row r="683" customFormat="false" ht="15" hidden="false" customHeight="false" outlineLevel="0" collapsed="false">
      <c r="A683" s="0" t="n">
        <v>681</v>
      </c>
      <c r="B683" s="0" t="n">
        <v>1</v>
      </c>
      <c r="C683" s="0" t="n">
        <v>29</v>
      </c>
      <c r="D683" s="0" t="n">
        <v>8</v>
      </c>
      <c r="E683" s="0" t="n">
        <v>1</v>
      </c>
      <c r="F683" s="0" t="n">
        <v>0.326925</v>
      </c>
      <c r="G683" s="0" t="n">
        <v>0.327103</v>
      </c>
      <c r="H683" s="0" t="n">
        <v>269200</v>
      </c>
    </row>
    <row r="684" customFormat="false" ht="15" hidden="false" customHeight="false" outlineLevel="0" collapsed="false">
      <c r="A684" s="0" t="n">
        <v>682</v>
      </c>
      <c r="B684" s="0" t="n">
        <v>1</v>
      </c>
      <c r="C684" s="0" t="n">
        <v>29</v>
      </c>
      <c r="D684" s="0" t="n">
        <v>9</v>
      </c>
      <c r="E684" s="0" t="n">
        <v>0</v>
      </c>
      <c r="F684" s="0" t="n">
        <v>0.628539</v>
      </c>
      <c r="G684" s="0" t="n">
        <v>0.255664</v>
      </c>
      <c r="H684" s="0" t="n">
        <v>269200</v>
      </c>
    </row>
    <row r="685" customFormat="false" ht="15" hidden="false" customHeight="false" outlineLevel="0" collapsed="false">
      <c r="A685" s="0" t="n">
        <v>683</v>
      </c>
      <c r="B685" s="0" t="n">
        <v>1</v>
      </c>
      <c r="C685" s="0" t="n">
        <v>29</v>
      </c>
      <c r="D685" s="0" t="n">
        <v>10</v>
      </c>
      <c r="E685" s="0" t="n">
        <v>0</v>
      </c>
      <c r="F685" s="0" t="n">
        <v>0.895489</v>
      </c>
      <c r="G685" s="0" t="n">
        <v>0.311473</v>
      </c>
      <c r="H685" s="0" t="n">
        <v>269200</v>
      </c>
    </row>
    <row r="686" customFormat="false" ht="15" hidden="false" customHeight="false" outlineLevel="0" collapsed="false">
      <c r="A686" s="0" t="n">
        <v>684</v>
      </c>
      <c r="B686" s="0" t="n">
        <v>1</v>
      </c>
      <c r="C686" s="0" t="n">
        <v>29</v>
      </c>
      <c r="D686" s="0" t="n">
        <v>11</v>
      </c>
      <c r="E686" s="0" t="n">
        <v>0</v>
      </c>
      <c r="F686" s="0" t="n">
        <v>1</v>
      </c>
      <c r="G686" s="0" t="n">
        <v>0.282835</v>
      </c>
      <c r="H686" s="0" t="n">
        <v>269200</v>
      </c>
    </row>
    <row r="687" customFormat="false" ht="15" hidden="false" customHeight="false" outlineLevel="0" collapsed="false">
      <c r="A687" s="0" t="n">
        <v>685</v>
      </c>
      <c r="B687" s="0" t="n">
        <v>1</v>
      </c>
      <c r="C687" s="0" t="n">
        <v>29</v>
      </c>
      <c r="D687" s="0" t="n">
        <v>12</v>
      </c>
      <c r="E687" s="0" t="n">
        <v>0</v>
      </c>
      <c r="F687" s="0" t="n">
        <v>1</v>
      </c>
      <c r="G687" s="0" t="n">
        <v>0.220471</v>
      </c>
      <c r="H687" s="0" t="n">
        <v>269200</v>
      </c>
    </row>
    <row r="688" customFormat="false" ht="15" hidden="false" customHeight="false" outlineLevel="0" collapsed="false">
      <c r="A688" s="0" t="n">
        <v>686</v>
      </c>
      <c r="B688" s="0" t="n">
        <v>1</v>
      </c>
      <c r="C688" s="0" t="n">
        <v>29</v>
      </c>
      <c r="D688" s="0" t="n">
        <v>13</v>
      </c>
      <c r="E688" s="0" t="n">
        <v>0</v>
      </c>
      <c r="F688" s="0" t="n">
        <v>1</v>
      </c>
      <c r="G688" s="0" t="n">
        <v>0.223859</v>
      </c>
      <c r="H688" s="0" t="n">
        <v>269200</v>
      </c>
    </row>
    <row r="689" customFormat="false" ht="15" hidden="false" customHeight="false" outlineLevel="0" collapsed="false">
      <c r="A689" s="0" t="n">
        <v>687</v>
      </c>
      <c r="B689" s="0" t="n">
        <v>1</v>
      </c>
      <c r="C689" s="0" t="n">
        <v>29</v>
      </c>
      <c r="D689" s="0" t="n">
        <v>14</v>
      </c>
      <c r="E689" s="0" t="n">
        <v>0</v>
      </c>
      <c r="F689" s="0" t="n">
        <v>0.895489</v>
      </c>
      <c r="G689" s="0" t="n">
        <v>0.372753</v>
      </c>
      <c r="H689" s="0" t="n">
        <v>269200</v>
      </c>
    </row>
    <row r="690" customFormat="false" ht="15" hidden="false" customHeight="false" outlineLevel="0" collapsed="false">
      <c r="A690" s="0" t="n">
        <v>688</v>
      </c>
      <c r="B690" s="0" t="n">
        <v>1</v>
      </c>
      <c r="C690" s="0" t="n">
        <v>29</v>
      </c>
      <c r="D690" s="0" t="n">
        <v>15</v>
      </c>
      <c r="E690" s="0" t="n">
        <v>0</v>
      </c>
      <c r="F690" s="0" t="n">
        <v>0.628539</v>
      </c>
      <c r="G690" s="0" t="n">
        <v>0.598993</v>
      </c>
      <c r="H690" s="0" t="n">
        <v>269200</v>
      </c>
    </row>
    <row r="691" customFormat="false" ht="15" hidden="false" customHeight="false" outlineLevel="0" collapsed="false">
      <c r="A691" s="0" t="n">
        <v>689</v>
      </c>
      <c r="B691" s="0" t="n">
        <v>1</v>
      </c>
      <c r="C691" s="0" t="n">
        <v>29</v>
      </c>
      <c r="D691" s="0" t="n">
        <v>16</v>
      </c>
      <c r="E691" s="0" t="n">
        <v>0</v>
      </c>
      <c r="F691" s="0" t="n">
        <v>0.326925</v>
      </c>
      <c r="G691" s="0" t="n">
        <v>0.621334</v>
      </c>
      <c r="H691" s="0" t="n">
        <v>269200</v>
      </c>
    </row>
    <row r="692" customFormat="false" ht="15" hidden="false" customHeight="false" outlineLevel="0" collapsed="false">
      <c r="A692" s="0" t="n">
        <v>690</v>
      </c>
      <c r="B692" s="0" t="n">
        <v>1</v>
      </c>
      <c r="C692" s="0" t="n">
        <v>29</v>
      </c>
      <c r="D692" s="0" t="n">
        <v>17</v>
      </c>
      <c r="E692" s="0" t="n">
        <v>0</v>
      </c>
      <c r="F692" s="0" t="n">
        <v>0.062363</v>
      </c>
      <c r="G692" s="0" t="n">
        <v>0.963291</v>
      </c>
      <c r="H692" s="0" t="n">
        <v>269200</v>
      </c>
    </row>
    <row r="693" customFormat="false" ht="15" hidden="false" customHeight="false" outlineLevel="0" collapsed="false">
      <c r="A693" s="0" t="n">
        <v>691</v>
      </c>
      <c r="B693" s="0" t="n">
        <v>1</v>
      </c>
      <c r="C693" s="0" t="n">
        <v>29</v>
      </c>
      <c r="D693" s="0" t="n">
        <v>18</v>
      </c>
      <c r="E693" s="0" t="n">
        <v>0</v>
      </c>
      <c r="F693" s="0" t="n">
        <v>0</v>
      </c>
      <c r="G693" s="0" t="n">
        <v>0.432239</v>
      </c>
      <c r="H693" s="0" t="n">
        <v>269200</v>
      </c>
    </row>
    <row r="694" customFormat="false" ht="15" hidden="false" customHeight="false" outlineLevel="0" collapsed="false">
      <c r="A694" s="0" t="n">
        <v>692</v>
      </c>
      <c r="B694" s="0" t="n">
        <v>1</v>
      </c>
      <c r="C694" s="0" t="n">
        <v>29</v>
      </c>
      <c r="D694" s="0" t="n">
        <v>19</v>
      </c>
      <c r="E694" s="0" t="n">
        <v>1</v>
      </c>
      <c r="F694" s="0" t="n">
        <v>0</v>
      </c>
      <c r="G694" s="0" t="n">
        <v>0.361395</v>
      </c>
      <c r="H694" s="0" t="n">
        <v>269000</v>
      </c>
    </row>
    <row r="695" customFormat="false" ht="15" hidden="false" customHeight="false" outlineLevel="0" collapsed="false">
      <c r="A695" s="0" t="n">
        <v>693</v>
      </c>
      <c r="B695" s="0" t="n">
        <v>1</v>
      </c>
      <c r="C695" s="0" t="n">
        <v>29</v>
      </c>
      <c r="D695" s="0" t="n">
        <v>20</v>
      </c>
      <c r="E695" s="0" t="n">
        <v>1</v>
      </c>
      <c r="F695" s="0" t="n">
        <v>0</v>
      </c>
      <c r="G695" s="0" t="n">
        <v>0.450603</v>
      </c>
      <c r="H695" s="0" t="n">
        <v>268800</v>
      </c>
    </row>
    <row r="696" customFormat="false" ht="15" hidden="false" customHeight="false" outlineLevel="0" collapsed="false">
      <c r="A696" s="0" t="n">
        <v>694</v>
      </c>
      <c r="B696" s="0" t="n">
        <v>1</v>
      </c>
      <c r="C696" s="0" t="n">
        <v>29</v>
      </c>
      <c r="D696" s="0" t="n">
        <v>21</v>
      </c>
      <c r="E696" s="0" t="n">
        <v>0</v>
      </c>
      <c r="F696" s="0" t="n">
        <v>0</v>
      </c>
      <c r="G696" s="0" t="n">
        <v>0.456645</v>
      </c>
      <c r="H696" s="0" t="n">
        <v>268800</v>
      </c>
    </row>
    <row r="697" customFormat="false" ht="15" hidden="false" customHeight="false" outlineLevel="0" collapsed="false">
      <c r="A697" s="0" t="n">
        <v>695</v>
      </c>
      <c r="B697" s="0" t="n">
        <v>1</v>
      </c>
      <c r="C697" s="0" t="n">
        <v>29</v>
      </c>
      <c r="D697" s="0" t="n">
        <v>22</v>
      </c>
      <c r="E697" s="0" t="n">
        <v>0</v>
      </c>
      <c r="F697" s="0" t="n">
        <v>0</v>
      </c>
      <c r="G697" s="0" t="n">
        <v>0.432212</v>
      </c>
      <c r="H697" s="0" t="n">
        <v>268800</v>
      </c>
    </row>
    <row r="698" customFormat="false" ht="15" hidden="false" customHeight="false" outlineLevel="0" collapsed="false">
      <c r="A698" s="0" t="n">
        <v>696</v>
      </c>
      <c r="B698" s="0" t="n">
        <v>1</v>
      </c>
      <c r="C698" s="0" t="n">
        <v>29</v>
      </c>
      <c r="D698" s="0" t="n">
        <v>23</v>
      </c>
      <c r="E698" s="0" t="n">
        <v>0</v>
      </c>
      <c r="F698" s="0" t="n">
        <v>0</v>
      </c>
      <c r="G698" s="0" t="n">
        <v>0.404575</v>
      </c>
      <c r="H698" s="0" t="n">
        <v>268800</v>
      </c>
    </row>
    <row r="699" customFormat="false" ht="15" hidden="false" customHeight="false" outlineLevel="0" collapsed="false">
      <c r="A699" s="0" t="n">
        <v>697</v>
      </c>
      <c r="B699" s="0" t="n">
        <v>1</v>
      </c>
      <c r="C699" s="0" t="n">
        <v>30</v>
      </c>
      <c r="D699" s="0" t="n">
        <v>0</v>
      </c>
      <c r="E699" s="0" t="n">
        <v>0</v>
      </c>
      <c r="F699" s="0" t="n">
        <v>0</v>
      </c>
      <c r="G699" s="0" t="n">
        <v>0.298302</v>
      </c>
      <c r="H699" s="0" t="n">
        <v>268800</v>
      </c>
    </row>
    <row r="700" customFormat="false" ht="15" hidden="false" customHeight="false" outlineLevel="0" collapsed="false">
      <c r="A700" s="0" t="n">
        <v>698</v>
      </c>
      <c r="B700" s="0" t="n">
        <v>1</v>
      </c>
      <c r="C700" s="0" t="n">
        <v>30</v>
      </c>
      <c r="D700" s="0" t="n">
        <v>1</v>
      </c>
      <c r="E700" s="0" t="n">
        <v>0</v>
      </c>
      <c r="F700" s="0" t="n">
        <v>0</v>
      </c>
      <c r="G700" s="0" t="n">
        <v>0.219605</v>
      </c>
      <c r="H700" s="0" t="n">
        <v>268800</v>
      </c>
    </row>
    <row r="701" customFormat="false" ht="15" hidden="false" customHeight="false" outlineLevel="0" collapsed="false">
      <c r="A701" s="0" t="n">
        <v>699</v>
      </c>
      <c r="B701" s="0" t="n">
        <v>1</v>
      </c>
      <c r="C701" s="0" t="n">
        <v>30</v>
      </c>
      <c r="D701" s="0" t="n">
        <v>2</v>
      </c>
      <c r="E701" s="0" t="n">
        <v>0</v>
      </c>
      <c r="F701" s="0" t="n">
        <v>0</v>
      </c>
      <c r="G701" s="0" t="n">
        <v>0.324874</v>
      </c>
      <c r="H701" s="0" t="n">
        <v>268800</v>
      </c>
    </row>
    <row r="702" customFormat="false" ht="15" hidden="false" customHeight="false" outlineLevel="0" collapsed="false">
      <c r="A702" s="0" t="n">
        <v>700</v>
      </c>
      <c r="B702" s="0" t="n">
        <v>1</v>
      </c>
      <c r="C702" s="0" t="n">
        <v>30</v>
      </c>
      <c r="D702" s="0" t="n">
        <v>3</v>
      </c>
      <c r="E702" s="0" t="n">
        <v>0</v>
      </c>
      <c r="F702" s="0" t="n">
        <v>0</v>
      </c>
      <c r="G702" s="0" t="n">
        <v>0.299478</v>
      </c>
      <c r="H702" s="0" t="n">
        <v>268800</v>
      </c>
    </row>
    <row r="703" customFormat="false" ht="15" hidden="false" customHeight="false" outlineLevel="0" collapsed="false">
      <c r="A703" s="0" t="n">
        <v>701</v>
      </c>
      <c r="B703" s="0" t="n">
        <v>1</v>
      </c>
      <c r="C703" s="0" t="n">
        <v>30</v>
      </c>
      <c r="D703" s="0" t="n">
        <v>4</v>
      </c>
      <c r="E703" s="0" t="n">
        <v>0</v>
      </c>
      <c r="F703" s="0" t="n">
        <v>0</v>
      </c>
      <c r="G703" s="0" t="n">
        <v>0.316359</v>
      </c>
      <c r="H703" s="0" t="n">
        <v>268800</v>
      </c>
    </row>
    <row r="704" customFormat="false" ht="15" hidden="false" customHeight="false" outlineLevel="0" collapsed="false">
      <c r="A704" s="0" t="n">
        <v>702</v>
      </c>
      <c r="B704" s="0" t="n">
        <v>1</v>
      </c>
      <c r="C704" s="0" t="n">
        <v>30</v>
      </c>
      <c r="D704" s="0" t="n">
        <v>5</v>
      </c>
      <c r="E704" s="0" t="n">
        <v>0</v>
      </c>
      <c r="F704" s="0" t="n">
        <v>0</v>
      </c>
      <c r="G704" s="0" t="n">
        <v>0.20456</v>
      </c>
      <c r="H704" s="0" t="n">
        <v>268800</v>
      </c>
    </row>
    <row r="705" customFormat="false" ht="15" hidden="false" customHeight="false" outlineLevel="0" collapsed="false">
      <c r="A705" s="0" t="n">
        <v>703</v>
      </c>
      <c r="B705" s="0" t="n">
        <v>1</v>
      </c>
      <c r="C705" s="0" t="n">
        <v>30</v>
      </c>
      <c r="D705" s="0" t="n">
        <v>6</v>
      </c>
      <c r="E705" s="0" t="n">
        <v>0</v>
      </c>
      <c r="F705" s="0" t="n">
        <v>0</v>
      </c>
      <c r="G705" s="0" t="n">
        <v>0.240044</v>
      </c>
      <c r="H705" s="0" t="n">
        <v>268800</v>
      </c>
    </row>
    <row r="706" customFormat="false" ht="15" hidden="false" customHeight="false" outlineLevel="0" collapsed="false">
      <c r="A706" s="0" t="n">
        <v>704</v>
      </c>
      <c r="B706" s="0" t="n">
        <v>1</v>
      </c>
      <c r="C706" s="0" t="n">
        <v>30</v>
      </c>
      <c r="D706" s="0" t="n">
        <v>7</v>
      </c>
      <c r="E706" s="0" t="n">
        <v>1</v>
      </c>
      <c r="F706" s="0" t="n">
        <v>0.065221</v>
      </c>
      <c r="G706" s="0" t="n">
        <v>0.234134</v>
      </c>
      <c r="H706" s="0" t="n">
        <v>268600</v>
      </c>
    </row>
    <row r="707" customFormat="false" ht="15" hidden="false" customHeight="false" outlineLevel="0" collapsed="false">
      <c r="A707" s="0" t="n">
        <v>705</v>
      </c>
      <c r="B707" s="0" t="n">
        <v>1</v>
      </c>
      <c r="C707" s="0" t="n">
        <v>30</v>
      </c>
      <c r="D707" s="0" t="n">
        <v>8</v>
      </c>
      <c r="E707" s="0" t="n">
        <v>1</v>
      </c>
      <c r="F707" s="0" t="n">
        <v>0.341907</v>
      </c>
      <c r="G707" s="0" t="n">
        <v>0.22545</v>
      </c>
      <c r="H707" s="0" t="n">
        <v>268400</v>
      </c>
    </row>
    <row r="708" customFormat="false" ht="15" hidden="false" customHeight="false" outlineLevel="0" collapsed="false">
      <c r="A708" s="0" t="n">
        <v>706</v>
      </c>
      <c r="B708" s="0" t="n">
        <v>1</v>
      </c>
      <c r="C708" s="0" t="n">
        <v>30</v>
      </c>
      <c r="D708" s="0" t="n">
        <v>9</v>
      </c>
      <c r="E708" s="0" t="n">
        <v>0</v>
      </c>
      <c r="F708" s="0" t="n">
        <v>0.657344</v>
      </c>
      <c r="G708" s="0" t="n">
        <v>0.315216</v>
      </c>
      <c r="H708" s="0" t="n">
        <v>268400</v>
      </c>
    </row>
    <row r="709" customFormat="false" ht="15" hidden="false" customHeight="false" outlineLevel="0" collapsed="false">
      <c r="A709" s="0" t="n">
        <v>707</v>
      </c>
      <c r="B709" s="0" t="n">
        <v>1</v>
      </c>
      <c r="C709" s="0" t="n">
        <v>30</v>
      </c>
      <c r="D709" s="0" t="n">
        <v>10</v>
      </c>
      <c r="E709" s="0" t="n">
        <v>0</v>
      </c>
      <c r="F709" s="0" t="n">
        <v>0.936527</v>
      </c>
      <c r="G709" s="0" t="n">
        <v>0.454058</v>
      </c>
      <c r="H709" s="0" t="n">
        <v>268400</v>
      </c>
    </row>
    <row r="710" customFormat="false" ht="15" hidden="false" customHeight="false" outlineLevel="0" collapsed="false">
      <c r="A710" s="0" t="n">
        <v>708</v>
      </c>
      <c r="B710" s="0" t="n">
        <v>1</v>
      </c>
      <c r="C710" s="0" t="n">
        <v>30</v>
      </c>
      <c r="D710" s="0" t="n">
        <v>11</v>
      </c>
      <c r="E710" s="0" t="n">
        <v>0</v>
      </c>
      <c r="F710" s="0" t="n">
        <v>1</v>
      </c>
      <c r="G710" s="0" t="n">
        <v>0.513034</v>
      </c>
      <c r="H710" s="0" t="n">
        <v>268400</v>
      </c>
    </row>
    <row r="711" customFormat="false" ht="15" hidden="false" customHeight="false" outlineLevel="0" collapsed="false">
      <c r="A711" s="0" t="n">
        <v>709</v>
      </c>
      <c r="B711" s="0" t="n">
        <v>1</v>
      </c>
      <c r="C711" s="0" t="n">
        <v>30</v>
      </c>
      <c r="D711" s="0" t="n">
        <v>12</v>
      </c>
      <c r="E711" s="0" t="n">
        <v>0</v>
      </c>
      <c r="F711" s="0" t="n">
        <v>1</v>
      </c>
      <c r="G711" s="0" t="n">
        <v>0.495098</v>
      </c>
      <c r="H711" s="0" t="n">
        <v>268400</v>
      </c>
    </row>
    <row r="712" customFormat="false" ht="15" hidden="false" customHeight="false" outlineLevel="0" collapsed="false">
      <c r="A712" s="0" t="n">
        <v>710</v>
      </c>
      <c r="B712" s="0" t="n">
        <v>1</v>
      </c>
      <c r="C712" s="0" t="n">
        <v>30</v>
      </c>
      <c r="D712" s="0" t="n">
        <v>13</v>
      </c>
      <c r="E712" s="0" t="n">
        <v>0</v>
      </c>
      <c r="F712" s="0" t="n">
        <v>1</v>
      </c>
      <c r="G712" s="0" t="n">
        <v>0.277366</v>
      </c>
      <c r="H712" s="0" t="n">
        <v>268400</v>
      </c>
    </row>
    <row r="713" customFormat="false" ht="15" hidden="false" customHeight="false" outlineLevel="0" collapsed="false">
      <c r="A713" s="0" t="n">
        <v>711</v>
      </c>
      <c r="B713" s="0" t="n">
        <v>1</v>
      </c>
      <c r="C713" s="0" t="n">
        <v>30</v>
      </c>
      <c r="D713" s="0" t="n">
        <v>14</v>
      </c>
      <c r="E713" s="0" t="n">
        <v>0</v>
      </c>
      <c r="F713" s="0" t="n">
        <v>0.936527</v>
      </c>
      <c r="G713" s="0" t="n">
        <v>0.389036</v>
      </c>
      <c r="H713" s="0" t="n">
        <v>268400</v>
      </c>
    </row>
    <row r="714" customFormat="false" ht="15" hidden="false" customHeight="false" outlineLevel="0" collapsed="false">
      <c r="A714" s="0" t="n">
        <v>712</v>
      </c>
      <c r="B714" s="0" t="n">
        <v>1</v>
      </c>
      <c r="C714" s="0" t="n">
        <v>30</v>
      </c>
      <c r="D714" s="0" t="n">
        <v>15</v>
      </c>
      <c r="E714" s="0" t="n">
        <v>0</v>
      </c>
      <c r="F714" s="0" t="n">
        <v>0.657344</v>
      </c>
      <c r="G714" s="0" t="n">
        <v>0.699041</v>
      </c>
      <c r="H714" s="0" t="n">
        <v>268400</v>
      </c>
    </row>
    <row r="715" customFormat="false" ht="15" hidden="false" customHeight="false" outlineLevel="0" collapsed="false">
      <c r="A715" s="0" t="n">
        <v>713</v>
      </c>
      <c r="B715" s="0" t="n">
        <v>1</v>
      </c>
      <c r="C715" s="0" t="n">
        <v>30</v>
      </c>
      <c r="D715" s="0" t="n">
        <v>16</v>
      </c>
      <c r="E715" s="0" t="n">
        <v>0</v>
      </c>
      <c r="F715" s="0" t="n">
        <v>0.341907</v>
      </c>
      <c r="G715" s="0" t="n">
        <v>0.692835</v>
      </c>
      <c r="H715" s="0" t="n">
        <v>268400</v>
      </c>
    </row>
    <row r="716" customFormat="false" ht="15" hidden="false" customHeight="false" outlineLevel="0" collapsed="false">
      <c r="A716" s="0" t="n">
        <v>714</v>
      </c>
      <c r="B716" s="0" t="n">
        <v>1</v>
      </c>
      <c r="C716" s="0" t="n">
        <v>30</v>
      </c>
      <c r="D716" s="0" t="n">
        <v>17</v>
      </c>
      <c r="E716" s="0" t="n">
        <v>0</v>
      </c>
      <c r="F716" s="0" t="n">
        <v>0.065221</v>
      </c>
      <c r="G716" s="0" t="n">
        <v>0.66405</v>
      </c>
      <c r="H716" s="0" t="n">
        <v>268400</v>
      </c>
    </row>
    <row r="717" customFormat="false" ht="15" hidden="false" customHeight="false" outlineLevel="0" collapsed="false">
      <c r="A717" s="0" t="n">
        <v>715</v>
      </c>
      <c r="B717" s="0" t="n">
        <v>1</v>
      </c>
      <c r="C717" s="0" t="n">
        <v>30</v>
      </c>
      <c r="D717" s="0" t="n">
        <v>18</v>
      </c>
      <c r="E717" s="0" t="n">
        <v>0</v>
      </c>
      <c r="F717" s="0" t="n">
        <v>0</v>
      </c>
      <c r="G717" s="0" t="n">
        <v>0.653567</v>
      </c>
      <c r="H717" s="0" t="n">
        <v>268400</v>
      </c>
    </row>
    <row r="718" customFormat="false" ht="15" hidden="false" customHeight="false" outlineLevel="0" collapsed="false">
      <c r="A718" s="0" t="n">
        <v>716</v>
      </c>
      <c r="B718" s="0" t="n">
        <v>1</v>
      </c>
      <c r="C718" s="0" t="n">
        <v>30</v>
      </c>
      <c r="D718" s="0" t="n">
        <v>19</v>
      </c>
      <c r="E718" s="0" t="n">
        <v>1</v>
      </c>
      <c r="F718" s="0" t="n">
        <v>0</v>
      </c>
      <c r="G718" s="0" t="n">
        <v>0.668082</v>
      </c>
      <c r="H718" s="0" t="n">
        <v>268200</v>
      </c>
    </row>
    <row r="719" customFormat="false" ht="15" hidden="false" customHeight="false" outlineLevel="0" collapsed="false">
      <c r="A719" s="0" t="n">
        <v>717</v>
      </c>
      <c r="B719" s="0" t="n">
        <v>1</v>
      </c>
      <c r="C719" s="0" t="n">
        <v>30</v>
      </c>
      <c r="D719" s="0" t="n">
        <v>20</v>
      </c>
      <c r="E719" s="0" t="n">
        <v>1</v>
      </c>
      <c r="F719" s="0" t="n">
        <v>0</v>
      </c>
      <c r="G719" s="0" t="n">
        <v>0.687967</v>
      </c>
      <c r="H719" s="0" t="n">
        <v>268000</v>
      </c>
    </row>
    <row r="720" customFormat="false" ht="15" hidden="false" customHeight="false" outlineLevel="0" collapsed="false">
      <c r="A720" s="0" t="n">
        <v>718</v>
      </c>
      <c r="B720" s="0" t="n">
        <v>1</v>
      </c>
      <c r="C720" s="0" t="n">
        <v>30</v>
      </c>
      <c r="D720" s="0" t="n">
        <v>21</v>
      </c>
      <c r="E720" s="0" t="n">
        <v>0</v>
      </c>
      <c r="F720" s="0" t="n">
        <v>0</v>
      </c>
      <c r="G720" s="0" t="n">
        <v>0.832963</v>
      </c>
      <c r="H720" s="0" t="n">
        <v>268000</v>
      </c>
    </row>
    <row r="721" customFormat="false" ht="15" hidden="false" customHeight="false" outlineLevel="0" collapsed="false">
      <c r="A721" s="0" t="n">
        <v>719</v>
      </c>
      <c r="B721" s="0" t="n">
        <v>1</v>
      </c>
      <c r="C721" s="0" t="n">
        <v>30</v>
      </c>
      <c r="D721" s="0" t="n">
        <v>22</v>
      </c>
      <c r="E721" s="0" t="n">
        <v>0</v>
      </c>
      <c r="F721" s="0" t="n">
        <v>0</v>
      </c>
      <c r="G721" s="0" t="n">
        <v>0.738471</v>
      </c>
      <c r="H721" s="0" t="n">
        <v>268000</v>
      </c>
    </row>
    <row r="722" customFormat="false" ht="15" hidden="false" customHeight="false" outlineLevel="0" collapsed="false">
      <c r="A722" s="0" t="n">
        <v>720</v>
      </c>
      <c r="B722" s="0" t="n">
        <v>1</v>
      </c>
      <c r="C722" s="0" t="n">
        <v>30</v>
      </c>
      <c r="D722" s="0" t="n">
        <v>23</v>
      </c>
      <c r="E722" s="0" t="n">
        <v>0</v>
      </c>
      <c r="F722" s="0" t="n">
        <v>0</v>
      </c>
      <c r="G722" s="0" t="n">
        <v>0.466589</v>
      </c>
      <c r="H722" s="0" t="n">
        <v>268000</v>
      </c>
    </row>
    <row r="723" customFormat="false" ht="15" hidden="false" customHeight="false" outlineLevel="0" collapsed="false">
      <c r="A723" s="0" t="n">
        <v>721</v>
      </c>
      <c r="B723" s="0" t="n">
        <v>1</v>
      </c>
      <c r="C723" s="0" t="n">
        <v>31</v>
      </c>
      <c r="D723" s="0" t="n">
        <v>0</v>
      </c>
      <c r="E723" s="0" t="n">
        <v>0</v>
      </c>
      <c r="F723" s="0" t="n">
        <v>0</v>
      </c>
      <c r="G723" s="0" t="n">
        <v>0.583599</v>
      </c>
      <c r="H723" s="0" t="n">
        <v>268000</v>
      </c>
    </row>
    <row r="724" customFormat="false" ht="15" hidden="false" customHeight="false" outlineLevel="0" collapsed="false">
      <c r="A724" s="0" t="n">
        <v>722</v>
      </c>
      <c r="B724" s="0" t="n">
        <v>1</v>
      </c>
      <c r="C724" s="0" t="n">
        <v>31</v>
      </c>
      <c r="D724" s="0" t="n">
        <v>1</v>
      </c>
      <c r="E724" s="0" t="n">
        <v>0</v>
      </c>
      <c r="F724" s="0" t="n">
        <v>0</v>
      </c>
      <c r="G724" s="0" t="n">
        <v>0.326351</v>
      </c>
      <c r="H724" s="0" t="n">
        <v>268000</v>
      </c>
    </row>
    <row r="725" customFormat="false" ht="15" hidden="false" customHeight="false" outlineLevel="0" collapsed="false">
      <c r="A725" s="0" t="n">
        <v>723</v>
      </c>
      <c r="B725" s="0" t="n">
        <v>1</v>
      </c>
      <c r="C725" s="0" t="n">
        <v>31</v>
      </c>
      <c r="D725" s="0" t="n">
        <v>2</v>
      </c>
      <c r="E725" s="0" t="n">
        <v>0</v>
      </c>
      <c r="F725" s="0" t="n">
        <v>0</v>
      </c>
      <c r="G725" s="0" t="n">
        <v>0.264611</v>
      </c>
      <c r="H725" s="0" t="n">
        <v>268000</v>
      </c>
    </row>
    <row r="726" customFormat="false" ht="15" hidden="false" customHeight="false" outlineLevel="0" collapsed="false">
      <c r="A726" s="0" t="n">
        <v>724</v>
      </c>
      <c r="B726" s="0" t="n">
        <v>1</v>
      </c>
      <c r="C726" s="0" t="n">
        <v>31</v>
      </c>
      <c r="D726" s="0" t="n">
        <v>3</v>
      </c>
      <c r="E726" s="0" t="n">
        <v>0</v>
      </c>
      <c r="F726" s="0" t="n">
        <v>0</v>
      </c>
      <c r="G726" s="0" t="n">
        <v>0.367609</v>
      </c>
      <c r="H726" s="0" t="n">
        <v>268000</v>
      </c>
    </row>
    <row r="727" customFormat="false" ht="15" hidden="false" customHeight="false" outlineLevel="0" collapsed="false">
      <c r="A727" s="0" t="n">
        <v>725</v>
      </c>
      <c r="B727" s="0" t="n">
        <v>1</v>
      </c>
      <c r="C727" s="0" t="n">
        <v>31</v>
      </c>
      <c r="D727" s="0" t="n">
        <v>4</v>
      </c>
      <c r="E727" s="0" t="n">
        <v>0</v>
      </c>
      <c r="F727" s="0" t="n">
        <v>0</v>
      </c>
      <c r="G727" s="0" t="n">
        <v>0.209538</v>
      </c>
      <c r="H727" s="0" t="n">
        <v>268000</v>
      </c>
    </row>
    <row r="728" customFormat="false" ht="15" hidden="false" customHeight="false" outlineLevel="0" collapsed="false">
      <c r="A728" s="0" t="n">
        <v>726</v>
      </c>
      <c r="B728" s="0" t="n">
        <v>1</v>
      </c>
      <c r="C728" s="0" t="n">
        <v>31</v>
      </c>
      <c r="D728" s="0" t="n">
        <v>5</v>
      </c>
      <c r="E728" s="0" t="n">
        <v>0</v>
      </c>
      <c r="F728" s="0" t="n">
        <v>0</v>
      </c>
      <c r="G728" s="0" t="n">
        <v>0.163849</v>
      </c>
      <c r="H728" s="0" t="n">
        <v>268000</v>
      </c>
    </row>
    <row r="729" customFormat="false" ht="15" hidden="false" customHeight="false" outlineLevel="0" collapsed="false">
      <c r="A729" s="0" t="n">
        <v>727</v>
      </c>
      <c r="B729" s="0" t="n">
        <v>1</v>
      </c>
      <c r="C729" s="0" t="n">
        <v>31</v>
      </c>
      <c r="D729" s="0" t="n">
        <v>6</v>
      </c>
      <c r="E729" s="0" t="n">
        <v>0</v>
      </c>
      <c r="F729" s="0" t="n">
        <v>0</v>
      </c>
      <c r="G729" s="0" t="n">
        <v>0.152803</v>
      </c>
      <c r="H729" s="0" t="n">
        <v>268000</v>
      </c>
    </row>
    <row r="730" customFormat="false" ht="15" hidden="false" customHeight="false" outlineLevel="0" collapsed="false">
      <c r="A730" s="0" t="n">
        <v>728</v>
      </c>
      <c r="B730" s="0" t="n">
        <v>1</v>
      </c>
      <c r="C730" s="0" t="n">
        <v>31</v>
      </c>
      <c r="D730" s="0" t="n">
        <v>7</v>
      </c>
      <c r="E730" s="0" t="n">
        <v>1</v>
      </c>
      <c r="F730" s="0" t="n">
        <v>0.073678</v>
      </c>
      <c r="G730" s="0" t="n">
        <v>0.139343</v>
      </c>
      <c r="H730" s="0" t="n">
        <v>267800</v>
      </c>
    </row>
    <row r="731" customFormat="false" ht="15" hidden="false" customHeight="false" outlineLevel="0" collapsed="false">
      <c r="A731" s="0" t="n">
        <v>729</v>
      </c>
      <c r="B731" s="0" t="n">
        <v>1</v>
      </c>
      <c r="C731" s="0" t="n">
        <v>31</v>
      </c>
      <c r="D731" s="0" t="n">
        <v>8</v>
      </c>
      <c r="E731" s="0" t="n">
        <v>1</v>
      </c>
      <c r="F731" s="0" t="n">
        <v>0.386241</v>
      </c>
      <c r="G731" s="0" t="n">
        <v>0.136701</v>
      </c>
      <c r="H731" s="0" t="n">
        <v>267600</v>
      </c>
    </row>
    <row r="732" customFormat="false" ht="15" hidden="false" customHeight="false" outlineLevel="0" collapsed="false">
      <c r="A732" s="0" t="n">
        <v>730</v>
      </c>
      <c r="B732" s="0" t="n">
        <v>1</v>
      </c>
      <c r="C732" s="0" t="n">
        <v>31</v>
      </c>
      <c r="D732" s="0" t="n">
        <v>9</v>
      </c>
      <c r="E732" s="0" t="n">
        <v>0</v>
      </c>
      <c r="F732" s="0" t="n">
        <v>0.74258</v>
      </c>
      <c r="G732" s="0" t="n">
        <v>0.12791</v>
      </c>
      <c r="H732" s="0" t="n">
        <v>267600</v>
      </c>
    </row>
    <row r="733" customFormat="false" ht="15" hidden="false" customHeight="false" outlineLevel="0" collapsed="false">
      <c r="A733" s="0" t="n">
        <v>731</v>
      </c>
      <c r="B733" s="0" t="n">
        <v>1</v>
      </c>
      <c r="C733" s="0" t="n">
        <v>31</v>
      </c>
      <c r="D733" s="0" t="n">
        <v>10</v>
      </c>
      <c r="E733" s="0" t="n">
        <v>0</v>
      </c>
      <c r="F733" s="0" t="n">
        <v>1</v>
      </c>
      <c r="G733" s="0" t="n">
        <v>0.125466</v>
      </c>
      <c r="H733" s="0" t="n">
        <v>267600</v>
      </c>
    </row>
    <row r="734" customFormat="false" ht="15" hidden="false" customHeight="false" outlineLevel="0" collapsed="false">
      <c r="A734" s="0" t="n">
        <v>732</v>
      </c>
      <c r="B734" s="0" t="n">
        <v>1</v>
      </c>
      <c r="C734" s="0" t="n">
        <v>31</v>
      </c>
      <c r="D734" s="0" t="n">
        <v>11</v>
      </c>
      <c r="E734" s="0" t="n">
        <v>0</v>
      </c>
      <c r="F734" s="0" t="n">
        <v>1</v>
      </c>
      <c r="G734" s="0" t="n">
        <v>0.12705</v>
      </c>
      <c r="H734" s="0" t="n">
        <v>267600</v>
      </c>
    </row>
    <row r="735" customFormat="false" ht="15" hidden="false" customHeight="false" outlineLevel="0" collapsed="false">
      <c r="A735" s="0" t="n">
        <v>733</v>
      </c>
      <c r="B735" s="0" t="n">
        <v>1</v>
      </c>
      <c r="C735" s="0" t="n">
        <v>31</v>
      </c>
      <c r="D735" s="0" t="n">
        <v>12</v>
      </c>
      <c r="E735" s="0" t="n">
        <v>0</v>
      </c>
      <c r="F735" s="0" t="n">
        <v>1</v>
      </c>
      <c r="G735" s="0" t="n">
        <v>0.121142</v>
      </c>
      <c r="H735" s="0" t="n">
        <v>267600</v>
      </c>
    </row>
    <row r="736" customFormat="false" ht="15" hidden="false" customHeight="false" outlineLevel="0" collapsed="false">
      <c r="A736" s="0" t="n">
        <v>734</v>
      </c>
      <c r="B736" s="0" t="n">
        <v>1</v>
      </c>
      <c r="C736" s="0" t="n">
        <v>31</v>
      </c>
      <c r="D736" s="0" t="n">
        <v>13</v>
      </c>
      <c r="E736" s="0" t="n">
        <v>0</v>
      </c>
      <c r="F736" s="0" t="n">
        <v>1</v>
      </c>
      <c r="G736" s="0" t="n">
        <v>0.157487</v>
      </c>
      <c r="H736" s="0" t="n">
        <v>267600</v>
      </c>
    </row>
    <row r="737" customFormat="false" ht="15" hidden="false" customHeight="false" outlineLevel="0" collapsed="false">
      <c r="A737" s="0" t="n">
        <v>735</v>
      </c>
      <c r="B737" s="0" t="n">
        <v>1</v>
      </c>
      <c r="C737" s="0" t="n">
        <v>31</v>
      </c>
      <c r="D737" s="0" t="n">
        <v>14</v>
      </c>
      <c r="E737" s="0" t="n">
        <v>0</v>
      </c>
      <c r="F737" s="0" t="n">
        <v>1</v>
      </c>
      <c r="G737" s="0" t="n">
        <v>0.181069</v>
      </c>
      <c r="H737" s="0" t="n">
        <v>267600</v>
      </c>
    </row>
    <row r="738" customFormat="false" ht="15" hidden="false" customHeight="false" outlineLevel="0" collapsed="false">
      <c r="A738" s="0" t="n">
        <v>736</v>
      </c>
      <c r="B738" s="0" t="n">
        <v>1</v>
      </c>
      <c r="C738" s="0" t="n">
        <v>31</v>
      </c>
      <c r="D738" s="0" t="n">
        <v>15</v>
      </c>
      <c r="E738" s="0" t="n">
        <v>0</v>
      </c>
      <c r="F738" s="0" t="n">
        <v>0.74258</v>
      </c>
      <c r="G738" s="0" t="n">
        <v>0.180485</v>
      </c>
      <c r="H738" s="0" t="n">
        <v>267600</v>
      </c>
    </row>
    <row r="739" customFormat="false" ht="15" hidden="false" customHeight="false" outlineLevel="0" collapsed="false">
      <c r="A739" s="0" t="n">
        <v>737</v>
      </c>
      <c r="B739" s="0" t="n">
        <v>1</v>
      </c>
      <c r="C739" s="0" t="n">
        <v>31</v>
      </c>
      <c r="D739" s="0" t="n">
        <v>16</v>
      </c>
      <c r="E739" s="0" t="n">
        <v>0</v>
      </c>
      <c r="F739" s="0" t="n">
        <v>0.386241</v>
      </c>
      <c r="G739" s="0" t="n">
        <v>0.124364</v>
      </c>
      <c r="H739" s="0" t="n">
        <v>267600</v>
      </c>
    </row>
    <row r="740" customFormat="false" ht="15" hidden="false" customHeight="false" outlineLevel="0" collapsed="false">
      <c r="A740" s="0" t="n">
        <v>738</v>
      </c>
      <c r="B740" s="0" t="n">
        <v>1</v>
      </c>
      <c r="C740" s="0" t="n">
        <v>31</v>
      </c>
      <c r="D740" s="0" t="n">
        <v>17</v>
      </c>
      <c r="E740" s="0" t="n">
        <v>0</v>
      </c>
      <c r="F740" s="0" t="n">
        <v>0.073678</v>
      </c>
      <c r="G740" s="0" t="n">
        <v>0.109773</v>
      </c>
      <c r="H740" s="0" t="n">
        <v>267600</v>
      </c>
    </row>
    <row r="741" customFormat="false" ht="15" hidden="false" customHeight="false" outlineLevel="0" collapsed="false">
      <c r="A741" s="0" t="n">
        <v>739</v>
      </c>
      <c r="B741" s="0" t="n">
        <v>1</v>
      </c>
      <c r="C741" s="0" t="n">
        <v>31</v>
      </c>
      <c r="D741" s="0" t="n">
        <v>18</v>
      </c>
      <c r="E741" s="0" t="n">
        <v>0</v>
      </c>
      <c r="F741" s="0" t="n">
        <v>0</v>
      </c>
      <c r="G741" s="0" t="n">
        <v>0.099774</v>
      </c>
      <c r="H741" s="0" t="n">
        <v>267600</v>
      </c>
    </row>
    <row r="742" customFormat="false" ht="15" hidden="false" customHeight="false" outlineLevel="0" collapsed="false">
      <c r="A742" s="0" t="n">
        <v>740</v>
      </c>
      <c r="B742" s="0" t="n">
        <v>1</v>
      </c>
      <c r="C742" s="0" t="n">
        <v>31</v>
      </c>
      <c r="D742" s="0" t="n">
        <v>19</v>
      </c>
      <c r="E742" s="0" t="n">
        <v>1</v>
      </c>
      <c r="F742" s="0" t="n">
        <v>0</v>
      </c>
      <c r="G742" s="0" t="n">
        <v>0.111116</v>
      </c>
      <c r="H742" s="0" t="n">
        <v>267400</v>
      </c>
    </row>
    <row r="743" customFormat="false" ht="15" hidden="false" customHeight="false" outlineLevel="0" collapsed="false">
      <c r="A743" s="0" t="n">
        <v>741</v>
      </c>
      <c r="B743" s="0" t="n">
        <v>1</v>
      </c>
      <c r="C743" s="0" t="n">
        <v>31</v>
      </c>
      <c r="D743" s="0" t="n">
        <v>20</v>
      </c>
      <c r="E743" s="0" t="n">
        <v>1</v>
      </c>
      <c r="F743" s="0" t="n">
        <v>0</v>
      </c>
      <c r="G743" s="0" t="n">
        <v>0.107838</v>
      </c>
      <c r="H743" s="0" t="n">
        <v>267200</v>
      </c>
    </row>
    <row r="744" customFormat="false" ht="15" hidden="false" customHeight="false" outlineLevel="0" collapsed="false">
      <c r="A744" s="0" t="n">
        <v>742</v>
      </c>
      <c r="B744" s="0" t="n">
        <v>1</v>
      </c>
      <c r="C744" s="0" t="n">
        <v>31</v>
      </c>
      <c r="D744" s="0" t="n">
        <v>21</v>
      </c>
      <c r="E744" s="0" t="n">
        <v>0</v>
      </c>
      <c r="F744" s="0" t="n">
        <v>0</v>
      </c>
      <c r="G744" s="0" t="n">
        <v>0.092034</v>
      </c>
      <c r="H744" s="0" t="n">
        <v>267200</v>
      </c>
    </row>
    <row r="745" customFormat="false" ht="15" hidden="false" customHeight="false" outlineLevel="0" collapsed="false">
      <c r="A745" s="0" t="n">
        <v>743</v>
      </c>
      <c r="B745" s="0" t="n">
        <v>1</v>
      </c>
      <c r="C745" s="0" t="n">
        <v>31</v>
      </c>
      <c r="D745" s="0" t="n">
        <v>22</v>
      </c>
      <c r="E745" s="0" t="n">
        <v>0</v>
      </c>
      <c r="F745" s="0" t="n">
        <v>0</v>
      </c>
      <c r="G745" s="0" t="n">
        <v>0.124374</v>
      </c>
      <c r="H745" s="0" t="n">
        <v>267200</v>
      </c>
    </row>
    <row r="746" customFormat="false" ht="15" hidden="false" customHeight="false" outlineLevel="0" collapsed="false">
      <c r="A746" s="0" t="n">
        <v>744</v>
      </c>
      <c r="B746" s="0" t="n">
        <v>1</v>
      </c>
      <c r="C746" s="0" t="n">
        <v>31</v>
      </c>
      <c r="D746" s="0" t="n">
        <v>23</v>
      </c>
      <c r="E746" s="0" t="n">
        <v>0</v>
      </c>
      <c r="F746" s="0" t="n">
        <v>0</v>
      </c>
      <c r="G746" s="0" t="n">
        <v>0.08377</v>
      </c>
      <c r="H746" s="0" t="n">
        <v>267200</v>
      </c>
    </row>
    <row r="747" customFormat="false" ht="15" hidden="false" customHeight="false" outlineLevel="0" collapsed="false">
      <c r="A747" s="0" t="n">
        <v>745</v>
      </c>
      <c r="B747" s="0" t="n">
        <v>2</v>
      </c>
      <c r="C747" s="0" t="n">
        <v>32</v>
      </c>
      <c r="D747" s="0" t="n">
        <v>0</v>
      </c>
      <c r="E747" s="0" t="n">
        <v>0</v>
      </c>
      <c r="F747" s="0" t="n">
        <v>0</v>
      </c>
      <c r="G747" s="0" t="n">
        <v>0.122162</v>
      </c>
      <c r="H747" s="0" t="n">
        <v>267200</v>
      </c>
    </row>
    <row r="748" customFormat="false" ht="15" hidden="false" customHeight="false" outlineLevel="0" collapsed="false">
      <c r="A748" s="0" t="n">
        <v>746</v>
      </c>
      <c r="B748" s="0" t="n">
        <v>2</v>
      </c>
      <c r="C748" s="0" t="n">
        <v>32</v>
      </c>
      <c r="D748" s="0" t="n">
        <v>1</v>
      </c>
      <c r="E748" s="0" t="n">
        <v>0</v>
      </c>
      <c r="F748" s="0" t="n">
        <v>0</v>
      </c>
      <c r="G748" s="0" t="n">
        <v>0.144837</v>
      </c>
      <c r="H748" s="0" t="n">
        <v>267200</v>
      </c>
    </row>
    <row r="749" customFormat="false" ht="15" hidden="false" customHeight="false" outlineLevel="0" collapsed="false">
      <c r="A749" s="0" t="n">
        <v>747</v>
      </c>
      <c r="B749" s="0" t="n">
        <v>2</v>
      </c>
      <c r="C749" s="0" t="n">
        <v>32</v>
      </c>
      <c r="D749" s="0" t="n">
        <v>2</v>
      </c>
      <c r="E749" s="0" t="n">
        <v>0</v>
      </c>
      <c r="F749" s="0" t="n">
        <v>0</v>
      </c>
      <c r="G749" s="0" t="n">
        <v>0.11342</v>
      </c>
      <c r="H749" s="0" t="n">
        <v>267200</v>
      </c>
    </row>
    <row r="750" customFormat="false" ht="15" hidden="false" customHeight="false" outlineLevel="0" collapsed="false">
      <c r="A750" s="0" t="n">
        <v>748</v>
      </c>
      <c r="B750" s="0" t="n">
        <v>2</v>
      </c>
      <c r="C750" s="0" t="n">
        <v>32</v>
      </c>
      <c r="D750" s="0" t="n">
        <v>3</v>
      </c>
      <c r="E750" s="0" t="n">
        <v>0</v>
      </c>
      <c r="F750" s="0" t="n">
        <v>0</v>
      </c>
      <c r="G750" s="0" t="n">
        <v>0.143196</v>
      </c>
      <c r="H750" s="0" t="n">
        <v>267200</v>
      </c>
    </row>
    <row r="751" customFormat="false" ht="15" hidden="false" customHeight="false" outlineLevel="0" collapsed="false">
      <c r="A751" s="0" t="n">
        <v>749</v>
      </c>
      <c r="B751" s="0" t="n">
        <v>2</v>
      </c>
      <c r="C751" s="0" t="n">
        <v>32</v>
      </c>
      <c r="D751" s="0" t="n">
        <v>4</v>
      </c>
      <c r="E751" s="0" t="n">
        <v>0</v>
      </c>
      <c r="F751" s="0" t="n">
        <v>0</v>
      </c>
      <c r="G751" s="0" t="n">
        <v>0.128825</v>
      </c>
      <c r="H751" s="0" t="n">
        <v>267200</v>
      </c>
    </row>
    <row r="752" customFormat="false" ht="15" hidden="false" customHeight="false" outlineLevel="0" collapsed="false">
      <c r="A752" s="0" t="n">
        <v>750</v>
      </c>
      <c r="B752" s="0" t="n">
        <v>2</v>
      </c>
      <c r="C752" s="0" t="n">
        <v>32</v>
      </c>
      <c r="D752" s="0" t="n">
        <v>5</v>
      </c>
      <c r="E752" s="0" t="n">
        <v>0</v>
      </c>
      <c r="F752" s="0" t="n">
        <v>0</v>
      </c>
      <c r="G752" s="0" t="n">
        <v>0.124359</v>
      </c>
      <c r="H752" s="0" t="n">
        <v>267200</v>
      </c>
    </row>
    <row r="753" customFormat="false" ht="15" hidden="false" customHeight="false" outlineLevel="0" collapsed="false">
      <c r="A753" s="0" t="n">
        <v>751</v>
      </c>
      <c r="B753" s="0" t="n">
        <v>2</v>
      </c>
      <c r="C753" s="0" t="n">
        <v>32</v>
      </c>
      <c r="D753" s="0" t="n">
        <v>6</v>
      </c>
      <c r="E753" s="0" t="n">
        <v>0</v>
      </c>
      <c r="F753" s="0" t="n">
        <v>0</v>
      </c>
      <c r="G753" s="0" t="n">
        <v>0.083123</v>
      </c>
      <c r="H753" s="0" t="n">
        <v>267200</v>
      </c>
    </row>
    <row r="754" customFormat="false" ht="15" hidden="false" customHeight="false" outlineLevel="0" collapsed="false">
      <c r="A754" s="0" t="n">
        <v>752</v>
      </c>
      <c r="B754" s="0" t="n">
        <v>2</v>
      </c>
      <c r="C754" s="0" t="n">
        <v>32</v>
      </c>
      <c r="D754" s="0" t="n">
        <v>7</v>
      </c>
      <c r="E754" s="0" t="n">
        <v>1</v>
      </c>
      <c r="F754" s="0" t="n">
        <v>0.120178</v>
      </c>
      <c r="G754" s="0" t="n">
        <v>0.082983</v>
      </c>
      <c r="H754" s="0" t="n">
        <v>267000</v>
      </c>
    </row>
    <row r="755" customFormat="false" ht="15" hidden="false" customHeight="false" outlineLevel="0" collapsed="false">
      <c r="A755" s="0" t="n">
        <v>753</v>
      </c>
      <c r="B755" s="0" t="n">
        <v>2</v>
      </c>
      <c r="C755" s="0" t="n">
        <v>32</v>
      </c>
      <c r="D755" s="0" t="n">
        <v>8</v>
      </c>
      <c r="E755" s="0" t="n">
        <v>1</v>
      </c>
      <c r="F755" s="0" t="n">
        <v>0.405959</v>
      </c>
      <c r="G755" s="0" t="n">
        <v>0.080053</v>
      </c>
      <c r="H755" s="0" t="n">
        <v>266800</v>
      </c>
    </row>
    <row r="756" customFormat="false" ht="15" hidden="false" customHeight="false" outlineLevel="0" collapsed="false">
      <c r="A756" s="0" t="n">
        <v>754</v>
      </c>
      <c r="B756" s="0" t="n">
        <v>2</v>
      </c>
      <c r="C756" s="0" t="n">
        <v>32</v>
      </c>
      <c r="D756" s="0" t="n">
        <v>9</v>
      </c>
      <c r="E756" s="0" t="n">
        <v>0</v>
      </c>
      <c r="F756" s="0" t="n">
        <v>0.712748</v>
      </c>
      <c r="G756" s="0" t="n">
        <v>0.179199</v>
      </c>
      <c r="H756" s="0" t="n">
        <v>266800</v>
      </c>
    </row>
    <row r="757" customFormat="false" ht="15" hidden="false" customHeight="false" outlineLevel="0" collapsed="false">
      <c r="A757" s="0" t="n">
        <v>755</v>
      </c>
      <c r="B757" s="0" t="n">
        <v>2</v>
      </c>
      <c r="C757" s="0" t="n">
        <v>32</v>
      </c>
      <c r="D757" s="0" t="n">
        <v>10</v>
      </c>
      <c r="E757" s="0" t="n">
        <v>0</v>
      </c>
      <c r="F757" s="0" t="n">
        <v>0.978052</v>
      </c>
      <c r="G757" s="0" t="n">
        <v>0.161231</v>
      </c>
      <c r="H757" s="0" t="n">
        <v>266800</v>
      </c>
    </row>
    <row r="758" customFormat="false" ht="15" hidden="false" customHeight="false" outlineLevel="0" collapsed="false">
      <c r="A758" s="0" t="n">
        <v>756</v>
      </c>
      <c r="B758" s="0" t="n">
        <v>2</v>
      </c>
      <c r="C758" s="0" t="n">
        <v>32</v>
      </c>
      <c r="D758" s="0" t="n">
        <v>11</v>
      </c>
      <c r="E758" s="0" t="n">
        <v>0</v>
      </c>
      <c r="F758" s="0" t="n">
        <v>1</v>
      </c>
      <c r="G758" s="0" t="n">
        <v>0.154193</v>
      </c>
      <c r="H758" s="0" t="n">
        <v>266800</v>
      </c>
    </row>
    <row r="759" customFormat="false" ht="15" hidden="false" customHeight="false" outlineLevel="0" collapsed="false">
      <c r="A759" s="0" t="n">
        <v>757</v>
      </c>
      <c r="B759" s="0" t="n">
        <v>2</v>
      </c>
      <c r="C759" s="0" t="n">
        <v>32</v>
      </c>
      <c r="D759" s="0" t="n">
        <v>12</v>
      </c>
      <c r="E759" s="0" t="n">
        <v>0</v>
      </c>
      <c r="F759" s="0" t="n">
        <v>1</v>
      </c>
      <c r="G759" s="0" t="n">
        <v>0.140527</v>
      </c>
      <c r="H759" s="0" t="n">
        <v>266800</v>
      </c>
    </row>
    <row r="760" customFormat="false" ht="15" hidden="false" customHeight="false" outlineLevel="0" collapsed="false">
      <c r="A760" s="0" t="n">
        <v>758</v>
      </c>
      <c r="B760" s="0" t="n">
        <v>2</v>
      </c>
      <c r="C760" s="0" t="n">
        <v>32</v>
      </c>
      <c r="D760" s="0" t="n">
        <v>13</v>
      </c>
      <c r="E760" s="0" t="n">
        <v>0</v>
      </c>
      <c r="F760" s="0" t="n">
        <v>1</v>
      </c>
      <c r="G760" s="0" t="n">
        <v>0.123449</v>
      </c>
      <c r="H760" s="0" t="n">
        <v>266800</v>
      </c>
    </row>
    <row r="761" customFormat="false" ht="15" hidden="false" customHeight="false" outlineLevel="0" collapsed="false">
      <c r="A761" s="0" t="n">
        <v>759</v>
      </c>
      <c r="B761" s="0" t="n">
        <v>2</v>
      </c>
      <c r="C761" s="0" t="n">
        <v>32</v>
      </c>
      <c r="D761" s="0" t="n">
        <v>14</v>
      </c>
      <c r="E761" s="0" t="n">
        <v>0</v>
      </c>
      <c r="F761" s="0" t="n">
        <v>0.978052</v>
      </c>
      <c r="G761" s="0" t="n">
        <v>0.145973</v>
      </c>
      <c r="H761" s="0" t="n">
        <v>266800</v>
      </c>
    </row>
    <row r="762" customFormat="false" ht="15" hidden="false" customHeight="false" outlineLevel="0" collapsed="false">
      <c r="A762" s="0" t="n">
        <v>760</v>
      </c>
      <c r="B762" s="0" t="n">
        <v>2</v>
      </c>
      <c r="C762" s="0" t="n">
        <v>32</v>
      </c>
      <c r="D762" s="0" t="n">
        <v>15</v>
      </c>
      <c r="E762" s="0" t="n">
        <v>0</v>
      </c>
      <c r="F762" s="0" t="n">
        <v>0.712748</v>
      </c>
      <c r="G762" s="0" t="n">
        <v>0.166504</v>
      </c>
      <c r="H762" s="0" t="n">
        <v>266800</v>
      </c>
    </row>
    <row r="763" customFormat="false" ht="15" hidden="false" customHeight="false" outlineLevel="0" collapsed="false">
      <c r="A763" s="0" t="n">
        <v>761</v>
      </c>
      <c r="B763" s="0" t="n">
        <v>2</v>
      </c>
      <c r="C763" s="0" t="n">
        <v>32</v>
      </c>
      <c r="D763" s="0" t="n">
        <v>16</v>
      </c>
      <c r="E763" s="0" t="n">
        <v>0</v>
      </c>
      <c r="F763" s="0" t="n">
        <v>0.405959</v>
      </c>
      <c r="G763" s="0" t="n">
        <v>0.157905</v>
      </c>
      <c r="H763" s="0" t="n">
        <v>266800</v>
      </c>
    </row>
    <row r="764" customFormat="false" ht="15" hidden="false" customHeight="false" outlineLevel="0" collapsed="false">
      <c r="A764" s="0" t="n">
        <v>762</v>
      </c>
      <c r="B764" s="0" t="n">
        <v>2</v>
      </c>
      <c r="C764" s="0" t="n">
        <v>32</v>
      </c>
      <c r="D764" s="0" t="n">
        <v>17</v>
      </c>
      <c r="E764" s="0" t="n">
        <v>0</v>
      </c>
      <c r="F764" s="0" t="n">
        <v>0.120178</v>
      </c>
      <c r="G764" s="0" t="n">
        <v>0.180601</v>
      </c>
      <c r="H764" s="0" t="n">
        <v>266800</v>
      </c>
    </row>
    <row r="765" customFormat="false" ht="15" hidden="false" customHeight="false" outlineLevel="0" collapsed="false">
      <c r="A765" s="0" t="n">
        <v>763</v>
      </c>
      <c r="B765" s="0" t="n">
        <v>2</v>
      </c>
      <c r="C765" s="0" t="n">
        <v>32</v>
      </c>
      <c r="D765" s="0" t="n">
        <v>18</v>
      </c>
      <c r="E765" s="0" t="n">
        <v>0</v>
      </c>
      <c r="F765" s="0" t="n">
        <v>0</v>
      </c>
      <c r="G765" s="0" t="n">
        <v>0.195436</v>
      </c>
      <c r="H765" s="0" t="n">
        <v>266800</v>
      </c>
    </row>
    <row r="766" customFormat="false" ht="15" hidden="false" customHeight="false" outlineLevel="0" collapsed="false">
      <c r="A766" s="0" t="n">
        <v>764</v>
      </c>
      <c r="B766" s="0" t="n">
        <v>2</v>
      </c>
      <c r="C766" s="0" t="n">
        <v>32</v>
      </c>
      <c r="D766" s="0" t="n">
        <v>19</v>
      </c>
      <c r="E766" s="0" t="n">
        <v>1</v>
      </c>
      <c r="F766" s="0" t="n">
        <v>0</v>
      </c>
      <c r="G766" s="0" t="n">
        <v>0.236348</v>
      </c>
      <c r="H766" s="0" t="n">
        <v>266600</v>
      </c>
    </row>
    <row r="767" customFormat="false" ht="15" hidden="false" customHeight="false" outlineLevel="0" collapsed="false">
      <c r="A767" s="0" t="n">
        <v>765</v>
      </c>
      <c r="B767" s="0" t="n">
        <v>2</v>
      </c>
      <c r="C767" s="0" t="n">
        <v>32</v>
      </c>
      <c r="D767" s="0" t="n">
        <v>20</v>
      </c>
      <c r="E767" s="0" t="n">
        <v>1</v>
      </c>
      <c r="F767" s="0" t="n">
        <v>0</v>
      </c>
      <c r="G767" s="0" t="n">
        <v>0.27064</v>
      </c>
      <c r="H767" s="0" t="n">
        <v>266400</v>
      </c>
    </row>
    <row r="768" customFormat="false" ht="15" hidden="false" customHeight="false" outlineLevel="0" collapsed="false">
      <c r="A768" s="0" t="n">
        <v>766</v>
      </c>
      <c r="B768" s="0" t="n">
        <v>2</v>
      </c>
      <c r="C768" s="0" t="n">
        <v>32</v>
      </c>
      <c r="D768" s="0" t="n">
        <v>21</v>
      </c>
      <c r="E768" s="0" t="n">
        <v>0</v>
      </c>
      <c r="F768" s="0" t="n">
        <v>0</v>
      </c>
      <c r="G768" s="0" t="n">
        <v>0.210734</v>
      </c>
      <c r="H768" s="0" t="n">
        <v>266400</v>
      </c>
    </row>
    <row r="769" customFormat="false" ht="15" hidden="false" customHeight="false" outlineLevel="0" collapsed="false">
      <c r="A769" s="0" t="n">
        <v>767</v>
      </c>
      <c r="B769" s="0" t="n">
        <v>2</v>
      </c>
      <c r="C769" s="0" t="n">
        <v>32</v>
      </c>
      <c r="D769" s="0" t="n">
        <v>22</v>
      </c>
      <c r="E769" s="0" t="n">
        <v>0</v>
      </c>
      <c r="F769" s="0" t="n">
        <v>0</v>
      </c>
      <c r="G769" s="0" t="n">
        <v>0.236978</v>
      </c>
      <c r="H769" s="0" t="n">
        <v>266400</v>
      </c>
    </row>
    <row r="770" customFormat="false" ht="15" hidden="false" customHeight="false" outlineLevel="0" collapsed="false">
      <c r="A770" s="0" t="n">
        <v>768</v>
      </c>
      <c r="B770" s="0" t="n">
        <v>2</v>
      </c>
      <c r="C770" s="0" t="n">
        <v>32</v>
      </c>
      <c r="D770" s="0" t="n">
        <v>23</v>
      </c>
      <c r="E770" s="0" t="n">
        <v>0</v>
      </c>
      <c r="F770" s="0" t="n">
        <v>0</v>
      </c>
      <c r="G770" s="0" t="n">
        <v>0.108845</v>
      </c>
      <c r="H770" s="0" t="n">
        <v>266400</v>
      </c>
    </row>
    <row r="771" customFormat="false" ht="15" hidden="false" customHeight="false" outlineLevel="0" collapsed="false">
      <c r="A771" s="0" t="n">
        <v>769</v>
      </c>
      <c r="B771" s="0" t="n">
        <v>2</v>
      </c>
      <c r="C771" s="0" t="n">
        <v>33</v>
      </c>
      <c r="D771" s="0" t="n">
        <v>0</v>
      </c>
      <c r="E771" s="0" t="n">
        <v>0</v>
      </c>
      <c r="F771" s="0" t="n">
        <v>0</v>
      </c>
      <c r="G771" s="0" t="n">
        <v>0.109167</v>
      </c>
      <c r="H771" s="0" t="n">
        <v>266400</v>
      </c>
    </row>
    <row r="772" customFormat="false" ht="15" hidden="false" customHeight="false" outlineLevel="0" collapsed="false">
      <c r="A772" s="0" t="n">
        <v>770</v>
      </c>
      <c r="B772" s="0" t="n">
        <v>2</v>
      </c>
      <c r="C772" s="0" t="n">
        <v>33</v>
      </c>
      <c r="D772" s="0" t="n">
        <v>1</v>
      </c>
      <c r="E772" s="0" t="n">
        <v>0</v>
      </c>
      <c r="F772" s="0" t="n">
        <v>0</v>
      </c>
      <c r="G772" s="0" t="n">
        <v>0.173776</v>
      </c>
      <c r="H772" s="0" t="n">
        <v>266400</v>
      </c>
    </row>
    <row r="773" customFormat="false" ht="15" hidden="false" customHeight="false" outlineLevel="0" collapsed="false">
      <c r="A773" s="0" t="n">
        <v>771</v>
      </c>
      <c r="B773" s="0" t="n">
        <v>2</v>
      </c>
      <c r="C773" s="0" t="n">
        <v>33</v>
      </c>
      <c r="D773" s="0" t="n">
        <v>2</v>
      </c>
      <c r="E773" s="0" t="n">
        <v>0</v>
      </c>
      <c r="F773" s="0" t="n">
        <v>0</v>
      </c>
      <c r="G773" s="0" t="n">
        <v>0.193923</v>
      </c>
      <c r="H773" s="0" t="n">
        <v>266400</v>
      </c>
    </row>
    <row r="774" customFormat="false" ht="15" hidden="false" customHeight="false" outlineLevel="0" collapsed="false">
      <c r="A774" s="0" t="n">
        <v>772</v>
      </c>
      <c r="B774" s="0" t="n">
        <v>2</v>
      </c>
      <c r="C774" s="0" t="n">
        <v>33</v>
      </c>
      <c r="D774" s="0" t="n">
        <v>3</v>
      </c>
      <c r="E774" s="0" t="n">
        <v>0</v>
      </c>
      <c r="F774" s="0" t="n">
        <v>0</v>
      </c>
      <c r="G774" s="0" t="n">
        <v>0.250424</v>
      </c>
      <c r="H774" s="0" t="n">
        <v>266400</v>
      </c>
    </row>
    <row r="775" customFormat="false" ht="15" hidden="false" customHeight="false" outlineLevel="0" collapsed="false">
      <c r="A775" s="0" t="n">
        <v>773</v>
      </c>
      <c r="B775" s="0" t="n">
        <v>2</v>
      </c>
      <c r="C775" s="0" t="n">
        <v>33</v>
      </c>
      <c r="D775" s="0" t="n">
        <v>4</v>
      </c>
      <c r="E775" s="0" t="n">
        <v>0</v>
      </c>
      <c r="F775" s="0" t="n">
        <v>0</v>
      </c>
      <c r="G775" s="0" t="n">
        <v>0.294637</v>
      </c>
      <c r="H775" s="0" t="n">
        <v>266400</v>
      </c>
    </row>
    <row r="776" customFormat="false" ht="15" hidden="false" customHeight="false" outlineLevel="0" collapsed="false">
      <c r="A776" s="0" t="n">
        <v>774</v>
      </c>
      <c r="B776" s="0" t="n">
        <v>2</v>
      </c>
      <c r="C776" s="0" t="n">
        <v>33</v>
      </c>
      <c r="D776" s="0" t="n">
        <v>5</v>
      </c>
      <c r="E776" s="0" t="n">
        <v>0</v>
      </c>
      <c r="F776" s="0" t="n">
        <v>0</v>
      </c>
      <c r="G776" s="0" t="n">
        <v>0.15758</v>
      </c>
      <c r="H776" s="0" t="n">
        <v>266400</v>
      </c>
    </row>
    <row r="777" customFormat="false" ht="15" hidden="false" customHeight="false" outlineLevel="0" collapsed="false">
      <c r="A777" s="0" t="n">
        <v>775</v>
      </c>
      <c r="B777" s="0" t="n">
        <v>2</v>
      </c>
      <c r="C777" s="0" t="n">
        <v>33</v>
      </c>
      <c r="D777" s="0" t="n">
        <v>6</v>
      </c>
      <c r="E777" s="0" t="n">
        <v>0</v>
      </c>
      <c r="F777" s="0" t="n">
        <v>0</v>
      </c>
      <c r="G777" s="0" t="n">
        <v>0.122825</v>
      </c>
      <c r="H777" s="0" t="n">
        <v>266400</v>
      </c>
    </row>
    <row r="778" customFormat="false" ht="15" hidden="false" customHeight="false" outlineLevel="0" collapsed="false">
      <c r="A778" s="0" t="n">
        <v>776</v>
      </c>
      <c r="B778" s="0" t="n">
        <v>2</v>
      </c>
      <c r="C778" s="0" t="n">
        <v>33</v>
      </c>
      <c r="D778" s="0" t="n">
        <v>7</v>
      </c>
      <c r="E778" s="0" t="n">
        <v>1</v>
      </c>
      <c r="F778" s="0" t="n">
        <v>0.159603</v>
      </c>
      <c r="G778" s="0" t="n">
        <v>0.194714</v>
      </c>
      <c r="H778" s="0" t="n">
        <v>266200</v>
      </c>
    </row>
    <row r="779" customFormat="false" ht="15" hidden="false" customHeight="false" outlineLevel="0" collapsed="false">
      <c r="A779" s="0" t="n">
        <v>777</v>
      </c>
      <c r="B779" s="0" t="n">
        <v>2</v>
      </c>
      <c r="C779" s="0" t="n">
        <v>33</v>
      </c>
      <c r="D779" s="0" t="n">
        <v>8</v>
      </c>
      <c r="E779" s="0" t="n">
        <v>1</v>
      </c>
      <c r="F779" s="0" t="n">
        <v>0.539135</v>
      </c>
      <c r="G779" s="0" t="n">
        <v>0.204032</v>
      </c>
      <c r="H779" s="0" t="n">
        <v>266000</v>
      </c>
    </row>
    <row r="780" customFormat="false" ht="15" hidden="false" customHeight="false" outlineLevel="0" collapsed="false">
      <c r="A780" s="0" t="n">
        <v>778</v>
      </c>
      <c r="B780" s="0" t="n">
        <v>2</v>
      </c>
      <c r="C780" s="0" t="n">
        <v>33</v>
      </c>
      <c r="D780" s="0" t="n">
        <v>9</v>
      </c>
      <c r="E780" s="0" t="n">
        <v>0</v>
      </c>
      <c r="F780" s="0" t="n">
        <v>0.946566</v>
      </c>
      <c r="G780" s="0" t="n">
        <v>0.238964</v>
      </c>
      <c r="H780" s="0" t="n">
        <v>266000</v>
      </c>
    </row>
    <row r="781" customFormat="false" ht="15" hidden="false" customHeight="false" outlineLevel="0" collapsed="false">
      <c r="A781" s="0" t="n">
        <v>779</v>
      </c>
      <c r="B781" s="0" t="n">
        <v>2</v>
      </c>
      <c r="C781" s="0" t="n">
        <v>33</v>
      </c>
      <c r="D781" s="0" t="n">
        <v>10</v>
      </c>
      <c r="E781" s="0" t="n">
        <v>0</v>
      </c>
      <c r="F781" s="0" t="n">
        <v>1</v>
      </c>
      <c r="G781" s="0" t="n">
        <v>0.246946</v>
      </c>
      <c r="H781" s="0" t="n">
        <v>266000</v>
      </c>
    </row>
    <row r="782" customFormat="false" ht="15" hidden="false" customHeight="false" outlineLevel="0" collapsed="false">
      <c r="A782" s="0" t="n">
        <v>780</v>
      </c>
      <c r="B782" s="0" t="n">
        <v>2</v>
      </c>
      <c r="C782" s="0" t="n">
        <v>33</v>
      </c>
      <c r="D782" s="0" t="n">
        <v>11</v>
      </c>
      <c r="E782" s="0" t="n">
        <v>0</v>
      </c>
      <c r="F782" s="0" t="n">
        <v>1</v>
      </c>
      <c r="G782" s="0" t="n">
        <v>0.193607</v>
      </c>
      <c r="H782" s="0" t="n">
        <v>266000</v>
      </c>
    </row>
    <row r="783" customFormat="false" ht="15" hidden="false" customHeight="false" outlineLevel="0" collapsed="false">
      <c r="A783" s="0" t="n">
        <v>781</v>
      </c>
      <c r="B783" s="0" t="n">
        <v>2</v>
      </c>
      <c r="C783" s="0" t="n">
        <v>33</v>
      </c>
      <c r="D783" s="0" t="n">
        <v>12</v>
      </c>
      <c r="E783" s="0" t="n">
        <v>0</v>
      </c>
      <c r="F783" s="0" t="n">
        <v>1</v>
      </c>
      <c r="G783" s="0" t="n">
        <v>0.251599</v>
      </c>
      <c r="H783" s="0" t="n">
        <v>266000</v>
      </c>
    </row>
    <row r="784" customFormat="false" ht="15" hidden="false" customHeight="false" outlineLevel="0" collapsed="false">
      <c r="A784" s="0" t="n">
        <v>782</v>
      </c>
      <c r="B784" s="0" t="n">
        <v>2</v>
      </c>
      <c r="C784" s="0" t="n">
        <v>33</v>
      </c>
      <c r="D784" s="0" t="n">
        <v>13</v>
      </c>
      <c r="E784" s="0" t="n">
        <v>0</v>
      </c>
      <c r="F784" s="0" t="n">
        <v>1</v>
      </c>
      <c r="G784" s="0" t="n">
        <v>0.218526</v>
      </c>
      <c r="H784" s="0" t="n">
        <v>266000</v>
      </c>
    </row>
    <row r="785" customFormat="false" ht="15" hidden="false" customHeight="false" outlineLevel="0" collapsed="false">
      <c r="A785" s="0" t="n">
        <v>783</v>
      </c>
      <c r="B785" s="0" t="n">
        <v>2</v>
      </c>
      <c r="C785" s="0" t="n">
        <v>33</v>
      </c>
      <c r="D785" s="0" t="n">
        <v>14</v>
      </c>
      <c r="E785" s="0" t="n">
        <v>0</v>
      </c>
      <c r="F785" s="0" t="n">
        <v>1</v>
      </c>
      <c r="G785" s="0" t="n">
        <v>0.174529</v>
      </c>
      <c r="H785" s="0" t="n">
        <v>266000</v>
      </c>
    </row>
    <row r="786" customFormat="false" ht="15" hidden="false" customHeight="false" outlineLevel="0" collapsed="false">
      <c r="A786" s="0" t="n">
        <v>784</v>
      </c>
      <c r="B786" s="0" t="n">
        <v>2</v>
      </c>
      <c r="C786" s="0" t="n">
        <v>33</v>
      </c>
      <c r="D786" s="0" t="n">
        <v>15</v>
      </c>
      <c r="E786" s="0" t="n">
        <v>0</v>
      </c>
      <c r="F786" s="0" t="n">
        <v>0.946566</v>
      </c>
      <c r="G786" s="0" t="n">
        <v>0.1782</v>
      </c>
      <c r="H786" s="0" t="n">
        <v>266000</v>
      </c>
    </row>
    <row r="787" customFormat="false" ht="15" hidden="false" customHeight="false" outlineLevel="0" collapsed="false">
      <c r="A787" s="0" t="n">
        <v>785</v>
      </c>
      <c r="B787" s="0" t="n">
        <v>2</v>
      </c>
      <c r="C787" s="0" t="n">
        <v>33</v>
      </c>
      <c r="D787" s="0" t="n">
        <v>16</v>
      </c>
      <c r="E787" s="0" t="n">
        <v>0</v>
      </c>
      <c r="F787" s="0" t="n">
        <v>0.539135</v>
      </c>
      <c r="G787" s="0" t="n">
        <v>0.199164</v>
      </c>
      <c r="H787" s="0" t="n">
        <v>266000</v>
      </c>
    </row>
    <row r="788" customFormat="false" ht="15" hidden="false" customHeight="false" outlineLevel="0" collapsed="false">
      <c r="A788" s="0" t="n">
        <v>786</v>
      </c>
      <c r="B788" s="0" t="n">
        <v>2</v>
      </c>
      <c r="C788" s="0" t="n">
        <v>33</v>
      </c>
      <c r="D788" s="0" t="n">
        <v>17</v>
      </c>
      <c r="E788" s="0" t="n">
        <v>0</v>
      </c>
      <c r="F788" s="0" t="n">
        <v>0.159603</v>
      </c>
      <c r="G788" s="0" t="n">
        <v>0.263459</v>
      </c>
      <c r="H788" s="0" t="n">
        <v>266000</v>
      </c>
    </row>
    <row r="789" customFormat="false" ht="15" hidden="false" customHeight="false" outlineLevel="0" collapsed="false">
      <c r="A789" s="0" t="n">
        <v>787</v>
      </c>
      <c r="B789" s="0" t="n">
        <v>2</v>
      </c>
      <c r="C789" s="0" t="n">
        <v>33</v>
      </c>
      <c r="D789" s="0" t="n">
        <v>18</v>
      </c>
      <c r="E789" s="0" t="n">
        <v>0</v>
      </c>
      <c r="F789" s="0" t="n">
        <v>0</v>
      </c>
      <c r="G789" s="0" t="n">
        <v>0.17739</v>
      </c>
      <c r="H789" s="0" t="n">
        <v>266000</v>
      </c>
    </row>
    <row r="790" customFormat="false" ht="15" hidden="false" customHeight="false" outlineLevel="0" collapsed="false">
      <c r="A790" s="0" t="n">
        <v>788</v>
      </c>
      <c r="B790" s="0" t="n">
        <v>2</v>
      </c>
      <c r="C790" s="0" t="n">
        <v>33</v>
      </c>
      <c r="D790" s="0" t="n">
        <v>19</v>
      </c>
      <c r="E790" s="0" t="n">
        <v>1</v>
      </c>
      <c r="F790" s="0" t="n">
        <v>0</v>
      </c>
      <c r="G790" s="0" t="n">
        <v>0.144615</v>
      </c>
      <c r="H790" s="0" t="n">
        <v>265800</v>
      </c>
    </row>
    <row r="791" customFormat="false" ht="15" hidden="false" customHeight="false" outlineLevel="0" collapsed="false">
      <c r="A791" s="0" t="n">
        <v>789</v>
      </c>
      <c r="B791" s="0" t="n">
        <v>2</v>
      </c>
      <c r="C791" s="0" t="n">
        <v>33</v>
      </c>
      <c r="D791" s="0" t="n">
        <v>20</v>
      </c>
      <c r="E791" s="0" t="n">
        <v>1</v>
      </c>
      <c r="F791" s="0" t="n">
        <v>0</v>
      </c>
      <c r="G791" s="0" t="n">
        <v>0.176313</v>
      </c>
      <c r="H791" s="0" t="n">
        <v>265600</v>
      </c>
    </row>
    <row r="792" customFormat="false" ht="15" hidden="false" customHeight="false" outlineLevel="0" collapsed="false">
      <c r="A792" s="0" t="n">
        <v>790</v>
      </c>
      <c r="B792" s="0" t="n">
        <v>2</v>
      </c>
      <c r="C792" s="0" t="n">
        <v>33</v>
      </c>
      <c r="D792" s="0" t="n">
        <v>21</v>
      </c>
      <c r="E792" s="0" t="n">
        <v>0</v>
      </c>
      <c r="F792" s="0" t="n">
        <v>0</v>
      </c>
      <c r="G792" s="0" t="n">
        <v>0.16101</v>
      </c>
      <c r="H792" s="0" t="n">
        <v>265600</v>
      </c>
    </row>
    <row r="793" customFormat="false" ht="15" hidden="false" customHeight="false" outlineLevel="0" collapsed="false">
      <c r="A793" s="0" t="n">
        <v>791</v>
      </c>
      <c r="B793" s="0" t="n">
        <v>2</v>
      </c>
      <c r="C793" s="0" t="n">
        <v>33</v>
      </c>
      <c r="D793" s="0" t="n">
        <v>22</v>
      </c>
      <c r="E793" s="0" t="n">
        <v>0</v>
      </c>
      <c r="F793" s="0" t="n">
        <v>0</v>
      </c>
      <c r="G793" s="0" t="n">
        <v>0.120441</v>
      </c>
      <c r="H793" s="0" t="n">
        <v>265600</v>
      </c>
    </row>
    <row r="794" customFormat="false" ht="15" hidden="false" customHeight="false" outlineLevel="0" collapsed="false">
      <c r="A794" s="0" t="n">
        <v>792</v>
      </c>
      <c r="B794" s="0" t="n">
        <v>2</v>
      </c>
      <c r="C794" s="0" t="n">
        <v>33</v>
      </c>
      <c r="D794" s="0" t="n">
        <v>23</v>
      </c>
      <c r="E794" s="0" t="n">
        <v>0</v>
      </c>
      <c r="F794" s="0" t="n">
        <v>0</v>
      </c>
      <c r="G794" s="0" t="n">
        <v>0.134985</v>
      </c>
      <c r="H794" s="0" t="n">
        <v>265600</v>
      </c>
    </row>
    <row r="795" customFormat="false" ht="15" hidden="false" customHeight="false" outlineLevel="0" collapsed="false">
      <c r="A795" s="0" t="n">
        <v>793</v>
      </c>
      <c r="B795" s="0" t="n">
        <v>2</v>
      </c>
      <c r="C795" s="0" t="n">
        <v>34</v>
      </c>
      <c r="D795" s="0" t="n">
        <v>0</v>
      </c>
      <c r="E795" s="0" t="n">
        <v>0</v>
      </c>
      <c r="F795" s="0" t="n">
        <v>0</v>
      </c>
      <c r="G795" s="0" t="n">
        <v>0.150655</v>
      </c>
      <c r="H795" s="0" t="n">
        <v>265600</v>
      </c>
    </row>
    <row r="796" customFormat="false" ht="15" hidden="false" customHeight="false" outlineLevel="0" collapsed="false">
      <c r="A796" s="0" t="n">
        <v>794</v>
      </c>
      <c r="B796" s="0" t="n">
        <v>2</v>
      </c>
      <c r="C796" s="0" t="n">
        <v>34</v>
      </c>
      <c r="D796" s="0" t="n">
        <v>1</v>
      </c>
      <c r="E796" s="0" t="n">
        <v>0</v>
      </c>
      <c r="F796" s="0" t="n">
        <v>0</v>
      </c>
      <c r="G796" s="0" t="n">
        <v>0.199935</v>
      </c>
      <c r="H796" s="0" t="n">
        <v>265600</v>
      </c>
    </row>
    <row r="797" customFormat="false" ht="15" hidden="false" customHeight="false" outlineLevel="0" collapsed="false">
      <c r="A797" s="0" t="n">
        <v>795</v>
      </c>
      <c r="B797" s="0" t="n">
        <v>2</v>
      </c>
      <c r="C797" s="0" t="n">
        <v>34</v>
      </c>
      <c r="D797" s="0" t="n">
        <v>2</v>
      </c>
      <c r="E797" s="0" t="n">
        <v>0</v>
      </c>
      <c r="F797" s="0" t="n">
        <v>0</v>
      </c>
      <c r="G797" s="0" t="n">
        <v>0.208845</v>
      </c>
      <c r="H797" s="0" t="n">
        <v>265600</v>
      </c>
    </row>
    <row r="798" customFormat="false" ht="15" hidden="false" customHeight="false" outlineLevel="0" collapsed="false">
      <c r="A798" s="0" t="n">
        <v>796</v>
      </c>
      <c r="B798" s="0" t="n">
        <v>2</v>
      </c>
      <c r="C798" s="0" t="n">
        <v>34</v>
      </c>
      <c r="D798" s="0" t="n">
        <v>3</v>
      </c>
      <c r="E798" s="0" t="n">
        <v>0</v>
      </c>
      <c r="F798" s="0" t="n">
        <v>0</v>
      </c>
      <c r="G798" s="0" t="n">
        <v>0.22211</v>
      </c>
      <c r="H798" s="0" t="n">
        <v>265600</v>
      </c>
    </row>
    <row r="799" customFormat="false" ht="15" hidden="false" customHeight="false" outlineLevel="0" collapsed="false">
      <c r="A799" s="0" t="n">
        <v>797</v>
      </c>
      <c r="B799" s="0" t="n">
        <v>2</v>
      </c>
      <c r="C799" s="0" t="n">
        <v>34</v>
      </c>
      <c r="D799" s="0" t="n">
        <v>4</v>
      </c>
      <c r="E799" s="0" t="n">
        <v>0</v>
      </c>
      <c r="F799" s="0" t="n">
        <v>0</v>
      </c>
      <c r="G799" s="0" t="n">
        <v>0.216943</v>
      </c>
      <c r="H799" s="0" t="n">
        <v>265600</v>
      </c>
    </row>
    <row r="800" customFormat="false" ht="15" hidden="false" customHeight="false" outlineLevel="0" collapsed="false">
      <c r="A800" s="0" t="n">
        <v>798</v>
      </c>
      <c r="B800" s="0" t="n">
        <v>2</v>
      </c>
      <c r="C800" s="0" t="n">
        <v>34</v>
      </c>
      <c r="D800" s="0" t="n">
        <v>5</v>
      </c>
      <c r="E800" s="0" t="n">
        <v>0</v>
      </c>
      <c r="F800" s="0" t="n">
        <v>0</v>
      </c>
      <c r="G800" s="0" t="n">
        <v>0.202951</v>
      </c>
      <c r="H800" s="0" t="n">
        <v>265600</v>
      </c>
    </row>
    <row r="801" customFormat="false" ht="15" hidden="false" customHeight="false" outlineLevel="0" collapsed="false">
      <c r="A801" s="0" t="n">
        <v>799</v>
      </c>
      <c r="B801" s="0" t="n">
        <v>2</v>
      </c>
      <c r="C801" s="0" t="n">
        <v>34</v>
      </c>
      <c r="D801" s="0" t="n">
        <v>6</v>
      </c>
      <c r="E801" s="0" t="n">
        <v>0</v>
      </c>
      <c r="F801" s="0" t="n">
        <v>0</v>
      </c>
      <c r="G801" s="0" t="n">
        <v>0.174619</v>
      </c>
      <c r="H801" s="0" t="n">
        <v>265600</v>
      </c>
    </row>
    <row r="802" customFormat="false" ht="15" hidden="false" customHeight="false" outlineLevel="0" collapsed="false">
      <c r="A802" s="0" t="n">
        <v>800</v>
      </c>
      <c r="B802" s="0" t="n">
        <v>2</v>
      </c>
      <c r="C802" s="0" t="n">
        <v>34</v>
      </c>
      <c r="D802" s="0" t="n">
        <v>7</v>
      </c>
      <c r="E802" s="0" t="n">
        <v>1</v>
      </c>
      <c r="F802" s="0" t="n">
        <v>0.118481</v>
      </c>
      <c r="G802" s="0" t="n">
        <v>0.099631</v>
      </c>
      <c r="H802" s="0" t="n">
        <v>265400</v>
      </c>
    </row>
    <row r="803" customFormat="false" ht="15" hidden="false" customHeight="false" outlineLevel="0" collapsed="false">
      <c r="A803" s="0" t="n">
        <v>801</v>
      </c>
      <c r="B803" s="0" t="n">
        <v>2</v>
      </c>
      <c r="C803" s="0" t="n">
        <v>34</v>
      </c>
      <c r="D803" s="0" t="n">
        <v>8</v>
      </c>
      <c r="E803" s="0" t="n">
        <v>1</v>
      </c>
      <c r="F803" s="0" t="n">
        <v>0.400225</v>
      </c>
      <c r="G803" s="0" t="n">
        <v>0.125949</v>
      </c>
      <c r="H803" s="0" t="n">
        <v>265200</v>
      </c>
    </row>
    <row r="804" customFormat="false" ht="15" hidden="false" customHeight="false" outlineLevel="0" collapsed="false">
      <c r="A804" s="0" t="n">
        <v>802</v>
      </c>
      <c r="B804" s="0" t="n">
        <v>2</v>
      </c>
      <c r="C804" s="0" t="n">
        <v>34</v>
      </c>
      <c r="D804" s="0" t="n">
        <v>9</v>
      </c>
      <c r="E804" s="0" t="n">
        <v>0</v>
      </c>
      <c r="F804" s="0" t="n">
        <v>0.70268</v>
      </c>
      <c r="G804" s="0" t="n">
        <v>0.173737</v>
      </c>
      <c r="H804" s="0" t="n">
        <v>265200</v>
      </c>
    </row>
    <row r="805" customFormat="false" ht="15" hidden="false" customHeight="false" outlineLevel="0" collapsed="false">
      <c r="A805" s="0" t="n">
        <v>803</v>
      </c>
      <c r="B805" s="0" t="n">
        <v>2</v>
      </c>
      <c r="C805" s="0" t="n">
        <v>34</v>
      </c>
      <c r="D805" s="0" t="n">
        <v>10</v>
      </c>
      <c r="E805" s="0" t="n">
        <v>0</v>
      </c>
      <c r="F805" s="0" t="n">
        <v>0.964236</v>
      </c>
      <c r="G805" s="0" t="n">
        <v>0.281844</v>
      </c>
      <c r="H805" s="0" t="n">
        <v>265200</v>
      </c>
    </row>
    <row r="806" customFormat="false" ht="15" hidden="false" customHeight="false" outlineLevel="0" collapsed="false">
      <c r="A806" s="0" t="n">
        <v>804</v>
      </c>
      <c r="B806" s="0" t="n">
        <v>2</v>
      </c>
      <c r="C806" s="0" t="n">
        <v>34</v>
      </c>
      <c r="D806" s="0" t="n">
        <v>11</v>
      </c>
      <c r="E806" s="0" t="n">
        <v>0</v>
      </c>
      <c r="F806" s="0" t="n">
        <v>1</v>
      </c>
      <c r="G806" s="0" t="n">
        <v>0.283431</v>
      </c>
      <c r="H806" s="0" t="n">
        <v>265200</v>
      </c>
    </row>
    <row r="807" customFormat="false" ht="15" hidden="false" customHeight="false" outlineLevel="0" collapsed="false">
      <c r="A807" s="0" t="n">
        <v>805</v>
      </c>
      <c r="B807" s="0" t="n">
        <v>2</v>
      </c>
      <c r="C807" s="0" t="n">
        <v>34</v>
      </c>
      <c r="D807" s="0" t="n">
        <v>12</v>
      </c>
      <c r="E807" s="0" t="n">
        <v>0</v>
      </c>
      <c r="F807" s="0" t="n">
        <v>1</v>
      </c>
      <c r="G807" s="0" t="n">
        <v>0.229492</v>
      </c>
      <c r="H807" s="0" t="n">
        <v>265200</v>
      </c>
    </row>
    <row r="808" customFormat="false" ht="15" hidden="false" customHeight="false" outlineLevel="0" collapsed="false">
      <c r="A808" s="0" t="n">
        <v>806</v>
      </c>
      <c r="B808" s="0" t="n">
        <v>2</v>
      </c>
      <c r="C808" s="0" t="n">
        <v>34</v>
      </c>
      <c r="D808" s="0" t="n">
        <v>13</v>
      </c>
      <c r="E808" s="0" t="n">
        <v>0</v>
      </c>
      <c r="F808" s="0" t="n">
        <v>1</v>
      </c>
      <c r="G808" s="0" t="n">
        <v>0.161136</v>
      </c>
      <c r="H808" s="0" t="n">
        <v>265200</v>
      </c>
    </row>
    <row r="809" customFormat="false" ht="15" hidden="false" customHeight="false" outlineLevel="0" collapsed="false">
      <c r="A809" s="0" t="n">
        <v>807</v>
      </c>
      <c r="B809" s="0" t="n">
        <v>2</v>
      </c>
      <c r="C809" s="0" t="n">
        <v>34</v>
      </c>
      <c r="D809" s="0" t="n">
        <v>14</v>
      </c>
      <c r="E809" s="0" t="n">
        <v>0</v>
      </c>
      <c r="F809" s="0" t="n">
        <v>0.964236</v>
      </c>
      <c r="G809" s="0" t="n">
        <v>0.205614</v>
      </c>
      <c r="H809" s="0" t="n">
        <v>265200</v>
      </c>
    </row>
    <row r="810" customFormat="false" ht="15" hidden="false" customHeight="false" outlineLevel="0" collapsed="false">
      <c r="A810" s="0" t="n">
        <v>808</v>
      </c>
      <c r="B810" s="0" t="n">
        <v>2</v>
      </c>
      <c r="C810" s="0" t="n">
        <v>34</v>
      </c>
      <c r="D810" s="0" t="n">
        <v>15</v>
      </c>
      <c r="E810" s="0" t="n">
        <v>0</v>
      </c>
      <c r="F810" s="0" t="n">
        <v>0.70268</v>
      </c>
      <c r="G810" s="0" t="n">
        <v>0.194646</v>
      </c>
      <c r="H810" s="0" t="n">
        <v>265200</v>
      </c>
    </row>
    <row r="811" customFormat="false" ht="15" hidden="false" customHeight="false" outlineLevel="0" collapsed="false">
      <c r="A811" s="0" t="n">
        <v>809</v>
      </c>
      <c r="B811" s="0" t="n">
        <v>2</v>
      </c>
      <c r="C811" s="0" t="n">
        <v>34</v>
      </c>
      <c r="D811" s="0" t="n">
        <v>16</v>
      </c>
      <c r="E811" s="0" t="n">
        <v>0</v>
      </c>
      <c r="F811" s="0" t="n">
        <v>0.400225</v>
      </c>
      <c r="G811" s="0" t="n">
        <v>0.27529</v>
      </c>
      <c r="H811" s="0" t="n">
        <v>265200</v>
      </c>
    </row>
    <row r="812" customFormat="false" ht="15" hidden="false" customHeight="false" outlineLevel="0" collapsed="false">
      <c r="A812" s="0" t="n">
        <v>810</v>
      </c>
      <c r="B812" s="0" t="n">
        <v>2</v>
      </c>
      <c r="C812" s="0" t="n">
        <v>34</v>
      </c>
      <c r="D812" s="0" t="n">
        <v>17</v>
      </c>
      <c r="E812" s="0" t="n">
        <v>0</v>
      </c>
      <c r="F812" s="0" t="n">
        <v>0.118481</v>
      </c>
      <c r="G812" s="0" t="n">
        <v>0.238947</v>
      </c>
      <c r="H812" s="0" t="n">
        <v>265200</v>
      </c>
    </row>
    <row r="813" customFormat="false" ht="15" hidden="false" customHeight="false" outlineLevel="0" collapsed="false">
      <c r="A813" s="0" t="n">
        <v>811</v>
      </c>
      <c r="B813" s="0" t="n">
        <v>2</v>
      </c>
      <c r="C813" s="0" t="n">
        <v>34</v>
      </c>
      <c r="D813" s="0" t="n">
        <v>18</v>
      </c>
      <c r="E813" s="0" t="n">
        <v>0</v>
      </c>
      <c r="F813" s="0" t="n">
        <v>0</v>
      </c>
      <c r="G813" s="0" t="n">
        <v>0.236807</v>
      </c>
      <c r="H813" s="0" t="n">
        <v>265200</v>
      </c>
    </row>
    <row r="814" customFormat="false" ht="15" hidden="false" customHeight="false" outlineLevel="0" collapsed="false">
      <c r="A814" s="0" t="n">
        <v>812</v>
      </c>
      <c r="B814" s="0" t="n">
        <v>2</v>
      </c>
      <c r="C814" s="0" t="n">
        <v>34</v>
      </c>
      <c r="D814" s="0" t="n">
        <v>19</v>
      </c>
      <c r="E814" s="0" t="n">
        <v>1</v>
      </c>
      <c r="F814" s="0" t="n">
        <v>0</v>
      </c>
      <c r="G814" s="0" t="n">
        <v>0.162211</v>
      </c>
      <c r="H814" s="0" t="n">
        <v>265000</v>
      </c>
    </row>
    <row r="815" customFormat="false" ht="15" hidden="false" customHeight="false" outlineLevel="0" collapsed="false">
      <c r="A815" s="0" t="n">
        <v>813</v>
      </c>
      <c r="B815" s="0" t="n">
        <v>2</v>
      </c>
      <c r="C815" s="0" t="n">
        <v>34</v>
      </c>
      <c r="D815" s="0" t="n">
        <v>20</v>
      </c>
      <c r="E815" s="0" t="n">
        <v>1</v>
      </c>
      <c r="F815" s="0" t="n">
        <v>0</v>
      </c>
      <c r="G815" s="0" t="n">
        <v>0.187332</v>
      </c>
      <c r="H815" s="0" t="n">
        <v>264800</v>
      </c>
    </row>
    <row r="816" customFormat="false" ht="15" hidden="false" customHeight="false" outlineLevel="0" collapsed="false">
      <c r="A816" s="0" t="n">
        <v>814</v>
      </c>
      <c r="B816" s="0" t="n">
        <v>2</v>
      </c>
      <c r="C816" s="0" t="n">
        <v>34</v>
      </c>
      <c r="D816" s="0" t="n">
        <v>21</v>
      </c>
      <c r="E816" s="0" t="n">
        <v>0</v>
      </c>
      <c r="F816" s="0" t="n">
        <v>0</v>
      </c>
      <c r="G816" s="0" t="n">
        <v>0.189085</v>
      </c>
      <c r="H816" s="0" t="n">
        <v>264800</v>
      </c>
    </row>
    <row r="817" customFormat="false" ht="15" hidden="false" customHeight="false" outlineLevel="0" collapsed="false">
      <c r="A817" s="0" t="n">
        <v>815</v>
      </c>
      <c r="B817" s="0" t="n">
        <v>2</v>
      </c>
      <c r="C817" s="0" t="n">
        <v>34</v>
      </c>
      <c r="D817" s="0" t="n">
        <v>22</v>
      </c>
      <c r="E817" s="0" t="n">
        <v>0</v>
      </c>
      <c r="F817" s="0" t="n">
        <v>0</v>
      </c>
      <c r="G817" s="0" t="n">
        <v>0.086325</v>
      </c>
      <c r="H817" s="0" t="n">
        <v>264800</v>
      </c>
    </row>
    <row r="818" customFormat="false" ht="15" hidden="false" customHeight="false" outlineLevel="0" collapsed="false">
      <c r="A818" s="0" t="n">
        <v>816</v>
      </c>
      <c r="B818" s="0" t="n">
        <v>2</v>
      </c>
      <c r="C818" s="0" t="n">
        <v>34</v>
      </c>
      <c r="D818" s="0" t="n">
        <v>23</v>
      </c>
      <c r="E818" s="0" t="n">
        <v>0</v>
      </c>
      <c r="F818" s="0" t="n">
        <v>0</v>
      </c>
      <c r="G818" s="0" t="n">
        <v>0.105874</v>
      </c>
      <c r="H818" s="0" t="n">
        <v>264800</v>
      </c>
    </row>
    <row r="819" customFormat="false" ht="15" hidden="false" customHeight="false" outlineLevel="0" collapsed="false">
      <c r="A819" s="0" t="n">
        <v>817</v>
      </c>
      <c r="B819" s="0" t="n">
        <v>2</v>
      </c>
      <c r="C819" s="0" t="n">
        <v>35</v>
      </c>
      <c r="D819" s="0" t="n">
        <v>0</v>
      </c>
      <c r="E819" s="0" t="n">
        <v>0</v>
      </c>
      <c r="F819" s="0" t="n">
        <v>0</v>
      </c>
      <c r="G819" s="0" t="n">
        <v>0.096006</v>
      </c>
      <c r="H819" s="0" t="n">
        <v>264800</v>
      </c>
    </row>
    <row r="820" customFormat="false" ht="15" hidden="false" customHeight="false" outlineLevel="0" collapsed="false">
      <c r="A820" s="0" t="n">
        <v>818</v>
      </c>
      <c r="B820" s="0" t="n">
        <v>2</v>
      </c>
      <c r="C820" s="0" t="n">
        <v>35</v>
      </c>
      <c r="D820" s="0" t="n">
        <v>1</v>
      </c>
      <c r="E820" s="0" t="n">
        <v>0</v>
      </c>
      <c r="F820" s="0" t="n">
        <v>0</v>
      </c>
      <c r="G820" s="0" t="n">
        <v>0.113322</v>
      </c>
      <c r="H820" s="0" t="n">
        <v>264800</v>
      </c>
    </row>
    <row r="821" customFormat="false" ht="15" hidden="false" customHeight="false" outlineLevel="0" collapsed="false">
      <c r="A821" s="0" t="n">
        <v>819</v>
      </c>
      <c r="B821" s="0" t="n">
        <v>2</v>
      </c>
      <c r="C821" s="0" t="n">
        <v>35</v>
      </c>
      <c r="D821" s="0" t="n">
        <v>2</v>
      </c>
      <c r="E821" s="0" t="n">
        <v>0</v>
      </c>
      <c r="F821" s="0" t="n">
        <v>0</v>
      </c>
      <c r="G821" s="0" t="n">
        <v>0.107107</v>
      </c>
      <c r="H821" s="0" t="n">
        <v>264800</v>
      </c>
    </row>
    <row r="822" customFormat="false" ht="15" hidden="false" customHeight="false" outlineLevel="0" collapsed="false">
      <c r="A822" s="0" t="n">
        <v>820</v>
      </c>
      <c r="B822" s="0" t="n">
        <v>2</v>
      </c>
      <c r="C822" s="0" t="n">
        <v>35</v>
      </c>
      <c r="D822" s="0" t="n">
        <v>3</v>
      </c>
      <c r="E822" s="0" t="n">
        <v>0</v>
      </c>
      <c r="F822" s="0" t="n">
        <v>0</v>
      </c>
      <c r="G822" s="0" t="n">
        <v>0.110393</v>
      </c>
      <c r="H822" s="0" t="n">
        <v>264800</v>
      </c>
    </row>
    <row r="823" customFormat="false" ht="15" hidden="false" customHeight="false" outlineLevel="0" collapsed="false">
      <c r="A823" s="0" t="n">
        <v>821</v>
      </c>
      <c r="B823" s="0" t="n">
        <v>2</v>
      </c>
      <c r="C823" s="0" t="n">
        <v>35</v>
      </c>
      <c r="D823" s="0" t="n">
        <v>4</v>
      </c>
      <c r="E823" s="0" t="n">
        <v>0</v>
      </c>
      <c r="F823" s="0" t="n">
        <v>0</v>
      </c>
      <c r="G823" s="0" t="n">
        <v>0.130459</v>
      </c>
      <c r="H823" s="0" t="n">
        <v>264800</v>
      </c>
    </row>
    <row r="824" customFormat="false" ht="15" hidden="false" customHeight="false" outlineLevel="0" collapsed="false">
      <c r="A824" s="0" t="n">
        <v>822</v>
      </c>
      <c r="B824" s="0" t="n">
        <v>2</v>
      </c>
      <c r="C824" s="0" t="n">
        <v>35</v>
      </c>
      <c r="D824" s="0" t="n">
        <v>5</v>
      </c>
      <c r="E824" s="0" t="n">
        <v>0</v>
      </c>
      <c r="F824" s="0" t="n">
        <v>0</v>
      </c>
      <c r="G824" s="0" t="n">
        <v>0.13161</v>
      </c>
      <c r="H824" s="0" t="n">
        <v>264800</v>
      </c>
    </row>
    <row r="825" customFormat="false" ht="15" hidden="false" customHeight="false" outlineLevel="0" collapsed="false">
      <c r="A825" s="0" t="n">
        <v>823</v>
      </c>
      <c r="B825" s="0" t="n">
        <v>2</v>
      </c>
      <c r="C825" s="0" t="n">
        <v>35</v>
      </c>
      <c r="D825" s="0" t="n">
        <v>6</v>
      </c>
      <c r="E825" s="0" t="n">
        <v>0</v>
      </c>
      <c r="F825" s="0" t="n">
        <v>0</v>
      </c>
      <c r="G825" s="0" t="n">
        <v>0.170845</v>
      </c>
      <c r="H825" s="0" t="n">
        <v>264800</v>
      </c>
    </row>
    <row r="826" customFormat="false" ht="15" hidden="false" customHeight="false" outlineLevel="0" collapsed="false">
      <c r="A826" s="0" t="n">
        <v>824</v>
      </c>
      <c r="B826" s="0" t="n">
        <v>2</v>
      </c>
      <c r="C826" s="0" t="n">
        <v>35</v>
      </c>
      <c r="D826" s="0" t="n">
        <v>7</v>
      </c>
      <c r="E826" s="0" t="n">
        <v>1</v>
      </c>
      <c r="F826" s="0" t="n">
        <v>0.136371</v>
      </c>
      <c r="G826" s="0" t="n">
        <v>0.221497</v>
      </c>
      <c r="H826" s="0" t="n">
        <v>264600</v>
      </c>
    </row>
    <row r="827" customFormat="false" ht="15" hidden="false" customHeight="false" outlineLevel="0" collapsed="false">
      <c r="A827" s="0" t="n">
        <v>825</v>
      </c>
      <c r="B827" s="0" t="n">
        <v>2</v>
      </c>
      <c r="C827" s="0" t="n">
        <v>35</v>
      </c>
      <c r="D827" s="0" t="n">
        <v>8</v>
      </c>
      <c r="E827" s="0" t="n">
        <v>1</v>
      </c>
      <c r="F827" s="0" t="n">
        <v>0.460658</v>
      </c>
      <c r="G827" s="0" t="n">
        <v>0.195598</v>
      </c>
      <c r="H827" s="0" t="n">
        <v>264400</v>
      </c>
    </row>
    <row r="828" customFormat="false" ht="15" hidden="false" customHeight="false" outlineLevel="0" collapsed="false">
      <c r="A828" s="0" t="n">
        <v>826</v>
      </c>
      <c r="B828" s="0" t="n">
        <v>2</v>
      </c>
      <c r="C828" s="0" t="n">
        <v>35</v>
      </c>
      <c r="D828" s="0" t="n">
        <v>9</v>
      </c>
      <c r="E828" s="0" t="n">
        <v>0</v>
      </c>
      <c r="F828" s="0" t="n">
        <v>0.808784</v>
      </c>
      <c r="G828" s="0" t="n">
        <v>0.213043</v>
      </c>
      <c r="H828" s="0" t="n">
        <v>264400</v>
      </c>
    </row>
    <row r="829" customFormat="false" ht="15" hidden="false" customHeight="false" outlineLevel="0" collapsed="false">
      <c r="A829" s="0" t="n">
        <v>827</v>
      </c>
      <c r="B829" s="0" t="n">
        <v>2</v>
      </c>
      <c r="C829" s="0" t="n">
        <v>35</v>
      </c>
      <c r="D829" s="0" t="n">
        <v>10</v>
      </c>
      <c r="E829" s="0" t="n">
        <v>0</v>
      </c>
      <c r="F829" s="0" t="n">
        <v>1</v>
      </c>
      <c r="G829" s="0" t="n">
        <v>0.130887</v>
      </c>
      <c r="H829" s="0" t="n">
        <v>264400</v>
      </c>
    </row>
    <row r="830" customFormat="false" ht="15" hidden="false" customHeight="false" outlineLevel="0" collapsed="false">
      <c r="A830" s="0" t="n">
        <v>828</v>
      </c>
      <c r="B830" s="0" t="n">
        <v>2</v>
      </c>
      <c r="C830" s="0" t="n">
        <v>35</v>
      </c>
      <c r="D830" s="0" t="n">
        <v>11</v>
      </c>
      <c r="E830" s="0" t="n">
        <v>0</v>
      </c>
      <c r="F830" s="0" t="n">
        <v>1</v>
      </c>
      <c r="G830" s="0" t="n">
        <v>0.197509</v>
      </c>
      <c r="H830" s="0" t="n">
        <v>264400</v>
      </c>
    </row>
    <row r="831" customFormat="false" ht="15" hidden="false" customHeight="false" outlineLevel="0" collapsed="false">
      <c r="A831" s="0" t="n">
        <v>829</v>
      </c>
      <c r="B831" s="0" t="n">
        <v>2</v>
      </c>
      <c r="C831" s="0" t="n">
        <v>35</v>
      </c>
      <c r="D831" s="0" t="n">
        <v>12</v>
      </c>
      <c r="E831" s="0" t="n">
        <v>0</v>
      </c>
      <c r="F831" s="0" t="n">
        <v>1</v>
      </c>
      <c r="G831" s="0" t="n">
        <v>0.140086</v>
      </c>
      <c r="H831" s="0" t="n">
        <v>264400</v>
      </c>
    </row>
    <row r="832" customFormat="false" ht="15" hidden="false" customHeight="false" outlineLevel="0" collapsed="false">
      <c r="A832" s="0" t="n">
        <v>830</v>
      </c>
      <c r="B832" s="0" t="n">
        <v>2</v>
      </c>
      <c r="C832" s="0" t="n">
        <v>35</v>
      </c>
      <c r="D832" s="0" t="n">
        <v>13</v>
      </c>
      <c r="E832" s="0" t="n">
        <v>0</v>
      </c>
      <c r="F832" s="0" t="n">
        <v>1</v>
      </c>
      <c r="G832" s="0" t="n">
        <v>0.152306</v>
      </c>
      <c r="H832" s="0" t="n">
        <v>264400</v>
      </c>
    </row>
    <row r="833" customFormat="false" ht="15" hidden="false" customHeight="false" outlineLevel="0" collapsed="false">
      <c r="A833" s="0" t="n">
        <v>831</v>
      </c>
      <c r="B833" s="0" t="n">
        <v>2</v>
      </c>
      <c r="C833" s="0" t="n">
        <v>35</v>
      </c>
      <c r="D833" s="0" t="n">
        <v>14</v>
      </c>
      <c r="E833" s="0" t="n">
        <v>0</v>
      </c>
      <c r="F833" s="0" t="n">
        <v>1</v>
      </c>
      <c r="G833" s="0" t="n">
        <v>0.171951</v>
      </c>
      <c r="H833" s="0" t="n">
        <v>264400</v>
      </c>
    </row>
    <row r="834" customFormat="false" ht="15" hidden="false" customHeight="false" outlineLevel="0" collapsed="false">
      <c r="A834" s="0" t="n">
        <v>832</v>
      </c>
      <c r="B834" s="0" t="n">
        <v>2</v>
      </c>
      <c r="C834" s="0" t="n">
        <v>35</v>
      </c>
      <c r="D834" s="0" t="n">
        <v>15</v>
      </c>
      <c r="E834" s="0" t="n">
        <v>0</v>
      </c>
      <c r="F834" s="0" t="n">
        <v>0.808784</v>
      </c>
      <c r="G834" s="0" t="n">
        <v>0.164599</v>
      </c>
      <c r="H834" s="0" t="n">
        <v>264400</v>
      </c>
    </row>
    <row r="835" customFormat="false" ht="15" hidden="false" customHeight="false" outlineLevel="0" collapsed="false">
      <c r="A835" s="0" t="n">
        <v>833</v>
      </c>
      <c r="B835" s="0" t="n">
        <v>2</v>
      </c>
      <c r="C835" s="0" t="n">
        <v>35</v>
      </c>
      <c r="D835" s="0" t="n">
        <v>16</v>
      </c>
      <c r="E835" s="0" t="n">
        <v>0</v>
      </c>
      <c r="F835" s="0" t="n">
        <v>0.460658</v>
      </c>
      <c r="G835" s="0" t="n">
        <v>0.244147</v>
      </c>
      <c r="H835" s="0" t="n">
        <v>264400</v>
      </c>
    </row>
    <row r="836" customFormat="false" ht="15" hidden="false" customHeight="false" outlineLevel="0" collapsed="false">
      <c r="A836" s="0" t="n">
        <v>834</v>
      </c>
      <c r="B836" s="0" t="n">
        <v>2</v>
      </c>
      <c r="C836" s="0" t="n">
        <v>35</v>
      </c>
      <c r="D836" s="0" t="n">
        <v>17</v>
      </c>
      <c r="E836" s="0" t="n">
        <v>0</v>
      </c>
      <c r="F836" s="0" t="n">
        <v>0.136371</v>
      </c>
      <c r="G836" s="0" t="n">
        <v>0.188406</v>
      </c>
      <c r="H836" s="0" t="n">
        <v>264400</v>
      </c>
    </row>
    <row r="837" customFormat="false" ht="15" hidden="false" customHeight="false" outlineLevel="0" collapsed="false">
      <c r="A837" s="0" t="n">
        <v>835</v>
      </c>
      <c r="B837" s="0" t="n">
        <v>2</v>
      </c>
      <c r="C837" s="0" t="n">
        <v>35</v>
      </c>
      <c r="D837" s="0" t="n">
        <v>18</v>
      </c>
      <c r="E837" s="0" t="n">
        <v>0</v>
      </c>
      <c r="F837" s="0" t="n">
        <v>0</v>
      </c>
      <c r="G837" s="0" t="n">
        <v>0.120014</v>
      </c>
      <c r="H837" s="0" t="n">
        <v>264400</v>
      </c>
    </row>
    <row r="838" customFormat="false" ht="15" hidden="false" customHeight="false" outlineLevel="0" collapsed="false">
      <c r="A838" s="0" t="n">
        <v>836</v>
      </c>
      <c r="B838" s="0" t="n">
        <v>2</v>
      </c>
      <c r="C838" s="0" t="n">
        <v>35</v>
      </c>
      <c r="D838" s="0" t="n">
        <v>19</v>
      </c>
      <c r="E838" s="0" t="n">
        <v>1</v>
      </c>
      <c r="F838" s="0" t="n">
        <v>0</v>
      </c>
      <c r="G838" s="0" t="n">
        <v>0.125352</v>
      </c>
      <c r="H838" s="0" t="n">
        <v>264200</v>
      </c>
    </row>
    <row r="839" customFormat="false" ht="15" hidden="false" customHeight="false" outlineLevel="0" collapsed="false">
      <c r="A839" s="0" t="n">
        <v>837</v>
      </c>
      <c r="B839" s="0" t="n">
        <v>2</v>
      </c>
      <c r="C839" s="0" t="n">
        <v>35</v>
      </c>
      <c r="D839" s="0" t="n">
        <v>20</v>
      </c>
      <c r="E839" s="0" t="n">
        <v>1</v>
      </c>
      <c r="F839" s="0" t="n">
        <v>0</v>
      </c>
      <c r="G839" s="0" t="n">
        <v>0.232809</v>
      </c>
      <c r="H839" s="0" t="n">
        <v>264000</v>
      </c>
    </row>
    <row r="840" customFormat="false" ht="15" hidden="false" customHeight="false" outlineLevel="0" collapsed="false">
      <c r="A840" s="0" t="n">
        <v>838</v>
      </c>
      <c r="B840" s="0" t="n">
        <v>2</v>
      </c>
      <c r="C840" s="0" t="n">
        <v>35</v>
      </c>
      <c r="D840" s="0" t="n">
        <v>21</v>
      </c>
      <c r="E840" s="0" t="n">
        <v>0</v>
      </c>
      <c r="F840" s="0" t="n">
        <v>0</v>
      </c>
      <c r="G840" s="0" t="n">
        <v>0.219161</v>
      </c>
      <c r="H840" s="0" t="n">
        <v>264000</v>
      </c>
    </row>
    <row r="841" customFormat="false" ht="15" hidden="false" customHeight="false" outlineLevel="0" collapsed="false">
      <c r="A841" s="0" t="n">
        <v>839</v>
      </c>
      <c r="B841" s="0" t="n">
        <v>2</v>
      </c>
      <c r="C841" s="0" t="n">
        <v>35</v>
      </c>
      <c r="D841" s="0" t="n">
        <v>22</v>
      </c>
      <c r="E841" s="0" t="n">
        <v>0</v>
      </c>
      <c r="F841" s="0" t="n">
        <v>0</v>
      </c>
      <c r="G841" s="0" t="n">
        <v>0.262819</v>
      </c>
      <c r="H841" s="0" t="n">
        <v>264000</v>
      </c>
    </row>
    <row r="842" customFormat="false" ht="15" hidden="false" customHeight="false" outlineLevel="0" collapsed="false">
      <c r="A842" s="0" t="n">
        <v>840</v>
      </c>
      <c r="B842" s="0" t="n">
        <v>2</v>
      </c>
      <c r="C842" s="0" t="n">
        <v>35</v>
      </c>
      <c r="D842" s="0" t="n">
        <v>23</v>
      </c>
      <c r="E842" s="0" t="n">
        <v>0</v>
      </c>
      <c r="F842" s="0" t="n">
        <v>0</v>
      </c>
      <c r="G842" s="0" t="n">
        <v>0.277626</v>
      </c>
      <c r="H842" s="0" t="n">
        <v>264000</v>
      </c>
    </row>
    <row r="843" customFormat="false" ht="15" hidden="false" customHeight="false" outlineLevel="0" collapsed="false">
      <c r="A843" s="0" t="n">
        <v>841</v>
      </c>
      <c r="B843" s="0" t="n">
        <v>2</v>
      </c>
      <c r="C843" s="0" t="n">
        <v>36</v>
      </c>
      <c r="D843" s="0" t="n">
        <v>0</v>
      </c>
      <c r="E843" s="0" t="n">
        <v>0</v>
      </c>
      <c r="F843" s="0" t="n">
        <v>0</v>
      </c>
      <c r="G843" s="0" t="n">
        <v>0.359641</v>
      </c>
      <c r="H843" s="0" t="n">
        <v>264000</v>
      </c>
    </row>
    <row r="844" customFormat="false" ht="15" hidden="false" customHeight="false" outlineLevel="0" collapsed="false">
      <c r="A844" s="0" t="n">
        <v>842</v>
      </c>
      <c r="B844" s="0" t="n">
        <v>2</v>
      </c>
      <c r="C844" s="0" t="n">
        <v>36</v>
      </c>
      <c r="D844" s="0" t="n">
        <v>1</v>
      </c>
      <c r="E844" s="0" t="n">
        <v>0</v>
      </c>
      <c r="F844" s="0" t="n">
        <v>0</v>
      </c>
      <c r="G844" s="0" t="n">
        <v>0.298001</v>
      </c>
      <c r="H844" s="0" t="n">
        <v>264000</v>
      </c>
    </row>
    <row r="845" customFormat="false" ht="15" hidden="false" customHeight="false" outlineLevel="0" collapsed="false">
      <c r="A845" s="0" t="n">
        <v>843</v>
      </c>
      <c r="B845" s="0" t="n">
        <v>2</v>
      </c>
      <c r="C845" s="0" t="n">
        <v>36</v>
      </c>
      <c r="D845" s="0" t="n">
        <v>2</v>
      </c>
      <c r="E845" s="0" t="n">
        <v>0</v>
      </c>
      <c r="F845" s="0" t="n">
        <v>0</v>
      </c>
      <c r="G845" s="0" t="n">
        <v>0.355218</v>
      </c>
      <c r="H845" s="0" t="n">
        <v>264000</v>
      </c>
    </row>
    <row r="846" customFormat="false" ht="15" hidden="false" customHeight="false" outlineLevel="0" collapsed="false">
      <c r="A846" s="0" t="n">
        <v>844</v>
      </c>
      <c r="B846" s="0" t="n">
        <v>2</v>
      </c>
      <c r="C846" s="0" t="n">
        <v>36</v>
      </c>
      <c r="D846" s="0" t="n">
        <v>3</v>
      </c>
      <c r="E846" s="0" t="n">
        <v>0</v>
      </c>
      <c r="F846" s="0" t="n">
        <v>0</v>
      </c>
      <c r="G846" s="0" t="n">
        <v>0.379576</v>
      </c>
      <c r="H846" s="0" t="n">
        <v>264000</v>
      </c>
    </row>
    <row r="847" customFormat="false" ht="15" hidden="false" customHeight="false" outlineLevel="0" collapsed="false">
      <c r="A847" s="0" t="n">
        <v>845</v>
      </c>
      <c r="B847" s="0" t="n">
        <v>2</v>
      </c>
      <c r="C847" s="0" t="n">
        <v>36</v>
      </c>
      <c r="D847" s="0" t="n">
        <v>4</v>
      </c>
      <c r="E847" s="0" t="n">
        <v>0</v>
      </c>
      <c r="F847" s="0" t="n">
        <v>0</v>
      </c>
      <c r="G847" s="0" t="n">
        <v>0.401962</v>
      </c>
      <c r="H847" s="0" t="n">
        <v>264000</v>
      </c>
    </row>
    <row r="848" customFormat="false" ht="15" hidden="false" customHeight="false" outlineLevel="0" collapsed="false">
      <c r="A848" s="0" t="n">
        <v>846</v>
      </c>
      <c r="B848" s="0" t="n">
        <v>2</v>
      </c>
      <c r="C848" s="0" t="n">
        <v>36</v>
      </c>
      <c r="D848" s="0" t="n">
        <v>5</v>
      </c>
      <c r="E848" s="0" t="n">
        <v>0</v>
      </c>
      <c r="F848" s="0" t="n">
        <v>0</v>
      </c>
      <c r="G848" s="0" t="n">
        <v>0.404796</v>
      </c>
      <c r="H848" s="0" t="n">
        <v>264000</v>
      </c>
    </row>
    <row r="849" customFormat="false" ht="15" hidden="false" customHeight="false" outlineLevel="0" collapsed="false">
      <c r="A849" s="0" t="n">
        <v>847</v>
      </c>
      <c r="B849" s="0" t="n">
        <v>2</v>
      </c>
      <c r="C849" s="0" t="n">
        <v>36</v>
      </c>
      <c r="D849" s="0" t="n">
        <v>6</v>
      </c>
      <c r="E849" s="0" t="n">
        <v>0</v>
      </c>
      <c r="F849" s="0" t="n">
        <v>0</v>
      </c>
      <c r="G849" s="0" t="n">
        <v>0.430417</v>
      </c>
      <c r="H849" s="0" t="n">
        <v>264000</v>
      </c>
    </row>
    <row r="850" customFormat="false" ht="15" hidden="false" customHeight="false" outlineLevel="0" collapsed="false">
      <c r="A850" s="0" t="n">
        <v>848</v>
      </c>
      <c r="B850" s="0" t="n">
        <v>2</v>
      </c>
      <c r="C850" s="0" t="n">
        <v>36</v>
      </c>
      <c r="D850" s="0" t="n">
        <v>7</v>
      </c>
      <c r="E850" s="0" t="n">
        <v>1</v>
      </c>
      <c r="F850" s="0" t="n">
        <v>0.13971</v>
      </c>
      <c r="G850" s="0" t="n">
        <v>0.350152</v>
      </c>
      <c r="H850" s="0" t="n">
        <v>263800</v>
      </c>
    </row>
    <row r="851" customFormat="false" ht="15" hidden="false" customHeight="false" outlineLevel="0" collapsed="false">
      <c r="A851" s="0" t="n">
        <v>849</v>
      </c>
      <c r="B851" s="0" t="n">
        <v>2</v>
      </c>
      <c r="C851" s="0" t="n">
        <v>36</v>
      </c>
      <c r="D851" s="0" t="n">
        <v>8</v>
      </c>
      <c r="E851" s="0" t="n">
        <v>1</v>
      </c>
      <c r="F851" s="0" t="n">
        <v>0.471935</v>
      </c>
      <c r="G851" s="0" t="n">
        <v>0.263523</v>
      </c>
      <c r="H851" s="0" t="n">
        <v>263600</v>
      </c>
    </row>
    <row r="852" customFormat="false" ht="15" hidden="false" customHeight="false" outlineLevel="0" collapsed="false">
      <c r="A852" s="0" t="n">
        <v>850</v>
      </c>
      <c r="B852" s="0" t="n">
        <v>2</v>
      </c>
      <c r="C852" s="0" t="n">
        <v>36</v>
      </c>
      <c r="D852" s="0" t="n">
        <v>9</v>
      </c>
      <c r="E852" s="0" t="n">
        <v>0</v>
      </c>
      <c r="F852" s="0" t="n">
        <v>0.828582</v>
      </c>
      <c r="G852" s="0" t="n">
        <v>0.30748</v>
      </c>
      <c r="H852" s="0" t="n">
        <v>263600</v>
      </c>
    </row>
    <row r="853" customFormat="false" ht="15" hidden="false" customHeight="false" outlineLevel="0" collapsed="false">
      <c r="A853" s="0" t="n">
        <v>851</v>
      </c>
      <c r="B853" s="0" t="n">
        <v>2</v>
      </c>
      <c r="C853" s="0" t="n">
        <v>36</v>
      </c>
      <c r="D853" s="0" t="n">
        <v>10</v>
      </c>
      <c r="E853" s="0" t="n">
        <v>0</v>
      </c>
      <c r="F853" s="0" t="n">
        <v>1</v>
      </c>
      <c r="G853" s="0" t="n">
        <v>0.452631</v>
      </c>
      <c r="H853" s="0" t="n">
        <v>263600</v>
      </c>
    </row>
    <row r="854" customFormat="false" ht="15" hidden="false" customHeight="false" outlineLevel="0" collapsed="false">
      <c r="A854" s="0" t="n">
        <v>852</v>
      </c>
      <c r="B854" s="0" t="n">
        <v>2</v>
      </c>
      <c r="C854" s="0" t="n">
        <v>36</v>
      </c>
      <c r="D854" s="0" t="n">
        <v>11</v>
      </c>
      <c r="E854" s="0" t="n">
        <v>0</v>
      </c>
      <c r="F854" s="0" t="n">
        <v>1</v>
      </c>
      <c r="G854" s="0" t="n">
        <v>0.313249</v>
      </c>
      <c r="H854" s="0" t="n">
        <v>263600</v>
      </c>
    </row>
    <row r="855" customFormat="false" ht="15" hidden="false" customHeight="false" outlineLevel="0" collapsed="false">
      <c r="A855" s="0" t="n">
        <v>853</v>
      </c>
      <c r="B855" s="0" t="n">
        <v>2</v>
      </c>
      <c r="C855" s="0" t="n">
        <v>36</v>
      </c>
      <c r="D855" s="0" t="n">
        <v>12</v>
      </c>
      <c r="E855" s="0" t="n">
        <v>0</v>
      </c>
      <c r="F855" s="0" t="n">
        <v>1</v>
      </c>
      <c r="G855" s="0" t="n">
        <v>0.21338</v>
      </c>
      <c r="H855" s="0" t="n">
        <v>263600</v>
      </c>
    </row>
    <row r="856" customFormat="false" ht="15" hidden="false" customHeight="false" outlineLevel="0" collapsed="false">
      <c r="A856" s="0" t="n">
        <v>854</v>
      </c>
      <c r="B856" s="0" t="n">
        <v>2</v>
      </c>
      <c r="C856" s="0" t="n">
        <v>36</v>
      </c>
      <c r="D856" s="0" t="n">
        <v>13</v>
      </c>
      <c r="E856" s="0" t="n">
        <v>0</v>
      </c>
      <c r="F856" s="0" t="n">
        <v>1</v>
      </c>
      <c r="G856" s="0" t="n">
        <v>0.156186</v>
      </c>
      <c r="H856" s="0" t="n">
        <v>263600</v>
      </c>
    </row>
    <row r="857" customFormat="false" ht="15" hidden="false" customHeight="false" outlineLevel="0" collapsed="false">
      <c r="A857" s="0" t="n">
        <v>855</v>
      </c>
      <c r="B857" s="0" t="n">
        <v>2</v>
      </c>
      <c r="C857" s="0" t="n">
        <v>36</v>
      </c>
      <c r="D857" s="0" t="n">
        <v>14</v>
      </c>
      <c r="E857" s="0" t="n">
        <v>0</v>
      </c>
      <c r="F857" s="0" t="n">
        <v>1</v>
      </c>
      <c r="G857" s="0" t="n">
        <v>0.189726</v>
      </c>
      <c r="H857" s="0" t="n">
        <v>263600</v>
      </c>
    </row>
    <row r="858" customFormat="false" ht="15" hidden="false" customHeight="false" outlineLevel="0" collapsed="false">
      <c r="A858" s="0" t="n">
        <v>856</v>
      </c>
      <c r="B858" s="0" t="n">
        <v>2</v>
      </c>
      <c r="C858" s="0" t="n">
        <v>36</v>
      </c>
      <c r="D858" s="0" t="n">
        <v>15</v>
      </c>
      <c r="E858" s="0" t="n">
        <v>0</v>
      </c>
      <c r="F858" s="0" t="n">
        <v>0.828582</v>
      </c>
      <c r="G858" s="0" t="n">
        <v>0.318329</v>
      </c>
      <c r="H858" s="0" t="n">
        <v>263600</v>
      </c>
    </row>
    <row r="859" customFormat="false" ht="15" hidden="false" customHeight="false" outlineLevel="0" collapsed="false">
      <c r="A859" s="0" t="n">
        <v>857</v>
      </c>
      <c r="B859" s="0" t="n">
        <v>2</v>
      </c>
      <c r="C859" s="0" t="n">
        <v>36</v>
      </c>
      <c r="D859" s="0" t="n">
        <v>16</v>
      </c>
      <c r="E859" s="0" t="n">
        <v>0</v>
      </c>
      <c r="F859" s="0" t="n">
        <v>0.471935</v>
      </c>
      <c r="G859" s="0" t="n">
        <v>0.391245</v>
      </c>
      <c r="H859" s="0" t="n">
        <v>263600</v>
      </c>
    </row>
    <row r="860" customFormat="false" ht="15" hidden="false" customHeight="false" outlineLevel="0" collapsed="false">
      <c r="A860" s="0" t="n">
        <v>858</v>
      </c>
      <c r="B860" s="0" t="n">
        <v>2</v>
      </c>
      <c r="C860" s="0" t="n">
        <v>36</v>
      </c>
      <c r="D860" s="0" t="n">
        <v>17</v>
      </c>
      <c r="E860" s="0" t="n">
        <v>0</v>
      </c>
      <c r="F860" s="0" t="n">
        <v>0.13971</v>
      </c>
      <c r="G860" s="0" t="n">
        <v>0.514937</v>
      </c>
      <c r="H860" s="0" t="n">
        <v>263600</v>
      </c>
    </row>
    <row r="861" customFormat="false" ht="15" hidden="false" customHeight="false" outlineLevel="0" collapsed="false">
      <c r="A861" s="0" t="n">
        <v>859</v>
      </c>
      <c r="B861" s="0" t="n">
        <v>2</v>
      </c>
      <c r="C861" s="0" t="n">
        <v>36</v>
      </c>
      <c r="D861" s="0" t="n">
        <v>18</v>
      </c>
      <c r="E861" s="0" t="n">
        <v>0</v>
      </c>
      <c r="F861" s="0" t="n">
        <v>0</v>
      </c>
      <c r="G861" s="0" t="n">
        <v>0.300642</v>
      </c>
      <c r="H861" s="0" t="n">
        <v>263600</v>
      </c>
    </row>
    <row r="862" customFormat="false" ht="15" hidden="false" customHeight="false" outlineLevel="0" collapsed="false">
      <c r="A862" s="0" t="n">
        <v>860</v>
      </c>
      <c r="B862" s="0" t="n">
        <v>2</v>
      </c>
      <c r="C862" s="0" t="n">
        <v>36</v>
      </c>
      <c r="D862" s="0" t="n">
        <v>19</v>
      </c>
      <c r="E862" s="0" t="n">
        <v>1</v>
      </c>
      <c r="F862" s="0" t="n">
        <v>0</v>
      </c>
      <c r="G862" s="0" t="n">
        <v>0.354239</v>
      </c>
      <c r="H862" s="0" t="n">
        <v>263400</v>
      </c>
    </row>
    <row r="863" customFormat="false" ht="15" hidden="false" customHeight="false" outlineLevel="0" collapsed="false">
      <c r="A863" s="0" t="n">
        <v>861</v>
      </c>
      <c r="B863" s="0" t="n">
        <v>2</v>
      </c>
      <c r="C863" s="0" t="n">
        <v>36</v>
      </c>
      <c r="D863" s="0" t="n">
        <v>20</v>
      </c>
      <c r="E863" s="0" t="n">
        <v>1</v>
      </c>
      <c r="F863" s="0" t="n">
        <v>0</v>
      </c>
      <c r="G863" s="0" t="n">
        <v>0.343108</v>
      </c>
      <c r="H863" s="0" t="n">
        <v>263200</v>
      </c>
    </row>
    <row r="864" customFormat="false" ht="15" hidden="false" customHeight="false" outlineLevel="0" collapsed="false">
      <c r="A864" s="0" t="n">
        <v>862</v>
      </c>
      <c r="B864" s="0" t="n">
        <v>2</v>
      </c>
      <c r="C864" s="0" t="n">
        <v>36</v>
      </c>
      <c r="D864" s="0" t="n">
        <v>21</v>
      </c>
      <c r="E864" s="0" t="n">
        <v>0</v>
      </c>
      <c r="F864" s="0" t="n">
        <v>0</v>
      </c>
      <c r="G864" s="0" t="n">
        <v>0.388953</v>
      </c>
      <c r="H864" s="0" t="n">
        <v>263200</v>
      </c>
    </row>
    <row r="865" customFormat="false" ht="15" hidden="false" customHeight="false" outlineLevel="0" collapsed="false">
      <c r="A865" s="0" t="n">
        <v>863</v>
      </c>
      <c r="B865" s="0" t="n">
        <v>2</v>
      </c>
      <c r="C865" s="0" t="n">
        <v>36</v>
      </c>
      <c r="D865" s="0" t="n">
        <v>22</v>
      </c>
      <c r="E865" s="0" t="n">
        <v>0</v>
      </c>
      <c r="F865" s="0" t="n">
        <v>0</v>
      </c>
      <c r="G865" s="0" t="n">
        <v>0.440732</v>
      </c>
      <c r="H865" s="0" t="n">
        <v>263200</v>
      </c>
    </row>
    <row r="866" customFormat="false" ht="15" hidden="false" customHeight="false" outlineLevel="0" collapsed="false">
      <c r="A866" s="0" t="n">
        <v>864</v>
      </c>
      <c r="B866" s="0" t="n">
        <v>2</v>
      </c>
      <c r="C866" s="0" t="n">
        <v>36</v>
      </c>
      <c r="D866" s="0" t="n">
        <v>23</v>
      </c>
      <c r="E866" s="0" t="n">
        <v>0</v>
      </c>
      <c r="F866" s="0" t="n">
        <v>0</v>
      </c>
      <c r="G866" s="0" t="n">
        <v>0.4726</v>
      </c>
      <c r="H866" s="0" t="n">
        <v>263200</v>
      </c>
    </row>
    <row r="867" customFormat="false" ht="15" hidden="false" customHeight="false" outlineLevel="0" collapsed="false">
      <c r="A867" s="0" t="n">
        <v>865</v>
      </c>
      <c r="B867" s="0" t="n">
        <v>2</v>
      </c>
      <c r="C867" s="0" t="n">
        <v>37</v>
      </c>
      <c r="D867" s="0" t="n">
        <v>0</v>
      </c>
      <c r="E867" s="0" t="n">
        <v>0</v>
      </c>
      <c r="F867" s="0" t="n">
        <v>0</v>
      </c>
      <c r="G867" s="0" t="n">
        <v>0.566844</v>
      </c>
      <c r="H867" s="0" t="n">
        <v>263200</v>
      </c>
    </row>
    <row r="868" customFormat="false" ht="15" hidden="false" customHeight="false" outlineLevel="0" collapsed="false">
      <c r="A868" s="0" t="n">
        <v>866</v>
      </c>
      <c r="B868" s="0" t="n">
        <v>2</v>
      </c>
      <c r="C868" s="0" t="n">
        <v>37</v>
      </c>
      <c r="D868" s="0" t="n">
        <v>1</v>
      </c>
      <c r="E868" s="0" t="n">
        <v>0</v>
      </c>
      <c r="F868" s="0" t="n">
        <v>0</v>
      </c>
      <c r="G868" s="0" t="n">
        <v>0.421725</v>
      </c>
      <c r="H868" s="0" t="n">
        <v>263200</v>
      </c>
    </row>
    <row r="869" customFormat="false" ht="15" hidden="false" customHeight="false" outlineLevel="0" collapsed="false">
      <c r="A869" s="0" t="n">
        <v>867</v>
      </c>
      <c r="B869" s="0" t="n">
        <v>2</v>
      </c>
      <c r="C869" s="0" t="n">
        <v>37</v>
      </c>
      <c r="D869" s="0" t="n">
        <v>2</v>
      </c>
      <c r="E869" s="0" t="n">
        <v>0</v>
      </c>
      <c r="F869" s="0" t="n">
        <v>0</v>
      </c>
      <c r="G869" s="0" t="n">
        <v>0.323532</v>
      </c>
      <c r="H869" s="0" t="n">
        <v>263200</v>
      </c>
    </row>
    <row r="870" customFormat="false" ht="15" hidden="false" customHeight="false" outlineLevel="0" collapsed="false">
      <c r="A870" s="0" t="n">
        <v>868</v>
      </c>
      <c r="B870" s="0" t="n">
        <v>2</v>
      </c>
      <c r="C870" s="0" t="n">
        <v>37</v>
      </c>
      <c r="D870" s="0" t="n">
        <v>3</v>
      </c>
      <c r="E870" s="0" t="n">
        <v>0</v>
      </c>
      <c r="F870" s="0" t="n">
        <v>0</v>
      </c>
      <c r="G870" s="0" t="n">
        <v>0.208735</v>
      </c>
      <c r="H870" s="0" t="n">
        <v>263200</v>
      </c>
    </row>
    <row r="871" customFormat="false" ht="15" hidden="false" customHeight="false" outlineLevel="0" collapsed="false">
      <c r="A871" s="0" t="n">
        <v>869</v>
      </c>
      <c r="B871" s="0" t="n">
        <v>2</v>
      </c>
      <c r="C871" s="0" t="n">
        <v>37</v>
      </c>
      <c r="D871" s="0" t="n">
        <v>4</v>
      </c>
      <c r="E871" s="0" t="n">
        <v>0</v>
      </c>
      <c r="F871" s="0" t="n">
        <v>0</v>
      </c>
      <c r="G871" s="0" t="n">
        <v>0.175338</v>
      </c>
      <c r="H871" s="0" t="n">
        <v>263200</v>
      </c>
    </row>
    <row r="872" customFormat="false" ht="15" hidden="false" customHeight="false" outlineLevel="0" collapsed="false">
      <c r="A872" s="0" t="n">
        <v>870</v>
      </c>
      <c r="B872" s="0" t="n">
        <v>2</v>
      </c>
      <c r="C872" s="0" t="n">
        <v>37</v>
      </c>
      <c r="D872" s="0" t="n">
        <v>5</v>
      </c>
      <c r="E872" s="0" t="n">
        <v>0</v>
      </c>
      <c r="F872" s="0" t="n">
        <v>0</v>
      </c>
      <c r="G872" s="0" t="n">
        <v>0.263331</v>
      </c>
      <c r="H872" s="0" t="n">
        <v>263200</v>
      </c>
    </row>
    <row r="873" customFormat="false" ht="15" hidden="false" customHeight="false" outlineLevel="0" collapsed="false">
      <c r="A873" s="0" t="n">
        <v>871</v>
      </c>
      <c r="B873" s="0" t="n">
        <v>2</v>
      </c>
      <c r="C873" s="0" t="n">
        <v>37</v>
      </c>
      <c r="D873" s="0" t="n">
        <v>6</v>
      </c>
      <c r="E873" s="0" t="n">
        <v>0</v>
      </c>
      <c r="F873" s="0" t="n">
        <v>0</v>
      </c>
      <c r="G873" s="0" t="n">
        <v>0.340814</v>
      </c>
      <c r="H873" s="0" t="n">
        <v>263200</v>
      </c>
    </row>
    <row r="874" customFormat="false" ht="15" hidden="false" customHeight="false" outlineLevel="0" collapsed="false">
      <c r="A874" s="0" t="n">
        <v>872</v>
      </c>
      <c r="B874" s="0" t="n">
        <v>2</v>
      </c>
      <c r="C874" s="0" t="n">
        <v>37</v>
      </c>
      <c r="D874" s="0" t="n">
        <v>7</v>
      </c>
      <c r="E874" s="0" t="n">
        <v>1</v>
      </c>
      <c r="F874" s="0" t="n">
        <v>0.139612</v>
      </c>
      <c r="G874" s="0" t="n">
        <v>0.474489</v>
      </c>
      <c r="H874" s="0" t="n">
        <v>263000</v>
      </c>
    </row>
    <row r="875" customFormat="false" ht="15" hidden="false" customHeight="false" outlineLevel="0" collapsed="false">
      <c r="A875" s="0" t="n">
        <v>873</v>
      </c>
      <c r="B875" s="0" t="n">
        <v>2</v>
      </c>
      <c r="C875" s="0" t="n">
        <v>37</v>
      </c>
      <c r="D875" s="0" t="n">
        <v>8</v>
      </c>
      <c r="E875" s="0" t="n">
        <v>1</v>
      </c>
      <c r="F875" s="0" t="n">
        <v>0.471605</v>
      </c>
      <c r="G875" s="0" t="n">
        <v>0.437534</v>
      </c>
      <c r="H875" s="0" t="n">
        <v>262800</v>
      </c>
    </row>
    <row r="876" customFormat="false" ht="15" hidden="false" customHeight="false" outlineLevel="0" collapsed="false">
      <c r="A876" s="0" t="n">
        <v>874</v>
      </c>
      <c r="B876" s="0" t="n">
        <v>2</v>
      </c>
      <c r="C876" s="0" t="n">
        <v>37</v>
      </c>
      <c r="D876" s="0" t="n">
        <v>9</v>
      </c>
      <c r="E876" s="0" t="n">
        <v>0</v>
      </c>
      <c r="F876" s="0" t="n">
        <v>0.828002</v>
      </c>
      <c r="G876" s="0" t="n">
        <v>0.366233</v>
      </c>
      <c r="H876" s="0" t="n">
        <v>262800</v>
      </c>
    </row>
    <row r="877" customFormat="false" ht="15" hidden="false" customHeight="false" outlineLevel="0" collapsed="false">
      <c r="A877" s="0" t="n">
        <v>875</v>
      </c>
      <c r="B877" s="0" t="n">
        <v>2</v>
      </c>
      <c r="C877" s="0" t="n">
        <v>37</v>
      </c>
      <c r="D877" s="0" t="n">
        <v>10</v>
      </c>
      <c r="E877" s="0" t="n">
        <v>0</v>
      </c>
      <c r="F877" s="0" t="n">
        <v>1</v>
      </c>
      <c r="G877" s="0" t="n">
        <v>0.351947</v>
      </c>
      <c r="H877" s="0" t="n">
        <v>262800</v>
      </c>
    </row>
    <row r="878" customFormat="false" ht="15" hidden="false" customHeight="false" outlineLevel="0" collapsed="false">
      <c r="A878" s="0" t="n">
        <v>876</v>
      </c>
      <c r="B878" s="0" t="n">
        <v>2</v>
      </c>
      <c r="C878" s="0" t="n">
        <v>37</v>
      </c>
      <c r="D878" s="0" t="n">
        <v>11</v>
      </c>
      <c r="E878" s="0" t="n">
        <v>0</v>
      </c>
      <c r="F878" s="0" t="n">
        <v>1</v>
      </c>
      <c r="G878" s="0" t="n">
        <v>0.359295</v>
      </c>
      <c r="H878" s="0" t="n">
        <v>262800</v>
      </c>
    </row>
    <row r="879" customFormat="false" ht="15" hidden="false" customHeight="false" outlineLevel="0" collapsed="false">
      <c r="A879" s="0" t="n">
        <v>877</v>
      </c>
      <c r="B879" s="0" t="n">
        <v>2</v>
      </c>
      <c r="C879" s="0" t="n">
        <v>37</v>
      </c>
      <c r="D879" s="0" t="n">
        <v>12</v>
      </c>
      <c r="E879" s="0" t="n">
        <v>0</v>
      </c>
      <c r="F879" s="0" t="n">
        <v>1</v>
      </c>
      <c r="G879" s="0" t="n">
        <v>0.354845</v>
      </c>
      <c r="H879" s="0" t="n">
        <v>262800</v>
      </c>
    </row>
    <row r="880" customFormat="false" ht="15" hidden="false" customHeight="false" outlineLevel="0" collapsed="false">
      <c r="A880" s="0" t="n">
        <v>878</v>
      </c>
      <c r="B880" s="0" t="n">
        <v>2</v>
      </c>
      <c r="C880" s="0" t="n">
        <v>37</v>
      </c>
      <c r="D880" s="0" t="n">
        <v>13</v>
      </c>
      <c r="E880" s="0" t="n">
        <v>0</v>
      </c>
      <c r="F880" s="0" t="n">
        <v>1</v>
      </c>
      <c r="G880" s="0" t="n">
        <v>0.337733</v>
      </c>
      <c r="H880" s="0" t="n">
        <v>262800</v>
      </c>
    </row>
    <row r="881" customFormat="false" ht="15" hidden="false" customHeight="false" outlineLevel="0" collapsed="false">
      <c r="A881" s="0" t="n">
        <v>879</v>
      </c>
      <c r="B881" s="0" t="n">
        <v>2</v>
      </c>
      <c r="C881" s="0" t="n">
        <v>37</v>
      </c>
      <c r="D881" s="0" t="n">
        <v>14</v>
      </c>
      <c r="E881" s="0" t="n">
        <v>0</v>
      </c>
      <c r="F881" s="0" t="n">
        <v>1</v>
      </c>
      <c r="G881" s="0" t="n">
        <v>0.365646</v>
      </c>
      <c r="H881" s="0" t="n">
        <v>262800</v>
      </c>
    </row>
    <row r="882" customFormat="false" ht="15" hidden="false" customHeight="false" outlineLevel="0" collapsed="false">
      <c r="A882" s="0" t="n">
        <v>880</v>
      </c>
      <c r="B882" s="0" t="n">
        <v>2</v>
      </c>
      <c r="C882" s="0" t="n">
        <v>37</v>
      </c>
      <c r="D882" s="0" t="n">
        <v>15</v>
      </c>
      <c r="E882" s="0" t="n">
        <v>0</v>
      </c>
      <c r="F882" s="0" t="n">
        <v>0.828002</v>
      </c>
      <c r="G882" s="0" t="n">
        <v>0.395759</v>
      </c>
      <c r="H882" s="0" t="n">
        <v>262800</v>
      </c>
    </row>
    <row r="883" customFormat="false" ht="15" hidden="false" customHeight="false" outlineLevel="0" collapsed="false">
      <c r="A883" s="0" t="n">
        <v>881</v>
      </c>
      <c r="B883" s="0" t="n">
        <v>2</v>
      </c>
      <c r="C883" s="0" t="n">
        <v>37</v>
      </c>
      <c r="D883" s="0" t="n">
        <v>16</v>
      </c>
      <c r="E883" s="0" t="n">
        <v>0</v>
      </c>
      <c r="F883" s="0" t="n">
        <v>0.471605</v>
      </c>
      <c r="G883" s="0" t="n">
        <v>0.370266</v>
      </c>
      <c r="H883" s="0" t="n">
        <v>262800</v>
      </c>
    </row>
    <row r="884" customFormat="false" ht="15" hidden="false" customHeight="false" outlineLevel="0" collapsed="false">
      <c r="A884" s="0" t="n">
        <v>882</v>
      </c>
      <c r="B884" s="0" t="n">
        <v>2</v>
      </c>
      <c r="C884" s="0" t="n">
        <v>37</v>
      </c>
      <c r="D884" s="0" t="n">
        <v>17</v>
      </c>
      <c r="E884" s="0" t="n">
        <v>0</v>
      </c>
      <c r="F884" s="0" t="n">
        <v>0.139612</v>
      </c>
      <c r="G884" s="0" t="n">
        <v>0.359584</v>
      </c>
      <c r="H884" s="0" t="n">
        <v>262800</v>
      </c>
    </row>
    <row r="885" customFormat="false" ht="15" hidden="false" customHeight="false" outlineLevel="0" collapsed="false">
      <c r="A885" s="0" t="n">
        <v>883</v>
      </c>
      <c r="B885" s="0" t="n">
        <v>2</v>
      </c>
      <c r="C885" s="0" t="n">
        <v>37</v>
      </c>
      <c r="D885" s="0" t="n">
        <v>18</v>
      </c>
      <c r="E885" s="0" t="n">
        <v>0</v>
      </c>
      <c r="F885" s="0" t="n">
        <v>0</v>
      </c>
      <c r="G885" s="0" t="n">
        <v>0.407007</v>
      </c>
      <c r="H885" s="0" t="n">
        <v>262800</v>
      </c>
    </row>
    <row r="886" customFormat="false" ht="15" hidden="false" customHeight="false" outlineLevel="0" collapsed="false">
      <c r="A886" s="0" t="n">
        <v>884</v>
      </c>
      <c r="B886" s="0" t="n">
        <v>2</v>
      </c>
      <c r="C886" s="0" t="n">
        <v>37</v>
      </c>
      <c r="D886" s="0" t="n">
        <v>19</v>
      </c>
      <c r="E886" s="0" t="n">
        <v>1</v>
      </c>
      <c r="F886" s="0" t="n">
        <v>0</v>
      </c>
      <c r="G886" s="0" t="n">
        <v>0.259531</v>
      </c>
      <c r="H886" s="0" t="n">
        <v>262600</v>
      </c>
    </row>
    <row r="887" customFormat="false" ht="15" hidden="false" customHeight="false" outlineLevel="0" collapsed="false">
      <c r="A887" s="0" t="n">
        <v>885</v>
      </c>
      <c r="B887" s="0" t="n">
        <v>2</v>
      </c>
      <c r="C887" s="0" t="n">
        <v>37</v>
      </c>
      <c r="D887" s="0" t="n">
        <v>20</v>
      </c>
      <c r="E887" s="0" t="n">
        <v>1</v>
      </c>
      <c r="F887" s="0" t="n">
        <v>0</v>
      </c>
      <c r="G887" s="0" t="n">
        <v>0.252793</v>
      </c>
      <c r="H887" s="0" t="n">
        <v>262400</v>
      </c>
    </row>
    <row r="888" customFormat="false" ht="15" hidden="false" customHeight="false" outlineLevel="0" collapsed="false">
      <c r="A888" s="0" t="n">
        <v>886</v>
      </c>
      <c r="B888" s="0" t="n">
        <v>2</v>
      </c>
      <c r="C888" s="0" t="n">
        <v>37</v>
      </c>
      <c r="D888" s="0" t="n">
        <v>21</v>
      </c>
      <c r="E888" s="0" t="n">
        <v>0</v>
      </c>
      <c r="F888" s="0" t="n">
        <v>0</v>
      </c>
      <c r="G888" s="0" t="n">
        <v>0.334021</v>
      </c>
      <c r="H888" s="0" t="n">
        <v>262400</v>
      </c>
    </row>
    <row r="889" customFormat="false" ht="15" hidden="false" customHeight="false" outlineLevel="0" collapsed="false">
      <c r="A889" s="0" t="n">
        <v>887</v>
      </c>
      <c r="B889" s="0" t="n">
        <v>2</v>
      </c>
      <c r="C889" s="0" t="n">
        <v>37</v>
      </c>
      <c r="D889" s="0" t="n">
        <v>22</v>
      </c>
      <c r="E889" s="0" t="n">
        <v>0</v>
      </c>
      <c r="F889" s="0" t="n">
        <v>0</v>
      </c>
      <c r="G889" s="0" t="n">
        <v>0.302429</v>
      </c>
      <c r="H889" s="0" t="n">
        <v>262400</v>
      </c>
    </row>
    <row r="890" customFormat="false" ht="15" hidden="false" customHeight="false" outlineLevel="0" collapsed="false">
      <c r="A890" s="0" t="n">
        <v>888</v>
      </c>
      <c r="B890" s="0" t="n">
        <v>2</v>
      </c>
      <c r="C890" s="0" t="n">
        <v>37</v>
      </c>
      <c r="D890" s="0" t="n">
        <v>23</v>
      </c>
      <c r="E890" s="0" t="n">
        <v>0</v>
      </c>
      <c r="F890" s="0" t="n">
        <v>0</v>
      </c>
      <c r="G890" s="0" t="n">
        <v>0.392512</v>
      </c>
      <c r="H890" s="0" t="n">
        <v>262400</v>
      </c>
    </row>
    <row r="891" customFormat="false" ht="15" hidden="false" customHeight="false" outlineLevel="0" collapsed="false">
      <c r="A891" s="0" t="n">
        <v>889</v>
      </c>
      <c r="B891" s="0" t="n">
        <v>2</v>
      </c>
      <c r="C891" s="0" t="n">
        <v>38</v>
      </c>
      <c r="D891" s="0" t="n">
        <v>0</v>
      </c>
      <c r="E891" s="0" t="n">
        <v>0</v>
      </c>
      <c r="F891" s="0" t="n">
        <v>0</v>
      </c>
      <c r="G891" s="0" t="n">
        <v>0.415145</v>
      </c>
      <c r="H891" s="0" t="n">
        <v>262400</v>
      </c>
    </row>
    <row r="892" customFormat="false" ht="15" hidden="false" customHeight="false" outlineLevel="0" collapsed="false">
      <c r="A892" s="0" t="n">
        <v>890</v>
      </c>
      <c r="B892" s="0" t="n">
        <v>2</v>
      </c>
      <c r="C892" s="0" t="n">
        <v>38</v>
      </c>
      <c r="D892" s="0" t="n">
        <v>1</v>
      </c>
      <c r="E892" s="0" t="n">
        <v>0</v>
      </c>
      <c r="F892" s="0" t="n">
        <v>0</v>
      </c>
      <c r="G892" s="0" t="n">
        <v>0.676302</v>
      </c>
      <c r="H892" s="0" t="n">
        <v>262400</v>
      </c>
    </row>
    <row r="893" customFormat="false" ht="15" hidden="false" customHeight="false" outlineLevel="0" collapsed="false">
      <c r="A893" s="0" t="n">
        <v>891</v>
      </c>
      <c r="B893" s="0" t="n">
        <v>2</v>
      </c>
      <c r="C893" s="0" t="n">
        <v>38</v>
      </c>
      <c r="D893" s="0" t="n">
        <v>2</v>
      </c>
      <c r="E893" s="0" t="n">
        <v>0</v>
      </c>
      <c r="F893" s="0" t="n">
        <v>0</v>
      </c>
      <c r="G893" s="0" t="n">
        <v>0.490539</v>
      </c>
      <c r="H893" s="0" t="n">
        <v>262400</v>
      </c>
    </row>
    <row r="894" customFormat="false" ht="15" hidden="false" customHeight="false" outlineLevel="0" collapsed="false">
      <c r="A894" s="0" t="n">
        <v>892</v>
      </c>
      <c r="B894" s="0" t="n">
        <v>2</v>
      </c>
      <c r="C894" s="0" t="n">
        <v>38</v>
      </c>
      <c r="D894" s="0" t="n">
        <v>3</v>
      </c>
      <c r="E894" s="0" t="n">
        <v>0</v>
      </c>
      <c r="F894" s="0" t="n">
        <v>0</v>
      </c>
      <c r="G894" s="0" t="n">
        <v>0.467756</v>
      </c>
      <c r="H894" s="0" t="n">
        <v>262400</v>
      </c>
    </row>
    <row r="895" customFormat="false" ht="15" hidden="false" customHeight="false" outlineLevel="0" collapsed="false">
      <c r="A895" s="0" t="n">
        <v>893</v>
      </c>
      <c r="B895" s="0" t="n">
        <v>2</v>
      </c>
      <c r="C895" s="0" t="n">
        <v>38</v>
      </c>
      <c r="D895" s="0" t="n">
        <v>4</v>
      </c>
      <c r="E895" s="0" t="n">
        <v>0</v>
      </c>
      <c r="F895" s="0" t="n">
        <v>0</v>
      </c>
      <c r="G895" s="0" t="n">
        <v>0.501212</v>
      </c>
      <c r="H895" s="0" t="n">
        <v>262400</v>
      </c>
    </row>
    <row r="896" customFormat="false" ht="15" hidden="false" customHeight="false" outlineLevel="0" collapsed="false">
      <c r="A896" s="0" t="n">
        <v>894</v>
      </c>
      <c r="B896" s="0" t="n">
        <v>2</v>
      </c>
      <c r="C896" s="0" t="n">
        <v>38</v>
      </c>
      <c r="D896" s="0" t="n">
        <v>5</v>
      </c>
      <c r="E896" s="0" t="n">
        <v>0</v>
      </c>
      <c r="F896" s="0" t="n">
        <v>0</v>
      </c>
      <c r="G896" s="0" t="n">
        <v>0.499085</v>
      </c>
      <c r="H896" s="0" t="n">
        <v>262400</v>
      </c>
    </row>
    <row r="897" customFormat="false" ht="15" hidden="false" customHeight="false" outlineLevel="0" collapsed="false">
      <c r="A897" s="0" t="n">
        <v>895</v>
      </c>
      <c r="B897" s="0" t="n">
        <v>2</v>
      </c>
      <c r="C897" s="0" t="n">
        <v>38</v>
      </c>
      <c r="D897" s="0" t="n">
        <v>6</v>
      </c>
      <c r="E897" s="0" t="n">
        <v>0</v>
      </c>
      <c r="F897" s="0" t="n">
        <v>0</v>
      </c>
      <c r="G897" s="0" t="n">
        <v>0.662774</v>
      </c>
      <c r="H897" s="0" t="n">
        <v>262400</v>
      </c>
    </row>
    <row r="898" customFormat="false" ht="15" hidden="false" customHeight="false" outlineLevel="0" collapsed="false">
      <c r="A898" s="0" t="n">
        <v>896</v>
      </c>
      <c r="B898" s="0" t="n">
        <v>2</v>
      </c>
      <c r="C898" s="0" t="n">
        <v>38</v>
      </c>
      <c r="D898" s="0" t="n">
        <v>7</v>
      </c>
      <c r="E898" s="0" t="n">
        <v>1</v>
      </c>
      <c r="F898" s="0" t="n">
        <v>0.138671</v>
      </c>
      <c r="G898" s="0" t="n">
        <v>0.671635</v>
      </c>
      <c r="H898" s="0" t="n">
        <v>262200</v>
      </c>
    </row>
    <row r="899" customFormat="false" ht="15" hidden="false" customHeight="false" outlineLevel="0" collapsed="false">
      <c r="A899" s="0" t="n">
        <v>897</v>
      </c>
      <c r="B899" s="0" t="n">
        <v>2</v>
      </c>
      <c r="C899" s="0" t="n">
        <v>38</v>
      </c>
      <c r="D899" s="0" t="n">
        <v>8</v>
      </c>
      <c r="E899" s="0" t="n">
        <v>1</v>
      </c>
      <c r="F899" s="0" t="n">
        <v>0.468425</v>
      </c>
      <c r="G899" s="0" t="n">
        <v>0.604358</v>
      </c>
      <c r="H899" s="0" t="n">
        <v>262000</v>
      </c>
    </row>
    <row r="900" customFormat="false" ht="15" hidden="false" customHeight="false" outlineLevel="0" collapsed="false">
      <c r="A900" s="0" t="n">
        <v>898</v>
      </c>
      <c r="B900" s="0" t="n">
        <v>2</v>
      </c>
      <c r="C900" s="0" t="n">
        <v>38</v>
      </c>
      <c r="D900" s="0" t="n">
        <v>9</v>
      </c>
      <c r="E900" s="0" t="n">
        <v>0</v>
      </c>
      <c r="F900" s="0" t="n">
        <v>0.82242</v>
      </c>
      <c r="G900" s="0" t="n">
        <v>0.869459</v>
      </c>
      <c r="H900" s="0" t="n">
        <v>262000</v>
      </c>
    </row>
    <row r="901" customFormat="false" ht="15" hidden="false" customHeight="false" outlineLevel="0" collapsed="false">
      <c r="A901" s="0" t="n">
        <v>899</v>
      </c>
      <c r="B901" s="0" t="n">
        <v>2</v>
      </c>
      <c r="C901" s="0" t="n">
        <v>38</v>
      </c>
      <c r="D901" s="0" t="n">
        <v>10</v>
      </c>
      <c r="E901" s="0" t="n">
        <v>0</v>
      </c>
      <c r="F901" s="0" t="n">
        <v>1</v>
      </c>
      <c r="G901" s="0" t="n">
        <v>0.574591</v>
      </c>
      <c r="H901" s="0" t="n">
        <v>262000</v>
      </c>
    </row>
    <row r="902" customFormat="false" ht="15" hidden="false" customHeight="false" outlineLevel="0" collapsed="false">
      <c r="A902" s="0" t="n">
        <v>900</v>
      </c>
      <c r="B902" s="0" t="n">
        <v>2</v>
      </c>
      <c r="C902" s="0" t="n">
        <v>38</v>
      </c>
      <c r="D902" s="0" t="n">
        <v>11</v>
      </c>
      <c r="E902" s="0" t="n">
        <v>0</v>
      </c>
      <c r="F902" s="0" t="n">
        <v>1</v>
      </c>
      <c r="G902" s="0" t="n">
        <v>0.479338</v>
      </c>
      <c r="H902" s="0" t="n">
        <v>262000</v>
      </c>
    </row>
    <row r="903" customFormat="false" ht="15" hidden="false" customHeight="false" outlineLevel="0" collapsed="false">
      <c r="A903" s="0" t="n">
        <v>901</v>
      </c>
      <c r="B903" s="0" t="n">
        <v>2</v>
      </c>
      <c r="C903" s="0" t="n">
        <v>38</v>
      </c>
      <c r="D903" s="0" t="n">
        <v>12</v>
      </c>
      <c r="E903" s="0" t="n">
        <v>0</v>
      </c>
      <c r="F903" s="0" t="n">
        <v>1</v>
      </c>
      <c r="G903" s="0" t="n">
        <v>0.311164</v>
      </c>
      <c r="H903" s="0" t="n">
        <v>262000</v>
      </c>
    </row>
    <row r="904" customFormat="false" ht="15" hidden="false" customHeight="false" outlineLevel="0" collapsed="false">
      <c r="A904" s="0" t="n">
        <v>902</v>
      </c>
      <c r="B904" s="0" t="n">
        <v>2</v>
      </c>
      <c r="C904" s="0" t="n">
        <v>38</v>
      </c>
      <c r="D904" s="0" t="n">
        <v>13</v>
      </c>
      <c r="E904" s="0" t="n">
        <v>0</v>
      </c>
      <c r="F904" s="0" t="n">
        <v>1</v>
      </c>
      <c r="G904" s="0" t="n">
        <v>0.2826</v>
      </c>
      <c r="H904" s="0" t="n">
        <v>262000</v>
      </c>
    </row>
    <row r="905" customFormat="false" ht="15" hidden="false" customHeight="false" outlineLevel="0" collapsed="false">
      <c r="A905" s="0" t="n">
        <v>903</v>
      </c>
      <c r="B905" s="0" t="n">
        <v>2</v>
      </c>
      <c r="C905" s="0" t="n">
        <v>38</v>
      </c>
      <c r="D905" s="0" t="n">
        <v>14</v>
      </c>
      <c r="E905" s="0" t="n">
        <v>0</v>
      </c>
      <c r="F905" s="0" t="n">
        <v>1</v>
      </c>
      <c r="G905" s="0" t="n">
        <v>0.28161</v>
      </c>
      <c r="H905" s="0" t="n">
        <v>262000</v>
      </c>
    </row>
    <row r="906" customFormat="false" ht="15" hidden="false" customHeight="false" outlineLevel="0" collapsed="false">
      <c r="A906" s="0" t="n">
        <v>904</v>
      </c>
      <c r="B906" s="0" t="n">
        <v>2</v>
      </c>
      <c r="C906" s="0" t="n">
        <v>38</v>
      </c>
      <c r="D906" s="0" t="n">
        <v>15</v>
      </c>
      <c r="E906" s="0" t="n">
        <v>0</v>
      </c>
      <c r="F906" s="0" t="n">
        <v>0.82242</v>
      </c>
      <c r="G906" s="0" t="n">
        <v>0.224933</v>
      </c>
      <c r="H906" s="0" t="n">
        <v>262000</v>
      </c>
    </row>
    <row r="907" customFormat="false" ht="15" hidden="false" customHeight="false" outlineLevel="0" collapsed="false">
      <c r="A907" s="0" t="n">
        <v>905</v>
      </c>
      <c r="B907" s="0" t="n">
        <v>2</v>
      </c>
      <c r="C907" s="0" t="n">
        <v>38</v>
      </c>
      <c r="D907" s="0" t="n">
        <v>16</v>
      </c>
      <c r="E907" s="0" t="n">
        <v>0</v>
      </c>
      <c r="F907" s="0" t="n">
        <v>0.468425</v>
      </c>
      <c r="G907" s="0" t="n">
        <v>0.392935</v>
      </c>
      <c r="H907" s="0" t="n">
        <v>262000</v>
      </c>
    </row>
    <row r="908" customFormat="false" ht="15" hidden="false" customHeight="false" outlineLevel="0" collapsed="false">
      <c r="A908" s="0" t="n">
        <v>906</v>
      </c>
      <c r="B908" s="0" t="n">
        <v>2</v>
      </c>
      <c r="C908" s="0" t="n">
        <v>38</v>
      </c>
      <c r="D908" s="0" t="n">
        <v>17</v>
      </c>
      <c r="E908" s="0" t="n">
        <v>0</v>
      </c>
      <c r="F908" s="0" t="n">
        <v>0.138671</v>
      </c>
      <c r="G908" s="0" t="n">
        <v>0.247221</v>
      </c>
      <c r="H908" s="0" t="n">
        <v>262000</v>
      </c>
    </row>
    <row r="909" customFormat="false" ht="15" hidden="false" customHeight="false" outlineLevel="0" collapsed="false">
      <c r="A909" s="0" t="n">
        <v>907</v>
      </c>
      <c r="B909" s="0" t="n">
        <v>2</v>
      </c>
      <c r="C909" s="0" t="n">
        <v>38</v>
      </c>
      <c r="D909" s="0" t="n">
        <v>18</v>
      </c>
      <c r="E909" s="0" t="n">
        <v>0</v>
      </c>
      <c r="F909" s="0" t="n">
        <v>0</v>
      </c>
      <c r="G909" s="0" t="n">
        <v>0.292361</v>
      </c>
      <c r="H909" s="0" t="n">
        <v>262000</v>
      </c>
    </row>
    <row r="910" customFormat="false" ht="15" hidden="false" customHeight="false" outlineLevel="0" collapsed="false">
      <c r="A910" s="0" t="n">
        <v>908</v>
      </c>
      <c r="B910" s="0" t="n">
        <v>2</v>
      </c>
      <c r="C910" s="0" t="n">
        <v>38</v>
      </c>
      <c r="D910" s="0" t="n">
        <v>19</v>
      </c>
      <c r="E910" s="0" t="n">
        <v>1</v>
      </c>
      <c r="F910" s="0" t="n">
        <v>0</v>
      </c>
      <c r="G910" s="0" t="n">
        <v>0.3917</v>
      </c>
      <c r="H910" s="0" t="n">
        <v>261800</v>
      </c>
    </row>
    <row r="911" customFormat="false" ht="15" hidden="false" customHeight="false" outlineLevel="0" collapsed="false">
      <c r="A911" s="0" t="n">
        <v>909</v>
      </c>
      <c r="B911" s="0" t="n">
        <v>2</v>
      </c>
      <c r="C911" s="0" t="n">
        <v>38</v>
      </c>
      <c r="D911" s="0" t="n">
        <v>20</v>
      </c>
      <c r="E911" s="0" t="n">
        <v>1</v>
      </c>
      <c r="F911" s="0" t="n">
        <v>0</v>
      </c>
      <c r="G911" s="0" t="n">
        <v>0.300644</v>
      </c>
      <c r="H911" s="0" t="n">
        <v>261600</v>
      </c>
    </row>
    <row r="912" customFormat="false" ht="15" hidden="false" customHeight="false" outlineLevel="0" collapsed="false">
      <c r="A912" s="0" t="n">
        <v>910</v>
      </c>
      <c r="B912" s="0" t="n">
        <v>2</v>
      </c>
      <c r="C912" s="0" t="n">
        <v>38</v>
      </c>
      <c r="D912" s="0" t="n">
        <v>21</v>
      </c>
      <c r="E912" s="0" t="n">
        <v>0</v>
      </c>
      <c r="F912" s="0" t="n">
        <v>0</v>
      </c>
      <c r="G912" s="0" t="n">
        <v>0.445998</v>
      </c>
      <c r="H912" s="0" t="n">
        <v>261600</v>
      </c>
    </row>
    <row r="913" customFormat="false" ht="15" hidden="false" customHeight="false" outlineLevel="0" collapsed="false">
      <c r="A913" s="0" t="n">
        <v>911</v>
      </c>
      <c r="B913" s="0" t="n">
        <v>2</v>
      </c>
      <c r="C913" s="0" t="n">
        <v>38</v>
      </c>
      <c r="D913" s="0" t="n">
        <v>22</v>
      </c>
      <c r="E913" s="0" t="n">
        <v>0</v>
      </c>
      <c r="F913" s="0" t="n">
        <v>0</v>
      </c>
      <c r="G913" s="0" t="n">
        <v>0.414078</v>
      </c>
      <c r="H913" s="0" t="n">
        <v>261600</v>
      </c>
    </row>
    <row r="914" customFormat="false" ht="15" hidden="false" customHeight="false" outlineLevel="0" collapsed="false">
      <c r="A914" s="0" t="n">
        <v>912</v>
      </c>
      <c r="B914" s="0" t="n">
        <v>2</v>
      </c>
      <c r="C914" s="0" t="n">
        <v>38</v>
      </c>
      <c r="D914" s="0" t="n">
        <v>23</v>
      </c>
      <c r="E914" s="0" t="n">
        <v>0</v>
      </c>
      <c r="F914" s="0" t="n">
        <v>0</v>
      </c>
      <c r="G914" s="0" t="n">
        <v>0.293002</v>
      </c>
      <c r="H914" s="0" t="n">
        <v>261600</v>
      </c>
    </row>
    <row r="915" customFormat="false" ht="15" hidden="false" customHeight="false" outlineLevel="0" collapsed="false">
      <c r="A915" s="0" t="n">
        <v>913</v>
      </c>
      <c r="B915" s="0" t="n">
        <v>2</v>
      </c>
      <c r="C915" s="0" t="n">
        <v>39</v>
      </c>
      <c r="D915" s="0" t="n">
        <v>0</v>
      </c>
      <c r="E915" s="0" t="n">
        <v>0</v>
      </c>
      <c r="F915" s="0" t="n">
        <v>0</v>
      </c>
      <c r="G915" s="0" t="n">
        <v>0.272292</v>
      </c>
      <c r="H915" s="0" t="n">
        <v>261600</v>
      </c>
    </row>
    <row r="916" customFormat="false" ht="15" hidden="false" customHeight="false" outlineLevel="0" collapsed="false">
      <c r="A916" s="0" t="n">
        <v>914</v>
      </c>
      <c r="B916" s="0" t="n">
        <v>2</v>
      </c>
      <c r="C916" s="0" t="n">
        <v>39</v>
      </c>
      <c r="D916" s="0" t="n">
        <v>1</v>
      </c>
      <c r="E916" s="0" t="n">
        <v>0</v>
      </c>
      <c r="F916" s="0" t="n">
        <v>0</v>
      </c>
      <c r="G916" s="0" t="n">
        <v>0.322364</v>
      </c>
      <c r="H916" s="0" t="n">
        <v>261600</v>
      </c>
    </row>
    <row r="917" customFormat="false" ht="15" hidden="false" customHeight="false" outlineLevel="0" collapsed="false">
      <c r="A917" s="0" t="n">
        <v>915</v>
      </c>
      <c r="B917" s="0" t="n">
        <v>2</v>
      </c>
      <c r="C917" s="0" t="n">
        <v>39</v>
      </c>
      <c r="D917" s="0" t="n">
        <v>2</v>
      </c>
      <c r="E917" s="0" t="n">
        <v>0</v>
      </c>
      <c r="F917" s="0" t="n">
        <v>0</v>
      </c>
      <c r="G917" s="0" t="n">
        <v>0.281396</v>
      </c>
      <c r="H917" s="0" t="n">
        <v>261600</v>
      </c>
    </row>
    <row r="918" customFormat="false" ht="15" hidden="false" customHeight="false" outlineLevel="0" collapsed="false">
      <c r="A918" s="0" t="n">
        <v>916</v>
      </c>
      <c r="B918" s="0" t="n">
        <v>2</v>
      </c>
      <c r="C918" s="0" t="n">
        <v>39</v>
      </c>
      <c r="D918" s="0" t="n">
        <v>3</v>
      </c>
      <c r="E918" s="0" t="n">
        <v>0</v>
      </c>
      <c r="F918" s="0" t="n">
        <v>0</v>
      </c>
      <c r="G918" s="0" t="n">
        <v>0.333821</v>
      </c>
      <c r="H918" s="0" t="n">
        <v>261600</v>
      </c>
    </row>
    <row r="919" customFormat="false" ht="15" hidden="false" customHeight="false" outlineLevel="0" collapsed="false">
      <c r="A919" s="0" t="n">
        <v>917</v>
      </c>
      <c r="B919" s="0" t="n">
        <v>2</v>
      </c>
      <c r="C919" s="0" t="n">
        <v>39</v>
      </c>
      <c r="D919" s="0" t="n">
        <v>4</v>
      </c>
      <c r="E919" s="0" t="n">
        <v>0</v>
      </c>
      <c r="F919" s="0" t="n">
        <v>0</v>
      </c>
      <c r="G919" s="0" t="n">
        <v>0.420135</v>
      </c>
      <c r="H919" s="0" t="n">
        <v>261600</v>
      </c>
    </row>
    <row r="920" customFormat="false" ht="15" hidden="false" customHeight="false" outlineLevel="0" collapsed="false">
      <c r="A920" s="0" t="n">
        <v>918</v>
      </c>
      <c r="B920" s="0" t="n">
        <v>2</v>
      </c>
      <c r="C920" s="0" t="n">
        <v>39</v>
      </c>
      <c r="D920" s="0" t="n">
        <v>5</v>
      </c>
      <c r="E920" s="0" t="n">
        <v>0</v>
      </c>
      <c r="F920" s="0" t="n">
        <v>0</v>
      </c>
      <c r="G920" s="0" t="n">
        <v>0.414721</v>
      </c>
      <c r="H920" s="0" t="n">
        <v>261600</v>
      </c>
    </row>
    <row r="921" customFormat="false" ht="15" hidden="false" customHeight="false" outlineLevel="0" collapsed="false">
      <c r="A921" s="0" t="n">
        <v>919</v>
      </c>
      <c r="B921" s="0" t="n">
        <v>2</v>
      </c>
      <c r="C921" s="0" t="n">
        <v>39</v>
      </c>
      <c r="D921" s="0" t="n">
        <v>6</v>
      </c>
      <c r="E921" s="0" t="n">
        <v>0</v>
      </c>
      <c r="F921" s="0" t="n">
        <v>0</v>
      </c>
      <c r="G921" s="0" t="n">
        <v>0.380872</v>
      </c>
      <c r="H921" s="0" t="n">
        <v>261600</v>
      </c>
    </row>
    <row r="922" customFormat="false" ht="15" hidden="false" customHeight="false" outlineLevel="0" collapsed="false">
      <c r="A922" s="0" t="n">
        <v>920</v>
      </c>
      <c r="B922" s="0" t="n">
        <v>2</v>
      </c>
      <c r="C922" s="0" t="n">
        <v>39</v>
      </c>
      <c r="D922" s="0" t="n">
        <v>7</v>
      </c>
      <c r="E922" s="0" t="n">
        <v>1</v>
      </c>
      <c r="F922" s="0" t="n">
        <v>0.139563</v>
      </c>
      <c r="G922" s="0" t="n">
        <v>0.28023</v>
      </c>
      <c r="H922" s="0" t="n">
        <v>261400</v>
      </c>
    </row>
    <row r="923" customFormat="false" ht="15" hidden="false" customHeight="false" outlineLevel="0" collapsed="false">
      <c r="A923" s="0" t="n">
        <v>921</v>
      </c>
      <c r="B923" s="0" t="n">
        <v>2</v>
      </c>
      <c r="C923" s="0" t="n">
        <v>39</v>
      </c>
      <c r="D923" s="0" t="n">
        <v>8</v>
      </c>
      <c r="E923" s="0" t="n">
        <v>1</v>
      </c>
      <c r="F923" s="0" t="n">
        <v>0.47144</v>
      </c>
      <c r="G923" s="0" t="n">
        <v>0.25911</v>
      </c>
      <c r="H923" s="0" t="n">
        <v>261200</v>
      </c>
    </row>
    <row r="924" customFormat="false" ht="15" hidden="false" customHeight="false" outlineLevel="0" collapsed="false">
      <c r="A924" s="0" t="n">
        <v>922</v>
      </c>
      <c r="B924" s="0" t="n">
        <v>2</v>
      </c>
      <c r="C924" s="0" t="n">
        <v>39</v>
      </c>
      <c r="D924" s="0" t="n">
        <v>9</v>
      </c>
      <c r="E924" s="0" t="n">
        <v>0</v>
      </c>
      <c r="F924" s="0" t="n">
        <v>0.827714</v>
      </c>
      <c r="G924" s="0" t="n">
        <v>0.214807</v>
      </c>
      <c r="H924" s="0" t="n">
        <v>261200</v>
      </c>
    </row>
    <row r="925" customFormat="false" ht="15" hidden="false" customHeight="false" outlineLevel="0" collapsed="false">
      <c r="A925" s="0" t="n">
        <v>923</v>
      </c>
      <c r="B925" s="0" t="n">
        <v>2</v>
      </c>
      <c r="C925" s="0" t="n">
        <v>39</v>
      </c>
      <c r="D925" s="0" t="n">
        <v>10</v>
      </c>
      <c r="E925" s="0" t="n">
        <v>0</v>
      </c>
      <c r="F925" s="0" t="n">
        <v>1</v>
      </c>
      <c r="G925" s="0" t="n">
        <v>0.244097</v>
      </c>
      <c r="H925" s="0" t="n">
        <v>261200</v>
      </c>
    </row>
    <row r="926" customFormat="false" ht="15" hidden="false" customHeight="false" outlineLevel="0" collapsed="false">
      <c r="A926" s="0" t="n">
        <v>924</v>
      </c>
      <c r="B926" s="0" t="n">
        <v>2</v>
      </c>
      <c r="C926" s="0" t="n">
        <v>39</v>
      </c>
      <c r="D926" s="0" t="n">
        <v>11</v>
      </c>
      <c r="E926" s="0" t="n">
        <v>0</v>
      </c>
      <c r="F926" s="0" t="n">
        <v>1</v>
      </c>
      <c r="G926" s="0" t="n">
        <v>0.182763</v>
      </c>
      <c r="H926" s="0" t="n">
        <v>261200</v>
      </c>
    </row>
    <row r="927" customFormat="false" ht="15" hidden="false" customHeight="false" outlineLevel="0" collapsed="false">
      <c r="A927" s="0" t="n">
        <v>925</v>
      </c>
      <c r="B927" s="0" t="n">
        <v>2</v>
      </c>
      <c r="C927" s="0" t="n">
        <v>39</v>
      </c>
      <c r="D927" s="0" t="n">
        <v>12</v>
      </c>
      <c r="E927" s="0" t="n">
        <v>0</v>
      </c>
      <c r="F927" s="0" t="n">
        <v>1</v>
      </c>
      <c r="G927" s="0" t="n">
        <v>0.204271</v>
      </c>
      <c r="H927" s="0" t="n">
        <v>261200</v>
      </c>
    </row>
    <row r="928" customFormat="false" ht="15" hidden="false" customHeight="false" outlineLevel="0" collapsed="false">
      <c r="A928" s="0" t="n">
        <v>926</v>
      </c>
      <c r="B928" s="0" t="n">
        <v>2</v>
      </c>
      <c r="C928" s="0" t="n">
        <v>39</v>
      </c>
      <c r="D928" s="0" t="n">
        <v>13</v>
      </c>
      <c r="E928" s="0" t="n">
        <v>0</v>
      </c>
      <c r="F928" s="0" t="n">
        <v>1</v>
      </c>
      <c r="G928" s="0" t="n">
        <v>0.23093</v>
      </c>
      <c r="H928" s="0" t="n">
        <v>261200</v>
      </c>
    </row>
    <row r="929" customFormat="false" ht="15" hidden="false" customHeight="false" outlineLevel="0" collapsed="false">
      <c r="A929" s="0" t="n">
        <v>927</v>
      </c>
      <c r="B929" s="0" t="n">
        <v>2</v>
      </c>
      <c r="C929" s="0" t="n">
        <v>39</v>
      </c>
      <c r="D929" s="0" t="n">
        <v>14</v>
      </c>
      <c r="E929" s="0" t="n">
        <v>0</v>
      </c>
      <c r="F929" s="0" t="n">
        <v>1</v>
      </c>
      <c r="G929" s="0" t="n">
        <v>0.161016</v>
      </c>
      <c r="H929" s="0" t="n">
        <v>261200</v>
      </c>
    </row>
    <row r="930" customFormat="false" ht="15" hidden="false" customHeight="false" outlineLevel="0" collapsed="false">
      <c r="A930" s="0" t="n">
        <v>928</v>
      </c>
      <c r="B930" s="0" t="n">
        <v>2</v>
      </c>
      <c r="C930" s="0" t="n">
        <v>39</v>
      </c>
      <c r="D930" s="0" t="n">
        <v>15</v>
      </c>
      <c r="E930" s="0" t="n">
        <v>0</v>
      </c>
      <c r="F930" s="0" t="n">
        <v>0.827714</v>
      </c>
      <c r="G930" s="0" t="n">
        <v>0.148919</v>
      </c>
      <c r="H930" s="0" t="n">
        <v>261200</v>
      </c>
    </row>
    <row r="931" customFormat="false" ht="15" hidden="false" customHeight="false" outlineLevel="0" collapsed="false">
      <c r="A931" s="0" t="n">
        <v>929</v>
      </c>
      <c r="B931" s="0" t="n">
        <v>2</v>
      </c>
      <c r="C931" s="0" t="n">
        <v>39</v>
      </c>
      <c r="D931" s="0" t="n">
        <v>16</v>
      </c>
      <c r="E931" s="0" t="n">
        <v>0</v>
      </c>
      <c r="F931" s="0" t="n">
        <v>0.47144</v>
      </c>
      <c r="G931" s="0" t="n">
        <v>0.11126</v>
      </c>
      <c r="H931" s="0" t="n">
        <v>261200</v>
      </c>
    </row>
    <row r="932" customFormat="false" ht="15" hidden="false" customHeight="false" outlineLevel="0" collapsed="false">
      <c r="A932" s="0" t="n">
        <v>930</v>
      </c>
      <c r="B932" s="0" t="n">
        <v>2</v>
      </c>
      <c r="C932" s="0" t="n">
        <v>39</v>
      </c>
      <c r="D932" s="0" t="n">
        <v>17</v>
      </c>
      <c r="E932" s="0" t="n">
        <v>0</v>
      </c>
      <c r="F932" s="0" t="n">
        <v>0.139563</v>
      </c>
      <c r="G932" s="0" t="n">
        <v>0.139648</v>
      </c>
      <c r="H932" s="0" t="n">
        <v>261200</v>
      </c>
    </row>
    <row r="933" customFormat="false" ht="15" hidden="false" customHeight="false" outlineLevel="0" collapsed="false">
      <c r="A933" s="0" t="n">
        <v>931</v>
      </c>
      <c r="B933" s="0" t="n">
        <v>2</v>
      </c>
      <c r="C933" s="0" t="n">
        <v>39</v>
      </c>
      <c r="D933" s="0" t="n">
        <v>18</v>
      </c>
      <c r="E933" s="0" t="n">
        <v>0</v>
      </c>
      <c r="F933" s="0" t="n">
        <v>0</v>
      </c>
      <c r="G933" s="0" t="n">
        <v>0.130673</v>
      </c>
      <c r="H933" s="0" t="n">
        <v>261200</v>
      </c>
    </row>
    <row r="934" customFormat="false" ht="15" hidden="false" customHeight="false" outlineLevel="0" collapsed="false">
      <c r="A934" s="0" t="n">
        <v>932</v>
      </c>
      <c r="B934" s="0" t="n">
        <v>2</v>
      </c>
      <c r="C934" s="0" t="n">
        <v>39</v>
      </c>
      <c r="D934" s="0" t="n">
        <v>19</v>
      </c>
      <c r="E934" s="0" t="n">
        <v>1</v>
      </c>
      <c r="F934" s="0" t="n">
        <v>0</v>
      </c>
      <c r="G934" s="0" t="n">
        <v>0.16771</v>
      </c>
      <c r="H934" s="0" t="n">
        <v>261000</v>
      </c>
    </row>
    <row r="935" customFormat="false" ht="15" hidden="false" customHeight="false" outlineLevel="0" collapsed="false">
      <c r="A935" s="0" t="n">
        <v>933</v>
      </c>
      <c r="B935" s="0" t="n">
        <v>2</v>
      </c>
      <c r="C935" s="0" t="n">
        <v>39</v>
      </c>
      <c r="D935" s="0" t="n">
        <v>20</v>
      </c>
      <c r="E935" s="0" t="n">
        <v>1</v>
      </c>
      <c r="F935" s="0" t="n">
        <v>0</v>
      </c>
      <c r="G935" s="0" t="n">
        <v>0.17318</v>
      </c>
      <c r="H935" s="0" t="n">
        <v>260800</v>
      </c>
    </row>
    <row r="936" customFormat="false" ht="15" hidden="false" customHeight="false" outlineLevel="0" collapsed="false">
      <c r="A936" s="0" t="n">
        <v>934</v>
      </c>
      <c r="B936" s="0" t="n">
        <v>2</v>
      </c>
      <c r="C936" s="0" t="n">
        <v>39</v>
      </c>
      <c r="D936" s="0" t="n">
        <v>21</v>
      </c>
      <c r="E936" s="0" t="n">
        <v>0</v>
      </c>
      <c r="F936" s="0" t="n">
        <v>0</v>
      </c>
      <c r="G936" s="0" t="n">
        <v>0.137836</v>
      </c>
      <c r="H936" s="0" t="n">
        <v>260800</v>
      </c>
    </row>
    <row r="937" customFormat="false" ht="15" hidden="false" customHeight="false" outlineLevel="0" collapsed="false">
      <c r="A937" s="0" t="n">
        <v>935</v>
      </c>
      <c r="B937" s="0" t="n">
        <v>2</v>
      </c>
      <c r="C937" s="0" t="n">
        <v>39</v>
      </c>
      <c r="D937" s="0" t="n">
        <v>22</v>
      </c>
      <c r="E937" s="0" t="n">
        <v>0</v>
      </c>
      <c r="F937" s="0" t="n">
        <v>0</v>
      </c>
      <c r="G937" s="0" t="n">
        <v>0.094527</v>
      </c>
      <c r="H937" s="0" t="n">
        <v>260800</v>
      </c>
    </row>
    <row r="938" customFormat="false" ht="15" hidden="false" customHeight="false" outlineLevel="0" collapsed="false">
      <c r="A938" s="0" t="n">
        <v>936</v>
      </c>
      <c r="B938" s="0" t="n">
        <v>2</v>
      </c>
      <c r="C938" s="0" t="n">
        <v>39</v>
      </c>
      <c r="D938" s="0" t="n">
        <v>23</v>
      </c>
      <c r="E938" s="0" t="n">
        <v>0</v>
      </c>
      <c r="F938" s="0" t="n">
        <v>0</v>
      </c>
      <c r="G938" s="0" t="n">
        <v>0.112815</v>
      </c>
      <c r="H938" s="0" t="n">
        <v>260800</v>
      </c>
    </row>
    <row r="939" customFormat="false" ht="15" hidden="false" customHeight="false" outlineLevel="0" collapsed="false">
      <c r="A939" s="0" t="n">
        <v>937</v>
      </c>
      <c r="B939" s="0" t="n">
        <v>2</v>
      </c>
      <c r="C939" s="0" t="n">
        <v>40</v>
      </c>
      <c r="D939" s="0" t="n">
        <v>0</v>
      </c>
      <c r="E939" s="0" t="n">
        <v>0</v>
      </c>
      <c r="F939" s="0" t="n">
        <v>0</v>
      </c>
      <c r="G939" s="0" t="n">
        <v>0.116833</v>
      </c>
      <c r="H939" s="0" t="n">
        <v>260800</v>
      </c>
    </row>
    <row r="940" customFormat="false" ht="15" hidden="false" customHeight="false" outlineLevel="0" collapsed="false">
      <c r="A940" s="0" t="n">
        <v>938</v>
      </c>
      <c r="B940" s="0" t="n">
        <v>2</v>
      </c>
      <c r="C940" s="0" t="n">
        <v>40</v>
      </c>
      <c r="D940" s="0" t="n">
        <v>1</v>
      </c>
      <c r="E940" s="0" t="n">
        <v>0</v>
      </c>
      <c r="F940" s="0" t="n">
        <v>0</v>
      </c>
      <c r="G940" s="0" t="n">
        <v>0.090819</v>
      </c>
      <c r="H940" s="0" t="n">
        <v>260800</v>
      </c>
    </row>
    <row r="941" customFormat="false" ht="15" hidden="false" customHeight="false" outlineLevel="0" collapsed="false">
      <c r="A941" s="0" t="n">
        <v>939</v>
      </c>
      <c r="B941" s="0" t="n">
        <v>2</v>
      </c>
      <c r="C941" s="0" t="n">
        <v>40</v>
      </c>
      <c r="D941" s="0" t="n">
        <v>2</v>
      </c>
      <c r="E941" s="0" t="n">
        <v>0</v>
      </c>
      <c r="F941" s="0" t="n">
        <v>0</v>
      </c>
      <c r="G941" s="0" t="n">
        <v>0.092093</v>
      </c>
      <c r="H941" s="0" t="n">
        <v>260800</v>
      </c>
    </row>
    <row r="942" customFormat="false" ht="15" hidden="false" customHeight="false" outlineLevel="0" collapsed="false">
      <c r="A942" s="0" t="n">
        <v>940</v>
      </c>
      <c r="B942" s="0" t="n">
        <v>2</v>
      </c>
      <c r="C942" s="0" t="n">
        <v>40</v>
      </c>
      <c r="D942" s="0" t="n">
        <v>3</v>
      </c>
      <c r="E942" s="0" t="n">
        <v>0</v>
      </c>
      <c r="F942" s="0" t="n">
        <v>0</v>
      </c>
      <c r="G942" s="0" t="n">
        <v>0.161294</v>
      </c>
      <c r="H942" s="0" t="n">
        <v>260800</v>
      </c>
    </row>
    <row r="943" customFormat="false" ht="15" hidden="false" customHeight="false" outlineLevel="0" collapsed="false">
      <c r="A943" s="0" t="n">
        <v>941</v>
      </c>
      <c r="B943" s="0" t="n">
        <v>2</v>
      </c>
      <c r="C943" s="0" t="n">
        <v>40</v>
      </c>
      <c r="D943" s="0" t="n">
        <v>4</v>
      </c>
      <c r="E943" s="0" t="n">
        <v>0</v>
      </c>
      <c r="F943" s="0" t="n">
        <v>0</v>
      </c>
      <c r="G943" s="0" t="n">
        <v>0.166768</v>
      </c>
      <c r="H943" s="0" t="n">
        <v>260800</v>
      </c>
    </row>
    <row r="944" customFormat="false" ht="15" hidden="false" customHeight="false" outlineLevel="0" collapsed="false">
      <c r="A944" s="0" t="n">
        <v>942</v>
      </c>
      <c r="B944" s="0" t="n">
        <v>2</v>
      </c>
      <c r="C944" s="0" t="n">
        <v>40</v>
      </c>
      <c r="D944" s="0" t="n">
        <v>5</v>
      </c>
      <c r="E944" s="0" t="n">
        <v>0</v>
      </c>
      <c r="F944" s="0" t="n">
        <v>0</v>
      </c>
      <c r="G944" s="0" t="n">
        <v>0.258445</v>
      </c>
      <c r="H944" s="0" t="n">
        <v>260800</v>
      </c>
    </row>
    <row r="945" customFormat="false" ht="15" hidden="false" customHeight="false" outlineLevel="0" collapsed="false">
      <c r="A945" s="0" t="n">
        <v>943</v>
      </c>
      <c r="B945" s="0" t="n">
        <v>2</v>
      </c>
      <c r="C945" s="0" t="n">
        <v>40</v>
      </c>
      <c r="D945" s="0" t="n">
        <v>6</v>
      </c>
      <c r="E945" s="0" t="n">
        <v>0</v>
      </c>
      <c r="F945" s="0" t="n">
        <v>0</v>
      </c>
      <c r="G945" s="0" t="n">
        <v>0.23517</v>
      </c>
      <c r="H945" s="0" t="n">
        <v>260800</v>
      </c>
    </row>
    <row r="946" customFormat="false" ht="15" hidden="false" customHeight="false" outlineLevel="0" collapsed="false">
      <c r="A946" s="0" t="n">
        <v>944</v>
      </c>
      <c r="B946" s="0" t="n">
        <v>2</v>
      </c>
      <c r="C946" s="0" t="n">
        <v>40</v>
      </c>
      <c r="D946" s="0" t="n">
        <v>7</v>
      </c>
      <c r="E946" s="0" t="n">
        <v>1</v>
      </c>
      <c r="F946" s="0" t="n">
        <v>0.138351</v>
      </c>
      <c r="G946" s="0" t="n">
        <v>0.296273</v>
      </c>
      <c r="H946" s="0" t="n">
        <v>260600</v>
      </c>
    </row>
    <row r="947" customFormat="false" ht="15" hidden="false" customHeight="false" outlineLevel="0" collapsed="false">
      <c r="A947" s="0" t="n">
        <v>945</v>
      </c>
      <c r="B947" s="0" t="n">
        <v>2</v>
      </c>
      <c r="C947" s="0" t="n">
        <v>40</v>
      </c>
      <c r="D947" s="0" t="n">
        <v>8</v>
      </c>
      <c r="E947" s="0" t="n">
        <v>1</v>
      </c>
      <c r="F947" s="0" t="n">
        <v>0.467347</v>
      </c>
      <c r="G947" s="0" t="n">
        <v>0.25882</v>
      </c>
      <c r="H947" s="0" t="n">
        <v>260400</v>
      </c>
    </row>
    <row r="948" customFormat="false" ht="15" hidden="false" customHeight="false" outlineLevel="0" collapsed="false">
      <c r="A948" s="0" t="n">
        <v>946</v>
      </c>
      <c r="B948" s="0" t="n">
        <v>2</v>
      </c>
      <c r="C948" s="0" t="n">
        <v>40</v>
      </c>
      <c r="D948" s="0" t="n">
        <v>9</v>
      </c>
      <c r="E948" s="0" t="n">
        <v>0</v>
      </c>
      <c r="F948" s="0" t="n">
        <v>0.820526</v>
      </c>
      <c r="G948" s="0" t="n">
        <v>0.236711</v>
      </c>
      <c r="H948" s="0" t="n">
        <v>260400</v>
      </c>
    </row>
    <row r="949" customFormat="false" ht="15" hidden="false" customHeight="false" outlineLevel="0" collapsed="false">
      <c r="A949" s="0" t="n">
        <v>947</v>
      </c>
      <c r="B949" s="0" t="n">
        <v>2</v>
      </c>
      <c r="C949" s="0" t="n">
        <v>40</v>
      </c>
      <c r="D949" s="0" t="n">
        <v>10</v>
      </c>
      <c r="E949" s="0" t="n">
        <v>0</v>
      </c>
      <c r="F949" s="0" t="n">
        <v>1</v>
      </c>
      <c r="G949" s="0" t="n">
        <v>0.217229</v>
      </c>
      <c r="H949" s="0" t="n">
        <v>260400</v>
      </c>
    </row>
    <row r="950" customFormat="false" ht="15" hidden="false" customHeight="false" outlineLevel="0" collapsed="false">
      <c r="A950" s="0" t="n">
        <v>948</v>
      </c>
      <c r="B950" s="0" t="n">
        <v>2</v>
      </c>
      <c r="C950" s="0" t="n">
        <v>40</v>
      </c>
      <c r="D950" s="0" t="n">
        <v>11</v>
      </c>
      <c r="E950" s="0" t="n">
        <v>0</v>
      </c>
      <c r="F950" s="0" t="n">
        <v>1</v>
      </c>
      <c r="G950" s="0" t="n">
        <v>0.179085</v>
      </c>
      <c r="H950" s="0" t="n">
        <v>260400</v>
      </c>
    </row>
    <row r="951" customFormat="false" ht="15" hidden="false" customHeight="false" outlineLevel="0" collapsed="false">
      <c r="A951" s="0" t="n">
        <v>949</v>
      </c>
      <c r="B951" s="0" t="n">
        <v>2</v>
      </c>
      <c r="C951" s="0" t="n">
        <v>40</v>
      </c>
      <c r="D951" s="0" t="n">
        <v>12</v>
      </c>
      <c r="E951" s="0" t="n">
        <v>0</v>
      </c>
      <c r="F951" s="0" t="n">
        <v>1</v>
      </c>
      <c r="G951" s="0" t="n">
        <v>0.216379</v>
      </c>
      <c r="H951" s="0" t="n">
        <v>260400</v>
      </c>
    </row>
    <row r="952" customFormat="false" ht="15" hidden="false" customHeight="false" outlineLevel="0" collapsed="false">
      <c r="A952" s="0" t="n">
        <v>950</v>
      </c>
      <c r="B952" s="0" t="n">
        <v>2</v>
      </c>
      <c r="C952" s="0" t="n">
        <v>40</v>
      </c>
      <c r="D952" s="0" t="n">
        <v>13</v>
      </c>
      <c r="E952" s="0" t="n">
        <v>0</v>
      </c>
      <c r="F952" s="0" t="n">
        <v>1</v>
      </c>
      <c r="G952" s="0" t="n">
        <v>0.193972</v>
      </c>
      <c r="H952" s="0" t="n">
        <v>260400</v>
      </c>
    </row>
    <row r="953" customFormat="false" ht="15" hidden="false" customHeight="false" outlineLevel="0" collapsed="false">
      <c r="A953" s="0" t="n">
        <v>951</v>
      </c>
      <c r="B953" s="0" t="n">
        <v>2</v>
      </c>
      <c r="C953" s="0" t="n">
        <v>40</v>
      </c>
      <c r="D953" s="0" t="n">
        <v>14</v>
      </c>
      <c r="E953" s="0" t="n">
        <v>0</v>
      </c>
      <c r="F953" s="0" t="n">
        <v>1</v>
      </c>
      <c r="G953" s="0" t="n">
        <v>0.160972</v>
      </c>
      <c r="H953" s="0" t="n">
        <v>260400</v>
      </c>
    </row>
    <row r="954" customFormat="false" ht="15" hidden="false" customHeight="false" outlineLevel="0" collapsed="false">
      <c r="A954" s="0" t="n">
        <v>952</v>
      </c>
      <c r="B954" s="0" t="n">
        <v>2</v>
      </c>
      <c r="C954" s="0" t="n">
        <v>40</v>
      </c>
      <c r="D954" s="0" t="n">
        <v>15</v>
      </c>
      <c r="E954" s="0" t="n">
        <v>0</v>
      </c>
      <c r="F954" s="0" t="n">
        <v>0.820526</v>
      </c>
      <c r="G954" s="0" t="n">
        <v>0.149005</v>
      </c>
      <c r="H954" s="0" t="n">
        <v>260400</v>
      </c>
    </row>
    <row r="955" customFormat="false" ht="15" hidden="false" customHeight="false" outlineLevel="0" collapsed="false">
      <c r="A955" s="0" t="n">
        <v>953</v>
      </c>
      <c r="B955" s="0" t="n">
        <v>2</v>
      </c>
      <c r="C955" s="0" t="n">
        <v>40</v>
      </c>
      <c r="D955" s="0" t="n">
        <v>16</v>
      </c>
      <c r="E955" s="0" t="n">
        <v>0</v>
      </c>
      <c r="F955" s="0" t="n">
        <v>0.467347</v>
      </c>
      <c r="G955" s="0" t="n">
        <v>0.20043</v>
      </c>
      <c r="H955" s="0" t="n">
        <v>260400</v>
      </c>
    </row>
    <row r="956" customFormat="false" ht="15" hidden="false" customHeight="false" outlineLevel="0" collapsed="false">
      <c r="A956" s="0" t="n">
        <v>954</v>
      </c>
      <c r="B956" s="0" t="n">
        <v>2</v>
      </c>
      <c r="C956" s="0" t="n">
        <v>40</v>
      </c>
      <c r="D956" s="0" t="n">
        <v>17</v>
      </c>
      <c r="E956" s="0" t="n">
        <v>0</v>
      </c>
      <c r="F956" s="0" t="n">
        <v>0.138351</v>
      </c>
      <c r="G956" s="0" t="n">
        <v>0.221802</v>
      </c>
      <c r="H956" s="0" t="n">
        <v>260400</v>
      </c>
    </row>
    <row r="957" customFormat="false" ht="15" hidden="false" customHeight="false" outlineLevel="0" collapsed="false">
      <c r="A957" s="0" t="n">
        <v>955</v>
      </c>
      <c r="B957" s="0" t="n">
        <v>2</v>
      </c>
      <c r="C957" s="0" t="n">
        <v>40</v>
      </c>
      <c r="D957" s="0" t="n">
        <v>18</v>
      </c>
      <c r="E957" s="0" t="n">
        <v>0</v>
      </c>
      <c r="F957" s="0" t="n">
        <v>0</v>
      </c>
      <c r="G957" s="0" t="n">
        <v>0.155289</v>
      </c>
      <c r="H957" s="0" t="n">
        <v>260400</v>
      </c>
    </row>
    <row r="958" customFormat="false" ht="15" hidden="false" customHeight="false" outlineLevel="0" collapsed="false">
      <c r="A958" s="0" t="n">
        <v>956</v>
      </c>
      <c r="B958" s="0" t="n">
        <v>2</v>
      </c>
      <c r="C958" s="0" t="n">
        <v>40</v>
      </c>
      <c r="D958" s="0" t="n">
        <v>19</v>
      </c>
      <c r="E958" s="0" t="n">
        <v>1</v>
      </c>
      <c r="F958" s="0" t="n">
        <v>0</v>
      </c>
      <c r="G958" s="0" t="n">
        <v>0.169963</v>
      </c>
      <c r="H958" s="0" t="n">
        <v>260200</v>
      </c>
    </row>
    <row r="959" customFormat="false" ht="15" hidden="false" customHeight="false" outlineLevel="0" collapsed="false">
      <c r="A959" s="0" t="n">
        <v>957</v>
      </c>
      <c r="B959" s="0" t="n">
        <v>2</v>
      </c>
      <c r="C959" s="0" t="n">
        <v>40</v>
      </c>
      <c r="D959" s="0" t="n">
        <v>20</v>
      </c>
      <c r="E959" s="0" t="n">
        <v>1</v>
      </c>
      <c r="F959" s="0" t="n">
        <v>0</v>
      </c>
      <c r="G959" s="0" t="n">
        <v>0.157465</v>
      </c>
      <c r="H959" s="0" t="n">
        <v>260000</v>
      </c>
    </row>
    <row r="960" customFormat="false" ht="15" hidden="false" customHeight="false" outlineLevel="0" collapsed="false">
      <c r="A960" s="0" t="n">
        <v>958</v>
      </c>
      <c r="B960" s="0" t="n">
        <v>2</v>
      </c>
      <c r="C960" s="0" t="n">
        <v>40</v>
      </c>
      <c r="D960" s="0" t="n">
        <v>21</v>
      </c>
      <c r="E960" s="0" t="n">
        <v>0</v>
      </c>
      <c r="F960" s="0" t="n">
        <v>0</v>
      </c>
      <c r="G960" s="0" t="n">
        <v>0.103281</v>
      </c>
      <c r="H960" s="0" t="n">
        <v>260000</v>
      </c>
    </row>
    <row r="961" customFormat="false" ht="15" hidden="false" customHeight="false" outlineLevel="0" collapsed="false">
      <c r="A961" s="0" t="n">
        <v>959</v>
      </c>
      <c r="B961" s="0" t="n">
        <v>2</v>
      </c>
      <c r="C961" s="0" t="n">
        <v>40</v>
      </c>
      <c r="D961" s="0" t="n">
        <v>22</v>
      </c>
      <c r="E961" s="0" t="n">
        <v>0</v>
      </c>
      <c r="F961" s="0" t="n">
        <v>0</v>
      </c>
      <c r="G961" s="0" t="n">
        <v>0.146931</v>
      </c>
      <c r="H961" s="0" t="n">
        <v>260000</v>
      </c>
    </row>
    <row r="962" customFormat="false" ht="15" hidden="false" customHeight="false" outlineLevel="0" collapsed="false">
      <c r="A962" s="0" t="n">
        <v>960</v>
      </c>
      <c r="B962" s="0" t="n">
        <v>2</v>
      </c>
      <c r="C962" s="0" t="n">
        <v>40</v>
      </c>
      <c r="D962" s="0" t="n">
        <v>23</v>
      </c>
      <c r="E962" s="0" t="n">
        <v>0</v>
      </c>
      <c r="F962" s="0" t="n">
        <v>0</v>
      </c>
      <c r="G962" s="0" t="n">
        <v>0.152511</v>
      </c>
      <c r="H962" s="0" t="n">
        <v>260000</v>
      </c>
    </row>
    <row r="963" customFormat="false" ht="15" hidden="false" customHeight="false" outlineLevel="0" collapsed="false">
      <c r="A963" s="0" t="n">
        <v>961</v>
      </c>
      <c r="B963" s="0" t="n">
        <v>2</v>
      </c>
      <c r="C963" s="0" t="n">
        <v>41</v>
      </c>
      <c r="D963" s="0" t="n">
        <v>0</v>
      </c>
      <c r="E963" s="0" t="n">
        <v>0</v>
      </c>
      <c r="F963" s="0" t="n">
        <v>0</v>
      </c>
      <c r="G963" s="0" t="n">
        <v>0.101925</v>
      </c>
      <c r="H963" s="0" t="n">
        <v>260000</v>
      </c>
    </row>
    <row r="964" customFormat="false" ht="15" hidden="false" customHeight="false" outlineLevel="0" collapsed="false">
      <c r="A964" s="0" t="n">
        <v>962</v>
      </c>
      <c r="B964" s="0" t="n">
        <v>2</v>
      </c>
      <c r="C964" s="0" t="n">
        <v>41</v>
      </c>
      <c r="D964" s="0" t="n">
        <v>1</v>
      </c>
      <c r="E964" s="0" t="n">
        <v>0</v>
      </c>
      <c r="F964" s="0" t="n">
        <v>0</v>
      </c>
      <c r="G964" s="0" t="n">
        <v>0.168933</v>
      </c>
      <c r="H964" s="0" t="n">
        <v>260000</v>
      </c>
    </row>
    <row r="965" customFormat="false" ht="15" hidden="false" customHeight="false" outlineLevel="0" collapsed="false">
      <c r="A965" s="0" t="n">
        <v>963</v>
      </c>
      <c r="B965" s="0" t="n">
        <v>2</v>
      </c>
      <c r="C965" s="0" t="n">
        <v>41</v>
      </c>
      <c r="D965" s="0" t="n">
        <v>2</v>
      </c>
      <c r="E965" s="0" t="n">
        <v>0</v>
      </c>
      <c r="F965" s="0" t="n">
        <v>0</v>
      </c>
      <c r="G965" s="0" t="n">
        <v>0.278923</v>
      </c>
      <c r="H965" s="0" t="n">
        <v>260000</v>
      </c>
    </row>
    <row r="966" customFormat="false" ht="15" hidden="false" customHeight="false" outlineLevel="0" collapsed="false">
      <c r="A966" s="0" t="n">
        <v>964</v>
      </c>
      <c r="B966" s="0" t="n">
        <v>2</v>
      </c>
      <c r="C966" s="0" t="n">
        <v>41</v>
      </c>
      <c r="D966" s="0" t="n">
        <v>3</v>
      </c>
      <c r="E966" s="0" t="n">
        <v>0</v>
      </c>
      <c r="F966" s="0" t="n">
        <v>0</v>
      </c>
      <c r="G966" s="0" t="n">
        <v>0.312461</v>
      </c>
      <c r="H966" s="0" t="n">
        <v>260000</v>
      </c>
    </row>
    <row r="967" customFormat="false" ht="15" hidden="false" customHeight="false" outlineLevel="0" collapsed="false">
      <c r="A967" s="0" t="n">
        <v>965</v>
      </c>
      <c r="B967" s="0" t="n">
        <v>2</v>
      </c>
      <c r="C967" s="0" t="n">
        <v>41</v>
      </c>
      <c r="D967" s="0" t="n">
        <v>4</v>
      </c>
      <c r="E967" s="0" t="n">
        <v>0</v>
      </c>
      <c r="F967" s="0" t="n">
        <v>0</v>
      </c>
      <c r="G967" s="0" t="n">
        <v>0.261016</v>
      </c>
      <c r="H967" s="0" t="n">
        <v>260000</v>
      </c>
    </row>
    <row r="968" customFormat="false" ht="15" hidden="false" customHeight="false" outlineLevel="0" collapsed="false">
      <c r="A968" s="0" t="n">
        <v>966</v>
      </c>
      <c r="B968" s="0" t="n">
        <v>2</v>
      </c>
      <c r="C968" s="0" t="n">
        <v>41</v>
      </c>
      <c r="D968" s="0" t="n">
        <v>5</v>
      </c>
      <c r="E968" s="0" t="n">
        <v>0</v>
      </c>
      <c r="F968" s="0" t="n">
        <v>0</v>
      </c>
      <c r="G968" s="0" t="n">
        <v>0.190761</v>
      </c>
      <c r="H968" s="0" t="n">
        <v>260000</v>
      </c>
    </row>
    <row r="969" customFormat="false" ht="15" hidden="false" customHeight="false" outlineLevel="0" collapsed="false">
      <c r="A969" s="0" t="n">
        <v>967</v>
      </c>
      <c r="B969" s="0" t="n">
        <v>2</v>
      </c>
      <c r="C969" s="0" t="n">
        <v>41</v>
      </c>
      <c r="D969" s="0" t="n">
        <v>6</v>
      </c>
      <c r="E969" s="0" t="n">
        <v>0</v>
      </c>
      <c r="F969" s="0" t="n">
        <v>0</v>
      </c>
      <c r="G969" s="0" t="n">
        <v>0.152798</v>
      </c>
      <c r="H969" s="0" t="n">
        <v>260000</v>
      </c>
    </row>
    <row r="970" customFormat="false" ht="15" hidden="false" customHeight="false" outlineLevel="0" collapsed="false">
      <c r="A970" s="0" t="n">
        <v>968</v>
      </c>
      <c r="B970" s="0" t="n">
        <v>2</v>
      </c>
      <c r="C970" s="0" t="n">
        <v>41</v>
      </c>
      <c r="D970" s="0" t="n">
        <v>7</v>
      </c>
      <c r="E970" s="0" t="n">
        <v>1</v>
      </c>
      <c r="F970" s="0" t="n">
        <v>0.155549</v>
      </c>
      <c r="G970" s="0" t="n">
        <v>0.136345</v>
      </c>
      <c r="H970" s="0" t="n">
        <v>259800</v>
      </c>
    </row>
    <row r="971" customFormat="false" ht="15" hidden="false" customHeight="false" outlineLevel="0" collapsed="false">
      <c r="A971" s="0" t="n">
        <v>969</v>
      </c>
      <c r="B971" s="0" t="n">
        <v>2</v>
      </c>
      <c r="C971" s="0" t="n">
        <v>41</v>
      </c>
      <c r="D971" s="0" t="n">
        <v>8</v>
      </c>
      <c r="E971" s="0" t="n">
        <v>1</v>
      </c>
      <c r="F971" s="0" t="n">
        <v>0.525439</v>
      </c>
      <c r="G971" s="0" t="n">
        <v>0.0987</v>
      </c>
      <c r="H971" s="0" t="n">
        <v>259600</v>
      </c>
    </row>
    <row r="972" customFormat="false" ht="15" hidden="false" customHeight="false" outlineLevel="0" collapsed="false">
      <c r="A972" s="0" t="n">
        <v>970</v>
      </c>
      <c r="B972" s="0" t="n">
        <v>2</v>
      </c>
      <c r="C972" s="0" t="n">
        <v>41</v>
      </c>
      <c r="D972" s="0" t="n">
        <v>9</v>
      </c>
      <c r="E972" s="0" t="n">
        <v>0</v>
      </c>
      <c r="F972" s="0" t="n">
        <v>0.92252</v>
      </c>
      <c r="G972" s="0" t="n">
        <v>0.107586</v>
      </c>
      <c r="H972" s="0" t="n">
        <v>259600</v>
      </c>
    </row>
    <row r="973" customFormat="false" ht="15" hidden="false" customHeight="false" outlineLevel="0" collapsed="false">
      <c r="A973" s="0" t="n">
        <v>971</v>
      </c>
      <c r="B973" s="0" t="n">
        <v>2</v>
      </c>
      <c r="C973" s="0" t="n">
        <v>41</v>
      </c>
      <c r="D973" s="0" t="n">
        <v>10</v>
      </c>
      <c r="E973" s="0" t="n">
        <v>0</v>
      </c>
      <c r="F973" s="0" t="n">
        <v>1</v>
      </c>
      <c r="G973" s="0" t="n">
        <v>0.114831</v>
      </c>
      <c r="H973" s="0" t="n">
        <v>259600</v>
      </c>
    </row>
    <row r="974" customFormat="false" ht="15" hidden="false" customHeight="false" outlineLevel="0" collapsed="false">
      <c r="A974" s="0" t="n">
        <v>972</v>
      </c>
      <c r="B974" s="0" t="n">
        <v>2</v>
      </c>
      <c r="C974" s="0" t="n">
        <v>41</v>
      </c>
      <c r="D974" s="0" t="n">
        <v>11</v>
      </c>
      <c r="E974" s="0" t="n">
        <v>0</v>
      </c>
      <c r="F974" s="0" t="n">
        <v>1</v>
      </c>
      <c r="G974" s="0" t="n">
        <v>0.159746</v>
      </c>
      <c r="H974" s="0" t="n">
        <v>259600</v>
      </c>
    </row>
    <row r="975" customFormat="false" ht="15" hidden="false" customHeight="false" outlineLevel="0" collapsed="false">
      <c r="A975" s="0" t="n">
        <v>973</v>
      </c>
      <c r="B975" s="0" t="n">
        <v>2</v>
      </c>
      <c r="C975" s="0" t="n">
        <v>41</v>
      </c>
      <c r="D975" s="0" t="n">
        <v>12</v>
      </c>
      <c r="E975" s="0" t="n">
        <v>0</v>
      </c>
      <c r="F975" s="0" t="n">
        <v>1</v>
      </c>
      <c r="G975" s="0" t="n">
        <v>0.124856</v>
      </c>
      <c r="H975" s="0" t="n">
        <v>259600</v>
      </c>
    </row>
    <row r="976" customFormat="false" ht="15" hidden="false" customHeight="false" outlineLevel="0" collapsed="false">
      <c r="A976" s="0" t="n">
        <v>974</v>
      </c>
      <c r="B976" s="0" t="n">
        <v>2</v>
      </c>
      <c r="C976" s="0" t="n">
        <v>41</v>
      </c>
      <c r="D976" s="0" t="n">
        <v>13</v>
      </c>
      <c r="E976" s="0" t="n">
        <v>0</v>
      </c>
      <c r="F976" s="0" t="n">
        <v>1</v>
      </c>
      <c r="G976" s="0" t="n">
        <v>0.129273</v>
      </c>
      <c r="H976" s="0" t="n">
        <v>259600</v>
      </c>
    </row>
    <row r="977" customFormat="false" ht="15" hidden="false" customHeight="false" outlineLevel="0" collapsed="false">
      <c r="A977" s="0" t="n">
        <v>975</v>
      </c>
      <c r="B977" s="0" t="n">
        <v>2</v>
      </c>
      <c r="C977" s="0" t="n">
        <v>41</v>
      </c>
      <c r="D977" s="0" t="n">
        <v>14</v>
      </c>
      <c r="E977" s="0" t="n">
        <v>0</v>
      </c>
      <c r="F977" s="0" t="n">
        <v>1</v>
      </c>
      <c r="G977" s="0" t="n">
        <v>0.101221</v>
      </c>
      <c r="H977" s="0" t="n">
        <v>259600</v>
      </c>
    </row>
    <row r="978" customFormat="false" ht="15" hidden="false" customHeight="false" outlineLevel="0" collapsed="false">
      <c r="A978" s="0" t="n">
        <v>976</v>
      </c>
      <c r="B978" s="0" t="n">
        <v>2</v>
      </c>
      <c r="C978" s="0" t="n">
        <v>41</v>
      </c>
      <c r="D978" s="0" t="n">
        <v>15</v>
      </c>
      <c r="E978" s="0" t="n">
        <v>0</v>
      </c>
      <c r="F978" s="0" t="n">
        <v>0.92252</v>
      </c>
      <c r="G978" s="0" t="n">
        <v>0.148525</v>
      </c>
      <c r="H978" s="0" t="n">
        <v>259600</v>
      </c>
    </row>
    <row r="979" customFormat="false" ht="15" hidden="false" customHeight="false" outlineLevel="0" collapsed="false">
      <c r="A979" s="0" t="n">
        <v>977</v>
      </c>
      <c r="B979" s="0" t="n">
        <v>2</v>
      </c>
      <c r="C979" s="0" t="n">
        <v>41</v>
      </c>
      <c r="D979" s="0" t="n">
        <v>16</v>
      </c>
      <c r="E979" s="0" t="n">
        <v>0</v>
      </c>
      <c r="F979" s="0" t="n">
        <v>0.525439</v>
      </c>
      <c r="G979" s="0" t="n">
        <v>0.123915</v>
      </c>
      <c r="H979" s="0" t="n">
        <v>259600</v>
      </c>
    </row>
    <row r="980" customFormat="false" ht="15" hidden="false" customHeight="false" outlineLevel="0" collapsed="false">
      <c r="A980" s="0" t="n">
        <v>978</v>
      </c>
      <c r="B980" s="0" t="n">
        <v>2</v>
      </c>
      <c r="C980" s="0" t="n">
        <v>41</v>
      </c>
      <c r="D980" s="0" t="n">
        <v>17</v>
      </c>
      <c r="E980" s="0" t="n">
        <v>0</v>
      </c>
      <c r="F980" s="0" t="n">
        <v>0.155549</v>
      </c>
      <c r="G980" s="0" t="n">
        <v>0.122107</v>
      </c>
      <c r="H980" s="0" t="n">
        <v>259600</v>
      </c>
    </row>
    <row r="981" customFormat="false" ht="15" hidden="false" customHeight="false" outlineLevel="0" collapsed="false">
      <c r="A981" s="0" t="n">
        <v>979</v>
      </c>
      <c r="B981" s="0" t="n">
        <v>2</v>
      </c>
      <c r="C981" s="0" t="n">
        <v>41</v>
      </c>
      <c r="D981" s="0" t="n">
        <v>18</v>
      </c>
      <c r="E981" s="0" t="n">
        <v>0</v>
      </c>
      <c r="F981" s="0" t="n">
        <v>0</v>
      </c>
      <c r="G981" s="0" t="n">
        <v>0.210742</v>
      </c>
      <c r="H981" s="0" t="n">
        <v>259600</v>
      </c>
    </row>
    <row r="982" customFormat="false" ht="15" hidden="false" customHeight="false" outlineLevel="0" collapsed="false">
      <c r="A982" s="0" t="n">
        <v>980</v>
      </c>
      <c r="B982" s="0" t="n">
        <v>2</v>
      </c>
      <c r="C982" s="0" t="n">
        <v>41</v>
      </c>
      <c r="D982" s="0" t="n">
        <v>19</v>
      </c>
      <c r="E982" s="0" t="n">
        <v>1</v>
      </c>
      <c r="F982" s="0" t="n">
        <v>0</v>
      </c>
      <c r="G982" s="0" t="n">
        <v>0.311253</v>
      </c>
      <c r="H982" s="0" t="n">
        <v>259400</v>
      </c>
    </row>
    <row r="983" customFormat="false" ht="15" hidden="false" customHeight="false" outlineLevel="0" collapsed="false">
      <c r="A983" s="0" t="n">
        <v>981</v>
      </c>
      <c r="B983" s="0" t="n">
        <v>2</v>
      </c>
      <c r="C983" s="0" t="n">
        <v>41</v>
      </c>
      <c r="D983" s="0" t="n">
        <v>20</v>
      </c>
      <c r="E983" s="0" t="n">
        <v>1</v>
      </c>
      <c r="F983" s="0" t="n">
        <v>0</v>
      </c>
      <c r="G983" s="0" t="n">
        <v>0.380919</v>
      </c>
      <c r="H983" s="0" t="n">
        <v>259200</v>
      </c>
    </row>
    <row r="984" customFormat="false" ht="15" hidden="false" customHeight="false" outlineLevel="0" collapsed="false">
      <c r="A984" s="0" t="n">
        <v>982</v>
      </c>
      <c r="B984" s="0" t="n">
        <v>2</v>
      </c>
      <c r="C984" s="0" t="n">
        <v>41</v>
      </c>
      <c r="D984" s="0" t="n">
        <v>21</v>
      </c>
      <c r="E984" s="0" t="n">
        <v>0</v>
      </c>
      <c r="F984" s="0" t="n">
        <v>0</v>
      </c>
      <c r="G984" s="0" t="n">
        <v>0.409907</v>
      </c>
      <c r="H984" s="0" t="n">
        <v>259200</v>
      </c>
    </row>
    <row r="985" customFormat="false" ht="15" hidden="false" customHeight="false" outlineLevel="0" collapsed="false">
      <c r="A985" s="0" t="n">
        <v>983</v>
      </c>
      <c r="B985" s="0" t="n">
        <v>2</v>
      </c>
      <c r="C985" s="0" t="n">
        <v>41</v>
      </c>
      <c r="D985" s="0" t="n">
        <v>22</v>
      </c>
      <c r="E985" s="0" t="n">
        <v>0</v>
      </c>
      <c r="F985" s="0" t="n">
        <v>0</v>
      </c>
      <c r="G985" s="0" t="n">
        <v>0.529843</v>
      </c>
      <c r="H985" s="0" t="n">
        <v>259200</v>
      </c>
    </row>
    <row r="986" customFormat="false" ht="15" hidden="false" customHeight="false" outlineLevel="0" collapsed="false">
      <c r="A986" s="0" t="n">
        <v>984</v>
      </c>
      <c r="B986" s="0" t="n">
        <v>2</v>
      </c>
      <c r="C986" s="0" t="n">
        <v>41</v>
      </c>
      <c r="D986" s="0" t="n">
        <v>23</v>
      </c>
      <c r="E986" s="0" t="n">
        <v>0</v>
      </c>
      <c r="F986" s="0" t="n">
        <v>0</v>
      </c>
      <c r="G986" s="0" t="n">
        <v>0.557919</v>
      </c>
      <c r="H986" s="0" t="n">
        <v>259200</v>
      </c>
    </row>
    <row r="987" customFormat="false" ht="15" hidden="false" customHeight="false" outlineLevel="0" collapsed="false">
      <c r="A987" s="0" t="n">
        <v>985</v>
      </c>
      <c r="B987" s="0" t="n">
        <v>2</v>
      </c>
      <c r="C987" s="0" t="n">
        <v>42</v>
      </c>
      <c r="D987" s="0" t="n">
        <v>0</v>
      </c>
      <c r="E987" s="0" t="n">
        <v>0</v>
      </c>
      <c r="F987" s="0" t="n">
        <v>0</v>
      </c>
      <c r="G987" s="0" t="n">
        <v>0.794172</v>
      </c>
      <c r="H987" s="0" t="n">
        <v>259200</v>
      </c>
    </row>
    <row r="988" customFormat="false" ht="15" hidden="false" customHeight="false" outlineLevel="0" collapsed="false">
      <c r="A988" s="0" t="n">
        <v>986</v>
      </c>
      <c r="B988" s="0" t="n">
        <v>2</v>
      </c>
      <c r="C988" s="0" t="n">
        <v>42</v>
      </c>
      <c r="D988" s="0" t="n">
        <v>1</v>
      </c>
      <c r="E988" s="0" t="n">
        <v>0</v>
      </c>
      <c r="F988" s="0" t="n">
        <v>0</v>
      </c>
      <c r="G988" s="0" t="n">
        <v>0.832917</v>
      </c>
      <c r="H988" s="0" t="n">
        <v>259200</v>
      </c>
    </row>
    <row r="989" customFormat="false" ht="15" hidden="false" customHeight="false" outlineLevel="0" collapsed="false">
      <c r="A989" s="0" t="n">
        <v>987</v>
      </c>
      <c r="B989" s="0" t="n">
        <v>2</v>
      </c>
      <c r="C989" s="0" t="n">
        <v>42</v>
      </c>
      <c r="D989" s="0" t="n">
        <v>2</v>
      </c>
      <c r="E989" s="0" t="n">
        <v>0</v>
      </c>
      <c r="F989" s="0" t="n">
        <v>0</v>
      </c>
      <c r="G989" s="0" t="n">
        <v>0.690018</v>
      </c>
      <c r="H989" s="0" t="n">
        <v>259200</v>
      </c>
    </row>
    <row r="990" customFormat="false" ht="15" hidden="false" customHeight="false" outlineLevel="0" collapsed="false">
      <c r="A990" s="0" t="n">
        <v>988</v>
      </c>
      <c r="B990" s="0" t="n">
        <v>2</v>
      </c>
      <c r="C990" s="0" t="n">
        <v>42</v>
      </c>
      <c r="D990" s="0" t="n">
        <v>3</v>
      </c>
      <c r="E990" s="0" t="n">
        <v>0</v>
      </c>
      <c r="F990" s="0" t="n">
        <v>0</v>
      </c>
      <c r="G990" s="0" t="n">
        <v>0.64441</v>
      </c>
      <c r="H990" s="0" t="n">
        <v>259200</v>
      </c>
    </row>
    <row r="991" customFormat="false" ht="15" hidden="false" customHeight="false" outlineLevel="0" collapsed="false">
      <c r="A991" s="0" t="n">
        <v>989</v>
      </c>
      <c r="B991" s="0" t="n">
        <v>2</v>
      </c>
      <c r="C991" s="0" t="n">
        <v>42</v>
      </c>
      <c r="D991" s="0" t="n">
        <v>4</v>
      </c>
      <c r="E991" s="0" t="n">
        <v>0</v>
      </c>
      <c r="F991" s="0" t="n">
        <v>0</v>
      </c>
      <c r="G991" s="0" t="n">
        <v>0.767663</v>
      </c>
      <c r="H991" s="0" t="n">
        <v>259200</v>
      </c>
    </row>
    <row r="992" customFormat="false" ht="15" hidden="false" customHeight="false" outlineLevel="0" collapsed="false">
      <c r="A992" s="0" t="n">
        <v>990</v>
      </c>
      <c r="B992" s="0" t="n">
        <v>2</v>
      </c>
      <c r="C992" s="0" t="n">
        <v>42</v>
      </c>
      <c r="D992" s="0" t="n">
        <v>5</v>
      </c>
      <c r="E992" s="0" t="n">
        <v>0</v>
      </c>
      <c r="F992" s="0" t="n">
        <v>0</v>
      </c>
      <c r="G992" s="0" t="n">
        <v>0.92854</v>
      </c>
      <c r="H992" s="0" t="n">
        <v>259200</v>
      </c>
    </row>
    <row r="993" customFormat="false" ht="15" hidden="false" customHeight="false" outlineLevel="0" collapsed="false">
      <c r="A993" s="0" t="n">
        <v>991</v>
      </c>
      <c r="B993" s="0" t="n">
        <v>2</v>
      </c>
      <c r="C993" s="0" t="n">
        <v>42</v>
      </c>
      <c r="D993" s="0" t="n">
        <v>6</v>
      </c>
      <c r="E993" s="0" t="n">
        <v>0</v>
      </c>
      <c r="F993" s="0" t="n">
        <v>0</v>
      </c>
      <c r="G993" s="0" t="n">
        <v>0.63634</v>
      </c>
      <c r="H993" s="0" t="n">
        <v>259200</v>
      </c>
    </row>
    <row r="994" customFormat="false" ht="15" hidden="false" customHeight="false" outlineLevel="0" collapsed="false">
      <c r="A994" s="0" t="n">
        <v>992</v>
      </c>
      <c r="B994" s="0" t="n">
        <v>2</v>
      </c>
      <c r="C994" s="0" t="n">
        <v>42</v>
      </c>
      <c r="D994" s="0" t="n">
        <v>7</v>
      </c>
      <c r="E994" s="0" t="n">
        <v>1</v>
      </c>
      <c r="F994" s="0" t="n">
        <v>0.102949</v>
      </c>
      <c r="G994" s="0" t="n">
        <v>0.44108</v>
      </c>
      <c r="H994" s="0" t="n">
        <v>259000</v>
      </c>
    </row>
    <row r="995" customFormat="false" ht="15" hidden="false" customHeight="false" outlineLevel="0" collapsed="false">
      <c r="A995" s="0" t="n">
        <v>993</v>
      </c>
      <c r="B995" s="0" t="n">
        <v>2</v>
      </c>
      <c r="C995" s="0" t="n">
        <v>42</v>
      </c>
      <c r="D995" s="0" t="n">
        <v>8</v>
      </c>
      <c r="E995" s="0" t="n">
        <v>1</v>
      </c>
      <c r="F995" s="0" t="n">
        <v>0.34776</v>
      </c>
      <c r="G995" s="0" t="n">
        <v>0.394421</v>
      </c>
      <c r="H995" s="0" t="n">
        <v>258800</v>
      </c>
    </row>
    <row r="996" customFormat="false" ht="15" hidden="false" customHeight="false" outlineLevel="0" collapsed="false">
      <c r="A996" s="0" t="n">
        <v>994</v>
      </c>
      <c r="B996" s="0" t="n">
        <v>2</v>
      </c>
      <c r="C996" s="0" t="n">
        <v>42</v>
      </c>
      <c r="D996" s="0" t="n">
        <v>9</v>
      </c>
      <c r="E996" s="0" t="n">
        <v>0</v>
      </c>
      <c r="F996" s="0" t="n">
        <v>0.610567</v>
      </c>
      <c r="G996" s="0" t="n">
        <v>0.44546</v>
      </c>
      <c r="H996" s="0" t="n">
        <v>258800</v>
      </c>
    </row>
    <row r="997" customFormat="false" ht="15" hidden="false" customHeight="false" outlineLevel="0" collapsed="false">
      <c r="A997" s="0" t="n">
        <v>995</v>
      </c>
      <c r="B997" s="0" t="n">
        <v>2</v>
      </c>
      <c r="C997" s="0" t="n">
        <v>42</v>
      </c>
      <c r="D997" s="0" t="n">
        <v>10</v>
      </c>
      <c r="E997" s="0" t="n">
        <v>0</v>
      </c>
      <c r="F997" s="0" t="n">
        <v>0.837837</v>
      </c>
      <c r="G997" s="0" t="n">
        <v>0.424186</v>
      </c>
      <c r="H997" s="0" t="n">
        <v>258800</v>
      </c>
    </row>
    <row r="998" customFormat="false" ht="15" hidden="false" customHeight="false" outlineLevel="0" collapsed="false">
      <c r="A998" s="0" t="n">
        <v>996</v>
      </c>
      <c r="B998" s="0" t="n">
        <v>2</v>
      </c>
      <c r="C998" s="0" t="n">
        <v>42</v>
      </c>
      <c r="D998" s="0" t="n">
        <v>11</v>
      </c>
      <c r="E998" s="0" t="n">
        <v>0</v>
      </c>
      <c r="F998" s="0" t="n">
        <v>0.990677</v>
      </c>
      <c r="G998" s="0" t="n">
        <v>0.654628</v>
      </c>
      <c r="H998" s="0" t="n">
        <v>258800</v>
      </c>
    </row>
    <row r="999" customFormat="false" ht="15" hidden="false" customHeight="false" outlineLevel="0" collapsed="false">
      <c r="A999" s="0" t="n">
        <v>997</v>
      </c>
      <c r="B999" s="0" t="n">
        <v>2</v>
      </c>
      <c r="C999" s="0" t="n">
        <v>42</v>
      </c>
      <c r="D999" s="0" t="n">
        <v>12</v>
      </c>
      <c r="E999" s="0" t="n">
        <v>0</v>
      </c>
      <c r="F999" s="0" t="n">
        <v>1</v>
      </c>
      <c r="G999" s="0" t="n">
        <v>0.387135</v>
      </c>
      <c r="H999" s="0" t="n">
        <v>258800</v>
      </c>
    </row>
    <row r="1000" customFormat="false" ht="15" hidden="false" customHeight="false" outlineLevel="0" collapsed="false">
      <c r="A1000" s="0" t="n">
        <v>998</v>
      </c>
      <c r="B1000" s="0" t="n">
        <v>2</v>
      </c>
      <c r="C1000" s="0" t="n">
        <v>42</v>
      </c>
      <c r="D1000" s="0" t="n">
        <v>13</v>
      </c>
      <c r="E1000" s="0" t="n">
        <v>0</v>
      </c>
      <c r="F1000" s="0" t="n">
        <v>0.990677</v>
      </c>
      <c r="G1000" s="0" t="n">
        <v>0.262564</v>
      </c>
      <c r="H1000" s="0" t="n">
        <v>258800</v>
      </c>
    </row>
    <row r="1001" customFormat="false" ht="15" hidden="false" customHeight="false" outlineLevel="0" collapsed="false">
      <c r="A1001" s="0" t="n">
        <v>999</v>
      </c>
      <c r="B1001" s="0" t="n">
        <v>2</v>
      </c>
      <c r="C1001" s="0" t="n">
        <v>42</v>
      </c>
      <c r="D1001" s="0" t="n">
        <v>14</v>
      </c>
      <c r="E1001" s="0" t="n">
        <v>0</v>
      </c>
      <c r="F1001" s="0" t="n">
        <v>0.837837</v>
      </c>
      <c r="G1001" s="0" t="n">
        <v>0.259431</v>
      </c>
      <c r="H1001" s="0" t="n">
        <v>258800</v>
      </c>
    </row>
    <row r="1002" customFormat="false" ht="15" hidden="false" customHeight="false" outlineLevel="0" collapsed="false">
      <c r="A1002" s="0" t="n">
        <v>1000</v>
      </c>
      <c r="B1002" s="0" t="n">
        <v>2</v>
      </c>
      <c r="C1002" s="0" t="n">
        <v>42</v>
      </c>
      <c r="D1002" s="0" t="n">
        <v>15</v>
      </c>
      <c r="E1002" s="0" t="n">
        <v>0</v>
      </c>
      <c r="F1002" s="0" t="n">
        <v>0.610567</v>
      </c>
      <c r="G1002" s="0" t="n">
        <v>0.290617</v>
      </c>
      <c r="H1002" s="0" t="n">
        <v>258800</v>
      </c>
    </row>
    <row r="1003" customFormat="false" ht="15" hidden="false" customHeight="false" outlineLevel="0" collapsed="false">
      <c r="A1003" s="0" t="n">
        <v>1001</v>
      </c>
      <c r="B1003" s="0" t="n">
        <v>2</v>
      </c>
      <c r="C1003" s="0" t="n">
        <v>42</v>
      </c>
      <c r="D1003" s="0" t="n">
        <v>16</v>
      </c>
      <c r="E1003" s="0" t="n">
        <v>0</v>
      </c>
      <c r="F1003" s="0" t="n">
        <v>0.34776</v>
      </c>
      <c r="G1003" s="0" t="n">
        <v>0.241552</v>
      </c>
      <c r="H1003" s="0" t="n">
        <v>258800</v>
      </c>
    </row>
    <row r="1004" customFormat="false" ht="15" hidden="false" customHeight="false" outlineLevel="0" collapsed="false">
      <c r="A1004" s="0" t="n">
        <v>1002</v>
      </c>
      <c r="B1004" s="0" t="n">
        <v>2</v>
      </c>
      <c r="C1004" s="0" t="n">
        <v>42</v>
      </c>
      <c r="D1004" s="0" t="n">
        <v>17</v>
      </c>
      <c r="E1004" s="0" t="n">
        <v>0</v>
      </c>
      <c r="F1004" s="0" t="n">
        <v>0.102949</v>
      </c>
      <c r="G1004" s="0" t="n">
        <v>0.234131</v>
      </c>
      <c r="H1004" s="0" t="n">
        <v>258800</v>
      </c>
    </row>
    <row r="1005" customFormat="false" ht="15" hidden="false" customHeight="false" outlineLevel="0" collapsed="false">
      <c r="A1005" s="0" t="n">
        <v>1003</v>
      </c>
      <c r="B1005" s="0" t="n">
        <v>2</v>
      </c>
      <c r="C1005" s="0" t="n">
        <v>42</v>
      </c>
      <c r="D1005" s="0" t="n">
        <v>18</v>
      </c>
      <c r="E1005" s="0" t="n">
        <v>0</v>
      </c>
      <c r="F1005" s="0" t="n">
        <v>0</v>
      </c>
      <c r="G1005" s="0" t="n">
        <v>0.151652</v>
      </c>
      <c r="H1005" s="0" t="n">
        <v>258800</v>
      </c>
    </row>
    <row r="1006" customFormat="false" ht="15" hidden="false" customHeight="false" outlineLevel="0" collapsed="false">
      <c r="A1006" s="0" t="n">
        <v>1004</v>
      </c>
      <c r="B1006" s="0" t="n">
        <v>2</v>
      </c>
      <c r="C1006" s="0" t="n">
        <v>42</v>
      </c>
      <c r="D1006" s="0" t="n">
        <v>19</v>
      </c>
      <c r="E1006" s="0" t="n">
        <v>1</v>
      </c>
      <c r="F1006" s="0" t="n">
        <v>0</v>
      </c>
      <c r="G1006" s="0" t="n">
        <v>0.105655</v>
      </c>
      <c r="H1006" s="0" t="n">
        <v>258600</v>
      </c>
    </row>
    <row r="1007" customFormat="false" ht="15" hidden="false" customHeight="false" outlineLevel="0" collapsed="false">
      <c r="A1007" s="0" t="n">
        <v>1005</v>
      </c>
      <c r="B1007" s="0" t="n">
        <v>2</v>
      </c>
      <c r="C1007" s="0" t="n">
        <v>42</v>
      </c>
      <c r="D1007" s="0" t="n">
        <v>20</v>
      </c>
      <c r="E1007" s="0" t="n">
        <v>1</v>
      </c>
      <c r="F1007" s="0" t="n">
        <v>0</v>
      </c>
      <c r="G1007" s="0" t="n">
        <v>0.117043</v>
      </c>
      <c r="H1007" s="0" t="n">
        <v>258400</v>
      </c>
    </row>
    <row r="1008" customFormat="false" ht="15" hidden="false" customHeight="false" outlineLevel="0" collapsed="false">
      <c r="A1008" s="0" t="n">
        <v>1006</v>
      </c>
      <c r="B1008" s="0" t="n">
        <v>2</v>
      </c>
      <c r="C1008" s="0" t="n">
        <v>42</v>
      </c>
      <c r="D1008" s="0" t="n">
        <v>21</v>
      </c>
      <c r="E1008" s="0" t="n">
        <v>0</v>
      </c>
      <c r="F1008" s="0" t="n">
        <v>0</v>
      </c>
      <c r="G1008" s="0" t="n">
        <v>0.076147</v>
      </c>
      <c r="H1008" s="0" t="n">
        <v>258400</v>
      </c>
    </row>
    <row r="1009" customFormat="false" ht="15" hidden="false" customHeight="false" outlineLevel="0" collapsed="false">
      <c r="A1009" s="0" t="n">
        <v>1007</v>
      </c>
      <c r="B1009" s="0" t="n">
        <v>2</v>
      </c>
      <c r="C1009" s="0" t="n">
        <v>42</v>
      </c>
      <c r="D1009" s="0" t="n">
        <v>22</v>
      </c>
      <c r="E1009" s="0" t="n">
        <v>0</v>
      </c>
      <c r="F1009" s="0" t="n">
        <v>0</v>
      </c>
      <c r="G1009" s="0" t="n">
        <v>0.072663</v>
      </c>
      <c r="H1009" s="0" t="n">
        <v>258400</v>
      </c>
    </row>
    <row r="1010" customFormat="false" ht="15" hidden="false" customHeight="false" outlineLevel="0" collapsed="false">
      <c r="A1010" s="0" t="n">
        <v>1008</v>
      </c>
      <c r="B1010" s="0" t="n">
        <v>2</v>
      </c>
      <c r="C1010" s="0" t="n">
        <v>42</v>
      </c>
      <c r="D1010" s="0" t="n">
        <v>23</v>
      </c>
      <c r="E1010" s="0" t="n">
        <v>0</v>
      </c>
      <c r="F1010" s="0" t="n">
        <v>0</v>
      </c>
      <c r="G1010" s="0" t="n">
        <v>0.082019</v>
      </c>
      <c r="H1010" s="0" t="n">
        <v>258400</v>
      </c>
    </row>
    <row r="1011" customFormat="false" ht="15" hidden="false" customHeight="false" outlineLevel="0" collapsed="false">
      <c r="A1011" s="0" t="n">
        <v>1009</v>
      </c>
      <c r="B1011" s="0" t="n">
        <v>2</v>
      </c>
      <c r="C1011" s="0" t="n">
        <v>43</v>
      </c>
      <c r="D1011" s="0" t="n">
        <v>0</v>
      </c>
      <c r="E1011" s="0" t="n">
        <v>0</v>
      </c>
      <c r="F1011" s="0" t="n">
        <v>0</v>
      </c>
      <c r="G1011" s="0" t="n">
        <v>0.099124</v>
      </c>
      <c r="H1011" s="0" t="n">
        <v>258400</v>
      </c>
    </row>
    <row r="1012" customFormat="false" ht="15" hidden="false" customHeight="false" outlineLevel="0" collapsed="false">
      <c r="A1012" s="0" t="n">
        <v>1010</v>
      </c>
      <c r="B1012" s="0" t="n">
        <v>2</v>
      </c>
      <c r="C1012" s="0" t="n">
        <v>43</v>
      </c>
      <c r="D1012" s="0" t="n">
        <v>1</v>
      </c>
      <c r="E1012" s="0" t="n">
        <v>0</v>
      </c>
      <c r="F1012" s="0" t="n">
        <v>0</v>
      </c>
      <c r="G1012" s="0" t="n">
        <v>0.106484</v>
      </c>
      <c r="H1012" s="0" t="n">
        <v>258400</v>
      </c>
    </row>
    <row r="1013" customFormat="false" ht="15" hidden="false" customHeight="false" outlineLevel="0" collapsed="false">
      <c r="A1013" s="0" t="n">
        <v>1011</v>
      </c>
      <c r="B1013" s="0" t="n">
        <v>2</v>
      </c>
      <c r="C1013" s="0" t="n">
        <v>43</v>
      </c>
      <c r="D1013" s="0" t="n">
        <v>2</v>
      </c>
      <c r="E1013" s="0" t="n">
        <v>0</v>
      </c>
      <c r="F1013" s="0" t="n">
        <v>0</v>
      </c>
      <c r="G1013" s="0" t="n">
        <v>0.07709</v>
      </c>
      <c r="H1013" s="0" t="n">
        <v>258400</v>
      </c>
    </row>
    <row r="1014" customFormat="false" ht="15" hidden="false" customHeight="false" outlineLevel="0" collapsed="false">
      <c r="A1014" s="0" t="n">
        <v>1012</v>
      </c>
      <c r="B1014" s="0" t="n">
        <v>2</v>
      </c>
      <c r="C1014" s="0" t="n">
        <v>43</v>
      </c>
      <c r="D1014" s="0" t="n">
        <v>3</v>
      </c>
      <c r="E1014" s="0" t="n">
        <v>0</v>
      </c>
      <c r="F1014" s="0" t="n">
        <v>0</v>
      </c>
      <c r="G1014" s="0" t="n">
        <v>0.068287</v>
      </c>
      <c r="H1014" s="0" t="n">
        <v>258400</v>
      </c>
    </row>
    <row r="1015" customFormat="false" ht="15" hidden="false" customHeight="false" outlineLevel="0" collapsed="false">
      <c r="A1015" s="0" t="n">
        <v>1013</v>
      </c>
      <c r="B1015" s="0" t="n">
        <v>2</v>
      </c>
      <c r="C1015" s="0" t="n">
        <v>43</v>
      </c>
      <c r="D1015" s="0" t="n">
        <v>4</v>
      </c>
      <c r="E1015" s="0" t="n">
        <v>0</v>
      </c>
      <c r="F1015" s="0" t="n">
        <v>0</v>
      </c>
      <c r="G1015" s="0" t="n">
        <v>0.083624</v>
      </c>
      <c r="H1015" s="0" t="n">
        <v>258400</v>
      </c>
    </row>
    <row r="1016" customFormat="false" ht="15" hidden="false" customHeight="false" outlineLevel="0" collapsed="false">
      <c r="A1016" s="0" t="n">
        <v>1014</v>
      </c>
      <c r="B1016" s="0" t="n">
        <v>2</v>
      </c>
      <c r="C1016" s="0" t="n">
        <v>43</v>
      </c>
      <c r="D1016" s="0" t="n">
        <v>5</v>
      </c>
      <c r="E1016" s="0" t="n">
        <v>0</v>
      </c>
      <c r="F1016" s="0" t="n">
        <v>0</v>
      </c>
      <c r="G1016" s="0" t="n">
        <v>0.091493</v>
      </c>
      <c r="H1016" s="0" t="n">
        <v>258400</v>
      </c>
    </row>
    <row r="1017" customFormat="false" ht="15" hidden="false" customHeight="false" outlineLevel="0" collapsed="false">
      <c r="A1017" s="0" t="n">
        <v>1015</v>
      </c>
      <c r="B1017" s="0" t="n">
        <v>2</v>
      </c>
      <c r="C1017" s="0" t="n">
        <v>43</v>
      </c>
      <c r="D1017" s="0" t="n">
        <v>6</v>
      </c>
      <c r="E1017" s="0" t="n">
        <v>0</v>
      </c>
      <c r="F1017" s="0" t="n">
        <v>0</v>
      </c>
      <c r="G1017" s="0" t="n">
        <v>0.048946</v>
      </c>
      <c r="H1017" s="0" t="n">
        <v>258400</v>
      </c>
    </row>
    <row r="1018" customFormat="false" ht="15" hidden="false" customHeight="false" outlineLevel="0" collapsed="false">
      <c r="A1018" s="0" t="n">
        <v>1016</v>
      </c>
      <c r="B1018" s="0" t="n">
        <v>2</v>
      </c>
      <c r="C1018" s="0" t="n">
        <v>43</v>
      </c>
      <c r="D1018" s="0" t="n">
        <v>7</v>
      </c>
      <c r="E1018" s="0" t="n">
        <v>1</v>
      </c>
      <c r="F1018" s="0" t="n">
        <v>0.124001</v>
      </c>
      <c r="G1018" s="0" t="n">
        <v>0.039901</v>
      </c>
      <c r="H1018" s="0" t="n">
        <v>258200</v>
      </c>
    </row>
    <row r="1019" customFormat="false" ht="15" hidden="false" customHeight="false" outlineLevel="0" collapsed="false">
      <c r="A1019" s="0" t="n">
        <v>1017</v>
      </c>
      <c r="B1019" s="0" t="n">
        <v>2</v>
      </c>
      <c r="C1019" s="0" t="n">
        <v>43</v>
      </c>
      <c r="D1019" s="0" t="n">
        <v>8</v>
      </c>
      <c r="E1019" s="0" t="n">
        <v>1</v>
      </c>
      <c r="F1019" s="0" t="n">
        <v>0.418872</v>
      </c>
      <c r="G1019" s="0" t="n">
        <v>0.040576</v>
      </c>
      <c r="H1019" s="0" t="n">
        <v>258000</v>
      </c>
    </row>
    <row r="1020" customFormat="false" ht="15" hidden="false" customHeight="false" outlineLevel="0" collapsed="false">
      <c r="A1020" s="0" t="n">
        <v>1018</v>
      </c>
      <c r="B1020" s="0" t="n">
        <v>2</v>
      </c>
      <c r="C1020" s="0" t="n">
        <v>43</v>
      </c>
      <c r="D1020" s="0" t="n">
        <v>9</v>
      </c>
      <c r="E1020" s="0" t="n">
        <v>0</v>
      </c>
      <c r="F1020" s="0" t="n">
        <v>0.735419</v>
      </c>
      <c r="G1020" s="0" t="n">
        <v>0.041706</v>
      </c>
      <c r="H1020" s="0" t="n">
        <v>258000</v>
      </c>
    </row>
    <row r="1021" customFormat="false" ht="15" hidden="false" customHeight="false" outlineLevel="0" collapsed="false">
      <c r="A1021" s="0" t="n">
        <v>1019</v>
      </c>
      <c r="B1021" s="0" t="n">
        <v>2</v>
      </c>
      <c r="C1021" s="0" t="n">
        <v>43</v>
      </c>
      <c r="D1021" s="0" t="n">
        <v>10</v>
      </c>
      <c r="E1021" s="0" t="n">
        <v>0</v>
      </c>
      <c r="F1021" s="0" t="n">
        <v>1</v>
      </c>
      <c r="G1021" s="0" t="n">
        <v>0.03391</v>
      </c>
      <c r="H1021" s="0" t="n">
        <v>258000</v>
      </c>
    </row>
    <row r="1022" customFormat="false" ht="15" hidden="false" customHeight="false" outlineLevel="0" collapsed="false">
      <c r="A1022" s="0" t="n">
        <v>1020</v>
      </c>
      <c r="B1022" s="0" t="n">
        <v>2</v>
      </c>
      <c r="C1022" s="0" t="n">
        <v>43</v>
      </c>
      <c r="D1022" s="0" t="n">
        <v>11</v>
      </c>
      <c r="E1022" s="0" t="n">
        <v>0</v>
      </c>
      <c r="F1022" s="0" t="n">
        <v>1</v>
      </c>
      <c r="G1022" s="0" t="n">
        <v>0.055178</v>
      </c>
      <c r="H1022" s="0" t="n">
        <v>258000</v>
      </c>
    </row>
    <row r="1023" customFormat="false" ht="15" hidden="false" customHeight="false" outlineLevel="0" collapsed="false">
      <c r="A1023" s="0" t="n">
        <v>1021</v>
      </c>
      <c r="B1023" s="0" t="n">
        <v>2</v>
      </c>
      <c r="C1023" s="0" t="n">
        <v>43</v>
      </c>
      <c r="D1023" s="0" t="n">
        <v>12</v>
      </c>
      <c r="E1023" s="0" t="n">
        <v>0</v>
      </c>
      <c r="F1023" s="0" t="n">
        <v>1</v>
      </c>
      <c r="G1023" s="0" t="n">
        <v>0.070497</v>
      </c>
      <c r="H1023" s="0" t="n">
        <v>258000</v>
      </c>
    </row>
    <row r="1024" customFormat="false" ht="15" hidden="false" customHeight="false" outlineLevel="0" collapsed="false">
      <c r="A1024" s="0" t="n">
        <v>1022</v>
      </c>
      <c r="B1024" s="0" t="n">
        <v>2</v>
      </c>
      <c r="C1024" s="0" t="n">
        <v>43</v>
      </c>
      <c r="D1024" s="0" t="n">
        <v>13</v>
      </c>
      <c r="E1024" s="0" t="n">
        <v>0</v>
      </c>
      <c r="F1024" s="0" t="n">
        <v>1</v>
      </c>
      <c r="G1024" s="0" t="n">
        <v>0.066962</v>
      </c>
      <c r="H1024" s="0" t="n">
        <v>258000</v>
      </c>
    </row>
    <row r="1025" customFormat="false" ht="15" hidden="false" customHeight="false" outlineLevel="0" collapsed="false">
      <c r="A1025" s="0" t="n">
        <v>1023</v>
      </c>
      <c r="B1025" s="0" t="n">
        <v>2</v>
      </c>
      <c r="C1025" s="0" t="n">
        <v>43</v>
      </c>
      <c r="D1025" s="0" t="n">
        <v>14</v>
      </c>
      <c r="E1025" s="0" t="n">
        <v>0</v>
      </c>
      <c r="F1025" s="0" t="n">
        <v>1</v>
      </c>
      <c r="G1025" s="0" t="n">
        <v>0.103869</v>
      </c>
      <c r="H1025" s="0" t="n">
        <v>258000</v>
      </c>
    </row>
    <row r="1026" customFormat="false" ht="15" hidden="false" customHeight="false" outlineLevel="0" collapsed="false">
      <c r="A1026" s="0" t="n">
        <v>1024</v>
      </c>
      <c r="B1026" s="0" t="n">
        <v>2</v>
      </c>
      <c r="C1026" s="0" t="n">
        <v>43</v>
      </c>
      <c r="D1026" s="0" t="n">
        <v>15</v>
      </c>
      <c r="E1026" s="0" t="n">
        <v>0</v>
      </c>
      <c r="F1026" s="0" t="n">
        <v>0.735419</v>
      </c>
      <c r="G1026" s="0" t="n">
        <v>0.139236</v>
      </c>
      <c r="H1026" s="0" t="n">
        <v>258000</v>
      </c>
    </row>
    <row r="1027" customFormat="false" ht="15" hidden="false" customHeight="false" outlineLevel="0" collapsed="false">
      <c r="A1027" s="0" t="n">
        <v>1025</v>
      </c>
      <c r="B1027" s="0" t="n">
        <v>2</v>
      </c>
      <c r="C1027" s="0" t="n">
        <v>43</v>
      </c>
      <c r="D1027" s="0" t="n">
        <v>16</v>
      </c>
      <c r="E1027" s="0" t="n">
        <v>0</v>
      </c>
      <c r="F1027" s="0" t="n">
        <v>0.418872</v>
      </c>
      <c r="G1027" s="0" t="n">
        <v>0.103066</v>
      </c>
      <c r="H1027" s="0" t="n">
        <v>258000</v>
      </c>
    </row>
    <row r="1028" customFormat="false" ht="15" hidden="false" customHeight="false" outlineLevel="0" collapsed="false">
      <c r="A1028" s="0" t="n">
        <v>1026</v>
      </c>
      <c r="B1028" s="0" t="n">
        <v>2</v>
      </c>
      <c r="C1028" s="0" t="n">
        <v>43</v>
      </c>
      <c r="D1028" s="0" t="n">
        <v>17</v>
      </c>
      <c r="E1028" s="0" t="n">
        <v>0</v>
      </c>
      <c r="F1028" s="0" t="n">
        <v>0.124001</v>
      </c>
      <c r="G1028" s="0" t="n">
        <v>0.143012</v>
      </c>
      <c r="H1028" s="0" t="n">
        <v>258000</v>
      </c>
    </row>
    <row r="1029" customFormat="false" ht="15" hidden="false" customHeight="false" outlineLevel="0" collapsed="false">
      <c r="A1029" s="0" t="n">
        <v>1027</v>
      </c>
      <c r="B1029" s="0" t="n">
        <v>2</v>
      </c>
      <c r="C1029" s="0" t="n">
        <v>43</v>
      </c>
      <c r="D1029" s="0" t="n">
        <v>18</v>
      </c>
      <c r="E1029" s="0" t="n">
        <v>0</v>
      </c>
      <c r="F1029" s="0" t="n">
        <v>0</v>
      </c>
      <c r="G1029" s="0" t="n">
        <v>0.094168</v>
      </c>
      <c r="H1029" s="0" t="n">
        <v>258000</v>
      </c>
    </row>
    <row r="1030" customFormat="false" ht="15" hidden="false" customHeight="false" outlineLevel="0" collapsed="false">
      <c r="A1030" s="0" t="n">
        <v>1028</v>
      </c>
      <c r="B1030" s="0" t="n">
        <v>2</v>
      </c>
      <c r="C1030" s="0" t="n">
        <v>43</v>
      </c>
      <c r="D1030" s="0" t="n">
        <v>19</v>
      </c>
      <c r="E1030" s="0" t="n">
        <v>1</v>
      </c>
      <c r="F1030" s="0" t="n">
        <v>0</v>
      </c>
      <c r="G1030" s="0" t="n">
        <v>0.090505</v>
      </c>
      <c r="H1030" s="0" t="n">
        <v>257800</v>
      </c>
    </row>
    <row r="1031" customFormat="false" ht="15" hidden="false" customHeight="false" outlineLevel="0" collapsed="false">
      <c r="A1031" s="0" t="n">
        <v>1029</v>
      </c>
      <c r="B1031" s="0" t="n">
        <v>2</v>
      </c>
      <c r="C1031" s="0" t="n">
        <v>43</v>
      </c>
      <c r="D1031" s="0" t="n">
        <v>20</v>
      </c>
      <c r="E1031" s="0" t="n">
        <v>1</v>
      </c>
      <c r="F1031" s="0" t="n">
        <v>0</v>
      </c>
      <c r="G1031" s="0" t="n">
        <v>0.0737</v>
      </c>
      <c r="H1031" s="0" t="n">
        <v>257600</v>
      </c>
    </row>
    <row r="1032" customFormat="false" ht="15" hidden="false" customHeight="false" outlineLevel="0" collapsed="false">
      <c r="A1032" s="0" t="n">
        <v>1030</v>
      </c>
      <c r="B1032" s="0" t="n">
        <v>2</v>
      </c>
      <c r="C1032" s="0" t="n">
        <v>43</v>
      </c>
      <c r="D1032" s="0" t="n">
        <v>21</v>
      </c>
      <c r="E1032" s="0" t="n">
        <v>0</v>
      </c>
      <c r="F1032" s="0" t="n">
        <v>0</v>
      </c>
      <c r="G1032" s="0" t="n">
        <v>0.070869</v>
      </c>
      <c r="H1032" s="0" t="n">
        <v>257600</v>
      </c>
    </row>
    <row r="1033" customFormat="false" ht="15" hidden="false" customHeight="false" outlineLevel="0" collapsed="false">
      <c r="A1033" s="0" t="n">
        <v>1031</v>
      </c>
      <c r="B1033" s="0" t="n">
        <v>2</v>
      </c>
      <c r="C1033" s="0" t="n">
        <v>43</v>
      </c>
      <c r="D1033" s="0" t="n">
        <v>22</v>
      </c>
      <c r="E1033" s="0" t="n">
        <v>0</v>
      </c>
      <c r="F1033" s="0" t="n">
        <v>0</v>
      </c>
      <c r="G1033" s="0" t="n">
        <v>0.083392</v>
      </c>
      <c r="H1033" s="0" t="n">
        <v>257600</v>
      </c>
    </row>
    <row r="1034" customFormat="false" ht="15" hidden="false" customHeight="false" outlineLevel="0" collapsed="false">
      <c r="A1034" s="0" t="n">
        <v>1032</v>
      </c>
      <c r="B1034" s="0" t="n">
        <v>2</v>
      </c>
      <c r="C1034" s="0" t="n">
        <v>43</v>
      </c>
      <c r="D1034" s="0" t="n">
        <v>23</v>
      </c>
      <c r="E1034" s="0" t="n">
        <v>0</v>
      </c>
      <c r="F1034" s="0" t="n">
        <v>0</v>
      </c>
      <c r="G1034" s="0" t="n">
        <v>0.109071</v>
      </c>
      <c r="H1034" s="0" t="n">
        <v>257600</v>
      </c>
    </row>
    <row r="1035" customFormat="false" ht="15" hidden="false" customHeight="false" outlineLevel="0" collapsed="false">
      <c r="A1035" s="0" t="n">
        <v>1033</v>
      </c>
      <c r="B1035" s="0" t="n">
        <v>2</v>
      </c>
      <c r="C1035" s="0" t="n">
        <v>44</v>
      </c>
      <c r="D1035" s="0" t="n">
        <v>0</v>
      </c>
      <c r="E1035" s="0" t="n">
        <v>0</v>
      </c>
      <c r="F1035" s="0" t="n">
        <v>0</v>
      </c>
      <c r="G1035" s="0" t="n">
        <v>0.095599</v>
      </c>
      <c r="H1035" s="0" t="n">
        <v>257600</v>
      </c>
    </row>
    <row r="1036" customFormat="false" ht="15" hidden="false" customHeight="false" outlineLevel="0" collapsed="false">
      <c r="A1036" s="0" t="n">
        <v>1034</v>
      </c>
      <c r="B1036" s="0" t="n">
        <v>2</v>
      </c>
      <c r="C1036" s="0" t="n">
        <v>44</v>
      </c>
      <c r="D1036" s="0" t="n">
        <v>1</v>
      </c>
      <c r="E1036" s="0" t="n">
        <v>0</v>
      </c>
      <c r="F1036" s="0" t="n">
        <v>0</v>
      </c>
      <c r="G1036" s="0" t="n">
        <v>0.090398</v>
      </c>
      <c r="H1036" s="0" t="n">
        <v>257600</v>
      </c>
    </row>
    <row r="1037" customFormat="false" ht="15" hidden="false" customHeight="false" outlineLevel="0" collapsed="false">
      <c r="A1037" s="0" t="n">
        <v>1035</v>
      </c>
      <c r="B1037" s="0" t="n">
        <v>2</v>
      </c>
      <c r="C1037" s="0" t="n">
        <v>44</v>
      </c>
      <c r="D1037" s="0" t="n">
        <v>2</v>
      </c>
      <c r="E1037" s="0" t="n">
        <v>0</v>
      </c>
      <c r="F1037" s="0" t="n">
        <v>0</v>
      </c>
      <c r="G1037" s="0" t="n">
        <v>0.130903</v>
      </c>
      <c r="H1037" s="0" t="n">
        <v>257600</v>
      </c>
    </row>
    <row r="1038" customFormat="false" ht="15" hidden="false" customHeight="false" outlineLevel="0" collapsed="false">
      <c r="A1038" s="0" t="n">
        <v>1036</v>
      </c>
      <c r="B1038" s="0" t="n">
        <v>2</v>
      </c>
      <c r="C1038" s="0" t="n">
        <v>44</v>
      </c>
      <c r="D1038" s="0" t="n">
        <v>3</v>
      </c>
      <c r="E1038" s="0" t="n">
        <v>0</v>
      </c>
      <c r="F1038" s="0" t="n">
        <v>0</v>
      </c>
      <c r="G1038" s="0" t="n">
        <v>0.116541</v>
      </c>
      <c r="H1038" s="0" t="n">
        <v>257600</v>
      </c>
    </row>
    <row r="1039" customFormat="false" ht="15" hidden="false" customHeight="false" outlineLevel="0" collapsed="false">
      <c r="A1039" s="0" t="n">
        <v>1037</v>
      </c>
      <c r="B1039" s="0" t="n">
        <v>2</v>
      </c>
      <c r="C1039" s="0" t="n">
        <v>44</v>
      </c>
      <c r="D1039" s="0" t="n">
        <v>4</v>
      </c>
      <c r="E1039" s="0" t="n">
        <v>0</v>
      </c>
      <c r="F1039" s="0" t="n">
        <v>0</v>
      </c>
      <c r="G1039" s="0" t="n">
        <v>0.165256</v>
      </c>
      <c r="H1039" s="0" t="n">
        <v>257600</v>
      </c>
    </row>
    <row r="1040" customFormat="false" ht="15" hidden="false" customHeight="false" outlineLevel="0" collapsed="false">
      <c r="A1040" s="0" t="n">
        <v>1038</v>
      </c>
      <c r="B1040" s="0" t="n">
        <v>2</v>
      </c>
      <c r="C1040" s="0" t="n">
        <v>44</v>
      </c>
      <c r="D1040" s="0" t="n">
        <v>5</v>
      </c>
      <c r="E1040" s="0" t="n">
        <v>0</v>
      </c>
      <c r="F1040" s="0" t="n">
        <v>0</v>
      </c>
      <c r="G1040" s="0" t="n">
        <v>0.183261</v>
      </c>
      <c r="H1040" s="0" t="n">
        <v>257600</v>
      </c>
    </row>
    <row r="1041" customFormat="false" ht="15" hidden="false" customHeight="false" outlineLevel="0" collapsed="false">
      <c r="A1041" s="0" t="n">
        <v>1039</v>
      </c>
      <c r="B1041" s="0" t="n">
        <v>2</v>
      </c>
      <c r="C1041" s="0" t="n">
        <v>44</v>
      </c>
      <c r="D1041" s="0" t="n">
        <v>6</v>
      </c>
      <c r="E1041" s="0" t="n">
        <v>0</v>
      </c>
      <c r="F1041" s="0" t="n">
        <v>0</v>
      </c>
      <c r="G1041" s="0" t="n">
        <v>0.235115</v>
      </c>
      <c r="H1041" s="0" t="n">
        <v>257600</v>
      </c>
    </row>
    <row r="1042" customFormat="false" ht="15" hidden="false" customHeight="false" outlineLevel="0" collapsed="false">
      <c r="A1042" s="0" t="n">
        <v>1040</v>
      </c>
      <c r="B1042" s="0" t="n">
        <v>2</v>
      </c>
      <c r="C1042" s="0" t="n">
        <v>44</v>
      </c>
      <c r="D1042" s="0" t="n">
        <v>7</v>
      </c>
      <c r="E1042" s="0" t="n">
        <v>1</v>
      </c>
      <c r="F1042" s="0" t="n">
        <v>0.146183</v>
      </c>
      <c r="G1042" s="0" t="n">
        <v>0.236999</v>
      </c>
      <c r="H1042" s="0" t="n">
        <v>257400</v>
      </c>
    </row>
    <row r="1043" customFormat="false" ht="15" hidden="false" customHeight="false" outlineLevel="0" collapsed="false">
      <c r="A1043" s="0" t="n">
        <v>1041</v>
      </c>
      <c r="B1043" s="0" t="n">
        <v>2</v>
      </c>
      <c r="C1043" s="0" t="n">
        <v>44</v>
      </c>
      <c r="D1043" s="0" t="n">
        <v>8</v>
      </c>
      <c r="E1043" s="0" t="n">
        <v>1</v>
      </c>
      <c r="F1043" s="0" t="n">
        <v>0.493801</v>
      </c>
      <c r="G1043" s="0" t="n">
        <v>0.178209</v>
      </c>
      <c r="H1043" s="0" t="n">
        <v>257200</v>
      </c>
    </row>
    <row r="1044" customFormat="false" ht="15" hidden="false" customHeight="false" outlineLevel="0" collapsed="false">
      <c r="A1044" s="0" t="n">
        <v>1042</v>
      </c>
      <c r="B1044" s="0" t="n">
        <v>2</v>
      </c>
      <c r="C1044" s="0" t="n">
        <v>44</v>
      </c>
      <c r="D1044" s="0" t="n">
        <v>9</v>
      </c>
      <c r="E1044" s="0" t="n">
        <v>0</v>
      </c>
      <c r="F1044" s="0" t="n">
        <v>0.866974</v>
      </c>
      <c r="G1044" s="0" t="n">
        <v>0.210039</v>
      </c>
      <c r="H1044" s="0" t="n">
        <v>257200</v>
      </c>
    </row>
    <row r="1045" customFormat="false" ht="15" hidden="false" customHeight="false" outlineLevel="0" collapsed="false">
      <c r="A1045" s="0" t="n">
        <v>1043</v>
      </c>
      <c r="B1045" s="0" t="n">
        <v>2</v>
      </c>
      <c r="C1045" s="0" t="n">
        <v>44</v>
      </c>
      <c r="D1045" s="0" t="n">
        <v>10</v>
      </c>
      <c r="E1045" s="0" t="n">
        <v>0</v>
      </c>
      <c r="F1045" s="0" t="n">
        <v>1</v>
      </c>
      <c r="G1045" s="0" t="n">
        <v>0.238646</v>
      </c>
      <c r="H1045" s="0" t="n">
        <v>257200</v>
      </c>
    </row>
    <row r="1046" customFormat="false" ht="15" hidden="false" customHeight="false" outlineLevel="0" collapsed="false">
      <c r="A1046" s="0" t="n">
        <v>1044</v>
      </c>
      <c r="B1046" s="0" t="n">
        <v>2</v>
      </c>
      <c r="C1046" s="0" t="n">
        <v>44</v>
      </c>
      <c r="D1046" s="0" t="n">
        <v>11</v>
      </c>
      <c r="E1046" s="0" t="n">
        <v>0</v>
      </c>
      <c r="F1046" s="0" t="n">
        <v>1</v>
      </c>
      <c r="G1046" s="0" t="n">
        <v>0.260464</v>
      </c>
      <c r="H1046" s="0" t="n">
        <v>257200</v>
      </c>
    </row>
    <row r="1047" customFormat="false" ht="15" hidden="false" customHeight="false" outlineLevel="0" collapsed="false">
      <c r="A1047" s="0" t="n">
        <v>1045</v>
      </c>
      <c r="B1047" s="0" t="n">
        <v>2</v>
      </c>
      <c r="C1047" s="0" t="n">
        <v>44</v>
      </c>
      <c r="D1047" s="0" t="n">
        <v>12</v>
      </c>
      <c r="E1047" s="0" t="n">
        <v>0</v>
      </c>
      <c r="F1047" s="0" t="n">
        <v>1</v>
      </c>
      <c r="G1047" s="0" t="n">
        <v>0.250071</v>
      </c>
      <c r="H1047" s="0" t="n">
        <v>257200</v>
      </c>
    </row>
    <row r="1048" customFormat="false" ht="15" hidden="false" customHeight="false" outlineLevel="0" collapsed="false">
      <c r="A1048" s="0" t="n">
        <v>1046</v>
      </c>
      <c r="B1048" s="0" t="n">
        <v>2</v>
      </c>
      <c r="C1048" s="0" t="n">
        <v>44</v>
      </c>
      <c r="D1048" s="0" t="n">
        <v>13</v>
      </c>
      <c r="E1048" s="0" t="n">
        <v>0</v>
      </c>
      <c r="F1048" s="0" t="n">
        <v>1</v>
      </c>
      <c r="G1048" s="0" t="n">
        <v>0.321778</v>
      </c>
      <c r="H1048" s="0" t="n">
        <v>257200</v>
      </c>
    </row>
    <row r="1049" customFormat="false" ht="15" hidden="false" customHeight="false" outlineLevel="0" collapsed="false">
      <c r="A1049" s="0" t="n">
        <v>1047</v>
      </c>
      <c r="B1049" s="0" t="n">
        <v>2</v>
      </c>
      <c r="C1049" s="0" t="n">
        <v>44</v>
      </c>
      <c r="D1049" s="0" t="n">
        <v>14</v>
      </c>
      <c r="E1049" s="0" t="n">
        <v>0</v>
      </c>
      <c r="F1049" s="0" t="n">
        <v>1</v>
      </c>
      <c r="G1049" s="0" t="n">
        <v>0.306475</v>
      </c>
      <c r="H1049" s="0" t="n">
        <v>257200</v>
      </c>
    </row>
    <row r="1050" customFormat="false" ht="15" hidden="false" customHeight="false" outlineLevel="0" collapsed="false">
      <c r="A1050" s="0" t="n">
        <v>1048</v>
      </c>
      <c r="B1050" s="0" t="n">
        <v>2</v>
      </c>
      <c r="C1050" s="0" t="n">
        <v>44</v>
      </c>
      <c r="D1050" s="0" t="n">
        <v>15</v>
      </c>
      <c r="E1050" s="0" t="n">
        <v>0</v>
      </c>
      <c r="F1050" s="0" t="n">
        <v>0.866974</v>
      </c>
      <c r="G1050" s="0" t="n">
        <v>0.34166</v>
      </c>
      <c r="H1050" s="0" t="n">
        <v>257200</v>
      </c>
    </row>
    <row r="1051" customFormat="false" ht="15" hidden="false" customHeight="false" outlineLevel="0" collapsed="false">
      <c r="A1051" s="0" t="n">
        <v>1049</v>
      </c>
      <c r="B1051" s="0" t="n">
        <v>2</v>
      </c>
      <c r="C1051" s="0" t="n">
        <v>44</v>
      </c>
      <c r="D1051" s="0" t="n">
        <v>16</v>
      </c>
      <c r="E1051" s="0" t="n">
        <v>0</v>
      </c>
      <c r="F1051" s="0" t="n">
        <v>0.493801</v>
      </c>
      <c r="G1051" s="0" t="n">
        <v>0.227452</v>
      </c>
      <c r="H1051" s="0" t="n">
        <v>257200</v>
      </c>
    </row>
    <row r="1052" customFormat="false" ht="15" hidden="false" customHeight="false" outlineLevel="0" collapsed="false">
      <c r="A1052" s="0" t="n">
        <v>1050</v>
      </c>
      <c r="B1052" s="0" t="n">
        <v>2</v>
      </c>
      <c r="C1052" s="0" t="n">
        <v>44</v>
      </c>
      <c r="D1052" s="0" t="n">
        <v>17</v>
      </c>
      <c r="E1052" s="0" t="n">
        <v>0</v>
      </c>
      <c r="F1052" s="0" t="n">
        <v>0.146183</v>
      </c>
      <c r="G1052" s="0" t="n">
        <v>0.206996</v>
      </c>
      <c r="H1052" s="0" t="n">
        <v>257200</v>
      </c>
    </row>
    <row r="1053" customFormat="false" ht="15" hidden="false" customHeight="false" outlineLevel="0" collapsed="false">
      <c r="A1053" s="0" t="n">
        <v>1051</v>
      </c>
      <c r="B1053" s="0" t="n">
        <v>2</v>
      </c>
      <c r="C1053" s="0" t="n">
        <v>44</v>
      </c>
      <c r="D1053" s="0" t="n">
        <v>18</v>
      </c>
      <c r="E1053" s="0" t="n">
        <v>0</v>
      </c>
      <c r="F1053" s="0" t="n">
        <v>0</v>
      </c>
      <c r="G1053" s="0" t="n">
        <v>0.246143</v>
      </c>
      <c r="H1053" s="0" t="n">
        <v>257200</v>
      </c>
    </row>
    <row r="1054" customFormat="false" ht="15" hidden="false" customHeight="false" outlineLevel="0" collapsed="false">
      <c r="A1054" s="0" t="n">
        <v>1052</v>
      </c>
      <c r="B1054" s="0" t="n">
        <v>2</v>
      </c>
      <c r="C1054" s="0" t="n">
        <v>44</v>
      </c>
      <c r="D1054" s="0" t="n">
        <v>19</v>
      </c>
      <c r="E1054" s="0" t="n">
        <v>1</v>
      </c>
      <c r="F1054" s="0" t="n">
        <v>0</v>
      </c>
      <c r="G1054" s="0" t="n">
        <v>0.185459</v>
      </c>
      <c r="H1054" s="0" t="n">
        <v>257000</v>
      </c>
    </row>
    <row r="1055" customFormat="false" ht="15" hidden="false" customHeight="false" outlineLevel="0" collapsed="false">
      <c r="A1055" s="0" t="n">
        <v>1053</v>
      </c>
      <c r="B1055" s="0" t="n">
        <v>2</v>
      </c>
      <c r="C1055" s="0" t="n">
        <v>44</v>
      </c>
      <c r="D1055" s="0" t="n">
        <v>20</v>
      </c>
      <c r="E1055" s="0" t="n">
        <v>1</v>
      </c>
      <c r="F1055" s="0" t="n">
        <v>0</v>
      </c>
      <c r="G1055" s="0" t="n">
        <v>0.203687</v>
      </c>
      <c r="H1055" s="0" t="n">
        <v>256800</v>
      </c>
    </row>
    <row r="1056" customFormat="false" ht="15" hidden="false" customHeight="false" outlineLevel="0" collapsed="false">
      <c r="A1056" s="0" t="n">
        <v>1054</v>
      </c>
      <c r="B1056" s="0" t="n">
        <v>2</v>
      </c>
      <c r="C1056" s="0" t="n">
        <v>44</v>
      </c>
      <c r="D1056" s="0" t="n">
        <v>21</v>
      </c>
      <c r="E1056" s="0" t="n">
        <v>0</v>
      </c>
      <c r="F1056" s="0" t="n">
        <v>0</v>
      </c>
      <c r="G1056" s="0" t="n">
        <v>0.239912</v>
      </c>
      <c r="H1056" s="0" t="n">
        <v>256800</v>
      </c>
    </row>
    <row r="1057" customFormat="false" ht="15" hidden="false" customHeight="false" outlineLevel="0" collapsed="false">
      <c r="A1057" s="0" t="n">
        <v>1055</v>
      </c>
      <c r="B1057" s="0" t="n">
        <v>2</v>
      </c>
      <c r="C1057" s="0" t="n">
        <v>44</v>
      </c>
      <c r="D1057" s="0" t="n">
        <v>22</v>
      </c>
      <c r="E1057" s="0" t="n">
        <v>0</v>
      </c>
      <c r="F1057" s="0" t="n">
        <v>0</v>
      </c>
      <c r="G1057" s="0" t="n">
        <v>0.195804</v>
      </c>
      <c r="H1057" s="0" t="n">
        <v>256800</v>
      </c>
    </row>
    <row r="1058" customFormat="false" ht="15" hidden="false" customHeight="false" outlineLevel="0" collapsed="false">
      <c r="A1058" s="0" t="n">
        <v>1056</v>
      </c>
      <c r="B1058" s="0" t="n">
        <v>2</v>
      </c>
      <c r="C1058" s="0" t="n">
        <v>44</v>
      </c>
      <c r="D1058" s="0" t="n">
        <v>23</v>
      </c>
      <c r="E1058" s="0" t="n">
        <v>0</v>
      </c>
      <c r="F1058" s="0" t="n">
        <v>0</v>
      </c>
      <c r="G1058" s="0" t="n">
        <v>0.128844</v>
      </c>
      <c r="H1058" s="0" t="n">
        <v>256800</v>
      </c>
    </row>
    <row r="1059" customFormat="false" ht="15" hidden="false" customHeight="false" outlineLevel="0" collapsed="false">
      <c r="A1059" s="0" t="n">
        <v>1057</v>
      </c>
      <c r="B1059" s="0" t="n">
        <v>2</v>
      </c>
      <c r="C1059" s="0" t="n">
        <v>45</v>
      </c>
      <c r="D1059" s="0" t="n">
        <v>0</v>
      </c>
      <c r="E1059" s="0" t="n">
        <v>0</v>
      </c>
      <c r="F1059" s="0" t="n">
        <v>0</v>
      </c>
      <c r="G1059" s="0" t="n">
        <v>0.133345</v>
      </c>
      <c r="H1059" s="0" t="n">
        <v>256800</v>
      </c>
    </row>
    <row r="1060" customFormat="false" ht="15" hidden="false" customHeight="false" outlineLevel="0" collapsed="false">
      <c r="A1060" s="0" t="n">
        <v>1058</v>
      </c>
      <c r="B1060" s="0" t="n">
        <v>2</v>
      </c>
      <c r="C1060" s="0" t="n">
        <v>45</v>
      </c>
      <c r="D1060" s="0" t="n">
        <v>1</v>
      </c>
      <c r="E1060" s="0" t="n">
        <v>0</v>
      </c>
      <c r="F1060" s="0" t="n">
        <v>0</v>
      </c>
      <c r="G1060" s="0" t="n">
        <v>0.172286</v>
      </c>
      <c r="H1060" s="0" t="n">
        <v>256800</v>
      </c>
    </row>
    <row r="1061" customFormat="false" ht="15" hidden="false" customHeight="false" outlineLevel="0" collapsed="false">
      <c r="A1061" s="0" t="n">
        <v>1059</v>
      </c>
      <c r="B1061" s="0" t="n">
        <v>2</v>
      </c>
      <c r="C1061" s="0" t="n">
        <v>45</v>
      </c>
      <c r="D1061" s="0" t="n">
        <v>2</v>
      </c>
      <c r="E1061" s="0" t="n">
        <v>0</v>
      </c>
      <c r="F1061" s="0" t="n">
        <v>0</v>
      </c>
      <c r="G1061" s="0" t="n">
        <v>0.191981</v>
      </c>
      <c r="H1061" s="0" t="n">
        <v>256800</v>
      </c>
    </row>
    <row r="1062" customFormat="false" ht="15" hidden="false" customHeight="false" outlineLevel="0" collapsed="false">
      <c r="A1062" s="0" t="n">
        <v>1060</v>
      </c>
      <c r="B1062" s="0" t="n">
        <v>2</v>
      </c>
      <c r="C1062" s="0" t="n">
        <v>45</v>
      </c>
      <c r="D1062" s="0" t="n">
        <v>3</v>
      </c>
      <c r="E1062" s="0" t="n">
        <v>0</v>
      </c>
      <c r="F1062" s="0" t="n">
        <v>0</v>
      </c>
      <c r="G1062" s="0" t="n">
        <v>0.237047</v>
      </c>
      <c r="H1062" s="0" t="n">
        <v>256800</v>
      </c>
    </row>
    <row r="1063" customFormat="false" ht="15" hidden="false" customHeight="false" outlineLevel="0" collapsed="false">
      <c r="A1063" s="0" t="n">
        <v>1061</v>
      </c>
      <c r="B1063" s="0" t="n">
        <v>2</v>
      </c>
      <c r="C1063" s="0" t="n">
        <v>45</v>
      </c>
      <c r="D1063" s="0" t="n">
        <v>4</v>
      </c>
      <c r="E1063" s="0" t="n">
        <v>0</v>
      </c>
      <c r="F1063" s="0" t="n">
        <v>0</v>
      </c>
      <c r="G1063" s="0" t="n">
        <v>0.340108</v>
      </c>
      <c r="H1063" s="0" t="n">
        <v>256800</v>
      </c>
    </row>
    <row r="1064" customFormat="false" ht="15" hidden="false" customHeight="false" outlineLevel="0" collapsed="false">
      <c r="A1064" s="0" t="n">
        <v>1062</v>
      </c>
      <c r="B1064" s="0" t="n">
        <v>2</v>
      </c>
      <c r="C1064" s="0" t="n">
        <v>45</v>
      </c>
      <c r="D1064" s="0" t="n">
        <v>5</v>
      </c>
      <c r="E1064" s="0" t="n">
        <v>0</v>
      </c>
      <c r="F1064" s="0" t="n">
        <v>0</v>
      </c>
      <c r="G1064" s="0" t="n">
        <v>0.463214</v>
      </c>
      <c r="H1064" s="0" t="n">
        <v>256800</v>
      </c>
    </row>
    <row r="1065" customFormat="false" ht="15" hidden="false" customHeight="false" outlineLevel="0" collapsed="false">
      <c r="A1065" s="0" t="n">
        <v>1063</v>
      </c>
      <c r="B1065" s="0" t="n">
        <v>2</v>
      </c>
      <c r="C1065" s="0" t="n">
        <v>45</v>
      </c>
      <c r="D1065" s="0" t="n">
        <v>6</v>
      </c>
      <c r="E1065" s="0" t="n">
        <v>0</v>
      </c>
      <c r="F1065" s="0" t="n">
        <v>0</v>
      </c>
      <c r="G1065" s="0" t="n">
        <v>0.72526</v>
      </c>
      <c r="H1065" s="0" t="n">
        <v>256800</v>
      </c>
    </row>
    <row r="1066" customFormat="false" ht="15" hidden="false" customHeight="false" outlineLevel="0" collapsed="false">
      <c r="A1066" s="0" t="n">
        <v>1064</v>
      </c>
      <c r="B1066" s="0" t="n">
        <v>2</v>
      </c>
      <c r="C1066" s="0" t="n">
        <v>45</v>
      </c>
      <c r="D1066" s="0" t="n">
        <v>7</v>
      </c>
      <c r="E1066" s="0" t="n">
        <v>1</v>
      </c>
      <c r="F1066" s="0" t="n">
        <v>0.142936</v>
      </c>
      <c r="G1066" s="0" t="n">
        <v>0.518034</v>
      </c>
      <c r="H1066" s="0" t="n">
        <v>256600</v>
      </c>
    </row>
    <row r="1067" customFormat="false" ht="15" hidden="false" customHeight="false" outlineLevel="0" collapsed="false">
      <c r="A1067" s="0" t="n">
        <v>1065</v>
      </c>
      <c r="B1067" s="0" t="n">
        <v>2</v>
      </c>
      <c r="C1067" s="0" t="n">
        <v>45</v>
      </c>
      <c r="D1067" s="0" t="n">
        <v>8</v>
      </c>
      <c r="E1067" s="0" t="n">
        <v>1</v>
      </c>
      <c r="F1067" s="0" t="n">
        <v>0.482833</v>
      </c>
      <c r="G1067" s="0" t="n">
        <v>0.58156</v>
      </c>
      <c r="H1067" s="0" t="n">
        <v>256400</v>
      </c>
    </row>
    <row r="1068" customFormat="false" ht="15" hidden="false" customHeight="false" outlineLevel="0" collapsed="false">
      <c r="A1068" s="0" t="n">
        <v>1066</v>
      </c>
      <c r="B1068" s="0" t="n">
        <v>2</v>
      </c>
      <c r="C1068" s="0" t="n">
        <v>45</v>
      </c>
      <c r="D1068" s="0" t="n">
        <v>9</v>
      </c>
      <c r="E1068" s="0" t="n">
        <v>0</v>
      </c>
      <c r="F1068" s="0" t="n">
        <v>0.847715</v>
      </c>
      <c r="G1068" s="0" t="n">
        <v>0.817698</v>
      </c>
      <c r="H1068" s="0" t="n">
        <v>256400</v>
      </c>
    </row>
    <row r="1069" customFormat="false" ht="15" hidden="false" customHeight="false" outlineLevel="0" collapsed="false">
      <c r="A1069" s="0" t="n">
        <v>1067</v>
      </c>
      <c r="B1069" s="0" t="n">
        <v>2</v>
      </c>
      <c r="C1069" s="0" t="n">
        <v>45</v>
      </c>
      <c r="D1069" s="0" t="n">
        <v>10</v>
      </c>
      <c r="E1069" s="0" t="n">
        <v>0</v>
      </c>
      <c r="F1069" s="0" t="n">
        <v>1</v>
      </c>
      <c r="G1069" s="0" t="n">
        <v>0.742909</v>
      </c>
      <c r="H1069" s="0" t="n">
        <v>256400</v>
      </c>
    </row>
    <row r="1070" customFormat="false" ht="15" hidden="false" customHeight="false" outlineLevel="0" collapsed="false">
      <c r="A1070" s="0" t="n">
        <v>1068</v>
      </c>
      <c r="B1070" s="0" t="n">
        <v>2</v>
      </c>
      <c r="C1070" s="0" t="n">
        <v>45</v>
      </c>
      <c r="D1070" s="0" t="n">
        <v>11</v>
      </c>
      <c r="E1070" s="0" t="n">
        <v>0</v>
      </c>
      <c r="F1070" s="0" t="n">
        <v>1</v>
      </c>
      <c r="G1070" s="0" t="n">
        <v>0.762757</v>
      </c>
      <c r="H1070" s="0" t="n">
        <v>256400</v>
      </c>
    </row>
    <row r="1071" customFormat="false" ht="15" hidden="false" customHeight="false" outlineLevel="0" collapsed="false">
      <c r="A1071" s="0" t="n">
        <v>1069</v>
      </c>
      <c r="B1071" s="0" t="n">
        <v>2</v>
      </c>
      <c r="C1071" s="0" t="n">
        <v>45</v>
      </c>
      <c r="D1071" s="0" t="n">
        <v>12</v>
      </c>
      <c r="E1071" s="0" t="n">
        <v>0</v>
      </c>
      <c r="F1071" s="0" t="n">
        <v>1</v>
      </c>
      <c r="G1071" s="0" t="n">
        <v>0.700588</v>
      </c>
      <c r="H1071" s="0" t="n">
        <v>256400</v>
      </c>
    </row>
    <row r="1072" customFormat="false" ht="15" hidden="false" customHeight="false" outlineLevel="0" collapsed="false">
      <c r="A1072" s="0" t="n">
        <v>1070</v>
      </c>
      <c r="B1072" s="0" t="n">
        <v>2</v>
      </c>
      <c r="C1072" s="0" t="n">
        <v>45</v>
      </c>
      <c r="D1072" s="0" t="n">
        <v>13</v>
      </c>
      <c r="E1072" s="0" t="n">
        <v>0</v>
      </c>
      <c r="F1072" s="0" t="n">
        <v>1</v>
      </c>
      <c r="G1072" s="0" t="n">
        <v>0.382411</v>
      </c>
      <c r="H1072" s="0" t="n">
        <v>256400</v>
      </c>
    </row>
    <row r="1073" customFormat="false" ht="15" hidden="false" customHeight="false" outlineLevel="0" collapsed="false">
      <c r="A1073" s="0" t="n">
        <v>1071</v>
      </c>
      <c r="B1073" s="0" t="n">
        <v>2</v>
      </c>
      <c r="C1073" s="0" t="n">
        <v>45</v>
      </c>
      <c r="D1073" s="0" t="n">
        <v>14</v>
      </c>
      <c r="E1073" s="0" t="n">
        <v>0</v>
      </c>
      <c r="F1073" s="0" t="n">
        <v>1</v>
      </c>
      <c r="G1073" s="0" t="n">
        <v>0.444563</v>
      </c>
      <c r="H1073" s="0" t="n">
        <v>256400</v>
      </c>
    </row>
    <row r="1074" customFormat="false" ht="15" hidden="false" customHeight="false" outlineLevel="0" collapsed="false">
      <c r="A1074" s="0" t="n">
        <v>1072</v>
      </c>
      <c r="B1074" s="0" t="n">
        <v>2</v>
      </c>
      <c r="C1074" s="0" t="n">
        <v>45</v>
      </c>
      <c r="D1074" s="0" t="n">
        <v>15</v>
      </c>
      <c r="E1074" s="0" t="n">
        <v>0</v>
      </c>
      <c r="F1074" s="0" t="n">
        <v>0.847715</v>
      </c>
      <c r="G1074" s="0" t="n">
        <v>0.325264</v>
      </c>
      <c r="H1074" s="0" t="n">
        <v>256400</v>
      </c>
    </row>
    <row r="1075" customFormat="false" ht="15" hidden="false" customHeight="false" outlineLevel="0" collapsed="false">
      <c r="A1075" s="0" t="n">
        <v>1073</v>
      </c>
      <c r="B1075" s="0" t="n">
        <v>2</v>
      </c>
      <c r="C1075" s="0" t="n">
        <v>45</v>
      </c>
      <c r="D1075" s="0" t="n">
        <v>16</v>
      </c>
      <c r="E1075" s="0" t="n">
        <v>0</v>
      </c>
      <c r="F1075" s="0" t="n">
        <v>0.482833</v>
      </c>
      <c r="G1075" s="0" t="n">
        <v>0.43403</v>
      </c>
      <c r="H1075" s="0" t="n">
        <v>256400</v>
      </c>
    </row>
    <row r="1076" customFormat="false" ht="15" hidden="false" customHeight="false" outlineLevel="0" collapsed="false">
      <c r="A1076" s="0" t="n">
        <v>1074</v>
      </c>
      <c r="B1076" s="0" t="n">
        <v>2</v>
      </c>
      <c r="C1076" s="0" t="n">
        <v>45</v>
      </c>
      <c r="D1076" s="0" t="n">
        <v>17</v>
      </c>
      <c r="E1076" s="0" t="n">
        <v>0</v>
      </c>
      <c r="F1076" s="0" t="n">
        <v>0.142936</v>
      </c>
      <c r="G1076" s="0" t="n">
        <v>0.454114</v>
      </c>
      <c r="H1076" s="0" t="n">
        <v>256400</v>
      </c>
    </row>
    <row r="1077" customFormat="false" ht="15" hidden="false" customHeight="false" outlineLevel="0" collapsed="false">
      <c r="A1077" s="0" t="n">
        <v>1075</v>
      </c>
      <c r="B1077" s="0" t="n">
        <v>2</v>
      </c>
      <c r="C1077" s="0" t="n">
        <v>45</v>
      </c>
      <c r="D1077" s="0" t="n">
        <v>18</v>
      </c>
      <c r="E1077" s="0" t="n">
        <v>0</v>
      </c>
      <c r="F1077" s="0" t="n">
        <v>0</v>
      </c>
      <c r="G1077" s="0" t="n">
        <v>0.607977</v>
      </c>
      <c r="H1077" s="0" t="n">
        <v>256400</v>
      </c>
    </row>
    <row r="1078" customFormat="false" ht="15" hidden="false" customHeight="false" outlineLevel="0" collapsed="false">
      <c r="A1078" s="0" t="n">
        <v>1076</v>
      </c>
      <c r="B1078" s="0" t="n">
        <v>2</v>
      </c>
      <c r="C1078" s="0" t="n">
        <v>45</v>
      </c>
      <c r="D1078" s="0" t="n">
        <v>19</v>
      </c>
      <c r="E1078" s="0" t="n">
        <v>1</v>
      </c>
      <c r="F1078" s="0" t="n">
        <v>0</v>
      </c>
      <c r="G1078" s="0" t="n">
        <v>0.75145</v>
      </c>
      <c r="H1078" s="0" t="n">
        <v>256200</v>
      </c>
    </row>
    <row r="1079" customFormat="false" ht="15" hidden="false" customHeight="false" outlineLevel="0" collapsed="false">
      <c r="A1079" s="0" t="n">
        <v>1077</v>
      </c>
      <c r="B1079" s="0" t="n">
        <v>2</v>
      </c>
      <c r="C1079" s="0" t="n">
        <v>45</v>
      </c>
      <c r="D1079" s="0" t="n">
        <v>20</v>
      </c>
      <c r="E1079" s="0" t="n">
        <v>1</v>
      </c>
      <c r="F1079" s="0" t="n">
        <v>0</v>
      </c>
      <c r="G1079" s="0" t="n">
        <v>0.397975</v>
      </c>
      <c r="H1079" s="0" t="n">
        <v>256000</v>
      </c>
    </row>
    <row r="1080" customFormat="false" ht="15" hidden="false" customHeight="false" outlineLevel="0" collapsed="false">
      <c r="A1080" s="0" t="n">
        <v>1078</v>
      </c>
      <c r="B1080" s="0" t="n">
        <v>2</v>
      </c>
      <c r="C1080" s="0" t="n">
        <v>45</v>
      </c>
      <c r="D1080" s="0" t="n">
        <v>21</v>
      </c>
      <c r="E1080" s="0" t="n">
        <v>0</v>
      </c>
      <c r="F1080" s="0" t="n">
        <v>0</v>
      </c>
      <c r="G1080" s="0" t="n">
        <v>0.373042</v>
      </c>
      <c r="H1080" s="0" t="n">
        <v>256000</v>
      </c>
    </row>
    <row r="1081" customFormat="false" ht="15" hidden="false" customHeight="false" outlineLevel="0" collapsed="false">
      <c r="A1081" s="0" t="n">
        <v>1079</v>
      </c>
      <c r="B1081" s="0" t="n">
        <v>2</v>
      </c>
      <c r="C1081" s="0" t="n">
        <v>45</v>
      </c>
      <c r="D1081" s="0" t="n">
        <v>22</v>
      </c>
      <c r="E1081" s="0" t="n">
        <v>0</v>
      </c>
      <c r="F1081" s="0" t="n">
        <v>0</v>
      </c>
      <c r="G1081" s="0" t="n">
        <v>0.366378</v>
      </c>
      <c r="H1081" s="0" t="n">
        <v>256000</v>
      </c>
    </row>
    <row r="1082" customFormat="false" ht="15" hidden="false" customHeight="false" outlineLevel="0" collapsed="false">
      <c r="A1082" s="0" t="n">
        <v>1080</v>
      </c>
      <c r="B1082" s="0" t="n">
        <v>2</v>
      </c>
      <c r="C1082" s="0" t="n">
        <v>45</v>
      </c>
      <c r="D1082" s="0" t="n">
        <v>23</v>
      </c>
      <c r="E1082" s="0" t="n">
        <v>0</v>
      </c>
      <c r="F1082" s="0" t="n">
        <v>0</v>
      </c>
      <c r="G1082" s="0" t="n">
        <v>0.325557</v>
      </c>
      <c r="H1082" s="0" t="n">
        <v>256000</v>
      </c>
    </row>
    <row r="1083" customFormat="false" ht="15" hidden="false" customHeight="false" outlineLevel="0" collapsed="false">
      <c r="A1083" s="0" t="n">
        <v>1081</v>
      </c>
      <c r="B1083" s="0" t="n">
        <v>2</v>
      </c>
      <c r="C1083" s="0" t="n">
        <v>46</v>
      </c>
      <c r="D1083" s="0" t="n">
        <v>0</v>
      </c>
      <c r="E1083" s="0" t="n">
        <v>0</v>
      </c>
      <c r="F1083" s="0" t="n">
        <v>0</v>
      </c>
      <c r="G1083" s="0" t="n">
        <v>0.276275</v>
      </c>
      <c r="H1083" s="0" t="n">
        <v>256000</v>
      </c>
    </row>
    <row r="1084" customFormat="false" ht="15" hidden="false" customHeight="false" outlineLevel="0" collapsed="false">
      <c r="A1084" s="0" t="n">
        <v>1082</v>
      </c>
      <c r="B1084" s="0" t="n">
        <v>2</v>
      </c>
      <c r="C1084" s="0" t="n">
        <v>46</v>
      </c>
      <c r="D1084" s="0" t="n">
        <v>1</v>
      </c>
      <c r="E1084" s="0" t="n">
        <v>0</v>
      </c>
      <c r="F1084" s="0" t="n">
        <v>0</v>
      </c>
      <c r="G1084" s="0" t="n">
        <v>0.257114</v>
      </c>
      <c r="H1084" s="0" t="n">
        <v>256000</v>
      </c>
    </row>
    <row r="1085" customFormat="false" ht="15" hidden="false" customHeight="false" outlineLevel="0" collapsed="false">
      <c r="A1085" s="0" t="n">
        <v>1083</v>
      </c>
      <c r="B1085" s="0" t="n">
        <v>2</v>
      </c>
      <c r="C1085" s="0" t="n">
        <v>46</v>
      </c>
      <c r="D1085" s="0" t="n">
        <v>2</v>
      </c>
      <c r="E1085" s="0" t="n">
        <v>0</v>
      </c>
      <c r="F1085" s="0" t="n">
        <v>0</v>
      </c>
      <c r="G1085" s="0" t="n">
        <v>0.173685</v>
      </c>
      <c r="H1085" s="0" t="n">
        <v>256000</v>
      </c>
    </row>
    <row r="1086" customFormat="false" ht="15" hidden="false" customHeight="false" outlineLevel="0" collapsed="false">
      <c r="A1086" s="0" t="n">
        <v>1084</v>
      </c>
      <c r="B1086" s="0" t="n">
        <v>2</v>
      </c>
      <c r="C1086" s="0" t="n">
        <v>46</v>
      </c>
      <c r="D1086" s="0" t="n">
        <v>3</v>
      </c>
      <c r="E1086" s="0" t="n">
        <v>0</v>
      </c>
      <c r="F1086" s="0" t="n">
        <v>0</v>
      </c>
      <c r="G1086" s="0" t="n">
        <v>0.139465</v>
      </c>
      <c r="H1086" s="0" t="n">
        <v>256000</v>
      </c>
    </row>
    <row r="1087" customFormat="false" ht="15" hidden="false" customHeight="false" outlineLevel="0" collapsed="false">
      <c r="A1087" s="0" t="n">
        <v>1085</v>
      </c>
      <c r="B1087" s="0" t="n">
        <v>2</v>
      </c>
      <c r="C1087" s="0" t="n">
        <v>46</v>
      </c>
      <c r="D1087" s="0" t="n">
        <v>4</v>
      </c>
      <c r="E1087" s="0" t="n">
        <v>0</v>
      </c>
      <c r="F1087" s="0" t="n">
        <v>0</v>
      </c>
      <c r="G1087" s="0" t="n">
        <v>0.105767</v>
      </c>
      <c r="H1087" s="0" t="n">
        <v>256000</v>
      </c>
    </row>
    <row r="1088" customFormat="false" ht="15" hidden="false" customHeight="false" outlineLevel="0" collapsed="false">
      <c r="A1088" s="0" t="n">
        <v>1086</v>
      </c>
      <c r="B1088" s="0" t="n">
        <v>2</v>
      </c>
      <c r="C1088" s="0" t="n">
        <v>46</v>
      </c>
      <c r="D1088" s="0" t="n">
        <v>5</v>
      </c>
      <c r="E1088" s="0" t="n">
        <v>0</v>
      </c>
      <c r="F1088" s="0" t="n">
        <v>0</v>
      </c>
      <c r="G1088" s="0" t="n">
        <v>0.170103</v>
      </c>
      <c r="H1088" s="0" t="n">
        <v>256000</v>
      </c>
    </row>
    <row r="1089" customFormat="false" ht="15" hidden="false" customHeight="false" outlineLevel="0" collapsed="false">
      <c r="A1089" s="0" t="n">
        <v>1087</v>
      </c>
      <c r="B1089" s="0" t="n">
        <v>2</v>
      </c>
      <c r="C1089" s="0" t="n">
        <v>46</v>
      </c>
      <c r="D1089" s="0" t="n">
        <v>6</v>
      </c>
      <c r="E1089" s="0" t="n">
        <v>0</v>
      </c>
      <c r="F1089" s="0" t="n">
        <v>0</v>
      </c>
      <c r="G1089" s="0" t="n">
        <v>0.226178</v>
      </c>
      <c r="H1089" s="0" t="n">
        <v>256000</v>
      </c>
    </row>
    <row r="1090" customFormat="false" ht="15" hidden="false" customHeight="false" outlineLevel="0" collapsed="false">
      <c r="A1090" s="0" t="n">
        <v>1088</v>
      </c>
      <c r="B1090" s="0" t="n">
        <v>2</v>
      </c>
      <c r="C1090" s="0" t="n">
        <v>46</v>
      </c>
      <c r="D1090" s="0" t="n">
        <v>7</v>
      </c>
      <c r="E1090" s="0" t="n">
        <v>1</v>
      </c>
      <c r="F1090" s="0" t="n">
        <v>0.147922</v>
      </c>
      <c r="G1090" s="0" t="n">
        <v>0.181744</v>
      </c>
      <c r="H1090" s="0" t="n">
        <v>255800</v>
      </c>
    </row>
    <row r="1091" customFormat="false" ht="15" hidden="false" customHeight="false" outlineLevel="0" collapsed="false">
      <c r="A1091" s="0" t="n">
        <v>1089</v>
      </c>
      <c r="B1091" s="0" t="n">
        <v>2</v>
      </c>
      <c r="C1091" s="0" t="n">
        <v>46</v>
      </c>
      <c r="D1091" s="0" t="n">
        <v>8</v>
      </c>
      <c r="E1091" s="0" t="n">
        <v>1</v>
      </c>
      <c r="F1091" s="0" t="n">
        <v>0.499677</v>
      </c>
      <c r="G1091" s="0" t="n">
        <v>0.268438</v>
      </c>
      <c r="H1091" s="0" t="n">
        <v>255600</v>
      </c>
    </row>
    <row r="1092" customFormat="false" ht="15" hidden="false" customHeight="false" outlineLevel="0" collapsed="false">
      <c r="A1092" s="0" t="n">
        <v>1090</v>
      </c>
      <c r="B1092" s="0" t="n">
        <v>2</v>
      </c>
      <c r="C1092" s="0" t="n">
        <v>46</v>
      </c>
      <c r="D1092" s="0" t="n">
        <v>9</v>
      </c>
      <c r="E1092" s="0" t="n">
        <v>0</v>
      </c>
      <c r="F1092" s="0" t="n">
        <v>0.877289</v>
      </c>
      <c r="G1092" s="0" t="n">
        <v>0.360266</v>
      </c>
      <c r="H1092" s="0" t="n">
        <v>255600</v>
      </c>
    </row>
    <row r="1093" customFormat="false" ht="15" hidden="false" customHeight="false" outlineLevel="0" collapsed="false">
      <c r="A1093" s="0" t="n">
        <v>1091</v>
      </c>
      <c r="B1093" s="0" t="n">
        <v>2</v>
      </c>
      <c r="C1093" s="0" t="n">
        <v>46</v>
      </c>
      <c r="D1093" s="0" t="n">
        <v>10</v>
      </c>
      <c r="E1093" s="0" t="n">
        <v>0</v>
      </c>
      <c r="F1093" s="0" t="n">
        <v>1</v>
      </c>
      <c r="G1093" s="0" t="n">
        <v>0.447783</v>
      </c>
      <c r="H1093" s="0" t="n">
        <v>255600</v>
      </c>
    </row>
    <row r="1094" customFormat="false" ht="15" hidden="false" customHeight="false" outlineLevel="0" collapsed="false">
      <c r="A1094" s="0" t="n">
        <v>1092</v>
      </c>
      <c r="B1094" s="0" t="n">
        <v>2</v>
      </c>
      <c r="C1094" s="0" t="n">
        <v>46</v>
      </c>
      <c r="D1094" s="0" t="n">
        <v>11</v>
      </c>
      <c r="E1094" s="0" t="n">
        <v>0</v>
      </c>
      <c r="F1094" s="0" t="n">
        <v>1</v>
      </c>
      <c r="G1094" s="0" t="n">
        <v>0.295648</v>
      </c>
      <c r="H1094" s="0" t="n">
        <v>255600</v>
      </c>
    </row>
    <row r="1095" customFormat="false" ht="15" hidden="false" customHeight="false" outlineLevel="0" collapsed="false">
      <c r="A1095" s="0" t="n">
        <v>1093</v>
      </c>
      <c r="B1095" s="0" t="n">
        <v>2</v>
      </c>
      <c r="C1095" s="0" t="n">
        <v>46</v>
      </c>
      <c r="D1095" s="0" t="n">
        <v>12</v>
      </c>
      <c r="E1095" s="0" t="n">
        <v>0</v>
      </c>
      <c r="F1095" s="0" t="n">
        <v>1</v>
      </c>
      <c r="G1095" s="0" t="n">
        <v>0.343534</v>
      </c>
      <c r="H1095" s="0" t="n">
        <v>255600</v>
      </c>
    </row>
    <row r="1096" customFormat="false" ht="15" hidden="false" customHeight="false" outlineLevel="0" collapsed="false">
      <c r="A1096" s="0" t="n">
        <v>1094</v>
      </c>
      <c r="B1096" s="0" t="n">
        <v>2</v>
      </c>
      <c r="C1096" s="0" t="n">
        <v>46</v>
      </c>
      <c r="D1096" s="0" t="n">
        <v>13</v>
      </c>
      <c r="E1096" s="0" t="n">
        <v>0</v>
      </c>
      <c r="F1096" s="0" t="n">
        <v>1</v>
      </c>
      <c r="G1096" s="0" t="n">
        <v>0.383599</v>
      </c>
      <c r="H1096" s="0" t="n">
        <v>255600</v>
      </c>
    </row>
    <row r="1097" customFormat="false" ht="15" hidden="false" customHeight="false" outlineLevel="0" collapsed="false">
      <c r="A1097" s="0" t="n">
        <v>1095</v>
      </c>
      <c r="B1097" s="0" t="n">
        <v>2</v>
      </c>
      <c r="C1097" s="0" t="n">
        <v>46</v>
      </c>
      <c r="D1097" s="0" t="n">
        <v>14</v>
      </c>
      <c r="E1097" s="0" t="n">
        <v>0</v>
      </c>
      <c r="F1097" s="0" t="n">
        <v>1</v>
      </c>
      <c r="G1097" s="0" t="n">
        <v>0.348237</v>
      </c>
      <c r="H1097" s="0" t="n">
        <v>255600</v>
      </c>
    </row>
    <row r="1098" customFormat="false" ht="15" hidden="false" customHeight="false" outlineLevel="0" collapsed="false">
      <c r="A1098" s="0" t="n">
        <v>1096</v>
      </c>
      <c r="B1098" s="0" t="n">
        <v>2</v>
      </c>
      <c r="C1098" s="0" t="n">
        <v>46</v>
      </c>
      <c r="D1098" s="0" t="n">
        <v>15</v>
      </c>
      <c r="E1098" s="0" t="n">
        <v>0</v>
      </c>
      <c r="F1098" s="0" t="n">
        <v>0.877289</v>
      </c>
      <c r="G1098" s="0" t="n">
        <v>0.47542</v>
      </c>
      <c r="H1098" s="0" t="n">
        <v>255600</v>
      </c>
    </row>
    <row r="1099" customFormat="false" ht="15" hidden="false" customHeight="false" outlineLevel="0" collapsed="false">
      <c r="A1099" s="0" t="n">
        <v>1097</v>
      </c>
      <c r="B1099" s="0" t="n">
        <v>2</v>
      </c>
      <c r="C1099" s="0" t="n">
        <v>46</v>
      </c>
      <c r="D1099" s="0" t="n">
        <v>16</v>
      </c>
      <c r="E1099" s="0" t="n">
        <v>0</v>
      </c>
      <c r="F1099" s="0" t="n">
        <v>0.499677</v>
      </c>
      <c r="G1099" s="0" t="n">
        <v>0.523649</v>
      </c>
      <c r="H1099" s="0" t="n">
        <v>255600</v>
      </c>
    </row>
    <row r="1100" customFormat="false" ht="15" hidden="false" customHeight="false" outlineLevel="0" collapsed="false">
      <c r="A1100" s="0" t="n">
        <v>1098</v>
      </c>
      <c r="B1100" s="0" t="n">
        <v>2</v>
      </c>
      <c r="C1100" s="0" t="n">
        <v>46</v>
      </c>
      <c r="D1100" s="0" t="n">
        <v>17</v>
      </c>
      <c r="E1100" s="0" t="n">
        <v>0</v>
      </c>
      <c r="F1100" s="0" t="n">
        <v>0.147922</v>
      </c>
      <c r="G1100" s="0" t="n">
        <v>0.514558</v>
      </c>
      <c r="H1100" s="0" t="n">
        <v>255600</v>
      </c>
    </row>
    <row r="1101" customFormat="false" ht="15" hidden="false" customHeight="false" outlineLevel="0" collapsed="false">
      <c r="A1101" s="0" t="n">
        <v>1099</v>
      </c>
      <c r="B1101" s="0" t="n">
        <v>2</v>
      </c>
      <c r="C1101" s="0" t="n">
        <v>46</v>
      </c>
      <c r="D1101" s="0" t="n">
        <v>18</v>
      </c>
      <c r="E1101" s="0" t="n">
        <v>0</v>
      </c>
      <c r="F1101" s="0" t="n">
        <v>0</v>
      </c>
      <c r="G1101" s="0" t="n">
        <v>0.493309</v>
      </c>
      <c r="H1101" s="0" t="n">
        <v>255600</v>
      </c>
    </row>
    <row r="1102" customFormat="false" ht="15" hidden="false" customHeight="false" outlineLevel="0" collapsed="false">
      <c r="A1102" s="0" t="n">
        <v>1100</v>
      </c>
      <c r="B1102" s="0" t="n">
        <v>2</v>
      </c>
      <c r="C1102" s="0" t="n">
        <v>46</v>
      </c>
      <c r="D1102" s="0" t="n">
        <v>19</v>
      </c>
      <c r="E1102" s="0" t="n">
        <v>1</v>
      </c>
      <c r="F1102" s="0" t="n">
        <v>0</v>
      </c>
      <c r="G1102" s="0" t="n">
        <v>0.376089</v>
      </c>
      <c r="H1102" s="0" t="n">
        <v>255400</v>
      </c>
    </row>
    <row r="1103" customFormat="false" ht="15" hidden="false" customHeight="false" outlineLevel="0" collapsed="false">
      <c r="A1103" s="0" t="n">
        <v>1101</v>
      </c>
      <c r="B1103" s="0" t="n">
        <v>2</v>
      </c>
      <c r="C1103" s="0" t="n">
        <v>46</v>
      </c>
      <c r="D1103" s="0" t="n">
        <v>20</v>
      </c>
      <c r="E1103" s="0" t="n">
        <v>1</v>
      </c>
      <c r="F1103" s="0" t="n">
        <v>0</v>
      </c>
      <c r="G1103" s="0" t="n">
        <v>0.382426</v>
      </c>
      <c r="H1103" s="0" t="n">
        <v>255200</v>
      </c>
    </row>
    <row r="1104" customFormat="false" ht="15" hidden="false" customHeight="false" outlineLevel="0" collapsed="false">
      <c r="A1104" s="0" t="n">
        <v>1102</v>
      </c>
      <c r="B1104" s="0" t="n">
        <v>2</v>
      </c>
      <c r="C1104" s="0" t="n">
        <v>46</v>
      </c>
      <c r="D1104" s="0" t="n">
        <v>21</v>
      </c>
      <c r="E1104" s="0" t="n">
        <v>0</v>
      </c>
      <c r="F1104" s="0" t="n">
        <v>0</v>
      </c>
      <c r="G1104" s="0" t="n">
        <v>0.294759</v>
      </c>
      <c r="H1104" s="0" t="n">
        <v>255200</v>
      </c>
    </row>
    <row r="1105" customFormat="false" ht="15" hidden="false" customHeight="false" outlineLevel="0" collapsed="false">
      <c r="A1105" s="0" t="n">
        <v>1103</v>
      </c>
      <c r="B1105" s="0" t="n">
        <v>2</v>
      </c>
      <c r="C1105" s="0" t="n">
        <v>46</v>
      </c>
      <c r="D1105" s="0" t="n">
        <v>22</v>
      </c>
      <c r="E1105" s="0" t="n">
        <v>0</v>
      </c>
      <c r="F1105" s="0" t="n">
        <v>0</v>
      </c>
      <c r="G1105" s="0" t="n">
        <v>0.248245</v>
      </c>
      <c r="H1105" s="0" t="n">
        <v>255200</v>
      </c>
    </row>
    <row r="1106" customFormat="false" ht="15" hidden="false" customHeight="false" outlineLevel="0" collapsed="false">
      <c r="A1106" s="0" t="n">
        <v>1104</v>
      </c>
      <c r="B1106" s="0" t="n">
        <v>2</v>
      </c>
      <c r="C1106" s="0" t="n">
        <v>46</v>
      </c>
      <c r="D1106" s="0" t="n">
        <v>23</v>
      </c>
      <c r="E1106" s="0" t="n">
        <v>0</v>
      </c>
      <c r="F1106" s="0" t="n">
        <v>0</v>
      </c>
      <c r="G1106" s="0" t="n">
        <v>0.249616</v>
      </c>
      <c r="H1106" s="0" t="n">
        <v>255200</v>
      </c>
    </row>
    <row r="1107" customFormat="false" ht="15" hidden="false" customHeight="false" outlineLevel="0" collapsed="false">
      <c r="A1107" s="0" t="n">
        <v>1105</v>
      </c>
      <c r="B1107" s="0" t="n">
        <v>2</v>
      </c>
      <c r="C1107" s="0" t="n">
        <v>47</v>
      </c>
      <c r="D1107" s="0" t="n">
        <v>0</v>
      </c>
      <c r="E1107" s="0" t="n">
        <v>0</v>
      </c>
      <c r="F1107" s="0" t="n">
        <v>0</v>
      </c>
      <c r="G1107" s="0" t="n">
        <v>0.183624</v>
      </c>
      <c r="H1107" s="0" t="n">
        <v>255200</v>
      </c>
    </row>
    <row r="1108" customFormat="false" ht="15" hidden="false" customHeight="false" outlineLevel="0" collapsed="false">
      <c r="A1108" s="0" t="n">
        <v>1106</v>
      </c>
      <c r="B1108" s="0" t="n">
        <v>2</v>
      </c>
      <c r="C1108" s="0" t="n">
        <v>47</v>
      </c>
      <c r="D1108" s="0" t="n">
        <v>1</v>
      </c>
      <c r="E1108" s="0" t="n">
        <v>0</v>
      </c>
      <c r="F1108" s="0" t="n">
        <v>0</v>
      </c>
      <c r="G1108" s="0" t="n">
        <v>0.260302</v>
      </c>
      <c r="H1108" s="0" t="n">
        <v>255200</v>
      </c>
    </row>
    <row r="1109" customFormat="false" ht="15" hidden="false" customHeight="false" outlineLevel="0" collapsed="false">
      <c r="A1109" s="0" t="n">
        <v>1107</v>
      </c>
      <c r="B1109" s="0" t="n">
        <v>2</v>
      </c>
      <c r="C1109" s="0" t="n">
        <v>47</v>
      </c>
      <c r="D1109" s="0" t="n">
        <v>2</v>
      </c>
      <c r="E1109" s="0" t="n">
        <v>0</v>
      </c>
      <c r="F1109" s="0" t="n">
        <v>0</v>
      </c>
      <c r="G1109" s="0" t="n">
        <v>0.249553</v>
      </c>
      <c r="H1109" s="0" t="n">
        <v>255200</v>
      </c>
    </row>
    <row r="1110" customFormat="false" ht="15" hidden="false" customHeight="false" outlineLevel="0" collapsed="false">
      <c r="A1110" s="0" t="n">
        <v>1108</v>
      </c>
      <c r="B1110" s="0" t="n">
        <v>2</v>
      </c>
      <c r="C1110" s="0" t="n">
        <v>47</v>
      </c>
      <c r="D1110" s="0" t="n">
        <v>3</v>
      </c>
      <c r="E1110" s="0" t="n">
        <v>0</v>
      </c>
      <c r="F1110" s="0" t="n">
        <v>0</v>
      </c>
      <c r="G1110" s="0" t="n">
        <v>0.158059</v>
      </c>
      <c r="H1110" s="0" t="n">
        <v>255200</v>
      </c>
    </row>
    <row r="1111" customFormat="false" ht="15" hidden="false" customHeight="false" outlineLevel="0" collapsed="false">
      <c r="A1111" s="0" t="n">
        <v>1109</v>
      </c>
      <c r="B1111" s="0" t="n">
        <v>2</v>
      </c>
      <c r="C1111" s="0" t="n">
        <v>47</v>
      </c>
      <c r="D1111" s="0" t="n">
        <v>4</v>
      </c>
      <c r="E1111" s="0" t="n">
        <v>0</v>
      </c>
      <c r="F1111" s="0" t="n">
        <v>0</v>
      </c>
      <c r="G1111" s="0" t="n">
        <v>0.215089</v>
      </c>
      <c r="H1111" s="0" t="n">
        <v>255200</v>
      </c>
    </row>
    <row r="1112" customFormat="false" ht="15" hidden="false" customHeight="false" outlineLevel="0" collapsed="false">
      <c r="A1112" s="0" t="n">
        <v>1110</v>
      </c>
      <c r="B1112" s="0" t="n">
        <v>2</v>
      </c>
      <c r="C1112" s="0" t="n">
        <v>47</v>
      </c>
      <c r="D1112" s="0" t="n">
        <v>5</v>
      </c>
      <c r="E1112" s="0" t="n">
        <v>0</v>
      </c>
      <c r="F1112" s="0" t="n">
        <v>0</v>
      </c>
      <c r="G1112" s="0" t="n">
        <v>0.32129</v>
      </c>
      <c r="H1112" s="0" t="n">
        <v>255200</v>
      </c>
    </row>
    <row r="1113" customFormat="false" ht="15" hidden="false" customHeight="false" outlineLevel="0" collapsed="false">
      <c r="A1113" s="0" t="n">
        <v>1111</v>
      </c>
      <c r="B1113" s="0" t="n">
        <v>2</v>
      </c>
      <c r="C1113" s="0" t="n">
        <v>47</v>
      </c>
      <c r="D1113" s="0" t="n">
        <v>6</v>
      </c>
      <c r="E1113" s="0" t="n">
        <v>0</v>
      </c>
      <c r="F1113" s="0" t="n">
        <v>0</v>
      </c>
      <c r="G1113" s="0" t="n">
        <v>0.336097</v>
      </c>
      <c r="H1113" s="0" t="n">
        <v>255200</v>
      </c>
    </row>
    <row r="1114" customFormat="false" ht="15" hidden="false" customHeight="false" outlineLevel="0" collapsed="false">
      <c r="A1114" s="0" t="n">
        <v>1112</v>
      </c>
      <c r="B1114" s="0" t="n">
        <v>2</v>
      </c>
      <c r="C1114" s="0" t="n">
        <v>47</v>
      </c>
      <c r="D1114" s="0" t="n">
        <v>7</v>
      </c>
      <c r="E1114" s="0" t="n">
        <v>1</v>
      </c>
      <c r="F1114" s="0" t="n">
        <v>0.111108</v>
      </c>
      <c r="G1114" s="0" t="n">
        <v>0.181413</v>
      </c>
      <c r="H1114" s="0" t="n">
        <v>255000</v>
      </c>
    </row>
    <row r="1115" customFormat="false" ht="15" hidden="false" customHeight="false" outlineLevel="0" collapsed="false">
      <c r="A1115" s="0" t="n">
        <v>1113</v>
      </c>
      <c r="B1115" s="0" t="n">
        <v>2</v>
      </c>
      <c r="C1115" s="0" t="n">
        <v>47</v>
      </c>
      <c r="D1115" s="0" t="n">
        <v>8</v>
      </c>
      <c r="E1115" s="0" t="n">
        <v>1</v>
      </c>
      <c r="F1115" s="0" t="n">
        <v>0.37532</v>
      </c>
      <c r="G1115" s="0" t="n">
        <v>0.108686</v>
      </c>
      <c r="H1115" s="0" t="n">
        <v>254800</v>
      </c>
    </row>
    <row r="1116" customFormat="false" ht="15" hidden="false" customHeight="false" outlineLevel="0" collapsed="false">
      <c r="A1116" s="0" t="n">
        <v>1114</v>
      </c>
      <c r="B1116" s="0" t="n">
        <v>2</v>
      </c>
      <c r="C1116" s="0" t="n">
        <v>47</v>
      </c>
      <c r="D1116" s="0" t="n">
        <v>9</v>
      </c>
      <c r="E1116" s="0" t="n">
        <v>0</v>
      </c>
      <c r="F1116" s="0" t="n">
        <v>0.658955</v>
      </c>
      <c r="G1116" s="0" t="n">
        <v>0.162405</v>
      </c>
      <c r="H1116" s="0" t="n">
        <v>254800</v>
      </c>
    </row>
    <row r="1117" customFormat="false" ht="15" hidden="false" customHeight="false" outlineLevel="0" collapsed="false">
      <c r="A1117" s="0" t="n">
        <v>1115</v>
      </c>
      <c r="B1117" s="0" t="n">
        <v>2</v>
      </c>
      <c r="C1117" s="0" t="n">
        <v>47</v>
      </c>
      <c r="D1117" s="0" t="n">
        <v>10</v>
      </c>
      <c r="E1117" s="0" t="n">
        <v>0</v>
      </c>
      <c r="F1117" s="0" t="n">
        <v>0.904236</v>
      </c>
      <c r="G1117" s="0" t="n">
        <v>0.186412</v>
      </c>
      <c r="H1117" s="0" t="n">
        <v>254800</v>
      </c>
    </row>
    <row r="1118" customFormat="false" ht="15" hidden="false" customHeight="false" outlineLevel="0" collapsed="false">
      <c r="A1118" s="0" t="n">
        <v>1116</v>
      </c>
      <c r="B1118" s="0" t="n">
        <v>2</v>
      </c>
      <c r="C1118" s="0" t="n">
        <v>47</v>
      </c>
      <c r="D1118" s="0" t="n">
        <v>11</v>
      </c>
      <c r="E1118" s="0" t="n">
        <v>0</v>
      </c>
      <c r="F1118" s="0" t="n">
        <v>1</v>
      </c>
      <c r="G1118" s="0" t="n">
        <v>0.170824</v>
      </c>
      <c r="H1118" s="0" t="n">
        <v>254800</v>
      </c>
    </row>
    <row r="1119" customFormat="false" ht="15" hidden="false" customHeight="false" outlineLevel="0" collapsed="false">
      <c r="A1119" s="0" t="n">
        <v>1117</v>
      </c>
      <c r="B1119" s="0" t="n">
        <v>2</v>
      </c>
      <c r="C1119" s="0" t="n">
        <v>47</v>
      </c>
      <c r="D1119" s="0" t="n">
        <v>12</v>
      </c>
      <c r="E1119" s="0" t="n">
        <v>0</v>
      </c>
      <c r="F1119" s="0" t="n">
        <v>1</v>
      </c>
      <c r="G1119" s="0" t="n">
        <v>0.188008</v>
      </c>
      <c r="H1119" s="0" t="n">
        <v>254800</v>
      </c>
    </row>
    <row r="1120" customFormat="false" ht="15" hidden="false" customHeight="false" outlineLevel="0" collapsed="false">
      <c r="A1120" s="0" t="n">
        <v>1118</v>
      </c>
      <c r="B1120" s="0" t="n">
        <v>2</v>
      </c>
      <c r="C1120" s="0" t="n">
        <v>47</v>
      </c>
      <c r="D1120" s="0" t="n">
        <v>13</v>
      </c>
      <c r="E1120" s="0" t="n">
        <v>0</v>
      </c>
      <c r="F1120" s="0" t="n">
        <v>1</v>
      </c>
      <c r="G1120" s="0" t="n">
        <v>0.171547</v>
      </c>
      <c r="H1120" s="0" t="n">
        <v>254800</v>
      </c>
    </row>
    <row r="1121" customFormat="false" ht="15" hidden="false" customHeight="false" outlineLevel="0" collapsed="false">
      <c r="A1121" s="0" t="n">
        <v>1119</v>
      </c>
      <c r="B1121" s="0" t="n">
        <v>2</v>
      </c>
      <c r="C1121" s="0" t="n">
        <v>47</v>
      </c>
      <c r="D1121" s="0" t="n">
        <v>14</v>
      </c>
      <c r="E1121" s="0" t="n">
        <v>0</v>
      </c>
      <c r="F1121" s="0" t="n">
        <v>0.904236</v>
      </c>
      <c r="G1121" s="0" t="n">
        <v>0.119257</v>
      </c>
      <c r="H1121" s="0" t="n">
        <v>254800</v>
      </c>
    </row>
    <row r="1122" customFormat="false" ht="15" hidden="false" customHeight="false" outlineLevel="0" collapsed="false">
      <c r="A1122" s="0" t="n">
        <v>1120</v>
      </c>
      <c r="B1122" s="0" t="n">
        <v>2</v>
      </c>
      <c r="C1122" s="0" t="n">
        <v>47</v>
      </c>
      <c r="D1122" s="0" t="n">
        <v>15</v>
      </c>
      <c r="E1122" s="0" t="n">
        <v>0</v>
      </c>
      <c r="F1122" s="0" t="n">
        <v>0.658955</v>
      </c>
      <c r="G1122" s="0" t="n">
        <v>0.111114</v>
      </c>
      <c r="H1122" s="0" t="n">
        <v>254800</v>
      </c>
    </row>
    <row r="1123" customFormat="false" ht="15" hidden="false" customHeight="false" outlineLevel="0" collapsed="false">
      <c r="A1123" s="0" t="n">
        <v>1121</v>
      </c>
      <c r="B1123" s="0" t="n">
        <v>2</v>
      </c>
      <c r="C1123" s="0" t="n">
        <v>47</v>
      </c>
      <c r="D1123" s="0" t="n">
        <v>16</v>
      </c>
      <c r="E1123" s="0" t="n">
        <v>0</v>
      </c>
      <c r="F1123" s="0" t="n">
        <v>0.37532</v>
      </c>
      <c r="G1123" s="0" t="n">
        <v>0.099626</v>
      </c>
      <c r="H1123" s="0" t="n">
        <v>254800</v>
      </c>
    </row>
    <row r="1124" customFormat="false" ht="15" hidden="false" customHeight="false" outlineLevel="0" collapsed="false">
      <c r="A1124" s="0" t="n">
        <v>1122</v>
      </c>
      <c r="B1124" s="0" t="n">
        <v>2</v>
      </c>
      <c r="C1124" s="0" t="n">
        <v>47</v>
      </c>
      <c r="D1124" s="0" t="n">
        <v>17</v>
      </c>
      <c r="E1124" s="0" t="n">
        <v>0</v>
      </c>
      <c r="F1124" s="0" t="n">
        <v>0.111108</v>
      </c>
      <c r="G1124" s="0" t="n">
        <v>0.131902</v>
      </c>
      <c r="H1124" s="0" t="n">
        <v>254800</v>
      </c>
    </row>
    <row r="1125" customFormat="false" ht="15" hidden="false" customHeight="false" outlineLevel="0" collapsed="false">
      <c r="A1125" s="0" t="n">
        <v>1123</v>
      </c>
      <c r="B1125" s="0" t="n">
        <v>2</v>
      </c>
      <c r="C1125" s="0" t="n">
        <v>47</v>
      </c>
      <c r="D1125" s="0" t="n">
        <v>18</v>
      </c>
      <c r="E1125" s="0" t="n">
        <v>0</v>
      </c>
      <c r="F1125" s="0" t="n">
        <v>0</v>
      </c>
      <c r="G1125" s="0" t="n">
        <v>0.187905</v>
      </c>
      <c r="H1125" s="0" t="n">
        <v>254800</v>
      </c>
    </row>
    <row r="1126" customFormat="false" ht="15" hidden="false" customHeight="false" outlineLevel="0" collapsed="false">
      <c r="A1126" s="0" t="n">
        <v>1124</v>
      </c>
      <c r="B1126" s="0" t="n">
        <v>2</v>
      </c>
      <c r="C1126" s="0" t="n">
        <v>47</v>
      </c>
      <c r="D1126" s="0" t="n">
        <v>19</v>
      </c>
      <c r="E1126" s="0" t="n">
        <v>1</v>
      </c>
      <c r="F1126" s="0" t="n">
        <v>0</v>
      </c>
      <c r="G1126" s="0" t="n">
        <v>0.256102</v>
      </c>
      <c r="H1126" s="0" t="n">
        <v>254600</v>
      </c>
    </row>
    <row r="1127" customFormat="false" ht="15" hidden="false" customHeight="false" outlineLevel="0" collapsed="false">
      <c r="A1127" s="0" t="n">
        <v>1125</v>
      </c>
      <c r="B1127" s="0" t="n">
        <v>2</v>
      </c>
      <c r="C1127" s="0" t="n">
        <v>47</v>
      </c>
      <c r="D1127" s="0" t="n">
        <v>20</v>
      </c>
      <c r="E1127" s="0" t="n">
        <v>1</v>
      </c>
      <c r="F1127" s="0" t="n">
        <v>0</v>
      </c>
      <c r="G1127" s="0" t="n">
        <v>0.351395</v>
      </c>
      <c r="H1127" s="0" t="n">
        <v>254400</v>
      </c>
    </row>
    <row r="1128" customFormat="false" ht="15" hidden="false" customHeight="false" outlineLevel="0" collapsed="false">
      <c r="A1128" s="0" t="n">
        <v>1126</v>
      </c>
      <c r="B1128" s="0" t="n">
        <v>2</v>
      </c>
      <c r="C1128" s="0" t="n">
        <v>47</v>
      </c>
      <c r="D1128" s="0" t="n">
        <v>21</v>
      </c>
      <c r="E1128" s="0" t="n">
        <v>0</v>
      </c>
      <c r="F1128" s="0" t="n">
        <v>0</v>
      </c>
      <c r="G1128" s="0" t="n">
        <v>0.441504</v>
      </c>
      <c r="H1128" s="0" t="n">
        <v>254400</v>
      </c>
    </row>
    <row r="1129" customFormat="false" ht="15" hidden="false" customHeight="false" outlineLevel="0" collapsed="false">
      <c r="A1129" s="0" t="n">
        <v>1127</v>
      </c>
      <c r="B1129" s="0" t="n">
        <v>2</v>
      </c>
      <c r="C1129" s="0" t="n">
        <v>47</v>
      </c>
      <c r="D1129" s="0" t="n">
        <v>22</v>
      </c>
      <c r="E1129" s="0" t="n">
        <v>0</v>
      </c>
      <c r="F1129" s="0" t="n">
        <v>0</v>
      </c>
      <c r="G1129" s="0" t="n">
        <v>0.279313</v>
      </c>
      <c r="H1129" s="0" t="n">
        <v>254400</v>
      </c>
    </row>
    <row r="1130" customFormat="false" ht="15" hidden="false" customHeight="false" outlineLevel="0" collapsed="false">
      <c r="A1130" s="0" t="n">
        <v>1128</v>
      </c>
      <c r="B1130" s="0" t="n">
        <v>2</v>
      </c>
      <c r="C1130" s="0" t="n">
        <v>47</v>
      </c>
      <c r="D1130" s="0" t="n">
        <v>23</v>
      </c>
      <c r="E1130" s="0" t="n">
        <v>0</v>
      </c>
      <c r="F1130" s="0" t="n">
        <v>0</v>
      </c>
      <c r="G1130" s="0" t="n">
        <v>0.452619</v>
      </c>
      <c r="H1130" s="0" t="n">
        <v>254400</v>
      </c>
    </row>
    <row r="1131" customFormat="false" ht="15" hidden="false" customHeight="false" outlineLevel="0" collapsed="false">
      <c r="A1131" s="0" t="n">
        <v>1129</v>
      </c>
      <c r="B1131" s="0" t="n">
        <v>2</v>
      </c>
      <c r="C1131" s="0" t="n">
        <v>48</v>
      </c>
      <c r="D1131" s="0" t="n">
        <v>0</v>
      </c>
      <c r="E1131" s="0" t="n">
        <v>0</v>
      </c>
      <c r="F1131" s="0" t="n">
        <v>0</v>
      </c>
      <c r="G1131" s="0" t="n">
        <v>0.381444</v>
      </c>
      <c r="H1131" s="0" t="n">
        <v>254400</v>
      </c>
    </row>
    <row r="1132" customFormat="false" ht="15" hidden="false" customHeight="false" outlineLevel="0" collapsed="false">
      <c r="A1132" s="0" t="n">
        <v>1130</v>
      </c>
      <c r="B1132" s="0" t="n">
        <v>2</v>
      </c>
      <c r="C1132" s="0" t="n">
        <v>48</v>
      </c>
      <c r="D1132" s="0" t="n">
        <v>1</v>
      </c>
      <c r="E1132" s="0" t="n">
        <v>0</v>
      </c>
      <c r="F1132" s="0" t="n">
        <v>0</v>
      </c>
      <c r="G1132" s="0" t="n">
        <v>0.364557</v>
      </c>
      <c r="H1132" s="0" t="n">
        <v>254400</v>
      </c>
    </row>
    <row r="1133" customFormat="false" ht="15" hidden="false" customHeight="false" outlineLevel="0" collapsed="false">
      <c r="A1133" s="0" t="n">
        <v>1131</v>
      </c>
      <c r="B1133" s="0" t="n">
        <v>2</v>
      </c>
      <c r="C1133" s="0" t="n">
        <v>48</v>
      </c>
      <c r="D1133" s="0" t="n">
        <v>2</v>
      </c>
      <c r="E1133" s="0" t="n">
        <v>0</v>
      </c>
      <c r="F1133" s="0" t="n">
        <v>0</v>
      </c>
      <c r="G1133" s="0" t="n">
        <v>0.417174</v>
      </c>
      <c r="H1133" s="0" t="n">
        <v>254400</v>
      </c>
    </row>
    <row r="1134" customFormat="false" ht="15" hidden="false" customHeight="false" outlineLevel="0" collapsed="false">
      <c r="A1134" s="0" t="n">
        <v>1132</v>
      </c>
      <c r="B1134" s="0" t="n">
        <v>2</v>
      </c>
      <c r="C1134" s="0" t="n">
        <v>48</v>
      </c>
      <c r="D1134" s="0" t="n">
        <v>3</v>
      </c>
      <c r="E1134" s="0" t="n">
        <v>0</v>
      </c>
      <c r="F1134" s="0" t="n">
        <v>0</v>
      </c>
      <c r="G1134" s="0" t="n">
        <v>0.63537</v>
      </c>
      <c r="H1134" s="0" t="n">
        <v>254400</v>
      </c>
    </row>
    <row r="1135" customFormat="false" ht="15" hidden="false" customHeight="false" outlineLevel="0" collapsed="false">
      <c r="A1135" s="0" t="n">
        <v>1133</v>
      </c>
      <c r="B1135" s="0" t="n">
        <v>2</v>
      </c>
      <c r="C1135" s="0" t="n">
        <v>48</v>
      </c>
      <c r="D1135" s="0" t="n">
        <v>4</v>
      </c>
      <c r="E1135" s="0" t="n">
        <v>0</v>
      </c>
      <c r="F1135" s="0" t="n">
        <v>0</v>
      </c>
      <c r="G1135" s="0" t="n">
        <v>0.665461</v>
      </c>
      <c r="H1135" s="0" t="n">
        <v>254400</v>
      </c>
    </row>
    <row r="1136" customFormat="false" ht="15" hidden="false" customHeight="false" outlineLevel="0" collapsed="false">
      <c r="A1136" s="0" t="n">
        <v>1134</v>
      </c>
      <c r="B1136" s="0" t="n">
        <v>2</v>
      </c>
      <c r="C1136" s="0" t="n">
        <v>48</v>
      </c>
      <c r="D1136" s="0" t="n">
        <v>5</v>
      </c>
      <c r="E1136" s="0" t="n">
        <v>0</v>
      </c>
      <c r="F1136" s="0" t="n">
        <v>0</v>
      </c>
      <c r="G1136" s="0" t="n">
        <v>0.993145</v>
      </c>
      <c r="H1136" s="0" t="n">
        <v>254400</v>
      </c>
    </row>
    <row r="1137" customFormat="false" ht="15" hidden="false" customHeight="false" outlineLevel="0" collapsed="false">
      <c r="A1137" s="0" t="n">
        <v>1135</v>
      </c>
      <c r="B1137" s="0" t="n">
        <v>2</v>
      </c>
      <c r="C1137" s="0" t="n">
        <v>48</v>
      </c>
      <c r="D1137" s="0" t="n">
        <v>6</v>
      </c>
      <c r="E1137" s="0" t="n">
        <v>0</v>
      </c>
      <c r="F1137" s="0" t="n">
        <v>0</v>
      </c>
      <c r="G1137" s="0" t="n">
        <v>1</v>
      </c>
      <c r="H1137" s="0" t="n">
        <v>254400</v>
      </c>
    </row>
    <row r="1138" customFormat="false" ht="15" hidden="false" customHeight="false" outlineLevel="0" collapsed="false">
      <c r="A1138" s="0" t="n">
        <v>1136</v>
      </c>
      <c r="B1138" s="0" t="n">
        <v>2</v>
      </c>
      <c r="C1138" s="0" t="n">
        <v>48</v>
      </c>
      <c r="D1138" s="0" t="n">
        <v>7</v>
      </c>
      <c r="E1138" s="0" t="n">
        <v>1</v>
      </c>
      <c r="F1138" s="0" t="n">
        <v>0.123467</v>
      </c>
      <c r="G1138" s="0" t="n">
        <v>0.718495</v>
      </c>
      <c r="H1138" s="0" t="n">
        <v>254200</v>
      </c>
    </row>
    <row r="1139" customFormat="false" ht="15" hidden="false" customHeight="false" outlineLevel="0" collapsed="false">
      <c r="A1139" s="0" t="n">
        <v>1137</v>
      </c>
      <c r="B1139" s="0" t="n">
        <v>2</v>
      </c>
      <c r="C1139" s="0" t="n">
        <v>48</v>
      </c>
      <c r="D1139" s="0" t="n">
        <v>8</v>
      </c>
      <c r="E1139" s="0" t="n">
        <v>1</v>
      </c>
      <c r="F1139" s="0" t="n">
        <v>0.417069</v>
      </c>
      <c r="G1139" s="0" t="n">
        <v>0.636844</v>
      </c>
      <c r="H1139" s="0" t="n">
        <v>254000</v>
      </c>
    </row>
    <row r="1140" customFormat="false" ht="15" hidden="false" customHeight="false" outlineLevel="0" collapsed="false">
      <c r="A1140" s="0" t="n">
        <v>1138</v>
      </c>
      <c r="B1140" s="0" t="n">
        <v>2</v>
      </c>
      <c r="C1140" s="0" t="n">
        <v>48</v>
      </c>
      <c r="D1140" s="0" t="n">
        <v>9</v>
      </c>
      <c r="E1140" s="0" t="n">
        <v>0</v>
      </c>
      <c r="F1140" s="0" t="n">
        <v>0.732253</v>
      </c>
      <c r="G1140" s="0" t="n">
        <v>0.449034</v>
      </c>
      <c r="H1140" s="0" t="n">
        <v>254000</v>
      </c>
    </row>
    <row r="1141" customFormat="false" ht="15" hidden="false" customHeight="false" outlineLevel="0" collapsed="false">
      <c r="A1141" s="0" t="n">
        <v>1139</v>
      </c>
      <c r="B1141" s="0" t="n">
        <v>2</v>
      </c>
      <c r="C1141" s="0" t="n">
        <v>48</v>
      </c>
      <c r="D1141" s="0" t="n">
        <v>10</v>
      </c>
      <c r="E1141" s="0" t="n">
        <v>0</v>
      </c>
      <c r="F1141" s="0" t="n">
        <v>1</v>
      </c>
      <c r="G1141" s="0" t="n">
        <v>0.37311</v>
      </c>
      <c r="H1141" s="0" t="n">
        <v>254000</v>
      </c>
    </row>
    <row r="1142" customFormat="false" ht="15" hidden="false" customHeight="false" outlineLevel="0" collapsed="false">
      <c r="A1142" s="0" t="n">
        <v>1140</v>
      </c>
      <c r="B1142" s="0" t="n">
        <v>2</v>
      </c>
      <c r="C1142" s="0" t="n">
        <v>48</v>
      </c>
      <c r="D1142" s="0" t="n">
        <v>11</v>
      </c>
      <c r="E1142" s="0" t="n">
        <v>0</v>
      </c>
      <c r="F1142" s="0" t="n">
        <v>1</v>
      </c>
      <c r="G1142" s="0" t="n">
        <v>0.361607</v>
      </c>
      <c r="H1142" s="0" t="n">
        <v>254000</v>
      </c>
    </row>
    <row r="1143" customFormat="false" ht="15" hidden="false" customHeight="false" outlineLevel="0" collapsed="false">
      <c r="A1143" s="0" t="n">
        <v>1141</v>
      </c>
      <c r="B1143" s="0" t="n">
        <v>2</v>
      </c>
      <c r="C1143" s="0" t="n">
        <v>48</v>
      </c>
      <c r="D1143" s="0" t="n">
        <v>12</v>
      </c>
      <c r="E1143" s="0" t="n">
        <v>0</v>
      </c>
      <c r="F1143" s="0" t="n">
        <v>1</v>
      </c>
      <c r="G1143" s="0" t="n">
        <v>0.319503</v>
      </c>
      <c r="H1143" s="0" t="n">
        <v>254000</v>
      </c>
    </row>
    <row r="1144" customFormat="false" ht="15" hidden="false" customHeight="false" outlineLevel="0" collapsed="false">
      <c r="A1144" s="0" t="n">
        <v>1142</v>
      </c>
      <c r="B1144" s="0" t="n">
        <v>2</v>
      </c>
      <c r="C1144" s="0" t="n">
        <v>48</v>
      </c>
      <c r="D1144" s="0" t="n">
        <v>13</v>
      </c>
      <c r="E1144" s="0" t="n">
        <v>0</v>
      </c>
      <c r="F1144" s="0" t="n">
        <v>1</v>
      </c>
      <c r="G1144" s="0" t="n">
        <v>0.426396</v>
      </c>
      <c r="H1144" s="0" t="n">
        <v>254000</v>
      </c>
    </row>
    <row r="1145" customFormat="false" ht="15" hidden="false" customHeight="false" outlineLevel="0" collapsed="false">
      <c r="A1145" s="0" t="n">
        <v>1143</v>
      </c>
      <c r="B1145" s="0" t="n">
        <v>2</v>
      </c>
      <c r="C1145" s="0" t="n">
        <v>48</v>
      </c>
      <c r="D1145" s="0" t="n">
        <v>14</v>
      </c>
      <c r="E1145" s="0" t="n">
        <v>0</v>
      </c>
      <c r="F1145" s="0" t="n">
        <v>1</v>
      </c>
      <c r="G1145" s="0" t="n">
        <v>0.614411</v>
      </c>
      <c r="H1145" s="0" t="n">
        <v>254000</v>
      </c>
    </row>
    <row r="1146" customFormat="false" ht="15" hidden="false" customHeight="false" outlineLevel="0" collapsed="false">
      <c r="A1146" s="0" t="n">
        <v>1144</v>
      </c>
      <c r="B1146" s="0" t="n">
        <v>2</v>
      </c>
      <c r="C1146" s="0" t="n">
        <v>48</v>
      </c>
      <c r="D1146" s="0" t="n">
        <v>15</v>
      </c>
      <c r="E1146" s="0" t="n">
        <v>0</v>
      </c>
      <c r="F1146" s="0" t="n">
        <v>0.732253</v>
      </c>
      <c r="G1146" s="0" t="n">
        <v>0.567476</v>
      </c>
      <c r="H1146" s="0" t="n">
        <v>254000</v>
      </c>
    </row>
    <row r="1147" customFormat="false" ht="15" hidden="false" customHeight="false" outlineLevel="0" collapsed="false">
      <c r="A1147" s="0" t="n">
        <v>1145</v>
      </c>
      <c r="B1147" s="0" t="n">
        <v>2</v>
      </c>
      <c r="C1147" s="0" t="n">
        <v>48</v>
      </c>
      <c r="D1147" s="0" t="n">
        <v>16</v>
      </c>
      <c r="E1147" s="0" t="n">
        <v>0</v>
      </c>
      <c r="F1147" s="0" t="n">
        <v>0.417069</v>
      </c>
      <c r="G1147" s="0" t="n">
        <v>0.598808</v>
      </c>
      <c r="H1147" s="0" t="n">
        <v>254000</v>
      </c>
    </row>
    <row r="1148" customFormat="false" ht="15" hidden="false" customHeight="false" outlineLevel="0" collapsed="false">
      <c r="A1148" s="0" t="n">
        <v>1146</v>
      </c>
      <c r="B1148" s="0" t="n">
        <v>2</v>
      </c>
      <c r="C1148" s="0" t="n">
        <v>48</v>
      </c>
      <c r="D1148" s="0" t="n">
        <v>17</v>
      </c>
      <c r="E1148" s="0" t="n">
        <v>0</v>
      </c>
      <c r="F1148" s="0" t="n">
        <v>0.123467</v>
      </c>
      <c r="G1148" s="0" t="n">
        <v>0.521793</v>
      </c>
      <c r="H1148" s="0" t="n">
        <v>254000</v>
      </c>
    </row>
    <row r="1149" customFormat="false" ht="15" hidden="false" customHeight="false" outlineLevel="0" collapsed="false">
      <c r="A1149" s="0" t="n">
        <v>1147</v>
      </c>
      <c r="B1149" s="0" t="n">
        <v>2</v>
      </c>
      <c r="C1149" s="0" t="n">
        <v>48</v>
      </c>
      <c r="D1149" s="0" t="n">
        <v>18</v>
      </c>
      <c r="E1149" s="0" t="n">
        <v>0</v>
      </c>
      <c r="F1149" s="0" t="n">
        <v>0</v>
      </c>
      <c r="G1149" s="0" t="n">
        <v>0.440756</v>
      </c>
      <c r="H1149" s="0" t="n">
        <v>254000</v>
      </c>
    </row>
    <row r="1150" customFormat="false" ht="15" hidden="false" customHeight="false" outlineLevel="0" collapsed="false">
      <c r="A1150" s="0" t="n">
        <v>1148</v>
      </c>
      <c r="B1150" s="0" t="n">
        <v>2</v>
      </c>
      <c r="C1150" s="0" t="n">
        <v>48</v>
      </c>
      <c r="D1150" s="0" t="n">
        <v>19</v>
      </c>
      <c r="E1150" s="0" t="n">
        <v>1</v>
      </c>
      <c r="F1150" s="0" t="n">
        <v>0</v>
      </c>
      <c r="G1150" s="0" t="n">
        <v>0.344862</v>
      </c>
      <c r="H1150" s="0" t="n">
        <v>253800</v>
      </c>
    </row>
    <row r="1151" customFormat="false" ht="15" hidden="false" customHeight="false" outlineLevel="0" collapsed="false">
      <c r="A1151" s="0" t="n">
        <v>1149</v>
      </c>
      <c r="B1151" s="0" t="n">
        <v>2</v>
      </c>
      <c r="C1151" s="0" t="n">
        <v>48</v>
      </c>
      <c r="D1151" s="0" t="n">
        <v>20</v>
      </c>
      <c r="E1151" s="0" t="n">
        <v>1</v>
      </c>
      <c r="F1151" s="0" t="n">
        <v>0</v>
      </c>
      <c r="G1151" s="0" t="n">
        <v>0.283659</v>
      </c>
      <c r="H1151" s="0" t="n">
        <v>253600</v>
      </c>
    </row>
    <row r="1152" customFormat="false" ht="15" hidden="false" customHeight="false" outlineLevel="0" collapsed="false">
      <c r="A1152" s="0" t="n">
        <v>1150</v>
      </c>
      <c r="B1152" s="0" t="n">
        <v>2</v>
      </c>
      <c r="C1152" s="0" t="n">
        <v>48</v>
      </c>
      <c r="D1152" s="0" t="n">
        <v>21</v>
      </c>
      <c r="E1152" s="0" t="n">
        <v>0</v>
      </c>
      <c r="F1152" s="0" t="n">
        <v>0</v>
      </c>
      <c r="G1152" s="0" t="n">
        <v>0.306918</v>
      </c>
      <c r="H1152" s="0" t="n">
        <v>253600</v>
      </c>
    </row>
    <row r="1153" customFormat="false" ht="15" hidden="false" customHeight="false" outlineLevel="0" collapsed="false">
      <c r="A1153" s="0" t="n">
        <v>1151</v>
      </c>
      <c r="B1153" s="0" t="n">
        <v>2</v>
      </c>
      <c r="C1153" s="0" t="n">
        <v>48</v>
      </c>
      <c r="D1153" s="0" t="n">
        <v>22</v>
      </c>
      <c r="E1153" s="0" t="n">
        <v>0</v>
      </c>
      <c r="F1153" s="0" t="n">
        <v>0</v>
      </c>
      <c r="G1153" s="0" t="n">
        <v>0.269503</v>
      </c>
      <c r="H1153" s="0" t="n">
        <v>253600</v>
      </c>
    </row>
    <row r="1154" customFormat="false" ht="15" hidden="false" customHeight="false" outlineLevel="0" collapsed="false">
      <c r="A1154" s="0" t="n">
        <v>1152</v>
      </c>
      <c r="B1154" s="0" t="n">
        <v>2</v>
      </c>
      <c r="C1154" s="0" t="n">
        <v>48</v>
      </c>
      <c r="D1154" s="0" t="n">
        <v>23</v>
      </c>
      <c r="E1154" s="0" t="n">
        <v>0</v>
      </c>
      <c r="F1154" s="0" t="n">
        <v>0</v>
      </c>
      <c r="G1154" s="0" t="n">
        <v>0.224079</v>
      </c>
      <c r="H1154" s="0" t="n">
        <v>253600</v>
      </c>
    </row>
    <row r="1155" customFormat="false" ht="15" hidden="false" customHeight="false" outlineLevel="0" collapsed="false">
      <c r="A1155" s="0" t="n">
        <v>1153</v>
      </c>
      <c r="B1155" s="0" t="n">
        <v>2</v>
      </c>
      <c r="C1155" s="0" t="n">
        <v>49</v>
      </c>
      <c r="D1155" s="0" t="n">
        <v>0</v>
      </c>
      <c r="E1155" s="0" t="n">
        <v>0</v>
      </c>
      <c r="F1155" s="0" t="n">
        <v>0</v>
      </c>
      <c r="G1155" s="0" t="n">
        <v>0.177642</v>
      </c>
      <c r="H1155" s="0" t="n">
        <v>253600</v>
      </c>
    </row>
    <row r="1156" customFormat="false" ht="15" hidden="false" customHeight="false" outlineLevel="0" collapsed="false">
      <c r="A1156" s="0" t="n">
        <v>1154</v>
      </c>
      <c r="B1156" s="0" t="n">
        <v>2</v>
      </c>
      <c r="C1156" s="0" t="n">
        <v>49</v>
      </c>
      <c r="D1156" s="0" t="n">
        <v>1</v>
      </c>
      <c r="E1156" s="0" t="n">
        <v>0</v>
      </c>
      <c r="F1156" s="0" t="n">
        <v>0</v>
      </c>
      <c r="G1156" s="0" t="n">
        <v>0.130697</v>
      </c>
      <c r="H1156" s="0" t="n">
        <v>253600</v>
      </c>
    </row>
    <row r="1157" customFormat="false" ht="15" hidden="false" customHeight="false" outlineLevel="0" collapsed="false">
      <c r="A1157" s="0" t="n">
        <v>1155</v>
      </c>
      <c r="B1157" s="0" t="n">
        <v>2</v>
      </c>
      <c r="C1157" s="0" t="n">
        <v>49</v>
      </c>
      <c r="D1157" s="0" t="n">
        <v>2</v>
      </c>
      <c r="E1157" s="0" t="n">
        <v>0</v>
      </c>
      <c r="F1157" s="0" t="n">
        <v>0</v>
      </c>
      <c r="G1157" s="0" t="n">
        <v>0.123771</v>
      </c>
      <c r="H1157" s="0" t="n">
        <v>253600</v>
      </c>
    </row>
    <row r="1158" customFormat="false" ht="15" hidden="false" customHeight="false" outlineLevel="0" collapsed="false">
      <c r="A1158" s="0" t="n">
        <v>1156</v>
      </c>
      <c r="B1158" s="0" t="n">
        <v>2</v>
      </c>
      <c r="C1158" s="0" t="n">
        <v>49</v>
      </c>
      <c r="D1158" s="0" t="n">
        <v>3</v>
      </c>
      <c r="E1158" s="0" t="n">
        <v>0</v>
      </c>
      <c r="F1158" s="0" t="n">
        <v>0</v>
      </c>
      <c r="G1158" s="0" t="n">
        <v>0.127004</v>
      </c>
      <c r="H1158" s="0" t="n">
        <v>253600</v>
      </c>
    </row>
    <row r="1159" customFormat="false" ht="15" hidden="false" customHeight="false" outlineLevel="0" collapsed="false">
      <c r="A1159" s="0" t="n">
        <v>1157</v>
      </c>
      <c r="B1159" s="0" t="n">
        <v>2</v>
      </c>
      <c r="C1159" s="0" t="n">
        <v>49</v>
      </c>
      <c r="D1159" s="0" t="n">
        <v>4</v>
      </c>
      <c r="E1159" s="0" t="n">
        <v>0</v>
      </c>
      <c r="F1159" s="0" t="n">
        <v>0</v>
      </c>
      <c r="G1159" s="0" t="n">
        <v>0.126964</v>
      </c>
      <c r="H1159" s="0" t="n">
        <v>253600</v>
      </c>
    </row>
    <row r="1160" customFormat="false" ht="15" hidden="false" customHeight="false" outlineLevel="0" collapsed="false">
      <c r="A1160" s="0" t="n">
        <v>1158</v>
      </c>
      <c r="B1160" s="0" t="n">
        <v>2</v>
      </c>
      <c r="C1160" s="0" t="n">
        <v>49</v>
      </c>
      <c r="D1160" s="0" t="n">
        <v>5</v>
      </c>
      <c r="E1160" s="0" t="n">
        <v>0</v>
      </c>
      <c r="F1160" s="0" t="n">
        <v>0</v>
      </c>
      <c r="G1160" s="0" t="n">
        <v>0.173387</v>
      </c>
      <c r="H1160" s="0" t="n">
        <v>253600</v>
      </c>
    </row>
    <row r="1161" customFormat="false" ht="15" hidden="false" customHeight="false" outlineLevel="0" collapsed="false">
      <c r="A1161" s="0" t="n">
        <v>1159</v>
      </c>
      <c r="B1161" s="0" t="n">
        <v>2</v>
      </c>
      <c r="C1161" s="0" t="n">
        <v>49</v>
      </c>
      <c r="D1161" s="0" t="n">
        <v>6</v>
      </c>
      <c r="E1161" s="0" t="n">
        <v>0</v>
      </c>
      <c r="F1161" s="0" t="n">
        <v>0</v>
      </c>
      <c r="G1161" s="0" t="n">
        <v>0.193245</v>
      </c>
      <c r="H1161" s="0" t="n">
        <v>253600</v>
      </c>
    </row>
    <row r="1162" customFormat="false" ht="15" hidden="false" customHeight="false" outlineLevel="0" collapsed="false">
      <c r="A1162" s="0" t="n">
        <v>1160</v>
      </c>
      <c r="B1162" s="0" t="n">
        <v>2</v>
      </c>
      <c r="C1162" s="0" t="n">
        <v>49</v>
      </c>
      <c r="D1162" s="0" t="n">
        <v>7</v>
      </c>
      <c r="E1162" s="0" t="n">
        <v>1</v>
      </c>
      <c r="F1162" s="0" t="n">
        <v>0.141061</v>
      </c>
      <c r="G1162" s="0" t="n">
        <v>0.31293</v>
      </c>
      <c r="H1162" s="0" t="n">
        <v>253400</v>
      </c>
    </row>
    <row r="1163" customFormat="false" ht="15" hidden="false" customHeight="false" outlineLevel="0" collapsed="false">
      <c r="A1163" s="0" t="n">
        <v>1161</v>
      </c>
      <c r="B1163" s="0" t="n">
        <v>2</v>
      </c>
      <c r="C1163" s="0" t="n">
        <v>49</v>
      </c>
      <c r="D1163" s="0" t="n">
        <v>8</v>
      </c>
      <c r="E1163" s="0" t="n">
        <v>1</v>
      </c>
      <c r="F1163" s="0" t="n">
        <v>0.476501</v>
      </c>
      <c r="G1163" s="0" t="n">
        <v>0.176357</v>
      </c>
      <c r="H1163" s="0" t="n">
        <v>253200</v>
      </c>
    </row>
    <row r="1164" customFormat="false" ht="15" hidden="false" customHeight="false" outlineLevel="0" collapsed="false">
      <c r="A1164" s="0" t="n">
        <v>1162</v>
      </c>
      <c r="B1164" s="0" t="n">
        <v>2</v>
      </c>
      <c r="C1164" s="0" t="n">
        <v>49</v>
      </c>
      <c r="D1164" s="0" t="n">
        <v>9</v>
      </c>
      <c r="E1164" s="0" t="n">
        <v>0</v>
      </c>
      <c r="F1164" s="0" t="n">
        <v>0.836598</v>
      </c>
      <c r="G1164" s="0" t="n">
        <v>0.141179</v>
      </c>
      <c r="H1164" s="0" t="n">
        <v>253200</v>
      </c>
    </row>
    <row r="1165" customFormat="false" ht="15" hidden="false" customHeight="false" outlineLevel="0" collapsed="false">
      <c r="A1165" s="0" t="n">
        <v>1163</v>
      </c>
      <c r="B1165" s="0" t="n">
        <v>2</v>
      </c>
      <c r="C1165" s="0" t="n">
        <v>49</v>
      </c>
      <c r="D1165" s="0" t="n">
        <v>10</v>
      </c>
      <c r="E1165" s="0" t="n">
        <v>0</v>
      </c>
      <c r="F1165" s="0" t="n">
        <v>1</v>
      </c>
      <c r="G1165" s="0" t="n">
        <v>0.127182</v>
      </c>
      <c r="H1165" s="0" t="n">
        <v>253200</v>
      </c>
    </row>
    <row r="1166" customFormat="false" ht="15" hidden="false" customHeight="false" outlineLevel="0" collapsed="false">
      <c r="A1166" s="0" t="n">
        <v>1164</v>
      </c>
      <c r="B1166" s="0" t="n">
        <v>2</v>
      </c>
      <c r="C1166" s="0" t="n">
        <v>49</v>
      </c>
      <c r="D1166" s="0" t="n">
        <v>11</v>
      </c>
      <c r="E1166" s="0" t="n">
        <v>0</v>
      </c>
      <c r="F1166" s="0" t="n">
        <v>1</v>
      </c>
      <c r="G1166" s="0" t="n">
        <v>0.10087</v>
      </c>
      <c r="H1166" s="0" t="n">
        <v>253200</v>
      </c>
    </row>
    <row r="1167" customFormat="false" ht="15" hidden="false" customHeight="false" outlineLevel="0" collapsed="false">
      <c r="A1167" s="0" t="n">
        <v>1165</v>
      </c>
      <c r="B1167" s="0" t="n">
        <v>2</v>
      </c>
      <c r="C1167" s="0" t="n">
        <v>49</v>
      </c>
      <c r="D1167" s="0" t="n">
        <v>12</v>
      </c>
      <c r="E1167" s="0" t="n">
        <v>0</v>
      </c>
      <c r="F1167" s="0" t="n">
        <v>1</v>
      </c>
      <c r="G1167" s="0" t="n">
        <v>0.166452</v>
      </c>
      <c r="H1167" s="0" t="n">
        <v>253200</v>
      </c>
    </row>
    <row r="1168" customFormat="false" ht="15" hidden="false" customHeight="false" outlineLevel="0" collapsed="false">
      <c r="A1168" s="0" t="n">
        <v>1166</v>
      </c>
      <c r="B1168" s="0" t="n">
        <v>2</v>
      </c>
      <c r="C1168" s="0" t="n">
        <v>49</v>
      </c>
      <c r="D1168" s="0" t="n">
        <v>13</v>
      </c>
      <c r="E1168" s="0" t="n">
        <v>0</v>
      </c>
      <c r="F1168" s="0" t="n">
        <v>1</v>
      </c>
      <c r="G1168" s="0" t="n">
        <v>0.200843</v>
      </c>
      <c r="H1168" s="0" t="n">
        <v>253200</v>
      </c>
    </row>
    <row r="1169" customFormat="false" ht="15" hidden="false" customHeight="false" outlineLevel="0" collapsed="false">
      <c r="A1169" s="0" t="n">
        <v>1167</v>
      </c>
      <c r="B1169" s="0" t="n">
        <v>2</v>
      </c>
      <c r="C1169" s="0" t="n">
        <v>49</v>
      </c>
      <c r="D1169" s="0" t="n">
        <v>14</v>
      </c>
      <c r="E1169" s="0" t="n">
        <v>0</v>
      </c>
      <c r="F1169" s="0" t="n">
        <v>1</v>
      </c>
      <c r="G1169" s="0" t="n">
        <v>0.149375</v>
      </c>
      <c r="H1169" s="0" t="n">
        <v>253200</v>
      </c>
    </row>
    <row r="1170" customFormat="false" ht="15" hidden="false" customHeight="false" outlineLevel="0" collapsed="false">
      <c r="A1170" s="0" t="n">
        <v>1168</v>
      </c>
      <c r="B1170" s="0" t="n">
        <v>2</v>
      </c>
      <c r="C1170" s="0" t="n">
        <v>49</v>
      </c>
      <c r="D1170" s="0" t="n">
        <v>15</v>
      </c>
      <c r="E1170" s="0" t="n">
        <v>0</v>
      </c>
      <c r="F1170" s="0" t="n">
        <v>0.836598</v>
      </c>
      <c r="G1170" s="0" t="n">
        <v>0.118045</v>
      </c>
      <c r="H1170" s="0" t="n">
        <v>253200</v>
      </c>
    </row>
    <row r="1171" customFormat="false" ht="15" hidden="false" customHeight="false" outlineLevel="0" collapsed="false">
      <c r="A1171" s="0" t="n">
        <v>1169</v>
      </c>
      <c r="B1171" s="0" t="n">
        <v>2</v>
      </c>
      <c r="C1171" s="0" t="n">
        <v>49</v>
      </c>
      <c r="D1171" s="0" t="n">
        <v>16</v>
      </c>
      <c r="E1171" s="0" t="n">
        <v>0</v>
      </c>
      <c r="F1171" s="0" t="n">
        <v>0.476501</v>
      </c>
      <c r="G1171" s="0" t="n">
        <v>0.083659</v>
      </c>
      <c r="H1171" s="0" t="n">
        <v>253200</v>
      </c>
    </row>
    <row r="1172" customFormat="false" ht="15" hidden="false" customHeight="false" outlineLevel="0" collapsed="false">
      <c r="A1172" s="0" t="n">
        <v>1170</v>
      </c>
      <c r="B1172" s="0" t="n">
        <v>2</v>
      </c>
      <c r="C1172" s="0" t="n">
        <v>49</v>
      </c>
      <c r="D1172" s="0" t="n">
        <v>17</v>
      </c>
      <c r="E1172" s="0" t="n">
        <v>0</v>
      </c>
      <c r="F1172" s="0" t="n">
        <v>0.141061</v>
      </c>
      <c r="G1172" s="0" t="n">
        <v>0.051248</v>
      </c>
      <c r="H1172" s="0" t="n">
        <v>253200</v>
      </c>
    </row>
    <row r="1173" customFormat="false" ht="15" hidden="false" customHeight="false" outlineLevel="0" collapsed="false">
      <c r="A1173" s="0" t="n">
        <v>1171</v>
      </c>
      <c r="B1173" s="0" t="n">
        <v>2</v>
      </c>
      <c r="C1173" s="0" t="n">
        <v>49</v>
      </c>
      <c r="D1173" s="0" t="n">
        <v>18</v>
      </c>
      <c r="E1173" s="0" t="n">
        <v>0</v>
      </c>
      <c r="F1173" s="0" t="n">
        <v>0</v>
      </c>
      <c r="G1173" s="0" t="n">
        <v>0.037056</v>
      </c>
      <c r="H1173" s="0" t="n">
        <v>253200</v>
      </c>
    </row>
    <row r="1174" customFormat="false" ht="15" hidden="false" customHeight="false" outlineLevel="0" collapsed="false">
      <c r="A1174" s="0" t="n">
        <v>1172</v>
      </c>
      <c r="B1174" s="0" t="n">
        <v>2</v>
      </c>
      <c r="C1174" s="0" t="n">
        <v>49</v>
      </c>
      <c r="D1174" s="0" t="n">
        <v>19</v>
      </c>
      <c r="E1174" s="0" t="n">
        <v>1</v>
      </c>
      <c r="F1174" s="0" t="n">
        <v>0</v>
      </c>
      <c r="G1174" s="0" t="n">
        <v>0.031983</v>
      </c>
      <c r="H1174" s="0" t="n">
        <v>253000</v>
      </c>
    </row>
    <row r="1175" customFormat="false" ht="15" hidden="false" customHeight="false" outlineLevel="0" collapsed="false">
      <c r="A1175" s="0" t="n">
        <v>1173</v>
      </c>
      <c r="B1175" s="0" t="n">
        <v>2</v>
      </c>
      <c r="C1175" s="0" t="n">
        <v>49</v>
      </c>
      <c r="D1175" s="0" t="n">
        <v>20</v>
      </c>
      <c r="E1175" s="0" t="n">
        <v>1</v>
      </c>
      <c r="F1175" s="0" t="n">
        <v>0</v>
      </c>
      <c r="G1175" s="0" t="n">
        <v>0.028438</v>
      </c>
      <c r="H1175" s="0" t="n">
        <v>252800</v>
      </c>
    </row>
    <row r="1176" customFormat="false" ht="15" hidden="false" customHeight="false" outlineLevel="0" collapsed="false">
      <c r="A1176" s="0" t="n">
        <v>1174</v>
      </c>
      <c r="B1176" s="0" t="n">
        <v>2</v>
      </c>
      <c r="C1176" s="0" t="n">
        <v>49</v>
      </c>
      <c r="D1176" s="0" t="n">
        <v>21</v>
      </c>
      <c r="E1176" s="0" t="n">
        <v>0</v>
      </c>
      <c r="F1176" s="0" t="n">
        <v>0</v>
      </c>
      <c r="G1176" s="0" t="n">
        <v>0.027034</v>
      </c>
      <c r="H1176" s="0" t="n">
        <v>252800</v>
      </c>
    </row>
    <row r="1177" customFormat="false" ht="15" hidden="false" customHeight="false" outlineLevel="0" collapsed="false">
      <c r="A1177" s="0" t="n">
        <v>1175</v>
      </c>
      <c r="B1177" s="0" t="n">
        <v>2</v>
      </c>
      <c r="C1177" s="0" t="n">
        <v>49</v>
      </c>
      <c r="D1177" s="0" t="n">
        <v>22</v>
      </c>
      <c r="E1177" s="0" t="n">
        <v>0</v>
      </c>
      <c r="F1177" s="0" t="n">
        <v>0</v>
      </c>
      <c r="G1177" s="0" t="n">
        <v>0.032446</v>
      </c>
      <c r="H1177" s="0" t="n">
        <v>252800</v>
      </c>
    </row>
    <row r="1178" customFormat="false" ht="15" hidden="false" customHeight="false" outlineLevel="0" collapsed="false">
      <c r="A1178" s="0" t="n">
        <v>1176</v>
      </c>
      <c r="B1178" s="0" t="n">
        <v>2</v>
      </c>
      <c r="C1178" s="0" t="n">
        <v>49</v>
      </c>
      <c r="D1178" s="0" t="n">
        <v>23</v>
      </c>
      <c r="E1178" s="0" t="n">
        <v>0</v>
      </c>
      <c r="F1178" s="0" t="n">
        <v>0</v>
      </c>
      <c r="G1178" s="0" t="n">
        <v>0.054826</v>
      </c>
      <c r="H1178" s="0" t="n">
        <v>252800</v>
      </c>
    </row>
    <row r="1179" customFormat="false" ht="15" hidden="false" customHeight="false" outlineLevel="0" collapsed="false">
      <c r="A1179" s="0" t="n">
        <v>1177</v>
      </c>
      <c r="B1179" s="0" t="n">
        <v>2</v>
      </c>
      <c r="C1179" s="0" t="n">
        <v>50</v>
      </c>
      <c r="D1179" s="0" t="n">
        <v>0</v>
      </c>
      <c r="E1179" s="0" t="n">
        <v>0</v>
      </c>
      <c r="F1179" s="0" t="n">
        <v>0</v>
      </c>
      <c r="G1179" s="0" t="n">
        <v>0.077477</v>
      </c>
      <c r="H1179" s="0" t="n">
        <v>252800</v>
      </c>
    </row>
    <row r="1180" customFormat="false" ht="15" hidden="false" customHeight="false" outlineLevel="0" collapsed="false">
      <c r="A1180" s="0" t="n">
        <v>1178</v>
      </c>
      <c r="B1180" s="0" t="n">
        <v>2</v>
      </c>
      <c r="C1180" s="0" t="n">
        <v>50</v>
      </c>
      <c r="D1180" s="0" t="n">
        <v>1</v>
      </c>
      <c r="E1180" s="0" t="n">
        <v>0</v>
      </c>
      <c r="F1180" s="0" t="n">
        <v>0</v>
      </c>
      <c r="G1180" s="0" t="n">
        <v>0.084314</v>
      </c>
      <c r="H1180" s="0" t="n">
        <v>252800</v>
      </c>
    </row>
    <row r="1181" customFormat="false" ht="15" hidden="false" customHeight="false" outlineLevel="0" collapsed="false">
      <c r="A1181" s="0" t="n">
        <v>1179</v>
      </c>
      <c r="B1181" s="0" t="n">
        <v>2</v>
      </c>
      <c r="C1181" s="0" t="n">
        <v>50</v>
      </c>
      <c r="D1181" s="0" t="n">
        <v>2</v>
      </c>
      <c r="E1181" s="0" t="n">
        <v>0</v>
      </c>
      <c r="F1181" s="0" t="n">
        <v>0</v>
      </c>
      <c r="G1181" s="0" t="n">
        <v>0.083375</v>
      </c>
      <c r="H1181" s="0" t="n">
        <v>252800</v>
      </c>
    </row>
    <row r="1182" customFormat="false" ht="15" hidden="false" customHeight="false" outlineLevel="0" collapsed="false">
      <c r="A1182" s="0" t="n">
        <v>1180</v>
      </c>
      <c r="B1182" s="0" t="n">
        <v>2</v>
      </c>
      <c r="C1182" s="0" t="n">
        <v>50</v>
      </c>
      <c r="D1182" s="0" t="n">
        <v>3</v>
      </c>
      <c r="E1182" s="0" t="n">
        <v>0</v>
      </c>
      <c r="F1182" s="0" t="n">
        <v>0</v>
      </c>
      <c r="G1182" s="0" t="n">
        <v>0.122832</v>
      </c>
      <c r="H1182" s="0" t="n">
        <v>252800</v>
      </c>
    </row>
    <row r="1183" customFormat="false" ht="15" hidden="false" customHeight="false" outlineLevel="0" collapsed="false">
      <c r="A1183" s="0" t="n">
        <v>1181</v>
      </c>
      <c r="B1183" s="0" t="n">
        <v>2</v>
      </c>
      <c r="C1183" s="0" t="n">
        <v>50</v>
      </c>
      <c r="D1183" s="0" t="n">
        <v>4</v>
      </c>
      <c r="E1183" s="0" t="n">
        <v>0</v>
      </c>
      <c r="F1183" s="0" t="n">
        <v>0</v>
      </c>
      <c r="G1183" s="0" t="n">
        <v>0.207803</v>
      </c>
      <c r="H1183" s="0" t="n">
        <v>252800</v>
      </c>
    </row>
    <row r="1184" customFormat="false" ht="15" hidden="false" customHeight="false" outlineLevel="0" collapsed="false">
      <c r="A1184" s="0" t="n">
        <v>1182</v>
      </c>
      <c r="B1184" s="0" t="n">
        <v>2</v>
      </c>
      <c r="C1184" s="0" t="n">
        <v>50</v>
      </c>
      <c r="D1184" s="0" t="n">
        <v>5</v>
      </c>
      <c r="E1184" s="0" t="n">
        <v>0</v>
      </c>
      <c r="F1184" s="0" t="n">
        <v>0</v>
      </c>
      <c r="G1184" s="0" t="n">
        <v>0.210169</v>
      </c>
      <c r="H1184" s="0" t="n">
        <v>252800</v>
      </c>
    </row>
    <row r="1185" customFormat="false" ht="15" hidden="false" customHeight="false" outlineLevel="0" collapsed="false">
      <c r="A1185" s="0" t="n">
        <v>1183</v>
      </c>
      <c r="B1185" s="0" t="n">
        <v>2</v>
      </c>
      <c r="C1185" s="0" t="n">
        <v>50</v>
      </c>
      <c r="D1185" s="0" t="n">
        <v>6</v>
      </c>
      <c r="E1185" s="0" t="n">
        <v>0</v>
      </c>
      <c r="F1185" s="0" t="n">
        <v>0</v>
      </c>
      <c r="G1185" s="0" t="n">
        <v>0.233393</v>
      </c>
      <c r="H1185" s="0" t="n">
        <v>252800</v>
      </c>
    </row>
    <row r="1186" customFormat="false" ht="15" hidden="false" customHeight="false" outlineLevel="0" collapsed="false">
      <c r="A1186" s="0" t="n">
        <v>1184</v>
      </c>
      <c r="B1186" s="0" t="n">
        <v>2</v>
      </c>
      <c r="C1186" s="0" t="n">
        <v>50</v>
      </c>
      <c r="D1186" s="0" t="n">
        <v>7</v>
      </c>
      <c r="E1186" s="0" t="n">
        <v>1</v>
      </c>
      <c r="F1186" s="0" t="n">
        <v>0.131846</v>
      </c>
      <c r="G1186" s="0" t="n">
        <v>0.18509</v>
      </c>
      <c r="H1186" s="0" t="n">
        <v>252600</v>
      </c>
    </row>
    <row r="1187" customFormat="false" ht="15" hidden="false" customHeight="false" outlineLevel="0" collapsed="false">
      <c r="A1187" s="0" t="n">
        <v>1185</v>
      </c>
      <c r="B1187" s="0" t="n">
        <v>2</v>
      </c>
      <c r="C1187" s="0" t="n">
        <v>50</v>
      </c>
      <c r="D1187" s="0" t="n">
        <v>8</v>
      </c>
      <c r="E1187" s="0" t="n">
        <v>1</v>
      </c>
      <c r="F1187" s="0" t="n">
        <v>0.445373</v>
      </c>
      <c r="G1187" s="0" t="n">
        <v>0.25975</v>
      </c>
      <c r="H1187" s="0" t="n">
        <v>252400</v>
      </c>
    </row>
    <row r="1188" customFormat="false" ht="15" hidden="false" customHeight="false" outlineLevel="0" collapsed="false">
      <c r="A1188" s="0" t="n">
        <v>1186</v>
      </c>
      <c r="B1188" s="0" t="n">
        <v>2</v>
      </c>
      <c r="C1188" s="0" t="n">
        <v>50</v>
      </c>
      <c r="D1188" s="0" t="n">
        <v>9</v>
      </c>
      <c r="E1188" s="0" t="n">
        <v>0</v>
      </c>
      <c r="F1188" s="0" t="n">
        <v>0.781948</v>
      </c>
      <c r="G1188" s="0" t="n">
        <v>0.190311</v>
      </c>
      <c r="H1188" s="0" t="n">
        <v>252400</v>
      </c>
    </row>
    <row r="1189" customFormat="false" ht="15" hidden="false" customHeight="false" outlineLevel="0" collapsed="false">
      <c r="A1189" s="0" t="n">
        <v>1187</v>
      </c>
      <c r="B1189" s="0" t="n">
        <v>2</v>
      </c>
      <c r="C1189" s="0" t="n">
        <v>50</v>
      </c>
      <c r="D1189" s="0" t="n">
        <v>10</v>
      </c>
      <c r="E1189" s="0" t="n">
        <v>0</v>
      </c>
      <c r="F1189" s="0" t="n">
        <v>1</v>
      </c>
      <c r="G1189" s="0" t="n">
        <v>0.173749</v>
      </c>
      <c r="H1189" s="0" t="n">
        <v>252400</v>
      </c>
    </row>
    <row r="1190" customFormat="false" ht="15" hidden="false" customHeight="false" outlineLevel="0" collapsed="false">
      <c r="A1190" s="0" t="n">
        <v>1188</v>
      </c>
      <c r="B1190" s="0" t="n">
        <v>2</v>
      </c>
      <c r="C1190" s="0" t="n">
        <v>50</v>
      </c>
      <c r="D1190" s="0" t="n">
        <v>11</v>
      </c>
      <c r="E1190" s="0" t="n">
        <v>0</v>
      </c>
      <c r="F1190" s="0" t="n">
        <v>1</v>
      </c>
      <c r="G1190" s="0" t="n">
        <v>0.127487</v>
      </c>
      <c r="H1190" s="0" t="n">
        <v>252400</v>
      </c>
    </row>
    <row r="1191" customFormat="false" ht="15" hidden="false" customHeight="false" outlineLevel="0" collapsed="false">
      <c r="A1191" s="0" t="n">
        <v>1189</v>
      </c>
      <c r="B1191" s="0" t="n">
        <v>2</v>
      </c>
      <c r="C1191" s="0" t="n">
        <v>50</v>
      </c>
      <c r="D1191" s="0" t="n">
        <v>12</v>
      </c>
      <c r="E1191" s="0" t="n">
        <v>0</v>
      </c>
      <c r="F1191" s="0" t="n">
        <v>1</v>
      </c>
      <c r="G1191" s="0" t="n">
        <v>0.169513</v>
      </c>
      <c r="H1191" s="0" t="n">
        <v>252400</v>
      </c>
    </row>
    <row r="1192" customFormat="false" ht="15" hidden="false" customHeight="false" outlineLevel="0" collapsed="false">
      <c r="A1192" s="0" t="n">
        <v>1190</v>
      </c>
      <c r="B1192" s="0" t="n">
        <v>2</v>
      </c>
      <c r="C1192" s="0" t="n">
        <v>50</v>
      </c>
      <c r="D1192" s="0" t="n">
        <v>13</v>
      </c>
      <c r="E1192" s="0" t="n">
        <v>0</v>
      </c>
      <c r="F1192" s="0" t="n">
        <v>1</v>
      </c>
      <c r="G1192" s="0" t="n">
        <v>0.213182</v>
      </c>
      <c r="H1192" s="0" t="n">
        <v>252400</v>
      </c>
    </row>
    <row r="1193" customFormat="false" ht="15" hidden="false" customHeight="false" outlineLevel="0" collapsed="false">
      <c r="A1193" s="0" t="n">
        <v>1191</v>
      </c>
      <c r="B1193" s="0" t="n">
        <v>2</v>
      </c>
      <c r="C1193" s="0" t="n">
        <v>50</v>
      </c>
      <c r="D1193" s="0" t="n">
        <v>14</v>
      </c>
      <c r="E1193" s="0" t="n">
        <v>0</v>
      </c>
      <c r="F1193" s="0" t="n">
        <v>1</v>
      </c>
      <c r="G1193" s="0" t="n">
        <v>0.148085</v>
      </c>
      <c r="H1193" s="0" t="n">
        <v>252400</v>
      </c>
    </row>
    <row r="1194" customFormat="false" ht="15" hidden="false" customHeight="false" outlineLevel="0" collapsed="false">
      <c r="A1194" s="0" t="n">
        <v>1192</v>
      </c>
      <c r="B1194" s="0" t="n">
        <v>2</v>
      </c>
      <c r="C1194" s="0" t="n">
        <v>50</v>
      </c>
      <c r="D1194" s="0" t="n">
        <v>15</v>
      </c>
      <c r="E1194" s="0" t="n">
        <v>0</v>
      </c>
      <c r="F1194" s="0" t="n">
        <v>0.781948</v>
      </c>
      <c r="G1194" s="0" t="n">
        <v>0.174755</v>
      </c>
      <c r="H1194" s="0" t="n">
        <v>252400</v>
      </c>
    </row>
    <row r="1195" customFormat="false" ht="15" hidden="false" customHeight="false" outlineLevel="0" collapsed="false">
      <c r="A1195" s="0" t="n">
        <v>1193</v>
      </c>
      <c r="B1195" s="0" t="n">
        <v>2</v>
      </c>
      <c r="C1195" s="0" t="n">
        <v>50</v>
      </c>
      <c r="D1195" s="0" t="n">
        <v>16</v>
      </c>
      <c r="E1195" s="0" t="n">
        <v>0</v>
      </c>
      <c r="F1195" s="0" t="n">
        <v>0.445373</v>
      </c>
      <c r="G1195" s="0" t="n">
        <v>0.198476</v>
      </c>
      <c r="H1195" s="0" t="n">
        <v>252400</v>
      </c>
    </row>
    <row r="1196" customFormat="false" ht="15" hidden="false" customHeight="false" outlineLevel="0" collapsed="false">
      <c r="A1196" s="0" t="n">
        <v>1194</v>
      </c>
      <c r="B1196" s="0" t="n">
        <v>2</v>
      </c>
      <c r="C1196" s="0" t="n">
        <v>50</v>
      </c>
      <c r="D1196" s="0" t="n">
        <v>17</v>
      </c>
      <c r="E1196" s="0" t="n">
        <v>0</v>
      </c>
      <c r="F1196" s="0" t="n">
        <v>0.131846</v>
      </c>
      <c r="G1196" s="0" t="n">
        <v>0.183945</v>
      </c>
      <c r="H1196" s="0" t="n">
        <v>252400</v>
      </c>
    </row>
    <row r="1197" customFormat="false" ht="15" hidden="false" customHeight="false" outlineLevel="0" collapsed="false">
      <c r="A1197" s="0" t="n">
        <v>1195</v>
      </c>
      <c r="B1197" s="0" t="n">
        <v>2</v>
      </c>
      <c r="C1197" s="0" t="n">
        <v>50</v>
      </c>
      <c r="D1197" s="0" t="n">
        <v>18</v>
      </c>
      <c r="E1197" s="0" t="n">
        <v>0</v>
      </c>
      <c r="F1197" s="0" t="n">
        <v>0</v>
      </c>
      <c r="G1197" s="0" t="n">
        <v>0.257826</v>
      </c>
      <c r="H1197" s="0" t="n">
        <v>252400</v>
      </c>
    </row>
    <row r="1198" customFormat="false" ht="15" hidden="false" customHeight="false" outlineLevel="0" collapsed="false">
      <c r="A1198" s="0" t="n">
        <v>1196</v>
      </c>
      <c r="B1198" s="0" t="n">
        <v>2</v>
      </c>
      <c r="C1198" s="0" t="n">
        <v>50</v>
      </c>
      <c r="D1198" s="0" t="n">
        <v>19</v>
      </c>
      <c r="E1198" s="0" t="n">
        <v>1</v>
      </c>
      <c r="F1198" s="0" t="n">
        <v>0</v>
      </c>
      <c r="G1198" s="0" t="n">
        <v>0.207601</v>
      </c>
      <c r="H1198" s="0" t="n">
        <v>252200</v>
      </c>
    </row>
    <row r="1199" customFormat="false" ht="15" hidden="false" customHeight="false" outlineLevel="0" collapsed="false">
      <c r="A1199" s="0" t="n">
        <v>1197</v>
      </c>
      <c r="B1199" s="0" t="n">
        <v>2</v>
      </c>
      <c r="C1199" s="0" t="n">
        <v>50</v>
      </c>
      <c r="D1199" s="0" t="n">
        <v>20</v>
      </c>
      <c r="E1199" s="0" t="n">
        <v>1</v>
      </c>
      <c r="F1199" s="0" t="n">
        <v>0</v>
      </c>
      <c r="G1199" s="0" t="n">
        <v>0.198609</v>
      </c>
      <c r="H1199" s="0" t="n">
        <v>252000</v>
      </c>
    </row>
    <row r="1200" customFormat="false" ht="15" hidden="false" customHeight="false" outlineLevel="0" collapsed="false">
      <c r="A1200" s="0" t="n">
        <v>1198</v>
      </c>
      <c r="B1200" s="0" t="n">
        <v>2</v>
      </c>
      <c r="C1200" s="0" t="n">
        <v>50</v>
      </c>
      <c r="D1200" s="0" t="n">
        <v>21</v>
      </c>
      <c r="E1200" s="0" t="n">
        <v>0</v>
      </c>
      <c r="F1200" s="0" t="n">
        <v>0</v>
      </c>
      <c r="G1200" s="0" t="n">
        <v>0.241583</v>
      </c>
      <c r="H1200" s="0" t="n">
        <v>252000</v>
      </c>
    </row>
    <row r="1201" customFormat="false" ht="15" hidden="false" customHeight="false" outlineLevel="0" collapsed="false">
      <c r="A1201" s="0" t="n">
        <v>1199</v>
      </c>
      <c r="B1201" s="0" t="n">
        <v>2</v>
      </c>
      <c r="C1201" s="0" t="n">
        <v>50</v>
      </c>
      <c r="D1201" s="0" t="n">
        <v>22</v>
      </c>
      <c r="E1201" s="0" t="n">
        <v>0</v>
      </c>
      <c r="F1201" s="0" t="n">
        <v>0</v>
      </c>
      <c r="G1201" s="0" t="n">
        <v>0.227475</v>
      </c>
      <c r="H1201" s="0" t="n">
        <v>252000</v>
      </c>
    </row>
    <row r="1202" customFormat="false" ht="15" hidden="false" customHeight="false" outlineLevel="0" collapsed="false">
      <c r="A1202" s="0" t="n">
        <v>1200</v>
      </c>
      <c r="B1202" s="0" t="n">
        <v>2</v>
      </c>
      <c r="C1202" s="0" t="n">
        <v>50</v>
      </c>
      <c r="D1202" s="0" t="n">
        <v>23</v>
      </c>
      <c r="E1202" s="0" t="n">
        <v>0</v>
      </c>
      <c r="F1202" s="0" t="n">
        <v>0</v>
      </c>
      <c r="G1202" s="0" t="n">
        <v>0.262166</v>
      </c>
      <c r="H1202" s="0" t="n">
        <v>252000</v>
      </c>
    </row>
    <row r="1203" customFormat="false" ht="15" hidden="false" customHeight="false" outlineLevel="0" collapsed="false">
      <c r="A1203" s="0" t="n">
        <v>1201</v>
      </c>
      <c r="B1203" s="0" t="n">
        <v>2</v>
      </c>
      <c r="C1203" s="0" t="n">
        <v>51</v>
      </c>
      <c r="D1203" s="0" t="n">
        <v>0</v>
      </c>
      <c r="E1203" s="0" t="n">
        <v>0</v>
      </c>
      <c r="F1203" s="0" t="n">
        <v>0</v>
      </c>
      <c r="G1203" s="0" t="n">
        <v>0.199105</v>
      </c>
      <c r="H1203" s="0" t="n">
        <v>252000</v>
      </c>
    </row>
    <row r="1204" customFormat="false" ht="15" hidden="false" customHeight="false" outlineLevel="0" collapsed="false">
      <c r="A1204" s="0" t="n">
        <v>1202</v>
      </c>
      <c r="B1204" s="0" t="n">
        <v>2</v>
      </c>
      <c r="C1204" s="0" t="n">
        <v>51</v>
      </c>
      <c r="D1204" s="0" t="n">
        <v>1</v>
      </c>
      <c r="E1204" s="0" t="n">
        <v>0</v>
      </c>
      <c r="F1204" s="0" t="n">
        <v>0</v>
      </c>
      <c r="G1204" s="0" t="n">
        <v>0.246649</v>
      </c>
      <c r="H1204" s="0" t="n">
        <v>252000</v>
      </c>
    </row>
    <row r="1205" customFormat="false" ht="15" hidden="false" customHeight="false" outlineLevel="0" collapsed="false">
      <c r="A1205" s="0" t="n">
        <v>1203</v>
      </c>
      <c r="B1205" s="0" t="n">
        <v>2</v>
      </c>
      <c r="C1205" s="0" t="n">
        <v>51</v>
      </c>
      <c r="D1205" s="0" t="n">
        <v>2</v>
      </c>
      <c r="E1205" s="0" t="n">
        <v>0</v>
      </c>
      <c r="F1205" s="0" t="n">
        <v>0</v>
      </c>
      <c r="G1205" s="0" t="n">
        <v>0.324294</v>
      </c>
      <c r="H1205" s="0" t="n">
        <v>252000</v>
      </c>
    </row>
    <row r="1206" customFormat="false" ht="15" hidden="false" customHeight="false" outlineLevel="0" collapsed="false">
      <c r="A1206" s="0" t="n">
        <v>1204</v>
      </c>
      <c r="B1206" s="0" t="n">
        <v>2</v>
      </c>
      <c r="C1206" s="0" t="n">
        <v>51</v>
      </c>
      <c r="D1206" s="0" t="n">
        <v>3</v>
      </c>
      <c r="E1206" s="0" t="n">
        <v>0</v>
      </c>
      <c r="F1206" s="0" t="n">
        <v>0</v>
      </c>
      <c r="G1206" s="0" t="n">
        <v>0.242416</v>
      </c>
      <c r="H1206" s="0" t="n">
        <v>252000</v>
      </c>
    </row>
    <row r="1207" customFormat="false" ht="15" hidden="false" customHeight="false" outlineLevel="0" collapsed="false">
      <c r="A1207" s="0" t="n">
        <v>1205</v>
      </c>
      <c r="B1207" s="0" t="n">
        <v>2</v>
      </c>
      <c r="C1207" s="0" t="n">
        <v>51</v>
      </c>
      <c r="D1207" s="0" t="n">
        <v>4</v>
      </c>
      <c r="E1207" s="0" t="n">
        <v>0</v>
      </c>
      <c r="F1207" s="0" t="n">
        <v>0</v>
      </c>
      <c r="G1207" s="0" t="n">
        <v>0.198217</v>
      </c>
      <c r="H1207" s="0" t="n">
        <v>252000</v>
      </c>
    </row>
    <row r="1208" customFormat="false" ht="15" hidden="false" customHeight="false" outlineLevel="0" collapsed="false">
      <c r="A1208" s="0" t="n">
        <v>1206</v>
      </c>
      <c r="B1208" s="0" t="n">
        <v>2</v>
      </c>
      <c r="C1208" s="0" t="n">
        <v>51</v>
      </c>
      <c r="D1208" s="0" t="n">
        <v>5</v>
      </c>
      <c r="E1208" s="0" t="n">
        <v>0</v>
      </c>
      <c r="F1208" s="0" t="n">
        <v>0</v>
      </c>
      <c r="G1208" s="0" t="n">
        <v>0.160579</v>
      </c>
      <c r="H1208" s="0" t="n">
        <v>252000</v>
      </c>
    </row>
    <row r="1209" customFormat="false" ht="15" hidden="false" customHeight="false" outlineLevel="0" collapsed="false">
      <c r="A1209" s="0" t="n">
        <v>1207</v>
      </c>
      <c r="B1209" s="0" t="n">
        <v>2</v>
      </c>
      <c r="C1209" s="0" t="n">
        <v>51</v>
      </c>
      <c r="D1209" s="0" t="n">
        <v>6</v>
      </c>
      <c r="E1209" s="0" t="n">
        <v>0</v>
      </c>
      <c r="F1209" s="0" t="n">
        <v>0</v>
      </c>
      <c r="G1209" s="0" t="n">
        <v>0.150813</v>
      </c>
      <c r="H1209" s="0" t="n">
        <v>252000</v>
      </c>
    </row>
    <row r="1210" customFormat="false" ht="15" hidden="false" customHeight="false" outlineLevel="0" collapsed="false">
      <c r="A1210" s="0" t="n">
        <v>1208</v>
      </c>
      <c r="B1210" s="0" t="n">
        <v>2</v>
      </c>
      <c r="C1210" s="0" t="n">
        <v>51</v>
      </c>
      <c r="D1210" s="0" t="n">
        <v>7</v>
      </c>
      <c r="E1210" s="0" t="n">
        <v>1</v>
      </c>
      <c r="F1210" s="0" t="n">
        <v>0.137659</v>
      </c>
      <c r="G1210" s="0" t="n">
        <v>0.204875</v>
      </c>
      <c r="H1210" s="0" t="n">
        <v>251800</v>
      </c>
    </row>
    <row r="1211" customFormat="false" ht="15" hidden="false" customHeight="false" outlineLevel="0" collapsed="false">
      <c r="A1211" s="0" t="n">
        <v>1209</v>
      </c>
      <c r="B1211" s="0" t="n">
        <v>2</v>
      </c>
      <c r="C1211" s="0" t="n">
        <v>51</v>
      </c>
      <c r="D1211" s="0" t="n">
        <v>8</v>
      </c>
      <c r="E1211" s="0" t="n">
        <v>1</v>
      </c>
      <c r="F1211" s="0" t="n">
        <v>0.465008</v>
      </c>
      <c r="G1211" s="0" t="n">
        <v>0.203028</v>
      </c>
      <c r="H1211" s="0" t="n">
        <v>251600</v>
      </c>
    </row>
    <row r="1212" customFormat="false" ht="15" hidden="false" customHeight="false" outlineLevel="0" collapsed="false">
      <c r="A1212" s="0" t="n">
        <v>1210</v>
      </c>
      <c r="B1212" s="0" t="n">
        <v>2</v>
      </c>
      <c r="C1212" s="0" t="n">
        <v>51</v>
      </c>
      <c r="D1212" s="0" t="n">
        <v>9</v>
      </c>
      <c r="E1212" s="0" t="n">
        <v>0</v>
      </c>
      <c r="F1212" s="0" t="n">
        <v>0.816421</v>
      </c>
      <c r="G1212" s="0" t="n">
        <v>0.242532</v>
      </c>
      <c r="H1212" s="0" t="n">
        <v>251600</v>
      </c>
    </row>
    <row r="1213" customFormat="false" ht="15" hidden="false" customHeight="false" outlineLevel="0" collapsed="false">
      <c r="A1213" s="0" t="n">
        <v>1211</v>
      </c>
      <c r="B1213" s="0" t="n">
        <v>2</v>
      </c>
      <c r="C1213" s="0" t="n">
        <v>51</v>
      </c>
      <c r="D1213" s="0" t="n">
        <v>10</v>
      </c>
      <c r="E1213" s="0" t="n">
        <v>0</v>
      </c>
      <c r="F1213" s="0" t="n">
        <v>1</v>
      </c>
      <c r="G1213" s="0" t="n">
        <v>0.304075</v>
      </c>
      <c r="H1213" s="0" t="n">
        <v>251600</v>
      </c>
    </row>
    <row r="1214" customFormat="false" ht="15" hidden="false" customHeight="false" outlineLevel="0" collapsed="false">
      <c r="A1214" s="0" t="n">
        <v>1212</v>
      </c>
      <c r="B1214" s="0" t="n">
        <v>2</v>
      </c>
      <c r="C1214" s="0" t="n">
        <v>51</v>
      </c>
      <c r="D1214" s="0" t="n">
        <v>11</v>
      </c>
      <c r="E1214" s="0" t="n">
        <v>0</v>
      </c>
      <c r="F1214" s="0" t="n">
        <v>1</v>
      </c>
      <c r="G1214" s="0" t="n">
        <v>0.307844</v>
      </c>
      <c r="H1214" s="0" t="n">
        <v>251600</v>
      </c>
    </row>
    <row r="1215" customFormat="false" ht="15" hidden="false" customHeight="false" outlineLevel="0" collapsed="false">
      <c r="A1215" s="0" t="n">
        <v>1213</v>
      </c>
      <c r="B1215" s="0" t="n">
        <v>2</v>
      </c>
      <c r="C1215" s="0" t="n">
        <v>51</v>
      </c>
      <c r="D1215" s="0" t="n">
        <v>12</v>
      </c>
      <c r="E1215" s="0" t="n">
        <v>0</v>
      </c>
      <c r="F1215" s="0" t="n">
        <v>1</v>
      </c>
      <c r="G1215" s="0" t="n">
        <v>0.284424</v>
      </c>
      <c r="H1215" s="0" t="n">
        <v>251600</v>
      </c>
    </row>
    <row r="1216" customFormat="false" ht="15" hidden="false" customHeight="false" outlineLevel="0" collapsed="false">
      <c r="A1216" s="0" t="n">
        <v>1214</v>
      </c>
      <c r="B1216" s="0" t="n">
        <v>2</v>
      </c>
      <c r="C1216" s="0" t="n">
        <v>51</v>
      </c>
      <c r="D1216" s="0" t="n">
        <v>13</v>
      </c>
      <c r="E1216" s="0" t="n">
        <v>0</v>
      </c>
      <c r="F1216" s="0" t="n">
        <v>1</v>
      </c>
      <c r="G1216" s="0" t="n">
        <v>0.447458</v>
      </c>
      <c r="H1216" s="0" t="n">
        <v>251600</v>
      </c>
    </row>
    <row r="1217" customFormat="false" ht="15" hidden="false" customHeight="false" outlineLevel="0" collapsed="false">
      <c r="A1217" s="0" t="n">
        <v>1215</v>
      </c>
      <c r="B1217" s="0" t="n">
        <v>2</v>
      </c>
      <c r="C1217" s="0" t="n">
        <v>51</v>
      </c>
      <c r="D1217" s="0" t="n">
        <v>14</v>
      </c>
      <c r="E1217" s="0" t="n">
        <v>0</v>
      </c>
      <c r="F1217" s="0" t="n">
        <v>1</v>
      </c>
      <c r="G1217" s="0" t="n">
        <v>0.476415</v>
      </c>
      <c r="H1217" s="0" t="n">
        <v>251600</v>
      </c>
    </row>
    <row r="1218" customFormat="false" ht="15" hidden="false" customHeight="false" outlineLevel="0" collapsed="false">
      <c r="A1218" s="0" t="n">
        <v>1216</v>
      </c>
      <c r="B1218" s="0" t="n">
        <v>2</v>
      </c>
      <c r="C1218" s="0" t="n">
        <v>51</v>
      </c>
      <c r="D1218" s="0" t="n">
        <v>15</v>
      </c>
      <c r="E1218" s="0" t="n">
        <v>0</v>
      </c>
      <c r="F1218" s="0" t="n">
        <v>0.816421</v>
      </c>
      <c r="G1218" s="0" t="n">
        <v>0.591162</v>
      </c>
      <c r="H1218" s="0" t="n">
        <v>251600</v>
      </c>
    </row>
    <row r="1219" customFormat="false" ht="15" hidden="false" customHeight="false" outlineLevel="0" collapsed="false">
      <c r="A1219" s="0" t="n">
        <v>1217</v>
      </c>
      <c r="B1219" s="0" t="n">
        <v>2</v>
      </c>
      <c r="C1219" s="0" t="n">
        <v>51</v>
      </c>
      <c r="D1219" s="0" t="n">
        <v>16</v>
      </c>
      <c r="E1219" s="0" t="n">
        <v>0</v>
      </c>
      <c r="F1219" s="0" t="n">
        <v>0.465008</v>
      </c>
      <c r="G1219" s="0" t="n">
        <v>0.553233</v>
      </c>
      <c r="H1219" s="0" t="n">
        <v>251600</v>
      </c>
    </row>
    <row r="1220" customFormat="false" ht="15" hidden="false" customHeight="false" outlineLevel="0" collapsed="false">
      <c r="A1220" s="0" t="n">
        <v>1218</v>
      </c>
      <c r="B1220" s="0" t="n">
        <v>2</v>
      </c>
      <c r="C1220" s="0" t="n">
        <v>51</v>
      </c>
      <c r="D1220" s="0" t="n">
        <v>17</v>
      </c>
      <c r="E1220" s="0" t="n">
        <v>0</v>
      </c>
      <c r="F1220" s="0" t="n">
        <v>0.137659</v>
      </c>
      <c r="G1220" s="0" t="n">
        <v>0.561947</v>
      </c>
      <c r="H1220" s="0" t="n">
        <v>251600</v>
      </c>
    </row>
    <row r="1221" customFormat="false" ht="15" hidden="false" customHeight="false" outlineLevel="0" collapsed="false">
      <c r="A1221" s="0" t="n">
        <v>1219</v>
      </c>
      <c r="B1221" s="0" t="n">
        <v>2</v>
      </c>
      <c r="C1221" s="0" t="n">
        <v>51</v>
      </c>
      <c r="D1221" s="0" t="n">
        <v>18</v>
      </c>
      <c r="E1221" s="0" t="n">
        <v>0</v>
      </c>
      <c r="F1221" s="0" t="n">
        <v>0</v>
      </c>
      <c r="G1221" s="0" t="n">
        <v>0.373531</v>
      </c>
      <c r="H1221" s="0" t="n">
        <v>251600</v>
      </c>
    </row>
    <row r="1222" customFormat="false" ht="15" hidden="false" customHeight="false" outlineLevel="0" collapsed="false">
      <c r="A1222" s="0" t="n">
        <v>1220</v>
      </c>
      <c r="B1222" s="0" t="n">
        <v>2</v>
      </c>
      <c r="C1222" s="0" t="n">
        <v>51</v>
      </c>
      <c r="D1222" s="0" t="n">
        <v>19</v>
      </c>
      <c r="E1222" s="0" t="n">
        <v>1</v>
      </c>
      <c r="F1222" s="0" t="n">
        <v>0</v>
      </c>
      <c r="G1222" s="0" t="n">
        <v>0.446331</v>
      </c>
      <c r="H1222" s="0" t="n">
        <v>251400</v>
      </c>
    </row>
    <row r="1223" customFormat="false" ht="15" hidden="false" customHeight="false" outlineLevel="0" collapsed="false">
      <c r="A1223" s="0" t="n">
        <v>1221</v>
      </c>
      <c r="B1223" s="0" t="n">
        <v>2</v>
      </c>
      <c r="C1223" s="0" t="n">
        <v>51</v>
      </c>
      <c r="D1223" s="0" t="n">
        <v>20</v>
      </c>
      <c r="E1223" s="0" t="n">
        <v>1</v>
      </c>
      <c r="F1223" s="0" t="n">
        <v>0</v>
      </c>
      <c r="G1223" s="0" t="n">
        <v>0.368899</v>
      </c>
      <c r="H1223" s="0" t="n">
        <v>251200</v>
      </c>
    </row>
    <row r="1224" customFormat="false" ht="15" hidden="false" customHeight="false" outlineLevel="0" collapsed="false">
      <c r="A1224" s="0" t="n">
        <v>1222</v>
      </c>
      <c r="B1224" s="0" t="n">
        <v>2</v>
      </c>
      <c r="C1224" s="0" t="n">
        <v>51</v>
      </c>
      <c r="D1224" s="0" t="n">
        <v>21</v>
      </c>
      <c r="E1224" s="0" t="n">
        <v>0</v>
      </c>
      <c r="F1224" s="0" t="n">
        <v>0</v>
      </c>
      <c r="G1224" s="0" t="n">
        <v>0.373056</v>
      </c>
      <c r="H1224" s="0" t="n">
        <v>251200</v>
      </c>
    </row>
    <row r="1225" customFormat="false" ht="15" hidden="false" customHeight="false" outlineLevel="0" collapsed="false">
      <c r="A1225" s="0" t="n">
        <v>1223</v>
      </c>
      <c r="B1225" s="0" t="n">
        <v>2</v>
      </c>
      <c r="C1225" s="0" t="n">
        <v>51</v>
      </c>
      <c r="D1225" s="0" t="n">
        <v>22</v>
      </c>
      <c r="E1225" s="0" t="n">
        <v>0</v>
      </c>
      <c r="F1225" s="0" t="n">
        <v>0</v>
      </c>
      <c r="G1225" s="0" t="n">
        <v>0.42717</v>
      </c>
      <c r="H1225" s="0" t="n">
        <v>251200</v>
      </c>
    </row>
    <row r="1226" customFormat="false" ht="15" hidden="false" customHeight="false" outlineLevel="0" collapsed="false">
      <c r="A1226" s="0" t="n">
        <v>1224</v>
      </c>
      <c r="B1226" s="0" t="n">
        <v>2</v>
      </c>
      <c r="C1226" s="0" t="n">
        <v>51</v>
      </c>
      <c r="D1226" s="0" t="n">
        <v>23</v>
      </c>
      <c r="E1226" s="0" t="n">
        <v>0</v>
      </c>
      <c r="F1226" s="0" t="n">
        <v>0</v>
      </c>
      <c r="G1226" s="0" t="n">
        <v>0.319869</v>
      </c>
      <c r="H1226" s="0" t="n">
        <v>251200</v>
      </c>
    </row>
    <row r="1227" customFormat="false" ht="15" hidden="false" customHeight="false" outlineLevel="0" collapsed="false">
      <c r="A1227" s="0" t="n">
        <v>1225</v>
      </c>
      <c r="B1227" s="0" t="n">
        <v>2</v>
      </c>
      <c r="C1227" s="0" t="n">
        <v>52</v>
      </c>
      <c r="D1227" s="0" t="n">
        <v>0</v>
      </c>
      <c r="E1227" s="0" t="n">
        <v>0</v>
      </c>
      <c r="F1227" s="0" t="n">
        <v>0</v>
      </c>
      <c r="G1227" s="0" t="n">
        <v>0.29867</v>
      </c>
      <c r="H1227" s="0" t="n">
        <v>251200</v>
      </c>
    </row>
    <row r="1228" customFormat="false" ht="15" hidden="false" customHeight="false" outlineLevel="0" collapsed="false">
      <c r="A1228" s="0" t="n">
        <v>1226</v>
      </c>
      <c r="B1228" s="0" t="n">
        <v>2</v>
      </c>
      <c r="C1228" s="0" t="n">
        <v>52</v>
      </c>
      <c r="D1228" s="0" t="n">
        <v>1</v>
      </c>
      <c r="E1228" s="0" t="n">
        <v>0</v>
      </c>
      <c r="F1228" s="0" t="n">
        <v>0</v>
      </c>
      <c r="G1228" s="0" t="n">
        <v>0.283182</v>
      </c>
      <c r="H1228" s="0" t="n">
        <v>251200</v>
      </c>
    </row>
    <row r="1229" customFormat="false" ht="15" hidden="false" customHeight="false" outlineLevel="0" collapsed="false">
      <c r="A1229" s="0" t="n">
        <v>1227</v>
      </c>
      <c r="B1229" s="0" t="n">
        <v>2</v>
      </c>
      <c r="C1229" s="0" t="n">
        <v>52</v>
      </c>
      <c r="D1229" s="0" t="n">
        <v>2</v>
      </c>
      <c r="E1229" s="0" t="n">
        <v>0</v>
      </c>
      <c r="F1229" s="0" t="n">
        <v>0</v>
      </c>
      <c r="G1229" s="0" t="n">
        <v>0.291579</v>
      </c>
      <c r="H1229" s="0" t="n">
        <v>251200</v>
      </c>
    </row>
    <row r="1230" customFormat="false" ht="15" hidden="false" customHeight="false" outlineLevel="0" collapsed="false">
      <c r="A1230" s="0" t="n">
        <v>1228</v>
      </c>
      <c r="B1230" s="0" t="n">
        <v>2</v>
      </c>
      <c r="C1230" s="0" t="n">
        <v>52</v>
      </c>
      <c r="D1230" s="0" t="n">
        <v>3</v>
      </c>
      <c r="E1230" s="0" t="n">
        <v>0</v>
      </c>
      <c r="F1230" s="0" t="n">
        <v>0</v>
      </c>
      <c r="G1230" s="0" t="n">
        <v>0.306963</v>
      </c>
      <c r="H1230" s="0" t="n">
        <v>251200</v>
      </c>
    </row>
    <row r="1231" customFormat="false" ht="15" hidden="false" customHeight="false" outlineLevel="0" collapsed="false">
      <c r="A1231" s="0" t="n">
        <v>1229</v>
      </c>
      <c r="B1231" s="0" t="n">
        <v>2</v>
      </c>
      <c r="C1231" s="0" t="n">
        <v>52</v>
      </c>
      <c r="D1231" s="0" t="n">
        <v>4</v>
      </c>
      <c r="E1231" s="0" t="n">
        <v>0</v>
      </c>
      <c r="F1231" s="0" t="n">
        <v>0</v>
      </c>
      <c r="G1231" s="0" t="n">
        <v>0.209053</v>
      </c>
      <c r="H1231" s="0" t="n">
        <v>251200</v>
      </c>
    </row>
    <row r="1232" customFormat="false" ht="15" hidden="false" customHeight="false" outlineLevel="0" collapsed="false">
      <c r="A1232" s="0" t="n">
        <v>1230</v>
      </c>
      <c r="B1232" s="0" t="n">
        <v>2</v>
      </c>
      <c r="C1232" s="0" t="n">
        <v>52</v>
      </c>
      <c r="D1232" s="0" t="n">
        <v>5</v>
      </c>
      <c r="E1232" s="0" t="n">
        <v>0</v>
      </c>
      <c r="F1232" s="0" t="n">
        <v>0</v>
      </c>
      <c r="G1232" s="0" t="n">
        <v>0.126664</v>
      </c>
      <c r="H1232" s="0" t="n">
        <v>251200</v>
      </c>
    </row>
    <row r="1233" customFormat="false" ht="15" hidden="false" customHeight="false" outlineLevel="0" collapsed="false">
      <c r="A1233" s="0" t="n">
        <v>1231</v>
      </c>
      <c r="B1233" s="0" t="n">
        <v>2</v>
      </c>
      <c r="C1233" s="0" t="n">
        <v>52</v>
      </c>
      <c r="D1233" s="0" t="n">
        <v>6</v>
      </c>
      <c r="E1233" s="0" t="n">
        <v>0</v>
      </c>
      <c r="F1233" s="0" t="n">
        <v>0</v>
      </c>
      <c r="G1233" s="0" t="n">
        <v>0.117359</v>
      </c>
      <c r="H1233" s="0" t="n">
        <v>251200</v>
      </c>
    </row>
    <row r="1234" customFormat="false" ht="15" hidden="false" customHeight="false" outlineLevel="0" collapsed="false">
      <c r="A1234" s="0" t="n">
        <v>1232</v>
      </c>
      <c r="B1234" s="0" t="n">
        <v>2</v>
      </c>
      <c r="C1234" s="0" t="n">
        <v>52</v>
      </c>
      <c r="D1234" s="0" t="n">
        <v>7</v>
      </c>
      <c r="E1234" s="0" t="n">
        <v>1</v>
      </c>
      <c r="F1234" s="0" t="n">
        <v>0.118235</v>
      </c>
      <c r="G1234" s="0" t="n">
        <v>0.213201</v>
      </c>
      <c r="H1234" s="0" t="n">
        <v>251000</v>
      </c>
    </row>
    <row r="1235" customFormat="false" ht="15" hidden="false" customHeight="false" outlineLevel="0" collapsed="false">
      <c r="A1235" s="0" t="n">
        <v>1233</v>
      </c>
      <c r="B1235" s="0" t="n">
        <v>2</v>
      </c>
      <c r="C1235" s="0" t="n">
        <v>52</v>
      </c>
      <c r="D1235" s="0" t="n">
        <v>8</v>
      </c>
      <c r="E1235" s="0" t="n">
        <v>1</v>
      </c>
      <c r="F1235" s="0" t="n">
        <v>0.399394</v>
      </c>
      <c r="G1235" s="0" t="n">
        <v>0.213864</v>
      </c>
      <c r="H1235" s="0" t="n">
        <v>250800</v>
      </c>
    </row>
    <row r="1236" customFormat="false" ht="15" hidden="false" customHeight="false" outlineLevel="0" collapsed="false">
      <c r="A1236" s="0" t="n">
        <v>1234</v>
      </c>
      <c r="B1236" s="0" t="n">
        <v>2</v>
      </c>
      <c r="C1236" s="0" t="n">
        <v>52</v>
      </c>
      <c r="D1236" s="0" t="n">
        <v>9</v>
      </c>
      <c r="E1236" s="0" t="n">
        <v>0</v>
      </c>
      <c r="F1236" s="0" t="n">
        <v>0.701222</v>
      </c>
      <c r="G1236" s="0" t="n">
        <v>0.185786</v>
      </c>
      <c r="H1236" s="0" t="n">
        <v>250800</v>
      </c>
    </row>
    <row r="1237" customFormat="false" ht="15" hidden="false" customHeight="false" outlineLevel="0" collapsed="false">
      <c r="A1237" s="0" t="n">
        <v>1235</v>
      </c>
      <c r="B1237" s="0" t="n">
        <v>2</v>
      </c>
      <c r="C1237" s="0" t="n">
        <v>52</v>
      </c>
      <c r="D1237" s="0" t="n">
        <v>10</v>
      </c>
      <c r="E1237" s="0" t="n">
        <v>0</v>
      </c>
      <c r="F1237" s="0" t="n">
        <v>0.962235</v>
      </c>
      <c r="G1237" s="0" t="n">
        <v>0.077877</v>
      </c>
      <c r="H1237" s="0" t="n">
        <v>250800</v>
      </c>
    </row>
    <row r="1238" customFormat="false" ht="15" hidden="false" customHeight="false" outlineLevel="0" collapsed="false">
      <c r="A1238" s="0" t="n">
        <v>1236</v>
      </c>
      <c r="B1238" s="0" t="n">
        <v>2</v>
      </c>
      <c r="C1238" s="0" t="n">
        <v>52</v>
      </c>
      <c r="D1238" s="0" t="n">
        <v>11</v>
      </c>
      <c r="E1238" s="0" t="n">
        <v>0</v>
      </c>
      <c r="F1238" s="0" t="n">
        <v>1</v>
      </c>
      <c r="G1238" s="0" t="n">
        <v>0.087981</v>
      </c>
      <c r="H1238" s="0" t="n">
        <v>250800</v>
      </c>
    </row>
    <row r="1239" customFormat="false" ht="15" hidden="false" customHeight="false" outlineLevel="0" collapsed="false">
      <c r="A1239" s="0" t="n">
        <v>1237</v>
      </c>
      <c r="B1239" s="0" t="n">
        <v>2</v>
      </c>
      <c r="C1239" s="0" t="n">
        <v>52</v>
      </c>
      <c r="D1239" s="0" t="n">
        <v>12</v>
      </c>
      <c r="E1239" s="0" t="n">
        <v>0</v>
      </c>
      <c r="F1239" s="0" t="n">
        <v>1</v>
      </c>
      <c r="G1239" s="0" t="n">
        <v>0.10647</v>
      </c>
      <c r="H1239" s="0" t="n">
        <v>250800</v>
      </c>
    </row>
    <row r="1240" customFormat="false" ht="15" hidden="false" customHeight="false" outlineLevel="0" collapsed="false">
      <c r="A1240" s="0" t="n">
        <v>1238</v>
      </c>
      <c r="B1240" s="0" t="n">
        <v>2</v>
      </c>
      <c r="C1240" s="0" t="n">
        <v>52</v>
      </c>
      <c r="D1240" s="0" t="n">
        <v>13</v>
      </c>
      <c r="E1240" s="0" t="n">
        <v>0</v>
      </c>
      <c r="F1240" s="0" t="n">
        <v>1</v>
      </c>
      <c r="G1240" s="0" t="n">
        <v>0.112596</v>
      </c>
      <c r="H1240" s="0" t="n">
        <v>250800</v>
      </c>
    </row>
    <row r="1241" customFormat="false" ht="15" hidden="false" customHeight="false" outlineLevel="0" collapsed="false">
      <c r="A1241" s="0" t="n">
        <v>1239</v>
      </c>
      <c r="B1241" s="0" t="n">
        <v>2</v>
      </c>
      <c r="C1241" s="0" t="n">
        <v>52</v>
      </c>
      <c r="D1241" s="0" t="n">
        <v>14</v>
      </c>
      <c r="E1241" s="0" t="n">
        <v>0</v>
      </c>
      <c r="F1241" s="0" t="n">
        <v>0.962235</v>
      </c>
      <c r="G1241" s="0" t="n">
        <v>0.104933</v>
      </c>
      <c r="H1241" s="0" t="n">
        <v>250800</v>
      </c>
    </row>
    <row r="1242" customFormat="false" ht="15" hidden="false" customHeight="false" outlineLevel="0" collapsed="false">
      <c r="A1242" s="0" t="n">
        <v>1240</v>
      </c>
      <c r="B1242" s="0" t="n">
        <v>2</v>
      </c>
      <c r="C1242" s="0" t="n">
        <v>52</v>
      </c>
      <c r="D1242" s="0" t="n">
        <v>15</v>
      </c>
      <c r="E1242" s="0" t="n">
        <v>0</v>
      </c>
      <c r="F1242" s="0" t="n">
        <v>0.701222</v>
      </c>
      <c r="G1242" s="0" t="n">
        <v>0.105833</v>
      </c>
      <c r="H1242" s="0" t="n">
        <v>250800</v>
      </c>
    </row>
    <row r="1243" customFormat="false" ht="15" hidden="false" customHeight="false" outlineLevel="0" collapsed="false">
      <c r="A1243" s="0" t="n">
        <v>1241</v>
      </c>
      <c r="B1243" s="0" t="n">
        <v>2</v>
      </c>
      <c r="C1243" s="0" t="n">
        <v>52</v>
      </c>
      <c r="D1243" s="0" t="n">
        <v>16</v>
      </c>
      <c r="E1243" s="0" t="n">
        <v>0</v>
      </c>
      <c r="F1243" s="0" t="n">
        <v>0.399394</v>
      </c>
      <c r="G1243" s="0" t="n">
        <v>0.124679</v>
      </c>
      <c r="H1243" s="0" t="n">
        <v>250800</v>
      </c>
    </row>
    <row r="1244" customFormat="false" ht="15" hidden="false" customHeight="false" outlineLevel="0" collapsed="false">
      <c r="A1244" s="0" t="n">
        <v>1242</v>
      </c>
      <c r="B1244" s="0" t="n">
        <v>2</v>
      </c>
      <c r="C1244" s="0" t="n">
        <v>52</v>
      </c>
      <c r="D1244" s="0" t="n">
        <v>17</v>
      </c>
      <c r="E1244" s="0" t="n">
        <v>0</v>
      </c>
      <c r="F1244" s="0" t="n">
        <v>0.118235</v>
      </c>
      <c r="G1244" s="0" t="n">
        <v>0.093106</v>
      </c>
      <c r="H1244" s="0" t="n">
        <v>250800</v>
      </c>
    </row>
    <row r="1245" customFormat="false" ht="15" hidden="false" customHeight="false" outlineLevel="0" collapsed="false">
      <c r="A1245" s="0" t="n">
        <v>1243</v>
      </c>
      <c r="B1245" s="0" t="n">
        <v>2</v>
      </c>
      <c r="C1245" s="0" t="n">
        <v>52</v>
      </c>
      <c r="D1245" s="0" t="n">
        <v>18</v>
      </c>
      <c r="E1245" s="0" t="n">
        <v>0</v>
      </c>
      <c r="F1245" s="0" t="n">
        <v>0</v>
      </c>
      <c r="G1245" s="0" t="n">
        <v>0.099935</v>
      </c>
      <c r="H1245" s="0" t="n">
        <v>250800</v>
      </c>
    </row>
    <row r="1246" customFormat="false" ht="15" hidden="false" customHeight="false" outlineLevel="0" collapsed="false">
      <c r="A1246" s="0" t="n">
        <v>1244</v>
      </c>
      <c r="B1246" s="0" t="n">
        <v>2</v>
      </c>
      <c r="C1246" s="0" t="n">
        <v>52</v>
      </c>
      <c r="D1246" s="0" t="n">
        <v>19</v>
      </c>
      <c r="E1246" s="0" t="n">
        <v>1</v>
      </c>
      <c r="F1246" s="0" t="n">
        <v>0</v>
      </c>
      <c r="G1246" s="0" t="n">
        <v>0.128408</v>
      </c>
      <c r="H1246" s="0" t="n">
        <v>250600</v>
      </c>
    </row>
    <row r="1247" customFormat="false" ht="15" hidden="false" customHeight="false" outlineLevel="0" collapsed="false">
      <c r="A1247" s="0" t="n">
        <v>1245</v>
      </c>
      <c r="B1247" s="0" t="n">
        <v>2</v>
      </c>
      <c r="C1247" s="0" t="n">
        <v>52</v>
      </c>
      <c r="D1247" s="0" t="n">
        <v>20</v>
      </c>
      <c r="E1247" s="0" t="n">
        <v>1</v>
      </c>
      <c r="F1247" s="0" t="n">
        <v>0</v>
      </c>
      <c r="G1247" s="0" t="n">
        <v>0.14217</v>
      </c>
      <c r="H1247" s="0" t="n">
        <v>250400</v>
      </c>
    </row>
    <row r="1248" customFormat="false" ht="15" hidden="false" customHeight="false" outlineLevel="0" collapsed="false">
      <c r="A1248" s="0" t="n">
        <v>1246</v>
      </c>
      <c r="B1248" s="0" t="n">
        <v>2</v>
      </c>
      <c r="C1248" s="0" t="n">
        <v>52</v>
      </c>
      <c r="D1248" s="0" t="n">
        <v>21</v>
      </c>
      <c r="E1248" s="0" t="n">
        <v>0</v>
      </c>
      <c r="F1248" s="0" t="n">
        <v>0</v>
      </c>
      <c r="G1248" s="0" t="n">
        <v>0.163067</v>
      </c>
      <c r="H1248" s="0" t="n">
        <v>250400</v>
      </c>
    </row>
    <row r="1249" customFormat="false" ht="15" hidden="false" customHeight="false" outlineLevel="0" collapsed="false">
      <c r="A1249" s="0" t="n">
        <v>1247</v>
      </c>
      <c r="B1249" s="0" t="n">
        <v>2</v>
      </c>
      <c r="C1249" s="0" t="n">
        <v>52</v>
      </c>
      <c r="D1249" s="0" t="n">
        <v>22</v>
      </c>
      <c r="E1249" s="0" t="n">
        <v>0</v>
      </c>
      <c r="F1249" s="0" t="n">
        <v>0</v>
      </c>
      <c r="G1249" s="0" t="n">
        <v>0.154439</v>
      </c>
      <c r="H1249" s="0" t="n">
        <v>250400</v>
      </c>
    </row>
    <row r="1250" customFormat="false" ht="15" hidden="false" customHeight="false" outlineLevel="0" collapsed="false">
      <c r="A1250" s="0" t="n">
        <v>1248</v>
      </c>
      <c r="B1250" s="0" t="n">
        <v>2</v>
      </c>
      <c r="C1250" s="0" t="n">
        <v>52</v>
      </c>
      <c r="D1250" s="0" t="n">
        <v>23</v>
      </c>
      <c r="E1250" s="0" t="n">
        <v>0</v>
      </c>
      <c r="F1250" s="0" t="n">
        <v>0</v>
      </c>
      <c r="G1250" s="0" t="n">
        <v>0.153867</v>
      </c>
      <c r="H1250" s="0" t="n">
        <v>250400</v>
      </c>
    </row>
    <row r="1251" customFormat="false" ht="15" hidden="false" customHeight="false" outlineLevel="0" collapsed="false">
      <c r="A1251" s="0" t="n">
        <v>1249</v>
      </c>
      <c r="B1251" s="0" t="n">
        <v>2</v>
      </c>
      <c r="C1251" s="0" t="n">
        <v>53</v>
      </c>
      <c r="D1251" s="0" t="n">
        <v>0</v>
      </c>
      <c r="E1251" s="0" t="n">
        <v>0</v>
      </c>
      <c r="F1251" s="0" t="n">
        <v>0</v>
      </c>
      <c r="G1251" s="0" t="n">
        <v>0.142378</v>
      </c>
      <c r="H1251" s="0" t="n">
        <v>250400</v>
      </c>
    </row>
    <row r="1252" customFormat="false" ht="15" hidden="false" customHeight="false" outlineLevel="0" collapsed="false">
      <c r="A1252" s="0" t="n">
        <v>1250</v>
      </c>
      <c r="B1252" s="0" t="n">
        <v>2</v>
      </c>
      <c r="C1252" s="0" t="n">
        <v>53</v>
      </c>
      <c r="D1252" s="0" t="n">
        <v>1</v>
      </c>
      <c r="E1252" s="0" t="n">
        <v>0</v>
      </c>
      <c r="F1252" s="0" t="n">
        <v>0</v>
      </c>
      <c r="G1252" s="0" t="n">
        <v>0.123514</v>
      </c>
      <c r="H1252" s="0" t="n">
        <v>250400</v>
      </c>
    </row>
    <row r="1253" customFormat="false" ht="15" hidden="false" customHeight="false" outlineLevel="0" collapsed="false">
      <c r="A1253" s="0" t="n">
        <v>1251</v>
      </c>
      <c r="B1253" s="0" t="n">
        <v>2</v>
      </c>
      <c r="C1253" s="0" t="n">
        <v>53</v>
      </c>
      <c r="D1253" s="0" t="n">
        <v>2</v>
      </c>
      <c r="E1253" s="0" t="n">
        <v>0</v>
      </c>
      <c r="F1253" s="0" t="n">
        <v>0</v>
      </c>
      <c r="G1253" s="0" t="n">
        <v>0.143636</v>
      </c>
      <c r="H1253" s="0" t="n">
        <v>250400</v>
      </c>
    </row>
    <row r="1254" customFormat="false" ht="15" hidden="false" customHeight="false" outlineLevel="0" collapsed="false">
      <c r="A1254" s="0" t="n">
        <v>1252</v>
      </c>
      <c r="B1254" s="0" t="n">
        <v>2</v>
      </c>
      <c r="C1254" s="0" t="n">
        <v>53</v>
      </c>
      <c r="D1254" s="0" t="n">
        <v>3</v>
      </c>
      <c r="E1254" s="0" t="n">
        <v>0</v>
      </c>
      <c r="F1254" s="0" t="n">
        <v>0</v>
      </c>
      <c r="G1254" s="0" t="n">
        <v>0.172135</v>
      </c>
      <c r="H1254" s="0" t="n">
        <v>250400</v>
      </c>
    </row>
    <row r="1255" customFormat="false" ht="15" hidden="false" customHeight="false" outlineLevel="0" collapsed="false">
      <c r="A1255" s="0" t="n">
        <v>1253</v>
      </c>
      <c r="B1255" s="0" t="n">
        <v>2</v>
      </c>
      <c r="C1255" s="0" t="n">
        <v>53</v>
      </c>
      <c r="D1255" s="0" t="n">
        <v>4</v>
      </c>
      <c r="E1255" s="0" t="n">
        <v>0</v>
      </c>
      <c r="F1255" s="0" t="n">
        <v>0</v>
      </c>
      <c r="G1255" s="0" t="n">
        <v>0.139983</v>
      </c>
      <c r="H1255" s="0" t="n">
        <v>250400</v>
      </c>
    </row>
    <row r="1256" customFormat="false" ht="15" hidden="false" customHeight="false" outlineLevel="0" collapsed="false">
      <c r="A1256" s="0" t="n">
        <v>1254</v>
      </c>
      <c r="B1256" s="0" t="n">
        <v>2</v>
      </c>
      <c r="C1256" s="0" t="n">
        <v>53</v>
      </c>
      <c r="D1256" s="0" t="n">
        <v>5</v>
      </c>
      <c r="E1256" s="0" t="n">
        <v>0</v>
      </c>
      <c r="F1256" s="0" t="n">
        <v>0</v>
      </c>
      <c r="G1256" s="0" t="n">
        <v>0.135219</v>
      </c>
      <c r="H1256" s="0" t="n">
        <v>250400</v>
      </c>
    </row>
    <row r="1257" customFormat="false" ht="15" hidden="false" customHeight="false" outlineLevel="0" collapsed="false">
      <c r="A1257" s="0" t="n">
        <v>1255</v>
      </c>
      <c r="B1257" s="0" t="n">
        <v>2</v>
      </c>
      <c r="C1257" s="0" t="n">
        <v>53</v>
      </c>
      <c r="D1257" s="0" t="n">
        <v>6</v>
      </c>
      <c r="E1257" s="0" t="n">
        <v>0</v>
      </c>
      <c r="F1257" s="0" t="n">
        <v>0</v>
      </c>
      <c r="G1257" s="0" t="n">
        <v>0.11969</v>
      </c>
      <c r="H1257" s="0" t="n">
        <v>250400</v>
      </c>
    </row>
    <row r="1258" customFormat="false" ht="15" hidden="false" customHeight="false" outlineLevel="0" collapsed="false">
      <c r="A1258" s="0" t="n">
        <v>1256</v>
      </c>
      <c r="B1258" s="0" t="n">
        <v>2</v>
      </c>
      <c r="C1258" s="0" t="n">
        <v>53</v>
      </c>
      <c r="D1258" s="0" t="n">
        <v>7</v>
      </c>
      <c r="E1258" s="0" t="n">
        <v>1</v>
      </c>
      <c r="F1258" s="0" t="n">
        <v>0.099927</v>
      </c>
      <c r="G1258" s="0" t="n">
        <v>0.108733</v>
      </c>
      <c r="H1258" s="0" t="n">
        <v>250200</v>
      </c>
    </row>
    <row r="1259" customFormat="false" ht="15" hidden="false" customHeight="false" outlineLevel="0" collapsed="false">
      <c r="A1259" s="0" t="n">
        <v>1257</v>
      </c>
      <c r="B1259" s="0" t="n">
        <v>2</v>
      </c>
      <c r="C1259" s="0" t="n">
        <v>53</v>
      </c>
      <c r="D1259" s="0" t="n">
        <v>8</v>
      </c>
      <c r="E1259" s="0" t="n">
        <v>1</v>
      </c>
      <c r="F1259" s="0" t="n">
        <v>0.33755</v>
      </c>
      <c r="G1259" s="0" t="n">
        <v>0.125131</v>
      </c>
      <c r="H1259" s="0" t="n">
        <v>250000</v>
      </c>
    </row>
    <row r="1260" customFormat="false" ht="15" hidden="false" customHeight="false" outlineLevel="0" collapsed="false">
      <c r="A1260" s="0" t="n">
        <v>1258</v>
      </c>
      <c r="B1260" s="0" t="n">
        <v>2</v>
      </c>
      <c r="C1260" s="0" t="n">
        <v>53</v>
      </c>
      <c r="D1260" s="0" t="n">
        <v>9</v>
      </c>
      <c r="E1260" s="0" t="n">
        <v>0</v>
      </c>
      <c r="F1260" s="0" t="n">
        <v>0.592641</v>
      </c>
      <c r="G1260" s="0" t="n">
        <v>0.162366</v>
      </c>
      <c r="H1260" s="0" t="n">
        <v>250000</v>
      </c>
    </row>
    <row r="1261" customFormat="false" ht="15" hidden="false" customHeight="false" outlineLevel="0" collapsed="false">
      <c r="A1261" s="0" t="n">
        <v>1259</v>
      </c>
      <c r="B1261" s="0" t="n">
        <v>2</v>
      </c>
      <c r="C1261" s="0" t="n">
        <v>53</v>
      </c>
      <c r="D1261" s="0" t="n">
        <v>10</v>
      </c>
      <c r="E1261" s="0" t="n">
        <v>0</v>
      </c>
      <c r="F1261" s="0" t="n">
        <v>0.813239</v>
      </c>
      <c r="G1261" s="0" t="n">
        <v>0.165922</v>
      </c>
      <c r="H1261" s="0" t="n">
        <v>250000</v>
      </c>
    </row>
    <row r="1262" customFormat="false" ht="15" hidden="false" customHeight="false" outlineLevel="0" collapsed="false">
      <c r="A1262" s="0" t="n">
        <v>1260</v>
      </c>
      <c r="B1262" s="0" t="n">
        <v>2</v>
      </c>
      <c r="C1262" s="0" t="n">
        <v>53</v>
      </c>
      <c r="D1262" s="0" t="n">
        <v>11</v>
      </c>
      <c r="E1262" s="0" t="n">
        <v>0</v>
      </c>
      <c r="F1262" s="0" t="n">
        <v>0.961592</v>
      </c>
      <c r="G1262" s="0" t="n">
        <v>0.174619</v>
      </c>
      <c r="H1262" s="0" t="n">
        <v>250000</v>
      </c>
    </row>
    <row r="1263" customFormat="false" ht="15" hidden="false" customHeight="false" outlineLevel="0" collapsed="false">
      <c r="A1263" s="0" t="n">
        <v>1261</v>
      </c>
      <c r="B1263" s="0" t="n">
        <v>2</v>
      </c>
      <c r="C1263" s="0" t="n">
        <v>53</v>
      </c>
      <c r="D1263" s="0" t="n">
        <v>12</v>
      </c>
      <c r="E1263" s="0" t="n">
        <v>0</v>
      </c>
      <c r="F1263" s="0" t="n">
        <v>1</v>
      </c>
      <c r="G1263" s="0" t="n">
        <v>0.155728</v>
      </c>
      <c r="H1263" s="0" t="n">
        <v>250000</v>
      </c>
    </row>
    <row r="1264" customFormat="false" ht="15" hidden="false" customHeight="false" outlineLevel="0" collapsed="false">
      <c r="A1264" s="0" t="n">
        <v>1262</v>
      </c>
      <c r="B1264" s="0" t="n">
        <v>2</v>
      </c>
      <c r="C1264" s="0" t="n">
        <v>53</v>
      </c>
      <c r="D1264" s="0" t="n">
        <v>13</v>
      </c>
      <c r="E1264" s="0" t="n">
        <v>0</v>
      </c>
      <c r="F1264" s="0" t="n">
        <v>0.961592</v>
      </c>
      <c r="G1264" s="0" t="n">
        <v>0.118488</v>
      </c>
      <c r="H1264" s="0" t="n">
        <v>250000</v>
      </c>
    </row>
    <row r="1265" customFormat="false" ht="15" hidden="false" customHeight="false" outlineLevel="0" collapsed="false">
      <c r="A1265" s="0" t="n">
        <v>1263</v>
      </c>
      <c r="B1265" s="0" t="n">
        <v>2</v>
      </c>
      <c r="C1265" s="0" t="n">
        <v>53</v>
      </c>
      <c r="D1265" s="0" t="n">
        <v>14</v>
      </c>
      <c r="E1265" s="0" t="n">
        <v>0</v>
      </c>
      <c r="F1265" s="0" t="n">
        <v>0.813239</v>
      </c>
      <c r="G1265" s="0" t="n">
        <v>0.170482</v>
      </c>
      <c r="H1265" s="0" t="n">
        <v>250000</v>
      </c>
    </row>
    <row r="1266" customFormat="false" ht="15" hidden="false" customHeight="false" outlineLevel="0" collapsed="false">
      <c r="A1266" s="0" t="n">
        <v>1264</v>
      </c>
      <c r="B1266" s="0" t="n">
        <v>2</v>
      </c>
      <c r="C1266" s="0" t="n">
        <v>53</v>
      </c>
      <c r="D1266" s="0" t="n">
        <v>15</v>
      </c>
      <c r="E1266" s="0" t="n">
        <v>0</v>
      </c>
      <c r="F1266" s="0" t="n">
        <v>0.592641</v>
      </c>
      <c r="G1266" s="0" t="n">
        <v>0.175592</v>
      </c>
      <c r="H1266" s="0" t="n">
        <v>250000</v>
      </c>
    </row>
    <row r="1267" customFormat="false" ht="15" hidden="false" customHeight="false" outlineLevel="0" collapsed="false">
      <c r="A1267" s="0" t="n">
        <v>1265</v>
      </c>
      <c r="B1267" s="0" t="n">
        <v>2</v>
      </c>
      <c r="C1267" s="0" t="n">
        <v>53</v>
      </c>
      <c r="D1267" s="0" t="n">
        <v>16</v>
      </c>
      <c r="E1267" s="0" t="n">
        <v>0</v>
      </c>
      <c r="F1267" s="0" t="n">
        <v>0.33755</v>
      </c>
      <c r="G1267" s="0" t="n">
        <v>0.124421</v>
      </c>
      <c r="H1267" s="0" t="n">
        <v>250000</v>
      </c>
    </row>
    <row r="1268" customFormat="false" ht="15" hidden="false" customHeight="false" outlineLevel="0" collapsed="false">
      <c r="A1268" s="0" t="n">
        <v>1266</v>
      </c>
      <c r="B1268" s="0" t="n">
        <v>2</v>
      </c>
      <c r="C1268" s="0" t="n">
        <v>53</v>
      </c>
      <c r="D1268" s="0" t="n">
        <v>17</v>
      </c>
      <c r="E1268" s="0" t="n">
        <v>0</v>
      </c>
      <c r="F1268" s="0" t="n">
        <v>0.099927</v>
      </c>
      <c r="G1268" s="0" t="n">
        <v>0.10992</v>
      </c>
      <c r="H1268" s="0" t="n">
        <v>250000</v>
      </c>
    </row>
    <row r="1269" customFormat="false" ht="15" hidden="false" customHeight="false" outlineLevel="0" collapsed="false">
      <c r="A1269" s="0" t="n">
        <v>1267</v>
      </c>
      <c r="B1269" s="0" t="n">
        <v>2</v>
      </c>
      <c r="C1269" s="0" t="n">
        <v>53</v>
      </c>
      <c r="D1269" s="0" t="n">
        <v>18</v>
      </c>
      <c r="E1269" s="0" t="n">
        <v>0</v>
      </c>
      <c r="F1269" s="0" t="n">
        <v>0</v>
      </c>
      <c r="G1269" s="0" t="n">
        <v>0.178442</v>
      </c>
      <c r="H1269" s="0" t="n">
        <v>250000</v>
      </c>
    </row>
    <row r="1270" customFormat="false" ht="15" hidden="false" customHeight="false" outlineLevel="0" collapsed="false">
      <c r="A1270" s="0" t="n">
        <v>1268</v>
      </c>
      <c r="B1270" s="0" t="n">
        <v>2</v>
      </c>
      <c r="C1270" s="0" t="n">
        <v>53</v>
      </c>
      <c r="D1270" s="0" t="n">
        <v>19</v>
      </c>
      <c r="E1270" s="0" t="n">
        <v>1</v>
      </c>
      <c r="F1270" s="0" t="n">
        <v>0</v>
      </c>
      <c r="G1270" s="0" t="n">
        <v>0.189564</v>
      </c>
      <c r="H1270" s="0" t="n">
        <v>249800</v>
      </c>
    </row>
    <row r="1271" customFormat="false" ht="15" hidden="false" customHeight="false" outlineLevel="0" collapsed="false">
      <c r="A1271" s="0" t="n">
        <v>1269</v>
      </c>
      <c r="B1271" s="0" t="n">
        <v>2</v>
      </c>
      <c r="C1271" s="0" t="n">
        <v>53</v>
      </c>
      <c r="D1271" s="0" t="n">
        <v>20</v>
      </c>
      <c r="E1271" s="0" t="n">
        <v>1</v>
      </c>
      <c r="F1271" s="0" t="n">
        <v>0</v>
      </c>
      <c r="G1271" s="0" t="n">
        <v>0.370736</v>
      </c>
      <c r="H1271" s="0" t="n">
        <v>249600</v>
      </c>
    </row>
    <row r="1272" customFormat="false" ht="15" hidden="false" customHeight="false" outlineLevel="0" collapsed="false">
      <c r="A1272" s="0" t="n">
        <v>1270</v>
      </c>
      <c r="B1272" s="0" t="n">
        <v>2</v>
      </c>
      <c r="C1272" s="0" t="n">
        <v>53</v>
      </c>
      <c r="D1272" s="0" t="n">
        <v>21</v>
      </c>
      <c r="E1272" s="0" t="n">
        <v>0</v>
      </c>
      <c r="F1272" s="0" t="n">
        <v>0</v>
      </c>
      <c r="G1272" s="0" t="n">
        <v>0.386151</v>
      </c>
      <c r="H1272" s="0" t="n">
        <v>249600</v>
      </c>
    </row>
    <row r="1273" customFormat="false" ht="15" hidden="false" customHeight="false" outlineLevel="0" collapsed="false">
      <c r="A1273" s="0" t="n">
        <v>1271</v>
      </c>
      <c r="B1273" s="0" t="n">
        <v>2</v>
      </c>
      <c r="C1273" s="0" t="n">
        <v>53</v>
      </c>
      <c r="D1273" s="0" t="n">
        <v>22</v>
      </c>
      <c r="E1273" s="0" t="n">
        <v>0</v>
      </c>
      <c r="F1273" s="0" t="n">
        <v>0</v>
      </c>
      <c r="G1273" s="0" t="n">
        <v>0.374777</v>
      </c>
      <c r="H1273" s="0" t="n">
        <v>249600</v>
      </c>
    </row>
    <row r="1274" customFormat="false" ht="15" hidden="false" customHeight="false" outlineLevel="0" collapsed="false">
      <c r="A1274" s="0" t="n">
        <v>1272</v>
      </c>
      <c r="B1274" s="0" t="n">
        <v>2</v>
      </c>
      <c r="C1274" s="0" t="n">
        <v>53</v>
      </c>
      <c r="D1274" s="0" t="n">
        <v>23</v>
      </c>
      <c r="E1274" s="0" t="n">
        <v>0</v>
      </c>
      <c r="F1274" s="0" t="n">
        <v>0</v>
      </c>
      <c r="G1274" s="0" t="n">
        <v>0.331256</v>
      </c>
      <c r="H1274" s="0" t="n">
        <v>249600</v>
      </c>
    </row>
    <row r="1275" customFormat="false" ht="15" hidden="false" customHeight="false" outlineLevel="0" collapsed="false">
      <c r="A1275" s="0" t="n">
        <v>1273</v>
      </c>
      <c r="B1275" s="0" t="n">
        <v>2</v>
      </c>
      <c r="C1275" s="0" t="n">
        <v>54</v>
      </c>
      <c r="D1275" s="0" t="n">
        <v>0</v>
      </c>
      <c r="E1275" s="0" t="n">
        <v>0</v>
      </c>
      <c r="F1275" s="0" t="n">
        <v>0</v>
      </c>
      <c r="G1275" s="0" t="n">
        <v>0.243607</v>
      </c>
      <c r="H1275" s="0" t="n">
        <v>249600</v>
      </c>
    </row>
    <row r="1276" customFormat="false" ht="15" hidden="false" customHeight="false" outlineLevel="0" collapsed="false">
      <c r="A1276" s="0" t="n">
        <v>1274</v>
      </c>
      <c r="B1276" s="0" t="n">
        <v>2</v>
      </c>
      <c r="C1276" s="0" t="n">
        <v>54</v>
      </c>
      <c r="D1276" s="0" t="n">
        <v>1</v>
      </c>
      <c r="E1276" s="0" t="n">
        <v>0</v>
      </c>
      <c r="F1276" s="0" t="n">
        <v>0</v>
      </c>
      <c r="G1276" s="0" t="n">
        <v>0.28696</v>
      </c>
      <c r="H1276" s="0" t="n">
        <v>249600</v>
      </c>
    </row>
    <row r="1277" customFormat="false" ht="15" hidden="false" customHeight="false" outlineLevel="0" collapsed="false">
      <c r="A1277" s="0" t="n">
        <v>1275</v>
      </c>
      <c r="B1277" s="0" t="n">
        <v>2</v>
      </c>
      <c r="C1277" s="0" t="n">
        <v>54</v>
      </c>
      <c r="D1277" s="0" t="n">
        <v>2</v>
      </c>
      <c r="E1277" s="0" t="n">
        <v>0</v>
      </c>
      <c r="F1277" s="0" t="n">
        <v>0</v>
      </c>
      <c r="G1277" s="0" t="n">
        <v>0.386892</v>
      </c>
      <c r="H1277" s="0" t="n">
        <v>249600</v>
      </c>
    </row>
    <row r="1278" customFormat="false" ht="15" hidden="false" customHeight="false" outlineLevel="0" collapsed="false">
      <c r="A1278" s="0" t="n">
        <v>1276</v>
      </c>
      <c r="B1278" s="0" t="n">
        <v>2</v>
      </c>
      <c r="C1278" s="0" t="n">
        <v>54</v>
      </c>
      <c r="D1278" s="0" t="n">
        <v>3</v>
      </c>
      <c r="E1278" s="0" t="n">
        <v>0</v>
      </c>
      <c r="F1278" s="0" t="n">
        <v>0</v>
      </c>
      <c r="G1278" s="0" t="n">
        <v>0.438777</v>
      </c>
      <c r="H1278" s="0" t="n">
        <v>249600</v>
      </c>
    </row>
    <row r="1279" customFormat="false" ht="15" hidden="false" customHeight="false" outlineLevel="0" collapsed="false">
      <c r="A1279" s="0" t="n">
        <v>1277</v>
      </c>
      <c r="B1279" s="0" t="n">
        <v>2</v>
      </c>
      <c r="C1279" s="0" t="n">
        <v>54</v>
      </c>
      <c r="D1279" s="0" t="n">
        <v>4</v>
      </c>
      <c r="E1279" s="0" t="n">
        <v>0</v>
      </c>
      <c r="F1279" s="0" t="n">
        <v>0</v>
      </c>
      <c r="G1279" s="0" t="n">
        <v>0.362373</v>
      </c>
      <c r="H1279" s="0" t="n">
        <v>249600</v>
      </c>
    </row>
    <row r="1280" customFormat="false" ht="15" hidden="false" customHeight="false" outlineLevel="0" collapsed="false">
      <c r="A1280" s="0" t="n">
        <v>1278</v>
      </c>
      <c r="B1280" s="0" t="n">
        <v>2</v>
      </c>
      <c r="C1280" s="0" t="n">
        <v>54</v>
      </c>
      <c r="D1280" s="0" t="n">
        <v>5</v>
      </c>
      <c r="E1280" s="0" t="n">
        <v>0</v>
      </c>
      <c r="F1280" s="0" t="n">
        <v>0</v>
      </c>
      <c r="G1280" s="0" t="n">
        <v>0.491016</v>
      </c>
      <c r="H1280" s="0" t="n">
        <v>249600</v>
      </c>
    </row>
    <row r="1281" customFormat="false" ht="15" hidden="false" customHeight="false" outlineLevel="0" collapsed="false">
      <c r="A1281" s="0" t="n">
        <v>1279</v>
      </c>
      <c r="B1281" s="0" t="n">
        <v>2</v>
      </c>
      <c r="C1281" s="0" t="n">
        <v>54</v>
      </c>
      <c r="D1281" s="0" t="n">
        <v>6</v>
      </c>
      <c r="E1281" s="0" t="n">
        <v>0</v>
      </c>
      <c r="F1281" s="0" t="n">
        <v>0</v>
      </c>
      <c r="G1281" s="0" t="n">
        <v>0.497646</v>
      </c>
      <c r="H1281" s="0" t="n">
        <v>249600</v>
      </c>
    </row>
    <row r="1282" customFormat="false" ht="15" hidden="false" customHeight="false" outlineLevel="0" collapsed="false">
      <c r="A1282" s="0" t="n">
        <v>1280</v>
      </c>
      <c r="B1282" s="0" t="n">
        <v>2</v>
      </c>
      <c r="C1282" s="0" t="n">
        <v>54</v>
      </c>
      <c r="D1282" s="0" t="n">
        <v>7</v>
      </c>
      <c r="E1282" s="0" t="n">
        <v>1</v>
      </c>
      <c r="F1282" s="0" t="n">
        <v>0.14006</v>
      </c>
      <c r="G1282" s="0" t="n">
        <v>0.601987</v>
      </c>
      <c r="H1282" s="0" t="n">
        <v>249400</v>
      </c>
    </row>
    <row r="1283" customFormat="false" ht="15" hidden="false" customHeight="false" outlineLevel="0" collapsed="false">
      <c r="A1283" s="0" t="n">
        <v>1281</v>
      </c>
      <c r="B1283" s="0" t="n">
        <v>2</v>
      </c>
      <c r="C1283" s="0" t="n">
        <v>54</v>
      </c>
      <c r="D1283" s="0" t="n">
        <v>8</v>
      </c>
      <c r="E1283" s="0" t="n">
        <v>1</v>
      </c>
      <c r="F1283" s="0" t="n">
        <v>0.47312</v>
      </c>
      <c r="G1283" s="0" t="n">
        <v>0.388495</v>
      </c>
      <c r="H1283" s="0" t="n">
        <v>249200</v>
      </c>
    </row>
    <row r="1284" customFormat="false" ht="15" hidden="false" customHeight="false" outlineLevel="0" collapsed="false">
      <c r="A1284" s="0" t="n">
        <v>1282</v>
      </c>
      <c r="B1284" s="0" t="n">
        <v>2</v>
      </c>
      <c r="C1284" s="0" t="n">
        <v>54</v>
      </c>
      <c r="D1284" s="0" t="n">
        <v>9</v>
      </c>
      <c r="E1284" s="0" t="n">
        <v>0</v>
      </c>
      <c r="F1284" s="0" t="n">
        <v>0.830664</v>
      </c>
      <c r="G1284" s="0" t="n">
        <v>0.379789</v>
      </c>
      <c r="H1284" s="0" t="n">
        <v>249200</v>
      </c>
    </row>
    <row r="1285" customFormat="false" ht="15" hidden="false" customHeight="false" outlineLevel="0" collapsed="false">
      <c r="A1285" s="0" t="n">
        <v>1283</v>
      </c>
      <c r="B1285" s="0" t="n">
        <v>2</v>
      </c>
      <c r="C1285" s="0" t="n">
        <v>54</v>
      </c>
      <c r="D1285" s="0" t="n">
        <v>10</v>
      </c>
      <c r="E1285" s="0" t="n">
        <v>0</v>
      </c>
      <c r="F1285" s="0" t="n">
        <v>1</v>
      </c>
      <c r="G1285" s="0" t="n">
        <v>0.311063</v>
      </c>
      <c r="H1285" s="0" t="n">
        <v>249200</v>
      </c>
    </row>
    <row r="1286" customFormat="false" ht="15" hidden="false" customHeight="false" outlineLevel="0" collapsed="false">
      <c r="A1286" s="0" t="n">
        <v>1284</v>
      </c>
      <c r="B1286" s="0" t="n">
        <v>2</v>
      </c>
      <c r="C1286" s="0" t="n">
        <v>54</v>
      </c>
      <c r="D1286" s="0" t="n">
        <v>11</v>
      </c>
      <c r="E1286" s="0" t="n">
        <v>0</v>
      </c>
      <c r="F1286" s="0" t="n">
        <v>1</v>
      </c>
      <c r="G1286" s="0" t="n">
        <v>0.404371</v>
      </c>
      <c r="H1286" s="0" t="n">
        <v>249200</v>
      </c>
    </row>
    <row r="1287" customFormat="false" ht="15" hidden="false" customHeight="false" outlineLevel="0" collapsed="false">
      <c r="A1287" s="0" t="n">
        <v>1285</v>
      </c>
      <c r="B1287" s="0" t="n">
        <v>2</v>
      </c>
      <c r="C1287" s="0" t="n">
        <v>54</v>
      </c>
      <c r="D1287" s="0" t="n">
        <v>12</v>
      </c>
      <c r="E1287" s="0" t="n">
        <v>0</v>
      </c>
      <c r="F1287" s="0" t="n">
        <v>1</v>
      </c>
      <c r="G1287" s="0" t="n">
        <v>0.442688</v>
      </c>
      <c r="H1287" s="0" t="n">
        <v>249200</v>
      </c>
    </row>
    <row r="1288" customFormat="false" ht="15" hidden="false" customHeight="false" outlineLevel="0" collapsed="false">
      <c r="A1288" s="0" t="n">
        <v>1286</v>
      </c>
      <c r="B1288" s="0" t="n">
        <v>2</v>
      </c>
      <c r="C1288" s="0" t="n">
        <v>54</v>
      </c>
      <c r="D1288" s="0" t="n">
        <v>13</v>
      </c>
      <c r="E1288" s="0" t="n">
        <v>0</v>
      </c>
      <c r="F1288" s="0" t="n">
        <v>1</v>
      </c>
      <c r="G1288" s="0" t="n">
        <v>0.824938</v>
      </c>
      <c r="H1288" s="0" t="n">
        <v>249200</v>
      </c>
    </row>
    <row r="1289" customFormat="false" ht="15" hidden="false" customHeight="false" outlineLevel="0" collapsed="false">
      <c r="A1289" s="0" t="n">
        <v>1287</v>
      </c>
      <c r="B1289" s="0" t="n">
        <v>2</v>
      </c>
      <c r="C1289" s="0" t="n">
        <v>54</v>
      </c>
      <c r="D1289" s="0" t="n">
        <v>14</v>
      </c>
      <c r="E1289" s="0" t="n">
        <v>0</v>
      </c>
      <c r="F1289" s="0" t="n">
        <v>1</v>
      </c>
      <c r="G1289" s="0" t="n">
        <v>0.975565</v>
      </c>
      <c r="H1289" s="0" t="n">
        <v>249200</v>
      </c>
    </row>
    <row r="1290" customFormat="false" ht="15" hidden="false" customHeight="false" outlineLevel="0" collapsed="false">
      <c r="A1290" s="0" t="n">
        <v>1288</v>
      </c>
      <c r="B1290" s="0" t="n">
        <v>2</v>
      </c>
      <c r="C1290" s="0" t="n">
        <v>54</v>
      </c>
      <c r="D1290" s="0" t="n">
        <v>15</v>
      </c>
      <c r="E1290" s="0" t="n">
        <v>0</v>
      </c>
      <c r="F1290" s="0" t="n">
        <v>0.830664</v>
      </c>
      <c r="G1290" s="0" t="n">
        <v>1</v>
      </c>
      <c r="H1290" s="0" t="n">
        <v>249200</v>
      </c>
    </row>
    <row r="1291" customFormat="false" ht="15" hidden="false" customHeight="false" outlineLevel="0" collapsed="false">
      <c r="A1291" s="0" t="n">
        <v>1289</v>
      </c>
      <c r="B1291" s="0" t="n">
        <v>2</v>
      </c>
      <c r="C1291" s="0" t="n">
        <v>54</v>
      </c>
      <c r="D1291" s="0" t="n">
        <v>16</v>
      </c>
      <c r="E1291" s="0" t="n">
        <v>0</v>
      </c>
      <c r="F1291" s="0" t="n">
        <v>0.47312</v>
      </c>
      <c r="G1291" s="0" t="n">
        <v>0.651494</v>
      </c>
      <c r="H1291" s="0" t="n">
        <v>249200</v>
      </c>
    </row>
    <row r="1292" customFormat="false" ht="15" hidden="false" customHeight="false" outlineLevel="0" collapsed="false">
      <c r="A1292" s="0" t="n">
        <v>1290</v>
      </c>
      <c r="B1292" s="0" t="n">
        <v>2</v>
      </c>
      <c r="C1292" s="0" t="n">
        <v>54</v>
      </c>
      <c r="D1292" s="0" t="n">
        <v>17</v>
      </c>
      <c r="E1292" s="0" t="n">
        <v>0</v>
      </c>
      <c r="F1292" s="0" t="n">
        <v>0.14006</v>
      </c>
      <c r="G1292" s="0" t="n">
        <v>0.518372</v>
      </c>
      <c r="H1292" s="0" t="n">
        <v>249200</v>
      </c>
    </row>
    <row r="1293" customFormat="false" ht="15" hidden="false" customHeight="false" outlineLevel="0" collapsed="false">
      <c r="A1293" s="0" t="n">
        <v>1291</v>
      </c>
      <c r="B1293" s="0" t="n">
        <v>2</v>
      </c>
      <c r="C1293" s="0" t="n">
        <v>54</v>
      </c>
      <c r="D1293" s="0" t="n">
        <v>18</v>
      </c>
      <c r="E1293" s="0" t="n">
        <v>0</v>
      </c>
      <c r="F1293" s="0" t="n">
        <v>0</v>
      </c>
      <c r="G1293" s="0" t="n">
        <v>0.52523</v>
      </c>
      <c r="H1293" s="0" t="n">
        <v>249200</v>
      </c>
    </row>
    <row r="1294" customFormat="false" ht="15" hidden="false" customHeight="false" outlineLevel="0" collapsed="false">
      <c r="A1294" s="0" t="n">
        <v>1292</v>
      </c>
      <c r="B1294" s="0" t="n">
        <v>2</v>
      </c>
      <c r="C1294" s="0" t="n">
        <v>54</v>
      </c>
      <c r="D1294" s="0" t="n">
        <v>19</v>
      </c>
      <c r="E1294" s="0" t="n">
        <v>1</v>
      </c>
      <c r="F1294" s="0" t="n">
        <v>0</v>
      </c>
      <c r="G1294" s="0" t="n">
        <v>0.439823</v>
      </c>
      <c r="H1294" s="0" t="n">
        <v>249000</v>
      </c>
    </row>
    <row r="1295" customFormat="false" ht="15" hidden="false" customHeight="false" outlineLevel="0" collapsed="false">
      <c r="A1295" s="0" t="n">
        <v>1293</v>
      </c>
      <c r="B1295" s="0" t="n">
        <v>2</v>
      </c>
      <c r="C1295" s="0" t="n">
        <v>54</v>
      </c>
      <c r="D1295" s="0" t="n">
        <v>20</v>
      </c>
      <c r="E1295" s="0" t="n">
        <v>1</v>
      </c>
      <c r="F1295" s="0" t="n">
        <v>0</v>
      </c>
      <c r="G1295" s="0" t="n">
        <v>0.347803</v>
      </c>
      <c r="H1295" s="0" t="n">
        <v>248800</v>
      </c>
    </row>
    <row r="1296" customFormat="false" ht="15" hidden="false" customHeight="false" outlineLevel="0" collapsed="false">
      <c r="A1296" s="0" t="n">
        <v>1294</v>
      </c>
      <c r="B1296" s="0" t="n">
        <v>2</v>
      </c>
      <c r="C1296" s="0" t="n">
        <v>54</v>
      </c>
      <c r="D1296" s="0" t="n">
        <v>21</v>
      </c>
      <c r="E1296" s="0" t="n">
        <v>0</v>
      </c>
      <c r="F1296" s="0" t="n">
        <v>0</v>
      </c>
      <c r="G1296" s="0" t="n">
        <v>0.283555</v>
      </c>
      <c r="H1296" s="0" t="n">
        <v>248800</v>
      </c>
    </row>
    <row r="1297" customFormat="false" ht="15" hidden="false" customHeight="false" outlineLevel="0" collapsed="false">
      <c r="A1297" s="0" t="n">
        <v>1295</v>
      </c>
      <c r="B1297" s="0" t="n">
        <v>2</v>
      </c>
      <c r="C1297" s="0" t="n">
        <v>54</v>
      </c>
      <c r="D1297" s="0" t="n">
        <v>22</v>
      </c>
      <c r="E1297" s="0" t="n">
        <v>0</v>
      </c>
      <c r="F1297" s="0" t="n">
        <v>0</v>
      </c>
      <c r="G1297" s="0" t="n">
        <v>0.217962</v>
      </c>
      <c r="H1297" s="0" t="n">
        <v>248800</v>
      </c>
    </row>
    <row r="1298" customFormat="false" ht="15" hidden="false" customHeight="false" outlineLevel="0" collapsed="false">
      <c r="A1298" s="0" t="n">
        <v>1296</v>
      </c>
      <c r="B1298" s="0" t="n">
        <v>2</v>
      </c>
      <c r="C1298" s="0" t="n">
        <v>54</v>
      </c>
      <c r="D1298" s="0" t="n">
        <v>23</v>
      </c>
      <c r="E1298" s="0" t="n">
        <v>0</v>
      </c>
      <c r="F1298" s="0" t="n">
        <v>0</v>
      </c>
      <c r="G1298" s="0" t="n">
        <v>0.114454</v>
      </c>
      <c r="H1298" s="0" t="n">
        <v>248800</v>
      </c>
    </row>
    <row r="1299" customFormat="false" ht="15" hidden="false" customHeight="false" outlineLevel="0" collapsed="false">
      <c r="A1299" s="0" t="n">
        <v>1297</v>
      </c>
      <c r="B1299" s="0" t="n">
        <v>2</v>
      </c>
      <c r="C1299" s="0" t="n">
        <v>55</v>
      </c>
      <c r="D1299" s="0" t="n">
        <v>0</v>
      </c>
      <c r="E1299" s="0" t="n">
        <v>0</v>
      </c>
      <c r="F1299" s="0" t="n">
        <v>0</v>
      </c>
      <c r="G1299" s="0" t="n">
        <v>0.098004</v>
      </c>
      <c r="H1299" s="0" t="n">
        <v>248800</v>
      </c>
    </row>
    <row r="1300" customFormat="false" ht="15" hidden="false" customHeight="false" outlineLevel="0" collapsed="false">
      <c r="A1300" s="0" t="n">
        <v>1298</v>
      </c>
      <c r="B1300" s="0" t="n">
        <v>2</v>
      </c>
      <c r="C1300" s="0" t="n">
        <v>55</v>
      </c>
      <c r="D1300" s="0" t="n">
        <v>1</v>
      </c>
      <c r="E1300" s="0" t="n">
        <v>0</v>
      </c>
      <c r="F1300" s="0" t="n">
        <v>0</v>
      </c>
      <c r="G1300" s="0" t="n">
        <v>0.187756</v>
      </c>
      <c r="H1300" s="0" t="n">
        <v>248800</v>
      </c>
    </row>
    <row r="1301" customFormat="false" ht="15" hidden="false" customHeight="false" outlineLevel="0" collapsed="false">
      <c r="A1301" s="0" t="n">
        <v>1299</v>
      </c>
      <c r="B1301" s="0" t="n">
        <v>2</v>
      </c>
      <c r="C1301" s="0" t="n">
        <v>55</v>
      </c>
      <c r="D1301" s="0" t="n">
        <v>2</v>
      </c>
      <c r="E1301" s="0" t="n">
        <v>0</v>
      </c>
      <c r="F1301" s="0" t="n">
        <v>0</v>
      </c>
      <c r="G1301" s="0" t="n">
        <v>0.224903</v>
      </c>
      <c r="H1301" s="0" t="n">
        <v>248800</v>
      </c>
    </row>
    <row r="1302" customFormat="false" ht="15" hidden="false" customHeight="false" outlineLevel="0" collapsed="false">
      <c r="A1302" s="0" t="n">
        <v>1300</v>
      </c>
      <c r="B1302" s="0" t="n">
        <v>2</v>
      </c>
      <c r="C1302" s="0" t="n">
        <v>55</v>
      </c>
      <c r="D1302" s="0" t="n">
        <v>3</v>
      </c>
      <c r="E1302" s="0" t="n">
        <v>0</v>
      </c>
      <c r="F1302" s="0" t="n">
        <v>0</v>
      </c>
      <c r="G1302" s="0" t="n">
        <v>0.161912</v>
      </c>
      <c r="H1302" s="0" t="n">
        <v>248800</v>
      </c>
    </row>
    <row r="1303" customFormat="false" ht="15" hidden="false" customHeight="false" outlineLevel="0" collapsed="false">
      <c r="A1303" s="0" t="n">
        <v>1301</v>
      </c>
      <c r="B1303" s="0" t="n">
        <v>2</v>
      </c>
      <c r="C1303" s="0" t="n">
        <v>55</v>
      </c>
      <c r="D1303" s="0" t="n">
        <v>4</v>
      </c>
      <c r="E1303" s="0" t="n">
        <v>0</v>
      </c>
      <c r="F1303" s="0" t="n">
        <v>0</v>
      </c>
      <c r="G1303" s="0" t="n">
        <v>0.199042</v>
      </c>
      <c r="H1303" s="0" t="n">
        <v>248800</v>
      </c>
    </row>
    <row r="1304" customFormat="false" ht="15" hidden="false" customHeight="false" outlineLevel="0" collapsed="false">
      <c r="A1304" s="0" t="n">
        <v>1302</v>
      </c>
      <c r="B1304" s="0" t="n">
        <v>2</v>
      </c>
      <c r="C1304" s="0" t="n">
        <v>55</v>
      </c>
      <c r="D1304" s="0" t="n">
        <v>5</v>
      </c>
      <c r="E1304" s="0" t="n">
        <v>0</v>
      </c>
      <c r="F1304" s="0" t="n">
        <v>0</v>
      </c>
      <c r="G1304" s="0" t="n">
        <v>0.226713</v>
      </c>
      <c r="H1304" s="0" t="n">
        <v>248800</v>
      </c>
    </row>
    <row r="1305" customFormat="false" ht="15" hidden="false" customHeight="false" outlineLevel="0" collapsed="false">
      <c r="A1305" s="0" t="n">
        <v>1303</v>
      </c>
      <c r="B1305" s="0" t="n">
        <v>2</v>
      </c>
      <c r="C1305" s="0" t="n">
        <v>55</v>
      </c>
      <c r="D1305" s="0" t="n">
        <v>6</v>
      </c>
      <c r="E1305" s="0" t="n">
        <v>0</v>
      </c>
      <c r="F1305" s="0" t="n">
        <v>0</v>
      </c>
      <c r="G1305" s="0" t="n">
        <v>0.307578</v>
      </c>
      <c r="H1305" s="0" t="n">
        <v>248800</v>
      </c>
    </row>
    <row r="1306" customFormat="false" ht="15" hidden="false" customHeight="false" outlineLevel="0" collapsed="false">
      <c r="A1306" s="0" t="n">
        <v>1304</v>
      </c>
      <c r="B1306" s="0" t="n">
        <v>2</v>
      </c>
      <c r="C1306" s="0" t="n">
        <v>55</v>
      </c>
      <c r="D1306" s="0" t="n">
        <v>7</v>
      </c>
      <c r="E1306" s="0" t="n">
        <v>1</v>
      </c>
      <c r="F1306" s="0" t="n">
        <v>0.144463</v>
      </c>
      <c r="G1306" s="0" t="n">
        <v>0.374784</v>
      </c>
      <c r="H1306" s="0" t="n">
        <v>248600</v>
      </c>
    </row>
    <row r="1307" customFormat="false" ht="15" hidden="false" customHeight="false" outlineLevel="0" collapsed="false">
      <c r="A1307" s="0" t="n">
        <v>1305</v>
      </c>
      <c r="B1307" s="0" t="n">
        <v>2</v>
      </c>
      <c r="C1307" s="0" t="n">
        <v>55</v>
      </c>
      <c r="D1307" s="0" t="n">
        <v>8</v>
      </c>
      <c r="E1307" s="0" t="n">
        <v>1</v>
      </c>
      <c r="F1307" s="0" t="n">
        <v>0.487991</v>
      </c>
      <c r="G1307" s="0" t="n">
        <v>0.318816</v>
      </c>
      <c r="H1307" s="0" t="n">
        <v>248400</v>
      </c>
    </row>
    <row r="1308" customFormat="false" ht="15" hidden="false" customHeight="false" outlineLevel="0" collapsed="false">
      <c r="A1308" s="0" t="n">
        <v>1306</v>
      </c>
      <c r="B1308" s="0" t="n">
        <v>2</v>
      </c>
      <c r="C1308" s="0" t="n">
        <v>55</v>
      </c>
      <c r="D1308" s="0" t="n">
        <v>9</v>
      </c>
      <c r="E1308" s="0" t="n">
        <v>0</v>
      </c>
      <c r="F1308" s="0" t="n">
        <v>0.856772</v>
      </c>
      <c r="G1308" s="0" t="n">
        <v>0.244605</v>
      </c>
      <c r="H1308" s="0" t="n">
        <v>248400</v>
      </c>
    </row>
    <row r="1309" customFormat="false" ht="15" hidden="false" customHeight="false" outlineLevel="0" collapsed="false">
      <c r="A1309" s="0" t="n">
        <v>1307</v>
      </c>
      <c r="B1309" s="0" t="n">
        <v>2</v>
      </c>
      <c r="C1309" s="0" t="n">
        <v>55</v>
      </c>
      <c r="D1309" s="0" t="n">
        <v>10</v>
      </c>
      <c r="E1309" s="0" t="n">
        <v>0</v>
      </c>
      <c r="F1309" s="0" t="n">
        <v>1</v>
      </c>
      <c r="G1309" s="0" t="n">
        <v>0.331324</v>
      </c>
      <c r="H1309" s="0" t="n">
        <v>248400</v>
      </c>
    </row>
    <row r="1310" customFormat="false" ht="15" hidden="false" customHeight="false" outlineLevel="0" collapsed="false">
      <c r="A1310" s="0" t="n">
        <v>1308</v>
      </c>
      <c r="B1310" s="0" t="n">
        <v>2</v>
      </c>
      <c r="C1310" s="0" t="n">
        <v>55</v>
      </c>
      <c r="D1310" s="0" t="n">
        <v>11</v>
      </c>
      <c r="E1310" s="0" t="n">
        <v>0</v>
      </c>
      <c r="F1310" s="0" t="n">
        <v>1</v>
      </c>
      <c r="G1310" s="0" t="n">
        <v>0.229512</v>
      </c>
      <c r="H1310" s="0" t="n">
        <v>248400</v>
      </c>
    </row>
    <row r="1311" customFormat="false" ht="15" hidden="false" customHeight="false" outlineLevel="0" collapsed="false">
      <c r="A1311" s="0" t="n">
        <v>1309</v>
      </c>
      <c r="B1311" s="0" t="n">
        <v>2</v>
      </c>
      <c r="C1311" s="0" t="n">
        <v>55</v>
      </c>
      <c r="D1311" s="0" t="n">
        <v>12</v>
      </c>
      <c r="E1311" s="0" t="n">
        <v>0</v>
      </c>
      <c r="F1311" s="0" t="n">
        <v>1</v>
      </c>
      <c r="G1311" s="0" t="n">
        <v>0.276108</v>
      </c>
      <c r="H1311" s="0" t="n">
        <v>248400</v>
      </c>
    </row>
    <row r="1312" customFormat="false" ht="15" hidden="false" customHeight="false" outlineLevel="0" collapsed="false">
      <c r="A1312" s="0" t="n">
        <v>1310</v>
      </c>
      <c r="B1312" s="0" t="n">
        <v>2</v>
      </c>
      <c r="C1312" s="0" t="n">
        <v>55</v>
      </c>
      <c r="D1312" s="0" t="n">
        <v>13</v>
      </c>
      <c r="E1312" s="0" t="n">
        <v>0</v>
      </c>
      <c r="F1312" s="0" t="n">
        <v>1</v>
      </c>
      <c r="G1312" s="0" t="n">
        <v>0.263569</v>
      </c>
      <c r="H1312" s="0" t="n">
        <v>248400</v>
      </c>
    </row>
    <row r="1313" customFormat="false" ht="15" hidden="false" customHeight="false" outlineLevel="0" collapsed="false">
      <c r="A1313" s="0" t="n">
        <v>1311</v>
      </c>
      <c r="B1313" s="0" t="n">
        <v>2</v>
      </c>
      <c r="C1313" s="0" t="n">
        <v>55</v>
      </c>
      <c r="D1313" s="0" t="n">
        <v>14</v>
      </c>
      <c r="E1313" s="0" t="n">
        <v>0</v>
      </c>
      <c r="F1313" s="0" t="n">
        <v>1</v>
      </c>
      <c r="G1313" s="0" t="n">
        <v>0.253746</v>
      </c>
      <c r="H1313" s="0" t="n">
        <v>248400</v>
      </c>
    </row>
    <row r="1314" customFormat="false" ht="15" hidden="false" customHeight="false" outlineLevel="0" collapsed="false">
      <c r="A1314" s="0" t="n">
        <v>1312</v>
      </c>
      <c r="B1314" s="0" t="n">
        <v>2</v>
      </c>
      <c r="C1314" s="0" t="n">
        <v>55</v>
      </c>
      <c r="D1314" s="0" t="n">
        <v>15</v>
      </c>
      <c r="E1314" s="0" t="n">
        <v>0</v>
      </c>
      <c r="F1314" s="0" t="n">
        <v>0.856772</v>
      </c>
      <c r="G1314" s="0" t="n">
        <v>0.326821</v>
      </c>
      <c r="H1314" s="0" t="n">
        <v>248400</v>
      </c>
    </row>
    <row r="1315" customFormat="false" ht="15" hidden="false" customHeight="false" outlineLevel="0" collapsed="false">
      <c r="A1315" s="0" t="n">
        <v>1313</v>
      </c>
      <c r="B1315" s="0" t="n">
        <v>2</v>
      </c>
      <c r="C1315" s="0" t="n">
        <v>55</v>
      </c>
      <c r="D1315" s="0" t="n">
        <v>16</v>
      </c>
      <c r="E1315" s="0" t="n">
        <v>0</v>
      </c>
      <c r="F1315" s="0" t="n">
        <v>0.487991</v>
      </c>
      <c r="G1315" s="0" t="n">
        <v>0.231103</v>
      </c>
      <c r="H1315" s="0" t="n">
        <v>248400</v>
      </c>
    </row>
    <row r="1316" customFormat="false" ht="15" hidden="false" customHeight="false" outlineLevel="0" collapsed="false">
      <c r="A1316" s="0" t="n">
        <v>1314</v>
      </c>
      <c r="B1316" s="0" t="n">
        <v>2</v>
      </c>
      <c r="C1316" s="0" t="n">
        <v>55</v>
      </c>
      <c r="D1316" s="0" t="n">
        <v>17</v>
      </c>
      <c r="E1316" s="0" t="n">
        <v>0</v>
      </c>
      <c r="F1316" s="0" t="n">
        <v>0.144463</v>
      </c>
      <c r="G1316" s="0" t="n">
        <v>0.252107</v>
      </c>
      <c r="H1316" s="0" t="n">
        <v>248400</v>
      </c>
    </row>
    <row r="1317" customFormat="false" ht="15" hidden="false" customHeight="false" outlineLevel="0" collapsed="false">
      <c r="A1317" s="0" t="n">
        <v>1315</v>
      </c>
      <c r="B1317" s="0" t="n">
        <v>2</v>
      </c>
      <c r="C1317" s="0" t="n">
        <v>55</v>
      </c>
      <c r="D1317" s="0" t="n">
        <v>18</v>
      </c>
      <c r="E1317" s="0" t="n">
        <v>0</v>
      </c>
      <c r="F1317" s="0" t="n">
        <v>0</v>
      </c>
      <c r="G1317" s="0" t="n">
        <v>0.256682</v>
      </c>
      <c r="H1317" s="0" t="n">
        <v>248400</v>
      </c>
    </row>
    <row r="1318" customFormat="false" ht="15" hidden="false" customHeight="false" outlineLevel="0" collapsed="false">
      <c r="A1318" s="0" t="n">
        <v>1316</v>
      </c>
      <c r="B1318" s="0" t="n">
        <v>2</v>
      </c>
      <c r="C1318" s="0" t="n">
        <v>55</v>
      </c>
      <c r="D1318" s="0" t="n">
        <v>19</v>
      </c>
      <c r="E1318" s="0" t="n">
        <v>1</v>
      </c>
      <c r="F1318" s="0" t="n">
        <v>0</v>
      </c>
      <c r="G1318" s="0" t="n">
        <v>0.330686</v>
      </c>
      <c r="H1318" s="0" t="n">
        <v>248200</v>
      </c>
    </row>
    <row r="1319" customFormat="false" ht="15" hidden="false" customHeight="false" outlineLevel="0" collapsed="false">
      <c r="A1319" s="0" t="n">
        <v>1317</v>
      </c>
      <c r="B1319" s="0" t="n">
        <v>2</v>
      </c>
      <c r="C1319" s="0" t="n">
        <v>55</v>
      </c>
      <c r="D1319" s="0" t="n">
        <v>20</v>
      </c>
      <c r="E1319" s="0" t="n">
        <v>1</v>
      </c>
      <c r="F1319" s="0" t="n">
        <v>0</v>
      </c>
      <c r="G1319" s="0" t="n">
        <v>0.30469</v>
      </c>
      <c r="H1319" s="0" t="n">
        <v>248000</v>
      </c>
    </row>
    <row r="1320" customFormat="false" ht="15" hidden="false" customHeight="false" outlineLevel="0" collapsed="false">
      <c r="A1320" s="0" t="n">
        <v>1318</v>
      </c>
      <c r="B1320" s="0" t="n">
        <v>2</v>
      </c>
      <c r="C1320" s="0" t="n">
        <v>55</v>
      </c>
      <c r="D1320" s="0" t="n">
        <v>21</v>
      </c>
      <c r="E1320" s="0" t="n">
        <v>0</v>
      </c>
      <c r="F1320" s="0" t="n">
        <v>0</v>
      </c>
      <c r="G1320" s="0" t="n">
        <v>0.388402</v>
      </c>
      <c r="H1320" s="0" t="n">
        <v>248000</v>
      </c>
    </row>
    <row r="1321" customFormat="false" ht="15" hidden="false" customHeight="false" outlineLevel="0" collapsed="false">
      <c r="A1321" s="0" t="n">
        <v>1319</v>
      </c>
      <c r="B1321" s="0" t="n">
        <v>2</v>
      </c>
      <c r="C1321" s="0" t="n">
        <v>55</v>
      </c>
      <c r="D1321" s="0" t="n">
        <v>22</v>
      </c>
      <c r="E1321" s="0" t="n">
        <v>0</v>
      </c>
      <c r="F1321" s="0" t="n">
        <v>0</v>
      </c>
      <c r="G1321" s="0" t="n">
        <v>0.412763</v>
      </c>
      <c r="H1321" s="0" t="n">
        <v>248000</v>
      </c>
    </row>
    <row r="1322" customFormat="false" ht="15" hidden="false" customHeight="false" outlineLevel="0" collapsed="false">
      <c r="A1322" s="0" t="n">
        <v>1320</v>
      </c>
      <c r="B1322" s="0" t="n">
        <v>2</v>
      </c>
      <c r="C1322" s="0" t="n">
        <v>55</v>
      </c>
      <c r="D1322" s="0" t="n">
        <v>23</v>
      </c>
      <c r="E1322" s="0" t="n">
        <v>0</v>
      </c>
      <c r="F1322" s="0" t="n">
        <v>0</v>
      </c>
      <c r="G1322" s="0" t="n">
        <v>0.385727</v>
      </c>
      <c r="H1322" s="0" t="n">
        <v>248000</v>
      </c>
    </row>
    <row r="1323" customFormat="false" ht="15" hidden="false" customHeight="false" outlineLevel="0" collapsed="false">
      <c r="A1323" s="0" t="n">
        <v>1321</v>
      </c>
      <c r="B1323" s="0" t="n">
        <v>2</v>
      </c>
      <c r="C1323" s="0" t="n">
        <v>56</v>
      </c>
      <c r="D1323" s="0" t="n">
        <v>0</v>
      </c>
      <c r="E1323" s="0" t="n">
        <v>0</v>
      </c>
      <c r="F1323" s="0" t="n">
        <v>0</v>
      </c>
      <c r="G1323" s="0" t="n">
        <v>0.348869</v>
      </c>
      <c r="H1323" s="0" t="n">
        <v>248000</v>
      </c>
    </row>
    <row r="1324" customFormat="false" ht="15" hidden="false" customHeight="false" outlineLevel="0" collapsed="false">
      <c r="A1324" s="0" t="n">
        <v>1322</v>
      </c>
      <c r="B1324" s="0" t="n">
        <v>2</v>
      </c>
      <c r="C1324" s="0" t="n">
        <v>56</v>
      </c>
      <c r="D1324" s="0" t="n">
        <v>1</v>
      </c>
      <c r="E1324" s="0" t="n">
        <v>0</v>
      </c>
      <c r="F1324" s="0" t="n">
        <v>0</v>
      </c>
      <c r="G1324" s="0" t="n">
        <v>0.167788</v>
      </c>
      <c r="H1324" s="0" t="n">
        <v>248000</v>
      </c>
    </row>
    <row r="1325" customFormat="false" ht="15" hidden="false" customHeight="false" outlineLevel="0" collapsed="false">
      <c r="A1325" s="0" t="n">
        <v>1323</v>
      </c>
      <c r="B1325" s="0" t="n">
        <v>2</v>
      </c>
      <c r="C1325" s="0" t="n">
        <v>56</v>
      </c>
      <c r="D1325" s="0" t="n">
        <v>2</v>
      </c>
      <c r="E1325" s="0" t="n">
        <v>0</v>
      </c>
      <c r="F1325" s="0" t="n">
        <v>0</v>
      </c>
      <c r="G1325" s="0" t="n">
        <v>0.188717</v>
      </c>
      <c r="H1325" s="0" t="n">
        <v>248000</v>
      </c>
    </row>
    <row r="1326" customFormat="false" ht="15" hidden="false" customHeight="false" outlineLevel="0" collapsed="false">
      <c r="A1326" s="0" t="n">
        <v>1324</v>
      </c>
      <c r="B1326" s="0" t="n">
        <v>2</v>
      </c>
      <c r="C1326" s="0" t="n">
        <v>56</v>
      </c>
      <c r="D1326" s="0" t="n">
        <v>3</v>
      </c>
      <c r="E1326" s="0" t="n">
        <v>0</v>
      </c>
      <c r="F1326" s="0" t="n">
        <v>0</v>
      </c>
      <c r="G1326" s="0" t="n">
        <v>0.161614</v>
      </c>
      <c r="H1326" s="0" t="n">
        <v>248000</v>
      </c>
    </row>
    <row r="1327" customFormat="false" ht="15" hidden="false" customHeight="false" outlineLevel="0" collapsed="false">
      <c r="A1327" s="0" t="n">
        <v>1325</v>
      </c>
      <c r="B1327" s="0" t="n">
        <v>2</v>
      </c>
      <c r="C1327" s="0" t="n">
        <v>56</v>
      </c>
      <c r="D1327" s="0" t="n">
        <v>4</v>
      </c>
      <c r="E1327" s="0" t="n">
        <v>0</v>
      </c>
      <c r="F1327" s="0" t="n">
        <v>0</v>
      </c>
      <c r="G1327" s="0" t="n">
        <v>0.202521</v>
      </c>
      <c r="H1327" s="0" t="n">
        <v>248000</v>
      </c>
    </row>
    <row r="1328" customFormat="false" ht="15" hidden="false" customHeight="false" outlineLevel="0" collapsed="false">
      <c r="A1328" s="0" t="n">
        <v>1326</v>
      </c>
      <c r="B1328" s="0" t="n">
        <v>2</v>
      </c>
      <c r="C1328" s="0" t="n">
        <v>56</v>
      </c>
      <c r="D1328" s="0" t="n">
        <v>5</v>
      </c>
      <c r="E1328" s="0" t="n">
        <v>0</v>
      </c>
      <c r="F1328" s="0" t="n">
        <v>0</v>
      </c>
      <c r="G1328" s="0" t="n">
        <v>0.284879</v>
      </c>
      <c r="H1328" s="0" t="n">
        <v>248000</v>
      </c>
    </row>
    <row r="1329" customFormat="false" ht="15" hidden="false" customHeight="false" outlineLevel="0" collapsed="false">
      <c r="A1329" s="0" t="n">
        <v>1327</v>
      </c>
      <c r="B1329" s="0" t="n">
        <v>2</v>
      </c>
      <c r="C1329" s="0" t="n">
        <v>56</v>
      </c>
      <c r="D1329" s="0" t="n">
        <v>6</v>
      </c>
      <c r="E1329" s="0" t="n">
        <v>0</v>
      </c>
      <c r="F1329" s="0" t="n">
        <v>0</v>
      </c>
      <c r="G1329" s="0" t="n">
        <v>0.223612</v>
      </c>
      <c r="H1329" s="0" t="n">
        <v>248000</v>
      </c>
    </row>
    <row r="1330" customFormat="false" ht="15" hidden="false" customHeight="false" outlineLevel="0" collapsed="false">
      <c r="A1330" s="0" t="n">
        <v>1328</v>
      </c>
      <c r="B1330" s="0" t="n">
        <v>2</v>
      </c>
      <c r="C1330" s="0" t="n">
        <v>56</v>
      </c>
      <c r="D1330" s="0" t="n">
        <v>7</v>
      </c>
      <c r="E1330" s="0" t="n">
        <v>1</v>
      </c>
      <c r="F1330" s="0" t="n">
        <v>0.118093</v>
      </c>
      <c r="G1330" s="0" t="n">
        <v>0.173692</v>
      </c>
      <c r="H1330" s="0" t="n">
        <v>247800</v>
      </c>
    </row>
    <row r="1331" customFormat="false" ht="15" hidden="false" customHeight="false" outlineLevel="0" collapsed="false">
      <c r="A1331" s="0" t="n">
        <v>1329</v>
      </c>
      <c r="B1331" s="0" t="n">
        <v>2</v>
      </c>
      <c r="C1331" s="0" t="n">
        <v>56</v>
      </c>
      <c r="D1331" s="0" t="n">
        <v>8</v>
      </c>
      <c r="E1331" s="0" t="n">
        <v>1</v>
      </c>
      <c r="F1331" s="0" t="n">
        <v>0.398914</v>
      </c>
      <c r="G1331" s="0" t="n">
        <v>0.173311</v>
      </c>
      <c r="H1331" s="0" t="n">
        <v>247600</v>
      </c>
    </row>
    <row r="1332" customFormat="false" ht="15" hidden="false" customHeight="false" outlineLevel="0" collapsed="false">
      <c r="A1332" s="0" t="n">
        <v>1330</v>
      </c>
      <c r="B1332" s="0" t="n">
        <v>2</v>
      </c>
      <c r="C1332" s="0" t="n">
        <v>56</v>
      </c>
      <c r="D1332" s="0" t="n">
        <v>9</v>
      </c>
      <c r="E1332" s="0" t="n">
        <v>0</v>
      </c>
      <c r="F1332" s="0" t="n">
        <v>0.700379</v>
      </c>
      <c r="G1332" s="0" t="n">
        <v>0.17973</v>
      </c>
      <c r="H1332" s="0" t="n">
        <v>247600</v>
      </c>
    </row>
    <row r="1333" customFormat="false" ht="15" hidden="false" customHeight="false" outlineLevel="0" collapsed="false">
      <c r="A1333" s="0" t="n">
        <v>1331</v>
      </c>
      <c r="B1333" s="0" t="n">
        <v>2</v>
      </c>
      <c r="C1333" s="0" t="n">
        <v>56</v>
      </c>
      <c r="D1333" s="0" t="n">
        <v>10</v>
      </c>
      <c r="E1333" s="0" t="n">
        <v>0</v>
      </c>
      <c r="F1333" s="0" t="n">
        <v>0.961079</v>
      </c>
      <c r="G1333" s="0" t="n">
        <v>0.273851</v>
      </c>
      <c r="H1333" s="0" t="n">
        <v>247600</v>
      </c>
    </row>
    <row r="1334" customFormat="false" ht="15" hidden="false" customHeight="false" outlineLevel="0" collapsed="false">
      <c r="A1334" s="0" t="n">
        <v>1332</v>
      </c>
      <c r="B1334" s="0" t="n">
        <v>2</v>
      </c>
      <c r="C1334" s="0" t="n">
        <v>56</v>
      </c>
      <c r="D1334" s="0" t="n">
        <v>11</v>
      </c>
      <c r="E1334" s="0" t="n">
        <v>0</v>
      </c>
      <c r="F1334" s="0" t="n">
        <v>1</v>
      </c>
      <c r="G1334" s="0" t="n">
        <v>0.198158</v>
      </c>
      <c r="H1334" s="0" t="n">
        <v>247600</v>
      </c>
    </row>
    <row r="1335" customFormat="false" ht="15" hidden="false" customHeight="false" outlineLevel="0" collapsed="false">
      <c r="A1335" s="0" t="n">
        <v>1333</v>
      </c>
      <c r="B1335" s="0" t="n">
        <v>2</v>
      </c>
      <c r="C1335" s="0" t="n">
        <v>56</v>
      </c>
      <c r="D1335" s="0" t="n">
        <v>12</v>
      </c>
      <c r="E1335" s="0" t="n">
        <v>0</v>
      </c>
      <c r="F1335" s="0" t="n">
        <v>1</v>
      </c>
      <c r="G1335" s="0" t="n">
        <v>0.179996</v>
      </c>
      <c r="H1335" s="0" t="n">
        <v>247600</v>
      </c>
    </row>
    <row r="1336" customFormat="false" ht="15" hidden="false" customHeight="false" outlineLevel="0" collapsed="false">
      <c r="A1336" s="0" t="n">
        <v>1334</v>
      </c>
      <c r="B1336" s="0" t="n">
        <v>2</v>
      </c>
      <c r="C1336" s="0" t="n">
        <v>56</v>
      </c>
      <c r="D1336" s="0" t="n">
        <v>13</v>
      </c>
      <c r="E1336" s="0" t="n">
        <v>0</v>
      </c>
      <c r="F1336" s="0" t="n">
        <v>1</v>
      </c>
      <c r="G1336" s="0" t="n">
        <v>0.175391</v>
      </c>
      <c r="H1336" s="0" t="n">
        <v>247600</v>
      </c>
    </row>
    <row r="1337" customFormat="false" ht="15" hidden="false" customHeight="false" outlineLevel="0" collapsed="false">
      <c r="A1337" s="0" t="n">
        <v>1335</v>
      </c>
      <c r="B1337" s="0" t="n">
        <v>2</v>
      </c>
      <c r="C1337" s="0" t="n">
        <v>56</v>
      </c>
      <c r="D1337" s="0" t="n">
        <v>14</v>
      </c>
      <c r="E1337" s="0" t="n">
        <v>0</v>
      </c>
      <c r="F1337" s="0" t="n">
        <v>0.961079</v>
      </c>
      <c r="G1337" s="0" t="n">
        <v>0.248517</v>
      </c>
      <c r="H1337" s="0" t="n">
        <v>247600</v>
      </c>
    </row>
    <row r="1338" customFormat="false" ht="15" hidden="false" customHeight="false" outlineLevel="0" collapsed="false">
      <c r="A1338" s="0" t="n">
        <v>1336</v>
      </c>
      <c r="B1338" s="0" t="n">
        <v>2</v>
      </c>
      <c r="C1338" s="0" t="n">
        <v>56</v>
      </c>
      <c r="D1338" s="0" t="n">
        <v>15</v>
      </c>
      <c r="E1338" s="0" t="n">
        <v>0</v>
      </c>
      <c r="F1338" s="0" t="n">
        <v>0.700379</v>
      </c>
      <c r="G1338" s="0" t="n">
        <v>0.239774</v>
      </c>
      <c r="H1338" s="0" t="n">
        <v>247600</v>
      </c>
    </row>
    <row r="1339" customFormat="false" ht="15" hidden="false" customHeight="false" outlineLevel="0" collapsed="false">
      <c r="A1339" s="0" t="n">
        <v>1337</v>
      </c>
      <c r="B1339" s="0" t="n">
        <v>2</v>
      </c>
      <c r="C1339" s="0" t="n">
        <v>56</v>
      </c>
      <c r="D1339" s="0" t="n">
        <v>16</v>
      </c>
      <c r="E1339" s="0" t="n">
        <v>0</v>
      </c>
      <c r="F1339" s="0" t="n">
        <v>0.398914</v>
      </c>
      <c r="G1339" s="0" t="n">
        <v>0.289622</v>
      </c>
      <c r="H1339" s="0" t="n">
        <v>247600</v>
      </c>
    </row>
    <row r="1340" customFormat="false" ht="15" hidden="false" customHeight="false" outlineLevel="0" collapsed="false">
      <c r="A1340" s="0" t="n">
        <v>1338</v>
      </c>
      <c r="B1340" s="0" t="n">
        <v>2</v>
      </c>
      <c r="C1340" s="0" t="n">
        <v>56</v>
      </c>
      <c r="D1340" s="0" t="n">
        <v>17</v>
      </c>
      <c r="E1340" s="0" t="n">
        <v>0</v>
      </c>
      <c r="F1340" s="0" t="n">
        <v>0.118093</v>
      </c>
      <c r="G1340" s="0" t="n">
        <v>0.242478</v>
      </c>
      <c r="H1340" s="0" t="n">
        <v>247600</v>
      </c>
    </row>
    <row r="1341" customFormat="false" ht="15" hidden="false" customHeight="false" outlineLevel="0" collapsed="false">
      <c r="A1341" s="0" t="n">
        <v>1339</v>
      </c>
      <c r="B1341" s="0" t="n">
        <v>2</v>
      </c>
      <c r="C1341" s="0" t="n">
        <v>56</v>
      </c>
      <c r="D1341" s="0" t="n">
        <v>18</v>
      </c>
      <c r="E1341" s="0" t="n">
        <v>0</v>
      </c>
      <c r="F1341" s="0" t="n">
        <v>0</v>
      </c>
      <c r="G1341" s="0" t="n">
        <v>0.176487</v>
      </c>
      <c r="H1341" s="0" t="n">
        <v>247600</v>
      </c>
    </row>
    <row r="1342" customFormat="false" ht="15" hidden="false" customHeight="false" outlineLevel="0" collapsed="false">
      <c r="A1342" s="0" t="n">
        <v>1340</v>
      </c>
      <c r="B1342" s="0" t="n">
        <v>2</v>
      </c>
      <c r="C1342" s="0" t="n">
        <v>56</v>
      </c>
      <c r="D1342" s="0" t="n">
        <v>19</v>
      </c>
      <c r="E1342" s="0" t="n">
        <v>1</v>
      </c>
      <c r="F1342" s="0" t="n">
        <v>0</v>
      </c>
      <c r="G1342" s="0" t="n">
        <v>0.175808</v>
      </c>
      <c r="H1342" s="0" t="n">
        <v>247400</v>
      </c>
    </row>
    <row r="1343" customFormat="false" ht="15" hidden="false" customHeight="false" outlineLevel="0" collapsed="false">
      <c r="A1343" s="0" t="n">
        <v>1341</v>
      </c>
      <c r="B1343" s="0" t="n">
        <v>2</v>
      </c>
      <c r="C1343" s="0" t="n">
        <v>56</v>
      </c>
      <c r="D1343" s="0" t="n">
        <v>20</v>
      </c>
      <c r="E1343" s="0" t="n">
        <v>1</v>
      </c>
      <c r="F1343" s="0" t="n">
        <v>0</v>
      </c>
      <c r="G1343" s="0" t="n">
        <v>0.181054</v>
      </c>
      <c r="H1343" s="0" t="n">
        <v>247200</v>
      </c>
    </row>
    <row r="1344" customFormat="false" ht="15" hidden="false" customHeight="false" outlineLevel="0" collapsed="false">
      <c r="A1344" s="0" t="n">
        <v>1342</v>
      </c>
      <c r="B1344" s="0" t="n">
        <v>2</v>
      </c>
      <c r="C1344" s="0" t="n">
        <v>56</v>
      </c>
      <c r="D1344" s="0" t="n">
        <v>21</v>
      </c>
      <c r="E1344" s="0" t="n">
        <v>0</v>
      </c>
      <c r="F1344" s="0" t="n">
        <v>0</v>
      </c>
      <c r="G1344" s="0" t="n">
        <v>0.182263</v>
      </c>
      <c r="H1344" s="0" t="n">
        <v>247200</v>
      </c>
    </row>
    <row r="1345" customFormat="false" ht="15" hidden="false" customHeight="false" outlineLevel="0" collapsed="false">
      <c r="A1345" s="0" t="n">
        <v>1343</v>
      </c>
      <c r="B1345" s="0" t="n">
        <v>2</v>
      </c>
      <c r="C1345" s="0" t="n">
        <v>56</v>
      </c>
      <c r="D1345" s="0" t="n">
        <v>22</v>
      </c>
      <c r="E1345" s="0" t="n">
        <v>0</v>
      </c>
      <c r="F1345" s="0" t="n">
        <v>0</v>
      </c>
      <c r="G1345" s="0" t="n">
        <v>0.159765</v>
      </c>
      <c r="H1345" s="0" t="n">
        <v>247200</v>
      </c>
    </row>
    <row r="1346" customFormat="false" ht="15" hidden="false" customHeight="false" outlineLevel="0" collapsed="false">
      <c r="A1346" s="0" t="n">
        <v>1344</v>
      </c>
      <c r="B1346" s="0" t="n">
        <v>2</v>
      </c>
      <c r="C1346" s="0" t="n">
        <v>56</v>
      </c>
      <c r="D1346" s="0" t="n">
        <v>23</v>
      </c>
      <c r="E1346" s="0" t="n">
        <v>0</v>
      </c>
      <c r="F1346" s="0" t="n">
        <v>0</v>
      </c>
      <c r="G1346" s="0" t="n">
        <v>0.181947</v>
      </c>
      <c r="H1346" s="0" t="n">
        <v>247200</v>
      </c>
    </row>
    <row r="1347" customFormat="false" ht="15" hidden="false" customHeight="false" outlineLevel="0" collapsed="false">
      <c r="A1347" s="0" t="n">
        <v>1345</v>
      </c>
      <c r="B1347" s="0" t="n">
        <v>2</v>
      </c>
      <c r="C1347" s="0" t="n">
        <v>57</v>
      </c>
      <c r="D1347" s="0" t="n">
        <v>0</v>
      </c>
      <c r="E1347" s="0" t="n">
        <v>0</v>
      </c>
      <c r="F1347" s="0" t="n">
        <v>0</v>
      </c>
      <c r="G1347" s="0" t="n">
        <v>0.185936</v>
      </c>
      <c r="H1347" s="0" t="n">
        <v>247200</v>
      </c>
    </row>
    <row r="1348" customFormat="false" ht="15" hidden="false" customHeight="false" outlineLevel="0" collapsed="false">
      <c r="A1348" s="0" t="n">
        <v>1346</v>
      </c>
      <c r="B1348" s="0" t="n">
        <v>2</v>
      </c>
      <c r="C1348" s="0" t="n">
        <v>57</v>
      </c>
      <c r="D1348" s="0" t="n">
        <v>1</v>
      </c>
      <c r="E1348" s="0" t="n">
        <v>0</v>
      </c>
      <c r="F1348" s="0" t="n">
        <v>0</v>
      </c>
      <c r="G1348" s="0" t="n">
        <v>0.145845</v>
      </c>
      <c r="H1348" s="0" t="n">
        <v>247200</v>
      </c>
    </row>
    <row r="1349" customFormat="false" ht="15" hidden="false" customHeight="false" outlineLevel="0" collapsed="false">
      <c r="A1349" s="0" t="n">
        <v>1347</v>
      </c>
      <c r="B1349" s="0" t="n">
        <v>2</v>
      </c>
      <c r="C1349" s="0" t="n">
        <v>57</v>
      </c>
      <c r="D1349" s="0" t="n">
        <v>2</v>
      </c>
      <c r="E1349" s="0" t="n">
        <v>0</v>
      </c>
      <c r="F1349" s="0" t="n">
        <v>0</v>
      </c>
      <c r="G1349" s="0" t="n">
        <v>0.164024</v>
      </c>
      <c r="H1349" s="0" t="n">
        <v>247200</v>
      </c>
    </row>
    <row r="1350" customFormat="false" ht="15" hidden="false" customHeight="false" outlineLevel="0" collapsed="false">
      <c r="A1350" s="0" t="n">
        <v>1348</v>
      </c>
      <c r="B1350" s="0" t="n">
        <v>2</v>
      </c>
      <c r="C1350" s="0" t="n">
        <v>57</v>
      </c>
      <c r="D1350" s="0" t="n">
        <v>3</v>
      </c>
      <c r="E1350" s="0" t="n">
        <v>0</v>
      </c>
      <c r="F1350" s="0" t="n">
        <v>0</v>
      </c>
      <c r="G1350" s="0" t="n">
        <v>0.169828</v>
      </c>
      <c r="H1350" s="0" t="n">
        <v>247200</v>
      </c>
    </row>
    <row r="1351" customFormat="false" ht="15" hidden="false" customHeight="false" outlineLevel="0" collapsed="false">
      <c r="A1351" s="0" t="n">
        <v>1349</v>
      </c>
      <c r="B1351" s="0" t="n">
        <v>2</v>
      </c>
      <c r="C1351" s="0" t="n">
        <v>57</v>
      </c>
      <c r="D1351" s="0" t="n">
        <v>4</v>
      </c>
      <c r="E1351" s="0" t="n">
        <v>0</v>
      </c>
      <c r="F1351" s="0" t="n">
        <v>0</v>
      </c>
      <c r="G1351" s="0" t="n">
        <v>0.24296</v>
      </c>
      <c r="H1351" s="0" t="n">
        <v>247200</v>
      </c>
    </row>
    <row r="1352" customFormat="false" ht="15" hidden="false" customHeight="false" outlineLevel="0" collapsed="false">
      <c r="A1352" s="0" t="n">
        <v>1350</v>
      </c>
      <c r="B1352" s="0" t="n">
        <v>2</v>
      </c>
      <c r="C1352" s="0" t="n">
        <v>57</v>
      </c>
      <c r="D1352" s="0" t="n">
        <v>5</v>
      </c>
      <c r="E1352" s="0" t="n">
        <v>0</v>
      </c>
      <c r="F1352" s="0" t="n">
        <v>0</v>
      </c>
      <c r="G1352" s="0" t="n">
        <v>0.193989</v>
      </c>
      <c r="H1352" s="0" t="n">
        <v>247200</v>
      </c>
    </row>
    <row r="1353" customFormat="false" ht="15" hidden="false" customHeight="false" outlineLevel="0" collapsed="false">
      <c r="A1353" s="0" t="n">
        <v>1351</v>
      </c>
      <c r="B1353" s="0" t="n">
        <v>2</v>
      </c>
      <c r="C1353" s="0" t="n">
        <v>57</v>
      </c>
      <c r="D1353" s="0" t="n">
        <v>6</v>
      </c>
      <c r="E1353" s="0" t="n">
        <v>0</v>
      </c>
      <c r="F1353" s="0" t="n">
        <v>0</v>
      </c>
      <c r="G1353" s="0" t="n">
        <v>0.163534</v>
      </c>
      <c r="H1353" s="0" t="n">
        <v>247200</v>
      </c>
    </row>
    <row r="1354" customFormat="false" ht="15" hidden="false" customHeight="false" outlineLevel="0" collapsed="false">
      <c r="A1354" s="0" t="n">
        <v>1352</v>
      </c>
      <c r="B1354" s="0" t="n">
        <v>2</v>
      </c>
      <c r="C1354" s="0" t="n">
        <v>57</v>
      </c>
      <c r="D1354" s="0" t="n">
        <v>7</v>
      </c>
      <c r="E1354" s="0" t="n">
        <v>1</v>
      </c>
      <c r="F1354" s="0" t="n">
        <v>0.117186</v>
      </c>
      <c r="G1354" s="0" t="n">
        <v>0.347482</v>
      </c>
      <c r="H1354" s="0" t="n">
        <v>247000</v>
      </c>
    </row>
    <row r="1355" customFormat="false" ht="15" hidden="false" customHeight="false" outlineLevel="0" collapsed="false">
      <c r="A1355" s="0" t="n">
        <v>1353</v>
      </c>
      <c r="B1355" s="0" t="n">
        <v>2</v>
      </c>
      <c r="C1355" s="0" t="n">
        <v>57</v>
      </c>
      <c r="D1355" s="0" t="n">
        <v>8</v>
      </c>
      <c r="E1355" s="0" t="n">
        <v>1</v>
      </c>
      <c r="F1355" s="0" t="n">
        <v>0.39585</v>
      </c>
      <c r="G1355" s="0" t="n">
        <v>0.297849</v>
      </c>
      <c r="H1355" s="0" t="n">
        <v>246800</v>
      </c>
    </row>
    <row r="1356" customFormat="false" ht="15" hidden="false" customHeight="false" outlineLevel="0" collapsed="false">
      <c r="A1356" s="0" t="n">
        <v>1354</v>
      </c>
      <c r="B1356" s="0" t="n">
        <v>2</v>
      </c>
      <c r="C1356" s="0" t="n">
        <v>57</v>
      </c>
      <c r="D1356" s="0" t="n">
        <v>9</v>
      </c>
      <c r="E1356" s="0" t="n">
        <v>0</v>
      </c>
      <c r="F1356" s="0" t="n">
        <v>0.694999</v>
      </c>
      <c r="G1356" s="0" t="n">
        <v>0.265503</v>
      </c>
      <c r="H1356" s="0" t="n">
        <v>246800</v>
      </c>
    </row>
    <row r="1357" customFormat="false" ht="15" hidden="false" customHeight="false" outlineLevel="0" collapsed="false">
      <c r="A1357" s="0" t="n">
        <v>1355</v>
      </c>
      <c r="B1357" s="0" t="n">
        <v>2</v>
      </c>
      <c r="C1357" s="0" t="n">
        <v>57</v>
      </c>
      <c r="D1357" s="0" t="n">
        <v>10</v>
      </c>
      <c r="E1357" s="0" t="n">
        <v>0</v>
      </c>
      <c r="F1357" s="0" t="n">
        <v>0.953696</v>
      </c>
      <c r="G1357" s="0" t="n">
        <v>0.231836</v>
      </c>
      <c r="H1357" s="0" t="n">
        <v>246800</v>
      </c>
    </row>
    <row r="1358" customFormat="false" ht="15" hidden="false" customHeight="false" outlineLevel="0" collapsed="false">
      <c r="A1358" s="0" t="n">
        <v>1356</v>
      </c>
      <c r="B1358" s="0" t="n">
        <v>2</v>
      </c>
      <c r="C1358" s="0" t="n">
        <v>57</v>
      </c>
      <c r="D1358" s="0" t="n">
        <v>11</v>
      </c>
      <c r="E1358" s="0" t="n">
        <v>0</v>
      </c>
      <c r="F1358" s="0" t="n">
        <v>1</v>
      </c>
      <c r="G1358" s="0" t="n">
        <v>0.233133</v>
      </c>
      <c r="H1358" s="0" t="n">
        <v>246800</v>
      </c>
    </row>
    <row r="1359" customFormat="false" ht="15" hidden="false" customHeight="false" outlineLevel="0" collapsed="false">
      <c r="A1359" s="0" t="n">
        <v>1357</v>
      </c>
      <c r="B1359" s="0" t="n">
        <v>2</v>
      </c>
      <c r="C1359" s="0" t="n">
        <v>57</v>
      </c>
      <c r="D1359" s="0" t="n">
        <v>12</v>
      </c>
      <c r="E1359" s="0" t="n">
        <v>0</v>
      </c>
      <c r="F1359" s="0" t="n">
        <v>1</v>
      </c>
      <c r="G1359" s="0" t="n">
        <v>0.266417</v>
      </c>
      <c r="H1359" s="0" t="n">
        <v>246800</v>
      </c>
    </row>
    <row r="1360" customFormat="false" ht="15" hidden="false" customHeight="false" outlineLevel="0" collapsed="false">
      <c r="A1360" s="0" t="n">
        <v>1358</v>
      </c>
      <c r="B1360" s="0" t="n">
        <v>2</v>
      </c>
      <c r="C1360" s="0" t="n">
        <v>57</v>
      </c>
      <c r="D1360" s="0" t="n">
        <v>13</v>
      </c>
      <c r="E1360" s="0" t="n">
        <v>0</v>
      </c>
      <c r="F1360" s="0" t="n">
        <v>1</v>
      </c>
      <c r="G1360" s="0" t="n">
        <v>0.257488</v>
      </c>
      <c r="H1360" s="0" t="n">
        <v>246800</v>
      </c>
    </row>
    <row r="1361" customFormat="false" ht="15" hidden="false" customHeight="false" outlineLevel="0" collapsed="false">
      <c r="A1361" s="0" t="n">
        <v>1359</v>
      </c>
      <c r="B1361" s="0" t="n">
        <v>2</v>
      </c>
      <c r="C1361" s="0" t="n">
        <v>57</v>
      </c>
      <c r="D1361" s="0" t="n">
        <v>14</v>
      </c>
      <c r="E1361" s="0" t="n">
        <v>0</v>
      </c>
      <c r="F1361" s="0" t="n">
        <v>0.953696</v>
      </c>
      <c r="G1361" s="0" t="n">
        <v>0.319682</v>
      </c>
      <c r="H1361" s="0" t="n">
        <v>246800</v>
      </c>
    </row>
    <row r="1362" customFormat="false" ht="15" hidden="false" customHeight="false" outlineLevel="0" collapsed="false">
      <c r="A1362" s="0" t="n">
        <v>1360</v>
      </c>
      <c r="B1362" s="0" t="n">
        <v>2</v>
      </c>
      <c r="C1362" s="0" t="n">
        <v>57</v>
      </c>
      <c r="D1362" s="0" t="n">
        <v>15</v>
      </c>
      <c r="E1362" s="0" t="n">
        <v>0</v>
      </c>
      <c r="F1362" s="0" t="n">
        <v>0.694999</v>
      </c>
      <c r="G1362" s="0" t="n">
        <v>0.425834</v>
      </c>
      <c r="H1362" s="0" t="n">
        <v>246800</v>
      </c>
    </row>
    <row r="1363" customFormat="false" ht="15" hidden="false" customHeight="false" outlineLevel="0" collapsed="false">
      <c r="A1363" s="0" t="n">
        <v>1361</v>
      </c>
      <c r="B1363" s="0" t="n">
        <v>2</v>
      </c>
      <c r="C1363" s="0" t="n">
        <v>57</v>
      </c>
      <c r="D1363" s="0" t="n">
        <v>16</v>
      </c>
      <c r="E1363" s="0" t="n">
        <v>0</v>
      </c>
      <c r="F1363" s="0" t="n">
        <v>0.39585</v>
      </c>
      <c r="G1363" s="0" t="n">
        <v>0.374794</v>
      </c>
      <c r="H1363" s="0" t="n">
        <v>246800</v>
      </c>
    </row>
    <row r="1364" customFormat="false" ht="15" hidden="false" customHeight="false" outlineLevel="0" collapsed="false">
      <c r="A1364" s="0" t="n">
        <v>1362</v>
      </c>
      <c r="B1364" s="0" t="n">
        <v>2</v>
      </c>
      <c r="C1364" s="0" t="n">
        <v>57</v>
      </c>
      <c r="D1364" s="0" t="n">
        <v>17</v>
      </c>
      <c r="E1364" s="0" t="n">
        <v>0</v>
      </c>
      <c r="F1364" s="0" t="n">
        <v>0.117186</v>
      </c>
      <c r="G1364" s="0" t="n">
        <v>0.361756</v>
      </c>
      <c r="H1364" s="0" t="n">
        <v>246800</v>
      </c>
    </row>
    <row r="1365" customFormat="false" ht="15" hidden="false" customHeight="false" outlineLevel="0" collapsed="false">
      <c r="A1365" s="0" t="n">
        <v>1363</v>
      </c>
      <c r="B1365" s="0" t="n">
        <v>2</v>
      </c>
      <c r="C1365" s="0" t="n">
        <v>57</v>
      </c>
      <c r="D1365" s="0" t="n">
        <v>18</v>
      </c>
      <c r="E1365" s="0" t="n">
        <v>0</v>
      </c>
      <c r="F1365" s="0" t="n">
        <v>0</v>
      </c>
      <c r="G1365" s="0" t="n">
        <v>0.385417</v>
      </c>
      <c r="H1365" s="0" t="n">
        <v>246800</v>
      </c>
    </row>
    <row r="1366" customFormat="false" ht="15" hidden="false" customHeight="false" outlineLevel="0" collapsed="false">
      <c r="A1366" s="0" t="n">
        <v>1364</v>
      </c>
      <c r="B1366" s="0" t="n">
        <v>2</v>
      </c>
      <c r="C1366" s="0" t="n">
        <v>57</v>
      </c>
      <c r="D1366" s="0" t="n">
        <v>19</v>
      </c>
      <c r="E1366" s="0" t="n">
        <v>1</v>
      </c>
      <c r="F1366" s="0" t="n">
        <v>0</v>
      </c>
      <c r="G1366" s="0" t="n">
        <v>0.285693</v>
      </c>
      <c r="H1366" s="0" t="n">
        <v>246600</v>
      </c>
    </row>
    <row r="1367" customFormat="false" ht="15" hidden="false" customHeight="false" outlineLevel="0" collapsed="false">
      <c r="A1367" s="0" t="n">
        <v>1365</v>
      </c>
      <c r="B1367" s="0" t="n">
        <v>2</v>
      </c>
      <c r="C1367" s="0" t="n">
        <v>57</v>
      </c>
      <c r="D1367" s="0" t="n">
        <v>20</v>
      </c>
      <c r="E1367" s="0" t="n">
        <v>1</v>
      </c>
      <c r="F1367" s="0" t="n">
        <v>0</v>
      </c>
      <c r="G1367" s="0" t="n">
        <v>0.165267</v>
      </c>
      <c r="H1367" s="0" t="n">
        <v>246400</v>
      </c>
    </row>
    <row r="1368" customFormat="false" ht="15" hidden="false" customHeight="false" outlineLevel="0" collapsed="false">
      <c r="A1368" s="0" t="n">
        <v>1366</v>
      </c>
      <c r="B1368" s="0" t="n">
        <v>2</v>
      </c>
      <c r="C1368" s="0" t="n">
        <v>57</v>
      </c>
      <c r="D1368" s="0" t="n">
        <v>21</v>
      </c>
      <c r="E1368" s="0" t="n">
        <v>0</v>
      </c>
      <c r="F1368" s="0" t="n">
        <v>0</v>
      </c>
      <c r="G1368" s="0" t="n">
        <v>0.13833</v>
      </c>
      <c r="H1368" s="0" t="n">
        <v>246400</v>
      </c>
    </row>
    <row r="1369" customFormat="false" ht="15" hidden="false" customHeight="false" outlineLevel="0" collapsed="false">
      <c r="A1369" s="0" t="n">
        <v>1367</v>
      </c>
      <c r="B1369" s="0" t="n">
        <v>2</v>
      </c>
      <c r="C1369" s="0" t="n">
        <v>57</v>
      </c>
      <c r="D1369" s="0" t="n">
        <v>22</v>
      </c>
      <c r="E1369" s="0" t="n">
        <v>0</v>
      </c>
      <c r="F1369" s="0" t="n">
        <v>0</v>
      </c>
      <c r="G1369" s="0" t="n">
        <v>0.108223</v>
      </c>
      <c r="H1369" s="0" t="n">
        <v>246400</v>
      </c>
    </row>
    <row r="1370" customFormat="false" ht="15" hidden="false" customHeight="false" outlineLevel="0" collapsed="false">
      <c r="A1370" s="0" t="n">
        <v>1368</v>
      </c>
      <c r="B1370" s="0" t="n">
        <v>2</v>
      </c>
      <c r="C1370" s="0" t="n">
        <v>57</v>
      </c>
      <c r="D1370" s="0" t="n">
        <v>23</v>
      </c>
      <c r="E1370" s="0" t="n">
        <v>0</v>
      </c>
      <c r="F1370" s="0" t="n">
        <v>0</v>
      </c>
      <c r="G1370" s="0" t="n">
        <v>0.10149</v>
      </c>
      <c r="H1370" s="0" t="n">
        <v>246400</v>
      </c>
    </row>
    <row r="1371" customFormat="false" ht="15" hidden="false" customHeight="false" outlineLevel="0" collapsed="false">
      <c r="A1371" s="0" t="n">
        <v>1369</v>
      </c>
      <c r="B1371" s="0" t="n">
        <v>2</v>
      </c>
      <c r="C1371" s="0" t="n">
        <v>58</v>
      </c>
      <c r="D1371" s="0" t="n">
        <v>0</v>
      </c>
      <c r="E1371" s="0" t="n">
        <v>0</v>
      </c>
      <c r="F1371" s="0" t="n">
        <v>0</v>
      </c>
      <c r="G1371" s="0" t="n">
        <v>0.072129</v>
      </c>
      <c r="H1371" s="0" t="n">
        <v>246400</v>
      </c>
    </row>
    <row r="1372" customFormat="false" ht="15" hidden="false" customHeight="false" outlineLevel="0" collapsed="false">
      <c r="A1372" s="0" t="n">
        <v>1370</v>
      </c>
      <c r="B1372" s="0" t="n">
        <v>2</v>
      </c>
      <c r="C1372" s="0" t="n">
        <v>58</v>
      </c>
      <c r="D1372" s="0" t="n">
        <v>1</v>
      </c>
      <c r="E1372" s="0" t="n">
        <v>0</v>
      </c>
      <c r="F1372" s="0" t="n">
        <v>0</v>
      </c>
      <c r="G1372" s="0" t="n">
        <v>0.082752</v>
      </c>
      <c r="H1372" s="0" t="n">
        <v>246400</v>
      </c>
    </row>
    <row r="1373" customFormat="false" ht="15" hidden="false" customHeight="false" outlineLevel="0" collapsed="false">
      <c r="A1373" s="0" t="n">
        <v>1371</v>
      </c>
      <c r="B1373" s="0" t="n">
        <v>2</v>
      </c>
      <c r="C1373" s="0" t="n">
        <v>58</v>
      </c>
      <c r="D1373" s="0" t="n">
        <v>2</v>
      </c>
      <c r="E1373" s="0" t="n">
        <v>0</v>
      </c>
      <c r="F1373" s="0" t="n">
        <v>0</v>
      </c>
      <c r="G1373" s="0" t="n">
        <v>0.114088</v>
      </c>
      <c r="H1373" s="0" t="n">
        <v>246400</v>
      </c>
    </row>
    <row r="1374" customFormat="false" ht="15" hidden="false" customHeight="false" outlineLevel="0" collapsed="false">
      <c r="A1374" s="0" t="n">
        <v>1372</v>
      </c>
      <c r="B1374" s="0" t="n">
        <v>2</v>
      </c>
      <c r="C1374" s="0" t="n">
        <v>58</v>
      </c>
      <c r="D1374" s="0" t="n">
        <v>3</v>
      </c>
      <c r="E1374" s="0" t="n">
        <v>0</v>
      </c>
      <c r="F1374" s="0" t="n">
        <v>0</v>
      </c>
      <c r="G1374" s="0" t="n">
        <v>0.094529</v>
      </c>
      <c r="H1374" s="0" t="n">
        <v>246400</v>
      </c>
    </row>
    <row r="1375" customFormat="false" ht="15" hidden="false" customHeight="false" outlineLevel="0" collapsed="false">
      <c r="A1375" s="0" t="n">
        <v>1373</v>
      </c>
      <c r="B1375" s="0" t="n">
        <v>2</v>
      </c>
      <c r="C1375" s="0" t="n">
        <v>58</v>
      </c>
      <c r="D1375" s="0" t="n">
        <v>4</v>
      </c>
      <c r="E1375" s="0" t="n">
        <v>0</v>
      </c>
      <c r="F1375" s="0" t="n">
        <v>0</v>
      </c>
      <c r="G1375" s="0" t="n">
        <v>0.075192</v>
      </c>
      <c r="H1375" s="0" t="n">
        <v>246400</v>
      </c>
    </row>
    <row r="1376" customFormat="false" ht="15" hidden="false" customHeight="false" outlineLevel="0" collapsed="false">
      <c r="A1376" s="0" t="n">
        <v>1374</v>
      </c>
      <c r="B1376" s="0" t="n">
        <v>2</v>
      </c>
      <c r="C1376" s="0" t="n">
        <v>58</v>
      </c>
      <c r="D1376" s="0" t="n">
        <v>5</v>
      </c>
      <c r="E1376" s="0" t="n">
        <v>0</v>
      </c>
      <c r="F1376" s="0" t="n">
        <v>0</v>
      </c>
      <c r="G1376" s="0" t="n">
        <v>0.073693</v>
      </c>
      <c r="H1376" s="0" t="n">
        <v>246400</v>
      </c>
    </row>
    <row r="1377" customFormat="false" ht="15" hidden="false" customHeight="false" outlineLevel="0" collapsed="false">
      <c r="A1377" s="0" t="n">
        <v>1375</v>
      </c>
      <c r="B1377" s="0" t="n">
        <v>2</v>
      </c>
      <c r="C1377" s="0" t="n">
        <v>58</v>
      </c>
      <c r="D1377" s="0" t="n">
        <v>6</v>
      </c>
      <c r="E1377" s="0" t="n">
        <v>0</v>
      </c>
      <c r="F1377" s="0" t="n">
        <v>0</v>
      </c>
      <c r="G1377" s="0" t="n">
        <v>0.068342</v>
      </c>
      <c r="H1377" s="0" t="n">
        <v>246400</v>
      </c>
    </row>
    <row r="1378" customFormat="false" ht="15" hidden="false" customHeight="false" outlineLevel="0" collapsed="false">
      <c r="A1378" s="0" t="n">
        <v>1376</v>
      </c>
      <c r="B1378" s="0" t="n">
        <v>2</v>
      </c>
      <c r="C1378" s="0" t="n">
        <v>58</v>
      </c>
      <c r="D1378" s="0" t="n">
        <v>7</v>
      </c>
      <c r="E1378" s="0" t="n">
        <v>1</v>
      </c>
      <c r="F1378" s="0" t="n">
        <v>0.13979</v>
      </c>
      <c r="G1378" s="0" t="n">
        <v>0.089842</v>
      </c>
      <c r="H1378" s="0" t="n">
        <v>246200</v>
      </c>
    </row>
    <row r="1379" customFormat="false" ht="15" hidden="false" customHeight="false" outlineLevel="0" collapsed="false">
      <c r="A1379" s="0" t="n">
        <v>1377</v>
      </c>
      <c r="B1379" s="0" t="n">
        <v>2</v>
      </c>
      <c r="C1379" s="0" t="n">
        <v>58</v>
      </c>
      <c r="D1379" s="0" t="n">
        <v>8</v>
      </c>
      <c r="E1379" s="0" t="n">
        <v>1</v>
      </c>
      <c r="F1379" s="0" t="n">
        <v>0.472205</v>
      </c>
      <c r="G1379" s="0" t="n">
        <v>0.153451</v>
      </c>
      <c r="H1379" s="0" t="n">
        <v>246000</v>
      </c>
    </row>
    <row r="1380" customFormat="false" ht="15" hidden="false" customHeight="false" outlineLevel="0" collapsed="false">
      <c r="A1380" s="0" t="n">
        <v>1378</v>
      </c>
      <c r="B1380" s="0" t="n">
        <v>2</v>
      </c>
      <c r="C1380" s="0" t="n">
        <v>58</v>
      </c>
      <c r="D1380" s="0" t="n">
        <v>9</v>
      </c>
      <c r="E1380" s="0" t="n">
        <v>0</v>
      </c>
      <c r="F1380" s="0" t="n">
        <v>0.829057</v>
      </c>
      <c r="G1380" s="0" t="n">
        <v>0.15855</v>
      </c>
      <c r="H1380" s="0" t="n">
        <v>246000</v>
      </c>
    </row>
    <row r="1381" customFormat="false" ht="15" hidden="false" customHeight="false" outlineLevel="0" collapsed="false">
      <c r="A1381" s="0" t="n">
        <v>1379</v>
      </c>
      <c r="B1381" s="0" t="n">
        <v>2</v>
      </c>
      <c r="C1381" s="0" t="n">
        <v>58</v>
      </c>
      <c r="D1381" s="0" t="n">
        <v>10</v>
      </c>
      <c r="E1381" s="0" t="n">
        <v>0</v>
      </c>
      <c r="F1381" s="0" t="n">
        <v>1</v>
      </c>
      <c r="G1381" s="0" t="n">
        <v>0.125902</v>
      </c>
      <c r="H1381" s="0" t="n">
        <v>246000</v>
      </c>
    </row>
    <row r="1382" customFormat="false" ht="15" hidden="false" customHeight="false" outlineLevel="0" collapsed="false">
      <c r="A1382" s="0" t="n">
        <v>1380</v>
      </c>
      <c r="B1382" s="0" t="n">
        <v>2</v>
      </c>
      <c r="C1382" s="0" t="n">
        <v>58</v>
      </c>
      <c r="D1382" s="0" t="n">
        <v>11</v>
      </c>
      <c r="E1382" s="0" t="n">
        <v>0</v>
      </c>
      <c r="F1382" s="0" t="n">
        <v>1</v>
      </c>
      <c r="G1382" s="0" t="n">
        <v>0.184788</v>
      </c>
      <c r="H1382" s="0" t="n">
        <v>246000</v>
      </c>
    </row>
    <row r="1383" customFormat="false" ht="15" hidden="false" customHeight="false" outlineLevel="0" collapsed="false">
      <c r="A1383" s="0" t="n">
        <v>1381</v>
      </c>
      <c r="B1383" s="0" t="n">
        <v>2</v>
      </c>
      <c r="C1383" s="0" t="n">
        <v>58</v>
      </c>
      <c r="D1383" s="0" t="n">
        <v>12</v>
      </c>
      <c r="E1383" s="0" t="n">
        <v>0</v>
      </c>
      <c r="F1383" s="0" t="n">
        <v>1</v>
      </c>
      <c r="G1383" s="0" t="n">
        <v>0.160974</v>
      </c>
      <c r="H1383" s="0" t="n">
        <v>246000</v>
      </c>
    </row>
    <row r="1384" customFormat="false" ht="15" hidden="false" customHeight="false" outlineLevel="0" collapsed="false">
      <c r="A1384" s="0" t="n">
        <v>1382</v>
      </c>
      <c r="B1384" s="0" t="n">
        <v>2</v>
      </c>
      <c r="C1384" s="0" t="n">
        <v>58</v>
      </c>
      <c r="D1384" s="0" t="n">
        <v>13</v>
      </c>
      <c r="E1384" s="0" t="n">
        <v>0</v>
      </c>
      <c r="F1384" s="0" t="n">
        <v>1</v>
      </c>
      <c r="G1384" s="0" t="n">
        <v>0.168154</v>
      </c>
      <c r="H1384" s="0" t="n">
        <v>246000</v>
      </c>
    </row>
    <row r="1385" customFormat="false" ht="15" hidden="false" customHeight="false" outlineLevel="0" collapsed="false">
      <c r="A1385" s="0" t="n">
        <v>1383</v>
      </c>
      <c r="B1385" s="0" t="n">
        <v>2</v>
      </c>
      <c r="C1385" s="0" t="n">
        <v>58</v>
      </c>
      <c r="D1385" s="0" t="n">
        <v>14</v>
      </c>
      <c r="E1385" s="0" t="n">
        <v>0</v>
      </c>
      <c r="F1385" s="0" t="n">
        <v>1</v>
      </c>
      <c r="G1385" s="0" t="n">
        <v>0.147488</v>
      </c>
      <c r="H1385" s="0" t="n">
        <v>246000</v>
      </c>
    </row>
    <row r="1386" customFormat="false" ht="15" hidden="false" customHeight="false" outlineLevel="0" collapsed="false">
      <c r="A1386" s="0" t="n">
        <v>1384</v>
      </c>
      <c r="B1386" s="0" t="n">
        <v>2</v>
      </c>
      <c r="C1386" s="0" t="n">
        <v>58</v>
      </c>
      <c r="D1386" s="0" t="n">
        <v>15</v>
      </c>
      <c r="E1386" s="0" t="n">
        <v>0</v>
      </c>
      <c r="F1386" s="0" t="n">
        <v>0.829057</v>
      </c>
      <c r="G1386" s="0" t="n">
        <v>0.161093</v>
      </c>
      <c r="H1386" s="0" t="n">
        <v>246000</v>
      </c>
    </row>
    <row r="1387" customFormat="false" ht="15" hidden="false" customHeight="false" outlineLevel="0" collapsed="false">
      <c r="A1387" s="0" t="n">
        <v>1385</v>
      </c>
      <c r="B1387" s="0" t="n">
        <v>2</v>
      </c>
      <c r="C1387" s="0" t="n">
        <v>58</v>
      </c>
      <c r="D1387" s="0" t="n">
        <v>16</v>
      </c>
      <c r="E1387" s="0" t="n">
        <v>0</v>
      </c>
      <c r="F1387" s="0" t="n">
        <v>0.472205</v>
      </c>
      <c r="G1387" s="0" t="n">
        <v>0.133311</v>
      </c>
      <c r="H1387" s="0" t="n">
        <v>246000</v>
      </c>
    </row>
    <row r="1388" customFormat="false" ht="15" hidden="false" customHeight="false" outlineLevel="0" collapsed="false">
      <c r="A1388" s="0" t="n">
        <v>1386</v>
      </c>
      <c r="B1388" s="0" t="n">
        <v>2</v>
      </c>
      <c r="C1388" s="0" t="n">
        <v>58</v>
      </c>
      <c r="D1388" s="0" t="n">
        <v>17</v>
      </c>
      <c r="E1388" s="0" t="n">
        <v>0</v>
      </c>
      <c r="F1388" s="0" t="n">
        <v>0.13979</v>
      </c>
      <c r="G1388" s="0" t="n">
        <v>0.092686</v>
      </c>
      <c r="H1388" s="0" t="n">
        <v>246000</v>
      </c>
    </row>
    <row r="1389" customFormat="false" ht="15" hidden="false" customHeight="false" outlineLevel="0" collapsed="false">
      <c r="A1389" s="0" t="n">
        <v>1387</v>
      </c>
      <c r="B1389" s="0" t="n">
        <v>2</v>
      </c>
      <c r="C1389" s="0" t="n">
        <v>58</v>
      </c>
      <c r="D1389" s="0" t="n">
        <v>18</v>
      </c>
      <c r="E1389" s="0" t="n">
        <v>0</v>
      </c>
      <c r="F1389" s="0" t="n">
        <v>0</v>
      </c>
      <c r="G1389" s="0" t="n">
        <v>0.094948</v>
      </c>
      <c r="H1389" s="0" t="n">
        <v>246000</v>
      </c>
    </row>
    <row r="1390" customFormat="false" ht="15" hidden="false" customHeight="false" outlineLevel="0" collapsed="false">
      <c r="A1390" s="0" t="n">
        <v>1388</v>
      </c>
      <c r="B1390" s="0" t="n">
        <v>2</v>
      </c>
      <c r="C1390" s="0" t="n">
        <v>58</v>
      </c>
      <c r="D1390" s="0" t="n">
        <v>19</v>
      </c>
      <c r="E1390" s="0" t="n">
        <v>1</v>
      </c>
      <c r="F1390" s="0" t="n">
        <v>0</v>
      </c>
      <c r="G1390" s="0" t="n">
        <v>0.076568</v>
      </c>
      <c r="H1390" s="0" t="n">
        <v>245800</v>
      </c>
    </row>
    <row r="1391" customFormat="false" ht="15" hidden="false" customHeight="false" outlineLevel="0" collapsed="false">
      <c r="A1391" s="0" t="n">
        <v>1389</v>
      </c>
      <c r="B1391" s="0" t="n">
        <v>2</v>
      </c>
      <c r="C1391" s="0" t="n">
        <v>58</v>
      </c>
      <c r="D1391" s="0" t="n">
        <v>20</v>
      </c>
      <c r="E1391" s="0" t="n">
        <v>1</v>
      </c>
      <c r="F1391" s="0" t="n">
        <v>0</v>
      </c>
      <c r="G1391" s="0" t="n">
        <v>0.117907</v>
      </c>
      <c r="H1391" s="0" t="n">
        <v>245600</v>
      </c>
    </row>
    <row r="1392" customFormat="false" ht="15" hidden="false" customHeight="false" outlineLevel="0" collapsed="false">
      <c r="A1392" s="0" t="n">
        <v>1390</v>
      </c>
      <c r="B1392" s="0" t="n">
        <v>2</v>
      </c>
      <c r="C1392" s="0" t="n">
        <v>58</v>
      </c>
      <c r="D1392" s="0" t="n">
        <v>21</v>
      </c>
      <c r="E1392" s="0" t="n">
        <v>0</v>
      </c>
      <c r="F1392" s="0" t="n">
        <v>0</v>
      </c>
      <c r="G1392" s="0" t="n">
        <v>0.092702</v>
      </c>
      <c r="H1392" s="0" t="n">
        <v>245600</v>
      </c>
    </row>
    <row r="1393" customFormat="false" ht="15" hidden="false" customHeight="false" outlineLevel="0" collapsed="false">
      <c r="A1393" s="0" t="n">
        <v>1391</v>
      </c>
      <c r="B1393" s="0" t="n">
        <v>2</v>
      </c>
      <c r="C1393" s="0" t="n">
        <v>58</v>
      </c>
      <c r="D1393" s="0" t="n">
        <v>22</v>
      </c>
      <c r="E1393" s="0" t="n">
        <v>0</v>
      </c>
      <c r="F1393" s="0" t="n">
        <v>0</v>
      </c>
      <c r="G1393" s="0" t="n">
        <v>0.076501</v>
      </c>
      <c r="H1393" s="0" t="n">
        <v>245600</v>
      </c>
    </row>
    <row r="1394" customFormat="false" ht="15" hidden="false" customHeight="false" outlineLevel="0" collapsed="false">
      <c r="A1394" s="0" t="n">
        <v>1392</v>
      </c>
      <c r="B1394" s="0" t="n">
        <v>2</v>
      </c>
      <c r="C1394" s="0" t="n">
        <v>58</v>
      </c>
      <c r="D1394" s="0" t="n">
        <v>23</v>
      </c>
      <c r="E1394" s="0" t="n">
        <v>0</v>
      </c>
      <c r="F1394" s="0" t="n">
        <v>0</v>
      </c>
      <c r="G1394" s="0" t="n">
        <v>0.087459</v>
      </c>
      <c r="H1394" s="0" t="n">
        <v>245600</v>
      </c>
    </row>
    <row r="1395" customFormat="false" ht="15" hidden="false" customHeight="false" outlineLevel="0" collapsed="false">
      <c r="A1395" s="0" t="n">
        <v>1393</v>
      </c>
      <c r="B1395" s="0" t="n">
        <v>2</v>
      </c>
      <c r="C1395" s="0" t="n">
        <v>59</v>
      </c>
      <c r="D1395" s="0" t="n">
        <v>0</v>
      </c>
      <c r="E1395" s="0" t="n">
        <v>0</v>
      </c>
      <c r="F1395" s="0" t="n">
        <v>0</v>
      </c>
      <c r="G1395" s="0" t="n">
        <v>0.08143</v>
      </c>
      <c r="H1395" s="0" t="n">
        <v>245600</v>
      </c>
    </row>
    <row r="1396" customFormat="false" ht="15" hidden="false" customHeight="false" outlineLevel="0" collapsed="false">
      <c r="A1396" s="0" t="n">
        <v>1394</v>
      </c>
      <c r="B1396" s="0" t="n">
        <v>2</v>
      </c>
      <c r="C1396" s="0" t="n">
        <v>59</v>
      </c>
      <c r="D1396" s="0" t="n">
        <v>1</v>
      </c>
      <c r="E1396" s="0" t="n">
        <v>0</v>
      </c>
      <c r="F1396" s="0" t="n">
        <v>0</v>
      </c>
      <c r="G1396" s="0" t="n">
        <v>0.065699</v>
      </c>
      <c r="H1396" s="0" t="n">
        <v>245600</v>
      </c>
    </row>
    <row r="1397" customFormat="false" ht="15" hidden="false" customHeight="false" outlineLevel="0" collapsed="false">
      <c r="A1397" s="0" t="n">
        <v>1395</v>
      </c>
      <c r="B1397" s="0" t="n">
        <v>2</v>
      </c>
      <c r="C1397" s="0" t="n">
        <v>59</v>
      </c>
      <c r="D1397" s="0" t="n">
        <v>2</v>
      </c>
      <c r="E1397" s="0" t="n">
        <v>0</v>
      </c>
      <c r="F1397" s="0" t="n">
        <v>0</v>
      </c>
      <c r="G1397" s="0" t="n">
        <v>0.053743</v>
      </c>
      <c r="H1397" s="0" t="n">
        <v>245600</v>
      </c>
    </row>
    <row r="1398" customFormat="false" ht="15" hidden="false" customHeight="false" outlineLevel="0" collapsed="false">
      <c r="A1398" s="0" t="n">
        <v>1396</v>
      </c>
      <c r="B1398" s="0" t="n">
        <v>2</v>
      </c>
      <c r="C1398" s="0" t="n">
        <v>59</v>
      </c>
      <c r="D1398" s="0" t="n">
        <v>3</v>
      </c>
      <c r="E1398" s="0" t="n">
        <v>0</v>
      </c>
      <c r="F1398" s="0" t="n">
        <v>0</v>
      </c>
      <c r="G1398" s="0" t="n">
        <v>0.074169</v>
      </c>
      <c r="H1398" s="0" t="n">
        <v>245600</v>
      </c>
    </row>
    <row r="1399" customFormat="false" ht="15" hidden="false" customHeight="false" outlineLevel="0" collapsed="false">
      <c r="A1399" s="0" t="n">
        <v>1397</v>
      </c>
      <c r="B1399" s="0" t="n">
        <v>2</v>
      </c>
      <c r="C1399" s="0" t="n">
        <v>59</v>
      </c>
      <c r="D1399" s="0" t="n">
        <v>4</v>
      </c>
      <c r="E1399" s="0" t="n">
        <v>0</v>
      </c>
      <c r="F1399" s="0" t="n">
        <v>0</v>
      </c>
      <c r="G1399" s="0" t="n">
        <v>0.068664</v>
      </c>
      <c r="H1399" s="0" t="n">
        <v>245600</v>
      </c>
    </row>
    <row r="1400" customFormat="false" ht="15" hidden="false" customHeight="false" outlineLevel="0" collapsed="false">
      <c r="A1400" s="0" t="n">
        <v>1398</v>
      </c>
      <c r="B1400" s="0" t="n">
        <v>2</v>
      </c>
      <c r="C1400" s="0" t="n">
        <v>59</v>
      </c>
      <c r="D1400" s="0" t="n">
        <v>5</v>
      </c>
      <c r="E1400" s="0" t="n">
        <v>0</v>
      </c>
      <c r="F1400" s="0" t="n">
        <v>0</v>
      </c>
      <c r="G1400" s="0" t="n">
        <v>0.061559</v>
      </c>
      <c r="H1400" s="0" t="n">
        <v>245600</v>
      </c>
    </row>
    <row r="1401" customFormat="false" ht="15" hidden="false" customHeight="false" outlineLevel="0" collapsed="false">
      <c r="A1401" s="0" t="n">
        <v>1399</v>
      </c>
      <c r="B1401" s="0" t="n">
        <v>2</v>
      </c>
      <c r="C1401" s="0" t="n">
        <v>59</v>
      </c>
      <c r="D1401" s="0" t="n">
        <v>6</v>
      </c>
      <c r="E1401" s="0" t="n">
        <v>0</v>
      </c>
      <c r="F1401" s="0" t="n">
        <v>0</v>
      </c>
      <c r="G1401" s="0" t="n">
        <v>0.087762</v>
      </c>
      <c r="H1401" s="0" t="n">
        <v>245600</v>
      </c>
    </row>
    <row r="1402" customFormat="false" ht="15" hidden="false" customHeight="false" outlineLevel="0" collapsed="false">
      <c r="A1402" s="0" t="n">
        <v>1400</v>
      </c>
      <c r="B1402" s="0" t="n">
        <v>2</v>
      </c>
      <c r="C1402" s="0" t="n">
        <v>59</v>
      </c>
      <c r="D1402" s="0" t="n">
        <v>7</v>
      </c>
      <c r="E1402" s="0" t="n">
        <v>1</v>
      </c>
      <c r="F1402" s="0" t="n">
        <v>0.146929</v>
      </c>
      <c r="G1402" s="0" t="n">
        <v>0.086613</v>
      </c>
      <c r="H1402" s="0" t="n">
        <v>245400</v>
      </c>
    </row>
    <row r="1403" customFormat="false" ht="15" hidden="false" customHeight="false" outlineLevel="0" collapsed="false">
      <c r="A1403" s="0" t="n">
        <v>1401</v>
      </c>
      <c r="B1403" s="0" t="n">
        <v>2</v>
      </c>
      <c r="C1403" s="0" t="n">
        <v>59</v>
      </c>
      <c r="D1403" s="0" t="n">
        <v>8</v>
      </c>
      <c r="E1403" s="0" t="n">
        <v>1</v>
      </c>
      <c r="F1403" s="0" t="n">
        <v>0.496324</v>
      </c>
      <c r="G1403" s="0" t="n">
        <v>0.162754</v>
      </c>
      <c r="H1403" s="0" t="n">
        <v>245200</v>
      </c>
    </row>
    <row r="1404" customFormat="false" ht="15" hidden="false" customHeight="false" outlineLevel="0" collapsed="false">
      <c r="A1404" s="0" t="n">
        <v>1402</v>
      </c>
      <c r="B1404" s="0" t="n">
        <v>2</v>
      </c>
      <c r="C1404" s="0" t="n">
        <v>59</v>
      </c>
      <c r="D1404" s="0" t="n">
        <v>9</v>
      </c>
      <c r="E1404" s="0" t="n">
        <v>0</v>
      </c>
      <c r="F1404" s="0" t="n">
        <v>0.871402</v>
      </c>
      <c r="G1404" s="0" t="n">
        <v>0.266677</v>
      </c>
      <c r="H1404" s="0" t="n">
        <v>245200</v>
      </c>
    </row>
    <row r="1405" customFormat="false" ht="15" hidden="false" customHeight="false" outlineLevel="0" collapsed="false">
      <c r="A1405" s="0" t="n">
        <v>1403</v>
      </c>
      <c r="B1405" s="0" t="n">
        <v>2</v>
      </c>
      <c r="C1405" s="0" t="n">
        <v>59</v>
      </c>
      <c r="D1405" s="0" t="n">
        <v>10</v>
      </c>
      <c r="E1405" s="0" t="n">
        <v>0</v>
      </c>
      <c r="F1405" s="0" t="n">
        <v>1</v>
      </c>
      <c r="G1405" s="0" t="n">
        <v>0.299249</v>
      </c>
      <c r="H1405" s="0" t="n">
        <v>245200</v>
      </c>
    </row>
    <row r="1406" customFormat="false" ht="15" hidden="false" customHeight="false" outlineLevel="0" collapsed="false">
      <c r="A1406" s="0" t="n">
        <v>1404</v>
      </c>
      <c r="B1406" s="0" t="n">
        <v>2</v>
      </c>
      <c r="C1406" s="0" t="n">
        <v>59</v>
      </c>
      <c r="D1406" s="0" t="n">
        <v>11</v>
      </c>
      <c r="E1406" s="0" t="n">
        <v>0</v>
      </c>
      <c r="F1406" s="0" t="n">
        <v>1</v>
      </c>
      <c r="G1406" s="0" t="n">
        <v>0.270318</v>
      </c>
      <c r="H1406" s="0" t="n">
        <v>245200</v>
      </c>
    </row>
    <row r="1407" customFormat="false" ht="15" hidden="false" customHeight="false" outlineLevel="0" collapsed="false">
      <c r="A1407" s="0" t="n">
        <v>1405</v>
      </c>
      <c r="B1407" s="0" t="n">
        <v>2</v>
      </c>
      <c r="C1407" s="0" t="n">
        <v>59</v>
      </c>
      <c r="D1407" s="0" t="n">
        <v>12</v>
      </c>
      <c r="E1407" s="0" t="n">
        <v>0</v>
      </c>
      <c r="F1407" s="0" t="n">
        <v>1</v>
      </c>
      <c r="G1407" s="0" t="n">
        <v>0.342407</v>
      </c>
      <c r="H1407" s="0" t="n">
        <v>245200</v>
      </c>
    </row>
    <row r="1408" customFormat="false" ht="15" hidden="false" customHeight="false" outlineLevel="0" collapsed="false">
      <c r="A1408" s="0" t="n">
        <v>1406</v>
      </c>
      <c r="B1408" s="0" t="n">
        <v>2</v>
      </c>
      <c r="C1408" s="0" t="n">
        <v>59</v>
      </c>
      <c r="D1408" s="0" t="n">
        <v>13</v>
      </c>
      <c r="E1408" s="0" t="n">
        <v>0</v>
      </c>
      <c r="F1408" s="0" t="n">
        <v>1</v>
      </c>
      <c r="G1408" s="0" t="n">
        <v>0.408977</v>
      </c>
      <c r="H1408" s="0" t="n">
        <v>245200</v>
      </c>
    </row>
    <row r="1409" customFormat="false" ht="15" hidden="false" customHeight="false" outlineLevel="0" collapsed="false">
      <c r="A1409" s="0" t="n">
        <v>1407</v>
      </c>
      <c r="B1409" s="0" t="n">
        <v>2</v>
      </c>
      <c r="C1409" s="0" t="n">
        <v>59</v>
      </c>
      <c r="D1409" s="0" t="n">
        <v>14</v>
      </c>
      <c r="E1409" s="0" t="n">
        <v>0</v>
      </c>
      <c r="F1409" s="0" t="n">
        <v>1</v>
      </c>
      <c r="G1409" s="0" t="n">
        <v>0.288915</v>
      </c>
      <c r="H1409" s="0" t="n">
        <v>245200</v>
      </c>
    </row>
    <row r="1410" customFormat="false" ht="15" hidden="false" customHeight="false" outlineLevel="0" collapsed="false">
      <c r="A1410" s="0" t="n">
        <v>1408</v>
      </c>
      <c r="B1410" s="0" t="n">
        <v>2</v>
      </c>
      <c r="C1410" s="0" t="n">
        <v>59</v>
      </c>
      <c r="D1410" s="0" t="n">
        <v>15</v>
      </c>
      <c r="E1410" s="0" t="n">
        <v>0</v>
      </c>
      <c r="F1410" s="0" t="n">
        <v>0.871402</v>
      </c>
      <c r="G1410" s="0" t="n">
        <v>0.337478</v>
      </c>
      <c r="H1410" s="0" t="n">
        <v>245200</v>
      </c>
    </row>
    <row r="1411" customFormat="false" ht="15" hidden="false" customHeight="false" outlineLevel="0" collapsed="false">
      <c r="A1411" s="0" t="n">
        <v>1409</v>
      </c>
      <c r="B1411" s="0" t="n">
        <v>2</v>
      </c>
      <c r="C1411" s="0" t="n">
        <v>59</v>
      </c>
      <c r="D1411" s="0" t="n">
        <v>16</v>
      </c>
      <c r="E1411" s="0" t="n">
        <v>0</v>
      </c>
      <c r="F1411" s="0" t="n">
        <v>0.496324</v>
      </c>
      <c r="G1411" s="0" t="n">
        <v>0.236599</v>
      </c>
      <c r="H1411" s="0" t="n">
        <v>245200</v>
      </c>
    </row>
    <row r="1412" customFormat="false" ht="15" hidden="false" customHeight="false" outlineLevel="0" collapsed="false">
      <c r="A1412" s="0" t="n">
        <v>1410</v>
      </c>
      <c r="B1412" s="0" t="n">
        <v>2</v>
      </c>
      <c r="C1412" s="0" t="n">
        <v>59</v>
      </c>
      <c r="D1412" s="0" t="n">
        <v>17</v>
      </c>
      <c r="E1412" s="0" t="n">
        <v>0</v>
      </c>
      <c r="F1412" s="0" t="n">
        <v>0.146929</v>
      </c>
      <c r="G1412" s="0" t="n">
        <v>0.244964</v>
      </c>
      <c r="H1412" s="0" t="n">
        <v>245200</v>
      </c>
    </row>
    <row r="1413" customFormat="false" ht="15" hidden="false" customHeight="false" outlineLevel="0" collapsed="false">
      <c r="A1413" s="0" t="n">
        <v>1411</v>
      </c>
      <c r="B1413" s="0" t="n">
        <v>2</v>
      </c>
      <c r="C1413" s="0" t="n">
        <v>59</v>
      </c>
      <c r="D1413" s="0" t="n">
        <v>18</v>
      </c>
      <c r="E1413" s="0" t="n">
        <v>0</v>
      </c>
      <c r="F1413" s="0" t="n">
        <v>0</v>
      </c>
      <c r="G1413" s="0" t="n">
        <v>0.291859</v>
      </c>
      <c r="H1413" s="0" t="n">
        <v>245200</v>
      </c>
    </row>
    <row r="1414" customFormat="false" ht="15" hidden="false" customHeight="false" outlineLevel="0" collapsed="false">
      <c r="A1414" s="0" t="n">
        <v>1412</v>
      </c>
      <c r="B1414" s="0" t="n">
        <v>2</v>
      </c>
      <c r="C1414" s="0" t="n">
        <v>59</v>
      </c>
      <c r="D1414" s="0" t="n">
        <v>19</v>
      </c>
      <c r="E1414" s="0" t="n">
        <v>1</v>
      </c>
      <c r="F1414" s="0" t="n">
        <v>0</v>
      </c>
      <c r="G1414" s="0" t="n">
        <v>0.334796</v>
      </c>
      <c r="H1414" s="0" t="n">
        <v>245000</v>
      </c>
    </row>
    <row r="1415" customFormat="false" ht="15" hidden="false" customHeight="false" outlineLevel="0" collapsed="false">
      <c r="A1415" s="0" t="n">
        <v>1413</v>
      </c>
      <c r="B1415" s="0" t="n">
        <v>2</v>
      </c>
      <c r="C1415" s="0" t="n">
        <v>59</v>
      </c>
      <c r="D1415" s="0" t="n">
        <v>20</v>
      </c>
      <c r="E1415" s="0" t="n">
        <v>1</v>
      </c>
      <c r="F1415" s="0" t="n">
        <v>0</v>
      </c>
      <c r="G1415" s="0" t="n">
        <v>0.349306</v>
      </c>
      <c r="H1415" s="0" t="n">
        <v>244800</v>
      </c>
    </row>
    <row r="1416" customFormat="false" ht="15" hidden="false" customHeight="false" outlineLevel="0" collapsed="false">
      <c r="A1416" s="0" t="n">
        <v>1414</v>
      </c>
      <c r="B1416" s="0" t="n">
        <v>2</v>
      </c>
      <c r="C1416" s="0" t="n">
        <v>59</v>
      </c>
      <c r="D1416" s="0" t="n">
        <v>21</v>
      </c>
      <c r="E1416" s="0" t="n">
        <v>0</v>
      </c>
      <c r="F1416" s="0" t="n">
        <v>0</v>
      </c>
      <c r="G1416" s="0" t="n">
        <v>0.29211</v>
      </c>
      <c r="H1416" s="0" t="n">
        <v>244800</v>
      </c>
    </row>
    <row r="1417" customFormat="false" ht="15" hidden="false" customHeight="false" outlineLevel="0" collapsed="false">
      <c r="A1417" s="0" t="n">
        <v>1415</v>
      </c>
      <c r="B1417" s="0" t="n">
        <v>2</v>
      </c>
      <c r="C1417" s="0" t="n">
        <v>59</v>
      </c>
      <c r="D1417" s="0" t="n">
        <v>22</v>
      </c>
      <c r="E1417" s="0" t="n">
        <v>0</v>
      </c>
      <c r="F1417" s="0" t="n">
        <v>0</v>
      </c>
      <c r="G1417" s="0" t="n">
        <v>0.203836</v>
      </c>
      <c r="H1417" s="0" t="n">
        <v>244800</v>
      </c>
    </row>
    <row r="1418" customFormat="false" ht="15" hidden="false" customHeight="false" outlineLevel="0" collapsed="false">
      <c r="A1418" s="0" t="n">
        <v>1416</v>
      </c>
      <c r="B1418" s="0" t="n">
        <v>2</v>
      </c>
      <c r="C1418" s="0" t="n">
        <v>59</v>
      </c>
      <c r="D1418" s="0" t="n">
        <v>23</v>
      </c>
      <c r="E1418" s="0" t="n">
        <v>0</v>
      </c>
      <c r="F1418" s="0" t="n">
        <v>0</v>
      </c>
      <c r="G1418" s="0" t="n">
        <v>0.171256</v>
      </c>
      <c r="H1418" s="0" t="n">
        <v>244800</v>
      </c>
    </row>
    <row r="1419" customFormat="false" ht="15" hidden="false" customHeight="false" outlineLevel="0" collapsed="false">
      <c r="A1419" s="0" t="n">
        <v>1417</v>
      </c>
      <c r="B1419" s="0" t="n">
        <v>3</v>
      </c>
      <c r="C1419" s="0" t="n">
        <v>60</v>
      </c>
      <c r="D1419" s="0" t="n">
        <v>0</v>
      </c>
      <c r="E1419" s="0" t="n">
        <v>0</v>
      </c>
      <c r="F1419" s="0" t="n">
        <v>0</v>
      </c>
      <c r="G1419" s="0" t="n">
        <v>0.308615</v>
      </c>
      <c r="H1419" s="0" t="n">
        <v>244800</v>
      </c>
    </row>
    <row r="1420" customFormat="false" ht="15" hidden="false" customHeight="false" outlineLevel="0" collapsed="false">
      <c r="A1420" s="0" t="n">
        <v>1418</v>
      </c>
      <c r="B1420" s="0" t="n">
        <v>3</v>
      </c>
      <c r="C1420" s="0" t="n">
        <v>60</v>
      </c>
      <c r="D1420" s="0" t="n">
        <v>1</v>
      </c>
      <c r="E1420" s="0" t="n">
        <v>0</v>
      </c>
      <c r="F1420" s="0" t="n">
        <v>0</v>
      </c>
      <c r="G1420" s="0" t="n">
        <v>0.229621</v>
      </c>
      <c r="H1420" s="0" t="n">
        <v>244800</v>
      </c>
    </row>
    <row r="1421" customFormat="false" ht="15" hidden="false" customHeight="false" outlineLevel="0" collapsed="false">
      <c r="A1421" s="0" t="n">
        <v>1419</v>
      </c>
      <c r="B1421" s="0" t="n">
        <v>3</v>
      </c>
      <c r="C1421" s="0" t="n">
        <v>60</v>
      </c>
      <c r="D1421" s="0" t="n">
        <v>2</v>
      </c>
      <c r="E1421" s="0" t="n">
        <v>0</v>
      </c>
      <c r="F1421" s="0" t="n">
        <v>0</v>
      </c>
      <c r="G1421" s="0" t="n">
        <v>0.176149</v>
      </c>
      <c r="H1421" s="0" t="n">
        <v>244800</v>
      </c>
    </row>
    <row r="1422" customFormat="false" ht="15" hidden="false" customHeight="false" outlineLevel="0" collapsed="false">
      <c r="A1422" s="0" t="n">
        <v>1420</v>
      </c>
      <c r="B1422" s="0" t="n">
        <v>3</v>
      </c>
      <c r="C1422" s="0" t="n">
        <v>60</v>
      </c>
      <c r="D1422" s="0" t="n">
        <v>3</v>
      </c>
      <c r="E1422" s="0" t="n">
        <v>0</v>
      </c>
      <c r="F1422" s="0" t="n">
        <v>0</v>
      </c>
      <c r="G1422" s="0" t="n">
        <v>0.205389</v>
      </c>
      <c r="H1422" s="0" t="n">
        <v>244800</v>
      </c>
    </row>
    <row r="1423" customFormat="false" ht="15" hidden="false" customHeight="false" outlineLevel="0" collapsed="false">
      <c r="A1423" s="0" t="n">
        <v>1421</v>
      </c>
      <c r="B1423" s="0" t="n">
        <v>3</v>
      </c>
      <c r="C1423" s="0" t="n">
        <v>60</v>
      </c>
      <c r="D1423" s="0" t="n">
        <v>4</v>
      </c>
      <c r="E1423" s="0" t="n">
        <v>0</v>
      </c>
      <c r="F1423" s="0" t="n">
        <v>0</v>
      </c>
      <c r="G1423" s="0" t="n">
        <v>0.25204</v>
      </c>
      <c r="H1423" s="0" t="n">
        <v>244800</v>
      </c>
    </row>
    <row r="1424" customFormat="false" ht="15" hidden="false" customHeight="false" outlineLevel="0" collapsed="false">
      <c r="A1424" s="0" t="n">
        <v>1422</v>
      </c>
      <c r="B1424" s="0" t="n">
        <v>3</v>
      </c>
      <c r="C1424" s="0" t="n">
        <v>60</v>
      </c>
      <c r="D1424" s="0" t="n">
        <v>5</v>
      </c>
      <c r="E1424" s="0" t="n">
        <v>0</v>
      </c>
      <c r="F1424" s="0" t="n">
        <v>0</v>
      </c>
      <c r="G1424" s="0" t="n">
        <v>0.31947</v>
      </c>
      <c r="H1424" s="0" t="n">
        <v>244800</v>
      </c>
    </row>
    <row r="1425" customFormat="false" ht="15" hidden="false" customHeight="false" outlineLevel="0" collapsed="false">
      <c r="A1425" s="0" t="n">
        <v>1423</v>
      </c>
      <c r="B1425" s="0" t="n">
        <v>3</v>
      </c>
      <c r="C1425" s="0" t="n">
        <v>60</v>
      </c>
      <c r="D1425" s="0" t="n">
        <v>6</v>
      </c>
      <c r="E1425" s="0" t="n">
        <v>0</v>
      </c>
      <c r="F1425" s="0" t="n">
        <v>0</v>
      </c>
      <c r="G1425" s="0" t="n">
        <v>0.224893</v>
      </c>
      <c r="H1425" s="0" t="n">
        <v>244800</v>
      </c>
    </row>
    <row r="1426" customFormat="false" ht="15" hidden="false" customHeight="false" outlineLevel="0" collapsed="false">
      <c r="A1426" s="0" t="n">
        <v>1424</v>
      </c>
      <c r="B1426" s="0" t="n">
        <v>3</v>
      </c>
      <c r="C1426" s="0" t="n">
        <v>60</v>
      </c>
      <c r="D1426" s="0" t="n">
        <v>7</v>
      </c>
      <c r="E1426" s="0" t="n">
        <v>1</v>
      </c>
      <c r="F1426" s="0" t="n">
        <v>0.246778</v>
      </c>
      <c r="G1426" s="0" t="n">
        <v>0.300643</v>
      </c>
      <c r="H1426" s="0" t="n">
        <v>244600</v>
      </c>
    </row>
    <row r="1427" customFormat="false" ht="15" hidden="false" customHeight="false" outlineLevel="0" collapsed="false">
      <c r="A1427" s="0" t="n">
        <v>1425</v>
      </c>
      <c r="B1427" s="0" t="n">
        <v>3</v>
      </c>
      <c r="C1427" s="0" t="n">
        <v>60</v>
      </c>
      <c r="D1427" s="0" t="n">
        <v>8</v>
      </c>
      <c r="E1427" s="0" t="n">
        <v>1</v>
      </c>
      <c r="F1427" s="0" t="n">
        <v>0.600304</v>
      </c>
      <c r="G1427" s="0" t="n">
        <v>0.167096</v>
      </c>
      <c r="H1427" s="0" t="n">
        <v>244400</v>
      </c>
    </row>
    <row r="1428" customFormat="false" ht="15" hidden="false" customHeight="false" outlineLevel="0" collapsed="false">
      <c r="A1428" s="0" t="n">
        <v>1426</v>
      </c>
      <c r="B1428" s="0" t="n">
        <v>3</v>
      </c>
      <c r="C1428" s="0" t="n">
        <v>60</v>
      </c>
      <c r="D1428" s="0" t="n">
        <v>9</v>
      </c>
      <c r="E1428" s="0" t="n">
        <v>0</v>
      </c>
      <c r="F1428" s="0" t="n">
        <v>0.958443</v>
      </c>
      <c r="G1428" s="0" t="n">
        <v>0.169061</v>
      </c>
      <c r="H1428" s="0" t="n">
        <v>244400</v>
      </c>
    </row>
    <row r="1429" customFormat="false" ht="15" hidden="false" customHeight="false" outlineLevel="0" collapsed="false">
      <c r="A1429" s="0" t="n">
        <v>1427</v>
      </c>
      <c r="B1429" s="0" t="n">
        <v>3</v>
      </c>
      <c r="C1429" s="0" t="n">
        <v>60</v>
      </c>
      <c r="D1429" s="0" t="n">
        <v>10</v>
      </c>
      <c r="E1429" s="0" t="n">
        <v>0</v>
      </c>
      <c r="F1429" s="0" t="n">
        <v>1</v>
      </c>
      <c r="G1429" s="0" t="n">
        <v>0.276191</v>
      </c>
      <c r="H1429" s="0" t="n">
        <v>244400</v>
      </c>
    </row>
    <row r="1430" customFormat="false" ht="15" hidden="false" customHeight="false" outlineLevel="0" collapsed="false">
      <c r="A1430" s="0" t="n">
        <v>1428</v>
      </c>
      <c r="B1430" s="0" t="n">
        <v>3</v>
      </c>
      <c r="C1430" s="0" t="n">
        <v>60</v>
      </c>
      <c r="D1430" s="0" t="n">
        <v>11</v>
      </c>
      <c r="E1430" s="0" t="n">
        <v>0</v>
      </c>
      <c r="F1430" s="0" t="n">
        <v>1</v>
      </c>
      <c r="G1430" s="0" t="n">
        <v>0.331853</v>
      </c>
      <c r="H1430" s="0" t="n">
        <v>244400</v>
      </c>
    </row>
    <row r="1431" customFormat="false" ht="15" hidden="false" customHeight="false" outlineLevel="0" collapsed="false">
      <c r="A1431" s="0" t="n">
        <v>1429</v>
      </c>
      <c r="B1431" s="0" t="n">
        <v>3</v>
      </c>
      <c r="C1431" s="0" t="n">
        <v>60</v>
      </c>
      <c r="D1431" s="0" t="n">
        <v>12</v>
      </c>
      <c r="E1431" s="0" t="n">
        <v>0</v>
      </c>
      <c r="F1431" s="0" t="n">
        <v>1</v>
      </c>
      <c r="G1431" s="0" t="n">
        <v>0.376277</v>
      </c>
      <c r="H1431" s="0" t="n">
        <v>244400</v>
      </c>
    </row>
    <row r="1432" customFormat="false" ht="15" hidden="false" customHeight="false" outlineLevel="0" collapsed="false">
      <c r="A1432" s="0" t="n">
        <v>1430</v>
      </c>
      <c r="B1432" s="0" t="n">
        <v>3</v>
      </c>
      <c r="C1432" s="0" t="n">
        <v>60</v>
      </c>
      <c r="D1432" s="0" t="n">
        <v>13</v>
      </c>
      <c r="E1432" s="0" t="n">
        <v>0</v>
      </c>
      <c r="F1432" s="0" t="n">
        <v>1</v>
      </c>
      <c r="G1432" s="0" t="n">
        <v>0.389433</v>
      </c>
      <c r="H1432" s="0" t="n">
        <v>244400</v>
      </c>
    </row>
    <row r="1433" customFormat="false" ht="15" hidden="false" customHeight="false" outlineLevel="0" collapsed="false">
      <c r="A1433" s="0" t="n">
        <v>1431</v>
      </c>
      <c r="B1433" s="0" t="n">
        <v>3</v>
      </c>
      <c r="C1433" s="0" t="n">
        <v>60</v>
      </c>
      <c r="D1433" s="0" t="n">
        <v>14</v>
      </c>
      <c r="E1433" s="0" t="n">
        <v>0</v>
      </c>
      <c r="F1433" s="0" t="n">
        <v>1</v>
      </c>
      <c r="G1433" s="0" t="n">
        <v>0.502966</v>
      </c>
      <c r="H1433" s="0" t="n">
        <v>244400</v>
      </c>
    </row>
    <row r="1434" customFormat="false" ht="15" hidden="false" customHeight="false" outlineLevel="0" collapsed="false">
      <c r="A1434" s="0" t="n">
        <v>1432</v>
      </c>
      <c r="B1434" s="0" t="n">
        <v>3</v>
      </c>
      <c r="C1434" s="0" t="n">
        <v>60</v>
      </c>
      <c r="D1434" s="0" t="n">
        <v>15</v>
      </c>
      <c r="E1434" s="0" t="n">
        <v>0</v>
      </c>
      <c r="F1434" s="0" t="n">
        <v>0.958443</v>
      </c>
      <c r="G1434" s="0" t="n">
        <v>0.345178</v>
      </c>
      <c r="H1434" s="0" t="n">
        <v>244400</v>
      </c>
    </row>
    <row r="1435" customFormat="false" ht="15" hidden="false" customHeight="false" outlineLevel="0" collapsed="false">
      <c r="A1435" s="0" t="n">
        <v>1433</v>
      </c>
      <c r="B1435" s="0" t="n">
        <v>3</v>
      </c>
      <c r="C1435" s="0" t="n">
        <v>60</v>
      </c>
      <c r="D1435" s="0" t="n">
        <v>16</v>
      </c>
      <c r="E1435" s="0" t="n">
        <v>0</v>
      </c>
      <c r="F1435" s="0" t="n">
        <v>0.600304</v>
      </c>
      <c r="G1435" s="0" t="n">
        <v>0.52222</v>
      </c>
      <c r="H1435" s="0" t="n">
        <v>244400</v>
      </c>
    </row>
    <row r="1436" customFormat="false" ht="15" hidden="false" customHeight="false" outlineLevel="0" collapsed="false">
      <c r="A1436" s="0" t="n">
        <v>1434</v>
      </c>
      <c r="B1436" s="0" t="n">
        <v>3</v>
      </c>
      <c r="C1436" s="0" t="n">
        <v>60</v>
      </c>
      <c r="D1436" s="0" t="n">
        <v>17</v>
      </c>
      <c r="E1436" s="0" t="n">
        <v>0</v>
      </c>
      <c r="F1436" s="0" t="n">
        <v>0.246778</v>
      </c>
      <c r="G1436" s="0" t="n">
        <v>0.455519</v>
      </c>
      <c r="H1436" s="0" t="n">
        <v>244400</v>
      </c>
    </row>
    <row r="1437" customFormat="false" ht="15" hidden="false" customHeight="false" outlineLevel="0" collapsed="false">
      <c r="A1437" s="0" t="n">
        <v>1435</v>
      </c>
      <c r="B1437" s="0" t="n">
        <v>3</v>
      </c>
      <c r="C1437" s="0" t="n">
        <v>60</v>
      </c>
      <c r="D1437" s="0" t="n">
        <v>18</v>
      </c>
      <c r="E1437" s="0" t="n">
        <v>0</v>
      </c>
      <c r="F1437" s="0" t="n">
        <v>0</v>
      </c>
      <c r="G1437" s="0" t="n">
        <v>0.222404</v>
      </c>
      <c r="H1437" s="0" t="n">
        <v>244400</v>
      </c>
    </row>
    <row r="1438" customFormat="false" ht="15" hidden="false" customHeight="false" outlineLevel="0" collapsed="false">
      <c r="A1438" s="0" t="n">
        <v>1436</v>
      </c>
      <c r="B1438" s="0" t="n">
        <v>3</v>
      </c>
      <c r="C1438" s="0" t="n">
        <v>60</v>
      </c>
      <c r="D1438" s="0" t="n">
        <v>19</v>
      </c>
      <c r="E1438" s="0" t="n">
        <v>1</v>
      </c>
      <c r="F1438" s="0" t="n">
        <v>0</v>
      </c>
      <c r="G1438" s="0" t="n">
        <v>0.18929</v>
      </c>
      <c r="H1438" s="0" t="n">
        <v>244200</v>
      </c>
    </row>
    <row r="1439" customFormat="false" ht="15" hidden="false" customHeight="false" outlineLevel="0" collapsed="false">
      <c r="A1439" s="0" t="n">
        <v>1437</v>
      </c>
      <c r="B1439" s="0" t="n">
        <v>3</v>
      </c>
      <c r="C1439" s="0" t="n">
        <v>60</v>
      </c>
      <c r="D1439" s="0" t="n">
        <v>20</v>
      </c>
      <c r="E1439" s="0" t="n">
        <v>1</v>
      </c>
      <c r="F1439" s="0" t="n">
        <v>0</v>
      </c>
      <c r="G1439" s="0" t="n">
        <v>0.134604</v>
      </c>
      <c r="H1439" s="0" t="n">
        <v>244000</v>
      </c>
    </row>
    <row r="1440" customFormat="false" ht="15" hidden="false" customHeight="false" outlineLevel="0" collapsed="false">
      <c r="A1440" s="0" t="n">
        <v>1438</v>
      </c>
      <c r="B1440" s="0" t="n">
        <v>3</v>
      </c>
      <c r="C1440" s="0" t="n">
        <v>60</v>
      </c>
      <c r="D1440" s="0" t="n">
        <v>21</v>
      </c>
      <c r="E1440" s="0" t="n">
        <v>0</v>
      </c>
      <c r="F1440" s="0" t="n">
        <v>0</v>
      </c>
      <c r="G1440" s="0" t="n">
        <v>0.171515</v>
      </c>
      <c r="H1440" s="0" t="n">
        <v>244000</v>
      </c>
    </row>
    <row r="1441" customFormat="false" ht="15" hidden="false" customHeight="false" outlineLevel="0" collapsed="false">
      <c r="A1441" s="0" t="n">
        <v>1439</v>
      </c>
      <c r="B1441" s="0" t="n">
        <v>3</v>
      </c>
      <c r="C1441" s="0" t="n">
        <v>60</v>
      </c>
      <c r="D1441" s="0" t="n">
        <v>22</v>
      </c>
      <c r="E1441" s="0" t="n">
        <v>0</v>
      </c>
      <c r="F1441" s="0" t="n">
        <v>0</v>
      </c>
      <c r="G1441" s="0" t="n">
        <v>0.185817</v>
      </c>
      <c r="H1441" s="0" t="n">
        <v>244000</v>
      </c>
    </row>
    <row r="1442" customFormat="false" ht="15" hidden="false" customHeight="false" outlineLevel="0" collapsed="false">
      <c r="A1442" s="0" t="n">
        <v>1440</v>
      </c>
      <c r="B1442" s="0" t="n">
        <v>3</v>
      </c>
      <c r="C1442" s="0" t="n">
        <v>60</v>
      </c>
      <c r="D1442" s="0" t="n">
        <v>23</v>
      </c>
      <c r="E1442" s="0" t="n">
        <v>0</v>
      </c>
      <c r="F1442" s="0" t="n">
        <v>0</v>
      </c>
      <c r="G1442" s="0" t="n">
        <v>0.134001</v>
      </c>
      <c r="H1442" s="0" t="n">
        <v>244000</v>
      </c>
    </row>
    <row r="1443" customFormat="false" ht="15" hidden="false" customHeight="false" outlineLevel="0" collapsed="false">
      <c r="A1443" s="0" t="n">
        <v>1441</v>
      </c>
      <c r="B1443" s="0" t="n">
        <v>3</v>
      </c>
      <c r="C1443" s="0" t="n">
        <v>61</v>
      </c>
      <c r="D1443" s="0" t="n">
        <v>0</v>
      </c>
      <c r="E1443" s="0" t="n">
        <v>0</v>
      </c>
      <c r="F1443" s="0" t="n">
        <v>0</v>
      </c>
      <c r="G1443" s="0" t="n">
        <v>0.14582</v>
      </c>
      <c r="H1443" s="0" t="n">
        <v>244000</v>
      </c>
    </row>
    <row r="1444" customFormat="false" ht="15" hidden="false" customHeight="false" outlineLevel="0" collapsed="false">
      <c r="A1444" s="0" t="n">
        <v>1442</v>
      </c>
      <c r="B1444" s="0" t="n">
        <v>3</v>
      </c>
      <c r="C1444" s="0" t="n">
        <v>61</v>
      </c>
      <c r="D1444" s="0" t="n">
        <v>1</v>
      </c>
      <c r="E1444" s="0" t="n">
        <v>0</v>
      </c>
      <c r="F1444" s="0" t="n">
        <v>0</v>
      </c>
      <c r="G1444" s="0" t="n">
        <v>0.106883</v>
      </c>
      <c r="H1444" s="0" t="n">
        <v>244000</v>
      </c>
    </row>
    <row r="1445" customFormat="false" ht="15" hidden="false" customHeight="false" outlineLevel="0" collapsed="false">
      <c r="A1445" s="0" t="n">
        <v>1443</v>
      </c>
      <c r="B1445" s="0" t="n">
        <v>3</v>
      </c>
      <c r="C1445" s="0" t="n">
        <v>61</v>
      </c>
      <c r="D1445" s="0" t="n">
        <v>2</v>
      </c>
      <c r="E1445" s="0" t="n">
        <v>0</v>
      </c>
      <c r="F1445" s="0" t="n">
        <v>0</v>
      </c>
      <c r="G1445" s="0" t="n">
        <v>0.092317</v>
      </c>
      <c r="H1445" s="0" t="n">
        <v>244000</v>
      </c>
    </row>
    <row r="1446" customFormat="false" ht="15" hidden="false" customHeight="false" outlineLevel="0" collapsed="false">
      <c r="A1446" s="0" t="n">
        <v>1444</v>
      </c>
      <c r="B1446" s="0" t="n">
        <v>3</v>
      </c>
      <c r="C1446" s="0" t="n">
        <v>61</v>
      </c>
      <c r="D1446" s="0" t="n">
        <v>3</v>
      </c>
      <c r="E1446" s="0" t="n">
        <v>0</v>
      </c>
      <c r="F1446" s="0" t="n">
        <v>0</v>
      </c>
      <c r="G1446" s="0" t="n">
        <v>0.108667</v>
      </c>
      <c r="H1446" s="0" t="n">
        <v>244000</v>
      </c>
    </row>
    <row r="1447" customFormat="false" ht="15" hidden="false" customHeight="false" outlineLevel="0" collapsed="false">
      <c r="A1447" s="0" t="n">
        <v>1445</v>
      </c>
      <c r="B1447" s="0" t="n">
        <v>3</v>
      </c>
      <c r="C1447" s="0" t="n">
        <v>61</v>
      </c>
      <c r="D1447" s="0" t="n">
        <v>4</v>
      </c>
      <c r="E1447" s="0" t="n">
        <v>0</v>
      </c>
      <c r="F1447" s="0" t="n">
        <v>0</v>
      </c>
      <c r="G1447" s="0" t="n">
        <v>0.063324</v>
      </c>
      <c r="H1447" s="0" t="n">
        <v>244000</v>
      </c>
    </row>
    <row r="1448" customFormat="false" ht="15" hidden="false" customHeight="false" outlineLevel="0" collapsed="false">
      <c r="A1448" s="0" t="n">
        <v>1446</v>
      </c>
      <c r="B1448" s="0" t="n">
        <v>3</v>
      </c>
      <c r="C1448" s="0" t="n">
        <v>61</v>
      </c>
      <c r="D1448" s="0" t="n">
        <v>5</v>
      </c>
      <c r="E1448" s="0" t="n">
        <v>0</v>
      </c>
      <c r="F1448" s="0" t="n">
        <v>0</v>
      </c>
      <c r="G1448" s="0" t="n">
        <v>0.092465</v>
      </c>
      <c r="H1448" s="0" t="n">
        <v>244000</v>
      </c>
    </row>
    <row r="1449" customFormat="false" ht="15" hidden="false" customHeight="false" outlineLevel="0" collapsed="false">
      <c r="A1449" s="0" t="n">
        <v>1447</v>
      </c>
      <c r="B1449" s="0" t="n">
        <v>3</v>
      </c>
      <c r="C1449" s="0" t="n">
        <v>61</v>
      </c>
      <c r="D1449" s="0" t="n">
        <v>6</v>
      </c>
      <c r="E1449" s="0" t="n">
        <v>0</v>
      </c>
      <c r="F1449" s="0" t="n">
        <v>0</v>
      </c>
      <c r="G1449" s="0" t="n">
        <v>0.089447</v>
      </c>
      <c r="H1449" s="0" t="n">
        <v>244000</v>
      </c>
    </row>
    <row r="1450" customFormat="false" ht="15" hidden="false" customHeight="false" outlineLevel="0" collapsed="false">
      <c r="A1450" s="0" t="n">
        <v>1448</v>
      </c>
      <c r="B1450" s="0" t="n">
        <v>3</v>
      </c>
      <c r="C1450" s="0" t="n">
        <v>61</v>
      </c>
      <c r="D1450" s="0" t="n">
        <v>7</v>
      </c>
      <c r="E1450" s="0" t="n">
        <v>1</v>
      </c>
      <c r="F1450" s="0" t="n">
        <v>0.209908</v>
      </c>
      <c r="G1450" s="0" t="n">
        <v>0.082429</v>
      </c>
      <c r="H1450" s="0" t="n">
        <v>243800</v>
      </c>
    </row>
    <row r="1451" customFormat="false" ht="15" hidden="false" customHeight="false" outlineLevel="0" collapsed="false">
      <c r="A1451" s="0" t="n">
        <v>1449</v>
      </c>
      <c r="B1451" s="0" t="n">
        <v>3</v>
      </c>
      <c r="C1451" s="0" t="n">
        <v>61</v>
      </c>
      <c r="D1451" s="0" t="n">
        <v>8</v>
      </c>
      <c r="E1451" s="0" t="n">
        <v>1</v>
      </c>
      <c r="F1451" s="0" t="n">
        <v>0.510614</v>
      </c>
      <c r="G1451" s="0" t="n">
        <v>0.103805</v>
      </c>
      <c r="H1451" s="0" t="n">
        <v>243600</v>
      </c>
    </row>
    <row r="1452" customFormat="false" ht="15" hidden="false" customHeight="false" outlineLevel="0" collapsed="false">
      <c r="A1452" s="0" t="n">
        <v>1450</v>
      </c>
      <c r="B1452" s="0" t="n">
        <v>3</v>
      </c>
      <c r="C1452" s="0" t="n">
        <v>61</v>
      </c>
      <c r="D1452" s="0" t="n">
        <v>9</v>
      </c>
      <c r="E1452" s="0" t="n">
        <v>0</v>
      </c>
      <c r="F1452" s="0" t="n">
        <v>0.815245</v>
      </c>
      <c r="G1452" s="0" t="n">
        <v>0.117355</v>
      </c>
      <c r="H1452" s="0" t="n">
        <v>243600</v>
      </c>
    </row>
    <row r="1453" customFormat="false" ht="15" hidden="false" customHeight="false" outlineLevel="0" collapsed="false">
      <c r="A1453" s="0" t="n">
        <v>1451</v>
      </c>
      <c r="B1453" s="0" t="n">
        <v>3</v>
      </c>
      <c r="C1453" s="0" t="n">
        <v>61</v>
      </c>
      <c r="D1453" s="0" t="n">
        <v>10</v>
      </c>
      <c r="E1453" s="0" t="n">
        <v>0</v>
      </c>
      <c r="F1453" s="0" t="n">
        <v>1</v>
      </c>
      <c r="G1453" s="0" t="n">
        <v>0.149031</v>
      </c>
      <c r="H1453" s="0" t="n">
        <v>243600</v>
      </c>
    </row>
    <row r="1454" customFormat="false" ht="15" hidden="false" customHeight="false" outlineLevel="0" collapsed="false">
      <c r="A1454" s="0" t="n">
        <v>1452</v>
      </c>
      <c r="B1454" s="0" t="n">
        <v>3</v>
      </c>
      <c r="C1454" s="0" t="n">
        <v>61</v>
      </c>
      <c r="D1454" s="0" t="n">
        <v>11</v>
      </c>
      <c r="E1454" s="0" t="n">
        <v>0</v>
      </c>
      <c r="F1454" s="0" t="n">
        <v>1</v>
      </c>
      <c r="G1454" s="0" t="n">
        <v>0.125547</v>
      </c>
      <c r="H1454" s="0" t="n">
        <v>243600</v>
      </c>
    </row>
    <row r="1455" customFormat="false" ht="15" hidden="false" customHeight="false" outlineLevel="0" collapsed="false">
      <c r="A1455" s="0" t="n">
        <v>1453</v>
      </c>
      <c r="B1455" s="0" t="n">
        <v>3</v>
      </c>
      <c r="C1455" s="0" t="n">
        <v>61</v>
      </c>
      <c r="D1455" s="0" t="n">
        <v>12</v>
      </c>
      <c r="E1455" s="0" t="n">
        <v>0</v>
      </c>
      <c r="F1455" s="0" t="n">
        <v>1</v>
      </c>
      <c r="G1455" s="0" t="n">
        <v>0.139955</v>
      </c>
      <c r="H1455" s="0" t="n">
        <v>243600</v>
      </c>
    </row>
    <row r="1456" customFormat="false" ht="15" hidden="false" customHeight="false" outlineLevel="0" collapsed="false">
      <c r="A1456" s="0" t="n">
        <v>1454</v>
      </c>
      <c r="B1456" s="0" t="n">
        <v>3</v>
      </c>
      <c r="C1456" s="0" t="n">
        <v>61</v>
      </c>
      <c r="D1456" s="0" t="n">
        <v>13</v>
      </c>
      <c r="E1456" s="0" t="n">
        <v>0</v>
      </c>
      <c r="F1456" s="0" t="n">
        <v>1</v>
      </c>
      <c r="G1456" s="0" t="n">
        <v>0.221792</v>
      </c>
      <c r="H1456" s="0" t="n">
        <v>243600</v>
      </c>
    </row>
    <row r="1457" customFormat="false" ht="15" hidden="false" customHeight="false" outlineLevel="0" collapsed="false">
      <c r="A1457" s="0" t="n">
        <v>1455</v>
      </c>
      <c r="B1457" s="0" t="n">
        <v>3</v>
      </c>
      <c r="C1457" s="0" t="n">
        <v>61</v>
      </c>
      <c r="D1457" s="0" t="n">
        <v>14</v>
      </c>
      <c r="E1457" s="0" t="n">
        <v>0</v>
      </c>
      <c r="F1457" s="0" t="n">
        <v>1</v>
      </c>
      <c r="G1457" s="0" t="n">
        <v>0.169233</v>
      </c>
      <c r="H1457" s="0" t="n">
        <v>243600</v>
      </c>
    </row>
    <row r="1458" customFormat="false" ht="15" hidden="false" customHeight="false" outlineLevel="0" collapsed="false">
      <c r="A1458" s="0" t="n">
        <v>1456</v>
      </c>
      <c r="B1458" s="0" t="n">
        <v>3</v>
      </c>
      <c r="C1458" s="0" t="n">
        <v>61</v>
      </c>
      <c r="D1458" s="0" t="n">
        <v>15</v>
      </c>
      <c r="E1458" s="0" t="n">
        <v>0</v>
      </c>
      <c r="F1458" s="0" t="n">
        <v>0.815245</v>
      </c>
      <c r="G1458" s="0" t="n">
        <v>0.260206</v>
      </c>
      <c r="H1458" s="0" t="n">
        <v>243600</v>
      </c>
    </row>
    <row r="1459" customFormat="false" ht="15" hidden="false" customHeight="false" outlineLevel="0" collapsed="false">
      <c r="A1459" s="0" t="n">
        <v>1457</v>
      </c>
      <c r="B1459" s="0" t="n">
        <v>3</v>
      </c>
      <c r="C1459" s="0" t="n">
        <v>61</v>
      </c>
      <c r="D1459" s="0" t="n">
        <v>16</v>
      </c>
      <c r="E1459" s="0" t="n">
        <v>0</v>
      </c>
      <c r="F1459" s="0" t="n">
        <v>0.510614</v>
      </c>
      <c r="G1459" s="0" t="n">
        <v>0.222065</v>
      </c>
      <c r="H1459" s="0" t="n">
        <v>243600</v>
      </c>
    </row>
    <row r="1460" customFormat="false" ht="15" hidden="false" customHeight="false" outlineLevel="0" collapsed="false">
      <c r="A1460" s="0" t="n">
        <v>1458</v>
      </c>
      <c r="B1460" s="0" t="n">
        <v>3</v>
      </c>
      <c r="C1460" s="0" t="n">
        <v>61</v>
      </c>
      <c r="D1460" s="0" t="n">
        <v>17</v>
      </c>
      <c r="E1460" s="0" t="n">
        <v>0</v>
      </c>
      <c r="F1460" s="0" t="n">
        <v>0.209908</v>
      </c>
      <c r="G1460" s="0" t="n">
        <v>0.20791</v>
      </c>
      <c r="H1460" s="0" t="n">
        <v>243600</v>
      </c>
    </row>
    <row r="1461" customFormat="false" ht="15" hidden="false" customHeight="false" outlineLevel="0" collapsed="false">
      <c r="A1461" s="0" t="n">
        <v>1459</v>
      </c>
      <c r="B1461" s="0" t="n">
        <v>3</v>
      </c>
      <c r="C1461" s="0" t="n">
        <v>61</v>
      </c>
      <c r="D1461" s="0" t="n">
        <v>18</v>
      </c>
      <c r="E1461" s="0" t="n">
        <v>0</v>
      </c>
      <c r="F1461" s="0" t="n">
        <v>0</v>
      </c>
      <c r="G1461" s="0" t="n">
        <v>0.201367</v>
      </c>
      <c r="H1461" s="0" t="n">
        <v>243600</v>
      </c>
    </row>
    <row r="1462" customFormat="false" ht="15" hidden="false" customHeight="false" outlineLevel="0" collapsed="false">
      <c r="A1462" s="0" t="n">
        <v>1460</v>
      </c>
      <c r="B1462" s="0" t="n">
        <v>3</v>
      </c>
      <c r="C1462" s="0" t="n">
        <v>61</v>
      </c>
      <c r="D1462" s="0" t="n">
        <v>19</v>
      </c>
      <c r="E1462" s="0" t="n">
        <v>1</v>
      </c>
      <c r="F1462" s="0" t="n">
        <v>0</v>
      </c>
      <c r="G1462" s="0" t="n">
        <v>0.152896</v>
      </c>
      <c r="H1462" s="0" t="n">
        <v>243400</v>
      </c>
    </row>
    <row r="1463" customFormat="false" ht="15" hidden="false" customHeight="false" outlineLevel="0" collapsed="false">
      <c r="A1463" s="0" t="n">
        <v>1461</v>
      </c>
      <c r="B1463" s="0" t="n">
        <v>3</v>
      </c>
      <c r="C1463" s="0" t="n">
        <v>61</v>
      </c>
      <c r="D1463" s="0" t="n">
        <v>20</v>
      </c>
      <c r="E1463" s="0" t="n">
        <v>1</v>
      </c>
      <c r="F1463" s="0" t="n">
        <v>0</v>
      </c>
      <c r="G1463" s="0" t="n">
        <v>0.27137</v>
      </c>
      <c r="H1463" s="0" t="n">
        <v>243200</v>
      </c>
    </row>
    <row r="1464" customFormat="false" ht="15" hidden="false" customHeight="false" outlineLevel="0" collapsed="false">
      <c r="A1464" s="0" t="n">
        <v>1462</v>
      </c>
      <c r="B1464" s="0" t="n">
        <v>3</v>
      </c>
      <c r="C1464" s="0" t="n">
        <v>61</v>
      </c>
      <c r="D1464" s="0" t="n">
        <v>21</v>
      </c>
      <c r="E1464" s="0" t="n">
        <v>0</v>
      </c>
      <c r="F1464" s="0" t="n">
        <v>0</v>
      </c>
      <c r="G1464" s="0" t="n">
        <v>0.326466</v>
      </c>
      <c r="H1464" s="0" t="n">
        <v>243200</v>
      </c>
    </row>
    <row r="1465" customFormat="false" ht="15" hidden="false" customHeight="false" outlineLevel="0" collapsed="false">
      <c r="A1465" s="0" t="n">
        <v>1463</v>
      </c>
      <c r="B1465" s="0" t="n">
        <v>3</v>
      </c>
      <c r="C1465" s="0" t="n">
        <v>61</v>
      </c>
      <c r="D1465" s="0" t="n">
        <v>22</v>
      </c>
      <c r="E1465" s="0" t="n">
        <v>0</v>
      </c>
      <c r="F1465" s="0" t="n">
        <v>0</v>
      </c>
      <c r="G1465" s="0" t="n">
        <v>0.56155</v>
      </c>
      <c r="H1465" s="0" t="n">
        <v>243200</v>
      </c>
    </row>
    <row r="1466" customFormat="false" ht="15" hidden="false" customHeight="false" outlineLevel="0" collapsed="false">
      <c r="A1466" s="0" t="n">
        <v>1464</v>
      </c>
      <c r="B1466" s="0" t="n">
        <v>3</v>
      </c>
      <c r="C1466" s="0" t="n">
        <v>61</v>
      </c>
      <c r="D1466" s="0" t="n">
        <v>23</v>
      </c>
      <c r="E1466" s="0" t="n">
        <v>0</v>
      </c>
      <c r="F1466" s="0" t="n">
        <v>0</v>
      </c>
      <c r="G1466" s="0" t="n">
        <v>0.515344</v>
      </c>
      <c r="H1466" s="0" t="n">
        <v>243200</v>
      </c>
    </row>
    <row r="1467" customFormat="false" ht="15" hidden="false" customHeight="false" outlineLevel="0" collapsed="false">
      <c r="A1467" s="0" t="n">
        <v>1465</v>
      </c>
      <c r="B1467" s="0" t="n">
        <v>3</v>
      </c>
      <c r="C1467" s="0" t="n">
        <v>62</v>
      </c>
      <c r="D1467" s="0" t="n">
        <v>0</v>
      </c>
      <c r="E1467" s="0" t="n">
        <v>0</v>
      </c>
      <c r="F1467" s="0" t="n">
        <v>0</v>
      </c>
      <c r="G1467" s="0" t="n">
        <v>0.387615</v>
      </c>
      <c r="H1467" s="0" t="n">
        <v>243200</v>
      </c>
    </row>
    <row r="1468" customFormat="false" ht="15" hidden="false" customHeight="false" outlineLevel="0" collapsed="false">
      <c r="A1468" s="0" t="n">
        <v>1466</v>
      </c>
      <c r="B1468" s="0" t="n">
        <v>3</v>
      </c>
      <c r="C1468" s="0" t="n">
        <v>62</v>
      </c>
      <c r="D1468" s="0" t="n">
        <v>1</v>
      </c>
      <c r="E1468" s="0" t="n">
        <v>0</v>
      </c>
      <c r="F1468" s="0" t="n">
        <v>0</v>
      </c>
      <c r="G1468" s="0" t="n">
        <v>0.408006</v>
      </c>
      <c r="H1468" s="0" t="n">
        <v>243200</v>
      </c>
    </row>
    <row r="1469" customFormat="false" ht="15" hidden="false" customHeight="false" outlineLevel="0" collapsed="false">
      <c r="A1469" s="0" t="n">
        <v>1467</v>
      </c>
      <c r="B1469" s="0" t="n">
        <v>3</v>
      </c>
      <c r="C1469" s="0" t="n">
        <v>62</v>
      </c>
      <c r="D1469" s="0" t="n">
        <v>2</v>
      </c>
      <c r="E1469" s="0" t="n">
        <v>0</v>
      </c>
      <c r="F1469" s="0" t="n">
        <v>0</v>
      </c>
      <c r="G1469" s="0" t="n">
        <v>0.339434</v>
      </c>
      <c r="H1469" s="0" t="n">
        <v>243200</v>
      </c>
    </row>
    <row r="1470" customFormat="false" ht="15" hidden="false" customHeight="false" outlineLevel="0" collapsed="false">
      <c r="A1470" s="0" t="n">
        <v>1468</v>
      </c>
      <c r="B1470" s="0" t="n">
        <v>3</v>
      </c>
      <c r="C1470" s="0" t="n">
        <v>62</v>
      </c>
      <c r="D1470" s="0" t="n">
        <v>3</v>
      </c>
      <c r="E1470" s="0" t="n">
        <v>0</v>
      </c>
      <c r="F1470" s="0" t="n">
        <v>0</v>
      </c>
      <c r="G1470" s="0" t="n">
        <v>0.219905</v>
      </c>
      <c r="H1470" s="0" t="n">
        <v>243200</v>
      </c>
    </row>
    <row r="1471" customFormat="false" ht="15" hidden="false" customHeight="false" outlineLevel="0" collapsed="false">
      <c r="A1471" s="0" t="n">
        <v>1469</v>
      </c>
      <c r="B1471" s="0" t="n">
        <v>3</v>
      </c>
      <c r="C1471" s="0" t="n">
        <v>62</v>
      </c>
      <c r="D1471" s="0" t="n">
        <v>4</v>
      </c>
      <c r="E1471" s="0" t="n">
        <v>0</v>
      </c>
      <c r="F1471" s="0" t="n">
        <v>0</v>
      </c>
      <c r="G1471" s="0" t="n">
        <v>0.234023</v>
      </c>
      <c r="H1471" s="0" t="n">
        <v>243200</v>
      </c>
    </row>
    <row r="1472" customFormat="false" ht="15" hidden="false" customHeight="false" outlineLevel="0" collapsed="false">
      <c r="A1472" s="0" t="n">
        <v>1470</v>
      </c>
      <c r="B1472" s="0" t="n">
        <v>3</v>
      </c>
      <c r="C1472" s="0" t="n">
        <v>62</v>
      </c>
      <c r="D1472" s="0" t="n">
        <v>5</v>
      </c>
      <c r="E1472" s="0" t="n">
        <v>0</v>
      </c>
      <c r="F1472" s="0" t="n">
        <v>0</v>
      </c>
      <c r="G1472" s="0" t="n">
        <v>0.236237</v>
      </c>
      <c r="H1472" s="0" t="n">
        <v>243200</v>
      </c>
    </row>
    <row r="1473" customFormat="false" ht="15" hidden="false" customHeight="false" outlineLevel="0" collapsed="false">
      <c r="A1473" s="0" t="n">
        <v>1471</v>
      </c>
      <c r="B1473" s="0" t="n">
        <v>3</v>
      </c>
      <c r="C1473" s="0" t="n">
        <v>62</v>
      </c>
      <c r="D1473" s="0" t="n">
        <v>6</v>
      </c>
      <c r="E1473" s="0" t="n">
        <v>0</v>
      </c>
      <c r="F1473" s="0" t="n">
        <v>0</v>
      </c>
      <c r="G1473" s="0" t="n">
        <v>0.459531</v>
      </c>
      <c r="H1473" s="0" t="n">
        <v>243200</v>
      </c>
    </row>
    <row r="1474" customFormat="false" ht="15" hidden="false" customHeight="false" outlineLevel="0" collapsed="false">
      <c r="A1474" s="0" t="n">
        <v>1472</v>
      </c>
      <c r="B1474" s="0" t="n">
        <v>3</v>
      </c>
      <c r="C1474" s="0" t="n">
        <v>62</v>
      </c>
      <c r="D1474" s="0" t="n">
        <v>7</v>
      </c>
      <c r="E1474" s="0" t="n">
        <v>1</v>
      </c>
      <c r="F1474" s="0" t="n">
        <v>0.25093</v>
      </c>
      <c r="G1474" s="0" t="n">
        <v>0.274888</v>
      </c>
      <c r="H1474" s="0" t="n">
        <v>243000</v>
      </c>
    </row>
    <row r="1475" customFormat="false" ht="15" hidden="false" customHeight="false" outlineLevel="0" collapsed="false">
      <c r="A1475" s="0" t="n">
        <v>1473</v>
      </c>
      <c r="B1475" s="0" t="n">
        <v>3</v>
      </c>
      <c r="C1475" s="0" t="n">
        <v>62</v>
      </c>
      <c r="D1475" s="0" t="n">
        <v>8</v>
      </c>
      <c r="E1475" s="0" t="n">
        <v>1</v>
      </c>
      <c r="F1475" s="0" t="n">
        <v>0.610404</v>
      </c>
      <c r="G1475" s="0" t="n">
        <v>0.280114</v>
      </c>
      <c r="H1475" s="0" t="n">
        <v>242800</v>
      </c>
    </row>
    <row r="1476" customFormat="false" ht="15" hidden="false" customHeight="false" outlineLevel="0" collapsed="false">
      <c r="A1476" s="0" t="n">
        <v>1474</v>
      </c>
      <c r="B1476" s="0" t="n">
        <v>3</v>
      </c>
      <c r="C1476" s="0" t="n">
        <v>62</v>
      </c>
      <c r="D1476" s="0" t="n">
        <v>9</v>
      </c>
      <c r="E1476" s="0" t="n">
        <v>0</v>
      </c>
      <c r="F1476" s="0" t="n">
        <v>0.974569</v>
      </c>
      <c r="G1476" s="0" t="n">
        <v>0.395747</v>
      </c>
      <c r="H1476" s="0" t="n">
        <v>242800</v>
      </c>
    </row>
    <row r="1477" customFormat="false" ht="15" hidden="false" customHeight="false" outlineLevel="0" collapsed="false">
      <c r="A1477" s="0" t="n">
        <v>1475</v>
      </c>
      <c r="B1477" s="0" t="n">
        <v>3</v>
      </c>
      <c r="C1477" s="0" t="n">
        <v>62</v>
      </c>
      <c r="D1477" s="0" t="n">
        <v>10</v>
      </c>
      <c r="E1477" s="0" t="n">
        <v>0</v>
      </c>
      <c r="F1477" s="0" t="n">
        <v>1</v>
      </c>
      <c r="G1477" s="0" t="n">
        <v>0.369845</v>
      </c>
      <c r="H1477" s="0" t="n">
        <v>242800</v>
      </c>
    </row>
    <row r="1478" customFormat="false" ht="15" hidden="false" customHeight="false" outlineLevel="0" collapsed="false">
      <c r="A1478" s="0" t="n">
        <v>1476</v>
      </c>
      <c r="B1478" s="0" t="n">
        <v>3</v>
      </c>
      <c r="C1478" s="0" t="n">
        <v>62</v>
      </c>
      <c r="D1478" s="0" t="n">
        <v>11</v>
      </c>
      <c r="E1478" s="0" t="n">
        <v>0</v>
      </c>
      <c r="F1478" s="0" t="n">
        <v>1</v>
      </c>
      <c r="G1478" s="0" t="n">
        <v>0.398941</v>
      </c>
      <c r="H1478" s="0" t="n">
        <v>242800</v>
      </c>
    </row>
    <row r="1479" customFormat="false" ht="15" hidden="false" customHeight="false" outlineLevel="0" collapsed="false">
      <c r="A1479" s="0" t="n">
        <v>1477</v>
      </c>
      <c r="B1479" s="0" t="n">
        <v>3</v>
      </c>
      <c r="C1479" s="0" t="n">
        <v>62</v>
      </c>
      <c r="D1479" s="0" t="n">
        <v>12</v>
      </c>
      <c r="E1479" s="0" t="n">
        <v>0</v>
      </c>
      <c r="F1479" s="0" t="n">
        <v>1</v>
      </c>
      <c r="G1479" s="0" t="n">
        <v>0.414941</v>
      </c>
      <c r="H1479" s="0" t="n">
        <v>242800</v>
      </c>
    </row>
    <row r="1480" customFormat="false" ht="15" hidden="false" customHeight="false" outlineLevel="0" collapsed="false">
      <c r="A1480" s="0" t="n">
        <v>1478</v>
      </c>
      <c r="B1480" s="0" t="n">
        <v>3</v>
      </c>
      <c r="C1480" s="0" t="n">
        <v>62</v>
      </c>
      <c r="D1480" s="0" t="n">
        <v>13</v>
      </c>
      <c r="E1480" s="0" t="n">
        <v>0</v>
      </c>
      <c r="F1480" s="0" t="n">
        <v>1</v>
      </c>
      <c r="G1480" s="0" t="n">
        <v>0.41558</v>
      </c>
      <c r="H1480" s="0" t="n">
        <v>242800</v>
      </c>
    </row>
    <row r="1481" customFormat="false" ht="15" hidden="false" customHeight="false" outlineLevel="0" collapsed="false">
      <c r="A1481" s="0" t="n">
        <v>1479</v>
      </c>
      <c r="B1481" s="0" t="n">
        <v>3</v>
      </c>
      <c r="C1481" s="0" t="n">
        <v>62</v>
      </c>
      <c r="D1481" s="0" t="n">
        <v>14</v>
      </c>
      <c r="E1481" s="0" t="n">
        <v>0</v>
      </c>
      <c r="F1481" s="0" t="n">
        <v>1</v>
      </c>
      <c r="G1481" s="0" t="n">
        <v>0.402344</v>
      </c>
      <c r="H1481" s="0" t="n">
        <v>242800</v>
      </c>
    </row>
    <row r="1482" customFormat="false" ht="15" hidden="false" customHeight="false" outlineLevel="0" collapsed="false">
      <c r="A1482" s="0" t="n">
        <v>1480</v>
      </c>
      <c r="B1482" s="0" t="n">
        <v>3</v>
      </c>
      <c r="C1482" s="0" t="n">
        <v>62</v>
      </c>
      <c r="D1482" s="0" t="n">
        <v>15</v>
      </c>
      <c r="E1482" s="0" t="n">
        <v>0</v>
      </c>
      <c r="F1482" s="0" t="n">
        <v>0.974569</v>
      </c>
      <c r="G1482" s="0" t="n">
        <v>0.476594</v>
      </c>
      <c r="H1482" s="0" t="n">
        <v>242800</v>
      </c>
    </row>
    <row r="1483" customFormat="false" ht="15" hidden="false" customHeight="false" outlineLevel="0" collapsed="false">
      <c r="A1483" s="0" t="n">
        <v>1481</v>
      </c>
      <c r="B1483" s="0" t="n">
        <v>3</v>
      </c>
      <c r="C1483" s="0" t="n">
        <v>62</v>
      </c>
      <c r="D1483" s="0" t="n">
        <v>16</v>
      </c>
      <c r="E1483" s="0" t="n">
        <v>0</v>
      </c>
      <c r="F1483" s="0" t="n">
        <v>0.610404</v>
      </c>
      <c r="G1483" s="0" t="n">
        <v>0.725783</v>
      </c>
      <c r="H1483" s="0" t="n">
        <v>242800</v>
      </c>
    </row>
    <row r="1484" customFormat="false" ht="15" hidden="false" customHeight="false" outlineLevel="0" collapsed="false">
      <c r="A1484" s="0" t="n">
        <v>1482</v>
      </c>
      <c r="B1484" s="0" t="n">
        <v>3</v>
      </c>
      <c r="C1484" s="0" t="n">
        <v>62</v>
      </c>
      <c r="D1484" s="0" t="n">
        <v>17</v>
      </c>
      <c r="E1484" s="0" t="n">
        <v>0</v>
      </c>
      <c r="F1484" s="0" t="n">
        <v>0.25093</v>
      </c>
      <c r="G1484" s="0" t="n">
        <v>0.760846</v>
      </c>
      <c r="H1484" s="0" t="n">
        <v>242800</v>
      </c>
    </row>
    <row r="1485" customFormat="false" ht="15" hidden="false" customHeight="false" outlineLevel="0" collapsed="false">
      <c r="A1485" s="0" t="n">
        <v>1483</v>
      </c>
      <c r="B1485" s="0" t="n">
        <v>3</v>
      </c>
      <c r="C1485" s="0" t="n">
        <v>62</v>
      </c>
      <c r="D1485" s="0" t="n">
        <v>18</v>
      </c>
      <c r="E1485" s="0" t="n">
        <v>0</v>
      </c>
      <c r="F1485" s="0" t="n">
        <v>0</v>
      </c>
      <c r="G1485" s="0" t="n">
        <v>0.878628</v>
      </c>
      <c r="H1485" s="0" t="n">
        <v>242800</v>
      </c>
    </row>
    <row r="1486" customFormat="false" ht="15" hidden="false" customHeight="false" outlineLevel="0" collapsed="false">
      <c r="A1486" s="0" t="n">
        <v>1484</v>
      </c>
      <c r="B1486" s="0" t="n">
        <v>3</v>
      </c>
      <c r="C1486" s="0" t="n">
        <v>62</v>
      </c>
      <c r="D1486" s="0" t="n">
        <v>19</v>
      </c>
      <c r="E1486" s="0" t="n">
        <v>1</v>
      </c>
      <c r="F1486" s="0" t="n">
        <v>0</v>
      </c>
      <c r="G1486" s="0" t="n">
        <v>0.780395</v>
      </c>
      <c r="H1486" s="0" t="n">
        <v>242600</v>
      </c>
    </row>
    <row r="1487" customFormat="false" ht="15" hidden="false" customHeight="false" outlineLevel="0" collapsed="false">
      <c r="A1487" s="0" t="n">
        <v>1485</v>
      </c>
      <c r="B1487" s="0" t="n">
        <v>3</v>
      </c>
      <c r="C1487" s="0" t="n">
        <v>62</v>
      </c>
      <c r="D1487" s="0" t="n">
        <v>20</v>
      </c>
      <c r="E1487" s="0" t="n">
        <v>1</v>
      </c>
      <c r="F1487" s="0" t="n">
        <v>0</v>
      </c>
      <c r="G1487" s="0" t="n">
        <v>0.939771</v>
      </c>
      <c r="H1487" s="0" t="n">
        <v>242400</v>
      </c>
    </row>
    <row r="1488" customFormat="false" ht="15" hidden="false" customHeight="false" outlineLevel="0" collapsed="false">
      <c r="A1488" s="0" t="n">
        <v>1486</v>
      </c>
      <c r="B1488" s="0" t="n">
        <v>3</v>
      </c>
      <c r="C1488" s="0" t="n">
        <v>62</v>
      </c>
      <c r="D1488" s="0" t="n">
        <v>21</v>
      </c>
      <c r="E1488" s="0" t="n">
        <v>0</v>
      </c>
      <c r="F1488" s="0" t="n">
        <v>0</v>
      </c>
      <c r="G1488" s="0" t="n">
        <v>0.606863</v>
      </c>
      <c r="H1488" s="0" t="n">
        <v>242400</v>
      </c>
    </row>
    <row r="1489" customFormat="false" ht="15" hidden="false" customHeight="false" outlineLevel="0" collapsed="false">
      <c r="A1489" s="0" t="n">
        <v>1487</v>
      </c>
      <c r="B1489" s="0" t="n">
        <v>3</v>
      </c>
      <c r="C1489" s="0" t="n">
        <v>62</v>
      </c>
      <c r="D1489" s="0" t="n">
        <v>22</v>
      </c>
      <c r="E1489" s="0" t="n">
        <v>0</v>
      </c>
      <c r="F1489" s="0" t="n">
        <v>0</v>
      </c>
      <c r="G1489" s="0" t="n">
        <v>0.560587</v>
      </c>
      <c r="H1489" s="0" t="n">
        <v>242400</v>
      </c>
    </row>
    <row r="1490" customFormat="false" ht="15" hidden="false" customHeight="false" outlineLevel="0" collapsed="false">
      <c r="A1490" s="0" t="n">
        <v>1488</v>
      </c>
      <c r="B1490" s="0" t="n">
        <v>3</v>
      </c>
      <c r="C1490" s="0" t="n">
        <v>62</v>
      </c>
      <c r="D1490" s="0" t="n">
        <v>23</v>
      </c>
      <c r="E1490" s="0" t="n">
        <v>0</v>
      </c>
      <c r="F1490" s="0" t="n">
        <v>0</v>
      </c>
      <c r="G1490" s="0" t="n">
        <v>0.497307</v>
      </c>
      <c r="H1490" s="0" t="n">
        <v>242400</v>
      </c>
    </row>
    <row r="1491" customFormat="false" ht="15" hidden="false" customHeight="false" outlineLevel="0" collapsed="false">
      <c r="A1491" s="0" t="n">
        <v>1489</v>
      </c>
      <c r="B1491" s="0" t="n">
        <v>3</v>
      </c>
      <c r="C1491" s="0" t="n">
        <v>63</v>
      </c>
      <c r="D1491" s="0" t="n">
        <v>0</v>
      </c>
      <c r="E1491" s="0" t="n">
        <v>0</v>
      </c>
      <c r="F1491" s="0" t="n">
        <v>0</v>
      </c>
      <c r="G1491" s="0" t="n">
        <v>0.494829</v>
      </c>
      <c r="H1491" s="0" t="n">
        <v>242400</v>
      </c>
    </row>
    <row r="1492" customFormat="false" ht="15" hidden="false" customHeight="false" outlineLevel="0" collapsed="false">
      <c r="A1492" s="0" t="n">
        <v>1490</v>
      </c>
      <c r="B1492" s="0" t="n">
        <v>3</v>
      </c>
      <c r="C1492" s="0" t="n">
        <v>63</v>
      </c>
      <c r="D1492" s="0" t="n">
        <v>1</v>
      </c>
      <c r="E1492" s="0" t="n">
        <v>0</v>
      </c>
      <c r="F1492" s="0" t="n">
        <v>0</v>
      </c>
      <c r="G1492" s="0" t="n">
        <v>0.496766</v>
      </c>
      <c r="H1492" s="0" t="n">
        <v>242400</v>
      </c>
    </row>
    <row r="1493" customFormat="false" ht="15" hidden="false" customHeight="false" outlineLevel="0" collapsed="false">
      <c r="A1493" s="0" t="n">
        <v>1491</v>
      </c>
      <c r="B1493" s="0" t="n">
        <v>3</v>
      </c>
      <c r="C1493" s="0" t="n">
        <v>63</v>
      </c>
      <c r="D1493" s="0" t="n">
        <v>2</v>
      </c>
      <c r="E1493" s="0" t="n">
        <v>0</v>
      </c>
      <c r="F1493" s="0" t="n">
        <v>0</v>
      </c>
      <c r="G1493" s="0" t="n">
        <v>0.414849</v>
      </c>
      <c r="H1493" s="0" t="n">
        <v>242400</v>
      </c>
    </row>
    <row r="1494" customFormat="false" ht="15" hidden="false" customHeight="false" outlineLevel="0" collapsed="false">
      <c r="A1494" s="0" t="n">
        <v>1492</v>
      </c>
      <c r="B1494" s="0" t="n">
        <v>3</v>
      </c>
      <c r="C1494" s="0" t="n">
        <v>63</v>
      </c>
      <c r="D1494" s="0" t="n">
        <v>3</v>
      </c>
      <c r="E1494" s="0" t="n">
        <v>0</v>
      </c>
      <c r="F1494" s="0" t="n">
        <v>0</v>
      </c>
      <c r="G1494" s="0" t="n">
        <v>0.437027</v>
      </c>
      <c r="H1494" s="0" t="n">
        <v>242400</v>
      </c>
    </row>
    <row r="1495" customFormat="false" ht="15" hidden="false" customHeight="false" outlineLevel="0" collapsed="false">
      <c r="A1495" s="0" t="n">
        <v>1493</v>
      </c>
      <c r="B1495" s="0" t="n">
        <v>3</v>
      </c>
      <c r="C1495" s="0" t="n">
        <v>63</v>
      </c>
      <c r="D1495" s="0" t="n">
        <v>4</v>
      </c>
      <c r="E1495" s="0" t="n">
        <v>0</v>
      </c>
      <c r="F1495" s="0" t="n">
        <v>0</v>
      </c>
      <c r="G1495" s="0" t="n">
        <v>0.588404</v>
      </c>
      <c r="H1495" s="0" t="n">
        <v>242400</v>
      </c>
    </row>
    <row r="1496" customFormat="false" ht="15" hidden="false" customHeight="false" outlineLevel="0" collapsed="false">
      <c r="A1496" s="0" t="n">
        <v>1494</v>
      </c>
      <c r="B1496" s="0" t="n">
        <v>3</v>
      </c>
      <c r="C1496" s="0" t="n">
        <v>63</v>
      </c>
      <c r="D1496" s="0" t="n">
        <v>5</v>
      </c>
      <c r="E1496" s="0" t="n">
        <v>0</v>
      </c>
      <c r="F1496" s="0" t="n">
        <v>0</v>
      </c>
      <c r="G1496" s="0" t="n">
        <v>0.581792</v>
      </c>
      <c r="H1496" s="0" t="n">
        <v>242400</v>
      </c>
    </row>
    <row r="1497" customFormat="false" ht="15" hidden="false" customHeight="false" outlineLevel="0" collapsed="false">
      <c r="A1497" s="0" t="n">
        <v>1495</v>
      </c>
      <c r="B1497" s="0" t="n">
        <v>3</v>
      </c>
      <c r="C1497" s="0" t="n">
        <v>63</v>
      </c>
      <c r="D1497" s="0" t="n">
        <v>6</v>
      </c>
      <c r="E1497" s="0" t="n">
        <v>0</v>
      </c>
      <c r="F1497" s="0" t="n">
        <v>0</v>
      </c>
      <c r="G1497" s="0" t="n">
        <v>0.496417</v>
      </c>
      <c r="H1497" s="0" t="n">
        <v>242400</v>
      </c>
    </row>
    <row r="1498" customFormat="false" ht="15" hidden="false" customHeight="false" outlineLevel="0" collapsed="false">
      <c r="A1498" s="0" t="n">
        <v>1496</v>
      </c>
      <c r="B1498" s="0" t="n">
        <v>3</v>
      </c>
      <c r="C1498" s="0" t="n">
        <v>63</v>
      </c>
      <c r="D1498" s="0" t="n">
        <v>7</v>
      </c>
      <c r="E1498" s="0" t="n">
        <v>1</v>
      </c>
      <c r="F1498" s="0" t="n">
        <v>0.240208</v>
      </c>
      <c r="G1498" s="0" t="n">
        <v>0.663644</v>
      </c>
      <c r="H1498" s="0" t="n">
        <v>242200</v>
      </c>
    </row>
    <row r="1499" customFormat="false" ht="15" hidden="false" customHeight="false" outlineLevel="0" collapsed="false">
      <c r="A1499" s="0" t="n">
        <v>1497</v>
      </c>
      <c r="B1499" s="0" t="n">
        <v>3</v>
      </c>
      <c r="C1499" s="0" t="n">
        <v>63</v>
      </c>
      <c r="D1499" s="0" t="n">
        <v>8</v>
      </c>
      <c r="E1499" s="0" t="n">
        <v>1</v>
      </c>
      <c r="F1499" s="0" t="n">
        <v>0.584322</v>
      </c>
      <c r="G1499" s="0" t="n">
        <v>0.544393</v>
      </c>
      <c r="H1499" s="0" t="n">
        <v>242000</v>
      </c>
    </row>
    <row r="1500" customFormat="false" ht="15" hidden="false" customHeight="false" outlineLevel="0" collapsed="false">
      <c r="A1500" s="0" t="n">
        <v>1498</v>
      </c>
      <c r="B1500" s="0" t="n">
        <v>3</v>
      </c>
      <c r="C1500" s="0" t="n">
        <v>63</v>
      </c>
      <c r="D1500" s="0" t="n">
        <v>9</v>
      </c>
      <c r="E1500" s="0" t="n">
        <v>0</v>
      </c>
      <c r="F1500" s="0" t="n">
        <v>0.932927</v>
      </c>
      <c r="G1500" s="0" t="n">
        <v>0.567298</v>
      </c>
      <c r="H1500" s="0" t="n">
        <v>242000</v>
      </c>
    </row>
    <row r="1501" customFormat="false" ht="15" hidden="false" customHeight="false" outlineLevel="0" collapsed="false">
      <c r="A1501" s="0" t="n">
        <v>1499</v>
      </c>
      <c r="B1501" s="0" t="n">
        <v>3</v>
      </c>
      <c r="C1501" s="0" t="n">
        <v>63</v>
      </c>
      <c r="D1501" s="0" t="n">
        <v>10</v>
      </c>
      <c r="E1501" s="0" t="n">
        <v>0</v>
      </c>
      <c r="F1501" s="0" t="n">
        <v>1</v>
      </c>
      <c r="G1501" s="0" t="n">
        <v>0.610936</v>
      </c>
      <c r="H1501" s="0" t="n">
        <v>242000</v>
      </c>
    </row>
    <row r="1502" customFormat="false" ht="15" hidden="false" customHeight="false" outlineLevel="0" collapsed="false">
      <c r="A1502" s="0" t="n">
        <v>1500</v>
      </c>
      <c r="B1502" s="0" t="n">
        <v>3</v>
      </c>
      <c r="C1502" s="0" t="n">
        <v>63</v>
      </c>
      <c r="D1502" s="0" t="n">
        <v>11</v>
      </c>
      <c r="E1502" s="0" t="n">
        <v>0</v>
      </c>
      <c r="F1502" s="0" t="n">
        <v>1</v>
      </c>
      <c r="G1502" s="0" t="n">
        <v>0.539152</v>
      </c>
      <c r="H1502" s="0" t="n">
        <v>242000</v>
      </c>
    </row>
    <row r="1503" customFormat="false" ht="15" hidden="false" customHeight="false" outlineLevel="0" collapsed="false">
      <c r="A1503" s="0" t="n">
        <v>1501</v>
      </c>
      <c r="B1503" s="0" t="n">
        <v>3</v>
      </c>
      <c r="C1503" s="0" t="n">
        <v>63</v>
      </c>
      <c r="D1503" s="0" t="n">
        <v>12</v>
      </c>
      <c r="E1503" s="0" t="n">
        <v>0</v>
      </c>
      <c r="F1503" s="0" t="n">
        <v>1</v>
      </c>
      <c r="G1503" s="0" t="n">
        <v>0.49926</v>
      </c>
      <c r="H1503" s="0" t="n">
        <v>242000</v>
      </c>
    </row>
    <row r="1504" customFormat="false" ht="15" hidden="false" customHeight="false" outlineLevel="0" collapsed="false">
      <c r="A1504" s="0" t="n">
        <v>1502</v>
      </c>
      <c r="B1504" s="0" t="n">
        <v>3</v>
      </c>
      <c r="C1504" s="0" t="n">
        <v>63</v>
      </c>
      <c r="D1504" s="0" t="n">
        <v>13</v>
      </c>
      <c r="E1504" s="0" t="n">
        <v>0</v>
      </c>
      <c r="F1504" s="0" t="n">
        <v>1</v>
      </c>
      <c r="G1504" s="0" t="n">
        <v>0.40465</v>
      </c>
      <c r="H1504" s="0" t="n">
        <v>242000</v>
      </c>
    </row>
    <row r="1505" customFormat="false" ht="15" hidden="false" customHeight="false" outlineLevel="0" collapsed="false">
      <c r="A1505" s="0" t="n">
        <v>1503</v>
      </c>
      <c r="B1505" s="0" t="n">
        <v>3</v>
      </c>
      <c r="C1505" s="0" t="n">
        <v>63</v>
      </c>
      <c r="D1505" s="0" t="n">
        <v>14</v>
      </c>
      <c r="E1505" s="0" t="n">
        <v>0</v>
      </c>
      <c r="F1505" s="0" t="n">
        <v>1</v>
      </c>
      <c r="G1505" s="0" t="n">
        <v>0.486079</v>
      </c>
      <c r="H1505" s="0" t="n">
        <v>242000</v>
      </c>
    </row>
    <row r="1506" customFormat="false" ht="15" hidden="false" customHeight="false" outlineLevel="0" collapsed="false">
      <c r="A1506" s="0" t="n">
        <v>1504</v>
      </c>
      <c r="B1506" s="0" t="n">
        <v>3</v>
      </c>
      <c r="C1506" s="0" t="n">
        <v>63</v>
      </c>
      <c r="D1506" s="0" t="n">
        <v>15</v>
      </c>
      <c r="E1506" s="0" t="n">
        <v>0</v>
      </c>
      <c r="F1506" s="0" t="n">
        <v>0.932927</v>
      </c>
      <c r="G1506" s="0" t="n">
        <v>0.51097</v>
      </c>
      <c r="H1506" s="0" t="n">
        <v>242000</v>
      </c>
    </row>
    <row r="1507" customFormat="false" ht="15" hidden="false" customHeight="false" outlineLevel="0" collapsed="false">
      <c r="A1507" s="0" t="n">
        <v>1505</v>
      </c>
      <c r="B1507" s="0" t="n">
        <v>3</v>
      </c>
      <c r="C1507" s="0" t="n">
        <v>63</v>
      </c>
      <c r="D1507" s="0" t="n">
        <v>16</v>
      </c>
      <c r="E1507" s="0" t="n">
        <v>0</v>
      </c>
      <c r="F1507" s="0" t="n">
        <v>0.584322</v>
      </c>
      <c r="G1507" s="0" t="n">
        <v>0.46534</v>
      </c>
      <c r="H1507" s="0" t="n">
        <v>242000</v>
      </c>
    </row>
    <row r="1508" customFormat="false" ht="15" hidden="false" customHeight="false" outlineLevel="0" collapsed="false">
      <c r="A1508" s="0" t="n">
        <v>1506</v>
      </c>
      <c r="B1508" s="0" t="n">
        <v>3</v>
      </c>
      <c r="C1508" s="0" t="n">
        <v>63</v>
      </c>
      <c r="D1508" s="0" t="n">
        <v>17</v>
      </c>
      <c r="E1508" s="0" t="n">
        <v>0</v>
      </c>
      <c r="F1508" s="0" t="n">
        <v>0.240208</v>
      </c>
      <c r="G1508" s="0" t="n">
        <v>0.447882</v>
      </c>
      <c r="H1508" s="0" t="n">
        <v>242000</v>
      </c>
    </row>
    <row r="1509" customFormat="false" ht="15" hidden="false" customHeight="false" outlineLevel="0" collapsed="false">
      <c r="A1509" s="0" t="n">
        <v>1507</v>
      </c>
      <c r="B1509" s="0" t="n">
        <v>3</v>
      </c>
      <c r="C1509" s="0" t="n">
        <v>63</v>
      </c>
      <c r="D1509" s="0" t="n">
        <v>18</v>
      </c>
      <c r="E1509" s="0" t="n">
        <v>0</v>
      </c>
      <c r="F1509" s="0" t="n">
        <v>0</v>
      </c>
      <c r="G1509" s="0" t="n">
        <v>0.449636</v>
      </c>
      <c r="H1509" s="0" t="n">
        <v>242000</v>
      </c>
    </row>
    <row r="1510" customFormat="false" ht="15" hidden="false" customHeight="false" outlineLevel="0" collapsed="false">
      <c r="A1510" s="0" t="n">
        <v>1508</v>
      </c>
      <c r="B1510" s="0" t="n">
        <v>3</v>
      </c>
      <c r="C1510" s="0" t="n">
        <v>63</v>
      </c>
      <c r="D1510" s="0" t="n">
        <v>19</v>
      </c>
      <c r="E1510" s="0" t="n">
        <v>1</v>
      </c>
      <c r="F1510" s="0" t="n">
        <v>0</v>
      </c>
      <c r="G1510" s="0" t="n">
        <v>0.502875</v>
      </c>
      <c r="H1510" s="0" t="n">
        <v>241800</v>
      </c>
    </row>
    <row r="1511" customFormat="false" ht="15" hidden="false" customHeight="false" outlineLevel="0" collapsed="false">
      <c r="A1511" s="0" t="n">
        <v>1509</v>
      </c>
      <c r="B1511" s="0" t="n">
        <v>3</v>
      </c>
      <c r="C1511" s="0" t="n">
        <v>63</v>
      </c>
      <c r="D1511" s="0" t="n">
        <v>20</v>
      </c>
      <c r="E1511" s="0" t="n">
        <v>1</v>
      </c>
      <c r="F1511" s="0" t="n">
        <v>0</v>
      </c>
      <c r="G1511" s="0" t="n">
        <v>0.477541</v>
      </c>
      <c r="H1511" s="0" t="n">
        <v>241600</v>
      </c>
    </row>
    <row r="1512" customFormat="false" ht="15" hidden="false" customHeight="false" outlineLevel="0" collapsed="false">
      <c r="A1512" s="0" t="n">
        <v>1510</v>
      </c>
      <c r="B1512" s="0" t="n">
        <v>3</v>
      </c>
      <c r="C1512" s="0" t="n">
        <v>63</v>
      </c>
      <c r="D1512" s="0" t="n">
        <v>21</v>
      </c>
      <c r="E1512" s="0" t="n">
        <v>0</v>
      </c>
      <c r="F1512" s="0" t="n">
        <v>0</v>
      </c>
      <c r="G1512" s="0" t="n">
        <v>0.239996</v>
      </c>
      <c r="H1512" s="0" t="n">
        <v>241600</v>
      </c>
    </row>
    <row r="1513" customFormat="false" ht="15" hidden="false" customHeight="false" outlineLevel="0" collapsed="false">
      <c r="A1513" s="0" t="n">
        <v>1511</v>
      </c>
      <c r="B1513" s="0" t="n">
        <v>3</v>
      </c>
      <c r="C1513" s="0" t="n">
        <v>63</v>
      </c>
      <c r="D1513" s="0" t="n">
        <v>22</v>
      </c>
      <c r="E1513" s="0" t="n">
        <v>0</v>
      </c>
      <c r="F1513" s="0" t="n">
        <v>0</v>
      </c>
      <c r="G1513" s="0" t="n">
        <v>0.179833</v>
      </c>
      <c r="H1513" s="0" t="n">
        <v>241600</v>
      </c>
    </row>
    <row r="1514" customFormat="false" ht="15" hidden="false" customHeight="false" outlineLevel="0" collapsed="false">
      <c r="A1514" s="0" t="n">
        <v>1512</v>
      </c>
      <c r="B1514" s="0" t="n">
        <v>3</v>
      </c>
      <c r="C1514" s="0" t="n">
        <v>63</v>
      </c>
      <c r="D1514" s="0" t="n">
        <v>23</v>
      </c>
      <c r="E1514" s="0" t="n">
        <v>0</v>
      </c>
      <c r="F1514" s="0" t="n">
        <v>0</v>
      </c>
      <c r="G1514" s="0" t="n">
        <v>0.157305</v>
      </c>
      <c r="H1514" s="0" t="n">
        <v>241600</v>
      </c>
    </row>
    <row r="1515" customFormat="false" ht="15" hidden="false" customHeight="false" outlineLevel="0" collapsed="false">
      <c r="A1515" s="0" t="n">
        <v>1513</v>
      </c>
      <c r="B1515" s="0" t="n">
        <v>3</v>
      </c>
      <c r="C1515" s="0" t="n">
        <v>64</v>
      </c>
      <c r="D1515" s="0" t="n">
        <v>0</v>
      </c>
      <c r="E1515" s="0" t="n">
        <v>0</v>
      </c>
      <c r="F1515" s="0" t="n">
        <v>0</v>
      </c>
      <c r="G1515" s="0" t="n">
        <v>0.131896</v>
      </c>
      <c r="H1515" s="0" t="n">
        <v>241600</v>
      </c>
    </row>
    <row r="1516" customFormat="false" ht="15" hidden="false" customHeight="false" outlineLevel="0" collapsed="false">
      <c r="A1516" s="0" t="n">
        <v>1514</v>
      </c>
      <c r="B1516" s="0" t="n">
        <v>3</v>
      </c>
      <c r="C1516" s="0" t="n">
        <v>64</v>
      </c>
      <c r="D1516" s="0" t="n">
        <v>1</v>
      </c>
      <c r="E1516" s="0" t="n">
        <v>0</v>
      </c>
      <c r="F1516" s="0" t="n">
        <v>0</v>
      </c>
      <c r="G1516" s="0" t="n">
        <v>0.153791</v>
      </c>
      <c r="H1516" s="0" t="n">
        <v>241600</v>
      </c>
    </row>
    <row r="1517" customFormat="false" ht="15" hidden="false" customHeight="false" outlineLevel="0" collapsed="false">
      <c r="A1517" s="0" t="n">
        <v>1515</v>
      </c>
      <c r="B1517" s="0" t="n">
        <v>3</v>
      </c>
      <c r="C1517" s="0" t="n">
        <v>64</v>
      </c>
      <c r="D1517" s="0" t="n">
        <v>2</v>
      </c>
      <c r="E1517" s="0" t="n">
        <v>0</v>
      </c>
      <c r="F1517" s="0" t="n">
        <v>0</v>
      </c>
      <c r="G1517" s="0" t="n">
        <v>0.156834</v>
      </c>
      <c r="H1517" s="0" t="n">
        <v>241600</v>
      </c>
    </row>
    <row r="1518" customFormat="false" ht="15" hidden="false" customHeight="false" outlineLevel="0" collapsed="false">
      <c r="A1518" s="0" t="n">
        <v>1516</v>
      </c>
      <c r="B1518" s="0" t="n">
        <v>3</v>
      </c>
      <c r="C1518" s="0" t="n">
        <v>64</v>
      </c>
      <c r="D1518" s="0" t="n">
        <v>3</v>
      </c>
      <c r="E1518" s="0" t="n">
        <v>0</v>
      </c>
      <c r="F1518" s="0" t="n">
        <v>0</v>
      </c>
      <c r="G1518" s="0" t="n">
        <v>0.154909</v>
      </c>
      <c r="H1518" s="0" t="n">
        <v>241600</v>
      </c>
    </row>
    <row r="1519" customFormat="false" ht="15" hidden="false" customHeight="false" outlineLevel="0" collapsed="false">
      <c r="A1519" s="0" t="n">
        <v>1517</v>
      </c>
      <c r="B1519" s="0" t="n">
        <v>3</v>
      </c>
      <c r="C1519" s="0" t="n">
        <v>64</v>
      </c>
      <c r="D1519" s="0" t="n">
        <v>4</v>
      </c>
      <c r="E1519" s="0" t="n">
        <v>0</v>
      </c>
      <c r="F1519" s="0" t="n">
        <v>0</v>
      </c>
      <c r="G1519" s="0" t="n">
        <v>0.173949</v>
      </c>
      <c r="H1519" s="0" t="n">
        <v>241600</v>
      </c>
    </row>
    <row r="1520" customFormat="false" ht="15" hidden="false" customHeight="false" outlineLevel="0" collapsed="false">
      <c r="A1520" s="0" t="n">
        <v>1518</v>
      </c>
      <c r="B1520" s="0" t="n">
        <v>3</v>
      </c>
      <c r="C1520" s="0" t="n">
        <v>64</v>
      </c>
      <c r="D1520" s="0" t="n">
        <v>5</v>
      </c>
      <c r="E1520" s="0" t="n">
        <v>0</v>
      </c>
      <c r="F1520" s="0" t="n">
        <v>0</v>
      </c>
      <c r="G1520" s="0" t="n">
        <v>0.266128</v>
      </c>
      <c r="H1520" s="0" t="n">
        <v>241600</v>
      </c>
    </row>
    <row r="1521" customFormat="false" ht="15" hidden="false" customHeight="false" outlineLevel="0" collapsed="false">
      <c r="A1521" s="0" t="n">
        <v>1519</v>
      </c>
      <c r="B1521" s="0" t="n">
        <v>3</v>
      </c>
      <c r="C1521" s="0" t="n">
        <v>64</v>
      </c>
      <c r="D1521" s="0" t="n">
        <v>6</v>
      </c>
      <c r="E1521" s="0" t="n">
        <v>0</v>
      </c>
      <c r="F1521" s="0" t="n">
        <v>0</v>
      </c>
      <c r="G1521" s="0" t="n">
        <v>0.236272</v>
      </c>
      <c r="H1521" s="0" t="n">
        <v>241600</v>
      </c>
    </row>
    <row r="1522" customFormat="false" ht="15" hidden="false" customHeight="false" outlineLevel="0" collapsed="false">
      <c r="A1522" s="0" t="n">
        <v>1520</v>
      </c>
      <c r="B1522" s="0" t="n">
        <v>3</v>
      </c>
      <c r="C1522" s="0" t="n">
        <v>64</v>
      </c>
      <c r="D1522" s="0" t="n">
        <v>7</v>
      </c>
      <c r="E1522" s="0" t="n">
        <v>1</v>
      </c>
      <c r="F1522" s="0" t="n">
        <v>0.272449</v>
      </c>
      <c r="G1522" s="0" t="n">
        <v>0.174254</v>
      </c>
      <c r="H1522" s="0" t="n">
        <v>241400</v>
      </c>
    </row>
    <row r="1523" customFormat="false" ht="15" hidden="false" customHeight="false" outlineLevel="0" collapsed="false">
      <c r="A1523" s="0" t="n">
        <v>1521</v>
      </c>
      <c r="B1523" s="0" t="n">
        <v>3</v>
      </c>
      <c r="C1523" s="0" t="n">
        <v>64</v>
      </c>
      <c r="D1523" s="0" t="n">
        <v>8</v>
      </c>
      <c r="E1523" s="0" t="n">
        <v>1</v>
      </c>
      <c r="F1523" s="0" t="n">
        <v>0.66275</v>
      </c>
      <c r="G1523" s="0" t="n">
        <v>0.147573</v>
      </c>
      <c r="H1523" s="0" t="n">
        <v>241200</v>
      </c>
    </row>
    <row r="1524" customFormat="false" ht="15" hidden="false" customHeight="false" outlineLevel="0" collapsed="false">
      <c r="A1524" s="0" t="n">
        <v>1522</v>
      </c>
      <c r="B1524" s="0" t="n">
        <v>3</v>
      </c>
      <c r="C1524" s="0" t="n">
        <v>64</v>
      </c>
      <c r="D1524" s="0" t="n">
        <v>9</v>
      </c>
      <c r="E1524" s="0" t="n">
        <v>0</v>
      </c>
      <c r="F1524" s="0" t="n">
        <v>1</v>
      </c>
      <c r="G1524" s="0" t="n">
        <v>0.249065</v>
      </c>
      <c r="H1524" s="0" t="n">
        <v>241200</v>
      </c>
    </row>
    <row r="1525" customFormat="false" ht="15" hidden="false" customHeight="false" outlineLevel="0" collapsed="false">
      <c r="A1525" s="0" t="n">
        <v>1523</v>
      </c>
      <c r="B1525" s="0" t="n">
        <v>3</v>
      </c>
      <c r="C1525" s="0" t="n">
        <v>64</v>
      </c>
      <c r="D1525" s="0" t="n">
        <v>10</v>
      </c>
      <c r="E1525" s="0" t="n">
        <v>0</v>
      </c>
      <c r="F1525" s="0" t="n">
        <v>1</v>
      </c>
      <c r="G1525" s="0" t="n">
        <v>0.212916</v>
      </c>
      <c r="H1525" s="0" t="n">
        <v>241200</v>
      </c>
    </row>
    <row r="1526" customFormat="false" ht="15" hidden="false" customHeight="false" outlineLevel="0" collapsed="false">
      <c r="A1526" s="0" t="n">
        <v>1524</v>
      </c>
      <c r="B1526" s="0" t="n">
        <v>3</v>
      </c>
      <c r="C1526" s="0" t="n">
        <v>64</v>
      </c>
      <c r="D1526" s="0" t="n">
        <v>11</v>
      </c>
      <c r="E1526" s="0" t="n">
        <v>0</v>
      </c>
      <c r="F1526" s="0" t="n">
        <v>1</v>
      </c>
      <c r="G1526" s="0" t="n">
        <v>0.225749</v>
      </c>
      <c r="H1526" s="0" t="n">
        <v>241200</v>
      </c>
    </row>
    <row r="1527" customFormat="false" ht="15" hidden="false" customHeight="false" outlineLevel="0" collapsed="false">
      <c r="A1527" s="0" t="n">
        <v>1525</v>
      </c>
      <c r="B1527" s="0" t="n">
        <v>3</v>
      </c>
      <c r="C1527" s="0" t="n">
        <v>64</v>
      </c>
      <c r="D1527" s="0" t="n">
        <v>12</v>
      </c>
      <c r="E1527" s="0" t="n">
        <v>0</v>
      </c>
      <c r="F1527" s="0" t="n">
        <v>1</v>
      </c>
      <c r="G1527" s="0" t="n">
        <v>0.210041</v>
      </c>
      <c r="H1527" s="0" t="n">
        <v>241200</v>
      </c>
    </row>
    <row r="1528" customFormat="false" ht="15" hidden="false" customHeight="false" outlineLevel="0" collapsed="false">
      <c r="A1528" s="0" t="n">
        <v>1526</v>
      </c>
      <c r="B1528" s="0" t="n">
        <v>3</v>
      </c>
      <c r="C1528" s="0" t="n">
        <v>64</v>
      </c>
      <c r="D1528" s="0" t="n">
        <v>13</v>
      </c>
      <c r="E1528" s="0" t="n">
        <v>0</v>
      </c>
      <c r="F1528" s="0" t="n">
        <v>1</v>
      </c>
      <c r="G1528" s="0" t="n">
        <v>0.168763</v>
      </c>
      <c r="H1528" s="0" t="n">
        <v>241200</v>
      </c>
    </row>
    <row r="1529" customFormat="false" ht="15" hidden="false" customHeight="false" outlineLevel="0" collapsed="false">
      <c r="A1529" s="0" t="n">
        <v>1527</v>
      </c>
      <c r="B1529" s="0" t="n">
        <v>3</v>
      </c>
      <c r="C1529" s="0" t="n">
        <v>64</v>
      </c>
      <c r="D1529" s="0" t="n">
        <v>14</v>
      </c>
      <c r="E1529" s="0" t="n">
        <v>0</v>
      </c>
      <c r="F1529" s="0" t="n">
        <v>1</v>
      </c>
      <c r="G1529" s="0" t="n">
        <v>0.194156</v>
      </c>
      <c r="H1529" s="0" t="n">
        <v>241200</v>
      </c>
    </row>
    <row r="1530" customFormat="false" ht="15" hidden="false" customHeight="false" outlineLevel="0" collapsed="false">
      <c r="A1530" s="0" t="n">
        <v>1528</v>
      </c>
      <c r="B1530" s="0" t="n">
        <v>3</v>
      </c>
      <c r="C1530" s="0" t="n">
        <v>64</v>
      </c>
      <c r="D1530" s="0" t="n">
        <v>15</v>
      </c>
      <c r="E1530" s="0" t="n">
        <v>0</v>
      </c>
      <c r="F1530" s="0" t="n">
        <v>1</v>
      </c>
      <c r="G1530" s="0" t="n">
        <v>0.145111</v>
      </c>
      <c r="H1530" s="0" t="n">
        <v>241200</v>
      </c>
    </row>
    <row r="1531" customFormat="false" ht="15" hidden="false" customHeight="false" outlineLevel="0" collapsed="false">
      <c r="A1531" s="0" t="n">
        <v>1529</v>
      </c>
      <c r="B1531" s="0" t="n">
        <v>3</v>
      </c>
      <c r="C1531" s="0" t="n">
        <v>64</v>
      </c>
      <c r="D1531" s="0" t="n">
        <v>16</v>
      </c>
      <c r="E1531" s="0" t="n">
        <v>0</v>
      </c>
      <c r="F1531" s="0" t="n">
        <v>0.66275</v>
      </c>
      <c r="G1531" s="0" t="n">
        <v>0.186316</v>
      </c>
      <c r="H1531" s="0" t="n">
        <v>241200</v>
      </c>
    </row>
    <row r="1532" customFormat="false" ht="15" hidden="false" customHeight="false" outlineLevel="0" collapsed="false">
      <c r="A1532" s="0" t="n">
        <v>1530</v>
      </c>
      <c r="B1532" s="0" t="n">
        <v>3</v>
      </c>
      <c r="C1532" s="0" t="n">
        <v>64</v>
      </c>
      <c r="D1532" s="0" t="n">
        <v>17</v>
      </c>
      <c r="E1532" s="0" t="n">
        <v>0</v>
      </c>
      <c r="F1532" s="0" t="n">
        <v>0.272449</v>
      </c>
      <c r="G1532" s="0" t="n">
        <v>0.237354</v>
      </c>
      <c r="H1532" s="0" t="n">
        <v>241200</v>
      </c>
    </row>
    <row r="1533" customFormat="false" ht="15" hidden="false" customHeight="false" outlineLevel="0" collapsed="false">
      <c r="A1533" s="0" t="n">
        <v>1531</v>
      </c>
      <c r="B1533" s="0" t="n">
        <v>3</v>
      </c>
      <c r="C1533" s="0" t="n">
        <v>64</v>
      </c>
      <c r="D1533" s="0" t="n">
        <v>18</v>
      </c>
      <c r="E1533" s="0" t="n">
        <v>0</v>
      </c>
      <c r="F1533" s="0" t="n">
        <v>0</v>
      </c>
      <c r="G1533" s="0" t="n">
        <v>0.263988</v>
      </c>
      <c r="H1533" s="0" t="n">
        <v>241200</v>
      </c>
    </row>
    <row r="1534" customFormat="false" ht="15" hidden="false" customHeight="false" outlineLevel="0" collapsed="false">
      <c r="A1534" s="0" t="n">
        <v>1532</v>
      </c>
      <c r="B1534" s="0" t="n">
        <v>3</v>
      </c>
      <c r="C1534" s="0" t="n">
        <v>64</v>
      </c>
      <c r="D1534" s="0" t="n">
        <v>19</v>
      </c>
      <c r="E1534" s="0" t="n">
        <v>1</v>
      </c>
      <c r="F1534" s="0" t="n">
        <v>0</v>
      </c>
      <c r="G1534" s="0" t="n">
        <v>0.265923</v>
      </c>
      <c r="H1534" s="0" t="n">
        <v>241000</v>
      </c>
    </row>
    <row r="1535" customFormat="false" ht="15" hidden="false" customHeight="false" outlineLevel="0" collapsed="false">
      <c r="A1535" s="0" t="n">
        <v>1533</v>
      </c>
      <c r="B1535" s="0" t="n">
        <v>3</v>
      </c>
      <c r="C1535" s="0" t="n">
        <v>64</v>
      </c>
      <c r="D1535" s="0" t="n">
        <v>20</v>
      </c>
      <c r="E1535" s="0" t="n">
        <v>1</v>
      </c>
      <c r="F1535" s="0" t="n">
        <v>0</v>
      </c>
      <c r="G1535" s="0" t="n">
        <v>0.305918</v>
      </c>
      <c r="H1535" s="0" t="n">
        <v>240800</v>
      </c>
    </row>
    <row r="1536" customFormat="false" ht="15" hidden="false" customHeight="false" outlineLevel="0" collapsed="false">
      <c r="A1536" s="0" t="n">
        <v>1534</v>
      </c>
      <c r="B1536" s="0" t="n">
        <v>3</v>
      </c>
      <c r="C1536" s="0" t="n">
        <v>64</v>
      </c>
      <c r="D1536" s="0" t="n">
        <v>21</v>
      </c>
      <c r="E1536" s="0" t="n">
        <v>0</v>
      </c>
      <c r="F1536" s="0" t="n">
        <v>0</v>
      </c>
      <c r="G1536" s="0" t="n">
        <v>0.313706</v>
      </c>
      <c r="H1536" s="0" t="n">
        <v>240800</v>
      </c>
    </row>
    <row r="1537" customFormat="false" ht="15" hidden="false" customHeight="false" outlineLevel="0" collapsed="false">
      <c r="A1537" s="0" t="n">
        <v>1535</v>
      </c>
      <c r="B1537" s="0" t="n">
        <v>3</v>
      </c>
      <c r="C1537" s="0" t="n">
        <v>64</v>
      </c>
      <c r="D1537" s="0" t="n">
        <v>22</v>
      </c>
      <c r="E1537" s="0" t="n">
        <v>0</v>
      </c>
      <c r="F1537" s="0" t="n">
        <v>0</v>
      </c>
      <c r="G1537" s="0" t="n">
        <v>0.268624</v>
      </c>
      <c r="H1537" s="0" t="n">
        <v>240800</v>
      </c>
    </row>
    <row r="1538" customFormat="false" ht="15" hidden="false" customHeight="false" outlineLevel="0" collapsed="false">
      <c r="A1538" s="0" t="n">
        <v>1536</v>
      </c>
      <c r="B1538" s="0" t="n">
        <v>3</v>
      </c>
      <c r="C1538" s="0" t="n">
        <v>64</v>
      </c>
      <c r="D1538" s="0" t="n">
        <v>23</v>
      </c>
      <c r="E1538" s="0" t="n">
        <v>0</v>
      </c>
      <c r="F1538" s="0" t="n">
        <v>0</v>
      </c>
      <c r="G1538" s="0" t="n">
        <v>0.267518</v>
      </c>
      <c r="H1538" s="0" t="n">
        <v>240800</v>
      </c>
    </row>
    <row r="1539" customFormat="false" ht="15" hidden="false" customHeight="false" outlineLevel="0" collapsed="false">
      <c r="A1539" s="0" t="n">
        <v>1537</v>
      </c>
      <c r="B1539" s="0" t="n">
        <v>3</v>
      </c>
      <c r="C1539" s="0" t="n">
        <v>65</v>
      </c>
      <c r="D1539" s="0" t="n">
        <v>0</v>
      </c>
      <c r="E1539" s="0" t="n">
        <v>0</v>
      </c>
      <c r="F1539" s="0" t="n">
        <v>0</v>
      </c>
      <c r="G1539" s="0" t="n">
        <v>0.187024</v>
      </c>
      <c r="H1539" s="0" t="n">
        <v>240800</v>
      </c>
    </row>
    <row r="1540" customFormat="false" ht="15" hidden="false" customHeight="false" outlineLevel="0" collapsed="false">
      <c r="A1540" s="0" t="n">
        <v>1538</v>
      </c>
      <c r="B1540" s="0" t="n">
        <v>3</v>
      </c>
      <c r="C1540" s="0" t="n">
        <v>65</v>
      </c>
      <c r="D1540" s="0" t="n">
        <v>1</v>
      </c>
      <c r="E1540" s="0" t="n">
        <v>0</v>
      </c>
      <c r="F1540" s="0" t="n">
        <v>0</v>
      </c>
      <c r="G1540" s="0" t="n">
        <v>0.175004</v>
      </c>
      <c r="H1540" s="0" t="n">
        <v>240800</v>
      </c>
    </row>
    <row r="1541" customFormat="false" ht="15" hidden="false" customHeight="false" outlineLevel="0" collapsed="false">
      <c r="A1541" s="0" t="n">
        <v>1539</v>
      </c>
      <c r="B1541" s="0" t="n">
        <v>3</v>
      </c>
      <c r="C1541" s="0" t="n">
        <v>65</v>
      </c>
      <c r="D1541" s="0" t="n">
        <v>2</v>
      </c>
      <c r="E1541" s="0" t="n">
        <v>0</v>
      </c>
      <c r="F1541" s="0" t="n">
        <v>0</v>
      </c>
      <c r="G1541" s="0" t="n">
        <v>0.205056</v>
      </c>
      <c r="H1541" s="0" t="n">
        <v>240800</v>
      </c>
    </row>
    <row r="1542" customFormat="false" ht="15" hidden="false" customHeight="false" outlineLevel="0" collapsed="false">
      <c r="A1542" s="0" t="n">
        <v>1540</v>
      </c>
      <c r="B1542" s="0" t="n">
        <v>3</v>
      </c>
      <c r="C1542" s="0" t="n">
        <v>65</v>
      </c>
      <c r="D1542" s="0" t="n">
        <v>3</v>
      </c>
      <c r="E1542" s="0" t="n">
        <v>0</v>
      </c>
      <c r="F1542" s="0" t="n">
        <v>0</v>
      </c>
      <c r="G1542" s="0" t="n">
        <v>0.23788</v>
      </c>
      <c r="H1542" s="0" t="n">
        <v>240800</v>
      </c>
    </row>
    <row r="1543" customFormat="false" ht="15" hidden="false" customHeight="false" outlineLevel="0" collapsed="false">
      <c r="A1543" s="0" t="n">
        <v>1541</v>
      </c>
      <c r="B1543" s="0" t="n">
        <v>3</v>
      </c>
      <c r="C1543" s="0" t="n">
        <v>65</v>
      </c>
      <c r="D1543" s="0" t="n">
        <v>4</v>
      </c>
      <c r="E1543" s="0" t="n">
        <v>0</v>
      </c>
      <c r="F1543" s="0" t="n">
        <v>0</v>
      </c>
      <c r="G1543" s="0" t="n">
        <v>0.224082</v>
      </c>
      <c r="H1543" s="0" t="n">
        <v>240800</v>
      </c>
    </row>
    <row r="1544" customFormat="false" ht="15" hidden="false" customHeight="false" outlineLevel="0" collapsed="false">
      <c r="A1544" s="0" t="n">
        <v>1542</v>
      </c>
      <c r="B1544" s="0" t="n">
        <v>3</v>
      </c>
      <c r="C1544" s="0" t="n">
        <v>65</v>
      </c>
      <c r="D1544" s="0" t="n">
        <v>5</v>
      </c>
      <c r="E1544" s="0" t="n">
        <v>0</v>
      </c>
      <c r="F1544" s="0" t="n">
        <v>0</v>
      </c>
      <c r="G1544" s="0" t="n">
        <v>0.420117</v>
      </c>
      <c r="H1544" s="0" t="n">
        <v>240800</v>
      </c>
    </row>
    <row r="1545" customFormat="false" ht="15" hidden="false" customHeight="false" outlineLevel="0" collapsed="false">
      <c r="A1545" s="0" t="n">
        <v>1543</v>
      </c>
      <c r="B1545" s="0" t="n">
        <v>3</v>
      </c>
      <c r="C1545" s="0" t="n">
        <v>65</v>
      </c>
      <c r="D1545" s="0" t="n">
        <v>6</v>
      </c>
      <c r="E1545" s="0" t="n">
        <v>0</v>
      </c>
      <c r="F1545" s="0" t="n">
        <v>0</v>
      </c>
      <c r="G1545" s="0" t="n">
        <v>0.421197</v>
      </c>
      <c r="H1545" s="0" t="n">
        <v>240800</v>
      </c>
    </row>
    <row r="1546" customFormat="false" ht="15" hidden="false" customHeight="false" outlineLevel="0" collapsed="false">
      <c r="A1546" s="0" t="n">
        <v>1544</v>
      </c>
      <c r="B1546" s="0" t="n">
        <v>3</v>
      </c>
      <c r="C1546" s="0" t="n">
        <v>65</v>
      </c>
      <c r="D1546" s="0" t="n">
        <v>7</v>
      </c>
      <c r="E1546" s="0" t="n">
        <v>1</v>
      </c>
      <c r="F1546" s="0" t="n">
        <v>0.275403</v>
      </c>
      <c r="G1546" s="0" t="n">
        <v>0.329902</v>
      </c>
      <c r="H1546" s="0" t="n">
        <v>240600</v>
      </c>
    </row>
    <row r="1547" customFormat="false" ht="15" hidden="false" customHeight="false" outlineLevel="0" collapsed="false">
      <c r="A1547" s="0" t="n">
        <v>1545</v>
      </c>
      <c r="B1547" s="0" t="n">
        <v>3</v>
      </c>
      <c r="C1547" s="0" t="n">
        <v>65</v>
      </c>
      <c r="D1547" s="0" t="n">
        <v>8</v>
      </c>
      <c r="E1547" s="0" t="n">
        <v>1</v>
      </c>
      <c r="F1547" s="0" t="n">
        <v>0.669937</v>
      </c>
      <c r="G1547" s="0" t="n">
        <v>0.390071</v>
      </c>
      <c r="H1547" s="0" t="n">
        <v>240400</v>
      </c>
    </row>
    <row r="1548" customFormat="false" ht="15" hidden="false" customHeight="false" outlineLevel="0" collapsed="false">
      <c r="A1548" s="0" t="n">
        <v>1546</v>
      </c>
      <c r="B1548" s="0" t="n">
        <v>3</v>
      </c>
      <c r="C1548" s="0" t="n">
        <v>65</v>
      </c>
      <c r="D1548" s="0" t="n">
        <v>9</v>
      </c>
      <c r="E1548" s="0" t="n">
        <v>0</v>
      </c>
      <c r="F1548" s="0" t="n">
        <v>1</v>
      </c>
      <c r="G1548" s="0" t="n">
        <v>0.346386</v>
      </c>
      <c r="H1548" s="0" t="n">
        <v>240400</v>
      </c>
    </row>
    <row r="1549" customFormat="false" ht="15" hidden="false" customHeight="false" outlineLevel="0" collapsed="false">
      <c r="A1549" s="0" t="n">
        <v>1547</v>
      </c>
      <c r="B1549" s="0" t="n">
        <v>3</v>
      </c>
      <c r="C1549" s="0" t="n">
        <v>65</v>
      </c>
      <c r="D1549" s="0" t="n">
        <v>10</v>
      </c>
      <c r="E1549" s="0" t="n">
        <v>0</v>
      </c>
      <c r="F1549" s="0" t="n">
        <v>1</v>
      </c>
      <c r="G1549" s="0" t="n">
        <v>0.232036</v>
      </c>
      <c r="H1549" s="0" t="n">
        <v>240400</v>
      </c>
    </row>
    <row r="1550" customFormat="false" ht="15" hidden="false" customHeight="false" outlineLevel="0" collapsed="false">
      <c r="A1550" s="0" t="n">
        <v>1548</v>
      </c>
      <c r="B1550" s="0" t="n">
        <v>3</v>
      </c>
      <c r="C1550" s="0" t="n">
        <v>65</v>
      </c>
      <c r="D1550" s="0" t="n">
        <v>11</v>
      </c>
      <c r="E1550" s="0" t="n">
        <v>0</v>
      </c>
      <c r="F1550" s="0" t="n">
        <v>1</v>
      </c>
      <c r="G1550" s="0" t="n">
        <v>0.316034</v>
      </c>
      <c r="H1550" s="0" t="n">
        <v>240400</v>
      </c>
    </row>
    <row r="1551" customFormat="false" ht="15" hidden="false" customHeight="false" outlineLevel="0" collapsed="false">
      <c r="A1551" s="0" t="n">
        <v>1549</v>
      </c>
      <c r="B1551" s="0" t="n">
        <v>3</v>
      </c>
      <c r="C1551" s="0" t="n">
        <v>65</v>
      </c>
      <c r="D1551" s="0" t="n">
        <v>12</v>
      </c>
      <c r="E1551" s="0" t="n">
        <v>0</v>
      </c>
      <c r="F1551" s="0" t="n">
        <v>1</v>
      </c>
      <c r="G1551" s="0" t="n">
        <v>0.246958</v>
      </c>
      <c r="H1551" s="0" t="n">
        <v>240400</v>
      </c>
    </row>
    <row r="1552" customFormat="false" ht="15" hidden="false" customHeight="false" outlineLevel="0" collapsed="false">
      <c r="A1552" s="0" t="n">
        <v>1550</v>
      </c>
      <c r="B1552" s="0" t="n">
        <v>3</v>
      </c>
      <c r="C1552" s="0" t="n">
        <v>65</v>
      </c>
      <c r="D1552" s="0" t="n">
        <v>13</v>
      </c>
      <c r="E1552" s="0" t="n">
        <v>0</v>
      </c>
      <c r="F1552" s="0" t="n">
        <v>1</v>
      </c>
      <c r="G1552" s="0" t="n">
        <v>0.29288</v>
      </c>
      <c r="H1552" s="0" t="n">
        <v>240400</v>
      </c>
    </row>
    <row r="1553" customFormat="false" ht="15" hidden="false" customHeight="false" outlineLevel="0" collapsed="false">
      <c r="A1553" s="0" t="n">
        <v>1551</v>
      </c>
      <c r="B1553" s="0" t="n">
        <v>3</v>
      </c>
      <c r="C1553" s="0" t="n">
        <v>65</v>
      </c>
      <c r="D1553" s="0" t="n">
        <v>14</v>
      </c>
      <c r="E1553" s="0" t="n">
        <v>0</v>
      </c>
      <c r="F1553" s="0" t="n">
        <v>1</v>
      </c>
      <c r="G1553" s="0" t="n">
        <v>0.32227</v>
      </c>
      <c r="H1553" s="0" t="n">
        <v>240400</v>
      </c>
    </row>
    <row r="1554" customFormat="false" ht="15" hidden="false" customHeight="false" outlineLevel="0" collapsed="false">
      <c r="A1554" s="0" t="n">
        <v>1552</v>
      </c>
      <c r="B1554" s="0" t="n">
        <v>3</v>
      </c>
      <c r="C1554" s="0" t="n">
        <v>65</v>
      </c>
      <c r="D1554" s="0" t="n">
        <v>15</v>
      </c>
      <c r="E1554" s="0" t="n">
        <v>0</v>
      </c>
      <c r="F1554" s="0" t="n">
        <v>1</v>
      </c>
      <c r="G1554" s="0" t="n">
        <v>0.388914</v>
      </c>
      <c r="H1554" s="0" t="n">
        <v>240400</v>
      </c>
    </row>
    <row r="1555" customFormat="false" ht="15" hidden="false" customHeight="false" outlineLevel="0" collapsed="false">
      <c r="A1555" s="0" t="n">
        <v>1553</v>
      </c>
      <c r="B1555" s="0" t="n">
        <v>3</v>
      </c>
      <c r="C1555" s="0" t="n">
        <v>65</v>
      </c>
      <c r="D1555" s="0" t="n">
        <v>16</v>
      </c>
      <c r="E1555" s="0" t="n">
        <v>0</v>
      </c>
      <c r="F1555" s="0" t="n">
        <v>0.669937</v>
      </c>
      <c r="G1555" s="0" t="n">
        <v>0.360102</v>
      </c>
      <c r="H1555" s="0" t="n">
        <v>240400</v>
      </c>
    </row>
    <row r="1556" customFormat="false" ht="15" hidden="false" customHeight="false" outlineLevel="0" collapsed="false">
      <c r="A1556" s="0" t="n">
        <v>1554</v>
      </c>
      <c r="B1556" s="0" t="n">
        <v>3</v>
      </c>
      <c r="C1556" s="0" t="n">
        <v>65</v>
      </c>
      <c r="D1556" s="0" t="n">
        <v>17</v>
      </c>
      <c r="E1556" s="0" t="n">
        <v>0</v>
      </c>
      <c r="F1556" s="0" t="n">
        <v>0.275403</v>
      </c>
      <c r="G1556" s="0" t="n">
        <v>0.297991</v>
      </c>
      <c r="H1556" s="0" t="n">
        <v>240400</v>
      </c>
    </row>
    <row r="1557" customFormat="false" ht="15" hidden="false" customHeight="false" outlineLevel="0" collapsed="false">
      <c r="A1557" s="0" t="n">
        <v>1555</v>
      </c>
      <c r="B1557" s="0" t="n">
        <v>3</v>
      </c>
      <c r="C1557" s="0" t="n">
        <v>65</v>
      </c>
      <c r="D1557" s="0" t="n">
        <v>18</v>
      </c>
      <c r="E1557" s="0" t="n">
        <v>0</v>
      </c>
      <c r="F1557" s="0" t="n">
        <v>0</v>
      </c>
      <c r="G1557" s="0" t="n">
        <v>0.194853</v>
      </c>
      <c r="H1557" s="0" t="n">
        <v>240400</v>
      </c>
    </row>
    <row r="1558" customFormat="false" ht="15" hidden="false" customHeight="false" outlineLevel="0" collapsed="false">
      <c r="A1558" s="0" t="n">
        <v>1556</v>
      </c>
      <c r="B1558" s="0" t="n">
        <v>3</v>
      </c>
      <c r="C1558" s="0" t="n">
        <v>65</v>
      </c>
      <c r="D1558" s="0" t="n">
        <v>19</v>
      </c>
      <c r="E1558" s="0" t="n">
        <v>1</v>
      </c>
      <c r="F1558" s="0" t="n">
        <v>0</v>
      </c>
      <c r="G1558" s="0" t="n">
        <v>0.163102</v>
      </c>
      <c r="H1558" s="0" t="n">
        <v>240200</v>
      </c>
    </row>
    <row r="1559" customFormat="false" ht="15" hidden="false" customHeight="false" outlineLevel="0" collapsed="false">
      <c r="A1559" s="0" t="n">
        <v>1557</v>
      </c>
      <c r="B1559" s="0" t="n">
        <v>3</v>
      </c>
      <c r="C1559" s="0" t="n">
        <v>65</v>
      </c>
      <c r="D1559" s="0" t="n">
        <v>20</v>
      </c>
      <c r="E1559" s="0" t="n">
        <v>1</v>
      </c>
      <c r="F1559" s="0" t="n">
        <v>0</v>
      </c>
      <c r="G1559" s="0" t="n">
        <v>0.160252</v>
      </c>
      <c r="H1559" s="0" t="n">
        <v>240000</v>
      </c>
    </row>
    <row r="1560" customFormat="false" ht="15" hidden="false" customHeight="false" outlineLevel="0" collapsed="false">
      <c r="A1560" s="0" t="n">
        <v>1558</v>
      </c>
      <c r="B1560" s="0" t="n">
        <v>3</v>
      </c>
      <c r="C1560" s="0" t="n">
        <v>65</v>
      </c>
      <c r="D1560" s="0" t="n">
        <v>21</v>
      </c>
      <c r="E1560" s="0" t="n">
        <v>0</v>
      </c>
      <c r="F1560" s="0" t="n">
        <v>0</v>
      </c>
      <c r="G1560" s="0" t="n">
        <v>0.224055</v>
      </c>
      <c r="H1560" s="0" t="n">
        <v>240000</v>
      </c>
    </row>
    <row r="1561" customFormat="false" ht="15" hidden="false" customHeight="false" outlineLevel="0" collapsed="false">
      <c r="A1561" s="0" t="n">
        <v>1559</v>
      </c>
      <c r="B1561" s="0" t="n">
        <v>3</v>
      </c>
      <c r="C1561" s="0" t="n">
        <v>65</v>
      </c>
      <c r="D1561" s="0" t="n">
        <v>22</v>
      </c>
      <c r="E1561" s="0" t="n">
        <v>0</v>
      </c>
      <c r="F1561" s="0" t="n">
        <v>0</v>
      </c>
      <c r="G1561" s="0" t="n">
        <v>0.162476</v>
      </c>
      <c r="H1561" s="0" t="n">
        <v>240000</v>
      </c>
    </row>
    <row r="1562" customFormat="false" ht="15" hidden="false" customHeight="false" outlineLevel="0" collapsed="false">
      <c r="A1562" s="0" t="n">
        <v>1560</v>
      </c>
      <c r="B1562" s="0" t="n">
        <v>3</v>
      </c>
      <c r="C1562" s="0" t="n">
        <v>65</v>
      </c>
      <c r="D1562" s="0" t="n">
        <v>23</v>
      </c>
      <c r="E1562" s="0" t="n">
        <v>0</v>
      </c>
      <c r="F1562" s="0" t="n">
        <v>0</v>
      </c>
      <c r="G1562" s="0" t="n">
        <v>0.122621</v>
      </c>
      <c r="H1562" s="0" t="n">
        <v>240000</v>
      </c>
    </row>
    <row r="1563" customFormat="false" ht="15" hidden="false" customHeight="false" outlineLevel="0" collapsed="false">
      <c r="A1563" s="0" t="n">
        <v>1561</v>
      </c>
      <c r="B1563" s="0" t="n">
        <v>3</v>
      </c>
      <c r="C1563" s="0" t="n">
        <v>66</v>
      </c>
      <c r="D1563" s="0" t="n">
        <v>0</v>
      </c>
      <c r="E1563" s="0" t="n">
        <v>0</v>
      </c>
      <c r="F1563" s="0" t="n">
        <v>0</v>
      </c>
      <c r="G1563" s="0" t="n">
        <v>0.12218</v>
      </c>
      <c r="H1563" s="0" t="n">
        <v>240000</v>
      </c>
    </row>
    <row r="1564" customFormat="false" ht="15" hidden="false" customHeight="false" outlineLevel="0" collapsed="false">
      <c r="A1564" s="0" t="n">
        <v>1562</v>
      </c>
      <c r="B1564" s="0" t="n">
        <v>3</v>
      </c>
      <c r="C1564" s="0" t="n">
        <v>66</v>
      </c>
      <c r="D1564" s="0" t="n">
        <v>1</v>
      </c>
      <c r="E1564" s="0" t="n">
        <v>0</v>
      </c>
      <c r="F1564" s="0" t="n">
        <v>0</v>
      </c>
      <c r="G1564" s="0" t="n">
        <v>0.171424</v>
      </c>
      <c r="H1564" s="0" t="n">
        <v>240000</v>
      </c>
    </row>
    <row r="1565" customFormat="false" ht="15" hidden="false" customHeight="false" outlineLevel="0" collapsed="false">
      <c r="A1565" s="0" t="n">
        <v>1563</v>
      </c>
      <c r="B1565" s="0" t="n">
        <v>3</v>
      </c>
      <c r="C1565" s="0" t="n">
        <v>66</v>
      </c>
      <c r="D1565" s="0" t="n">
        <v>2</v>
      </c>
      <c r="E1565" s="0" t="n">
        <v>0</v>
      </c>
      <c r="F1565" s="0" t="n">
        <v>0</v>
      </c>
      <c r="G1565" s="0" t="n">
        <v>0.21142</v>
      </c>
      <c r="H1565" s="0" t="n">
        <v>240000</v>
      </c>
    </row>
    <row r="1566" customFormat="false" ht="15" hidden="false" customHeight="false" outlineLevel="0" collapsed="false">
      <c r="A1566" s="0" t="n">
        <v>1564</v>
      </c>
      <c r="B1566" s="0" t="n">
        <v>3</v>
      </c>
      <c r="C1566" s="0" t="n">
        <v>66</v>
      </c>
      <c r="D1566" s="0" t="n">
        <v>3</v>
      </c>
      <c r="E1566" s="0" t="n">
        <v>0</v>
      </c>
      <c r="F1566" s="0" t="n">
        <v>0</v>
      </c>
      <c r="G1566" s="0" t="n">
        <v>0.24638</v>
      </c>
      <c r="H1566" s="0" t="n">
        <v>240000</v>
      </c>
    </row>
    <row r="1567" customFormat="false" ht="15" hidden="false" customHeight="false" outlineLevel="0" collapsed="false">
      <c r="A1567" s="0" t="n">
        <v>1565</v>
      </c>
      <c r="B1567" s="0" t="n">
        <v>3</v>
      </c>
      <c r="C1567" s="0" t="n">
        <v>66</v>
      </c>
      <c r="D1567" s="0" t="n">
        <v>4</v>
      </c>
      <c r="E1567" s="0" t="n">
        <v>0</v>
      </c>
      <c r="F1567" s="0" t="n">
        <v>0</v>
      </c>
      <c r="G1567" s="0" t="n">
        <v>0.286066</v>
      </c>
      <c r="H1567" s="0" t="n">
        <v>240000</v>
      </c>
    </row>
    <row r="1568" customFormat="false" ht="15" hidden="false" customHeight="false" outlineLevel="0" collapsed="false">
      <c r="A1568" s="0" t="n">
        <v>1566</v>
      </c>
      <c r="B1568" s="0" t="n">
        <v>3</v>
      </c>
      <c r="C1568" s="0" t="n">
        <v>66</v>
      </c>
      <c r="D1568" s="0" t="n">
        <v>5</v>
      </c>
      <c r="E1568" s="0" t="n">
        <v>0</v>
      </c>
      <c r="F1568" s="0" t="n">
        <v>0</v>
      </c>
      <c r="G1568" s="0" t="n">
        <v>0.311742</v>
      </c>
      <c r="H1568" s="0" t="n">
        <v>240000</v>
      </c>
    </row>
    <row r="1569" customFormat="false" ht="15" hidden="false" customHeight="false" outlineLevel="0" collapsed="false">
      <c r="A1569" s="0" t="n">
        <v>1567</v>
      </c>
      <c r="B1569" s="0" t="n">
        <v>3</v>
      </c>
      <c r="C1569" s="0" t="n">
        <v>66</v>
      </c>
      <c r="D1569" s="0" t="n">
        <v>6</v>
      </c>
      <c r="E1569" s="0" t="n">
        <v>0</v>
      </c>
      <c r="F1569" s="0" t="n">
        <v>0</v>
      </c>
      <c r="G1569" s="0" t="n">
        <v>0.247156</v>
      </c>
      <c r="H1569" s="0" t="n">
        <v>240000</v>
      </c>
    </row>
    <row r="1570" customFormat="false" ht="15" hidden="false" customHeight="false" outlineLevel="0" collapsed="false">
      <c r="A1570" s="0" t="n">
        <v>1568</v>
      </c>
      <c r="B1570" s="0" t="n">
        <v>3</v>
      </c>
      <c r="C1570" s="0" t="n">
        <v>66</v>
      </c>
      <c r="D1570" s="0" t="n">
        <v>7</v>
      </c>
      <c r="E1570" s="0" t="n">
        <v>1</v>
      </c>
      <c r="F1570" s="0" t="n">
        <v>0.244671</v>
      </c>
      <c r="G1570" s="0" t="n">
        <v>0.251973</v>
      </c>
      <c r="H1570" s="0" t="n">
        <v>239800</v>
      </c>
    </row>
    <row r="1571" customFormat="false" ht="15" hidden="false" customHeight="false" outlineLevel="0" collapsed="false">
      <c r="A1571" s="0" t="n">
        <v>1569</v>
      </c>
      <c r="B1571" s="0" t="n">
        <v>3</v>
      </c>
      <c r="C1571" s="0" t="n">
        <v>66</v>
      </c>
      <c r="D1571" s="0" t="n">
        <v>8</v>
      </c>
      <c r="E1571" s="0" t="n">
        <v>1</v>
      </c>
      <c r="F1571" s="0" t="n">
        <v>0.595177</v>
      </c>
      <c r="G1571" s="0" t="n">
        <v>0.327183</v>
      </c>
      <c r="H1571" s="0" t="n">
        <v>239600</v>
      </c>
    </row>
    <row r="1572" customFormat="false" ht="15" hidden="false" customHeight="false" outlineLevel="0" collapsed="false">
      <c r="A1572" s="0" t="n">
        <v>1570</v>
      </c>
      <c r="B1572" s="0" t="n">
        <v>3</v>
      </c>
      <c r="C1572" s="0" t="n">
        <v>66</v>
      </c>
      <c r="D1572" s="0" t="n">
        <v>9</v>
      </c>
      <c r="E1572" s="0" t="n">
        <v>0</v>
      </c>
      <c r="F1572" s="0" t="n">
        <v>0.950258</v>
      </c>
      <c r="G1572" s="0" t="n">
        <v>0.33316</v>
      </c>
      <c r="H1572" s="0" t="n">
        <v>239600</v>
      </c>
    </row>
    <row r="1573" customFormat="false" ht="15" hidden="false" customHeight="false" outlineLevel="0" collapsed="false">
      <c r="A1573" s="0" t="n">
        <v>1571</v>
      </c>
      <c r="B1573" s="0" t="n">
        <v>3</v>
      </c>
      <c r="C1573" s="0" t="n">
        <v>66</v>
      </c>
      <c r="D1573" s="0" t="n">
        <v>10</v>
      </c>
      <c r="E1573" s="0" t="n">
        <v>0</v>
      </c>
      <c r="F1573" s="0" t="n">
        <v>1</v>
      </c>
      <c r="G1573" s="0" t="n">
        <v>0.315616</v>
      </c>
      <c r="H1573" s="0" t="n">
        <v>239600</v>
      </c>
    </row>
    <row r="1574" customFormat="false" ht="15" hidden="false" customHeight="false" outlineLevel="0" collapsed="false">
      <c r="A1574" s="0" t="n">
        <v>1572</v>
      </c>
      <c r="B1574" s="0" t="n">
        <v>3</v>
      </c>
      <c r="C1574" s="0" t="n">
        <v>66</v>
      </c>
      <c r="D1574" s="0" t="n">
        <v>11</v>
      </c>
      <c r="E1574" s="0" t="n">
        <v>0</v>
      </c>
      <c r="F1574" s="0" t="n">
        <v>1</v>
      </c>
      <c r="G1574" s="0" t="n">
        <v>0.277176</v>
      </c>
      <c r="H1574" s="0" t="n">
        <v>239600</v>
      </c>
    </row>
    <row r="1575" customFormat="false" ht="15" hidden="false" customHeight="false" outlineLevel="0" collapsed="false">
      <c r="A1575" s="0" t="n">
        <v>1573</v>
      </c>
      <c r="B1575" s="0" t="n">
        <v>3</v>
      </c>
      <c r="C1575" s="0" t="n">
        <v>66</v>
      </c>
      <c r="D1575" s="0" t="n">
        <v>12</v>
      </c>
      <c r="E1575" s="0" t="n">
        <v>0</v>
      </c>
      <c r="F1575" s="0" t="n">
        <v>1</v>
      </c>
      <c r="G1575" s="0" t="n">
        <v>0.21973</v>
      </c>
      <c r="H1575" s="0" t="n">
        <v>239600</v>
      </c>
    </row>
    <row r="1576" customFormat="false" ht="15" hidden="false" customHeight="false" outlineLevel="0" collapsed="false">
      <c r="A1576" s="0" t="n">
        <v>1574</v>
      </c>
      <c r="B1576" s="0" t="n">
        <v>3</v>
      </c>
      <c r="C1576" s="0" t="n">
        <v>66</v>
      </c>
      <c r="D1576" s="0" t="n">
        <v>13</v>
      </c>
      <c r="E1576" s="0" t="n">
        <v>0</v>
      </c>
      <c r="F1576" s="0" t="n">
        <v>1</v>
      </c>
      <c r="G1576" s="0" t="n">
        <v>0.186972</v>
      </c>
      <c r="H1576" s="0" t="n">
        <v>239600</v>
      </c>
    </row>
    <row r="1577" customFormat="false" ht="15" hidden="false" customHeight="false" outlineLevel="0" collapsed="false">
      <c r="A1577" s="0" t="n">
        <v>1575</v>
      </c>
      <c r="B1577" s="0" t="n">
        <v>3</v>
      </c>
      <c r="C1577" s="0" t="n">
        <v>66</v>
      </c>
      <c r="D1577" s="0" t="n">
        <v>14</v>
      </c>
      <c r="E1577" s="0" t="n">
        <v>0</v>
      </c>
      <c r="F1577" s="0" t="n">
        <v>1</v>
      </c>
      <c r="G1577" s="0" t="n">
        <v>0.224617</v>
      </c>
      <c r="H1577" s="0" t="n">
        <v>239600</v>
      </c>
    </row>
    <row r="1578" customFormat="false" ht="15" hidden="false" customHeight="false" outlineLevel="0" collapsed="false">
      <c r="A1578" s="0" t="n">
        <v>1576</v>
      </c>
      <c r="B1578" s="0" t="n">
        <v>3</v>
      </c>
      <c r="C1578" s="0" t="n">
        <v>66</v>
      </c>
      <c r="D1578" s="0" t="n">
        <v>15</v>
      </c>
      <c r="E1578" s="0" t="n">
        <v>0</v>
      </c>
      <c r="F1578" s="0" t="n">
        <v>0.950258</v>
      </c>
      <c r="G1578" s="0" t="n">
        <v>0.29399</v>
      </c>
      <c r="H1578" s="0" t="n">
        <v>239600</v>
      </c>
    </row>
    <row r="1579" customFormat="false" ht="15" hidden="false" customHeight="false" outlineLevel="0" collapsed="false">
      <c r="A1579" s="0" t="n">
        <v>1577</v>
      </c>
      <c r="B1579" s="0" t="n">
        <v>3</v>
      </c>
      <c r="C1579" s="0" t="n">
        <v>66</v>
      </c>
      <c r="D1579" s="0" t="n">
        <v>16</v>
      </c>
      <c r="E1579" s="0" t="n">
        <v>0</v>
      </c>
      <c r="F1579" s="0" t="n">
        <v>0.595177</v>
      </c>
      <c r="G1579" s="0" t="n">
        <v>0.30788</v>
      </c>
      <c r="H1579" s="0" t="n">
        <v>239600</v>
      </c>
    </row>
    <row r="1580" customFormat="false" ht="15" hidden="false" customHeight="false" outlineLevel="0" collapsed="false">
      <c r="A1580" s="0" t="n">
        <v>1578</v>
      </c>
      <c r="B1580" s="0" t="n">
        <v>3</v>
      </c>
      <c r="C1580" s="0" t="n">
        <v>66</v>
      </c>
      <c r="D1580" s="0" t="n">
        <v>17</v>
      </c>
      <c r="E1580" s="0" t="n">
        <v>0</v>
      </c>
      <c r="F1580" s="0" t="n">
        <v>0.244671</v>
      </c>
      <c r="G1580" s="0" t="n">
        <v>0.376425</v>
      </c>
      <c r="H1580" s="0" t="n">
        <v>239600</v>
      </c>
    </row>
    <row r="1581" customFormat="false" ht="15" hidden="false" customHeight="false" outlineLevel="0" collapsed="false">
      <c r="A1581" s="0" t="n">
        <v>1579</v>
      </c>
      <c r="B1581" s="0" t="n">
        <v>3</v>
      </c>
      <c r="C1581" s="0" t="n">
        <v>66</v>
      </c>
      <c r="D1581" s="0" t="n">
        <v>18</v>
      </c>
      <c r="E1581" s="0" t="n">
        <v>0</v>
      </c>
      <c r="F1581" s="0" t="n">
        <v>0</v>
      </c>
      <c r="G1581" s="0" t="n">
        <v>0.267853</v>
      </c>
      <c r="H1581" s="0" t="n">
        <v>239600</v>
      </c>
    </row>
    <row r="1582" customFormat="false" ht="15" hidden="false" customHeight="false" outlineLevel="0" collapsed="false">
      <c r="A1582" s="0" t="n">
        <v>1580</v>
      </c>
      <c r="B1582" s="0" t="n">
        <v>3</v>
      </c>
      <c r="C1582" s="0" t="n">
        <v>66</v>
      </c>
      <c r="D1582" s="0" t="n">
        <v>19</v>
      </c>
      <c r="E1582" s="0" t="n">
        <v>1</v>
      </c>
      <c r="F1582" s="0" t="n">
        <v>0</v>
      </c>
      <c r="G1582" s="0" t="n">
        <v>0.302245</v>
      </c>
      <c r="H1582" s="0" t="n">
        <v>239400</v>
      </c>
    </row>
    <row r="1583" customFormat="false" ht="15" hidden="false" customHeight="false" outlineLevel="0" collapsed="false">
      <c r="A1583" s="0" t="n">
        <v>1581</v>
      </c>
      <c r="B1583" s="0" t="n">
        <v>3</v>
      </c>
      <c r="C1583" s="0" t="n">
        <v>66</v>
      </c>
      <c r="D1583" s="0" t="n">
        <v>20</v>
      </c>
      <c r="E1583" s="0" t="n">
        <v>1</v>
      </c>
      <c r="F1583" s="0" t="n">
        <v>0</v>
      </c>
      <c r="G1583" s="0" t="n">
        <v>0.456365</v>
      </c>
      <c r="H1583" s="0" t="n">
        <v>239200</v>
      </c>
    </row>
    <row r="1584" customFormat="false" ht="15" hidden="false" customHeight="false" outlineLevel="0" collapsed="false">
      <c r="A1584" s="0" t="n">
        <v>1582</v>
      </c>
      <c r="B1584" s="0" t="n">
        <v>3</v>
      </c>
      <c r="C1584" s="0" t="n">
        <v>66</v>
      </c>
      <c r="D1584" s="0" t="n">
        <v>21</v>
      </c>
      <c r="E1584" s="0" t="n">
        <v>0</v>
      </c>
      <c r="F1584" s="0" t="n">
        <v>0</v>
      </c>
      <c r="G1584" s="0" t="n">
        <v>0.347155</v>
      </c>
      <c r="H1584" s="0" t="n">
        <v>239200</v>
      </c>
    </row>
    <row r="1585" customFormat="false" ht="15" hidden="false" customHeight="false" outlineLevel="0" collapsed="false">
      <c r="A1585" s="0" t="n">
        <v>1583</v>
      </c>
      <c r="B1585" s="0" t="n">
        <v>3</v>
      </c>
      <c r="C1585" s="0" t="n">
        <v>66</v>
      </c>
      <c r="D1585" s="0" t="n">
        <v>22</v>
      </c>
      <c r="E1585" s="0" t="n">
        <v>0</v>
      </c>
      <c r="F1585" s="0" t="n">
        <v>0</v>
      </c>
      <c r="G1585" s="0" t="n">
        <v>0.272255</v>
      </c>
      <c r="H1585" s="0" t="n">
        <v>239200</v>
      </c>
    </row>
    <row r="1586" customFormat="false" ht="15" hidden="false" customHeight="false" outlineLevel="0" collapsed="false">
      <c r="A1586" s="0" t="n">
        <v>1584</v>
      </c>
      <c r="B1586" s="0" t="n">
        <v>3</v>
      </c>
      <c r="C1586" s="0" t="n">
        <v>66</v>
      </c>
      <c r="D1586" s="0" t="n">
        <v>23</v>
      </c>
      <c r="E1586" s="0" t="n">
        <v>0</v>
      </c>
      <c r="F1586" s="0" t="n">
        <v>0</v>
      </c>
      <c r="G1586" s="0" t="n">
        <v>0.335127</v>
      </c>
      <c r="H1586" s="0" t="n">
        <v>239200</v>
      </c>
    </row>
    <row r="1587" customFormat="false" ht="15" hidden="false" customHeight="false" outlineLevel="0" collapsed="false">
      <c r="A1587" s="0" t="n">
        <v>1585</v>
      </c>
      <c r="B1587" s="0" t="n">
        <v>3</v>
      </c>
      <c r="C1587" s="0" t="n">
        <v>67</v>
      </c>
      <c r="D1587" s="0" t="n">
        <v>0</v>
      </c>
      <c r="E1587" s="0" t="n">
        <v>0</v>
      </c>
      <c r="F1587" s="0" t="n">
        <v>0</v>
      </c>
      <c r="G1587" s="0" t="n">
        <v>0.203303</v>
      </c>
      <c r="H1587" s="0" t="n">
        <v>239200</v>
      </c>
    </row>
    <row r="1588" customFormat="false" ht="15" hidden="false" customHeight="false" outlineLevel="0" collapsed="false">
      <c r="A1588" s="0" t="n">
        <v>1586</v>
      </c>
      <c r="B1588" s="0" t="n">
        <v>3</v>
      </c>
      <c r="C1588" s="0" t="n">
        <v>67</v>
      </c>
      <c r="D1588" s="0" t="n">
        <v>1</v>
      </c>
      <c r="E1588" s="0" t="n">
        <v>0</v>
      </c>
      <c r="F1588" s="0" t="n">
        <v>0</v>
      </c>
      <c r="G1588" s="0" t="n">
        <v>0.216296</v>
      </c>
      <c r="H1588" s="0" t="n">
        <v>239200</v>
      </c>
    </row>
    <row r="1589" customFormat="false" ht="15" hidden="false" customHeight="false" outlineLevel="0" collapsed="false">
      <c r="A1589" s="0" t="n">
        <v>1587</v>
      </c>
      <c r="B1589" s="0" t="n">
        <v>3</v>
      </c>
      <c r="C1589" s="0" t="n">
        <v>67</v>
      </c>
      <c r="D1589" s="0" t="n">
        <v>2</v>
      </c>
      <c r="E1589" s="0" t="n">
        <v>0</v>
      </c>
      <c r="F1589" s="0" t="n">
        <v>0</v>
      </c>
      <c r="G1589" s="0" t="n">
        <v>0.250179</v>
      </c>
      <c r="H1589" s="0" t="n">
        <v>239200</v>
      </c>
    </row>
    <row r="1590" customFormat="false" ht="15" hidden="false" customHeight="false" outlineLevel="0" collapsed="false">
      <c r="A1590" s="0" t="n">
        <v>1588</v>
      </c>
      <c r="B1590" s="0" t="n">
        <v>3</v>
      </c>
      <c r="C1590" s="0" t="n">
        <v>67</v>
      </c>
      <c r="D1590" s="0" t="n">
        <v>3</v>
      </c>
      <c r="E1590" s="0" t="n">
        <v>0</v>
      </c>
      <c r="F1590" s="0" t="n">
        <v>0</v>
      </c>
      <c r="G1590" s="0" t="n">
        <v>0.18724</v>
      </c>
      <c r="H1590" s="0" t="n">
        <v>239200</v>
      </c>
    </row>
    <row r="1591" customFormat="false" ht="15" hidden="false" customHeight="false" outlineLevel="0" collapsed="false">
      <c r="A1591" s="0" t="n">
        <v>1589</v>
      </c>
      <c r="B1591" s="0" t="n">
        <v>3</v>
      </c>
      <c r="C1591" s="0" t="n">
        <v>67</v>
      </c>
      <c r="D1591" s="0" t="n">
        <v>4</v>
      </c>
      <c r="E1591" s="0" t="n">
        <v>0</v>
      </c>
      <c r="F1591" s="0" t="n">
        <v>0</v>
      </c>
      <c r="G1591" s="0" t="n">
        <v>0.188083</v>
      </c>
      <c r="H1591" s="0" t="n">
        <v>239200</v>
      </c>
    </row>
    <row r="1592" customFormat="false" ht="15" hidden="false" customHeight="false" outlineLevel="0" collapsed="false">
      <c r="A1592" s="0" t="n">
        <v>1590</v>
      </c>
      <c r="B1592" s="0" t="n">
        <v>3</v>
      </c>
      <c r="C1592" s="0" t="n">
        <v>67</v>
      </c>
      <c r="D1592" s="0" t="n">
        <v>5</v>
      </c>
      <c r="E1592" s="0" t="n">
        <v>0</v>
      </c>
      <c r="F1592" s="0" t="n">
        <v>0</v>
      </c>
      <c r="G1592" s="0" t="n">
        <v>0.257808</v>
      </c>
      <c r="H1592" s="0" t="n">
        <v>239200</v>
      </c>
    </row>
    <row r="1593" customFormat="false" ht="15" hidden="false" customHeight="false" outlineLevel="0" collapsed="false">
      <c r="A1593" s="0" t="n">
        <v>1591</v>
      </c>
      <c r="B1593" s="0" t="n">
        <v>3</v>
      </c>
      <c r="C1593" s="0" t="n">
        <v>67</v>
      </c>
      <c r="D1593" s="0" t="n">
        <v>6</v>
      </c>
      <c r="E1593" s="0" t="n">
        <v>0</v>
      </c>
      <c r="F1593" s="0" t="n">
        <v>0</v>
      </c>
      <c r="G1593" s="0" t="n">
        <v>0.296817</v>
      </c>
      <c r="H1593" s="0" t="n">
        <v>239200</v>
      </c>
    </row>
    <row r="1594" customFormat="false" ht="15" hidden="false" customHeight="false" outlineLevel="0" collapsed="false">
      <c r="A1594" s="0" t="n">
        <v>1592</v>
      </c>
      <c r="B1594" s="0" t="n">
        <v>3</v>
      </c>
      <c r="C1594" s="0" t="n">
        <v>67</v>
      </c>
      <c r="D1594" s="0" t="n">
        <v>7</v>
      </c>
      <c r="E1594" s="0" t="n">
        <v>1</v>
      </c>
      <c r="F1594" s="0" t="n">
        <v>0.239688</v>
      </c>
      <c r="G1594" s="0" t="n">
        <v>0.311398</v>
      </c>
      <c r="H1594" s="0" t="n">
        <v>239000</v>
      </c>
    </row>
    <row r="1595" customFormat="false" ht="15" hidden="false" customHeight="false" outlineLevel="0" collapsed="false">
      <c r="A1595" s="0" t="n">
        <v>1593</v>
      </c>
      <c r="B1595" s="0" t="n">
        <v>3</v>
      </c>
      <c r="C1595" s="0" t="n">
        <v>67</v>
      </c>
      <c r="D1595" s="0" t="n">
        <v>8</v>
      </c>
      <c r="E1595" s="0" t="n">
        <v>1</v>
      </c>
      <c r="F1595" s="0" t="n">
        <v>0.583056</v>
      </c>
      <c r="G1595" s="0" t="n">
        <v>0.296854</v>
      </c>
      <c r="H1595" s="0" t="n">
        <v>238800</v>
      </c>
    </row>
    <row r="1596" customFormat="false" ht="15" hidden="false" customHeight="false" outlineLevel="0" collapsed="false">
      <c r="A1596" s="0" t="n">
        <v>1594</v>
      </c>
      <c r="B1596" s="0" t="n">
        <v>3</v>
      </c>
      <c r="C1596" s="0" t="n">
        <v>67</v>
      </c>
      <c r="D1596" s="0" t="n">
        <v>9</v>
      </c>
      <c r="E1596" s="0" t="n">
        <v>0</v>
      </c>
      <c r="F1596" s="0" t="n">
        <v>0.930905</v>
      </c>
      <c r="G1596" s="0" t="n">
        <v>0.377892</v>
      </c>
      <c r="H1596" s="0" t="n">
        <v>238800</v>
      </c>
    </row>
    <row r="1597" customFormat="false" ht="15" hidden="false" customHeight="false" outlineLevel="0" collapsed="false">
      <c r="A1597" s="0" t="n">
        <v>1595</v>
      </c>
      <c r="B1597" s="0" t="n">
        <v>3</v>
      </c>
      <c r="C1597" s="0" t="n">
        <v>67</v>
      </c>
      <c r="D1597" s="0" t="n">
        <v>10</v>
      </c>
      <c r="E1597" s="0" t="n">
        <v>0</v>
      </c>
      <c r="F1597" s="0" t="n">
        <v>1</v>
      </c>
      <c r="G1597" s="0" t="n">
        <v>0.519106</v>
      </c>
      <c r="H1597" s="0" t="n">
        <v>238800</v>
      </c>
    </row>
    <row r="1598" customFormat="false" ht="15" hidden="false" customHeight="false" outlineLevel="0" collapsed="false">
      <c r="A1598" s="0" t="n">
        <v>1596</v>
      </c>
      <c r="B1598" s="0" t="n">
        <v>3</v>
      </c>
      <c r="C1598" s="0" t="n">
        <v>67</v>
      </c>
      <c r="D1598" s="0" t="n">
        <v>11</v>
      </c>
      <c r="E1598" s="0" t="n">
        <v>0</v>
      </c>
      <c r="F1598" s="0" t="n">
        <v>1</v>
      </c>
      <c r="G1598" s="0" t="n">
        <v>0.396153</v>
      </c>
      <c r="H1598" s="0" t="n">
        <v>238800</v>
      </c>
    </row>
    <row r="1599" customFormat="false" ht="15" hidden="false" customHeight="false" outlineLevel="0" collapsed="false">
      <c r="A1599" s="0" t="n">
        <v>1597</v>
      </c>
      <c r="B1599" s="0" t="n">
        <v>3</v>
      </c>
      <c r="C1599" s="0" t="n">
        <v>67</v>
      </c>
      <c r="D1599" s="0" t="n">
        <v>12</v>
      </c>
      <c r="E1599" s="0" t="n">
        <v>0</v>
      </c>
      <c r="F1599" s="0" t="n">
        <v>1</v>
      </c>
      <c r="G1599" s="0" t="n">
        <v>0.306925</v>
      </c>
      <c r="H1599" s="0" t="n">
        <v>238800</v>
      </c>
    </row>
    <row r="1600" customFormat="false" ht="15" hidden="false" customHeight="false" outlineLevel="0" collapsed="false">
      <c r="A1600" s="0" t="n">
        <v>1598</v>
      </c>
      <c r="B1600" s="0" t="n">
        <v>3</v>
      </c>
      <c r="C1600" s="0" t="n">
        <v>67</v>
      </c>
      <c r="D1600" s="0" t="n">
        <v>13</v>
      </c>
      <c r="E1600" s="0" t="n">
        <v>0</v>
      </c>
      <c r="F1600" s="0" t="n">
        <v>1</v>
      </c>
      <c r="G1600" s="0" t="n">
        <v>0.442791</v>
      </c>
      <c r="H1600" s="0" t="n">
        <v>238800</v>
      </c>
    </row>
    <row r="1601" customFormat="false" ht="15" hidden="false" customHeight="false" outlineLevel="0" collapsed="false">
      <c r="A1601" s="0" t="n">
        <v>1599</v>
      </c>
      <c r="B1601" s="0" t="n">
        <v>3</v>
      </c>
      <c r="C1601" s="0" t="n">
        <v>67</v>
      </c>
      <c r="D1601" s="0" t="n">
        <v>14</v>
      </c>
      <c r="E1601" s="0" t="n">
        <v>0</v>
      </c>
      <c r="F1601" s="0" t="n">
        <v>1</v>
      </c>
      <c r="G1601" s="0" t="n">
        <v>0.490062</v>
      </c>
      <c r="H1601" s="0" t="n">
        <v>238800</v>
      </c>
    </row>
    <row r="1602" customFormat="false" ht="15" hidden="false" customHeight="false" outlineLevel="0" collapsed="false">
      <c r="A1602" s="0" t="n">
        <v>1600</v>
      </c>
      <c r="B1602" s="0" t="n">
        <v>3</v>
      </c>
      <c r="C1602" s="0" t="n">
        <v>67</v>
      </c>
      <c r="D1602" s="0" t="n">
        <v>15</v>
      </c>
      <c r="E1602" s="0" t="n">
        <v>0</v>
      </c>
      <c r="F1602" s="0" t="n">
        <v>0.930905</v>
      </c>
      <c r="G1602" s="0" t="n">
        <v>0.57294</v>
      </c>
      <c r="H1602" s="0" t="n">
        <v>238800</v>
      </c>
    </row>
    <row r="1603" customFormat="false" ht="15" hidden="false" customHeight="false" outlineLevel="0" collapsed="false">
      <c r="A1603" s="0" t="n">
        <v>1601</v>
      </c>
      <c r="B1603" s="0" t="n">
        <v>3</v>
      </c>
      <c r="C1603" s="0" t="n">
        <v>67</v>
      </c>
      <c r="D1603" s="0" t="n">
        <v>16</v>
      </c>
      <c r="E1603" s="0" t="n">
        <v>0</v>
      </c>
      <c r="F1603" s="0" t="n">
        <v>0.583056</v>
      </c>
      <c r="G1603" s="0" t="n">
        <v>0.675354</v>
      </c>
      <c r="H1603" s="0" t="n">
        <v>238800</v>
      </c>
    </row>
    <row r="1604" customFormat="false" ht="15" hidden="false" customHeight="false" outlineLevel="0" collapsed="false">
      <c r="A1604" s="0" t="n">
        <v>1602</v>
      </c>
      <c r="B1604" s="0" t="n">
        <v>3</v>
      </c>
      <c r="C1604" s="0" t="n">
        <v>67</v>
      </c>
      <c r="D1604" s="0" t="n">
        <v>17</v>
      </c>
      <c r="E1604" s="0" t="n">
        <v>0</v>
      </c>
      <c r="F1604" s="0" t="n">
        <v>0.239688</v>
      </c>
      <c r="G1604" s="0" t="n">
        <v>0.591284</v>
      </c>
      <c r="H1604" s="0" t="n">
        <v>238800</v>
      </c>
    </row>
    <row r="1605" customFormat="false" ht="15" hidden="false" customHeight="false" outlineLevel="0" collapsed="false">
      <c r="A1605" s="0" t="n">
        <v>1603</v>
      </c>
      <c r="B1605" s="0" t="n">
        <v>3</v>
      </c>
      <c r="C1605" s="0" t="n">
        <v>67</v>
      </c>
      <c r="D1605" s="0" t="n">
        <v>18</v>
      </c>
      <c r="E1605" s="0" t="n">
        <v>0</v>
      </c>
      <c r="F1605" s="0" t="n">
        <v>0</v>
      </c>
      <c r="G1605" s="0" t="n">
        <v>0.81878</v>
      </c>
      <c r="H1605" s="0" t="n">
        <v>238800</v>
      </c>
    </row>
    <row r="1606" customFormat="false" ht="15" hidden="false" customHeight="false" outlineLevel="0" collapsed="false">
      <c r="A1606" s="0" t="n">
        <v>1604</v>
      </c>
      <c r="B1606" s="0" t="n">
        <v>3</v>
      </c>
      <c r="C1606" s="0" t="n">
        <v>67</v>
      </c>
      <c r="D1606" s="0" t="n">
        <v>19</v>
      </c>
      <c r="E1606" s="0" t="n">
        <v>1</v>
      </c>
      <c r="F1606" s="0" t="n">
        <v>0</v>
      </c>
      <c r="G1606" s="0" t="n">
        <v>0.915353</v>
      </c>
      <c r="H1606" s="0" t="n">
        <v>238600</v>
      </c>
    </row>
    <row r="1607" customFormat="false" ht="15" hidden="false" customHeight="false" outlineLevel="0" collapsed="false">
      <c r="A1607" s="0" t="n">
        <v>1605</v>
      </c>
      <c r="B1607" s="0" t="n">
        <v>3</v>
      </c>
      <c r="C1607" s="0" t="n">
        <v>67</v>
      </c>
      <c r="D1607" s="0" t="n">
        <v>20</v>
      </c>
      <c r="E1607" s="0" t="n">
        <v>1</v>
      </c>
      <c r="F1607" s="0" t="n">
        <v>0</v>
      </c>
      <c r="G1607" s="0" t="n">
        <v>0.917664</v>
      </c>
      <c r="H1607" s="0" t="n">
        <v>238400</v>
      </c>
    </row>
    <row r="1608" customFormat="false" ht="15" hidden="false" customHeight="false" outlineLevel="0" collapsed="false">
      <c r="A1608" s="0" t="n">
        <v>1606</v>
      </c>
      <c r="B1608" s="0" t="n">
        <v>3</v>
      </c>
      <c r="C1608" s="0" t="n">
        <v>67</v>
      </c>
      <c r="D1608" s="0" t="n">
        <v>21</v>
      </c>
      <c r="E1608" s="0" t="n">
        <v>0</v>
      </c>
      <c r="F1608" s="0" t="n">
        <v>0</v>
      </c>
      <c r="G1608" s="0" t="n">
        <v>0.653993</v>
      </c>
      <c r="H1608" s="0" t="n">
        <v>238400</v>
      </c>
    </row>
    <row r="1609" customFormat="false" ht="15" hidden="false" customHeight="false" outlineLevel="0" collapsed="false">
      <c r="A1609" s="0" t="n">
        <v>1607</v>
      </c>
      <c r="B1609" s="0" t="n">
        <v>3</v>
      </c>
      <c r="C1609" s="0" t="n">
        <v>67</v>
      </c>
      <c r="D1609" s="0" t="n">
        <v>22</v>
      </c>
      <c r="E1609" s="0" t="n">
        <v>0</v>
      </c>
      <c r="F1609" s="0" t="n">
        <v>0</v>
      </c>
      <c r="G1609" s="0" t="n">
        <v>0.341819</v>
      </c>
      <c r="H1609" s="0" t="n">
        <v>238400</v>
      </c>
    </row>
    <row r="1610" customFormat="false" ht="15" hidden="false" customHeight="false" outlineLevel="0" collapsed="false">
      <c r="A1610" s="0" t="n">
        <v>1608</v>
      </c>
      <c r="B1610" s="0" t="n">
        <v>3</v>
      </c>
      <c r="C1610" s="0" t="n">
        <v>67</v>
      </c>
      <c r="D1610" s="0" t="n">
        <v>23</v>
      </c>
      <c r="E1610" s="0" t="n">
        <v>0</v>
      </c>
      <c r="F1610" s="0" t="n">
        <v>0</v>
      </c>
      <c r="G1610" s="0" t="n">
        <v>0.396776</v>
      </c>
      <c r="H1610" s="0" t="n">
        <v>238400</v>
      </c>
    </row>
    <row r="1611" customFormat="false" ht="15" hidden="false" customHeight="false" outlineLevel="0" collapsed="false">
      <c r="A1611" s="0" t="n">
        <v>1609</v>
      </c>
      <c r="B1611" s="0" t="n">
        <v>3</v>
      </c>
      <c r="C1611" s="0" t="n">
        <v>68</v>
      </c>
      <c r="D1611" s="0" t="n">
        <v>0</v>
      </c>
      <c r="E1611" s="0" t="n">
        <v>0</v>
      </c>
      <c r="F1611" s="0" t="n">
        <v>0</v>
      </c>
      <c r="G1611" s="0" t="n">
        <v>0.555787</v>
      </c>
      <c r="H1611" s="0" t="n">
        <v>238400</v>
      </c>
    </row>
    <row r="1612" customFormat="false" ht="15" hidden="false" customHeight="false" outlineLevel="0" collapsed="false">
      <c r="A1612" s="0" t="n">
        <v>1610</v>
      </c>
      <c r="B1612" s="0" t="n">
        <v>3</v>
      </c>
      <c r="C1612" s="0" t="n">
        <v>68</v>
      </c>
      <c r="D1612" s="0" t="n">
        <v>1</v>
      </c>
      <c r="E1612" s="0" t="n">
        <v>0</v>
      </c>
      <c r="F1612" s="0" t="n">
        <v>0</v>
      </c>
      <c r="G1612" s="0" t="n">
        <v>0.456684</v>
      </c>
      <c r="H1612" s="0" t="n">
        <v>238400</v>
      </c>
    </row>
    <row r="1613" customFormat="false" ht="15" hidden="false" customHeight="false" outlineLevel="0" collapsed="false">
      <c r="A1613" s="0" t="n">
        <v>1611</v>
      </c>
      <c r="B1613" s="0" t="n">
        <v>3</v>
      </c>
      <c r="C1613" s="0" t="n">
        <v>68</v>
      </c>
      <c r="D1613" s="0" t="n">
        <v>2</v>
      </c>
      <c r="E1613" s="0" t="n">
        <v>0</v>
      </c>
      <c r="F1613" s="0" t="n">
        <v>0</v>
      </c>
      <c r="G1613" s="0" t="n">
        <v>0.526002</v>
      </c>
      <c r="H1613" s="0" t="n">
        <v>238400</v>
      </c>
    </row>
    <row r="1614" customFormat="false" ht="15" hidden="false" customHeight="false" outlineLevel="0" collapsed="false">
      <c r="A1614" s="0" t="n">
        <v>1612</v>
      </c>
      <c r="B1614" s="0" t="n">
        <v>3</v>
      </c>
      <c r="C1614" s="0" t="n">
        <v>68</v>
      </c>
      <c r="D1614" s="0" t="n">
        <v>3</v>
      </c>
      <c r="E1614" s="0" t="n">
        <v>0</v>
      </c>
      <c r="F1614" s="0" t="n">
        <v>0</v>
      </c>
      <c r="G1614" s="0" t="n">
        <v>0.513087</v>
      </c>
      <c r="H1614" s="0" t="n">
        <v>238400</v>
      </c>
    </row>
    <row r="1615" customFormat="false" ht="15" hidden="false" customHeight="false" outlineLevel="0" collapsed="false">
      <c r="A1615" s="0" t="n">
        <v>1613</v>
      </c>
      <c r="B1615" s="0" t="n">
        <v>3</v>
      </c>
      <c r="C1615" s="0" t="n">
        <v>68</v>
      </c>
      <c r="D1615" s="0" t="n">
        <v>4</v>
      </c>
      <c r="E1615" s="0" t="n">
        <v>0</v>
      </c>
      <c r="F1615" s="0" t="n">
        <v>0</v>
      </c>
      <c r="G1615" s="0" t="n">
        <v>0.617457</v>
      </c>
      <c r="H1615" s="0" t="n">
        <v>238400</v>
      </c>
    </row>
    <row r="1616" customFormat="false" ht="15" hidden="false" customHeight="false" outlineLevel="0" collapsed="false">
      <c r="A1616" s="0" t="n">
        <v>1614</v>
      </c>
      <c r="B1616" s="0" t="n">
        <v>3</v>
      </c>
      <c r="C1616" s="0" t="n">
        <v>68</v>
      </c>
      <c r="D1616" s="0" t="n">
        <v>5</v>
      </c>
      <c r="E1616" s="0" t="n">
        <v>0</v>
      </c>
      <c r="F1616" s="0" t="n">
        <v>0</v>
      </c>
      <c r="G1616" s="0" t="n">
        <v>0.673287</v>
      </c>
      <c r="H1616" s="0" t="n">
        <v>238400</v>
      </c>
    </row>
    <row r="1617" customFormat="false" ht="15" hidden="false" customHeight="false" outlineLevel="0" collapsed="false">
      <c r="A1617" s="0" t="n">
        <v>1615</v>
      </c>
      <c r="B1617" s="0" t="n">
        <v>3</v>
      </c>
      <c r="C1617" s="0" t="n">
        <v>68</v>
      </c>
      <c r="D1617" s="0" t="n">
        <v>6</v>
      </c>
      <c r="E1617" s="0" t="n">
        <v>0</v>
      </c>
      <c r="F1617" s="0" t="n">
        <v>0</v>
      </c>
      <c r="G1617" s="0" t="n">
        <v>0.649969</v>
      </c>
      <c r="H1617" s="0" t="n">
        <v>238400</v>
      </c>
    </row>
    <row r="1618" customFormat="false" ht="15" hidden="false" customHeight="false" outlineLevel="0" collapsed="false">
      <c r="A1618" s="0" t="n">
        <v>1616</v>
      </c>
      <c r="B1618" s="0" t="n">
        <v>3</v>
      </c>
      <c r="C1618" s="0" t="n">
        <v>68</v>
      </c>
      <c r="D1618" s="0" t="n">
        <v>7</v>
      </c>
      <c r="E1618" s="0" t="n">
        <v>1</v>
      </c>
      <c r="F1618" s="0" t="n">
        <v>0.250177</v>
      </c>
      <c r="G1618" s="0" t="n">
        <v>0.909221</v>
      </c>
      <c r="H1618" s="0" t="n">
        <v>238200</v>
      </c>
    </row>
    <row r="1619" customFormat="false" ht="15" hidden="false" customHeight="false" outlineLevel="0" collapsed="false">
      <c r="A1619" s="0" t="n">
        <v>1617</v>
      </c>
      <c r="B1619" s="0" t="n">
        <v>3</v>
      </c>
      <c r="C1619" s="0" t="n">
        <v>68</v>
      </c>
      <c r="D1619" s="0" t="n">
        <v>8</v>
      </c>
      <c r="E1619" s="0" t="n">
        <v>1</v>
      </c>
      <c r="F1619" s="0" t="n">
        <v>0.608571</v>
      </c>
      <c r="G1619" s="0" t="n">
        <v>0.746437</v>
      </c>
      <c r="H1619" s="0" t="n">
        <v>238000</v>
      </c>
    </row>
    <row r="1620" customFormat="false" ht="15" hidden="false" customHeight="false" outlineLevel="0" collapsed="false">
      <c r="A1620" s="0" t="n">
        <v>1618</v>
      </c>
      <c r="B1620" s="0" t="n">
        <v>3</v>
      </c>
      <c r="C1620" s="0" t="n">
        <v>68</v>
      </c>
      <c r="D1620" s="0" t="n">
        <v>9</v>
      </c>
      <c r="E1620" s="0" t="n">
        <v>0</v>
      </c>
      <c r="F1620" s="0" t="n">
        <v>0.971643</v>
      </c>
      <c r="G1620" s="0" t="n">
        <v>0.666441</v>
      </c>
      <c r="H1620" s="0" t="n">
        <v>238000</v>
      </c>
    </row>
    <row r="1621" customFormat="false" ht="15" hidden="false" customHeight="false" outlineLevel="0" collapsed="false">
      <c r="A1621" s="0" t="n">
        <v>1619</v>
      </c>
      <c r="B1621" s="0" t="n">
        <v>3</v>
      </c>
      <c r="C1621" s="0" t="n">
        <v>68</v>
      </c>
      <c r="D1621" s="0" t="n">
        <v>10</v>
      </c>
      <c r="E1621" s="0" t="n">
        <v>0</v>
      </c>
      <c r="F1621" s="0" t="n">
        <v>1</v>
      </c>
      <c r="G1621" s="0" t="n">
        <v>1</v>
      </c>
      <c r="H1621" s="0" t="n">
        <v>238000</v>
      </c>
    </row>
    <row r="1622" customFormat="false" ht="15" hidden="false" customHeight="false" outlineLevel="0" collapsed="false">
      <c r="A1622" s="0" t="n">
        <v>1620</v>
      </c>
      <c r="B1622" s="0" t="n">
        <v>3</v>
      </c>
      <c r="C1622" s="0" t="n">
        <v>68</v>
      </c>
      <c r="D1622" s="0" t="n">
        <v>11</v>
      </c>
      <c r="E1622" s="0" t="n">
        <v>0</v>
      </c>
      <c r="F1622" s="0" t="n">
        <v>1</v>
      </c>
      <c r="G1622" s="0" t="n">
        <v>0.95897</v>
      </c>
      <c r="H1622" s="0" t="n">
        <v>238000</v>
      </c>
    </row>
    <row r="1623" customFormat="false" ht="15" hidden="false" customHeight="false" outlineLevel="0" collapsed="false">
      <c r="A1623" s="0" t="n">
        <v>1621</v>
      </c>
      <c r="B1623" s="0" t="n">
        <v>3</v>
      </c>
      <c r="C1623" s="0" t="n">
        <v>68</v>
      </c>
      <c r="D1623" s="0" t="n">
        <v>12</v>
      </c>
      <c r="E1623" s="0" t="n">
        <v>0</v>
      </c>
      <c r="F1623" s="0" t="n">
        <v>1</v>
      </c>
      <c r="G1623" s="0" t="n">
        <v>1</v>
      </c>
      <c r="H1623" s="0" t="n">
        <v>238000</v>
      </c>
    </row>
    <row r="1624" customFormat="false" ht="15" hidden="false" customHeight="false" outlineLevel="0" collapsed="false">
      <c r="A1624" s="0" t="n">
        <v>1622</v>
      </c>
      <c r="B1624" s="0" t="n">
        <v>3</v>
      </c>
      <c r="C1624" s="0" t="n">
        <v>68</v>
      </c>
      <c r="D1624" s="0" t="n">
        <v>13</v>
      </c>
      <c r="E1624" s="0" t="n">
        <v>0</v>
      </c>
      <c r="F1624" s="0" t="n">
        <v>1</v>
      </c>
      <c r="G1624" s="0" t="n">
        <v>1</v>
      </c>
      <c r="H1624" s="0" t="n">
        <v>238000</v>
      </c>
    </row>
    <row r="1625" customFormat="false" ht="15" hidden="false" customHeight="false" outlineLevel="0" collapsed="false">
      <c r="A1625" s="0" t="n">
        <v>1623</v>
      </c>
      <c r="B1625" s="0" t="n">
        <v>3</v>
      </c>
      <c r="C1625" s="0" t="n">
        <v>68</v>
      </c>
      <c r="D1625" s="0" t="n">
        <v>14</v>
      </c>
      <c r="E1625" s="0" t="n">
        <v>0</v>
      </c>
      <c r="F1625" s="0" t="n">
        <v>1</v>
      </c>
      <c r="G1625" s="0" t="n">
        <v>1</v>
      </c>
      <c r="H1625" s="0" t="n">
        <v>238000</v>
      </c>
    </row>
    <row r="1626" customFormat="false" ht="15" hidden="false" customHeight="false" outlineLevel="0" collapsed="false">
      <c r="A1626" s="0" t="n">
        <v>1624</v>
      </c>
      <c r="B1626" s="0" t="n">
        <v>3</v>
      </c>
      <c r="C1626" s="0" t="n">
        <v>68</v>
      </c>
      <c r="D1626" s="0" t="n">
        <v>15</v>
      </c>
      <c r="E1626" s="0" t="n">
        <v>0</v>
      </c>
      <c r="F1626" s="0" t="n">
        <v>0.971643</v>
      </c>
      <c r="G1626" s="0" t="n">
        <v>1</v>
      </c>
      <c r="H1626" s="0" t="n">
        <v>238000</v>
      </c>
    </row>
    <row r="1627" customFormat="false" ht="15" hidden="false" customHeight="false" outlineLevel="0" collapsed="false">
      <c r="A1627" s="0" t="n">
        <v>1625</v>
      </c>
      <c r="B1627" s="0" t="n">
        <v>3</v>
      </c>
      <c r="C1627" s="0" t="n">
        <v>68</v>
      </c>
      <c r="D1627" s="0" t="n">
        <v>16</v>
      </c>
      <c r="E1627" s="0" t="n">
        <v>0</v>
      </c>
      <c r="F1627" s="0" t="n">
        <v>0.608571</v>
      </c>
      <c r="G1627" s="0" t="n">
        <v>0.649127</v>
      </c>
      <c r="H1627" s="0" t="n">
        <v>238000</v>
      </c>
    </row>
    <row r="1628" customFormat="false" ht="15" hidden="false" customHeight="false" outlineLevel="0" collapsed="false">
      <c r="A1628" s="0" t="n">
        <v>1626</v>
      </c>
      <c r="B1628" s="0" t="n">
        <v>3</v>
      </c>
      <c r="C1628" s="0" t="n">
        <v>68</v>
      </c>
      <c r="D1628" s="0" t="n">
        <v>17</v>
      </c>
      <c r="E1628" s="0" t="n">
        <v>0</v>
      </c>
      <c r="F1628" s="0" t="n">
        <v>0.250177</v>
      </c>
      <c r="G1628" s="0" t="n">
        <v>0.661155</v>
      </c>
      <c r="H1628" s="0" t="n">
        <v>238000</v>
      </c>
    </row>
    <row r="1629" customFormat="false" ht="15" hidden="false" customHeight="false" outlineLevel="0" collapsed="false">
      <c r="A1629" s="0" t="n">
        <v>1627</v>
      </c>
      <c r="B1629" s="0" t="n">
        <v>3</v>
      </c>
      <c r="C1629" s="0" t="n">
        <v>68</v>
      </c>
      <c r="D1629" s="0" t="n">
        <v>18</v>
      </c>
      <c r="E1629" s="0" t="n">
        <v>0</v>
      </c>
      <c r="F1629" s="0" t="n">
        <v>0</v>
      </c>
      <c r="G1629" s="0" t="n">
        <v>0.519855</v>
      </c>
      <c r="H1629" s="0" t="n">
        <v>238000</v>
      </c>
    </row>
    <row r="1630" customFormat="false" ht="15" hidden="false" customHeight="false" outlineLevel="0" collapsed="false">
      <c r="A1630" s="0" t="n">
        <v>1628</v>
      </c>
      <c r="B1630" s="0" t="n">
        <v>3</v>
      </c>
      <c r="C1630" s="0" t="n">
        <v>68</v>
      </c>
      <c r="D1630" s="0" t="n">
        <v>19</v>
      </c>
      <c r="E1630" s="0" t="n">
        <v>1</v>
      </c>
      <c r="F1630" s="0" t="n">
        <v>0</v>
      </c>
      <c r="G1630" s="0" t="n">
        <v>0.5591</v>
      </c>
      <c r="H1630" s="0" t="n">
        <v>237800</v>
      </c>
    </row>
    <row r="1631" customFormat="false" ht="15" hidden="false" customHeight="false" outlineLevel="0" collapsed="false">
      <c r="A1631" s="0" t="n">
        <v>1629</v>
      </c>
      <c r="B1631" s="0" t="n">
        <v>3</v>
      </c>
      <c r="C1631" s="0" t="n">
        <v>68</v>
      </c>
      <c r="D1631" s="0" t="n">
        <v>20</v>
      </c>
      <c r="E1631" s="0" t="n">
        <v>1</v>
      </c>
      <c r="F1631" s="0" t="n">
        <v>0</v>
      </c>
      <c r="G1631" s="0" t="n">
        <v>0.440984</v>
      </c>
      <c r="H1631" s="0" t="n">
        <v>237600</v>
      </c>
    </row>
    <row r="1632" customFormat="false" ht="15" hidden="false" customHeight="false" outlineLevel="0" collapsed="false">
      <c r="A1632" s="0" t="n">
        <v>1630</v>
      </c>
      <c r="B1632" s="0" t="n">
        <v>3</v>
      </c>
      <c r="C1632" s="0" t="n">
        <v>68</v>
      </c>
      <c r="D1632" s="0" t="n">
        <v>21</v>
      </c>
      <c r="E1632" s="0" t="n">
        <v>0</v>
      </c>
      <c r="F1632" s="0" t="n">
        <v>0</v>
      </c>
      <c r="G1632" s="0" t="n">
        <v>0.313184</v>
      </c>
      <c r="H1632" s="0" t="n">
        <v>237600</v>
      </c>
    </row>
    <row r="1633" customFormat="false" ht="15" hidden="false" customHeight="false" outlineLevel="0" collapsed="false">
      <c r="A1633" s="0" t="n">
        <v>1631</v>
      </c>
      <c r="B1633" s="0" t="n">
        <v>3</v>
      </c>
      <c r="C1633" s="0" t="n">
        <v>68</v>
      </c>
      <c r="D1633" s="0" t="n">
        <v>22</v>
      </c>
      <c r="E1633" s="0" t="n">
        <v>0</v>
      </c>
      <c r="F1633" s="0" t="n">
        <v>0</v>
      </c>
      <c r="G1633" s="0" t="n">
        <v>0.307379</v>
      </c>
      <c r="H1633" s="0" t="n">
        <v>237600</v>
      </c>
    </row>
    <row r="1634" customFormat="false" ht="15" hidden="false" customHeight="false" outlineLevel="0" collapsed="false">
      <c r="A1634" s="0" t="n">
        <v>1632</v>
      </c>
      <c r="B1634" s="0" t="n">
        <v>3</v>
      </c>
      <c r="C1634" s="0" t="n">
        <v>68</v>
      </c>
      <c r="D1634" s="0" t="n">
        <v>23</v>
      </c>
      <c r="E1634" s="0" t="n">
        <v>0</v>
      </c>
      <c r="F1634" s="0" t="n">
        <v>0</v>
      </c>
      <c r="G1634" s="0" t="n">
        <v>0.267952</v>
      </c>
      <c r="H1634" s="0" t="n">
        <v>237600</v>
      </c>
    </row>
    <row r="1635" customFormat="false" ht="15" hidden="false" customHeight="false" outlineLevel="0" collapsed="false">
      <c r="A1635" s="0" t="n">
        <v>1633</v>
      </c>
      <c r="B1635" s="0" t="n">
        <v>3</v>
      </c>
      <c r="C1635" s="0" t="n">
        <v>69</v>
      </c>
      <c r="D1635" s="0" t="n">
        <v>0</v>
      </c>
      <c r="E1635" s="0" t="n">
        <v>0</v>
      </c>
      <c r="F1635" s="0" t="n">
        <v>0</v>
      </c>
      <c r="G1635" s="0" t="n">
        <v>0.248346</v>
      </c>
      <c r="H1635" s="0" t="n">
        <v>237600</v>
      </c>
    </row>
    <row r="1636" customFormat="false" ht="15" hidden="false" customHeight="false" outlineLevel="0" collapsed="false">
      <c r="A1636" s="0" t="n">
        <v>1634</v>
      </c>
      <c r="B1636" s="0" t="n">
        <v>3</v>
      </c>
      <c r="C1636" s="0" t="n">
        <v>69</v>
      </c>
      <c r="D1636" s="0" t="n">
        <v>1</v>
      </c>
      <c r="E1636" s="0" t="n">
        <v>0</v>
      </c>
      <c r="F1636" s="0" t="n">
        <v>0</v>
      </c>
      <c r="G1636" s="0" t="n">
        <v>0.30583</v>
      </c>
      <c r="H1636" s="0" t="n">
        <v>237600</v>
      </c>
    </row>
    <row r="1637" customFormat="false" ht="15" hidden="false" customHeight="false" outlineLevel="0" collapsed="false">
      <c r="A1637" s="0" t="n">
        <v>1635</v>
      </c>
      <c r="B1637" s="0" t="n">
        <v>3</v>
      </c>
      <c r="C1637" s="0" t="n">
        <v>69</v>
      </c>
      <c r="D1637" s="0" t="n">
        <v>2</v>
      </c>
      <c r="E1637" s="0" t="n">
        <v>0</v>
      </c>
      <c r="F1637" s="0" t="n">
        <v>0</v>
      </c>
      <c r="G1637" s="0" t="n">
        <v>0.199743</v>
      </c>
      <c r="H1637" s="0" t="n">
        <v>237600</v>
      </c>
    </row>
    <row r="1638" customFormat="false" ht="15" hidden="false" customHeight="false" outlineLevel="0" collapsed="false">
      <c r="A1638" s="0" t="n">
        <v>1636</v>
      </c>
      <c r="B1638" s="0" t="n">
        <v>3</v>
      </c>
      <c r="C1638" s="0" t="n">
        <v>69</v>
      </c>
      <c r="D1638" s="0" t="n">
        <v>3</v>
      </c>
      <c r="E1638" s="0" t="n">
        <v>0</v>
      </c>
      <c r="F1638" s="0" t="n">
        <v>0</v>
      </c>
      <c r="G1638" s="0" t="n">
        <v>0.154171</v>
      </c>
      <c r="H1638" s="0" t="n">
        <v>237600</v>
      </c>
    </row>
    <row r="1639" customFormat="false" ht="15" hidden="false" customHeight="false" outlineLevel="0" collapsed="false">
      <c r="A1639" s="0" t="n">
        <v>1637</v>
      </c>
      <c r="B1639" s="0" t="n">
        <v>3</v>
      </c>
      <c r="C1639" s="0" t="n">
        <v>69</v>
      </c>
      <c r="D1639" s="0" t="n">
        <v>4</v>
      </c>
      <c r="E1639" s="0" t="n">
        <v>0</v>
      </c>
      <c r="F1639" s="0" t="n">
        <v>0</v>
      </c>
      <c r="G1639" s="0" t="n">
        <v>0.18158</v>
      </c>
      <c r="H1639" s="0" t="n">
        <v>237600</v>
      </c>
    </row>
    <row r="1640" customFormat="false" ht="15" hidden="false" customHeight="false" outlineLevel="0" collapsed="false">
      <c r="A1640" s="0" t="n">
        <v>1638</v>
      </c>
      <c r="B1640" s="0" t="n">
        <v>3</v>
      </c>
      <c r="C1640" s="0" t="n">
        <v>69</v>
      </c>
      <c r="D1640" s="0" t="n">
        <v>5</v>
      </c>
      <c r="E1640" s="0" t="n">
        <v>0</v>
      </c>
      <c r="F1640" s="0" t="n">
        <v>0</v>
      </c>
      <c r="G1640" s="0" t="n">
        <v>0.169364</v>
      </c>
      <c r="H1640" s="0" t="n">
        <v>237600</v>
      </c>
    </row>
    <row r="1641" customFormat="false" ht="15" hidden="false" customHeight="false" outlineLevel="0" collapsed="false">
      <c r="A1641" s="0" t="n">
        <v>1639</v>
      </c>
      <c r="B1641" s="0" t="n">
        <v>3</v>
      </c>
      <c r="C1641" s="0" t="n">
        <v>69</v>
      </c>
      <c r="D1641" s="0" t="n">
        <v>6</v>
      </c>
      <c r="E1641" s="0" t="n">
        <v>0</v>
      </c>
      <c r="F1641" s="0" t="n">
        <v>0</v>
      </c>
      <c r="G1641" s="0" t="n">
        <v>0.188667</v>
      </c>
      <c r="H1641" s="0" t="n">
        <v>237600</v>
      </c>
    </row>
    <row r="1642" customFormat="false" ht="15" hidden="false" customHeight="false" outlineLevel="0" collapsed="false">
      <c r="A1642" s="0" t="n">
        <v>1640</v>
      </c>
      <c r="B1642" s="0" t="n">
        <v>3</v>
      </c>
      <c r="C1642" s="0" t="n">
        <v>69</v>
      </c>
      <c r="D1642" s="0" t="n">
        <v>7</v>
      </c>
      <c r="E1642" s="0" t="n">
        <v>1</v>
      </c>
      <c r="F1642" s="0" t="n">
        <v>0.191518</v>
      </c>
      <c r="G1642" s="0" t="n">
        <v>0.212542</v>
      </c>
      <c r="H1642" s="0" t="n">
        <v>237400</v>
      </c>
    </row>
    <row r="1643" customFormat="false" ht="15" hidden="false" customHeight="false" outlineLevel="0" collapsed="false">
      <c r="A1643" s="0" t="n">
        <v>1641</v>
      </c>
      <c r="B1643" s="0" t="n">
        <v>3</v>
      </c>
      <c r="C1643" s="0" t="n">
        <v>69</v>
      </c>
      <c r="D1643" s="0" t="n">
        <v>8</v>
      </c>
      <c r="E1643" s="0" t="n">
        <v>1</v>
      </c>
      <c r="F1643" s="0" t="n">
        <v>0.465881</v>
      </c>
      <c r="G1643" s="0" t="n">
        <v>0.208752</v>
      </c>
      <c r="H1643" s="0" t="n">
        <v>237200</v>
      </c>
    </row>
    <row r="1644" customFormat="false" ht="15" hidden="false" customHeight="false" outlineLevel="0" collapsed="false">
      <c r="A1644" s="0" t="n">
        <v>1642</v>
      </c>
      <c r="B1644" s="0" t="n">
        <v>3</v>
      </c>
      <c r="C1644" s="0" t="n">
        <v>69</v>
      </c>
      <c r="D1644" s="0" t="n">
        <v>9</v>
      </c>
      <c r="E1644" s="0" t="n">
        <v>0</v>
      </c>
      <c r="F1644" s="0" t="n">
        <v>0.743824</v>
      </c>
      <c r="G1644" s="0" t="n">
        <v>0.18305</v>
      </c>
      <c r="H1644" s="0" t="n">
        <v>237200</v>
      </c>
    </row>
    <row r="1645" customFormat="false" ht="15" hidden="false" customHeight="false" outlineLevel="0" collapsed="false">
      <c r="A1645" s="0" t="n">
        <v>1643</v>
      </c>
      <c r="B1645" s="0" t="n">
        <v>3</v>
      </c>
      <c r="C1645" s="0" t="n">
        <v>69</v>
      </c>
      <c r="D1645" s="0" t="n">
        <v>10</v>
      </c>
      <c r="E1645" s="0" t="n">
        <v>0</v>
      </c>
      <c r="F1645" s="0" t="n">
        <v>0.977984</v>
      </c>
      <c r="G1645" s="0" t="n">
        <v>0.254609</v>
      </c>
      <c r="H1645" s="0" t="n">
        <v>237200</v>
      </c>
    </row>
    <row r="1646" customFormat="false" ht="15" hidden="false" customHeight="false" outlineLevel="0" collapsed="false">
      <c r="A1646" s="0" t="n">
        <v>1644</v>
      </c>
      <c r="B1646" s="0" t="n">
        <v>3</v>
      </c>
      <c r="C1646" s="0" t="n">
        <v>69</v>
      </c>
      <c r="D1646" s="0" t="n">
        <v>11</v>
      </c>
      <c r="E1646" s="0" t="n">
        <v>0</v>
      </c>
      <c r="F1646" s="0" t="n">
        <v>1</v>
      </c>
      <c r="G1646" s="0" t="n">
        <v>0.181633</v>
      </c>
      <c r="H1646" s="0" t="n">
        <v>237200</v>
      </c>
    </row>
    <row r="1647" customFormat="false" ht="15" hidden="false" customHeight="false" outlineLevel="0" collapsed="false">
      <c r="A1647" s="0" t="n">
        <v>1645</v>
      </c>
      <c r="B1647" s="0" t="n">
        <v>3</v>
      </c>
      <c r="C1647" s="0" t="n">
        <v>69</v>
      </c>
      <c r="D1647" s="0" t="n">
        <v>12</v>
      </c>
      <c r="E1647" s="0" t="n">
        <v>0</v>
      </c>
      <c r="F1647" s="0" t="n">
        <v>1</v>
      </c>
      <c r="G1647" s="0" t="n">
        <v>0.217224</v>
      </c>
      <c r="H1647" s="0" t="n">
        <v>237200</v>
      </c>
    </row>
    <row r="1648" customFormat="false" ht="15" hidden="false" customHeight="false" outlineLevel="0" collapsed="false">
      <c r="A1648" s="0" t="n">
        <v>1646</v>
      </c>
      <c r="B1648" s="0" t="n">
        <v>3</v>
      </c>
      <c r="C1648" s="0" t="n">
        <v>69</v>
      </c>
      <c r="D1648" s="0" t="n">
        <v>13</v>
      </c>
      <c r="E1648" s="0" t="n">
        <v>0</v>
      </c>
      <c r="F1648" s="0" t="n">
        <v>1</v>
      </c>
      <c r="G1648" s="0" t="n">
        <v>0.363286</v>
      </c>
      <c r="H1648" s="0" t="n">
        <v>237200</v>
      </c>
    </row>
    <row r="1649" customFormat="false" ht="15" hidden="false" customHeight="false" outlineLevel="0" collapsed="false">
      <c r="A1649" s="0" t="n">
        <v>1647</v>
      </c>
      <c r="B1649" s="0" t="n">
        <v>3</v>
      </c>
      <c r="C1649" s="0" t="n">
        <v>69</v>
      </c>
      <c r="D1649" s="0" t="n">
        <v>14</v>
      </c>
      <c r="E1649" s="0" t="n">
        <v>0</v>
      </c>
      <c r="F1649" s="0" t="n">
        <v>0.977984</v>
      </c>
      <c r="G1649" s="0" t="n">
        <v>0.263097</v>
      </c>
      <c r="H1649" s="0" t="n">
        <v>237200</v>
      </c>
    </row>
    <row r="1650" customFormat="false" ht="15" hidden="false" customHeight="false" outlineLevel="0" collapsed="false">
      <c r="A1650" s="0" t="n">
        <v>1648</v>
      </c>
      <c r="B1650" s="0" t="n">
        <v>3</v>
      </c>
      <c r="C1650" s="0" t="n">
        <v>69</v>
      </c>
      <c r="D1650" s="0" t="n">
        <v>15</v>
      </c>
      <c r="E1650" s="0" t="n">
        <v>0</v>
      </c>
      <c r="F1650" s="0" t="n">
        <v>0.743824</v>
      </c>
      <c r="G1650" s="0" t="n">
        <v>0.178826</v>
      </c>
      <c r="H1650" s="0" t="n">
        <v>237200</v>
      </c>
    </row>
    <row r="1651" customFormat="false" ht="15" hidden="false" customHeight="false" outlineLevel="0" collapsed="false">
      <c r="A1651" s="0" t="n">
        <v>1649</v>
      </c>
      <c r="B1651" s="0" t="n">
        <v>3</v>
      </c>
      <c r="C1651" s="0" t="n">
        <v>69</v>
      </c>
      <c r="D1651" s="0" t="n">
        <v>16</v>
      </c>
      <c r="E1651" s="0" t="n">
        <v>0</v>
      </c>
      <c r="F1651" s="0" t="n">
        <v>0.465881</v>
      </c>
      <c r="G1651" s="0" t="n">
        <v>0.205067</v>
      </c>
      <c r="H1651" s="0" t="n">
        <v>237200</v>
      </c>
    </row>
    <row r="1652" customFormat="false" ht="15" hidden="false" customHeight="false" outlineLevel="0" collapsed="false">
      <c r="A1652" s="0" t="n">
        <v>1650</v>
      </c>
      <c r="B1652" s="0" t="n">
        <v>3</v>
      </c>
      <c r="C1652" s="0" t="n">
        <v>69</v>
      </c>
      <c r="D1652" s="0" t="n">
        <v>17</v>
      </c>
      <c r="E1652" s="0" t="n">
        <v>0</v>
      </c>
      <c r="F1652" s="0" t="n">
        <v>0.191518</v>
      </c>
      <c r="G1652" s="0" t="n">
        <v>0.229227</v>
      </c>
      <c r="H1652" s="0" t="n">
        <v>237200</v>
      </c>
    </row>
    <row r="1653" customFormat="false" ht="15" hidden="false" customHeight="false" outlineLevel="0" collapsed="false">
      <c r="A1653" s="0" t="n">
        <v>1651</v>
      </c>
      <c r="B1653" s="0" t="n">
        <v>3</v>
      </c>
      <c r="C1653" s="0" t="n">
        <v>69</v>
      </c>
      <c r="D1653" s="0" t="n">
        <v>18</v>
      </c>
      <c r="E1653" s="0" t="n">
        <v>0</v>
      </c>
      <c r="F1653" s="0" t="n">
        <v>0</v>
      </c>
      <c r="G1653" s="0" t="n">
        <v>0.352086</v>
      </c>
      <c r="H1653" s="0" t="n">
        <v>237200</v>
      </c>
    </row>
    <row r="1654" customFormat="false" ht="15" hidden="false" customHeight="false" outlineLevel="0" collapsed="false">
      <c r="A1654" s="0" t="n">
        <v>1652</v>
      </c>
      <c r="B1654" s="0" t="n">
        <v>3</v>
      </c>
      <c r="C1654" s="0" t="n">
        <v>69</v>
      </c>
      <c r="D1654" s="0" t="n">
        <v>19</v>
      </c>
      <c r="E1654" s="0" t="n">
        <v>1</v>
      </c>
      <c r="F1654" s="0" t="n">
        <v>0</v>
      </c>
      <c r="G1654" s="0" t="n">
        <v>0.227532</v>
      </c>
      <c r="H1654" s="0" t="n">
        <v>237000</v>
      </c>
    </row>
    <row r="1655" customFormat="false" ht="15" hidden="false" customHeight="false" outlineLevel="0" collapsed="false">
      <c r="A1655" s="0" t="n">
        <v>1653</v>
      </c>
      <c r="B1655" s="0" t="n">
        <v>3</v>
      </c>
      <c r="C1655" s="0" t="n">
        <v>69</v>
      </c>
      <c r="D1655" s="0" t="n">
        <v>20</v>
      </c>
      <c r="E1655" s="0" t="n">
        <v>1</v>
      </c>
      <c r="F1655" s="0" t="n">
        <v>0</v>
      </c>
      <c r="G1655" s="0" t="n">
        <v>0.18904</v>
      </c>
      <c r="H1655" s="0" t="n">
        <v>236800</v>
      </c>
    </row>
    <row r="1656" customFormat="false" ht="15" hidden="false" customHeight="false" outlineLevel="0" collapsed="false">
      <c r="A1656" s="0" t="n">
        <v>1654</v>
      </c>
      <c r="B1656" s="0" t="n">
        <v>3</v>
      </c>
      <c r="C1656" s="0" t="n">
        <v>69</v>
      </c>
      <c r="D1656" s="0" t="n">
        <v>21</v>
      </c>
      <c r="E1656" s="0" t="n">
        <v>0</v>
      </c>
      <c r="F1656" s="0" t="n">
        <v>0</v>
      </c>
      <c r="G1656" s="0" t="n">
        <v>0.238668</v>
      </c>
      <c r="H1656" s="0" t="n">
        <v>236800</v>
      </c>
    </row>
    <row r="1657" customFormat="false" ht="15" hidden="false" customHeight="false" outlineLevel="0" collapsed="false">
      <c r="A1657" s="0" t="n">
        <v>1655</v>
      </c>
      <c r="B1657" s="0" t="n">
        <v>3</v>
      </c>
      <c r="C1657" s="0" t="n">
        <v>69</v>
      </c>
      <c r="D1657" s="0" t="n">
        <v>22</v>
      </c>
      <c r="E1657" s="0" t="n">
        <v>0</v>
      </c>
      <c r="F1657" s="0" t="n">
        <v>0</v>
      </c>
      <c r="G1657" s="0" t="n">
        <v>0.246585</v>
      </c>
      <c r="H1657" s="0" t="n">
        <v>236800</v>
      </c>
    </row>
    <row r="1658" customFormat="false" ht="15" hidden="false" customHeight="false" outlineLevel="0" collapsed="false">
      <c r="A1658" s="0" t="n">
        <v>1656</v>
      </c>
      <c r="B1658" s="0" t="n">
        <v>3</v>
      </c>
      <c r="C1658" s="0" t="n">
        <v>69</v>
      </c>
      <c r="D1658" s="0" t="n">
        <v>23</v>
      </c>
      <c r="E1658" s="0" t="n">
        <v>0</v>
      </c>
      <c r="F1658" s="0" t="n">
        <v>0</v>
      </c>
      <c r="G1658" s="0" t="n">
        <v>0.215994</v>
      </c>
      <c r="H1658" s="0" t="n">
        <v>236800</v>
      </c>
    </row>
    <row r="1659" customFormat="false" ht="15" hidden="false" customHeight="false" outlineLevel="0" collapsed="false">
      <c r="A1659" s="0" t="n">
        <v>1657</v>
      </c>
      <c r="B1659" s="0" t="n">
        <v>3</v>
      </c>
      <c r="C1659" s="0" t="n">
        <v>70</v>
      </c>
      <c r="D1659" s="0" t="n">
        <v>0</v>
      </c>
      <c r="E1659" s="0" t="n">
        <v>0</v>
      </c>
      <c r="F1659" s="0" t="n">
        <v>0</v>
      </c>
      <c r="G1659" s="0" t="n">
        <v>0.265488</v>
      </c>
      <c r="H1659" s="0" t="n">
        <v>236800</v>
      </c>
    </row>
    <row r="1660" customFormat="false" ht="15" hidden="false" customHeight="false" outlineLevel="0" collapsed="false">
      <c r="A1660" s="0" t="n">
        <v>1658</v>
      </c>
      <c r="B1660" s="0" t="n">
        <v>3</v>
      </c>
      <c r="C1660" s="0" t="n">
        <v>70</v>
      </c>
      <c r="D1660" s="0" t="n">
        <v>1</v>
      </c>
      <c r="E1660" s="0" t="n">
        <v>0</v>
      </c>
      <c r="F1660" s="0" t="n">
        <v>0</v>
      </c>
      <c r="G1660" s="0" t="n">
        <v>0.32899</v>
      </c>
      <c r="H1660" s="0" t="n">
        <v>236800</v>
      </c>
    </row>
    <row r="1661" customFormat="false" ht="15" hidden="false" customHeight="false" outlineLevel="0" collapsed="false">
      <c r="A1661" s="0" t="n">
        <v>1659</v>
      </c>
      <c r="B1661" s="0" t="n">
        <v>3</v>
      </c>
      <c r="C1661" s="0" t="n">
        <v>70</v>
      </c>
      <c r="D1661" s="0" t="n">
        <v>2</v>
      </c>
      <c r="E1661" s="0" t="n">
        <v>0</v>
      </c>
      <c r="F1661" s="0" t="n">
        <v>0</v>
      </c>
      <c r="G1661" s="0" t="n">
        <v>0.247979</v>
      </c>
      <c r="H1661" s="0" t="n">
        <v>236800</v>
      </c>
    </row>
    <row r="1662" customFormat="false" ht="15" hidden="false" customHeight="false" outlineLevel="0" collapsed="false">
      <c r="A1662" s="0" t="n">
        <v>1660</v>
      </c>
      <c r="B1662" s="0" t="n">
        <v>3</v>
      </c>
      <c r="C1662" s="0" t="n">
        <v>70</v>
      </c>
      <c r="D1662" s="0" t="n">
        <v>3</v>
      </c>
      <c r="E1662" s="0" t="n">
        <v>0</v>
      </c>
      <c r="F1662" s="0" t="n">
        <v>0</v>
      </c>
      <c r="G1662" s="0" t="n">
        <v>0.205726</v>
      </c>
      <c r="H1662" s="0" t="n">
        <v>236800</v>
      </c>
    </row>
    <row r="1663" customFormat="false" ht="15" hidden="false" customHeight="false" outlineLevel="0" collapsed="false">
      <c r="A1663" s="0" t="n">
        <v>1661</v>
      </c>
      <c r="B1663" s="0" t="n">
        <v>3</v>
      </c>
      <c r="C1663" s="0" t="n">
        <v>70</v>
      </c>
      <c r="D1663" s="0" t="n">
        <v>4</v>
      </c>
      <c r="E1663" s="0" t="n">
        <v>0</v>
      </c>
      <c r="F1663" s="0" t="n">
        <v>0</v>
      </c>
      <c r="G1663" s="0" t="n">
        <v>0.175855</v>
      </c>
      <c r="H1663" s="0" t="n">
        <v>236800</v>
      </c>
    </row>
    <row r="1664" customFormat="false" ht="15" hidden="false" customHeight="false" outlineLevel="0" collapsed="false">
      <c r="A1664" s="0" t="n">
        <v>1662</v>
      </c>
      <c r="B1664" s="0" t="n">
        <v>3</v>
      </c>
      <c r="C1664" s="0" t="n">
        <v>70</v>
      </c>
      <c r="D1664" s="0" t="n">
        <v>5</v>
      </c>
      <c r="E1664" s="0" t="n">
        <v>0</v>
      </c>
      <c r="F1664" s="0" t="n">
        <v>0</v>
      </c>
      <c r="G1664" s="0" t="n">
        <v>0.217331</v>
      </c>
      <c r="H1664" s="0" t="n">
        <v>236800</v>
      </c>
    </row>
    <row r="1665" customFormat="false" ht="15" hidden="false" customHeight="false" outlineLevel="0" collapsed="false">
      <c r="A1665" s="0" t="n">
        <v>1663</v>
      </c>
      <c r="B1665" s="0" t="n">
        <v>3</v>
      </c>
      <c r="C1665" s="0" t="n">
        <v>70</v>
      </c>
      <c r="D1665" s="0" t="n">
        <v>6</v>
      </c>
      <c r="E1665" s="0" t="n">
        <v>0</v>
      </c>
      <c r="F1665" s="0" t="n">
        <v>0</v>
      </c>
      <c r="G1665" s="0" t="n">
        <v>0.185386</v>
      </c>
      <c r="H1665" s="0" t="n">
        <v>236800</v>
      </c>
    </row>
    <row r="1666" customFormat="false" ht="15" hidden="false" customHeight="false" outlineLevel="0" collapsed="false">
      <c r="A1666" s="0" t="n">
        <v>1664</v>
      </c>
      <c r="B1666" s="0" t="n">
        <v>3</v>
      </c>
      <c r="C1666" s="0" t="n">
        <v>70</v>
      </c>
      <c r="D1666" s="0" t="n">
        <v>7</v>
      </c>
      <c r="E1666" s="0" t="n">
        <v>1</v>
      </c>
      <c r="F1666" s="0" t="n">
        <v>0.261767</v>
      </c>
      <c r="G1666" s="0" t="n">
        <v>0.150036</v>
      </c>
      <c r="H1666" s="0" t="n">
        <v>236600</v>
      </c>
    </row>
    <row r="1667" customFormat="false" ht="15" hidden="false" customHeight="false" outlineLevel="0" collapsed="false">
      <c r="A1667" s="0" t="n">
        <v>1665</v>
      </c>
      <c r="B1667" s="0" t="n">
        <v>3</v>
      </c>
      <c r="C1667" s="0" t="n">
        <v>70</v>
      </c>
      <c r="D1667" s="0" t="n">
        <v>8</v>
      </c>
      <c r="E1667" s="0" t="n">
        <v>1</v>
      </c>
      <c r="F1667" s="0" t="n">
        <v>0.636765</v>
      </c>
      <c r="G1667" s="0" t="n">
        <v>0.154001</v>
      </c>
      <c r="H1667" s="0" t="n">
        <v>236400</v>
      </c>
    </row>
    <row r="1668" customFormat="false" ht="15" hidden="false" customHeight="false" outlineLevel="0" collapsed="false">
      <c r="A1668" s="0" t="n">
        <v>1666</v>
      </c>
      <c r="B1668" s="0" t="n">
        <v>3</v>
      </c>
      <c r="C1668" s="0" t="n">
        <v>70</v>
      </c>
      <c r="D1668" s="0" t="n">
        <v>9</v>
      </c>
      <c r="E1668" s="0" t="n">
        <v>0</v>
      </c>
      <c r="F1668" s="0" t="n">
        <v>1</v>
      </c>
      <c r="G1668" s="0" t="n">
        <v>0.141625</v>
      </c>
      <c r="H1668" s="0" t="n">
        <v>236400</v>
      </c>
    </row>
    <row r="1669" customFormat="false" ht="15" hidden="false" customHeight="false" outlineLevel="0" collapsed="false">
      <c r="A1669" s="0" t="n">
        <v>1667</v>
      </c>
      <c r="B1669" s="0" t="n">
        <v>3</v>
      </c>
      <c r="C1669" s="0" t="n">
        <v>70</v>
      </c>
      <c r="D1669" s="0" t="n">
        <v>10</v>
      </c>
      <c r="E1669" s="0" t="n">
        <v>0</v>
      </c>
      <c r="F1669" s="0" t="n">
        <v>1</v>
      </c>
      <c r="G1669" s="0" t="n">
        <v>0.154478</v>
      </c>
      <c r="H1669" s="0" t="n">
        <v>236400</v>
      </c>
    </row>
    <row r="1670" customFormat="false" ht="15" hidden="false" customHeight="false" outlineLevel="0" collapsed="false">
      <c r="A1670" s="0" t="n">
        <v>1668</v>
      </c>
      <c r="B1670" s="0" t="n">
        <v>3</v>
      </c>
      <c r="C1670" s="0" t="n">
        <v>70</v>
      </c>
      <c r="D1670" s="0" t="n">
        <v>11</v>
      </c>
      <c r="E1670" s="0" t="n">
        <v>0</v>
      </c>
      <c r="F1670" s="0" t="n">
        <v>1</v>
      </c>
      <c r="G1670" s="0" t="n">
        <v>0.247731</v>
      </c>
      <c r="H1670" s="0" t="n">
        <v>236400</v>
      </c>
    </row>
    <row r="1671" customFormat="false" ht="15" hidden="false" customHeight="false" outlineLevel="0" collapsed="false">
      <c r="A1671" s="0" t="n">
        <v>1669</v>
      </c>
      <c r="B1671" s="0" t="n">
        <v>3</v>
      </c>
      <c r="C1671" s="0" t="n">
        <v>70</v>
      </c>
      <c r="D1671" s="0" t="n">
        <v>12</v>
      </c>
      <c r="E1671" s="0" t="n">
        <v>0</v>
      </c>
      <c r="F1671" s="0" t="n">
        <v>1</v>
      </c>
      <c r="G1671" s="0" t="n">
        <v>0.234711</v>
      </c>
      <c r="H1671" s="0" t="n">
        <v>236400</v>
      </c>
    </row>
    <row r="1672" customFormat="false" ht="15" hidden="false" customHeight="false" outlineLevel="0" collapsed="false">
      <c r="A1672" s="0" t="n">
        <v>1670</v>
      </c>
      <c r="B1672" s="0" t="n">
        <v>3</v>
      </c>
      <c r="C1672" s="0" t="n">
        <v>70</v>
      </c>
      <c r="D1672" s="0" t="n">
        <v>13</v>
      </c>
      <c r="E1672" s="0" t="n">
        <v>0</v>
      </c>
      <c r="F1672" s="0" t="n">
        <v>1</v>
      </c>
      <c r="G1672" s="0" t="n">
        <v>0.224819</v>
      </c>
      <c r="H1672" s="0" t="n">
        <v>236400</v>
      </c>
    </row>
    <row r="1673" customFormat="false" ht="15" hidden="false" customHeight="false" outlineLevel="0" collapsed="false">
      <c r="A1673" s="0" t="n">
        <v>1671</v>
      </c>
      <c r="B1673" s="0" t="n">
        <v>3</v>
      </c>
      <c r="C1673" s="0" t="n">
        <v>70</v>
      </c>
      <c r="D1673" s="0" t="n">
        <v>14</v>
      </c>
      <c r="E1673" s="0" t="n">
        <v>0</v>
      </c>
      <c r="F1673" s="0" t="n">
        <v>1</v>
      </c>
      <c r="G1673" s="0" t="n">
        <v>0.18715</v>
      </c>
      <c r="H1673" s="0" t="n">
        <v>236400</v>
      </c>
    </row>
    <row r="1674" customFormat="false" ht="15" hidden="false" customHeight="false" outlineLevel="0" collapsed="false">
      <c r="A1674" s="0" t="n">
        <v>1672</v>
      </c>
      <c r="B1674" s="0" t="n">
        <v>3</v>
      </c>
      <c r="C1674" s="0" t="n">
        <v>70</v>
      </c>
      <c r="D1674" s="0" t="n">
        <v>15</v>
      </c>
      <c r="E1674" s="0" t="n">
        <v>0</v>
      </c>
      <c r="F1674" s="0" t="n">
        <v>1</v>
      </c>
      <c r="G1674" s="0" t="n">
        <v>0.174413</v>
      </c>
      <c r="H1674" s="0" t="n">
        <v>236400</v>
      </c>
    </row>
    <row r="1675" customFormat="false" ht="15" hidden="false" customHeight="false" outlineLevel="0" collapsed="false">
      <c r="A1675" s="0" t="n">
        <v>1673</v>
      </c>
      <c r="B1675" s="0" t="n">
        <v>3</v>
      </c>
      <c r="C1675" s="0" t="n">
        <v>70</v>
      </c>
      <c r="D1675" s="0" t="n">
        <v>16</v>
      </c>
      <c r="E1675" s="0" t="n">
        <v>0</v>
      </c>
      <c r="F1675" s="0" t="n">
        <v>0.636765</v>
      </c>
      <c r="G1675" s="0" t="n">
        <v>0.265054</v>
      </c>
      <c r="H1675" s="0" t="n">
        <v>236400</v>
      </c>
    </row>
    <row r="1676" customFormat="false" ht="15" hidden="false" customHeight="false" outlineLevel="0" collapsed="false">
      <c r="A1676" s="0" t="n">
        <v>1674</v>
      </c>
      <c r="B1676" s="0" t="n">
        <v>3</v>
      </c>
      <c r="C1676" s="0" t="n">
        <v>70</v>
      </c>
      <c r="D1676" s="0" t="n">
        <v>17</v>
      </c>
      <c r="E1676" s="0" t="n">
        <v>0</v>
      </c>
      <c r="F1676" s="0" t="n">
        <v>0.261767</v>
      </c>
      <c r="G1676" s="0" t="n">
        <v>0.341511</v>
      </c>
      <c r="H1676" s="0" t="n">
        <v>236400</v>
      </c>
    </row>
    <row r="1677" customFormat="false" ht="15" hidden="false" customHeight="false" outlineLevel="0" collapsed="false">
      <c r="A1677" s="0" t="n">
        <v>1675</v>
      </c>
      <c r="B1677" s="0" t="n">
        <v>3</v>
      </c>
      <c r="C1677" s="0" t="n">
        <v>70</v>
      </c>
      <c r="D1677" s="0" t="n">
        <v>18</v>
      </c>
      <c r="E1677" s="0" t="n">
        <v>0</v>
      </c>
      <c r="F1677" s="0" t="n">
        <v>0</v>
      </c>
      <c r="G1677" s="0" t="n">
        <v>0.281635</v>
      </c>
      <c r="H1677" s="0" t="n">
        <v>236400</v>
      </c>
    </row>
    <row r="1678" customFormat="false" ht="15" hidden="false" customHeight="false" outlineLevel="0" collapsed="false">
      <c r="A1678" s="0" t="n">
        <v>1676</v>
      </c>
      <c r="B1678" s="0" t="n">
        <v>3</v>
      </c>
      <c r="C1678" s="0" t="n">
        <v>70</v>
      </c>
      <c r="D1678" s="0" t="n">
        <v>19</v>
      </c>
      <c r="E1678" s="0" t="n">
        <v>1</v>
      </c>
      <c r="F1678" s="0" t="n">
        <v>0</v>
      </c>
      <c r="G1678" s="0" t="n">
        <v>0.243343</v>
      </c>
      <c r="H1678" s="0" t="n">
        <v>236200</v>
      </c>
    </row>
    <row r="1679" customFormat="false" ht="15" hidden="false" customHeight="false" outlineLevel="0" collapsed="false">
      <c r="A1679" s="0" t="n">
        <v>1677</v>
      </c>
      <c r="B1679" s="0" t="n">
        <v>3</v>
      </c>
      <c r="C1679" s="0" t="n">
        <v>70</v>
      </c>
      <c r="D1679" s="0" t="n">
        <v>20</v>
      </c>
      <c r="E1679" s="0" t="n">
        <v>1</v>
      </c>
      <c r="F1679" s="0" t="n">
        <v>0</v>
      </c>
      <c r="G1679" s="0" t="n">
        <v>0.238639</v>
      </c>
      <c r="H1679" s="0" t="n">
        <v>236000</v>
      </c>
    </row>
    <row r="1680" customFormat="false" ht="15" hidden="false" customHeight="false" outlineLevel="0" collapsed="false">
      <c r="A1680" s="0" t="n">
        <v>1678</v>
      </c>
      <c r="B1680" s="0" t="n">
        <v>3</v>
      </c>
      <c r="C1680" s="0" t="n">
        <v>70</v>
      </c>
      <c r="D1680" s="0" t="n">
        <v>21</v>
      </c>
      <c r="E1680" s="0" t="n">
        <v>0</v>
      </c>
      <c r="F1680" s="0" t="n">
        <v>0</v>
      </c>
      <c r="G1680" s="0" t="n">
        <v>0.32367</v>
      </c>
      <c r="H1680" s="0" t="n">
        <v>236000</v>
      </c>
    </row>
    <row r="1681" customFormat="false" ht="15" hidden="false" customHeight="false" outlineLevel="0" collapsed="false">
      <c r="A1681" s="0" t="n">
        <v>1679</v>
      </c>
      <c r="B1681" s="0" t="n">
        <v>3</v>
      </c>
      <c r="C1681" s="0" t="n">
        <v>70</v>
      </c>
      <c r="D1681" s="0" t="n">
        <v>22</v>
      </c>
      <c r="E1681" s="0" t="n">
        <v>0</v>
      </c>
      <c r="F1681" s="0" t="n">
        <v>0</v>
      </c>
      <c r="G1681" s="0" t="n">
        <v>0.373299</v>
      </c>
      <c r="H1681" s="0" t="n">
        <v>236000</v>
      </c>
    </row>
    <row r="1682" customFormat="false" ht="15" hidden="false" customHeight="false" outlineLevel="0" collapsed="false">
      <c r="A1682" s="0" t="n">
        <v>1680</v>
      </c>
      <c r="B1682" s="0" t="n">
        <v>3</v>
      </c>
      <c r="C1682" s="0" t="n">
        <v>70</v>
      </c>
      <c r="D1682" s="0" t="n">
        <v>23</v>
      </c>
      <c r="E1682" s="0" t="n">
        <v>0</v>
      </c>
      <c r="F1682" s="0" t="n">
        <v>0</v>
      </c>
      <c r="G1682" s="0" t="n">
        <v>0.576169</v>
      </c>
      <c r="H1682" s="0" t="n">
        <v>236000</v>
      </c>
    </row>
    <row r="1683" customFormat="false" ht="15" hidden="false" customHeight="false" outlineLevel="0" collapsed="false">
      <c r="A1683" s="0" t="n">
        <v>1681</v>
      </c>
      <c r="B1683" s="0" t="n">
        <v>3</v>
      </c>
      <c r="C1683" s="0" t="n">
        <v>71</v>
      </c>
      <c r="D1683" s="0" t="n">
        <v>0</v>
      </c>
      <c r="E1683" s="0" t="n">
        <v>0</v>
      </c>
      <c r="F1683" s="0" t="n">
        <v>0</v>
      </c>
      <c r="G1683" s="0" t="n">
        <v>0.482852</v>
      </c>
      <c r="H1683" s="0" t="n">
        <v>236000</v>
      </c>
    </row>
    <row r="1684" customFormat="false" ht="15" hidden="false" customHeight="false" outlineLevel="0" collapsed="false">
      <c r="A1684" s="0" t="n">
        <v>1682</v>
      </c>
      <c r="B1684" s="0" t="n">
        <v>3</v>
      </c>
      <c r="C1684" s="0" t="n">
        <v>71</v>
      </c>
      <c r="D1684" s="0" t="n">
        <v>1</v>
      </c>
      <c r="E1684" s="0" t="n">
        <v>0</v>
      </c>
      <c r="F1684" s="0" t="n">
        <v>0</v>
      </c>
      <c r="G1684" s="0" t="n">
        <v>0.377015</v>
      </c>
      <c r="H1684" s="0" t="n">
        <v>236000</v>
      </c>
    </row>
    <row r="1685" customFormat="false" ht="15" hidden="false" customHeight="false" outlineLevel="0" collapsed="false">
      <c r="A1685" s="0" t="n">
        <v>1683</v>
      </c>
      <c r="B1685" s="0" t="n">
        <v>3</v>
      </c>
      <c r="C1685" s="0" t="n">
        <v>71</v>
      </c>
      <c r="D1685" s="0" t="n">
        <v>2</v>
      </c>
      <c r="E1685" s="0" t="n">
        <v>0</v>
      </c>
      <c r="F1685" s="0" t="n">
        <v>0</v>
      </c>
      <c r="G1685" s="0" t="n">
        <v>0.433158</v>
      </c>
      <c r="H1685" s="0" t="n">
        <v>236000</v>
      </c>
    </row>
    <row r="1686" customFormat="false" ht="15" hidden="false" customHeight="false" outlineLevel="0" collapsed="false">
      <c r="A1686" s="0" t="n">
        <v>1684</v>
      </c>
      <c r="B1686" s="0" t="n">
        <v>3</v>
      </c>
      <c r="C1686" s="0" t="n">
        <v>71</v>
      </c>
      <c r="D1686" s="0" t="n">
        <v>3</v>
      </c>
      <c r="E1686" s="0" t="n">
        <v>0</v>
      </c>
      <c r="F1686" s="0" t="n">
        <v>0</v>
      </c>
      <c r="G1686" s="0" t="n">
        <v>0.334882</v>
      </c>
      <c r="H1686" s="0" t="n">
        <v>236000</v>
      </c>
    </row>
    <row r="1687" customFormat="false" ht="15" hidden="false" customHeight="false" outlineLevel="0" collapsed="false">
      <c r="A1687" s="0" t="n">
        <v>1685</v>
      </c>
      <c r="B1687" s="0" t="n">
        <v>3</v>
      </c>
      <c r="C1687" s="0" t="n">
        <v>71</v>
      </c>
      <c r="D1687" s="0" t="n">
        <v>4</v>
      </c>
      <c r="E1687" s="0" t="n">
        <v>0</v>
      </c>
      <c r="F1687" s="0" t="n">
        <v>0</v>
      </c>
      <c r="G1687" s="0" t="n">
        <v>0.565409</v>
      </c>
      <c r="H1687" s="0" t="n">
        <v>236000</v>
      </c>
    </row>
    <row r="1688" customFormat="false" ht="15" hidden="false" customHeight="false" outlineLevel="0" collapsed="false">
      <c r="A1688" s="0" t="n">
        <v>1686</v>
      </c>
      <c r="B1688" s="0" t="n">
        <v>3</v>
      </c>
      <c r="C1688" s="0" t="n">
        <v>71</v>
      </c>
      <c r="D1688" s="0" t="n">
        <v>5</v>
      </c>
      <c r="E1688" s="0" t="n">
        <v>0</v>
      </c>
      <c r="F1688" s="0" t="n">
        <v>0</v>
      </c>
      <c r="G1688" s="0" t="n">
        <v>0.577239</v>
      </c>
      <c r="H1688" s="0" t="n">
        <v>236000</v>
      </c>
    </row>
    <row r="1689" customFormat="false" ht="15" hidden="false" customHeight="false" outlineLevel="0" collapsed="false">
      <c r="A1689" s="0" t="n">
        <v>1687</v>
      </c>
      <c r="B1689" s="0" t="n">
        <v>3</v>
      </c>
      <c r="C1689" s="0" t="n">
        <v>71</v>
      </c>
      <c r="D1689" s="0" t="n">
        <v>6</v>
      </c>
      <c r="E1689" s="0" t="n">
        <v>0</v>
      </c>
      <c r="F1689" s="0" t="n">
        <v>0</v>
      </c>
      <c r="G1689" s="0" t="n">
        <v>0.507598</v>
      </c>
      <c r="H1689" s="0" t="n">
        <v>236000</v>
      </c>
    </row>
    <row r="1690" customFormat="false" ht="15" hidden="false" customHeight="false" outlineLevel="0" collapsed="false">
      <c r="A1690" s="0" t="n">
        <v>1688</v>
      </c>
      <c r="B1690" s="0" t="n">
        <v>3</v>
      </c>
      <c r="C1690" s="0" t="n">
        <v>71</v>
      </c>
      <c r="D1690" s="0" t="n">
        <v>7</v>
      </c>
      <c r="E1690" s="0" t="n">
        <v>1</v>
      </c>
      <c r="F1690" s="0" t="n">
        <v>0.23125</v>
      </c>
      <c r="G1690" s="0" t="n">
        <v>0.389105</v>
      </c>
      <c r="H1690" s="0" t="n">
        <v>235800</v>
      </c>
    </row>
    <row r="1691" customFormat="false" ht="15" hidden="false" customHeight="false" outlineLevel="0" collapsed="false">
      <c r="A1691" s="0" t="n">
        <v>1689</v>
      </c>
      <c r="B1691" s="0" t="n">
        <v>3</v>
      </c>
      <c r="C1691" s="0" t="n">
        <v>71</v>
      </c>
      <c r="D1691" s="0" t="n">
        <v>8</v>
      </c>
      <c r="E1691" s="0" t="n">
        <v>1</v>
      </c>
      <c r="F1691" s="0" t="n">
        <v>0.56253</v>
      </c>
      <c r="G1691" s="0" t="n">
        <v>0.36009</v>
      </c>
      <c r="H1691" s="0" t="n">
        <v>235600</v>
      </c>
    </row>
    <row r="1692" customFormat="false" ht="15" hidden="false" customHeight="false" outlineLevel="0" collapsed="false">
      <c r="A1692" s="0" t="n">
        <v>1690</v>
      </c>
      <c r="B1692" s="0" t="n">
        <v>3</v>
      </c>
      <c r="C1692" s="0" t="n">
        <v>71</v>
      </c>
      <c r="D1692" s="0" t="n">
        <v>9</v>
      </c>
      <c r="E1692" s="0" t="n">
        <v>0</v>
      </c>
      <c r="F1692" s="0" t="n">
        <v>0.898134</v>
      </c>
      <c r="G1692" s="0" t="n">
        <v>0.310613</v>
      </c>
      <c r="H1692" s="0" t="n">
        <v>235600</v>
      </c>
    </row>
    <row r="1693" customFormat="false" ht="15" hidden="false" customHeight="false" outlineLevel="0" collapsed="false">
      <c r="A1693" s="0" t="n">
        <v>1691</v>
      </c>
      <c r="B1693" s="0" t="n">
        <v>3</v>
      </c>
      <c r="C1693" s="0" t="n">
        <v>71</v>
      </c>
      <c r="D1693" s="0" t="n">
        <v>10</v>
      </c>
      <c r="E1693" s="0" t="n">
        <v>0</v>
      </c>
      <c r="F1693" s="0" t="n">
        <v>1</v>
      </c>
      <c r="G1693" s="0" t="n">
        <v>0.358776</v>
      </c>
      <c r="H1693" s="0" t="n">
        <v>235600</v>
      </c>
    </row>
    <row r="1694" customFormat="false" ht="15" hidden="false" customHeight="false" outlineLevel="0" collapsed="false">
      <c r="A1694" s="0" t="n">
        <v>1692</v>
      </c>
      <c r="B1694" s="0" t="n">
        <v>3</v>
      </c>
      <c r="C1694" s="0" t="n">
        <v>71</v>
      </c>
      <c r="D1694" s="0" t="n">
        <v>11</v>
      </c>
      <c r="E1694" s="0" t="n">
        <v>0</v>
      </c>
      <c r="F1694" s="0" t="n">
        <v>1</v>
      </c>
      <c r="G1694" s="0" t="n">
        <v>0.482094</v>
      </c>
      <c r="H1694" s="0" t="n">
        <v>235600</v>
      </c>
    </row>
    <row r="1695" customFormat="false" ht="15" hidden="false" customHeight="false" outlineLevel="0" collapsed="false">
      <c r="A1695" s="0" t="n">
        <v>1693</v>
      </c>
      <c r="B1695" s="0" t="n">
        <v>3</v>
      </c>
      <c r="C1695" s="0" t="n">
        <v>71</v>
      </c>
      <c r="D1695" s="0" t="n">
        <v>12</v>
      </c>
      <c r="E1695" s="0" t="n">
        <v>0</v>
      </c>
      <c r="F1695" s="0" t="n">
        <v>1</v>
      </c>
      <c r="G1695" s="0" t="n">
        <v>0.501321</v>
      </c>
      <c r="H1695" s="0" t="n">
        <v>235600</v>
      </c>
    </row>
    <row r="1696" customFormat="false" ht="15" hidden="false" customHeight="false" outlineLevel="0" collapsed="false">
      <c r="A1696" s="0" t="n">
        <v>1694</v>
      </c>
      <c r="B1696" s="0" t="n">
        <v>3</v>
      </c>
      <c r="C1696" s="0" t="n">
        <v>71</v>
      </c>
      <c r="D1696" s="0" t="n">
        <v>13</v>
      </c>
      <c r="E1696" s="0" t="n">
        <v>0</v>
      </c>
      <c r="F1696" s="0" t="n">
        <v>1</v>
      </c>
      <c r="G1696" s="0" t="n">
        <v>0.521404</v>
      </c>
      <c r="H1696" s="0" t="n">
        <v>235600</v>
      </c>
    </row>
    <row r="1697" customFormat="false" ht="15" hidden="false" customHeight="false" outlineLevel="0" collapsed="false">
      <c r="A1697" s="0" t="n">
        <v>1695</v>
      </c>
      <c r="B1697" s="0" t="n">
        <v>3</v>
      </c>
      <c r="C1697" s="0" t="n">
        <v>71</v>
      </c>
      <c r="D1697" s="0" t="n">
        <v>14</v>
      </c>
      <c r="E1697" s="0" t="n">
        <v>0</v>
      </c>
      <c r="F1697" s="0" t="n">
        <v>1</v>
      </c>
      <c r="G1697" s="0" t="n">
        <v>0.854468</v>
      </c>
      <c r="H1697" s="0" t="n">
        <v>235600</v>
      </c>
    </row>
    <row r="1698" customFormat="false" ht="15" hidden="false" customHeight="false" outlineLevel="0" collapsed="false">
      <c r="A1698" s="0" t="n">
        <v>1696</v>
      </c>
      <c r="B1698" s="0" t="n">
        <v>3</v>
      </c>
      <c r="C1698" s="0" t="n">
        <v>71</v>
      </c>
      <c r="D1698" s="0" t="n">
        <v>15</v>
      </c>
      <c r="E1698" s="0" t="n">
        <v>0</v>
      </c>
      <c r="F1698" s="0" t="n">
        <v>0.898134</v>
      </c>
      <c r="G1698" s="0" t="n">
        <v>1</v>
      </c>
      <c r="H1698" s="0" t="n">
        <v>235600</v>
      </c>
    </row>
    <row r="1699" customFormat="false" ht="15" hidden="false" customHeight="false" outlineLevel="0" collapsed="false">
      <c r="A1699" s="0" t="n">
        <v>1697</v>
      </c>
      <c r="B1699" s="0" t="n">
        <v>3</v>
      </c>
      <c r="C1699" s="0" t="n">
        <v>71</v>
      </c>
      <c r="D1699" s="0" t="n">
        <v>16</v>
      </c>
      <c r="E1699" s="0" t="n">
        <v>0</v>
      </c>
      <c r="F1699" s="0" t="n">
        <v>0.56253</v>
      </c>
      <c r="G1699" s="0" t="n">
        <v>1</v>
      </c>
      <c r="H1699" s="0" t="n">
        <v>235600</v>
      </c>
    </row>
    <row r="1700" customFormat="false" ht="15" hidden="false" customHeight="false" outlineLevel="0" collapsed="false">
      <c r="A1700" s="0" t="n">
        <v>1698</v>
      </c>
      <c r="B1700" s="0" t="n">
        <v>3</v>
      </c>
      <c r="C1700" s="0" t="n">
        <v>71</v>
      </c>
      <c r="D1700" s="0" t="n">
        <v>17</v>
      </c>
      <c r="E1700" s="0" t="n">
        <v>0</v>
      </c>
      <c r="F1700" s="0" t="n">
        <v>0.23125</v>
      </c>
      <c r="G1700" s="0" t="n">
        <v>0.960302</v>
      </c>
      <c r="H1700" s="0" t="n">
        <v>235600</v>
      </c>
    </row>
    <row r="1701" customFormat="false" ht="15" hidden="false" customHeight="false" outlineLevel="0" collapsed="false">
      <c r="A1701" s="0" t="n">
        <v>1699</v>
      </c>
      <c r="B1701" s="0" t="n">
        <v>3</v>
      </c>
      <c r="C1701" s="0" t="n">
        <v>71</v>
      </c>
      <c r="D1701" s="0" t="n">
        <v>18</v>
      </c>
      <c r="E1701" s="0" t="n">
        <v>0</v>
      </c>
      <c r="F1701" s="0" t="n">
        <v>0</v>
      </c>
      <c r="G1701" s="0" t="n">
        <v>1</v>
      </c>
      <c r="H1701" s="0" t="n">
        <v>235600</v>
      </c>
    </row>
    <row r="1702" customFormat="false" ht="15" hidden="false" customHeight="false" outlineLevel="0" collapsed="false">
      <c r="A1702" s="0" t="n">
        <v>1700</v>
      </c>
      <c r="B1702" s="0" t="n">
        <v>3</v>
      </c>
      <c r="C1702" s="0" t="n">
        <v>71</v>
      </c>
      <c r="D1702" s="0" t="n">
        <v>19</v>
      </c>
      <c r="E1702" s="0" t="n">
        <v>1</v>
      </c>
      <c r="F1702" s="0" t="n">
        <v>0</v>
      </c>
      <c r="G1702" s="0" t="n">
        <v>0.861757</v>
      </c>
      <c r="H1702" s="0" t="n">
        <v>235400</v>
      </c>
    </row>
    <row r="1703" customFormat="false" ht="15" hidden="false" customHeight="false" outlineLevel="0" collapsed="false">
      <c r="A1703" s="0" t="n">
        <v>1701</v>
      </c>
      <c r="B1703" s="0" t="n">
        <v>3</v>
      </c>
      <c r="C1703" s="0" t="n">
        <v>71</v>
      </c>
      <c r="D1703" s="0" t="n">
        <v>20</v>
      </c>
      <c r="E1703" s="0" t="n">
        <v>1</v>
      </c>
      <c r="F1703" s="0" t="n">
        <v>0</v>
      </c>
      <c r="G1703" s="0" t="n">
        <v>0.570671</v>
      </c>
      <c r="H1703" s="0" t="n">
        <v>235200</v>
      </c>
    </row>
    <row r="1704" customFormat="false" ht="15" hidden="false" customHeight="false" outlineLevel="0" collapsed="false">
      <c r="A1704" s="0" t="n">
        <v>1702</v>
      </c>
      <c r="B1704" s="0" t="n">
        <v>3</v>
      </c>
      <c r="C1704" s="0" t="n">
        <v>71</v>
      </c>
      <c r="D1704" s="0" t="n">
        <v>21</v>
      </c>
      <c r="E1704" s="0" t="n">
        <v>0</v>
      </c>
      <c r="F1704" s="0" t="n">
        <v>0</v>
      </c>
      <c r="G1704" s="0" t="n">
        <v>0.363744</v>
      </c>
      <c r="H1704" s="0" t="n">
        <v>235200</v>
      </c>
    </row>
    <row r="1705" customFormat="false" ht="15" hidden="false" customHeight="false" outlineLevel="0" collapsed="false">
      <c r="A1705" s="0" t="n">
        <v>1703</v>
      </c>
      <c r="B1705" s="0" t="n">
        <v>3</v>
      </c>
      <c r="C1705" s="0" t="n">
        <v>71</v>
      </c>
      <c r="D1705" s="0" t="n">
        <v>22</v>
      </c>
      <c r="E1705" s="0" t="n">
        <v>0</v>
      </c>
      <c r="F1705" s="0" t="n">
        <v>0</v>
      </c>
      <c r="G1705" s="0" t="n">
        <v>0.458135</v>
      </c>
      <c r="H1705" s="0" t="n">
        <v>235200</v>
      </c>
    </row>
    <row r="1706" customFormat="false" ht="15" hidden="false" customHeight="false" outlineLevel="0" collapsed="false">
      <c r="A1706" s="0" t="n">
        <v>1704</v>
      </c>
      <c r="B1706" s="0" t="n">
        <v>3</v>
      </c>
      <c r="C1706" s="0" t="n">
        <v>71</v>
      </c>
      <c r="D1706" s="0" t="n">
        <v>23</v>
      </c>
      <c r="E1706" s="0" t="n">
        <v>0</v>
      </c>
      <c r="F1706" s="0" t="n">
        <v>0</v>
      </c>
      <c r="G1706" s="0" t="n">
        <v>0.364408</v>
      </c>
      <c r="H1706" s="0" t="n">
        <v>235200</v>
      </c>
    </row>
    <row r="1707" customFormat="false" ht="15" hidden="false" customHeight="false" outlineLevel="0" collapsed="false">
      <c r="A1707" s="0" t="n">
        <v>1705</v>
      </c>
      <c r="B1707" s="0" t="n">
        <v>3</v>
      </c>
      <c r="C1707" s="0" t="n">
        <v>72</v>
      </c>
      <c r="D1707" s="0" t="n">
        <v>0</v>
      </c>
      <c r="E1707" s="0" t="n">
        <v>0</v>
      </c>
      <c r="F1707" s="0" t="n">
        <v>0</v>
      </c>
      <c r="G1707" s="0" t="n">
        <v>0.319282</v>
      </c>
      <c r="H1707" s="0" t="n">
        <v>235200</v>
      </c>
    </row>
    <row r="1708" customFormat="false" ht="15" hidden="false" customHeight="false" outlineLevel="0" collapsed="false">
      <c r="A1708" s="0" t="n">
        <v>1706</v>
      </c>
      <c r="B1708" s="0" t="n">
        <v>3</v>
      </c>
      <c r="C1708" s="0" t="n">
        <v>72</v>
      </c>
      <c r="D1708" s="0" t="n">
        <v>1</v>
      </c>
      <c r="E1708" s="0" t="n">
        <v>0</v>
      </c>
      <c r="F1708" s="0" t="n">
        <v>0</v>
      </c>
      <c r="G1708" s="0" t="n">
        <v>0.28333</v>
      </c>
      <c r="H1708" s="0" t="n">
        <v>235200</v>
      </c>
    </row>
    <row r="1709" customFormat="false" ht="15" hidden="false" customHeight="false" outlineLevel="0" collapsed="false">
      <c r="A1709" s="0" t="n">
        <v>1707</v>
      </c>
      <c r="B1709" s="0" t="n">
        <v>3</v>
      </c>
      <c r="C1709" s="0" t="n">
        <v>72</v>
      </c>
      <c r="D1709" s="0" t="n">
        <v>2</v>
      </c>
      <c r="E1709" s="0" t="n">
        <v>0</v>
      </c>
      <c r="F1709" s="0" t="n">
        <v>0</v>
      </c>
      <c r="G1709" s="0" t="n">
        <v>0.208717</v>
      </c>
      <c r="H1709" s="0" t="n">
        <v>235200</v>
      </c>
    </row>
    <row r="1710" customFormat="false" ht="15" hidden="false" customHeight="false" outlineLevel="0" collapsed="false">
      <c r="A1710" s="0" t="n">
        <v>1708</v>
      </c>
      <c r="B1710" s="0" t="n">
        <v>3</v>
      </c>
      <c r="C1710" s="0" t="n">
        <v>72</v>
      </c>
      <c r="D1710" s="0" t="n">
        <v>3</v>
      </c>
      <c r="E1710" s="0" t="n">
        <v>0</v>
      </c>
      <c r="F1710" s="0" t="n">
        <v>0</v>
      </c>
      <c r="G1710" s="0" t="n">
        <v>0.265728</v>
      </c>
      <c r="H1710" s="0" t="n">
        <v>235200</v>
      </c>
    </row>
    <row r="1711" customFormat="false" ht="15" hidden="false" customHeight="false" outlineLevel="0" collapsed="false">
      <c r="A1711" s="0" t="n">
        <v>1709</v>
      </c>
      <c r="B1711" s="0" t="n">
        <v>3</v>
      </c>
      <c r="C1711" s="0" t="n">
        <v>72</v>
      </c>
      <c r="D1711" s="0" t="n">
        <v>4</v>
      </c>
      <c r="E1711" s="0" t="n">
        <v>0</v>
      </c>
      <c r="F1711" s="0" t="n">
        <v>0</v>
      </c>
      <c r="G1711" s="0" t="n">
        <v>0.246263</v>
      </c>
      <c r="H1711" s="0" t="n">
        <v>235200</v>
      </c>
    </row>
    <row r="1712" customFormat="false" ht="15" hidden="false" customHeight="false" outlineLevel="0" collapsed="false">
      <c r="A1712" s="0" t="n">
        <v>1710</v>
      </c>
      <c r="B1712" s="0" t="n">
        <v>3</v>
      </c>
      <c r="C1712" s="0" t="n">
        <v>72</v>
      </c>
      <c r="D1712" s="0" t="n">
        <v>5</v>
      </c>
      <c r="E1712" s="0" t="n">
        <v>0</v>
      </c>
      <c r="F1712" s="0" t="n">
        <v>0</v>
      </c>
      <c r="G1712" s="0" t="n">
        <v>0.259061</v>
      </c>
      <c r="H1712" s="0" t="n">
        <v>235200</v>
      </c>
    </row>
    <row r="1713" customFormat="false" ht="15" hidden="false" customHeight="false" outlineLevel="0" collapsed="false">
      <c r="A1713" s="0" t="n">
        <v>1711</v>
      </c>
      <c r="B1713" s="0" t="n">
        <v>3</v>
      </c>
      <c r="C1713" s="0" t="n">
        <v>72</v>
      </c>
      <c r="D1713" s="0" t="n">
        <v>6</v>
      </c>
      <c r="E1713" s="0" t="n">
        <v>0</v>
      </c>
      <c r="F1713" s="0" t="n">
        <v>0</v>
      </c>
      <c r="G1713" s="0" t="n">
        <v>0.221193</v>
      </c>
      <c r="H1713" s="0" t="n">
        <v>235200</v>
      </c>
    </row>
    <row r="1714" customFormat="false" ht="15" hidden="false" customHeight="false" outlineLevel="0" collapsed="false">
      <c r="A1714" s="0" t="n">
        <v>1712</v>
      </c>
      <c r="B1714" s="0" t="n">
        <v>3</v>
      </c>
      <c r="C1714" s="0" t="n">
        <v>72</v>
      </c>
      <c r="D1714" s="0" t="n">
        <v>7</v>
      </c>
      <c r="E1714" s="0" t="n">
        <v>1</v>
      </c>
      <c r="F1714" s="0" t="n">
        <v>0.223372</v>
      </c>
      <c r="G1714" s="0" t="n">
        <v>0.16528</v>
      </c>
      <c r="H1714" s="0" t="n">
        <v>235000</v>
      </c>
    </row>
    <row r="1715" customFormat="false" ht="15" hidden="false" customHeight="false" outlineLevel="0" collapsed="false">
      <c r="A1715" s="0" t="n">
        <v>1713</v>
      </c>
      <c r="B1715" s="0" t="n">
        <v>3</v>
      </c>
      <c r="C1715" s="0" t="n">
        <v>72</v>
      </c>
      <c r="D1715" s="0" t="n">
        <v>8</v>
      </c>
      <c r="E1715" s="0" t="n">
        <v>1</v>
      </c>
      <c r="F1715" s="0" t="n">
        <v>0.543367</v>
      </c>
      <c r="G1715" s="0" t="n">
        <v>0.217671</v>
      </c>
      <c r="H1715" s="0" t="n">
        <v>234800</v>
      </c>
    </row>
    <row r="1716" customFormat="false" ht="15" hidden="false" customHeight="false" outlineLevel="0" collapsed="false">
      <c r="A1716" s="0" t="n">
        <v>1714</v>
      </c>
      <c r="B1716" s="0" t="n">
        <v>3</v>
      </c>
      <c r="C1716" s="0" t="n">
        <v>72</v>
      </c>
      <c r="D1716" s="0" t="n">
        <v>9</v>
      </c>
      <c r="E1716" s="0" t="n">
        <v>0</v>
      </c>
      <c r="F1716" s="0" t="n">
        <v>0.867538</v>
      </c>
      <c r="G1716" s="0" t="n">
        <v>0.161855</v>
      </c>
      <c r="H1716" s="0" t="n">
        <v>234800</v>
      </c>
    </row>
    <row r="1717" customFormat="false" ht="15" hidden="false" customHeight="false" outlineLevel="0" collapsed="false">
      <c r="A1717" s="0" t="n">
        <v>1715</v>
      </c>
      <c r="B1717" s="0" t="n">
        <v>3</v>
      </c>
      <c r="C1717" s="0" t="n">
        <v>72</v>
      </c>
      <c r="D1717" s="0" t="n">
        <v>10</v>
      </c>
      <c r="E1717" s="0" t="n">
        <v>0</v>
      </c>
      <c r="F1717" s="0" t="n">
        <v>1</v>
      </c>
      <c r="G1717" s="0" t="n">
        <v>0.142865</v>
      </c>
      <c r="H1717" s="0" t="n">
        <v>234800</v>
      </c>
    </row>
    <row r="1718" customFormat="false" ht="15" hidden="false" customHeight="false" outlineLevel="0" collapsed="false">
      <c r="A1718" s="0" t="n">
        <v>1716</v>
      </c>
      <c r="B1718" s="0" t="n">
        <v>3</v>
      </c>
      <c r="C1718" s="0" t="n">
        <v>72</v>
      </c>
      <c r="D1718" s="0" t="n">
        <v>11</v>
      </c>
      <c r="E1718" s="0" t="n">
        <v>0</v>
      </c>
      <c r="F1718" s="0" t="n">
        <v>1</v>
      </c>
      <c r="G1718" s="0" t="n">
        <v>0.146102</v>
      </c>
      <c r="H1718" s="0" t="n">
        <v>234800</v>
      </c>
    </row>
    <row r="1719" customFormat="false" ht="15" hidden="false" customHeight="false" outlineLevel="0" collapsed="false">
      <c r="A1719" s="0" t="n">
        <v>1717</v>
      </c>
      <c r="B1719" s="0" t="n">
        <v>3</v>
      </c>
      <c r="C1719" s="0" t="n">
        <v>72</v>
      </c>
      <c r="D1719" s="0" t="n">
        <v>12</v>
      </c>
      <c r="E1719" s="0" t="n">
        <v>0</v>
      </c>
      <c r="F1719" s="0" t="n">
        <v>1</v>
      </c>
      <c r="G1719" s="0" t="n">
        <v>0.175091</v>
      </c>
      <c r="H1719" s="0" t="n">
        <v>234800</v>
      </c>
    </row>
    <row r="1720" customFormat="false" ht="15" hidden="false" customHeight="false" outlineLevel="0" collapsed="false">
      <c r="A1720" s="0" t="n">
        <v>1718</v>
      </c>
      <c r="B1720" s="0" t="n">
        <v>3</v>
      </c>
      <c r="C1720" s="0" t="n">
        <v>72</v>
      </c>
      <c r="D1720" s="0" t="n">
        <v>13</v>
      </c>
      <c r="E1720" s="0" t="n">
        <v>0</v>
      </c>
      <c r="F1720" s="0" t="n">
        <v>1</v>
      </c>
      <c r="G1720" s="0" t="n">
        <v>0.161004</v>
      </c>
      <c r="H1720" s="0" t="n">
        <v>234800</v>
      </c>
    </row>
    <row r="1721" customFormat="false" ht="15" hidden="false" customHeight="false" outlineLevel="0" collapsed="false">
      <c r="A1721" s="0" t="n">
        <v>1719</v>
      </c>
      <c r="B1721" s="0" t="n">
        <v>3</v>
      </c>
      <c r="C1721" s="0" t="n">
        <v>72</v>
      </c>
      <c r="D1721" s="0" t="n">
        <v>14</v>
      </c>
      <c r="E1721" s="0" t="n">
        <v>0</v>
      </c>
      <c r="F1721" s="0" t="n">
        <v>1</v>
      </c>
      <c r="G1721" s="0" t="n">
        <v>0.237479</v>
      </c>
      <c r="H1721" s="0" t="n">
        <v>234800</v>
      </c>
    </row>
    <row r="1722" customFormat="false" ht="15" hidden="false" customHeight="false" outlineLevel="0" collapsed="false">
      <c r="A1722" s="0" t="n">
        <v>1720</v>
      </c>
      <c r="B1722" s="0" t="n">
        <v>3</v>
      </c>
      <c r="C1722" s="0" t="n">
        <v>72</v>
      </c>
      <c r="D1722" s="0" t="n">
        <v>15</v>
      </c>
      <c r="E1722" s="0" t="n">
        <v>0</v>
      </c>
      <c r="F1722" s="0" t="n">
        <v>0.867538</v>
      </c>
      <c r="G1722" s="0" t="n">
        <v>0.22338</v>
      </c>
      <c r="H1722" s="0" t="n">
        <v>234800</v>
      </c>
    </row>
    <row r="1723" customFormat="false" ht="15" hidden="false" customHeight="false" outlineLevel="0" collapsed="false">
      <c r="A1723" s="0" t="n">
        <v>1721</v>
      </c>
      <c r="B1723" s="0" t="n">
        <v>3</v>
      </c>
      <c r="C1723" s="0" t="n">
        <v>72</v>
      </c>
      <c r="D1723" s="0" t="n">
        <v>16</v>
      </c>
      <c r="E1723" s="0" t="n">
        <v>0</v>
      </c>
      <c r="F1723" s="0" t="n">
        <v>0.543367</v>
      </c>
      <c r="G1723" s="0" t="n">
        <v>0.267514</v>
      </c>
      <c r="H1723" s="0" t="n">
        <v>234800</v>
      </c>
    </row>
    <row r="1724" customFormat="false" ht="15" hidden="false" customHeight="false" outlineLevel="0" collapsed="false">
      <c r="A1724" s="0" t="n">
        <v>1722</v>
      </c>
      <c r="B1724" s="0" t="n">
        <v>3</v>
      </c>
      <c r="C1724" s="0" t="n">
        <v>72</v>
      </c>
      <c r="D1724" s="0" t="n">
        <v>17</v>
      </c>
      <c r="E1724" s="0" t="n">
        <v>0</v>
      </c>
      <c r="F1724" s="0" t="n">
        <v>0.223372</v>
      </c>
      <c r="G1724" s="0" t="n">
        <v>0.190519</v>
      </c>
      <c r="H1724" s="0" t="n">
        <v>234800</v>
      </c>
    </row>
    <row r="1725" customFormat="false" ht="15" hidden="false" customHeight="false" outlineLevel="0" collapsed="false">
      <c r="A1725" s="0" t="n">
        <v>1723</v>
      </c>
      <c r="B1725" s="0" t="n">
        <v>3</v>
      </c>
      <c r="C1725" s="0" t="n">
        <v>72</v>
      </c>
      <c r="D1725" s="0" t="n">
        <v>18</v>
      </c>
      <c r="E1725" s="0" t="n">
        <v>0</v>
      </c>
      <c r="F1725" s="0" t="n">
        <v>0</v>
      </c>
      <c r="G1725" s="0" t="n">
        <v>0.195892</v>
      </c>
      <c r="H1725" s="0" t="n">
        <v>234800</v>
      </c>
    </row>
    <row r="1726" customFormat="false" ht="15" hidden="false" customHeight="false" outlineLevel="0" collapsed="false">
      <c r="A1726" s="0" t="n">
        <v>1724</v>
      </c>
      <c r="B1726" s="0" t="n">
        <v>3</v>
      </c>
      <c r="C1726" s="0" t="n">
        <v>72</v>
      </c>
      <c r="D1726" s="0" t="n">
        <v>19</v>
      </c>
      <c r="E1726" s="0" t="n">
        <v>1</v>
      </c>
      <c r="F1726" s="0" t="n">
        <v>0</v>
      </c>
      <c r="G1726" s="0" t="n">
        <v>0.153316</v>
      </c>
      <c r="H1726" s="0" t="n">
        <v>234600</v>
      </c>
    </row>
    <row r="1727" customFormat="false" ht="15" hidden="false" customHeight="false" outlineLevel="0" collapsed="false">
      <c r="A1727" s="0" t="n">
        <v>1725</v>
      </c>
      <c r="B1727" s="0" t="n">
        <v>3</v>
      </c>
      <c r="C1727" s="0" t="n">
        <v>72</v>
      </c>
      <c r="D1727" s="0" t="n">
        <v>20</v>
      </c>
      <c r="E1727" s="0" t="n">
        <v>1</v>
      </c>
      <c r="F1727" s="0" t="n">
        <v>0</v>
      </c>
      <c r="G1727" s="0" t="n">
        <v>0.149456</v>
      </c>
      <c r="H1727" s="0" t="n">
        <v>234400</v>
      </c>
    </row>
    <row r="1728" customFormat="false" ht="15" hidden="false" customHeight="false" outlineLevel="0" collapsed="false">
      <c r="A1728" s="0" t="n">
        <v>1726</v>
      </c>
      <c r="B1728" s="0" t="n">
        <v>3</v>
      </c>
      <c r="C1728" s="0" t="n">
        <v>72</v>
      </c>
      <c r="D1728" s="0" t="n">
        <v>21</v>
      </c>
      <c r="E1728" s="0" t="n">
        <v>0</v>
      </c>
      <c r="F1728" s="0" t="n">
        <v>0</v>
      </c>
      <c r="G1728" s="0" t="n">
        <v>0.194995</v>
      </c>
      <c r="H1728" s="0" t="n">
        <v>234400</v>
      </c>
    </row>
    <row r="1729" customFormat="false" ht="15" hidden="false" customHeight="false" outlineLevel="0" collapsed="false">
      <c r="A1729" s="0" t="n">
        <v>1727</v>
      </c>
      <c r="B1729" s="0" t="n">
        <v>3</v>
      </c>
      <c r="C1729" s="0" t="n">
        <v>72</v>
      </c>
      <c r="D1729" s="0" t="n">
        <v>22</v>
      </c>
      <c r="E1729" s="0" t="n">
        <v>0</v>
      </c>
      <c r="F1729" s="0" t="n">
        <v>0</v>
      </c>
      <c r="G1729" s="0" t="n">
        <v>0.174805</v>
      </c>
      <c r="H1729" s="0" t="n">
        <v>234400</v>
      </c>
    </row>
    <row r="1730" customFormat="false" ht="15" hidden="false" customHeight="false" outlineLevel="0" collapsed="false">
      <c r="A1730" s="0" t="n">
        <v>1728</v>
      </c>
      <c r="B1730" s="0" t="n">
        <v>3</v>
      </c>
      <c r="C1730" s="0" t="n">
        <v>72</v>
      </c>
      <c r="D1730" s="0" t="n">
        <v>23</v>
      </c>
      <c r="E1730" s="0" t="n">
        <v>0</v>
      </c>
      <c r="F1730" s="0" t="n">
        <v>0</v>
      </c>
      <c r="G1730" s="0" t="n">
        <v>0.219679</v>
      </c>
      <c r="H1730" s="0" t="n">
        <v>234400</v>
      </c>
    </row>
    <row r="1731" customFormat="false" ht="15" hidden="false" customHeight="false" outlineLevel="0" collapsed="false">
      <c r="A1731" s="0" t="n">
        <v>1729</v>
      </c>
      <c r="B1731" s="0" t="n">
        <v>3</v>
      </c>
      <c r="C1731" s="0" t="n">
        <v>73</v>
      </c>
      <c r="D1731" s="0" t="n">
        <v>0</v>
      </c>
      <c r="E1731" s="0" t="n">
        <v>0</v>
      </c>
      <c r="F1731" s="0" t="n">
        <v>0</v>
      </c>
      <c r="G1731" s="0" t="n">
        <v>0.166663</v>
      </c>
      <c r="H1731" s="0" t="n">
        <v>234400</v>
      </c>
    </row>
    <row r="1732" customFormat="false" ht="15" hidden="false" customHeight="false" outlineLevel="0" collapsed="false">
      <c r="A1732" s="0" t="n">
        <v>1730</v>
      </c>
      <c r="B1732" s="0" t="n">
        <v>3</v>
      </c>
      <c r="C1732" s="0" t="n">
        <v>73</v>
      </c>
      <c r="D1732" s="0" t="n">
        <v>1</v>
      </c>
      <c r="E1732" s="0" t="n">
        <v>0</v>
      </c>
      <c r="F1732" s="0" t="n">
        <v>0</v>
      </c>
      <c r="G1732" s="0" t="n">
        <v>0.0976</v>
      </c>
      <c r="H1732" s="0" t="n">
        <v>234400</v>
      </c>
    </row>
    <row r="1733" customFormat="false" ht="15" hidden="false" customHeight="false" outlineLevel="0" collapsed="false">
      <c r="A1733" s="0" t="n">
        <v>1731</v>
      </c>
      <c r="B1733" s="0" t="n">
        <v>3</v>
      </c>
      <c r="C1733" s="0" t="n">
        <v>73</v>
      </c>
      <c r="D1733" s="0" t="n">
        <v>2</v>
      </c>
      <c r="E1733" s="0" t="n">
        <v>0</v>
      </c>
      <c r="F1733" s="0" t="n">
        <v>0</v>
      </c>
      <c r="G1733" s="0" t="n">
        <v>0.167395</v>
      </c>
      <c r="H1733" s="0" t="n">
        <v>234400</v>
      </c>
    </row>
    <row r="1734" customFormat="false" ht="15" hidden="false" customHeight="false" outlineLevel="0" collapsed="false">
      <c r="A1734" s="0" t="n">
        <v>1732</v>
      </c>
      <c r="B1734" s="0" t="n">
        <v>3</v>
      </c>
      <c r="C1734" s="0" t="n">
        <v>73</v>
      </c>
      <c r="D1734" s="0" t="n">
        <v>3</v>
      </c>
      <c r="E1734" s="0" t="n">
        <v>0</v>
      </c>
      <c r="F1734" s="0" t="n">
        <v>0</v>
      </c>
      <c r="G1734" s="0" t="n">
        <v>0.304279</v>
      </c>
      <c r="H1734" s="0" t="n">
        <v>234400</v>
      </c>
    </row>
    <row r="1735" customFormat="false" ht="15" hidden="false" customHeight="false" outlineLevel="0" collapsed="false">
      <c r="A1735" s="0" t="n">
        <v>1733</v>
      </c>
      <c r="B1735" s="0" t="n">
        <v>3</v>
      </c>
      <c r="C1735" s="0" t="n">
        <v>73</v>
      </c>
      <c r="D1735" s="0" t="n">
        <v>4</v>
      </c>
      <c r="E1735" s="0" t="n">
        <v>0</v>
      </c>
      <c r="F1735" s="0" t="n">
        <v>0</v>
      </c>
      <c r="G1735" s="0" t="n">
        <v>0.304689</v>
      </c>
      <c r="H1735" s="0" t="n">
        <v>234400</v>
      </c>
    </row>
    <row r="1736" customFormat="false" ht="15" hidden="false" customHeight="false" outlineLevel="0" collapsed="false">
      <c r="A1736" s="0" t="n">
        <v>1734</v>
      </c>
      <c r="B1736" s="0" t="n">
        <v>3</v>
      </c>
      <c r="C1736" s="0" t="n">
        <v>73</v>
      </c>
      <c r="D1736" s="0" t="n">
        <v>5</v>
      </c>
      <c r="E1736" s="0" t="n">
        <v>0</v>
      </c>
      <c r="F1736" s="0" t="n">
        <v>0</v>
      </c>
      <c r="G1736" s="0" t="n">
        <v>0.459314</v>
      </c>
      <c r="H1736" s="0" t="n">
        <v>234400</v>
      </c>
    </row>
    <row r="1737" customFormat="false" ht="15" hidden="false" customHeight="false" outlineLevel="0" collapsed="false">
      <c r="A1737" s="0" t="n">
        <v>1735</v>
      </c>
      <c r="B1737" s="0" t="n">
        <v>3</v>
      </c>
      <c r="C1737" s="0" t="n">
        <v>73</v>
      </c>
      <c r="D1737" s="0" t="n">
        <v>6</v>
      </c>
      <c r="E1737" s="0" t="n">
        <v>0</v>
      </c>
      <c r="F1737" s="0" t="n">
        <v>0</v>
      </c>
      <c r="G1737" s="0" t="n">
        <v>0.696195</v>
      </c>
      <c r="H1737" s="0" t="n">
        <v>234400</v>
      </c>
    </row>
    <row r="1738" customFormat="false" ht="15" hidden="false" customHeight="false" outlineLevel="0" collapsed="false">
      <c r="A1738" s="0" t="n">
        <v>1736</v>
      </c>
      <c r="B1738" s="0" t="n">
        <v>3</v>
      </c>
      <c r="C1738" s="0" t="n">
        <v>73</v>
      </c>
      <c r="D1738" s="0" t="n">
        <v>7</v>
      </c>
      <c r="E1738" s="0" t="n">
        <v>1</v>
      </c>
      <c r="F1738" s="0" t="n">
        <v>0.236457</v>
      </c>
      <c r="G1738" s="0" t="n">
        <v>0.538318</v>
      </c>
      <c r="H1738" s="0" t="n">
        <v>234200</v>
      </c>
    </row>
    <row r="1739" customFormat="false" ht="15" hidden="false" customHeight="false" outlineLevel="0" collapsed="false">
      <c r="A1739" s="0" t="n">
        <v>1737</v>
      </c>
      <c r="B1739" s="0" t="n">
        <v>3</v>
      </c>
      <c r="C1739" s="0" t="n">
        <v>73</v>
      </c>
      <c r="D1739" s="0" t="n">
        <v>8</v>
      </c>
      <c r="E1739" s="0" t="n">
        <v>1</v>
      </c>
      <c r="F1739" s="0" t="n">
        <v>0.575198</v>
      </c>
      <c r="G1739" s="0" t="n">
        <v>0.380663</v>
      </c>
      <c r="H1739" s="0" t="n">
        <v>234000</v>
      </c>
    </row>
    <row r="1740" customFormat="false" ht="15" hidden="false" customHeight="false" outlineLevel="0" collapsed="false">
      <c r="A1740" s="0" t="n">
        <v>1738</v>
      </c>
      <c r="B1740" s="0" t="n">
        <v>3</v>
      </c>
      <c r="C1740" s="0" t="n">
        <v>73</v>
      </c>
      <c r="D1740" s="0" t="n">
        <v>9</v>
      </c>
      <c r="E1740" s="0" t="n">
        <v>0</v>
      </c>
      <c r="F1740" s="0" t="n">
        <v>0.918359</v>
      </c>
      <c r="G1740" s="0" t="n">
        <v>0.431867</v>
      </c>
      <c r="H1740" s="0" t="n">
        <v>234000</v>
      </c>
    </row>
    <row r="1741" customFormat="false" ht="15" hidden="false" customHeight="false" outlineLevel="0" collapsed="false">
      <c r="A1741" s="0" t="n">
        <v>1739</v>
      </c>
      <c r="B1741" s="0" t="n">
        <v>3</v>
      </c>
      <c r="C1741" s="0" t="n">
        <v>73</v>
      </c>
      <c r="D1741" s="0" t="n">
        <v>10</v>
      </c>
      <c r="E1741" s="0" t="n">
        <v>0</v>
      </c>
      <c r="F1741" s="0" t="n">
        <v>1</v>
      </c>
      <c r="G1741" s="0" t="n">
        <v>0.298329</v>
      </c>
      <c r="H1741" s="0" t="n">
        <v>234000</v>
      </c>
    </row>
    <row r="1742" customFormat="false" ht="15" hidden="false" customHeight="false" outlineLevel="0" collapsed="false">
      <c r="A1742" s="0" t="n">
        <v>1740</v>
      </c>
      <c r="B1742" s="0" t="n">
        <v>3</v>
      </c>
      <c r="C1742" s="0" t="n">
        <v>73</v>
      </c>
      <c r="D1742" s="0" t="n">
        <v>11</v>
      </c>
      <c r="E1742" s="0" t="n">
        <v>0</v>
      </c>
      <c r="F1742" s="0" t="n">
        <v>1</v>
      </c>
      <c r="G1742" s="0" t="n">
        <v>0.270741</v>
      </c>
      <c r="H1742" s="0" t="n">
        <v>234000</v>
      </c>
    </row>
    <row r="1743" customFormat="false" ht="15" hidden="false" customHeight="false" outlineLevel="0" collapsed="false">
      <c r="A1743" s="0" t="n">
        <v>1741</v>
      </c>
      <c r="B1743" s="0" t="n">
        <v>3</v>
      </c>
      <c r="C1743" s="0" t="n">
        <v>73</v>
      </c>
      <c r="D1743" s="0" t="n">
        <v>12</v>
      </c>
      <c r="E1743" s="0" t="n">
        <v>0</v>
      </c>
      <c r="F1743" s="0" t="n">
        <v>1</v>
      </c>
      <c r="G1743" s="0" t="n">
        <v>0.196279</v>
      </c>
      <c r="H1743" s="0" t="n">
        <v>234000</v>
      </c>
    </row>
    <row r="1744" customFormat="false" ht="15" hidden="false" customHeight="false" outlineLevel="0" collapsed="false">
      <c r="A1744" s="0" t="n">
        <v>1742</v>
      </c>
      <c r="B1744" s="0" t="n">
        <v>3</v>
      </c>
      <c r="C1744" s="0" t="n">
        <v>73</v>
      </c>
      <c r="D1744" s="0" t="n">
        <v>13</v>
      </c>
      <c r="E1744" s="0" t="n">
        <v>0</v>
      </c>
      <c r="F1744" s="0" t="n">
        <v>1</v>
      </c>
      <c r="G1744" s="0" t="n">
        <v>0.211131</v>
      </c>
      <c r="H1744" s="0" t="n">
        <v>234000</v>
      </c>
    </row>
    <row r="1745" customFormat="false" ht="15" hidden="false" customHeight="false" outlineLevel="0" collapsed="false">
      <c r="A1745" s="0" t="n">
        <v>1743</v>
      </c>
      <c r="B1745" s="0" t="n">
        <v>3</v>
      </c>
      <c r="C1745" s="0" t="n">
        <v>73</v>
      </c>
      <c r="D1745" s="0" t="n">
        <v>14</v>
      </c>
      <c r="E1745" s="0" t="n">
        <v>0</v>
      </c>
      <c r="F1745" s="0" t="n">
        <v>1</v>
      </c>
      <c r="G1745" s="0" t="n">
        <v>0.186953</v>
      </c>
      <c r="H1745" s="0" t="n">
        <v>234000</v>
      </c>
    </row>
    <row r="1746" customFormat="false" ht="15" hidden="false" customHeight="false" outlineLevel="0" collapsed="false">
      <c r="A1746" s="0" t="n">
        <v>1744</v>
      </c>
      <c r="B1746" s="0" t="n">
        <v>3</v>
      </c>
      <c r="C1746" s="0" t="n">
        <v>73</v>
      </c>
      <c r="D1746" s="0" t="n">
        <v>15</v>
      </c>
      <c r="E1746" s="0" t="n">
        <v>0</v>
      </c>
      <c r="F1746" s="0" t="n">
        <v>0.918359</v>
      </c>
      <c r="G1746" s="0" t="n">
        <v>0.197022</v>
      </c>
      <c r="H1746" s="0" t="n">
        <v>234000</v>
      </c>
    </row>
    <row r="1747" customFormat="false" ht="15" hidden="false" customHeight="false" outlineLevel="0" collapsed="false">
      <c r="A1747" s="0" t="n">
        <v>1745</v>
      </c>
      <c r="B1747" s="0" t="n">
        <v>3</v>
      </c>
      <c r="C1747" s="0" t="n">
        <v>73</v>
      </c>
      <c r="D1747" s="0" t="n">
        <v>16</v>
      </c>
      <c r="E1747" s="0" t="n">
        <v>0</v>
      </c>
      <c r="F1747" s="0" t="n">
        <v>0.575198</v>
      </c>
      <c r="G1747" s="0" t="n">
        <v>0.194958</v>
      </c>
      <c r="H1747" s="0" t="n">
        <v>234000</v>
      </c>
    </row>
    <row r="1748" customFormat="false" ht="15" hidden="false" customHeight="false" outlineLevel="0" collapsed="false">
      <c r="A1748" s="0" t="n">
        <v>1746</v>
      </c>
      <c r="B1748" s="0" t="n">
        <v>3</v>
      </c>
      <c r="C1748" s="0" t="n">
        <v>73</v>
      </c>
      <c r="D1748" s="0" t="n">
        <v>17</v>
      </c>
      <c r="E1748" s="0" t="n">
        <v>0</v>
      </c>
      <c r="F1748" s="0" t="n">
        <v>0.236457</v>
      </c>
      <c r="G1748" s="0" t="n">
        <v>0.20424</v>
      </c>
      <c r="H1748" s="0" t="n">
        <v>234000</v>
      </c>
    </row>
    <row r="1749" customFormat="false" ht="15" hidden="false" customHeight="false" outlineLevel="0" collapsed="false">
      <c r="A1749" s="0" t="n">
        <v>1747</v>
      </c>
      <c r="B1749" s="0" t="n">
        <v>3</v>
      </c>
      <c r="C1749" s="0" t="n">
        <v>73</v>
      </c>
      <c r="D1749" s="0" t="n">
        <v>18</v>
      </c>
      <c r="E1749" s="0" t="n">
        <v>0</v>
      </c>
      <c r="F1749" s="0" t="n">
        <v>0</v>
      </c>
      <c r="G1749" s="0" t="n">
        <v>0.247188</v>
      </c>
      <c r="H1749" s="0" t="n">
        <v>234000</v>
      </c>
    </row>
    <row r="1750" customFormat="false" ht="15" hidden="false" customHeight="false" outlineLevel="0" collapsed="false">
      <c r="A1750" s="0" t="n">
        <v>1748</v>
      </c>
      <c r="B1750" s="0" t="n">
        <v>3</v>
      </c>
      <c r="C1750" s="0" t="n">
        <v>73</v>
      </c>
      <c r="D1750" s="0" t="n">
        <v>19</v>
      </c>
      <c r="E1750" s="0" t="n">
        <v>1</v>
      </c>
      <c r="F1750" s="0" t="n">
        <v>0</v>
      </c>
      <c r="G1750" s="0" t="n">
        <v>0.393589</v>
      </c>
      <c r="H1750" s="0" t="n">
        <v>233800</v>
      </c>
    </row>
    <row r="1751" customFormat="false" ht="15" hidden="false" customHeight="false" outlineLevel="0" collapsed="false">
      <c r="A1751" s="0" t="n">
        <v>1749</v>
      </c>
      <c r="B1751" s="0" t="n">
        <v>3</v>
      </c>
      <c r="C1751" s="0" t="n">
        <v>73</v>
      </c>
      <c r="D1751" s="0" t="n">
        <v>20</v>
      </c>
      <c r="E1751" s="0" t="n">
        <v>1</v>
      </c>
      <c r="F1751" s="0" t="n">
        <v>0</v>
      </c>
      <c r="G1751" s="0" t="n">
        <v>0.337198</v>
      </c>
      <c r="H1751" s="0" t="n">
        <v>233600</v>
      </c>
    </row>
    <row r="1752" customFormat="false" ht="15" hidden="false" customHeight="false" outlineLevel="0" collapsed="false">
      <c r="A1752" s="0" t="n">
        <v>1750</v>
      </c>
      <c r="B1752" s="0" t="n">
        <v>3</v>
      </c>
      <c r="C1752" s="0" t="n">
        <v>73</v>
      </c>
      <c r="D1752" s="0" t="n">
        <v>21</v>
      </c>
      <c r="E1752" s="0" t="n">
        <v>0</v>
      </c>
      <c r="F1752" s="0" t="n">
        <v>0</v>
      </c>
      <c r="G1752" s="0" t="n">
        <v>0.326037</v>
      </c>
      <c r="H1752" s="0" t="n">
        <v>233600</v>
      </c>
    </row>
    <row r="1753" customFormat="false" ht="15" hidden="false" customHeight="false" outlineLevel="0" collapsed="false">
      <c r="A1753" s="0" t="n">
        <v>1751</v>
      </c>
      <c r="B1753" s="0" t="n">
        <v>3</v>
      </c>
      <c r="C1753" s="0" t="n">
        <v>73</v>
      </c>
      <c r="D1753" s="0" t="n">
        <v>22</v>
      </c>
      <c r="E1753" s="0" t="n">
        <v>0</v>
      </c>
      <c r="F1753" s="0" t="n">
        <v>0</v>
      </c>
      <c r="G1753" s="0" t="n">
        <v>0.349985</v>
      </c>
      <c r="H1753" s="0" t="n">
        <v>233600</v>
      </c>
    </row>
    <row r="1754" customFormat="false" ht="15" hidden="false" customHeight="false" outlineLevel="0" collapsed="false">
      <c r="A1754" s="0" t="n">
        <v>1752</v>
      </c>
      <c r="B1754" s="0" t="n">
        <v>3</v>
      </c>
      <c r="C1754" s="0" t="n">
        <v>73</v>
      </c>
      <c r="D1754" s="0" t="n">
        <v>23</v>
      </c>
      <c r="E1754" s="0" t="n">
        <v>0</v>
      </c>
      <c r="F1754" s="0" t="n">
        <v>0</v>
      </c>
      <c r="G1754" s="0" t="n">
        <v>0.465573</v>
      </c>
      <c r="H1754" s="0" t="n">
        <v>233600</v>
      </c>
    </row>
    <row r="1755" customFormat="false" ht="15" hidden="false" customHeight="false" outlineLevel="0" collapsed="false">
      <c r="A1755" s="0" t="n">
        <v>1753</v>
      </c>
      <c r="B1755" s="0" t="n">
        <v>3</v>
      </c>
      <c r="C1755" s="0" t="n">
        <v>74</v>
      </c>
      <c r="D1755" s="0" t="n">
        <v>0</v>
      </c>
      <c r="E1755" s="0" t="n">
        <v>0</v>
      </c>
      <c r="F1755" s="0" t="n">
        <v>0</v>
      </c>
      <c r="G1755" s="0" t="n">
        <v>0.551497</v>
      </c>
      <c r="H1755" s="0" t="n">
        <v>233600</v>
      </c>
    </row>
    <row r="1756" customFormat="false" ht="15" hidden="false" customHeight="false" outlineLevel="0" collapsed="false">
      <c r="A1756" s="0" t="n">
        <v>1754</v>
      </c>
      <c r="B1756" s="0" t="n">
        <v>3</v>
      </c>
      <c r="C1756" s="0" t="n">
        <v>74</v>
      </c>
      <c r="D1756" s="0" t="n">
        <v>1</v>
      </c>
      <c r="E1756" s="0" t="n">
        <v>0</v>
      </c>
      <c r="F1756" s="0" t="n">
        <v>0</v>
      </c>
      <c r="G1756" s="0" t="n">
        <v>0.369082</v>
      </c>
      <c r="H1756" s="0" t="n">
        <v>233600</v>
      </c>
    </row>
    <row r="1757" customFormat="false" ht="15" hidden="false" customHeight="false" outlineLevel="0" collapsed="false">
      <c r="A1757" s="0" t="n">
        <v>1755</v>
      </c>
      <c r="B1757" s="0" t="n">
        <v>3</v>
      </c>
      <c r="C1757" s="0" t="n">
        <v>74</v>
      </c>
      <c r="D1757" s="0" t="n">
        <v>2</v>
      </c>
      <c r="E1757" s="0" t="n">
        <v>0</v>
      </c>
      <c r="F1757" s="0" t="n">
        <v>0</v>
      </c>
      <c r="G1757" s="0" t="n">
        <v>0.256469</v>
      </c>
      <c r="H1757" s="0" t="n">
        <v>233600</v>
      </c>
    </row>
    <row r="1758" customFormat="false" ht="15" hidden="false" customHeight="false" outlineLevel="0" collapsed="false">
      <c r="A1758" s="0" t="n">
        <v>1756</v>
      </c>
      <c r="B1758" s="0" t="n">
        <v>3</v>
      </c>
      <c r="C1758" s="0" t="n">
        <v>74</v>
      </c>
      <c r="D1758" s="0" t="n">
        <v>3</v>
      </c>
      <c r="E1758" s="0" t="n">
        <v>0</v>
      </c>
      <c r="F1758" s="0" t="n">
        <v>0</v>
      </c>
      <c r="G1758" s="0" t="n">
        <v>0.347991</v>
      </c>
      <c r="H1758" s="0" t="n">
        <v>233600</v>
      </c>
    </row>
    <row r="1759" customFormat="false" ht="15" hidden="false" customHeight="false" outlineLevel="0" collapsed="false">
      <c r="A1759" s="0" t="n">
        <v>1757</v>
      </c>
      <c r="B1759" s="0" t="n">
        <v>3</v>
      </c>
      <c r="C1759" s="0" t="n">
        <v>74</v>
      </c>
      <c r="D1759" s="0" t="n">
        <v>4</v>
      </c>
      <c r="E1759" s="0" t="n">
        <v>0</v>
      </c>
      <c r="F1759" s="0" t="n">
        <v>0</v>
      </c>
      <c r="G1759" s="0" t="n">
        <v>0.458502</v>
      </c>
      <c r="H1759" s="0" t="n">
        <v>233600</v>
      </c>
    </row>
    <row r="1760" customFormat="false" ht="15" hidden="false" customHeight="false" outlineLevel="0" collapsed="false">
      <c r="A1760" s="0" t="n">
        <v>1758</v>
      </c>
      <c r="B1760" s="0" t="n">
        <v>3</v>
      </c>
      <c r="C1760" s="0" t="n">
        <v>74</v>
      </c>
      <c r="D1760" s="0" t="n">
        <v>5</v>
      </c>
      <c r="E1760" s="0" t="n">
        <v>0</v>
      </c>
      <c r="F1760" s="0" t="n">
        <v>0</v>
      </c>
      <c r="G1760" s="0" t="n">
        <v>0.445404</v>
      </c>
      <c r="H1760" s="0" t="n">
        <v>233600</v>
      </c>
    </row>
    <row r="1761" customFormat="false" ht="15" hidden="false" customHeight="false" outlineLevel="0" collapsed="false">
      <c r="A1761" s="0" t="n">
        <v>1759</v>
      </c>
      <c r="B1761" s="0" t="n">
        <v>3</v>
      </c>
      <c r="C1761" s="0" t="n">
        <v>74</v>
      </c>
      <c r="D1761" s="0" t="n">
        <v>6</v>
      </c>
      <c r="E1761" s="0" t="n">
        <v>0</v>
      </c>
      <c r="F1761" s="0" t="n">
        <v>0</v>
      </c>
      <c r="G1761" s="0" t="n">
        <v>0.657953</v>
      </c>
      <c r="H1761" s="0" t="n">
        <v>233600</v>
      </c>
    </row>
    <row r="1762" customFormat="false" ht="15" hidden="false" customHeight="false" outlineLevel="0" collapsed="false">
      <c r="A1762" s="0" t="n">
        <v>1760</v>
      </c>
      <c r="B1762" s="0" t="n">
        <v>3</v>
      </c>
      <c r="C1762" s="0" t="n">
        <v>74</v>
      </c>
      <c r="D1762" s="0" t="n">
        <v>7</v>
      </c>
      <c r="E1762" s="0" t="n">
        <v>1</v>
      </c>
      <c r="F1762" s="0" t="n">
        <v>0.225636</v>
      </c>
      <c r="G1762" s="0" t="n">
        <v>0.546254</v>
      </c>
      <c r="H1762" s="0" t="n">
        <v>233400</v>
      </c>
    </row>
    <row r="1763" customFormat="false" ht="15" hidden="false" customHeight="false" outlineLevel="0" collapsed="false">
      <c r="A1763" s="0" t="n">
        <v>1761</v>
      </c>
      <c r="B1763" s="0" t="n">
        <v>3</v>
      </c>
      <c r="C1763" s="0" t="n">
        <v>74</v>
      </c>
      <c r="D1763" s="0" t="n">
        <v>8</v>
      </c>
      <c r="E1763" s="0" t="n">
        <v>1</v>
      </c>
      <c r="F1763" s="0" t="n">
        <v>0.548874</v>
      </c>
      <c r="G1763" s="0" t="n">
        <v>0.397643</v>
      </c>
      <c r="H1763" s="0" t="n">
        <v>233200</v>
      </c>
    </row>
    <row r="1764" customFormat="false" ht="15" hidden="false" customHeight="false" outlineLevel="0" collapsed="false">
      <c r="A1764" s="0" t="n">
        <v>1762</v>
      </c>
      <c r="B1764" s="0" t="n">
        <v>3</v>
      </c>
      <c r="C1764" s="0" t="n">
        <v>74</v>
      </c>
      <c r="D1764" s="0" t="n">
        <v>9</v>
      </c>
      <c r="E1764" s="0" t="n">
        <v>0</v>
      </c>
      <c r="F1764" s="0" t="n">
        <v>0.87633</v>
      </c>
      <c r="G1764" s="0" t="n">
        <v>0.457253</v>
      </c>
      <c r="H1764" s="0" t="n">
        <v>233200</v>
      </c>
    </row>
    <row r="1765" customFormat="false" ht="15" hidden="false" customHeight="false" outlineLevel="0" collapsed="false">
      <c r="A1765" s="0" t="n">
        <v>1763</v>
      </c>
      <c r="B1765" s="0" t="n">
        <v>3</v>
      </c>
      <c r="C1765" s="0" t="n">
        <v>74</v>
      </c>
      <c r="D1765" s="0" t="n">
        <v>10</v>
      </c>
      <c r="E1765" s="0" t="n">
        <v>0</v>
      </c>
      <c r="F1765" s="0" t="n">
        <v>1</v>
      </c>
      <c r="G1765" s="0" t="n">
        <v>0.395372</v>
      </c>
      <c r="H1765" s="0" t="n">
        <v>233200</v>
      </c>
    </row>
    <row r="1766" customFormat="false" ht="15" hidden="false" customHeight="false" outlineLevel="0" collapsed="false">
      <c r="A1766" s="0" t="n">
        <v>1764</v>
      </c>
      <c r="B1766" s="0" t="n">
        <v>3</v>
      </c>
      <c r="C1766" s="0" t="n">
        <v>74</v>
      </c>
      <c r="D1766" s="0" t="n">
        <v>11</v>
      </c>
      <c r="E1766" s="0" t="n">
        <v>0</v>
      </c>
      <c r="F1766" s="0" t="n">
        <v>1</v>
      </c>
      <c r="G1766" s="0" t="n">
        <v>0.350222</v>
      </c>
      <c r="H1766" s="0" t="n">
        <v>233200</v>
      </c>
    </row>
    <row r="1767" customFormat="false" ht="15" hidden="false" customHeight="false" outlineLevel="0" collapsed="false">
      <c r="A1767" s="0" t="n">
        <v>1765</v>
      </c>
      <c r="B1767" s="0" t="n">
        <v>3</v>
      </c>
      <c r="C1767" s="0" t="n">
        <v>74</v>
      </c>
      <c r="D1767" s="0" t="n">
        <v>12</v>
      </c>
      <c r="E1767" s="0" t="n">
        <v>0</v>
      </c>
      <c r="F1767" s="0" t="n">
        <v>1</v>
      </c>
      <c r="G1767" s="0" t="n">
        <v>0.248554</v>
      </c>
      <c r="H1767" s="0" t="n">
        <v>233200</v>
      </c>
    </row>
    <row r="1768" customFormat="false" ht="15" hidden="false" customHeight="false" outlineLevel="0" collapsed="false">
      <c r="A1768" s="0" t="n">
        <v>1766</v>
      </c>
      <c r="B1768" s="0" t="n">
        <v>3</v>
      </c>
      <c r="C1768" s="0" t="n">
        <v>74</v>
      </c>
      <c r="D1768" s="0" t="n">
        <v>13</v>
      </c>
      <c r="E1768" s="0" t="n">
        <v>0</v>
      </c>
      <c r="F1768" s="0" t="n">
        <v>1</v>
      </c>
      <c r="G1768" s="0" t="n">
        <v>0.268884</v>
      </c>
      <c r="H1768" s="0" t="n">
        <v>233200</v>
      </c>
    </row>
    <row r="1769" customFormat="false" ht="15" hidden="false" customHeight="false" outlineLevel="0" collapsed="false">
      <c r="A1769" s="0" t="n">
        <v>1767</v>
      </c>
      <c r="B1769" s="0" t="n">
        <v>3</v>
      </c>
      <c r="C1769" s="0" t="n">
        <v>74</v>
      </c>
      <c r="D1769" s="0" t="n">
        <v>14</v>
      </c>
      <c r="E1769" s="0" t="n">
        <v>0</v>
      </c>
      <c r="F1769" s="0" t="n">
        <v>1</v>
      </c>
      <c r="G1769" s="0" t="n">
        <v>0.348627</v>
      </c>
      <c r="H1769" s="0" t="n">
        <v>233200</v>
      </c>
    </row>
    <row r="1770" customFormat="false" ht="15" hidden="false" customHeight="false" outlineLevel="0" collapsed="false">
      <c r="A1770" s="0" t="n">
        <v>1768</v>
      </c>
      <c r="B1770" s="0" t="n">
        <v>3</v>
      </c>
      <c r="C1770" s="0" t="n">
        <v>74</v>
      </c>
      <c r="D1770" s="0" t="n">
        <v>15</v>
      </c>
      <c r="E1770" s="0" t="n">
        <v>0</v>
      </c>
      <c r="F1770" s="0" t="n">
        <v>0.87633</v>
      </c>
      <c r="G1770" s="0" t="n">
        <v>0.258161</v>
      </c>
      <c r="H1770" s="0" t="n">
        <v>233200</v>
      </c>
    </row>
    <row r="1771" customFormat="false" ht="15" hidden="false" customHeight="false" outlineLevel="0" collapsed="false">
      <c r="A1771" s="0" t="n">
        <v>1769</v>
      </c>
      <c r="B1771" s="0" t="n">
        <v>3</v>
      </c>
      <c r="C1771" s="0" t="n">
        <v>74</v>
      </c>
      <c r="D1771" s="0" t="n">
        <v>16</v>
      </c>
      <c r="E1771" s="0" t="n">
        <v>0</v>
      </c>
      <c r="F1771" s="0" t="n">
        <v>0.548874</v>
      </c>
      <c r="G1771" s="0" t="n">
        <v>0.17486</v>
      </c>
      <c r="H1771" s="0" t="n">
        <v>233200</v>
      </c>
    </row>
    <row r="1772" customFormat="false" ht="15" hidden="false" customHeight="false" outlineLevel="0" collapsed="false">
      <c r="A1772" s="0" t="n">
        <v>1770</v>
      </c>
      <c r="B1772" s="0" t="n">
        <v>3</v>
      </c>
      <c r="C1772" s="0" t="n">
        <v>74</v>
      </c>
      <c r="D1772" s="0" t="n">
        <v>17</v>
      </c>
      <c r="E1772" s="0" t="n">
        <v>0</v>
      </c>
      <c r="F1772" s="0" t="n">
        <v>0.225636</v>
      </c>
      <c r="G1772" s="0" t="n">
        <v>0.164432</v>
      </c>
      <c r="H1772" s="0" t="n">
        <v>233200</v>
      </c>
    </row>
    <row r="1773" customFormat="false" ht="15" hidden="false" customHeight="false" outlineLevel="0" collapsed="false">
      <c r="A1773" s="0" t="n">
        <v>1771</v>
      </c>
      <c r="B1773" s="0" t="n">
        <v>3</v>
      </c>
      <c r="C1773" s="0" t="n">
        <v>74</v>
      </c>
      <c r="D1773" s="0" t="n">
        <v>18</v>
      </c>
      <c r="E1773" s="0" t="n">
        <v>0</v>
      </c>
      <c r="F1773" s="0" t="n">
        <v>0</v>
      </c>
      <c r="G1773" s="0" t="n">
        <v>0.146941</v>
      </c>
      <c r="H1773" s="0" t="n">
        <v>233200</v>
      </c>
    </row>
    <row r="1774" customFormat="false" ht="15" hidden="false" customHeight="false" outlineLevel="0" collapsed="false">
      <c r="A1774" s="0" t="n">
        <v>1772</v>
      </c>
      <c r="B1774" s="0" t="n">
        <v>3</v>
      </c>
      <c r="C1774" s="0" t="n">
        <v>74</v>
      </c>
      <c r="D1774" s="0" t="n">
        <v>19</v>
      </c>
      <c r="E1774" s="0" t="n">
        <v>1</v>
      </c>
      <c r="F1774" s="0" t="n">
        <v>0</v>
      </c>
      <c r="G1774" s="0" t="n">
        <v>0.231061</v>
      </c>
      <c r="H1774" s="0" t="n">
        <v>233000</v>
      </c>
    </row>
    <row r="1775" customFormat="false" ht="15" hidden="false" customHeight="false" outlineLevel="0" collapsed="false">
      <c r="A1775" s="0" t="n">
        <v>1773</v>
      </c>
      <c r="B1775" s="0" t="n">
        <v>3</v>
      </c>
      <c r="C1775" s="0" t="n">
        <v>74</v>
      </c>
      <c r="D1775" s="0" t="n">
        <v>20</v>
      </c>
      <c r="E1775" s="0" t="n">
        <v>1</v>
      </c>
      <c r="F1775" s="0" t="n">
        <v>0</v>
      </c>
      <c r="G1775" s="0" t="n">
        <v>0.227609</v>
      </c>
      <c r="H1775" s="0" t="n">
        <v>232800</v>
      </c>
    </row>
    <row r="1776" customFormat="false" ht="15" hidden="false" customHeight="false" outlineLevel="0" collapsed="false">
      <c r="A1776" s="0" t="n">
        <v>1774</v>
      </c>
      <c r="B1776" s="0" t="n">
        <v>3</v>
      </c>
      <c r="C1776" s="0" t="n">
        <v>74</v>
      </c>
      <c r="D1776" s="0" t="n">
        <v>21</v>
      </c>
      <c r="E1776" s="0" t="n">
        <v>0</v>
      </c>
      <c r="F1776" s="0" t="n">
        <v>0</v>
      </c>
      <c r="G1776" s="0" t="n">
        <v>0.280588</v>
      </c>
      <c r="H1776" s="0" t="n">
        <v>232800</v>
      </c>
    </row>
    <row r="1777" customFormat="false" ht="15" hidden="false" customHeight="false" outlineLevel="0" collapsed="false">
      <c r="A1777" s="0" t="n">
        <v>1775</v>
      </c>
      <c r="B1777" s="0" t="n">
        <v>3</v>
      </c>
      <c r="C1777" s="0" t="n">
        <v>74</v>
      </c>
      <c r="D1777" s="0" t="n">
        <v>22</v>
      </c>
      <c r="E1777" s="0" t="n">
        <v>0</v>
      </c>
      <c r="F1777" s="0" t="n">
        <v>0</v>
      </c>
      <c r="G1777" s="0" t="n">
        <v>0.263144</v>
      </c>
      <c r="H1777" s="0" t="n">
        <v>232800</v>
      </c>
    </row>
    <row r="1778" customFormat="false" ht="15" hidden="false" customHeight="false" outlineLevel="0" collapsed="false">
      <c r="A1778" s="0" t="n">
        <v>1776</v>
      </c>
      <c r="B1778" s="0" t="n">
        <v>3</v>
      </c>
      <c r="C1778" s="0" t="n">
        <v>74</v>
      </c>
      <c r="D1778" s="0" t="n">
        <v>23</v>
      </c>
      <c r="E1778" s="0" t="n">
        <v>0</v>
      </c>
      <c r="F1778" s="0" t="n">
        <v>0</v>
      </c>
      <c r="G1778" s="0" t="n">
        <v>0.214859</v>
      </c>
      <c r="H1778" s="0" t="n">
        <v>232800</v>
      </c>
    </row>
    <row r="1779" customFormat="false" ht="15" hidden="false" customHeight="false" outlineLevel="0" collapsed="false">
      <c r="A1779" s="0" t="n">
        <v>1777</v>
      </c>
      <c r="B1779" s="0" t="n">
        <v>3</v>
      </c>
      <c r="C1779" s="0" t="n">
        <v>75</v>
      </c>
      <c r="D1779" s="0" t="n">
        <v>0</v>
      </c>
      <c r="E1779" s="0" t="n">
        <v>0</v>
      </c>
      <c r="F1779" s="0" t="n">
        <v>0</v>
      </c>
      <c r="G1779" s="0" t="n">
        <v>0.305943</v>
      </c>
      <c r="H1779" s="0" t="n">
        <v>232800</v>
      </c>
    </row>
    <row r="1780" customFormat="false" ht="15" hidden="false" customHeight="false" outlineLevel="0" collapsed="false">
      <c r="A1780" s="0" t="n">
        <v>1778</v>
      </c>
      <c r="B1780" s="0" t="n">
        <v>3</v>
      </c>
      <c r="C1780" s="0" t="n">
        <v>75</v>
      </c>
      <c r="D1780" s="0" t="n">
        <v>1</v>
      </c>
      <c r="E1780" s="0" t="n">
        <v>0</v>
      </c>
      <c r="F1780" s="0" t="n">
        <v>0</v>
      </c>
      <c r="G1780" s="0" t="n">
        <v>0.296891</v>
      </c>
      <c r="H1780" s="0" t="n">
        <v>232800</v>
      </c>
    </row>
    <row r="1781" customFormat="false" ht="15" hidden="false" customHeight="false" outlineLevel="0" collapsed="false">
      <c r="A1781" s="0" t="n">
        <v>1779</v>
      </c>
      <c r="B1781" s="0" t="n">
        <v>3</v>
      </c>
      <c r="C1781" s="0" t="n">
        <v>75</v>
      </c>
      <c r="D1781" s="0" t="n">
        <v>2</v>
      </c>
      <c r="E1781" s="0" t="n">
        <v>0</v>
      </c>
      <c r="F1781" s="0" t="n">
        <v>0</v>
      </c>
      <c r="G1781" s="0" t="n">
        <v>0.277852</v>
      </c>
      <c r="H1781" s="0" t="n">
        <v>232800</v>
      </c>
    </row>
    <row r="1782" customFormat="false" ht="15" hidden="false" customHeight="false" outlineLevel="0" collapsed="false">
      <c r="A1782" s="0" t="n">
        <v>1780</v>
      </c>
      <c r="B1782" s="0" t="n">
        <v>3</v>
      </c>
      <c r="C1782" s="0" t="n">
        <v>75</v>
      </c>
      <c r="D1782" s="0" t="n">
        <v>3</v>
      </c>
      <c r="E1782" s="0" t="n">
        <v>0</v>
      </c>
      <c r="F1782" s="0" t="n">
        <v>0</v>
      </c>
      <c r="G1782" s="0" t="n">
        <v>0.321255</v>
      </c>
      <c r="H1782" s="0" t="n">
        <v>232800</v>
      </c>
    </row>
    <row r="1783" customFormat="false" ht="15" hidden="false" customHeight="false" outlineLevel="0" collapsed="false">
      <c r="A1783" s="0" t="n">
        <v>1781</v>
      </c>
      <c r="B1783" s="0" t="n">
        <v>3</v>
      </c>
      <c r="C1783" s="0" t="n">
        <v>75</v>
      </c>
      <c r="D1783" s="0" t="n">
        <v>4</v>
      </c>
      <c r="E1783" s="0" t="n">
        <v>0</v>
      </c>
      <c r="F1783" s="0" t="n">
        <v>0</v>
      </c>
      <c r="G1783" s="0" t="n">
        <v>0.546641</v>
      </c>
      <c r="H1783" s="0" t="n">
        <v>232800</v>
      </c>
    </row>
    <row r="1784" customFormat="false" ht="15" hidden="false" customHeight="false" outlineLevel="0" collapsed="false">
      <c r="A1784" s="0" t="n">
        <v>1782</v>
      </c>
      <c r="B1784" s="0" t="n">
        <v>3</v>
      </c>
      <c r="C1784" s="0" t="n">
        <v>75</v>
      </c>
      <c r="D1784" s="0" t="n">
        <v>5</v>
      </c>
      <c r="E1784" s="0" t="n">
        <v>0</v>
      </c>
      <c r="F1784" s="0" t="n">
        <v>0</v>
      </c>
      <c r="G1784" s="0" t="n">
        <v>0.381636</v>
      </c>
      <c r="H1784" s="0" t="n">
        <v>232800</v>
      </c>
    </row>
    <row r="1785" customFormat="false" ht="15" hidden="false" customHeight="false" outlineLevel="0" collapsed="false">
      <c r="A1785" s="0" t="n">
        <v>1783</v>
      </c>
      <c r="B1785" s="0" t="n">
        <v>3</v>
      </c>
      <c r="C1785" s="0" t="n">
        <v>75</v>
      </c>
      <c r="D1785" s="0" t="n">
        <v>6</v>
      </c>
      <c r="E1785" s="0" t="n">
        <v>0</v>
      </c>
      <c r="F1785" s="0" t="n">
        <v>0</v>
      </c>
      <c r="G1785" s="0" t="n">
        <v>0.399773</v>
      </c>
      <c r="H1785" s="0" t="n">
        <v>232800</v>
      </c>
    </row>
    <row r="1786" customFormat="false" ht="15" hidden="false" customHeight="false" outlineLevel="0" collapsed="false">
      <c r="A1786" s="0" t="n">
        <v>1784</v>
      </c>
      <c r="B1786" s="0" t="n">
        <v>3</v>
      </c>
      <c r="C1786" s="0" t="n">
        <v>75</v>
      </c>
      <c r="D1786" s="0" t="n">
        <v>7</v>
      </c>
      <c r="E1786" s="0" t="n">
        <v>1</v>
      </c>
      <c r="F1786" s="0" t="n">
        <v>0.210709</v>
      </c>
      <c r="G1786" s="0" t="n">
        <v>0.432597</v>
      </c>
      <c r="H1786" s="0" t="n">
        <v>232600</v>
      </c>
    </row>
    <row r="1787" customFormat="false" ht="15" hidden="false" customHeight="false" outlineLevel="0" collapsed="false">
      <c r="A1787" s="0" t="n">
        <v>1785</v>
      </c>
      <c r="B1787" s="0" t="n">
        <v>3</v>
      </c>
      <c r="C1787" s="0" t="n">
        <v>75</v>
      </c>
      <c r="D1787" s="0" t="n">
        <v>8</v>
      </c>
      <c r="E1787" s="0" t="n">
        <v>1</v>
      </c>
      <c r="F1787" s="0" t="n">
        <v>0.512563</v>
      </c>
      <c r="G1787" s="0" t="n">
        <v>0.35744</v>
      </c>
      <c r="H1787" s="0" t="n">
        <v>232400</v>
      </c>
    </row>
    <row r="1788" customFormat="false" ht="15" hidden="false" customHeight="false" outlineLevel="0" collapsed="false">
      <c r="A1788" s="0" t="n">
        <v>1786</v>
      </c>
      <c r="B1788" s="0" t="n">
        <v>3</v>
      </c>
      <c r="C1788" s="0" t="n">
        <v>75</v>
      </c>
      <c r="D1788" s="0" t="n">
        <v>9</v>
      </c>
      <c r="E1788" s="0" t="n">
        <v>0</v>
      </c>
      <c r="F1788" s="0" t="n">
        <v>0.818357</v>
      </c>
      <c r="G1788" s="0" t="n">
        <v>0.356518</v>
      </c>
      <c r="H1788" s="0" t="n">
        <v>232400</v>
      </c>
    </row>
    <row r="1789" customFormat="false" ht="15" hidden="false" customHeight="false" outlineLevel="0" collapsed="false">
      <c r="A1789" s="0" t="n">
        <v>1787</v>
      </c>
      <c r="B1789" s="0" t="n">
        <v>3</v>
      </c>
      <c r="C1789" s="0" t="n">
        <v>75</v>
      </c>
      <c r="D1789" s="0" t="n">
        <v>10</v>
      </c>
      <c r="E1789" s="0" t="n">
        <v>0</v>
      </c>
      <c r="F1789" s="0" t="n">
        <v>1</v>
      </c>
      <c r="G1789" s="0" t="n">
        <v>0.647661</v>
      </c>
      <c r="H1789" s="0" t="n">
        <v>232400</v>
      </c>
    </row>
    <row r="1790" customFormat="false" ht="15" hidden="false" customHeight="false" outlineLevel="0" collapsed="false">
      <c r="A1790" s="0" t="n">
        <v>1788</v>
      </c>
      <c r="B1790" s="0" t="n">
        <v>3</v>
      </c>
      <c r="C1790" s="0" t="n">
        <v>75</v>
      </c>
      <c r="D1790" s="0" t="n">
        <v>11</v>
      </c>
      <c r="E1790" s="0" t="n">
        <v>0</v>
      </c>
      <c r="F1790" s="0" t="n">
        <v>1</v>
      </c>
      <c r="G1790" s="0" t="n">
        <v>1</v>
      </c>
      <c r="H1790" s="0" t="n">
        <v>232400</v>
      </c>
    </row>
    <row r="1791" customFormat="false" ht="15" hidden="false" customHeight="false" outlineLevel="0" collapsed="false">
      <c r="A1791" s="0" t="n">
        <v>1789</v>
      </c>
      <c r="B1791" s="0" t="n">
        <v>3</v>
      </c>
      <c r="C1791" s="0" t="n">
        <v>75</v>
      </c>
      <c r="D1791" s="0" t="n">
        <v>12</v>
      </c>
      <c r="E1791" s="0" t="n">
        <v>0</v>
      </c>
      <c r="F1791" s="0" t="n">
        <v>1</v>
      </c>
      <c r="G1791" s="0" t="n">
        <v>1</v>
      </c>
      <c r="H1791" s="0" t="n">
        <v>232400</v>
      </c>
    </row>
    <row r="1792" customFormat="false" ht="15" hidden="false" customHeight="false" outlineLevel="0" collapsed="false">
      <c r="A1792" s="0" t="n">
        <v>1790</v>
      </c>
      <c r="B1792" s="0" t="n">
        <v>3</v>
      </c>
      <c r="C1792" s="0" t="n">
        <v>75</v>
      </c>
      <c r="D1792" s="0" t="n">
        <v>13</v>
      </c>
      <c r="E1792" s="0" t="n">
        <v>0</v>
      </c>
      <c r="F1792" s="0" t="n">
        <v>1</v>
      </c>
      <c r="G1792" s="0" t="n">
        <v>1</v>
      </c>
      <c r="H1792" s="0" t="n">
        <v>232400</v>
      </c>
    </row>
    <row r="1793" customFormat="false" ht="15" hidden="false" customHeight="false" outlineLevel="0" collapsed="false">
      <c r="A1793" s="0" t="n">
        <v>1791</v>
      </c>
      <c r="B1793" s="0" t="n">
        <v>3</v>
      </c>
      <c r="C1793" s="0" t="n">
        <v>75</v>
      </c>
      <c r="D1793" s="0" t="n">
        <v>14</v>
      </c>
      <c r="E1793" s="0" t="n">
        <v>0</v>
      </c>
      <c r="F1793" s="0" t="n">
        <v>1</v>
      </c>
      <c r="G1793" s="0" t="n">
        <v>0.69047</v>
      </c>
      <c r="H1793" s="0" t="n">
        <v>232400</v>
      </c>
    </row>
    <row r="1794" customFormat="false" ht="15" hidden="false" customHeight="false" outlineLevel="0" collapsed="false">
      <c r="A1794" s="0" t="n">
        <v>1792</v>
      </c>
      <c r="B1794" s="0" t="n">
        <v>3</v>
      </c>
      <c r="C1794" s="0" t="n">
        <v>75</v>
      </c>
      <c r="D1794" s="0" t="n">
        <v>15</v>
      </c>
      <c r="E1794" s="0" t="n">
        <v>0</v>
      </c>
      <c r="F1794" s="0" t="n">
        <v>0.818357</v>
      </c>
      <c r="G1794" s="0" t="n">
        <v>0.705148</v>
      </c>
      <c r="H1794" s="0" t="n">
        <v>232400</v>
      </c>
    </row>
    <row r="1795" customFormat="false" ht="15" hidden="false" customHeight="false" outlineLevel="0" collapsed="false">
      <c r="A1795" s="0" t="n">
        <v>1793</v>
      </c>
      <c r="B1795" s="0" t="n">
        <v>3</v>
      </c>
      <c r="C1795" s="0" t="n">
        <v>75</v>
      </c>
      <c r="D1795" s="0" t="n">
        <v>16</v>
      </c>
      <c r="E1795" s="0" t="n">
        <v>0</v>
      </c>
      <c r="F1795" s="0" t="n">
        <v>0.512563</v>
      </c>
      <c r="G1795" s="0" t="n">
        <v>1</v>
      </c>
      <c r="H1795" s="0" t="n">
        <v>232400</v>
      </c>
    </row>
    <row r="1796" customFormat="false" ht="15" hidden="false" customHeight="false" outlineLevel="0" collapsed="false">
      <c r="A1796" s="0" t="n">
        <v>1794</v>
      </c>
      <c r="B1796" s="0" t="n">
        <v>3</v>
      </c>
      <c r="C1796" s="0" t="n">
        <v>75</v>
      </c>
      <c r="D1796" s="0" t="n">
        <v>17</v>
      </c>
      <c r="E1796" s="0" t="n">
        <v>0</v>
      </c>
      <c r="F1796" s="0" t="n">
        <v>0.210709</v>
      </c>
      <c r="G1796" s="0" t="n">
        <v>0.988143</v>
      </c>
      <c r="H1796" s="0" t="n">
        <v>232400</v>
      </c>
    </row>
    <row r="1797" customFormat="false" ht="15" hidden="false" customHeight="false" outlineLevel="0" collapsed="false">
      <c r="A1797" s="0" t="n">
        <v>1795</v>
      </c>
      <c r="B1797" s="0" t="n">
        <v>3</v>
      </c>
      <c r="C1797" s="0" t="n">
        <v>75</v>
      </c>
      <c r="D1797" s="0" t="n">
        <v>18</v>
      </c>
      <c r="E1797" s="0" t="n">
        <v>0</v>
      </c>
      <c r="F1797" s="0" t="n">
        <v>0</v>
      </c>
      <c r="G1797" s="0" t="n">
        <v>1</v>
      </c>
      <c r="H1797" s="0" t="n">
        <v>232400</v>
      </c>
    </row>
    <row r="1798" customFormat="false" ht="15" hidden="false" customHeight="false" outlineLevel="0" collapsed="false">
      <c r="A1798" s="0" t="n">
        <v>1796</v>
      </c>
      <c r="B1798" s="0" t="n">
        <v>3</v>
      </c>
      <c r="C1798" s="0" t="n">
        <v>75</v>
      </c>
      <c r="D1798" s="0" t="n">
        <v>19</v>
      </c>
      <c r="E1798" s="0" t="n">
        <v>1</v>
      </c>
      <c r="F1798" s="0" t="n">
        <v>0</v>
      </c>
      <c r="G1798" s="0" t="n">
        <v>0.871342</v>
      </c>
      <c r="H1798" s="0" t="n">
        <v>232200</v>
      </c>
    </row>
    <row r="1799" customFormat="false" ht="15" hidden="false" customHeight="false" outlineLevel="0" collapsed="false">
      <c r="A1799" s="0" t="n">
        <v>1797</v>
      </c>
      <c r="B1799" s="0" t="n">
        <v>3</v>
      </c>
      <c r="C1799" s="0" t="n">
        <v>75</v>
      </c>
      <c r="D1799" s="0" t="n">
        <v>20</v>
      </c>
      <c r="E1799" s="0" t="n">
        <v>1</v>
      </c>
      <c r="F1799" s="0" t="n">
        <v>0</v>
      </c>
      <c r="G1799" s="0" t="n">
        <v>0.839019</v>
      </c>
      <c r="H1799" s="0" t="n">
        <v>232000</v>
      </c>
    </row>
    <row r="1800" customFormat="false" ht="15" hidden="false" customHeight="false" outlineLevel="0" collapsed="false">
      <c r="A1800" s="0" t="n">
        <v>1798</v>
      </c>
      <c r="B1800" s="0" t="n">
        <v>3</v>
      </c>
      <c r="C1800" s="0" t="n">
        <v>75</v>
      </c>
      <c r="D1800" s="0" t="n">
        <v>21</v>
      </c>
      <c r="E1800" s="0" t="n">
        <v>0</v>
      </c>
      <c r="F1800" s="0" t="n">
        <v>0</v>
      </c>
      <c r="G1800" s="0" t="n">
        <v>0.974926</v>
      </c>
      <c r="H1800" s="0" t="n">
        <v>232000</v>
      </c>
    </row>
    <row r="1801" customFormat="false" ht="15" hidden="false" customHeight="false" outlineLevel="0" collapsed="false">
      <c r="A1801" s="0" t="n">
        <v>1799</v>
      </c>
      <c r="B1801" s="0" t="n">
        <v>3</v>
      </c>
      <c r="C1801" s="0" t="n">
        <v>75</v>
      </c>
      <c r="D1801" s="0" t="n">
        <v>22</v>
      </c>
      <c r="E1801" s="0" t="n">
        <v>0</v>
      </c>
      <c r="F1801" s="0" t="n">
        <v>0</v>
      </c>
      <c r="G1801" s="0" t="n">
        <v>0.953768</v>
      </c>
      <c r="H1801" s="0" t="n">
        <v>232000</v>
      </c>
    </row>
    <row r="1802" customFormat="false" ht="15" hidden="false" customHeight="false" outlineLevel="0" collapsed="false">
      <c r="A1802" s="0" t="n">
        <v>1800</v>
      </c>
      <c r="B1802" s="0" t="n">
        <v>3</v>
      </c>
      <c r="C1802" s="0" t="n">
        <v>75</v>
      </c>
      <c r="D1802" s="0" t="n">
        <v>23</v>
      </c>
      <c r="E1802" s="0" t="n">
        <v>0</v>
      </c>
      <c r="F1802" s="0" t="n">
        <v>0</v>
      </c>
      <c r="G1802" s="0" t="n">
        <v>1</v>
      </c>
      <c r="H1802" s="0" t="n">
        <v>232000</v>
      </c>
    </row>
    <row r="1803" customFormat="false" ht="15" hidden="false" customHeight="false" outlineLevel="0" collapsed="false">
      <c r="A1803" s="0" t="n">
        <v>1801</v>
      </c>
      <c r="B1803" s="0" t="n">
        <v>3</v>
      </c>
      <c r="C1803" s="0" t="n">
        <v>76</v>
      </c>
      <c r="D1803" s="0" t="n">
        <v>0</v>
      </c>
      <c r="E1803" s="0" t="n">
        <v>0</v>
      </c>
      <c r="F1803" s="0" t="n">
        <v>0</v>
      </c>
      <c r="G1803" s="0" t="n">
        <v>0.730905</v>
      </c>
      <c r="H1803" s="0" t="n">
        <v>232000</v>
      </c>
    </row>
    <row r="1804" customFormat="false" ht="15" hidden="false" customHeight="false" outlineLevel="0" collapsed="false">
      <c r="A1804" s="0" t="n">
        <v>1802</v>
      </c>
      <c r="B1804" s="0" t="n">
        <v>3</v>
      </c>
      <c r="C1804" s="0" t="n">
        <v>76</v>
      </c>
      <c r="D1804" s="0" t="n">
        <v>1</v>
      </c>
      <c r="E1804" s="0" t="n">
        <v>0</v>
      </c>
      <c r="F1804" s="0" t="n">
        <v>0</v>
      </c>
      <c r="G1804" s="0" t="n">
        <v>0.66388</v>
      </c>
      <c r="H1804" s="0" t="n">
        <v>232000</v>
      </c>
    </row>
    <row r="1805" customFormat="false" ht="15" hidden="false" customHeight="false" outlineLevel="0" collapsed="false">
      <c r="A1805" s="0" t="n">
        <v>1803</v>
      </c>
      <c r="B1805" s="0" t="n">
        <v>3</v>
      </c>
      <c r="C1805" s="0" t="n">
        <v>76</v>
      </c>
      <c r="D1805" s="0" t="n">
        <v>2</v>
      </c>
      <c r="E1805" s="0" t="n">
        <v>0</v>
      </c>
      <c r="F1805" s="0" t="n">
        <v>0</v>
      </c>
      <c r="G1805" s="0" t="n">
        <v>0.603805</v>
      </c>
      <c r="H1805" s="0" t="n">
        <v>232000</v>
      </c>
    </row>
    <row r="1806" customFormat="false" ht="15" hidden="false" customHeight="false" outlineLevel="0" collapsed="false">
      <c r="A1806" s="0" t="n">
        <v>1804</v>
      </c>
      <c r="B1806" s="0" t="n">
        <v>3</v>
      </c>
      <c r="C1806" s="0" t="n">
        <v>76</v>
      </c>
      <c r="D1806" s="0" t="n">
        <v>3</v>
      </c>
      <c r="E1806" s="0" t="n">
        <v>0</v>
      </c>
      <c r="F1806" s="0" t="n">
        <v>0</v>
      </c>
      <c r="G1806" s="0" t="n">
        <v>0.425405</v>
      </c>
      <c r="H1806" s="0" t="n">
        <v>232000</v>
      </c>
    </row>
    <row r="1807" customFormat="false" ht="15" hidden="false" customHeight="false" outlineLevel="0" collapsed="false">
      <c r="A1807" s="0" t="n">
        <v>1805</v>
      </c>
      <c r="B1807" s="0" t="n">
        <v>3</v>
      </c>
      <c r="C1807" s="0" t="n">
        <v>76</v>
      </c>
      <c r="D1807" s="0" t="n">
        <v>4</v>
      </c>
      <c r="E1807" s="0" t="n">
        <v>0</v>
      </c>
      <c r="F1807" s="0" t="n">
        <v>0</v>
      </c>
      <c r="G1807" s="0" t="n">
        <v>0.392434</v>
      </c>
      <c r="H1807" s="0" t="n">
        <v>232000</v>
      </c>
    </row>
    <row r="1808" customFormat="false" ht="15" hidden="false" customHeight="false" outlineLevel="0" collapsed="false">
      <c r="A1808" s="0" t="n">
        <v>1806</v>
      </c>
      <c r="B1808" s="0" t="n">
        <v>3</v>
      </c>
      <c r="C1808" s="0" t="n">
        <v>76</v>
      </c>
      <c r="D1808" s="0" t="n">
        <v>5</v>
      </c>
      <c r="E1808" s="0" t="n">
        <v>0</v>
      </c>
      <c r="F1808" s="0" t="n">
        <v>0</v>
      </c>
      <c r="G1808" s="0" t="n">
        <v>0.430968</v>
      </c>
      <c r="H1808" s="0" t="n">
        <v>232000</v>
      </c>
    </row>
    <row r="1809" customFormat="false" ht="15" hidden="false" customHeight="false" outlineLevel="0" collapsed="false">
      <c r="A1809" s="0" t="n">
        <v>1807</v>
      </c>
      <c r="B1809" s="0" t="n">
        <v>3</v>
      </c>
      <c r="C1809" s="0" t="n">
        <v>76</v>
      </c>
      <c r="D1809" s="0" t="n">
        <v>6</v>
      </c>
      <c r="E1809" s="0" t="n">
        <v>0</v>
      </c>
      <c r="F1809" s="0" t="n">
        <v>0</v>
      </c>
      <c r="G1809" s="0" t="n">
        <v>0.537854</v>
      </c>
      <c r="H1809" s="0" t="n">
        <v>232000</v>
      </c>
    </row>
    <row r="1810" customFormat="false" ht="15" hidden="false" customHeight="false" outlineLevel="0" collapsed="false">
      <c r="A1810" s="0" t="n">
        <v>1808</v>
      </c>
      <c r="B1810" s="0" t="n">
        <v>3</v>
      </c>
      <c r="C1810" s="0" t="n">
        <v>76</v>
      </c>
      <c r="D1810" s="0" t="n">
        <v>7</v>
      </c>
      <c r="E1810" s="0" t="n">
        <v>1</v>
      </c>
      <c r="F1810" s="0" t="n">
        <v>0.224023</v>
      </c>
      <c r="G1810" s="0" t="n">
        <v>0.552845</v>
      </c>
      <c r="H1810" s="0" t="n">
        <v>231800</v>
      </c>
    </row>
    <row r="1811" customFormat="false" ht="15" hidden="false" customHeight="false" outlineLevel="0" collapsed="false">
      <c r="A1811" s="0" t="n">
        <v>1809</v>
      </c>
      <c r="B1811" s="0" t="n">
        <v>3</v>
      </c>
      <c r="C1811" s="0" t="n">
        <v>76</v>
      </c>
      <c r="D1811" s="0" t="n">
        <v>8</v>
      </c>
      <c r="E1811" s="0" t="n">
        <v>1</v>
      </c>
      <c r="F1811" s="0" t="n">
        <v>0.54495</v>
      </c>
      <c r="G1811" s="0" t="n">
        <v>0.941943</v>
      </c>
      <c r="H1811" s="0" t="n">
        <v>231600</v>
      </c>
    </row>
    <row r="1812" customFormat="false" ht="15" hidden="false" customHeight="false" outlineLevel="0" collapsed="false">
      <c r="A1812" s="0" t="n">
        <v>1810</v>
      </c>
      <c r="B1812" s="0" t="n">
        <v>3</v>
      </c>
      <c r="C1812" s="0" t="n">
        <v>76</v>
      </c>
      <c r="D1812" s="0" t="n">
        <v>9</v>
      </c>
      <c r="E1812" s="0" t="n">
        <v>0</v>
      </c>
      <c r="F1812" s="0" t="n">
        <v>0.870065</v>
      </c>
      <c r="G1812" s="0" t="n">
        <v>0.602071</v>
      </c>
      <c r="H1812" s="0" t="n">
        <v>231600</v>
      </c>
    </row>
    <row r="1813" customFormat="false" ht="15" hidden="false" customHeight="false" outlineLevel="0" collapsed="false">
      <c r="A1813" s="0" t="n">
        <v>1811</v>
      </c>
      <c r="B1813" s="0" t="n">
        <v>3</v>
      </c>
      <c r="C1813" s="0" t="n">
        <v>76</v>
      </c>
      <c r="D1813" s="0" t="n">
        <v>10</v>
      </c>
      <c r="E1813" s="0" t="n">
        <v>0</v>
      </c>
      <c r="F1813" s="0" t="n">
        <v>1</v>
      </c>
      <c r="G1813" s="0" t="n">
        <v>0.800407</v>
      </c>
      <c r="H1813" s="0" t="n">
        <v>231600</v>
      </c>
    </row>
    <row r="1814" customFormat="false" ht="15" hidden="false" customHeight="false" outlineLevel="0" collapsed="false">
      <c r="A1814" s="0" t="n">
        <v>1812</v>
      </c>
      <c r="B1814" s="0" t="n">
        <v>3</v>
      </c>
      <c r="C1814" s="0" t="n">
        <v>76</v>
      </c>
      <c r="D1814" s="0" t="n">
        <v>11</v>
      </c>
      <c r="E1814" s="0" t="n">
        <v>0</v>
      </c>
      <c r="F1814" s="0" t="n">
        <v>1</v>
      </c>
      <c r="G1814" s="0" t="n">
        <v>0.994433</v>
      </c>
      <c r="H1814" s="0" t="n">
        <v>231600</v>
      </c>
    </row>
    <row r="1815" customFormat="false" ht="15" hidden="false" customHeight="false" outlineLevel="0" collapsed="false">
      <c r="A1815" s="0" t="n">
        <v>1813</v>
      </c>
      <c r="B1815" s="0" t="n">
        <v>3</v>
      </c>
      <c r="C1815" s="0" t="n">
        <v>76</v>
      </c>
      <c r="D1815" s="0" t="n">
        <v>12</v>
      </c>
      <c r="E1815" s="0" t="n">
        <v>0</v>
      </c>
      <c r="F1815" s="0" t="n">
        <v>1</v>
      </c>
      <c r="G1815" s="0" t="n">
        <v>1</v>
      </c>
      <c r="H1815" s="0" t="n">
        <v>231600</v>
      </c>
    </row>
    <row r="1816" customFormat="false" ht="15" hidden="false" customHeight="false" outlineLevel="0" collapsed="false">
      <c r="A1816" s="0" t="n">
        <v>1814</v>
      </c>
      <c r="B1816" s="0" t="n">
        <v>3</v>
      </c>
      <c r="C1816" s="0" t="n">
        <v>76</v>
      </c>
      <c r="D1816" s="0" t="n">
        <v>13</v>
      </c>
      <c r="E1816" s="0" t="n">
        <v>0</v>
      </c>
      <c r="F1816" s="0" t="n">
        <v>1</v>
      </c>
      <c r="G1816" s="0" t="n">
        <v>1</v>
      </c>
      <c r="H1816" s="0" t="n">
        <v>231600</v>
      </c>
    </row>
    <row r="1817" customFormat="false" ht="15" hidden="false" customHeight="false" outlineLevel="0" collapsed="false">
      <c r="A1817" s="0" t="n">
        <v>1815</v>
      </c>
      <c r="B1817" s="0" t="n">
        <v>3</v>
      </c>
      <c r="C1817" s="0" t="n">
        <v>76</v>
      </c>
      <c r="D1817" s="0" t="n">
        <v>14</v>
      </c>
      <c r="E1817" s="0" t="n">
        <v>0</v>
      </c>
      <c r="F1817" s="0" t="n">
        <v>1</v>
      </c>
      <c r="G1817" s="0" t="n">
        <v>1</v>
      </c>
      <c r="H1817" s="0" t="n">
        <v>231600</v>
      </c>
    </row>
    <row r="1818" customFormat="false" ht="15" hidden="false" customHeight="false" outlineLevel="0" collapsed="false">
      <c r="A1818" s="0" t="n">
        <v>1816</v>
      </c>
      <c r="B1818" s="0" t="n">
        <v>3</v>
      </c>
      <c r="C1818" s="0" t="n">
        <v>76</v>
      </c>
      <c r="D1818" s="0" t="n">
        <v>15</v>
      </c>
      <c r="E1818" s="0" t="n">
        <v>0</v>
      </c>
      <c r="F1818" s="0" t="n">
        <v>0.870065</v>
      </c>
      <c r="G1818" s="0" t="n">
        <v>1</v>
      </c>
      <c r="H1818" s="0" t="n">
        <v>231600</v>
      </c>
    </row>
    <row r="1819" customFormat="false" ht="15" hidden="false" customHeight="false" outlineLevel="0" collapsed="false">
      <c r="A1819" s="0" t="n">
        <v>1817</v>
      </c>
      <c r="B1819" s="0" t="n">
        <v>3</v>
      </c>
      <c r="C1819" s="0" t="n">
        <v>76</v>
      </c>
      <c r="D1819" s="0" t="n">
        <v>16</v>
      </c>
      <c r="E1819" s="0" t="n">
        <v>0</v>
      </c>
      <c r="F1819" s="0" t="n">
        <v>0.54495</v>
      </c>
      <c r="G1819" s="0" t="n">
        <v>0.909967</v>
      </c>
      <c r="H1819" s="0" t="n">
        <v>231600</v>
      </c>
    </row>
    <row r="1820" customFormat="false" ht="15" hidden="false" customHeight="false" outlineLevel="0" collapsed="false">
      <c r="A1820" s="0" t="n">
        <v>1818</v>
      </c>
      <c r="B1820" s="0" t="n">
        <v>3</v>
      </c>
      <c r="C1820" s="0" t="n">
        <v>76</v>
      </c>
      <c r="D1820" s="0" t="n">
        <v>17</v>
      </c>
      <c r="E1820" s="0" t="n">
        <v>0</v>
      </c>
      <c r="F1820" s="0" t="n">
        <v>0.224023</v>
      </c>
      <c r="G1820" s="0" t="n">
        <v>0.986023</v>
      </c>
      <c r="H1820" s="0" t="n">
        <v>231600</v>
      </c>
    </row>
    <row r="1821" customFormat="false" ht="15" hidden="false" customHeight="false" outlineLevel="0" collapsed="false">
      <c r="A1821" s="0" t="n">
        <v>1819</v>
      </c>
      <c r="B1821" s="0" t="n">
        <v>3</v>
      </c>
      <c r="C1821" s="0" t="n">
        <v>76</v>
      </c>
      <c r="D1821" s="0" t="n">
        <v>18</v>
      </c>
      <c r="E1821" s="0" t="n">
        <v>0</v>
      </c>
      <c r="F1821" s="0" t="n">
        <v>0</v>
      </c>
      <c r="G1821" s="0" t="n">
        <v>0.79888</v>
      </c>
      <c r="H1821" s="0" t="n">
        <v>231600</v>
      </c>
    </row>
    <row r="1822" customFormat="false" ht="15" hidden="false" customHeight="false" outlineLevel="0" collapsed="false">
      <c r="A1822" s="0" t="n">
        <v>1820</v>
      </c>
      <c r="B1822" s="0" t="n">
        <v>3</v>
      </c>
      <c r="C1822" s="0" t="n">
        <v>76</v>
      </c>
      <c r="D1822" s="0" t="n">
        <v>19</v>
      </c>
      <c r="E1822" s="0" t="n">
        <v>1</v>
      </c>
      <c r="F1822" s="0" t="n">
        <v>0</v>
      </c>
      <c r="G1822" s="0" t="n">
        <v>0.90807</v>
      </c>
      <c r="H1822" s="0" t="n">
        <v>231400</v>
      </c>
    </row>
    <row r="1823" customFormat="false" ht="15" hidden="false" customHeight="false" outlineLevel="0" collapsed="false">
      <c r="A1823" s="0" t="n">
        <v>1821</v>
      </c>
      <c r="B1823" s="0" t="n">
        <v>3</v>
      </c>
      <c r="C1823" s="0" t="n">
        <v>76</v>
      </c>
      <c r="D1823" s="0" t="n">
        <v>20</v>
      </c>
      <c r="E1823" s="0" t="n">
        <v>1</v>
      </c>
      <c r="F1823" s="0" t="n">
        <v>0</v>
      </c>
      <c r="G1823" s="0" t="n">
        <v>0.798216</v>
      </c>
      <c r="H1823" s="0" t="n">
        <v>231200</v>
      </c>
    </row>
    <row r="1824" customFormat="false" ht="15" hidden="false" customHeight="false" outlineLevel="0" collapsed="false">
      <c r="A1824" s="0" t="n">
        <v>1822</v>
      </c>
      <c r="B1824" s="0" t="n">
        <v>3</v>
      </c>
      <c r="C1824" s="0" t="n">
        <v>76</v>
      </c>
      <c r="D1824" s="0" t="n">
        <v>21</v>
      </c>
      <c r="E1824" s="0" t="n">
        <v>0</v>
      </c>
      <c r="F1824" s="0" t="n">
        <v>0</v>
      </c>
      <c r="G1824" s="0" t="n">
        <v>0.615362</v>
      </c>
      <c r="H1824" s="0" t="n">
        <v>231200</v>
      </c>
    </row>
    <row r="1825" customFormat="false" ht="15" hidden="false" customHeight="false" outlineLevel="0" collapsed="false">
      <c r="A1825" s="0" t="n">
        <v>1823</v>
      </c>
      <c r="B1825" s="0" t="n">
        <v>3</v>
      </c>
      <c r="C1825" s="0" t="n">
        <v>76</v>
      </c>
      <c r="D1825" s="0" t="n">
        <v>22</v>
      </c>
      <c r="E1825" s="0" t="n">
        <v>0</v>
      </c>
      <c r="F1825" s="0" t="n">
        <v>0</v>
      </c>
      <c r="G1825" s="0" t="n">
        <v>0.769595</v>
      </c>
      <c r="H1825" s="0" t="n">
        <v>231200</v>
      </c>
    </row>
    <row r="1826" customFormat="false" ht="15" hidden="false" customHeight="false" outlineLevel="0" collapsed="false">
      <c r="A1826" s="0" t="n">
        <v>1824</v>
      </c>
      <c r="B1826" s="0" t="n">
        <v>3</v>
      </c>
      <c r="C1826" s="0" t="n">
        <v>76</v>
      </c>
      <c r="D1826" s="0" t="n">
        <v>23</v>
      </c>
      <c r="E1826" s="0" t="n">
        <v>0</v>
      </c>
      <c r="F1826" s="0" t="n">
        <v>0</v>
      </c>
      <c r="G1826" s="0" t="n">
        <v>0.602099</v>
      </c>
      <c r="H1826" s="0" t="n">
        <v>231200</v>
      </c>
    </row>
    <row r="1827" customFormat="false" ht="15" hidden="false" customHeight="false" outlineLevel="0" collapsed="false">
      <c r="A1827" s="0" t="n">
        <v>1825</v>
      </c>
      <c r="B1827" s="0" t="n">
        <v>3</v>
      </c>
      <c r="C1827" s="0" t="n">
        <v>77</v>
      </c>
      <c r="D1827" s="0" t="n">
        <v>0</v>
      </c>
      <c r="E1827" s="0" t="n">
        <v>0</v>
      </c>
      <c r="F1827" s="0" t="n">
        <v>0</v>
      </c>
      <c r="G1827" s="0" t="n">
        <v>0.608841</v>
      </c>
      <c r="H1827" s="0" t="n">
        <v>231200</v>
      </c>
    </row>
    <row r="1828" customFormat="false" ht="15" hidden="false" customHeight="false" outlineLevel="0" collapsed="false">
      <c r="A1828" s="0" t="n">
        <v>1826</v>
      </c>
      <c r="B1828" s="0" t="n">
        <v>3</v>
      </c>
      <c r="C1828" s="0" t="n">
        <v>77</v>
      </c>
      <c r="D1828" s="0" t="n">
        <v>1</v>
      </c>
      <c r="E1828" s="0" t="n">
        <v>0</v>
      </c>
      <c r="F1828" s="0" t="n">
        <v>0</v>
      </c>
      <c r="G1828" s="0" t="n">
        <v>0.850026</v>
      </c>
      <c r="H1828" s="0" t="n">
        <v>231200</v>
      </c>
    </row>
    <row r="1829" customFormat="false" ht="15" hidden="false" customHeight="false" outlineLevel="0" collapsed="false">
      <c r="A1829" s="0" t="n">
        <v>1827</v>
      </c>
      <c r="B1829" s="0" t="n">
        <v>3</v>
      </c>
      <c r="C1829" s="0" t="n">
        <v>77</v>
      </c>
      <c r="D1829" s="0" t="n">
        <v>2</v>
      </c>
      <c r="E1829" s="0" t="n">
        <v>0</v>
      </c>
      <c r="F1829" s="0" t="n">
        <v>0</v>
      </c>
      <c r="G1829" s="0" t="n">
        <v>0.636951</v>
      </c>
      <c r="H1829" s="0" t="n">
        <v>231200</v>
      </c>
    </row>
    <row r="1830" customFormat="false" ht="15" hidden="false" customHeight="false" outlineLevel="0" collapsed="false">
      <c r="A1830" s="0" t="n">
        <v>1828</v>
      </c>
      <c r="B1830" s="0" t="n">
        <v>3</v>
      </c>
      <c r="C1830" s="0" t="n">
        <v>77</v>
      </c>
      <c r="D1830" s="0" t="n">
        <v>3</v>
      </c>
      <c r="E1830" s="0" t="n">
        <v>0</v>
      </c>
      <c r="F1830" s="0" t="n">
        <v>0</v>
      </c>
      <c r="G1830" s="0" t="n">
        <v>0.879291</v>
      </c>
      <c r="H1830" s="0" t="n">
        <v>231200</v>
      </c>
    </row>
    <row r="1831" customFormat="false" ht="15" hidden="false" customHeight="false" outlineLevel="0" collapsed="false">
      <c r="A1831" s="0" t="n">
        <v>1829</v>
      </c>
      <c r="B1831" s="0" t="n">
        <v>3</v>
      </c>
      <c r="C1831" s="0" t="n">
        <v>77</v>
      </c>
      <c r="D1831" s="0" t="n">
        <v>4</v>
      </c>
      <c r="E1831" s="0" t="n">
        <v>0</v>
      </c>
      <c r="F1831" s="0" t="n">
        <v>0</v>
      </c>
      <c r="G1831" s="0" t="n">
        <v>0.628379</v>
      </c>
      <c r="H1831" s="0" t="n">
        <v>231200</v>
      </c>
    </row>
    <row r="1832" customFormat="false" ht="15" hidden="false" customHeight="false" outlineLevel="0" collapsed="false">
      <c r="A1832" s="0" t="n">
        <v>1830</v>
      </c>
      <c r="B1832" s="0" t="n">
        <v>3</v>
      </c>
      <c r="C1832" s="0" t="n">
        <v>77</v>
      </c>
      <c r="D1832" s="0" t="n">
        <v>5</v>
      </c>
      <c r="E1832" s="0" t="n">
        <v>0</v>
      </c>
      <c r="F1832" s="0" t="n">
        <v>0</v>
      </c>
      <c r="G1832" s="0" t="n">
        <v>0.692691</v>
      </c>
      <c r="H1832" s="0" t="n">
        <v>231200</v>
      </c>
    </row>
    <row r="1833" customFormat="false" ht="15" hidden="false" customHeight="false" outlineLevel="0" collapsed="false">
      <c r="A1833" s="0" t="n">
        <v>1831</v>
      </c>
      <c r="B1833" s="0" t="n">
        <v>3</v>
      </c>
      <c r="C1833" s="0" t="n">
        <v>77</v>
      </c>
      <c r="D1833" s="0" t="n">
        <v>6</v>
      </c>
      <c r="E1833" s="0" t="n">
        <v>0</v>
      </c>
      <c r="F1833" s="0" t="n">
        <v>0</v>
      </c>
      <c r="G1833" s="0" t="n">
        <v>0.457895</v>
      </c>
      <c r="H1833" s="0" t="n">
        <v>231200</v>
      </c>
    </row>
    <row r="1834" customFormat="false" ht="15" hidden="false" customHeight="false" outlineLevel="0" collapsed="false">
      <c r="A1834" s="0" t="n">
        <v>1832</v>
      </c>
      <c r="B1834" s="0" t="n">
        <v>3</v>
      </c>
      <c r="C1834" s="0" t="n">
        <v>77</v>
      </c>
      <c r="D1834" s="0" t="n">
        <v>7</v>
      </c>
      <c r="E1834" s="0" t="n">
        <v>1</v>
      </c>
      <c r="F1834" s="0" t="n">
        <v>0.239014</v>
      </c>
      <c r="G1834" s="0" t="n">
        <v>0.372157</v>
      </c>
      <c r="H1834" s="0" t="n">
        <v>231000</v>
      </c>
    </row>
    <row r="1835" customFormat="false" ht="15" hidden="false" customHeight="false" outlineLevel="0" collapsed="false">
      <c r="A1835" s="0" t="n">
        <v>1833</v>
      </c>
      <c r="B1835" s="0" t="n">
        <v>3</v>
      </c>
      <c r="C1835" s="0" t="n">
        <v>77</v>
      </c>
      <c r="D1835" s="0" t="n">
        <v>8</v>
      </c>
      <c r="E1835" s="0" t="n">
        <v>1</v>
      </c>
      <c r="F1835" s="0" t="n">
        <v>0.581416</v>
      </c>
      <c r="G1835" s="0" t="n">
        <v>0.475231</v>
      </c>
      <c r="H1835" s="0" t="n">
        <v>230800</v>
      </c>
    </row>
    <row r="1836" customFormat="false" ht="15" hidden="false" customHeight="false" outlineLevel="0" collapsed="false">
      <c r="A1836" s="0" t="n">
        <v>1834</v>
      </c>
      <c r="B1836" s="0" t="n">
        <v>3</v>
      </c>
      <c r="C1836" s="0" t="n">
        <v>77</v>
      </c>
      <c r="D1836" s="0" t="n">
        <v>9</v>
      </c>
      <c r="E1836" s="0" t="n">
        <v>0</v>
      </c>
      <c r="F1836" s="0" t="n">
        <v>0.928287</v>
      </c>
      <c r="G1836" s="0" t="n">
        <v>0.625888</v>
      </c>
      <c r="H1836" s="0" t="n">
        <v>230800</v>
      </c>
    </row>
    <row r="1837" customFormat="false" ht="15" hidden="false" customHeight="false" outlineLevel="0" collapsed="false">
      <c r="A1837" s="0" t="n">
        <v>1835</v>
      </c>
      <c r="B1837" s="0" t="n">
        <v>3</v>
      </c>
      <c r="C1837" s="0" t="n">
        <v>77</v>
      </c>
      <c r="D1837" s="0" t="n">
        <v>10</v>
      </c>
      <c r="E1837" s="0" t="n">
        <v>0</v>
      </c>
      <c r="F1837" s="0" t="n">
        <v>1</v>
      </c>
      <c r="G1837" s="0" t="n">
        <v>0.606893</v>
      </c>
      <c r="H1837" s="0" t="n">
        <v>230800</v>
      </c>
    </row>
    <row r="1838" customFormat="false" ht="15" hidden="false" customHeight="false" outlineLevel="0" collapsed="false">
      <c r="A1838" s="0" t="n">
        <v>1836</v>
      </c>
      <c r="B1838" s="0" t="n">
        <v>3</v>
      </c>
      <c r="C1838" s="0" t="n">
        <v>77</v>
      </c>
      <c r="D1838" s="0" t="n">
        <v>11</v>
      </c>
      <c r="E1838" s="0" t="n">
        <v>0</v>
      </c>
      <c r="F1838" s="0" t="n">
        <v>1</v>
      </c>
      <c r="G1838" s="0" t="n">
        <v>0.42211</v>
      </c>
      <c r="H1838" s="0" t="n">
        <v>230800</v>
      </c>
    </row>
    <row r="1839" customFormat="false" ht="15" hidden="false" customHeight="false" outlineLevel="0" collapsed="false">
      <c r="A1839" s="0" t="n">
        <v>1837</v>
      </c>
      <c r="B1839" s="0" t="n">
        <v>3</v>
      </c>
      <c r="C1839" s="0" t="n">
        <v>77</v>
      </c>
      <c r="D1839" s="0" t="n">
        <v>12</v>
      </c>
      <c r="E1839" s="0" t="n">
        <v>0</v>
      </c>
      <c r="F1839" s="0" t="n">
        <v>1</v>
      </c>
      <c r="G1839" s="0" t="n">
        <v>0.401834</v>
      </c>
      <c r="H1839" s="0" t="n">
        <v>230800</v>
      </c>
    </row>
    <row r="1840" customFormat="false" ht="15" hidden="false" customHeight="false" outlineLevel="0" collapsed="false">
      <c r="A1840" s="0" t="n">
        <v>1838</v>
      </c>
      <c r="B1840" s="0" t="n">
        <v>3</v>
      </c>
      <c r="C1840" s="0" t="n">
        <v>77</v>
      </c>
      <c r="D1840" s="0" t="n">
        <v>13</v>
      </c>
      <c r="E1840" s="0" t="n">
        <v>0</v>
      </c>
      <c r="F1840" s="0" t="n">
        <v>1</v>
      </c>
      <c r="G1840" s="0" t="n">
        <v>0.434852</v>
      </c>
      <c r="H1840" s="0" t="n">
        <v>230800</v>
      </c>
    </row>
    <row r="1841" customFormat="false" ht="15" hidden="false" customHeight="false" outlineLevel="0" collapsed="false">
      <c r="A1841" s="0" t="n">
        <v>1839</v>
      </c>
      <c r="B1841" s="0" t="n">
        <v>3</v>
      </c>
      <c r="C1841" s="0" t="n">
        <v>77</v>
      </c>
      <c r="D1841" s="0" t="n">
        <v>14</v>
      </c>
      <c r="E1841" s="0" t="n">
        <v>0</v>
      </c>
      <c r="F1841" s="0" t="n">
        <v>1</v>
      </c>
      <c r="G1841" s="0" t="n">
        <v>0.310059</v>
      </c>
      <c r="H1841" s="0" t="n">
        <v>230800</v>
      </c>
    </row>
    <row r="1842" customFormat="false" ht="15" hidden="false" customHeight="false" outlineLevel="0" collapsed="false">
      <c r="A1842" s="0" t="n">
        <v>1840</v>
      </c>
      <c r="B1842" s="0" t="n">
        <v>3</v>
      </c>
      <c r="C1842" s="0" t="n">
        <v>77</v>
      </c>
      <c r="D1842" s="0" t="n">
        <v>15</v>
      </c>
      <c r="E1842" s="0" t="n">
        <v>0</v>
      </c>
      <c r="F1842" s="0" t="n">
        <v>0.928287</v>
      </c>
      <c r="G1842" s="0" t="n">
        <v>0.357827</v>
      </c>
      <c r="H1842" s="0" t="n">
        <v>230800</v>
      </c>
    </row>
    <row r="1843" customFormat="false" ht="15" hidden="false" customHeight="false" outlineLevel="0" collapsed="false">
      <c r="A1843" s="0" t="n">
        <v>1841</v>
      </c>
      <c r="B1843" s="0" t="n">
        <v>3</v>
      </c>
      <c r="C1843" s="0" t="n">
        <v>77</v>
      </c>
      <c r="D1843" s="0" t="n">
        <v>16</v>
      </c>
      <c r="E1843" s="0" t="n">
        <v>0</v>
      </c>
      <c r="F1843" s="0" t="n">
        <v>0.581416</v>
      </c>
      <c r="G1843" s="0" t="n">
        <v>0.275872</v>
      </c>
      <c r="H1843" s="0" t="n">
        <v>230800</v>
      </c>
    </row>
    <row r="1844" customFormat="false" ht="15" hidden="false" customHeight="false" outlineLevel="0" collapsed="false">
      <c r="A1844" s="0" t="n">
        <v>1842</v>
      </c>
      <c r="B1844" s="0" t="n">
        <v>3</v>
      </c>
      <c r="C1844" s="0" t="n">
        <v>77</v>
      </c>
      <c r="D1844" s="0" t="n">
        <v>17</v>
      </c>
      <c r="E1844" s="0" t="n">
        <v>0</v>
      </c>
      <c r="F1844" s="0" t="n">
        <v>0.239014</v>
      </c>
      <c r="G1844" s="0" t="n">
        <v>0.280722</v>
      </c>
      <c r="H1844" s="0" t="n">
        <v>230800</v>
      </c>
    </row>
    <row r="1845" customFormat="false" ht="15" hidden="false" customHeight="false" outlineLevel="0" collapsed="false">
      <c r="A1845" s="0" t="n">
        <v>1843</v>
      </c>
      <c r="B1845" s="0" t="n">
        <v>3</v>
      </c>
      <c r="C1845" s="0" t="n">
        <v>77</v>
      </c>
      <c r="D1845" s="0" t="n">
        <v>18</v>
      </c>
      <c r="E1845" s="0" t="n">
        <v>0</v>
      </c>
      <c r="F1845" s="0" t="n">
        <v>0</v>
      </c>
      <c r="G1845" s="0" t="n">
        <v>0.428693</v>
      </c>
      <c r="H1845" s="0" t="n">
        <v>230800</v>
      </c>
    </row>
    <row r="1846" customFormat="false" ht="15" hidden="false" customHeight="false" outlineLevel="0" collapsed="false">
      <c r="A1846" s="0" t="n">
        <v>1844</v>
      </c>
      <c r="B1846" s="0" t="n">
        <v>3</v>
      </c>
      <c r="C1846" s="0" t="n">
        <v>77</v>
      </c>
      <c r="D1846" s="0" t="n">
        <v>19</v>
      </c>
      <c r="E1846" s="0" t="n">
        <v>1</v>
      </c>
      <c r="F1846" s="0" t="n">
        <v>0</v>
      </c>
      <c r="G1846" s="0" t="n">
        <v>0.467429</v>
      </c>
      <c r="H1846" s="0" t="n">
        <v>230600</v>
      </c>
    </row>
    <row r="1847" customFormat="false" ht="15" hidden="false" customHeight="false" outlineLevel="0" collapsed="false">
      <c r="A1847" s="0" t="n">
        <v>1845</v>
      </c>
      <c r="B1847" s="0" t="n">
        <v>3</v>
      </c>
      <c r="C1847" s="0" t="n">
        <v>77</v>
      </c>
      <c r="D1847" s="0" t="n">
        <v>20</v>
      </c>
      <c r="E1847" s="0" t="n">
        <v>1</v>
      </c>
      <c r="F1847" s="0" t="n">
        <v>0</v>
      </c>
      <c r="G1847" s="0" t="n">
        <v>0.667165</v>
      </c>
      <c r="H1847" s="0" t="n">
        <v>230400</v>
      </c>
    </row>
    <row r="1848" customFormat="false" ht="15" hidden="false" customHeight="false" outlineLevel="0" collapsed="false">
      <c r="A1848" s="0" t="n">
        <v>1846</v>
      </c>
      <c r="B1848" s="0" t="n">
        <v>3</v>
      </c>
      <c r="C1848" s="0" t="n">
        <v>77</v>
      </c>
      <c r="D1848" s="0" t="n">
        <v>21</v>
      </c>
      <c r="E1848" s="0" t="n">
        <v>0</v>
      </c>
      <c r="F1848" s="0" t="n">
        <v>0</v>
      </c>
      <c r="G1848" s="0" t="n">
        <v>0.620376</v>
      </c>
      <c r="H1848" s="0" t="n">
        <v>230400</v>
      </c>
    </row>
    <row r="1849" customFormat="false" ht="15" hidden="false" customHeight="false" outlineLevel="0" collapsed="false">
      <c r="A1849" s="0" t="n">
        <v>1847</v>
      </c>
      <c r="B1849" s="0" t="n">
        <v>3</v>
      </c>
      <c r="C1849" s="0" t="n">
        <v>77</v>
      </c>
      <c r="D1849" s="0" t="n">
        <v>22</v>
      </c>
      <c r="E1849" s="0" t="n">
        <v>0</v>
      </c>
      <c r="F1849" s="0" t="n">
        <v>0</v>
      </c>
      <c r="G1849" s="0" t="n">
        <v>0.468897</v>
      </c>
      <c r="H1849" s="0" t="n">
        <v>230400</v>
      </c>
    </row>
    <row r="1850" customFormat="false" ht="15" hidden="false" customHeight="false" outlineLevel="0" collapsed="false">
      <c r="A1850" s="0" t="n">
        <v>1848</v>
      </c>
      <c r="B1850" s="0" t="n">
        <v>3</v>
      </c>
      <c r="C1850" s="0" t="n">
        <v>77</v>
      </c>
      <c r="D1850" s="0" t="n">
        <v>23</v>
      </c>
      <c r="E1850" s="0" t="n">
        <v>0</v>
      </c>
      <c r="F1850" s="0" t="n">
        <v>0</v>
      </c>
      <c r="G1850" s="0" t="n">
        <v>0.371522</v>
      </c>
      <c r="H1850" s="0" t="n">
        <v>230400</v>
      </c>
    </row>
    <row r="1851" customFormat="false" ht="15" hidden="false" customHeight="false" outlineLevel="0" collapsed="false">
      <c r="A1851" s="0" t="n">
        <v>1849</v>
      </c>
      <c r="B1851" s="0" t="n">
        <v>3</v>
      </c>
      <c r="C1851" s="0" t="n">
        <v>78</v>
      </c>
      <c r="D1851" s="0" t="n">
        <v>0</v>
      </c>
      <c r="E1851" s="0" t="n">
        <v>0</v>
      </c>
      <c r="F1851" s="0" t="n">
        <v>0</v>
      </c>
      <c r="G1851" s="0" t="n">
        <v>0.352566</v>
      </c>
      <c r="H1851" s="0" t="n">
        <v>230400</v>
      </c>
    </row>
    <row r="1852" customFormat="false" ht="15" hidden="false" customHeight="false" outlineLevel="0" collapsed="false">
      <c r="A1852" s="0" t="n">
        <v>1850</v>
      </c>
      <c r="B1852" s="0" t="n">
        <v>3</v>
      </c>
      <c r="C1852" s="0" t="n">
        <v>78</v>
      </c>
      <c r="D1852" s="0" t="n">
        <v>1</v>
      </c>
      <c r="E1852" s="0" t="n">
        <v>0</v>
      </c>
      <c r="F1852" s="0" t="n">
        <v>0</v>
      </c>
      <c r="G1852" s="0" t="n">
        <v>0.244453</v>
      </c>
      <c r="H1852" s="0" t="n">
        <v>230400</v>
      </c>
    </row>
    <row r="1853" customFormat="false" ht="15" hidden="false" customHeight="false" outlineLevel="0" collapsed="false">
      <c r="A1853" s="0" t="n">
        <v>1851</v>
      </c>
      <c r="B1853" s="0" t="n">
        <v>3</v>
      </c>
      <c r="C1853" s="0" t="n">
        <v>78</v>
      </c>
      <c r="D1853" s="0" t="n">
        <v>2</v>
      </c>
      <c r="E1853" s="0" t="n">
        <v>0</v>
      </c>
      <c r="F1853" s="0" t="n">
        <v>0</v>
      </c>
      <c r="G1853" s="0" t="n">
        <v>0.258485</v>
      </c>
      <c r="H1853" s="0" t="n">
        <v>230400</v>
      </c>
    </row>
    <row r="1854" customFormat="false" ht="15" hidden="false" customHeight="false" outlineLevel="0" collapsed="false">
      <c r="A1854" s="0" t="n">
        <v>1852</v>
      </c>
      <c r="B1854" s="0" t="n">
        <v>3</v>
      </c>
      <c r="C1854" s="0" t="n">
        <v>78</v>
      </c>
      <c r="D1854" s="0" t="n">
        <v>3</v>
      </c>
      <c r="E1854" s="0" t="n">
        <v>0</v>
      </c>
      <c r="F1854" s="0" t="n">
        <v>0</v>
      </c>
      <c r="G1854" s="0" t="n">
        <v>0.293708</v>
      </c>
      <c r="H1854" s="0" t="n">
        <v>230400</v>
      </c>
    </row>
    <row r="1855" customFormat="false" ht="15" hidden="false" customHeight="false" outlineLevel="0" collapsed="false">
      <c r="A1855" s="0" t="n">
        <v>1853</v>
      </c>
      <c r="B1855" s="0" t="n">
        <v>3</v>
      </c>
      <c r="C1855" s="0" t="n">
        <v>78</v>
      </c>
      <c r="D1855" s="0" t="n">
        <v>4</v>
      </c>
      <c r="E1855" s="0" t="n">
        <v>0</v>
      </c>
      <c r="F1855" s="0" t="n">
        <v>0</v>
      </c>
      <c r="G1855" s="0" t="n">
        <v>0.2646</v>
      </c>
      <c r="H1855" s="0" t="n">
        <v>230400</v>
      </c>
    </row>
    <row r="1856" customFormat="false" ht="15" hidden="false" customHeight="false" outlineLevel="0" collapsed="false">
      <c r="A1856" s="0" t="n">
        <v>1854</v>
      </c>
      <c r="B1856" s="0" t="n">
        <v>3</v>
      </c>
      <c r="C1856" s="0" t="n">
        <v>78</v>
      </c>
      <c r="D1856" s="0" t="n">
        <v>5</v>
      </c>
      <c r="E1856" s="0" t="n">
        <v>0</v>
      </c>
      <c r="F1856" s="0" t="n">
        <v>0</v>
      </c>
      <c r="G1856" s="0" t="n">
        <v>0.24199</v>
      </c>
      <c r="H1856" s="0" t="n">
        <v>230400</v>
      </c>
    </row>
    <row r="1857" customFormat="false" ht="15" hidden="false" customHeight="false" outlineLevel="0" collapsed="false">
      <c r="A1857" s="0" t="n">
        <v>1855</v>
      </c>
      <c r="B1857" s="0" t="n">
        <v>3</v>
      </c>
      <c r="C1857" s="0" t="n">
        <v>78</v>
      </c>
      <c r="D1857" s="0" t="n">
        <v>6</v>
      </c>
      <c r="E1857" s="0" t="n">
        <v>0</v>
      </c>
      <c r="F1857" s="0" t="n">
        <v>0</v>
      </c>
      <c r="G1857" s="0" t="n">
        <v>0.170556</v>
      </c>
      <c r="H1857" s="0" t="n">
        <v>230400</v>
      </c>
    </row>
    <row r="1858" customFormat="false" ht="15" hidden="false" customHeight="false" outlineLevel="0" collapsed="false">
      <c r="A1858" s="0" t="n">
        <v>1856</v>
      </c>
      <c r="B1858" s="0" t="n">
        <v>3</v>
      </c>
      <c r="C1858" s="0" t="n">
        <v>78</v>
      </c>
      <c r="D1858" s="0" t="n">
        <v>7</v>
      </c>
      <c r="E1858" s="0" t="n">
        <v>1</v>
      </c>
      <c r="F1858" s="0" t="n">
        <v>0.244301</v>
      </c>
      <c r="G1858" s="0" t="n">
        <v>0.220494</v>
      </c>
      <c r="H1858" s="0" t="n">
        <v>230200</v>
      </c>
    </row>
    <row r="1859" customFormat="false" ht="15" hidden="false" customHeight="false" outlineLevel="0" collapsed="false">
      <c r="A1859" s="0" t="n">
        <v>1857</v>
      </c>
      <c r="B1859" s="0" t="n">
        <v>3</v>
      </c>
      <c r="C1859" s="0" t="n">
        <v>78</v>
      </c>
      <c r="D1859" s="0" t="n">
        <v>8</v>
      </c>
      <c r="E1859" s="0" t="n">
        <v>1</v>
      </c>
      <c r="F1859" s="0" t="n">
        <v>0.594279</v>
      </c>
      <c r="G1859" s="0" t="n">
        <v>0.340594</v>
      </c>
      <c r="H1859" s="0" t="n">
        <v>230000</v>
      </c>
    </row>
    <row r="1860" customFormat="false" ht="15" hidden="false" customHeight="false" outlineLevel="0" collapsed="false">
      <c r="A1860" s="0" t="n">
        <v>1858</v>
      </c>
      <c r="B1860" s="0" t="n">
        <v>3</v>
      </c>
      <c r="C1860" s="0" t="n">
        <v>78</v>
      </c>
      <c r="D1860" s="0" t="n">
        <v>9</v>
      </c>
      <c r="E1860" s="0" t="n">
        <v>0</v>
      </c>
      <c r="F1860" s="0" t="n">
        <v>0.948824</v>
      </c>
      <c r="G1860" s="0" t="n">
        <v>0.390362</v>
      </c>
      <c r="H1860" s="0" t="n">
        <v>230000</v>
      </c>
    </row>
    <row r="1861" customFormat="false" ht="15" hidden="false" customHeight="false" outlineLevel="0" collapsed="false">
      <c r="A1861" s="0" t="n">
        <v>1859</v>
      </c>
      <c r="B1861" s="0" t="n">
        <v>3</v>
      </c>
      <c r="C1861" s="0" t="n">
        <v>78</v>
      </c>
      <c r="D1861" s="0" t="n">
        <v>10</v>
      </c>
      <c r="E1861" s="0" t="n">
        <v>0</v>
      </c>
      <c r="F1861" s="0" t="n">
        <v>1</v>
      </c>
      <c r="G1861" s="0" t="n">
        <v>0.486402</v>
      </c>
      <c r="H1861" s="0" t="n">
        <v>230000</v>
      </c>
    </row>
    <row r="1862" customFormat="false" ht="15" hidden="false" customHeight="false" outlineLevel="0" collapsed="false">
      <c r="A1862" s="0" t="n">
        <v>1860</v>
      </c>
      <c r="B1862" s="0" t="n">
        <v>3</v>
      </c>
      <c r="C1862" s="0" t="n">
        <v>78</v>
      </c>
      <c r="D1862" s="0" t="n">
        <v>11</v>
      </c>
      <c r="E1862" s="0" t="n">
        <v>0</v>
      </c>
      <c r="F1862" s="0" t="n">
        <v>1</v>
      </c>
      <c r="G1862" s="0" t="n">
        <v>0.52073</v>
      </c>
      <c r="H1862" s="0" t="n">
        <v>230000</v>
      </c>
    </row>
    <row r="1863" customFormat="false" ht="15" hidden="false" customHeight="false" outlineLevel="0" collapsed="false">
      <c r="A1863" s="0" t="n">
        <v>1861</v>
      </c>
      <c r="B1863" s="0" t="n">
        <v>3</v>
      </c>
      <c r="C1863" s="0" t="n">
        <v>78</v>
      </c>
      <c r="D1863" s="0" t="n">
        <v>12</v>
      </c>
      <c r="E1863" s="0" t="n">
        <v>0</v>
      </c>
      <c r="F1863" s="0" t="n">
        <v>1</v>
      </c>
      <c r="G1863" s="0" t="n">
        <v>0.556744</v>
      </c>
      <c r="H1863" s="0" t="n">
        <v>230000</v>
      </c>
    </row>
    <row r="1864" customFormat="false" ht="15" hidden="false" customHeight="false" outlineLevel="0" collapsed="false">
      <c r="A1864" s="0" t="n">
        <v>1862</v>
      </c>
      <c r="B1864" s="0" t="n">
        <v>3</v>
      </c>
      <c r="C1864" s="0" t="n">
        <v>78</v>
      </c>
      <c r="D1864" s="0" t="n">
        <v>13</v>
      </c>
      <c r="E1864" s="0" t="n">
        <v>0</v>
      </c>
      <c r="F1864" s="0" t="n">
        <v>1</v>
      </c>
      <c r="G1864" s="0" t="n">
        <v>0.485059</v>
      </c>
      <c r="H1864" s="0" t="n">
        <v>230000</v>
      </c>
    </row>
    <row r="1865" customFormat="false" ht="15" hidden="false" customHeight="false" outlineLevel="0" collapsed="false">
      <c r="A1865" s="0" t="n">
        <v>1863</v>
      </c>
      <c r="B1865" s="0" t="n">
        <v>3</v>
      </c>
      <c r="C1865" s="0" t="n">
        <v>78</v>
      </c>
      <c r="D1865" s="0" t="n">
        <v>14</v>
      </c>
      <c r="E1865" s="0" t="n">
        <v>0</v>
      </c>
      <c r="F1865" s="0" t="n">
        <v>1</v>
      </c>
      <c r="G1865" s="0" t="n">
        <v>0.440221</v>
      </c>
      <c r="H1865" s="0" t="n">
        <v>230000</v>
      </c>
    </row>
    <row r="1866" customFormat="false" ht="15" hidden="false" customHeight="false" outlineLevel="0" collapsed="false">
      <c r="A1866" s="0" t="n">
        <v>1864</v>
      </c>
      <c r="B1866" s="0" t="n">
        <v>3</v>
      </c>
      <c r="C1866" s="0" t="n">
        <v>78</v>
      </c>
      <c r="D1866" s="0" t="n">
        <v>15</v>
      </c>
      <c r="E1866" s="0" t="n">
        <v>0</v>
      </c>
      <c r="F1866" s="0" t="n">
        <v>0.948824</v>
      </c>
      <c r="G1866" s="0" t="n">
        <v>0.365468</v>
      </c>
      <c r="H1866" s="0" t="n">
        <v>230000</v>
      </c>
    </row>
    <row r="1867" customFormat="false" ht="15" hidden="false" customHeight="false" outlineLevel="0" collapsed="false">
      <c r="A1867" s="0" t="n">
        <v>1865</v>
      </c>
      <c r="B1867" s="0" t="n">
        <v>3</v>
      </c>
      <c r="C1867" s="0" t="n">
        <v>78</v>
      </c>
      <c r="D1867" s="0" t="n">
        <v>16</v>
      </c>
      <c r="E1867" s="0" t="n">
        <v>0</v>
      </c>
      <c r="F1867" s="0" t="n">
        <v>0.594279</v>
      </c>
      <c r="G1867" s="0" t="n">
        <v>0.446529</v>
      </c>
      <c r="H1867" s="0" t="n">
        <v>230000</v>
      </c>
    </row>
    <row r="1868" customFormat="false" ht="15" hidden="false" customHeight="false" outlineLevel="0" collapsed="false">
      <c r="A1868" s="0" t="n">
        <v>1866</v>
      </c>
      <c r="B1868" s="0" t="n">
        <v>3</v>
      </c>
      <c r="C1868" s="0" t="n">
        <v>78</v>
      </c>
      <c r="D1868" s="0" t="n">
        <v>17</v>
      </c>
      <c r="E1868" s="0" t="n">
        <v>0</v>
      </c>
      <c r="F1868" s="0" t="n">
        <v>0.244301</v>
      </c>
      <c r="G1868" s="0" t="n">
        <v>0.325662</v>
      </c>
      <c r="H1868" s="0" t="n">
        <v>230000</v>
      </c>
    </row>
    <row r="1869" customFormat="false" ht="15" hidden="false" customHeight="false" outlineLevel="0" collapsed="false">
      <c r="A1869" s="0" t="n">
        <v>1867</v>
      </c>
      <c r="B1869" s="0" t="n">
        <v>3</v>
      </c>
      <c r="C1869" s="0" t="n">
        <v>78</v>
      </c>
      <c r="D1869" s="0" t="n">
        <v>18</v>
      </c>
      <c r="E1869" s="0" t="n">
        <v>0</v>
      </c>
      <c r="F1869" s="0" t="n">
        <v>0</v>
      </c>
      <c r="G1869" s="0" t="n">
        <v>0.262173</v>
      </c>
      <c r="H1869" s="0" t="n">
        <v>230000</v>
      </c>
    </row>
    <row r="1870" customFormat="false" ht="15" hidden="false" customHeight="false" outlineLevel="0" collapsed="false">
      <c r="A1870" s="0" t="n">
        <v>1868</v>
      </c>
      <c r="B1870" s="0" t="n">
        <v>3</v>
      </c>
      <c r="C1870" s="0" t="n">
        <v>78</v>
      </c>
      <c r="D1870" s="0" t="n">
        <v>19</v>
      </c>
      <c r="E1870" s="0" t="n">
        <v>1</v>
      </c>
      <c r="F1870" s="0" t="n">
        <v>0</v>
      </c>
      <c r="G1870" s="0" t="n">
        <v>0.250284</v>
      </c>
      <c r="H1870" s="0" t="n">
        <v>229800</v>
      </c>
    </row>
    <row r="1871" customFormat="false" ht="15" hidden="false" customHeight="false" outlineLevel="0" collapsed="false">
      <c r="A1871" s="0" t="n">
        <v>1869</v>
      </c>
      <c r="B1871" s="0" t="n">
        <v>3</v>
      </c>
      <c r="C1871" s="0" t="n">
        <v>78</v>
      </c>
      <c r="D1871" s="0" t="n">
        <v>20</v>
      </c>
      <c r="E1871" s="0" t="n">
        <v>1</v>
      </c>
      <c r="F1871" s="0" t="n">
        <v>0</v>
      </c>
      <c r="G1871" s="0" t="n">
        <v>0.188405</v>
      </c>
      <c r="H1871" s="0" t="n">
        <v>229600</v>
      </c>
    </row>
    <row r="1872" customFormat="false" ht="15" hidden="false" customHeight="false" outlineLevel="0" collapsed="false">
      <c r="A1872" s="0" t="n">
        <v>1870</v>
      </c>
      <c r="B1872" s="0" t="n">
        <v>3</v>
      </c>
      <c r="C1872" s="0" t="n">
        <v>78</v>
      </c>
      <c r="D1872" s="0" t="n">
        <v>21</v>
      </c>
      <c r="E1872" s="0" t="n">
        <v>0</v>
      </c>
      <c r="F1872" s="0" t="n">
        <v>0</v>
      </c>
      <c r="G1872" s="0" t="n">
        <v>0.216871</v>
      </c>
      <c r="H1872" s="0" t="n">
        <v>229600</v>
      </c>
    </row>
    <row r="1873" customFormat="false" ht="15" hidden="false" customHeight="false" outlineLevel="0" collapsed="false">
      <c r="A1873" s="0" t="n">
        <v>1871</v>
      </c>
      <c r="B1873" s="0" t="n">
        <v>3</v>
      </c>
      <c r="C1873" s="0" t="n">
        <v>78</v>
      </c>
      <c r="D1873" s="0" t="n">
        <v>22</v>
      </c>
      <c r="E1873" s="0" t="n">
        <v>0</v>
      </c>
      <c r="F1873" s="0" t="n">
        <v>0</v>
      </c>
      <c r="G1873" s="0" t="n">
        <v>0.201197</v>
      </c>
      <c r="H1873" s="0" t="n">
        <v>229600</v>
      </c>
    </row>
    <row r="1874" customFormat="false" ht="15" hidden="false" customHeight="false" outlineLevel="0" collapsed="false">
      <c r="A1874" s="0" t="n">
        <v>1872</v>
      </c>
      <c r="B1874" s="0" t="n">
        <v>3</v>
      </c>
      <c r="C1874" s="0" t="n">
        <v>78</v>
      </c>
      <c r="D1874" s="0" t="n">
        <v>23</v>
      </c>
      <c r="E1874" s="0" t="n">
        <v>0</v>
      </c>
      <c r="F1874" s="0" t="n">
        <v>0</v>
      </c>
      <c r="G1874" s="0" t="n">
        <v>0.239231</v>
      </c>
      <c r="H1874" s="0" t="n">
        <v>229600</v>
      </c>
    </row>
    <row r="1875" customFormat="false" ht="15" hidden="false" customHeight="false" outlineLevel="0" collapsed="false">
      <c r="A1875" s="0" t="n">
        <v>1873</v>
      </c>
      <c r="B1875" s="0" t="n">
        <v>3</v>
      </c>
      <c r="C1875" s="0" t="n">
        <v>79</v>
      </c>
      <c r="D1875" s="0" t="n">
        <v>0</v>
      </c>
      <c r="E1875" s="0" t="n">
        <v>0</v>
      </c>
      <c r="F1875" s="0" t="n">
        <v>0</v>
      </c>
      <c r="G1875" s="0" t="n">
        <v>0.207338</v>
      </c>
      <c r="H1875" s="0" t="n">
        <v>229600</v>
      </c>
    </row>
    <row r="1876" customFormat="false" ht="15" hidden="false" customHeight="false" outlineLevel="0" collapsed="false">
      <c r="A1876" s="0" t="n">
        <v>1874</v>
      </c>
      <c r="B1876" s="0" t="n">
        <v>3</v>
      </c>
      <c r="C1876" s="0" t="n">
        <v>79</v>
      </c>
      <c r="D1876" s="0" t="n">
        <v>1</v>
      </c>
      <c r="E1876" s="0" t="n">
        <v>0</v>
      </c>
      <c r="F1876" s="0" t="n">
        <v>0</v>
      </c>
      <c r="G1876" s="0" t="n">
        <v>0.1433</v>
      </c>
      <c r="H1876" s="0" t="n">
        <v>229600</v>
      </c>
    </row>
    <row r="1877" customFormat="false" ht="15" hidden="false" customHeight="false" outlineLevel="0" collapsed="false">
      <c r="A1877" s="0" t="n">
        <v>1875</v>
      </c>
      <c r="B1877" s="0" t="n">
        <v>3</v>
      </c>
      <c r="C1877" s="0" t="n">
        <v>79</v>
      </c>
      <c r="D1877" s="0" t="n">
        <v>2</v>
      </c>
      <c r="E1877" s="0" t="n">
        <v>0</v>
      </c>
      <c r="F1877" s="0" t="n">
        <v>0</v>
      </c>
      <c r="G1877" s="0" t="n">
        <v>0.137399</v>
      </c>
      <c r="H1877" s="0" t="n">
        <v>229600</v>
      </c>
    </row>
    <row r="1878" customFormat="false" ht="15" hidden="false" customHeight="false" outlineLevel="0" collapsed="false">
      <c r="A1878" s="0" t="n">
        <v>1876</v>
      </c>
      <c r="B1878" s="0" t="n">
        <v>3</v>
      </c>
      <c r="C1878" s="0" t="n">
        <v>79</v>
      </c>
      <c r="D1878" s="0" t="n">
        <v>3</v>
      </c>
      <c r="E1878" s="0" t="n">
        <v>0</v>
      </c>
      <c r="F1878" s="0" t="n">
        <v>0</v>
      </c>
      <c r="G1878" s="0" t="n">
        <v>0.1393</v>
      </c>
      <c r="H1878" s="0" t="n">
        <v>229600</v>
      </c>
    </row>
    <row r="1879" customFormat="false" ht="15" hidden="false" customHeight="false" outlineLevel="0" collapsed="false">
      <c r="A1879" s="0" t="n">
        <v>1877</v>
      </c>
      <c r="B1879" s="0" t="n">
        <v>3</v>
      </c>
      <c r="C1879" s="0" t="n">
        <v>79</v>
      </c>
      <c r="D1879" s="0" t="n">
        <v>4</v>
      </c>
      <c r="E1879" s="0" t="n">
        <v>0</v>
      </c>
      <c r="F1879" s="0" t="n">
        <v>0</v>
      </c>
      <c r="G1879" s="0" t="n">
        <v>0.135323</v>
      </c>
      <c r="H1879" s="0" t="n">
        <v>229600</v>
      </c>
    </row>
    <row r="1880" customFormat="false" ht="15" hidden="false" customHeight="false" outlineLevel="0" collapsed="false">
      <c r="A1880" s="0" t="n">
        <v>1878</v>
      </c>
      <c r="B1880" s="0" t="n">
        <v>3</v>
      </c>
      <c r="C1880" s="0" t="n">
        <v>79</v>
      </c>
      <c r="D1880" s="0" t="n">
        <v>5</v>
      </c>
      <c r="E1880" s="0" t="n">
        <v>0</v>
      </c>
      <c r="F1880" s="0" t="n">
        <v>0</v>
      </c>
      <c r="G1880" s="0" t="n">
        <v>0.133664</v>
      </c>
      <c r="H1880" s="0" t="n">
        <v>229600</v>
      </c>
    </row>
    <row r="1881" customFormat="false" ht="15" hidden="false" customHeight="false" outlineLevel="0" collapsed="false">
      <c r="A1881" s="0" t="n">
        <v>1879</v>
      </c>
      <c r="B1881" s="0" t="n">
        <v>3</v>
      </c>
      <c r="C1881" s="0" t="n">
        <v>79</v>
      </c>
      <c r="D1881" s="0" t="n">
        <v>6</v>
      </c>
      <c r="E1881" s="0" t="n">
        <v>0</v>
      </c>
      <c r="F1881" s="0" t="n">
        <v>0</v>
      </c>
      <c r="G1881" s="0" t="n">
        <v>0.153739</v>
      </c>
      <c r="H1881" s="0" t="n">
        <v>229600</v>
      </c>
    </row>
    <row r="1882" customFormat="false" ht="15" hidden="false" customHeight="false" outlineLevel="0" collapsed="false">
      <c r="A1882" s="0" t="n">
        <v>1880</v>
      </c>
      <c r="B1882" s="0" t="n">
        <v>3</v>
      </c>
      <c r="C1882" s="0" t="n">
        <v>79</v>
      </c>
      <c r="D1882" s="0" t="n">
        <v>7</v>
      </c>
      <c r="E1882" s="0" t="n">
        <v>1</v>
      </c>
      <c r="F1882" s="0" t="n">
        <v>0.22752</v>
      </c>
      <c r="G1882" s="0" t="n">
        <v>0.181156</v>
      </c>
      <c r="H1882" s="0" t="n">
        <v>229400</v>
      </c>
    </row>
    <row r="1883" customFormat="false" ht="15" hidden="false" customHeight="false" outlineLevel="0" collapsed="false">
      <c r="A1883" s="0" t="n">
        <v>1881</v>
      </c>
      <c r="B1883" s="0" t="n">
        <v>3</v>
      </c>
      <c r="C1883" s="0" t="n">
        <v>79</v>
      </c>
      <c r="D1883" s="0" t="n">
        <v>8</v>
      </c>
      <c r="E1883" s="0" t="n">
        <v>1</v>
      </c>
      <c r="F1883" s="0" t="n">
        <v>0.553457</v>
      </c>
      <c r="G1883" s="0" t="n">
        <v>0.325427</v>
      </c>
      <c r="H1883" s="0" t="n">
        <v>229200</v>
      </c>
    </row>
    <row r="1884" customFormat="false" ht="15" hidden="false" customHeight="false" outlineLevel="0" collapsed="false">
      <c r="A1884" s="0" t="n">
        <v>1882</v>
      </c>
      <c r="B1884" s="0" t="n">
        <v>3</v>
      </c>
      <c r="C1884" s="0" t="n">
        <v>79</v>
      </c>
      <c r="D1884" s="0" t="n">
        <v>9</v>
      </c>
      <c r="E1884" s="0" t="n">
        <v>0</v>
      </c>
      <c r="F1884" s="0" t="n">
        <v>0.883648</v>
      </c>
      <c r="G1884" s="0" t="n">
        <v>0.382576</v>
      </c>
      <c r="H1884" s="0" t="n">
        <v>229200</v>
      </c>
    </row>
    <row r="1885" customFormat="false" ht="15" hidden="false" customHeight="false" outlineLevel="0" collapsed="false">
      <c r="A1885" s="0" t="n">
        <v>1883</v>
      </c>
      <c r="B1885" s="0" t="n">
        <v>3</v>
      </c>
      <c r="C1885" s="0" t="n">
        <v>79</v>
      </c>
      <c r="D1885" s="0" t="n">
        <v>10</v>
      </c>
      <c r="E1885" s="0" t="n">
        <v>0</v>
      </c>
      <c r="F1885" s="0" t="n">
        <v>1</v>
      </c>
      <c r="G1885" s="0" t="n">
        <v>0.587032</v>
      </c>
      <c r="H1885" s="0" t="n">
        <v>229200</v>
      </c>
    </row>
    <row r="1886" customFormat="false" ht="15" hidden="false" customHeight="false" outlineLevel="0" collapsed="false">
      <c r="A1886" s="0" t="n">
        <v>1884</v>
      </c>
      <c r="B1886" s="0" t="n">
        <v>3</v>
      </c>
      <c r="C1886" s="0" t="n">
        <v>79</v>
      </c>
      <c r="D1886" s="0" t="n">
        <v>11</v>
      </c>
      <c r="E1886" s="0" t="n">
        <v>0</v>
      </c>
      <c r="F1886" s="0" t="n">
        <v>1</v>
      </c>
      <c r="G1886" s="0" t="n">
        <v>0.872291</v>
      </c>
      <c r="H1886" s="0" t="n">
        <v>229200</v>
      </c>
    </row>
    <row r="1887" customFormat="false" ht="15" hidden="false" customHeight="false" outlineLevel="0" collapsed="false">
      <c r="A1887" s="0" t="n">
        <v>1885</v>
      </c>
      <c r="B1887" s="0" t="n">
        <v>3</v>
      </c>
      <c r="C1887" s="0" t="n">
        <v>79</v>
      </c>
      <c r="D1887" s="0" t="n">
        <v>12</v>
      </c>
      <c r="E1887" s="0" t="n">
        <v>0</v>
      </c>
      <c r="F1887" s="0" t="n">
        <v>1</v>
      </c>
      <c r="G1887" s="0" t="n">
        <v>1</v>
      </c>
      <c r="H1887" s="0" t="n">
        <v>229200</v>
      </c>
    </row>
    <row r="1888" customFormat="false" ht="15" hidden="false" customHeight="false" outlineLevel="0" collapsed="false">
      <c r="A1888" s="0" t="n">
        <v>1886</v>
      </c>
      <c r="B1888" s="0" t="n">
        <v>3</v>
      </c>
      <c r="C1888" s="0" t="n">
        <v>79</v>
      </c>
      <c r="D1888" s="0" t="n">
        <v>13</v>
      </c>
      <c r="E1888" s="0" t="n">
        <v>0</v>
      </c>
      <c r="F1888" s="0" t="n">
        <v>1</v>
      </c>
      <c r="G1888" s="0" t="n">
        <v>0.970227</v>
      </c>
      <c r="H1888" s="0" t="n">
        <v>229200</v>
      </c>
    </row>
    <row r="1889" customFormat="false" ht="15" hidden="false" customHeight="false" outlineLevel="0" collapsed="false">
      <c r="A1889" s="0" t="n">
        <v>1887</v>
      </c>
      <c r="B1889" s="0" t="n">
        <v>3</v>
      </c>
      <c r="C1889" s="0" t="n">
        <v>79</v>
      </c>
      <c r="D1889" s="0" t="n">
        <v>14</v>
      </c>
      <c r="E1889" s="0" t="n">
        <v>0</v>
      </c>
      <c r="F1889" s="0" t="n">
        <v>1</v>
      </c>
      <c r="G1889" s="0" t="n">
        <v>0.680447</v>
      </c>
      <c r="H1889" s="0" t="n">
        <v>229200</v>
      </c>
    </row>
    <row r="1890" customFormat="false" ht="15" hidden="false" customHeight="false" outlineLevel="0" collapsed="false">
      <c r="A1890" s="0" t="n">
        <v>1888</v>
      </c>
      <c r="B1890" s="0" t="n">
        <v>3</v>
      </c>
      <c r="C1890" s="0" t="n">
        <v>79</v>
      </c>
      <c r="D1890" s="0" t="n">
        <v>15</v>
      </c>
      <c r="E1890" s="0" t="n">
        <v>0</v>
      </c>
      <c r="F1890" s="0" t="n">
        <v>0.883648</v>
      </c>
      <c r="G1890" s="0" t="n">
        <v>0.690233</v>
      </c>
      <c r="H1890" s="0" t="n">
        <v>229200</v>
      </c>
    </row>
    <row r="1891" customFormat="false" ht="15" hidden="false" customHeight="false" outlineLevel="0" collapsed="false">
      <c r="A1891" s="0" t="n">
        <v>1889</v>
      </c>
      <c r="B1891" s="0" t="n">
        <v>3</v>
      </c>
      <c r="C1891" s="0" t="n">
        <v>79</v>
      </c>
      <c r="D1891" s="0" t="n">
        <v>16</v>
      </c>
      <c r="E1891" s="0" t="n">
        <v>0</v>
      </c>
      <c r="F1891" s="0" t="n">
        <v>0.553457</v>
      </c>
      <c r="G1891" s="0" t="n">
        <v>0.703032</v>
      </c>
      <c r="H1891" s="0" t="n">
        <v>229200</v>
      </c>
    </row>
    <row r="1892" customFormat="false" ht="15" hidden="false" customHeight="false" outlineLevel="0" collapsed="false">
      <c r="A1892" s="0" t="n">
        <v>1890</v>
      </c>
      <c r="B1892" s="0" t="n">
        <v>3</v>
      </c>
      <c r="C1892" s="0" t="n">
        <v>79</v>
      </c>
      <c r="D1892" s="0" t="n">
        <v>17</v>
      </c>
      <c r="E1892" s="0" t="n">
        <v>0</v>
      </c>
      <c r="F1892" s="0" t="n">
        <v>0.22752</v>
      </c>
      <c r="G1892" s="0" t="n">
        <v>1</v>
      </c>
      <c r="H1892" s="0" t="n">
        <v>229200</v>
      </c>
    </row>
    <row r="1893" customFormat="false" ht="15" hidden="false" customHeight="false" outlineLevel="0" collapsed="false">
      <c r="A1893" s="0" t="n">
        <v>1891</v>
      </c>
      <c r="B1893" s="0" t="n">
        <v>3</v>
      </c>
      <c r="C1893" s="0" t="n">
        <v>79</v>
      </c>
      <c r="D1893" s="0" t="n">
        <v>18</v>
      </c>
      <c r="E1893" s="0" t="n">
        <v>0</v>
      </c>
      <c r="F1893" s="0" t="n">
        <v>0</v>
      </c>
      <c r="G1893" s="0" t="n">
        <v>0.8437</v>
      </c>
      <c r="H1893" s="0" t="n">
        <v>229200</v>
      </c>
    </row>
    <row r="1894" customFormat="false" ht="15" hidden="false" customHeight="false" outlineLevel="0" collapsed="false">
      <c r="A1894" s="0" t="n">
        <v>1892</v>
      </c>
      <c r="B1894" s="0" t="n">
        <v>3</v>
      </c>
      <c r="C1894" s="0" t="n">
        <v>79</v>
      </c>
      <c r="D1894" s="0" t="n">
        <v>19</v>
      </c>
      <c r="E1894" s="0" t="n">
        <v>1</v>
      </c>
      <c r="F1894" s="0" t="n">
        <v>0</v>
      </c>
      <c r="G1894" s="0" t="n">
        <v>0.539038</v>
      </c>
      <c r="H1894" s="0" t="n">
        <v>229000</v>
      </c>
    </row>
    <row r="1895" customFormat="false" ht="15" hidden="false" customHeight="false" outlineLevel="0" collapsed="false">
      <c r="A1895" s="0" t="n">
        <v>1893</v>
      </c>
      <c r="B1895" s="0" t="n">
        <v>3</v>
      </c>
      <c r="C1895" s="0" t="n">
        <v>79</v>
      </c>
      <c r="D1895" s="0" t="n">
        <v>20</v>
      </c>
      <c r="E1895" s="0" t="n">
        <v>1</v>
      </c>
      <c r="F1895" s="0" t="n">
        <v>0</v>
      </c>
      <c r="G1895" s="0" t="n">
        <v>0.467264</v>
      </c>
      <c r="H1895" s="0" t="n">
        <v>228800</v>
      </c>
    </row>
    <row r="1896" customFormat="false" ht="15" hidden="false" customHeight="false" outlineLevel="0" collapsed="false">
      <c r="A1896" s="0" t="n">
        <v>1894</v>
      </c>
      <c r="B1896" s="0" t="n">
        <v>3</v>
      </c>
      <c r="C1896" s="0" t="n">
        <v>79</v>
      </c>
      <c r="D1896" s="0" t="n">
        <v>21</v>
      </c>
      <c r="E1896" s="0" t="n">
        <v>0</v>
      </c>
      <c r="F1896" s="0" t="n">
        <v>0</v>
      </c>
      <c r="G1896" s="0" t="n">
        <v>0.322466</v>
      </c>
      <c r="H1896" s="0" t="n">
        <v>228800</v>
      </c>
    </row>
    <row r="1897" customFormat="false" ht="15" hidden="false" customHeight="false" outlineLevel="0" collapsed="false">
      <c r="A1897" s="0" t="n">
        <v>1895</v>
      </c>
      <c r="B1897" s="0" t="n">
        <v>3</v>
      </c>
      <c r="C1897" s="0" t="n">
        <v>79</v>
      </c>
      <c r="D1897" s="0" t="n">
        <v>22</v>
      </c>
      <c r="E1897" s="0" t="n">
        <v>0</v>
      </c>
      <c r="F1897" s="0" t="n">
        <v>0</v>
      </c>
      <c r="G1897" s="0" t="n">
        <v>0.34523</v>
      </c>
      <c r="H1897" s="0" t="n">
        <v>228800</v>
      </c>
    </row>
    <row r="1898" customFormat="false" ht="15" hidden="false" customHeight="false" outlineLevel="0" collapsed="false">
      <c r="A1898" s="0" t="n">
        <v>1896</v>
      </c>
      <c r="B1898" s="0" t="n">
        <v>3</v>
      </c>
      <c r="C1898" s="0" t="n">
        <v>79</v>
      </c>
      <c r="D1898" s="0" t="n">
        <v>23</v>
      </c>
      <c r="E1898" s="0" t="n">
        <v>0</v>
      </c>
      <c r="F1898" s="0" t="n">
        <v>0</v>
      </c>
      <c r="G1898" s="0" t="n">
        <v>0.307811</v>
      </c>
      <c r="H1898" s="0" t="n">
        <v>228800</v>
      </c>
    </row>
    <row r="1899" customFormat="false" ht="15" hidden="false" customHeight="false" outlineLevel="0" collapsed="false">
      <c r="A1899" s="0" t="n">
        <v>1897</v>
      </c>
      <c r="B1899" s="0" t="n">
        <v>3</v>
      </c>
      <c r="C1899" s="0" t="n">
        <v>80</v>
      </c>
      <c r="D1899" s="0" t="n">
        <v>0</v>
      </c>
      <c r="E1899" s="0" t="n">
        <v>0</v>
      </c>
      <c r="F1899" s="0" t="n">
        <v>0</v>
      </c>
      <c r="G1899" s="0" t="n">
        <v>0.273809</v>
      </c>
      <c r="H1899" s="0" t="n">
        <v>228800</v>
      </c>
    </row>
    <row r="1900" customFormat="false" ht="15" hidden="false" customHeight="false" outlineLevel="0" collapsed="false">
      <c r="A1900" s="0" t="n">
        <v>1898</v>
      </c>
      <c r="B1900" s="0" t="n">
        <v>3</v>
      </c>
      <c r="C1900" s="0" t="n">
        <v>80</v>
      </c>
      <c r="D1900" s="0" t="n">
        <v>1</v>
      </c>
      <c r="E1900" s="0" t="n">
        <v>0</v>
      </c>
      <c r="F1900" s="0" t="n">
        <v>0</v>
      </c>
      <c r="G1900" s="0" t="n">
        <v>0.137318</v>
      </c>
      <c r="H1900" s="0" t="n">
        <v>228800</v>
      </c>
    </row>
    <row r="1901" customFormat="false" ht="15" hidden="false" customHeight="false" outlineLevel="0" collapsed="false">
      <c r="A1901" s="0" t="n">
        <v>1899</v>
      </c>
      <c r="B1901" s="0" t="n">
        <v>3</v>
      </c>
      <c r="C1901" s="0" t="n">
        <v>80</v>
      </c>
      <c r="D1901" s="0" t="n">
        <v>2</v>
      </c>
      <c r="E1901" s="0" t="n">
        <v>0</v>
      </c>
      <c r="F1901" s="0" t="n">
        <v>0</v>
      </c>
      <c r="G1901" s="0" t="n">
        <v>0.098488</v>
      </c>
      <c r="H1901" s="0" t="n">
        <v>228800</v>
      </c>
    </row>
    <row r="1902" customFormat="false" ht="15" hidden="false" customHeight="false" outlineLevel="0" collapsed="false">
      <c r="A1902" s="0" t="n">
        <v>1900</v>
      </c>
      <c r="B1902" s="0" t="n">
        <v>3</v>
      </c>
      <c r="C1902" s="0" t="n">
        <v>80</v>
      </c>
      <c r="D1902" s="0" t="n">
        <v>3</v>
      </c>
      <c r="E1902" s="0" t="n">
        <v>0</v>
      </c>
      <c r="F1902" s="0" t="n">
        <v>0</v>
      </c>
      <c r="G1902" s="0" t="n">
        <v>0.174491</v>
      </c>
      <c r="H1902" s="0" t="n">
        <v>228800</v>
      </c>
    </row>
    <row r="1903" customFormat="false" ht="15" hidden="false" customHeight="false" outlineLevel="0" collapsed="false">
      <c r="A1903" s="0" t="n">
        <v>1901</v>
      </c>
      <c r="B1903" s="0" t="n">
        <v>3</v>
      </c>
      <c r="C1903" s="0" t="n">
        <v>80</v>
      </c>
      <c r="D1903" s="0" t="n">
        <v>4</v>
      </c>
      <c r="E1903" s="0" t="n">
        <v>0</v>
      </c>
      <c r="F1903" s="0" t="n">
        <v>0</v>
      </c>
      <c r="G1903" s="0" t="n">
        <v>0.153722</v>
      </c>
      <c r="H1903" s="0" t="n">
        <v>228800</v>
      </c>
    </row>
    <row r="1904" customFormat="false" ht="15" hidden="false" customHeight="false" outlineLevel="0" collapsed="false">
      <c r="A1904" s="0" t="n">
        <v>1902</v>
      </c>
      <c r="B1904" s="0" t="n">
        <v>3</v>
      </c>
      <c r="C1904" s="0" t="n">
        <v>80</v>
      </c>
      <c r="D1904" s="0" t="n">
        <v>5</v>
      </c>
      <c r="E1904" s="0" t="n">
        <v>0</v>
      </c>
      <c r="F1904" s="0" t="n">
        <v>0</v>
      </c>
      <c r="G1904" s="0" t="n">
        <v>0.177075</v>
      </c>
      <c r="H1904" s="0" t="n">
        <v>228800</v>
      </c>
    </row>
    <row r="1905" customFormat="false" ht="15" hidden="false" customHeight="false" outlineLevel="0" collapsed="false">
      <c r="A1905" s="0" t="n">
        <v>1903</v>
      </c>
      <c r="B1905" s="0" t="n">
        <v>3</v>
      </c>
      <c r="C1905" s="0" t="n">
        <v>80</v>
      </c>
      <c r="D1905" s="0" t="n">
        <v>6</v>
      </c>
      <c r="E1905" s="0" t="n">
        <v>0</v>
      </c>
      <c r="F1905" s="0" t="n">
        <v>0</v>
      </c>
      <c r="G1905" s="0" t="n">
        <v>0.223288</v>
      </c>
      <c r="H1905" s="0" t="n">
        <v>228800</v>
      </c>
    </row>
    <row r="1906" customFormat="false" ht="15" hidden="false" customHeight="false" outlineLevel="0" collapsed="false">
      <c r="A1906" s="0" t="n">
        <v>1904</v>
      </c>
      <c r="B1906" s="0" t="n">
        <v>3</v>
      </c>
      <c r="C1906" s="0" t="n">
        <v>80</v>
      </c>
      <c r="D1906" s="0" t="n">
        <v>7</v>
      </c>
      <c r="E1906" s="0" t="n">
        <v>1</v>
      </c>
      <c r="F1906" s="0" t="n">
        <v>0.20867</v>
      </c>
      <c r="G1906" s="0" t="n">
        <v>0.231975</v>
      </c>
      <c r="H1906" s="0" t="n">
        <v>228600</v>
      </c>
    </row>
    <row r="1907" customFormat="false" ht="15" hidden="false" customHeight="false" outlineLevel="0" collapsed="false">
      <c r="A1907" s="0" t="n">
        <v>1905</v>
      </c>
      <c r="B1907" s="0" t="n">
        <v>3</v>
      </c>
      <c r="C1907" s="0" t="n">
        <v>80</v>
      </c>
      <c r="D1907" s="0" t="n">
        <v>8</v>
      </c>
      <c r="E1907" s="0" t="n">
        <v>1</v>
      </c>
      <c r="F1907" s="0" t="n">
        <v>0.507605</v>
      </c>
      <c r="G1907" s="0" t="n">
        <v>0.138847</v>
      </c>
      <c r="H1907" s="0" t="n">
        <v>228400</v>
      </c>
    </row>
    <row r="1908" customFormat="false" ht="15" hidden="false" customHeight="false" outlineLevel="0" collapsed="false">
      <c r="A1908" s="0" t="n">
        <v>1906</v>
      </c>
      <c r="B1908" s="0" t="n">
        <v>3</v>
      </c>
      <c r="C1908" s="0" t="n">
        <v>80</v>
      </c>
      <c r="D1908" s="0" t="n">
        <v>9</v>
      </c>
      <c r="E1908" s="0" t="n">
        <v>0</v>
      </c>
      <c r="F1908" s="0" t="n">
        <v>0.81044</v>
      </c>
      <c r="G1908" s="0" t="n">
        <v>0.102435</v>
      </c>
      <c r="H1908" s="0" t="n">
        <v>228400</v>
      </c>
    </row>
    <row r="1909" customFormat="false" ht="15" hidden="false" customHeight="false" outlineLevel="0" collapsed="false">
      <c r="A1909" s="0" t="n">
        <v>1907</v>
      </c>
      <c r="B1909" s="0" t="n">
        <v>3</v>
      </c>
      <c r="C1909" s="0" t="n">
        <v>80</v>
      </c>
      <c r="D1909" s="0" t="n">
        <v>10</v>
      </c>
      <c r="E1909" s="0" t="n">
        <v>0</v>
      </c>
      <c r="F1909" s="0" t="n">
        <v>1</v>
      </c>
      <c r="G1909" s="0" t="n">
        <v>0.114355</v>
      </c>
      <c r="H1909" s="0" t="n">
        <v>228400</v>
      </c>
    </row>
    <row r="1910" customFormat="false" ht="15" hidden="false" customHeight="false" outlineLevel="0" collapsed="false">
      <c r="A1910" s="0" t="n">
        <v>1908</v>
      </c>
      <c r="B1910" s="0" t="n">
        <v>3</v>
      </c>
      <c r="C1910" s="0" t="n">
        <v>80</v>
      </c>
      <c r="D1910" s="0" t="n">
        <v>11</v>
      </c>
      <c r="E1910" s="0" t="n">
        <v>0</v>
      </c>
      <c r="F1910" s="0" t="n">
        <v>1</v>
      </c>
      <c r="G1910" s="0" t="n">
        <v>0.179261</v>
      </c>
      <c r="H1910" s="0" t="n">
        <v>228400</v>
      </c>
    </row>
    <row r="1911" customFormat="false" ht="15" hidden="false" customHeight="false" outlineLevel="0" collapsed="false">
      <c r="A1911" s="0" t="n">
        <v>1909</v>
      </c>
      <c r="B1911" s="0" t="n">
        <v>3</v>
      </c>
      <c r="C1911" s="0" t="n">
        <v>80</v>
      </c>
      <c r="D1911" s="0" t="n">
        <v>12</v>
      </c>
      <c r="E1911" s="0" t="n">
        <v>0</v>
      </c>
      <c r="F1911" s="0" t="n">
        <v>1</v>
      </c>
      <c r="G1911" s="0" t="n">
        <v>0.234402</v>
      </c>
      <c r="H1911" s="0" t="n">
        <v>228400</v>
      </c>
    </row>
    <row r="1912" customFormat="false" ht="15" hidden="false" customHeight="false" outlineLevel="0" collapsed="false">
      <c r="A1912" s="0" t="n">
        <v>1910</v>
      </c>
      <c r="B1912" s="0" t="n">
        <v>3</v>
      </c>
      <c r="C1912" s="0" t="n">
        <v>80</v>
      </c>
      <c r="D1912" s="0" t="n">
        <v>13</v>
      </c>
      <c r="E1912" s="0" t="n">
        <v>0</v>
      </c>
      <c r="F1912" s="0" t="n">
        <v>1</v>
      </c>
      <c r="G1912" s="0" t="n">
        <v>0.195267</v>
      </c>
      <c r="H1912" s="0" t="n">
        <v>228400</v>
      </c>
    </row>
    <row r="1913" customFormat="false" ht="15" hidden="false" customHeight="false" outlineLevel="0" collapsed="false">
      <c r="A1913" s="0" t="n">
        <v>1911</v>
      </c>
      <c r="B1913" s="0" t="n">
        <v>3</v>
      </c>
      <c r="C1913" s="0" t="n">
        <v>80</v>
      </c>
      <c r="D1913" s="0" t="n">
        <v>14</v>
      </c>
      <c r="E1913" s="0" t="n">
        <v>0</v>
      </c>
      <c r="F1913" s="0" t="n">
        <v>1</v>
      </c>
      <c r="G1913" s="0" t="n">
        <v>0.193307</v>
      </c>
      <c r="H1913" s="0" t="n">
        <v>228400</v>
      </c>
    </row>
    <row r="1914" customFormat="false" ht="15" hidden="false" customHeight="false" outlineLevel="0" collapsed="false">
      <c r="A1914" s="0" t="n">
        <v>1912</v>
      </c>
      <c r="B1914" s="0" t="n">
        <v>3</v>
      </c>
      <c r="C1914" s="0" t="n">
        <v>80</v>
      </c>
      <c r="D1914" s="0" t="n">
        <v>15</v>
      </c>
      <c r="E1914" s="0" t="n">
        <v>0</v>
      </c>
      <c r="F1914" s="0" t="n">
        <v>0.81044</v>
      </c>
      <c r="G1914" s="0" t="n">
        <v>0.173236</v>
      </c>
      <c r="H1914" s="0" t="n">
        <v>228400</v>
      </c>
    </row>
    <row r="1915" customFormat="false" ht="15" hidden="false" customHeight="false" outlineLevel="0" collapsed="false">
      <c r="A1915" s="0" t="n">
        <v>1913</v>
      </c>
      <c r="B1915" s="0" t="n">
        <v>3</v>
      </c>
      <c r="C1915" s="0" t="n">
        <v>80</v>
      </c>
      <c r="D1915" s="0" t="n">
        <v>16</v>
      </c>
      <c r="E1915" s="0" t="n">
        <v>0</v>
      </c>
      <c r="F1915" s="0" t="n">
        <v>0.507605</v>
      </c>
      <c r="G1915" s="0" t="n">
        <v>0.138602</v>
      </c>
      <c r="H1915" s="0" t="n">
        <v>228400</v>
      </c>
    </row>
    <row r="1916" customFormat="false" ht="15" hidden="false" customHeight="false" outlineLevel="0" collapsed="false">
      <c r="A1916" s="0" t="n">
        <v>1914</v>
      </c>
      <c r="B1916" s="0" t="n">
        <v>3</v>
      </c>
      <c r="C1916" s="0" t="n">
        <v>80</v>
      </c>
      <c r="D1916" s="0" t="n">
        <v>17</v>
      </c>
      <c r="E1916" s="0" t="n">
        <v>0</v>
      </c>
      <c r="F1916" s="0" t="n">
        <v>0.20867</v>
      </c>
      <c r="G1916" s="0" t="n">
        <v>0.123847</v>
      </c>
      <c r="H1916" s="0" t="n">
        <v>228400</v>
      </c>
    </row>
    <row r="1917" customFormat="false" ht="15" hidden="false" customHeight="false" outlineLevel="0" collapsed="false">
      <c r="A1917" s="0" t="n">
        <v>1915</v>
      </c>
      <c r="B1917" s="0" t="n">
        <v>3</v>
      </c>
      <c r="C1917" s="0" t="n">
        <v>80</v>
      </c>
      <c r="D1917" s="0" t="n">
        <v>18</v>
      </c>
      <c r="E1917" s="0" t="n">
        <v>0</v>
      </c>
      <c r="F1917" s="0" t="n">
        <v>0</v>
      </c>
      <c r="G1917" s="0" t="n">
        <v>0.169591</v>
      </c>
      <c r="H1917" s="0" t="n">
        <v>228400</v>
      </c>
    </row>
    <row r="1918" customFormat="false" ht="15" hidden="false" customHeight="false" outlineLevel="0" collapsed="false">
      <c r="A1918" s="0" t="n">
        <v>1916</v>
      </c>
      <c r="B1918" s="0" t="n">
        <v>3</v>
      </c>
      <c r="C1918" s="0" t="n">
        <v>80</v>
      </c>
      <c r="D1918" s="0" t="n">
        <v>19</v>
      </c>
      <c r="E1918" s="0" t="n">
        <v>1</v>
      </c>
      <c r="F1918" s="0" t="n">
        <v>0</v>
      </c>
      <c r="G1918" s="0" t="n">
        <v>0.194395</v>
      </c>
      <c r="H1918" s="0" t="n">
        <v>228200</v>
      </c>
    </row>
    <row r="1919" customFormat="false" ht="15" hidden="false" customHeight="false" outlineLevel="0" collapsed="false">
      <c r="A1919" s="0" t="n">
        <v>1917</v>
      </c>
      <c r="B1919" s="0" t="n">
        <v>3</v>
      </c>
      <c r="C1919" s="0" t="n">
        <v>80</v>
      </c>
      <c r="D1919" s="0" t="n">
        <v>20</v>
      </c>
      <c r="E1919" s="0" t="n">
        <v>1</v>
      </c>
      <c r="F1919" s="0" t="n">
        <v>0</v>
      </c>
      <c r="G1919" s="0" t="n">
        <v>0.173206</v>
      </c>
      <c r="H1919" s="0" t="n">
        <v>228000</v>
      </c>
    </row>
    <row r="1920" customFormat="false" ht="15" hidden="false" customHeight="false" outlineLevel="0" collapsed="false">
      <c r="A1920" s="0" t="n">
        <v>1918</v>
      </c>
      <c r="B1920" s="0" t="n">
        <v>3</v>
      </c>
      <c r="C1920" s="0" t="n">
        <v>80</v>
      </c>
      <c r="D1920" s="0" t="n">
        <v>21</v>
      </c>
      <c r="E1920" s="0" t="n">
        <v>0</v>
      </c>
      <c r="F1920" s="0" t="n">
        <v>0</v>
      </c>
      <c r="G1920" s="0" t="n">
        <v>0.288811</v>
      </c>
      <c r="H1920" s="0" t="n">
        <v>228000</v>
      </c>
    </row>
    <row r="1921" customFormat="false" ht="15" hidden="false" customHeight="false" outlineLevel="0" collapsed="false">
      <c r="A1921" s="0" t="n">
        <v>1919</v>
      </c>
      <c r="B1921" s="0" t="n">
        <v>3</v>
      </c>
      <c r="C1921" s="0" t="n">
        <v>80</v>
      </c>
      <c r="D1921" s="0" t="n">
        <v>22</v>
      </c>
      <c r="E1921" s="0" t="n">
        <v>0</v>
      </c>
      <c r="F1921" s="0" t="n">
        <v>0</v>
      </c>
      <c r="G1921" s="0" t="n">
        <v>0.355965</v>
      </c>
      <c r="H1921" s="0" t="n">
        <v>228000</v>
      </c>
    </row>
    <row r="1922" customFormat="false" ht="15" hidden="false" customHeight="false" outlineLevel="0" collapsed="false">
      <c r="A1922" s="0" t="n">
        <v>1920</v>
      </c>
      <c r="B1922" s="0" t="n">
        <v>3</v>
      </c>
      <c r="C1922" s="0" t="n">
        <v>80</v>
      </c>
      <c r="D1922" s="0" t="n">
        <v>23</v>
      </c>
      <c r="E1922" s="0" t="n">
        <v>0</v>
      </c>
      <c r="F1922" s="0" t="n">
        <v>0</v>
      </c>
      <c r="G1922" s="0" t="n">
        <v>0.276349</v>
      </c>
      <c r="H1922" s="0" t="n">
        <v>228000</v>
      </c>
    </row>
    <row r="1923" customFormat="false" ht="15" hidden="false" customHeight="false" outlineLevel="0" collapsed="false">
      <c r="A1923" s="0" t="n">
        <v>1921</v>
      </c>
      <c r="B1923" s="0" t="n">
        <v>3</v>
      </c>
      <c r="C1923" s="0" t="n">
        <v>81</v>
      </c>
      <c r="D1923" s="0" t="n">
        <v>0</v>
      </c>
      <c r="E1923" s="0" t="n">
        <v>0</v>
      </c>
      <c r="F1923" s="0" t="n">
        <v>0</v>
      </c>
      <c r="G1923" s="0" t="n">
        <v>0.314423</v>
      </c>
      <c r="H1923" s="0" t="n">
        <v>228000</v>
      </c>
    </row>
    <row r="1924" customFormat="false" ht="15" hidden="false" customHeight="false" outlineLevel="0" collapsed="false">
      <c r="A1924" s="0" t="n">
        <v>1922</v>
      </c>
      <c r="B1924" s="0" t="n">
        <v>3</v>
      </c>
      <c r="C1924" s="0" t="n">
        <v>81</v>
      </c>
      <c r="D1924" s="0" t="n">
        <v>1</v>
      </c>
      <c r="E1924" s="0" t="n">
        <v>0</v>
      </c>
      <c r="F1924" s="0" t="n">
        <v>0</v>
      </c>
      <c r="G1924" s="0" t="n">
        <v>0.326937</v>
      </c>
      <c r="H1924" s="0" t="n">
        <v>228000</v>
      </c>
    </row>
    <row r="1925" customFormat="false" ht="15" hidden="false" customHeight="false" outlineLevel="0" collapsed="false">
      <c r="A1925" s="0" t="n">
        <v>1923</v>
      </c>
      <c r="B1925" s="0" t="n">
        <v>3</v>
      </c>
      <c r="C1925" s="0" t="n">
        <v>81</v>
      </c>
      <c r="D1925" s="0" t="n">
        <v>2</v>
      </c>
      <c r="E1925" s="0" t="n">
        <v>0</v>
      </c>
      <c r="F1925" s="0" t="n">
        <v>0</v>
      </c>
      <c r="G1925" s="0" t="n">
        <v>0.36971</v>
      </c>
      <c r="H1925" s="0" t="n">
        <v>228000</v>
      </c>
    </row>
    <row r="1926" customFormat="false" ht="15" hidden="false" customHeight="false" outlineLevel="0" collapsed="false">
      <c r="A1926" s="0" t="n">
        <v>1924</v>
      </c>
      <c r="B1926" s="0" t="n">
        <v>3</v>
      </c>
      <c r="C1926" s="0" t="n">
        <v>81</v>
      </c>
      <c r="D1926" s="0" t="n">
        <v>3</v>
      </c>
      <c r="E1926" s="0" t="n">
        <v>0</v>
      </c>
      <c r="F1926" s="0" t="n">
        <v>0</v>
      </c>
      <c r="G1926" s="0" t="n">
        <v>0.286401</v>
      </c>
      <c r="H1926" s="0" t="n">
        <v>228000</v>
      </c>
    </row>
    <row r="1927" customFormat="false" ht="15" hidden="false" customHeight="false" outlineLevel="0" collapsed="false">
      <c r="A1927" s="0" t="n">
        <v>1925</v>
      </c>
      <c r="B1927" s="0" t="n">
        <v>3</v>
      </c>
      <c r="C1927" s="0" t="n">
        <v>81</v>
      </c>
      <c r="D1927" s="0" t="n">
        <v>4</v>
      </c>
      <c r="E1927" s="0" t="n">
        <v>0</v>
      </c>
      <c r="F1927" s="0" t="n">
        <v>0</v>
      </c>
      <c r="G1927" s="0" t="n">
        <v>0.374721</v>
      </c>
      <c r="H1927" s="0" t="n">
        <v>228000</v>
      </c>
    </row>
    <row r="1928" customFormat="false" ht="15" hidden="false" customHeight="false" outlineLevel="0" collapsed="false">
      <c r="A1928" s="0" t="n">
        <v>1926</v>
      </c>
      <c r="B1928" s="0" t="n">
        <v>3</v>
      </c>
      <c r="C1928" s="0" t="n">
        <v>81</v>
      </c>
      <c r="D1928" s="0" t="n">
        <v>5</v>
      </c>
      <c r="E1928" s="0" t="n">
        <v>0</v>
      </c>
      <c r="F1928" s="0" t="n">
        <v>0</v>
      </c>
      <c r="G1928" s="0" t="n">
        <v>0.442253</v>
      </c>
      <c r="H1928" s="0" t="n">
        <v>228000</v>
      </c>
    </row>
    <row r="1929" customFormat="false" ht="15" hidden="false" customHeight="false" outlineLevel="0" collapsed="false">
      <c r="A1929" s="0" t="n">
        <v>1927</v>
      </c>
      <c r="B1929" s="0" t="n">
        <v>3</v>
      </c>
      <c r="C1929" s="0" t="n">
        <v>81</v>
      </c>
      <c r="D1929" s="0" t="n">
        <v>6</v>
      </c>
      <c r="E1929" s="0" t="n">
        <v>0</v>
      </c>
      <c r="F1929" s="0" t="n">
        <v>0</v>
      </c>
      <c r="G1929" s="0" t="n">
        <v>0.594468</v>
      </c>
      <c r="H1929" s="0" t="n">
        <v>228000</v>
      </c>
    </row>
    <row r="1930" customFormat="false" ht="15" hidden="false" customHeight="false" outlineLevel="0" collapsed="false">
      <c r="A1930" s="0" t="n">
        <v>1928</v>
      </c>
      <c r="B1930" s="0" t="n">
        <v>3</v>
      </c>
      <c r="C1930" s="0" t="n">
        <v>81</v>
      </c>
      <c r="D1930" s="0" t="n">
        <v>7</v>
      </c>
      <c r="E1930" s="0" t="n">
        <v>1</v>
      </c>
      <c r="F1930" s="0" t="n">
        <v>0.248348</v>
      </c>
      <c r="G1930" s="0" t="n">
        <v>0.405195</v>
      </c>
      <c r="H1930" s="0" t="n">
        <v>227800</v>
      </c>
    </row>
    <row r="1931" customFormat="false" ht="15" hidden="false" customHeight="false" outlineLevel="0" collapsed="false">
      <c r="A1931" s="0" t="n">
        <v>1929</v>
      </c>
      <c r="B1931" s="0" t="n">
        <v>3</v>
      </c>
      <c r="C1931" s="0" t="n">
        <v>81</v>
      </c>
      <c r="D1931" s="0" t="n">
        <v>8</v>
      </c>
      <c r="E1931" s="0" t="n">
        <v>1</v>
      </c>
      <c r="F1931" s="0" t="n">
        <v>0.604124</v>
      </c>
      <c r="G1931" s="0" t="n">
        <v>0.400048</v>
      </c>
      <c r="H1931" s="0" t="n">
        <v>227600</v>
      </c>
    </row>
    <row r="1932" customFormat="false" ht="15" hidden="false" customHeight="false" outlineLevel="0" collapsed="false">
      <c r="A1932" s="0" t="n">
        <v>1930</v>
      </c>
      <c r="B1932" s="0" t="n">
        <v>3</v>
      </c>
      <c r="C1932" s="0" t="n">
        <v>81</v>
      </c>
      <c r="D1932" s="0" t="n">
        <v>9</v>
      </c>
      <c r="E1932" s="0" t="n">
        <v>0</v>
      </c>
      <c r="F1932" s="0" t="n">
        <v>0.964542</v>
      </c>
      <c r="G1932" s="0" t="n">
        <v>0.404043</v>
      </c>
      <c r="H1932" s="0" t="n">
        <v>227600</v>
      </c>
    </row>
    <row r="1933" customFormat="false" ht="15" hidden="false" customHeight="false" outlineLevel="0" collapsed="false">
      <c r="A1933" s="0" t="n">
        <v>1931</v>
      </c>
      <c r="B1933" s="0" t="n">
        <v>3</v>
      </c>
      <c r="C1933" s="0" t="n">
        <v>81</v>
      </c>
      <c r="D1933" s="0" t="n">
        <v>10</v>
      </c>
      <c r="E1933" s="0" t="n">
        <v>0</v>
      </c>
      <c r="F1933" s="0" t="n">
        <v>1</v>
      </c>
      <c r="G1933" s="0" t="n">
        <v>0.368745</v>
      </c>
      <c r="H1933" s="0" t="n">
        <v>227600</v>
      </c>
    </row>
    <row r="1934" customFormat="false" ht="15" hidden="false" customHeight="false" outlineLevel="0" collapsed="false">
      <c r="A1934" s="0" t="n">
        <v>1932</v>
      </c>
      <c r="B1934" s="0" t="n">
        <v>3</v>
      </c>
      <c r="C1934" s="0" t="n">
        <v>81</v>
      </c>
      <c r="D1934" s="0" t="n">
        <v>11</v>
      </c>
      <c r="E1934" s="0" t="n">
        <v>0</v>
      </c>
      <c r="F1934" s="0" t="n">
        <v>1</v>
      </c>
      <c r="G1934" s="0" t="n">
        <v>0.39438</v>
      </c>
      <c r="H1934" s="0" t="n">
        <v>227600</v>
      </c>
    </row>
    <row r="1935" customFormat="false" ht="15" hidden="false" customHeight="false" outlineLevel="0" collapsed="false">
      <c r="A1935" s="0" t="n">
        <v>1933</v>
      </c>
      <c r="B1935" s="0" t="n">
        <v>3</v>
      </c>
      <c r="C1935" s="0" t="n">
        <v>81</v>
      </c>
      <c r="D1935" s="0" t="n">
        <v>12</v>
      </c>
      <c r="E1935" s="0" t="n">
        <v>0</v>
      </c>
      <c r="F1935" s="0" t="n">
        <v>1</v>
      </c>
      <c r="G1935" s="0" t="n">
        <v>0.524428</v>
      </c>
      <c r="H1935" s="0" t="n">
        <v>227600</v>
      </c>
    </row>
    <row r="1936" customFormat="false" ht="15" hidden="false" customHeight="false" outlineLevel="0" collapsed="false">
      <c r="A1936" s="0" t="n">
        <v>1934</v>
      </c>
      <c r="B1936" s="0" t="n">
        <v>3</v>
      </c>
      <c r="C1936" s="0" t="n">
        <v>81</v>
      </c>
      <c r="D1936" s="0" t="n">
        <v>13</v>
      </c>
      <c r="E1936" s="0" t="n">
        <v>0</v>
      </c>
      <c r="F1936" s="0" t="n">
        <v>1</v>
      </c>
      <c r="G1936" s="0" t="n">
        <v>0.534295</v>
      </c>
      <c r="H1936" s="0" t="n">
        <v>227600</v>
      </c>
    </row>
    <row r="1937" customFormat="false" ht="15" hidden="false" customHeight="false" outlineLevel="0" collapsed="false">
      <c r="A1937" s="0" t="n">
        <v>1935</v>
      </c>
      <c r="B1937" s="0" t="n">
        <v>3</v>
      </c>
      <c r="C1937" s="0" t="n">
        <v>81</v>
      </c>
      <c r="D1937" s="0" t="n">
        <v>14</v>
      </c>
      <c r="E1937" s="0" t="n">
        <v>0</v>
      </c>
      <c r="F1937" s="0" t="n">
        <v>1</v>
      </c>
      <c r="G1937" s="0" t="n">
        <v>0.530108</v>
      </c>
      <c r="H1937" s="0" t="n">
        <v>227600</v>
      </c>
    </row>
    <row r="1938" customFormat="false" ht="15" hidden="false" customHeight="false" outlineLevel="0" collapsed="false">
      <c r="A1938" s="0" t="n">
        <v>1936</v>
      </c>
      <c r="B1938" s="0" t="n">
        <v>3</v>
      </c>
      <c r="C1938" s="0" t="n">
        <v>81</v>
      </c>
      <c r="D1938" s="0" t="n">
        <v>15</v>
      </c>
      <c r="E1938" s="0" t="n">
        <v>0</v>
      </c>
      <c r="F1938" s="0" t="n">
        <v>0.964542</v>
      </c>
      <c r="G1938" s="0" t="n">
        <v>0.505909</v>
      </c>
      <c r="H1938" s="0" t="n">
        <v>227600</v>
      </c>
    </row>
    <row r="1939" customFormat="false" ht="15" hidden="false" customHeight="false" outlineLevel="0" collapsed="false">
      <c r="A1939" s="0" t="n">
        <v>1937</v>
      </c>
      <c r="B1939" s="0" t="n">
        <v>3</v>
      </c>
      <c r="C1939" s="0" t="n">
        <v>81</v>
      </c>
      <c r="D1939" s="0" t="n">
        <v>16</v>
      </c>
      <c r="E1939" s="0" t="n">
        <v>0</v>
      </c>
      <c r="F1939" s="0" t="n">
        <v>0.604124</v>
      </c>
      <c r="G1939" s="0" t="n">
        <v>0.468838</v>
      </c>
      <c r="H1939" s="0" t="n">
        <v>227600</v>
      </c>
    </row>
    <row r="1940" customFormat="false" ht="15" hidden="false" customHeight="false" outlineLevel="0" collapsed="false">
      <c r="A1940" s="0" t="n">
        <v>1938</v>
      </c>
      <c r="B1940" s="0" t="n">
        <v>3</v>
      </c>
      <c r="C1940" s="0" t="n">
        <v>81</v>
      </c>
      <c r="D1940" s="0" t="n">
        <v>17</v>
      </c>
      <c r="E1940" s="0" t="n">
        <v>0</v>
      </c>
      <c r="F1940" s="0" t="n">
        <v>0.248348</v>
      </c>
      <c r="G1940" s="0" t="n">
        <v>0.390404</v>
      </c>
      <c r="H1940" s="0" t="n">
        <v>227600</v>
      </c>
    </row>
    <row r="1941" customFormat="false" ht="15" hidden="false" customHeight="false" outlineLevel="0" collapsed="false">
      <c r="A1941" s="0" t="n">
        <v>1939</v>
      </c>
      <c r="B1941" s="0" t="n">
        <v>3</v>
      </c>
      <c r="C1941" s="0" t="n">
        <v>81</v>
      </c>
      <c r="D1941" s="0" t="n">
        <v>18</v>
      </c>
      <c r="E1941" s="0" t="n">
        <v>0</v>
      </c>
      <c r="F1941" s="0" t="n">
        <v>0</v>
      </c>
      <c r="G1941" s="0" t="n">
        <v>0.286251</v>
      </c>
      <c r="H1941" s="0" t="n">
        <v>227600</v>
      </c>
    </row>
    <row r="1942" customFormat="false" ht="15" hidden="false" customHeight="false" outlineLevel="0" collapsed="false">
      <c r="A1942" s="0" t="n">
        <v>1940</v>
      </c>
      <c r="B1942" s="0" t="n">
        <v>3</v>
      </c>
      <c r="C1942" s="0" t="n">
        <v>81</v>
      </c>
      <c r="D1942" s="0" t="n">
        <v>19</v>
      </c>
      <c r="E1942" s="0" t="n">
        <v>1</v>
      </c>
      <c r="F1942" s="0" t="n">
        <v>0</v>
      </c>
      <c r="G1942" s="0" t="n">
        <v>0.221618</v>
      </c>
      <c r="H1942" s="0" t="n">
        <v>227400</v>
      </c>
    </row>
    <row r="1943" customFormat="false" ht="15" hidden="false" customHeight="false" outlineLevel="0" collapsed="false">
      <c r="A1943" s="0" t="n">
        <v>1941</v>
      </c>
      <c r="B1943" s="0" t="n">
        <v>3</v>
      </c>
      <c r="C1943" s="0" t="n">
        <v>81</v>
      </c>
      <c r="D1943" s="0" t="n">
        <v>20</v>
      </c>
      <c r="E1943" s="0" t="n">
        <v>1</v>
      </c>
      <c r="F1943" s="0" t="n">
        <v>0</v>
      </c>
      <c r="G1943" s="0" t="n">
        <v>0.183776</v>
      </c>
      <c r="H1943" s="0" t="n">
        <v>227200</v>
      </c>
    </row>
    <row r="1944" customFormat="false" ht="15" hidden="false" customHeight="false" outlineLevel="0" collapsed="false">
      <c r="A1944" s="0" t="n">
        <v>1942</v>
      </c>
      <c r="B1944" s="0" t="n">
        <v>3</v>
      </c>
      <c r="C1944" s="0" t="n">
        <v>81</v>
      </c>
      <c r="D1944" s="0" t="n">
        <v>21</v>
      </c>
      <c r="E1944" s="0" t="n">
        <v>0</v>
      </c>
      <c r="F1944" s="0" t="n">
        <v>0</v>
      </c>
      <c r="G1944" s="0" t="n">
        <v>0.156159</v>
      </c>
      <c r="H1944" s="0" t="n">
        <v>227200</v>
      </c>
    </row>
    <row r="1945" customFormat="false" ht="15" hidden="false" customHeight="false" outlineLevel="0" collapsed="false">
      <c r="A1945" s="0" t="n">
        <v>1943</v>
      </c>
      <c r="B1945" s="0" t="n">
        <v>3</v>
      </c>
      <c r="C1945" s="0" t="n">
        <v>81</v>
      </c>
      <c r="D1945" s="0" t="n">
        <v>22</v>
      </c>
      <c r="E1945" s="0" t="n">
        <v>0</v>
      </c>
      <c r="F1945" s="0" t="n">
        <v>0</v>
      </c>
      <c r="G1945" s="0" t="n">
        <v>0.290518</v>
      </c>
      <c r="H1945" s="0" t="n">
        <v>227200</v>
      </c>
    </row>
    <row r="1946" customFormat="false" ht="15" hidden="false" customHeight="false" outlineLevel="0" collapsed="false">
      <c r="A1946" s="0" t="n">
        <v>1944</v>
      </c>
      <c r="B1946" s="0" t="n">
        <v>3</v>
      </c>
      <c r="C1946" s="0" t="n">
        <v>81</v>
      </c>
      <c r="D1946" s="0" t="n">
        <v>23</v>
      </c>
      <c r="E1946" s="0" t="n">
        <v>0</v>
      </c>
      <c r="F1946" s="0" t="n">
        <v>0</v>
      </c>
      <c r="G1946" s="0" t="n">
        <v>0.315529</v>
      </c>
      <c r="H1946" s="0" t="n">
        <v>227200</v>
      </c>
    </row>
    <row r="1947" customFormat="false" ht="15" hidden="false" customHeight="false" outlineLevel="0" collapsed="false">
      <c r="A1947" s="0" t="n">
        <v>1945</v>
      </c>
      <c r="B1947" s="0" t="n">
        <v>3</v>
      </c>
      <c r="C1947" s="0" t="n">
        <v>82</v>
      </c>
      <c r="D1947" s="0" t="n">
        <v>0</v>
      </c>
      <c r="E1947" s="0" t="n">
        <v>0</v>
      </c>
      <c r="F1947" s="0" t="n">
        <v>0</v>
      </c>
      <c r="G1947" s="0" t="n">
        <v>0.348793</v>
      </c>
      <c r="H1947" s="0" t="n">
        <v>227200</v>
      </c>
    </row>
    <row r="1948" customFormat="false" ht="15" hidden="false" customHeight="false" outlineLevel="0" collapsed="false">
      <c r="A1948" s="0" t="n">
        <v>1946</v>
      </c>
      <c r="B1948" s="0" t="n">
        <v>3</v>
      </c>
      <c r="C1948" s="0" t="n">
        <v>82</v>
      </c>
      <c r="D1948" s="0" t="n">
        <v>1</v>
      </c>
      <c r="E1948" s="0" t="n">
        <v>0</v>
      </c>
      <c r="F1948" s="0" t="n">
        <v>0</v>
      </c>
      <c r="G1948" s="0" t="n">
        <v>0.299014</v>
      </c>
      <c r="H1948" s="0" t="n">
        <v>227200</v>
      </c>
    </row>
    <row r="1949" customFormat="false" ht="15" hidden="false" customHeight="false" outlineLevel="0" collapsed="false">
      <c r="A1949" s="0" t="n">
        <v>1947</v>
      </c>
      <c r="B1949" s="0" t="n">
        <v>3</v>
      </c>
      <c r="C1949" s="0" t="n">
        <v>82</v>
      </c>
      <c r="D1949" s="0" t="n">
        <v>2</v>
      </c>
      <c r="E1949" s="0" t="n">
        <v>0</v>
      </c>
      <c r="F1949" s="0" t="n">
        <v>0</v>
      </c>
      <c r="G1949" s="0" t="n">
        <v>0.225837</v>
      </c>
      <c r="H1949" s="0" t="n">
        <v>227200</v>
      </c>
    </row>
    <row r="1950" customFormat="false" ht="15" hidden="false" customHeight="false" outlineLevel="0" collapsed="false">
      <c r="A1950" s="0" t="n">
        <v>1948</v>
      </c>
      <c r="B1950" s="0" t="n">
        <v>3</v>
      </c>
      <c r="C1950" s="0" t="n">
        <v>82</v>
      </c>
      <c r="D1950" s="0" t="n">
        <v>3</v>
      </c>
      <c r="E1950" s="0" t="n">
        <v>0</v>
      </c>
      <c r="F1950" s="0" t="n">
        <v>0</v>
      </c>
      <c r="G1950" s="0" t="n">
        <v>0.263099</v>
      </c>
      <c r="H1950" s="0" t="n">
        <v>227200</v>
      </c>
    </row>
    <row r="1951" customFormat="false" ht="15" hidden="false" customHeight="false" outlineLevel="0" collapsed="false">
      <c r="A1951" s="0" t="n">
        <v>1949</v>
      </c>
      <c r="B1951" s="0" t="n">
        <v>3</v>
      </c>
      <c r="C1951" s="0" t="n">
        <v>82</v>
      </c>
      <c r="D1951" s="0" t="n">
        <v>4</v>
      </c>
      <c r="E1951" s="0" t="n">
        <v>0</v>
      </c>
      <c r="F1951" s="0" t="n">
        <v>0</v>
      </c>
      <c r="G1951" s="0" t="n">
        <v>0.349928</v>
      </c>
      <c r="H1951" s="0" t="n">
        <v>227200</v>
      </c>
    </row>
    <row r="1952" customFormat="false" ht="15" hidden="false" customHeight="false" outlineLevel="0" collapsed="false">
      <c r="A1952" s="0" t="n">
        <v>1950</v>
      </c>
      <c r="B1952" s="0" t="n">
        <v>3</v>
      </c>
      <c r="C1952" s="0" t="n">
        <v>82</v>
      </c>
      <c r="D1952" s="0" t="n">
        <v>5</v>
      </c>
      <c r="E1952" s="0" t="n">
        <v>0</v>
      </c>
      <c r="F1952" s="0" t="n">
        <v>0</v>
      </c>
      <c r="G1952" s="0" t="n">
        <v>0.322382</v>
      </c>
      <c r="H1952" s="0" t="n">
        <v>227200</v>
      </c>
    </row>
    <row r="1953" customFormat="false" ht="15" hidden="false" customHeight="false" outlineLevel="0" collapsed="false">
      <c r="A1953" s="0" t="n">
        <v>1951</v>
      </c>
      <c r="B1953" s="0" t="n">
        <v>3</v>
      </c>
      <c r="C1953" s="0" t="n">
        <v>82</v>
      </c>
      <c r="D1953" s="0" t="n">
        <v>6</v>
      </c>
      <c r="E1953" s="0" t="n">
        <v>0</v>
      </c>
      <c r="F1953" s="0" t="n">
        <v>0</v>
      </c>
      <c r="G1953" s="0" t="n">
        <v>0.245862</v>
      </c>
      <c r="H1953" s="0" t="n">
        <v>227200</v>
      </c>
    </row>
    <row r="1954" customFormat="false" ht="15" hidden="false" customHeight="false" outlineLevel="0" collapsed="false">
      <c r="A1954" s="0" t="n">
        <v>1952</v>
      </c>
      <c r="B1954" s="0" t="n">
        <v>3</v>
      </c>
      <c r="C1954" s="0" t="n">
        <v>82</v>
      </c>
      <c r="D1954" s="0" t="n">
        <v>7</v>
      </c>
      <c r="E1954" s="0" t="n">
        <v>1</v>
      </c>
      <c r="F1954" s="0" t="n">
        <v>0.214857</v>
      </c>
      <c r="G1954" s="0" t="n">
        <v>0.290764</v>
      </c>
      <c r="H1954" s="0" t="n">
        <v>227000</v>
      </c>
    </row>
    <row r="1955" customFormat="false" ht="15" hidden="false" customHeight="false" outlineLevel="0" collapsed="false">
      <c r="A1955" s="0" t="n">
        <v>1953</v>
      </c>
      <c r="B1955" s="0" t="n">
        <v>3</v>
      </c>
      <c r="C1955" s="0" t="n">
        <v>82</v>
      </c>
      <c r="D1955" s="0" t="n">
        <v>8</v>
      </c>
      <c r="E1955" s="0" t="n">
        <v>1</v>
      </c>
      <c r="F1955" s="0" t="n">
        <v>0.522653</v>
      </c>
      <c r="G1955" s="0" t="n">
        <v>0.263295</v>
      </c>
      <c r="H1955" s="0" t="n">
        <v>226800</v>
      </c>
    </row>
    <row r="1956" customFormat="false" ht="15" hidden="false" customHeight="false" outlineLevel="0" collapsed="false">
      <c r="A1956" s="0" t="n">
        <v>1954</v>
      </c>
      <c r="B1956" s="0" t="n">
        <v>3</v>
      </c>
      <c r="C1956" s="0" t="n">
        <v>82</v>
      </c>
      <c r="D1956" s="0" t="n">
        <v>9</v>
      </c>
      <c r="E1956" s="0" t="n">
        <v>0</v>
      </c>
      <c r="F1956" s="0" t="n">
        <v>0.834466</v>
      </c>
      <c r="G1956" s="0" t="n">
        <v>0.330063</v>
      </c>
      <c r="H1956" s="0" t="n">
        <v>226800</v>
      </c>
    </row>
    <row r="1957" customFormat="false" ht="15" hidden="false" customHeight="false" outlineLevel="0" collapsed="false">
      <c r="A1957" s="0" t="n">
        <v>1955</v>
      </c>
      <c r="B1957" s="0" t="n">
        <v>3</v>
      </c>
      <c r="C1957" s="0" t="n">
        <v>82</v>
      </c>
      <c r="D1957" s="0" t="n">
        <v>10</v>
      </c>
      <c r="E1957" s="0" t="n">
        <v>0</v>
      </c>
      <c r="F1957" s="0" t="n">
        <v>1</v>
      </c>
      <c r="G1957" s="0" t="n">
        <v>0.350894</v>
      </c>
      <c r="H1957" s="0" t="n">
        <v>226800</v>
      </c>
    </row>
    <row r="1958" customFormat="false" ht="15" hidden="false" customHeight="false" outlineLevel="0" collapsed="false">
      <c r="A1958" s="0" t="n">
        <v>1956</v>
      </c>
      <c r="B1958" s="0" t="n">
        <v>3</v>
      </c>
      <c r="C1958" s="0" t="n">
        <v>82</v>
      </c>
      <c r="D1958" s="0" t="n">
        <v>11</v>
      </c>
      <c r="E1958" s="0" t="n">
        <v>0</v>
      </c>
      <c r="F1958" s="0" t="n">
        <v>1</v>
      </c>
      <c r="G1958" s="0" t="n">
        <v>0.371908</v>
      </c>
      <c r="H1958" s="0" t="n">
        <v>226800</v>
      </c>
    </row>
    <row r="1959" customFormat="false" ht="15" hidden="false" customHeight="false" outlineLevel="0" collapsed="false">
      <c r="A1959" s="0" t="n">
        <v>1957</v>
      </c>
      <c r="B1959" s="0" t="n">
        <v>3</v>
      </c>
      <c r="C1959" s="0" t="n">
        <v>82</v>
      </c>
      <c r="D1959" s="0" t="n">
        <v>12</v>
      </c>
      <c r="E1959" s="0" t="n">
        <v>0</v>
      </c>
      <c r="F1959" s="0" t="n">
        <v>1</v>
      </c>
      <c r="G1959" s="0" t="n">
        <v>0.506259</v>
      </c>
      <c r="H1959" s="0" t="n">
        <v>226800</v>
      </c>
    </row>
    <row r="1960" customFormat="false" ht="15" hidden="false" customHeight="false" outlineLevel="0" collapsed="false">
      <c r="A1960" s="0" t="n">
        <v>1958</v>
      </c>
      <c r="B1960" s="0" t="n">
        <v>3</v>
      </c>
      <c r="C1960" s="0" t="n">
        <v>82</v>
      </c>
      <c r="D1960" s="0" t="n">
        <v>13</v>
      </c>
      <c r="E1960" s="0" t="n">
        <v>0</v>
      </c>
      <c r="F1960" s="0" t="n">
        <v>1</v>
      </c>
      <c r="G1960" s="0" t="n">
        <v>0.492413</v>
      </c>
      <c r="H1960" s="0" t="n">
        <v>226800</v>
      </c>
    </row>
    <row r="1961" customFormat="false" ht="15" hidden="false" customHeight="false" outlineLevel="0" collapsed="false">
      <c r="A1961" s="0" t="n">
        <v>1959</v>
      </c>
      <c r="B1961" s="0" t="n">
        <v>3</v>
      </c>
      <c r="C1961" s="0" t="n">
        <v>82</v>
      </c>
      <c r="D1961" s="0" t="n">
        <v>14</v>
      </c>
      <c r="E1961" s="0" t="n">
        <v>0</v>
      </c>
      <c r="F1961" s="0" t="n">
        <v>1</v>
      </c>
      <c r="G1961" s="0" t="n">
        <v>0.373512</v>
      </c>
      <c r="H1961" s="0" t="n">
        <v>226800</v>
      </c>
    </row>
    <row r="1962" customFormat="false" ht="15" hidden="false" customHeight="false" outlineLevel="0" collapsed="false">
      <c r="A1962" s="0" t="n">
        <v>1960</v>
      </c>
      <c r="B1962" s="0" t="n">
        <v>3</v>
      </c>
      <c r="C1962" s="0" t="n">
        <v>82</v>
      </c>
      <c r="D1962" s="0" t="n">
        <v>15</v>
      </c>
      <c r="E1962" s="0" t="n">
        <v>0</v>
      </c>
      <c r="F1962" s="0" t="n">
        <v>0.834466</v>
      </c>
      <c r="G1962" s="0" t="n">
        <v>0.386986</v>
      </c>
      <c r="H1962" s="0" t="n">
        <v>226800</v>
      </c>
    </row>
    <row r="1963" customFormat="false" ht="15" hidden="false" customHeight="false" outlineLevel="0" collapsed="false">
      <c r="A1963" s="0" t="n">
        <v>1961</v>
      </c>
      <c r="B1963" s="0" t="n">
        <v>3</v>
      </c>
      <c r="C1963" s="0" t="n">
        <v>82</v>
      </c>
      <c r="D1963" s="0" t="n">
        <v>16</v>
      </c>
      <c r="E1963" s="0" t="n">
        <v>0</v>
      </c>
      <c r="F1963" s="0" t="n">
        <v>0.522653</v>
      </c>
      <c r="G1963" s="0" t="n">
        <v>0.262046</v>
      </c>
      <c r="H1963" s="0" t="n">
        <v>226800</v>
      </c>
    </row>
    <row r="1964" customFormat="false" ht="15" hidden="false" customHeight="false" outlineLevel="0" collapsed="false">
      <c r="A1964" s="0" t="n">
        <v>1962</v>
      </c>
      <c r="B1964" s="0" t="n">
        <v>3</v>
      </c>
      <c r="C1964" s="0" t="n">
        <v>82</v>
      </c>
      <c r="D1964" s="0" t="n">
        <v>17</v>
      </c>
      <c r="E1964" s="0" t="n">
        <v>0</v>
      </c>
      <c r="F1964" s="0" t="n">
        <v>0.214857</v>
      </c>
      <c r="G1964" s="0" t="n">
        <v>0.274346</v>
      </c>
      <c r="H1964" s="0" t="n">
        <v>226800</v>
      </c>
    </row>
    <row r="1965" customFormat="false" ht="15" hidden="false" customHeight="false" outlineLevel="0" collapsed="false">
      <c r="A1965" s="0" t="n">
        <v>1963</v>
      </c>
      <c r="B1965" s="0" t="n">
        <v>3</v>
      </c>
      <c r="C1965" s="0" t="n">
        <v>82</v>
      </c>
      <c r="D1965" s="0" t="n">
        <v>18</v>
      </c>
      <c r="E1965" s="0" t="n">
        <v>0</v>
      </c>
      <c r="F1965" s="0" t="n">
        <v>0</v>
      </c>
      <c r="G1965" s="0" t="n">
        <v>0.306179</v>
      </c>
      <c r="H1965" s="0" t="n">
        <v>226800</v>
      </c>
    </row>
    <row r="1966" customFormat="false" ht="15" hidden="false" customHeight="false" outlineLevel="0" collapsed="false">
      <c r="A1966" s="0" t="n">
        <v>1964</v>
      </c>
      <c r="B1966" s="0" t="n">
        <v>3</v>
      </c>
      <c r="C1966" s="0" t="n">
        <v>82</v>
      </c>
      <c r="D1966" s="0" t="n">
        <v>19</v>
      </c>
      <c r="E1966" s="0" t="n">
        <v>1</v>
      </c>
      <c r="F1966" s="0" t="n">
        <v>0</v>
      </c>
      <c r="G1966" s="0" t="n">
        <v>0.233133</v>
      </c>
      <c r="H1966" s="0" t="n">
        <v>226600</v>
      </c>
    </row>
    <row r="1967" customFormat="false" ht="15" hidden="false" customHeight="false" outlineLevel="0" collapsed="false">
      <c r="A1967" s="0" t="n">
        <v>1965</v>
      </c>
      <c r="B1967" s="0" t="n">
        <v>3</v>
      </c>
      <c r="C1967" s="0" t="n">
        <v>82</v>
      </c>
      <c r="D1967" s="0" t="n">
        <v>20</v>
      </c>
      <c r="E1967" s="0" t="n">
        <v>1</v>
      </c>
      <c r="F1967" s="0" t="n">
        <v>0</v>
      </c>
      <c r="G1967" s="0" t="n">
        <v>0.231614</v>
      </c>
      <c r="H1967" s="0" t="n">
        <v>226400</v>
      </c>
    </row>
    <row r="1968" customFormat="false" ht="15" hidden="false" customHeight="false" outlineLevel="0" collapsed="false">
      <c r="A1968" s="0" t="n">
        <v>1966</v>
      </c>
      <c r="B1968" s="0" t="n">
        <v>3</v>
      </c>
      <c r="C1968" s="0" t="n">
        <v>82</v>
      </c>
      <c r="D1968" s="0" t="n">
        <v>21</v>
      </c>
      <c r="E1968" s="0" t="n">
        <v>0</v>
      </c>
      <c r="F1968" s="0" t="n">
        <v>0</v>
      </c>
      <c r="G1968" s="0" t="n">
        <v>0.25252</v>
      </c>
      <c r="H1968" s="0" t="n">
        <v>226400</v>
      </c>
    </row>
    <row r="1969" customFormat="false" ht="15" hidden="false" customHeight="false" outlineLevel="0" collapsed="false">
      <c r="A1969" s="0" t="n">
        <v>1967</v>
      </c>
      <c r="B1969" s="0" t="n">
        <v>3</v>
      </c>
      <c r="C1969" s="0" t="n">
        <v>82</v>
      </c>
      <c r="D1969" s="0" t="n">
        <v>22</v>
      </c>
      <c r="E1969" s="0" t="n">
        <v>0</v>
      </c>
      <c r="F1969" s="0" t="n">
        <v>0</v>
      </c>
      <c r="G1969" s="0" t="n">
        <v>0.248822</v>
      </c>
      <c r="H1969" s="0" t="n">
        <v>226400</v>
      </c>
    </row>
    <row r="1970" customFormat="false" ht="15" hidden="false" customHeight="false" outlineLevel="0" collapsed="false">
      <c r="A1970" s="0" t="n">
        <v>1968</v>
      </c>
      <c r="B1970" s="0" t="n">
        <v>3</v>
      </c>
      <c r="C1970" s="0" t="n">
        <v>82</v>
      </c>
      <c r="D1970" s="0" t="n">
        <v>23</v>
      </c>
      <c r="E1970" s="0" t="n">
        <v>0</v>
      </c>
      <c r="F1970" s="0" t="n">
        <v>0</v>
      </c>
      <c r="G1970" s="0" t="n">
        <v>0.219143</v>
      </c>
      <c r="H1970" s="0" t="n">
        <v>226400</v>
      </c>
    </row>
    <row r="1971" customFormat="false" ht="15" hidden="false" customHeight="false" outlineLevel="0" collapsed="false">
      <c r="A1971" s="0" t="n">
        <v>1969</v>
      </c>
      <c r="B1971" s="0" t="n">
        <v>3</v>
      </c>
      <c r="C1971" s="0" t="n">
        <v>83</v>
      </c>
      <c r="D1971" s="0" t="n">
        <v>0</v>
      </c>
      <c r="E1971" s="0" t="n">
        <v>0</v>
      </c>
      <c r="F1971" s="0" t="n">
        <v>0</v>
      </c>
      <c r="G1971" s="0" t="n">
        <v>0.243776</v>
      </c>
      <c r="H1971" s="0" t="n">
        <v>226400</v>
      </c>
    </row>
    <row r="1972" customFormat="false" ht="15" hidden="false" customHeight="false" outlineLevel="0" collapsed="false">
      <c r="A1972" s="0" t="n">
        <v>1970</v>
      </c>
      <c r="B1972" s="0" t="n">
        <v>3</v>
      </c>
      <c r="C1972" s="0" t="n">
        <v>83</v>
      </c>
      <c r="D1972" s="0" t="n">
        <v>1</v>
      </c>
      <c r="E1972" s="0" t="n">
        <v>0</v>
      </c>
      <c r="F1972" s="0" t="n">
        <v>0</v>
      </c>
      <c r="G1972" s="0" t="n">
        <v>0.390482</v>
      </c>
      <c r="H1972" s="0" t="n">
        <v>226400</v>
      </c>
    </row>
    <row r="1973" customFormat="false" ht="15" hidden="false" customHeight="false" outlineLevel="0" collapsed="false">
      <c r="A1973" s="0" t="n">
        <v>1971</v>
      </c>
      <c r="B1973" s="0" t="n">
        <v>3</v>
      </c>
      <c r="C1973" s="0" t="n">
        <v>83</v>
      </c>
      <c r="D1973" s="0" t="n">
        <v>2</v>
      </c>
      <c r="E1973" s="0" t="n">
        <v>0</v>
      </c>
      <c r="F1973" s="0" t="n">
        <v>0</v>
      </c>
      <c r="G1973" s="0" t="n">
        <v>0.337018</v>
      </c>
      <c r="H1973" s="0" t="n">
        <v>226400</v>
      </c>
    </row>
    <row r="1974" customFormat="false" ht="15" hidden="false" customHeight="false" outlineLevel="0" collapsed="false">
      <c r="A1974" s="0" t="n">
        <v>1972</v>
      </c>
      <c r="B1974" s="0" t="n">
        <v>3</v>
      </c>
      <c r="C1974" s="0" t="n">
        <v>83</v>
      </c>
      <c r="D1974" s="0" t="n">
        <v>3</v>
      </c>
      <c r="E1974" s="0" t="n">
        <v>0</v>
      </c>
      <c r="F1974" s="0" t="n">
        <v>0</v>
      </c>
      <c r="G1974" s="0" t="n">
        <v>0.439143</v>
      </c>
      <c r="H1974" s="0" t="n">
        <v>226400</v>
      </c>
    </row>
    <row r="1975" customFormat="false" ht="15" hidden="false" customHeight="false" outlineLevel="0" collapsed="false">
      <c r="A1975" s="0" t="n">
        <v>1973</v>
      </c>
      <c r="B1975" s="0" t="n">
        <v>3</v>
      </c>
      <c r="C1975" s="0" t="n">
        <v>83</v>
      </c>
      <c r="D1975" s="0" t="n">
        <v>4</v>
      </c>
      <c r="E1975" s="0" t="n">
        <v>0</v>
      </c>
      <c r="F1975" s="0" t="n">
        <v>0</v>
      </c>
      <c r="G1975" s="0" t="n">
        <v>0.656427</v>
      </c>
      <c r="H1975" s="0" t="n">
        <v>226400</v>
      </c>
    </row>
    <row r="1976" customFormat="false" ht="15" hidden="false" customHeight="false" outlineLevel="0" collapsed="false">
      <c r="A1976" s="0" t="n">
        <v>1974</v>
      </c>
      <c r="B1976" s="0" t="n">
        <v>3</v>
      </c>
      <c r="C1976" s="0" t="n">
        <v>83</v>
      </c>
      <c r="D1976" s="0" t="n">
        <v>5</v>
      </c>
      <c r="E1976" s="0" t="n">
        <v>0</v>
      </c>
      <c r="F1976" s="0" t="n">
        <v>0</v>
      </c>
      <c r="G1976" s="0" t="n">
        <v>0.956574</v>
      </c>
      <c r="H1976" s="0" t="n">
        <v>226400</v>
      </c>
    </row>
    <row r="1977" customFormat="false" ht="15" hidden="false" customHeight="false" outlineLevel="0" collapsed="false">
      <c r="A1977" s="0" t="n">
        <v>1975</v>
      </c>
      <c r="B1977" s="0" t="n">
        <v>3</v>
      </c>
      <c r="C1977" s="0" t="n">
        <v>83</v>
      </c>
      <c r="D1977" s="0" t="n">
        <v>6</v>
      </c>
      <c r="E1977" s="0" t="n">
        <v>0</v>
      </c>
      <c r="F1977" s="0" t="n">
        <v>0</v>
      </c>
      <c r="G1977" s="0" t="n">
        <v>0.978297</v>
      </c>
      <c r="H1977" s="0" t="n">
        <v>226400</v>
      </c>
    </row>
    <row r="1978" customFormat="false" ht="15" hidden="false" customHeight="false" outlineLevel="0" collapsed="false">
      <c r="A1978" s="0" t="n">
        <v>1976</v>
      </c>
      <c r="B1978" s="0" t="n">
        <v>3</v>
      </c>
      <c r="C1978" s="0" t="n">
        <v>83</v>
      </c>
      <c r="D1978" s="0" t="n">
        <v>7</v>
      </c>
      <c r="E1978" s="0" t="n">
        <v>1</v>
      </c>
      <c r="F1978" s="0" t="n">
        <v>0.225207</v>
      </c>
      <c r="G1978" s="0" t="n">
        <v>1</v>
      </c>
      <c r="H1978" s="0" t="n">
        <v>226200</v>
      </c>
    </row>
    <row r="1979" customFormat="false" ht="15" hidden="false" customHeight="false" outlineLevel="0" collapsed="false">
      <c r="A1979" s="0" t="n">
        <v>1977</v>
      </c>
      <c r="B1979" s="0" t="n">
        <v>3</v>
      </c>
      <c r="C1979" s="0" t="n">
        <v>83</v>
      </c>
      <c r="D1979" s="0" t="n">
        <v>8</v>
      </c>
      <c r="E1979" s="0" t="n">
        <v>1</v>
      </c>
      <c r="F1979" s="0" t="n">
        <v>0.547831</v>
      </c>
      <c r="G1979" s="0" t="n">
        <v>1</v>
      </c>
      <c r="H1979" s="0" t="n">
        <v>226000</v>
      </c>
    </row>
    <row r="1980" customFormat="false" ht="15" hidden="false" customHeight="false" outlineLevel="0" collapsed="false">
      <c r="A1980" s="0" t="n">
        <v>1978</v>
      </c>
      <c r="B1980" s="0" t="n">
        <v>3</v>
      </c>
      <c r="C1980" s="0" t="n">
        <v>83</v>
      </c>
      <c r="D1980" s="0" t="n">
        <v>9</v>
      </c>
      <c r="E1980" s="0" t="n">
        <v>0</v>
      </c>
      <c r="F1980" s="0" t="n">
        <v>0.874665</v>
      </c>
      <c r="G1980" s="0" t="n">
        <v>1</v>
      </c>
      <c r="H1980" s="0" t="n">
        <v>226000</v>
      </c>
    </row>
    <row r="1981" customFormat="false" ht="15" hidden="false" customHeight="false" outlineLevel="0" collapsed="false">
      <c r="A1981" s="0" t="n">
        <v>1979</v>
      </c>
      <c r="B1981" s="0" t="n">
        <v>3</v>
      </c>
      <c r="C1981" s="0" t="n">
        <v>83</v>
      </c>
      <c r="D1981" s="0" t="n">
        <v>10</v>
      </c>
      <c r="E1981" s="0" t="n">
        <v>0</v>
      </c>
      <c r="F1981" s="0" t="n">
        <v>1</v>
      </c>
      <c r="G1981" s="0" t="n">
        <v>0.890128</v>
      </c>
      <c r="H1981" s="0" t="n">
        <v>226000</v>
      </c>
    </row>
    <row r="1982" customFormat="false" ht="15" hidden="false" customHeight="false" outlineLevel="0" collapsed="false">
      <c r="A1982" s="0" t="n">
        <v>1980</v>
      </c>
      <c r="B1982" s="0" t="n">
        <v>3</v>
      </c>
      <c r="C1982" s="0" t="n">
        <v>83</v>
      </c>
      <c r="D1982" s="0" t="n">
        <v>11</v>
      </c>
      <c r="E1982" s="0" t="n">
        <v>0</v>
      </c>
      <c r="F1982" s="0" t="n">
        <v>1</v>
      </c>
      <c r="G1982" s="0" t="n">
        <v>1</v>
      </c>
      <c r="H1982" s="0" t="n">
        <v>226000</v>
      </c>
    </row>
    <row r="1983" customFormat="false" ht="15" hidden="false" customHeight="false" outlineLevel="0" collapsed="false">
      <c r="A1983" s="0" t="n">
        <v>1981</v>
      </c>
      <c r="B1983" s="0" t="n">
        <v>3</v>
      </c>
      <c r="C1983" s="0" t="n">
        <v>83</v>
      </c>
      <c r="D1983" s="0" t="n">
        <v>12</v>
      </c>
      <c r="E1983" s="0" t="n">
        <v>0</v>
      </c>
      <c r="F1983" s="0" t="n">
        <v>1</v>
      </c>
      <c r="G1983" s="0" t="n">
        <v>1</v>
      </c>
      <c r="H1983" s="0" t="n">
        <v>226000</v>
      </c>
    </row>
    <row r="1984" customFormat="false" ht="15" hidden="false" customHeight="false" outlineLevel="0" collapsed="false">
      <c r="A1984" s="0" t="n">
        <v>1982</v>
      </c>
      <c r="B1984" s="0" t="n">
        <v>3</v>
      </c>
      <c r="C1984" s="0" t="n">
        <v>83</v>
      </c>
      <c r="D1984" s="0" t="n">
        <v>13</v>
      </c>
      <c r="E1984" s="0" t="n">
        <v>0</v>
      </c>
      <c r="F1984" s="0" t="n">
        <v>1</v>
      </c>
      <c r="G1984" s="0" t="n">
        <v>1</v>
      </c>
      <c r="H1984" s="0" t="n">
        <v>226000</v>
      </c>
    </row>
    <row r="1985" customFormat="false" ht="15" hidden="false" customHeight="false" outlineLevel="0" collapsed="false">
      <c r="A1985" s="0" t="n">
        <v>1983</v>
      </c>
      <c r="B1985" s="0" t="n">
        <v>3</v>
      </c>
      <c r="C1985" s="0" t="n">
        <v>83</v>
      </c>
      <c r="D1985" s="0" t="n">
        <v>14</v>
      </c>
      <c r="E1985" s="0" t="n">
        <v>0</v>
      </c>
      <c r="F1985" s="0" t="n">
        <v>1</v>
      </c>
      <c r="G1985" s="0" t="n">
        <v>1</v>
      </c>
      <c r="H1985" s="0" t="n">
        <v>226000</v>
      </c>
    </row>
    <row r="1986" customFormat="false" ht="15" hidden="false" customHeight="false" outlineLevel="0" collapsed="false">
      <c r="A1986" s="0" t="n">
        <v>1984</v>
      </c>
      <c r="B1986" s="0" t="n">
        <v>3</v>
      </c>
      <c r="C1986" s="0" t="n">
        <v>83</v>
      </c>
      <c r="D1986" s="0" t="n">
        <v>15</v>
      </c>
      <c r="E1986" s="0" t="n">
        <v>0</v>
      </c>
      <c r="F1986" s="0" t="n">
        <v>0.874665</v>
      </c>
      <c r="G1986" s="0" t="n">
        <v>1</v>
      </c>
      <c r="H1986" s="0" t="n">
        <v>226000</v>
      </c>
    </row>
    <row r="1987" customFormat="false" ht="15" hidden="false" customHeight="false" outlineLevel="0" collapsed="false">
      <c r="A1987" s="0" t="n">
        <v>1985</v>
      </c>
      <c r="B1987" s="0" t="n">
        <v>3</v>
      </c>
      <c r="C1987" s="0" t="n">
        <v>83</v>
      </c>
      <c r="D1987" s="0" t="n">
        <v>16</v>
      </c>
      <c r="E1987" s="0" t="n">
        <v>0</v>
      </c>
      <c r="F1987" s="0" t="n">
        <v>0.547831</v>
      </c>
      <c r="G1987" s="0" t="n">
        <v>0.892833</v>
      </c>
      <c r="H1987" s="0" t="n">
        <v>226000</v>
      </c>
    </row>
    <row r="1988" customFormat="false" ht="15" hidden="false" customHeight="false" outlineLevel="0" collapsed="false">
      <c r="A1988" s="0" t="n">
        <v>1986</v>
      </c>
      <c r="B1988" s="0" t="n">
        <v>3</v>
      </c>
      <c r="C1988" s="0" t="n">
        <v>83</v>
      </c>
      <c r="D1988" s="0" t="n">
        <v>17</v>
      </c>
      <c r="E1988" s="0" t="n">
        <v>0</v>
      </c>
      <c r="F1988" s="0" t="n">
        <v>0.225207</v>
      </c>
      <c r="G1988" s="0" t="n">
        <v>1</v>
      </c>
      <c r="H1988" s="0" t="n">
        <v>226000</v>
      </c>
    </row>
    <row r="1989" customFormat="false" ht="15" hidden="false" customHeight="false" outlineLevel="0" collapsed="false">
      <c r="A1989" s="0" t="n">
        <v>1987</v>
      </c>
      <c r="B1989" s="0" t="n">
        <v>3</v>
      </c>
      <c r="C1989" s="0" t="n">
        <v>83</v>
      </c>
      <c r="D1989" s="0" t="n">
        <v>18</v>
      </c>
      <c r="E1989" s="0" t="n">
        <v>0</v>
      </c>
      <c r="F1989" s="0" t="n">
        <v>0</v>
      </c>
      <c r="G1989" s="0" t="n">
        <v>1</v>
      </c>
      <c r="H1989" s="0" t="n">
        <v>226000</v>
      </c>
    </row>
    <row r="1990" customFormat="false" ht="15" hidden="false" customHeight="false" outlineLevel="0" collapsed="false">
      <c r="A1990" s="0" t="n">
        <v>1988</v>
      </c>
      <c r="B1990" s="0" t="n">
        <v>3</v>
      </c>
      <c r="C1990" s="0" t="n">
        <v>83</v>
      </c>
      <c r="D1990" s="0" t="n">
        <v>19</v>
      </c>
      <c r="E1990" s="0" t="n">
        <v>1</v>
      </c>
      <c r="F1990" s="0" t="n">
        <v>0</v>
      </c>
      <c r="G1990" s="0" t="n">
        <v>1</v>
      </c>
      <c r="H1990" s="0" t="n">
        <v>225800</v>
      </c>
    </row>
    <row r="1991" customFormat="false" ht="15" hidden="false" customHeight="false" outlineLevel="0" collapsed="false">
      <c r="A1991" s="0" t="n">
        <v>1989</v>
      </c>
      <c r="B1991" s="0" t="n">
        <v>3</v>
      </c>
      <c r="C1991" s="0" t="n">
        <v>83</v>
      </c>
      <c r="D1991" s="0" t="n">
        <v>20</v>
      </c>
      <c r="E1991" s="0" t="n">
        <v>1</v>
      </c>
      <c r="F1991" s="0" t="n">
        <v>0</v>
      </c>
      <c r="G1991" s="0" t="n">
        <v>1</v>
      </c>
      <c r="H1991" s="0" t="n">
        <v>225600</v>
      </c>
    </row>
    <row r="1992" customFormat="false" ht="15" hidden="false" customHeight="false" outlineLevel="0" collapsed="false">
      <c r="A1992" s="0" t="n">
        <v>1990</v>
      </c>
      <c r="B1992" s="0" t="n">
        <v>3</v>
      </c>
      <c r="C1992" s="0" t="n">
        <v>83</v>
      </c>
      <c r="D1992" s="0" t="n">
        <v>21</v>
      </c>
      <c r="E1992" s="0" t="n">
        <v>0</v>
      </c>
      <c r="F1992" s="0" t="n">
        <v>0</v>
      </c>
      <c r="G1992" s="0" t="n">
        <v>1</v>
      </c>
      <c r="H1992" s="0" t="n">
        <v>225600</v>
      </c>
    </row>
    <row r="1993" customFormat="false" ht="15" hidden="false" customHeight="false" outlineLevel="0" collapsed="false">
      <c r="A1993" s="0" t="n">
        <v>1991</v>
      </c>
      <c r="B1993" s="0" t="n">
        <v>3</v>
      </c>
      <c r="C1993" s="0" t="n">
        <v>83</v>
      </c>
      <c r="D1993" s="0" t="n">
        <v>22</v>
      </c>
      <c r="E1993" s="0" t="n">
        <v>0</v>
      </c>
      <c r="F1993" s="0" t="n">
        <v>0</v>
      </c>
      <c r="G1993" s="0" t="n">
        <v>1</v>
      </c>
      <c r="H1993" s="0" t="n">
        <v>225600</v>
      </c>
    </row>
    <row r="1994" customFormat="false" ht="15" hidden="false" customHeight="false" outlineLevel="0" collapsed="false">
      <c r="A1994" s="0" t="n">
        <v>1992</v>
      </c>
      <c r="B1994" s="0" t="n">
        <v>3</v>
      </c>
      <c r="C1994" s="0" t="n">
        <v>83</v>
      </c>
      <c r="D1994" s="0" t="n">
        <v>23</v>
      </c>
      <c r="E1994" s="0" t="n">
        <v>0</v>
      </c>
      <c r="F1994" s="0" t="n">
        <v>0</v>
      </c>
      <c r="G1994" s="0" t="n">
        <v>1</v>
      </c>
      <c r="H1994" s="0" t="n">
        <v>225600</v>
      </c>
    </row>
    <row r="1995" customFormat="false" ht="15" hidden="false" customHeight="false" outlineLevel="0" collapsed="false">
      <c r="A1995" s="0" t="n">
        <v>1993</v>
      </c>
      <c r="B1995" s="0" t="n">
        <v>3</v>
      </c>
      <c r="C1995" s="0" t="n">
        <v>84</v>
      </c>
      <c r="D1995" s="0" t="n">
        <v>0</v>
      </c>
      <c r="E1995" s="0" t="n">
        <v>0</v>
      </c>
      <c r="F1995" s="0" t="n">
        <v>0</v>
      </c>
      <c r="G1995" s="0" t="n">
        <v>0.646075</v>
      </c>
      <c r="H1995" s="0" t="n">
        <v>225600</v>
      </c>
    </row>
    <row r="1996" customFormat="false" ht="15" hidden="false" customHeight="false" outlineLevel="0" collapsed="false">
      <c r="A1996" s="0" t="n">
        <v>1994</v>
      </c>
      <c r="B1996" s="0" t="n">
        <v>3</v>
      </c>
      <c r="C1996" s="0" t="n">
        <v>84</v>
      </c>
      <c r="D1996" s="0" t="n">
        <v>1</v>
      </c>
      <c r="E1996" s="0" t="n">
        <v>0</v>
      </c>
      <c r="F1996" s="0" t="n">
        <v>0</v>
      </c>
      <c r="G1996" s="0" t="n">
        <v>0.426717</v>
      </c>
      <c r="H1996" s="0" t="n">
        <v>225600</v>
      </c>
    </row>
    <row r="1997" customFormat="false" ht="15" hidden="false" customHeight="false" outlineLevel="0" collapsed="false">
      <c r="A1997" s="0" t="n">
        <v>1995</v>
      </c>
      <c r="B1997" s="0" t="n">
        <v>3</v>
      </c>
      <c r="C1997" s="0" t="n">
        <v>84</v>
      </c>
      <c r="D1997" s="0" t="n">
        <v>2</v>
      </c>
      <c r="E1997" s="0" t="n">
        <v>0</v>
      </c>
      <c r="F1997" s="0" t="n">
        <v>0</v>
      </c>
      <c r="G1997" s="0" t="n">
        <v>0.607705</v>
      </c>
      <c r="H1997" s="0" t="n">
        <v>225600</v>
      </c>
    </row>
    <row r="1998" customFormat="false" ht="15" hidden="false" customHeight="false" outlineLevel="0" collapsed="false">
      <c r="A1998" s="0" t="n">
        <v>1996</v>
      </c>
      <c r="B1998" s="0" t="n">
        <v>3</v>
      </c>
      <c r="C1998" s="0" t="n">
        <v>84</v>
      </c>
      <c r="D1998" s="0" t="n">
        <v>3</v>
      </c>
      <c r="E1998" s="0" t="n">
        <v>0</v>
      </c>
      <c r="F1998" s="0" t="n">
        <v>0</v>
      </c>
      <c r="G1998" s="0" t="n">
        <v>0.70173</v>
      </c>
      <c r="H1998" s="0" t="n">
        <v>225600</v>
      </c>
    </row>
    <row r="1999" customFormat="false" ht="15" hidden="false" customHeight="false" outlineLevel="0" collapsed="false">
      <c r="A1999" s="0" t="n">
        <v>1997</v>
      </c>
      <c r="B1999" s="0" t="n">
        <v>3</v>
      </c>
      <c r="C1999" s="0" t="n">
        <v>84</v>
      </c>
      <c r="D1999" s="0" t="n">
        <v>4</v>
      </c>
      <c r="E1999" s="0" t="n">
        <v>0</v>
      </c>
      <c r="F1999" s="0" t="n">
        <v>0</v>
      </c>
      <c r="G1999" s="0" t="n">
        <v>0.370326</v>
      </c>
      <c r="H1999" s="0" t="n">
        <v>225600</v>
      </c>
    </row>
    <row r="2000" customFormat="false" ht="15" hidden="false" customHeight="false" outlineLevel="0" collapsed="false">
      <c r="A2000" s="0" t="n">
        <v>1998</v>
      </c>
      <c r="B2000" s="0" t="n">
        <v>3</v>
      </c>
      <c r="C2000" s="0" t="n">
        <v>84</v>
      </c>
      <c r="D2000" s="0" t="n">
        <v>5</v>
      </c>
      <c r="E2000" s="0" t="n">
        <v>0</v>
      </c>
      <c r="F2000" s="0" t="n">
        <v>0</v>
      </c>
      <c r="G2000" s="0" t="n">
        <v>0.406243</v>
      </c>
      <c r="H2000" s="0" t="n">
        <v>225600</v>
      </c>
    </row>
    <row r="2001" customFormat="false" ht="15" hidden="false" customHeight="false" outlineLevel="0" collapsed="false">
      <c r="A2001" s="0" t="n">
        <v>1999</v>
      </c>
      <c r="B2001" s="0" t="n">
        <v>3</v>
      </c>
      <c r="C2001" s="0" t="n">
        <v>84</v>
      </c>
      <c r="D2001" s="0" t="n">
        <v>6</v>
      </c>
      <c r="E2001" s="0" t="n">
        <v>0</v>
      </c>
      <c r="F2001" s="0" t="n">
        <v>0</v>
      </c>
      <c r="G2001" s="0" t="n">
        <v>0.66215</v>
      </c>
      <c r="H2001" s="0" t="n">
        <v>225600</v>
      </c>
    </row>
    <row r="2002" customFormat="false" ht="15" hidden="false" customHeight="false" outlineLevel="0" collapsed="false">
      <c r="A2002" s="0" t="n">
        <v>2000</v>
      </c>
      <c r="B2002" s="0" t="n">
        <v>3</v>
      </c>
      <c r="C2002" s="0" t="n">
        <v>84</v>
      </c>
      <c r="D2002" s="0" t="n">
        <v>7</v>
      </c>
      <c r="E2002" s="0" t="n">
        <v>1</v>
      </c>
      <c r="F2002" s="0" t="n">
        <v>0.230039</v>
      </c>
      <c r="G2002" s="0" t="n">
        <v>0.44523</v>
      </c>
      <c r="H2002" s="0" t="n">
        <v>225400</v>
      </c>
    </row>
    <row r="2003" customFormat="false" ht="15" hidden="false" customHeight="false" outlineLevel="0" collapsed="false">
      <c r="A2003" s="0" t="n">
        <v>2001</v>
      </c>
      <c r="B2003" s="0" t="n">
        <v>3</v>
      </c>
      <c r="C2003" s="0" t="n">
        <v>84</v>
      </c>
      <c r="D2003" s="0" t="n">
        <v>8</v>
      </c>
      <c r="E2003" s="0" t="n">
        <v>1</v>
      </c>
      <c r="F2003" s="0" t="n">
        <v>0.559586</v>
      </c>
      <c r="G2003" s="0" t="n">
        <v>0.387832</v>
      </c>
      <c r="H2003" s="0" t="n">
        <v>225200</v>
      </c>
    </row>
    <row r="2004" customFormat="false" ht="15" hidden="false" customHeight="false" outlineLevel="0" collapsed="false">
      <c r="A2004" s="0" t="n">
        <v>2002</v>
      </c>
      <c r="B2004" s="0" t="n">
        <v>3</v>
      </c>
      <c r="C2004" s="0" t="n">
        <v>84</v>
      </c>
      <c r="D2004" s="0" t="n">
        <v>9</v>
      </c>
      <c r="E2004" s="0" t="n">
        <v>0</v>
      </c>
      <c r="F2004" s="0" t="n">
        <v>0.893433</v>
      </c>
      <c r="G2004" s="0" t="n">
        <v>0.413399</v>
      </c>
      <c r="H2004" s="0" t="n">
        <v>225200</v>
      </c>
    </row>
    <row r="2005" customFormat="false" ht="15" hidden="false" customHeight="false" outlineLevel="0" collapsed="false">
      <c r="A2005" s="0" t="n">
        <v>2003</v>
      </c>
      <c r="B2005" s="0" t="n">
        <v>3</v>
      </c>
      <c r="C2005" s="0" t="n">
        <v>84</v>
      </c>
      <c r="D2005" s="0" t="n">
        <v>10</v>
      </c>
      <c r="E2005" s="0" t="n">
        <v>0</v>
      </c>
      <c r="F2005" s="0" t="n">
        <v>1</v>
      </c>
      <c r="G2005" s="0" t="n">
        <v>0.36276</v>
      </c>
      <c r="H2005" s="0" t="n">
        <v>225200</v>
      </c>
    </row>
    <row r="2006" customFormat="false" ht="15" hidden="false" customHeight="false" outlineLevel="0" collapsed="false">
      <c r="A2006" s="0" t="n">
        <v>2004</v>
      </c>
      <c r="B2006" s="0" t="n">
        <v>3</v>
      </c>
      <c r="C2006" s="0" t="n">
        <v>84</v>
      </c>
      <c r="D2006" s="0" t="n">
        <v>11</v>
      </c>
      <c r="E2006" s="0" t="n">
        <v>0</v>
      </c>
      <c r="F2006" s="0" t="n">
        <v>1</v>
      </c>
      <c r="G2006" s="0" t="n">
        <v>0.377188</v>
      </c>
      <c r="H2006" s="0" t="n">
        <v>225200</v>
      </c>
    </row>
    <row r="2007" customFormat="false" ht="15" hidden="false" customHeight="false" outlineLevel="0" collapsed="false">
      <c r="A2007" s="0" t="n">
        <v>2005</v>
      </c>
      <c r="B2007" s="0" t="n">
        <v>3</v>
      </c>
      <c r="C2007" s="0" t="n">
        <v>84</v>
      </c>
      <c r="D2007" s="0" t="n">
        <v>12</v>
      </c>
      <c r="E2007" s="0" t="n">
        <v>0</v>
      </c>
      <c r="F2007" s="0" t="n">
        <v>1</v>
      </c>
      <c r="G2007" s="0" t="n">
        <v>0.329853</v>
      </c>
      <c r="H2007" s="0" t="n">
        <v>225200</v>
      </c>
    </row>
    <row r="2008" customFormat="false" ht="15" hidden="false" customHeight="false" outlineLevel="0" collapsed="false">
      <c r="A2008" s="0" t="n">
        <v>2006</v>
      </c>
      <c r="B2008" s="0" t="n">
        <v>3</v>
      </c>
      <c r="C2008" s="0" t="n">
        <v>84</v>
      </c>
      <c r="D2008" s="0" t="n">
        <v>13</v>
      </c>
      <c r="E2008" s="0" t="n">
        <v>0</v>
      </c>
      <c r="F2008" s="0" t="n">
        <v>1</v>
      </c>
      <c r="G2008" s="0" t="n">
        <v>0.330394</v>
      </c>
      <c r="H2008" s="0" t="n">
        <v>225200</v>
      </c>
    </row>
    <row r="2009" customFormat="false" ht="15" hidden="false" customHeight="false" outlineLevel="0" collapsed="false">
      <c r="A2009" s="0" t="n">
        <v>2007</v>
      </c>
      <c r="B2009" s="0" t="n">
        <v>3</v>
      </c>
      <c r="C2009" s="0" t="n">
        <v>84</v>
      </c>
      <c r="D2009" s="0" t="n">
        <v>14</v>
      </c>
      <c r="E2009" s="0" t="n">
        <v>0</v>
      </c>
      <c r="F2009" s="0" t="n">
        <v>1</v>
      </c>
      <c r="G2009" s="0" t="n">
        <v>0.438224</v>
      </c>
      <c r="H2009" s="0" t="n">
        <v>225200</v>
      </c>
    </row>
    <row r="2010" customFormat="false" ht="15" hidden="false" customHeight="false" outlineLevel="0" collapsed="false">
      <c r="A2010" s="0" t="n">
        <v>2008</v>
      </c>
      <c r="B2010" s="0" t="n">
        <v>3</v>
      </c>
      <c r="C2010" s="0" t="n">
        <v>84</v>
      </c>
      <c r="D2010" s="0" t="n">
        <v>15</v>
      </c>
      <c r="E2010" s="0" t="n">
        <v>0</v>
      </c>
      <c r="F2010" s="0" t="n">
        <v>0.893433</v>
      </c>
      <c r="G2010" s="0" t="n">
        <v>0.362971</v>
      </c>
      <c r="H2010" s="0" t="n">
        <v>225200</v>
      </c>
    </row>
    <row r="2011" customFormat="false" ht="15" hidden="false" customHeight="false" outlineLevel="0" collapsed="false">
      <c r="A2011" s="0" t="n">
        <v>2009</v>
      </c>
      <c r="B2011" s="0" t="n">
        <v>3</v>
      </c>
      <c r="C2011" s="0" t="n">
        <v>84</v>
      </c>
      <c r="D2011" s="0" t="n">
        <v>16</v>
      </c>
      <c r="E2011" s="0" t="n">
        <v>0</v>
      </c>
      <c r="F2011" s="0" t="n">
        <v>0.559586</v>
      </c>
      <c r="G2011" s="0" t="n">
        <v>0.324059</v>
      </c>
      <c r="H2011" s="0" t="n">
        <v>225200</v>
      </c>
    </row>
    <row r="2012" customFormat="false" ht="15" hidden="false" customHeight="false" outlineLevel="0" collapsed="false">
      <c r="A2012" s="0" t="n">
        <v>2010</v>
      </c>
      <c r="B2012" s="0" t="n">
        <v>3</v>
      </c>
      <c r="C2012" s="0" t="n">
        <v>84</v>
      </c>
      <c r="D2012" s="0" t="n">
        <v>17</v>
      </c>
      <c r="E2012" s="0" t="n">
        <v>0</v>
      </c>
      <c r="F2012" s="0" t="n">
        <v>0.230039</v>
      </c>
      <c r="G2012" s="0" t="n">
        <v>0.38521</v>
      </c>
      <c r="H2012" s="0" t="n">
        <v>225200</v>
      </c>
    </row>
    <row r="2013" customFormat="false" ht="15" hidden="false" customHeight="false" outlineLevel="0" collapsed="false">
      <c r="A2013" s="0" t="n">
        <v>2011</v>
      </c>
      <c r="B2013" s="0" t="n">
        <v>3</v>
      </c>
      <c r="C2013" s="0" t="n">
        <v>84</v>
      </c>
      <c r="D2013" s="0" t="n">
        <v>18</v>
      </c>
      <c r="E2013" s="0" t="n">
        <v>0</v>
      </c>
      <c r="F2013" s="0" t="n">
        <v>0</v>
      </c>
      <c r="G2013" s="0" t="n">
        <v>0.242269</v>
      </c>
      <c r="H2013" s="0" t="n">
        <v>225200</v>
      </c>
    </row>
    <row r="2014" customFormat="false" ht="15" hidden="false" customHeight="false" outlineLevel="0" collapsed="false">
      <c r="A2014" s="0" t="n">
        <v>2012</v>
      </c>
      <c r="B2014" s="0" t="n">
        <v>3</v>
      </c>
      <c r="C2014" s="0" t="n">
        <v>84</v>
      </c>
      <c r="D2014" s="0" t="n">
        <v>19</v>
      </c>
      <c r="E2014" s="0" t="n">
        <v>1</v>
      </c>
      <c r="F2014" s="0" t="n">
        <v>0</v>
      </c>
      <c r="G2014" s="0" t="n">
        <v>0.209465</v>
      </c>
      <c r="H2014" s="0" t="n">
        <v>225000</v>
      </c>
    </row>
    <row r="2015" customFormat="false" ht="15" hidden="false" customHeight="false" outlineLevel="0" collapsed="false">
      <c r="A2015" s="0" t="n">
        <v>2013</v>
      </c>
      <c r="B2015" s="0" t="n">
        <v>3</v>
      </c>
      <c r="C2015" s="0" t="n">
        <v>84</v>
      </c>
      <c r="D2015" s="0" t="n">
        <v>20</v>
      </c>
      <c r="E2015" s="0" t="n">
        <v>1</v>
      </c>
      <c r="F2015" s="0" t="n">
        <v>0</v>
      </c>
      <c r="G2015" s="0" t="n">
        <v>0.172136</v>
      </c>
      <c r="H2015" s="0" t="n">
        <v>224800</v>
      </c>
    </row>
    <row r="2016" customFormat="false" ht="15" hidden="false" customHeight="false" outlineLevel="0" collapsed="false">
      <c r="A2016" s="0" t="n">
        <v>2014</v>
      </c>
      <c r="B2016" s="0" t="n">
        <v>3</v>
      </c>
      <c r="C2016" s="0" t="n">
        <v>84</v>
      </c>
      <c r="D2016" s="0" t="n">
        <v>21</v>
      </c>
      <c r="E2016" s="0" t="n">
        <v>0</v>
      </c>
      <c r="F2016" s="0" t="n">
        <v>0</v>
      </c>
      <c r="G2016" s="0" t="n">
        <v>0.141146</v>
      </c>
      <c r="H2016" s="0" t="n">
        <v>224800</v>
      </c>
    </row>
    <row r="2017" customFormat="false" ht="15" hidden="false" customHeight="false" outlineLevel="0" collapsed="false">
      <c r="A2017" s="0" t="n">
        <v>2015</v>
      </c>
      <c r="B2017" s="0" t="n">
        <v>3</v>
      </c>
      <c r="C2017" s="0" t="n">
        <v>84</v>
      </c>
      <c r="D2017" s="0" t="n">
        <v>22</v>
      </c>
      <c r="E2017" s="0" t="n">
        <v>0</v>
      </c>
      <c r="F2017" s="0" t="n">
        <v>0</v>
      </c>
      <c r="G2017" s="0" t="n">
        <v>0.155604</v>
      </c>
      <c r="H2017" s="0" t="n">
        <v>224800</v>
      </c>
    </row>
    <row r="2018" customFormat="false" ht="15" hidden="false" customHeight="false" outlineLevel="0" collapsed="false">
      <c r="A2018" s="0" t="n">
        <v>2016</v>
      </c>
      <c r="B2018" s="0" t="n">
        <v>3</v>
      </c>
      <c r="C2018" s="0" t="n">
        <v>84</v>
      </c>
      <c r="D2018" s="0" t="n">
        <v>23</v>
      </c>
      <c r="E2018" s="0" t="n">
        <v>0</v>
      </c>
      <c r="F2018" s="0" t="n">
        <v>0</v>
      </c>
      <c r="G2018" s="0" t="n">
        <v>0.164055</v>
      </c>
      <c r="H2018" s="0" t="n">
        <v>224800</v>
      </c>
    </row>
    <row r="2019" customFormat="false" ht="15" hidden="false" customHeight="false" outlineLevel="0" collapsed="false">
      <c r="A2019" s="0" t="n">
        <v>2017</v>
      </c>
      <c r="B2019" s="0" t="n">
        <v>3</v>
      </c>
      <c r="C2019" s="0" t="n">
        <v>85</v>
      </c>
      <c r="D2019" s="0" t="n">
        <v>0</v>
      </c>
      <c r="E2019" s="0" t="n">
        <v>0</v>
      </c>
      <c r="F2019" s="0" t="n">
        <v>0</v>
      </c>
      <c r="G2019" s="0" t="n">
        <v>0.134243</v>
      </c>
      <c r="H2019" s="0" t="n">
        <v>224800</v>
      </c>
    </row>
    <row r="2020" customFormat="false" ht="15" hidden="false" customHeight="false" outlineLevel="0" collapsed="false">
      <c r="A2020" s="0" t="n">
        <v>2018</v>
      </c>
      <c r="B2020" s="0" t="n">
        <v>3</v>
      </c>
      <c r="C2020" s="0" t="n">
        <v>85</v>
      </c>
      <c r="D2020" s="0" t="n">
        <v>1</v>
      </c>
      <c r="E2020" s="0" t="n">
        <v>0</v>
      </c>
      <c r="F2020" s="0" t="n">
        <v>0</v>
      </c>
      <c r="G2020" s="0" t="n">
        <v>0.134644</v>
      </c>
      <c r="H2020" s="0" t="n">
        <v>224800</v>
      </c>
    </row>
    <row r="2021" customFormat="false" ht="15" hidden="false" customHeight="false" outlineLevel="0" collapsed="false">
      <c r="A2021" s="0" t="n">
        <v>2019</v>
      </c>
      <c r="B2021" s="0" t="n">
        <v>3</v>
      </c>
      <c r="C2021" s="0" t="n">
        <v>85</v>
      </c>
      <c r="D2021" s="0" t="n">
        <v>2</v>
      </c>
      <c r="E2021" s="0" t="n">
        <v>0</v>
      </c>
      <c r="F2021" s="0" t="n">
        <v>0</v>
      </c>
      <c r="G2021" s="0" t="n">
        <v>0.149432</v>
      </c>
      <c r="H2021" s="0" t="n">
        <v>224800</v>
      </c>
    </row>
    <row r="2022" customFormat="false" ht="15" hidden="false" customHeight="false" outlineLevel="0" collapsed="false">
      <c r="A2022" s="0" t="n">
        <v>2020</v>
      </c>
      <c r="B2022" s="0" t="n">
        <v>3</v>
      </c>
      <c r="C2022" s="0" t="n">
        <v>85</v>
      </c>
      <c r="D2022" s="0" t="n">
        <v>3</v>
      </c>
      <c r="E2022" s="0" t="n">
        <v>0</v>
      </c>
      <c r="F2022" s="0" t="n">
        <v>0</v>
      </c>
      <c r="G2022" s="0" t="n">
        <v>0.133082</v>
      </c>
      <c r="H2022" s="0" t="n">
        <v>224800</v>
      </c>
    </row>
    <row r="2023" customFormat="false" ht="15" hidden="false" customHeight="false" outlineLevel="0" collapsed="false">
      <c r="A2023" s="0" t="n">
        <v>2021</v>
      </c>
      <c r="B2023" s="0" t="n">
        <v>3</v>
      </c>
      <c r="C2023" s="0" t="n">
        <v>85</v>
      </c>
      <c r="D2023" s="0" t="n">
        <v>4</v>
      </c>
      <c r="E2023" s="0" t="n">
        <v>0</v>
      </c>
      <c r="F2023" s="0" t="n">
        <v>0</v>
      </c>
      <c r="G2023" s="0" t="n">
        <v>0.124074</v>
      </c>
      <c r="H2023" s="0" t="n">
        <v>224800</v>
      </c>
    </row>
    <row r="2024" customFormat="false" ht="15" hidden="false" customHeight="false" outlineLevel="0" collapsed="false">
      <c r="A2024" s="0" t="n">
        <v>2022</v>
      </c>
      <c r="B2024" s="0" t="n">
        <v>3</v>
      </c>
      <c r="C2024" s="0" t="n">
        <v>85</v>
      </c>
      <c r="D2024" s="0" t="n">
        <v>5</v>
      </c>
      <c r="E2024" s="0" t="n">
        <v>0</v>
      </c>
      <c r="F2024" s="0" t="n">
        <v>0</v>
      </c>
      <c r="G2024" s="0" t="n">
        <v>0.115708</v>
      </c>
      <c r="H2024" s="0" t="n">
        <v>224800</v>
      </c>
    </row>
    <row r="2025" customFormat="false" ht="15" hidden="false" customHeight="false" outlineLevel="0" collapsed="false">
      <c r="A2025" s="0" t="n">
        <v>2023</v>
      </c>
      <c r="B2025" s="0" t="n">
        <v>3</v>
      </c>
      <c r="C2025" s="0" t="n">
        <v>85</v>
      </c>
      <c r="D2025" s="0" t="n">
        <v>6</v>
      </c>
      <c r="E2025" s="0" t="n">
        <v>0</v>
      </c>
      <c r="F2025" s="0" t="n">
        <v>0</v>
      </c>
      <c r="G2025" s="0" t="n">
        <v>0.103683</v>
      </c>
      <c r="H2025" s="0" t="n">
        <v>224800</v>
      </c>
    </row>
    <row r="2026" customFormat="false" ht="15" hidden="false" customHeight="false" outlineLevel="0" collapsed="false">
      <c r="A2026" s="0" t="n">
        <v>2024</v>
      </c>
      <c r="B2026" s="0" t="n">
        <v>3</v>
      </c>
      <c r="C2026" s="0" t="n">
        <v>85</v>
      </c>
      <c r="D2026" s="0" t="n">
        <v>7</v>
      </c>
      <c r="E2026" s="0" t="n">
        <v>1</v>
      </c>
      <c r="F2026" s="0" t="n">
        <v>0.226969</v>
      </c>
      <c r="G2026" s="0" t="n">
        <v>0.122414</v>
      </c>
      <c r="H2026" s="0" t="n">
        <v>224600</v>
      </c>
    </row>
    <row r="2027" customFormat="false" ht="15" hidden="false" customHeight="false" outlineLevel="0" collapsed="false">
      <c r="A2027" s="0" t="n">
        <v>2025</v>
      </c>
      <c r="B2027" s="0" t="n">
        <v>3</v>
      </c>
      <c r="C2027" s="0" t="n">
        <v>85</v>
      </c>
      <c r="D2027" s="0" t="n">
        <v>8</v>
      </c>
      <c r="E2027" s="0" t="n">
        <v>1</v>
      </c>
      <c r="F2027" s="0" t="n">
        <v>0.552118</v>
      </c>
      <c r="G2027" s="0" t="n">
        <v>0.152094</v>
      </c>
      <c r="H2027" s="0" t="n">
        <v>224400</v>
      </c>
    </row>
    <row r="2028" customFormat="false" ht="15" hidden="false" customHeight="false" outlineLevel="0" collapsed="false">
      <c r="A2028" s="0" t="n">
        <v>2026</v>
      </c>
      <c r="B2028" s="0" t="n">
        <v>3</v>
      </c>
      <c r="C2028" s="0" t="n">
        <v>85</v>
      </c>
      <c r="D2028" s="0" t="n">
        <v>9</v>
      </c>
      <c r="E2028" s="0" t="n">
        <v>0</v>
      </c>
      <c r="F2028" s="0" t="n">
        <v>0.88151</v>
      </c>
      <c r="G2028" s="0" t="n">
        <v>0.178224</v>
      </c>
      <c r="H2028" s="0" t="n">
        <v>224400</v>
      </c>
    </row>
    <row r="2029" customFormat="false" ht="15" hidden="false" customHeight="false" outlineLevel="0" collapsed="false">
      <c r="A2029" s="0" t="n">
        <v>2027</v>
      </c>
      <c r="B2029" s="0" t="n">
        <v>3</v>
      </c>
      <c r="C2029" s="0" t="n">
        <v>85</v>
      </c>
      <c r="D2029" s="0" t="n">
        <v>10</v>
      </c>
      <c r="E2029" s="0" t="n">
        <v>0</v>
      </c>
      <c r="F2029" s="0" t="n">
        <v>1</v>
      </c>
      <c r="G2029" s="0" t="n">
        <v>0.200775</v>
      </c>
      <c r="H2029" s="0" t="n">
        <v>224400</v>
      </c>
    </row>
    <row r="2030" customFormat="false" ht="15" hidden="false" customHeight="false" outlineLevel="0" collapsed="false">
      <c r="A2030" s="0" t="n">
        <v>2028</v>
      </c>
      <c r="B2030" s="0" t="n">
        <v>3</v>
      </c>
      <c r="C2030" s="0" t="n">
        <v>85</v>
      </c>
      <c r="D2030" s="0" t="n">
        <v>11</v>
      </c>
      <c r="E2030" s="0" t="n">
        <v>0</v>
      </c>
      <c r="F2030" s="0" t="n">
        <v>1</v>
      </c>
      <c r="G2030" s="0" t="n">
        <v>0.251788</v>
      </c>
      <c r="H2030" s="0" t="n">
        <v>224400</v>
      </c>
    </row>
    <row r="2031" customFormat="false" ht="15" hidden="false" customHeight="false" outlineLevel="0" collapsed="false">
      <c r="A2031" s="0" t="n">
        <v>2029</v>
      </c>
      <c r="B2031" s="0" t="n">
        <v>3</v>
      </c>
      <c r="C2031" s="0" t="n">
        <v>85</v>
      </c>
      <c r="D2031" s="0" t="n">
        <v>12</v>
      </c>
      <c r="E2031" s="0" t="n">
        <v>0</v>
      </c>
      <c r="F2031" s="0" t="n">
        <v>1</v>
      </c>
      <c r="G2031" s="0" t="n">
        <v>0.220127</v>
      </c>
      <c r="H2031" s="0" t="n">
        <v>224400</v>
      </c>
    </row>
    <row r="2032" customFormat="false" ht="15" hidden="false" customHeight="false" outlineLevel="0" collapsed="false">
      <c r="A2032" s="0" t="n">
        <v>2030</v>
      </c>
      <c r="B2032" s="0" t="n">
        <v>3</v>
      </c>
      <c r="C2032" s="0" t="n">
        <v>85</v>
      </c>
      <c r="D2032" s="0" t="n">
        <v>13</v>
      </c>
      <c r="E2032" s="0" t="n">
        <v>0</v>
      </c>
      <c r="F2032" s="0" t="n">
        <v>1</v>
      </c>
      <c r="G2032" s="0" t="n">
        <v>0.263616</v>
      </c>
      <c r="H2032" s="0" t="n">
        <v>224400</v>
      </c>
    </row>
    <row r="2033" customFormat="false" ht="15" hidden="false" customHeight="false" outlineLevel="0" collapsed="false">
      <c r="A2033" s="0" t="n">
        <v>2031</v>
      </c>
      <c r="B2033" s="0" t="n">
        <v>3</v>
      </c>
      <c r="C2033" s="0" t="n">
        <v>85</v>
      </c>
      <c r="D2033" s="0" t="n">
        <v>14</v>
      </c>
      <c r="E2033" s="0" t="n">
        <v>0</v>
      </c>
      <c r="F2033" s="0" t="n">
        <v>1</v>
      </c>
      <c r="G2033" s="0" t="n">
        <v>0.165429</v>
      </c>
      <c r="H2033" s="0" t="n">
        <v>224400</v>
      </c>
    </row>
    <row r="2034" customFormat="false" ht="15" hidden="false" customHeight="false" outlineLevel="0" collapsed="false">
      <c r="A2034" s="0" t="n">
        <v>2032</v>
      </c>
      <c r="B2034" s="0" t="n">
        <v>3</v>
      </c>
      <c r="C2034" s="0" t="n">
        <v>85</v>
      </c>
      <c r="D2034" s="0" t="n">
        <v>15</v>
      </c>
      <c r="E2034" s="0" t="n">
        <v>0</v>
      </c>
      <c r="F2034" s="0" t="n">
        <v>0.88151</v>
      </c>
      <c r="G2034" s="0" t="n">
        <v>0.162815</v>
      </c>
      <c r="H2034" s="0" t="n">
        <v>224400</v>
      </c>
    </row>
    <row r="2035" customFormat="false" ht="15" hidden="false" customHeight="false" outlineLevel="0" collapsed="false">
      <c r="A2035" s="0" t="n">
        <v>2033</v>
      </c>
      <c r="B2035" s="0" t="n">
        <v>3</v>
      </c>
      <c r="C2035" s="0" t="n">
        <v>85</v>
      </c>
      <c r="D2035" s="0" t="n">
        <v>16</v>
      </c>
      <c r="E2035" s="0" t="n">
        <v>0</v>
      </c>
      <c r="F2035" s="0" t="n">
        <v>0.552118</v>
      </c>
      <c r="G2035" s="0" t="n">
        <v>0.14836</v>
      </c>
      <c r="H2035" s="0" t="n">
        <v>224400</v>
      </c>
    </row>
    <row r="2036" customFormat="false" ht="15" hidden="false" customHeight="false" outlineLevel="0" collapsed="false">
      <c r="A2036" s="0" t="n">
        <v>2034</v>
      </c>
      <c r="B2036" s="0" t="n">
        <v>3</v>
      </c>
      <c r="C2036" s="0" t="n">
        <v>85</v>
      </c>
      <c r="D2036" s="0" t="n">
        <v>17</v>
      </c>
      <c r="E2036" s="0" t="n">
        <v>0</v>
      </c>
      <c r="F2036" s="0" t="n">
        <v>0.226969</v>
      </c>
      <c r="G2036" s="0" t="n">
        <v>0.128203</v>
      </c>
      <c r="H2036" s="0" t="n">
        <v>224400</v>
      </c>
    </row>
    <row r="2037" customFormat="false" ht="15" hidden="false" customHeight="false" outlineLevel="0" collapsed="false">
      <c r="A2037" s="0" t="n">
        <v>2035</v>
      </c>
      <c r="B2037" s="0" t="n">
        <v>3</v>
      </c>
      <c r="C2037" s="0" t="n">
        <v>85</v>
      </c>
      <c r="D2037" s="0" t="n">
        <v>18</v>
      </c>
      <c r="E2037" s="0" t="n">
        <v>0</v>
      </c>
      <c r="F2037" s="0" t="n">
        <v>0</v>
      </c>
      <c r="G2037" s="0" t="n">
        <v>0.150082</v>
      </c>
      <c r="H2037" s="0" t="n">
        <v>224400</v>
      </c>
    </row>
    <row r="2038" customFormat="false" ht="15" hidden="false" customHeight="false" outlineLevel="0" collapsed="false">
      <c r="A2038" s="0" t="n">
        <v>2036</v>
      </c>
      <c r="B2038" s="0" t="n">
        <v>3</v>
      </c>
      <c r="C2038" s="0" t="n">
        <v>85</v>
      </c>
      <c r="D2038" s="0" t="n">
        <v>19</v>
      </c>
      <c r="E2038" s="0" t="n">
        <v>1</v>
      </c>
      <c r="F2038" s="0" t="n">
        <v>0</v>
      </c>
      <c r="G2038" s="0" t="n">
        <v>0.111597</v>
      </c>
      <c r="H2038" s="0" t="n">
        <v>224200</v>
      </c>
    </row>
    <row r="2039" customFormat="false" ht="15" hidden="false" customHeight="false" outlineLevel="0" collapsed="false">
      <c r="A2039" s="0" t="n">
        <v>2037</v>
      </c>
      <c r="B2039" s="0" t="n">
        <v>3</v>
      </c>
      <c r="C2039" s="0" t="n">
        <v>85</v>
      </c>
      <c r="D2039" s="0" t="n">
        <v>20</v>
      </c>
      <c r="E2039" s="0" t="n">
        <v>1</v>
      </c>
      <c r="F2039" s="0" t="n">
        <v>0</v>
      </c>
      <c r="G2039" s="0" t="n">
        <v>0.086933</v>
      </c>
      <c r="H2039" s="0" t="n">
        <v>224000</v>
      </c>
    </row>
    <row r="2040" customFormat="false" ht="15" hidden="false" customHeight="false" outlineLevel="0" collapsed="false">
      <c r="A2040" s="0" t="n">
        <v>2038</v>
      </c>
      <c r="B2040" s="0" t="n">
        <v>3</v>
      </c>
      <c r="C2040" s="0" t="n">
        <v>85</v>
      </c>
      <c r="D2040" s="0" t="n">
        <v>21</v>
      </c>
      <c r="E2040" s="0" t="n">
        <v>0</v>
      </c>
      <c r="F2040" s="0" t="n">
        <v>0</v>
      </c>
      <c r="G2040" s="0" t="n">
        <v>0.065836</v>
      </c>
      <c r="H2040" s="0" t="n">
        <v>224000</v>
      </c>
    </row>
    <row r="2041" customFormat="false" ht="15" hidden="false" customHeight="false" outlineLevel="0" collapsed="false">
      <c r="A2041" s="0" t="n">
        <v>2039</v>
      </c>
      <c r="B2041" s="0" t="n">
        <v>3</v>
      </c>
      <c r="C2041" s="0" t="n">
        <v>85</v>
      </c>
      <c r="D2041" s="0" t="n">
        <v>22</v>
      </c>
      <c r="E2041" s="0" t="n">
        <v>0</v>
      </c>
      <c r="F2041" s="0" t="n">
        <v>0</v>
      </c>
      <c r="G2041" s="0" t="n">
        <v>0.071503</v>
      </c>
      <c r="H2041" s="0" t="n">
        <v>224000</v>
      </c>
    </row>
    <row r="2042" customFormat="false" ht="15" hidden="false" customHeight="false" outlineLevel="0" collapsed="false">
      <c r="A2042" s="0" t="n">
        <v>2040</v>
      </c>
      <c r="B2042" s="0" t="n">
        <v>3</v>
      </c>
      <c r="C2042" s="0" t="n">
        <v>85</v>
      </c>
      <c r="D2042" s="0" t="n">
        <v>23</v>
      </c>
      <c r="E2042" s="0" t="n">
        <v>0</v>
      </c>
      <c r="F2042" s="0" t="n">
        <v>0</v>
      </c>
      <c r="G2042" s="0" t="n">
        <v>0.0942</v>
      </c>
      <c r="H2042" s="0" t="n">
        <v>224000</v>
      </c>
    </row>
    <row r="2043" customFormat="false" ht="15" hidden="false" customHeight="false" outlineLevel="0" collapsed="false">
      <c r="A2043" s="0" t="n">
        <v>2041</v>
      </c>
      <c r="B2043" s="0" t="n">
        <v>3</v>
      </c>
      <c r="C2043" s="0" t="n">
        <v>86</v>
      </c>
      <c r="D2043" s="0" t="n">
        <v>0</v>
      </c>
      <c r="E2043" s="0" t="n">
        <v>0</v>
      </c>
      <c r="F2043" s="0" t="n">
        <v>0</v>
      </c>
      <c r="G2043" s="0" t="n">
        <v>0.094114</v>
      </c>
      <c r="H2043" s="0" t="n">
        <v>224000</v>
      </c>
    </row>
    <row r="2044" customFormat="false" ht="15" hidden="false" customHeight="false" outlineLevel="0" collapsed="false">
      <c r="A2044" s="0" t="n">
        <v>2042</v>
      </c>
      <c r="B2044" s="0" t="n">
        <v>3</v>
      </c>
      <c r="C2044" s="0" t="n">
        <v>86</v>
      </c>
      <c r="D2044" s="0" t="n">
        <v>1</v>
      </c>
      <c r="E2044" s="0" t="n">
        <v>0</v>
      </c>
      <c r="F2044" s="0" t="n">
        <v>0</v>
      </c>
      <c r="G2044" s="0" t="n">
        <v>0.11056</v>
      </c>
      <c r="H2044" s="0" t="n">
        <v>224000</v>
      </c>
    </row>
    <row r="2045" customFormat="false" ht="15" hidden="false" customHeight="false" outlineLevel="0" collapsed="false">
      <c r="A2045" s="0" t="n">
        <v>2043</v>
      </c>
      <c r="B2045" s="0" t="n">
        <v>3</v>
      </c>
      <c r="C2045" s="0" t="n">
        <v>86</v>
      </c>
      <c r="D2045" s="0" t="n">
        <v>2</v>
      </c>
      <c r="E2045" s="0" t="n">
        <v>0</v>
      </c>
      <c r="F2045" s="0" t="n">
        <v>0</v>
      </c>
      <c r="G2045" s="0" t="n">
        <v>0.1811</v>
      </c>
      <c r="H2045" s="0" t="n">
        <v>224000</v>
      </c>
    </row>
    <row r="2046" customFormat="false" ht="15" hidden="false" customHeight="false" outlineLevel="0" collapsed="false">
      <c r="A2046" s="0" t="n">
        <v>2044</v>
      </c>
      <c r="B2046" s="0" t="n">
        <v>3</v>
      </c>
      <c r="C2046" s="0" t="n">
        <v>86</v>
      </c>
      <c r="D2046" s="0" t="n">
        <v>3</v>
      </c>
      <c r="E2046" s="0" t="n">
        <v>0</v>
      </c>
      <c r="F2046" s="0" t="n">
        <v>0</v>
      </c>
      <c r="G2046" s="0" t="n">
        <v>0.184672</v>
      </c>
      <c r="H2046" s="0" t="n">
        <v>224000</v>
      </c>
    </row>
    <row r="2047" customFormat="false" ht="15" hidden="false" customHeight="false" outlineLevel="0" collapsed="false">
      <c r="A2047" s="0" t="n">
        <v>2045</v>
      </c>
      <c r="B2047" s="0" t="n">
        <v>3</v>
      </c>
      <c r="C2047" s="0" t="n">
        <v>86</v>
      </c>
      <c r="D2047" s="0" t="n">
        <v>4</v>
      </c>
      <c r="E2047" s="0" t="n">
        <v>0</v>
      </c>
      <c r="F2047" s="0" t="n">
        <v>0</v>
      </c>
      <c r="G2047" s="0" t="n">
        <v>0.148861</v>
      </c>
      <c r="H2047" s="0" t="n">
        <v>224000</v>
      </c>
    </row>
    <row r="2048" customFormat="false" ht="15" hidden="false" customHeight="false" outlineLevel="0" collapsed="false">
      <c r="A2048" s="0" t="n">
        <v>2046</v>
      </c>
      <c r="B2048" s="0" t="n">
        <v>3</v>
      </c>
      <c r="C2048" s="0" t="n">
        <v>86</v>
      </c>
      <c r="D2048" s="0" t="n">
        <v>5</v>
      </c>
      <c r="E2048" s="0" t="n">
        <v>0</v>
      </c>
      <c r="F2048" s="0" t="n">
        <v>0</v>
      </c>
      <c r="G2048" s="0" t="n">
        <v>0.220684</v>
      </c>
      <c r="H2048" s="0" t="n">
        <v>224000</v>
      </c>
    </row>
    <row r="2049" customFormat="false" ht="15" hidden="false" customHeight="false" outlineLevel="0" collapsed="false">
      <c r="A2049" s="0" t="n">
        <v>2047</v>
      </c>
      <c r="B2049" s="0" t="n">
        <v>3</v>
      </c>
      <c r="C2049" s="0" t="n">
        <v>86</v>
      </c>
      <c r="D2049" s="0" t="n">
        <v>6</v>
      </c>
      <c r="E2049" s="0" t="n">
        <v>0</v>
      </c>
      <c r="F2049" s="0" t="n">
        <v>0</v>
      </c>
      <c r="G2049" s="0" t="n">
        <v>0.252376</v>
      </c>
      <c r="H2049" s="0" t="n">
        <v>224000</v>
      </c>
    </row>
    <row r="2050" customFormat="false" ht="15" hidden="false" customHeight="false" outlineLevel="0" collapsed="false">
      <c r="A2050" s="0" t="n">
        <v>2048</v>
      </c>
      <c r="B2050" s="0" t="n">
        <v>3</v>
      </c>
      <c r="C2050" s="0" t="n">
        <v>86</v>
      </c>
      <c r="D2050" s="0" t="n">
        <v>7</v>
      </c>
      <c r="E2050" s="0" t="n">
        <v>1</v>
      </c>
      <c r="F2050" s="0" t="n">
        <v>0.240606</v>
      </c>
      <c r="G2050" s="0" t="n">
        <v>0.24502</v>
      </c>
      <c r="H2050" s="0" t="n">
        <v>223800</v>
      </c>
    </row>
    <row r="2051" customFormat="false" ht="15" hidden="false" customHeight="false" outlineLevel="0" collapsed="false">
      <c r="A2051" s="0" t="n">
        <v>2049</v>
      </c>
      <c r="B2051" s="0" t="n">
        <v>3</v>
      </c>
      <c r="C2051" s="0" t="n">
        <v>86</v>
      </c>
      <c r="D2051" s="0" t="n">
        <v>8</v>
      </c>
      <c r="E2051" s="0" t="n">
        <v>1</v>
      </c>
      <c r="F2051" s="0" t="n">
        <v>0.58529</v>
      </c>
      <c r="G2051" s="0" t="n">
        <v>0.225865</v>
      </c>
      <c r="H2051" s="0" t="n">
        <v>223600</v>
      </c>
    </row>
    <row r="2052" customFormat="false" ht="15" hidden="false" customHeight="false" outlineLevel="0" collapsed="false">
      <c r="A2052" s="0" t="n">
        <v>2050</v>
      </c>
      <c r="B2052" s="0" t="n">
        <v>3</v>
      </c>
      <c r="C2052" s="0" t="n">
        <v>86</v>
      </c>
      <c r="D2052" s="0" t="n">
        <v>9</v>
      </c>
      <c r="E2052" s="0" t="n">
        <v>0</v>
      </c>
      <c r="F2052" s="0" t="n">
        <v>0.934471</v>
      </c>
      <c r="G2052" s="0" t="n">
        <v>0.21791</v>
      </c>
      <c r="H2052" s="0" t="n">
        <v>223600</v>
      </c>
    </row>
    <row r="2053" customFormat="false" ht="15" hidden="false" customHeight="false" outlineLevel="0" collapsed="false">
      <c r="A2053" s="0" t="n">
        <v>2051</v>
      </c>
      <c r="B2053" s="0" t="n">
        <v>3</v>
      </c>
      <c r="C2053" s="0" t="n">
        <v>86</v>
      </c>
      <c r="D2053" s="0" t="n">
        <v>10</v>
      </c>
      <c r="E2053" s="0" t="n">
        <v>0</v>
      </c>
      <c r="F2053" s="0" t="n">
        <v>1</v>
      </c>
      <c r="G2053" s="0" t="n">
        <v>0.164344</v>
      </c>
      <c r="H2053" s="0" t="n">
        <v>223600</v>
      </c>
    </row>
    <row r="2054" customFormat="false" ht="15" hidden="false" customHeight="false" outlineLevel="0" collapsed="false">
      <c r="A2054" s="0" t="n">
        <v>2052</v>
      </c>
      <c r="B2054" s="0" t="n">
        <v>3</v>
      </c>
      <c r="C2054" s="0" t="n">
        <v>86</v>
      </c>
      <c r="D2054" s="0" t="n">
        <v>11</v>
      </c>
      <c r="E2054" s="0" t="n">
        <v>0</v>
      </c>
      <c r="F2054" s="0" t="n">
        <v>1</v>
      </c>
      <c r="G2054" s="0" t="n">
        <v>0.273389</v>
      </c>
      <c r="H2054" s="0" t="n">
        <v>223600</v>
      </c>
    </row>
    <row r="2055" customFormat="false" ht="15" hidden="false" customHeight="false" outlineLevel="0" collapsed="false">
      <c r="A2055" s="0" t="n">
        <v>2053</v>
      </c>
      <c r="B2055" s="0" t="n">
        <v>3</v>
      </c>
      <c r="C2055" s="0" t="n">
        <v>86</v>
      </c>
      <c r="D2055" s="0" t="n">
        <v>12</v>
      </c>
      <c r="E2055" s="0" t="n">
        <v>0</v>
      </c>
      <c r="F2055" s="0" t="n">
        <v>1</v>
      </c>
      <c r="G2055" s="0" t="n">
        <v>0.218046</v>
      </c>
      <c r="H2055" s="0" t="n">
        <v>223600</v>
      </c>
    </row>
    <row r="2056" customFormat="false" ht="15" hidden="false" customHeight="false" outlineLevel="0" collapsed="false">
      <c r="A2056" s="0" t="n">
        <v>2054</v>
      </c>
      <c r="B2056" s="0" t="n">
        <v>3</v>
      </c>
      <c r="C2056" s="0" t="n">
        <v>86</v>
      </c>
      <c r="D2056" s="0" t="n">
        <v>13</v>
      </c>
      <c r="E2056" s="0" t="n">
        <v>0</v>
      </c>
      <c r="F2056" s="0" t="n">
        <v>1</v>
      </c>
      <c r="G2056" s="0" t="n">
        <v>0.170506</v>
      </c>
      <c r="H2056" s="0" t="n">
        <v>223600</v>
      </c>
    </row>
    <row r="2057" customFormat="false" ht="15" hidden="false" customHeight="false" outlineLevel="0" collapsed="false">
      <c r="A2057" s="0" t="n">
        <v>2055</v>
      </c>
      <c r="B2057" s="0" t="n">
        <v>3</v>
      </c>
      <c r="C2057" s="0" t="n">
        <v>86</v>
      </c>
      <c r="D2057" s="0" t="n">
        <v>14</v>
      </c>
      <c r="E2057" s="0" t="n">
        <v>0</v>
      </c>
      <c r="F2057" s="0" t="n">
        <v>1</v>
      </c>
      <c r="G2057" s="0" t="n">
        <v>0.18605</v>
      </c>
      <c r="H2057" s="0" t="n">
        <v>223600</v>
      </c>
    </row>
    <row r="2058" customFormat="false" ht="15" hidden="false" customHeight="false" outlineLevel="0" collapsed="false">
      <c r="A2058" s="0" t="n">
        <v>2056</v>
      </c>
      <c r="B2058" s="0" t="n">
        <v>3</v>
      </c>
      <c r="C2058" s="0" t="n">
        <v>86</v>
      </c>
      <c r="D2058" s="0" t="n">
        <v>15</v>
      </c>
      <c r="E2058" s="0" t="n">
        <v>0</v>
      </c>
      <c r="F2058" s="0" t="n">
        <v>0.934471</v>
      </c>
      <c r="G2058" s="0" t="n">
        <v>0.188962</v>
      </c>
      <c r="H2058" s="0" t="n">
        <v>223600</v>
      </c>
    </row>
    <row r="2059" customFormat="false" ht="15" hidden="false" customHeight="false" outlineLevel="0" collapsed="false">
      <c r="A2059" s="0" t="n">
        <v>2057</v>
      </c>
      <c r="B2059" s="0" t="n">
        <v>3</v>
      </c>
      <c r="C2059" s="0" t="n">
        <v>86</v>
      </c>
      <c r="D2059" s="0" t="n">
        <v>16</v>
      </c>
      <c r="E2059" s="0" t="n">
        <v>0</v>
      </c>
      <c r="F2059" s="0" t="n">
        <v>0.58529</v>
      </c>
      <c r="G2059" s="0" t="n">
        <v>0.249423</v>
      </c>
      <c r="H2059" s="0" t="n">
        <v>223600</v>
      </c>
    </row>
    <row r="2060" customFormat="false" ht="15" hidden="false" customHeight="false" outlineLevel="0" collapsed="false">
      <c r="A2060" s="0" t="n">
        <v>2058</v>
      </c>
      <c r="B2060" s="0" t="n">
        <v>3</v>
      </c>
      <c r="C2060" s="0" t="n">
        <v>86</v>
      </c>
      <c r="D2060" s="0" t="n">
        <v>17</v>
      </c>
      <c r="E2060" s="0" t="n">
        <v>0</v>
      </c>
      <c r="F2060" s="0" t="n">
        <v>0.240606</v>
      </c>
      <c r="G2060" s="0" t="n">
        <v>0.407942</v>
      </c>
      <c r="H2060" s="0" t="n">
        <v>223600</v>
      </c>
    </row>
    <row r="2061" customFormat="false" ht="15" hidden="false" customHeight="false" outlineLevel="0" collapsed="false">
      <c r="A2061" s="0" t="n">
        <v>2059</v>
      </c>
      <c r="B2061" s="0" t="n">
        <v>3</v>
      </c>
      <c r="C2061" s="0" t="n">
        <v>86</v>
      </c>
      <c r="D2061" s="0" t="n">
        <v>18</v>
      </c>
      <c r="E2061" s="0" t="n">
        <v>0</v>
      </c>
      <c r="F2061" s="0" t="n">
        <v>0</v>
      </c>
      <c r="G2061" s="0" t="n">
        <v>0.474658</v>
      </c>
      <c r="H2061" s="0" t="n">
        <v>223600</v>
      </c>
    </row>
    <row r="2062" customFormat="false" ht="15" hidden="false" customHeight="false" outlineLevel="0" collapsed="false">
      <c r="A2062" s="0" t="n">
        <v>2060</v>
      </c>
      <c r="B2062" s="0" t="n">
        <v>3</v>
      </c>
      <c r="C2062" s="0" t="n">
        <v>86</v>
      </c>
      <c r="D2062" s="0" t="n">
        <v>19</v>
      </c>
      <c r="E2062" s="0" t="n">
        <v>1</v>
      </c>
      <c r="F2062" s="0" t="n">
        <v>0</v>
      </c>
      <c r="G2062" s="0" t="n">
        <v>0.330278</v>
      </c>
      <c r="H2062" s="0" t="n">
        <v>223400</v>
      </c>
    </row>
    <row r="2063" customFormat="false" ht="15" hidden="false" customHeight="false" outlineLevel="0" collapsed="false">
      <c r="A2063" s="0" t="n">
        <v>2061</v>
      </c>
      <c r="B2063" s="0" t="n">
        <v>3</v>
      </c>
      <c r="C2063" s="0" t="n">
        <v>86</v>
      </c>
      <c r="D2063" s="0" t="n">
        <v>20</v>
      </c>
      <c r="E2063" s="0" t="n">
        <v>1</v>
      </c>
      <c r="F2063" s="0" t="n">
        <v>0</v>
      </c>
      <c r="G2063" s="0" t="n">
        <v>0.351019</v>
      </c>
      <c r="H2063" s="0" t="n">
        <v>223200</v>
      </c>
    </row>
    <row r="2064" customFormat="false" ht="15" hidden="false" customHeight="false" outlineLevel="0" collapsed="false">
      <c r="A2064" s="0" t="n">
        <v>2062</v>
      </c>
      <c r="B2064" s="0" t="n">
        <v>3</v>
      </c>
      <c r="C2064" s="0" t="n">
        <v>86</v>
      </c>
      <c r="D2064" s="0" t="n">
        <v>21</v>
      </c>
      <c r="E2064" s="0" t="n">
        <v>0</v>
      </c>
      <c r="F2064" s="0" t="n">
        <v>0</v>
      </c>
      <c r="G2064" s="0" t="n">
        <v>0.318901</v>
      </c>
      <c r="H2064" s="0" t="n">
        <v>223200</v>
      </c>
    </row>
    <row r="2065" customFormat="false" ht="15" hidden="false" customHeight="false" outlineLevel="0" collapsed="false">
      <c r="A2065" s="0" t="n">
        <v>2063</v>
      </c>
      <c r="B2065" s="0" t="n">
        <v>3</v>
      </c>
      <c r="C2065" s="0" t="n">
        <v>86</v>
      </c>
      <c r="D2065" s="0" t="n">
        <v>22</v>
      </c>
      <c r="E2065" s="0" t="n">
        <v>0</v>
      </c>
      <c r="F2065" s="0" t="n">
        <v>0</v>
      </c>
      <c r="G2065" s="0" t="n">
        <v>0.276458</v>
      </c>
      <c r="H2065" s="0" t="n">
        <v>223200</v>
      </c>
    </row>
    <row r="2066" customFormat="false" ht="15" hidden="false" customHeight="false" outlineLevel="0" collapsed="false">
      <c r="A2066" s="0" t="n">
        <v>2064</v>
      </c>
      <c r="B2066" s="0" t="n">
        <v>3</v>
      </c>
      <c r="C2066" s="0" t="n">
        <v>86</v>
      </c>
      <c r="D2066" s="0" t="n">
        <v>23</v>
      </c>
      <c r="E2066" s="0" t="n">
        <v>0</v>
      </c>
      <c r="F2066" s="0" t="n">
        <v>0</v>
      </c>
      <c r="G2066" s="0" t="n">
        <v>0.346658</v>
      </c>
      <c r="H2066" s="0" t="n">
        <v>223200</v>
      </c>
    </row>
    <row r="2067" customFormat="false" ht="15" hidden="false" customHeight="false" outlineLevel="0" collapsed="false">
      <c r="A2067" s="0" t="n">
        <v>2065</v>
      </c>
      <c r="B2067" s="0" t="n">
        <v>3</v>
      </c>
      <c r="C2067" s="0" t="n">
        <v>87</v>
      </c>
      <c r="D2067" s="0" t="n">
        <v>0</v>
      </c>
      <c r="E2067" s="0" t="n">
        <v>0</v>
      </c>
      <c r="F2067" s="0" t="n">
        <v>0</v>
      </c>
      <c r="G2067" s="0" t="n">
        <v>0.27524</v>
      </c>
      <c r="H2067" s="0" t="n">
        <v>223200</v>
      </c>
    </row>
    <row r="2068" customFormat="false" ht="15" hidden="false" customHeight="false" outlineLevel="0" collapsed="false">
      <c r="A2068" s="0" t="n">
        <v>2066</v>
      </c>
      <c r="B2068" s="0" t="n">
        <v>3</v>
      </c>
      <c r="C2068" s="0" t="n">
        <v>87</v>
      </c>
      <c r="D2068" s="0" t="n">
        <v>1</v>
      </c>
      <c r="E2068" s="0" t="n">
        <v>0</v>
      </c>
      <c r="F2068" s="0" t="n">
        <v>0</v>
      </c>
      <c r="G2068" s="0" t="n">
        <v>0.305318</v>
      </c>
      <c r="H2068" s="0" t="n">
        <v>223200</v>
      </c>
    </row>
    <row r="2069" customFormat="false" ht="15" hidden="false" customHeight="false" outlineLevel="0" collapsed="false">
      <c r="A2069" s="0" t="n">
        <v>2067</v>
      </c>
      <c r="B2069" s="0" t="n">
        <v>3</v>
      </c>
      <c r="C2069" s="0" t="n">
        <v>87</v>
      </c>
      <c r="D2069" s="0" t="n">
        <v>2</v>
      </c>
      <c r="E2069" s="0" t="n">
        <v>0</v>
      </c>
      <c r="F2069" s="0" t="n">
        <v>0</v>
      </c>
      <c r="G2069" s="0" t="n">
        <v>0.357586</v>
      </c>
      <c r="H2069" s="0" t="n">
        <v>223200</v>
      </c>
    </row>
    <row r="2070" customFormat="false" ht="15" hidden="false" customHeight="false" outlineLevel="0" collapsed="false">
      <c r="A2070" s="0" t="n">
        <v>2068</v>
      </c>
      <c r="B2070" s="0" t="n">
        <v>3</v>
      </c>
      <c r="C2070" s="0" t="n">
        <v>87</v>
      </c>
      <c r="D2070" s="0" t="n">
        <v>3</v>
      </c>
      <c r="E2070" s="0" t="n">
        <v>0</v>
      </c>
      <c r="F2070" s="0" t="n">
        <v>0</v>
      </c>
      <c r="G2070" s="0" t="n">
        <v>0.261983</v>
      </c>
      <c r="H2070" s="0" t="n">
        <v>223200</v>
      </c>
    </row>
    <row r="2071" customFormat="false" ht="15" hidden="false" customHeight="false" outlineLevel="0" collapsed="false">
      <c r="A2071" s="0" t="n">
        <v>2069</v>
      </c>
      <c r="B2071" s="0" t="n">
        <v>3</v>
      </c>
      <c r="C2071" s="0" t="n">
        <v>87</v>
      </c>
      <c r="D2071" s="0" t="n">
        <v>4</v>
      </c>
      <c r="E2071" s="0" t="n">
        <v>0</v>
      </c>
      <c r="F2071" s="0" t="n">
        <v>0</v>
      </c>
      <c r="G2071" s="0" t="n">
        <v>0.212375</v>
      </c>
      <c r="H2071" s="0" t="n">
        <v>223200</v>
      </c>
    </row>
    <row r="2072" customFormat="false" ht="15" hidden="false" customHeight="false" outlineLevel="0" collapsed="false">
      <c r="A2072" s="0" t="n">
        <v>2070</v>
      </c>
      <c r="B2072" s="0" t="n">
        <v>3</v>
      </c>
      <c r="C2072" s="0" t="n">
        <v>87</v>
      </c>
      <c r="D2072" s="0" t="n">
        <v>5</v>
      </c>
      <c r="E2072" s="0" t="n">
        <v>0</v>
      </c>
      <c r="F2072" s="0" t="n">
        <v>0</v>
      </c>
      <c r="G2072" s="0" t="n">
        <v>0.266548</v>
      </c>
      <c r="H2072" s="0" t="n">
        <v>223200</v>
      </c>
    </row>
    <row r="2073" customFormat="false" ht="15" hidden="false" customHeight="false" outlineLevel="0" collapsed="false">
      <c r="A2073" s="0" t="n">
        <v>2071</v>
      </c>
      <c r="B2073" s="0" t="n">
        <v>3</v>
      </c>
      <c r="C2073" s="0" t="n">
        <v>87</v>
      </c>
      <c r="D2073" s="0" t="n">
        <v>6</v>
      </c>
      <c r="E2073" s="0" t="n">
        <v>0</v>
      </c>
      <c r="F2073" s="0" t="n">
        <v>0</v>
      </c>
      <c r="G2073" s="0" t="n">
        <v>0.308426</v>
      </c>
      <c r="H2073" s="0" t="n">
        <v>223200</v>
      </c>
    </row>
    <row r="2074" customFormat="false" ht="15" hidden="false" customHeight="false" outlineLevel="0" collapsed="false">
      <c r="A2074" s="0" t="n">
        <v>2072</v>
      </c>
      <c r="B2074" s="0" t="n">
        <v>3</v>
      </c>
      <c r="C2074" s="0" t="n">
        <v>87</v>
      </c>
      <c r="D2074" s="0" t="n">
        <v>7</v>
      </c>
      <c r="E2074" s="0" t="n">
        <v>1</v>
      </c>
      <c r="F2074" s="0" t="n">
        <v>0.255013</v>
      </c>
      <c r="G2074" s="0" t="n">
        <v>0.247388</v>
      </c>
      <c r="H2074" s="0" t="n">
        <v>223000</v>
      </c>
    </row>
    <row r="2075" customFormat="false" ht="15" hidden="false" customHeight="false" outlineLevel="0" collapsed="false">
      <c r="A2075" s="0" t="n">
        <v>2073</v>
      </c>
      <c r="B2075" s="0" t="n">
        <v>3</v>
      </c>
      <c r="C2075" s="0" t="n">
        <v>87</v>
      </c>
      <c r="D2075" s="0" t="n">
        <v>8</v>
      </c>
      <c r="E2075" s="0" t="n">
        <v>1</v>
      </c>
      <c r="F2075" s="0" t="n">
        <v>0.620335</v>
      </c>
      <c r="G2075" s="0" t="n">
        <v>0.258995</v>
      </c>
      <c r="H2075" s="0" t="n">
        <v>222800</v>
      </c>
    </row>
    <row r="2076" customFormat="false" ht="15" hidden="false" customHeight="false" outlineLevel="0" collapsed="false">
      <c r="A2076" s="0" t="n">
        <v>2074</v>
      </c>
      <c r="B2076" s="0" t="n">
        <v>3</v>
      </c>
      <c r="C2076" s="0" t="n">
        <v>87</v>
      </c>
      <c r="D2076" s="0" t="n">
        <v>9</v>
      </c>
      <c r="E2076" s="0" t="n">
        <v>0</v>
      </c>
      <c r="F2076" s="0" t="n">
        <v>0.990425</v>
      </c>
      <c r="G2076" s="0" t="n">
        <v>0.283727</v>
      </c>
      <c r="H2076" s="0" t="n">
        <v>222800</v>
      </c>
    </row>
    <row r="2077" customFormat="false" ht="15" hidden="false" customHeight="false" outlineLevel="0" collapsed="false">
      <c r="A2077" s="0" t="n">
        <v>2075</v>
      </c>
      <c r="B2077" s="0" t="n">
        <v>3</v>
      </c>
      <c r="C2077" s="0" t="n">
        <v>87</v>
      </c>
      <c r="D2077" s="0" t="n">
        <v>10</v>
      </c>
      <c r="E2077" s="0" t="n">
        <v>0</v>
      </c>
      <c r="F2077" s="0" t="n">
        <v>1</v>
      </c>
      <c r="G2077" s="0" t="n">
        <v>0.282398</v>
      </c>
      <c r="H2077" s="0" t="n">
        <v>222800</v>
      </c>
    </row>
    <row r="2078" customFormat="false" ht="15" hidden="false" customHeight="false" outlineLevel="0" collapsed="false">
      <c r="A2078" s="0" t="n">
        <v>2076</v>
      </c>
      <c r="B2078" s="0" t="n">
        <v>3</v>
      </c>
      <c r="C2078" s="0" t="n">
        <v>87</v>
      </c>
      <c r="D2078" s="0" t="n">
        <v>11</v>
      </c>
      <c r="E2078" s="0" t="n">
        <v>0</v>
      </c>
      <c r="F2078" s="0" t="n">
        <v>1</v>
      </c>
      <c r="G2078" s="0" t="n">
        <v>0.342991</v>
      </c>
      <c r="H2078" s="0" t="n">
        <v>222800</v>
      </c>
    </row>
    <row r="2079" customFormat="false" ht="15" hidden="false" customHeight="false" outlineLevel="0" collapsed="false">
      <c r="A2079" s="0" t="n">
        <v>2077</v>
      </c>
      <c r="B2079" s="0" t="n">
        <v>3</v>
      </c>
      <c r="C2079" s="0" t="n">
        <v>87</v>
      </c>
      <c r="D2079" s="0" t="n">
        <v>12</v>
      </c>
      <c r="E2079" s="0" t="n">
        <v>0</v>
      </c>
      <c r="F2079" s="0" t="n">
        <v>1</v>
      </c>
      <c r="G2079" s="0" t="n">
        <v>0.309831</v>
      </c>
      <c r="H2079" s="0" t="n">
        <v>222800</v>
      </c>
    </row>
    <row r="2080" customFormat="false" ht="15" hidden="false" customHeight="false" outlineLevel="0" collapsed="false">
      <c r="A2080" s="0" t="n">
        <v>2078</v>
      </c>
      <c r="B2080" s="0" t="n">
        <v>3</v>
      </c>
      <c r="C2080" s="0" t="n">
        <v>87</v>
      </c>
      <c r="D2080" s="0" t="n">
        <v>13</v>
      </c>
      <c r="E2080" s="0" t="n">
        <v>0</v>
      </c>
      <c r="F2080" s="0" t="n">
        <v>1</v>
      </c>
      <c r="G2080" s="0" t="n">
        <v>0.224838</v>
      </c>
      <c r="H2080" s="0" t="n">
        <v>222800</v>
      </c>
    </row>
    <row r="2081" customFormat="false" ht="15" hidden="false" customHeight="false" outlineLevel="0" collapsed="false">
      <c r="A2081" s="0" t="n">
        <v>2079</v>
      </c>
      <c r="B2081" s="0" t="n">
        <v>3</v>
      </c>
      <c r="C2081" s="0" t="n">
        <v>87</v>
      </c>
      <c r="D2081" s="0" t="n">
        <v>14</v>
      </c>
      <c r="E2081" s="0" t="n">
        <v>0</v>
      </c>
      <c r="F2081" s="0" t="n">
        <v>1</v>
      </c>
      <c r="G2081" s="0" t="n">
        <v>0.206734</v>
      </c>
      <c r="H2081" s="0" t="n">
        <v>222800</v>
      </c>
    </row>
    <row r="2082" customFormat="false" ht="15" hidden="false" customHeight="false" outlineLevel="0" collapsed="false">
      <c r="A2082" s="0" t="n">
        <v>2080</v>
      </c>
      <c r="B2082" s="0" t="n">
        <v>3</v>
      </c>
      <c r="C2082" s="0" t="n">
        <v>87</v>
      </c>
      <c r="D2082" s="0" t="n">
        <v>15</v>
      </c>
      <c r="E2082" s="0" t="n">
        <v>0</v>
      </c>
      <c r="F2082" s="0" t="n">
        <v>0.990425</v>
      </c>
      <c r="G2082" s="0" t="n">
        <v>0.14668</v>
      </c>
      <c r="H2082" s="0" t="n">
        <v>222800</v>
      </c>
    </row>
    <row r="2083" customFormat="false" ht="15" hidden="false" customHeight="false" outlineLevel="0" collapsed="false">
      <c r="A2083" s="0" t="n">
        <v>2081</v>
      </c>
      <c r="B2083" s="0" t="n">
        <v>3</v>
      </c>
      <c r="C2083" s="0" t="n">
        <v>87</v>
      </c>
      <c r="D2083" s="0" t="n">
        <v>16</v>
      </c>
      <c r="E2083" s="0" t="n">
        <v>0</v>
      </c>
      <c r="F2083" s="0" t="n">
        <v>0.620335</v>
      </c>
      <c r="G2083" s="0" t="n">
        <v>0.155996</v>
      </c>
      <c r="H2083" s="0" t="n">
        <v>222800</v>
      </c>
    </row>
    <row r="2084" customFormat="false" ht="15" hidden="false" customHeight="false" outlineLevel="0" collapsed="false">
      <c r="A2084" s="0" t="n">
        <v>2082</v>
      </c>
      <c r="B2084" s="0" t="n">
        <v>3</v>
      </c>
      <c r="C2084" s="0" t="n">
        <v>87</v>
      </c>
      <c r="D2084" s="0" t="n">
        <v>17</v>
      </c>
      <c r="E2084" s="0" t="n">
        <v>0</v>
      </c>
      <c r="F2084" s="0" t="n">
        <v>0.255013</v>
      </c>
      <c r="G2084" s="0" t="n">
        <v>0.102189</v>
      </c>
      <c r="H2084" s="0" t="n">
        <v>222800</v>
      </c>
    </row>
    <row r="2085" customFormat="false" ht="15" hidden="false" customHeight="false" outlineLevel="0" collapsed="false">
      <c r="A2085" s="0" t="n">
        <v>2083</v>
      </c>
      <c r="B2085" s="0" t="n">
        <v>3</v>
      </c>
      <c r="C2085" s="0" t="n">
        <v>87</v>
      </c>
      <c r="D2085" s="0" t="n">
        <v>18</v>
      </c>
      <c r="E2085" s="0" t="n">
        <v>0</v>
      </c>
      <c r="F2085" s="0" t="n">
        <v>0</v>
      </c>
      <c r="G2085" s="0" t="n">
        <v>0.131673</v>
      </c>
      <c r="H2085" s="0" t="n">
        <v>222800</v>
      </c>
    </row>
    <row r="2086" customFormat="false" ht="15" hidden="false" customHeight="false" outlineLevel="0" collapsed="false">
      <c r="A2086" s="0" t="n">
        <v>2084</v>
      </c>
      <c r="B2086" s="0" t="n">
        <v>3</v>
      </c>
      <c r="C2086" s="0" t="n">
        <v>87</v>
      </c>
      <c r="D2086" s="0" t="n">
        <v>19</v>
      </c>
      <c r="E2086" s="0" t="n">
        <v>1</v>
      </c>
      <c r="F2086" s="0" t="n">
        <v>0</v>
      </c>
      <c r="G2086" s="0" t="n">
        <v>0.150466</v>
      </c>
      <c r="H2086" s="0" t="n">
        <v>222600</v>
      </c>
    </row>
    <row r="2087" customFormat="false" ht="15" hidden="false" customHeight="false" outlineLevel="0" collapsed="false">
      <c r="A2087" s="0" t="n">
        <v>2085</v>
      </c>
      <c r="B2087" s="0" t="n">
        <v>3</v>
      </c>
      <c r="C2087" s="0" t="n">
        <v>87</v>
      </c>
      <c r="D2087" s="0" t="n">
        <v>20</v>
      </c>
      <c r="E2087" s="0" t="n">
        <v>1</v>
      </c>
      <c r="F2087" s="0" t="n">
        <v>0</v>
      </c>
      <c r="G2087" s="0" t="n">
        <v>0.171317</v>
      </c>
      <c r="H2087" s="0" t="n">
        <v>222400</v>
      </c>
    </row>
    <row r="2088" customFormat="false" ht="15" hidden="false" customHeight="false" outlineLevel="0" collapsed="false">
      <c r="A2088" s="0" t="n">
        <v>2086</v>
      </c>
      <c r="B2088" s="0" t="n">
        <v>3</v>
      </c>
      <c r="C2088" s="0" t="n">
        <v>87</v>
      </c>
      <c r="D2088" s="0" t="n">
        <v>21</v>
      </c>
      <c r="E2088" s="0" t="n">
        <v>0</v>
      </c>
      <c r="F2088" s="0" t="n">
        <v>0</v>
      </c>
      <c r="G2088" s="0" t="n">
        <v>0.21855</v>
      </c>
      <c r="H2088" s="0" t="n">
        <v>222400</v>
      </c>
    </row>
    <row r="2089" customFormat="false" ht="15" hidden="false" customHeight="false" outlineLevel="0" collapsed="false">
      <c r="A2089" s="0" t="n">
        <v>2087</v>
      </c>
      <c r="B2089" s="0" t="n">
        <v>3</v>
      </c>
      <c r="C2089" s="0" t="n">
        <v>87</v>
      </c>
      <c r="D2089" s="0" t="n">
        <v>22</v>
      </c>
      <c r="E2089" s="0" t="n">
        <v>0</v>
      </c>
      <c r="F2089" s="0" t="n">
        <v>0</v>
      </c>
      <c r="G2089" s="0" t="n">
        <v>0.275813</v>
      </c>
      <c r="H2089" s="0" t="n">
        <v>222400</v>
      </c>
    </row>
    <row r="2090" customFormat="false" ht="15" hidden="false" customHeight="false" outlineLevel="0" collapsed="false">
      <c r="A2090" s="0" t="n">
        <v>2088</v>
      </c>
      <c r="B2090" s="0" t="n">
        <v>3</v>
      </c>
      <c r="C2090" s="0" t="n">
        <v>87</v>
      </c>
      <c r="D2090" s="0" t="n">
        <v>23</v>
      </c>
      <c r="E2090" s="0" t="n">
        <v>0</v>
      </c>
      <c r="F2090" s="0" t="n">
        <v>0</v>
      </c>
      <c r="G2090" s="0" t="n">
        <v>0.297735</v>
      </c>
      <c r="H2090" s="0" t="n">
        <v>222400</v>
      </c>
    </row>
    <row r="2091" customFormat="false" ht="15" hidden="false" customHeight="false" outlineLevel="0" collapsed="false">
      <c r="A2091" s="0" t="n">
        <v>2089</v>
      </c>
      <c r="B2091" s="0" t="n">
        <v>3</v>
      </c>
      <c r="C2091" s="0" t="n">
        <v>88</v>
      </c>
      <c r="D2091" s="0" t="n">
        <v>0</v>
      </c>
      <c r="E2091" s="0" t="n">
        <v>0</v>
      </c>
      <c r="F2091" s="0" t="n">
        <v>0</v>
      </c>
      <c r="G2091" s="0" t="n">
        <v>0.209715</v>
      </c>
      <c r="H2091" s="0" t="n">
        <v>222400</v>
      </c>
    </row>
    <row r="2092" customFormat="false" ht="15" hidden="false" customHeight="false" outlineLevel="0" collapsed="false">
      <c r="A2092" s="0" t="n">
        <v>2090</v>
      </c>
      <c r="B2092" s="0" t="n">
        <v>3</v>
      </c>
      <c r="C2092" s="0" t="n">
        <v>88</v>
      </c>
      <c r="D2092" s="0" t="n">
        <v>1</v>
      </c>
      <c r="E2092" s="0" t="n">
        <v>0</v>
      </c>
      <c r="F2092" s="0" t="n">
        <v>0</v>
      </c>
      <c r="G2092" s="0" t="n">
        <v>0.223896</v>
      </c>
      <c r="H2092" s="0" t="n">
        <v>222400</v>
      </c>
    </row>
    <row r="2093" customFormat="false" ht="15" hidden="false" customHeight="false" outlineLevel="0" collapsed="false">
      <c r="A2093" s="0" t="n">
        <v>2091</v>
      </c>
      <c r="B2093" s="0" t="n">
        <v>3</v>
      </c>
      <c r="C2093" s="0" t="n">
        <v>88</v>
      </c>
      <c r="D2093" s="0" t="n">
        <v>2</v>
      </c>
      <c r="E2093" s="0" t="n">
        <v>0</v>
      </c>
      <c r="F2093" s="0" t="n">
        <v>0</v>
      </c>
      <c r="G2093" s="0" t="n">
        <v>0.205523</v>
      </c>
      <c r="H2093" s="0" t="n">
        <v>222400</v>
      </c>
    </row>
    <row r="2094" customFormat="false" ht="15" hidden="false" customHeight="false" outlineLevel="0" collapsed="false">
      <c r="A2094" s="0" t="n">
        <v>2092</v>
      </c>
      <c r="B2094" s="0" t="n">
        <v>3</v>
      </c>
      <c r="C2094" s="0" t="n">
        <v>88</v>
      </c>
      <c r="D2094" s="0" t="n">
        <v>3</v>
      </c>
      <c r="E2094" s="0" t="n">
        <v>0</v>
      </c>
      <c r="F2094" s="0" t="n">
        <v>0</v>
      </c>
      <c r="G2094" s="0" t="n">
        <v>0.192317</v>
      </c>
      <c r="H2094" s="0" t="n">
        <v>222400</v>
      </c>
    </row>
    <row r="2095" customFormat="false" ht="15" hidden="false" customHeight="false" outlineLevel="0" collapsed="false">
      <c r="A2095" s="0" t="n">
        <v>2093</v>
      </c>
      <c r="B2095" s="0" t="n">
        <v>3</v>
      </c>
      <c r="C2095" s="0" t="n">
        <v>88</v>
      </c>
      <c r="D2095" s="0" t="n">
        <v>4</v>
      </c>
      <c r="E2095" s="0" t="n">
        <v>0</v>
      </c>
      <c r="F2095" s="0" t="n">
        <v>0</v>
      </c>
      <c r="G2095" s="0" t="n">
        <v>0.146698</v>
      </c>
      <c r="H2095" s="0" t="n">
        <v>222400</v>
      </c>
    </row>
    <row r="2096" customFormat="false" ht="15" hidden="false" customHeight="false" outlineLevel="0" collapsed="false">
      <c r="A2096" s="0" t="n">
        <v>2094</v>
      </c>
      <c r="B2096" s="0" t="n">
        <v>3</v>
      </c>
      <c r="C2096" s="0" t="n">
        <v>88</v>
      </c>
      <c r="D2096" s="0" t="n">
        <v>5</v>
      </c>
      <c r="E2096" s="0" t="n">
        <v>0</v>
      </c>
      <c r="F2096" s="0" t="n">
        <v>0</v>
      </c>
      <c r="G2096" s="0" t="n">
        <v>0.097232</v>
      </c>
      <c r="H2096" s="0" t="n">
        <v>222400</v>
      </c>
    </row>
    <row r="2097" customFormat="false" ht="15" hidden="false" customHeight="false" outlineLevel="0" collapsed="false">
      <c r="A2097" s="0" t="n">
        <v>2095</v>
      </c>
      <c r="B2097" s="0" t="n">
        <v>3</v>
      </c>
      <c r="C2097" s="0" t="n">
        <v>88</v>
      </c>
      <c r="D2097" s="0" t="n">
        <v>6</v>
      </c>
      <c r="E2097" s="0" t="n">
        <v>0</v>
      </c>
      <c r="F2097" s="0" t="n">
        <v>0</v>
      </c>
      <c r="G2097" s="0" t="n">
        <v>0.109312</v>
      </c>
      <c r="H2097" s="0" t="n">
        <v>222400</v>
      </c>
    </row>
    <row r="2098" customFormat="false" ht="15" hidden="false" customHeight="false" outlineLevel="0" collapsed="false">
      <c r="A2098" s="0" t="n">
        <v>2096</v>
      </c>
      <c r="B2098" s="0" t="n">
        <v>3</v>
      </c>
      <c r="C2098" s="0" t="n">
        <v>88</v>
      </c>
      <c r="D2098" s="0" t="n">
        <v>7</v>
      </c>
      <c r="E2098" s="0" t="n">
        <v>1</v>
      </c>
      <c r="F2098" s="0" t="n">
        <v>0.194041</v>
      </c>
      <c r="G2098" s="0" t="n">
        <v>0.164055</v>
      </c>
      <c r="H2098" s="0" t="n">
        <v>222200</v>
      </c>
    </row>
    <row r="2099" customFormat="false" ht="15" hidden="false" customHeight="false" outlineLevel="0" collapsed="false">
      <c r="A2099" s="0" t="n">
        <v>2097</v>
      </c>
      <c r="B2099" s="0" t="n">
        <v>3</v>
      </c>
      <c r="C2099" s="0" t="n">
        <v>88</v>
      </c>
      <c r="D2099" s="0" t="n">
        <v>8</v>
      </c>
      <c r="E2099" s="0" t="n">
        <v>1</v>
      </c>
      <c r="F2099" s="0" t="n">
        <v>0.472018</v>
      </c>
      <c r="G2099" s="0" t="n">
        <v>0.221077</v>
      </c>
      <c r="H2099" s="0" t="n">
        <v>222000</v>
      </c>
    </row>
    <row r="2100" customFormat="false" ht="15" hidden="false" customHeight="false" outlineLevel="0" collapsed="false">
      <c r="A2100" s="0" t="n">
        <v>2098</v>
      </c>
      <c r="B2100" s="0" t="n">
        <v>3</v>
      </c>
      <c r="C2100" s="0" t="n">
        <v>88</v>
      </c>
      <c r="D2100" s="0" t="n">
        <v>9</v>
      </c>
      <c r="E2100" s="0" t="n">
        <v>0</v>
      </c>
      <c r="F2100" s="0" t="n">
        <v>0.753622</v>
      </c>
      <c r="G2100" s="0" t="n">
        <v>0.365521</v>
      </c>
      <c r="H2100" s="0" t="n">
        <v>222000</v>
      </c>
    </row>
    <row r="2101" customFormat="false" ht="15" hidden="false" customHeight="false" outlineLevel="0" collapsed="false">
      <c r="A2101" s="0" t="n">
        <v>2099</v>
      </c>
      <c r="B2101" s="0" t="n">
        <v>3</v>
      </c>
      <c r="C2101" s="0" t="n">
        <v>88</v>
      </c>
      <c r="D2101" s="0" t="n">
        <v>10</v>
      </c>
      <c r="E2101" s="0" t="n">
        <v>0</v>
      </c>
      <c r="F2101" s="0" t="n">
        <v>0.990867</v>
      </c>
      <c r="G2101" s="0" t="n">
        <v>0.274781</v>
      </c>
      <c r="H2101" s="0" t="n">
        <v>222000</v>
      </c>
    </row>
    <row r="2102" customFormat="false" ht="15" hidden="false" customHeight="false" outlineLevel="0" collapsed="false">
      <c r="A2102" s="0" t="n">
        <v>2100</v>
      </c>
      <c r="B2102" s="0" t="n">
        <v>3</v>
      </c>
      <c r="C2102" s="0" t="n">
        <v>88</v>
      </c>
      <c r="D2102" s="0" t="n">
        <v>11</v>
      </c>
      <c r="E2102" s="0" t="n">
        <v>0</v>
      </c>
      <c r="F2102" s="0" t="n">
        <v>1</v>
      </c>
      <c r="G2102" s="0" t="n">
        <v>0.272273</v>
      </c>
      <c r="H2102" s="0" t="n">
        <v>222000</v>
      </c>
    </row>
    <row r="2103" customFormat="false" ht="15" hidden="false" customHeight="false" outlineLevel="0" collapsed="false">
      <c r="A2103" s="0" t="n">
        <v>2101</v>
      </c>
      <c r="B2103" s="0" t="n">
        <v>3</v>
      </c>
      <c r="C2103" s="0" t="n">
        <v>88</v>
      </c>
      <c r="D2103" s="0" t="n">
        <v>12</v>
      </c>
      <c r="E2103" s="0" t="n">
        <v>0</v>
      </c>
      <c r="F2103" s="0" t="n">
        <v>1</v>
      </c>
      <c r="G2103" s="0" t="n">
        <v>0.306792</v>
      </c>
      <c r="H2103" s="0" t="n">
        <v>222000</v>
      </c>
    </row>
    <row r="2104" customFormat="false" ht="15" hidden="false" customHeight="false" outlineLevel="0" collapsed="false">
      <c r="A2104" s="0" t="n">
        <v>2102</v>
      </c>
      <c r="B2104" s="0" t="n">
        <v>3</v>
      </c>
      <c r="C2104" s="0" t="n">
        <v>88</v>
      </c>
      <c r="D2104" s="0" t="n">
        <v>13</v>
      </c>
      <c r="E2104" s="0" t="n">
        <v>0</v>
      </c>
      <c r="F2104" s="0" t="n">
        <v>1</v>
      </c>
      <c r="G2104" s="0" t="n">
        <v>0.297997</v>
      </c>
      <c r="H2104" s="0" t="n">
        <v>222000</v>
      </c>
    </row>
    <row r="2105" customFormat="false" ht="15" hidden="false" customHeight="false" outlineLevel="0" collapsed="false">
      <c r="A2105" s="0" t="n">
        <v>2103</v>
      </c>
      <c r="B2105" s="0" t="n">
        <v>3</v>
      </c>
      <c r="C2105" s="0" t="n">
        <v>88</v>
      </c>
      <c r="D2105" s="0" t="n">
        <v>14</v>
      </c>
      <c r="E2105" s="0" t="n">
        <v>0</v>
      </c>
      <c r="F2105" s="0" t="n">
        <v>0.990867</v>
      </c>
      <c r="G2105" s="0" t="n">
        <v>0.266152</v>
      </c>
      <c r="H2105" s="0" t="n">
        <v>222000</v>
      </c>
    </row>
    <row r="2106" customFormat="false" ht="15" hidden="false" customHeight="false" outlineLevel="0" collapsed="false">
      <c r="A2106" s="0" t="n">
        <v>2104</v>
      </c>
      <c r="B2106" s="0" t="n">
        <v>3</v>
      </c>
      <c r="C2106" s="0" t="n">
        <v>88</v>
      </c>
      <c r="D2106" s="0" t="n">
        <v>15</v>
      </c>
      <c r="E2106" s="0" t="n">
        <v>0</v>
      </c>
      <c r="F2106" s="0" t="n">
        <v>0.753622</v>
      </c>
      <c r="G2106" s="0" t="n">
        <v>0.344864</v>
      </c>
      <c r="H2106" s="0" t="n">
        <v>222000</v>
      </c>
    </row>
    <row r="2107" customFormat="false" ht="15" hidden="false" customHeight="false" outlineLevel="0" collapsed="false">
      <c r="A2107" s="0" t="n">
        <v>2105</v>
      </c>
      <c r="B2107" s="0" t="n">
        <v>3</v>
      </c>
      <c r="C2107" s="0" t="n">
        <v>88</v>
      </c>
      <c r="D2107" s="0" t="n">
        <v>16</v>
      </c>
      <c r="E2107" s="0" t="n">
        <v>0</v>
      </c>
      <c r="F2107" s="0" t="n">
        <v>0.472018</v>
      </c>
      <c r="G2107" s="0" t="n">
        <v>0.498968</v>
      </c>
      <c r="H2107" s="0" t="n">
        <v>222000</v>
      </c>
    </row>
    <row r="2108" customFormat="false" ht="15" hidden="false" customHeight="false" outlineLevel="0" collapsed="false">
      <c r="A2108" s="0" t="n">
        <v>2106</v>
      </c>
      <c r="B2108" s="0" t="n">
        <v>3</v>
      </c>
      <c r="C2108" s="0" t="n">
        <v>88</v>
      </c>
      <c r="D2108" s="0" t="n">
        <v>17</v>
      </c>
      <c r="E2108" s="0" t="n">
        <v>0</v>
      </c>
      <c r="F2108" s="0" t="n">
        <v>0.194041</v>
      </c>
      <c r="G2108" s="0" t="n">
        <v>0.42541</v>
      </c>
      <c r="H2108" s="0" t="n">
        <v>222000</v>
      </c>
    </row>
    <row r="2109" customFormat="false" ht="15" hidden="false" customHeight="false" outlineLevel="0" collapsed="false">
      <c r="A2109" s="0" t="n">
        <v>2107</v>
      </c>
      <c r="B2109" s="0" t="n">
        <v>3</v>
      </c>
      <c r="C2109" s="0" t="n">
        <v>88</v>
      </c>
      <c r="D2109" s="0" t="n">
        <v>18</v>
      </c>
      <c r="E2109" s="0" t="n">
        <v>0</v>
      </c>
      <c r="F2109" s="0" t="n">
        <v>0</v>
      </c>
      <c r="G2109" s="0" t="n">
        <v>0.476147</v>
      </c>
      <c r="H2109" s="0" t="n">
        <v>222000</v>
      </c>
    </row>
    <row r="2110" customFormat="false" ht="15" hidden="false" customHeight="false" outlineLevel="0" collapsed="false">
      <c r="A2110" s="0" t="n">
        <v>2108</v>
      </c>
      <c r="B2110" s="0" t="n">
        <v>3</v>
      </c>
      <c r="C2110" s="0" t="n">
        <v>88</v>
      </c>
      <c r="D2110" s="0" t="n">
        <v>19</v>
      </c>
      <c r="E2110" s="0" t="n">
        <v>1</v>
      </c>
      <c r="F2110" s="0" t="n">
        <v>0</v>
      </c>
      <c r="G2110" s="0" t="n">
        <v>0.486113</v>
      </c>
      <c r="H2110" s="0" t="n">
        <v>221800</v>
      </c>
    </row>
    <row r="2111" customFormat="false" ht="15" hidden="false" customHeight="false" outlineLevel="0" collapsed="false">
      <c r="A2111" s="0" t="n">
        <v>2109</v>
      </c>
      <c r="B2111" s="0" t="n">
        <v>3</v>
      </c>
      <c r="C2111" s="0" t="n">
        <v>88</v>
      </c>
      <c r="D2111" s="0" t="n">
        <v>20</v>
      </c>
      <c r="E2111" s="0" t="n">
        <v>1</v>
      </c>
      <c r="F2111" s="0" t="n">
        <v>0</v>
      </c>
      <c r="G2111" s="0" t="n">
        <v>0.377786</v>
      </c>
      <c r="H2111" s="0" t="n">
        <v>221600</v>
      </c>
    </row>
    <row r="2112" customFormat="false" ht="15" hidden="false" customHeight="false" outlineLevel="0" collapsed="false">
      <c r="A2112" s="0" t="n">
        <v>2110</v>
      </c>
      <c r="B2112" s="0" t="n">
        <v>3</v>
      </c>
      <c r="C2112" s="0" t="n">
        <v>88</v>
      </c>
      <c r="D2112" s="0" t="n">
        <v>21</v>
      </c>
      <c r="E2112" s="0" t="n">
        <v>0</v>
      </c>
      <c r="F2112" s="0" t="n">
        <v>0</v>
      </c>
      <c r="G2112" s="0" t="n">
        <v>0.290376</v>
      </c>
      <c r="H2112" s="0" t="n">
        <v>221600</v>
      </c>
    </row>
    <row r="2113" customFormat="false" ht="15" hidden="false" customHeight="false" outlineLevel="0" collapsed="false">
      <c r="A2113" s="0" t="n">
        <v>2111</v>
      </c>
      <c r="B2113" s="0" t="n">
        <v>3</v>
      </c>
      <c r="C2113" s="0" t="n">
        <v>88</v>
      </c>
      <c r="D2113" s="0" t="n">
        <v>22</v>
      </c>
      <c r="E2113" s="0" t="n">
        <v>0</v>
      </c>
      <c r="F2113" s="0" t="n">
        <v>0</v>
      </c>
      <c r="G2113" s="0" t="n">
        <v>0.348051</v>
      </c>
      <c r="H2113" s="0" t="n">
        <v>221600</v>
      </c>
    </row>
    <row r="2114" customFormat="false" ht="15" hidden="false" customHeight="false" outlineLevel="0" collapsed="false">
      <c r="A2114" s="0" t="n">
        <v>2112</v>
      </c>
      <c r="B2114" s="0" t="n">
        <v>3</v>
      </c>
      <c r="C2114" s="0" t="n">
        <v>88</v>
      </c>
      <c r="D2114" s="0" t="n">
        <v>23</v>
      </c>
      <c r="E2114" s="0" t="n">
        <v>0</v>
      </c>
      <c r="F2114" s="0" t="n">
        <v>0</v>
      </c>
      <c r="G2114" s="0" t="n">
        <v>0.384626</v>
      </c>
      <c r="H2114" s="0" t="n">
        <v>221600</v>
      </c>
    </row>
    <row r="2115" customFormat="false" ht="15" hidden="false" customHeight="false" outlineLevel="0" collapsed="false">
      <c r="A2115" s="0" t="n">
        <v>2113</v>
      </c>
      <c r="B2115" s="0" t="n">
        <v>3</v>
      </c>
      <c r="C2115" s="0" t="n">
        <v>89</v>
      </c>
      <c r="D2115" s="0" t="n">
        <v>0</v>
      </c>
      <c r="E2115" s="0" t="n">
        <v>0</v>
      </c>
      <c r="F2115" s="0" t="n">
        <v>0</v>
      </c>
      <c r="G2115" s="0" t="n">
        <v>0.367835</v>
      </c>
      <c r="H2115" s="0" t="n">
        <v>221600</v>
      </c>
    </row>
    <row r="2116" customFormat="false" ht="15" hidden="false" customHeight="false" outlineLevel="0" collapsed="false">
      <c r="A2116" s="0" t="n">
        <v>2114</v>
      </c>
      <c r="B2116" s="0" t="n">
        <v>3</v>
      </c>
      <c r="C2116" s="0" t="n">
        <v>89</v>
      </c>
      <c r="D2116" s="0" t="n">
        <v>1</v>
      </c>
      <c r="E2116" s="0" t="n">
        <v>0</v>
      </c>
      <c r="F2116" s="0" t="n">
        <v>0</v>
      </c>
      <c r="G2116" s="0" t="n">
        <v>0.413641</v>
      </c>
      <c r="H2116" s="0" t="n">
        <v>221600</v>
      </c>
    </row>
    <row r="2117" customFormat="false" ht="15" hidden="false" customHeight="false" outlineLevel="0" collapsed="false">
      <c r="A2117" s="0" t="n">
        <v>2115</v>
      </c>
      <c r="B2117" s="0" t="n">
        <v>3</v>
      </c>
      <c r="C2117" s="0" t="n">
        <v>89</v>
      </c>
      <c r="D2117" s="0" t="n">
        <v>2</v>
      </c>
      <c r="E2117" s="0" t="n">
        <v>0</v>
      </c>
      <c r="F2117" s="0" t="n">
        <v>0</v>
      </c>
      <c r="G2117" s="0" t="n">
        <v>0.405973</v>
      </c>
      <c r="H2117" s="0" t="n">
        <v>221600</v>
      </c>
    </row>
    <row r="2118" customFormat="false" ht="15" hidden="false" customHeight="false" outlineLevel="0" collapsed="false">
      <c r="A2118" s="0" t="n">
        <v>2116</v>
      </c>
      <c r="B2118" s="0" t="n">
        <v>3</v>
      </c>
      <c r="C2118" s="0" t="n">
        <v>89</v>
      </c>
      <c r="D2118" s="0" t="n">
        <v>3</v>
      </c>
      <c r="E2118" s="0" t="n">
        <v>0</v>
      </c>
      <c r="F2118" s="0" t="n">
        <v>0</v>
      </c>
      <c r="G2118" s="0" t="n">
        <v>0.390485</v>
      </c>
      <c r="H2118" s="0" t="n">
        <v>221600</v>
      </c>
    </row>
    <row r="2119" customFormat="false" ht="15" hidden="false" customHeight="false" outlineLevel="0" collapsed="false">
      <c r="A2119" s="0" t="n">
        <v>2117</v>
      </c>
      <c r="B2119" s="0" t="n">
        <v>3</v>
      </c>
      <c r="C2119" s="0" t="n">
        <v>89</v>
      </c>
      <c r="D2119" s="0" t="n">
        <v>4</v>
      </c>
      <c r="E2119" s="0" t="n">
        <v>0</v>
      </c>
      <c r="F2119" s="0" t="n">
        <v>0</v>
      </c>
      <c r="G2119" s="0" t="n">
        <v>0.517189</v>
      </c>
      <c r="H2119" s="0" t="n">
        <v>221600</v>
      </c>
    </row>
    <row r="2120" customFormat="false" ht="15" hidden="false" customHeight="false" outlineLevel="0" collapsed="false">
      <c r="A2120" s="0" t="n">
        <v>2118</v>
      </c>
      <c r="B2120" s="0" t="n">
        <v>3</v>
      </c>
      <c r="C2120" s="0" t="n">
        <v>89</v>
      </c>
      <c r="D2120" s="0" t="n">
        <v>5</v>
      </c>
      <c r="E2120" s="0" t="n">
        <v>0</v>
      </c>
      <c r="F2120" s="0" t="n">
        <v>0</v>
      </c>
      <c r="G2120" s="0" t="n">
        <v>0.908837</v>
      </c>
      <c r="H2120" s="0" t="n">
        <v>221600</v>
      </c>
    </row>
    <row r="2121" customFormat="false" ht="15" hidden="false" customHeight="false" outlineLevel="0" collapsed="false">
      <c r="A2121" s="0" t="n">
        <v>2119</v>
      </c>
      <c r="B2121" s="0" t="n">
        <v>3</v>
      </c>
      <c r="C2121" s="0" t="n">
        <v>89</v>
      </c>
      <c r="D2121" s="0" t="n">
        <v>6</v>
      </c>
      <c r="E2121" s="0" t="n">
        <v>0</v>
      </c>
      <c r="F2121" s="0" t="n">
        <v>0</v>
      </c>
      <c r="G2121" s="0" t="n">
        <v>0.509189</v>
      </c>
      <c r="H2121" s="0" t="n">
        <v>221600</v>
      </c>
    </row>
    <row r="2122" customFormat="false" ht="15" hidden="false" customHeight="false" outlineLevel="0" collapsed="false">
      <c r="A2122" s="0" t="n">
        <v>2120</v>
      </c>
      <c r="B2122" s="0" t="n">
        <v>3</v>
      </c>
      <c r="C2122" s="0" t="n">
        <v>89</v>
      </c>
      <c r="D2122" s="0" t="n">
        <v>7</v>
      </c>
      <c r="E2122" s="0" t="n">
        <v>1</v>
      </c>
      <c r="F2122" s="0" t="n">
        <v>0.255178</v>
      </c>
      <c r="G2122" s="0" t="n">
        <v>0.426653</v>
      </c>
      <c r="H2122" s="0" t="n">
        <v>221400</v>
      </c>
    </row>
    <row r="2123" customFormat="false" ht="15" hidden="false" customHeight="false" outlineLevel="0" collapsed="false">
      <c r="A2123" s="0" t="n">
        <v>2121</v>
      </c>
      <c r="B2123" s="0" t="n">
        <v>3</v>
      </c>
      <c r="C2123" s="0" t="n">
        <v>89</v>
      </c>
      <c r="D2123" s="0" t="n">
        <v>8</v>
      </c>
      <c r="E2123" s="0" t="n">
        <v>1</v>
      </c>
      <c r="F2123" s="0" t="n">
        <v>0.620737</v>
      </c>
      <c r="G2123" s="0" t="n">
        <v>0.354414</v>
      </c>
      <c r="H2123" s="0" t="n">
        <v>221200</v>
      </c>
    </row>
    <row r="2124" customFormat="false" ht="15" hidden="false" customHeight="false" outlineLevel="0" collapsed="false">
      <c r="A2124" s="0" t="n">
        <v>2122</v>
      </c>
      <c r="B2124" s="0" t="n">
        <v>3</v>
      </c>
      <c r="C2124" s="0" t="n">
        <v>89</v>
      </c>
      <c r="D2124" s="0" t="n">
        <v>9</v>
      </c>
      <c r="E2124" s="0" t="n">
        <v>0</v>
      </c>
      <c r="F2124" s="0" t="n">
        <v>0.991067</v>
      </c>
      <c r="G2124" s="0" t="n">
        <v>0.361022</v>
      </c>
      <c r="H2124" s="0" t="n">
        <v>221200</v>
      </c>
    </row>
    <row r="2125" customFormat="false" ht="15" hidden="false" customHeight="false" outlineLevel="0" collapsed="false">
      <c r="A2125" s="0" t="n">
        <v>2123</v>
      </c>
      <c r="B2125" s="0" t="n">
        <v>3</v>
      </c>
      <c r="C2125" s="0" t="n">
        <v>89</v>
      </c>
      <c r="D2125" s="0" t="n">
        <v>10</v>
      </c>
      <c r="E2125" s="0" t="n">
        <v>0</v>
      </c>
      <c r="F2125" s="0" t="n">
        <v>1</v>
      </c>
      <c r="G2125" s="0" t="n">
        <v>0.414517</v>
      </c>
      <c r="H2125" s="0" t="n">
        <v>221200</v>
      </c>
    </row>
    <row r="2126" customFormat="false" ht="15" hidden="false" customHeight="false" outlineLevel="0" collapsed="false">
      <c r="A2126" s="0" t="n">
        <v>2124</v>
      </c>
      <c r="B2126" s="0" t="n">
        <v>3</v>
      </c>
      <c r="C2126" s="0" t="n">
        <v>89</v>
      </c>
      <c r="D2126" s="0" t="n">
        <v>11</v>
      </c>
      <c r="E2126" s="0" t="n">
        <v>0</v>
      </c>
      <c r="F2126" s="0" t="n">
        <v>1</v>
      </c>
      <c r="G2126" s="0" t="n">
        <v>0.382281</v>
      </c>
      <c r="H2126" s="0" t="n">
        <v>221200</v>
      </c>
    </row>
    <row r="2127" customFormat="false" ht="15" hidden="false" customHeight="false" outlineLevel="0" collapsed="false">
      <c r="A2127" s="0" t="n">
        <v>2125</v>
      </c>
      <c r="B2127" s="0" t="n">
        <v>3</v>
      </c>
      <c r="C2127" s="0" t="n">
        <v>89</v>
      </c>
      <c r="D2127" s="0" t="n">
        <v>12</v>
      </c>
      <c r="E2127" s="0" t="n">
        <v>0</v>
      </c>
      <c r="F2127" s="0" t="n">
        <v>1</v>
      </c>
      <c r="G2127" s="0" t="n">
        <v>0.285704</v>
      </c>
      <c r="H2127" s="0" t="n">
        <v>221200</v>
      </c>
    </row>
    <row r="2128" customFormat="false" ht="15" hidden="false" customHeight="false" outlineLevel="0" collapsed="false">
      <c r="A2128" s="0" t="n">
        <v>2126</v>
      </c>
      <c r="B2128" s="0" t="n">
        <v>3</v>
      </c>
      <c r="C2128" s="0" t="n">
        <v>89</v>
      </c>
      <c r="D2128" s="0" t="n">
        <v>13</v>
      </c>
      <c r="E2128" s="0" t="n">
        <v>0</v>
      </c>
      <c r="F2128" s="0" t="n">
        <v>1</v>
      </c>
      <c r="G2128" s="0" t="n">
        <v>0.411767</v>
      </c>
      <c r="H2128" s="0" t="n">
        <v>221200</v>
      </c>
    </row>
    <row r="2129" customFormat="false" ht="15" hidden="false" customHeight="false" outlineLevel="0" collapsed="false">
      <c r="A2129" s="0" t="n">
        <v>2127</v>
      </c>
      <c r="B2129" s="0" t="n">
        <v>3</v>
      </c>
      <c r="C2129" s="0" t="n">
        <v>89</v>
      </c>
      <c r="D2129" s="0" t="n">
        <v>14</v>
      </c>
      <c r="E2129" s="0" t="n">
        <v>0</v>
      </c>
      <c r="F2129" s="0" t="n">
        <v>1</v>
      </c>
      <c r="G2129" s="0" t="n">
        <v>0.355485</v>
      </c>
      <c r="H2129" s="0" t="n">
        <v>221200</v>
      </c>
    </row>
    <row r="2130" customFormat="false" ht="15" hidden="false" customHeight="false" outlineLevel="0" collapsed="false">
      <c r="A2130" s="0" t="n">
        <v>2128</v>
      </c>
      <c r="B2130" s="0" t="n">
        <v>3</v>
      </c>
      <c r="C2130" s="0" t="n">
        <v>89</v>
      </c>
      <c r="D2130" s="0" t="n">
        <v>15</v>
      </c>
      <c r="E2130" s="0" t="n">
        <v>0</v>
      </c>
      <c r="F2130" s="0" t="n">
        <v>0.991067</v>
      </c>
      <c r="G2130" s="0" t="n">
        <v>0.336148</v>
      </c>
      <c r="H2130" s="0" t="n">
        <v>221200</v>
      </c>
    </row>
    <row r="2131" customFormat="false" ht="15" hidden="false" customHeight="false" outlineLevel="0" collapsed="false">
      <c r="A2131" s="0" t="n">
        <v>2129</v>
      </c>
      <c r="B2131" s="0" t="n">
        <v>3</v>
      </c>
      <c r="C2131" s="0" t="n">
        <v>89</v>
      </c>
      <c r="D2131" s="0" t="n">
        <v>16</v>
      </c>
      <c r="E2131" s="0" t="n">
        <v>0</v>
      </c>
      <c r="F2131" s="0" t="n">
        <v>0.620737</v>
      </c>
      <c r="G2131" s="0" t="n">
        <v>0.540818</v>
      </c>
      <c r="H2131" s="0" t="n">
        <v>221200</v>
      </c>
    </row>
    <row r="2132" customFormat="false" ht="15" hidden="false" customHeight="false" outlineLevel="0" collapsed="false">
      <c r="A2132" s="0" t="n">
        <v>2130</v>
      </c>
      <c r="B2132" s="0" t="n">
        <v>3</v>
      </c>
      <c r="C2132" s="0" t="n">
        <v>89</v>
      </c>
      <c r="D2132" s="0" t="n">
        <v>17</v>
      </c>
      <c r="E2132" s="0" t="n">
        <v>0</v>
      </c>
      <c r="F2132" s="0" t="n">
        <v>0.255178</v>
      </c>
      <c r="G2132" s="0" t="n">
        <v>0.362111</v>
      </c>
      <c r="H2132" s="0" t="n">
        <v>221200</v>
      </c>
    </row>
    <row r="2133" customFormat="false" ht="15" hidden="false" customHeight="false" outlineLevel="0" collapsed="false">
      <c r="A2133" s="0" t="n">
        <v>2131</v>
      </c>
      <c r="B2133" s="0" t="n">
        <v>3</v>
      </c>
      <c r="C2133" s="0" t="n">
        <v>89</v>
      </c>
      <c r="D2133" s="0" t="n">
        <v>18</v>
      </c>
      <c r="E2133" s="0" t="n">
        <v>0</v>
      </c>
      <c r="F2133" s="0" t="n">
        <v>0</v>
      </c>
      <c r="G2133" s="0" t="n">
        <v>0.322622</v>
      </c>
      <c r="H2133" s="0" t="n">
        <v>221200</v>
      </c>
    </row>
    <row r="2134" customFormat="false" ht="15" hidden="false" customHeight="false" outlineLevel="0" collapsed="false">
      <c r="A2134" s="0" t="n">
        <v>2132</v>
      </c>
      <c r="B2134" s="0" t="n">
        <v>3</v>
      </c>
      <c r="C2134" s="0" t="n">
        <v>89</v>
      </c>
      <c r="D2134" s="0" t="n">
        <v>19</v>
      </c>
      <c r="E2134" s="0" t="n">
        <v>1</v>
      </c>
      <c r="F2134" s="0" t="n">
        <v>0</v>
      </c>
      <c r="G2134" s="0" t="n">
        <v>0.285654</v>
      </c>
      <c r="H2134" s="0" t="n">
        <v>221000</v>
      </c>
    </row>
    <row r="2135" customFormat="false" ht="15" hidden="false" customHeight="false" outlineLevel="0" collapsed="false">
      <c r="A2135" s="0" t="n">
        <v>2133</v>
      </c>
      <c r="B2135" s="0" t="n">
        <v>3</v>
      </c>
      <c r="C2135" s="0" t="n">
        <v>89</v>
      </c>
      <c r="D2135" s="0" t="n">
        <v>20</v>
      </c>
      <c r="E2135" s="0" t="n">
        <v>1</v>
      </c>
      <c r="F2135" s="0" t="n">
        <v>0</v>
      </c>
      <c r="G2135" s="0" t="n">
        <v>0.233478</v>
      </c>
      <c r="H2135" s="0" t="n">
        <v>220800</v>
      </c>
    </row>
    <row r="2136" customFormat="false" ht="15" hidden="false" customHeight="false" outlineLevel="0" collapsed="false">
      <c r="A2136" s="0" t="n">
        <v>2134</v>
      </c>
      <c r="B2136" s="0" t="n">
        <v>3</v>
      </c>
      <c r="C2136" s="0" t="n">
        <v>89</v>
      </c>
      <c r="D2136" s="0" t="n">
        <v>21</v>
      </c>
      <c r="E2136" s="0" t="n">
        <v>0</v>
      </c>
      <c r="F2136" s="0" t="n">
        <v>0</v>
      </c>
      <c r="G2136" s="0" t="n">
        <v>0.204119</v>
      </c>
      <c r="H2136" s="0" t="n">
        <v>220800</v>
      </c>
    </row>
    <row r="2137" customFormat="false" ht="15" hidden="false" customHeight="false" outlineLevel="0" collapsed="false">
      <c r="A2137" s="0" t="n">
        <v>2135</v>
      </c>
      <c r="B2137" s="0" t="n">
        <v>3</v>
      </c>
      <c r="C2137" s="0" t="n">
        <v>89</v>
      </c>
      <c r="D2137" s="0" t="n">
        <v>22</v>
      </c>
      <c r="E2137" s="0" t="n">
        <v>0</v>
      </c>
      <c r="F2137" s="0" t="n">
        <v>0</v>
      </c>
      <c r="G2137" s="0" t="n">
        <v>0.263504</v>
      </c>
      <c r="H2137" s="0" t="n">
        <v>220800</v>
      </c>
    </row>
    <row r="2138" customFormat="false" ht="15" hidden="false" customHeight="false" outlineLevel="0" collapsed="false">
      <c r="A2138" s="0" t="n">
        <v>2136</v>
      </c>
      <c r="B2138" s="0" t="n">
        <v>3</v>
      </c>
      <c r="C2138" s="0" t="n">
        <v>89</v>
      </c>
      <c r="D2138" s="0" t="n">
        <v>23</v>
      </c>
      <c r="E2138" s="0" t="n">
        <v>0</v>
      </c>
      <c r="F2138" s="0" t="n">
        <v>0</v>
      </c>
      <c r="G2138" s="0" t="n">
        <v>0.242231</v>
      </c>
      <c r="H2138" s="0" t="n">
        <v>220800</v>
      </c>
    </row>
    <row r="2139" customFormat="false" ht="15" hidden="false" customHeight="false" outlineLevel="0" collapsed="false">
      <c r="A2139" s="0" t="n">
        <v>2137</v>
      </c>
      <c r="B2139" s="0" t="n">
        <v>3</v>
      </c>
      <c r="C2139" s="0" t="n">
        <v>90</v>
      </c>
      <c r="D2139" s="0" t="n">
        <v>0</v>
      </c>
      <c r="E2139" s="0" t="n">
        <v>0</v>
      </c>
      <c r="F2139" s="0" t="n">
        <v>0</v>
      </c>
      <c r="G2139" s="0" t="n">
        <v>0.3052</v>
      </c>
      <c r="H2139" s="0" t="n">
        <v>220800</v>
      </c>
    </row>
    <row r="2140" customFormat="false" ht="15" hidden="false" customHeight="false" outlineLevel="0" collapsed="false">
      <c r="A2140" s="0" t="n">
        <v>2138</v>
      </c>
      <c r="B2140" s="0" t="n">
        <v>3</v>
      </c>
      <c r="C2140" s="0" t="n">
        <v>90</v>
      </c>
      <c r="D2140" s="0" t="n">
        <v>1</v>
      </c>
      <c r="E2140" s="0" t="n">
        <v>0</v>
      </c>
      <c r="F2140" s="0" t="n">
        <v>0</v>
      </c>
      <c r="G2140" s="0" t="n">
        <v>0.248761</v>
      </c>
      <c r="H2140" s="0" t="n">
        <v>220800</v>
      </c>
    </row>
    <row r="2141" customFormat="false" ht="15" hidden="false" customHeight="false" outlineLevel="0" collapsed="false">
      <c r="A2141" s="0" t="n">
        <v>2139</v>
      </c>
      <c r="B2141" s="0" t="n">
        <v>3</v>
      </c>
      <c r="C2141" s="0" t="n">
        <v>90</v>
      </c>
      <c r="D2141" s="0" t="n">
        <v>2</v>
      </c>
      <c r="E2141" s="0" t="n">
        <v>0</v>
      </c>
      <c r="F2141" s="0" t="n">
        <v>0</v>
      </c>
      <c r="G2141" s="0" t="n">
        <v>0.348602</v>
      </c>
      <c r="H2141" s="0" t="n">
        <v>220800</v>
      </c>
    </row>
    <row r="2142" customFormat="false" ht="15" hidden="false" customHeight="false" outlineLevel="0" collapsed="false">
      <c r="A2142" s="0" t="n">
        <v>2140</v>
      </c>
      <c r="B2142" s="0" t="n">
        <v>3</v>
      </c>
      <c r="C2142" s="0" t="n">
        <v>90</v>
      </c>
      <c r="D2142" s="0" t="n">
        <v>3</v>
      </c>
      <c r="E2142" s="0" t="n">
        <v>0</v>
      </c>
      <c r="F2142" s="0" t="n">
        <v>0</v>
      </c>
      <c r="G2142" s="0" t="n">
        <v>0.42081</v>
      </c>
      <c r="H2142" s="0" t="n">
        <v>220800</v>
      </c>
    </row>
    <row r="2143" customFormat="false" ht="15" hidden="false" customHeight="false" outlineLevel="0" collapsed="false">
      <c r="A2143" s="0" t="n">
        <v>2141</v>
      </c>
      <c r="B2143" s="0" t="n">
        <v>3</v>
      </c>
      <c r="C2143" s="0" t="n">
        <v>90</v>
      </c>
      <c r="D2143" s="0" t="n">
        <v>4</v>
      </c>
      <c r="E2143" s="0" t="n">
        <v>0</v>
      </c>
      <c r="F2143" s="0" t="n">
        <v>0</v>
      </c>
      <c r="G2143" s="0" t="n">
        <v>0.555062</v>
      </c>
      <c r="H2143" s="0" t="n">
        <v>220800</v>
      </c>
    </row>
    <row r="2144" customFormat="false" ht="15" hidden="false" customHeight="false" outlineLevel="0" collapsed="false">
      <c r="A2144" s="0" t="n">
        <v>2142</v>
      </c>
      <c r="B2144" s="0" t="n">
        <v>3</v>
      </c>
      <c r="C2144" s="0" t="n">
        <v>90</v>
      </c>
      <c r="D2144" s="0" t="n">
        <v>5</v>
      </c>
      <c r="E2144" s="0" t="n">
        <v>0</v>
      </c>
      <c r="F2144" s="0" t="n">
        <v>0</v>
      </c>
      <c r="G2144" s="0" t="n">
        <v>0.388121</v>
      </c>
      <c r="H2144" s="0" t="n">
        <v>220800</v>
      </c>
    </row>
    <row r="2145" customFormat="false" ht="15" hidden="false" customHeight="false" outlineLevel="0" collapsed="false">
      <c r="A2145" s="0" t="n">
        <v>2143</v>
      </c>
      <c r="B2145" s="0" t="n">
        <v>3</v>
      </c>
      <c r="C2145" s="0" t="n">
        <v>90</v>
      </c>
      <c r="D2145" s="0" t="n">
        <v>6</v>
      </c>
      <c r="E2145" s="0" t="n">
        <v>0</v>
      </c>
      <c r="F2145" s="0" t="n">
        <v>0</v>
      </c>
      <c r="G2145" s="0" t="n">
        <v>0.51375</v>
      </c>
      <c r="H2145" s="0" t="n">
        <v>220800</v>
      </c>
    </row>
    <row r="2146" customFormat="false" ht="15" hidden="false" customHeight="false" outlineLevel="0" collapsed="false">
      <c r="A2146" s="0" t="n">
        <v>2144</v>
      </c>
      <c r="B2146" s="0" t="n">
        <v>3</v>
      </c>
      <c r="C2146" s="0" t="n">
        <v>90</v>
      </c>
      <c r="D2146" s="0" t="n">
        <v>7</v>
      </c>
      <c r="E2146" s="0" t="n">
        <v>1</v>
      </c>
      <c r="F2146" s="0" t="n">
        <v>0.240935</v>
      </c>
      <c r="G2146" s="0" t="n">
        <v>0.264559</v>
      </c>
      <c r="H2146" s="0" t="n">
        <v>220600</v>
      </c>
    </row>
    <row r="2147" customFormat="false" ht="15" hidden="false" customHeight="false" outlineLevel="0" collapsed="false">
      <c r="A2147" s="0" t="n">
        <v>2145</v>
      </c>
      <c r="B2147" s="0" t="n">
        <v>3</v>
      </c>
      <c r="C2147" s="0" t="n">
        <v>90</v>
      </c>
      <c r="D2147" s="0" t="n">
        <v>8</v>
      </c>
      <c r="E2147" s="0" t="n">
        <v>1</v>
      </c>
      <c r="F2147" s="0" t="n">
        <v>0.58609</v>
      </c>
      <c r="G2147" s="0" t="n">
        <v>0.169065</v>
      </c>
      <c r="H2147" s="0" t="n">
        <v>220400</v>
      </c>
    </row>
    <row r="2148" customFormat="false" ht="15" hidden="false" customHeight="false" outlineLevel="0" collapsed="false">
      <c r="A2148" s="0" t="n">
        <v>2146</v>
      </c>
      <c r="B2148" s="0" t="n">
        <v>3</v>
      </c>
      <c r="C2148" s="0" t="n">
        <v>90</v>
      </c>
      <c r="D2148" s="0" t="n">
        <v>9</v>
      </c>
      <c r="E2148" s="0" t="n">
        <v>0</v>
      </c>
      <c r="F2148" s="0" t="n">
        <v>0.935749</v>
      </c>
      <c r="G2148" s="0" t="n">
        <v>0.212121</v>
      </c>
      <c r="H2148" s="0" t="n">
        <v>220400</v>
      </c>
    </row>
    <row r="2149" customFormat="false" ht="15" hidden="false" customHeight="false" outlineLevel="0" collapsed="false">
      <c r="A2149" s="0" t="n">
        <v>2147</v>
      </c>
      <c r="B2149" s="0" t="n">
        <v>3</v>
      </c>
      <c r="C2149" s="0" t="n">
        <v>90</v>
      </c>
      <c r="D2149" s="0" t="n">
        <v>10</v>
      </c>
      <c r="E2149" s="0" t="n">
        <v>0</v>
      </c>
      <c r="F2149" s="0" t="n">
        <v>1</v>
      </c>
      <c r="G2149" s="0" t="n">
        <v>0.277142</v>
      </c>
      <c r="H2149" s="0" t="n">
        <v>220400</v>
      </c>
    </row>
    <row r="2150" customFormat="false" ht="15" hidden="false" customHeight="false" outlineLevel="0" collapsed="false">
      <c r="A2150" s="0" t="n">
        <v>2148</v>
      </c>
      <c r="B2150" s="0" t="n">
        <v>3</v>
      </c>
      <c r="C2150" s="0" t="n">
        <v>90</v>
      </c>
      <c r="D2150" s="0" t="n">
        <v>11</v>
      </c>
      <c r="E2150" s="0" t="n">
        <v>0</v>
      </c>
      <c r="F2150" s="0" t="n">
        <v>1</v>
      </c>
      <c r="G2150" s="0" t="n">
        <v>0.263</v>
      </c>
      <c r="H2150" s="0" t="n">
        <v>220400</v>
      </c>
    </row>
    <row r="2151" customFormat="false" ht="15" hidden="false" customHeight="false" outlineLevel="0" collapsed="false">
      <c r="A2151" s="0" t="n">
        <v>2149</v>
      </c>
      <c r="B2151" s="0" t="n">
        <v>3</v>
      </c>
      <c r="C2151" s="0" t="n">
        <v>90</v>
      </c>
      <c r="D2151" s="0" t="n">
        <v>12</v>
      </c>
      <c r="E2151" s="0" t="n">
        <v>0</v>
      </c>
      <c r="F2151" s="0" t="n">
        <v>1</v>
      </c>
      <c r="G2151" s="0" t="n">
        <v>0.233019</v>
      </c>
      <c r="H2151" s="0" t="n">
        <v>220400</v>
      </c>
    </row>
    <row r="2152" customFormat="false" ht="15" hidden="false" customHeight="false" outlineLevel="0" collapsed="false">
      <c r="A2152" s="0" t="n">
        <v>2150</v>
      </c>
      <c r="B2152" s="0" t="n">
        <v>3</v>
      </c>
      <c r="C2152" s="0" t="n">
        <v>90</v>
      </c>
      <c r="D2152" s="0" t="n">
        <v>13</v>
      </c>
      <c r="E2152" s="0" t="n">
        <v>0</v>
      </c>
      <c r="F2152" s="0" t="n">
        <v>1</v>
      </c>
      <c r="G2152" s="0" t="n">
        <v>0.188849</v>
      </c>
      <c r="H2152" s="0" t="n">
        <v>220400</v>
      </c>
    </row>
    <row r="2153" customFormat="false" ht="15" hidden="false" customHeight="false" outlineLevel="0" collapsed="false">
      <c r="A2153" s="0" t="n">
        <v>2151</v>
      </c>
      <c r="B2153" s="0" t="n">
        <v>3</v>
      </c>
      <c r="C2153" s="0" t="n">
        <v>90</v>
      </c>
      <c r="D2153" s="0" t="n">
        <v>14</v>
      </c>
      <c r="E2153" s="0" t="n">
        <v>0</v>
      </c>
      <c r="F2153" s="0" t="n">
        <v>1</v>
      </c>
      <c r="G2153" s="0" t="n">
        <v>0.193745</v>
      </c>
      <c r="H2153" s="0" t="n">
        <v>220400</v>
      </c>
    </row>
    <row r="2154" customFormat="false" ht="15" hidden="false" customHeight="false" outlineLevel="0" collapsed="false">
      <c r="A2154" s="0" t="n">
        <v>2152</v>
      </c>
      <c r="B2154" s="0" t="n">
        <v>3</v>
      </c>
      <c r="C2154" s="0" t="n">
        <v>90</v>
      </c>
      <c r="D2154" s="0" t="n">
        <v>15</v>
      </c>
      <c r="E2154" s="0" t="n">
        <v>0</v>
      </c>
      <c r="F2154" s="0" t="n">
        <v>0.935749</v>
      </c>
      <c r="G2154" s="0" t="n">
        <v>0.153659</v>
      </c>
      <c r="H2154" s="0" t="n">
        <v>220400</v>
      </c>
    </row>
    <row r="2155" customFormat="false" ht="15" hidden="false" customHeight="false" outlineLevel="0" collapsed="false">
      <c r="A2155" s="0" t="n">
        <v>2153</v>
      </c>
      <c r="B2155" s="0" t="n">
        <v>3</v>
      </c>
      <c r="C2155" s="0" t="n">
        <v>90</v>
      </c>
      <c r="D2155" s="0" t="n">
        <v>16</v>
      </c>
      <c r="E2155" s="0" t="n">
        <v>0</v>
      </c>
      <c r="F2155" s="0" t="n">
        <v>0.58609</v>
      </c>
      <c r="G2155" s="0" t="n">
        <v>0.224937</v>
      </c>
      <c r="H2155" s="0" t="n">
        <v>220400</v>
      </c>
    </row>
    <row r="2156" customFormat="false" ht="15" hidden="false" customHeight="false" outlineLevel="0" collapsed="false">
      <c r="A2156" s="0" t="n">
        <v>2154</v>
      </c>
      <c r="B2156" s="0" t="n">
        <v>3</v>
      </c>
      <c r="C2156" s="0" t="n">
        <v>90</v>
      </c>
      <c r="D2156" s="0" t="n">
        <v>17</v>
      </c>
      <c r="E2156" s="0" t="n">
        <v>0</v>
      </c>
      <c r="F2156" s="0" t="n">
        <v>0.240935</v>
      </c>
      <c r="G2156" s="0" t="n">
        <v>0.16136</v>
      </c>
      <c r="H2156" s="0" t="n">
        <v>220400</v>
      </c>
    </row>
    <row r="2157" customFormat="false" ht="15" hidden="false" customHeight="false" outlineLevel="0" collapsed="false">
      <c r="A2157" s="0" t="n">
        <v>2155</v>
      </c>
      <c r="B2157" s="0" t="n">
        <v>3</v>
      </c>
      <c r="C2157" s="0" t="n">
        <v>90</v>
      </c>
      <c r="D2157" s="0" t="n">
        <v>18</v>
      </c>
      <c r="E2157" s="0" t="n">
        <v>0</v>
      </c>
      <c r="F2157" s="0" t="n">
        <v>0</v>
      </c>
      <c r="G2157" s="0" t="n">
        <v>0.151067</v>
      </c>
      <c r="H2157" s="0" t="n">
        <v>220400</v>
      </c>
    </row>
    <row r="2158" customFormat="false" ht="15" hidden="false" customHeight="false" outlineLevel="0" collapsed="false">
      <c r="A2158" s="0" t="n">
        <v>2156</v>
      </c>
      <c r="B2158" s="0" t="n">
        <v>3</v>
      </c>
      <c r="C2158" s="0" t="n">
        <v>90</v>
      </c>
      <c r="D2158" s="0" t="n">
        <v>19</v>
      </c>
      <c r="E2158" s="0" t="n">
        <v>1</v>
      </c>
      <c r="F2158" s="0" t="n">
        <v>0</v>
      </c>
      <c r="G2158" s="0" t="n">
        <v>0.14771</v>
      </c>
      <c r="H2158" s="0" t="n">
        <v>220200</v>
      </c>
    </row>
    <row r="2159" customFormat="false" ht="15" hidden="false" customHeight="false" outlineLevel="0" collapsed="false">
      <c r="A2159" s="0" t="n">
        <v>2157</v>
      </c>
      <c r="B2159" s="0" t="n">
        <v>3</v>
      </c>
      <c r="C2159" s="0" t="n">
        <v>90</v>
      </c>
      <c r="D2159" s="0" t="n">
        <v>20</v>
      </c>
      <c r="E2159" s="0" t="n">
        <v>1</v>
      </c>
      <c r="F2159" s="0" t="n">
        <v>0</v>
      </c>
      <c r="G2159" s="0" t="n">
        <v>0.245118</v>
      </c>
      <c r="H2159" s="0" t="n">
        <v>220000</v>
      </c>
    </row>
    <row r="2160" customFormat="false" ht="15" hidden="false" customHeight="false" outlineLevel="0" collapsed="false">
      <c r="A2160" s="0" t="n">
        <v>2158</v>
      </c>
      <c r="B2160" s="0" t="n">
        <v>3</v>
      </c>
      <c r="C2160" s="0" t="n">
        <v>90</v>
      </c>
      <c r="D2160" s="0" t="n">
        <v>21</v>
      </c>
      <c r="E2160" s="0" t="n">
        <v>0</v>
      </c>
      <c r="F2160" s="0" t="n">
        <v>0</v>
      </c>
      <c r="G2160" s="0" t="n">
        <v>0.280165</v>
      </c>
      <c r="H2160" s="0" t="n">
        <v>220000</v>
      </c>
    </row>
    <row r="2161" customFormat="false" ht="15" hidden="false" customHeight="false" outlineLevel="0" collapsed="false">
      <c r="A2161" s="0" t="n">
        <v>2159</v>
      </c>
      <c r="B2161" s="0" t="n">
        <v>3</v>
      </c>
      <c r="C2161" s="0" t="n">
        <v>90</v>
      </c>
      <c r="D2161" s="0" t="n">
        <v>22</v>
      </c>
      <c r="E2161" s="0" t="n">
        <v>0</v>
      </c>
      <c r="F2161" s="0" t="n">
        <v>0</v>
      </c>
      <c r="G2161" s="0" t="n">
        <v>0.232074</v>
      </c>
      <c r="H2161" s="0" t="n">
        <v>220000</v>
      </c>
    </row>
    <row r="2162" customFormat="false" ht="15" hidden="false" customHeight="false" outlineLevel="0" collapsed="false">
      <c r="A2162" s="0" t="n">
        <v>2160</v>
      </c>
      <c r="B2162" s="0" t="n">
        <v>3</v>
      </c>
      <c r="C2162" s="0" t="n">
        <v>90</v>
      </c>
      <c r="D2162" s="0" t="n">
        <v>23</v>
      </c>
      <c r="E2162" s="0" t="n">
        <v>0</v>
      </c>
      <c r="F2162" s="0" t="n">
        <v>0</v>
      </c>
      <c r="G2162" s="0" t="n">
        <v>0.20991</v>
      </c>
      <c r="H2162" s="0" t="n">
        <v>220000</v>
      </c>
    </row>
    <row r="2163" customFormat="false" ht="15" hidden="false" customHeight="false" outlineLevel="0" collapsed="false">
      <c r="A2163" s="0" t="n">
        <v>2161</v>
      </c>
      <c r="B2163" s="0" t="n">
        <v>4</v>
      </c>
      <c r="C2163" s="0" t="n">
        <v>91</v>
      </c>
      <c r="D2163" s="0" t="n">
        <v>0</v>
      </c>
      <c r="E2163" s="0" t="n">
        <v>0</v>
      </c>
      <c r="F2163" s="0" t="n">
        <v>0</v>
      </c>
      <c r="G2163" s="0" t="n">
        <v>0.239912</v>
      </c>
      <c r="H2163" s="0" t="n">
        <v>220000</v>
      </c>
    </row>
    <row r="2164" customFormat="false" ht="15" hidden="false" customHeight="false" outlineLevel="0" collapsed="false">
      <c r="A2164" s="0" t="n">
        <v>2162</v>
      </c>
      <c r="B2164" s="0" t="n">
        <v>4</v>
      </c>
      <c r="C2164" s="0" t="n">
        <v>91</v>
      </c>
      <c r="D2164" s="0" t="n">
        <v>1</v>
      </c>
      <c r="E2164" s="0" t="n">
        <v>0</v>
      </c>
      <c r="F2164" s="0" t="n">
        <v>0</v>
      </c>
      <c r="G2164" s="0" t="n">
        <v>0.208882</v>
      </c>
      <c r="H2164" s="0" t="n">
        <v>220000</v>
      </c>
    </row>
    <row r="2165" customFormat="false" ht="15" hidden="false" customHeight="false" outlineLevel="0" collapsed="false">
      <c r="A2165" s="0" t="n">
        <v>2163</v>
      </c>
      <c r="B2165" s="0" t="n">
        <v>4</v>
      </c>
      <c r="C2165" s="0" t="n">
        <v>91</v>
      </c>
      <c r="D2165" s="0" t="n">
        <v>2</v>
      </c>
      <c r="E2165" s="0" t="n">
        <v>0</v>
      </c>
      <c r="F2165" s="0" t="n">
        <v>0</v>
      </c>
      <c r="G2165" s="0" t="n">
        <v>0.271337</v>
      </c>
      <c r="H2165" s="0" t="n">
        <v>220000</v>
      </c>
    </row>
    <row r="2166" customFormat="false" ht="15" hidden="false" customHeight="false" outlineLevel="0" collapsed="false">
      <c r="A2166" s="0" t="n">
        <v>2164</v>
      </c>
      <c r="B2166" s="0" t="n">
        <v>4</v>
      </c>
      <c r="C2166" s="0" t="n">
        <v>91</v>
      </c>
      <c r="D2166" s="0" t="n">
        <v>3</v>
      </c>
      <c r="E2166" s="0" t="n">
        <v>0</v>
      </c>
      <c r="F2166" s="0" t="n">
        <v>0</v>
      </c>
      <c r="G2166" s="0" t="n">
        <v>0.309412</v>
      </c>
      <c r="H2166" s="0" t="n">
        <v>220000</v>
      </c>
    </row>
    <row r="2167" customFormat="false" ht="15" hidden="false" customHeight="false" outlineLevel="0" collapsed="false">
      <c r="A2167" s="0" t="n">
        <v>2165</v>
      </c>
      <c r="B2167" s="0" t="n">
        <v>4</v>
      </c>
      <c r="C2167" s="0" t="n">
        <v>91</v>
      </c>
      <c r="D2167" s="0" t="n">
        <v>4</v>
      </c>
      <c r="E2167" s="0" t="n">
        <v>0</v>
      </c>
      <c r="F2167" s="0" t="n">
        <v>0</v>
      </c>
      <c r="G2167" s="0" t="n">
        <v>0.31949</v>
      </c>
      <c r="H2167" s="0" t="n">
        <v>220000</v>
      </c>
    </row>
    <row r="2168" customFormat="false" ht="15" hidden="false" customHeight="false" outlineLevel="0" collapsed="false">
      <c r="A2168" s="0" t="n">
        <v>2166</v>
      </c>
      <c r="B2168" s="0" t="n">
        <v>4</v>
      </c>
      <c r="C2168" s="0" t="n">
        <v>91</v>
      </c>
      <c r="D2168" s="0" t="n">
        <v>5</v>
      </c>
      <c r="E2168" s="0" t="n">
        <v>0</v>
      </c>
      <c r="F2168" s="0" t="n">
        <v>0</v>
      </c>
      <c r="G2168" s="0" t="n">
        <v>0.433742</v>
      </c>
      <c r="H2168" s="0" t="n">
        <v>220000</v>
      </c>
    </row>
    <row r="2169" customFormat="false" ht="15" hidden="false" customHeight="false" outlineLevel="0" collapsed="false">
      <c r="A2169" s="0" t="n">
        <v>2167</v>
      </c>
      <c r="B2169" s="0" t="n">
        <v>4</v>
      </c>
      <c r="C2169" s="0" t="n">
        <v>91</v>
      </c>
      <c r="D2169" s="0" t="n">
        <v>6</v>
      </c>
      <c r="E2169" s="0" t="n">
        <v>0</v>
      </c>
      <c r="F2169" s="0" t="n">
        <v>0.059783</v>
      </c>
      <c r="G2169" s="0" t="n">
        <v>0.464742</v>
      </c>
      <c r="H2169" s="0" t="n">
        <v>220000</v>
      </c>
    </row>
    <row r="2170" customFormat="false" ht="15" hidden="false" customHeight="false" outlineLevel="0" collapsed="false">
      <c r="A2170" s="0" t="n">
        <v>2168</v>
      </c>
      <c r="B2170" s="0" t="n">
        <v>4</v>
      </c>
      <c r="C2170" s="0" t="n">
        <v>91</v>
      </c>
      <c r="D2170" s="0" t="n">
        <v>7</v>
      </c>
      <c r="E2170" s="0" t="n">
        <v>1</v>
      </c>
      <c r="F2170" s="0" t="n">
        <v>0.361266</v>
      </c>
      <c r="G2170" s="0" t="n">
        <v>0.423</v>
      </c>
      <c r="H2170" s="0" t="n">
        <v>219800</v>
      </c>
    </row>
    <row r="2171" customFormat="false" ht="15" hidden="false" customHeight="false" outlineLevel="0" collapsed="false">
      <c r="A2171" s="0" t="n">
        <v>2169</v>
      </c>
      <c r="B2171" s="0" t="n">
        <v>4</v>
      </c>
      <c r="C2171" s="0" t="n">
        <v>91</v>
      </c>
      <c r="D2171" s="0" t="n">
        <v>8</v>
      </c>
      <c r="E2171" s="0" t="n">
        <v>1</v>
      </c>
      <c r="F2171" s="0" t="n">
        <v>0.725029</v>
      </c>
      <c r="G2171" s="0" t="n">
        <v>0.293977</v>
      </c>
      <c r="H2171" s="0" t="n">
        <v>219600</v>
      </c>
    </row>
    <row r="2172" customFormat="false" ht="15" hidden="false" customHeight="false" outlineLevel="0" collapsed="false">
      <c r="A2172" s="0" t="n">
        <v>2170</v>
      </c>
      <c r="B2172" s="0" t="n">
        <v>4</v>
      </c>
      <c r="C2172" s="0" t="n">
        <v>91</v>
      </c>
      <c r="D2172" s="0" t="n">
        <v>9</v>
      </c>
      <c r="E2172" s="0" t="n">
        <v>0</v>
      </c>
      <c r="F2172" s="0" t="n">
        <v>1</v>
      </c>
      <c r="G2172" s="0" t="n">
        <v>0.273842</v>
      </c>
      <c r="H2172" s="0" t="n">
        <v>219600</v>
      </c>
    </row>
    <row r="2173" customFormat="false" ht="15" hidden="false" customHeight="false" outlineLevel="0" collapsed="false">
      <c r="A2173" s="0" t="n">
        <v>2171</v>
      </c>
      <c r="B2173" s="0" t="n">
        <v>4</v>
      </c>
      <c r="C2173" s="0" t="n">
        <v>91</v>
      </c>
      <c r="D2173" s="0" t="n">
        <v>10</v>
      </c>
      <c r="E2173" s="0" t="n">
        <v>0</v>
      </c>
      <c r="F2173" s="0" t="n">
        <v>1</v>
      </c>
      <c r="G2173" s="0" t="n">
        <v>0.217643</v>
      </c>
      <c r="H2173" s="0" t="n">
        <v>219600</v>
      </c>
    </row>
    <row r="2174" customFormat="false" ht="15" hidden="false" customHeight="false" outlineLevel="0" collapsed="false">
      <c r="A2174" s="0" t="n">
        <v>2172</v>
      </c>
      <c r="B2174" s="0" t="n">
        <v>4</v>
      </c>
      <c r="C2174" s="0" t="n">
        <v>91</v>
      </c>
      <c r="D2174" s="0" t="n">
        <v>11</v>
      </c>
      <c r="E2174" s="0" t="n">
        <v>0</v>
      </c>
      <c r="F2174" s="0" t="n">
        <v>1</v>
      </c>
      <c r="G2174" s="0" t="n">
        <v>0.29546</v>
      </c>
      <c r="H2174" s="0" t="n">
        <v>219600</v>
      </c>
    </row>
    <row r="2175" customFormat="false" ht="15" hidden="false" customHeight="false" outlineLevel="0" collapsed="false">
      <c r="A2175" s="0" t="n">
        <v>2173</v>
      </c>
      <c r="B2175" s="0" t="n">
        <v>4</v>
      </c>
      <c r="C2175" s="0" t="n">
        <v>91</v>
      </c>
      <c r="D2175" s="0" t="n">
        <v>12</v>
      </c>
      <c r="E2175" s="0" t="n">
        <v>0</v>
      </c>
      <c r="F2175" s="0" t="n">
        <v>1</v>
      </c>
      <c r="G2175" s="0" t="n">
        <v>0.220899</v>
      </c>
      <c r="H2175" s="0" t="n">
        <v>219600</v>
      </c>
    </row>
    <row r="2176" customFormat="false" ht="15" hidden="false" customHeight="false" outlineLevel="0" collapsed="false">
      <c r="A2176" s="0" t="n">
        <v>2174</v>
      </c>
      <c r="B2176" s="0" t="n">
        <v>4</v>
      </c>
      <c r="C2176" s="0" t="n">
        <v>91</v>
      </c>
      <c r="D2176" s="0" t="n">
        <v>13</v>
      </c>
      <c r="E2176" s="0" t="n">
        <v>0</v>
      </c>
      <c r="F2176" s="0" t="n">
        <v>1</v>
      </c>
      <c r="G2176" s="0" t="n">
        <v>0.347863</v>
      </c>
      <c r="H2176" s="0" t="n">
        <v>219600</v>
      </c>
    </row>
    <row r="2177" customFormat="false" ht="15" hidden="false" customHeight="false" outlineLevel="0" collapsed="false">
      <c r="A2177" s="0" t="n">
        <v>2175</v>
      </c>
      <c r="B2177" s="0" t="n">
        <v>4</v>
      </c>
      <c r="C2177" s="0" t="n">
        <v>91</v>
      </c>
      <c r="D2177" s="0" t="n">
        <v>14</v>
      </c>
      <c r="E2177" s="0" t="n">
        <v>0</v>
      </c>
      <c r="F2177" s="0" t="n">
        <v>1</v>
      </c>
      <c r="G2177" s="0" t="n">
        <v>0.476647</v>
      </c>
      <c r="H2177" s="0" t="n">
        <v>219600</v>
      </c>
    </row>
    <row r="2178" customFormat="false" ht="15" hidden="false" customHeight="false" outlineLevel="0" collapsed="false">
      <c r="A2178" s="0" t="n">
        <v>2176</v>
      </c>
      <c r="B2178" s="0" t="n">
        <v>4</v>
      </c>
      <c r="C2178" s="0" t="n">
        <v>91</v>
      </c>
      <c r="D2178" s="0" t="n">
        <v>15</v>
      </c>
      <c r="E2178" s="0" t="n">
        <v>0</v>
      </c>
      <c r="F2178" s="0" t="n">
        <v>1</v>
      </c>
      <c r="G2178" s="0" t="n">
        <v>0.324397</v>
      </c>
      <c r="H2178" s="0" t="n">
        <v>219600</v>
      </c>
    </row>
    <row r="2179" customFormat="false" ht="15" hidden="false" customHeight="false" outlineLevel="0" collapsed="false">
      <c r="A2179" s="0" t="n">
        <v>2177</v>
      </c>
      <c r="B2179" s="0" t="n">
        <v>4</v>
      </c>
      <c r="C2179" s="0" t="n">
        <v>91</v>
      </c>
      <c r="D2179" s="0" t="n">
        <v>16</v>
      </c>
      <c r="E2179" s="0" t="n">
        <v>0</v>
      </c>
      <c r="F2179" s="0" t="n">
        <v>0.725029</v>
      </c>
      <c r="G2179" s="0" t="n">
        <v>0.331076</v>
      </c>
      <c r="H2179" s="0" t="n">
        <v>219600</v>
      </c>
    </row>
    <row r="2180" customFormat="false" ht="15" hidden="false" customHeight="false" outlineLevel="0" collapsed="false">
      <c r="A2180" s="0" t="n">
        <v>2178</v>
      </c>
      <c r="B2180" s="0" t="n">
        <v>4</v>
      </c>
      <c r="C2180" s="0" t="n">
        <v>91</v>
      </c>
      <c r="D2180" s="0" t="n">
        <v>17</v>
      </c>
      <c r="E2180" s="0" t="n">
        <v>0</v>
      </c>
      <c r="F2180" s="0" t="n">
        <v>0.361266</v>
      </c>
      <c r="G2180" s="0" t="n">
        <v>0.609862</v>
      </c>
      <c r="H2180" s="0" t="n">
        <v>219600</v>
      </c>
    </row>
    <row r="2181" customFormat="false" ht="15" hidden="false" customHeight="false" outlineLevel="0" collapsed="false">
      <c r="A2181" s="0" t="n">
        <v>2179</v>
      </c>
      <c r="B2181" s="0" t="n">
        <v>4</v>
      </c>
      <c r="C2181" s="0" t="n">
        <v>91</v>
      </c>
      <c r="D2181" s="0" t="n">
        <v>18</v>
      </c>
      <c r="E2181" s="0" t="n">
        <v>0</v>
      </c>
      <c r="F2181" s="0" t="n">
        <v>0.059783</v>
      </c>
      <c r="G2181" s="0" t="n">
        <v>0.609241</v>
      </c>
      <c r="H2181" s="0" t="n">
        <v>219600</v>
      </c>
    </row>
    <row r="2182" customFormat="false" ht="15" hidden="false" customHeight="false" outlineLevel="0" collapsed="false">
      <c r="A2182" s="0" t="n">
        <v>2180</v>
      </c>
      <c r="B2182" s="0" t="n">
        <v>4</v>
      </c>
      <c r="C2182" s="0" t="n">
        <v>91</v>
      </c>
      <c r="D2182" s="0" t="n">
        <v>19</v>
      </c>
      <c r="E2182" s="0" t="n">
        <v>1</v>
      </c>
      <c r="F2182" s="0" t="n">
        <v>0</v>
      </c>
      <c r="G2182" s="0" t="n">
        <v>0.808279</v>
      </c>
      <c r="H2182" s="0" t="n">
        <v>219400</v>
      </c>
    </row>
    <row r="2183" customFormat="false" ht="15" hidden="false" customHeight="false" outlineLevel="0" collapsed="false">
      <c r="A2183" s="0" t="n">
        <v>2181</v>
      </c>
      <c r="B2183" s="0" t="n">
        <v>4</v>
      </c>
      <c r="C2183" s="0" t="n">
        <v>91</v>
      </c>
      <c r="D2183" s="0" t="n">
        <v>20</v>
      </c>
      <c r="E2183" s="0" t="n">
        <v>1</v>
      </c>
      <c r="F2183" s="0" t="n">
        <v>0</v>
      </c>
      <c r="G2183" s="0" t="n">
        <v>1</v>
      </c>
      <c r="H2183" s="0" t="n">
        <v>219200</v>
      </c>
    </row>
    <row r="2184" customFormat="false" ht="15" hidden="false" customHeight="false" outlineLevel="0" collapsed="false">
      <c r="A2184" s="0" t="n">
        <v>2182</v>
      </c>
      <c r="B2184" s="0" t="n">
        <v>4</v>
      </c>
      <c r="C2184" s="0" t="n">
        <v>91</v>
      </c>
      <c r="D2184" s="0" t="n">
        <v>21</v>
      </c>
      <c r="E2184" s="0" t="n">
        <v>0</v>
      </c>
      <c r="F2184" s="0" t="n">
        <v>0</v>
      </c>
      <c r="G2184" s="0" t="n">
        <v>1</v>
      </c>
      <c r="H2184" s="0" t="n">
        <v>219200</v>
      </c>
    </row>
    <row r="2185" customFormat="false" ht="15" hidden="false" customHeight="false" outlineLevel="0" collapsed="false">
      <c r="A2185" s="0" t="n">
        <v>2183</v>
      </c>
      <c r="B2185" s="0" t="n">
        <v>4</v>
      </c>
      <c r="C2185" s="0" t="n">
        <v>91</v>
      </c>
      <c r="D2185" s="0" t="n">
        <v>22</v>
      </c>
      <c r="E2185" s="0" t="n">
        <v>0</v>
      </c>
      <c r="F2185" s="0" t="n">
        <v>0</v>
      </c>
      <c r="G2185" s="0" t="n">
        <v>0.662568</v>
      </c>
      <c r="H2185" s="0" t="n">
        <v>219200</v>
      </c>
    </row>
    <row r="2186" customFormat="false" ht="15" hidden="false" customHeight="false" outlineLevel="0" collapsed="false">
      <c r="A2186" s="0" t="n">
        <v>2184</v>
      </c>
      <c r="B2186" s="0" t="n">
        <v>4</v>
      </c>
      <c r="C2186" s="0" t="n">
        <v>91</v>
      </c>
      <c r="D2186" s="0" t="n">
        <v>23</v>
      </c>
      <c r="E2186" s="0" t="n">
        <v>0</v>
      </c>
      <c r="F2186" s="0" t="n">
        <v>0</v>
      </c>
      <c r="G2186" s="0" t="n">
        <v>0.561474</v>
      </c>
      <c r="H2186" s="0" t="n">
        <v>219200</v>
      </c>
    </row>
    <row r="2187" customFormat="false" ht="15" hidden="false" customHeight="false" outlineLevel="0" collapsed="false">
      <c r="A2187" s="0" t="n">
        <v>2185</v>
      </c>
      <c r="B2187" s="0" t="n">
        <v>4</v>
      </c>
      <c r="C2187" s="0" t="n">
        <v>92</v>
      </c>
      <c r="D2187" s="0" t="n">
        <v>0</v>
      </c>
      <c r="E2187" s="0" t="n">
        <v>0</v>
      </c>
      <c r="F2187" s="0" t="n">
        <v>0</v>
      </c>
      <c r="G2187" s="0" t="n">
        <v>0.747536</v>
      </c>
      <c r="H2187" s="0" t="n">
        <v>219200</v>
      </c>
    </row>
    <row r="2188" customFormat="false" ht="15" hidden="false" customHeight="false" outlineLevel="0" collapsed="false">
      <c r="A2188" s="0" t="n">
        <v>2186</v>
      </c>
      <c r="B2188" s="0" t="n">
        <v>4</v>
      </c>
      <c r="C2188" s="0" t="n">
        <v>92</v>
      </c>
      <c r="D2188" s="0" t="n">
        <v>1</v>
      </c>
      <c r="E2188" s="0" t="n">
        <v>0</v>
      </c>
      <c r="F2188" s="0" t="n">
        <v>0</v>
      </c>
      <c r="G2188" s="0" t="n">
        <v>1</v>
      </c>
      <c r="H2188" s="0" t="n">
        <v>219200</v>
      </c>
    </row>
    <row r="2189" customFormat="false" ht="15" hidden="false" customHeight="false" outlineLevel="0" collapsed="false">
      <c r="A2189" s="0" t="n">
        <v>2187</v>
      </c>
      <c r="B2189" s="0" t="n">
        <v>4</v>
      </c>
      <c r="C2189" s="0" t="n">
        <v>92</v>
      </c>
      <c r="D2189" s="0" t="n">
        <v>2</v>
      </c>
      <c r="E2189" s="0" t="n">
        <v>0</v>
      </c>
      <c r="F2189" s="0" t="n">
        <v>0</v>
      </c>
      <c r="G2189" s="0" t="n">
        <v>0.623191</v>
      </c>
      <c r="H2189" s="0" t="n">
        <v>219200</v>
      </c>
    </row>
    <row r="2190" customFormat="false" ht="15" hidden="false" customHeight="false" outlineLevel="0" collapsed="false">
      <c r="A2190" s="0" t="n">
        <v>2188</v>
      </c>
      <c r="B2190" s="0" t="n">
        <v>4</v>
      </c>
      <c r="C2190" s="0" t="n">
        <v>92</v>
      </c>
      <c r="D2190" s="0" t="n">
        <v>3</v>
      </c>
      <c r="E2190" s="0" t="n">
        <v>0</v>
      </c>
      <c r="F2190" s="0" t="n">
        <v>0</v>
      </c>
      <c r="G2190" s="0" t="n">
        <v>0.710698</v>
      </c>
      <c r="H2190" s="0" t="n">
        <v>219200</v>
      </c>
    </row>
    <row r="2191" customFormat="false" ht="15" hidden="false" customHeight="false" outlineLevel="0" collapsed="false">
      <c r="A2191" s="0" t="n">
        <v>2189</v>
      </c>
      <c r="B2191" s="0" t="n">
        <v>4</v>
      </c>
      <c r="C2191" s="0" t="n">
        <v>92</v>
      </c>
      <c r="D2191" s="0" t="n">
        <v>4</v>
      </c>
      <c r="E2191" s="0" t="n">
        <v>0</v>
      </c>
      <c r="F2191" s="0" t="n">
        <v>0</v>
      </c>
      <c r="G2191" s="0" t="n">
        <v>0.689021</v>
      </c>
      <c r="H2191" s="0" t="n">
        <v>219200</v>
      </c>
    </row>
    <row r="2192" customFormat="false" ht="15" hidden="false" customHeight="false" outlineLevel="0" collapsed="false">
      <c r="A2192" s="0" t="n">
        <v>2190</v>
      </c>
      <c r="B2192" s="0" t="n">
        <v>4</v>
      </c>
      <c r="C2192" s="0" t="n">
        <v>92</v>
      </c>
      <c r="D2192" s="0" t="n">
        <v>5</v>
      </c>
      <c r="E2192" s="0" t="n">
        <v>0</v>
      </c>
      <c r="F2192" s="0" t="n">
        <v>0</v>
      </c>
      <c r="G2192" s="0" t="n">
        <v>0.480414</v>
      </c>
      <c r="H2192" s="0" t="n">
        <v>219200</v>
      </c>
    </row>
    <row r="2193" customFormat="false" ht="15" hidden="false" customHeight="false" outlineLevel="0" collapsed="false">
      <c r="A2193" s="0" t="n">
        <v>2191</v>
      </c>
      <c r="B2193" s="0" t="n">
        <v>4</v>
      </c>
      <c r="C2193" s="0" t="n">
        <v>92</v>
      </c>
      <c r="D2193" s="0" t="n">
        <v>6</v>
      </c>
      <c r="E2193" s="0" t="n">
        <v>0</v>
      </c>
      <c r="F2193" s="0" t="n">
        <v>0.054534</v>
      </c>
      <c r="G2193" s="0" t="n">
        <v>0.622776</v>
      </c>
      <c r="H2193" s="0" t="n">
        <v>219200</v>
      </c>
    </row>
    <row r="2194" customFormat="false" ht="15" hidden="false" customHeight="false" outlineLevel="0" collapsed="false">
      <c r="A2194" s="0" t="n">
        <v>2192</v>
      </c>
      <c r="B2194" s="0" t="n">
        <v>4</v>
      </c>
      <c r="C2194" s="0" t="n">
        <v>92</v>
      </c>
      <c r="D2194" s="0" t="n">
        <v>7</v>
      </c>
      <c r="E2194" s="0" t="n">
        <v>1</v>
      </c>
      <c r="F2194" s="0" t="n">
        <v>0.32955</v>
      </c>
      <c r="G2194" s="0" t="n">
        <v>0.490484</v>
      </c>
      <c r="H2194" s="0" t="n">
        <v>219000</v>
      </c>
    </row>
    <row r="2195" customFormat="false" ht="15" hidden="false" customHeight="false" outlineLevel="0" collapsed="false">
      <c r="A2195" s="0" t="n">
        <v>2193</v>
      </c>
      <c r="B2195" s="0" t="n">
        <v>4</v>
      </c>
      <c r="C2195" s="0" t="n">
        <v>92</v>
      </c>
      <c r="D2195" s="0" t="n">
        <v>8</v>
      </c>
      <c r="E2195" s="0" t="n">
        <v>1</v>
      </c>
      <c r="F2195" s="0" t="n">
        <v>0.661378</v>
      </c>
      <c r="G2195" s="0" t="n">
        <v>0.498252</v>
      </c>
      <c r="H2195" s="0" t="n">
        <v>218800</v>
      </c>
    </row>
    <row r="2196" customFormat="false" ht="15" hidden="false" customHeight="false" outlineLevel="0" collapsed="false">
      <c r="A2196" s="0" t="n">
        <v>2194</v>
      </c>
      <c r="B2196" s="0" t="n">
        <v>4</v>
      </c>
      <c r="C2196" s="0" t="n">
        <v>92</v>
      </c>
      <c r="D2196" s="0" t="n">
        <v>9</v>
      </c>
      <c r="E2196" s="0" t="n">
        <v>0</v>
      </c>
      <c r="F2196" s="0" t="n">
        <v>0.984032</v>
      </c>
      <c r="G2196" s="0" t="n">
        <v>0.402227</v>
      </c>
      <c r="H2196" s="0" t="n">
        <v>218800</v>
      </c>
    </row>
    <row r="2197" customFormat="false" ht="15" hidden="false" customHeight="false" outlineLevel="0" collapsed="false">
      <c r="A2197" s="0" t="n">
        <v>2195</v>
      </c>
      <c r="B2197" s="0" t="n">
        <v>4</v>
      </c>
      <c r="C2197" s="0" t="n">
        <v>92</v>
      </c>
      <c r="D2197" s="0" t="n">
        <v>10</v>
      </c>
      <c r="E2197" s="0" t="n">
        <v>0</v>
      </c>
      <c r="F2197" s="0" t="n">
        <v>1</v>
      </c>
      <c r="G2197" s="0" t="n">
        <v>0.391111</v>
      </c>
      <c r="H2197" s="0" t="n">
        <v>218800</v>
      </c>
    </row>
    <row r="2198" customFormat="false" ht="15" hidden="false" customHeight="false" outlineLevel="0" collapsed="false">
      <c r="A2198" s="0" t="n">
        <v>2196</v>
      </c>
      <c r="B2198" s="0" t="n">
        <v>4</v>
      </c>
      <c r="C2198" s="0" t="n">
        <v>92</v>
      </c>
      <c r="D2198" s="0" t="n">
        <v>11</v>
      </c>
      <c r="E2198" s="0" t="n">
        <v>0</v>
      </c>
      <c r="F2198" s="0" t="n">
        <v>1</v>
      </c>
      <c r="G2198" s="0" t="n">
        <v>0.544037</v>
      </c>
      <c r="H2198" s="0" t="n">
        <v>218800</v>
      </c>
    </row>
    <row r="2199" customFormat="false" ht="15" hidden="false" customHeight="false" outlineLevel="0" collapsed="false">
      <c r="A2199" s="0" t="n">
        <v>2197</v>
      </c>
      <c r="B2199" s="0" t="n">
        <v>4</v>
      </c>
      <c r="C2199" s="0" t="n">
        <v>92</v>
      </c>
      <c r="D2199" s="0" t="n">
        <v>12</v>
      </c>
      <c r="E2199" s="0" t="n">
        <v>0</v>
      </c>
      <c r="F2199" s="0" t="n">
        <v>1</v>
      </c>
      <c r="G2199" s="0" t="n">
        <v>0.64795</v>
      </c>
      <c r="H2199" s="0" t="n">
        <v>218800</v>
      </c>
    </row>
    <row r="2200" customFormat="false" ht="15" hidden="false" customHeight="false" outlineLevel="0" collapsed="false">
      <c r="A2200" s="0" t="n">
        <v>2198</v>
      </c>
      <c r="B2200" s="0" t="n">
        <v>4</v>
      </c>
      <c r="C2200" s="0" t="n">
        <v>92</v>
      </c>
      <c r="D2200" s="0" t="n">
        <v>13</v>
      </c>
      <c r="E2200" s="0" t="n">
        <v>0</v>
      </c>
      <c r="F2200" s="0" t="n">
        <v>1</v>
      </c>
      <c r="G2200" s="0" t="n">
        <v>0.432939</v>
      </c>
      <c r="H2200" s="0" t="n">
        <v>218800</v>
      </c>
    </row>
    <row r="2201" customFormat="false" ht="15" hidden="false" customHeight="false" outlineLevel="0" collapsed="false">
      <c r="A2201" s="0" t="n">
        <v>2199</v>
      </c>
      <c r="B2201" s="0" t="n">
        <v>4</v>
      </c>
      <c r="C2201" s="0" t="n">
        <v>92</v>
      </c>
      <c r="D2201" s="0" t="n">
        <v>14</v>
      </c>
      <c r="E2201" s="0" t="n">
        <v>0</v>
      </c>
      <c r="F2201" s="0" t="n">
        <v>1</v>
      </c>
      <c r="G2201" s="0" t="n">
        <v>0.507115</v>
      </c>
      <c r="H2201" s="0" t="n">
        <v>218800</v>
      </c>
    </row>
    <row r="2202" customFormat="false" ht="15" hidden="false" customHeight="false" outlineLevel="0" collapsed="false">
      <c r="A2202" s="0" t="n">
        <v>2200</v>
      </c>
      <c r="B2202" s="0" t="n">
        <v>4</v>
      </c>
      <c r="C2202" s="0" t="n">
        <v>92</v>
      </c>
      <c r="D2202" s="0" t="n">
        <v>15</v>
      </c>
      <c r="E2202" s="0" t="n">
        <v>0</v>
      </c>
      <c r="F2202" s="0" t="n">
        <v>0.984032</v>
      </c>
      <c r="G2202" s="0" t="n">
        <v>0.448152</v>
      </c>
      <c r="H2202" s="0" t="n">
        <v>218800</v>
      </c>
    </row>
    <row r="2203" customFormat="false" ht="15" hidden="false" customHeight="false" outlineLevel="0" collapsed="false">
      <c r="A2203" s="0" t="n">
        <v>2201</v>
      </c>
      <c r="B2203" s="0" t="n">
        <v>4</v>
      </c>
      <c r="C2203" s="0" t="n">
        <v>92</v>
      </c>
      <c r="D2203" s="0" t="n">
        <v>16</v>
      </c>
      <c r="E2203" s="0" t="n">
        <v>0</v>
      </c>
      <c r="F2203" s="0" t="n">
        <v>0.661378</v>
      </c>
      <c r="G2203" s="0" t="n">
        <v>0.36392</v>
      </c>
      <c r="H2203" s="0" t="n">
        <v>218800</v>
      </c>
    </row>
    <row r="2204" customFormat="false" ht="15" hidden="false" customHeight="false" outlineLevel="0" collapsed="false">
      <c r="A2204" s="0" t="n">
        <v>2202</v>
      </c>
      <c r="B2204" s="0" t="n">
        <v>4</v>
      </c>
      <c r="C2204" s="0" t="n">
        <v>92</v>
      </c>
      <c r="D2204" s="0" t="n">
        <v>17</v>
      </c>
      <c r="E2204" s="0" t="n">
        <v>0</v>
      </c>
      <c r="F2204" s="0" t="n">
        <v>0.32955</v>
      </c>
      <c r="G2204" s="0" t="n">
        <v>0.321646</v>
      </c>
      <c r="H2204" s="0" t="n">
        <v>218800</v>
      </c>
    </row>
    <row r="2205" customFormat="false" ht="15" hidden="false" customHeight="false" outlineLevel="0" collapsed="false">
      <c r="A2205" s="0" t="n">
        <v>2203</v>
      </c>
      <c r="B2205" s="0" t="n">
        <v>4</v>
      </c>
      <c r="C2205" s="0" t="n">
        <v>92</v>
      </c>
      <c r="D2205" s="0" t="n">
        <v>18</v>
      </c>
      <c r="E2205" s="0" t="n">
        <v>0</v>
      </c>
      <c r="F2205" s="0" t="n">
        <v>0.054534</v>
      </c>
      <c r="G2205" s="0" t="n">
        <v>0.220008</v>
      </c>
      <c r="H2205" s="0" t="n">
        <v>218800</v>
      </c>
    </row>
    <row r="2206" customFormat="false" ht="15" hidden="false" customHeight="false" outlineLevel="0" collapsed="false">
      <c r="A2206" s="0" t="n">
        <v>2204</v>
      </c>
      <c r="B2206" s="0" t="n">
        <v>4</v>
      </c>
      <c r="C2206" s="0" t="n">
        <v>92</v>
      </c>
      <c r="D2206" s="0" t="n">
        <v>19</v>
      </c>
      <c r="E2206" s="0" t="n">
        <v>1</v>
      </c>
      <c r="F2206" s="0" t="n">
        <v>0</v>
      </c>
      <c r="G2206" s="0" t="n">
        <v>0.274703</v>
      </c>
      <c r="H2206" s="0" t="n">
        <v>218600</v>
      </c>
    </row>
    <row r="2207" customFormat="false" ht="15" hidden="false" customHeight="false" outlineLevel="0" collapsed="false">
      <c r="A2207" s="0" t="n">
        <v>2205</v>
      </c>
      <c r="B2207" s="0" t="n">
        <v>4</v>
      </c>
      <c r="C2207" s="0" t="n">
        <v>92</v>
      </c>
      <c r="D2207" s="0" t="n">
        <v>20</v>
      </c>
      <c r="E2207" s="0" t="n">
        <v>1</v>
      </c>
      <c r="F2207" s="0" t="n">
        <v>0</v>
      </c>
      <c r="G2207" s="0" t="n">
        <v>0.26815</v>
      </c>
      <c r="H2207" s="0" t="n">
        <v>218400</v>
      </c>
    </row>
    <row r="2208" customFormat="false" ht="15" hidden="false" customHeight="false" outlineLevel="0" collapsed="false">
      <c r="A2208" s="0" t="n">
        <v>2206</v>
      </c>
      <c r="B2208" s="0" t="n">
        <v>4</v>
      </c>
      <c r="C2208" s="0" t="n">
        <v>92</v>
      </c>
      <c r="D2208" s="0" t="n">
        <v>21</v>
      </c>
      <c r="E2208" s="0" t="n">
        <v>0</v>
      </c>
      <c r="F2208" s="0" t="n">
        <v>0</v>
      </c>
      <c r="G2208" s="0" t="n">
        <v>0.305508</v>
      </c>
      <c r="H2208" s="0" t="n">
        <v>218400</v>
      </c>
    </row>
    <row r="2209" customFormat="false" ht="15" hidden="false" customHeight="false" outlineLevel="0" collapsed="false">
      <c r="A2209" s="0" t="n">
        <v>2207</v>
      </c>
      <c r="B2209" s="0" t="n">
        <v>4</v>
      </c>
      <c r="C2209" s="0" t="n">
        <v>92</v>
      </c>
      <c r="D2209" s="0" t="n">
        <v>22</v>
      </c>
      <c r="E2209" s="0" t="n">
        <v>0</v>
      </c>
      <c r="F2209" s="0" t="n">
        <v>0</v>
      </c>
      <c r="G2209" s="0" t="n">
        <v>0.293567</v>
      </c>
      <c r="H2209" s="0" t="n">
        <v>218400</v>
      </c>
    </row>
    <row r="2210" customFormat="false" ht="15" hidden="false" customHeight="false" outlineLevel="0" collapsed="false">
      <c r="A2210" s="0" t="n">
        <v>2208</v>
      </c>
      <c r="B2210" s="0" t="n">
        <v>4</v>
      </c>
      <c r="C2210" s="0" t="n">
        <v>92</v>
      </c>
      <c r="D2210" s="0" t="n">
        <v>23</v>
      </c>
      <c r="E2210" s="0" t="n">
        <v>0</v>
      </c>
      <c r="F2210" s="0" t="n">
        <v>0</v>
      </c>
      <c r="G2210" s="0" t="n">
        <v>0.248437</v>
      </c>
      <c r="H2210" s="0" t="n">
        <v>218400</v>
      </c>
    </row>
    <row r="2211" customFormat="false" ht="15" hidden="false" customHeight="false" outlineLevel="0" collapsed="false">
      <c r="A2211" s="0" t="n">
        <v>2209</v>
      </c>
      <c r="B2211" s="0" t="n">
        <v>4</v>
      </c>
      <c r="C2211" s="0" t="n">
        <v>93</v>
      </c>
      <c r="D2211" s="0" t="n">
        <v>0</v>
      </c>
      <c r="E2211" s="0" t="n">
        <v>0</v>
      </c>
      <c r="F2211" s="0" t="n">
        <v>0</v>
      </c>
      <c r="G2211" s="0" t="n">
        <v>0.215687</v>
      </c>
      <c r="H2211" s="0" t="n">
        <v>218400</v>
      </c>
    </row>
    <row r="2212" customFormat="false" ht="15" hidden="false" customHeight="false" outlineLevel="0" collapsed="false">
      <c r="A2212" s="0" t="n">
        <v>2210</v>
      </c>
      <c r="B2212" s="0" t="n">
        <v>4</v>
      </c>
      <c r="C2212" s="0" t="n">
        <v>93</v>
      </c>
      <c r="D2212" s="0" t="n">
        <v>1</v>
      </c>
      <c r="E2212" s="0" t="n">
        <v>0</v>
      </c>
      <c r="F2212" s="0" t="n">
        <v>0</v>
      </c>
      <c r="G2212" s="0" t="n">
        <v>0.235139</v>
      </c>
      <c r="H2212" s="0" t="n">
        <v>218400</v>
      </c>
    </row>
    <row r="2213" customFormat="false" ht="15" hidden="false" customHeight="false" outlineLevel="0" collapsed="false">
      <c r="A2213" s="0" t="n">
        <v>2211</v>
      </c>
      <c r="B2213" s="0" t="n">
        <v>4</v>
      </c>
      <c r="C2213" s="0" t="n">
        <v>93</v>
      </c>
      <c r="D2213" s="0" t="n">
        <v>2</v>
      </c>
      <c r="E2213" s="0" t="n">
        <v>0</v>
      </c>
      <c r="F2213" s="0" t="n">
        <v>0</v>
      </c>
      <c r="G2213" s="0" t="n">
        <v>0.24353</v>
      </c>
      <c r="H2213" s="0" t="n">
        <v>218400</v>
      </c>
    </row>
    <row r="2214" customFormat="false" ht="15" hidden="false" customHeight="false" outlineLevel="0" collapsed="false">
      <c r="A2214" s="0" t="n">
        <v>2212</v>
      </c>
      <c r="B2214" s="0" t="n">
        <v>4</v>
      </c>
      <c r="C2214" s="0" t="n">
        <v>93</v>
      </c>
      <c r="D2214" s="0" t="n">
        <v>3</v>
      </c>
      <c r="E2214" s="0" t="n">
        <v>0</v>
      </c>
      <c r="F2214" s="0" t="n">
        <v>0</v>
      </c>
      <c r="G2214" s="0" t="n">
        <v>0.162484</v>
      </c>
      <c r="H2214" s="0" t="n">
        <v>218400</v>
      </c>
    </row>
    <row r="2215" customFormat="false" ht="15" hidden="false" customHeight="false" outlineLevel="0" collapsed="false">
      <c r="A2215" s="0" t="n">
        <v>2213</v>
      </c>
      <c r="B2215" s="0" t="n">
        <v>4</v>
      </c>
      <c r="C2215" s="0" t="n">
        <v>93</v>
      </c>
      <c r="D2215" s="0" t="n">
        <v>4</v>
      </c>
      <c r="E2215" s="0" t="n">
        <v>0</v>
      </c>
      <c r="F2215" s="0" t="n">
        <v>0</v>
      </c>
      <c r="G2215" s="0" t="n">
        <v>0.20703</v>
      </c>
      <c r="H2215" s="0" t="n">
        <v>218400</v>
      </c>
    </row>
    <row r="2216" customFormat="false" ht="15" hidden="false" customHeight="false" outlineLevel="0" collapsed="false">
      <c r="A2216" s="0" t="n">
        <v>2214</v>
      </c>
      <c r="B2216" s="0" t="n">
        <v>4</v>
      </c>
      <c r="C2216" s="0" t="n">
        <v>93</v>
      </c>
      <c r="D2216" s="0" t="n">
        <v>5</v>
      </c>
      <c r="E2216" s="0" t="n">
        <v>0</v>
      </c>
      <c r="F2216" s="0" t="n">
        <v>0</v>
      </c>
      <c r="G2216" s="0" t="n">
        <v>0.180254</v>
      </c>
      <c r="H2216" s="0" t="n">
        <v>218400</v>
      </c>
    </row>
    <row r="2217" customFormat="false" ht="15" hidden="false" customHeight="false" outlineLevel="0" collapsed="false">
      <c r="A2217" s="0" t="n">
        <v>2215</v>
      </c>
      <c r="B2217" s="0" t="n">
        <v>4</v>
      </c>
      <c r="C2217" s="0" t="n">
        <v>93</v>
      </c>
      <c r="D2217" s="0" t="n">
        <v>6</v>
      </c>
      <c r="E2217" s="0" t="n">
        <v>0</v>
      </c>
      <c r="F2217" s="0" t="n">
        <v>0.051399</v>
      </c>
      <c r="G2217" s="0" t="n">
        <v>0.185727</v>
      </c>
      <c r="H2217" s="0" t="n">
        <v>218400</v>
      </c>
    </row>
    <row r="2218" customFormat="false" ht="15" hidden="false" customHeight="false" outlineLevel="0" collapsed="false">
      <c r="A2218" s="0" t="n">
        <v>2216</v>
      </c>
      <c r="B2218" s="0" t="n">
        <v>4</v>
      </c>
      <c r="C2218" s="0" t="n">
        <v>93</v>
      </c>
      <c r="D2218" s="0" t="n">
        <v>7</v>
      </c>
      <c r="E2218" s="0" t="n">
        <v>1</v>
      </c>
      <c r="F2218" s="0" t="n">
        <v>0.310604</v>
      </c>
      <c r="G2218" s="0" t="n">
        <v>0.156107</v>
      </c>
      <c r="H2218" s="0" t="n">
        <v>218200</v>
      </c>
    </row>
    <row r="2219" customFormat="false" ht="15" hidden="false" customHeight="false" outlineLevel="0" collapsed="false">
      <c r="A2219" s="0" t="n">
        <v>2217</v>
      </c>
      <c r="B2219" s="0" t="n">
        <v>4</v>
      </c>
      <c r="C2219" s="0" t="n">
        <v>93</v>
      </c>
      <c r="D2219" s="0" t="n">
        <v>8</v>
      </c>
      <c r="E2219" s="0" t="n">
        <v>1</v>
      </c>
      <c r="F2219" s="0" t="n">
        <v>0.623354</v>
      </c>
      <c r="G2219" s="0" t="n">
        <v>0.199293</v>
      </c>
      <c r="H2219" s="0" t="n">
        <v>218000</v>
      </c>
    </row>
    <row r="2220" customFormat="false" ht="15" hidden="false" customHeight="false" outlineLevel="0" collapsed="false">
      <c r="A2220" s="0" t="n">
        <v>2218</v>
      </c>
      <c r="B2220" s="0" t="n">
        <v>4</v>
      </c>
      <c r="C2220" s="0" t="n">
        <v>93</v>
      </c>
      <c r="D2220" s="0" t="n">
        <v>9</v>
      </c>
      <c r="E2220" s="0" t="n">
        <v>0</v>
      </c>
      <c r="F2220" s="0" t="n">
        <v>0.927458</v>
      </c>
      <c r="G2220" s="0" t="n">
        <v>0.221035</v>
      </c>
      <c r="H2220" s="0" t="n">
        <v>218000</v>
      </c>
    </row>
    <row r="2221" customFormat="false" ht="15" hidden="false" customHeight="false" outlineLevel="0" collapsed="false">
      <c r="A2221" s="0" t="n">
        <v>2219</v>
      </c>
      <c r="B2221" s="0" t="n">
        <v>4</v>
      </c>
      <c r="C2221" s="0" t="n">
        <v>93</v>
      </c>
      <c r="D2221" s="0" t="n">
        <v>10</v>
      </c>
      <c r="E2221" s="0" t="n">
        <v>0</v>
      </c>
      <c r="F2221" s="0" t="n">
        <v>1</v>
      </c>
      <c r="G2221" s="0" t="n">
        <v>0.231456</v>
      </c>
      <c r="H2221" s="0" t="n">
        <v>218000</v>
      </c>
    </row>
    <row r="2222" customFormat="false" ht="15" hidden="false" customHeight="false" outlineLevel="0" collapsed="false">
      <c r="A2222" s="0" t="n">
        <v>2220</v>
      </c>
      <c r="B2222" s="0" t="n">
        <v>4</v>
      </c>
      <c r="C2222" s="0" t="n">
        <v>93</v>
      </c>
      <c r="D2222" s="0" t="n">
        <v>11</v>
      </c>
      <c r="E2222" s="0" t="n">
        <v>0</v>
      </c>
      <c r="F2222" s="0" t="n">
        <v>1</v>
      </c>
      <c r="G2222" s="0" t="n">
        <v>0.177874</v>
      </c>
      <c r="H2222" s="0" t="n">
        <v>218000</v>
      </c>
    </row>
    <row r="2223" customFormat="false" ht="15" hidden="false" customHeight="false" outlineLevel="0" collapsed="false">
      <c r="A2223" s="0" t="n">
        <v>2221</v>
      </c>
      <c r="B2223" s="0" t="n">
        <v>4</v>
      </c>
      <c r="C2223" s="0" t="n">
        <v>93</v>
      </c>
      <c r="D2223" s="0" t="n">
        <v>12</v>
      </c>
      <c r="E2223" s="0" t="n">
        <v>0</v>
      </c>
      <c r="F2223" s="0" t="n">
        <v>1</v>
      </c>
      <c r="G2223" s="0" t="n">
        <v>0.185532</v>
      </c>
      <c r="H2223" s="0" t="n">
        <v>218000</v>
      </c>
    </row>
    <row r="2224" customFormat="false" ht="15" hidden="false" customHeight="false" outlineLevel="0" collapsed="false">
      <c r="A2224" s="0" t="n">
        <v>2222</v>
      </c>
      <c r="B2224" s="0" t="n">
        <v>4</v>
      </c>
      <c r="C2224" s="0" t="n">
        <v>93</v>
      </c>
      <c r="D2224" s="0" t="n">
        <v>13</v>
      </c>
      <c r="E2224" s="0" t="n">
        <v>0</v>
      </c>
      <c r="F2224" s="0" t="n">
        <v>1</v>
      </c>
      <c r="G2224" s="0" t="n">
        <v>0.181561</v>
      </c>
      <c r="H2224" s="0" t="n">
        <v>218000</v>
      </c>
    </row>
    <row r="2225" customFormat="false" ht="15" hidden="false" customHeight="false" outlineLevel="0" collapsed="false">
      <c r="A2225" s="0" t="n">
        <v>2223</v>
      </c>
      <c r="B2225" s="0" t="n">
        <v>4</v>
      </c>
      <c r="C2225" s="0" t="n">
        <v>93</v>
      </c>
      <c r="D2225" s="0" t="n">
        <v>14</v>
      </c>
      <c r="E2225" s="0" t="n">
        <v>0</v>
      </c>
      <c r="F2225" s="0" t="n">
        <v>1</v>
      </c>
      <c r="G2225" s="0" t="n">
        <v>0.224069</v>
      </c>
      <c r="H2225" s="0" t="n">
        <v>218000</v>
      </c>
    </row>
    <row r="2226" customFormat="false" ht="15" hidden="false" customHeight="false" outlineLevel="0" collapsed="false">
      <c r="A2226" s="0" t="n">
        <v>2224</v>
      </c>
      <c r="B2226" s="0" t="n">
        <v>4</v>
      </c>
      <c r="C2226" s="0" t="n">
        <v>93</v>
      </c>
      <c r="D2226" s="0" t="n">
        <v>15</v>
      </c>
      <c r="E2226" s="0" t="n">
        <v>0</v>
      </c>
      <c r="F2226" s="0" t="n">
        <v>0.927458</v>
      </c>
      <c r="G2226" s="0" t="n">
        <v>0.262169</v>
      </c>
      <c r="H2226" s="0" t="n">
        <v>218000</v>
      </c>
    </row>
    <row r="2227" customFormat="false" ht="15" hidden="false" customHeight="false" outlineLevel="0" collapsed="false">
      <c r="A2227" s="0" t="n">
        <v>2225</v>
      </c>
      <c r="B2227" s="0" t="n">
        <v>4</v>
      </c>
      <c r="C2227" s="0" t="n">
        <v>93</v>
      </c>
      <c r="D2227" s="0" t="n">
        <v>16</v>
      </c>
      <c r="E2227" s="0" t="n">
        <v>0</v>
      </c>
      <c r="F2227" s="0" t="n">
        <v>0.623354</v>
      </c>
      <c r="G2227" s="0" t="n">
        <v>0.201488</v>
      </c>
      <c r="H2227" s="0" t="n">
        <v>218000</v>
      </c>
    </row>
    <row r="2228" customFormat="false" ht="15" hidden="false" customHeight="false" outlineLevel="0" collapsed="false">
      <c r="A2228" s="0" t="n">
        <v>2226</v>
      </c>
      <c r="B2228" s="0" t="n">
        <v>4</v>
      </c>
      <c r="C2228" s="0" t="n">
        <v>93</v>
      </c>
      <c r="D2228" s="0" t="n">
        <v>17</v>
      </c>
      <c r="E2228" s="0" t="n">
        <v>0</v>
      </c>
      <c r="F2228" s="0" t="n">
        <v>0.310604</v>
      </c>
      <c r="G2228" s="0" t="n">
        <v>0.134935</v>
      </c>
      <c r="H2228" s="0" t="n">
        <v>218000</v>
      </c>
    </row>
    <row r="2229" customFormat="false" ht="15" hidden="false" customHeight="false" outlineLevel="0" collapsed="false">
      <c r="A2229" s="0" t="n">
        <v>2227</v>
      </c>
      <c r="B2229" s="0" t="n">
        <v>4</v>
      </c>
      <c r="C2229" s="0" t="n">
        <v>93</v>
      </c>
      <c r="D2229" s="0" t="n">
        <v>18</v>
      </c>
      <c r="E2229" s="0" t="n">
        <v>0</v>
      </c>
      <c r="F2229" s="0" t="n">
        <v>0.051399</v>
      </c>
      <c r="G2229" s="0" t="n">
        <v>0.127684</v>
      </c>
      <c r="H2229" s="0" t="n">
        <v>218000</v>
      </c>
    </row>
    <row r="2230" customFormat="false" ht="15" hidden="false" customHeight="false" outlineLevel="0" collapsed="false">
      <c r="A2230" s="0" t="n">
        <v>2228</v>
      </c>
      <c r="B2230" s="0" t="n">
        <v>4</v>
      </c>
      <c r="C2230" s="0" t="n">
        <v>93</v>
      </c>
      <c r="D2230" s="0" t="n">
        <v>19</v>
      </c>
      <c r="E2230" s="0" t="n">
        <v>1</v>
      </c>
      <c r="F2230" s="0" t="n">
        <v>0</v>
      </c>
      <c r="G2230" s="0" t="n">
        <v>0.117966</v>
      </c>
      <c r="H2230" s="0" t="n">
        <v>217800</v>
      </c>
    </row>
    <row r="2231" customFormat="false" ht="15" hidden="false" customHeight="false" outlineLevel="0" collapsed="false">
      <c r="A2231" s="0" t="n">
        <v>2229</v>
      </c>
      <c r="B2231" s="0" t="n">
        <v>4</v>
      </c>
      <c r="C2231" s="0" t="n">
        <v>93</v>
      </c>
      <c r="D2231" s="0" t="n">
        <v>20</v>
      </c>
      <c r="E2231" s="0" t="n">
        <v>1</v>
      </c>
      <c r="F2231" s="0" t="n">
        <v>0</v>
      </c>
      <c r="G2231" s="0" t="n">
        <v>0.079799</v>
      </c>
      <c r="H2231" s="0" t="n">
        <v>217600</v>
      </c>
    </row>
    <row r="2232" customFormat="false" ht="15" hidden="false" customHeight="false" outlineLevel="0" collapsed="false">
      <c r="A2232" s="0" t="n">
        <v>2230</v>
      </c>
      <c r="B2232" s="0" t="n">
        <v>4</v>
      </c>
      <c r="C2232" s="0" t="n">
        <v>93</v>
      </c>
      <c r="D2232" s="0" t="n">
        <v>21</v>
      </c>
      <c r="E2232" s="0" t="n">
        <v>0</v>
      </c>
      <c r="F2232" s="0" t="n">
        <v>0</v>
      </c>
      <c r="G2232" s="0" t="n">
        <v>0.115431</v>
      </c>
      <c r="H2232" s="0" t="n">
        <v>217600</v>
      </c>
    </row>
    <row r="2233" customFormat="false" ht="15" hidden="false" customHeight="false" outlineLevel="0" collapsed="false">
      <c r="A2233" s="0" t="n">
        <v>2231</v>
      </c>
      <c r="B2233" s="0" t="n">
        <v>4</v>
      </c>
      <c r="C2233" s="0" t="n">
        <v>93</v>
      </c>
      <c r="D2233" s="0" t="n">
        <v>22</v>
      </c>
      <c r="E2233" s="0" t="n">
        <v>0</v>
      </c>
      <c r="F2233" s="0" t="n">
        <v>0</v>
      </c>
      <c r="G2233" s="0" t="n">
        <v>0.13499</v>
      </c>
      <c r="H2233" s="0" t="n">
        <v>217600</v>
      </c>
    </row>
    <row r="2234" customFormat="false" ht="15" hidden="false" customHeight="false" outlineLevel="0" collapsed="false">
      <c r="A2234" s="0" t="n">
        <v>2232</v>
      </c>
      <c r="B2234" s="0" t="n">
        <v>4</v>
      </c>
      <c r="C2234" s="0" t="n">
        <v>93</v>
      </c>
      <c r="D2234" s="0" t="n">
        <v>23</v>
      </c>
      <c r="E2234" s="0" t="n">
        <v>0</v>
      </c>
      <c r="F2234" s="0" t="n">
        <v>0</v>
      </c>
      <c r="G2234" s="0" t="n">
        <v>0.184234</v>
      </c>
      <c r="H2234" s="0" t="n">
        <v>217600</v>
      </c>
    </row>
    <row r="2235" customFormat="false" ht="15" hidden="false" customHeight="false" outlineLevel="0" collapsed="false">
      <c r="A2235" s="0" t="n">
        <v>2233</v>
      </c>
      <c r="B2235" s="0" t="n">
        <v>4</v>
      </c>
      <c r="C2235" s="0" t="n">
        <v>94</v>
      </c>
      <c r="D2235" s="0" t="n">
        <v>0</v>
      </c>
      <c r="E2235" s="0" t="n">
        <v>0</v>
      </c>
      <c r="F2235" s="0" t="n">
        <v>0</v>
      </c>
      <c r="G2235" s="0" t="n">
        <v>0.186982</v>
      </c>
      <c r="H2235" s="0" t="n">
        <v>217600</v>
      </c>
    </row>
    <row r="2236" customFormat="false" ht="15" hidden="false" customHeight="false" outlineLevel="0" collapsed="false">
      <c r="A2236" s="0" t="n">
        <v>2234</v>
      </c>
      <c r="B2236" s="0" t="n">
        <v>4</v>
      </c>
      <c r="C2236" s="0" t="n">
        <v>94</v>
      </c>
      <c r="D2236" s="0" t="n">
        <v>1</v>
      </c>
      <c r="E2236" s="0" t="n">
        <v>0</v>
      </c>
      <c r="F2236" s="0" t="n">
        <v>0</v>
      </c>
      <c r="G2236" s="0" t="n">
        <v>0.270274</v>
      </c>
      <c r="H2236" s="0" t="n">
        <v>217600</v>
      </c>
    </row>
    <row r="2237" customFormat="false" ht="15" hidden="false" customHeight="false" outlineLevel="0" collapsed="false">
      <c r="A2237" s="0" t="n">
        <v>2235</v>
      </c>
      <c r="B2237" s="0" t="n">
        <v>4</v>
      </c>
      <c r="C2237" s="0" t="n">
        <v>94</v>
      </c>
      <c r="D2237" s="0" t="n">
        <v>2</v>
      </c>
      <c r="E2237" s="0" t="n">
        <v>0</v>
      </c>
      <c r="F2237" s="0" t="n">
        <v>0</v>
      </c>
      <c r="G2237" s="0" t="n">
        <v>0.192091</v>
      </c>
      <c r="H2237" s="0" t="n">
        <v>217600</v>
      </c>
    </row>
    <row r="2238" customFormat="false" ht="15" hidden="false" customHeight="false" outlineLevel="0" collapsed="false">
      <c r="A2238" s="0" t="n">
        <v>2236</v>
      </c>
      <c r="B2238" s="0" t="n">
        <v>4</v>
      </c>
      <c r="C2238" s="0" t="n">
        <v>94</v>
      </c>
      <c r="D2238" s="0" t="n">
        <v>3</v>
      </c>
      <c r="E2238" s="0" t="n">
        <v>0</v>
      </c>
      <c r="F2238" s="0" t="n">
        <v>0</v>
      </c>
      <c r="G2238" s="0" t="n">
        <v>0.247197</v>
      </c>
      <c r="H2238" s="0" t="n">
        <v>217600</v>
      </c>
    </row>
    <row r="2239" customFormat="false" ht="15" hidden="false" customHeight="false" outlineLevel="0" collapsed="false">
      <c r="A2239" s="0" t="n">
        <v>2237</v>
      </c>
      <c r="B2239" s="0" t="n">
        <v>4</v>
      </c>
      <c r="C2239" s="0" t="n">
        <v>94</v>
      </c>
      <c r="D2239" s="0" t="n">
        <v>4</v>
      </c>
      <c r="E2239" s="0" t="n">
        <v>0</v>
      </c>
      <c r="F2239" s="0" t="n">
        <v>0</v>
      </c>
      <c r="G2239" s="0" t="n">
        <v>0.264876</v>
      </c>
      <c r="H2239" s="0" t="n">
        <v>217600</v>
      </c>
    </row>
    <row r="2240" customFormat="false" ht="15" hidden="false" customHeight="false" outlineLevel="0" collapsed="false">
      <c r="A2240" s="0" t="n">
        <v>2238</v>
      </c>
      <c r="B2240" s="0" t="n">
        <v>4</v>
      </c>
      <c r="C2240" s="0" t="n">
        <v>94</v>
      </c>
      <c r="D2240" s="0" t="n">
        <v>5</v>
      </c>
      <c r="E2240" s="0" t="n">
        <v>0</v>
      </c>
      <c r="F2240" s="0" t="n">
        <v>0</v>
      </c>
      <c r="G2240" s="0" t="n">
        <v>0.22762</v>
      </c>
      <c r="H2240" s="0" t="n">
        <v>217600</v>
      </c>
    </row>
    <row r="2241" customFormat="false" ht="15" hidden="false" customHeight="false" outlineLevel="0" collapsed="false">
      <c r="A2241" s="0" t="n">
        <v>2239</v>
      </c>
      <c r="B2241" s="0" t="n">
        <v>4</v>
      </c>
      <c r="C2241" s="0" t="n">
        <v>94</v>
      </c>
      <c r="D2241" s="0" t="n">
        <v>6</v>
      </c>
      <c r="E2241" s="0" t="n">
        <v>0</v>
      </c>
      <c r="F2241" s="0" t="n">
        <v>0.063311</v>
      </c>
      <c r="G2241" s="0" t="n">
        <v>0.29134</v>
      </c>
      <c r="H2241" s="0" t="n">
        <v>217600</v>
      </c>
    </row>
    <row r="2242" customFormat="false" ht="15" hidden="false" customHeight="false" outlineLevel="0" collapsed="false">
      <c r="A2242" s="0" t="n">
        <v>2240</v>
      </c>
      <c r="B2242" s="0" t="n">
        <v>4</v>
      </c>
      <c r="C2242" s="0" t="n">
        <v>94</v>
      </c>
      <c r="D2242" s="0" t="n">
        <v>7</v>
      </c>
      <c r="E2242" s="0" t="n">
        <v>1</v>
      </c>
      <c r="F2242" s="0" t="n">
        <v>0.382591</v>
      </c>
      <c r="G2242" s="0" t="n">
        <v>0.19988</v>
      </c>
      <c r="H2242" s="0" t="n">
        <v>217400</v>
      </c>
    </row>
    <row r="2243" customFormat="false" ht="15" hidden="false" customHeight="false" outlineLevel="0" collapsed="false">
      <c r="A2243" s="0" t="n">
        <v>2241</v>
      </c>
      <c r="B2243" s="0" t="n">
        <v>4</v>
      </c>
      <c r="C2243" s="0" t="n">
        <v>94</v>
      </c>
      <c r="D2243" s="0" t="n">
        <v>8</v>
      </c>
      <c r="E2243" s="0" t="n">
        <v>1</v>
      </c>
      <c r="F2243" s="0" t="n">
        <v>0.767825</v>
      </c>
      <c r="G2243" s="0" t="n">
        <v>0.161706</v>
      </c>
      <c r="H2243" s="0" t="n">
        <v>217200</v>
      </c>
    </row>
    <row r="2244" customFormat="false" ht="15" hidden="false" customHeight="false" outlineLevel="0" collapsed="false">
      <c r="A2244" s="0" t="n">
        <v>2242</v>
      </c>
      <c r="B2244" s="0" t="n">
        <v>4</v>
      </c>
      <c r="C2244" s="0" t="n">
        <v>94</v>
      </c>
      <c r="D2244" s="0" t="n">
        <v>9</v>
      </c>
      <c r="E2244" s="0" t="n">
        <v>0</v>
      </c>
      <c r="F2244" s="0" t="n">
        <v>1</v>
      </c>
      <c r="G2244" s="0" t="n">
        <v>0.209257</v>
      </c>
      <c r="H2244" s="0" t="n">
        <v>217200</v>
      </c>
    </row>
    <row r="2245" customFormat="false" ht="15" hidden="false" customHeight="false" outlineLevel="0" collapsed="false">
      <c r="A2245" s="0" t="n">
        <v>2243</v>
      </c>
      <c r="B2245" s="0" t="n">
        <v>4</v>
      </c>
      <c r="C2245" s="0" t="n">
        <v>94</v>
      </c>
      <c r="D2245" s="0" t="n">
        <v>10</v>
      </c>
      <c r="E2245" s="0" t="n">
        <v>0</v>
      </c>
      <c r="F2245" s="0" t="n">
        <v>1</v>
      </c>
      <c r="G2245" s="0" t="n">
        <v>0.230604</v>
      </c>
      <c r="H2245" s="0" t="n">
        <v>217200</v>
      </c>
    </row>
    <row r="2246" customFormat="false" ht="15" hidden="false" customHeight="false" outlineLevel="0" collapsed="false">
      <c r="A2246" s="0" t="n">
        <v>2244</v>
      </c>
      <c r="B2246" s="0" t="n">
        <v>4</v>
      </c>
      <c r="C2246" s="0" t="n">
        <v>94</v>
      </c>
      <c r="D2246" s="0" t="n">
        <v>11</v>
      </c>
      <c r="E2246" s="0" t="n">
        <v>0</v>
      </c>
      <c r="F2246" s="0" t="n">
        <v>1</v>
      </c>
      <c r="G2246" s="0" t="n">
        <v>0.327619</v>
      </c>
      <c r="H2246" s="0" t="n">
        <v>217200</v>
      </c>
    </row>
    <row r="2247" customFormat="false" ht="15" hidden="false" customHeight="false" outlineLevel="0" collapsed="false">
      <c r="A2247" s="0" t="n">
        <v>2245</v>
      </c>
      <c r="B2247" s="0" t="n">
        <v>4</v>
      </c>
      <c r="C2247" s="0" t="n">
        <v>94</v>
      </c>
      <c r="D2247" s="0" t="n">
        <v>12</v>
      </c>
      <c r="E2247" s="0" t="n">
        <v>0</v>
      </c>
      <c r="F2247" s="0" t="n">
        <v>1</v>
      </c>
      <c r="G2247" s="0" t="n">
        <v>0.223608</v>
      </c>
      <c r="H2247" s="0" t="n">
        <v>217200</v>
      </c>
    </row>
    <row r="2248" customFormat="false" ht="15" hidden="false" customHeight="false" outlineLevel="0" collapsed="false">
      <c r="A2248" s="0" t="n">
        <v>2246</v>
      </c>
      <c r="B2248" s="0" t="n">
        <v>4</v>
      </c>
      <c r="C2248" s="0" t="n">
        <v>94</v>
      </c>
      <c r="D2248" s="0" t="n">
        <v>13</v>
      </c>
      <c r="E2248" s="0" t="n">
        <v>0</v>
      </c>
      <c r="F2248" s="0" t="n">
        <v>1</v>
      </c>
      <c r="G2248" s="0" t="n">
        <v>0.321321</v>
      </c>
      <c r="H2248" s="0" t="n">
        <v>217200</v>
      </c>
    </row>
    <row r="2249" customFormat="false" ht="15" hidden="false" customHeight="false" outlineLevel="0" collapsed="false">
      <c r="A2249" s="0" t="n">
        <v>2247</v>
      </c>
      <c r="B2249" s="0" t="n">
        <v>4</v>
      </c>
      <c r="C2249" s="0" t="n">
        <v>94</v>
      </c>
      <c r="D2249" s="0" t="n">
        <v>14</v>
      </c>
      <c r="E2249" s="0" t="n">
        <v>0</v>
      </c>
      <c r="F2249" s="0" t="n">
        <v>1</v>
      </c>
      <c r="G2249" s="0" t="n">
        <v>0.295325</v>
      </c>
      <c r="H2249" s="0" t="n">
        <v>217200</v>
      </c>
    </row>
    <row r="2250" customFormat="false" ht="15" hidden="false" customHeight="false" outlineLevel="0" collapsed="false">
      <c r="A2250" s="0" t="n">
        <v>2248</v>
      </c>
      <c r="B2250" s="0" t="n">
        <v>4</v>
      </c>
      <c r="C2250" s="0" t="n">
        <v>94</v>
      </c>
      <c r="D2250" s="0" t="n">
        <v>15</v>
      </c>
      <c r="E2250" s="0" t="n">
        <v>0</v>
      </c>
      <c r="F2250" s="0" t="n">
        <v>1</v>
      </c>
      <c r="G2250" s="0" t="n">
        <v>0.288645</v>
      </c>
      <c r="H2250" s="0" t="n">
        <v>217200</v>
      </c>
    </row>
    <row r="2251" customFormat="false" ht="15" hidden="false" customHeight="false" outlineLevel="0" collapsed="false">
      <c r="A2251" s="0" t="n">
        <v>2249</v>
      </c>
      <c r="B2251" s="0" t="n">
        <v>4</v>
      </c>
      <c r="C2251" s="0" t="n">
        <v>94</v>
      </c>
      <c r="D2251" s="0" t="n">
        <v>16</v>
      </c>
      <c r="E2251" s="0" t="n">
        <v>0</v>
      </c>
      <c r="F2251" s="0" t="n">
        <v>0.767825</v>
      </c>
      <c r="G2251" s="0" t="n">
        <v>0.385759</v>
      </c>
      <c r="H2251" s="0" t="n">
        <v>217200</v>
      </c>
    </row>
    <row r="2252" customFormat="false" ht="15" hidden="false" customHeight="false" outlineLevel="0" collapsed="false">
      <c r="A2252" s="0" t="n">
        <v>2250</v>
      </c>
      <c r="B2252" s="0" t="n">
        <v>4</v>
      </c>
      <c r="C2252" s="0" t="n">
        <v>94</v>
      </c>
      <c r="D2252" s="0" t="n">
        <v>17</v>
      </c>
      <c r="E2252" s="0" t="n">
        <v>0</v>
      </c>
      <c r="F2252" s="0" t="n">
        <v>0.382591</v>
      </c>
      <c r="G2252" s="0" t="n">
        <v>0.417353</v>
      </c>
      <c r="H2252" s="0" t="n">
        <v>217200</v>
      </c>
    </row>
    <row r="2253" customFormat="false" ht="15" hidden="false" customHeight="false" outlineLevel="0" collapsed="false">
      <c r="A2253" s="0" t="n">
        <v>2251</v>
      </c>
      <c r="B2253" s="0" t="n">
        <v>4</v>
      </c>
      <c r="C2253" s="0" t="n">
        <v>94</v>
      </c>
      <c r="D2253" s="0" t="n">
        <v>18</v>
      </c>
      <c r="E2253" s="0" t="n">
        <v>0</v>
      </c>
      <c r="F2253" s="0" t="n">
        <v>0.063311</v>
      </c>
      <c r="G2253" s="0" t="n">
        <v>0.439142</v>
      </c>
      <c r="H2253" s="0" t="n">
        <v>217200</v>
      </c>
    </row>
    <row r="2254" customFormat="false" ht="15" hidden="false" customHeight="false" outlineLevel="0" collapsed="false">
      <c r="A2254" s="0" t="n">
        <v>2252</v>
      </c>
      <c r="B2254" s="0" t="n">
        <v>4</v>
      </c>
      <c r="C2254" s="0" t="n">
        <v>94</v>
      </c>
      <c r="D2254" s="0" t="n">
        <v>19</v>
      </c>
      <c r="E2254" s="0" t="n">
        <v>1</v>
      </c>
      <c r="F2254" s="0" t="n">
        <v>0</v>
      </c>
      <c r="G2254" s="0" t="n">
        <v>0.518323</v>
      </c>
      <c r="H2254" s="0" t="n">
        <v>217000</v>
      </c>
    </row>
    <row r="2255" customFormat="false" ht="15" hidden="false" customHeight="false" outlineLevel="0" collapsed="false">
      <c r="A2255" s="0" t="n">
        <v>2253</v>
      </c>
      <c r="B2255" s="0" t="n">
        <v>4</v>
      </c>
      <c r="C2255" s="0" t="n">
        <v>94</v>
      </c>
      <c r="D2255" s="0" t="n">
        <v>20</v>
      </c>
      <c r="E2255" s="0" t="n">
        <v>1</v>
      </c>
      <c r="F2255" s="0" t="n">
        <v>0</v>
      </c>
      <c r="G2255" s="0" t="n">
        <v>0.569975</v>
      </c>
      <c r="H2255" s="0" t="n">
        <v>216800</v>
      </c>
    </row>
    <row r="2256" customFormat="false" ht="15" hidden="false" customHeight="false" outlineLevel="0" collapsed="false">
      <c r="A2256" s="0" t="n">
        <v>2254</v>
      </c>
      <c r="B2256" s="0" t="n">
        <v>4</v>
      </c>
      <c r="C2256" s="0" t="n">
        <v>94</v>
      </c>
      <c r="D2256" s="0" t="n">
        <v>21</v>
      </c>
      <c r="E2256" s="0" t="n">
        <v>0</v>
      </c>
      <c r="F2256" s="0" t="n">
        <v>0</v>
      </c>
      <c r="G2256" s="0" t="n">
        <v>0.672989</v>
      </c>
      <c r="H2256" s="0" t="n">
        <v>216800</v>
      </c>
    </row>
    <row r="2257" customFormat="false" ht="15" hidden="false" customHeight="false" outlineLevel="0" collapsed="false">
      <c r="A2257" s="0" t="n">
        <v>2255</v>
      </c>
      <c r="B2257" s="0" t="n">
        <v>4</v>
      </c>
      <c r="C2257" s="0" t="n">
        <v>94</v>
      </c>
      <c r="D2257" s="0" t="n">
        <v>22</v>
      </c>
      <c r="E2257" s="0" t="n">
        <v>0</v>
      </c>
      <c r="F2257" s="0" t="n">
        <v>0</v>
      </c>
      <c r="G2257" s="0" t="n">
        <v>0.638541</v>
      </c>
      <c r="H2257" s="0" t="n">
        <v>216800</v>
      </c>
    </row>
    <row r="2258" customFormat="false" ht="15" hidden="false" customHeight="false" outlineLevel="0" collapsed="false">
      <c r="A2258" s="0" t="n">
        <v>2256</v>
      </c>
      <c r="B2258" s="0" t="n">
        <v>4</v>
      </c>
      <c r="C2258" s="0" t="n">
        <v>94</v>
      </c>
      <c r="D2258" s="0" t="n">
        <v>23</v>
      </c>
      <c r="E2258" s="0" t="n">
        <v>0</v>
      </c>
      <c r="F2258" s="0" t="n">
        <v>0</v>
      </c>
      <c r="G2258" s="0" t="n">
        <v>0.614216</v>
      </c>
      <c r="H2258" s="0" t="n">
        <v>216800</v>
      </c>
    </row>
    <row r="2259" customFormat="false" ht="15" hidden="false" customHeight="false" outlineLevel="0" collapsed="false">
      <c r="A2259" s="0" t="n">
        <v>2257</v>
      </c>
      <c r="B2259" s="0" t="n">
        <v>4</v>
      </c>
      <c r="C2259" s="0" t="n">
        <v>95</v>
      </c>
      <c r="D2259" s="0" t="n">
        <v>0</v>
      </c>
      <c r="E2259" s="0" t="n">
        <v>0</v>
      </c>
      <c r="F2259" s="0" t="n">
        <v>0</v>
      </c>
      <c r="G2259" s="0" t="n">
        <v>0.628826</v>
      </c>
      <c r="H2259" s="0" t="n">
        <v>216800</v>
      </c>
    </row>
    <row r="2260" customFormat="false" ht="15" hidden="false" customHeight="false" outlineLevel="0" collapsed="false">
      <c r="A2260" s="0" t="n">
        <v>2258</v>
      </c>
      <c r="B2260" s="0" t="n">
        <v>4</v>
      </c>
      <c r="C2260" s="0" t="n">
        <v>95</v>
      </c>
      <c r="D2260" s="0" t="n">
        <v>1</v>
      </c>
      <c r="E2260" s="0" t="n">
        <v>0</v>
      </c>
      <c r="F2260" s="0" t="n">
        <v>0</v>
      </c>
      <c r="G2260" s="0" t="n">
        <v>0.390765</v>
      </c>
      <c r="H2260" s="0" t="n">
        <v>216800</v>
      </c>
    </row>
    <row r="2261" customFormat="false" ht="15" hidden="false" customHeight="false" outlineLevel="0" collapsed="false">
      <c r="A2261" s="0" t="n">
        <v>2259</v>
      </c>
      <c r="B2261" s="0" t="n">
        <v>4</v>
      </c>
      <c r="C2261" s="0" t="n">
        <v>95</v>
      </c>
      <c r="D2261" s="0" t="n">
        <v>2</v>
      </c>
      <c r="E2261" s="0" t="n">
        <v>0</v>
      </c>
      <c r="F2261" s="0" t="n">
        <v>0</v>
      </c>
      <c r="G2261" s="0" t="n">
        <v>0.450339</v>
      </c>
      <c r="H2261" s="0" t="n">
        <v>216800</v>
      </c>
    </row>
    <row r="2262" customFormat="false" ht="15" hidden="false" customHeight="false" outlineLevel="0" collapsed="false">
      <c r="A2262" s="0" t="n">
        <v>2260</v>
      </c>
      <c r="B2262" s="0" t="n">
        <v>4</v>
      </c>
      <c r="C2262" s="0" t="n">
        <v>95</v>
      </c>
      <c r="D2262" s="0" t="n">
        <v>3</v>
      </c>
      <c r="E2262" s="0" t="n">
        <v>0</v>
      </c>
      <c r="F2262" s="0" t="n">
        <v>0</v>
      </c>
      <c r="G2262" s="0" t="n">
        <v>0.393401</v>
      </c>
      <c r="H2262" s="0" t="n">
        <v>216800</v>
      </c>
    </row>
    <row r="2263" customFormat="false" ht="15" hidden="false" customHeight="false" outlineLevel="0" collapsed="false">
      <c r="A2263" s="0" t="n">
        <v>2261</v>
      </c>
      <c r="B2263" s="0" t="n">
        <v>4</v>
      </c>
      <c r="C2263" s="0" t="n">
        <v>95</v>
      </c>
      <c r="D2263" s="0" t="n">
        <v>4</v>
      </c>
      <c r="E2263" s="0" t="n">
        <v>0</v>
      </c>
      <c r="F2263" s="0" t="n">
        <v>0</v>
      </c>
      <c r="G2263" s="0" t="n">
        <v>0.445916</v>
      </c>
      <c r="H2263" s="0" t="n">
        <v>216800</v>
      </c>
    </row>
    <row r="2264" customFormat="false" ht="15" hidden="false" customHeight="false" outlineLevel="0" collapsed="false">
      <c r="A2264" s="0" t="n">
        <v>2262</v>
      </c>
      <c r="B2264" s="0" t="n">
        <v>4</v>
      </c>
      <c r="C2264" s="0" t="n">
        <v>95</v>
      </c>
      <c r="D2264" s="0" t="n">
        <v>5</v>
      </c>
      <c r="E2264" s="0" t="n">
        <v>0</v>
      </c>
      <c r="F2264" s="0" t="n">
        <v>0</v>
      </c>
      <c r="G2264" s="0" t="n">
        <v>0.508008</v>
      </c>
      <c r="H2264" s="0" t="n">
        <v>216800</v>
      </c>
    </row>
    <row r="2265" customFormat="false" ht="15" hidden="false" customHeight="false" outlineLevel="0" collapsed="false">
      <c r="A2265" s="0" t="n">
        <v>2263</v>
      </c>
      <c r="B2265" s="0" t="n">
        <v>4</v>
      </c>
      <c r="C2265" s="0" t="n">
        <v>95</v>
      </c>
      <c r="D2265" s="0" t="n">
        <v>6</v>
      </c>
      <c r="E2265" s="0" t="n">
        <v>0</v>
      </c>
      <c r="F2265" s="0" t="n">
        <v>0.056729</v>
      </c>
      <c r="G2265" s="0" t="n">
        <v>0.445941</v>
      </c>
      <c r="H2265" s="0" t="n">
        <v>216800</v>
      </c>
    </row>
    <row r="2266" customFormat="false" ht="15" hidden="false" customHeight="false" outlineLevel="0" collapsed="false">
      <c r="A2266" s="0" t="n">
        <v>2264</v>
      </c>
      <c r="B2266" s="0" t="n">
        <v>4</v>
      </c>
      <c r="C2266" s="0" t="n">
        <v>95</v>
      </c>
      <c r="D2266" s="0" t="n">
        <v>7</v>
      </c>
      <c r="E2266" s="0" t="n">
        <v>1</v>
      </c>
      <c r="F2266" s="0" t="n">
        <v>0.342815</v>
      </c>
      <c r="G2266" s="0" t="n">
        <v>0.422878</v>
      </c>
      <c r="H2266" s="0" t="n">
        <v>216600</v>
      </c>
    </row>
    <row r="2267" customFormat="false" ht="15" hidden="false" customHeight="false" outlineLevel="0" collapsed="false">
      <c r="A2267" s="0" t="n">
        <v>2265</v>
      </c>
      <c r="B2267" s="0" t="n">
        <v>4</v>
      </c>
      <c r="C2267" s="0" t="n">
        <v>95</v>
      </c>
      <c r="D2267" s="0" t="n">
        <v>8</v>
      </c>
      <c r="E2267" s="0" t="n">
        <v>1</v>
      </c>
      <c r="F2267" s="0" t="n">
        <v>0.687999</v>
      </c>
      <c r="G2267" s="0" t="n">
        <v>0.319516</v>
      </c>
      <c r="H2267" s="0" t="n">
        <v>216400</v>
      </c>
    </row>
    <row r="2268" customFormat="false" ht="15" hidden="false" customHeight="false" outlineLevel="0" collapsed="false">
      <c r="A2268" s="0" t="n">
        <v>2266</v>
      </c>
      <c r="B2268" s="0" t="n">
        <v>4</v>
      </c>
      <c r="C2268" s="0" t="n">
        <v>95</v>
      </c>
      <c r="D2268" s="0" t="n">
        <v>9</v>
      </c>
      <c r="E2268" s="0" t="n">
        <v>0</v>
      </c>
      <c r="F2268" s="0" t="n">
        <v>1</v>
      </c>
      <c r="G2268" s="0" t="n">
        <v>0.392304</v>
      </c>
      <c r="H2268" s="0" t="n">
        <v>216400</v>
      </c>
    </row>
    <row r="2269" customFormat="false" ht="15" hidden="false" customHeight="false" outlineLevel="0" collapsed="false">
      <c r="A2269" s="0" t="n">
        <v>2267</v>
      </c>
      <c r="B2269" s="0" t="n">
        <v>4</v>
      </c>
      <c r="C2269" s="0" t="n">
        <v>95</v>
      </c>
      <c r="D2269" s="0" t="n">
        <v>10</v>
      </c>
      <c r="E2269" s="0" t="n">
        <v>0</v>
      </c>
      <c r="F2269" s="0" t="n">
        <v>1</v>
      </c>
      <c r="G2269" s="0" t="n">
        <v>0.413255</v>
      </c>
      <c r="H2269" s="0" t="n">
        <v>216400</v>
      </c>
    </row>
    <row r="2270" customFormat="false" ht="15" hidden="false" customHeight="false" outlineLevel="0" collapsed="false">
      <c r="A2270" s="0" t="n">
        <v>2268</v>
      </c>
      <c r="B2270" s="0" t="n">
        <v>4</v>
      </c>
      <c r="C2270" s="0" t="n">
        <v>95</v>
      </c>
      <c r="D2270" s="0" t="n">
        <v>11</v>
      </c>
      <c r="E2270" s="0" t="n">
        <v>0</v>
      </c>
      <c r="F2270" s="0" t="n">
        <v>1</v>
      </c>
      <c r="G2270" s="0" t="n">
        <v>0.653397</v>
      </c>
      <c r="H2270" s="0" t="n">
        <v>216400</v>
      </c>
    </row>
    <row r="2271" customFormat="false" ht="15" hidden="false" customHeight="false" outlineLevel="0" collapsed="false">
      <c r="A2271" s="0" t="n">
        <v>2269</v>
      </c>
      <c r="B2271" s="0" t="n">
        <v>4</v>
      </c>
      <c r="C2271" s="0" t="n">
        <v>95</v>
      </c>
      <c r="D2271" s="0" t="n">
        <v>12</v>
      </c>
      <c r="E2271" s="0" t="n">
        <v>0</v>
      </c>
      <c r="F2271" s="0" t="n">
        <v>1</v>
      </c>
      <c r="G2271" s="0" t="n">
        <v>0.614493</v>
      </c>
      <c r="H2271" s="0" t="n">
        <v>216400</v>
      </c>
    </row>
    <row r="2272" customFormat="false" ht="15" hidden="false" customHeight="false" outlineLevel="0" collapsed="false">
      <c r="A2272" s="0" t="n">
        <v>2270</v>
      </c>
      <c r="B2272" s="0" t="n">
        <v>4</v>
      </c>
      <c r="C2272" s="0" t="n">
        <v>95</v>
      </c>
      <c r="D2272" s="0" t="n">
        <v>13</v>
      </c>
      <c r="E2272" s="0" t="n">
        <v>0</v>
      </c>
      <c r="F2272" s="0" t="n">
        <v>1</v>
      </c>
      <c r="G2272" s="0" t="n">
        <v>0.488479</v>
      </c>
      <c r="H2272" s="0" t="n">
        <v>216400</v>
      </c>
    </row>
    <row r="2273" customFormat="false" ht="15" hidden="false" customHeight="false" outlineLevel="0" collapsed="false">
      <c r="A2273" s="0" t="n">
        <v>2271</v>
      </c>
      <c r="B2273" s="0" t="n">
        <v>4</v>
      </c>
      <c r="C2273" s="0" t="n">
        <v>95</v>
      </c>
      <c r="D2273" s="0" t="n">
        <v>14</v>
      </c>
      <c r="E2273" s="0" t="n">
        <v>0</v>
      </c>
      <c r="F2273" s="0" t="n">
        <v>1</v>
      </c>
      <c r="G2273" s="0" t="n">
        <v>0.400274</v>
      </c>
      <c r="H2273" s="0" t="n">
        <v>216400</v>
      </c>
    </row>
    <row r="2274" customFormat="false" ht="15" hidden="false" customHeight="false" outlineLevel="0" collapsed="false">
      <c r="A2274" s="0" t="n">
        <v>2272</v>
      </c>
      <c r="B2274" s="0" t="n">
        <v>4</v>
      </c>
      <c r="C2274" s="0" t="n">
        <v>95</v>
      </c>
      <c r="D2274" s="0" t="n">
        <v>15</v>
      </c>
      <c r="E2274" s="0" t="n">
        <v>0</v>
      </c>
      <c r="F2274" s="0" t="n">
        <v>1</v>
      </c>
      <c r="G2274" s="0" t="n">
        <v>0.307352</v>
      </c>
      <c r="H2274" s="0" t="n">
        <v>216400</v>
      </c>
    </row>
    <row r="2275" customFormat="false" ht="15" hidden="false" customHeight="false" outlineLevel="0" collapsed="false">
      <c r="A2275" s="0" t="n">
        <v>2273</v>
      </c>
      <c r="B2275" s="0" t="n">
        <v>4</v>
      </c>
      <c r="C2275" s="0" t="n">
        <v>95</v>
      </c>
      <c r="D2275" s="0" t="n">
        <v>16</v>
      </c>
      <c r="E2275" s="0" t="n">
        <v>0</v>
      </c>
      <c r="F2275" s="0" t="n">
        <v>0.687999</v>
      </c>
      <c r="G2275" s="0" t="n">
        <v>0.439583</v>
      </c>
      <c r="H2275" s="0" t="n">
        <v>216400</v>
      </c>
    </row>
    <row r="2276" customFormat="false" ht="15" hidden="false" customHeight="false" outlineLevel="0" collapsed="false">
      <c r="A2276" s="0" t="n">
        <v>2274</v>
      </c>
      <c r="B2276" s="0" t="n">
        <v>4</v>
      </c>
      <c r="C2276" s="0" t="n">
        <v>95</v>
      </c>
      <c r="D2276" s="0" t="n">
        <v>17</v>
      </c>
      <c r="E2276" s="0" t="n">
        <v>0</v>
      </c>
      <c r="F2276" s="0" t="n">
        <v>0.342815</v>
      </c>
      <c r="G2276" s="0" t="n">
        <v>0.323907</v>
      </c>
      <c r="H2276" s="0" t="n">
        <v>216400</v>
      </c>
    </row>
    <row r="2277" customFormat="false" ht="15" hidden="false" customHeight="false" outlineLevel="0" collapsed="false">
      <c r="A2277" s="0" t="n">
        <v>2275</v>
      </c>
      <c r="B2277" s="0" t="n">
        <v>4</v>
      </c>
      <c r="C2277" s="0" t="n">
        <v>95</v>
      </c>
      <c r="D2277" s="0" t="n">
        <v>18</v>
      </c>
      <c r="E2277" s="0" t="n">
        <v>0</v>
      </c>
      <c r="F2277" s="0" t="n">
        <v>0.056729</v>
      </c>
      <c r="G2277" s="0" t="n">
        <v>0.251999</v>
      </c>
      <c r="H2277" s="0" t="n">
        <v>216400</v>
      </c>
    </row>
    <row r="2278" customFormat="false" ht="15" hidden="false" customHeight="false" outlineLevel="0" collapsed="false">
      <c r="A2278" s="0" t="n">
        <v>2276</v>
      </c>
      <c r="B2278" s="0" t="n">
        <v>4</v>
      </c>
      <c r="C2278" s="0" t="n">
        <v>95</v>
      </c>
      <c r="D2278" s="0" t="n">
        <v>19</v>
      </c>
      <c r="E2278" s="0" t="n">
        <v>1</v>
      </c>
      <c r="F2278" s="0" t="n">
        <v>0</v>
      </c>
      <c r="G2278" s="0" t="n">
        <v>0.169885</v>
      </c>
      <c r="H2278" s="0" t="n">
        <v>216200</v>
      </c>
    </row>
    <row r="2279" customFormat="false" ht="15" hidden="false" customHeight="false" outlineLevel="0" collapsed="false">
      <c r="A2279" s="0" t="n">
        <v>2277</v>
      </c>
      <c r="B2279" s="0" t="n">
        <v>4</v>
      </c>
      <c r="C2279" s="0" t="n">
        <v>95</v>
      </c>
      <c r="D2279" s="0" t="n">
        <v>20</v>
      </c>
      <c r="E2279" s="0" t="n">
        <v>1</v>
      </c>
      <c r="F2279" s="0" t="n">
        <v>0</v>
      </c>
      <c r="G2279" s="0" t="n">
        <v>0.121963</v>
      </c>
      <c r="H2279" s="0" t="n">
        <v>216000</v>
      </c>
    </row>
    <row r="2280" customFormat="false" ht="15" hidden="false" customHeight="false" outlineLevel="0" collapsed="false">
      <c r="A2280" s="0" t="n">
        <v>2278</v>
      </c>
      <c r="B2280" s="0" t="n">
        <v>4</v>
      </c>
      <c r="C2280" s="0" t="n">
        <v>95</v>
      </c>
      <c r="D2280" s="0" t="n">
        <v>21</v>
      </c>
      <c r="E2280" s="0" t="n">
        <v>0</v>
      </c>
      <c r="F2280" s="0" t="n">
        <v>0</v>
      </c>
      <c r="G2280" s="0" t="n">
        <v>0.201213</v>
      </c>
      <c r="H2280" s="0" t="n">
        <v>216000</v>
      </c>
    </row>
    <row r="2281" customFormat="false" ht="15" hidden="false" customHeight="false" outlineLevel="0" collapsed="false">
      <c r="A2281" s="0" t="n">
        <v>2279</v>
      </c>
      <c r="B2281" s="0" t="n">
        <v>4</v>
      </c>
      <c r="C2281" s="0" t="n">
        <v>95</v>
      </c>
      <c r="D2281" s="0" t="n">
        <v>22</v>
      </c>
      <c r="E2281" s="0" t="n">
        <v>0</v>
      </c>
      <c r="F2281" s="0" t="n">
        <v>0</v>
      </c>
      <c r="G2281" s="0" t="n">
        <v>0.210966</v>
      </c>
      <c r="H2281" s="0" t="n">
        <v>216000</v>
      </c>
    </row>
    <row r="2282" customFormat="false" ht="15" hidden="false" customHeight="false" outlineLevel="0" collapsed="false">
      <c r="A2282" s="0" t="n">
        <v>2280</v>
      </c>
      <c r="B2282" s="0" t="n">
        <v>4</v>
      </c>
      <c r="C2282" s="0" t="n">
        <v>95</v>
      </c>
      <c r="D2282" s="0" t="n">
        <v>23</v>
      </c>
      <c r="E2282" s="0" t="n">
        <v>0</v>
      </c>
      <c r="F2282" s="0" t="n">
        <v>0</v>
      </c>
      <c r="G2282" s="0" t="n">
        <v>0.201206</v>
      </c>
      <c r="H2282" s="0" t="n">
        <v>216000</v>
      </c>
    </row>
    <row r="2283" customFormat="false" ht="15" hidden="false" customHeight="false" outlineLevel="0" collapsed="false">
      <c r="A2283" s="0" t="n">
        <v>2281</v>
      </c>
      <c r="B2283" s="0" t="n">
        <v>4</v>
      </c>
      <c r="C2283" s="0" t="n">
        <v>96</v>
      </c>
      <c r="D2283" s="0" t="n">
        <v>0</v>
      </c>
      <c r="E2283" s="0" t="n">
        <v>0</v>
      </c>
      <c r="F2283" s="0" t="n">
        <v>0</v>
      </c>
      <c r="G2283" s="0" t="n">
        <v>0.1551</v>
      </c>
      <c r="H2283" s="0" t="n">
        <v>216000</v>
      </c>
    </row>
    <row r="2284" customFormat="false" ht="15" hidden="false" customHeight="false" outlineLevel="0" collapsed="false">
      <c r="A2284" s="0" t="n">
        <v>2282</v>
      </c>
      <c r="B2284" s="0" t="n">
        <v>4</v>
      </c>
      <c r="C2284" s="0" t="n">
        <v>96</v>
      </c>
      <c r="D2284" s="0" t="n">
        <v>1</v>
      </c>
      <c r="E2284" s="0" t="n">
        <v>0</v>
      </c>
      <c r="F2284" s="0" t="n">
        <v>0</v>
      </c>
      <c r="G2284" s="0" t="n">
        <v>0.136297</v>
      </c>
      <c r="H2284" s="0" t="n">
        <v>216000</v>
      </c>
    </row>
    <row r="2285" customFormat="false" ht="15" hidden="false" customHeight="false" outlineLevel="0" collapsed="false">
      <c r="A2285" s="0" t="n">
        <v>2283</v>
      </c>
      <c r="B2285" s="0" t="n">
        <v>4</v>
      </c>
      <c r="C2285" s="0" t="n">
        <v>96</v>
      </c>
      <c r="D2285" s="0" t="n">
        <v>2</v>
      </c>
      <c r="E2285" s="0" t="n">
        <v>0</v>
      </c>
      <c r="F2285" s="0" t="n">
        <v>0</v>
      </c>
      <c r="G2285" s="0" t="n">
        <v>0.113572</v>
      </c>
      <c r="H2285" s="0" t="n">
        <v>216000</v>
      </c>
    </row>
    <row r="2286" customFormat="false" ht="15" hidden="false" customHeight="false" outlineLevel="0" collapsed="false">
      <c r="A2286" s="0" t="n">
        <v>2284</v>
      </c>
      <c r="B2286" s="0" t="n">
        <v>4</v>
      </c>
      <c r="C2286" s="0" t="n">
        <v>96</v>
      </c>
      <c r="D2286" s="0" t="n">
        <v>3</v>
      </c>
      <c r="E2286" s="0" t="n">
        <v>0</v>
      </c>
      <c r="F2286" s="0" t="n">
        <v>0</v>
      </c>
      <c r="G2286" s="0" t="n">
        <v>0.167125</v>
      </c>
      <c r="H2286" s="0" t="n">
        <v>216000</v>
      </c>
    </row>
    <row r="2287" customFormat="false" ht="15" hidden="false" customHeight="false" outlineLevel="0" collapsed="false">
      <c r="A2287" s="0" t="n">
        <v>2285</v>
      </c>
      <c r="B2287" s="0" t="n">
        <v>4</v>
      </c>
      <c r="C2287" s="0" t="n">
        <v>96</v>
      </c>
      <c r="D2287" s="0" t="n">
        <v>4</v>
      </c>
      <c r="E2287" s="0" t="n">
        <v>0</v>
      </c>
      <c r="F2287" s="0" t="n">
        <v>0</v>
      </c>
      <c r="G2287" s="0" t="n">
        <v>0.156894</v>
      </c>
      <c r="H2287" s="0" t="n">
        <v>216000</v>
      </c>
    </row>
    <row r="2288" customFormat="false" ht="15" hidden="false" customHeight="false" outlineLevel="0" collapsed="false">
      <c r="A2288" s="0" t="n">
        <v>2286</v>
      </c>
      <c r="B2288" s="0" t="n">
        <v>4</v>
      </c>
      <c r="C2288" s="0" t="n">
        <v>96</v>
      </c>
      <c r="D2288" s="0" t="n">
        <v>5</v>
      </c>
      <c r="E2288" s="0" t="n">
        <v>0</v>
      </c>
      <c r="F2288" s="0" t="n">
        <v>0</v>
      </c>
      <c r="G2288" s="0" t="n">
        <v>0.139438</v>
      </c>
      <c r="H2288" s="0" t="n">
        <v>216000</v>
      </c>
    </row>
    <row r="2289" customFormat="false" ht="15" hidden="false" customHeight="false" outlineLevel="0" collapsed="false">
      <c r="A2289" s="0" t="n">
        <v>2287</v>
      </c>
      <c r="B2289" s="0" t="n">
        <v>4</v>
      </c>
      <c r="C2289" s="0" t="n">
        <v>96</v>
      </c>
      <c r="D2289" s="0" t="n">
        <v>6</v>
      </c>
      <c r="E2289" s="0" t="n">
        <v>0</v>
      </c>
      <c r="F2289" s="0" t="n">
        <v>0.044887</v>
      </c>
      <c r="G2289" s="0" t="n">
        <v>0.131205</v>
      </c>
      <c r="H2289" s="0" t="n">
        <v>216000</v>
      </c>
    </row>
    <row r="2290" customFormat="false" ht="15" hidden="false" customHeight="false" outlineLevel="0" collapsed="false">
      <c r="A2290" s="0" t="n">
        <v>2288</v>
      </c>
      <c r="B2290" s="0" t="n">
        <v>4</v>
      </c>
      <c r="C2290" s="0" t="n">
        <v>96</v>
      </c>
      <c r="D2290" s="0" t="n">
        <v>7</v>
      </c>
      <c r="E2290" s="0" t="n">
        <v>1</v>
      </c>
      <c r="F2290" s="0" t="n">
        <v>0.271254</v>
      </c>
      <c r="G2290" s="0" t="n">
        <v>0.193561</v>
      </c>
      <c r="H2290" s="0" t="n">
        <v>215800</v>
      </c>
    </row>
    <row r="2291" customFormat="false" ht="15" hidden="false" customHeight="false" outlineLevel="0" collapsed="false">
      <c r="A2291" s="0" t="n">
        <v>2289</v>
      </c>
      <c r="B2291" s="0" t="n">
        <v>4</v>
      </c>
      <c r="C2291" s="0" t="n">
        <v>96</v>
      </c>
      <c r="D2291" s="0" t="n">
        <v>8</v>
      </c>
      <c r="E2291" s="0" t="n">
        <v>1</v>
      </c>
      <c r="F2291" s="0" t="n">
        <v>0.544382</v>
      </c>
      <c r="G2291" s="0" t="n">
        <v>0.254641</v>
      </c>
      <c r="H2291" s="0" t="n">
        <v>215600</v>
      </c>
    </row>
    <row r="2292" customFormat="false" ht="15" hidden="false" customHeight="false" outlineLevel="0" collapsed="false">
      <c r="A2292" s="0" t="n">
        <v>2290</v>
      </c>
      <c r="B2292" s="0" t="n">
        <v>4</v>
      </c>
      <c r="C2292" s="0" t="n">
        <v>96</v>
      </c>
      <c r="D2292" s="0" t="n">
        <v>9</v>
      </c>
      <c r="E2292" s="0" t="n">
        <v>0</v>
      </c>
      <c r="F2292" s="0" t="n">
        <v>0.80996</v>
      </c>
      <c r="G2292" s="0" t="n">
        <v>0.278262</v>
      </c>
      <c r="H2292" s="0" t="n">
        <v>215600</v>
      </c>
    </row>
    <row r="2293" customFormat="false" ht="15" hidden="false" customHeight="false" outlineLevel="0" collapsed="false">
      <c r="A2293" s="0" t="n">
        <v>2291</v>
      </c>
      <c r="B2293" s="0" t="n">
        <v>4</v>
      </c>
      <c r="C2293" s="0" t="n">
        <v>96</v>
      </c>
      <c r="D2293" s="0" t="n">
        <v>10</v>
      </c>
      <c r="E2293" s="0" t="n">
        <v>0</v>
      </c>
      <c r="F2293" s="0" t="n">
        <v>1</v>
      </c>
      <c r="G2293" s="0" t="n">
        <v>0.28658</v>
      </c>
      <c r="H2293" s="0" t="n">
        <v>215600</v>
      </c>
    </row>
    <row r="2294" customFormat="false" ht="15" hidden="false" customHeight="false" outlineLevel="0" collapsed="false">
      <c r="A2294" s="0" t="n">
        <v>2292</v>
      </c>
      <c r="B2294" s="0" t="n">
        <v>4</v>
      </c>
      <c r="C2294" s="0" t="n">
        <v>96</v>
      </c>
      <c r="D2294" s="0" t="n">
        <v>11</v>
      </c>
      <c r="E2294" s="0" t="n">
        <v>0</v>
      </c>
      <c r="F2294" s="0" t="n">
        <v>1</v>
      </c>
      <c r="G2294" s="0" t="n">
        <v>0.288048</v>
      </c>
      <c r="H2294" s="0" t="n">
        <v>215600</v>
      </c>
    </row>
    <row r="2295" customFormat="false" ht="15" hidden="false" customHeight="false" outlineLevel="0" collapsed="false">
      <c r="A2295" s="0" t="n">
        <v>2293</v>
      </c>
      <c r="B2295" s="0" t="n">
        <v>4</v>
      </c>
      <c r="C2295" s="0" t="n">
        <v>96</v>
      </c>
      <c r="D2295" s="0" t="n">
        <v>12</v>
      </c>
      <c r="E2295" s="0" t="n">
        <v>0</v>
      </c>
      <c r="F2295" s="0" t="n">
        <v>1</v>
      </c>
      <c r="G2295" s="0" t="n">
        <v>0.213695</v>
      </c>
      <c r="H2295" s="0" t="n">
        <v>215600</v>
      </c>
    </row>
    <row r="2296" customFormat="false" ht="15" hidden="false" customHeight="false" outlineLevel="0" collapsed="false">
      <c r="A2296" s="0" t="n">
        <v>2294</v>
      </c>
      <c r="B2296" s="0" t="n">
        <v>4</v>
      </c>
      <c r="C2296" s="0" t="n">
        <v>96</v>
      </c>
      <c r="D2296" s="0" t="n">
        <v>13</v>
      </c>
      <c r="E2296" s="0" t="n">
        <v>0</v>
      </c>
      <c r="F2296" s="0" t="n">
        <v>1</v>
      </c>
      <c r="G2296" s="0" t="n">
        <v>0.14429</v>
      </c>
      <c r="H2296" s="0" t="n">
        <v>215600</v>
      </c>
    </row>
    <row r="2297" customFormat="false" ht="15" hidden="false" customHeight="false" outlineLevel="0" collapsed="false">
      <c r="A2297" s="0" t="n">
        <v>2295</v>
      </c>
      <c r="B2297" s="0" t="n">
        <v>4</v>
      </c>
      <c r="C2297" s="0" t="n">
        <v>96</v>
      </c>
      <c r="D2297" s="0" t="n">
        <v>14</v>
      </c>
      <c r="E2297" s="0" t="n">
        <v>0</v>
      </c>
      <c r="F2297" s="0" t="n">
        <v>1</v>
      </c>
      <c r="G2297" s="0" t="n">
        <v>0.14855</v>
      </c>
      <c r="H2297" s="0" t="n">
        <v>215600</v>
      </c>
    </row>
    <row r="2298" customFormat="false" ht="15" hidden="false" customHeight="false" outlineLevel="0" collapsed="false">
      <c r="A2298" s="0" t="n">
        <v>2296</v>
      </c>
      <c r="B2298" s="0" t="n">
        <v>4</v>
      </c>
      <c r="C2298" s="0" t="n">
        <v>96</v>
      </c>
      <c r="D2298" s="0" t="n">
        <v>15</v>
      </c>
      <c r="E2298" s="0" t="n">
        <v>0</v>
      </c>
      <c r="F2298" s="0" t="n">
        <v>0.80996</v>
      </c>
      <c r="G2298" s="0" t="n">
        <v>0.146458</v>
      </c>
      <c r="H2298" s="0" t="n">
        <v>215600</v>
      </c>
    </row>
    <row r="2299" customFormat="false" ht="15" hidden="false" customHeight="false" outlineLevel="0" collapsed="false">
      <c r="A2299" s="0" t="n">
        <v>2297</v>
      </c>
      <c r="B2299" s="0" t="n">
        <v>4</v>
      </c>
      <c r="C2299" s="0" t="n">
        <v>96</v>
      </c>
      <c r="D2299" s="0" t="n">
        <v>16</v>
      </c>
      <c r="E2299" s="0" t="n">
        <v>0</v>
      </c>
      <c r="F2299" s="0" t="n">
        <v>0.544382</v>
      </c>
      <c r="G2299" s="0" t="n">
        <v>0.298029</v>
      </c>
      <c r="H2299" s="0" t="n">
        <v>215600</v>
      </c>
    </row>
    <row r="2300" customFormat="false" ht="15" hidden="false" customHeight="false" outlineLevel="0" collapsed="false">
      <c r="A2300" s="0" t="n">
        <v>2298</v>
      </c>
      <c r="B2300" s="0" t="n">
        <v>4</v>
      </c>
      <c r="C2300" s="0" t="n">
        <v>96</v>
      </c>
      <c r="D2300" s="0" t="n">
        <v>17</v>
      </c>
      <c r="E2300" s="0" t="n">
        <v>0</v>
      </c>
      <c r="F2300" s="0" t="n">
        <v>0.271254</v>
      </c>
      <c r="G2300" s="0" t="n">
        <v>0.232771</v>
      </c>
      <c r="H2300" s="0" t="n">
        <v>215600</v>
      </c>
    </row>
    <row r="2301" customFormat="false" ht="15" hidden="false" customHeight="false" outlineLevel="0" collapsed="false">
      <c r="A2301" s="0" t="n">
        <v>2299</v>
      </c>
      <c r="B2301" s="0" t="n">
        <v>4</v>
      </c>
      <c r="C2301" s="0" t="n">
        <v>96</v>
      </c>
      <c r="D2301" s="0" t="n">
        <v>18</v>
      </c>
      <c r="E2301" s="0" t="n">
        <v>0</v>
      </c>
      <c r="F2301" s="0" t="n">
        <v>0.044887</v>
      </c>
      <c r="G2301" s="0" t="n">
        <v>0.212277</v>
      </c>
      <c r="H2301" s="0" t="n">
        <v>215600</v>
      </c>
    </row>
    <row r="2302" customFormat="false" ht="15" hidden="false" customHeight="false" outlineLevel="0" collapsed="false">
      <c r="A2302" s="0" t="n">
        <v>2300</v>
      </c>
      <c r="B2302" s="0" t="n">
        <v>4</v>
      </c>
      <c r="C2302" s="0" t="n">
        <v>96</v>
      </c>
      <c r="D2302" s="0" t="n">
        <v>19</v>
      </c>
      <c r="E2302" s="0" t="n">
        <v>1</v>
      </c>
      <c r="F2302" s="0" t="n">
        <v>0</v>
      </c>
      <c r="G2302" s="0" t="n">
        <v>0.20511</v>
      </c>
      <c r="H2302" s="0" t="n">
        <v>215400</v>
      </c>
    </row>
    <row r="2303" customFormat="false" ht="15" hidden="false" customHeight="false" outlineLevel="0" collapsed="false">
      <c r="A2303" s="0" t="n">
        <v>2301</v>
      </c>
      <c r="B2303" s="0" t="n">
        <v>4</v>
      </c>
      <c r="C2303" s="0" t="n">
        <v>96</v>
      </c>
      <c r="D2303" s="0" t="n">
        <v>20</v>
      </c>
      <c r="E2303" s="0" t="n">
        <v>1</v>
      </c>
      <c r="F2303" s="0" t="n">
        <v>0</v>
      </c>
      <c r="G2303" s="0" t="n">
        <v>0.231232</v>
      </c>
      <c r="H2303" s="0" t="n">
        <v>215200</v>
      </c>
    </row>
    <row r="2304" customFormat="false" ht="15" hidden="false" customHeight="false" outlineLevel="0" collapsed="false">
      <c r="A2304" s="0" t="n">
        <v>2302</v>
      </c>
      <c r="B2304" s="0" t="n">
        <v>4</v>
      </c>
      <c r="C2304" s="0" t="n">
        <v>96</v>
      </c>
      <c r="D2304" s="0" t="n">
        <v>21</v>
      </c>
      <c r="E2304" s="0" t="n">
        <v>0</v>
      </c>
      <c r="F2304" s="0" t="n">
        <v>0</v>
      </c>
      <c r="G2304" s="0" t="n">
        <v>0.278325</v>
      </c>
      <c r="H2304" s="0" t="n">
        <v>215200</v>
      </c>
    </row>
    <row r="2305" customFormat="false" ht="15" hidden="false" customHeight="false" outlineLevel="0" collapsed="false">
      <c r="A2305" s="0" t="n">
        <v>2303</v>
      </c>
      <c r="B2305" s="0" t="n">
        <v>4</v>
      </c>
      <c r="C2305" s="0" t="n">
        <v>96</v>
      </c>
      <c r="D2305" s="0" t="n">
        <v>22</v>
      </c>
      <c r="E2305" s="0" t="n">
        <v>0</v>
      </c>
      <c r="F2305" s="0" t="n">
        <v>0</v>
      </c>
      <c r="G2305" s="0" t="n">
        <v>0.294209</v>
      </c>
      <c r="H2305" s="0" t="n">
        <v>215200</v>
      </c>
    </row>
    <row r="2306" customFormat="false" ht="15" hidden="false" customHeight="false" outlineLevel="0" collapsed="false">
      <c r="A2306" s="0" t="n">
        <v>2304</v>
      </c>
      <c r="B2306" s="0" t="n">
        <v>4</v>
      </c>
      <c r="C2306" s="0" t="n">
        <v>96</v>
      </c>
      <c r="D2306" s="0" t="n">
        <v>23</v>
      </c>
      <c r="E2306" s="0" t="n">
        <v>0</v>
      </c>
      <c r="F2306" s="0" t="n">
        <v>0</v>
      </c>
      <c r="G2306" s="0" t="n">
        <v>0.25596</v>
      </c>
      <c r="H2306" s="0" t="n">
        <v>215200</v>
      </c>
    </row>
    <row r="2307" customFormat="false" ht="15" hidden="false" customHeight="false" outlineLevel="0" collapsed="false">
      <c r="A2307" s="0" t="n">
        <v>2305</v>
      </c>
      <c r="B2307" s="0" t="n">
        <v>4</v>
      </c>
      <c r="C2307" s="0" t="n">
        <v>97</v>
      </c>
      <c r="D2307" s="0" t="n">
        <v>0</v>
      </c>
      <c r="E2307" s="0" t="n">
        <v>0</v>
      </c>
      <c r="F2307" s="0" t="n">
        <v>0</v>
      </c>
      <c r="G2307" s="0" t="n">
        <v>0.307006</v>
      </c>
      <c r="H2307" s="0" t="n">
        <v>215200</v>
      </c>
    </row>
    <row r="2308" customFormat="false" ht="15" hidden="false" customHeight="false" outlineLevel="0" collapsed="false">
      <c r="A2308" s="0" t="n">
        <v>2306</v>
      </c>
      <c r="B2308" s="0" t="n">
        <v>4</v>
      </c>
      <c r="C2308" s="0" t="n">
        <v>97</v>
      </c>
      <c r="D2308" s="0" t="n">
        <v>1</v>
      </c>
      <c r="E2308" s="0" t="n">
        <v>0</v>
      </c>
      <c r="F2308" s="0" t="n">
        <v>0</v>
      </c>
      <c r="G2308" s="0" t="n">
        <v>0.249877</v>
      </c>
      <c r="H2308" s="0" t="n">
        <v>215200</v>
      </c>
    </row>
    <row r="2309" customFormat="false" ht="15" hidden="false" customHeight="false" outlineLevel="0" collapsed="false">
      <c r="A2309" s="0" t="n">
        <v>2307</v>
      </c>
      <c r="B2309" s="0" t="n">
        <v>4</v>
      </c>
      <c r="C2309" s="0" t="n">
        <v>97</v>
      </c>
      <c r="D2309" s="0" t="n">
        <v>2</v>
      </c>
      <c r="E2309" s="0" t="n">
        <v>0</v>
      </c>
      <c r="F2309" s="0" t="n">
        <v>0</v>
      </c>
      <c r="G2309" s="0" t="n">
        <v>0.28215</v>
      </c>
      <c r="H2309" s="0" t="n">
        <v>215200</v>
      </c>
    </row>
    <row r="2310" customFormat="false" ht="15" hidden="false" customHeight="false" outlineLevel="0" collapsed="false">
      <c r="A2310" s="0" t="n">
        <v>2308</v>
      </c>
      <c r="B2310" s="0" t="n">
        <v>4</v>
      </c>
      <c r="C2310" s="0" t="n">
        <v>97</v>
      </c>
      <c r="D2310" s="0" t="n">
        <v>3</v>
      </c>
      <c r="E2310" s="0" t="n">
        <v>0</v>
      </c>
      <c r="F2310" s="0" t="n">
        <v>0</v>
      </c>
      <c r="G2310" s="0" t="n">
        <v>0.239419</v>
      </c>
      <c r="H2310" s="0" t="n">
        <v>215200</v>
      </c>
    </row>
    <row r="2311" customFormat="false" ht="15" hidden="false" customHeight="false" outlineLevel="0" collapsed="false">
      <c r="A2311" s="0" t="n">
        <v>2309</v>
      </c>
      <c r="B2311" s="0" t="n">
        <v>4</v>
      </c>
      <c r="C2311" s="0" t="n">
        <v>97</v>
      </c>
      <c r="D2311" s="0" t="n">
        <v>4</v>
      </c>
      <c r="E2311" s="0" t="n">
        <v>0</v>
      </c>
      <c r="F2311" s="0" t="n">
        <v>0</v>
      </c>
      <c r="G2311" s="0" t="n">
        <v>0.250468</v>
      </c>
      <c r="H2311" s="0" t="n">
        <v>215200</v>
      </c>
    </row>
    <row r="2312" customFormat="false" ht="15" hidden="false" customHeight="false" outlineLevel="0" collapsed="false">
      <c r="A2312" s="0" t="n">
        <v>2310</v>
      </c>
      <c r="B2312" s="0" t="n">
        <v>4</v>
      </c>
      <c r="C2312" s="0" t="n">
        <v>97</v>
      </c>
      <c r="D2312" s="0" t="n">
        <v>5</v>
      </c>
      <c r="E2312" s="0" t="n">
        <v>0</v>
      </c>
      <c r="F2312" s="0" t="n">
        <v>0</v>
      </c>
      <c r="G2312" s="0" t="n">
        <v>0.288426</v>
      </c>
      <c r="H2312" s="0" t="n">
        <v>215200</v>
      </c>
    </row>
    <row r="2313" customFormat="false" ht="15" hidden="false" customHeight="false" outlineLevel="0" collapsed="false">
      <c r="A2313" s="0" t="n">
        <v>2311</v>
      </c>
      <c r="B2313" s="0" t="n">
        <v>4</v>
      </c>
      <c r="C2313" s="0" t="n">
        <v>97</v>
      </c>
      <c r="D2313" s="0" t="n">
        <v>6</v>
      </c>
      <c r="E2313" s="0" t="n">
        <v>0</v>
      </c>
      <c r="F2313" s="0" t="n">
        <v>0.05303</v>
      </c>
      <c r="G2313" s="0" t="n">
        <v>0.264643</v>
      </c>
      <c r="H2313" s="0" t="n">
        <v>215200</v>
      </c>
    </row>
    <row r="2314" customFormat="false" ht="15" hidden="false" customHeight="false" outlineLevel="0" collapsed="false">
      <c r="A2314" s="0" t="n">
        <v>2312</v>
      </c>
      <c r="B2314" s="0" t="n">
        <v>4</v>
      </c>
      <c r="C2314" s="0" t="n">
        <v>97</v>
      </c>
      <c r="D2314" s="0" t="n">
        <v>7</v>
      </c>
      <c r="E2314" s="0" t="n">
        <v>1</v>
      </c>
      <c r="F2314" s="0" t="n">
        <v>0.320463</v>
      </c>
      <c r="G2314" s="0" t="n">
        <v>0.276699</v>
      </c>
      <c r="H2314" s="0" t="n">
        <v>215000</v>
      </c>
    </row>
    <row r="2315" customFormat="false" ht="15" hidden="false" customHeight="false" outlineLevel="0" collapsed="false">
      <c r="A2315" s="0" t="n">
        <v>2313</v>
      </c>
      <c r="B2315" s="0" t="n">
        <v>4</v>
      </c>
      <c r="C2315" s="0" t="n">
        <v>97</v>
      </c>
      <c r="D2315" s="0" t="n">
        <v>8</v>
      </c>
      <c r="E2315" s="0" t="n">
        <v>1</v>
      </c>
      <c r="F2315" s="0" t="n">
        <v>0.64314</v>
      </c>
      <c r="G2315" s="0" t="n">
        <v>0.194533</v>
      </c>
      <c r="H2315" s="0" t="n">
        <v>214800</v>
      </c>
    </row>
    <row r="2316" customFormat="false" ht="15" hidden="false" customHeight="false" outlineLevel="0" collapsed="false">
      <c r="A2316" s="0" t="n">
        <v>2314</v>
      </c>
      <c r="B2316" s="0" t="n">
        <v>4</v>
      </c>
      <c r="C2316" s="0" t="n">
        <v>97</v>
      </c>
      <c r="D2316" s="0" t="n">
        <v>9</v>
      </c>
      <c r="E2316" s="0" t="n">
        <v>0</v>
      </c>
      <c r="F2316" s="0" t="n">
        <v>0.956897</v>
      </c>
      <c r="G2316" s="0" t="n">
        <v>0.217238</v>
      </c>
      <c r="H2316" s="0" t="n">
        <v>214800</v>
      </c>
    </row>
    <row r="2317" customFormat="false" ht="15" hidden="false" customHeight="false" outlineLevel="0" collapsed="false">
      <c r="A2317" s="0" t="n">
        <v>2315</v>
      </c>
      <c r="B2317" s="0" t="n">
        <v>4</v>
      </c>
      <c r="C2317" s="0" t="n">
        <v>97</v>
      </c>
      <c r="D2317" s="0" t="n">
        <v>10</v>
      </c>
      <c r="E2317" s="0" t="n">
        <v>0</v>
      </c>
      <c r="F2317" s="0" t="n">
        <v>1</v>
      </c>
      <c r="G2317" s="0" t="n">
        <v>0.271323</v>
      </c>
      <c r="H2317" s="0" t="n">
        <v>214800</v>
      </c>
    </row>
    <row r="2318" customFormat="false" ht="15" hidden="false" customHeight="false" outlineLevel="0" collapsed="false">
      <c r="A2318" s="0" t="n">
        <v>2316</v>
      </c>
      <c r="B2318" s="0" t="n">
        <v>4</v>
      </c>
      <c r="C2318" s="0" t="n">
        <v>97</v>
      </c>
      <c r="D2318" s="0" t="n">
        <v>11</v>
      </c>
      <c r="E2318" s="0" t="n">
        <v>0</v>
      </c>
      <c r="F2318" s="0" t="n">
        <v>1</v>
      </c>
      <c r="G2318" s="0" t="n">
        <v>0.32249</v>
      </c>
      <c r="H2318" s="0" t="n">
        <v>214800</v>
      </c>
    </row>
    <row r="2319" customFormat="false" ht="15" hidden="false" customHeight="false" outlineLevel="0" collapsed="false">
      <c r="A2319" s="0" t="n">
        <v>2317</v>
      </c>
      <c r="B2319" s="0" t="n">
        <v>4</v>
      </c>
      <c r="C2319" s="0" t="n">
        <v>97</v>
      </c>
      <c r="D2319" s="0" t="n">
        <v>12</v>
      </c>
      <c r="E2319" s="0" t="n">
        <v>0</v>
      </c>
      <c r="F2319" s="0" t="n">
        <v>1</v>
      </c>
      <c r="G2319" s="0" t="n">
        <v>0.337469</v>
      </c>
      <c r="H2319" s="0" t="n">
        <v>214800</v>
      </c>
    </row>
    <row r="2320" customFormat="false" ht="15" hidden="false" customHeight="false" outlineLevel="0" collapsed="false">
      <c r="A2320" s="0" t="n">
        <v>2318</v>
      </c>
      <c r="B2320" s="0" t="n">
        <v>4</v>
      </c>
      <c r="C2320" s="0" t="n">
        <v>97</v>
      </c>
      <c r="D2320" s="0" t="n">
        <v>13</v>
      </c>
      <c r="E2320" s="0" t="n">
        <v>0</v>
      </c>
      <c r="F2320" s="0" t="n">
        <v>1</v>
      </c>
      <c r="G2320" s="0" t="n">
        <v>0.251975</v>
      </c>
      <c r="H2320" s="0" t="n">
        <v>214800</v>
      </c>
    </row>
    <row r="2321" customFormat="false" ht="15" hidden="false" customHeight="false" outlineLevel="0" collapsed="false">
      <c r="A2321" s="0" t="n">
        <v>2319</v>
      </c>
      <c r="B2321" s="0" t="n">
        <v>4</v>
      </c>
      <c r="C2321" s="0" t="n">
        <v>97</v>
      </c>
      <c r="D2321" s="0" t="n">
        <v>14</v>
      </c>
      <c r="E2321" s="0" t="n">
        <v>0</v>
      </c>
      <c r="F2321" s="0" t="n">
        <v>1</v>
      </c>
      <c r="G2321" s="0" t="n">
        <v>0.283215</v>
      </c>
      <c r="H2321" s="0" t="n">
        <v>214800</v>
      </c>
    </row>
    <row r="2322" customFormat="false" ht="15" hidden="false" customHeight="false" outlineLevel="0" collapsed="false">
      <c r="A2322" s="0" t="n">
        <v>2320</v>
      </c>
      <c r="B2322" s="0" t="n">
        <v>4</v>
      </c>
      <c r="C2322" s="0" t="n">
        <v>97</v>
      </c>
      <c r="D2322" s="0" t="n">
        <v>15</v>
      </c>
      <c r="E2322" s="0" t="n">
        <v>0</v>
      </c>
      <c r="F2322" s="0" t="n">
        <v>0.956897</v>
      </c>
      <c r="G2322" s="0" t="n">
        <v>0.216089</v>
      </c>
      <c r="H2322" s="0" t="n">
        <v>214800</v>
      </c>
    </row>
    <row r="2323" customFormat="false" ht="15" hidden="false" customHeight="false" outlineLevel="0" collapsed="false">
      <c r="A2323" s="0" t="n">
        <v>2321</v>
      </c>
      <c r="B2323" s="0" t="n">
        <v>4</v>
      </c>
      <c r="C2323" s="0" t="n">
        <v>97</v>
      </c>
      <c r="D2323" s="0" t="n">
        <v>16</v>
      </c>
      <c r="E2323" s="0" t="n">
        <v>0</v>
      </c>
      <c r="F2323" s="0" t="n">
        <v>0.64314</v>
      </c>
      <c r="G2323" s="0" t="n">
        <v>0.193006</v>
      </c>
      <c r="H2323" s="0" t="n">
        <v>214800</v>
      </c>
    </row>
    <row r="2324" customFormat="false" ht="15" hidden="false" customHeight="false" outlineLevel="0" collapsed="false">
      <c r="A2324" s="0" t="n">
        <v>2322</v>
      </c>
      <c r="B2324" s="0" t="n">
        <v>4</v>
      </c>
      <c r="C2324" s="0" t="n">
        <v>97</v>
      </c>
      <c r="D2324" s="0" t="n">
        <v>17</v>
      </c>
      <c r="E2324" s="0" t="n">
        <v>0</v>
      </c>
      <c r="F2324" s="0" t="n">
        <v>0.320463</v>
      </c>
      <c r="G2324" s="0" t="n">
        <v>0.235367</v>
      </c>
      <c r="H2324" s="0" t="n">
        <v>214800</v>
      </c>
    </row>
    <row r="2325" customFormat="false" ht="15" hidden="false" customHeight="false" outlineLevel="0" collapsed="false">
      <c r="A2325" s="0" t="n">
        <v>2323</v>
      </c>
      <c r="B2325" s="0" t="n">
        <v>4</v>
      </c>
      <c r="C2325" s="0" t="n">
        <v>97</v>
      </c>
      <c r="D2325" s="0" t="n">
        <v>18</v>
      </c>
      <c r="E2325" s="0" t="n">
        <v>0</v>
      </c>
      <c r="F2325" s="0" t="n">
        <v>0.05303</v>
      </c>
      <c r="G2325" s="0" t="n">
        <v>0.223409</v>
      </c>
      <c r="H2325" s="0" t="n">
        <v>214800</v>
      </c>
    </row>
    <row r="2326" customFormat="false" ht="15" hidden="false" customHeight="false" outlineLevel="0" collapsed="false">
      <c r="A2326" s="0" t="n">
        <v>2324</v>
      </c>
      <c r="B2326" s="0" t="n">
        <v>4</v>
      </c>
      <c r="C2326" s="0" t="n">
        <v>97</v>
      </c>
      <c r="D2326" s="0" t="n">
        <v>19</v>
      </c>
      <c r="E2326" s="0" t="n">
        <v>1</v>
      </c>
      <c r="F2326" s="0" t="n">
        <v>0</v>
      </c>
      <c r="G2326" s="0" t="n">
        <v>0.159571</v>
      </c>
      <c r="H2326" s="0" t="n">
        <v>214600</v>
      </c>
    </row>
    <row r="2327" customFormat="false" ht="15" hidden="false" customHeight="false" outlineLevel="0" collapsed="false">
      <c r="A2327" s="0" t="n">
        <v>2325</v>
      </c>
      <c r="B2327" s="0" t="n">
        <v>4</v>
      </c>
      <c r="C2327" s="0" t="n">
        <v>97</v>
      </c>
      <c r="D2327" s="0" t="n">
        <v>20</v>
      </c>
      <c r="E2327" s="0" t="n">
        <v>1</v>
      </c>
      <c r="F2327" s="0" t="n">
        <v>0</v>
      </c>
      <c r="G2327" s="0" t="n">
        <v>0.188583</v>
      </c>
      <c r="H2327" s="0" t="n">
        <v>214400</v>
      </c>
    </row>
    <row r="2328" customFormat="false" ht="15" hidden="false" customHeight="false" outlineLevel="0" collapsed="false">
      <c r="A2328" s="0" t="n">
        <v>2326</v>
      </c>
      <c r="B2328" s="0" t="n">
        <v>4</v>
      </c>
      <c r="C2328" s="0" t="n">
        <v>97</v>
      </c>
      <c r="D2328" s="0" t="n">
        <v>21</v>
      </c>
      <c r="E2328" s="0" t="n">
        <v>0</v>
      </c>
      <c r="F2328" s="0" t="n">
        <v>0</v>
      </c>
      <c r="G2328" s="0" t="n">
        <v>0.239648</v>
      </c>
      <c r="H2328" s="0" t="n">
        <v>214400</v>
      </c>
    </row>
    <row r="2329" customFormat="false" ht="15" hidden="false" customHeight="false" outlineLevel="0" collapsed="false">
      <c r="A2329" s="0" t="n">
        <v>2327</v>
      </c>
      <c r="B2329" s="0" t="n">
        <v>4</v>
      </c>
      <c r="C2329" s="0" t="n">
        <v>97</v>
      </c>
      <c r="D2329" s="0" t="n">
        <v>22</v>
      </c>
      <c r="E2329" s="0" t="n">
        <v>0</v>
      </c>
      <c r="F2329" s="0" t="n">
        <v>0</v>
      </c>
      <c r="G2329" s="0" t="n">
        <v>0.272189</v>
      </c>
      <c r="H2329" s="0" t="n">
        <v>214400</v>
      </c>
    </row>
    <row r="2330" customFormat="false" ht="15" hidden="false" customHeight="false" outlineLevel="0" collapsed="false">
      <c r="A2330" s="0" t="n">
        <v>2328</v>
      </c>
      <c r="B2330" s="0" t="n">
        <v>4</v>
      </c>
      <c r="C2330" s="0" t="n">
        <v>97</v>
      </c>
      <c r="D2330" s="0" t="n">
        <v>23</v>
      </c>
      <c r="E2330" s="0" t="n">
        <v>0</v>
      </c>
      <c r="F2330" s="0" t="n">
        <v>0</v>
      </c>
      <c r="G2330" s="0" t="n">
        <v>0.177815</v>
      </c>
      <c r="H2330" s="0" t="n">
        <v>214400</v>
      </c>
    </row>
    <row r="2331" customFormat="false" ht="15" hidden="false" customHeight="false" outlineLevel="0" collapsed="false">
      <c r="A2331" s="0" t="n">
        <v>2329</v>
      </c>
      <c r="B2331" s="0" t="n">
        <v>4</v>
      </c>
      <c r="C2331" s="0" t="n">
        <v>98</v>
      </c>
      <c r="D2331" s="0" t="n">
        <v>0</v>
      </c>
      <c r="E2331" s="0" t="n">
        <v>0</v>
      </c>
      <c r="F2331" s="0" t="n">
        <v>0</v>
      </c>
      <c r="G2331" s="0" t="n">
        <v>0.190665</v>
      </c>
      <c r="H2331" s="0" t="n">
        <v>214400</v>
      </c>
    </row>
    <row r="2332" customFormat="false" ht="15" hidden="false" customHeight="false" outlineLevel="0" collapsed="false">
      <c r="A2332" s="0" t="n">
        <v>2330</v>
      </c>
      <c r="B2332" s="0" t="n">
        <v>4</v>
      </c>
      <c r="C2332" s="0" t="n">
        <v>98</v>
      </c>
      <c r="D2332" s="0" t="n">
        <v>1</v>
      </c>
      <c r="E2332" s="0" t="n">
        <v>0</v>
      </c>
      <c r="F2332" s="0" t="n">
        <v>0</v>
      </c>
      <c r="G2332" s="0" t="n">
        <v>0.152698</v>
      </c>
      <c r="H2332" s="0" t="n">
        <v>214400</v>
      </c>
    </row>
    <row r="2333" customFormat="false" ht="15" hidden="false" customHeight="false" outlineLevel="0" collapsed="false">
      <c r="A2333" s="0" t="n">
        <v>2331</v>
      </c>
      <c r="B2333" s="0" t="n">
        <v>4</v>
      </c>
      <c r="C2333" s="0" t="n">
        <v>98</v>
      </c>
      <c r="D2333" s="0" t="n">
        <v>2</v>
      </c>
      <c r="E2333" s="0" t="n">
        <v>0</v>
      </c>
      <c r="F2333" s="0" t="n">
        <v>0</v>
      </c>
      <c r="G2333" s="0" t="n">
        <v>0.229768</v>
      </c>
      <c r="H2333" s="0" t="n">
        <v>214400</v>
      </c>
    </row>
    <row r="2334" customFormat="false" ht="15" hidden="false" customHeight="false" outlineLevel="0" collapsed="false">
      <c r="A2334" s="0" t="n">
        <v>2332</v>
      </c>
      <c r="B2334" s="0" t="n">
        <v>4</v>
      </c>
      <c r="C2334" s="0" t="n">
        <v>98</v>
      </c>
      <c r="D2334" s="0" t="n">
        <v>3</v>
      </c>
      <c r="E2334" s="0" t="n">
        <v>0</v>
      </c>
      <c r="F2334" s="0" t="n">
        <v>0</v>
      </c>
      <c r="G2334" s="0" t="n">
        <v>0.222002</v>
      </c>
      <c r="H2334" s="0" t="n">
        <v>214400</v>
      </c>
    </row>
    <row r="2335" customFormat="false" ht="15" hidden="false" customHeight="false" outlineLevel="0" collapsed="false">
      <c r="A2335" s="0" t="n">
        <v>2333</v>
      </c>
      <c r="B2335" s="0" t="n">
        <v>4</v>
      </c>
      <c r="C2335" s="0" t="n">
        <v>98</v>
      </c>
      <c r="D2335" s="0" t="n">
        <v>4</v>
      </c>
      <c r="E2335" s="0" t="n">
        <v>0</v>
      </c>
      <c r="F2335" s="0" t="n">
        <v>0</v>
      </c>
      <c r="G2335" s="0" t="n">
        <v>0.18574</v>
      </c>
      <c r="H2335" s="0" t="n">
        <v>214400</v>
      </c>
    </row>
    <row r="2336" customFormat="false" ht="15" hidden="false" customHeight="false" outlineLevel="0" collapsed="false">
      <c r="A2336" s="0" t="n">
        <v>2334</v>
      </c>
      <c r="B2336" s="0" t="n">
        <v>4</v>
      </c>
      <c r="C2336" s="0" t="n">
        <v>98</v>
      </c>
      <c r="D2336" s="0" t="n">
        <v>5</v>
      </c>
      <c r="E2336" s="0" t="n">
        <v>0</v>
      </c>
      <c r="F2336" s="0" t="n">
        <v>0</v>
      </c>
      <c r="G2336" s="0" t="n">
        <v>0.207639</v>
      </c>
      <c r="H2336" s="0" t="n">
        <v>214400</v>
      </c>
    </row>
    <row r="2337" customFormat="false" ht="15" hidden="false" customHeight="false" outlineLevel="0" collapsed="false">
      <c r="A2337" s="0" t="n">
        <v>2335</v>
      </c>
      <c r="B2337" s="0" t="n">
        <v>4</v>
      </c>
      <c r="C2337" s="0" t="n">
        <v>98</v>
      </c>
      <c r="D2337" s="0" t="n">
        <v>6</v>
      </c>
      <c r="E2337" s="0" t="n">
        <v>0</v>
      </c>
      <c r="F2337" s="0" t="n">
        <v>0.051099</v>
      </c>
      <c r="G2337" s="0" t="n">
        <v>0.23065</v>
      </c>
      <c r="H2337" s="0" t="n">
        <v>214400</v>
      </c>
    </row>
    <row r="2338" customFormat="false" ht="15" hidden="false" customHeight="false" outlineLevel="0" collapsed="false">
      <c r="A2338" s="0" t="n">
        <v>2336</v>
      </c>
      <c r="B2338" s="0" t="n">
        <v>4</v>
      </c>
      <c r="C2338" s="0" t="n">
        <v>98</v>
      </c>
      <c r="D2338" s="0" t="n">
        <v>7</v>
      </c>
      <c r="E2338" s="0" t="n">
        <v>1</v>
      </c>
      <c r="F2338" s="0" t="n">
        <v>0.308794</v>
      </c>
      <c r="G2338" s="0" t="n">
        <v>0.45908</v>
      </c>
      <c r="H2338" s="0" t="n">
        <v>214200</v>
      </c>
    </row>
    <row r="2339" customFormat="false" ht="15" hidden="false" customHeight="false" outlineLevel="0" collapsed="false">
      <c r="A2339" s="0" t="n">
        <v>2337</v>
      </c>
      <c r="B2339" s="0" t="n">
        <v>4</v>
      </c>
      <c r="C2339" s="0" t="n">
        <v>98</v>
      </c>
      <c r="D2339" s="0" t="n">
        <v>8</v>
      </c>
      <c r="E2339" s="0" t="n">
        <v>1</v>
      </c>
      <c r="F2339" s="0" t="n">
        <v>0.619722</v>
      </c>
      <c r="G2339" s="0" t="n">
        <v>0.507718</v>
      </c>
      <c r="H2339" s="0" t="n">
        <v>214000</v>
      </c>
    </row>
    <row r="2340" customFormat="false" ht="15" hidden="false" customHeight="false" outlineLevel="0" collapsed="false">
      <c r="A2340" s="0" t="n">
        <v>2338</v>
      </c>
      <c r="B2340" s="0" t="n">
        <v>4</v>
      </c>
      <c r="C2340" s="0" t="n">
        <v>98</v>
      </c>
      <c r="D2340" s="0" t="n">
        <v>9</v>
      </c>
      <c r="E2340" s="0" t="n">
        <v>0</v>
      </c>
      <c r="F2340" s="0" t="n">
        <v>0.922054</v>
      </c>
      <c r="G2340" s="0" t="n">
        <v>0.667328</v>
      </c>
      <c r="H2340" s="0" t="n">
        <v>214000</v>
      </c>
    </row>
    <row r="2341" customFormat="false" ht="15" hidden="false" customHeight="false" outlineLevel="0" collapsed="false">
      <c r="A2341" s="0" t="n">
        <v>2339</v>
      </c>
      <c r="B2341" s="0" t="n">
        <v>4</v>
      </c>
      <c r="C2341" s="0" t="n">
        <v>98</v>
      </c>
      <c r="D2341" s="0" t="n">
        <v>10</v>
      </c>
      <c r="E2341" s="0" t="n">
        <v>0</v>
      </c>
      <c r="F2341" s="0" t="n">
        <v>1</v>
      </c>
      <c r="G2341" s="0" t="n">
        <v>0.780203</v>
      </c>
      <c r="H2341" s="0" t="n">
        <v>214000</v>
      </c>
    </row>
    <row r="2342" customFormat="false" ht="15" hidden="false" customHeight="false" outlineLevel="0" collapsed="false">
      <c r="A2342" s="0" t="n">
        <v>2340</v>
      </c>
      <c r="B2342" s="0" t="n">
        <v>4</v>
      </c>
      <c r="C2342" s="0" t="n">
        <v>98</v>
      </c>
      <c r="D2342" s="0" t="n">
        <v>11</v>
      </c>
      <c r="E2342" s="0" t="n">
        <v>0</v>
      </c>
      <c r="F2342" s="0" t="n">
        <v>1</v>
      </c>
      <c r="G2342" s="0" t="n">
        <v>0.479779</v>
      </c>
      <c r="H2342" s="0" t="n">
        <v>214000</v>
      </c>
    </row>
    <row r="2343" customFormat="false" ht="15" hidden="false" customHeight="false" outlineLevel="0" collapsed="false">
      <c r="A2343" s="0" t="n">
        <v>2341</v>
      </c>
      <c r="B2343" s="0" t="n">
        <v>4</v>
      </c>
      <c r="C2343" s="0" t="n">
        <v>98</v>
      </c>
      <c r="D2343" s="0" t="n">
        <v>12</v>
      </c>
      <c r="E2343" s="0" t="n">
        <v>0</v>
      </c>
      <c r="F2343" s="0" t="n">
        <v>1</v>
      </c>
      <c r="G2343" s="0" t="n">
        <v>0.514101</v>
      </c>
      <c r="H2343" s="0" t="n">
        <v>214000</v>
      </c>
    </row>
    <row r="2344" customFormat="false" ht="15" hidden="false" customHeight="false" outlineLevel="0" collapsed="false">
      <c r="A2344" s="0" t="n">
        <v>2342</v>
      </c>
      <c r="B2344" s="0" t="n">
        <v>4</v>
      </c>
      <c r="C2344" s="0" t="n">
        <v>98</v>
      </c>
      <c r="D2344" s="0" t="n">
        <v>13</v>
      </c>
      <c r="E2344" s="0" t="n">
        <v>0</v>
      </c>
      <c r="F2344" s="0" t="n">
        <v>1</v>
      </c>
      <c r="G2344" s="0" t="n">
        <v>0.788505</v>
      </c>
      <c r="H2344" s="0" t="n">
        <v>214000</v>
      </c>
    </row>
    <row r="2345" customFormat="false" ht="15" hidden="false" customHeight="false" outlineLevel="0" collapsed="false">
      <c r="A2345" s="0" t="n">
        <v>2343</v>
      </c>
      <c r="B2345" s="0" t="n">
        <v>4</v>
      </c>
      <c r="C2345" s="0" t="n">
        <v>98</v>
      </c>
      <c r="D2345" s="0" t="n">
        <v>14</v>
      </c>
      <c r="E2345" s="0" t="n">
        <v>0</v>
      </c>
      <c r="F2345" s="0" t="n">
        <v>1</v>
      </c>
      <c r="G2345" s="0" t="n">
        <v>0.670543</v>
      </c>
      <c r="H2345" s="0" t="n">
        <v>214000</v>
      </c>
    </row>
    <row r="2346" customFormat="false" ht="15" hidden="false" customHeight="false" outlineLevel="0" collapsed="false">
      <c r="A2346" s="0" t="n">
        <v>2344</v>
      </c>
      <c r="B2346" s="0" t="n">
        <v>4</v>
      </c>
      <c r="C2346" s="0" t="n">
        <v>98</v>
      </c>
      <c r="D2346" s="0" t="n">
        <v>15</v>
      </c>
      <c r="E2346" s="0" t="n">
        <v>0</v>
      </c>
      <c r="F2346" s="0" t="n">
        <v>0.922054</v>
      </c>
      <c r="G2346" s="0" t="n">
        <v>0.531731</v>
      </c>
      <c r="H2346" s="0" t="n">
        <v>214000</v>
      </c>
    </row>
    <row r="2347" customFormat="false" ht="15" hidden="false" customHeight="false" outlineLevel="0" collapsed="false">
      <c r="A2347" s="0" t="n">
        <v>2345</v>
      </c>
      <c r="B2347" s="0" t="n">
        <v>4</v>
      </c>
      <c r="C2347" s="0" t="n">
        <v>98</v>
      </c>
      <c r="D2347" s="0" t="n">
        <v>16</v>
      </c>
      <c r="E2347" s="0" t="n">
        <v>0</v>
      </c>
      <c r="F2347" s="0" t="n">
        <v>0.619722</v>
      </c>
      <c r="G2347" s="0" t="n">
        <v>0.688941</v>
      </c>
      <c r="H2347" s="0" t="n">
        <v>214000</v>
      </c>
    </row>
    <row r="2348" customFormat="false" ht="15" hidden="false" customHeight="false" outlineLevel="0" collapsed="false">
      <c r="A2348" s="0" t="n">
        <v>2346</v>
      </c>
      <c r="B2348" s="0" t="n">
        <v>4</v>
      </c>
      <c r="C2348" s="0" t="n">
        <v>98</v>
      </c>
      <c r="D2348" s="0" t="n">
        <v>17</v>
      </c>
      <c r="E2348" s="0" t="n">
        <v>0</v>
      </c>
      <c r="F2348" s="0" t="n">
        <v>0.308794</v>
      </c>
      <c r="G2348" s="0" t="n">
        <v>0.643323</v>
      </c>
      <c r="H2348" s="0" t="n">
        <v>214000</v>
      </c>
    </row>
    <row r="2349" customFormat="false" ht="15" hidden="false" customHeight="false" outlineLevel="0" collapsed="false">
      <c r="A2349" s="0" t="n">
        <v>2347</v>
      </c>
      <c r="B2349" s="0" t="n">
        <v>4</v>
      </c>
      <c r="C2349" s="0" t="n">
        <v>98</v>
      </c>
      <c r="D2349" s="0" t="n">
        <v>18</v>
      </c>
      <c r="E2349" s="0" t="n">
        <v>0</v>
      </c>
      <c r="F2349" s="0" t="n">
        <v>0.051099</v>
      </c>
      <c r="G2349" s="0" t="n">
        <v>0.694418</v>
      </c>
      <c r="H2349" s="0" t="n">
        <v>214000</v>
      </c>
    </row>
    <row r="2350" customFormat="false" ht="15" hidden="false" customHeight="false" outlineLevel="0" collapsed="false">
      <c r="A2350" s="0" t="n">
        <v>2348</v>
      </c>
      <c r="B2350" s="0" t="n">
        <v>4</v>
      </c>
      <c r="C2350" s="0" t="n">
        <v>98</v>
      </c>
      <c r="D2350" s="0" t="n">
        <v>19</v>
      </c>
      <c r="E2350" s="0" t="n">
        <v>1</v>
      </c>
      <c r="F2350" s="0" t="n">
        <v>0</v>
      </c>
      <c r="G2350" s="0" t="n">
        <v>0.456351</v>
      </c>
      <c r="H2350" s="0" t="n">
        <v>213800</v>
      </c>
    </row>
    <row r="2351" customFormat="false" ht="15" hidden="false" customHeight="false" outlineLevel="0" collapsed="false">
      <c r="A2351" s="0" t="n">
        <v>2349</v>
      </c>
      <c r="B2351" s="0" t="n">
        <v>4</v>
      </c>
      <c r="C2351" s="0" t="n">
        <v>98</v>
      </c>
      <c r="D2351" s="0" t="n">
        <v>20</v>
      </c>
      <c r="E2351" s="0" t="n">
        <v>1</v>
      </c>
      <c r="F2351" s="0" t="n">
        <v>0</v>
      </c>
      <c r="G2351" s="0" t="n">
        <v>0.493097</v>
      </c>
      <c r="H2351" s="0" t="n">
        <v>213600</v>
      </c>
    </row>
    <row r="2352" customFormat="false" ht="15" hidden="false" customHeight="false" outlineLevel="0" collapsed="false">
      <c r="A2352" s="0" t="n">
        <v>2350</v>
      </c>
      <c r="B2352" s="0" t="n">
        <v>4</v>
      </c>
      <c r="C2352" s="0" t="n">
        <v>98</v>
      </c>
      <c r="D2352" s="0" t="n">
        <v>21</v>
      </c>
      <c r="E2352" s="0" t="n">
        <v>0</v>
      </c>
      <c r="F2352" s="0" t="n">
        <v>0</v>
      </c>
      <c r="G2352" s="0" t="n">
        <v>0.359687</v>
      </c>
      <c r="H2352" s="0" t="n">
        <v>213600</v>
      </c>
    </row>
    <row r="2353" customFormat="false" ht="15" hidden="false" customHeight="false" outlineLevel="0" collapsed="false">
      <c r="A2353" s="0" t="n">
        <v>2351</v>
      </c>
      <c r="B2353" s="0" t="n">
        <v>4</v>
      </c>
      <c r="C2353" s="0" t="n">
        <v>98</v>
      </c>
      <c r="D2353" s="0" t="n">
        <v>22</v>
      </c>
      <c r="E2353" s="0" t="n">
        <v>0</v>
      </c>
      <c r="F2353" s="0" t="n">
        <v>0</v>
      </c>
      <c r="G2353" s="0" t="n">
        <v>0.351329</v>
      </c>
      <c r="H2353" s="0" t="n">
        <v>213600</v>
      </c>
    </row>
    <row r="2354" customFormat="false" ht="15" hidden="false" customHeight="false" outlineLevel="0" collapsed="false">
      <c r="A2354" s="0" t="n">
        <v>2352</v>
      </c>
      <c r="B2354" s="0" t="n">
        <v>4</v>
      </c>
      <c r="C2354" s="0" t="n">
        <v>98</v>
      </c>
      <c r="D2354" s="0" t="n">
        <v>23</v>
      </c>
      <c r="E2354" s="0" t="n">
        <v>0</v>
      </c>
      <c r="F2354" s="0" t="n">
        <v>0</v>
      </c>
      <c r="G2354" s="0" t="n">
        <v>0.295247</v>
      </c>
      <c r="H2354" s="0" t="n">
        <v>213600</v>
      </c>
    </row>
    <row r="2355" customFormat="false" ht="15" hidden="false" customHeight="false" outlineLevel="0" collapsed="false">
      <c r="A2355" s="0" t="n">
        <v>2353</v>
      </c>
      <c r="B2355" s="0" t="n">
        <v>4</v>
      </c>
      <c r="C2355" s="0" t="n">
        <v>99</v>
      </c>
      <c r="D2355" s="0" t="n">
        <v>0</v>
      </c>
      <c r="E2355" s="0" t="n">
        <v>0</v>
      </c>
      <c r="F2355" s="0" t="n">
        <v>0</v>
      </c>
      <c r="G2355" s="0" t="n">
        <v>0.27107</v>
      </c>
      <c r="H2355" s="0" t="n">
        <v>213600</v>
      </c>
    </row>
    <row r="2356" customFormat="false" ht="15" hidden="false" customHeight="false" outlineLevel="0" collapsed="false">
      <c r="A2356" s="0" t="n">
        <v>2354</v>
      </c>
      <c r="B2356" s="0" t="n">
        <v>4</v>
      </c>
      <c r="C2356" s="0" t="n">
        <v>99</v>
      </c>
      <c r="D2356" s="0" t="n">
        <v>1</v>
      </c>
      <c r="E2356" s="0" t="n">
        <v>0</v>
      </c>
      <c r="F2356" s="0" t="n">
        <v>0</v>
      </c>
      <c r="G2356" s="0" t="n">
        <v>0.288913</v>
      </c>
      <c r="H2356" s="0" t="n">
        <v>213600</v>
      </c>
    </row>
    <row r="2357" customFormat="false" ht="15" hidden="false" customHeight="false" outlineLevel="0" collapsed="false">
      <c r="A2357" s="0" t="n">
        <v>2355</v>
      </c>
      <c r="B2357" s="0" t="n">
        <v>4</v>
      </c>
      <c r="C2357" s="0" t="n">
        <v>99</v>
      </c>
      <c r="D2357" s="0" t="n">
        <v>2</v>
      </c>
      <c r="E2357" s="0" t="n">
        <v>0</v>
      </c>
      <c r="F2357" s="0" t="n">
        <v>0</v>
      </c>
      <c r="G2357" s="0" t="n">
        <v>0.225299</v>
      </c>
      <c r="H2357" s="0" t="n">
        <v>213600</v>
      </c>
    </row>
    <row r="2358" customFormat="false" ht="15" hidden="false" customHeight="false" outlineLevel="0" collapsed="false">
      <c r="A2358" s="0" t="n">
        <v>2356</v>
      </c>
      <c r="B2358" s="0" t="n">
        <v>4</v>
      </c>
      <c r="C2358" s="0" t="n">
        <v>99</v>
      </c>
      <c r="D2358" s="0" t="n">
        <v>3</v>
      </c>
      <c r="E2358" s="0" t="n">
        <v>0</v>
      </c>
      <c r="F2358" s="0" t="n">
        <v>0</v>
      </c>
      <c r="G2358" s="0" t="n">
        <v>0.259929</v>
      </c>
      <c r="H2358" s="0" t="n">
        <v>213600</v>
      </c>
    </row>
    <row r="2359" customFormat="false" ht="15" hidden="false" customHeight="false" outlineLevel="0" collapsed="false">
      <c r="A2359" s="0" t="n">
        <v>2357</v>
      </c>
      <c r="B2359" s="0" t="n">
        <v>4</v>
      </c>
      <c r="C2359" s="0" t="n">
        <v>99</v>
      </c>
      <c r="D2359" s="0" t="n">
        <v>4</v>
      </c>
      <c r="E2359" s="0" t="n">
        <v>0</v>
      </c>
      <c r="F2359" s="0" t="n">
        <v>0</v>
      </c>
      <c r="G2359" s="0" t="n">
        <v>0.361857</v>
      </c>
      <c r="H2359" s="0" t="n">
        <v>213600</v>
      </c>
    </row>
    <row r="2360" customFormat="false" ht="15" hidden="false" customHeight="false" outlineLevel="0" collapsed="false">
      <c r="A2360" s="0" t="n">
        <v>2358</v>
      </c>
      <c r="B2360" s="0" t="n">
        <v>4</v>
      </c>
      <c r="C2360" s="0" t="n">
        <v>99</v>
      </c>
      <c r="D2360" s="0" t="n">
        <v>5</v>
      </c>
      <c r="E2360" s="0" t="n">
        <v>0</v>
      </c>
      <c r="F2360" s="0" t="n">
        <v>0</v>
      </c>
      <c r="G2360" s="0" t="n">
        <v>0.484488</v>
      </c>
      <c r="H2360" s="0" t="n">
        <v>213600</v>
      </c>
    </row>
    <row r="2361" customFormat="false" ht="15" hidden="false" customHeight="false" outlineLevel="0" collapsed="false">
      <c r="A2361" s="0" t="n">
        <v>2359</v>
      </c>
      <c r="B2361" s="0" t="n">
        <v>4</v>
      </c>
      <c r="C2361" s="0" t="n">
        <v>99</v>
      </c>
      <c r="D2361" s="0" t="n">
        <v>6</v>
      </c>
      <c r="E2361" s="0" t="n">
        <v>0</v>
      </c>
      <c r="F2361" s="0" t="n">
        <v>0.050516</v>
      </c>
      <c r="G2361" s="0" t="n">
        <v>0.471329</v>
      </c>
      <c r="H2361" s="0" t="n">
        <v>213600</v>
      </c>
    </row>
    <row r="2362" customFormat="false" ht="15" hidden="false" customHeight="false" outlineLevel="0" collapsed="false">
      <c r="A2362" s="0" t="n">
        <v>2360</v>
      </c>
      <c r="B2362" s="0" t="n">
        <v>4</v>
      </c>
      <c r="C2362" s="0" t="n">
        <v>99</v>
      </c>
      <c r="D2362" s="0" t="n">
        <v>7</v>
      </c>
      <c r="E2362" s="0" t="n">
        <v>1</v>
      </c>
      <c r="F2362" s="0" t="n">
        <v>0.305268</v>
      </c>
      <c r="G2362" s="0" t="n">
        <v>0.673782</v>
      </c>
      <c r="H2362" s="0" t="n">
        <v>213400</v>
      </c>
    </row>
    <row r="2363" customFormat="false" ht="15" hidden="false" customHeight="false" outlineLevel="0" collapsed="false">
      <c r="A2363" s="0" t="n">
        <v>2361</v>
      </c>
      <c r="B2363" s="0" t="n">
        <v>4</v>
      </c>
      <c r="C2363" s="0" t="n">
        <v>99</v>
      </c>
      <c r="D2363" s="0" t="n">
        <v>8</v>
      </c>
      <c r="E2363" s="0" t="n">
        <v>1</v>
      </c>
      <c r="F2363" s="0" t="n">
        <v>0.612646</v>
      </c>
      <c r="G2363" s="0" t="n">
        <v>0.76827</v>
      </c>
      <c r="H2363" s="0" t="n">
        <v>213200</v>
      </c>
    </row>
    <row r="2364" customFormat="false" ht="15" hidden="false" customHeight="false" outlineLevel="0" collapsed="false">
      <c r="A2364" s="0" t="n">
        <v>2362</v>
      </c>
      <c r="B2364" s="0" t="n">
        <v>4</v>
      </c>
      <c r="C2364" s="0" t="n">
        <v>99</v>
      </c>
      <c r="D2364" s="0" t="n">
        <v>9</v>
      </c>
      <c r="E2364" s="0" t="n">
        <v>0</v>
      </c>
      <c r="F2364" s="0" t="n">
        <v>0.911526</v>
      </c>
      <c r="G2364" s="0" t="n">
        <v>0.55887</v>
      </c>
      <c r="H2364" s="0" t="n">
        <v>213200</v>
      </c>
    </row>
    <row r="2365" customFormat="false" ht="15" hidden="false" customHeight="false" outlineLevel="0" collapsed="false">
      <c r="A2365" s="0" t="n">
        <v>2363</v>
      </c>
      <c r="B2365" s="0" t="n">
        <v>4</v>
      </c>
      <c r="C2365" s="0" t="n">
        <v>99</v>
      </c>
      <c r="D2365" s="0" t="n">
        <v>10</v>
      </c>
      <c r="E2365" s="0" t="n">
        <v>0</v>
      </c>
      <c r="F2365" s="0" t="n">
        <v>1</v>
      </c>
      <c r="G2365" s="0" t="n">
        <v>0.399306</v>
      </c>
      <c r="H2365" s="0" t="n">
        <v>213200</v>
      </c>
    </row>
    <row r="2366" customFormat="false" ht="15" hidden="false" customHeight="false" outlineLevel="0" collapsed="false">
      <c r="A2366" s="0" t="n">
        <v>2364</v>
      </c>
      <c r="B2366" s="0" t="n">
        <v>4</v>
      </c>
      <c r="C2366" s="0" t="n">
        <v>99</v>
      </c>
      <c r="D2366" s="0" t="n">
        <v>11</v>
      </c>
      <c r="E2366" s="0" t="n">
        <v>0</v>
      </c>
      <c r="F2366" s="0" t="n">
        <v>1</v>
      </c>
      <c r="G2366" s="0" t="n">
        <v>0.365066</v>
      </c>
      <c r="H2366" s="0" t="n">
        <v>213200</v>
      </c>
    </row>
    <row r="2367" customFormat="false" ht="15" hidden="false" customHeight="false" outlineLevel="0" collapsed="false">
      <c r="A2367" s="0" t="n">
        <v>2365</v>
      </c>
      <c r="B2367" s="0" t="n">
        <v>4</v>
      </c>
      <c r="C2367" s="0" t="n">
        <v>99</v>
      </c>
      <c r="D2367" s="0" t="n">
        <v>12</v>
      </c>
      <c r="E2367" s="0" t="n">
        <v>0</v>
      </c>
      <c r="F2367" s="0" t="n">
        <v>1</v>
      </c>
      <c r="G2367" s="0" t="n">
        <v>0.321941</v>
      </c>
      <c r="H2367" s="0" t="n">
        <v>213200</v>
      </c>
    </row>
    <row r="2368" customFormat="false" ht="15" hidden="false" customHeight="false" outlineLevel="0" collapsed="false">
      <c r="A2368" s="0" t="n">
        <v>2366</v>
      </c>
      <c r="B2368" s="0" t="n">
        <v>4</v>
      </c>
      <c r="C2368" s="0" t="n">
        <v>99</v>
      </c>
      <c r="D2368" s="0" t="n">
        <v>13</v>
      </c>
      <c r="E2368" s="0" t="n">
        <v>0</v>
      </c>
      <c r="F2368" s="0" t="n">
        <v>1</v>
      </c>
      <c r="G2368" s="0" t="n">
        <v>0.325799</v>
      </c>
      <c r="H2368" s="0" t="n">
        <v>213200</v>
      </c>
    </row>
    <row r="2369" customFormat="false" ht="15" hidden="false" customHeight="false" outlineLevel="0" collapsed="false">
      <c r="A2369" s="0" t="n">
        <v>2367</v>
      </c>
      <c r="B2369" s="0" t="n">
        <v>4</v>
      </c>
      <c r="C2369" s="0" t="n">
        <v>99</v>
      </c>
      <c r="D2369" s="0" t="n">
        <v>14</v>
      </c>
      <c r="E2369" s="0" t="n">
        <v>0</v>
      </c>
      <c r="F2369" s="0" t="n">
        <v>1</v>
      </c>
      <c r="G2369" s="0" t="n">
        <v>0.272697</v>
      </c>
      <c r="H2369" s="0" t="n">
        <v>213200</v>
      </c>
    </row>
    <row r="2370" customFormat="false" ht="15" hidden="false" customHeight="false" outlineLevel="0" collapsed="false">
      <c r="A2370" s="0" t="n">
        <v>2368</v>
      </c>
      <c r="B2370" s="0" t="n">
        <v>4</v>
      </c>
      <c r="C2370" s="0" t="n">
        <v>99</v>
      </c>
      <c r="D2370" s="0" t="n">
        <v>15</v>
      </c>
      <c r="E2370" s="0" t="n">
        <v>0</v>
      </c>
      <c r="F2370" s="0" t="n">
        <v>0.911526</v>
      </c>
      <c r="G2370" s="0" t="n">
        <v>0.375974</v>
      </c>
      <c r="H2370" s="0" t="n">
        <v>213200</v>
      </c>
    </row>
    <row r="2371" customFormat="false" ht="15" hidden="false" customHeight="false" outlineLevel="0" collapsed="false">
      <c r="A2371" s="0" t="n">
        <v>2369</v>
      </c>
      <c r="B2371" s="0" t="n">
        <v>4</v>
      </c>
      <c r="C2371" s="0" t="n">
        <v>99</v>
      </c>
      <c r="D2371" s="0" t="n">
        <v>16</v>
      </c>
      <c r="E2371" s="0" t="n">
        <v>0</v>
      </c>
      <c r="F2371" s="0" t="n">
        <v>0.612646</v>
      </c>
      <c r="G2371" s="0" t="n">
        <v>0.51322</v>
      </c>
      <c r="H2371" s="0" t="n">
        <v>213200</v>
      </c>
    </row>
    <row r="2372" customFormat="false" ht="15" hidden="false" customHeight="false" outlineLevel="0" collapsed="false">
      <c r="A2372" s="0" t="n">
        <v>2370</v>
      </c>
      <c r="B2372" s="0" t="n">
        <v>4</v>
      </c>
      <c r="C2372" s="0" t="n">
        <v>99</v>
      </c>
      <c r="D2372" s="0" t="n">
        <v>17</v>
      </c>
      <c r="E2372" s="0" t="n">
        <v>0</v>
      </c>
      <c r="F2372" s="0" t="n">
        <v>0.305268</v>
      </c>
      <c r="G2372" s="0" t="n">
        <v>0.604292</v>
      </c>
      <c r="H2372" s="0" t="n">
        <v>213200</v>
      </c>
    </row>
    <row r="2373" customFormat="false" ht="15" hidden="false" customHeight="false" outlineLevel="0" collapsed="false">
      <c r="A2373" s="0" t="n">
        <v>2371</v>
      </c>
      <c r="B2373" s="0" t="n">
        <v>4</v>
      </c>
      <c r="C2373" s="0" t="n">
        <v>99</v>
      </c>
      <c r="D2373" s="0" t="n">
        <v>18</v>
      </c>
      <c r="E2373" s="0" t="n">
        <v>0</v>
      </c>
      <c r="F2373" s="0" t="n">
        <v>0.050516</v>
      </c>
      <c r="G2373" s="0" t="n">
        <v>0.816496</v>
      </c>
      <c r="H2373" s="0" t="n">
        <v>213200</v>
      </c>
    </row>
    <row r="2374" customFormat="false" ht="15" hidden="false" customHeight="false" outlineLevel="0" collapsed="false">
      <c r="A2374" s="0" t="n">
        <v>2372</v>
      </c>
      <c r="B2374" s="0" t="n">
        <v>4</v>
      </c>
      <c r="C2374" s="0" t="n">
        <v>99</v>
      </c>
      <c r="D2374" s="0" t="n">
        <v>19</v>
      </c>
      <c r="E2374" s="0" t="n">
        <v>1</v>
      </c>
      <c r="F2374" s="0" t="n">
        <v>0</v>
      </c>
      <c r="G2374" s="0" t="n">
        <v>0.886527</v>
      </c>
      <c r="H2374" s="0" t="n">
        <v>213000</v>
      </c>
    </row>
    <row r="2375" customFormat="false" ht="15" hidden="false" customHeight="false" outlineLevel="0" collapsed="false">
      <c r="A2375" s="0" t="n">
        <v>2373</v>
      </c>
      <c r="B2375" s="0" t="n">
        <v>4</v>
      </c>
      <c r="C2375" s="0" t="n">
        <v>99</v>
      </c>
      <c r="D2375" s="0" t="n">
        <v>20</v>
      </c>
      <c r="E2375" s="0" t="n">
        <v>1</v>
      </c>
      <c r="F2375" s="0" t="n">
        <v>0</v>
      </c>
      <c r="G2375" s="0" t="n">
        <v>0.610295</v>
      </c>
      <c r="H2375" s="0" t="n">
        <v>212800</v>
      </c>
    </row>
    <row r="2376" customFormat="false" ht="15" hidden="false" customHeight="false" outlineLevel="0" collapsed="false">
      <c r="A2376" s="0" t="n">
        <v>2374</v>
      </c>
      <c r="B2376" s="0" t="n">
        <v>4</v>
      </c>
      <c r="C2376" s="0" t="n">
        <v>99</v>
      </c>
      <c r="D2376" s="0" t="n">
        <v>21</v>
      </c>
      <c r="E2376" s="0" t="n">
        <v>0</v>
      </c>
      <c r="F2376" s="0" t="n">
        <v>0</v>
      </c>
      <c r="G2376" s="0" t="n">
        <v>0.616004</v>
      </c>
      <c r="H2376" s="0" t="n">
        <v>212800</v>
      </c>
    </row>
    <row r="2377" customFormat="false" ht="15" hidden="false" customHeight="false" outlineLevel="0" collapsed="false">
      <c r="A2377" s="0" t="n">
        <v>2375</v>
      </c>
      <c r="B2377" s="0" t="n">
        <v>4</v>
      </c>
      <c r="C2377" s="0" t="n">
        <v>99</v>
      </c>
      <c r="D2377" s="0" t="n">
        <v>22</v>
      </c>
      <c r="E2377" s="0" t="n">
        <v>0</v>
      </c>
      <c r="F2377" s="0" t="n">
        <v>0</v>
      </c>
      <c r="G2377" s="0" t="n">
        <v>0.655573</v>
      </c>
      <c r="H2377" s="0" t="n">
        <v>212800</v>
      </c>
    </row>
    <row r="2378" customFormat="false" ht="15" hidden="false" customHeight="false" outlineLevel="0" collapsed="false">
      <c r="A2378" s="0" t="n">
        <v>2376</v>
      </c>
      <c r="B2378" s="0" t="n">
        <v>4</v>
      </c>
      <c r="C2378" s="0" t="n">
        <v>99</v>
      </c>
      <c r="D2378" s="0" t="n">
        <v>23</v>
      </c>
      <c r="E2378" s="0" t="n">
        <v>0</v>
      </c>
      <c r="F2378" s="0" t="n">
        <v>0</v>
      </c>
      <c r="G2378" s="0" t="n">
        <v>1</v>
      </c>
      <c r="H2378" s="0" t="n">
        <v>212800</v>
      </c>
    </row>
    <row r="2379" customFormat="false" ht="15" hidden="false" customHeight="false" outlineLevel="0" collapsed="false">
      <c r="A2379" s="0" t="n">
        <v>2377</v>
      </c>
      <c r="B2379" s="0" t="n">
        <v>4</v>
      </c>
      <c r="C2379" s="0" t="n">
        <v>100</v>
      </c>
      <c r="D2379" s="0" t="n">
        <v>0</v>
      </c>
      <c r="E2379" s="0" t="n">
        <v>0</v>
      </c>
      <c r="F2379" s="0" t="n">
        <v>0</v>
      </c>
      <c r="G2379" s="0" t="n">
        <v>0.952962</v>
      </c>
      <c r="H2379" s="0" t="n">
        <v>212800</v>
      </c>
    </row>
    <row r="2380" customFormat="false" ht="15" hidden="false" customHeight="false" outlineLevel="0" collapsed="false">
      <c r="A2380" s="0" t="n">
        <v>2378</v>
      </c>
      <c r="B2380" s="0" t="n">
        <v>4</v>
      </c>
      <c r="C2380" s="0" t="n">
        <v>100</v>
      </c>
      <c r="D2380" s="0" t="n">
        <v>1</v>
      </c>
      <c r="E2380" s="0" t="n">
        <v>0</v>
      </c>
      <c r="F2380" s="0" t="n">
        <v>0</v>
      </c>
      <c r="G2380" s="0" t="n">
        <v>0.662885</v>
      </c>
      <c r="H2380" s="0" t="n">
        <v>212800</v>
      </c>
    </row>
    <row r="2381" customFormat="false" ht="15" hidden="false" customHeight="false" outlineLevel="0" collapsed="false">
      <c r="A2381" s="0" t="n">
        <v>2379</v>
      </c>
      <c r="B2381" s="0" t="n">
        <v>4</v>
      </c>
      <c r="C2381" s="0" t="n">
        <v>100</v>
      </c>
      <c r="D2381" s="0" t="n">
        <v>2</v>
      </c>
      <c r="E2381" s="0" t="n">
        <v>0</v>
      </c>
      <c r="F2381" s="0" t="n">
        <v>0</v>
      </c>
      <c r="G2381" s="0" t="n">
        <v>0.399227</v>
      </c>
      <c r="H2381" s="0" t="n">
        <v>212800</v>
      </c>
    </row>
    <row r="2382" customFormat="false" ht="15" hidden="false" customHeight="false" outlineLevel="0" collapsed="false">
      <c r="A2382" s="0" t="n">
        <v>2380</v>
      </c>
      <c r="B2382" s="0" t="n">
        <v>4</v>
      </c>
      <c r="C2382" s="0" t="n">
        <v>100</v>
      </c>
      <c r="D2382" s="0" t="n">
        <v>3</v>
      </c>
      <c r="E2382" s="0" t="n">
        <v>0</v>
      </c>
      <c r="F2382" s="0" t="n">
        <v>0</v>
      </c>
      <c r="G2382" s="0" t="n">
        <v>0.407941</v>
      </c>
      <c r="H2382" s="0" t="n">
        <v>212800</v>
      </c>
    </row>
    <row r="2383" customFormat="false" ht="15" hidden="false" customHeight="false" outlineLevel="0" collapsed="false">
      <c r="A2383" s="0" t="n">
        <v>2381</v>
      </c>
      <c r="B2383" s="0" t="n">
        <v>4</v>
      </c>
      <c r="C2383" s="0" t="n">
        <v>100</v>
      </c>
      <c r="D2383" s="0" t="n">
        <v>4</v>
      </c>
      <c r="E2383" s="0" t="n">
        <v>0</v>
      </c>
      <c r="F2383" s="0" t="n">
        <v>0</v>
      </c>
      <c r="G2383" s="0" t="n">
        <v>0.375078</v>
      </c>
      <c r="H2383" s="0" t="n">
        <v>212800</v>
      </c>
    </row>
    <row r="2384" customFormat="false" ht="15" hidden="false" customHeight="false" outlineLevel="0" collapsed="false">
      <c r="A2384" s="0" t="n">
        <v>2382</v>
      </c>
      <c r="B2384" s="0" t="n">
        <v>4</v>
      </c>
      <c r="C2384" s="0" t="n">
        <v>100</v>
      </c>
      <c r="D2384" s="0" t="n">
        <v>5</v>
      </c>
      <c r="E2384" s="0" t="n">
        <v>0</v>
      </c>
      <c r="F2384" s="0" t="n">
        <v>0</v>
      </c>
      <c r="G2384" s="0" t="n">
        <v>0.345454</v>
      </c>
      <c r="H2384" s="0" t="n">
        <v>212800</v>
      </c>
    </row>
    <row r="2385" customFormat="false" ht="15" hidden="false" customHeight="false" outlineLevel="0" collapsed="false">
      <c r="A2385" s="0" t="n">
        <v>2383</v>
      </c>
      <c r="B2385" s="0" t="n">
        <v>4</v>
      </c>
      <c r="C2385" s="0" t="n">
        <v>100</v>
      </c>
      <c r="D2385" s="0" t="n">
        <v>6</v>
      </c>
      <c r="E2385" s="0" t="n">
        <v>0</v>
      </c>
      <c r="F2385" s="0" t="n">
        <v>0.058348</v>
      </c>
      <c r="G2385" s="0" t="n">
        <v>0.278673</v>
      </c>
      <c r="H2385" s="0" t="n">
        <v>212800</v>
      </c>
    </row>
    <row r="2386" customFormat="false" ht="15" hidden="false" customHeight="false" outlineLevel="0" collapsed="false">
      <c r="A2386" s="0" t="n">
        <v>2384</v>
      </c>
      <c r="B2386" s="0" t="n">
        <v>4</v>
      </c>
      <c r="C2386" s="0" t="n">
        <v>100</v>
      </c>
      <c r="D2386" s="0" t="n">
        <v>7</v>
      </c>
      <c r="E2386" s="0" t="n">
        <v>1</v>
      </c>
      <c r="F2386" s="0" t="n">
        <v>0.352596</v>
      </c>
      <c r="G2386" s="0" t="n">
        <v>0.236578</v>
      </c>
      <c r="H2386" s="0" t="n">
        <v>212600</v>
      </c>
    </row>
    <row r="2387" customFormat="false" ht="15" hidden="false" customHeight="false" outlineLevel="0" collapsed="false">
      <c r="A2387" s="0" t="n">
        <v>2385</v>
      </c>
      <c r="B2387" s="0" t="n">
        <v>4</v>
      </c>
      <c r="C2387" s="0" t="n">
        <v>100</v>
      </c>
      <c r="D2387" s="0" t="n">
        <v>8</v>
      </c>
      <c r="E2387" s="0" t="n">
        <v>1</v>
      </c>
      <c r="F2387" s="0" t="n">
        <v>0.707628</v>
      </c>
      <c r="G2387" s="0" t="n">
        <v>0.189165</v>
      </c>
      <c r="H2387" s="0" t="n">
        <v>212400</v>
      </c>
    </row>
    <row r="2388" customFormat="false" ht="15" hidden="false" customHeight="false" outlineLevel="0" collapsed="false">
      <c r="A2388" s="0" t="n">
        <v>2386</v>
      </c>
      <c r="B2388" s="0" t="n">
        <v>4</v>
      </c>
      <c r="C2388" s="0" t="n">
        <v>100</v>
      </c>
      <c r="D2388" s="0" t="n">
        <v>9</v>
      </c>
      <c r="E2388" s="0" t="n">
        <v>0</v>
      </c>
      <c r="F2388" s="0" t="n">
        <v>1</v>
      </c>
      <c r="G2388" s="0" t="n">
        <v>0.298342</v>
      </c>
      <c r="H2388" s="0" t="n">
        <v>212400</v>
      </c>
    </row>
    <row r="2389" customFormat="false" ht="15" hidden="false" customHeight="false" outlineLevel="0" collapsed="false">
      <c r="A2389" s="0" t="n">
        <v>2387</v>
      </c>
      <c r="B2389" s="0" t="n">
        <v>4</v>
      </c>
      <c r="C2389" s="0" t="n">
        <v>100</v>
      </c>
      <c r="D2389" s="0" t="n">
        <v>10</v>
      </c>
      <c r="E2389" s="0" t="n">
        <v>0</v>
      </c>
      <c r="F2389" s="0" t="n">
        <v>1</v>
      </c>
      <c r="G2389" s="0" t="n">
        <v>0.392149</v>
      </c>
      <c r="H2389" s="0" t="n">
        <v>212400</v>
      </c>
    </row>
    <row r="2390" customFormat="false" ht="15" hidden="false" customHeight="false" outlineLevel="0" collapsed="false">
      <c r="A2390" s="0" t="n">
        <v>2388</v>
      </c>
      <c r="B2390" s="0" t="n">
        <v>4</v>
      </c>
      <c r="C2390" s="0" t="n">
        <v>100</v>
      </c>
      <c r="D2390" s="0" t="n">
        <v>11</v>
      </c>
      <c r="E2390" s="0" t="n">
        <v>0</v>
      </c>
      <c r="F2390" s="0" t="n">
        <v>1</v>
      </c>
      <c r="G2390" s="0" t="n">
        <v>0.431963</v>
      </c>
      <c r="H2390" s="0" t="n">
        <v>212400</v>
      </c>
    </row>
    <row r="2391" customFormat="false" ht="15" hidden="false" customHeight="false" outlineLevel="0" collapsed="false">
      <c r="A2391" s="0" t="n">
        <v>2389</v>
      </c>
      <c r="B2391" s="0" t="n">
        <v>4</v>
      </c>
      <c r="C2391" s="0" t="n">
        <v>100</v>
      </c>
      <c r="D2391" s="0" t="n">
        <v>12</v>
      </c>
      <c r="E2391" s="0" t="n">
        <v>0</v>
      </c>
      <c r="F2391" s="0" t="n">
        <v>1</v>
      </c>
      <c r="G2391" s="0" t="n">
        <v>0.316192</v>
      </c>
      <c r="H2391" s="0" t="n">
        <v>212400</v>
      </c>
    </row>
    <row r="2392" customFormat="false" ht="15" hidden="false" customHeight="false" outlineLevel="0" collapsed="false">
      <c r="A2392" s="0" t="n">
        <v>2390</v>
      </c>
      <c r="B2392" s="0" t="n">
        <v>4</v>
      </c>
      <c r="C2392" s="0" t="n">
        <v>100</v>
      </c>
      <c r="D2392" s="0" t="n">
        <v>13</v>
      </c>
      <c r="E2392" s="0" t="n">
        <v>0</v>
      </c>
      <c r="F2392" s="0" t="n">
        <v>1</v>
      </c>
      <c r="G2392" s="0" t="n">
        <v>0.31198</v>
      </c>
      <c r="H2392" s="0" t="n">
        <v>212400</v>
      </c>
    </row>
    <row r="2393" customFormat="false" ht="15" hidden="false" customHeight="false" outlineLevel="0" collapsed="false">
      <c r="A2393" s="0" t="n">
        <v>2391</v>
      </c>
      <c r="B2393" s="0" t="n">
        <v>4</v>
      </c>
      <c r="C2393" s="0" t="n">
        <v>100</v>
      </c>
      <c r="D2393" s="0" t="n">
        <v>14</v>
      </c>
      <c r="E2393" s="0" t="n">
        <v>0</v>
      </c>
      <c r="F2393" s="0" t="n">
        <v>1</v>
      </c>
      <c r="G2393" s="0" t="n">
        <v>0.271074</v>
      </c>
      <c r="H2393" s="0" t="n">
        <v>212400</v>
      </c>
    </row>
    <row r="2394" customFormat="false" ht="15" hidden="false" customHeight="false" outlineLevel="0" collapsed="false">
      <c r="A2394" s="0" t="n">
        <v>2392</v>
      </c>
      <c r="B2394" s="0" t="n">
        <v>4</v>
      </c>
      <c r="C2394" s="0" t="n">
        <v>100</v>
      </c>
      <c r="D2394" s="0" t="n">
        <v>15</v>
      </c>
      <c r="E2394" s="0" t="n">
        <v>0</v>
      </c>
      <c r="F2394" s="0" t="n">
        <v>1</v>
      </c>
      <c r="G2394" s="0" t="n">
        <v>0.243914</v>
      </c>
      <c r="H2394" s="0" t="n">
        <v>212400</v>
      </c>
    </row>
    <row r="2395" customFormat="false" ht="15" hidden="false" customHeight="false" outlineLevel="0" collapsed="false">
      <c r="A2395" s="0" t="n">
        <v>2393</v>
      </c>
      <c r="B2395" s="0" t="n">
        <v>4</v>
      </c>
      <c r="C2395" s="0" t="n">
        <v>100</v>
      </c>
      <c r="D2395" s="0" t="n">
        <v>16</v>
      </c>
      <c r="E2395" s="0" t="n">
        <v>0</v>
      </c>
      <c r="F2395" s="0" t="n">
        <v>0.707628</v>
      </c>
      <c r="G2395" s="0" t="n">
        <v>0.140494</v>
      </c>
      <c r="H2395" s="0" t="n">
        <v>212400</v>
      </c>
    </row>
    <row r="2396" customFormat="false" ht="15" hidden="false" customHeight="false" outlineLevel="0" collapsed="false">
      <c r="A2396" s="0" t="n">
        <v>2394</v>
      </c>
      <c r="B2396" s="0" t="n">
        <v>4</v>
      </c>
      <c r="C2396" s="0" t="n">
        <v>100</v>
      </c>
      <c r="D2396" s="0" t="n">
        <v>17</v>
      </c>
      <c r="E2396" s="0" t="n">
        <v>0</v>
      </c>
      <c r="F2396" s="0" t="n">
        <v>0.352596</v>
      </c>
      <c r="G2396" s="0" t="n">
        <v>0.121379</v>
      </c>
      <c r="H2396" s="0" t="n">
        <v>212400</v>
      </c>
    </row>
    <row r="2397" customFormat="false" ht="15" hidden="false" customHeight="false" outlineLevel="0" collapsed="false">
      <c r="A2397" s="0" t="n">
        <v>2395</v>
      </c>
      <c r="B2397" s="0" t="n">
        <v>4</v>
      </c>
      <c r="C2397" s="0" t="n">
        <v>100</v>
      </c>
      <c r="D2397" s="0" t="n">
        <v>18</v>
      </c>
      <c r="E2397" s="0" t="n">
        <v>0</v>
      </c>
      <c r="F2397" s="0" t="n">
        <v>0.058348</v>
      </c>
      <c r="G2397" s="0" t="n">
        <v>0.121426</v>
      </c>
      <c r="H2397" s="0" t="n">
        <v>212400</v>
      </c>
    </row>
    <row r="2398" customFormat="false" ht="15" hidden="false" customHeight="false" outlineLevel="0" collapsed="false">
      <c r="A2398" s="0" t="n">
        <v>2396</v>
      </c>
      <c r="B2398" s="0" t="n">
        <v>4</v>
      </c>
      <c r="C2398" s="0" t="n">
        <v>100</v>
      </c>
      <c r="D2398" s="0" t="n">
        <v>19</v>
      </c>
      <c r="E2398" s="0" t="n">
        <v>1</v>
      </c>
      <c r="F2398" s="0" t="n">
        <v>0</v>
      </c>
      <c r="G2398" s="0" t="n">
        <v>0.111989</v>
      </c>
      <c r="H2398" s="0" t="n">
        <v>212200</v>
      </c>
    </row>
    <row r="2399" customFormat="false" ht="15" hidden="false" customHeight="false" outlineLevel="0" collapsed="false">
      <c r="A2399" s="0" t="n">
        <v>2397</v>
      </c>
      <c r="B2399" s="0" t="n">
        <v>4</v>
      </c>
      <c r="C2399" s="0" t="n">
        <v>100</v>
      </c>
      <c r="D2399" s="0" t="n">
        <v>20</v>
      </c>
      <c r="E2399" s="0" t="n">
        <v>1</v>
      </c>
      <c r="F2399" s="0" t="n">
        <v>0</v>
      </c>
      <c r="G2399" s="0" t="n">
        <v>0.071955</v>
      </c>
      <c r="H2399" s="0" t="n">
        <v>212000</v>
      </c>
    </row>
    <row r="2400" customFormat="false" ht="15" hidden="false" customHeight="false" outlineLevel="0" collapsed="false">
      <c r="A2400" s="0" t="n">
        <v>2398</v>
      </c>
      <c r="B2400" s="0" t="n">
        <v>4</v>
      </c>
      <c r="C2400" s="0" t="n">
        <v>100</v>
      </c>
      <c r="D2400" s="0" t="n">
        <v>21</v>
      </c>
      <c r="E2400" s="0" t="n">
        <v>0</v>
      </c>
      <c r="F2400" s="0" t="n">
        <v>0</v>
      </c>
      <c r="G2400" s="0" t="n">
        <v>0.072029</v>
      </c>
      <c r="H2400" s="0" t="n">
        <v>212000</v>
      </c>
    </row>
    <row r="2401" customFormat="false" ht="15" hidden="false" customHeight="false" outlineLevel="0" collapsed="false">
      <c r="A2401" s="0" t="n">
        <v>2399</v>
      </c>
      <c r="B2401" s="0" t="n">
        <v>4</v>
      </c>
      <c r="C2401" s="0" t="n">
        <v>100</v>
      </c>
      <c r="D2401" s="0" t="n">
        <v>22</v>
      </c>
      <c r="E2401" s="0" t="n">
        <v>0</v>
      </c>
      <c r="F2401" s="0" t="n">
        <v>0</v>
      </c>
      <c r="G2401" s="0" t="n">
        <v>0.082016</v>
      </c>
      <c r="H2401" s="0" t="n">
        <v>212000</v>
      </c>
    </row>
    <row r="2402" customFormat="false" ht="15" hidden="false" customHeight="false" outlineLevel="0" collapsed="false">
      <c r="A2402" s="0" t="n">
        <v>2400</v>
      </c>
      <c r="B2402" s="0" t="n">
        <v>4</v>
      </c>
      <c r="C2402" s="0" t="n">
        <v>100</v>
      </c>
      <c r="D2402" s="0" t="n">
        <v>23</v>
      </c>
      <c r="E2402" s="0" t="n">
        <v>0</v>
      </c>
      <c r="F2402" s="0" t="n">
        <v>0</v>
      </c>
      <c r="G2402" s="0" t="n">
        <v>0.094557</v>
      </c>
      <c r="H2402" s="0" t="n">
        <v>212000</v>
      </c>
    </row>
    <row r="2403" customFormat="false" ht="15" hidden="false" customHeight="false" outlineLevel="0" collapsed="false">
      <c r="A2403" s="0" t="n">
        <v>2401</v>
      </c>
      <c r="B2403" s="0" t="n">
        <v>4</v>
      </c>
      <c r="C2403" s="0" t="n">
        <v>101</v>
      </c>
      <c r="D2403" s="0" t="n">
        <v>0</v>
      </c>
      <c r="E2403" s="0" t="n">
        <v>0</v>
      </c>
      <c r="F2403" s="0" t="n">
        <v>0</v>
      </c>
      <c r="G2403" s="0" t="n">
        <v>0.117419</v>
      </c>
      <c r="H2403" s="0" t="n">
        <v>212000</v>
      </c>
    </row>
    <row r="2404" customFormat="false" ht="15" hidden="false" customHeight="false" outlineLevel="0" collapsed="false">
      <c r="A2404" s="0" t="n">
        <v>2402</v>
      </c>
      <c r="B2404" s="0" t="n">
        <v>4</v>
      </c>
      <c r="C2404" s="0" t="n">
        <v>101</v>
      </c>
      <c r="D2404" s="0" t="n">
        <v>1</v>
      </c>
      <c r="E2404" s="0" t="n">
        <v>0</v>
      </c>
      <c r="F2404" s="0" t="n">
        <v>0</v>
      </c>
      <c r="G2404" s="0" t="n">
        <v>0.186899</v>
      </c>
      <c r="H2404" s="0" t="n">
        <v>212000</v>
      </c>
    </row>
    <row r="2405" customFormat="false" ht="15" hidden="false" customHeight="false" outlineLevel="0" collapsed="false">
      <c r="A2405" s="0" t="n">
        <v>2403</v>
      </c>
      <c r="B2405" s="0" t="n">
        <v>4</v>
      </c>
      <c r="C2405" s="0" t="n">
        <v>101</v>
      </c>
      <c r="D2405" s="0" t="n">
        <v>2</v>
      </c>
      <c r="E2405" s="0" t="n">
        <v>0</v>
      </c>
      <c r="F2405" s="0" t="n">
        <v>0</v>
      </c>
      <c r="G2405" s="0" t="n">
        <v>0.265879</v>
      </c>
      <c r="H2405" s="0" t="n">
        <v>212000</v>
      </c>
    </row>
    <row r="2406" customFormat="false" ht="15" hidden="false" customHeight="false" outlineLevel="0" collapsed="false">
      <c r="A2406" s="0" t="n">
        <v>2404</v>
      </c>
      <c r="B2406" s="0" t="n">
        <v>4</v>
      </c>
      <c r="C2406" s="0" t="n">
        <v>101</v>
      </c>
      <c r="D2406" s="0" t="n">
        <v>3</v>
      </c>
      <c r="E2406" s="0" t="n">
        <v>0</v>
      </c>
      <c r="F2406" s="0" t="n">
        <v>0</v>
      </c>
      <c r="G2406" s="0" t="n">
        <v>0.299433</v>
      </c>
      <c r="H2406" s="0" t="n">
        <v>212000</v>
      </c>
    </row>
    <row r="2407" customFormat="false" ht="15" hidden="false" customHeight="false" outlineLevel="0" collapsed="false">
      <c r="A2407" s="0" t="n">
        <v>2405</v>
      </c>
      <c r="B2407" s="0" t="n">
        <v>4</v>
      </c>
      <c r="C2407" s="0" t="n">
        <v>101</v>
      </c>
      <c r="D2407" s="0" t="n">
        <v>4</v>
      </c>
      <c r="E2407" s="0" t="n">
        <v>0</v>
      </c>
      <c r="F2407" s="0" t="n">
        <v>0</v>
      </c>
      <c r="G2407" s="0" t="n">
        <v>0.347162</v>
      </c>
      <c r="H2407" s="0" t="n">
        <v>212000</v>
      </c>
    </row>
    <row r="2408" customFormat="false" ht="15" hidden="false" customHeight="false" outlineLevel="0" collapsed="false">
      <c r="A2408" s="0" t="n">
        <v>2406</v>
      </c>
      <c r="B2408" s="0" t="n">
        <v>4</v>
      </c>
      <c r="C2408" s="0" t="n">
        <v>101</v>
      </c>
      <c r="D2408" s="0" t="n">
        <v>5</v>
      </c>
      <c r="E2408" s="0" t="n">
        <v>0</v>
      </c>
      <c r="F2408" s="0" t="n">
        <v>0</v>
      </c>
      <c r="G2408" s="0" t="n">
        <v>0.458109</v>
      </c>
      <c r="H2408" s="0" t="n">
        <v>212000</v>
      </c>
    </row>
    <row r="2409" customFormat="false" ht="15" hidden="false" customHeight="false" outlineLevel="0" collapsed="false">
      <c r="A2409" s="0" t="n">
        <v>2407</v>
      </c>
      <c r="B2409" s="0" t="n">
        <v>4</v>
      </c>
      <c r="C2409" s="0" t="n">
        <v>101</v>
      </c>
      <c r="D2409" s="0" t="n">
        <v>6</v>
      </c>
      <c r="E2409" s="0" t="n">
        <v>0</v>
      </c>
      <c r="F2409" s="0" t="n">
        <v>0.0532</v>
      </c>
      <c r="G2409" s="0" t="n">
        <v>0.44245</v>
      </c>
      <c r="H2409" s="0" t="n">
        <v>212000</v>
      </c>
    </row>
    <row r="2410" customFormat="false" ht="15" hidden="false" customHeight="false" outlineLevel="0" collapsed="false">
      <c r="A2410" s="0" t="n">
        <v>2408</v>
      </c>
      <c r="B2410" s="0" t="n">
        <v>4</v>
      </c>
      <c r="C2410" s="0" t="n">
        <v>101</v>
      </c>
      <c r="D2410" s="0" t="n">
        <v>7</v>
      </c>
      <c r="E2410" s="0" t="n">
        <v>1</v>
      </c>
      <c r="F2410" s="0" t="n">
        <v>0.321487</v>
      </c>
      <c r="G2410" s="0" t="n">
        <v>0.401592</v>
      </c>
      <c r="H2410" s="0" t="n">
        <v>211800</v>
      </c>
    </row>
    <row r="2411" customFormat="false" ht="15" hidden="false" customHeight="false" outlineLevel="0" collapsed="false">
      <c r="A2411" s="0" t="n">
        <v>2409</v>
      </c>
      <c r="B2411" s="0" t="n">
        <v>4</v>
      </c>
      <c r="C2411" s="0" t="n">
        <v>101</v>
      </c>
      <c r="D2411" s="0" t="n">
        <v>8</v>
      </c>
      <c r="E2411" s="0" t="n">
        <v>1</v>
      </c>
      <c r="F2411" s="0" t="n">
        <v>0.645194</v>
      </c>
      <c r="G2411" s="0" t="n">
        <v>0.451757</v>
      </c>
      <c r="H2411" s="0" t="n">
        <v>211600</v>
      </c>
    </row>
    <row r="2412" customFormat="false" ht="15" hidden="false" customHeight="false" outlineLevel="0" collapsed="false">
      <c r="A2412" s="0" t="n">
        <v>2410</v>
      </c>
      <c r="B2412" s="0" t="n">
        <v>4</v>
      </c>
      <c r="C2412" s="0" t="n">
        <v>101</v>
      </c>
      <c r="D2412" s="0" t="n">
        <v>9</v>
      </c>
      <c r="E2412" s="0" t="n">
        <v>0</v>
      </c>
      <c r="F2412" s="0" t="n">
        <v>0.959954</v>
      </c>
      <c r="G2412" s="0" t="n">
        <v>0.536227</v>
      </c>
      <c r="H2412" s="0" t="n">
        <v>211600</v>
      </c>
    </row>
    <row r="2413" customFormat="false" ht="15" hidden="false" customHeight="false" outlineLevel="0" collapsed="false">
      <c r="A2413" s="0" t="n">
        <v>2411</v>
      </c>
      <c r="B2413" s="0" t="n">
        <v>4</v>
      </c>
      <c r="C2413" s="0" t="n">
        <v>101</v>
      </c>
      <c r="D2413" s="0" t="n">
        <v>10</v>
      </c>
      <c r="E2413" s="0" t="n">
        <v>0</v>
      </c>
      <c r="F2413" s="0" t="n">
        <v>1</v>
      </c>
      <c r="G2413" s="0" t="n">
        <v>0.838343</v>
      </c>
      <c r="H2413" s="0" t="n">
        <v>211600</v>
      </c>
    </row>
    <row r="2414" customFormat="false" ht="15" hidden="false" customHeight="false" outlineLevel="0" collapsed="false">
      <c r="A2414" s="0" t="n">
        <v>2412</v>
      </c>
      <c r="B2414" s="0" t="n">
        <v>4</v>
      </c>
      <c r="C2414" s="0" t="n">
        <v>101</v>
      </c>
      <c r="D2414" s="0" t="n">
        <v>11</v>
      </c>
      <c r="E2414" s="0" t="n">
        <v>0</v>
      </c>
      <c r="F2414" s="0" t="n">
        <v>1</v>
      </c>
      <c r="G2414" s="0" t="n">
        <v>0.611075</v>
      </c>
      <c r="H2414" s="0" t="n">
        <v>211600</v>
      </c>
    </row>
    <row r="2415" customFormat="false" ht="15" hidden="false" customHeight="false" outlineLevel="0" collapsed="false">
      <c r="A2415" s="0" t="n">
        <v>2413</v>
      </c>
      <c r="B2415" s="0" t="n">
        <v>4</v>
      </c>
      <c r="C2415" s="0" t="n">
        <v>101</v>
      </c>
      <c r="D2415" s="0" t="n">
        <v>12</v>
      </c>
      <c r="E2415" s="0" t="n">
        <v>0</v>
      </c>
      <c r="F2415" s="0" t="n">
        <v>1</v>
      </c>
      <c r="G2415" s="0" t="n">
        <v>0.36852</v>
      </c>
      <c r="H2415" s="0" t="n">
        <v>211600</v>
      </c>
    </row>
    <row r="2416" customFormat="false" ht="15" hidden="false" customHeight="false" outlineLevel="0" collapsed="false">
      <c r="A2416" s="0" t="n">
        <v>2414</v>
      </c>
      <c r="B2416" s="0" t="n">
        <v>4</v>
      </c>
      <c r="C2416" s="0" t="n">
        <v>101</v>
      </c>
      <c r="D2416" s="0" t="n">
        <v>13</v>
      </c>
      <c r="E2416" s="0" t="n">
        <v>0</v>
      </c>
      <c r="F2416" s="0" t="n">
        <v>1</v>
      </c>
      <c r="G2416" s="0" t="n">
        <v>0.287692</v>
      </c>
      <c r="H2416" s="0" t="n">
        <v>211600</v>
      </c>
    </row>
    <row r="2417" customFormat="false" ht="15" hidden="false" customHeight="false" outlineLevel="0" collapsed="false">
      <c r="A2417" s="0" t="n">
        <v>2415</v>
      </c>
      <c r="B2417" s="0" t="n">
        <v>4</v>
      </c>
      <c r="C2417" s="0" t="n">
        <v>101</v>
      </c>
      <c r="D2417" s="0" t="n">
        <v>14</v>
      </c>
      <c r="E2417" s="0" t="n">
        <v>0</v>
      </c>
      <c r="F2417" s="0" t="n">
        <v>1</v>
      </c>
      <c r="G2417" s="0" t="n">
        <v>0.352762</v>
      </c>
      <c r="H2417" s="0" t="n">
        <v>211600</v>
      </c>
    </row>
    <row r="2418" customFormat="false" ht="15" hidden="false" customHeight="false" outlineLevel="0" collapsed="false">
      <c r="A2418" s="0" t="n">
        <v>2416</v>
      </c>
      <c r="B2418" s="0" t="n">
        <v>4</v>
      </c>
      <c r="C2418" s="0" t="n">
        <v>101</v>
      </c>
      <c r="D2418" s="0" t="n">
        <v>15</v>
      </c>
      <c r="E2418" s="0" t="n">
        <v>0</v>
      </c>
      <c r="F2418" s="0" t="n">
        <v>0.959954</v>
      </c>
      <c r="G2418" s="0" t="n">
        <v>0.282993</v>
      </c>
      <c r="H2418" s="0" t="n">
        <v>211600</v>
      </c>
    </row>
    <row r="2419" customFormat="false" ht="15" hidden="false" customHeight="false" outlineLevel="0" collapsed="false">
      <c r="A2419" s="0" t="n">
        <v>2417</v>
      </c>
      <c r="B2419" s="0" t="n">
        <v>4</v>
      </c>
      <c r="C2419" s="0" t="n">
        <v>101</v>
      </c>
      <c r="D2419" s="0" t="n">
        <v>16</v>
      </c>
      <c r="E2419" s="0" t="n">
        <v>0</v>
      </c>
      <c r="F2419" s="0" t="n">
        <v>0.645194</v>
      </c>
      <c r="G2419" s="0" t="n">
        <v>0.252971</v>
      </c>
      <c r="H2419" s="0" t="n">
        <v>211600</v>
      </c>
    </row>
    <row r="2420" customFormat="false" ht="15" hidden="false" customHeight="false" outlineLevel="0" collapsed="false">
      <c r="A2420" s="0" t="n">
        <v>2418</v>
      </c>
      <c r="B2420" s="0" t="n">
        <v>4</v>
      </c>
      <c r="C2420" s="0" t="n">
        <v>101</v>
      </c>
      <c r="D2420" s="0" t="n">
        <v>17</v>
      </c>
      <c r="E2420" s="0" t="n">
        <v>0</v>
      </c>
      <c r="F2420" s="0" t="n">
        <v>0.321487</v>
      </c>
      <c r="G2420" s="0" t="n">
        <v>0.194428</v>
      </c>
      <c r="H2420" s="0" t="n">
        <v>211600</v>
      </c>
    </row>
    <row r="2421" customFormat="false" ht="15" hidden="false" customHeight="false" outlineLevel="0" collapsed="false">
      <c r="A2421" s="0" t="n">
        <v>2419</v>
      </c>
      <c r="B2421" s="0" t="n">
        <v>4</v>
      </c>
      <c r="C2421" s="0" t="n">
        <v>101</v>
      </c>
      <c r="D2421" s="0" t="n">
        <v>18</v>
      </c>
      <c r="E2421" s="0" t="n">
        <v>0</v>
      </c>
      <c r="F2421" s="0" t="n">
        <v>0.0532</v>
      </c>
      <c r="G2421" s="0" t="n">
        <v>0.229159</v>
      </c>
      <c r="H2421" s="0" t="n">
        <v>211600</v>
      </c>
    </row>
    <row r="2422" customFormat="false" ht="15" hidden="false" customHeight="false" outlineLevel="0" collapsed="false">
      <c r="A2422" s="0" t="n">
        <v>2420</v>
      </c>
      <c r="B2422" s="0" t="n">
        <v>4</v>
      </c>
      <c r="C2422" s="0" t="n">
        <v>101</v>
      </c>
      <c r="D2422" s="0" t="n">
        <v>19</v>
      </c>
      <c r="E2422" s="0" t="n">
        <v>1</v>
      </c>
      <c r="F2422" s="0" t="n">
        <v>0</v>
      </c>
      <c r="G2422" s="0" t="n">
        <v>0.243156</v>
      </c>
      <c r="H2422" s="0" t="n">
        <v>211400</v>
      </c>
    </row>
    <row r="2423" customFormat="false" ht="15" hidden="false" customHeight="false" outlineLevel="0" collapsed="false">
      <c r="A2423" s="0" t="n">
        <v>2421</v>
      </c>
      <c r="B2423" s="0" t="n">
        <v>4</v>
      </c>
      <c r="C2423" s="0" t="n">
        <v>101</v>
      </c>
      <c r="D2423" s="0" t="n">
        <v>20</v>
      </c>
      <c r="E2423" s="0" t="n">
        <v>1</v>
      </c>
      <c r="F2423" s="0" t="n">
        <v>0</v>
      </c>
      <c r="G2423" s="0" t="n">
        <v>0.221913</v>
      </c>
      <c r="H2423" s="0" t="n">
        <v>211200</v>
      </c>
    </row>
    <row r="2424" customFormat="false" ht="15" hidden="false" customHeight="false" outlineLevel="0" collapsed="false">
      <c r="A2424" s="0" t="n">
        <v>2422</v>
      </c>
      <c r="B2424" s="0" t="n">
        <v>4</v>
      </c>
      <c r="C2424" s="0" t="n">
        <v>101</v>
      </c>
      <c r="D2424" s="0" t="n">
        <v>21</v>
      </c>
      <c r="E2424" s="0" t="n">
        <v>0</v>
      </c>
      <c r="F2424" s="0" t="n">
        <v>0</v>
      </c>
      <c r="G2424" s="0" t="n">
        <v>0.291529</v>
      </c>
      <c r="H2424" s="0" t="n">
        <v>211200</v>
      </c>
    </row>
    <row r="2425" customFormat="false" ht="15" hidden="false" customHeight="false" outlineLevel="0" collapsed="false">
      <c r="A2425" s="0" t="n">
        <v>2423</v>
      </c>
      <c r="B2425" s="0" t="n">
        <v>4</v>
      </c>
      <c r="C2425" s="0" t="n">
        <v>101</v>
      </c>
      <c r="D2425" s="0" t="n">
        <v>22</v>
      </c>
      <c r="E2425" s="0" t="n">
        <v>0</v>
      </c>
      <c r="F2425" s="0" t="n">
        <v>0</v>
      </c>
      <c r="G2425" s="0" t="n">
        <v>0.16203</v>
      </c>
      <c r="H2425" s="0" t="n">
        <v>211200</v>
      </c>
    </row>
    <row r="2426" customFormat="false" ht="15" hidden="false" customHeight="false" outlineLevel="0" collapsed="false">
      <c r="A2426" s="0" t="n">
        <v>2424</v>
      </c>
      <c r="B2426" s="0" t="n">
        <v>4</v>
      </c>
      <c r="C2426" s="0" t="n">
        <v>101</v>
      </c>
      <c r="D2426" s="0" t="n">
        <v>23</v>
      </c>
      <c r="E2426" s="0" t="n">
        <v>0</v>
      </c>
      <c r="F2426" s="0" t="n">
        <v>0</v>
      </c>
      <c r="G2426" s="0" t="n">
        <v>0.152784</v>
      </c>
      <c r="H2426" s="0" t="n">
        <v>211200</v>
      </c>
    </row>
    <row r="2427" customFormat="false" ht="15" hidden="false" customHeight="false" outlineLevel="0" collapsed="false">
      <c r="A2427" s="0" t="n">
        <v>2425</v>
      </c>
      <c r="B2427" s="0" t="n">
        <v>4</v>
      </c>
      <c r="C2427" s="0" t="n">
        <v>102</v>
      </c>
      <c r="D2427" s="0" t="n">
        <v>0</v>
      </c>
      <c r="E2427" s="0" t="n">
        <v>0</v>
      </c>
      <c r="F2427" s="0" t="n">
        <v>0</v>
      </c>
      <c r="G2427" s="0" t="n">
        <v>0.151073</v>
      </c>
      <c r="H2427" s="0" t="n">
        <v>211200</v>
      </c>
    </row>
    <row r="2428" customFormat="false" ht="15" hidden="false" customHeight="false" outlineLevel="0" collapsed="false">
      <c r="A2428" s="0" t="n">
        <v>2426</v>
      </c>
      <c r="B2428" s="0" t="n">
        <v>4</v>
      </c>
      <c r="C2428" s="0" t="n">
        <v>102</v>
      </c>
      <c r="D2428" s="0" t="n">
        <v>1</v>
      </c>
      <c r="E2428" s="0" t="n">
        <v>0</v>
      </c>
      <c r="F2428" s="0" t="n">
        <v>0</v>
      </c>
      <c r="G2428" s="0" t="n">
        <v>0.132829</v>
      </c>
      <c r="H2428" s="0" t="n">
        <v>211200</v>
      </c>
    </row>
    <row r="2429" customFormat="false" ht="15" hidden="false" customHeight="false" outlineLevel="0" collapsed="false">
      <c r="A2429" s="0" t="n">
        <v>2427</v>
      </c>
      <c r="B2429" s="0" t="n">
        <v>4</v>
      </c>
      <c r="C2429" s="0" t="n">
        <v>102</v>
      </c>
      <c r="D2429" s="0" t="n">
        <v>2</v>
      </c>
      <c r="E2429" s="0" t="n">
        <v>0</v>
      </c>
      <c r="F2429" s="0" t="n">
        <v>0</v>
      </c>
      <c r="G2429" s="0" t="n">
        <v>0.118834</v>
      </c>
      <c r="H2429" s="0" t="n">
        <v>211200</v>
      </c>
    </row>
    <row r="2430" customFormat="false" ht="15" hidden="false" customHeight="false" outlineLevel="0" collapsed="false">
      <c r="A2430" s="0" t="n">
        <v>2428</v>
      </c>
      <c r="B2430" s="0" t="n">
        <v>4</v>
      </c>
      <c r="C2430" s="0" t="n">
        <v>102</v>
      </c>
      <c r="D2430" s="0" t="n">
        <v>3</v>
      </c>
      <c r="E2430" s="0" t="n">
        <v>0</v>
      </c>
      <c r="F2430" s="0" t="n">
        <v>0</v>
      </c>
      <c r="G2430" s="0" t="n">
        <v>0.100267</v>
      </c>
      <c r="H2430" s="0" t="n">
        <v>211200</v>
      </c>
    </row>
    <row r="2431" customFormat="false" ht="15" hidden="false" customHeight="false" outlineLevel="0" collapsed="false">
      <c r="A2431" s="0" t="n">
        <v>2429</v>
      </c>
      <c r="B2431" s="0" t="n">
        <v>4</v>
      </c>
      <c r="C2431" s="0" t="n">
        <v>102</v>
      </c>
      <c r="D2431" s="0" t="n">
        <v>4</v>
      </c>
      <c r="E2431" s="0" t="n">
        <v>0</v>
      </c>
      <c r="F2431" s="0" t="n">
        <v>0</v>
      </c>
      <c r="G2431" s="0" t="n">
        <v>0.148032</v>
      </c>
      <c r="H2431" s="0" t="n">
        <v>211200</v>
      </c>
    </row>
    <row r="2432" customFormat="false" ht="15" hidden="false" customHeight="false" outlineLevel="0" collapsed="false">
      <c r="A2432" s="0" t="n">
        <v>2430</v>
      </c>
      <c r="B2432" s="0" t="n">
        <v>4</v>
      </c>
      <c r="C2432" s="0" t="n">
        <v>102</v>
      </c>
      <c r="D2432" s="0" t="n">
        <v>5</v>
      </c>
      <c r="E2432" s="0" t="n">
        <v>0</v>
      </c>
      <c r="F2432" s="0" t="n">
        <v>0</v>
      </c>
      <c r="G2432" s="0" t="n">
        <v>0.185266</v>
      </c>
      <c r="H2432" s="0" t="n">
        <v>211200</v>
      </c>
    </row>
    <row r="2433" customFormat="false" ht="15" hidden="false" customHeight="false" outlineLevel="0" collapsed="false">
      <c r="A2433" s="0" t="n">
        <v>2431</v>
      </c>
      <c r="B2433" s="0" t="n">
        <v>4</v>
      </c>
      <c r="C2433" s="0" t="n">
        <v>102</v>
      </c>
      <c r="D2433" s="0" t="n">
        <v>6</v>
      </c>
      <c r="E2433" s="0" t="n">
        <v>0</v>
      </c>
      <c r="F2433" s="0" t="n">
        <v>0.058389</v>
      </c>
      <c r="G2433" s="0" t="n">
        <v>0.215804</v>
      </c>
      <c r="H2433" s="0" t="n">
        <v>211200</v>
      </c>
    </row>
    <row r="2434" customFormat="false" ht="15" hidden="false" customHeight="false" outlineLevel="0" collapsed="false">
      <c r="A2434" s="0" t="n">
        <v>2432</v>
      </c>
      <c r="B2434" s="0" t="n">
        <v>4</v>
      </c>
      <c r="C2434" s="0" t="n">
        <v>102</v>
      </c>
      <c r="D2434" s="0" t="n">
        <v>7</v>
      </c>
      <c r="E2434" s="0" t="n">
        <v>1</v>
      </c>
      <c r="F2434" s="0" t="n">
        <v>0.352847</v>
      </c>
      <c r="G2434" s="0" t="n">
        <v>0.243177</v>
      </c>
      <c r="H2434" s="0" t="n">
        <v>211000</v>
      </c>
    </row>
    <row r="2435" customFormat="false" ht="15" hidden="false" customHeight="false" outlineLevel="0" collapsed="false">
      <c r="A2435" s="0" t="n">
        <v>2433</v>
      </c>
      <c r="B2435" s="0" t="n">
        <v>4</v>
      </c>
      <c r="C2435" s="0" t="n">
        <v>102</v>
      </c>
      <c r="D2435" s="0" t="n">
        <v>8</v>
      </c>
      <c r="E2435" s="0" t="n">
        <v>1</v>
      </c>
      <c r="F2435" s="0" t="n">
        <v>0.708133</v>
      </c>
      <c r="G2435" s="0" t="n">
        <v>0.273261</v>
      </c>
      <c r="H2435" s="0" t="n">
        <v>210800</v>
      </c>
    </row>
    <row r="2436" customFormat="false" ht="15" hidden="false" customHeight="false" outlineLevel="0" collapsed="false">
      <c r="A2436" s="0" t="n">
        <v>2434</v>
      </c>
      <c r="B2436" s="0" t="n">
        <v>4</v>
      </c>
      <c r="C2436" s="0" t="n">
        <v>102</v>
      </c>
      <c r="D2436" s="0" t="n">
        <v>9</v>
      </c>
      <c r="E2436" s="0" t="n">
        <v>0</v>
      </c>
      <c r="F2436" s="0" t="n">
        <v>1</v>
      </c>
      <c r="G2436" s="0" t="n">
        <v>0.299443</v>
      </c>
      <c r="H2436" s="0" t="n">
        <v>210800</v>
      </c>
    </row>
    <row r="2437" customFormat="false" ht="15" hidden="false" customHeight="false" outlineLevel="0" collapsed="false">
      <c r="A2437" s="0" t="n">
        <v>2435</v>
      </c>
      <c r="B2437" s="0" t="n">
        <v>4</v>
      </c>
      <c r="C2437" s="0" t="n">
        <v>102</v>
      </c>
      <c r="D2437" s="0" t="n">
        <v>10</v>
      </c>
      <c r="E2437" s="0" t="n">
        <v>0</v>
      </c>
      <c r="F2437" s="0" t="n">
        <v>1</v>
      </c>
      <c r="G2437" s="0" t="n">
        <v>0.42887</v>
      </c>
      <c r="H2437" s="0" t="n">
        <v>210800</v>
      </c>
    </row>
    <row r="2438" customFormat="false" ht="15" hidden="false" customHeight="false" outlineLevel="0" collapsed="false">
      <c r="A2438" s="0" t="n">
        <v>2436</v>
      </c>
      <c r="B2438" s="0" t="n">
        <v>4</v>
      </c>
      <c r="C2438" s="0" t="n">
        <v>102</v>
      </c>
      <c r="D2438" s="0" t="n">
        <v>11</v>
      </c>
      <c r="E2438" s="0" t="n">
        <v>0</v>
      </c>
      <c r="F2438" s="0" t="n">
        <v>1</v>
      </c>
      <c r="G2438" s="0" t="n">
        <v>0.548186</v>
      </c>
      <c r="H2438" s="0" t="n">
        <v>210800</v>
      </c>
    </row>
    <row r="2439" customFormat="false" ht="15" hidden="false" customHeight="false" outlineLevel="0" collapsed="false">
      <c r="A2439" s="0" t="n">
        <v>2437</v>
      </c>
      <c r="B2439" s="0" t="n">
        <v>4</v>
      </c>
      <c r="C2439" s="0" t="n">
        <v>102</v>
      </c>
      <c r="D2439" s="0" t="n">
        <v>12</v>
      </c>
      <c r="E2439" s="0" t="n">
        <v>0</v>
      </c>
      <c r="F2439" s="0" t="n">
        <v>1</v>
      </c>
      <c r="G2439" s="0" t="n">
        <v>0.598346</v>
      </c>
      <c r="H2439" s="0" t="n">
        <v>210800</v>
      </c>
    </row>
    <row r="2440" customFormat="false" ht="15" hidden="false" customHeight="false" outlineLevel="0" collapsed="false">
      <c r="A2440" s="0" t="n">
        <v>2438</v>
      </c>
      <c r="B2440" s="0" t="n">
        <v>4</v>
      </c>
      <c r="C2440" s="0" t="n">
        <v>102</v>
      </c>
      <c r="D2440" s="0" t="n">
        <v>13</v>
      </c>
      <c r="E2440" s="0" t="n">
        <v>0</v>
      </c>
      <c r="F2440" s="0" t="n">
        <v>1</v>
      </c>
      <c r="G2440" s="0" t="n">
        <v>0.979676</v>
      </c>
      <c r="H2440" s="0" t="n">
        <v>210800</v>
      </c>
    </row>
    <row r="2441" customFormat="false" ht="15" hidden="false" customHeight="false" outlineLevel="0" collapsed="false">
      <c r="A2441" s="0" t="n">
        <v>2439</v>
      </c>
      <c r="B2441" s="0" t="n">
        <v>4</v>
      </c>
      <c r="C2441" s="0" t="n">
        <v>102</v>
      </c>
      <c r="D2441" s="0" t="n">
        <v>14</v>
      </c>
      <c r="E2441" s="0" t="n">
        <v>0</v>
      </c>
      <c r="F2441" s="0" t="n">
        <v>1</v>
      </c>
      <c r="G2441" s="0" t="n">
        <v>0.589232</v>
      </c>
      <c r="H2441" s="0" t="n">
        <v>210800</v>
      </c>
    </row>
    <row r="2442" customFormat="false" ht="15" hidden="false" customHeight="false" outlineLevel="0" collapsed="false">
      <c r="A2442" s="0" t="n">
        <v>2440</v>
      </c>
      <c r="B2442" s="0" t="n">
        <v>4</v>
      </c>
      <c r="C2442" s="0" t="n">
        <v>102</v>
      </c>
      <c r="D2442" s="0" t="n">
        <v>15</v>
      </c>
      <c r="E2442" s="0" t="n">
        <v>0</v>
      </c>
      <c r="F2442" s="0" t="n">
        <v>1</v>
      </c>
      <c r="G2442" s="0" t="n">
        <v>0.734773</v>
      </c>
      <c r="H2442" s="0" t="n">
        <v>210800</v>
      </c>
    </row>
    <row r="2443" customFormat="false" ht="15" hidden="false" customHeight="false" outlineLevel="0" collapsed="false">
      <c r="A2443" s="0" t="n">
        <v>2441</v>
      </c>
      <c r="B2443" s="0" t="n">
        <v>4</v>
      </c>
      <c r="C2443" s="0" t="n">
        <v>102</v>
      </c>
      <c r="D2443" s="0" t="n">
        <v>16</v>
      </c>
      <c r="E2443" s="0" t="n">
        <v>0</v>
      </c>
      <c r="F2443" s="0" t="n">
        <v>0.708133</v>
      </c>
      <c r="G2443" s="0" t="n">
        <v>0.743755</v>
      </c>
      <c r="H2443" s="0" t="n">
        <v>210800</v>
      </c>
    </row>
    <row r="2444" customFormat="false" ht="15" hidden="false" customHeight="false" outlineLevel="0" collapsed="false">
      <c r="A2444" s="0" t="n">
        <v>2442</v>
      </c>
      <c r="B2444" s="0" t="n">
        <v>4</v>
      </c>
      <c r="C2444" s="0" t="n">
        <v>102</v>
      </c>
      <c r="D2444" s="0" t="n">
        <v>17</v>
      </c>
      <c r="E2444" s="0" t="n">
        <v>0</v>
      </c>
      <c r="F2444" s="0" t="n">
        <v>0.352847</v>
      </c>
      <c r="G2444" s="0" t="n">
        <v>0.506597</v>
      </c>
      <c r="H2444" s="0" t="n">
        <v>210800</v>
      </c>
    </row>
    <row r="2445" customFormat="false" ht="15" hidden="false" customHeight="false" outlineLevel="0" collapsed="false">
      <c r="A2445" s="0" t="n">
        <v>2443</v>
      </c>
      <c r="B2445" s="0" t="n">
        <v>4</v>
      </c>
      <c r="C2445" s="0" t="n">
        <v>102</v>
      </c>
      <c r="D2445" s="0" t="n">
        <v>18</v>
      </c>
      <c r="E2445" s="0" t="n">
        <v>0</v>
      </c>
      <c r="F2445" s="0" t="n">
        <v>0.058389</v>
      </c>
      <c r="G2445" s="0" t="n">
        <v>0.395127</v>
      </c>
      <c r="H2445" s="0" t="n">
        <v>210800</v>
      </c>
    </row>
    <row r="2446" customFormat="false" ht="15" hidden="false" customHeight="false" outlineLevel="0" collapsed="false">
      <c r="A2446" s="0" t="n">
        <v>2444</v>
      </c>
      <c r="B2446" s="0" t="n">
        <v>4</v>
      </c>
      <c r="C2446" s="0" t="n">
        <v>102</v>
      </c>
      <c r="D2446" s="0" t="n">
        <v>19</v>
      </c>
      <c r="E2446" s="0" t="n">
        <v>1</v>
      </c>
      <c r="F2446" s="0" t="n">
        <v>0</v>
      </c>
      <c r="G2446" s="0" t="n">
        <v>0.312081</v>
      </c>
      <c r="H2446" s="0" t="n">
        <v>210600</v>
      </c>
    </row>
    <row r="2447" customFormat="false" ht="15" hidden="false" customHeight="false" outlineLevel="0" collapsed="false">
      <c r="A2447" s="0" t="n">
        <v>2445</v>
      </c>
      <c r="B2447" s="0" t="n">
        <v>4</v>
      </c>
      <c r="C2447" s="0" t="n">
        <v>102</v>
      </c>
      <c r="D2447" s="0" t="n">
        <v>20</v>
      </c>
      <c r="E2447" s="0" t="n">
        <v>1</v>
      </c>
      <c r="F2447" s="0" t="n">
        <v>0</v>
      </c>
      <c r="G2447" s="0" t="n">
        <v>0.319196</v>
      </c>
      <c r="H2447" s="0" t="n">
        <v>210400</v>
      </c>
    </row>
    <row r="2448" customFormat="false" ht="15" hidden="false" customHeight="false" outlineLevel="0" collapsed="false">
      <c r="A2448" s="0" t="n">
        <v>2446</v>
      </c>
      <c r="B2448" s="0" t="n">
        <v>4</v>
      </c>
      <c r="C2448" s="0" t="n">
        <v>102</v>
      </c>
      <c r="D2448" s="0" t="n">
        <v>21</v>
      </c>
      <c r="E2448" s="0" t="n">
        <v>0</v>
      </c>
      <c r="F2448" s="0" t="n">
        <v>0</v>
      </c>
      <c r="G2448" s="0" t="n">
        <v>0.643711</v>
      </c>
      <c r="H2448" s="0" t="n">
        <v>210400</v>
      </c>
    </row>
    <row r="2449" customFormat="false" ht="15" hidden="false" customHeight="false" outlineLevel="0" collapsed="false">
      <c r="A2449" s="0" t="n">
        <v>2447</v>
      </c>
      <c r="B2449" s="0" t="n">
        <v>4</v>
      </c>
      <c r="C2449" s="0" t="n">
        <v>102</v>
      </c>
      <c r="D2449" s="0" t="n">
        <v>22</v>
      </c>
      <c r="E2449" s="0" t="n">
        <v>0</v>
      </c>
      <c r="F2449" s="0" t="n">
        <v>0</v>
      </c>
      <c r="G2449" s="0" t="n">
        <v>0.55193</v>
      </c>
      <c r="H2449" s="0" t="n">
        <v>210400</v>
      </c>
    </row>
    <row r="2450" customFormat="false" ht="15" hidden="false" customHeight="false" outlineLevel="0" collapsed="false">
      <c r="A2450" s="0" t="n">
        <v>2448</v>
      </c>
      <c r="B2450" s="0" t="n">
        <v>4</v>
      </c>
      <c r="C2450" s="0" t="n">
        <v>102</v>
      </c>
      <c r="D2450" s="0" t="n">
        <v>23</v>
      </c>
      <c r="E2450" s="0" t="n">
        <v>0</v>
      </c>
      <c r="F2450" s="0" t="n">
        <v>0</v>
      </c>
      <c r="G2450" s="0" t="n">
        <v>0.471174</v>
      </c>
      <c r="H2450" s="0" t="n">
        <v>210400</v>
      </c>
    </row>
    <row r="2451" customFormat="false" ht="15" hidden="false" customHeight="false" outlineLevel="0" collapsed="false">
      <c r="A2451" s="0" t="n">
        <v>2449</v>
      </c>
      <c r="B2451" s="0" t="n">
        <v>4</v>
      </c>
      <c r="C2451" s="0" t="n">
        <v>103</v>
      </c>
      <c r="D2451" s="0" t="n">
        <v>0</v>
      </c>
      <c r="E2451" s="0" t="n">
        <v>0</v>
      </c>
      <c r="F2451" s="0" t="n">
        <v>0</v>
      </c>
      <c r="G2451" s="0" t="n">
        <v>0.527992</v>
      </c>
      <c r="H2451" s="0" t="n">
        <v>210400</v>
      </c>
    </row>
    <row r="2452" customFormat="false" ht="15" hidden="false" customHeight="false" outlineLevel="0" collapsed="false">
      <c r="A2452" s="0" t="n">
        <v>2450</v>
      </c>
      <c r="B2452" s="0" t="n">
        <v>4</v>
      </c>
      <c r="C2452" s="0" t="n">
        <v>103</v>
      </c>
      <c r="D2452" s="0" t="n">
        <v>1</v>
      </c>
      <c r="E2452" s="0" t="n">
        <v>0</v>
      </c>
      <c r="F2452" s="0" t="n">
        <v>0</v>
      </c>
      <c r="G2452" s="0" t="n">
        <v>0.433497</v>
      </c>
      <c r="H2452" s="0" t="n">
        <v>210400</v>
      </c>
    </row>
    <row r="2453" customFormat="false" ht="15" hidden="false" customHeight="false" outlineLevel="0" collapsed="false">
      <c r="A2453" s="0" t="n">
        <v>2451</v>
      </c>
      <c r="B2453" s="0" t="n">
        <v>4</v>
      </c>
      <c r="C2453" s="0" t="n">
        <v>103</v>
      </c>
      <c r="D2453" s="0" t="n">
        <v>2</v>
      </c>
      <c r="E2453" s="0" t="n">
        <v>0</v>
      </c>
      <c r="F2453" s="0" t="n">
        <v>0</v>
      </c>
      <c r="G2453" s="0" t="n">
        <v>0.427302</v>
      </c>
      <c r="H2453" s="0" t="n">
        <v>210400</v>
      </c>
    </row>
    <row r="2454" customFormat="false" ht="15" hidden="false" customHeight="false" outlineLevel="0" collapsed="false">
      <c r="A2454" s="0" t="n">
        <v>2452</v>
      </c>
      <c r="B2454" s="0" t="n">
        <v>4</v>
      </c>
      <c r="C2454" s="0" t="n">
        <v>103</v>
      </c>
      <c r="D2454" s="0" t="n">
        <v>3</v>
      </c>
      <c r="E2454" s="0" t="n">
        <v>0</v>
      </c>
      <c r="F2454" s="0" t="n">
        <v>0</v>
      </c>
      <c r="G2454" s="0" t="n">
        <v>0.591194</v>
      </c>
      <c r="H2454" s="0" t="n">
        <v>210400</v>
      </c>
    </row>
    <row r="2455" customFormat="false" ht="15" hidden="false" customHeight="false" outlineLevel="0" collapsed="false">
      <c r="A2455" s="0" t="n">
        <v>2453</v>
      </c>
      <c r="B2455" s="0" t="n">
        <v>4</v>
      </c>
      <c r="C2455" s="0" t="n">
        <v>103</v>
      </c>
      <c r="D2455" s="0" t="n">
        <v>4</v>
      </c>
      <c r="E2455" s="0" t="n">
        <v>0</v>
      </c>
      <c r="F2455" s="0" t="n">
        <v>0</v>
      </c>
      <c r="G2455" s="0" t="n">
        <v>0.664916</v>
      </c>
      <c r="H2455" s="0" t="n">
        <v>210400</v>
      </c>
    </row>
    <row r="2456" customFormat="false" ht="15" hidden="false" customHeight="false" outlineLevel="0" collapsed="false">
      <c r="A2456" s="0" t="n">
        <v>2454</v>
      </c>
      <c r="B2456" s="0" t="n">
        <v>4</v>
      </c>
      <c r="C2456" s="0" t="n">
        <v>103</v>
      </c>
      <c r="D2456" s="0" t="n">
        <v>5</v>
      </c>
      <c r="E2456" s="0" t="n">
        <v>0</v>
      </c>
      <c r="F2456" s="0" t="n">
        <v>0</v>
      </c>
      <c r="G2456" s="0" t="n">
        <v>0.813405</v>
      </c>
      <c r="H2456" s="0" t="n">
        <v>210400</v>
      </c>
    </row>
    <row r="2457" customFormat="false" ht="15" hidden="false" customHeight="false" outlineLevel="0" collapsed="false">
      <c r="A2457" s="0" t="n">
        <v>2455</v>
      </c>
      <c r="B2457" s="0" t="n">
        <v>4</v>
      </c>
      <c r="C2457" s="0" t="n">
        <v>103</v>
      </c>
      <c r="D2457" s="0" t="n">
        <v>6</v>
      </c>
      <c r="E2457" s="0" t="n">
        <v>0</v>
      </c>
      <c r="F2457" s="0" t="n">
        <v>0.049785</v>
      </c>
      <c r="G2457" s="0" t="n">
        <v>1</v>
      </c>
      <c r="H2457" s="0" t="n">
        <v>210400</v>
      </c>
    </row>
    <row r="2458" customFormat="false" ht="15" hidden="false" customHeight="false" outlineLevel="0" collapsed="false">
      <c r="A2458" s="0" t="n">
        <v>2456</v>
      </c>
      <c r="B2458" s="0" t="n">
        <v>4</v>
      </c>
      <c r="C2458" s="0" t="n">
        <v>103</v>
      </c>
      <c r="D2458" s="0" t="n">
        <v>7</v>
      </c>
      <c r="E2458" s="0" t="n">
        <v>1</v>
      </c>
      <c r="F2458" s="0" t="n">
        <v>0.300851</v>
      </c>
      <c r="G2458" s="0" t="n">
        <v>0.846392</v>
      </c>
      <c r="H2458" s="0" t="n">
        <v>210200</v>
      </c>
    </row>
    <row r="2459" customFormat="false" ht="15" hidden="false" customHeight="false" outlineLevel="0" collapsed="false">
      <c r="A2459" s="0" t="n">
        <v>2457</v>
      </c>
      <c r="B2459" s="0" t="n">
        <v>4</v>
      </c>
      <c r="C2459" s="0" t="n">
        <v>103</v>
      </c>
      <c r="D2459" s="0" t="n">
        <v>8</v>
      </c>
      <c r="E2459" s="0" t="n">
        <v>1</v>
      </c>
      <c r="F2459" s="0" t="n">
        <v>0.603781</v>
      </c>
      <c r="G2459" s="0" t="n">
        <v>0.762904</v>
      </c>
      <c r="H2459" s="0" t="n">
        <v>210000</v>
      </c>
    </row>
    <row r="2460" customFormat="false" ht="15" hidden="false" customHeight="false" outlineLevel="0" collapsed="false">
      <c r="A2460" s="0" t="n">
        <v>2458</v>
      </c>
      <c r="B2460" s="0" t="n">
        <v>4</v>
      </c>
      <c r="C2460" s="0" t="n">
        <v>103</v>
      </c>
      <c r="D2460" s="0" t="n">
        <v>9</v>
      </c>
      <c r="E2460" s="0" t="n">
        <v>0</v>
      </c>
      <c r="F2460" s="0" t="n">
        <v>0.898337</v>
      </c>
      <c r="G2460" s="0" t="n">
        <v>0.628477</v>
      </c>
      <c r="H2460" s="0" t="n">
        <v>210000</v>
      </c>
    </row>
    <row r="2461" customFormat="false" ht="15" hidden="false" customHeight="false" outlineLevel="0" collapsed="false">
      <c r="A2461" s="0" t="n">
        <v>2459</v>
      </c>
      <c r="B2461" s="0" t="n">
        <v>4</v>
      </c>
      <c r="C2461" s="0" t="n">
        <v>103</v>
      </c>
      <c r="D2461" s="0" t="n">
        <v>10</v>
      </c>
      <c r="E2461" s="0" t="n">
        <v>0</v>
      </c>
      <c r="F2461" s="0" t="n">
        <v>1</v>
      </c>
      <c r="G2461" s="0" t="n">
        <v>0.587584</v>
      </c>
      <c r="H2461" s="0" t="n">
        <v>210000</v>
      </c>
    </row>
    <row r="2462" customFormat="false" ht="15" hidden="false" customHeight="false" outlineLevel="0" collapsed="false">
      <c r="A2462" s="0" t="n">
        <v>2460</v>
      </c>
      <c r="B2462" s="0" t="n">
        <v>4</v>
      </c>
      <c r="C2462" s="0" t="n">
        <v>103</v>
      </c>
      <c r="D2462" s="0" t="n">
        <v>11</v>
      </c>
      <c r="E2462" s="0" t="n">
        <v>0</v>
      </c>
      <c r="F2462" s="0" t="n">
        <v>1</v>
      </c>
      <c r="G2462" s="0" t="n">
        <v>0.535663</v>
      </c>
      <c r="H2462" s="0" t="n">
        <v>210000</v>
      </c>
    </row>
    <row r="2463" customFormat="false" ht="15" hidden="false" customHeight="false" outlineLevel="0" collapsed="false">
      <c r="A2463" s="0" t="n">
        <v>2461</v>
      </c>
      <c r="B2463" s="0" t="n">
        <v>4</v>
      </c>
      <c r="C2463" s="0" t="n">
        <v>103</v>
      </c>
      <c r="D2463" s="0" t="n">
        <v>12</v>
      </c>
      <c r="E2463" s="0" t="n">
        <v>0</v>
      </c>
      <c r="F2463" s="0" t="n">
        <v>1</v>
      </c>
      <c r="G2463" s="0" t="n">
        <v>0.48484</v>
      </c>
      <c r="H2463" s="0" t="n">
        <v>210000</v>
      </c>
    </row>
    <row r="2464" customFormat="false" ht="15" hidden="false" customHeight="false" outlineLevel="0" collapsed="false">
      <c r="A2464" s="0" t="n">
        <v>2462</v>
      </c>
      <c r="B2464" s="0" t="n">
        <v>4</v>
      </c>
      <c r="C2464" s="0" t="n">
        <v>103</v>
      </c>
      <c r="D2464" s="0" t="n">
        <v>13</v>
      </c>
      <c r="E2464" s="0" t="n">
        <v>0</v>
      </c>
      <c r="F2464" s="0" t="n">
        <v>1</v>
      </c>
      <c r="G2464" s="0" t="n">
        <v>0.339116</v>
      </c>
      <c r="H2464" s="0" t="n">
        <v>210000</v>
      </c>
    </row>
    <row r="2465" customFormat="false" ht="15" hidden="false" customHeight="false" outlineLevel="0" collapsed="false">
      <c r="A2465" s="0" t="n">
        <v>2463</v>
      </c>
      <c r="B2465" s="0" t="n">
        <v>4</v>
      </c>
      <c r="C2465" s="0" t="n">
        <v>103</v>
      </c>
      <c r="D2465" s="0" t="n">
        <v>14</v>
      </c>
      <c r="E2465" s="0" t="n">
        <v>0</v>
      </c>
      <c r="F2465" s="0" t="n">
        <v>1</v>
      </c>
      <c r="G2465" s="0" t="n">
        <v>0.305722</v>
      </c>
      <c r="H2465" s="0" t="n">
        <v>210000</v>
      </c>
    </row>
    <row r="2466" customFormat="false" ht="15" hidden="false" customHeight="false" outlineLevel="0" collapsed="false">
      <c r="A2466" s="0" t="n">
        <v>2464</v>
      </c>
      <c r="B2466" s="0" t="n">
        <v>4</v>
      </c>
      <c r="C2466" s="0" t="n">
        <v>103</v>
      </c>
      <c r="D2466" s="0" t="n">
        <v>15</v>
      </c>
      <c r="E2466" s="0" t="n">
        <v>0</v>
      </c>
      <c r="F2466" s="0" t="n">
        <v>0.898337</v>
      </c>
      <c r="G2466" s="0" t="n">
        <v>0.497522</v>
      </c>
      <c r="H2466" s="0" t="n">
        <v>210000</v>
      </c>
    </row>
    <row r="2467" customFormat="false" ht="15" hidden="false" customHeight="false" outlineLevel="0" collapsed="false">
      <c r="A2467" s="0" t="n">
        <v>2465</v>
      </c>
      <c r="B2467" s="0" t="n">
        <v>4</v>
      </c>
      <c r="C2467" s="0" t="n">
        <v>103</v>
      </c>
      <c r="D2467" s="0" t="n">
        <v>16</v>
      </c>
      <c r="E2467" s="0" t="n">
        <v>0</v>
      </c>
      <c r="F2467" s="0" t="n">
        <v>0.603781</v>
      </c>
      <c r="G2467" s="0" t="n">
        <v>0.532533</v>
      </c>
      <c r="H2467" s="0" t="n">
        <v>210000</v>
      </c>
    </row>
    <row r="2468" customFormat="false" ht="15" hidden="false" customHeight="false" outlineLevel="0" collapsed="false">
      <c r="A2468" s="0" t="n">
        <v>2466</v>
      </c>
      <c r="B2468" s="0" t="n">
        <v>4</v>
      </c>
      <c r="C2468" s="0" t="n">
        <v>103</v>
      </c>
      <c r="D2468" s="0" t="n">
        <v>17</v>
      </c>
      <c r="E2468" s="0" t="n">
        <v>0</v>
      </c>
      <c r="F2468" s="0" t="n">
        <v>0.300851</v>
      </c>
      <c r="G2468" s="0" t="n">
        <v>0.836315</v>
      </c>
      <c r="H2468" s="0" t="n">
        <v>210000</v>
      </c>
    </row>
    <row r="2469" customFormat="false" ht="15" hidden="false" customHeight="false" outlineLevel="0" collapsed="false">
      <c r="A2469" s="0" t="n">
        <v>2467</v>
      </c>
      <c r="B2469" s="0" t="n">
        <v>4</v>
      </c>
      <c r="C2469" s="0" t="n">
        <v>103</v>
      </c>
      <c r="D2469" s="0" t="n">
        <v>18</v>
      </c>
      <c r="E2469" s="0" t="n">
        <v>0</v>
      </c>
      <c r="F2469" s="0" t="n">
        <v>0.049785</v>
      </c>
      <c r="G2469" s="0" t="n">
        <v>0.787912</v>
      </c>
      <c r="H2469" s="0" t="n">
        <v>210000</v>
      </c>
    </row>
    <row r="2470" customFormat="false" ht="15" hidden="false" customHeight="false" outlineLevel="0" collapsed="false">
      <c r="A2470" s="0" t="n">
        <v>2468</v>
      </c>
      <c r="B2470" s="0" t="n">
        <v>4</v>
      </c>
      <c r="C2470" s="0" t="n">
        <v>103</v>
      </c>
      <c r="D2470" s="0" t="n">
        <v>19</v>
      </c>
      <c r="E2470" s="0" t="n">
        <v>1</v>
      </c>
      <c r="F2470" s="0" t="n">
        <v>0</v>
      </c>
      <c r="G2470" s="0" t="n">
        <v>0.679885</v>
      </c>
      <c r="H2470" s="0" t="n">
        <v>209800</v>
      </c>
    </row>
    <row r="2471" customFormat="false" ht="15" hidden="false" customHeight="false" outlineLevel="0" collapsed="false">
      <c r="A2471" s="0" t="n">
        <v>2469</v>
      </c>
      <c r="B2471" s="0" t="n">
        <v>4</v>
      </c>
      <c r="C2471" s="0" t="n">
        <v>103</v>
      </c>
      <c r="D2471" s="0" t="n">
        <v>20</v>
      </c>
      <c r="E2471" s="0" t="n">
        <v>1</v>
      </c>
      <c r="F2471" s="0" t="n">
        <v>0</v>
      </c>
      <c r="G2471" s="0" t="n">
        <v>0.926576</v>
      </c>
      <c r="H2471" s="0" t="n">
        <v>209600</v>
      </c>
    </row>
    <row r="2472" customFormat="false" ht="15" hidden="false" customHeight="false" outlineLevel="0" collapsed="false">
      <c r="A2472" s="0" t="n">
        <v>2470</v>
      </c>
      <c r="B2472" s="0" t="n">
        <v>4</v>
      </c>
      <c r="C2472" s="0" t="n">
        <v>103</v>
      </c>
      <c r="D2472" s="0" t="n">
        <v>21</v>
      </c>
      <c r="E2472" s="0" t="n">
        <v>0</v>
      </c>
      <c r="F2472" s="0" t="n">
        <v>0</v>
      </c>
      <c r="G2472" s="0" t="n">
        <v>0.936183</v>
      </c>
      <c r="H2472" s="0" t="n">
        <v>209600</v>
      </c>
    </row>
    <row r="2473" customFormat="false" ht="15" hidden="false" customHeight="false" outlineLevel="0" collapsed="false">
      <c r="A2473" s="0" t="n">
        <v>2471</v>
      </c>
      <c r="B2473" s="0" t="n">
        <v>4</v>
      </c>
      <c r="C2473" s="0" t="n">
        <v>103</v>
      </c>
      <c r="D2473" s="0" t="n">
        <v>22</v>
      </c>
      <c r="E2473" s="0" t="n">
        <v>0</v>
      </c>
      <c r="F2473" s="0" t="n">
        <v>0</v>
      </c>
      <c r="G2473" s="0" t="n">
        <v>1</v>
      </c>
      <c r="H2473" s="0" t="n">
        <v>209600</v>
      </c>
    </row>
    <row r="2474" customFormat="false" ht="15" hidden="false" customHeight="false" outlineLevel="0" collapsed="false">
      <c r="A2474" s="0" t="n">
        <v>2472</v>
      </c>
      <c r="B2474" s="0" t="n">
        <v>4</v>
      </c>
      <c r="C2474" s="0" t="n">
        <v>103</v>
      </c>
      <c r="D2474" s="0" t="n">
        <v>23</v>
      </c>
      <c r="E2474" s="0" t="n">
        <v>0</v>
      </c>
      <c r="F2474" s="0" t="n">
        <v>0</v>
      </c>
      <c r="G2474" s="0" t="n">
        <v>0.947554</v>
      </c>
      <c r="H2474" s="0" t="n">
        <v>209600</v>
      </c>
    </row>
    <row r="2475" customFormat="false" ht="15" hidden="false" customHeight="false" outlineLevel="0" collapsed="false">
      <c r="A2475" s="0" t="n">
        <v>2473</v>
      </c>
      <c r="B2475" s="0" t="n">
        <v>4</v>
      </c>
      <c r="C2475" s="0" t="n">
        <v>104</v>
      </c>
      <c r="D2475" s="0" t="n">
        <v>0</v>
      </c>
      <c r="E2475" s="0" t="n">
        <v>0</v>
      </c>
      <c r="F2475" s="0" t="n">
        <v>0</v>
      </c>
      <c r="G2475" s="0" t="n">
        <v>0.842174</v>
      </c>
      <c r="H2475" s="0" t="n">
        <v>209600</v>
      </c>
    </row>
    <row r="2476" customFormat="false" ht="15" hidden="false" customHeight="false" outlineLevel="0" collapsed="false">
      <c r="A2476" s="0" t="n">
        <v>2474</v>
      </c>
      <c r="B2476" s="0" t="n">
        <v>4</v>
      </c>
      <c r="C2476" s="0" t="n">
        <v>104</v>
      </c>
      <c r="D2476" s="0" t="n">
        <v>1</v>
      </c>
      <c r="E2476" s="0" t="n">
        <v>0</v>
      </c>
      <c r="F2476" s="0" t="n">
        <v>0</v>
      </c>
      <c r="G2476" s="0" t="n">
        <v>1</v>
      </c>
      <c r="H2476" s="0" t="n">
        <v>209600</v>
      </c>
    </row>
    <row r="2477" customFormat="false" ht="15" hidden="false" customHeight="false" outlineLevel="0" collapsed="false">
      <c r="A2477" s="0" t="n">
        <v>2475</v>
      </c>
      <c r="B2477" s="0" t="n">
        <v>4</v>
      </c>
      <c r="C2477" s="0" t="n">
        <v>104</v>
      </c>
      <c r="D2477" s="0" t="n">
        <v>2</v>
      </c>
      <c r="E2477" s="0" t="n">
        <v>0</v>
      </c>
      <c r="F2477" s="0" t="n">
        <v>0</v>
      </c>
      <c r="G2477" s="0" t="n">
        <v>1</v>
      </c>
      <c r="H2477" s="0" t="n">
        <v>209600</v>
      </c>
    </row>
    <row r="2478" customFormat="false" ht="15" hidden="false" customHeight="false" outlineLevel="0" collapsed="false">
      <c r="A2478" s="0" t="n">
        <v>2476</v>
      </c>
      <c r="B2478" s="0" t="n">
        <v>4</v>
      </c>
      <c r="C2478" s="0" t="n">
        <v>104</v>
      </c>
      <c r="D2478" s="0" t="n">
        <v>3</v>
      </c>
      <c r="E2478" s="0" t="n">
        <v>0</v>
      </c>
      <c r="F2478" s="0" t="n">
        <v>0</v>
      </c>
      <c r="G2478" s="0" t="n">
        <v>0.457981</v>
      </c>
      <c r="H2478" s="0" t="n">
        <v>209600</v>
      </c>
    </row>
    <row r="2479" customFormat="false" ht="15" hidden="false" customHeight="false" outlineLevel="0" collapsed="false">
      <c r="A2479" s="0" t="n">
        <v>2477</v>
      </c>
      <c r="B2479" s="0" t="n">
        <v>4</v>
      </c>
      <c r="C2479" s="0" t="n">
        <v>104</v>
      </c>
      <c r="D2479" s="0" t="n">
        <v>4</v>
      </c>
      <c r="E2479" s="0" t="n">
        <v>0</v>
      </c>
      <c r="F2479" s="0" t="n">
        <v>0</v>
      </c>
      <c r="G2479" s="0" t="n">
        <v>0.403051</v>
      </c>
      <c r="H2479" s="0" t="n">
        <v>209600</v>
      </c>
    </row>
    <row r="2480" customFormat="false" ht="15" hidden="false" customHeight="false" outlineLevel="0" collapsed="false">
      <c r="A2480" s="0" t="n">
        <v>2478</v>
      </c>
      <c r="B2480" s="0" t="n">
        <v>4</v>
      </c>
      <c r="C2480" s="0" t="n">
        <v>104</v>
      </c>
      <c r="D2480" s="0" t="n">
        <v>5</v>
      </c>
      <c r="E2480" s="0" t="n">
        <v>0</v>
      </c>
      <c r="F2480" s="0" t="n">
        <v>0</v>
      </c>
      <c r="G2480" s="0" t="n">
        <v>0.35706</v>
      </c>
      <c r="H2480" s="0" t="n">
        <v>209600</v>
      </c>
    </row>
    <row r="2481" customFormat="false" ht="15" hidden="false" customHeight="false" outlineLevel="0" collapsed="false">
      <c r="A2481" s="0" t="n">
        <v>2479</v>
      </c>
      <c r="B2481" s="0" t="n">
        <v>4</v>
      </c>
      <c r="C2481" s="0" t="n">
        <v>104</v>
      </c>
      <c r="D2481" s="0" t="n">
        <v>6</v>
      </c>
      <c r="E2481" s="0" t="n">
        <v>0</v>
      </c>
      <c r="F2481" s="0" t="n">
        <v>0.058585</v>
      </c>
      <c r="G2481" s="0" t="n">
        <v>0.377262</v>
      </c>
      <c r="H2481" s="0" t="n">
        <v>209600</v>
      </c>
    </row>
    <row r="2482" customFormat="false" ht="15" hidden="false" customHeight="false" outlineLevel="0" collapsed="false">
      <c r="A2482" s="0" t="n">
        <v>2480</v>
      </c>
      <c r="B2482" s="0" t="n">
        <v>4</v>
      </c>
      <c r="C2482" s="0" t="n">
        <v>104</v>
      </c>
      <c r="D2482" s="0" t="n">
        <v>7</v>
      </c>
      <c r="E2482" s="0" t="n">
        <v>1</v>
      </c>
      <c r="F2482" s="0" t="n">
        <v>0.354029</v>
      </c>
      <c r="G2482" s="0" t="n">
        <v>0.442122</v>
      </c>
      <c r="H2482" s="0" t="n">
        <v>209400</v>
      </c>
    </row>
    <row r="2483" customFormat="false" ht="15" hidden="false" customHeight="false" outlineLevel="0" collapsed="false">
      <c r="A2483" s="0" t="n">
        <v>2481</v>
      </c>
      <c r="B2483" s="0" t="n">
        <v>4</v>
      </c>
      <c r="C2483" s="0" t="n">
        <v>104</v>
      </c>
      <c r="D2483" s="0" t="n">
        <v>8</v>
      </c>
      <c r="E2483" s="0" t="n">
        <v>1</v>
      </c>
      <c r="F2483" s="0" t="n">
        <v>0.710505</v>
      </c>
      <c r="G2483" s="0" t="n">
        <v>0.434222</v>
      </c>
      <c r="H2483" s="0" t="n">
        <v>209200</v>
      </c>
    </row>
    <row r="2484" customFormat="false" ht="15" hidden="false" customHeight="false" outlineLevel="0" collapsed="false">
      <c r="A2484" s="0" t="n">
        <v>2482</v>
      </c>
      <c r="B2484" s="0" t="n">
        <v>4</v>
      </c>
      <c r="C2484" s="0" t="n">
        <v>104</v>
      </c>
      <c r="D2484" s="0" t="n">
        <v>9</v>
      </c>
      <c r="E2484" s="0" t="n">
        <v>0</v>
      </c>
      <c r="F2484" s="0" t="n">
        <v>1</v>
      </c>
      <c r="G2484" s="0" t="n">
        <v>0.509336</v>
      </c>
      <c r="H2484" s="0" t="n">
        <v>209200</v>
      </c>
    </row>
    <row r="2485" customFormat="false" ht="15" hidden="false" customHeight="false" outlineLevel="0" collapsed="false">
      <c r="A2485" s="0" t="n">
        <v>2483</v>
      </c>
      <c r="B2485" s="0" t="n">
        <v>4</v>
      </c>
      <c r="C2485" s="0" t="n">
        <v>104</v>
      </c>
      <c r="D2485" s="0" t="n">
        <v>10</v>
      </c>
      <c r="E2485" s="0" t="n">
        <v>0</v>
      </c>
      <c r="F2485" s="0" t="n">
        <v>1</v>
      </c>
      <c r="G2485" s="0" t="n">
        <v>0.351205</v>
      </c>
      <c r="H2485" s="0" t="n">
        <v>209200</v>
      </c>
    </row>
    <row r="2486" customFormat="false" ht="15" hidden="false" customHeight="false" outlineLevel="0" collapsed="false">
      <c r="A2486" s="0" t="n">
        <v>2484</v>
      </c>
      <c r="B2486" s="0" t="n">
        <v>4</v>
      </c>
      <c r="C2486" s="0" t="n">
        <v>104</v>
      </c>
      <c r="D2486" s="0" t="n">
        <v>11</v>
      </c>
      <c r="E2486" s="0" t="n">
        <v>0</v>
      </c>
      <c r="F2486" s="0" t="n">
        <v>1</v>
      </c>
      <c r="G2486" s="0" t="n">
        <v>0.490487</v>
      </c>
      <c r="H2486" s="0" t="n">
        <v>209200</v>
      </c>
    </row>
    <row r="2487" customFormat="false" ht="15" hidden="false" customHeight="false" outlineLevel="0" collapsed="false">
      <c r="A2487" s="0" t="n">
        <v>2485</v>
      </c>
      <c r="B2487" s="0" t="n">
        <v>4</v>
      </c>
      <c r="C2487" s="0" t="n">
        <v>104</v>
      </c>
      <c r="D2487" s="0" t="n">
        <v>12</v>
      </c>
      <c r="E2487" s="0" t="n">
        <v>0</v>
      </c>
      <c r="F2487" s="0" t="n">
        <v>1</v>
      </c>
      <c r="G2487" s="0" t="n">
        <v>0.630271</v>
      </c>
      <c r="H2487" s="0" t="n">
        <v>209200</v>
      </c>
    </row>
    <row r="2488" customFormat="false" ht="15" hidden="false" customHeight="false" outlineLevel="0" collapsed="false">
      <c r="A2488" s="0" t="n">
        <v>2486</v>
      </c>
      <c r="B2488" s="0" t="n">
        <v>4</v>
      </c>
      <c r="C2488" s="0" t="n">
        <v>104</v>
      </c>
      <c r="D2488" s="0" t="n">
        <v>13</v>
      </c>
      <c r="E2488" s="0" t="n">
        <v>0</v>
      </c>
      <c r="F2488" s="0" t="n">
        <v>1</v>
      </c>
      <c r="G2488" s="0" t="n">
        <v>0.345907</v>
      </c>
      <c r="H2488" s="0" t="n">
        <v>209200</v>
      </c>
    </row>
    <row r="2489" customFormat="false" ht="15" hidden="false" customHeight="false" outlineLevel="0" collapsed="false">
      <c r="A2489" s="0" t="n">
        <v>2487</v>
      </c>
      <c r="B2489" s="0" t="n">
        <v>4</v>
      </c>
      <c r="C2489" s="0" t="n">
        <v>104</v>
      </c>
      <c r="D2489" s="0" t="n">
        <v>14</v>
      </c>
      <c r="E2489" s="0" t="n">
        <v>0</v>
      </c>
      <c r="F2489" s="0" t="n">
        <v>1</v>
      </c>
      <c r="G2489" s="0" t="n">
        <v>0.323269</v>
      </c>
      <c r="H2489" s="0" t="n">
        <v>209200</v>
      </c>
    </row>
    <row r="2490" customFormat="false" ht="15" hidden="false" customHeight="false" outlineLevel="0" collapsed="false">
      <c r="A2490" s="0" t="n">
        <v>2488</v>
      </c>
      <c r="B2490" s="0" t="n">
        <v>4</v>
      </c>
      <c r="C2490" s="0" t="n">
        <v>104</v>
      </c>
      <c r="D2490" s="0" t="n">
        <v>15</v>
      </c>
      <c r="E2490" s="0" t="n">
        <v>0</v>
      </c>
      <c r="F2490" s="0" t="n">
        <v>1</v>
      </c>
      <c r="G2490" s="0" t="n">
        <v>0.423189</v>
      </c>
      <c r="H2490" s="0" t="n">
        <v>209200</v>
      </c>
    </row>
    <row r="2491" customFormat="false" ht="15" hidden="false" customHeight="false" outlineLevel="0" collapsed="false">
      <c r="A2491" s="0" t="n">
        <v>2489</v>
      </c>
      <c r="B2491" s="0" t="n">
        <v>4</v>
      </c>
      <c r="C2491" s="0" t="n">
        <v>104</v>
      </c>
      <c r="D2491" s="0" t="n">
        <v>16</v>
      </c>
      <c r="E2491" s="0" t="n">
        <v>0</v>
      </c>
      <c r="F2491" s="0" t="n">
        <v>0.710505</v>
      </c>
      <c r="G2491" s="0" t="n">
        <v>0.605208</v>
      </c>
      <c r="H2491" s="0" t="n">
        <v>209200</v>
      </c>
    </row>
    <row r="2492" customFormat="false" ht="15" hidden="false" customHeight="false" outlineLevel="0" collapsed="false">
      <c r="A2492" s="0" t="n">
        <v>2490</v>
      </c>
      <c r="B2492" s="0" t="n">
        <v>4</v>
      </c>
      <c r="C2492" s="0" t="n">
        <v>104</v>
      </c>
      <c r="D2492" s="0" t="n">
        <v>17</v>
      </c>
      <c r="E2492" s="0" t="n">
        <v>0</v>
      </c>
      <c r="F2492" s="0" t="n">
        <v>0.354029</v>
      </c>
      <c r="G2492" s="0" t="n">
        <v>0.504478</v>
      </c>
      <c r="H2492" s="0" t="n">
        <v>209200</v>
      </c>
    </row>
    <row r="2493" customFormat="false" ht="15" hidden="false" customHeight="false" outlineLevel="0" collapsed="false">
      <c r="A2493" s="0" t="n">
        <v>2491</v>
      </c>
      <c r="B2493" s="0" t="n">
        <v>4</v>
      </c>
      <c r="C2493" s="0" t="n">
        <v>104</v>
      </c>
      <c r="D2493" s="0" t="n">
        <v>18</v>
      </c>
      <c r="E2493" s="0" t="n">
        <v>0</v>
      </c>
      <c r="F2493" s="0" t="n">
        <v>0.058585</v>
      </c>
      <c r="G2493" s="0" t="n">
        <v>0.305647</v>
      </c>
      <c r="H2493" s="0" t="n">
        <v>209200</v>
      </c>
    </row>
    <row r="2494" customFormat="false" ht="15" hidden="false" customHeight="false" outlineLevel="0" collapsed="false">
      <c r="A2494" s="0" t="n">
        <v>2492</v>
      </c>
      <c r="B2494" s="0" t="n">
        <v>4</v>
      </c>
      <c r="C2494" s="0" t="n">
        <v>104</v>
      </c>
      <c r="D2494" s="0" t="n">
        <v>19</v>
      </c>
      <c r="E2494" s="0" t="n">
        <v>1</v>
      </c>
      <c r="F2494" s="0" t="n">
        <v>0</v>
      </c>
      <c r="G2494" s="0" t="n">
        <v>0.350131</v>
      </c>
      <c r="H2494" s="0" t="n">
        <v>209000</v>
      </c>
    </row>
    <row r="2495" customFormat="false" ht="15" hidden="false" customHeight="false" outlineLevel="0" collapsed="false">
      <c r="A2495" s="0" t="n">
        <v>2493</v>
      </c>
      <c r="B2495" s="0" t="n">
        <v>4</v>
      </c>
      <c r="C2495" s="0" t="n">
        <v>104</v>
      </c>
      <c r="D2495" s="0" t="n">
        <v>20</v>
      </c>
      <c r="E2495" s="0" t="n">
        <v>1</v>
      </c>
      <c r="F2495" s="0" t="n">
        <v>0</v>
      </c>
      <c r="G2495" s="0" t="n">
        <v>0.276043</v>
      </c>
      <c r="H2495" s="0" t="n">
        <v>208800</v>
      </c>
    </row>
    <row r="2496" customFormat="false" ht="15" hidden="false" customHeight="false" outlineLevel="0" collapsed="false">
      <c r="A2496" s="0" t="n">
        <v>2494</v>
      </c>
      <c r="B2496" s="0" t="n">
        <v>4</v>
      </c>
      <c r="C2496" s="0" t="n">
        <v>104</v>
      </c>
      <c r="D2496" s="0" t="n">
        <v>21</v>
      </c>
      <c r="E2496" s="0" t="n">
        <v>0</v>
      </c>
      <c r="F2496" s="0" t="n">
        <v>0</v>
      </c>
      <c r="G2496" s="0" t="n">
        <v>0.342031</v>
      </c>
      <c r="H2496" s="0" t="n">
        <v>208800</v>
      </c>
    </row>
    <row r="2497" customFormat="false" ht="15" hidden="false" customHeight="false" outlineLevel="0" collapsed="false">
      <c r="A2497" s="0" t="n">
        <v>2495</v>
      </c>
      <c r="B2497" s="0" t="n">
        <v>4</v>
      </c>
      <c r="C2497" s="0" t="n">
        <v>104</v>
      </c>
      <c r="D2497" s="0" t="n">
        <v>22</v>
      </c>
      <c r="E2497" s="0" t="n">
        <v>0</v>
      </c>
      <c r="F2497" s="0" t="n">
        <v>0</v>
      </c>
      <c r="G2497" s="0" t="n">
        <v>0.358844</v>
      </c>
      <c r="H2497" s="0" t="n">
        <v>208800</v>
      </c>
    </row>
    <row r="2498" customFormat="false" ht="15" hidden="false" customHeight="false" outlineLevel="0" collapsed="false">
      <c r="A2498" s="0" t="n">
        <v>2496</v>
      </c>
      <c r="B2498" s="0" t="n">
        <v>4</v>
      </c>
      <c r="C2498" s="0" t="n">
        <v>104</v>
      </c>
      <c r="D2498" s="0" t="n">
        <v>23</v>
      </c>
      <c r="E2498" s="0" t="n">
        <v>0</v>
      </c>
      <c r="F2498" s="0" t="n">
        <v>0</v>
      </c>
      <c r="G2498" s="0" t="n">
        <v>0.368282</v>
      </c>
      <c r="H2498" s="0" t="n">
        <v>208800</v>
      </c>
    </row>
    <row r="2499" customFormat="false" ht="15" hidden="false" customHeight="false" outlineLevel="0" collapsed="false">
      <c r="A2499" s="0" t="n">
        <v>2497</v>
      </c>
      <c r="B2499" s="0" t="n">
        <v>4</v>
      </c>
      <c r="C2499" s="0" t="n">
        <v>105</v>
      </c>
      <c r="D2499" s="0" t="n">
        <v>0</v>
      </c>
      <c r="E2499" s="0" t="n">
        <v>0</v>
      </c>
      <c r="F2499" s="0" t="n">
        <v>0</v>
      </c>
      <c r="G2499" s="0" t="n">
        <v>0.291022</v>
      </c>
      <c r="H2499" s="0" t="n">
        <v>208800</v>
      </c>
    </row>
    <row r="2500" customFormat="false" ht="15" hidden="false" customHeight="false" outlineLevel="0" collapsed="false">
      <c r="A2500" s="0" t="n">
        <v>2498</v>
      </c>
      <c r="B2500" s="0" t="n">
        <v>4</v>
      </c>
      <c r="C2500" s="0" t="n">
        <v>105</v>
      </c>
      <c r="D2500" s="0" t="n">
        <v>1</v>
      </c>
      <c r="E2500" s="0" t="n">
        <v>0</v>
      </c>
      <c r="F2500" s="0" t="n">
        <v>0</v>
      </c>
      <c r="G2500" s="0" t="n">
        <v>0.271709</v>
      </c>
      <c r="H2500" s="0" t="n">
        <v>208800</v>
      </c>
    </row>
    <row r="2501" customFormat="false" ht="15" hidden="false" customHeight="false" outlineLevel="0" collapsed="false">
      <c r="A2501" s="0" t="n">
        <v>2499</v>
      </c>
      <c r="B2501" s="0" t="n">
        <v>4</v>
      </c>
      <c r="C2501" s="0" t="n">
        <v>105</v>
      </c>
      <c r="D2501" s="0" t="n">
        <v>2</v>
      </c>
      <c r="E2501" s="0" t="n">
        <v>0</v>
      </c>
      <c r="F2501" s="0" t="n">
        <v>0</v>
      </c>
      <c r="G2501" s="0" t="n">
        <v>0.329473</v>
      </c>
      <c r="H2501" s="0" t="n">
        <v>208800</v>
      </c>
    </row>
    <row r="2502" customFormat="false" ht="15" hidden="false" customHeight="false" outlineLevel="0" collapsed="false">
      <c r="A2502" s="0" t="n">
        <v>2500</v>
      </c>
      <c r="B2502" s="0" t="n">
        <v>4</v>
      </c>
      <c r="C2502" s="0" t="n">
        <v>105</v>
      </c>
      <c r="D2502" s="0" t="n">
        <v>3</v>
      </c>
      <c r="E2502" s="0" t="n">
        <v>0</v>
      </c>
      <c r="F2502" s="0" t="n">
        <v>0</v>
      </c>
      <c r="G2502" s="0" t="n">
        <v>0.420844</v>
      </c>
      <c r="H2502" s="0" t="n">
        <v>208800</v>
      </c>
    </row>
    <row r="2503" customFormat="false" ht="15" hidden="false" customHeight="false" outlineLevel="0" collapsed="false">
      <c r="A2503" s="0" t="n">
        <v>2501</v>
      </c>
      <c r="B2503" s="0" t="n">
        <v>4</v>
      </c>
      <c r="C2503" s="0" t="n">
        <v>105</v>
      </c>
      <c r="D2503" s="0" t="n">
        <v>4</v>
      </c>
      <c r="E2503" s="0" t="n">
        <v>0</v>
      </c>
      <c r="F2503" s="0" t="n">
        <v>0</v>
      </c>
      <c r="G2503" s="0" t="n">
        <v>0.457276</v>
      </c>
      <c r="H2503" s="0" t="n">
        <v>208800</v>
      </c>
    </row>
    <row r="2504" customFormat="false" ht="15" hidden="false" customHeight="false" outlineLevel="0" collapsed="false">
      <c r="A2504" s="0" t="n">
        <v>2502</v>
      </c>
      <c r="B2504" s="0" t="n">
        <v>4</v>
      </c>
      <c r="C2504" s="0" t="n">
        <v>105</v>
      </c>
      <c r="D2504" s="0" t="n">
        <v>5</v>
      </c>
      <c r="E2504" s="0" t="n">
        <v>0</v>
      </c>
      <c r="F2504" s="0" t="n">
        <v>0</v>
      </c>
      <c r="G2504" s="0" t="n">
        <v>0.371341</v>
      </c>
      <c r="H2504" s="0" t="n">
        <v>208800</v>
      </c>
    </row>
    <row r="2505" customFormat="false" ht="15" hidden="false" customHeight="false" outlineLevel="0" collapsed="false">
      <c r="A2505" s="0" t="n">
        <v>2503</v>
      </c>
      <c r="B2505" s="0" t="n">
        <v>4</v>
      </c>
      <c r="C2505" s="0" t="n">
        <v>105</v>
      </c>
      <c r="D2505" s="0" t="n">
        <v>6</v>
      </c>
      <c r="E2505" s="0" t="n">
        <v>0</v>
      </c>
      <c r="F2505" s="0" t="n">
        <v>0.042997</v>
      </c>
      <c r="G2505" s="0" t="n">
        <v>0.406008</v>
      </c>
      <c r="H2505" s="0" t="n">
        <v>208800</v>
      </c>
    </row>
    <row r="2506" customFormat="false" ht="15" hidden="false" customHeight="false" outlineLevel="0" collapsed="false">
      <c r="A2506" s="0" t="n">
        <v>2504</v>
      </c>
      <c r="B2506" s="0" t="n">
        <v>4</v>
      </c>
      <c r="C2506" s="0" t="n">
        <v>105</v>
      </c>
      <c r="D2506" s="0" t="n">
        <v>7</v>
      </c>
      <c r="E2506" s="0" t="n">
        <v>1</v>
      </c>
      <c r="F2506" s="0" t="n">
        <v>0.259829</v>
      </c>
      <c r="G2506" s="0" t="n">
        <v>0.570971</v>
      </c>
      <c r="H2506" s="0" t="n">
        <v>208600</v>
      </c>
    </row>
    <row r="2507" customFormat="false" ht="15" hidden="false" customHeight="false" outlineLevel="0" collapsed="false">
      <c r="A2507" s="0" t="n">
        <v>2505</v>
      </c>
      <c r="B2507" s="0" t="n">
        <v>4</v>
      </c>
      <c r="C2507" s="0" t="n">
        <v>105</v>
      </c>
      <c r="D2507" s="0" t="n">
        <v>8</v>
      </c>
      <c r="E2507" s="0" t="n">
        <v>1</v>
      </c>
      <c r="F2507" s="0" t="n">
        <v>0.521453</v>
      </c>
      <c r="G2507" s="0" t="n">
        <v>0.738744</v>
      </c>
      <c r="H2507" s="0" t="n">
        <v>208400</v>
      </c>
    </row>
    <row r="2508" customFormat="false" ht="15" hidden="false" customHeight="false" outlineLevel="0" collapsed="false">
      <c r="A2508" s="0" t="n">
        <v>2506</v>
      </c>
      <c r="B2508" s="0" t="n">
        <v>4</v>
      </c>
      <c r="C2508" s="0" t="n">
        <v>105</v>
      </c>
      <c r="D2508" s="0" t="n">
        <v>9</v>
      </c>
      <c r="E2508" s="0" t="n">
        <v>0</v>
      </c>
      <c r="F2508" s="0" t="n">
        <v>0.775845</v>
      </c>
      <c r="G2508" s="0" t="n">
        <v>0.674408</v>
      </c>
      <c r="H2508" s="0" t="n">
        <v>208400</v>
      </c>
    </row>
    <row r="2509" customFormat="false" ht="15" hidden="false" customHeight="false" outlineLevel="0" collapsed="false">
      <c r="A2509" s="0" t="n">
        <v>2507</v>
      </c>
      <c r="B2509" s="0" t="n">
        <v>4</v>
      </c>
      <c r="C2509" s="0" t="n">
        <v>105</v>
      </c>
      <c r="D2509" s="0" t="n">
        <v>10</v>
      </c>
      <c r="E2509" s="0" t="n">
        <v>0</v>
      </c>
      <c r="F2509" s="0" t="n">
        <v>0.98576</v>
      </c>
      <c r="G2509" s="0" t="n">
        <v>0.683779</v>
      </c>
      <c r="H2509" s="0" t="n">
        <v>208400</v>
      </c>
    </row>
    <row r="2510" customFormat="false" ht="15" hidden="false" customHeight="false" outlineLevel="0" collapsed="false">
      <c r="A2510" s="0" t="n">
        <v>2508</v>
      </c>
      <c r="B2510" s="0" t="n">
        <v>4</v>
      </c>
      <c r="C2510" s="0" t="n">
        <v>105</v>
      </c>
      <c r="D2510" s="0" t="n">
        <v>11</v>
      </c>
      <c r="E2510" s="0" t="n">
        <v>0</v>
      </c>
      <c r="F2510" s="0" t="n">
        <v>1</v>
      </c>
      <c r="G2510" s="0" t="n">
        <v>0.588939</v>
      </c>
      <c r="H2510" s="0" t="n">
        <v>208400</v>
      </c>
    </row>
    <row r="2511" customFormat="false" ht="15" hidden="false" customHeight="false" outlineLevel="0" collapsed="false">
      <c r="A2511" s="0" t="n">
        <v>2509</v>
      </c>
      <c r="B2511" s="0" t="n">
        <v>4</v>
      </c>
      <c r="C2511" s="0" t="n">
        <v>105</v>
      </c>
      <c r="D2511" s="0" t="n">
        <v>12</v>
      </c>
      <c r="E2511" s="0" t="n">
        <v>0</v>
      </c>
      <c r="F2511" s="0" t="n">
        <v>1</v>
      </c>
      <c r="G2511" s="0" t="n">
        <v>0.561509</v>
      </c>
      <c r="H2511" s="0" t="n">
        <v>208400</v>
      </c>
    </row>
    <row r="2512" customFormat="false" ht="15" hidden="false" customHeight="false" outlineLevel="0" collapsed="false">
      <c r="A2512" s="0" t="n">
        <v>2510</v>
      </c>
      <c r="B2512" s="0" t="n">
        <v>4</v>
      </c>
      <c r="C2512" s="0" t="n">
        <v>105</v>
      </c>
      <c r="D2512" s="0" t="n">
        <v>13</v>
      </c>
      <c r="E2512" s="0" t="n">
        <v>0</v>
      </c>
      <c r="F2512" s="0" t="n">
        <v>1</v>
      </c>
      <c r="G2512" s="0" t="n">
        <v>0.634056</v>
      </c>
      <c r="H2512" s="0" t="n">
        <v>208400</v>
      </c>
    </row>
    <row r="2513" customFormat="false" ht="15" hidden="false" customHeight="false" outlineLevel="0" collapsed="false">
      <c r="A2513" s="0" t="n">
        <v>2511</v>
      </c>
      <c r="B2513" s="0" t="n">
        <v>4</v>
      </c>
      <c r="C2513" s="0" t="n">
        <v>105</v>
      </c>
      <c r="D2513" s="0" t="n">
        <v>14</v>
      </c>
      <c r="E2513" s="0" t="n">
        <v>0</v>
      </c>
      <c r="F2513" s="0" t="n">
        <v>0.98576</v>
      </c>
      <c r="G2513" s="0" t="n">
        <v>0.434688</v>
      </c>
      <c r="H2513" s="0" t="n">
        <v>208400</v>
      </c>
    </row>
    <row r="2514" customFormat="false" ht="15" hidden="false" customHeight="false" outlineLevel="0" collapsed="false">
      <c r="A2514" s="0" t="n">
        <v>2512</v>
      </c>
      <c r="B2514" s="0" t="n">
        <v>4</v>
      </c>
      <c r="C2514" s="0" t="n">
        <v>105</v>
      </c>
      <c r="D2514" s="0" t="n">
        <v>15</v>
      </c>
      <c r="E2514" s="0" t="n">
        <v>0</v>
      </c>
      <c r="F2514" s="0" t="n">
        <v>0.775845</v>
      </c>
      <c r="G2514" s="0" t="n">
        <v>0.335167</v>
      </c>
      <c r="H2514" s="0" t="n">
        <v>208400</v>
      </c>
    </row>
    <row r="2515" customFormat="false" ht="15" hidden="false" customHeight="false" outlineLevel="0" collapsed="false">
      <c r="A2515" s="0" t="n">
        <v>2513</v>
      </c>
      <c r="B2515" s="0" t="n">
        <v>4</v>
      </c>
      <c r="C2515" s="0" t="n">
        <v>105</v>
      </c>
      <c r="D2515" s="0" t="n">
        <v>16</v>
      </c>
      <c r="E2515" s="0" t="n">
        <v>0</v>
      </c>
      <c r="F2515" s="0" t="n">
        <v>0.521453</v>
      </c>
      <c r="G2515" s="0" t="n">
        <v>0.558933</v>
      </c>
      <c r="H2515" s="0" t="n">
        <v>208400</v>
      </c>
    </row>
    <row r="2516" customFormat="false" ht="15" hidden="false" customHeight="false" outlineLevel="0" collapsed="false">
      <c r="A2516" s="0" t="n">
        <v>2514</v>
      </c>
      <c r="B2516" s="0" t="n">
        <v>4</v>
      </c>
      <c r="C2516" s="0" t="n">
        <v>105</v>
      </c>
      <c r="D2516" s="0" t="n">
        <v>17</v>
      </c>
      <c r="E2516" s="0" t="n">
        <v>0</v>
      </c>
      <c r="F2516" s="0" t="n">
        <v>0.259829</v>
      </c>
      <c r="G2516" s="0" t="n">
        <v>0.677786</v>
      </c>
      <c r="H2516" s="0" t="n">
        <v>208400</v>
      </c>
    </row>
    <row r="2517" customFormat="false" ht="15" hidden="false" customHeight="false" outlineLevel="0" collapsed="false">
      <c r="A2517" s="0" t="n">
        <v>2515</v>
      </c>
      <c r="B2517" s="0" t="n">
        <v>4</v>
      </c>
      <c r="C2517" s="0" t="n">
        <v>105</v>
      </c>
      <c r="D2517" s="0" t="n">
        <v>18</v>
      </c>
      <c r="E2517" s="0" t="n">
        <v>0</v>
      </c>
      <c r="F2517" s="0" t="n">
        <v>0.042997</v>
      </c>
      <c r="G2517" s="0" t="n">
        <v>0.755818</v>
      </c>
      <c r="H2517" s="0" t="n">
        <v>208400</v>
      </c>
    </row>
    <row r="2518" customFormat="false" ht="15" hidden="false" customHeight="false" outlineLevel="0" collapsed="false">
      <c r="A2518" s="0" t="n">
        <v>2516</v>
      </c>
      <c r="B2518" s="0" t="n">
        <v>4</v>
      </c>
      <c r="C2518" s="0" t="n">
        <v>105</v>
      </c>
      <c r="D2518" s="0" t="n">
        <v>19</v>
      </c>
      <c r="E2518" s="0" t="n">
        <v>1</v>
      </c>
      <c r="F2518" s="0" t="n">
        <v>0</v>
      </c>
      <c r="G2518" s="0" t="n">
        <v>0.687021</v>
      </c>
      <c r="H2518" s="0" t="n">
        <v>208200</v>
      </c>
    </row>
    <row r="2519" customFormat="false" ht="15" hidden="false" customHeight="false" outlineLevel="0" collapsed="false">
      <c r="A2519" s="0" t="n">
        <v>2517</v>
      </c>
      <c r="B2519" s="0" t="n">
        <v>4</v>
      </c>
      <c r="C2519" s="0" t="n">
        <v>105</v>
      </c>
      <c r="D2519" s="0" t="n">
        <v>20</v>
      </c>
      <c r="E2519" s="0" t="n">
        <v>1</v>
      </c>
      <c r="F2519" s="0" t="n">
        <v>0</v>
      </c>
      <c r="G2519" s="0" t="n">
        <v>0.59036</v>
      </c>
      <c r="H2519" s="0" t="n">
        <v>208000</v>
      </c>
    </row>
    <row r="2520" customFormat="false" ht="15" hidden="false" customHeight="false" outlineLevel="0" collapsed="false">
      <c r="A2520" s="0" t="n">
        <v>2518</v>
      </c>
      <c r="B2520" s="0" t="n">
        <v>4</v>
      </c>
      <c r="C2520" s="0" t="n">
        <v>105</v>
      </c>
      <c r="D2520" s="0" t="n">
        <v>21</v>
      </c>
      <c r="E2520" s="0" t="n">
        <v>0</v>
      </c>
      <c r="F2520" s="0" t="n">
        <v>0</v>
      </c>
      <c r="G2520" s="0" t="n">
        <v>0.391406</v>
      </c>
      <c r="H2520" s="0" t="n">
        <v>208000</v>
      </c>
    </row>
    <row r="2521" customFormat="false" ht="15" hidden="false" customHeight="false" outlineLevel="0" collapsed="false">
      <c r="A2521" s="0" t="n">
        <v>2519</v>
      </c>
      <c r="B2521" s="0" t="n">
        <v>4</v>
      </c>
      <c r="C2521" s="0" t="n">
        <v>105</v>
      </c>
      <c r="D2521" s="0" t="n">
        <v>22</v>
      </c>
      <c r="E2521" s="0" t="n">
        <v>0</v>
      </c>
      <c r="F2521" s="0" t="n">
        <v>0</v>
      </c>
      <c r="G2521" s="0" t="n">
        <v>0.239458</v>
      </c>
      <c r="H2521" s="0" t="n">
        <v>208000</v>
      </c>
    </row>
    <row r="2522" customFormat="false" ht="15" hidden="false" customHeight="false" outlineLevel="0" collapsed="false">
      <c r="A2522" s="0" t="n">
        <v>2520</v>
      </c>
      <c r="B2522" s="0" t="n">
        <v>4</v>
      </c>
      <c r="C2522" s="0" t="n">
        <v>105</v>
      </c>
      <c r="D2522" s="0" t="n">
        <v>23</v>
      </c>
      <c r="E2522" s="0" t="n">
        <v>0</v>
      </c>
      <c r="F2522" s="0" t="n">
        <v>0</v>
      </c>
      <c r="G2522" s="0" t="n">
        <v>0.280386</v>
      </c>
      <c r="H2522" s="0" t="n">
        <v>208000</v>
      </c>
    </row>
    <row r="2523" customFormat="false" ht="15" hidden="false" customHeight="false" outlineLevel="0" collapsed="false">
      <c r="A2523" s="0" t="n">
        <v>2521</v>
      </c>
      <c r="B2523" s="0" t="n">
        <v>4</v>
      </c>
      <c r="C2523" s="0" t="n">
        <v>106</v>
      </c>
      <c r="D2523" s="0" t="n">
        <v>0</v>
      </c>
      <c r="E2523" s="0" t="n">
        <v>0</v>
      </c>
      <c r="F2523" s="0" t="n">
        <v>0</v>
      </c>
      <c r="G2523" s="0" t="n">
        <v>0.303033</v>
      </c>
      <c r="H2523" s="0" t="n">
        <v>208000</v>
      </c>
    </row>
    <row r="2524" customFormat="false" ht="15" hidden="false" customHeight="false" outlineLevel="0" collapsed="false">
      <c r="A2524" s="0" t="n">
        <v>2522</v>
      </c>
      <c r="B2524" s="0" t="n">
        <v>4</v>
      </c>
      <c r="C2524" s="0" t="n">
        <v>106</v>
      </c>
      <c r="D2524" s="0" t="n">
        <v>1</v>
      </c>
      <c r="E2524" s="0" t="n">
        <v>0</v>
      </c>
      <c r="F2524" s="0" t="n">
        <v>0</v>
      </c>
      <c r="G2524" s="0" t="n">
        <v>0.31664</v>
      </c>
      <c r="H2524" s="0" t="n">
        <v>208000</v>
      </c>
    </row>
    <row r="2525" customFormat="false" ht="15" hidden="false" customHeight="false" outlineLevel="0" collapsed="false">
      <c r="A2525" s="0" t="n">
        <v>2523</v>
      </c>
      <c r="B2525" s="0" t="n">
        <v>4</v>
      </c>
      <c r="C2525" s="0" t="n">
        <v>106</v>
      </c>
      <c r="D2525" s="0" t="n">
        <v>2</v>
      </c>
      <c r="E2525" s="0" t="n">
        <v>0</v>
      </c>
      <c r="F2525" s="0" t="n">
        <v>0</v>
      </c>
      <c r="G2525" s="0" t="n">
        <v>0.239393</v>
      </c>
      <c r="H2525" s="0" t="n">
        <v>208000</v>
      </c>
    </row>
    <row r="2526" customFormat="false" ht="15" hidden="false" customHeight="false" outlineLevel="0" collapsed="false">
      <c r="A2526" s="0" t="n">
        <v>2524</v>
      </c>
      <c r="B2526" s="0" t="n">
        <v>4</v>
      </c>
      <c r="C2526" s="0" t="n">
        <v>106</v>
      </c>
      <c r="D2526" s="0" t="n">
        <v>3</v>
      </c>
      <c r="E2526" s="0" t="n">
        <v>0</v>
      </c>
      <c r="F2526" s="0" t="n">
        <v>0</v>
      </c>
      <c r="G2526" s="0" t="n">
        <v>0.316695</v>
      </c>
      <c r="H2526" s="0" t="n">
        <v>208000</v>
      </c>
    </row>
    <row r="2527" customFormat="false" ht="15" hidden="false" customHeight="false" outlineLevel="0" collapsed="false">
      <c r="A2527" s="0" t="n">
        <v>2525</v>
      </c>
      <c r="B2527" s="0" t="n">
        <v>4</v>
      </c>
      <c r="C2527" s="0" t="n">
        <v>106</v>
      </c>
      <c r="D2527" s="0" t="n">
        <v>4</v>
      </c>
      <c r="E2527" s="0" t="n">
        <v>0</v>
      </c>
      <c r="F2527" s="0" t="n">
        <v>0</v>
      </c>
      <c r="G2527" s="0" t="n">
        <v>0.427362</v>
      </c>
      <c r="H2527" s="0" t="n">
        <v>208000</v>
      </c>
    </row>
    <row r="2528" customFormat="false" ht="15" hidden="false" customHeight="false" outlineLevel="0" collapsed="false">
      <c r="A2528" s="0" t="n">
        <v>2526</v>
      </c>
      <c r="B2528" s="0" t="n">
        <v>4</v>
      </c>
      <c r="C2528" s="0" t="n">
        <v>106</v>
      </c>
      <c r="D2528" s="0" t="n">
        <v>5</v>
      </c>
      <c r="E2528" s="0" t="n">
        <v>0</v>
      </c>
      <c r="F2528" s="0" t="n">
        <v>0</v>
      </c>
      <c r="G2528" s="0" t="n">
        <v>0.422876</v>
      </c>
      <c r="H2528" s="0" t="n">
        <v>208000</v>
      </c>
    </row>
    <row r="2529" customFormat="false" ht="15" hidden="false" customHeight="false" outlineLevel="0" collapsed="false">
      <c r="A2529" s="0" t="n">
        <v>2527</v>
      </c>
      <c r="B2529" s="0" t="n">
        <v>4</v>
      </c>
      <c r="C2529" s="0" t="n">
        <v>106</v>
      </c>
      <c r="D2529" s="0" t="n">
        <v>6</v>
      </c>
      <c r="E2529" s="0" t="n">
        <v>0</v>
      </c>
      <c r="F2529" s="0" t="n">
        <v>0.050537</v>
      </c>
      <c r="G2529" s="0" t="n">
        <v>0.389768</v>
      </c>
      <c r="H2529" s="0" t="n">
        <v>208000</v>
      </c>
    </row>
    <row r="2530" customFormat="false" ht="15" hidden="false" customHeight="false" outlineLevel="0" collapsed="false">
      <c r="A2530" s="0" t="n">
        <v>2528</v>
      </c>
      <c r="B2530" s="0" t="n">
        <v>4</v>
      </c>
      <c r="C2530" s="0" t="n">
        <v>106</v>
      </c>
      <c r="D2530" s="0" t="n">
        <v>7</v>
      </c>
      <c r="E2530" s="0" t="n">
        <v>1</v>
      </c>
      <c r="F2530" s="0" t="n">
        <v>0.305393</v>
      </c>
      <c r="G2530" s="0" t="n">
        <v>0.466707</v>
      </c>
      <c r="H2530" s="0" t="n">
        <v>207800</v>
      </c>
    </row>
    <row r="2531" customFormat="false" ht="15" hidden="false" customHeight="false" outlineLevel="0" collapsed="false">
      <c r="A2531" s="0" t="n">
        <v>2529</v>
      </c>
      <c r="B2531" s="0" t="n">
        <v>4</v>
      </c>
      <c r="C2531" s="0" t="n">
        <v>106</v>
      </c>
      <c r="D2531" s="0" t="n">
        <v>8</v>
      </c>
      <c r="E2531" s="0" t="n">
        <v>1</v>
      </c>
      <c r="F2531" s="0" t="n">
        <v>0.612897</v>
      </c>
      <c r="G2531" s="0" t="n">
        <v>0.451223</v>
      </c>
      <c r="H2531" s="0" t="n">
        <v>207600</v>
      </c>
    </row>
    <row r="2532" customFormat="false" ht="15" hidden="false" customHeight="false" outlineLevel="0" collapsed="false">
      <c r="A2532" s="0" t="n">
        <v>2530</v>
      </c>
      <c r="B2532" s="0" t="n">
        <v>4</v>
      </c>
      <c r="C2532" s="0" t="n">
        <v>106</v>
      </c>
      <c r="D2532" s="0" t="n">
        <v>9</v>
      </c>
      <c r="E2532" s="0" t="n">
        <v>0</v>
      </c>
      <c r="F2532" s="0" t="n">
        <v>0.9119</v>
      </c>
      <c r="G2532" s="0" t="n">
        <v>0.39535</v>
      </c>
      <c r="H2532" s="0" t="n">
        <v>207600</v>
      </c>
    </row>
    <row r="2533" customFormat="false" ht="15" hidden="false" customHeight="false" outlineLevel="0" collapsed="false">
      <c r="A2533" s="0" t="n">
        <v>2531</v>
      </c>
      <c r="B2533" s="0" t="n">
        <v>4</v>
      </c>
      <c r="C2533" s="0" t="n">
        <v>106</v>
      </c>
      <c r="D2533" s="0" t="n">
        <v>10</v>
      </c>
      <c r="E2533" s="0" t="n">
        <v>0</v>
      </c>
      <c r="F2533" s="0" t="n">
        <v>1</v>
      </c>
      <c r="G2533" s="0" t="n">
        <v>0.390151</v>
      </c>
      <c r="H2533" s="0" t="n">
        <v>207600</v>
      </c>
    </row>
    <row r="2534" customFormat="false" ht="15" hidden="false" customHeight="false" outlineLevel="0" collapsed="false">
      <c r="A2534" s="0" t="n">
        <v>2532</v>
      </c>
      <c r="B2534" s="0" t="n">
        <v>4</v>
      </c>
      <c r="C2534" s="0" t="n">
        <v>106</v>
      </c>
      <c r="D2534" s="0" t="n">
        <v>11</v>
      </c>
      <c r="E2534" s="0" t="n">
        <v>0</v>
      </c>
      <c r="F2534" s="0" t="n">
        <v>1</v>
      </c>
      <c r="G2534" s="0" t="n">
        <v>0.33985</v>
      </c>
      <c r="H2534" s="0" t="n">
        <v>207600</v>
      </c>
    </row>
    <row r="2535" customFormat="false" ht="15" hidden="false" customHeight="false" outlineLevel="0" collapsed="false">
      <c r="A2535" s="0" t="n">
        <v>2533</v>
      </c>
      <c r="B2535" s="0" t="n">
        <v>4</v>
      </c>
      <c r="C2535" s="0" t="n">
        <v>106</v>
      </c>
      <c r="D2535" s="0" t="n">
        <v>12</v>
      </c>
      <c r="E2535" s="0" t="n">
        <v>0</v>
      </c>
      <c r="F2535" s="0" t="n">
        <v>1</v>
      </c>
      <c r="G2535" s="0" t="n">
        <v>0.250395</v>
      </c>
      <c r="H2535" s="0" t="n">
        <v>207600</v>
      </c>
    </row>
    <row r="2536" customFormat="false" ht="15" hidden="false" customHeight="false" outlineLevel="0" collapsed="false">
      <c r="A2536" s="0" t="n">
        <v>2534</v>
      </c>
      <c r="B2536" s="0" t="n">
        <v>4</v>
      </c>
      <c r="C2536" s="0" t="n">
        <v>106</v>
      </c>
      <c r="D2536" s="0" t="n">
        <v>13</v>
      </c>
      <c r="E2536" s="0" t="n">
        <v>0</v>
      </c>
      <c r="F2536" s="0" t="n">
        <v>1</v>
      </c>
      <c r="G2536" s="0" t="n">
        <v>0.313142</v>
      </c>
      <c r="H2536" s="0" t="n">
        <v>207600</v>
      </c>
    </row>
    <row r="2537" customFormat="false" ht="15" hidden="false" customHeight="false" outlineLevel="0" collapsed="false">
      <c r="A2537" s="0" t="n">
        <v>2535</v>
      </c>
      <c r="B2537" s="0" t="n">
        <v>4</v>
      </c>
      <c r="C2537" s="0" t="n">
        <v>106</v>
      </c>
      <c r="D2537" s="0" t="n">
        <v>14</v>
      </c>
      <c r="E2537" s="0" t="n">
        <v>0</v>
      </c>
      <c r="F2537" s="0" t="n">
        <v>1</v>
      </c>
      <c r="G2537" s="0" t="n">
        <v>0.302625</v>
      </c>
      <c r="H2537" s="0" t="n">
        <v>207600</v>
      </c>
    </row>
    <row r="2538" customFormat="false" ht="15" hidden="false" customHeight="false" outlineLevel="0" collapsed="false">
      <c r="A2538" s="0" t="n">
        <v>2536</v>
      </c>
      <c r="B2538" s="0" t="n">
        <v>4</v>
      </c>
      <c r="C2538" s="0" t="n">
        <v>106</v>
      </c>
      <c r="D2538" s="0" t="n">
        <v>15</v>
      </c>
      <c r="E2538" s="0" t="n">
        <v>0</v>
      </c>
      <c r="F2538" s="0" t="n">
        <v>0.9119</v>
      </c>
      <c r="G2538" s="0" t="n">
        <v>0.445862</v>
      </c>
      <c r="H2538" s="0" t="n">
        <v>207600</v>
      </c>
    </row>
    <row r="2539" customFormat="false" ht="15" hidden="false" customHeight="false" outlineLevel="0" collapsed="false">
      <c r="A2539" s="0" t="n">
        <v>2537</v>
      </c>
      <c r="B2539" s="0" t="n">
        <v>4</v>
      </c>
      <c r="C2539" s="0" t="n">
        <v>106</v>
      </c>
      <c r="D2539" s="0" t="n">
        <v>16</v>
      </c>
      <c r="E2539" s="0" t="n">
        <v>0</v>
      </c>
      <c r="F2539" s="0" t="n">
        <v>0.612897</v>
      </c>
      <c r="G2539" s="0" t="n">
        <v>0.434982</v>
      </c>
      <c r="H2539" s="0" t="n">
        <v>207600</v>
      </c>
    </row>
    <row r="2540" customFormat="false" ht="15" hidden="false" customHeight="false" outlineLevel="0" collapsed="false">
      <c r="A2540" s="0" t="n">
        <v>2538</v>
      </c>
      <c r="B2540" s="0" t="n">
        <v>4</v>
      </c>
      <c r="C2540" s="0" t="n">
        <v>106</v>
      </c>
      <c r="D2540" s="0" t="n">
        <v>17</v>
      </c>
      <c r="E2540" s="0" t="n">
        <v>0</v>
      </c>
      <c r="F2540" s="0" t="n">
        <v>0.305393</v>
      </c>
      <c r="G2540" s="0" t="n">
        <v>0.4984</v>
      </c>
      <c r="H2540" s="0" t="n">
        <v>207600</v>
      </c>
    </row>
    <row r="2541" customFormat="false" ht="15" hidden="false" customHeight="false" outlineLevel="0" collapsed="false">
      <c r="A2541" s="0" t="n">
        <v>2539</v>
      </c>
      <c r="B2541" s="0" t="n">
        <v>4</v>
      </c>
      <c r="C2541" s="0" t="n">
        <v>106</v>
      </c>
      <c r="D2541" s="0" t="n">
        <v>18</v>
      </c>
      <c r="E2541" s="0" t="n">
        <v>0</v>
      </c>
      <c r="F2541" s="0" t="n">
        <v>0.050537</v>
      </c>
      <c r="G2541" s="0" t="n">
        <v>0.369164</v>
      </c>
      <c r="H2541" s="0" t="n">
        <v>207600</v>
      </c>
    </row>
    <row r="2542" customFormat="false" ht="15" hidden="false" customHeight="false" outlineLevel="0" collapsed="false">
      <c r="A2542" s="0" t="n">
        <v>2540</v>
      </c>
      <c r="B2542" s="0" t="n">
        <v>4</v>
      </c>
      <c r="C2542" s="0" t="n">
        <v>106</v>
      </c>
      <c r="D2542" s="0" t="n">
        <v>19</v>
      </c>
      <c r="E2542" s="0" t="n">
        <v>1</v>
      </c>
      <c r="F2542" s="0" t="n">
        <v>0</v>
      </c>
      <c r="G2542" s="0" t="n">
        <v>0.471276</v>
      </c>
      <c r="H2542" s="0" t="n">
        <v>207400</v>
      </c>
    </row>
    <row r="2543" customFormat="false" ht="15" hidden="false" customHeight="false" outlineLevel="0" collapsed="false">
      <c r="A2543" s="0" t="n">
        <v>2541</v>
      </c>
      <c r="B2543" s="0" t="n">
        <v>4</v>
      </c>
      <c r="C2543" s="0" t="n">
        <v>106</v>
      </c>
      <c r="D2543" s="0" t="n">
        <v>20</v>
      </c>
      <c r="E2543" s="0" t="n">
        <v>1</v>
      </c>
      <c r="F2543" s="0" t="n">
        <v>0</v>
      </c>
      <c r="G2543" s="0" t="n">
        <v>0.253359</v>
      </c>
      <c r="H2543" s="0" t="n">
        <v>207200</v>
      </c>
    </row>
    <row r="2544" customFormat="false" ht="15" hidden="false" customHeight="false" outlineLevel="0" collapsed="false">
      <c r="A2544" s="0" t="n">
        <v>2542</v>
      </c>
      <c r="B2544" s="0" t="n">
        <v>4</v>
      </c>
      <c r="C2544" s="0" t="n">
        <v>106</v>
      </c>
      <c r="D2544" s="0" t="n">
        <v>21</v>
      </c>
      <c r="E2544" s="0" t="n">
        <v>0</v>
      </c>
      <c r="F2544" s="0" t="n">
        <v>0</v>
      </c>
      <c r="G2544" s="0" t="n">
        <v>0.313736</v>
      </c>
      <c r="H2544" s="0" t="n">
        <v>207200</v>
      </c>
    </row>
    <row r="2545" customFormat="false" ht="15" hidden="false" customHeight="false" outlineLevel="0" collapsed="false">
      <c r="A2545" s="0" t="n">
        <v>2543</v>
      </c>
      <c r="B2545" s="0" t="n">
        <v>4</v>
      </c>
      <c r="C2545" s="0" t="n">
        <v>106</v>
      </c>
      <c r="D2545" s="0" t="n">
        <v>22</v>
      </c>
      <c r="E2545" s="0" t="n">
        <v>0</v>
      </c>
      <c r="F2545" s="0" t="n">
        <v>0</v>
      </c>
      <c r="G2545" s="0" t="n">
        <v>0.231434</v>
      </c>
      <c r="H2545" s="0" t="n">
        <v>207200</v>
      </c>
    </row>
    <row r="2546" customFormat="false" ht="15" hidden="false" customHeight="false" outlineLevel="0" collapsed="false">
      <c r="A2546" s="0" t="n">
        <v>2544</v>
      </c>
      <c r="B2546" s="0" t="n">
        <v>4</v>
      </c>
      <c r="C2546" s="0" t="n">
        <v>106</v>
      </c>
      <c r="D2546" s="0" t="n">
        <v>23</v>
      </c>
      <c r="E2546" s="0" t="n">
        <v>0</v>
      </c>
      <c r="F2546" s="0" t="n">
        <v>0</v>
      </c>
      <c r="G2546" s="0" t="n">
        <v>0.290007</v>
      </c>
      <c r="H2546" s="0" t="n">
        <v>207200</v>
      </c>
    </row>
    <row r="2547" customFormat="false" ht="15" hidden="false" customHeight="false" outlineLevel="0" collapsed="false">
      <c r="A2547" s="0" t="n">
        <v>2545</v>
      </c>
      <c r="B2547" s="0" t="n">
        <v>4</v>
      </c>
      <c r="C2547" s="0" t="n">
        <v>107</v>
      </c>
      <c r="D2547" s="0" t="n">
        <v>0</v>
      </c>
      <c r="E2547" s="0" t="n">
        <v>0</v>
      </c>
      <c r="F2547" s="0" t="n">
        <v>0</v>
      </c>
      <c r="G2547" s="0" t="n">
        <v>0.243765</v>
      </c>
      <c r="H2547" s="0" t="n">
        <v>207200</v>
      </c>
    </row>
    <row r="2548" customFormat="false" ht="15" hidden="false" customHeight="false" outlineLevel="0" collapsed="false">
      <c r="A2548" s="0" t="n">
        <v>2546</v>
      </c>
      <c r="B2548" s="0" t="n">
        <v>4</v>
      </c>
      <c r="C2548" s="0" t="n">
        <v>107</v>
      </c>
      <c r="D2548" s="0" t="n">
        <v>1</v>
      </c>
      <c r="E2548" s="0" t="n">
        <v>0</v>
      </c>
      <c r="F2548" s="0" t="n">
        <v>0</v>
      </c>
      <c r="G2548" s="0" t="n">
        <v>0.256072</v>
      </c>
      <c r="H2548" s="0" t="n">
        <v>207200</v>
      </c>
    </row>
    <row r="2549" customFormat="false" ht="15" hidden="false" customHeight="false" outlineLevel="0" collapsed="false">
      <c r="A2549" s="0" t="n">
        <v>2547</v>
      </c>
      <c r="B2549" s="0" t="n">
        <v>4</v>
      </c>
      <c r="C2549" s="0" t="n">
        <v>107</v>
      </c>
      <c r="D2549" s="0" t="n">
        <v>2</v>
      </c>
      <c r="E2549" s="0" t="n">
        <v>0</v>
      </c>
      <c r="F2549" s="0" t="n">
        <v>0</v>
      </c>
      <c r="G2549" s="0" t="n">
        <v>0.180419</v>
      </c>
      <c r="H2549" s="0" t="n">
        <v>207200</v>
      </c>
    </row>
    <row r="2550" customFormat="false" ht="15" hidden="false" customHeight="false" outlineLevel="0" collapsed="false">
      <c r="A2550" s="0" t="n">
        <v>2548</v>
      </c>
      <c r="B2550" s="0" t="n">
        <v>4</v>
      </c>
      <c r="C2550" s="0" t="n">
        <v>107</v>
      </c>
      <c r="D2550" s="0" t="n">
        <v>3</v>
      </c>
      <c r="E2550" s="0" t="n">
        <v>0</v>
      </c>
      <c r="F2550" s="0" t="n">
        <v>0</v>
      </c>
      <c r="G2550" s="0" t="n">
        <v>0.141118</v>
      </c>
      <c r="H2550" s="0" t="n">
        <v>207200</v>
      </c>
    </row>
    <row r="2551" customFormat="false" ht="15" hidden="false" customHeight="false" outlineLevel="0" collapsed="false">
      <c r="A2551" s="0" t="n">
        <v>2549</v>
      </c>
      <c r="B2551" s="0" t="n">
        <v>4</v>
      </c>
      <c r="C2551" s="0" t="n">
        <v>107</v>
      </c>
      <c r="D2551" s="0" t="n">
        <v>4</v>
      </c>
      <c r="E2551" s="0" t="n">
        <v>0</v>
      </c>
      <c r="F2551" s="0" t="n">
        <v>0</v>
      </c>
      <c r="G2551" s="0" t="n">
        <v>0.098853</v>
      </c>
      <c r="H2551" s="0" t="n">
        <v>207200</v>
      </c>
    </row>
    <row r="2552" customFormat="false" ht="15" hidden="false" customHeight="false" outlineLevel="0" collapsed="false">
      <c r="A2552" s="0" t="n">
        <v>2550</v>
      </c>
      <c r="B2552" s="0" t="n">
        <v>4</v>
      </c>
      <c r="C2552" s="0" t="n">
        <v>107</v>
      </c>
      <c r="D2552" s="0" t="n">
        <v>5</v>
      </c>
      <c r="E2552" s="0" t="n">
        <v>0</v>
      </c>
      <c r="F2552" s="0" t="n">
        <v>0</v>
      </c>
      <c r="G2552" s="0" t="n">
        <v>0.124544</v>
      </c>
      <c r="H2552" s="0" t="n">
        <v>207200</v>
      </c>
    </row>
    <row r="2553" customFormat="false" ht="15" hidden="false" customHeight="false" outlineLevel="0" collapsed="false">
      <c r="A2553" s="0" t="n">
        <v>2551</v>
      </c>
      <c r="B2553" s="0" t="n">
        <v>4</v>
      </c>
      <c r="C2553" s="0" t="n">
        <v>107</v>
      </c>
      <c r="D2553" s="0" t="n">
        <v>6</v>
      </c>
      <c r="E2553" s="0" t="n">
        <v>0</v>
      </c>
      <c r="F2553" s="0" t="n">
        <v>0.050359</v>
      </c>
      <c r="G2553" s="0" t="n">
        <v>0.102645</v>
      </c>
      <c r="H2553" s="0" t="n">
        <v>207200</v>
      </c>
    </row>
    <row r="2554" customFormat="false" ht="15" hidden="false" customHeight="false" outlineLevel="0" collapsed="false">
      <c r="A2554" s="0" t="n">
        <v>2552</v>
      </c>
      <c r="B2554" s="0" t="n">
        <v>4</v>
      </c>
      <c r="C2554" s="0" t="n">
        <v>107</v>
      </c>
      <c r="D2554" s="0" t="n">
        <v>7</v>
      </c>
      <c r="E2554" s="0" t="n">
        <v>1</v>
      </c>
      <c r="F2554" s="0" t="n">
        <v>0.304321</v>
      </c>
      <c r="G2554" s="0" t="n">
        <v>0.071873</v>
      </c>
      <c r="H2554" s="0" t="n">
        <v>207000</v>
      </c>
    </row>
    <row r="2555" customFormat="false" ht="15" hidden="false" customHeight="false" outlineLevel="0" collapsed="false">
      <c r="A2555" s="0" t="n">
        <v>2553</v>
      </c>
      <c r="B2555" s="0" t="n">
        <v>4</v>
      </c>
      <c r="C2555" s="0" t="n">
        <v>107</v>
      </c>
      <c r="D2555" s="0" t="n">
        <v>8</v>
      </c>
      <c r="E2555" s="0" t="n">
        <v>1</v>
      </c>
      <c r="F2555" s="0" t="n">
        <v>0.610744</v>
      </c>
      <c r="G2555" s="0" t="n">
        <v>0.068338</v>
      </c>
      <c r="H2555" s="0" t="n">
        <v>206800</v>
      </c>
    </row>
    <row r="2556" customFormat="false" ht="15" hidden="false" customHeight="false" outlineLevel="0" collapsed="false">
      <c r="A2556" s="0" t="n">
        <v>2554</v>
      </c>
      <c r="B2556" s="0" t="n">
        <v>4</v>
      </c>
      <c r="C2556" s="0" t="n">
        <v>107</v>
      </c>
      <c r="D2556" s="0" t="n">
        <v>9</v>
      </c>
      <c r="E2556" s="0" t="n">
        <v>0</v>
      </c>
      <c r="F2556" s="0" t="n">
        <v>0.908697</v>
      </c>
      <c r="G2556" s="0" t="n">
        <v>0.074436</v>
      </c>
      <c r="H2556" s="0" t="n">
        <v>206800</v>
      </c>
    </row>
    <row r="2557" customFormat="false" ht="15" hidden="false" customHeight="false" outlineLevel="0" collapsed="false">
      <c r="A2557" s="0" t="n">
        <v>2555</v>
      </c>
      <c r="B2557" s="0" t="n">
        <v>4</v>
      </c>
      <c r="C2557" s="0" t="n">
        <v>107</v>
      </c>
      <c r="D2557" s="0" t="n">
        <v>10</v>
      </c>
      <c r="E2557" s="0" t="n">
        <v>0</v>
      </c>
      <c r="F2557" s="0" t="n">
        <v>1</v>
      </c>
      <c r="G2557" s="0" t="n">
        <v>0.104346</v>
      </c>
      <c r="H2557" s="0" t="n">
        <v>206800</v>
      </c>
    </row>
    <row r="2558" customFormat="false" ht="15" hidden="false" customHeight="false" outlineLevel="0" collapsed="false">
      <c r="A2558" s="0" t="n">
        <v>2556</v>
      </c>
      <c r="B2558" s="0" t="n">
        <v>4</v>
      </c>
      <c r="C2558" s="0" t="n">
        <v>107</v>
      </c>
      <c r="D2558" s="0" t="n">
        <v>11</v>
      </c>
      <c r="E2558" s="0" t="n">
        <v>0</v>
      </c>
      <c r="F2558" s="0" t="n">
        <v>1</v>
      </c>
      <c r="G2558" s="0" t="n">
        <v>0.113431</v>
      </c>
      <c r="H2558" s="0" t="n">
        <v>206800</v>
      </c>
    </row>
    <row r="2559" customFormat="false" ht="15" hidden="false" customHeight="false" outlineLevel="0" collapsed="false">
      <c r="A2559" s="0" t="n">
        <v>2557</v>
      </c>
      <c r="B2559" s="0" t="n">
        <v>4</v>
      </c>
      <c r="C2559" s="0" t="n">
        <v>107</v>
      </c>
      <c r="D2559" s="0" t="n">
        <v>12</v>
      </c>
      <c r="E2559" s="0" t="n">
        <v>0</v>
      </c>
      <c r="F2559" s="0" t="n">
        <v>1</v>
      </c>
      <c r="G2559" s="0" t="n">
        <v>0.129833</v>
      </c>
      <c r="H2559" s="0" t="n">
        <v>206800</v>
      </c>
    </row>
    <row r="2560" customFormat="false" ht="15" hidden="false" customHeight="false" outlineLevel="0" collapsed="false">
      <c r="A2560" s="0" t="n">
        <v>2558</v>
      </c>
      <c r="B2560" s="0" t="n">
        <v>4</v>
      </c>
      <c r="C2560" s="0" t="n">
        <v>107</v>
      </c>
      <c r="D2560" s="0" t="n">
        <v>13</v>
      </c>
      <c r="E2560" s="0" t="n">
        <v>0</v>
      </c>
      <c r="F2560" s="0" t="n">
        <v>1</v>
      </c>
      <c r="G2560" s="0" t="n">
        <v>0.185101</v>
      </c>
      <c r="H2560" s="0" t="n">
        <v>206800</v>
      </c>
    </row>
    <row r="2561" customFormat="false" ht="15" hidden="false" customHeight="false" outlineLevel="0" collapsed="false">
      <c r="A2561" s="0" t="n">
        <v>2559</v>
      </c>
      <c r="B2561" s="0" t="n">
        <v>4</v>
      </c>
      <c r="C2561" s="0" t="n">
        <v>107</v>
      </c>
      <c r="D2561" s="0" t="n">
        <v>14</v>
      </c>
      <c r="E2561" s="0" t="n">
        <v>0</v>
      </c>
      <c r="F2561" s="0" t="n">
        <v>1</v>
      </c>
      <c r="G2561" s="0" t="n">
        <v>0.246562</v>
      </c>
      <c r="H2561" s="0" t="n">
        <v>206800</v>
      </c>
    </row>
    <row r="2562" customFormat="false" ht="15" hidden="false" customHeight="false" outlineLevel="0" collapsed="false">
      <c r="A2562" s="0" t="n">
        <v>2560</v>
      </c>
      <c r="B2562" s="0" t="n">
        <v>4</v>
      </c>
      <c r="C2562" s="0" t="n">
        <v>107</v>
      </c>
      <c r="D2562" s="0" t="n">
        <v>15</v>
      </c>
      <c r="E2562" s="0" t="n">
        <v>0</v>
      </c>
      <c r="F2562" s="0" t="n">
        <v>0.908697</v>
      </c>
      <c r="G2562" s="0" t="n">
        <v>0.253778</v>
      </c>
      <c r="H2562" s="0" t="n">
        <v>206800</v>
      </c>
    </row>
    <row r="2563" customFormat="false" ht="15" hidden="false" customHeight="false" outlineLevel="0" collapsed="false">
      <c r="A2563" s="0" t="n">
        <v>2561</v>
      </c>
      <c r="B2563" s="0" t="n">
        <v>4</v>
      </c>
      <c r="C2563" s="0" t="n">
        <v>107</v>
      </c>
      <c r="D2563" s="0" t="n">
        <v>16</v>
      </c>
      <c r="E2563" s="0" t="n">
        <v>0</v>
      </c>
      <c r="F2563" s="0" t="n">
        <v>0.610744</v>
      </c>
      <c r="G2563" s="0" t="n">
        <v>0.306979</v>
      </c>
      <c r="H2563" s="0" t="n">
        <v>206800</v>
      </c>
    </row>
    <row r="2564" customFormat="false" ht="15" hidden="false" customHeight="false" outlineLevel="0" collapsed="false">
      <c r="A2564" s="0" t="n">
        <v>2562</v>
      </c>
      <c r="B2564" s="0" t="n">
        <v>4</v>
      </c>
      <c r="C2564" s="0" t="n">
        <v>107</v>
      </c>
      <c r="D2564" s="0" t="n">
        <v>17</v>
      </c>
      <c r="E2564" s="0" t="n">
        <v>0</v>
      </c>
      <c r="F2564" s="0" t="n">
        <v>0.304321</v>
      </c>
      <c r="G2564" s="0" t="n">
        <v>0.686827</v>
      </c>
      <c r="H2564" s="0" t="n">
        <v>206800</v>
      </c>
    </row>
    <row r="2565" customFormat="false" ht="15" hidden="false" customHeight="false" outlineLevel="0" collapsed="false">
      <c r="A2565" s="0" t="n">
        <v>2563</v>
      </c>
      <c r="B2565" s="0" t="n">
        <v>4</v>
      </c>
      <c r="C2565" s="0" t="n">
        <v>107</v>
      </c>
      <c r="D2565" s="0" t="n">
        <v>18</v>
      </c>
      <c r="E2565" s="0" t="n">
        <v>0</v>
      </c>
      <c r="F2565" s="0" t="n">
        <v>0.050359</v>
      </c>
      <c r="G2565" s="0" t="n">
        <v>0.496734</v>
      </c>
      <c r="H2565" s="0" t="n">
        <v>206800</v>
      </c>
    </row>
    <row r="2566" customFormat="false" ht="15" hidden="false" customHeight="false" outlineLevel="0" collapsed="false">
      <c r="A2566" s="0" t="n">
        <v>2564</v>
      </c>
      <c r="B2566" s="0" t="n">
        <v>4</v>
      </c>
      <c r="C2566" s="0" t="n">
        <v>107</v>
      </c>
      <c r="D2566" s="0" t="n">
        <v>19</v>
      </c>
      <c r="E2566" s="0" t="n">
        <v>1</v>
      </c>
      <c r="F2566" s="0" t="n">
        <v>0</v>
      </c>
      <c r="G2566" s="0" t="n">
        <v>0.450426</v>
      </c>
      <c r="H2566" s="0" t="n">
        <v>206600</v>
      </c>
    </row>
    <row r="2567" customFormat="false" ht="15" hidden="false" customHeight="false" outlineLevel="0" collapsed="false">
      <c r="A2567" s="0" t="n">
        <v>2565</v>
      </c>
      <c r="B2567" s="0" t="n">
        <v>4</v>
      </c>
      <c r="C2567" s="0" t="n">
        <v>107</v>
      </c>
      <c r="D2567" s="0" t="n">
        <v>20</v>
      </c>
      <c r="E2567" s="0" t="n">
        <v>1</v>
      </c>
      <c r="F2567" s="0" t="n">
        <v>0</v>
      </c>
      <c r="G2567" s="0" t="n">
        <v>0.582813</v>
      </c>
      <c r="H2567" s="0" t="n">
        <v>206400</v>
      </c>
    </row>
    <row r="2568" customFormat="false" ht="15" hidden="false" customHeight="false" outlineLevel="0" collapsed="false">
      <c r="A2568" s="0" t="n">
        <v>2566</v>
      </c>
      <c r="B2568" s="0" t="n">
        <v>4</v>
      </c>
      <c r="C2568" s="0" t="n">
        <v>107</v>
      </c>
      <c r="D2568" s="0" t="n">
        <v>21</v>
      </c>
      <c r="E2568" s="0" t="n">
        <v>0</v>
      </c>
      <c r="F2568" s="0" t="n">
        <v>0</v>
      </c>
      <c r="G2568" s="0" t="n">
        <v>0.760828</v>
      </c>
      <c r="H2568" s="0" t="n">
        <v>206400</v>
      </c>
    </row>
    <row r="2569" customFormat="false" ht="15" hidden="false" customHeight="false" outlineLevel="0" collapsed="false">
      <c r="A2569" s="0" t="n">
        <v>2567</v>
      </c>
      <c r="B2569" s="0" t="n">
        <v>4</v>
      </c>
      <c r="C2569" s="0" t="n">
        <v>107</v>
      </c>
      <c r="D2569" s="0" t="n">
        <v>22</v>
      </c>
      <c r="E2569" s="0" t="n">
        <v>0</v>
      </c>
      <c r="F2569" s="0" t="n">
        <v>0</v>
      </c>
      <c r="G2569" s="0" t="n">
        <v>0.687689</v>
      </c>
      <c r="H2569" s="0" t="n">
        <v>206400</v>
      </c>
    </row>
    <row r="2570" customFormat="false" ht="15" hidden="false" customHeight="false" outlineLevel="0" collapsed="false">
      <c r="A2570" s="0" t="n">
        <v>2568</v>
      </c>
      <c r="B2570" s="0" t="n">
        <v>4</v>
      </c>
      <c r="C2570" s="0" t="n">
        <v>107</v>
      </c>
      <c r="D2570" s="0" t="n">
        <v>23</v>
      </c>
      <c r="E2570" s="0" t="n">
        <v>0</v>
      </c>
      <c r="F2570" s="0" t="n">
        <v>0</v>
      </c>
      <c r="G2570" s="0" t="n">
        <v>0.407595</v>
      </c>
      <c r="H2570" s="0" t="n">
        <v>206400</v>
      </c>
    </row>
    <row r="2571" customFormat="false" ht="15" hidden="false" customHeight="false" outlineLevel="0" collapsed="false">
      <c r="A2571" s="0" t="n">
        <v>2569</v>
      </c>
      <c r="B2571" s="0" t="n">
        <v>4</v>
      </c>
      <c r="C2571" s="0" t="n">
        <v>108</v>
      </c>
      <c r="D2571" s="0" t="n">
        <v>0</v>
      </c>
      <c r="E2571" s="0" t="n">
        <v>0</v>
      </c>
      <c r="F2571" s="0" t="n">
        <v>0</v>
      </c>
      <c r="G2571" s="0" t="n">
        <v>0.343036</v>
      </c>
      <c r="H2571" s="0" t="n">
        <v>206400</v>
      </c>
    </row>
    <row r="2572" customFormat="false" ht="15" hidden="false" customHeight="false" outlineLevel="0" collapsed="false">
      <c r="A2572" s="0" t="n">
        <v>2570</v>
      </c>
      <c r="B2572" s="0" t="n">
        <v>4</v>
      </c>
      <c r="C2572" s="0" t="n">
        <v>108</v>
      </c>
      <c r="D2572" s="0" t="n">
        <v>1</v>
      </c>
      <c r="E2572" s="0" t="n">
        <v>0</v>
      </c>
      <c r="F2572" s="0" t="n">
        <v>0</v>
      </c>
      <c r="G2572" s="0" t="n">
        <v>0.254052</v>
      </c>
      <c r="H2572" s="0" t="n">
        <v>206400</v>
      </c>
    </row>
    <row r="2573" customFormat="false" ht="15" hidden="false" customHeight="false" outlineLevel="0" collapsed="false">
      <c r="A2573" s="0" t="n">
        <v>2571</v>
      </c>
      <c r="B2573" s="0" t="n">
        <v>4</v>
      </c>
      <c r="C2573" s="0" t="n">
        <v>108</v>
      </c>
      <c r="D2573" s="0" t="n">
        <v>2</v>
      </c>
      <c r="E2573" s="0" t="n">
        <v>0</v>
      </c>
      <c r="F2573" s="0" t="n">
        <v>0</v>
      </c>
      <c r="G2573" s="0" t="n">
        <v>0.213294</v>
      </c>
      <c r="H2573" s="0" t="n">
        <v>206400</v>
      </c>
    </row>
    <row r="2574" customFormat="false" ht="15" hidden="false" customHeight="false" outlineLevel="0" collapsed="false">
      <c r="A2574" s="0" t="n">
        <v>2572</v>
      </c>
      <c r="B2574" s="0" t="n">
        <v>4</v>
      </c>
      <c r="C2574" s="0" t="n">
        <v>108</v>
      </c>
      <c r="D2574" s="0" t="n">
        <v>3</v>
      </c>
      <c r="E2574" s="0" t="n">
        <v>0</v>
      </c>
      <c r="F2574" s="0" t="n">
        <v>0</v>
      </c>
      <c r="G2574" s="0" t="n">
        <v>0.252039</v>
      </c>
      <c r="H2574" s="0" t="n">
        <v>206400</v>
      </c>
    </row>
    <row r="2575" customFormat="false" ht="15" hidden="false" customHeight="false" outlineLevel="0" collapsed="false">
      <c r="A2575" s="0" t="n">
        <v>2573</v>
      </c>
      <c r="B2575" s="0" t="n">
        <v>4</v>
      </c>
      <c r="C2575" s="0" t="n">
        <v>108</v>
      </c>
      <c r="D2575" s="0" t="n">
        <v>4</v>
      </c>
      <c r="E2575" s="0" t="n">
        <v>0</v>
      </c>
      <c r="F2575" s="0" t="n">
        <v>0</v>
      </c>
      <c r="G2575" s="0" t="n">
        <v>0.331261</v>
      </c>
      <c r="H2575" s="0" t="n">
        <v>206400</v>
      </c>
    </row>
    <row r="2576" customFormat="false" ht="15" hidden="false" customHeight="false" outlineLevel="0" collapsed="false">
      <c r="A2576" s="0" t="n">
        <v>2574</v>
      </c>
      <c r="B2576" s="0" t="n">
        <v>4</v>
      </c>
      <c r="C2576" s="0" t="n">
        <v>108</v>
      </c>
      <c r="D2576" s="0" t="n">
        <v>5</v>
      </c>
      <c r="E2576" s="0" t="n">
        <v>0</v>
      </c>
      <c r="F2576" s="0" t="n">
        <v>0</v>
      </c>
      <c r="G2576" s="0" t="n">
        <v>0.598573</v>
      </c>
      <c r="H2576" s="0" t="n">
        <v>206400</v>
      </c>
    </row>
    <row r="2577" customFormat="false" ht="15" hidden="false" customHeight="false" outlineLevel="0" collapsed="false">
      <c r="A2577" s="0" t="n">
        <v>2575</v>
      </c>
      <c r="B2577" s="0" t="n">
        <v>4</v>
      </c>
      <c r="C2577" s="0" t="n">
        <v>108</v>
      </c>
      <c r="D2577" s="0" t="n">
        <v>6</v>
      </c>
      <c r="E2577" s="0" t="n">
        <v>0</v>
      </c>
      <c r="F2577" s="0" t="n">
        <v>0.058964</v>
      </c>
      <c r="G2577" s="0" t="n">
        <v>0.53008</v>
      </c>
      <c r="H2577" s="0" t="n">
        <v>206400</v>
      </c>
    </row>
    <row r="2578" customFormat="false" ht="15" hidden="false" customHeight="false" outlineLevel="0" collapsed="false">
      <c r="A2578" s="0" t="n">
        <v>2576</v>
      </c>
      <c r="B2578" s="0" t="n">
        <v>4</v>
      </c>
      <c r="C2578" s="0" t="n">
        <v>108</v>
      </c>
      <c r="D2578" s="0" t="n">
        <v>7</v>
      </c>
      <c r="E2578" s="0" t="n">
        <v>1</v>
      </c>
      <c r="F2578" s="0" t="n">
        <v>0.35632</v>
      </c>
      <c r="G2578" s="0" t="n">
        <v>0.404546</v>
      </c>
      <c r="H2578" s="0" t="n">
        <v>206200</v>
      </c>
    </row>
    <row r="2579" customFormat="false" ht="15" hidden="false" customHeight="false" outlineLevel="0" collapsed="false">
      <c r="A2579" s="0" t="n">
        <v>2577</v>
      </c>
      <c r="B2579" s="0" t="n">
        <v>4</v>
      </c>
      <c r="C2579" s="0" t="n">
        <v>108</v>
      </c>
      <c r="D2579" s="0" t="n">
        <v>8</v>
      </c>
      <c r="E2579" s="0" t="n">
        <v>1</v>
      </c>
      <c r="F2579" s="0" t="n">
        <v>0.715103</v>
      </c>
      <c r="G2579" s="0" t="n">
        <v>0.461375</v>
      </c>
      <c r="H2579" s="0" t="n">
        <v>206000</v>
      </c>
    </row>
    <row r="2580" customFormat="false" ht="15" hidden="false" customHeight="false" outlineLevel="0" collapsed="false">
      <c r="A2580" s="0" t="n">
        <v>2578</v>
      </c>
      <c r="B2580" s="0" t="n">
        <v>4</v>
      </c>
      <c r="C2580" s="0" t="n">
        <v>108</v>
      </c>
      <c r="D2580" s="0" t="n">
        <v>9</v>
      </c>
      <c r="E2580" s="0" t="n">
        <v>0</v>
      </c>
      <c r="F2580" s="0" t="n">
        <v>1</v>
      </c>
      <c r="G2580" s="0" t="n">
        <v>0.366325</v>
      </c>
      <c r="H2580" s="0" t="n">
        <v>206000</v>
      </c>
    </row>
    <row r="2581" customFormat="false" ht="15" hidden="false" customHeight="false" outlineLevel="0" collapsed="false">
      <c r="A2581" s="0" t="n">
        <v>2579</v>
      </c>
      <c r="B2581" s="0" t="n">
        <v>4</v>
      </c>
      <c r="C2581" s="0" t="n">
        <v>108</v>
      </c>
      <c r="D2581" s="0" t="n">
        <v>10</v>
      </c>
      <c r="E2581" s="0" t="n">
        <v>0</v>
      </c>
      <c r="F2581" s="0" t="n">
        <v>1</v>
      </c>
      <c r="G2581" s="0" t="n">
        <v>0.331174</v>
      </c>
      <c r="H2581" s="0" t="n">
        <v>206000</v>
      </c>
    </row>
    <row r="2582" customFormat="false" ht="15" hidden="false" customHeight="false" outlineLevel="0" collapsed="false">
      <c r="A2582" s="0" t="n">
        <v>2580</v>
      </c>
      <c r="B2582" s="0" t="n">
        <v>4</v>
      </c>
      <c r="C2582" s="0" t="n">
        <v>108</v>
      </c>
      <c r="D2582" s="0" t="n">
        <v>11</v>
      </c>
      <c r="E2582" s="0" t="n">
        <v>0</v>
      </c>
      <c r="F2582" s="0" t="n">
        <v>1</v>
      </c>
      <c r="G2582" s="0" t="n">
        <v>0.385083</v>
      </c>
      <c r="H2582" s="0" t="n">
        <v>206000</v>
      </c>
    </row>
    <row r="2583" customFormat="false" ht="15" hidden="false" customHeight="false" outlineLevel="0" collapsed="false">
      <c r="A2583" s="0" t="n">
        <v>2581</v>
      </c>
      <c r="B2583" s="0" t="n">
        <v>4</v>
      </c>
      <c r="C2583" s="0" t="n">
        <v>108</v>
      </c>
      <c r="D2583" s="0" t="n">
        <v>12</v>
      </c>
      <c r="E2583" s="0" t="n">
        <v>0</v>
      </c>
      <c r="F2583" s="0" t="n">
        <v>1</v>
      </c>
      <c r="G2583" s="0" t="n">
        <v>0.391186</v>
      </c>
      <c r="H2583" s="0" t="n">
        <v>206000</v>
      </c>
    </row>
    <row r="2584" customFormat="false" ht="15" hidden="false" customHeight="false" outlineLevel="0" collapsed="false">
      <c r="A2584" s="0" t="n">
        <v>2582</v>
      </c>
      <c r="B2584" s="0" t="n">
        <v>4</v>
      </c>
      <c r="C2584" s="0" t="n">
        <v>108</v>
      </c>
      <c r="D2584" s="0" t="n">
        <v>13</v>
      </c>
      <c r="E2584" s="0" t="n">
        <v>0</v>
      </c>
      <c r="F2584" s="0" t="n">
        <v>1</v>
      </c>
      <c r="G2584" s="0" t="n">
        <v>0.406792</v>
      </c>
      <c r="H2584" s="0" t="n">
        <v>206000</v>
      </c>
    </row>
    <row r="2585" customFormat="false" ht="15" hidden="false" customHeight="false" outlineLevel="0" collapsed="false">
      <c r="A2585" s="0" t="n">
        <v>2583</v>
      </c>
      <c r="B2585" s="0" t="n">
        <v>4</v>
      </c>
      <c r="C2585" s="0" t="n">
        <v>108</v>
      </c>
      <c r="D2585" s="0" t="n">
        <v>14</v>
      </c>
      <c r="E2585" s="0" t="n">
        <v>0</v>
      </c>
      <c r="F2585" s="0" t="n">
        <v>1</v>
      </c>
      <c r="G2585" s="0" t="n">
        <v>0.351105</v>
      </c>
      <c r="H2585" s="0" t="n">
        <v>206000</v>
      </c>
    </row>
    <row r="2586" customFormat="false" ht="15" hidden="false" customHeight="false" outlineLevel="0" collapsed="false">
      <c r="A2586" s="0" t="n">
        <v>2584</v>
      </c>
      <c r="B2586" s="0" t="n">
        <v>4</v>
      </c>
      <c r="C2586" s="0" t="n">
        <v>108</v>
      </c>
      <c r="D2586" s="0" t="n">
        <v>15</v>
      </c>
      <c r="E2586" s="0" t="n">
        <v>0</v>
      </c>
      <c r="F2586" s="0" t="n">
        <v>1</v>
      </c>
      <c r="G2586" s="0" t="n">
        <v>0.392632</v>
      </c>
      <c r="H2586" s="0" t="n">
        <v>206000</v>
      </c>
    </row>
    <row r="2587" customFormat="false" ht="15" hidden="false" customHeight="false" outlineLevel="0" collapsed="false">
      <c r="A2587" s="0" t="n">
        <v>2585</v>
      </c>
      <c r="B2587" s="0" t="n">
        <v>4</v>
      </c>
      <c r="C2587" s="0" t="n">
        <v>108</v>
      </c>
      <c r="D2587" s="0" t="n">
        <v>16</v>
      </c>
      <c r="E2587" s="0" t="n">
        <v>0</v>
      </c>
      <c r="F2587" s="0" t="n">
        <v>0.715103</v>
      </c>
      <c r="G2587" s="0" t="n">
        <v>0.357277</v>
      </c>
      <c r="H2587" s="0" t="n">
        <v>206000</v>
      </c>
    </row>
    <row r="2588" customFormat="false" ht="15" hidden="false" customHeight="false" outlineLevel="0" collapsed="false">
      <c r="A2588" s="0" t="n">
        <v>2586</v>
      </c>
      <c r="B2588" s="0" t="n">
        <v>4</v>
      </c>
      <c r="C2588" s="0" t="n">
        <v>108</v>
      </c>
      <c r="D2588" s="0" t="n">
        <v>17</v>
      </c>
      <c r="E2588" s="0" t="n">
        <v>0</v>
      </c>
      <c r="F2588" s="0" t="n">
        <v>0.35632</v>
      </c>
      <c r="G2588" s="0" t="n">
        <v>0.19568</v>
      </c>
      <c r="H2588" s="0" t="n">
        <v>206000</v>
      </c>
    </row>
    <row r="2589" customFormat="false" ht="15" hidden="false" customHeight="false" outlineLevel="0" collapsed="false">
      <c r="A2589" s="0" t="n">
        <v>2587</v>
      </c>
      <c r="B2589" s="0" t="n">
        <v>4</v>
      </c>
      <c r="C2589" s="0" t="n">
        <v>108</v>
      </c>
      <c r="D2589" s="0" t="n">
        <v>18</v>
      </c>
      <c r="E2589" s="0" t="n">
        <v>0</v>
      </c>
      <c r="F2589" s="0" t="n">
        <v>0.058964</v>
      </c>
      <c r="G2589" s="0" t="n">
        <v>0.313414</v>
      </c>
      <c r="H2589" s="0" t="n">
        <v>206000</v>
      </c>
    </row>
    <row r="2590" customFormat="false" ht="15" hidden="false" customHeight="false" outlineLevel="0" collapsed="false">
      <c r="A2590" s="0" t="n">
        <v>2588</v>
      </c>
      <c r="B2590" s="0" t="n">
        <v>4</v>
      </c>
      <c r="C2590" s="0" t="n">
        <v>108</v>
      </c>
      <c r="D2590" s="0" t="n">
        <v>19</v>
      </c>
      <c r="E2590" s="0" t="n">
        <v>1</v>
      </c>
      <c r="F2590" s="0" t="n">
        <v>0</v>
      </c>
      <c r="G2590" s="0" t="n">
        <v>0.243825</v>
      </c>
      <c r="H2590" s="0" t="n">
        <v>205800</v>
      </c>
    </row>
    <row r="2591" customFormat="false" ht="15" hidden="false" customHeight="false" outlineLevel="0" collapsed="false">
      <c r="A2591" s="0" t="n">
        <v>2589</v>
      </c>
      <c r="B2591" s="0" t="n">
        <v>4</v>
      </c>
      <c r="C2591" s="0" t="n">
        <v>108</v>
      </c>
      <c r="D2591" s="0" t="n">
        <v>20</v>
      </c>
      <c r="E2591" s="0" t="n">
        <v>1</v>
      </c>
      <c r="F2591" s="0" t="n">
        <v>0</v>
      </c>
      <c r="G2591" s="0" t="n">
        <v>0.256042</v>
      </c>
      <c r="H2591" s="0" t="n">
        <v>205600</v>
      </c>
    </row>
    <row r="2592" customFormat="false" ht="15" hidden="false" customHeight="false" outlineLevel="0" collapsed="false">
      <c r="A2592" s="0" t="n">
        <v>2590</v>
      </c>
      <c r="B2592" s="0" t="n">
        <v>4</v>
      </c>
      <c r="C2592" s="0" t="n">
        <v>108</v>
      </c>
      <c r="D2592" s="0" t="n">
        <v>21</v>
      </c>
      <c r="E2592" s="0" t="n">
        <v>0</v>
      </c>
      <c r="F2592" s="0" t="n">
        <v>0</v>
      </c>
      <c r="G2592" s="0" t="n">
        <v>0.34743</v>
      </c>
      <c r="H2592" s="0" t="n">
        <v>205600</v>
      </c>
    </row>
    <row r="2593" customFormat="false" ht="15" hidden="false" customHeight="false" outlineLevel="0" collapsed="false">
      <c r="A2593" s="0" t="n">
        <v>2591</v>
      </c>
      <c r="B2593" s="0" t="n">
        <v>4</v>
      </c>
      <c r="C2593" s="0" t="n">
        <v>108</v>
      </c>
      <c r="D2593" s="0" t="n">
        <v>22</v>
      </c>
      <c r="E2593" s="0" t="n">
        <v>0</v>
      </c>
      <c r="F2593" s="0" t="n">
        <v>0</v>
      </c>
      <c r="G2593" s="0" t="n">
        <v>0.200354</v>
      </c>
      <c r="H2593" s="0" t="n">
        <v>205600</v>
      </c>
    </row>
    <row r="2594" customFormat="false" ht="15" hidden="false" customHeight="false" outlineLevel="0" collapsed="false">
      <c r="A2594" s="0" t="n">
        <v>2592</v>
      </c>
      <c r="B2594" s="0" t="n">
        <v>4</v>
      </c>
      <c r="C2594" s="0" t="n">
        <v>108</v>
      </c>
      <c r="D2594" s="0" t="n">
        <v>23</v>
      </c>
      <c r="E2594" s="0" t="n">
        <v>0</v>
      </c>
      <c r="F2594" s="0" t="n">
        <v>0</v>
      </c>
      <c r="G2594" s="0" t="n">
        <v>0.154839</v>
      </c>
      <c r="H2594" s="0" t="n">
        <v>205600</v>
      </c>
    </row>
    <row r="2595" customFormat="false" ht="15" hidden="false" customHeight="false" outlineLevel="0" collapsed="false">
      <c r="A2595" s="0" t="n">
        <v>2593</v>
      </c>
      <c r="B2595" s="0" t="n">
        <v>4</v>
      </c>
      <c r="C2595" s="0" t="n">
        <v>109</v>
      </c>
      <c r="D2595" s="0" t="n">
        <v>0</v>
      </c>
      <c r="E2595" s="0" t="n">
        <v>0</v>
      </c>
      <c r="F2595" s="0" t="n">
        <v>0</v>
      </c>
      <c r="G2595" s="0" t="n">
        <v>0.167446</v>
      </c>
      <c r="H2595" s="0" t="n">
        <v>205600</v>
      </c>
    </row>
    <row r="2596" customFormat="false" ht="15" hidden="false" customHeight="false" outlineLevel="0" collapsed="false">
      <c r="A2596" s="0" t="n">
        <v>2594</v>
      </c>
      <c r="B2596" s="0" t="n">
        <v>4</v>
      </c>
      <c r="C2596" s="0" t="n">
        <v>109</v>
      </c>
      <c r="D2596" s="0" t="n">
        <v>1</v>
      </c>
      <c r="E2596" s="0" t="n">
        <v>0</v>
      </c>
      <c r="F2596" s="0" t="n">
        <v>0</v>
      </c>
      <c r="G2596" s="0" t="n">
        <v>0.156796</v>
      </c>
      <c r="H2596" s="0" t="n">
        <v>205600</v>
      </c>
    </row>
    <row r="2597" customFormat="false" ht="15" hidden="false" customHeight="false" outlineLevel="0" collapsed="false">
      <c r="A2597" s="0" t="n">
        <v>2595</v>
      </c>
      <c r="B2597" s="0" t="n">
        <v>4</v>
      </c>
      <c r="C2597" s="0" t="n">
        <v>109</v>
      </c>
      <c r="D2597" s="0" t="n">
        <v>2</v>
      </c>
      <c r="E2597" s="0" t="n">
        <v>0</v>
      </c>
      <c r="F2597" s="0" t="n">
        <v>0</v>
      </c>
      <c r="G2597" s="0" t="n">
        <v>0.162171</v>
      </c>
      <c r="H2597" s="0" t="n">
        <v>205600</v>
      </c>
    </row>
    <row r="2598" customFormat="false" ht="15" hidden="false" customHeight="false" outlineLevel="0" collapsed="false">
      <c r="A2598" s="0" t="n">
        <v>2596</v>
      </c>
      <c r="B2598" s="0" t="n">
        <v>4</v>
      </c>
      <c r="C2598" s="0" t="n">
        <v>109</v>
      </c>
      <c r="D2598" s="0" t="n">
        <v>3</v>
      </c>
      <c r="E2598" s="0" t="n">
        <v>0</v>
      </c>
      <c r="F2598" s="0" t="n">
        <v>0</v>
      </c>
      <c r="G2598" s="0" t="n">
        <v>0.174161</v>
      </c>
      <c r="H2598" s="0" t="n">
        <v>205600</v>
      </c>
    </row>
    <row r="2599" customFormat="false" ht="15" hidden="false" customHeight="false" outlineLevel="0" collapsed="false">
      <c r="A2599" s="0" t="n">
        <v>2597</v>
      </c>
      <c r="B2599" s="0" t="n">
        <v>4</v>
      </c>
      <c r="C2599" s="0" t="n">
        <v>109</v>
      </c>
      <c r="D2599" s="0" t="n">
        <v>4</v>
      </c>
      <c r="E2599" s="0" t="n">
        <v>0</v>
      </c>
      <c r="F2599" s="0" t="n">
        <v>0</v>
      </c>
      <c r="G2599" s="0" t="n">
        <v>0.214951</v>
      </c>
      <c r="H2599" s="0" t="n">
        <v>205600</v>
      </c>
    </row>
    <row r="2600" customFormat="false" ht="15" hidden="false" customHeight="false" outlineLevel="0" collapsed="false">
      <c r="A2600" s="0" t="n">
        <v>2598</v>
      </c>
      <c r="B2600" s="0" t="n">
        <v>4</v>
      </c>
      <c r="C2600" s="0" t="n">
        <v>109</v>
      </c>
      <c r="D2600" s="0" t="n">
        <v>5</v>
      </c>
      <c r="E2600" s="0" t="n">
        <v>0</v>
      </c>
      <c r="F2600" s="0" t="n">
        <v>0</v>
      </c>
      <c r="G2600" s="0" t="n">
        <v>0.278675</v>
      </c>
      <c r="H2600" s="0" t="n">
        <v>205600</v>
      </c>
    </row>
    <row r="2601" customFormat="false" ht="15" hidden="false" customHeight="false" outlineLevel="0" collapsed="false">
      <c r="A2601" s="0" t="n">
        <v>2599</v>
      </c>
      <c r="B2601" s="0" t="n">
        <v>4</v>
      </c>
      <c r="C2601" s="0" t="n">
        <v>109</v>
      </c>
      <c r="D2601" s="0" t="n">
        <v>6</v>
      </c>
      <c r="E2601" s="0" t="n">
        <v>0</v>
      </c>
      <c r="F2601" s="0" t="n">
        <v>0.047283</v>
      </c>
      <c r="G2601" s="0" t="n">
        <v>0.269144</v>
      </c>
      <c r="H2601" s="0" t="n">
        <v>205600</v>
      </c>
    </row>
    <row r="2602" customFormat="false" ht="15" hidden="false" customHeight="false" outlineLevel="0" collapsed="false">
      <c r="A2602" s="0" t="n">
        <v>2600</v>
      </c>
      <c r="B2602" s="0" t="n">
        <v>4</v>
      </c>
      <c r="C2602" s="0" t="n">
        <v>109</v>
      </c>
      <c r="D2602" s="0" t="n">
        <v>7</v>
      </c>
      <c r="E2602" s="0" t="n">
        <v>1</v>
      </c>
      <c r="F2602" s="0" t="n">
        <v>0.28573</v>
      </c>
      <c r="G2602" s="0" t="n">
        <v>0.257322</v>
      </c>
      <c r="H2602" s="0" t="n">
        <v>205400</v>
      </c>
    </row>
    <row r="2603" customFormat="false" ht="15" hidden="false" customHeight="false" outlineLevel="0" collapsed="false">
      <c r="A2603" s="0" t="n">
        <v>2601</v>
      </c>
      <c r="B2603" s="0" t="n">
        <v>4</v>
      </c>
      <c r="C2603" s="0" t="n">
        <v>109</v>
      </c>
      <c r="D2603" s="0" t="n">
        <v>8</v>
      </c>
      <c r="E2603" s="0" t="n">
        <v>1</v>
      </c>
      <c r="F2603" s="0" t="n">
        <v>0.573434</v>
      </c>
      <c r="G2603" s="0" t="n">
        <v>0.358691</v>
      </c>
      <c r="H2603" s="0" t="n">
        <v>205200</v>
      </c>
    </row>
    <row r="2604" customFormat="false" ht="15" hidden="false" customHeight="false" outlineLevel="0" collapsed="false">
      <c r="A2604" s="0" t="n">
        <v>2602</v>
      </c>
      <c r="B2604" s="0" t="n">
        <v>4</v>
      </c>
      <c r="C2604" s="0" t="n">
        <v>109</v>
      </c>
      <c r="D2604" s="0" t="n">
        <v>9</v>
      </c>
      <c r="E2604" s="0" t="n">
        <v>0</v>
      </c>
      <c r="F2604" s="0" t="n">
        <v>0.853185</v>
      </c>
      <c r="G2604" s="0" t="n">
        <v>0.389606</v>
      </c>
      <c r="H2604" s="0" t="n">
        <v>205200</v>
      </c>
    </row>
    <row r="2605" customFormat="false" ht="15" hidden="false" customHeight="false" outlineLevel="0" collapsed="false">
      <c r="A2605" s="0" t="n">
        <v>2603</v>
      </c>
      <c r="B2605" s="0" t="n">
        <v>4</v>
      </c>
      <c r="C2605" s="0" t="n">
        <v>109</v>
      </c>
      <c r="D2605" s="0" t="n">
        <v>10</v>
      </c>
      <c r="E2605" s="0" t="n">
        <v>0</v>
      </c>
      <c r="F2605" s="0" t="n">
        <v>1</v>
      </c>
      <c r="G2605" s="0" t="n">
        <v>0.69341</v>
      </c>
      <c r="H2605" s="0" t="n">
        <v>205200</v>
      </c>
    </row>
    <row r="2606" customFormat="false" ht="15" hidden="false" customHeight="false" outlineLevel="0" collapsed="false">
      <c r="A2606" s="0" t="n">
        <v>2604</v>
      </c>
      <c r="B2606" s="0" t="n">
        <v>4</v>
      </c>
      <c r="C2606" s="0" t="n">
        <v>109</v>
      </c>
      <c r="D2606" s="0" t="n">
        <v>11</v>
      </c>
      <c r="E2606" s="0" t="n">
        <v>0</v>
      </c>
      <c r="F2606" s="0" t="n">
        <v>1</v>
      </c>
      <c r="G2606" s="0" t="n">
        <v>0.470088</v>
      </c>
      <c r="H2606" s="0" t="n">
        <v>205200</v>
      </c>
    </row>
    <row r="2607" customFormat="false" ht="15" hidden="false" customHeight="false" outlineLevel="0" collapsed="false">
      <c r="A2607" s="0" t="n">
        <v>2605</v>
      </c>
      <c r="B2607" s="0" t="n">
        <v>4</v>
      </c>
      <c r="C2607" s="0" t="n">
        <v>109</v>
      </c>
      <c r="D2607" s="0" t="n">
        <v>12</v>
      </c>
      <c r="E2607" s="0" t="n">
        <v>0</v>
      </c>
      <c r="F2607" s="0" t="n">
        <v>1</v>
      </c>
      <c r="G2607" s="0" t="n">
        <v>0.374546</v>
      </c>
      <c r="H2607" s="0" t="n">
        <v>205200</v>
      </c>
    </row>
    <row r="2608" customFormat="false" ht="15" hidden="false" customHeight="false" outlineLevel="0" collapsed="false">
      <c r="A2608" s="0" t="n">
        <v>2606</v>
      </c>
      <c r="B2608" s="0" t="n">
        <v>4</v>
      </c>
      <c r="C2608" s="0" t="n">
        <v>109</v>
      </c>
      <c r="D2608" s="0" t="n">
        <v>13</v>
      </c>
      <c r="E2608" s="0" t="n">
        <v>0</v>
      </c>
      <c r="F2608" s="0" t="n">
        <v>1</v>
      </c>
      <c r="G2608" s="0" t="n">
        <v>0.265281</v>
      </c>
      <c r="H2608" s="0" t="n">
        <v>205200</v>
      </c>
    </row>
    <row r="2609" customFormat="false" ht="15" hidden="false" customHeight="false" outlineLevel="0" collapsed="false">
      <c r="A2609" s="0" t="n">
        <v>2607</v>
      </c>
      <c r="B2609" s="0" t="n">
        <v>4</v>
      </c>
      <c r="C2609" s="0" t="n">
        <v>109</v>
      </c>
      <c r="D2609" s="0" t="n">
        <v>14</v>
      </c>
      <c r="E2609" s="0" t="n">
        <v>0</v>
      </c>
      <c r="F2609" s="0" t="n">
        <v>1</v>
      </c>
      <c r="G2609" s="0" t="n">
        <v>0.257812</v>
      </c>
      <c r="H2609" s="0" t="n">
        <v>205200</v>
      </c>
    </row>
    <row r="2610" customFormat="false" ht="15" hidden="false" customHeight="false" outlineLevel="0" collapsed="false">
      <c r="A2610" s="0" t="n">
        <v>2608</v>
      </c>
      <c r="B2610" s="0" t="n">
        <v>4</v>
      </c>
      <c r="C2610" s="0" t="n">
        <v>109</v>
      </c>
      <c r="D2610" s="0" t="n">
        <v>15</v>
      </c>
      <c r="E2610" s="0" t="n">
        <v>0</v>
      </c>
      <c r="F2610" s="0" t="n">
        <v>0.853185</v>
      </c>
      <c r="G2610" s="0" t="n">
        <v>0.239543</v>
      </c>
      <c r="H2610" s="0" t="n">
        <v>205200</v>
      </c>
    </row>
    <row r="2611" customFormat="false" ht="15" hidden="false" customHeight="false" outlineLevel="0" collapsed="false">
      <c r="A2611" s="0" t="n">
        <v>2609</v>
      </c>
      <c r="B2611" s="0" t="n">
        <v>4</v>
      </c>
      <c r="C2611" s="0" t="n">
        <v>109</v>
      </c>
      <c r="D2611" s="0" t="n">
        <v>16</v>
      </c>
      <c r="E2611" s="0" t="n">
        <v>0</v>
      </c>
      <c r="F2611" s="0" t="n">
        <v>0.573434</v>
      </c>
      <c r="G2611" s="0" t="n">
        <v>0.273607</v>
      </c>
      <c r="H2611" s="0" t="n">
        <v>205200</v>
      </c>
    </row>
    <row r="2612" customFormat="false" ht="15" hidden="false" customHeight="false" outlineLevel="0" collapsed="false">
      <c r="A2612" s="0" t="n">
        <v>2610</v>
      </c>
      <c r="B2612" s="0" t="n">
        <v>4</v>
      </c>
      <c r="C2612" s="0" t="n">
        <v>109</v>
      </c>
      <c r="D2612" s="0" t="n">
        <v>17</v>
      </c>
      <c r="E2612" s="0" t="n">
        <v>0</v>
      </c>
      <c r="F2612" s="0" t="n">
        <v>0.28573</v>
      </c>
      <c r="G2612" s="0" t="n">
        <v>0.28413</v>
      </c>
      <c r="H2612" s="0" t="n">
        <v>205200</v>
      </c>
    </row>
    <row r="2613" customFormat="false" ht="15" hidden="false" customHeight="false" outlineLevel="0" collapsed="false">
      <c r="A2613" s="0" t="n">
        <v>2611</v>
      </c>
      <c r="B2613" s="0" t="n">
        <v>4</v>
      </c>
      <c r="C2613" s="0" t="n">
        <v>109</v>
      </c>
      <c r="D2613" s="0" t="n">
        <v>18</v>
      </c>
      <c r="E2613" s="0" t="n">
        <v>0</v>
      </c>
      <c r="F2613" s="0" t="n">
        <v>0.047283</v>
      </c>
      <c r="G2613" s="0" t="n">
        <v>0.172465</v>
      </c>
      <c r="H2613" s="0" t="n">
        <v>205200</v>
      </c>
    </row>
    <row r="2614" customFormat="false" ht="15" hidden="false" customHeight="false" outlineLevel="0" collapsed="false">
      <c r="A2614" s="0" t="n">
        <v>2612</v>
      </c>
      <c r="B2614" s="0" t="n">
        <v>4</v>
      </c>
      <c r="C2614" s="0" t="n">
        <v>109</v>
      </c>
      <c r="D2614" s="0" t="n">
        <v>19</v>
      </c>
      <c r="E2614" s="0" t="n">
        <v>1</v>
      </c>
      <c r="F2614" s="0" t="n">
        <v>0</v>
      </c>
      <c r="G2614" s="0" t="n">
        <v>0.23602</v>
      </c>
      <c r="H2614" s="0" t="n">
        <v>205000</v>
      </c>
    </row>
    <row r="2615" customFormat="false" ht="15" hidden="false" customHeight="false" outlineLevel="0" collapsed="false">
      <c r="A2615" s="0" t="n">
        <v>2613</v>
      </c>
      <c r="B2615" s="0" t="n">
        <v>4</v>
      </c>
      <c r="C2615" s="0" t="n">
        <v>109</v>
      </c>
      <c r="D2615" s="0" t="n">
        <v>20</v>
      </c>
      <c r="E2615" s="0" t="n">
        <v>1</v>
      </c>
      <c r="F2615" s="0" t="n">
        <v>0</v>
      </c>
      <c r="G2615" s="0" t="n">
        <v>0.164631</v>
      </c>
      <c r="H2615" s="0" t="n">
        <v>204800</v>
      </c>
    </row>
    <row r="2616" customFormat="false" ht="15" hidden="false" customHeight="false" outlineLevel="0" collapsed="false">
      <c r="A2616" s="0" t="n">
        <v>2614</v>
      </c>
      <c r="B2616" s="0" t="n">
        <v>4</v>
      </c>
      <c r="C2616" s="0" t="n">
        <v>109</v>
      </c>
      <c r="D2616" s="0" t="n">
        <v>21</v>
      </c>
      <c r="E2616" s="0" t="n">
        <v>0</v>
      </c>
      <c r="F2616" s="0" t="n">
        <v>0</v>
      </c>
      <c r="G2616" s="0" t="n">
        <v>0.190464</v>
      </c>
      <c r="H2616" s="0" t="n">
        <v>204800</v>
      </c>
    </row>
    <row r="2617" customFormat="false" ht="15" hidden="false" customHeight="false" outlineLevel="0" collapsed="false">
      <c r="A2617" s="0" t="n">
        <v>2615</v>
      </c>
      <c r="B2617" s="0" t="n">
        <v>4</v>
      </c>
      <c r="C2617" s="0" t="n">
        <v>109</v>
      </c>
      <c r="D2617" s="0" t="n">
        <v>22</v>
      </c>
      <c r="E2617" s="0" t="n">
        <v>0</v>
      </c>
      <c r="F2617" s="0" t="n">
        <v>0</v>
      </c>
      <c r="G2617" s="0" t="n">
        <v>0.209355</v>
      </c>
      <c r="H2617" s="0" t="n">
        <v>204800</v>
      </c>
    </row>
    <row r="2618" customFormat="false" ht="15" hidden="false" customHeight="false" outlineLevel="0" collapsed="false">
      <c r="A2618" s="0" t="n">
        <v>2616</v>
      </c>
      <c r="B2618" s="0" t="n">
        <v>4</v>
      </c>
      <c r="C2618" s="0" t="n">
        <v>109</v>
      </c>
      <c r="D2618" s="0" t="n">
        <v>23</v>
      </c>
      <c r="E2618" s="0" t="n">
        <v>0</v>
      </c>
      <c r="F2618" s="0" t="n">
        <v>0</v>
      </c>
      <c r="G2618" s="0" t="n">
        <v>0.21609</v>
      </c>
      <c r="H2618" s="0" t="n">
        <v>204800</v>
      </c>
    </row>
    <row r="2619" customFormat="false" ht="15" hidden="false" customHeight="false" outlineLevel="0" collapsed="false">
      <c r="A2619" s="0" t="n">
        <v>2617</v>
      </c>
      <c r="B2619" s="0" t="n">
        <v>4</v>
      </c>
      <c r="C2619" s="0" t="n">
        <v>110</v>
      </c>
      <c r="D2619" s="0" t="n">
        <v>0</v>
      </c>
      <c r="E2619" s="0" t="n">
        <v>0</v>
      </c>
      <c r="F2619" s="0" t="n">
        <v>0</v>
      </c>
      <c r="G2619" s="0" t="n">
        <v>0.208224</v>
      </c>
      <c r="H2619" s="0" t="n">
        <v>204800</v>
      </c>
    </row>
    <row r="2620" customFormat="false" ht="15" hidden="false" customHeight="false" outlineLevel="0" collapsed="false">
      <c r="A2620" s="0" t="n">
        <v>2618</v>
      </c>
      <c r="B2620" s="0" t="n">
        <v>4</v>
      </c>
      <c r="C2620" s="0" t="n">
        <v>110</v>
      </c>
      <c r="D2620" s="0" t="n">
        <v>1</v>
      </c>
      <c r="E2620" s="0" t="n">
        <v>0</v>
      </c>
      <c r="F2620" s="0" t="n">
        <v>0</v>
      </c>
      <c r="G2620" s="0" t="n">
        <v>0.251854</v>
      </c>
      <c r="H2620" s="0" t="n">
        <v>204800</v>
      </c>
    </row>
    <row r="2621" customFormat="false" ht="15" hidden="false" customHeight="false" outlineLevel="0" collapsed="false">
      <c r="A2621" s="0" t="n">
        <v>2619</v>
      </c>
      <c r="B2621" s="0" t="n">
        <v>4</v>
      </c>
      <c r="C2621" s="0" t="n">
        <v>110</v>
      </c>
      <c r="D2621" s="0" t="n">
        <v>2</v>
      </c>
      <c r="E2621" s="0" t="n">
        <v>0</v>
      </c>
      <c r="F2621" s="0" t="n">
        <v>0</v>
      </c>
      <c r="G2621" s="0" t="n">
        <v>0.168375</v>
      </c>
      <c r="H2621" s="0" t="n">
        <v>204800</v>
      </c>
    </row>
    <row r="2622" customFormat="false" ht="15" hidden="false" customHeight="false" outlineLevel="0" collapsed="false">
      <c r="A2622" s="0" t="n">
        <v>2620</v>
      </c>
      <c r="B2622" s="0" t="n">
        <v>4</v>
      </c>
      <c r="C2622" s="0" t="n">
        <v>110</v>
      </c>
      <c r="D2622" s="0" t="n">
        <v>3</v>
      </c>
      <c r="E2622" s="0" t="n">
        <v>0</v>
      </c>
      <c r="F2622" s="0" t="n">
        <v>0</v>
      </c>
      <c r="G2622" s="0" t="n">
        <v>0.316845</v>
      </c>
      <c r="H2622" s="0" t="n">
        <v>204800</v>
      </c>
    </row>
    <row r="2623" customFormat="false" ht="15" hidden="false" customHeight="false" outlineLevel="0" collapsed="false">
      <c r="A2623" s="0" t="n">
        <v>2621</v>
      </c>
      <c r="B2623" s="0" t="n">
        <v>4</v>
      </c>
      <c r="C2623" s="0" t="n">
        <v>110</v>
      </c>
      <c r="D2623" s="0" t="n">
        <v>4</v>
      </c>
      <c r="E2623" s="0" t="n">
        <v>0</v>
      </c>
      <c r="F2623" s="0" t="n">
        <v>0</v>
      </c>
      <c r="G2623" s="0" t="n">
        <v>0.38529</v>
      </c>
      <c r="H2623" s="0" t="n">
        <v>204800</v>
      </c>
    </row>
    <row r="2624" customFormat="false" ht="15" hidden="false" customHeight="false" outlineLevel="0" collapsed="false">
      <c r="A2624" s="0" t="n">
        <v>2622</v>
      </c>
      <c r="B2624" s="0" t="n">
        <v>4</v>
      </c>
      <c r="C2624" s="0" t="n">
        <v>110</v>
      </c>
      <c r="D2624" s="0" t="n">
        <v>5</v>
      </c>
      <c r="E2624" s="0" t="n">
        <v>0</v>
      </c>
      <c r="F2624" s="0" t="n">
        <v>0</v>
      </c>
      <c r="G2624" s="0" t="n">
        <v>0.431742</v>
      </c>
      <c r="H2624" s="0" t="n">
        <v>204800</v>
      </c>
    </row>
    <row r="2625" customFormat="false" ht="15" hidden="false" customHeight="false" outlineLevel="0" collapsed="false">
      <c r="A2625" s="0" t="n">
        <v>2623</v>
      </c>
      <c r="B2625" s="0" t="n">
        <v>4</v>
      </c>
      <c r="C2625" s="0" t="n">
        <v>110</v>
      </c>
      <c r="D2625" s="0" t="n">
        <v>6</v>
      </c>
      <c r="E2625" s="0" t="n">
        <v>0</v>
      </c>
      <c r="F2625" s="0" t="n">
        <v>0.059324</v>
      </c>
      <c r="G2625" s="0" t="n">
        <v>0.472391</v>
      </c>
      <c r="H2625" s="0" t="n">
        <v>204800</v>
      </c>
    </row>
    <row r="2626" customFormat="false" ht="15" hidden="false" customHeight="false" outlineLevel="0" collapsed="false">
      <c r="A2626" s="0" t="n">
        <v>2624</v>
      </c>
      <c r="B2626" s="0" t="n">
        <v>4</v>
      </c>
      <c r="C2626" s="0" t="n">
        <v>110</v>
      </c>
      <c r="D2626" s="0" t="n">
        <v>7</v>
      </c>
      <c r="E2626" s="0" t="n">
        <v>1</v>
      </c>
      <c r="F2626" s="0" t="n">
        <v>0.358498</v>
      </c>
      <c r="G2626" s="0" t="n">
        <v>0.755601</v>
      </c>
      <c r="H2626" s="0" t="n">
        <v>204600</v>
      </c>
    </row>
    <row r="2627" customFormat="false" ht="15" hidden="false" customHeight="false" outlineLevel="0" collapsed="false">
      <c r="A2627" s="0" t="n">
        <v>2625</v>
      </c>
      <c r="B2627" s="0" t="n">
        <v>4</v>
      </c>
      <c r="C2627" s="0" t="n">
        <v>110</v>
      </c>
      <c r="D2627" s="0" t="n">
        <v>8</v>
      </c>
      <c r="E2627" s="0" t="n">
        <v>1</v>
      </c>
      <c r="F2627" s="0" t="n">
        <v>0.719473</v>
      </c>
      <c r="G2627" s="0" t="n">
        <v>0.581676</v>
      </c>
      <c r="H2627" s="0" t="n">
        <v>204400</v>
      </c>
    </row>
    <row r="2628" customFormat="false" ht="15" hidden="false" customHeight="false" outlineLevel="0" collapsed="false">
      <c r="A2628" s="0" t="n">
        <v>2626</v>
      </c>
      <c r="B2628" s="0" t="n">
        <v>4</v>
      </c>
      <c r="C2628" s="0" t="n">
        <v>110</v>
      </c>
      <c r="D2628" s="0" t="n">
        <v>9</v>
      </c>
      <c r="E2628" s="0" t="n">
        <v>0</v>
      </c>
      <c r="F2628" s="0" t="n">
        <v>1</v>
      </c>
      <c r="G2628" s="0" t="n">
        <v>0.61124</v>
      </c>
      <c r="H2628" s="0" t="n">
        <v>204400</v>
      </c>
    </row>
    <row r="2629" customFormat="false" ht="15" hidden="false" customHeight="false" outlineLevel="0" collapsed="false">
      <c r="A2629" s="0" t="n">
        <v>2627</v>
      </c>
      <c r="B2629" s="0" t="n">
        <v>4</v>
      </c>
      <c r="C2629" s="0" t="n">
        <v>110</v>
      </c>
      <c r="D2629" s="0" t="n">
        <v>10</v>
      </c>
      <c r="E2629" s="0" t="n">
        <v>0</v>
      </c>
      <c r="F2629" s="0" t="n">
        <v>1</v>
      </c>
      <c r="G2629" s="0" t="n">
        <v>0.722499</v>
      </c>
      <c r="H2629" s="0" t="n">
        <v>204400</v>
      </c>
    </row>
    <row r="2630" customFormat="false" ht="15" hidden="false" customHeight="false" outlineLevel="0" collapsed="false">
      <c r="A2630" s="0" t="n">
        <v>2628</v>
      </c>
      <c r="B2630" s="0" t="n">
        <v>4</v>
      </c>
      <c r="C2630" s="0" t="n">
        <v>110</v>
      </c>
      <c r="D2630" s="0" t="n">
        <v>11</v>
      </c>
      <c r="E2630" s="0" t="n">
        <v>0</v>
      </c>
      <c r="F2630" s="0" t="n">
        <v>1</v>
      </c>
      <c r="G2630" s="0" t="n">
        <v>0.649214</v>
      </c>
      <c r="H2630" s="0" t="n">
        <v>204400</v>
      </c>
    </row>
    <row r="2631" customFormat="false" ht="15" hidden="false" customHeight="false" outlineLevel="0" collapsed="false">
      <c r="A2631" s="0" t="n">
        <v>2629</v>
      </c>
      <c r="B2631" s="0" t="n">
        <v>4</v>
      </c>
      <c r="C2631" s="0" t="n">
        <v>110</v>
      </c>
      <c r="D2631" s="0" t="n">
        <v>12</v>
      </c>
      <c r="E2631" s="0" t="n">
        <v>0</v>
      </c>
      <c r="F2631" s="0" t="n">
        <v>1</v>
      </c>
      <c r="G2631" s="0" t="n">
        <v>0.609621</v>
      </c>
      <c r="H2631" s="0" t="n">
        <v>204400</v>
      </c>
    </row>
    <row r="2632" customFormat="false" ht="15" hidden="false" customHeight="false" outlineLevel="0" collapsed="false">
      <c r="A2632" s="0" t="n">
        <v>2630</v>
      </c>
      <c r="B2632" s="0" t="n">
        <v>4</v>
      </c>
      <c r="C2632" s="0" t="n">
        <v>110</v>
      </c>
      <c r="D2632" s="0" t="n">
        <v>13</v>
      </c>
      <c r="E2632" s="0" t="n">
        <v>0</v>
      </c>
      <c r="F2632" s="0" t="n">
        <v>1</v>
      </c>
      <c r="G2632" s="0" t="n">
        <v>0.507715</v>
      </c>
      <c r="H2632" s="0" t="n">
        <v>204400</v>
      </c>
    </row>
    <row r="2633" customFormat="false" ht="15" hidden="false" customHeight="false" outlineLevel="0" collapsed="false">
      <c r="A2633" s="0" t="n">
        <v>2631</v>
      </c>
      <c r="B2633" s="0" t="n">
        <v>4</v>
      </c>
      <c r="C2633" s="0" t="n">
        <v>110</v>
      </c>
      <c r="D2633" s="0" t="n">
        <v>14</v>
      </c>
      <c r="E2633" s="0" t="n">
        <v>0</v>
      </c>
      <c r="F2633" s="0" t="n">
        <v>1</v>
      </c>
      <c r="G2633" s="0" t="n">
        <v>0.293119</v>
      </c>
      <c r="H2633" s="0" t="n">
        <v>204400</v>
      </c>
    </row>
    <row r="2634" customFormat="false" ht="15" hidden="false" customHeight="false" outlineLevel="0" collapsed="false">
      <c r="A2634" s="0" t="n">
        <v>2632</v>
      </c>
      <c r="B2634" s="0" t="n">
        <v>4</v>
      </c>
      <c r="C2634" s="0" t="n">
        <v>110</v>
      </c>
      <c r="D2634" s="0" t="n">
        <v>15</v>
      </c>
      <c r="E2634" s="0" t="n">
        <v>0</v>
      </c>
      <c r="F2634" s="0" t="n">
        <v>1</v>
      </c>
      <c r="G2634" s="0" t="n">
        <v>0.358229</v>
      </c>
      <c r="H2634" s="0" t="n">
        <v>204400</v>
      </c>
    </row>
    <row r="2635" customFormat="false" ht="15" hidden="false" customHeight="false" outlineLevel="0" collapsed="false">
      <c r="A2635" s="0" t="n">
        <v>2633</v>
      </c>
      <c r="B2635" s="0" t="n">
        <v>4</v>
      </c>
      <c r="C2635" s="0" t="n">
        <v>110</v>
      </c>
      <c r="D2635" s="0" t="n">
        <v>16</v>
      </c>
      <c r="E2635" s="0" t="n">
        <v>0</v>
      </c>
      <c r="F2635" s="0" t="n">
        <v>0.719473</v>
      </c>
      <c r="G2635" s="0" t="n">
        <v>0.44239</v>
      </c>
      <c r="H2635" s="0" t="n">
        <v>204400</v>
      </c>
    </row>
    <row r="2636" customFormat="false" ht="15" hidden="false" customHeight="false" outlineLevel="0" collapsed="false">
      <c r="A2636" s="0" t="n">
        <v>2634</v>
      </c>
      <c r="B2636" s="0" t="n">
        <v>4</v>
      </c>
      <c r="C2636" s="0" t="n">
        <v>110</v>
      </c>
      <c r="D2636" s="0" t="n">
        <v>17</v>
      </c>
      <c r="E2636" s="0" t="n">
        <v>0</v>
      </c>
      <c r="F2636" s="0" t="n">
        <v>0.358498</v>
      </c>
      <c r="G2636" s="0" t="n">
        <v>0.251516</v>
      </c>
      <c r="H2636" s="0" t="n">
        <v>204400</v>
      </c>
    </row>
    <row r="2637" customFormat="false" ht="15" hidden="false" customHeight="false" outlineLevel="0" collapsed="false">
      <c r="A2637" s="0" t="n">
        <v>2635</v>
      </c>
      <c r="B2637" s="0" t="n">
        <v>4</v>
      </c>
      <c r="C2637" s="0" t="n">
        <v>110</v>
      </c>
      <c r="D2637" s="0" t="n">
        <v>18</v>
      </c>
      <c r="E2637" s="0" t="n">
        <v>0</v>
      </c>
      <c r="F2637" s="0" t="n">
        <v>0.059324</v>
      </c>
      <c r="G2637" s="0" t="n">
        <v>0.205605</v>
      </c>
      <c r="H2637" s="0" t="n">
        <v>204400</v>
      </c>
    </row>
    <row r="2638" customFormat="false" ht="15" hidden="false" customHeight="false" outlineLevel="0" collapsed="false">
      <c r="A2638" s="0" t="n">
        <v>2636</v>
      </c>
      <c r="B2638" s="0" t="n">
        <v>4</v>
      </c>
      <c r="C2638" s="0" t="n">
        <v>110</v>
      </c>
      <c r="D2638" s="0" t="n">
        <v>19</v>
      </c>
      <c r="E2638" s="0" t="n">
        <v>1</v>
      </c>
      <c r="F2638" s="0" t="n">
        <v>0</v>
      </c>
      <c r="G2638" s="0" t="n">
        <v>0.201341</v>
      </c>
      <c r="H2638" s="0" t="n">
        <v>204200</v>
      </c>
    </row>
    <row r="2639" customFormat="false" ht="15" hidden="false" customHeight="false" outlineLevel="0" collapsed="false">
      <c r="A2639" s="0" t="n">
        <v>2637</v>
      </c>
      <c r="B2639" s="0" t="n">
        <v>4</v>
      </c>
      <c r="C2639" s="0" t="n">
        <v>110</v>
      </c>
      <c r="D2639" s="0" t="n">
        <v>20</v>
      </c>
      <c r="E2639" s="0" t="n">
        <v>1</v>
      </c>
      <c r="F2639" s="0" t="n">
        <v>0</v>
      </c>
      <c r="G2639" s="0" t="n">
        <v>0.154426</v>
      </c>
      <c r="H2639" s="0" t="n">
        <v>204000</v>
      </c>
    </row>
    <row r="2640" customFormat="false" ht="15" hidden="false" customHeight="false" outlineLevel="0" collapsed="false">
      <c r="A2640" s="0" t="n">
        <v>2638</v>
      </c>
      <c r="B2640" s="0" t="n">
        <v>4</v>
      </c>
      <c r="C2640" s="0" t="n">
        <v>110</v>
      </c>
      <c r="D2640" s="0" t="n">
        <v>21</v>
      </c>
      <c r="E2640" s="0" t="n">
        <v>0</v>
      </c>
      <c r="F2640" s="0" t="n">
        <v>0</v>
      </c>
      <c r="G2640" s="0" t="n">
        <v>0.157996</v>
      </c>
      <c r="H2640" s="0" t="n">
        <v>204000</v>
      </c>
    </row>
    <row r="2641" customFormat="false" ht="15" hidden="false" customHeight="false" outlineLevel="0" collapsed="false">
      <c r="A2641" s="0" t="n">
        <v>2639</v>
      </c>
      <c r="B2641" s="0" t="n">
        <v>4</v>
      </c>
      <c r="C2641" s="0" t="n">
        <v>110</v>
      </c>
      <c r="D2641" s="0" t="n">
        <v>22</v>
      </c>
      <c r="E2641" s="0" t="n">
        <v>0</v>
      </c>
      <c r="F2641" s="0" t="n">
        <v>0</v>
      </c>
      <c r="G2641" s="0" t="n">
        <v>0.18831</v>
      </c>
      <c r="H2641" s="0" t="n">
        <v>204000</v>
      </c>
    </row>
    <row r="2642" customFormat="false" ht="15" hidden="false" customHeight="false" outlineLevel="0" collapsed="false">
      <c r="A2642" s="0" t="n">
        <v>2640</v>
      </c>
      <c r="B2642" s="0" t="n">
        <v>4</v>
      </c>
      <c r="C2642" s="0" t="n">
        <v>110</v>
      </c>
      <c r="D2642" s="0" t="n">
        <v>23</v>
      </c>
      <c r="E2642" s="0" t="n">
        <v>0</v>
      </c>
      <c r="F2642" s="0" t="n">
        <v>0</v>
      </c>
      <c r="G2642" s="0" t="n">
        <v>0.225377</v>
      </c>
      <c r="H2642" s="0" t="n">
        <v>204000</v>
      </c>
    </row>
    <row r="2643" customFormat="false" ht="15" hidden="false" customHeight="false" outlineLevel="0" collapsed="false">
      <c r="A2643" s="0" t="n">
        <v>2641</v>
      </c>
      <c r="B2643" s="0" t="n">
        <v>4</v>
      </c>
      <c r="C2643" s="0" t="n">
        <v>111</v>
      </c>
      <c r="D2643" s="0" t="n">
        <v>0</v>
      </c>
      <c r="E2643" s="0" t="n">
        <v>0</v>
      </c>
      <c r="F2643" s="0" t="n">
        <v>0</v>
      </c>
      <c r="G2643" s="0" t="n">
        <v>0.237301</v>
      </c>
      <c r="H2643" s="0" t="n">
        <v>204000</v>
      </c>
    </row>
    <row r="2644" customFormat="false" ht="15" hidden="false" customHeight="false" outlineLevel="0" collapsed="false">
      <c r="A2644" s="0" t="n">
        <v>2642</v>
      </c>
      <c r="B2644" s="0" t="n">
        <v>4</v>
      </c>
      <c r="C2644" s="0" t="n">
        <v>111</v>
      </c>
      <c r="D2644" s="0" t="n">
        <v>1</v>
      </c>
      <c r="E2644" s="0" t="n">
        <v>0</v>
      </c>
      <c r="F2644" s="0" t="n">
        <v>0</v>
      </c>
      <c r="G2644" s="0" t="n">
        <v>0.232771</v>
      </c>
      <c r="H2644" s="0" t="n">
        <v>204000</v>
      </c>
    </row>
    <row r="2645" customFormat="false" ht="15" hidden="false" customHeight="false" outlineLevel="0" collapsed="false">
      <c r="A2645" s="0" t="n">
        <v>2643</v>
      </c>
      <c r="B2645" s="0" t="n">
        <v>4</v>
      </c>
      <c r="C2645" s="0" t="n">
        <v>111</v>
      </c>
      <c r="D2645" s="0" t="n">
        <v>2</v>
      </c>
      <c r="E2645" s="0" t="n">
        <v>0</v>
      </c>
      <c r="F2645" s="0" t="n">
        <v>0</v>
      </c>
      <c r="G2645" s="0" t="n">
        <v>0.184174</v>
      </c>
      <c r="H2645" s="0" t="n">
        <v>204000</v>
      </c>
    </row>
    <row r="2646" customFormat="false" ht="15" hidden="false" customHeight="false" outlineLevel="0" collapsed="false">
      <c r="A2646" s="0" t="n">
        <v>2644</v>
      </c>
      <c r="B2646" s="0" t="n">
        <v>4</v>
      </c>
      <c r="C2646" s="0" t="n">
        <v>111</v>
      </c>
      <c r="D2646" s="0" t="n">
        <v>3</v>
      </c>
      <c r="E2646" s="0" t="n">
        <v>0</v>
      </c>
      <c r="F2646" s="0" t="n">
        <v>0</v>
      </c>
      <c r="G2646" s="0" t="n">
        <v>0.177941</v>
      </c>
      <c r="H2646" s="0" t="n">
        <v>204000</v>
      </c>
    </row>
    <row r="2647" customFormat="false" ht="15" hidden="false" customHeight="false" outlineLevel="0" collapsed="false">
      <c r="A2647" s="0" t="n">
        <v>2645</v>
      </c>
      <c r="B2647" s="0" t="n">
        <v>4</v>
      </c>
      <c r="C2647" s="0" t="n">
        <v>111</v>
      </c>
      <c r="D2647" s="0" t="n">
        <v>4</v>
      </c>
      <c r="E2647" s="0" t="n">
        <v>0</v>
      </c>
      <c r="F2647" s="0" t="n">
        <v>0</v>
      </c>
      <c r="G2647" s="0" t="n">
        <v>0.244062</v>
      </c>
      <c r="H2647" s="0" t="n">
        <v>204000</v>
      </c>
    </row>
    <row r="2648" customFormat="false" ht="15" hidden="false" customHeight="false" outlineLevel="0" collapsed="false">
      <c r="A2648" s="0" t="n">
        <v>2646</v>
      </c>
      <c r="B2648" s="0" t="n">
        <v>4</v>
      </c>
      <c r="C2648" s="0" t="n">
        <v>111</v>
      </c>
      <c r="D2648" s="0" t="n">
        <v>5</v>
      </c>
      <c r="E2648" s="0" t="n">
        <v>0</v>
      </c>
      <c r="F2648" s="0" t="n">
        <v>0</v>
      </c>
      <c r="G2648" s="0" t="n">
        <v>0.277844</v>
      </c>
      <c r="H2648" s="0" t="n">
        <v>204000</v>
      </c>
    </row>
    <row r="2649" customFormat="false" ht="15" hidden="false" customHeight="false" outlineLevel="0" collapsed="false">
      <c r="A2649" s="0" t="n">
        <v>2647</v>
      </c>
      <c r="B2649" s="0" t="n">
        <v>4</v>
      </c>
      <c r="C2649" s="0" t="n">
        <v>111</v>
      </c>
      <c r="D2649" s="0" t="n">
        <v>6</v>
      </c>
      <c r="E2649" s="0" t="n">
        <v>0</v>
      </c>
      <c r="F2649" s="0" t="n">
        <v>0.054946</v>
      </c>
      <c r="G2649" s="0" t="n">
        <v>0.227151</v>
      </c>
      <c r="H2649" s="0" t="n">
        <v>204000</v>
      </c>
    </row>
    <row r="2650" customFormat="false" ht="15" hidden="false" customHeight="false" outlineLevel="0" collapsed="false">
      <c r="A2650" s="0" t="n">
        <v>2648</v>
      </c>
      <c r="B2650" s="0" t="n">
        <v>4</v>
      </c>
      <c r="C2650" s="0" t="n">
        <v>111</v>
      </c>
      <c r="D2650" s="0" t="n">
        <v>7</v>
      </c>
      <c r="E2650" s="0" t="n">
        <v>1</v>
      </c>
      <c r="F2650" s="0" t="n">
        <v>0.332037</v>
      </c>
      <c r="G2650" s="0" t="n">
        <v>0.258362</v>
      </c>
      <c r="H2650" s="0" t="n">
        <v>203800</v>
      </c>
    </row>
    <row r="2651" customFormat="false" ht="15" hidden="false" customHeight="false" outlineLevel="0" collapsed="false">
      <c r="A2651" s="0" t="n">
        <v>2649</v>
      </c>
      <c r="B2651" s="0" t="n">
        <v>4</v>
      </c>
      <c r="C2651" s="0" t="n">
        <v>111</v>
      </c>
      <c r="D2651" s="0" t="n">
        <v>8</v>
      </c>
      <c r="E2651" s="0" t="n">
        <v>1</v>
      </c>
      <c r="F2651" s="0" t="n">
        <v>0.666368</v>
      </c>
      <c r="G2651" s="0" t="n">
        <v>0.374343</v>
      </c>
      <c r="H2651" s="0" t="n">
        <v>203600</v>
      </c>
    </row>
    <row r="2652" customFormat="false" ht="15" hidden="false" customHeight="false" outlineLevel="0" collapsed="false">
      <c r="A2652" s="0" t="n">
        <v>2650</v>
      </c>
      <c r="B2652" s="0" t="n">
        <v>4</v>
      </c>
      <c r="C2652" s="0" t="n">
        <v>111</v>
      </c>
      <c r="D2652" s="0" t="n">
        <v>9</v>
      </c>
      <c r="E2652" s="0" t="n">
        <v>0</v>
      </c>
      <c r="F2652" s="0" t="n">
        <v>0.991457</v>
      </c>
      <c r="G2652" s="0" t="n">
        <v>0.52215</v>
      </c>
      <c r="H2652" s="0" t="n">
        <v>203600</v>
      </c>
    </row>
    <row r="2653" customFormat="false" ht="15" hidden="false" customHeight="false" outlineLevel="0" collapsed="false">
      <c r="A2653" s="0" t="n">
        <v>2651</v>
      </c>
      <c r="B2653" s="0" t="n">
        <v>4</v>
      </c>
      <c r="C2653" s="0" t="n">
        <v>111</v>
      </c>
      <c r="D2653" s="0" t="n">
        <v>10</v>
      </c>
      <c r="E2653" s="0" t="n">
        <v>0</v>
      </c>
      <c r="F2653" s="0" t="n">
        <v>1</v>
      </c>
      <c r="G2653" s="0" t="n">
        <v>0.805598</v>
      </c>
      <c r="H2653" s="0" t="n">
        <v>203600</v>
      </c>
    </row>
    <row r="2654" customFormat="false" ht="15" hidden="false" customHeight="false" outlineLevel="0" collapsed="false">
      <c r="A2654" s="0" t="n">
        <v>2652</v>
      </c>
      <c r="B2654" s="0" t="n">
        <v>4</v>
      </c>
      <c r="C2654" s="0" t="n">
        <v>111</v>
      </c>
      <c r="D2654" s="0" t="n">
        <v>11</v>
      </c>
      <c r="E2654" s="0" t="n">
        <v>0</v>
      </c>
      <c r="F2654" s="0" t="n">
        <v>1</v>
      </c>
      <c r="G2654" s="0" t="n">
        <v>0.714378</v>
      </c>
      <c r="H2654" s="0" t="n">
        <v>203600</v>
      </c>
    </row>
    <row r="2655" customFormat="false" ht="15" hidden="false" customHeight="false" outlineLevel="0" collapsed="false">
      <c r="A2655" s="0" t="n">
        <v>2653</v>
      </c>
      <c r="B2655" s="0" t="n">
        <v>4</v>
      </c>
      <c r="C2655" s="0" t="n">
        <v>111</v>
      </c>
      <c r="D2655" s="0" t="n">
        <v>12</v>
      </c>
      <c r="E2655" s="0" t="n">
        <v>0</v>
      </c>
      <c r="F2655" s="0" t="n">
        <v>1</v>
      </c>
      <c r="G2655" s="0" t="n">
        <v>1</v>
      </c>
      <c r="H2655" s="0" t="n">
        <v>203600</v>
      </c>
    </row>
    <row r="2656" customFormat="false" ht="15" hidden="false" customHeight="false" outlineLevel="0" collapsed="false">
      <c r="A2656" s="0" t="n">
        <v>2654</v>
      </c>
      <c r="B2656" s="0" t="n">
        <v>4</v>
      </c>
      <c r="C2656" s="0" t="n">
        <v>111</v>
      </c>
      <c r="D2656" s="0" t="n">
        <v>13</v>
      </c>
      <c r="E2656" s="0" t="n">
        <v>0</v>
      </c>
      <c r="F2656" s="0" t="n">
        <v>1</v>
      </c>
      <c r="G2656" s="0" t="n">
        <v>0.769386</v>
      </c>
      <c r="H2656" s="0" t="n">
        <v>203600</v>
      </c>
    </row>
    <row r="2657" customFormat="false" ht="15" hidden="false" customHeight="false" outlineLevel="0" collapsed="false">
      <c r="A2657" s="0" t="n">
        <v>2655</v>
      </c>
      <c r="B2657" s="0" t="n">
        <v>4</v>
      </c>
      <c r="C2657" s="0" t="n">
        <v>111</v>
      </c>
      <c r="D2657" s="0" t="n">
        <v>14</v>
      </c>
      <c r="E2657" s="0" t="n">
        <v>0</v>
      </c>
      <c r="F2657" s="0" t="n">
        <v>1</v>
      </c>
      <c r="G2657" s="0" t="n">
        <v>0.683659</v>
      </c>
      <c r="H2657" s="0" t="n">
        <v>203600</v>
      </c>
    </row>
    <row r="2658" customFormat="false" ht="15" hidden="false" customHeight="false" outlineLevel="0" collapsed="false">
      <c r="A2658" s="0" t="n">
        <v>2656</v>
      </c>
      <c r="B2658" s="0" t="n">
        <v>4</v>
      </c>
      <c r="C2658" s="0" t="n">
        <v>111</v>
      </c>
      <c r="D2658" s="0" t="n">
        <v>15</v>
      </c>
      <c r="E2658" s="0" t="n">
        <v>0</v>
      </c>
      <c r="F2658" s="0" t="n">
        <v>0.991457</v>
      </c>
      <c r="G2658" s="0" t="n">
        <v>0.494486</v>
      </c>
      <c r="H2658" s="0" t="n">
        <v>203600</v>
      </c>
    </row>
    <row r="2659" customFormat="false" ht="15" hidden="false" customHeight="false" outlineLevel="0" collapsed="false">
      <c r="A2659" s="0" t="n">
        <v>2657</v>
      </c>
      <c r="B2659" s="0" t="n">
        <v>4</v>
      </c>
      <c r="C2659" s="0" t="n">
        <v>111</v>
      </c>
      <c r="D2659" s="0" t="n">
        <v>16</v>
      </c>
      <c r="E2659" s="0" t="n">
        <v>0</v>
      </c>
      <c r="F2659" s="0" t="n">
        <v>0.666368</v>
      </c>
      <c r="G2659" s="0" t="n">
        <v>0.599023</v>
      </c>
      <c r="H2659" s="0" t="n">
        <v>203600</v>
      </c>
    </row>
    <row r="2660" customFormat="false" ht="15" hidden="false" customHeight="false" outlineLevel="0" collapsed="false">
      <c r="A2660" s="0" t="n">
        <v>2658</v>
      </c>
      <c r="B2660" s="0" t="n">
        <v>4</v>
      </c>
      <c r="C2660" s="0" t="n">
        <v>111</v>
      </c>
      <c r="D2660" s="0" t="n">
        <v>17</v>
      </c>
      <c r="E2660" s="0" t="n">
        <v>0</v>
      </c>
      <c r="F2660" s="0" t="n">
        <v>0.332037</v>
      </c>
      <c r="G2660" s="0" t="n">
        <v>0.63424</v>
      </c>
      <c r="H2660" s="0" t="n">
        <v>203600</v>
      </c>
    </row>
    <row r="2661" customFormat="false" ht="15" hidden="false" customHeight="false" outlineLevel="0" collapsed="false">
      <c r="A2661" s="0" t="n">
        <v>2659</v>
      </c>
      <c r="B2661" s="0" t="n">
        <v>4</v>
      </c>
      <c r="C2661" s="0" t="n">
        <v>111</v>
      </c>
      <c r="D2661" s="0" t="n">
        <v>18</v>
      </c>
      <c r="E2661" s="0" t="n">
        <v>0</v>
      </c>
      <c r="F2661" s="0" t="n">
        <v>0.054946</v>
      </c>
      <c r="G2661" s="0" t="n">
        <v>0.392553</v>
      </c>
      <c r="H2661" s="0" t="n">
        <v>203600</v>
      </c>
    </row>
    <row r="2662" customFormat="false" ht="15" hidden="false" customHeight="false" outlineLevel="0" collapsed="false">
      <c r="A2662" s="0" t="n">
        <v>2660</v>
      </c>
      <c r="B2662" s="0" t="n">
        <v>4</v>
      </c>
      <c r="C2662" s="0" t="n">
        <v>111</v>
      </c>
      <c r="D2662" s="0" t="n">
        <v>19</v>
      </c>
      <c r="E2662" s="0" t="n">
        <v>1</v>
      </c>
      <c r="F2662" s="0" t="n">
        <v>0</v>
      </c>
      <c r="G2662" s="0" t="n">
        <v>0.408848</v>
      </c>
      <c r="H2662" s="0" t="n">
        <v>203400</v>
      </c>
    </row>
    <row r="2663" customFormat="false" ht="15" hidden="false" customHeight="false" outlineLevel="0" collapsed="false">
      <c r="A2663" s="0" t="n">
        <v>2661</v>
      </c>
      <c r="B2663" s="0" t="n">
        <v>4</v>
      </c>
      <c r="C2663" s="0" t="n">
        <v>111</v>
      </c>
      <c r="D2663" s="0" t="n">
        <v>20</v>
      </c>
      <c r="E2663" s="0" t="n">
        <v>1</v>
      </c>
      <c r="F2663" s="0" t="n">
        <v>0</v>
      </c>
      <c r="G2663" s="0" t="n">
        <v>0.511688</v>
      </c>
      <c r="H2663" s="0" t="n">
        <v>203200</v>
      </c>
    </row>
    <row r="2664" customFormat="false" ht="15" hidden="false" customHeight="false" outlineLevel="0" collapsed="false">
      <c r="A2664" s="0" t="n">
        <v>2662</v>
      </c>
      <c r="B2664" s="0" t="n">
        <v>4</v>
      </c>
      <c r="C2664" s="0" t="n">
        <v>111</v>
      </c>
      <c r="D2664" s="0" t="n">
        <v>21</v>
      </c>
      <c r="E2664" s="0" t="n">
        <v>0</v>
      </c>
      <c r="F2664" s="0" t="n">
        <v>0</v>
      </c>
      <c r="G2664" s="0" t="n">
        <v>0.347166</v>
      </c>
      <c r="H2664" s="0" t="n">
        <v>203200</v>
      </c>
    </row>
    <row r="2665" customFormat="false" ht="15" hidden="false" customHeight="false" outlineLevel="0" collapsed="false">
      <c r="A2665" s="0" t="n">
        <v>2663</v>
      </c>
      <c r="B2665" s="0" t="n">
        <v>4</v>
      </c>
      <c r="C2665" s="0" t="n">
        <v>111</v>
      </c>
      <c r="D2665" s="0" t="n">
        <v>22</v>
      </c>
      <c r="E2665" s="0" t="n">
        <v>0</v>
      </c>
      <c r="F2665" s="0" t="n">
        <v>0</v>
      </c>
      <c r="G2665" s="0" t="n">
        <v>0.294293</v>
      </c>
      <c r="H2665" s="0" t="n">
        <v>203200</v>
      </c>
    </row>
    <row r="2666" customFormat="false" ht="15" hidden="false" customHeight="false" outlineLevel="0" collapsed="false">
      <c r="A2666" s="0" t="n">
        <v>2664</v>
      </c>
      <c r="B2666" s="0" t="n">
        <v>4</v>
      </c>
      <c r="C2666" s="0" t="n">
        <v>111</v>
      </c>
      <c r="D2666" s="0" t="n">
        <v>23</v>
      </c>
      <c r="E2666" s="0" t="n">
        <v>0</v>
      </c>
      <c r="F2666" s="0" t="n">
        <v>0</v>
      </c>
      <c r="G2666" s="0" t="n">
        <v>0.344591</v>
      </c>
      <c r="H2666" s="0" t="n">
        <v>203200</v>
      </c>
    </row>
    <row r="2667" customFormat="false" ht="15" hidden="false" customHeight="false" outlineLevel="0" collapsed="false">
      <c r="A2667" s="0" t="n">
        <v>2665</v>
      </c>
      <c r="B2667" s="0" t="n">
        <v>4</v>
      </c>
      <c r="C2667" s="0" t="n">
        <v>112</v>
      </c>
      <c r="D2667" s="0" t="n">
        <v>0</v>
      </c>
      <c r="E2667" s="0" t="n">
        <v>0</v>
      </c>
      <c r="F2667" s="0" t="n">
        <v>0</v>
      </c>
      <c r="G2667" s="0" t="n">
        <v>0.322046</v>
      </c>
      <c r="H2667" s="0" t="n">
        <v>203200</v>
      </c>
    </row>
    <row r="2668" customFormat="false" ht="15" hidden="false" customHeight="false" outlineLevel="0" collapsed="false">
      <c r="A2668" s="0" t="n">
        <v>2666</v>
      </c>
      <c r="B2668" s="0" t="n">
        <v>4</v>
      </c>
      <c r="C2668" s="0" t="n">
        <v>112</v>
      </c>
      <c r="D2668" s="0" t="n">
        <v>1</v>
      </c>
      <c r="E2668" s="0" t="n">
        <v>0</v>
      </c>
      <c r="F2668" s="0" t="n">
        <v>0</v>
      </c>
      <c r="G2668" s="0" t="n">
        <v>0.386806</v>
      </c>
      <c r="H2668" s="0" t="n">
        <v>203200</v>
      </c>
    </row>
    <row r="2669" customFormat="false" ht="15" hidden="false" customHeight="false" outlineLevel="0" collapsed="false">
      <c r="A2669" s="0" t="n">
        <v>2667</v>
      </c>
      <c r="B2669" s="0" t="n">
        <v>4</v>
      </c>
      <c r="C2669" s="0" t="n">
        <v>112</v>
      </c>
      <c r="D2669" s="0" t="n">
        <v>2</v>
      </c>
      <c r="E2669" s="0" t="n">
        <v>0</v>
      </c>
      <c r="F2669" s="0" t="n">
        <v>0</v>
      </c>
      <c r="G2669" s="0" t="n">
        <v>0.284799</v>
      </c>
      <c r="H2669" s="0" t="n">
        <v>203200</v>
      </c>
    </row>
    <row r="2670" customFormat="false" ht="15" hidden="false" customHeight="false" outlineLevel="0" collapsed="false">
      <c r="A2670" s="0" t="n">
        <v>2668</v>
      </c>
      <c r="B2670" s="0" t="n">
        <v>4</v>
      </c>
      <c r="C2670" s="0" t="n">
        <v>112</v>
      </c>
      <c r="D2670" s="0" t="n">
        <v>3</v>
      </c>
      <c r="E2670" s="0" t="n">
        <v>0</v>
      </c>
      <c r="F2670" s="0" t="n">
        <v>0</v>
      </c>
      <c r="G2670" s="0" t="n">
        <v>0.321765</v>
      </c>
      <c r="H2670" s="0" t="n">
        <v>203200</v>
      </c>
    </row>
    <row r="2671" customFormat="false" ht="15" hidden="false" customHeight="false" outlineLevel="0" collapsed="false">
      <c r="A2671" s="0" t="n">
        <v>2669</v>
      </c>
      <c r="B2671" s="0" t="n">
        <v>4</v>
      </c>
      <c r="C2671" s="0" t="n">
        <v>112</v>
      </c>
      <c r="D2671" s="0" t="n">
        <v>4</v>
      </c>
      <c r="E2671" s="0" t="n">
        <v>0</v>
      </c>
      <c r="F2671" s="0" t="n">
        <v>0</v>
      </c>
      <c r="G2671" s="0" t="n">
        <v>0.348486</v>
      </c>
      <c r="H2671" s="0" t="n">
        <v>203200</v>
      </c>
    </row>
    <row r="2672" customFormat="false" ht="15" hidden="false" customHeight="false" outlineLevel="0" collapsed="false">
      <c r="A2672" s="0" t="n">
        <v>2670</v>
      </c>
      <c r="B2672" s="0" t="n">
        <v>4</v>
      </c>
      <c r="C2672" s="0" t="n">
        <v>112</v>
      </c>
      <c r="D2672" s="0" t="n">
        <v>5</v>
      </c>
      <c r="E2672" s="0" t="n">
        <v>0</v>
      </c>
      <c r="F2672" s="0" t="n">
        <v>0</v>
      </c>
      <c r="G2672" s="0" t="n">
        <v>0.31253</v>
      </c>
      <c r="H2672" s="0" t="n">
        <v>203200</v>
      </c>
    </row>
    <row r="2673" customFormat="false" ht="15" hidden="false" customHeight="false" outlineLevel="0" collapsed="false">
      <c r="A2673" s="0" t="n">
        <v>2671</v>
      </c>
      <c r="B2673" s="0" t="n">
        <v>4</v>
      </c>
      <c r="C2673" s="0" t="n">
        <v>112</v>
      </c>
      <c r="D2673" s="0" t="n">
        <v>6</v>
      </c>
      <c r="E2673" s="0" t="n">
        <v>0</v>
      </c>
      <c r="F2673" s="0" t="n">
        <v>0.064696</v>
      </c>
      <c r="G2673" s="0" t="n">
        <v>0.35634</v>
      </c>
      <c r="H2673" s="0" t="n">
        <v>203200</v>
      </c>
    </row>
    <row r="2674" customFormat="false" ht="15" hidden="false" customHeight="false" outlineLevel="0" collapsed="false">
      <c r="A2674" s="0" t="n">
        <v>2672</v>
      </c>
      <c r="B2674" s="0" t="n">
        <v>4</v>
      </c>
      <c r="C2674" s="0" t="n">
        <v>112</v>
      </c>
      <c r="D2674" s="0" t="n">
        <v>7</v>
      </c>
      <c r="E2674" s="0" t="n">
        <v>1</v>
      </c>
      <c r="F2674" s="0" t="n">
        <v>0.390956</v>
      </c>
      <c r="G2674" s="0" t="n">
        <v>0.456319</v>
      </c>
      <c r="H2674" s="0" t="n">
        <v>203000</v>
      </c>
    </row>
    <row r="2675" customFormat="false" ht="15" hidden="false" customHeight="false" outlineLevel="0" collapsed="false">
      <c r="A2675" s="0" t="n">
        <v>2673</v>
      </c>
      <c r="B2675" s="0" t="n">
        <v>4</v>
      </c>
      <c r="C2675" s="0" t="n">
        <v>112</v>
      </c>
      <c r="D2675" s="0" t="n">
        <v>8</v>
      </c>
      <c r="E2675" s="0" t="n">
        <v>1</v>
      </c>
      <c r="F2675" s="0" t="n">
        <v>0.784613</v>
      </c>
      <c r="G2675" s="0" t="n">
        <v>0.572135</v>
      </c>
      <c r="H2675" s="0" t="n">
        <v>202800</v>
      </c>
    </row>
    <row r="2676" customFormat="false" ht="15" hidden="false" customHeight="false" outlineLevel="0" collapsed="false">
      <c r="A2676" s="0" t="n">
        <v>2674</v>
      </c>
      <c r="B2676" s="0" t="n">
        <v>4</v>
      </c>
      <c r="C2676" s="0" t="n">
        <v>112</v>
      </c>
      <c r="D2676" s="0" t="n">
        <v>9</v>
      </c>
      <c r="E2676" s="0" t="n">
        <v>0</v>
      </c>
      <c r="F2676" s="0" t="n">
        <v>1</v>
      </c>
      <c r="G2676" s="0" t="n">
        <v>0.686203</v>
      </c>
      <c r="H2676" s="0" t="n">
        <v>202800</v>
      </c>
    </row>
    <row r="2677" customFormat="false" ht="15" hidden="false" customHeight="false" outlineLevel="0" collapsed="false">
      <c r="A2677" s="0" t="n">
        <v>2675</v>
      </c>
      <c r="B2677" s="0" t="n">
        <v>4</v>
      </c>
      <c r="C2677" s="0" t="n">
        <v>112</v>
      </c>
      <c r="D2677" s="0" t="n">
        <v>10</v>
      </c>
      <c r="E2677" s="0" t="n">
        <v>0</v>
      </c>
      <c r="F2677" s="0" t="n">
        <v>1</v>
      </c>
      <c r="G2677" s="0" t="n">
        <v>0.690144</v>
      </c>
      <c r="H2677" s="0" t="n">
        <v>202800</v>
      </c>
    </row>
    <row r="2678" customFormat="false" ht="15" hidden="false" customHeight="false" outlineLevel="0" collapsed="false">
      <c r="A2678" s="0" t="n">
        <v>2676</v>
      </c>
      <c r="B2678" s="0" t="n">
        <v>4</v>
      </c>
      <c r="C2678" s="0" t="n">
        <v>112</v>
      </c>
      <c r="D2678" s="0" t="n">
        <v>11</v>
      </c>
      <c r="E2678" s="0" t="n">
        <v>0</v>
      </c>
      <c r="F2678" s="0" t="n">
        <v>1</v>
      </c>
      <c r="G2678" s="0" t="n">
        <v>0.83902</v>
      </c>
      <c r="H2678" s="0" t="n">
        <v>202800</v>
      </c>
    </row>
    <row r="2679" customFormat="false" ht="15" hidden="false" customHeight="false" outlineLevel="0" collapsed="false">
      <c r="A2679" s="0" t="n">
        <v>2677</v>
      </c>
      <c r="B2679" s="0" t="n">
        <v>4</v>
      </c>
      <c r="C2679" s="0" t="n">
        <v>112</v>
      </c>
      <c r="D2679" s="0" t="n">
        <v>12</v>
      </c>
      <c r="E2679" s="0" t="n">
        <v>0</v>
      </c>
      <c r="F2679" s="0" t="n">
        <v>1</v>
      </c>
      <c r="G2679" s="0" t="n">
        <v>0.581802</v>
      </c>
      <c r="H2679" s="0" t="n">
        <v>202800</v>
      </c>
    </row>
    <row r="2680" customFormat="false" ht="15" hidden="false" customHeight="false" outlineLevel="0" collapsed="false">
      <c r="A2680" s="0" t="n">
        <v>2678</v>
      </c>
      <c r="B2680" s="0" t="n">
        <v>4</v>
      </c>
      <c r="C2680" s="0" t="n">
        <v>112</v>
      </c>
      <c r="D2680" s="0" t="n">
        <v>13</v>
      </c>
      <c r="E2680" s="0" t="n">
        <v>0</v>
      </c>
      <c r="F2680" s="0" t="n">
        <v>1</v>
      </c>
      <c r="G2680" s="0" t="n">
        <v>0.934276</v>
      </c>
      <c r="H2680" s="0" t="n">
        <v>202800</v>
      </c>
    </row>
    <row r="2681" customFormat="false" ht="15" hidden="false" customHeight="false" outlineLevel="0" collapsed="false">
      <c r="A2681" s="0" t="n">
        <v>2679</v>
      </c>
      <c r="B2681" s="0" t="n">
        <v>4</v>
      </c>
      <c r="C2681" s="0" t="n">
        <v>112</v>
      </c>
      <c r="D2681" s="0" t="n">
        <v>14</v>
      </c>
      <c r="E2681" s="0" t="n">
        <v>0</v>
      </c>
      <c r="F2681" s="0" t="n">
        <v>1</v>
      </c>
      <c r="G2681" s="0" t="n">
        <v>1</v>
      </c>
      <c r="H2681" s="0" t="n">
        <v>202800</v>
      </c>
    </row>
    <row r="2682" customFormat="false" ht="15" hidden="false" customHeight="false" outlineLevel="0" collapsed="false">
      <c r="A2682" s="0" t="n">
        <v>2680</v>
      </c>
      <c r="B2682" s="0" t="n">
        <v>4</v>
      </c>
      <c r="C2682" s="0" t="n">
        <v>112</v>
      </c>
      <c r="D2682" s="0" t="n">
        <v>15</v>
      </c>
      <c r="E2682" s="0" t="n">
        <v>0</v>
      </c>
      <c r="F2682" s="0" t="n">
        <v>1</v>
      </c>
      <c r="G2682" s="0" t="n">
        <v>0.861391</v>
      </c>
      <c r="H2682" s="0" t="n">
        <v>202800</v>
      </c>
    </row>
    <row r="2683" customFormat="false" ht="15" hidden="false" customHeight="false" outlineLevel="0" collapsed="false">
      <c r="A2683" s="0" t="n">
        <v>2681</v>
      </c>
      <c r="B2683" s="0" t="n">
        <v>4</v>
      </c>
      <c r="C2683" s="0" t="n">
        <v>112</v>
      </c>
      <c r="D2683" s="0" t="n">
        <v>16</v>
      </c>
      <c r="E2683" s="0" t="n">
        <v>0</v>
      </c>
      <c r="F2683" s="0" t="n">
        <v>0.784613</v>
      </c>
      <c r="G2683" s="0" t="n">
        <v>0.787647</v>
      </c>
      <c r="H2683" s="0" t="n">
        <v>202800</v>
      </c>
    </row>
    <row r="2684" customFormat="false" ht="15" hidden="false" customHeight="false" outlineLevel="0" collapsed="false">
      <c r="A2684" s="0" t="n">
        <v>2682</v>
      </c>
      <c r="B2684" s="0" t="n">
        <v>4</v>
      </c>
      <c r="C2684" s="0" t="n">
        <v>112</v>
      </c>
      <c r="D2684" s="0" t="n">
        <v>17</v>
      </c>
      <c r="E2684" s="0" t="n">
        <v>0</v>
      </c>
      <c r="F2684" s="0" t="n">
        <v>0.390956</v>
      </c>
      <c r="G2684" s="0" t="n">
        <v>0.554718</v>
      </c>
      <c r="H2684" s="0" t="n">
        <v>202800</v>
      </c>
    </row>
    <row r="2685" customFormat="false" ht="15" hidden="false" customHeight="false" outlineLevel="0" collapsed="false">
      <c r="A2685" s="0" t="n">
        <v>2683</v>
      </c>
      <c r="B2685" s="0" t="n">
        <v>4</v>
      </c>
      <c r="C2685" s="0" t="n">
        <v>112</v>
      </c>
      <c r="D2685" s="0" t="n">
        <v>18</v>
      </c>
      <c r="E2685" s="0" t="n">
        <v>0</v>
      </c>
      <c r="F2685" s="0" t="n">
        <v>0.064696</v>
      </c>
      <c r="G2685" s="0" t="n">
        <v>0.534179</v>
      </c>
      <c r="H2685" s="0" t="n">
        <v>202800</v>
      </c>
    </row>
    <row r="2686" customFormat="false" ht="15" hidden="false" customHeight="false" outlineLevel="0" collapsed="false">
      <c r="A2686" s="0" t="n">
        <v>2684</v>
      </c>
      <c r="B2686" s="0" t="n">
        <v>4</v>
      </c>
      <c r="C2686" s="0" t="n">
        <v>112</v>
      </c>
      <c r="D2686" s="0" t="n">
        <v>19</v>
      </c>
      <c r="E2686" s="0" t="n">
        <v>1</v>
      </c>
      <c r="F2686" s="0" t="n">
        <v>0</v>
      </c>
      <c r="G2686" s="0" t="n">
        <v>0.545124</v>
      </c>
      <c r="H2686" s="0" t="n">
        <v>202600</v>
      </c>
    </row>
    <row r="2687" customFormat="false" ht="15" hidden="false" customHeight="false" outlineLevel="0" collapsed="false">
      <c r="A2687" s="0" t="n">
        <v>2685</v>
      </c>
      <c r="B2687" s="0" t="n">
        <v>4</v>
      </c>
      <c r="C2687" s="0" t="n">
        <v>112</v>
      </c>
      <c r="D2687" s="0" t="n">
        <v>20</v>
      </c>
      <c r="E2687" s="0" t="n">
        <v>1</v>
      </c>
      <c r="F2687" s="0" t="n">
        <v>0</v>
      </c>
      <c r="G2687" s="0" t="n">
        <v>0.523309</v>
      </c>
      <c r="H2687" s="0" t="n">
        <v>202400</v>
      </c>
    </row>
    <row r="2688" customFormat="false" ht="15" hidden="false" customHeight="false" outlineLevel="0" collapsed="false">
      <c r="A2688" s="0" t="n">
        <v>2686</v>
      </c>
      <c r="B2688" s="0" t="n">
        <v>4</v>
      </c>
      <c r="C2688" s="0" t="n">
        <v>112</v>
      </c>
      <c r="D2688" s="0" t="n">
        <v>21</v>
      </c>
      <c r="E2688" s="0" t="n">
        <v>0</v>
      </c>
      <c r="F2688" s="0" t="n">
        <v>0</v>
      </c>
      <c r="G2688" s="0" t="n">
        <v>0.461708</v>
      </c>
      <c r="H2688" s="0" t="n">
        <v>202400</v>
      </c>
    </row>
    <row r="2689" customFormat="false" ht="15" hidden="false" customHeight="false" outlineLevel="0" collapsed="false">
      <c r="A2689" s="0" t="n">
        <v>2687</v>
      </c>
      <c r="B2689" s="0" t="n">
        <v>4</v>
      </c>
      <c r="C2689" s="0" t="n">
        <v>112</v>
      </c>
      <c r="D2689" s="0" t="n">
        <v>22</v>
      </c>
      <c r="E2689" s="0" t="n">
        <v>0</v>
      </c>
      <c r="F2689" s="0" t="n">
        <v>0</v>
      </c>
      <c r="G2689" s="0" t="n">
        <v>0.585965</v>
      </c>
      <c r="H2689" s="0" t="n">
        <v>202400</v>
      </c>
    </row>
    <row r="2690" customFormat="false" ht="15" hidden="false" customHeight="false" outlineLevel="0" collapsed="false">
      <c r="A2690" s="0" t="n">
        <v>2688</v>
      </c>
      <c r="B2690" s="0" t="n">
        <v>4</v>
      </c>
      <c r="C2690" s="0" t="n">
        <v>112</v>
      </c>
      <c r="D2690" s="0" t="n">
        <v>23</v>
      </c>
      <c r="E2690" s="0" t="n">
        <v>0</v>
      </c>
      <c r="F2690" s="0" t="n">
        <v>0</v>
      </c>
      <c r="G2690" s="0" t="n">
        <v>0.628257</v>
      </c>
      <c r="H2690" s="0" t="n">
        <v>202400</v>
      </c>
    </row>
    <row r="2691" customFormat="false" ht="15" hidden="false" customHeight="false" outlineLevel="0" collapsed="false">
      <c r="A2691" s="0" t="n">
        <v>2689</v>
      </c>
      <c r="B2691" s="0" t="n">
        <v>4</v>
      </c>
      <c r="C2691" s="0" t="n">
        <v>113</v>
      </c>
      <c r="D2691" s="0" t="n">
        <v>0</v>
      </c>
      <c r="E2691" s="0" t="n">
        <v>0</v>
      </c>
      <c r="F2691" s="0" t="n">
        <v>0</v>
      </c>
      <c r="G2691" s="0" t="n">
        <v>0.595733</v>
      </c>
      <c r="H2691" s="0" t="n">
        <v>202400</v>
      </c>
    </row>
    <row r="2692" customFormat="false" ht="15" hidden="false" customHeight="false" outlineLevel="0" collapsed="false">
      <c r="A2692" s="0" t="n">
        <v>2690</v>
      </c>
      <c r="B2692" s="0" t="n">
        <v>4</v>
      </c>
      <c r="C2692" s="0" t="n">
        <v>113</v>
      </c>
      <c r="D2692" s="0" t="n">
        <v>1</v>
      </c>
      <c r="E2692" s="0" t="n">
        <v>0</v>
      </c>
      <c r="F2692" s="0" t="n">
        <v>0</v>
      </c>
      <c r="G2692" s="0" t="n">
        <v>0.84706</v>
      </c>
      <c r="H2692" s="0" t="n">
        <v>202400</v>
      </c>
    </row>
    <row r="2693" customFormat="false" ht="15" hidden="false" customHeight="false" outlineLevel="0" collapsed="false">
      <c r="A2693" s="0" t="n">
        <v>2691</v>
      </c>
      <c r="B2693" s="0" t="n">
        <v>4</v>
      </c>
      <c r="C2693" s="0" t="n">
        <v>113</v>
      </c>
      <c r="D2693" s="0" t="n">
        <v>2</v>
      </c>
      <c r="E2693" s="0" t="n">
        <v>0</v>
      </c>
      <c r="F2693" s="0" t="n">
        <v>0</v>
      </c>
      <c r="G2693" s="0" t="n">
        <v>1</v>
      </c>
      <c r="H2693" s="0" t="n">
        <v>202400</v>
      </c>
    </row>
    <row r="2694" customFormat="false" ht="15" hidden="false" customHeight="false" outlineLevel="0" collapsed="false">
      <c r="A2694" s="0" t="n">
        <v>2692</v>
      </c>
      <c r="B2694" s="0" t="n">
        <v>4</v>
      </c>
      <c r="C2694" s="0" t="n">
        <v>113</v>
      </c>
      <c r="D2694" s="0" t="n">
        <v>3</v>
      </c>
      <c r="E2694" s="0" t="n">
        <v>0</v>
      </c>
      <c r="F2694" s="0" t="n">
        <v>0</v>
      </c>
      <c r="G2694" s="0" t="n">
        <v>0.885661</v>
      </c>
      <c r="H2694" s="0" t="n">
        <v>202400</v>
      </c>
    </row>
    <row r="2695" customFormat="false" ht="15" hidden="false" customHeight="false" outlineLevel="0" collapsed="false">
      <c r="A2695" s="0" t="n">
        <v>2693</v>
      </c>
      <c r="B2695" s="0" t="n">
        <v>4</v>
      </c>
      <c r="C2695" s="0" t="n">
        <v>113</v>
      </c>
      <c r="D2695" s="0" t="n">
        <v>4</v>
      </c>
      <c r="E2695" s="0" t="n">
        <v>0</v>
      </c>
      <c r="F2695" s="0" t="n">
        <v>0</v>
      </c>
      <c r="G2695" s="0" t="n">
        <v>1</v>
      </c>
      <c r="H2695" s="0" t="n">
        <v>202400</v>
      </c>
    </row>
    <row r="2696" customFormat="false" ht="15" hidden="false" customHeight="false" outlineLevel="0" collapsed="false">
      <c r="A2696" s="0" t="n">
        <v>2694</v>
      </c>
      <c r="B2696" s="0" t="n">
        <v>4</v>
      </c>
      <c r="C2696" s="0" t="n">
        <v>113</v>
      </c>
      <c r="D2696" s="0" t="n">
        <v>5</v>
      </c>
      <c r="E2696" s="0" t="n">
        <v>0</v>
      </c>
      <c r="F2696" s="0" t="n">
        <v>0</v>
      </c>
      <c r="G2696" s="0" t="n">
        <v>1</v>
      </c>
      <c r="H2696" s="0" t="n">
        <v>202400</v>
      </c>
    </row>
    <row r="2697" customFormat="false" ht="15" hidden="false" customHeight="false" outlineLevel="0" collapsed="false">
      <c r="A2697" s="0" t="n">
        <v>2695</v>
      </c>
      <c r="B2697" s="0" t="n">
        <v>4</v>
      </c>
      <c r="C2697" s="0" t="n">
        <v>113</v>
      </c>
      <c r="D2697" s="0" t="n">
        <v>6</v>
      </c>
      <c r="E2697" s="0" t="n">
        <v>0</v>
      </c>
      <c r="F2697" s="0" t="n">
        <v>0.059974</v>
      </c>
      <c r="G2697" s="0" t="n">
        <v>0.913299</v>
      </c>
      <c r="H2697" s="0" t="n">
        <v>202400</v>
      </c>
    </row>
    <row r="2698" customFormat="false" ht="15" hidden="false" customHeight="false" outlineLevel="0" collapsed="false">
      <c r="A2698" s="0" t="n">
        <v>2696</v>
      </c>
      <c r="B2698" s="0" t="n">
        <v>4</v>
      </c>
      <c r="C2698" s="0" t="n">
        <v>113</v>
      </c>
      <c r="D2698" s="0" t="n">
        <v>7</v>
      </c>
      <c r="E2698" s="0" t="n">
        <v>1</v>
      </c>
      <c r="F2698" s="0" t="n">
        <v>0.36242</v>
      </c>
      <c r="G2698" s="0" t="n">
        <v>1</v>
      </c>
      <c r="H2698" s="0" t="n">
        <v>202200</v>
      </c>
    </row>
    <row r="2699" customFormat="false" ht="15" hidden="false" customHeight="false" outlineLevel="0" collapsed="false">
      <c r="A2699" s="0" t="n">
        <v>2697</v>
      </c>
      <c r="B2699" s="0" t="n">
        <v>4</v>
      </c>
      <c r="C2699" s="0" t="n">
        <v>113</v>
      </c>
      <c r="D2699" s="0" t="n">
        <v>8</v>
      </c>
      <c r="E2699" s="0" t="n">
        <v>1</v>
      </c>
      <c r="F2699" s="0" t="n">
        <v>0.727345</v>
      </c>
      <c r="G2699" s="0" t="n">
        <v>1</v>
      </c>
      <c r="H2699" s="0" t="n">
        <v>202000</v>
      </c>
    </row>
    <row r="2700" customFormat="false" ht="15" hidden="false" customHeight="false" outlineLevel="0" collapsed="false">
      <c r="A2700" s="0" t="n">
        <v>2698</v>
      </c>
      <c r="B2700" s="0" t="n">
        <v>4</v>
      </c>
      <c r="C2700" s="0" t="n">
        <v>113</v>
      </c>
      <c r="D2700" s="0" t="n">
        <v>9</v>
      </c>
      <c r="E2700" s="0" t="n">
        <v>0</v>
      </c>
      <c r="F2700" s="0" t="n">
        <v>1</v>
      </c>
      <c r="G2700" s="0" t="n">
        <v>1</v>
      </c>
      <c r="H2700" s="0" t="n">
        <v>202000</v>
      </c>
    </row>
    <row r="2701" customFormat="false" ht="15" hidden="false" customHeight="false" outlineLevel="0" collapsed="false">
      <c r="A2701" s="0" t="n">
        <v>2699</v>
      </c>
      <c r="B2701" s="0" t="n">
        <v>4</v>
      </c>
      <c r="C2701" s="0" t="n">
        <v>113</v>
      </c>
      <c r="D2701" s="0" t="n">
        <v>10</v>
      </c>
      <c r="E2701" s="0" t="n">
        <v>0</v>
      </c>
      <c r="F2701" s="0" t="n">
        <v>1</v>
      </c>
      <c r="G2701" s="0" t="n">
        <v>0.906722</v>
      </c>
      <c r="H2701" s="0" t="n">
        <v>202000</v>
      </c>
    </row>
    <row r="2702" customFormat="false" ht="15" hidden="false" customHeight="false" outlineLevel="0" collapsed="false">
      <c r="A2702" s="0" t="n">
        <v>2700</v>
      </c>
      <c r="B2702" s="0" t="n">
        <v>4</v>
      </c>
      <c r="C2702" s="0" t="n">
        <v>113</v>
      </c>
      <c r="D2702" s="0" t="n">
        <v>11</v>
      </c>
      <c r="E2702" s="0" t="n">
        <v>0</v>
      </c>
      <c r="F2702" s="0" t="n">
        <v>1</v>
      </c>
      <c r="G2702" s="0" t="n">
        <v>0.754195</v>
      </c>
      <c r="H2702" s="0" t="n">
        <v>202000</v>
      </c>
    </row>
    <row r="2703" customFormat="false" ht="15" hidden="false" customHeight="false" outlineLevel="0" collapsed="false">
      <c r="A2703" s="0" t="n">
        <v>2701</v>
      </c>
      <c r="B2703" s="0" t="n">
        <v>4</v>
      </c>
      <c r="C2703" s="0" t="n">
        <v>113</v>
      </c>
      <c r="D2703" s="0" t="n">
        <v>12</v>
      </c>
      <c r="E2703" s="0" t="n">
        <v>0</v>
      </c>
      <c r="F2703" s="0" t="n">
        <v>1</v>
      </c>
      <c r="G2703" s="0" t="n">
        <v>0.553946</v>
      </c>
      <c r="H2703" s="0" t="n">
        <v>202000</v>
      </c>
    </row>
    <row r="2704" customFormat="false" ht="15" hidden="false" customHeight="false" outlineLevel="0" collapsed="false">
      <c r="A2704" s="0" t="n">
        <v>2702</v>
      </c>
      <c r="B2704" s="0" t="n">
        <v>4</v>
      </c>
      <c r="C2704" s="0" t="n">
        <v>113</v>
      </c>
      <c r="D2704" s="0" t="n">
        <v>13</v>
      </c>
      <c r="E2704" s="0" t="n">
        <v>0</v>
      </c>
      <c r="F2704" s="0" t="n">
        <v>1</v>
      </c>
      <c r="G2704" s="0" t="n">
        <v>0.468514</v>
      </c>
      <c r="H2704" s="0" t="n">
        <v>202000</v>
      </c>
    </row>
    <row r="2705" customFormat="false" ht="15" hidden="false" customHeight="false" outlineLevel="0" collapsed="false">
      <c r="A2705" s="0" t="n">
        <v>2703</v>
      </c>
      <c r="B2705" s="0" t="n">
        <v>4</v>
      </c>
      <c r="C2705" s="0" t="n">
        <v>113</v>
      </c>
      <c r="D2705" s="0" t="n">
        <v>14</v>
      </c>
      <c r="E2705" s="0" t="n">
        <v>0</v>
      </c>
      <c r="F2705" s="0" t="n">
        <v>1</v>
      </c>
      <c r="G2705" s="0" t="n">
        <v>0.472821</v>
      </c>
      <c r="H2705" s="0" t="n">
        <v>202000</v>
      </c>
    </row>
    <row r="2706" customFormat="false" ht="15" hidden="false" customHeight="false" outlineLevel="0" collapsed="false">
      <c r="A2706" s="0" t="n">
        <v>2704</v>
      </c>
      <c r="B2706" s="0" t="n">
        <v>4</v>
      </c>
      <c r="C2706" s="0" t="n">
        <v>113</v>
      </c>
      <c r="D2706" s="0" t="n">
        <v>15</v>
      </c>
      <c r="E2706" s="0" t="n">
        <v>0</v>
      </c>
      <c r="F2706" s="0" t="n">
        <v>1</v>
      </c>
      <c r="G2706" s="0" t="n">
        <v>0.585495</v>
      </c>
      <c r="H2706" s="0" t="n">
        <v>202000</v>
      </c>
    </row>
    <row r="2707" customFormat="false" ht="15" hidden="false" customHeight="false" outlineLevel="0" collapsed="false">
      <c r="A2707" s="0" t="n">
        <v>2705</v>
      </c>
      <c r="B2707" s="0" t="n">
        <v>4</v>
      </c>
      <c r="C2707" s="0" t="n">
        <v>113</v>
      </c>
      <c r="D2707" s="0" t="n">
        <v>16</v>
      </c>
      <c r="E2707" s="0" t="n">
        <v>0</v>
      </c>
      <c r="F2707" s="0" t="n">
        <v>0.727345</v>
      </c>
      <c r="G2707" s="0" t="n">
        <v>0.45871</v>
      </c>
      <c r="H2707" s="0" t="n">
        <v>202000</v>
      </c>
    </row>
    <row r="2708" customFormat="false" ht="15" hidden="false" customHeight="false" outlineLevel="0" collapsed="false">
      <c r="A2708" s="0" t="n">
        <v>2706</v>
      </c>
      <c r="B2708" s="0" t="n">
        <v>4</v>
      </c>
      <c r="C2708" s="0" t="n">
        <v>113</v>
      </c>
      <c r="D2708" s="0" t="n">
        <v>17</v>
      </c>
      <c r="E2708" s="0" t="n">
        <v>0</v>
      </c>
      <c r="F2708" s="0" t="n">
        <v>0.36242</v>
      </c>
      <c r="G2708" s="0" t="n">
        <v>0.494174</v>
      </c>
      <c r="H2708" s="0" t="n">
        <v>202000</v>
      </c>
    </row>
    <row r="2709" customFormat="false" ht="15" hidden="false" customHeight="false" outlineLevel="0" collapsed="false">
      <c r="A2709" s="0" t="n">
        <v>2707</v>
      </c>
      <c r="B2709" s="0" t="n">
        <v>4</v>
      </c>
      <c r="C2709" s="0" t="n">
        <v>113</v>
      </c>
      <c r="D2709" s="0" t="n">
        <v>18</v>
      </c>
      <c r="E2709" s="0" t="n">
        <v>0</v>
      </c>
      <c r="F2709" s="0" t="n">
        <v>0.059974</v>
      </c>
      <c r="G2709" s="0" t="n">
        <v>0.619956</v>
      </c>
      <c r="H2709" s="0" t="n">
        <v>202000</v>
      </c>
    </row>
    <row r="2710" customFormat="false" ht="15" hidden="false" customHeight="false" outlineLevel="0" collapsed="false">
      <c r="A2710" s="0" t="n">
        <v>2708</v>
      </c>
      <c r="B2710" s="0" t="n">
        <v>4</v>
      </c>
      <c r="C2710" s="0" t="n">
        <v>113</v>
      </c>
      <c r="D2710" s="0" t="n">
        <v>19</v>
      </c>
      <c r="E2710" s="0" t="n">
        <v>1</v>
      </c>
      <c r="F2710" s="0" t="n">
        <v>0</v>
      </c>
      <c r="G2710" s="0" t="n">
        <v>1</v>
      </c>
      <c r="H2710" s="0" t="n">
        <v>201800</v>
      </c>
    </row>
    <row r="2711" customFormat="false" ht="15" hidden="false" customHeight="false" outlineLevel="0" collapsed="false">
      <c r="A2711" s="0" t="n">
        <v>2709</v>
      </c>
      <c r="B2711" s="0" t="n">
        <v>4</v>
      </c>
      <c r="C2711" s="0" t="n">
        <v>113</v>
      </c>
      <c r="D2711" s="0" t="n">
        <v>20</v>
      </c>
      <c r="E2711" s="0" t="n">
        <v>1</v>
      </c>
      <c r="F2711" s="0" t="n">
        <v>0</v>
      </c>
      <c r="G2711" s="0" t="n">
        <v>0.639387</v>
      </c>
      <c r="H2711" s="0" t="n">
        <v>201600</v>
      </c>
    </row>
    <row r="2712" customFormat="false" ht="15" hidden="false" customHeight="false" outlineLevel="0" collapsed="false">
      <c r="A2712" s="0" t="n">
        <v>2710</v>
      </c>
      <c r="B2712" s="0" t="n">
        <v>4</v>
      </c>
      <c r="C2712" s="0" t="n">
        <v>113</v>
      </c>
      <c r="D2712" s="0" t="n">
        <v>21</v>
      </c>
      <c r="E2712" s="0" t="n">
        <v>0</v>
      </c>
      <c r="F2712" s="0" t="n">
        <v>0</v>
      </c>
      <c r="G2712" s="0" t="n">
        <v>0.533192</v>
      </c>
      <c r="H2712" s="0" t="n">
        <v>201600</v>
      </c>
    </row>
    <row r="2713" customFormat="false" ht="15" hidden="false" customHeight="false" outlineLevel="0" collapsed="false">
      <c r="A2713" s="0" t="n">
        <v>2711</v>
      </c>
      <c r="B2713" s="0" t="n">
        <v>4</v>
      </c>
      <c r="C2713" s="0" t="n">
        <v>113</v>
      </c>
      <c r="D2713" s="0" t="n">
        <v>22</v>
      </c>
      <c r="E2713" s="0" t="n">
        <v>0</v>
      </c>
      <c r="F2713" s="0" t="n">
        <v>0</v>
      </c>
      <c r="G2713" s="0" t="n">
        <v>0.397807</v>
      </c>
      <c r="H2713" s="0" t="n">
        <v>201600</v>
      </c>
    </row>
    <row r="2714" customFormat="false" ht="15" hidden="false" customHeight="false" outlineLevel="0" collapsed="false">
      <c r="A2714" s="0" t="n">
        <v>2712</v>
      </c>
      <c r="B2714" s="0" t="n">
        <v>4</v>
      </c>
      <c r="C2714" s="0" t="n">
        <v>113</v>
      </c>
      <c r="D2714" s="0" t="n">
        <v>23</v>
      </c>
      <c r="E2714" s="0" t="n">
        <v>0</v>
      </c>
      <c r="F2714" s="0" t="n">
        <v>0</v>
      </c>
      <c r="G2714" s="0" t="n">
        <v>0.486756</v>
      </c>
      <c r="H2714" s="0" t="n">
        <v>201600</v>
      </c>
    </row>
    <row r="2715" customFormat="false" ht="15" hidden="false" customHeight="false" outlineLevel="0" collapsed="false">
      <c r="A2715" s="0" t="n">
        <v>2713</v>
      </c>
      <c r="B2715" s="0" t="n">
        <v>4</v>
      </c>
      <c r="C2715" s="0" t="n">
        <v>114</v>
      </c>
      <c r="D2715" s="0" t="n">
        <v>0</v>
      </c>
      <c r="E2715" s="0" t="n">
        <v>0</v>
      </c>
      <c r="F2715" s="0" t="n">
        <v>0</v>
      </c>
      <c r="G2715" s="0" t="n">
        <v>0.682675</v>
      </c>
      <c r="H2715" s="0" t="n">
        <v>201600</v>
      </c>
    </row>
    <row r="2716" customFormat="false" ht="15" hidden="false" customHeight="false" outlineLevel="0" collapsed="false">
      <c r="A2716" s="0" t="n">
        <v>2714</v>
      </c>
      <c r="B2716" s="0" t="n">
        <v>4</v>
      </c>
      <c r="C2716" s="0" t="n">
        <v>114</v>
      </c>
      <c r="D2716" s="0" t="n">
        <v>1</v>
      </c>
      <c r="E2716" s="0" t="n">
        <v>0</v>
      </c>
      <c r="F2716" s="0" t="n">
        <v>0</v>
      </c>
      <c r="G2716" s="0" t="n">
        <v>0.567556</v>
      </c>
      <c r="H2716" s="0" t="n">
        <v>201600</v>
      </c>
    </row>
    <row r="2717" customFormat="false" ht="15" hidden="false" customHeight="false" outlineLevel="0" collapsed="false">
      <c r="A2717" s="0" t="n">
        <v>2715</v>
      </c>
      <c r="B2717" s="0" t="n">
        <v>4</v>
      </c>
      <c r="C2717" s="0" t="n">
        <v>114</v>
      </c>
      <c r="D2717" s="0" t="n">
        <v>2</v>
      </c>
      <c r="E2717" s="0" t="n">
        <v>0</v>
      </c>
      <c r="F2717" s="0" t="n">
        <v>0</v>
      </c>
      <c r="G2717" s="0" t="n">
        <v>0.459335</v>
      </c>
      <c r="H2717" s="0" t="n">
        <v>201600</v>
      </c>
    </row>
    <row r="2718" customFormat="false" ht="15" hidden="false" customHeight="false" outlineLevel="0" collapsed="false">
      <c r="A2718" s="0" t="n">
        <v>2716</v>
      </c>
      <c r="B2718" s="0" t="n">
        <v>4</v>
      </c>
      <c r="C2718" s="0" t="n">
        <v>114</v>
      </c>
      <c r="D2718" s="0" t="n">
        <v>3</v>
      </c>
      <c r="E2718" s="0" t="n">
        <v>0</v>
      </c>
      <c r="F2718" s="0" t="n">
        <v>0</v>
      </c>
      <c r="G2718" s="0" t="n">
        <v>0.34827</v>
      </c>
      <c r="H2718" s="0" t="n">
        <v>201600</v>
      </c>
    </row>
    <row r="2719" customFormat="false" ht="15" hidden="false" customHeight="false" outlineLevel="0" collapsed="false">
      <c r="A2719" s="0" t="n">
        <v>2717</v>
      </c>
      <c r="B2719" s="0" t="n">
        <v>4</v>
      </c>
      <c r="C2719" s="0" t="n">
        <v>114</v>
      </c>
      <c r="D2719" s="0" t="n">
        <v>4</v>
      </c>
      <c r="E2719" s="0" t="n">
        <v>0</v>
      </c>
      <c r="F2719" s="0" t="n">
        <v>0</v>
      </c>
      <c r="G2719" s="0" t="n">
        <v>0.255862</v>
      </c>
      <c r="H2719" s="0" t="n">
        <v>201600</v>
      </c>
    </row>
    <row r="2720" customFormat="false" ht="15" hidden="false" customHeight="false" outlineLevel="0" collapsed="false">
      <c r="A2720" s="0" t="n">
        <v>2718</v>
      </c>
      <c r="B2720" s="0" t="n">
        <v>4</v>
      </c>
      <c r="C2720" s="0" t="n">
        <v>114</v>
      </c>
      <c r="D2720" s="0" t="n">
        <v>5</v>
      </c>
      <c r="E2720" s="0" t="n">
        <v>0</v>
      </c>
      <c r="F2720" s="0" t="n">
        <v>0</v>
      </c>
      <c r="G2720" s="0" t="n">
        <v>0.242556</v>
      </c>
      <c r="H2720" s="0" t="n">
        <v>201600</v>
      </c>
    </row>
    <row r="2721" customFormat="false" ht="15" hidden="false" customHeight="false" outlineLevel="0" collapsed="false">
      <c r="A2721" s="0" t="n">
        <v>2719</v>
      </c>
      <c r="B2721" s="0" t="n">
        <v>4</v>
      </c>
      <c r="C2721" s="0" t="n">
        <v>114</v>
      </c>
      <c r="D2721" s="0" t="n">
        <v>6</v>
      </c>
      <c r="E2721" s="0" t="n">
        <v>0</v>
      </c>
      <c r="F2721" s="0" t="n">
        <v>0.051161</v>
      </c>
      <c r="G2721" s="0" t="n">
        <v>0.246932</v>
      </c>
      <c r="H2721" s="0" t="n">
        <v>201600</v>
      </c>
    </row>
    <row r="2722" customFormat="false" ht="15" hidden="false" customHeight="false" outlineLevel="0" collapsed="false">
      <c r="A2722" s="0" t="n">
        <v>2720</v>
      </c>
      <c r="B2722" s="0" t="n">
        <v>4</v>
      </c>
      <c r="C2722" s="0" t="n">
        <v>114</v>
      </c>
      <c r="D2722" s="0" t="n">
        <v>7</v>
      </c>
      <c r="E2722" s="0" t="n">
        <v>1</v>
      </c>
      <c r="F2722" s="0" t="n">
        <v>0.309169</v>
      </c>
      <c r="G2722" s="0" t="n">
        <v>0.202784</v>
      </c>
      <c r="H2722" s="0" t="n">
        <v>201400</v>
      </c>
    </row>
    <row r="2723" customFormat="false" ht="15" hidden="false" customHeight="false" outlineLevel="0" collapsed="false">
      <c r="A2723" s="0" t="n">
        <v>2721</v>
      </c>
      <c r="B2723" s="0" t="n">
        <v>4</v>
      </c>
      <c r="C2723" s="0" t="n">
        <v>114</v>
      </c>
      <c r="D2723" s="0" t="n">
        <v>8</v>
      </c>
      <c r="E2723" s="0" t="n">
        <v>1</v>
      </c>
      <c r="F2723" s="0" t="n">
        <v>0.620473</v>
      </c>
      <c r="G2723" s="0" t="n">
        <v>0.276643</v>
      </c>
      <c r="H2723" s="0" t="n">
        <v>201200</v>
      </c>
    </row>
    <row r="2724" customFormat="false" ht="15" hidden="false" customHeight="false" outlineLevel="0" collapsed="false">
      <c r="A2724" s="0" t="n">
        <v>2722</v>
      </c>
      <c r="B2724" s="0" t="n">
        <v>4</v>
      </c>
      <c r="C2724" s="0" t="n">
        <v>114</v>
      </c>
      <c r="D2724" s="0" t="n">
        <v>9</v>
      </c>
      <c r="E2724" s="0" t="n">
        <v>0</v>
      </c>
      <c r="F2724" s="0" t="n">
        <v>0.923172</v>
      </c>
      <c r="G2724" s="0" t="n">
        <v>0.340588</v>
      </c>
      <c r="H2724" s="0" t="n">
        <v>201200</v>
      </c>
    </row>
    <row r="2725" customFormat="false" ht="15" hidden="false" customHeight="false" outlineLevel="0" collapsed="false">
      <c r="A2725" s="0" t="n">
        <v>2723</v>
      </c>
      <c r="B2725" s="0" t="n">
        <v>4</v>
      </c>
      <c r="C2725" s="0" t="n">
        <v>114</v>
      </c>
      <c r="D2725" s="0" t="n">
        <v>10</v>
      </c>
      <c r="E2725" s="0" t="n">
        <v>0</v>
      </c>
      <c r="F2725" s="0" t="n">
        <v>1</v>
      </c>
      <c r="G2725" s="0" t="n">
        <v>0.276756</v>
      </c>
      <c r="H2725" s="0" t="n">
        <v>201200</v>
      </c>
    </row>
    <row r="2726" customFormat="false" ht="15" hidden="false" customHeight="false" outlineLevel="0" collapsed="false">
      <c r="A2726" s="0" t="n">
        <v>2724</v>
      </c>
      <c r="B2726" s="0" t="n">
        <v>4</v>
      </c>
      <c r="C2726" s="0" t="n">
        <v>114</v>
      </c>
      <c r="D2726" s="0" t="n">
        <v>11</v>
      </c>
      <c r="E2726" s="0" t="n">
        <v>0</v>
      </c>
      <c r="F2726" s="0" t="n">
        <v>1</v>
      </c>
      <c r="G2726" s="0" t="n">
        <v>0.495117</v>
      </c>
      <c r="H2726" s="0" t="n">
        <v>201200</v>
      </c>
    </row>
    <row r="2727" customFormat="false" ht="15" hidden="false" customHeight="false" outlineLevel="0" collapsed="false">
      <c r="A2727" s="0" t="n">
        <v>2725</v>
      </c>
      <c r="B2727" s="0" t="n">
        <v>4</v>
      </c>
      <c r="C2727" s="0" t="n">
        <v>114</v>
      </c>
      <c r="D2727" s="0" t="n">
        <v>12</v>
      </c>
      <c r="E2727" s="0" t="n">
        <v>0</v>
      </c>
      <c r="F2727" s="0" t="n">
        <v>1</v>
      </c>
      <c r="G2727" s="0" t="n">
        <v>0.453534</v>
      </c>
      <c r="H2727" s="0" t="n">
        <v>201200</v>
      </c>
    </row>
    <row r="2728" customFormat="false" ht="15" hidden="false" customHeight="false" outlineLevel="0" collapsed="false">
      <c r="A2728" s="0" t="n">
        <v>2726</v>
      </c>
      <c r="B2728" s="0" t="n">
        <v>4</v>
      </c>
      <c r="C2728" s="0" t="n">
        <v>114</v>
      </c>
      <c r="D2728" s="0" t="n">
        <v>13</v>
      </c>
      <c r="E2728" s="0" t="n">
        <v>0</v>
      </c>
      <c r="F2728" s="0" t="n">
        <v>1</v>
      </c>
      <c r="G2728" s="0" t="n">
        <v>0.633571</v>
      </c>
      <c r="H2728" s="0" t="n">
        <v>201200</v>
      </c>
    </row>
    <row r="2729" customFormat="false" ht="15" hidden="false" customHeight="false" outlineLevel="0" collapsed="false">
      <c r="A2729" s="0" t="n">
        <v>2727</v>
      </c>
      <c r="B2729" s="0" t="n">
        <v>4</v>
      </c>
      <c r="C2729" s="0" t="n">
        <v>114</v>
      </c>
      <c r="D2729" s="0" t="n">
        <v>14</v>
      </c>
      <c r="E2729" s="0" t="n">
        <v>0</v>
      </c>
      <c r="F2729" s="0" t="n">
        <v>1</v>
      </c>
      <c r="G2729" s="0" t="n">
        <v>0.752161</v>
      </c>
      <c r="H2729" s="0" t="n">
        <v>201200</v>
      </c>
    </row>
    <row r="2730" customFormat="false" ht="15" hidden="false" customHeight="false" outlineLevel="0" collapsed="false">
      <c r="A2730" s="0" t="n">
        <v>2728</v>
      </c>
      <c r="B2730" s="0" t="n">
        <v>4</v>
      </c>
      <c r="C2730" s="0" t="n">
        <v>114</v>
      </c>
      <c r="D2730" s="0" t="n">
        <v>15</v>
      </c>
      <c r="E2730" s="0" t="n">
        <v>0</v>
      </c>
      <c r="F2730" s="0" t="n">
        <v>0.923172</v>
      </c>
      <c r="G2730" s="0" t="n">
        <v>0.623978</v>
      </c>
      <c r="H2730" s="0" t="n">
        <v>201200</v>
      </c>
    </row>
    <row r="2731" customFormat="false" ht="15" hidden="false" customHeight="false" outlineLevel="0" collapsed="false">
      <c r="A2731" s="0" t="n">
        <v>2729</v>
      </c>
      <c r="B2731" s="0" t="n">
        <v>4</v>
      </c>
      <c r="C2731" s="0" t="n">
        <v>114</v>
      </c>
      <c r="D2731" s="0" t="n">
        <v>16</v>
      </c>
      <c r="E2731" s="0" t="n">
        <v>0</v>
      </c>
      <c r="F2731" s="0" t="n">
        <v>0.620473</v>
      </c>
      <c r="G2731" s="0" t="n">
        <v>0.344147</v>
      </c>
      <c r="H2731" s="0" t="n">
        <v>201200</v>
      </c>
    </row>
    <row r="2732" customFormat="false" ht="15" hidden="false" customHeight="false" outlineLevel="0" collapsed="false">
      <c r="A2732" s="0" t="n">
        <v>2730</v>
      </c>
      <c r="B2732" s="0" t="n">
        <v>4</v>
      </c>
      <c r="C2732" s="0" t="n">
        <v>114</v>
      </c>
      <c r="D2732" s="0" t="n">
        <v>17</v>
      </c>
      <c r="E2732" s="0" t="n">
        <v>0</v>
      </c>
      <c r="F2732" s="0" t="n">
        <v>0.309169</v>
      </c>
      <c r="G2732" s="0" t="n">
        <v>0.51015</v>
      </c>
      <c r="H2732" s="0" t="n">
        <v>201200</v>
      </c>
    </row>
    <row r="2733" customFormat="false" ht="15" hidden="false" customHeight="false" outlineLevel="0" collapsed="false">
      <c r="A2733" s="0" t="n">
        <v>2731</v>
      </c>
      <c r="B2733" s="0" t="n">
        <v>4</v>
      </c>
      <c r="C2733" s="0" t="n">
        <v>114</v>
      </c>
      <c r="D2733" s="0" t="n">
        <v>18</v>
      </c>
      <c r="E2733" s="0" t="n">
        <v>0</v>
      </c>
      <c r="F2733" s="0" t="n">
        <v>0.051161</v>
      </c>
      <c r="G2733" s="0" t="n">
        <v>0.485936</v>
      </c>
      <c r="H2733" s="0" t="n">
        <v>201200</v>
      </c>
    </row>
    <row r="2734" customFormat="false" ht="15" hidden="false" customHeight="false" outlineLevel="0" collapsed="false">
      <c r="A2734" s="0" t="n">
        <v>2732</v>
      </c>
      <c r="B2734" s="0" t="n">
        <v>4</v>
      </c>
      <c r="C2734" s="0" t="n">
        <v>114</v>
      </c>
      <c r="D2734" s="0" t="n">
        <v>19</v>
      </c>
      <c r="E2734" s="0" t="n">
        <v>1</v>
      </c>
      <c r="F2734" s="0" t="n">
        <v>0</v>
      </c>
      <c r="G2734" s="0" t="n">
        <v>0.554247</v>
      </c>
      <c r="H2734" s="0" t="n">
        <v>201000</v>
      </c>
    </row>
    <row r="2735" customFormat="false" ht="15" hidden="false" customHeight="false" outlineLevel="0" collapsed="false">
      <c r="A2735" s="0" t="n">
        <v>2733</v>
      </c>
      <c r="B2735" s="0" t="n">
        <v>4</v>
      </c>
      <c r="C2735" s="0" t="n">
        <v>114</v>
      </c>
      <c r="D2735" s="0" t="n">
        <v>20</v>
      </c>
      <c r="E2735" s="0" t="n">
        <v>1</v>
      </c>
      <c r="F2735" s="0" t="n">
        <v>0</v>
      </c>
      <c r="G2735" s="0" t="n">
        <v>0.347436</v>
      </c>
      <c r="H2735" s="0" t="n">
        <v>200800</v>
      </c>
    </row>
    <row r="2736" customFormat="false" ht="15" hidden="false" customHeight="false" outlineLevel="0" collapsed="false">
      <c r="A2736" s="0" t="n">
        <v>2734</v>
      </c>
      <c r="B2736" s="0" t="n">
        <v>4</v>
      </c>
      <c r="C2736" s="0" t="n">
        <v>114</v>
      </c>
      <c r="D2736" s="0" t="n">
        <v>21</v>
      </c>
      <c r="E2736" s="0" t="n">
        <v>0</v>
      </c>
      <c r="F2736" s="0" t="n">
        <v>0</v>
      </c>
      <c r="G2736" s="0" t="n">
        <v>0.394862</v>
      </c>
      <c r="H2736" s="0" t="n">
        <v>200800</v>
      </c>
    </row>
    <row r="2737" customFormat="false" ht="15" hidden="false" customHeight="false" outlineLevel="0" collapsed="false">
      <c r="A2737" s="0" t="n">
        <v>2735</v>
      </c>
      <c r="B2737" s="0" t="n">
        <v>4</v>
      </c>
      <c r="C2737" s="0" t="n">
        <v>114</v>
      </c>
      <c r="D2737" s="0" t="n">
        <v>22</v>
      </c>
      <c r="E2737" s="0" t="n">
        <v>0</v>
      </c>
      <c r="F2737" s="0" t="n">
        <v>0</v>
      </c>
      <c r="G2737" s="0" t="n">
        <v>0.34784</v>
      </c>
      <c r="H2737" s="0" t="n">
        <v>200800</v>
      </c>
    </row>
    <row r="2738" customFormat="false" ht="15" hidden="false" customHeight="false" outlineLevel="0" collapsed="false">
      <c r="A2738" s="0" t="n">
        <v>2736</v>
      </c>
      <c r="B2738" s="0" t="n">
        <v>4</v>
      </c>
      <c r="C2738" s="0" t="n">
        <v>114</v>
      </c>
      <c r="D2738" s="0" t="n">
        <v>23</v>
      </c>
      <c r="E2738" s="0" t="n">
        <v>0</v>
      </c>
      <c r="F2738" s="0" t="n">
        <v>0</v>
      </c>
      <c r="G2738" s="0" t="n">
        <v>0.260174</v>
      </c>
      <c r="H2738" s="0" t="n">
        <v>200800</v>
      </c>
    </row>
    <row r="2739" customFormat="false" ht="15" hidden="false" customHeight="false" outlineLevel="0" collapsed="false">
      <c r="A2739" s="0" t="n">
        <v>2737</v>
      </c>
      <c r="B2739" s="0" t="n">
        <v>4</v>
      </c>
      <c r="C2739" s="0" t="n">
        <v>115</v>
      </c>
      <c r="D2739" s="0" t="n">
        <v>0</v>
      </c>
      <c r="E2739" s="0" t="n">
        <v>0</v>
      </c>
      <c r="F2739" s="0" t="n">
        <v>0</v>
      </c>
      <c r="G2739" s="0" t="n">
        <v>0.281691</v>
      </c>
      <c r="H2739" s="0" t="n">
        <v>200800</v>
      </c>
    </row>
    <row r="2740" customFormat="false" ht="15" hidden="false" customHeight="false" outlineLevel="0" collapsed="false">
      <c r="A2740" s="0" t="n">
        <v>2738</v>
      </c>
      <c r="B2740" s="0" t="n">
        <v>4</v>
      </c>
      <c r="C2740" s="0" t="n">
        <v>115</v>
      </c>
      <c r="D2740" s="0" t="n">
        <v>1</v>
      </c>
      <c r="E2740" s="0" t="n">
        <v>0</v>
      </c>
      <c r="F2740" s="0" t="n">
        <v>0</v>
      </c>
      <c r="G2740" s="0" t="n">
        <v>0.200209</v>
      </c>
      <c r="H2740" s="0" t="n">
        <v>200800</v>
      </c>
    </row>
    <row r="2741" customFormat="false" ht="15" hidden="false" customHeight="false" outlineLevel="0" collapsed="false">
      <c r="A2741" s="0" t="n">
        <v>2739</v>
      </c>
      <c r="B2741" s="0" t="n">
        <v>4</v>
      </c>
      <c r="C2741" s="0" t="n">
        <v>115</v>
      </c>
      <c r="D2741" s="0" t="n">
        <v>2</v>
      </c>
      <c r="E2741" s="0" t="n">
        <v>0</v>
      </c>
      <c r="F2741" s="0" t="n">
        <v>0</v>
      </c>
      <c r="G2741" s="0" t="n">
        <v>0.232519</v>
      </c>
      <c r="H2741" s="0" t="n">
        <v>200800</v>
      </c>
    </row>
    <row r="2742" customFormat="false" ht="15" hidden="false" customHeight="false" outlineLevel="0" collapsed="false">
      <c r="A2742" s="0" t="n">
        <v>2740</v>
      </c>
      <c r="B2742" s="0" t="n">
        <v>4</v>
      </c>
      <c r="C2742" s="0" t="n">
        <v>115</v>
      </c>
      <c r="D2742" s="0" t="n">
        <v>3</v>
      </c>
      <c r="E2742" s="0" t="n">
        <v>0</v>
      </c>
      <c r="F2742" s="0" t="n">
        <v>0</v>
      </c>
      <c r="G2742" s="0" t="n">
        <v>0.179447</v>
      </c>
      <c r="H2742" s="0" t="n">
        <v>200800</v>
      </c>
    </row>
    <row r="2743" customFormat="false" ht="15" hidden="false" customHeight="false" outlineLevel="0" collapsed="false">
      <c r="A2743" s="0" t="n">
        <v>2741</v>
      </c>
      <c r="B2743" s="0" t="n">
        <v>4</v>
      </c>
      <c r="C2743" s="0" t="n">
        <v>115</v>
      </c>
      <c r="D2743" s="0" t="n">
        <v>4</v>
      </c>
      <c r="E2743" s="0" t="n">
        <v>0</v>
      </c>
      <c r="F2743" s="0" t="n">
        <v>0</v>
      </c>
      <c r="G2743" s="0" t="n">
        <v>0.151088</v>
      </c>
      <c r="H2743" s="0" t="n">
        <v>200800</v>
      </c>
    </row>
    <row r="2744" customFormat="false" ht="15" hidden="false" customHeight="false" outlineLevel="0" collapsed="false">
      <c r="A2744" s="0" t="n">
        <v>2742</v>
      </c>
      <c r="B2744" s="0" t="n">
        <v>4</v>
      </c>
      <c r="C2744" s="0" t="n">
        <v>115</v>
      </c>
      <c r="D2744" s="0" t="n">
        <v>5</v>
      </c>
      <c r="E2744" s="0" t="n">
        <v>0</v>
      </c>
      <c r="F2744" s="0" t="n">
        <v>0</v>
      </c>
      <c r="G2744" s="0" t="n">
        <v>0.177917</v>
      </c>
      <c r="H2744" s="0" t="n">
        <v>200800</v>
      </c>
    </row>
    <row r="2745" customFormat="false" ht="15" hidden="false" customHeight="false" outlineLevel="0" collapsed="false">
      <c r="A2745" s="0" t="n">
        <v>2743</v>
      </c>
      <c r="B2745" s="0" t="n">
        <v>4</v>
      </c>
      <c r="C2745" s="0" t="n">
        <v>115</v>
      </c>
      <c r="D2745" s="0" t="n">
        <v>6</v>
      </c>
      <c r="E2745" s="0" t="n">
        <v>0</v>
      </c>
      <c r="F2745" s="0" t="n">
        <v>0.057126</v>
      </c>
      <c r="G2745" s="0" t="n">
        <v>0.175221</v>
      </c>
      <c r="H2745" s="0" t="n">
        <v>200800</v>
      </c>
    </row>
    <row r="2746" customFormat="false" ht="15" hidden="false" customHeight="false" outlineLevel="0" collapsed="false">
      <c r="A2746" s="0" t="n">
        <v>2744</v>
      </c>
      <c r="B2746" s="0" t="n">
        <v>4</v>
      </c>
      <c r="C2746" s="0" t="n">
        <v>115</v>
      </c>
      <c r="D2746" s="0" t="n">
        <v>7</v>
      </c>
      <c r="E2746" s="0" t="n">
        <v>1</v>
      </c>
      <c r="F2746" s="0" t="n">
        <v>0.345214</v>
      </c>
      <c r="G2746" s="0" t="n">
        <v>0.201765</v>
      </c>
      <c r="H2746" s="0" t="n">
        <v>200600</v>
      </c>
    </row>
    <row r="2747" customFormat="false" ht="15" hidden="false" customHeight="false" outlineLevel="0" collapsed="false">
      <c r="A2747" s="0" t="n">
        <v>2745</v>
      </c>
      <c r="B2747" s="0" t="n">
        <v>4</v>
      </c>
      <c r="C2747" s="0" t="n">
        <v>115</v>
      </c>
      <c r="D2747" s="0" t="n">
        <v>8</v>
      </c>
      <c r="E2747" s="0" t="n">
        <v>1</v>
      </c>
      <c r="F2747" s="0" t="n">
        <v>0.692812</v>
      </c>
      <c r="G2747" s="0" t="n">
        <v>0.356727</v>
      </c>
      <c r="H2747" s="0" t="n">
        <v>200400</v>
      </c>
    </row>
    <row r="2748" customFormat="false" ht="15" hidden="false" customHeight="false" outlineLevel="0" collapsed="false">
      <c r="A2748" s="0" t="n">
        <v>2746</v>
      </c>
      <c r="B2748" s="0" t="n">
        <v>4</v>
      </c>
      <c r="C2748" s="0" t="n">
        <v>115</v>
      </c>
      <c r="D2748" s="0" t="n">
        <v>9</v>
      </c>
      <c r="E2748" s="0" t="n">
        <v>0</v>
      </c>
      <c r="F2748" s="0" t="n">
        <v>1</v>
      </c>
      <c r="G2748" s="0" t="n">
        <v>0.283662</v>
      </c>
      <c r="H2748" s="0" t="n">
        <v>200400</v>
      </c>
    </row>
    <row r="2749" customFormat="false" ht="15" hidden="false" customHeight="false" outlineLevel="0" collapsed="false">
      <c r="A2749" s="0" t="n">
        <v>2747</v>
      </c>
      <c r="B2749" s="0" t="n">
        <v>4</v>
      </c>
      <c r="C2749" s="0" t="n">
        <v>115</v>
      </c>
      <c r="D2749" s="0" t="n">
        <v>10</v>
      </c>
      <c r="E2749" s="0" t="n">
        <v>0</v>
      </c>
      <c r="F2749" s="0" t="n">
        <v>1</v>
      </c>
      <c r="G2749" s="0" t="n">
        <v>0.311877</v>
      </c>
      <c r="H2749" s="0" t="n">
        <v>200400</v>
      </c>
    </row>
    <row r="2750" customFormat="false" ht="15" hidden="false" customHeight="false" outlineLevel="0" collapsed="false">
      <c r="A2750" s="0" t="n">
        <v>2748</v>
      </c>
      <c r="B2750" s="0" t="n">
        <v>4</v>
      </c>
      <c r="C2750" s="0" t="n">
        <v>115</v>
      </c>
      <c r="D2750" s="0" t="n">
        <v>11</v>
      </c>
      <c r="E2750" s="0" t="n">
        <v>0</v>
      </c>
      <c r="F2750" s="0" t="n">
        <v>1</v>
      </c>
      <c r="G2750" s="0" t="n">
        <v>0.288527</v>
      </c>
      <c r="H2750" s="0" t="n">
        <v>200400</v>
      </c>
    </row>
    <row r="2751" customFormat="false" ht="15" hidden="false" customHeight="false" outlineLevel="0" collapsed="false">
      <c r="A2751" s="0" t="n">
        <v>2749</v>
      </c>
      <c r="B2751" s="0" t="n">
        <v>4</v>
      </c>
      <c r="C2751" s="0" t="n">
        <v>115</v>
      </c>
      <c r="D2751" s="0" t="n">
        <v>12</v>
      </c>
      <c r="E2751" s="0" t="n">
        <v>0</v>
      </c>
      <c r="F2751" s="0" t="n">
        <v>1</v>
      </c>
      <c r="G2751" s="0" t="n">
        <v>0.262848</v>
      </c>
      <c r="H2751" s="0" t="n">
        <v>200400</v>
      </c>
    </row>
    <row r="2752" customFormat="false" ht="15" hidden="false" customHeight="false" outlineLevel="0" collapsed="false">
      <c r="A2752" s="0" t="n">
        <v>2750</v>
      </c>
      <c r="B2752" s="0" t="n">
        <v>4</v>
      </c>
      <c r="C2752" s="0" t="n">
        <v>115</v>
      </c>
      <c r="D2752" s="0" t="n">
        <v>13</v>
      </c>
      <c r="E2752" s="0" t="n">
        <v>0</v>
      </c>
      <c r="F2752" s="0" t="n">
        <v>1</v>
      </c>
      <c r="G2752" s="0" t="n">
        <v>0.33621</v>
      </c>
      <c r="H2752" s="0" t="n">
        <v>200400</v>
      </c>
    </row>
    <row r="2753" customFormat="false" ht="15" hidden="false" customHeight="false" outlineLevel="0" collapsed="false">
      <c r="A2753" s="0" t="n">
        <v>2751</v>
      </c>
      <c r="B2753" s="0" t="n">
        <v>4</v>
      </c>
      <c r="C2753" s="0" t="n">
        <v>115</v>
      </c>
      <c r="D2753" s="0" t="n">
        <v>14</v>
      </c>
      <c r="E2753" s="0" t="n">
        <v>0</v>
      </c>
      <c r="F2753" s="0" t="n">
        <v>1</v>
      </c>
      <c r="G2753" s="0" t="n">
        <v>0.286746</v>
      </c>
      <c r="H2753" s="0" t="n">
        <v>200400</v>
      </c>
    </row>
    <row r="2754" customFormat="false" ht="15" hidden="false" customHeight="false" outlineLevel="0" collapsed="false">
      <c r="A2754" s="0" t="n">
        <v>2752</v>
      </c>
      <c r="B2754" s="0" t="n">
        <v>4</v>
      </c>
      <c r="C2754" s="0" t="n">
        <v>115</v>
      </c>
      <c r="D2754" s="0" t="n">
        <v>15</v>
      </c>
      <c r="E2754" s="0" t="n">
        <v>0</v>
      </c>
      <c r="F2754" s="0" t="n">
        <v>1</v>
      </c>
      <c r="G2754" s="0" t="n">
        <v>0.282486</v>
      </c>
      <c r="H2754" s="0" t="n">
        <v>200400</v>
      </c>
    </row>
    <row r="2755" customFormat="false" ht="15" hidden="false" customHeight="false" outlineLevel="0" collapsed="false">
      <c r="A2755" s="0" t="n">
        <v>2753</v>
      </c>
      <c r="B2755" s="0" t="n">
        <v>4</v>
      </c>
      <c r="C2755" s="0" t="n">
        <v>115</v>
      </c>
      <c r="D2755" s="0" t="n">
        <v>16</v>
      </c>
      <c r="E2755" s="0" t="n">
        <v>0</v>
      </c>
      <c r="F2755" s="0" t="n">
        <v>0.692812</v>
      </c>
      <c r="G2755" s="0" t="n">
        <v>0.325815</v>
      </c>
      <c r="H2755" s="0" t="n">
        <v>200400</v>
      </c>
    </row>
    <row r="2756" customFormat="false" ht="15" hidden="false" customHeight="false" outlineLevel="0" collapsed="false">
      <c r="A2756" s="0" t="n">
        <v>2754</v>
      </c>
      <c r="B2756" s="0" t="n">
        <v>4</v>
      </c>
      <c r="C2756" s="0" t="n">
        <v>115</v>
      </c>
      <c r="D2756" s="0" t="n">
        <v>17</v>
      </c>
      <c r="E2756" s="0" t="n">
        <v>0</v>
      </c>
      <c r="F2756" s="0" t="n">
        <v>0.345214</v>
      </c>
      <c r="G2756" s="0" t="n">
        <v>0.245219</v>
      </c>
      <c r="H2756" s="0" t="n">
        <v>200400</v>
      </c>
    </row>
    <row r="2757" customFormat="false" ht="15" hidden="false" customHeight="false" outlineLevel="0" collapsed="false">
      <c r="A2757" s="0" t="n">
        <v>2755</v>
      </c>
      <c r="B2757" s="0" t="n">
        <v>4</v>
      </c>
      <c r="C2757" s="0" t="n">
        <v>115</v>
      </c>
      <c r="D2757" s="0" t="n">
        <v>18</v>
      </c>
      <c r="E2757" s="0" t="n">
        <v>0</v>
      </c>
      <c r="F2757" s="0" t="n">
        <v>0.057126</v>
      </c>
      <c r="G2757" s="0" t="n">
        <v>0.222168</v>
      </c>
      <c r="H2757" s="0" t="n">
        <v>200400</v>
      </c>
    </row>
    <row r="2758" customFormat="false" ht="15" hidden="false" customHeight="false" outlineLevel="0" collapsed="false">
      <c r="A2758" s="0" t="n">
        <v>2756</v>
      </c>
      <c r="B2758" s="0" t="n">
        <v>4</v>
      </c>
      <c r="C2758" s="0" t="n">
        <v>115</v>
      </c>
      <c r="D2758" s="0" t="n">
        <v>19</v>
      </c>
      <c r="E2758" s="0" t="n">
        <v>1</v>
      </c>
      <c r="F2758" s="0" t="n">
        <v>0</v>
      </c>
      <c r="G2758" s="0" t="n">
        <v>0.156915</v>
      </c>
      <c r="H2758" s="0" t="n">
        <v>200200</v>
      </c>
    </row>
    <row r="2759" customFormat="false" ht="15" hidden="false" customHeight="false" outlineLevel="0" collapsed="false">
      <c r="A2759" s="0" t="n">
        <v>2757</v>
      </c>
      <c r="B2759" s="0" t="n">
        <v>4</v>
      </c>
      <c r="C2759" s="0" t="n">
        <v>115</v>
      </c>
      <c r="D2759" s="0" t="n">
        <v>20</v>
      </c>
      <c r="E2759" s="0" t="n">
        <v>1</v>
      </c>
      <c r="F2759" s="0" t="n">
        <v>0</v>
      </c>
      <c r="G2759" s="0" t="n">
        <v>0.214982</v>
      </c>
      <c r="H2759" s="0" t="n">
        <v>200000</v>
      </c>
    </row>
    <row r="2760" customFormat="false" ht="15" hidden="false" customHeight="false" outlineLevel="0" collapsed="false">
      <c r="A2760" s="0" t="n">
        <v>2758</v>
      </c>
      <c r="B2760" s="0" t="n">
        <v>4</v>
      </c>
      <c r="C2760" s="0" t="n">
        <v>115</v>
      </c>
      <c r="D2760" s="0" t="n">
        <v>21</v>
      </c>
      <c r="E2760" s="0" t="n">
        <v>0</v>
      </c>
      <c r="F2760" s="0" t="n">
        <v>0</v>
      </c>
      <c r="G2760" s="0" t="n">
        <v>0.238503</v>
      </c>
      <c r="H2760" s="0" t="n">
        <v>200000</v>
      </c>
    </row>
    <row r="2761" customFormat="false" ht="15" hidden="false" customHeight="false" outlineLevel="0" collapsed="false">
      <c r="A2761" s="0" t="n">
        <v>2759</v>
      </c>
      <c r="B2761" s="0" t="n">
        <v>4</v>
      </c>
      <c r="C2761" s="0" t="n">
        <v>115</v>
      </c>
      <c r="D2761" s="0" t="n">
        <v>22</v>
      </c>
      <c r="E2761" s="0" t="n">
        <v>0</v>
      </c>
      <c r="F2761" s="0" t="n">
        <v>0</v>
      </c>
      <c r="G2761" s="0" t="n">
        <v>0.254145</v>
      </c>
      <c r="H2761" s="0" t="n">
        <v>200000</v>
      </c>
    </row>
    <row r="2762" customFormat="false" ht="15" hidden="false" customHeight="false" outlineLevel="0" collapsed="false">
      <c r="A2762" s="0" t="n">
        <v>2760</v>
      </c>
      <c r="B2762" s="0" t="n">
        <v>4</v>
      </c>
      <c r="C2762" s="0" t="n">
        <v>115</v>
      </c>
      <c r="D2762" s="0" t="n">
        <v>23</v>
      </c>
      <c r="E2762" s="0" t="n">
        <v>0</v>
      </c>
      <c r="F2762" s="0" t="n">
        <v>0</v>
      </c>
      <c r="G2762" s="0" t="n">
        <v>0.327151</v>
      </c>
      <c r="H2762" s="0" t="n">
        <v>200000</v>
      </c>
    </row>
    <row r="2763" customFormat="false" ht="15" hidden="false" customHeight="false" outlineLevel="0" collapsed="false">
      <c r="A2763" s="0" t="n">
        <v>2761</v>
      </c>
      <c r="B2763" s="0" t="n">
        <v>4</v>
      </c>
      <c r="C2763" s="0" t="n">
        <v>116</v>
      </c>
      <c r="D2763" s="0" t="n">
        <v>0</v>
      </c>
      <c r="E2763" s="0" t="n">
        <v>0</v>
      </c>
      <c r="F2763" s="0" t="n">
        <v>0</v>
      </c>
      <c r="G2763" s="0" t="n">
        <v>0.298738</v>
      </c>
      <c r="H2763" s="0" t="n">
        <v>200000</v>
      </c>
    </row>
    <row r="2764" customFormat="false" ht="15" hidden="false" customHeight="false" outlineLevel="0" collapsed="false">
      <c r="A2764" s="0" t="n">
        <v>2762</v>
      </c>
      <c r="B2764" s="0" t="n">
        <v>4</v>
      </c>
      <c r="C2764" s="0" t="n">
        <v>116</v>
      </c>
      <c r="D2764" s="0" t="n">
        <v>1</v>
      </c>
      <c r="E2764" s="0" t="n">
        <v>0</v>
      </c>
      <c r="F2764" s="0" t="n">
        <v>0</v>
      </c>
      <c r="G2764" s="0" t="n">
        <v>0.299001</v>
      </c>
      <c r="H2764" s="0" t="n">
        <v>200000</v>
      </c>
    </row>
    <row r="2765" customFormat="false" ht="15" hidden="false" customHeight="false" outlineLevel="0" collapsed="false">
      <c r="A2765" s="0" t="n">
        <v>2763</v>
      </c>
      <c r="B2765" s="0" t="n">
        <v>4</v>
      </c>
      <c r="C2765" s="0" t="n">
        <v>116</v>
      </c>
      <c r="D2765" s="0" t="n">
        <v>2</v>
      </c>
      <c r="E2765" s="0" t="n">
        <v>0</v>
      </c>
      <c r="F2765" s="0" t="n">
        <v>0</v>
      </c>
      <c r="G2765" s="0" t="n">
        <v>0.245832</v>
      </c>
      <c r="H2765" s="0" t="n">
        <v>200000</v>
      </c>
    </row>
    <row r="2766" customFormat="false" ht="15" hidden="false" customHeight="false" outlineLevel="0" collapsed="false">
      <c r="A2766" s="0" t="n">
        <v>2764</v>
      </c>
      <c r="B2766" s="0" t="n">
        <v>4</v>
      </c>
      <c r="C2766" s="0" t="n">
        <v>116</v>
      </c>
      <c r="D2766" s="0" t="n">
        <v>3</v>
      </c>
      <c r="E2766" s="0" t="n">
        <v>0</v>
      </c>
      <c r="F2766" s="0" t="n">
        <v>0</v>
      </c>
      <c r="G2766" s="0" t="n">
        <v>0.190042</v>
      </c>
      <c r="H2766" s="0" t="n">
        <v>200000</v>
      </c>
    </row>
    <row r="2767" customFormat="false" ht="15" hidden="false" customHeight="false" outlineLevel="0" collapsed="false">
      <c r="A2767" s="0" t="n">
        <v>2765</v>
      </c>
      <c r="B2767" s="0" t="n">
        <v>4</v>
      </c>
      <c r="C2767" s="0" t="n">
        <v>116</v>
      </c>
      <c r="D2767" s="0" t="n">
        <v>4</v>
      </c>
      <c r="E2767" s="0" t="n">
        <v>0</v>
      </c>
      <c r="F2767" s="0" t="n">
        <v>0</v>
      </c>
      <c r="G2767" s="0" t="n">
        <v>0.207768</v>
      </c>
      <c r="H2767" s="0" t="n">
        <v>200000</v>
      </c>
    </row>
    <row r="2768" customFormat="false" ht="15" hidden="false" customHeight="false" outlineLevel="0" collapsed="false">
      <c r="A2768" s="0" t="n">
        <v>2766</v>
      </c>
      <c r="B2768" s="0" t="n">
        <v>4</v>
      </c>
      <c r="C2768" s="0" t="n">
        <v>116</v>
      </c>
      <c r="D2768" s="0" t="n">
        <v>5</v>
      </c>
      <c r="E2768" s="0" t="n">
        <v>0</v>
      </c>
      <c r="F2768" s="0" t="n">
        <v>0</v>
      </c>
      <c r="G2768" s="0" t="n">
        <v>0.224693</v>
      </c>
      <c r="H2768" s="0" t="n">
        <v>200000</v>
      </c>
    </row>
    <row r="2769" customFormat="false" ht="15" hidden="false" customHeight="false" outlineLevel="0" collapsed="false">
      <c r="A2769" s="0" t="n">
        <v>2767</v>
      </c>
      <c r="B2769" s="0" t="n">
        <v>4</v>
      </c>
      <c r="C2769" s="0" t="n">
        <v>116</v>
      </c>
      <c r="D2769" s="0" t="n">
        <v>6</v>
      </c>
      <c r="E2769" s="0" t="n">
        <v>0</v>
      </c>
      <c r="F2769" s="0" t="n">
        <v>0.049577</v>
      </c>
      <c r="G2769" s="0" t="n">
        <v>0.23161</v>
      </c>
      <c r="H2769" s="0" t="n">
        <v>200000</v>
      </c>
    </row>
    <row r="2770" customFormat="false" ht="15" hidden="false" customHeight="false" outlineLevel="0" collapsed="false">
      <c r="A2770" s="0" t="n">
        <v>2768</v>
      </c>
      <c r="B2770" s="0" t="n">
        <v>4</v>
      </c>
      <c r="C2770" s="0" t="n">
        <v>116</v>
      </c>
      <c r="D2770" s="0" t="n">
        <v>7</v>
      </c>
      <c r="E2770" s="0" t="n">
        <v>1</v>
      </c>
      <c r="F2770" s="0" t="n">
        <v>0.299594</v>
      </c>
      <c r="G2770" s="0" t="n">
        <v>0.512663</v>
      </c>
      <c r="H2770" s="0" t="n">
        <v>199800</v>
      </c>
    </row>
    <row r="2771" customFormat="false" ht="15" hidden="false" customHeight="false" outlineLevel="0" collapsed="false">
      <c r="A2771" s="0" t="n">
        <v>2769</v>
      </c>
      <c r="B2771" s="0" t="n">
        <v>4</v>
      </c>
      <c r="C2771" s="0" t="n">
        <v>116</v>
      </c>
      <c r="D2771" s="0" t="n">
        <v>8</v>
      </c>
      <c r="E2771" s="0" t="n">
        <v>1</v>
      </c>
      <c r="F2771" s="0" t="n">
        <v>0.601258</v>
      </c>
      <c r="G2771" s="0" t="n">
        <v>0.540137</v>
      </c>
      <c r="H2771" s="0" t="n">
        <v>199600</v>
      </c>
    </row>
    <row r="2772" customFormat="false" ht="15" hidden="false" customHeight="false" outlineLevel="0" collapsed="false">
      <c r="A2772" s="0" t="n">
        <v>2770</v>
      </c>
      <c r="B2772" s="0" t="n">
        <v>4</v>
      </c>
      <c r="C2772" s="0" t="n">
        <v>116</v>
      </c>
      <c r="D2772" s="0" t="n">
        <v>9</v>
      </c>
      <c r="E2772" s="0" t="n">
        <v>0</v>
      </c>
      <c r="F2772" s="0" t="n">
        <v>0.894583</v>
      </c>
      <c r="G2772" s="0" t="n">
        <v>0.305161</v>
      </c>
      <c r="H2772" s="0" t="n">
        <v>199600</v>
      </c>
    </row>
    <row r="2773" customFormat="false" ht="15" hidden="false" customHeight="false" outlineLevel="0" collapsed="false">
      <c r="A2773" s="0" t="n">
        <v>2771</v>
      </c>
      <c r="B2773" s="0" t="n">
        <v>4</v>
      </c>
      <c r="C2773" s="0" t="n">
        <v>116</v>
      </c>
      <c r="D2773" s="0" t="n">
        <v>10</v>
      </c>
      <c r="E2773" s="0" t="n">
        <v>0</v>
      </c>
      <c r="F2773" s="0" t="n">
        <v>1</v>
      </c>
      <c r="G2773" s="0" t="n">
        <v>0.407164</v>
      </c>
      <c r="H2773" s="0" t="n">
        <v>199600</v>
      </c>
    </row>
    <row r="2774" customFormat="false" ht="15" hidden="false" customHeight="false" outlineLevel="0" collapsed="false">
      <c r="A2774" s="0" t="n">
        <v>2772</v>
      </c>
      <c r="B2774" s="0" t="n">
        <v>4</v>
      </c>
      <c r="C2774" s="0" t="n">
        <v>116</v>
      </c>
      <c r="D2774" s="0" t="n">
        <v>11</v>
      </c>
      <c r="E2774" s="0" t="n">
        <v>0</v>
      </c>
      <c r="F2774" s="0" t="n">
        <v>1</v>
      </c>
      <c r="G2774" s="0" t="n">
        <v>0.34434</v>
      </c>
      <c r="H2774" s="0" t="n">
        <v>199600</v>
      </c>
    </row>
    <row r="2775" customFormat="false" ht="15" hidden="false" customHeight="false" outlineLevel="0" collapsed="false">
      <c r="A2775" s="0" t="n">
        <v>2773</v>
      </c>
      <c r="B2775" s="0" t="n">
        <v>4</v>
      </c>
      <c r="C2775" s="0" t="n">
        <v>116</v>
      </c>
      <c r="D2775" s="0" t="n">
        <v>12</v>
      </c>
      <c r="E2775" s="0" t="n">
        <v>0</v>
      </c>
      <c r="F2775" s="0" t="n">
        <v>1</v>
      </c>
      <c r="G2775" s="0" t="n">
        <v>0.386576</v>
      </c>
      <c r="H2775" s="0" t="n">
        <v>199600</v>
      </c>
    </row>
    <row r="2776" customFormat="false" ht="15" hidden="false" customHeight="false" outlineLevel="0" collapsed="false">
      <c r="A2776" s="0" t="n">
        <v>2774</v>
      </c>
      <c r="B2776" s="0" t="n">
        <v>4</v>
      </c>
      <c r="C2776" s="0" t="n">
        <v>116</v>
      </c>
      <c r="D2776" s="0" t="n">
        <v>13</v>
      </c>
      <c r="E2776" s="0" t="n">
        <v>0</v>
      </c>
      <c r="F2776" s="0" t="n">
        <v>1</v>
      </c>
      <c r="G2776" s="0" t="n">
        <v>0.359177</v>
      </c>
      <c r="H2776" s="0" t="n">
        <v>199600</v>
      </c>
    </row>
    <row r="2777" customFormat="false" ht="15" hidden="false" customHeight="false" outlineLevel="0" collapsed="false">
      <c r="A2777" s="0" t="n">
        <v>2775</v>
      </c>
      <c r="B2777" s="0" t="n">
        <v>4</v>
      </c>
      <c r="C2777" s="0" t="n">
        <v>116</v>
      </c>
      <c r="D2777" s="0" t="n">
        <v>14</v>
      </c>
      <c r="E2777" s="0" t="n">
        <v>0</v>
      </c>
      <c r="F2777" s="0" t="n">
        <v>1</v>
      </c>
      <c r="G2777" s="0" t="n">
        <v>0.44201</v>
      </c>
      <c r="H2777" s="0" t="n">
        <v>199600</v>
      </c>
    </row>
    <row r="2778" customFormat="false" ht="15" hidden="false" customHeight="false" outlineLevel="0" collapsed="false">
      <c r="A2778" s="0" t="n">
        <v>2776</v>
      </c>
      <c r="B2778" s="0" t="n">
        <v>4</v>
      </c>
      <c r="C2778" s="0" t="n">
        <v>116</v>
      </c>
      <c r="D2778" s="0" t="n">
        <v>15</v>
      </c>
      <c r="E2778" s="0" t="n">
        <v>0</v>
      </c>
      <c r="F2778" s="0" t="n">
        <v>0.894583</v>
      </c>
      <c r="G2778" s="0" t="n">
        <v>0.349028</v>
      </c>
      <c r="H2778" s="0" t="n">
        <v>199600</v>
      </c>
    </row>
    <row r="2779" customFormat="false" ht="15" hidden="false" customHeight="false" outlineLevel="0" collapsed="false">
      <c r="A2779" s="0" t="n">
        <v>2777</v>
      </c>
      <c r="B2779" s="0" t="n">
        <v>4</v>
      </c>
      <c r="C2779" s="0" t="n">
        <v>116</v>
      </c>
      <c r="D2779" s="0" t="n">
        <v>16</v>
      </c>
      <c r="E2779" s="0" t="n">
        <v>0</v>
      </c>
      <c r="F2779" s="0" t="n">
        <v>0.601258</v>
      </c>
      <c r="G2779" s="0" t="n">
        <v>0.268536</v>
      </c>
      <c r="H2779" s="0" t="n">
        <v>199600</v>
      </c>
    </row>
    <row r="2780" customFormat="false" ht="15" hidden="false" customHeight="false" outlineLevel="0" collapsed="false">
      <c r="A2780" s="0" t="n">
        <v>2778</v>
      </c>
      <c r="B2780" s="0" t="n">
        <v>4</v>
      </c>
      <c r="C2780" s="0" t="n">
        <v>116</v>
      </c>
      <c r="D2780" s="0" t="n">
        <v>17</v>
      </c>
      <c r="E2780" s="0" t="n">
        <v>0</v>
      </c>
      <c r="F2780" s="0" t="n">
        <v>0.299594</v>
      </c>
      <c r="G2780" s="0" t="n">
        <v>0.370771</v>
      </c>
      <c r="H2780" s="0" t="n">
        <v>199600</v>
      </c>
    </row>
    <row r="2781" customFormat="false" ht="15" hidden="false" customHeight="false" outlineLevel="0" collapsed="false">
      <c r="A2781" s="0" t="n">
        <v>2779</v>
      </c>
      <c r="B2781" s="0" t="n">
        <v>4</v>
      </c>
      <c r="C2781" s="0" t="n">
        <v>116</v>
      </c>
      <c r="D2781" s="0" t="n">
        <v>18</v>
      </c>
      <c r="E2781" s="0" t="n">
        <v>0</v>
      </c>
      <c r="F2781" s="0" t="n">
        <v>0.049577</v>
      </c>
      <c r="G2781" s="0" t="n">
        <v>0.277577</v>
      </c>
      <c r="H2781" s="0" t="n">
        <v>199600</v>
      </c>
    </row>
    <row r="2782" customFormat="false" ht="15" hidden="false" customHeight="false" outlineLevel="0" collapsed="false">
      <c r="A2782" s="0" t="n">
        <v>2780</v>
      </c>
      <c r="B2782" s="0" t="n">
        <v>4</v>
      </c>
      <c r="C2782" s="0" t="n">
        <v>116</v>
      </c>
      <c r="D2782" s="0" t="n">
        <v>19</v>
      </c>
      <c r="E2782" s="0" t="n">
        <v>1</v>
      </c>
      <c r="F2782" s="0" t="n">
        <v>0</v>
      </c>
      <c r="G2782" s="0" t="n">
        <v>0.196566</v>
      </c>
      <c r="H2782" s="0" t="n">
        <v>199400</v>
      </c>
    </row>
    <row r="2783" customFormat="false" ht="15" hidden="false" customHeight="false" outlineLevel="0" collapsed="false">
      <c r="A2783" s="0" t="n">
        <v>2781</v>
      </c>
      <c r="B2783" s="0" t="n">
        <v>4</v>
      </c>
      <c r="C2783" s="0" t="n">
        <v>116</v>
      </c>
      <c r="D2783" s="0" t="n">
        <v>20</v>
      </c>
      <c r="E2783" s="0" t="n">
        <v>1</v>
      </c>
      <c r="F2783" s="0" t="n">
        <v>0</v>
      </c>
      <c r="G2783" s="0" t="n">
        <v>0.143995</v>
      </c>
      <c r="H2783" s="0" t="n">
        <v>199200</v>
      </c>
    </row>
    <row r="2784" customFormat="false" ht="15" hidden="false" customHeight="false" outlineLevel="0" collapsed="false">
      <c r="A2784" s="0" t="n">
        <v>2782</v>
      </c>
      <c r="B2784" s="0" t="n">
        <v>4</v>
      </c>
      <c r="C2784" s="0" t="n">
        <v>116</v>
      </c>
      <c r="D2784" s="0" t="n">
        <v>21</v>
      </c>
      <c r="E2784" s="0" t="n">
        <v>0</v>
      </c>
      <c r="F2784" s="0" t="n">
        <v>0</v>
      </c>
      <c r="G2784" s="0" t="n">
        <v>0.095759</v>
      </c>
      <c r="H2784" s="0" t="n">
        <v>199200</v>
      </c>
    </row>
    <row r="2785" customFormat="false" ht="15" hidden="false" customHeight="false" outlineLevel="0" collapsed="false">
      <c r="A2785" s="0" t="n">
        <v>2783</v>
      </c>
      <c r="B2785" s="0" t="n">
        <v>4</v>
      </c>
      <c r="C2785" s="0" t="n">
        <v>116</v>
      </c>
      <c r="D2785" s="0" t="n">
        <v>22</v>
      </c>
      <c r="E2785" s="0" t="n">
        <v>0</v>
      </c>
      <c r="F2785" s="0" t="n">
        <v>0</v>
      </c>
      <c r="G2785" s="0" t="n">
        <v>0.075038</v>
      </c>
      <c r="H2785" s="0" t="n">
        <v>199200</v>
      </c>
    </row>
    <row r="2786" customFormat="false" ht="15" hidden="false" customHeight="false" outlineLevel="0" collapsed="false">
      <c r="A2786" s="0" t="n">
        <v>2784</v>
      </c>
      <c r="B2786" s="0" t="n">
        <v>4</v>
      </c>
      <c r="C2786" s="0" t="n">
        <v>116</v>
      </c>
      <c r="D2786" s="0" t="n">
        <v>23</v>
      </c>
      <c r="E2786" s="0" t="n">
        <v>0</v>
      </c>
      <c r="F2786" s="0" t="n">
        <v>0</v>
      </c>
      <c r="G2786" s="0" t="n">
        <v>0.096239</v>
      </c>
      <c r="H2786" s="0" t="n">
        <v>199200</v>
      </c>
    </row>
    <row r="2787" customFormat="false" ht="15" hidden="false" customHeight="false" outlineLevel="0" collapsed="false">
      <c r="A2787" s="0" t="n">
        <v>2785</v>
      </c>
      <c r="B2787" s="0" t="n">
        <v>4</v>
      </c>
      <c r="C2787" s="0" t="n">
        <v>117</v>
      </c>
      <c r="D2787" s="0" t="n">
        <v>0</v>
      </c>
      <c r="E2787" s="0" t="n">
        <v>0</v>
      </c>
      <c r="F2787" s="0" t="n">
        <v>0</v>
      </c>
      <c r="G2787" s="0" t="n">
        <v>0.084681</v>
      </c>
      <c r="H2787" s="0" t="n">
        <v>199200</v>
      </c>
    </row>
    <row r="2788" customFormat="false" ht="15" hidden="false" customHeight="false" outlineLevel="0" collapsed="false">
      <c r="A2788" s="0" t="n">
        <v>2786</v>
      </c>
      <c r="B2788" s="0" t="n">
        <v>4</v>
      </c>
      <c r="C2788" s="0" t="n">
        <v>117</v>
      </c>
      <c r="D2788" s="0" t="n">
        <v>1</v>
      </c>
      <c r="E2788" s="0" t="n">
        <v>0</v>
      </c>
      <c r="F2788" s="0" t="n">
        <v>0</v>
      </c>
      <c r="G2788" s="0" t="n">
        <v>0.074515</v>
      </c>
      <c r="H2788" s="0" t="n">
        <v>199200</v>
      </c>
    </row>
    <row r="2789" customFormat="false" ht="15" hidden="false" customHeight="false" outlineLevel="0" collapsed="false">
      <c r="A2789" s="0" t="n">
        <v>2787</v>
      </c>
      <c r="B2789" s="0" t="n">
        <v>4</v>
      </c>
      <c r="C2789" s="0" t="n">
        <v>117</v>
      </c>
      <c r="D2789" s="0" t="n">
        <v>2</v>
      </c>
      <c r="E2789" s="0" t="n">
        <v>0</v>
      </c>
      <c r="F2789" s="0" t="n">
        <v>0</v>
      </c>
      <c r="G2789" s="0" t="n">
        <v>0.124183</v>
      </c>
      <c r="H2789" s="0" t="n">
        <v>199200</v>
      </c>
    </row>
    <row r="2790" customFormat="false" ht="15" hidden="false" customHeight="false" outlineLevel="0" collapsed="false">
      <c r="A2790" s="0" t="n">
        <v>2788</v>
      </c>
      <c r="B2790" s="0" t="n">
        <v>4</v>
      </c>
      <c r="C2790" s="0" t="n">
        <v>117</v>
      </c>
      <c r="D2790" s="0" t="n">
        <v>3</v>
      </c>
      <c r="E2790" s="0" t="n">
        <v>0</v>
      </c>
      <c r="F2790" s="0" t="n">
        <v>0</v>
      </c>
      <c r="G2790" s="0" t="n">
        <v>0.161549</v>
      </c>
      <c r="H2790" s="0" t="n">
        <v>199200</v>
      </c>
    </row>
    <row r="2791" customFormat="false" ht="15" hidden="false" customHeight="false" outlineLevel="0" collapsed="false">
      <c r="A2791" s="0" t="n">
        <v>2789</v>
      </c>
      <c r="B2791" s="0" t="n">
        <v>4</v>
      </c>
      <c r="C2791" s="0" t="n">
        <v>117</v>
      </c>
      <c r="D2791" s="0" t="n">
        <v>4</v>
      </c>
      <c r="E2791" s="0" t="n">
        <v>0</v>
      </c>
      <c r="F2791" s="0" t="n">
        <v>0</v>
      </c>
      <c r="G2791" s="0" t="n">
        <v>0.169751</v>
      </c>
      <c r="H2791" s="0" t="n">
        <v>199200</v>
      </c>
    </row>
    <row r="2792" customFormat="false" ht="15" hidden="false" customHeight="false" outlineLevel="0" collapsed="false">
      <c r="A2792" s="0" t="n">
        <v>2790</v>
      </c>
      <c r="B2792" s="0" t="n">
        <v>4</v>
      </c>
      <c r="C2792" s="0" t="n">
        <v>117</v>
      </c>
      <c r="D2792" s="0" t="n">
        <v>5</v>
      </c>
      <c r="E2792" s="0" t="n">
        <v>0</v>
      </c>
      <c r="F2792" s="0" t="n">
        <v>0</v>
      </c>
      <c r="G2792" s="0" t="n">
        <v>0.15185</v>
      </c>
      <c r="H2792" s="0" t="n">
        <v>199200</v>
      </c>
    </row>
    <row r="2793" customFormat="false" ht="15" hidden="false" customHeight="false" outlineLevel="0" collapsed="false">
      <c r="A2793" s="0" t="n">
        <v>2791</v>
      </c>
      <c r="B2793" s="0" t="n">
        <v>4</v>
      </c>
      <c r="C2793" s="0" t="n">
        <v>117</v>
      </c>
      <c r="D2793" s="0" t="n">
        <v>6</v>
      </c>
      <c r="E2793" s="0" t="n">
        <v>0</v>
      </c>
      <c r="F2793" s="0" t="n">
        <v>0.05096</v>
      </c>
      <c r="G2793" s="0" t="n">
        <v>0.127535</v>
      </c>
      <c r="H2793" s="0" t="n">
        <v>199200</v>
      </c>
    </row>
    <row r="2794" customFormat="false" ht="15" hidden="false" customHeight="false" outlineLevel="0" collapsed="false">
      <c r="A2794" s="0" t="n">
        <v>2792</v>
      </c>
      <c r="B2794" s="0" t="n">
        <v>4</v>
      </c>
      <c r="C2794" s="0" t="n">
        <v>117</v>
      </c>
      <c r="D2794" s="0" t="n">
        <v>7</v>
      </c>
      <c r="E2794" s="0" t="n">
        <v>1</v>
      </c>
      <c r="F2794" s="0" t="n">
        <v>0.307953</v>
      </c>
      <c r="G2794" s="0" t="n">
        <v>0.122476</v>
      </c>
      <c r="H2794" s="0" t="n">
        <v>199000</v>
      </c>
    </row>
    <row r="2795" customFormat="false" ht="15" hidden="false" customHeight="false" outlineLevel="0" collapsed="false">
      <c r="A2795" s="0" t="n">
        <v>2793</v>
      </c>
      <c r="B2795" s="0" t="n">
        <v>4</v>
      </c>
      <c r="C2795" s="0" t="n">
        <v>117</v>
      </c>
      <c r="D2795" s="0" t="n">
        <v>8</v>
      </c>
      <c r="E2795" s="0" t="n">
        <v>1</v>
      </c>
      <c r="F2795" s="0" t="n">
        <v>0.618033</v>
      </c>
      <c r="G2795" s="0" t="n">
        <v>0.134976</v>
      </c>
      <c r="H2795" s="0" t="n">
        <v>198800</v>
      </c>
    </row>
    <row r="2796" customFormat="false" ht="15" hidden="false" customHeight="false" outlineLevel="0" collapsed="false">
      <c r="A2796" s="0" t="n">
        <v>2794</v>
      </c>
      <c r="B2796" s="0" t="n">
        <v>4</v>
      </c>
      <c r="C2796" s="0" t="n">
        <v>117</v>
      </c>
      <c r="D2796" s="0" t="n">
        <v>9</v>
      </c>
      <c r="E2796" s="0" t="n">
        <v>0</v>
      </c>
      <c r="F2796" s="0" t="n">
        <v>0.919542</v>
      </c>
      <c r="G2796" s="0" t="n">
        <v>0.11249</v>
      </c>
      <c r="H2796" s="0" t="n">
        <v>198800</v>
      </c>
    </row>
    <row r="2797" customFormat="false" ht="15" hidden="false" customHeight="false" outlineLevel="0" collapsed="false">
      <c r="A2797" s="0" t="n">
        <v>2795</v>
      </c>
      <c r="B2797" s="0" t="n">
        <v>4</v>
      </c>
      <c r="C2797" s="0" t="n">
        <v>117</v>
      </c>
      <c r="D2797" s="0" t="n">
        <v>10</v>
      </c>
      <c r="E2797" s="0" t="n">
        <v>0</v>
      </c>
      <c r="F2797" s="0" t="n">
        <v>1</v>
      </c>
      <c r="G2797" s="0" t="n">
        <v>0.099138</v>
      </c>
      <c r="H2797" s="0" t="n">
        <v>198800</v>
      </c>
    </row>
    <row r="2798" customFormat="false" ht="15" hidden="false" customHeight="false" outlineLevel="0" collapsed="false">
      <c r="A2798" s="0" t="n">
        <v>2796</v>
      </c>
      <c r="B2798" s="0" t="n">
        <v>4</v>
      </c>
      <c r="C2798" s="0" t="n">
        <v>117</v>
      </c>
      <c r="D2798" s="0" t="n">
        <v>11</v>
      </c>
      <c r="E2798" s="0" t="n">
        <v>0</v>
      </c>
      <c r="F2798" s="0" t="n">
        <v>1</v>
      </c>
      <c r="G2798" s="0" t="n">
        <v>0.13922</v>
      </c>
      <c r="H2798" s="0" t="n">
        <v>198800</v>
      </c>
    </row>
    <row r="2799" customFormat="false" ht="15" hidden="false" customHeight="false" outlineLevel="0" collapsed="false">
      <c r="A2799" s="0" t="n">
        <v>2797</v>
      </c>
      <c r="B2799" s="0" t="n">
        <v>4</v>
      </c>
      <c r="C2799" s="0" t="n">
        <v>117</v>
      </c>
      <c r="D2799" s="0" t="n">
        <v>12</v>
      </c>
      <c r="E2799" s="0" t="n">
        <v>0</v>
      </c>
      <c r="F2799" s="0" t="n">
        <v>1</v>
      </c>
      <c r="G2799" s="0" t="n">
        <v>0.212842</v>
      </c>
      <c r="H2799" s="0" t="n">
        <v>198800</v>
      </c>
    </row>
    <row r="2800" customFormat="false" ht="15" hidden="false" customHeight="false" outlineLevel="0" collapsed="false">
      <c r="A2800" s="0" t="n">
        <v>2798</v>
      </c>
      <c r="B2800" s="0" t="n">
        <v>4</v>
      </c>
      <c r="C2800" s="0" t="n">
        <v>117</v>
      </c>
      <c r="D2800" s="0" t="n">
        <v>13</v>
      </c>
      <c r="E2800" s="0" t="n">
        <v>0</v>
      </c>
      <c r="F2800" s="0" t="n">
        <v>1</v>
      </c>
      <c r="G2800" s="0" t="n">
        <v>0.185545</v>
      </c>
      <c r="H2800" s="0" t="n">
        <v>198800</v>
      </c>
    </row>
    <row r="2801" customFormat="false" ht="15" hidden="false" customHeight="false" outlineLevel="0" collapsed="false">
      <c r="A2801" s="0" t="n">
        <v>2799</v>
      </c>
      <c r="B2801" s="0" t="n">
        <v>4</v>
      </c>
      <c r="C2801" s="0" t="n">
        <v>117</v>
      </c>
      <c r="D2801" s="0" t="n">
        <v>14</v>
      </c>
      <c r="E2801" s="0" t="n">
        <v>0</v>
      </c>
      <c r="F2801" s="0" t="n">
        <v>1</v>
      </c>
      <c r="G2801" s="0" t="n">
        <v>0.220579</v>
      </c>
      <c r="H2801" s="0" t="n">
        <v>198800</v>
      </c>
    </row>
    <row r="2802" customFormat="false" ht="15" hidden="false" customHeight="false" outlineLevel="0" collapsed="false">
      <c r="A2802" s="0" t="n">
        <v>2800</v>
      </c>
      <c r="B2802" s="0" t="n">
        <v>4</v>
      </c>
      <c r="C2802" s="0" t="n">
        <v>117</v>
      </c>
      <c r="D2802" s="0" t="n">
        <v>15</v>
      </c>
      <c r="E2802" s="0" t="n">
        <v>0</v>
      </c>
      <c r="F2802" s="0" t="n">
        <v>0.919542</v>
      </c>
      <c r="G2802" s="0" t="n">
        <v>0.238528</v>
      </c>
      <c r="H2802" s="0" t="n">
        <v>198800</v>
      </c>
    </row>
    <row r="2803" customFormat="false" ht="15" hidden="false" customHeight="false" outlineLevel="0" collapsed="false">
      <c r="A2803" s="0" t="n">
        <v>2801</v>
      </c>
      <c r="B2803" s="0" t="n">
        <v>4</v>
      </c>
      <c r="C2803" s="0" t="n">
        <v>117</v>
      </c>
      <c r="D2803" s="0" t="n">
        <v>16</v>
      </c>
      <c r="E2803" s="0" t="n">
        <v>0</v>
      </c>
      <c r="F2803" s="0" t="n">
        <v>0.618033</v>
      </c>
      <c r="G2803" s="0" t="n">
        <v>0.216363</v>
      </c>
      <c r="H2803" s="0" t="n">
        <v>198800</v>
      </c>
    </row>
    <row r="2804" customFormat="false" ht="15" hidden="false" customHeight="false" outlineLevel="0" collapsed="false">
      <c r="A2804" s="0" t="n">
        <v>2802</v>
      </c>
      <c r="B2804" s="0" t="n">
        <v>4</v>
      </c>
      <c r="C2804" s="0" t="n">
        <v>117</v>
      </c>
      <c r="D2804" s="0" t="n">
        <v>17</v>
      </c>
      <c r="E2804" s="0" t="n">
        <v>0</v>
      </c>
      <c r="F2804" s="0" t="n">
        <v>0.307953</v>
      </c>
      <c r="G2804" s="0" t="n">
        <v>0.333798</v>
      </c>
      <c r="H2804" s="0" t="n">
        <v>198800</v>
      </c>
    </row>
    <row r="2805" customFormat="false" ht="15" hidden="false" customHeight="false" outlineLevel="0" collapsed="false">
      <c r="A2805" s="0" t="n">
        <v>2803</v>
      </c>
      <c r="B2805" s="0" t="n">
        <v>4</v>
      </c>
      <c r="C2805" s="0" t="n">
        <v>117</v>
      </c>
      <c r="D2805" s="0" t="n">
        <v>18</v>
      </c>
      <c r="E2805" s="0" t="n">
        <v>0</v>
      </c>
      <c r="F2805" s="0" t="n">
        <v>0.05096</v>
      </c>
      <c r="G2805" s="0" t="n">
        <v>0.289443</v>
      </c>
      <c r="H2805" s="0" t="n">
        <v>198800</v>
      </c>
    </row>
    <row r="2806" customFormat="false" ht="15" hidden="false" customHeight="false" outlineLevel="0" collapsed="false">
      <c r="A2806" s="0" t="n">
        <v>2804</v>
      </c>
      <c r="B2806" s="0" t="n">
        <v>4</v>
      </c>
      <c r="C2806" s="0" t="n">
        <v>117</v>
      </c>
      <c r="D2806" s="0" t="n">
        <v>19</v>
      </c>
      <c r="E2806" s="0" t="n">
        <v>1</v>
      </c>
      <c r="F2806" s="0" t="n">
        <v>0</v>
      </c>
      <c r="G2806" s="0" t="n">
        <v>0.202951</v>
      </c>
      <c r="H2806" s="0" t="n">
        <v>198600</v>
      </c>
    </row>
    <row r="2807" customFormat="false" ht="15" hidden="false" customHeight="false" outlineLevel="0" collapsed="false">
      <c r="A2807" s="0" t="n">
        <v>2805</v>
      </c>
      <c r="B2807" s="0" t="n">
        <v>4</v>
      </c>
      <c r="C2807" s="0" t="n">
        <v>117</v>
      </c>
      <c r="D2807" s="0" t="n">
        <v>20</v>
      </c>
      <c r="E2807" s="0" t="n">
        <v>1</v>
      </c>
      <c r="F2807" s="0" t="n">
        <v>0</v>
      </c>
      <c r="G2807" s="0" t="n">
        <v>0.149111</v>
      </c>
      <c r="H2807" s="0" t="n">
        <v>198400</v>
      </c>
    </row>
    <row r="2808" customFormat="false" ht="15" hidden="false" customHeight="false" outlineLevel="0" collapsed="false">
      <c r="A2808" s="0" t="n">
        <v>2806</v>
      </c>
      <c r="B2808" s="0" t="n">
        <v>4</v>
      </c>
      <c r="C2808" s="0" t="n">
        <v>117</v>
      </c>
      <c r="D2808" s="0" t="n">
        <v>21</v>
      </c>
      <c r="E2808" s="0" t="n">
        <v>0</v>
      </c>
      <c r="F2808" s="0" t="n">
        <v>0</v>
      </c>
      <c r="G2808" s="0" t="n">
        <v>0.138956</v>
      </c>
      <c r="H2808" s="0" t="n">
        <v>198400</v>
      </c>
    </row>
    <row r="2809" customFormat="false" ht="15" hidden="false" customHeight="false" outlineLevel="0" collapsed="false">
      <c r="A2809" s="0" t="n">
        <v>2807</v>
      </c>
      <c r="B2809" s="0" t="n">
        <v>4</v>
      </c>
      <c r="C2809" s="0" t="n">
        <v>117</v>
      </c>
      <c r="D2809" s="0" t="n">
        <v>22</v>
      </c>
      <c r="E2809" s="0" t="n">
        <v>0</v>
      </c>
      <c r="F2809" s="0" t="n">
        <v>0</v>
      </c>
      <c r="G2809" s="0" t="n">
        <v>0.12837</v>
      </c>
      <c r="H2809" s="0" t="n">
        <v>198400</v>
      </c>
    </row>
    <row r="2810" customFormat="false" ht="15" hidden="false" customHeight="false" outlineLevel="0" collapsed="false">
      <c r="A2810" s="0" t="n">
        <v>2808</v>
      </c>
      <c r="B2810" s="0" t="n">
        <v>4</v>
      </c>
      <c r="C2810" s="0" t="n">
        <v>117</v>
      </c>
      <c r="D2810" s="0" t="n">
        <v>23</v>
      </c>
      <c r="E2810" s="0" t="n">
        <v>0</v>
      </c>
      <c r="F2810" s="0" t="n">
        <v>0</v>
      </c>
      <c r="G2810" s="0" t="n">
        <v>0.146469</v>
      </c>
      <c r="H2810" s="0" t="n">
        <v>198400</v>
      </c>
    </row>
    <row r="2811" customFormat="false" ht="15" hidden="false" customHeight="false" outlineLevel="0" collapsed="false">
      <c r="A2811" s="0" t="n">
        <v>2809</v>
      </c>
      <c r="B2811" s="0" t="n">
        <v>4</v>
      </c>
      <c r="C2811" s="0" t="n">
        <v>118</v>
      </c>
      <c r="D2811" s="0" t="n">
        <v>0</v>
      </c>
      <c r="E2811" s="0" t="n">
        <v>0</v>
      </c>
      <c r="F2811" s="0" t="n">
        <v>0</v>
      </c>
      <c r="G2811" s="0" t="n">
        <v>0.135598</v>
      </c>
      <c r="H2811" s="0" t="n">
        <v>198400</v>
      </c>
    </row>
    <row r="2812" customFormat="false" ht="15" hidden="false" customHeight="false" outlineLevel="0" collapsed="false">
      <c r="A2812" s="0" t="n">
        <v>2810</v>
      </c>
      <c r="B2812" s="0" t="n">
        <v>4</v>
      </c>
      <c r="C2812" s="0" t="n">
        <v>118</v>
      </c>
      <c r="D2812" s="0" t="n">
        <v>1</v>
      </c>
      <c r="E2812" s="0" t="n">
        <v>0</v>
      </c>
      <c r="F2812" s="0" t="n">
        <v>0</v>
      </c>
      <c r="G2812" s="0" t="n">
        <v>0.129469</v>
      </c>
      <c r="H2812" s="0" t="n">
        <v>198400</v>
      </c>
    </row>
    <row r="2813" customFormat="false" ht="15" hidden="false" customHeight="false" outlineLevel="0" collapsed="false">
      <c r="A2813" s="0" t="n">
        <v>2811</v>
      </c>
      <c r="B2813" s="0" t="n">
        <v>4</v>
      </c>
      <c r="C2813" s="0" t="n">
        <v>118</v>
      </c>
      <c r="D2813" s="0" t="n">
        <v>2</v>
      </c>
      <c r="E2813" s="0" t="n">
        <v>0</v>
      </c>
      <c r="F2813" s="0" t="n">
        <v>0</v>
      </c>
      <c r="G2813" s="0" t="n">
        <v>0.154675</v>
      </c>
      <c r="H2813" s="0" t="n">
        <v>198400</v>
      </c>
    </row>
    <row r="2814" customFormat="false" ht="15" hidden="false" customHeight="false" outlineLevel="0" collapsed="false">
      <c r="A2814" s="0" t="n">
        <v>2812</v>
      </c>
      <c r="B2814" s="0" t="n">
        <v>4</v>
      </c>
      <c r="C2814" s="0" t="n">
        <v>118</v>
      </c>
      <c r="D2814" s="0" t="n">
        <v>3</v>
      </c>
      <c r="E2814" s="0" t="n">
        <v>0</v>
      </c>
      <c r="F2814" s="0" t="n">
        <v>0</v>
      </c>
      <c r="G2814" s="0" t="n">
        <v>0.124068</v>
      </c>
      <c r="H2814" s="0" t="n">
        <v>198400</v>
      </c>
    </row>
    <row r="2815" customFormat="false" ht="15" hidden="false" customHeight="false" outlineLevel="0" collapsed="false">
      <c r="A2815" s="0" t="n">
        <v>2813</v>
      </c>
      <c r="B2815" s="0" t="n">
        <v>4</v>
      </c>
      <c r="C2815" s="0" t="n">
        <v>118</v>
      </c>
      <c r="D2815" s="0" t="n">
        <v>4</v>
      </c>
      <c r="E2815" s="0" t="n">
        <v>0</v>
      </c>
      <c r="F2815" s="0" t="n">
        <v>0</v>
      </c>
      <c r="G2815" s="0" t="n">
        <v>0.107494</v>
      </c>
      <c r="H2815" s="0" t="n">
        <v>198400</v>
      </c>
    </row>
    <row r="2816" customFormat="false" ht="15" hidden="false" customHeight="false" outlineLevel="0" collapsed="false">
      <c r="A2816" s="0" t="n">
        <v>2814</v>
      </c>
      <c r="B2816" s="0" t="n">
        <v>4</v>
      </c>
      <c r="C2816" s="0" t="n">
        <v>118</v>
      </c>
      <c r="D2816" s="0" t="n">
        <v>5</v>
      </c>
      <c r="E2816" s="0" t="n">
        <v>0</v>
      </c>
      <c r="F2816" s="0" t="n">
        <v>0</v>
      </c>
      <c r="G2816" s="0" t="n">
        <v>0.133202</v>
      </c>
      <c r="H2816" s="0" t="n">
        <v>198400</v>
      </c>
    </row>
    <row r="2817" customFormat="false" ht="15" hidden="false" customHeight="false" outlineLevel="0" collapsed="false">
      <c r="A2817" s="0" t="n">
        <v>2815</v>
      </c>
      <c r="B2817" s="0" t="n">
        <v>4</v>
      </c>
      <c r="C2817" s="0" t="n">
        <v>118</v>
      </c>
      <c r="D2817" s="0" t="n">
        <v>6</v>
      </c>
      <c r="E2817" s="0" t="n">
        <v>0</v>
      </c>
      <c r="F2817" s="0" t="n">
        <v>0.056021</v>
      </c>
      <c r="G2817" s="0" t="n">
        <v>0.088239</v>
      </c>
      <c r="H2817" s="0" t="n">
        <v>198400</v>
      </c>
    </row>
    <row r="2818" customFormat="false" ht="15" hidden="false" customHeight="false" outlineLevel="0" collapsed="false">
      <c r="A2818" s="0" t="n">
        <v>2816</v>
      </c>
      <c r="B2818" s="0" t="n">
        <v>4</v>
      </c>
      <c r="C2818" s="0" t="n">
        <v>118</v>
      </c>
      <c r="D2818" s="0" t="n">
        <v>7</v>
      </c>
      <c r="E2818" s="0" t="n">
        <v>1</v>
      </c>
      <c r="F2818" s="0" t="n">
        <v>0.338533</v>
      </c>
      <c r="G2818" s="0" t="n">
        <v>0.09375</v>
      </c>
      <c r="H2818" s="0" t="n">
        <v>198200</v>
      </c>
    </row>
    <row r="2819" customFormat="false" ht="15" hidden="false" customHeight="false" outlineLevel="0" collapsed="false">
      <c r="A2819" s="0" t="n">
        <v>2817</v>
      </c>
      <c r="B2819" s="0" t="n">
        <v>4</v>
      </c>
      <c r="C2819" s="0" t="n">
        <v>118</v>
      </c>
      <c r="D2819" s="0" t="n">
        <v>8</v>
      </c>
      <c r="E2819" s="0" t="n">
        <v>1</v>
      </c>
      <c r="F2819" s="0" t="n">
        <v>0.679405</v>
      </c>
      <c r="G2819" s="0" t="n">
        <v>0.077895</v>
      </c>
      <c r="H2819" s="0" t="n">
        <v>198000</v>
      </c>
    </row>
    <row r="2820" customFormat="false" ht="15" hidden="false" customHeight="false" outlineLevel="0" collapsed="false">
      <c r="A2820" s="0" t="n">
        <v>2818</v>
      </c>
      <c r="B2820" s="0" t="n">
        <v>4</v>
      </c>
      <c r="C2820" s="0" t="n">
        <v>118</v>
      </c>
      <c r="D2820" s="0" t="n">
        <v>9</v>
      </c>
      <c r="E2820" s="0" t="n">
        <v>0</v>
      </c>
      <c r="F2820" s="0" t="n">
        <v>1</v>
      </c>
      <c r="G2820" s="0" t="n">
        <v>0.092989</v>
      </c>
      <c r="H2820" s="0" t="n">
        <v>198000</v>
      </c>
    </row>
    <row r="2821" customFormat="false" ht="15" hidden="false" customHeight="false" outlineLevel="0" collapsed="false">
      <c r="A2821" s="0" t="n">
        <v>2819</v>
      </c>
      <c r="B2821" s="0" t="n">
        <v>4</v>
      </c>
      <c r="C2821" s="0" t="n">
        <v>118</v>
      </c>
      <c r="D2821" s="0" t="n">
        <v>10</v>
      </c>
      <c r="E2821" s="0" t="n">
        <v>0</v>
      </c>
      <c r="F2821" s="0" t="n">
        <v>1</v>
      </c>
      <c r="G2821" s="0" t="n">
        <v>0.102702</v>
      </c>
      <c r="H2821" s="0" t="n">
        <v>198000</v>
      </c>
    </row>
    <row r="2822" customFormat="false" ht="15" hidden="false" customHeight="false" outlineLevel="0" collapsed="false">
      <c r="A2822" s="0" t="n">
        <v>2820</v>
      </c>
      <c r="B2822" s="0" t="n">
        <v>4</v>
      </c>
      <c r="C2822" s="0" t="n">
        <v>118</v>
      </c>
      <c r="D2822" s="0" t="n">
        <v>11</v>
      </c>
      <c r="E2822" s="0" t="n">
        <v>0</v>
      </c>
      <c r="F2822" s="0" t="n">
        <v>1</v>
      </c>
      <c r="G2822" s="0" t="n">
        <v>0.149812</v>
      </c>
      <c r="H2822" s="0" t="n">
        <v>198000</v>
      </c>
    </row>
    <row r="2823" customFormat="false" ht="15" hidden="false" customHeight="false" outlineLevel="0" collapsed="false">
      <c r="A2823" s="0" t="n">
        <v>2821</v>
      </c>
      <c r="B2823" s="0" t="n">
        <v>4</v>
      </c>
      <c r="C2823" s="0" t="n">
        <v>118</v>
      </c>
      <c r="D2823" s="0" t="n">
        <v>12</v>
      </c>
      <c r="E2823" s="0" t="n">
        <v>0</v>
      </c>
      <c r="F2823" s="0" t="n">
        <v>1</v>
      </c>
      <c r="G2823" s="0" t="n">
        <v>0.199289</v>
      </c>
      <c r="H2823" s="0" t="n">
        <v>198000</v>
      </c>
    </row>
    <row r="2824" customFormat="false" ht="15" hidden="false" customHeight="false" outlineLevel="0" collapsed="false">
      <c r="A2824" s="0" t="n">
        <v>2822</v>
      </c>
      <c r="B2824" s="0" t="n">
        <v>4</v>
      </c>
      <c r="C2824" s="0" t="n">
        <v>118</v>
      </c>
      <c r="D2824" s="0" t="n">
        <v>13</v>
      </c>
      <c r="E2824" s="0" t="n">
        <v>0</v>
      </c>
      <c r="F2824" s="0" t="n">
        <v>1</v>
      </c>
      <c r="G2824" s="0" t="n">
        <v>0.217443</v>
      </c>
      <c r="H2824" s="0" t="n">
        <v>198000</v>
      </c>
    </row>
    <row r="2825" customFormat="false" ht="15" hidden="false" customHeight="false" outlineLevel="0" collapsed="false">
      <c r="A2825" s="0" t="n">
        <v>2823</v>
      </c>
      <c r="B2825" s="0" t="n">
        <v>4</v>
      </c>
      <c r="C2825" s="0" t="n">
        <v>118</v>
      </c>
      <c r="D2825" s="0" t="n">
        <v>14</v>
      </c>
      <c r="E2825" s="0" t="n">
        <v>0</v>
      </c>
      <c r="F2825" s="0" t="n">
        <v>1</v>
      </c>
      <c r="G2825" s="0" t="n">
        <v>0.214573</v>
      </c>
      <c r="H2825" s="0" t="n">
        <v>198000</v>
      </c>
    </row>
    <row r="2826" customFormat="false" ht="15" hidden="false" customHeight="false" outlineLevel="0" collapsed="false">
      <c r="A2826" s="0" t="n">
        <v>2824</v>
      </c>
      <c r="B2826" s="0" t="n">
        <v>4</v>
      </c>
      <c r="C2826" s="0" t="n">
        <v>118</v>
      </c>
      <c r="D2826" s="0" t="n">
        <v>15</v>
      </c>
      <c r="E2826" s="0" t="n">
        <v>0</v>
      </c>
      <c r="F2826" s="0" t="n">
        <v>1</v>
      </c>
      <c r="G2826" s="0" t="n">
        <v>0.178949</v>
      </c>
      <c r="H2826" s="0" t="n">
        <v>198000</v>
      </c>
    </row>
    <row r="2827" customFormat="false" ht="15" hidden="false" customHeight="false" outlineLevel="0" collapsed="false">
      <c r="A2827" s="0" t="n">
        <v>2825</v>
      </c>
      <c r="B2827" s="0" t="n">
        <v>4</v>
      </c>
      <c r="C2827" s="0" t="n">
        <v>118</v>
      </c>
      <c r="D2827" s="0" t="n">
        <v>16</v>
      </c>
      <c r="E2827" s="0" t="n">
        <v>0</v>
      </c>
      <c r="F2827" s="0" t="n">
        <v>0.679405</v>
      </c>
      <c r="G2827" s="0" t="n">
        <v>0.173045</v>
      </c>
      <c r="H2827" s="0" t="n">
        <v>198000</v>
      </c>
    </row>
    <row r="2828" customFormat="false" ht="15" hidden="false" customHeight="false" outlineLevel="0" collapsed="false">
      <c r="A2828" s="0" t="n">
        <v>2826</v>
      </c>
      <c r="B2828" s="0" t="n">
        <v>4</v>
      </c>
      <c r="C2828" s="0" t="n">
        <v>118</v>
      </c>
      <c r="D2828" s="0" t="n">
        <v>17</v>
      </c>
      <c r="E2828" s="0" t="n">
        <v>0</v>
      </c>
      <c r="F2828" s="0" t="n">
        <v>0.338533</v>
      </c>
      <c r="G2828" s="0" t="n">
        <v>0.226422</v>
      </c>
      <c r="H2828" s="0" t="n">
        <v>198000</v>
      </c>
    </row>
    <row r="2829" customFormat="false" ht="15" hidden="false" customHeight="false" outlineLevel="0" collapsed="false">
      <c r="A2829" s="0" t="n">
        <v>2827</v>
      </c>
      <c r="B2829" s="0" t="n">
        <v>4</v>
      </c>
      <c r="C2829" s="0" t="n">
        <v>118</v>
      </c>
      <c r="D2829" s="0" t="n">
        <v>18</v>
      </c>
      <c r="E2829" s="0" t="n">
        <v>0</v>
      </c>
      <c r="F2829" s="0" t="n">
        <v>0.056021</v>
      </c>
      <c r="G2829" s="0" t="n">
        <v>0.209234</v>
      </c>
      <c r="H2829" s="0" t="n">
        <v>198000</v>
      </c>
    </row>
    <row r="2830" customFormat="false" ht="15" hidden="false" customHeight="false" outlineLevel="0" collapsed="false">
      <c r="A2830" s="0" t="n">
        <v>2828</v>
      </c>
      <c r="B2830" s="0" t="n">
        <v>4</v>
      </c>
      <c r="C2830" s="0" t="n">
        <v>118</v>
      </c>
      <c r="D2830" s="0" t="n">
        <v>19</v>
      </c>
      <c r="E2830" s="0" t="n">
        <v>1</v>
      </c>
      <c r="F2830" s="0" t="n">
        <v>0</v>
      </c>
      <c r="G2830" s="0" t="n">
        <v>0.186785</v>
      </c>
      <c r="H2830" s="0" t="n">
        <v>197800</v>
      </c>
    </row>
    <row r="2831" customFormat="false" ht="15" hidden="false" customHeight="false" outlineLevel="0" collapsed="false">
      <c r="A2831" s="0" t="n">
        <v>2829</v>
      </c>
      <c r="B2831" s="0" t="n">
        <v>4</v>
      </c>
      <c r="C2831" s="0" t="n">
        <v>118</v>
      </c>
      <c r="D2831" s="0" t="n">
        <v>20</v>
      </c>
      <c r="E2831" s="0" t="n">
        <v>1</v>
      </c>
      <c r="F2831" s="0" t="n">
        <v>0</v>
      </c>
      <c r="G2831" s="0" t="n">
        <v>0.203725</v>
      </c>
      <c r="H2831" s="0" t="n">
        <v>197600</v>
      </c>
    </row>
    <row r="2832" customFormat="false" ht="15" hidden="false" customHeight="false" outlineLevel="0" collapsed="false">
      <c r="A2832" s="0" t="n">
        <v>2830</v>
      </c>
      <c r="B2832" s="0" t="n">
        <v>4</v>
      </c>
      <c r="C2832" s="0" t="n">
        <v>118</v>
      </c>
      <c r="D2832" s="0" t="n">
        <v>21</v>
      </c>
      <c r="E2832" s="0" t="n">
        <v>0</v>
      </c>
      <c r="F2832" s="0" t="n">
        <v>0</v>
      </c>
      <c r="G2832" s="0" t="n">
        <v>0.185473</v>
      </c>
      <c r="H2832" s="0" t="n">
        <v>197600</v>
      </c>
    </row>
    <row r="2833" customFormat="false" ht="15" hidden="false" customHeight="false" outlineLevel="0" collapsed="false">
      <c r="A2833" s="0" t="n">
        <v>2831</v>
      </c>
      <c r="B2833" s="0" t="n">
        <v>4</v>
      </c>
      <c r="C2833" s="0" t="n">
        <v>118</v>
      </c>
      <c r="D2833" s="0" t="n">
        <v>22</v>
      </c>
      <c r="E2833" s="0" t="n">
        <v>0</v>
      </c>
      <c r="F2833" s="0" t="n">
        <v>0</v>
      </c>
      <c r="G2833" s="0" t="n">
        <v>0.1073</v>
      </c>
      <c r="H2833" s="0" t="n">
        <v>197600</v>
      </c>
    </row>
    <row r="2834" customFormat="false" ht="15" hidden="false" customHeight="false" outlineLevel="0" collapsed="false">
      <c r="A2834" s="0" t="n">
        <v>2832</v>
      </c>
      <c r="B2834" s="0" t="n">
        <v>4</v>
      </c>
      <c r="C2834" s="0" t="n">
        <v>118</v>
      </c>
      <c r="D2834" s="0" t="n">
        <v>23</v>
      </c>
      <c r="E2834" s="0" t="n">
        <v>0</v>
      </c>
      <c r="F2834" s="0" t="n">
        <v>0</v>
      </c>
      <c r="G2834" s="0" t="n">
        <v>0.156448</v>
      </c>
      <c r="H2834" s="0" t="n">
        <v>197600</v>
      </c>
    </row>
    <row r="2835" customFormat="false" ht="15" hidden="false" customHeight="false" outlineLevel="0" collapsed="false">
      <c r="A2835" s="0" t="n">
        <v>2833</v>
      </c>
      <c r="B2835" s="0" t="n">
        <v>4</v>
      </c>
      <c r="C2835" s="0" t="n">
        <v>119</v>
      </c>
      <c r="D2835" s="0" t="n">
        <v>0</v>
      </c>
      <c r="E2835" s="0" t="n">
        <v>0</v>
      </c>
      <c r="F2835" s="0" t="n">
        <v>0</v>
      </c>
      <c r="G2835" s="0" t="n">
        <v>0.181078</v>
      </c>
      <c r="H2835" s="0" t="n">
        <v>197600</v>
      </c>
    </row>
    <row r="2836" customFormat="false" ht="15" hidden="false" customHeight="false" outlineLevel="0" collapsed="false">
      <c r="A2836" s="0" t="n">
        <v>2834</v>
      </c>
      <c r="B2836" s="0" t="n">
        <v>4</v>
      </c>
      <c r="C2836" s="0" t="n">
        <v>119</v>
      </c>
      <c r="D2836" s="0" t="n">
        <v>1</v>
      </c>
      <c r="E2836" s="0" t="n">
        <v>0</v>
      </c>
      <c r="F2836" s="0" t="n">
        <v>0</v>
      </c>
      <c r="G2836" s="0" t="n">
        <v>0.189943</v>
      </c>
      <c r="H2836" s="0" t="n">
        <v>197600</v>
      </c>
    </row>
    <row r="2837" customFormat="false" ht="15" hidden="false" customHeight="false" outlineLevel="0" collapsed="false">
      <c r="A2837" s="0" t="n">
        <v>2835</v>
      </c>
      <c r="B2837" s="0" t="n">
        <v>4</v>
      </c>
      <c r="C2837" s="0" t="n">
        <v>119</v>
      </c>
      <c r="D2837" s="0" t="n">
        <v>2</v>
      </c>
      <c r="E2837" s="0" t="n">
        <v>0</v>
      </c>
      <c r="F2837" s="0" t="n">
        <v>0</v>
      </c>
      <c r="G2837" s="0" t="n">
        <v>0.177466</v>
      </c>
      <c r="H2837" s="0" t="n">
        <v>197600</v>
      </c>
    </row>
    <row r="2838" customFormat="false" ht="15" hidden="false" customHeight="false" outlineLevel="0" collapsed="false">
      <c r="A2838" s="0" t="n">
        <v>2836</v>
      </c>
      <c r="B2838" s="0" t="n">
        <v>4</v>
      </c>
      <c r="C2838" s="0" t="n">
        <v>119</v>
      </c>
      <c r="D2838" s="0" t="n">
        <v>3</v>
      </c>
      <c r="E2838" s="0" t="n">
        <v>0</v>
      </c>
      <c r="F2838" s="0" t="n">
        <v>0</v>
      </c>
      <c r="G2838" s="0" t="n">
        <v>0.227545</v>
      </c>
      <c r="H2838" s="0" t="n">
        <v>197600</v>
      </c>
    </row>
    <row r="2839" customFormat="false" ht="15" hidden="false" customHeight="false" outlineLevel="0" collapsed="false">
      <c r="A2839" s="0" t="n">
        <v>2837</v>
      </c>
      <c r="B2839" s="0" t="n">
        <v>4</v>
      </c>
      <c r="C2839" s="0" t="n">
        <v>119</v>
      </c>
      <c r="D2839" s="0" t="n">
        <v>4</v>
      </c>
      <c r="E2839" s="0" t="n">
        <v>0</v>
      </c>
      <c r="F2839" s="0" t="n">
        <v>0</v>
      </c>
      <c r="G2839" s="0" t="n">
        <v>0.228394</v>
      </c>
      <c r="H2839" s="0" t="n">
        <v>197600</v>
      </c>
    </row>
    <row r="2840" customFormat="false" ht="15" hidden="false" customHeight="false" outlineLevel="0" collapsed="false">
      <c r="A2840" s="0" t="n">
        <v>2838</v>
      </c>
      <c r="B2840" s="0" t="n">
        <v>4</v>
      </c>
      <c r="C2840" s="0" t="n">
        <v>119</v>
      </c>
      <c r="D2840" s="0" t="n">
        <v>5</v>
      </c>
      <c r="E2840" s="0" t="n">
        <v>0</v>
      </c>
      <c r="F2840" s="0" t="n">
        <v>0</v>
      </c>
      <c r="G2840" s="0" t="n">
        <v>0.15887</v>
      </c>
      <c r="H2840" s="0" t="n">
        <v>197600</v>
      </c>
    </row>
    <row r="2841" customFormat="false" ht="15" hidden="false" customHeight="false" outlineLevel="0" collapsed="false">
      <c r="A2841" s="0" t="n">
        <v>2839</v>
      </c>
      <c r="B2841" s="0" t="n">
        <v>4</v>
      </c>
      <c r="C2841" s="0" t="n">
        <v>119</v>
      </c>
      <c r="D2841" s="0" t="n">
        <v>6</v>
      </c>
      <c r="E2841" s="0" t="n">
        <v>0</v>
      </c>
      <c r="F2841" s="0" t="n">
        <v>0.054308</v>
      </c>
      <c r="G2841" s="0" t="n">
        <v>0.122617</v>
      </c>
      <c r="H2841" s="0" t="n">
        <v>197600</v>
      </c>
    </row>
    <row r="2842" customFormat="false" ht="15" hidden="false" customHeight="false" outlineLevel="0" collapsed="false">
      <c r="A2842" s="0" t="n">
        <v>2840</v>
      </c>
      <c r="B2842" s="0" t="n">
        <v>4</v>
      </c>
      <c r="C2842" s="0" t="n">
        <v>119</v>
      </c>
      <c r="D2842" s="0" t="n">
        <v>7</v>
      </c>
      <c r="E2842" s="0" t="n">
        <v>1</v>
      </c>
      <c r="F2842" s="0" t="n">
        <v>0.328182</v>
      </c>
      <c r="G2842" s="0" t="n">
        <v>0.11965</v>
      </c>
      <c r="H2842" s="0" t="n">
        <v>197400</v>
      </c>
    </row>
    <row r="2843" customFormat="false" ht="15" hidden="false" customHeight="false" outlineLevel="0" collapsed="false">
      <c r="A2843" s="0" t="n">
        <v>2841</v>
      </c>
      <c r="B2843" s="0" t="n">
        <v>4</v>
      </c>
      <c r="C2843" s="0" t="n">
        <v>119</v>
      </c>
      <c r="D2843" s="0" t="n">
        <v>8</v>
      </c>
      <c r="E2843" s="0" t="n">
        <v>1</v>
      </c>
      <c r="F2843" s="0" t="n">
        <v>0.658632</v>
      </c>
      <c r="G2843" s="0" t="n">
        <v>0.153124</v>
      </c>
      <c r="H2843" s="0" t="n">
        <v>197200</v>
      </c>
    </row>
    <row r="2844" customFormat="false" ht="15" hidden="false" customHeight="false" outlineLevel="0" collapsed="false">
      <c r="A2844" s="0" t="n">
        <v>2842</v>
      </c>
      <c r="B2844" s="0" t="n">
        <v>4</v>
      </c>
      <c r="C2844" s="0" t="n">
        <v>119</v>
      </c>
      <c r="D2844" s="0" t="n">
        <v>9</v>
      </c>
      <c r="E2844" s="0" t="n">
        <v>0</v>
      </c>
      <c r="F2844" s="0" t="n">
        <v>0.979947</v>
      </c>
      <c r="G2844" s="0" t="n">
        <v>0.143764</v>
      </c>
      <c r="H2844" s="0" t="n">
        <v>197200</v>
      </c>
    </row>
    <row r="2845" customFormat="false" ht="15" hidden="false" customHeight="false" outlineLevel="0" collapsed="false">
      <c r="A2845" s="0" t="n">
        <v>2843</v>
      </c>
      <c r="B2845" s="0" t="n">
        <v>4</v>
      </c>
      <c r="C2845" s="0" t="n">
        <v>119</v>
      </c>
      <c r="D2845" s="0" t="n">
        <v>10</v>
      </c>
      <c r="E2845" s="0" t="n">
        <v>0</v>
      </c>
      <c r="F2845" s="0" t="n">
        <v>1</v>
      </c>
      <c r="G2845" s="0" t="n">
        <v>0.156494</v>
      </c>
      <c r="H2845" s="0" t="n">
        <v>197200</v>
      </c>
    </row>
    <row r="2846" customFormat="false" ht="15" hidden="false" customHeight="false" outlineLevel="0" collapsed="false">
      <c r="A2846" s="0" t="n">
        <v>2844</v>
      </c>
      <c r="B2846" s="0" t="n">
        <v>4</v>
      </c>
      <c r="C2846" s="0" t="n">
        <v>119</v>
      </c>
      <c r="D2846" s="0" t="n">
        <v>11</v>
      </c>
      <c r="E2846" s="0" t="n">
        <v>0</v>
      </c>
      <c r="F2846" s="0" t="n">
        <v>1</v>
      </c>
      <c r="G2846" s="0" t="n">
        <v>0.122109</v>
      </c>
      <c r="H2846" s="0" t="n">
        <v>197200</v>
      </c>
    </row>
    <row r="2847" customFormat="false" ht="15" hidden="false" customHeight="false" outlineLevel="0" collapsed="false">
      <c r="A2847" s="0" t="n">
        <v>2845</v>
      </c>
      <c r="B2847" s="0" t="n">
        <v>4</v>
      </c>
      <c r="C2847" s="0" t="n">
        <v>119</v>
      </c>
      <c r="D2847" s="0" t="n">
        <v>12</v>
      </c>
      <c r="E2847" s="0" t="n">
        <v>0</v>
      </c>
      <c r="F2847" s="0" t="n">
        <v>1</v>
      </c>
      <c r="G2847" s="0" t="n">
        <v>0.123512</v>
      </c>
      <c r="H2847" s="0" t="n">
        <v>197200</v>
      </c>
    </row>
    <row r="2848" customFormat="false" ht="15" hidden="false" customHeight="false" outlineLevel="0" collapsed="false">
      <c r="A2848" s="0" t="n">
        <v>2846</v>
      </c>
      <c r="B2848" s="0" t="n">
        <v>4</v>
      </c>
      <c r="C2848" s="0" t="n">
        <v>119</v>
      </c>
      <c r="D2848" s="0" t="n">
        <v>13</v>
      </c>
      <c r="E2848" s="0" t="n">
        <v>0</v>
      </c>
      <c r="F2848" s="0" t="n">
        <v>1</v>
      </c>
      <c r="G2848" s="0" t="n">
        <v>0.112032</v>
      </c>
      <c r="H2848" s="0" t="n">
        <v>197200</v>
      </c>
    </row>
    <row r="2849" customFormat="false" ht="15" hidden="false" customHeight="false" outlineLevel="0" collapsed="false">
      <c r="A2849" s="0" t="n">
        <v>2847</v>
      </c>
      <c r="B2849" s="0" t="n">
        <v>4</v>
      </c>
      <c r="C2849" s="0" t="n">
        <v>119</v>
      </c>
      <c r="D2849" s="0" t="n">
        <v>14</v>
      </c>
      <c r="E2849" s="0" t="n">
        <v>0</v>
      </c>
      <c r="F2849" s="0" t="n">
        <v>1</v>
      </c>
      <c r="G2849" s="0" t="n">
        <v>0.080637</v>
      </c>
      <c r="H2849" s="0" t="n">
        <v>197200</v>
      </c>
    </row>
    <row r="2850" customFormat="false" ht="15" hidden="false" customHeight="false" outlineLevel="0" collapsed="false">
      <c r="A2850" s="0" t="n">
        <v>2848</v>
      </c>
      <c r="B2850" s="0" t="n">
        <v>4</v>
      </c>
      <c r="C2850" s="0" t="n">
        <v>119</v>
      </c>
      <c r="D2850" s="0" t="n">
        <v>15</v>
      </c>
      <c r="E2850" s="0" t="n">
        <v>0</v>
      </c>
      <c r="F2850" s="0" t="n">
        <v>0.979947</v>
      </c>
      <c r="G2850" s="0" t="n">
        <v>0.114326</v>
      </c>
      <c r="H2850" s="0" t="n">
        <v>197200</v>
      </c>
    </row>
    <row r="2851" customFormat="false" ht="15" hidden="false" customHeight="false" outlineLevel="0" collapsed="false">
      <c r="A2851" s="0" t="n">
        <v>2849</v>
      </c>
      <c r="B2851" s="0" t="n">
        <v>4</v>
      </c>
      <c r="C2851" s="0" t="n">
        <v>119</v>
      </c>
      <c r="D2851" s="0" t="n">
        <v>16</v>
      </c>
      <c r="E2851" s="0" t="n">
        <v>0</v>
      </c>
      <c r="F2851" s="0" t="n">
        <v>0.658632</v>
      </c>
      <c r="G2851" s="0" t="n">
        <v>0.123265</v>
      </c>
      <c r="H2851" s="0" t="n">
        <v>197200</v>
      </c>
    </row>
    <row r="2852" customFormat="false" ht="15" hidden="false" customHeight="false" outlineLevel="0" collapsed="false">
      <c r="A2852" s="0" t="n">
        <v>2850</v>
      </c>
      <c r="B2852" s="0" t="n">
        <v>4</v>
      </c>
      <c r="C2852" s="0" t="n">
        <v>119</v>
      </c>
      <c r="D2852" s="0" t="n">
        <v>17</v>
      </c>
      <c r="E2852" s="0" t="n">
        <v>0</v>
      </c>
      <c r="F2852" s="0" t="n">
        <v>0.328182</v>
      </c>
      <c r="G2852" s="0" t="n">
        <v>0.108322</v>
      </c>
      <c r="H2852" s="0" t="n">
        <v>197200</v>
      </c>
    </row>
    <row r="2853" customFormat="false" ht="15" hidden="false" customHeight="false" outlineLevel="0" collapsed="false">
      <c r="A2853" s="0" t="n">
        <v>2851</v>
      </c>
      <c r="B2853" s="0" t="n">
        <v>4</v>
      </c>
      <c r="C2853" s="0" t="n">
        <v>119</v>
      </c>
      <c r="D2853" s="0" t="n">
        <v>18</v>
      </c>
      <c r="E2853" s="0" t="n">
        <v>0</v>
      </c>
      <c r="F2853" s="0" t="n">
        <v>0.054308</v>
      </c>
      <c r="G2853" s="0" t="n">
        <v>0.119417</v>
      </c>
      <c r="H2853" s="0" t="n">
        <v>197200</v>
      </c>
    </row>
    <row r="2854" customFormat="false" ht="15" hidden="false" customHeight="false" outlineLevel="0" collapsed="false">
      <c r="A2854" s="0" t="n">
        <v>2852</v>
      </c>
      <c r="B2854" s="0" t="n">
        <v>4</v>
      </c>
      <c r="C2854" s="0" t="n">
        <v>119</v>
      </c>
      <c r="D2854" s="0" t="n">
        <v>19</v>
      </c>
      <c r="E2854" s="0" t="n">
        <v>1</v>
      </c>
      <c r="F2854" s="0" t="n">
        <v>0</v>
      </c>
      <c r="G2854" s="0" t="n">
        <v>0.117581</v>
      </c>
      <c r="H2854" s="0" t="n">
        <v>197000</v>
      </c>
    </row>
    <row r="2855" customFormat="false" ht="15" hidden="false" customHeight="false" outlineLevel="0" collapsed="false">
      <c r="A2855" s="0" t="n">
        <v>2853</v>
      </c>
      <c r="B2855" s="0" t="n">
        <v>4</v>
      </c>
      <c r="C2855" s="0" t="n">
        <v>119</v>
      </c>
      <c r="D2855" s="0" t="n">
        <v>20</v>
      </c>
      <c r="E2855" s="0" t="n">
        <v>1</v>
      </c>
      <c r="F2855" s="0" t="n">
        <v>0</v>
      </c>
      <c r="G2855" s="0" t="n">
        <v>0.10556</v>
      </c>
      <c r="H2855" s="0" t="n">
        <v>196800</v>
      </c>
    </row>
    <row r="2856" customFormat="false" ht="15" hidden="false" customHeight="false" outlineLevel="0" collapsed="false">
      <c r="A2856" s="0" t="n">
        <v>2854</v>
      </c>
      <c r="B2856" s="0" t="n">
        <v>4</v>
      </c>
      <c r="C2856" s="0" t="n">
        <v>119</v>
      </c>
      <c r="D2856" s="0" t="n">
        <v>21</v>
      </c>
      <c r="E2856" s="0" t="n">
        <v>0</v>
      </c>
      <c r="F2856" s="0" t="n">
        <v>0</v>
      </c>
      <c r="G2856" s="0" t="n">
        <v>0.194351</v>
      </c>
      <c r="H2856" s="0" t="n">
        <v>196800</v>
      </c>
    </row>
    <row r="2857" customFormat="false" ht="15" hidden="false" customHeight="false" outlineLevel="0" collapsed="false">
      <c r="A2857" s="0" t="n">
        <v>2855</v>
      </c>
      <c r="B2857" s="0" t="n">
        <v>4</v>
      </c>
      <c r="C2857" s="0" t="n">
        <v>119</v>
      </c>
      <c r="D2857" s="0" t="n">
        <v>22</v>
      </c>
      <c r="E2857" s="0" t="n">
        <v>0</v>
      </c>
      <c r="F2857" s="0" t="n">
        <v>0</v>
      </c>
      <c r="G2857" s="0" t="n">
        <v>0.250328</v>
      </c>
      <c r="H2857" s="0" t="n">
        <v>196800</v>
      </c>
    </row>
    <row r="2858" customFormat="false" ht="15" hidden="false" customHeight="false" outlineLevel="0" collapsed="false">
      <c r="A2858" s="0" t="n">
        <v>2856</v>
      </c>
      <c r="B2858" s="0" t="n">
        <v>4</v>
      </c>
      <c r="C2858" s="0" t="n">
        <v>119</v>
      </c>
      <c r="D2858" s="0" t="n">
        <v>23</v>
      </c>
      <c r="E2858" s="0" t="n">
        <v>0</v>
      </c>
      <c r="F2858" s="0" t="n">
        <v>0</v>
      </c>
      <c r="G2858" s="0" t="n">
        <v>0.327121</v>
      </c>
      <c r="H2858" s="0" t="n">
        <v>196800</v>
      </c>
    </row>
    <row r="2859" customFormat="false" ht="15" hidden="false" customHeight="false" outlineLevel="0" collapsed="false">
      <c r="A2859" s="0" t="n">
        <v>2857</v>
      </c>
      <c r="B2859" s="0" t="n">
        <v>4</v>
      </c>
      <c r="C2859" s="0" t="n">
        <v>120</v>
      </c>
      <c r="D2859" s="0" t="n">
        <v>0</v>
      </c>
      <c r="E2859" s="0" t="n">
        <v>0</v>
      </c>
      <c r="F2859" s="0" t="n">
        <v>0</v>
      </c>
      <c r="G2859" s="0" t="n">
        <v>0.38522</v>
      </c>
      <c r="H2859" s="0" t="n">
        <v>196800</v>
      </c>
    </row>
    <row r="2860" customFormat="false" ht="15" hidden="false" customHeight="false" outlineLevel="0" collapsed="false">
      <c r="A2860" s="0" t="n">
        <v>2858</v>
      </c>
      <c r="B2860" s="0" t="n">
        <v>4</v>
      </c>
      <c r="C2860" s="0" t="n">
        <v>120</v>
      </c>
      <c r="D2860" s="0" t="n">
        <v>1</v>
      </c>
      <c r="E2860" s="0" t="n">
        <v>0</v>
      </c>
      <c r="F2860" s="0" t="n">
        <v>0</v>
      </c>
      <c r="G2860" s="0" t="n">
        <v>0.363804</v>
      </c>
      <c r="H2860" s="0" t="n">
        <v>196800</v>
      </c>
    </row>
    <row r="2861" customFormat="false" ht="15" hidden="false" customHeight="false" outlineLevel="0" collapsed="false">
      <c r="A2861" s="0" t="n">
        <v>2859</v>
      </c>
      <c r="B2861" s="0" t="n">
        <v>4</v>
      </c>
      <c r="C2861" s="0" t="n">
        <v>120</v>
      </c>
      <c r="D2861" s="0" t="n">
        <v>2</v>
      </c>
      <c r="E2861" s="0" t="n">
        <v>0</v>
      </c>
      <c r="F2861" s="0" t="n">
        <v>0</v>
      </c>
      <c r="G2861" s="0" t="n">
        <v>0.270244</v>
      </c>
      <c r="H2861" s="0" t="n">
        <v>196800</v>
      </c>
    </row>
    <row r="2862" customFormat="false" ht="15" hidden="false" customHeight="false" outlineLevel="0" collapsed="false">
      <c r="A2862" s="0" t="n">
        <v>2860</v>
      </c>
      <c r="B2862" s="0" t="n">
        <v>4</v>
      </c>
      <c r="C2862" s="0" t="n">
        <v>120</v>
      </c>
      <c r="D2862" s="0" t="n">
        <v>3</v>
      </c>
      <c r="E2862" s="0" t="n">
        <v>0</v>
      </c>
      <c r="F2862" s="0" t="n">
        <v>0</v>
      </c>
      <c r="G2862" s="0" t="n">
        <v>0.306436</v>
      </c>
      <c r="H2862" s="0" t="n">
        <v>196800</v>
      </c>
    </row>
    <row r="2863" customFormat="false" ht="15" hidden="false" customHeight="false" outlineLevel="0" collapsed="false">
      <c r="A2863" s="0" t="n">
        <v>2861</v>
      </c>
      <c r="B2863" s="0" t="n">
        <v>4</v>
      </c>
      <c r="C2863" s="0" t="n">
        <v>120</v>
      </c>
      <c r="D2863" s="0" t="n">
        <v>4</v>
      </c>
      <c r="E2863" s="0" t="n">
        <v>0</v>
      </c>
      <c r="F2863" s="0" t="n">
        <v>0</v>
      </c>
      <c r="G2863" s="0" t="n">
        <v>0.356563</v>
      </c>
      <c r="H2863" s="0" t="n">
        <v>196800</v>
      </c>
    </row>
    <row r="2864" customFormat="false" ht="15" hidden="false" customHeight="false" outlineLevel="0" collapsed="false">
      <c r="A2864" s="0" t="n">
        <v>2862</v>
      </c>
      <c r="B2864" s="0" t="n">
        <v>4</v>
      </c>
      <c r="C2864" s="0" t="n">
        <v>120</v>
      </c>
      <c r="D2864" s="0" t="n">
        <v>5</v>
      </c>
      <c r="E2864" s="0" t="n">
        <v>0</v>
      </c>
      <c r="F2864" s="0" t="n">
        <v>0</v>
      </c>
      <c r="G2864" s="0" t="n">
        <v>0.404039</v>
      </c>
      <c r="H2864" s="0" t="n">
        <v>196800</v>
      </c>
    </row>
    <row r="2865" customFormat="false" ht="15" hidden="false" customHeight="false" outlineLevel="0" collapsed="false">
      <c r="A2865" s="0" t="n">
        <v>2863</v>
      </c>
      <c r="B2865" s="0" t="n">
        <v>4</v>
      </c>
      <c r="C2865" s="0" t="n">
        <v>120</v>
      </c>
      <c r="D2865" s="0" t="n">
        <v>6</v>
      </c>
      <c r="E2865" s="0" t="n">
        <v>0</v>
      </c>
      <c r="F2865" s="0" t="n">
        <v>0.054685</v>
      </c>
      <c r="G2865" s="0" t="n">
        <v>0.393492</v>
      </c>
      <c r="H2865" s="0" t="n">
        <v>196800</v>
      </c>
    </row>
    <row r="2866" customFormat="false" ht="15" hidden="false" customHeight="false" outlineLevel="0" collapsed="false">
      <c r="A2866" s="0" t="n">
        <v>2864</v>
      </c>
      <c r="B2866" s="0" t="n">
        <v>4</v>
      </c>
      <c r="C2866" s="0" t="n">
        <v>120</v>
      </c>
      <c r="D2866" s="0" t="n">
        <v>7</v>
      </c>
      <c r="E2866" s="0" t="n">
        <v>1</v>
      </c>
      <c r="F2866" s="0" t="n">
        <v>0.330465</v>
      </c>
      <c r="G2866" s="0" t="n">
        <v>0.471331</v>
      </c>
      <c r="H2866" s="0" t="n">
        <v>196600</v>
      </c>
    </row>
    <row r="2867" customFormat="false" ht="15" hidden="false" customHeight="false" outlineLevel="0" collapsed="false">
      <c r="A2867" s="0" t="n">
        <v>2865</v>
      </c>
      <c r="B2867" s="0" t="n">
        <v>4</v>
      </c>
      <c r="C2867" s="0" t="n">
        <v>120</v>
      </c>
      <c r="D2867" s="0" t="n">
        <v>8</v>
      </c>
      <c r="E2867" s="0" t="n">
        <v>1</v>
      </c>
      <c r="F2867" s="0" t="n">
        <v>0.663212</v>
      </c>
      <c r="G2867" s="0" t="n">
        <v>0.404185</v>
      </c>
      <c r="H2867" s="0" t="n">
        <v>196400</v>
      </c>
    </row>
    <row r="2868" customFormat="false" ht="15" hidden="false" customHeight="false" outlineLevel="0" collapsed="false">
      <c r="A2868" s="0" t="n">
        <v>2866</v>
      </c>
      <c r="B2868" s="0" t="n">
        <v>4</v>
      </c>
      <c r="C2868" s="0" t="n">
        <v>120</v>
      </c>
      <c r="D2868" s="0" t="n">
        <v>9</v>
      </c>
      <c r="E2868" s="0" t="n">
        <v>0</v>
      </c>
      <c r="F2868" s="0" t="n">
        <v>0.986762</v>
      </c>
      <c r="G2868" s="0" t="n">
        <v>0.540703</v>
      </c>
      <c r="H2868" s="0" t="n">
        <v>196400</v>
      </c>
    </row>
    <row r="2869" customFormat="false" ht="15" hidden="false" customHeight="false" outlineLevel="0" collapsed="false">
      <c r="A2869" s="0" t="n">
        <v>2867</v>
      </c>
      <c r="B2869" s="0" t="n">
        <v>4</v>
      </c>
      <c r="C2869" s="0" t="n">
        <v>120</v>
      </c>
      <c r="D2869" s="0" t="n">
        <v>10</v>
      </c>
      <c r="E2869" s="0" t="n">
        <v>0</v>
      </c>
      <c r="F2869" s="0" t="n">
        <v>1</v>
      </c>
      <c r="G2869" s="0" t="n">
        <v>0.586985</v>
      </c>
      <c r="H2869" s="0" t="n">
        <v>196400</v>
      </c>
    </row>
    <row r="2870" customFormat="false" ht="15" hidden="false" customHeight="false" outlineLevel="0" collapsed="false">
      <c r="A2870" s="0" t="n">
        <v>2868</v>
      </c>
      <c r="B2870" s="0" t="n">
        <v>4</v>
      </c>
      <c r="C2870" s="0" t="n">
        <v>120</v>
      </c>
      <c r="D2870" s="0" t="n">
        <v>11</v>
      </c>
      <c r="E2870" s="0" t="n">
        <v>0</v>
      </c>
      <c r="F2870" s="0" t="n">
        <v>1</v>
      </c>
      <c r="G2870" s="0" t="n">
        <v>0.697298</v>
      </c>
      <c r="H2870" s="0" t="n">
        <v>196400</v>
      </c>
    </row>
    <row r="2871" customFormat="false" ht="15" hidden="false" customHeight="false" outlineLevel="0" collapsed="false">
      <c r="A2871" s="0" t="n">
        <v>2869</v>
      </c>
      <c r="B2871" s="0" t="n">
        <v>4</v>
      </c>
      <c r="C2871" s="0" t="n">
        <v>120</v>
      </c>
      <c r="D2871" s="0" t="n">
        <v>12</v>
      </c>
      <c r="E2871" s="0" t="n">
        <v>0</v>
      </c>
      <c r="F2871" s="0" t="n">
        <v>1</v>
      </c>
      <c r="G2871" s="0" t="n">
        <v>0.536117</v>
      </c>
      <c r="H2871" s="0" t="n">
        <v>196400</v>
      </c>
    </row>
    <row r="2872" customFormat="false" ht="15" hidden="false" customHeight="false" outlineLevel="0" collapsed="false">
      <c r="A2872" s="0" t="n">
        <v>2870</v>
      </c>
      <c r="B2872" s="0" t="n">
        <v>4</v>
      </c>
      <c r="C2872" s="0" t="n">
        <v>120</v>
      </c>
      <c r="D2872" s="0" t="n">
        <v>13</v>
      </c>
      <c r="E2872" s="0" t="n">
        <v>0</v>
      </c>
      <c r="F2872" s="0" t="n">
        <v>1</v>
      </c>
      <c r="G2872" s="0" t="n">
        <v>0.623614</v>
      </c>
      <c r="H2872" s="0" t="n">
        <v>196400</v>
      </c>
    </row>
    <row r="2873" customFormat="false" ht="15" hidden="false" customHeight="false" outlineLevel="0" collapsed="false">
      <c r="A2873" s="0" t="n">
        <v>2871</v>
      </c>
      <c r="B2873" s="0" t="n">
        <v>4</v>
      </c>
      <c r="C2873" s="0" t="n">
        <v>120</v>
      </c>
      <c r="D2873" s="0" t="n">
        <v>14</v>
      </c>
      <c r="E2873" s="0" t="n">
        <v>0</v>
      </c>
      <c r="F2873" s="0" t="n">
        <v>1</v>
      </c>
      <c r="G2873" s="0" t="n">
        <v>0.631352</v>
      </c>
      <c r="H2873" s="0" t="n">
        <v>196400</v>
      </c>
    </row>
    <row r="2874" customFormat="false" ht="15" hidden="false" customHeight="false" outlineLevel="0" collapsed="false">
      <c r="A2874" s="0" t="n">
        <v>2872</v>
      </c>
      <c r="B2874" s="0" t="n">
        <v>4</v>
      </c>
      <c r="C2874" s="0" t="n">
        <v>120</v>
      </c>
      <c r="D2874" s="0" t="n">
        <v>15</v>
      </c>
      <c r="E2874" s="0" t="n">
        <v>0</v>
      </c>
      <c r="F2874" s="0" t="n">
        <v>0.986762</v>
      </c>
      <c r="G2874" s="0" t="n">
        <v>0.687731</v>
      </c>
      <c r="H2874" s="0" t="n">
        <v>196400</v>
      </c>
    </row>
    <row r="2875" customFormat="false" ht="15" hidden="false" customHeight="false" outlineLevel="0" collapsed="false">
      <c r="A2875" s="0" t="n">
        <v>2873</v>
      </c>
      <c r="B2875" s="0" t="n">
        <v>4</v>
      </c>
      <c r="C2875" s="0" t="n">
        <v>120</v>
      </c>
      <c r="D2875" s="0" t="n">
        <v>16</v>
      </c>
      <c r="E2875" s="0" t="n">
        <v>0</v>
      </c>
      <c r="F2875" s="0" t="n">
        <v>0.663212</v>
      </c>
      <c r="G2875" s="0" t="n">
        <v>0.715729</v>
      </c>
      <c r="H2875" s="0" t="n">
        <v>196400</v>
      </c>
    </row>
    <row r="2876" customFormat="false" ht="15" hidden="false" customHeight="false" outlineLevel="0" collapsed="false">
      <c r="A2876" s="0" t="n">
        <v>2874</v>
      </c>
      <c r="B2876" s="0" t="n">
        <v>4</v>
      </c>
      <c r="C2876" s="0" t="n">
        <v>120</v>
      </c>
      <c r="D2876" s="0" t="n">
        <v>17</v>
      </c>
      <c r="E2876" s="0" t="n">
        <v>0</v>
      </c>
      <c r="F2876" s="0" t="n">
        <v>0.330465</v>
      </c>
      <c r="G2876" s="0" t="n">
        <v>0.782906</v>
      </c>
      <c r="H2876" s="0" t="n">
        <v>196400</v>
      </c>
    </row>
    <row r="2877" customFormat="false" ht="15" hidden="false" customHeight="false" outlineLevel="0" collapsed="false">
      <c r="A2877" s="0" t="n">
        <v>2875</v>
      </c>
      <c r="B2877" s="0" t="n">
        <v>4</v>
      </c>
      <c r="C2877" s="0" t="n">
        <v>120</v>
      </c>
      <c r="D2877" s="0" t="n">
        <v>18</v>
      </c>
      <c r="E2877" s="0" t="n">
        <v>0</v>
      </c>
      <c r="F2877" s="0" t="n">
        <v>0.054685</v>
      </c>
      <c r="G2877" s="0" t="n">
        <v>0.952323</v>
      </c>
      <c r="H2877" s="0" t="n">
        <v>196400</v>
      </c>
    </row>
    <row r="2878" customFormat="false" ht="15" hidden="false" customHeight="false" outlineLevel="0" collapsed="false">
      <c r="A2878" s="0" t="n">
        <v>2876</v>
      </c>
      <c r="B2878" s="0" t="n">
        <v>4</v>
      </c>
      <c r="C2878" s="0" t="n">
        <v>120</v>
      </c>
      <c r="D2878" s="0" t="n">
        <v>19</v>
      </c>
      <c r="E2878" s="0" t="n">
        <v>1</v>
      </c>
      <c r="F2878" s="0" t="n">
        <v>0</v>
      </c>
      <c r="G2878" s="0" t="n">
        <v>1</v>
      </c>
      <c r="H2878" s="0" t="n">
        <v>196200</v>
      </c>
    </row>
    <row r="2879" customFormat="false" ht="15" hidden="false" customHeight="false" outlineLevel="0" collapsed="false">
      <c r="A2879" s="0" t="n">
        <v>2877</v>
      </c>
      <c r="B2879" s="0" t="n">
        <v>4</v>
      </c>
      <c r="C2879" s="0" t="n">
        <v>120</v>
      </c>
      <c r="D2879" s="0" t="n">
        <v>20</v>
      </c>
      <c r="E2879" s="0" t="n">
        <v>1</v>
      </c>
      <c r="F2879" s="0" t="n">
        <v>0</v>
      </c>
      <c r="G2879" s="0" t="n">
        <v>0.801774</v>
      </c>
      <c r="H2879" s="0" t="n">
        <v>196000</v>
      </c>
    </row>
    <row r="2880" customFormat="false" ht="15" hidden="false" customHeight="false" outlineLevel="0" collapsed="false">
      <c r="A2880" s="0" t="n">
        <v>2878</v>
      </c>
      <c r="B2880" s="0" t="n">
        <v>4</v>
      </c>
      <c r="C2880" s="0" t="n">
        <v>120</v>
      </c>
      <c r="D2880" s="0" t="n">
        <v>21</v>
      </c>
      <c r="E2880" s="0" t="n">
        <v>0</v>
      </c>
      <c r="F2880" s="0" t="n">
        <v>0</v>
      </c>
      <c r="G2880" s="0" t="n">
        <v>0.688592</v>
      </c>
      <c r="H2880" s="0" t="n">
        <v>196000</v>
      </c>
    </row>
    <row r="2881" customFormat="false" ht="15" hidden="false" customHeight="false" outlineLevel="0" collapsed="false">
      <c r="A2881" s="0" t="n">
        <v>2879</v>
      </c>
      <c r="B2881" s="0" t="n">
        <v>4</v>
      </c>
      <c r="C2881" s="0" t="n">
        <v>120</v>
      </c>
      <c r="D2881" s="0" t="n">
        <v>22</v>
      </c>
      <c r="E2881" s="0" t="n">
        <v>0</v>
      </c>
      <c r="F2881" s="0" t="n">
        <v>0</v>
      </c>
      <c r="G2881" s="0" t="n">
        <v>0.746359</v>
      </c>
      <c r="H2881" s="0" t="n">
        <v>196000</v>
      </c>
    </row>
    <row r="2882" customFormat="false" ht="15" hidden="false" customHeight="false" outlineLevel="0" collapsed="false">
      <c r="A2882" s="0" t="n">
        <v>2880</v>
      </c>
      <c r="B2882" s="0" t="n">
        <v>4</v>
      </c>
      <c r="C2882" s="0" t="n">
        <v>120</v>
      </c>
      <c r="D2882" s="0" t="n">
        <v>23</v>
      </c>
      <c r="E2882" s="0" t="n">
        <v>0</v>
      </c>
      <c r="F2882" s="0" t="n">
        <v>0</v>
      </c>
      <c r="G2882" s="0" t="n">
        <v>0.564928</v>
      </c>
      <c r="H2882" s="0" t="n">
        <v>196000</v>
      </c>
    </row>
    <row r="2883" customFormat="false" ht="15" hidden="false" customHeight="false" outlineLevel="0" collapsed="false">
      <c r="A2883" s="0" t="n">
        <v>2881</v>
      </c>
      <c r="B2883" s="0" t="n">
        <v>5</v>
      </c>
      <c r="C2883" s="0" t="n">
        <v>121</v>
      </c>
      <c r="D2883" s="0" t="n">
        <v>0</v>
      </c>
      <c r="E2883" s="0" t="n">
        <v>0</v>
      </c>
      <c r="F2883" s="0" t="n">
        <v>0</v>
      </c>
      <c r="G2883" s="0" t="n">
        <v>0.462483</v>
      </c>
      <c r="H2883" s="0" t="n">
        <v>196000</v>
      </c>
    </row>
    <row r="2884" customFormat="false" ht="15" hidden="false" customHeight="false" outlineLevel="0" collapsed="false">
      <c r="A2884" s="0" t="n">
        <v>2882</v>
      </c>
      <c r="B2884" s="0" t="n">
        <v>5</v>
      </c>
      <c r="C2884" s="0" t="n">
        <v>121</v>
      </c>
      <c r="D2884" s="0" t="n">
        <v>1</v>
      </c>
      <c r="E2884" s="0" t="n">
        <v>0</v>
      </c>
      <c r="F2884" s="0" t="n">
        <v>0</v>
      </c>
      <c r="G2884" s="0" t="n">
        <v>0.511073</v>
      </c>
      <c r="H2884" s="0" t="n">
        <v>196000</v>
      </c>
    </row>
    <row r="2885" customFormat="false" ht="15" hidden="false" customHeight="false" outlineLevel="0" collapsed="false">
      <c r="A2885" s="0" t="n">
        <v>2883</v>
      </c>
      <c r="B2885" s="0" t="n">
        <v>5</v>
      </c>
      <c r="C2885" s="0" t="n">
        <v>121</v>
      </c>
      <c r="D2885" s="0" t="n">
        <v>2</v>
      </c>
      <c r="E2885" s="0" t="n">
        <v>0</v>
      </c>
      <c r="F2885" s="0" t="n">
        <v>0</v>
      </c>
      <c r="G2885" s="0" t="n">
        <v>0.471183</v>
      </c>
      <c r="H2885" s="0" t="n">
        <v>196000</v>
      </c>
    </row>
    <row r="2886" customFormat="false" ht="15" hidden="false" customHeight="false" outlineLevel="0" collapsed="false">
      <c r="A2886" s="0" t="n">
        <v>2884</v>
      </c>
      <c r="B2886" s="0" t="n">
        <v>5</v>
      </c>
      <c r="C2886" s="0" t="n">
        <v>121</v>
      </c>
      <c r="D2886" s="0" t="n">
        <v>3</v>
      </c>
      <c r="E2886" s="0" t="n">
        <v>0</v>
      </c>
      <c r="F2886" s="0" t="n">
        <v>0</v>
      </c>
      <c r="G2886" s="0" t="n">
        <v>0.506581</v>
      </c>
      <c r="H2886" s="0" t="n">
        <v>196000</v>
      </c>
    </row>
    <row r="2887" customFormat="false" ht="15" hidden="false" customHeight="false" outlineLevel="0" collapsed="false">
      <c r="A2887" s="0" t="n">
        <v>2885</v>
      </c>
      <c r="B2887" s="0" t="n">
        <v>5</v>
      </c>
      <c r="C2887" s="0" t="n">
        <v>121</v>
      </c>
      <c r="D2887" s="0" t="n">
        <v>4</v>
      </c>
      <c r="E2887" s="0" t="n">
        <v>0</v>
      </c>
      <c r="F2887" s="0" t="n">
        <v>0</v>
      </c>
      <c r="G2887" s="0" t="n">
        <v>0.853424</v>
      </c>
      <c r="H2887" s="0" t="n">
        <v>196000</v>
      </c>
    </row>
    <row r="2888" customFormat="false" ht="15" hidden="false" customHeight="false" outlineLevel="0" collapsed="false">
      <c r="A2888" s="0" t="n">
        <v>2886</v>
      </c>
      <c r="B2888" s="0" t="n">
        <v>5</v>
      </c>
      <c r="C2888" s="0" t="n">
        <v>121</v>
      </c>
      <c r="D2888" s="0" t="n">
        <v>5</v>
      </c>
      <c r="E2888" s="0" t="n">
        <v>0</v>
      </c>
      <c r="F2888" s="0" t="n">
        <v>0</v>
      </c>
      <c r="G2888" s="0" t="n">
        <v>0.766426</v>
      </c>
      <c r="H2888" s="0" t="n">
        <v>196000</v>
      </c>
    </row>
    <row r="2889" customFormat="false" ht="15" hidden="false" customHeight="false" outlineLevel="0" collapsed="false">
      <c r="A2889" s="0" t="n">
        <v>2887</v>
      </c>
      <c r="B2889" s="0" t="n">
        <v>5</v>
      </c>
      <c r="C2889" s="0" t="n">
        <v>121</v>
      </c>
      <c r="D2889" s="0" t="n">
        <v>6</v>
      </c>
      <c r="E2889" s="0" t="n">
        <v>0</v>
      </c>
      <c r="F2889" s="0" t="n">
        <v>0.128193</v>
      </c>
      <c r="G2889" s="0" t="n">
        <v>0.839844</v>
      </c>
      <c r="H2889" s="0" t="n">
        <v>196000</v>
      </c>
    </row>
    <row r="2890" customFormat="false" ht="15" hidden="false" customHeight="false" outlineLevel="0" collapsed="false">
      <c r="A2890" s="0" t="n">
        <v>2888</v>
      </c>
      <c r="B2890" s="0" t="n">
        <v>5</v>
      </c>
      <c r="C2890" s="0" t="n">
        <v>121</v>
      </c>
      <c r="D2890" s="0" t="n">
        <v>7</v>
      </c>
      <c r="E2890" s="0" t="n">
        <v>1</v>
      </c>
      <c r="F2890" s="0" t="n">
        <v>0.437944</v>
      </c>
      <c r="G2890" s="0" t="n">
        <v>0.540747</v>
      </c>
      <c r="H2890" s="0" t="n">
        <v>195800</v>
      </c>
    </row>
    <row r="2891" customFormat="false" ht="15" hidden="false" customHeight="false" outlineLevel="0" collapsed="false">
      <c r="A2891" s="0" t="n">
        <v>2889</v>
      </c>
      <c r="B2891" s="0" t="n">
        <v>5</v>
      </c>
      <c r="C2891" s="0" t="n">
        <v>121</v>
      </c>
      <c r="D2891" s="0" t="n">
        <v>8</v>
      </c>
      <c r="E2891" s="0" t="n">
        <v>1</v>
      </c>
      <c r="F2891" s="0" t="n">
        <v>0.785808</v>
      </c>
      <c r="G2891" s="0" t="n">
        <v>0.469107</v>
      </c>
      <c r="H2891" s="0" t="n">
        <v>195600</v>
      </c>
    </row>
    <row r="2892" customFormat="false" ht="15" hidden="false" customHeight="false" outlineLevel="0" collapsed="false">
      <c r="A2892" s="0" t="n">
        <v>2890</v>
      </c>
      <c r="B2892" s="0" t="n">
        <v>5</v>
      </c>
      <c r="C2892" s="0" t="n">
        <v>121</v>
      </c>
      <c r="D2892" s="0" t="n">
        <v>9</v>
      </c>
      <c r="E2892" s="0" t="n">
        <v>0</v>
      </c>
      <c r="F2892" s="0" t="n">
        <v>1</v>
      </c>
      <c r="G2892" s="0" t="n">
        <v>0.423824</v>
      </c>
      <c r="H2892" s="0" t="n">
        <v>195600</v>
      </c>
    </row>
    <row r="2893" customFormat="false" ht="15" hidden="false" customHeight="false" outlineLevel="0" collapsed="false">
      <c r="A2893" s="0" t="n">
        <v>2891</v>
      </c>
      <c r="B2893" s="0" t="n">
        <v>5</v>
      </c>
      <c r="C2893" s="0" t="n">
        <v>121</v>
      </c>
      <c r="D2893" s="0" t="n">
        <v>10</v>
      </c>
      <c r="E2893" s="0" t="n">
        <v>0</v>
      </c>
      <c r="F2893" s="0" t="n">
        <v>1</v>
      </c>
      <c r="G2893" s="0" t="n">
        <v>0.458859</v>
      </c>
      <c r="H2893" s="0" t="n">
        <v>195600</v>
      </c>
    </row>
    <row r="2894" customFormat="false" ht="15" hidden="false" customHeight="false" outlineLevel="0" collapsed="false">
      <c r="A2894" s="0" t="n">
        <v>2892</v>
      </c>
      <c r="B2894" s="0" t="n">
        <v>5</v>
      </c>
      <c r="C2894" s="0" t="n">
        <v>121</v>
      </c>
      <c r="D2894" s="0" t="n">
        <v>11</v>
      </c>
      <c r="E2894" s="0" t="n">
        <v>0</v>
      </c>
      <c r="F2894" s="0" t="n">
        <v>1</v>
      </c>
      <c r="G2894" s="0" t="n">
        <v>0.498767</v>
      </c>
      <c r="H2894" s="0" t="n">
        <v>195600</v>
      </c>
    </row>
    <row r="2895" customFormat="false" ht="15" hidden="false" customHeight="false" outlineLevel="0" collapsed="false">
      <c r="A2895" s="0" t="n">
        <v>2893</v>
      </c>
      <c r="B2895" s="0" t="n">
        <v>5</v>
      </c>
      <c r="C2895" s="0" t="n">
        <v>121</v>
      </c>
      <c r="D2895" s="0" t="n">
        <v>12</v>
      </c>
      <c r="E2895" s="0" t="n">
        <v>0</v>
      </c>
      <c r="F2895" s="0" t="n">
        <v>1</v>
      </c>
      <c r="G2895" s="0" t="n">
        <v>0.578569</v>
      </c>
      <c r="H2895" s="0" t="n">
        <v>195600</v>
      </c>
    </row>
    <row r="2896" customFormat="false" ht="15" hidden="false" customHeight="false" outlineLevel="0" collapsed="false">
      <c r="A2896" s="0" t="n">
        <v>2894</v>
      </c>
      <c r="B2896" s="0" t="n">
        <v>5</v>
      </c>
      <c r="C2896" s="0" t="n">
        <v>121</v>
      </c>
      <c r="D2896" s="0" t="n">
        <v>13</v>
      </c>
      <c r="E2896" s="0" t="n">
        <v>0</v>
      </c>
      <c r="F2896" s="0" t="n">
        <v>1</v>
      </c>
      <c r="G2896" s="0" t="n">
        <v>0.459029</v>
      </c>
      <c r="H2896" s="0" t="n">
        <v>195600</v>
      </c>
    </row>
    <row r="2897" customFormat="false" ht="15" hidden="false" customHeight="false" outlineLevel="0" collapsed="false">
      <c r="A2897" s="0" t="n">
        <v>2895</v>
      </c>
      <c r="B2897" s="0" t="n">
        <v>5</v>
      </c>
      <c r="C2897" s="0" t="n">
        <v>121</v>
      </c>
      <c r="D2897" s="0" t="n">
        <v>14</v>
      </c>
      <c r="E2897" s="0" t="n">
        <v>0</v>
      </c>
      <c r="F2897" s="0" t="n">
        <v>1</v>
      </c>
      <c r="G2897" s="0" t="n">
        <v>0.519221</v>
      </c>
      <c r="H2897" s="0" t="n">
        <v>195600</v>
      </c>
    </row>
    <row r="2898" customFormat="false" ht="15" hidden="false" customHeight="false" outlineLevel="0" collapsed="false">
      <c r="A2898" s="0" t="n">
        <v>2896</v>
      </c>
      <c r="B2898" s="0" t="n">
        <v>5</v>
      </c>
      <c r="C2898" s="0" t="n">
        <v>121</v>
      </c>
      <c r="D2898" s="0" t="n">
        <v>15</v>
      </c>
      <c r="E2898" s="0" t="n">
        <v>0</v>
      </c>
      <c r="F2898" s="0" t="n">
        <v>1</v>
      </c>
      <c r="G2898" s="0" t="n">
        <v>0.274208</v>
      </c>
      <c r="H2898" s="0" t="n">
        <v>195600</v>
      </c>
    </row>
    <row r="2899" customFormat="false" ht="15" hidden="false" customHeight="false" outlineLevel="0" collapsed="false">
      <c r="A2899" s="0" t="n">
        <v>2897</v>
      </c>
      <c r="B2899" s="0" t="n">
        <v>5</v>
      </c>
      <c r="C2899" s="0" t="n">
        <v>121</v>
      </c>
      <c r="D2899" s="0" t="n">
        <v>16</v>
      </c>
      <c r="E2899" s="0" t="n">
        <v>0</v>
      </c>
      <c r="F2899" s="0" t="n">
        <v>0.785808</v>
      </c>
      <c r="G2899" s="0" t="n">
        <v>0.21919</v>
      </c>
      <c r="H2899" s="0" t="n">
        <v>195600</v>
      </c>
    </row>
    <row r="2900" customFormat="false" ht="15" hidden="false" customHeight="false" outlineLevel="0" collapsed="false">
      <c r="A2900" s="0" t="n">
        <v>2898</v>
      </c>
      <c r="B2900" s="0" t="n">
        <v>5</v>
      </c>
      <c r="C2900" s="0" t="n">
        <v>121</v>
      </c>
      <c r="D2900" s="0" t="n">
        <v>17</v>
      </c>
      <c r="E2900" s="0" t="n">
        <v>0</v>
      </c>
      <c r="F2900" s="0" t="n">
        <v>0.437944</v>
      </c>
      <c r="G2900" s="0" t="n">
        <v>0.178866</v>
      </c>
      <c r="H2900" s="0" t="n">
        <v>195600</v>
      </c>
    </row>
    <row r="2901" customFormat="false" ht="15" hidden="false" customHeight="false" outlineLevel="0" collapsed="false">
      <c r="A2901" s="0" t="n">
        <v>2899</v>
      </c>
      <c r="B2901" s="0" t="n">
        <v>5</v>
      </c>
      <c r="C2901" s="0" t="n">
        <v>121</v>
      </c>
      <c r="D2901" s="0" t="n">
        <v>18</v>
      </c>
      <c r="E2901" s="0" t="n">
        <v>0</v>
      </c>
      <c r="F2901" s="0" t="n">
        <v>0.128193</v>
      </c>
      <c r="G2901" s="0" t="n">
        <v>0.226153</v>
      </c>
      <c r="H2901" s="0" t="n">
        <v>195600</v>
      </c>
    </row>
    <row r="2902" customFormat="false" ht="15" hidden="false" customHeight="false" outlineLevel="0" collapsed="false">
      <c r="A2902" s="0" t="n">
        <v>2900</v>
      </c>
      <c r="B2902" s="0" t="n">
        <v>5</v>
      </c>
      <c r="C2902" s="0" t="n">
        <v>121</v>
      </c>
      <c r="D2902" s="0" t="n">
        <v>19</v>
      </c>
      <c r="E2902" s="0" t="n">
        <v>1</v>
      </c>
      <c r="F2902" s="0" t="n">
        <v>0</v>
      </c>
      <c r="G2902" s="0" t="n">
        <v>0.214882</v>
      </c>
      <c r="H2902" s="0" t="n">
        <v>195400</v>
      </c>
    </row>
    <row r="2903" customFormat="false" ht="15" hidden="false" customHeight="false" outlineLevel="0" collapsed="false">
      <c r="A2903" s="0" t="n">
        <v>2901</v>
      </c>
      <c r="B2903" s="0" t="n">
        <v>5</v>
      </c>
      <c r="C2903" s="0" t="n">
        <v>121</v>
      </c>
      <c r="D2903" s="0" t="n">
        <v>20</v>
      </c>
      <c r="E2903" s="0" t="n">
        <v>1</v>
      </c>
      <c r="F2903" s="0" t="n">
        <v>0</v>
      </c>
      <c r="G2903" s="0" t="n">
        <v>0.2217</v>
      </c>
      <c r="H2903" s="0" t="n">
        <v>195200</v>
      </c>
    </row>
    <row r="2904" customFormat="false" ht="15" hidden="false" customHeight="false" outlineLevel="0" collapsed="false">
      <c r="A2904" s="0" t="n">
        <v>2902</v>
      </c>
      <c r="B2904" s="0" t="n">
        <v>5</v>
      </c>
      <c r="C2904" s="0" t="n">
        <v>121</v>
      </c>
      <c r="D2904" s="0" t="n">
        <v>21</v>
      </c>
      <c r="E2904" s="0" t="n">
        <v>0</v>
      </c>
      <c r="F2904" s="0" t="n">
        <v>0</v>
      </c>
      <c r="G2904" s="0" t="n">
        <v>0.249292</v>
      </c>
      <c r="H2904" s="0" t="n">
        <v>195200</v>
      </c>
    </row>
    <row r="2905" customFormat="false" ht="15" hidden="false" customHeight="false" outlineLevel="0" collapsed="false">
      <c r="A2905" s="0" t="n">
        <v>2903</v>
      </c>
      <c r="B2905" s="0" t="n">
        <v>5</v>
      </c>
      <c r="C2905" s="0" t="n">
        <v>121</v>
      </c>
      <c r="D2905" s="0" t="n">
        <v>22</v>
      </c>
      <c r="E2905" s="0" t="n">
        <v>0</v>
      </c>
      <c r="F2905" s="0" t="n">
        <v>0</v>
      </c>
      <c r="G2905" s="0" t="n">
        <v>0.317386</v>
      </c>
      <c r="H2905" s="0" t="n">
        <v>195200</v>
      </c>
    </row>
    <row r="2906" customFormat="false" ht="15" hidden="false" customHeight="false" outlineLevel="0" collapsed="false">
      <c r="A2906" s="0" t="n">
        <v>2904</v>
      </c>
      <c r="B2906" s="0" t="n">
        <v>5</v>
      </c>
      <c r="C2906" s="0" t="n">
        <v>121</v>
      </c>
      <c r="D2906" s="0" t="n">
        <v>23</v>
      </c>
      <c r="E2906" s="0" t="n">
        <v>0</v>
      </c>
      <c r="F2906" s="0" t="n">
        <v>0</v>
      </c>
      <c r="G2906" s="0" t="n">
        <v>0.265785</v>
      </c>
      <c r="H2906" s="0" t="n">
        <v>195200</v>
      </c>
    </row>
    <row r="2907" customFormat="false" ht="15" hidden="false" customHeight="false" outlineLevel="0" collapsed="false">
      <c r="A2907" s="0" t="n">
        <v>2905</v>
      </c>
      <c r="B2907" s="0" t="n">
        <v>5</v>
      </c>
      <c r="C2907" s="0" t="n">
        <v>122</v>
      </c>
      <c r="D2907" s="0" t="n">
        <v>0</v>
      </c>
      <c r="E2907" s="0" t="n">
        <v>0</v>
      </c>
      <c r="F2907" s="0" t="n">
        <v>0</v>
      </c>
      <c r="G2907" s="0" t="n">
        <v>0.196962</v>
      </c>
      <c r="H2907" s="0" t="n">
        <v>195200</v>
      </c>
    </row>
    <row r="2908" customFormat="false" ht="15" hidden="false" customHeight="false" outlineLevel="0" collapsed="false">
      <c r="A2908" s="0" t="n">
        <v>2906</v>
      </c>
      <c r="B2908" s="0" t="n">
        <v>5</v>
      </c>
      <c r="C2908" s="0" t="n">
        <v>122</v>
      </c>
      <c r="D2908" s="0" t="n">
        <v>1</v>
      </c>
      <c r="E2908" s="0" t="n">
        <v>0</v>
      </c>
      <c r="F2908" s="0" t="n">
        <v>0</v>
      </c>
      <c r="G2908" s="0" t="n">
        <v>0.210824</v>
      </c>
      <c r="H2908" s="0" t="n">
        <v>195200</v>
      </c>
    </row>
    <row r="2909" customFormat="false" ht="15" hidden="false" customHeight="false" outlineLevel="0" collapsed="false">
      <c r="A2909" s="0" t="n">
        <v>2907</v>
      </c>
      <c r="B2909" s="0" t="n">
        <v>5</v>
      </c>
      <c r="C2909" s="0" t="n">
        <v>122</v>
      </c>
      <c r="D2909" s="0" t="n">
        <v>2</v>
      </c>
      <c r="E2909" s="0" t="n">
        <v>0</v>
      </c>
      <c r="F2909" s="0" t="n">
        <v>0</v>
      </c>
      <c r="G2909" s="0" t="n">
        <v>0.226495</v>
      </c>
      <c r="H2909" s="0" t="n">
        <v>195200</v>
      </c>
    </row>
    <row r="2910" customFormat="false" ht="15" hidden="false" customHeight="false" outlineLevel="0" collapsed="false">
      <c r="A2910" s="0" t="n">
        <v>2908</v>
      </c>
      <c r="B2910" s="0" t="n">
        <v>5</v>
      </c>
      <c r="C2910" s="0" t="n">
        <v>122</v>
      </c>
      <c r="D2910" s="0" t="n">
        <v>3</v>
      </c>
      <c r="E2910" s="0" t="n">
        <v>0</v>
      </c>
      <c r="F2910" s="0" t="n">
        <v>0</v>
      </c>
      <c r="G2910" s="0" t="n">
        <v>0.29628</v>
      </c>
      <c r="H2910" s="0" t="n">
        <v>195200</v>
      </c>
    </row>
    <row r="2911" customFormat="false" ht="15" hidden="false" customHeight="false" outlineLevel="0" collapsed="false">
      <c r="A2911" s="0" t="n">
        <v>2909</v>
      </c>
      <c r="B2911" s="0" t="n">
        <v>5</v>
      </c>
      <c r="C2911" s="0" t="n">
        <v>122</v>
      </c>
      <c r="D2911" s="0" t="n">
        <v>4</v>
      </c>
      <c r="E2911" s="0" t="n">
        <v>0</v>
      </c>
      <c r="F2911" s="0" t="n">
        <v>0</v>
      </c>
      <c r="G2911" s="0" t="n">
        <v>0.217852</v>
      </c>
      <c r="H2911" s="0" t="n">
        <v>195200</v>
      </c>
    </row>
    <row r="2912" customFormat="false" ht="15" hidden="false" customHeight="false" outlineLevel="0" collapsed="false">
      <c r="A2912" s="0" t="n">
        <v>2910</v>
      </c>
      <c r="B2912" s="0" t="n">
        <v>5</v>
      </c>
      <c r="C2912" s="0" t="n">
        <v>122</v>
      </c>
      <c r="D2912" s="0" t="n">
        <v>5</v>
      </c>
      <c r="E2912" s="0" t="n">
        <v>0</v>
      </c>
      <c r="F2912" s="0" t="n">
        <v>0</v>
      </c>
      <c r="G2912" s="0" t="n">
        <v>0.207796</v>
      </c>
      <c r="H2912" s="0" t="n">
        <v>195200</v>
      </c>
    </row>
    <row r="2913" customFormat="false" ht="15" hidden="false" customHeight="false" outlineLevel="0" collapsed="false">
      <c r="A2913" s="0" t="n">
        <v>2911</v>
      </c>
      <c r="B2913" s="0" t="n">
        <v>5</v>
      </c>
      <c r="C2913" s="0" t="n">
        <v>122</v>
      </c>
      <c r="D2913" s="0" t="n">
        <v>6</v>
      </c>
      <c r="E2913" s="0" t="n">
        <v>0</v>
      </c>
      <c r="F2913" s="0" t="n">
        <v>0.123922</v>
      </c>
      <c r="G2913" s="0" t="n">
        <v>0.123444</v>
      </c>
      <c r="H2913" s="0" t="n">
        <v>195200</v>
      </c>
    </row>
    <row r="2914" customFormat="false" ht="15" hidden="false" customHeight="false" outlineLevel="0" collapsed="false">
      <c r="A2914" s="0" t="n">
        <v>2912</v>
      </c>
      <c r="B2914" s="0" t="n">
        <v>5</v>
      </c>
      <c r="C2914" s="0" t="n">
        <v>122</v>
      </c>
      <c r="D2914" s="0" t="n">
        <v>7</v>
      </c>
      <c r="E2914" s="0" t="n">
        <v>1</v>
      </c>
      <c r="F2914" s="0" t="n">
        <v>0.423355</v>
      </c>
      <c r="G2914" s="0" t="n">
        <v>0.179576</v>
      </c>
      <c r="H2914" s="0" t="n">
        <v>195000</v>
      </c>
    </row>
    <row r="2915" customFormat="false" ht="15" hidden="false" customHeight="false" outlineLevel="0" collapsed="false">
      <c r="A2915" s="0" t="n">
        <v>2913</v>
      </c>
      <c r="B2915" s="0" t="n">
        <v>5</v>
      </c>
      <c r="C2915" s="0" t="n">
        <v>122</v>
      </c>
      <c r="D2915" s="0" t="n">
        <v>8</v>
      </c>
      <c r="E2915" s="0" t="n">
        <v>1</v>
      </c>
      <c r="F2915" s="0" t="n">
        <v>0.75963</v>
      </c>
      <c r="G2915" s="0" t="n">
        <v>0.169477</v>
      </c>
      <c r="H2915" s="0" t="n">
        <v>194800</v>
      </c>
    </row>
    <row r="2916" customFormat="false" ht="15" hidden="false" customHeight="false" outlineLevel="0" collapsed="false">
      <c r="A2916" s="0" t="n">
        <v>2914</v>
      </c>
      <c r="B2916" s="0" t="n">
        <v>5</v>
      </c>
      <c r="C2916" s="0" t="n">
        <v>122</v>
      </c>
      <c r="D2916" s="0" t="n">
        <v>9</v>
      </c>
      <c r="E2916" s="0" t="n">
        <v>0</v>
      </c>
      <c r="F2916" s="0" t="n">
        <v>1</v>
      </c>
      <c r="G2916" s="0" t="n">
        <v>0.150639</v>
      </c>
      <c r="H2916" s="0" t="n">
        <v>194800</v>
      </c>
    </row>
    <row r="2917" customFormat="false" ht="15" hidden="false" customHeight="false" outlineLevel="0" collapsed="false">
      <c r="A2917" s="0" t="n">
        <v>2915</v>
      </c>
      <c r="B2917" s="0" t="n">
        <v>5</v>
      </c>
      <c r="C2917" s="0" t="n">
        <v>122</v>
      </c>
      <c r="D2917" s="0" t="n">
        <v>10</v>
      </c>
      <c r="E2917" s="0" t="n">
        <v>0</v>
      </c>
      <c r="F2917" s="0" t="n">
        <v>1</v>
      </c>
      <c r="G2917" s="0" t="n">
        <v>0.244373</v>
      </c>
      <c r="H2917" s="0" t="n">
        <v>194800</v>
      </c>
    </row>
    <row r="2918" customFormat="false" ht="15" hidden="false" customHeight="false" outlineLevel="0" collapsed="false">
      <c r="A2918" s="0" t="n">
        <v>2916</v>
      </c>
      <c r="B2918" s="0" t="n">
        <v>5</v>
      </c>
      <c r="C2918" s="0" t="n">
        <v>122</v>
      </c>
      <c r="D2918" s="0" t="n">
        <v>11</v>
      </c>
      <c r="E2918" s="0" t="n">
        <v>0</v>
      </c>
      <c r="F2918" s="0" t="n">
        <v>1</v>
      </c>
      <c r="G2918" s="0" t="n">
        <v>0.341622</v>
      </c>
      <c r="H2918" s="0" t="n">
        <v>194800</v>
      </c>
    </row>
    <row r="2919" customFormat="false" ht="15" hidden="false" customHeight="false" outlineLevel="0" collapsed="false">
      <c r="A2919" s="0" t="n">
        <v>2917</v>
      </c>
      <c r="B2919" s="0" t="n">
        <v>5</v>
      </c>
      <c r="C2919" s="0" t="n">
        <v>122</v>
      </c>
      <c r="D2919" s="0" t="n">
        <v>12</v>
      </c>
      <c r="E2919" s="0" t="n">
        <v>0</v>
      </c>
      <c r="F2919" s="0" t="n">
        <v>1</v>
      </c>
      <c r="G2919" s="0" t="n">
        <v>0.377233</v>
      </c>
      <c r="H2919" s="0" t="n">
        <v>194800</v>
      </c>
    </row>
    <row r="2920" customFormat="false" ht="15" hidden="false" customHeight="false" outlineLevel="0" collapsed="false">
      <c r="A2920" s="0" t="n">
        <v>2918</v>
      </c>
      <c r="B2920" s="0" t="n">
        <v>5</v>
      </c>
      <c r="C2920" s="0" t="n">
        <v>122</v>
      </c>
      <c r="D2920" s="0" t="n">
        <v>13</v>
      </c>
      <c r="E2920" s="0" t="n">
        <v>0</v>
      </c>
      <c r="F2920" s="0" t="n">
        <v>1</v>
      </c>
      <c r="G2920" s="0" t="n">
        <v>0.322014</v>
      </c>
      <c r="H2920" s="0" t="n">
        <v>194800</v>
      </c>
    </row>
    <row r="2921" customFormat="false" ht="15" hidden="false" customHeight="false" outlineLevel="0" collapsed="false">
      <c r="A2921" s="0" t="n">
        <v>2919</v>
      </c>
      <c r="B2921" s="0" t="n">
        <v>5</v>
      </c>
      <c r="C2921" s="0" t="n">
        <v>122</v>
      </c>
      <c r="D2921" s="0" t="n">
        <v>14</v>
      </c>
      <c r="E2921" s="0" t="n">
        <v>0</v>
      </c>
      <c r="F2921" s="0" t="n">
        <v>1</v>
      </c>
      <c r="G2921" s="0" t="n">
        <v>0.399762</v>
      </c>
      <c r="H2921" s="0" t="n">
        <v>194800</v>
      </c>
    </row>
    <row r="2922" customFormat="false" ht="15" hidden="false" customHeight="false" outlineLevel="0" collapsed="false">
      <c r="A2922" s="0" t="n">
        <v>2920</v>
      </c>
      <c r="B2922" s="0" t="n">
        <v>5</v>
      </c>
      <c r="C2922" s="0" t="n">
        <v>122</v>
      </c>
      <c r="D2922" s="0" t="n">
        <v>15</v>
      </c>
      <c r="E2922" s="0" t="n">
        <v>0</v>
      </c>
      <c r="F2922" s="0" t="n">
        <v>1</v>
      </c>
      <c r="G2922" s="0" t="n">
        <v>0.429029</v>
      </c>
      <c r="H2922" s="0" t="n">
        <v>194800</v>
      </c>
    </row>
    <row r="2923" customFormat="false" ht="15" hidden="false" customHeight="false" outlineLevel="0" collapsed="false">
      <c r="A2923" s="0" t="n">
        <v>2921</v>
      </c>
      <c r="B2923" s="0" t="n">
        <v>5</v>
      </c>
      <c r="C2923" s="0" t="n">
        <v>122</v>
      </c>
      <c r="D2923" s="0" t="n">
        <v>16</v>
      </c>
      <c r="E2923" s="0" t="n">
        <v>0</v>
      </c>
      <c r="F2923" s="0" t="n">
        <v>0.75963</v>
      </c>
      <c r="G2923" s="0" t="n">
        <v>0.336275</v>
      </c>
      <c r="H2923" s="0" t="n">
        <v>194800</v>
      </c>
    </row>
    <row r="2924" customFormat="false" ht="15" hidden="false" customHeight="false" outlineLevel="0" collapsed="false">
      <c r="A2924" s="0" t="n">
        <v>2922</v>
      </c>
      <c r="B2924" s="0" t="n">
        <v>5</v>
      </c>
      <c r="C2924" s="0" t="n">
        <v>122</v>
      </c>
      <c r="D2924" s="0" t="n">
        <v>17</v>
      </c>
      <c r="E2924" s="0" t="n">
        <v>0</v>
      </c>
      <c r="F2924" s="0" t="n">
        <v>0.423355</v>
      </c>
      <c r="G2924" s="0" t="n">
        <v>0.347217</v>
      </c>
      <c r="H2924" s="0" t="n">
        <v>194800</v>
      </c>
    </row>
    <row r="2925" customFormat="false" ht="15" hidden="false" customHeight="false" outlineLevel="0" collapsed="false">
      <c r="A2925" s="0" t="n">
        <v>2923</v>
      </c>
      <c r="B2925" s="0" t="n">
        <v>5</v>
      </c>
      <c r="C2925" s="0" t="n">
        <v>122</v>
      </c>
      <c r="D2925" s="0" t="n">
        <v>18</v>
      </c>
      <c r="E2925" s="0" t="n">
        <v>0</v>
      </c>
      <c r="F2925" s="0" t="n">
        <v>0.123922</v>
      </c>
      <c r="G2925" s="0" t="n">
        <v>0.344487</v>
      </c>
      <c r="H2925" s="0" t="n">
        <v>194800</v>
      </c>
    </row>
    <row r="2926" customFormat="false" ht="15" hidden="false" customHeight="false" outlineLevel="0" collapsed="false">
      <c r="A2926" s="0" t="n">
        <v>2924</v>
      </c>
      <c r="B2926" s="0" t="n">
        <v>5</v>
      </c>
      <c r="C2926" s="0" t="n">
        <v>122</v>
      </c>
      <c r="D2926" s="0" t="n">
        <v>19</v>
      </c>
      <c r="E2926" s="0" t="n">
        <v>1</v>
      </c>
      <c r="F2926" s="0" t="n">
        <v>0</v>
      </c>
      <c r="G2926" s="0" t="n">
        <v>0.202417</v>
      </c>
      <c r="H2926" s="0" t="n">
        <v>194600</v>
      </c>
    </row>
    <row r="2927" customFormat="false" ht="15" hidden="false" customHeight="false" outlineLevel="0" collapsed="false">
      <c r="A2927" s="0" t="n">
        <v>2925</v>
      </c>
      <c r="B2927" s="0" t="n">
        <v>5</v>
      </c>
      <c r="C2927" s="0" t="n">
        <v>122</v>
      </c>
      <c r="D2927" s="0" t="n">
        <v>20</v>
      </c>
      <c r="E2927" s="0" t="n">
        <v>1</v>
      </c>
      <c r="F2927" s="0" t="n">
        <v>0</v>
      </c>
      <c r="G2927" s="0" t="n">
        <v>0.213423</v>
      </c>
      <c r="H2927" s="0" t="n">
        <v>194400</v>
      </c>
    </row>
    <row r="2928" customFormat="false" ht="15" hidden="false" customHeight="false" outlineLevel="0" collapsed="false">
      <c r="A2928" s="0" t="n">
        <v>2926</v>
      </c>
      <c r="B2928" s="0" t="n">
        <v>5</v>
      </c>
      <c r="C2928" s="0" t="n">
        <v>122</v>
      </c>
      <c r="D2928" s="0" t="n">
        <v>21</v>
      </c>
      <c r="E2928" s="0" t="n">
        <v>0</v>
      </c>
      <c r="F2928" s="0" t="n">
        <v>0</v>
      </c>
      <c r="G2928" s="0" t="n">
        <v>0.229258</v>
      </c>
      <c r="H2928" s="0" t="n">
        <v>194400</v>
      </c>
    </row>
    <row r="2929" customFormat="false" ht="15" hidden="false" customHeight="false" outlineLevel="0" collapsed="false">
      <c r="A2929" s="0" t="n">
        <v>2927</v>
      </c>
      <c r="B2929" s="0" t="n">
        <v>5</v>
      </c>
      <c r="C2929" s="0" t="n">
        <v>122</v>
      </c>
      <c r="D2929" s="0" t="n">
        <v>22</v>
      </c>
      <c r="E2929" s="0" t="n">
        <v>0</v>
      </c>
      <c r="F2929" s="0" t="n">
        <v>0</v>
      </c>
      <c r="G2929" s="0" t="n">
        <v>0.29241</v>
      </c>
      <c r="H2929" s="0" t="n">
        <v>194400</v>
      </c>
    </row>
    <row r="2930" customFormat="false" ht="15" hidden="false" customHeight="false" outlineLevel="0" collapsed="false">
      <c r="A2930" s="0" t="n">
        <v>2928</v>
      </c>
      <c r="B2930" s="0" t="n">
        <v>5</v>
      </c>
      <c r="C2930" s="0" t="n">
        <v>122</v>
      </c>
      <c r="D2930" s="0" t="n">
        <v>23</v>
      </c>
      <c r="E2930" s="0" t="n">
        <v>0</v>
      </c>
      <c r="F2930" s="0" t="n">
        <v>0</v>
      </c>
      <c r="G2930" s="0" t="n">
        <v>0.271189</v>
      </c>
      <c r="H2930" s="0" t="n">
        <v>194400</v>
      </c>
    </row>
    <row r="2931" customFormat="false" ht="15" hidden="false" customHeight="false" outlineLevel="0" collapsed="false">
      <c r="A2931" s="0" t="n">
        <v>2929</v>
      </c>
      <c r="B2931" s="0" t="n">
        <v>5</v>
      </c>
      <c r="C2931" s="0" t="n">
        <v>123</v>
      </c>
      <c r="D2931" s="0" t="n">
        <v>0</v>
      </c>
      <c r="E2931" s="0" t="n">
        <v>0</v>
      </c>
      <c r="F2931" s="0" t="n">
        <v>0</v>
      </c>
      <c r="G2931" s="0" t="n">
        <v>0.355318</v>
      </c>
      <c r="H2931" s="0" t="n">
        <v>194400</v>
      </c>
    </row>
    <row r="2932" customFormat="false" ht="15" hidden="false" customHeight="false" outlineLevel="0" collapsed="false">
      <c r="A2932" s="0" t="n">
        <v>2930</v>
      </c>
      <c r="B2932" s="0" t="n">
        <v>5</v>
      </c>
      <c r="C2932" s="0" t="n">
        <v>123</v>
      </c>
      <c r="D2932" s="0" t="n">
        <v>1</v>
      </c>
      <c r="E2932" s="0" t="n">
        <v>0</v>
      </c>
      <c r="F2932" s="0" t="n">
        <v>0</v>
      </c>
      <c r="G2932" s="0" t="n">
        <v>0.541584</v>
      </c>
      <c r="H2932" s="0" t="n">
        <v>194400</v>
      </c>
    </row>
    <row r="2933" customFormat="false" ht="15" hidden="false" customHeight="false" outlineLevel="0" collapsed="false">
      <c r="A2933" s="0" t="n">
        <v>2931</v>
      </c>
      <c r="B2933" s="0" t="n">
        <v>5</v>
      </c>
      <c r="C2933" s="0" t="n">
        <v>123</v>
      </c>
      <c r="D2933" s="0" t="n">
        <v>2</v>
      </c>
      <c r="E2933" s="0" t="n">
        <v>0</v>
      </c>
      <c r="F2933" s="0" t="n">
        <v>0</v>
      </c>
      <c r="G2933" s="0" t="n">
        <v>0.537885</v>
      </c>
      <c r="H2933" s="0" t="n">
        <v>194400</v>
      </c>
    </row>
    <row r="2934" customFormat="false" ht="15" hidden="false" customHeight="false" outlineLevel="0" collapsed="false">
      <c r="A2934" s="0" t="n">
        <v>2932</v>
      </c>
      <c r="B2934" s="0" t="n">
        <v>5</v>
      </c>
      <c r="C2934" s="0" t="n">
        <v>123</v>
      </c>
      <c r="D2934" s="0" t="n">
        <v>3</v>
      </c>
      <c r="E2934" s="0" t="n">
        <v>0</v>
      </c>
      <c r="F2934" s="0" t="n">
        <v>0</v>
      </c>
      <c r="G2934" s="0" t="n">
        <v>0.578021</v>
      </c>
      <c r="H2934" s="0" t="n">
        <v>194400</v>
      </c>
    </row>
    <row r="2935" customFormat="false" ht="15" hidden="false" customHeight="false" outlineLevel="0" collapsed="false">
      <c r="A2935" s="0" t="n">
        <v>2933</v>
      </c>
      <c r="B2935" s="0" t="n">
        <v>5</v>
      </c>
      <c r="C2935" s="0" t="n">
        <v>123</v>
      </c>
      <c r="D2935" s="0" t="n">
        <v>4</v>
      </c>
      <c r="E2935" s="0" t="n">
        <v>0</v>
      </c>
      <c r="F2935" s="0" t="n">
        <v>0</v>
      </c>
      <c r="G2935" s="0" t="n">
        <v>0.38143</v>
      </c>
      <c r="H2935" s="0" t="n">
        <v>194400</v>
      </c>
    </row>
    <row r="2936" customFormat="false" ht="15" hidden="false" customHeight="false" outlineLevel="0" collapsed="false">
      <c r="A2936" s="0" t="n">
        <v>2934</v>
      </c>
      <c r="B2936" s="0" t="n">
        <v>5</v>
      </c>
      <c r="C2936" s="0" t="n">
        <v>123</v>
      </c>
      <c r="D2936" s="0" t="n">
        <v>5</v>
      </c>
      <c r="E2936" s="0" t="n">
        <v>0</v>
      </c>
      <c r="F2936" s="0" t="n">
        <v>0</v>
      </c>
      <c r="G2936" s="0" t="n">
        <v>0.449046</v>
      </c>
      <c r="H2936" s="0" t="n">
        <v>194400</v>
      </c>
    </row>
    <row r="2937" customFormat="false" ht="15" hidden="false" customHeight="false" outlineLevel="0" collapsed="false">
      <c r="A2937" s="0" t="n">
        <v>2935</v>
      </c>
      <c r="B2937" s="0" t="n">
        <v>5</v>
      </c>
      <c r="C2937" s="0" t="n">
        <v>123</v>
      </c>
      <c r="D2937" s="0" t="n">
        <v>6</v>
      </c>
      <c r="E2937" s="0" t="n">
        <v>0</v>
      </c>
      <c r="F2937" s="0" t="n">
        <v>0.117555</v>
      </c>
      <c r="G2937" s="0" t="n">
        <v>0.364714</v>
      </c>
      <c r="H2937" s="0" t="n">
        <v>194400</v>
      </c>
    </row>
    <row r="2938" customFormat="false" ht="15" hidden="false" customHeight="false" outlineLevel="0" collapsed="false">
      <c r="A2938" s="0" t="n">
        <v>2936</v>
      </c>
      <c r="B2938" s="0" t="n">
        <v>5</v>
      </c>
      <c r="C2938" s="0" t="n">
        <v>123</v>
      </c>
      <c r="D2938" s="0" t="n">
        <v>7</v>
      </c>
      <c r="E2938" s="0" t="n">
        <v>1</v>
      </c>
      <c r="F2938" s="0" t="n">
        <v>0.401605</v>
      </c>
      <c r="G2938" s="0" t="n">
        <v>0.386714</v>
      </c>
      <c r="H2938" s="0" t="n">
        <v>194200</v>
      </c>
    </row>
    <row r="2939" customFormat="false" ht="15" hidden="false" customHeight="false" outlineLevel="0" collapsed="false">
      <c r="A2939" s="0" t="n">
        <v>2937</v>
      </c>
      <c r="B2939" s="0" t="n">
        <v>5</v>
      </c>
      <c r="C2939" s="0" t="n">
        <v>123</v>
      </c>
      <c r="D2939" s="0" t="n">
        <v>8</v>
      </c>
      <c r="E2939" s="0" t="n">
        <v>1</v>
      </c>
      <c r="F2939" s="0" t="n">
        <v>0.720604</v>
      </c>
      <c r="G2939" s="0" t="n">
        <v>0.263929</v>
      </c>
      <c r="H2939" s="0" t="n">
        <v>194000</v>
      </c>
    </row>
    <row r="2940" customFormat="false" ht="15" hidden="false" customHeight="false" outlineLevel="0" collapsed="false">
      <c r="A2940" s="0" t="n">
        <v>2938</v>
      </c>
      <c r="B2940" s="0" t="n">
        <v>5</v>
      </c>
      <c r="C2940" s="0" t="n">
        <v>123</v>
      </c>
      <c r="D2940" s="0" t="n">
        <v>9</v>
      </c>
      <c r="E2940" s="0" t="n">
        <v>0</v>
      </c>
      <c r="F2940" s="0" t="n">
        <v>1</v>
      </c>
      <c r="G2940" s="0" t="n">
        <v>0.348739</v>
      </c>
      <c r="H2940" s="0" t="n">
        <v>194000</v>
      </c>
    </row>
    <row r="2941" customFormat="false" ht="15" hidden="false" customHeight="false" outlineLevel="0" collapsed="false">
      <c r="A2941" s="0" t="n">
        <v>2939</v>
      </c>
      <c r="B2941" s="0" t="n">
        <v>5</v>
      </c>
      <c r="C2941" s="0" t="n">
        <v>123</v>
      </c>
      <c r="D2941" s="0" t="n">
        <v>10</v>
      </c>
      <c r="E2941" s="0" t="n">
        <v>0</v>
      </c>
      <c r="F2941" s="0" t="n">
        <v>1</v>
      </c>
      <c r="G2941" s="0" t="n">
        <v>0.250266</v>
      </c>
      <c r="H2941" s="0" t="n">
        <v>194000</v>
      </c>
    </row>
    <row r="2942" customFormat="false" ht="15" hidden="false" customHeight="false" outlineLevel="0" collapsed="false">
      <c r="A2942" s="0" t="n">
        <v>2940</v>
      </c>
      <c r="B2942" s="0" t="n">
        <v>5</v>
      </c>
      <c r="C2942" s="0" t="n">
        <v>123</v>
      </c>
      <c r="D2942" s="0" t="n">
        <v>11</v>
      </c>
      <c r="E2942" s="0" t="n">
        <v>0</v>
      </c>
      <c r="F2942" s="0" t="n">
        <v>1</v>
      </c>
      <c r="G2942" s="0" t="n">
        <v>0.304025</v>
      </c>
      <c r="H2942" s="0" t="n">
        <v>194000</v>
      </c>
    </row>
    <row r="2943" customFormat="false" ht="15" hidden="false" customHeight="false" outlineLevel="0" collapsed="false">
      <c r="A2943" s="0" t="n">
        <v>2941</v>
      </c>
      <c r="B2943" s="0" t="n">
        <v>5</v>
      </c>
      <c r="C2943" s="0" t="n">
        <v>123</v>
      </c>
      <c r="D2943" s="0" t="n">
        <v>12</v>
      </c>
      <c r="E2943" s="0" t="n">
        <v>0</v>
      </c>
      <c r="F2943" s="0" t="n">
        <v>1</v>
      </c>
      <c r="G2943" s="0" t="n">
        <v>0.183899</v>
      </c>
      <c r="H2943" s="0" t="n">
        <v>194000</v>
      </c>
    </row>
    <row r="2944" customFormat="false" ht="15" hidden="false" customHeight="false" outlineLevel="0" collapsed="false">
      <c r="A2944" s="0" t="n">
        <v>2942</v>
      </c>
      <c r="B2944" s="0" t="n">
        <v>5</v>
      </c>
      <c r="C2944" s="0" t="n">
        <v>123</v>
      </c>
      <c r="D2944" s="0" t="n">
        <v>13</v>
      </c>
      <c r="E2944" s="0" t="n">
        <v>0</v>
      </c>
      <c r="F2944" s="0" t="n">
        <v>1</v>
      </c>
      <c r="G2944" s="0" t="n">
        <v>0.143925</v>
      </c>
      <c r="H2944" s="0" t="n">
        <v>194000</v>
      </c>
    </row>
    <row r="2945" customFormat="false" ht="15" hidden="false" customHeight="false" outlineLevel="0" collapsed="false">
      <c r="A2945" s="0" t="n">
        <v>2943</v>
      </c>
      <c r="B2945" s="0" t="n">
        <v>5</v>
      </c>
      <c r="C2945" s="0" t="n">
        <v>123</v>
      </c>
      <c r="D2945" s="0" t="n">
        <v>14</v>
      </c>
      <c r="E2945" s="0" t="n">
        <v>0</v>
      </c>
      <c r="F2945" s="0" t="n">
        <v>1</v>
      </c>
      <c r="G2945" s="0" t="n">
        <v>0.161341</v>
      </c>
      <c r="H2945" s="0" t="n">
        <v>194000</v>
      </c>
    </row>
    <row r="2946" customFormat="false" ht="15" hidden="false" customHeight="false" outlineLevel="0" collapsed="false">
      <c r="A2946" s="0" t="n">
        <v>2944</v>
      </c>
      <c r="B2946" s="0" t="n">
        <v>5</v>
      </c>
      <c r="C2946" s="0" t="n">
        <v>123</v>
      </c>
      <c r="D2946" s="0" t="n">
        <v>15</v>
      </c>
      <c r="E2946" s="0" t="n">
        <v>0</v>
      </c>
      <c r="F2946" s="0" t="n">
        <v>1</v>
      </c>
      <c r="G2946" s="0" t="n">
        <v>0.154073</v>
      </c>
      <c r="H2946" s="0" t="n">
        <v>194000</v>
      </c>
    </row>
    <row r="2947" customFormat="false" ht="15" hidden="false" customHeight="false" outlineLevel="0" collapsed="false">
      <c r="A2947" s="0" t="n">
        <v>2945</v>
      </c>
      <c r="B2947" s="0" t="n">
        <v>5</v>
      </c>
      <c r="C2947" s="0" t="n">
        <v>123</v>
      </c>
      <c r="D2947" s="0" t="n">
        <v>16</v>
      </c>
      <c r="E2947" s="0" t="n">
        <v>0</v>
      </c>
      <c r="F2947" s="0" t="n">
        <v>0.720604</v>
      </c>
      <c r="G2947" s="0" t="n">
        <v>0.199256</v>
      </c>
      <c r="H2947" s="0" t="n">
        <v>194000</v>
      </c>
    </row>
    <row r="2948" customFormat="false" ht="15" hidden="false" customHeight="false" outlineLevel="0" collapsed="false">
      <c r="A2948" s="0" t="n">
        <v>2946</v>
      </c>
      <c r="B2948" s="0" t="n">
        <v>5</v>
      </c>
      <c r="C2948" s="0" t="n">
        <v>123</v>
      </c>
      <c r="D2948" s="0" t="n">
        <v>17</v>
      </c>
      <c r="E2948" s="0" t="n">
        <v>0</v>
      </c>
      <c r="F2948" s="0" t="n">
        <v>0.401605</v>
      </c>
      <c r="G2948" s="0" t="n">
        <v>0.27728</v>
      </c>
      <c r="H2948" s="0" t="n">
        <v>194000</v>
      </c>
    </row>
    <row r="2949" customFormat="false" ht="15" hidden="false" customHeight="false" outlineLevel="0" collapsed="false">
      <c r="A2949" s="0" t="n">
        <v>2947</v>
      </c>
      <c r="B2949" s="0" t="n">
        <v>5</v>
      </c>
      <c r="C2949" s="0" t="n">
        <v>123</v>
      </c>
      <c r="D2949" s="0" t="n">
        <v>18</v>
      </c>
      <c r="E2949" s="0" t="n">
        <v>0</v>
      </c>
      <c r="F2949" s="0" t="n">
        <v>0.117555</v>
      </c>
      <c r="G2949" s="0" t="n">
        <v>0.356246</v>
      </c>
      <c r="H2949" s="0" t="n">
        <v>194000</v>
      </c>
    </row>
    <row r="2950" customFormat="false" ht="15" hidden="false" customHeight="false" outlineLevel="0" collapsed="false">
      <c r="A2950" s="0" t="n">
        <v>2948</v>
      </c>
      <c r="B2950" s="0" t="n">
        <v>5</v>
      </c>
      <c r="C2950" s="0" t="n">
        <v>123</v>
      </c>
      <c r="D2950" s="0" t="n">
        <v>19</v>
      </c>
      <c r="E2950" s="0" t="n">
        <v>1</v>
      </c>
      <c r="F2950" s="0" t="n">
        <v>0</v>
      </c>
      <c r="G2950" s="0" t="n">
        <v>0.386801</v>
      </c>
      <c r="H2950" s="0" t="n">
        <v>193800</v>
      </c>
    </row>
    <row r="2951" customFormat="false" ht="15" hidden="false" customHeight="false" outlineLevel="0" collapsed="false">
      <c r="A2951" s="0" t="n">
        <v>2949</v>
      </c>
      <c r="B2951" s="0" t="n">
        <v>5</v>
      </c>
      <c r="C2951" s="0" t="n">
        <v>123</v>
      </c>
      <c r="D2951" s="0" t="n">
        <v>20</v>
      </c>
      <c r="E2951" s="0" t="n">
        <v>1</v>
      </c>
      <c r="F2951" s="0" t="n">
        <v>0</v>
      </c>
      <c r="G2951" s="0" t="n">
        <v>0.345389</v>
      </c>
      <c r="H2951" s="0" t="n">
        <v>193600</v>
      </c>
    </row>
    <row r="2952" customFormat="false" ht="15" hidden="false" customHeight="false" outlineLevel="0" collapsed="false">
      <c r="A2952" s="0" t="n">
        <v>2950</v>
      </c>
      <c r="B2952" s="0" t="n">
        <v>5</v>
      </c>
      <c r="C2952" s="0" t="n">
        <v>123</v>
      </c>
      <c r="D2952" s="0" t="n">
        <v>21</v>
      </c>
      <c r="E2952" s="0" t="n">
        <v>0</v>
      </c>
      <c r="F2952" s="0" t="n">
        <v>0</v>
      </c>
      <c r="G2952" s="0" t="n">
        <v>0.259853</v>
      </c>
      <c r="H2952" s="0" t="n">
        <v>193600</v>
      </c>
    </row>
    <row r="2953" customFormat="false" ht="15" hidden="false" customHeight="false" outlineLevel="0" collapsed="false">
      <c r="A2953" s="0" t="n">
        <v>2951</v>
      </c>
      <c r="B2953" s="0" t="n">
        <v>5</v>
      </c>
      <c r="C2953" s="0" t="n">
        <v>123</v>
      </c>
      <c r="D2953" s="0" t="n">
        <v>22</v>
      </c>
      <c r="E2953" s="0" t="n">
        <v>0</v>
      </c>
      <c r="F2953" s="0" t="n">
        <v>0</v>
      </c>
      <c r="G2953" s="0" t="n">
        <v>0.402924</v>
      </c>
      <c r="H2953" s="0" t="n">
        <v>193600</v>
      </c>
    </row>
    <row r="2954" customFormat="false" ht="15" hidden="false" customHeight="false" outlineLevel="0" collapsed="false">
      <c r="A2954" s="0" t="n">
        <v>2952</v>
      </c>
      <c r="B2954" s="0" t="n">
        <v>5</v>
      </c>
      <c r="C2954" s="0" t="n">
        <v>123</v>
      </c>
      <c r="D2954" s="0" t="n">
        <v>23</v>
      </c>
      <c r="E2954" s="0" t="n">
        <v>0</v>
      </c>
      <c r="F2954" s="0" t="n">
        <v>0</v>
      </c>
      <c r="G2954" s="0" t="n">
        <v>0.437006</v>
      </c>
      <c r="H2954" s="0" t="n">
        <v>193600</v>
      </c>
    </row>
    <row r="2955" customFormat="false" ht="15" hidden="false" customHeight="false" outlineLevel="0" collapsed="false">
      <c r="A2955" s="0" t="n">
        <v>2953</v>
      </c>
      <c r="B2955" s="0" t="n">
        <v>5</v>
      </c>
      <c r="C2955" s="0" t="n">
        <v>124</v>
      </c>
      <c r="D2955" s="0" t="n">
        <v>0</v>
      </c>
      <c r="E2955" s="0" t="n">
        <v>0</v>
      </c>
      <c r="F2955" s="0" t="n">
        <v>0</v>
      </c>
      <c r="G2955" s="0" t="n">
        <v>0.273994</v>
      </c>
      <c r="H2955" s="0" t="n">
        <v>193600</v>
      </c>
    </row>
    <row r="2956" customFormat="false" ht="15" hidden="false" customHeight="false" outlineLevel="0" collapsed="false">
      <c r="A2956" s="0" t="n">
        <v>2954</v>
      </c>
      <c r="B2956" s="0" t="n">
        <v>5</v>
      </c>
      <c r="C2956" s="0" t="n">
        <v>124</v>
      </c>
      <c r="D2956" s="0" t="n">
        <v>1</v>
      </c>
      <c r="E2956" s="0" t="n">
        <v>0</v>
      </c>
      <c r="F2956" s="0" t="n">
        <v>0</v>
      </c>
      <c r="G2956" s="0" t="n">
        <v>0.207632</v>
      </c>
      <c r="H2956" s="0" t="n">
        <v>193600</v>
      </c>
    </row>
    <row r="2957" customFormat="false" ht="15" hidden="false" customHeight="false" outlineLevel="0" collapsed="false">
      <c r="A2957" s="0" t="n">
        <v>2955</v>
      </c>
      <c r="B2957" s="0" t="n">
        <v>5</v>
      </c>
      <c r="C2957" s="0" t="n">
        <v>124</v>
      </c>
      <c r="D2957" s="0" t="n">
        <v>2</v>
      </c>
      <c r="E2957" s="0" t="n">
        <v>0</v>
      </c>
      <c r="F2957" s="0" t="n">
        <v>0</v>
      </c>
      <c r="G2957" s="0" t="n">
        <v>0.247613</v>
      </c>
      <c r="H2957" s="0" t="n">
        <v>193600</v>
      </c>
    </row>
    <row r="2958" customFormat="false" ht="15" hidden="false" customHeight="false" outlineLevel="0" collapsed="false">
      <c r="A2958" s="0" t="n">
        <v>2956</v>
      </c>
      <c r="B2958" s="0" t="n">
        <v>5</v>
      </c>
      <c r="C2958" s="0" t="n">
        <v>124</v>
      </c>
      <c r="D2958" s="0" t="n">
        <v>3</v>
      </c>
      <c r="E2958" s="0" t="n">
        <v>0</v>
      </c>
      <c r="F2958" s="0" t="n">
        <v>0</v>
      </c>
      <c r="G2958" s="0" t="n">
        <v>0.300539</v>
      </c>
      <c r="H2958" s="0" t="n">
        <v>193600</v>
      </c>
    </row>
    <row r="2959" customFormat="false" ht="15" hidden="false" customHeight="false" outlineLevel="0" collapsed="false">
      <c r="A2959" s="0" t="n">
        <v>2957</v>
      </c>
      <c r="B2959" s="0" t="n">
        <v>5</v>
      </c>
      <c r="C2959" s="0" t="n">
        <v>124</v>
      </c>
      <c r="D2959" s="0" t="n">
        <v>4</v>
      </c>
      <c r="E2959" s="0" t="n">
        <v>0</v>
      </c>
      <c r="F2959" s="0" t="n">
        <v>0</v>
      </c>
      <c r="G2959" s="0" t="n">
        <v>0.333077</v>
      </c>
      <c r="H2959" s="0" t="n">
        <v>193600</v>
      </c>
    </row>
    <row r="2960" customFormat="false" ht="15" hidden="false" customHeight="false" outlineLevel="0" collapsed="false">
      <c r="A2960" s="0" t="n">
        <v>2958</v>
      </c>
      <c r="B2960" s="0" t="n">
        <v>5</v>
      </c>
      <c r="C2960" s="0" t="n">
        <v>124</v>
      </c>
      <c r="D2960" s="0" t="n">
        <v>5</v>
      </c>
      <c r="E2960" s="0" t="n">
        <v>0</v>
      </c>
      <c r="F2960" s="0" t="n">
        <v>0</v>
      </c>
      <c r="G2960" s="0" t="n">
        <v>0.376767</v>
      </c>
      <c r="H2960" s="0" t="n">
        <v>193600</v>
      </c>
    </row>
    <row r="2961" customFormat="false" ht="15" hidden="false" customHeight="false" outlineLevel="0" collapsed="false">
      <c r="A2961" s="0" t="n">
        <v>2959</v>
      </c>
      <c r="B2961" s="0" t="n">
        <v>5</v>
      </c>
      <c r="C2961" s="0" t="n">
        <v>124</v>
      </c>
      <c r="D2961" s="0" t="n">
        <v>6</v>
      </c>
      <c r="E2961" s="0" t="n">
        <v>0</v>
      </c>
      <c r="F2961" s="0" t="n">
        <v>0.138759</v>
      </c>
      <c r="G2961" s="0" t="n">
        <v>0.4831</v>
      </c>
      <c r="H2961" s="0" t="n">
        <v>193600</v>
      </c>
    </row>
    <row r="2962" customFormat="false" ht="15" hidden="false" customHeight="false" outlineLevel="0" collapsed="false">
      <c r="A2962" s="0" t="n">
        <v>2960</v>
      </c>
      <c r="B2962" s="0" t="n">
        <v>5</v>
      </c>
      <c r="C2962" s="0" t="n">
        <v>124</v>
      </c>
      <c r="D2962" s="0" t="n">
        <v>7</v>
      </c>
      <c r="E2962" s="0" t="n">
        <v>1</v>
      </c>
      <c r="F2962" s="0" t="n">
        <v>0.474042</v>
      </c>
      <c r="G2962" s="0" t="n">
        <v>0.779545</v>
      </c>
      <c r="H2962" s="0" t="n">
        <v>193400</v>
      </c>
    </row>
    <row r="2963" customFormat="false" ht="15" hidden="false" customHeight="false" outlineLevel="0" collapsed="false">
      <c r="A2963" s="0" t="n">
        <v>2961</v>
      </c>
      <c r="B2963" s="0" t="n">
        <v>5</v>
      </c>
      <c r="C2963" s="0" t="n">
        <v>124</v>
      </c>
      <c r="D2963" s="0" t="n">
        <v>8</v>
      </c>
      <c r="E2963" s="0" t="n">
        <v>1</v>
      </c>
      <c r="F2963" s="0" t="n">
        <v>0.850579</v>
      </c>
      <c r="G2963" s="0" t="n">
        <v>0.551846</v>
      </c>
      <c r="H2963" s="0" t="n">
        <v>193200</v>
      </c>
    </row>
    <row r="2964" customFormat="false" ht="15" hidden="false" customHeight="false" outlineLevel="0" collapsed="false">
      <c r="A2964" s="0" t="n">
        <v>2962</v>
      </c>
      <c r="B2964" s="0" t="n">
        <v>5</v>
      </c>
      <c r="C2964" s="0" t="n">
        <v>124</v>
      </c>
      <c r="D2964" s="0" t="n">
        <v>9</v>
      </c>
      <c r="E2964" s="0" t="n">
        <v>0</v>
      </c>
      <c r="F2964" s="0" t="n">
        <v>1</v>
      </c>
      <c r="G2964" s="0" t="n">
        <v>0.543998</v>
      </c>
      <c r="H2964" s="0" t="n">
        <v>193200</v>
      </c>
    </row>
    <row r="2965" customFormat="false" ht="15" hidden="false" customHeight="false" outlineLevel="0" collapsed="false">
      <c r="A2965" s="0" t="n">
        <v>2963</v>
      </c>
      <c r="B2965" s="0" t="n">
        <v>5</v>
      </c>
      <c r="C2965" s="0" t="n">
        <v>124</v>
      </c>
      <c r="D2965" s="0" t="n">
        <v>10</v>
      </c>
      <c r="E2965" s="0" t="n">
        <v>0</v>
      </c>
      <c r="F2965" s="0" t="n">
        <v>1</v>
      </c>
      <c r="G2965" s="0" t="n">
        <v>0.63212</v>
      </c>
      <c r="H2965" s="0" t="n">
        <v>193200</v>
      </c>
    </row>
    <row r="2966" customFormat="false" ht="15" hidden="false" customHeight="false" outlineLevel="0" collapsed="false">
      <c r="A2966" s="0" t="n">
        <v>2964</v>
      </c>
      <c r="B2966" s="0" t="n">
        <v>5</v>
      </c>
      <c r="C2966" s="0" t="n">
        <v>124</v>
      </c>
      <c r="D2966" s="0" t="n">
        <v>11</v>
      </c>
      <c r="E2966" s="0" t="n">
        <v>0</v>
      </c>
      <c r="F2966" s="0" t="n">
        <v>1</v>
      </c>
      <c r="G2966" s="0" t="n">
        <v>1</v>
      </c>
      <c r="H2966" s="0" t="n">
        <v>193200</v>
      </c>
    </row>
    <row r="2967" customFormat="false" ht="15" hidden="false" customHeight="false" outlineLevel="0" collapsed="false">
      <c r="A2967" s="0" t="n">
        <v>2965</v>
      </c>
      <c r="B2967" s="0" t="n">
        <v>5</v>
      </c>
      <c r="C2967" s="0" t="n">
        <v>124</v>
      </c>
      <c r="D2967" s="0" t="n">
        <v>12</v>
      </c>
      <c r="E2967" s="0" t="n">
        <v>0</v>
      </c>
      <c r="F2967" s="0" t="n">
        <v>1</v>
      </c>
      <c r="G2967" s="0" t="n">
        <v>1</v>
      </c>
      <c r="H2967" s="0" t="n">
        <v>193200</v>
      </c>
    </row>
    <row r="2968" customFormat="false" ht="15" hidden="false" customHeight="false" outlineLevel="0" collapsed="false">
      <c r="A2968" s="0" t="n">
        <v>2966</v>
      </c>
      <c r="B2968" s="0" t="n">
        <v>5</v>
      </c>
      <c r="C2968" s="0" t="n">
        <v>124</v>
      </c>
      <c r="D2968" s="0" t="n">
        <v>13</v>
      </c>
      <c r="E2968" s="0" t="n">
        <v>0</v>
      </c>
      <c r="F2968" s="0" t="n">
        <v>1</v>
      </c>
      <c r="G2968" s="0" t="n">
        <v>0.947637</v>
      </c>
      <c r="H2968" s="0" t="n">
        <v>193200</v>
      </c>
    </row>
    <row r="2969" customFormat="false" ht="15" hidden="false" customHeight="false" outlineLevel="0" collapsed="false">
      <c r="A2969" s="0" t="n">
        <v>2967</v>
      </c>
      <c r="B2969" s="0" t="n">
        <v>5</v>
      </c>
      <c r="C2969" s="0" t="n">
        <v>124</v>
      </c>
      <c r="D2969" s="0" t="n">
        <v>14</v>
      </c>
      <c r="E2969" s="0" t="n">
        <v>0</v>
      </c>
      <c r="F2969" s="0" t="n">
        <v>1</v>
      </c>
      <c r="G2969" s="0" t="n">
        <v>1</v>
      </c>
      <c r="H2969" s="0" t="n">
        <v>193200</v>
      </c>
    </row>
    <row r="2970" customFormat="false" ht="15" hidden="false" customHeight="false" outlineLevel="0" collapsed="false">
      <c r="A2970" s="0" t="n">
        <v>2968</v>
      </c>
      <c r="B2970" s="0" t="n">
        <v>5</v>
      </c>
      <c r="C2970" s="0" t="n">
        <v>124</v>
      </c>
      <c r="D2970" s="0" t="n">
        <v>15</v>
      </c>
      <c r="E2970" s="0" t="n">
        <v>0</v>
      </c>
      <c r="F2970" s="0" t="n">
        <v>1</v>
      </c>
      <c r="G2970" s="0" t="n">
        <v>0.868027</v>
      </c>
      <c r="H2970" s="0" t="n">
        <v>193200</v>
      </c>
    </row>
    <row r="2971" customFormat="false" ht="15" hidden="false" customHeight="false" outlineLevel="0" collapsed="false">
      <c r="A2971" s="0" t="n">
        <v>2969</v>
      </c>
      <c r="B2971" s="0" t="n">
        <v>5</v>
      </c>
      <c r="C2971" s="0" t="n">
        <v>124</v>
      </c>
      <c r="D2971" s="0" t="n">
        <v>16</v>
      </c>
      <c r="E2971" s="0" t="n">
        <v>0</v>
      </c>
      <c r="F2971" s="0" t="n">
        <v>0.850579</v>
      </c>
      <c r="G2971" s="0" t="n">
        <v>0.542298</v>
      </c>
      <c r="H2971" s="0" t="n">
        <v>193200</v>
      </c>
    </row>
    <row r="2972" customFormat="false" ht="15" hidden="false" customHeight="false" outlineLevel="0" collapsed="false">
      <c r="A2972" s="0" t="n">
        <v>2970</v>
      </c>
      <c r="B2972" s="0" t="n">
        <v>5</v>
      </c>
      <c r="C2972" s="0" t="n">
        <v>124</v>
      </c>
      <c r="D2972" s="0" t="n">
        <v>17</v>
      </c>
      <c r="E2972" s="0" t="n">
        <v>0</v>
      </c>
      <c r="F2972" s="0" t="n">
        <v>0.474042</v>
      </c>
      <c r="G2972" s="0" t="n">
        <v>0.62466</v>
      </c>
      <c r="H2972" s="0" t="n">
        <v>193200</v>
      </c>
    </row>
    <row r="2973" customFormat="false" ht="15" hidden="false" customHeight="false" outlineLevel="0" collapsed="false">
      <c r="A2973" s="0" t="n">
        <v>2971</v>
      </c>
      <c r="B2973" s="0" t="n">
        <v>5</v>
      </c>
      <c r="C2973" s="0" t="n">
        <v>124</v>
      </c>
      <c r="D2973" s="0" t="n">
        <v>18</v>
      </c>
      <c r="E2973" s="0" t="n">
        <v>0</v>
      </c>
      <c r="F2973" s="0" t="n">
        <v>0.138759</v>
      </c>
      <c r="G2973" s="0" t="n">
        <v>0.832082</v>
      </c>
      <c r="H2973" s="0" t="n">
        <v>193200</v>
      </c>
    </row>
    <row r="2974" customFormat="false" ht="15" hidden="false" customHeight="false" outlineLevel="0" collapsed="false">
      <c r="A2974" s="0" t="n">
        <v>2972</v>
      </c>
      <c r="B2974" s="0" t="n">
        <v>5</v>
      </c>
      <c r="C2974" s="0" t="n">
        <v>124</v>
      </c>
      <c r="D2974" s="0" t="n">
        <v>19</v>
      </c>
      <c r="E2974" s="0" t="n">
        <v>1</v>
      </c>
      <c r="F2974" s="0" t="n">
        <v>0</v>
      </c>
      <c r="G2974" s="0" t="n">
        <v>0.830541</v>
      </c>
      <c r="H2974" s="0" t="n">
        <v>193000</v>
      </c>
    </row>
    <row r="2975" customFormat="false" ht="15" hidden="false" customHeight="false" outlineLevel="0" collapsed="false">
      <c r="A2975" s="0" t="n">
        <v>2973</v>
      </c>
      <c r="B2975" s="0" t="n">
        <v>5</v>
      </c>
      <c r="C2975" s="0" t="n">
        <v>124</v>
      </c>
      <c r="D2975" s="0" t="n">
        <v>20</v>
      </c>
      <c r="E2975" s="0" t="n">
        <v>1</v>
      </c>
      <c r="F2975" s="0" t="n">
        <v>0</v>
      </c>
      <c r="G2975" s="0" t="n">
        <v>0.988651</v>
      </c>
      <c r="H2975" s="0" t="n">
        <v>192800</v>
      </c>
    </row>
    <row r="2976" customFormat="false" ht="15" hidden="false" customHeight="false" outlineLevel="0" collapsed="false">
      <c r="A2976" s="0" t="n">
        <v>2974</v>
      </c>
      <c r="B2976" s="0" t="n">
        <v>5</v>
      </c>
      <c r="C2976" s="0" t="n">
        <v>124</v>
      </c>
      <c r="D2976" s="0" t="n">
        <v>21</v>
      </c>
      <c r="E2976" s="0" t="n">
        <v>0</v>
      </c>
      <c r="F2976" s="0" t="n">
        <v>0</v>
      </c>
      <c r="G2976" s="0" t="n">
        <v>0.956069</v>
      </c>
      <c r="H2976" s="0" t="n">
        <v>192800</v>
      </c>
    </row>
    <row r="2977" customFormat="false" ht="15" hidden="false" customHeight="false" outlineLevel="0" collapsed="false">
      <c r="A2977" s="0" t="n">
        <v>2975</v>
      </c>
      <c r="B2977" s="0" t="n">
        <v>5</v>
      </c>
      <c r="C2977" s="0" t="n">
        <v>124</v>
      </c>
      <c r="D2977" s="0" t="n">
        <v>22</v>
      </c>
      <c r="E2977" s="0" t="n">
        <v>0</v>
      </c>
      <c r="F2977" s="0" t="n">
        <v>0</v>
      </c>
      <c r="G2977" s="0" t="n">
        <v>1</v>
      </c>
      <c r="H2977" s="0" t="n">
        <v>192800</v>
      </c>
    </row>
    <row r="2978" customFormat="false" ht="15" hidden="false" customHeight="false" outlineLevel="0" collapsed="false">
      <c r="A2978" s="0" t="n">
        <v>2976</v>
      </c>
      <c r="B2978" s="0" t="n">
        <v>5</v>
      </c>
      <c r="C2978" s="0" t="n">
        <v>124</v>
      </c>
      <c r="D2978" s="0" t="n">
        <v>23</v>
      </c>
      <c r="E2978" s="0" t="n">
        <v>0</v>
      </c>
      <c r="F2978" s="0" t="n">
        <v>0</v>
      </c>
      <c r="G2978" s="0" t="n">
        <v>0.741437</v>
      </c>
      <c r="H2978" s="0" t="n">
        <v>192800</v>
      </c>
    </row>
    <row r="2979" customFormat="false" ht="15" hidden="false" customHeight="false" outlineLevel="0" collapsed="false">
      <c r="A2979" s="0" t="n">
        <v>2977</v>
      </c>
      <c r="B2979" s="0" t="n">
        <v>5</v>
      </c>
      <c r="C2979" s="0" t="n">
        <v>125</v>
      </c>
      <c r="D2979" s="0" t="n">
        <v>0</v>
      </c>
      <c r="E2979" s="0" t="n">
        <v>0</v>
      </c>
      <c r="F2979" s="0" t="n">
        <v>0</v>
      </c>
      <c r="G2979" s="0" t="n">
        <v>0.89055</v>
      </c>
      <c r="H2979" s="0" t="n">
        <v>192800</v>
      </c>
    </row>
    <row r="2980" customFormat="false" ht="15" hidden="false" customHeight="false" outlineLevel="0" collapsed="false">
      <c r="A2980" s="0" t="n">
        <v>2978</v>
      </c>
      <c r="B2980" s="0" t="n">
        <v>5</v>
      </c>
      <c r="C2980" s="0" t="n">
        <v>125</v>
      </c>
      <c r="D2980" s="0" t="n">
        <v>1</v>
      </c>
      <c r="E2980" s="0" t="n">
        <v>0</v>
      </c>
      <c r="F2980" s="0" t="n">
        <v>0</v>
      </c>
      <c r="G2980" s="0" t="n">
        <v>0.907031</v>
      </c>
      <c r="H2980" s="0" t="n">
        <v>192800</v>
      </c>
    </row>
    <row r="2981" customFormat="false" ht="15" hidden="false" customHeight="false" outlineLevel="0" collapsed="false">
      <c r="A2981" s="0" t="n">
        <v>2979</v>
      </c>
      <c r="B2981" s="0" t="n">
        <v>5</v>
      </c>
      <c r="C2981" s="0" t="n">
        <v>125</v>
      </c>
      <c r="D2981" s="0" t="n">
        <v>2</v>
      </c>
      <c r="E2981" s="0" t="n">
        <v>0</v>
      </c>
      <c r="F2981" s="0" t="n">
        <v>0</v>
      </c>
      <c r="G2981" s="0" t="n">
        <v>0.669838</v>
      </c>
      <c r="H2981" s="0" t="n">
        <v>192800</v>
      </c>
    </row>
    <row r="2982" customFormat="false" ht="15" hidden="false" customHeight="false" outlineLevel="0" collapsed="false">
      <c r="A2982" s="0" t="n">
        <v>2980</v>
      </c>
      <c r="B2982" s="0" t="n">
        <v>5</v>
      </c>
      <c r="C2982" s="0" t="n">
        <v>125</v>
      </c>
      <c r="D2982" s="0" t="n">
        <v>3</v>
      </c>
      <c r="E2982" s="0" t="n">
        <v>0</v>
      </c>
      <c r="F2982" s="0" t="n">
        <v>0</v>
      </c>
      <c r="G2982" s="0" t="n">
        <v>0.475181</v>
      </c>
      <c r="H2982" s="0" t="n">
        <v>192800</v>
      </c>
    </row>
    <row r="2983" customFormat="false" ht="15" hidden="false" customHeight="false" outlineLevel="0" collapsed="false">
      <c r="A2983" s="0" t="n">
        <v>2981</v>
      </c>
      <c r="B2983" s="0" t="n">
        <v>5</v>
      </c>
      <c r="C2983" s="0" t="n">
        <v>125</v>
      </c>
      <c r="D2983" s="0" t="n">
        <v>4</v>
      </c>
      <c r="E2983" s="0" t="n">
        <v>0</v>
      </c>
      <c r="F2983" s="0" t="n">
        <v>0</v>
      </c>
      <c r="G2983" s="0" t="n">
        <v>0.488981</v>
      </c>
      <c r="H2983" s="0" t="n">
        <v>192800</v>
      </c>
    </row>
    <row r="2984" customFormat="false" ht="15" hidden="false" customHeight="false" outlineLevel="0" collapsed="false">
      <c r="A2984" s="0" t="n">
        <v>2982</v>
      </c>
      <c r="B2984" s="0" t="n">
        <v>5</v>
      </c>
      <c r="C2984" s="0" t="n">
        <v>125</v>
      </c>
      <c r="D2984" s="0" t="n">
        <v>5</v>
      </c>
      <c r="E2984" s="0" t="n">
        <v>0</v>
      </c>
      <c r="F2984" s="0" t="n">
        <v>0</v>
      </c>
      <c r="G2984" s="0" t="n">
        <v>0.467707</v>
      </c>
      <c r="H2984" s="0" t="n">
        <v>192800</v>
      </c>
    </row>
    <row r="2985" customFormat="false" ht="15" hidden="false" customHeight="false" outlineLevel="0" collapsed="false">
      <c r="A2985" s="0" t="n">
        <v>2983</v>
      </c>
      <c r="B2985" s="0" t="n">
        <v>5</v>
      </c>
      <c r="C2985" s="0" t="n">
        <v>125</v>
      </c>
      <c r="D2985" s="0" t="n">
        <v>6</v>
      </c>
      <c r="E2985" s="0" t="n">
        <v>0</v>
      </c>
      <c r="F2985" s="0" t="n">
        <v>0.122633</v>
      </c>
      <c r="G2985" s="0" t="n">
        <v>0.445889</v>
      </c>
      <c r="H2985" s="0" t="n">
        <v>192800</v>
      </c>
    </row>
    <row r="2986" customFormat="false" ht="15" hidden="false" customHeight="false" outlineLevel="0" collapsed="false">
      <c r="A2986" s="0" t="n">
        <v>2984</v>
      </c>
      <c r="B2986" s="0" t="n">
        <v>5</v>
      </c>
      <c r="C2986" s="0" t="n">
        <v>125</v>
      </c>
      <c r="D2986" s="0" t="n">
        <v>7</v>
      </c>
      <c r="E2986" s="0" t="n">
        <v>1</v>
      </c>
      <c r="F2986" s="0" t="n">
        <v>0.418952</v>
      </c>
      <c r="G2986" s="0" t="n">
        <v>0.387795</v>
      </c>
      <c r="H2986" s="0" t="n">
        <v>192600</v>
      </c>
    </row>
    <row r="2987" customFormat="false" ht="15" hidden="false" customHeight="false" outlineLevel="0" collapsed="false">
      <c r="A2987" s="0" t="n">
        <v>2985</v>
      </c>
      <c r="B2987" s="0" t="n">
        <v>5</v>
      </c>
      <c r="C2987" s="0" t="n">
        <v>125</v>
      </c>
      <c r="D2987" s="0" t="n">
        <v>8</v>
      </c>
      <c r="E2987" s="0" t="n">
        <v>1</v>
      </c>
      <c r="F2987" s="0" t="n">
        <v>0.75173</v>
      </c>
      <c r="G2987" s="0" t="n">
        <v>0.599132</v>
      </c>
      <c r="H2987" s="0" t="n">
        <v>192400</v>
      </c>
    </row>
    <row r="2988" customFormat="false" ht="15" hidden="false" customHeight="false" outlineLevel="0" collapsed="false">
      <c r="A2988" s="0" t="n">
        <v>2986</v>
      </c>
      <c r="B2988" s="0" t="n">
        <v>5</v>
      </c>
      <c r="C2988" s="0" t="n">
        <v>125</v>
      </c>
      <c r="D2988" s="0" t="n">
        <v>9</v>
      </c>
      <c r="E2988" s="0" t="n">
        <v>0</v>
      </c>
      <c r="F2988" s="0" t="n">
        <v>1</v>
      </c>
      <c r="G2988" s="0" t="n">
        <v>0.479912</v>
      </c>
      <c r="H2988" s="0" t="n">
        <v>192400</v>
      </c>
    </row>
    <row r="2989" customFormat="false" ht="15" hidden="false" customHeight="false" outlineLevel="0" collapsed="false">
      <c r="A2989" s="0" t="n">
        <v>2987</v>
      </c>
      <c r="B2989" s="0" t="n">
        <v>5</v>
      </c>
      <c r="C2989" s="0" t="n">
        <v>125</v>
      </c>
      <c r="D2989" s="0" t="n">
        <v>10</v>
      </c>
      <c r="E2989" s="0" t="n">
        <v>0</v>
      </c>
      <c r="F2989" s="0" t="n">
        <v>1</v>
      </c>
      <c r="G2989" s="0" t="n">
        <v>0.448736</v>
      </c>
      <c r="H2989" s="0" t="n">
        <v>192400</v>
      </c>
    </row>
    <row r="2990" customFormat="false" ht="15" hidden="false" customHeight="false" outlineLevel="0" collapsed="false">
      <c r="A2990" s="0" t="n">
        <v>2988</v>
      </c>
      <c r="B2990" s="0" t="n">
        <v>5</v>
      </c>
      <c r="C2990" s="0" t="n">
        <v>125</v>
      </c>
      <c r="D2990" s="0" t="n">
        <v>11</v>
      </c>
      <c r="E2990" s="0" t="n">
        <v>0</v>
      </c>
      <c r="F2990" s="0" t="n">
        <v>1</v>
      </c>
      <c r="G2990" s="0" t="n">
        <v>0.36406</v>
      </c>
      <c r="H2990" s="0" t="n">
        <v>192400</v>
      </c>
    </row>
    <row r="2991" customFormat="false" ht="15" hidden="false" customHeight="false" outlineLevel="0" collapsed="false">
      <c r="A2991" s="0" t="n">
        <v>2989</v>
      </c>
      <c r="B2991" s="0" t="n">
        <v>5</v>
      </c>
      <c r="C2991" s="0" t="n">
        <v>125</v>
      </c>
      <c r="D2991" s="0" t="n">
        <v>12</v>
      </c>
      <c r="E2991" s="0" t="n">
        <v>0</v>
      </c>
      <c r="F2991" s="0" t="n">
        <v>1</v>
      </c>
      <c r="G2991" s="0" t="n">
        <v>0.276753</v>
      </c>
      <c r="H2991" s="0" t="n">
        <v>192400</v>
      </c>
    </row>
    <row r="2992" customFormat="false" ht="15" hidden="false" customHeight="false" outlineLevel="0" collapsed="false">
      <c r="A2992" s="0" t="n">
        <v>2990</v>
      </c>
      <c r="B2992" s="0" t="n">
        <v>5</v>
      </c>
      <c r="C2992" s="0" t="n">
        <v>125</v>
      </c>
      <c r="D2992" s="0" t="n">
        <v>13</v>
      </c>
      <c r="E2992" s="0" t="n">
        <v>0</v>
      </c>
      <c r="F2992" s="0" t="n">
        <v>1</v>
      </c>
      <c r="G2992" s="0" t="n">
        <v>0.280334</v>
      </c>
      <c r="H2992" s="0" t="n">
        <v>192400</v>
      </c>
    </row>
    <row r="2993" customFormat="false" ht="15" hidden="false" customHeight="false" outlineLevel="0" collapsed="false">
      <c r="A2993" s="0" t="n">
        <v>2991</v>
      </c>
      <c r="B2993" s="0" t="n">
        <v>5</v>
      </c>
      <c r="C2993" s="0" t="n">
        <v>125</v>
      </c>
      <c r="D2993" s="0" t="n">
        <v>14</v>
      </c>
      <c r="E2993" s="0" t="n">
        <v>0</v>
      </c>
      <c r="F2993" s="0" t="n">
        <v>1</v>
      </c>
      <c r="G2993" s="0" t="n">
        <v>0.314224</v>
      </c>
      <c r="H2993" s="0" t="n">
        <v>192400</v>
      </c>
    </row>
    <row r="2994" customFormat="false" ht="15" hidden="false" customHeight="false" outlineLevel="0" collapsed="false">
      <c r="A2994" s="0" t="n">
        <v>2992</v>
      </c>
      <c r="B2994" s="0" t="n">
        <v>5</v>
      </c>
      <c r="C2994" s="0" t="n">
        <v>125</v>
      </c>
      <c r="D2994" s="0" t="n">
        <v>15</v>
      </c>
      <c r="E2994" s="0" t="n">
        <v>0</v>
      </c>
      <c r="F2994" s="0" t="n">
        <v>1</v>
      </c>
      <c r="G2994" s="0" t="n">
        <v>0.216657</v>
      </c>
      <c r="H2994" s="0" t="n">
        <v>192400</v>
      </c>
    </row>
    <row r="2995" customFormat="false" ht="15" hidden="false" customHeight="false" outlineLevel="0" collapsed="false">
      <c r="A2995" s="0" t="n">
        <v>2993</v>
      </c>
      <c r="B2995" s="0" t="n">
        <v>5</v>
      </c>
      <c r="C2995" s="0" t="n">
        <v>125</v>
      </c>
      <c r="D2995" s="0" t="n">
        <v>16</v>
      </c>
      <c r="E2995" s="0" t="n">
        <v>0</v>
      </c>
      <c r="F2995" s="0" t="n">
        <v>0.75173</v>
      </c>
      <c r="G2995" s="0" t="n">
        <v>0.221815</v>
      </c>
      <c r="H2995" s="0" t="n">
        <v>192400</v>
      </c>
    </row>
    <row r="2996" customFormat="false" ht="15" hidden="false" customHeight="false" outlineLevel="0" collapsed="false">
      <c r="A2996" s="0" t="n">
        <v>2994</v>
      </c>
      <c r="B2996" s="0" t="n">
        <v>5</v>
      </c>
      <c r="C2996" s="0" t="n">
        <v>125</v>
      </c>
      <c r="D2996" s="0" t="n">
        <v>17</v>
      </c>
      <c r="E2996" s="0" t="n">
        <v>0</v>
      </c>
      <c r="F2996" s="0" t="n">
        <v>0.418952</v>
      </c>
      <c r="G2996" s="0" t="n">
        <v>0.164089</v>
      </c>
      <c r="H2996" s="0" t="n">
        <v>192400</v>
      </c>
    </row>
    <row r="2997" customFormat="false" ht="15" hidden="false" customHeight="false" outlineLevel="0" collapsed="false">
      <c r="A2997" s="0" t="n">
        <v>2995</v>
      </c>
      <c r="B2997" s="0" t="n">
        <v>5</v>
      </c>
      <c r="C2997" s="0" t="n">
        <v>125</v>
      </c>
      <c r="D2997" s="0" t="n">
        <v>18</v>
      </c>
      <c r="E2997" s="0" t="n">
        <v>0</v>
      </c>
      <c r="F2997" s="0" t="n">
        <v>0.122633</v>
      </c>
      <c r="G2997" s="0" t="n">
        <v>0.203359</v>
      </c>
      <c r="H2997" s="0" t="n">
        <v>192400</v>
      </c>
    </row>
    <row r="2998" customFormat="false" ht="15" hidden="false" customHeight="false" outlineLevel="0" collapsed="false">
      <c r="A2998" s="0" t="n">
        <v>2996</v>
      </c>
      <c r="B2998" s="0" t="n">
        <v>5</v>
      </c>
      <c r="C2998" s="0" t="n">
        <v>125</v>
      </c>
      <c r="D2998" s="0" t="n">
        <v>19</v>
      </c>
      <c r="E2998" s="0" t="n">
        <v>1</v>
      </c>
      <c r="F2998" s="0" t="n">
        <v>0</v>
      </c>
      <c r="G2998" s="0" t="n">
        <v>0.267153</v>
      </c>
      <c r="H2998" s="0" t="n">
        <v>192200</v>
      </c>
    </row>
    <row r="2999" customFormat="false" ht="15" hidden="false" customHeight="false" outlineLevel="0" collapsed="false">
      <c r="A2999" s="0" t="n">
        <v>2997</v>
      </c>
      <c r="B2999" s="0" t="n">
        <v>5</v>
      </c>
      <c r="C2999" s="0" t="n">
        <v>125</v>
      </c>
      <c r="D2999" s="0" t="n">
        <v>20</v>
      </c>
      <c r="E2999" s="0" t="n">
        <v>1</v>
      </c>
      <c r="F2999" s="0" t="n">
        <v>0</v>
      </c>
      <c r="G2999" s="0" t="n">
        <v>0.195353</v>
      </c>
      <c r="H2999" s="0" t="n">
        <v>192000</v>
      </c>
    </row>
    <row r="3000" customFormat="false" ht="15" hidden="false" customHeight="false" outlineLevel="0" collapsed="false">
      <c r="A3000" s="0" t="n">
        <v>2998</v>
      </c>
      <c r="B3000" s="0" t="n">
        <v>5</v>
      </c>
      <c r="C3000" s="0" t="n">
        <v>125</v>
      </c>
      <c r="D3000" s="0" t="n">
        <v>21</v>
      </c>
      <c r="E3000" s="0" t="n">
        <v>0</v>
      </c>
      <c r="F3000" s="0" t="n">
        <v>0</v>
      </c>
      <c r="G3000" s="0" t="n">
        <v>0.224355</v>
      </c>
      <c r="H3000" s="0" t="n">
        <v>192000</v>
      </c>
    </row>
    <row r="3001" customFormat="false" ht="15" hidden="false" customHeight="false" outlineLevel="0" collapsed="false">
      <c r="A3001" s="0" t="n">
        <v>2999</v>
      </c>
      <c r="B3001" s="0" t="n">
        <v>5</v>
      </c>
      <c r="C3001" s="0" t="n">
        <v>125</v>
      </c>
      <c r="D3001" s="0" t="n">
        <v>22</v>
      </c>
      <c r="E3001" s="0" t="n">
        <v>0</v>
      </c>
      <c r="F3001" s="0" t="n">
        <v>0</v>
      </c>
      <c r="G3001" s="0" t="n">
        <v>0.202353</v>
      </c>
      <c r="H3001" s="0" t="n">
        <v>192000</v>
      </c>
    </row>
    <row r="3002" customFormat="false" ht="15" hidden="false" customHeight="false" outlineLevel="0" collapsed="false">
      <c r="A3002" s="0" t="n">
        <v>3000</v>
      </c>
      <c r="B3002" s="0" t="n">
        <v>5</v>
      </c>
      <c r="C3002" s="0" t="n">
        <v>125</v>
      </c>
      <c r="D3002" s="0" t="n">
        <v>23</v>
      </c>
      <c r="E3002" s="0" t="n">
        <v>0</v>
      </c>
      <c r="F3002" s="0" t="n">
        <v>0</v>
      </c>
      <c r="G3002" s="0" t="n">
        <v>0.180698</v>
      </c>
      <c r="H3002" s="0" t="n">
        <v>192000</v>
      </c>
    </row>
    <row r="3003" customFormat="false" ht="15" hidden="false" customHeight="false" outlineLevel="0" collapsed="false">
      <c r="A3003" s="0" t="n">
        <v>3001</v>
      </c>
      <c r="B3003" s="0" t="n">
        <v>5</v>
      </c>
      <c r="C3003" s="0" t="n">
        <v>126</v>
      </c>
      <c r="D3003" s="0" t="n">
        <v>0</v>
      </c>
      <c r="E3003" s="0" t="n">
        <v>0</v>
      </c>
      <c r="F3003" s="0" t="n">
        <v>0</v>
      </c>
      <c r="G3003" s="0" t="n">
        <v>0.324712</v>
      </c>
      <c r="H3003" s="0" t="n">
        <v>192000</v>
      </c>
    </row>
    <row r="3004" customFormat="false" ht="15" hidden="false" customHeight="false" outlineLevel="0" collapsed="false">
      <c r="A3004" s="0" t="n">
        <v>3002</v>
      </c>
      <c r="B3004" s="0" t="n">
        <v>5</v>
      </c>
      <c r="C3004" s="0" t="n">
        <v>126</v>
      </c>
      <c r="D3004" s="0" t="n">
        <v>1</v>
      </c>
      <c r="E3004" s="0" t="n">
        <v>0</v>
      </c>
      <c r="F3004" s="0" t="n">
        <v>0</v>
      </c>
      <c r="G3004" s="0" t="n">
        <v>0.388415</v>
      </c>
      <c r="H3004" s="0" t="n">
        <v>192000</v>
      </c>
    </row>
    <row r="3005" customFormat="false" ht="15" hidden="false" customHeight="false" outlineLevel="0" collapsed="false">
      <c r="A3005" s="0" t="n">
        <v>3003</v>
      </c>
      <c r="B3005" s="0" t="n">
        <v>5</v>
      </c>
      <c r="C3005" s="0" t="n">
        <v>126</v>
      </c>
      <c r="D3005" s="0" t="n">
        <v>2</v>
      </c>
      <c r="E3005" s="0" t="n">
        <v>0</v>
      </c>
      <c r="F3005" s="0" t="n">
        <v>0</v>
      </c>
      <c r="G3005" s="0" t="n">
        <v>0.22043</v>
      </c>
      <c r="H3005" s="0" t="n">
        <v>192000</v>
      </c>
    </row>
    <row r="3006" customFormat="false" ht="15" hidden="false" customHeight="false" outlineLevel="0" collapsed="false">
      <c r="A3006" s="0" t="n">
        <v>3004</v>
      </c>
      <c r="B3006" s="0" t="n">
        <v>5</v>
      </c>
      <c r="C3006" s="0" t="n">
        <v>126</v>
      </c>
      <c r="D3006" s="0" t="n">
        <v>3</v>
      </c>
      <c r="E3006" s="0" t="n">
        <v>0</v>
      </c>
      <c r="F3006" s="0" t="n">
        <v>0</v>
      </c>
      <c r="G3006" s="0" t="n">
        <v>0.169804</v>
      </c>
      <c r="H3006" s="0" t="n">
        <v>192000</v>
      </c>
    </row>
    <row r="3007" customFormat="false" ht="15" hidden="false" customHeight="false" outlineLevel="0" collapsed="false">
      <c r="A3007" s="0" t="n">
        <v>3005</v>
      </c>
      <c r="B3007" s="0" t="n">
        <v>5</v>
      </c>
      <c r="C3007" s="0" t="n">
        <v>126</v>
      </c>
      <c r="D3007" s="0" t="n">
        <v>4</v>
      </c>
      <c r="E3007" s="0" t="n">
        <v>0</v>
      </c>
      <c r="F3007" s="0" t="n">
        <v>0</v>
      </c>
      <c r="G3007" s="0" t="n">
        <v>0.230822</v>
      </c>
      <c r="H3007" s="0" t="n">
        <v>192000</v>
      </c>
    </row>
    <row r="3008" customFormat="false" ht="15" hidden="false" customHeight="false" outlineLevel="0" collapsed="false">
      <c r="A3008" s="0" t="n">
        <v>3006</v>
      </c>
      <c r="B3008" s="0" t="n">
        <v>5</v>
      </c>
      <c r="C3008" s="0" t="n">
        <v>126</v>
      </c>
      <c r="D3008" s="0" t="n">
        <v>5</v>
      </c>
      <c r="E3008" s="0" t="n">
        <v>0</v>
      </c>
      <c r="F3008" s="0" t="n">
        <v>0</v>
      </c>
      <c r="G3008" s="0" t="n">
        <v>0.235885</v>
      </c>
      <c r="H3008" s="0" t="n">
        <v>192000</v>
      </c>
    </row>
    <row r="3009" customFormat="false" ht="15" hidden="false" customHeight="false" outlineLevel="0" collapsed="false">
      <c r="A3009" s="0" t="n">
        <v>3007</v>
      </c>
      <c r="B3009" s="0" t="n">
        <v>5</v>
      </c>
      <c r="C3009" s="0" t="n">
        <v>126</v>
      </c>
      <c r="D3009" s="0" t="n">
        <v>6</v>
      </c>
      <c r="E3009" s="0" t="n">
        <v>0</v>
      </c>
      <c r="F3009" s="0" t="n">
        <v>0.124689</v>
      </c>
      <c r="G3009" s="0" t="n">
        <v>0.223146</v>
      </c>
      <c r="H3009" s="0" t="n">
        <v>192000</v>
      </c>
    </row>
    <row r="3010" customFormat="false" ht="15" hidden="false" customHeight="false" outlineLevel="0" collapsed="false">
      <c r="A3010" s="0" t="n">
        <v>3008</v>
      </c>
      <c r="B3010" s="0" t="n">
        <v>5</v>
      </c>
      <c r="C3010" s="0" t="n">
        <v>126</v>
      </c>
      <c r="D3010" s="0" t="n">
        <v>7</v>
      </c>
      <c r="E3010" s="0" t="n">
        <v>1</v>
      </c>
      <c r="F3010" s="0" t="n">
        <v>0.425977</v>
      </c>
      <c r="G3010" s="0" t="n">
        <v>0.23074</v>
      </c>
      <c r="H3010" s="0" t="n">
        <v>191800</v>
      </c>
    </row>
    <row r="3011" customFormat="false" ht="15" hidden="false" customHeight="false" outlineLevel="0" collapsed="false">
      <c r="A3011" s="0" t="n">
        <v>3009</v>
      </c>
      <c r="B3011" s="0" t="n">
        <v>5</v>
      </c>
      <c r="C3011" s="0" t="n">
        <v>126</v>
      </c>
      <c r="D3011" s="0" t="n">
        <v>8</v>
      </c>
      <c r="E3011" s="0" t="n">
        <v>1</v>
      </c>
      <c r="F3011" s="0" t="n">
        <v>0.764335</v>
      </c>
      <c r="G3011" s="0" t="n">
        <v>0.216356</v>
      </c>
      <c r="H3011" s="0" t="n">
        <v>191600</v>
      </c>
    </row>
    <row r="3012" customFormat="false" ht="15" hidden="false" customHeight="false" outlineLevel="0" collapsed="false">
      <c r="A3012" s="0" t="n">
        <v>3010</v>
      </c>
      <c r="B3012" s="0" t="n">
        <v>5</v>
      </c>
      <c r="C3012" s="0" t="n">
        <v>126</v>
      </c>
      <c r="D3012" s="0" t="n">
        <v>9</v>
      </c>
      <c r="E3012" s="0" t="n">
        <v>0</v>
      </c>
      <c r="F3012" s="0" t="n">
        <v>1</v>
      </c>
      <c r="G3012" s="0" t="n">
        <v>0.222019</v>
      </c>
      <c r="H3012" s="0" t="n">
        <v>191600</v>
      </c>
    </row>
    <row r="3013" customFormat="false" ht="15" hidden="false" customHeight="false" outlineLevel="0" collapsed="false">
      <c r="A3013" s="0" t="n">
        <v>3011</v>
      </c>
      <c r="B3013" s="0" t="n">
        <v>5</v>
      </c>
      <c r="C3013" s="0" t="n">
        <v>126</v>
      </c>
      <c r="D3013" s="0" t="n">
        <v>10</v>
      </c>
      <c r="E3013" s="0" t="n">
        <v>0</v>
      </c>
      <c r="F3013" s="0" t="n">
        <v>1</v>
      </c>
      <c r="G3013" s="0" t="n">
        <v>0.302241</v>
      </c>
      <c r="H3013" s="0" t="n">
        <v>191600</v>
      </c>
    </row>
    <row r="3014" customFormat="false" ht="15" hidden="false" customHeight="false" outlineLevel="0" collapsed="false">
      <c r="A3014" s="0" t="n">
        <v>3012</v>
      </c>
      <c r="B3014" s="0" t="n">
        <v>5</v>
      </c>
      <c r="C3014" s="0" t="n">
        <v>126</v>
      </c>
      <c r="D3014" s="0" t="n">
        <v>11</v>
      </c>
      <c r="E3014" s="0" t="n">
        <v>0</v>
      </c>
      <c r="F3014" s="0" t="n">
        <v>1</v>
      </c>
      <c r="G3014" s="0" t="n">
        <v>0.404136</v>
      </c>
      <c r="H3014" s="0" t="n">
        <v>191600</v>
      </c>
    </row>
    <row r="3015" customFormat="false" ht="15" hidden="false" customHeight="false" outlineLevel="0" collapsed="false">
      <c r="A3015" s="0" t="n">
        <v>3013</v>
      </c>
      <c r="B3015" s="0" t="n">
        <v>5</v>
      </c>
      <c r="C3015" s="0" t="n">
        <v>126</v>
      </c>
      <c r="D3015" s="0" t="n">
        <v>12</v>
      </c>
      <c r="E3015" s="0" t="n">
        <v>0</v>
      </c>
      <c r="F3015" s="0" t="n">
        <v>1</v>
      </c>
      <c r="G3015" s="0" t="n">
        <v>0.33137</v>
      </c>
      <c r="H3015" s="0" t="n">
        <v>191600</v>
      </c>
    </row>
    <row r="3016" customFormat="false" ht="15" hidden="false" customHeight="false" outlineLevel="0" collapsed="false">
      <c r="A3016" s="0" t="n">
        <v>3014</v>
      </c>
      <c r="B3016" s="0" t="n">
        <v>5</v>
      </c>
      <c r="C3016" s="0" t="n">
        <v>126</v>
      </c>
      <c r="D3016" s="0" t="n">
        <v>13</v>
      </c>
      <c r="E3016" s="0" t="n">
        <v>0</v>
      </c>
      <c r="F3016" s="0" t="n">
        <v>1</v>
      </c>
      <c r="G3016" s="0" t="n">
        <v>0.339273</v>
      </c>
      <c r="H3016" s="0" t="n">
        <v>191600</v>
      </c>
    </row>
    <row r="3017" customFormat="false" ht="15" hidden="false" customHeight="false" outlineLevel="0" collapsed="false">
      <c r="A3017" s="0" t="n">
        <v>3015</v>
      </c>
      <c r="B3017" s="0" t="n">
        <v>5</v>
      </c>
      <c r="C3017" s="0" t="n">
        <v>126</v>
      </c>
      <c r="D3017" s="0" t="n">
        <v>14</v>
      </c>
      <c r="E3017" s="0" t="n">
        <v>0</v>
      </c>
      <c r="F3017" s="0" t="n">
        <v>1</v>
      </c>
      <c r="G3017" s="0" t="n">
        <v>0.472783</v>
      </c>
      <c r="H3017" s="0" t="n">
        <v>191600</v>
      </c>
    </row>
    <row r="3018" customFormat="false" ht="15" hidden="false" customHeight="false" outlineLevel="0" collapsed="false">
      <c r="A3018" s="0" t="n">
        <v>3016</v>
      </c>
      <c r="B3018" s="0" t="n">
        <v>5</v>
      </c>
      <c r="C3018" s="0" t="n">
        <v>126</v>
      </c>
      <c r="D3018" s="0" t="n">
        <v>15</v>
      </c>
      <c r="E3018" s="0" t="n">
        <v>0</v>
      </c>
      <c r="F3018" s="0" t="n">
        <v>1</v>
      </c>
      <c r="G3018" s="0" t="n">
        <v>0.509846</v>
      </c>
      <c r="H3018" s="0" t="n">
        <v>191600</v>
      </c>
    </row>
    <row r="3019" customFormat="false" ht="15" hidden="false" customHeight="false" outlineLevel="0" collapsed="false">
      <c r="A3019" s="0" t="n">
        <v>3017</v>
      </c>
      <c r="B3019" s="0" t="n">
        <v>5</v>
      </c>
      <c r="C3019" s="0" t="n">
        <v>126</v>
      </c>
      <c r="D3019" s="0" t="n">
        <v>16</v>
      </c>
      <c r="E3019" s="0" t="n">
        <v>0</v>
      </c>
      <c r="F3019" s="0" t="n">
        <v>0.764335</v>
      </c>
      <c r="G3019" s="0" t="n">
        <v>0.455637</v>
      </c>
      <c r="H3019" s="0" t="n">
        <v>191600</v>
      </c>
    </row>
    <row r="3020" customFormat="false" ht="15" hidden="false" customHeight="false" outlineLevel="0" collapsed="false">
      <c r="A3020" s="0" t="n">
        <v>3018</v>
      </c>
      <c r="B3020" s="0" t="n">
        <v>5</v>
      </c>
      <c r="C3020" s="0" t="n">
        <v>126</v>
      </c>
      <c r="D3020" s="0" t="n">
        <v>17</v>
      </c>
      <c r="E3020" s="0" t="n">
        <v>0</v>
      </c>
      <c r="F3020" s="0" t="n">
        <v>0.425977</v>
      </c>
      <c r="G3020" s="0" t="n">
        <v>0.541084</v>
      </c>
      <c r="H3020" s="0" t="n">
        <v>191600</v>
      </c>
    </row>
    <row r="3021" customFormat="false" ht="15" hidden="false" customHeight="false" outlineLevel="0" collapsed="false">
      <c r="A3021" s="0" t="n">
        <v>3019</v>
      </c>
      <c r="B3021" s="0" t="n">
        <v>5</v>
      </c>
      <c r="C3021" s="0" t="n">
        <v>126</v>
      </c>
      <c r="D3021" s="0" t="n">
        <v>18</v>
      </c>
      <c r="E3021" s="0" t="n">
        <v>0</v>
      </c>
      <c r="F3021" s="0" t="n">
        <v>0.124689</v>
      </c>
      <c r="G3021" s="0" t="n">
        <v>0.348286</v>
      </c>
      <c r="H3021" s="0" t="n">
        <v>191600</v>
      </c>
    </row>
    <row r="3022" customFormat="false" ht="15" hidden="false" customHeight="false" outlineLevel="0" collapsed="false">
      <c r="A3022" s="0" t="n">
        <v>3020</v>
      </c>
      <c r="B3022" s="0" t="n">
        <v>5</v>
      </c>
      <c r="C3022" s="0" t="n">
        <v>126</v>
      </c>
      <c r="D3022" s="0" t="n">
        <v>19</v>
      </c>
      <c r="E3022" s="0" t="n">
        <v>1</v>
      </c>
      <c r="F3022" s="0" t="n">
        <v>0</v>
      </c>
      <c r="G3022" s="0" t="n">
        <v>0.280535</v>
      </c>
      <c r="H3022" s="0" t="n">
        <v>191400</v>
      </c>
    </row>
    <row r="3023" customFormat="false" ht="15" hidden="false" customHeight="false" outlineLevel="0" collapsed="false">
      <c r="A3023" s="0" t="n">
        <v>3021</v>
      </c>
      <c r="B3023" s="0" t="n">
        <v>5</v>
      </c>
      <c r="C3023" s="0" t="n">
        <v>126</v>
      </c>
      <c r="D3023" s="0" t="n">
        <v>20</v>
      </c>
      <c r="E3023" s="0" t="n">
        <v>1</v>
      </c>
      <c r="F3023" s="0" t="n">
        <v>0</v>
      </c>
      <c r="G3023" s="0" t="n">
        <v>0.37135</v>
      </c>
      <c r="H3023" s="0" t="n">
        <v>191200</v>
      </c>
    </row>
    <row r="3024" customFormat="false" ht="15" hidden="false" customHeight="false" outlineLevel="0" collapsed="false">
      <c r="A3024" s="0" t="n">
        <v>3022</v>
      </c>
      <c r="B3024" s="0" t="n">
        <v>5</v>
      </c>
      <c r="C3024" s="0" t="n">
        <v>126</v>
      </c>
      <c r="D3024" s="0" t="n">
        <v>21</v>
      </c>
      <c r="E3024" s="0" t="n">
        <v>0</v>
      </c>
      <c r="F3024" s="0" t="n">
        <v>0</v>
      </c>
      <c r="G3024" s="0" t="n">
        <v>0.278167</v>
      </c>
      <c r="H3024" s="0" t="n">
        <v>191200</v>
      </c>
    </row>
    <row r="3025" customFormat="false" ht="15" hidden="false" customHeight="false" outlineLevel="0" collapsed="false">
      <c r="A3025" s="0" t="n">
        <v>3023</v>
      </c>
      <c r="B3025" s="0" t="n">
        <v>5</v>
      </c>
      <c r="C3025" s="0" t="n">
        <v>126</v>
      </c>
      <c r="D3025" s="0" t="n">
        <v>22</v>
      </c>
      <c r="E3025" s="0" t="n">
        <v>0</v>
      </c>
      <c r="F3025" s="0" t="n">
        <v>0</v>
      </c>
      <c r="G3025" s="0" t="n">
        <v>0.278236</v>
      </c>
      <c r="H3025" s="0" t="n">
        <v>191200</v>
      </c>
    </row>
    <row r="3026" customFormat="false" ht="15" hidden="false" customHeight="false" outlineLevel="0" collapsed="false">
      <c r="A3026" s="0" t="n">
        <v>3024</v>
      </c>
      <c r="B3026" s="0" t="n">
        <v>5</v>
      </c>
      <c r="C3026" s="0" t="n">
        <v>126</v>
      </c>
      <c r="D3026" s="0" t="n">
        <v>23</v>
      </c>
      <c r="E3026" s="0" t="n">
        <v>0</v>
      </c>
      <c r="F3026" s="0" t="n">
        <v>0</v>
      </c>
      <c r="G3026" s="0" t="n">
        <v>0.29447</v>
      </c>
      <c r="H3026" s="0" t="n">
        <v>191200</v>
      </c>
    </row>
    <row r="3027" customFormat="false" ht="15" hidden="false" customHeight="false" outlineLevel="0" collapsed="false">
      <c r="A3027" s="0" t="n">
        <v>3025</v>
      </c>
      <c r="B3027" s="0" t="n">
        <v>5</v>
      </c>
      <c r="C3027" s="0" t="n">
        <v>127</v>
      </c>
      <c r="D3027" s="0" t="n">
        <v>0</v>
      </c>
      <c r="E3027" s="0" t="n">
        <v>0</v>
      </c>
      <c r="F3027" s="0" t="n">
        <v>0</v>
      </c>
      <c r="G3027" s="0" t="n">
        <v>0.273904</v>
      </c>
      <c r="H3027" s="0" t="n">
        <v>191200</v>
      </c>
    </row>
    <row r="3028" customFormat="false" ht="15" hidden="false" customHeight="false" outlineLevel="0" collapsed="false">
      <c r="A3028" s="0" t="n">
        <v>3026</v>
      </c>
      <c r="B3028" s="0" t="n">
        <v>5</v>
      </c>
      <c r="C3028" s="0" t="n">
        <v>127</v>
      </c>
      <c r="D3028" s="0" t="n">
        <v>1</v>
      </c>
      <c r="E3028" s="0" t="n">
        <v>0</v>
      </c>
      <c r="F3028" s="0" t="n">
        <v>0</v>
      </c>
      <c r="G3028" s="0" t="n">
        <v>0.35666</v>
      </c>
      <c r="H3028" s="0" t="n">
        <v>191200</v>
      </c>
    </row>
    <row r="3029" customFormat="false" ht="15" hidden="false" customHeight="false" outlineLevel="0" collapsed="false">
      <c r="A3029" s="0" t="n">
        <v>3027</v>
      </c>
      <c r="B3029" s="0" t="n">
        <v>5</v>
      </c>
      <c r="C3029" s="0" t="n">
        <v>127</v>
      </c>
      <c r="D3029" s="0" t="n">
        <v>2</v>
      </c>
      <c r="E3029" s="0" t="n">
        <v>0</v>
      </c>
      <c r="F3029" s="0" t="n">
        <v>0</v>
      </c>
      <c r="G3029" s="0" t="n">
        <v>0.346038</v>
      </c>
      <c r="H3029" s="0" t="n">
        <v>191200</v>
      </c>
    </row>
    <row r="3030" customFormat="false" ht="15" hidden="false" customHeight="false" outlineLevel="0" collapsed="false">
      <c r="A3030" s="0" t="n">
        <v>3028</v>
      </c>
      <c r="B3030" s="0" t="n">
        <v>5</v>
      </c>
      <c r="C3030" s="0" t="n">
        <v>127</v>
      </c>
      <c r="D3030" s="0" t="n">
        <v>3</v>
      </c>
      <c r="E3030" s="0" t="n">
        <v>0</v>
      </c>
      <c r="F3030" s="0" t="n">
        <v>0</v>
      </c>
      <c r="G3030" s="0" t="n">
        <v>0.184343</v>
      </c>
      <c r="H3030" s="0" t="n">
        <v>191200</v>
      </c>
    </row>
    <row r="3031" customFormat="false" ht="15" hidden="false" customHeight="false" outlineLevel="0" collapsed="false">
      <c r="A3031" s="0" t="n">
        <v>3029</v>
      </c>
      <c r="B3031" s="0" t="n">
        <v>5</v>
      </c>
      <c r="C3031" s="0" t="n">
        <v>127</v>
      </c>
      <c r="D3031" s="0" t="n">
        <v>4</v>
      </c>
      <c r="E3031" s="0" t="n">
        <v>0</v>
      </c>
      <c r="F3031" s="0" t="n">
        <v>0</v>
      </c>
      <c r="G3031" s="0" t="n">
        <v>0.231559</v>
      </c>
      <c r="H3031" s="0" t="n">
        <v>191200</v>
      </c>
    </row>
    <row r="3032" customFormat="false" ht="15" hidden="false" customHeight="false" outlineLevel="0" collapsed="false">
      <c r="A3032" s="0" t="n">
        <v>3030</v>
      </c>
      <c r="B3032" s="0" t="n">
        <v>5</v>
      </c>
      <c r="C3032" s="0" t="n">
        <v>127</v>
      </c>
      <c r="D3032" s="0" t="n">
        <v>5</v>
      </c>
      <c r="E3032" s="0" t="n">
        <v>0</v>
      </c>
      <c r="F3032" s="0" t="n">
        <v>0</v>
      </c>
      <c r="G3032" s="0" t="n">
        <v>0.29616</v>
      </c>
      <c r="H3032" s="0" t="n">
        <v>191200</v>
      </c>
    </row>
    <row r="3033" customFormat="false" ht="15" hidden="false" customHeight="false" outlineLevel="0" collapsed="false">
      <c r="A3033" s="0" t="n">
        <v>3031</v>
      </c>
      <c r="B3033" s="0" t="n">
        <v>5</v>
      </c>
      <c r="C3033" s="0" t="n">
        <v>127</v>
      </c>
      <c r="D3033" s="0" t="n">
        <v>6</v>
      </c>
      <c r="E3033" s="0" t="n">
        <v>0</v>
      </c>
      <c r="F3033" s="0" t="n">
        <v>0.122984</v>
      </c>
      <c r="G3033" s="0" t="n">
        <v>0.475295</v>
      </c>
      <c r="H3033" s="0" t="n">
        <v>191200</v>
      </c>
    </row>
    <row r="3034" customFormat="false" ht="15" hidden="false" customHeight="false" outlineLevel="0" collapsed="false">
      <c r="A3034" s="0" t="n">
        <v>3032</v>
      </c>
      <c r="B3034" s="0" t="n">
        <v>5</v>
      </c>
      <c r="C3034" s="0" t="n">
        <v>127</v>
      </c>
      <c r="D3034" s="0" t="n">
        <v>7</v>
      </c>
      <c r="E3034" s="0" t="n">
        <v>1</v>
      </c>
      <c r="F3034" s="0" t="n">
        <v>0.42015</v>
      </c>
      <c r="G3034" s="0" t="n">
        <v>0.472106</v>
      </c>
      <c r="H3034" s="0" t="n">
        <v>191000</v>
      </c>
    </row>
    <row r="3035" customFormat="false" ht="15" hidden="false" customHeight="false" outlineLevel="0" collapsed="false">
      <c r="A3035" s="0" t="n">
        <v>3033</v>
      </c>
      <c r="B3035" s="0" t="n">
        <v>5</v>
      </c>
      <c r="C3035" s="0" t="n">
        <v>127</v>
      </c>
      <c r="D3035" s="0" t="n">
        <v>8</v>
      </c>
      <c r="E3035" s="0" t="n">
        <v>1</v>
      </c>
      <c r="F3035" s="0" t="n">
        <v>0.75388</v>
      </c>
      <c r="G3035" s="0" t="n">
        <v>0.425041</v>
      </c>
      <c r="H3035" s="0" t="n">
        <v>190800</v>
      </c>
    </row>
    <row r="3036" customFormat="false" ht="15" hidden="false" customHeight="false" outlineLevel="0" collapsed="false">
      <c r="A3036" s="0" t="n">
        <v>3034</v>
      </c>
      <c r="B3036" s="0" t="n">
        <v>5</v>
      </c>
      <c r="C3036" s="0" t="n">
        <v>127</v>
      </c>
      <c r="D3036" s="0" t="n">
        <v>9</v>
      </c>
      <c r="E3036" s="0" t="n">
        <v>0</v>
      </c>
      <c r="F3036" s="0" t="n">
        <v>1</v>
      </c>
      <c r="G3036" s="0" t="n">
        <v>0.388385</v>
      </c>
      <c r="H3036" s="0" t="n">
        <v>190800</v>
      </c>
    </row>
    <row r="3037" customFormat="false" ht="15" hidden="false" customHeight="false" outlineLevel="0" collapsed="false">
      <c r="A3037" s="0" t="n">
        <v>3035</v>
      </c>
      <c r="B3037" s="0" t="n">
        <v>5</v>
      </c>
      <c r="C3037" s="0" t="n">
        <v>127</v>
      </c>
      <c r="D3037" s="0" t="n">
        <v>10</v>
      </c>
      <c r="E3037" s="0" t="n">
        <v>0</v>
      </c>
      <c r="F3037" s="0" t="n">
        <v>1</v>
      </c>
      <c r="G3037" s="0" t="n">
        <v>0.518052</v>
      </c>
      <c r="H3037" s="0" t="n">
        <v>190800</v>
      </c>
    </row>
    <row r="3038" customFormat="false" ht="15" hidden="false" customHeight="false" outlineLevel="0" collapsed="false">
      <c r="A3038" s="0" t="n">
        <v>3036</v>
      </c>
      <c r="B3038" s="0" t="n">
        <v>5</v>
      </c>
      <c r="C3038" s="0" t="n">
        <v>127</v>
      </c>
      <c r="D3038" s="0" t="n">
        <v>11</v>
      </c>
      <c r="E3038" s="0" t="n">
        <v>0</v>
      </c>
      <c r="F3038" s="0" t="n">
        <v>1</v>
      </c>
      <c r="G3038" s="0" t="n">
        <v>0.533689</v>
      </c>
      <c r="H3038" s="0" t="n">
        <v>190800</v>
      </c>
    </row>
    <row r="3039" customFormat="false" ht="15" hidden="false" customHeight="false" outlineLevel="0" collapsed="false">
      <c r="A3039" s="0" t="n">
        <v>3037</v>
      </c>
      <c r="B3039" s="0" t="n">
        <v>5</v>
      </c>
      <c r="C3039" s="0" t="n">
        <v>127</v>
      </c>
      <c r="D3039" s="0" t="n">
        <v>12</v>
      </c>
      <c r="E3039" s="0" t="n">
        <v>0</v>
      </c>
      <c r="F3039" s="0" t="n">
        <v>1</v>
      </c>
      <c r="G3039" s="0" t="n">
        <v>0.566708</v>
      </c>
      <c r="H3039" s="0" t="n">
        <v>190800</v>
      </c>
    </row>
    <row r="3040" customFormat="false" ht="15" hidden="false" customHeight="false" outlineLevel="0" collapsed="false">
      <c r="A3040" s="0" t="n">
        <v>3038</v>
      </c>
      <c r="B3040" s="0" t="n">
        <v>5</v>
      </c>
      <c r="C3040" s="0" t="n">
        <v>127</v>
      </c>
      <c r="D3040" s="0" t="n">
        <v>13</v>
      </c>
      <c r="E3040" s="0" t="n">
        <v>0</v>
      </c>
      <c r="F3040" s="0" t="n">
        <v>1</v>
      </c>
      <c r="G3040" s="0" t="n">
        <v>0.655089</v>
      </c>
      <c r="H3040" s="0" t="n">
        <v>190800</v>
      </c>
    </row>
    <row r="3041" customFormat="false" ht="15" hidden="false" customHeight="false" outlineLevel="0" collapsed="false">
      <c r="A3041" s="0" t="n">
        <v>3039</v>
      </c>
      <c r="B3041" s="0" t="n">
        <v>5</v>
      </c>
      <c r="C3041" s="0" t="n">
        <v>127</v>
      </c>
      <c r="D3041" s="0" t="n">
        <v>14</v>
      </c>
      <c r="E3041" s="0" t="n">
        <v>0</v>
      </c>
      <c r="F3041" s="0" t="n">
        <v>1</v>
      </c>
      <c r="G3041" s="0" t="n">
        <v>0.566059</v>
      </c>
      <c r="H3041" s="0" t="n">
        <v>190800</v>
      </c>
    </row>
    <row r="3042" customFormat="false" ht="15" hidden="false" customHeight="false" outlineLevel="0" collapsed="false">
      <c r="A3042" s="0" t="n">
        <v>3040</v>
      </c>
      <c r="B3042" s="0" t="n">
        <v>5</v>
      </c>
      <c r="C3042" s="0" t="n">
        <v>127</v>
      </c>
      <c r="D3042" s="0" t="n">
        <v>15</v>
      </c>
      <c r="E3042" s="0" t="n">
        <v>0</v>
      </c>
      <c r="F3042" s="0" t="n">
        <v>1</v>
      </c>
      <c r="G3042" s="0" t="n">
        <v>0.808195</v>
      </c>
      <c r="H3042" s="0" t="n">
        <v>190800</v>
      </c>
    </row>
    <row r="3043" customFormat="false" ht="15" hidden="false" customHeight="false" outlineLevel="0" collapsed="false">
      <c r="A3043" s="0" t="n">
        <v>3041</v>
      </c>
      <c r="B3043" s="0" t="n">
        <v>5</v>
      </c>
      <c r="C3043" s="0" t="n">
        <v>127</v>
      </c>
      <c r="D3043" s="0" t="n">
        <v>16</v>
      </c>
      <c r="E3043" s="0" t="n">
        <v>0</v>
      </c>
      <c r="F3043" s="0" t="n">
        <v>0.75388</v>
      </c>
      <c r="G3043" s="0" t="n">
        <v>1</v>
      </c>
      <c r="H3043" s="0" t="n">
        <v>190800</v>
      </c>
    </row>
    <row r="3044" customFormat="false" ht="15" hidden="false" customHeight="false" outlineLevel="0" collapsed="false">
      <c r="A3044" s="0" t="n">
        <v>3042</v>
      </c>
      <c r="B3044" s="0" t="n">
        <v>5</v>
      </c>
      <c r="C3044" s="0" t="n">
        <v>127</v>
      </c>
      <c r="D3044" s="0" t="n">
        <v>17</v>
      </c>
      <c r="E3044" s="0" t="n">
        <v>0</v>
      </c>
      <c r="F3044" s="0" t="n">
        <v>0.42015</v>
      </c>
      <c r="G3044" s="0" t="n">
        <v>0.659681</v>
      </c>
      <c r="H3044" s="0" t="n">
        <v>190800</v>
      </c>
    </row>
    <row r="3045" customFormat="false" ht="15" hidden="false" customHeight="false" outlineLevel="0" collapsed="false">
      <c r="A3045" s="0" t="n">
        <v>3043</v>
      </c>
      <c r="B3045" s="0" t="n">
        <v>5</v>
      </c>
      <c r="C3045" s="0" t="n">
        <v>127</v>
      </c>
      <c r="D3045" s="0" t="n">
        <v>18</v>
      </c>
      <c r="E3045" s="0" t="n">
        <v>0</v>
      </c>
      <c r="F3045" s="0" t="n">
        <v>0.122984</v>
      </c>
      <c r="G3045" s="0" t="n">
        <v>1</v>
      </c>
      <c r="H3045" s="0" t="n">
        <v>190800</v>
      </c>
    </row>
    <row r="3046" customFormat="false" ht="15" hidden="false" customHeight="false" outlineLevel="0" collapsed="false">
      <c r="A3046" s="0" t="n">
        <v>3044</v>
      </c>
      <c r="B3046" s="0" t="n">
        <v>5</v>
      </c>
      <c r="C3046" s="0" t="n">
        <v>127</v>
      </c>
      <c r="D3046" s="0" t="n">
        <v>19</v>
      </c>
      <c r="E3046" s="0" t="n">
        <v>1</v>
      </c>
      <c r="F3046" s="0" t="n">
        <v>0</v>
      </c>
      <c r="G3046" s="0" t="n">
        <v>0.787394</v>
      </c>
      <c r="H3046" s="0" t="n">
        <v>190600</v>
      </c>
    </row>
    <row r="3047" customFormat="false" ht="15" hidden="false" customHeight="false" outlineLevel="0" collapsed="false">
      <c r="A3047" s="0" t="n">
        <v>3045</v>
      </c>
      <c r="B3047" s="0" t="n">
        <v>5</v>
      </c>
      <c r="C3047" s="0" t="n">
        <v>127</v>
      </c>
      <c r="D3047" s="0" t="n">
        <v>20</v>
      </c>
      <c r="E3047" s="0" t="n">
        <v>1</v>
      </c>
      <c r="F3047" s="0" t="n">
        <v>0</v>
      </c>
      <c r="G3047" s="0" t="n">
        <v>0.624454</v>
      </c>
      <c r="H3047" s="0" t="n">
        <v>190400</v>
      </c>
    </row>
    <row r="3048" customFormat="false" ht="15" hidden="false" customHeight="false" outlineLevel="0" collapsed="false">
      <c r="A3048" s="0" t="n">
        <v>3046</v>
      </c>
      <c r="B3048" s="0" t="n">
        <v>5</v>
      </c>
      <c r="C3048" s="0" t="n">
        <v>127</v>
      </c>
      <c r="D3048" s="0" t="n">
        <v>21</v>
      </c>
      <c r="E3048" s="0" t="n">
        <v>0</v>
      </c>
      <c r="F3048" s="0" t="n">
        <v>0</v>
      </c>
      <c r="G3048" s="0" t="n">
        <v>0.848602</v>
      </c>
      <c r="H3048" s="0" t="n">
        <v>190400</v>
      </c>
    </row>
    <row r="3049" customFormat="false" ht="15" hidden="false" customHeight="false" outlineLevel="0" collapsed="false">
      <c r="A3049" s="0" t="n">
        <v>3047</v>
      </c>
      <c r="B3049" s="0" t="n">
        <v>5</v>
      </c>
      <c r="C3049" s="0" t="n">
        <v>127</v>
      </c>
      <c r="D3049" s="0" t="n">
        <v>22</v>
      </c>
      <c r="E3049" s="0" t="n">
        <v>0</v>
      </c>
      <c r="F3049" s="0" t="n">
        <v>0</v>
      </c>
      <c r="G3049" s="0" t="n">
        <v>0.838808</v>
      </c>
      <c r="H3049" s="0" t="n">
        <v>190400</v>
      </c>
    </row>
    <row r="3050" customFormat="false" ht="15" hidden="false" customHeight="false" outlineLevel="0" collapsed="false">
      <c r="A3050" s="0" t="n">
        <v>3048</v>
      </c>
      <c r="B3050" s="0" t="n">
        <v>5</v>
      </c>
      <c r="C3050" s="0" t="n">
        <v>127</v>
      </c>
      <c r="D3050" s="0" t="n">
        <v>23</v>
      </c>
      <c r="E3050" s="0" t="n">
        <v>0</v>
      </c>
      <c r="F3050" s="0" t="n">
        <v>0</v>
      </c>
      <c r="G3050" s="0" t="n">
        <v>1</v>
      </c>
      <c r="H3050" s="0" t="n">
        <v>190400</v>
      </c>
    </row>
    <row r="3051" customFormat="false" ht="15" hidden="false" customHeight="false" outlineLevel="0" collapsed="false">
      <c r="A3051" s="0" t="n">
        <v>3049</v>
      </c>
      <c r="B3051" s="0" t="n">
        <v>5</v>
      </c>
      <c r="C3051" s="0" t="n">
        <v>128</v>
      </c>
      <c r="D3051" s="0" t="n">
        <v>0</v>
      </c>
      <c r="E3051" s="0" t="n">
        <v>0</v>
      </c>
      <c r="F3051" s="0" t="n">
        <v>0</v>
      </c>
      <c r="G3051" s="0" t="n">
        <v>0.94745</v>
      </c>
      <c r="H3051" s="0" t="n">
        <v>190400</v>
      </c>
    </row>
    <row r="3052" customFormat="false" ht="15" hidden="false" customHeight="false" outlineLevel="0" collapsed="false">
      <c r="A3052" s="0" t="n">
        <v>3050</v>
      </c>
      <c r="B3052" s="0" t="n">
        <v>5</v>
      </c>
      <c r="C3052" s="0" t="n">
        <v>128</v>
      </c>
      <c r="D3052" s="0" t="n">
        <v>1</v>
      </c>
      <c r="E3052" s="0" t="n">
        <v>0</v>
      </c>
      <c r="F3052" s="0" t="n">
        <v>0</v>
      </c>
      <c r="G3052" s="0" t="n">
        <v>0.836625</v>
      </c>
      <c r="H3052" s="0" t="n">
        <v>190400</v>
      </c>
    </row>
    <row r="3053" customFormat="false" ht="15" hidden="false" customHeight="false" outlineLevel="0" collapsed="false">
      <c r="A3053" s="0" t="n">
        <v>3051</v>
      </c>
      <c r="B3053" s="0" t="n">
        <v>5</v>
      </c>
      <c r="C3053" s="0" t="n">
        <v>128</v>
      </c>
      <c r="D3053" s="0" t="n">
        <v>2</v>
      </c>
      <c r="E3053" s="0" t="n">
        <v>0</v>
      </c>
      <c r="F3053" s="0" t="n">
        <v>0</v>
      </c>
      <c r="G3053" s="0" t="n">
        <v>1</v>
      </c>
      <c r="H3053" s="0" t="n">
        <v>190400</v>
      </c>
    </row>
    <row r="3054" customFormat="false" ht="15" hidden="false" customHeight="false" outlineLevel="0" collapsed="false">
      <c r="A3054" s="0" t="n">
        <v>3052</v>
      </c>
      <c r="B3054" s="0" t="n">
        <v>5</v>
      </c>
      <c r="C3054" s="0" t="n">
        <v>128</v>
      </c>
      <c r="D3054" s="0" t="n">
        <v>3</v>
      </c>
      <c r="E3054" s="0" t="n">
        <v>0</v>
      </c>
      <c r="F3054" s="0" t="n">
        <v>0</v>
      </c>
      <c r="G3054" s="0" t="n">
        <v>1</v>
      </c>
      <c r="H3054" s="0" t="n">
        <v>190400</v>
      </c>
    </row>
    <row r="3055" customFormat="false" ht="15" hidden="false" customHeight="false" outlineLevel="0" collapsed="false">
      <c r="A3055" s="0" t="n">
        <v>3053</v>
      </c>
      <c r="B3055" s="0" t="n">
        <v>5</v>
      </c>
      <c r="C3055" s="0" t="n">
        <v>128</v>
      </c>
      <c r="D3055" s="0" t="n">
        <v>4</v>
      </c>
      <c r="E3055" s="0" t="n">
        <v>0</v>
      </c>
      <c r="F3055" s="0" t="n">
        <v>0</v>
      </c>
      <c r="G3055" s="0" t="n">
        <v>1</v>
      </c>
      <c r="H3055" s="0" t="n">
        <v>190400</v>
      </c>
    </row>
    <row r="3056" customFormat="false" ht="15" hidden="false" customHeight="false" outlineLevel="0" collapsed="false">
      <c r="A3056" s="0" t="n">
        <v>3054</v>
      </c>
      <c r="B3056" s="0" t="n">
        <v>5</v>
      </c>
      <c r="C3056" s="0" t="n">
        <v>128</v>
      </c>
      <c r="D3056" s="0" t="n">
        <v>5</v>
      </c>
      <c r="E3056" s="0" t="n">
        <v>0</v>
      </c>
      <c r="F3056" s="0" t="n">
        <v>0</v>
      </c>
      <c r="G3056" s="0" t="n">
        <v>1</v>
      </c>
      <c r="H3056" s="0" t="n">
        <v>190400</v>
      </c>
    </row>
    <row r="3057" customFormat="false" ht="15" hidden="false" customHeight="false" outlineLevel="0" collapsed="false">
      <c r="A3057" s="0" t="n">
        <v>3055</v>
      </c>
      <c r="B3057" s="0" t="n">
        <v>5</v>
      </c>
      <c r="C3057" s="0" t="n">
        <v>128</v>
      </c>
      <c r="D3057" s="0" t="n">
        <v>6</v>
      </c>
      <c r="E3057" s="0" t="n">
        <v>0</v>
      </c>
      <c r="F3057" s="0" t="n">
        <v>0.112723</v>
      </c>
      <c r="G3057" s="0" t="n">
        <v>1</v>
      </c>
      <c r="H3057" s="0" t="n">
        <v>190400</v>
      </c>
    </row>
    <row r="3058" customFormat="false" ht="15" hidden="false" customHeight="false" outlineLevel="0" collapsed="false">
      <c r="A3058" s="0" t="n">
        <v>3056</v>
      </c>
      <c r="B3058" s="0" t="n">
        <v>5</v>
      </c>
      <c r="C3058" s="0" t="n">
        <v>128</v>
      </c>
      <c r="D3058" s="0" t="n">
        <v>7</v>
      </c>
      <c r="E3058" s="0" t="n">
        <v>1</v>
      </c>
      <c r="F3058" s="0" t="n">
        <v>0.385095</v>
      </c>
      <c r="G3058" s="0" t="n">
        <v>0.853187</v>
      </c>
      <c r="H3058" s="0" t="n">
        <v>190200</v>
      </c>
    </row>
    <row r="3059" customFormat="false" ht="15" hidden="false" customHeight="false" outlineLevel="0" collapsed="false">
      <c r="A3059" s="0" t="n">
        <v>3057</v>
      </c>
      <c r="B3059" s="0" t="n">
        <v>5</v>
      </c>
      <c r="C3059" s="0" t="n">
        <v>128</v>
      </c>
      <c r="D3059" s="0" t="n">
        <v>8</v>
      </c>
      <c r="E3059" s="0" t="n">
        <v>1</v>
      </c>
      <c r="F3059" s="0" t="n">
        <v>0.690979</v>
      </c>
      <c r="G3059" s="0" t="n">
        <v>0.614356</v>
      </c>
      <c r="H3059" s="0" t="n">
        <v>190000</v>
      </c>
    </row>
    <row r="3060" customFormat="false" ht="15" hidden="false" customHeight="false" outlineLevel="0" collapsed="false">
      <c r="A3060" s="0" t="n">
        <v>3058</v>
      </c>
      <c r="B3060" s="0" t="n">
        <v>5</v>
      </c>
      <c r="C3060" s="0" t="n">
        <v>128</v>
      </c>
      <c r="D3060" s="0" t="n">
        <v>9</v>
      </c>
      <c r="E3060" s="0" t="n">
        <v>0</v>
      </c>
      <c r="F3060" s="0" t="n">
        <v>0.980513</v>
      </c>
      <c r="G3060" s="0" t="n">
        <v>0.804507</v>
      </c>
      <c r="H3060" s="0" t="n">
        <v>190000</v>
      </c>
    </row>
    <row r="3061" customFormat="false" ht="15" hidden="false" customHeight="false" outlineLevel="0" collapsed="false">
      <c r="A3061" s="0" t="n">
        <v>3059</v>
      </c>
      <c r="B3061" s="0" t="n">
        <v>5</v>
      </c>
      <c r="C3061" s="0" t="n">
        <v>128</v>
      </c>
      <c r="D3061" s="0" t="n">
        <v>10</v>
      </c>
      <c r="E3061" s="0" t="n">
        <v>0</v>
      </c>
      <c r="F3061" s="0" t="n">
        <v>1</v>
      </c>
      <c r="G3061" s="0" t="n">
        <v>0.934878</v>
      </c>
      <c r="H3061" s="0" t="n">
        <v>190000</v>
      </c>
    </row>
    <row r="3062" customFormat="false" ht="15" hidden="false" customHeight="false" outlineLevel="0" collapsed="false">
      <c r="A3062" s="0" t="n">
        <v>3060</v>
      </c>
      <c r="B3062" s="0" t="n">
        <v>5</v>
      </c>
      <c r="C3062" s="0" t="n">
        <v>128</v>
      </c>
      <c r="D3062" s="0" t="n">
        <v>11</v>
      </c>
      <c r="E3062" s="0" t="n">
        <v>0</v>
      </c>
      <c r="F3062" s="0" t="n">
        <v>1</v>
      </c>
      <c r="G3062" s="0" t="n">
        <v>0.96098</v>
      </c>
      <c r="H3062" s="0" t="n">
        <v>190000</v>
      </c>
    </row>
    <row r="3063" customFormat="false" ht="15" hidden="false" customHeight="false" outlineLevel="0" collapsed="false">
      <c r="A3063" s="0" t="n">
        <v>3061</v>
      </c>
      <c r="B3063" s="0" t="n">
        <v>5</v>
      </c>
      <c r="C3063" s="0" t="n">
        <v>128</v>
      </c>
      <c r="D3063" s="0" t="n">
        <v>12</v>
      </c>
      <c r="E3063" s="0" t="n">
        <v>0</v>
      </c>
      <c r="F3063" s="0" t="n">
        <v>1</v>
      </c>
      <c r="G3063" s="0" t="n">
        <v>1</v>
      </c>
      <c r="H3063" s="0" t="n">
        <v>190000</v>
      </c>
    </row>
    <row r="3064" customFormat="false" ht="15" hidden="false" customHeight="false" outlineLevel="0" collapsed="false">
      <c r="A3064" s="0" t="n">
        <v>3062</v>
      </c>
      <c r="B3064" s="0" t="n">
        <v>5</v>
      </c>
      <c r="C3064" s="0" t="n">
        <v>128</v>
      </c>
      <c r="D3064" s="0" t="n">
        <v>13</v>
      </c>
      <c r="E3064" s="0" t="n">
        <v>0</v>
      </c>
      <c r="F3064" s="0" t="n">
        <v>1</v>
      </c>
      <c r="G3064" s="0" t="n">
        <v>0.935393</v>
      </c>
      <c r="H3064" s="0" t="n">
        <v>190000</v>
      </c>
    </row>
    <row r="3065" customFormat="false" ht="15" hidden="false" customHeight="false" outlineLevel="0" collapsed="false">
      <c r="A3065" s="0" t="n">
        <v>3063</v>
      </c>
      <c r="B3065" s="0" t="n">
        <v>5</v>
      </c>
      <c r="C3065" s="0" t="n">
        <v>128</v>
      </c>
      <c r="D3065" s="0" t="n">
        <v>14</v>
      </c>
      <c r="E3065" s="0" t="n">
        <v>0</v>
      </c>
      <c r="F3065" s="0" t="n">
        <v>1</v>
      </c>
      <c r="G3065" s="0" t="n">
        <v>1</v>
      </c>
      <c r="H3065" s="0" t="n">
        <v>190000</v>
      </c>
    </row>
    <row r="3066" customFormat="false" ht="15" hidden="false" customHeight="false" outlineLevel="0" collapsed="false">
      <c r="A3066" s="0" t="n">
        <v>3064</v>
      </c>
      <c r="B3066" s="0" t="n">
        <v>5</v>
      </c>
      <c r="C3066" s="0" t="n">
        <v>128</v>
      </c>
      <c r="D3066" s="0" t="n">
        <v>15</v>
      </c>
      <c r="E3066" s="0" t="n">
        <v>0</v>
      </c>
      <c r="F3066" s="0" t="n">
        <v>0.980513</v>
      </c>
      <c r="G3066" s="0" t="n">
        <v>0.731648</v>
      </c>
      <c r="H3066" s="0" t="n">
        <v>190000</v>
      </c>
    </row>
    <row r="3067" customFormat="false" ht="15" hidden="false" customHeight="false" outlineLevel="0" collapsed="false">
      <c r="A3067" s="0" t="n">
        <v>3065</v>
      </c>
      <c r="B3067" s="0" t="n">
        <v>5</v>
      </c>
      <c r="C3067" s="0" t="n">
        <v>128</v>
      </c>
      <c r="D3067" s="0" t="n">
        <v>16</v>
      </c>
      <c r="E3067" s="0" t="n">
        <v>0</v>
      </c>
      <c r="F3067" s="0" t="n">
        <v>0.690979</v>
      </c>
      <c r="G3067" s="0" t="n">
        <v>0.64705</v>
      </c>
      <c r="H3067" s="0" t="n">
        <v>190000</v>
      </c>
    </row>
    <row r="3068" customFormat="false" ht="15" hidden="false" customHeight="false" outlineLevel="0" collapsed="false">
      <c r="A3068" s="0" t="n">
        <v>3066</v>
      </c>
      <c r="B3068" s="0" t="n">
        <v>5</v>
      </c>
      <c r="C3068" s="0" t="n">
        <v>128</v>
      </c>
      <c r="D3068" s="0" t="n">
        <v>17</v>
      </c>
      <c r="E3068" s="0" t="n">
        <v>0</v>
      </c>
      <c r="F3068" s="0" t="n">
        <v>0.385095</v>
      </c>
      <c r="G3068" s="0" t="n">
        <v>0.718196</v>
      </c>
      <c r="H3068" s="0" t="n">
        <v>190000</v>
      </c>
    </row>
    <row r="3069" customFormat="false" ht="15" hidden="false" customHeight="false" outlineLevel="0" collapsed="false">
      <c r="A3069" s="0" t="n">
        <v>3067</v>
      </c>
      <c r="B3069" s="0" t="n">
        <v>5</v>
      </c>
      <c r="C3069" s="0" t="n">
        <v>128</v>
      </c>
      <c r="D3069" s="0" t="n">
        <v>18</v>
      </c>
      <c r="E3069" s="0" t="n">
        <v>0</v>
      </c>
      <c r="F3069" s="0" t="n">
        <v>0.112723</v>
      </c>
      <c r="G3069" s="0" t="n">
        <v>0.504165</v>
      </c>
      <c r="H3069" s="0" t="n">
        <v>190000</v>
      </c>
    </row>
    <row r="3070" customFormat="false" ht="15" hidden="false" customHeight="false" outlineLevel="0" collapsed="false">
      <c r="A3070" s="0" t="n">
        <v>3068</v>
      </c>
      <c r="B3070" s="0" t="n">
        <v>5</v>
      </c>
      <c r="C3070" s="0" t="n">
        <v>128</v>
      </c>
      <c r="D3070" s="0" t="n">
        <v>19</v>
      </c>
      <c r="E3070" s="0" t="n">
        <v>1</v>
      </c>
      <c r="F3070" s="0" t="n">
        <v>0</v>
      </c>
      <c r="G3070" s="0" t="n">
        <v>0.274709</v>
      </c>
      <c r="H3070" s="0" t="n">
        <v>189800</v>
      </c>
    </row>
    <row r="3071" customFormat="false" ht="15" hidden="false" customHeight="false" outlineLevel="0" collapsed="false">
      <c r="A3071" s="0" t="n">
        <v>3069</v>
      </c>
      <c r="B3071" s="0" t="n">
        <v>5</v>
      </c>
      <c r="C3071" s="0" t="n">
        <v>128</v>
      </c>
      <c r="D3071" s="0" t="n">
        <v>20</v>
      </c>
      <c r="E3071" s="0" t="n">
        <v>1</v>
      </c>
      <c r="F3071" s="0" t="n">
        <v>0</v>
      </c>
      <c r="G3071" s="0" t="n">
        <v>0.231613</v>
      </c>
      <c r="H3071" s="0" t="n">
        <v>189600</v>
      </c>
    </row>
    <row r="3072" customFormat="false" ht="15" hidden="false" customHeight="false" outlineLevel="0" collapsed="false">
      <c r="A3072" s="0" t="n">
        <v>3070</v>
      </c>
      <c r="B3072" s="0" t="n">
        <v>5</v>
      </c>
      <c r="C3072" s="0" t="n">
        <v>128</v>
      </c>
      <c r="D3072" s="0" t="n">
        <v>21</v>
      </c>
      <c r="E3072" s="0" t="n">
        <v>0</v>
      </c>
      <c r="F3072" s="0" t="n">
        <v>0</v>
      </c>
      <c r="G3072" s="0" t="n">
        <v>0.261077</v>
      </c>
      <c r="H3072" s="0" t="n">
        <v>189600</v>
      </c>
    </row>
    <row r="3073" customFormat="false" ht="15" hidden="false" customHeight="false" outlineLevel="0" collapsed="false">
      <c r="A3073" s="0" t="n">
        <v>3071</v>
      </c>
      <c r="B3073" s="0" t="n">
        <v>5</v>
      </c>
      <c r="C3073" s="0" t="n">
        <v>128</v>
      </c>
      <c r="D3073" s="0" t="n">
        <v>22</v>
      </c>
      <c r="E3073" s="0" t="n">
        <v>0</v>
      </c>
      <c r="F3073" s="0" t="n">
        <v>0</v>
      </c>
      <c r="G3073" s="0" t="n">
        <v>0.28165</v>
      </c>
      <c r="H3073" s="0" t="n">
        <v>189600</v>
      </c>
    </row>
    <row r="3074" customFormat="false" ht="15" hidden="false" customHeight="false" outlineLevel="0" collapsed="false">
      <c r="A3074" s="0" t="n">
        <v>3072</v>
      </c>
      <c r="B3074" s="0" t="n">
        <v>5</v>
      </c>
      <c r="C3074" s="0" t="n">
        <v>128</v>
      </c>
      <c r="D3074" s="0" t="n">
        <v>23</v>
      </c>
      <c r="E3074" s="0" t="n">
        <v>0</v>
      </c>
      <c r="F3074" s="0" t="n">
        <v>0</v>
      </c>
      <c r="G3074" s="0" t="n">
        <v>0.230414</v>
      </c>
      <c r="H3074" s="0" t="n">
        <v>189600</v>
      </c>
    </row>
    <row r="3075" customFormat="false" ht="15" hidden="false" customHeight="false" outlineLevel="0" collapsed="false">
      <c r="A3075" s="0" t="n">
        <v>3073</v>
      </c>
      <c r="B3075" s="0" t="n">
        <v>5</v>
      </c>
      <c r="C3075" s="0" t="n">
        <v>129</v>
      </c>
      <c r="D3075" s="0" t="n">
        <v>0</v>
      </c>
      <c r="E3075" s="0" t="n">
        <v>0</v>
      </c>
      <c r="F3075" s="0" t="n">
        <v>0</v>
      </c>
      <c r="G3075" s="0" t="n">
        <v>0.196384</v>
      </c>
      <c r="H3075" s="0" t="n">
        <v>189600</v>
      </c>
    </row>
    <row r="3076" customFormat="false" ht="15" hidden="false" customHeight="false" outlineLevel="0" collapsed="false">
      <c r="A3076" s="0" t="n">
        <v>3074</v>
      </c>
      <c r="B3076" s="0" t="n">
        <v>5</v>
      </c>
      <c r="C3076" s="0" t="n">
        <v>129</v>
      </c>
      <c r="D3076" s="0" t="n">
        <v>1</v>
      </c>
      <c r="E3076" s="0" t="n">
        <v>0</v>
      </c>
      <c r="F3076" s="0" t="n">
        <v>0</v>
      </c>
      <c r="G3076" s="0" t="n">
        <v>0.261922</v>
      </c>
      <c r="H3076" s="0" t="n">
        <v>189600</v>
      </c>
    </row>
    <row r="3077" customFormat="false" ht="15" hidden="false" customHeight="false" outlineLevel="0" collapsed="false">
      <c r="A3077" s="0" t="n">
        <v>3075</v>
      </c>
      <c r="B3077" s="0" t="n">
        <v>5</v>
      </c>
      <c r="C3077" s="0" t="n">
        <v>129</v>
      </c>
      <c r="D3077" s="0" t="n">
        <v>2</v>
      </c>
      <c r="E3077" s="0" t="n">
        <v>0</v>
      </c>
      <c r="F3077" s="0" t="n">
        <v>0</v>
      </c>
      <c r="G3077" s="0" t="n">
        <v>0.218687</v>
      </c>
      <c r="H3077" s="0" t="n">
        <v>189600</v>
      </c>
    </row>
    <row r="3078" customFormat="false" ht="15" hidden="false" customHeight="false" outlineLevel="0" collapsed="false">
      <c r="A3078" s="0" t="n">
        <v>3076</v>
      </c>
      <c r="B3078" s="0" t="n">
        <v>5</v>
      </c>
      <c r="C3078" s="0" t="n">
        <v>129</v>
      </c>
      <c r="D3078" s="0" t="n">
        <v>3</v>
      </c>
      <c r="E3078" s="0" t="n">
        <v>0</v>
      </c>
      <c r="F3078" s="0" t="n">
        <v>0</v>
      </c>
      <c r="G3078" s="0" t="n">
        <v>0.179381</v>
      </c>
      <c r="H3078" s="0" t="n">
        <v>189600</v>
      </c>
    </row>
    <row r="3079" customFormat="false" ht="15" hidden="false" customHeight="false" outlineLevel="0" collapsed="false">
      <c r="A3079" s="0" t="n">
        <v>3077</v>
      </c>
      <c r="B3079" s="0" t="n">
        <v>5</v>
      </c>
      <c r="C3079" s="0" t="n">
        <v>129</v>
      </c>
      <c r="D3079" s="0" t="n">
        <v>4</v>
      </c>
      <c r="E3079" s="0" t="n">
        <v>0</v>
      </c>
      <c r="F3079" s="0" t="n">
        <v>0</v>
      </c>
      <c r="G3079" s="0" t="n">
        <v>0.150275</v>
      </c>
      <c r="H3079" s="0" t="n">
        <v>189600</v>
      </c>
    </row>
    <row r="3080" customFormat="false" ht="15" hidden="false" customHeight="false" outlineLevel="0" collapsed="false">
      <c r="A3080" s="0" t="n">
        <v>3078</v>
      </c>
      <c r="B3080" s="0" t="n">
        <v>5</v>
      </c>
      <c r="C3080" s="0" t="n">
        <v>129</v>
      </c>
      <c r="D3080" s="0" t="n">
        <v>5</v>
      </c>
      <c r="E3080" s="0" t="n">
        <v>0</v>
      </c>
      <c r="F3080" s="0" t="n">
        <v>0</v>
      </c>
      <c r="G3080" s="0" t="n">
        <v>0.143055</v>
      </c>
      <c r="H3080" s="0" t="n">
        <v>189600</v>
      </c>
    </row>
    <row r="3081" customFormat="false" ht="15" hidden="false" customHeight="false" outlineLevel="0" collapsed="false">
      <c r="A3081" s="0" t="n">
        <v>3079</v>
      </c>
      <c r="B3081" s="0" t="n">
        <v>5</v>
      </c>
      <c r="C3081" s="0" t="n">
        <v>129</v>
      </c>
      <c r="D3081" s="0" t="n">
        <v>6</v>
      </c>
      <c r="E3081" s="0" t="n">
        <v>0</v>
      </c>
      <c r="F3081" s="0" t="n">
        <v>0.117183</v>
      </c>
      <c r="G3081" s="0" t="n">
        <v>0.13464</v>
      </c>
      <c r="H3081" s="0" t="n">
        <v>189600</v>
      </c>
    </row>
    <row r="3082" customFormat="false" ht="15" hidden="false" customHeight="false" outlineLevel="0" collapsed="false">
      <c r="A3082" s="0" t="n">
        <v>3080</v>
      </c>
      <c r="B3082" s="0" t="n">
        <v>5</v>
      </c>
      <c r="C3082" s="0" t="n">
        <v>129</v>
      </c>
      <c r="D3082" s="0" t="n">
        <v>7</v>
      </c>
      <c r="E3082" s="0" t="n">
        <v>1</v>
      </c>
      <c r="F3082" s="0" t="n">
        <v>0.400331</v>
      </c>
      <c r="G3082" s="0" t="n">
        <v>0.143237</v>
      </c>
      <c r="H3082" s="0" t="n">
        <v>189400</v>
      </c>
    </row>
    <row r="3083" customFormat="false" ht="15" hidden="false" customHeight="false" outlineLevel="0" collapsed="false">
      <c r="A3083" s="0" t="n">
        <v>3081</v>
      </c>
      <c r="B3083" s="0" t="n">
        <v>5</v>
      </c>
      <c r="C3083" s="0" t="n">
        <v>129</v>
      </c>
      <c r="D3083" s="0" t="n">
        <v>8</v>
      </c>
      <c r="E3083" s="0" t="n">
        <v>1</v>
      </c>
      <c r="F3083" s="0" t="n">
        <v>0.718318</v>
      </c>
      <c r="G3083" s="0" t="n">
        <v>0.183389</v>
      </c>
      <c r="H3083" s="0" t="n">
        <v>189200</v>
      </c>
    </row>
    <row r="3084" customFormat="false" ht="15" hidden="false" customHeight="false" outlineLevel="0" collapsed="false">
      <c r="A3084" s="0" t="n">
        <v>3082</v>
      </c>
      <c r="B3084" s="0" t="n">
        <v>5</v>
      </c>
      <c r="C3084" s="0" t="n">
        <v>129</v>
      </c>
      <c r="D3084" s="0" t="n">
        <v>9</v>
      </c>
      <c r="E3084" s="0" t="n">
        <v>0</v>
      </c>
      <c r="F3084" s="0" t="n">
        <v>1</v>
      </c>
      <c r="G3084" s="0" t="n">
        <v>0.123907</v>
      </c>
      <c r="H3084" s="0" t="n">
        <v>189200</v>
      </c>
    </row>
    <row r="3085" customFormat="false" ht="15" hidden="false" customHeight="false" outlineLevel="0" collapsed="false">
      <c r="A3085" s="0" t="n">
        <v>3083</v>
      </c>
      <c r="B3085" s="0" t="n">
        <v>5</v>
      </c>
      <c r="C3085" s="0" t="n">
        <v>129</v>
      </c>
      <c r="D3085" s="0" t="n">
        <v>10</v>
      </c>
      <c r="E3085" s="0" t="n">
        <v>0</v>
      </c>
      <c r="F3085" s="0" t="n">
        <v>1</v>
      </c>
      <c r="G3085" s="0" t="n">
        <v>0.124406</v>
      </c>
      <c r="H3085" s="0" t="n">
        <v>189200</v>
      </c>
    </row>
    <row r="3086" customFormat="false" ht="15" hidden="false" customHeight="false" outlineLevel="0" collapsed="false">
      <c r="A3086" s="0" t="n">
        <v>3084</v>
      </c>
      <c r="B3086" s="0" t="n">
        <v>5</v>
      </c>
      <c r="C3086" s="0" t="n">
        <v>129</v>
      </c>
      <c r="D3086" s="0" t="n">
        <v>11</v>
      </c>
      <c r="E3086" s="0" t="n">
        <v>0</v>
      </c>
      <c r="F3086" s="0" t="n">
        <v>1</v>
      </c>
      <c r="G3086" s="0" t="n">
        <v>0.201254</v>
      </c>
      <c r="H3086" s="0" t="n">
        <v>189200</v>
      </c>
    </row>
    <row r="3087" customFormat="false" ht="15" hidden="false" customHeight="false" outlineLevel="0" collapsed="false">
      <c r="A3087" s="0" t="n">
        <v>3085</v>
      </c>
      <c r="B3087" s="0" t="n">
        <v>5</v>
      </c>
      <c r="C3087" s="0" t="n">
        <v>129</v>
      </c>
      <c r="D3087" s="0" t="n">
        <v>12</v>
      </c>
      <c r="E3087" s="0" t="n">
        <v>0</v>
      </c>
      <c r="F3087" s="0" t="n">
        <v>1</v>
      </c>
      <c r="G3087" s="0" t="n">
        <v>0.172076</v>
      </c>
      <c r="H3087" s="0" t="n">
        <v>189200</v>
      </c>
    </row>
    <row r="3088" customFormat="false" ht="15" hidden="false" customHeight="false" outlineLevel="0" collapsed="false">
      <c r="A3088" s="0" t="n">
        <v>3086</v>
      </c>
      <c r="B3088" s="0" t="n">
        <v>5</v>
      </c>
      <c r="C3088" s="0" t="n">
        <v>129</v>
      </c>
      <c r="D3088" s="0" t="n">
        <v>13</v>
      </c>
      <c r="E3088" s="0" t="n">
        <v>0</v>
      </c>
      <c r="F3088" s="0" t="n">
        <v>1</v>
      </c>
      <c r="G3088" s="0" t="n">
        <v>0.157185</v>
      </c>
      <c r="H3088" s="0" t="n">
        <v>189200</v>
      </c>
    </row>
    <row r="3089" customFormat="false" ht="15" hidden="false" customHeight="false" outlineLevel="0" collapsed="false">
      <c r="A3089" s="0" t="n">
        <v>3087</v>
      </c>
      <c r="B3089" s="0" t="n">
        <v>5</v>
      </c>
      <c r="C3089" s="0" t="n">
        <v>129</v>
      </c>
      <c r="D3089" s="0" t="n">
        <v>14</v>
      </c>
      <c r="E3089" s="0" t="n">
        <v>0</v>
      </c>
      <c r="F3089" s="0" t="n">
        <v>1</v>
      </c>
      <c r="G3089" s="0" t="n">
        <v>0.195978</v>
      </c>
      <c r="H3089" s="0" t="n">
        <v>189200</v>
      </c>
    </row>
    <row r="3090" customFormat="false" ht="15" hidden="false" customHeight="false" outlineLevel="0" collapsed="false">
      <c r="A3090" s="0" t="n">
        <v>3088</v>
      </c>
      <c r="B3090" s="0" t="n">
        <v>5</v>
      </c>
      <c r="C3090" s="0" t="n">
        <v>129</v>
      </c>
      <c r="D3090" s="0" t="n">
        <v>15</v>
      </c>
      <c r="E3090" s="0" t="n">
        <v>0</v>
      </c>
      <c r="F3090" s="0" t="n">
        <v>1</v>
      </c>
      <c r="G3090" s="0" t="n">
        <v>0.275982</v>
      </c>
      <c r="H3090" s="0" t="n">
        <v>189200</v>
      </c>
    </row>
    <row r="3091" customFormat="false" ht="15" hidden="false" customHeight="false" outlineLevel="0" collapsed="false">
      <c r="A3091" s="0" t="n">
        <v>3089</v>
      </c>
      <c r="B3091" s="0" t="n">
        <v>5</v>
      </c>
      <c r="C3091" s="0" t="n">
        <v>129</v>
      </c>
      <c r="D3091" s="0" t="n">
        <v>16</v>
      </c>
      <c r="E3091" s="0" t="n">
        <v>0</v>
      </c>
      <c r="F3091" s="0" t="n">
        <v>0.718318</v>
      </c>
      <c r="G3091" s="0" t="n">
        <v>0.254024</v>
      </c>
      <c r="H3091" s="0" t="n">
        <v>189200</v>
      </c>
    </row>
    <row r="3092" customFormat="false" ht="15" hidden="false" customHeight="false" outlineLevel="0" collapsed="false">
      <c r="A3092" s="0" t="n">
        <v>3090</v>
      </c>
      <c r="B3092" s="0" t="n">
        <v>5</v>
      </c>
      <c r="C3092" s="0" t="n">
        <v>129</v>
      </c>
      <c r="D3092" s="0" t="n">
        <v>17</v>
      </c>
      <c r="E3092" s="0" t="n">
        <v>0</v>
      </c>
      <c r="F3092" s="0" t="n">
        <v>0.400331</v>
      </c>
      <c r="G3092" s="0" t="n">
        <v>0.437902</v>
      </c>
      <c r="H3092" s="0" t="n">
        <v>189200</v>
      </c>
    </row>
    <row r="3093" customFormat="false" ht="15" hidden="false" customHeight="false" outlineLevel="0" collapsed="false">
      <c r="A3093" s="0" t="n">
        <v>3091</v>
      </c>
      <c r="B3093" s="0" t="n">
        <v>5</v>
      </c>
      <c r="C3093" s="0" t="n">
        <v>129</v>
      </c>
      <c r="D3093" s="0" t="n">
        <v>18</v>
      </c>
      <c r="E3093" s="0" t="n">
        <v>0</v>
      </c>
      <c r="F3093" s="0" t="n">
        <v>0.117183</v>
      </c>
      <c r="G3093" s="0" t="n">
        <v>0.464854</v>
      </c>
      <c r="H3093" s="0" t="n">
        <v>189200</v>
      </c>
    </row>
    <row r="3094" customFormat="false" ht="15" hidden="false" customHeight="false" outlineLevel="0" collapsed="false">
      <c r="A3094" s="0" t="n">
        <v>3092</v>
      </c>
      <c r="B3094" s="0" t="n">
        <v>5</v>
      </c>
      <c r="C3094" s="0" t="n">
        <v>129</v>
      </c>
      <c r="D3094" s="0" t="n">
        <v>19</v>
      </c>
      <c r="E3094" s="0" t="n">
        <v>1</v>
      </c>
      <c r="F3094" s="0" t="n">
        <v>0</v>
      </c>
      <c r="G3094" s="0" t="n">
        <v>0.512495</v>
      </c>
      <c r="H3094" s="0" t="n">
        <v>189000</v>
      </c>
    </row>
    <row r="3095" customFormat="false" ht="15" hidden="false" customHeight="false" outlineLevel="0" collapsed="false">
      <c r="A3095" s="0" t="n">
        <v>3093</v>
      </c>
      <c r="B3095" s="0" t="n">
        <v>5</v>
      </c>
      <c r="C3095" s="0" t="n">
        <v>129</v>
      </c>
      <c r="D3095" s="0" t="n">
        <v>20</v>
      </c>
      <c r="E3095" s="0" t="n">
        <v>1</v>
      </c>
      <c r="F3095" s="0" t="n">
        <v>0</v>
      </c>
      <c r="G3095" s="0" t="n">
        <v>0.410089</v>
      </c>
      <c r="H3095" s="0" t="n">
        <v>188800</v>
      </c>
    </row>
    <row r="3096" customFormat="false" ht="15" hidden="false" customHeight="false" outlineLevel="0" collapsed="false">
      <c r="A3096" s="0" t="n">
        <v>3094</v>
      </c>
      <c r="B3096" s="0" t="n">
        <v>5</v>
      </c>
      <c r="C3096" s="0" t="n">
        <v>129</v>
      </c>
      <c r="D3096" s="0" t="n">
        <v>21</v>
      </c>
      <c r="E3096" s="0" t="n">
        <v>0</v>
      </c>
      <c r="F3096" s="0" t="n">
        <v>0</v>
      </c>
      <c r="G3096" s="0" t="n">
        <v>0.477478</v>
      </c>
      <c r="H3096" s="0" t="n">
        <v>188800</v>
      </c>
    </row>
    <row r="3097" customFormat="false" ht="15" hidden="false" customHeight="false" outlineLevel="0" collapsed="false">
      <c r="A3097" s="0" t="n">
        <v>3095</v>
      </c>
      <c r="B3097" s="0" t="n">
        <v>5</v>
      </c>
      <c r="C3097" s="0" t="n">
        <v>129</v>
      </c>
      <c r="D3097" s="0" t="n">
        <v>22</v>
      </c>
      <c r="E3097" s="0" t="n">
        <v>0</v>
      </c>
      <c r="F3097" s="0" t="n">
        <v>0</v>
      </c>
      <c r="G3097" s="0" t="n">
        <v>0.421931</v>
      </c>
      <c r="H3097" s="0" t="n">
        <v>188800</v>
      </c>
    </row>
    <row r="3098" customFormat="false" ht="15" hidden="false" customHeight="false" outlineLevel="0" collapsed="false">
      <c r="A3098" s="0" t="n">
        <v>3096</v>
      </c>
      <c r="B3098" s="0" t="n">
        <v>5</v>
      </c>
      <c r="C3098" s="0" t="n">
        <v>129</v>
      </c>
      <c r="D3098" s="0" t="n">
        <v>23</v>
      </c>
      <c r="E3098" s="0" t="n">
        <v>0</v>
      </c>
      <c r="F3098" s="0" t="n">
        <v>0</v>
      </c>
      <c r="G3098" s="0" t="n">
        <v>0.598742</v>
      </c>
      <c r="H3098" s="0" t="n">
        <v>188800</v>
      </c>
    </row>
    <row r="3099" customFormat="false" ht="15" hidden="false" customHeight="false" outlineLevel="0" collapsed="false">
      <c r="A3099" s="0" t="n">
        <v>3097</v>
      </c>
      <c r="B3099" s="0" t="n">
        <v>5</v>
      </c>
      <c r="C3099" s="0" t="n">
        <v>130</v>
      </c>
      <c r="D3099" s="0" t="n">
        <v>0</v>
      </c>
      <c r="E3099" s="0" t="n">
        <v>0</v>
      </c>
      <c r="F3099" s="0" t="n">
        <v>0</v>
      </c>
      <c r="G3099" s="0" t="n">
        <v>0.367524</v>
      </c>
      <c r="H3099" s="0" t="n">
        <v>188800</v>
      </c>
    </row>
    <row r="3100" customFormat="false" ht="15" hidden="false" customHeight="false" outlineLevel="0" collapsed="false">
      <c r="A3100" s="0" t="n">
        <v>3098</v>
      </c>
      <c r="B3100" s="0" t="n">
        <v>5</v>
      </c>
      <c r="C3100" s="0" t="n">
        <v>130</v>
      </c>
      <c r="D3100" s="0" t="n">
        <v>1</v>
      </c>
      <c r="E3100" s="0" t="n">
        <v>0</v>
      </c>
      <c r="F3100" s="0" t="n">
        <v>0</v>
      </c>
      <c r="G3100" s="0" t="n">
        <v>0.300509</v>
      </c>
      <c r="H3100" s="0" t="n">
        <v>188800</v>
      </c>
    </row>
    <row r="3101" customFormat="false" ht="15" hidden="false" customHeight="false" outlineLevel="0" collapsed="false">
      <c r="A3101" s="0" t="n">
        <v>3099</v>
      </c>
      <c r="B3101" s="0" t="n">
        <v>5</v>
      </c>
      <c r="C3101" s="0" t="n">
        <v>130</v>
      </c>
      <c r="D3101" s="0" t="n">
        <v>2</v>
      </c>
      <c r="E3101" s="0" t="n">
        <v>0</v>
      </c>
      <c r="F3101" s="0" t="n">
        <v>0</v>
      </c>
      <c r="G3101" s="0" t="n">
        <v>0.286025</v>
      </c>
      <c r="H3101" s="0" t="n">
        <v>188800</v>
      </c>
    </row>
    <row r="3102" customFormat="false" ht="15" hidden="false" customHeight="false" outlineLevel="0" collapsed="false">
      <c r="A3102" s="0" t="n">
        <v>3100</v>
      </c>
      <c r="B3102" s="0" t="n">
        <v>5</v>
      </c>
      <c r="C3102" s="0" t="n">
        <v>130</v>
      </c>
      <c r="D3102" s="0" t="n">
        <v>3</v>
      </c>
      <c r="E3102" s="0" t="n">
        <v>0</v>
      </c>
      <c r="F3102" s="0" t="n">
        <v>0</v>
      </c>
      <c r="G3102" s="0" t="n">
        <v>0.347036</v>
      </c>
      <c r="H3102" s="0" t="n">
        <v>188800</v>
      </c>
    </row>
    <row r="3103" customFormat="false" ht="15" hidden="false" customHeight="false" outlineLevel="0" collapsed="false">
      <c r="A3103" s="0" t="n">
        <v>3101</v>
      </c>
      <c r="B3103" s="0" t="n">
        <v>5</v>
      </c>
      <c r="C3103" s="0" t="n">
        <v>130</v>
      </c>
      <c r="D3103" s="0" t="n">
        <v>4</v>
      </c>
      <c r="E3103" s="0" t="n">
        <v>0</v>
      </c>
      <c r="F3103" s="0" t="n">
        <v>0</v>
      </c>
      <c r="G3103" s="0" t="n">
        <v>0.26797</v>
      </c>
      <c r="H3103" s="0" t="n">
        <v>188800</v>
      </c>
    </row>
    <row r="3104" customFormat="false" ht="15" hidden="false" customHeight="false" outlineLevel="0" collapsed="false">
      <c r="A3104" s="0" t="n">
        <v>3102</v>
      </c>
      <c r="B3104" s="0" t="n">
        <v>5</v>
      </c>
      <c r="C3104" s="0" t="n">
        <v>130</v>
      </c>
      <c r="D3104" s="0" t="n">
        <v>5</v>
      </c>
      <c r="E3104" s="0" t="n">
        <v>0</v>
      </c>
      <c r="F3104" s="0" t="n">
        <v>0</v>
      </c>
      <c r="G3104" s="0" t="n">
        <v>0.441934</v>
      </c>
      <c r="H3104" s="0" t="n">
        <v>188800</v>
      </c>
    </row>
    <row r="3105" customFormat="false" ht="15" hidden="false" customHeight="false" outlineLevel="0" collapsed="false">
      <c r="A3105" s="0" t="n">
        <v>3103</v>
      </c>
      <c r="B3105" s="0" t="n">
        <v>5</v>
      </c>
      <c r="C3105" s="0" t="n">
        <v>130</v>
      </c>
      <c r="D3105" s="0" t="n">
        <v>6</v>
      </c>
      <c r="E3105" s="0" t="n">
        <v>0</v>
      </c>
      <c r="F3105" s="0" t="n">
        <v>0.12511</v>
      </c>
      <c r="G3105" s="0" t="n">
        <v>0.466757</v>
      </c>
      <c r="H3105" s="0" t="n">
        <v>188800</v>
      </c>
    </row>
    <row r="3106" customFormat="false" ht="15" hidden="false" customHeight="false" outlineLevel="0" collapsed="false">
      <c r="A3106" s="0" t="n">
        <v>3104</v>
      </c>
      <c r="B3106" s="0" t="n">
        <v>5</v>
      </c>
      <c r="C3106" s="0" t="n">
        <v>130</v>
      </c>
      <c r="D3106" s="0" t="n">
        <v>7</v>
      </c>
      <c r="E3106" s="0" t="n">
        <v>1</v>
      </c>
      <c r="F3106" s="0" t="n">
        <v>0.427413</v>
      </c>
      <c r="G3106" s="0" t="n">
        <v>0.46181</v>
      </c>
      <c r="H3106" s="0" t="n">
        <v>188600</v>
      </c>
    </row>
    <row r="3107" customFormat="false" ht="15" hidden="false" customHeight="false" outlineLevel="0" collapsed="false">
      <c r="A3107" s="0" t="n">
        <v>3105</v>
      </c>
      <c r="B3107" s="0" t="n">
        <v>5</v>
      </c>
      <c r="C3107" s="0" t="n">
        <v>130</v>
      </c>
      <c r="D3107" s="0" t="n">
        <v>8</v>
      </c>
      <c r="E3107" s="0" t="n">
        <v>1</v>
      </c>
      <c r="F3107" s="0" t="n">
        <v>0.766911</v>
      </c>
      <c r="G3107" s="0" t="n">
        <v>0.379585</v>
      </c>
      <c r="H3107" s="0" t="n">
        <v>188400</v>
      </c>
    </row>
    <row r="3108" customFormat="false" ht="15" hidden="false" customHeight="false" outlineLevel="0" collapsed="false">
      <c r="A3108" s="0" t="n">
        <v>3106</v>
      </c>
      <c r="B3108" s="0" t="n">
        <v>5</v>
      </c>
      <c r="C3108" s="0" t="n">
        <v>130</v>
      </c>
      <c r="D3108" s="0" t="n">
        <v>9</v>
      </c>
      <c r="E3108" s="0" t="n">
        <v>0</v>
      </c>
      <c r="F3108" s="0" t="n">
        <v>1</v>
      </c>
      <c r="G3108" s="0" t="n">
        <v>0.368124</v>
      </c>
      <c r="H3108" s="0" t="n">
        <v>188400</v>
      </c>
    </row>
    <row r="3109" customFormat="false" ht="15" hidden="false" customHeight="false" outlineLevel="0" collapsed="false">
      <c r="A3109" s="0" t="n">
        <v>3107</v>
      </c>
      <c r="B3109" s="0" t="n">
        <v>5</v>
      </c>
      <c r="C3109" s="0" t="n">
        <v>130</v>
      </c>
      <c r="D3109" s="0" t="n">
        <v>10</v>
      </c>
      <c r="E3109" s="0" t="n">
        <v>0</v>
      </c>
      <c r="F3109" s="0" t="n">
        <v>1</v>
      </c>
      <c r="G3109" s="0" t="n">
        <v>0.390938</v>
      </c>
      <c r="H3109" s="0" t="n">
        <v>188400</v>
      </c>
    </row>
    <row r="3110" customFormat="false" ht="15" hidden="false" customHeight="false" outlineLevel="0" collapsed="false">
      <c r="A3110" s="0" t="n">
        <v>3108</v>
      </c>
      <c r="B3110" s="0" t="n">
        <v>5</v>
      </c>
      <c r="C3110" s="0" t="n">
        <v>130</v>
      </c>
      <c r="D3110" s="0" t="n">
        <v>11</v>
      </c>
      <c r="E3110" s="0" t="n">
        <v>0</v>
      </c>
      <c r="F3110" s="0" t="n">
        <v>1</v>
      </c>
      <c r="G3110" s="0" t="n">
        <v>0.343158</v>
      </c>
      <c r="H3110" s="0" t="n">
        <v>188400</v>
      </c>
    </row>
    <row r="3111" customFormat="false" ht="15" hidden="false" customHeight="false" outlineLevel="0" collapsed="false">
      <c r="A3111" s="0" t="n">
        <v>3109</v>
      </c>
      <c r="B3111" s="0" t="n">
        <v>5</v>
      </c>
      <c r="C3111" s="0" t="n">
        <v>130</v>
      </c>
      <c r="D3111" s="0" t="n">
        <v>12</v>
      </c>
      <c r="E3111" s="0" t="n">
        <v>0</v>
      </c>
      <c r="F3111" s="0" t="n">
        <v>1</v>
      </c>
      <c r="G3111" s="0" t="n">
        <v>0.265357</v>
      </c>
      <c r="H3111" s="0" t="n">
        <v>188400</v>
      </c>
    </row>
    <row r="3112" customFormat="false" ht="15" hidden="false" customHeight="false" outlineLevel="0" collapsed="false">
      <c r="A3112" s="0" t="n">
        <v>3110</v>
      </c>
      <c r="B3112" s="0" t="n">
        <v>5</v>
      </c>
      <c r="C3112" s="0" t="n">
        <v>130</v>
      </c>
      <c r="D3112" s="0" t="n">
        <v>13</v>
      </c>
      <c r="E3112" s="0" t="n">
        <v>0</v>
      </c>
      <c r="F3112" s="0" t="n">
        <v>1</v>
      </c>
      <c r="G3112" s="0" t="n">
        <v>0.266415</v>
      </c>
      <c r="H3112" s="0" t="n">
        <v>188400</v>
      </c>
    </row>
    <row r="3113" customFormat="false" ht="15" hidden="false" customHeight="false" outlineLevel="0" collapsed="false">
      <c r="A3113" s="0" t="n">
        <v>3111</v>
      </c>
      <c r="B3113" s="0" t="n">
        <v>5</v>
      </c>
      <c r="C3113" s="0" t="n">
        <v>130</v>
      </c>
      <c r="D3113" s="0" t="n">
        <v>14</v>
      </c>
      <c r="E3113" s="0" t="n">
        <v>0</v>
      </c>
      <c r="F3113" s="0" t="n">
        <v>1</v>
      </c>
      <c r="G3113" s="0" t="n">
        <v>0.423868</v>
      </c>
      <c r="H3113" s="0" t="n">
        <v>188400</v>
      </c>
    </row>
    <row r="3114" customFormat="false" ht="15" hidden="false" customHeight="false" outlineLevel="0" collapsed="false">
      <c r="A3114" s="0" t="n">
        <v>3112</v>
      </c>
      <c r="B3114" s="0" t="n">
        <v>5</v>
      </c>
      <c r="C3114" s="0" t="n">
        <v>130</v>
      </c>
      <c r="D3114" s="0" t="n">
        <v>15</v>
      </c>
      <c r="E3114" s="0" t="n">
        <v>0</v>
      </c>
      <c r="F3114" s="0" t="n">
        <v>1</v>
      </c>
      <c r="G3114" s="0" t="n">
        <v>0.527671</v>
      </c>
      <c r="H3114" s="0" t="n">
        <v>188400</v>
      </c>
    </row>
    <row r="3115" customFormat="false" ht="15" hidden="false" customHeight="false" outlineLevel="0" collapsed="false">
      <c r="A3115" s="0" t="n">
        <v>3113</v>
      </c>
      <c r="B3115" s="0" t="n">
        <v>5</v>
      </c>
      <c r="C3115" s="0" t="n">
        <v>130</v>
      </c>
      <c r="D3115" s="0" t="n">
        <v>16</v>
      </c>
      <c r="E3115" s="0" t="n">
        <v>0</v>
      </c>
      <c r="F3115" s="0" t="n">
        <v>0.766911</v>
      </c>
      <c r="G3115" s="0" t="n">
        <v>0.663476</v>
      </c>
      <c r="H3115" s="0" t="n">
        <v>188400</v>
      </c>
    </row>
    <row r="3116" customFormat="false" ht="15" hidden="false" customHeight="false" outlineLevel="0" collapsed="false">
      <c r="A3116" s="0" t="n">
        <v>3114</v>
      </c>
      <c r="B3116" s="0" t="n">
        <v>5</v>
      </c>
      <c r="C3116" s="0" t="n">
        <v>130</v>
      </c>
      <c r="D3116" s="0" t="n">
        <v>17</v>
      </c>
      <c r="E3116" s="0" t="n">
        <v>0</v>
      </c>
      <c r="F3116" s="0" t="n">
        <v>0.427413</v>
      </c>
      <c r="G3116" s="0" t="n">
        <v>0.716053</v>
      </c>
      <c r="H3116" s="0" t="n">
        <v>188400</v>
      </c>
    </row>
    <row r="3117" customFormat="false" ht="15" hidden="false" customHeight="false" outlineLevel="0" collapsed="false">
      <c r="A3117" s="0" t="n">
        <v>3115</v>
      </c>
      <c r="B3117" s="0" t="n">
        <v>5</v>
      </c>
      <c r="C3117" s="0" t="n">
        <v>130</v>
      </c>
      <c r="D3117" s="0" t="n">
        <v>18</v>
      </c>
      <c r="E3117" s="0" t="n">
        <v>0</v>
      </c>
      <c r="F3117" s="0" t="n">
        <v>0.12511</v>
      </c>
      <c r="G3117" s="0" t="n">
        <v>0.510944</v>
      </c>
      <c r="H3117" s="0" t="n">
        <v>188400</v>
      </c>
    </row>
    <row r="3118" customFormat="false" ht="15" hidden="false" customHeight="false" outlineLevel="0" collapsed="false">
      <c r="A3118" s="0" t="n">
        <v>3116</v>
      </c>
      <c r="B3118" s="0" t="n">
        <v>5</v>
      </c>
      <c r="C3118" s="0" t="n">
        <v>130</v>
      </c>
      <c r="D3118" s="0" t="n">
        <v>19</v>
      </c>
      <c r="E3118" s="0" t="n">
        <v>1</v>
      </c>
      <c r="F3118" s="0" t="n">
        <v>0</v>
      </c>
      <c r="G3118" s="0" t="n">
        <v>0.395446</v>
      </c>
      <c r="H3118" s="0" t="n">
        <v>188200</v>
      </c>
    </row>
    <row r="3119" customFormat="false" ht="15" hidden="false" customHeight="false" outlineLevel="0" collapsed="false">
      <c r="A3119" s="0" t="n">
        <v>3117</v>
      </c>
      <c r="B3119" s="0" t="n">
        <v>5</v>
      </c>
      <c r="C3119" s="0" t="n">
        <v>130</v>
      </c>
      <c r="D3119" s="0" t="n">
        <v>20</v>
      </c>
      <c r="E3119" s="0" t="n">
        <v>1</v>
      </c>
      <c r="F3119" s="0" t="n">
        <v>0</v>
      </c>
      <c r="G3119" s="0" t="n">
        <v>0.305103</v>
      </c>
      <c r="H3119" s="0" t="n">
        <v>188000</v>
      </c>
    </row>
    <row r="3120" customFormat="false" ht="15" hidden="false" customHeight="false" outlineLevel="0" collapsed="false">
      <c r="A3120" s="0" t="n">
        <v>3118</v>
      </c>
      <c r="B3120" s="0" t="n">
        <v>5</v>
      </c>
      <c r="C3120" s="0" t="n">
        <v>130</v>
      </c>
      <c r="D3120" s="0" t="n">
        <v>21</v>
      </c>
      <c r="E3120" s="0" t="n">
        <v>0</v>
      </c>
      <c r="F3120" s="0" t="n">
        <v>0</v>
      </c>
      <c r="G3120" s="0" t="n">
        <v>0.433734</v>
      </c>
      <c r="H3120" s="0" t="n">
        <v>188000</v>
      </c>
    </row>
    <row r="3121" customFormat="false" ht="15" hidden="false" customHeight="false" outlineLevel="0" collapsed="false">
      <c r="A3121" s="0" t="n">
        <v>3119</v>
      </c>
      <c r="B3121" s="0" t="n">
        <v>5</v>
      </c>
      <c r="C3121" s="0" t="n">
        <v>130</v>
      </c>
      <c r="D3121" s="0" t="n">
        <v>22</v>
      </c>
      <c r="E3121" s="0" t="n">
        <v>0</v>
      </c>
      <c r="F3121" s="0" t="n">
        <v>0</v>
      </c>
      <c r="G3121" s="0" t="n">
        <v>0.510803</v>
      </c>
      <c r="H3121" s="0" t="n">
        <v>188000</v>
      </c>
    </row>
    <row r="3122" customFormat="false" ht="15" hidden="false" customHeight="false" outlineLevel="0" collapsed="false">
      <c r="A3122" s="0" t="n">
        <v>3120</v>
      </c>
      <c r="B3122" s="0" t="n">
        <v>5</v>
      </c>
      <c r="C3122" s="0" t="n">
        <v>130</v>
      </c>
      <c r="D3122" s="0" t="n">
        <v>23</v>
      </c>
      <c r="E3122" s="0" t="n">
        <v>0</v>
      </c>
      <c r="F3122" s="0" t="n">
        <v>0</v>
      </c>
      <c r="G3122" s="0" t="n">
        <v>0.283299</v>
      </c>
      <c r="H3122" s="0" t="n">
        <v>188000</v>
      </c>
    </row>
    <row r="3123" customFormat="false" ht="15" hidden="false" customHeight="false" outlineLevel="0" collapsed="false">
      <c r="A3123" s="0" t="n">
        <v>3121</v>
      </c>
      <c r="B3123" s="0" t="n">
        <v>5</v>
      </c>
      <c r="C3123" s="0" t="n">
        <v>131</v>
      </c>
      <c r="D3123" s="0" t="n">
        <v>0</v>
      </c>
      <c r="E3123" s="0" t="n">
        <v>0</v>
      </c>
      <c r="F3123" s="0" t="n">
        <v>0</v>
      </c>
      <c r="G3123" s="0" t="n">
        <v>0.322401</v>
      </c>
      <c r="H3123" s="0" t="n">
        <v>188000</v>
      </c>
    </row>
    <row r="3124" customFormat="false" ht="15" hidden="false" customHeight="false" outlineLevel="0" collapsed="false">
      <c r="A3124" s="0" t="n">
        <v>3122</v>
      </c>
      <c r="B3124" s="0" t="n">
        <v>5</v>
      </c>
      <c r="C3124" s="0" t="n">
        <v>131</v>
      </c>
      <c r="D3124" s="0" t="n">
        <v>1</v>
      </c>
      <c r="E3124" s="0" t="n">
        <v>0</v>
      </c>
      <c r="F3124" s="0" t="n">
        <v>0</v>
      </c>
      <c r="G3124" s="0" t="n">
        <v>0.296263</v>
      </c>
      <c r="H3124" s="0" t="n">
        <v>188000</v>
      </c>
    </row>
    <row r="3125" customFormat="false" ht="15" hidden="false" customHeight="false" outlineLevel="0" collapsed="false">
      <c r="A3125" s="0" t="n">
        <v>3123</v>
      </c>
      <c r="B3125" s="0" t="n">
        <v>5</v>
      </c>
      <c r="C3125" s="0" t="n">
        <v>131</v>
      </c>
      <c r="D3125" s="0" t="n">
        <v>2</v>
      </c>
      <c r="E3125" s="0" t="n">
        <v>0</v>
      </c>
      <c r="F3125" s="0" t="n">
        <v>0</v>
      </c>
      <c r="G3125" s="0" t="n">
        <v>0.250122</v>
      </c>
      <c r="H3125" s="0" t="n">
        <v>188000</v>
      </c>
    </row>
    <row r="3126" customFormat="false" ht="15" hidden="false" customHeight="false" outlineLevel="0" collapsed="false">
      <c r="A3126" s="0" t="n">
        <v>3124</v>
      </c>
      <c r="B3126" s="0" t="n">
        <v>5</v>
      </c>
      <c r="C3126" s="0" t="n">
        <v>131</v>
      </c>
      <c r="D3126" s="0" t="n">
        <v>3</v>
      </c>
      <c r="E3126" s="0" t="n">
        <v>0</v>
      </c>
      <c r="F3126" s="0" t="n">
        <v>0</v>
      </c>
      <c r="G3126" s="0" t="n">
        <v>0.445654</v>
      </c>
      <c r="H3126" s="0" t="n">
        <v>188000</v>
      </c>
    </row>
    <row r="3127" customFormat="false" ht="15" hidden="false" customHeight="false" outlineLevel="0" collapsed="false">
      <c r="A3127" s="0" t="n">
        <v>3125</v>
      </c>
      <c r="B3127" s="0" t="n">
        <v>5</v>
      </c>
      <c r="C3127" s="0" t="n">
        <v>131</v>
      </c>
      <c r="D3127" s="0" t="n">
        <v>4</v>
      </c>
      <c r="E3127" s="0" t="n">
        <v>0</v>
      </c>
      <c r="F3127" s="0" t="n">
        <v>0</v>
      </c>
      <c r="G3127" s="0" t="n">
        <v>0.338682</v>
      </c>
      <c r="H3127" s="0" t="n">
        <v>188000</v>
      </c>
    </row>
    <row r="3128" customFormat="false" ht="15" hidden="false" customHeight="false" outlineLevel="0" collapsed="false">
      <c r="A3128" s="0" t="n">
        <v>3126</v>
      </c>
      <c r="B3128" s="0" t="n">
        <v>5</v>
      </c>
      <c r="C3128" s="0" t="n">
        <v>131</v>
      </c>
      <c r="D3128" s="0" t="n">
        <v>5</v>
      </c>
      <c r="E3128" s="0" t="n">
        <v>0</v>
      </c>
      <c r="F3128" s="0" t="n">
        <v>0</v>
      </c>
      <c r="G3128" s="0" t="n">
        <v>0.221019</v>
      </c>
      <c r="H3128" s="0" t="n">
        <v>188000</v>
      </c>
    </row>
    <row r="3129" customFormat="false" ht="15" hidden="false" customHeight="false" outlineLevel="0" collapsed="false">
      <c r="A3129" s="0" t="n">
        <v>3127</v>
      </c>
      <c r="B3129" s="0" t="n">
        <v>5</v>
      </c>
      <c r="C3129" s="0" t="n">
        <v>131</v>
      </c>
      <c r="D3129" s="0" t="n">
        <v>6</v>
      </c>
      <c r="E3129" s="0" t="n">
        <v>0</v>
      </c>
      <c r="F3129" s="0" t="n">
        <v>0.122019</v>
      </c>
      <c r="G3129" s="0" t="n">
        <v>0.314322</v>
      </c>
      <c r="H3129" s="0" t="n">
        <v>188000</v>
      </c>
    </row>
    <row r="3130" customFormat="false" ht="15" hidden="false" customHeight="false" outlineLevel="0" collapsed="false">
      <c r="A3130" s="0" t="n">
        <v>3128</v>
      </c>
      <c r="B3130" s="0" t="n">
        <v>5</v>
      </c>
      <c r="C3130" s="0" t="n">
        <v>131</v>
      </c>
      <c r="D3130" s="0" t="n">
        <v>7</v>
      </c>
      <c r="E3130" s="0" t="n">
        <v>1</v>
      </c>
      <c r="F3130" s="0" t="n">
        <v>0.416855</v>
      </c>
      <c r="G3130" s="0" t="n">
        <v>0.452833</v>
      </c>
      <c r="H3130" s="0" t="n">
        <v>187800</v>
      </c>
    </row>
    <row r="3131" customFormat="false" ht="15" hidden="false" customHeight="false" outlineLevel="0" collapsed="false">
      <c r="A3131" s="0" t="n">
        <v>3129</v>
      </c>
      <c r="B3131" s="0" t="n">
        <v>5</v>
      </c>
      <c r="C3131" s="0" t="n">
        <v>131</v>
      </c>
      <c r="D3131" s="0" t="n">
        <v>8</v>
      </c>
      <c r="E3131" s="0" t="n">
        <v>1</v>
      </c>
      <c r="F3131" s="0" t="n">
        <v>0.747967</v>
      </c>
      <c r="G3131" s="0" t="n">
        <v>0.539671</v>
      </c>
      <c r="H3131" s="0" t="n">
        <v>187600</v>
      </c>
    </row>
    <row r="3132" customFormat="false" ht="15" hidden="false" customHeight="false" outlineLevel="0" collapsed="false">
      <c r="A3132" s="0" t="n">
        <v>3130</v>
      </c>
      <c r="B3132" s="0" t="n">
        <v>5</v>
      </c>
      <c r="C3132" s="0" t="n">
        <v>131</v>
      </c>
      <c r="D3132" s="0" t="n">
        <v>9</v>
      </c>
      <c r="E3132" s="0" t="n">
        <v>0</v>
      </c>
      <c r="F3132" s="0" t="n">
        <v>1</v>
      </c>
      <c r="G3132" s="0" t="n">
        <v>0.898838</v>
      </c>
      <c r="H3132" s="0" t="n">
        <v>187600</v>
      </c>
    </row>
    <row r="3133" customFormat="false" ht="15" hidden="false" customHeight="false" outlineLevel="0" collapsed="false">
      <c r="A3133" s="0" t="n">
        <v>3131</v>
      </c>
      <c r="B3133" s="0" t="n">
        <v>5</v>
      </c>
      <c r="C3133" s="0" t="n">
        <v>131</v>
      </c>
      <c r="D3133" s="0" t="n">
        <v>10</v>
      </c>
      <c r="E3133" s="0" t="n">
        <v>0</v>
      </c>
      <c r="F3133" s="0" t="n">
        <v>1</v>
      </c>
      <c r="G3133" s="0" t="n">
        <v>1</v>
      </c>
      <c r="H3133" s="0" t="n">
        <v>187600</v>
      </c>
    </row>
    <row r="3134" customFormat="false" ht="15" hidden="false" customHeight="false" outlineLevel="0" collapsed="false">
      <c r="A3134" s="0" t="n">
        <v>3132</v>
      </c>
      <c r="B3134" s="0" t="n">
        <v>5</v>
      </c>
      <c r="C3134" s="0" t="n">
        <v>131</v>
      </c>
      <c r="D3134" s="0" t="n">
        <v>11</v>
      </c>
      <c r="E3134" s="0" t="n">
        <v>0</v>
      </c>
      <c r="F3134" s="0" t="n">
        <v>1</v>
      </c>
      <c r="G3134" s="0" t="n">
        <v>0.85981</v>
      </c>
      <c r="H3134" s="0" t="n">
        <v>187600</v>
      </c>
    </row>
    <row r="3135" customFormat="false" ht="15" hidden="false" customHeight="false" outlineLevel="0" collapsed="false">
      <c r="A3135" s="0" t="n">
        <v>3133</v>
      </c>
      <c r="B3135" s="0" t="n">
        <v>5</v>
      </c>
      <c r="C3135" s="0" t="n">
        <v>131</v>
      </c>
      <c r="D3135" s="0" t="n">
        <v>12</v>
      </c>
      <c r="E3135" s="0" t="n">
        <v>0</v>
      </c>
      <c r="F3135" s="0" t="n">
        <v>1</v>
      </c>
      <c r="G3135" s="0" t="n">
        <v>0.772229</v>
      </c>
      <c r="H3135" s="0" t="n">
        <v>187600</v>
      </c>
    </row>
    <row r="3136" customFormat="false" ht="15" hidden="false" customHeight="false" outlineLevel="0" collapsed="false">
      <c r="A3136" s="0" t="n">
        <v>3134</v>
      </c>
      <c r="B3136" s="0" t="n">
        <v>5</v>
      </c>
      <c r="C3136" s="0" t="n">
        <v>131</v>
      </c>
      <c r="D3136" s="0" t="n">
        <v>13</v>
      </c>
      <c r="E3136" s="0" t="n">
        <v>0</v>
      </c>
      <c r="F3136" s="0" t="n">
        <v>1</v>
      </c>
      <c r="G3136" s="0" t="n">
        <v>0.691907</v>
      </c>
      <c r="H3136" s="0" t="n">
        <v>187600</v>
      </c>
    </row>
    <row r="3137" customFormat="false" ht="15" hidden="false" customHeight="false" outlineLevel="0" collapsed="false">
      <c r="A3137" s="0" t="n">
        <v>3135</v>
      </c>
      <c r="B3137" s="0" t="n">
        <v>5</v>
      </c>
      <c r="C3137" s="0" t="n">
        <v>131</v>
      </c>
      <c r="D3137" s="0" t="n">
        <v>14</v>
      </c>
      <c r="E3137" s="0" t="n">
        <v>0</v>
      </c>
      <c r="F3137" s="0" t="n">
        <v>1</v>
      </c>
      <c r="G3137" s="0" t="n">
        <v>0.674044</v>
      </c>
      <c r="H3137" s="0" t="n">
        <v>187600</v>
      </c>
    </row>
    <row r="3138" customFormat="false" ht="15" hidden="false" customHeight="false" outlineLevel="0" collapsed="false">
      <c r="A3138" s="0" t="n">
        <v>3136</v>
      </c>
      <c r="B3138" s="0" t="n">
        <v>5</v>
      </c>
      <c r="C3138" s="0" t="n">
        <v>131</v>
      </c>
      <c r="D3138" s="0" t="n">
        <v>15</v>
      </c>
      <c r="E3138" s="0" t="n">
        <v>0</v>
      </c>
      <c r="F3138" s="0" t="n">
        <v>1</v>
      </c>
      <c r="G3138" s="0" t="n">
        <v>0.8485</v>
      </c>
      <c r="H3138" s="0" t="n">
        <v>187600</v>
      </c>
    </row>
    <row r="3139" customFormat="false" ht="15" hidden="false" customHeight="false" outlineLevel="0" collapsed="false">
      <c r="A3139" s="0" t="n">
        <v>3137</v>
      </c>
      <c r="B3139" s="0" t="n">
        <v>5</v>
      </c>
      <c r="C3139" s="0" t="n">
        <v>131</v>
      </c>
      <c r="D3139" s="0" t="n">
        <v>16</v>
      </c>
      <c r="E3139" s="0" t="n">
        <v>0</v>
      </c>
      <c r="F3139" s="0" t="n">
        <v>0.747967</v>
      </c>
      <c r="G3139" s="0" t="n">
        <v>0.805478</v>
      </c>
      <c r="H3139" s="0" t="n">
        <v>187600</v>
      </c>
    </row>
    <row r="3140" customFormat="false" ht="15" hidden="false" customHeight="false" outlineLevel="0" collapsed="false">
      <c r="A3140" s="0" t="n">
        <v>3138</v>
      </c>
      <c r="B3140" s="0" t="n">
        <v>5</v>
      </c>
      <c r="C3140" s="0" t="n">
        <v>131</v>
      </c>
      <c r="D3140" s="0" t="n">
        <v>17</v>
      </c>
      <c r="E3140" s="0" t="n">
        <v>0</v>
      </c>
      <c r="F3140" s="0" t="n">
        <v>0.416855</v>
      </c>
      <c r="G3140" s="0" t="n">
        <v>0.938113</v>
      </c>
      <c r="H3140" s="0" t="n">
        <v>187600</v>
      </c>
    </row>
    <row r="3141" customFormat="false" ht="15" hidden="false" customHeight="false" outlineLevel="0" collapsed="false">
      <c r="A3141" s="0" t="n">
        <v>3139</v>
      </c>
      <c r="B3141" s="0" t="n">
        <v>5</v>
      </c>
      <c r="C3141" s="0" t="n">
        <v>131</v>
      </c>
      <c r="D3141" s="0" t="n">
        <v>18</v>
      </c>
      <c r="E3141" s="0" t="n">
        <v>0</v>
      </c>
      <c r="F3141" s="0" t="n">
        <v>0.122019</v>
      </c>
      <c r="G3141" s="0" t="n">
        <v>0.802729</v>
      </c>
      <c r="H3141" s="0" t="n">
        <v>187600</v>
      </c>
    </row>
    <row r="3142" customFormat="false" ht="15" hidden="false" customHeight="false" outlineLevel="0" collapsed="false">
      <c r="A3142" s="0" t="n">
        <v>3140</v>
      </c>
      <c r="B3142" s="0" t="n">
        <v>5</v>
      </c>
      <c r="C3142" s="0" t="n">
        <v>131</v>
      </c>
      <c r="D3142" s="0" t="n">
        <v>19</v>
      </c>
      <c r="E3142" s="0" t="n">
        <v>1</v>
      </c>
      <c r="F3142" s="0" t="n">
        <v>0</v>
      </c>
      <c r="G3142" s="0" t="n">
        <v>1</v>
      </c>
      <c r="H3142" s="0" t="n">
        <v>187400</v>
      </c>
    </row>
    <row r="3143" customFormat="false" ht="15" hidden="false" customHeight="false" outlineLevel="0" collapsed="false">
      <c r="A3143" s="0" t="n">
        <v>3141</v>
      </c>
      <c r="B3143" s="0" t="n">
        <v>5</v>
      </c>
      <c r="C3143" s="0" t="n">
        <v>131</v>
      </c>
      <c r="D3143" s="0" t="n">
        <v>20</v>
      </c>
      <c r="E3143" s="0" t="n">
        <v>1</v>
      </c>
      <c r="F3143" s="0" t="n">
        <v>0</v>
      </c>
      <c r="G3143" s="0" t="n">
        <v>0.927481</v>
      </c>
      <c r="H3143" s="0" t="n">
        <v>187200</v>
      </c>
    </row>
    <row r="3144" customFormat="false" ht="15" hidden="false" customHeight="false" outlineLevel="0" collapsed="false">
      <c r="A3144" s="0" t="n">
        <v>3142</v>
      </c>
      <c r="B3144" s="0" t="n">
        <v>5</v>
      </c>
      <c r="C3144" s="0" t="n">
        <v>131</v>
      </c>
      <c r="D3144" s="0" t="n">
        <v>21</v>
      </c>
      <c r="E3144" s="0" t="n">
        <v>0</v>
      </c>
      <c r="F3144" s="0" t="n">
        <v>0</v>
      </c>
      <c r="G3144" s="0" t="n">
        <v>1</v>
      </c>
      <c r="H3144" s="0" t="n">
        <v>187200</v>
      </c>
    </row>
    <row r="3145" customFormat="false" ht="15" hidden="false" customHeight="false" outlineLevel="0" collapsed="false">
      <c r="A3145" s="0" t="n">
        <v>3143</v>
      </c>
      <c r="B3145" s="0" t="n">
        <v>5</v>
      </c>
      <c r="C3145" s="0" t="n">
        <v>131</v>
      </c>
      <c r="D3145" s="0" t="n">
        <v>22</v>
      </c>
      <c r="E3145" s="0" t="n">
        <v>0</v>
      </c>
      <c r="F3145" s="0" t="n">
        <v>0</v>
      </c>
      <c r="G3145" s="0" t="n">
        <v>1</v>
      </c>
      <c r="H3145" s="0" t="n">
        <v>187200</v>
      </c>
    </row>
    <row r="3146" customFormat="false" ht="15" hidden="false" customHeight="false" outlineLevel="0" collapsed="false">
      <c r="A3146" s="0" t="n">
        <v>3144</v>
      </c>
      <c r="B3146" s="0" t="n">
        <v>5</v>
      </c>
      <c r="C3146" s="0" t="n">
        <v>131</v>
      </c>
      <c r="D3146" s="0" t="n">
        <v>23</v>
      </c>
      <c r="E3146" s="0" t="n">
        <v>0</v>
      </c>
      <c r="F3146" s="0" t="n">
        <v>0</v>
      </c>
      <c r="G3146" s="0" t="n">
        <v>1</v>
      </c>
      <c r="H3146" s="0" t="n">
        <v>187200</v>
      </c>
    </row>
    <row r="3147" customFormat="false" ht="15" hidden="false" customHeight="false" outlineLevel="0" collapsed="false">
      <c r="A3147" s="0" t="n">
        <v>3145</v>
      </c>
      <c r="B3147" s="0" t="n">
        <v>5</v>
      </c>
      <c r="C3147" s="0" t="n">
        <v>132</v>
      </c>
      <c r="D3147" s="0" t="n">
        <v>0</v>
      </c>
      <c r="E3147" s="0" t="n">
        <v>0</v>
      </c>
      <c r="F3147" s="0" t="n">
        <v>0</v>
      </c>
      <c r="G3147" s="0" t="n">
        <v>1</v>
      </c>
      <c r="H3147" s="0" t="n">
        <v>187200</v>
      </c>
    </row>
    <row r="3148" customFormat="false" ht="15" hidden="false" customHeight="false" outlineLevel="0" collapsed="false">
      <c r="A3148" s="0" t="n">
        <v>3146</v>
      </c>
      <c r="B3148" s="0" t="n">
        <v>5</v>
      </c>
      <c r="C3148" s="0" t="n">
        <v>132</v>
      </c>
      <c r="D3148" s="0" t="n">
        <v>1</v>
      </c>
      <c r="E3148" s="0" t="n">
        <v>0</v>
      </c>
      <c r="F3148" s="0" t="n">
        <v>0</v>
      </c>
      <c r="G3148" s="0" t="n">
        <v>1</v>
      </c>
      <c r="H3148" s="0" t="n">
        <v>187200</v>
      </c>
    </row>
    <row r="3149" customFormat="false" ht="15" hidden="false" customHeight="false" outlineLevel="0" collapsed="false">
      <c r="A3149" s="0" t="n">
        <v>3147</v>
      </c>
      <c r="B3149" s="0" t="n">
        <v>5</v>
      </c>
      <c r="C3149" s="0" t="n">
        <v>132</v>
      </c>
      <c r="D3149" s="0" t="n">
        <v>2</v>
      </c>
      <c r="E3149" s="0" t="n">
        <v>0</v>
      </c>
      <c r="F3149" s="0" t="n">
        <v>0</v>
      </c>
      <c r="G3149" s="0" t="n">
        <v>1</v>
      </c>
      <c r="H3149" s="0" t="n">
        <v>187200</v>
      </c>
    </row>
    <row r="3150" customFormat="false" ht="15" hidden="false" customHeight="false" outlineLevel="0" collapsed="false">
      <c r="A3150" s="0" t="n">
        <v>3148</v>
      </c>
      <c r="B3150" s="0" t="n">
        <v>5</v>
      </c>
      <c r="C3150" s="0" t="n">
        <v>132</v>
      </c>
      <c r="D3150" s="0" t="n">
        <v>3</v>
      </c>
      <c r="E3150" s="0" t="n">
        <v>0</v>
      </c>
      <c r="F3150" s="0" t="n">
        <v>0</v>
      </c>
      <c r="G3150" s="0" t="n">
        <v>1</v>
      </c>
      <c r="H3150" s="0" t="n">
        <v>187200</v>
      </c>
    </row>
    <row r="3151" customFormat="false" ht="15" hidden="false" customHeight="false" outlineLevel="0" collapsed="false">
      <c r="A3151" s="0" t="n">
        <v>3149</v>
      </c>
      <c r="B3151" s="0" t="n">
        <v>5</v>
      </c>
      <c r="C3151" s="0" t="n">
        <v>132</v>
      </c>
      <c r="D3151" s="0" t="n">
        <v>4</v>
      </c>
      <c r="E3151" s="0" t="n">
        <v>0</v>
      </c>
      <c r="F3151" s="0" t="n">
        <v>0</v>
      </c>
      <c r="G3151" s="0" t="n">
        <v>1</v>
      </c>
      <c r="H3151" s="0" t="n">
        <v>187200</v>
      </c>
    </row>
    <row r="3152" customFormat="false" ht="15" hidden="false" customHeight="false" outlineLevel="0" collapsed="false">
      <c r="A3152" s="0" t="n">
        <v>3150</v>
      </c>
      <c r="B3152" s="0" t="n">
        <v>5</v>
      </c>
      <c r="C3152" s="0" t="n">
        <v>132</v>
      </c>
      <c r="D3152" s="0" t="n">
        <v>5</v>
      </c>
      <c r="E3152" s="0" t="n">
        <v>0</v>
      </c>
      <c r="F3152" s="0" t="n">
        <v>0</v>
      </c>
      <c r="G3152" s="0" t="n">
        <v>1</v>
      </c>
      <c r="H3152" s="0" t="n">
        <v>187200</v>
      </c>
    </row>
    <row r="3153" customFormat="false" ht="15" hidden="false" customHeight="false" outlineLevel="0" collapsed="false">
      <c r="A3153" s="0" t="n">
        <v>3151</v>
      </c>
      <c r="B3153" s="0" t="n">
        <v>5</v>
      </c>
      <c r="C3153" s="0" t="n">
        <v>132</v>
      </c>
      <c r="D3153" s="0" t="n">
        <v>6</v>
      </c>
      <c r="E3153" s="0" t="n">
        <v>0</v>
      </c>
      <c r="F3153" s="0" t="n">
        <v>0.118466</v>
      </c>
      <c r="G3153" s="0" t="n">
        <v>1</v>
      </c>
      <c r="H3153" s="0" t="n">
        <v>187200</v>
      </c>
    </row>
    <row r="3154" customFormat="false" ht="15" hidden="false" customHeight="false" outlineLevel="0" collapsed="false">
      <c r="A3154" s="0" t="n">
        <v>3152</v>
      </c>
      <c r="B3154" s="0" t="n">
        <v>5</v>
      </c>
      <c r="C3154" s="0" t="n">
        <v>132</v>
      </c>
      <c r="D3154" s="0" t="n">
        <v>7</v>
      </c>
      <c r="E3154" s="0" t="n">
        <v>1</v>
      </c>
      <c r="F3154" s="0" t="n">
        <v>0.404717</v>
      </c>
      <c r="G3154" s="0" t="n">
        <v>1</v>
      </c>
      <c r="H3154" s="0" t="n">
        <v>187000</v>
      </c>
    </row>
    <row r="3155" customFormat="false" ht="15" hidden="false" customHeight="false" outlineLevel="0" collapsed="false">
      <c r="A3155" s="0" t="n">
        <v>3153</v>
      </c>
      <c r="B3155" s="0" t="n">
        <v>5</v>
      </c>
      <c r="C3155" s="0" t="n">
        <v>132</v>
      </c>
      <c r="D3155" s="0" t="n">
        <v>8</v>
      </c>
      <c r="E3155" s="0" t="n">
        <v>1</v>
      </c>
      <c r="F3155" s="0" t="n">
        <v>0.726189</v>
      </c>
      <c r="G3155" s="0" t="n">
        <v>0.777852</v>
      </c>
      <c r="H3155" s="0" t="n">
        <v>186800</v>
      </c>
    </row>
    <row r="3156" customFormat="false" ht="15" hidden="false" customHeight="false" outlineLevel="0" collapsed="false">
      <c r="A3156" s="0" t="n">
        <v>3154</v>
      </c>
      <c r="B3156" s="0" t="n">
        <v>5</v>
      </c>
      <c r="C3156" s="0" t="n">
        <v>132</v>
      </c>
      <c r="D3156" s="0" t="n">
        <v>9</v>
      </c>
      <c r="E3156" s="0" t="n">
        <v>0</v>
      </c>
      <c r="F3156" s="0" t="n">
        <v>1</v>
      </c>
      <c r="G3156" s="0" t="n">
        <v>0.575136</v>
      </c>
      <c r="H3156" s="0" t="n">
        <v>186800</v>
      </c>
    </row>
    <row r="3157" customFormat="false" ht="15" hidden="false" customHeight="false" outlineLevel="0" collapsed="false">
      <c r="A3157" s="0" t="n">
        <v>3155</v>
      </c>
      <c r="B3157" s="0" t="n">
        <v>5</v>
      </c>
      <c r="C3157" s="0" t="n">
        <v>132</v>
      </c>
      <c r="D3157" s="0" t="n">
        <v>10</v>
      </c>
      <c r="E3157" s="0" t="n">
        <v>0</v>
      </c>
      <c r="F3157" s="0" t="n">
        <v>1</v>
      </c>
      <c r="G3157" s="0" t="n">
        <v>0.562405</v>
      </c>
      <c r="H3157" s="0" t="n">
        <v>186800</v>
      </c>
    </row>
    <row r="3158" customFormat="false" ht="15" hidden="false" customHeight="false" outlineLevel="0" collapsed="false">
      <c r="A3158" s="0" t="n">
        <v>3156</v>
      </c>
      <c r="B3158" s="0" t="n">
        <v>5</v>
      </c>
      <c r="C3158" s="0" t="n">
        <v>132</v>
      </c>
      <c r="D3158" s="0" t="n">
        <v>11</v>
      </c>
      <c r="E3158" s="0" t="n">
        <v>0</v>
      </c>
      <c r="F3158" s="0" t="n">
        <v>1</v>
      </c>
      <c r="G3158" s="0" t="n">
        <v>0.57386</v>
      </c>
      <c r="H3158" s="0" t="n">
        <v>186800</v>
      </c>
    </row>
    <row r="3159" customFormat="false" ht="15" hidden="false" customHeight="false" outlineLevel="0" collapsed="false">
      <c r="A3159" s="0" t="n">
        <v>3157</v>
      </c>
      <c r="B3159" s="0" t="n">
        <v>5</v>
      </c>
      <c r="C3159" s="0" t="n">
        <v>132</v>
      </c>
      <c r="D3159" s="0" t="n">
        <v>12</v>
      </c>
      <c r="E3159" s="0" t="n">
        <v>0</v>
      </c>
      <c r="F3159" s="0" t="n">
        <v>1</v>
      </c>
      <c r="G3159" s="0" t="n">
        <v>0.518765</v>
      </c>
      <c r="H3159" s="0" t="n">
        <v>186800</v>
      </c>
    </row>
    <row r="3160" customFormat="false" ht="15" hidden="false" customHeight="false" outlineLevel="0" collapsed="false">
      <c r="A3160" s="0" t="n">
        <v>3158</v>
      </c>
      <c r="B3160" s="0" t="n">
        <v>5</v>
      </c>
      <c r="C3160" s="0" t="n">
        <v>132</v>
      </c>
      <c r="D3160" s="0" t="n">
        <v>13</v>
      </c>
      <c r="E3160" s="0" t="n">
        <v>0</v>
      </c>
      <c r="F3160" s="0" t="n">
        <v>1</v>
      </c>
      <c r="G3160" s="0" t="n">
        <v>0.529286</v>
      </c>
      <c r="H3160" s="0" t="n">
        <v>186800</v>
      </c>
    </row>
    <row r="3161" customFormat="false" ht="15" hidden="false" customHeight="false" outlineLevel="0" collapsed="false">
      <c r="A3161" s="0" t="n">
        <v>3159</v>
      </c>
      <c r="B3161" s="0" t="n">
        <v>5</v>
      </c>
      <c r="C3161" s="0" t="n">
        <v>132</v>
      </c>
      <c r="D3161" s="0" t="n">
        <v>14</v>
      </c>
      <c r="E3161" s="0" t="n">
        <v>0</v>
      </c>
      <c r="F3161" s="0" t="n">
        <v>1</v>
      </c>
      <c r="G3161" s="0" t="n">
        <v>0.682262</v>
      </c>
      <c r="H3161" s="0" t="n">
        <v>186800</v>
      </c>
    </row>
    <row r="3162" customFormat="false" ht="15" hidden="false" customHeight="false" outlineLevel="0" collapsed="false">
      <c r="A3162" s="0" t="n">
        <v>3160</v>
      </c>
      <c r="B3162" s="0" t="n">
        <v>5</v>
      </c>
      <c r="C3162" s="0" t="n">
        <v>132</v>
      </c>
      <c r="D3162" s="0" t="n">
        <v>15</v>
      </c>
      <c r="E3162" s="0" t="n">
        <v>0</v>
      </c>
      <c r="F3162" s="0" t="n">
        <v>1</v>
      </c>
      <c r="G3162" s="0" t="n">
        <v>0.792733</v>
      </c>
      <c r="H3162" s="0" t="n">
        <v>186800</v>
      </c>
    </row>
    <row r="3163" customFormat="false" ht="15" hidden="false" customHeight="false" outlineLevel="0" collapsed="false">
      <c r="A3163" s="0" t="n">
        <v>3161</v>
      </c>
      <c r="B3163" s="0" t="n">
        <v>5</v>
      </c>
      <c r="C3163" s="0" t="n">
        <v>132</v>
      </c>
      <c r="D3163" s="0" t="n">
        <v>16</v>
      </c>
      <c r="E3163" s="0" t="n">
        <v>0</v>
      </c>
      <c r="F3163" s="0" t="n">
        <v>0.726189</v>
      </c>
      <c r="G3163" s="0" t="n">
        <v>0.549417</v>
      </c>
      <c r="H3163" s="0" t="n">
        <v>186800</v>
      </c>
    </row>
    <row r="3164" customFormat="false" ht="15" hidden="false" customHeight="false" outlineLevel="0" collapsed="false">
      <c r="A3164" s="0" t="n">
        <v>3162</v>
      </c>
      <c r="B3164" s="0" t="n">
        <v>5</v>
      </c>
      <c r="C3164" s="0" t="n">
        <v>132</v>
      </c>
      <c r="D3164" s="0" t="n">
        <v>17</v>
      </c>
      <c r="E3164" s="0" t="n">
        <v>0</v>
      </c>
      <c r="F3164" s="0" t="n">
        <v>0.404717</v>
      </c>
      <c r="G3164" s="0" t="n">
        <v>0.414419</v>
      </c>
      <c r="H3164" s="0" t="n">
        <v>186800</v>
      </c>
    </row>
    <row r="3165" customFormat="false" ht="15" hidden="false" customHeight="false" outlineLevel="0" collapsed="false">
      <c r="A3165" s="0" t="n">
        <v>3163</v>
      </c>
      <c r="B3165" s="0" t="n">
        <v>5</v>
      </c>
      <c r="C3165" s="0" t="n">
        <v>132</v>
      </c>
      <c r="D3165" s="0" t="n">
        <v>18</v>
      </c>
      <c r="E3165" s="0" t="n">
        <v>0</v>
      </c>
      <c r="F3165" s="0" t="n">
        <v>0.118466</v>
      </c>
      <c r="G3165" s="0" t="n">
        <v>0.376569</v>
      </c>
      <c r="H3165" s="0" t="n">
        <v>186800</v>
      </c>
    </row>
    <row r="3166" customFormat="false" ht="15" hidden="false" customHeight="false" outlineLevel="0" collapsed="false">
      <c r="A3166" s="0" t="n">
        <v>3164</v>
      </c>
      <c r="B3166" s="0" t="n">
        <v>5</v>
      </c>
      <c r="C3166" s="0" t="n">
        <v>132</v>
      </c>
      <c r="D3166" s="0" t="n">
        <v>19</v>
      </c>
      <c r="E3166" s="0" t="n">
        <v>1</v>
      </c>
      <c r="F3166" s="0" t="n">
        <v>0</v>
      </c>
      <c r="G3166" s="0" t="n">
        <v>0.31455</v>
      </c>
      <c r="H3166" s="0" t="n">
        <v>186600</v>
      </c>
    </row>
    <row r="3167" customFormat="false" ht="15" hidden="false" customHeight="false" outlineLevel="0" collapsed="false">
      <c r="A3167" s="0" t="n">
        <v>3165</v>
      </c>
      <c r="B3167" s="0" t="n">
        <v>5</v>
      </c>
      <c r="C3167" s="0" t="n">
        <v>132</v>
      </c>
      <c r="D3167" s="0" t="n">
        <v>20</v>
      </c>
      <c r="E3167" s="0" t="n">
        <v>1</v>
      </c>
      <c r="F3167" s="0" t="n">
        <v>0</v>
      </c>
      <c r="G3167" s="0" t="n">
        <v>0.283036</v>
      </c>
      <c r="H3167" s="0" t="n">
        <v>186400</v>
      </c>
    </row>
    <row r="3168" customFormat="false" ht="15" hidden="false" customHeight="false" outlineLevel="0" collapsed="false">
      <c r="A3168" s="0" t="n">
        <v>3166</v>
      </c>
      <c r="B3168" s="0" t="n">
        <v>5</v>
      </c>
      <c r="C3168" s="0" t="n">
        <v>132</v>
      </c>
      <c r="D3168" s="0" t="n">
        <v>21</v>
      </c>
      <c r="E3168" s="0" t="n">
        <v>0</v>
      </c>
      <c r="F3168" s="0" t="n">
        <v>0</v>
      </c>
      <c r="G3168" s="0" t="n">
        <v>0.30036</v>
      </c>
      <c r="H3168" s="0" t="n">
        <v>186400</v>
      </c>
    </row>
    <row r="3169" customFormat="false" ht="15" hidden="false" customHeight="false" outlineLevel="0" collapsed="false">
      <c r="A3169" s="0" t="n">
        <v>3167</v>
      </c>
      <c r="B3169" s="0" t="n">
        <v>5</v>
      </c>
      <c r="C3169" s="0" t="n">
        <v>132</v>
      </c>
      <c r="D3169" s="0" t="n">
        <v>22</v>
      </c>
      <c r="E3169" s="0" t="n">
        <v>0</v>
      </c>
      <c r="F3169" s="0" t="n">
        <v>0</v>
      </c>
      <c r="G3169" s="0" t="n">
        <v>0.466443</v>
      </c>
      <c r="H3169" s="0" t="n">
        <v>186400</v>
      </c>
    </row>
    <row r="3170" customFormat="false" ht="15" hidden="false" customHeight="false" outlineLevel="0" collapsed="false">
      <c r="A3170" s="0" t="n">
        <v>3168</v>
      </c>
      <c r="B3170" s="0" t="n">
        <v>5</v>
      </c>
      <c r="C3170" s="0" t="n">
        <v>132</v>
      </c>
      <c r="D3170" s="0" t="n">
        <v>23</v>
      </c>
      <c r="E3170" s="0" t="n">
        <v>0</v>
      </c>
      <c r="F3170" s="0" t="n">
        <v>0</v>
      </c>
      <c r="G3170" s="0" t="n">
        <v>0.434498</v>
      </c>
      <c r="H3170" s="0" t="n">
        <v>186400</v>
      </c>
    </row>
    <row r="3171" customFormat="false" ht="15" hidden="false" customHeight="false" outlineLevel="0" collapsed="false">
      <c r="A3171" s="0" t="n">
        <v>3169</v>
      </c>
      <c r="B3171" s="0" t="n">
        <v>5</v>
      </c>
      <c r="C3171" s="0" t="n">
        <v>133</v>
      </c>
      <c r="D3171" s="0" t="n">
        <v>0</v>
      </c>
      <c r="E3171" s="0" t="n">
        <v>0</v>
      </c>
      <c r="F3171" s="0" t="n">
        <v>0</v>
      </c>
      <c r="G3171" s="0" t="n">
        <v>0.610425</v>
      </c>
      <c r="H3171" s="0" t="n">
        <v>186400</v>
      </c>
    </row>
    <row r="3172" customFormat="false" ht="15" hidden="false" customHeight="false" outlineLevel="0" collapsed="false">
      <c r="A3172" s="0" t="n">
        <v>3170</v>
      </c>
      <c r="B3172" s="0" t="n">
        <v>5</v>
      </c>
      <c r="C3172" s="0" t="n">
        <v>133</v>
      </c>
      <c r="D3172" s="0" t="n">
        <v>1</v>
      </c>
      <c r="E3172" s="0" t="n">
        <v>0</v>
      </c>
      <c r="F3172" s="0" t="n">
        <v>0</v>
      </c>
      <c r="G3172" s="0" t="n">
        <v>0.542951</v>
      </c>
      <c r="H3172" s="0" t="n">
        <v>186400</v>
      </c>
    </row>
    <row r="3173" customFormat="false" ht="15" hidden="false" customHeight="false" outlineLevel="0" collapsed="false">
      <c r="A3173" s="0" t="n">
        <v>3171</v>
      </c>
      <c r="B3173" s="0" t="n">
        <v>5</v>
      </c>
      <c r="C3173" s="0" t="n">
        <v>133</v>
      </c>
      <c r="D3173" s="0" t="n">
        <v>2</v>
      </c>
      <c r="E3173" s="0" t="n">
        <v>0</v>
      </c>
      <c r="F3173" s="0" t="n">
        <v>0</v>
      </c>
      <c r="G3173" s="0" t="n">
        <v>0.624685</v>
      </c>
      <c r="H3173" s="0" t="n">
        <v>186400</v>
      </c>
    </row>
    <row r="3174" customFormat="false" ht="15" hidden="false" customHeight="false" outlineLevel="0" collapsed="false">
      <c r="A3174" s="0" t="n">
        <v>3172</v>
      </c>
      <c r="B3174" s="0" t="n">
        <v>5</v>
      </c>
      <c r="C3174" s="0" t="n">
        <v>133</v>
      </c>
      <c r="D3174" s="0" t="n">
        <v>3</v>
      </c>
      <c r="E3174" s="0" t="n">
        <v>0</v>
      </c>
      <c r="F3174" s="0" t="n">
        <v>0</v>
      </c>
      <c r="G3174" s="0" t="n">
        <v>0.594686</v>
      </c>
      <c r="H3174" s="0" t="n">
        <v>186400</v>
      </c>
    </row>
    <row r="3175" customFormat="false" ht="15" hidden="false" customHeight="false" outlineLevel="0" collapsed="false">
      <c r="A3175" s="0" t="n">
        <v>3173</v>
      </c>
      <c r="B3175" s="0" t="n">
        <v>5</v>
      </c>
      <c r="C3175" s="0" t="n">
        <v>133</v>
      </c>
      <c r="D3175" s="0" t="n">
        <v>4</v>
      </c>
      <c r="E3175" s="0" t="n">
        <v>0</v>
      </c>
      <c r="F3175" s="0" t="n">
        <v>0</v>
      </c>
      <c r="G3175" s="0" t="n">
        <v>0.505436</v>
      </c>
      <c r="H3175" s="0" t="n">
        <v>186400</v>
      </c>
    </row>
    <row r="3176" customFormat="false" ht="15" hidden="false" customHeight="false" outlineLevel="0" collapsed="false">
      <c r="A3176" s="0" t="n">
        <v>3174</v>
      </c>
      <c r="B3176" s="0" t="n">
        <v>5</v>
      </c>
      <c r="C3176" s="0" t="n">
        <v>133</v>
      </c>
      <c r="D3176" s="0" t="n">
        <v>5</v>
      </c>
      <c r="E3176" s="0" t="n">
        <v>0</v>
      </c>
      <c r="F3176" s="0" t="n">
        <v>0</v>
      </c>
      <c r="G3176" s="0" t="n">
        <v>0.485148</v>
      </c>
      <c r="H3176" s="0" t="n">
        <v>186400</v>
      </c>
    </row>
    <row r="3177" customFormat="false" ht="15" hidden="false" customHeight="false" outlineLevel="0" collapsed="false">
      <c r="A3177" s="0" t="n">
        <v>3175</v>
      </c>
      <c r="B3177" s="0" t="n">
        <v>5</v>
      </c>
      <c r="C3177" s="0" t="n">
        <v>133</v>
      </c>
      <c r="D3177" s="0" t="n">
        <v>6</v>
      </c>
      <c r="E3177" s="0" t="n">
        <v>0</v>
      </c>
      <c r="F3177" s="0" t="n">
        <v>0.120929</v>
      </c>
      <c r="G3177" s="0" t="n">
        <v>0.458603</v>
      </c>
      <c r="H3177" s="0" t="n">
        <v>186400</v>
      </c>
    </row>
    <row r="3178" customFormat="false" ht="15" hidden="false" customHeight="false" outlineLevel="0" collapsed="false">
      <c r="A3178" s="0" t="n">
        <v>3176</v>
      </c>
      <c r="B3178" s="0" t="n">
        <v>5</v>
      </c>
      <c r="C3178" s="0" t="n">
        <v>133</v>
      </c>
      <c r="D3178" s="0" t="n">
        <v>7</v>
      </c>
      <c r="E3178" s="0" t="n">
        <v>1</v>
      </c>
      <c r="F3178" s="0" t="n">
        <v>0.413131</v>
      </c>
      <c r="G3178" s="0" t="n">
        <v>0.743675</v>
      </c>
      <c r="H3178" s="0" t="n">
        <v>186200</v>
      </c>
    </row>
    <row r="3179" customFormat="false" ht="15" hidden="false" customHeight="false" outlineLevel="0" collapsed="false">
      <c r="A3179" s="0" t="n">
        <v>3177</v>
      </c>
      <c r="B3179" s="0" t="n">
        <v>5</v>
      </c>
      <c r="C3179" s="0" t="n">
        <v>133</v>
      </c>
      <c r="D3179" s="0" t="n">
        <v>8</v>
      </c>
      <c r="E3179" s="0" t="n">
        <v>1</v>
      </c>
      <c r="F3179" s="0" t="n">
        <v>0.741285</v>
      </c>
      <c r="G3179" s="0" t="n">
        <v>0.484996</v>
      </c>
      <c r="H3179" s="0" t="n">
        <v>186000</v>
      </c>
    </row>
    <row r="3180" customFormat="false" ht="15" hidden="false" customHeight="false" outlineLevel="0" collapsed="false">
      <c r="A3180" s="0" t="n">
        <v>3178</v>
      </c>
      <c r="B3180" s="0" t="n">
        <v>5</v>
      </c>
      <c r="C3180" s="0" t="n">
        <v>133</v>
      </c>
      <c r="D3180" s="0" t="n">
        <v>9</v>
      </c>
      <c r="E3180" s="0" t="n">
        <v>0</v>
      </c>
      <c r="F3180" s="0" t="n">
        <v>1</v>
      </c>
      <c r="G3180" s="0" t="n">
        <v>0.547736</v>
      </c>
      <c r="H3180" s="0" t="n">
        <v>186000</v>
      </c>
    </row>
    <row r="3181" customFormat="false" ht="15" hidden="false" customHeight="false" outlineLevel="0" collapsed="false">
      <c r="A3181" s="0" t="n">
        <v>3179</v>
      </c>
      <c r="B3181" s="0" t="n">
        <v>5</v>
      </c>
      <c r="C3181" s="0" t="n">
        <v>133</v>
      </c>
      <c r="D3181" s="0" t="n">
        <v>10</v>
      </c>
      <c r="E3181" s="0" t="n">
        <v>0</v>
      </c>
      <c r="F3181" s="0" t="n">
        <v>1</v>
      </c>
      <c r="G3181" s="0" t="n">
        <v>0.666234</v>
      </c>
      <c r="H3181" s="0" t="n">
        <v>186000</v>
      </c>
    </row>
    <row r="3182" customFormat="false" ht="15" hidden="false" customHeight="false" outlineLevel="0" collapsed="false">
      <c r="A3182" s="0" t="n">
        <v>3180</v>
      </c>
      <c r="B3182" s="0" t="n">
        <v>5</v>
      </c>
      <c r="C3182" s="0" t="n">
        <v>133</v>
      </c>
      <c r="D3182" s="0" t="n">
        <v>11</v>
      </c>
      <c r="E3182" s="0" t="n">
        <v>0</v>
      </c>
      <c r="F3182" s="0" t="n">
        <v>1</v>
      </c>
      <c r="G3182" s="0" t="n">
        <v>0.749366</v>
      </c>
      <c r="H3182" s="0" t="n">
        <v>186000</v>
      </c>
    </row>
    <row r="3183" customFormat="false" ht="15" hidden="false" customHeight="false" outlineLevel="0" collapsed="false">
      <c r="A3183" s="0" t="n">
        <v>3181</v>
      </c>
      <c r="B3183" s="0" t="n">
        <v>5</v>
      </c>
      <c r="C3183" s="0" t="n">
        <v>133</v>
      </c>
      <c r="D3183" s="0" t="n">
        <v>12</v>
      </c>
      <c r="E3183" s="0" t="n">
        <v>0</v>
      </c>
      <c r="F3183" s="0" t="n">
        <v>1</v>
      </c>
      <c r="G3183" s="0" t="n">
        <v>0.990238</v>
      </c>
      <c r="H3183" s="0" t="n">
        <v>186000</v>
      </c>
    </row>
    <row r="3184" customFormat="false" ht="15" hidden="false" customHeight="false" outlineLevel="0" collapsed="false">
      <c r="A3184" s="0" t="n">
        <v>3182</v>
      </c>
      <c r="B3184" s="0" t="n">
        <v>5</v>
      </c>
      <c r="C3184" s="0" t="n">
        <v>133</v>
      </c>
      <c r="D3184" s="0" t="n">
        <v>13</v>
      </c>
      <c r="E3184" s="0" t="n">
        <v>0</v>
      </c>
      <c r="F3184" s="0" t="n">
        <v>1</v>
      </c>
      <c r="G3184" s="0" t="n">
        <v>0.903203</v>
      </c>
      <c r="H3184" s="0" t="n">
        <v>186000</v>
      </c>
    </row>
    <row r="3185" customFormat="false" ht="15" hidden="false" customHeight="false" outlineLevel="0" collapsed="false">
      <c r="A3185" s="0" t="n">
        <v>3183</v>
      </c>
      <c r="B3185" s="0" t="n">
        <v>5</v>
      </c>
      <c r="C3185" s="0" t="n">
        <v>133</v>
      </c>
      <c r="D3185" s="0" t="n">
        <v>14</v>
      </c>
      <c r="E3185" s="0" t="n">
        <v>0</v>
      </c>
      <c r="F3185" s="0" t="n">
        <v>1</v>
      </c>
      <c r="G3185" s="0" t="n">
        <v>0.927098</v>
      </c>
      <c r="H3185" s="0" t="n">
        <v>186000</v>
      </c>
    </row>
    <row r="3186" customFormat="false" ht="15" hidden="false" customHeight="false" outlineLevel="0" collapsed="false">
      <c r="A3186" s="0" t="n">
        <v>3184</v>
      </c>
      <c r="B3186" s="0" t="n">
        <v>5</v>
      </c>
      <c r="C3186" s="0" t="n">
        <v>133</v>
      </c>
      <c r="D3186" s="0" t="n">
        <v>15</v>
      </c>
      <c r="E3186" s="0" t="n">
        <v>0</v>
      </c>
      <c r="F3186" s="0" t="n">
        <v>1</v>
      </c>
      <c r="G3186" s="0" t="n">
        <v>0.775247</v>
      </c>
      <c r="H3186" s="0" t="n">
        <v>186000</v>
      </c>
    </row>
    <row r="3187" customFormat="false" ht="15" hidden="false" customHeight="false" outlineLevel="0" collapsed="false">
      <c r="A3187" s="0" t="n">
        <v>3185</v>
      </c>
      <c r="B3187" s="0" t="n">
        <v>5</v>
      </c>
      <c r="C3187" s="0" t="n">
        <v>133</v>
      </c>
      <c r="D3187" s="0" t="n">
        <v>16</v>
      </c>
      <c r="E3187" s="0" t="n">
        <v>0</v>
      </c>
      <c r="F3187" s="0" t="n">
        <v>0.741285</v>
      </c>
      <c r="G3187" s="0" t="n">
        <v>0.92285</v>
      </c>
      <c r="H3187" s="0" t="n">
        <v>186000</v>
      </c>
    </row>
    <row r="3188" customFormat="false" ht="15" hidden="false" customHeight="false" outlineLevel="0" collapsed="false">
      <c r="A3188" s="0" t="n">
        <v>3186</v>
      </c>
      <c r="B3188" s="0" t="n">
        <v>5</v>
      </c>
      <c r="C3188" s="0" t="n">
        <v>133</v>
      </c>
      <c r="D3188" s="0" t="n">
        <v>17</v>
      </c>
      <c r="E3188" s="0" t="n">
        <v>0</v>
      </c>
      <c r="F3188" s="0" t="n">
        <v>0.413131</v>
      </c>
      <c r="G3188" s="0" t="n">
        <v>0.552996</v>
      </c>
      <c r="H3188" s="0" t="n">
        <v>186000</v>
      </c>
    </row>
    <row r="3189" customFormat="false" ht="15" hidden="false" customHeight="false" outlineLevel="0" collapsed="false">
      <c r="A3189" s="0" t="n">
        <v>3187</v>
      </c>
      <c r="B3189" s="0" t="n">
        <v>5</v>
      </c>
      <c r="C3189" s="0" t="n">
        <v>133</v>
      </c>
      <c r="D3189" s="0" t="n">
        <v>18</v>
      </c>
      <c r="E3189" s="0" t="n">
        <v>0</v>
      </c>
      <c r="F3189" s="0" t="n">
        <v>0.120929</v>
      </c>
      <c r="G3189" s="0" t="n">
        <v>0.485157</v>
      </c>
      <c r="H3189" s="0" t="n">
        <v>186000</v>
      </c>
    </row>
    <row r="3190" customFormat="false" ht="15" hidden="false" customHeight="false" outlineLevel="0" collapsed="false">
      <c r="A3190" s="0" t="n">
        <v>3188</v>
      </c>
      <c r="B3190" s="0" t="n">
        <v>5</v>
      </c>
      <c r="C3190" s="0" t="n">
        <v>133</v>
      </c>
      <c r="D3190" s="0" t="n">
        <v>19</v>
      </c>
      <c r="E3190" s="0" t="n">
        <v>1</v>
      </c>
      <c r="F3190" s="0" t="n">
        <v>0</v>
      </c>
      <c r="G3190" s="0" t="n">
        <v>0.421203</v>
      </c>
      <c r="H3190" s="0" t="n">
        <v>185800</v>
      </c>
    </row>
    <row r="3191" customFormat="false" ht="15" hidden="false" customHeight="false" outlineLevel="0" collapsed="false">
      <c r="A3191" s="0" t="n">
        <v>3189</v>
      </c>
      <c r="B3191" s="0" t="n">
        <v>5</v>
      </c>
      <c r="C3191" s="0" t="n">
        <v>133</v>
      </c>
      <c r="D3191" s="0" t="n">
        <v>20</v>
      </c>
      <c r="E3191" s="0" t="n">
        <v>1</v>
      </c>
      <c r="F3191" s="0" t="n">
        <v>0</v>
      </c>
      <c r="G3191" s="0" t="n">
        <v>0.311413</v>
      </c>
      <c r="H3191" s="0" t="n">
        <v>185600</v>
      </c>
    </row>
    <row r="3192" customFormat="false" ht="15" hidden="false" customHeight="false" outlineLevel="0" collapsed="false">
      <c r="A3192" s="0" t="n">
        <v>3190</v>
      </c>
      <c r="B3192" s="0" t="n">
        <v>5</v>
      </c>
      <c r="C3192" s="0" t="n">
        <v>133</v>
      </c>
      <c r="D3192" s="0" t="n">
        <v>21</v>
      </c>
      <c r="E3192" s="0" t="n">
        <v>0</v>
      </c>
      <c r="F3192" s="0" t="n">
        <v>0</v>
      </c>
      <c r="G3192" s="0" t="n">
        <v>0.409535</v>
      </c>
      <c r="H3192" s="0" t="n">
        <v>185600</v>
      </c>
    </row>
    <row r="3193" customFormat="false" ht="15" hidden="false" customHeight="false" outlineLevel="0" collapsed="false">
      <c r="A3193" s="0" t="n">
        <v>3191</v>
      </c>
      <c r="B3193" s="0" t="n">
        <v>5</v>
      </c>
      <c r="C3193" s="0" t="n">
        <v>133</v>
      </c>
      <c r="D3193" s="0" t="n">
        <v>22</v>
      </c>
      <c r="E3193" s="0" t="n">
        <v>0</v>
      </c>
      <c r="F3193" s="0" t="n">
        <v>0</v>
      </c>
      <c r="G3193" s="0" t="n">
        <v>0.228884</v>
      </c>
      <c r="H3193" s="0" t="n">
        <v>185600</v>
      </c>
    </row>
    <row r="3194" customFormat="false" ht="15" hidden="false" customHeight="false" outlineLevel="0" collapsed="false">
      <c r="A3194" s="0" t="n">
        <v>3192</v>
      </c>
      <c r="B3194" s="0" t="n">
        <v>5</v>
      </c>
      <c r="C3194" s="0" t="n">
        <v>133</v>
      </c>
      <c r="D3194" s="0" t="n">
        <v>23</v>
      </c>
      <c r="E3194" s="0" t="n">
        <v>0</v>
      </c>
      <c r="F3194" s="0" t="n">
        <v>0</v>
      </c>
      <c r="G3194" s="0" t="n">
        <v>0.377625</v>
      </c>
      <c r="H3194" s="0" t="n">
        <v>185600</v>
      </c>
    </row>
    <row r="3195" customFormat="false" ht="15" hidden="false" customHeight="false" outlineLevel="0" collapsed="false">
      <c r="A3195" s="0" t="n">
        <v>3193</v>
      </c>
      <c r="B3195" s="0" t="n">
        <v>5</v>
      </c>
      <c r="C3195" s="0" t="n">
        <v>134</v>
      </c>
      <c r="D3195" s="0" t="n">
        <v>0</v>
      </c>
      <c r="E3195" s="0" t="n">
        <v>0</v>
      </c>
      <c r="F3195" s="0" t="n">
        <v>0</v>
      </c>
      <c r="G3195" s="0" t="n">
        <v>0.310091</v>
      </c>
      <c r="H3195" s="0" t="n">
        <v>185600</v>
      </c>
    </row>
    <row r="3196" customFormat="false" ht="15" hidden="false" customHeight="false" outlineLevel="0" collapsed="false">
      <c r="A3196" s="0" t="n">
        <v>3194</v>
      </c>
      <c r="B3196" s="0" t="n">
        <v>5</v>
      </c>
      <c r="C3196" s="0" t="n">
        <v>134</v>
      </c>
      <c r="D3196" s="0" t="n">
        <v>1</v>
      </c>
      <c r="E3196" s="0" t="n">
        <v>0</v>
      </c>
      <c r="F3196" s="0" t="n">
        <v>0</v>
      </c>
      <c r="G3196" s="0" t="n">
        <v>0.413578</v>
      </c>
      <c r="H3196" s="0" t="n">
        <v>185600</v>
      </c>
    </row>
    <row r="3197" customFormat="false" ht="15" hidden="false" customHeight="false" outlineLevel="0" collapsed="false">
      <c r="A3197" s="0" t="n">
        <v>3195</v>
      </c>
      <c r="B3197" s="0" t="n">
        <v>5</v>
      </c>
      <c r="C3197" s="0" t="n">
        <v>134</v>
      </c>
      <c r="D3197" s="0" t="n">
        <v>2</v>
      </c>
      <c r="E3197" s="0" t="n">
        <v>0</v>
      </c>
      <c r="F3197" s="0" t="n">
        <v>0</v>
      </c>
      <c r="G3197" s="0" t="n">
        <v>0.477729</v>
      </c>
      <c r="H3197" s="0" t="n">
        <v>185600</v>
      </c>
    </row>
    <row r="3198" customFormat="false" ht="15" hidden="false" customHeight="false" outlineLevel="0" collapsed="false">
      <c r="A3198" s="0" t="n">
        <v>3196</v>
      </c>
      <c r="B3198" s="0" t="n">
        <v>5</v>
      </c>
      <c r="C3198" s="0" t="n">
        <v>134</v>
      </c>
      <c r="D3198" s="0" t="n">
        <v>3</v>
      </c>
      <c r="E3198" s="0" t="n">
        <v>0</v>
      </c>
      <c r="F3198" s="0" t="n">
        <v>0</v>
      </c>
      <c r="G3198" s="0" t="n">
        <v>0.367548</v>
      </c>
      <c r="H3198" s="0" t="n">
        <v>185600</v>
      </c>
    </row>
    <row r="3199" customFormat="false" ht="15" hidden="false" customHeight="false" outlineLevel="0" collapsed="false">
      <c r="A3199" s="0" t="n">
        <v>3197</v>
      </c>
      <c r="B3199" s="0" t="n">
        <v>5</v>
      </c>
      <c r="C3199" s="0" t="n">
        <v>134</v>
      </c>
      <c r="D3199" s="0" t="n">
        <v>4</v>
      </c>
      <c r="E3199" s="0" t="n">
        <v>0</v>
      </c>
      <c r="F3199" s="0" t="n">
        <v>0</v>
      </c>
      <c r="G3199" s="0" t="n">
        <v>0.356029</v>
      </c>
      <c r="H3199" s="0" t="n">
        <v>185600</v>
      </c>
    </row>
    <row r="3200" customFormat="false" ht="15" hidden="false" customHeight="false" outlineLevel="0" collapsed="false">
      <c r="A3200" s="0" t="n">
        <v>3198</v>
      </c>
      <c r="B3200" s="0" t="n">
        <v>5</v>
      </c>
      <c r="C3200" s="0" t="n">
        <v>134</v>
      </c>
      <c r="D3200" s="0" t="n">
        <v>5</v>
      </c>
      <c r="E3200" s="0" t="n">
        <v>0</v>
      </c>
      <c r="F3200" s="0" t="n">
        <v>0</v>
      </c>
      <c r="G3200" s="0" t="n">
        <v>0.436434</v>
      </c>
      <c r="H3200" s="0" t="n">
        <v>185600</v>
      </c>
    </row>
    <row r="3201" customFormat="false" ht="15" hidden="false" customHeight="false" outlineLevel="0" collapsed="false">
      <c r="A3201" s="0" t="n">
        <v>3199</v>
      </c>
      <c r="B3201" s="0" t="n">
        <v>5</v>
      </c>
      <c r="C3201" s="0" t="n">
        <v>134</v>
      </c>
      <c r="D3201" s="0" t="n">
        <v>6</v>
      </c>
      <c r="E3201" s="0" t="n">
        <v>0</v>
      </c>
      <c r="F3201" s="0" t="n">
        <v>0.1334</v>
      </c>
      <c r="G3201" s="0" t="n">
        <v>0.489537</v>
      </c>
      <c r="H3201" s="0" t="n">
        <v>185600</v>
      </c>
    </row>
    <row r="3202" customFormat="false" ht="15" hidden="false" customHeight="false" outlineLevel="0" collapsed="false">
      <c r="A3202" s="0" t="n">
        <v>3200</v>
      </c>
      <c r="B3202" s="0" t="n">
        <v>5</v>
      </c>
      <c r="C3202" s="0" t="n">
        <v>134</v>
      </c>
      <c r="D3202" s="0" t="n">
        <v>7</v>
      </c>
      <c r="E3202" s="0" t="n">
        <v>1</v>
      </c>
      <c r="F3202" s="0" t="n">
        <v>0.455736</v>
      </c>
      <c r="G3202" s="0" t="n">
        <v>0.642039</v>
      </c>
      <c r="H3202" s="0" t="n">
        <v>185400</v>
      </c>
    </row>
    <row r="3203" customFormat="false" ht="15" hidden="false" customHeight="false" outlineLevel="0" collapsed="false">
      <c r="A3203" s="0" t="n">
        <v>3201</v>
      </c>
      <c r="B3203" s="0" t="n">
        <v>5</v>
      </c>
      <c r="C3203" s="0" t="n">
        <v>134</v>
      </c>
      <c r="D3203" s="0" t="n">
        <v>8</v>
      </c>
      <c r="E3203" s="0" t="n">
        <v>1</v>
      </c>
      <c r="F3203" s="0" t="n">
        <v>0.817732</v>
      </c>
      <c r="G3203" s="0" t="n">
        <v>0.685965</v>
      </c>
      <c r="H3203" s="0" t="n">
        <v>185200</v>
      </c>
    </row>
    <row r="3204" customFormat="false" ht="15" hidden="false" customHeight="false" outlineLevel="0" collapsed="false">
      <c r="A3204" s="0" t="n">
        <v>3202</v>
      </c>
      <c r="B3204" s="0" t="n">
        <v>5</v>
      </c>
      <c r="C3204" s="0" t="n">
        <v>134</v>
      </c>
      <c r="D3204" s="0" t="n">
        <v>9</v>
      </c>
      <c r="E3204" s="0" t="n">
        <v>0</v>
      </c>
      <c r="F3204" s="0" t="n">
        <v>1</v>
      </c>
      <c r="G3204" s="0" t="n">
        <v>0.673228</v>
      </c>
      <c r="H3204" s="0" t="n">
        <v>185200</v>
      </c>
    </row>
    <row r="3205" customFormat="false" ht="15" hidden="false" customHeight="false" outlineLevel="0" collapsed="false">
      <c r="A3205" s="0" t="n">
        <v>3203</v>
      </c>
      <c r="B3205" s="0" t="n">
        <v>5</v>
      </c>
      <c r="C3205" s="0" t="n">
        <v>134</v>
      </c>
      <c r="D3205" s="0" t="n">
        <v>10</v>
      </c>
      <c r="E3205" s="0" t="n">
        <v>0</v>
      </c>
      <c r="F3205" s="0" t="n">
        <v>1</v>
      </c>
      <c r="G3205" s="0" t="n">
        <v>0.771126</v>
      </c>
      <c r="H3205" s="0" t="n">
        <v>185200</v>
      </c>
    </row>
    <row r="3206" customFormat="false" ht="15" hidden="false" customHeight="false" outlineLevel="0" collapsed="false">
      <c r="A3206" s="0" t="n">
        <v>3204</v>
      </c>
      <c r="B3206" s="0" t="n">
        <v>5</v>
      </c>
      <c r="C3206" s="0" t="n">
        <v>134</v>
      </c>
      <c r="D3206" s="0" t="n">
        <v>11</v>
      </c>
      <c r="E3206" s="0" t="n">
        <v>0</v>
      </c>
      <c r="F3206" s="0" t="n">
        <v>1</v>
      </c>
      <c r="G3206" s="0" t="n">
        <v>1</v>
      </c>
      <c r="H3206" s="0" t="n">
        <v>185200</v>
      </c>
    </row>
    <row r="3207" customFormat="false" ht="15" hidden="false" customHeight="false" outlineLevel="0" collapsed="false">
      <c r="A3207" s="0" t="n">
        <v>3205</v>
      </c>
      <c r="B3207" s="0" t="n">
        <v>5</v>
      </c>
      <c r="C3207" s="0" t="n">
        <v>134</v>
      </c>
      <c r="D3207" s="0" t="n">
        <v>12</v>
      </c>
      <c r="E3207" s="0" t="n">
        <v>0</v>
      </c>
      <c r="F3207" s="0" t="n">
        <v>1</v>
      </c>
      <c r="G3207" s="0" t="n">
        <v>1</v>
      </c>
      <c r="H3207" s="0" t="n">
        <v>185200</v>
      </c>
    </row>
    <row r="3208" customFormat="false" ht="15" hidden="false" customHeight="false" outlineLevel="0" collapsed="false">
      <c r="A3208" s="0" t="n">
        <v>3206</v>
      </c>
      <c r="B3208" s="0" t="n">
        <v>5</v>
      </c>
      <c r="C3208" s="0" t="n">
        <v>134</v>
      </c>
      <c r="D3208" s="0" t="n">
        <v>13</v>
      </c>
      <c r="E3208" s="0" t="n">
        <v>0</v>
      </c>
      <c r="F3208" s="0" t="n">
        <v>1</v>
      </c>
      <c r="G3208" s="0" t="n">
        <v>1</v>
      </c>
      <c r="H3208" s="0" t="n">
        <v>185200</v>
      </c>
    </row>
    <row r="3209" customFormat="false" ht="15" hidden="false" customHeight="false" outlineLevel="0" collapsed="false">
      <c r="A3209" s="0" t="n">
        <v>3207</v>
      </c>
      <c r="B3209" s="0" t="n">
        <v>5</v>
      </c>
      <c r="C3209" s="0" t="n">
        <v>134</v>
      </c>
      <c r="D3209" s="0" t="n">
        <v>14</v>
      </c>
      <c r="E3209" s="0" t="n">
        <v>0</v>
      </c>
      <c r="F3209" s="0" t="n">
        <v>1</v>
      </c>
      <c r="G3209" s="0" t="n">
        <v>1</v>
      </c>
      <c r="H3209" s="0" t="n">
        <v>185200</v>
      </c>
    </row>
    <row r="3210" customFormat="false" ht="15" hidden="false" customHeight="false" outlineLevel="0" collapsed="false">
      <c r="A3210" s="0" t="n">
        <v>3208</v>
      </c>
      <c r="B3210" s="0" t="n">
        <v>5</v>
      </c>
      <c r="C3210" s="0" t="n">
        <v>134</v>
      </c>
      <c r="D3210" s="0" t="n">
        <v>15</v>
      </c>
      <c r="E3210" s="0" t="n">
        <v>0</v>
      </c>
      <c r="F3210" s="0" t="n">
        <v>1</v>
      </c>
      <c r="G3210" s="0" t="n">
        <v>1</v>
      </c>
      <c r="H3210" s="0" t="n">
        <v>185200</v>
      </c>
    </row>
    <row r="3211" customFormat="false" ht="15" hidden="false" customHeight="false" outlineLevel="0" collapsed="false">
      <c r="A3211" s="0" t="n">
        <v>3209</v>
      </c>
      <c r="B3211" s="0" t="n">
        <v>5</v>
      </c>
      <c r="C3211" s="0" t="n">
        <v>134</v>
      </c>
      <c r="D3211" s="0" t="n">
        <v>16</v>
      </c>
      <c r="E3211" s="0" t="n">
        <v>0</v>
      </c>
      <c r="F3211" s="0" t="n">
        <v>0.817732</v>
      </c>
      <c r="G3211" s="0" t="n">
        <v>1</v>
      </c>
      <c r="H3211" s="0" t="n">
        <v>185200</v>
      </c>
    </row>
    <row r="3212" customFormat="false" ht="15" hidden="false" customHeight="false" outlineLevel="0" collapsed="false">
      <c r="A3212" s="0" t="n">
        <v>3210</v>
      </c>
      <c r="B3212" s="0" t="n">
        <v>5</v>
      </c>
      <c r="C3212" s="0" t="n">
        <v>134</v>
      </c>
      <c r="D3212" s="0" t="n">
        <v>17</v>
      </c>
      <c r="E3212" s="0" t="n">
        <v>0</v>
      </c>
      <c r="F3212" s="0" t="n">
        <v>0.455736</v>
      </c>
      <c r="G3212" s="0" t="n">
        <v>1</v>
      </c>
      <c r="H3212" s="0" t="n">
        <v>185200</v>
      </c>
    </row>
    <row r="3213" customFormat="false" ht="15" hidden="false" customHeight="false" outlineLevel="0" collapsed="false">
      <c r="A3213" s="0" t="n">
        <v>3211</v>
      </c>
      <c r="B3213" s="0" t="n">
        <v>5</v>
      </c>
      <c r="C3213" s="0" t="n">
        <v>134</v>
      </c>
      <c r="D3213" s="0" t="n">
        <v>18</v>
      </c>
      <c r="E3213" s="0" t="n">
        <v>0</v>
      </c>
      <c r="F3213" s="0" t="n">
        <v>0.1334</v>
      </c>
      <c r="G3213" s="0" t="n">
        <v>1</v>
      </c>
      <c r="H3213" s="0" t="n">
        <v>185200</v>
      </c>
    </row>
    <row r="3214" customFormat="false" ht="15" hidden="false" customHeight="false" outlineLevel="0" collapsed="false">
      <c r="A3214" s="0" t="n">
        <v>3212</v>
      </c>
      <c r="B3214" s="0" t="n">
        <v>5</v>
      </c>
      <c r="C3214" s="0" t="n">
        <v>134</v>
      </c>
      <c r="D3214" s="0" t="n">
        <v>19</v>
      </c>
      <c r="E3214" s="0" t="n">
        <v>1</v>
      </c>
      <c r="F3214" s="0" t="n">
        <v>0</v>
      </c>
      <c r="G3214" s="0" t="n">
        <v>1</v>
      </c>
      <c r="H3214" s="0" t="n">
        <v>185000</v>
      </c>
    </row>
    <row r="3215" customFormat="false" ht="15" hidden="false" customHeight="false" outlineLevel="0" collapsed="false">
      <c r="A3215" s="0" t="n">
        <v>3213</v>
      </c>
      <c r="B3215" s="0" t="n">
        <v>5</v>
      </c>
      <c r="C3215" s="0" t="n">
        <v>134</v>
      </c>
      <c r="D3215" s="0" t="n">
        <v>20</v>
      </c>
      <c r="E3215" s="0" t="n">
        <v>1</v>
      </c>
      <c r="F3215" s="0" t="n">
        <v>0</v>
      </c>
      <c r="G3215" s="0" t="n">
        <v>1</v>
      </c>
      <c r="H3215" s="0" t="n">
        <v>184800</v>
      </c>
    </row>
    <row r="3216" customFormat="false" ht="15" hidden="false" customHeight="false" outlineLevel="0" collapsed="false">
      <c r="A3216" s="0" t="n">
        <v>3214</v>
      </c>
      <c r="B3216" s="0" t="n">
        <v>5</v>
      </c>
      <c r="C3216" s="0" t="n">
        <v>134</v>
      </c>
      <c r="D3216" s="0" t="n">
        <v>21</v>
      </c>
      <c r="E3216" s="0" t="n">
        <v>0</v>
      </c>
      <c r="F3216" s="0" t="n">
        <v>0</v>
      </c>
      <c r="G3216" s="0" t="n">
        <v>1</v>
      </c>
      <c r="H3216" s="0" t="n">
        <v>184800</v>
      </c>
    </row>
    <row r="3217" customFormat="false" ht="15" hidden="false" customHeight="false" outlineLevel="0" collapsed="false">
      <c r="A3217" s="0" t="n">
        <v>3215</v>
      </c>
      <c r="B3217" s="0" t="n">
        <v>5</v>
      </c>
      <c r="C3217" s="0" t="n">
        <v>134</v>
      </c>
      <c r="D3217" s="0" t="n">
        <v>22</v>
      </c>
      <c r="E3217" s="0" t="n">
        <v>0</v>
      </c>
      <c r="F3217" s="0" t="n">
        <v>0</v>
      </c>
      <c r="G3217" s="0" t="n">
        <v>1</v>
      </c>
      <c r="H3217" s="0" t="n">
        <v>184800</v>
      </c>
    </row>
    <row r="3218" customFormat="false" ht="15" hidden="false" customHeight="false" outlineLevel="0" collapsed="false">
      <c r="A3218" s="0" t="n">
        <v>3216</v>
      </c>
      <c r="B3218" s="0" t="n">
        <v>5</v>
      </c>
      <c r="C3218" s="0" t="n">
        <v>134</v>
      </c>
      <c r="D3218" s="0" t="n">
        <v>23</v>
      </c>
      <c r="E3218" s="0" t="n">
        <v>0</v>
      </c>
      <c r="F3218" s="0" t="n">
        <v>0</v>
      </c>
      <c r="G3218" s="0" t="n">
        <v>1</v>
      </c>
      <c r="H3218" s="0" t="n">
        <v>184800</v>
      </c>
    </row>
    <row r="3219" customFormat="false" ht="15" hidden="false" customHeight="false" outlineLevel="0" collapsed="false">
      <c r="A3219" s="0" t="n">
        <v>3217</v>
      </c>
      <c r="B3219" s="0" t="n">
        <v>5</v>
      </c>
      <c r="C3219" s="0" t="n">
        <v>135</v>
      </c>
      <c r="D3219" s="0" t="n">
        <v>0</v>
      </c>
      <c r="E3219" s="0" t="n">
        <v>0</v>
      </c>
      <c r="F3219" s="0" t="n">
        <v>0</v>
      </c>
      <c r="G3219" s="0" t="n">
        <v>0.826108</v>
      </c>
      <c r="H3219" s="0" t="n">
        <v>184800</v>
      </c>
    </row>
    <row r="3220" customFormat="false" ht="15" hidden="false" customHeight="false" outlineLevel="0" collapsed="false">
      <c r="A3220" s="0" t="n">
        <v>3218</v>
      </c>
      <c r="B3220" s="0" t="n">
        <v>5</v>
      </c>
      <c r="C3220" s="0" t="n">
        <v>135</v>
      </c>
      <c r="D3220" s="0" t="n">
        <v>1</v>
      </c>
      <c r="E3220" s="0" t="n">
        <v>0</v>
      </c>
      <c r="F3220" s="0" t="n">
        <v>0</v>
      </c>
      <c r="G3220" s="0" t="n">
        <v>0.467338</v>
      </c>
      <c r="H3220" s="0" t="n">
        <v>184800</v>
      </c>
    </row>
    <row r="3221" customFormat="false" ht="15" hidden="false" customHeight="false" outlineLevel="0" collapsed="false">
      <c r="A3221" s="0" t="n">
        <v>3219</v>
      </c>
      <c r="B3221" s="0" t="n">
        <v>5</v>
      </c>
      <c r="C3221" s="0" t="n">
        <v>135</v>
      </c>
      <c r="D3221" s="0" t="n">
        <v>2</v>
      </c>
      <c r="E3221" s="0" t="n">
        <v>0</v>
      </c>
      <c r="F3221" s="0" t="n">
        <v>0</v>
      </c>
      <c r="G3221" s="0" t="n">
        <v>0.483242</v>
      </c>
      <c r="H3221" s="0" t="n">
        <v>184800</v>
      </c>
    </row>
    <row r="3222" customFormat="false" ht="15" hidden="false" customHeight="false" outlineLevel="0" collapsed="false">
      <c r="A3222" s="0" t="n">
        <v>3220</v>
      </c>
      <c r="B3222" s="0" t="n">
        <v>5</v>
      </c>
      <c r="C3222" s="0" t="n">
        <v>135</v>
      </c>
      <c r="D3222" s="0" t="n">
        <v>3</v>
      </c>
      <c r="E3222" s="0" t="n">
        <v>0</v>
      </c>
      <c r="F3222" s="0" t="n">
        <v>0</v>
      </c>
      <c r="G3222" s="0" t="n">
        <v>0.498812</v>
      </c>
      <c r="H3222" s="0" t="n">
        <v>184800</v>
      </c>
    </row>
    <row r="3223" customFormat="false" ht="15" hidden="false" customHeight="false" outlineLevel="0" collapsed="false">
      <c r="A3223" s="0" t="n">
        <v>3221</v>
      </c>
      <c r="B3223" s="0" t="n">
        <v>5</v>
      </c>
      <c r="C3223" s="0" t="n">
        <v>135</v>
      </c>
      <c r="D3223" s="0" t="n">
        <v>4</v>
      </c>
      <c r="E3223" s="0" t="n">
        <v>0</v>
      </c>
      <c r="F3223" s="0" t="n">
        <v>0</v>
      </c>
      <c r="G3223" s="0" t="n">
        <v>0.753308</v>
      </c>
      <c r="H3223" s="0" t="n">
        <v>184800</v>
      </c>
    </row>
    <row r="3224" customFormat="false" ht="15" hidden="false" customHeight="false" outlineLevel="0" collapsed="false">
      <c r="A3224" s="0" t="n">
        <v>3222</v>
      </c>
      <c r="B3224" s="0" t="n">
        <v>5</v>
      </c>
      <c r="C3224" s="0" t="n">
        <v>135</v>
      </c>
      <c r="D3224" s="0" t="n">
        <v>5</v>
      </c>
      <c r="E3224" s="0" t="n">
        <v>0</v>
      </c>
      <c r="F3224" s="0" t="n">
        <v>0</v>
      </c>
      <c r="G3224" s="0" t="n">
        <v>0.446202</v>
      </c>
      <c r="H3224" s="0" t="n">
        <v>184800</v>
      </c>
    </row>
    <row r="3225" customFormat="false" ht="15" hidden="false" customHeight="false" outlineLevel="0" collapsed="false">
      <c r="A3225" s="0" t="n">
        <v>3223</v>
      </c>
      <c r="B3225" s="0" t="n">
        <v>5</v>
      </c>
      <c r="C3225" s="0" t="n">
        <v>135</v>
      </c>
      <c r="D3225" s="0" t="n">
        <v>6</v>
      </c>
      <c r="E3225" s="0" t="n">
        <v>0</v>
      </c>
      <c r="F3225" s="0" t="n">
        <v>0.093522</v>
      </c>
      <c r="G3225" s="0" t="n">
        <v>0.550353</v>
      </c>
      <c r="H3225" s="0" t="n">
        <v>184800</v>
      </c>
    </row>
    <row r="3226" customFormat="false" ht="15" hidden="false" customHeight="false" outlineLevel="0" collapsed="false">
      <c r="A3226" s="0" t="n">
        <v>3224</v>
      </c>
      <c r="B3226" s="0" t="n">
        <v>5</v>
      </c>
      <c r="C3226" s="0" t="n">
        <v>135</v>
      </c>
      <c r="D3226" s="0" t="n">
        <v>7</v>
      </c>
      <c r="E3226" s="0" t="n">
        <v>1</v>
      </c>
      <c r="F3226" s="0" t="n">
        <v>0.319498</v>
      </c>
      <c r="G3226" s="0" t="n">
        <v>0.414447</v>
      </c>
      <c r="H3226" s="0" t="n">
        <v>184600</v>
      </c>
    </row>
    <row r="3227" customFormat="false" ht="15" hidden="false" customHeight="false" outlineLevel="0" collapsed="false">
      <c r="A3227" s="0" t="n">
        <v>3225</v>
      </c>
      <c r="B3227" s="0" t="n">
        <v>5</v>
      </c>
      <c r="C3227" s="0" t="n">
        <v>135</v>
      </c>
      <c r="D3227" s="0" t="n">
        <v>8</v>
      </c>
      <c r="E3227" s="0" t="n">
        <v>1</v>
      </c>
      <c r="F3227" s="0" t="n">
        <v>0.573279</v>
      </c>
      <c r="G3227" s="0" t="n">
        <v>0.356619</v>
      </c>
      <c r="H3227" s="0" t="n">
        <v>184400</v>
      </c>
    </row>
    <row r="3228" customFormat="false" ht="15" hidden="false" customHeight="false" outlineLevel="0" collapsed="false">
      <c r="A3228" s="0" t="n">
        <v>3226</v>
      </c>
      <c r="B3228" s="0" t="n">
        <v>5</v>
      </c>
      <c r="C3228" s="0" t="n">
        <v>135</v>
      </c>
      <c r="D3228" s="0" t="n">
        <v>9</v>
      </c>
      <c r="E3228" s="0" t="n">
        <v>0</v>
      </c>
      <c r="F3228" s="0" t="n">
        <v>0.813494</v>
      </c>
      <c r="G3228" s="0" t="n">
        <v>0.481638</v>
      </c>
      <c r="H3228" s="0" t="n">
        <v>184400</v>
      </c>
    </row>
    <row r="3229" customFormat="false" ht="15" hidden="false" customHeight="false" outlineLevel="0" collapsed="false">
      <c r="A3229" s="0" t="n">
        <v>3227</v>
      </c>
      <c r="B3229" s="0" t="n">
        <v>5</v>
      </c>
      <c r="C3229" s="0" t="n">
        <v>135</v>
      </c>
      <c r="D3229" s="0" t="n">
        <v>10</v>
      </c>
      <c r="E3229" s="0" t="n">
        <v>0</v>
      </c>
      <c r="F3229" s="0" t="n">
        <v>1</v>
      </c>
      <c r="G3229" s="0" t="n">
        <v>0.617019</v>
      </c>
      <c r="H3229" s="0" t="n">
        <v>184400</v>
      </c>
    </row>
    <row r="3230" customFormat="false" ht="15" hidden="false" customHeight="false" outlineLevel="0" collapsed="false">
      <c r="A3230" s="0" t="n">
        <v>3228</v>
      </c>
      <c r="B3230" s="0" t="n">
        <v>5</v>
      </c>
      <c r="C3230" s="0" t="n">
        <v>135</v>
      </c>
      <c r="D3230" s="0" t="n">
        <v>11</v>
      </c>
      <c r="E3230" s="0" t="n">
        <v>0</v>
      </c>
      <c r="F3230" s="0" t="n">
        <v>1</v>
      </c>
      <c r="G3230" s="0" t="n">
        <v>0.349038</v>
      </c>
      <c r="H3230" s="0" t="n">
        <v>184400</v>
      </c>
    </row>
    <row r="3231" customFormat="false" ht="15" hidden="false" customHeight="false" outlineLevel="0" collapsed="false">
      <c r="A3231" s="0" t="n">
        <v>3229</v>
      </c>
      <c r="B3231" s="0" t="n">
        <v>5</v>
      </c>
      <c r="C3231" s="0" t="n">
        <v>135</v>
      </c>
      <c r="D3231" s="0" t="n">
        <v>12</v>
      </c>
      <c r="E3231" s="0" t="n">
        <v>0</v>
      </c>
      <c r="F3231" s="0" t="n">
        <v>1</v>
      </c>
      <c r="G3231" s="0" t="n">
        <v>0.298025</v>
      </c>
      <c r="H3231" s="0" t="n">
        <v>184400</v>
      </c>
    </row>
    <row r="3232" customFormat="false" ht="15" hidden="false" customHeight="false" outlineLevel="0" collapsed="false">
      <c r="A3232" s="0" t="n">
        <v>3230</v>
      </c>
      <c r="B3232" s="0" t="n">
        <v>5</v>
      </c>
      <c r="C3232" s="0" t="n">
        <v>135</v>
      </c>
      <c r="D3232" s="0" t="n">
        <v>13</v>
      </c>
      <c r="E3232" s="0" t="n">
        <v>0</v>
      </c>
      <c r="F3232" s="0" t="n">
        <v>1</v>
      </c>
      <c r="G3232" s="0" t="n">
        <v>0.309767</v>
      </c>
      <c r="H3232" s="0" t="n">
        <v>184400</v>
      </c>
    </row>
    <row r="3233" customFormat="false" ht="15" hidden="false" customHeight="false" outlineLevel="0" collapsed="false">
      <c r="A3233" s="0" t="n">
        <v>3231</v>
      </c>
      <c r="B3233" s="0" t="n">
        <v>5</v>
      </c>
      <c r="C3233" s="0" t="n">
        <v>135</v>
      </c>
      <c r="D3233" s="0" t="n">
        <v>14</v>
      </c>
      <c r="E3233" s="0" t="n">
        <v>0</v>
      </c>
      <c r="F3233" s="0" t="n">
        <v>1</v>
      </c>
      <c r="G3233" s="0" t="n">
        <v>0.280266</v>
      </c>
      <c r="H3233" s="0" t="n">
        <v>184400</v>
      </c>
    </row>
    <row r="3234" customFormat="false" ht="15" hidden="false" customHeight="false" outlineLevel="0" collapsed="false">
      <c r="A3234" s="0" t="n">
        <v>3232</v>
      </c>
      <c r="B3234" s="0" t="n">
        <v>5</v>
      </c>
      <c r="C3234" s="0" t="n">
        <v>135</v>
      </c>
      <c r="D3234" s="0" t="n">
        <v>15</v>
      </c>
      <c r="E3234" s="0" t="n">
        <v>0</v>
      </c>
      <c r="F3234" s="0" t="n">
        <v>0.813494</v>
      </c>
      <c r="G3234" s="0" t="n">
        <v>0.314189</v>
      </c>
      <c r="H3234" s="0" t="n">
        <v>184400</v>
      </c>
    </row>
    <row r="3235" customFormat="false" ht="15" hidden="false" customHeight="false" outlineLevel="0" collapsed="false">
      <c r="A3235" s="0" t="n">
        <v>3233</v>
      </c>
      <c r="B3235" s="0" t="n">
        <v>5</v>
      </c>
      <c r="C3235" s="0" t="n">
        <v>135</v>
      </c>
      <c r="D3235" s="0" t="n">
        <v>16</v>
      </c>
      <c r="E3235" s="0" t="n">
        <v>0</v>
      </c>
      <c r="F3235" s="0" t="n">
        <v>0.573279</v>
      </c>
      <c r="G3235" s="0" t="n">
        <v>0.366589</v>
      </c>
      <c r="H3235" s="0" t="n">
        <v>184400</v>
      </c>
    </row>
    <row r="3236" customFormat="false" ht="15" hidden="false" customHeight="false" outlineLevel="0" collapsed="false">
      <c r="A3236" s="0" t="n">
        <v>3234</v>
      </c>
      <c r="B3236" s="0" t="n">
        <v>5</v>
      </c>
      <c r="C3236" s="0" t="n">
        <v>135</v>
      </c>
      <c r="D3236" s="0" t="n">
        <v>17</v>
      </c>
      <c r="E3236" s="0" t="n">
        <v>0</v>
      </c>
      <c r="F3236" s="0" t="n">
        <v>0.319498</v>
      </c>
      <c r="G3236" s="0" t="n">
        <v>0.33398</v>
      </c>
      <c r="H3236" s="0" t="n">
        <v>184400</v>
      </c>
    </row>
    <row r="3237" customFormat="false" ht="15" hidden="false" customHeight="false" outlineLevel="0" collapsed="false">
      <c r="A3237" s="0" t="n">
        <v>3235</v>
      </c>
      <c r="B3237" s="0" t="n">
        <v>5</v>
      </c>
      <c r="C3237" s="0" t="n">
        <v>135</v>
      </c>
      <c r="D3237" s="0" t="n">
        <v>18</v>
      </c>
      <c r="E3237" s="0" t="n">
        <v>0</v>
      </c>
      <c r="F3237" s="0" t="n">
        <v>0.093522</v>
      </c>
      <c r="G3237" s="0" t="n">
        <v>0.39251</v>
      </c>
      <c r="H3237" s="0" t="n">
        <v>184400</v>
      </c>
    </row>
    <row r="3238" customFormat="false" ht="15" hidden="false" customHeight="false" outlineLevel="0" collapsed="false">
      <c r="A3238" s="0" t="n">
        <v>3236</v>
      </c>
      <c r="B3238" s="0" t="n">
        <v>5</v>
      </c>
      <c r="C3238" s="0" t="n">
        <v>135</v>
      </c>
      <c r="D3238" s="0" t="n">
        <v>19</v>
      </c>
      <c r="E3238" s="0" t="n">
        <v>1</v>
      </c>
      <c r="F3238" s="0" t="n">
        <v>0</v>
      </c>
      <c r="G3238" s="0" t="n">
        <v>0.23808</v>
      </c>
      <c r="H3238" s="0" t="n">
        <v>184200</v>
      </c>
    </row>
    <row r="3239" customFormat="false" ht="15" hidden="false" customHeight="false" outlineLevel="0" collapsed="false">
      <c r="A3239" s="0" t="n">
        <v>3237</v>
      </c>
      <c r="B3239" s="0" t="n">
        <v>5</v>
      </c>
      <c r="C3239" s="0" t="n">
        <v>135</v>
      </c>
      <c r="D3239" s="0" t="n">
        <v>20</v>
      </c>
      <c r="E3239" s="0" t="n">
        <v>1</v>
      </c>
      <c r="F3239" s="0" t="n">
        <v>0</v>
      </c>
      <c r="G3239" s="0" t="n">
        <v>0.225486</v>
      </c>
      <c r="H3239" s="0" t="n">
        <v>184000</v>
      </c>
    </row>
    <row r="3240" customFormat="false" ht="15" hidden="false" customHeight="false" outlineLevel="0" collapsed="false">
      <c r="A3240" s="0" t="n">
        <v>3238</v>
      </c>
      <c r="B3240" s="0" t="n">
        <v>5</v>
      </c>
      <c r="C3240" s="0" t="n">
        <v>135</v>
      </c>
      <c r="D3240" s="0" t="n">
        <v>21</v>
      </c>
      <c r="E3240" s="0" t="n">
        <v>0</v>
      </c>
      <c r="F3240" s="0" t="n">
        <v>0</v>
      </c>
      <c r="G3240" s="0" t="n">
        <v>0.251858</v>
      </c>
      <c r="H3240" s="0" t="n">
        <v>184000</v>
      </c>
    </row>
    <row r="3241" customFormat="false" ht="15" hidden="false" customHeight="false" outlineLevel="0" collapsed="false">
      <c r="A3241" s="0" t="n">
        <v>3239</v>
      </c>
      <c r="B3241" s="0" t="n">
        <v>5</v>
      </c>
      <c r="C3241" s="0" t="n">
        <v>135</v>
      </c>
      <c r="D3241" s="0" t="n">
        <v>22</v>
      </c>
      <c r="E3241" s="0" t="n">
        <v>0</v>
      </c>
      <c r="F3241" s="0" t="n">
        <v>0</v>
      </c>
      <c r="G3241" s="0" t="n">
        <v>0.223368</v>
      </c>
      <c r="H3241" s="0" t="n">
        <v>184000</v>
      </c>
    </row>
    <row r="3242" customFormat="false" ht="15" hidden="false" customHeight="false" outlineLevel="0" collapsed="false">
      <c r="A3242" s="0" t="n">
        <v>3240</v>
      </c>
      <c r="B3242" s="0" t="n">
        <v>5</v>
      </c>
      <c r="C3242" s="0" t="n">
        <v>135</v>
      </c>
      <c r="D3242" s="0" t="n">
        <v>23</v>
      </c>
      <c r="E3242" s="0" t="n">
        <v>0</v>
      </c>
      <c r="F3242" s="0" t="n">
        <v>0</v>
      </c>
      <c r="G3242" s="0" t="n">
        <v>0.217605</v>
      </c>
      <c r="H3242" s="0" t="n">
        <v>184000</v>
      </c>
    </row>
    <row r="3243" customFormat="false" ht="15" hidden="false" customHeight="false" outlineLevel="0" collapsed="false">
      <c r="A3243" s="0" t="n">
        <v>3241</v>
      </c>
      <c r="B3243" s="0" t="n">
        <v>5</v>
      </c>
      <c r="C3243" s="0" t="n">
        <v>136</v>
      </c>
      <c r="D3243" s="0" t="n">
        <v>0</v>
      </c>
      <c r="E3243" s="0" t="n">
        <v>0</v>
      </c>
      <c r="F3243" s="0" t="n">
        <v>0</v>
      </c>
      <c r="G3243" s="0" t="n">
        <v>0.214252</v>
      </c>
      <c r="H3243" s="0" t="n">
        <v>184000</v>
      </c>
    </row>
    <row r="3244" customFormat="false" ht="15" hidden="false" customHeight="false" outlineLevel="0" collapsed="false">
      <c r="A3244" s="0" t="n">
        <v>3242</v>
      </c>
      <c r="B3244" s="0" t="n">
        <v>5</v>
      </c>
      <c r="C3244" s="0" t="n">
        <v>136</v>
      </c>
      <c r="D3244" s="0" t="n">
        <v>1</v>
      </c>
      <c r="E3244" s="0" t="n">
        <v>0</v>
      </c>
      <c r="F3244" s="0" t="n">
        <v>0</v>
      </c>
      <c r="G3244" s="0" t="n">
        <v>0.178488</v>
      </c>
      <c r="H3244" s="0" t="n">
        <v>184000</v>
      </c>
    </row>
    <row r="3245" customFormat="false" ht="15" hidden="false" customHeight="false" outlineLevel="0" collapsed="false">
      <c r="A3245" s="0" t="n">
        <v>3243</v>
      </c>
      <c r="B3245" s="0" t="n">
        <v>5</v>
      </c>
      <c r="C3245" s="0" t="n">
        <v>136</v>
      </c>
      <c r="D3245" s="0" t="n">
        <v>2</v>
      </c>
      <c r="E3245" s="0" t="n">
        <v>0</v>
      </c>
      <c r="F3245" s="0" t="n">
        <v>0</v>
      </c>
      <c r="G3245" s="0" t="n">
        <v>0.163026</v>
      </c>
      <c r="H3245" s="0" t="n">
        <v>184000</v>
      </c>
    </row>
    <row r="3246" customFormat="false" ht="15" hidden="false" customHeight="false" outlineLevel="0" collapsed="false">
      <c r="A3246" s="0" t="n">
        <v>3244</v>
      </c>
      <c r="B3246" s="0" t="n">
        <v>5</v>
      </c>
      <c r="C3246" s="0" t="n">
        <v>136</v>
      </c>
      <c r="D3246" s="0" t="n">
        <v>3</v>
      </c>
      <c r="E3246" s="0" t="n">
        <v>0</v>
      </c>
      <c r="F3246" s="0" t="n">
        <v>0</v>
      </c>
      <c r="G3246" s="0" t="n">
        <v>0.176044</v>
      </c>
      <c r="H3246" s="0" t="n">
        <v>184000</v>
      </c>
    </row>
    <row r="3247" customFormat="false" ht="15" hidden="false" customHeight="false" outlineLevel="0" collapsed="false">
      <c r="A3247" s="0" t="n">
        <v>3245</v>
      </c>
      <c r="B3247" s="0" t="n">
        <v>5</v>
      </c>
      <c r="C3247" s="0" t="n">
        <v>136</v>
      </c>
      <c r="D3247" s="0" t="n">
        <v>4</v>
      </c>
      <c r="E3247" s="0" t="n">
        <v>0</v>
      </c>
      <c r="F3247" s="0" t="n">
        <v>0</v>
      </c>
      <c r="G3247" s="0" t="n">
        <v>0.223708</v>
      </c>
      <c r="H3247" s="0" t="n">
        <v>184000</v>
      </c>
    </row>
    <row r="3248" customFormat="false" ht="15" hidden="false" customHeight="false" outlineLevel="0" collapsed="false">
      <c r="A3248" s="0" t="n">
        <v>3246</v>
      </c>
      <c r="B3248" s="0" t="n">
        <v>5</v>
      </c>
      <c r="C3248" s="0" t="n">
        <v>136</v>
      </c>
      <c r="D3248" s="0" t="n">
        <v>5</v>
      </c>
      <c r="E3248" s="0" t="n">
        <v>0</v>
      </c>
      <c r="F3248" s="0" t="n">
        <v>0</v>
      </c>
      <c r="G3248" s="0" t="n">
        <v>0.253606</v>
      </c>
      <c r="H3248" s="0" t="n">
        <v>184000</v>
      </c>
    </row>
    <row r="3249" customFormat="false" ht="15" hidden="false" customHeight="false" outlineLevel="0" collapsed="false">
      <c r="A3249" s="0" t="n">
        <v>3247</v>
      </c>
      <c r="B3249" s="0" t="n">
        <v>5</v>
      </c>
      <c r="C3249" s="0" t="n">
        <v>136</v>
      </c>
      <c r="D3249" s="0" t="n">
        <v>6</v>
      </c>
      <c r="E3249" s="0" t="n">
        <v>0</v>
      </c>
      <c r="F3249" s="0" t="n">
        <v>0.126466</v>
      </c>
      <c r="G3249" s="0" t="n">
        <v>0.274363</v>
      </c>
      <c r="H3249" s="0" t="n">
        <v>184000</v>
      </c>
    </row>
    <row r="3250" customFormat="false" ht="15" hidden="false" customHeight="false" outlineLevel="0" collapsed="false">
      <c r="A3250" s="0" t="n">
        <v>3248</v>
      </c>
      <c r="B3250" s="0" t="n">
        <v>5</v>
      </c>
      <c r="C3250" s="0" t="n">
        <v>136</v>
      </c>
      <c r="D3250" s="0" t="n">
        <v>7</v>
      </c>
      <c r="E3250" s="0" t="n">
        <v>1</v>
      </c>
      <c r="F3250" s="0" t="n">
        <v>0.432048</v>
      </c>
      <c r="G3250" s="0" t="n">
        <v>0.229867</v>
      </c>
      <c r="H3250" s="0" t="n">
        <v>183800</v>
      </c>
    </row>
    <row r="3251" customFormat="false" ht="15" hidden="false" customHeight="false" outlineLevel="0" collapsed="false">
      <c r="A3251" s="0" t="n">
        <v>3249</v>
      </c>
      <c r="B3251" s="0" t="n">
        <v>5</v>
      </c>
      <c r="C3251" s="0" t="n">
        <v>136</v>
      </c>
      <c r="D3251" s="0" t="n">
        <v>8</v>
      </c>
      <c r="E3251" s="0" t="n">
        <v>1</v>
      </c>
      <c r="F3251" s="0" t="n">
        <v>0.775228</v>
      </c>
      <c r="G3251" s="0" t="n">
        <v>0.21858</v>
      </c>
      <c r="H3251" s="0" t="n">
        <v>183600</v>
      </c>
    </row>
    <row r="3252" customFormat="false" ht="15" hidden="false" customHeight="false" outlineLevel="0" collapsed="false">
      <c r="A3252" s="0" t="n">
        <v>3250</v>
      </c>
      <c r="B3252" s="0" t="n">
        <v>5</v>
      </c>
      <c r="C3252" s="0" t="n">
        <v>136</v>
      </c>
      <c r="D3252" s="0" t="n">
        <v>9</v>
      </c>
      <c r="E3252" s="0" t="n">
        <v>0</v>
      </c>
      <c r="F3252" s="0" t="n">
        <v>1</v>
      </c>
      <c r="G3252" s="0" t="n">
        <v>0.255643</v>
      </c>
      <c r="H3252" s="0" t="n">
        <v>183600</v>
      </c>
    </row>
    <row r="3253" customFormat="false" ht="15" hidden="false" customHeight="false" outlineLevel="0" collapsed="false">
      <c r="A3253" s="0" t="n">
        <v>3251</v>
      </c>
      <c r="B3253" s="0" t="n">
        <v>5</v>
      </c>
      <c r="C3253" s="0" t="n">
        <v>136</v>
      </c>
      <c r="D3253" s="0" t="n">
        <v>10</v>
      </c>
      <c r="E3253" s="0" t="n">
        <v>0</v>
      </c>
      <c r="F3253" s="0" t="n">
        <v>1</v>
      </c>
      <c r="G3253" s="0" t="n">
        <v>0.359169</v>
      </c>
      <c r="H3253" s="0" t="n">
        <v>183600</v>
      </c>
    </row>
    <row r="3254" customFormat="false" ht="15" hidden="false" customHeight="false" outlineLevel="0" collapsed="false">
      <c r="A3254" s="0" t="n">
        <v>3252</v>
      </c>
      <c r="B3254" s="0" t="n">
        <v>5</v>
      </c>
      <c r="C3254" s="0" t="n">
        <v>136</v>
      </c>
      <c r="D3254" s="0" t="n">
        <v>11</v>
      </c>
      <c r="E3254" s="0" t="n">
        <v>0</v>
      </c>
      <c r="F3254" s="0" t="n">
        <v>1</v>
      </c>
      <c r="G3254" s="0" t="n">
        <v>0.450949</v>
      </c>
      <c r="H3254" s="0" t="n">
        <v>183600</v>
      </c>
    </row>
    <row r="3255" customFormat="false" ht="15" hidden="false" customHeight="false" outlineLevel="0" collapsed="false">
      <c r="A3255" s="0" t="n">
        <v>3253</v>
      </c>
      <c r="B3255" s="0" t="n">
        <v>5</v>
      </c>
      <c r="C3255" s="0" t="n">
        <v>136</v>
      </c>
      <c r="D3255" s="0" t="n">
        <v>12</v>
      </c>
      <c r="E3255" s="0" t="n">
        <v>0</v>
      </c>
      <c r="F3255" s="0" t="n">
        <v>1</v>
      </c>
      <c r="G3255" s="0" t="n">
        <v>0.341244</v>
      </c>
      <c r="H3255" s="0" t="n">
        <v>183600</v>
      </c>
    </row>
    <row r="3256" customFormat="false" ht="15" hidden="false" customHeight="false" outlineLevel="0" collapsed="false">
      <c r="A3256" s="0" t="n">
        <v>3254</v>
      </c>
      <c r="B3256" s="0" t="n">
        <v>5</v>
      </c>
      <c r="C3256" s="0" t="n">
        <v>136</v>
      </c>
      <c r="D3256" s="0" t="n">
        <v>13</v>
      </c>
      <c r="E3256" s="0" t="n">
        <v>0</v>
      </c>
      <c r="F3256" s="0" t="n">
        <v>1</v>
      </c>
      <c r="G3256" s="0" t="n">
        <v>0.326637</v>
      </c>
      <c r="H3256" s="0" t="n">
        <v>183600</v>
      </c>
    </row>
    <row r="3257" customFormat="false" ht="15" hidden="false" customHeight="false" outlineLevel="0" collapsed="false">
      <c r="A3257" s="0" t="n">
        <v>3255</v>
      </c>
      <c r="B3257" s="0" t="n">
        <v>5</v>
      </c>
      <c r="C3257" s="0" t="n">
        <v>136</v>
      </c>
      <c r="D3257" s="0" t="n">
        <v>14</v>
      </c>
      <c r="E3257" s="0" t="n">
        <v>0</v>
      </c>
      <c r="F3257" s="0" t="n">
        <v>1</v>
      </c>
      <c r="G3257" s="0" t="n">
        <v>0.50155</v>
      </c>
      <c r="H3257" s="0" t="n">
        <v>183600</v>
      </c>
    </row>
    <row r="3258" customFormat="false" ht="15" hidden="false" customHeight="false" outlineLevel="0" collapsed="false">
      <c r="A3258" s="0" t="n">
        <v>3256</v>
      </c>
      <c r="B3258" s="0" t="n">
        <v>5</v>
      </c>
      <c r="C3258" s="0" t="n">
        <v>136</v>
      </c>
      <c r="D3258" s="0" t="n">
        <v>15</v>
      </c>
      <c r="E3258" s="0" t="n">
        <v>0</v>
      </c>
      <c r="F3258" s="0" t="n">
        <v>1</v>
      </c>
      <c r="G3258" s="0" t="n">
        <v>0.457833</v>
      </c>
      <c r="H3258" s="0" t="n">
        <v>183600</v>
      </c>
    </row>
    <row r="3259" customFormat="false" ht="15" hidden="false" customHeight="false" outlineLevel="0" collapsed="false">
      <c r="A3259" s="0" t="n">
        <v>3257</v>
      </c>
      <c r="B3259" s="0" t="n">
        <v>5</v>
      </c>
      <c r="C3259" s="0" t="n">
        <v>136</v>
      </c>
      <c r="D3259" s="0" t="n">
        <v>16</v>
      </c>
      <c r="E3259" s="0" t="n">
        <v>0</v>
      </c>
      <c r="F3259" s="0" t="n">
        <v>0.775228</v>
      </c>
      <c r="G3259" s="0" t="n">
        <v>0.508936</v>
      </c>
      <c r="H3259" s="0" t="n">
        <v>183600</v>
      </c>
    </row>
    <row r="3260" customFormat="false" ht="15" hidden="false" customHeight="false" outlineLevel="0" collapsed="false">
      <c r="A3260" s="0" t="n">
        <v>3258</v>
      </c>
      <c r="B3260" s="0" t="n">
        <v>5</v>
      </c>
      <c r="C3260" s="0" t="n">
        <v>136</v>
      </c>
      <c r="D3260" s="0" t="n">
        <v>17</v>
      </c>
      <c r="E3260" s="0" t="n">
        <v>0</v>
      </c>
      <c r="F3260" s="0" t="n">
        <v>0.432048</v>
      </c>
      <c r="G3260" s="0" t="n">
        <v>0.469111</v>
      </c>
      <c r="H3260" s="0" t="n">
        <v>183600</v>
      </c>
    </row>
    <row r="3261" customFormat="false" ht="15" hidden="false" customHeight="false" outlineLevel="0" collapsed="false">
      <c r="A3261" s="0" t="n">
        <v>3259</v>
      </c>
      <c r="B3261" s="0" t="n">
        <v>5</v>
      </c>
      <c r="C3261" s="0" t="n">
        <v>136</v>
      </c>
      <c r="D3261" s="0" t="n">
        <v>18</v>
      </c>
      <c r="E3261" s="0" t="n">
        <v>0</v>
      </c>
      <c r="F3261" s="0" t="n">
        <v>0.126466</v>
      </c>
      <c r="G3261" s="0" t="n">
        <v>0.63888</v>
      </c>
      <c r="H3261" s="0" t="n">
        <v>183600</v>
      </c>
    </row>
    <row r="3262" customFormat="false" ht="15" hidden="false" customHeight="false" outlineLevel="0" collapsed="false">
      <c r="A3262" s="0" t="n">
        <v>3260</v>
      </c>
      <c r="B3262" s="0" t="n">
        <v>5</v>
      </c>
      <c r="C3262" s="0" t="n">
        <v>136</v>
      </c>
      <c r="D3262" s="0" t="n">
        <v>19</v>
      </c>
      <c r="E3262" s="0" t="n">
        <v>1</v>
      </c>
      <c r="F3262" s="0" t="n">
        <v>0</v>
      </c>
      <c r="G3262" s="0" t="n">
        <v>0.709877</v>
      </c>
      <c r="H3262" s="0" t="n">
        <v>183400</v>
      </c>
    </row>
    <row r="3263" customFormat="false" ht="15" hidden="false" customHeight="false" outlineLevel="0" collapsed="false">
      <c r="A3263" s="0" t="n">
        <v>3261</v>
      </c>
      <c r="B3263" s="0" t="n">
        <v>5</v>
      </c>
      <c r="C3263" s="0" t="n">
        <v>136</v>
      </c>
      <c r="D3263" s="0" t="n">
        <v>20</v>
      </c>
      <c r="E3263" s="0" t="n">
        <v>1</v>
      </c>
      <c r="F3263" s="0" t="n">
        <v>0</v>
      </c>
      <c r="G3263" s="0" t="n">
        <v>0.656873</v>
      </c>
      <c r="H3263" s="0" t="n">
        <v>183200</v>
      </c>
    </row>
    <row r="3264" customFormat="false" ht="15" hidden="false" customHeight="false" outlineLevel="0" collapsed="false">
      <c r="A3264" s="0" t="n">
        <v>3262</v>
      </c>
      <c r="B3264" s="0" t="n">
        <v>5</v>
      </c>
      <c r="C3264" s="0" t="n">
        <v>136</v>
      </c>
      <c r="D3264" s="0" t="n">
        <v>21</v>
      </c>
      <c r="E3264" s="0" t="n">
        <v>0</v>
      </c>
      <c r="F3264" s="0" t="n">
        <v>0</v>
      </c>
      <c r="G3264" s="0" t="n">
        <v>0.604402</v>
      </c>
      <c r="H3264" s="0" t="n">
        <v>183200</v>
      </c>
    </row>
    <row r="3265" customFormat="false" ht="15" hidden="false" customHeight="false" outlineLevel="0" collapsed="false">
      <c r="A3265" s="0" t="n">
        <v>3263</v>
      </c>
      <c r="B3265" s="0" t="n">
        <v>5</v>
      </c>
      <c r="C3265" s="0" t="n">
        <v>136</v>
      </c>
      <c r="D3265" s="0" t="n">
        <v>22</v>
      </c>
      <c r="E3265" s="0" t="n">
        <v>0</v>
      </c>
      <c r="F3265" s="0" t="n">
        <v>0</v>
      </c>
      <c r="G3265" s="0" t="n">
        <v>0.44086</v>
      </c>
      <c r="H3265" s="0" t="n">
        <v>183200</v>
      </c>
    </row>
    <row r="3266" customFormat="false" ht="15" hidden="false" customHeight="false" outlineLevel="0" collapsed="false">
      <c r="A3266" s="0" t="n">
        <v>3264</v>
      </c>
      <c r="B3266" s="0" t="n">
        <v>5</v>
      </c>
      <c r="C3266" s="0" t="n">
        <v>136</v>
      </c>
      <c r="D3266" s="0" t="n">
        <v>23</v>
      </c>
      <c r="E3266" s="0" t="n">
        <v>0</v>
      </c>
      <c r="F3266" s="0" t="n">
        <v>0</v>
      </c>
      <c r="G3266" s="0" t="n">
        <v>0.534509</v>
      </c>
      <c r="H3266" s="0" t="n">
        <v>183200</v>
      </c>
    </row>
    <row r="3267" customFormat="false" ht="15" hidden="false" customHeight="false" outlineLevel="0" collapsed="false">
      <c r="A3267" s="0" t="n">
        <v>3265</v>
      </c>
      <c r="B3267" s="0" t="n">
        <v>5</v>
      </c>
      <c r="C3267" s="0" t="n">
        <v>137</v>
      </c>
      <c r="D3267" s="0" t="n">
        <v>0</v>
      </c>
      <c r="E3267" s="0" t="n">
        <v>0</v>
      </c>
      <c r="F3267" s="0" t="n">
        <v>0</v>
      </c>
      <c r="G3267" s="0" t="n">
        <v>0.506502</v>
      </c>
      <c r="H3267" s="0" t="n">
        <v>183200</v>
      </c>
    </row>
    <row r="3268" customFormat="false" ht="15" hidden="false" customHeight="false" outlineLevel="0" collapsed="false">
      <c r="A3268" s="0" t="n">
        <v>3266</v>
      </c>
      <c r="B3268" s="0" t="n">
        <v>5</v>
      </c>
      <c r="C3268" s="0" t="n">
        <v>137</v>
      </c>
      <c r="D3268" s="0" t="n">
        <v>1</v>
      </c>
      <c r="E3268" s="0" t="n">
        <v>0</v>
      </c>
      <c r="F3268" s="0" t="n">
        <v>0</v>
      </c>
      <c r="G3268" s="0" t="n">
        <v>0.706632</v>
      </c>
      <c r="H3268" s="0" t="n">
        <v>183200</v>
      </c>
    </row>
    <row r="3269" customFormat="false" ht="15" hidden="false" customHeight="false" outlineLevel="0" collapsed="false">
      <c r="A3269" s="0" t="n">
        <v>3267</v>
      </c>
      <c r="B3269" s="0" t="n">
        <v>5</v>
      </c>
      <c r="C3269" s="0" t="n">
        <v>137</v>
      </c>
      <c r="D3269" s="0" t="n">
        <v>2</v>
      </c>
      <c r="E3269" s="0" t="n">
        <v>0</v>
      </c>
      <c r="F3269" s="0" t="n">
        <v>0</v>
      </c>
      <c r="G3269" s="0" t="n">
        <v>0.582797</v>
      </c>
      <c r="H3269" s="0" t="n">
        <v>183200</v>
      </c>
    </row>
    <row r="3270" customFormat="false" ht="15" hidden="false" customHeight="false" outlineLevel="0" collapsed="false">
      <c r="A3270" s="0" t="n">
        <v>3268</v>
      </c>
      <c r="B3270" s="0" t="n">
        <v>5</v>
      </c>
      <c r="C3270" s="0" t="n">
        <v>137</v>
      </c>
      <c r="D3270" s="0" t="n">
        <v>3</v>
      </c>
      <c r="E3270" s="0" t="n">
        <v>0</v>
      </c>
      <c r="F3270" s="0" t="n">
        <v>0</v>
      </c>
      <c r="G3270" s="0" t="n">
        <v>0.615776</v>
      </c>
      <c r="H3270" s="0" t="n">
        <v>183200</v>
      </c>
    </row>
    <row r="3271" customFormat="false" ht="15" hidden="false" customHeight="false" outlineLevel="0" collapsed="false">
      <c r="A3271" s="0" t="n">
        <v>3269</v>
      </c>
      <c r="B3271" s="0" t="n">
        <v>5</v>
      </c>
      <c r="C3271" s="0" t="n">
        <v>137</v>
      </c>
      <c r="D3271" s="0" t="n">
        <v>4</v>
      </c>
      <c r="E3271" s="0" t="n">
        <v>0</v>
      </c>
      <c r="F3271" s="0" t="n">
        <v>0</v>
      </c>
      <c r="G3271" s="0" t="n">
        <v>0.714641</v>
      </c>
      <c r="H3271" s="0" t="n">
        <v>183200</v>
      </c>
    </row>
    <row r="3272" customFormat="false" ht="15" hidden="false" customHeight="false" outlineLevel="0" collapsed="false">
      <c r="A3272" s="0" t="n">
        <v>3270</v>
      </c>
      <c r="B3272" s="0" t="n">
        <v>5</v>
      </c>
      <c r="C3272" s="0" t="n">
        <v>137</v>
      </c>
      <c r="D3272" s="0" t="n">
        <v>5</v>
      </c>
      <c r="E3272" s="0" t="n">
        <v>0</v>
      </c>
      <c r="F3272" s="0" t="n">
        <v>0</v>
      </c>
      <c r="G3272" s="0" t="n">
        <v>0.536475</v>
      </c>
      <c r="H3272" s="0" t="n">
        <v>183200</v>
      </c>
    </row>
    <row r="3273" customFormat="false" ht="15" hidden="false" customHeight="false" outlineLevel="0" collapsed="false">
      <c r="A3273" s="0" t="n">
        <v>3271</v>
      </c>
      <c r="B3273" s="0" t="n">
        <v>5</v>
      </c>
      <c r="C3273" s="0" t="n">
        <v>137</v>
      </c>
      <c r="D3273" s="0" t="n">
        <v>6</v>
      </c>
      <c r="E3273" s="0" t="n">
        <v>0</v>
      </c>
      <c r="F3273" s="0" t="n">
        <v>0.123542</v>
      </c>
      <c r="G3273" s="0" t="n">
        <v>0.454854</v>
      </c>
      <c r="H3273" s="0" t="n">
        <v>183200</v>
      </c>
    </row>
    <row r="3274" customFormat="false" ht="15" hidden="false" customHeight="false" outlineLevel="0" collapsed="false">
      <c r="A3274" s="0" t="n">
        <v>3272</v>
      </c>
      <c r="B3274" s="0" t="n">
        <v>5</v>
      </c>
      <c r="C3274" s="0" t="n">
        <v>137</v>
      </c>
      <c r="D3274" s="0" t="n">
        <v>7</v>
      </c>
      <c r="E3274" s="0" t="n">
        <v>1</v>
      </c>
      <c r="F3274" s="0" t="n">
        <v>0.422057</v>
      </c>
      <c r="G3274" s="0" t="n">
        <v>0.783357</v>
      </c>
      <c r="H3274" s="0" t="n">
        <v>183000</v>
      </c>
    </row>
    <row r="3275" customFormat="false" ht="15" hidden="false" customHeight="false" outlineLevel="0" collapsed="false">
      <c r="A3275" s="0" t="n">
        <v>3273</v>
      </c>
      <c r="B3275" s="0" t="n">
        <v>5</v>
      </c>
      <c r="C3275" s="0" t="n">
        <v>137</v>
      </c>
      <c r="D3275" s="0" t="n">
        <v>8</v>
      </c>
      <c r="E3275" s="0" t="n">
        <v>1</v>
      </c>
      <c r="F3275" s="0" t="n">
        <v>0.7573</v>
      </c>
      <c r="G3275" s="0" t="n">
        <v>0.886171</v>
      </c>
      <c r="H3275" s="0" t="n">
        <v>182800</v>
      </c>
    </row>
    <row r="3276" customFormat="false" ht="15" hidden="false" customHeight="false" outlineLevel="0" collapsed="false">
      <c r="A3276" s="0" t="n">
        <v>3274</v>
      </c>
      <c r="B3276" s="0" t="n">
        <v>5</v>
      </c>
      <c r="C3276" s="0" t="n">
        <v>137</v>
      </c>
      <c r="D3276" s="0" t="n">
        <v>9</v>
      </c>
      <c r="E3276" s="0" t="n">
        <v>0</v>
      </c>
      <c r="F3276" s="0" t="n">
        <v>1</v>
      </c>
      <c r="G3276" s="0" t="n">
        <v>1</v>
      </c>
      <c r="H3276" s="0" t="n">
        <v>182800</v>
      </c>
    </row>
    <row r="3277" customFormat="false" ht="15" hidden="false" customHeight="false" outlineLevel="0" collapsed="false">
      <c r="A3277" s="0" t="n">
        <v>3275</v>
      </c>
      <c r="B3277" s="0" t="n">
        <v>5</v>
      </c>
      <c r="C3277" s="0" t="n">
        <v>137</v>
      </c>
      <c r="D3277" s="0" t="n">
        <v>10</v>
      </c>
      <c r="E3277" s="0" t="n">
        <v>0</v>
      </c>
      <c r="F3277" s="0" t="n">
        <v>1</v>
      </c>
      <c r="G3277" s="0" t="n">
        <v>1</v>
      </c>
      <c r="H3277" s="0" t="n">
        <v>182800</v>
      </c>
    </row>
    <row r="3278" customFormat="false" ht="15" hidden="false" customHeight="false" outlineLevel="0" collapsed="false">
      <c r="A3278" s="0" t="n">
        <v>3276</v>
      </c>
      <c r="B3278" s="0" t="n">
        <v>5</v>
      </c>
      <c r="C3278" s="0" t="n">
        <v>137</v>
      </c>
      <c r="D3278" s="0" t="n">
        <v>11</v>
      </c>
      <c r="E3278" s="0" t="n">
        <v>0</v>
      </c>
      <c r="F3278" s="0" t="n">
        <v>1</v>
      </c>
      <c r="G3278" s="0" t="n">
        <v>0.854688</v>
      </c>
      <c r="H3278" s="0" t="n">
        <v>182800</v>
      </c>
    </row>
    <row r="3279" customFormat="false" ht="15" hidden="false" customHeight="false" outlineLevel="0" collapsed="false">
      <c r="A3279" s="0" t="n">
        <v>3277</v>
      </c>
      <c r="B3279" s="0" t="n">
        <v>5</v>
      </c>
      <c r="C3279" s="0" t="n">
        <v>137</v>
      </c>
      <c r="D3279" s="0" t="n">
        <v>12</v>
      </c>
      <c r="E3279" s="0" t="n">
        <v>0</v>
      </c>
      <c r="F3279" s="0" t="n">
        <v>1</v>
      </c>
      <c r="G3279" s="0" t="n">
        <v>0.921663</v>
      </c>
      <c r="H3279" s="0" t="n">
        <v>182800</v>
      </c>
    </row>
    <row r="3280" customFormat="false" ht="15" hidden="false" customHeight="false" outlineLevel="0" collapsed="false">
      <c r="A3280" s="0" t="n">
        <v>3278</v>
      </c>
      <c r="B3280" s="0" t="n">
        <v>5</v>
      </c>
      <c r="C3280" s="0" t="n">
        <v>137</v>
      </c>
      <c r="D3280" s="0" t="n">
        <v>13</v>
      </c>
      <c r="E3280" s="0" t="n">
        <v>0</v>
      </c>
      <c r="F3280" s="0" t="n">
        <v>1</v>
      </c>
      <c r="G3280" s="0" t="n">
        <v>0.946219</v>
      </c>
      <c r="H3280" s="0" t="n">
        <v>182800</v>
      </c>
    </row>
    <row r="3281" customFormat="false" ht="15" hidden="false" customHeight="false" outlineLevel="0" collapsed="false">
      <c r="A3281" s="0" t="n">
        <v>3279</v>
      </c>
      <c r="B3281" s="0" t="n">
        <v>5</v>
      </c>
      <c r="C3281" s="0" t="n">
        <v>137</v>
      </c>
      <c r="D3281" s="0" t="n">
        <v>14</v>
      </c>
      <c r="E3281" s="0" t="n">
        <v>0</v>
      </c>
      <c r="F3281" s="0" t="n">
        <v>1</v>
      </c>
      <c r="G3281" s="0" t="n">
        <v>0.744216</v>
      </c>
      <c r="H3281" s="0" t="n">
        <v>182800</v>
      </c>
    </row>
    <row r="3282" customFormat="false" ht="15" hidden="false" customHeight="false" outlineLevel="0" collapsed="false">
      <c r="A3282" s="0" t="n">
        <v>3280</v>
      </c>
      <c r="B3282" s="0" t="n">
        <v>5</v>
      </c>
      <c r="C3282" s="0" t="n">
        <v>137</v>
      </c>
      <c r="D3282" s="0" t="n">
        <v>15</v>
      </c>
      <c r="E3282" s="0" t="n">
        <v>0</v>
      </c>
      <c r="F3282" s="0" t="n">
        <v>1</v>
      </c>
      <c r="G3282" s="0" t="n">
        <v>0.403243</v>
      </c>
      <c r="H3282" s="0" t="n">
        <v>182800</v>
      </c>
    </row>
    <row r="3283" customFormat="false" ht="15" hidden="false" customHeight="false" outlineLevel="0" collapsed="false">
      <c r="A3283" s="0" t="n">
        <v>3281</v>
      </c>
      <c r="B3283" s="0" t="n">
        <v>5</v>
      </c>
      <c r="C3283" s="0" t="n">
        <v>137</v>
      </c>
      <c r="D3283" s="0" t="n">
        <v>16</v>
      </c>
      <c r="E3283" s="0" t="n">
        <v>0</v>
      </c>
      <c r="F3283" s="0" t="n">
        <v>0.7573</v>
      </c>
      <c r="G3283" s="0" t="n">
        <v>0.338062</v>
      </c>
      <c r="H3283" s="0" t="n">
        <v>182800</v>
      </c>
    </row>
    <row r="3284" customFormat="false" ht="15" hidden="false" customHeight="false" outlineLevel="0" collapsed="false">
      <c r="A3284" s="0" t="n">
        <v>3282</v>
      </c>
      <c r="B3284" s="0" t="n">
        <v>5</v>
      </c>
      <c r="C3284" s="0" t="n">
        <v>137</v>
      </c>
      <c r="D3284" s="0" t="n">
        <v>17</v>
      </c>
      <c r="E3284" s="0" t="n">
        <v>0</v>
      </c>
      <c r="F3284" s="0" t="n">
        <v>0.422057</v>
      </c>
      <c r="G3284" s="0" t="n">
        <v>0.494954</v>
      </c>
      <c r="H3284" s="0" t="n">
        <v>182800</v>
      </c>
    </row>
    <row r="3285" customFormat="false" ht="15" hidden="false" customHeight="false" outlineLevel="0" collapsed="false">
      <c r="A3285" s="0" t="n">
        <v>3283</v>
      </c>
      <c r="B3285" s="0" t="n">
        <v>5</v>
      </c>
      <c r="C3285" s="0" t="n">
        <v>137</v>
      </c>
      <c r="D3285" s="0" t="n">
        <v>18</v>
      </c>
      <c r="E3285" s="0" t="n">
        <v>0</v>
      </c>
      <c r="F3285" s="0" t="n">
        <v>0.123542</v>
      </c>
      <c r="G3285" s="0" t="n">
        <v>0.29166</v>
      </c>
      <c r="H3285" s="0" t="n">
        <v>182800</v>
      </c>
    </row>
    <row r="3286" customFormat="false" ht="15" hidden="false" customHeight="false" outlineLevel="0" collapsed="false">
      <c r="A3286" s="0" t="n">
        <v>3284</v>
      </c>
      <c r="B3286" s="0" t="n">
        <v>5</v>
      </c>
      <c r="C3286" s="0" t="n">
        <v>137</v>
      </c>
      <c r="D3286" s="0" t="n">
        <v>19</v>
      </c>
      <c r="E3286" s="0" t="n">
        <v>1</v>
      </c>
      <c r="F3286" s="0" t="n">
        <v>0</v>
      </c>
      <c r="G3286" s="0" t="n">
        <v>0.335393</v>
      </c>
      <c r="H3286" s="0" t="n">
        <v>182600</v>
      </c>
    </row>
    <row r="3287" customFormat="false" ht="15" hidden="false" customHeight="false" outlineLevel="0" collapsed="false">
      <c r="A3287" s="0" t="n">
        <v>3285</v>
      </c>
      <c r="B3287" s="0" t="n">
        <v>5</v>
      </c>
      <c r="C3287" s="0" t="n">
        <v>137</v>
      </c>
      <c r="D3287" s="0" t="n">
        <v>20</v>
      </c>
      <c r="E3287" s="0" t="n">
        <v>1</v>
      </c>
      <c r="F3287" s="0" t="n">
        <v>0</v>
      </c>
      <c r="G3287" s="0" t="n">
        <v>0.385062</v>
      </c>
      <c r="H3287" s="0" t="n">
        <v>182400</v>
      </c>
    </row>
    <row r="3288" customFormat="false" ht="15" hidden="false" customHeight="false" outlineLevel="0" collapsed="false">
      <c r="A3288" s="0" t="n">
        <v>3286</v>
      </c>
      <c r="B3288" s="0" t="n">
        <v>5</v>
      </c>
      <c r="C3288" s="0" t="n">
        <v>137</v>
      </c>
      <c r="D3288" s="0" t="n">
        <v>21</v>
      </c>
      <c r="E3288" s="0" t="n">
        <v>0</v>
      </c>
      <c r="F3288" s="0" t="n">
        <v>0</v>
      </c>
      <c r="G3288" s="0" t="n">
        <v>0.423108</v>
      </c>
      <c r="H3288" s="0" t="n">
        <v>182400</v>
      </c>
    </row>
    <row r="3289" customFormat="false" ht="15" hidden="false" customHeight="false" outlineLevel="0" collapsed="false">
      <c r="A3289" s="0" t="n">
        <v>3287</v>
      </c>
      <c r="B3289" s="0" t="n">
        <v>5</v>
      </c>
      <c r="C3289" s="0" t="n">
        <v>137</v>
      </c>
      <c r="D3289" s="0" t="n">
        <v>22</v>
      </c>
      <c r="E3289" s="0" t="n">
        <v>0</v>
      </c>
      <c r="F3289" s="0" t="n">
        <v>0</v>
      </c>
      <c r="G3289" s="0" t="n">
        <v>0.366705</v>
      </c>
      <c r="H3289" s="0" t="n">
        <v>182400</v>
      </c>
    </row>
    <row r="3290" customFormat="false" ht="15" hidden="false" customHeight="false" outlineLevel="0" collapsed="false">
      <c r="A3290" s="0" t="n">
        <v>3288</v>
      </c>
      <c r="B3290" s="0" t="n">
        <v>5</v>
      </c>
      <c r="C3290" s="0" t="n">
        <v>137</v>
      </c>
      <c r="D3290" s="0" t="n">
        <v>23</v>
      </c>
      <c r="E3290" s="0" t="n">
        <v>0</v>
      </c>
      <c r="F3290" s="0" t="n">
        <v>0</v>
      </c>
      <c r="G3290" s="0" t="n">
        <v>0.28852</v>
      </c>
      <c r="H3290" s="0" t="n">
        <v>182400</v>
      </c>
    </row>
    <row r="3291" customFormat="false" ht="15" hidden="false" customHeight="false" outlineLevel="0" collapsed="false">
      <c r="A3291" s="0" t="n">
        <v>3289</v>
      </c>
      <c r="B3291" s="0" t="n">
        <v>5</v>
      </c>
      <c r="C3291" s="0" t="n">
        <v>138</v>
      </c>
      <c r="D3291" s="0" t="n">
        <v>0</v>
      </c>
      <c r="E3291" s="0" t="n">
        <v>0</v>
      </c>
      <c r="F3291" s="0" t="n">
        <v>0</v>
      </c>
      <c r="G3291" s="0" t="n">
        <v>0.29798</v>
      </c>
      <c r="H3291" s="0" t="n">
        <v>182400</v>
      </c>
    </row>
    <row r="3292" customFormat="false" ht="15" hidden="false" customHeight="false" outlineLevel="0" collapsed="false">
      <c r="A3292" s="0" t="n">
        <v>3290</v>
      </c>
      <c r="B3292" s="0" t="n">
        <v>5</v>
      </c>
      <c r="C3292" s="0" t="n">
        <v>138</v>
      </c>
      <c r="D3292" s="0" t="n">
        <v>1</v>
      </c>
      <c r="E3292" s="0" t="n">
        <v>0</v>
      </c>
      <c r="F3292" s="0" t="n">
        <v>0</v>
      </c>
      <c r="G3292" s="0" t="n">
        <v>0.298738</v>
      </c>
      <c r="H3292" s="0" t="n">
        <v>182400</v>
      </c>
    </row>
    <row r="3293" customFormat="false" ht="15" hidden="false" customHeight="false" outlineLevel="0" collapsed="false">
      <c r="A3293" s="0" t="n">
        <v>3291</v>
      </c>
      <c r="B3293" s="0" t="n">
        <v>5</v>
      </c>
      <c r="C3293" s="0" t="n">
        <v>138</v>
      </c>
      <c r="D3293" s="0" t="n">
        <v>2</v>
      </c>
      <c r="E3293" s="0" t="n">
        <v>0</v>
      </c>
      <c r="F3293" s="0" t="n">
        <v>0</v>
      </c>
      <c r="G3293" s="0" t="n">
        <v>0.220693</v>
      </c>
      <c r="H3293" s="0" t="n">
        <v>182400</v>
      </c>
    </row>
    <row r="3294" customFormat="false" ht="15" hidden="false" customHeight="false" outlineLevel="0" collapsed="false">
      <c r="A3294" s="0" t="n">
        <v>3292</v>
      </c>
      <c r="B3294" s="0" t="n">
        <v>5</v>
      </c>
      <c r="C3294" s="0" t="n">
        <v>138</v>
      </c>
      <c r="D3294" s="0" t="n">
        <v>3</v>
      </c>
      <c r="E3294" s="0" t="n">
        <v>0</v>
      </c>
      <c r="F3294" s="0" t="n">
        <v>0</v>
      </c>
      <c r="G3294" s="0" t="n">
        <v>0.252952</v>
      </c>
      <c r="H3294" s="0" t="n">
        <v>182400</v>
      </c>
    </row>
    <row r="3295" customFormat="false" ht="15" hidden="false" customHeight="false" outlineLevel="0" collapsed="false">
      <c r="A3295" s="0" t="n">
        <v>3293</v>
      </c>
      <c r="B3295" s="0" t="n">
        <v>5</v>
      </c>
      <c r="C3295" s="0" t="n">
        <v>138</v>
      </c>
      <c r="D3295" s="0" t="n">
        <v>4</v>
      </c>
      <c r="E3295" s="0" t="n">
        <v>0</v>
      </c>
      <c r="F3295" s="0" t="n">
        <v>0</v>
      </c>
      <c r="G3295" s="0" t="n">
        <v>0.378592</v>
      </c>
      <c r="H3295" s="0" t="n">
        <v>182400</v>
      </c>
    </row>
    <row r="3296" customFormat="false" ht="15" hidden="false" customHeight="false" outlineLevel="0" collapsed="false">
      <c r="A3296" s="0" t="n">
        <v>3294</v>
      </c>
      <c r="B3296" s="0" t="n">
        <v>5</v>
      </c>
      <c r="C3296" s="0" t="n">
        <v>138</v>
      </c>
      <c r="D3296" s="0" t="n">
        <v>5</v>
      </c>
      <c r="E3296" s="0" t="n">
        <v>0</v>
      </c>
      <c r="F3296" s="0" t="n">
        <v>0</v>
      </c>
      <c r="G3296" s="0" t="n">
        <v>0.437692</v>
      </c>
      <c r="H3296" s="0" t="n">
        <v>182400</v>
      </c>
    </row>
    <row r="3297" customFormat="false" ht="15" hidden="false" customHeight="false" outlineLevel="0" collapsed="false">
      <c r="A3297" s="0" t="n">
        <v>3295</v>
      </c>
      <c r="B3297" s="0" t="n">
        <v>5</v>
      </c>
      <c r="C3297" s="0" t="n">
        <v>138</v>
      </c>
      <c r="D3297" s="0" t="n">
        <v>6</v>
      </c>
      <c r="E3297" s="0" t="n">
        <v>0</v>
      </c>
      <c r="F3297" s="0" t="n">
        <v>0.109765</v>
      </c>
      <c r="G3297" s="0" t="n">
        <v>0.605727</v>
      </c>
      <c r="H3297" s="0" t="n">
        <v>182400</v>
      </c>
    </row>
    <row r="3298" customFormat="false" ht="15" hidden="false" customHeight="false" outlineLevel="0" collapsed="false">
      <c r="A3298" s="0" t="n">
        <v>3296</v>
      </c>
      <c r="B3298" s="0" t="n">
        <v>5</v>
      </c>
      <c r="C3298" s="0" t="n">
        <v>138</v>
      </c>
      <c r="D3298" s="0" t="n">
        <v>7</v>
      </c>
      <c r="E3298" s="0" t="n">
        <v>1</v>
      </c>
      <c r="F3298" s="0" t="n">
        <v>0.374989</v>
      </c>
      <c r="G3298" s="0" t="n">
        <v>0.788482</v>
      </c>
      <c r="H3298" s="0" t="n">
        <v>182200</v>
      </c>
    </row>
    <row r="3299" customFormat="false" ht="15" hidden="false" customHeight="false" outlineLevel="0" collapsed="false">
      <c r="A3299" s="0" t="n">
        <v>3297</v>
      </c>
      <c r="B3299" s="0" t="n">
        <v>5</v>
      </c>
      <c r="C3299" s="0" t="n">
        <v>138</v>
      </c>
      <c r="D3299" s="0" t="n">
        <v>8</v>
      </c>
      <c r="E3299" s="0" t="n">
        <v>1</v>
      </c>
      <c r="F3299" s="0" t="n">
        <v>0.672847</v>
      </c>
      <c r="G3299" s="0" t="n">
        <v>0.92102</v>
      </c>
      <c r="H3299" s="0" t="n">
        <v>182000</v>
      </c>
    </row>
    <row r="3300" customFormat="false" ht="15" hidden="false" customHeight="false" outlineLevel="0" collapsed="false">
      <c r="A3300" s="0" t="n">
        <v>3298</v>
      </c>
      <c r="B3300" s="0" t="n">
        <v>5</v>
      </c>
      <c r="C3300" s="0" t="n">
        <v>138</v>
      </c>
      <c r="D3300" s="0" t="n">
        <v>9</v>
      </c>
      <c r="E3300" s="0" t="n">
        <v>0</v>
      </c>
      <c r="F3300" s="0" t="n">
        <v>0.954783</v>
      </c>
      <c r="G3300" s="0" t="n">
        <v>0.957478</v>
      </c>
      <c r="H3300" s="0" t="n">
        <v>182000</v>
      </c>
    </row>
    <row r="3301" customFormat="false" ht="15" hidden="false" customHeight="false" outlineLevel="0" collapsed="false">
      <c r="A3301" s="0" t="n">
        <v>3299</v>
      </c>
      <c r="B3301" s="0" t="n">
        <v>5</v>
      </c>
      <c r="C3301" s="0" t="n">
        <v>138</v>
      </c>
      <c r="D3301" s="0" t="n">
        <v>10</v>
      </c>
      <c r="E3301" s="0" t="n">
        <v>0</v>
      </c>
      <c r="F3301" s="0" t="n">
        <v>1</v>
      </c>
      <c r="G3301" s="0" t="n">
        <v>1</v>
      </c>
      <c r="H3301" s="0" t="n">
        <v>182000</v>
      </c>
    </row>
    <row r="3302" customFormat="false" ht="15" hidden="false" customHeight="false" outlineLevel="0" collapsed="false">
      <c r="A3302" s="0" t="n">
        <v>3300</v>
      </c>
      <c r="B3302" s="0" t="n">
        <v>5</v>
      </c>
      <c r="C3302" s="0" t="n">
        <v>138</v>
      </c>
      <c r="D3302" s="0" t="n">
        <v>11</v>
      </c>
      <c r="E3302" s="0" t="n">
        <v>0</v>
      </c>
      <c r="F3302" s="0" t="n">
        <v>1</v>
      </c>
      <c r="G3302" s="0" t="n">
        <v>1</v>
      </c>
      <c r="H3302" s="0" t="n">
        <v>182000</v>
      </c>
    </row>
    <row r="3303" customFormat="false" ht="15" hidden="false" customHeight="false" outlineLevel="0" collapsed="false">
      <c r="A3303" s="0" t="n">
        <v>3301</v>
      </c>
      <c r="B3303" s="0" t="n">
        <v>5</v>
      </c>
      <c r="C3303" s="0" t="n">
        <v>138</v>
      </c>
      <c r="D3303" s="0" t="n">
        <v>12</v>
      </c>
      <c r="E3303" s="0" t="n">
        <v>0</v>
      </c>
      <c r="F3303" s="0" t="n">
        <v>1</v>
      </c>
      <c r="G3303" s="0" t="n">
        <v>0.912273</v>
      </c>
      <c r="H3303" s="0" t="n">
        <v>182000</v>
      </c>
    </row>
    <row r="3304" customFormat="false" ht="15" hidden="false" customHeight="false" outlineLevel="0" collapsed="false">
      <c r="A3304" s="0" t="n">
        <v>3302</v>
      </c>
      <c r="B3304" s="0" t="n">
        <v>5</v>
      </c>
      <c r="C3304" s="0" t="n">
        <v>138</v>
      </c>
      <c r="D3304" s="0" t="n">
        <v>13</v>
      </c>
      <c r="E3304" s="0" t="n">
        <v>0</v>
      </c>
      <c r="F3304" s="0" t="n">
        <v>1</v>
      </c>
      <c r="G3304" s="0" t="n">
        <v>0.913453</v>
      </c>
      <c r="H3304" s="0" t="n">
        <v>182000</v>
      </c>
    </row>
    <row r="3305" customFormat="false" ht="15" hidden="false" customHeight="false" outlineLevel="0" collapsed="false">
      <c r="A3305" s="0" t="n">
        <v>3303</v>
      </c>
      <c r="B3305" s="0" t="n">
        <v>5</v>
      </c>
      <c r="C3305" s="0" t="n">
        <v>138</v>
      </c>
      <c r="D3305" s="0" t="n">
        <v>14</v>
      </c>
      <c r="E3305" s="0" t="n">
        <v>0</v>
      </c>
      <c r="F3305" s="0" t="n">
        <v>1</v>
      </c>
      <c r="G3305" s="0" t="n">
        <v>1</v>
      </c>
      <c r="H3305" s="0" t="n">
        <v>182000</v>
      </c>
    </row>
    <row r="3306" customFormat="false" ht="15" hidden="false" customHeight="false" outlineLevel="0" collapsed="false">
      <c r="A3306" s="0" t="n">
        <v>3304</v>
      </c>
      <c r="B3306" s="0" t="n">
        <v>5</v>
      </c>
      <c r="C3306" s="0" t="n">
        <v>138</v>
      </c>
      <c r="D3306" s="0" t="n">
        <v>15</v>
      </c>
      <c r="E3306" s="0" t="n">
        <v>0</v>
      </c>
      <c r="F3306" s="0" t="n">
        <v>0.954783</v>
      </c>
      <c r="G3306" s="0" t="n">
        <v>1</v>
      </c>
      <c r="H3306" s="0" t="n">
        <v>182000</v>
      </c>
    </row>
    <row r="3307" customFormat="false" ht="15" hidden="false" customHeight="false" outlineLevel="0" collapsed="false">
      <c r="A3307" s="0" t="n">
        <v>3305</v>
      </c>
      <c r="B3307" s="0" t="n">
        <v>5</v>
      </c>
      <c r="C3307" s="0" t="n">
        <v>138</v>
      </c>
      <c r="D3307" s="0" t="n">
        <v>16</v>
      </c>
      <c r="E3307" s="0" t="n">
        <v>0</v>
      </c>
      <c r="F3307" s="0" t="n">
        <v>0.672847</v>
      </c>
      <c r="G3307" s="0" t="n">
        <v>1</v>
      </c>
      <c r="H3307" s="0" t="n">
        <v>182000</v>
      </c>
    </row>
    <row r="3308" customFormat="false" ht="15" hidden="false" customHeight="false" outlineLevel="0" collapsed="false">
      <c r="A3308" s="0" t="n">
        <v>3306</v>
      </c>
      <c r="B3308" s="0" t="n">
        <v>5</v>
      </c>
      <c r="C3308" s="0" t="n">
        <v>138</v>
      </c>
      <c r="D3308" s="0" t="n">
        <v>17</v>
      </c>
      <c r="E3308" s="0" t="n">
        <v>0</v>
      </c>
      <c r="F3308" s="0" t="n">
        <v>0.374989</v>
      </c>
      <c r="G3308" s="0" t="n">
        <v>1</v>
      </c>
      <c r="H3308" s="0" t="n">
        <v>182000</v>
      </c>
    </row>
    <row r="3309" customFormat="false" ht="15" hidden="false" customHeight="false" outlineLevel="0" collapsed="false">
      <c r="A3309" s="0" t="n">
        <v>3307</v>
      </c>
      <c r="B3309" s="0" t="n">
        <v>5</v>
      </c>
      <c r="C3309" s="0" t="n">
        <v>138</v>
      </c>
      <c r="D3309" s="0" t="n">
        <v>18</v>
      </c>
      <c r="E3309" s="0" t="n">
        <v>0</v>
      </c>
      <c r="F3309" s="0" t="n">
        <v>0.109765</v>
      </c>
      <c r="G3309" s="0" t="n">
        <v>1</v>
      </c>
      <c r="H3309" s="0" t="n">
        <v>182000</v>
      </c>
    </row>
    <row r="3310" customFormat="false" ht="15" hidden="false" customHeight="false" outlineLevel="0" collapsed="false">
      <c r="A3310" s="0" t="n">
        <v>3308</v>
      </c>
      <c r="B3310" s="0" t="n">
        <v>5</v>
      </c>
      <c r="C3310" s="0" t="n">
        <v>138</v>
      </c>
      <c r="D3310" s="0" t="n">
        <v>19</v>
      </c>
      <c r="E3310" s="0" t="n">
        <v>1</v>
      </c>
      <c r="F3310" s="0" t="n">
        <v>0</v>
      </c>
      <c r="G3310" s="0" t="n">
        <v>1</v>
      </c>
      <c r="H3310" s="0" t="n">
        <v>181800</v>
      </c>
    </row>
    <row r="3311" customFormat="false" ht="15" hidden="false" customHeight="false" outlineLevel="0" collapsed="false">
      <c r="A3311" s="0" t="n">
        <v>3309</v>
      </c>
      <c r="B3311" s="0" t="n">
        <v>5</v>
      </c>
      <c r="C3311" s="0" t="n">
        <v>138</v>
      </c>
      <c r="D3311" s="0" t="n">
        <v>20</v>
      </c>
      <c r="E3311" s="0" t="n">
        <v>1</v>
      </c>
      <c r="F3311" s="0" t="n">
        <v>0</v>
      </c>
      <c r="G3311" s="0" t="n">
        <v>0.941889</v>
      </c>
      <c r="H3311" s="0" t="n">
        <v>181600</v>
      </c>
    </row>
    <row r="3312" customFormat="false" ht="15" hidden="false" customHeight="false" outlineLevel="0" collapsed="false">
      <c r="A3312" s="0" t="n">
        <v>3310</v>
      </c>
      <c r="B3312" s="0" t="n">
        <v>5</v>
      </c>
      <c r="C3312" s="0" t="n">
        <v>138</v>
      </c>
      <c r="D3312" s="0" t="n">
        <v>21</v>
      </c>
      <c r="E3312" s="0" t="n">
        <v>0</v>
      </c>
      <c r="F3312" s="0" t="n">
        <v>0</v>
      </c>
      <c r="G3312" s="0" t="n">
        <v>0.791983</v>
      </c>
      <c r="H3312" s="0" t="n">
        <v>181600</v>
      </c>
    </row>
    <row r="3313" customFormat="false" ht="15" hidden="false" customHeight="false" outlineLevel="0" collapsed="false">
      <c r="A3313" s="0" t="n">
        <v>3311</v>
      </c>
      <c r="B3313" s="0" t="n">
        <v>5</v>
      </c>
      <c r="C3313" s="0" t="n">
        <v>138</v>
      </c>
      <c r="D3313" s="0" t="n">
        <v>22</v>
      </c>
      <c r="E3313" s="0" t="n">
        <v>0</v>
      </c>
      <c r="F3313" s="0" t="n">
        <v>0</v>
      </c>
      <c r="G3313" s="0" t="n">
        <v>0.732719</v>
      </c>
      <c r="H3313" s="0" t="n">
        <v>181600</v>
      </c>
    </row>
    <row r="3314" customFormat="false" ht="15" hidden="false" customHeight="false" outlineLevel="0" collapsed="false">
      <c r="A3314" s="0" t="n">
        <v>3312</v>
      </c>
      <c r="B3314" s="0" t="n">
        <v>5</v>
      </c>
      <c r="C3314" s="0" t="n">
        <v>138</v>
      </c>
      <c r="D3314" s="0" t="n">
        <v>23</v>
      </c>
      <c r="E3314" s="0" t="n">
        <v>0</v>
      </c>
      <c r="F3314" s="0" t="n">
        <v>0</v>
      </c>
      <c r="G3314" s="0" t="n">
        <v>0.569481</v>
      </c>
      <c r="H3314" s="0" t="n">
        <v>181600</v>
      </c>
    </row>
    <row r="3315" customFormat="false" ht="15" hidden="false" customHeight="false" outlineLevel="0" collapsed="false">
      <c r="A3315" s="0" t="n">
        <v>3313</v>
      </c>
      <c r="B3315" s="0" t="n">
        <v>5</v>
      </c>
      <c r="C3315" s="0" t="n">
        <v>139</v>
      </c>
      <c r="D3315" s="0" t="n">
        <v>0</v>
      </c>
      <c r="E3315" s="0" t="n">
        <v>0</v>
      </c>
      <c r="F3315" s="0" t="n">
        <v>0</v>
      </c>
      <c r="G3315" s="0" t="n">
        <v>0.793379</v>
      </c>
      <c r="H3315" s="0" t="n">
        <v>181600</v>
      </c>
    </row>
    <row r="3316" customFormat="false" ht="15" hidden="false" customHeight="false" outlineLevel="0" collapsed="false">
      <c r="A3316" s="0" t="n">
        <v>3314</v>
      </c>
      <c r="B3316" s="0" t="n">
        <v>5</v>
      </c>
      <c r="C3316" s="0" t="n">
        <v>139</v>
      </c>
      <c r="D3316" s="0" t="n">
        <v>1</v>
      </c>
      <c r="E3316" s="0" t="n">
        <v>0</v>
      </c>
      <c r="F3316" s="0" t="n">
        <v>0</v>
      </c>
      <c r="G3316" s="0" t="n">
        <v>0.753285</v>
      </c>
      <c r="H3316" s="0" t="n">
        <v>181600</v>
      </c>
    </row>
    <row r="3317" customFormat="false" ht="15" hidden="false" customHeight="false" outlineLevel="0" collapsed="false">
      <c r="A3317" s="0" t="n">
        <v>3315</v>
      </c>
      <c r="B3317" s="0" t="n">
        <v>5</v>
      </c>
      <c r="C3317" s="0" t="n">
        <v>139</v>
      </c>
      <c r="D3317" s="0" t="n">
        <v>2</v>
      </c>
      <c r="E3317" s="0" t="n">
        <v>0</v>
      </c>
      <c r="F3317" s="0" t="n">
        <v>0</v>
      </c>
      <c r="G3317" s="0" t="n">
        <v>0.693052</v>
      </c>
      <c r="H3317" s="0" t="n">
        <v>181600</v>
      </c>
    </row>
    <row r="3318" customFormat="false" ht="15" hidden="false" customHeight="false" outlineLevel="0" collapsed="false">
      <c r="A3318" s="0" t="n">
        <v>3316</v>
      </c>
      <c r="B3318" s="0" t="n">
        <v>5</v>
      </c>
      <c r="C3318" s="0" t="n">
        <v>139</v>
      </c>
      <c r="D3318" s="0" t="n">
        <v>3</v>
      </c>
      <c r="E3318" s="0" t="n">
        <v>0</v>
      </c>
      <c r="F3318" s="0" t="n">
        <v>0</v>
      </c>
      <c r="G3318" s="0" t="n">
        <v>0.612477</v>
      </c>
      <c r="H3318" s="0" t="n">
        <v>181600</v>
      </c>
    </row>
    <row r="3319" customFormat="false" ht="15" hidden="false" customHeight="false" outlineLevel="0" collapsed="false">
      <c r="A3319" s="0" t="n">
        <v>3317</v>
      </c>
      <c r="B3319" s="0" t="n">
        <v>5</v>
      </c>
      <c r="C3319" s="0" t="n">
        <v>139</v>
      </c>
      <c r="D3319" s="0" t="n">
        <v>4</v>
      </c>
      <c r="E3319" s="0" t="n">
        <v>0</v>
      </c>
      <c r="F3319" s="0" t="n">
        <v>0</v>
      </c>
      <c r="G3319" s="0" t="n">
        <v>0.529789</v>
      </c>
      <c r="H3319" s="0" t="n">
        <v>181600</v>
      </c>
    </row>
    <row r="3320" customFormat="false" ht="15" hidden="false" customHeight="false" outlineLevel="0" collapsed="false">
      <c r="A3320" s="0" t="n">
        <v>3318</v>
      </c>
      <c r="B3320" s="0" t="n">
        <v>5</v>
      </c>
      <c r="C3320" s="0" t="n">
        <v>139</v>
      </c>
      <c r="D3320" s="0" t="n">
        <v>5</v>
      </c>
      <c r="E3320" s="0" t="n">
        <v>0</v>
      </c>
      <c r="F3320" s="0" t="n">
        <v>0</v>
      </c>
      <c r="G3320" s="0" t="n">
        <v>0.592704</v>
      </c>
      <c r="H3320" s="0" t="n">
        <v>181600</v>
      </c>
    </row>
    <row r="3321" customFormat="false" ht="15" hidden="false" customHeight="false" outlineLevel="0" collapsed="false">
      <c r="A3321" s="0" t="n">
        <v>3319</v>
      </c>
      <c r="B3321" s="0" t="n">
        <v>5</v>
      </c>
      <c r="C3321" s="0" t="n">
        <v>139</v>
      </c>
      <c r="D3321" s="0" t="n">
        <v>6</v>
      </c>
      <c r="E3321" s="0" t="n">
        <v>0</v>
      </c>
      <c r="F3321" s="0" t="n">
        <v>0.115062</v>
      </c>
      <c r="G3321" s="0" t="n">
        <v>0.764602</v>
      </c>
      <c r="H3321" s="0" t="n">
        <v>181600</v>
      </c>
    </row>
    <row r="3322" customFormat="false" ht="15" hidden="false" customHeight="false" outlineLevel="0" collapsed="false">
      <c r="A3322" s="0" t="n">
        <v>3320</v>
      </c>
      <c r="B3322" s="0" t="n">
        <v>5</v>
      </c>
      <c r="C3322" s="0" t="n">
        <v>139</v>
      </c>
      <c r="D3322" s="0" t="n">
        <v>7</v>
      </c>
      <c r="E3322" s="0" t="n">
        <v>1</v>
      </c>
      <c r="F3322" s="0" t="n">
        <v>0.393085</v>
      </c>
      <c r="G3322" s="0" t="n">
        <v>0.75871</v>
      </c>
      <c r="H3322" s="0" t="n">
        <v>181400</v>
      </c>
    </row>
    <row r="3323" customFormat="false" ht="15" hidden="false" customHeight="false" outlineLevel="0" collapsed="false">
      <c r="A3323" s="0" t="n">
        <v>3321</v>
      </c>
      <c r="B3323" s="0" t="n">
        <v>5</v>
      </c>
      <c r="C3323" s="0" t="n">
        <v>139</v>
      </c>
      <c r="D3323" s="0" t="n">
        <v>8</v>
      </c>
      <c r="E3323" s="0" t="n">
        <v>1</v>
      </c>
      <c r="F3323" s="0" t="n">
        <v>0.705317</v>
      </c>
      <c r="G3323" s="0" t="n">
        <v>0.625956</v>
      </c>
      <c r="H3323" s="0" t="n">
        <v>181200</v>
      </c>
    </row>
    <row r="3324" customFormat="false" ht="15" hidden="false" customHeight="false" outlineLevel="0" collapsed="false">
      <c r="A3324" s="0" t="n">
        <v>3322</v>
      </c>
      <c r="B3324" s="0" t="n">
        <v>5</v>
      </c>
      <c r="C3324" s="0" t="n">
        <v>139</v>
      </c>
      <c r="D3324" s="0" t="n">
        <v>9</v>
      </c>
      <c r="E3324" s="0" t="n">
        <v>0</v>
      </c>
      <c r="F3324" s="0" t="n">
        <v>1</v>
      </c>
      <c r="G3324" s="0" t="n">
        <v>0.950313</v>
      </c>
      <c r="H3324" s="0" t="n">
        <v>181200</v>
      </c>
    </row>
    <row r="3325" customFormat="false" ht="15" hidden="false" customHeight="false" outlineLevel="0" collapsed="false">
      <c r="A3325" s="0" t="n">
        <v>3323</v>
      </c>
      <c r="B3325" s="0" t="n">
        <v>5</v>
      </c>
      <c r="C3325" s="0" t="n">
        <v>139</v>
      </c>
      <c r="D3325" s="0" t="n">
        <v>10</v>
      </c>
      <c r="E3325" s="0" t="n">
        <v>0</v>
      </c>
      <c r="F3325" s="0" t="n">
        <v>1</v>
      </c>
      <c r="G3325" s="0" t="n">
        <v>0.783748</v>
      </c>
      <c r="H3325" s="0" t="n">
        <v>181200</v>
      </c>
    </row>
    <row r="3326" customFormat="false" ht="15" hidden="false" customHeight="false" outlineLevel="0" collapsed="false">
      <c r="A3326" s="0" t="n">
        <v>3324</v>
      </c>
      <c r="B3326" s="0" t="n">
        <v>5</v>
      </c>
      <c r="C3326" s="0" t="n">
        <v>139</v>
      </c>
      <c r="D3326" s="0" t="n">
        <v>11</v>
      </c>
      <c r="E3326" s="0" t="n">
        <v>0</v>
      </c>
      <c r="F3326" s="0" t="n">
        <v>1</v>
      </c>
      <c r="G3326" s="0" t="n">
        <v>0.964919</v>
      </c>
      <c r="H3326" s="0" t="n">
        <v>181200</v>
      </c>
    </row>
    <row r="3327" customFormat="false" ht="15" hidden="false" customHeight="false" outlineLevel="0" collapsed="false">
      <c r="A3327" s="0" t="n">
        <v>3325</v>
      </c>
      <c r="B3327" s="0" t="n">
        <v>5</v>
      </c>
      <c r="C3327" s="0" t="n">
        <v>139</v>
      </c>
      <c r="D3327" s="0" t="n">
        <v>12</v>
      </c>
      <c r="E3327" s="0" t="n">
        <v>0</v>
      </c>
      <c r="F3327" s="0" t="n">
        <v>1</v>
      </c>
      <c r="G3327" s="0" t="n">
        <v>0.900086</v>
      </c>
      <c r="H3327" s="0" t="n">
        <v>181200</v>
      </c>
    </row>
    <row r="3328" customFormat="false" ht="15" hidden="false" customHeight="false" outlineLevel="0" collapsed="false">
      <c r="A3328" s="0" t="n">
        <v>3326</v>
      </c>
      <c r="B3328" s="0" t="n">
        <v>5</v>
      </c>
      <c r="C3328" s="0" t="n">
        <v>139</v>
      </c>
      <c r="D3328" s="0" t="n">
        <v>13</v>
      </c>
      <c r="E3328" s="0" t="n">
        <v>0</v>
      </c>
      <c r="F3328" s="0" t="n">
        <v>1</v>
      </c>
      <c r="G3328" s="0" t="n">
        <v>0.795142</v>
      </c>
      <c r="H3328" s="0" t="n">
        <v>181200</v>
      </c>
    </row>
    <row r="3329" customFormat="false" ht="15" hidden="false" customHeight="false" outlineLevel="0" collapsed="false">
      <c r="A3329" s="0" t="n">
        <v>3327</v>
      </c>
      <c r="B3329" s="0" t="n">
        <v>5</v>
      </c>
      <c r="C3329" s="0" t="n">
        <v>139</v>
      </c>
      <c r="D3329" s="0" t="n">
        <v>14</v>
      </c>
      <c r="E3329" s="0" t="n">
        <v>0</v>
      </c>
      <c r="F3329" s="0" t="n">
        <v>1</v>
      </c>
      <c r="G3329" s="0" t="n">
        <v>0.64308</v>
      </c>
      <c r="H3329" s="0" t="n">
        <v>181200</v>
      </c>
    </row>
    <row r="3330" customFormat="false" ht="15" hidden="false" customHeight="false" outlineLevel="0" collapsed="false">
      <c r="A3330" s="0" t="n">
        <v>3328</v>
      </c>
      <c r="B3330" s="0" t="n">
        <v>5</v>
      </c>
      <c r="C3330" s="0" t="n">
        <v>139</v>
      </c>
      <c r="D3330" s="0" t="n">
        <v>15</v>
      </c>
      <c r="E3330" s="0" t="n">
        <v>0</v>
      </c>
      <c r="F3330" s="0" t="n">
        <v>1</v>
      </c>
      <c r="G3330" s="0" t="n">
        <v>0.677145</v>
      </c>
      <c r="H3330" s="0" t="n">
        <v>181200</v>
      </c>
    </row>
    <row r="3331" customFormat="false" ht="15" hidden="false" customHeight="false" outlineLevel="0" collapsed="false">
      <c r="A3331" s="0" t="n">
        <v>3329</v>
      </c>
      <c r="B3331" s="0" t="n">
        <v>5</v>
      </c>
      <c r="C3331" s="0" t="n">
        <v>139</v>
      </c>
      <c r="D3331" s="0" t="n">
        <v>16</v>
      </c>
      <c r="E3331" s="0" t="n">
        <v>0</v>
      </c>
      <c r="F3331" s="0" t="n">
        <v>0.705317</v>
      </c>
      <c r="G3331" s="0" t="n">
        <v>0.571178</v>
      </c>
      <c r="H3331" s="0" t="n">
        <v>181200</v>
      </c>
    </row>
    <row r="3332" customFormat="false" ht="15" hidden="false" customHeight="false" outlineLevel="0" collapsed="false">
      <c r="A3332" s="0" t="n">
        <v>3330</v>
      </c>
      <c r="B3332" s="0" t="n">
        <v>5</v>
      </c>
      <c r="C3332" s="0" t="n">
        <v>139</v>
      </c>
      <c r="D3332" s="0" t="n">
        <v>17</v>
      </c>
      <c r="E3332" s="0" t="n">
        <v>0</v>
      </c>
      <c r="F3332" s="0" t="n">
        <v>0.393085</v>
      </c>
      <c r="G3332" s="0" t="n">
        <v>0.316043</v>
      </c>
      <c r="H3332" s="0" t="n">
        <v>181200</v>
      </c>
    </row>
    <row r="3333" customFormat="false" ht="15" hidden="false" customHeight="false" outlineLevel="0" collapsed="false">
      <c r="A3333" s="0" t="n">
        <v>3331</v>
      </c>
      <c r="B3333" s="0" t="n">
        <v>5</v>
      </c>
      <c r="C3333" s="0" t="n">
        <v>139</v>
      </c>
      <c r="D3333" s="0" t="n">
        <v>18</v>
      </c>
      <c r="E3333" s="0" t="n">
        <v>0</v>
      </c>
      <c r="F3333" s="0" t="n">
        <v>0.115062</v>
      </c>
      <c r="G3333" s="0" t="n">
        <v>0.24434</v>
      </c>
      <c r="H3333" s="0" t="n">
        <v>181200</v>
      </c>
    </row>
    <row r="3334" customFormat="false" ht="15" hidden="false" customHeight="false" outlineLevel="0" collapsed="false">
      <c r="A3334" s="0" t="n">
        <v>3332</v>
      </c>
      <c r="B3334" s="0" t="n">
        <v>5</v>
      </c>
      <c r="C3334" s="0" t="n">
        <v>139</v>
      </c>
      <c r="D3334" s="0" t="n">
        <v>19</v>
      </c>
      <c r="E3334" s="0" t="n">
        <v>1</v>
      </c>
      <c r="F3334" s="0" t="n">
        <v>0</v>
      </c>
      <c r="G3334" s="0" t="n">
        <v>0.309277</v>
      </c>
      <c r="H3334" s="0" t="n">
        <v>181000</v>
      </c>
    </row>
    <row r="3335" customFormat="false" ht="15" hidden="false" customHeight="false" outlineLevel="0" collapsed="false">
      <c r="A3335" s="0" t="n">
        <v>3333</v>
      </c>
      <c r="B3335" s="0" t="n">
        <v>5</v>
      </c>
      <c r="C3335" s="0" t="n">
        <v>139</v>
      </c>
      <c r="D3335" s="0" t="n">
        <v>20</v>
      </c>
      <c r="E3335" s="0" t="n">
        <v>1</v>
      </c>
      <c r="F3335" s="0" t="n">
        <v>0</v>
      </c>
      <c r="G3335" s="0" t="n">
        <v>0.242647</v>
      </c>
      <c r="H3335" s="0" t="n">
        <v>180800</v>
      </c>
    </row>
    <row r="3336" customFormat="false" ht="15" hidden="false" customHeight="false" outlineLevel="0" collapsed="false">
      <c r="A3336" s="0" t="n">
        <v>3334</v>
      </c>
      <c r="B3336" s="0" t="n">
        <v>5</v>
      </c>
      <c r="C3336" s="0" t="n">
        <v>139</v>
      </c>
      <c r="D3336" s="0" t="n">
        <v>21</v>
      </c>
      <c r="E3336" s="0" t="n">
        <v>0</v>
      </c>
      <c r="F3336" s="0" t="n">
        <v>0</v>
      </c>
      <c r="G3336" s="0" t="n">
        <v>0.207961</v>
      </c>
      <c r="H3336" s="0" t="n">
        <v>180800</v>
      </c>
    </row>
    <row r="3337" customFormat="false" ht="15" hidden="false" customHeight="false" outlineLevel="0" collapsed="false">
      <c r="A3337" s="0" t="n">
        <v>3335</v>
      </c>
      <c r="B3337" s="0" t="n">
        <v>5</v>
      </c>
      <c r="C3337" s="0" t="n">
        <v>139</v>
      </c>
      <c r="D3337" s="0" t="n">
        <v>22</v>
      </c>
      <c r="E3337" s="0" t="n">
        <v>0</v>
      </c>
      <c r="F3337" s="0" t="n">
        <v>0</v>
      </c>
      <c r="G3337" s="0" t="n">
        <v>0.159867</v>
      </c>
      <c r="H3337" s="0" t="n">
        <v>180800</v>
      </c>
    </row>
    <row r="3338" customFormat="false" ht="15" hidden="false" customHeight="false" outlineLevel="0" collapsed="false">
      <c r="A3338" s="0" t="n">
        <v>3336</v>
      </c>
      <c r="B3338" s="0" t="n">
        <v>5</v>
      </c>
      <c r="C3338" s="0" t="n">
        <v>139</v>
      </c>
      <c r="D3338" s="0" t="n">
        <v>23</v>
      </c>
      <c r="E3338" s="0" t="n">
        <v>0</v>
      </c>
      <c r="F3338" s="0" t="n">
        <v>0</v>
      </c>
      <c r="G3338" s="0" t="n">
        <v>0.155077</v>
      </c>
      <c r="H3338" s="0" t="n">
        <v>180800</v>
      </c>
    </row>
    <row r="3339" customFormat="false" ht="15" hidden="false" customHeight="false" outlineLevel="0" collapsed="false">
      <c r="A3339" s="0" t="n">
        <v>3337</v>
      </c>
      <c r="B3339" s="0" t="n">
        <v>5</v>
      </c>
      <c r="C3339" s="0" t="n">
        <v>140</v>
      </c>
      <c r="D3339" s="0" t="n">
        <v>0</v>
      </c>
      <c r="E3339" s="0" t="n">
        <v>0</v>
      </c>
      <c r="F3339" s="0" t="n">
        <v>0</v>
      </c>
      <c r="G3339" s="0" t="n">
        <v>0.224095</v>
      </c>
      <c r="H3339" s="0" t="n">
        <v>180800</v>
      </c>
    </row>
    <row r="3340" customFormat="false" ht="15" hidden="false" customHeight="false" outlineLevel="0" collapsed="false">
      <c r="A3340" s="0" t="n">
        <v>3338</v>
      </c>
      <c r="B3340" s="0" t="n">
        <v>5</v>
      </c>
      <c r="C3340" s="0" t="n">
        <v>140</v>
      </c>
      <c r="D3340" s="0" t="n">
        <v>1</v>
      </c>
      <c r="E3340" s="0" t="n">
        <v>0</v>
      </c>
      <c r="F3340" s="0" t="n">
        <v>0</v>
      </c>
      <c r="G3340" s="0" t="n">
        <v>0.196331</v>
      </c>
      <c r="H3340" s="0" t="n">
        <v>180800</v>
      </c>
    </row>
    <row r="3341" customFormat="false" ht="15" hidden="false" customHeight="false" outlineLevel="0" collapsed="false">
      <c r="A3341" s="0" t="n">
        <v>3339</v>
      </c>
      <c r="B3341" s="0" t="n">
        <v>5</v>
      </c>
      <c r="C3341" s="0" t="n">
        <v>140</v>
      </c>
      <c r="D3341" s="0" t="n">
        <v>2</v>
      </c>
      <c r="E3341" s="0" t="n">
        <v>0</v>
      </c>
      <c r="F3341" s="0" t="n">
        <v>0</v>
      </c>
      <c r="G3341" s="0" t="n">
        <v>0.255337</v>
      </c>
      <c r="H3341" s="0" t="n">
        <v>180800</v>
      </c>
    </row>
    <row r="3342" customFormat="false" ht="15" hidden="false" customHeight="false" outlineLevel="0" collapsed="false">
      <c r="A3342" s="0" t="n">
        <v>3340</v>
      </c>
      <c r="B3342" s="0" t="n">
        <v>5</v>
      </c>
      <c r="C3342" s="0" t="n">
        <v>140</v>
      </c>
      <c r="D3342" s="0" t="n">
        <v>3</v>
      </c>
      <c r="E3342" s="0" t="n">
        <v>0</v>
      </c>
      <c r="F3342" s="0" t="n">
        <v>0</v>
      </c>
      <c r="G3342" s="0" t="n">
        <v>0.323306</v>
      </c>
      <c r="H3342" s="0" t="n">
        <v>180800</v>
      </c>
    </row>
    <row r="3343" customFormat="false" ht="15" hidden="false" customHeight="false" outlineLevel="0" collapsed="false">
      <c r="A3343" s="0" t="n">
        <v>3341</v>
      </c>
      <c r="B3343" s="0" t="n">
        <v>5</v>
      </c>
      <c r="C3343" s="0" t="n">
        <v>140</v>
      </c>
      <c r="D3343" s="0" t="n">
        <v>4</v>
      </c>
      <c r="E3343" s="0" t="n">
        <v>0</v>
      </c>
      <c r="F3343" s="0" t="n">
        <v>0</v>
      </c>
      <c r="G3343" s="0" t="n">
        <v>0.281779</v>
      </c>
      <c r="H3343" s="0" t="n">
        <v>180800</v>
      </c>
    </row>
    <row r="3344" customFormat="false" ht="15" hidden="false" customHeight="false" outlineLevel="0" collapsed="false">
      <c r="A3344" s="0" t="n">
        <v>3342</v>
      </c>
      <c r="B3344" s="0" t="n">
        <v>5</v>
      </c>
      <c r="C3344" s="0" t="n">
        <v>140</v>
      </c>
      <c r="D3344" s="0" t="n">
        <v>5</v>
      </c>
      <c r="E3344" s="0" t="n">
        <v>0</v>
      </c>
      <c r="F3344" s="0" t="n">
        <v>0</v>
      </c>
      <c r="G3344" s="0" t="n">
        <v>0.361555</v>
      </c>
      <c r="H3344" s="0" t="n">
        <v>180800</v>
      </c>
    </row>
    <row r="3345" customFormat="false" ht="15" hidden="false" customHeight="false" outlineLevel="0" collapsed="false">
      <c r="A3345" s="0" t="n">
        <v>3343</v>
      </c>
      <c r="B3345" s="0" t="n">
        <v>5</v>
      </c>
      <c r="C3345" s="0" t="n">
        <v>140</v>
      </c>
      <c r="D3345" s="0" t="n">
        <v>6</v>
      </c>
      <c r="E3345" s="0" t="n">
        <v>0</v>
      </c>
      <c r="F3345" s="0" t="n">
        <v>0.11049</v>
      </c>
      <c r="G3345" s="0" t="n">
        <v>0.555047</v>
      </c>
      <c r="H3345" s="0" t="n">
        <v>180800</v>
      </c>
    </row>
    <row r="3346" customFormat="false" ht="15" hidden="false" customHeight="false" outlineLevel="0" collapsed="false">
      <c r="A3346" s="0" t="n">
        <v>3344</v>
      </c>
      <c r="B3346" s="0" t="n">
        <v>5</v>
      </c>
      <c r="C3346" s="0" t="n">
        <v>140</v>
      </c>
      <c r="D3346" s="0" t="n">
        <v>7</v>
      </c>
      <c r="E3346" s="0" t="n">
        <v>1</v>
      </c>
      <c r="F3346" s="0" t="n">
        <v>0.377468</v>
      </c>
      <c r="G3346" s="0" t="n">
        <v>0.398511</v>
      </c>
      <c r="H3346" s="0" t="n">
        <v>180600</v>
      </c>
    </row>
    <row r="3347" customFormat="false" ht="15" hidden="false" customHeight="false" outlineLevel="0" collapsed="false">
      <c r="A3347" s="0" t="n">
        <v>3345</v>
      </c>
      <c r="B3347" s="0" t="n">
        <v>5</v>
      </c>
      <c r="C3347" s="0" t="n">
        <v>140</v>
      </c>
      <c r="D3347" s="0" t="n">
        <v>8</v>
      </c>
      <c r="E3347" s="0" t="n">
        <v>1</v>
      </c>
      <c r="F3347" s="0" t="n">
        <v>0.677295</v>
      </c>
      <c r="G3347" s="0" t="n">
        <v>0.448796</v>
      </c>
      <c r="H3347" s="0" t="n">
        <v>180400</v>
      </c>
    </row>
    <row r="3348" customFormat="false" ht="15" hidden="false" customHeight="false" outlineLevel="0" collapsed="false">
      <c r="A3348" s="0" t="n">
        <v>3346</v>
      </c>
      <c r="B3348" s="0" t="n">
        <v>5</v>
      </c>
      <c r="C3348" s="0" t="n">
        <v>140</v>
      </c>
      <c r="D3348" s="0" t="n">
        <v>9</v>
      </c>
      <c r="E3348" s="0" t="n">
        <v>0</v>
      </c>
      <c r="F3348" s="0" t="n">
        <v>0.961095</v>
      </c>
      <c r="G3348" s="0" t="n">
        <v>0.646248</v>
      </c>
      <c r="H3348" s="0" t="n">
        <v>180400</v>
      </c>
    </row>
    <row r="3349" customFormat="false" ht="15" hidden="false" customHeight="false" outlineLevel="0" collapsed="false">
      <c r="A3349" s="0" t="n">
        <v>3347</v>
      </c>
      <c r="B3349" s="0" t="n">
        <v>5</v>
      </c>
      <c r="C3349" s="0" t="n">
        <v>140</v>
      </c>
      <c r="D3349" s="0" t="n">
        <v>10</v>
      </c>
      <c r="E3349" s="0" t="n">
        <v>0</v>
      </c>
      <c r="F3349" s="0" t="n">
        <v>1</v>
      </c>
      <c r="G3349" s="0" t="n">
        <v>0.718742</v>
      </c>
      <c r="H3349" s="0" t="n">
        <v>180400</v>
      </c>
    </row>
    <row r="3350" customFormat="false" ht="15" hidden="false" customHeight="false" outlineLevel="0" collapsed="false">
      <c r="A3350" s="0" t="n">
        <v>3348</v>
      </c>
      <c r="B3350" s="0" t="n">
        <v>5</v>
      </c>
      <c r="C3350" s="0" t="n">
        <v>140</v>
      </c>
      <c r="D3350" s="0" t="n">
        <v>11</v>
      </c>
      <c r="E3350" s="0" t="n">
        <v>0</v>
      </c>
      <c r="F3350" s="0" t="n">
        <v>1</v>
      </c>
      <c r="G3350" s="0" t="n">
        <v>0.734817</v>
      </c>
      <c r="H3350" s="0" t="n">
        <v>180400</v>
      </c>
    </row>
    <row r="3351" customFormat="false" ht="15" hidden="false" customHeight="false" outlineLevel="0" collapsed="false">
      <c r="A3351" s="0" t="n">
        <v>3349</v>
      </c>
      <c r="B3351" s="0" t="n">
        <v>5</v>
      </c>
      <c r="C3351" s="0" t="n">
        <v>140</v>
      </c>
      <c r="D3351" s="0" t="n">
        <v>12</v>
      </c>
      <c r="E3351" s="0" t="n">
        <v>0</v>
      </c>
      <c r="F3351" s="0" t="n">
        <v>1</v>
      </c>
      <c r="G3351" s="0" t="n">
        <v>0.752545</v>
      </c>
      <c r="H3351" s="0" t="n">
        <v>180400</v>
      </c>
    </row>
    <row r="3352" customFormat="false" ht="15" hidden="false" customHeight="false" outlineLevel="0" collapsed="false">
      <c r="A3352" s="0" t="n">
        <v>3350</v>
      </c>
      <c r="B3352" s="0" t="n">
        <v>5</v>
      </c>
      <c r="C3352" s="0" t="n">
        <v>140</v>
      </c>
      <c r="D3352" s="0" t="n">
        <v>13</v>
      </c>
      <c r="E3352" s="0" t="n">
        <v>0</v>
      </c>
      <c r="F3352" s="0" t="n">
        <v>1</v>
      </c>
      <c r="G3352" s="0" t="n">
        <v>0.824563</v>
      </c>
      <c r="H3352" s="0" t="n">
        <v>180400</v>
      </c>
    </row>
    <row r="3353" customFormat="false" ht="15" hidden="false" customHeight="false" outlineLevel="0" collapsed="false">
      <c r="A3353" s="0" t="n">
        <v>3351</v>
      </c>
      <c r="B3353" s="0" t="n">
        <v>5</v>
      </c>
      <c r="C3353" s="0" t="n">
        <v>140</v>
      </c>
      <c r="D3353" s="0" t="n">
        <v>14</v>
      </c>
      <c r="E3353" s="0" t="n">
        <v>0</v>
      </c>
      <c r="F3353" s="0" t="n">
        <v>1</v>
      </c>
      <c r="G3353" s="0" t="n">
        <v>0.651933</v>
      </c>
      <c r="H3353" s="0" t="n">
        <v>180400</v>
      </c>
    </row>
    <row r="3354" customFormat="false" ht="15" hidden="false" customHeight="false" outlineLevel="0" collapsed="false">
      <c r="A3354" s="0" t="n">
        <v>3352</v>
      </c>
      <c r="B3354" s="0" t="n">
        <v>5</v>
      </c>
      <c r="C3354" s="0" t="n">
        <v>140</v>
      </c>
      <c r="D3354" s="0" t="n">
        <v>15</v>
      </c>
      <c r="E3354" s="0" t="n">
        <v>0</v>
      </c>
      <c r="F3354" s="0" t="n">
        <v>0.961095</v>
      </c>
      <c r="G3354" s="0" t="n">
        <v>0.621808</v>
      </c>
      <c r="H3354" s="0" t="n">
        <v>180400</v>
      </c>
    </row>
    <row r="3355" customFormat="false" ht="15" hidden="false" customHeight="false" outlineLevel="0" collapsed="false">
      <c r="A3355" s="0" t="n">
        <v>3353</v>
      </c>
      <c r="B3355" s="0" t="n">
        <v>5</v>
      </c>
      <c r="C3355" s="0" t="n">
        <v>140</v>
      </c>
      <c r="D3355" s="0" t="n">
        <v>16</v>
      </c>
      <c r="E3355" s="0" t="n">
        <v>0</v>
      </c>
      <c r="F3355" s="0" t="n">
        <v>0.677295</v>
      </c>
      <c r="G3355" s="0" t="n">
        <v>0.404201</v>
      </c>
      <c r="H3355" s="0" t="n">
        <v>180400</v>
      </c>
    </row>
    <row r="3356" customFormat="false" ht="15" hidden="false" customHeight="false" outlineLevel="0" collapsed="false">
      <c r="A3356" s="0" t="n">
        <v>3354</v>
      </c>
      <c r="B3356" s="0" t="n">
        <v>5</v>
      </c>
      <c r="C3356" s="0" t="n">
        <v>140</v>
      </c>
      <c r="D3356" s="0" t="n">
        <v>17</v>
      </c>
      <c r="E3356" s="0" t="n">
        <v>0</v>
      </c>
      <c r="F3356" s="0" t="n">
        <v>0.377468</v>
      </c>
      <c r="G3356" s="0" t="n">
        <v>0.253757</v>
      </c>
      <c r="H3356" s="0" t="n">
        <v>180400</v>
      </c>
    </row>
    <row r="3357" customFormat="false" ht="15" hidden="false" customHeight="false" outlineLevel="0" collapsed="false">
      <c r="A3357" s="0" t="n">
        <v>3355</v>
      </c>
      <c r="B3357" s="0" t="n">
        <v>5</v>
      </c>
      <c r="C3357" s="0" t="n">
        <v>140</v>
      </c>
      <c r="D3357" s="0" t="n">
        <v>18</v>
      </c>
      <c r="E3357" s="0" t="n">
        <v>0</v>
      </c>
      <c r="F3357" s="0" t="n">
        <v>0.11049</v>
      </c>
      <c r="G3357" s="0" t="n">
        <v>0.250114</v>
      </c>
      <c r="H3357" s="0" t="n">
        <v>180400</v>
      </c>
    </row>
    <row r="3358" customFormat="false" ht="15" hidden="false" customHeight="false" outlineLevel="0" collapsed="false">
      <c r="A3358" s="0" t="n">
        <v>3356</v>
      </c>
      <c r="B3358" s="0" t="n">
        <v>5</v>
      </c>
      <c r="C3358" s="0" t="n">
        <v>140</v>
      </c>
      <c r="D3358" s="0" t="n">
        <v>19</v>
      </c>
      <c r="E3358" s="0" t="n">
        <v>1</v>
      </c>
      <c r="F3358" s="0" t="n">
        <v>0</v>
      </c>
      <c r="G3358" s="0" t="n">
        <v>0.142543</v>
      </c>
      <c r="H3358" s="0" t="n">
        <v>180200</v>
      </c>
    </row>
    <row r="3359" customFormat="false" ht="15" hidden="false" customHeight="false" outlineLevel="0" collapsed="false">
      <c r="A3359" s="0" t="n">
        <v>3357</v>
      </c>
      <c r="B3359" s="0" t="n">
        <v>5</v>
      </c>
      <c r="C3359" s="0" t="n">
        <v>140</v>
      </c>
      <c r="D3359" s="0" t="n">
        <v>20</v>
      </c>
      <c r="E3359" s="0" t="n">
        <v>1</v>
      </c>
      <c r="F3359" s="0" t="n">
        <v>0</v>
      </c>
      <c r="G3359" s="0" t="n">
        <v>0.17484</v>
      </c>
      <c r="H3359" s="0" t="n">
        <v>180000</v>
      </c>
    </row>
    <row r="3360" customFormat="false" ht="15" hidden="false" customHeight="false" outlineLevel="0" collapsed="false">
      <c r="A3360" s="0" t="n">
        <v>3358</v>
      </c>
      <c r="B3360" s="0" t="n">
        <v>5</v>
      </c>
      <c r="C3360" s="0" t="n">
        <v>140</v>
      </c>
      <c r="D3360" s="0" t="n">
        <v>21</v>
      </c>
      <c r="E3360" s="0" t="n">
        <v>0</v>
      </c>
      <c r="F3360" s="0" t="n">
        <v>0</v>
      </c>
      <c r="G3360" s="0" t="n">
        <v>0.100452</v>
      </c>
      <c r="H3360" s="0" t="n">
        <v>180000</v>
      </c>
    </row>
    <row r="3361" customFormat="false" ht="15" hidden="false" customHeight="false" outlineLevel="0" collapsed="false">
      <c r="A3361" s="0" t="n">
        <v>3359</v>
      </c>
      <c r="B3361" s="0" t="n">
        <v>5</v>
      </c>
      <c r="C3361" s="0" t="n">
        <v>140</v>
      </c>
      <c r="D3361" s="0" t="n">
        <v>22</v>
      </c>
      <c r="E3361" s="0" t="n">
        <v>0</v>
      </c>
      <c r="F3361" s="0" t="n">
        <v>0</v>
      </c>
      <c r="G3361" s="0" t="n">
        <v>0.099705</v>
      </c>
      <c r="H3361" s="0" t="n">
        <v>180000</v>
      </c>
    </row>
    <row r="3362" customFormat="false" ht="15" hidden="false" customHeight="false" outlineLevel="0" collapsed="false">
      <c r="A3362" s="0" t="n">
        <v>3360</v>
      </c>
      <c r="B3362" s="0" t="n">
        <v>5</v>
      </c>
      <c r="C3362" s="0" t="n">
        <v>140</v>
      </c>
      <c r="D3362" s="0" t="n">
        <v>23</v>
      </c>
      <c r="E3362" s="0" t="n">
        <v>0</v>
      </c>
      <c r="F3362" s="0" t="n">
        <v>0</v>
      </c>
      <c r="G3362" s="0" t="n">
        <v>0.079745</v>
      </c>
      <c r="H3362" s="0" t="n">
        <v>180000</v>
      </c>
    </row>
    <row r="3363" customFormat="false" ht="15" hidden="false" customHeight="false" outlineLevel="0" collapsed="false">
      <c r="A3363" s="0" t="n">
        <v>3361</v>
      </c>
      <c r="B3363" s="0" t="n">
        <v>5</v>
      </c>
      <c r="C3363" s="0" t="n">
        <v>141</v>
      </c>
      <c r="D3363" s="0" t="n">
        <v>0</v>
      </c>
      <c r="E3363" s="0" t="n">
        <v>0</v>
      </c>
      <c r="F3363" s="0" t="n">
        <v>0</v>
      </c>
      <c r="G3363" s="0" t="n">
        <v>0.100432</v>
      </c>
      <c r="H3363" s="0" t="n">
        <v>180000</v>
      </c>
    </row>
    <row r="3364" customFormat="false" ht="15" hidden="false" customHeight="false" outlineLevel="0" collapsed="false">
      <c r="A3364" s="0" t="n">
        <v>3362</v>
      </c>
      <c r="B3364" s="0" t="n">
        <v>5</v>
      </c>
      <c r="C3364" s="0" t="n">
        <v>141</v>
      </c>
      <c r="D3364" s="0" t="n">
        <v>1</v>
      </c>
      <c r="E3364" s="0" t="n">
        <v>0</v>
      </c>
      <c r="F3364" s="0" t="n">
        <v>0</v>
      </c>
      <c r="G3364" s="0" t="n">
        <v>0.125746</v>
      </c>
      <c r="H3364" s="0" t="n">
        <v>180000</v>
      </c>
    </row>
    <row r="3365" customFormat="false" ht="15" hidden="false" customHeight="false" outlineLevel="0" collapsed="false">
      <c r="A3365" s="0" t="n">
        <v>3363</v>
      </c>
      <c r="B3365" s="0" t="n">
        <v>5</v>
      </c>
      <c r="C3365" s="0" t="n">
        <v>141</v>
      </c>
      <c r="D3365" s="0" t="n">
        <v>2</v>
      </c>
      <c r="E3365" s="0" t="n">
        <v>0</v>
      </c>
      <c r="F3365" s="0" t="n">
        <v>0</v>
      </c>
      <c r="G3365" s="0" t="n">
        <v>0.118278</v>
      </c>
      <c r="H3365" s="0" t="n">
        <v>180000</v>
      </c>
    </row>
    <row r="3366" customFormat="false" ht="15" hidden="false" customHeight="false" outlineLevel="0" collapsed="false">
      <c r="A3366" s="0" t="n">
        <v>3364</v>
      </c>
      <c r="B3366" s="0" t="n">
        <v>5</v>
      </c>
      <c r="C3366" s="0" t="n">
        <v>141</v>
      </c>
      <c r="D3366" s="0" t="n">
        <v>3</v>
      </c>
      <c r="E3366" s="0" t="n">
        <v>0</v>
      </c>
      <c r="F3366" s="0" t="n">
        <v>0</v>
      </c>
      <c r="G3366" s="0" t="n">
        <v>0.106916</v>
      </c>
      <c r="H3366" s="0" t="n">
        <v>180000</v>
      </c>
    </row>
    <row r="3367" customFormat="false" ht="15" hidden="false" customHeight="false" outlineLevel="0" collapsed="false">
      <c r="A3367" s="0" t="n">
        <v>3365</v>
      </c>
      <c r="B3367" s="0" t="n">
        <v>5</v>
      </c>
      <c r="C3367" s="0" t="n">
        <v>141</v>
      </c>
      <c r="D3367" s="0" t="n">
        <v>4</v>
      </c>
      <c r="E3367" s="0" t="n">
        <v>0</v>
      </c>
      <c r="F3367" s="0" t="n">
        <v>0</v>
      </c>
      <c r="G3367" s="0" t="n">
        <v>0.128173</v>
      </c>
      <c r="H3367" s="0" t="n">
        <v>180000</v>
      </c>
    </row>
    <row r="3368" customFormat="false" ht="15" hidden="false" customHeight="false" outlineLevel="0" collapsed="false">
      <c r="A3368" s="0" t="n">
        <v>3366</v>
      </c>
      <c r="B3368" s="0" t="n">
        <v>5</v>
      </c>
      <c r="C3368" s="0" t="n">
        <v>141</v>
      </c>
      <c r="D3368" s="0" t="n">
        <v>5</v>
      </c>
      <c r="E3368" s="0" t="n">
        <v>0</v>
      </c>
      <c r="F3368" s="0" t="n">
        <v>0</v>
      </c>
      <c r="G3368" s="0" t="n">
        <v>0.120933</v>
      </c>
      <c r="H3368" s="0" t="n">
        <v>180000</v>
      </c>
    </row>
    <row r="3369" customFormat="false" ht="15" hidden="false" customHeight="false" outlineLevel="0" collapsed="false">
      <c r="A3369" s="0" t="n">
        <v>3367</v>
      </c>
      <c r="B3369" s="0" t="n">
        <v>5</v>
      </c>
      <c r="C3369" s="0" t="n">
        <v>141</v>
      </c>
      <c r="D3369" s="0" t="n">
        <v>6</v>
      </c>
      <c r="E3369" s="0" t="n">
        <v>0</v>
      </c>
      <c r="F3369" s="0" t="n">
        <v>0.13224</v>
      </c>
      <c r="G3369" s="0" t="n">
        <v>0.121566</v>
      </c>
      <c r="H3369" s="0" t="n">
        <v>180000</v>
      </c>
    </row>
    <row r="3370" customFormat="false" ht="15" hidden="false" customHeight="false" outlineLevel="0" collapsed="false">
      <c r="A3370" s="0" t="n">
        <v>3368</v>
      </c>
      <c r="B3370" s="0" t="n">
        <v>5</v>
      </c>
      <c r="C3370" s="0" t="n">
        <v>141</v>
      </c>
      <c r="D3370" s="0" t="n">
        <v>7</v>
      </c>
      <c r="E3370" s="0" t="n">
        <v>1</v>
      </c>
      <c r="F3370" s="0" t="n">
        <v>0.451773</v>
      </c>
      <c r="G3370" s="0" t="n">
        <v>0.196956</v>
      </c>
      <c r="H3370" s="0" t="n">
        <v>179800</v>
      </c>
    </row>
    <row r="3371" customFormat="false" ht="15" hidden="false" customHeight="false" outlineLevel="0" collapsed="false">
      <c r="A3371" s="0" t="n">
        <v>3369</v>
      </c>
      <c r="B3371" s="0" t="n">
        <v>5</v>
      </c>
      <c r="C3371" s="0" t="n">
        <v>141</v>
      </c>
      <c r="D3371" s="0" t="n">
        <v>8</v>
      </c>
      <c r="E3371" s="0" t="n">
        <v>1</v>
      </c>
      <c r="F3371" s="0" t="n">
        <v>0.810621</v>
      </c>
      <c r="G3371" s="0" t="n">
        <v>0.307758</v>
      </c>
      <c r="H3371" s="0" t="n">
        <v>179600</v>
      </c>
    </row>
    <row r="3372" customFormat="false" ht="15" hidden="false" customHeight="false" outlineLevel="0" collapsed="false">
      <c r="A3372" s="0" t="n">
        <v>3370</v>
      </c>
      <c r="B3372" s="0" t="n">
        <v>5</v>
      </c>
      <c r="C3372" s="0" t="n">
        <v>141</v>
      </c>
      <c r="D3372" s="0" t="n">
        <v>9</v>
      </c>
      <c r="E3372" s="0" t="n">
        <v>0</v>
      </c>
      <c r="F3372" s="0" t="n">
        <v>1</v>
      </c>
      <c r="G3372" s="0" t="n">
        <v>0.402225</v>
      </c>
      <c r="H3372" s="0" t="n">
        <v>179600</v>
      </c>
    </row>
    <row r="3373" customFormat="false" ht="15" hidden="false" customHeight="false" outlineLevel="0" collapsed="false">
      <c r="A3373" s="0" t="n">
        <v>3371</v>
      </c>
      <c r="B3373" s="0" t="n">
        <v>5</v>
      </c>
      <c r="C3373" s="0" t="n">
        <v>141</v>
      </c>
      <c r="D3373" s="0" t="n">
        <v>10</v>
      </c>
      <c r="E3373" s="0" t="n">
        <v>0</v>
      </c>
      <c r="F3373" s="0" t="n">
        <v>1</v>
      </c>
      <c r="G3373" s="0" t="n">
        <v>0.363198</v>
      </c>
      <c r="H3373" s="0" t="n">
        <v>179600</v>
      </c>
    </row>
    <row r="3374" customFormat="false" ht="15" hidden="false" customHeight="false" outlineLevel="0" collapsed="false">
      <c r="A3374" s="0" t="n">
        <v>3372</v>
      </c>
      <c r="B3374" s="0" t="n">
        <v>5</v>
      </c>
      <c r="C3374" s="0" t="n">
        <v>141</v>
      </c>
      <c r="D3374" s="0" t="n">
        <v>11</v>
      </c>
      <c r="E3374" s="0" t="n">
        <v>0</v>
      </c>
      <c r="F3374" s="0" t="n">
        <v>1</v>
      </c>
      <c r="G3374" s="0" t="n">
        <v>0.343288</v>
      </c>
      <c r="H3374" s="0" t="n">
        <v>179600</v>
      </c>
    </row>
    <row r="3375" customFormat="false" ht="15" hidden="false" customHeight="false" outlineLevel="0" collapsed="false">
      <c r="A3375" s="0" t="n">
        <v>3373</v>
      </c>
      <c r="B3375" s="0" t="n">
        <v>5</v>
      </c>
      <c r="C3375" s="0" t="n">
        <v>141</v>
      </c>
      <c r="D3375" s="0" t="n">
        <v>12</v>
      </c>
      <c r="E3375" s="0" t="n">
        <v>0</v>
      </c>
      <c r="F3375" s="0" t="n">
        <v>1</v>
      </c>
      <c r="G3375" s="0" t="n">
        <v>0.419954</v>
      </c>
      <c r="H3375" s="0" t="n">
        <v>179600</v>
      </c>
    </row>
    <row r="3376" customFormat="false" ht="15" hidden="false" customHeight="false" outlineLevel="0" collapsed="false">
      <c r="A3376" s="0" t="n">
        <v>3374</v>
      </c>
      <c r="B3376" s="0" t="n">
        <v>5</v>
      </c>
      <c r="C3376" s="0" t="n">
        <v>141</v>
      </c>
      <c r="D3376" s="0" t="n">
        <v>13</v>
      </c>
      <c r="E3376" s="0" t="n">
        <v>0</v>
      </c>
      <c r="F3376" s="0" t="n">
        <v>1</v>
      </c>
      <c r="G3376" s="0" t="n">
        <v>0.514308</v>
      </c>
      <c r="H3376" s="0" t="n">
        <v>179600</v>
      </c>
    </row>
    <row r="3377" customFormat="false" ht="15" hidden="false" customHeight="false" outlineLevel="0" collapsed="false">
      <c r="A3377" s="0" t="n">
        <v>3375</v>
      </c>
      <c r="B3377" s="0" t="n">
        <v>5</v>
      </c>
      <c r="C3377" s="0" t="n">
        <v>141</v>
      </c>
      <c r="D3377" s="0" t="n">
        <v>14</v>
      </c>
      <c r="E3377" s="0" t="n">
        <v>0</v>
      </c>
      <c r="F3377" s="0" t="n">
        <v>1</v>
      </c>
      <c r="G3377" s="0" t="n">
        <v>0.395053</v>
      </c>
      <c r="H3377" s="0" t="n">
        <v>179600</v>
      </c>
    </row>
    <row r="3378" customFormat="false" ht="15" hidden="false" customHeight="false" outlineLevel="0" collapsed="false">
      <c r="A3378" s="0" t="n">
        <v>3376</v>
      </c>
      <c r="B3378" s="0" t="n">
        <v>5</v>
      </c>
      <c r="C3378" s="0" t="n">
        <v>141</v>
      </c>
      <c r="D3378" s="0" t="n">
        <v>15</v>
      </c>
      <c r="E3378" s="0" t="n">
        <v>0</v>
      </c>
      <c r="F3378" s="0" t="n">
        <v>1</v>
      </c>
      <c r="G3378" s="0" t="n">
        <v>0.345253</v>
      </c>
      <c r="H3378" s="0" t="n">
        <v>179600</v>
      </c>
    </row>
    <row r="3379" customFormat="false" ht="15" hidden="false" customHeight="false" outlineLevel="0" collapsed="false">
      <c r="A3379" s="0" t="n">
        <v>3377</v>
      </c>
      <c r="B3379" s="0" t="n">
        <v>5</v>
      </c>
      <c r="C3379" s="0" t="n">
        <v>141</v>
      </c>
      <c r="D3379" s="0" t="n">
        <v>16</v>
      </c>
      <c r="E3379" s="0" t="n">
        <v>0</v>
      </c>
      <c r="F3379" s="0" t="n">
        <v>0.810621</v>
      </c>
      <c r="G3379" s="0" t="n">
        <v>0.44685</v>
      </c>
      <c r="H3379" s="0" t="n">
        <v>179600</v>
      </c>
    </row>
    <row r="3380" customFormat="false" ht="15" hidden="false" customHeight="false" outlineLevel="0" collapsed="false">
      <c r="A3380" s="0" t="n">
        <v>3378</v>
      </c>
      <c r="B3380" s="0" t="n">
        <v>5</v>
      </c>
      <c r="C3380" s="0" t="n">
        <v>141</v>
      </c>
      <c r="D3380" s="0" t="n">
        <v>17</v>
      </c>
      <c r="E3380" s="0" t="n">
        <v>0</v>
      </c>
      <c r="F3380" s="0" t="n">
        <v>0.451773</v>
      </c>
      <c r="G3380" s="0" t="n">
        <v>0.761895</v>
      </c>
      <c r="H3380" s="0" t="n">
        <v>179600</v>
      </c>
    </row>
    <row r="3381" customFormat="false" ht="15" hidden="false" customHeight="false" outlineLevel="0" collapsed="false">
      <c r="A3381" s="0" t="n">
        <v>3379</v>
      </c>
      <c r="B3381" s="0" t="n">
        <v>5</v>
      </c>
      <c r="C3381" s="0" t="n">
        <v>141</v>
      </c>
      <c r="D3381" s="0" t="n">
        <v>18</v>
      </c>
      <c r="E3381" s="0" t="n">
        <v>0</v>
      </c>
      <c r="F3381" s="0" t="n">
        <v>0.13224</v>
      </c>
      <c r="G3381" s="0" t="n">
        <v>0.516677</v>
      </c>
      <c r="H3381" s="0" t="n">
        <v>179600</v>
      </c>
    </row>
    <row r="3382" customFormat="false" ht="15" hidden="false" customHeight="false" outlineLevel="0" collapsed="false">
      <c r="A3382" s="0" t="n">
        <v>3380</v>
      </c>
      <c r="B3382" s="0" t="n">
        <v>5</v>
      </c>
      <c r="C3382" s="0" t="n">
        <v>141</v>
      </c>
      <c r="D3382" s="0" t="n">
        <v>19</v>
      </c>
      <c r="E3382" s="0" t="n">
        <v>1</v>
      </c>
      <c r="F3382" s="0" t="n">
        <v>0</v>
      </c>
      <c r="G3382" s="0" t="n">
        <v>0.670735</v>
      </c>
      <c r="H3382" s="0" t="n">
        <v>179400</v>
      </c>
    </row>
    <row r="3383" customFormat="false" ht="15" hidden="false" customHeight="false" outlineLevel="0" collapsed="false">
      <c r="A3383" s="0" t="n">
        <v>3381</v>
      </c>
      <c r="B3383" s="0" t="n">
        <v>5</v>
      </c>
      <c r="C3383" s="0" t="n">
        <v>141</v>
      </c>
      <c r="D3383" s="0" t="n">
        <v>20</v>
      </c>
      <c r="E3383" s="0" t="n">
        <v>1</v>
      </c>
      <c r="F3383" s="0" t="n">
        <v>0</v>
      </c>
      <c r="G3383" s="0" t="n">
        <v>0.887139</v>
      </c>
      <c r="H3383" s="0" t="n">
        <v>179200</v>
      </c>
    </row>
    <row r="3384" customFormat="false" ht="15" hidden="false" customHeight="false" outlineLevel="0" collapsed="false">
      <c r="A3384" s="0" t="n">
        <v>3382</v>
      </c>
      <c r="B3384" s="0" t="n">
        <v>5</v>
      </c>
      <c r="C3384" s="0" t="n">
        <v>141</v>
      </c>
      <c r="D3384" s="0" t="n">
        <v>21</v>
      </c>
      <c r="E3384" s="0" t="n">
        <v>0</v>
      </c>
      <c r="F3384" s="0" t="n">
        <v>0</v>
      </c>
      <c r="G3384" s="0" t="n">
        <v>0.812506</v>
      </c>
      <c r="H3384" s="0" t="n">
        <v>179200</v>
      </c>
    </row>
    <row r="3385" customFormat="false" ht="15" hidden="false" customHeight="false" outlineLevel="0" collapsed="false">
      <c r="A3385" s="0" t="n">
        <v>3383</v>
      </c>
      <c r="B3385" s="0" t="n">
        <v>5</v>
      </c>
      <c r="C3385" s="0" t="n">
        <v>141</v>
      </c>
      <c r="D3385" s="0" t="n">
        <v>22</v>
      </c>
      <c r="E3385" s="0" t="n">
        <v>0</v>
      </c>
      <c r="F3385" s="0" t="n">
        <v>0</v>
      </c>
      <c r="G3385" s="0" t="n">
        <v>0.652157</v>
      </c>
      <c r="H3385" s="0" t="n">
        <v>179200</v>
      </c>
    </row>
    <row r="3386" customFormat="false" ht="15" hidden="false" customHeight="false" outlineLevel="0" collapsed="false">
      <c r="A3386" s="0" t="n">
        <v>3384</v>
      </c>
      <c r="B3386" s="0" t="n">
        <v>5</v>
      </c>
      <c r="C3386" s="0" t="n">
        <v>141</v>
      </c>
      <c r="D3386" s="0" t="n">
        <v>23</v>
      </c>
      <c r="E3386" s="0" t="n">
        <v>0</v>
      </c>
      <c r="F3386" s="0" t="n">
        <v>0</v>
      </c>
      <c r="G3386" s="0" t="n">
        <v>0.517085</v>
      </c>
      <c r="H3386" s="0" t="n">
        <v>179200</v>
      </c>
    </row>
    <row r="3387" customFormat="false" ht="15" hidden="false" customHeight="false" outlineLevel="0" collapsed="false">
      <c r="A3387" s="0" t="n">
        <v>3385</v>
      </c>
      <c r="B3387" s="0" t="n">
        <v>5</v>
      </c>
      <c r="C3387" s="0" t="n">
        <v>142</v>
      </c>
      <c r="D3387" s="0" t="n">
        <v>0</v>
      </c>
      <c r="E3387" s="0" t="n">
        <v>0</v>
      </c>
      <c r="F3387" s="0" t="n">
        <v>0</v>
      </c>
      <c r="G3387" s="0" t="n">
        <v>0.380266</v>
      </c>
      <c r="H3387" s="0" t="n">
        <v>179200</v>
      </c>
    </row>
    <row r="3388" customFormat="false" ht="15" hidden="false" customHeight="false" outlineLevel="0" collapsed="false">
      <c r="A3388" s="0" t="n">
        <v>3386</v>
      </c>
      <c r="B3388" s="0" t="n">
        <v>5</v>
      </c>
      <c r="C3388" s="0" t="n">
        <v>142</v>
      </c>
      <c r="D3388" s="0" t="n">
        <v>1</v>
      </c>
      <c r="E3388" s="0" t="n">
        <v>0</v>
      </c>
      <c r="F3388" s="0" t="n">
        <v>0</v>
      </c>
      <c r="G3388" s="0" t="n">
        <v>0.403311</v>
      </c>
      <c r="H3388" s="0" t="n">
        <v>179200</v>
      </c>
    </row>
    <row r="3389" customFormat="false" ht="15" hidden="false" customHeight="false" outlineLevel="0" collapsed="false">
      <c r="A3389" s="0" t="n">
        <v>3387</v>
      </c>
      <c r="B3389" s="0" t="n">
        <v>5</v>
      </c>
      <c r="C3389" s="0" t="n">
        <v>142</v>
      </c>
      <c r="D3389" s="0" t="n">
        <v>2</v>
      </c>
      <c r="E3389" s="0" t="n">
        <v>0</v>
      </c>
      <c r="F3389" s="0" t="n">
        <v>0</v>
      </c>
      <c r="G3389" s="0" t="n">
        <v>0.336892</v>
      </c>
      <c r="H3389" s="0" t="n">
        <v>179200</v>
      </c>
    </row>
    <row r="3390" customFormat="false" ht="15" hidden="false" customHeight="false" outlineLevel="0" collapsed="false">
      <c r="A3390" s="0" t="n">
        <v>3388</v>
      </c>
      <c r="B3390" s="0" t="n">
        <v>5</v>
      </c>
      <c r="C3390" s="0" t="n">
        <v>142</v>
      </c>
      <c r="D3390" s="0" t="n">
        <v>3</v>
      </c>
      <c r="E3390" s="0" t="n">
        <v>0</v>
      </c>
      <c r="F3390" s="0" t="n">
        <v>0</v>
      </c>
      <c r="G3390" s="0" t="n">
        <v>0.334731</v>
      </c>
      <c r="H3390" s="0" t="n">
        <v>179200</v>
      </c>
    </row>
    <row r="3391" customFormat="false" ht="15" hidden="false" customHeight="false" outlineLevel="0" collapsed="false">
      <c r="A3391" s="0" t="n">
        <v>3389</v>
      </c>
      <c r="B3391" s="0" t="n">
        <v>5</v>
      </c>
      <c r="C3391" s="0" t="n">
        <v>142</v>
      </c>
      <c r="D3391" s="0" t="n">
        <v>4</v>
      </c>
      <c r="E3391" s="0" t="n">
        <v>0</v>
      </c>
      <c r="F3391" s="0" t="n">
        <v>0</v>
      </c>
      <c r="G3391" s="0" t="n">
        <v>0.287515</v>
      </c>
      <c r="H3391" s="0" t="n">
        <v>179200</v>
      </c>
    </row>
    <row r="3392" customFormat="false" ht="15" hidden="false" customHeight="false" outlineLevel="0" collapsed="false">
      <c r="A3392" s="0" t="n">
        <v>3390</v>
      </c>
      <c r="B3392" s="0" t="n">
        <v>5</v>
      </c>
      <c r="C3392" s="0" t="n">
        <v>142</v>
      </c>
      <c r="D3392" s="0" t="n">
        <v>5</v>
      </c>
      <c r="E3392" s="0" t="n">
        <v>0</v>
      </c>
      <c r="F3392" s="0" t="n">
        <v>0</v>
      </c>
      <c r="G3392" s="0" t="n">
        <v>0.299023</v>
      </c>
      <c r="H3392" s="0" t="n">
        <v>179200</v>
      </c>
    </row>
    <row r="3393" customFormat="false" ht="15" hidden="false" customHeight="false" outlineLevel="0" collapsed="false">
      <c r="A3393" s="0" t="n">
        <v>3391</v>
      </c>
      <c r="B3393" s="0" t="n">
        <v>5</v>
      </c>
      <c r="C3393" s="0" t="n">
        <v>142</v>
      </c>
      <c r="D3393" s="0" t="n">
        <v>6</v>
      </c>
      <c r="E3393" s="0" t="n">
        <v>0</v>
      </c>
      <c r="F3393" s="0" t="n">
        <v>0.097312</v>
      </c>
      <c r="G3393" s="0" t="n">
        <v>0.250647</v>
      </c>
      <c r="H3393" s="0" t="n">
        <v>179200</v>
      </c>
    </row>
    <row r="3394" customFormat="false" ht="15" hidden="false" customHeight="false" outlineLevel="0" collapsed="false">
      <c r="A3394" s="0" t="n">
        <v>3392</v>
      </c>
      <c r="B3394" s="0" t="n">
        <v>5</v>
      </c>
      <c r="C3394" s="0" t="n">
        <v>142</v>
      </c>
      <c r="D3394" s="0" t="n">
        <v>7</v>
      </c>
      <c r="E3394" s="0" t="n">
        <v>1</v>
      </c>
      <c r="F3394" s="0" t="n">
        <v>0.332447</v>
      </c>
      <c r="G3394" s="0" t="n">
        <v>0.217482</v>
      </c>
      <c r="H3394" s="0" t="n">
        <v>179000</v>
      </c>
    </row>
    <row r="3395" customFormat="false" ht="15" hidden="false" customHeight="false" outlineLevel="0" collapsed="false">
      <c r="A3395" s="0" t="n">
        <v>3393</v>
      </c>
      <c r="B3395" s="0" t="n">
        <v>5</v>
      </c>
      <c r="C3395" s="0" t="n">
        <v>142</v>
      </c>
      <c r="D3395" s="0" t="n">
        <v>8</v>
      </c>
      <c r="E3395" s="0" t="n">
        <v>1</v>
      </c>
      <c r="F3395" s="0" t="n">
        <v>0.596513</v>
      </c>
      <c r="G3395" s="0" t="n">
        <v>0.329582</v>
      </c>
      <c r="H3395" s="0" t="n">
        <v>178800</v>
      </c>
    </row>
    <row r="3396" customFormat="false" ht="15" hidden="false" customHeight="false" outlineLevel="0" collapsed="false">
      <c r="A3396" s="0" t="n">
        <v>3394</v>
      </c>
      <c r="B3396" s="0" t="n">
        <v>5</v>
      </c>
      <c r="C3396" s="0" t="n">
        <v>142</v>
      </c>
      <c r="D3396" s="0" t="n">
        <v>9</v>
      </c>
      <c r="E3396" s="0" t="n">
        <v>0</v>
      </c>
      <c r="F3396" s="0" t="n">
        <v>0.846463</v>
      </c>
      <c r="G3396" s="0" t="n">
        <v>0.443636</v>
      </c>
      <c r="H3396" s="0" t="n">
        <v>178800</v>
      </c>
    </row>
    <row r="3397" customFormat="false" ht="15" hidden="false" customHeight="false" outlineLevel="0" collapsed="false">
      <c r="A3397" s="0" t="n">
        <v>3395</v>
      </c>
      <c r="B3397" s="0" t="n">
        <v>5</v>
      </c>
      <c r="C3397" s="0" t="n">
        <v>142</v>
      </c>
      <c r="D3397" s="0" t="n">
        <v>10</v>
      </c>
      <c r="E3397" s="0" t="n">
        <v>0</v>
      </c>
      <c r="F3397" s="0" t="n">
        <v>1</v>
      </c>
      <c r="G3397" s="0" t="n">
        <v>0.340793</v>
      </c>
      <c r="H3397" s="0" t="n">
        <v>178800</v>
      </c>
    </row>
    <row r="3398" customFormat="false" ht="15" hidden="false" customHeight="false" outlineLevel="0" collapsed="false">
      <c r="A3398" s="0" t="n">
        <v>3396</v>
      </c>
      <c r="B3398" s="0" t="n">
        <v>5</v>
      </c>
      <c r="C3398" s="0" t="n">
        <v>142</v>
      </c>
      <c r="D3398" s="0" t="n">
        <v>11</v>
      </c>
      <c r="E3398" s="0" t="n">
        <v>0</v>
      </c>
      <c r="F3398" s="0" t="n">
        <v>1</v>
      </c>
      <c r="G3398" s="0" t="n">
        <v>0.410058</v>
      </c>
      <c r="H3398" s="0" t="n">
        <v>178800</v>
      </c>
    </row>
    <row r="3399" customFormat="false" ht="15" hidden="false" customHeight="false" outlineLevel="0" collapsed="false">
      <c r="A3399" s="0" t="n">
        <v>3397</v>
      </c>
      <c r="B3399" s="0" t="n">
        <v>5</v>
      </c>
      <c r="C3399" s="0" t="n">
        <v>142</v>
      </c>
      <c r="D3399" s="0" t="n">
        <v>12</v>
      </c>
      <c r="E3399" s="0" t="n">
        <v>0</v>
      </c>
      <c r="F3399" s="0" t="n">
        <v>1</v>
      </c>
      <c r="G3399" s="0" t="n">
        <v>0.332308</v>
      </c>
      <c r="H3399" s="0" t="n">
        <v>178800</v>
      </c>
    </row>
    <row r="3400" customFormat="false" ht="15" hidden="false" customHeight="false" outlineLevel="0" collapsed="false">
      <c r="A3400" s="0" t="n">
        <v>3398</v>
      </c>
      <c r="B3400" s="0" t="n">
        <v>5</v>
      </c>
      <c r="C3400" s="0" t="n">
        <v>142</v>
      </c>
      <c r="D3400" s="0" t="n">
        <v>13</v>
      </c>
      <c r="E3400" s="0" t="n">
        <v>0</v>
      </c>
      <c r="F3400" s="0" t="n">
        <v>1</v>
      </c>
      <c r="G3400" s="0" t="n">
        <v>0.456854</v>
      </c>
      <c r="H3400" s="0" t="n">
        <v>178800</v>
      </c>
    </row>
    <row r="3401" customFormat="false" ht="15" hidden="false" customHeight="false" outlineLevel="0" collapsed="false">
      <c r="A3401" s="0" t="n">
        <v>3399</v>
      </c>
      <c r="B3401" s="0" t="n">
        <v>5</v>
      </c>
      <c r="C3401" s="0" t="n">
        <v>142</v>
      </c>
      <c r="D3401" s="0" t="n">
        <v>14</v>
      </c>
      <c r="E3401" s="0" t="n">
        <v>0</v>
      </c>
      <c r="F3401" s="0" t="n">
        <v>1</v>
      </c>
      <c r="G3401" s="0" t="n">
        <v>0.476556</v>
      </c>
      <c r="H3401" s="0" t="n">
        <v>178800</v>
      </c>
    </row>
    <row r="3402" customFormat="false" ht="15" hidden="false" customHeight="false" outlineLevel="0" collapsed="false">
      <c r="A3402" s="0" t="n">
        <v>3400</v>
      </c>
      <c r="B3402" s="0" t="n">
        <v>5</v>
      </c>
      <c r="C3402" s="0" t="n">
        <v>142</v>
      </c>
      <c r="D3402" s="0" t="n">
        <v>15</v>
      </c>
      <c r="E3402" s="0" t="n">
        <v>0</v>
      </c>
      <c r="F3402" s="0" t="n">
        <v>0.846463</v>
      </c>
      <c r="G3402" s="0" t="n">
        <v>0.575148</v>
      </c>
      <c r="H3402" s="0" t="n">
        <v>178800</v>
      </c>
    </row>
    <row r="3403" customFormat="false" ht="15" hidden="false" customHeight="false" outlineLevel="0" collapsed="false">
      <c r="A3403" s="0" t="n">
        <v>3401</v>
      </c>
      <c r="B3403" s="0" t="n">
        <v>5</v>
      </c>
      <c r="C3403" s="0" t="n">
        <v>142</v>
      </c>
      <c r="D3403" s="0" t="n">
        <v>16</v>
      </c>
      <c r="E3403" s="0" t="n">
        <v>0</v>
      </c>
      <c r="F3403" s="0" t="n">
        <v>0.596513</v>
      </c>
      <c r="G3403" s="0" t="n">
        <v>0.443712</v>
      </c>
      <c r="H3403" s="0" t="n">
        <v>178800</v>
      </c>
    </row>
    <row r="3404" customFormat="false" ht="15" hidden="false" customHeight="false" outlineLevel="0" collapsed="false">
      <c r="A3404" s="0" t="n">
        <v>3402</v>
      </c>
      <c r="B3404" s="0" t="n">
        <v>5</v>
      </c>
      <c r="C3404" s="0" t="n">
        <v>142</v>
      </c>
      <c r="D3404" s="0" t="n">
        <v>17</v>
      </c>
      <c r="E3404" s="0" t="n">
        <v>0</v>
      </c>
      <c r="F3404" s="0" t="n">
        <v>0.332447</v>
      </c>
      <c r="G3404" s="0" t="n">
        <v>0.433543</v>
      </c>
      <c r="H3404" s="0" t="n">
        <v>178800</v>
      </c>
    </row>
    <row r="3405" customFormat="false" ht="15" hidden="false" customHeight="false" outlineLevel="0" collapsed="false">
      <c r="A3405" s="0" t="n">
        <v>3403</v>
      </c>
      <c r="B3405" s="0" t="n">
        <v>5</v>
      </c>
      <c r="C3405" s="0" t="n">
        <v>142</v>
      </c>
      <c r="D3405" s="0" t="n">
        <v>18</v>
      </c>
      <c r="E3405" s="0" t="n">
        <v>0</v>
      </c>
      <c r="F3405" s="0" t="n">
        <v>0.097312</v>
      </c>
      <c r="G3405" s="0" t="n">
        <v>0.360122</v>
      </c>
      <c r="H3405" s="0" t="n">
        <v>178800</v>
      </c>
    </row>
    <row r="3406" customFormat="false" ht="15" hidden="false" customHeight="false" outlineLevel="0" collapsed="false">
      <c r="A3406" s="0" t="n">
        <v>3404</v>
      </c>
      <c r="B3406" s="0" t="n">
        <v>5</v>
      </c>
      <c r="C3406" s="0" t="n">
        <v>142</v>
      </c>
      <c r="D3406" s="0" t="n">
        <v>19</v>
      </c>
      <c r="E3406" s="0" t="n">
        <v>1</v>
      </c>
      <c r="F3406" s="0" t="n">
        <v>0</v>
      </c>
      <c r="G3406" s="0" t="n">
        <v>0.401621</v>
      </c>
      <c r="H3406" s="0" t="n">
        <v>178600</v>
      </c>
    </row>
    <row r="3407" customFormat="false" ht="15" hidden="false" customHeight="false" outlineLevel="0" collapsed="false">
      <c r="A3407" s="0" t="n">
        <v>3405</v>
      </c>
      <c r="B3407" s="0" t="n">
        <v>5</v>
      </c>
      <c r="C3407" s="0" t="n">
        <v>142</v>
      </c>
      <c r="D3407" s="0" t="n">
        <v>20</v>
      </c>
      <c r="E3407" s="0" t="n">
        <v>1</v>
      </c>
      <c r="F3407" s="0" t="n">
        <v>0</v>
      </c>
      <c r="G3407" s="0" t="n">
        <v>0.380668</v>
      </c>
      <c r="H3407" s="0" t="n">
        <v>178400</v>
      </c>
    </row>
    <row r="3408" customFormat="false" ht="15" hidden="false" customHeight="false" outlineLevel="0" collapsed="false">
      <c r="A3408" s="0" t="n">
        <v>3406</v>
      </c>
      <c r="B3408" s="0" t="n">
        <v>5</v>
      </c>
      <c r="C3408" s="0" t="n">
        <v>142</v>
      </c>
      <c r="D3408" s="0" t="n">
        <v>21</v>
      </c>
      <c r="E3408" s="0" t="n">
        <v>0</v>
      </c>
      <c r="F3408" s="0" t="n">
        <v>0</v>
      </c>
      <c r="G3408" s="0" t="n">
        <v>0.256768</v>
      </c>
      <c r="H3408" s="0" t="n">
        <v>178400</v>
      </c>
    </row>
    <row r="3409" customFormat="false" ht="15" hidden="false" customHeight="false" outlineLevel="0" collapsed="false">
      <c r="A3409" s="0" t="n">
        <v>3407</v>
      </c>
      <c r="B3409" s="0" t="n">
        <v>5</v>
      </c>
      <c r="C3409" s="0" t="n">
        <v>142</v>
      </c>
      <c r="D3409" s="0" t="n">
        <v>22</v>
      </c>
      <c r="E3409" s="0" t="n">
        <v>0</v>
      </c>
      <c r="F3409" s="0" t="n">
        <v>0</v>
      </c>
      <c r="G3409" s="0" t="n">
        <v>0.20405</v>
      </c>
      <c r="H3409" s="0" t="n">
        <v>178400</v>
      </c>
    </row>
    <row r="3410" customFormat="false" ht="15" hidden="false" customHeight="false" outlineLevel="0" collapsed="false">
      <c r="A3410" s="0" t="n">
        <v>3408</v>
      </c>
      <c r="B3410" s="0" t="n">
        <v>5</v>
      </c>
      <c r="C3410" s="0" t="n">
        <v>142</v>
      </c>
      <c r="D3410" s="0" t="n">
        <v>23</v>
      </c>
      <c r="E3410" s="0" t="n">
        <v>0</v>
      </c>
      <c r="F3410" s="0" t="n">
        <v>0</v>
      </c>
      <c r="G3410" s="0" t="n">
        <v>0.192394</v>
      </c>
      <c r="H3410" s="0" t="n">
        <v>178400</v>
      </c>
    </row>
    <row r="3411" customFormat="false" ht="15" hidden="false" customHeight="false" outlineLevel="0" collapsed="false">
      <c r="A3411" s="0" t="n">
        <v>3409</v>
      </c>
      <c r="B3411" s="0" t="n">
        <v>5</v>
      </c>
      <c r="C3411" s="0" t="n">
        <v>143</v>
      </c>
      <c r="D3411" s="0" t="n">
        <v>0</v>
      </c>
      <c r="E3411" s="0" t="n">
        <v>0</v>
      </c>
      <c r="F3411" s="0" t="n">
        <v>0</v>
      </c>
      <c r="G3411" s="0" t="n">
        <v>0.210623</v>
      </c>
      <c r="H3411" s="0" t="n">
        <v>178400</v>
      </c>
    </row>
    <row r="3412" customFormat="false" ht="15" hidden="false" customHeight="false" outlineLevel="0" collapsed="false">
      <c r="A3412" s="0" t="n">
        <v>3410</v>
      </c>
      <c r="B3412" s="0" t="n">
        <v>5</v>
      </c>
      <c r="C3412" s="0" t="n">
        <v>143</v>
      </c>
      <c r="D3412" s="0" t="n">
        <v>1</v>
      </c>
      <c r="E3412" s="0" t="n">
        <v>0</v>
      </c>
      <c r="F3412" s="0" t="n">
        <v>0</v>
      </c>
      <c r="G3412" s="0" t="n">
        <v>0.23425</v>
      </c>
      <c r="H3412" s="0" t="n">
        <v>178400</v>
      </c>
    </row>
    <row r="3413" customFormat="false" ht="15" hidden="false" customHeight="false" outlineLevel="0" collapsed="false">
      <c r="A3413" s="0" t="n">
        <v>3411</v>
      </c>
      <c r="B3413" s="0" t="n">
        <v>5</v>
      </c>
      <c r="C3413" s="0" t="n">
        <v>143</v>
      </c>
      <c r="D3413" s="0" t="n">
        <v>2</v>
      </c>
      <c r="E3413" s="0" t="n">
        <v>0</v>
      </c>
      <c r="F3413" s="0" t="n">
        <v>0</v>
      </c>
      <c r="G3413" s="0" t="n">
        <v>0.271591</v>
      </c>
      <c r="H3413" s="0" t="n">
        <v>178400</v>
      </c>
    </row>
    <row r="3414" customFormat="false" ht="15" hidden="false" customHeight="false" outlineLevel="0" collapsed="false">
      <c r="A3414" s="0" t="n">
        <v>3412</v>
      </c>
      <c r="B3414" s="0" t="n">
        <v>5</v>
      </c>
      <c r="C3414" s="0" t="n">
        <v>143</v>
      </c>
      <c r="D3414" s="0" t="n">
        <v>3</v>
      </c>
      <c r="E3414" s="0" t="n">
        <v>0</v>
      </c>
      <c r="F3414" s="0" t="n">
        <v>0</v>
      </c>
      <c r="G3414" s="0" t="n">
        <v>0.216343</v>
      </c>
      <c r="H3414" s="0" t="n">
        <v>178400</v>
      </c>
    </row>
    <row r="3415" customFormat="false" ht="15" hidden="false" customHeight="false" outlineLevel="0" collapsed="false">
      <c r="A3415" s="0" t="n">
        <v>3413</v>
      </c>
      <c r="B3415" s="0" t="n">
        <v>5</v>
      </c>
      <c r="C3415" s="0" t="n">
        <v>143</v>
      </c>
      <c r="D3415" s="0" t="n">
        <v>4</v>
      </c>
      <c r="E3415" s="0" t="n">
        <v>0</v>
      </c>
      <c r="F3415" s="0" t="n">
        <v>0</v>
      </c>
      <c r="G3415" s="0" t="n">
        <v>0.195612</v>
      </c>
      <c r="H3415" s="0" t="n">
        <v>178400</v>
      </c>
    </row>
    <row r="3416" customFormat="false" ht="15" hidden="false" customHeight="false" outlineLevel="0" collapsed="false">
      <c r="A3416" s="0" t="n">
        <v>3414</v>
      </c>
      <c r="B3416" s="0" t="n">
        <v>5</v>
      </c>
      <c r="C3416" s="0" t="n">
        <v>143</v>
      </c>
      <c r="D3416" s="0" t="n">
        <v>5</v>
      </c>
      <c r="E3416" s="0" t="n">
        <v>0</v>
      </c>
      <c r="F3416" s="0" t="n">
        <v>0</v>
      </c>
      <c r="G3416" s="0" t="n">
        <v>0.195467</v>
      </c>
      <c r="H3416" s="0" t="n">
        <v>178400</v>
      </c>
    </row>
    <row r="3417" customFormat="false" ht="15" hidden="false" customHeight="false" outlineLevel="0" collapsed="false">
      <c r="A3417" s="0" t="n">
        <v>3415</v>
      </c>
      <c r="B3417" s="0" t="n">
        <v>5</v>
      </c>
      <c r="C3417" s="0" t="n">
        <v>143</v>
      </c>
      <c r="D3417" s="0" t="n">
        <v>6</v>
      </c>
      <c r="E3417" s="0" t="n">
        <v>0</v>
      </c>
      <c r="F3417" s="0" t="n">
        <v>0.111351</v>
      </c>
      <c r="G3417" s="0" t="n">
        <v>0.25089</v>
      </c>
      <c r="H3417" s="0" t="n">
        <v>178400</v>
      </c>
    </row>
    <row r="3418" customFormat="false" ht="15" hidden="false" customHeight="false" outlineLevel="0" collapsed="false">
      <c r="A3418" s="0" t="n">
        <v>3416</v>
      </c>
      <c r="B3418" s="0" t="n">
        <v>5</v>
      </c>
      <c r="C3418" s="0" t="n">
        <v>143</v>
      </c>
      <c r="D3418" s="0" t="n">
        <v>7</v>
      </c>
      <c r="E3418" s="0" t="n">
        <v>1</v>
      </c>
      <c r="F3418" s="0" t="n">
        <v>0.380409</v>
      </c>
      <c r="G3418" s="0" t="n">
        <v>0.297211</v>
      </c>
      <c r="H3418" s="0" t="n">
        <v>178200</v>
      </c>
    </row>
    <row r="3419" customFormat="false" ht="15" hidden="false" customHeight="false" outlineLevel="0" collapsed="false">
      <c r="A3419" s="0" t="n">
        <v>3417</v>
      </c>
      <c r="B3419" s="0" t="n">
        <v>5</v>
      </c>
      <c r="C3419" s="0" t="n">
        <v>143</v>
      </c>
      <c r="D3419" s="0" t="n">
        <v>8</v>
      </c>
      <c r="E3419" s="0" t="n">
        <v>1</v>
      </c>
      <c r="F3419" s="0" t="n">
        <v>0.682572</v>
      </c>
      <c r="G3419" s="0" t="n">
        <v>0.178867</v>
      </c>
      <c r="H3419" s="0" t="n">
        <v>178000</v>
      </c>
    </row>
    <row r="3420" customFormat="false" ht="15" hidden="false" customHeight="false" outlineLevel="0" collapsed="false">
      <c r="A3420" s="0" t="n">
        <v>3418</v>
      </c>
      <c r="B3420" s="0" t="n">
        <v>5</v>
      </c>
      <c r="C3420" s="0" t="n">
        <v>143</v>
      </c>
      <c r="D3420" s="0" t="n">
        <v>9</v>
      </c>
      <c r="E3420" s="0" t="n">
        <v>0</v>
      </c>
      <c r="F3420" s="0" t="n">
        <v>0.968583</v>
      </c>
      <c r="G3420" s="0" t="n">
        <v>0.166601</v>
      </c>
      <c r="H3420" s="0" t="n">
        <v>178000</v>
      </c>
    </row>
    <row r="3421" customFormat="false" ht="15" hidden="false" customHeight="false" outlineLevel="0" collapsed="false">
      <c r="A3421" s="0" t="n">
        <v>3419</v>
      </c>
      <c r="B3421" s="0" t="n">
        <v>5</v>
      </c>
      <c r="C3421" s="0" t="n">
        <v>143</v>
      </c>
      <c r="D3421" s="0" t="n">
        <v>10</v>
      </c>
      <c r="E3421" s="0" t="n">
        <v>0</v>
      </c>
      <c r="F3421" s="0" t="n">
        <v>1</v>
      </c>
      <c r="G3421" s="0" t="n">
        <v>0.258771</v>
      </c>
      <c r="H3421" s="0" t="n">
        <v>178000</v>
      </c>
    </row>
    <row r="3422" customFormat="false" ht="15" hidden="false" customHeight="false" outlineLevel="0" collapsed="false">
      <c r="A3422" s="0" t="n">
        <v>3420</v>
      </c>
      <c r="B3422" s="0" t="n">
        <v>5</v>
      </c>
      <c r="C3422" s="0" t="n">
        <v>143</v>
      </c>
      <c r="D3422" s="0" t="n">
        <v>11</v>
      </c>
      <c r="E3422" s="0" t="n">
        <v>0</v>
      </c>
      <c r="F3422" s="0" t="n">
        <v>1</v>
      </c>
      <c r="G3422" s="0" t="n">
        <v>0.451626</v>
      </c>
      <c r="H3422" s="0" t="n">
        <v>178000</v>
      </c>
    </row>
    <row r="3423" customFormat="false" ht="15" hidden="false" customHeight="false" outlineLevel="0" collapsed="false">
      <c r="A3423" s="0" t="n">
        <v>3421</v>
      </c>
      <c r="B3423" s="0" t="n">
        <v>5</v>
      </c>
      <c r="C3423" s="0" t="n">
        <v>143</v>
      </c>
      <c r="D3423" s="0" t="n">
        <v>12</v>
      </c>
      <c r="E3423" s="0" t="n">
        <v>0</v>
      </c>
      <c r="F3423" s="0" t="n">
        <v>1</v>
      </c>
      <c r="G3423" s="0" t="n">
        <v>0.515008</v>
      </c>
      <c r="H3423" s="0" t="n">
        <v>178000</v>
      </c>
    </row>
    <row r="3424" customFormat="false" ht="15" hidden="false" customHeight="false" outlineLevel="0" collapsed="false">
      <c r="A3424" s="0" t="n">
        <v>3422</v>
      </c>
      <c r="B3424" s="0" t="n">
        <v>5</v>
      </c>
      <c r="C3424" s="0" t="n">
        <v>143</v>
      </c>
      <c r="D3424" s="0" t="n">
        <v>13</v>
      </c>
      <c r="E3424" s="0" t="n">
        <v>0</v>
      </c>
      <c r="F3424" s="0" t="n">
        <v>1</v>
      </c>
      <c r="G3424" s="0" t="n">
        <v>0.466112</v>
      </c>
      <c r="H3424" s="0" t="n">
        <v>178000</v>
      </c>
    </row>
    <row r="3425" customFormat="false" ht="15" hidden="false" customHeight="false" outlineLevel="0" collapsed="false">
      <c r="A3425" s="0" t="n">
        <v>3423</v>
      </c>
      <c r="B3425" s="0" t="n">
        <v>5</v>
      </c>
      <c r="C3425" s="0" t="n">
        <v>143</v>
      </c>
      <c r="D3425" s="0" t="n">
        <v>14</v>
      </c>
      <c r="E3425" s="0" t="n">
        <v>0</v>
      </c>
      <c r="F3425" s="0" t="n">
        <v>1</v>
      </c>
      <c r="G3425" s="0" t="n">
        <v>0.481834</v>
      </c>
      <c r="H3425" s="0" t="n">
        <v>178000</v>
      </c>
    </row>
    <row r="3426" customFormat="false" ht="15" hidden="false" customHeight="false" outlineLevel="0" collapsed="false">
      <c r="A3426" s="0" t="n">
        <v>3424</v>
      </c>
      <c r="B3426" s="0" t="n">
        <v>5</v>
      </c>
      <c r="C3426" s="0" t="n">
        <v>143</v>
      </c>
      <c r="D3426" s="0" t="n">
        <v>15</v>
      </c>
      <c r="E3426" s="0" t="n">
        <v>0</v>
      </c>
      <c r="F3426" s="0" t="n">
        <v>0.968583</v>
      </c>
      <c r="G3426" s="0" t="n">
        <v>0.737465</v>
      </c>
      <c r="H3426" s="0" t="n">
        <v>178000</v>
      </c>
    </row>
    <row r="3427" customFormat="false" ht="15" hidden="false" customHeight="false" outlineLevel="0" collapsed="false">
      <c r="A3427" s="0" t="n">
        <v>3425</v>
      </c>
      <c r="B3427" s="0" t="n">
        <v>5</v>
      </c>
      <c r="C3427" s="0" t="n">
        <v>143</v>
      </c>
      <c r="D3427" s="0" t="n">
        <v>16</v>
      </c>
      <c r="E3427" s="0" t="n">
        <v>0</v>
      </c>
      <c r="F3427" s="0" t="n">
        <v>0.682572</v>
      </c>
      <c r="G3427" s="0" t="n">
        <v>0.966316</v>
      </c>
      <c r="H3427" s="0" t="n">
        <v>178000</v>
      </c>
    </row>
    <row r="3428" customFormat="false" ht="15" hidden="false" customHeight="false" outlineLevel="0" collapsed="false">
      <c r="A3428" s="0" t="n">
        <v>3426</v>
      </c>
      <c r="B3428" s="0" t="n">
        <v>5</v>
      </c>
      <c r="C3428" s="0" t="n">
        <v>143</v>
      </c>
      <c r="D3428" s="0" t="n">
        <v>17</v>
      </c>
      <c r="E3428" s="0" t="n">
        <v>0</v>
      </c>
      <c r="F3428" s="0" t="n">
        <v>0.380409</v>
      </c>
      <c r="G3428" s="0" t="n">
        <v>0.873547</v>
      </c>
      <c r="H3428" s="0" t="n">
        <v>178000</v>
      </c>
    </row>
    <row r="3429" customFormat="false" ht="15" hidden="false" customHeight="false" outlineLevel="0" collapsed="false">
      <c r="A3429" s="0" t="n">
        <v>3427</v>
      </c>
      <c r="B3429" s="0" t="n">
        <v>5</v>
      </c>
      <c r="C3429" s="0" t="n">
        <v>143</v>
      </c>
      <c r="D3429" s="0" t="n">
        <v>18</v>
      </c>
      <c r="E3429" s="0" t="n">
        <v>0</v>
      </c>
      <c r="F3429" s="0" t="n">
        <v>0.111351</v>
      </c>
      <c r="G3429" s="0" t="n">
        <v>0.527447</v>
      </c>
      <c r="H3429" s="0" t="n">
        <v>178000</v>
      </c>
    </row>
    <row r="3430" customFormat="false" ht="15" hidden="false" customHeight="false" outlineLevel="0" collapsed="false">
      <c r="A3430" s="0" t="n">
        <v>3428</v>
      </c>
      <c r="B3430" s="0" t="n">
        <v>5</v>
      </c>
      <c r="C3430" s="0" t="n">
        <v>143</v>
      </c>
      <c r="D3430" s="0" t="n">
        <v>19</v>
      </c>
      <c r="E3430" s="0" t="n">
        <v>1</v>
      </c>
      <c r="F3430" s="0" t="n">
        <v>0</v>
      </c>
      <c r="G3430" s="0" t="n">
        <v>0.623336</v>
      </c>
      <c r="H3430" s="0" t="n">
        <v>177800</v>
      </c>
    </row>
    <row r="3431" customFormat="false" ht="15" hidden="false" customHeight="false" outlineLevel="0" collapsed="false">
      <c r="A3431" s="0" t="n">
        <v>3429</v>
      </c>
      <c r="B3431" s="0" t="n">
        <v>5</v>
      </c>
      <c r="C3431" s="0" t="n">
        <v>143</v>
      </c>
      <c r="D3431" s="0" t="n">
        <v>20</v>
      </c>
      <c r="E3431" s="0" t="n">
        <v>1</v>
      </c>
      <c r="F3431" s="0" t="n">
        <v>0</v>
      </c>
      <c r="G3431" s="0" t="n">
        <v>0.540745</v>
      </c>
      <c r="H3431" s="0" t="n">
        <v>177600</v>
      </c>
    </row>
    <row r="3432" customFormat="false" ht="15" hidden="false" customHeight="false" outlineLevel="0" collapsed="false">
      <c r="A3432" s="0" t="n">
        <v>3430</v>
      </c>
      <c r="B3432" s="0" t="n">
        <v>5</v>
      </c>
      <c r="C3432" s="0" t="n">
        <v>143</v>
      </c>
      <c r="D3432" s="0" t="n">
        <v>21</v>
      </c>
      <c r="E3432" s="0" t="n">
        <v>0</v>
      </c>
      <c r="F3432" s="0" t="n">
        <v>0</v>
      </c>
      <c r="G3432" s="0" t="n">
        <v>0.495078</v>
      </c>
      <c r="H3432" s="0" t="n">
        <v>177600</v>
      </c>
    </row>
    <row r="3433" customFormat="false" ht="15" hidden="false" customHeight="false" outlineLevel="0" collapsed="false">
      <c r="A3433" s="0" t="n">
        <v>3431</v>
      </c>
      <c r="B3433" s="0" t="n">
        <v>5</v>
      </c>
      <c r="C3433" s="0" t="n">
        <v>143</v>
      </c>
      <c r="D3433" s="0" t="n">
        <v>22</v>
      </c>
      <c r="E3433" s="0" t="n">
        <v>0</v>
      </c>
      <c r="F3433" s="0" t="n">
        <v>0</v>
      </c>
      <c r="G3433" s="0" t="n">
        <v>0.478352</v>
      </c>
      <c r="H3433" s="0" t="n">
        <v>177600</v>
      </c>
    </row>
    <row r="3434" customFormat="false" ht="15" hidden="false" customHeight="false" outlineLevel="0" collapsed="false">
      <c r="A3434" s="0" t="n">
        <v>3432</v>
      </c>
      <c r="B3434" s="0" t="n">
        <v>5</v>
      </c>
      <c r="C3434" s="0" t="n">
        <v>143</v>
      </c>
      <c r="D3434" s="0" t="n">
        <v>23</v>
      </c>
      <c r="E3434" s="0" t="n">
        <v>0</v>
      </c>
      <c r="F3434" s="0" t="n">
        <v>0</v>
      </c>
      <c r="G3434" s="0" t="n">
        <v>0.411413</v>
      </c>
      <c r="H3434" s="0" t="n">
        <v>177600</v>
      </c>
    </row>
    <row r="3435" customFormat="false" ht="15" hidden="false" customHeight="false" outlineLevel="0" collapsed="false">
      <c r="A3435" s="0" t="n">
        <v>3433</v>
      </c>
      <c r="B3435" s="0" t="n">
        <v>5</v>
      </c>
      <c r="C3435" s="0" t="n">
        <v>144</v>
      </c>
      <c r="D3435" s="0" t="n">
        <v>0</v>
      </c>
      <c r="E3435" s="0" t="n">
        <v>0</v>
      </c>
      <c r="F3435" s="0" t="n">
        <v>0</v>
      </c>
      <c r="G3435" s="0" t="n">
        <v>0.460886</v>
      </c>
      <c r="H3435" s="0" t="n">
        <v>177600</v>
      </c>
    </row>
    <row r="3436" customFormat="false" ht="15" hidden="false" customHeight="false" outlineLevel="0" collapsed="false">
      <c r="A3436" s="0" t="n">
        <v>3434</v>
      </c>
      <c r="B3436" s="0" t="n">
        <v>5</v>
      </c>
      <c r="C3436" s="0" t="n">
        <v>144</v>
      </c>
      <c r="D3436" s="0" t="n">
        <v>1</v>
      </c>
      <c r="E3436" s="0" t="n">
        <v>0</v>
      </c>
      <c r="F3436" s="0" t="n">
        <v>0</v>
      </c>
      <c r="G3436" s="0" t="n">
        <v>0.274166</v>
      </c>
      <c r="H3436" s="0" t="n">
        <v>177600</v>
      </c>
    </row>
    <row r="3437" customFormat="false" ht="15" hidden="false" customHeight="false" outlineLevel="0" collapsed="false">
      <c r="A3437" s="0" t="n">
        <v>3435</v>
      </c>
      <c r="B3437" s="0" t="n">
        <v>5</v>
      </c>
      <c r="C3437" s="0" t="n">
        <v>144</v>
      </c>
      <c r="D3437" s="0" t="n">
        <v>2</v>
      </c>
      <c r="E3437" s="0" t="n">
        <v>0</v>
      </c>
      <c r="F3437" s="0" t="n">
        <v>0</v>
      </c>
      <c r="G3437" s="0" t="n">
        <v>0.271186</v>
      </c>
      <c r="H3437" s="0" t="n">
        <v>177600</v>
      </c>
    </row>
    <row r="3438" customFormat="false" ht="15" hidden="false" customHeight="false" outlineLevel="0" collapsed="false">
      <c r="A3438" s="0" t="n">
        <v>3436</v>
      </c>
      <c r="B3438" s="0" t="n">
        <v>5</v>
      </c>
      <c r="C3438" s="0" t="n">
        <v>144</v>
      </c>
      <c r="D3438" s="0" t="n">
        <v>3</v>
      </c>
      <c r="E3438" s="0" t="n">
        <v>0</v>
      </c>
      <c r="F3438" s="0" t="n">
        <v>0</v>
      </c>
      <c r="G3438" s="0" t="n">
        <v>0.348737</v>
      </c>
      <c r="H3438" s="0" t="n">
        <v>177600</v>
      </c>
    </row>
    <row r="3439" customFormat="false" ht="15" hidden="false" customHeight="false" outlineLevel="0" collapsed="false">
      <c r="A3439" s="0" t="n">
        <v>3437</v>
      </c>
      <c r="B3439" s="0" t="n">
        <v>5</v>
      </c>
      <c r="C3439" s="0" t="n">
        <v>144</v>
      </c>
      <c r="D3439" s="0" t="n">
        <v>4</v>
      </c>
      <c r="E3439" s="0" t="n">
        <v>0</v>
      </c>
      <c r="F3439" s="0" t="n">
        <v>0</v>
      </c>
      <c r="G3439" s="0" t="n">
        <v>0.535608</v>
      </c>
      <c r="H3439" s="0" t="n">
        <v>177600</v>
      </c>
    </row>
    <row r="3440" customFormat="false" ht="15" hidden="false" customHeight="false" outlineLevel="0" collapsed="false">
      <c r="A3440" s="0" t="n">
        <v>3438</v>
      </c>
      <c r="B3440" s="0" t="n">
        <v>5</v>
      </c>
      <c r="C3440" s="0" t="n">
        <v>144</v>
      </c>
      <c r="D3440" s="0" t="n">
        <v>5</v>
      </c>
      <c r="E3440" s="0" t="n">
        <v>0</v>
      </c>
      <c r="F3440" s="0" t="n">
        <v>0</v>
      </c>
      <c r="G3440" s="0" t="n">
        <v>0.415322</v>
      </c>
      <c r="H3440" s="0" t="n">
        <v>177600</v>
      </c>
    </row>
    <row r="3441" customFormat="false" ht="15" hidden="false" customHeight="false" outlineLevel="0" collapsed="false">
      <c r="A3441" s="0" t="n">
        <v>3439</v>
      </c>
      <c r="B3441" s="0" t="n">
        <v>5</v>
      </c>
      <c r="C3441" s="0" t="n">
        <v>144</v>
      </c>
      <c r="D3441" s="0" t="n">
        <v>6</v>
      </c>
      <c r="E3441" s="0" t="n">
        <v>0</v>
      </c>
      <c r="F3441" s="0" t="n">
        <v>0.11994</v>
      </c>
      <c r="G3441" s="0" t="n">
        <v>0.625821</v>
      </c>
      <c r="H3441" s="0" t="n">
        <v>177600</v>
      </c>
    </row>
    <row r="3442" customFormat="false" ht="15" hidden="false" customHeight="false" outlineLevel="0" collapsed="false">
      <c r="A3442" s="0" t="n">
        <v>3440</v>
      </c>
      <c r="B3442" s="0" t="n">
        <v>5</v>
      </c>
      <c r="C3442" s="0" t="n">
        <v>144</v>
      </c>
      <c r="D3442" s="0" t="n">
        <v>7</v>
      </c>
      <c r="E3442" s="0" t="n">
        <v>1</v>
      </c>
      <c r="F3442" s="0" t="n">
        <v>0.409751</v>
      </c>
      <c r="G3442" s="0" t="n">
        <v>0.690637</v>
      </c>
      <c r="H3442" s="0" t="n">
        <v>177400</v>
      </c>
    </row>
    <row r="3443" customFormat="false" ht="15" hidden="false" customHeight="false" outlineLevel="0" collapsed="false">
      <c r="A3443" s="0" t="n">
        <v>3441</v>
      </c>
      <c r="B3443" s="0" t="n">
        <v>5</v>
      </c>
      <c r="C3443" s="0" t="n">
        <v>144</v>
      </c>
      <c r="D3443" s="0" t="n">
        <v>8</v>
      </c>
      <c r="E3443" s="0" t="n">
        <v>1</v>
      </c>
      <c r="F3443" s="0" t="n">
        <v>0.73522</v>
      </c>
      <c r="G3443" s="0" t="n">
        <v>0.618438</v>
      </c>
      <c r="H3443" s="0" t="n">
        <v>177200</v>
      </c>
    </row>
    <row r="3444" customFormat="false" ht="15" hidden="false" customHeight="false" outlineLevel="0" collapsed="false">
      <c r="A3444" s="0" t="n">
        <v>3442</v>
      </c>
      <c r="B3444" s="0" t="n">
        <v>5</v>
      </c>
      <c r="C3444" s="0" t="n">
        <v>144</v>
      </c>
      <c r="D3444" s="0" t="n">
        <v>9</v>
      </c>
      <c r="E3444" s="0" t="n">
        <v>0</v>
      </c>
      <c r="F3444" s="0" t="n">
        <v>1</v>
      </c>
      <c r="G3444" s="0" t="n">
        <v>0.634057</v>
      </c>
      <c r="H3444" s="0" t="n">
        <v>177200</v>
      </c>
    </row>
    <row r="3445" customFormat="false" ht="15" hidden="false" customHeight="false" outlineLevel="0" collapsed="false">
      <c r="A3445" s="0" t="n">
        <v>3443</v>
      </c>
      <c r="B3445" s="0" t="n">
        <v>5</v>
      </c>
      <c r="C3445" s="0" t="n">
        <v>144</v>
      </c>
      <c r="D3445" s="0" t="n">
        <v>10</v>
      </c>
      <c r="E3445" s="0" t="n">
        <v>0</v>
      </c>
      <c r="F3445" s="0" t="n">
        <v>1</v>
      </c>
      <c r="G3445" s="0" t="n">
        <v>0.604839</v>
      </c>
      <c r="H3445" s="0" t="n">
        <v>177200</v>
      </c>
    </row>
    <row r="3446" customFormat="false" ht="15" hidden="false" customHeight="false" outlineLevel="0" collapsed="false">
      <c r="A3446" s="0" t="n">
        <v>3444</v>
      </c>
      <c r="B3446" s="0" t="n">
        <v>5</v>
      </c>
      <c r="C3446" s="0" t="n">
        <v>144</v>
      </c>
      <c r="D3446" s="0" t="n">
        <v>11</v>
      </c>
      <c r="E3446" s="0" t="n">
        <v>0</v>
      </c>
      <c r="F3446" s="0" t="n">
        <v>1</v>
      </c>
      <c r="G3446" s="0" t="n">
        <v>0.780248</v>
      </c>
      <c r="H3446" s="0" t="n">
        <v>177200</v>
      </c>
    </row>
    <row r="3447" customFormat="false" ht="15" hidden="false" customHeight="false" outlineLevel="0" collapsed="false">
      <c r="A3447" s="0" t="n">
        <v>3445</v>
      </c>
      <c r="B3447" s="0" t="n">
        <v>5</v>
      </c>
      <c r="C3447" s="0" t="n">
        <v>144</v>
      </c>
      <c r="D3447" s="0" t="n">
        <v>12</v>
      </c>
      <c r="E3447" s="0" t="n">
        <v>0</v>
      </c>
      <c r="F3447" s="0" t="n">
        <v>1</v>
      </c>
      <c r="G3447" s="0" t="n">
        <v>0.901615</v>
      </c>
      <c r="H3447" s="0" t="n">
        <v>177200</v>
      </c>
    </row>
    <row r="3448" customFormat="false" ht="15" hidden="false" customHeight="false" outlineLevel="0" collapsed="false">
      <c r="A3448" s="0" t="n">
        <v>3446</v>
      </c>
      <c r="B3448" s="0" t="n">
        <v>5</v>
      </c>
      <c r="C3448" s="0" t="n">
        <v>144</v>
      </c>
      <c r="D3448" s="0" t="n">
        <v>13</v>
      </c>
      <c r="E3448" s="0" t="n">
        <v>0</v>
      </c>
      <c r="F3448" s="0" t="n">
        <v>1</v>
      </c>
      <c r="G3448" s="0" t="n">
        <v>1</v>
      </c>
      <c r="H3448" s="0" t="n">
        <v>177200</v>
      </c>
    </row>
    <row r="3449" customFormat="false" ht="15" hidden="false" customHeight="false" outlineLevel="0" collapsed="false">
      <c r="A3449" s="0" t="n">
        <v>3447</v>
      </c>
      <c r="B3449" s="0" t="n">
        <v>5</v>
      </c>
      <c r="C3449" s="0" t="n">
        <v>144</v>
      </c>
      <c r="D3449" s="0" t="n">
        <v>14</v>
      </c>
      <c r="E3449" s="0" t="n">
        <v>0</v>
      </c>
      <c r="F3449" s="0" t="n">
        <v>1</v>
      </c>
      <c r="G3449" s="0" t="n">
        <v>1</v>
      </c>
      <c r="H3449" s="0" t="n">
        <v>177200</v>
      </c>
    </row>
    <row r="3450" customFormat="false" ht="15" hidden="false" customHeight="false" outlineLevel="0" collapsed="false">
      <c r="A3450" s="0" t="n">
        <v>3448</v>
      </c>
      <c r="B3450" s="0" t="n">
        <v>5</v>
      </c>
      <c r="C3450" s="0" t="n">
        <v>144</v>
      </c>
      <c r="D3450" s="0" t="n">
        <v>15</v>
      </c>
      <c r="E3450" s="0" t="n">
        <v>0</v>
      </c>
      <c r="F3450" s="0" t="n">
        <v>1</v>
      </c>
      <c r="G3450" s="0" t="n">
        <v>1</v>
      </c>
      <c r="H3450" s="0" t="n">
        <v>177200</v>
      </c>
    </row>
    <row r="3451" customFormat="false" ht="15" hidden="false" customHeight="false" outlineLevel="0" collapsed="false">
      <c r="A3451" s="0" t="n">
        <v>3449</v>
      </c>
      <c r="B3451" s="0" t="n">
        <v>5</v>
      </c>
      <c r="C3451" s="0" t="n">
        <v>144</v>
      </c>
      <c r="D3451" s="0" t="n">
        <v>16</v>
      </c>
      <c r="E3451" s="0" t="n">
        <v>0</v>
      </c>
      <c r="F3451" s="0" t="n">
        <v>0.73522</v>
      </c>
      <c r="G3451" s="0" t="n">
        <v>0.776092</v>
      </c>
      <c r="H3451" s="0" t="n">
        <v>177200</v>
      </c>
    </row>
    <row r="3452" customFormat="false" ht="15" hidden="false" customHeight="false" outlineLevel="0" collapsed="false">
      <c r="A3452" s="0" t="n">
        <v>3450</v>
      </c>
      <c r="B3452" s="0" t="n">
        <v>5</v>
      </c>
      <c r="C3452" s="0" t="n">
        <v>144</v>
      </c>
      <c r="D3452" s="0" t="n">
        <v>17</v>
      </c>
      <c r="E3452" s="0" t="n">
        <v>0</v>
      </c>
      <c r="F3452" s="0" t="n">
        <v>0.409751</v>
      </c>
      <c r="G3452" s="0" t="n">
        <v>0.678444</v>
      </c>
      <c r="H3452" s="0" t="n">
        <v>177200</v>
      </c>
    </row>
    <row r="3453" customFormat="false" ht="15" hidden="false" customHeight="false" outlineLevel="0" collapsed="false">
      <c r="A3453" s="0" t="n">
        <v>3451</v>
      </c>
      <c r="B3453" s="0" t="n">
        <v>5</v>
      </c>
      <c r="C3453" s="0" t="n">
        <v>144</v>
      </c>
      <c r="D3453" s="0" t="n">
        <v>18</v>
      </c>
      <c r="E3453" s="0" t="n">
        <v>0</v>
      </c>
      <c r="F3453" s="0" t="n">
        <v>0.11994</v>
      </c>
      <c r="G3453" s="0" t="n">
        <v>0.515705</v>
      </c>
      <c r="H3453" s="0" t="n">
        <v>177200</v>
      </c>
    </row>
    <row r="3454" customFormat="false" ht="15" hidden="false" customHeight="false" outlineLevel="0" collapsed="false">
      <c r="A3454" s="0" t="n">
        <v>3452</v>
      </c>
      <c r="B3454" s="0" t="n">
        <v>5</v>
      </c>
      <c r="C3454" s="0" t="n">
        <v>144</v>
      </c>
      <c r="D3454" s="0" t="n">
        <v>19</v>
      </c>
      <c r="E3454" s="0" t="n">
        <v>1</v>
      </c>
      <c r="F3454" s="0" t="n">
        <v>0</v>
      </c>
      <c r="G3454" s="0" t="n">
        <v>0.580633</v>
      </c>
      <c r="H3454" s="0" t="n">
        <v>177000</v>
      </c>
    </row>
    <row r="3455" customFormat="false" ht="15" hidden="false" customHeight="false" outlineLevel="0" collapsed="false">
      <c r="A3455" s="0" t="n">
        <v>3453</v>
      </c>
      <c r="B3455" s="0" t="n">
        <v>5</v>
      </c>
      <c r="C3455" s="0" t="n">
        <v>144</v>
      </c>
      <c r="D3455" s="0" t="n">
        <v>20</v>
      </c>
      <c r="E3455" s="0" t="n">
        <v>1</v>
      </c>
      <c r="F3455" s="0" t="n">
        <v>0</v>
      </c>
      <c r="G3455" s="0" t="n">
        <v>0.554373</v>
      </c>
      <c r="H3455" s="0" t="n">
        <v>176800</v>
      </c>
    </row>
    <row r="3456" customFormat="false" ht="15" hidden="false" customHeight="false" outlineLevel="0" collapsed="false">
      <c r="A3456" s="0" t="n">
        <v>3454</v>
      </c>
      <c r="B3456" s="0" t="n">
        <v>5</v>
      </c>
      <c r="C3456" s="0" t="n">
        <v>144</v>
      </c>
      <c r="D3456" s="0" t="n">
        <v>21</v>
      </c>
      <c r="E3456" s="0" t="n">
        <v>0</v>
      </c>
      <c r="F3456" s="0" t="n">
        <v>0</v>
      </c>
      <c r="G3456" s="0" t="n">
        <v>0.711254</v>
      </c>
      <c r="H3456" s="0" t="n">
        <v>176800</v>
      </c>
    </row>
    <row r="3457" customFormat="false" ht="15" hidden="false" customHeight="false" outlineLevel="0" collapsed="false">
      <c r="A3457" s="0" t="n">
        <v>3455</v>
      </c>
      <c r="B3457" s="0" t="n">
        <v>5</v>
      </c>
      <c r="C3457" s="0" t="n">
        <v>144</v>
      </c>
      <c r="D3457" s="0" t="n">
        <v>22</v>
      </c>
      <c r="E3457" s="0" t="n">
        <v>0</v>
      </c>
      <c r="F3457" s="0" t="n">
        <v>0</v>
      </c>
      <c r="G3457" s="0" t="n">
        <v>1</v>
      </c>
      <c r="H3457" s="0" t="n">
        <v>176800</v>
      </c>
    </row>
    <row r="3458" customFormat="false" ht="15" hidden="false" customHeight="false" outlineLevel="0" collapsed="false">
      <c r="A3458" s="0" t="n">
        <v>3456</v>
      </c>
      <c r="B3458" s="0" t="n">
        <v>5</v>
      </c>
      <c r="C3458" s="0" t="n">
        <v>144</v>
      </c>
      <c r="D3458" s="0" t="n">
        <v>23</v>
      </c>
      <c r="E3458" s="0" t="n">
        <v>0</v>
      </c>
      <c r="F3458" s="0" t="n">
        <v>0</v>
      </c>
      <c r="G3458" s="0" t="n">
        <v>0.897047</v>
      </c>
      <c r="H3458" s="0" t="n">
        <v>176800</v>
      </c>
    </row>
    <row r="3459" customFormat="false" ht="15" hidden="false" customHeight="false" outlineLevel="0" collapsed="false">
      <c r="A3459" s="0" t="n">
        <v>3457</v>
      </c>
      <c r="B3459" s="0" t="n">
        <v>5</v>
      </c>
      <c r="C3459" s="0" t="n">
        <v>145</v>
      </c>
      <c r="D3459" s="0" t="n">
        <v>0</v>
      </c>
      <c r="E3459" s="0" t="n">
        <v>0</v>
      </c>
      <c r="F3459" s="0" t="n">
        <v>0</v>
      </c>
      <c r="G3459" s="0" t="n">
        <v>0.788978</v>
      </c>
      <c r="H3459" s="0" t="n">
        <v>176800</v>
      </c>
    </row>
    <row r="3460" customFormat="false" ht="15" hidden="false" customHeight="false" outlineLevel="0" collapsed="false">
      <c r="A3460" s="0" t="n">
        <v>3458</v>
      </c>
      <c r="B3460" s="0" t="n">
        <v>5</v>
      </c>
      <c r="C3460" s="0" t="n">
        <v>145</v>
      </c>
      <c r="D3460" s="0" t="n">
        <v>1</v>
      </c>
      <c r="E3460" s="0" t="n">
        <v>0</v>
      </c>
      <c r="F3460" s="0" t="n">
        <v>0</v>
      </c>
      <c r="G3460" s="0" t="n">
        <v>0.927832</v>
      </c>
      <c r="H3460" s="0" t="n">
        <v>176800</v>
      </c>
    </row>
    <row r="3461" customFormat="false" ht="15" hidden="false" customHeight="false" outlineLevel="0" collapsed="false">
      <c r="A3461" s="0" t="n">
        <v>3459</v>
      </c>
      <c r="B3461" s="0" t="n">
        <v>5</v>
      </c>
      <c r="C3461" s="0" t="n">
        <v>145</v>
      </c>
      <c r="D3461" s="0" t="n">
        <v>2</v>
      </c>
      <c r="E3461" s="0" t="n">
        <v>0</v>
      </c>
      <c r="F3461" s="0" t="n">
        <v>0</v>
      </c>
      <c r="G3461" s="0" t="n">
        <v>0.837563</v>
      </c>
      <c r="H3461" s="0" t="n">
        <v>176800</v>
      </c>
    </row>
    <row r="3462" customFormat="false" ht="15" hidden="false" customHeight="false" outlineLevel="0" collapsed="false">
      <c r="A3462" s="0" t="n">
        <v>3460</v>
      </c>
      <c r="B3462" s="0" t="n">
        <v>5</v>
      </c>
      <c r="C3462" s="0" t="n">
        <v>145</v>
      </c>
      <c r="D3462" s="0" t="n">
        <v>3</v>
      </c>
      <c r="E3462" s="0" t="n">
        <v>0</v>
      </c>
      <c r="F3462" s="0" t="n">
        <v>0</v>
      </c>
      <c r="G3462" s="0" t="n">
        <v>0.559682</v>
      </c>
      <c r="H3462" s="0" t="n">
        <v>176800</v>
      </c>
    </row>
    <row r="3463" customFormat="false" ht="15" hidden="false" customHeight="false" outlineLevel="0" collapsed="false">
      <c r="A3463" s="0" t="n">
        <v>3461</v>
      </c>
      <c r="B3463" s="0" t="n">
        <v>5</v>
      </c>
      <c r="C3463" s="0" t="n">
        <v>145</v>
      </c>
      <c r="D3463" s="0" t="n">
        <v>4</v>
      </c>
      <c r="E3463" s="0" t="n">
        <v>0</v>
      </c>
      <c r="F3463" s="0" t="n">
        <v>0</v>
      </c>
      <c r="G3463" s="0" t="n">
        <v>0.614559</v>
      </c>
      <c r="H3463" s="0" t="n">
        <v>176800</v>
      </c>
    </row>
    <row r="3464" customFormat="false" ht="15" hidden="false" customHeight="false" outlineLevel="0" collapsed="false">
      <c r="A3464" s="0" t="n">
        <v>3462</v>
      </c>
      <c r="B3464" s="0" t="n">
        <v>5</v>
      </c>
      <c r="C3464" s="0" t="n">
        <v>145</v>
      </c>
      <c r="D3464" s="0" t="n">
        <v>5</v>
      </c>
      <c r="E3464" s="0" t="n">
        <v>0</v>
      </c>
      <c r="F3464" s="0" t="n">
        <v>0</v>
      </c>
      <c r="G3464" s="0" t="n">
        <v>0.618462</v>
      </c>
      <c r="H3464" s="0" t="n">
        <v>176800</v>
      </c>
    </row>
    <row r="3465" customFormat="false" ht="15" hidden="false" customHeight="false" outlineLevel="0" collapsed="false">
      <c r="A3465" s="0" t="n">
        <v>3463</v>
      </c>
      <c r="B3465" s="0" t="n">
        <v>5</v>
      </c>
      <c r="C3465" s="0" t="n">
        <v>145</v>
      </c>
      <c r="D3465" s="0" t="n">
        <v>6</v>
      </c>
      <c r="E3465" s="0" t="n">
        <v>0</v>
      </c>
      <c r="F3465" s="0" t="n">
        <v>0.122236</v>
      </c>
      <c r="G3465" s="0" t="n">
        <v>0.665071</v>
      </c>
      <c r="H3465" s="0" t="n">
        <v>176800</v>
      </c>
    </row>
    <row r="3466" customFormat="false" ht="15" hidden="false" customHeight="false" outlineLevel="0" collapsed="false">
      <c r="A3466" s="0" t="n">
        <v>3464</v>
      </c>
      <c r="B3466" s="0" t="n">
        <v>5</v>
      </c>
      <c r="C3466" s="0" t="n">
        <v>145</v>
      </c>
      <c r="D3466" s="0" t="n">
        <v>7</v>
      </c>
      <c r="E3466" s="0" t="n">
        <v>1</v>
      </c>
      <c r="F3466" s="0" t="n">
        <v>0.417596</v>
      </c>
      <c r="G3466" s="0" t="n">
        <v>0.567144</v>
      </c>
      <c r="H3466" s="0" t="n">
        <v>176600</v>
      </c>
    </row>
    <row r="3467" customFormat="false" ht="15" hidden="false" customHeight="false" outlineLevel="0" collapsed="false">
      <c r="A3467" s="0" t="n">
        <v>3465</v>
      </c>
      <c r="B3467" s="0" t="n">
        <v>5</v>
      </c>
      <c r="C3467" s="0" t="n">
        <v>145</v>
      </c>
      <c r="D3467" s="0" t="n">
        <v>8</v>
      </c>
      <c r="E3467" s="0" t="n">
        <v>1</v>
      </c>
      <c r="F3467" s="0" t="n">
        <v>0.749297</v>
      </c>
      <c r="G3467" s="0" t="n">
        <v>0.701513</v>
      </c>
      <c r="H3467" s="0" t="n">
        <v>176400</v>
      </c>
    </row>
    <row r="3468" customFormat="false" ht="15" hidden="false" customHeight="false" outlineLevel="0" collapsed="false">
      <c r="A3468" s="0" t="n">
        <v>3466</v>
      </c>
      <c r="B3468" s="0" t="n">
        <v>5</v>
      </c>
      <c r="C3468" s="0" t="n">
        <v>145</v>
      </c>
      <c r="D3468" s="0" t="n">
        <v>9</v>
      </c>
      <c r="E3468" s="0" t="n">
        <v>0</v>
      </c>
      <c r="F3468" s="0" t="n">
        <v>1</v>
      </c>
      <c r="G3468" s="0" t="n">
        <v>0.613537</v>
      </c>
      <c r="H3468" s="0" t="n">
        <v>176400</v>
      </c>
    </row>
    <row r="3469" customFormat="false" ht="15" hidden="false" customHeight="false" outlineLevel="0" collapsed="false">
      <c r="A3469" s="0" t="n">
        <v>3467</v>
      </c>
      <c r="B3469" s="0" t="n">
        <v>5</v>
      </c>
      <c r="C3469" s="0" t="n">
        <v>145</v>
      </c>
      <c r="D3469" s="0" t="n">
        <v>10</v>
      </c>
      <c r="E3469" s="0" t="n">
        <v>0</v>
      </c>
      <c r="F3469" s="0" t="n">
        <v>1</v>
      </c>
      <c r="G3469" s="0" t="n">
        <v>0.554926</v>
      </c>
      <c r="H3469" s="0" t="n">
        <v>176400</v>
      </c>
    </row>
    <row r="3470" customFormat="false" ht="15" hidden="false" customHeight="false" outlineLevel="0" collapsed="false">
      <c r="A3470" s="0" t="n">
        <v>3468</v>
      </c>
      <c r="B3470" s="0" t="n">
        <v>5</v>
      </c>
      <c r="C3470" s="0" t="n">
        <v>145</v>
      </c>
      <c r="D3470" s="0" t="n">
        <v>11</v>
      </c>
      <c r="E3470" s="0" t="n">
        <v>0</v>
      </c>
      <c r="F3470" s="0" t="n">
        <v>1</v>
      </c>
      <c r="G3470" s="0" t="n">
        <v>0.428604</v>
      </c>
      <c r="H3470" s="0" t="n">
        <v>176400</v>
      </c>
    </row>
    <row r="3471" customFormat="false" ht="15" hidden="false" customHeight="false" outlineLevel="0" collapsed="false">
      <c r="A3471" s="0" t="n">
        <v>3469</v>
      </c>
      <c r="B3471" s="0" t="n">
        <v>5</v>
      </c>
      <c r="C3471" s="0" t="n">
        <v>145</v>
      </c>
      <c r="D3471" s="0" t="n">
        <v>12</v>
      </c>
      <c r="E3471" s="0" t="n">
        <v>0</v>
      </c>
      <c r="F3471" s="0" t="n">
        <v>1</v>
      </c>
      <c r="G3471" s="0" t="n">
        <v>0.458553</v>
      </c>
      <c r="H3471" s="0" t="n">
        <v>176400</v>
      </c>
    </row>
    <row r="3472" customFormat="false" ht="15" hidden="false" customHeight="false" outlineLevel="0" collapsed="false">
      <c r="A3472" s="0" t="n">
        <v>3470</v>
      </c>
      <c r="B3472" s="0" t="n">
        <v>5</v>
      </c>
      <c r="C3472" s="0" t="n">
        <v>145</v>
      </c>
      <c r="D3472" s="0" t="n">
        <v>13</v>
      </c>
      <c r="E3472" s="0" t="n">
        <v>0</v>
      </c>
      <c r="F3472" s="0" t="n">
        <v>1</v>
      </c>
      <c r="G3472" s="0" t="n">
        <v>0.635216</v>
      </c>
      <c r="H3472" s="0" t="n">
        <v>176400</v>
      </c>
    </row>
    <row r="3473" customFormat="false" ht="15" hidden="false" customHeight="false" outlineLevel="0" collapsed="false">
      <c r="A3473" s="0" t="n">
        <v>3471</v>
      </c>
      <c r="B3473" s="0" t="n">
        <v>5</v>
      </c>
      <c r="C3473" s="0" t="n">
        <v>145</v>
      </c>
      <c r="D3473" s="0" t="n">
        <v>14</v>
      </c>
      <c r="E3473" s="0" t="n">
        <v>0</v>
      </c>
      <c r="F3473" s="0" t="n">
        <v>1</v>
      </c>
      <c r="G3473" s="0" t="n">
        <v>0.600616</v>
      </c>
      <c r="H3473" s="0" t="n">
        <v>176400</v>
      </c>
    </row>
    <row r="3474" customFormat="false" ht="15" hidden="false" customHeight="false" outlineLevel="0" collapsed="false">
      <c r="A3474" s="0" t="n">
        <v>3472</v>
      </c>
      <c r="B3474" s="0" t="n">
        <v>5</v>
      </c>
      <c r="C3474" s="0" t="n">
        <v>145</v>
      </c>
      <c r="D3474" s="0" t="n">
        <v>15</v>
      </c>
      <c r="E3474" s="0" t="n">
        <v>0</v>
      </c>
      <c r="F3474" s="0" t="n">
        <v>1</v>
      </c>
      <c r="G3474" s="0" t="n">
        <v>0.616049</v>
      </c>
      <c r="H3474" s="0" t="n">
        <v>176400</v>
      </c>
    </row>
    <row r="3475" customFormat="false" ht="15" hidden="false" customHeight="false" outlineLevel="0" collapsed="false">
      <c r="A3475" s="0" t="n">
        <v>3473</v>
      </c>
      <c r="B3475" s="0" t="n">
        <v>5</v>
      </c>
      <c r="C3475" s="0" t="n">
        <v>145</v>
      </c>
      <c r="D3475" s="0" t="n">
        <v>16</v>
      </c>
      <c r="E3475" s="0" t="n">
        <v>0</v>
      </c>
      <c r="F3475" s="0" t="n">
        <v>0.749297</v>
      </c>
      <c r="G3475" s="0" t="n">
        <v>1</v>
      </c>
      <c r="H3475" s="0" t="n">
        <v>176400</v>
      </c>
    </row>
    <row r="3476" customFormat="false" ht="15" hidden="false" customHeight="false" outlineLevel="0" collapsed="false">
      <c r="A3476" s="0" t="n">
        <v>3474</v>
      </c>
      <c r="B3476" s="0" t="n">
        <v>5</v>
      </c>
      <c r="C3476" s="0" t="n">
        <v>145</v>
      </c>
      <c r="D3476" s="0" t="n">
        <v>17</v>
      </c>
      <c r="E3476" s="0" t="n">
        <v>0</v>
      </c>
      <c r="F3476" s="0" t="n">
        <v>0.417596</v>
      </c>
      <c r="G3476" s="0" t="n">
        <v>0.792434</v>
      </c>
      <c r="H3476" s="0" t="n">
        <v>176400</v>
      </c>
    </row>
    <row r="3477" customFormat="false" ht="15" hidden="false" customHeight="false" outlineLevel="0" collapsed="false">
      <c r="A3477" s="0" t="n">
        <v>3475</v>
      </c>
      <c r="B3477" s="0" t="n">
        <v>5</v>
      </c>
      <c r="C3477" s="0" t="n">
        <v>145</v>
      </c>
      <c r="D3477" s="0" t="n">
        <v>18</v>
      </c>
      <c r="E3477" s="0" t="n">
        <v>0</v>
      </c>
      <c r="F3477" s="0" t="n">
        <v>0.122236</v>
      </c>
      <c r="G3477" s="0" t="n">
        <v>0.667616</v>
      </c>
      <c r="H3477" s="0" t="n">
        <v>176400</v>
      </c>
    </row>
    <row r="3478" customFormat="false" ht="15" hidden="false" customHeight="false" outlineLevel="0" collapsed="false">
      <c r="A3478" s="0" t="n">
        <v>3476</v>
      </c>
      <c r="B3478" s="0" t="n">
        <v>5</v>
      </c>
      <c r="C3478" s="0" t="n">
        <v>145</v>
      </c>
      <c r="D3478" s="0" t="n">
        <v>19</v>
      </c>
      <c r="E3478" s="0" t="n">
        <v>1</v>
      </c>
      <c r="F3478" s="0" t="n">
        <v>0</v>
      </c>
      <c r="G3478" s="0" t="n">
        <v>0.660828</v>
      </c>
      <c r="H3478" s="0" t="n">
        <v>176200</v>
      </c>
    </row>
    <row r="3479" customFormat="false" ht="15" hidden="false" customHeight="false" outlineLevel="0" collapsed="false">
      <c r="A3479" s="0" t="n">
        <v>3477</v>
      </c>
      <c r="B3479" s="0" t="n">
        <v>5</v>
      </c>
      <c r="C3479" s="0" t="n">
        <v>145</v>
      </c>
      <c r="D3479" s="0" t="n">
        <v>20</v>
      </c>
      <c r="E3479" s="0" t="n">
        <v>1</v>
      </c>
      <c r="F3479" s="0" t="n">
        <v>0</v>
      </c>
      <c r="G3479" s="0" t="n">
        <v>0.624474</v>
      </c>
      <c r="H3479" s="0" t="n">
        <v>176000</v>
      </c>
    </row>
    <row r="3480" customFormat="false" ht="15" hidden="false" customHeight="false" outlineLevel="0" collapsed="false">
      <c r="A3480" s="0" t="n">
        <v>3478</v>
      </c>
      <c r="B3480" s="0" t="n">
        <v>5</v>
      </c>
      <c r="C3480" s="0" t="n">
        <v>145</v>
      </c>
      <c r="D3480" s="0" t="n">
        <v>21</v>
      </c>
      <c r="E3480" s="0" t="n">
        <v>0</v>
      </c>
      <c r="F3480" s="0" t="n">
        <v>0</v>
      </c>
      <c r="G3480" s="0" t="n">
        <v>0.839206</v>
      </c>
      <c r="H3480" s="0" t="n">
        <v>176000</v>
      </c>
    </row>
    <row r="3481" customFormat="false" ht="15" hidden="false" customHeight="false" outlineLevel="0" collapsed="false">
      <c r="A3481" s="0" t="n">
        <v>3479</v>
      </c>
      <c r="B3481" s="0" t="n">
        <v>5</v>
      </c>
      <c r="C3481" s="0" t="n">
        <v>145</v>
      </c>
      <c r="D3481" s="0" t="n">
        <v>22</v>
      </c>
      <c r="E3481" s="0" t="n">
        <v>0</v>
      </c>
      <c r="F3481" s="0" t="n">
        <v>0</v>
      </c>
      <c r="G3481" s="0" t="n">
        <v>0.750483</v>
      </c>
      <c r="H3481" s="0" t="n">
        <v>176000</v>
      </c>
    </row>
    <row r="3482" customFormat="false" ht="15" hidden="false" customHeight="false" outlineLevel="0" collapsed="false">
      <c r="A3482" s="0" t="n">
        <v>3480</v>
      </c>
      <c r="B3482" s="0" t="n">
        <v>5</v>
      </c>
      <c r="C3482" s="0" t="n">
        <v>145</v>
      </c>
      <c r="D3482" s="0" t="n">
        <v>23</v>
      </c>
      <c r="E3482" s="0" t="n">
        <v>0</v>
      </c>
      <c r="F3482" s="0" t="n">
        <v>0</v>
      </c>
      <c r="G3482" s="0" t="n">
        <v>0.659329</v>
      </c>
      <c r="H3482" s="0" t="n">
        <v>176000</v>
      </c>
    </row>
    <row r="3483" customFormat="false" ht="15" hidden="false" customHeight="false" outlineLevel="0" collapsed="false">
      <c r="A3483" s="0" t="n">
        <v>3481</v>
      </c>
      <c r="B3483" s="0" t="n">
        <v>5</v>
      </c>
      <c r="C3483" s="0" t="n">
        <v>146</v>
      </c>
      <c r="D3483" s="0" t="n">
        <v>0</v>
      </c>
      <c r="E3483" s="0" t="n">
        <v>0</v>
      </c>
      <c r="F3483" s="0" t="n">
        <v>0</v>
      </c>
      <c r="G3483" s="0" t="n">
        <v>0.561065</v>
      </c>
      <c r="H3483" s="0" t="n">
        <v>176000</v>
      </c>
    </row>
    <row r="3484" customFormat="false" ht="15" hidden="false" customHeight="false" outlineLevel="0" collapsed="false">
      <c r="A3484" s="0" t="n">
        <v>3482</v>
      </c>
      <c r="B3484" s="0" t="n">
        <v>5</v>
      </c>
      <c r="C3484" s="0" t="n">
        <v>146</v>
      </c>
      <c r="D3484" s="0" t="n">
        <v>1</v>
      </c>
      <c r="E3484" s="0" t="n">
        <v>0</v>
      </c>
      <c r="F3484" s="0" t="n">
        <v>0</v>
      </c>
      <c r="G3484" s="0" t="n">
        <v>0.376107</v>
      </c>
      <c r="H3484" s="0" t="n">
        <v>176000</v>
      </c>
    </row>
    <row r="3485" customFormat="false" ht="15" hidden="false" customHeight="false" outlineLevel="0" collapsed="false">
      <c r="A3485" s="0" t="n">
        <v>3483</v>
      </c>
      <c r="B3485" s="0" t="n">
        <v>5</v>
      </c>
      <c r="C3485" s="0" t="n">
        <v>146</v>
      </c>
      <c r="D3485" s="0" t="n">
        <v>2</v>
      </c>
      <c r="E3485" s="0" t="n">
        <v>0</v>
      </c>
      <c r="F3485" s="0" t="n">
        <v>0</v>
      </c>
      <c r="G3485" s="0" t="n">
        <v>0.330703</v>
      </c>
      <c r="H3485" s="0" t="n">
        <v>176000</v>
      </c>
    </row>
    <row r="3486" customFormat="false" ht="15" hidden="false" customHeight="false" outlineLevel="0" collapsed="false">
      <c r="A3486" s="0" t="n">
        <v>3484</v>
      </c>
      <c r="B3486" s="0" t="n">
        <v>5</v>
      </c>
      <c r="C3486" s="0" t="n">
        <v>146</v>
      </c>
      <c r="D3486" s="0" t="n">
        <v>3</v>
      </c>
      <c r="E3486" s="0" t="n">
        <v>0</v>
      </c>
      <c r="F3486" s="0" t="n">
        <v>0</v>
      </c>
      <c r="G3486" s="0" t="n">
        <v>0.354325</v>
      </c>
      <c r="H3486" s="0" t="n">
        <v>176000</v>
      </c>
    </row>
    <row r="3487" customFormat="false" ht="15" hidden="false" customHeight="false" outlineLevel="0" collapsed="false">
      <c r="A3487" s="0" t="n">
        <v>3485</v>
      </c>
      <c r="B3487" s="0" t="n">
        <v>5</v>
      </c>
      <c r="C3487" s="0" t="n">
        <v>146</v>
      </c>
      <c r="D3487" s="0" t="n">
        <v>4</v>
      </c>
      <c r="E3487" s="0" t="n">
        <v>0</v>
      </c>
      <c r="F3487" s="0" t="n">
        <v>0</v>
      </c>
      <c r="G3487" s="0" t="n">
        <v>0.344266</v>
      </c>
      <c r="H3487" s="0" t="n">
        <v>176000</v>
      </c>
    </row>
    <row r="3488" customFormat="false" ht="15" hidden="false" customHeight="false" outlineLevel="0" collapsed="false">
      <c r="A3488" s="0" t="n">
        <v>3486</v>
      </c>
      <c r="B3488" s="0" t="n">
        <v>5</v>
      </c>
      <c r="C3488" s="0" t="n">
        <v>146</v>
      </c>
      <c r="D3488" s="0" t="n">
        <v>5</v>
      </c>
      <c r="E3488" s="0" t="n">
        <v>0</v>
      </c>
      <c r="F3488" s="0" t="n">
        <v>0</v>
      </c>
      <c r="G3488" s="0" t="n">
        <v>0.329545</v>
      </c>
      <c r="H3488" s="0" t="n">
        <v>176000</v>
      </c>
    </row>
    <row r="3489" customFormat="false" ht="15" hidden="false" customHeight="false" outlineLevel="0" collapsed="false">
      <c r="A3489" s="0" t="n">
        <v>3487</v>
      </c>
      <c r="B3489" s="0" t="n">
        <v>5</v>
      </c>
      <c r="C3489" s="0" t="n">
        <v>146</v>
      </c>
      <c r="D3489" s="0" t="n">
        <v>6</v>
      </c>
      <c r="E3489" s="0" t="n">
        <v>0</v>
      </c>
      <c r="F3489" s="0" t="n">
        <v>0.101044</v>
      </c>
      <c r="G3489" s="0" t="n">
        <v>0.367535</v>
      </c>
      <c r="H3489" s="0" t="n">
        <v>176000</v>
      </c>
    </row>
    <row r="3490" customFormat="false" ht="15" hidden="false" customHeight="false" outlineLevel="0" collapsed="false">
      <c r="A3490" s="0" t="n">
        <v>3488</v>
      </c>
      <c r="B3490" s="0" t="n">
        <v>5</v>
      </c>
      <c r="C3490" s="0" t="n">
        <v>146</v>
      </c>
      <c r="D3490" s="0" t="n">
        <v>7</v>
      </c>
      <c r="E3490" s="0" t="n">
        <v>1</v>
      </c>
      <c r="F3490" s="0" t="n">
        <v>0.345195</v>
      </c>
      <c r="G3490" s="0" t="n">
        <v>0.338115</v>
      </c>
      <c r="H3490" s="0" t="n">
        <v>175800</v>
      </c>
    </row>
    <row r="3491" customFormat="false" ht="15" hidden="false" customHeight="false" outlineLevel="0" collapsed="false">
      <c r="A3491" s="0" t="n">
        <v>3489</v>
      </c>
      <c r="B3491" s="0" t="n">
        <v>5</v>
      </c>
      <c r="C3491" s="0" t="n">
        <v>146</v>
      </c>
      <c r="D3491" s="0" t="n">
        <v>8</v>
      </c>
      <c r="E3491" s="0" t="n">
        <v>1</v>
      </c>
      <c r="F3491" s="0" t="n">
        <v>0.619388</v>
      </c>
      <c r="G3491" s="0" t="n">
        <v>0.278691</v>
      </c>
      <c r="H3491" s="0" t="n">
        <v>175600</v>
      </c>
    </row>
    <row r="3492" customFormat="false" ht="15" hidden="false" customHeight="false" outlineLevel="0" collapsed="false">
      <c r="A3492" s="0" t="n">
        <v>3490</v>
      </c>
      <c r="B3492" s="0" t="n">
        <v>5</v>
      </c>
      <c r="C3492" s="0" t="n">
        <v>146</v>
      </c>
      <c r="D3492" s="0" t="n">
        <v>9</v>
      </c>
      <c r="E3492" s="0" t="n">
        <v>0</v>
      </c>
      <c r="F3492" s="0" t="n">
        <v>0.878923</v>
      </c>
      <c r="G3492" s="0" t="n">
        <v>0.234333</v>
      </c>
      <c r="H3492" s="0" t="n">
        <v>175600</v>
      </c>
    </row>
    <row r="3493" customFormat="false" ht="15" hidden="false" customHeight="false" outlineLevel="0" collapsed="false">
      <c r="A3493" s="0" t="n">
        <v>3491</v>
      </c>
      <c r="B3493" s="0" t="n">
        <v>5</v>
      </c>
      <c r="C3493" s="0" t="n">
        <v>146</v>
      </c>
      <c r="D3493" s="0" t="n">
        <v>10</v>
      </c>
      <c r="E3493" s="0" t="n">
        <v>0</v>
      </c>
      <c r="F3493" s="0" t="n">
        <v>1</v>
      </c>
      <c r="G3493" s="0" t="n">
        <v>0.197257</v>
      </c>
      <c r="H3493" s="0" t="n">
        <v>175600</v>
      </c>
    </row>
    <row r="3494" customFormat="false" ht="15" hidden="false" customHeight="false" outlineLevel="0" collapsed="false">
      <c r="A3494" s="0" t="n">
        <v>3492</v>
      </c>
      <c r="B3494" s="0" t="n">
        <v>5</v>
      </c>
      <c r="C3494" s="0" t="n">
        <v>146</v>
      </c>
      <c r="D3494" s="0" t="n">
        <v>11</v>
      </c>
      <c r="E3494" s="0" t="n">
        <v>0</v>
      </c>
      <c r="F3494" s="0" t="n">
        <v>1</v>
      </c>
      <c r="G3494" s="0" t="n">
        <v>0.261875</v>
      </c>
      <c r="H3494" s="0" t="n">
        <v>175600</v>
      </c>
    </row>
    <row r="3495" customFormat="false" ht="15" hidden="false" customHeight="false" outlineLevel="0" collapsed="false">
      <c r="A3495" s="0" t="n">
        <v>3493</v>
      </c>
      <c r="B3495" s="0" t="n">
        <v>5</v>
      </c>
      <c r="C3495" s="0" t="n">
        <v>146</v>
      </c>
      <c r="D3495" s="0" t="n">
        <v>12</v>
      </c>
      <c r="E3495" s="0" t="n">
        <v>0</v>
      </c>
      <c r="F3495" s="0" t="n">
        <v>1</v>
      </c>
      <c r="G3495" s="0" t="n">
        <v>0.174839</v>
      </c>
      <c r="H3495" s="0" t="n">
        <v>175600</v>
      </c>
    </row>
    <row r="3496" customFormat="false" ht="15" hidden="false" customHeight="false" outlineLevel="0" collapsed="false">
      <c r="A3496" s="0" t="n">
        <v>3494</v>
      </c>
      <c r="B3496" s="0" t="n">
        <v>5</v>
      </c>
      <c r="C3496" s="0" t="n">
        <v>146</v>
      </c>
      <c r="D3496" s="0" t="n">
        <v>13</v>
      </c>
      <c r="E3496" s="0" t="n">
        <v>0</v>
      </c>
      <c r="F3496" s="0" t="n">
        <v>1</v>
      </c>
      <c r="G3496" s="0" t="n">
        <v>0.182182</v>
      </c>
      <c r="H3496" s="0" t="n">
        <v>175600</v>
      </c>
    </row>
    <row r="3497" customFormat="false" ht="15" hidden="false" customHeight="false" outlineLevel="0" collapsed="false">
      <c r="A3497" s="0" t="n">
        <v>3495</v>
      </c>
      <c r="B3497" s="0" t="n">
        <v>5</v>
      </c>
      <c r="C3497" s="0" t="n">
        <v>146</v>
      </c>
      <c r="D3497" s="0" t="n">
        <v>14</v>
      </c>
      <c r="E3497" s="0" t="n">
        <v>0</v>
      </c>
      <c r="F3497" s="0" t="n">
        <v>1</v>
      </c>
      <c r="G3497" s="0" t="n">
        <v>0.222052</v>
      </c>
      <c r="H3497" s="0" t="n">
        <v>175600</v>
      </c>
    </row>
    <row r="3498" customFormat="false" ht="15" hidden="false" customHeight="false" outlineLevel="0" collapsed="false">
      <c r="A3498" s="0" t="n">
        <v>3496</v>
      </c>
      <c r="B3498" s="0" t="n">
        <v>5</v>
      </c>
      <c r="C3498" s="0" t="n">
        <v>146</v>
      </c>
      <c r="D3498" s="0" t="n">
        <v>15</v>
      </c>
      <c r="E3498" s="0" t="n">
        <v>0</v>
      </c>
      <c r="F3498" s="0" t="n">
        <v>0.878923</v>
      </c>
      <c r="G3498" s="0" t="n">
        <v>0.274543</v>
      </c>
      <c r="H3498" s="0" t="n">
        <v>175600</v>
      </c>
    </row>
    <row r="3499" customFormat="false" ht="15" hidden="false" customHeight="false" outlineLevel="0" collapsed="false">
      <c r="A3499" s="0" t="n">
        <v>3497</v>
      </c>
      <c r="B3499" s="0" t="n">
        <v>5</v>
      </c>
      <c r="C3499" s="0" t="n">
        <v>146</v>
      </c>
      <c r="D3499" s="0" t="n">
        <v>16</v>
      </c>
      <c r="E3499" s="0" t="n">
        <v>0</v>
      </c>
      <c r="F3499" s="0" t="n">
        <v>0.619388</v>
      </c>
      <c r="G3499" s="0" t="n">
        <v>0.220575</v>
      </c>
      <c r="H3499" s="0" t="n">
        <v>175600</v>
      </c>
    </row>
    <row r="3500" customFormat="false" ht="15" hidden="false" customHeight="false" outlineLevel="0" collapsed="false">
      <c r="A3500" s="0" t="n">
        <v>3498</v>
      </c>
      <c r="B3500" s="0" t="n">
        <v>5</v>
      </c>
      <c r="C3500" s="0" t="n">
        <v>146</v>
      </c>
      <c r="D3500" s="0" t="n">
        <v>17</v>
      </c>
      <c r="E3500" s="0" t="n">
        <v>0</v>
      </c>
      <c r="F3500" s="0" t="n">
        <v>0.345195</v>
      </c>
      <c r="G3500" s="0" t="n">
        <v>0.334382</v>
      </c>
      <c r="H3500" s="0" t="n">
        <v>175600</v>
      </c>
    </row>
    <row r="3501" customFormat="false" ht="15" hidden="false" customHeight="false" outlineLevel="0" collapsed="false">
      <c r="A3501" s="0" t="n">
        <v>3499</v>
      </c>
      <c r="B3501" s="0" t="n">
        <v>5</v>
      </c>
      <c r="C3501" s="0" t="n">
        <v>146</v>
      </c>
      <c r="D3501" s="0" t="n">
        <v>18</v>
      </c>
      <c r="E3501" s="0" t="n">
        <v>0</v>
      </c>
      <c r="F3501" s="0" t="n">
        <v>0.101044</v>
      </c>
      <c r="G3501" s="0" t="n">
        <v>0.299273</v>
      </c>
      <c r="H3501" s="0" t="n">
        <v>175600</v>
      </c>
    </row>
    <row r="3502" customFormat="false" ht="15" hidden="false" customHeight="false" outlineLevel="0" collapsed="false">
      <c r="A3502" s="0" t="n">
        <v>3500</v>
      </c>
      <c r="B3502" s="0" t="n">
        <v>5</v>
      </c>
      <c r="C3502" s="0" t="n">
        <v>146</v>
      </c>
      <c r="D3502" s="0" t="n">
        <v>19</v>
      </c>
      <c r="E3502" s="0" t="n">
        <v>1</v>
      </c>
      <c r="F3502" s="0" t="n">
        <v>0</v>
      </c>
      <c r="G3502" s="0" t="n">
        <v>0.276771</v>
      </c>
      <c r="H3502" s="0" t="n">
        <v>175400</v>
      </c>
    </row>
    <row r="3503" customFormat="false" ht="15" hidden="false" customHeight="false" outlineLevel="0" collapsed="false">
      <c r="A3503" s="0" t="n">
        <v>3501</v>
      </c>
      <c r="B3503" s="0" t="n">
        <v>5</v>
      </c>
      <c r="C3503" s="0" t="n">
        <v>146</v>
      </c>
      <c r="D3503" s="0" t="n">
        <v>20</v>
      </c>
      <c r="E3503" s="0" t="n">
        <v>1</v>
      </c>
      <c r="F3503" s="0" t="n">
        <v>0</v>
      </c>
      <c r="G3503" s="0" t="n">
        <v>0.321753</v>
      </c>
      <c r="H3503" s="0" t="n">
        <v>175200</v>
      </c>
    </row>
    <row r="3504" customFormat="false" ht="15" hidden="false" customHeight="false" outlineLevel="0" collapsed="false">
      <c r="A3504" s="0" t="n">
        <v>3502</v>
      </c>
      <c r="B3504" s="0" t="n">
        <v>5</v>
      </c>
      <c r="C3504" s="0" t="n">
        <v>146</v>
      </c>
      <c r="D3504" s="0" t="n">
        <v>21</v>
      </c>
      <c r="E3504" s="0" t="n">
        <v>0</v>
      </c>
      <c r="F3504" s="0" t="n">
        <v>0</v>
      </c>
      <c r="G3504" s="0" t="n">
        <v>0.230235</v>
      </c>
      <c r="H3504" s="0" t="n">
        <v>175200</v>
      </c>
    </row>
    <row r="3505" customFormat="false" ht="15" hidden="false" customHeight="false" outlineLevel="0" collapsed="false">
      <c r="A3505" s="0" t="n">
        <v>3503</v>
      </c>
      <c r="B3505" s="0" t="n">
        <v>5</v>
      </c>
      <c r="C3505" s="0" t="n">
        <v>146</v>
      </c>
      <c r="D3505" s="0" t="n">
        <v>22</v>
      </c>
      <c r="E3505" s="0" t="n">
        <v>0</v>
      </c>
      <c r="F3505" s="0" t="n">
        <v>0</v>
      </c>
      <c r="G3505" s="0" t="n">
        <v>0.293463</v>
      </c>
      <c r="H3505" s="0" t="n">
        <v>175200</v>
      </c>
    </row>
    <row r="3506" customFormat="false" ht="15" hidden="false" customHeight="false" outlineLevel="0" collapsed="false">
      <c r="A3506" s="0" t="n">
        <v>3504</v>
      </c>
      <c r="B3506" s="0" t="n">
        <v>5</v>
      </c>
      <c r="C3506" s="0" t="n">
        <v>146</v>
      </c>
      <c r="D3506" s="0" t="n">
        <v>23</v>
      </c>
      <c r="E3506" s="0" t="n">
        <v>0</v>
      </c>
      <c r="F3506" s="0" t="n">
        <v>0</v>
      </c>
      <c r="G3506" s="0" t="n">
        <v>0.234495</v>
      </c>
      <c r="H3506" s="0" t="n">
        <v>175200</v>
      </c>
    </row>
    <row r="3507" customFormat="false" ht="15" hidden="false" customHeight="false" outlineLevel="0" collapsed="false">
      <c r="A3507" s="0" t="n">
        <v>3505</v>
      </c>
      <c r="B3507" s="0" t="n">
        <v>5</v>
      </c>
      <c r="C3507" s="0" t="n">
        <v>147</v>
      </c>
      <c r="D3507" s="0" t="n">
        <v>0</v>
      </c>
      <c r="E3507" s="0" t="n">
        <v>0</v>
      </c>
      <c r="F3507" s="0" t="n">
        <v>0</v>
      </c>
      <c r="G3507" s="0" t="n">
        <v>0.210433</v>
      </c>
      <c r="H3507" s="0" t="n">
        <v>175200</v>
      </c>
    </row>
    <row r="3508" customFormat="false" ht="15" hidden="false" customHeight="false" outlineLevel="0" collapsed="false">
      <c r="A3508" s="0" t="n">
        <v>3506</v>
      </c>
      <c r="B3508" s="0" t="n">
        <v>5</v>
      </c>
      <c r="C3508" s="0" t="n">
        <v>147</v>
      </c>
      <c r="D3508" s="0" t="n">
        <v>1</v>
      </c>
      <c r="E3508" s="0" t="n">
        <v>0</v>
      </c>
      <c r="F3508" s="0" t="n">
        <v>0</v>
      </c>
      <c r="G3508" s="0" t="n">
        <v>0.144662</v>
      </c>
      <c r="H3508" s="0" t="n">
        <v>175200</v>
      </c>
    </row>
    <row r="3509" customFormat="false" ht="15" hidden="false" customHeight="false" outlineLevel="0" collapsed="false">
      <c r="A3509" s="0" t="n">
        <v>3507</v>
      </c>
      <c r="B3509" s="0" t="n">
        <v>5</v>
      </c>
      <c r="C3509" s="0" t="n">
        <v>147</v>
      </c>
      <c r="D3509" s="0" t="n">
        <v>2</v>
      </c>
      <c r="E3509" s="0" t="n">
        <v>0</v>
      </c>
      <c r="F3509" s="0" t="n">
        <v>0</v>
      </c>
      <c r="G3509" s="0" t="n">
        <v>0.088527</v>
      </c>
      <c r="H3509" s="0" t="n">
        <v>175200</v>
      </c>
    </row>
    <row r="3510" customFormat="false" ht="15" hidden="false" customHeight="false" outlineLevel="0" collapsed="false">
      <c r="A3510" s="0" t="n">
        <v>3508</v>
      </c>
      <c r="B3510" s="0" t="n">
        <v>5</v>
      </c>
      <c r="C3510" s="0" t="n">
        <v>147</v>
      </c>
      <c r="D3510" s="0" t="n">
        <v>3</v>
      </c>
      <c r="E3510" s="0" t="n">
        <v>0</v>
      </c>
      <c r="F3510" s="0" t="n">
        <v>0</v>
      </c>
      <c r="G3510" s="0" t="n">
        <v>0.132672</v>
      </c>
      <c r="H3510" s="0" t="n">
        <v>175200</v>
      </c>
    </row>
    <row r="3511" customFormat="false" ht="15" hidden="false" customHeight="false" outlineLevel="0" collapsed="false">
      <c r="A3511" s="0" t="n">
        <v>3509</v>
      </c>
      <c r="B3511" s="0" t="n">
        <v>5</v>
      </c>
      <c r="C3511" s="0" t="n">
        <v>147</v>
      </c>
      <c r="D3511" s="0" t="n">
        <v>4</v>
      </c>
      <c r="E3511" s="0" t="n">
        <v>0</v>
      </c>
      <c r="F3511" s="0" t="n">
        <v>0</v>
      </c>
      <c r="G3511" s="0" t="n">
        <v>0.122697</v>
      </c>
      <c r="H3511" s="0" t="n">
        <v>175200</v>
      </c>
    </row>
    <row r="3512" customFormat="false" ht="15" hidden="false" customHeight="false" outlineLevel="0" collapsed="false">
      <c r="A3512" s="0" t="n">
        <v>3510</v>
      </c>
      <c r="B3512" s="0" t="n">
        <v>5</v>
      </c>
      <c r="C3512" s="0" t="n">
        <v>147</v>
      </c>
      <c r="D3512" s="0" t="n">
        <v>5</v>
      </c>
      <c r="E3512" s="0" t="n">
        <v>0</v>
      </c>
      <c r="F3512" s="0" t="n">
        <v>0</v>
      </c>
      <c r="G3512" s="0" t="n">
        <v>0.101677</v>
      </c>
      <c r="H3512" s="0" t="n">
        <v>175200</v>
      </c>
    </row>
    <row r="3513" customFormat="false" ht="15" hidden="false" customHeight="false" outlineLevel="0" collapsed="false">
      <c r="A3513" s="0" t="n">
        <v>3511</v>
      </c>
      <c r="B3513" s="0" t="n">
        <v>5</v>
      </c>
      <c r="C3513" s="0" t="n">
        <v>147</v>
      </c>
      <c r="D3513" s="0" t="n">
        <v>6</v>
      </c>
      <c r="E3513" s="0" t="n">
        <v>0</v>
      </c>
      <c r="F3513" s="0" t="n">
        <v>0.104717</v>
      </c>
      <c r="G3513" s="0" t="n">
        <v>0.114083</v>
      </c>
      <c r="H3513" s="0" t="n">
        <v>175200</v>
      </c>
    </row>
    <row r="3514" customFormat="false" ht="15" hidden="false" customHeight="false" outlineLevel="0" collapsed="false">
      <c r="A3514" s="0" t="n">
        <v>3512</v>
      </c>
      <c r="B3514" s="0" t="n">
        <v>5</v>
      </c>
      <c r="C3514" s="0" t="n">
        <v>147</v>
      </c>
      <c r="D3514" s="0" t="n">
        <v>7</v>
      </c>
      <c r="E3514" s="0" t="n">
        <v>1</v>
      </c>
      <c r="F3514" s="0" t="n">
        <v>0.357746</v>
      </c>
      <c r="G3514" s="0" t="n">
        <v>0.143778</v>
      </c>
      <c r="H3514" s="0" t="n">
        <v>175000</v>
      </c>
    </row>
    <row r="3515" customFormat="false" ht="15" hidden="false" customHeight="false" outlineLevel="0" collapsed="false">
      <c r="A3515" s="0" t="n">
        <v>3513</v>
      </c>
      <c r="B3515" s="0" t="n">
        <v>5</v>
      </c>
      <c r="C3515" s="0" t="n">
        <v>147</v>
      </c>
      <c r="D3515" s="0" t="n">
        <v>8</v>
      </c>
      <c r="E3515" s="0" t="n">
        <v>1</v>
      </c>
      <c r="F3515" s="0" t="n">
        <v>0.641908</v>
      </c>
      <c r="G3515" s="0" t="n">
        <v>0.222232</v>
      </c>
      <c r="H3515" s="0" t="n">
        <v>174800</v>
      </c>
    </row>
    <row r="3516" customFormat="false" ht="15" hidden="false" customHeight="false" outlineLevel="0" collapsed="false">
      <c r="A3516" s="0" t="n">
        <v>3514</v>
      </c>
      <c r="B3516" s="0" t="n">
        <v>5</v>
      </c>
      <c r="C3516" s="0" t="n">
        <v>147</v>
      </c>
      <c r="D3516" s="0" t="n">
        <v>9</v>
      </c>
      <c r="E3516" s="0" t="n">
        <v>0</v>
      </c>
      <c r="F3516" s="0" t="n">
        <v>0.91088</v>
      </c>
      <c r="G3516" s="0" t="n">
        <v>0.209247</v>
      </c>
      <c r="H3516" s="0" t="n">
        <v>174800</v>
      </c>
    </row>
    <row r="3517" customFormat="false" ht="15" hidden="false" customHeight="false" outlineLevel="0" collapsed="false">
      <c r="A3517" s="0" t="n">
        <v>3515</v>
      </c>
      <c r="B3517" s="0" t="n">
        <v>5</v>
      </c>
      <c r="C3517" s="0" t="n">
        <v>147</v>
      </c>
      <c r="D3517" s="0" t="n">
        <v>10</v>
      </c>
      <c r="E3517" s="0" t="n">
        <v>0</v>
      </c>
      <c r="F3517" s="0" t="n">
        <v>1</v>
      </c>
      <c r="G3517" s="0" t="n">
        <v>0.318905</v>
      </c>
      <c r="H3517" s="0" t="n">
        <v>174800</v>
      </c>
    </row>
    <row r="3518" customFormat="false" ht="15" hidden="false" customHeight="false" outlineLevel="0" collapsed="false">
      <c r="A3518" s="0" t="n">
        <v>3516</v>
      </c>
      <c r="B3518" s="0" t="n">
        <v>5</v>
      </c>
      <c r="C3518" s="0" t="n">
        <v>147</v>
      </c>
      <c r="D3518" s="0" t="n">
        <v>11</v>
      </c>
      <c r="E3518" s="0" t="n">
        <v>0</v>
      </c>
      <c r="F3518" s="0" t="n">
        <v>1</v>
      </c>
      <c r="G3518" s="0" t="n">
        <v>0.367404</v>
      </c>
      <c r="H3518" s="0" t="n">
        <v>174800</v>
      </c>
    </row>
    <row r="3519" customFormat="false" ht="15" hidden="false" customHeight="false" outlineLevel="0" collapsed="false">
      <c r="A3519" s="0" t="n">
        <v>3517</v>
      </c>
      <c r="B3519" s="0" t="n">
        <v>5</v>
      </c>
      <c r="C3519" s="0" t="n">
        <v>147</v>
      </c>
      <c r="D3519" s="0" t="n">
        <v>12</v>
      </c>
      <c r="E3519" s="0" t="n">
        <v>0</v>
      </c>
      <c r="F3519" s="0" t="n">
        <v>1</v>
      </c>
      <c r="G3519" s="0" t="n">
        <v>0.367047</v>
      </c>
      <c r="H3519" s="0" t="n">
        <v>174800</v>
      </c>
    </row>
    <row r="3520" customFormat="false" ht="15" hidden="false" customHeight="false" outlineLevel="0" collapsed="false">
      <c r="A3520" s="0" t="n">
        <v>3518</v>
      </c>
      <c r="B3520" s="0" t="n">
        <v>5</v>
      </c>
      <c r="C3520" s="0" t="n">
        <v>147</v>
      </c>
      <c r="D3520" s="0" t="n">
        <v>13</v>
      </c>
      <c r="E3520" s="0" t="n">
        <v>0</v>
      </c>
      <c r="F3520" s="0" t="n">
        <v>1</v>
      </c>
      <c r="G3520" s="0" t="n">
        <v>0.323546</v>
      </c>
      <c r="H3520" s="0" t="n">
        <v>174800</v>
      </c>
    </row>
    <row r="3521" customFormat="false" ht="15" hidden="false" customHeight="false" outlineLevel="0" collapsed="false">
      <c r="A3521" s="0" t="n">
        <v>3519</v>
      </c>
      <c r="B3521" s="0" t="n">
        <v>5</v>
      </c>
      <c r="C3521" s="0" t="n">
        <v>147</v>
      </c>
      <c r="D3521" s="0" t="n">
        <v>14</v>
      </c>
      <c r="E3521" s="0" t="n">
        <v>0</v>
      </c>
      <c r="F3521" s="0" t="n">
        <v>1</v>
      </c>
      <c r="G3521" s="0" t="n">
        <v>0.223985</v>
      </c>
      <c r="H3521" s="0" t="n">
        <v>174800</v>
      </c>
    </row>
    <row r="3522" customFormat="false" ht="15" hidden="false" customHeight="false" outlineLevel="0" collapsed="false">
      <c r="A3522" s="0" t="n">
        <v>3520</v>
      </c>
      <c r="B3522" s="0" t="n">
        <v>5</v>
      </c>
      <c r="C3522" s="0" t="n">
        <v>147</v>
      </c>
      <c r="D3522" s="0" t="n">
        <v>15</v>
      </c>
      <c r="E3522" s="0" t="n">
        <v>0</v>
      </c>
      <c r="F3522" s="0" t="n">
        <v>0.91088</v>
      </c>
      <c r="G3522" s="0" t="n">
        <v>0.326006</v>
      </c>
      <c r="H3522" s="0" t="n">
        <v>174800</v>
      </c>
    </row>
    <row r="3523" customFormat="false" ht="15" hidden="false" customHeight="false" outlineLevel="0" collapsed="false">
      <c r="A3523" s="0" t="n">
        <v>3521</v>
      </c>
      <c r="B3523" s="0" t="n">
        <v>5</v>
      </c>
      <c r="C3523" s="0" t="n">
        <v>147</v>
      </c>
      <c r="D3523" s="0" t="n">
        <v>16</v>
      </c>
      <c r="E3523" s="0" t="n">
        <v>0</v>
      </c>
      <c r="F3523" s="0" t="n">
        <v>0.641908</v>
      </c>
      <c r="G3523" s="0" t="n">
        <v>0.430997</v>
      </c>
      <c r="H3523" s="0" t="n">
        <v>174800</v>
      </c>
    </row>
    <row r="3524" customFormat="false" ht="15" hidden="false" customHeight="false" outlineLevel="0" collapsed="false">
      <c r="A3524" s="0" t="n">
        <v>3522</v>
      </c>
      <c r="B3524" s="0" t="n">
        <v>5</v>
      </c>
      <c r="C3524" s="0" t="n">
        <v>147</v>
      </c>
      <c r="D3524" s="0" t="n">
        <v>17</v>
      </c>
      <c r="E3524" s="0" t="n">
        <v>0</v>
      </c>
      <c r="F3524" s="0" t="n">
        <v>0.357746</v>
      </c>
      <c r="G3524" s="0" t="n">
        <v>0.585089</v>
      </c>
      <c r="H3524" s="0" t="n">
        <v>174800</v>
      </c>
    </row>
    <row r="3525" customFormat="false" ht="15" hidden="false" customHeight="false" outlineLevel="0" collapsed="false">
      <c r="A3525" s="0" t="n">
        <v>3523</v>
      </c>
      <c r="B3525" s="0" t="n">
        <v>5</v>
      </c>
      <c r="C3525" s="0" t="n">
        <v>147</v>
      </c>
      <c r="D3525" s="0" t="n">
        <v>18</v>
      </c>
      <c r="E3525" s="0" t="n">
        <v>0</v>
      </c>
      <c r="F3525" s="0" t="n">
        <v>0.104717</v>
      </c>
      <c r="G3525" s="0" t="n">
        <v>0.658933</v>
      </c>
      <c r="H3525" s="0" t="n">
        <v>174800</v>
      </c>
    </row>
    <row r="3526" customFormat="false" ht="15" hidden="false" customHeight="false" outlineLevel="0" collapsed="false">
      <c r="A3526" s="0" t="n">
        <v>3524</v>
      </c>
      <c r="B3526" s="0" t="n">
        <v>5</v>
      </c>
      <c r="C3526" s="0" t="n">
        <v>147</v>
      </c>
      <c r="D3526" s="0" t="n">
        <v>19</v>
      </c>
      <c r="E3526" s="0" t="n">
        <v>1</v>
      </c>
      <c r="F3526" s="0" t="n">
        <v>0</v>
      </c>
      <c r="G3526" s="0" t="n">
        <v>0.643625</v>
      </c>
      <c r="H3526" s="0" t="n">
        <v>174600</v>
      </c>
    </row>
    <row r="3527" customFormat="false" ht="15" hidden="false" customHeight="false" outlineLevel="0" collapsed="false">
      <c r="A3527" s="0" t="n">
        <v>3525</v>
      </c>
      <c r="B3527" s="0" t="n">
        <v>5</v>
      </c>
      <c r="C3527" s="0" t="n">
        <v>147</v>
      </c>
      <c r="D3527" s="0" t="n">
        <v>20</v>
      </c>
      <c r="E3527" s="0" t="n">
        <v>1</v>
      </c>
      <c r="F3527" s="0" t="n">
        <v>0</v>
      </c>
      <c r="G3527" s="0" t="n">
        <v>0.698457</v>
      </c>
      <c r="H3527" s="0" t="n">
        <v>174400</v>
      </c>
    </row>
    <row r="3528" customFormat="false" ht="15" hidden="false" customHeight="false" outlineLevel="0" collapsed="false">
      <c r="A3528" s="0" t="n">
        <v>3526</v>
      </c>
      <c r="B3528" s="0" t="n">
        <v>5</v>
      </c>
      <c r="C3528" s="0" t="n">
        <v>147</v>
      </c>
      <c r="D3528" s="0" t="n">
        <v>21</v>
      </c>
      <c r="E3528" s="0" t="n">
        <v>0</v>
      </c>
      <c r="F3528" s="0" t="n">
        <v>0</v>
      </c>
      <c r="G3528" s="0" t="n">
        <v>1</v>
      </c>
      <c r="H3528" s="0" t="n">
        <v>174400</v>
      </c>
    </row>
    <row r="3529" customFormat="false" ht="15" hidden="false" customHeight="false" outlineLevel="0" collapsed="false">
      <c r="A3529" s="0" t="n">
        <v>3527</v>
      </c>
      <c r="B3529" s="0" t="n">
        <v>5</v>
      </c>
      <c r="C3529" s="0" t="n">
        <v>147</v>
      </c>
      <c r="D3529" s="0" t="n">
        <v>22</v>
      </c>
      <c r="E3529" s="0" t="n">
        <v>0</v>
      </c>
      <c r="F3529" s="0" t="n">
        <v>0</v>
      </c>
      <c r="G3529" s="0" t="n">
        <v>0.860429</v>
      </c>
      <c r="H3529" s="0" t="n">
        <v>174400</v>
      </c>
    </row>
    <row r="3530" customFormat="false" ht="15" hidden="false" customHeight="false" outlineLevel="0" collapsed="false">
      <c r="A3530" s="0" t="n">
        <v>3528</v>
      </c>
      <c r="B3530" s="0" t="n">
        <v>5</v>
      </c>
      <c r="C3530" s="0" t="n">
        <v>147</v>
      </c>
      <c r="D3530" s="0" t="n">
        <v>23</v>
      </c>
      <c r="E3530" s="0" t="n">
        <v>0</v>
      </c>
      <c r="F3530" s="0" t="n">
        <v>0</v>
      </c>
      <c r="G3530" s="0" t="n">
        <v>0.604</v>
      </c>
      <c r="H3530" s="0" t="n">
        <v>174400</v>
      </c>
    </row>
    <row r="3531" customFormat="false" ht="15" hidden="false" customHeight="false" outlineLevel="0" collapsed="false">
      <c r="A3531" s="0" t="n">
        <v>3529</v>
      </c>
      <c r="B3531" s="0" t="n">
        <v>5</v>
      </c>
      <c r="C3531" s="0" t="n">
        <v>148</v>
      </c>
      <c r="D3531" s="0" t="n">
        <v>0</v>
      </c>
      <c r="E3531" s="0" t="n">
        <v>0</v>
      </c>
      <c r="F3531" s="0" t="n">
        <v>0</v>
      </c>
      <c r="G3531" s="0" t="n">
        <v>0.524265</v>
      </c>
      <c r="H3531" s="0" t="n">
        <v>174400</v>
      </c>
    </row>
    <row r="3532" customFormat="false" ht="15" hidden="false" customHeight="false" outlineLevel="0" collapsed="false">
      <c r="A3532" s="0" t="n">
        <v>3530</v>
      </c>
      <c r="B3532" s="0" t="n">
        <v>5</v>
      </c>
      <c r="C3532" s="0" t="n">
        <v>148</v>
      </c>
      <c r="D3532" s="0" t="n">
        <v>1</v>
      </c>
      <c r="E3532" s="0" t="n">
        <v>0</v>
      </c>
      <c r="F3532" s="0" t="n">
        <v>0</v>
      </c>
      <c r="G3532" s="0" t="n">
        <v>0.596775</v>
      </c>
      <c r="H3532" s="0" t="n">
        <v>174400</v>
      </c>
    </row>
    <row r="3533" customFormat="false" ht="15" hidden="false" customHeight="false" outlineLevel="0" collapsed="false">
      <c r="A3533" s="0" t="n">
        <v>3531</v>
      </c>
      <c r="B3533" s="0" t="n">
        <v>5</v>
      </c>
      <c r="C3533" s="0" t="n">
        <v>148</v>
      </c>
      <c r="D3533" s="0" t="n">
        <v>2</v>
      </c>
      <c r="E3533" s="0" t="n">
        <v>0</v>
      </c>
      <c r="F3533" s="0" t="n">
        <v>0</v>
      </c>
      <c r="G3533" s="0" t="n">
        <v>0.652461</v>
      </c>
      <c r="H3533" s="0" t="n">
        <v>174400</v>
      </c>
    </row>
    <row r="3534" customFormat="false" ht="15" hidden="false" customHeight="false" outlineLevel="0" collapsed="false">
      <c r="A3534" s="0" t="n">
        <v>3532</v>
      </c>
      <c r="B3534" s="0" t="n">
        <v>5</v>
      </c>
      <c r="C3534" s="0" t="n">
        <v>148</v>
      </c>
      <c r="D3534" s="0" t="n">
        <v>3</v>
      </c>
      <c r="E3534" s="0" t="n">
        <v>0</v>
      </c>
      <c r="F3534" s="0" t="n">
        <v>0</v>
      </c>
      <c r="G3534" s="0" t="n">
        <v>0.535418</v>
      </c>
      <c r="H3534" s="0" t="n">
        <v>174400</v>
      </c>
    </row>
    <row r="3535" customFormat="false" ht="15" hidden="false" customHeight="false" outlineLevel="0" collapsed="false">
      <c r="A3535" s="0" t="n">
        <v>3533</v>
      </c>
      <c r="B3535" s="0" t="n">
        <v>5</v>
      </c>
      <c r="C3535" s="0" t="n">
        <v>148</v>
      </c>
      <c r="D3535" s="0" t="n">
        <v>4</v>
      </c>
      <c r="E3535" s="0" t="n">
        <v>0</v>
      </c>
      <c r="F3535" s="0" t="n">
        <v>0</v>
      </c>
      <c r="G3535" s="0" t="n">
        <v>0.477338</v>
      </c>
      <c r="H3535" s="0" t="n">
        <v>174400</v>
      </c>
    </row>
    <row r="3536" customFormat="false" ht="15" hidden="false" customHeight="false" outlineLevel="0" collapsed="false">
      <c r="A3536" s="0" t="n">
        <v>3534</v>
      </c>
      <c r="B3536" s="0" t="n">
        <v>5</v>
      </c>
      <c r="C3536" s="0" t="n">
        <v>148</v>
      </c>
      <c r="D3536" s="0" t="n">
        <v>5</v>
      </c>
      <c r="E3536" s="0" t="n">
        <v>0</v>
      </c>
      <c r="F3536" s="0" t="n">
        <v>0</v>
      </c>
      <c r="G3536" s="0" t="n">
        <v>0.517451</v>
      </c>
      <c r="H3536" s="0" t="n">
        <v>174400</v>
      </c>
    </row>
    <row r="3537" customFormat="false" ht="15" hidden="false" customHeight="false" outlineLevel="0" collapsed="false">
      <c r="A3537" s="0" t="n">
        <v>3535</v>
      </c>
      <c r="B3537" s="0" t="n">
        <v>5</v>
      </c>
      <c r="C3537" s="0" t="n">
        <v>148</v>
      </c>
      <c r="D3537" s="0" t="n">
        <v>6</v>
      </c>
      <c r="E3537" s="0" t="n">
        <v>0</v>
      </c>
      <c r="F3537" s="0" t="n">
        <v>0.103774</v>
      </c>
      <c r="G3537" s="0" t="n">
        <v>0.491669</v>
      </c>
      <c r="H3537" s="0" t="n">
        <v>174400</v>
      </c>
    </row>
    <row r="3538" customFormat="false" ht="15" hidden="false" customHeight="false" outlineLevel="0" collapsed="false">
      <c r="A3538" s="0" t="n">
        <v>3536</v>
      </c>
      <c r="B3538" s="0" t="n">
        <v>5</v>
      </c>
      <c r="C3538" s="0" t="n">
        <v>148</v>
      </c>
      <c r="D3538" s="0" t="n">
        <v>7</v>
      </c>
      <c r="E3538" s="0" t="n">
        <v>1</v>
      </c>
      <c r="F3538" s="0" t="n">
        <v>0.354525</v>
      </c>
      <c r="G3538" s="0" t="n">
        <v>0.604387</v>
      </c>
      <c r="H3538" s="0" t="n">
        <v>174200</v>
      </c>
    </row>
    <row r="3539" customFormat="false" ht="15" hidden="false" customHeight="false" outlineLevel="0" collapsed="false">
      <c r="A3539" s="0" t="n">
        <v>3537</v>
      </c>
      <c r="B3539" s="0" t="n">
        <v>5</v>
      </c>
      <c r="C3539" s="0" t="n">
        <v>148</v>
      </c>
      <c r="D3539" s="0" t="n">
        <v>8</v>
      </c>
      <c r="E3539" s="0" t="n">
        <v>1</v>
      </c>
      <c r="F3539" s="0" t="n">
        <v>0.636128</v>
      </c>
      <c r="G3539" s="0" t="n">
        <v>0.532822</v>
      </c>
      <c r="H3539" s="0" t="n">
        <v>174000</v>
      </c>
    </row>
    <row r="3540" customFormat="false" ht="15" hidden="false" customHeight="false" outlineLevel="0" collapsed="false">
      <c r="A3540" s="0" t="n">
        <v>3538</v>
      </c>
      <c r="B3540" s="0" t="n">
        <v>5</v>
      </c>
      <c r="C3540" s="0" t="n">
        <v>148</v>
      </c>
      <c r="D3540" s="0" t="n">
        <v>9</v>
      </c>
      <c r="E3540" s="0" t="n">
        <v>0</v>
      </c>
      <c r="F3540" s="0" t="n">
        <v>0.902678</v>
      </c>
      <c r="G3540" s="0" t="n">
        <v>0.655069</v>
      </c>
      <c r="H3540" s="0" t="n">
        <v>174000</v>
      </c>
    </row>
    <row r="3541" customFormat="false" ht="15" hidden="false" customHeight="false" outlineLevel="0" collapsed="false">
      <c r="A3541" s="0" t="n">
        <v>3539</v>
      </c>
      <c r="B3541" s="0" t="n">
        <v>5</v>
      </c>
      <c r="C3541" s="0" t="n">
        <v>148</v>
      </c>
      <c r="D3541" s="0" t="n">
        <v>10</v>
      </c>
      <c r="E3541" s="0" t="n">
        <v>0</v>
      </c>
      <c r="F3541" s="0" t="n">
        <v>1</v>
      </c>
      <c r="G3541" s="0" t="n">
        <v>0.561349</v>
      </c>
      <c r="H3541" s="0" t="n">
        <v>174000</v>
      </c>
    </row>
    <row r="3542" customFormat="false" ht="15" hidden="false" customHeight="false" outlineLevel="0" collapsed="false">
      <c r="A3542" s="0" t="n">
        <v>3540</v>
      </c>
      <c r="B3542" s="0" t="n">
        <v>5</v>
      </c>
      <c r="C3542" s="0" t="n">
        <v>148</v>
      </c>
      <c r="D3542" s="0" t="n">
        <v>11</v>
      </c>
      <c r="E3542" s="0" t="n">
        <v>0</v>
      </c>
      <c r="F3542" s="0" t="n">
        <v>1</v>
      </c>
      <c r="G3542" s="0" t="n">
        <v>0.652565</v>
      </c>
      <c r="H3542" s="0" t="n">
        <v>174000</v>
      </c>
    </row>
    <row r="3543" customFormat="false" ht="15" hidden="false" customHeight="false" outlineLevel="0" collapsed="false">
      <c r="A3543" s="0" t="n">
        <v>3541</v>
      </c>
      <c r="B3543" s="0" t="n">
        <v>5</v>
      </c>
      <c r="C3543" s="0" t="n">
        <v>148</v>
      </c>
      <c r="D3543" s="0" t="n">
        <v>12</v>
      </c>
      <c r="E3543" s="0" t="n">
        <v>0</v>
      </c>
      <c r="F3543" s="0" t="n">
        <v>1</v>
      </c>
      <c r="G3543" s="0" t="n">
        <v>0.516575</v>
      </c>
      <c r="H3543" s="0" t="n">
        <v>174000</v>
      </c>
    </row>
    <row r="3544" customFormat="false" ht="15" hidden="false" customHeight="false" outlineLevel="0" collapsed="false">
      <c r="A3544" s="0" t="n">
        <v>3542</v>
      </c>
      <c r="B3544" s="0" t="n">
        <v>5</v>
      </c>
      <c r="C3544" s="0" t="n">
        <v>148</v>
      </c>
      <c r="D3544" s="0" t="n">
        <v>13</v>
      </c>
      <c r="E3544" s="0" t="n">
        <v>0</v>
      </c>
      <c r="F3544" s="0" t="n">
        <v>1</v>
      </c>
      <c r="G3544" s="0" t="n">
        <v>0.582574</v>
      </c>
      <c r="H3544" s="0" t="n">
        <v>174000</v>
      </c>
    </row>
    <row r="3545" customFormat="false" ht="15" hidden="false" customHeight="false" outlineLevel="0" collapsed="false">
      <c r="A3545" s="0" t="n">
        <v>3543</v>
      </c>
      <c r="B3545" s="0" t="n">
        <v>5</v>
      </c>
      <c r="C3545" s="0" t="n">
        <v>148</v>
      </c>
      <c r="D3545" s="0" t="n">
        <v>14</v>
      </c>
      <c r="E3545" s="0" t="n">
        <v>0</v>
      </c>
      <c r="F3545" s="0" t="n">
        <v>1</v>
      </c>
      <c r="G3545" s="0" t="n">
        <v>0.515763</v>
      </c>
      <c r="H3545" s="0" t="n">
        <v>174000</v>
      </c>
    </row>
    <row r="3546" customFormat="false" ht="15" hidden="false" customHeight="false" outlineLevel="0" collapsed="false">
      <c r="A3546" s="0" t="n">
        <v>3544</v>
      </c>
      <c r="B3546" s="0" t="n">
        <v>5</v>
      </c>
      <c r="C3546" s="0" t="n">
        <v>148</v>
      </c>
      <c r="D3546" s="0" t="n">
        <v>15</v>
      </c>
      <c r="E3546" s="0" t="n">
        <v>0</v>
      </c>
      <c r="F3546" s="0" t="n">
        <v>0.902678</v>
      </c>
      <c r="G3546" s="0" t="n">
        <v>0.564583</v>
      </c>
      <c r="H3546" s="0" t="n">
        <v>174000</v>
      </c>
    </row>
    <row r="3547" customFormat="false" ht="15" hidden="false" customHeight="false" outlineLevel="0" collapsed="false">
      <c r="A3547" s="0" t="n">
        <v>3545</v>
      </c>
      <c r="B3547" s="0" t="n">
        <v>5</v>
      </c>
      <c r="C3547" s="0" t="n">
        <v>148</v>
      </c>
      <c r="D3547" s="0" t="n">
        <v>16</v>
      </c>
      <c r="E3547" s="0" t="n">
        <v>0</v>
      </c>
      <c r="F3547" s="0" t="n">
        <v>0.636128</v>
      </c>
      <c r="G3547" s="0" t="n">
        <v>0.538131</v>
      </c>
      <c r="H3547" s="0" t="n">
        <v>174000</v>
      </c>
    </row>
    <row r="3548" customFormat="false" ht="15" hidden="false" customHeight="false" outlineLevel="0" collapsed="false">
      <c r="A3548" s="0" t="n">
        <v>3546</v>
      </c>
      <c r="B3548" s="0" t="n">
        <v>5</v>
      </c>
      <c r="C3548" s="0" t="n">
        <v>148</v>
      </c>
      <c r="D3548" s="0" t="n">
        <v>17</v>
      </c>
      <c r="E3548" s="0" t="n">
        <v>0</v>
      </c>
      <c r="F3548" s="0" t="n">
        <v>0.354525</v>
      </c>
      <c r="G3548" s="0" t="n">
        <v>0.621943</v>
      </c>
      <c r="H3548" s="0" t="n">
        <v>174000</v>
      </c>
    </row>
    <row r="3549" customFormat="false" ht="15" hidden="false" customHeight="false" outlineLevel="0" collapsed="false">
      <c r="A3549" s="0" t="n">
        <v>3547</v>
      </c>
      <c r="B3549" s="0" t="n">
        <v>5</v>
      </c>
      <c r="C3549" s="0" t="n">
        <v>148</v>
      </c>
      <c r="D3549" s="0" t="n">
        <v>18</v>
      </c>
      <c r="E3549" s="0" t="n">
        <v>0</v>
      </c>
      <c r="F3549" s="0" t="n">
        <v>0.103774</v>
      </c>
      <c r="G3549" s="0" t="n">
        <v>0.595285</v>
      </c>
      <c r="H3549" s="0" t="n">
        <v>174000</v>
      </c>
    </row>
    <row r="3550" customFormat="false" ht="15" hidden="false" customHeight="false" outlineLevel="0" collapsed="false">
      <c r="A3550" s="0" t="n">
        <v>3548</v>
      </c>
      <c r="B3550" s="0" t="n">
        <v>5</v>
      </c>
      <c r="C3550" s="0" t="n">
        <v>148</v>
      </c>
      <c r="D3550" s="0" t="n">
        <v>19</v>
      </c>
      <c r="E3550" s="0" t="n">
        <v>1</v>
      </c>
      <c r="F3550" s="0" t="n">
        <v>0</v>
      </c>
      <c r="G3550" s="0" t="n">
        <v>0.716627</v>
      </c>
      <c r="H3550" s="0" t="n">
        <v>173800</v>
      </c>
    </row>
    <row r="3551" customFormat="false" ht="15" hidden="false" customHeight="false" outlineLevel="0" collapsed="false">
      <c r="A3551" s="0" t="n">
        <v>3549</v>
      </c>
      <c r="B3551" s="0" t="n">
        <v>5</v>
      </c>
      <c r="C3551" s="0" t="n">
        <v>148</v>
      </c>
      <c r="D3551" s="0" t="n">
        <v>20</v>
      </c>
      <c r="E3551" s="0" t="n">
        <v>1</v>
      </c>
      <c r="F3551" s="0" t="n">
        <v>0</v>
      </c>
      <c r="G3551" s="0" t="n">
        <v>0.69546</v>
      </c>
      <c r="H3551" s="0" t="n">
        <v>173600</v>
      </c>
    </row>
    <row r="3552" customFormat="false" ht="15" hidden="false" customHeight="false" outlineLevel="0" collapsed="false">
      <c r="A3552" s="0" t="n">
        <v>3550</v>
      </c>
      <c r="B3552" s="0" t="n">
        <v>5</v>
      </c>
      <c r="C3552" s="0" t="n">
        <v>148</v>
      </c>
      <c r="D3552" s="0" t="n">
        <v>21</v>
      </c>
      <c r="E3552" s="0" t="n">
        <v>0</v>
      </c>
      <c r="F3552" s="0" t="n">
        <v>0</v>
      </c>
      <c r="G3552" s="0" t="n">
        <v>0.95489</v>
      </c>
      <c r="H3552" s="0" t="n">
        <v>173600</v>
      </c>
    </row>
    <row r="3553" customFormat="false" ht="15" hidden="false" customHeight="false" outlineLevel="0" collapsed="false">
      <c r="A3553" s="0" t="n">
        <v>3551</v>
      </c>
      <c r="B3553" s="0" t="n">
        <v>5</v>
      </c>
      <c r="C3553" s="0" t="n">
        <v>148</v>
      </c>
      <c r="D3553" s="0" t="n">
        <v>22</v>
      </c>
      <c r="E3553" s="0" t="n">
        <v>0</v>
      </c>
      <c r="F3553" s="0" t="n">
        <v>0</v>
      </c>
      <c r="G3553" s="0" t="n">
        <v>0.918135</v>
      </c>
      <c r="H3553" s="0" t="n">
        <v>173600</v>
      </c>
    </row>
    <row r="3554" customFormat="false" ht="15" hidden="false" customHeight="false" outlineLevel="0" collapsed="false">
      <c r="A3554" s="0" t="n">
        <v>3552</v>
      </c>
      <c r="B3554" s="0" t="n">
        <v>5</v>
      </c>
      <c r="C3554" s="0" t="n">
        <v>148</v>
      </c>
      <c r="D3554" s="0" t="n">
        <v>23</v>
      </c>
      <c r="E3554" s="0" t="n">
        <v>0</v>
      </c>
      <c r="F3554" s="0" t="n">
        <v>0</v>
      </c>
      <c r="G3554" s="0" t="n">
        <v>0.706871</v>
      </c>
      <c r="H3554" s="0" t="n">
        <v>173600</v>
      </c>
    </row>
    <row r="3555" customFormat="false" ht="15" hidden="false" customHeight="false" outlineLevel="0" collapsed="false">
      <c r="A3555" s="0" t="n">
        <v>3553</v>
      </c>
      <c r="B3555" s="0" t="n">
        <v>5</v>
      </c>
      <c r="C3555" s="0" t="n">
        <v>149</v>
      </c>
      <c r="D3555" s="0" t="n">
        <v>0</v>
      </c>
      <c r="E3555" s="0" t="n">
        <v>0</v>
      </c>
      <c r="F3555" s="0" t="n">
        <v>0</v>
      </c>
      <c r="G3555" s="0" t="n">
        <v>0.556184</v>
      </c>
      <c r="H3555" s="0" t="n">
        <v>173600</v>
      </c>
    </row>
    <row r="3556" customFormat="false" ht="15" hidden="false" customHeight="false" outlineLevel="0" collapsed="false">
      <c r="A3556" s="0" t="n">
        <v>3554</v>
      </c>
      <c r="B3556" s="0" t="n">
        <v>5</v>
      </c>
      <c r="C3556" s="0" t="n">
        <v>149</v>
      </c>
      <c r="D3556" s="0" t="n">
        <v>1</v>
      </c>
      <c r="E3556" s="0" t="n">
        <v>0</v>
      </c>
      <c r="F3556" s="0" t="n">
        <v>0</v>
      </c>
      <c r="G3556" s="0" t="n">
        <v>0.498578</v>
      </c>
      <c r="H3556" s="0" t="n">
        <v>173600</v>
      </c>
    </row>
    <row r="3557" customFormat="false" ht="15" hidden="false" customHeight="false" outlineLevel="0" collapsed="false">
      <c r="A3557" s="0" t="n">
        <v>3555</v>
      </c>
      <c r="B3557" s="0" t="n">
        <v>5</v>
      </c>
      <c r="C3557" s="0" t="n">
        <v>149</v>
      </c>
      <c r="D3557" s="0" t="n">
        <v>2</v>
      </c>
      <c r="E3557" s="0" t="n">
        <v>0</v>
      </c>
      <c r="F3557" s="0" t="n">
        <v>0</v>
      </c>
      <c r="G3557" s="0" t="n">
        <v>0.398422</v>
      </c>
      <c r="H3557" s="0" t="n">
        <v>173600</v>
      </c>
    </row>
    <row r="3558" customFormat="false" ht="15" hidden="false" customHeight="false" outlineLevel="0" collapsed="false">
      <c r="A3558" s="0" t="n">
        <v>3556</v>
      </c>
      <c r="B3558" s="0" t="n">
        <v>5</v>
      </c>
      <c r="C3558" s="0" t="n">
        <v>149</v>
      </c>
      <c r="D3558" s="0" t="n">
        <v>3</v>
      </c>
      <c r="E3558" s="0" t="n">
        <v>0</v>
      </c>
      <c r="F3558" s="0" t="n">
        <v>0</v>
      </c>
      <c r="G3558" s="0" t="n">
        <v>0.345955</v>
      </c>
      <c r="H3558" s="0" t="n">
        <v>173600</v>
      </c>
    </row>
    <row r="3559" customFormat="false" ht="15" hidden="false" customHeight="false" outlineLevel="0" collapsed="false">
      <c r="A3559" s="0" t="n">
        <v>3557</v>
      </c>
      <c r="B3559" s="0" t="n">
        <v>5</v>
      </c>
      <c r="C3559" s="0" t="n">
        <v>149</v>
      </c>
      <c r="D3559" s="0" t="n">
        <v>4</v>
      </c>
      <c r="E3559" s="0" t="n">
        <v>0</v>
      </c>
      <c r="F3559" s="0" t="n">
        <v>0</v>
      </c>
      <c r="G3559" s="0" t="n">
        <v>0.340034</v>
      </c>
      <c r="H3559" s="0" t="n">
        <v>173600</v>
      </c>
    </row>
    <row r="3560" customFormat="false" ht="15" hidden="false" customHeight="false" outlineLevel="0" collapsed="false">
      <c r="A3560" s="0" t="n">
        <v>3558</v>
      </c>
      <c r="B3560" s="0" t="n">
        <v>5</v>
      </c>
      <c r="C3560" s="0" t="n">
        <v>149</v>
      </c>
      <c r="D3560" s="0" t="n">
        <v>5</v>
      </c>
      <c r="E3560" s="0" t="n">
        <v>0</v>
      </c>
      <c r="F3560" s="0" t="n">
        <v>0</v>
      </c>
      <c r="G3560" s="0" t="n">
        <v>0.414163</v>
      </c>
      <c r="H3560" s="0" t="n">
        <v>173600</v>
      </c>
    </row>
    <row r="3561" customFormat="false" ht="15" hidden="false" customHeight="false" outlineLevel="0" collapsed="false">
      <c r="A3561" s="0" t="n">
        <v>3559</v>
      </c>
      <c r="B3561" s="0" t="n">
        <v>5</v>
      </c>
      <c r="C3561" s="0" t="n">
        <v>149</v>
      </c>
      <c r="D3561" s="0" t="n">
        <v>6</v>
      </c>
      <c r="E3561" s="0" t="n">
        <v>0</v>
      </c>
      <c r="F3561" s="0" t="n">
        <v>0.133812</v>
      </c>
      <c r="G3561" s="0" t="n">
        <v>0.339045</v>
      </c>
      <c r="H3561" s="0" t="n">
        <v>173600</v>
      </c>
    </row>
    <row r="3562" customFormat="false" ht="15" hidden="false" customHeight="false" outlineLevel="0" collapsed="false">
      <c r="A3562" s="0" t="n">
        <v>3560</v>
      </c>
      <c r="B3562" s="0" t="n">
        <v>5</v>
      </c>
      <c r="C3562" s="0" t="n">
        <v>149</v>
      </c>
      <c r="D3562" s="0" t="n">
        <v>7</v>
      </c>
      <c r="E3562" s="0" t="n">
        <v>1</v>
      </c>
      <c r="F3562" s="0" t="n">
        <v>0.457144</v>
      </c>
      <c r="G3562" s="0" t="n">
        <v>0.309573</v>
      </c>
      <c r="H3562" s="0" t="n">
        <v>173400</v>
      </c>
    </row>
    <row r="3563" customFormat="false" ht="15" hidden="false" customHeight="false" outlineLevel="0" collapsed="false">
      <c r="A3563" s="0" t="n">
        <v>3561</v>
      </c>
      <c r="B3563" s="0" t="n">
        <v>5</v>
      </c>
      <c r="C3563" s="0" t="n">
        <v>149</v>
      </c>
      <c r="D3563" s="0" t="n">
        <v>8</v>
      </c>
      <c r="E3563" s="0" t="n">
        <v>1</v>
      </c>
      <c r="F3563" s="0" t="n">
        <v>0.820258</v>
      </c>
      <c r="G3563" s="0" t="n">
        <v>0.383187</v>
      </c>
      <c r="H3563" s="0" t="n">
        <v>173200</v>
      </c>
    </row>
    <row r="3564" customFormat="false" ht="15" hidden="false" customHeight="false" outlineLevel="0" collapsed="false">
      <c r="A3564" s="0" t="n">
        <v>3562</v>
      </c>
      <c r="B3564" s="0" t="n">
        <v>5</v>
      </c>
      <c r="C3564" s="0" t="n">
        <v>149</v>
      </c>
      <c r="D3564" s="0" t="n">
        <v>9</v>
      </c>
      <c r="E3564" s="0" t="n">
        <v>0</v>
      </c>
      <c r="F3564" s="0" t="n">
        <v>1</v>
      </c>
      <c r="G3564" s="0" t="n">
        <v>0.441261</v>
      </c>
      <c r="H3564" s="0" t="n">
        <v>173200</v>
      </c>
    </row>
    <row r="3565" customFormat="false" ht="15" hidden="false" customHeight="false" outlineLevel="0" collapsed="false">
      <c r="A3565" s="0" t="n">
        <v>3563</v>
      </c>
      <c r="B3565" s="0" t="n">
        <v>5</v>
      </c>
      <c r="C3565" s="0" t="n">
        <v>149</v>
      </c>
      <c r="D3565" s="0" t="n">
        <v>10</v>
      </c>
      <c r="E3565" s="0" t="n">
        <v>0</v>
      </c>
      <c r="F3565" s="0" t="n">
        <v>1</v>
      </c>
      <c r="G3565" s="0" t="n">
        <v>0.369464</v>
      </c>
      <c r="H3565" s="0" t="n">
        <v>173200</v>
      </c>
    </row>
    <row r="3566" customFormat="false" ht="15" hidden="false" customHeight="false" outlineLevel="0" collapsed="false">
      <c r="A3566" s="0" t="n">
        <v>3564</v>
      </c>
      <c r="B3566" s="0" t="n">
        <v>5</v>
      </c>
      <c r="C3566" s="0" t="n">
        <v>149</v>
      </c>
      <c r="D3566" s="0" t="n">
        <v>11</v>
      </c>
      <c r="E3566" s="0" t="n">
        <v>0</v>
      </c>
      <c r="F3566" s="0" t="n">
        <v>1</v>
      </c>
      <c r="G3566" s="0" t="n">
        <v>0.460775</v>
      </c>
      <c r="H3566" s="0" t="n">
        <v>173200</v>
      </c>
    </row>
    <row r="3567" customFormat="false" ht="15" hidden="false" customHeight="false" outlineLevel="0" collapsed="false">
      <c r="A3567" s="0" t="n">
        <v>3565</v>
      </c>
      <c r="B3567" s="0" t="n">
        <v>5</v>
      </c>
      <c r="C3567" s="0" t="n">
        <v>149</v>
      </c>
      <c r="D3567" s="0" t="n">
        <v>12</v>
      </c>
      <c r="E3567" s="0" t="n">
        <v>0</v>
      </c>
      <c r="F3567" s="0" t="n">
        <v>1</v>
      </c>
      <c r="G3567" s="0" t="n">
        <v>0.359783</v>
      </c>
      <c r="H3567" s="0" t="n">
        <v>173200</v>
      </c>
    </row>
    <row r="3568" customFormat="false" ht="15" hidden="false" customHeight="false" outlineLevel="0" collapsed="false">
      <c r="A3568" s="0" t="n">
        <v>3566</v>
      </c>
      <c r="B3568" s="0" t="n">
        <v>5</v>
      </c>
      <c r="C3568" s="0" t="n">
        <v>149</v>
      </c>
      <c r="D3568" s="0" t="n">
        <v>13</v>
      </c>
      <c r="E3568" s="0" t="n">
        <v>0</v>
      </c>
      <c r="F3568" s="0" t="n">
        <v>1</v>
      </c>
      <c r="G3568" s="0" t="n">
        <v>0.32655</v>
      </c>
      <c r="H3568" s="0" t="n">
        <v>173200</v>
      </c>
    </row>
    <row r="3569" customFormat="false" ht="15" hidden="false" customHeight="false" outlineLevel="0" collapsed="false">
      <c r="A3569" s="0" t="n">
        <v>3567</v>
      </c>
      <c r="B3569" s="0" t="n">
        <v>5</v>
      </c>
      <c r="C3569" s="0" t="n">
        <v>149</v>
      </c>
      <c r="D3569" s="0" t="n">
        <v>14</v>
      </c>
      <c r="E3569" s="0" t="n">
        <v>0</v>
      </c>
      <c r="F3569" s="0" t="n">
        <v>1</v>
      </c>
      <c r="G3569" s="0" t="n">
        <v>0.350718</v>
      </c>
      <c r="H3569" s="0" t="n">
        <v>173200</v>
      </c>
    </row>
    <row r="3570" customFormat="false" ht="15" hidden="false" customHeight="false" outlineLevel="0" collapsed="false">
      <c r="A3570" s="0" t="n">
        <v>3568</v>
      </c>
      <c r="B3570" s="0" t="n">
        <v>5</v>
      </c>
      <c r="C3570" s="0" t="n">
        <v>149</v>
      </c>
      <c r="D3570" s="0" t="n">
        <v>15</v>
      </c>
      <c r="E3570" s="0" t="n">
        <v>0</v>
      </c>
      <c r="F3570" s="0" t="n">
        <v>1</v>
      </c>
      <c r="G3570" s="0" t="n">
        <v>0.396524</v>
      </c>
      <c r="H3570" s="0" t="n">
        <v>173200</v>
      </c>
    </row>
    <row r="3571" customFormat="false" ht="15" hidden="false" customHeight="false" outlineLevel="0" collapsed="false">
      <c r="A3571" s="0" t="n">
        <v>3569</v>
      </c>
      <c r="B3571" s="0" t="n">
        <v>5</v>
      </c>
      <c r="C3571" s="0" t="n">
        <v>149</v>
      </c>
      <c r="D3571" s="0" t="n">
        <v>16</v>
      </c>
      <c r="E3571" s="0" t="n">
        <v>0</v>
      </c>
      <c r="F3571" s="0" t="n">
        <v>0.820258</v>
      </c>
      <c r="G3571" s="0" t="n">
        <v>0.510307</v>
      </c>
      <c r="H3571" s="0" t="n">
        <v>173200</v>
      </c>
    </row>
    <row r="3572" customFormat="false" ht="15" hidden="false" customHeight="false" outlineLevel="0" collapsed="false">
      <c r="A3572" s="0" t="n">
        <v>3570</v>
      </c>
      <c r="B3572" s="0" t="n">
        <v>5</v>
      </c>
      <c r="C3572" s="0" t="n">
        <v>149</v>
      </c>
      <c r="D3572" s="0" t="n">
        <v>17</v>
      </c>
      <c r="E3572" s="0" t="n">
        <v>0</v>
      </c>
      <c r="F3572" s="0" t="n">
        <v>0.457144</v>
      </c>
      <c r="G3572" s="0" t="n">
        <v>0.488163</v>
      </c>
      <c r="H3572" s="0" t="n">
        <v>173200</v>
      </c>
    </row>
    <row r="3573" customFormat="false" ht="15" hidden="false" customHeight="false" outlineLevel="0" collapsed="false">
      <c r="A3573" s="0" t="n">
        <v>3571</v>
      </c>
      <c r="B3573" s="0" t="n">
        <v>5</v>
      </c>
      <c r="C3573" s="0" t="n">
        <v>149</v>
      </c>
      <c r="D3573" s="0" t="n">
        <v>18</v>
      </c>
      <c r="E3573" s="0" t="n">
        <v>0</v>
      </c>
      <c r="F3573" s="0" t="n">
        <v>0.133812</v>
      </c>
      <c r="G3573" s="0" t="n">
        <v>0.522572</v>
      </c>
      <c r="H3573" s="0" t="n">
        <v>173200</v>
      </c>
    </row>
    <row r="3574" customFormat="false" ht="15" hidden="false" customHeight="false" outlineLevel="0" collapsed="false">
      <c r="A3574" s="0" t="n">
        <v>3572</v>
      </c>
      <c r="B3574" s="0" t="n">
        <v>5</v>
      </c>
      <c r="C3574" s="0" t="n">
        <v>149</v>
      </c>
      <c r="D3574" s="0" t="n">
        <v>19</v>
      </c>
      <c r="E3574" s="0" t="n">
        <v>1</v>
      </c>
      <c r="F3574" s="0" t="n">
        <v>0</v>
      </c>
      <c r="G3574" s="0" t="n">
        <v>0.472992</v>
      </c>
      <c r="H3574" s="0" t="n">
        <v>173000</v>
      </c>
    </row>
    <row r="3575" customFormat="false" ht="15" hidden="false" customHeight="false" outlineLevel="0" collapsed="false">
      <c r="A3575" s="0" t="n">
        <v>3573</v>
      </c>
      <c r="B3575" s="0" t="n">
        <v>5</v>
      </c>
      <c r="C3575" s="0" t="n">
        <v>149</v>
      </c>
      <c r="D3575" s="0" t="n">
        <v>20</v>
      </c>
      <c r="E3575" s="0" t="n">
        <v>1</v>
      </c>
      <c r="F3575" s="0" t="n">
        <v>0</v>
      </c>
      <c r="G3575" s="0" t="n">
        <v>0.339765</v>
      </c>
      <c r="H3575" s="0" t="n">
        <v>172800</v>
      </c>
    </row>
    <row r="3576" customFormat="false" ht="15" hidden="false" customHeight="false" outlineLevel="0" collapsed="false">
      <c r="A3576" s="0" t="n">
        <v>3574</v>
      </c>
      <c r="B3576" s="0" t="n">
        <v>5</v>
      </c>
      <c r="C3576" s="0" t="n">
        <v>149</v>
      </c>
      <c r="D3576" s="0" t="n">
        <v>21</v>
      </c>
      <c r="E3576" s="0" t="n">
        <v>0</v>
      </c>
      <c r="F3576" s="0" t="n">
        <v>0</v>
      </c>
      <c r="G3576" s="0" t="n">
        <v>0.40156</v>
      </c>
      <c r="H3576" s="0" t="n">
        <v>172800</v>
      </c>
    </row>
    <row r="3577" customFormat="false" ht="15" hidden="false" customHeight="false" outlineLevel="0" collapsed="false">
      <c r="A3577" s="0" t="n">
        <v>3575</v>
      </c>
      <c r="B3577" s="0" t="n">
        <v>5</v>
      </c>
      <c r="C3577" s="0" t="n">
        <v>149</v>
      </c>
      <c r="D3577" s="0" t="n">
        <v>22</v>
      </c>
      <c r="E3577" s="0" t="n">
        <v>0</v>
      </c>
      <c r="F3577" s="0" t="n">
        <v>0</v>
      </c>
      <c r="G3577" s="0" t="n">
        <v>0.348015</v>
      </c>
      <c r="H3577" s="0" t="n">
        <v>172800</v>
      </c>
    </row>
    <row r="3578" customFormat="false" ht="15" hidden="false" customHeight="false" outlineLevel="0" collapsed="false">
      <c r="A3578" s="0" t="n">
        <v>3576</v>
      </c>
      <c r="B3578" s="0" t="n">
        <v>5</v>
      </c>
      <c r="C3578" s="0" t="n">
        <v>149</v>
      </c>
      <c r="D3578" s="0" t="n">
        <v>23</v>
      </c>
      <c r="E3578" s="0" t="n">
        <v>0</v>
      </c>
      <c r="F3578" s="0" t="n">
        <v>0</v>
      </c>
      <c r="G3578" s="0" t="n">
        <v>0.337917</v>
      </c>
      <c r="H3578" s="0" t="n">
        <v>172800</v>
      </c>
    </row>
    <row r="3579" customFormat="false" ht="15" hidden="false" customHeight="false" outlineLevel="0" collapsed="false">
      <c r="A3579" s="0" t="n">
        <v>3577</v>
      </c>
      <c r="B3579" s="0" t="n">
        <v>5</v>
      </c>
      <c r="C3579" s="0" t="n">
        <v>150</v>
      </c>
      <c r="D3579" s="0" t="n">
        <v>0</v>
      </c>
      <c r="E3579" s="0" t="n">
        <v>0</v>
      </c>
      <c r="F3579" s="0" t="n">
        <v>0</v>
      </c>
      <c r="G3579" s="0" t="n">
        <v>0.319531</v>
      </c>
      <c r="H3579" s="0" t="n">
        <v>172800</v>
      </c>
    </row>
    <row r="3580" customFormat="false" ht="15" hidden="false" customHeight="false" outlineLevel="0" collapsed="false">
      <c r="A3580" s="0" t="n">
        <v>3578</v>
      </c>
      <c r="B3580" s="0" t="n">
        <v>5</v>
      </c>
      <c r="C3580" s="0" t="n">
        <v>150</v>
      </c>
      <c r="D3580" s="0" t="n">
        <v>1</v>
      </c>
      <c r="E3580" s="0" t="n">
        <v>0</v>
      </c>
      <c r="F3580" s="0" t="n">
        <v>0</v>
      </c>
      <c r="G3580" s="0" t="n">
        <v>0.28259</v>
      </c>
      <c r="H3580" s="0" t="n">
        <v>172800</v>
      </c>
    </row>
    <row r="3581" customFormat="false" ht="15" hidden="false" customHeight="false" outlineLevel="0" collapsed="false">
      <c r="A3581" s="0" t="n">
        <v>3579</v>
      </c>
      <c r="B3581" s="0" t="n">
        <v>5</v>
      </c>
      <c r="C3581" s="0" t="n">
        <v>150</v>
      </c>
      <c r="D3581" s="0" t="n">
        <v>2</v>
      </c>
      <c r="E3581" s="0" t="n">
        <v>0</v>
      </c>
      <c r="F3581" s="0" t="n">
        <v>0</v>
      </c>
      <c r="G3581" s="0" t="n">
        <v>0.305629</v>
      </c>
      <c r="H3581" s="0" t="n">
        <v>172800</v>
      </c>
    </row>
    <row r="3582" customFormat="false" ht="15" hidden="false" customHeight="false" outlineLevel="0" collapsed="false">
      <c r="A3582" s="0" t="n">
        <v>3580</v>
      </c>
      <c r="B3582" s="0" t="n">
        <v>5</v>
      </c>
      <c r="C3582" s="0" t="n">
        <v>150</v>
      </c>
      <c r="D3582" s="0" t="n">
        <v>3</v>
      </c>
      <c r="E3582" s="0" t="n">
        <v>0</v>
      </c>
      <c r="F3582" s="0" t="n">
        <v>0</v>
      </c>
      <c r="G3582" s="0" t="n">
        <v>0.398514</v>
      </c>
      <c r="H3582" s="0" t="n">
        <v>172800</v>
      </c>
    </row>
    <row r="3583" customFormat="false" ht="15" hidden="false" customHeight="false" outlineLevel="0" collapsed="false">
      <c r="A3583" s="0" t="n">
        <v>3581</v>
      </c>
      <c r="B3583" s="0" t="n">
        <v>5</v>
      </c>
      <c r="C3583" s="0" t="n">
        <v>150</v>
      </c>
      <c r="D3583" s="0" t="n">
        <v>4</v>
      </c>
      <c r="E3583" s="0" t="n">
        <v>0</v>
      </c>
      <c r="F3583" s="0" t="n">
        <v>0</v>
      </c>
      <c r="G3583" s="0" t="n">
        <v>0.46753</v>
      </c>
      <c r="H3583" s="0" t="n">
        <v>172800</v>
      </c>
    </row>
    <row r="3584" customFormat="false" ht="15" hidden="false" customHeight="false" outlineLevel="0" collapsed="false">
      <c r="A3584" s="0" t="n">
        <v>3582</v>
      </c>
      <c r="B3584" s="0" t="n">
        <v>5</v>
      </c>
      <c r="C3584" s="0" t="n">
        <v>150</v>
      </c>
      <c r="D3584" s="0" t="n">
        <v>5</v>
      </c>
      <c r="E3584" s="0" t="n">
        <v>0</v>
      </c>
      <c r="F3584" s="0" t="n">
        <v>0</v>
      </c>
      <c r="G3584" s="0" t="n">
        <v>0.505213</v>
      </c>
      <c r="H3584" s="0" t="n">
        <v>172800</v>
      </c>
    </row>
    <row r="3585" customFormat="false" ht="15" hidden="false" customHeight="false" outlineLevel="0" collapsed="false">
      <c r="A3585" s="0" t="n">
        <v>3583</v>
      </c>
      <c r="B3585" s="0" t="n">
        <v>5</v>
      </c>
      <c r="C3585" s="0" t="n">
        <v>150</v>
      </c>
      <c r="D3585" s="0" t="n">
        <v>6</v>
      </c>
      <c r="E3585" s="0" t="n">
        <v>0</v>
      </c>
      <c r="F3585" s="0" t="n">
        <v>0.106083</v>
      </c>
      <c r="G3585" s="0" t="n">
        <v>0.600639</v>
      </c>
      <c r="H3585" s="0" t="n">
        <v>172800</v>
      </c>
    </row>
    <row r="3586" customFormat="false" ht="15" hidden="false" customHeight="false" outlineLevel="0" collapsed="false">
      <c r="A3586" s="0" t="n">
        <v>3584</v>
      </c>
      <c r="B3586" s="0" t="n">
        <v>5</v>
      </c>
      <c r="C3586" s="0" t="n">
        <v>150</v>
      </c>
      <c r="D3586" s="0" t="n">
        <v>7</v>
      </c>
      <c r="E3586" s="0" t="n">
        <v>1</v>
      </c>
      <c r="F3586" s="0" t="n">
        <v>0.362412</v>
      </c>
      <c r="G3586" s="0" t="n">
        <v>0.512725</v>
      </c>
      <c r="H3586" s="0" t="n">
        <v>172600</v>
      </c>
    </row>
    <row r="3587" customFormat="false" ht="15" hidden="false" customHeight="false" outlineLevel="0" collapsed="false">
      <c r="A3587" s="0" t="n">
        <v>3585</v>
      </c>
      <c r="B3587" s="0" t="n">
        <v>5</v>
      </c>
      <c r="C3587" s="0" t="n">
        <v>150</v>
      </c>
      <c r="D3587" s="0" t="n">
        <v>8</v>
      </c>
      <c r="E3587" s="0" t="n">
        <v>1</v>
      </c>
      <c r="F3587" s="0" t="n">
        <v>0.650281</v>
      </c>
      <c r="G3587" s="0" t="n">
        <v>0.40577</v>
      </c>
      <c r="H3587" s="0" t="n">
        <v>172400</v>
      </c>
    </row>
    <row r="3588" customFormat="false" ht="15" hidden="false" customHeight="false" outlineLevel="0" collapsed="false">
      <c r="A3588" s="0" t="n">
        <v>3586</v>
      </c>
      <c r="B3588" s="0" t="n">
        <v>5</v>
      </c>
      <c r="C3588" s="0" t="n">
        <v>150</v>
      </c>
      <c r="D3588" s="0" t="n">
        <v>9</v>
      </c>
      <c r="E3588" s="0" t="n">
        <v>0</v>
      </c>
      <c r="F3588" s="0" t="n">
        <v>0.922761</v>
      </c>
      <c r="G3588" s="0" t="n">
        <v>0.330995</v>
      </c>
      <c r="H3588" s="0" t="n">
        <v>172400</v>
      </c>
    </row>
    <row r="3589" customFormat="false" ht="15" hidden="false" customHeight="false" outlineLevel="0" collapsed="false">
      <c r="A3589" s="0" t="n">
        <v>3587</v>
      </c>
      <c r="B3589" s="0" t="n">
        <v>5</v>
      </c>
      <c r="C3589" s="0" t="n">
        <v>150</v>
      </c>
      <c r="D3589" s="0" t="n">
        <v>10</v>
      </c>
      <c r="E3589" s="0" t="n">
        <v>0</v>
      </c>
      <c r="F3589" s="0" t="n">
        <v>1</v>
      </c>
      <c r="G3589" s="0" t="n">
        <v>0.350824</v>
      </c>
      <c r="H3589" s="0" t="n">
        <v>172400</v>
      </c>
    </row>
    <row r="3590" customFormat="false" ht="15" hidden="false" customHeight="false" outlineLevel="0" collapsed="false">
      <c r="A3590" s="0" t="n">
        <v>3588</v>
      </c>
      <c r="B3590" s="0" t="n">
        <v>5</v>
      </c>
      <c r="C3590" s="0" t="n">
        <v>150</v>
      </c>
      <c r="D3590" s="0" t="n">
        <v>11</v>
      </c>
      <c r="E3590" s="0" t="n">
        <v>0</v>
      </c>
      <c r="F3590" s="0" t="n">
        <v>1</v>
      </c>
      <c r="G3590" s="0" t="n">
        <v>0.238915</v>
      </c>
      <c r="H3590" s="0" t="n">
        <v>172400</v>
      </c>
    </row>
    <row r="3591" customFormat="false" ht="15" hidden="false" customHeight="false" outlineLevel="0" collapsed="false">
      <c r="A3591" s="0" t="n">
        <v>3589</v>
      </c>
      <c r="B3591" s="0" t="n">
        <v>5</v>
      </c>
      <c r="C3591" s="0" t="n">
        <v>150</v>
      </c>
      <c r="D3591" s="0" t="n">
        <v>12</v>
      </c>
      <c r="E3591" s="0" t="n">
        <v>0</v>
      </c>
      <c r="F3591" s="0" t="n">
        <v>1</v>
      </c>
      <c r="G3591" s="0" t="n">
        <v>0.144609</v>
      </c>
      <c r="H3591" s="0" t="n">
        <v>172400</v>
      </c>
    </row>
    <row r="3592" customFormat="false" ht="15" hidden="false" customHeight="false" outlineLevel="0" collapsed="false">
      <c r="A3592" s="0" t="n">
        <v>3590</v>
      </c>
      <c r="B3592" s="0" t="n">
        <v>5</v>
      </c>
      <c r="C3592" s="0" t="n">
        <v>150</v>
      </c>
      <c r="D3592" s="0" t="n">
        <v>13</v>
      </c>
      <c r="E3592" s="0" t="n">
        <v>0</v>
      </c>
      <c r="F3592" s="0" t="n">
        <v>1</v>
      </c>
      <c r="G3592" s="0" t="n">
        <v>0.104513</v>
      </c>
      <c r="H3592" s="0" t="n">
        <v>172400</v>
      </c>
    </row>
    <row r="3593" customFormat="false" ht="15" hidden="false" customHeight="false" outlineLevel="0" collapsed="false">
      <c r="A3593" s="0" t="n">
        <v>3591</v>
      </c>
      <c r="B3593" s="0" t="n">
        <v>5</v>
      </c>
      <c r="C3593" s="0" t="n">
        <v>150</v>
      </c>
      <c r="D3593" s="0" t="n">
        <v>14</v>
      </c>
      <c r="E3593" s="0" t="n">
        <v>0</v>
      </c>
      <c r="F3593" s="0" t="n">
        <v>1</v>
      </c>
      <c r="G3593" s="0" t="n">
        <v>0.124301</v>
      </c>
      <c r="H3593" s="0" t="n">
        <v>172400</v>
      </c>
    </row>
    <row r="3594" customFormat="false" ht="15" hidden="false" customHeight="false" outlineLevel="0" collapsed="false">
      <c r="A3594" s="0" t="n">
        <v>3592</v>
      </c>
      <c r="B3594" s="0" t="n">
        <v>5</v>
      </c>
      <c r="C3594" s="0" t="n">
        <v>150</v>
      </c>
      <c r="D3594" s="0" t="n">
        <v>15</v>
      </c>
      <c r="E3594" s="0" t="n">
        <v>0</v>
      </c>
      <c r="F3594" s="0" t="n">
        <v>0.922761</v>
      </c>
      <c r="G3594" s="0" t="n">
        <v>0.141492</v>
      </c>
      <c r="H3594" s="0" t="n">
        <v>172400</v>
      </c>
    </row>
    <row r="3595" customFormat="false" ht="15" hidden="false" customHeight="false" outlineLevel="0" collapsed="false">
      <c r="A3595" s="0" t="n">
        <v>3593</v>
      </c>
      <c r="B3595" s="0" t="n">
        <v>5</v>
      </c>
      <c r="C3595" s="0" t="n">
        <v>150</v>
      </c>
      <c r="D3595" s="0" t="n">
        <v>16</v>
      </c>
      <c r="E3595" s="0" t="n">
        <v>0</v>
      </c>
      <c r="F3595" s="0" t="n">
        <v>0.650281</v>
      </c>
      <c r="G3595" s="0" t="n">
        <v>0.134826</v>
      </c>
      <c r="H3595" s="0" t="n">
        <v>172400</v>
      </c>
    </row>
    <row r="3596" customFormat="false" ht="15" hidden="false" customHeight="false" outlineLevel="0" collapsed="false">
      <c r="A3596" s="0" t="n">
        <v>3594</v>
      </c>
      <c r="B3596" s="0" t="n">
        <v>5</v>
      </c>
      <c r="C3596" s="0" t="n">
        <v>150</v>
      </c>
      <c r="D3596" s="0" t="n">
        <v>17</v>
      </c>
      <c r="E3596" s="0" t="n">
        <v>0</v>
      </c>
      <c r="F3596" s="0" t="n">
        <v>0.362412</v>
      </c>
      <c r="G3596" s="0" t="n">
        <v>0.140583</v>
      </c>
      <c r="H3596" s="0" t="n">
        <v>172400</v>
      </c>
    </row>
    <row r="3597" customFormat="false" ht="15" hidden="false" customHeight="false" outlineLevel="0" collapsed="false">
      <c r="A3597" s="0" t="n">
        <v>3595</v>
      </c>
      <c r="B3597" s="0" t="n">
        <v>5</v>
      </c>
      <c r="C3597" s="0" t="n">
        <v>150</v>
      </c>
      <c r="D3597" s="0" t="n">
        <v>18</v>
      </c>
      <c r="E3597" s="0" t="n">
        <v>0</v>
      </c>
      <c r="F3597" s="0" t="n">
        <v>0.106083</v>
      </c>
      <c r="G3597" s="0" t="n">
        <v>0.137483</v>
      </c>
      <c r="H3597" s="0" t="n">
        <v>172400</v>
      </c>
    </row>
    <row r="3598" customFormat="false" ht="15" hidden="false" customHeight="false" outlineLevel="0" collapsed="false">
      <c r="A3598" s="0" t="n">
        <v>3596</v>
      </c>
      <c r="B3598" s="0" t="n">
        <v>5</v>
      </c>
      <c r="C3598" s="0" t="n">
        <v>150</v>
      </c>
      <c r="D3598" s="0" t="n">
        <v>19</v>
      </c>
      <c r="E3598" s="0" t="n">
        <v>1</v>
      </c>
      <c r="F3598" s="0" t="n">
        <v>0</v>
      </c>
      <c r="G3598" s="0" t="n">
        <v>0.162837</v>
      </c>
      <c r="H3598" s="0" t="n">
        <v>172200</v>
      </c>
    </row>
    <row r="3599" customFormat="false" ht="15" hidden="false" customHeight="false" outlineLevel="0" collapsed="false">
      <c r="A3599" s="0" t="n">
        <v>3597</v>
      </c>
      <c r="B3599" s="0" t="n">
        <v>5</v>
      </c>
      <c r="C3599" s="0" t="n">
        <v>150</v>
      </c>
      <c r="D3599" s="0" t="n">
        <v>20</v>
      </c>
      <c r="E3599" s="0" t="n">
        <v>1</v>
      </c>
      <c r="F3599" s="0" t="n">
        <v>0</v>
      </c>
      <c r="G3599" s="0" t="n">
        <v>0.195986</v>
      </c>
      <c r="H3599" s="0" t="n">
        <v>172000</v>
      </c>
    </row>
    <row r="3600" customFormat="false" ht="15" hidden="false" customHeight="false" outlineLevel="0" collapsed="false">
      <c r="A3600" s="0" t="n">
        <v>3598</v>
      </c>
      <c r="B3600" s="0" t="n">
        <v>5</v>
      </c>
      <c r="C3600" s="0" t="n">
        <v>150</v>
      </c>
      <c r="D3600" s="0" t="n">
        <v>21</v>
      </c>
      <c r="E3600" s="0" t="n">
        <v>0</v>
      </c>
      <c r="F3600" s="0" t="n">
        <v>0</v>
      </c>
      <c r="G3600" s="0" t="n">
        <v>0.242291</v>
      </c>
      <c r="H3600" s="0" t="n">
        <v>172000</v>
      </c>
    </row>
    <row r="3601" customFormat="false" ht="15" hidden="false" customHeight="false" outlineLevel="0" collapsed="false">
      <c r="A3601" s="0" t="n">
        <v>3599</v>
      </c>
      <c r="B3601" s="0" t="n">
        <v>5</v>
      </c>
      <c r="C3601" s="0" t="n">
        <v>150</v>
      </c>
      <c r="D3601" s="0" t="n">
        <v>22</v>
      </c>
      <c r="E3601" s="0" t="n">
        <v>0</v>
      </c>
      <c r="F3601" s="0" t="n">
        <v>0</v>
      </c>
      <c r="G3601" s="0" t="n">
        <v>0.293885</v>
      </c>
      <c r="H3601" s="0" t="n">
        <v>172000</v>
      </c>
    </row>
    <row r="3602" customFormat="false" ht="15" hidden="false" customHeight="false" outlineLevel="0" collapsed="false">
      <c r="A3602" s="0" t="n">
        <v>3600</v>
      </c>
      <c r="B3602" s="0" t="n">
        <v>5</v>
      </c>
      <c r="C3602" s="0" t="n">
        <v>150</v>
      </c>
      <c r="D3602" s="0" t="n">
        <v>23</v>
      </c>
      <c r="E3602" s="0" t="n">
        <v>0</v>
      </c>
      <c r="F3602" s="0" t="n">
        <v>0</v>
      </c>
      <c r="G3602" s="0" t="n">
        <v>0.181098</v>
      </c>
      <c r="H3602" s="0" t="n">
        <v>172000</v>
      </c>
    </row>
    <row r="3603" customFormat="false" ht="15" hidden="false" customHeight="false" outlineLevel="0" collapsed="false">
      <c r="A3603" s="0" t="n">
        <v>3601</v>
      </c>
      <c r="B3603" s="0" t="n">
        <v>5</v>
      </c>
      <c r="C3603" s="0" t="n">
        <v>151</v>
      </c>
      <c r="D3603" s="0" t="n">
        <v>0</v>
      </c>
      <c r="E3603" s="0" t="n">
        <v>0</v>
      </c>
      <c r="F3603" s="0" t="n">
        <v>0</v>
      </c>
      <c r="G3603" s="0" t="n">
        <v>0.176904</v>
      </c>
      <c r="H3603" s="0" t="n">
        <v>172000</v>
      </c>
    </row>
    <row r="3604" customFormat="false" ht="15" hidden="false" customHeight="false" outlineLevel="0" collapsed="false">
      <c r="A3604" s="0" t="n">
        <v>3602</v>
      </c>
      <c r="B3604" s="0" t="n">
        <v>5</v>
      </c>
      <c r="C3604" s="0" t="n">
        <v>151</v>
      </c>
      <c r="D3604" s="0" t="n">
        <v>1</v>
      </c>
      <c r="E3604" s="0" t="n">
        <v>0</v>
      </c>
      <c r="F3604" s="0" t="n">
        <v>0</v>
      </c>
      <c r="G3604" s="0" t="n">
        <v>0.108201</v>
      </c>
      <c r="H3604" s="0" t="n">
        <v>172000</v>
      </c>
    </row>
    <row r="3605" customFormat="false" ht="15" hidden="false" customHeight="false" outlineLevel="0" collapsed="false">
      <c r="A3605" s="0" t="n">
        <v>3603</v>
      </c>
      <c r="B3605" s="0" t="n">
        <v>5</v>
      </c>
      <c r="C3605" s="0" t="n">
        <v>151</v>
      </c>
      <c r="D3605" s="0" t="n">
        <v>2</v>
      </c>
      <c r="E3605" s="0" t="n">
        <v>0</v>
      </c>
      <c r="F3605" s="0" t="n">
        <v>0</v>
      </c>
      <c r="G3605" s="0" t="n">
        <v>0.071817</v>
      </c>
      <c r="H3605" s="0" t="n">
        <v>172000</v>
      </c>
    </row>
    <row r="3606" customFormat="false" ht="15" hidden="false" customHeight="false" outlineLevel="0" collapsed="false">
      <c r="A3606" s="0" t="n">
        <v>3604</v>
      </c>
      <c r="B3606" s="0" t="n">
        <v>5</v>
      </c>
      <c r="C3606" s="0" t="n">
        <v>151</v>
      </c>
      <c r="D3606" s="0" t="n">
        <v>3</v>
      </c>
      <c r="E3606" s="0" t="n">
        <v>0</v>
      </c>
      <c r="F3606" s="0" t="n">
        <v>0</v>
      </c>
      <c r="G3606" s="0" t="n">
        <v>0.110037</v>
      </c>
      <c r="H3606" s="0" t="n">
        <v>172000</v>
      </c>
    </row>
    <row r="3607" customFormat="false" ht="15" hidden="false" customHeight="false" outlineLevel="0" collapsed="false">
      <c r="A3607" s="0" t="n">
        <v>3605</v>
      </c>
      <c r="B3607" s="0" t="n">
        <v>5</v>
      </c>
      <c r="C3607" s="0" t="n">
        <v>151</v>
      </c>
      <c r="D3607" s="0" t="n">
        <v>4</v>
      </c>
      <c r="E3607" s="0" t="n">
        <v>0</v>
      </c>
      <c r="F3607" s="0" t="n">
        <v>0</v>
      </c>
      <c r="G3607" s="0" t="n">
        <v>0.208079</v>
      </c>
      <c r="H3607" s="0" t="n">
        <v>172000</v>
      </c>
    </row>
    <row r="3608" customFormat="false" ht="15" hidden="false" customHeight="false" outlineLevel="0" collapsed="false">
      <c r="A3608" s="0" t="n">
        <v>3606</v>
      </c>
      <c r="B3608" s="0" t="n">
        <v>5</v>
      </c>
      <c r="C3608" s="0" t="n">
        <v>151</v>
      </c>
      <c r="D3608" s="0" t="n">
        <v>5</v>
      </c>
      <c r="E3608" s="0" t="n">
        <v>0</v>
      </c>
      <c r="F3608" s="0" t="n">
        <v>0</v>
      </c>
      <c r="G3608" s="0" t="n">
        <v>0.203841</v>
      </c>
      <c r="H3608" s="0" t="n">
        <v>172000</v>
      </c>
    </row>
    <row r="3609" customFormat="false" ht="15" hidden="false" customHeight="false" outlineLevel="0" collapsed="false">
      <c r="A3609" s="0" t="n">
        <v>3607</v>
      </c>
      <c r="B3609" s="0" t="n">
        <v>5</v>
      </c>
      <c r="C3609" s="0" t="n">
        <v>151</v>
      </c>
      <c r="D3609" s="0" t="n">
        <v>6</v>
      </c>
      <c r="E3609" s="0" t="n">
        <v>0</v>
      </c>
      <c r="F3609" s="0" t="n">
        <v>0.120567</v>
      </c>
      <c r="G3609" s="0" t="n">
        <v>0.24365</v>
      </c>
      <c r="H3609" s="0" t="n">
        <v>172000</v>
      </c>
    </row>
    <row r="3610" customFormat="false" ht="15" hidden="false" customHeight="false" outlineLevel="0" collapsed="false">
      <c r="A3610" s="0" t="n">
        <v>3608</v>
      </c>
      <c r="B3610" s="0" t="n">
        <v>5</v>
      </c>
      <c r="C3610" s="0" t="n">
        <v>151</v>
      </c>
      <c r="D3610" s="0" t="n">
        <v>7</v>
      </c>
      <c r="E3610" s="0" t="n">
        <v>1</v>
      </c>
      <c r="F3610" s="0" t="n">
        <v>0.411892</v>
      </c>
      <c r="G3610" s="0" t="n">
        <v>0.250378</v>
      </c>
      <c r="H3610" s="0" t="n">
        <v>171800</v>
      </c>
    </row>
    <row r="3611" customFormat="false" ht="15" hidden="false" customHeight="false" outlineLevel="0" collapsed="false">
      <c r="A3611" s="0" t="n">
        <v>3609</v>
      </c>
      <c r="B3611" s="0" t="n">
        <v>5</v>
      </c>
      <c r="C3611" s="0" t="n">
        <v>151</v>
      </c>
      <c r="D3611" s="0" t="n">
        <v>8</v>
      </c>
      <c r="E3611" s="0" t="n">
        <v>1</v>
      </c>
      <c r="F3611" s="0" t="n">
        <v>0.739062</v>
      </c>
      <c r="G3611" s="0" t="n">
        <v>0.339714</v>
      </c>
      <c r="H3611" s="0" t="n">
        <v>171600</v>
      </c>
    </row>
    <row r="3612" customFormat="false" ht="15" hidden="false" customHeight="false" outlineLevel="0" collapsed="false">
      <c r="A3612" s="0" t="n">
        <v>3610</v>
      </c>
      <c r="B3612" s="0" t="n">
        <v>5</v>
      </c>
      <c r="C3612" s="0" t="n">
        <v>151</v>
      </c>
      <c r="D3612" s="0" t="n">
        <v>9</v>
      </c>
      <c r="E3612" s="0" t="n">
        <v>0</v>
      </c>
      <c r="F3612" s="0" t="n">
        <v>1</v>
      </c>
      <c r="G3612" s="0" t="n">
        <v>0.412421</v>
      </c>
      <c r="H3612" s="0" t="n">
        <v>171600</v>
      </c>
    </row>
    <row r="3613" customFormat="false" ht="15" hidden="false" customHeight="false" outlineLevel="0" collapsed="false">
      <c r="A3613" s="0" t="n">
        <v>3611</v>
      </c>
      <c r="B3613" s="0" t="n">
        <v>5</v>
      </c>
      <c r="C3613" s="0" t="n">
        <v>151</v>
      </c>
      <c r="D3613" s="0" t="n">
        <v>10</v>
      </c>
      <c r="E3613" s="0" t="n">
        <v>0</v>
      </c>
      <c r="F3613" s="0" t="n">
        <v>1</v>
      </c>
      <c r="G3613" s="0" t="n">
        <v>0.437602</v>
      </c>
      <c r="H3613" s="0" t="n">
        <v>171600</v>
      </c>
    </row>
    <row r="3614" customFormat="false" ht="15" hidden="false" customHeight="false" outlineLevel="0" collapsed="false">
      <c r="A3614" s="0" t="n">
        <v>3612</v>
      </c>
      <c r="B3614" s="0" t="n">
        <v>5</v>
      </c>
      <c r="C3614" s="0" t="n">
        <v>151</v>
      </c>
      <c r="D3614" s="0" t="n">
        <v>11</v>
      </c>
      <c r="E3614" s="0" t="n">
        <v>0</v>
      </c>
      <c r="F3614" s="0" t="n">
        <v>1</v>
      </c>
      <c r="G3614" s="0" t="n">
        <v>0.62072</v>
      </c>
      <c r="H3614" s="0" t="n">
        <v>171600</v>
      </c>
    </row>
    <row r="3615" customFormat="false" ht="15" hidden="false" customHeight="false" outlineLevel="0" collapsed="false">
      <c r="A3615" s="0" t="n">
        <v>3613</v>
      </c>
      <c r="B3615" s="0" t="n">
        <v>5</v>
      </c>
      <c r="C3615" s="0" t="n">
        <v>151</v>
      </c>
      <c r="D3615" s="0" t="n">
        <v>12</v>
      </c>
      <c r="E3615" s="0" t="n">
        <v>0</v>
      </c>
      <c r="F3615" s="0" t="n">
        <v>1</v>
      </c>
      <c r="G3615" s="0" t="n">
        <v>0.685772</v>
      </c>
      <c r="H3615" s="0" t="n">
        <v>171600</v>
      </c>
    </row>
    <row r="3616" customFormat="false" ht="15" hidden="false" customHeight="false" outlineLevel="0" collapsed="false">
      <c r="A3616" s="0" t="n">
        <v>3614</v>
      </c>
      <c r="B3616" s="0" t="n">
        <v>5</v>
      </c>
      <c r="C3616" s="0" t="n">
        <v>151</v>
      </c>
      <c r="D3616" s="0" t="n">
        <v>13</v>
      </c>
      <c r="E3616" s="0" t="n">
        <v>0</v>
      </c>
      <c r="F3616" s="0" t="n">
        <v>1</v>
      </c>
      <c r="G3616" s="0" t="n">
        <v>0.782542</v>
      </c>
      <c r="H3616" s="0" t="n">
        <v>171600</v>
      </c>
    </row>
    <row r="3617" customFormat="false" ht="15" hidden="false" customHeight="false" outlineLevel="0" collapsed="false">
      <c r="A3617" s="0" t="n">
        <v>3615</v>
      </c>
      <c r="B3617" s="0" t="n">
        <v>5</v>
      </c>
      <c r="C3617" s="0" t="n">
        <v>151</v>
      </c>
      <c r="D3617" s="0" t="n">
        <v>14</v>
      </c>
      <c r="E3617" s="0" t="n">
        <v>0</v>
      </c>
      <c r="F3617" s="0" t="n">
        <v>1</v>
      </c>
      <c r="G3617" s="0" t="n">
        <v>0.856942</v>
      </c>
      <c r="H3617" s="0" t="n">
        <v>171600</v>
      </c>
    </row>
    <row r="3618" customFormat="false" ht="15" hidden="false" customHeight="false" outlineLevel="0" collapsed="false">
      <c r="A3618" s="0" t="n">
        <v>3616</v>
      </c>
      <c r="B3618" s="0" t="n">
        <v>5</v>
      </c>
      <c r="C3618" s="0" t="n">
        <v>151</v>
      </c>
      <c r="D3618" s="0" t="n">
        <v>15</v>
      </c>
      <c r="E3618" s="0" t="n">
        <v>0</v>
      </c>
      <c r="F3618" s="0" t="n">
        <v>1</v>
      </c>
      <c r="G3618" s="0" t="n">
        <v>0.952391</v>
      </c>
      <c r="H3618" s="0" t="n">
        <v>171600</v>
      </c>
    </row>
    <row r="3619" customFormat="false" ht="15" hidden="false" customHeight="false" outlineLevel="0" collapsed="false">
      <c r="A3619" s="0" t="n">
        <v>3617</v>
      </c>
      <c r="B3619" s="0" t="n">
        <v>5</v>
      </c>
      <c r="C3619" s="0" t="n">
        <v>151</v>
      </c>
      <c r="D3619" s="0" t="n">
        <v>16</v>
      </c>
      <c r="E3619" s="0" t="n">
        <v>0</v>
      </c>
      <c r="F3619" s="0" t="n">
        <v>0.739062</v>
      </c>
      <c r="G3619" s="0" t="n">
        <v>1</v>
      </c>
      <c r="H3619" s="0" t="n">
        <v>171600</v>
      </c>
    </row>
    <row r="3620" customFormat="false" ht="15" hidden="false" customHeight="false" outlineLevel="0" collapsed="false">
      <c r="A3620" s="0" t="n">
        <v>3618</v>
      </c>
      <c r="B3620" s="0" t="n">
        <v>5</v>
      </c>
      <c r="C3620" s="0" t="n">
        <v>151</v>
      </c>
      <c r="D3620" s="0" t="n">
        <v>17</v>
      </c>
      <c r="E3620" s="0" t="n">
        <v>0</v>
      </c>
      <c r="F3620" s="0" t="n">
        <v>0.411892</v>
      </c>
      <c r="G3620" s="0" t="n">
        <v>1</v>
      </c>
      <c r="H3620" s="0" t="n">
        <v>171600</v>
      </c>
    </row>
    <row r="3621" customFormat="false" ht="15" hidden="false" customHeight="false" outlineLevel="0" collapsed="false">
      <c r="A3621" s="0" t="n">
        <v>3619</v>
      </c>
      <c r="B3621" s="0" t="n">
        <v>5</v>
      </c>
      <c r="C3621" s="0" t="n">
        <v>151</v>
      </c>
      <c r="D3621" s="0" t="n">
        <v>18</v>
      </c>
      <c r="E3621" s="0" t="n">
        <v>0</v>
      </c>
      <c r="F3621" s="0" t="n">
        <v>0.120567</v>
      </c>
      <c r="G3621" s="0" t="n">
        <v>0.703204</v>
      </c>
      <c r="H3621" s="0" t="n">
        <v>171600</v>
      </c>
    </row>
    <row r="3622" customFormat="false" ht="15" hidden="false" customHeight="false" outlineLevel="0" collapsed="false">
      <c r="A3622" s="0" t="n">
        <v>3620</v>
      </c>
      <c r="B3622" s="0" t="n">
        <v>5</v>
      </c>
      <c r="C3622" s="0" t="n">
        <v>151</v>
      </c>
      <c r="D3622" s="0" t="n">
        <v>19</v>
      </c>
      <c r="E3622" s="0" t="n">
        <v>1</v>
      </c>
      <c r="F3622" s="0" t="n">
        <v>0</v>
      </c>
      <c r="G3622" s="0" t="n">
        <v>0.565194</v>
      </c>
      <c r="H3622" s="0" t="n">
        <v>171400</v>
      </c>
    </row>
    <row r="3623" customFormat="false" ht="15" hidden="false" customHeight="false" outlineLevel="0" collapsed="false">
      <c r="A3623" s="0" t="n">
        <v>3621</v>
      </c>
      <c r="B3623" s="0" t="n">
        <v>5</v>
      </c>
      <c r="C3623" s="0" t="n">
        <v>151</v>
      </c>
      <c r="D3623" s="0" t="n">
        <v>20</v>
      </c>
      <c r="E3623" s="0" t="n">
        <v>1</v>
      </c>
      <c r="F3623" s="0" t="n">
        <v>0</v>
      </c>
      <c r="G3623" s="0" t="n">
        <v>0.594708</v>
      </c>
      <c r="H3623" s="0" t="n">
        <v>171200</v>
      </c>
    </row>
    <row r="3624" customFormat="false" ht="15" hidden="false" customHeight="false" outlineLevel="0" collapsed="false">
      <c r="A3624" s="0" t="n">
        <v>3622</v>
      </c>
      <c r="B3624" s="0" t="n">
        <v>5</v>
      </c>
      <c r="C3624" s="0" t="n">
        <v>151</v>
      </c>
      <c r="D3624" s="0" t="n">
        <v>21</v>
      </c>
      <c r="E3624" s="0" t="n">
        <v>0</v>
      </c>
      <c r="F3624" s="0" t="n">
        <v>0</v>
      </c>
      <c r="G3624" s="0" t="n">
        <v>0.329476</v>
      </c>
      <c r="H3624" s="0" t="n">
        <v>171200</v>
      </c>
    </row>
    <row r="3625" customFormat="false" ht="15" hidden="false" customHeight="false" outlineLevel="0" collapsed="false">
      <c r="A3625" s="0" t="n">
        <v>3623</v>
      </c>
      <c r="B3625" s="0" t="n">
        <v>5</v>
      </c>
      <c r="C3625" s="0" t="n">
        <v>151</v>
      </c>
      <c r="D3625" s="0" t="n">
        <v>22</v>
      </c>
      <c r="E3625" s="0" t="n">
        <v>0</v>
      </c>
      <c r="F3625" s="0" t="n">
        <v>0</v>
      </c>
      <c r="G3625" s="0" t="n">
        <v>0.377479</v>
      </c>
      <c r="H3625" s="0" t="n">
        <v>171200</v>
      </c>
    </row>
    <row r="3626" customFormat="false" ht="15" hidden="false" customHeight="false" outlineLevel="0" collapsed="false">
      <c r="A3626" s="0" t="n">
        <v>3624</v>
      </c>
      <c r="B3626" s="0" t="n">
        <v>5</v>
      </c>
      <c r="C3626" s="0" t="n">
        <v>151</v>
      </c>
      <c r="D3626" s="0" t="n">
        <v>23</v>
      </c>
      <c r="E3626" s="0" t="n">
        <v>0</v>
      </c>
      <c r="F3626" s="0" t="n">
        <v>0</v>
      </c>
      <c r="G3626" s="0" t="n">
        <v>0.332673</v>
      </c>
      <c r="H3626" s="0" t="n">
        <v>171200</v>
      </c>
    </row>
    <row r="3627" customFormat="false" ht="15" hidden="false" customHeight="false" outlineLevel="0" collapsed="false">
      <c r="A3627" s="0" t="n">
        <v>3625</v>
      </c>
      <c r="B3627" s="0" t="n">
        <v>6</v>
      </c>
      <c r="C3627" s="0" t="n">
        <v>152</v>
      </c>
      <c r="D3627" s="0" t="n">
        <v>0</v>
      </c>
      <c r="E3627" s="0" t="n">
        <v>0</v>
      </c>
      <c r="F3627" s="0" t="n">
        <v>0</v>
      </c>
      <c r="G3627" s="0" t="n">
        <v>0.383416</v>
      </c>
      <c r="H3627" s="0" t="n">
        <v>171200</v>
      </c>
    </row>
    <row r="3628" customFormat="false" ht="15" hidden="false" customHeight="false" outlineLevel="0" collapsed="false">
      <c r="A3628" s="0" t="n">
        <v>3626</v>
      </c>
      <c r="B3628" s="0" t="n">
        <v>6</v>
      </c>
      <c r="C3628" s="0" t="n">
        <v>152</v>
      </c>
      <c r="D3628" s="0" t="n">
        <v>1</v>
      </c>
      <c r="E3628" s="0" t="n">
        <v>0</v>
      </c>
      <c r="F3628" s="0" t="n">
        <v>0</v>
      </c>
      <c r="G3628" s="0" t="n">
        <v>0.41487</v>
      </c>
      <c r="H3628" s="0" t="n">
        <v>171200</v>
      </c>
    </row>
    <row r="3629" customFormat="false" ht="15" hidden="false" customHeight="false" outlineLevel="0" collapsed="false">
      <c r="A3629" s="0" t="n">
        <v>3627</v>
      </c>
      <c r="B3629" s="0" t="n">
        <v>6</v>
      </c>
      <c r="C3629" s="0" t="n">
        <v>152</v>
      </c>
      <c r="D3629" s="0" t="n">
        <v>2</v>
      </c>
      <c r="E3629" s="0" t="n">
        <v>0</v>
      </c>
      <c r="F3629" s="0" t="n">
        <v>0</v>
      </c>
      <c r="G3629" s="0" t="n">
        <v>0.322567</v>
      </c>
      <c r="H3629" s="0" t="n">
        <v>171200</v>
      </c>
    </row>
    <row r="3630" customFormat="false" ht="15" hidden="false" customHeight="false" outlineLevel="0" collapsed="false">
      <c r="A3630" s="0" t="n">
        <v>3628</v>
      </c>
      <c r="B3630" s="0" t="n">
        <v>6</v>
      </c>
      <c r="C3630" s="0" t="n">
        <v>152</v>
      </c>
      <c r="D3630" s="0" t="n">
        <v>3</v>
      </c>
      <c r="E3630" s="0" t="n">
        <v>0</v>
      </c>
      <c r="F3630" s="0" t="n">
        <v>0</v>
      </c>
      <c r="G3630" s="0" t="n">
        <v>0.214747</v>
      </c>
      <c r="H3630" s="0" t="n">
        <v>171200</v>
      </c>
    </row>
    <row r="3631" customFormat="false" ht="15" hidden="false" customHeight="false" outlineLevel="0" collapsed="false">
      <c r="A3631" s="0" t="n">
        <v>3629</v>
      </c>
      <c r="B3631" s="0" t="n">
        <v>6</v>
      </c>
      <c r="C3631" s="0" t="n">
        <v>152</v>
      </c>
      <c r="D3631" s="0" t="n">
        <v>4</v>
      </c>
      <c r="E3631" s="0" t="n">
        <v>0</v>
      </c>
      <c r="F3631" s="0" t="n">
        <v>0</v>
      </c>
      <c r="G3631" s="0" t="n">
        <v>0.297414</v>
      </c>
      <c r="H3631" s="0" t="n">
        <v>171200</v>
      </c>
    </row>
    <row r="3632" customFormat="false" ht="15" hidden="false" customHeight="false" outlineLevel="0" collapsed="false">
      <c r="A3632" s="0" t="n">
        <v>3630</v>
      </c>
      <c r="B3632" s="0" t="n">
        <v>6</v>
      </c>
      <c r="C3632" s="0" t="n">
        <v>152</v>
      </c>
      <c r="D3632" s="0" t="n">
        <v>5</v>
      </c>
      <c r="E3632" s="0" t="n">
        <v>0</v>
      </c>
      <c r="F3632" s="0" t="n">
        <v>0</v>
      </c>
      <c r="G3632" s="0" t="n">
        <v>0.356543</v>
      </c>
      <c r="H3632" s="0" t="n">
        <v>171200</v>
      </c>
    </row>
    <row r="3633" customFormat="false" ht="15" hidden="false" customHeight="false" outlineLevel="0" collapsed="false">
      <c r="A3633" s="0" t="n">
        <v>3631</v>
      </c>
      <c r="B3633" s="0" t="n">
        <v>6</v>
      </c>
      <c r="C3633" s="0" t="n">
        <v>152</v>
      </c>
      <c r="D3633" s="0" t="n">
        <v>6</v>
      </c>
      <c r="E3633" s="0" t="n">
        <v>0</v>
      </c>
      <c r="F3633" s="0" t="n">
        <v>0.104668</v>
      </c>
      <c r="G3633" s="0" t="n">
        <v>0.240425</v>
      </c>
      <c r="H3633" s="0" t="n">
        <v>171200</v>
      </c>
    </row>
    <row r="3634" customFormat="false" ht="15" hidden="false" customHeight="false" outlineLevel="0" collapsed="false">
      <c r="A3634" s="0" t="n">
        <v>3632</v>
      </c>
      <c r="B3634" s="0" t="n">
        <v>6</v>
      </c>
      <c r="C3634" s="0" t="n">
        <v>152</v>
      </c>
      <c r="D3634" s="0" t="n">
        <v>7</v>
      </c>
      <c r="E3634" s="0" t="n">
        <v>1</v>
      </c>
      <c r="F3634" s="0" t="n">
        <v>0.303116</v>
      </c>
      <c r="G3634" s="0" t="n">
        <v>0.296414</v>
      </c>
      <c r="H3634" s="0" t="n">
        <v>171000</v>
      </c>
    </row>
    <row r="3635" customFormat="false" ht="15" hidden="false" customHeight="false" outlineLevel="0" collapsed="false">
      <c r="A3635" s="0" t="n">
        <v>3633</v>
      </c>
      <c r="B3635" s="0" t="n">
        <v>6</v>
      </c>
      <c r="C3635" s="0" t="n">
        <v>152</v>
      </c>
      <c r="D3635" s="0" t="n">
        <v>8</v>
      </c>
      <c r="E3635" s="0" t="n">
        <v>1</v>
      </c>
      <c r="F3635" s="0" t="n">
        <v>0.520214</v>
      </c>
      <c r="G3635" s="0" t="n">
        <v>0.275848</v>
      </c>
      <c r="H3635" s="0" t="n">
        <v>170800</v>
      </c>
    </row>
    <row r="3636" customFormat="false" ht="15" hidden="false" customHeight="false" outlineLevel="0" collapsed="false">
      <c r="A3636" s="0" t="n">
        <v>3634</v>
      </c>
      <c r="B3636" s="0" t="n">
        <v>6</v>
      </c>
      <c r="C3636" s="0" t="n">
        <v>152</v>
      </c>
      <c r="D3636" s="0" t="n">
        <v>9</v>
      </c>
      <c r="E3636" s="0" t="n">
        <v>0</v>
      </c>
      <c r="F3636" s="0" t="n">
        <v>0.723377</v>
      </c>
      <c r="G3636" s="0" t="n">
        <v>0.37179</v>
      </c>
      <c r="H3636" s="0" t="n">
        <v>170800</v>
      </c>
    </row>
    <row r="3637" customFormat="false" ht="15" hidden="false" customHeight="false" outlineLevel="0" collapsed="false">
      <c r="A3637" s="0" t="n">
        <v>3635</v>
      </c>
      <c r="B3637" s="0" t="n">
        <v>6</v>
      </c>
      <c r="C3637" s="0" t="n">
        <v>152</v>
      </c>
      <c r="D3637" s="0" t="n">
        <v>10</v>
      </c>
      <c r="E3637" s="0" t="n">
        <v>0</v>
      </c>
      <c r="F3637" s="0" t="n">
        <v>0.887518</v>
      </c>
      <c r="G3637" s="0" t="n">
        <v>0.419728</v>
      </c>
      <c r="H3637" s="0" t="n">
        <v>170800</v>
      </c>
    </row>
    <row r="3638" customFormat="false" ht="15" hidden="false" customHeight="false" outlineLevel="0" collapsed="false">
      <c r="A3638" s="0" t="n">
        <v>3636</v>
      </c>
      <c r="B3638" s="0" t="n">
        <v>6</v>
      </c>
      <c r="C3638" s="0" t="n">
        <v>152</v>
      </c>
      <c r="D3638" s="0" t="n">
        <v>11</v>
      </c>
      <c r="E3638" s="0" t="n">
        <v>0</v>
      </c>
      <c r="F3638" s="0" t="n">
        <v>0.993861</v>
      </c>
      <c r="G3638" s="0" t="n">
        <v>0.43933</v>
      </c>
      <c r="H3638" s="0" t="n">
        <v>170800</v>
      </c>
    </row>
    <row r="3639" customFormat="false" ht="15" hidden="false" customHeight="false" outlineLevel="0" collapsed="false">
      <c r="A3639" s="0" t="n">
        <v>3637</v>
      </c>
      <c r="B3639" s="0" t="n">
        <v>6</v>
      </c>
      <c r="C3639" s="0" t="n">
        <v>152</v>
      </c>
      <c r="D3639" s="0" t="n">
        <v>12</v>
      </c>
      <c r="E3639" s="0" t="n">
        <v>0</v>
      </c>
      <c r="F3639" s="0" t="n">
        <v>1</v>
      </c>
      <c r="G3639" s="0" t="n">
        <v>0.401785</v>
      </c>
      <c r="H3639" s="0" t="n">
        <v>170800</v>
      </c>
    </row>
    <row r="3640" customFormat="false" ht="15" hidden="false" customHeight="false" outlineLevel="0" collapsed="false">
      <c r="A3640" s="0" t="n">
        <v>3638</v>
      </c>
      <c r="B3640" s="0" t="n">
        <v>6</v>
      </c>
      <c r="C3640" s="0" t="n">
        <v>152</v>
      </c>
      <c r="D3640" s="0" t="n">
        <v>13</v>
      </c>
      <c r="E3640" s="0" t="n">
        <v>0</v>
      </c>
      <c r="F3640" s="0" t="n">
        <v>0.993861</v>
      </c>
      <c r="G3640" s="0" t="n">
        <v>0.321687</v>
      </c>
      <c r="H3640" s="0" t="n">
        <v>170800</v>
      </c>
    </row>
    <row r="3641" customFormat="false" ht="15" hidden="false" customHeight="false" outlineLevel="0" collapsed="false">
      <c r="A3641" s="0" t="n">
        <v>3639</v>
      </c>
      <c r="B3641" s="0" t="n">
        <v>6</v>
      </c>
      <c r="C3641" s="0" t="n">
        <v>152</v>
      </c>
      <c r="D3641" s="0" t="n">
        <v>14</v>
      </c>
      <c r="E3641" s="0" t="n">
        <v>0</v>
      </c>
      <c r="F3641" s="0" t="n">
        <v>0.887518</v>
      </c>
      <c r="G3641" s="0" t="n">
        <v>0.496874</v>
      </c>
      <c r="H3641" s="0" t="n">
        <v>170800</v>
      </c>
    </row>
    <row r="3642" customFormat="false" ht="15" hidden="false" customHeight="false" outlineLevel="0" collapsed="false">
      <c r="A3642" s="0" t="n">
        <v>3640</v>
      </c>
      <c r="B3642" s="0" t="n">
        <v>6</v>
      </c>
      <c r="C3642" s="0" t="n">
        <v>152</v>
      </c>
      <c r="D3642" s="0" t="n">
        <v>15</v>
      </c>
      <c r="E3642" s="0" t="n">
        <v>0</v>
      </c>
      <c r="F3642" s="0" t="n">
        <v>0.723377</v>
      </c>
      <c r="G3642" s="0" t="n">
        <v>0.900968</v>
      </c>
      <c r="H3642" s="0" t="n">
        <v>170800</v>
      </c>
    </row>
    <row r="3643" customFormat="false" ht="15" hidden="false" customHeight="false" outlineLevel="0" collapsed="false">
      <c r="A3643" s="0" t="n">
        <v>3641</v>
      </c>
      <c r="B3643" s="0" t="n">
        <v>6</v>
      </c>
      <c r="C3643" s="0" t="n">
        <v>152</v>
      </c>
      <c r="D3643" s="0" t="n">
        <v>16</v>
      </c>
      <c r="E3643" s="0" t="n">
        <v>0</v>
      </c>
      <c r="F3643" s="0" t="n">
        <v>0.520214</v>
      </c>
      <c r="G3643" s="0" t="n">
        <v>0.74119</v>
      </c>
      <c r="H3643" s="0" t="n">
        <v>170800</v>
      </c>
    </row>
    <row r="3644" customFormat="false" ht="15" hidden="false" customHeight="false" outlineLevel="0" collapsed="false">
      <c r="A3644" s="0" t="n">
        <v>3642</v>
      </c>
      <c r="B3644" s="0" t="n">
        <v>6</v>
      </c>
      <c r="C3644" s="0" t="n">
        <v>152</v>
      </c>
      <c r="D3644" s="0" t="n">
        <v>17</v>
      </c>
      <c r="E3644" s="0" t="n">
        <v>0</v>
      </c>
      <c r="F3644" s="0" t="n">
        <v>0.303116</v>
      </c>
      <c r="G3644" s="0" t="n">
        <v>0.908971</v>
      </c>
      <c r="H3644" s="0" t="n">
        <v>170800</v>
      </c>
    </row>
    <row r="3645" customFormat="false" ht="15" hidden="false" customHeight="false" outlineLevel="0" collapsed="false">
      <c r="A3645" s="0" t="n">
        <v>3643</v>
      </c>
      <c r="B3645" s="0" t="n">
        <v>6</v>
      </c>
      <c r="C3645" s="0" t="n">
        <v>152</v>
      </c>
      <c r="D3645" s="0" t="n">
        <v>18</v>
      </c>
      <c r="E3645" s="0" t="n">
        <v>0</v>
      </c>
      <c r="F3645" s="0" t="n">
        <v>0.104668</v>
      </c>
      <c r="G3645" s="0" t="n">
        <v>0.54222</v>
      </c>
      <c r="H3645" s="0" t="n">
        <v>170800</v>
      </c>
    </row>
    <row r="3646" customFormat="false" ht="15" hidden="false" customHeight="false" outlineLevel="0" collapsed="false">
      <c r="A3646" s="0" t="n">
        <v>3644</v>
      </c>
      <c r="B3646" s="0" t="n">
        <v>6</v>
      </c>
      <c r="C3646" s="0" t="n">
        <v>152</v>
      </c>
      <c r="D3646" s="0" t="n">
        <v>19</v>
      </c>
      <c r="E3646" s="0" t="n">
        <v>1</v>
      </c>
      <c r="F3646" s="0" t="n">
        <v>0</v>
      </c>
      <c r="G3646" s="0" t="n">
        <v>0.913228</v>
      </c>
      <c r="H3646" s="0" t="n">
        <v>170600</v>
      </c>
    </row>
    <row r="3647" customFormat="false" ht="15" hidden="false" customHeight="false" outlineLevel="0" collapsed="false">
      <c r="A3647" s="0" t="n">
        <v>3645</v>
      </c>
      <c r="B3647" s="0" t="n">
        <v>6</v>
      </c>
      <c r="C3647" s="0" t="n">
        <v>152</v>
      </c>
      <c r="D3647" s="0" t="n">
        <v>20</v>
      </c>
      <c r="E3647" s="0" t="n">
        <v>1</v>
      </c>
      <c r="F3647" s="0" t="n">
        <v>0</v>
      </c>
      <c r="G3647" s="0" t="n">
        <v>0.842032</v>
      </c>
      <c r="H3647" s="0" t="n">
        <v>170400</v>
      </c>
    </row>
    <row r="3648" customFormat="false" ht="15" hidden="false" customHeight="false" outlineLevel="0" collapsed="false">
      <c r="A3648" s="0" t="n">
        <v>3646</v>
      </c>
      <c r="B3648" s="0" t="n">
        <v>6</v>
      </c>
      <c r="C3648" s="0" t="n">
        <v>152</v>
      </c>
      <c r="D3648" s="0" t="n">
        <v>21</v>
      </c>
      <c r="E3648" s="0" t="n">
        <v>0</v>
      </c>
      <c r="F3648" s="0" t="n">
        <v>0</v>
      </c>
      <c r="G3648" s="0" t="n">
        <v>1</v>
      </c>
      <c r="H3648" s="0" t="n">
        <v>170400</v>
      </c>
    </row>
    <row r="3649" customFormat="false" ht="15" hidden="false" customHeight="false" outlineLevel="0" collapsed="false">
      <c r="A3649" s="0" t="n">
        <v>3647</v>
      </c>
      <c r="B3649" s="0" t="n">
        <v>6</v>
      </c>
      <c r="C3649" s="0" t="n">
        <v>152</v>
      </c>
      <c r="D3649" s="0" t="n">
        <v>22</v>
      </c>
      <c r="E3649" s="0" t="n">
        <v>0</v>
      </c>
      <c r="F3649" s="0" t="n">
        <v>0</v>
      </c>
      <c r="G3649" s="0" t="n">
        <v>1</v>
      </c>
      <c r="H3649" s="0" t="n">
        <v>170400</v>
      </c>
    </row>
    <row r="3650" customFormat="false" ht="15" hidden="false" customHeight="false" outlineLevel="0" collapsed="false">
      <c r="A3650" s="0" t="n">
        <v>3648</v>
      </c>
      <c r="B3650" s="0" t="n">
        <v>6</v>
      </c>
      <c r="C3650" s="0" t="n">
        <v>152</v>
      </c>
      <c r="D3650" s="0" t="n">
        <v>23</v>
      </c>
      <c r="E3650" s="0" t="n">
        <v>0</v>
      </c>
      <c r="F3650" s="0" t="n">
        <v>0</v>
      </c>
      <c r="G3650" s="0" t="n">
        <v>1</v>
      </c>
      <c r="H3650" s="0" t="n">
        <v>170400</v>
      </c>
    </row>
    <row r="3651" customFormat="false" ht="15" hidden="false" customHeight="false" outlineLevel="0" collapsed="false">
      <c r="A3651" s="0" t="n">
        <v>3649</v>
      </c>
      <c r="B3651" s="0" t="n">
        <v>6</v>
      </c>
      <c r="C3651" s="0" t="n">
        <v>153</v>
      </c>
      <c r="D3651" s="0" t="n">
        <v>0</v>
      </c>
      <c r="E3651" s="0" t="n">
        <v>0</v>
      </c>
      <c r="F3651" s="0" t="n">
        <v>0</v>
      </c>
      <c r="G3651" s="0" t="n">
        <v>1</v>
      </c>
      <c r="H3651" s="0" t="n">
        <v>170400</v>
      </c>
    </row>
    <row r="3652" customFormat="false" ht="15" hidden="false" customHeight="false" outlineLevel="0" collapsed="false">
      <c r="A3652" s="0" t="n">
        <v>3650</v>
      </c>
      <c r="B3652" s="0" t="n">
        <v>6</v>
      </c>
      <c r="C3652" s="0" t="n">
        <v>153</v>
      </c>
      <c r="D3652" s="0" t="n">
        <v>1</v>
      </c>
      <c r="E3652" s="0" t="n">
        <v>0</v>
      </c>
      <c r="F3652" s="0" t="n">
        <v>0</v>
      </c>
      <c r="G3652" s="0" t="n">
        <v>1</v>
      </c>
      <c r="H3652" s="0" t="n">
        <v>170400</v>
      </c>
    </row>
    <row r="3653" customFormat="false" ht="15" hidden="false" customHeight="false" outlineLevel="0" collapsed="false">
      <c r="A3653" s="0" t="n">
        <v>3651</v>
      </c>
      <c r="B3653" s="0" t="n">
        <v>6</v>
      </c>
      <c r="C3653" s="0" t="n">
        <v>153</v>
      </c>
      <c r="D3653" s="0" t="n">
        <v>2</v>
      </c>
      <c r="E3653" s="0" t="n">
        <v>0</v>
      </c>
      <c r="F3653" s="0" t="n">
        <v>0</v>
      </c>
      <c r="G3653" s="0" t="n">
        <v>1</v>
      </c>
      <c r="H3653" s="0" t="n">
        <v>170400</v>
      </c>
    </row>
    <row r="3654" customFormat="false" ht="15" hidden="false" customHeight="false" outlineLevel="0" collapsed="false">
      <c r="A3654" s="0" t="n">
        <v>3652</v>
      </c>
      <c r="B3654" s="0" t="n">
        <v>6</v>
      </c>
      <c r="C3654" s="0" t="n">
        <v>153</v>
      </c>
      <c r="D3654" s="0" t="n">
        <v>3</v>
      </c>
      <c r="E3654" s="0" t="n">
        <v>0</v>
      </c>
      <c r="F3654" s="0" t="n">
        <v>0</v>
      </c>
      <c r="G3654" s="0" t="n">
        <v>1</v>
      </c>
      <c r="H3654" s="0" t="n">
        <v>170400</v>
      </c>
    </row>
    <row r="3655" customFormat="false" ht="15" hidden="false" customHeight="false" outlineLevel="0" collapsed="false">
      <c r="A3655" s="0" t="n">
        <v>3653</v>
      </c>
      <c r="B3655" s="0" t="n">
        <v>6</v>
      </c>
      <c r="C3655" s="0" t="n">
        <v>153</v>
      </c>
      <c r="D3655" s="0" t="n">
        <v>4</v>
      </c>
      <c r="E3655" s="0" t="n">
        <v>0</v>
      </c>
      <c r="F3655" s="0" t="n">
        <v>0</v>
      </c>
      <c r="G3655" s="0" t="n">
        <v>1</v>
      </c>
      <c r="H3655" s="0" t="n">
        <v>170400</v>
      </c>
    </row>
    <row r="3656" customFormat="false" ht="15" hidden="false" customHeight="false" outlineLevel="0" collapsed="false">
      <c r="A3656" s="0" t="n">
        <v>3654</v>
      </c>
      <c r="B3656" s="0" t="n">
        <v>6</v>
      </c>
      <c r="C3656" s="0" t="n">
        <v>153</v>
      </c>
      <c r="D3656" s="0" t="n">
        <v>5</v>
      </c>
      <c r="E3656" s="0" t="n">
        <v>0</v>
      </c>
      <c r="F3656" s="0" t="n">
        <v>0</v>
      </c>
      <c r="G3656" s="0" t="n">
        <v>1</v>
      </c>
      <c r="H3656" s="0" t="n">
        <v>170400</v>
      </c>
    </row>
    <row r="3657" customFormat="false" ht="15" hidden="false" customHeight="false" outlineLevel="0" collapsed="false">
      <c r="A3657" s="0" t="n">
        <v>3655</v>
      </c>
      <c r="B3657" s="0" t="n">
        <v>6</v>
      </c>
      <c r="C3657" s="0" t="n">
        <v>153</v>
      </c>
      <c r="D3657" s="0" t="n">
        <v>6</v>
      </c>
      <c r="E3657" s="0" t="n">
        <v>0</v>
      </c>
      <c r="F3657" s="0" t="n">
        <v>0.112919</v>
      </c>
      <c r="G3657" s="0" t="n">
        <v>1</v>
      </c>
      <c r="H3657" s="0" t="n">
        <v>170400</v>
      </c>
    </row>
    <row r="3658" customFormat="false" ht="15" hidden="false" customHeight="false" outlineLevel="0" collapsed="false">
      <c r="A3658" s="0" t="n">
        <v>3656</v>
      </c>
      <c r="B3658" s="0" t="n">
        <v>6</v>
      </c>
      <c r="C3658" s="0" t="n">
        <v>153</v>
      </c>
      <c r="D3658" s="0" t="n">
        <v>7</v>
      </c>
      <c r="E3658" s="0" t="n">
        <v>1</v>
      </c>
      <c r="F3658" s="0" t="n">
        <v>0.32701</v>
      </c>
      <c r="G3658" s="0" t="n">
        <v>1</v>
      </c>
      <c r="H3658" s="0" t="n">
        <v>170200</v>
      </c>
    </row>
    <row r="3659" customFormat="false" ht="15" hidden="false" customHeight="false" outlineLevel="0" collapsed="false">
      <c r="A3659" s="0" t="n">
        <v>3657</v>
      </c>
      <c r="B3659" s="0" t="n">
        <v>6</v>
      </c>
      <c r="C3659" s="0" t="n">
        <v>153</v>
      </c>
      <c r="D3659" s="0" t="n">
        <v>8</v>
      </c>
      <c r="E3659" s="0" t="n">
        <v>1</v>
      </c>
      <c r="F3659" s="0" t="n">
        <v>0.561221</v>
      </c>
      <c r="G3659" s="0" t="n">
        <v>1</v>
      </c>
      <c r="H3659" s="0" t="n">
        <v>170000</v>
      </c>
    </row>
    <row r="3660" customFormat="false" ht="15" hidden="false" customHeight="false" outlineLevel="0" collapsed="false">
      <c r="A3660" s="0" t="n">
        <v>3658</v>
      </c>
      <c r="B3660" s="0" t="n">
        <v>6</v>
      </c>
      <c r="C3660" s="0" t="n">
        <v>153</v>
      </c>
      <c r="D3660" s="0" t="n">
        <v>9</v>
      </c>
      <c r="E3660" s="0" t="n">
        <v>0</v>
      </c>
      <c r="F3660" s="0" t="n">
        <v>0.780397</v>
      </c>
      <c r="G3660" s="0" t="n">
        <v>1</v>
      </c>
      <c r="H3660" s="0" t="n">
        <v>170000</v>
      </c>
    </row>
    <row r="3661" customFormat="false" ht="15" hidden="false" customHeight="false" outlineLevel="0" collapsed="false">
      <c r="A3661" s="0" t="n">
        <v>3659</v>
      </c>
      <c r="B3661" s="0" t="n">
        <v>6</v>
      </c>
      <c r="C3661" s="0" t="n">
        <v>153</v>
      </c>
      <c r="D3661" s="0" t="n">
        <v>10</v>
      </c>
      <c r="E3661" s="0" t="n">
        <v>0</v>
      </c>
      <c r="F3661" s="0" t="n">
        <v>0.957478</v>
      </c>
      <c r="G3661" s="0" t="n">
        <v>1</v>
      </c>
      <c r="H3661" s="0" t="n">
        <v>170000</v>
      </c>
    </row>
    <row r="3662" customFormat="false" ht="15" hidden="false" customHeight="false" outlineLevel="0" collapsed="false">
      <c r="A3662" s="0" t="n">
        <v>3660</v>
      </c>
      <c r="B3662" s="0" t="n">
        <v>6</v>
      </c>
      <c r="C3662" s="0" t="n">
        <v>153</v>
      </c>
      <c r="D3662" s="0" t="n">
        <v>11</v>
      </c>
      <c r="E3662" s="0" t="n">
        <v>0</v>
      </c>
      <c r="F3662" s="0" t="n">
        <v>1</v>
      </c>
      <c r="G3662" s="0" t="n">
        <v>1</v>
      </c>
      <c r="H3662" s="0" t="n">
        <v>170000</v>
      </c>
    </row>
    <row r="3663" customFormat="false" ht="15" hidden="false" customHeight="false" outlineLevel="0" collapsed="false">
      <c r="A3663" s="0" t="n">
        <v>3661</v>
      </c>
      <c r="B3663" s="0" t="n">
        <v>6</v>
      </c>
      <c r="C3663" s="0" t="n">
        <v>153</v>
      </c>
      <c r="D3663" s="0" t="n">
        <v>12</v>
      </c>
      <c r="E3663" s="0" t="n">
        <v>0</v>
      </c>
      <c r="F3663" s="0" t="n">
        <v>1</v>
      </c>
      <c r="G3663" s="0" t="n">
        <v>1</v>
      </c>
      <c r="H3663" s="0" t="n">
        <v>170000</v>
      </c>
    </row>
    <row r="3664" customFormat="false" ht="15" hidden="false" customHeight="false" outlineLevel="0" collapsed="false">
      <c r="A3664" s="0" t="n">
        <v>3662</v>
      </c>
      <c r="B3664" s="0" t="n">
        <v>6</v>
      </c>
      <c r="C3664" s="0" t="n">
        <v>153</v>
      </c>
      <c r="D3664" s="0" t="n">
        <v>13</v>
      </c>
      <c r="E3664" s="0" t="n">
        <v>0</v>
      </c>
      <c r="F3664" s="0" t="n">
        <v>1</v>
      </c>
      <c r="G3664" s="0" t="n">
        <v>1</v>
      </c>
      <c r="H3664" s="0" t="n">
        <v>170000</v>
      </c>
    </row>
    <row r="3665" customFormat="false" ht="15" hidden="false" customHeight="false" outlineLevel="0" collapsed="false">
      <c r="A3665" s="0" t="n">
        <v>3663</v>
      </c>
      <c r="B3665" s="0" t="n">
        <v>6</v>
      </c>
      <c r="C3665" s="0" t="n">
        <v>153</v>
      </c>
      <c r="D3665" s="0" t="n">
        <v>14</v>
      </c>
      <c r="E3665" s="0" t="n">
        <v>0</v>
      </c>
      <c r="F3665" s="0" t="n">
        <v>0.957478</v>
      </c>
      <c r="G3665" s="0" t="n">
        <v>1</v>
      </c>
      <c r="H3665" s="0" t="n">
        <v>170000</v>
      </c>
    </row>
    <row r="3666" customFormat="false" ht="15" hidden="false" customHeight="false" outlineLevel="0" collapsed="false">
      <c r="A3666" s="0" t="n">
        <v>3664</v>
      </c>
      <c r="B3666" s="0" t="n">
        <v>6</v>
      </c>
      <c r="C3666" s="0" t="n">
        <v>153</v>
      </c>
      <c r="D3666" s="0" t="n">
        <v>15</v>
      </c>
      <c r="E3666" s="0" t="n">
        <v>0</v>
      </c>
      <c r="F3666" s="0" t="n">
        <v>0.780397</v>
      </c>
      <c r="G3666" s="0" t="n">
        <v>1</v>
      </c>
      <c r="H3666" s="0" t="n">
        <v>170000</v>
      </c>
    </row>
    <row r="3667" customFormat="false" ht="15" hidden="false" customHeight="false" outlineLevel="0" collapsed="false">
      <c r="A3667" s="0" t="n">
        <v>3665</v>
      </c>
      <c r="B3667" s="0" t="n">
        <v>6</v>
      </c>
      <c r="C3667" s="0" t="n">
        <v>153</v>
      </c>
      <c r="D3667" s="0" t="n">
        <v>16</v>
      </c>
      <c r="E3667" s="0" t="n">
        <v>0</v>
      </c>
      <c r="F3667" s="0" t="n">
        <v>0.561221</v>
      </c>
      <c r="G3667" s="0" t="n">
        <v>1</v>
      </c>
      <c r="H3667" s="0" t="n">
        <v>170000</v>
      </c>
    </row>
    <row r="3668" customFormat="false" ht="15" hidden="false" customHeight="false" outlineLevel="0" collapsed="false">
      <c r="A3668" s="0" t="n">
        <v>3666</v>
      </c>
      <c r="B3668" s="0" t="n">
        <v>6</v>
      </c>
      <c r="C3668" s="0" t="n">
        <v>153</v>
      </c>
      <c r="D3668" s="0" t="n">
        <v>17</v>
      </c>
      <c r="E3668" s="0" t="n">
        <v>0</v>
      </c>
      <c r="F3668" s="0" t="n">
        <v>0.32701</v>
      </c>
      <c r="G3668" s="0" t="n">
        <v>1</v>
      </c>
      <c r="H3668" s="0" t="n">
        <v>170000</v>
      </c>
    </row>
    <row r="3669" customFormat="false" ht="15" hidden="false" customHeight="false" outlineLevel="0" collapsed="false">
      <c r="A3669" s="0" t="n">
        <v>3667</v>
      </c>
      <c r="B3669" s="0" t="n">
        <v>6</v>
      </c>
      <c r="C3669" s="0" t="n">
        <v>153</v>
      </c>
      <c r="D3669" s="0" t="n">
        <v>18</v>
      </c>
      <c r="E3669" s="0" t="n">
        <v>0</v>
      </c>
      <c r="F3669" s="0" t="n">
        <v>0.112919</v>
      </c>
      <c r="G3669" s="0" t="n">
        <v>0.731188</v>
      </c>
      <c r="H3669" s="0" t="n">
        <v>170000</v>
      </c>
    </row>
    <row r="3670" customFormat="false" ht="15" hidden="false" customHeight="false" outlineLevel="0" collapsed="false">
      <c r="A3670" s="0" t="n">
        <v>3668</v>
      </c>
      <c r="B3670" s="0" t="n">
        <v>6</v>
      </c>
      <c r="C3670" s="0" t="n">
        <v>153</v>
      </c>
      <c r="D3670" s="0" t="n">
        <v>19</v>
      </c>
      <c r="E3670" s="0" t="n">
        <v>1</v>
      </c>
      <c r="F3670" s="0" t="n">
        <v>0</v>
      </c>
      <c r="G3670" s="0" t="n">
        <v>0.807373</v>
      </c>
      <c r="H3670" s="0" t="n">
        <v>169800</v>
      </c>
    </row>
    <row r="3671" customFormat="false" ht="15" hidden="false" customHeight="false" outlineLevel="0" collapsed="false">
      <c r="A3671" s="0" t="n">
        <v>3669</v>
      </c>
      <c r="B3671" s="0" t="n">
        <v>6</v>
      </c>
      <c r="C3671" s="0" t="n">
        <v>153</v>
      </c>
      <c r="D3671" s="0" t="n">
        <v>20</v>
      </c>
      <c r="E3671" s="0" t="n">
        <v>1</v>
      </c>
      <c r="F3671" s="0" t="n">
        <v>0</v>
      </c>
      <c r="G3671" s="0" t="n">
        <v>0.903844</v>
      </c>
      <c r="H3671" s="0" t="n">
        <v>169600</v>
      </c>
    </row>
    <row r="3672" customFormat="false" ht="15" hidden="false" customHeight="false" outlineLevel="0" collapsed="false">
      <c r="A3672" s="0" t="n">
        <v>3670</v>
      </c>
      <c r="B3672" s="0" t="n">
        <v>6</v>
      </c>
      <c r="C3672" s="0" t="n">
        <v>153</v>
      </c>
      <c r="D3672" s="0" t="n">
        <v>21</v>
      </c>
      <c r="E3672" s="0" t="n">
        <v>0</v>
      </c>
      <c r="F3672" s="0" t="n">
        <v>0</v>
      </c>
      <c r="G3672" s="0" t="n">
        <v>0.730146</v>
      </c>
      <c r="H3672" s="0" t="n">
        <v>169600</v>
      </c>
    </row>
    <row r="3673" customFormat="false" ht="15" hidden="false" customHeight="false" outlineLevel="0" collapsed="false">
      <c r="A3673" s="0" t="n">
        <v>3671</v>
      </c>
      <c r="B3673" s="0" t="n">
        <v>6</v>
      </c>
      <c r="C3673" s="0" t="n">
        <v>153</v>
      </c>
      <c r="D3673" s="0" t="n">
        <v>22</v>
      </c>
      <c r="E3673" s="0" t="n">
        <v>0</v>
      </c>
      <c r="F3673" s="0" t="n">
        <v>0</v>
      </c>
      <c r="G3673" s="0" t="n">
        <v>0.569021</v>
      </c>
      <c r="H3673" s="0" t="n">
        <v>169600</v>
      </c>
    </row>
    <row r="3674" customFormat="false" ht="15" hidden="false" customHeight="false" outlineLevel="0" collapsed="false">
      <c r="A3674" s="0" t="n">
        <v>3672</v>
      </c>
      <c r="B3674" s="0" t="n">
        <v>6</v>
      </c>
      <c r="C3674" s="0" t="n">
        <v>153</v>
      </c>
      <c r="D3674" s="0" t="n">
        <v>23</v>
      </c>
      <c r="E3674" s="0" t="n">
        <v>0</v>
      </c>
      <c r="F3674" s="0" t="n">
        <v>0</v>
      </c>
      <c r="G3674" s="0" t="n">
        <v>0.415814</v>
      </c>
      <c r="H3674" s="0" t="n">
        <v>169600</v>
      </c>
    </row>
    <row r="3675" customFormat="false" ht="15" hidden="false" customHeight="false" outlineLevel="0" collapsed="false">
      <c r="A3675" s="0" t="n">
        <v>3673</v>
      </c>
      <c r="B3675" s="0" t="n">
        <v>6</v>
      </c>
      <c r="C3675" s="0" t="n">
        <v>154</v>
      </c>
      <c r="D3675" s="0" t="n">
        <v>0</v>
      </c>
      <c r="E3675" s="0" t="n">
        <v>0</v>
      </c>
      <c r="F3675" s="0" t="n">
        <v>0</v>
      </c>
      <c r="G3675" s="0" t="n">
        <v>0.272889</v>
      </c>
      <c r="H3675" s="0" t="n">
        <v>169600</v>
      </c>
    </row>
    <row r="3676" customFormat="false" ht="15" hidden="false" customHeight="false" outlineLevel="0" collapsed="false">
      <c r="A3676" s="0" t="n">
        <v>3674</v>
      </c>
      <c r="B3676" s="0" t="n">
        <v>6</v>
      </c>
      <c r="C3676" s="0" t="n">
        <v>154</v>
      </c>
      <c r="D3676" s="0" t="n">
        <v>1</v>
      </c>
      <c r="E3676" s="0" t="n">
        <v>0</v>
      </c>
      <c r="F3676" s="0" t="n">
        <v>0</v>
      </c>
      <c r="G3676" s="0" t="n">
        <v>0.243191</v>
      </c>
      <c r="H3676" s="0" t="n">
        <v>169600</v>
      </c>
    </row>
    <row r="3677" customFormat="false" ht="15" hidden="false" customHeight="false" outlineLevel="0" collapsed="false">
      <c r="A3677" s="0" t="n">
        <v>3675</v>
      </c>
      <c r="B3677" s="0" t="n">
        <v>6</v>
      </c>
      <c r="C3677" s="0" t="n">
        <v>154</v>
      </c>
      <c r="D3677" s="0" t="n">
        <v>2</v>
      </c>
      <c r="E3677" s="0" t="n">
        <v>0</v>
      </c>
      <c r="F3677" s="0" t="n">
        <v>0</v>
      </c>
      <c r="G3677" s="0" t="n">
        <v>0.325796</v>
      </c>
      <c r="H3677" s="0" t="n">
        <v>169600</v>
      </c>
    </row>
    <row r="3678" customFormat="false" ht="15" hidden="false" customHeight="false" outlineLevel="0" collapsed="false">
      <c r="A3678" s="0" t="n">
        <v>3676</v>
      </c>
      <c r="B3678" s="0" t="n">
        <v>6</v>
      </c>
      <c r="C3678" s="0" t="n">
        <v>154</v>
      </c>
      <c r="D3678" s="0" t="n">
        <v>3</v>
      </c>
      <c r="E3678" s="0" t="n">
        <v>0</v>
      </c>
      <c r="F3678" s="0" t="n">
        <v>0</v>
      </c>
      <c r="G3678" s="0" t="n">
        <v>0.40886</v>
      </c>
      <c r="H3678" s="0" t="n">
        <v>169600</v>
      </c>
    </row>
    <row r="3679" customFormat="false" ht="15" hidden="false" customHeight="false" outlineLevel="0" collapsed="false">
      <c r="A3679" s="0" t="n">
        <v>3677</v>
      </c>
      <c r="B3679" s="0" t="n">
        <v>6</v>
      </c>
      <c r="C3679" s="0" t="n">
        <v>154</v>
      </c>
      <c r="D3679" s="0" t="n">
        <v>4</v>
      </c>
      <c r="E3679" s="0" t="n">
        <v>0</v>
      </c>
      <c r="F3679" s="0" t="n">
        <v>0</v>
      </c>
      <c r="G3679" s="0" t="n">
        <v>0.483724</v>
      </c>
      <c r="H3679" s="0" t="n">
        <v>169600</v>
      </c>
    </row>
    <row r="3680" customFormat="false" ht="15" hidden="false" customHeight="false" outlineLevel="0" collapsed="false">
      <c r="A3680" s="0" t="n">
        <v>3678</v>
      </c>
      <c r="B3680" s="0" t="n">
        <v>6</v>
      </c>
      <c r="C3680" s="0" t="n">
        <v>154</v>
      </c>
      <c r="D3680" s="0" t="n">
        <v>5</v>
      </c>
      <c r="E3680" s="0" t="n">
        <v>0</v>
      </c>
      <c r="F3680" s="0" t="n">
        <v>0</v>
      </c>
      <c r="G3680" s="0" t="n">
        <v>0.619961</v>
      </c>
      <c r="H3680" s="0" t="n">
        <v>169600</v>
      </c>
    </row>
    <row r="3681" customFormat="false" ht="15" hidden="false" customHeight="false" outlineLevel="0" collapsed="false">
      <c r="A3681" s="0" t="n">
        <v>3679</v>
      </c>
      <c r="B3681" s="0" t="n">
        <v>6</v>
      </c>
      <c r="C3681" s="0" t="n">
        <v>154</v>
      </c>
      <c r="D3681" s="0" t="n">
        <v>6</v>
      </c>
      <c r="E3681" s="0" t="n">
        <v>0</v>
      </c>
      <c r="F3681" s="0" t="n">
        <v>0.112269</v>
      </c>
      <c r="G3681" s="0" t="n">
        <v>0.476153</v>
      </c>
      <c r="H3681" s="0" t="n">
        <v>169600</v>
      </c>
    </row>
    <row r="3682" customFormat="false" ht="15" hidden="false" customHeight="false" outlineLevel="0" collapsed="false">
      <c r="A3682" s="0" t="n">
        <v>3680</v>
      </c>
      <c r="B3682" s="0" t="n">
        <v>6</v>
      </c>
      <c r="C3682" s="0" t="n">
        <v>154</v>
      </c>
      <c r="D3682" s="0" t="n">
        <v>7</v>
      </c>
      <c r="E3682" s="0" t="n">
        <v>1</v>
      </c>
      <c r="F3682" s="0" t="n">
        <v>0.325128</v>
      </c>
      <c r="G3682" s="0" t="n">
        <v>0.448593</v>
      </c>
      <c r="H3682" s="0" t="n">
        <v>169400</v>
      </c>
    </row>
    <row r="3683" customFormat="false" ht="15" hidden="false" customHeight="false" outlineLevel="0" collapsed="false">
      <c r="A3683" s="0" t="n">
        <v>3681</v>
      </c>
      <c r="B3683" s="0" t="n">
        <v>6</v>
      </c>
      <c r="C3683" s="0" t="n">
        <v>154</v>
      </c>
      <c r="D3683" s="0" t="n">
        <v>8</v>
      </c>
      <c r="E3683" s="0" t="n">
        <v>1</v>
      </c>
      <c r="F3683" s="0" t="n">
        <v>0.557992</v>
      </c>
      <c r="G3683" s="0" t="n">
        <v>0.475985</v>
      </c>
      <c r="H3683" s="0" t="n">
        <v>169200</v>
      </c>
    </row>
    <row r="3684" customFormat="false" ht="15" hidden="false" customHeight="false" outlineLevel="0" collapsed="false">
      <c r="A3684" s="0" t="n">
        <v>3682</v>
      </c>
      <c r="B3684" s="0" t="n">
        <v>6</v>
      </c>
      <c r="C3684" s="0" t="n">
        <v>154</v>
      </c>
      <c r="D3684" s="0" t="n">
        <v>9</v>
      </c>
      <c r="E3684" s="0" t="n">
        <v>0</v>
      </c>
      <c r="F3684" s="0" t="n">
        <v>0.775907</v>
      </c>
      <c r="G3684" s="0" t="n">
        <v>0.3822</v>
      </c>
      <c r="H3684" s="0" t="n">
        <v>169200</v>
      </c>
    </row>
    <row r="3685" customFormat="false" ht="15" hidden="false" customHeight="false" outlineLevel="0" collapsed="false">
      <c r="A3685" s="0" t="n">
        <v>3683</v>
      </c>
      <c r="B3685" s="0" t="n">
        <v>6</v>
      </c>
      <c r="C3685" s="0" t="n">
        <v>154</v>
      </c>
      <c r="D3685" s="0" t="n">
        <v>10</v>
      </c>
      <c r="E3685" s="0" t="n">
        <v>0</v>
      </c>
      <c r="F3685" s="0" t="n">
        <v>0.951969</v>
      </c>
      <c r="G3685" s="0" t="n">
        <v>0.522923</v>
      </c>
      <c r="H3685" s="0" t="n">
        <v>169200</v>
      </c>
    </row>
    <row r="3686" customFormat="false" ht="15" hidden="false" customHeight="false" outlineLevel="0" collapsed="false">
      <c r="A3686" s="0" t="n">
        <v>3684</v>
      </c>
      <c r="B3686" s="0" t="n">
        <v>6</v>
      </c>
      <c r="C3686" s="0" t="n">
        <v>154</v>
      </c>
      <c r="D3686" s="0" t="n">
        <v>11</v>
      </c>
      <c r="E3686" s="0" t="n">
        <v>0</v>
      </c>
      <c r="F3686" s="0" t="n">
        <v>1</v>
      </c>
      <c r="G3686" s="0" t="n">
        <v>0.574494</v>
      </c>
      <c r="H3686" s="0" t="n">
        <v>169200</v>
      </c>
    </row>
    <row r="3687" customFormat="false" ht="15" hidden="false" customHeight="false" outlineLevel="0" collapsed="false">
      <c r="A3687" s="0" t="n">
        <v>3685</v>
      </c>
      <c r="B3687" s="0" t="n">
        <v>6</v>
      </c>
      <c r="C3687" s="0" t="n">
        <v>154</v>
      </c>
      <c r="D3687" s="0" t="n">
        <v>12</v>
      </c>
      <c r="E3687" s="0" t="n">
        <v>0</v>
      </c>
      <c r="F3687" s="0" t="n">
        <v>1</v>
      </c>
      <c r="G3687" s="0" t="n">
        <v>0.426754</v>
      </c>
      <c r="H3687" s="0" t="n">
        <v>169200</v>
      </c>
    </row>
    <row r="3688" customFormat="false" ht="15" hidden="false" customHeight="false" outlineLevel="0" collapsed="false">
      <c r="A3688" s="0" t="n">
        <v>3686</v>
      </c>
      <c r="B3688" s="0" t="n">
        <v>6</v>
      </c>
      <c r="C3688" s="0" t="n">
        <v>154</v>
      </c>
      <c r="D3688" s="0" t="n">
        <v>13</v>
      </c>
      <c r="E3688" s="0" t="n">
        <v>0</v>
      </c>
      <c r="F3688" s="0" t="n">
        <v>1</v>
      </c>
      <c r="G3688" s="0" t="n">
        <v>0.379478</v>
      </c>
      <c r="H3688" s="0" t="n">
        <v>169200</v>
      </c>
    </row>
    <row r="3689" customFormat="false" ht="15" hidden="false" customHeight="false" outlineLevel="0" collapsed="false">
      <c r="A3689" s="0" t="n">
        <v>3687</v>
      </c>
      <c r="B3689" s="0" t="n">
        <v>6</v>
      </c>
      <c r="C3689" s="0" t="n">
        <v>154</v>
      </c>
      <c r="D3689" s="0" t="n">
        <v>14</v>
      </c>
      <c r="E3689" s="0" t="n">
        <v>0</v>
      </c>
      <c r="F3689" s="0" t="n">
        <v>0.951969</v>
      </c>
      <c r="G3689" s="0" t="n">
        <v>0.282768</v>
      </c>
      <c r="H3689" s="0" t="n">
        <v>169200</v>
      </c>
    </row>
    <row r="3690" customFormat="false" ht="15" hidden="false" customHeight="false" outlineLevel="0" collapsed="false">
      <c r="A3690" s="0" t="n">
        <v>3688</v>
      </c>
      <c r="B3690" s="0" t="n">
        <v>6</v>
      </c>
      <c r="C3690" s="0" t="n">
        <v>154</v>
      </c>
      <c r="D3690" s="0" t="n">
        <v>15</v>
      </c>
      <c r="E3690" s="0" t="n">
        <v>0</v>
      </c>
      <c r="F3690" s="0" t="n">
        <v>0.775907</v>
      </c>
      <c r="G3690" s="0" t="n">
        <v>0.298306</v>
      </c>
      <c r="H3690" s="0" t="n">
        <v>169200</v>
      </c>
    </row>
    <row r="3691" customFormat="false" ht="15" hidden="false" customHeight="false" outlineLevel="0" collapsed="false">
      <c r="A3691" s="0" t="n">
        <v>3689</v>
      </c>
      <c r="B3691" s="0" t="n">
        <v>6</v>
      </c>
      <c r="C3691" s="0" t="n">
        <v>154</v>
      </c>
      <c r="D3691" s="0" t="n">
        <v>16</v>
      </c>
      <c r="E3691" s="0" t="n">
        <v>0</v>
      </c>
      <c r="F3691" s="0" t="n">
        <v>0.557992</v>
      </c>
      <c r="G3691" s="0" t="n">
        <v>0.209684</v>
      </c>
      <c r="H3691" s="0" t="n">
        <v>169200</v>
      </c>
    </row>
    <row r="3692" customFormat="false" ht="15" hidden="false" customHeight="false" outlineLevel="0" collapsed="false">
      <c r="A3692" s="0" t="n">
        <v>3690</v>
      </c>
      <c r="B3692" s="0" t="n">
        <v>6</v>
      </c>
      <c r="C3692" s="0" t="n">
        <v>154</v>
      </c>
      <c r="D3692" s="0" t="n">
        <v>17</v>
      </c>
      <c r="E3692" s="0" t="n">
        <v>0</v>
      </c>
      <c r="F3692" s="0" t="n">
        <v>0.325128</v>
      </c>
      <c r="G3692" s="0" t="n">
        <v>0.198169</v>
      </c>
      <c r="H3692" s="0" t="n">
        <v>169200</v>
      </c>
    </row>
    <row r="3693" customFormat="false" ht="15" hidden="false" customHeight="false" outlineLevel="0" collapsed="false">
      <c r="A3693" s="0" t="n">
        <v>3691</v>
      </c>
      <c r="B3693" s="0" t="n">
        <v>6</v>
      </c>
      <c r="C3693" s="0" t="n">
        <v>154</v>
      </c>
      <c r="D3693" s="0" t="n">
        <v>18</v>
      </c>
      <c r="E3693" s="0" t="n">
        <v>0</v>
      </c>
      <c r="F3693" s="0" t="n">
        <v>0.112269</v>
      </c>
      <c r="G3693" s="0" t="n">
        <v>0.282466</v>
      </c>
      <c r="H3693" s="0" t="n">
        <v>169200</v>
      </c>
    </row>
    <row r="3694" customFormat="false" ht="15" hidden="false" customHeight="false" outlineLevel="0" collapsed="false">
      <c r="A3694" s="0" t="n">
        <v>3692</v>
      </c>
      <c r="B3694" s="0" t="n">
        <v>6</v>
      </c>
      <c r="C3694" s="0" t="n">
        <v>154</v>
      </c>
      <c r="D3694" s="0" t="n">
        <v>19</v>
      </c>
      <c r="E3694" s="0" t="n">
        <v>1</v>
      </c>
      <c r="F3694" s="0" t="n">
        <v>0</v>
      </c>
      <c r="G3694" s="0" t="n">
        <v>0.244512</v>
      </c>
      <c r="H3694" s="0" t="n">
        <v>169000</v>
      </c>
    </row>
    <row r="3695" customFormat="false" ht="15" hidden="false" customHeight="false" outlineLevel="0" collapsed="false">
      <c r="A3695" s="0" t="n">
        <v>3693</v>
      </c>
      <c r="B3695" s="0" t="n">
        <v>6</v>
      </c>
      <c r="C3695" s="0" t="n">
        <v>154</v>
      </c>
      <c r="D3695" s="0" t="n">
        <v>20</v>
      </c>
      <c r="E3695" s="0" t="n">
        <v>1</v>
      </c>
      <c r="F3695" s="0" t="n">
        <v>0</v>
      </c>
      <c r="G3695" s="0" t="n">
        <v>0.18393</v>
      </c>
      <c r="H3695" s="0" t="n">
        <v>168800</v>
      </c>
    </row>
    <row r="3696" customFormat="false" ht="15" hidden="false" customHeight="false" outlineLevel="0" collapsed="false">
      <c r="A3696" s="0" t="n">
        <v>3694</v>
      </c>
      <c r="B3696" s="0" t="n">
        <v>6</v>
      </c>
      <c r="C3696" s="0" t="n">
        <v>154</v>
      </c>
      <c r="D3696" s="0" t="n">
        <v>21</v>
      </c>
      <c r="E3696" s="0" t="n">
        <v>0</v>
      </c>
      <c r="F3696" s="0" t="n">
        <v>0</v>
      </c>
      <c r="G3696" s="0" t="n">
        <v>0.240473</v>
      </c>
      <c r="H3696" s="0" t="n">
        <v>168800</v>
      </c>
    </row>
    <row r="3697" customFormat="false" ht="15" hidden="false" customHeight="false" outlineLevel="0" collapsed="false">
      <c r="A3697" s="0" t="n">
        <v>3695</v>
      </c>
      <c r="B3697" s="0" t="n">
        <v>6</v>
      </c>
      <c r="C3697" s="0" t="n">
        <v>154</v>
      </c>
      <c r="D3697" s="0" t="n">
        <v>22</v>
      </c>
      <c r="E3697" s="0" t="n">
        <v>0</v>
      </c>
      <c r="F3697" s="0" t="n">
        <v>0</v>
      </c>
      <c r="G3697" s="0" t="n">
        <v>0.225503</v>
      </c>
      <c r="H3697" s="0" t="n">
        <v>168800</v>
      </c>
    </row>
    <row r="3698" customFormat="false" ht="15" hidden="false" customHeight="false" outlineLevel="0" collapsed="false">
      <c r="A3698" s="0" t="n">
        <v>3696</v>
      </c>
      <c r="B3698" s="0" t="n">
        <v>6</v>
      </c>
      <c r="C3698" s="0" t="n">
        <v>154</v>
      </c>
      <c r="D3698" s="0" t="n">
        <v>23</v>
      </c>
      <c r="E3698" s="0" t="n">
        <v>0</v>
      </c>
      <c r="F3698" s="0" t="n">
        <v>0</v>
      </c>
      <c r="G3698" s="0" t="n">
        <v>0.185084</v>
      </c>
      <c r="H3698" s="0" t="n">
        <v>168800</v>
      </c>
    </row>
    <row r="3699" customFormat="false" ht="15" hidden="false" customHeight="false" outlineLevel="0" collapsed="false">
      <c r="A3699" s="0" t="n">
        <v>3697</v>
      </c>
      <c r="B3699" s="0" t="n">
        <v>6</v>
      </c>
      <c r="C3699" s="0" t="n">
        <v>155</v>
      </c>
      <c r="D3699" s="0" t="n">
        <v>0</v>
      </c>
      <c r="E3699" s="0" t="n">
        <v>0</v>
      </c>
      <c r="F3699" s="0" t="n">
        <v>0</v>
      </c>
      <c r="G3699" s="0" t="n">
        <v>0.278201</v>
      </c>
      <c r="H3699" s="0" t="n">
        <v>168800</v>
      </c>
    </row>
    <row r="3700" customFormat="false" ht="15" hidden="false" customHeight="false" outlineLevel="0" collapsed="false">
      <c r="A3700" s="0" t="n">
        <v>3698</v>
      </c>
      <c r="B3700" s="0" t="n">
        <v>6</v>
      </c>
      <c r="C3700" s="0" t="n">
        <v>155</v>
      </c>
      <c r="D3700" s="0" t="n">
        <v>1</v>
      </c>
      <c r="E3700" s="0" t="n">
        <v>0</v>
      </c>
      <c r="F3700" s="0" t="n">
        <v>0</v>
      </c>
      <c r="G3700" s="0" t="n">
        <v>0.301171</v>
      </c>
      <c r="H3700" s="0" t="n">
        <v>168800</v>
      </c>
    </row>
    <row r="3701" customFormat="false" ht="15" hidden="false" customHeight="false" outlineLevel="0" collapsed="false">
      <c r="A3701" s="0" t="n">
        <v>3699</v>
      </c>
      <c r="B3701" s="0" t="n">
        <v>6</v>
      </c>
      <c r="C3701" s="0" t="n">
        <v>155</v>
      </c>
      <c r="D3701" s="0" t="n">
        <v>2</v>
      </c>
      <c r="E3701" s="0" t="n">
        <v>0</v>
      </c>
      <c r="F3701" s="0" t="n">
        <v>0</v>
      </c>
      <c r="G3701" s="0" t="n">
        <v>0.401336</v>
      </c>
      <c r="H3701" s="0" t="n">
        <v>168800</v>
      </c>
    </row>
    <row r="3702" customFormat="false" ht="15" hidden="false" customHeight="false" outlineLevel="0" collapsed="false">
      <c r="A3702" s="0" t="n">
        <v>3700</v>
      </c>
      <c r="B3702" s="0" t="n">
        <v>6</v>
      </c>
      <c r="C3702" s="0" t="n">
        <v>155</v>
      </c>
      <c r="D3702" s="0" t="n">
        <v>3</v>
      </c>
      <c r="E3702" s="0" t="n">
        <v>0</v>
      </c>
      <c r="F3702" s="0" t="n">
        <v>0</v>
      </c>
      <c r="G3702" s="0" t="n">
        <v>0.612262</v>
      </c>
      <c r="H3702" s="0" t="n">
        <v>168800</v>
      </c>
    </row>
    <row r="3703" customFormat="false" ht="15" hidden="false" customHeight="false" outlineLevel="0" collapsed="false">
      <c r="A3703" s="0" t="n">
        <v>3701</v>
      </c>
      <c r="B3703" s="0" t="n">
        <v>6</v>
      </c>
      <c r="C3703" s="0" t="n">
        <v>155</v>
      </c>
      <c r="D3703" s="0" t="n">
        <v>4</v>
      </c>
      <c r="E3703" s="0" t="n">
        <v>0</v>
      </c>
      <c r="F3703" s="0" t="n">
        <v>0</v>
      </c>
      <c r="G3703" s="0" t="n">
        <v>0.518948</v>
      </c>
      <c r="H3703" s="0" t="n">
        <v>168800</v>
      </c>
    </row>
    <row r="3704" customFormat="false" ht="15" hidden="false" customHeight="false" outlineLevel="0" collapsed="false">
      <c r="A3704" s="0" t="n">
        <v>3702</v>
      </c>
      <c r="B3704" s="0" t="n">
        <v>6</v>
      </c>
      <c r="C3704" s="0" t="n">
        <v>155</v>
      </c>
      <c r="D3704" s="0" t="n">
        <v>5</v>
      </c>
      <c r="E3704" s="0" t="n">
        <v>0</v>
      </c>
      <c r="F3704" s="0" t="n">
        <v>0</v>
      </c>
      <c r="G3704" s="0" t="n">
        <v>0.570898</v>
      </c>
      <c r="H3704" s="0" t="n">
        <v>168800</v>
      </c>
    </row>
    <row r="3705" customFormat="false" ht="15" hidden="false" customHeight="false" outlineLevel="0" collapsed="false">
      <c r="A3705" s="0" t="n">
        <v>3703</v>
      </c>
      <c r="B3705" s="0" t="n">
        <v>6</v>
      </c>
      <c r="C3705" s="0" t="n">
        <v>155</v>
      </c>
      <c r="D3705" s="0" t="n">
        <v>6</v>
      </c>
      <c r="E3705" s="0" t="n">
        <v>0</v>
      </c>
      <c r="F3705" s="0" t="n">
        <v>0.10608</v>
      </c>
      <c r="G3705" s="0" t="n">
        <v>0.740715</v>
      </c>
      <c r="H3705" s="0" t="n">
        <v>168800</v>
      </c>
    </row>
    <row r="3706" customFormat="false" ht="15" hidden="false" customHeight="false" outlineLevel="0" collapsed="false">
      <c r="A3706" s="0" t="n">
        <v>3704</v>
      </c>
      <c r="B3706" s="0" t="n">
        <v>6</v>
      </c>
      <c r="C3706" s="0" t="n">
        <v>155</v>
      </c>
      <c r="D3706" s="0" t="n">
        <v>7</v>
      </c>
      <c r="E3706" s="0" t="n">
        <v>1</v>
      </c>
      <c r="F3706" s="0" t="n">
        <v>0.307204</v>
      </c>
      <c r="G3706" s="0" t="n">
        <v>0.549805</v>
      </c>
      <c r="H3706" s="0" t="n">
        <v>168600</v>
      </c>
    </row>
    <row r="3707" customFormat="false" ht="15" hidden="false" customHeight="false" outlineLevel="0" collapsed="false">
      <c r="A3707" s="0" t="n">
        <v>3705</v>
      </c>
      <c r="B3707" s="0" t="n">
        <v>6</v>
      </c>
      <c r="C3707" s="0" t="n">
        <v>155</v>
      </c>
      <c r="D3707" s="0" t="n">
        <v>8</v>
      </c>
      <c r="E3707" s="0" t="n">
        <v>1</v>
      </c>
      <c r="F3707" s="0" t="n">
        <v>0.52723</v>
      </c>
      <c r="G3707" s="0" t="n">
        <v>0.687599</v>
      </c>
      <c r="H3707" s="0" t="n">
        <v>168400</v>
      </c>
    </row>
    <row r="3708" customFormat="false" ht="15" hidden="false" customHeight="false" outlineLevel="0" collapsed="false">
      <c r="A3708" s="0" t="n">
        <v>3706</v>
      </c>
      <c r="B3708" s="0" t="n">
        <v>6</v>
      </c>
      <c r="C3708" s="0" t="n">
        <v>155</v>
      </c>
      <c r="D3708" s="0" t="n">
        <v>9</v>
      </c>
      <c r="E3708" s="0" t="n">
        <v>0</v>
      </c>
      <c r="F3708" s="0" t="n">
        <v>0.733132</v>
      </c>
      <c r="G3708" s="0" t="n">
        <v>0.863889</v>
      </c>
      <c r="H3708" s="0" t="n">
        <v>168400</v>
      </c>
    </row>
    <row r="3709" customFormat="false" ht="15" hidden="false" customHeight="false" outlineLevel="0" collapsed="false">
      <c r="A3709" s="0" t="n">
        <v>3707</v>
      </c>
      <c r="B3709" s="0" t="n">
        <v>6</v>
      </c>
      <c r="C3709" s="0" t="n">
        <v>155</v>
      </c>
      <c r="D3709" s="0" t="n">
        <v>10</v>
      </c>
      <c r="E3709" s="0" t="n">
        <v>0</v>
      </c>
      <c r="F3709" s="0" t="n">
        <v>0.899488</v>
      </c>
      <c r="G3709" s="0" t="n">
        <v>0.700599</v>
      </c>
      <c r="H3709" s="0" t="n">
        <v>168400</v>
      </c>
    </row>
    <row r="3710" customFormat="false" ht="15" hidden="false" customHeight="false" outlineLevel="0" collapsed="false">
      <c r="A3710" s="0" t="n">
        <v>3708</v>
      </c>
      <c r="B3710" s="0" t="n">
        <v>6</v>
      </c>
      <c r="C3710" s="0" t="n">
        <v>155</v>
      </c>
      <c r="D3710" s="0" t="n">
        <v>11</v>
      </c>
      <c r="E3710" s="0" t="n">
        <v>0</v>
      </c>
      <c r="F3710" s="0" t="n">
        <v>1</v>
      </c>
      <c r="G3710" s="0" t="n">
        <v>0.725918</v>
      </c>
      <c r="H3710" s="0" t="n">
        <v>168400</v>
      </c>
    </row>
    <row r="3711" customFormat="false" ht="15" hidden="false" customHeight="false" outlineLevel="0" collapsed="false">
      <c r="A3711" s="0" t="n">
        <v>3709</v>
      </c>
      <c r="B3711" s="0" t="n">
        <v>6</v>
      </c>
      <c r="C3711" s="0" t="n">
        <v>155</v>
      </c>
      <c r="D3711" s="0" t="n">
        <v>12</v>
      </c>
      <c r="E3711" s="0" t="n">
        <v>0</v>
      </c>
      <c r="F3711" s="0" t="n">
        <v>1</v>
      </c>
      <c r="G3711" s="0" t="n">
        <v>0.555836</v>
      </c>
      <c r="H3711" s="0" t="n">
        <v>168400</v>
      </c>
    </row>
    <row r="3712" customFormat="false" ht="15" hidden="false" customHeight="false" outlineLevel="0" collapsed="false">
      <c r="A3712" s="0" t="n">
        <v>3710</v>
      </c>
      <c r="B3712" s="0" t="n">
        <v>6</v>
      </c>
      <c r="C3712" s="0" t="n">
        <v>155</v>
      </c>
      <c r="D3712" s="0" t="n">
        <v>13</v>
      </c>
      <c r="E3712" s="0" t="n">
        <v>0</v>
      </c>
      <c r="F3712" s="0" t="n">
        <v>1</v>
      </c>
      <c r="G3712" s="0" t="n">
        <v>0.436131</v>
      </c>
      <c r="H3712" s="0" t="n">
        <v>168400</v>
      </c>
    </row>
    <row r="3713" customFormat="false" ht="15" hidden="false" customHeight="false" outlineLevel="0" collapsed="false">
      <c r="A3713" s="0" t="n">
        <v>3711</v>
      </c>
      <c r="B3713" s="0" t="n">
        <v>6</v>
      </c>
      <c r="C3713" s="0" t="n">
        <v>155</v>
      </c>
      <c r="D3713" s="0" t="n">
        <v>14</v>
      </c>
      <c r="E3713" s="0" t="n">
        <v>0</v>
      </c>
      <c r="F3713" s="0" t="n">
        <v>0.899488</v>
      </c>
      <c r="G3713" s="0" t="n">
        <v>0.483388</v>
      </c>
      <c r="H3713" s="0" t="n">
        <v>168400</v>
      </c>
    </row>
    <row r="3714" customFormat="false" ht="15" hidden="false" customHeight="false" outlineLevel="0" collapsed="false">
      <c r="A3714" s="0" t="n">
        <v>3712</v>
      </c>
      <c r="B3714" s="0" t="n">
        <v>6</v>
      </c>
      <c r="C3714" s="0" t="n">
        <v>155</v>
      </c>
      <c r="D3714" s="0" t="n">
        <v>15</v>
      </c>
      <c r="E3714" s="0" t="n">
        <v>0</v>
      </c>
      <c r="F3714" s="0" t="n">
        <v>0.733132</v>
      </c>
      <c r="G3714" s="0" t="n">
        <v>0.365205</v>
      </c>
      <c r="H3714" s="0" t="n">
        <v>168400</v>
      </c>
    </row>
    <row r="3715" customFormat="false" ht="15" hidden="false" customHeight="false" outlineLevel="0" collapsed="false">
      <c r="A3715" s="0" t="n">
        <v>3713</v>
      </c>
      <c r="B3715" s="0" t="n">
        <v>6</v>
      </c>
      <c r="C3715" s="0" t="n">
        <v>155</v>
      </c>
      <c r="D3715" s="0" t="n">
        <v>16</v>
      </c>
      <c r="E3715" s="0" t="n">
        <v>0</v>
      </c>
      <c r="F3715" s="0" t="n">
        <v>0.52723</v>
      </c>
      <c r="G3715" s="0" t="n">
        <v>0.70462</v>
      </c>
      <c r="H3715" s="0" t="n">
        <v>168400</v>
      </c>
    </row>
    <row r="3716" customFormat="false" ht="15" hidden="false" customHeight="false" outlineLevel="0" collapsed="false">
      <c r="A3716" s="0" t="n">
        <v>3714</v>
      </c>
      <c r="B3716" s="0" t="n">
        <v>6</v>
      </c>
      <c r="C3716" s="0" t="n">
        <v>155</v>
      </c>
      <c r="D3716" s="0" t="n">
        <v>17</v>
      </c>
      <c r="E3716" s="0" t="n">
        <v>0</v>
      </c>
      <c r="F3716" s="0" t="n">
        <v>0.307204</v>
      </c>
      <c r="G3716" s="0" t="n">
        <v>0.396588</v>
      </c>
      <c r="H3716" s="0" t="n">
        <v>168400</v>
      </c>
    </row>
    <row r="3717" customFormat="false" ht="15" hidden="false" customHeight="false" outlineLevel="0" collapsed="false">
      <c r="A3717" s="0" t="n">
        <v>3715</v>
      </c>
      <c r="B3717" s="0" t="n">
        <v>6</v>
      </c>
      <c r="C3717" s="0" t="n">
        <v>155</v>
      </c>
      <c r="D3717" s="0" t="n">
        <v>18</v>
      </c>
      <c r="E3717" s="0" t="n">
        <v>0</v>
      </c>
      <c r="F3717" s="0" t="n">
        <v>0.10608</v>
      </c>
      <c r="G3717" s="0" t="n">
        <v>0.502164</v>
      </c>
      <c r="H3717" s="0" t="n">
        <v>168400</v>
      </c>
    </row>
    <row r="3718" customFormat="false" ht="15" hidden="false" customHeight="false" outlineLevel="0" collapsed="false">
      <c r="A3718" s="0" t="n">
        <v>3716</v>
      </c>
      <c r="B3718" s="0" t="n">
        <v>6</v>
      </c>
      <c r="C3718" s="0" t="n">
        <v>155</v>
      </c>
      <c r="D3718" s="0" t="n">
        <v>19</v>
      </c>
      <c r="E3718" s="0" t="n">
        <v>1</v>
      </c>
      <c r="F3718" s="0" t="n">
        <v>0</v>
      </c>
      <c r="G3718" s="0" t="n">
        <v>0.573775</v>
      </c>
      <c r="H3718" s="0" t="n">
        <v>168200</v>
      </c>
    </row>
    <row r="3719" customFormat="false" ht="15" hidden="false" customHeight="false" outlineLevel="0" collapsed="false">
      <c r="A3719" s="0" t="n">
        <v>3717</v>
      </c>
      <c r="B3719" s="0" t="n">
        <v>6</v>
      </c>
      <c r="C3719" s="0" t="n">
        <v>155</v>
      </c>
      <c r="D3719" s="0" t="n">
        <v>20</v>
      </c>
      <c r="E3719" s="0" t="n">
        <v>1</v>
      </c>
      <c r="F3719" s="0" t="n">
        <v>0</v>
      </c>
      <c r="G3719" s="0" t="n">
        <v>0.676754</v>
      </c>
      <c r="H3719" s="0" t="n">
        <v>168000</v>
      </c>
    </row>
    <row r="3720" customFormat="false" ht="15" hidden="false" customHeight="false" outlineLevel="0" collapsed="false">
      <c r="A3720" s="0" t="n">
        <v>3718</v>
      </c>
      <c r="B3720" s="0" t="n">
        <v>6</v>
      </c>
      <c r="C3720" s="0" t="n">
        <v>155</v>
      </c>
      <c r="D3720" s="0" t="n">
        <v>21</v>
      </c>
      <c r="E3720" s="0" t="n">
        <v>0</v>
      </c>
      <c r="F3720" s="0" t="n">
        <v>0</v>
      </c>
      <c r="G3720" s="0" t="n">
        <v>0.638453</v>
      </c>
      <c r="H3720" s="0" t="n">
        <v>168000</v>
      </c>
    </row>
    <row r="3721" customFormat="false" ht="15" hidden="false" customHeight="false" outlineLevel="0" collapsed="false">
      <c r="A3721" s="0" t="n">
        <v>3719</v>
      </c>
      <c r="B3721" s="0" t="n">
        <v>6</v>
      </c>
      <c r="C3721" s="0" t="n">
        <v>155</v>
      </c>
      <c r="D3721" s="0" t="n">
        <v>22</v>
      </c>
      <c r="E3721" s="0" t="n">
        <v>0</v>
      </c>
      <c r="F3721" s="0" t="n">
        <v>0</v>
      </c>
      <c r="G3721" s="0" t="n">
        <v>0.655891</v>
      </c>
      <c r="H3721" s="0" t="n">
        <v>168000</v>
      </c>
    </row>
    <row r="3722" customFormat="false" ht="15" hidden="false" customHeight="false" outlineLevel="0" collapsed="false">
      <c r="A3722" s="0" t="n">
        <v>3720</v>
      </c>
      <c r="B3722" s="0" t="n">
        <v>6</v>
      </c>
      <c r="C3722" s="0" t="n">
        <v>155</v>
      </c>
      <c r="D3722" s="0" t="n">
        <v>23</v>
      </c>
      <c r="E3722" s="0" t="n">
        <v>0</v>
      </c>
      <c r="F3722" s="0" t="n">
        <v>0</v>
      </c>
      <c r="G3722" s="0" t="n">
        <v>0.620069</v>
      </c>
      <c r="H3722" s="0" t="n">
        <v>168000</v>
      </c>
    </row>
    <row r="3723" customFormat="false" ht="15" hidden="false" customHeight="false" outlineLevel="0" collapsed="false">
      <c r="A3723" s="0" t="n">
        <v>3721</v>
      </c>
      <c r="B3723" s="0" t="n">
        <v>6</v>
      </c>
      <c r="C3723" s="0" t="n">
        <v>156</v>
      </c>
      <c r="D3723" s="0" t="n">
        <v>0</v>
      </c>
      <c r="E3723" s="0" t="n">
        <v>0</v>
      </c>
      <c r="F3723" s="0" t="n">
        <v>0</v>
      </c>
      <c r="G3723" s="0" t="n">
        <v>0.446283</v>
      </c>
      <c r="H3723" s="0" t="n">
        <v>168000</v>
      </c>
    </row>
    <row r="3724" customFormat="false" ht="15" hidden="false" customHeight="false" outlineLevel="0" collapsed="false">
      <c r="A3724" s="0" t="n">
        <v>3722</v>
      </c>
      <c r="B3724" s="0" t="n">
        <v>6</v>
      </c>
      <c r="C3724" s="0" t="n">
        <v>156</v>
      </c>
      <c r="D3724" s="0" t="n">
        <v>1</v>
      </c>
      <c r="E3724" s="0" t="n">
        <v>0</v>
      </c>
      <c r="F3724" s="0" t="n">
        <v>0</v>
      </c>
      <c r="G3724" s="0" t="n">
        <v>0.203143</v>
      </c>
      <c r="H3724" s="0" t="n">
        <v>168000</v>
      </c>
    </row>
    <row r="3725" customFormat="false" ht="15" hidden="false" customHeight="false" outlineLevel="0" collapsed="false">
      <c r="A3725" s="0" t="n">
        <v>3723</v>
      </c>
      <c r="B3725" s="0" t="n">
        <v>6</v>
      </c>
      <c r="C3725" s="0" t="n">
        <v>156</v>
      </c>
      <c r="D3725" s="0" t="n">
        <v>2</v>
      </c>
      <c r="E3725" s="0" t="n">
        <v>0</v>
      </c>
      <c r="F3725" s="0" t="n">
        <v>0</v>
      </c>
      <c r="G3725" s="0" t="n">
        <v>0.142342</v>
      </c>
      <c r="H3725" s="0" t="n">
        <v>168000</v>
      </c>
    </row>
    <row r="3726" customFormat="false" ht="15" hidden="false" customHeight="false" outlineLevel="0" collapsed="false">
      <c r="A3726" s="0" t="n">
        <v>3724</v>
      </c>
      <c r="B3726" s="0" t="n">
        <v>6</v>
      </c>
      <c r="C3726" s="0" t="n">
        <v>156</v>
      </c>
      <c r="D3726" s="0" t="n">
        <v>3</v>
      </c>
      <c r="E3726" s="0" t="n">
        <v>0</v>
      </c>
      <c r="F3726" s="0" t="n">
        <v>0</v>
      </c>
      <c r="G3726" s="0" t="n">
        <v>0.18627</v>
      </c>
      <c r="H3726" s="0" t="n">
        <v>168000</v>
      </c>
    </row>
    <row r="3727" customFormat="false" ht="15" hidden="false" customHeight="false" outlineLevel="0" collapsed="false">
      <c r="A3727" s="0" t="n">
        <v>3725</v>
      </c>
      <c r="B3727" s="0" t="n">
        <v>6</v>
      </c>
      <c r="C3727" s="0" t="n">
        <v>156</v>
      </c>
      <c r="D3727" s="0" t="n">
        <v>4</v>
      </c>
      <c r="E3727" s="0" t="n">
        <v>0</v>
      </c>
      <c r="F3727" s="0" t="n">
        <v>0</v>
      </c>
      <c r="G3727" s="0" t="n">
        <v>0.169927</v>
      </c>
      <c r="H3727" s="0" t="n">
        <v>168000</v>
      </c>
    </row>
    <row r="3728" customFormat="false" ht="15" hidden="false" customHeight="false" outlineLevel="0" collapsed="false">
      <c r="A3728" s="0" t="n">
        <v>3726</v>
      </c>
      <c r="B3728" s="0" t="n">
        <v>6</v>
      </c>
      <c r="C3728" s="0" t="n">
        <v>156</v>
      </c>
      <c r="D3728" s="0" t="n">
        <v>5</v>
      </c>
      <c r="E3728" s="0" t="n">
        <v>0</v>
      </c>
      <c r="F3728" s="0" t="n">
        <v>0</v>
      </c>
      <c r="G3728" s="0" t="n">
        <v>0.179769</v>
      </c>
      <c r="H3728" s="0" t="n">
        <v>168000</v>
      </c>
    </row>
    <row r="3729" customFormat="false" ht="15" hidden="false" customHeight="false" outlineLevel="0" collapsed="false">
      <c r="A3729" s="0" t="n">
        <v>3727</v>
      </c>
      <c r="B3729" s="0" t="n">
        <v>6</v>
      </c>
      <c r="C3729" s="0" t="n">
        <v>156</v>
      </c>
      <c r="D3729" s="0" t="n">
        <v>6</v>
      </c>
      <c r="E3729" s="0" t="n">
        <v>0</v>
      </c>
      <c r="F3729" s="0" t="n">
        <v>0.103769</v>
      </c>
      <c r="G3729" s="0" t="n">
        <v>0.191429</v>
      </c>
      <c r="H3729" s="0" t="n">
        <v>168000</v>
      </c>
    </row>
    <row r="3730" customFormat="false" ht="15" hidden="false" customHeight="false" outlineLevel="0" collapsed="false">
      <c r="A3730" s="0" t="n">
        <v>3728</v>
      </c>
      <c r="B3730" s="0" t="n">
        <v>6</v>
      </c>
      <c r="C3730" s="0" t="n">
        <v>156</v>
      </c>
      <c r="D3730" s="0" t="n">
        <v>7</v>
      </c>
      <c r="E3730" s="0" t="n">
        <v>1</v>
      </c>
      <c r="F3730" s="0" t="n">
        <v>0.300512</v>
      </c>
      <c r="G3730" s="0" t="n">
        <v>0.217694</v>
      </c>
      <c r="H3730" s="0" t="n">
        <v>167800</v>
      </c>
    </row>
    <row r="3731" customFormat="false" ht="15" hidden="false" customHeight="false" outlineLevel="0" collapsed="false">
      <c r="A3731" s="0" t="n">
        <v>3729</v>
      </c>
      <c r="B3731" s="0" t="n">
        <v>6</v>
      </c>
      <c r="C3731" s="0" t="n">
        <v>156</v>
      </c>
      <c r="D3731" s="0" t="n">
        <v>8</v>
      </c>
      <c r="E3731" s="0" t="n">
        <v>1</v>
      </c>
      <c r="F3731" s="0" t="n">
        <v>0.515745</v>
      </c>
      <c r="G3731" s="0" t="n">
        <v>0.249102</v>
      </c>
      <c r="H3731" s="0" t="n">
        <v>167600</v>
      </c>
    </row>
    <row r="3732" customFormat="false" ht="15" hidden="false" customHeight="false" outlineLevel="0" collapsed="false">
      <c r="A3732" s="0" t="n">
        <v>3730</v>
      </c>
      <c r="B3732" s="0" t="n">
        <v>6</v>
      </c>
      <c r="C3732" s="0" t="n">
        <v>156</v>
      </c>
      <c r="D3732" s="0" t="n">
        <v>9</v>
      </c>
      <c r="E3732" s="0" t="n">
        <v>0</v>
      </c>
      <c r="F3732" s="0" t="n">
        <v>0.717162</v>
      </c>
      <c r="G3732" s="0" t="n">
        <v>0.240018</v>
      </c>
      <c r="H3732" s="0" t="n">
        <v>167600</v>
      </c>
    </row>
    <row r="3733" customFormat="false" ht="15" hidden="false" customHeight="false" outlineLevel="0" collapsed="false">
      <c r="A3733" s="0" t="n">
        <v>3731</v>
      </c>
      <c r="B3733" s="0" t="n">
        <v>6</v>
      </c>
      <c r="C3733" s="0" t="n">
        <v>156</v>
      </c>
      <c r="D3733" s="0" t="n">
        <v>10</v>
      </c>
      <c r="E3733" s="0" t="n">
        <v>0</v>
      </c>
      <c r="F3733" s="0" t="n">
        <v>0.879893</v>
      </c>
      <c r="G3733" s="0" t="n">
        <v>0.26517</v>
      </c>
      <c r="H3733" s="0" t="n">
        <v>167600</v>
      </c>
    </row>
    <row r="3734" customFormat="false" ht="15" hidden="false" customHeight="false" outlineLevel="0" collapsed="false">
      <c r="A3734" s="0" t="n">
        <v>3732</v>
      </c>
      <c r="B3734" s="0" t="n">
        <v>6</v>
      </c>
      <c r="C3734" s="0" t="n">
        <v>156</v>
      </c>
      <c r="D3734" s="0" t="n">
        <v>11</v>
      </c>
      <c r="E3734" s="0" t="n">
        <v>0</v>
      </c>
      <c r="F3734" s="0" t="n">
        <v>0.985322</v>
      </c>
      <c r="G3734" s="0" t="n">
        <v>0.294428</v>
      </c>
      <c r="H3734" s="0" t="n">
        <v>167600</v>
      </c>
    </row>
    <row r="3735" customFormat="false" ht="15" hidden="false" customHeight="false" outlineLevel="0" collapsed="false">
      <c r="A3735" s="0" t="n">
        <v>3733</v>
      </c>
      <c r="B3735" s="0" t="n">
        <v>6</v>
      </c>
      <c r="C3735" s="0" t="n">
        <v>156</v>
      </c>
      <c r="D3735" s="0" t="n">
        <v>12</v>
      </c>
      <c r="E3735" s="0" t="n">
        <v>0</v>
      </c>
      <c r="F3735" s="0" t="n">
        <v>1</v>
      </c>
      <c r="G3735" s="0" t="n">
        <v>0.359295</v>
      </c>
      <c r="H3735" s="0" t="n">
        <v>167600</v>
      </c>
    </row>
    <row r="3736" customFormat="false" ht="15" hidden="false" customHeight="false" outlineLevel="0" collapsed="false">
      <c r="A3736" s="0" t="n">
        <v>3734</v>
      </c>
      <c r="B3736" s="0" t="n">
        <v>6</v>
      </c>
      <c r="C3736" s="0" t="n">
        <v>156</v>
      </c>
      <c r="D3736" s="0" t="n">
        <v>13</v>
      </c>
      <c r="E3736" s="0" t="n">
        <v>0</v>
      </c>
      <c r="F3736" s="0" t="n">
        <v>0.985322</v>
      </c>
      <c r="G3736" s="0" t="n">
        <v>0.516118</v>
      </c>
      <c r="H3736" s="0" t="n">
        <v>167600</v>
      </c>
    </row>
    <row r="3737" customFormat="false" ht="15" hidden="false" customHeight="false" outlineLevel="0" collapsed="false">
      <c r="A3737" s="0" t="n">
        <v>3735</v>
      </c>
      <c r="B3737" s="0" t="n">
        <v>6</v>
      </c>
      <c r="C3737" s="0" t="n">
        <v>156</v>
      </c>
      <c r="D3737" s="0" t="n">
        <v>14</v>
      </c>
      <c r="E3737" s="0" t="n">
        <v>0</v>
      </c>
      <c r="F3737" s="0" t="n">
        <v>0.879893</v>
      </c>
      <c r="G3737" s="0" t="n">
        <v>0.515681</v>
      </c>
      <c r="H3737" s="0" t="n">
        <v>167600</v>
      </c>
    </row>
    <row r="3738" customFormat="false" ht="15" hidden="false" customHeight="false" outlineLevel="0" collapsed="false">
      <c r="A3738" s="0" t="n">
        <v>3736</v>
      </c>
      <c r="B3738" s="0" t="n">
        <v>6</v>
      </c>
      <c r="C3738" s="0" t="n">
        <v>156</v>
      </c>
      <c r="D3738" s="0" t="n">
        <v>15</v>
      </c>
      <c r="E3738" s="0" t="n">
        <v>0</v>
      </c>
      <c r="F3738" s="0" t="n">
        <v>0.717162</v>
      </c>
      <c r="G3738" s="0" t="n">
        <v>0.547061</v>
      </c>
      <c r="H3738" s="0" t="n">
        <v>167600</v>
      </c>
    </row>
    <row r="3739" customFormat="false" ht="15" hidden="false" customHeight="false" outlineLevel="0" collapsed="false">
      <c r="A3739" s="0" t="n">
        <v>3737</v>
      </c>
      <c r="B3739" s="0" t="n">
        <v>6</v>
      </c>
      <c r="C3739" s="0" t="n">
        <v>156</v>
      </c>
      <c r="D3739" s="0" t="n">
        <v>16</v>
      </c>
      <c r="E3739" s="0" t="n">
        <v>0</v>
      </c>
      <c r="F3739" s="0" t="n">
        <v>0.515745</v>
      </c>
      <c r="G3739" s="0" t="n">
        <v>0.999885</v>
      </c>
      <c r="H3739" s="0" t="n">
        <v>167600</v>
      </c>
    </row>
    <row r="3740" customFormat="false" ht="15" hidden="false" customHeight="false" outlineLevel="0" collapsed="false">
      <c r="A3740" s="0" t="n">
        <v>3738</v>
      </c>
      <c r="B3740" s="0" t="n">
        <v>6</v>
      </c>
      <c r="C3740" s="0" t="n">
        <v>156</v>
      </c>
      <c r="D3740" s="0" t="n">
        <v>17</v>
      </c>
      <c r="E3740" s="0" t="n">
        <v>0</v>
      </c>
      <c r="F3740" s="0" t="n">
        <v>0.300512</v>
      </c>
      <c r="G3740" s="0" t="n">
        <v>1</v>
      </c>
      <c r="H3740" s="0" t="n">
        <v>167600</v>
      </c>
    </row>
    <row r="3741" customFormat="false" ht="15" hidden="false" customHeight="false" outlineLevel="0" collapsed="false">
      <c r="A3741" s="0" t="n">
        <v>3739</v>
      </c>
      <c r="B3741" s="0" t="n">
        <v>6</v>
      </c>
      <c r="C3741" s="0" t="n">
        <v>156</v>
      </c>
      <c r="D3741" s="0" t="n">
        <v>18</v>
      </c>
      <c r="E3741" s="0" t="n">
        <v>0</v>
      </c>
      <c r="F3741" s="0" t="n">
        <v>0.103769</v>
      </c>
      <c r="G3741" s="0" t="n">
        <v>0.832111</v>
      </c>
      <c r="H3741" s="0" t="n">
        <v>167600</v>
      </c>
    </row>
    <row r="3742" customFormat="false" ht="15" hidden="false" customHeight="false" outlineLevel="0" collapsed="false">
      <c r="A3742" s="0" t="n">
        <v>3740</v>
      </c>
      <c r="B3742" s="0" t="n">
        <v>6</v>
      </c>
      <c r="C3742" s="0" t="n">
        <v>156</v>
      </c>
      <c r="D3742" s="0" t="n">
        <v>19</v>
      </c>
      <c r="E3742" s="0" t="n">
        <v>1</v>
      </c>
      <c r="F3742" s="0" t="n">
        <v>0</v>
      </c>
      <c r="G3742" s="0" t="n">
        <v>0.890421</v>
      </c>
      <c r="H3742" s="0" t="n">
        <v>167400</v>
      </c>
    </row>
    <row r="3743" customFormat="false" ht="15" hidden="false" customHeight="false" outlineLevel="0" collapsed="false">
      <c r="A3743" s="0" t="n">
        <v>3741</v>
      </c>
      <c r="B3743" s="0" t="n">
        <v>6</v>
      </c>
      <c r="C3743" s="0" t="n">
        <v>156</v>
      </c>
      <c r="D3743" s="0" t="n">
        <v>20</v>
      </c>
      <c r="E3743" s="0" t="n">
        <v>1</v>
      </c>
      <c r="F3743" s="0" t="n">
        <v>0</v>
      </c>
      <c r="G3743" s="0" t="n">
        <v>0.900089</v>
      </c>
      <c r="H3743" s="0" t="n">
        <v>167200</v>
      </c>
    </row>
    <row r="3744" customFormat="false" ht="15" hidden="false" customHeight="false" outlineLevel="0" collapsed="false">
      <c r="A3744" s="0" t="n">
        <v>3742</v>
      </c>
      <c r="B3744" s="0" t="n">
        <v>6</v>
      </c>
      <c r="C3744" s="0" t="n">
        <v>156</v>
      </c>
      <c r="D3744" s="0" t="n">
        <v>21</v>
      </c>
      <c r="E3744" s="0" t="n">
        <v>0</v>
      </c>
      <c r="F3744" s="0" t="n">
        <v>0</v>
      </c>
      <c r="G3744" s="0" t="n">
        <v>0.734081</v>
      </c>
      <c r="H3744" s="0" t="n">
        <v>167200</v>
      </c>
    </row>
    <row r="3745" customFormat="false" ht="15" hidden="false" customHeight="false" outlineLevel="0" collapsed="false">
      <c r="A3745" s="0" t="n">
        <v>3743</v>
      </c>
      <c r="B3745" s="0" t="n">
        <v>6</v>
      </c>
      <c r="C3745" s="0" t="n">
        <v>156</v>
      </c>
      <c r="D3745" s="0" t="n">
        <v>22</v>
      </c>
      <c r="E3745" s="0" t="n">
        <v>0</v>
      </c>
      <c r="F3745" s="0" t="n">
        <v>0</v>
      </c>
      <c r="G3745" s="0" t="n">
        <v>0.65551</v>
      </c>
      <c r="H3745" s="0" t="n">
        <v>167200</v>
      </c>
    </row>
    <row r="3746" customFormat="false" ht="15" hidden="false" customHeight="false" outlineLevel="0" collapsed="false">
      <c r="A3746" s="0" t="n">
        <v>3744</v>
      </c>
      <c r="B3746" s="0" t="n">
        <v>6</v>
      </c>
      <c r="C3746" s="0" t="n">
        <v>156</v>
      </c>
      <c r="D3746" s="0" t="n">
        <v>23</v>
      </c>
      <c r="E3746" s="0" t="n">
        <v>0</v>
      </c>
      <c r="F3746" s="0" t="n">
        <v>0</v>
      </c>
      <c r="G3746" s="0" t="n">
        <v>0.553236</v>
      </c>
      <c r="H3746" s="0" t="n">
        <v>167200</v>
      </c>
    </row>
    <row r="3747" customFormat="false" ht="15" hidden="false" customHeight="false" outlineLevel="0" collapsed="false">
      <c r="A3747" s="0" t="n">
        <v>3745</v>
      </c>
      <c r="B3747" s="0" t="n">
        <v>6</v>
      </c>
      <c r="C3747" s="0" t="n">
        <v>157</v>
      </c>
      <c r="D3747" s="0" t="n">
        <v>0</v>
      </c>
      <c r="E3747" s="0" t="n">
        <v>0</v>
      </c>
      <c r="F3747" s="0" t="n">
        <v>0</v>
      </c>
      <c r="G3747" s="0" t="n">
        <v>0.529629</v>
      </c>
      <c r="H3747" s="0" t="n">
        <v>167200</v>
      </c>
    </row>
    <row r="3748" customFormat="false" ht="15" hidden="false" customHeight="false" outlineLevel="0" collapsed="false">
      <c r="A3748" s="0" t="n">
        <v>3746</v>
      </c>
      <c r="B3748" s="0" t="n">
        <v>6</v>
      </c>
      <c r="C3748" s="0" t="n">
        <v>157</v>
      </c>
      <c r="D3748" s="0" t="n">
        <v>1</v>
      </c>
      <c r="E3748" s="0" t="n">
        <v>0</v>
      </c>
      <c r="F3748" s="0" t="n">
        <v>0</v>
      </c>
      <c r="G3748" s="0" t="n">
        <v>0.618357</v>
      </c>
      <c r="H3748" s="0" t="n">
        <v>167200</v>
      </c>
    </row>
    <row r="3749" customFormat="false" ht="15" hidden="false" customHeight="false" outlineLevel="0" collapsed="false">
      <c r="A3749" s="0" t="n">
        <v>3747</v>
      </c>
      <c r="B3749" s="0" t="n">
        <v>6</v>
      </c>
      <c r="C3749" s="0" t="n">
        <v>157</v>
      </c>
      <c r="D3749" s="0" t="n">
        <v>2</v>
      </c>
      <c r="E3749" s="0" t="n">
        <v>0</v>
      </c>
      <c r="F3749" s="0" t="n">
        <v>0</v>
      </c>
      <c r="G3749" s="0" t="n">
        <v>0.331912</v>
      </c>
      <c r="H3749" s="0" t="n">
        <v>167200</v>
      </c>
    </row>
    <row r="3750" customFormat="false" ht="15" hidden="false" customHeight="false" outlineLevel="0" collapsed="false">
      <c r="A3750" s="0" t="n">
        <v>3748</v>
      </c>
      <c r="B3750" s="0" t="n">
        <v>6</v>
      </c>
      <c r="C3750" s="0" t="n">
        <v>157</v>
      </c>
      <c r="D3750" s="0" t="n">
        <v>3</v>
      </c>
      <c r="E3750" s="0" t="n">
        <v>0</v>
      </c>
      <c r="F3750" s="0" t="n">
        <v>0</v>
      </c>
      <c r="G3750" s="0" t="n">
        <v>0.334978</v>
      </c>
      <c r="H3750" s="0" t="n">
        <v>167200</v>
      </c>
    </row>
    <row r="3751" customFormat="false" ht="15" hidden="false" customHeight="false" outlineLevel="0" collapsed="false">
      <c r="A3751" s="0" t="n">
        <v>3749</v>
      </c>
      <c r="B3751" s="0" t="n">
        <v>6</v>
      </c>
      <c r="C3751" s="0" t="n">
        <v>157</v>
      </c>
      <c r="D3751" s="0" t="n">
        <v>4</v>
      </c>
      <c r="E3751" s="0" t="n">
        <v>0</v>
      </c>
      <c r="F3751" s="0" t="n">
        <v>0</v>
      </c>
      <c r="G3751" s="0" t="n">
        <v>0.332533</v>
      </c>
      <c r="H3751" s="0" t="n">
        <v>167200</v>
      </c>
    </row>
    <row r="3752" customFormat="false" ht="15" hidden="false" customHeight="false" outlineLevel="0" collapsed="false">
      <c r="A3752" s="0" t="n">
        <v>3750</v>
      </c>
      <c r="B3752" s="0" t="n">
        <v>6</v>
      </c>
      <c r="C3752" s="0" t="n">
        <v>157</v>
      </c>
      <c r="D3752" s="0" t="n">
        <v>5</v>
      </c>
      <c r="E3752" s="0" t="n">
        <v>0</v>
      </c>
      <c r="F3752" s="0" t="n">
        <v>0</v>
      </c>
      <c r="G3752" s="0" t="n">
        <v>0.366523</v>
      </c>
      <c r="H3752" s="0" t="n">
        <v>167200</v>
      </c>
    </row>
    <row r="3753" customFormat="false" ht="15" hidden="false" customHeight="false" outlineLevel="0" collapsed="false">
      <c r="A3753" s="0" t="n">
        <v>3751</v>
      </c>
      <c r="B3753" s="0" t="n">
        <v>6</v>
      </c>
      <c r="C3753" s="0" t="n">
        <v>157</v>
      </c>
      <c r="D3753" s="0" t="n">
        <v>6</v>
      </c>
      <c r="E3753" s="0" t="n">
        <v>0</v>
      </c>
      <c r="F3753" s="0" t="n">
        <v>0.099674</v>
      </c>
      <c r="G3753" s="0" t="n">
        <v>0.372048</v>
      </c>
      <c r="H3753" s="0" t="n">
        <v>167200</v>
      </c>
    </row>
    <row r="3754" customFormat="false" ht="15" hidden="false" customHeight="false" outlineLevel="0" collapsed="false">
      <c r="A3754" s="0" t="n">
        <v>3752</v>
      </c>
      <c r="B3754" s="0" t="n">
        <v>6</v>
      </c>
      <c r="C3754" s="0" t="n">
        <v>157</v>
      </c>
      <c r="D3754" s="0" t="n">
        <v>7</v>
      </c>
      <c r="E3754" s="0" t="n">
        <v>1</v>
      </c>
      <c r="F3754" s="0" t="n">
        <v>0.288655</v>
      </c>
      <c r="G3754" s="0" t="n">
        <v>0.4568</v>
      </c>
      <c r="H3754" s="0" t="n">
        <v>167000</v>
      </c>
    </row>
    <row r="3755" customFormat="false" ht="15" hidden="false" customHeight="false" outlineLevel="0" collapsed="false">
      <c r="A3755" s="0" t="n">
        <v>3753</v>
      </c>
      <c r="B3755" s="0" t="n">
        <v>6</v>
      </c>
      <c r="C3755" s="0" t="n">
        <v>157</v>
      </c>
      <c r="D3755" s="0" t="n">
        <v>8</v>
      </c>
      <c r="E3755" s="0" t="n">
        <v>1</v>
      </c>
      <c r="F3755" s="0" t="n">
        <v>0.495395</v>
      </c>
      <c r="G3755" s="0" t="n">
        <v>0.356064</v>
      </c>
      <c r="H3755" s="0" t="n">
        <v>166800</v>
      </c>
    </row>
    <row r="3756" customFormat="false" ht="15" hidden="false" customHeight="false" outlineLevel="0" collapsed="false">
      <c r="A3756" s="0" t="n">
        <v>3754</v>
      </c>
      <c r="B3756" s="0" t="n">
        <v>6</v>
      </c>
      <c r="C3756" s="0" t="n">
        <v>157</v>
      </c>
      <c r="D3756" s="0" t="n">
        <v>9</v>
      </c>
      <c r="E3756" s="0" t="n">
        <v>0</v>
      </c>
      <c r="F3756" s="0" t="n">
        <v>0.688864</v>
      </c>
      <c r="G3756" s="0" t="n">
        <v>0.427152</v>
      </c>
      <c r="H3756" s="0" t="n">
        <v>166800</v>
      </c>
    </row>
    <row r="3757" customFormat="false" ht="15" hidden="false" customHeight="false" outlineLevel="0" collapsed="false">
      <c r="A3757" s="0" t="n">
        <v>3755</v>
      </c>
      <c r="B3757" s="0" t="n">
        <v>6</v>
      </c>
      <c r="C3757" s="0" t="n">
        <v>157</v>
      </c>
      <c r="D3757" s="0" t="n">
        <v>10</v>
      </c>
      <c r="E3757" s="0" t="n">
        <v>0</v>
      </c>
      <c r="F3757" s="0" t="n">
        <v>0.845175</v>
      </c>
      <c r="G3757" s="0" t="n">
        <v>0.314226</v>
      </c>
      <c r="H3757" s="0" t="n">
        <v>166800</v>
      </c>
    </row>
    <row r="3758" customFormat="false" ht="15" hidden="false" customHeight="false" outlineLevel="0" collapsed="false">
      <c r="A3758" s="0" t="n">
        <v>3756</v>
      </c>
      <c r="B3758" s="0" t="n">
        <v>6</v>
      </c>
      <c r="C3758" s="0" t="n">
        <v>157</v>
      </c>
      <c r="D3758" s="0" t="n">
        <v>11</v>
      </c>
      <c r="E3758" s="0" t="n">
        <v>0</v>
      </c>
      <c r="F3758" s="0" t="n">
        <v>0.946443</v>
      </c>
      <c r="G3758" s="0" t="n">
        <v>0.389059</v>
      </c>
      <c r="H3758" s="0" t="n">
        <v>166800</v>
      </c>
    </row>
    <row r="3759" customFormat="false" ht="15" hidden="false" customHeight="false" outlineLevel="0" collapsed="false">
      <c r="A3759" s="0" t="n">
        <v>3757</v>
      </c>
      <c r="B3759" s="0" t="n">
        <v>6</v>
      </c>
      <c r="C3759" s="0" t="n">
        <v>157</v>
      </c>
      <c r="D3759" s="0" t="n">
        <v>12</v>
      </c>
      <c r="E3759" s="0" t="n">
        <v>0</v>
      </c>
      <c r="F3759" s="0" t="n">
        <v>0.981473</v>
      </c>
      <c r="G3759" s="0" t="n">
        <v>0.446269</v>
      </c>
      <c r="H3759" s="0" t="n">
        <v>166800</v>
      </c>
    </row>
    <row r="3760" customFormat="false" ht="15" hidden="false" customHeight="false" outlineLevel="0" collapsed="false">
      <c r="A3760" s="0" t="n">
        <v>3758</v>
      </c>
      <c r="B3760" s="0" t="n">
        <v>6</v>
      </c>
      <c r="C3760" s="0" t="n">
        <v>157</v>
      </c>
      <c r="D3760" s="0" t="n">
        <v>13</v>
      </c>
      <c r="E3760" s="0" t="n">
        <v>0</v>
      </c>
      <c r="F3760" s="0" t="n">
        <v>0.946443</v>
      </c>
      <c r="G3760" s="0" t="n">
        <v>0.678833</v>
      </c>
      <c r="H3760" s="0" t="n">
        <v>166800</v>
      </c>
    </row>
    <row r="3761" customFormat="false" ht="15" hidden="false" customHeight="false" outlineLevel="0" collapsed="false">
      <c r="A3761" s="0" t="n">
        <v>3759</v>
      </c>
      <c r="B3761" s="0" t="n">
        <v>6</v>
      </c>
      <c r="C3761" s="0" t="n">
        <v>157</v>
      </c>
      <c r="D3761" s="0" t="n">
        <v>14</v>
      </c>
      <c r="E3761" s="0" t="n">
        <v>0</v>
      </c>
      <c r="F3761" s="0" t="n">
        <v>0.845175</v>
      </c>
      <c r="G3761" s="0" t="n">
        <v>1</v>
      </c>
      <c r="H3761" s="0" t="n">
        <v>166800</v>
      </c>
    </row>
    <row r="3762" customFormat="false" ht="15" hidden="false" customHeight="false" outlineLevel="0" collapsed="false">
      <c r="A3762" s="0" t="n">
        <v>3760</v>
      </c>
      <c r="B3762" s="0" t="n">
        <v>6</v>
      </c>
      <c r="C3762" s="0" t="n">
        <v>157</v>
      </c>
      <c r="D3762" s="0" t="n">
        <v>15</v>
      </c>
      <c r="E3762" s="0" t="n">
        <v>0</v>
      </c>
      <c r="F3762" s="0" t="n">
        <v>0.688864</v>
      </c>
      <c r="G3762" s="0" t="n">
        <v>1</v>
      </c>
      <c r="H3762" s="0" t="n">
        <v>166800</v>
      </c>
    </row>
    <row r="3763" customFormat="false" ht="15" hidden="false" customHeight="false" outlineLevel="0" collapsed="false">
      <c r="A3763" s="0" t="n">
        <v>3761</v>
      </c>
      <c r="B3763" s="0" t="n">
        <v>6</v>
      </c>
      <c r="C3763" s="0" t="n">
        <v>157</v>
      </c>
      <c r="D3763" s="0" t="n">
        <v>16</v>
      </c>
      <c r="E3763" s="0" t="n">
        <v>0</v>
      </c>
      <c r="F3763" s="0" t="n">
        <v>0.495395</v>
      </c>
      <c r="G3763" s="0" t="n">
        <v>1</v>
      </c>
      <c r="H3763" s="0" t="n">
        <v>166800</v>
      </c>
    </row>
    <row r="3764" customFormat="false" ht="15" hidden="false" customHeight="false" outlineLevel="0" collapsed="false">
      <c r="A3764" s="0" t="n">
        <v>3762</v>
      </c>
      <c r="B3764" s="0" t="n">
        <v>6</v>
      </c>
      <c r="C3764" s="0" t="n">
        <v>157</v>
      </c>
      <c r="D3764" s="0" t="n">
        <v>17</v>
      </c>
      <c r="E3764" s="0" t="n">
        <v>0</v>
      </c>
      <c r="F3764" s="0" t="n">
        <v>0.288655</v>
      </c>
      <c r="G3764" s="0" t="n">
        <v>1</v>
      </c>
      <c r="H3764" s="0" t="n">
        <v>166800</v>
      </c>
    </row>
    <row r="3765" customFormat="false" ht="15" hidden="false" customHeight="false" outlineLevel="0" collapsed="false">
      <c r="A3765" s="0" t="n">
        <v>3763</v>
      </c>
      <c r="B3765" s="0" t="n">
        <v>6</v>
      </c>
      <c r="C3765" s="0" t="n">
        <v>157</v>
      </c>
      <c r="D3765" s="0" t="n">
        <v>18</v>
      </c>
      <c r="E3765" s="0" t="n">
        <v>0</v>
      </c>
      <c r="F3765" s="0" t="n">
        <v>0.099674</v>
      </c>
      <c r="G3765" s="0" t="n">
        <v>1</v>
      </c>
      <c r="H3765" s="0" t="n">
        <v>166800</v>
      </c>
    </row>
    <row r="3766" customFormat="false" ht="15" hidden="false" customHeight="false" outlineLevel="0" collapsed="false">
      <c r="A3766" s="0" t="n">
        <v>3764</v>
      </c>
      <c r="B3766" s="0" t="n">
        <v>6</v>
      </c>
      <c r="C3766" s="0" t="n">
        <v>157</v>
      </c>
      <c r="D3766" s="0" t="n">
        <v>19</v>
      </c>
      <c r="E3766" s="0" t="n">
        <v>1</v>
      </c>
      <c r="F3766" s="0" t="n">
        <v>0</v>
      </c>
      <c r="G3766" s="0" t="n">
        <v>1</v>
      </c>
      <c r="H3766" s="0" t="n">
        <v>166600</v>
      </c>
    </row>
    <row r="3767" customFormat="false" ht="15" hidden="false" customHeight="false" outlineLevel="0" collapsed="false">
      <c r="A3767" s="0" t="n">
        <v>3765</v>
      </c>
      <c r="B3767" s="0" t="n">
        <v>6</v>
      </c>
      <c r="C3767" s="0" t="n">
        <v>157</v>
      </c>
      <c r="D3767" s="0" t="n">
        <v>20</v>
      </c>
      <c r="E3767" s="0" t="n">
        <v>1</v>
      </c>
      <c r="F3767" s="0" t="n">
        <v>0</v>
      </c>
      <c r="G3767" s="0" t="n">
        <v>0.9763</v>
      </c>
      <c r="H3767" s="0" t="n">
        <v>166400</v>
      </c>
    </row>
    <row r="3768" customFormat="false" ht="15" hidden="false" customHeight="false" outlineLevel="0" collapsed="false">
      <c r="A3768" s="0" t="n">
        <v>3766</v>
      </c>
      <c r="B3768" s="0" t="n">
        <v>6</v>
      </c>
      <c r="C3768" s="0" t="n">
        <v>157</v>
      </c>
      <c r="D3768" s="0" t="n">
        <v>21</v>
      </c>
      <c r="E3768" s="0" t="n">
        <v>0</v>
      </c>
      <c r="F3768" s="0" t="n">
        <v>0</v>
      </c>
      <c r="G3768" s="0" t="n">
        <v>0.903387</v>
      </c>
      <c r="H3768" s="0" t="n">
        <v>166400</v>
      </c>
    </row>
    <row r="3769" customFormat="false" ht="15" hidden="false" customHeight="false" outlineLevel="0" collapsed="false">
      <c r="A3769" s="0" t="n">
        <v>3767</v>
      </c>
      <c r="B3769" s="0" t="n">
        <v>6</v>
      </c>
      <c r="C3769" s="0" t="n">
        <v>157</v>
      </c>
      <c r="D3769" s="0" t="n">
        <v>22</v>
      </c>
      <c r="E3769" s="0" t="n">
        <v>0</v>
      </c>
      <c r="F3769" s="0" t="n">
        <v>0</v>
      </c>
      <c r="G3769" s="0" t="n">
        <v>1</v>
      </c>
      <c r="H3769" s="0" t="n">
        <v>166400</v>
      </c>
    </row>
    <row r="3770" customFormat="false" ht="15" hidden="false" customHeight="false" outlineLevel="0" collapsed="false">
      <c r="A3770" s="0" t="n">
        <v>3768</v>
      </c>
      <c r="B3770" s="0" t="n">
        <v>6</v>
      </c>
      <c r="C3770" s="0" t="n">
        <v>157</v>
      </c>
      <c r="D3770" s="0" t="n">
        <v>23</v>
      </c>
      <c r="E3770" s="0" t="n">
        <v>0</v>
      </c>
      <c r="F3770" s="0" t="n">
        <v>0</v>
      </c>
      <c r="G3770" s="0" t="n">
        <v>1</v>
      </c>
      <c r="H3770" s="0" t="n">
        <v>166400</v>
      </c>
    </row>
    <row r="3771" customFormat="false" ht="15" hidden="false" customHeight="false" outlineLevel="0" collapsed="false">
      <c r="A3771" s="0" t="n">
        <v>3769</v>
      </c>
      <c r="B3771" s="0" t="n">
        <v>6</v>
      </c>
      <c r="C3771" s="0" t="n">
        <v>158</v>
      </c>
      <c r="D3771" s="0" t="n">
        <v>0</v>
      </c>
      <c r="E3771" s="0" t="n">
        <v>0</v>
      </c>
      <c r="F3771" s="0" t="n">
        <v>0</v>
      </c>
      <c r="G3771" s="0" t="n">
        <v>0.79853</v>
      </c>
      <c r="H3771" s="0" t="n">
        <v>166400</v>
      </c>
    </row>
    <row r="3772" customFormat="false" ht="15" hidden="false" customHeight="false" outlineLevel="0" collapsed="false">
      <c r="A3772" s="0" t="n">
        <v>3770</v>
      </c>
      <c r="B3772" s="0" t="n">
        <v>6</v>
      </c>
      <c r="C3772" s="0" t="n">
        <v>158</v>
      </c>
      <c r="D3772" s="0" t="n">
        <v>1</v>
      </c>
      <c r="E3772" s="0" t="n">
        <v>0</v>
      </c>
      <c r="F3772" s="0" t="n">
        <v>0</v>
      </c>
      <c r="G3772" s="0" t="n">
        <v>1</v>
      </c>
      <c r="H3772" s="0" t="n">
        <v>166400</v>
      </c>
    </row>
    <row r="3773" customFormat="false" ht="15" hidden="false" customHeight="false" outlineLevel="0" collapsed="false">
      <c r="A3773" s="0" t="n">
        <v>3771</v>
      </c>
      <c r="B3773" s="0" t="n">
        <v>6</v>
      </c>
      <c r="C3773" s="0" t="n">
        <v>158</v>
      </c>
      <c r="D3773" s="0" t="n">
        <v>2</v>
      </c>
      <c r="E3773" s="0" t="n">
        <v>0</v>
      </c>
      <c r="F3773" s="0" t="n">
        <v>0</v>
      </c>
      <c r="G3773" s="0" t="n">
        <v>1</v>
      </c>
      <c r="H3773" s="0" t="n">
        <v>166400</v>
      </c>
    </row>
    <row r="3774" customFormat="false" ht="15" hidden="false" customHeight="false" outlineLevel="0" collapsed="false">
      <c r="A3774" s="0" t="n">
        <v>3772</v>
      </c>
      <c r="B3774" s="0" t="n">
        <v>6</v>
      </c>
      <c r="C3774" s="0" t="n">
        <v>158</v>
      </c>
      <c r="D3774" s="0" t="n">
        <v>3</v>
      </c>
      <c r="E3774" s="0" t="n">
        <v>0</v>
      </c>
      <c r="F3774" s="0" t="n">
        <v>0</v>
      </c>
      <c r="G3774" s="0" t="n">
        <v>1</v>
      </c>
      <c r="H3774" s="0" t="n">
        <v>166400</v>
      </c>
    </row>
    <row r="3775" customFormat="false" ht="15" hidden="false" customHeight="false" outlineLevel="0" collapsed="false">
      <c r="A3775" s="0" t="n">
        <v>3773</v>
      </c>
      <c r="B3775" s="0" t="n">
        <v>6</v>
      </c>
      <c r="C3775" s="0" t="n">
        <v>158</v>
      </c>
      <c r="D3775" s="0" t="n">
        <v>4</v>
      </c>
      <c r="E3775" s="0" t="n">
        <v>0</v>
      </c>
      <c r="F3775" s="0" t="n">
        <v>0</v>
      </c>
      <c r="G3775" s="0" t="n">
        <v>1</v>
      </c>
      <c r="H3775" s="0" t="n">
        <v>166400</v>
      </c>
    </row>
    <row r="3776" customFormat="false" ht="15" hidden="false" customHeight="false" outlineLevel="0" collapsed="false">
      <c r="A3776" s="0" t="n">
        <v>3774</v>
      </c>
      <c r="B3776" s="0" t="n">
        <v>6</v>
      </c>
      <c r="C3776" s="0" t="n">
        <v>158</v>
      </c>
      <c r="D3776" s="0" t="n">
        <v>5</v>
      </c>
      <c r="E3776" s="0" t="n">
        <v>0</v>
      </c>
      <c r="F3776" s="0" t="n">
        <v>0</v>
      </c>
      <c r="G3776" s="0" t="n">
        <v>0.71157</v>
      </c>
      <c r="H3776" s="0" t="n">
        <v>166400</v>
      </c>
    </row>
    <row r="3777" customFormat="false" ht="15" hidden="false" customHeight="false" outlineLevel="0" collapsed="false">
      <c r="A3777" s="0" t="n">
        <v>3775</v>
      </c>
      <c r="B3777" s="0" t="n">
        <v>6</v>
      </c>
      <c r="C3777" s="0" t="n">
        <v>158</v>
      </c>
      <c r="D3777" s="0" t="n">
        <v>6</v>
      </c>
      <c r="E3777" s="0" t="n">
        <v>0</v>
      </c>
      <c r="F3777" s="0" t="n">
        <v>0.120119</v>
      </c>
      <c r="G3777" s="0" t="n">
        <v>1</v>
      </c>
      <c r="H3777" s="0" t="n">
        <v>166400</v>
      </c>
    </row>
    <row r="3778" customFormat="false" ht="15" hidden="false" customHeight="false" outlineLevel="0" collapsed="false">
      <c r="A3778" s="0" t="n">
        <v>3776</v>
      </c>
      <c r="B3778" s="0" t="n">
        <v>6</v>
      </c>
      <c r="C3778" s="0" t="n">
        <v>158</v>
      </c>
      <c r="D3778" s="0" t="n">
        <v>7</v>
      </c>
      <c r="E3778" s="0" t="n">
        <v>1</v>
      </c>
      <c r="F3778" s="0" t="n">
        <v>0.347861</v>
      </c>
      <c r="G3778" s="0" t="n">
        <v>1</v>
      </c>
      <c r="H3778" s="0" t="n">
        <v>166200</v>
      </c>
    </row>
    <row r="3779" customFormat="false" ht="15" hidden="false" customHeight="false" outlineLevel="0" collapsed="false">
      <c r="A3779" s="0" t="n">
        <v>3777</v>
      </c>
      <c r="B3779" s="0" t="n">
        <v>6</v>
      </c>
      <c r="C3779" s="0" t="n">
        <v>158</v>
      </c>
      <c r="D3779" s="0" t="n">
        <v>8</v>
      </c>
      <c r="E3779" s="0" t="n">
        <v>1</v>
      </c>
      <c r="F3779" s="0" t="n">
        <v>0.597005</v>
      </c>
      <c r="G3779" s="0" t="n">
        <v>1</v>
      </c>
      <c r="H3779" s="0" t="n">
        <v>166000</v>
      </c>
    </row>
    <row r="3780" customFormat="false" ht="15" hidden="false" customHeight="false" outlineLevel="0" collapsed="false">
      <c r="A3780" s="0" t="n">
        <v>3778</v>
      </c>
      <c r="B3780" s="0" t="n">
        <v>6</v>
      </c>
      <c r="C3780" s="0" t="n">
        <v>158</v>
      </c>
      <c r="D3780" s="0" t="n">
        <v>9</v>
      </c>
      <c r="E3780" s="0" t="n">
        <v>0</v>
      </c>
      <c r="F3780" s="0" t="n">
        <v>0.830157</v>
      </c>
      <c r="G3780" s="0" t="n">
        <v>1</v>
      </c>
      <c r="H3780" s="0" t="n">
        <v>166000</v>
      </c>
    </row>
    <row r="3781" customFormat="false" ht="15" hidden="false" customHeight="false" outlineLevel="0" collapsed="false">
      <c r="A3781" s="0" t="n">
        <v>3779</v>
      </c>
      <c r="B3781" s="0" t="n">
        <v>6</v>
      </c>
      <c r="C3781" s="0" t="n">
        <v>158</v>
      </c>
      <c r="D3781" s="0" t="n">
        <v>10</v>
      </c>
      <c r="E3781" s="0" t="n">
        <v>0</v>
      </c>
      <c r="F3781" s="0" t="n">
        <v>1</v>
      </c>
      <c r="G3781" s="0" t="n">
        <v>1</v>
      </c>
      <c r="H3781" s="0" t="n">
        <v>166000</v>
      </c>
    </row>
    <row r="3782" customFormat="false" ht="15" hidden="false" customHeight="false" outlineLevel="0" collapsed="false">
      <c r="A3782" s="0" t="n">
        <v>3780</v>
      </c>
      <c r="B3782" s="0" t="n">
        <v>6</v>
      </c>
      <c r="C3782" s="0" t="n">
        <v>158</v>
      </c>
      <c r="D3782" s="0" t="n">
        <v>11</v>
      </c>
      <c r="E3782" s="0" t="n">
        <v>0</v>
      </c>
      <c r="F3782" s="0" t="n">
        <v>1</v>
      </c>
      <c r="G3782" s="0" t="n">
        <v>1</v>
      </c>
      <c r="H3782" s="0" t="n">
        <v>166000</v>
      </c>
    </row>
    <row r="3783" customFormat="false" ht="15" hidden="false" customHeight="false" outlineLevel="0" collapsed="false">
      <c r="A3783" s="0" t="n">
        <v>3781</v>
      </c>
      <c r="B3783" s="0" t="n">
        <v>6</v>
      </c>
      <c r="C3783" s="0" t="n">
        <v>158</v>
      </c>
      <c r="D3783" s="0" t="n">
        <v>12</v>
      </c>
      <c r="E3783" s="0" t="n">
        <v>0</v>
      </c>
      <c r="F3783" s="0" t="n">
        <v>1</v>
      </c>
      <c r="G3783" s="0" t="n">
        <v>1</v>
      </c>
      <c r="H3783" s="0" t="n">
        <v>166000</v>
      </c>
    </row>
    <row r="3784" customFormat="false" ht="15" hidden="false" customHeight="false" outlineLevel="0" collapsed="false">
      <c r="A3784" s="0" t="n">
        <v>3782</v>
      </c>
      <c r="B3784" s="0" t="n">
        <v>6</v>
      </c>
      <c r="C3784" s="0" t="n">
        <v>158</v>
      </c>
      <c r="D3784" s="0" t="n">
        <v>13</v>
      </c>
      <c r="E3784" s="0" t="n">
        <v>0</v>
      </c>
      <c r="F3784" s="0" t="n">
        <v>1</v>
      </c>
      <c r="G3784" s="0" t="n">
        <v>0.604935</v>
      </c>
      <c r="H3784" s="0" t="n">
        <v>166000</v>
      </c>
    </row>
    <row r="3785" customFormat="false" ht="15" hidden="false" customHeight="false" outlineLevel="0" collapsed="false">
      <c r="A3785" s="0" t="n">
        <v>3783</v>
      </c>
      <c r="B3785" s="0" t="n">
        <v>6</v>
      </c>
      <c r="C3785" s="0" t="n">
        <v>158</v>
      </c>
      <c r="D3785" s="0" t="n">
        <v>14</v>
      </c>
      <c r="E3785" s="0" t="n">
        <v>0</v>
      </c>
      <c r="F3785" s="0" t="n">
        <v>1</v>
      </c>
      <c r="G3785" s="0" t="n">
        <v>0.68234</v>
      </c>
      <c r="H3785" s="0" t="n">
        <v>166000</v>
      </c>
    </row>
    <row r="3786" customFormat="false" ht="15" hidden="false" customHeight="false" outlineLevel="0" collapsed="false">
      <c r="A3786" s="0" t="n">
        <v>3784</v>
      </c>
      <c r="B3786" s="0" t="n">
        <v>6</v>
      </c>
      <c r="C3786" s="0" t="n">
        <v>158</v>
      </c>
      <c r="D3786" s="0" t="n">
        <v>15</v>
      </c>
      <c r="E3786" s="0" t="n">
        <v>0</v>
      </c>
      <c r="F3786" s="0" t="n">
        <v>0.830157</v>
      </c>
      <c r="G3786" s="0" t="n">
        <v>0.588343</v>
      </c>
      <c r="H3786" s="0" t="n">
        <v>166000</v>
      </c>
    </row>
    <row r="3787" customFormat="false" ht="15" hidden="false" customHeight="false" outlineLevel="0" collapsed="false">
      <c r="A3787" s="0" t="n">
        <v>3785</v>
      </c>
      <c r="B3787" s="0" t="n">
        <v>6</v>
      </c>
      <c r="C3787" s="0" t="n">
        <v>158</v>
      </c>
      <c r="D3787" s="0" t="n">
        <v>16</v>
      </c>
      <c r="E3787" s="0" t="n">
        <v>0</v>
      </c>
      <c r="F3787" s="0" t="n">
        <v>0.597005</v>
      </c>
      <c r="G3787" s="0" t="n">
        <v>0.426868</v>
      </c>
      <c r="H3787" s="0" t="n">
        <v>166000</v>
      </c>
    </row>
    <row r="3788" customFormat="false" ht="15" hidden="false" customHeight="false" outlineLevel="0" collapsed="false">
      <c r="A3788" s="0" t="n">
        <v>3786</v>
      </c>
      <c r="B3788" s="0" t="n">
        <v>6</v>
      </c>
      <c r="C3788" s="0" t="n">
        <v>158</v>
      </c>
      <c r="D3788" s="0" t="n">
        <v>17</v>
      </c>
      <c r="E3788" s="0" t="n">
        <v>0</v>
      </c>
      <c r="F3788" s="0" t="n">
        <v>0.347861</v>
      </c>
      <c r="G3788" s="0" t="n">
        <v>0.456073</v>
      </c>
      <c r="H3788" s="0" t="n">
        <v>166000</v>
      </c>
    </row>
    <row r="3789" customFormat="false" ht="15" hidden="false" customHeight="false" outlineLevel="0" collapsed="false">
      <c r="A3789" s="0" t="n">
        <v>3787</v>
      </c>
      <c r="B3789" s="0" t="n">
        <v>6</v>
      </c>
      <c r="C3789" s="0" t="n">
        <v>158</v>
      </c>
      <c r="D3789" s="0" t="n">
        <v>18</v>
      </c>
      <c r="E3789" s="0" t="n">
        <v>0</v>
      </c>
      <c r="F3789" s="0" t="n">
        <v>0.120119</v>
      </c>
      <c r="G3789" s="0" t="n">
        <v>0.460576</v>
      </c>
      <c r="H3789" s="0" t="n">
        <v>166000</v>
      </c>
    </row>
    <row r="3790" customFormat="false" ht="15" hidden="false" customHeight="false" outlineLevel="0" collapsed="false">
      <c r="A3790" s="0" t="n">
        <v>3788</v>
      </c>
      <c r="B3790" s="0" t="n">
        <v>6</v>
      </c>
      <c r="C3790" s="0" t="n">
        <v>158</v>
      </c>
      <c r="D3790" s="0" t="n">
        <v>19</v>
      </c>
      <c r="E3790" s="0" t="n">
        <v>1</v>
      </c>
      <c r="F3790" s="0" t="n">
        <v>0</v>
      </c>
      <c r="G3790" s="0" t="n">
        <v>0.422668</v>
      </c>
      <c r="H3790" s="0" t="n">
        <v>165800</v>
      </c>
    </row>
    <row r="3791" customFormat="false" ht="15" hidden="false" customHeight="false" outlineLevel="0" collapsed="false">
      <c r="A3791" s="0" t="n">
        <v>3789</v>
      </c>
      <c r="B3791" s="0" t="n">
        <v>6</v>
      </c>
      <c r="C3791" s="0" t="n">
        <v>158</v>
      </c>
      <c r="D3791" s="0" t="n">
        <v>20</v>
      </c>
      <c r="E3791" s="0" t="n">
        <v>1</v>
      </c>
      <c r="F3791" s="0" t="n">
        <v>0</v>
      </c>
      <c r="G3791" s="0" t="n">
        <v>0.307695</v>
      </c>
      <c r="H3791" s="0" t="n">
        <v>165600</v>
      </c>
    </row>
    <row r="3792" customFormat="false" ht="15" hidden="false" customHeight="false" outlineLevel="0" collapsed="false">
      <c r="A3792" s="0" t="n">
        <v>3790</v>
      </c>
      <c r="B3792" s="0" t="n">
        <v>6</v>
      </c>
      <c r="C3792" s="0" t="n">
        <v>158</v>
      </c>
      <c r="D3792" s="0" t="n">
        <v>21</v>
      </c>
      <c r="E3792" s="0" t="n">
        <v>0</v>
      </c>
      <c r="F3792" s="0" t="n">
        <v>0</v>
      </c>
      <c r="G3792" s="0" t="n">
        <v>0.250942</v>
      </c>
      <c r="H3792" s="0" t="n">
        <v>165600</v>
      </c>
    </row>
    <row r="3793" customFormat="false" ht="15" hidden="false" customHeight="false" outlineLevel="0" collapsed="false">
      <c r="A3793" s="0" t="n">
        <v>3791</v>
      </c>
      <c r="B3793" s="0" t="n">
        <v>6</v>
      </c>
      <c r="C3793" s="0" t="n">
        <v>158</v>
      </c>
      <c r="D3793" s="0" t="n">
        <v>22</v>
      </c>
      <c r="E3793" s="0" t="n">
        <v>0</v>
      </c>
      <c r="F3793" s="0" t="n">
        <v>0</v>
      </c>
      <c r="G3793" s="0" t="n">
        <v>0.375958</v>
      </c>
      <c r="H3793" s="0" t="n">
        <v>165600</v>
      </c>
    </row>
    <row r="3794" customFormat="false" ht="15" hidden="false" customHeight="false" outlineLevel="0" collapsed="false">
      <c r="A3794" s="0" t="n">
        <v>3792</v>
      </c>
      <c r="B3794" s="0" t="n">
        <v>6</v>
      </c>
      <c r="C3794" s="0" t="n">
        <v>158</v>
      </c>
      <c r="D3794" s="0" t="n">
        <v>23</v>
      </c>
      <c r="E3794" s="0" t="n">
        <v>0</v>
      </c>
      <c r="F3794" s="0" t="n">
        <v>0</v>
      </c>
      <c r="G3794" s="0" t="n">
        <v>0.388171</v>
      </c>
      <c r="H3794" s="0" t="n">
        <v>165600</v>
      </c>
    </row>
    <row r="3795" customFormat="false" ht="15" hidden="false" customHeight="false" outlineLevel="0" collapsed="false">
      <c r="A3795" s="0" t="n">
        <v>3793</v>
      </c>
      <c r="B3795" s="0" t="n">
        <v>6</v>
      </c>
      <c r="C3795" s="0" t="n">
        <v>159</v>
      </c>
      <c r="D3795" s="0" t="n">
        <v>0</v>
      </c>
      <c r="E3795" s="0" t="n">
        <v>0</v>
      </c>
      <c r="F3795" s="0" t="n">
        <v>0</v>
      </c>
      <c r="G3795" s="0" t="n">
        <v>0.364614</v>
      </c>
      <c r="H3795" s="0" t="n">
        <v>165600</v>
      </c>
    </row>
    <row r="3796" customFormat="false" ht="15" hidden="false" customHeight="false" outlineLevel="0" collapsed="false">
      <c r="A3796" s="0" t="n">
        <v>3794</v>
      </c>
      <c r="B3796" s="0" t="n">
        <v>6</v>
      </c>
      <c r="C3796" s="0" t="n">
        <v>159</v>
      </c>
      <c r="D3796" s="0" t="n">
        <v>1</v>
      </c>
      <c r="E3796" s="0" t="n">
        <v>0</v>
      </c>
      <c r="F3796" s="0" t="n">
        <v>0</v>
      </c>
      <c r="G3796" s="0" t="n">
        <v>0.258109</v>
      </c>
      <c r="H3796" s="0" t="n">
        <v>165600</v>
      </c>
    </row>
    <row r="3797" customFormat="false" ht="15" hidden="false" customHeight="false" outlineLevel="0" collapsed="false">
      <c r="A3797" s="0" t="n">
        <v>3795</v>
      </c>
      <c r="B3797" s="0" t="n">
        <v>6</v>
      </c>
      <c r="C3797" s="0" t="n">
        <v>159</v>
      </c>
      <c r="D3797" s="0" t="n">
        <v>2</v>
      </c>
      <c r="E3797" s="0" t="n">
        <v>0</v>
      </c>
      <c r="F3797" s="0" t="n">
        <v>0</v>
      </c>
      <c r="G3797" s="0" t="n">
        <v>0.344604</v>
      </c>
      <c r="H3797" s="0" t="n">
        <v>165600</v>
      </c>
    </row>
    <row r="3798" customFormat="false" ht="15" hidden="false" customHeight="false" outlineLevel="0" collapsed="false">
      <c r="A3798" s="0" t="n">
        <v>3796</v>
      </c>
      <c r="B3798" s="0" t="n">
        <v>6</v>
      </c>
      <c r="C3798" s="0" t="n">
        <v>159</v>
      </c>
      <c r="D3798" s="0" t="n">
        <v>3</v>
      </c>
      <c r="E3798" s="0" t="n">
        <v>0</v>
      </c>
      <c r="F3798" s="0" t="n">
        <v>0</v>
      </c>
      <c r="G3798" s="0" t="n">
        <v>0.38275</v>
      </c>
      <c r="H3798" s="0" t="n">
        <v>165600</v>
      </c>
    </row>
    <row r="3799" customFormat="false" ht="15" hidden="false" customHeight="false" outlineLevel="0" collapsed="false">
      <c r="A3799" s="0" t="n">
        <v>3797</v>
      </c>
      <c r="B3799" s="0" t="n">
        <v>6</v>
      </c>
      <c r="C3799" s="0" t="n">
        <v>159</v>
      </c>
      <c r="D3799" s="0" t="n">
        <v>4</v>
      </c>
      <c r="E3799" s="0" t="n">
        <v>0</v>
      </c>
      <c r="F3799" s="0" t="n">
        <v>0</v>
      </c>
      <c r="G3799" s="0" t="n">
        <v>0.44349</v>
      </c>
      <c r="H3799" s="0" t="n">
        <v>165600</v>
      </c>
    </row>
    <row r="3800" customFormat="false" ht="15" hidden="false" customHeight="false" outlineLevel="0" collapsed="false">
      <c r="A3800" s="0" t="n">
        <v>3798</v>
      </c>
      <c r="B3800" s="0" t="n">
        <v>6</v>
      </c>
      <c r="C3800" s="0" t="n">
        <v>159</v>
      </c>
      <c r="D3800" s="0" t="n">
        <v>5</v>
      </c>
      <c r="E3800" s="0" t="n">
        <v>0</v>
      </c>
      <c r="F3800" s="0" t="n">
        <v>0</v>
      </c>
      <c r="G3800" s="0" t="n">
        <v>0.649153</v>
      </c>
      <c r="H3800" s="0" t="n">
        <v>165600</v>
      </c>
    </row>
    <row r="3801" customFormat="false" ht="15" hidden="false" customHeight="false" outlineLevel="0" collapsed="false">
      <c r="A3801" s="0" t="n">
        <v>3799</v>
      </c>
      <c r="B3801" s="0" t="n">
        <v>6</v>
      </c>
      <c r="C3801" s="0" t="n">
        <v>159</v>
      </c>
      <c r="D3801" s="0" t="n">
        <v>6</v>
      </c>
      <c r="E3801" s="0" t="n">
        <v>0</v>
      </c>
      <c r="F3801" s="0" t="n">
        <v>0.109457</v>
      </c>
      <c r="G3801" s="0" t="n">
        <v>0.478347</v>
      </c>
      <c r="H3801" s="0" t="n">
        <v>165600</v>
      </c>
    </row>
    <row r="3802" customFormat="false" ht="15" hidden="false" customHeight="false" outlineLevel="0" collapsed="false">
      <c r="A3802" s="0" t="n">
        <v>3800</v>
      </c>
      <c r="B3802" s="0" t="n">
        <v>6</v>
      </c>
      <c r="C3802" s="0" t="n">
        <v>159</v>
      </c>
      <c r="D3802" s="0" t="n">
        <v>7</v>
      </c>
      <c r="E3802" s="0" t="n">
        <v>1</v>
      </c>
      <c r="F3802" s="0" t="n">
        <v>0.316985</v>
      </c>
      <c r="G3802" s="0" t="n">
        <v>0.532109</v>
      </c>
      <c r="H3802" s="0" t="n">
        <v>165400</v>
      </c>
    </row>
    <row r="3803" customFormat="false" ht="15" hidden="false" customHeight="false" outlineLevel="0" collapsed="false">
      <c r="A3803" s="0" t="n">
        <v>3801</v>
      </c>
      <c r="B3803" s="0" t="n">
        <v>6</v>
      </c>
      <c r="C3803" s="0" t="n">
        <v>159</v>
      </c>
      <c r="D3803" s="0" t="n">
        <v>8</v>
      </c>
      <c r="E3803" s="0" t="n">
        <v>1</v>
      </c>
      <c r="F3803" s="0" t="n">
        <v>0.544016</v>
      </c>
      <c r="G3803" s="0" t="n">
        <v>0.4771</v>
      </c>
      <c r="H3803" s="0" t="n">
        <v>165200</v>
      </c>
    </row>
    <row r="3804" customFormat="false" ht="15" hidden="false" customHeight="false" outlineLevel="0" collapsed="false">
      <c r="A3804" s="0" t="n">
        <v>3802</v>
      </c>
      <c r="B3804" s="0" t="n">
        <v>6</v>
      </c>
      <c r="C3804" s="0" t="n">
        <v>159</v>
      </c>
      <c r="D3804" s="0" t="n">
        <v>9</v>
      </c>
      <c r="E3804" s="0" t="n">
        <v>0</v>
      </c>
      <c r="F3804" s="0" t="n">
        <v>0.756474</v>
      </c>
      <c r="G3804" s="0" t="n">
        <v>0.481076</v>
      </c>
      <c r="H3804" s="0" t="n">
        <v>165200</v>
      </c>
    </row>
    <row r="3805" customFormat="false" ht="15" hidden="false" customHeight="false" outlineLevel="0" collapsed="false">
      <c r="A3805" s="0" t="n">
        <v>3803</v>
      </c>
      <c r="B3805" s="0" t="n">
        <v>6</v>
      </c>
      <c r="C3805" s="0" t="n">
        <v>159</v>
      </c>
      <c r="D3805" s="0" t="n">
        <v>10</v>
      </c>
      <c r="E3805" s="0" t="n">
        <v>0</v>
      </c>
      <c r="F3805" s="0" t="n">
        <v>0.928126</v>
      </c>
      <c r="G3805" s="0" t="n">
        <v>0.715316</v>
      </c>
      <c r="H3805" s="0" t="n">
        <v>165200</v>
      </c>
    </row>
    <row r="3806" customFormat="false" ht="15" hidden="false" customHeight="false" outlineLevel="0" collapsed="false">
      <c r="A3806" s="0" t="n">
        <v>3804</v>
      </c>
      <c r="B3806" s="0" t="n">
        <v>6</v>
      </c>
      <c r="C3806" s="0" t="n">
        <v>159</v>
      </c>
      <c r="D3806" s="0" t="n">
        <v>11</v>
      </c>
      <c r="E3806" s="0" t="n">
        <v>0</v>
      </c>
      <c r="F3806" s="0" t="n">
        <v>1</v>
      </c>
      <c r="G3806" s="0" t="n">
        <v>0.635448</v>
      </c>
      <c r="H3806" s="0" t="n">
        <v>165200</v>
      </c>
    </row>
    <row r="3807" customFormat="false" ht="15" hidden="false" customHeight="false" outlineLevel="0" collapsed="false">
      <c r="A3807" s="0" t="n">
        <v>3805</v>
      </c>
      <c r="B3807" s="0" t="n">
        <v>6</v>
      </c>
      <c r="C3807" s="0" t="n">
        <v>159</v>
      </c>
      <c r="D3807" s="0" t="n">
        <v>12</v>
      </c>
      <c r="E3807" s="0" t="n">
        <v>0</v>
      </c>
      <c r="F3807" s="0" t="n">
        <v>1</v>
      </c>
      <c r="G3807" s="0" t="n">
        <v>0.646718</v>
      </c>
      <c r="H3807" s="0" t="n">
        <v>165200</v>
      </c>
    </row>
    <row r="3808" customFormat="false" ht="15" hidden="false" customHeight="false" outlineLevel="0" collapsed="false">
      <c r="A3808" s="0" t="n">
        <v>3806</v>
      </c>
      <c r="B3808" s="0" t="n">
        <v>6</v>
      </c>
      <c r="C3808" s="0" t="n">
        <v>159</v>
      </c>
      <c r="D3808" s="0" t="n">
        <v>13</v>
      </c>
      <c r="E3808" s="0" t="n">
        <v>0</v>
      </c>
      <c r="F3808" s="0" t="n">
        <v>1</v>
      </c>
      <c r="G3808" s="0" t="n">
        <v>0.82719</v>
      </c>
      <c r="H3808" s="0" t="n">
        <v>165200</v>
      </c>
    </row>
    <row r="3809" customFormat="false" ht="15" hidden="false" customHeight="false" outlineLevel="0" collapsed="false">
      <c r="A3809" s="0" t="n">
        <v>3807</v>
      </c>
      <c r="B3809" s="0" t="n">
        <v>6</v>
      </c>
      <c r="C3809" s="0" t="n">
        <v>159</v>
      </c>
      <c r="D3809" s="0" t="n">
        <v>14</v>
      </c>
      <c r="E3809" s="0" t="n">
        <v>0</v>
      </c>
      <c r="F3809" s="0" t="n">
        <v>0.928126</v>
      </c>
      <c r="G3809" s="0" t="n">
        <v>0.787296</v>
      </c>
      <c r="H3809" s="0" t="n">
        <v>165200</v>
      </c>
    </row>
    <row r="3810" customFormat="false" ht="15" hidden="false" customHeight="false" outlineLevel="0" collapsed="false">
      <c r="A3810" s="0" t="n">
        <v>3808</v>
      </c>
      <c r="B3810" s="0" t="n">
        <v>6</v>
      </c>
      <c r="C3810" s="0" t="n">
        <v>159</v>
      </c>
      <c r="D3810" s="0" t="n">
        <v>15</v>
      </c>
      <c r="E3810" s="0" t="n">
        <v>0</v>
      </c>
      <c r="F3810" s="0" t="n">
        <v>0.756474</v>
      </c>
      <c r="G3810" s="0" t="n">
        <v>0.56504</v>
      </c>
      <c r="H3810" s="0" t="n">
        <v>165200</v>
      </c>
    </row>
    <row r="3811" customFormat="false" ht="15" hidden="false" customHeight="false" outlineLevel="0" collapsed="false">
      <c r="A3811" s="0" t="n">
        <v>3809</v>
      </c>
      <c r="B3811" s="0" t="n">
        <v>6</v>
      </c>
      <c r="C3811" s="0" t="n">
        <v>159</v>
      </c>
      <c r="D3811" s="0" t="n">
        <v>16</v>
      </c>
      <c r="E3811" s="0" t="n">
        <v>0</v>
      </c>
      <c r="F3811" s="0" t="n">
        <v>0.544016</v>
      </c>
      <c r="G3811" s="0" t="n">
        <v>0.539031</v>
      </c>
      <c r="H3811" s="0" t="n">
        <v>165200</v>
      </c>
    </row>
    <row r="3812" customFormat="false" ht="15" hidden="false" customHeight="false" outlineLevel="0" collapsed="false">
      <c r="A3812" s="0" t="n">
        <v>3810</v>
      </c>
      <c r="B3812" s="0" t="n">
        <v>6</v>
      </c>
      <c r="C3812" s="0" t="n">
        <v>159</v>
      </c>
      <c r="D3812" s="0" t="n">
        <v>17</v>
      </c>
      <c r="E3812" s="0" t="n">
        <v>0</v>
      </c>
      <c r="F3812" s="0" t="n">
        <v>0.316985</v>
      </c>
      <c r="G3812" s="0" t="n">
        <v>0.431767</v>
      </c>
      <c r="H3812" s="0" t="n">
        <v>165200</v>
      </c>
    </row>
    <row r="3813" customFormat="false" ht="15" hidden="false" customHeight="false" outlineLevel="0" collapsed="false">
      <c r="A3813" s="0" t="n">
        <v>3811</v>
      </c>
      <c r="B3813" s="0" t="n">
        <v>6</v>
      </c>
      <c r="C3813" s="0" t="n">
        <v>159</v>
      </c>
      <c r="D3813" s="0" t="n">
        <v>18</v>
      </c>
      <c r="E3813" s="0" t="n">
        <v>0</v>
      </c>
      <c r="F3813" s="0" t="n">
        <v>0.109457</v>
      </c>
      <c r="G3813" s="0" t="n">
        <v>0.354826</v>
      </c>
      <c r="H3813" s="0" t="n">
        <v>165200</v>
      </c>
    </row>
    <row r="3814" customFormat="false" ht="15" hidden="false" customHeight="false" outlineLevel="0" collapsed="false">
      <c r="A3814" s="0" t="n">
        <v>3812</v>
      </c>
      <c r="B3814" s="0" t="n">
        <v>6</v>
      </c>
      <c r="C3814" s="0" t="n">
        <v>159</v>
      </c>
      <c r="D3814" s="0" t="n">
        <v>19</v>
      </c>
      <c r="E3814" s="0" t="n">
        <v>1</v>
      </c>
      <c r="F3814" s="0" t="n">
        <v>0</v>
      </c>
      <c r="G3814" s="0" t="n">
        <v>0.423559</v>
      </c>
      <c r="H3814" s="0" t="n">
        <v>165000</v>
      </c>
    </row>
    <row r="3815" customFormat="false" ht="15" hidden="false" customHeight="false" outlineLevel="0" collapsed="false">
      <c r="A3815" s="0" t="n">
        <v>3813</v>
      </c>
      <c r="B3815" s="0" t="n">
        <v>6</v>
      </c>
      <c r="C3815" s="0" t="n">
        <v>159</v>
      </c>
      <c r="D3815" s="0" t="n">
        <v>20</v>
      </c>
      <c r="E3815" s="0" t="n">
        <v>1</v>
      </c>
      <c r="F3815" s="0" t="n">
        <v>0</v>
      </c>
      <c r="G3815" s="0" t="n">
        <v>0.535602</v>
      </c>
      <c r="H3815" s="0" t="n">
        <v>164800</v>
      </c>
    </row>
    <row r="3816" customFormat="false" ht="15" hidden="false" customHeight="false" outlineLevel="0" collapsed="false">
      <c r="A3816" s="0" t="n">
        <v>3814</v>
      </c>
      <c r="B3816" s="0" t="n">
        <v>6</v>
      </c>
      <c r="C3816" s="0" t="n">
        <v>159</v>
      </c>
      <c r="D3816" s="0" t="n">
        <v>21</v>
      </c>
      <c r="E3816" s="0" t="n">
        <v>0</v>
      </c>
      <c r="F3816" s="0" t="n">
        <v>0</v>
      </c>
      <c r="G3816" s="0" t="n">
        <v>0.458292</v>
      </c>
      <c r="H3816" s="0" t="n">
        <v>164800</v>
      </c>
    </row>
    <row r="3817" customFormat="false" ht="15" hidden="false" customHeight="false" outlineLevel="0" collapsed="false">
      <c r="A3817" s="0" t="n">
        <v>3815</v>
      </c>
      <c r="B3817" s="0" t="n">
        <v>6</v>
      </c>
      <c r="C3817" s="0" t="n">
        <v>159</v>
      </c>
      <c r="D3817" s="0" t="n">
        <v>22</v>
      </c>
      <c r="E3817" s="0" t="n">
        <v>0</v>
      </c>
      <c r="F3817" s="0" t="n">
        <v>0</v>
      </c>
      <c r="G3817" s="0" t="n">
        <v>0.310302</v>
      </c>
      <c r="H3817" s="0" t="n">
        <v>164800</v>
      </c>
    </row>
    <row r="3818" customFormat="false" ht="15" hidden="false" customHeight="false" outlineLevel="0" collapsed="false">
      <c r="A3818" s="0" t="n">
        <v>3816</v>
      </c>
      <c r="B3818" s="0" t="n">
        <v>6</v>
      </c>
      <c r="C3818" s="0" t="n">
        <v>159</v>
      </c>
      <c r="D3818" s="0" t="n">
        <v>23</v>
      </c>
      <c r="E3818" s="0" t="n">
        <v>0</v>
      </c>
      <c r="F3818" s="0" t="n">
        <v>0</v>
      </c>
      <c r="G3818" s="0" t="n">
        <v>0.196645</v>
      </c>
      <c r="H3818" s="0" t="n">
        <v>164800</v>
      </c>
    </row>
    <row r="3819" customFormat="false" ht="15" hidden="false" customHeight="false" outlineLevel="0" collapsed="false">
      <c r="A3819" s="0" t="n">
        <v>3817</v>
      </c>
      <c r="B3819" s="0" t="n">
        <v>6</v>
      </c>
      <c r="C3819" s="0" t="n">
        <v>160</v>
      </c>
      <c r="D3819" s="0" t="n">
        <v>0</v>
      </c>
      <c r="E3819" s="0" t="n">
        <v>0</v>
      </c>
      <c r="F3819" s="0" t="n">
        <v>0</v>
      </c>
      <c r="G3819" s="0" t="n">
        <v>0.345903</v>
      </c>
      <c r="H3819" s="0" t="n">
        <v>164800</v>
      </c>
    </row>
    <row r="3820" customFormat="false" ht="15" hidden="false" customHeight="false" outlineLevel="0" collapsed="false">
      <c r="A3820" s="0" t="n">
        <v>3818</v>
      </c>
      <c r="B3820" s="0" t="n">
        <v>6</v>
      </c>
      <c r="C3820" s="0" t="n">
        <v>160</v>
      </c>
      <c r="D3820" s="0" t="n">
        <v>1</v>
      </c>
      <c r="E3820" s="0" t="n">
        <v>0</v>
      </c>
      <c r="F3820" s="0" t="n">
        <v>0</v>
      </c>
      <c r="G3820" s="0" t="n">
        <v>0.379843</v>
      </c>
      <c r="H3820" s="0" t="n">
        <v>164800</v>
      </c>
    </row>
    <row r="3821" customFormat="false" ht="15" hidden="false" customHeight="false" outlineLevel="0" collapsed="false">
      <c r="A3821" s="0" t="n">
        <v>3819</v>
      </c>
      <c r="B3821" s="0" t="n">
        <v>6</v>
      </c>
      <c r="C3821" s="0" t="n">
        <v>160</v>
      </c>
      <c r="D3821" s="0" t="n">
        <v>2</v>
      </c>
      <c r="E3821" s="0" t="n">
        <v>0</v>
      </c>
      <c r="F3821" s="0" t="n">
        <v>0</v>
      </c>
      <c r="G3821" s="0" t="n">
        <v>0.401738</v>
      </c>
      <c r="H3821" s="0" t="n">
        <v>164800</v>
      </c>
    </row>
    <row r="3822" customFormat="false" ht="15" hidden="false" customHeight="false" outlineLevel="0" collapsed="false">
      <c r="A3822" s="0" t="n">
        <v>3820</v>
      </c>
      <c r="B3822" s="0" t="n">
        <v>6</v>
      </c>
      <c r="C3822" s="0" t="n">
        <v>160</v>
      </c>
      <c r="D3822" s="0" t="n">
        <v>3</v>
      </c>
      <c r="E3822" s="0" t="n">
        <v>0</v>
      </c>
      <c r="F3822" s="0" t="n">
        <v>0</v>
      </c>
      <c r="G3822" s="0" t="n">
        <v>0.328433</v>
      </c>
      <c r="H3822" s="0" t="n">
        <v>164800</v>
      </c>
    </row>
    <row r="3823" customFormat="false" ht="15" hidden="false" customHeight="false" outlineLevel="0" collapsed="false">
      <c r="A3823" s="0" t="n">
        <v>3821</v>
      </c>
      <c r="B3823" s="0" t="n">
        <v>6</v>
      </c>
      <c r="C3823" s="0" t="n">
        <v>160</v>
      </c>
      <c r="D3823" s="0" t="n">
        <v>4</v>
      </c>
      <c r="E3823" s="0" t="n">
        <v>0</v>
      </c>
      <c r="F3823" s="0" t="n">
        <v>0</v>
      </c>
      <c r="G3823" s="0" t="n">
        <v>0.395357</v>
      </c>
      <c r="H3823" s="0" t="n">
        <v>164800</v>
      </c>
    </row>
    <row r="3824" customFormat="false" ht="15" hidden="false" customHeight="false" outlineLevel="0" collapsed="false">
      <c r="A3824" s="0" t="n">
        <v>3822</v>
      </c>
      <c r="B3824" s="0" t="n">
        <v>6</v>
      </c>
      <c r="C3824" s="0" t="n">
        <v>160</v>
      </c>
      <c r="D3824" s="0" t="n">
        <v>5</v>
      </c>
      <c r="E3824" s="0" t="n">
        <v>0</v>
      </c>
      <c r="F3824" s="0" t="n">
        <v>0</v>
      </c>
      <c r="G3824" s="0" t="n">
        <v>0.460371</v>
      </c>
      <c r="H3824" s="0" t="n">
        <v>164800</v>
      </c>
    </row>
    <row r="3825" customFormat="false" ht="15" hidden="false" customHeight="false" outlineLevel="0" collapsed="false">
      <c r="A3825" s="0" t="n">
        <v>3823</v>
      </c>
      <c r="B3825" s="0" t="n">
        <v>6</v>
      </c>
      <c r="C3825" s="0" t="n">
        <v>160</v>
      </c>
      <c r="D3825" s="0" t="n">
        <v>6</v>
      </c>
      <c r="E3825" s="0" t="n">
        <v>0</v>
      </c>
      <c r="F3825" s="0" t="n">
        <v>0.131844</v>
      </c>
      <c r="G3825" s="0" t="n">
        <v>0.303739</v>
      </c>
      <c r="H3825" s="0" t="n">
        <v>164800</v>
      </c>
    </row>
    <row r="3826" customFormat="false" ht="15" hidden="false" customHeight="false" outlineLevel="0" collapsed="false">
      <c r="A3826" s="0" t="n">
        <v>3824</v>
      </c>
      <c r="B3826" s="0" t="n">
        <v>6</v>
      </c>
      <c r="C3826" s="0" t="n">
        <v>160</v>
      </c>
      <c r="D3826" s="0" t="n">
        <v>7</v>
      </c>
      <c r="E3826" s="0" t="n">
        <v>1</v>
      </c>
      <c r="F3826" s="0" t="n">
        <v>0.381816</v>
      </c>
      <c r="G3826" s="0" t="n">
        <v>0.299159</v>
      </c>
      <c r="H3826" s="0" t="n">
        <v>164600</v>
      </c>
    </row>
    <row r="3827" customFormat="false" ht="15" hidden="false" customHeight="false" outlineLevel="0" collapsed="false">
      <c r="A3827" s="0" t="n">
        <v>3825</v>
      </c>
      <c r="B3827" s="0" t="n">
        <v>6</v>
      </c>
      <c r="C3827" s="0" t="n">
        <v>160</v>
      </c>
      <c r="D3827" s="0" t="n">
        <v>8</v>
      </c>
      <c r="E3827" s="0" t="n">
        <v>1</v>
      </c>
      <c r="F3827" s="0" t="n">
        <v>0.65528</v>
      </c>
      <c r="G3827" s="0" t="n">
        <v>0.356422</v>
      </c>
      <c r="H3827" s="0" t="n">
        <v>164400</v>
      </c>
    </row>
    <row r="3828" customFormat="false" ht="15" hidden="false" customHeight="false" outlineLevel="0" collapsed="false">
      <c r="A3828" s="0" t="n">
        <v>3826</v>
      </c>
      <c r="B3828" s="0" t="n">
        <v>6</v>
      </c>
      <c r="C3828" s="0" t="n">
        <v>160</v>
      </c>
      <c r="D3828" s="0" t="n">
        <v>9</v>
      </c>
      <c r="E3828" s="0" t="n">
        <v>0</v>
      </c>
      <c r="F3828" s="0" t="n">
        <v>0.91119</v>
      </c>
      <c r="G3828" s="0" t="n">
        <v>0.473714</v>
      </c>
      <c r="H3828" s="0" t="n">
        <v>164400</v>
      </c>
    </row>
    <row r="3829" customFormat="false" ht="15" hidden="false" customHeight="false" outlineLevel="0" collapsed="false">
      <c r="A3829" s="0" t="n">
        <v>3827</v>
      </c>
      <c r="B3829" s="0" t="n">
        <v>6</v>
      </c>
      <c r="C3829" s="0" t="n">
        <v>160</v>
      </c>
      <c r="D3829" s="0" t="n">
        <v>10</v>
      </c>
      <c r="E3829" s="0" t="n">
        <v>0</v>
      </c>
      <c r="F3829" s="0" t="n">
        <v>1</v>
      </c>
      <c r="G3829" s="0" t="n">
        <v>0.437015</v>
      </c>
      <c r="H3829" s="0" t="n">
        <v>164400</v>
      </c>
    </row>
    <row r="3830" customFormat="false" ht="15" hidden="false" customHeight="false" outlineLevel="0" collapsed="false">
      <c r="A3830" s="0" t="n">
        <v>3828</v>
      </c>
      <c r="B3830" s="0" t="n">
        <v>6</v>
      </c>
      <c r="C3830" s="0" t="n">
        <v>160</v>
      </c>
      <c r="D3830" s="0" t="n">
        <v>11</v>
      </c>
      <c r="E3830" s="0" t="n">
        <v>0</v>
      </c>
      <c r="F3830" s="0" t="n">
        <v>1</v>
      </c>
      <c r="G3830" s="0" t="n">
        <v>0.436195</v>
      </c>
      <c r="H3830" s="0" t="n">
        <v>164400</v>
      </c>
    </row>
    <row r="3831" customFormat="false" ht="15" hidden="false" customHeight="false" outlineLevel="0" collapsed="false">
      <c r="A3831" s="0" t="n">
        <v>3829</v>
      </c>
      <c r="B3831" s="0" t="n">
        <v>6</v>
      </c>
      <c r="C3831" s="0" t="n">
        <v>160</v>
      </c>
      <c r="D3831" s="0" t="n">
        <v>12</v>
      </c>
      <c r="E3831" s="0" t="n">
        <v>0</v>
      </c>
      <c r="F3831" s="0" t="n">
        <v>1</v>
      </c>
      <c r="G3831" s="0" t="n">
        <v>0.450912</v>
      </c>
      <c r="H3831" s="0" t="n">
        <v>164400</v>
      </c>
    </row>
    <row r="3832" customFormat="false" ht="15" hidden="false" customHeight="false" outlineLevel="0" collapsed="false">
      <c r="A3832" s="0" t="n">
        <v>3830</v>
      </c>
      <c r="B3832" s="0" t="n">
        <v>6</v>
      </c>
      <c r="C3832" s="0" t="n">
        <v>160</v>
      </c>
      <c r="D3832" s="0" t="n">
        <v>13</v>
      </c>
      <c r="E3832" s="0" t="n">
        <v>0</v>
      </c>
      <c r="F3832" s="0" t="n">
        <v>1</v>
      </c>
      <c r="G3832" s="0" t="n">
        <v>0.457851</v>
      </c>
      <c r="H3832" s="0" t="n">
        <v>164400</v>
      </c>
    </row>
    <row r="3833" customFormat="false" ht="15" hidden="false" customHeight="false" outlineLevel="0" collapsed="false">
      <c r="A3833" s="0" t="n">
        <v>3831</v>
      </c>
      <c r="B3833" s="0" t="n">
        <v>6</v>
      </c>
      <c r="C3833" s="0" t="n">
        <v>160</v>
      </c>
      <c r="D3833" s="0" t="n">
        <v>14</v>
      </c>
      <c r="E3833" s="0" t="n">
        <v>0</v>
      </c>
      <c r="F3833" s="0" t="n">
        <v>1</v>
      </c>
      <c r="G3833" s="0" t="n">
        <v>0.456741</v>
      </c>
      <c r="H3833" s="0" t="n">
        <v>164400</v>
      </c>
    </row>
    <row r="3834" customFormat="false" ht="15" hidden="false" customHeight="false" outlineLevel="0" collapsed="false">
      <c r="A3834" s="0" t="n">
        <v>3832</v>
      </c>
      <c r="B3834" s="0" t="n">
        <v>6</v>
      </c>
      <c r="C3834" s="0" t="n">
        <v>160</v>
      </c>
      <c r="D3834" s="0" t="n">
        <v>15</v>
      </c>
      <c r="E3834" s="0" t="n">
        <v>0</v>
      </c>
      <c r="F3834" s="0" t="n">
        <v>0.91119</v>
      </c>
      <c r="G3834" s="0" t="n">
        <v>0.337573</v>
      </c>
      <c r="H3834" s="0" t="n">
        <v>164400</v>
      </c>
    </row>
    <row r="3835" customFormat="false" ht="15" hidden="false" customHeight="false" outlineLevel="0" collapsed="false">
      <c r="A3835" s="0" t="n">
        <v>3833</v>
      </c>
      <c r="B3835" s="0" t="n">
        <v>6</v>
      </c>
      <c r="C3835" s="0" t="n">
        <v>160</v>
      </c>
      <c r="D3835" s="0" t="n">
        <v>16</v>
      </c>
      <c r="E3835" s="0" t="n">
        <v>0</v>
      </c>
      <c r="F3835" s="0" t="n">
        <v>0.65528</v>
      </c>
      <c r="G3835" s="0" t="n">
        <v>0.220948</v>
      </c>
      <c r="H3835" s="0" t="n">
        <v>164400</v>
      </c>
    </row>
    <row r="3836" customFormat="false" ht="15" hidden="false" customHeight="false" outlineLevel="0" collapsed="false">
      <c r="A3836" s="0" t="n">
        <v>3834</v>
      </c>
      <c r="B3836" s="0" t="n">
        <v>6</v>
      </c>
      <c r="C3836" s="0" t="n">
        <v>160</v>
      </c>
      <c r="D3836" s="0" t="n">
        <v>17</v>
      </c>
      <c r="E3836" s="0" t="n">
        <v>0</v>
      </c>
      <c r="F3836" s="0" t="n">
        <v>0.381816</v>
      </c>
      <c r="G3836" s="0" t="n">
        <v>0.406172</v>
      </c>
      <c r="H3836" s="0" t="n">
        <v>164400</v>
      </c>
    </row>
    <row r="3837" customFormat="false" ht="15" hidden="false" customHeight="false" outlineLevel="0" collapsed="false">
      <c r="A3837" s="0" t="n">
        <v>3835</v>
      </c>
      <c r="B3837" s="0" t="n">
        <v>6</v>
      </c>
      <c r="C3837" s="0" t="n">
        <v>160</v>
      </c>
      <c r="D3837" s="0" t="n">
        <v>18</v>
      </c>
      <c r="E3837" s="0" t="n">
        <v>0</v>
      </c>
      <c r="F3837" s="0" t="n">
        <v>0.131844</v>
      </c>
      <c r="G3837" s="0" t="n">
        <v>0.301576</v>
      </c>
      <c r="H3837" s="0" t="n">
        <v>164400</v>
      </c>
    </row>
    <row r="3838" customFormat="false" ht="15" hidden="false" customHeight="false" outlineLevel="0" collapsed="false">
      <c r="A3838" s="0" t="n">
        <v>3836</v>
      </c>
      <c r="B3838" s="0" t="n">
        <v>6</v>
      </c>
      <c r="C3838" s="0" t="n">
        <v>160</v>
      </c>
      <c r="D3838" s="0" t="n">
        <v>19</v>
      </c>
      <c r="E3838" s="0" t="n">
        <v>1</v>
      </c>
      <c r="F3838" s="0" t="n">
        <v>0</v>
      </c>
      <c r="G3838" s="0" t="n">
        <v>0.294433</v>
      </c>
      <c r="H3838" s="0" t="n">
        <v>164200</v>
      </c>
    </row>
    <row r="3839" customFormat="false" ht="15" hidden="false" customHeight="false" outlineLevel="0" collapsed="false">
      <c r="A3839" s="0" t="n">
        <v>3837</v>
      </c>
      <c r="B3839" s="0" t="n">
        <v>6</v>
      </c>
      <c r="C3839" s="0" t="n">
        <v>160</v>
      </c>
      <c r="D3839" s="0" t="n">
        <v>20</v>
      </c>
      <c r="E3839" s="0" t="n">
        <v>1</v>
      </c>
      <c r="F3839" s="0" t="n">
        <v>0</v>
      </c>
      <c r="G3839" s="0" t="n">
        <v>0.208587</v>
      </c>
      <c r="H3839" s="0" t="n">
        <v>164000</v>
      </c>
    </row>
    <row r="3840" customFormat="false" ht="15" hidden="false" customHeight="false" outlineLevel="0" collapsed="false">
      <c r="A3840" s="0" t="n">
        <v>3838</v>
      </c>
      <c r="B3840" s="0" t="n">
        <v>6</v>
      </c>
      <c r="C3840" s="0" t="n">
        <v>160</v>
      </c>
      <c r="D3840" s="0" t="n">
        <v>21</v>
      </c>
      <c r="E3840" s="0" t="n">
        <v>0</v>
      </c>
      <c r="F3840" s="0" t="n">
        <v>0</v>
      </c>
      <c r="G3840" s="0" t="n">
        <v>0.287069</v>
      </c>
      <c r="H3840" s="0" t="n">
        <v>164000</v>
      </c>
    </row>
    <row r="3841" customFormat="false" ht="15" hidden="false" customHeight="false" outlineLevel="0" collapsed="false">
      <c r="A3841" s="0" t="n">
        <v>3839</v>
      </c>
      <c r="B3841" s="0" t="n">
        <v>6</v>
      </c>
      <c r="C3841" s="0" t="n">
        <v>160</v>
      </c>
      <c r="D3841" s="0" t="n">
        <v>22</v>
      </c>
      <c r="E3841" s="0" t="n">
        <v>0</v>
      </c>
      <c r="F3841" s="0" t="n">
        <v>0</v>
      </c>
      <c r="G3841" s="0" t="n">
        <v>0.256038</v>
      </c>
      <c r="H3841" s="0" t="n">
        <v>164000</v>
      </c>
    </row>
    <row r="3842" customFormat="false" ht="15" hidden="false" customHeight="false" outlineLevel="0" collapsed="false">
      <c r="A3842" s="0" t="n">
        <v>3840</v>
      </c>
      <c r="B3842" s="0" t="n">
        <v>6</v>
      </c>
      <c r="C3842" s="0" t="n">
        <v>160</v>
      </c>
      <c r="D3842" s="0" t="n">
        <v>23</v>
      </c>
      <c r="E3842" s="0" t="n">
        <v>0</v>
      </c>
      <c r="F3842" s="0" t="n">
        <v>0</v>
      </c>
      <c r="G3842" s="0" t="n">
        <v>0.280086</v>
      </c>
      <c r="H3842" s="0" t="n">
        <v>164000</v>
      </c>
    </row>
    <row r="3843" customFormat="false" ht="15" hidden="false" customHeight="false" outlineLevel="0" collapsed="false">
      <c r="A3843" s="0" t="n">
        <v>3841</v>
      </c>
      <c r="B3843" s="0" t="n">
        <v>6</v>
      </c>
      <c r="C3843" s="0" t="n">
        <v>161</v>
      </c>
      <c r="D3843" s="0" t="n">
        <v>0</v>
      </c>
      <c r="E3843" s="0" t="n">
        <v>0</v>
      </c>
      <c r="F3843" s="0" t="n">
        <v>0</v>
      </c>
      <c r="G3843" s="0" t="n">
        <v>0.368479</v>
      </c>
      <c r="H3843" s="0" t="n">
        <v>164000</v>
      </c>
    </row>
    <row r="3844" customFormat="false" ht="15" hidden="false" customHeight="false" outlineLevel="0" collapsed="false">
      <c r="A3844" s="0" t="n">
        <v>3842</v>
      </c>
      <c r="B3844" s="0" t="n">
        <v>6</v>
      </c>
      <c r="C3844" s="0" t="n">
        <v>161</v>
      </c>
      <c r="D3844" s="0" t="n">
        <v>1</v>
      </c>
      <c r="E3844" s="0" t="n">
        <v>0</v>
      </c>
      <c r="F3844" s="0" t="n">
        <v>0</v>
      </c>
      <c r="G3844" s="0" t="n">
        <v>0.369596</v>
      </c>
      <c r="H3844" s="0" t="n">
        <v>164000</v>
      </c>
    </row>
    <row r="3845" customFormat="false" ht="15" hidden="false" customHeight="false" outlineLevel="0" collapsed="false">
      <c r="A3845" s="0" t="n">
        <v>3843</v>
      </c>
      <c r="B3845" s="0" t="n">
        <v>6</v>
      </c>
      <c r="C3845" s="0" t="n">
        <v>161</v>
      </c>
      <c r="D3845" s="0" t="n">
        <v>2</v>
      </c>
      <c r="E3845" s="0" t="n">
        <v>0</v>
      </c>
      <c r="F3845" s="0" t="n">
        <v>0</v>
      </c>
      <c r="G3845" s="0" t="n">
        <v>0.299726</v>
      </c>
      <c r="H3845" s="0" t="n">
        <v>164000</v>
      </c>
    </row>
    <row r="3846" customFormat="false" ht="15" hidden="false" customHeight="false" outlineLevel="0" collapsed="false">
      <c r="A3846" s="0" t="n">
        <v>3844</v>
      </c>
      <c r="B3846" s="0" t="n">
        <v>6</v>
      </c>
      <c r="C3846" s="0" t="n">
        <v>161</v>
      </c>
      <c r="D3846" s="0" t="n">
        <v>3</v>
      </c>
      <c r="E3846" s="0" t="n">
        <v>0</v>
      </c>
      <c r="F3846" s="0" t="n">
        <v>0</v>
      </c>
      <c r="G3846" s="0" t="n">
        <v>0.324321</v>
      </c>
      <c r="H3846" s="0" t="n">
        <v>164000</v>
      </c>
    </row>
    <row r="3847" customFormat="false" ht="15" hidden="false" customHeight="false" outlineLevel="0" collapsed="false">
      <c r="A3847" s="0" t="n">
        <v>3845</v>
      </c>
      <c r="B3847" s="0" t="n">
        <v>6</v>
      </c>
      <c r="C3847" s="0" t="n">
        <v>161</v>
      </c>
      <c r="D3847" s="0" t="n">
        <v>4</v>
      </c>
      <c r="E3847" s="0" t="n">
        <v>0</v>
      </c>
      <c r="F3847" s="0" t="n">
        <v>0</v>
      </c>
      <c r="G3847" s="0" t="n">
        <v>0.363333</v>
      </c>
      <c r="H3847" s="0" t="n">
        <v>164000</v>
      </c>
    </row>
    <row r="3848" customFormat="false" ht="15" hidden="false" customHeight="false" outlineLevel="0" collapsed="false">
      <c r="A3848" s="0" t="n">
        <v>3846</v>
      </c>
      <c r="B3848" s="0" t="n">
        <v>6</v>
      </c>
      <c r="C3848" s="0" t="n">
        <v>161</v>
      </c>
      <c r="D3848" s="0" t="n">
        <v>5</v>
      </c>
      <c r="E3848" s="0" t="n">
        <v>0</v>
      </c>
      <c r="F3848" s="0" t="n">
        <v>0</v>
      </c>
      <c r="G3848" s="0" t="n">
        <v>0.356752</v>
      </c>
      <c r="H3848" s="0" t="n">
        <v>164000</v>
      </c>
    </row>
    <row r="3849" customFormat="false" ht="15" hidden="false" customHeight="false" outlineLevel="0" collapsed="false">
      <c r="A3849" s="0" t="n">
        <v>3847</v>
      </c>
      <c r="B3849" s="0" t="n">
        <v>6</v>
      </c>
      <c r="C3849" s="0" t="n">
        <v>161</v>
      </c>
      <c r="D3849" s="0" t="n">
        <v>6</v>
      </c>
      <c r="E3849" s="0" t="n">
        <v>0</v>
      </c>
      <c r="F3849" s="0" t="n">
        <v>0.126708</v>
      </c>
      <c r="G3849" s="0" t="n">
        <v>0.391661</v>
      </c>
      <c r="H3849" s="0" t="n">
        <v>164000</v>
      </c>
    </row>
    <row r="3850" customFormat="false" ht="15" hidden="false" customHeight="false" outlineLevel="0" collapsed="false">
      <c r="A3850" s="0" t="n">
        <v>3848</v>
      </c>
      <c r="B3850" s="0" t="n">
        <v>6</v>
      </c>
      <c r="C3850" s="0" t="n">
        <v>161</v>
      </c>
      <c r="D3850" s="0" t="n">
        <v>7</v>
      </c>
      <c r="E3850" s="0" t="n">
        <v>1</v>
      </c>
      <c r="F3850" s="0" t="n">
        <v>0.366944</v>
      </c>
      <c r="G3850" s="0" t="n">
        <v>0.527788</v>
      </c>
      <c r="H3850" s="0" t="n">
        <v>163800</v>
      </c>
    </row>
    <row r="3851" customFormat="false" ht="15" hidden="false" customHeight="false" outlineLevel="0" collapsed="false">
      <c r="A3851" s="0" t="n">
        <v>3849</v>
      </c>
      <c r="B3851" s="0" t="n">
        <v>6</v>
      </c>
      <c r="C3851" s="0" t="n">
        <v>161</v>
      </c>
      <c r="D3851" s="0" t="n">
        <v>8</v>
      </c>
      <c r="E3851" s="0" t="n">
        <v>1</v>
      </c>
      <c r="F3851" s="0" t="n">
        <v>0.629757</v>
      </c>
      <c r="G3851" s="0" t="n">
        <v>0.74524</v>
      </c>
      <c r="H3851" s="0" t="n">
        <v>163600</v>
      </c>
    </row>
    <row r="3852" customFormat="false" ht="15" hidden="false" customHeight="false" outlineLevel="0" collapsed="false">
      <c r="A3852" s="0" t="n">
        <v>3850</v>
      </c>
      <c r="B3852" s="0" t="n">
        <v>6</v>
      </c>
      <c r="C3852" s="0" t="n">
        <v>161</v>
      </c>
      <c r="D3852" s="0" t="n">
        <v>9</v>
      </c>
      <c r="E3852" s="0" t="n">
        <v>0</v>
      </c>
      <c r="F3852" s="0" t="n">
        <v>0.875699</v>
      </c>
      <c r="G3852" s="0" t="n">
        <v>0.886382</v>
      </c>
      <c r="H3852" s="0" t="n">
        <v>163600</v>
      </c>
    </row>
    <row r="3853" customFormat="false" ht="15" hidden="false" customHeight="false" outlineLevel="0" collapsed="false">
      <c r="A3853" s="0" t="n">
        <v>3851</v>
      </c>
      <c r="B3853" s="0" t="n">
        <v>6</v>
      </c>
      <c r="C3853" s="0" t="n">
        <v>161</v>
      </c>
      <c r="D3853" s="0" t="n">
        <v>10</v>
      </c>
      <c r="E3853" s="0" t="n">
        <v>0</v>
      </c>
      <c r="F3853" s="0" t="n">
        <v>1</v>
      </c>
      <c r="G3853" s="0" t="n">
        <v>0.885464</v>
      </c>
      <c r="H3853" s="0" t="n">
        <v>163600</v>
      </c>
    </row>
    <row r="3854" customFormat="false" ht="15" hidden="false" customHeight="false" outlineLevel="0" collapsed="false">
      <c r="A3854" s="0" t="n">
        <v>3852</v>
      </c>
      <c r="B3854" s="0" t="n">
        <v>6</v>
      </c>
      <c r="C3854" s="0" t="n">
        <v>161</v>
      </c>
      <c r="D3854" s="0" t="n">
        <v>11</v>
      </c>
      <c r="E3854" s="0" t="n">
        <v>0</v>
      </c>
      <c r="F3854" s="0" t="n">
        <v>1</v>
      </c>
      <c r="G3854" s="0" t="n">
        <v>1</v>
      </c>
      <c r="H3854" s="0" t="n">
        <v>163600</v>
      </c>
    </row>
    <row r="3855" customFormat="false" ht="15" hidden="false" customHeight="false" outlineLevel="0" collapsed="false">
      <c r="A3855" s="0" t="n">
        <v>3853</v>
      </c>
      <c r="B3855" s="0" t="n">
        <v>6</v>
      </c>
      <c r="C3855" s="0" t="n">
        <v>161</v>
      </c>
      <c r="D3855" s="0" t="n">
        <v>12</v>
      </c>
      <c r="E3855" s="0" t="n">
        <v>0</v>
      </c>
      <c r="F3855" s="0" t="n">
        <v>1</v>
      </c>
      <c r="G3855" s="0" t="n">
        <v>0.843658</v>
      </c>
      <c r="H3855" s="0" t="n">
        <v>163600</v>
      </c>
    </row>
    <row r="3856" customFormat="false" ht="15" hidden="false" customHeight="false" outlineLevel="0" collapsed="false">
      <c r="A3856" s="0" t="n">
        <v>3854</v>
      </c>
      <c r="B3856" s="0" t="n">
        <v>6</v>
      </c>
      <c r="C3856" s="0" t="n">
        <v>161</v>
      </c>
      <c r="D3856" s="0" t="n">
        <v>13</v>
      </c>
      <c r="E3856" s="0" t="n">
        <v>0</v>
      </c>
      <c r="F3856" s="0" t="n">
        <v>1</v>
      </c>
      <c r="G3856" s="0" t="n">
        <v>0.608467</v>
      </c>
      <c r="H3856" s="0" t="n">
        <v>163600</v>
      </c>
    </row>
    <row r="3857" customFormat="false" ht="15" hidden="false" customHeight="false" outlineLevel="0" collapsed="false">
      <c r="A3857" s="0" t="n">
        <v>3855</v>
      </c>
      <c r="B3857" s="0" t="n">
        <v>6</v>
      </c>
      <c r="C3857" s="0" t="n">
        <v>161</v>
      </c>
      <c r="D3857" s="0" t="n">
        <v>14</v>
      </c>
      <c r="E3857" s="0" t="n">
        <v>0</v>
      </c>
      <c r="F3857" s="0" t="n">
        <v>1</v>
      </c>
      <c r="G3857" s="0" t="n">
        <v>0.818032</v>
      </c>
      <c r="H3857" s="0" t="n">
        <v>163600</v>
      </c>
    </row>
    <row r="3858" customFormat="false" ht="15" hidden="false" customHeight="false" outlineLevel="0" collapsed="false">
      <c r="A3858" s="0" t="n">
        <v>3856</v>
      </c>
      <c r="B3858" s="0" t="n">
        <v>6</v>
      </c>
      <c r="C3858" s="0" t="n">
        <v>161</v>
      </c>
      <c r="D3858" s="0" t="n">
        <v>15</v>
      </c>
      <c r="E3858" s="0" t="n">
        <v>0</v>
      </c>
      <c r="F3858" s="0" t="n">
        <v>0.875699</v>
      </c>
      <c r="G3858" s="0" t="n">
        <v>0.792607</v>
      </c>
      <c r="H3858" s="0" t="n">
        <v>163600</v>
      </c>
    </row>
    <row r="3859" customFormat="false" ht="15" hidden="false" customHeight="false" outlineLevel="0" collapsed="false">
      <c r="A3859" s="0" t="n">
        <v>3857</v>
      </c>
      <c r="B3859" s="0" t="n">
        <v>6</v>
      </c>
      <c r="C3859" s="0" t="n">
        <v>161</v>
      </c>
      <c r="D3859" s="0" t="n">
        <v>16</v>
      </c>
      <c r="E3859" s="0" t="n">
        <v>0</v>
      </c>
      <c r="F3859" s="0" t="n">
        <v>0.629757</v>
      </c>
      <c r="G3859" s="0" t="n">
        <v>0.870867</v>
      </c>
      <c r="H3859" s="0" t="n">
        <v>163600</v>
      </c>
    </row>
    <row r="3860" customFormat="false" ht="15" hidden="false" customHeight="false" outlineLevel="0" collapsed="false">
      <c r="A3860" s="0" t="n">
        <v>3858</v>
      </c>
      <c r="B3860" s="0" t="n">
        <v>6</v>
      </c>
      <c r="C3860" s="0" t="n">
        <v>161</v>
      </c>
      <c r="D3860" s="0" t="n">
        <v>17</v>
      </c>
      <c r="E3860" s="0" t="n">
        <v>0</v>
      </c>
      <c r="F3860" s="0" t="n">
        <v>0.366944</v>
      </c>
      <c r="G3860" s="0" t="n">
        <v>1</v>
      </c>
      <c r="H3860" s="0" t="n">
        <v>163600</v>
      </c>
    </row>
    <row r="3861" customFormat="false" ht="15" hidden="false" customHeight="false" outlineLevel="0" collapsed="false">
      <c r="A3861" s="0" t="n">
        <v>3859</v>
      </c>
      <c r="B3861" s="0" t="n">
        <v>6</v>
      </c>
      <c r="C3861" s="0" t="n">
        <v>161</v>
      </c>
      <c r="D3861" s="0" t="n">
        <v>18</v>
      </c>
      <c r="E3861" s="0" t="n">
        <v>0</v>
      </c>
      <c r="F3861" s="0" t="n">
        <v>0.126708</v>
      </c>
      <c r="G3861" s="0" t="n">
        <v>1</v>
      </c>
      <c r="H3861" s="0" t="n">
        <v>163600</v>
      </c>
    </row>
    <row r="3862" customFormat="false" ht="15" hidden="false" customHeight="false" outlineLevel="0" collapsed="false">
      <c r="A3862" s="0" t="n">
        <v>3860</v>
      </c>
      <c r="B3862" s="0" t="n">
        <v>6</v>
      </c>
      <c r="C3862" s="0" t="n">
        <v>161</v>
      </c>
      <c r="D3862" s="0" t="n">
        <v>19</v>
      </c>
      <c r="E3862" s="0" t="n">
        <v>1</v>
      </c>
      <c r="F3862" s="0" t="n">
        <v>0</v>
      </c>
      <c r="G3862" s="0" t="n">
        <v>1</v>
      </c>
      <c r="H3862" s="0" t="n">
        <v>163400</v>
      </c>
    </row>
    <row r="3863" customFormat="false" ht="15" hidden="false" customHeight="false" outlineLevel="0" collapsed="false">
      <c r="A3863" s="0" t="n">
        <v>3861</v>
      </c>
      <c r="B3863" s="0" t="n">
        <v>6</v>
      </c>
      <c r="C3863" s="0" t="n">
        <v>161</v>
      </c>
      <c r="D3863" s="0" t="n">
        <v>20</v>
      </c>
      <c r="E3863" s="0" t="n">
        <v>1</v>
      </c>
      <c r="F3863" s="0" t="n">
        <v>0</v>
      </c>
      <c r="G3863" s="0" t="n">
        <v>1</v>
      </c>
      <c r="H3863" s="0" t="n">
        <v>163200</v>
      </c>
    </row>
    <row r="3864" customFormat="false" ht="15" hidden="false" customHeight="false" outlineLevel="0" collapsed="false">
      <c r="A3864" s="0" t="n">
        <v>3862</v>
      </c>
      <c r="B3864" s="0" t="n">
        <v>6</v>
      </c>
      <c r="C3864" s="0" t="n">
        <v>161</v>
      </c>
      <c r="D3864" s="0" t="n">
        <v>21</v>
      </c>
      <c r="E3864" s="0" t="n">
        <v>0</v>
      </c>
      <c r="F3864" s="0" t="n">
        <v>0</v>
      </c>
      <c r="G3864" s="0" t="n">
        <v>1</v>
      </c>
      <c r="H3864" s="0" t="n">
        <v>163200</v>
      </c>
    </row>
    <row r="3865" customFormat="false" ht="15" hidden="false" customHeight="false" outlineLevel="0" collapsed="false">
      <c r="A3865" s="0" t="n">
        <v>3863</v>
      </c>
      <c r="B3865" s="0" t="n">
        <v>6</v>
      </c>
      <c r="C3865" s="0" t="n">
        <v>161</v>
      </c>
      <c r="D3865" s="0" t="n">
        <v>22</v>
      </c>
      <c r="E3865" s="0" t="n">
        <v>0</v>
      </c>
      <c r="F3865" s="0" t="n">
        <v>0</v>
      </c>
      <c r="G3865" s="0" t="n">
        <v>0.736485</v>
      </c>
      <c r="H3865" s="0" t="n">
        <v>163200</v>
      </c>
    </row>
    <row r="3866" customFormat="false" ht="15" hidden="false" customHeight="false" outlineLevel="0" collapsed="false">
      <c r="A3866" s="0" t="n">
        <v>3864</v>
      </c>
      <c r="B3866" s="0" t="n">
        <v>6</v>
      </c>
      <c r="C3866" s="0" t="n">
        <v>161</v>
      </c>
      <c r="D3866" s="0" t="n">
        <v>23</v>
      </c>
      <c r="E3866" s="0" t="n">
        <v>0</v>
      </c>
      <c r="F3866" s="0" t="n">
        <v>0</v>
      </c>
      <c r="G3866" s="0" t="n">
        <v>0.779073</v>
      </c>
      <c r="H3866" s="0" t="n">
        <v>163200</v>
      </c>
    </row>
    <row r="3867" customFormat="false" ht="15" hidden="false" customHeight="false" outlineLevel="0" collapsed="false">
      <c r="A3867" s="0" t="n">
        <v>3865</v>
      </c>
      <c r="B3867" s="0" t="n">
        <v>6</v>
      </c>
      <c r="C3867" s="0" t="n">
        <v>162</v>
      </c>
      <c r="D3867" s="0" t="n">
        <v>0</v>
      </c>
      <c r="E3867" s="0" t="n">
        <v>0</v>
      </c>
      <c r="F3867" s="0" t="n">
        <v>0</v>
      </c>
      <c r="G3867" s="0" t="n">
        <v>0.655649</v>
      </c>
      <c r="H3867" s="0" t="n">
        <v>163200</v>
      </c>
    </row>
    <row r="3868" customFormat="false" ht="15" hidden="false" customHeight="false" outlineLevel="0" collapsed="false">
      <c r="A3868" s="0" t="n">
        <v>3866</v>
      </c>
      <c r="B3868" s="0" t="n">
        <v>6</v>
      </c>
      <c r="C3868" s="0" t="n">
        <v>162</v>
      </c>
      <c r="D3868" s="0" t="n">
        <v>1</v>
      </c>
      <c r="E3868" s="0" t="n">
        <v>0</v>
      </c>
      <c r="F3868" s="0" t="n">
        <v>0</v>
      </c>
      <c r="G3868" s="0" t="n">
        <v>0.52267</v>
      </c>
      <c r="H3868" s="0" t="n">
        <v>163200</v>
      </c>
    </row>
    <row r="3869" customFormat="false" ht="15" hidden="false" customHeight="false" outlineLevel="0" collapsed="false">
      <c r="A3869" s="0" t="n">
        <v>3867</v>
      </c>
      <c r="B3869" s="0" t="n">
        <v>6</v>
      </c>
      <c r="C3869" s="0" t="n">
        <v>162</v>
      </c>
      <c r="D3869" s="0" t="n">
        <v>2</v>
      </c>
      <c r="E3869" s="0" t="n">
        <v>0</v>
      </c>
      <c r="F3869" s="0" t="n">
        <v>0</v>
      </c>
      <c r="G3869" s="0" t="n">
        <v>0.412817</v>
      </c>
      <c r="H3869" s="0" t="n">
        <v>163200</v>
      </c>
    </row>
    <row r="3870" customFormat="false" ht="15" hidden="false" customHeight="false" outlineLevel="0" collapsed="false">
      <c r="A3870" s="0" t="n">
        <v>3868</v>
      </c>
      <c r="B3870" s="0" t="n">
        <v>6</v>
      </c>
      <c r="C3870" s="0" t="n">
        <v>162</v>
      </c>
      <c r="D3870" s="0" t="n">
        <v>3</v>
      </c>
      <c r="E3870" s="0" t="n">
        <v>0</v>
      </c>
      <c r="F3870" s="0" t="n">
        <v>0</v>
      </c>
      <c r="G3870" s="0" t="n">
        <v>0.540998</v>
      </c>
      <c r="H3870" s="0" t="n">
        <v>163200</v>
      </c>
    </row>
    <row r="3871" customFormat="false" ht="15" hidden="false" customHeight="false" outlineLevel="0" collapsed="false">
      <c r="A3871" s="0" t="n">
        <v>3869</v>
      </c>
      <c r="B3871" s="0" t="n">
        <v>6</v>
      </c>
      <c r="C3871" s="0" t="n">
        <v>162</v>
      </c>
      <c r="D3871" s="0" t="n">
        <v>4</v>
      </c>
      <c r="E3871" s="0" t="n">
        <v>0</v>
      </c>
      <c r="F3871" s="0" t="n">
        <v>0</v>
      </c>
      <c r="G3871" s="0" t="n">
        <v>0.641</v>
      </c>
      <c r="H3871" s="0" t="n">
        <v>163200</v>
      </c>
    </row>
    <row r="3872" customFormat="false" ht="15" hidden="false" customHeight="false" outlineLevel="0" collapsed="false">
      <c r="A3872" s="0" t="n">
        <v>3870</v>
      </c>
      <c r="B3872" s="0" t="n">
        <v>6</v>
      </c>
      <c r="C3872" s="0" t="n">
        <v>162</v>
      </c>
      <c r="D3872" s="0" t="n">
        <v>5</v>
      </c>
      <c r="E3872" s="0" t="n">
        <v>0</v>
      </c>
      <c r="F3872" s="0" t="n">
        <v>0</v>
      </c>
      <c r="G3872" s="0" t="n">
        <v>0.555239</v>
      </c>
      <c r="H3872" s="0" t="n">
        <v>163200</v>
      </c>
    </row>
    <row r="3873" customFormat="false" ht="15" hidden="false" customHeight="false" outlineLevel="0" collapsed="false">
      <c r="A3873" s="0" t="n">
        <v>3871</v>
      </c>
      <c r="B3873" s="0" t="n">
        <v>6</v>
      </c>
      <c r="C3873" s="0" t="n">
        <v>162</v>
      </c>
      <c r="D3873" s="0" t="n">
        <v>6</v>
      </c>
      <c r="E3873" s="0" t="n">
        <v>0</v>
      </c>
      <c r="F3873" s="0" t="n">
        <v>0.11554</v>
      </c>
      <c r="G3873" s="0" t="n">
        <v>0.497615</v>
      </c>
      <c r="H3873" s="0" t="n">
        <v>163200</v>
      </c>
    </row>
    <row r="3874" customFormat="false" ht="15" hidden="false" customHeight="false" outlineLevel="0" collapsed="false">
      <c r="A3874" s="0" t="n">
        <v>3872</v>
      </c>
      <c r="B3874" s="0" t="n">
        <v>6</v>
      </c>
      <c r="C3874" s="0" t="n">
        <v>162</v>
      </c>
      <c r="D3874" s="0" t="n">
        <v>7</v>
      </c>
      <c r="E3874" s="0" t="n">
        <v>1</v>
      </c>
      <c r="F3874" s="0" t="n">
        <v>0.3346</v>
      </c>
      <c r="G3874" s="0" t="n">
        <v>0.385847</v>
      </c>
      <c r="H3874" s="0" t="n">
        <v>163000</v>
      </c>
    </row>
    <row r="3875" customFormat="false" ht="15" hidden="false" customHeight="false" outlineLevel="0" collapsed="false">
      <c r="A3875" s="0" t="n">
        <v>3873</v>
      </c>
      <c r="B3875" s="0" t="n">
        <v>6</v>
      </c>
      <c r="C3875" s="0" t="n">
        <v>162</v>
      </c>
      <c r="D3875" s="0" t="n">
        <v>8</v>
      </c>
      <c r="E3875" s="0" t="n">
        <v>1</v>
      </c>
      <c r="F3875" s="0" t="n">
        <v>0.574246</v>
      </c>
      <c r="G3875" s="0" t="n">
        <v>0.412531</v>
      </c>
      <c r="H3875" s="0" t="n">
        <v>162800</v>
      </c>
    </row>
    <row r="3876" customFormat="false" ht="15" hidden="false" customHeight="false" outlineLevel="0" collapsed="false">
      <c r="A3876" s="0" t="n">
        <v>3874</v>
      </c>
      <c r="B3876" s="0" t="n">
        <v>6</v>
      </c>
      <c r="C3876" s="0" t="n">
        <v>162</v>
      </c>
      <c r="D3876" s="0" t="n">
        <v>9</v>
      </c>
      <c r="E3876" s="0" t="n">
        <v>0</v>
      </c>
      <c r="F3876" s="0" t="n">
        <v>0.79851</v>
      </c>
      <c r="G3876" s="0" t="n">
        <v>0.508266</v>
      </c>
      <c r="H3876" s="0" t="n">
        <v>162800</v>
      </c>
    </row>
    <row r="3877" customFormat="false" ht="15" hidden="false" customHeight="false" outlineLevel="0" collapsed="false">
      <c r="A3877" s="0" t="n">
        <v>3875</v>
      </c>
      <c r="B3877" s="0" t="n">
        <v>6</v>
      </c>
      <c r="C3877" s="0" t="n">
        <v>162</v>
      </c>
      <c r="D3877" s="0" t="n">
        <v>10</v>
      </c>
      <c r="E3877" s="0" t="n">
        <v>0</v>
      </c>
      <c r="F3877" s="0" t="n">
        <v>0.979701</v>
      </c>
      <c r="G3877" s="0" t="n">
        <v>0.38577</v>
      </c>
      <c r="H3877" s="0" t="n">
        <v>162800</v>
      </c>
    </row>
    <row r="3878" customFormat="false" ht="15" hidden="false" customHeight="false" outlineLevel="0" collapsed="false">
      <c r="A3878" s="0" t="n">
        <v>3876</v>
      </c>
      <c r="B3878" s="0" t="n">
        <v>6</v>
      </c>
      <c r="C3878" s="0" t="n">
        <v>162</v>
      </c>
      <c r="D3878" s="0" t="n">
        <v>11</v>
      </c>
      <c r="E3878" s="0" t="n">
        <v>0</v>
      </c>
      <c r="F3878" s="0" t="n">
        <v>1</v>
      </c>
      <c r="G3878" s="0" t="n">
        <v>0.336979</v>
      </c>
      <c r="H3878" s="0" t="n">
        <v>162800</v>
      </c>
    </row>
    <row r="3879" customFormat="false" ht="15" hidden="false" customHeight="false" outlineLevel="0" collapsed="false">
      <c r="A3879" s="0" t="n">
        <v>3877</v>
      </c>
      <c r="B3879" s="0" t="n">
        <v>6</v>
      </c>
      <c r="C3879" s="0" t="n">
        <v>162</v>
      </c>
      <c r="D3879" s="0" t="n">
        <v>12</v>
      </c>
      <c r="E3879" s="0" t="n">
        <v>0</v>
      </c>
      <c r="F3879" s="0" t="n">
        <v>1</v>
      </c>
      <c r="G3879" s="0" t="n">
        <v>0.331019</v>
      </c>
      <c r="H3879" s="0" t="n">
        <v>162800</v>
      </c>
    </row>
    <row r="3880" customFormat="false" ht="15" hidden="false" customHeight="false" outlineLevel="0" collapsed="false">
      <c r="A3880" s="0" t="n">
        <v>3878</v>
      </c>
      <c r="B3880" s="0" t="n">
        <v>6</v>
      </c>
      <c r="C3880" s="0" t="n">
        <v>162</v>
      </c>
      <c r="D3880" s="0" t="n">
        <v>13</v>
      </c>
      <c r="E3880" s="0" t="n">
        <v>0</v>
      </c>
      <c r="F3880" s="0" t="n">
        <v>1</v>
      </c>
      <c r="G3880" s="0" t="n">
        <v>0.447619</v>
      </c>
      <c r="H3880" s="0" t="n">
        <v>162800</v>
      </c>
    </row>
    <row r="3881" customFormat="false" ht="15" hidden="false" customHeight="false" outlineLevel="0" collapsed="false">
      <c r="A3881" s="0" t="n">
        <v>3879</v>
      </c>
      <c r="B3881" s="0" t="n">
        <v>6</v>
      </c>
      <c r="C3881" s="0" t="n">
        <v>162</v>
      </c>
      <c r="D3881" s="0" t="n">
        <v>14</v>
      </c>
      <c r="E3881" s="0" t="n">
        <v>0</v>
      </c>
      <c r="F3881" s="0" t="n">
        <v>0.979701</v>
      </c>
      <c r="G3881" s="0" t="n">
        <v>0.47999</v>
      </c>
      <c r="H3881" s="0" t="n">
        <v>162800</v>
      </c>
    </row>
    <row r="3882" customFormat="false" ht="15" hidden="false" customHeight="false" outlineLevel="0" collapsed="false">
      <c r="A3882" s="0" t="n">
        <v>3880</v>
      </c>
      <c r="B3882" s="0" t="n">
        <v>6</v>
      </c>
      <c r="C3882" s="0" t="n">
        <v>162</v>
      </c>
      <c r="D3882" s="0" t="n">
        <v>15</v>
      </c>
      <c r="E3882" s="0" t="n">
        <v>0</v>
      </c>
      <c r="F3882" s="0" t="n">
        <v>0.79851</v>
      </c>
      <c r="G3882" s="0" t="n">
        <v>0.492883</v>
      </c>
      <c r="H3882" s="0" t="n">
        <v>162800</v>
      </c>
    </row>
    <row r="3883" customFormat="false" ht="15" hidden="false" customHeight="false" outlineLevel="0" collapsed="false">
      <c r="A3883" s="0" t="n">
        <v>3881</v>
      </c>
      <c r="B3883" s="0" t="n">
        <v>6</v>
      </c>
      <c r="C3883" s="0" t="n">
        <v>162</v>
      </c>
      <c r="D3883" s="0" t="n">
        <v>16</v>
      </c>
      <c r="E3883" s="0" t="n">
        <v>0</v>
      </c>
      <c r="F3883" s="0" t="n">
        <v>0.574246</v>
      </c>
      <c r="G3883" s="0" t="n">
        <v>0.347282</v>
      </c>
      <c r="H3883" s="0" t="n">
        <v>162800</v>
      </c>
    </row>
    <row r="3884" customFormat="false" ht="15" hidden="false" customHeight="false" outlineLevel="0" collapsed="false">
      <c r="A3884" s="0" t="n">
        <v>3882</v>
      </c>
      <c r="B3884" s="0" t="n">
        <v>6</v>
      </c>
      <c r="C3884" s="0" t="n">
        <v>162</v>
      </c>
      <c r="D3884" s="0" t="n">
        <v>17</v>
      </c>
      <c r="E3884" s="0" t="n">
        <v>0</v>
      </c>
      <c r="F3884" s="0" t="n">
        <v>0.3346</v>
      </c>
      <c r="G3884" s="0" t="n">
        <v>0.223179</v>
      </c>
      <c r="H3884" s="0" t="n">
        <v>162800</v>
      </c>
    </row>
    <row r="3885" customFormat="false" ht="15" hidden="false" customHeight="false" outlineLevel="0" collapsed="false">
      <c r="A3885" s="0" t="n">
        <v>3883</v>
      </c>
      <c r="B3885" s="0" t="n">
        <v>6</v>
      </c>
      <c r="C3885" s="0" t="n">
        <v>162</v>
      </c>
      <c r="D3885" s="0" t="n">
        <v>18</v>
      </c>
      <c r="E3885" s="0" t="n">
        <v>0</v>
      </c>
      <c r="F3885" s="0" t="n">
        <v>0.11554</v>
      </c>
      <c r="G3885" s="0" t="n">
        <v>0.229551</v>
      </c>
      <c r="H3885" s="0" t="n">
        <v>162800</v>
      </c>
    </row>
    <row r="3886" customFormat="false" ht="15" hidden="false" customHeight="false" outlineLevel="0" collapsed="false">
      <c r="A3886" s="0" t="n">
        <v>3884</v>
      </c>
      <c r="B3886" s="0" t="n">
        <v>6</v>
      </c>
      <c r="C3886" s="0" t="n">
        <v>162</v>
      </c>
      <c r="D3886" s="0" t="n">
        <v>19</v>
      </c>
      <c r="E3886" s="0" t="n">
        <v>1</v>
      </c>
      <c r="F3886" s="0" t="n">
        <v>0</v>
      </c>
      <c r="G3886" s="0" t="n">
        <v>0.305528</v>
      </c>
      <c r="H3886" s="0" t="n">
        <v>162600</v>
      </c>
    </row>
    <row r="3887" customFormat="false" ht="15" hidden="false" customHeight="false" outlineLevel="0" collapsed="false">
      <c r="A3887" s="0" t="n">
        <v>3885</v>
      </c>
      <c r="B3887" s="0" t="n">
        <v>6</v>
      </c>
      <c r="C3887" s="0" t="n">
        <v>162</v>
      </c>
      <c r="D3887" s="0" t="n">
        <v>20</v>
      </c>
      <c r="E3887" s="0" t="n">
        <v>1</v>
      </c>
      <c r="F3887" s="0" t="n">
        <v>0</v>
      </c>
      <c r="G3887" s="0" t="n">
        <v>0.355746</v>
      </c>
      <c r="H3887" s="0" t="n">
        <v>162400</v>
      </c>
    </row>
    <row r="3888" customFormat="false" ht="15" hidden="false" customHeight="false" outlineLevel="0" collapsed="false">
      <c r="A3888" s="0" t="n">
        <v>3886</v>
      </c>
      <c r="B3888" s="0" t="n">
        <v>6</v>
      </c>
      <c r="C3888" s="0" t="n">
        <v>162</v>
      </c>
      <c r="D3888" s="0" t="n">
        <v>21</v>
      </c>
      <c r="E3888" s="0" t="n">
        <v>0</v>
      </c>
      <c r="F3888" s="0" t="n">
        <v>0</v>
      </c>
      <c r="G3888" s="0" t="n">
        <v>0.511668</v>
      </c>
      <c r="H3888" s="0" t="n">
        <v>162400</v>
      </c>
    </row>
    <row r="3889" customFormat="false" ht="15" hidden="false" customHeight="false" outlineLevel="0" collapsed="false">
      <c r="A3889" s="0" t="n">
        <v>3887</v>
      </c>
      <c r="B3889" s="0" t="n">
        <v>6</v>
      </c>
      <c r="C3889" s="0" t="n">
        <v>162</v>
      </c>
      <c r="D3889" s="0" t="n">
        <v>22</v>
      </c>
      <c r="E3889" s="0" t="n">
        <v>0</v>
      </c>
      <c r="F3889" s="0" t="n">
        <v>0</v>
      </c>
      <c r="G3889" s="0" t="n">
        <v>0.505937</v>
      </c>
      <c r="H3889" s="0" t="n">
        <v>162400</v>
      </c>
    </row>
    <row r="3890" customFormat="false" ht="15" hidden="false" customHeight="false" outlineLevel="0" collapsed="false">
      <c r="A3890" s="0" t="n">
        <v>3888</v>
      </c>
      <c r="B3890" s="0" t="n">
        <v>6</v>
      </c>
      <c r="C3890" s="0" t="n">
        <v>162</v>
      </c>
      <c r="D3890" s="0" t="n">
        <v>23</v>
      </c>
      <c r="E3890" s="0" t="n">
        <v>0</v>
      </c>
      <c r="F3890" s="0" t="n">
        <v>0</v>
      </c>
      <c r="G3890" s="0" t="n">
        <v>0.468879</v>
      </c>
      <c r="H3890" s="0" t="n">
        <v>162400</v>
      </c>
    </row>
    <row r="3891" customFormat="false" ht="15" hidden="false" customHeight="false" outlineLevel="0" collapsed="false">
      <c r="A3891" s="0" t="n">
        <v>3889</v>
      </c>
      <c r="B3891" s="0" t="n">
        <v>6</v>
      </c>
      <c r="C3891" s="0" t="n">
        <v>163</v>
      </c>
      <c r="D3891" s="0" t="n">
        <v>0</v>
      </c>
      <c r="E3891" s="0" t="n">
        <v>0</v>
      </c>
      <c r="F3891" s="0" t="n">
        <v>0</v>
      </c>
      <c r="G3891" s="0" t="n">
        <v>0.306285</v>
      </c>
      <c r="H3891" s="0" t="n">
        <v>162400</v>
      </c>
    </row>
    <row r="3892" customFormat="false" ht="15" hidden="false" customHeight="false" outlineLevel="0" collapsed="false">
      <c r="A3892" s="0" t="n">
        <v>3890</v>
      </c>
      <c r="B3892" s="0" t="n">
        <v>6</v>
      </c>
      <c r="C3892" s="0" t="n">
        <v>163</v>
      </c>
      <c r="D3892" s="0" t="n">
        <v>1</v>
      </c>
      <c r="E3892" s="0" t="n">
        <v>0</v>
      </c>
      <c r="F3892" s="0" t="n">
        <v>0</v>
      </c>
      <c r="G3892" s="0" t="n">
        <v>0.349901</v>
      </c>
      <c r="H3892" s="0" t="n">
        <v>162400</v>
      </c>
    </row>
    <row r="3893" customFormat="false" ht="15" hidden="false" customHeight="false" outlineLevel="0" collapsed="false">
      <c r="A3893" s="0" t="n">
        <v>3891</v>
      </c>
      <c r="B3893" s="0" t="n">
        <v>6</v>
      </c>
      <c r="C3893" s="0" t="n">
        <v>163</v>
      </c>
      <c r="D3893" s="0" t="n">
        <v>2</v>
      </c>
      <c r="E3893" s="0" t="n">
        <v>0</v>
      </c>
      <c r="F3893" s="0" t="n">
        <v>0</v>
      </c>
      <c r="G3893" s="0" t="n">
        <v>0.421283</v>
      </c>
      <c r="H3893" s="0" t="n">
        <v>162400</v>
      </c>
    </row>
    <row r="3894" customFormat="false" ht="15" hidden="false" customHeight="false" outlineLevel="0" collapsed="false">
      <c r="A3894" s="0" t="n">
        <v>3892</v>
      </c>
      <c r="B3894" s="0" t="n">
        <v>6</v>
      </c>
      <c r="C3894" s="0" t="n">
        <v>163</v>
      </c>
      <c r="D3894" s="0" t="n">
        <v>3</v>
      </c>
      <c r="E3894" s="0" t="n">
        <v>0</v>
      </c>
      <c r="F3894" s="0" t="n">
        <v>0</v>
      </c>
      <c r="G3894" s="0" t="n">
        <v>0.378013</v>
      </c>
      <c r="H3894" s="0" t="n">
        <v>162400</v>
      </c>
    </row>
    <row r="3895" customFormat="false" ht="15" hidden="false" customHeight="false" outlineLevel="0" collapsed="false">
      <c r="A3895" s="0" t="n">
        <v>3893</v>
      </c>
      <c r="B3895" s="0" t="n">
        <v>6</v>
      </c>
      <c r="C3895" s="0" t="n">
        <v>163</v>
      </c>
      <c r="D3895" s="0" t="n">
        <v>4</v>
      </c>
      <c r="E3895" s="0" t="n">
        <v>0</v>
      </c>
      <c r="F3895" s="0" t="n">
        <v>0</v>
      </c>
      <c r="G3895" s="0" t="n">
        <v>0.336265</v>
      </c>
      <c r="H3895" s="0" t="n">
        <v>162400</v>
      </c>
    </row>
    <row r="3896" customFormat="false" ht="15" hidden="false" customHeight="false" outlineLevel="0" collapsed="false">
      <c r="A3896" s="0" t="n">
        <v>3894</v>
      </c>
      <c r="B3896" s="0" t="n">
        <v>6</v>
      </c>
      <c r="C3896" s="0" t="n">
        <v>163</v>
      </c>
      <c r="D3896" s="0" t="n">
        <v>5</v>
      </c>
      <c r="E3896" s="0" t="n">
        <v>0</v>
      </c>
      <c r="F3896" s="0" t="n">
        <v>0</v>
      </c>
      <c r="G3896" s="0" t="n">
        <v>0.238462</v>
      </c>
      <c r="H3896" s="0" t="n">
        <v>162400</v>
      </c>
    </row>
    <row r="3897" customFormat="false" ht="15" hidden="false" customHeight="false" outlineLevel="0" collapsed="false">
      <c r="A3897" s="0" t="n">
        <v>3895</v>
      </c>
      <c r="B3897" s="0" t="n">
        <v>6</v>
      </c>
      <c r="C3897" s="0" t="n">
        <v>163</v>
      </c>
      <c r="D3897" s="0" t="n">
        <v>6</v>
      </c>
      <c r="E3897" s="0" t="n">
        <v>0</v>
      </c>
      <c r="F3897" s="0" t="n">
        <v>0.10077</v>
      </c>
      <c r="G3897" s="0" t="n">
        <v>0.157775</v>
      </c>
      <c r="H3897" s="0" t="n">
        <v>162400</v>
      </c>
    </row>
    <row r="3898" customFormat="false" ht="15" hidden="false" customHeight="false" outlineLevel="0" collapsed="false">
      <c r="A3898" s="0" t="n">
        <v>3896</v>
      </c>
      <c r="B3898" s="0" t="n">
        <v>6</v>
      </c>
      <c r="C3898" s="0" t="n">
        <v>163</v>
      </c>
      <c r="D3898" s="0" t="n">
        <v>7</v>
      </c>
      <c r="E3898" s="0" t="n">
        <v>1</v>
      </c>
      <c r="F3898" s="0" t="n">
        <v>0.291827</v>
      </c>
      <c r="G3898" s="0" t="n">
        <v>0.15514</v>
      </c>
      <c r="H3898" s="0" t="n">
        <v>162200</v>
      </c>
    </row>
    <row r="3899" customFormat="false" ht="15" hidden="false" customHeight="false" outlineLevel="0" collapsed="false">
      <c r="A3899" s="0" t="n">
        <v>3897</v>
      </c>
      <c r="B3899" s="0" t="n">
        <v>6</v>
      </c>
      <c r="C3899" s="0" t="n">
        <v>163</v>
      </c>
      <c r="D3899" s="0" t="n">
        <v>8</v>
      </c>
      <c r="E3899" s="0" t="n">
        <v>1</v>
      </c>
      <c r="F3899" s="0" t="n">
        <v>0.500839</v>
      </c>
      <c r="G3899" s="0" t="n">
        <v>0.215724</v>
      </c>
      <c r="H3899" s="0" t="n">
        <v>162000</v>
      </c>
    </row>
    <row r="3900" customFormat="false" ht="15" hidden="false" customHeight="false" outlineLevel="0" collapsed="false">
      <c r="A3900" s="0" t="n">
        <v>3898</v>
      </c>
      <c r="B3900" s="0" t="n">
        <v>6</v>
      </c>
      <c r="C3900" s="0" t="n">
        <v>163</v>
      </c>
      <c r="D3900" s="0" t="n">
        <v>9</v>
      </c>
      <c r="E3900" s="0" t="n">
        <v>0</v>
      </c>
      <c r="F3900" s="0" t="n">
        <v>0.696435</v>
      </c>
      <c r="G3900" s="0" t="n">
        <v>0.357756</v>
      </c>
      <c r="H3900" s="0" t="n">
        <v>162000</v>
      </c>
    </row>
    <row r="3901" customFormat="false" ht="15" hidden="false" customHeight="false" outlineLevel="0" collapsed="false">
      <c r="A3901" s="0" t="n">
        <v>3899</v>
      </c>
      <c r="B3901" s="0" t="n">
        <v>6</v>
      </c>
      <c r="C3901" s="0" t="n">
        <v>163</v>
      </c>
      <c r="D3901" s="0" t="n">
        <v>10</v>
      </c>
      <c r="E3901" s="0" t="n">
        <v>0</v>
      </c>
      <c r="F3901" s="0" t="n">
        <v>0.854464</v>
      </c>
      <c r="G3901" s="0" t="n">
        <v>0.529326</v>
      </c>
      <c r="H3901" s="0" t="n">
        <v>162000</v>
      </c>
    </row>
    <row r="3902" customFormat="false" ht="15" hidden="false" customHeight="false" outlineLevel="0" collapsed="false">
      <c r="A3902" s="0" t="n">
        <v>3900</v>
      </c>
      <c r="B3902" s="0" t="n">
        <v>6</v>
      </c>
      <c r="C3902" s="0" t="n">
        <v>163</v>
      </c>
      <c r="D3902" s="0" t="n">
        <v>11</v>
      </c>
      <c r="E3902" s="0" t="n">
        <v>0</v>
      </c>
      <c r="F3902" s="0" t="n">
        <v>0.956845</v>
      </c>
      <c r="G3902" s="0" t="n">
        <v>0.528461</v>
      </c>
      <c r="H3902" s="0" t="n">
        <v>162000</v>
      </c>
    </row>
    <row r="3903" customFormat="false" ht="15" hidden="false" customHeight="false" outlineLevel="0" collapsed="false">
      <c r="A3903" s="0" t="n">
        <v>3901</v>
      </c>
      <c r="B3903" s="0" t="n">
        <v>6</v>
      </c>
      <c r="C3903" s="0" t="n">
        <v>163</v>
      </c>
      <c r="D3903" s="0" t="n">
        <v>12</v>
      </c>
      <c r="E3903" s="0" t="n">
        <v>0</v>
      </c>
      <c r="F3903" s="0" t="n">
        <v>0.99226</v>
      </c>
      <c r="G3903" s="0" t="n">
        <v>0.55192</v>
      </c>
      <c r="H3903" s="0" t="n">
        <v>162000</v>
      </c>
    </row>
    <row r="3904" customFormat="false" ht="15" hidden="false" customHeight="false" outlineLevel="0" collapsed="false">
      <c r="A3904" s="0" t="n">
        <v>3902</v>
      </c>
      <c r="B3904" s="0" t="n">
        <v>6</v>
      </c>
      <c r="C3904" s="0" t="n">
        <v>163</v>
      </c>
      <c r="D3904" s="0" t="n">
        <v>13</v>
      </c>
      <c r="E3904" s="0" t="n">
        <v>0</v>
      </c>
      <c r="F3904" s="0" t="n">
        <v>0.956845</v>
      </c>
      <c r="G3904" s="0" t="n">
        <v>0.619399</v>
      </c>
      <c r="H3904" s="0" t="n">
        <v>162000</v>
      </c>
    </row>
    <row r="3905" customFormat="false" ht="15" hidden="false" customHeight="false" outlineLevel="0" collapsed="false">
      <c r="A3905" s="0" t="n">
        <v>3903</v>
      </c>
      <c r="B3905" s="0" t="n">
        <v>6</v>
      </c>
      <c r="C3905" s="0" t="n">
        <v>163</v>
      </c>
      <c r="D3905" s="0" t="n">
        <v>14</v>
      </c>
      <c r="E3905" s="0" t="n">
        <v>0</v>
      </c>
      <c r="F3905" s="0" t="n">
        <v>0.854464</v>
      </c>
      <c r="G3905" s="0" t="n">
        <v>0.704712</v>
      </c>
      <c r="H3905" s="0" t="n">
        <v>162000</v>
      </c>
    </row>
    <row r="3906" customFormat="false" ht="15" hidden="false" customHeight="false" outlineLevel="0" collapsed="false">
      <c r="A3906" s="0" t="n">
        <v>3904</v>
      </c>
      <c r="B3906" s="0" t="n">
        <v>6</v>
      </c>
      <c r="C3906" s="0" t="n">
        <v>163</v>
      </c>
      <c r="D3906" s="0" t="n">
        <v>15</v>
      </c>
      <c r="E3906" s="0" t="n">
        <v>0</v>
      </c>
      <c r="F3906" s="0" t="n">
        <v>0.696435</v>
      </c>
      <c r="G3906" s="0" t="n">
        <v>0.537818</v>
      </c>
      <c r="H3906" s="0" t="n">
        <v>162000</v>
      </c>
    </row>
    <row r="3907" customFormat="false" ht="15" hidden="false" customHeight="false" outlineLevel="0" collapsed="false">
      <c r="A3907" s="0" t="n">
        <v>3905</v>
      </c>
      <c r="B3907" s="0" t="n">
        <v>6</v>
      </c>
      <c r="C3907" s="0" t="n">
        <v>163</v>
      </c>
      <c r="D3907" s="0" t="n">
        <v>16</v>
      </c>
      <c r="E3907" s="0" t="n">
        <v>0</v>
      </c>
      <c r="F3907" s="0" t="n">
        <v>0.500839</v>
      </c>
      <c r="G3907" s="0" t="n">
        <v>0.590095</v>
      </c>
      <c r="H3907" s="0" t="n">
        <v>162000</v>
      </c>
    </row>
    <row r="3908" customFormat="false" ht="15" hidden="false" customHeight="false" outlineLevel="0" collapsed="false">
      <c r="A3908" s="0" t="n">
        <v>3906</v>
      </c>
      <c r="B3908" s="0" t="n">
        <v>6</v>
      </c>
      <c r="C3908" s="0" t="n">
        <v>163</v>
      </c>
      <c r="D3908" s="0" t="n">
        <v>17</v>
      </c>
      <c r="E3908" s="0" t="n">
        <v>0</v>
      </c>
      <c r="F3908" s="0" t="n">
        <v>0.291827</v>
      </c>
      <c r="G3908" s="0" t="n">
        <v>0.506556</v>
      </c>
      <c r="H3908" s="0" t="n">
        <v>162000</v>
      </c>
    </row>
    <row r="3909" customFormat="false" ht="15" hidden="false" customHeight="false" outlineLevel="0" collapsed="false">
      <c r="A3909" s="0" t="n">
        <v>3907</v>
      </c>
      <c r="B3909" s="0" t="n">
        <v>6</v>
      </c>
      <c r="C3909" s="0" t="n">
        <v>163</v>
      </c>
      <c r="D3909" s="0" t="n">
        <v>18</v>
      </c>
      <c r="E3909" s="0" t="n">
        <v>0</v>
      </c>
      <c r="F3909" s="0" t="n">
        <v>0.10077</v>
      </c>
      <c r="G3909" s="0" t="n">
        <v>0.332003</v>
      </c>
      <c r="H3909" s="0" t="n">
        <v>162000</v>
      </c>
    </row>
    <row r="3910" customFormat="false" ht="15" hidden="false" customHeight="false" outlineLevel="0" collapsed="false">
      <c r="A3910" s="0" t="n">
        <v>3908</v>
      </c>
      <c r="B3910" s="0" t="n">
        <v>6</v>
      </c>
      <c r="C3910" s="0" t="n">
        <v>163</v>
      </c>
      <c r="D3910" s="0" t="n">
        <v>19</v>
      </c>
      <c r="E3910" s="0" t="n">
        <v>1</v>
      </c>
      <c r="F3910" s="0" t="n">
        <v>0</v>
      </c>
      <c r="G3910" s="0" t="n">
        <v>0.314268</v>
      </c>
      <c r="H3910" s="0" t="n">
        <v>161800</v>
      </c>
    </row>
    <row r="3911" customFormat="false" ht="15" hidden="false" customHeight="false" outlineLevel="0" collapsed="false">
      <c r="A3911" s="0" t="n">
        <v>3909</v>
      </c>
      <c r="B3911" s="0" t="n">
        <v>6</v>
      </c>
      <c r="C3911" s="0" t="n">
        <v>163</v>
      </c>
      <c r="D3911" s="0" t="n">
        <v>20</v>
      </c>
      <c r="E3911" s="0" t="n">
        <v>1</v>
      </c>
      <c r="F3911" s="0" t="n">
        <v>0</v>
      </c>
      <c r="G3911" s="0" t="n">
        <v>0.309035</v>
      </c>
      <c r="H3911" s="0" t="n">
        <v>161600</v>
      </c>
    </row>
    <row r="3912" customFormat="false" ht="15" hidden="false" customHeight="false" outlineLevel="0" collapsed="false">
      <c r="A3912" s="0" t="n">
        <v>3910</v>
      </c>
      <c r="B3912" s="0" t="n">
        <v>6</v>
      </c>
      <c r="C3912" s="0" t="n">
        <v>163</v>
      </c>
      <c r="D3912" s="0" t="n">
        <v>21</v>
      </c>
      <c r="E3912" s="0" t="n">
        <v>0</v>
      </c>
      <c r="F3912" s="0" t="n">
        <v>0</v>
      </c>
      <c r="G3912" s="0" t="n">
        <v>0.213569</v>
      </c>
      <c r="H3912" s="0" t="n">
        <v>161600</v>
      </c>
    </row>
    <row r="3913" customFormat="false" ht="15" hidden="false" customHeight="false" outlineLevel="0" collapsed="false">
      <c r="A3913" s="0" t="n">
        <v>3911</v>
      </c>
      <c r="B3913" s="0" t="n">
        <v>6</v>
      </c>
      <c r="C3913" s="0" t="n">
        <v>163</v>
      </c>
      <c r="D3913" s="0" t="n">
        <v>22</v>
      </c>
      <c r="E3913" s="0" t="n">
        <v>0</v>
      </c>
      <c r="F3913" s="0" t="n">
        <v>0</v>
      </c>
      <c r="G3913" s="0" t="n">
        <v>0.191131</v>
      </c>
      <c r="H3913" s="0" t="n">
        <v>161600</v>
      </c>
    </row>
    <row r="3914" customFormat="false" ht="15" hidden="false" customHeight="false" outlineLevel="0" collapsed="false">
      <c r="A3914" s="0" t="n">
        <v>3912</v>
      </c>
      <c r="B3914" s="0" t="n">
        <v>6</v>
      </c>
      <c r="C3914" s="0" t="n">
        <v>163</v>
      </c>
      <c r="D3914" s="0" t="n">
        <v>23</v>
      </c>
      <c r="E3914" s="0" t="n">
        <v>0</v>
      </c>
      <c r="F3914" s="0" t="n">
        <v>0</v>
      </c>
      <c r="G3914" s="0" t="n">
        <v>0.217722</v>
      </c>
      <c r="H3914" s="0" t="n">
        <v>161600</v>
      </c>
    </row>
    <row r="3915" customFormat="false" ht="15" hidden="false" customHeight="false" outlineLevel="0" collapsed="false">
      <c r="A3915" s="0" t="n">
        <v>3913</v>
      </c>
      <c r="B3915" s="0" t="n">
        <v>6</v>
      </c>
      <c r="C3915" s="0" t="n">
        <v>164</v>
      </c>
      <c r="D3915" s="0" t="n">
        <v>0</v>
      </c>
      <c r="E3915" s="0" t="n">
        <v>0</v>
      </c>
      <c r="F3915" s="0" t="n">
        <v>0</v>
      </c>
      <c r="G3915" s="0" t="n">
        <v>0.343475</v>
      </c>
      <c r="H3915" s="0" t="n">
        <v>161600</v>
      </c>
    </row>
    <row r="3916" customFormat="false" ht="15" hidden="false" customHeight="false" outlineLevel="0" collapsed="false">
      <c r="A3916" s="0" t="n">
        <v>3914</v>
      </c>
      <c r="B3916" s="0" t="n">
        <v>6</v>
      </c>
      <c r="C3916" s="0" t="n">
        <v>164</v>
      </c>
      <c r="D3916" s="0" t="n">
        <v>1</v>
      </c>
      <c r="E3916" s="0" t="n">
        <v>0</v>
      </c>
      <c r="F3916" s="0" t="n">
        <v>0</v>
      </c>
      <c r="G3916" s="0" t="n">
        <v>0.292288</v>
      </c>
      <c r="H3916" s="0" t="n">
        <v>161600</v>
      </c>
    </row>
    <row r="3917" customFormat="false" ht="15" hidden="false" customHeight="false" outlineLevel="0" collapsed="false">
      <c r="A3917" s="0" t="n">
        <v>3915</v>
      </c>
      <c r="B3917" s="0" t="n">
        <v>6</v>
      </c>
      <c r="C3917" s="0" t="n">
        <v>164</v>
      </c>
      <c r="D3917" s="0" t="n">
        <v>2</v>
      </c>
      <c r="E3917" s="0" t="n">
        <v>0</v>
      </c>
      <c r="F3917" s="0" t="n">
        <v>0</v>
      </c>
      <c r="G3917" s="0" t="n">
        <v>0.268911</v>
      </c>
      <c r="H3917" s="0" t="n">
        <v>161600</v>
      </c>
    </row>
    <row r="3918" customFormat="false" ht="15" hidden="false" customHeight="false" outlineLevel="0" collapsed="false">
      <c r="A3918" s="0" t="n">
        <v>3916</v>
      </c>
      <c r="B3918" s="0" t="n">
        <v>6</v>
      </c>
      <c r="C3918" s="0" t="n">
        <v>164</v>
      </c>
      <c r="D3918" s="0" t="n">
        <v>3</v>
      </c>
      <c r="E3918" s="0" t="n">
        <v>0</v>
      </c>
      <c r="F3918" s="0" t="n">
        <v>0</v>
      </c>
      <c r="G3918" s="0" t="n">
        <v>0.399914</v>
      </c>
      <c r="H3918" s="0" t="n">
        <v>161600</v>
      </c>
    </row>
    <row r="3919" customFormat="false" ht="15" hidden="false" customHeight="false" outlineLevel="0" collapsed="false">
      <c r="A3919" s="0" t="n">
        <v>3917</v>
      </c>
      <c r="B3919" s="0" t="n">
        <v>6</v>
      </c>
      <c r="C3919" s="0" t="n">
        <v>164</v>
      </c>
      <c r="D3919" s="0" t="n">
        <v>4</v>
      </c>
      <c r="E3919" s="0" t="n">
        <v>0</v>
      </c>
      <c r="F3919" s="0" t="n">
        <v>0</v>
      </c>
      <c r="G3919" s="0" t="n">
        <v>0.380064</v>
      </c>
      <c r="H3919" s="0" t="n">
        <v>161600</v>
      </c>
    </row>
    <row r="3920" customFormat="false" ht="15" hidden="false" customHeight="false" outlineLevel="0" collapsed="false">
      <c r="A3920" s="0" t="n">
        <v>3918</v>
      </c>
      <c r="B3920" s="0" t="n">
        <v>6</v>
      </c>
      <c r="C3920" s="0" t="n">
        <v>164</v>
      </c>
      <c r="D3920" s="0" t="n">
        <v>5</v>
      </c>
      <c r="E3920" s="0" t="n">
        <v>0</v>
      </c>
      <c r="F3920" s="0" t="n">
        <v>0</v>
      </c>
      <c r="G3920" s="0" t="n">
        <v>0.345345</v>
      </c>
      <c r="H3920" s="0" t="n">
        <v>161600</v>
      </c>
    </row>
    <row r="3921" customFormat="false" ht="15" hidden="false" customHeight="false" outlineLevel="0" collapsed="false">
      <c r="A3921" s="0" t="n">
        <v>3919</v>
      </c>
      <c r="B3921" s="0" t="n">
        <v>6</v>
      </c>
      <c r="C3921" s="0" t="n">
        <v>164</v>
      </c>
      <c r="D3921" s="0" t="n">
        <v>6</v>
      </c>
      <c r="E3921" s="0" t="n">
        <v>0</v>
      </c>
      <c r="F3921" s="0" t="n">
        <v>0.119589</v>
      </c>
      <c r="G3921" s="0" t="n">
        <v>0.372427</v>
      </c>
      <c r="H3921" s="0" t="n">
        <v>161600</v>
      </c>
    </row>
    <row r="3922" customFormat="false" ht="15" hidden="false" customHeight="false" outlineLevel="0" collapsed="false">
      <c r="A3922" s="0" t="n">
        <v>3920</v>
      </c>
      <c r="B3922" s="0" t="n">
        <v>6</v>
      </c>
      <c r="C3922" s="0" t="n">
        <v>164</v>
      </c>
      <c r="D3922" s="0" t="n">
        <v>7</v>
      </c>
      <c r="E3922" s="0" t="n">
        <v>1</v>
      </c>
      <c r="F3922" s="0" t="n">
        <v>0.346325</v>
      </c>
      <c r="G3922" s="0" t="n">
        <v>0.377248</v>
      </c>
      <c r="H3922" s="0" t="n">
        <v>161400</v>
      </c>
    </row>
    <row r="3923" customFormat="false" ht="15" hidden="false" customHeight="false" outlineLevel="0" collapsed="false">
      <c r="A3923" s="0" t="n">
        <v>3921</v>
      </c>
      <c r="B3923" s="0" t="n">
        <v>6</v>
      </c>
      <c r="C3923" s="0" t="n">
        <v>164</v>
      </c>
      <c r="D3923" s="0" t="n">
        <v>8</v>
      </c>
      <c r="E3923" s="0" t="n">
        <v>1</v>
      </c>
      <c r="F3923" s="0" t="n">
        <v>0.59437</v>
      </c>
      <c r="G3923" s="0" t="n">
        <v>0.4922</v>
      </c>
      <c r="H3923" s="0" t="n">
        <v>161200</v>
      </c>
    </row>
    <row r="3924" customFormat="false" ht="15" hidden="false" customHeight="false" outlineLevel="0" collapsed="false">
      <c r="A3924" s="0" t="n">
        <v>3922</v>
      </c>
      <c r="B3924" s="0" t="n">
        <v>6</v>
      </c>
      <c r="C3924" s="0" t="n">
        <v>164</v>
      </c>
      <c r="D3924" s="0" t="n">
        <v>9</v>
      </c>
      <c r="E3924" s="0" t="n">
        <v>0</v>
      </c>
      <c r="F3924" s="0" t="n">
        <v>0.826493</v>
      </c>
      <c r="G3924" s="0" t="n">
        <v>0.444137</v>
      </c>
      <c r="H3924" s="0" t="n">
        <v>161200</v>
      </c>
    </row>
    <row r="3925" customFormat="false" ht="15" hidden="false" customHeight="false" outlineLevel="0" collapsed="false">
      <c r="A3925" s="0" t="n">
        <v>3923</v>
      </c>
      <c r="B3925" s="0" t="n">
        <v>6</v>
      </c>
      <c r="C3925" s="0" t="n">
        <v>164</v>
      </c>
      <c r="D3925" s="0" t="n">
        <v>10</v>
      </c>
      <c r="E3925" s="0" t="n">
        <v>0</v>
      </c>
      <c r="F3925" s="0" t="n">
        <v>1</v>
      </c>
      <c r="G3925" s="0" t="n">
        <v>0.408942</v>
      </c>
      <c r="H3925" s="0" t="n">
        <v>161200</v>
      </c>
    </row>
    <row r="3926" customFormat="false" ht="15" hidden="false" customHeight="false" outlineLevel="0" collapsed="false">
      <c r="A3926" s="0" t="n">
        <v>3924</v>
      </c>
      <c r="B3926" s="0" t="n">
        <v>6</v>
      </c>
      <c r="C3926" s="0" t="n">
        <v>164</v>
      </c>
      <c r="D3926" s="0" t="n">
        <v>11</v>
      </c>
      <c r="E3926" s="0" t="n">
        <v>0</v>
      </c>
      <c r="F3926" s="0" t="n">
        <v>1</v>
      </c>
      <c r="G3926" s="0" t="n">
        <v>0.519509</v>
      </c>
      <c r="H3926" s="0" t="n">
        <v>161200</v>
      </c>
    </row>
    <row r="3927" customFormat="false" ht="15" hidden="false" customHeight="false" outlineLevel="0" collapsed="false">
      <c r="A3927" s="0" t="n">
        <v>3925</v>
      </c>
      <c r="B3927" s="0" t="n">
        <v>6</v>
      </c>
      <c r="C3927" s="0" t="n">
        <v>164</v>
      </c>
      <c r="D3927" s="0" t="n">
        <v>12</v>
      </c>
      <c r="E3927" s="0" t="n">
        <v>0</v>
      </c>
      <c r="F3927" s="0" t="n">
        <v>1</v>
      </c>
      <c r="G3927" s="0" t="n">
        <v>0.710675</v>
      </c>
      <c r="H3927" s="0" t="n">
        <v>161200</v>
      </c>
    </row>
    <row r="3928" customFormat="false" ht="15" hidden="false" customHeight="false" outlineLevel="0" collapsed="false">
      <c r="A3928" s="0" t="n">
        <v>3926</v>
      </c>
      <c r="B3928" s="0" t="n">
        <v>6</v>
      </c>
      <c r="C3928" s="0" t="n">
        <v>164</v>
      </c>
      <c r="D3928" s="0" t="n">
        <v>13</v>
      </c>
      <c r="E3928" s="0" t="n">
        <v>0</v>
      </c>
      <c r="F3928" s="0" t="n">
        <v>1</v>
      </c>
      <c r="G3928" s="0" t="n">
        <v>0.720884</v>
      </c>
      <c r="H3928" s="0" t="n">
        <v>161200</v>
      </c>
    </row>
    <row r="3929" customFormat="false" ht="15" hidden="false" customHeight="false" outlineLevel="0" collapsed="false">
      <c r="A3929" s="0" t="n">
        <v>3927</v>
      </c>
      <c r="B3929" s="0" t="n">
        <v>6</v>
      </c>
      <c r="C3929" s="0" t="n">
        <v>164</v>
      </c>
      <c r="D3929" s="0" t="n">
        <v>14</v>
      </c>
      <c r="E3929" s="0" t="n">
        <v>0</v>
      </c>
      <c r="F3929" s="0" t="n">
        <v>1</v>
      </c>
      <c r="G3929" s="0" t="n">
        <v>0.935923</v>
      </c>
      <c r="H3929" s="0" t="n">
        <v>161200</v>
      </c>
    </row>
    <row r="3930" customFormat="false" ht="15" hidden="false" customHeight="false" outlineLevel="0" collapsed="false">
      <c r="A3930" s="0" t="n">
        <v>3928</v>
      </c>
      <c r="B3930" s="0" t="n">
        <v>6</v>
      </c>
      <c r="C3930" s="0" t="n">
        <v>164</v>
      </c>
      <c r="D3930" s="0" t="n">
        <v>15</v>
      </c>
      <c r="E3930" s="0" t="n">
        <v>0</v>
      </c>
      <c r="F3930" s="0" t="n">
        <v>0.826493</v>
      </c>
      <c r="G3930" s="0" t="n">
        <v>0.753577</v>
      </c>
      <c r="H3930" s="0" t="n">
        <v>161200</v>
      </c>
    </row>
    <row r="3931" customFormat="false" ht="15" hidden="false" customHeight="false" outlineLevel="0" collapsed="false">
      <c r="A3931" s="0" t="n">
        <v>3929</v>
      </c>
      <c r="B3931" s="0" t="n">
        <v>6</v>
      </c>
      <c r="C3931" s="0" t="n">
        <v>164</v>
      </c>
      <c r="D3931" s="0" t="n">
        <v>16</v>
      </c>
      <c r="E3931" s="0" t="n">
        <v>0</v>
      </c>
      <c r="F3931" s="0" t="n">
        <v>0.59437</v>
      </c>
      <c r="G3931" s="0" t="n">
        <v>0.638594</v>
      </c>
      <c r="H3931" s="0" t="n">
        <v>161200</v>
      </c>
    </row>
    <row r="3932" customFormat="false" ht="15" hidden="false" customHeight="false" outlineLevel="0" collapsed="false">
      <c r="A3932" s="0" t="n">
        <v>3930</v>
      </c>
      <c r="B3932" s="0" t="n">
        <v>6</v>
      </c>
      <c r="C3932" s="0" t="n">
        <v>164</v>
      </c>
      <c r="D3932" s="0" t="n">
        <v>17</v>
      </c>
      <c r="E3932" s="0" t="n">
        <v>0</v>
      </c>
      <c r="F3932" s="0" t="n">
        <v>0.346325</v>
      </c>
      <c r="G3932" s="0" t="n">
        <v>0.781073</v>
      </c>
      <c r="H3932" s="0" t="n">
        <v>161200</v>
      </c>
    </row>
    <row r="3933" customFormat="false" ht="15" hidden="false" customHeight="false" outlineLevel="0" collapsed="false">
      <c r="A3933" s="0" t="n">
        <v>3931</v>
      </c>
      <c r="B3933" s="0" t="n">
        <v>6</v>
      </c>
      <c r="C3933" s="0" t="n">
        <v>164</v>
      </c>
      <c r="D3933" s="0" t="n">
        <v>18</v>
      </c>
      <c r="E3933" s="0" t="n">
        <v>0</v>
      </c>
      <c r="F3933" s="0" t="n">
        <v>0.119589</v>
      </c>
      <c r="G3933" s="0" t="n">
        <v>0.548754</v>
      </c>
      <c r="H3933" s="0" t="n">
        <v>161200</v>
      </c>
    </row>
    <row r="3934" customFormat="false" ht="15" hidden="false" customHeight="false" outlineLevel="0" collapsed="false">
      <c r="A3934" s="0" t="n">
        <v>3932</v>
      </c>
      <c r="B3934" s="0" t="n">
        <v>6</v>
      </c>
      <c r="C3934" s="0" t="n">
        <v>164</v>
      </c>
      <c r="D3934" s="0" t="n">
        <v>19</v>
      </c>
      <c r="E3934" s="0" t="n">
        <v>1</v>
      </c>
      <c r="F3934" s="0" t="n">
        <v>0</v>
      </c>
      <c r="G3934" s="0" t="n">
        <v>0.590284</v>
      </c>
      <c r="H3934" s="0" t="n">
        <v>161000</v>
      </c>
    </row>
    <row r="3935" customFormat="false" ht="15" hidden="false" customHeight="false" outlineLevel="0" collapsed="false">
      <c r="A3935" s="0" t="n">
        <v>3933</v>
      </c>
      <c r="B3935" s="0" t="n">
        <v>6</v>
      </c>
      <c r="C3935" s="0" t="n">
        <v>164</v>
      </c>
      <c r="D3935" s="0" t="n">
        <v>20</v>
      </c>
      <c r="E3935" s="0" t="n">
        <v>1</v>
      </c>
      <c r="F3935" s="0" t="n">
        <v>0</v>
      </c>
      <c r="G3935" s="0" t="n">
        <v>0.405926</v>
      </c>
      <c r="H3935" s="0" t="n">
        <v>160800</v>
      </c>
    </row>
    <row r="3936" customFormat="false" ht="15" hidden="false" customHeight="false" outlineLevel="0" collapsed="false">
      <c r="A3936" s="0" t="n">
        <v>3934</v>
      </c>
      <c r="B3936" s="0" t="n">
        <v>6</v>
      </c>
      <c r="C3936" s="0" t="n">
        <v>164</v>
      </c>
      <c r="D3936" s="0" t="n">
        <v>21</v>
      </c>
      <c r="E3936" s="0" t="n">
        <v>0</v>
      </c>
      <c r="F3936" s="0" t="n">
        <v>0</v>
      </c>
      <c r="G3936" s="0" t="n">
        <v>0.400417</v>
      </c>
      <c r="H3936" s="0" t="n">
        <v>160800</v>
      </c>
    </row>
    <row r="3937" customFormat="false" ht="15" hidden="false" customHeight="false" outlineLevel="0" collapsed="false">
      <c r="A3937" s="0" t="n">
        <v>3935</v>
      </c>
      <c r="B3937" s="0" t="n">
        <v>6</v>
      </c>
      <c r="C3937" s="0" t="n">
        <v>164</v>
      </c>
      <c r="D3937" s="0" t="n">
        <v>22</v>
      </c>
      <c r="E3937" s="0" t="n">
        <v>0</v>
      </c>
      <c r="F3937" s="0" t="n">
        <v>0</v>
      </c>
      <c r="G3937" s="0" t="n">
        <v>0.341052</v>
      </c>
      <c r="H3937" s="0" t="n">
        <v>160800</v>
      </c>
    </row>
    <row r="3938" customFormat="false" ht="15" hidden="false" customHeight="false" outlineLevel="0" collapsed="false">
      <c r="A3938" s="0" t="n">
        <v>3936</v>
      </c>
      <c r="B3938" s="0" t="n">
        <v>6</v>
      </c>
      <c r="C3938" s="0" t="n">
        <v>164</v>
      </c>
      <c r="D3938" s="0" t="n">
        <v>23</v>
      </c>
      <c r="E3938" s="0" t="n">
        <v>0</v>
      </c>
      <c r="F3938" s="0" t="n">
        <v>0</v>
      </c>
      <c r="G3938" s="0" t="n">
        <v>0.270275</v>
      </c>
      <c r="H3938" s="0" t="n">
        <v>160800</v>
      </c>
    </row>
    <row r="3939" customFormat="false" ht="15" hidden="false" customHeight="false" outlineLevel="0" collapsed="false">
      <c r="A3939" s="0" t="n">
        <v>3937</v>
      </c>
      <c r="B3939" s="0" t="n">
        <v>6</v>
      </c>
      <c r="C3939" s="0" t="n">
        <v>165</v>
      </c>
      <c r="D3939" s="0" t="n">
        <v>0</v>
      </c>
      <c r="E3939" s="0" t="n">
        <v>0</v>
      </c>
      <c r="F3939" s="0" t="n">
        <v>0</v>
      </c>
      <c r="G3939" s="0" t="n">
        <v>0.208124</v>
      </c>
      <c r="H3939" s="0" t="n">
        <v>160800</v>
      </c>
    </row>
    <row r="3940" customFormat="false" ht="15" hidden="false" customHeight="false" outlineLevel="0" collapsed="false">
      <c r="A3940" s="0" t="n">
        <v>3938</v>
      </c>
      <c r="B3940" s="0" t="n">
        <v>6</v>
      </c>
      <c r="C3940" s="0" t="n">
        <v>165</v>
      </c>
      <c r="D3940" s="0" t="n">
        <v>1</v>
      </c>
      <c r="E3940" s="0" t="n">
        <v>0</v>
      </c>
      <c r="F3940" s="0" t="n">
        <v>0</v>
      </c>
      <c r="G3940" s="0" t="n">
        <v>0.173313</v>
      </c>
      <c r="H3940" s="0" t="n">
        <v>160800</v>
      </c>
    </row>
    <row r="3941" customFormat="false" ht="15" hidden="false" customHeight="false" outlineLevel="0" collapsed="false">
      <c r="A3941" s="0" t="n">
        <v>3939</v>
      </c>
      <c r="B3941" s="0" t="n">
        <v>6</v>
      </c>
      <c r="C3941" s="0" t="n">
        <v>165</v>
      </c>
      <c r="D3941" s="0" t="n">
        <v>2</v>
      </c>
      <c r="E3941" s="0" t="n">
        <v>0</v>
      </c>
      <c r="F3941" s="0" t="n">
        <v>0</v>
      </c>
      <c r="G3941" s="0" t="n">
        <v>0.211131</v>
      </c>
      <c r="H3941" s="0" t="n">
        <v>160800</v>
      </c>
    </row>
    <row r="3942" customFormat="false" ht="15" hidden="false" customHeight="false" outlineLevel="0" collapsed="false">
      <c r="A3942" s="0" t="n">
        <v>3940</v>
      </c>
      <c r="B3942" s="0" t="n">
        <v>6</v>
      </c>
      <c r="C3942" s="0" t="n">
        <v>165</v>
      </c>
      <c r="D3942" s="0" t="n">
        <v>3</v>
      </c>
      <c r="E3942" s="0" t="n">
        <v>0</v>
      </c>
      <c r="F3942" s="0" t="n">
        <v>0</v>
      </c>
      <c r="G3942" s="0" t="n">
        <v>0.199138</v>
      </c>
      <c r="H3942" s="0" t="n">
        <v>160800</v>
      </c>
    </row>
    <row r="3943" customFormat="false" ht="15" hidden="false" customHeight="false" outlineLevel="0" collapsed="false">
      <c r="A3943" s="0" t="n">
        <v>3941</v>
      </c>
      <c r="B3943" s="0" t="n">
        <v>6</v>
      </c>
      <c r="C3943" s="0" t="n">
        <v>165</v>
      </c>
      <c r="D3943" s="0" t="n">
        <v>4</v>
      </c>
      <c r="E3943" s="0" t="n">
        <v>0</v>
      </c>
      <c r="F3943" s="0" t="n">
        <v>0</v>
      </c>
      <c r="G3943" s="0" t="n">
        <v>0.229094</v>
      </c>
      <c r="H3943" s="0" t="n">
        <v>160800</v>
      </c>
    </row>
    <row r="3944" customFormat="false" ht="15" hidden="false" customHeight="false" outlineLevel="0" collapsed="false">
      <c r="A3944" s="0" t="n">
        <v>3942</v>
      </c>
      <c r="B3944" s="0" t="n">
        <v>6</v>
      </c>
      <c r="C3944" s="0" t="n">
        <v>165</v>
      </c>
      <c r="D3944" s="0" t="n">
        <v>5</v>
      </c>
      <c r="E3944" s="0" t="n">
        <v>0</v>
      </c>
      <c r="F3944" s="0" t="n">
        <v>0</v>
      </c>
      <c r="G3944" s="0" t="n">
        <v>0.208213</v>
      </c>
      <c r="H3944" s="0" t="n">
        <v>160800</v>
      </c>
    </row>
    <row r="3945" customFormat="false" ht="15" hidden="false" customHeight="false" outlineLevel="0" collapsed="false">
      <c r="A3945" s="0" t="n">
        <v>3943</v>
      </c>
      <c r="B3945" s="0" t="n">
        <v>6</v>
      </c>
      <c r="C3945" s="0" t="n">
        <v>165</v>
      </c>
      <c r="D3945" s="0" t="n">
        <v>6</v>
      </c>
      <c r="E3945" s="0" t="n">
        <v>0</v>
      </c>
      <c r="F3945" s="0" t="n">
        <v>0.106588</v>
      </c>
      <c r="G3945" s="0" t="n">
        <v>0.208604</v>
      </c>
      <c r="H3945" s="0" t="n">
        <v>160800</v>
      </c>
    </row>
    <row r="3946" customFormat="false" ht="15" hidden="false" customHeight="false" outlineLevel="0" collapsed="false">
      <c r="A3946" s="0" t="n">
        <v>3944</v>
      </c>
      <c r="B3946" s="0" t="n">
        <v>6</v>
      </c>
      <c r="C3946" s="0" t="n">
        <v>165</v>
      </c>
      <c r="D3946" s="0" t="n">
        <v>7</v>
      </c>
      <c r="E3946" s="0" t="n">
        <v>1</v>
      </c>
      <c r="F3946" s="0" t="n">
        <v>0.308676</v>
      </c>
      <c r="G3946" s="0" t="n">
        <v>0.19872</v>
      </c>
      <c r="H3946" s="0" t="n">
        <v>160600</v>
      </c>
    </row>
    <row r="3947" customFormat="false" ht="15" hidden="false" customHeight="false" outlineLevel="0" collapsed="false">
      <c r="A3947" s="0" t="n">
        <v>3945</v>
      </c>
      <c r="B3947" s="0" t="n">
        <v>6</v>
      </c>
      <c r="C3947" s="0" t="n">
        <v>165</v>
      </c>
      <c r="D3947" s="0" t="n">
        <v>8</v>
      </c>
      <c r="E3947" s="0" t="n">
        <v>1</v>
      </c>
      <c r="F3947" s="0" t="n">
        <v>0.529755</v>
      </c>
      <c r="G3947" s="0" t="n">
        <v>0.301976</v>
      </c>
      <c r="H3947" s="0" t="n">
        <v>160400</v>
      </c>
    </row>
    <row r="3948" customFormat="false" ht="15" hidden="false" customHeight="false" outlineLevel="0" collapsed="false">
      <c r="A3948" s="0" t="n">
        <v>3946</v>
      </c>
      <c r="B3948" s="0" t="n">
        <v>6</v>
      </c>
      <c r="C3948" s="0" t="n">
        <v>165</v>
      </c>
      <c r="D3948" s="0" t="n">
        <v>9</v>
      </c>
      <c r="E3948" s="0" t="n">
        <v>0</v>
      </c>
      <c r="F3948" s="0" t="n">
        <v>0.736644</v>
      </c>
      <c r="G3948" s="0" t="n">
        <v>0.43398</v>
      </c>
      <c r="H3948" s="0" t="n">
        <v>160400</v>
      </c>
    </row>
    <row r="3949" customFormat="false" ht="15" hidden="false" customHeight="false" outlineLevel="0" collapsed="false">
      <c r="A3949" s="0" t="n">
        <v>3947</v>
      </c>
      <c r="B3949" s="0" t="n">
        <v>6</v>
      </c>
      <c r="C3949" s="0" t="n">
        <v>165</v>
      </c>
      <c r="D3949" s="0" t="n">
        <v>10</v>
      </c>
      <c r="E3949" s="0" t="n">
        <v>0</v>
      </c>
      <c r="F3949" s="0" t="n">
        <v>0.903796</v>
      </c>
      <c r="G3949" s="0" t="n">
        <v>0.456765</v>
      </c>
      <c r="H3949" s="0" t="n">
        <v>160400</v>
      </c>
    </row>
    <row r="3950" customFormat="false" ht="15" hidden="false" customHeight="false" outlineLevel="0" collapsed="false">
      <c r="A3950" s="0" t="n">
        <v>3948</v>
      </c>
      <c r="B3950" s="0" t="n">
        <v>6</v>
      </c>
      <c r="C3950" s="0" t="n">
        <v>165</v>
      </c>
      <c r="D3950" s="0" t="n">
        <v>11</v>
      </c>
      <c r="E3950" s="0" t="n">
        <v>0</v>
      </c>
      <c r="F3950" s="0" t="n">
        <v>1</v>
      </c>
      <c r="G3950" s="0" t="n">
        <v>0.769616</v>
      </c>
      <c r="H3950" s="0" t="n">
        <v>160400</v>
      </c>
    </row>
    <row r="3951" customFormat="false" ht="15" hidden="false" customHeight="false" outlineLevel="0" collapsed="false">
      <c r="A3951" s="0" t="n">
        <v>3949</v>
      </c>
      <c r="B3951" s="0" t="n">
        <v>6</v>
      </c>
      <c r="C3951" s="0" t="n">
        <v>165</v>
      </c>
      <c r="D3951" s="0" t="n">
        <v>12</v>
      </c>
      <c r="E3951" s="0" t="n">
        <v>0</v>
      </c>
      <c r="F3951" s="0" t="n">
        <v>1</v>
      </c>
      <c r="G3951" s="0" t="n">
        <v>0.844266</v>
      </c>
      <c r="H3951" s="0" t="n">
        <v>160400</v>
      </c>
    </row>
    <row r="3952" customFormat="false" ht="15" hidden="false" customHeight="false" outlineLevel="0" collapsed="false">
      <c r="A3952" s="0" t="n">
        <v>3950</v>
      </c>
      <c r="B3952" s="0" t="n">
        <v>6</v>
      </c>
      <c r="C3952" s="0" t="n">
        <v>165</v>
      </c>
      <c r="D3952" s="0" t="n">
        <v>13</v>
      </c>
      <c r="E3952" s="0" t="n">
        <v>0</v>
      </c>
      <c r="F3952" s="0" t="n">
        <v>1</v>
      </c>
      <c r="G3952" s="0" t="n">
        <v>0.69223</v>
      </c>
      <c r="H3952" s="0" t="n">
        <v>160400</v>
      </c>
    </row>
    <row r="3953" customFormat="false" ht="15" hidden="false" customHeight="false" outlineLevel="0" collapsed="false">
      <c r="A3953" s="0" t="n">
        <v>3951</v>
      </c>
      <c r="B3953" s="0" t="n">
        <v>6</v>
      </c>
      <c r="C3953" s="0" t="n">
        <v>165</v>
      </c>
      <c r="D3953" s="0" t="n">
        <v>14</v>
      </c>
      <c r="E3953" s="0" t="n">
        <v>0</v>
      </c>
      <c r="F3953" s="0" t="n">
        <v>0.903796</v>
      </c>
      <c r="G3953" s="0" t="n">
        <v>0.603242</v>
      </c>
      <c r="H3953" s="0" t="n">
        <v>160400</v>
      </c>
    </row>
    <row r="3954" customFormat="false" ht="15" hidden="false" customHeight="false" outlineLevel="0" collapsed="false">
      <c r="A3954" s="0" t="n">
        <v>3952</v>
      </c>
      <c r="B3954" s="0" t="n">
        <v>6</v>
      </c>
      <c r="C3954" s="0" t="n">
        <v>165</v>
      </c>
      <c r="D3954" s="0" t="n">
        <v>15</v>
      </c>
      <c r="E3954" s="0" t="n">
        <v>0</v>
      </c>
      <c r="F3954" s="0" t="n">
        <v>0.736644</v>
      </c>
      <c r="G3954" s="0" t="n">
        <v>0.519524</v>
      </c>
      <c r="H3954" s="0" t="n">
        <v>160400</v>
      </c>
    </row>
    <row r="3955" customFormat="false" ht="15" hidden="false" customHeight="false" outlineLevel="0" collapsed="false">
      <c r="A3955" s="0" t="n">
        <v>3953</v>
      </c>
      <c r="B3955" s="0" t="n">
        <v>6</v>
      </c>
      <c r="C3955" s="0" t="n">
        <v>165</v>
      </c>
      <c r="D3955" s="0" t="n">
        <v>16</v>
      </c>
      <c r="E3955" s="0" t="n">
        <v>0</v>
      </c>
      <c r="F3955" s="0" t="n">
        <v>0.529755</v>
      </c>
      <c r="G3955" s="0" t="n">
        <v>0.580291</v>
      </c>
      <c r="H3955" s="0" t="n">
        <v>160400</v>
      </c>
    </row>
    <row r="3956" customFormat="false" ht="15" hidden="false" customHeight="false" outlineLevel="0" collapsed="false">
      <c r="A3956" s="0" t="n">
        <v>3954</v>
      </c>
      <c r="B3956" s="0" t="n">
        <v>6</v>
      </c>
      <c r="C3956" s="0" t="n">
        <v>165</v>
      </c>
      <c r="D3956" s="0" t="n">
        <v>17</v>
      </c>
      <c r="E3956" s="0" t="n">
        <v>0</v>
      </c>
      <c r="F3956" s="0" t="n">
        <v>0.308676</v>
      </c>
      <c r="G3956" s="0" t="n">
        <v>0.663619</v>
      </c>
      <c r="H3956" s="0" t="n">
        <v>160400</v>
      </c>
    </row>
    <row r="3957" customFormat="false" ht="15" hidden="false" customHeight="false" outlineLevel="0" collapsed="false">
      <c r="A3957" s="0" t="n">
        <v>3955</v>
      </c>
      <c r="B3957" s="0" t="n">
        <v>6</v>
      </c>
      <c r="C3957" s="0" t="n">
        <v>165</v>
      </c>
      <c r="D3957" s="0" t="n">
        <v>18</v>
      </c>
      <c r="E3957" s="0" t="n">
        <v>0</v>
      </c>
      <c r="F3957" s="0" t="n">
        <v>0.106588</v>
      </c>
      <c r="G3957" s="0" t="n">
        <v>0.573513</v>
      </c>
      <c r="H3957" s="0" t="n">
        <v>160400</v>
      </c>
    </row>
    <row r="3958" customFormat="false" ht="15" hidden="false" customHeight="false" outlineLevel="0" collapsed="false">
      <c r="A3958" s="0" t="n">
        <v>3956</v>
      </c>
      <c r="B3958" s="0" t="n">
        <v>6</v>
      </c>
      <c r="C3958" s="0" t="n">
        <v>165</v>
      </c>
      <c r="D3958" s="0" t="n">
        <v>19</v>
      </c>
      <c r="E3958" s="0" t="n">
        <v>1</v>
      </c>
      <c r="F3958" s="0" t="n">
        <v>0</v>
      </c>
      <c r="G3958" s="0" t="n">
        <v>0.659059</v>
      </c>
      <c r="H3958" s="0" t="n">
        <v>160200</v>
      </c>
    </row>
    <row r="3959" customFormat="false" ht="15" hidden="false" customHeight="false" outlineLevel="0" collapsed="false">
      <c r="A3959" s="0" t="n">
        <v>3957</v>
      </c>
      <c r="B3959" s="0" t="n">
        <v>6</v>
      </c>
      <c r="C3959" s="0" t="n">
        <v>165</v>
      </c>
      <c r="D3959" s="0" t="n">
        <v>20</v>
      </c>
      <c r="E3959" s="0" t="n">
        <v>1</v>
      </c>
      <c r="F3959" s="0" t="n">
        <v>0</v>
      </c>
      <c r="G3959" s="0" t="n">
        <v>0.775341</v>
      </c>
      <c r="H3959" s="0" t="n">
        <v>160000</v>
      </c>
    </row>
    <row r="3960" customFormat="false" ht="15" hidden="false" customHeight="false" outlineLevel="0" collapsed="false">
      <c r="A3960" s="0" t="n">
        <v>3958</v>
      </c>
      <c r="B3960" s="0" t="n">
        <v>6</v>
      </c>
      <c r="C3960" s="0" t="n">
        <v>165</v>
      </c>
      <c r="D3960" s="0" t="n">
        <v>21</v>
      </c>
      <c r="E3960" s="0" t="n">
        <v>0</v>
      </c>
      <c r="F3960" s="0" t="n">
        <v>0</v>
      </c>
      <c r="G3960" s="0" t="n">
        <v>0.749806</v>
      </c>
      <c r="H3960" s="0" t="n">
        <v>160000</v>
      </c>
    </row>
    <row r="3961" customFormat="false" ht="15" hidden="false" customHeight="false" outlineLevel="0" collapsed="false">
      <c r="A3961" s="0" t="n">
        <v>3959</v>
      </c>
      <c r="B3961" s="0" t="n">
        <v>6</v>
      </c>
      <c r="C3961" s="0" t="n">
        <v>165</v>
      </c>
      <c r="D3961" s="0" t="n">
        <v>22</v>
      </c>
      <c r="E3961" s="0" t="n">
        <v>0</v>
      </c>
      <c r="F3961" s="0" t="n">
        <v>0</v>
      </c>
      <c r="G3961" s="0" t="n">
        <v>0.720927</v>
      </c>
      <c r="H3961" s="0" t="n">
        <v>160000</v>
      </c>
    </row>
    <row r="3962" customFormat="false" ht="15" hidden="false" customHeight="false" outlineLevel="0" collapsed="false">
      <c r="A3962" s="0" t="n">
        <v>3960</v>
      </c>
      <c r="B3962" s="0" t="n">
        <v>6</v>
      </c>
      <c r="C3962" s="0" t="n">
        <v>165</v>
      </c>
      <c r="D3962" s="0" t="n">
        <v>23</v>
      </c>
      <c r="E3962" s="0" t="n">
        <v>0</v>
      </c>
      <c r="F3962" s="0" t="n">
        <v>0</v>
      </c>
      <c r="G3962" s="0" t="n">
        <v>0.691179</v>
      </c>
      <c r="H3962" s="0" t="n">
        <v>160000</v>
      </c>
    </row>
    <row r="3963" customFormat="false" ht="15" hidden="false" customHeight="false" outlineLevel="0" collapsed="false">
      <c r="A3963" s="0" t="n">
        <v>3961</v>
      </c>
      <c r="B3963" s="0" t="n">
        <v>6</v>
      </c>
      <c r="C3963" s="0" t="n">
        <v>166</v>
      </c>
      <c r="D3963" s="0" t="n">
        <v>0</v>
      </c>
      <c r="E3963" s="0" t="n">
        <v>0</v>
      </c>
      <c r="F3963" s="0" t="n">
        <v>0</v>
      </c>
      <c r="G3963" s="0" t="n">
        <v>0.542249</v>
      </c>
      <c r="H3963" s="0" t="n">
        <v>160000</v>
      </c>
    </row>
    <row r="3964" customFormat="false" ht="15" hidden="false" customHeight="false" outlineLevel="0" collapsed="false">
      <c r="A3964" s="0" t="n">
        <v>3962</v>
      </c>
      <c r="B3964" s="0" t="n">
        <v>6</v>
      </c>
      <c r="C3964" s="0" t="n">
        <v>166</v>
      </c>
      <c r="D3964" s="0" t="n">
        <v>1</v>
      </c>
      <c r="E3964" s="0" t="n">
        <v>0</v>
      </c>
      <c r="F3964" s="0" t="n">
        <v>0</v>
      </c>
      <c r="G3964" s="0" t="n">
        <v>0.483371</v>
      </c>
      <c r="H3964" s="0" t="n">
        <v>160000</v>
      </c>
    </row>
    <row r="3965" customFormat="false" ht="15" hidden="false" customHeight="false" outlineLevel="0" collapsed="false">
      <c r="A3965" s="0" t="n">
        <v>3963</v>
      </c>
      <c r="B3965" s="0" t="n">
        <v>6</v>
      </c>
      <c r="C3965" s="0" t="n">
        <v>166</v>
      </c>
      <c r="D3965" s="0" t="n">
        <v>2</v>
      </c>
      <c r="E3965" s="0" t="n">
        <v>0</v>
      </c>
      <c r="F3965" s="0" t="n">
        <v>0</v>
      </c>
      <c r="G3965" s="0" t="n">
        <v>0.537271</v>
      </c>
      <c r="H3965" s="0" t="n">
        <v>160000</v>
      </c>
    </row>
    <row r="3966" customFormat="false" ht="15" hidden="false" customHeight="false" outlineLevel="0" collapsed="false">
      <c r="A3966" s="0" t="n">
        <v>3964</v>
      </c>
      <c r="B3966" s="0" t="n">
        <v>6</v>
      </c>
      <c r="C3966" s="0" t="n">
        <v>166</v>
      </c>
      <c r="D3966" s="0" t="n">
        <v>3</v>
      </c>
      <c r="E3966" s="0" t="n">
        <v>0</v>
      </c>
      <c r="F3966" s="0" t="n">
        <v>0</v>
      </c>
      <c r="G3966" s="0" t="n">
        <v>0.725836</v>
      </c>
      <c r="H3966" s="0" t="n">
        <v>160000</v>
      </c>
    </row>
    <row r="3967" customFormat="false" ht="15" hidden="false" customHeight="false" outlineLevel="0" collapsed="false">
      <c r="A3967" s="0" t="n">
        <v>3965</v>
      </c>
      <c r="B3967" s="0" t="n">
        <v>6</v>
      </c>
      <c r="C3967" s="0" t="n">
        <v>166</v>
      </c>
      <c r="D3967" s="0" t="n">
        <v>4</v>
      </c>
      <c r="E3967" s="0" t="n">
        <v>0</v>
      </c>
      <c r="F3967" s="0" t="n">
        <v>0</v>
      </c>
      <c r="G3967" s="0" t="n">
        <v>0.40266</v>
      </c>
      <c r="H3967" s="0" t="n">
        <v>160000</v>
      </c>
    </row>
    <row r="3968" customFormat="false" ht="15" hidden="false" customHeight="false" outlineLevel="0" collapsed="false">
      <c r="A3968" s="0" t="n">
        <v>3966</v>
      </c>
      <c r="B3968" s="0" t="n">
        <v>6</v>
      </c>
      <c r="C3968" s="0" t="n">
        <v>166</v>
      </c>
      <c r="D3968" s="0" t="n">
        <v>5</v>
      </c>
      <c r="E3968" s="0" t="n">
        <v>0</v>
      </c>
      <c r="F3968" s="0" t="n">
        <v>0</v>
      </c>
      <c r="G3968" s="0" t="n">
        <v>0.430926</v>
      </c>
      <c r="H3968" s="0" t="n">
        <v>160000</v>
      </c>
    </row>
    <row r="3969" customFormat="false" ht="15" hidden="false" customHeight="false" outlineLevel="0" collapsed="false">
      <c r="A3969" s="0" t="n">
        <v>3967</v>
      </c>
      <c r="B3969" s="0" t="n">
        <v>6</v>
      </c>
      <c r="C3969" s="0" t="n">
        <v>166</v>
      </c>
      <c r="D3969" s="0" t="n">
        <v>6</v>
      </c>
      <c r="E3969" s="0" t="n">
        <v>0</v>
      </c>
      <c r="F3969" s="0" t="n">
        <v>0.104145</v>
      </c>
      <c r="G3969" s="0" t="n">
        <v>0.439639</v>
      </c>
      <c r="H3969" s="0" t="n">
        <v>160000</v>
      </c>
    </row>
    <row r="3970" customFormat="false" ht="15" hidden="false" customHeight="false" outlineLevel="0" collapsed="false">
      <c r="A3970" s="0" t="n">
        <v>3968</v>
      </c>
      <c r="B3970" s="0" t="n">
        <v>6</v>
      </c>
      <c r="C3970" s="0" t="n">
        <v>166</v>
      </c>
      <c r="D3970" s="0" t="n">
        <v>7</v>
      </c>
      <c r="E3970" s="0" t="n">
        <v>1</v>
      </c>
      <c r="F3970" s="0" t="n">
        <v>0.301603</v>
      </c>
      <c r="G3970" s="0" t="n">
        <v>0.456445</v>
      </c>
      <c r="H3970" s="0" t="n">
        <v>159800</v>
      </c>
    </row>
    <row r="3971" customFormat="false" ht="15" hidden="false" customHeight="false" outlineLevel="0" collapsed="false">
      <c r="A3971" s="0" t="n">
        <v>3969</v>
      </c>
      <c r="B3971" s="0" t="n">
        <v>6</v>
      </c>
      <c r="C3971" s="0" t="n">
        <v>166</v>
      </c>
      <c r="D3971" s="0" t="n">
        <v>8</v>
      </c>
      <c r="E3971" s="0" t="n">
        <v>1</v>
      </c>
      <c r="F3971" s="0" t="n">
        <v>0.517616</v>
      </c>
      <c r="G3971" s="0" t="n">
        <v>0.428941</v>
      </c>
      <c r="H3971" s="0" t="n">
        <v>159600</v>
      </c>
    </row>
    <row r="3972" customFormat="false" ht="15" hidden="false" customHeight="false" outlineLevel="0" collapsed="false">
      <c r="A3972" s="0" t="n">
        <v>3970</v>
      </c>
      <c r="B3972" s="0" t="n">
        <v>6</v>
      </c>
      <c r="C3972" s="0" t="n">
        <v>166</v>
      </c>
      <c r="D3972" s="0" t="n">
        <v>9</v>
      </c>
      <c r="E3972" s="0" t="n">
        <v>0</v>
      </c>
      <c r="F3972" s="0" t="n">
        <v>0.719764</v>
      </c>
      <c r="G3972" s="0" t="n">
        <v>0.28309</v>
      </c>
      <c r="H3972" s="0" t="n">
        <v>159600</v>
      </c>
    </row>
    <row r="3973" customFormat="false" ht="15" hidden="false" customHeight="false" outlineLevel="0" collapsed="false">
      <c r="A3973" s="0" t="n">
        <v>3971</v>
      </c>
      <c r="B3973" s="0" t="n">
        <v>6</v>
      </c>
      <c r="C3973" s="0" t="n">
        <v>166</v>
      </c>
      <c r="D3973" s="0" t="n">
        <v>10</v>
      </c>
      <c r="E3973" s="0" t="n">
        <v>0</v>
      </c>
      <c r="F3973" s="0" t="n">
        <v>0.883086</v>
      </c>
      <c r="G3973" s="0" t="n">
        <v>0.381546</v>
      </c>
      <c r="H3973" s="0" t="n">
        <v>159600</v>
      </c>
    </row>
    <row r="3974" customFormat="false" ht="15" hidden="false" customHeight="false" outlineLevel="0" collapsed="false">
      <c r="A3974" s="0" t="n">
        <v>3972</v>
      </c>
      <c r="B3974" s="0" t="n">
        <v>6</v>
      </c>
      <c r="C3974" s="0" t="n">
        <v>166</v>
      </c>
      <c r="D3974" s="0" t="n">
        <v>11</v>
      </c>
      <c r="E3974" s="0" t="n">
        <v>0</v>
      </c>
      <c r="F3974" s="0" t="n">
        <v>0.988897</v>
      </c>
      <c r="G3974" s="0" t="n">
        <v>0.390057</v>
      </c>
      <c r="H3974" s="0" t="n">
        <v>159600</v>
      </c>
    </row>
    <row r="3975" customFormat="false" ht="15" hidden="false" customHeight="false" outlineLevel="0" collapsed="false">
      <c r="A3975" s="0" t="n">
        <v>3973</v>
      </c>
      <c r="B3975" s="0" t="n">
        <v>6</v>
      </c>
      <c r="C3975" s="0" t="n">
        <v>166</v>
      </c>
      <c r="D3975" s="0" t="n">
        <v>12</v>
      </c>
      <c r="E3975" s="0" t="n">
        <v>0</v>
      </c>
      <c r="F3975" s="0" t="n">
        <v>1</v>
      </c>
      <c r="G3975" s="0" t="n">
        <v>0.420799</v>
      </c>
      <c r="H3975" s="0" t="n">
        <v>159600</v>
      </c>
    </row>
    <row r="3976" customFormat="false" ht="15" hidden="false" customHeight="false" outlineLevel="0" collapsed="false">
      <c r="A3976" s="0" t="n">
        <v>3974</v>
      </c>
      <c r="B3976" s="0" t="n">
        <v>6</v>
      </c>
      <c r="C3976" s="0" t="n">
        <v>166</v>
      </c>
      <c r="D3976" s="0" t="n">
        <v>13</v>
      </c>
      <c r="E3976" s="0" t="n">
        <v>0</v>
      </c>
      <c r="F3976" s="0" t="n">
        <v>0.988897</v>
      </c>
      <c r="G3976" s="0" t="n">
        <v>0.512413</v>
      </c>
      <c r="H3976" s="0" t="n">
        <v>159600</v>
      </c>
    </row>
    <row r="3977" customFormat="false" ht="15" hidden="false" customHeight="false" outlineLevel="0" collapsed="false">
      <c r="A3977" s="0" t="n">
        <v>3975</v>
      </c>
      <c r="B3977" s="0" t="n">
        <v>6</v>
      </c>
      <c r="C3977" s="0" t="n">
        <v>166</v>
      </c>
      <c r="D3977" s="0" t="n">
        <v>14</v>
      </c>
      <c r="E3977" s="0" t="n">
        <v>0</v>
      </c>
      <c r="F3977" s="0" t="n">
        <v>0.883086</v>
      </c>
      <c r="G3977" s="0" t="n">
        <v>0.723422</v>
      </c>
      <c r="H3977" s="0" t="n">
        <v>159600</v>
      </c>
    </row>
    <row r="3978" customFormat="false" ht="15" hidden="false" customHeight="false" outlineLevel="0" collapsed="false">
      <c r="A3978" s="0" t="n">
        <v>3976</v>
      </c>
      <c r="B3978" s="0" t="n">
        <v>6</v>
      </c>
      <c r="C3978" s="0" t="n">
        <v>166</v>
      </c>
      <c r="D3978" s="0" t="n">
        <v>15</v>
      </c>
      <c r="E3978" s="0" t="n">
        <v>0</v>
      </c>
      <c r="F3978" s="0" t="n">
        <v>0.719764</v>
      </c>
      <c r="G3978" s="0" t="n">
        <v>0.674623</v>
      </c>
      <c r="H3978" s="0" t="n">
        <v>159600</v>
      </c>
    </row>
    <row r="3979" customFormat="false" ht="15" hidden="false" customHeight="false" outlineLevel="0" collapsed="false">
      <c r="A3979" s="0" t="n">
        <v>3977</v>
      </c>
      <c r="B3979" s="0" t="n">
        <v>6</v>
      </c>
      <c r="C3979" s="0" t="n">
        <v>166</v>
      </c>
      <c r="D3979" s="0" t="n">
        <v>16</v>
      </c>
      <c r="E3979" s="0" t="n">
        <v>0</v>
      </c>
      <c r="F3979" s="0" t="n">
        <v>0.517616</v>
      </c>
      <c r="G3979" s="0" t="n">
        <v>0.695702</v>
      </c>
      <c r="H3979" s="0" t="n">
        <v>159600</v>
      </c>
    </row>
    <row r="3980" customFormat="false" ht="15" hidden="false" customHeight="false" outlineLevel="0" collapsed="false">
      <c r="A3980" s="0" t="n">
        <v>3978</v>
      </c>
      <c r="B3980" s="0" t="n">
        <v>6</v>
      </c>
      <c r="C3980" s="0" t="n">
        <v>166</v>
      </c>
      <c r="D3980" s="0" t="n">
        <v>17</v>
      </c>
      <c r="E3980" s="0" t="n">
        <v>0</v>
      </c>
      <c r="F3980" s="0" t="n">
        <v>0.301603</v>
      </c>
      <c r="G3980" s="0" t="n">
        <v>0.40004</v>
      </c>
      <c r="H3980" s="0" t="n">
        <v>159600</v>
      </c>
    </row>
    <row r="3981" customFormat="false" ht="15" hidden="false" customHeight="false" outlineLevel="0" collapsed="false">
      <c r="A3981" s="0" t="n">
        <v>3979</v>
      </c>
      <c r="B3981" s="0" t="n">
        <v>6</v>
      </c>
      <c r="C3981" s="0" t="n">
        <v>166</v>
      </c>
      <c r="D3981" s="0" t="n">
        <v>18</v>
      </c>
      <c r="E3981" s="0" t="n">
        <v>0</v>
      </c>
      <c r="F3981" s="0" t="n">
        <v>0.104145</v>
      </c>
      <c r="G3981" s="0" t="n">
        <v>0.259181</v>
      </c>
      <c r="H3981" s="0" t="n">
        <v>159600</v>
      </c>
    </row>
    <row r="3982" customFormat="false" ht="15" hidden="false" customHeight="false" outlineLevel="0" collapsed="false">
      <c r="A3982" s="0" t="n">
        <v>3980</v>
      </c>
      <c r="B3982" s="0" t="n">
        <v>6</v>
      </c>
      <c r="C3982" s="0" t="n">
        <v>166</v>
      </c>
      <c r="D3982" s="0" t="n">
        <v>19</v>
      </c>
      <c r="E3982" s="0" t="n">
        <v>1</v>
      </c>
      <c r="F3982" s="0" t="n">
        <v>0</v>
      </c>
      <c r="G3982" s="0" t="n">
        <v>0.314184</v>
      </c>
      <c r="H3982" s="0" t="n">
        <v>159400</v>
      </c>
    </row>
    <row r="3983" customFormat="false" ht="15" hidden="false" customHeight="false" outlineLevel="0" collapsed="false">
      <c r="A3983" s="0" t="n">
        <v>3981</v>
      </c>
      <c r="B3983" s="0" t="n">
        <v>6</v>
      </c>
      <c r="C3983" s="0" t="n">
        <v>166</v>
      </c>
      <c r="D3983" s="0" t="n">
        <v>20</v>
      </c>
      <c r="E3983" s="0" t="n">
        <v>1</v>
      </c>
      <c r="F3983" s="0" t="n">
        <v>0</v>
      </c>
      <c r="G3983" s="0" t="n">
        <v>0.218072</v>
      </c>
      <c r="H3983" s="0" t="n">
        <v>159200</v>
      </c>
    </row>
    <row r="3984" customFormat="false" ht="15" hidden="false" customHeight="false" outlineLevel="0" collapsed="false">
      <c r="A3984" s="0" t="n">
        <v>3982</v>
      </c>
      <c r="B3984" s="0" t="n">
        <v>6</v>
      </c>
      <c r="C3984" s="0" t="n">
        <v>166</v>
      </c>
      <c r="D3984" s="0" t="n">
        <v>21</v>
      </c>
      <c r="E3984" s="0" t="n">
        <v>0</v>
      </c>
      <c r="F3984" s="0" t="n">
        <v>0</v>
      </c>
      <c r="G3984" s="0" t="n">
        <v>0.196863</v>
      </c>
      <c r="H3984" s="0" t="n">
        <v>159200</v>
      </c>
    </row>
    <row r="3985" customFormat="false" ht="15" hidden="false" customHeight="false" outlineLevel="0" collapsed="false">
      <c r="A3985" s="0" t="n">
        <v>3983</v>
      </c>
      <c r="B3985" s="0" t="n">
        <v>6</v>
      </c>
      <c r="C3985" s="0" t="n">
        <v>166</v>
      </c>
      <c r="D3985" s="0" t="n">
        <v>22</v>
      </c>
      <c r="E3985" s="0" t="n">
        <v>0</v>
      </c>
      <c r="F3985" s="0" t="n">
        <v>0</v>
      </c>
      <c r="G3985" s="0" t="n">
        <v>0.116819</v>
      </c>
      <c r="H3985" s="0" t="n">
        <v>159200</v>
      </c>
    </row>
    <row r="3986" customFormat="false" ht="15" hidden="false" customHeight="false" outlineLevel="0" collapsed="false">
      <c r="A3986" s="0" t="n">
        <v>3984</v>
      </c>
      <c r="B3986" s="0" t="n">
        <v>6</v>
      </c>
      <c r="C3986" s="0" t="n">
        <v>166</v>
      </c>
      <c r="D3986" s="0" t="n">
        <v>23</v>
      </c>
      <c r="E3986" s="0" t="n">
        <v>0</v>
      </c>
      <c r="F3986" s="0" t="n">
        <v>0</v>
      </c>
      <c r="G3986" s="0" t="n">
        <v>0.13492</v>
      </c>
      <c r="H3986" s="0" t="n">
        <v>159200</v>
      </c>
    </row>
    <row r="3987" customFormat="false" ht="15" hidden="false" customHeight="false" outlineLevel="0" collapsed="false">
      <c r="A3987" s="0" t="n">
        <v>3985</v>
      </c>
      <c r="B3987" s="0" t="n">
        <v>6</v>
      </c>
      <c r="C3987" s="0" t="n">
        <v>167</v>
      </c>
      <c r="D3987" s="0" t="n">
        <v>0</v>
      </c>
      <c r="E3987" s="0" t="n">
        <v>0</v>
      </c>
      <c r="F3987" s="0" t="n">
        <v>0</v>
      </c>
      <c r="G3987" s="0" t="n">
        <v>0.131808</v>
      </c>
      <c r="H3987" s="0" t="n">
        <v>159200</v>
      </c>
    </row>
    <row r="3988" customFormat="false" ht="15" hidden="false" customHeight="false" outlineLevel="0" collapsed="false">
      <c r="A3988" s="0" t="n">
        <v>3986</v>
      </c>
      <c r="B3988" s="0" t="n">
        <v>6</v>
      </c>
      <c r="C3988" s="0" t="n">
        <v>167</v>
      </c>
      <c r="D3988" s="0" t="n">
        <v>1</v>
      </c>
      <c r="E3988" s="0" t="n">
        <v>0</v>
      </c>
      <c r="F3988" s="0" t="n">
        <v>0</v>
      </c>
      <c r="G3988" s="0" t="n">
        <v>0.158241</v>
      </c>
      <c r="H3988" s="0" t="n">
        <v>159200</v>
      </c>
    </row>
    <row r="3989" customFormat="false" ht="15" hidden="false" customHeight="false" outlineLevel="0" collapsed="false">
      <c r="A3989" s="0" t="n">
        <v>3987</v>
      </c>
      <c r="B3989" s="0" t="n">
        <v>6</v>
      </c>
      <c r="C3989" s="0" t="n">
        <v>167</v>
      </c>
      <c r="D3989" s="0" t="n">
        <v>2</v>
      </c>
      <c r="E3989" s="0" t="n">
        <v>0</v>
      </c>
      <c r="F3989" s="0" t="n">
        <v>0</v>
      </c>
      <c r="G3989" s="0" t="n">
        <v>0.141595</v>
      </c>
      <c r="H3989" s="0" t="n">
        <v>159200</v>
      </c>
    </row>
    <row r="3990" customFormat="false" ht="15" hidden="false" customHeight="false" outlineLevel="0" collapsed="false">
      <c r="A3990" s="0" t="n">
        <v>3988</v>
      </c>
      <c r="B3990" s="0" t="n">
        <v>6</v>
      </c>
      <c r="C3990" s="0" t="n">
        <v>167</v>
      </c>
      <c r="D3990" s="0" t="n">
        <v>3</v>
      </c>
      <c r="E3990" s="0" t="n">
        <v>0</v>
      </c>
      <c r="F3990" s="0" t="n">
        <v>0</v>
      </c>
      <c r="G3990" s="0" t="n">
        <v>0.0881</v>
      </c>
      <c r="H3990" s="0" t="n">
        <v>159200</v>
      </c>
    </row>
    <row r="3991" customFormat="false" ht="15" hidden="false" customHeight="false" outlineLevel="0" collapsed="false">
      <c r="A3991" s="0" t="n">
        <v>3989</v>
      </c>
      <c r="B3991" s="0" t="n">
        <v>6</v>
      </c>
      <c r="C3991" s="0" t="n">
        <v>167</v>
      </c>
      <c r="D3991" s="0" t="n">
        <v>4</v>
      </c>
      <c r="E3991" s="0" t="n">
        <v>0</v>
      </c>
      <c r="F3991" s="0" t="n">
        <v>0</v>
      </c>
      <c r="G3991" s="0" t="n">
        <v>0.128303</v>
      </c>
      <c r="H3991" s="0" t="n">
        <v>159200</v>
      </c>
    </row>
    <row r="3992" customFormat="false" ht="15" hidden="false" customHeight="false" outlineLevel="0" collapsed="false">
      <c r="A3992" s="0" t="n">
        <v>3990</v>
      </c>
      <c r="B3992" s="0" t="n">
        <v>6</v>
      </c>
      <c r="C3992" s="0" t="n">
        <v>167</v>
      </c>
      <c r="D3992" s="0" t="n">
        <v>5</v>
      </c>
      <c r="E3992" s="0" t="n">
        <v>0</v>
      </c>
      <c r="F3992" s="0" t="n">
        <v>0</v>
      </c>
      <c r="G3992" s="0" t="n">
        <v>0.128778</v>
      </c>
      <c r="H3992" s="0" t="n">
        <v>159200</v>
      </c>
    </row>
    <row r="3993" customFormat="false" ht="15" hidden="false" customHeight="false" outlineLevel="0" collapsed="false">
      <c r="A3993" s="0" t="n">
        <v>3991</v>
      </c>
      <c r="B3993" s="0" t="n">
        <v>6</v>
      </c>
      <c r="C3993" s="0" t="n">
        <v>167</v>
      </c>
      <c r="D3993" s="0" t="n">
        <v>6</v>
      </c>
      <c r="E3993" s="0" t="n">
        <v>0</v>
      </c>
      <c r="F3993" s="0" t="n">
        <v>0.109624</v>
      </c>
      <c r="G3993" s="0" t="n">
        <v>0.092496</v>
      </c>
      <c r="H3993" s="0" t="n">
        <v>159200</v>
      </c>
    </row>
    <row r="3994" customFormat="false" ht="15" hidden="false" customHeight="false" outlineLevel="0" collapsed="false">
      <c r="A3994" s="0" t="n">
        <v>3992</v>
      </c>
      <c r="B3994" s="0" t="n">
        <v>6</v>
      </c>
      <c r="C3994" s="0" t="n">
        <v>167</v>
      </c>
      <c r="D3994" s="0" t="n">
        <v>7</v>
      </c>
      <c r="E3994" s="0" t="n">
        <v>1</v>
      </c>
      <c r="F3994" s="0" t="n">
        <v>0.317468</v>
      </c>
      <c r="G3994" s="0" t="n">
        <v>0.154622</v>
      </c>
      <c r="H3994" s="0" t="n">
        <v>159000</v>
      </c>
    </row>
    <row r="3995" customFormat="false" ht="15" hidden="false" customHeight="false" outlineLevel="0" collapsed="false">
      <c r="A3995" s="0" t="n">
        <v>3993</v>
      </c>
      <c r="B3995" s="0" t="n">
        <v>6</v>
      </c>
      <c r="C3995" s="0" t="n">
        <v>167</v>
      </c>
      <c r="D3995" s="0" t="n">
        <v>8</v>
      </c>
      <c r="E3995" s="0" t="n">
        <v>1</v>
      </c>
      <c r="F3995" s="0" t="n">
        <v>0.544845</v>
      </c>
      <c r="G3995" s="0" t="n">
        <v>0.101712</v>
      </c>
      <c r="H3995" s="0" t="n">
        <v>158800</v>
      </c>
    </row>
    <row r="3996" customFormat="false" ht="15" hidden="false" customHeight="false" outlineLevel="0" collapsed="false">
      <c r="A3996" s="0" t="n">
        <v>3994</v>
      </c>
      <c r="B3996" s="0" t="n">
        <v>6</v>
      </c>
      <c r="C3996" s="0" t="n">
        <v>167</v>
      </c>
      <c r="D3996" s="0" t="n">
        <v>9</v>
      </c>
      <c r="E3996" s="0" t="n">
        <v>0</v>
      </c>
      <c r="F3996" s="0" t="n">
        <v>0.757626</v>
      </c>
      <c r="G3996" s="0" t="n">
        <v>0.095016</v>
      </c>
      <c r="H3996" s="0" t="n">
        <v>158800</v>
      </c>
    </row>
    <row r="3997" customFormat="false" ht="15" hidden="false" customHeight="false" outlineLevel="0" collapsed="false">
      <c r="A3997" s="0" t="n">
        <v>3995</v>
      </c>
      <c r="B3997" s="0" t="n">
        <v>6</v>
      </c>
      <c r="C3997" s="0" t="n">
        <v>167</v>
      </c>
      <c r="D3997" s="0" t="n">
        <v>10</v>
      </c>
      <c r="E3997" s="0" t="n">
        <v>0</v>
      </c>
      <c r="F3997" s="0" t="n">
        <v>0.929539</v>
      </c>
      <c r="G3997" s="0" t="n">
        <v>0.145494</v>
      </c>
      <c r="H3997" s="0" t="n">
        <v>158800</v>
      </c>
    </row>
    <row r="3998" customFormat="false" ht="15" hidden="false" customHeight="false" outlineLevel="0" collapsed="false">
      <c r="A3998" s="0" t="n">
        <v>3996</v>
      </c>
      <c r="B3998" s="0" t="n">
        <v>6</v>
      </c>
      <c r="C3998" s="0" t="n">
        <v>167</v>
      </c>
      <c r="D3998" s="0" t="n">
        <v>11</v>
      </c>
      <c r="E3998" s="0" t="n">
        <v>0</v>
      </c>
      <c r="F3998" s="0" t="n">
        <v>1</v>
      </c>
      <c r="G3998" s="0" t="n">
        <v>0.249114</v>
      </c>
      <c r="H3998" s="0" t="n">
        <v>158800</v>
      </c>
    </row>
    <row r="3999" customFormat="false" ht="15" hidden="false" customHeight="false" outlineLevel="0" collapsed="false">
      <c r="A3999" s="0" t="n">
        <v>3997</v>
      </c>
      <c r="B3999" s="0" t="n">
        <v>6</v>
      </c>
      <c r="C3999" s="0" t="n">
        <v>167</v>
      </c>
      <c r="D3999" s="0" t="n">
        <v>12</v>
      </c>
      <c r="E3999" s="0" t="n">
        <v>0</v>
      </c>
      <c r="F3999" s="0" t="n">
        <v>1</v>
      </c>
      <c r="G3999" s="0" t="n">
        <v>0.209529</v>
      </c>
      <c r="H3999" s="0" t="n">
        <v>158800</v>
      </c>
    </row>
    <row r="4000" customFormat="false" ht="15" hidden="false" customHeight="false" outlineLevel="0" collapsed="false">
      <c r="A4000" s="0" t="n">
        <v>3998</v>
      </c>
      <c r="B4000" s="0" t="n">
        <v>6</v>
      </c>
      <c r="C4000" s="0" t="n">
        <v>167</v>
      </c>
      <c r="D4000" s="0" t="n">
        <v>13</v>
      </c>
      <c r="E4000" s="0" t="n">
        <v>0</v>
      </c>
      <c r="F4000" s="0" t="n">
        <v>1</v>
      </c>
      <c r="G4000" s="0" t="n">
        <v>0.201353</v>
      </c>
      <c r="H4000" s="0" t="n">
        <v>158800</v>
      </c>
    </row>
    <row r="4001" customFormat="false" ht="15" hidden="false" customHeight="false" outlineLevel="0" collapsed="false">
      <c r="A4001" s="0" t="n">
        <v>3999</v>
      </c>
      <c r="B4001" s="0" t="n">
        <v>6</v>
      </c>
      <c r="C4001" s="0" t="n">
        <v>167</v>
      </c>
      <c r="D4001" s="0" t="n">
        <v>14</v>
      </c>
      <c r="E4001" s="0" t="n">
        <v>0</v>
      </c>
      <c r="F4001" s="0" t="n">
        <v>0.929539</v>
      </c>
      <c r="G4001" s="0" t="n">
        <v>0.226076</v>
      </c>
      <c r="H4001" s="0" t="n">
        <v>158800</v>
      </c>
    </row>
    <row r="4002" customFormat="false" ht="15" hidden="false" customHeight="false" outlineLevel="0" collapsed="false">
      <c r="A4002" s="0" t="n">
        <v>4000</v>
      </c>
      <c r="B4002" s="0" t="n">
        <v>6</v>
      </c>
      <c r="C4002" s="0" t="n">
        <v>167</v>
      </c>
      <c r="D4002" s="0" t="n">
        <v>15</v>
      </c>
      <c r="E4002" s="0" t="n">
        <v>0</v>
      </c>
      <c r="F4002" s="0" t="n">
        <v>0.757626</v>
      </c>
      <c r="G4002" s="0" t="n">
        <v>0.252886</v>
      </c>
      <c r="H4002" s="0" t="n">
        <v>158800</v>
      </c>
    </row>
    <row r="4003" customFormat="false" ht="15" hidden="false" customHeight="false" outlineLevel="0" collapsed="false">
      <c r="A4003" s="0" t="n">
        <v>4001</v>
      </c>
      <c r="B4003" s="0" t="n">
        <v>6</v>
      </c>
      <c r="C4003" s="0" t="n">
        <v>167</v>
      </c>
      <c r="D4003" s="0" t="n">
        <v>16</v>
      </c>
      <c r="E4003" s="0" t="n">
        <v>0</v>
      </c>
      <c r="F4003" s="0" t="n">
        <v>0.544845</v>
      </c>
      <c r="G4003" s="0" t="n">
        <v>0.293134</v>
      </c>
      <c r="H4003" s="0" t="n">
        <v>158800</v>
      </c>
    </row>
    <row r="4004" customFormat="false" ht="15" hidden="false" customHeight="false" outlineLevel="0" collapsed="false">
      <c r="A4004" s="0" t="n">
        <v>4002</v>
      </c>
      <c r="B4004" s="0" t="n">
        <v>6</v>
      </c>
      <c r="C4004" s="0" t="n">
        <v>167</v>
      </c>
      <c r="D4004" s="0" t="n">
        <v>17</v>
      </c>
      <c r="E4004" s="0" t="n">
        <v>0</v>
      </c>
      <c r="F4004" s="0" t="n">
        <v>0.317468</v>
      </c>
      <c r="G4004" s="0" t="n">
        <v>0.213202</v>
      </c>
      <c r="H4004" s="0" t="n">
        <v>158800</v>
      </c>
    </row>
    <row r="4005" customFormat="false" ht="15" hidden="false" customHeight="false" outlineLevel="0" collapsed="false">
      <c r="A4005" s="0" t="n">
        <v>4003</v>
      </c>
      <c r="B4005" s="0" t="n">
        <v>6</v>
      </c>
      <c r="C4005" s="0" t="n">
        <v>167</v>
      </c>
      <c r="D4005" s="0" t="n">
        <v>18</v>
      </c>
      <c r="E4005" s="0" t="n">
        <v>0</v>
      </c>
      <c r="F4005" s="0" t="n">
        <v>0.109624</v>
      </c>
      <c r="G4005" s="0" t="n">
        <v>0.150496</v>
      </c>
      <c r="H4005" s="0" t="n">
        <v>158800</v>
      </c>
    </row>
    <row r="4006" customFormat="false" ht="15" hidden="false" customHeight="false" outlineLevel="0" collapsed="false">
      <c r="A4006" s="0" t="n">
        <v>4004</v>
      </c>
      <c r="B4006" s="0" t="n">
        <v>6</v>
      </c>
      <c r="C4006" s="0" t="n">
        <v>167</v>
      </c>
      <c r="D4006" s="0" t="n">
        <v>19</v>
      </c>
      <c r="E4006" s="0" t="n">
        <v>1</v>
      </c>
      <c r="F4006" s="0" t="n">
        <v>0</v>
      </c>
      <c r="G4006" s="0" t="n">
        <v>0.175161</v>
      </c>
      <c r="H4006" s="0" t="n">
        <v>158600</v>
      </c>
    </row>
    <row r="4007" customFormat="false" ht="15" hidden="false" customHeight="false" outlineLevel="0" collapsed="false">
      <c r="A4007" s="0" t="n">
        <v>4005</v>
      </c>
      <c r="B4007" s="0" t="n">
        <v>6</v>
      </c>
      <c r="C4007" s="0" t="n">
        <v>167</v>
      </c>
      <c r="D4007" s="0" t="n">
        <v>20</v>
      </c>
      <c r="E4007" s="0" t="n">
        <v>1</v>
      </c>
      <c r="F4007" s="0" t="n">
        <v>0</v>
      </c>
      <c r="G4007" s="0" t="n">
        <v>0.157906</v>
      </c>
      <c r="H4007" s="0" t="n">
        <v>158400</v>
      </c>
    </row>
    <row r="4008" customFormat="false" ht="15" hidden="false" customHeight="false" outlineLevel="0" collapsed="false">
      <c r="A4008" s="0" t="n">
        <v>4006</v>
      </c>
      <c r="B4008" s="0" t="n">
        <v>6</v>
      </c>
      <c r="C4008" s="0" t="n">
        <v>167</v>
      </c>
      <c r="D4008" s="0" t="n">
        <v>21</v>
      </c>
      <c r="E4008" s="0" t="n">
        <v>0</v>
      </c>
      <c r="F4008" s="0" t="n">
        <v>0</v>
      </c>
      <c r="G4008" s="0" t="n">
        <v>0.144668</v>
      </c>
      <c r="H4008" s="0" t="n">
        <v>158400</v>
      </c>
    </row>
    <row r="4009" customFormat="false" ht="15" hidden="false" customHeight="false" outlineLevel="0" collapsed="false">
      <c r="A4009" s="0" t="n">
        <v>4007</v>
      </c>
      <c r="B4009" s="0" t="n">
        <v>6</v>
      </c>
      <c r="C4009" s="0" t="n">
        <v>167</v>
      </c>
      <c r="D4009" s="0" t="n">
        <v>22</v>
      </c>
      <c r="E4009" s="0" t="n">
        <v>0</v>
      </c>
      <c r="F4009" s="0" t="n">
        <v>0</v>
      </c>
      <c r="G4009" s="0" t="n">
        <v>0.140847</v>
      </c>
      <c r="H4009" s="0" t="n">
        <v>158400</v>
      </c>
    </row>
    <row r="4010" customFormat="false" ht="15" hidden="false" customHeight="false" outlineLevel="0" collapsed="false">
      <c r="A4010" s="0" t="n">
        <v>4008</v>
      </c>
      <c r="B4010" s="0" t="n">
        <v>6</v>
      </c>
      <c r="C4010" s="0" t="n">
        <v>167</v>
      </c>
      <c r="D4010" s="0" t="n">
        <v>23</v>
      </c>
      <c r="E4010" s="0" t="n">
        <v>0</v>
      </c>
      <c r="F4010" s="0" t="n">
        <v>0</v>
      </c>
      <c r="G4010" s="0" t="n">
        <v>0.163779</v>
      </c>
      <c r="H4010" s="0" t="n">
        <v>158400</v>
      </c>
    </row>
    <row r="4011" customFormat="false" ht="15" hidden="false" customHeight="false" outlineLevel="0" collapsed="false">
      <c r="A4011" s="0" t="n">
        <v>4009</v>
      </c>
      <c r="B4011" s="0" t="n">
        <v>6</v>
      </c>
      <c r="C4011" s="0" t="n">
        <v>168</v>
      </c>
      <c r="D4011" s="0" t="n">
        <v>0</v>
      </c>
      <c r="E4011" s="0" t="n">
        <v>0</v>
      </c>
      <c r="F4011" s="0" t="n">
        <v>0</v>
      </c>
      <c r="G4011" s="0" t="n">
        <v>0.175794</v>
      </c>
      <c r="H4011" s="0" t="n">
        <v>158400</v>
      </c>
    </row>
    <row r="4012" customFormat="false" ht="15" hidden="false" customHeight="false" outlineLevel="0" collapsed="false">
      <c r="A4012" s="0" t="n">
        <v>4010</v>
      </c>
      <c r="B4012" s="0" t="n">
        <v>6</v>
      </c>
      <c r="C4012" s="0" t="n">
        <v>168</v>
      </c>
      <c r="D4012" s="0" t="n">
        <v>1</v>
      </c>
      <c r="E4012" s="0" t="n">
        <v>0</v>
      </c>
      <c r="F4012" s="0" t="n">
        <v>0</v>
      </c>
      <c r="G4012" s="0" t="n">
        <v>0.202105</v>
      </c>
      <c r="H4012" s="0" t="n">
        <v>158400</v>
      </c>
    </row>
    <row r="4013" customFormat="false" ht="15" hidden="false" customHeight="false" outlineLevel="0" collapsed="false">
      <c r="A4013" s="0" t="n">
        <v>4011</v>
      </c>
      <c r="B4013" s="0" t="n">
        <v>6</v>
      </c>
      <c r="C4013" s="0" t="n">
        <v>168</v>
      </c>
      <c r="D4013" s="0" t="n">
        <v>2</v>
      </c>
      <c r="E4013" s="0" t="n">
        <v>0</v>
      </c>
      <c r="F4013" s="0" t="n">
        <v>0</v>
      </c>
      <c r="G4013" s="0" t="n">
        <v>0.26244</v>
      </c>
      <c r="H4013" s="0" t="n">
        <v>158400</v>
      </c>
    </row>
    <row r="4014" customFormat="false" ht="15" hidden="false" customHeight="false" outlineLevel="0" collapsed="false">
      <c r="A4014" s="0" t="n">
        <v>4012</v>
      </c>
      <c r="B4014" s="0" t="n">
        <v>6</v>
      </c>
      <c r="C4014" s="0" t="n">
        <v>168</v>
      </c>
      <c r="D4014" s="0" t="n">
        <v>3</v>
      </c>
      <c r="E4014" s="0" t="n">
        <v>0</v>
      </c>
      <c r="F4014" s="0" t="n">
        <v>0</v>
      </c>
      <c r="G4014" s="0" t="n">
        <v>0.267325</v>
      </c>
      <c r="H4014" s="0" t="n">
        <v>158400</v>
      </c>
    </row>
    <row r="4015" customFormat="false" ht="15" hidden="false" customHeight="false" outlineLevel="0" collapsed="false">
      <c r="A4015" s="0" t="n">
        <v>4013</v>
      </c>
      <c r="B4015" s="0" t="n">
        <v>6</v>
      </c>
      <c r="C4015" s="0" t="n">
        <v>168</v>
      </c>
      <c r="D4015" s="0" t="n">
        <v>4</v>
      </c>
      <c r="E4015" s="0" t="n">
        <v>0</v>
      </c>
      <c r="F4015" s="0" t="n">
        <v>0</v>
      </c>
      <c r="G4015" s="0" t="n">
        <v>0.337437</v>
      </c>
      <c r="H4015" s="0" t="n">
        <v>158400</v>
      </c>
    </row>
    <row r="4016" customFormat="false" ht="15" hidden="false" customHeight="false" outlineLevel="0" collapsed="false">
      <c r="A4016" s="0" t="n">
        <v>4014</v>
      </c>
      <c r="B4016" s="0" t="n">
        <v>6</v>
      </c>
      <c r="C4016" s="0" t="n">
        <v>168</v>
      </c>
      <c r="D4016" s="0" t="n">
        <v>5</v>
      </c>
      <c r="E4016" s="0" t="n">
        <v>0</v>
      </c>
      <c r="F4016" s="0" t="n">
        <v>0</v>
      </c>
      <c r="G4016" s="0" t="n">
        <v>0.394658</v>
      </c>
      <c r="H4016" s="0" t="n">
        <v>158400</v>
      </c>
    </row>
    <row r="4017" customFormat="false" ht="15" hidden="false" customHeight="false" outlineLevel="0" collapsed="false">
      <c r="A4017" s="0" t="n">
        <v>4015</v>
      </c>
      <c r="B4017" s="0" t="n">
        <v>6</v>
      </c>
      <c r="C4017" s="0" t="n">
        <v>168</v>
      </c>
      <c r="D4017" s="0" t="n">
        <v>6</v>
      </c>
      <c r="E4017" s="0" t="n">
        <v>0</v>
      </c>
      <c r="F4017" s="0" t="n">
        <v>0.113114</v>
      </c>
      <c r="G4017" s="0" t="n">
        <v>0.304749</v>
      </c>
      <c r="H4017" s="0" t="n">
        <v>158400</v>
      </c>
    </row>
    <row r="4018" customFormat="false" ht="15" hidden="false" customHeight="false" outlineLevel="0" collapsed="false">
      <c r="A4018" s="0" t="n">
        <v>4016</v>
      </c>
      <c r="B4018" s="0" t="n">
        <v>6</v>
      </c>
      <c r="C4018" s="0" t="n">
        <v>168</v>
      </c>
      <c r="D4018" s="0" t="n">
        <v>7</v>
      </c>
      <c r="E4018" s="0" t="n">
        <v>1</v>
      </c>
      <c r="F4018" s="0" t="n">
        <v>0.327575</v>
      </c>
      <c r="G4018" s="0" t="n">
        <v>0.265078</v>
      </c>
      <c r="H4018" s="0" t="n">
        <v>158200</v>
      </c>
    </row>
    <row r="4019" customFormat="false" ht="15" hidden="false" customHeight="false" outlineLevel="0" collapsed="false">
      <c r="A4019" s="0" t="n">
        <v>4017</v>
      </c>
      <c r="B4019" s="0" t="n">
        <v>6</v>
      </c>
      <c r="C4019" s="0" t="n">
        <v>168</v>
      </c>
      <c r="D4019" s="0" t="n">
        <v>8</v>
      </c>
      <c r="E4019" s="0" t="n">
        <v>1</v>
      </c>
      <c r="F4019" s="0" t="n">
        <v>0.562191</v>
      </c>
      <c r="G4019" s="0" t="n">
        <v>0.394251</v>
      </c>
      <c r="H4019" s="0" t="n">
        <v>158000</v>
      </c>
    </row>
    <row r="4020" customFormat="false" ht="15" hidden="false" customHeight="false" outlineLevel="0" collapsed="false">
      <c r="A4020" s="0" t="n">
        <v>4018</v>
      </c>
      <c r="B4020" s="0" t="n">
        <v>6</v>
      </c>
      <c r="C4020" s="0" t="n">
        <v>168</v>
      </c>
      <c r="D4020" s="0" t="n">
        <v>9</v>
      </c>
      <c r="E4020" s="0" t="n">
        <v>0</v>
      </c>
      <c r="F4020" s="0" t="n">
        <v>0.781747</v>
      </c>
      <c r="G4020" s="0" t="n">
        <v>0.333248</v>
      </c>
      <c r="H4020" s="0" t="n">
        <v>158000</v>
      </c>
    </row>
    <row r="4021" customFormat="false" ht="15" hidden="false" customHeight="false" outlineLevel="0" collapsed="false">
      <c r="A4021" s="0" t="n">
        <v>4019</v>
      </c>
      <c r="B4021" s="0" t="n">
        <v>6</v>
      </c>
      <c r="C4021" s="0" t="n">
        <v>168</v>
      </c>
      <c r="D4021" s="0" t="n">
        <v>10</v>
      </c>
      <c r="E4021" s="0" t="n">
        <v>0</v>
      </c>
      <c r="F4021" s="0" t="n">
        <v>0.959134</v>
      </c>
      <c r="G4021" s="0" t="n">
        <v>0.267998</v>
      </c>
      <c r="H4021" s="0" t="n">
        <v>158000</v>
      </c>
    </row>
    <row r="4022" customFormat="false" ht="15" hidden="false" customHeight="false" outlineLevel="0" collapsed="false">
      <c r="A4022" s="0" t="n">
        <v>4020</v>
      </c>
      <c r="B4022" s="0" t="n">
        <v>6</v>
      </c>
      <c r="C4022" s="0" t="n">
        <v>168</v>
      </c>
      <c r="D4022" s="0" t="n">
        <v>11</v>
      </c>
      <c r="E4022" s="0" t="n">
        <v>0</v>
      </c>
      <c r="F4022" s="0" t="n">
        <v>1</v>
      </c>
      <c r="G4022" s="0" t="n">
        <v>0.371909</v>
      </c>
      <c r="H4022" s="0" t="n">
        <v>158000</v>
      </c>
    </row>
    <row r="4023" customFormat="false" ht="15" hidden="false" customHeight="false" outlineLevel="0" collapsed="false">
      <c r="A4023" s="0" t="n">
        <v>4021</v>
      </c>
      <c r="B4023" s="0" t="n">
        <v>6</v>
      </c>
      <c r="C4023" s="0" t="n">
        <v>168</v>
      </c>
      <c r="D4023" s="0" t="n">
        <v>12</v>
      </c>
      <c r="E4023" s="0" t="n">
        <v>0</v>
      </c>
      <c r="F4023" s="0" t="n">
        <v>1</v>
      </c>
      <c r="G4023" s="0" t="n">
        <v>0.489271</v>
      </c>
      <c r="H4023" s="0" t="n">
        <v>158000</v>
      </c>
    </row>
    <row r="4024" customFormat="false" ht="15" hidden="false" customHeight="false" outlineLevel="0" collapsed="false">
      <c r="A4024" s="0" t="n">
        <v>4022</v>
      </c>
      <c r="B4024" s="0" t="n">
        <v>6</v>
      </c>
      <c r="C4024" s="0" t="n">
        <v>168</v>
      </c>
      <c r="D4024" s="0" t="n">
        <v>13</v>
      </c>
      <c r="E4024" s="0" t="n">
        <v>0</v>
      </c>
      <c r="F4024" s="0" t="n">
        <v>1</v>
      </c>
      <c r="G4024" s="0" t="n">
        <v>0.534695</v>
      </c>
      <c r="H4024" s="0" t="n">
        <v>158000</v>
      </c>
    </row>
    <row r="4025" customFormat="false" ht="15" hidden="false" customHeight="false" outlineLevel="0" collapsed="false">
      <c r="A4025" s="0" t="n">
        <v>4023</v>
      </c>
      <c r="B4025" s="0" t="n">
        <v>6</v>
      </c>
      <c r="C4025" s="0" t="n">
        <v>168</v>
      </c>
      <c r="D4025" s="0" t="n">
        <v>14</v>
      </c>
      <c r="E4025" s="0" t="n">
        <v>0</v>
      </c>
      <c r="F4025" s="0" t="n">
        <v>0.959134</v>
      </c>
      <c r="G4025" s="0" t="n">
        <v>0.393249</v>
      </c>
      <c r="H4025" s="0" t="n">
        <v>158000</v>
      </c>
    </row>
    <row r="4026" customFormat="false" ht="15" hidden="false" customHeight="false" outlineLevel="0" collapsed="false">
      <c r="A4026" s="0" t="n">
        <v>4024</v>
      </c>
      <c r="B4026" s="0" t="n">
        <v>6</v>
      </c>
      <c r="C4026" s="0" t="n">
        <v>168</v>
      </c>
      <c r="D4026" s="0" t="n">
        <v>15</v>
      </c>
      <c r="E4026" s="0" t="n">
        <v>0</v>
      </c>
      <c r="F4026" s="0" t="n">
        <v>0.781747</v>
      </c>
      <c r="G4026" s="0" t="n">
        <v>0.372178</v>
      </c>
      <c r="H4026" s="0" t="n">
        <v>158000</v>
      </c>
    </row>
    <row r="4027" customFormat="false" ht="15" hidden="false" customHeight="false" outlineLevel="0" collapsed="false">
      <c r="A4027" s="0" t="n">
        <v>4025</v>
      </c>
      <c r="B4027" s="0" t="n">
        <v>6</v>
      </c>
      <c r="C4027" s="0" t="n">
        <v>168</v>
      </c>
      <c r="D4027" s="0" t="n">
        <v>16</v>
      </c>
      <c r="E4027" s="0" t="n">
        <v>0</v>
      </c>
      <c r="F4027" s="0" t="n">
        <v>0.562191</v>
      </c>
      <c r="G4027" s="0" t="n">
        <v>0.34459</v>
      </c>
      <c r="H4027" s="0" t="n">
        <v>158000</v>
      </c>
    </row>
    <row r="4028" customFormat="false" ht="15" hidden="false" customHeight="false" outlineLevel="0" collapsed="false">
      <c r="A4028" s="0" t="n">
        <v>4026</v>
      </c>
      <c r="B4028" s="0" t="n">
        <v>6</v>
      </c>
      <c r="C4028" s="0" t="n">
        <v>168</v>
      </c>
      <c r="D4028" s="0" t="n">
        <v>17</v>
      </c>
      <c r="E4028" s="0" t="n">
        <v>0</v>
      </c>
      <c r="F4028" s="0" t="n">
        <v>0.327575</v>
      </c>
      <c r="G4028" s="0" t="n">
        <v>0.257639</v>
      </c>
      <c r="H4028" s="0" t="n">
        <v>158000</v>
      </c>
    </row>
    <row r="4029" customFormat="false" ht="15" hidden="false" customHeight="false" outlineLevel="0" collapsed="false">
      <c r="A4029" s="0" t="n">
        <v>4027</v>
      </c>
      <c r="B4029" s="0" t="n">
        <v>6</v>
      </c>
      <c r="C4029" s="0" t="n">
        <v>168</v>
      </c>
      <c r="D4029" s="0" t="n">
        <v>18</v>
      </c>
      <c r="E4029" s="0" t="n">
        <v>0</v>
      </c>
      <c r="F4029" s="0" t="n">
        <v>0.113114</v>
      </c>
      <c r="G4029" s="0" t="n">
        <v>0.298624</v>
      </c>
      <c r="H4029" s="0" t="n">
        <v>158000</v>
      </c>
    </row>
    <row r="4030" customFormat="false" ht="15" hidden="false" customHeight="false" outlineLevel="0" collapsed="false">
      <c r="A4030" s="0" t="n">
        <v>4028</v>
      </c>
      <c r="B4030" s="0" t="n">
        <v>6</v>
      </c>
      <c r="C4030" s="0" t="n">
        <v>168</v>
      </c>
      <c r="D4030" s="0" t="n">
        <v>19</v>
      </c>
      <c r="E4030" s="0" t="n">
        <v>1</v>
      </c>
      <c r="F4030" s="0" t="n">
        <v>0</v>
      </c>
      <c r="G4030" s="0" t="n">
        <v>0.334726</v>
      </c>
      <c r="H4030" s="0" t="n">
        <v>157800</v>
      </c>
    </row>
    <row r="4031" customFormat="false" ht="15" hidden="false" customHeight="false" outlineLevel="0" collapsed="false">
      <c r="A4031" s="0" t="n">
        <v>4029</v>
      </c>
      <c r="B4031" s="0" t="n">
        <v>6</v>
      </c>
      <c r="C4031" s="0" t="n">
        <v>168</v>
      </c>
      <c r="D4031" s="0" t="n">
        <v>20</v>
      </c>
      <c r="E4031" s="0" t="n">
        <v>1</v>
      </c>
      <c r="F4031" s="0" t="n">
        <v>0</v>
      </c>
      <c r="G4031" s="0" t="n">
        <v>0.255024</v>
      </c>
      <c r="H4031" s="0" t="n">
        <v>157600</v>
      </c>
    </row>
    <row r="4032" customFormat="false" ht="15" hidden="false" customHeight="false" outlineLevel="0" collapsed="false">
      <c r="A4032" s="0" t="n">
        <v>4030</v>
      </c>
      <c r="B4032" s="0" t="n">
        <v>6</v>
      </c>
      <c r="C4032" s="0" t="n">
        <v>168</v>
      </c>
      <c r="D4032" s="0" t="n">
        <v>21</v>
      </c>
      <c r="E4032" s="0" t="n">
        <v>0</v>
      </c>
      <c r="F4032" s="0" t="n">
        <v>0</v>
      </c>
      <c r="G4032" s="0" t="n">
        <v>0.310925</v>
      </c>
      <c r="H4032" s="0" t="n">
        <v>157600</v>
      </c>
    </row>
    <row r="4033" customFormat="false" ht="15" hidden="false" customHeight="false" outlineLevel="0" collapsed="false">
      <c r="A4033" s="0" t="n">
        <v>4031</v>
      </c>
      <c r="B4033" s="0" t="n">
        <v>6</v>
      </c>
      <c r="C4033" s="0" t="n">
        <v>168</v>
      </c>
      <c r="D4033" s="0" t="n">
        <v>22</v>
      </c>
      <c r="E4033" s="0" t="n">
        <v>0</v>
      </c>
      <c r="F4033" s="0" t="n">
        <v>0</v>
      </c>
      <c r="G4033" s="0" t="n">
        <v>0.315825</v>
      </c>
      <c r="H4033" s="0" t="n">
        <v>157600</v>
      </c>
    </row>
    <row r="4034" customFormat="false" ht="15" hidden="false" customHeight="false" outlineLevel="0" collapsed="false">
      <c r="A4034" s="0" t="n">
        <v>4032</v>
      </c>
      <c r="B4034" s="0" t="n">
        <v>6</v>
      </c>
      <c r="C4034" s="0" t="n">
        <v>168</v>
      </c>
      <c r="D4034" s="0" t="n">
        <v>23</v>
      </c>
      <c r="E4034" s="0" t="n">
        <v>0</v>
      </c>
      <c r="F4034" s="0" t="n">
        <v>0</v>
      </c>
      <c r="G4034" s="0" t="n">
        <v>0.387396</v>
      </c>
      <c r="H4034" s="0" t="n">
        <v>157600</v>
      </c>
    </row>
    <row r="4035" customFormat="false" ht="15" hidden="false" customHeight="false" outlineLevel="0" collapsed="false">
      <c r="A4035" s="0" t="n">
        <v>4033</v>
      </c>
      <c r="B4035" s="0" t="n">
        <v>6</v>
      </c>
      <c r="C4035" s="0" t="n">
        <v>169</v>
      </c>
      <c r="D4035" s="0" t="n">
        <v>0</v>
      </c>
      <c r="E4035" s="0" t="n">
        <v>0</v>
      </c>
      <c r="F4035" s="0" t="n">
        <v>0</v>
      </c>
      <c r="G4035" s="0" t="n">
        <v>0.336844</v>
      </c>
      <c r="H4035" s="0" t="n">
        <v>157600</v>
      </c>
    </row>
    <row r="4036" customFormat="false" ht="15" hidden="false" customHeight="false" outlineLevel="0" collapsed="false">
      <c r="A4036" s="0" t="n">
        <v>4034</v>
      </c>
      <c r="B4036" s="0" t="n">
        <v>6</v>
      </c>
      <c r="C4036" s="0" t="n">
        <v>169</v>
      </c>
      <c r="D4036" s="0" t="n">
        <v>1</v>
      </c>
      <c r="E4036" s="0" t="n">
        <v>0</v>
      </c>
      <c r="F4036" s="0" t="n">
        <v>0</v>
      </c>
      <c r="G4036" s="0" t="n">
        <v>0.349305</v>
      </c>
      <c r="H4036" s="0" t="n">
        <v>157600</v>
      </c>
    </row>
    <row r="4037" customFormat="false" ht="15" hidden="false" customHeight="false" outlineLevel="0" collapsed="false">
      <c r="A4037" s="0" t="n">
        <v>4035</v>
      </c>
      <c r="B4037" s="0" t="n">
        <v>6</v>
      </c>
      <c r="C4037" s="0" t="n">
        <v>169</v>
      </c>
      <c r="D4037" s="0" t="n">
        <v>2</v>
      </c>
      <c r="E4037" s="0" t="n">
        <v>0</v>
      </c>
      <c r="F4037" s="0" t="n">
        <v>0</v>
      </c>
      <c r="G4037" s="0" t="n">
        <v>0.255916</v>
      </c>
      <c r="H4037" s="0" t="n">
        <v>157600</v>
      </c>
    </row>
    <row r="4038" customFormat="false" ht="15" hidden="false" customHeight="false" outlineLevel="0" collapsed="false">
      <c r="A4038" s="0" t="n">
        <v>4036</v>
      </c>
      <c r="B4038" s="0" t="n">
        <v>6</v>
      </c>
      <c r="C4038" s="0" t="n">
        <v>169</v>
      </c>
      <c r="D4038" s="0" t="n">
        <v>3</v>
      </c>
      <c r="E4038" s="0" t="n">
        <v>0</v>
      </c>
      <c r="F4038" s="0" t="n">
        <v>0</v>
      </c>
      <c r="G4038" s="0" t="n">
        <v>0.328364</v>
      </c>
      <c r="H4038" s="0" t="n">
        <v>157600</v>
      </c>
    </row>
    <row r="4039" customFormat="false" ht="15" hidden="false" customHeight="false" outlineLevel="0" collapsed="false">
      <c r="A4039" s="0" t="n">
        <v>4037</v>
      </c>
      <c r="B4039" s="0" t="n">
        <v>6</v>
      </c>
      <c r="C4039" s="0" t="n">
        <v>169</v>
      </c>
      <c r="D4039" s="0" t="n">
        <v>4</v>
      </c>
      <c r="E4039" s="0" t="n">
        <v>0</v>
      </c>
      <c r="F4039" s="0" t="n">
        <v>0</v>
      </c>
      <c r="G4039" s="0" t="n">
        <v>0.465951</v>
      </c>
      <c r="H4039" s="0" t="n">
        <v>157600</v>
      </c>
    </row>
    <row r="4040" customFormat="false" ht="15" hidden="false" customHeight="false" outlineLevel="0" collapsed="false">
      <c r="A4040" s="0" t="n">
        <v>4038</v>
      </c>
      <c r="B4040" s="0" t="n">
        <v>6</v>
      </c>
      <c r="C4040" s="0" t="n">
        <v>169</v>
      </c>
      <c r="D4040" s="0" t="n">
        <v>5</v>
      </c>
      <c r="E4040" s="0" t="n">
        <v>0</v>
      </c>
      <c r="F4040" s="0" t="n">
        <v>0</v>
      </c>
      <c r="G4040" s="0" t="n">
        <v>0.542514</v>
      </c>
      <c r="H4040" s="0" t="n">
        <v>157600</v>
      </c>
    </row>
    <row r="4041" customFormat="false" ht="15" hidden="false" customHeight="false" outlineLevel="0" collapsed="false">
      <c r="A4041" s="0" t="n">
        <v>4039</v>
      </c>
      <c r="B4041" s="0" t="n">
        <v>6</v>
      </c>
      <c r="C4041" s="0" t="n">
        <v>169</v>
      </c>
      <c r="D4041" s="0" t="n">
        <v>6</v>
      </c>
      <c r="E4041" s="0" t="n">
        <v>0</v>
      </c>
      <c r="F4041" s="0" t="n">
        <v>0.116783</v>
      </c>
      <c r="G4041" s="0" t="n">
        <v>0.527342</v>
      </c>
      <c r="H4041" s="0" t="n">
        <v>157600</v>
      </c>
    </row>
    <row r="4042" customFormat="false" ht="15" hidden="false" customHeight="false" outlineLevel="0" collapsed="false">
      <c r="A4042" s="0" t="n">
        <v>4040</v>
      </c>
      <c r="B4042" s="0" t="n">
        <v>6</v>
      </c>
      <c r="C4042" s="0" t="n">
        <v>169</v>
      </c>
      <c r="D4042" s="0" t="n">
        <v>7</v>
      </c>
      <c r="E4042" s="0" t="n">
        <v>1</v>
      </c>
      <c r="F4042" s="0" t="n">
        <v>0.338201</v>
      </c>
      <c r="G4042" s="0" t="n">
        <v>0.623299</v>
      </c>
      <c r="H4042" s="0" t="n">
        <v>157400</v>
      </c>
    </row>
    <row r="4043" customFormat="false" ht="15" hidden="false" customHeight="false" outlineLevel="0" collapsed="false">
      <c r="A4043" s="0" t="n">
        <v>4041</v>
      </c>
      <c r="B4043" s="0" t="n">
        <v>6</v>
      </c>
      <c r="C4043" s="0" t="n">
        <v>169</v>
      </c>
      <c r="D4043" s="0" t="n">
        <v>8</v>
      </c>
      <c r="E4043" s="0" t="n">
        <v>1</v>
      </c>
      <c r="F4043" s="0" t="n">
        <v>0.580426</v>
      </c>
      <c r="G4043" s="0" t="n">
        <v>0.610649</v>
      </c>
      <c r="H4043" s="0" t="n">
        <v>157200</v>
      </c>
    </row>
    <row r="4044" customFormat="false" ht="15" hidden="false" customHeight="false" outlineLevel="0" collapsed="false">
      <c r="A4044" s="0" t="n">
        <v>4042</v>
      </c>
      <c r="B4044" s="0" t="n">
        <v>6</v>
      </c>
      <c r="C4044" s="0" t="n">
        <v>169</v>
      </c>
      <c r="D4044" s="0" t="n">
        <v>9</v>
      </c>
      <c r="E4044" s="0" t="n">
        <v>0</v>
      </c>
      <c r="F4044" s="0" t="n">
        <v>0.807104</v>
      </c>
      <c r="G4044" s="0" t="n">
        <v>0.582193</v>
      </c>
      <c r="H4044" s="0" t="n">
        <v>157200</v>
      </c>
    </row>
    <row r="4045" customFormat="false" ht="15" hidden="false" customHeight="false" outlineLevel="0" collapsed="false">
      <c r="A4045" s="0" t="n">
        <v>4043</v>
      </c>
      <c r="B4045" s="0" t="n">
        <v>6</v>
      </c>
      <c r="C4045" s="0" t="n">
        <v>169</v>
      </c>
      <c r="D4045" s="0" t="n">
        <v>10</v>
      </c>
      <c r="E4045" s="0" t="n">
        <v>0</v>
      </c>
      <c r="F4045" s="0" t="n">
        <v>0.990244</v>
      </c>
      <c r="G4045" s="0" t="n">
        <v>0.927439</v>
      </c>
      <c r="H4045" s="0" t="n">
        <v>157200</v>
      </c>
    </row>
    <row r="4046" customFormat="false" ht="15" hidden="false" customHeight="false" outlineLevel="0" collapsed="false">
      <c r="A4046" s="0" t="n">
        <v>4044</v>
      </c>
      <c r="B4046" s="0" t="n">
        <v>6</v>
      </c>
      <c r="C4046" s="0" t="n">
        <v>169</v>
      </c>
      <c r="D4046" s="0" t="n">
        <v>11</v>
      </c>
      <c r="E4046" s="0" t="n">
        <v>0</v>
      </c>
      <c r="F4046" s="0" t="n">
        <v>1</v>
      </c>
      <c r="G4046" s="0" t="n">
        <v>0.929665</v>
      </c>
      <c r="H4046" s="0" t="n">
        <v>157200</v>
      </c>
    </row>
    <row r="4047" customFormat="false" ht="15" hidden="false" customHeight="false" outlineLevel="0" collapsed="false">
      <c r="A4047" s="0" t="n">
        <v>4045</v>
      </c>
      <c r="B4047" s="0" t="n">
        <v>6</v>
      </c>
      <c r="C4047" s="0" t="n">
        <v>169</v>
      </c>
      <c r="D4047" s="0" t="n">
        <v>12</v>
      </c>
      <c r="E4047" s="0" t="n">
        <v>0</v>
      </c>
      <c r="F4047" s="0" t="n">
        <v>1</v>
      </c>
      <c r="G4047" s="0" t="n">
        <v>1</v>
      </c>
      <c r="H4047" s="0" t="n">
        <v>157200</v>
      </c>
    </row>
    <row r="4048" customFormat="false" ht="15" hidden="false" customHeight="false" outlineLevel="0" collapsed="false">
      <c r="A4048" s="0" t="n">
        <v>4046</v>
      </c>
      <c r="B4048" s="0" t="n">
        <v>6</v>
      </c>
      <c r="C4048" s="0" t="n">
        <v>169</v>
      </c>
      <c r="D4048" s="0" t="n">
        <v>13</v>
      </c>
      <c r="E4048" s="0" t="n">
        <v>0</v>
      </c>
      <c r="F4048" s="0" t="n">
        <v>1</v>
      </c>
      <c r="G4048" s="0" t="n">
        <v>0.990393</v>
      </c>
      <c r="H4048" s="0" t="n">
        <v>157200</v>
      </c>
    </row>
    <row r="4049" customFormat="false" ht="15" hidden="false" customHeight="false" outlineLevel="0" collapsed="false">
      <c r="A4049" s="0" t="n">
        <v>4047</v>
      </c>
      <c r="B4049" s="0" t="n">
        <v>6</v>
      </c>
      <c r="C4049" s="0" t="n">
        <v>169</v>
      </c>
      <c r="D4049" s="0" t="n">
        <v>14</v>
      </c>
      <c r="E4049" s="0" t="n">
        <v>0</v>
      </c>
      <c r="F4049" s="0" t="n">
        <v>0.990244</v>
      </c>
      <c r="G4049" s="0" t="n">
        <v>0.706916</v>
      </c>
      <c r="H4049" s="0" t="n">
        <v>157200</v>
      </c>
    </row>
    <row r="4050" customFormat="false" ht="15" hidden="false" customHeight="false" outlineLevel="0" collapsed="false">
      <c r="A4050" s="0" t="n">
        <v>4048</v>
      </c>
      <c r="B4050" s="0" t="n">
        <v>6</v>
      </c>
      <c r="C4050" s="0" t="n">
        <v>169</v>
      </c>
      <c r="D4050" s="0" t="n">
        <v>15</v>
      </c>
      <c r="E4050" s="0" t="n">
        <v>0</v>
      </c>
      <c r="F4050" s="0" t="n">
        <v>0.807104</v>
      </c>
      <c r="G4050" s="0" t="n">
        <v>0.763036</v>
      </c>
      <c r="H4050" s="0" t="n">
        <v>157200</v>
      </c>
    </row>
    <row r="4051" customFormat="false" ht="15" hidden="false" customHeight="false" outlineLevel="0" collapsed="false">
      <c r="A4051" s="0" t="n">
        <v>4049</v>
      </c>
      <c r="B4051" s="0" t="n">
        <v>6</v>
      </c>
      <c r="C4051" s="0" t="n">
        <v>169</v>
      </c>
      <c r="D4051" s="0" t="n">
        <v>16</v>
      </c>
      <c r="E4051" s="0" t="n">
        <v>0</v>
      </c>
      <c r="F4051" s="0" t="n">
        <v>0.580426</v>
      </c>
      <c r="G4051" s="0" t="n">
        <v>0.605553</v>
      </c>
      <c r="H4051" s="0" t="n">
        <v>157200</v>
      </c>
    </row>
    <row r="4052" customFormat="false" ht="15" hidden="false" customHeight="false" outlineLevel="0" collapsed="false">
      <c r="A4052" s="0" t="n">
        <v>4050</v>
      </c>
      <c r="B4052" s="0" t="n">
        <v>6</v>
      </c>
      <c r="C4052" s="0" t="n">
        <v>169</v>
      </c>
      <c r="D4052" s="0" t="n">
        <v>17</v>
      </c>
      <c r="E4052" s="0" t="n">
        <v>0</v>
      </c>
      <c r="F4052" s="0" t="n">
        <v>0.338201</v>
      </c>
      <c r="G4052" s="0" t="n">
        <v>0.657768</v>
      </c>
      <c r="H4052" s="0" t="n">
        <v>157200</v>
      </c>
    </row>
    <row r="4053" customFormat="false" ht="15" hidden="false" customHeight="false" outlineLevel="0" collapsed="false">
      <c r="A4053" s="0" t="n">
        <v>4051</v>
      </c>
      <c r="B4053" s="0" t="n">
        <v>6</v>
      </c>
      <c r="C4053" s="0" t="n">
        <v>169</v>
      </c>
      <c r="D4053" s="0" t="n">
        <v>18</v>
      </c>
      <c r="E4053" s="0" t="n">
        <v>0</v>
      </c>
      <c r="F4053" s="0" t="n">
        <v>0.116783</v>
      </c>
      <c r="G4053" s="0" t="n">
        <v>0.391046</v>
      </c>
      <c r="H4053" s="0" t="n">
        <v>157200</v>
      </c>
    </row>
    <row r="4054" customFormat="false" ht="15" hidden="false" customHeight="false" outlineLevel="0" collapsed="false">
      <c r="A4054" s="0" t="n">
        <v>4052</v>
      </c>
      <c r="B4054" s="0" t="n">
        <v>6</v>
      </c>
      <c r="C4054" s="0" t="n">
        <v>169</v>
      </c>
      <c r="D4054" s="0" t="n">
        <v>19</v>
      </c>
      <c r="E4054" s="0" t="n">
        <v>1</v>
      </c>
      <c r="F4054" s="0" t="n">
        <v>0</v>
      </c>
      <c r="G4054" s="0" t="n">
        <v>0.556659</v>
      </c>
      <c r="H4054" s="0" t="n">
        <v>157000</v>
      </c>
    </row>
    <row r="4055" customFormat="false" ht="15" hidden="false" customHeight="false" outlineLevel="0" collapsed="false">
      <c r="A4055" s="0" t="n">
        <v>4053</v>
      </c>
      <c r="B4055" s="0" t="n">
        <v>6</v>
      </c>
      <c r="C4055" s="0" t="n">
        <v>169</v>
      </c>
      <c r="D4055" s="0" t="n">
        <v>20</v>
      </c>
      <c r="E4055" s="0" t="n">
        <v>1</v>
      </c>
      <c r="F4055" s="0" t="n">
        <v>0</v>
      </c>
      <c r="G4055" s="0" t="n">
        <v>0.264106</v>
      </c>
      <c r="H4055" s="0" t="n">
        <v>156800</v>
      </c>
    </row>
    <row r="4056" customFormat="false" ht="15" hidden="false" customHeight="false" outlineLevel="0" collapsed="false">
      <c r="A4056" s="0" t="n">
        <v>4054</v>
      </c>
      <c r="B4056" s="0" t="n">
        <v>6</v>
      </c>
      <c r="C4056" s="0" t="n">
        <v>169</v>
      </c>
      <c r="D4056" s="0" t="n">
        <v>21</v>
      </c>
      <c r="E4056" s="0" t="n">
        <v>0</v>
      </c>
      <c r="F4056" s="0" t="n">
        <v>0</v>
      </c>
      <c r="G4056" s="0" t="n">
        <v>0.313473</v>
      </c>
      <c r="H4056" s="0" t="n">
        <v>156800</v>
      </c>
    </row>
    <row r="4057" customFormat="false" ht="15" hidden="false" customHeight="false" outlineLevel="0" collapsed="false">
      <c r="A4057" s="0" t="n">
        <v>4055</v>
      </c>
      <c r="B4057" s="0" t="n">
        <v>6</v>
      </c>
      <c r="C4057" s="0" t="n">
        <v>169</v>
      </c>
      <c r="D4057" s="0" t="n">
        <v>22</v>
      </c>
      <c r="E4057" s="0" t="n">
        <v>0</v>
      </c>
      <c r="F4057" s="0" t="n">
        <v>0</v>
      </c>
      <c r="G4057" s="0" t="n">
        <v>0.376575</v>
      </c>
      <c r="H4057" s="0" t="n">
        <v>156800</v>
      </c>
    </row>
    <row r="4058" customFormat="false" ht="15" hidden="false" customHeight="false" outlineLevel="0" collapsed="false">
      <c r="A4058" s="0" t="n">
        <v>4056</v>
      </c>
      <c r="B4058" s="0" t="n">
        <v>6</v>
      </c>
      <c r="C4058" s="0" t="n">
        <v>169</v>
      </c>
      <c r="D4058" s="0" t="n">
        <v>23</v>
      </c>
      <c r="E4058" s="0" t="n">
        <v>0</v>
      </c>
      <c r="F4058" s="0" t="n">
        <v>0</v>
      </c>
      <c r="G4058" s="0" t="n">
        <v>0.356023</v>
      </c>
      <c r="H4058" s="0" t="n">
        <v>156800</v>
      </c>
    </row>
    <row r="4059" customFormat="false" ht="15" hidden="false" customHeight="false" outlineLevel="0" collapsed="false">
      <c r="A4059" s="0" t="n">
        <v>4057</v>
      </c>
      <c r="B4059" s="0" t="n">
        <v>6</v>
      </c>
      <c r="C4059" s="0" t="n">
        <v>170</v>
      </c>
      <c r="D4059" s="0" t="n">
        <v>0</v>
      </c>
      <c r="E4059" s="0" t="n">
        <v>0</v>
      </c>
      <c r="F4059" s="0" t="n">
        <v>0</v>
      </c>
      <c r="G4059" s="0" t="n">
        <v>0.219174</v>
      </c>
      <c r="H4059" s="0" t="n">
        <v>156800</v>
      </c>
    </row>
    <row r="4060" customFormat="false" ht="15" hidden="false" customHeight="false" outlineLevel="0" collapsed="false">
      <c r="A4060" s="0" t="n">
        <v>4058</v>
      </c>
      <c r="B4060" s="0" t="n">
        <v>6</v>
      </c>
      <c r="C4060" s="0" t="n">
        <v>170</v>
      </c>
      <c r="D4060" s="0" t="n">
        <v>1</v>
      </c>
      <c r="E4060" s="0" t="n">
        <v>0</v>
      </c>
      <c r="F4060" s="0" t="n">
        <v>0</v>
      </c>
      <c r="G4060" s="0" t="n">
        <v>0.234973</v>
      </c>
      <c r="H4060" s="0" t="n">
        <v>156800</v>
      </c>
    </row>
    <row r="4061" customFormat="false" ht="15" hidden="false" customHeight="false" outlineLevel="0" collapsed="false">
      <c r="A4061" s="0" t="n">
        <v>4059</v>
      </c>
      <c r="B4061" s="0" t="n">
        <v>6</v>
      </c>
      <c r="C4061" s="0" t="n">
        <v>170</v>
      </c>
      <c r="D4061" s="0" t="n">
        <v>2</v>
      </c>
      <c r="E4061" s="0" t="n">
        <v>0</v>
      </c>
      <c r="F4061" s="0" t="n">
        <v>0</v>
      </c>
      <c r="G4061" s="0" t="n">
        <v>0.287518</v>
      </c>
      <c r="H4061" s="0" t="n">
        <v>156800</v>
      </c>
    </row>
    <row r="4062" customFormat="false" ht="15" hidden="false" customHeight="false" outlineLevel="0" collapsed="false">
      <c r="A4062" s="0" t="n">
        <v>4060</v>
      </c>
      <c r="B4062" s="0" t="n">
        <v>6</v>
      </c>
      <c r="C4062" s="0" t="n">
        <v>170</v>
      </c>
      <c r="D4062" s="0" t="n">
        <v>3</v>
      </c>
      <c r="E4062" s="0" t="n">
        <v>0</v>
      </c>
      <c r="F4062" s="0" t="n">
        <v>0</v>
      </c>
      <c r="G4062" s="0" t="n">
        <v>0.365224</v>
      </c>
      <c r="H4062" s="0" t="n">
        <v>156800</v>
      </c>
    </row>
    <row r="4063" customFormat="false" ht="15" hidden="false" customHeight="false" outlineLevel="0" collapsed="false">
      <c r="A4063" s="0" t="n">
        <v>4061</v>
      </c>
      <c r="B4063" s="0" t="n">
        <v>6</v>
      </c>
      <c r="C4063" s="0" t="n">
        <v>170</v>
      </c>
      <c r="D4063" s="0" t="n">
        <v>4</v>
      </c>
      <c r="E4063" s="0" t="n">
        <v>0</v>
      </c>
      <c r="F4063" s="0" t="n">
        <v>0</v>
      </c>
      <c r="G4063" s="0" t="n">
        <v>0.323655</v>
      </c>
      <c r="H4063" s="0" t="n">
        <v>156800</v>
      </c>
    </row>
    <row r="4064" customFormat="false" ht="15" hidden="false" customHeight="false" outlineLevel="0" collapsed="false">
      <c r="A4064" s="0" t="n">
        <v>4062</v>
      </c>
      <c r="B4064" s="0" t="n">
        <v>6</v>
      </c>
      <c r="C4064" s="0" t="n">
        <v>170</v>
      </c>
      <c r="D4064" s="0" t="n">
        <v>5</v>
      </c>
      <c r="E4064" s="0" t="n">
        <v>0</v>
      </c>
      <c r="F4064" s="0" t="n">
        <v>0</v>
      </c>
      <c r="G4064" s="0" t="n">
        <v>0.410173</v>
      </c>
      <c r="H4064" s="0" t="n">
        <v>156800</v>
      </c>
    </row>
    <row r="4065" customFormat="false" ht="15" hidden="false" customHeight="false" outlineLevel="0" collapsed="false">
      <c r="A4065" s="0" t="n">
        <v>4063</v>
      </c>
      <c r="B4065" s="0" t="n">
        <v>6</v>
      </c>
      <c r="C4065" s="0" t="n">
        <v>170</v>
      </c>
      <c r="D4065" s="0" t="n">
        <v>6</v>
      </c>
      <c r="E4065" s="0" t="n">
        <v>0</v>
      </c>
      <c r="F4065" s="0" t="n">
        <v>0.123262</v>
      </c>
      <c r="G4065" s="0" t="n">
        <v>0.282987</v>
      </c>
      <c r="H4065" s="0" t="n">
        <v>156800</v>
      </c>
    </row>
    <row r="4066" customFormat="false" ht="15" hidden="false" customHeight="false" outlineLevel="0" collapsed="false">
      <c r="A4066" s="0" t="n">
        <v>4064</v>
      </c>
      <c r="B4066" s="0" t="n">
        <v>6</v>
      </c>
      <c r="C4066" s="0" t="n">
        <v>170</v>
      </c>
      <c r="D4066" s="0" t="n">
        <v>7</v>
      </c>
      <c r="E4066" s="0" t="n">
        <v>1</v>
      </c>
      <c r="F4066" s="0" t="n">
        <v>0.356963</v>
      </c>
      <c r="G4066" s="0" t="n">
        <v>0.292213</v>
      </c>
      <c r="H4066" s="0" t="n">
        <v>156600</v>
      </c>
    </row>
    <row r="4067" customFormat="false" ht="15" hidden="false" customHeight="false" outlineLevel="0" collapsed="false">
      <c r="A4067" s="0" t="n">
        <v>4065</v>
      </c>
      <c r="B4067" s="0" t="n">
        <v>6</v>
      </c>
      <c r="C4067" s="0" t="n">
        <v>170</v>
      </c>
      <c r="D4067" s="0" t="n">
        <v>8</v>
      </c>
      <c r="E4067" s="0" t="n">
        <v>1</v>
      </c>
      <c r="F4067" s="0" t="n">
        <v>0.612628</v>
      </c>
      <c r="G4067" s="0" t="n">
        <v>0.384282</v>
      </c>
      <c r="H4067" s="0" t="n">
        <v>156400</v>
      </c>
    </row>
    <row r="4068" customFormat="false" ht="15" hidden="false" customHeight="false" outlineLevel="0" collapsed="false">
      <c r="A4068" s="0" t="n">
        <v>4066</v>
      </c>
      <c r="B4068" s="0" t="n">
        <v>6</v>
      </c>
      <c r="C4068" s="0" t="n">
        <v>170</v>
      </c>
      <c r="D4068" s="0" t="n">
        <v>9</v>
      </c>
      <c r="E4068" s="0" t="n">
        <v>0</v>
      </c>
      <c r="F4068" s="0" t="n">
        <v>0.85188</v>
      </c>
      <c r="G4068" s="0" t="n">
        <v>0.497199</v>
      </c>
      <c r="H4068" s="0" t="n">
        <v>156400</v>
      </c>
    </row>
    <row r="4069" customFormat="false" ht="15" hidden="false" customHeight="false" outlineLevel="0" collapsed="false">
      <c r="A4069" s="0" t="n">
        <v>4067</v>
      </c>
      <c r="B4069" s="0" t="n">
        <v>6</v>
      </c>
      <c r="C4069" s="0" t="n">
        <v>170</v>
      </c>
      <c r="D4069" s="0" t="n">
        <v>10</v>
      </c>
      <c r="E4069" s="0" t="n">
        <v>0</v>
      </c>
      <c r="F4069" s="0" t="n">
        <v>1</v>
      </c>
      <c r="G4069" s="0" t="n">
        <v>0.60258</v>
      </c>
      <c r="H4069" s="0" t="n">
        <v>156400</v>
      </c>
    </row>
    <row r="4070" customFormat="false" ht="15" hidden="false" customHeight="false" outlineLevel="0" collapsed="false">
      <c r="A4070" s="0" t="n">
        <v>4068</v>
      </c>
      <c r="B4070" s="0" t="n">
        <v>6</v>
      </c>
      <c r="C4070" s="0" t="n">
        <v>170</v>
      </c>
      <c r="D4070" s="0" t="n">
        <v>11</v>
      </c>
      <c r="E4070" s="0" t="n">
        <v>0</v>
      </c>
      <c r="F4070" s="0" t="n">
        <v>1</v>
      </c>
      <c r="G4070" s="0" t="n">
        <v>0.408085</v>
      </c>
      <c r="H4070" s="0" t="n">
        <v>156400</v>
      </c>
    </row>
    <row r="4071" customFormat="false" ht="15" hidden="false" customHeight="false" outlineLevel="0" collapsed="false">
      <c r="A4071" s="0" t="n">
        <v>4069</v>
      </c>
      <c r="B4071" s="0" t="n">
        <v>6</v>
      </c>
      <c r="C4071" s="0" t="n">
        <v>170</v>
      </c>
      <c r="D4071" s="0" t="n">
        <v>12</v>
      </c>
      <c r="E4071" s="0" t="n">
        <v>0</v>
      </c>
      <c r="F4071" s="0" t="n">
        <v>1</v>
      </c>
      <c r="G4071" s="0" t="n">
        <v>0.497218</v>
      </c>
      <c r="H4071" s="0" t="n">
        <v>156400</v>
      </c>
    </row>
    <row r="4072" customFormat="false" ht="15" hidden="false" customHeight="false" outlineLevel="0" collapsed="false">
      <c r="A4072" s="0" t="n">
        <v>4070</v>
      </c>
      <c r="B4072" s="0" t="n">
        <v>6</v>
      </c>
      <c r="C4072" s="0" t="n">
        <v>170</v>
      </c>
      <c r="D4072" s="0" t="n">
        <v>13</v>
      </c>
      <c r="E4072" s="0" t="n">
        <v>0</v>
      </c>
      <c r="F4072" s="0" t="n">
        <v>1</v>
      </c>
      <c r="G4072" s="0" t="n">
        <v>0.398338</v>
      </c>
      <c r="H4072" s="0" t="n">
        <v>156400</v>
      </c>
    </row>
    <row r="4073" customFormat="false" ht="15" hidden="false" customHeight="false" outlineLevel="0" collapsed="false">
      <c r="A4073" s="0" t="n">
        <v>4071</v>
      </c>
      <c r="B4073" s="0" t="n">
        <v>6</v>
      </c>
      <c r="C4073" s="0" t="n">
        <v>170</v>
      </c>
      <c r="D4073" s="0" t="n">
        <v>14</v>
      </c>
      <c r="E4073" s="0" t="n">
        <v>0</v>
      </c>
      <c r="F4073" s="0" t="n">
        <v>1</v>
      </c>
      <c r="G4073" s="0" t="n">
        <v>0.447827</v>
      </c>
      <c r="H4073" s="0" t="n">
        <v>156400</v>
      </c>
    </row>
    <row r="4074" customFormat="false" ht="15" hidden="false" customHeight="false" outlineLevel="0" collapsed="false">
      <c r="A4074" s="0" t="n">
        <v>4072</v>
      </c>
      <c r="B4074" s="0" t="n">
        <v>6</v>
      </c>
      <c r="C4074" s="0" t="n">
        <v>170</v>
      </c>
      <c r="D4074" s="0" t="n">
        <v>15</v>
      </c>
      <c r="E4074" s="0" t="n">
        <v>0</v>
      </c>
      <c r="F4074" s="0" t="n">
        <v>0.85188</v>
      </c>
      <c r="G4074" s="0" t="n">
        <v>0.459964</v>
      </c>
      <c r="H4074" s="0" t="n">
        <v>156400</v>
      </c>
    </row>
    <row r="4075" customFormat="false" ht="15" hidden="false" customHeight="false" outlineLevel="0" collapsed="false">
      <c r="A4075" s="0" t="n">
        <v>4073</v>
      </c>
      <c r="B4075" s="0" t="n">
        <v>6</v>
      </c>
      <c r="C4075" s="0" t="n">
        <v>170</v>
      </c>
      <c r="D4075" s="0" t="n">
        <v>16</v>
      </c>
      <c r="E4075" s="0" t="n">
        <v>0</v>
      </c>
      <c r="F4075" s="0" t="n">
        <v>0.612628</v>
      </c>
      <c r="G4075" s="0" t="n">
        <v>0.437568</v>
      </c>
      <c r="H4075" s="0" t="n">
        <v>156400</v>
      </c>
    </row>
    <row r="4076" customFormat="false" ht="15" hidden="false" customHeight="false" outlineLevel="0" collapsed="false">
      <c r="A4076" s="0" t="n">
        <v>4074</v>
      </c>
      <c r="B4076" s="0" t="n">
        <v>6</v>
      </c>
      <c r="C4076" s="0" t="n">
        <v>170</v>
      </c>
      <c r="D4076" s="0" t="n">
        <v>17</v>
      </c>
      <c r="E4076" s="0" t="n">
        <v>0</v>
      </c>
      <c r="F4076" s="0" t="n">
        <v>0.356963</v>
      </c>
      <c r="G4076" s="0" t="n">
        <v>0.427841</v>
      </c>
      <c r="H4076" s="0" t="n">
        <v>156400</v>
      </c>
    </row>
    <row r="4077" customFormat="false" ht="15" hidden="false" customHeight="false" outlineLevel="0" collapsed="false">
      <c r="A4077" s="0" t="n">
        <v>4075</v>
      </c>
      <c r="B4077" s="0" t="n">
        <v>6</v>
      </c>
      <c r="C4077" s="0" t="n">
        <v>170</v>
      </c>
      <c r="D4077" s="0" t="n">
        <v>18</v>
      </c>
      <c r="E4077" s="0" t="n">
        <v>0</v>
      </c>
      <c r="F4077" s="0" t="n">
        <v>0.123262</v>
      </c>
      <c r="G4077" s="0" t="n">
        <v>0.437037</v>
      </c>
      <c r="H4077" s="0" t="n">
        <v>156400</v>
      </c>
    </row>
    <row r="4078" customFormat="false" ht="15" hidden="false" customHeight="false" outlineLevel="0" collapsed="false">
      <c r="A4078" s="0" t="n">
        <v>4076</v>
      </c>
      <c r="B4078" s="0" t="n">
        <v>6</v>
      </c>
      <c r="C4078" s="0" t="n">
        <v>170</v>
      </c>
      <c r="D4078" s="0" t="n">
        <v>19</v>
      </c>
      <c r="E4078" s="0" t="n">
        <v>1</v>
      </c>
      <c r="F4078" s="0" t="n">
        <v>0</v>
      </c>
      <c r="G4078" s="0" t="n">
        <v>0.344414</v>
      </c>
      <c r="H4078" s="0" t="n">
        <v>156200</v>
      </c>
    </row>
    <row r="4079" customFormat="false" ht="15" hidden="false" customHeight="false" outlineLevel="0" collapsed="false">
      <c r="A4079" s="0" t="n">
        <v>4077</v>
      </c>
      <c r="B4079" s="0" t="n">
        <v>6</v>
      </c>
      <c r="C4079" s="0" t="n">
        <v>170</v>
      </c>
      <c r="D4079" s="0" t="n">
        <v>20</v>
      </c>
      <c r="E4079" s="0" t="n">
        <v>1</v>
      </c>
      <c r="F4079" s="0" t="n">
        <v>0</v>
      </c>
      <c r="G4079" s="0" t="n">
        <v>0.286874</v>
      </c>
      <c r="H4079" s="0" t="n">
        <v>156000</v>
      </c>
    </row>
    <row r="4080" customFormat="false" ht="15" hidden="false" customHeight="false" outlineLevel="0" collapsed="false">
      <c r="A4080" s="0" t="n">
        <v>4078</v>
      </c>
      <c r="B4080" s="0" t="n">
        <v>6</v>
      </c>
      <c r="C4080" s="0" t="n">
        <v>170</v>
      </c>
      <c r="D4080" s="0" t="n">
        <v>21</v>
      </c>
      <c r="E4080" s="0" t="n">
        <v>0</v>
      </c>
      <c r="F4080" s="0" t="n">
        <v>0</v>
      </c>
      <c r="G4080" s="0" t="n">
        <v>0.233518</v>
      </c>
      <c r="H4080" s="0" t="n">
        <v>156000</v>
      </c>
    </row>
    <row r="4081" customFormat="false" ht="15" hidden="false" customHeight="false" outlineLevel="0" collapsed="false">
      <c r="A4081" s="0" t="n">
        <v>4079</v>
      </c>
      <c r="B4081" s="0" t="n">
        <v>6</v>
      </c>
      <c r="C4081" s="0" t="n">
        <v>170</v>
      </c>
      <c r="D4081" s="0" t="n">
        <v>22</v>
      </c>
      <c r="E4081" s="0" t="n">
        <v>0</v>
      </c>
      <c r="F4081" s="0" t="n">
        <v>0</v>
      </c>
      <c r="G4081" s="0" t="n">
        <v>0.300347</v>
      </c>
      <c r="H4081" s="0" t="n">
        <v>156000</v>
      </c>
    </row>
    <row r="4082" customFormat="false" ht="15" hidden="false" customHeight="false" outlineLevel="0" collapsed="false">
      <c r="A4082" s="0" t="n">
        <v>4080</v>
      </c>
      <c r="B4082" s="0" t="n">
        <v>6</v>
      </c>
      <c r="C4082" s="0" t="n">
        <v>170</v>
      </c>
      <c r="D4082" s="0" t="n">
        <v>23</v>
      </c>
      <c r="E4082" s="0" t="n">
        <v>0</v>
      </c>
      <c r="F4082" s="0" t="n">
        <v>0</v>
      </c>
      <c r="G4082" s="0" t="n">
        <v>0.252906</v>
      </c>
      <c r="H4082" s="0" t="n">
        <v>156000</v>
      </c>
    </row>
    <row r="4083" customFormat="false" ht="15" hidden="false" customHeight="false" outlineLevel="0" collapsed="false">
      <c r="A4083" s="0" t="n">
        <v>4081</v>
      </c>
      <c r="B4083" s="0" t="n">
        <v>6</v>
      </c>
      <c r="C4083" s="0" t="n">
        <v>171</v>
      </c>
      <c r="D4083" s="0" t="n">
        <v>0</v>
      </c>
      <c r="E4083" s="0" t="n">
        <v>0</v>
      </c>
      <c r="F4083" s="0" t="n">
        <v>0</v>
      </c>
      <c r="G4083" s="0" t="n">
        <v>0.217334</v>
      </c>
      <c r="H4083" s="0" t="n">
        <v>156000</v>
      </c>
    </row>
    <row r="4084" customFormat="false" ht="15" hidden="false" customHeight="false" outlineLevel="0" collapsed="false">
      <c r="A4084" s="0" t="n">
        <v>4082</v>
      </c>
      <c r="B4084" s="0" t="n">
        <v>6</v>
      </c>
      <c r="C4084" s="0" t="n">
        <v>171</v>
      </c>
      <c r="D4084" s="0" t="n">
        <v>1</v>
      </c>
      <c r="E4084" s="0" t="n">
        <v>0</v>
      </c>
      <c r="F4084" s="0" t="n">
        <v>0</v>
      </c>
      <c r="G4084" s="0" t="n">
        <v>0.216155</v>
      </c>
      <c r="H4084" s="0" t="n">
        <v>156000</v>
      </c>
    </row>
    <row r="4085" customFormat="false" ht="15" hidden="false" customHeight="false" outlineLevel="0" collapsed="false">
      <c r="A4085" s="0" t="n">
        <v>4083</v>
      </c>
      <c r="B4085" s="0" t="n">
        <v>6</v>
      </c>
      <c r="C4085" s="0" t="n">
        <v>171</v>
      </c>
      <c r="D4085" s="0" t="n">
        <v>2</v>
      </c>
      <c r="E4085" s="0" t="n">
        <v>0</v>
      </c>
      <c r="F4085" s="0" t="n">
        <v>0</v>
      </c>
      <c r="G4085" s="0" t="n">
        <v>0.237746</v>
      </c>
      <c r="H4085" s="0" t="n">
        <v>156000</v>
      </c>
    </row>
    <row r="4086" customFormat="false" ht="15" hidden="false" customHeight="false" outlineLevel="0" collapsed="false">
      <c r="A4086" s="0" t="n">
        <v>4084</v>
      </c>
      <c r="B4086" s="0" t="n">
        <v>6</v>
      </c>
      <c r="C4086" s="0" t="n">
        <v>171</v>
      </c>
      <c r="D4086" s="0" t="n">
        <v>3</v>
      </c>
      <c r="E4086" s="0" t="n">
        <v>0</v>
      </c>
      <c r="F4086" s="0" t="n">
        <v>0</v>
      </c>
      <c r="G4086" s="0" t="n">
        <v>0.334601</v>
      </c>
      <c r="H4086" s="0" t="n">
        <v>156000</v>
      </c>
    </row>
    <row r="4087" customFormat="false" ht="15" hidden="false" customHeight="false" outlineLevel="0" collapsed="false">
      <c r="A4087" s="0" t="n">
        <v>4085</v>
      </c>
      <c r="B4087" s="0" t="n">
        <v>6</v>
      </c>
      <c r="C4087" s="0" t="n">
        <v>171</v>
      </c>
      <c r="D4087" s="0" t="n">
        <v>4</v>
      </c>
      <c r="E4087" s="0" t="n">
        <v>0</v>
      </c>
      <c r="F4087" s="0" t="n">
        <v>0</v>
      </c>
      <c r="G4087" s="0" t="n">
        <v>0.369335</v>
      </c>
      <c r="H4087" s="0" t="n">
        <v>156000</v>
      </c>
    </row>
    <row r="4088" customFormat="false" ht="15" hidden="false" customHeight="false" outlineLevel="0" collapsed="false">
      <c r="A4088" s="0" t="n">
        <v>4086</v>
      </c>
      <c r="B4088" s="0" t="n">
        <v>6</v>
      </c>
      <c r="C4088" s="0" t="n">
        <v>171</v>
      </c>
      <c r="D4088" s="0" t="n">
        <v>5</v>
      </c>
      <c r="E4088" s="0" t="n">
        <v>0</v>
      </c>
      <c r="F4088" s="0" t="n">
        <v>0</v>
      </c>
      <c r="G4088" s="0" t="n">
        <v>0.453063</v>
      </c>
      <c r="H4088" s="0" t="n">
        <v>156000</v>
      </c>
    </row>
    <row r="4089" customFormat="false" ht="15" hidden="false" customHeight="false" outlineLevel="0" collapsed="false">
      <c r="A4089" s="0" t="n">
        <v>4087</v>
      </c>
      <c r="B4089" s="0" t="n">
        <v>6</v>
      </c>
      <c r="C4089" s="0" t="n">
        <v>171</v>
      </c>
      <c r="D4089" s="0" t="n">
        <v>6</v>
      </c>
      <c r="E4089" s="0" t="n">
        <v>0</v>
      </c>
      <c r="F4089" s="0" t="n">
        <v>0.094821</v>
      </c>
      <c r="G4089" s="0" t="n">
        <v>0.448267</v>
      </c>
      <c r="H4089" s="0" t="n">
        <v>156000</v>
      </c>
    </row>
    <row r="4090" customFormat="false" ht="15" hidden="false" customHeight="false" outlineLevel="0" collapsed="false">
      <c r="A4090" s="0" t="n">
        <v>4088</v>
      </c>
      <c r="B4090" s="0" t="n">
        <v>6</v>
      </c>
      <c r="C4090" s="0" t="n">
        <v>171</v>
      </c>
      <c r="D4090" s="0" t="n">
        <v>7</v>
      </c>
      <c r="E4090" s="0" t="n">
        <v>1</v>
      </c>
      <c r="F4090" s="0" t="n">
        <v>0.2746</v>
      </c>
      <c r="G4090" s="0" t="n">
        <v>0.429893</v>
      </c>
      <c r="H4090" s="0" t="n">
        <v>155800</v>
      </c>
    </row>
    <row r="4091" customFormat="false" ht="15" hidden="false" customHeight="false" outlineLevel="0" collapsed="false">
      <c r="A4091" s="0" t="n">
        <v>4089</v>
      </c>
      <c r="B4091" s="0" t="n">
        <v>6</v>
      </c>
      <c r="C4091" s="0" t="n">
        <v>171</v>
      </c>
      <c r="D4091" s="0" t="n">
        <v>8</v>
      </c>
      <c r="E4091" s="0" t="n">
        <v>1</v>
      </c>
      <c r="F4091" s="0" t="n">
        <v>0.471273</v>
      </c>
      <c r="G4091" s="0" t="n">
        <v>0.494126</v>
      </c>
      <c r="H4091" s="0" t="n">
        <v>155600</v>
      </c>
    </row>
    <row r="4092" customFormat="false" ht="15" hidden="false" customHeight="false" outlineLevel="0" collapsed="false">
      <c r="A4092" s="0" t="n">
        <v>4090</v>
      </c>
      <c r="B4092" s="0" t="n">
        <v>6</v>
      </c>
      <c r="C4092" s="0" t="n">
        <v>171</v>
      </c>
      <c r="D4092" s="0" t="n">
        <v>9</v>
      </c>
      <c r="E4092" s="0" t="n">
        <v>0</v>
      </c>
      <c r="F4092" s="0" t="n">
        <v>0.655322</v>
      </c>
      <c r="G4092" s="0" t="n">
        <v>0.499141</v>
      </c>
      <c r="H4092" s="0" t="n">
        <v>155600</v>
      </c>
    </row>
    <row r="4093" customFormat="false" ht="15" hidden="false" customHeight="false" outlineLevel="0" collapsed="false">
      <c r="A4093" s="0" t="n">
        <v>4091</v>
      </c>
      <c r="B4093" s="0" t="n">
        <v>6</v>
      </c>
      <c r="C4093" s="0" t="n">
        <v>171</v>
      </c>
      <c r="D4093" s="0" t="n">
        <v>10</v>
      </c>
      <c r="E4093" s="0" t="n">
        <v>0</v>
      </c>
      <c r="F4093" s="0" t="n">
        <v>0.804022</v>
      </c>
      <c r="G4093" s="0" t="n">
        <v>0.515177</v>
      </c>
      <c r="H4093" s="0" t="n">
        <v>155600</v>
      </c>
    </row>
    <row r="4094" customFormat="false" ht="15" hidden="false" customHeight="false" outlineLevel="0" collapsed="false">
      <c r="A4094" s="0" t="n">
        <v>4092</v>
      </c>
      <c r="B4094" s="0" t="n">
        <v>6</v>
      </c>
      <c r="C4094" s="0" t="n">
        <v>171</v>
      </c>
      <c r="D4094" s="0" t="n">
        <v>11</v>
      </c>
      <c r="E4094" s="0" t="n">
        <v>0</v>
      </c>
      <c r="F4094" s="0" t="n">
        <v>0.90036</v>
      </c>
      <c r="G4094" s="0" t="n">
        <v>0.593609</v>
      </c>
      <c r="H4094" s="0" t="n">
        <v>155600</v>
      </c>
    </row>
    <row r="4095" customFormat="false" ht="15" hidden="false" customHeight="false" outlineLevel="0" collapsed="false">
      <c r="A4095" s="0" t="n">
        <v>4093</v>
      </c>
      <c r="B4095" s="0" t="n">
        <v>6</v>
      </c>
      <c r="C4095" s="0" t="n">
        <v>171</v>
      </c>
      <c r="D4095" s="0" t="n">
        <v>12</v>
      </c>
      <c r="E4095" s="0" t="n">
        <v>0</v>
      </c>
      <c r="F4095" s="0" t="n">
        <v>0.933684</v>
      </c>
      <c r="G4095" s="0" t="n">
        <v>0.580712</v>
      </c>
      <c r="H4095" s="0" t="n">
        <v>155600</v>
      </c>
    </row>
    <row r="4096" customFormat="false" ht="15" hidden="false" customHeight="false" outlineLevel="0" collapsed="false">
      <c r="A4096" s="0" t="n">
        <v>4094</v>
      </c>
      <c r="B4096" s="0" t="n">
        <v>6</v>
      </c>
      <c r="C4096" s="0" t="n">
        <v>171</v>
      </c>
      <c r="D4096" s="0" t="n">
        <v>13</v>
      </c>
      <c r="E4096" s="0" t="n">
        <v>0</v>
      </c>
      <c r="F4096" s="0" t="n">
        <v>0.90036</v>
      </c>
      <c r="G4096" s="0" t="n">
        <v>0.784729</v>
      </c>
      <c r="H4096" s="0" t="n">
        <v>155600</v>
      </c>
    </row>
    <row r="4097" customFormat="false" ht="15" hidden="false" customHeight="false" outlineLevel="0" collapsed="false">
      <c r="A4097" s="0" t="n">
        <v>4095</v>
      </c>
      <c r="B4097" s="0" t="n">
        <v>6</v>
      </c>
      <c r="C4097" s="0" t="n">
        <v>171</v>
      </c>
      <c r="D4097" s="0" t="n">
        <v>14</v>
      </c>
      <c r="E4097" s="0" t="n">
        <v>0</v>
      </c>
      <c r="F4097" s="0" t="n">
        <v>0.804022</v>
      </c>
      <c r="G4097" s="0" t="n">
        <v>0.691326</v>
      </c>
      <c r="H4097" s="0" t="n">
        <v>155600</v>
      </c>
    </row>
    <row r="4098" customFormat="false" ht="15" hidden="false" customHeight="false" outlineLevel="0" collapsed="false">
      <c r="A4098" s="0" t="n">
        <v>4096</v>
      </c>
      <c r="B4098" s="0" t="n">
        <v>6</v>
      </c>
      <c r="C4098" s="0" t="n">
        <v>171</v>
      </c>
      <c r="D4098" s="0" t="n">
        <v>15</v>
      </c>
      <c r="E4098" s="0" t="n">
        <v>0</v>
      </c>
      <c r="F4098" s="0" t="n">
        <v>0.655322</v>
      </c>
      <c r="G4098" s="0" t="n">
        <v>0.785482</v>
      </c>
      <c r="H4098" s="0" t="n">
        <v>155600</v>
      </c>
    </row>
    <row r="4099" customFormat="false" ht="15" hidden="false" customHeight="false" outlineLevel="0" collapsed="false">
      <c r="A4099" s="0" t="n">
        <v>4097</v>
      </c>
      <c r="B4099" s="0" t="n">
        <v>6</v>
      </c>
      <c r="C4099" s="0" t="n">
        <v>171</v>
      </c>
      <c r="D4099" s="0" t="n">
        <v>16</v>
      </c>
      <c r="E4099" s="0" t="n">
        <v>0</v>
      </c>
      <c r="F4099" s="0" t="n">
        <v>0.471273</v>
      </c>
      <c r="G4099" s="0" t="n">
        <v>0.644879</v>
      </c>
      <c r="H4099" s="0" t="n">
        <v>155600</v>
      </c>
    </row>
    <row r="4100" customFormat="false" ht="15" hidden="false" customHeight="false" outlineLevel="0" collapsed="false">
      <c r="A4100" s="0" t="n">
        <v>4098</v>
      </c>
      <c r="B4100" s="0" t="n">
        <v>6</v>
      </c>
      <c r="C4100" s="0" t="n">
        <v>171</v>
      </c>
      <c r="D4100" s="0" t="n">
        <v>17</v>
      </c>
      <c r="E4100" s="0" t="n">
        <v>0</v>
      </c>
      <c r="F4100" s="0" t="n">
        <v>0.2746</v>
      </c>
      <c r="G4100" s="0" t="n">
        <v>0.513023</v>
      </c>
      <c r="H4100" s="0" t="n">
        <v>155600</v>
      </c>
    </row>
    <row r="4101" customFormat="false" ht="15" hidden="false" customHeight="false" outlineLevel="0" collapsed="false">
      <c r="A4101" s="0" t="n">
        <v>4099</v>
      </c>
      <c r="B4101" s="0" t="n">
        <v>6</v>
      </c>
      <c r="C4101" s="0" t="n">
        <v>171</v>
      </c>
      <c r="D4101" s="0" t="n">
        <v>18</v>
      </c>
      <c r="E4101" s="0" t="n">
        <v>0</v>
      </c>
      <c r="F4101" s="0" t="n">
        <v>0.094821</v>
      </c>
      <c r="G4101" s="0" t="n">
        <v>0.463109</v>
      </c>
      <c r="H4101" s="0" t="n">
        <v>155600</v>
      </c>
    </row>
    <row r="4102" customFormat="false" ht="15" hidden="false" customHeight="false" outlineLevel="0" collapsed="false">
      <c r="A4102" s="0" t="n">
        <v>4100</v>
      </c>
      <c r="B4102" s="0" t="n">
        <v>6</v>
      </c>
      <c r="C4102" s="0" t="n">
        <v>171</v>
      </c>
      <c r="D4102" s="0" t="n">
        <v>19</v>
      </c>
      <c r="E4102" s="0" t="n">
        <v>1</v>
      </c>
      <c r="F4102" s="0" t="n">
        <v>0</v>
      </c>
      <c r="G4102" s="0" t="n">
        <v>0.48572</v>
      </c>
      <c r="H4102" s="0" t="n">
        <v>155400</v>
      </c>
    </row>
    <row r="4103" customFormat="false" ht="15" hidden="false" customHeight="false" outlineLevel="0" collapsed="false">
      <c r="A4103" s="0" t="n">
        <v>4101</v>
      </c>
      <c r="B4103" s="0" t="n">
        <v>6</v>
      </c>
      <c r="C4103" s="0" t="n">
        <v>171</v>
      </c>
      <c r="D4103" s="0" t="n">
        <v>20</v>
      </c>
      <c r="E4103" s="0" t="n">
        <v>1</v>
      </c>
      <c r="F4103" s="0" t="n">
        <v>0</v>
      </c>
      <c r="G4103" s="0" t="n">
        <v>0.782642</v>
      </c>
      <c r="H4103" s="0" t="n">
        <v>155200</v>
      </c>
    </row>
    <row r="4104" customFormat="false" ht="15" hidden="false" customHeight="false" outlineLevel="0" collapsed="false">
      <c r="A4104" s="0" t="n">
        <v>4102</v>
      </c>
      <c r="B4104" s="0" t="n">
        <v>6</v>
      </c>
      <c r="C4104" s="0" t="n">
        <v>171</v>
      </c>
      <c r="D4104" s="0" t="n">
        <v>21</v>
      </c>
      <c r="E4104" s="0" t="n">
        <v>0</v>
      </c>
      <c r="F4104" s="0" t="n">
        <v>0</v>
      </c>
      <c r="G4104" s="0" t="n">
        <v>0.759347</v>
      </c>
      <c r="H4104" s="0" t="n">
        <v>155200</v>
      </c>
    </row>
    <row r="4105" customFormat="false" ht="15" hidden="false" customHeight="false" outlineLevel="0" collapsed="false">
      <c r="A4105" s="0" t="n">
        <v>4103</v>
      </c>
      <c r="B4105" s="0" t="n">
        <v>6</v>
      </c>
      <c r="C4105" s="0" t="n">
        <v>171</v>
      </c>
      <c r="D4105" s="0" t="n">
        <v>22</v>
      </c>
      <c r="E4105" s="0" t="n">
        <v>0</v>
      </c>
      <c r="F4105" s="0" t="n">
        <v>0</v>
      </c>
      <c r="G4105" s="0" t="n">
        <v>0.763673</v>
      </c>
      <c r="H4105" s="0" t="n">
        <v>155200</v>
      </c>
    </row>
    <row r="4106" customFormat="false" ht="15" hidden="false" customHeight="false" outlineLevel="0" collapsed="false">
      <c r="A4106" s="0" t="n">
        <v>4104</v>
      </c>
      <c r="B4106" s="0" t="n">
        <v>6</v>
      </c>
      <c r="C4106" s="0" t="n">
        <v>171</v>
      </c>
      <c r="D4106" s="0" t="n">
        <v>23</v>
      </c>
      <c r="E4106" s="0" t="n">
        <v>0</v>
      </c>
      <c r="F4106" s="0" t="n">
        <v>0</v>
      </c>
      <c r="G4106" s="0" t="n">
        <v>1</v>
      </c>
      <c r="H4106" s="0" t="n">
        <v>155200</v>
      </c>
    </row>
    <row r="4107" customFormat="false" ht="15" hidden="false" customHeight="false" outlineLevel="0" collapsed="false">
      <c r="A4107" s="0" t="n">
        <v>4105</v>
      </c>
      <c r="B4107" s="0" t="n">
        <v>6</v>
      </c>
      <c r="C4107" s="0" t="n">
        <v>172</v>
      </c>
      <c r="D4107" s="0" t="n">
        <v>0</v>
      </c>
      <c r="E4107" s="0" t="n">
        <v>0</v>
      </c>
      <c r="F4107" s="0" t="n">
        <v>0</v>
      </c>
      <c r="G4107" s="0" t="n">
        <v>1</v>
      </c>
      <c r="H4107" s="0" t="n">
        <v>155200</v>
      </c>
    </row>
    <row r="4108" customFormat="false" ht="15" hidden="false" customHeight="false" outlineLevel="0" collapsed="false">
      <c r="A4108" s="0" t="n">
        <v>4106</v>
      </c>
      <c r="B4108" s="0" t="n">
        <v>6</v>
      </c>
      <c r="C4108" s="0" t="n">
        <v>172</v>
      </c>
      <c r="D4108" s="0" t="n">
        <v>1</v>
      </c>
      <c r="E4108" s="0" t="n">
        <v>0</v>
      </c>
      <c r="F4108" s="0" t="n">
        <v>0</v>
      </c>
      <c r="G4108" s="0" t="n">
        <v>0.918289</v>
      </c>
      <c r="H4108" s="0" t="n">
        <v>155200</v>
      </c>
    </row>
    <row r="4109" customFormat="false" ht="15" hidden="false" customHeight="false" outlineLevel="0" collapsed="false">
      <c r="A4109" s="0" t="n">
        <v>4107</v>
      </c>
      <c r="B4109" s="0" t="n">
        <v>6</v>
      </c>
      <c r="C4109" s="0" t="n">
        <v>172</v>
      </c>
      <c r="D4109" s="0" t="n">
        <v>2</v>
      </c>
      <c r="E4109" s="0" t="n">
        <v>0</v>
      </c>
      <c r="F4109" s="0" t="n">
        <v>0</v>
      </c>
      <c r="G4109" s="0" t="n">
        <v>0.86375</v>
      </c>
      <c r="H4109" s="0" t="n">
        <v>155200</v>
      </c>
    </row>
    <row r="4110" customFormat="false" ht="15" hidden="false" customHeight="false" outlineLevel="0" collapsed="false">
      <c r="A4110" s="0" t="n">
        <v>4108</v>
      </c>
      <c r="B4110" s="0" t="n">
        <v>6</v>
      </c>
      <c r="C4110" s="0" t="n">
        <v>172</v>
      </c>
      <c r="D4110" s="0" t="n">
        <v>3</v>
      </c>
      <c r="E4110" s="0" t="n">
        <v>0</v>
      </c>
      <c r="F4110" s="0" t="n">
        <v>0</v>
      </c>
      <c r="G4110" s="0" t="n">
        <v>0.96759</v>
      </c>
      <c r="H4110" s="0" t="n">
        <v>155200</v>
      </c>
    </row>
    <row r="4111" customFormat="false" ht="15" hidden="false" customHeight="false" outlineLevel="0" collapsed="false">
      <c r="A4111" s="0" t="n">
        <v>4109</v>
      </c>
      <c r="B4111" s="0" t="n">
        <v>6</v>
      </c>
      <c r="C4111" s="0" t="n">
        <v>172</v>
      </c>
      <c r="D4111" s="0" t="n">
        <v>4</v>
      </c>
      <c r="E4111" s="0" t="n">
        <v>0</v>
      </c>
      <c r="F4111" s="0" t="n">
        <v>0</v>
      </c>
      <c r="G4111" s="0" t="n">
        <v>1</v>
      </c>
      <c r="H4111" s="0" t="n">
        <v>155200</v>
      </c>
    </row>
    <row r="4112" customFormat="false" ht="15" hidden="false" customHeight="false" outlineLevel="0" collapsed="false">
      <c r="A4112" s="0" t="n">
        <v>4110</v>
      </c>
      <c r="B4112" s="0" t="n">
        <v>6</v>
      </c>
      <c r="C4112" s="0" t="n">
        <v>172</v>
      </c>
      <c r="D4112" s="0" t="n">
        <v>5</v>
      </c>
      <c r="E4112" s="0" t="n">
        <v>0</v>
      </c>
      <c r="F4112" s="0" t="n">
        <v>0</v>
      </c>
      <c r="G4112" s="0" t="n">
        <v>1</v>
      </c>
      <c r="H4112" s="0" t="n">
        <v>155200</v>
      </c>
    </row>
    <row r="4113" customFormat="false" ht="15" hidden="false" customHeight="false" outlineLevel="0" collapsed="false">
      <c r="A4113" s="0" t="n">
        <v>4111</v>
      </c>
      <c r="B4113" s="0" t="n">
        <v>6</v>
      </c>
      <c r="C4113" s="0" t="n">
        <v>172</v>
      </c>
      <c r="D4113" s="0" t="n">
        <v>6</v>
      </c>
      <c r="E4113" s="0" t="n">
        <v>0</v>
      </c>
      <c r="F4113" s="0" t="n">
        <v>0.120638</v>
      </c>
      <c r="G4113" s="0" t="n">
        <v>0.994025</v>
      </c>
      <c r="H4113" s="0" t="n">
        <v>155200</v>
      </c>
    </row>
    <row r="4114" customFormat="false" ht="15" hidden="false" customHeight="false" outlineLevel="0" collapsed="false">
      <c r="A4114" s="0" t="n">
        <v>4112</v>
      </c>
      <c r="B4114" s="0" t="n">
        <v>6</v>
      </c>
      <c r="C4114" s="0" t="n">
        <v>172</v>
      </c>
      <c r="D4114" s="0" t="n">
        <v>7</v>
      </c>
      <c r="E4114" s="0" t="n">
        <v>1</v>
      </c>
      <c r="F4114" s="0" t="n">
        <v>0.349366</v>
      </c>
      <c r="G4114" s="0" t="n">
        <v>1</v>
      </c>
      <c r="H4114" s="0" t="n">
        <v>155000</v>
      </c>
    </row>
    <row r="4115" customFormat="false" ht="15" hidden="false" customHeight="false" outlineLevel="0" collapsed="false">
      <c r="A4115" s="0" t="n">
        <v>4113</v>
      </c>
      <c r="B4115" s="0" t="n">
        <v>6</v>
      </c>
      <c r="C4115" s="0" t="n">
        <v>172</v>
      </c>
      <c r="D4115" s="0" t="n">
        <v>8</v>
      </c>
      <c r="E4115" s="0" t="n">
        <v>1</v>
      </c>
      <c r="F4115" s="0" t="n">
        <v>0.599588</v>
      </c>
      <c r="G4115" s="0" t="n">
        <v>1</v>
      </c>
      <c r="H4115" s="0" t="n">
        <v>154800</v>
      </c>
    </row>
    <row r="4116" customFormat="false" ht="15" hidden="false" customHeight="false" outlineLevel="0" collapsed="false">
      <c r="A4116" s="0" t="n">
        <v>4114</v>
      </c>
      <c r="B4116" s="0" t="n">
        <v>6</v>
      </c>
      <c r="C4116" s="0" t="n">
        <v>172</v>
      </c>
      <c r="D4116" s="0" t="n">
        <v>9</v>
      </c>
      <c r="E4116" s="0" t="n">
        <v>0</v>
      </c>
      <c r="F4116" s="0" t="n">
        <v>0.833748</v>
      </c>
      <c r="G4116" s="0" t="n">
        <v>1</v>
      </c>
      <c r="H4116" s="0" t="n">
        <v>154800</v>
      </c>
    </row>
    <row r="4117" customFormat="false" ht="15" hidden="false" customHeight="false" outlineLevel="0" collapsed="false">
      <c r="A4117" s="0" t="n">
        <v>4115</v>
      </c>
      <c r="B4117" s="0" t="n">
        <v>6</v>
      </c>
      <c r="C4117" s="0" t="n">
        <v>172</v>
      </c>
      <c r="D4117" s="0" t="n">
        <v>10</v>
      </c>
      <c r="E4117" s="0" t="n">
        <v>0</v>
      </c>
      <c r="F4117" s="0" t="n">
        <v>1</v>
      </c>
      <c r="G4117" s="0" t="n">
        <v>1</v>
      </c>
      <c r="H4117" s="0" t="n">
        <v>154800</v>
      </c>
    </row>
    <row r="4118" customFormat="false" ht="15" hidden="false" customHeight="false" outlineLevel="0" collapsed="false">
      <c r="A4118" s="0" t="n">
        <v>4116</v>
      </c>
      <c r="B4118" s="0" t="n">
        <v>6</v>
      </c>
      <c r="C4118" s="0" t="n">
        <v>172</v>
      </c>
      <c r="D4118" s="0" t="n">
        <v>11</v>
      </c>
      <c r="E4118" s="0" t="n">
        <v>0</v>
      </c>
      <c r="F4118" s="0" t="n">
        <v>1</v>
      </c>
      <c r="G4118" s="0" t="n">
        <v>1</v>
      </c>
      <c r="H4118" s="0" t="n">
        <v>154800</v>
      </c>
    </row>
    <row r="4119" customFormat="false" ht="15" hidden="false" customHeight="false" outlineLevel="0" collapsed="false">
      <c r="A4119" s="0" t="n">
        <v>4117</v>
      </c>
      <c r="B4119" s="0" t="n">
        <v>6</v>
      </c>
      <c r="C4119" s="0" t="n">
        <v>172</v>
      </c>
      <c r="D4119" s="0" t="n">
        <v>12</v>
      </c>
      <c r="E4119" s="0" t="n">
        <v>0</v>
      </c>
      <c r="F4119" s="0" t="n">
        <v>1</v>
      </c>
      <c r="G4119" s="0" t="n">
        <v>1</v>
      </c>
      <c r="H4119" s="0" t="n">
        <v>154800</v>
      </c>
    </row>
    <row r="4120" customFormat="false" ht="15" hidden="false" customHeight="false" outlineLevel="0" collapsed="false">
      <c r="A4120" s="0" t="n">
        <v>4118</v>
      </c>
      <c r="B4120" s="0" t="n">
        <v>6</v>
      </c>
      <c r="C4120" s="0" t="n">
        <v>172</v>
      </c>
      <c r="D4120" s="0" t="n">
        <v>13</v>
      </c>
      <c r="E4120" s="0" t="n">
        <v>0</v>
      </c>
      <c r="F4120" s="0" t="n">
        <v>1</v>
      </c>
      <c r="G4120" s="0" t="n">
        <v>0.980296</v>
      </c>
      <c r="H4120" s="0" t="n">
        <v>154800</v>
      </c>
    </row>
    <row r="4121" customFormat="false" ht="15" hidden="false" customHeight="false" outlineLevel="0" collapsed="false">
      <c r="A4121" s="0" t="n">
        <v>4119</v>
      </c>
      <c r="B4121" s="0" t="n">
        <v>6</v>
      </c>
      <c r="C4121" s="0" t="n">
        <v>172</v>
      </c>
      <c r="D4121" s="0" t="n">
        <v>14</v>
      </c>
      <c r="E4121" s="0" t="n">
        <v>0</v>
      </c>
      <c r="F4121" s="0" t="n">
        <v>1</v>
      </c>
      <c r="G4121" s="0" t="n">
        <v>0.589128</v>
      </c>
      <c r="H4121" s="0" t="n">
        <v>154800</v>
      </c>
    </row>
    <row r="4122" customFormat="false" ht="15" hidden="false" customHeight="false" outlineLevel="0" collapsed="false">
      <c r="A4122" s="0" t="n">
        <v>4120</v>
      </c>
      <c r="B4122" s="0" t="n">
        <v>6</v>
      </c>
      <c r="C4122" s="0" t="n">
        <v>172</v>
      </c>
      <c r="D4122" s="0" t="n">
        <v>15</v>
      </c>
      <c r="E4122" s="0" t="n">
        <v>0</v>
      </c>
      <c r="F4122" s="0" t="n">
        <v>0.833748</v>
      </c>
      <c r="G4122" s="0" t="n">
        <v>0.529006</v>
      </c>
      <c r="H4122" s="0" t="n">
        <v>154800</v>
      </c>
    </row>
    <row r="4123" customFormat="false" ht="15" hidden="false" customHeight="false" outlineLevel="0" collapsed="false">
      <c r="A4123" s="0" t="n">
        <v>4121</v>
      </c>
      <c r="B4123" s="0" t="n">
        <v>6</v>
      </c>
      <c r="C4123" s="0" t="n">
        <v>172</v>
      </c>
      <c r="D4123" s="0" t="n">
        <v>16</v>
      </c>
      <c r="E4123" s="0" t="n">
        <v>0</v>
      </c>
      <c r="F4123" s="0" t="n">
        <v>0.599588</v>
      </c>
      <c r="G4123" s="0" t="n">
        <v>0.433878</v>
      </c>
      <c r="H4123" s="0" t="n">
        <v>154800</v>
      </c>
    </row>
    <row r="4124" customFormat="false" ht="15" hidden="false" customHeight="false" outlineLevel="0" collapsed="false">
      <c r="A4124" s="0" t="n">
        <v>4122</v>
      </c>
      <c r="B4124" s="0" t="n">
        <v>6</v>
      </c>
      <c r="C4124" s="0" t="n">
        <v>172</v>
      </c>
      <c r="D4124" s="0" t="n">
        <v>17</v>
      </c>
      <c r="E4124" s="0" t="n">
        <v>0</v>
      </c>
      <c r="F4124" s="0" t="n">
        <v>0.349366</v>
      </c>
      <c r="G4124" s="0" t="n">
        <v>0.413086</v>
      </c>
      <c r="H4124" s="0" t="n">
        <v>154800</v>
      </c>
    </row>
    <row r="4125" customFormat="false" ht="15" hidden="false" customHeight="false" outlineLevel="0" collapsed="false">
      <c r="A4125" s="0" t="n">
        <v>4123</v>
      </c>
      <c r="B4125" s="0" t="n">
        <v>6</v>
      </c>
      <c r="C4125" s="0" t="n">
        <v>172</v>
      </c>
      <c r="D4125" s="0" t="n">
        <v>18</v>
      </c>
      <c r="E4125" s="0" t="n">
        <v>0</v>
      </c>
      <c r="F4125" s="0" t="n">
        <v>0.120638</v>
      </c>
      <c r="G4125" s="0" t="n">
        <v>0.511927</v>
      </c>
      <c r="H4125" s="0" t="n">
        <v>154800</v>
      </c>
    </row>
    <row r="4126" customFormat="false" ht="15" hidden="false" customHeight="false" outlineLevel="0" collapsed="false">
      <c r="A4126" s="0" t="n">
        <v>4124</v>
      </c>
      <c r="B4126" s="0" t="n">
        <v>6</v>
      </c>
      <c r="C4126" s="0" t="n">
        <v>172</v>
      </c>
      <c r="D4126" s="0" t="n">
        <v>19</v>
      </c>
      <c r="E4126" s="0" t="n">
        <v>1</v>
      </c>
      <c r="F4126" s="0" t="n">
        <v>0</v>
      </c>
      <c r="G4126" s="0" t="n">
        <v>0.441045</v>
      </c>
      <c r="H4126" s="0" t="n">
        <v>154600</v>
      </c>
    </row>
    <row r="4127" customFormat="false" ht="15" hidden="false" customHeight="false" outlineLevel="0" collapsed="false">
      <c r="A4127" s="0" t="n">
        <v>4125</v>
      </c>
      <c r="B4127" s="0" t="n">
        <v>6</v>
      </c>
      <c r="C4127" s="0" t="n">
        <v>172</v>
      </c>
      <c r="D4127" s="0" t="n">
        <v>20</v>
      </c>
      <c r="E4127" s="0" t="n">
        <v>1</v>
      </c>
      <c r="F4127" s="0" t="n">
        <v>0</v>
      </c>
      <c r="G4127" s="0" t="n">
        <v>0.543875</v>
      </c>
      <c r="H4127" s="0" t="n">
        <v>154400</v>
      </c>
    </row>
    <row r="4128" customFormat="false" ht="15" hidden="false" customHeight="false" outlineLevel="0" collapsed="false">
      <c r="A4128" s="0" t="n">
        <v>4126</v>
      </c>
      <c r="B4128" s="0" t="n">
        <v>6</v>
      </c>
      <c r="C4128" s="0" t="n">
        <v>172</v>
      </c>
      <c r="D4128" s="0" t="n">
        <v>21</v>
      </c>
      <c r="E4128" s="0" t="n">
        <v>0</v>
      </c>
      <c r="F4128" s="0" t="n">
        <v>0</v>
      </c>
      <c r="G4128" s="0" t="n">
        <v>0.772338</v>
      </c>
      <c r="H4128" s="0" t="n">
        <v>154400</v>
      </c>
    </row>
    <row r="4129" customFormat="false" ht="15" hidden="false" customHeight="false" outlineLevel="0" collapsed="false">
      <c r="A4129" s="0" t="n">
        <v>4127</v>
      </c>
      <c r="B4129" s="0" t="n">
        <v>6</v>
      </c>
      <c r="C4129" s="0" t="n">
        <v>172</v>
      </c>
      <c r="D4129" s="0" t="n">
        <v>22</v>
      </c>
      <c r="E4129" s="0" t="n">
        <v>0</v>
      </c>
      <c r="F4129" s="0" t="n">
        <v>0</v>
      </c>
      <c r="G4129" s="0" t="n">
        <v>0.743534</v>
      </c>
      <c r="H4129" s="0" t="n">
        <v>154400</v>
      </c>
    </row>
    <row r="4130" customFormat="false" ht="15" hidden="false" customHeight="false" outlineLevel="0" collapsed="false">
      <c r="A4130" s="0" t="n">
        <v>4128</v>
      </c>
      <c r="B4130" s="0" t="n">
        <v>6</v>
      </c>
      <c r="C4130" s="0" t="n">
        <v>172</v>
      </c>
      <c r="D4130" s="0" t="n">
        <v>23</v>
      </c>
      <c r="E4130" s="0" t="n">
        <v>0</v>
      </c>
      <c r="F4130" s="0" t="n">
        <v>0</v>
      </c>
      <c r="G4130" s="0" t="n">
        <v>0.627281</v>
      </c>
      <c r="H4130" s="0" t="n">
        <v>154400</v>
      </c>
    </row>
    <row r="4131" customFormat="false" ht="15" hidden="false" customHeight="false" outlineLevel="0" collapsed="false">
      <c r="A4131" s="0" t="n">
        <v>4129</v>
      </c>
      <c r="B4131" s="0" t="n">
        <v>6</v>
      </c>
      <c r="C4131" s="0" t="n">
        <v>173</v>
      </c>
      <c r="D4131" s="0" t="n">
        <v>0</v>
      </c>
      <c r="E4131" s="0" t="n">
        <v>0</v>
      </c>
      <c r="F4131" s="0" t="n">
        <v>0</v>
      </c>
      <c r="G4131" s="0" t="n">
        <v>0.428523</v>
      </c>
      <c r="H4131" s="0" t="n">
        <v>154400</v>
      </c>
    </row>
    <row r="4132" customFormat="false" ht="15" hidden="false" customHeight="false" outlineLevel="0" collapsed="false">
      <c r="A4132" s="0" t="n">
        <v>4130</v>
      </c>
      <c r="B4132" s="0" t="n">
        <v>6</v>
      </c>
      <c r="C4132" s="0" t="n">
        <v>173</v>
      </c>
      <c r="D4132" s="0" t="n">
        <v>1</v>
      </c>
      <c r="E4132" s="0" t="n">
        <v>0</v>
      </c>
      <c r="F4132" s="0" t="n">
        <v>0</v>
      </c>
      <c r="G4132" s="0" t="n">
        <v>0.324369</v>
      </c>
      <c r="H4132" s="0" t="n">
        <v>154400</v>
      </c>
    </row>
    <row r="4133" customFormat="false" ht="15" hidden="false" customHeight="false" outlineLevel="0" collapsed="false">
      <c r="A4133" s="0" t="n">
        <v>4131</v>
      </c>
      <c r="B4133" s="0" t="n">
        <v>6</v>
      </c>
      <c r="C4133" s="0" t="n">
        <v>173</v>
      </c>
      <c r="D4133" s="0" t="n">
        <v>2</v>
      </c>
      <c r="E4133" s="0" t="n">
        <v>0</v>
      </c>
      <c r="F4133" s="0" t="n">
        <v>0</v>
      </c>
      <c r="G4133" s="0" t="n">
        <v>0.303304</v>
      </c>
      <c r="H4133" s="0" t="n">
        <v>154400</v>
      </c>
    </row>
    <row r="4134" customFormat="false" ht="15" hidden="false" customHeight="false" outlineLevel="0" collapsed="false">
      <c r="A4134" s="0" t="n">
        <v>4132</v>
      </c>
      <c r="B4134" s="0" t="n">
        <v>6</v>
      </c>
      <c r="C4134" s="0" t="n">
        <v>173</v>
      </c>
      <c r="D4134" s="0" t="n">
        <v>3</v>
      </c>
      <c r="E4134" s="0" t="n">
        <v>0</v>
      </c>
      <c r="F4134" s="0" t="n">
        <v>0</v>
      </c>
      <c r="G4134" s="0" t="n">
        <v>0.318926</v>
      </c>
      <c r="H4134" s="0" t="n">
        <v>154400</v>
      </c>
    </row>
    <row r="4135" customFormat="false" ht="15" hidden="false" customHeight="false" outlineLevel="0" collapsed="false">
      <c r="A4135" s="0" t="n">
        <v>4133</v>
      </c>
      <c r="B4135" s="0" t="n">
        <v>6</v>
      </c>
      <c r="C4135" s="0" t="n">
        <v>173</v>
      </c>
      <c r="D4135" s="0" t="n">
        <v>4</v>
      </c>
      <c r="E4135" s="0" t="n">
        <v>0</v>
      </c>
      <c r="F4135" s="0" t="n">
        <v>0</v>
      </c>
      <c r="G4135" s="0" t="n">
        <v>0.347554</v>
      </c>
      <c r="H4135" s="0" t="n">
        <v>154400</v>
      </c>
    </row>
    <row r="4136" customFormat="false" ht="15" hidden="false" customHeight="false" outlineLevel="0" collapsed="false">
      <c r="A4136" s="0" t="n">
        <v>4134</v>
      </c>
      <c r="B4136" s="0" t="n">
        <v>6</v>
      </c>
      <c r="C4136" s="0" t="n">
        <v>173</v>
      </c>
      <c r="D4136" s="0" t="n">
        <v>5</v>
      </c>
      <c r="E4136" s="0" t="n">
        <v>0</v>
      </c>
      <c r="F4136" s="0" t="n">
        <v>0</v>
      </c>
      <c r="G4136" s="0" t="n">
        <v>0.246107</v>
      </c>
      <c r="H4136" s="0" t="n">
        <v>154400</v>
      </c>
    </row>
    <row r="4137" customFormat="false" ht="15" hidden="false" customHeight="false" outlineLevel="0" collapsed="false">
      <c r="A4137" s="0" t="n">
        <v>4135</v>
      </c>
      <c r="B4137" s="0" t="n">
        <v>6</v>
      </c>
      <c r="C4137" s="0" t="n">
        <v>173</v>
      </c>
      <c r="D4137" s="0" t="n">
        <v>6</v>
      </c>
      <c r="E4137" s="0" t="n">
        <v>0</v>
      </c>
      <c r="F4137" s="0" t="n">
        <v>0.113752</v>
      </c>
      <c r="G4137" s="0" t="n">
        <v>0.174853</v>
      </c>
      <c r="H4137" s="0" t="n">
        <v>154400</v>
      </c>
    </row>
    <row r="4138" customFormat="false" ht="15" hidden="false" customHeight="false" outlineLevel="0" collapsed="false">
      <c r="A4138" s="0" t="n">
        <v>4136</v>
      </c>
      <c r="B4138" s="0" t="n">
        <v>6</v>
      </c>
      <c r="C4138" s="0" t="n">
        <v>173</v>
      </c>
      <c r="D4138" s="0" t="n">
        <v>7</v>
      </c>
      <c r="E4138" s="0" t="n">
        <v>1</v>
      </c>
      <c r="F4138" s="0" t="n">
        <v>0.329422</v>
      </c>
      <c r="G4138" s="0" t="n">
        <v>0.269124</v>
      </c>
      <c r="H4138" s="0" t="n">
        <v>154200</v>
      </c>
    </row>
    <row r="4139" customFormat="false" ht="15" hidden="false" customHeight="false" outlineLevel="0" collapsed="false">
      <c r="A4139" s="0" t="n">
        <v>4137</v>
      </c>
      <c r="B4139" s="0" t="n">
        <v>6</v>
      </c>
      <c r="C4139" s="0" t="n">
        <v>173</v>
      </c>
      <c r="D4139" s="0" t="n">
        <v>8</v>
      </c>
      <c r="E4139" s="0" t="n">
        <v>1</v>
      </c>
      <c r="F4139" s="0" t="n">
        <v>0.56536</v>
      </c>
      <c r="G4139" s="0" t="n">
        <v>0.229414</v>
      </c>
      <c r="H4139" s="0" t="n">
        <v>154000</v>
      </c>
    </row>
    <row r="4140" customFormat="false" ht="15" hidden="false" customHeight="false" outlineLevel="0" collapsed="false">
      <c r="A4140" s="0" t="n">
        <v>4138</v>
      </c>
      <c r="B4140" s="0" t="n">
        <v>6</v>
      </c>
      <c r="C4140" s="0" t="n">
        <v>173</v>
      </c>
      <c r="D4140" s="0" t="n">
        <v>9</v>
      </c>
      <c r="E4140" s="0" t="n">
        <v>0</v>
      </c>
      <c r="F4140" s="0" t="n">
        <v>0.786153</v>
      </c>
      <c r="G4140" s="0" t="n">
        <v>0.273367</v>
      </c>
      <c r="H4140" s="0" t="n">
        <v>154000</v>
      </c>
    </row>
    <row r="4141" customFormat="false" ht="15" hidden="false" customHeight="false" outlineLevel="0" collapsed="false">
      <c r="A4141" s="0" t="n">
        <v>4139</v>
      </c>
      <c r="B4141" s="0" t="n">
        <v>6</v>
      </c>
      <c r="C4141" s="0" t="n">
        <v>173</v>
      </c>
      <c r="D4141" s="0" t="n">
        <v>10</v>
      </c>
      <c r="E4141" s="0" t="n">
        <v>0</v>
      </c>
      <c r="F4141" s="0" t="n">
        <v>0.964539</v>
      </c>
      <c r="G4141" s="0" t="n">
        <v>0.420433</v>
      </c>
      <c r="H4141" s="0" t="n">
        <v>154000</v>
      </c>
    </row>
    <row r="4142" customFormat="false" ht="15" hidden="false" customHeight="false" outlineLevel="0" collapsed="false">
      <c r="A4142" s="0" t="n">
        <v>4140</v>
      </c>
      <c r="B4142" s="0" t="n">
        <v>6</v>
      </c>
      <c r="C4142" s="0" t="n">
        <v>173</v>
      </c>
      <c r="D4142" s="0" t="n">
        <v>11</v>
      </c>
      <c r="E4142" s="0" t="n">
        <v>0</v>
      </c>
      <c r="F4142" s="0" t="n">
        <v>1</v>
      </c>
      <c r="G4142" s="0" t="n">
        <v>0.506101</v>
      </c>
      <c r="H4142" s="0" t="n">
        <v>154000</v>
      </c>
    </row>
    <row r="4143" customFormat="false" ht="15" hidden="false" customHeight="false" outlineLevel="0" collapsed="false">
      <c r="A4143" s="0" t="n">
        <v>4141</v>
      </c>
      <c r="B4143" s="0" t="n">
        <v>6</v>
      </c>
      <c r="C4143" s="0" t="n">
        <v>173</v>
      </c>
      <c r="D4143" s="0" t="n">
        <v>12</v>
      </c>
      <c r="E4143" s="0" t="n">
        <v>0</v>
      </c>
      <c r="F4143" s="0" t="n">
        <v>1</v>
      </c>
      <c r="G4143" s="0" t="n">
        <v>0.523904</v>
      </c>
      <c r="H4143" s="0" t="n">
        <v>154000</v>
      </c>
    </row>
    <row r="4144" customFormat="false" ht="15" hidden="false" customHeight="false" outlineLevel="0" collapsed="false">
      <c r="A4144" s="0" t="n">
        <v>4142</v>
      </c>
      <c r="B4144" s="0" t="n">
        <v>6</v>
      </c>
      <c r="C4144" s="0" t="n">
        <v>173</v>
      </c>
      <c r="D4144" s="0" t="n">
        <v>13</v>
      </c>
      <c r="E4144" s="0" t="n">
        <v>0</v>
      </c>
      <c r="F4144" s="0" t="n">
        <v>1</v>
      </c>
      <c r="G4144" s="0" t="n">
        <v>0.398292</v>
      </c>
      <c r="H4144" s="0" t="n">
        <v>154000</v>
      </c>
    </row>
    <row r="4145" customFormat="false" ht="15" hidden="false" customHeight="false" outlineLevel="0" collapsed="false">
      <c r="A4145" s="0" t="n">
        <v>4143</v>
      </c>
      <c r="B4145" s="0" t="n">
        <v>6</v>
      </c>
      <c r="C4145" s="0" t="n">
        <v>173</v>
      </c>
      <c r="D4145" s="0" t="n">
        <v>14</v>
      </c>
      <c r="E4145" s="0" t="n">
        <v>0</v>
      </c>
      <c r="F4145" s="0" t="n">
        <v>0.964539</v>
      </c>
      <c r="G4145" s="0" t="n">
        <v>0.394434</v>
      </c>
      <c r="H4145" s="0" t="n">
        <v>154000</v>
      </c>
    </row>
    <row r="4146" customFormat="false" ht="15" hidden="false" customHeight="false" outlineLevel="0" collapsed="false">
      <c r="A4146" s="0" t="n">
        <v>4144</v>
      </c>
      <c r="B4146" s="0" t="n">
        <v>6</v>
      </c>
      <c r="C4146" s="0" t="n">
        <v>173</v>
      </c>
      <c r="D4146" s="0" t="n">
        <v>15</v>
      </c>
      <c r="E4146" s="0" t="n">
        <v>0</v>
      </c>
      <c r="F4146" s="0" t="n">
        <v>0.786153</v>
      </c>
      <c r="G4146" s="0" t="n">
        <v>0.319447</v>
      </c>
      <c r="H4146" s="0" t="n">
        <v>154000</v>
      </c>
    </row>
    <row r="4147" customFormat="false" ht="15" hidden="false" customHeight="false" outlineLevel="0" collapsed="false">
      <c r="A4147" s="0" t="n">
        <v>4145</v>
      </c>
      <c r="B4147" s="0" t="n">
        <v>6</v>
      </c>
      <c r="C4147" s="0" t="n">
        <v>173</v>
      </c>
      <c r="D4147" s="0" t="n">
        <v>16</v>
      </c>
      <c r="E4147" s="0" t="n">
        <v>0</v>
      </c>
      <c r="F4147" s="0" t="n">
        <v>0.56536</v>
      </c>
      <c r="G4147" s="0" t="n">
        <v>0.398478</v>
      </c>
      <c r="H4147" s="0" t="n">
        <v>154000</v>
      </c>
    </row>
    <row r="4148" customFormat="false" ht="15" hidden="false" customHeight="false" outlineLevel="0" collapsed="false">
      <c r="A4148" s="0" t="n">
        <v>4146</v>
      </c>
      <c r="B4148" s="0" t="n">
        <v>6</v>
      </c>
      <c r="C4148" s="0" t="n">
        <v>173</v>
      </c>
      <c r="D4148" s="0" t="n">
        <v>17</v>
      </c>
      <c r="E4148" s="0" t="n">
        <v>0</v>
      </c>
      <c r="F4148" s="0" t="n">
        <v>0.329422</v>
      </c>
      <c r="G4148" s="0" t="n">
        <v>0.366904</v>
      </c>
      <c r="H4148" s="0" t="n">
        <v>154000</v>
      </c>
    </row>
    <row r="4149" customFormat="false" ht="15" hidden="false" customHeight="false" outlineLevel="0" collapsed="false">
      <c r="A4149" s="0" t="n">
        <v>4147</v>
      </c>
      <c r="B4149" s="0" t="n">
        <v>6</v>
      </c>
      <c r="C4149" s="0" t="n">
        <v>173</v>
      </c>
      <c r="D4149" s="0" t="n">
        <v>18</v>
      </c>
      <c r="E4149" s="0" t="n">
        <v>0</v>
      </c>
      <c r="F4149" s="0" t="n">
        <v>0.113752</v>
      </c>
      <c r="G4149" s="0" t="n">
        <v>0.274469</v>
      </c>
      <c r="H4149" s="0" t="n">
        <v>154000</v>
      </c>
    </row>
    <row r="4150" customFormat="false" ht="15" hidden="false" customHeight="false" outlineLevel="0" collapsed="false">
      <c r="A4150" s="0" t="n">
        <v>4148</v>
      </c>
      <c r="B4150" s="0" t="n">
        <v>6</v>
      </c>
      <c r="C4150" s="0" t="n">
        <v>173</v>
      </c>
      <c r="D4150" s="0" t="n">
        <v>19</v>
      </c>
      <c r="E4150" s="0" t="n">
        <v>1</v>
      </c>
      <c r="F4150" s="0" t="n">
        <v>0</v>
      </c>
      <c r="G4150" s="0" t="n">
        <v>0.425866</v>
      </c>
      <c r="H4150" s="0" t="n">
        <v>153800</v>
      </c>
    </row>
    <row r="4151" customFormat="false" ht="15" hidden="false" customHeight="false" outlineLevel="0" collapsed="false">
      <c r="A4151" s="0" t="n">
        <v>4149</v>
      </c>
      <c r="B4151" s="0" t="n">
        <v>6</v>
      </c>
      <c r="C4151" s="0" t="n">
        <v>173</v>
      </c>
      <c r="D4151" s="0" t="n">
        <v>20</v>
      </c>
      <c r="E4151" s="0" t="n">
        <v>1</v>
      </c>
      <c r="F4151" s="0" t="n">
        <v>0</v>
      </c>
      <c r="G4151" s="0" t="n">
        <v>0.434954</v>
      </c>
      <c r="H4151" s="0" t="n">
        <v>153600</v>
      </c>
    </row>
    <row r="4152" customFormat="false" ht="15" hidden="false" customHeight="false" outlineLevel="0" collapsed="false">
      <c r="A4152" s="0" t="n">
        <v>4150</v>
      </c>
      <c r="B4152" s="0" t="n">
        <v>6</v>
      </c>
      <c r="C4152" s="0" t="n">
        <v>173</v>
      </c>
      <c r="D4152" s="0" t="n">
        <v>21</v>
      </c>
      <c r="E4152" s="0" t="n">
        <v>0</v>
      </c>
      <c r="F4152" s="0" t="n">
        <v>0</v>
      </c>
      <c r="G4152" s="0" t="n">
        <v>0.459529</v>
      </c>
      <c r="H4152" s="0" t="n">
        <v>153600</v>
      </c>
    </row>
    <row r="4153" customFormat="false" ht="15" hidden="false" customHeight="false" outlineLevel="0" collapsed="false">
      <c r="A4153" s="0" t="n">
        <v>4151</v>
      </c>
      <c r="B4153" s="0" t="n">
        <v>6</v>
      </c>
      <c r="C4153" s="0" t="n">
        <v>173</v>
      </c>
      <c r="D4153" s="0" t="n">
        <v>22</v>
      </c>
      <c r="E4153" s="0" t="n">
        <v>0</v>
      </c>
      <c r="F4153" s="0" t="n">
        <v>0</v>
      </c>
      <c r="G4153" s="0" t="n">
        <v>0.473657</v>
      </c>
      <c r="H4153" s="0" t="n">
        <v>153600</v>
      </c>
    </row>
    <row r="4154" customFormat="false" ht="15" hidden="false" customHeight="false" outlineLevel="0" collapsed="false">
      <c r="A4154" s="0" t="n">
        <v>4152</v>
      </c>
      <c r="B4154" s="0" t="n">
        <v>6</v>
      </c>
      <c r="C4154" s="0" t="n">
        <v>173</v>
      </c>
      <c r="D4154" s="0" t="n">
        <v>23</v>
      </c>
      <c r="E4154" s="0" t="n">
        <v>0</v>
      </c>
      <c r="F4154" s="0" t="n">
        <v>0</v>
      </c>
      <c r="G4154" s="0" t="n">
        <v>0.499247</v>
      </c>
      <c r="H4154" s="0" t="n">
        <v>153600</v>
      </c>
    </row>
    <row r="4155" customFormat="false" ht="15" hidden="false" customHeight="false" outlineLevel="0" collapsed="false">
      <c r="A4155" s="0" t="n">
        <v>4153</v>
      </c>
      <c r="B4155" s="0" t="n">
        <v>6</v>
      </c>
      <c r="C4155" s="0" t="n">
        <v>174</v>
      </c>
      <c r="D4155" s="0" t="n">
        <v>0</v>
      </c>
      <c r="E4155" s="0" t="n">
        <v>0</v>
      </c>
      <c r="F4155" s="0" t="n">
        <v>0</v>
      </c>
      <c r="G4155" s="0" t="n">
        <v>0.619786</v>
      </c>
      <c r="H4155" s="0" t="n">
        <v>153600</v>
      </c>
    </row>
    <row r="4156" customFormat="false" ht="15" hidden="false" customHeight="false" outlineLevel="0" collapsed="false">
      <c r="A4156" s="0" t="n">
        <v>4154</v>
      </c>
      <c r="B4156" s="0" t="n">
        <v>6</v>
      </c>
      <c r="C4156" s="0" t="n">
        <v>174</v>
      </c>
      <c r="D4156" s="0" t="n">
        <v>1</v>
      </c>
      <c r="E4156" s="0" t="n">
        <v>0</v>
      </c>
      <c r="F4156" s="0" t="n">
        <v>0</v>
      </c>
      <c r="G4156" s="0" t="n">
        <v>0.692514</v>
      </c>
      <c r="H4156" s="0" t="n">
        <v>153600</v>
      </c>
    </row>
    <row r="4157" customFormat="false" ht="15" hidden="false" customHeight="false" outlineLevel="0" collapsed="false">
      <c r="A4157" s="0" t="n">
        <v>4155</v>
      </c>
      <c r="B4157" s="0" t="n">
        <v>6</v>
      </c>
      <c r="C4157" s="0" t="n">
        <v>174</v>
      </c>
      <c r="D4157" s="0" t="n">
        <v>2</v>
      </c>
      <c r="E4157" s="0" t="n">
        <v>0</v>
      </c>
      <c r="F4157" s="0" t="n">
        <v>0</v>
      </c>
      <c r="G4157" s="0" t="n">
        <v>1</v>
      </c>
      <c r="H4157" s="0" t="n">
        <v>153600</v>
      </c>
    </row>
    <row r="4158" customFormat="false" ht="15" hidden="false" customHeight="false" outlineLevel="0" collapsed="false">
      <c r="A4158" s="0" t="n">
        <v>4156</v>
      </c>
      <c r="B4158" s="0" t="n">
        <v>6</v>
      </c>
      <c r="C4158" s="0" t="n">
        <v>174</v>
      </c>
      <c r="D4158" s="0" t="n">
        <v>3</v>
      </c>
      <c r="E4158" s="0" t="n">
        <v>0</v>
      </c>
      <c r="F4158" s="0" t="n">
        <v>0</v>
      </c>
      <c r="G4158" s="0" t="n">
        <v>1</v>
      </c>
      <c r="H4158" s="0" t="n">
        <v>153600</v>
      </c>
    </row>
    <row r="4159" customFormat="false" ht="15" hidden="false" customHeight="false" outlineLevel="0" collapsed="false">
      <c r="A4159" s="0" t="n">
        <v>4157</v>
      </c>
      <c r="B4159" s="0" t="n">
        <v>6</v>
      </c>
      <c r="C4159" s="0" t="n">
        <v>174</v>
      </c>
      <c r="D4159" s="0" t="n">
        <v>4</v>
      </c>
      <c r="E4159" s="0" t="n">
        <v>0</v>
      </c>
      <c r="F4159" s="0" t="n">
        <v>0</v>
      </c>
      <c r="G4159" s="0" t="n">
        <v>1</v>
      </c>
      <c r="H4159" s="0" t="n">
        <v>153600</v>
      </c>
    </row>
    <row r="4160" customFormat="false" ht="15" hidden="false" customHeight="false" outlineLevel="0" collapsed="false">
      <c r="A4160" s="0" t="n">
        <v>4158</v>
      </c>
      <c r="B4160" s="0" t="n">
        <v>6</v>
      </c>
      <c r="C4160" s="0" t="n">
        <v>174</v>
      </c>
      <c r="D4160" s="0" t="n">
        <v>5</v>
      </c>
      <c r="E4160" s="0" t="n">
        <v>0</v>
      </c>
      <c r="F4160" s="0" t="n">
        <v>0</v>
      </c>
      <c r="G4160" s="0" t="n">
        <v>1</v>
      </c>
      <c r="H4160" s="0" t="n">
        <v>153600</v>
      </c>
    </row>
    <row r="4161" customFormat="false" ht="15" hidden="false" customHeight="false" outlineLevel="0" collapsed="false">
      <c r="A4161" s="0" t="n">
        <v>4159</v>
      </c>
      <c r="B4161" s="0" t="n">
        <v>6</v>
      </c>
      <c r="C4161" s="0" t="n">
        <v>174</v>
      </c>
      <c r="D4161" s="0" t="n">
        <v>6</v>
      </c>
      <c r="E4161" s="0" t="n">
        <v>0</v>
      </c>
      <c r="F4161" s="0" t="n">
        <v>0.130546</v>
      </c>
      <c r="G4161" s="0" t="n">
        <v>1</v>
      </c>
      <c r="H4161" s="0" t="n">
        <v>153600</v>
      </c>
    </row>
    <row r="4162" customFormat="false" ht="15" hidden="false" customHeight="false" outlineLevel="0" collapsed="false">
      <c r="A4162" s="0" t="n">
        <v>4160</v>
      </c>
      <c r="B4162" s="0" t="n">
        <v>6</v>
      </c>
      <c r="C4162" s="0" t="n">
        <v>174</v>
      </c>
      <c r="D4162" s="0" t="n">
        <v>7</v>
      </c>
      <c r="E4162" s="0" t="n">
        <v>1</v>
      </c>
      <c r="F4162" s="0" t="n">
        <v>0.378057</v>
      </c>
      <c r="G4162" s="0" t="n">
        <v>1</v>
      </c>
      <c r="H4162" s="0" t="n">
        <v>153400</v>
      </c>
    </row>
    <row r="4163" customFormat="false" ht="15" hidden="false" customHeight="false" outlineLevel="0" collapsed="false">
      <c r="A4163" s="0" t="n">
        <v>4161</v>
      </c>
      <c r="B4163" s="0" t="n">
        <v>6</v>
      </c>
      <c r="C4163" s="0" t="n">
        <v>174</v>
      </c>
      <c r="D4163" s="0" t="n">
        <v>8</v>
      </c>
      <c r="E4163" s="0" t="n">
        <v>1</v>
      </c>
      <c r="F4163" s="0" t="n">
        <v>0.648828</v>
      </c>
      <c r="G4163" s="0" t="n">
        <v>0.700782</v>
      </c>
      <c r="H4163" s="0" t="n">
        <v>153200</v>
      </c>
    </row>
    <row r="4164" customFormat="false" ht="15" hidden="false" customHeight="false" outlineLevel="0" collapsed="false">
      <c r="A4164" s="0" t="n">
        <v>4162</v>
      </c>
      <c r="B4164" s="0" t="n">
        <v>6</v>
      </c>
      <c r="C4164" s="0" t="n">
        <v>174</v>
      </c>
      <c r="D4164" s="0" t="n">
        <v>9</v>
      </c>
      <c r="E4164" s="0" t="n">
        <v>0</v>
      </c>
      <c r="F4164" s="0" t="n">
        <v>0.902219</v>
      </c>
      <c r="G4164" s="0" t="n">
        <v>0.574367</v>
      </c>
      <c r="H4164" s="0" t="n">
        <v>153200</v>
      </c>
    </row>
    <row r="4165" customFormat="false" ht="15" hidden="false" customHeight="false" outlineLevel="0" collapsed="false">
      <c r="A4165" s="0" t="n">
        <v>4163</v>
      </c>
      <c r="B4165" s="0" t="n">
        <v>6</v>
      </c>
      <c r="C4165" s="0" t="n">
        <v>174</v>
      </c>
      <c r="D4165" s="0" t="n">
        <v>10</v>
      </c>
      <c r="E4165" s="0" t="n">
        <v>0</v>
      </c>
      <c r="F4165" s="0" t="n">
        <v>1</v>
      </c>
      <c r="G4165" s="0" t="n">
        <v>0.538605</v>
      </c>
      <c r="H4165" s="0" t="n">
        <v>153200</v>
      </c>
    </row>
    <row r="4166" customFormat="false" ht="15" hidden="false" customHeight="false" outlineLevel="0" collapsed="false">
      <c r="A4166" s="0" t="n">
        <v>4164</v>
      </c>
      <c r="B4166" s="0" t="n">
        <v>6</v>
      </c>
      <c r="C4166" s="0" t="n">
        <v>174</v>
      </c>
      <c r="D4166" s="0" t="n">
        <v>11</v>
      </c>
      <c r="E4166" s="0" t="n">
        <v>0</v>
      </c>
      <c r="F4166" s="0" t="n">
        <v>1</v>
      </c>
      <c r="G4166" s="0" t="n">
        <v>0.325945</v>
      </c>
      <c r="H4166" s="0" t="n">
        <v>153200</v>
      </c>
    </row>
    <row r="4167" customFormat="false" ht="15" hidden="false" customHeight="false" outlineLevel="0" collapsed="false">
      <c r="A4167" s="0" t="n">
        <v>4165</v>
      </c>
      <c r="B4167" s="0" t="n">
        <v>6</v>
      </c>
      <c r="C4167" s="0" t="n">
        <v>174</v>
      </c>
      <c r="D4167" s="0" t="n">
        <v>12</v>
      </c>
      <c r="E4167" s="0" t="n">
        <v>0</v>
      </c>
      <c r="F4167" s="0" t="n">
        <v>1</v>
      </c>
      <c r="G4167" s="0" t="n">
        <v>0.631421</v>
      </c>
      <c r="H4167" s="0" t="n">
        <v>153200</v>
      </c>
    </row>
    <row r="4168" customFormat="false" ht="15" hidden="false" customHeight="false" outlineLevel="0" collapsed="false">
      <c r="A4168" s="0" t="n">
        <v>4166</v>
      </c>
      <c r="B4168" s="0" t="n">
        <v>6</v>
      </c>
      <c r="C4168" s="0" t="n">
        <v>174</v>
      </c>
      <c r="D4168" s="0" t="n">
        <v>13</v>
      </c>
      <c r="E4168" s="0" t="n">
        <v>0</v>
      </c>
      <c r="F4168" s="0" t="n">
        <v>1</v>
      </c>
      <c r="G4168" s="0" t="n">
        <v>0.699047</v>
      </c>
      <c r="H4168" s="0" t="n">
        <v>153200</v>
      </c>
    </row>
    <row r="4169" customFormat="false" ht="15" hidden="false" customHeight="false" outlineLevel="0" collapsed="false">
      <c r="A4169" s="0" t="n">
        <v>4167</v>
      </c>
      <c r="B4169" s="0" t="n">
        <v>6</v>
      </c>
      <c r="C4169" s="0" t="n">
        <v>174</v>
      </c>
      <c r="D4169" s="0" t="n">
        <v>14</v>
      </c>
      <c r="E4169" s="0" t="n">
        <v>0</v>
      </c>
      <c r="F4169" s="0" t="n">
        <v>1</v>
      </c>
      <c r="G4169" s="0" t="n">
        <v>0.718665</v>
      </c>
      <c r="H4169" s="0" t="n">
        <v>153200</v>
      </c>
    </row>
    <row r="4170" customFormat="false" ht="15" hidden="false" customHeight="false" outlineLevel="0" collapsed="false">
      <c r="A4170" s="0" t="n">
        <v>4168</v>
      </c>
      <c r="B4170" s="0" t="n">
        <v>6</v>
      </c>
      <c r="C4170" s="0" t="n">
        <v>174</v>
      </c>
      <c r="D4170" s="0" t="n">
        <v>15</v>
      </c>
      <c r="E4170" s="0" t="n">
        <v>0</v>
      </c>
      <c r="F4170" s="0" t="n">
        <v>0.902219</v>
      </c>
      <c r="G4170" s="0" t="n">
        <v>1</v>
      </c>
      <c r="H4170" s="0" t="n">
        <v>153200</v>
      </c>
    </row>
    <row r="4171" customFormat="false" ht="15" hidden="false" customHeight="false" outlineLevel="0" collapsed="false">
      <c r="A4171" s="0" t="n">
        <v>4169</v>
      </c>
      <c r="B4171" s="0" t="n">
        <v>6</v>
      </c>
      <c r="C4171" s="0" t="n">
        <v>174</v>
      </c>
      <c r="D4171" s="0" t="n">
        <v>16</v>
      </c>
      <c r="E4171" s="0" t="n">
        <v>0</v>
      </c>
      <c r="F4171" s="0" t="n">
        <v>0.648828</v>
      </c>
      <c r="G4171" s="0" t="n">
        <v>1</v>
      </c>
      <c r="H4171" s="0" t="n">
        <v>153200</v>
      </c>
    </row>
    <row r="4172" customFormat="false" ht="15" hidden="false" customHeight="false" outlineLevel="0" collapsed="false">
      <c r="A4172" s="0" t="n">
        <v>4170</v>
      </c>
      <c r="B4172" s="0" t="n">
        <v>6</v>
      </c>
      <c r="C4172" s="0" t="n">
        <v>174</v>
      </c>
      <c r="D4172" s="0" t="n">
        <v>17</v>
      </c>
      <c r="E4172" s="0" t="n">
        <v>0</v>
      </c>
      <c r="F4172" s="0" t="n">
        <v>0.378057</v>
      </c>
      <c r="G4172" s="0" t="n">
        <v>0.979707</v>
      </c>
      <c r="H4172" s="0" t="n">
        <v>153200</v>
      </c>
    </row>
    <row r="4173" customFormat="false" ht="15" hidden="false" customHeight="false" outlineLevel="0" collapsed="false">
      <c r="A4173" s="0" t="n">
        <v>4171</v>
      </c>
      <c r="B4173" s="0" t="n">
        <v>6</v>
      </c>
      <c r="C4173" s="0" t="n">
        <v>174</v>
      </c>
      <c r="D4173" s="0" t="n">
        <v>18</v>
      </c>
      <c r="E4173" s="0" t="n">
        <v>0</v>
      </c>
      <c r="F4173" s="0" t="n">
        <v>0.130546</v>
      </c>
      <c r="G4173" s="0" t="n">
        <v>0.665756</v>
      </c>
      <c r="H4173" s="0" t="n">
        <v>153200</v>
      </c>
    </row>
    <row r="4174" customFormat="false" ht="15" hidden="false" customHeight="false" outlineLevel="0" collapsed="false">
      <c r="A4174" s="0" t="n">
        <v>4172</v>
      </c>
      <c r="B4174" s="0" t="n">
        <v>6</v>
      </c>
      <c r="C4174" s="0" t="n">
        <v>174</v>
      </c>
      <c r="D4174" s="0" t="n">
        <v>19</v>
      </c>
      <c r="E4174" s="0" t="n">
        <v>1</v>
      </c>
      <c r="F4174" s="0" t="n">
        <v>0</v>
      </c>
      <c r="G4174" s="0" t="n">
        <v>0.884037</v>
      </c>
      <c r="H4174" s="0" t="n">
        <v>153000</v>
      </c>
    </row>
    <row r="4175" customFormat="false" ht="15" hidden="false" customHeight="false" outlineLevel="0" collapsed="false">
      <c r="A4175" s="0" t="n">
        <v>4173</v>
      </c>
      <c r="B4175" s="0" t="n">
        <v>6</v>
      </c>
      <c r="C4175" s="0" t="n">
        <v>174</v>
      </c>
      <c r="D4175" s="0" t="n">
        <v>20</v>
      </c>
      <c r="E4175" s="0" t="n">
        <v>1</v>
      </c>
      <c r="F4175" s="0" t="n">
        <v>0</v>
      </c>
      <c r="G4175" s="0" t="n">
        <v>0.61564</v>
      </c>
      <c r="H4175" s="0" t="n">
        <v>152800</v>
      </c>
    </row>
    <row r="4176" customFormat="false" ht="15" hidden="false" customHeight="false" outlineLevel="0" collapsed="false">
      <c r="A4176" s="0" t="n">
        <v>4174</v>
      </c>
      <c r="B4176" s="0" t="n">
        <v>6</v>
      </c>
      <c r="C4176" s="0" t="n">
        <v>174</v>
      </c>
      <c r="D4176" s="0" t="n">
        <v>21</v>
      </c>
      <c r="E4176" s="0" t="n">
        <v>0</v>
      </c>
      <c r="F4176" s="0" t="n">
        <v>0</v>
      </c>
      <c r="G4176" s="0" t="n">
        <v>0.528048</v>
      </c>
      <c r="H4176" s="0" t="n">
        <v>152800</v>
      </c>
    </row>
    <row r="4177" customFormat="false" ht="15" hidden="false" customHeight="false" outlineLevel="0" collapsed="false">
      <c r="A4177" s="0" t="n">
        <v>4175</v>
      </c>
      <c r="B4177" s="0" t="n">
        <v>6</v>
      </c>
      <c r="C4177" s="0" t="n">
        <v>174</v>
      </c>
      <c r="D4177" s="0" t="n">
        <v>22</v>
      </c>
      <c r="E4177" s="0" t="n">
        <v>0</v>
      </c>
      <c r="F4177" s="0" t="n">
        <v>0</v>
      </c>
      <c r="G4177" s="0" t="n">
        <v>0.480686</v>
      </c>
      <c r="H4177" s="0" t="n">
        <v>152800</v>
      </c>
    </row>
    <row r="4178" customFormat="false" ht="15" hidden="false" customHeight="false" outlineLevel="0" collapsed="false">
      <c r="A4178" s="0" t="n">
        <v>4176</v>
      </c>
      <c r="B4178" s="0" t="n">
        <v>6</v>
      </c>
      <c r="C4178" s="0" t="n">
        <v>174</v>
      </c>
      <c r="D4178" s="0" t="n">
        <v>23</v>
      </c>
      <c r="E4178" s="0" t="n">
        <v>0</v>
      </c>
      <c r="F4178" s="0" t="n">
        <v>0</v>
      </c>
      <c r="G4178" s="0" t="n">
        <v>0.672152</v>
      </c>
      <c r="H4178" s="0" t="n">
        <v>152800</v>
      </c>
    </row>
    <row r="4179" customFormat="false" ht="15" hidden="false" customHeight="false" outlineLevel="0" collapsed="false">
      <c r="A4179" s="0" t="n">
        <v>4177</v>
      </c>
      <c r="B4179" s="0" t="n">
        <v>6</v>
      </c>
      <c r="C4179" s="0" t="n">
        <v>175</v>
      </c>
      <c r="D4179" s="0" t="n">
        <v>0</v>
      </c>
      <c r="E4179" s="0" t="n">
        <v>0</v>
      </c>
      <c r="F4179" s="0" t="n">
        <v>0</v>
      </c>
      <c r="G4179" s="0" t="n">
        <v>0.613752</v>
      </c>
      <c r="H4179" s="0" t="n">
        <v>152800</v>
      </c>
    </row>
    <row r="4180" customFormat="false" ht="15" hidden="false" customHeight="false" outlineLevel="0" collapsed="false">
      <c r="A4180" s="0" t="n">
        <v>4178</v>
      </c>
      <c r="B4180" s="0" t="n">
        <v>6</v>
      </c>
      <c r="C4180" s="0" t="n">
        <v>175</v>
      </c>
      <c r="D4180" s="0" t="n">
        <v>1</v>
      </c>
      <c r="E4180" s="0" t="n">
        <v>0</v>
      </c>
      <c r="F4180" s="0" t="n">
        <v>0</v>
      </c>
      <c r="G4180" s="0" t="n">
        <v>0.545424</v>
      </c>
      <c r="H4180" s="0" t="n">
        <v>152800</v>
      </c>
    </row>
    <row r="4181" customFormat="false" ht="15" hidden="false" customHeight="false" outlineLevel="0" collapsed="false">
      <c r="A4181" s="0" t="n">
        <v>4179</v>
      </c>
      <c r="B4181" s="0" t="n">
        <v>6</v>
      </c>
      <c r="C4181" s="0" t="n">
        <v>175</v>
      </c>
      <c r="D4181" s="0" t="n">
        <v>2</v>
      </c>
      <c r="E4181" s="0" t="n">
        <v>0</v>
      </c>
      <c r="F4181" s="0" t="n">
        <v>0</v>
      </c>
      <c r="G4181" s="0" t="n">
        <v>0.50129</v>
      </c>
      <c r="H4181" s="0" t="n">
        <v>152800</v>
      </c>
    </row>
    <row r="4182" customFormat="false" ht="15" hidden="false" customHeight="false" outlineLevel="0" collapsed="false">
      <c r="A4182" s="0" t="n">
        <v>4180</v>
      </c>
      <c r="B4182" s="0" t="n">
        <v>6</v>
      </c>
      <c r="C4182" s="0" t="n">
        <v>175</v>
      </c>
      <c r="D4182" s="0" t="n">
        <v>3</v>
      </c>
      <c r="E4182" s="0" t="n">
        <v>0</v>
      </c>
      <c r="F4182" s="0" t="n">
        <v>0</v>
      </c>
      <c r="G4182" s="0" t="n">
        <v>0.450633</v>
      </c>
      <c r="H4182" s="0" t="n">
        <v>152800</v>
      </c>
    </row>
    <row r="4183" customFormat="false" ht="15" hidden="false" customHeight="false" outlineLevel="0" collapsed="false">
      <c r="A4183" s="0" t="n">
        <v>4181</v>
      </c>
      <c r="B4183" s="0" t="n">
        <v>6</v>
      </c>
      <c r="C4183" s="0" t="n">
        <v>175</v>
      </c>
      <c r="D4183" s="0" t="n">
        <v>4</v>
      </c>
      <c r="E4183" s="0" t="n">
        <v>0</v>
      </c>
      <c r="F4183" s="0" t="n">
        <v>0</v>
      </c>
      <c r="G4183" s="0" t="n">
        <v>0.675254</v>
      </c>
      <c r="H4183" s="0" t="n">
        <v>152800</v>
      </c>
    </row>
    <row r="4184" customFormat="false" ht="15" hidden="false" customHeight="false" outlineLevel="0" collapsed="false">
      <c r="A4184" s="0" t="n">
        <v>4182</v>
      </c>
      <c r="B4184" s="0" t="n">
        <v>6</v>
      </c>
      <c r="C4184" s="0" t="n">
        <v>175</v>
      </c>
      <c r="D4184" s="0" t="n">
        <v>5</v>
      </c>
      <c r="E4184" s="0" t="n">
        <v>0</v>
      </c>
      <c r="F4184" s="0" t="n">
        <v>0</v>
      </c>
      <c r="G4184" s="0" t="n">
        <v>0.561047</v>
      </c>
      <c r="H4184" s="0" t="n">
        <v>152800</v>
      </c>
    </row>
    <row r="4185" customFormat="false" ht="15" hidden="false" customHeight="false" outlineLevel="0" collapsed="false">
      <c r="A4185" s="0" t="n">
        <v>4183</v>
      </c>
      <c r="B4185" s="0" t="n">
        <v>6</v>
      </c>
      <c r="C4185" s="0" t="n">
        <v>175</v>
      </c>
      <c r="D4185" s="0" t="n">
        <v>6</v>
      </c>
      <c r="E4185" s="0" t="n">
        <v>0</v>
      </c>
      <c r="F4185" s="0" t="n">
        <v>0.136298</v>
      </c>
      <c r="G4185" s="0" t="n">
        <v>0.665311</v>
      </c>
      <c r="H4185" s="0" t="n">
        <v>152800</v>
      </c>
    </row>
    <row r="4186" customFormat="false" ht="15" hidden="false" customHeight="false" outlineLevel="0" collapsed="false">
      <c r="A4186" s="0" t="n">
        <v>4184</v>
      </c>
      <c r="B4186" s="0" t="n">
        <v>6</v>
      </c>
      <c r="C4186" s="0" t="n">
        <v>175</v>
      </c>
      <c r="D4186" s="0" t="n">
        <v>7</v>
      </c>
      <c r="E4186" s="0" t="n">
        <v>1</v>
      </c>
      <c r="F4186" s="0" t="n">
        <v>0.394715</v>
      </c>
      <c r="G4186" s="0" t="n">
        <v>0.480704</v>
      </c>
      <c r="H4186" s="0" t="n">
        <v>152600</v>
      </c>
    </row>
    <row r="4187" customFormat="false" ht="15" hidden="false" customHeight="false" outlineLevel="0" collapsed="false">
      <c r="A4187" s="0" t="n">
        <v>4185</v>
      </c>
      <c r="B4187" s="0" t="n">
        <v>6</v>
      </c>
      <c r="C4187" s="0" t="n">
        <v>175</v>
      </c>
      <c r="D4187" s="0" t="n">
        <v>8</v>
      </c>
      <c r="E4187" s="0" t="n">
        <v>1</v>
      </c>
      <c r="F4187" s="0" t="n">
        <v>0.677418</v>
      </c>
      <c r="G4187" s="0" t="n">
        <v>0.520011</v>
      </c>
      <c r="H4187" s="0" t="n">
        <v>152400</v>
      </c>
    </row>
    <row r="4188" customFormat="false" ht="15" hidden="false" customHeight="false" outlineLevel="0" collapsed="false">
      <c r="A4188" s="0" t="n">
        <v>4186</v>
      </c>
      <c r="B4188" s="0" t="n">
        <v>6</v>
      </c>
      <c r="C4188" s="0" t="n">
        <v>175</v>
      </c>
      <c r="D4188" s="0" t="n">
        <v>9</v>
      </c>
      <c r="E4188" s="0" t="n">
        <v>0</v>
      </c>
      <c r="F4188" s="0" t="n">
        <v>0.941973</v>
      </c>
      <c r="G4188" s="0" t="n">
        <v>0.557885</v>
      </c>
      <c r="H4188" s="0" t="n">
        <v>152400</v>
      </c>
    </row>
    <row r="4189" customFormat="false" ht="15" hidden="false" customHeight="false" outlineLevel="0" collapsed="false">
      <c r="A4189" s="0" t="n">
        <v>4187</v>
      </c>
      <c r="B4189" s="0" t="n">
        <v>6</v>
      </c>
      <c r="C4189" s="0" t="n">
        <v>175</v>
      </c>
      <c r="D4189" s="0" t="n">
        <v>10</v>
      </c>
      <c r="E4189" s="0" t="n">
        <v>0</v>
      </c>
      <c r="F4189" s="0" t="n">
        <v>1</v>
      </c>
      <c r="G4189" s="0" t="n">
        <v>0.585597</v>
      </c>
      <c r="H4189" s="0" t="n">
        <v>152400</v>
      </c>
    </row>
    <row r="4190" customFormat="false" ht="15" hidden="false" customHeight="false" outlineLevel="0" collapsed="false">
      <c r="A4190" s="0" t="n">
        <v>4188</v>
      </c>
      <c r="B4190" s="0" t="n">
        <v>6</v>
      </c>
      <c r="C4190" s="0" t="n">
        <v>175</v>
      </c>
      <c r="D4190" s="0" t="n">
        <v>11</v>
      </c>
      <c r="E4190" s="0" t="n">
        <v>0</v>
      </c>
      <c r="F4190" s="0" t="n">
        <v>1</v>
      </c>
      <c r="G4190" s="0" t="n">
        <v>0.397756</v>
      </c>
      <c r="H4190" s="0" t="n">
        <v>152400</v>
      </c>
    </row>
    <row r="4191" customFormat="false" ht="15" hidden="false" customHeight="false" outlineLevel="0" collapsed="false">
      <c r="A4191" s="0" t="n">
        <v>4189</v>
      </c>
      <c r="B4191" s="0" t="n">
        <v>6</v>
      </c>
      <c r="C4191" s="0" t="n">
        <v>175</v>
      </c>
      <c r="D4191" s="0" t="n">
        <v>12</v>
      </c>
      <c r="E4191" s="0" t="n">
        <v>0</v>
      </c>
      <c r="F4191" s="0" t="n">
        <v>1</v>
      </c>
      <c r="G4191" s="0" t="n">
        <v>0.382085</v>
      </c>
      <c r="H4191" s="0" t="n">
        <v>152400</v>
      </c>
    </row>
    <row r="4192" customFormat="false" ht="15" hidden="false" customHeight="false" outlineLevel="0" collapsed="false">
      <c r="A4192" s="0" t="n">
        <v>4190</v>
      </c>
      <c r="B4192" s="0" t="n">
        <v>6</v>
      </c>
      <c r="C4192" s="0" t="n">
        <v>175</v>
      </c>
      <c r="D4192" s="0" t="n">
        <v>13</v>
      </c>
      <c r="E4192" s="0" t="n">
        <v>0</v>
      </c>
      <c r="F4192" s="0" t="n">
        <v>1</v>
      </c>
      <c r="G4192" s="0" t="n">
        <v>0.247334</v>
      </c>
      <c r="H4192" s="0" t="n">
        <v>152400</v>
      </c>
    </row>
    <row r="4193" customFormat="false" ht="15" hidden="false" customHeight="false" outlineLevel="0" collapsed="false">
      <c r="A4193" s="0" t="n">
        <v>4191</v>
      </c>
      <c r="B4193" s="0" t="n">
        <v>6</v>
      </c>
      <c r="C4193" s="0" t="n">
        <v>175</v>
      </c>
      <c r="D4193" s="0" t="n">
        <v>14</v>
      </c>
      <c r="E4193" s="0" t="n">
        <v>0</v>
      </c>
      <c r="F4193" s="0" t="n">
        <v>1</v>
      </c>
      <c r="G4193" s="0" t="n">
        <v>0.227955</v>
      </c>
      <c r="H4193" s="0" t="n">
        <v>152400</v>
      </c>
    </row>
    <row r="4194" customFormat="false" ht="15" hidden="false" customHeight="false" outlineLevel="0" collapsed="false">
      <c r="A4194" s="0" t="n">
        <v>4192</v>
      </c>
      <c r="B4194" s="0" t="n">
        <v>6</v>
      </c>
      <c r="C4194" s="0" t="n">
        <v>175</v>
      </c>
      <c r="D4194" s="0" t="n">
        <v>15</v>
      </c>
      <c r="E4194" s="0" t="n">
        <v>0</v>
      </c>
      <c r="F4194" s="0" t="n">
        <v>0.941973</v>
      </c>
      <c r="G4194" s="0" t="n">
        <v>0.243118</v>
      </c>
      <c r="H4194" s="0" t="n">
        <v>152400</v>
      </c>
    </row>
    <row r="4195" customFormat="false" ht="15" hidden="false" customHeight="false" outlineLevel="0" collapsed="false">
      <c r="A4195" s="0" t="n">
        <v>4193</v>
      </c>
      <c r="B4195" s="0" t="n">
        <v>6</v>
      </c>
      <c r="C4195" s="0" t="n">
        <v>175</v>
      </c>
      <c r="D4195" s="0" t="n">
        <v>16</v>
      </c>
      <c r="E4195" s="0" t="n">
        <v>0</v>
      </c>
      <c r="F4195" s="0" t="n">
        <v>0.677418</v>
      </c>
      <c r="G4195" s="0" t="n">
        <v>0.289949</v>
      </c>
      <c r="H4195" s="0" t="n">
        <v>152400</v>
      </c>
    </row>
    <row r="4196" customFormat="false" ht="15" hidden="false" customHeight="false" outlineLevel="0" collapsed="false">
      <c r="A4196" s="0" t="n">
        <v>4194</v>
      </c>
      <c r="B4196" s="0" t="n">
        <v>6</v>
      </c>
      <c r="C4196" s="0" t="n">
        <v>175</v>
      </c>
      <c r="D4196" s="0" t="n">
        <v>17</v>
      </c>
      <c r="E4196" s="0" t="n">
        <v>0</v>
      </c>
      <c r="F4196" s="0" t="n">
        <v>0.394715</v>
      </c>
      <c r="G4196" s="0" t="n">
        <v>0.150567</v>
      </c>
      <c r="H4196" s="0" t="n">
        <v>152400</v>
      </c>
    </row>
    <row r="4197" customFormat="false" ht="15" hidden="false" customHeight="false" outlineLevel="0" collapsed="false">
      <c r="A4197" s="0" t="n">
        <v>4195</v>
      </c>
      <c r="B4197" s="0" t="n">
        <v>6</v>
      </c>
      <c r="C4197" s="0" t="n">
        <v>175</v>
      </c>
      <c r="D4197" s="0" t="n">
        <v>18</v>
      </c>
      <c r="E4197" s="0" t="n">
        <v>0</v>
      </c>
      <c r="F4197" s="0" t="n">
        <v>0.136298</v>
      </c>
      <c r="G4197" s="0" t="n">
        <v>0.10117</v>
      </c>
      <c r="H4197" s="0" t="n">
        <v>152400</v>
      </c>
    </row>
    <row r="4198" customFormat="false" ht="15" hidden="false" customHeight="false" outlineLevel="0" collapsed="false">
      <c r="A4198" s="0" t="n">
        <v>4196</v>
      </c>
      <c r="B4198" s="0" t="n">
        <v>6</v>
      </c>
      <c r="C4198" s="0" t="n">
        <v>175</v>
      </c>
      <c r="D4198" s="0" t="n">
        <v>19</v>
      </c>
      <c r="E4198" s="0" t="n">
        <v>1</v>
      </c>
      <c r="F4198" s="0" t="n">
        <v>0</v>
      </c>
      <c r="G4198" s="0" t="n">
        <v>0.178351</v>
      </c>
      <c r="H4198" s="0" t="n">
        <v>152200</v>
      </c>
    </row>
    <row r="4199" customFormat="false" ht="15" hidden="false" customHeight="false" outlineLevel="0" collapsed="false">
      <c r="A4199" s="0" t="n">
        <v>4197</v>
      </c>
      <c r="B4199" s="0" t="n">
        <v>6</v>
      </c>
      <c r="C4199" s="0" t="n">
        <v>175</v>
      </c>
      <c r="D4199" s="0" t="n">
        <v>20</v>
      </c>
      <c r="E4199" s="0" t="n">
        <v>1</v>
      </c>
      <c r="F4199" s="0" t="n">
        <v>0</v>
      </c>
      <c r="G4199" s="0" t="n">
        <v>0.205517</v>
      </c>
      <c r="H4199" s="0" t="n">
        <v>152000</v>
      </c>
    </row>
    <row r="4200" customFormat="false" ht="15" hidden="false" customHeight="false" outlineLevel="0" collapsed="false">
      <c r="A4200" s="0" t="n">
        <v>4198</v>
      </c>
      <c r="B4200" s="0" t="n">
        <v>6</v>
      </c>
      <c r="C4200" s="0" t="n">
        <v>175</v>
      </c>
      <c r="D4200" s="0" t="n">
        <v>21</v>
      </c>
      <c r="E4200" s="0" t="n">
        <v>0</v>
      </c>
      <c r="F4200" s="0" t="n">
        <v>0</v>
      </c>
      <c r="G4200" s="0" t="n">
        <v>0.179097</v>
      </c>
      <c r="H4200" s="0" t="n">
        <v>152000</v>
      </c>
    </row>
    <row r="4201" customFormat="false" ht="15" hidden="false" customHeight="false" outlineLevel="0" collapsed="false">
      <c r="A4201" s="0" t="n">
        <v>4199</v>
      </c>
      <c r="B4201" s="0" t="n">
        <v>6</v>
      </c>
      <c r="C4201" s="0" t="n">
        <v>175</v>
      </c>
      <c r="D4201" s="0" t="n">
        <v>22</v>
      </c>
      <c r="E4201" s="0" t="n">
        <v>0</v>
      </c>
      <c r="F4201" s="0" t="n">
        <v>0</v>
      </c>
      <c r="G4201" s="0" t="n">
        <v>0.142348</v>
      </c>
      <c r="H4201" s="0" t="n">
        <v>152000</v>
      </c>
    </row>
    <row r="4202" customFormat="false" ht="15" hidden="false" customHeight="false" outlineLevel="0" collapsed="false">
      <c r="A4202" s="0" t="n">
        <v>4200</v>
      </c>
      <c r="B4202" s="0" t="n">
        <v>6</v>
      </c>
      <c r="C4202" s="0" t="n">
        <v>175</v>
      </c>
      <c r="D4202" s="0" t="n">
        <v>23</v>
      </c>
      <c r="E4202" s="0" t="n">
        <v>0</v>
      </c>
      <c r="F4202" s="0" t="n">
        <v>0</v>
      </c>
      <c r="G4202" s="0" t="n">
        <v>0.127594</v>
      </c>
      <c r="H4202" s="0" t="n">
        <v>152000</v>
      </c>
    </row>
    <row r="4203" customFormat="false" ht="15" hidden="false" customHeight="false" outlineLevel="0" collapsed="false">
      <c r="A4203" s="0" t="n">
        <v>4201</v>
      </c>
      <c r="B4203" s="0" t="n">
        <v>6</v>
      </c>
      <c r="C4203" s="0" t="n">
        <v>176</v>
      </c>
      <c r="D4203" s="0" t="n">
        <v>0</v>
      </c>
      <c r="E4203" s="0" t="n">
        <v>0</v>
      </c>
      <c r="F4203" s="0" t="n">
        <v>0</v>
      </c>
      <c r="G4203" s="0" t="n">
        <v>0.127881</v>
      </c>
      <c r="H4203" s="0" t="n">
        <v>152000</v>
      </c>
    </row>
    <row r="4204" customFormat="false" ht="15" hidden="false" customHeight="false" outlineLevel="0" collapsed="false">
      <c r="A4204" s="0" t="n">
        <v>4202</v>
      </c>
      <c r="B4204" s="0" t="n">
        <v>6</v>
      </c>
      <c r="C4204" s="0" t="n">
        <v>176</v>
      </c>
      <c r="D4204" s="0" t="n">
        <v>1</v>
      </c>
      <c r="E4204" s="0" t="n">
        <v>0</v>
      </c>
      <c r="F4204" s="0" t="n">
        <v>0</v>
      </c>
      <c r="G4204" s="0" t="n">
        <v>0.187025</v>
      </c>
      <c r="H4204" s="0" t="n">
        <v>152000</v>
      </c>
    </row>
    <row r="4205" customFormat="false" ht="15" hidden="false" customHeight="false" outlineLevel="0" collapsed="false">
      <c r="A4205" s="0" t="n">
        <v>4203</v>
      </c>
      <c r="B4205" s="0" t="n">
        <v>6</v>
      </c>
      <c r="C4205" s="0" t="n">
        <v>176</v>
      </c>
      <c r="D4205" s="0" t="n">
        <v>2</v>
      </c>
      <c r="E4205" s="0" t="n">
        <v>0</v>
      </c>
      <c r="F4205" s="0" t="n">
        <v>0</v>
      </c>
      <c r="G4205" s="0" t="n">
        <v>0.240007</v>
      </c>
      <c r="H4205" s="0" t="n">
        <v>152000</v>
      </c>
    </row>
    <row r="4206" customFormat="false" ht="15" hidden="false" customHeight="false" outlineLevel="0" collapsed="false">
      <c r="A4206" s="0" t="n">
        <v>4204</v>
      </c>
      <c r="B4206" s="0" t="n">
        <v>6</v>
      </c>
      <c r="C4206" s="0" t="n">
        <v>176</v>
      </c>
      <c r="D4206" s="0" t="n">
        <v>3</v>
      </c>
      <c r="E4206" s="0" t="n">
        <v>0</v>
      </c>
      <c r="F4206" s="0" t="n">
        <v>0</v>
      </c>
      <c r="G4206" s="0" t="n">
        <v>0.143599</v>
      </c>
      <c r="H4206" s="0" t="n">
        <v>152000</v>
      </c>
    </row>
    <row r="4207" customFormat="false" ht="15" hidden="false" customHeight="false" outlineLevel="0" collapsed="false">
      <c r="A4207" s="0" t="n">
        <v>4205</v>
      </c>
      <c r="B4207" s="0" t="n">
        <v>6</v>
      </c>
      <c r="C4207" s="0" t="n">
        <v>176</v>
      </c>
      <c r="D4207" s="0" t="n">
        <v>4</v>
      </c>
      <c r="E4207" s="0" t="n">
        <v>0</v>
      </c>
      <c r="F4207" s="0" t="n">
        <v>0</v>
      </c>
      <c r="G4207" s="0" t="n">
        <v>0.142837</v>
      </c>
      <c r="H4207" s="0" t="n">
        <v>152000</v>
      </c>
    </row>
    <row r="4208" customFormat="false" ht="15" hidden="false" customHeight="false" outlineLevel="0" collapsed="false">
      <c r="A4208" s="0" t="n">
        <v>4206</v>
      </c>
      <c r="B4208" s="0" t="n">
        <v>6</v>
      </c>
      <c r="C4208" s="0" t="n">
        <v>176</v>
      </c>
      <c r="D4208" s="0" t="n">
        <v>5</v>
      </c>
      <c r="E4208" s="0" t="n">
        <v>0</v>
      </c>
      <c r="F4208" s="0" t="n">
        <v>0</v>
      </c>
      <c r="G4208" s="0" t="n">
        <v>0.171212</v>
      </c>
      <c r="H4208" s="0" t="n">
        <v>152000</v>
      </c>
    </row>
    <row r="4209" customFormat="false" ht="15" hidden="false" customHeight="false" outlineLevel="0" collapsed="false">
      <c r="A4209" s="0" t="n">
        <v>4207</v>
      </c>
      <c r="B4209" s="0" t="n">
        <v>6</v>
      </c>
      <c r="C4209" s="0" t="n">
        <v>176</v>
      </c>
      <c r="D4209" s="0" t="n">
        <v>6</v>
      </c>
      <c r="E4209" s="0" t="n">
        <v>0</v>
      </c>
      <c r="F4209" s="0" t="n">
        <v>0.1385</v>
      </c>
      <c r="G4209" s="0" t="n">
        <v>0.181599</v>
      </c>
      <c r="H4209" s="0" t="n">
        <v>152000</v>
      </c>
    </row>
    <row r="4210" customFormat="false" ht="15" hidden="false" customHeight="false" outlineLevel="0" collapsed="false">
      <c r="A4210" s="0" t="n">
        <v>4208</v>
      </c>
      <c r="B4210" s="0" t="n">
        <v>6</v>
      </c>
      <c r="C4210" s="0" t="n">
        <v>176</v>
      </c>
      <c r="D4210" s="0" t="n">
        <v>7</v>
      </c>
      <c r="E4210" s="0" t="n">
        <v>1</v>
      </c>
      <c r="F4210" s="0" t="n">
        <v>0.401092</v>
      </c>
      <c r="G4210" s="0" t="n">
        <v>0.2352</v>
      </c>
      <c r="H4210" s="0" t="n">
        <v>151800</v>
      </c>
    </row>
    <row r="4211" customFormat="false" ht="15" hidden="false" customHeight="false" outlineLevel="0" collapsed="false">
      <c r="A4211" s="0" t="n">
        <v>4209</v>
      </c>
      <c r="B4211" s="0" t="n">
        <v>6</v>
      </c>
      <c r="C4211" s="0" t="n">
        <v>176</v>
      </c>
      <c r="D4211" s="0" t="n">
        <v>8</v>
      </c>
      <c r="E4211" s="0" t="n">
        <v>1</v>
      </c>
      <c r="F4211" s="0" t="n">
        <v>0.688362</v>
      </c>
      <c r="G4211" s="0" t="n">
        <v>0.292485</v>
      </c>
      <c r="H4211" s="0" t="n">
        <v>151600</v>
      </c>
    </row>
    <row r="4212" customFormat="false" ht="15" hidden="false" customHeight="false" outlineLevel="0" collapsed="false">
      <c r="A4212" s="0" t="n">
        <v>4210</v>
      </c>
      <c r="B4212" s="0" t="n">
        <v>6</v>
      </c>
      <c r="C4212" s="0" t="n">
        <v>176</v>
      </c>
      <c r="D4212" s="0" t="n">
        <v>9</v>
      </c>
      <c r="E4212" s="0" t="n">
        <v>0</v>
      </c>
      <c r="F4212" s="0" t="n">
        <v>0.957192</v>
      </c>
      <c r="G4212" s="0" t="n">
        <v>0.29108</v>
      </c>
      <c r="H4212" s="0" t="n">
        <v>151600</v>
      </c>
    </row>
    <row r="4213" customFormat="false" ht="15" hidden="false" customHeight="false" outlineLevel="0" collapsed="false">
      <c r="A4213" s="0" t="n">
        <v>4211</v>
      </c>
      <c r="B4213" s="0" t="n">
        <v>6</v>
      </c>
      <c r="C4213" s="0" t="n">
        <v>176</v>
      </c>
      <c r="D4213" s="0" t="n">
        <v>10</v>
      </c>
      <c r="E4213" s="0" t="n">
        <v>0</v>
      </c>
      <c r="F4213" s="0" t="n">
        <v>1</v>
      </c>
      <c r="G4213" s="0" t="n">
        <v>0.286346</v>
      </c>
      <c r="H4213" s="0" t="n">
        <v>151600</v>
      </c>
    </row>
    <row r="4214" customFormat="false" ht="15" hidden="false" customHeight="false" outlineLevel="0" collapsed="false">
      <c r="A4214" s="0" t="n">
        <v>4212</v>
      </c>
      <c r="B4214" s="0" t="n">
        <v>6</v>
      </c>
      <c r="C4214" s="0" t="n">
        <v>176</v>
      </c>
      <c r="D4214" s="0" t="n">
        <v>11</v>
      </c>
      <c r="E4214" s="0" t="n">
        <v>0</v>
      </c>
      <c r="F4214" s="0" t="n">
        <v>1</v>
      </c>
      <c r="G4214" s="0" t="n">
        <v>0.285649</v>
      </c>
      <c r="H4214" s="0" t="n">
        <v>151600</v>
      </c>
    </row>
    <row r="4215" customFormat="false" ht="15" hidden="false" customHeight="false" outlineLevel="0" collapsed="false">
      <c r="A4215" s="0" t="n">
        <v>4213</v>
      </c>
      <c r="B4215" s="0" t="n">
        <v>6</v>
      </c>
      <c r="C4215" s="0" t="n">
        <v>176</v>
      </c>
      <c r="D4215" s="0" t="n">
        <v>12</v>
      </c>
      <c r="E4215" s="0" t="n">
        <v>0</v>
      </c>
      <c r="F4215" s="0" t="n">
        <v>1</v>
      </c>
      <c r="G4215" s="0" t="n">
        <v>0.270423</v>
      </c>
      <c r="H4215" s="0" t="n">
        <v>151600</v>
      </c>
    </row>
    <row r="4216" customFormat="false" ht="15" hidden="false" customHeight="false" outlineLevel="0" collapsed="false">
      <c r="A4216" s="0" t="n">
        <v>4214</v>
      </c>
      <c r="B4216" s="0" t="n">
        <v>6</v>
      </c>
      <c r="C4216" s="0" t="n">
        <v>176</v>
      </c>
      <c r="D4216" s="0" t="n">
        <v>13</v>
      </c>
      <c r="E4216" s="0" t="n">
        <v>0</v>
      </c>
      <c r="F4216" s="0" t="n">
        <v>1</v>
      </c>
      <c r="G4216" s="0" t="n">
        <v>0.369972</v>
      </c>
      <c r="H4216" s="0" t="n">
        <v>151600</v>
      </c>
    </row>
    <row r="4217" customFormat="false" ht="15" hidden="false" customHeight="false" outlineLevel="0" collapsed="false">
      <c r="A4217" s="0" t="n">
        <v>4215</v>
      </c>
      <c r="B4217" s="0" t="n">
        <v>6</v>
      </c>
      <c r="C4217" s="0" t="n">
        <v>176</v>
      </c>
      <c r="D4217" s="0" t="n">
        <v>14</v>
      </c>
      <c r="E4217" s="0" t="n">
        <v>0</v>
      </c>
      <c r="F4217" s="0" t="n">
        <v>1</v>
      </c>
      <c r="G4217" s="0" t="n">
        <v>0.456129</v>
      </c>
      <c r="H4217" s="0" t="n">
        <v>151600</v>
      </c>
    </row>
    <row r="4218" customFormat="false" ht="15" hidden="false" customHeight="false" outlineLevel="0" collapsed="false">
      <c r="A4218" s="0" t="n">
        <v>4216</v>
      </c>
      <c r="B4218" s="0" t="n">
        <v>6</v>
      </c>
      <c r="C4218" s="0" t="n">
        <v>176</v>
      </c>
      <c r="D4218" s="0" t="n">
        <v>15</v>
      </c>
      <c r="E4218" s="0" t="n">
        <v>0</v>
      </c>
      <c r="F4218" s="0" t="n">
        <v>0.957192</v>
      </c>
      <c r="G4218" s="0" t="n">
        <v>0.410271</v>
      </c>
      <c r="H4218" s="0" t="n">
        <v>151600</v>
      </c>
    </row>
    <row r="4219" customFormat="false" ht="15" hidden="false" customHeight="false" outlineLevel="0" collapsed="false">
      <c r="A4219" s="0" t="n">
        <v>4217</v>
      </c>
      <c r="B4219" s="0" t="n">
        <v>6</v>
      </c>
      <c r="C4219" s="0" t="n">
        <v>176</v>
      </c>
      <c r="D4219" s="0" t="n">
        <v>16</v>
      </c>
      <c r="E4219" s="0" t="n">
        <v>0</v>
      </c>
      <c r="F4219" s="0" t="n">
        <v>0.688362</v>
      </c>
      <c r="G4219" s="0" t="n">
        <v>0.453174</v>
      </c>
      <c r="H4219" s="0" t="n">
        <v>151600</v>
      </c>
    </row>
    <row r="4220" customFormat="false" ht="15" hidden="false" customHeight="false" outlineLevel="0" collapsed="false">
      <c r="A4220" s="0" t="n">
        <v>4218</v>
      </c>
      <c r="B4220" s="0" t="n">
        <v>6</v>
      </c>
      <c r="C4220" s="0" t="n">
        <v>176</v>
      </c>
      <c r="D4220" s="0" t="n">
        <v>17</v>
      </c>
      <c r="E4220" s="0" t="n">
        <v>0</v>
      </c>
      <c r="F4220" s="0" t="n">
        <v>0.401092</v>
      </c>
      <c r="G4220" s="0" t="n">
        <v>0.564307</v>
      </c>
      <c r="H4220" s="0" t="n">
        <v>151600</v>
      </c>
    </row>
    <row r="4221" customFormat="false" ht="15" hidden="false" customHeight="false" outlineLevel="0" collapsed="false">
      <c r="A4221" s="0" t="n">
        <v>4219</v>
      </c>
      <c r="B4221" s="0" t="n">
        <v>6</v>
      </c>
      <c r="C4221" s="0" t="n">
        <v>176</v>
      </c>
      <c r="D4221" s="0" t="n">
        <v>18</v>
      </c>
      <c r="E4221" s="0" t="n">
        <v>0</v>
      </c>
      <c r="F4221" s="0" t="n">
        <v>0.1385</v>
      </c>
      <c r="G4221" s="0" t="n">
        <v>0.58931</v>
      </c>
      <c r="H4221" s="0" t="n">
        <v>151600</v>
      </c>
    </row>
    <row r="4222" customFormat="false" ht="15" hidden="false" customHeight="false" outlineLevel="0" collapsed="false">
      <c r="A4222" s="0" t="n">
        <v>4220</v>
      </c>
      <c r="B4222" s="0" t="n">
        <v>6</v>
      </c>
      <c r="C4222" s="0" t="n">
        <v>176</v>
      </c>
      <c r="D4222" s="0" t="n">
        <v>19</v>
      </c>
      <c r="E4222" s="0" t="n">
        <v>1</v>
      </c>
      <c r="F4222" s="0" t="n">
        <v>0</v>
      </c>
      <c r="G4222" s="0" t="n">
        <v>0.488515</v>
      </c>
      <c r="H4222" s="0" t="n">
        <v>151400</v>
      </c>
    </row>
    <row r="4223" customFormat="false" ht="15" hidden="false" customHeight="false" outlineLevel="0" collapsed="false">
      <c r="A4223" s="0" t="n">
        <v>4221</v>
      </c>
      <c r="B4223" s="0" t="n">
        <v>6</v>
      </c>
      <c r="C4223" s="0" t="n">
        <v>176</v>
      </c>
      <c r="D4223" s="0" t="n">
        <v>20</v>
      </c>
      <c r="E4223" s="0" t="n">
        <v>1</v>
      </c>
      <c r="F4223" s="0" t="n">
        <v>0</v>
      </c>
      <c r="G4223" s="0" t="n">
        <v>0.655041</v>
      </c>
      <c r="H4223" s="0" t="n">
        <v>151200</v>
      </c>
    </row>
    <row r="4224" customFormat="false" ht="15" hidden="false" customHeight="false" outlineLevel="0" collapsed="false">
      <c r="A4224" s="0" t="n">
        <v>4222</v>
      </c>
      <c r="B4224" s="0" t="n">
        <v>6</v>
      </c>
      <c r="C4224" s="0" t="n">
        <v>176</v>
      </c>
      <c r="D4224" s="0" t="n">
        <v>21</v>
      </c>
      <c r="E4224" s="0" t="n">
        <v>0</v>
      </c>
      <c r="F4224" s="0" t="n">
        <v>0</v>
      </c>
      <c r="G4224" s="0" t="n">
        <v>0.657286</v>
      </c>
      <c r="H4224" s="0" t="n">
        <v>151200</v>
      </c>
    </row>
    <row r="4225" customFormat="false" ht="15" hidden="false" customHeight="false" outlineLevel="0" collapsed="false">
      <c r="A4225" s="0" t="n">
        <v>4223</v>
      </c>
      <c r="B4225" s="0" t="n">
        <v>6</v>
      </c>
      <c r="C4225" s="0" t="n">
        <v>176</v>
      </c>
      <c r="D4225" s="0" t="n">
        <v>22</v>
      </c>
      <c r="E4225" s="0" t="n">
        <v>0</v>
      </c>
      <c r="F4225" s="0" t="n">
        <v>0</v>
      </c>
      <c r="G4225" s="0" t="n">
        <v>0.840087</v>
      </c>
      <c r="H4225" s="0" t="n">
        <v>151200</v>
      </c>
    </row>
    <row r="4226" customFormat="false" ht="15" hidden="false" customHeight="false" outlineLevel="0" collapsed="false">
      <c r="A4226" s="0" t="n">
        <v>4224</v>
      </c>
      <c r="B4226" s="0" t="n">
        <v>6</v>
      </c>
      <c r="C4226" s="0" t="n">
        <v>176</v>
      </c>
      <c r="D4226" s="0" t="n">
        <v>23</v>
      </c>
      <c r="E4226" s="0" t="n">
        <v>0</v>
      </c>
      <c r="F4226" s="0" t="n">
        <v>0</v>
      </c>
      <c r="G4226" s="0" t="n">
        <v>0.986159</v>
      </c>
      <c r="H4226" s="0" t="n">
        <v>151200</v>
      </c>
    </row>
    <row r="4227" customFormat="false" ht="15" hidden="false" customHeight="false" outlineLevel="0" collapsed="false">
      <c r="A4227" s="0" t="n">
        <v>4225</v>
      </c>
      <c r="B4227" s="0" t="n">
        <v>6</v>
      </c>
      <c r="C4227" s="0" t="n">
        <v>177</v>
      </c>
      <c r="D4227" s="0" t="n">
        <v>0</v>
      </c>
      <c r="E4227" s="0" t="n">
        <v>0</v>
      </c>
      <c r="F4227" s="0" t="n">
        <v>0</v>
      </c>
      <c r="G4227" s="0" t="n">
        <v>1</v>
      </c>
      <c r="H4227" s="0" t="n">
        <v>151200</v>
      </c>
    </row>
    <row r="4228" customFormat="false" ht="15" hidden="false" customHeight="false" outlineLevel="0" collapsed="false">
      <c r="A4228" s="0" t="n">
        <v>4226</v>
      </c>
      <c r="B4228" s="0" t="n">
        <v>6</v>
      </c>
      <c r="C4228" s="0" t="n">
        <v>177</v>
      </c>
      <c r="D4228" s="0" t="n">
        <v>1</v>
      </c>
      <c r="E4228" s="0" t="n">
        <v>0</v>
      </c>
      <c r="F4228" s="0" t="n">
        <v>0</v>
      </c>
      <c r="G4228" s="0" t="n">
        <v>1</v>
      </c>
      <c r="H4228" s="0" t="n">
        <v>151200</v>
      </c>
    </row>
    <row r="4229" customFormat="false" ht="15" hidden="false" customHeight="false" outlineLevel="0" collapsed="false">
      <c r="A4229" s="0" t="n">
        <v>4227</v>
      </c>
      <c r="B4229" s="0" t="n">
        <v>6</v>
      </c>
      <c r="C4229" s="0" t="n">
        <v>177</v>
      </c>
      <c r="D4229" s="0" t="n">
        <v>2</v>
      </c>
      <c r="E4229" s="0" t="n">
        <v>0</v>
      </c>
      <c r="F4229" s="0" t="n">
        <v>0</v>
      </c>
      <c r="G4229" s="0" t="n">
        <v>0.973063</v>
      </c>
      <c r="H4229" s="0" t="n">
        <v>151200</v>
      </c>
    </row>
    <row r="4230" customFormat="false" ht="15" hidden="false" customHeight="false" outlineLevel="0" collapsed="false">
      <c r="A4230" s="0" t="n">
        <v>4228</v>
      </c>
      <c r="B4230" s="0" t="n">
        <v>6</v>
      </c>
      <c r="C4230" s="0" t="n">
        <v>177</v>
      </c>
      <c r="D4230" s="0" t="n">
        <v>3</v>
      </c>
      <c r="E4230" s="0" t="n">
        <v>0</v>
      </c>
      <c r="F4230" s="0" t="n">
        <v>0</v>
      </c>
      <c r="G4230" s="0" t="n">
        <v>1</v>
      </c>
      <c r="H4230" s="0" t="n">
        <v>151200</v>
      </c>
    </row>
    <row r="4231" customFormat="false" ht="15" hidden="false" customHeight="false" outlineLevel="0" collapsed="false">
      <c r="A4231" s="0" t="n">
        <v>4229</v>
      </c>
      <c r="B4231" s="0" t="n">
        <v>6</v>
      </c>
      <c r="C4231" s="0" t="n">
        <v>177</v>
      </c>
      <c r="D4231" s="0" t="n">
        <v>4</v>
      </c>
      <c r="E4231" s="0" t="n">
        <v>0</v>
      </c>
      <c r="F4231" s="0" t="n">
        <v>0</v>
      </c>
      <c r="G4231" s="0" t="n">
        <v>0.890962</v>
      </c>
      <c r="H4231" s="0" t="n">
        <v>151200</v>
      </c>
    </row>
    <row r="4232" customFormat="false" ht="15" hidden="false" customHeight="false" outlineLevel="0" collapsed="false">
      <c r="A4232" s="0" t="n">
        <v>4230</v>
      </c>
      <c r="B4232" s="0" t="n">
        <v>6</v>
      </c>
      <c r="C4232" s="0" t="n">
        <v>177</v>
      </c>
      <c r="D4232" s="0" t="n">
        <v>5</v>
      </c>
      <c r="E4232" s="0" t="n">
        <v>0</v>
      </c>
      <c r="F4232" s="0" t="n">
        <v>0</v>
      </c>
      <c r="G4232" s="0" t="n">
        <v>0.619062</v>
      </c>
      <c r="H4232" s="0" t="n">
        <v>151200</v>
      </c>
    </row>
    <row r="4233" customFormat="false" ht="15" hidden="false" customHeight="false" outlineLevel="0" collapsed="false">
      <c r="A4233" s="0" t="n">
        <v>4231</v>
      </c>
      <c r="B4233" s="0" t="n">
        <v>6</v>
      </c>
      <c r="C4233" s="0" t="n">
        <v>177</v>
      </c>
      <c r="D4233" s="0" t="n">
        <v>6</v>
      </c>
      <c r="E4233" s="0" t="n">
        <v>0</v>
      </c>
      <c r="F4233" s="0" t="n">
        <v>0.106115</v>
      </c>
      <c r="G4233" s="0" t="n">
        <v>0.395167</v>
      </c>
      <c r="H4233" s="0" t="n">
        <v>151200</v>
      </c>
    </row>
    <row r="4234" customFormat="false" ht="15" hidden="false" customHeight="false" outlineLevel="0" collapsed="false">
      <c r="A4234" s="0" t="n">
        <v>4232</v>
      </c>
      <c r="B4234" s="0" t="n">
        <v>6</v>
      </c>
      <c r="C4234" s="0" t="n">
        <v>177</v>
      </c>
      <c r="D4234" s="0" t="n">
        <v>7</v>
      </c>
      <c r="E4234" s="0" t="n">
        <v>1</v>
      </c>
      <c r="F4234" s="0" t="n">
        <v>0.307307</v>
      </c>
      <c r="G4234" s="0" t="n">
        <v>0.389913</v>
      </c>
      <c r="H4234" s="0" t="n">
        <v>151000</v>
      </c>
    </row>
    <row r="4235" customFormat="false" ht="15" hidden="false" customHeight="false" outlineLevel="0" collapsed="false">
      <c r="A4235" s="0" t="n">
        <v>4233</v>
      </c>
      <c r="B4235" s="0" t="n">
        <v>6</v>
      </c>
      <c r="C4235" s="0" t="n">
        <v>177</v>
      </c>
      <c r="D4235" s="0" t="n">
        <v>8</v>
      </c>
      <c r="E4235" s="0" t="n">
        <v>1</v>
      </c>
      <c r="F4235" s="0" t="n">
        <v>0.527406</v>
      </c>
      <c r="G4235" s="0" t="n">
        <v>0.376198</v>
      </c>
      <c r="H4235" s="0" t="n">
        <v>150800</v>
      </c>
    </row>
    <row r="4236" customFormat="false" ht="15" hidden="false" customHeight="false" outlineLevel="0" collapsed="false">
      <c r="A4236" s="0" t="n">
        <v>4234</v>
      </c>
      <c r="B4236" s="0" t="n">
        <v>6</v>
      </c>
      <c r="C4236" s="0" t="n">
        <v>177</v>
      </c>
      <c r="D4236" s="0" t="n">
        <v>9</v>
      </c>
      <c r="E4236" s="0" t="n">
        <v>0</v>
      </c>
      <c r="F4236" s="0" t="n">
        <v>0.733377</v>
      </c>
      <c r="G4236" s="0" t="n">
        <v>0.236194</v>
      </c>
      <c r="H4236" s="0" t="n">
        <v>150800</v>
      </c>
    </row>
    <row r="4237" customFormat="false" ht="15" hidden="false" customHeight="false" outlineLevel="0" collapsed="false">
      <c r="A4237" s="0" t="n">
        <v>4235</v>
      </c>
      <c r="B4237" s="0" t="n">
        <v>6</v>
      </c>
      <c r="C4237" s="0" t="n">
        <v>177</v>
      </c>
      <c r="D4237" s="0" t="n">
        <v>10</v>
      </c>
      <c r="E4237" s="0" t="n">
        <v>0</v>
      </c>
      <c r="F4237" s="0" t="n">
        <v>0.899788</v>
      </c>
      <c r="G4237" s="0" t="n">
        <v>0.147221</v>
      </c>
      <c r="H4237" s="0" t="n">
        <v>150800</v>
      </c>
    </row>
    <row r="4238" customFormat="false" ht="15" hidden="false" customHeight="false" outlineLevel="0" collapsed="false">
      <c r="A4238" s="0" t="n">
        <v>4236</v>
      </c>
      <c r="B4238" s="0" t="n">
        <v>6</v>
      </c>
      <c r="C4238" s="0" t="n">
        <v>177</v>
      </c>
      <c r="D4238" s="0" t="n">
        <v>11</v>
      </c>
      <c r="E4238" s="0" t="n">
        <v>0</v>
      </c>
      <c r="F4238" s="0" t="n">
        <v>1</v>
      </c>
      <c r="G4238" s="0" t="n">
        <v>0.153539</v>
      </c>
      <c r="H4238" s="0" t="n">
        <v>150800</v>
      </c>
    </row>
    <row r="4239" customFormat="false" ht="15" hidden="false" customHeight="false" outlineLevel="0" collapsed="false">
      <c r="A4239" s="0" t="n">
        <v>4237</v>
      </c>
      <c r="B4239" s="0" t="n">
        <v>6</v>
      </c>
      <c r="C4239" s="0" t="n">
        <v>177</v>
      </c>
      <c r="D4239" s="0" t="n">
        <v>12</v>
      </c>
      <c r="E4239" s="0" t="n">
        <v>0</v>
      </c>
      <c r="F4239" s="0" t="n">
        <v>1</v>
      </c>
      <c r="G4239" s="0" t="n">
        <v>0.214275</v>
      </c>
      <c r="H4239" s="0" t="n">
        <v>150800</v>
      </c>
    </row>
    <row r="4240" customFormat="false" ht="15" hidden="false" customHeight="false" outlineLevel="0" collapsed="false">
      <c r="A4240" s="0" t="n">
        <v>4238</v>
      </c>
      <c r="B4240" s="0" t="n">
        <v>6</v>
      </c>
      <c r="C4240" s="0" t="n">
        <v>177</v>
      </c>
      <c r="D4240" s="0" t="n">
        <v>13</v>
      </c>
      <c r="E4240" s="0" t="n">
        <v>0</v>
      </c>
      <c r="F4240" s="0" t="n">
        <v>1</v>
      </c>
      <c r="G4240" s="0" t="n">
        <v>0.207484</v>
      </c>
      <c r="H4240" s="0" t="n">
        <v>150800</v>
      </c>
    </row>
    <row r="4241" customFormat="false" ht="15" hidden="false" customHeight="false" outlineLevel="0" collapsed="false">
      <c r="A4241" s="0" t="n">
        <v>4239</v>
      </c>
      <c r="B4241" s="0" t="n">
        <v>6</v>
      </c>
      <c r="C4241" s="0" t="n">
        <v>177</v>
      </c>
      <c r="D4241" s="0" t="n">
        <v>14</v>
      </c>
      <c r="E4241" s="0" t="n">
        <v>0</v>
      </c>
      <c r="F4241" s="0" t="n">
        <v>0.899788</v>
      </c>
      <c r="G4241" s="0" t="n">
        <v>0.240917</v>
      </c>
      <c r="H4241" s="0" t="n">
        <v>150800</v>
      </c>
    </row>
    <row r="4242" customFormat="false" ht="15" hidden="false" customHeight="false" outlineLevel="0" collapsed="false">
      <c r="A4242" s="0" t="n">
        <v>4240</v>
      </c>
      <c r="B4242" s="0" t="n">
        <v>6</v>
      </c>
      <c r="C4242" s="0" t="n">
        <v>177</v>
      </c>
      <c r="D4242" s="0" t="n">
        <v>15</v>
      </c>
      <c r="E4242" s="0" t="n">
        <v>0</v>
      </c>
      <c r="F4242" s="0" t="n">
        <v>0.733377</v>
      </c>
      <c r="G4242" s="0" t="n">
        <v>0.246151</v>
      </c>
      <c r="H4242" s="0" t="n">
        <v>150800</v>
      </c>
    </row>
    <row r="4243" customFormat="false" ht="15" hidden="false" customHeight="false" outlineLevel="0" collapsed="false">
      <c r="A4243" s="0" t="n">
        <v>4241</v>
      </c>
      <c r="B4243" s="0" t="n">
        <v>6</v>
      </c>
      <c r="C4243" s="0" t="n">
        <v>177</v>
      </c>
      <c r="D4243" s="0" t="n">
        <v>16</v>
      </c>
      <c r="E4243" s="0" t="n">
        <v>0</v>
      </c>
      <c r="F4243" s="0" t="n">
        <v>0.527406</v>
      </c>
      <c r="G4243" s="0" t="n">
        <v>0.413172</v>
      </c>
      <c r="H4243" s="0" t="n">
        <v>150800</v>
      </c>
    </row>
    <row r="4244" customFormat="false" ht="15" hidden="false" customHeight="false" outlineLevel="0" collapsed="false">
      <c r="A4244" s="0" t="n">
        <v>4242</v>
      </c>
      <c r="B4244" s="0" t="n">
        <v>6</v>
      </c>
      <c r="C4244" s="0" t="n">
        <v>177</v>
      </c>
      <c r="D4244" s="0" t="n">
        <v>17</v>
      </c>
      <c r="E4244" s="0" t="n">
        <v>0</v>
      </c>
      <c r="F4244" s="0" t="n">
        <v>0.307307</v>
      </c>
      <c r="G4244" s="0" t="n">
        <v>0.292194</v>
      </c>
      <c r="H4244" s="0" t="n">
        <v>150800</v>
      </c>
    </row>
    <row r="4245" customFormat="false" ht="15" hidden="false" customHeight="false" outlineLevel="0" collapsed="false">
      <c r="A4245" s="0" t="n">
        <v>4243</v>
      </c>
      <c r="B4245" s="0" t="n">
        <v>6</v>
      </c>
      <c r="C4245" s="0" t="n">
        <v>177</v>
      </c>
      <c r="D4245" s="0" t="n">
        <v>18</v>
      </c>
      <c r="E4245" s="0" t="n">
        <v>0</v>
      </c>
      <c r="F4245" s="0" t="n">
        <v>0.106115</v>
      </c>
      <c r="G4245" s="0" t="n">
        <v>0.207828</v>
      </c>
      <c r="H4245" s="0" t="n">
        <v>150800</v>
      </c>
    </row>
    <row r="4246" customFormat="false" ht="15" hidden="false" customHeight="false" outlineLevel="0" collapsed="false">
      <c r="A4246" s="0" t="n">
        <v>4244</v>
      </c>
      <c r="B4246" s="0" t="n">
        <v>6</v>
      </c>
      <c r="C4246" s="0" t="n">
        <v>177</v>
      </c>
      <c r="D4246" s="0" t="n">
        <v>19</v>
      </c>
      <c r="E4246" s="0" t="n">
        <v>1</v>
      </c>
      <c r="F4246" s="0" t="n">
        <v>0</v>
      </c>
      <c r="G4246" s="0" t="n">
        <v>0.29892</v>
      </c>
      <c r="H4246" s="0" t="n">
        <v>150600</v>
      </c>
    </row>
    <row r="4247" customFormat="false" ht="15" hidden="false" customHeight="false" outlineLevel="0" collapsed="false">
      <c r="A4247" s="0" t="n">
        <v>4245</v>
      </c>
      <c r="B4247" s="0" t="n">
        <v>6</v>
      </c>
      <c r="C4247" s="0" t="n">
        <v>177</v>
      </c>
      <c r="D4247" s="0" t="n">
        <v>20</v>
      </c>
      <c r="E4247" s="0" t="n">
        <v>1</v>
      </c>
      <c r="F4247" s="0" t="n">
        <v>0</v>
      </c>
      <c r="G4247" s="0" t="n">
        <v>0.239324</v>
      </c>
      <c r="H4247" s="0" t="n">
        <v>150400</v>
      </c>
    </row>
    <row r="4248" customFormat="false" ht="15" hidden="false" customHeight="false" outlineLevel="0" collapsed="false">
      <c r="A4248" s="0" t="n">
        <v>4246</v>
      </c>
      <c r="B4248" s="0" t="n">
        <v>6</v>
      </c>
      <c r="C4248" s="0" t="n">
        <v>177</v>
      </c>
      <c r="D4248" s="0" t="n">
        <v>21</v>
      </c>
      <c r="E4248" s="0" t="n">
        <v>0</v>
      </c>
      <c r="F4248" s="0" t="n">
        <v>0</v>
      </c>
      <c r="G4248" s="0" t="n">
        <v>0.178549</v>
      </c>
      <c r="H4248" s="0" t="n">
        <v>150400</v>
      </c>
    </row>
    <row r="4249" customFormat="false" ht="15" hidden="false" customHeight="false" outlineLevel="0" collapsed="false">
      <c r="A4249" s="0" t="n">
        <v>4247</v>
      </c>
      <c r="B4249" s="0" t="n">
        <v>6</v>
      </c>
      <c r="C4249" s="0" t="n">
        <v>177</v>
      </c>
      <c r="D4249" s="0" t="n">
        <v>22</v>
      </c>
      <c r="E4249" s="0" t="n">
        <v>0</v>
      </c>
      <c r="F4249" s="0" t="n">
        <v>0</v>
      </c>
      <c r="G4249" s="0" t="n">
        <v>0.208801</v>
      </c>
      <c r="H4249" s="0" t="n">
        <v>150400</v>
      </c>
    </row>
    <row r="4250" customFormat="false" ht="15" hidden="false" customHeight="false" outlineLevel="0" collapsed="false">
      <c r="A4250" s="0" t="n">
        <v>4248</v>
      </c>
      <c r="B4250" s="0" t="n">
        <v>6</v>
      </c>
      <c r="C4250" s="0" t="n">
        <v>177</v>
      </c>
      <c r="D4250" s="0" t="n">
        <v>23</v>
      </c>
      <c r="E4250" s="0" t="n">
        <v>0</v>
      </c>
      <c r="F4250" s="0" t="n">
        <v>0</v>
      </c>
      <c r="G4250" s="0" t="n">
        <v>0.232808</v>
      </c>
      <c r="H4250" s="0" t="n">
        <v>150400</v>
      </c>
    </row>
    <row r="4251" customFormat="false" ht="15" hidden="false" customHeight="false" outlineLevel="0" collapsed="false">
      <c r="A4251" s="0" t="n">
        <v>4249</v>
      </c>
      <c r="B4251" s="0" t="n">
        <v>6</v>
      </c>
      <c r="C4251" s="0" t="n">
        <v>178</v>
      </c>
      <c r="D4251" s="0" t="n">
        <v>0</v>
      </c>
      <c r="E4251" s="0" t="n">
        <v>0</v>
      </c>
      <c r="F4251" s="0" t="n">
        <v>0</v>
      </c>
      <c r="G4251" s="0" t="n">
        <v>0.28306</v>
      </c>
      <c r="H4251" s="0" t="n">
        <v>150400</v>
      </c>
    </row>
    <row r="4252" customFormat="false" ht="15" hidden="false" customHeight="false" outlineLevel="0" collapsed="false">
      <c r="A4252" s="0" t="n">
        <v>4250</v>
      </c>
      <c r="B4252" s="0" t="n">
        <v>6</v>
      </c>
      <c r="C4252" s="0" t="n">
        <v>178</v>
      </c>
      <c r="D4252" s="0" t="n">
        <v>1</v>
      </c>
      <c r="E4252" s="0" t="n">
        <v>0</v>
      </c>
      <c r="F4252" s="0" t="n">
        <v>0</v>
      </c>
      <c r="G4252" s="0" t="n">
        <v>0.299032</v>
      </c>
      <c r="H4252" s="0" t="n">
        <v>150400</v>
      </c>
    </row>
    <row r="4253" customFormat="false" ht="15" hidden="false" customHeight="false" outlineLevel="0" collapsed="false">
      <c r="A4253" s="0" t="n">
        <v>4251</v>
      </c>
      <c r="B4253" s="0" t="n">
        <v>6</v>
      </c>
      <c r="C4253" s="0" t="n">
        <v>178</v>
      </c>
      <c r="D4253" s="0" t="n">
        <v>2</v>
      </c>
      <c r="E4253" s="0" t="n">
        <v>0</v>
      </c>
      <c r="F4253" s="0" t="n">
        <v>0</v>
      </c>
      <c r="G4253" s="0" t="n">
        <v>0.296792</v>
      </c>
      <c r="H4253" s="0" t="n">
        <v>150400</v>
      </c>
    </row>
    <row r="4254" customFormat="false" ht="15" hidden="false" customHeight="false" outlineLevel="0" collapsed="false">
      <c r="A4254" s="0" t="n">
        <v>4252</v>
      </c>
      <c r="B4254" s="0" t="n">
        <v>6</v>
      </c>
      <c r="C4254" s="0" t="n">
        <v>178</v>
      </c>
      <c r="D4254" s="0" t="n">
        <v>3</v>
      </c>
      <c r="E4254" s="0" t="n">
        <v>0</v>
      </c>
      <c r="F4254" s="0" t="n">
        <v>0</v>
      </c>
      <c r="G4254" s="0" t="n">
        <v>0.254917</v>
      </c>
      <c r="H4254" s="0" t="n">
        <v>150400</v>
      </c>
    </row>
    <row r="4255" customFormat="false" ht="15" hidden="false" customHeight="false" outlineLevel="0" collapsed="false">
      <c r="A4255" s="0" t="n">
        <v>4253</v>
      </c>
      <c r="B4255" s="0" t="n">
        <v>6</v>
      </c>
      <c r="C4255" s="0" t="n">
        <v>178</v>
      </c>
      <c r="D4255" s="0" t="n">
        <v>4</v>
      </c>
      <c r="E4255" s="0" t="n">
        <v>0</v>
      </c>
      <c r="F4255" s="0" t="n">
        <v>0</v>
      </c>
      <c r="G4255" s="0" t="n">
        <v>0.229508</v>
      </c>
      <c r="H4255" s="0" t="n">
        <v>150400</v>
      </c>
    </row>
    <row r="4256" customFormat="false" ht="15" hidden="false" customHeight="false" outlineLevel="0" collapsed="false">
      <c r="A4256" s="0" t="n">
        <v>4254</v>
      </c>
      <c r="B4256" s="0" t="n">
        <v>6</v>
      </c>
      <c r="C4256" s="0" t="n">
        <v>178</v>
      </c>
      <c r="D4256" s="0" t="n">
        <v>5</v>
      </c>
      <c r="E4256" s="0" t="n">
        <v>0</v>
      </c>
      <c r="F4256" s="0" t="n">
        <v>0</v>
      </c>
      <c r="G4256" s="0" t="n">
        <v>0.228296</v>
      </c>
      <c r="H4256" s="0" t="n">
        <v>150400</v>
      </c>
    </row>
    <row r="4257" customFormat="false" ht="15" hidden="false" customHeight="false" outlineLevel="0" collapsed="false">
      <c r="A4257" s="0" t="n">
        <v>4255</v>
      </c>
      <c r="B4257" s="0" t="n">
        <v>6</v>
      </c>
      <c r="C4257" s="0" t="n">
        <v>178</v>
      </c>
      <c r="D4257" s="0" t="n">
        <v>6</v>
      </c>
      <c r="E4257" s="0" t="n">
        <v>0</v>
      </c>
      <c r="F4257" s="0" t="n">
        <v>0.094749</v>
      </c>
      <c r="G4257" s="0" t="n">
        <v>0.269456</v>
      </c>
      <c r="H4257" s="0" t="n">
        <v>150400</v>
      </c>
    </row>
    <row r="4258" customFormat="false" ht="15" hidden="false" customHeight="false" outlineLevel="0" collapsed="false">
      <c r="A4258" s="0" t="n">
        <v>4256</v>
      </c>
      <c r="B4258" s="0" t="n">
        <v>6</v>
      </c>
      <c r="C4258" s="0" t="n">
        <v>178</v>
      </c>
      <c r="D4258" s="0" t="n">
        <v>7</v>
      </c>
      <c r="E4258" s="0" t="n">
        <v>1</v>
      </c>
      <c r="F4258" s="0" t="n">
        <v>0.27439</v>
      </c>
      <c r="G4258" s="0" t="n">
        <v>0.39995</v>
      </c>
      <c r="H4258" s="0" t="n">
        <v>150200</v>
      </c>
    </row>
    <row r="4259" customFormat="false" ht="15" hidden="false" customHeight="false" outlineLevel="0" collapsed="false">
      <c r="A4259" s="0" t="n">
        <v>4257</v>
      </c>
      <c r="B4259" s="0" t="n">
        <v>6</v>
      </c>
      <c r="C4259" s="0" t="n">
        <v>178</v>
      </c>
      <c r="D4259" s="0" t="n">
        <v>8</v>
      </c>
      <c r="E4259" s="0" t="n">
        <v>1</v>
      </c>
      <c r="F4259" s="0" t="n">
        <v>0.470914</v>
      </c>
      <c r="G4259" s="0" t="n">
        <v>0.576402</v>
      </c>
      <c r="H4259" s="0" t="n">
        <v>150000</v>
      </c>
    </row>
    <row r="4260" customFormat="false" ht="15" hidden="false" customHeight="false" outlineLevel="0" collapsed="false">
      <c r="A4260" s="0" t="n">
        <v>4258</v>
      </c>
      <c r="B4260" s="0" t="n">
        <v>6</v>
      </c>
      <c r="C4260" s="0" t="n">
        <v>178</v>
      </c>
      <c r="D4260" s="0" t="n">
        <v>9</v>
      </c>
      <c r="E4260" s="0" t="n">
        <v>0</v>
      </c>
      <c r="F4260" s="0" t="n">
        <v>0.654823</v>
      </c>
      <c r="G4260" s="0" t="n">
        <v>0.487123</v>
      </c>
      <c r="H4260" s="0" t="n">
        <v>150000</v>
      </c>
    </row>
    <row r="4261" customFormat="false" ht="15" hidden="false" customHeight="false" outlineLevel="0" collapsed="false">
      <c r="A4261" s="0" t="n">
        <v>4259</v>
      </c>
      <c r="B4261" s="0" t="n">
        <v>6</v>
      </c>
      <c r="C4261" s="0" t="n">
        <v>178</v>
      </c>
      <c r="D4261" s="0" t="n">
        <v>10</v>
      </c>
      <c r="E4261" s="0" t="n">
        <v>0</v>
      </c>
      <c r="F4261" s="0" t="n">
        <v>0.803409</v>
      </c>
      <c r="G4261" s="0" t="n">
        <v>0.496971</v>
      </c>
      <c r="H4261" s="0" t="n">
        <v>150000</v>
      </c>
    </row>
    <row r="4262" customFormat="false" ht="15" hidden="false" customHeight="false" outlineLevel="0" collapsed="false">
      <c r="A4262" s="0" t="n">
        <v>4260</v>
      </c>
      <c r="B4262" s="0" t="n">
        <v>6</v>
      </c>
      <c r="C4262" s="0" t="n">
        <v>178</v>
      </c>
      <c r="D4262" s="0" t="n">
        <v>11</v>
      </c>
      <c r="E4262" s="0" t="n">
        <v>0</v>
      </c>
      <c r="F4262" s="0" t="n">
        <v>0.899674</v>
      </c>
      <c r="G4262" s="0" t="n">
        <v>0.458556</v>
      </c>
      <c r="H4262" s="0" t="n">
        <v>150000</v>
      </c>
    </row>
    <row r="4263" customFormat="false" ht="15" hidden="false" customHeight="false" outlineLevel="0" collapsed="false">
      <c r="A4263" s="0" t="n">
        <v>4261</v>
      </c>
      <c r="B4263" s="0" t="n">
        <v>6</v>
      </c>
      <c r="C4263" s="0" t="n">
        <v>178</v>
      </c>
      <c r="D4263" s="0" t="n">
        <v>12</v>
      </c>
      <c r="E4263" s="0" t="n">
        <v>0</v>
      </c>
      <c r="F4263" s="0" t="n">
        <v>0.932972</v>
      </c>
      <c r="G4263" s="0" t="n">
        <v>0.310993</v>
      </c>
      <c r="H4263" s="0" t="n">
        <v>150000</v>
      </c>
    </row>
    <row r="4264" customFormat="false" ht="15" hidden="false" customHeight="false" outlineLevel="0" collapsed="false">
      <c r="A4264" s="0" t="n">
        <v>4262</v>
      </c>
      <c r="B4264" s="0" t="n">
        <v>6</v>
      </c>
      <c r="C4264" s="0" t="n">
        <v>178</v>
      </c>
      <c r="D4264" s="0" t="n">
        <v>13</v>
      </c>
      <c r="E4264" s="0" t="n">
        <v>0</v>
      </c>
      <c r="F4264" s="0" t="n">
        <v>0.899674</v>
      </c>
      <c r="G4264" s="0" t="n">
        <v>0.459588</v>
      </c>
      <c r="H4264" s="0" t="n">
        <v>150000</v>
      </c>
    </row>
    <row r="4265" customFormat="false" ht="15" hidden="false" customHeight="false" outlineLevel="0" collapsed="false">
      <c r="A4265" s="0" t="n">
        <v>4263</v>
      </c>
      <c r="B4265" s="0" t="n">
        <v>6</v>
      </c>
      <c r="C4265" s="0" t="n">
        <v>178</v>
      </c>
      <c r="D4265" s="0" t="n">
        <v>14</v>
      </c>
      <c r="E4265" s="0" t="n">
        <v>0</v>
      </c>
      <c r="F4265" s="0" t="n">
        <v>0.803409</v>
      </c>
      <c r="G4265" s="0" t="n">
        <v>0.600611</v>
      </c>
      <c r="H4265" s="0" t="n">
        <v>150000</v>
      </c>
    </row>
    <row r="4266" customFormat="false" ht="15" hidden="false" customHeight="false" outlineLevel="0" collapsed="false">
      <c r="A4266" s="0" t="n">
        <v>4264</v>
      </c>
      <c r="B4266" s="0" t="n">
        <v>6</v>
      </c>
      <c r="C4266" s="0" t="n">
        <v>178</v>
      </c>
      <c r="D4266" s="0" t="n">
        <v>15</v>
      </c>
      <c r="E4266" s="0" t="n">
        <v>0</v>
      </c>
      <c r="F4266" s="0" t="n">
        <v>0.654823</v>
      </c>
      <c r="G4266" s="0" t="n">
        <v>0.612104</v>
      </c>
      <c r="H4266" s="0" t="n">
        <v>150000</v>
      </c>
    </row>
    <row r="4267" customFormat="false" ht="15" hidden="false" customHeight="false" outlineLevel="0" collapsed="false">
      <c r="A4267" s="0" t="n">
        <v>4265</v>
      </c>
      <c r="B4267" s="0" t="n">
        <v>6</v>
      </c>
      <c r="C4267" s="0" t="n">
        <v>178</v>
      </c>
      <c r="D4267" s="0" t="n">
        <v>16</v>
      </c>
      <c r="E4267" s="0" t="n">
        <v>0</v>
      </c>
      <c r="F4267" s="0" t="n">
        <v>0.470914</v>
      </c>
      <c r="G4267" s="0" t="n">
        <v>0.450125</v>
      </c>
      <c r="H4267" s="0" t="n">
        <v>150000</v>
      </c>
    </row>
    <row r="4268" customFormat="false" ht="15" hidden="false" customHeight="false" outlineLevel="0" collapsed="false">
      <c r="A4268" s="0" t="n">
        <v>4266</v>
      </c>
      <c r="B4268" s="0" t="n">
        <v>6</v>
      </c>
      <c r="C4268" s="0" t="n">
        <v>178</v>
      </c>
      <c r="D4268" s="0" t="n">
        <v>17</v>
      </c>
      <c r="E4268" s="0" t="n">
        <v>0</v>
      </c>
      <c r="F4268" s="0" t="n">
        <v>0.27439</v>
      </c>
      <c r="G4268" s="0" t="n">
        <v>0.303326</v>
      </c>
      <c r="H4268" s="0" t="n">
        <v>150000</v>
      </c>
    </row>
    <row r="4269" customFormat="false" ht="15" hidden="false" customHeight="false" outlineLevel="0" collapsed="false">
      <c r="A4269" s="0" t="n">
        <v>4267</v>
      </c>
      <c r="B4269" s="0" t="n">
        <v>6</v>
      </c>
      <c r="C4269" s="0" t="n">
        <v>178</v>
      </c>
      <c r="D4269" s="0" t="n">
        <v>18</v>
      </c>
      <c r="E4269" s="0" t="n">
        <v>0</v>
      </c>
      <c r="F4269" s="0" t="n">
        <v>0.094749</v>
      </c>
      <c r="G4269" s="0" t="n">
        <v>0.28346</v>
      </c>
      <c r="H4269" s="0" t="n">
        <v>150000</v>
      </c>
    </row>
    <row r="4270" customFormat="false" ht="15" hidden="false" customHeight="false" outlineLevel="0" collapsed="false">
      <c r="A4270" s="0" t="n">
        <v>4268</v>
      </c>
      <c r="B4270" s="0" t="n">
        <v>6</v>
      </c>
      <c r="C4270" s="0" t="n">
        <v>178</v>
      </c>
      <c r="D4270" s="0" t="n">
        <v>19</v>
      </c>
      <c r="E4270" s="0" t="n">
        <v>1</v>
      </c>
      <c r="F4270" s="0" t="n">
        <v>0</v>
      </c>
      <c r="G4270" s="0" t="n">
        <v>0.577628</v>
      </c>
      <c r="H4270" s="0" t="n">
        <v>149800</v>
      </c>
    </row>
    <row r="4271" customFormat="false" ht="15" hidden="false" customHeight="false" outlineLevel="0" collapsed="false">
      <c r="A4271" s="0" t="n">
        <v>4269</v>
      </c>
      <c r="B4271" s="0" t="n">
        <v>6</v>
      </c>
      <c r="C4271" s="0" t="n">
        <v>178</v>
      </c>
      <c r="D4271" s="0" t="n">
        <v>20</v>
      </c>
      <c r="E4271" s="0" t="n">
        <v>1</v>
      </c>
      <c r="F4271" s="0" t="n">
        <v>0</v>
      </c>
      <c r="G4271" s="0" t="n">
        <v>0.745429</v>
      </c>
      <c r="H4271" s="0" t="n">
        <v>149600</v>
      </c>
    </row>
    <row r="4272" customFormat="false" ht="15" hidden="false" customHeight="false" outlineLevel="0" collapsed="false">
      <c r="A4272" s="0" t="n">
        <v>4270</v>
      </c>
      <c r="B4272" s="0" t="n">
        <v>6</v>
      </c>
      <c r="C4272" s="0" t="n">
        <v>178</v>
      </c>
      <c r="D4272" s="0" t="n">
        <v>21</v>
      </c>
      <c r="E4272" s="0" t="n">
        <v>0</v>
      </c>
      <c r="F4272" s="0" t="n">
        <v>0</v>
      </c>
      <c r="G4272" s="0" t="n">
        <v>0.502492</v>
      </c>
      <c r="H4272" s="0" t="n">
        <v>149600</v>
      </c>
    </row>
    <row r="4273" customFormat="false" ht="15" hidden="false" customHeight="false" outlineLevel="0" collapsed="false">
      <c r="A4273" s="0" t="n">
        <v>4271</v>
      </c>
      <c r="B4273" s="0" t="n">
        <v>6</v>
      </c>
      <c r="C4273" s="0" t="n">
        <v>178</v>
      </c>
      <c r="D4273" s="0" t="n">
        <v>22</v>
      </c>
      <c r="E4273" s="0" t="n">
        <v>0</v>
      </c>
      <c r="F4273" s="0" t="n">
        <v>0</v>
      </c>
      <c r="G4273" s="0" t="n">
        <v>0.401571</v>
      </c>
      <c r="H4273" s="0" t="n">
        <v>149600</v>
      </c>
    </row>
    <row r="4274" customFormat="false" ht="15" hidden="false" customHeight="false" outlineLevel="0" collapsed="false">
      <c r="A4274" s="0" t="n">
        <v>4272</v>
      </c>
      <c r="B4274" s="0" t="n">
        <v>6</v>
      </c>
      <c r="C4274" s="0" t="n">
        <v>178</v>
      </c>
      <c r="D4274" s="0" t="n">
        <v>23</v>
      </c>
      <c r="E4274" s="0" t="n">
        <v>0</v>
      </c>
      <c r="F4274" s="0" t="n">
        <v>0</v>
      </c>
      <c r="G4274" s="0" t="n">
        <v>0.270594</v>
      </c>
      <c r="H4274" s="0" t="n">
        <v>149600</v>
      </c>
    </row>
    <row r="4275" customFormat="false" ht="15" hidden="false" customHeight="false" outlineLevel="0" collapsed="false">
      <c r="A4275" s="0" t="n">
        <v>4273</v>
      </c>
      <c r="B4275" s="0" t="n">
        <v>6</v>
      </c>
      <c r="C4275" s="0" t="n">
        <v>179</v>
      </c>
      <c r="D4275" s="0" t="n">
        <v>0</v>
      </c>
      <c r="E4275" s="0" t="n">
        <v>0</v>
      </c>
      <c r="F4275" s="0" t="n">
        <v>0</v>
      </c>
      <c r="G4275" s="0" t="n">
        <v>0.239267</v>
      </c>
      <c r="H4275" s="0" t="n">
        <v>149600</v>
      </c>
    </row>
    <row r="4276" customFormat="false" ht="15" hidden="false" customHeight="false" outlineLevel="0" collapsed="false">
      <c r="A4276" s="0" t="n">
        <v>4274</v>
      </c>
      <c r="B4276" s="0" t="n">
        <v>6</v>
      </c>
      <c r="C4276" s="0" t="n">
        <v>179</v>
      </c>
      <c r="D4276" s="0" t="n">
        <v>1</v>
      </c>
      <c r="E4276" s="0" t="n">
        <v>0</v>
      </c>
      <c r="F4276" s="0" t="n">
        <v>0</v>
      </c>
      <c r="G4276" s="0" t="n">
        <v>0.217394</v>
      </c>
      <c r="H4276" s="0" t="n">
        <v>149600</v>
      </c>
    </row>
    <row r="4277" customFormat="false" ht="15" hidden="false" customHeight="false" outlineLevel="0" collapsed="false">
      <c r="A4277" s="0" t="n">
        <v>4275</v>
      </c>
      <c r="B4277" s="0" t="n">
        <v>6</v>
      </c>
      <c r="C4277" s="0" t="n">
        <v>179</v>
      </c>
      <c r="D4277" s="0" t="n">
        <v>2</v>
      </c>
      <c r="E4277" s="0" t="n">
        <v>0</v>
      </c>
      <c r="F4277" s="0" t="n">
        <v>0</v>
      </c>
      <c r="G4277" s="0" t="n">
        <v>0.165345</v>
      </c>
      <c r="H4277" s="0" t="n">
        <v>149600</v>
      </c>
    </row>
    <row r="4278" customFormat="false" ht="15" hidden="false" customHeight="false" outlineLevel="0" collapsed="false">
      <c r="A4278" s="0" t="n">
        <v>4276</v>
      </c>
      <c r="B4278" s="0" t="n">
        <v>6</v>
      </c>
      <c r="C4278" s="0" t="n">
        <v>179</v>
      </c>
      <c r="D4278" s="0" t="n">
        <v>3</v>
      </c>
      <c r="E4278" s="0" t="n">
        <v>0</v>
      </c>
      <c r="F4278" s="0" t="n">
        <v>0</v>
      </c>
      <c r="G4278" s="0" t="n">
        <v>0.205321</v>
      </c>
      <c r="H4278" s="0" t="n">
        <v>149600</v>
      </c>
    </row>
    <row r="4279" customFormat="false" ht="15" hidden="false" customHeight="false" outlineLevel="0" collapsed="false">
      <c r="A4279" s="0" t="n">
        <v>4277</v>
      </c>
      <c r="B4279" s="0" t="n">
        <v>6</v>
      </c>
      <c r="C4279" s="0" t="n">
        <v>179</v>
      </c>
      <c r="D4279" s="0" t="n">
        <v>4</v>
      </c>
      <c r="E4279" s="0" t="n">
        <v>0</v>
      </c>
      <c r="F4279" s="0" t="n">
        <v>0</v>
      </c>
      <c r="G4279" s="0" t="n">
        <v>0.311929</v>
      </c>
      <c r="H4279" s="0" t="n">
        <v>149600</v>
      </c>
    </row>
    <row r="4280" customFormat="false" ht="15" hidden="false" customHeight="false" outlineLevel="0" collapsed="false">
      <c r="A4280" s="0" t="n">
        <v>4278</v>
      </c>
      <c r="B4280" s="0" t="n">
        <v>6</v>
      </c>
      <c r="C4280" s="0" t="n">
        <v>179</v>
      </c>
      <c r="D4280" s="0" t="n">
        <v>5</v>
      </c>
      <c r="E4280" s="0" t="n">
        <v>0</v>
      </c>
      <c r="F4280" s="0" t="n">
        <v>0</v>
      </c>
      <c r="G4280" s="0" t="n">
        <v>0.34221</v>
      </c>
      <c r="H4280" s="0" t="n">
        <v>149600</v>
      </c>
    </row>
    <row r="4281" customFormat="false" ht="15" hidden="false" customHeight="false" outlineLevel="0" collapsed="false">
      <c r="A4281" s="0" t="n">
        <v>4279</v>
      </c>
      <c r="B4281" s="0" t="n">
        <v>6</v>
      </c>
      <c r="C4281" s="0" t="n">
        <v>179</v>
      </c>
      <c r="D4281" s="0" t="n">
        <v>6</v>
      </c>
      <c r="E4281" s="0" t="n">
        <v>0</v>
      </c>
      <c r="F4281" s="0" t="n">
        <v>0.129614</v>
      </c>
      <c r="G4281" s="0" t="n">
        <v>0.373653</v>
      </c>
      <c r="H4281" s="0" t="n">
        <v>149600</v>
      </c>
    </row>
    <row r="4282" customFormat="false" ht="15" hidden="false" customHeight="false" outlineLevel="0" collapsed="false">
      <c r="A4282" s="0" t="n">
        <v>4280</v>
      </c>
      <c r="B4282" s="0" t="n">
        <v>6</v>
      </c>
      <c r="C4282" s="0" t="n">
        <v>179</v>
      </c>
      <c r="D4282" s="0" t="n">
        <v>7</v>
      </c>
      <c r="E4282" s="0" t="n">
        <v>1</v>
      </c>
      <c r="F4282" s="0" t="n">
        <v>0.37536</v>
      </c>
      <c r="G4282" s="0" t="n">
        <v>0.487883</v>
      </c>
      <c r="H4282" s="0" t="n">
        <v>149400</v>
      </c>
    </row>
    <row r="4283" customFormat="false" ht="15" hidden="false" customHeight="false" outlineLevel="0" collapsed="false">
      <c r="A4283" s="0" t="n">
        <v>4281</v>
      </c>
      <c r="B4283" s="0" t="n">
        <v>6</v>
      </c>
      <c r="C4283" s="0" t="n">
        <v>179</v>
      </c>
      <c r="D4283" s="0" t="n">
        <v>8</v>
      </c>
      <c r="E4283" s="0" t="n">
        <v>1</v>
      </c>
      <c r="F4283" s="0" t="n">
        <v>0.6442</v>
      </c>
      <c r="G4283" s="0" t="n">
        <v>0.498874</v>
      </c>
      <c r="H4283" s="0" t="n">
        <v>149200</v>
      </c>
    </row>
    <row r="4284" customFormat="false" ht="15" hidden="false" customHeight="false" outlineLevel="0" collapsed="false">
      <c r="A4284" s="0" t="n">
        <v>4282</v>
      </c>
      <c r="B4284" s="0" t="n">
        <v>6</v>
      </c>
      <c r="C4284" s="0" t="n">
        <v>179</v>
      </c>
      <c r="D4284" s="0" t="n">
        <v>9</v>
      </c>
      <c r="E4284" s="0" t="n">
        <v>0</v>
      </c>
      <c r="F4284" s="0" t="n">
        <v>0.895783</v>
      </c>
      <c r="G4284" s="0" t="n">
        <v>0.558433</v>
      </c>
      <c r="H4284" s="0" t="n">
        <v>149200</v>
      </c>
    </row>
    <row r="4285" customFormat="false" ht="15" hidden="false" customHeight="false" outlineLevel="0" collapsed="false">
      <c r="A4285" s="0" t="n">
        <v>4283</v>
      </c>
      <c r="B4285" s="0" t="n">
        <v>6</v>
      </c>
      <c r="C4285" s="0" t="n">
        <v>179</v>
      </c>
      <c r="D4285" s="0" t="n">
        <v>10</v>
      </c>
      <c r="E4285" s="0" t="n">
        <v>0</v>
      </c>
      <c r="F4285" s="0" t="n">
        <v>1</v>
      </c>
      <c r="G4285" s="0" t="n">
        <v>0.742322</v>
      </c>
      <c r="H4285" s="0" t="n">
        <v>149200</v>
      </c>
    </row>
    <row r="4286" customFormat="false" ht="15" hidden="false" customHeight="false" outlineLevel="0" collapsed="false">
      <c r="A4286" s="0" t="n">
        <v>4284</v>
      </c>
      <c r="B4286" s="0" t="n">
        <v>6</v>
      </c>
      <c r="C4286" s="0" t="n">
        <v>179</v>
      </c>
      <c r="D4286" s="0" t="n">
        <v>11</v>
      </c>
      <c r="E4286" s="0" t="n">
        <v>0</v>
      </c>
      <c r="F4286" s="0" t="n">
        <v>1</v>
      </c>
      <c r="G4286" s="0" t="n">
        <v>0.652251</v>
      </c>
      <c r="H4286" s="0" t="n">
        <v>149200</v>
      </c>
    </row>
    <row r="4287" customFormat="false" ht="15" hidden="false" customHeight="false" outlineLevel="0" collapsed="false">
      <c r="A4287" s="0" t="n">
        <v>4285</v>
      </c>
      <c r="B4287" s="0" t="n">
        <v>6</v>
      </c>
      <c r="C4287" s="0" t="n">
        <v>179</v>
      </c>
      <c r="D4287" s="0" t="n">
        <v>12</v>
      </c>
      <c r="E4287" s="0" t="n">
        <v>0</v>
      </c>
      <c r="F4287" s="0" t="n">
        <v>1</v>
      </c>
      <c r="G4287" s="0" t="n">
        <v>0.61573</v>
      </c>
      <c r="H4287" s="0" t="n">
        <v>149200</v>
      </c>
    </row>
    <row r="4288" customFormat="false" ht="15" hidden="false" customHeight="false" outlineLevel="0" collapsed="false">
      <c r="A4288" s="0" t="n">
        <v>4286</v>
      </c>
      <c r="B4288" s="0" t="n">
        <v>6</v>
      </c>
      <c r="C4288" s="0" t="n">
        <v>179</v>
      </c>
      <c r="D4288" s="0" t="n">
        <v>13</v>
      </c>
      <c r="E4288" s="0" t="n">
        <v>0</v>
      </c>
      <c r="F4288" s="0" t="n">
        <v>1</v>
      </c>
      <c r="G4288" s="0" t="n">
        <v>0.761256</v>
      </c>
      <c r="H4288" s="0" t="n">
        <v>149200</v>
      </c>
    </row>
    <row r="4289" customFormat="false" ht="15" hidden="false" customHeight="false" outlineLevel="0" collapsed="false">
      <c r="A4289" s="0" t="n">
        <v>4287</v>
      </c>
      <c r="B4289" s="0" t="n">
        <v>6</v>
      </c>
      <c r="C4289" s="0" t="n">
        <v>179</v>
      </c>
      <c r="D4289" s="0" t="n">
        <v>14</v>
      </c>
      <c r="E4289" s="0" t="n">
        <v>0</v>
      </c>
      <c r="F4289" s="0" t="n">
        <v>1</v>
      </c>
      <c r="G4289" s="0" t="n">
        <v>1</v>
      </c>
      <c r="H4289" s="0" t="n">
        <v>149200</v>
      </c>
    </row>
    <row r="4290" customFormat="false" ht="15" hidden="false" customHeight="false" outlineLevel="0" collapsed="false">
      <c r="A4290" s="0" t="n">
        <v>4288</v>
      </c>
      <c r="B4290" s="0" t="n">
        <v>6</v>
      </c>
      <c r="C4290" s="0" t="n">
        <v>179</v>
      </c>
      <c r="D4290" s="0" t="n">
        <v>15</v>
      </c>
      <c r="E4290" s="0" t="n">
        <v>0</v>
      </c>
      <c r="F4290" s="0" t="n">
        <v>0.895783</v>
      </c>
      <c r="G4290" s="0" t="n">
        <v>0.951474</v>
      </c>
      <c r="H4290" s="0" t="n">
        <v>149200</v>
      </c>
    </row>
    <row r="4291" customFormat="false" ht="15" hidden="false" customHeight="false" outlineLevel="0" collapsed="false">
      <c r="A4291" s="0" t="n">
        <v>4289</v>
      </c>
      <c r="B4291" s="0" t="n">
        <v>6</v>
      </c>
      <c r="C4291" s="0" t="n">
        <v>179</v>
      </c>
      <c r="D4291" s="0" t="n">
        <v>16</v>
      </c>
      <c r="E4291" s="0" t="n">
        <v>0</v>
      </c>
      <c r="F4291" s="0" t="n">
        <v>0.6442</v>
      </c>
      <c r="G4291" s="0" t="n">
        <v>0.652809</v>
      </c>
      <c r="H4291" s="0" t="n">
        <v>149200</v>
      </c>
    </row>
    <row r="4292" customFormat="false" ht="15" hidden="false" customHeight="false" outlineLevel="0" collapsed="false">
      <c r="A4292" s="0" t="n">
        <v>4290</v>
      </c>
      <c r="B4292" s="0" t="n">
        <v>6</v>
      </c>
      <c r="C4292" s="0" t="n">
        <v>179</v>
      </c>
      <c r="D4292" s="0" t="n">
        <v>17</v>
      </c>
      <c r="E4292" s="0" t="n">
        <v>0</v>
      </c>
      <c r="F4292" s="0" t="n">
        <v>0.37536</v>
      </c>
      <c r="G4292" s="0" t="n">
        <v>0.434483</v>
      </c>
      <c r="H4292" s="0" t="n">
        <v>149200</v>
      </c>
    </row>
    <row r="4293" customFormat="false" ht="15" hidden="false" customHeight="false" outlineLevel="0" collapsed="false">
      <c r="A4293" s="0" t="n">
        <v>4291</v>
      </c>
      <c r="B4293" s="0" t="n">
        <v>6</v>
      </c>
      <c r="C4293" s="0" t="n">
        <v>179</v>
      </c>
      <c r="D4293" s="0" t="n">
        <v>18</v>
      </c>
      <c r="E4293" s="0" t="n">
        <v>0</v>
      </c>
      <c r="F4293" s="0" t="n">
        <v>0.129614</v>
      </c>
      <c r="G4293" s="0" t="n">
        <v>0.666062</v>
      </c>
      <c r="H4293" s="0" t="n">
        <v>149200</v>
      </c>
    </row>
    <row r="4294" customFormat="false" ht="15" hidden="false" customHeight="false" outlineLevel="0" collapsed="false">
      <c r="A4294" s="0" t="n">
        <v>4292</v>
      </c>
      <c r="B4294" s="0" t="n">
        <v>6</v>
      </c>
      <c r="C4294" s="0" t="n">
        <v>179</v>
      </c>
      <c r="D4294" s="0" t="n">
        <v>19</v>
      </c>
      <c r="E4294" s="0" t="n">
        <v>1</v>
      </c>
      <c r="F4294" s="0" t="n">
        <v>0</v>
      </c>
      <c r="G4294" s="0" t="n">
        <v>0.552001</v>
      </c>
      <c r="H4294" s="0" t="n">
        <v>149000</v>
      </c>
    </row>
    <row r="4295" customFormat="false" ht="15" hidden="false" customHeight="false" outlineLevel="0" collapsed="false">
      <c r="A4295" s="0" t="n">
        <v>4293</v>
      </c>
      <c r="B4295" s="0" t="n">
        <v>6</v>
      </c>
      <c r="C4295" s="0" t="n">
        <v>179</v>
      </c>
      <c r="D4295" s="0" t="n">
        <v>20</v>
      </c>
      <c r="E4295" s="0" t="n">
        <v>1</v>
      </c>
      <c r="F4295" s="0" t="n">
        <v>0</v>
      </c>
      <c r="G4295" s="0" t="n">
        <v>0.478152</v>
      </c>
      <c r="H4295" s="0" t="n">
        <v>148800</v>
      </c>
    </row>
    <row r="4296" customFormat="false" ht="15" hidden="false" customHeight="false" outlineLevel="0" collapsed="false">
      <c r="A4296" s="0" t="n">
        <v>4294</v>
      </c>
      <c r="B4296" s="0" t="n">
        <v>6</v>
      </c>
      <c r="C4296" s="0" t="n">
        <v>179</v>
      </c>
      <c r="D4296" s="0" t="n">
        <v>21</v>
      </c>
      <c r="E4296" s="0" t="n">
        <v>0</v>
      </c>
      <c r="F4296" s="0" t="n">
        <v>0</v>
      </c>
      <c r="G4296" s="0" t="n">
        <v>0.481436</v>
      </c>
      <c r="H4296" s="0" t="n">
        <v>148800</v>
      </c>
    </row>
    <row r="4297" customFormat="false" ht="15" hidden="false" customHeight="false" outlineLevel="0" collapsed="false">
      <c r="A4297" s="0" t="n">
        <v>4295</v>
      </c>
      <c r="B4297" s="0" t="n">
        <v>6</v>
      </c>
      <c r="C4297" s="0" t="n">
        <v>179</v>
      </c>
      <c r="D4297" s="0" t="n">
        <v>22</v>
      </c>
      <c r="E4297" s="0" t="n">
        <v>0</v>
      </c>
      <c r="F4297" s="0" t="n">
        <v>0</v>
      </c>
      <c r="G4297" s="0" t="n">
        <v>0.559627</v>
      </c>
      <c r="H4297" s="0" t="n">
        <v>148800</v>
      </c>
    </row>
    <row r="4298" customFormat="false" ht="15" hidden="false" customHeight="false" outlineLevel="0" collapsed="false">
      <c r="A4298" s="0" t="n">
        <v>4296</v>
      </c>
      <c r="B4298" s="0" t="n">
        <v>6</v>
      </c>
      <c r="C4298" s="0" t="n">
        <v>179</v>
      </c>
      <c r="D4298" s="0" t="n">
        <v>23</v>
      </c>
      <c r="E4298" s="0" t="n">
        <v>0</v>
      </c>
      <c r="F4298" s="0" t="n">
        <v>0</v>
      </c>
      <c r="G4298" s="0" t="n">
        <v>0.490235</v>
      </c>
      <c r="H4298" s="0" t="n">
        <v>148800</v>
      </c>
    </row>
    <row r="4299" customFormat="false" ht="15" hidden="false" customHeight="false" outlineLevel="0" collapsed="false">
      <c r="A4299" s="0" t="n">
        <v>4297</v>
      </c>
      <c r="B4299" s="0" t="n">
        <v>6</v>
      </c>
      <c r="C4299" s="0" t="n">
        <v>180</v>
      </c>
      <c r="D4299" s="0" t="n">
        <v>0</v>
      </c>
      <c r="E4299" s="0" t="n">
        <v>0</v>
      </c>
      <c r="F4299" s="0" t="n">
        <v>0</v>
      </c>
      <c r="G4299" s="0" t="n">
        <v>0.436844</v>
      </c>
      <c r="H4299" s="0" t="n">
        <v>148800</v>
      </c>
    </row>
    <row r="4300" customFormat="false" ht="15" hidden="false" customHeight="false" outlineLevel="0" collapsed="false">
      <c r="A4300" s="0" t="n">
        <v>4298</v>
      </c>
      <c r="B4300" s="0" t="n">
        <v>6</v>
      </c>
      <c r="C4300" s="0" t="n">
        <v>180</v>
      </c>
      <c r="D4300" s="0" t="n">
        <v>1</v>
      </c>
      <c r="E4300" s="0" t="n">
        <v>0</v>
      </c>
      <c r="F4300" s="0" t="n">
        <v>0</v>
      </c>
      <c r="G4300" s="0" t="n">
        <v>0.403512</v>
      </c>
      <c r="H4300" s="0" t="n">
        <v>148800</v>
      </c>
    </row>
    <row r="4301" customFormat="false" ht="15" hidden="false" customHeight="false" outlineLevel="0" collapsed="false">
      <c r="A4301" s="0" t="n">
        <v>4299</v>
      </c>
      <c r="B4301" s="0" t="n">
        <v>6</v>
      </c>
      <c r="C4301" s="0" t="n">
        <v>180</v>
      </c>
      <c r="D4301" s="0" t="n">
        <v>2</v>
      </c>
      <c r="E4301" s="0" t="n">
        <v>0</v>
      </c>
      <c r="F4301" s="0" t="n">
        <v>0</v>
      </c>
      <c r="G4301" s="0" t="n">
        <v>0.410178</v>
      </c>
      <c r="H4301" s="0" t="n">
        <v>148800</v>
      </c>
    </row>
    <row r="4302" customFormat="false" ht="15" hidden="false" customHeight="false" outlineLevel="0" collapsed="false">
      <c r="A4302" s="0" t="n">
        <v>4300</v>
      </c>
      <c r="B4302" s="0" t="n">
        <v>6</v>
      </c>
      <c r="C4302" s="0" t="n">
        <v>180</v>
      </c>
      <c r="D4302" s="0" t="n">
        <v>3</v>
      </c>
      <c r="E4302" s="0" t="n">
        <v>0</v>
      </c>
      <c r="F4302" s="0" t="n">
        <v>0</v>
      </c>
      <c r="G4302" s="0" t="n">
        <v>0.539589</v>
      </c>
      <c r="H4302" s="0" t="n">
        <v>148800</v>
      </c>
    </row>
    <row r="4303" customFormat="false" ht="15" hidden="false" customHeight="false" outlineLevel="0" collapsed="false">
      <c r="A4303" s="0" t="n">
        <v>4301</v>
      </c>
      <c r="B4303" s="0" t="n">
        <v>6</v>
      </c>
      <c r="C4303" s="0" t="n">
        <v>180</v>
      </c>
      <c r="D4303" s="0" t="n">
        <v>4</v>
      </c>
      <c r="E4303" s="0" t="n">
        <v>0</v>
      </c>
      <c r="F4303" s="0" t="n">
        <v>0</v>
      </c>
      <c r="G4303" s="0" t="n">
        <v>0.497765</v>
      </c>
      <c r="H4303" s="0" t="n">
        <v>148800</v>
      </c>
    </row>
    <row r="4304" customFormat="false" ht="15" hidden="false" customHeight="false" outlineLevel="0" collapsed="false">
      <c r="A4304" s="0" t="n">
        <v>4302</v>
      </c>
      <c r="B4304" s="0" t="n">
        <v>6</v>
      </c>
      <c r="C4304" s="0" t="n">
        <v>180</v>
      </c>
      <c r="D4304" s="0" t="n">
        <v>5</v>
      </c>
      <c r="E4304" s="0" t="n">
        <v>0</v>
      </c>
      <c r="F4304" s="0" t="n">
        <v>0</v>
      </c>
      <c r="G4304" s="0" t="n">
        <v>0.498698</v>
      </c>
      <c r="H4304" s="0" t="n">
        <v>148800</v>
      </c>
    </row>
    <row r="4305" customFormat="false" ht="15" hidden="false" customHeight="false" outlineLevel="0" collapsed="false">
      <c r="A4305" s="0" t="n">
        <v>4303</v>
      </c>
      <c r="B4305" s="0" t="n">
        <v>6</v>
      </c>
      <c r="C4305" s="0" t="n">
        <v>180</v>
      </c>
      <c r="D4305" s="0" t="n">
        <v>6</v>
      </c>
      <c r="E4305" s="0" t="n">
        <v>0</v>
      </c>
      <c r="F4305" s="0" t="n">
        <v>0.091621</v>
      </c>
      <c r="G4305" s="0" t="n">
        <v>0.58263</v>
      </c>
      <c r="H4305" s="0" t="n">
        <v>148800</v>
      </c>
    </row>
    <row r="4306" customFormat="false" ht="15" hidden="false" customHeight="false" outlineLevel="0" collapsed="false">
      <c r="A4306" s="0" t="n">
        <v>4304</v>
      </c>
      <c r="B4306" s="0" t="n">
        <v>6</v>
      </c>
      <c r="C4306" s="0" t="n">
        <v>180</v>
      </c>
      <c r="D4306" s="0" t="n">
        <v>7</v>
      </c>
      <c r="E4306" s="0" t="n">
        <v>1</v>
      </c>
      <c r="F4306" s="0" t="n">
        <v>0.265331</v>
      </c>
      <c r="G4306" s="0" t="n">
        <v>0.427025</v>
      </c>
      <c r="H4306" s="0" t="n">
        <v>148600</v>
      </c>
    </row>
    <row r="4307" customFormat="false" ht="15" hidden="false" customHeight="false" outlineLevel="0" collapsed="false">
      <c r="A4307" s="0" t="n">
        <v>4305</v>
      </c>
      <c r="B4307" s="0" t="n">
        <v>6</v>
      </c>
      <c r="C4307" s="0" t="n">
        <v>180</v>
      </c>
      <c r="D4307" s="0" t="n">
        <v>8</v>
      </c>
      <c r="E4307" s="0" t="n">
        <v>1</v>
      </c>
      <c r="F4307" s="0" t="n">
        <v>0.455366</v>
      </c>
      <c r="G4307" s="0" t="n">
        <v>0.53743</v>
      </c>
      <c r="H4307" s="0" t="n">
        <v>148400</v>
      </c>
    </row>
    <row r="4308" customFormat="false" ht="15" hidden="false" customHeight="false" outlineLevel="0" collapsed="false">
      <c r="A4308" s="0" t="n">
        <v>4306</v>
      </c>
      <c r="B4308" s="0" t="n">
        <v>6</v>
      </c>
      <c r="C4308" s="0" t="n">
        <v>180</v>
      </c>
      <c r="D4308" s="0" t="n">
        <v>9</v>
      </c>
      <c r="E4308" s="0" t="n">
        <v>0</v>
      </c>
      <c r="F4308" s="0" t="n">
        <v>0.633203</v>
      </c>
      <c r="G4308" s="0" t="n">
        <v>0.53829</v>
      </c>
      <c r="H4308" s="0" t="n">
        <v>148400</v>
      </c>
    </row>
    <row r="4309" customFormat="false" ht="15" hidden="false" customHeight="false" outlineLevel="0" collapsed="false">
      <c r="A4309" s="0" t="n">
        <v>4307</v>
      </c>
      <c r="B4309" s="0" t="n">
        <v>6</v>
      </c>
      <c r="C4309" s="0" t="n">
        <v>180</v>
      </c>
      <c r="D4309" s="0" t="n">
        <v>10</v>
      </c>
      <c r="E4309" s="0" t="n">
        <v>0</v>
      </c>
      <c r="F4309" s="0" t="n">
        <v>0.776883</v>
      </c>
      <c r="G4309" s="0" t="n">
        <v>0.43894</v>
      </c>
      <c r="H4309" s="0" t="n">
        <v>148400</v>
      </c>
    </row>
    <row r="4310" customFormat="false" ht="15" hidden="false" customHeight="false" outlineLevel="0" collapsed="false">
      <c r="A4310" s="0" t="n">
        <v>4308</v>
      </c>
      <c r="B4310" s="0" t="n">
        <v>6</v>
      </c>
      <c r="C4310" s="0" t="n">
        <v>180</v>
      </c>
      <c r="D4310" s="0" t="n">
        <v>11</v>
      </c>
      <c r="E4310" s="0" t="n">
        <v>0</v>
      </c>
      <c r="F4310" s="0" t="n">
        <v>0.869969</v>
      </c>
      <c r="G4310" s="0" t="n">
        <v>0.239638</v>
      </c>
      <c r="H4310" s="0" t="n">
        <v>148400</v>
      </c>
    </row>
    <row r="4311" customFormat="false" ht="15" hidden="false" customHeight="false" outlineLevel="0" collapsed="false">
      <c r="A4311" s="0" t="n">
        <v>4309</v>
      </c>
      <c r="B4311" s="0" t="n">
        <v>6</v>
      </c>
      <c r="C4311" s="0" t="n">
        <v>180</v>
      </c>
      <c r="D4311" s="0" t="n">
        <v>12</v>
      </c>
      <c r="E4311" s="0" t="n">
        <v>0</v>
      </c>
      <c r="F4311" s="0" t="n">
        <v>0.902168</v>
      </c>
      <c r="G4311" s="0" t="n">
        <v>0.228532</v>
      </c>
      <c r="H4311" s="0" t="n">
        <v>148400</v>
      </c>
    </row>
    <row r="4312" customFormat="false" ht="15" hidden="false" customHeight="false" outlineLevel="0" collapsed="false">
      <c r="A4312" s="0" t="n">
        <v>4310</v>
      </c>
      <c r="B4312" s="0" t="n">
        <v>6</v>
      </c>
      <c r="C4312" s="0" t="n">
        <v>180</v>
      </c>
      <c r="D4312" s="0" t="n">
        <v>13</v>
      </c>
      <c r="E4312" s="0" t="n">
        <v>0</v>
      </c>
      <c r="F4312" s="0" t="n">
        <v>0.869969</v>
      </c>
      <c r="G4312" s="0" t="n">
        <v>0.230001</v>
      </c>
      <c r="H4312" s="0" t="n">
        <v>148400</v>
      </c>
    </row>
    <row r="4313" customFormat="false" ht="15" hidden="false" customHeight="false" outlineLevel="0" collapsed="false">
      <c r="A4313" s="0" t="n">
        <v>4311</v>
      </c>
      <c r="B4313" s="0" t="n">
        <v>6</v>
      </c>
      <c r="C4313" s="0" t="n">
        <v>180</v>
      </c>
      <c r="D4313" s="0" t="n">
        <v>14</v>
      </c>
      <c r="E4313" s="0" t="n">
        <v>0</v>
      </c>
      <c r="F4313" s="0" t="n">
        <v>0.776883</v>
      </c>
      <c r="G4313" s="0" t="n">
        <v>0.233133</v>
      </c>
      <c r="H4313" s="0" t="n">
        <v>148400</v>
      </c>
    </row>
    <row r="4314" customFormat="false" ht="15" hidden="false" customHeight="false" outlineLevel="0" collapsed="false">
      <c r="A4314" s="0" t="n">
        <v>4312</v>
      </c>
      <c r="B4314" s="0" t="n">
        <v>6</v>
      </c>
      <c r="C4314" s="0" t="n">
        <v>180</v>
      </c>
      <c r="D4314" s="0" t="n">
        <v>15</v>
      </c>
      <c r="E4314" s="0" t="n">
        <v>0</v>
      </c>
      <c r="F4314" s="0" t="n">
        <v>0.633203</v>
      </c>
      <c r="G4314" s="0" t="n">
        <v>0.240436</v>
      </c>
      <c r="H4314" s="0" t="n">
        <v>148400</v>
      </c>
    </row>
    <row r="4315" customFormat="false" ht="15" hidden="false" customHeight="false" outlineLevel="0" collapsed="false">
      <c r="A4315" s="0" t="n">
        <v>4313</v>
      </c>
      <c r="B4315" s="0" t="n">
        <v>6</v>
      </c>
      <c r="C4315" s="0" t="n">
        <v>180</v>
      </c>
      <c r="D4315" s="0" t="n">
        <v>16</v>
      </c>
      <c r="E4315" s="0" t="n">
        <v>0</v>
      </c>
      <c r="F4315" s="0" t="n">
        <v>0.455366</v>
      </c>
      <c r="G4315" s="0" t="n">
        <v>0.202718</v>
      </c>
      <c r="H4315" s="0" t="n">
        <v>148400</v>
      </c>
    </row>
    <row r="4316" customFormat="false" ht="15" hidden="false" customHeight="false" outlineLevel="0" collapsed="false">
      <c r="A4316" s="0" t="n">
        <v>4314</v>
      </c>
      <c r="B4316" s="0" t="n">
        <v>6</v>
      </c>
      <c r="C4316" s="0" t="n">
        <v>180</v>
      </c>
      <c r="D4316" s="0" t="n">
        <v>17</v>
      </c>
      <c r="E4316" s="0" t="n">
        <v>0</v>
      </c>
      <c r="F4316" s="0" t="n">
        <v>0.265331</v>
      </c>
      <c r="G4316" s="0" t="n">
        <v>0.260793</v>
      </c>
      <c r="H4316" s="0" t="n">
        <v>148400</v>
      </c>
    </row>
    <row r="4317" customFormat="false" ht="15" hidden="false" customHeight="false" outlineLevel="0" collapsed="false">
      <c r="A4317" s="0" t="n">
        <v>4315</v>
      </c>
      <c r="B4317" s="0" t="n">
        <v>6</v>
      </c>
      <c r="C4317" s="0" t="n">
        <v>180</v>
      </c>
      <c r="D4317" s="0" t="n">
        <v>18</v>
      </c>
      <c r="E4317" s="0" t="n">
        <v>0</v>
      </c>
      <c r="F4317" s="0" t="n">
        <v>0.091621</v>
      </c>
      <c r="G4317" s="0" t="n">
        <v>0.318835</v>
      </c>
      <c r="H4317" s="0" t="n">
        <v>148400</v>
      </c>
    </row>
    <row r="4318" customFormat="false" ht="15" hidden="false" customHeight="false" outlineLevel="0" collapsed="false">
      <c r="A4318" s="0" t="n">
        <v>4316</v>
      </c>
      <c r="B4318" s="0" t="n">
        <v>6</v>
      </c>
      <c r="C4318" s="0" t="n">
        <v>180</v>
      </c>
      <c r="D4318" s="0" t="n">
        <v>19</v>
      </c>
      <c r="E4318" s="0" t="n">
        <v>1</v>
      </c>
      <c r="F4318" s="0" t="n">
        <v>0</v>
      </c>
      <c r="G4318" s="0" t="n">
        <v>0.361285</v>
      </c>
      <c r="H4318" s="0" t="n">
        <v>148200</v>
      </c>
    </row>
    <row r="4319" customFormat="false" ht="15" hidden="false" customHeight="false" outlineLevel="0" collapsed="false">
      <c r="A4319" s="0" t="n">
        <v>4317</v>
      </c>
      <c r="B4319" s="0" t="n">
        <v>6</v>
      </c>
      <c r="C4319" s="0" t="n">
        <v>180</v>
      </c>
      <c r="D4319" s="0" t="n">
        <v>20</v>
      </c>
      <c r="E4319" s="0" t="n">
        <v>1</v>
      </c>
      <c r="F4319" s="0" t="n">
        <v>0</v>
      </c>
      <c r="G4319" s="0" t="n">
        <v>0.400456</v>
      </c>
      <c r="H4319" s="0" t="n">
        <v>148000</v>
      </c>
    </row>
    <row r="4320" customFormat="false" ht="15" hidden="false" customHeight="false" outlineLevel="0" collapsed="false">
      <c r="A4320" s="0" t="n">
        <v>4318</v>
      </c>
      <c r="B4320" s="0" t="n">
        <v>6</v>
      </c>
      <c r="C4320" s="0" t="n">
        <v>180</v>
      </c>
      <c r="D4320" s="0" t="n">
        <v>21</v>
      </c>
      <c r="E4320" s="0" t="n">
        <v>0</v>
      </c>
      <c r="F4320" s="0" t="n">
        <v>0</v>
      </c>
      <c r="G4320" s="0" t="n">
        <v>0.384319</v>
      </c>
      <c r="H4320" s="0" t="n">
        <v>148000</v>
      </c>
    </row>
    <row r="4321" customFormat="false" ht="15" hidden="false" customHeight="false" outlineLevel="0" collapsed="false">
      <c r="A4321" s="0" t="n">
        <v>4319</v>
      </c>
      <c r="B4321" s="0" t="n">
        <v>6</v>
      </c>
      <c r="C4321" s="0" t="n">
        <v>180</v>
      </c>
      <c r="D4321" s="0" t="n">
        <v>22</v>
      </c>
      <c r="E4321" s="0" t="n">
        <v>0</v>
      </c>
      <c r="F4321" s="0" t="n">
        <v>0</v>
      </c>
      <c r="G4321" s="0" t="n">
        <v>0.375624</v>
      </c>
      <c r="H4321" s="0" t="n">
        <v>148000</v>
      </c>
    </row>
    <row r="4322" customFormat="false" ht="15" hidden="false" customHeight="false" outlineLevel="0" collapsed="false">
      <c r="A4322" s="0" t="n">
        <v>4320</v>
      </c>
      <c r="B4322" s="0" t="n">
        <v>6</v>
      </c>
      <c r="C4322" s="0" t="n">
        <v>180</v>
      </c>
      <c r="D4322" s="0" t="n">
        <v>23</v>
      </c>
      <c r="E4322" s="0" t="n">
        <v>0</v>
      </c>
      <c r="F4322" s="0" t="n">
        <v>0</v>
      </c>
      <c r="G4322" s="0" t="n">
        <v>0.508493</v>
      </c>
      <c r="H4322" s="0" t="n">
        <v>148000</v>
      </c>
    </row>
    <row r="4323" customFormat="false" ht="15" hidden="false" customHeight="false" outlineLevel="0" collapsed="false">
      <c r="A4323" s="0" t="n">
        <v>4321</v>
      </c>
      <c r="B4323" s="0" t="n">
        <v>6</v>
      </c>
      <c r="C4323" s="0" t="n">
        <v>181</v>
      </c>
      <c r="D4323" s="0" t="n">
        <v>0</v>
      </c>
      <c r="E4323" s="0" t="n">
        <v>0</v>
      </c>
      <c r="F4323" s="0" t="n">
        <v>0</v>
      </c>
      <c r="G4323" s="0" t="n">
        <v>0.469838</v>
      </c>
      <c r="H4323" s="0" t="n">
        <v>148000</v>
      </c>
    </row>
    <row r="4324" customFormat="false" ht="15" hidden="false" customHeight="false" outlineLevel="0" collapsed="false">
      <c r="A4324" s="0" t="n">
        <v>4322</v>
      </c>
      <c r="B4324" s="0" t="n">
        <v>6</v>
      </c>
      <c r="C4324" s="0" t="n">
        <v>181</v>
      </c>
      <c r="D4324" s="0" t="n">
        <v>1</v>
      </c>
      <c r="E4324" s="0" t="n">
        <v>0</v>
      </c>
      <c r="F4324" s="0" t="n">
        <v>0</v>
      </c>
      <c r="G4324" s="0" t="n">
        <v>0.419949</v>
      </c>
      <c r="H4324" s="0" t="n">
        <v>148000</v>
      </c>
    </row>
    <row r="4325" customFormat="false" ht="15" hidden="false" customHeight="false" outlineLevel="0" collapsed="false">
      <c r="A4325" s="0" t="n">
        <v>4323</v>
      </c>
      <c r="B4325" s="0" t="n">
        <v>6</v>
      </c>
      <c r="C4325" s="0" t="n">
        <v>181</v>
      </c>
      <c r="D4325" s="0" t="n">
        <v>2</v>
      </c>
      <c r="E4325" s="0" t="n">
        <v>0</v>
      </c>
      <c r="F4325" s="0" t="n">
        <v>0</v>
      </c>
      <c r="G4325" s="0" t="n">
        <v>0.433928</v>
      </c>
      <c r="H4325" s="0" t="n">
        <v>148000</v>
      </c>
    </row>
    <row r="4326" customFormat="false" ht="15" hidden="false" customHeight="false" outlineLevel="0" collapsed="false">
      <c r="A4326" s="0" t="n">
        <v>4324</v>
      </c>
      <c r="B4326" s="0" t="n">
        <v>6</v>
      </c>
      <c r="C4326" s="0" t="n">
        <v>181</v>
      </c>
      <c r="D4326" s="0" t="n">
        <v>3</v>
      </c>
      <c r="E4326" s="0" t="n">
        <v>0</v>
      </c>
      <c r="F4326" s="0" t="n">
        <v>0</v>
      </c>
      <c r="G4326" s="0" t="n">
        <v>0.291491</v>
      </c>
      <c r="H4326" s="0" t="n">
        <v>148000</v>
      </c>
    </row>
    <row r="4327" customFormat="false" ht="15" hidden="false" customHeight="false" outlineLevel="0" collapsed="false">
      <c r="A4327" s="0" t="n">
        <v>4325</v>
      </c>
      <c r="B4327" s="0" t="n">
        <v>6</v>
      </c>
      <c r="C4327" s="0" t="n">
        <v>181</v>
      </c>
      <c r="D4327" s="0" t="n">
        <v>4</v>
      </c>
      <c r="E4327" s="0" t="n">
        <v>0</v>
      </c>
      <c r="F4327" s="0" t="n">
        <v>0</v>
      </c>
      <c r="G4327" s="0" t="n">
        <v>0.229333</v>
      </c>
      <c r="H4327" s="0" t="n">
        <v>148000</v>
      </c>
    </row>
    <row r="4328" customFormat="false" ht="15" hidden="false" customHeight="false" outlineLevel="0" collapsed="false">
      <c r="A4328" s="0" t="n">
        <v>4326</v>
      </c>
      <c r="B4328" s="0" t="n">
        <v>6</v>
      </c>
      <c r="C4328" s="0" t="n">
        <v>181</v>
      </c>
      <c r="D4328" s="0" t="n">
        <v>5</v>
      </c>
      <c r="E4328" s="0" t="n">
        <v>0</v>
      </c>
      <c r="F4328" s="0" t="n">
        <v>0</v>
      </c>
      <c r="G4328" s="0" t="n">
        <v>0.23697</v>
      </c>
      <c r="H4328" s="0" t="n">
        <v>148000</v>
      </c>
    </row>
    <row r="4329" customFormat="false" ht="15" hidden="false" customHeight="false" outlineLevel="0" collapsed="false">
      <c r="A4329" s="0" t="n">
        <v>4327</v>
      </c>
      <c r="B4329" s="0" t="n">
        <v>6</v>
      </c>
      <c r="C4329" s="0" t="n">
        <v>181</v>
      </c>
      <c r="D4329" s="0" t="n">
        <v>6</v>
      </c>
      <c r="E4329" s="0" t="n">
        <v>0</v>
      </c>
      <c r="F4329" s="0" t="n">
        <v>0.103032</v>
      </c>
      <c r="G4329" s="0" t="n">
        <v>0.304959</v>
      </c>
      <c r="H4329" s="0" t="n">
        <v>148000</v>
      </c>
    </row>
    <row r="4330" customFormat="false" ht="15" hidden="false" customHeight="false" outlineLevel="0" collapsed="false">
      <c r="A4330" s="0" t="n">
        <v>4328</v>
      </c>
      <c r="B4330" s="0" t="n">
        <v>6</v>
      </c>
      <c r="C4330" s="0" t="n">
        <v>181</v>
      </c>
      <c r="D4330" s="0" t="n">
        <v>7</v>
      </c>
      <c r="E4330" s="0" t="n">
        <v>1</v>
      </c>
      <c r="F4330" s="0" t="n">
        <v>0.298378</v>
      </c>
      <c r="G4330" s="0" t="n">
        <v>0.329603</v>
      </c>
      <c r="H4330" s="0" t="n">
        <v>147800</v>
      </c>
    </row>
    <row r="4331" customFormat="false" ht="15" hidden="false" customHeight="false" outlineLevel="0" collapsed="false">
      <c r="A4331" s="0" t="n">
        <v>4329</v>
      </c>
      <c r="B4331" s="0" t="n">
        <v>6</v>
      </c>
      <c r="C4331" s="0" t="n">
        <v>181</v>
      </c>
      <c r="D4331" s="0" t="n">
        <v>8</v>
      </c>
      <c r="E4331" s="0" t="n">
        <v>1</v>
      </c>
      <c r="F4331" s="0" t="n">
        <v>0.512083</v>
      </c>
      <c r="G4331" s="0" t="n">
        <v>0.415282</v>
      </c>
      <c r="H4331" s="0" t="n">
        <v>147600</v>
      </c>
    </row>
    <row r="4332" customFormat="false" ht="15" hidden="false" customHeight="false" outlineLevel="0" collapsed="false">
      <c r="A4332" s="0" t="n">
        <v>4330</v>
      </c>
      <c r="B4332" s="0" t="n">
        <v>6</v>
      </c>
      <c r="C4332" s="0" t="n">
        <v>181</v>
      </c>
      <c r="D4332" s="0" t="n">
        <v>9</v>
      </c>
      <c r="E4332" s="0" t="n">
        <v>0</v>
      </c>
      <c r="F4332" s="0" t="n">
        <v>0.712069</v>
      </c>
      <c r="G4332" s="0" t="n">
        <v>0.417284</v>
      </c>
      <c r="H4332" s="0" t="n">
        <v>147600</v>
      </c>
    </row>
    <row r="4333" customFormat="false" ht="15" hidden="false" customHeight="false" outlineLevel="0" collapsed="false">
      <c r="A4333" s="0" t="n">
        <v>4331</v>
      </c>
      <c r="B4333" s="0" t="n">
        <v>6</v>
      </c>
      <c r="C4333" s="0" t="n">
        <v>181</v>
      </c>
      <c r="D4333" s="0" t="n">
        <v>10</v>
      </c>
      <c r="E4333" s="0" t="n">
        <v>0</v>
      </c>
      <c r="F4333" s="0" t="n">
        <v>0.873646</v>
      </c>
      <c r="G4333" s="0" t="n">
        <v>0.428185</v>
      </c>
      <c r="H4333" s="0" t="n">
        <v>147600</v>
      </c>
    </row>
    <row r="4334" customFormat="false" ht="15" hidden="false" customHeight="false" outlineLevel="0" collapsed="false">
      <c r="A4334" s="0" t="n">
        <v>4332</v>
      </c>
      <c r="B4334" s="0" t="n">
        <v>6</v>
      </c>
      <c r="C4334" s="0" t="n">
        <v>181</v>
      </c>
      <c r="D4334" s="0" t="n">
        <v>11</v>
      </c>
      <c r="E4334" s="0" t="n">
        <v>0</v>
      </c>
      <c r="F4334" s="0" t="n">
        <v>0.978326</v>
      </c>
      <c r="G4334" s="0" t="n">
        <v>0.374995</v>
      </c>
      <c r="H4334" s="0" t="n">
        <v>147600</v>
      </c>
    </row>
    <row r="4335" customFormat="false" ht="15" hidden="false" customHeight="false" outlineLevel="0" collapsed="false">
      <c r="A4335" s="0" t="n">
        <v>4333</v>
      </c>
      <c r="B4335" s="0" t="n">
        <v>6</v>
      </c>
      <c r="C4335" s="0" t="n">
        <v>181</v>
      </c>
      <c r="D4335" s="0" t="n">
        <v>12</v>
      </c>
      <c r="E4335" s="0" t="n">
        <v>0</v>
      </c>
      <c r="F4335" s="0" t="n">
        <v>1</v>
      </c>
      <c r="G4335" s="0" t="n">
        <v>0.336912</v>
      </c>
      <c r="H4335" s="0" t="n">
        <v>147600</v>
      </c>
    </row>
    <row r="4336" customFormat="false" ht="15" hidden="false" customHeight="false" outlineLevel="0" collapsed="false">
      <c r="A4336" s="0" t="n">
        <v>4334</v>
      </c>
      <c r="B4336" s="0" t="n">
        <v>6</v>
      </c>
      <c r="C4336" s="0" t="n">
        <v>181</v>
      </c>
      <c r="D4336" s="0" t="n">
        <v>13</v>
      </c>
      <c r="E4336" s="0" t="n">
        <v>0</v>
      </c>
      <c r="F4336" s="0" t="n">
        <v>0.978326</v>
      </c>
      <c r="G4336" s="0" t="n">
        <v>0.453275</v>
      </c>
      <c r="H4336" s="0" t="n">
        <v>147600</v>
      </c>
    </row>
    <row r="4337" customFormat="false" ht="15" hidden="false" customHeight="false" outlineLevel="0" collapsed="false">
      <c r="A4337" s="0" t="n">
        <v>4335</v>
      </c>
      <c r="B4337" s="0" t="n">
        <v>6</v>
      </c>
      <c r="C4337" s="0" t="n">
        <v>181</v>
      </c>
      <c r="D4337" s="0" t="n">
        <v>14</v>
      </c>
      <c r="E4337" s="0" t="n">
        <v>0</v>
      </c>
      <c r="F4337" s="0" t="n">
        <v>0.873646</v>
      </c>
      <c r="G4337" s="0" t="n">
        <v>0.437269</v>
      </c>
      <c r="H4337" s="0" t="n">
        <v>147600</v>
      </c>
    </row>
    <row r="4338" customFormat="false" ht="15" hidden="false" customHeight="false" outlineLevel="0" collapsed="false">
      <c r="A4338" s="0" t="n">
        <v>4336</v>
      </c>
      <c r="B4338" s="0" t="n">
        <v>6</v>
      </c>
      <c r="C4338" s="0" t="n">
        <v>181</v>
      </c>
      <c r="D4338" s="0" t="n">
        <v>15</v>
      </c>
      <c r="E4338" s="0" t="n">
        <v>0</v>
      </c>
      <c r="F4338" s="0" t="n">
        <v>0.712069</v>
      </c>
      <c r="G4338" s="0" t="n">
        <v>0.591952</v>
      </c>
      <c r="H4338" s="0" t="n">
        <v>147600</v>
      </c>
    </row>
    <row r="4339" customFormat="false" ht="15" hidden="false" customHeight="false" outlineLevel="0" collapsed="false">
      <c r="A4339" s="0" t="n">
        <v>4337</v>
      </c>
      <c r="B4339" s="0" t="n">
        <v>6</v>
      </c>
      <c r="C4339" s="0" t="n">
        <v>181</v>
      </c>
      <c r="D4339" s="0" t="n">
        <v>16</v>
      </c>
      <c r="E4339" s="0" t="n">
        <v>0</v>
      </c>
      <c r="F4339" s="0" t="n">
        <v>0.512083</v>
      </c>
      <c r="G4339" s="0" t="n">
        <v>0.39083</v>
      </c>
      <c r="H4339" s="0" t="n">
        <v>147600</v>
      </c>
    </row>
    <row r="4340" customFormat="false" ht="15" hidden="false" customHeight="false" outlineLevel="0" collapsed="false">
      <c r="A4340" s="0" t="n">
        <v>4338</v>
      </c>
      <c r="B4340" s="0" t="n">
        <v>6</v>
      </c>
      <c r="C4340" s="0" t="n">
        <v>181</v>
      </c>
      <c r="D4340" s="0" t="n">
        <v>17</v>
      </c>
      <c r="E4340" s="0" t="n">
        <v>0</v>
      </c>
      <c r="F4340" s="0" t="n">
        <v>0.298378</v>
      </c>
      <c r="G4340" s="0" t="n">
        <v>0.504445</v>
      </c>
      <c r="H4340" s="0" t="n">
        <v>147600</v>
      </c>
    </row>
    <row r="4341" customFormat="false" ht="15" hidden="false" customHeight="false" outlineLevel="0" collapsed="false">
      <c r="A4341" s="0" t="n">
        <v>4339</v>
      </c>
      <c r="B4341" s="0" t="n">
        <v>6</v>
      </c>
      <c r="C4341" s="0" t="n">
        <v>181</v>
      </c>
      <c r="D4341" s="0" t="n">
        <v>18</v>
      </c>
      <c r="E4341" s="0" t="n">
        <v>0</v>
      </c>
      <c r="F4341" s="0" t="n">
        <v>0.103032</v>
      </c>
      <c r="G4341" s="0" t="n">
        <v>0.462994</v>
      </c>
      <c r="H4341" s="0" t="n">
        <v>147600</v>
      </c>
    </row>
    <row r="4342" customFormat="false" ht="15" hidden="false" customHeight="false" outlineLevel="0" collapsed="false">
      <c r="A4342" s="0" t="n">
        <v>4340</v>
      </c>
      <c r="B4342" s="0" t="n">
        <v>6</v>
      </c>
      <c r="C4342" s="0" t="n">
        <v>181</v>
      </c>
      <c r="D4342" s="0" t="n">
        <v>19</v>
      </c>
      <c r="E4342" s="0" t="n">
        <v>1</v>
      </c>
      <c r="F4342" s="0" t="n">
        <v>0</v>
      </c>
      <c r="G4342" s="0" t="n">
        <v>0.354718</v>
      </c>
      <c r="H4342" s="0" t="n">
        <v>147400</v>
      </c>
    </row>
    <row r="4343" customFormat="false" ht="15" hidden="false" customHeight="false" outlineLevel="0" collapsed="false">
      <c r="A4343" s="0" t="n">
        <v>4341</v>
      </c>
      <c r="B4343" s="0" t="n">
        <v>6</v>
      </c>
      <c r="C4343" s="0" t="n">
        <v>181</v>
      </c>
      <c r="D4343" s="0" t="n">
        <v>20</v>
      </c>
      <c r="E4343" s="0" t="n">
        <v>1</v>
      </c>
      <c r="F4343" s="0" t="n">
        <v>0</v>
      </c>
      <c r="G4343" s="0" t="n">
        <v>0.342345</v>
      </c>
      <c r="H4343" s="0" t="n">
        <v>147200</v>
      </c>
    </row>
    <row r="4344" customFormat="false" ht="15" hidden="false" customHeight="false" outlineLevel="0" collapsed="false">
      <c r="A4344" s="0" t="n">
        <v>4342</v>
      </c>
      <c r="B4344" s="0" t="n">
        <v>6</v>
      </c>
      <c r="C4344" s="0" t="n">
        <v>181</v>
      </c>
      <c r="D4344" s="0" t="n">
        <v>21</v>
      </c>
      <c r="E4344" s="0" t="n">
        <v>0</v>
      </c>
      <c r="F4344" s="0" t="n">
        <v>0</v>
      </c>
      <c r="G4344" s="0" t="n">
        <v>0.306981</v>
      </c>
      <c r="H4344" s="0" t="n">
        <v>147200</v>
      </c>
    </row>
    <row r="4345" customFormat="false" ht="15" hidden="false" customHeight="false" outlineLevel="0" collapsed="false">
      <c r="A4345" s="0" t="n">
        <v>4343</v>
      </c>
      <c r="B4345" s="0" t="n">
        <v>6</v>
      </c>
      <c r="C4345" s="0" t="n">
        <v>181</v>
      </c>
      <c r="D4345" s="0" t="n">
        <v>22</v>
      </c>
      <c r="E4345" s="0" t="n">
        <v>0</v>
      </c>
      <c r="F4345" s="0" t="n">
        <v>0</v>
      </c>
      <c r="G4345" s="0" t="n">
        <v>0.327774</v>
      </c>
      <c r="H4345" s="0" t="n">
        <v>147200</v>
      </c>
    </row>
    <row r="4346" customFormat="false" ht="15" hidden="false" customHeight="false" outlineLevel="0" collapsed="false">
      <c r="A4346" s="0" t="n">
        <v>4344</v>
      </c>
      <c r="B4346" s="0" t="n">
        <v>6</v>
      </c>
      <c r="C4346" s="0" t="n">
        <v>181</v>
      </c>
      <c r="D4346" s="0" t="n">
        <v>23</v>
      </c>
      <c r="E4346" s="0" t="n">
        <v>0</v>
      </c>
      <c r="F4346" s="0" t="n">
        <v>0</v>
      </c>
      <c r="G4346" s="0" t="n">
        <v>0.303396</v>
      </c>
      <c r="H4346" s="0" t="n">
        <v>147200</v>
      </c>
    </row>
    <row r="4347" customFormat="false" ht="15" hidden="false" customHeight="false" outlineLevel="0" collapsed="false">
      <c r="A4347" s="0" t="n">
        <v>4345</v>
      </c>
      <c r="B4347" s="0" t="n">
        <v>7</v>
      </c>
      <c r="C4347" s="0" t="n">
        <v>182</v>
      </c>
      <c r="D4347" s="0" t="n">
        <v>0</v>
      </c>
      <c r="E4347" s="0" t="n">
        <v>0</v>
      </c>
      <c r="F4347" s="0" t="n">
        <v>0</v>
      </c>
      <c r="G4347" s="0" t="n">
        <v>0.248162</v>
      </c>
      <c r="H4347" s="0" t="n">
        <v>147200</v>
      </c>
    </row>
    <row r="4348" customFormat="false" ht="15" hidden="false" customHeight="false" outlineLevel="0" collapsed="false">
      <c r="A4348" s="0" t="n">
        <v>4346</v>
      </c>
      <c r="B4348" s="0" t="n">
        <v>7</v>
      </c>
      <c r="C4348" s="0" t="n">
        <v>182</v>
      </c>
      <c r="D4348" s="0" t="n">
        <v>1</v>
      </c>
      <c r="E4348" s="0" t="n">
        <v>0</v>
      </c>
      <c r="F4348" s="0" t="n">
        <v>0</v>
      </c>
      <c r="G4348" s="0" t="n">
        <v>0.559542</v>
      </c>
      <c r="H4348" s="0" t="n">
        <v>147200</v>
      </c>
    </row>
    <row r="4349" customFormat="false" ht="15" hidden="false" customHeight="false" outlineLevel="0" collapsed="false">
      <c r="A4349" s="0" t="n">
        <v>4347</v>
      </c>
      <c r="B4349" s="0" t="n">
        <v>7</v>
      </c>
      <c r="C4349" s="0" t="n">
        <v>182</v>
      </c>
      <c r="D4349" s="0" t="n">
        <v>2</v>
      </c>
      <c r="E4349" s="0" t="n">
        <v>0</v>
      </c>
      <c r="F4349" s="0" t="n">
        <v>0</v>
      </c>
      <c r="G4349" s="0" t="n">
        <v>0.413034</v>
      </c>
      <c r="H4349" s="0" t="n">
        <v>147200</v>
      </c>
    </row>
    <row r="4350" customFormat="false" ht="15" hidden="false" customHeight="false" outlineLevel="0" collapsed="false">
      <c r="A4350" s="0" t="n">
        <v>4348</v>
      </c>
      <c r="B4350" s="0" t="n">
        <v>7</v>
      </c>
      <c r="C4350" s="0" t="n">
        <v>182</v>
      </c>
      <c r="D4350" s="0" t="n">
        <v>3</v>
      </c>
      <c r="E4350" s="0" t="n">
        <v>0</v>
      </c>
      <c r="F4350" s="0" t="n">
        <v>0</v>
      </c>
      <c r="G4350" s="0" t="n">
        <v>0.618369</v>
      </c>
      <c r="H4350" s="0" t="n">
        <v>147200</v>
      </c>
    </row>
    <row r="4351" customFormat="false" ht="15" hidden="false" customHeight="false" outlineLevel="0" collapsed="false">
      <c r="A4351" s="0" t="n">
        <v>4349</v>
      </c>
      <c r="B4351" s="0" t="n">
        <v>7</v>
      </c>
      <c r="C4351" s="0" t="n">
        <v>182</v>
      </c>
      <c r="D4351" s="0" t="n">
        <v>4</v>
      </c>
      <c r="E4351" s="0" t="n">
        <v>0</v>
      </c>
      <c r="F4351" s="0" t="n">
        <v>0</v>
      </c>
      <c r="G4351" s="0" t="n">
        <v>0.618087</v>
      </c>
      <c r="H4351" s="0" t="n">
        <v>147200</v>
      </c>
    </row>
    <row r="4352" customFormat="false" ht="15" hidden="false" customHeight="false" outlineLevel="0" collapsed="false">
      <c r="A4352" s="0" t="n">
        <v>4350</v>
      </c>
      <c r="B4352" s="0" t="n">
        <v>7</v>
      </c>
      <c r="C4352" s="0" t="n">
        <v>182</v>
      </c>
      <c r="D4352" s="0" t="n">
        <v>5</v>
      </c>
      <c r="E4352" s="0" t="n">
        <v>0</v>
      </c>
      <c r="F4352" s="0" t="n">
        <v>0</v>
      </c>
      <c r="G4352" s="0" t="n">
        <v>0.519208</v>
      </c>
      <c r="H4352" s="0" t="n">
        <v>147200</v>
      </c>
    </row>
    <row r="4353" customFormat="false" ht="15" hidden="false" customHeight="false" outlineLevel="0" collapsed="false">
      <c r="A4353" s="0" t="n">
        <v>4351</v>
      </c>
      <c r="B4353" s="0" t="n">
        <v>7</v>
      </c>
      <c r="C4353" s="0" t="n">
        <v>182</v>
      </c>
      <c r="D4353" s="0" t="n">
        <v>6</v>
      </c>
      <c r="E4353" s="0" t="n">
        <v>0</v>
      </c>
      <c r="F4353" s="0" t="n">
        <v>0.090864</v>
      </c>
      <c r="G4353" s="0" t="n">
        <v>0.545501</v>
      </c>
      <c r="H4353" s="0" t="n">
        <v>147200</v>
      </c>
    </row>
    <row r="4354" customFormat="false" ht="15" hidden="false" customHeight="false" outlineLevel="0" collapsed="false">
      <c r="A4354" s="0" t="n">
        <v>4352</v>
      </c>
      <c r="B4354" s="0" t="n">
        <v>7</v>
      </c>
      <c r="C4354" s="0" t="n">
        <v>182</v>
      </c>
      <c r="D4354" s="0" t="n">
        <v>7</v>
      </c>
      <c r="E4354" s="0" t="n">
        <v>1</v>
      </c>
      <c r="F4354" s="0" t="n">
        <v>0.292177</v>
      </c>
      <c r="G4354" s="0" t="n">
        <v>0.427101</v>
      </c>
      <c r="H4354" s="0" t="n">
        <v>147000</v>
      </c>
    </row>
    <row r="4355" customFormat="false" ht="15" hidden="false" customHeight="false" outlineLevel="0" collapsed="false">
      <c r="A4355" s="0" t="n">
        <v>4353</v>
      </c>
      <c r="B4355" s="0" t="n">
        <v>7</v>
      </c>
      <c r="C4355" s="0" t="n">
        <v>182</v>
      </c>
      <c r="D4355" s="0" t="n">
        <v>8</v>
      </c>
      <c r="E4355" s="0" t="n">
        <v>1</v>
      </c>
      <c r="F4355" s="0" t="n">
        <v>0.516172</v>
      </c>
      <c r="G4355" s="0" t="n">
        <v>0.462241</v>
      </c>
      <c r="H4355" s="0" t="n">
        <v>146800</v>
      </c>
    </row>
    <row r="4356" customFormat="false" ht="15" hidden="false" customHeight="false" outlineLevel="0" collapsed="false">
      <c r="A4356" s="0" t="n">
        <v>4354</v>
      </c>
      <c r="B4356" s="0" t="n">
        <v>7</v>
      </c>
      <c r="C4356" s="0" t="n">
        <v>182</v>
      </c>
      <c r="D4356" s="0" t="n">
        <v>9</v>
      </c>
      <c r="E4356" s="0" t="n">
        <v>0</v>
      </c>
      <c r="F4356" s="0" t="n">
        <v>0.727361</v>
      </c>
      <c r="G4356" s="0" t="n">
        <v>0.521663</v>
      </c>
      <c r="H4356" s="0" t="n">
        <v>146800</v>
      </c>
    </row>
    <row r="4357" customFormat="false" ht="15" hidden="false" customHeight="false" outlineLevel="0" collapsed="false">
      <c r="A4357" s="0" t="n">
        <v>4355</v>
      </c>
      <c r="B4357" s="0" t="n">
        <v>7</v>
      </c>
      <c r="C4357" s="0" t="n">
        <v>182</v>
      </c>
      <c r="D4357" s="0" t="n">
        <v>10</v>
      </c>
      <c r="E4357" s="0" t="n">
        <v>0</v>
      </c>
      <c r="F4357" s="0" t="n">
        <v>0.898714</v>
      </c>
      <c r="G4357" s="0" t="n">
        <v>0.522353</v>
      </c>
      <c r="H4357" s="0" t="n">
        <v>146800</v>
      </c>
    </row>
    <row r="4358" customFormat="false" ht="15" hidden="false" customHeight="false" outlineLevel="0" collapsed="false">
      <c r="A4358" s="0" t="n">
        <v>4356</v>
      </c>
      <c r="B4358" s="0" t="n">
        <v>7</v>
      </c>
      <c r="C4358" s="0" t="n">
        <v>182</v>
      </c>
      <c r="D4358" s="0" t="n">
        <v>11</v>
      </c>
      <c r="E4358" s="0" t="n">
        <v>0</v>
      </c>
      <c r="F4358" s="0" t="n">
        <v>1</v>
      </c>
      <c r="G4358" s="0" t="n">
        <v>0.859249</v>
      </c>
      <c r="H4358" s="0" t="n">
        <v>146800</v>
      </c>
    </row>
    <row r="4359" customFormat="false" ht="15" hidden="false" customHeight="false" outlineLevel="0" collapsed="false">
      <c r="A4359" s="0" t="n">
        <v>4357</v>
      </c>
      <c r="B4359" s="0" t="n">
        <v>7</v>
      </c>
      <c r="C4359" s="0" t="n">
        <v>182</v>
      </c>
      <c r="D4359" s="0" t="n">
        <v>12</v>
      </c>
      <c r="E4359" s="0" t="n">
        <v>0</v>
      </c>
      <c r="F4359" s="0" t="n">
        <v>1</v>
      </c>
      <c r="G4359" s="0" t="n">
        <v>1</v>
      </c>
      <c r="H4359" s="0" t="n">
        <v>146800</v>
      </c>
    </row>
    <row r="4360" customFormat="false" ht="15" hidden="false" customHeight="false" outlineLevel="0" collapsed="false">
      <c r="A4360" s="0" t="n">
        <v>4358</v>
      </c>
      <c r="B4360" s="0" t="n">
        <v>7</v>
      </c>
      <c r="C4360" s="0" t="n">
        <v>182</v>
      </c>
      <c r="D4360" s="0" t="n">
        <v>13</v>
      </c>
      <c r="E4360" s="0" t="n">
        <v>0</v>
      </c>
      <c r="F4360" s="0" t="n">
        <v>1</v>
      </c>
      <c r="G4360" s="0" t="n">
        <v>0.860543</v>
      </c>
      <c r="H4360" s="0" t="n">
        <v>146800</v>
      </c>
    </row>
    <row r="4361" customFormat="false" ht="15" hidden="false" customHeight="false" outlineLevel="0" collapsed="false">
      <c r="A4361" s="0" t="n">
        <v>4359</v>
      </c>
      <c r="B4361" s="0" t="n">
        <v>7</v>
      </c>
      <c r="C4361" s="0" t="n">
        <v>182</v>
      </c>
      <c r="D4361" s="0" t="n">
        <v>14</v>
      </c>
      <c r="E4361" s="0" t="n">
        <v>0</v>
      </c>
      <c r="F4361" s="0" t="n">
        <v>0.898714</v>
      </c>
      <c r="G4361" s="0" t="n">
        <v>0.772943</v>
      </c>
      <c r="H4361" s="0" t="n">
        <v>146800</v>
      </c>
    </row>
    <row r="4362" customFormat="false" ht="15" hidden="false" customHeight="false" outlineLevel="0" collapsed="false">
      <c r="A4362" s="0" t="n">
        <v>4360</v>
      </c>
      <c r="B4362" s="0" t="n">
        <v>7</v>
      </c>
      <c r="C4362" s="0" t="n">
        <v>182</v>
      </c>
      <c r="D4362" s="0" t="n">
        <v>15</v>
      </c>
      <c r="E4362" s="0" t="n">
        <v>0</v>
      </c>
      <c r="F4362" s="0" t="n">
        <v>0.727361</v>
      </c>
      <c r="G4362" s="0" t="n">
        <v>1</v>
      </c>
      <c r="H4362" s="0" t="n">
        <v>146800</v>
      </c>
    </row>
    <row r="4363" customFormat="false" ht="15" hidden="false" customHeight="false" outlineLevel="0" collapsed="false">
      <c r="A4363" s="0" t="n">
        <v>4361</v>
      </c>
      <c r="B4363" s="0" t="n">
        <v>7</v>
      </c>
      <c r="C4363" s="0" t="n">
        <v>182</v>
      </c>
      <c r="D4363" s="0" t="n">
        <v>16</v>
      </c>
      <c r="E4363" s="0" t="n">
        <v>0</v>
      </c>
      <c r="F4363" s="0" t="n">
        <v>0.516172</v>
      </c>
      <c r="G4363" s="0" t="n">
        <v>1</v>
      </c>
      <c r="H4363" s="0" t="n">
        <v>146800</v>
      </c>
    </row>
    <row r="4364" customFormat="false" ht="15" hidden="false" customHeight="false" outlineLevel="0" collapsed="false">
      <c r="A4364" s="0" t="n">
        <v>4362</v>
      </c>
      <c r="B4364" s="0" t="n">
        <v>7</v>
      </c>
      <c r="C4364" s="0" t="n">
        <v>182</v>
      </c>
      <c r="D4364" s="0" t="n">
        <v>17</v>
      </c>
      <c r="E4364" s="0" t="n">
        <v>0</v>
      </c>
      <c r="F4364" s="0" t="n">
        <v>0.292177</v>
      </c>
      <c r="G4364" s="0" t="n">
        <v>0.723937</v>
      </c>
      <c r="H4364" s="0" t="n">
        <v>146800</v>
      </c>
    </row>
    <row r="4365" customFormat="false" ht="15" hidden="false" customHeight="false" outlineLevel="0" collapsed="false">
      <c r="A4365" s="0" t="n">
        <v>4363</v>
      </c>
      <c r="B4365" s="0" t="n">
        <v>7</v>
      </c>
      <c r="C4365" s="0" t="n">
        <v>182</v>
      </c>
      <c r="D4365" s="0" t="n">
        <v>18</v>
      </c>
      <c r="E4365" s="0" t="n">
        <v>0</v>
      </c>
      <c r="F4365" s="0" t="n">
        <v>0.090864</v>
      </c>
      <c r="G4365" s="0" t="n">
        <v>0.37476</v>
      </c>
      <c r="H4365" s="0" t="n">
        <v>146800</v>
      </c>
    </row>
    <row r="4366" customFormat="false" ht="15" hidden="false" customHeight="false" outlineLevel="0" collapsed="false">
      <c r="A4366" s="0" t="n">
        <v>4364</v>
      </c>
      <c r="B4366" s="0" t="n">
        <v>7</v>
      </c>
      <c r="C4366" s="0" t="n">
        <v>182</v>
      </c>
      <c r="D4366" s="0" t="n">
        <v>19</v>
      </c>
      <c r="E4366" s="0" t="n">
        <v>1</v>
      </c>
      <c r="F4366" s="0" t="n">
        <v>0</v>
      </c>
      <c r="G4366" s="0" t="n">
        <v>0.451179</v>
      </c>
      <c r="H4366" s="0" t="n">
        <v>146600</v>
      </c>
    </row>
    <row r="4367" customFormat="false" ht="15" hidden="false" customHeight="false" outlineLevel="0" collapsed="false">
      <c r="A4367" s="0" t="n">
        <v>4365</v>
      </c>
      <c r="B4367" s="0" t="n">
        <v>7</v>
      </c>
      <c r="C4367" s="0" t="n">
        <v>182</v>
      </c>
      <c r="D4367" s="0" t="n">
        <v>20</v>
      </c>
      <c r="E4367" s="0" t="n">
        <v>1</v>
      </c>
      <c r="F4367" s="0" t="n">
        <v>0</v>
      </c>
      <c r="G4367" s="0" t="n">
        <v>0.392972</v>
      </c>
      <c r="H4367" s="0" t="n">
        <v>146400</v>
      </c>
    </row>
    <row r="4368" customFormat="false" ht="15" hidden="false" customHeight="false" outlineLevel="0" collapsed="false">
      <c r="A4368" s="0" t="n">
        <v>4366</v>
      </c>
      <c r="B4368" s="0" t="n">
        <v>7</v>
      </c>
      <c r="C4368" s="0" t="n">
        <v>182</v>
      </c>
      <c r="D4368" s="0" t="n">
        <v>21</v>
      </c>
      <c r="E4368" s="0" t="n">
        <v>0</v>
      </c>
      <c r="F4368" s="0" t="n">
        <v>0</v>
      </c>
      <c r="G4368" s="0" t="n">
        <v>0.458482</v>
      </c>
      <c r="H4368" s="0" t="n">
        <v>146400</v>
      </c>
    </row>
    <row r="4369" customFormat="false" ht="15" hidden="false" customHeight="false" outlineLevel="0" collapsed="false">
      <c r="A4369" s="0" t="n">
        <v>4367</v>
      </c>
      <c r="B4369" s="0" t="n">
        <v>7</v>
      </c>
      <c r="C4369" s="0" t="n">
        <v>182</v>
      </c>
      <c r="D4369" s="0" t="n">
        <v>22</v>
      </c>
      <c r="E4369" s="0" t="n">
        <v>0</v>
      </c>
      <c r="F4369" s="0" t="n">
        <v>0</v>
      </c>
      <c r="G4369" s="0" t="n">
        <v>0.56626</v>
      </c>
      <c r="H4369" s="0" t="n">
        <v>146400</v>
      </c>
    </row>
    <row r="4370" customFormat="false" ht="15" hidden="false" customHeight="false" outlineLevel="0" collapsed="false">
      <c r="A4370" s="0" t="n">
        <v>4368</v>
      </c>
      <c r="B4370" s="0" t="n">
        <v>7</v>
      </c>
      <c r="C4370" s="0" t="n">
        <v>182</v>
      </c>
      <c r="D4370" s="0" t="n">
        <v>23</v>
      </c>
      <c r="E4370" s="0" t="n">
        <v>0</v>
      </c>
      <c r="F4370" s="0" t="n">
        <v>0</v>
      </c>
      <c r="G4370" s="0" t="n">
        <v>0.830546</v>
      </c>
      <c r="H4370" s="0" t="n">
        <v>146400</v>
      </c>
    </row>
    <row r="4371" customFormat="false" ht="15" hidden="false" customHeight="false" outlineLevel="0" collapsed="false">
      <c r="A4371" s="0" t="n">
        <v>4369</v>
      </c>
      <c r="B4371" s="0" t="n">
        <v>7</v>
      </c>
      <c r="C4371" s="0" t="n">
        <v>183</v>
      </c>
      <c r="D4371" s="0" t="n">
        <v>0</v>
      </c>
      <c r="E4371" s="0" t="n">
        <v>0</v>
      </c>
      <c r="F4371" s="0" t="n">
        <v>0</v>
      </c>
      <c r="G4371" s="0" t="n">
        <v>0.629248</v>
      </c>
      <c r="H4371" s="0" t="n">
        <v>146400</v>
      </c>
    </row>
    <row r="4372" customFormat="false" ht="15" hidden="false" customHeight="false" outlineLevel="0" collapsed="false">
      <c r="A4372" s="0" t="n">
        <v>4370</v>
      </c>
      <c r="B4372" s="0" t="n">
        <v>7</v>
      </c>
      <c r="C4372" s="0" t="n">
        <v>183</v>
      </c>
      <c r="D4372" s="0" t="n">
        <v>1</v>
      </c>
      <c r="E4372" s="0" t="n">
        <v>0</v>
      </c>
      <c r="F4372" s="0" t="n">
        <v>0</v>
      </c>
      <c r="G4372" s="0" t="n">
        <v>0.567721</v>
      </c>
      <c r="H4372" s="0" t="n">
        <v>146400</v>
      </c>
    </row>
    <row r="4373" customFormat="false" ht="15" hidden="false" customHeight="false" outlineLevel="0" collapsed="false">
      <c r="A4373" s="0" t="n">
        <v>4371</v>
      </c>
      <c r="B4373" s="0" t="n">
        <v>7</v>
      </c>
      <c r="C4373" s="0" t="n">
        <v>183</v>
      </c>
      <c r="D4373" s="0" t="n">
        <v>2</v>
      </c>
      <c r="E4373" s="0" t="n">
        <v>0</v>
      </c>
      <c r="F4373" s="0" t="n">
        <v>0</v>
      </c>
      <c r="G4373" s="0" t="n">
        <v>0.617018</v>
      </c>
      <c r="H4373" s="0" t="n">
        <v>146400</v>
      </c>
    </row>
    <row r="4374" customFormat="false" ht="15" hidden="false" customHeight="false" outlineLevel="0" collapsed="false">
      <c r="A4374" s="0" t="n">
        <v>4372</v>
      </c>
      <c r="B4374" s="0" t="n">
        <v>7</v>
      </c>
      <c r="C4374" s="0" t="n">
        <v>183</v>
      </c>
      <c r="D4374" s="0" t="n">
        <v>3</v>
      </c>
      <c r="E4374" s="0" t="n">
        <v>0</v>
      </c>
      <c r="F4374" s="0" t="n">
        <v>0</v>
      </c>
      <c r="G4374" s="0" t="n">
        <v>0.606448</v>
      </c>
      <c r="H4374" s="0" t="n">
        <v>146400</v>
      </c>
    </row>
    <row r="4375" customFormat="false" ht="15" hidden="false" customHeight="false" outlineLevel="0" collapsed="false">
      <c r="A4375" s="0" t="n">
        <v>4373</v>
      </c>
      <c r="B4375" s="0" t="n">
        <v>7</v>
      </c>
      <c r="C4375" s="0" t="n">
        <v>183</v>
      </c>
      <c r="D4375" s="0" t="n">
        <v>4</v>
      </c>
      <c r="E4375" s="0" t="n">
        <v>0</v>
      </c>
      <c r="F4375" s="0" t="n">
        <v>0</v>
      </c>
      <c r="G4375" s="0" t="n">
        <v>0.684122</v>
      </c>
      <c r="H4375" s="0" t="n">
        <v>146400</v>
      </c>
    </row>
    <row r="4376" customFormat="false" ht="15" hidden="false" customHeight="false" outlineLevel="0" collapsed="false">
      <c r="A4376" s="0" t="n">
        <v>4374</v>
      </c>
      <c r="B4376" s="0" t="n">
        <v>7</v>
      </c>
      <c r="C4376" s="0" t="n">
        <v>183</v>
      </c>
      <c r="D4376" s="0" t="n">
        <v>5</v>
      </c>
      <c r="E4376" s="0" t="n">
        <v>0</v>
      </c>
      <c r="F4376" s="0" t="n">
        <v>0</v>
      </c>
      <c r="G4376" s="0" t="n">
        <v>0.800321</v>
      </c>
      <c r="H4376" s="0" t="n">
        <v>146400</v>
      </c>
    </row>
    <row r="4377" customFormat="false" ht="15" hidden="false" customHeight="false" outlineLevel="0" collapsed="false">
      <c r="A4377" s="0" t="n">
        <v>4375</v>
      </c>
      <c r="B4377" s="0" t="n">
        <v>7</v>
      </c>
      <c r="C4377" s="0" t="n">
        <v>183</v>
      </c>
      <c r="D4377" s="0" t="n">
        <v>6</v>
      </c>
      <c r="E4377" s="0" t="n">
        <v>0</v>
      </c>
      <c r="F4377" s="0" t="n">
        <v>0.079412</v>
      </c>
      <c r="G4377" s="0" t="n">
        <v>0.600412</v>
      </c>
      <c r="H4377" s="0" t="n">
        <v>146400</v>
      </c>
    </row>
    <row r="4378" customFormat="false" ht="15" hidden="false" customHeight="false" outlineLevel="0" collapsed="false">
      <c r="A4378" s="0" t="n">
        <v>4376</v>
      </c>
      <c r="B4378" s="0" t="n">
        <v>7</v>
      </c>
      <c r="C4378" s="0" t="n">
        <v>183</v>
      </c>
      <c r="D4378" s="0" t="n">
        <v>7</v>
      </c>
      <c r="E4378" s="0" t="n">
        <v>1</v>
      </c>
      <c r="F4378" s="0" t="n">
        <v>0.255352</v>
      </c>
      <c r="G4378" s="0" t="n">
        <v>1</v>
      </c>
      <c r="H4378" s="0" t="n">
        <v>146200</v>
      </c>
    </row>
    <row r="4379" customFormat="false" ht="15" hidden="false" customHeight="false" outlineLevel="0" collapsed="false">
      <c r="A4379" s="0" t="n">
        <v>4377</v>
      </c>
      <c r="B4379" s="0" t="n">
        <v>7</v>
      </c>
      <c r="C4379" s="0" t="n">
        <v>183</v>
      </c>
      <c r="D4379" s="0" t="n">
        <v>8</v>
      </c>
      <c r="E4379" s="0" t="n">
        <v>1</v>
      </c>
      <c r="F4379" s="0" t="n">
        <v>0.451117</v>
      </c>
      <c r="G4379" s="0" t="n">
        <v>0.831106</v>
      </c>
      <c r="H4379" s="0" t="n">
        <v>146000</v>
      </c>
    </row>
    <row r="4380" customFormat="false" ht="15" hidden="false" customHeight="false" outlineLevel="0" collapsed="false">
      <c r="A4380" s="0" t="n">
        <v>4378</v>
      </c>
      <c r="B4380" s="0" t="n">
        <v>7</v>
      </c>
      <c r="C4380" s="0" t="n">
        <v>183</v>
      </c>
      <c r="D4380" s="0" t="n">
        <v>9</v>
      </c>
      <c r="E4380" s="0" t="n">
        <v>0</v>
      </c>
      <c r="F4380" s="0" t="n">
        <v>0.635689</v>
      </c>
      <c r="G4380" s="0" t="n">
        <v>0.97109</v>
      </c>
      <c r="H4380" s="0" t="n">
        <v>146000</v>
      </c>
    </row>
    <row r="4381" customFormat="false" ht="15" hidden="false" customHeight="false" outlineLevel="0" collapsed="false">
      <c r="A4381" s="0" t="n">
        <v>4379</v>
      </c>
      <c r="B4381" s="0" t="n">
        <v>7</v>
      </c>
      <c r="C4381" s="0" t="n">
        <v>183</v>
      </c>
      <c r="D4381" s="0" t="n">
        <v>10</v>
      </c>
      <c r="E4381" s="0" t="n">
        <v>0</v>
      </c>
      <c r="F4381" s="0" t="n">
        <v>0.785445</v>
      </c>
      <c r="G4381" s="0" t="n">
        <v>0.962072</v>
      </c>
      <c r="H4381" s="0" t="n">
        <v>146000</v>
      </c>
    </row>
    <row r="4382" customFormat="false" ht="15" hidden="false" customHeight="false" outlineLevel="0" collapsed="false">
      <c r="A4382" s="0" t="n">
        <v>4380</v>
      </c>
      <c r="B4382" s="0" t="n">
        <v>7</v>
      </c>
      <c r="C4382" s="0" t="n">
        <v>183</v>
      </c>
      <c r="D4382" s="0" t="n">
        <v>11</v>
      </c>
      <c r="E4382" s="0" t="n">
        <v>0</v>
      </c>
      <c r="F4382" s="0" t="n">
        <v>0.882705</v>
      </c>
      <c r="G4382" s="0" t="n">
        <v>0.579185</v>
      </c>
      <c r="H4382" s="0" t="n">
        <v>146000</v>
      </c>
    </row>
    <row r="4383" customFormat="false" ht="15" hidden="false" customHeight="false" outlineLevel="0" collapsed="false">
      <c r="A4383" s="0" t="n">
        <v>4381</v>
      </c>
      <c r="B4383" s="0" t="n">
        <v>7</v>
      </c>
      <c r="C4383" s="0" t="n">
        <v>183</v>
      </c>
      <c r="D4383" s="0" t="n">
        <v>12</v>
      </c>
      <c r="E4383" s="0" t="n">
        <v>0</v>
      </c>
      <c r="F4383" s="0" t="n">
        <v>0.916386</v>
      </c>
      <c r="G4383" s="0" t="n">
        <v>0.458554</v>
      </c>
      <c r="H4383" s="0" t="n">
        <v>146000</v>
      </c>
    </row>
    <row r="4384" customFormat="false" ht="15" hidden="false" customHeight="false" outlineLevel="0" collapsed="false">
      <c r="A4384" s="0" t="n">
        <v>4382</v>
      </c>
      <c r="B4384" s="0" t="n">
        <v>7</v>
      </c>
      <c r="C4384" s="0" t="n">
        <v>183</v>
      </c>
      <c r="D4384" s="0" t="n">
        <v>13</v>
      </c>
      <c r="E4384" s="0" t="n">
        <v>0</v>
      </c>
      <c r="F4384" s="0" t="n">
        <v>0.882705</v>
      </c>
      <c r="G4384" s="0" t="n">
        <v>0.475059</v>
      </c>
      <c r="H4384" s="0" t="n">
        <v>146000</v>
      </c>
    </row>
    <row r="4385" customFormat="false" ht="15" hidden="false" customHeight="false" outlineLevel="0" collapsed="false">
      <c r="A4385" s="0" t="n">
        <v>4383</v>
      </c>
      <c r="B4385" s="0" t="n">
        <v>7</v>
      </c>
      <c r="C4385" s="0" t="n">
        <v>183</v>
      </c>
      <c r="D4385" s="0" t="n">
        <v>14</v>
      </c>
      <c r="E4385" s="0" t="n">
        <v>0</v>
      </c>
      <c r="F4385" s="0" t="n">
        <v>0.785445</v>
      </c>
      <c r="G4385" s="0" t="n">
        <v>0.543568</v>
      </c>
      <c r="H4385" s="0" t="n">
        <v>146000</v>
      </c>
    </row>
    <row r="4386" customFormat="false" ht="15" hidden="false" customHeight="false" outlineLevel="0" collapsed="false">
      <c r="A4386" s="0" t="n">
        <v>4384</v>
      </c>
      <c r="B4386" s="0" t="n">
        <v>7</v>
      </c>
      <c r="C4386" s="0" t="n">
        <v>183</v>
      </c>
      <c r="D4386" s="0" t="n">
        <v>15</v>
      </c>
      <c r="E4386" s="0" t="n">
        <v>0</v>
      </c>
      <c r="F4386" s="0" t="n">
        <v>0.635689</v>
      </c>
      <c r="G4386" s="0" t="n">
        <v>0.700279</v>
      </c>
      <c r="H4386" s="0" t="n">
        <v>146000</v>
      </c>
    </row>
    <row r="4387" customFormat="false" ht="15" hidden="false" customHeight="false" outlineLevel="0" collapsed="false">
      <c r="A4387" s="0" t="n">
        <v>4385</v>
      </c>
      <c r="B4387" s="0" t="n">
        <v>7</v>
      </c>
      <c r="C4387" s="0" t="n">
        <v>183</v>
      </c>
      <c r="D4387" s="0" t="n">
        <v>16</v>
      </c>
      <c r="E4387" s="0" t="n">
        <v>0</v>
      </c>
      <c r="F4387" s="0" t="n">
        <v>0.451117</v>
      </c>
      <c r="G4387" s="0" t="n">
        <v>0.550268</v>
      </c>
      <c r="H4387" s="0" t="n">
        <v>146000</v>
      </c>
    </row>
    <row r="4388" customFormat="false" ht="15" hidden="false" customHeight="false" outlineLevel="0" collapsed="false">
      <c r="A4388" s="0" t="n">
        <v>4386</v>
      </c>
      <c r="B4388" s="0" t="n">
        <v>7</v>
      </c>
      <c r="C4388" s="0" t="n">
        <v>183</v>
      </c>
      <c r="D4388" s="0" t="n">
        <v>17</v>
      </c>
      <c r="E4388" s="0" t="n">
        <v>0</v>
      </c>
      <c r="F4388" s="0" t="n">
        <v>0.255352</v>
      </c>
      <c r="G4388" s="0" t="n">
        <v>0.598054</v>
      </c>
      <c r="H4388" s="0" t="n">
        <v>146000</v>
      </c>
    </row>
    <row r="4389" customFormat="false" ht="15" hidden="false" customHeight="false" outlineLevel="0" collapsed="false">
      <c r="A4389" s="0" t="n">
        <v>4387</v>
      </c>
      <c r="B4389" s="0" t="n">
        <v>7</v>
      </c>
      <c r="C4389" s="0" t="n">
        <v>183</v>
      </c>
      <c r="D4389" s="0" t="n">
        <v>18</v>
      </c>
      <c r="E4389" s="0" t="n">
        <v>0</v>
      </c>
      <c r="F4389" s="0" t="n">
        <v>0.079412</v>
      </c>
      <c r="G4389" s="0" t="n">
        <v>0.515033</v>
      </c>
      <c r="H4389" s="0" t="n">
        <v>146000</v>
      </c>
    </row>
    <row r="4390" customFormat="false" ht="15" hidden="false" customHeight="false" outlineLevel="0" collapsed="false">
      <c r="A4390" s="0" t="n">
        <v>4388</v>
      </c>
      <c r="B4390" s="0" t="n">
        <v>7</v>
      </c>
      <c r="C4390" s="0" t="n">
        <v>183</v>
      </c>
      <c r="D4390" s="0" t="n">
        <v>19</v>
      </c>
      <c r="E4390" s="0" t="n">
        <v>1</v>
      </c>
      <c r="F4390" s="0" t="n">
        <v>0</v>
      </c>
      <c r="G4390" s="0" t="n">
        <v>0.714876</v>
      </c>
      <c r="H4390" s="0" t="n">
        <v>145800</v>
      </c>
    </row>
    <row r="4391" customFormat="false" ht="15" hidden="false" customHeight="false" outlineLevel="0" collapsed="false">
      <c r="A4391" s="0" t="n">
        <v>4389</v>
      </c>
      <c r="B4391" s="0" t="n">
        <v>7</v>
      </c>
      <c r="C4391" s="0" t="n">
        <v>183</v>
      </c>
      <c r="D4391" s="0" t="n">
        <v>20</v>
      </c>
      <c r="E4391" s="0" t="n">
        <v>1</v>
      </c>
      <c r="F4391" s="0" t="n">
        <v>0</v>
      </c>
      <c r="G4391" s="0" t="n">
        <v>1</v>
      </c>
      <c r="H4391" s="0" t="n">
        <v>145600</v>
      </c>
    </row>
    <row r="4392" customFormat="false" ht="15" hidden="false" customHeight="false" outlineLevel="0" collapsed="false">
      <c r="A4392" s="0" t="n">
        <v>4390</v>
      </c>
      <c r="B4392" s="0" t="n">
        <v>7</v>
      </c>
      <c r="C4392" s="0" t="n">
        <v>183</v>
      </c>
      <c r="D4392" s="0" t="n">
        <v>21</v>
      </c>
      <c r="E4392" s="0" t="n">
        <v>0</v>
      </c>
      <c r="F4392" s="0" t="n">
        <v>0</v>
      </c>
      <c r="G4392" s="0" t="n">
        <v>1</v>
      </c>
      <c r="H4392" s="0" t="n">
        <v>145600</v>
      </c>
    </row>
    <row r="4393" customFormat="false" ht="15" hidden="false" customHeight="false" outlineLevel="0" collapsed="false">
      <c r="A4393" s="0" t="n">
        <v>4391</v>
      </c>
      <c r="B4393" s="0" t="n">
        <v>7</v>
      </c>
      <c r="C4393" s="0" t="n">
        <v>183</v>
      </c>
      <c r="D4393" s="0" t="n">
        <v>22</v>
      </c>
      <c r="E4393" s="0" t="n">
        <v>0</v>
      </c>
      <c r="F4393" s="0" t="n">
        <v>0</v>
      </c>
      <c r="G4393" s="0" t="n">
        <v>1</v>
      </c>
      <c r="H4393" s="0" t="n">
        <v>145600</v>
      </c>
    </row>
    <row r="4394" customFormat="false" ht="15" hidden="false" customHeight="false" outlineLevel="0" collapsed="false">
      <c r="A4394" s="0" t="n">
        <v>4392</v>
      </c>
      <c r="B4394" s="0" t="n">
        <v>7</v>
      </c>
      <c r="C4394" s="0" t="n">
        <v>183</v>
      </c>
      <c r="D4394" s="0" t="n">
        <v>23</v>
      </c>
      <c r="E4394" s="0" t="n">
        <v>0</v>
      </c>
      <c r="F4394" s="0" t="n">
        <v>0</v>
      </c>
      <c r="G4394" s="0" t="n">
        <v>1</v>
      </c>
      <c r="H4394" s="0" t="n">
        <v>145600</v>
      </c>
    </row>
    <row r="4395" customFormat="false" ht="15" hidden="false" customHeight="false" outlineLevel="0" collapsed="false">
      <c r="A4395" s="0" t="n">
        <v>4393</v>
      </c>
      <c r="B4395" s="0" t="n">
        <v>7</v>
      </c>
      <c r="C4395" s="0" t="n">
        <v>184</v>
      </c>
      <c r="D4395" s="0" t="n">
        <v>0</v>
      </c>
      <c r="E4395" s="0" t="n">
        <v>0</v>
      </c>
      <c r="F4395" s="0" t="n">
        <v>0</v>
      </c>
      <c r="G4395" s="0" t="n">
        <v>0.719944</v>
      </c>
      <c r="H4395" s="0" t="n">
        <v>145600</v>
      </c>
    </row>
    <row r="4396" customFormat="false" ht="15" hidden="false" customHeight="false" outlineLevel="0" collapsed="false">
      <c r="A4396" s="0" t="n">
        <v>4394</v>
      </c>
      <c r="B4396" s="0" t="n">
        <v>7</v>
      </c>
      <c r="C4396" s="0" t="n">
        <v>184</v>
      </c>
      <c r="D4396" s="0" t="n">
        <v>1</v>
      </c>
      <c r="E4396" s="0" t="n">
        <v>0</v>
      </c>
      <c r="F4396" s="0" t="n">
        <v>0</v>
      </c>
      <c r="G4396" s="0" t="n">
        <v>0.842505</v>
      </c>
      <c r="H4396" s="0" t="n">
        <v>145600</v>
      </c>
    </row>
    <row r="4397" customFormat="false" ht="15" hidden="false" customHeight="false" outlineLevel="0" collapsed="false">
      <c r="A4397" s="0" t="n">
        <v>4395</v>
      </c>
      <c r="B4397" s="0" t="n">
        <v>7</v>
      </c>
      <c r="C4397" s="0" t="n">
        <v>184</v>
      </c>
      <c r="D4397" s="0" t="n">
        <v>2</v>
      </c>
      <c r="E4397" s="0" t="n">
        <v>0</v>
      </c>
      <c r="F4397" s="0" t="n">
        <v>0</v>
      </c>
      <c r="G4397" s="0" t="n">
        <v>0.581955</v>
      </c>
      <c r="H4397" s="0" t="n">
        <v>145600</v>
      </c>
    </row>
    <row r="4398" customFormat="false" ht="15" hidden="false" customHeight="false" outlineLevel="0" collapsed="false">
      <c r="A4398" s="0" t="n">
        <v>4396</v>
      </c>
      <c r="B4398" s="0" t="n">
        <v>7</v>
      </c>
      <c r="C4398" s="0" t="n">
        <v>184</v>
      </c>
      <c r="D4398" s="0" t="n">
        <v>3</v>
      </c>
      <c r="E4398" s="0" t="n">
        <v>0</v>
      </c>
      <c r="F4398" s="0" t="n">
        <v>0</v>
      </c>
      <c r="G4398" s="0" t="n">
        <v>0.495246</v>
      </c>
      <c r="H4398" s="0" t="n">
        <v>145600</v>
      </c>
    </row>
    <row r="4399" customFormat="false" ht="15" hidden="false" customHeight="false" outlineLevel="0" collapsed="false">
      <c r="A4399" s="0" t="n">
        <v>4397</v>
      </c>
      <c r="B4399" s="0" t="n">
        <v>7</v>
      </c>
      <c r="C4399" s="0" t="n">
        <v>184</v>
      </c>
      <c r="D4399" s="0" t="n">
        <v>4</v>
      </c>
      <c r="E4399" s="0" t="n">
        <v>0</v>
      </c>
      <c r="F4399" s="0" t="n">
        <v>0</v>
      </c>
      <c r="G4399" s="0" t="n">
        <v>0.548729</v>
      </c>
      <c r="H4399" s="0" t="n">
        <v>145600</v>
      </c>
    </row>
    <row r="4400" customFormat="false" ht="15" hidden="false" customHeight="false" outlineLevel="0" collapsed="false">
      <c r="A4400" s="0" t="n">
        <v>4398</v>
      </c>
      <c r="B4400" s="0" t="n">
        <v>7</v>
      </c>
      <c r="C4400" s="0" t="n">
        <v>184</v>
      </c>
      <c r="D4400" s="0" t="n">
        <v>5</v>
      </c>
      <c r="E4400" s="0" t="n">
        <v>0</v>
      </c>
      <c r="F4400" s="0" t="n">
        <v>0</v>
      </c>
      <c r="G4400" s="0" t="n">
        <v>0.575162</v>
      </c>
      <c r="H4400" s="0" t="n">
        <v>145600</v>
      </c>
    </row>
    <row r="4401" customFormat="false" ht="15" hidden="false" customHeight="false" outlineLevel="0" collapsed="false">
      <c r="A4401" s="0" t="n">
        <v>4399</v>
      </c>
      <c r="B4401" s="0" t="n">
        <v>7</v>
      </c>
      <c r="C4401" s="0" t="n">
        <v>184</v>
      </c>
      <c r="D4401" s="0" t="n">
        <v>6</v>
      </c>
      <c r="E4401" s="0" t="n">
        <v>0</v>
      </c>
      <c r="F4401" s="0" t="n">
        <v>0.08655</v>
      </c>
      <c r="G4401" s="0" t="n">
        <v>0.621414</v>
      </c>
      <c r="H4401" s="0" t="n">
        <v>145600</v>
      </c>
    </row>
    <row r="4402" customFormat="false" ht="15" hidden="false" customHeight="false" outlineLevel="0" collapsed="false">
      <c r="A4402" s="0" t="n">
        <v>4400</v>
      </c>
      <c r="B4402" s="0" t="n">
        <v>7</v>
      </c>
      <c r="C4402" s="0" t="n">
        <v>184</v>
      </c>
      <c r="D4402" s="0" t="n">
        <v>7</v>
      </c>
      <c r="E4402" s="0" t="n">
        <v>1</v>
      </c>
      <c r="F4402" s="0" t="n">
        <v>0.278303</v>
      </c>
      <c r="G4402" s="0" t="n">
        <v>0.728342</v>
      </c>
      <c r="H4402" s="0" t="n">
        <v>145400</v>
      </c>
    </row>
    <row r="4403" customFormat="false" ht="15" hidden="false" customHeight="false" outlineLevel="0" collapsed="false">
      <c r="A4403" s="0" t="n">
        <v>4401</v>
      </c>
      <c r="B4403" s="0" t="n">
        <v>7</v>
      </c>
      <c r="C4403" s="0" t="n">
        <v>184</v>
      </c>
      <c r="D4403" s="0" t="n">
        <v>8</v>
      </c>
      <c r="E4403" s="0" t="n">
        <v>1</v>
      </c>
      <c r="F4403" s="0" t="n">
        <v>0.491661</v>
      </c>
      <c r="G4403" s="0" t="n">
        <v>0.71689</v>
      </c>
      <c r="H4403" s="0" t="n">
        <v>145200</v>
      </c>
    </row>
    <row r="4404" customFormat="false" ht="15" hidden="false" customHeight="false" outlineLevel="0" collapsed="false">
      <c r="A4404" s="0" t="n">
        <v>4402</v>
      </c>
      <c r="B4404" s="0" t="n">
        <v>7</v>
      </c>
      <c r="C4404" s="0" t="n">
        <v>184</v>
      </c>
      <c r="D4404" s="0" t="n">
        <v>9</v>
      </c>
      <c r="E4404" s="0" t="n">
        <v>0</v>
      </c>
      <c r="F4404" s="0" t="n">
        <v>0.692822</v>
      </c>
      <c r="G4404" s="0" t="n">
        <v>0.81084</v>
      </c>
      <c r="H4404" s="0" t="n">
        <v>145200</v>
      </c>
    </row>
    <row r="4405" customFormat="false" ht="15" hidden="false" customHeight="false" outlineLevel="0" collapsed="false">
      <c r="A4405" s="0" t="n">
        <v>4403</v>
      </c>
      <c r="B4405" s="0" t="n">
        <v>7</v>
      </c>
      <c r="C4405" s="0" t="n">
        <v>184</v>
      </c>
      <c r="D4405" s="0" t="n">
        <v>10</v>
      </c>
      <c r="E4405" s="0" t="n">
        <v>0</v>
      </c>
      <c r="F4405" s="0" t="n">
        <v>0.856038</v>
      </c>
      <c r="G4405" s="0" t="n">
        <v>0.990145</v>
      </c>
      <c r="H4405" s="0" t="n">
        <v>145200</v>
      </c>
    </row>
    <row r="4406" customFormat="false" ht="15" hidden="false" customHeight="false" outlineLevel="0" collapsed="false">
      <c r="A4406" s="0" t="n">
        <v>4404</v>
      </c>
      <c r="B4406" s="0" t="n">
        <v>7</v>
      </c>
      <c r="C4406" s="0" t="n">
        <v>184</v>
      </c>
      <c r="D4406" s="0" t="n">
        <v>11</v>
      </c>
      <c r="E4406" s="0" t="n">
        <v>0</v>
      </c>
      <c r="F4406" s="0" t="n">
        <v>0.962039</v>
      </c>
      <c r="G4406" s="0" t="n">
        <v>0.7981</v>
      </c>
      <c r="H4406" s="0" t="n">
        <v>145200</v>
      </c>
    </row>
    <row r="4407" customFormat="false" ht="15" hidden="false" customHeight="false" outlineLevel="0" collapsed="false">
      <c r="A4407" s="0" t="n">
        <v>4405</v>
      </c>
      <c r="B4407" s="0" t="n">
        <v>7</v>
      </c>
      <c r="C4407" s="0" t="n">
        <v>184</v>
      </c>
      <c r="D4407" s="0" t="n">
        <v>12</v>
      </c>
      <c r="E4407" s="0" t="n">
        <v>0</v>
      </c>
      <c r="F4407" s="0" t="n">
        <v>0.998747</v>
      </c>
      <c r="G4407" s="0" t="n">
        <v>0.935276</v>
      </c>
      <c r="H4407" s="0" t="n">
        <v>145200</v>
      </c>
    </row>
    <row r="4408" customFormat="false" ht="15" hidden="false" customHeight="false" outlineLevel="0" collapsed="false">
      <c r="A4408" s="0" t="n">
        <v>4406</v>
      </c>
      <c r="B4408" s="0" t="n">
        <v>7</v>
      </c>
      <c r="C4408" s="0" t="n">
        <v>184</v>
      </c>
      <c r="D4408" s="0" t="n">
        <v>13</v>
      </c>
      <c r="E4408" s="0" t="n">
        <v>0</v>
      </c>
      <c r="F4408" s="0" t="n">
        <v>0.962039</v>
      </c>
      <c r="G4408" s="0" t="n">
        <v>0.496576</v>
      </c>
      <c r="H4408" s="0" t="n">
        <v>145200</v>
      </c>
    </row>
    <row r="4409" customFormat="false" ht="15" hidden="false" customHeight="false" outlineLevel="0" collapsed="false">
      <c r="A4409" s="0" t="n">
        <v>4407</v>
      </c>
      <c r="B4409" s="0" t="n">
        <v>7</v>
      </c>
      <c r="C4409" s="0" t="n">
        <v>184</v>
      </c>
      <c r="D4409" s="0" t="n">
        <v>14</v>
      </c>
      <c r="E4409" s="0" t="n">
        <v>0</v>
      </c>
      <c r="F4409" s="0" t="n">
        <v>0.856038</v>
      </c>
      <c r="G4409" s="0" t="n">
        <v>0.282926</v>
      </c>
      <c r="H4409" s="0" t="n">
        <v>145200</v>
      </c>
    </row>
    <row r="4410" customFormat="false" ht="15" hidden="false" customHeight="false" outlineLevel="0" collapsed="false">
      <c r="A4410" s="0" t="n">
        <v>4408</v>
      </c>
      <c r="B4410" s="0" t="n">
        <v>7</v>
      </c>
      <c r="C4410" s="0" t="n">
        <v>184</v>
      </c>
      <c r="D4410" s="0" t="n">
        <v>15</v>
      </c>
      <c r="E4410" s="0" t="n">
        <v>0</v>
      </c>
      <c r="F4410" s="0" t="n">
        <v>0.692822</v>
      </c>
      <c r="G4410" s="0" t="n">
        <v>0.311538</v>
      </c>
      <c r="H4410" s="0" t="n">
        <v>145200</v>
      </c>
    </row>
    <row r="4411" customFormat="false" ht="15" hidden="false" customHeight="false" outlineLevel="0" collapsed="false">
      <c r="A4411" s="0" t="n">
        <v>4409</v>
      </c>
      <c r="B4411" s="0" t="n">
        <v>7</v>
      </c>
      <c r="C4411" s="0" t="n">
        <v>184</v>
      </c>
      <c r="D4411" s="0" t="n">
        <v>16</v>
      </c>
      <c r="E4411" s="0" t="n">
        <v>0</v>
      </c>
      <c r="F4411" s="0" t="n">
        <v>0.491661</v>
      </c>
      <c r="G4411" s="0" t="n">
        <v>0.316505</v>
      </c>
      <c r="H4411" s="0" t="n">
        <v>145200</v>
      </c>
    </row>
    <row r="4412" customFormat="false" ht="15" hidden="false" customHeight="false" outlineLevel="0" collapsed="false">
      <c r="A4412" s="0" t="n">
        <v>4410</v>
      </c>
      <c r="B4412" s="0" t="n">
        <v>7</v>
      </c>
      <c r="C4412" s="0" t="n">
        <v>184</v>
      </c>
      <c r="D4412" s="0" t="n">
        <v>17</v>
      </c>
      <c r="E4412" s="0" t="n">
        <v>0</v>
      </c>
      <c r="F4412" s="0" t="n">
        <v>0.278303</v>
      </c>
      <c r="G4412" s="0" t="n">
        <v>0.332338</v>
      </c>
      <c r="H4412" s="0" t="n">
        <v>145200</v>
      </c>
    </row>
    <row r="4413" customFormat="false" ht="15" hidden="false" customHeight="false" outlineLevel="0" collapsed="false">
      <c r="A4413" s="0" t="n">
        <v>4411</v>
      </c>
      <c r="B4413" s="0" t="n">
        <v>7</v>
      </c>
      <c r="C4413" s="0" t="n">
        <v>184</v>
      </c>
      <c r="D4413" s="0" t="n">
        <v>18</v>
      </c>
      <c r="E4413" s="0" t="n">
        <v>0</v>
      </c>
      <c r="F4413" s="0" t="n">
        <v>0.08655</v>
      </c>
      <c r="G4413" s="0" t="n">
        <v>0.417892</v>
      </c>
      <c r="H4413" s="0" t="n">
        <v>145200</v>
      </c>
    </row>
    <row r="4414" customFormat="false" ht="15" hidden="false" customHeight="false" outlineLevel="0" collapsed="false">
      <c r="A4414" s="0" t="n">
        <v>4412</v>
      </c>
      <c r="B4414" s="0" t="n">
        <v>7</v>
      </c>
      <c r="C4414" s="0" t="n">
        <v>184</v>
      </c>
      <c r="D4414" s="0" t="n">
        <v>19</v>
      </c>
      <c r="E4414" s="0" t="n">
        <v>1</v>
      </c>
      <c r="F4414" s="0" t="n">
        <v>0</v>
      </c>
      <c r="G4414" s="0" t="n">
        <v>0.4766</v>
      </c>
      <c r="H4414" s="0" t="n">
        <v>145000</v>
      </c>
    </row>
    <row r="4415" customFormat="false" ht="15" hidden="false" customHeight="false" outlineLevel="0" collapsed="false">
      <c r="A4415" s="0" t="n">
        <v>4413</v>
      </c>
      <c r="B4415" s="0" t="n">
        <v>7</v>
      </c>
      <c r="C4415" s="0" t="n">
        <v>184</v>
      </c>
      <c r="D4415" s="0" t="n">
        <v>20</v>
      </c>
      <c r="E4415" s="0" t="n">
        <v>1</v>
      </c>
      <c r="F4415" s="0" t="n">
        <v>0</v>
      </c>
      <c r="G4415" s="0" t="n">
        <v>0.309584</v>
      </c>
      <c r="H4415" s="0" t="n">
        <v>144800</v>
      </c>
    </row>
    <row r="4416" customFormat="false" ht="15" hidden="false" customHeight="false" outlineLevel="0" collapsed="false">
      <c r="A4416" s="0" t="n">
        <v>4414</v>
      </c>
      <c r="B4416" s="0" t="n">
        <v>7</v>
      </c>
      <c r="C4416" s="0" t="n">
        <v>184</v>
      </c>
      <c r="D4416" s="0" t="n">
        <v>21</v>
      </c>
      <c r="E4416" s="0" t="n">
        <v>0</v>
      </c>
      <c r="F4416" s="0" t="n">
        <v>0</v>
      </c>
      <c r="G4416" s="0" t="n">
        <v>0.353618</v>
      </c>
      <c r="H4416" s="0" t="n">
        <v>144800</v>
      </c>
    </row>
    <row r="4417" customFormat="false" ht="15" hidden="false" customHeight="false" outlineLevel="0" collapsed="false">
      <c r="A4417" s="0" t="n">
        <v>4415</v>
      </c>
      <c r="B4417" s="0" t="n">
        <v>7</v>
      </c>
      <c r="C4417" s="0" t="n">
        <v>184</v>
      </c>
      <c r="D4417" s="0" t="n">
        <v>22</v>
      </c>
      <c r="E4417" s="0" t="n">
        <v>0</v>
      </c>
      <c r="F4417" s="0" t="n">
        <v>0</v>
      </c>
      <c r="G4417" s="0" t="n">
        <v>0.248428</v>
      </c>
      <c r="H4417" s="0" t="n">
        <v>144800</v>
      </c>
    </row>
    <row r="4418" customFormat="false" ht="15" hidden="false" customHeight="false" outlineLevel="0" collapsed="false">
      <c r="A4418" s="0" t="n">
        <v>4416</v>
      </c>
      <c r="B4418" s="0" t="n">
        <v>7</v>
      </c>
      <c r="C4418" s="0" t="n">
        <v>184</v>
      </c>
      <c r="D4418" s="0" t="n">
        <v>23</v>
      </c>
      <c r="E4418" s="0" t="n">
        <v>0</v>
      </c>
      <c r="F4418" s="0" t="n">
        <v>0</v>
      </c>
      <c r="G4418" s="0" t="n">
        <v>0.338558</v>
      </c>
      <c r="H4418" s="0" t="n">
        <v>144800</v>
      </c>
    </row>
    <row r="4419" customFormat="false" ht="15" hidden="false" customHeight="false" outlineLevel="0" collapsed="false">
      <c r="A4419" s="0" t="n">
        <v>4417</v>
      </c>
      <c r="B4419" s="0" t="n">
        <v>7</v>
      </c>
      <c r="C4419" s="0" t="n">
        <v>185</v>
      </c>
      <c r="D4419" s="0" t="n">
        <v>0</v>
      </c>
      <c r="E4419" s="0" t="n">
        <v>0</v>
      </c>
      <c r="F4419" s="0" t="n">
        <v>0</v>
      </c>
      <c r="G4419" s="0" t="n">
        <v>0.392805</v>
      </c>
      <c r="H4419" s="0" t="n">
        <v>144800</v>
      </c>
    </row>
    <row r="4420" customFormat="false" ht="15" hidden="false" customHeight="false" outlineLevel="0" collapsed="false">
      <c r="A4420" s="0" t="n">
        <v>4418</v>
      </c>
      <c r="B4420" s="0" t="n">
        <v>7</v>
      </c>
      <c r="C4420" s="0" t="n">
        <v>185</v>
      </c>
      <c r="D4420" s="0" t="n">
        <v>1</v>
      </c>
      <c r="E4420" s="0" t="n">
        <v>0</v>
      </c>
      <c r="F4420" s="0" t="n">
        <v>0</v>
      </c>
      <c r="G4420" s="0" t="n">
        <v>0.433259</v>
      </c>
      <c r="H4420" s="0" t="n">
        <v>144800</v>
      </c>
    </row>
    <row r="4421" customFormat="false" ht="15" hidden="false" customHeight="false" outlineLevel="0" collapsed="false">
      <c r="A4421" s="0" t="n">
        <v>4419</v>
      </c>
      <c r="B4421" s="0" t="n">
        <v>7</v>
      </c>
      <c r="C4421" s="0" t="n">
        <v>185</v>
      </c>
      <c r="D4421" s="0" t="n">
        <v>2</v>
      </c>
      <c r="E4421" s="0" t="n">
        <v>0</v>
      </c>
      <c r="F4421" s="0" t="n">
        <v>0</v>
      </c>
      <c r="G4421" s="0" t="n">
        <v>0.397377</v>
      </c>
      <c r="H4421" s="0" t="n">
        <v>144800</v>
      </c>
    </row>
    <row r="4422" customFormat="false" ht="15" hidden="false" customHeight="false" outlineLevel="0" collapsed="false">
      <c r="A4422" s="0" t="n">
        <v>4420</v>
      </c>
      <c r="B4422" s="0" t="n">
        <v>7</v>
      </c>
      <c r="C4422" s="0" t="n">
        <v>185</v>
      </c>
      <c r="D4422" s="0" t="n">
        <v>3</v>
      </c>
      <c r="E4422" s="0" t="n">
        <v>0</v>
      </c>
      <c r="F4422" s="0" t="n">
        <v>0</v>
      </c>
      <c r="G4422" s="0" t="n">
        <v>0.369794</v>
      </c>
      <c r="H4422" s="0" t="n">
        <v>144800</v>
      </c>
    </row>
    <row r="4423" customFormat="false" ht="15" hidden="false" customHeight="false" outlineLevel="0" collapsed="false">
      <c r="A4423" s="0" t="n">
        <v>4421</v>
      </c>
      <c r="B4423" s="0" t="n">
        <v>7</v>
      </c>
      <c r="C4423" s="0" t="n">
        <v>185</v>
      </c>
      <c r="D4423" s="0" t="n">
        <v>4</v>
      </c>
      <c r="E4423" s="0" t="n">
        <v>0</v>
      </c>
      <c r="F4423" s="0" t="n">
        <v>0</v>
      </c>
      <c r="G4423" s="0" t="n">
        <v>0.495844</v>
      </c>
      <c r="H4423" s="0" t="n">
        <v>144800</v>
      </c>
    </row>
    <row r="4424" customFormat="false" ht="15" hidden="false" customHeight="false" outlineLevel="0" collapsed="false">
      <c r="A4424" s="0" t="n">
        <v>4422</v>
      </c>
      <c r="B4424" s="0" t="n">
        <v>7</v>
      </c>
      <c r="C4424" s="0" t="n">
        <v>185</v>
      </c>
      <c r="D4424" s="0" t="n">
        <v>5</v>
      </c>
      <c r="E4424" s="0" t="n">
        <v>0</v>
      </c>
      <c r="F4424" s="0" t="n">
        <v>0</v>
      </c>
      <c r="G4424" s="0" t="n">
        <v>0.431937</v>
      </c>
      <c r="H4424" s="0" t="n">
        <v>144800</v>
      </c>
    </row>
    <row r="4425" customFormat="false" ht="15" hidden="false" customHeight="false" outlineLevel="0" collapsed="false">
      <c r="A4425" s="0" t="n">
        <v>4423</v>
      </c>
      <c r="B4425" s="0" t="n">
        <v>7</v>
      </c>
      <c r="C4425" s="0" t="n">
        <v>185</v>
      </c>
      <c r="D4425" s="0" t="n">
        <v>6</v>
      </c>
      <c r="E4425" s="0" t="n">
        <v>0</v>
      </c>
      <c r="F4425" s="0" t="n">
        <v>0.060595</v>
      </c>
      <c r="G4425" s="0" t="n">
        <v>0.447875</v>
      </c>
      <c r="H4425" s="0" t="n">
        <v>144800</v>
      </c>
    </row>
    <row r="4426" customFormat="false" ht="15" hidden="false" customHeight="false" outlineLevel="0" collapsed="false">
      <c r="A4426" s="0" t="n">
        <v>4424</v>
      </c>
      <c r="B4426" s="0" t="n">
        <v>7</v>
      </c>
      <c r="C4426" s="0" t="n">
        <v>185</v>
      </c>
      <c r="D4426" s="0" t="n">
        <v>7</v>
      </c>
      <c r="E4426" s="0" t="n">
        <v>1</v>
      </c>
      <c r="F4426" s="0" t="n">
        <v>0.194846</v>
      </c>
      <c r="G4426" s="0" t="n">
        <v>0.493481</v>
      </c>
      <c r="H4426" s="0" t="n">
        <v>144600</v>
      </c>
    </row>
    <row r="4427" customFormat="false" ht="15" hidden="false" customHeight="false" outlineLevel="0" collapsed="false">
      <c r="A4427" s="0" t="n">
        <v>4425</v>
      </c>
      <c r="B4427" s="0" t="n">
        <v>7</v>
      </c>
      <c r="C4427" s="0" t="n">
        <v>185</v>
      </c>
      <c r="D4427" s="0" t="n">
        <v>8</v>
      </c>
      <c r="E4427" s="0" t="n">
        <v>1</v>
      </c>
      <c r="F4427" s="0" t="n">
        <v>0.344223</v>
      </c>
      <c r="G4427" s="0" t="n">
        <v>0.358435</v>
      </c>
      <c r="H4427" s="0" t="n">
        <v>144400</v>
      </c>
    </row>
    <row r="4428" customFormat="false" ht="15" hidden="false" customHeight="false" outlineLevel="0" collapsed="false">
      <c r="A4428" s="0" t="n">
        <v>4426</v>
      </c>
      <c r="B4428" s="0" t="n">
        <v>7</v>
      </c>
      <c r="C4428" s="0" t="n">
        <v>185</v>
      </c>
      <c r="D4428" s="0" t="n">
        <v>9</v>
      </c>
      <c r="E4428" s="0" t="n">
        <v>0</v>
      </c>
      <c r="F4428" s="0" t="n">
        <v>0.48506</v>
      </c>
      <c r="G4428" s="0" t="n">
        <v>0.374727</v>
      </c>
      <c r="H4428" s="0" t="n">
        <v>144400</v>
      </c>
    </row>
    <row r="4429" customFormat="false" ht="15" hidden="false" customHeight="false" outlineLevel="0" collapsed="false">
      <c r="A4429" s="0" t="n">
        <v>4427</v>
      </c>
      <c r="B4429" s="0" t="n">
        <v>7</v>
      </c>
      <c r="C4429" s="0" t="n">
        <v>185</v>
      </c>
      <c r="D4429" s="0" t="n">
        <v>10</v>
      </c>
      <c r="E4429" s="0" t="n">
        <v>0</v>
      </c>
      <c r="F4429" s="0" t="n">
        <v>0.599331</v>
      </c>
      <c r="G4429" s="0" t="n">
        <v>0.279246</v>
      </c>
      <c r="H4429" s="0" t="n">
        <v>144400</v>
      </c>
    </row>
    <row r="4430" customFormat="false" ht="15" hidden="false" customHeight="false" outlineLevel="0" collapsed="false">
      <c r="A4430" s="0" t="n">
        <v>4428</v>
      </c>
      <c r="B4430" s="0" t="n">
        <v>7</v>
      </c>
      <c r="C4430" s="0" t="n">
        <v>185</v>
      </c>
      <c r="D4430" s="0" t="n">
        <v>11</v>
      </c>
      <c r="E4430" s="0" t="n">
        <v>0</v>
      </c>
      <c r="F4430" s="0" t="n">
        <v>0.673545</v>
      </c>
      <c r="G4430" s="0" t="n">
        <v>0.312648</v>
      </c>
      <c r="H4430" s="0" t="n">
        <v>144400</v>
      </c>
    </row>
    <row r="4431" customFormat="false" ht="15" hidden="false" customHeight="false" outlineLevel="0" collapsed="false">
      <c r="A4431" s="0" t="n">
        <v>4429</v>
      </c>
      <c r="B4431" s="0" t="n">
        <v>7</v>
      </c>
      <c r="C4431" s="0" t="n">
        <v>185</v>
      </c>
      <c r="D4431" s="0" t="n">
        <v>12</v>
      </c>
      <c r="E4431" s="0" t="n">
        <v>0</v>
      </c>
      <c r="F4431" s="0" t="n">
        <v>0.699245</v>
      </c>
      <c r="G4431" s="0" t="n">
        <v>0.263582</v>
      </c>
      <c r="H4431" s="0" t="n">
        <v>144400</v>
      </c>
    </row>
    <row r="4432" customFormat="false" ht="15" hidden="false" customHeight="false" outlineLevel="0" collapsed="false">
      <c r="A4432" s="0" t="n">
        <v>4430</v>
      </c>
      <c r="B4432" s="0" t="n">
        <v>7</v>
      </c>
      <c r="C4432" s="0" t="n">
        <v>185</v>
      </c>
      <c r="D4432" s="0" t="n">
        <v>13</v>
      </c>
      <c r="E4432" s="0" t="n">
        <v>0</v>
      </c>
      <c r="F4432" s="0" t="n">
        <v>0.673545</v>
      </c>
      <c r="G4432" s="0" t="n">
        <v>0.545111</v>
      </c>
      <c r="H4432" s="0" t="n">
        <v>144400</v>
      </c>
    </row>
    <row r="4433" customFormat="false" ht="15" hidden="false" customHeight="false" outlineLevel="0" collapsed="false">
      <c r="A4433" s="0" t="n">
        <v>4431</v>
      </c>
      <c r="B4433" s="0" t="n">
        <v>7</v>
      </c>
      <c r="C4433" s="0" t="n">
        <v>185</v>
      </c>
      <c r="D4433" s="0" t="n">
        <v>14</v>
      </c>
      <c r="E4433" s="0" t="n">
        <v>0</v>
      </c>
      <c r="F4433" s="0" t="n">
        <v>0.599331</v>
      </c>
      <c r="G4433" s="0" t="n">
        <v>0.601913</v>
      </c>
      <c r="H4433" s="0" t="n">
        <v>144400</v>
      </c>
    </row>
    <row r="4434" customFormat="false" ht="15" hidden="false" customHeight="false" outlineLevel="0" collapsed="false">
      <c r="A4434" s="0" t="n">
        <v>4432</v>
      </c>
      <c r="B4434" s="0" t="n">
        <v>7</v>
      </c>
      <c r="C4434" s="0" t="n">
        <v>185</v>
      </c>
      <c r="D4434" s="0" t="n">
        <v>15</v>
      </c>
      <c r="E4434" s="0" t="n">
        <v>0</v>
      </c>
      <c r="F4434" s="0" t="n">
        <v>0.48506</v>
      </c>
      <c r="G4434" s="0" t="n">
        <v>0.711649</v>
      </c>
      <c r="H4434" s="0" t="n">
        <v>144400</v>
      </c>
    </row>
    <row r="4435" customFormat="false" ht="15" hidden="false" customHeight="false" outlineLevel="0" collapsed="false">
      <c r="A4435" s="0" t="n">
        <v>4433</v>
      </c>
      <c r="B4435" s="0" t="n">
        <v>7</v>
      </c>
      <c r="C4435" s="0" t="n">
        <v>185</v>
      </c>
      <c r="D4435" s="0" t="n">
        <v>16</v>
      </c>
      <c r="E4435" s="0" t="n">
        <v>0</v>
      </c>
      <c r="F4435" s="0" t="n">
        <v>0.344223</v>
      </c>
      <c r="G4435" s="0" t="n">
        <v>0.508143</v>
      </c>
      <c r="H4435" s="0" t="n">
        <v>144400</v>
      </c>
    </row>
    <row r="4436" customFormat="false" ht="15" hidden="false" customHeight="false" outlineLevel="0" collapsed="false">
      <c r="A4436" s="0" t="n">
        <v>4434</v>
      </c>
      <c r="B4436" s="0" t="n">
        <v>7</v>
      </c>
      <c r="C4436" s="0" t="n">
        <v>185</v>
      </c>
      <c r="D4436" s="0" t="n">
        <v>17</v>
      </c>
      <c r="E4436" s="0" t="n">
        <v>0</v>
      </c>
      <c r="F4436" s="0" t="n">
        <v>0.194846</v>
      </c>
      <c r="G4436" s="0" t="n">
        <v>0.610288</v>
      </c>
      <c r="H4436" s="0" t="n">
        <v>144400</v>
      </c>
    </row>
    <row r="4437" customFormat="false" ht="15" hidden="false" customHeight="false" outlineLevel="0" collapsed="false">
      <c r="A4437" s="0" t="n">
        <v>4435</v>
      </c>
      <c r="B4437" s="0" t="n">
        <v>7</v>
      </c>
      <c r="C4437" s="0" t="n">
        <v>185</v>
      </c>
      <c r="D4437" s="0" t="n">
        <v>18</v>
      </c>
      <c r="E4437" s="0" t="n">
        <v>0</v>
      </c>
      <c r="F4437" s="0" t="n">
        <v>0.060595</v>
      </c>
      <c r="G4437" s="0" t="n">
        <v>0.392666</v>
      </c>
      <c r="H4437" s="0" t="n">
        <v>144400</v>
      </c>
    </row>
    <row r="4438" customFormat="false" ht="15" hidden="false" customHeight="false" outlineLevel="0" collapsed="false">
      <c r="A4438" s="0" t="n">
        <v>4436</v>
      </c>
      <c r="B4438" s="0" t="n">
        <v>7</v>
      </c>
      <c r="C4438" s="0" t="n">
        <v>185</v>
      </c>
      <c r="D4438" s="0" t="n">
        <v>19</v>
      </c>
      <c r="E4438" s="0" t="n">
        <v>1</v>
      </c>
      <c r="F4438" s="0" t="n">
        <v>0</v>
      </c>
      <c r="G4438" s="0" t="n">
        <v>0.334835</v>
      </c>
      <c r="H4438" s="0" t="n">
        <v>144200</v>
      </c>
    </row>
    <row r="4439" customFormat="false" ht="15" hidden="false" customHeight="false" outlineLevel="0" collapsed="false">
      <c r="A4439" s="0" t="n">
        <v>4437</v>
      </c>
      <c r="B4439" s="0" t="n">
        <v>7</v>
      </c>
      <c r="C4439" s="0" t="n">
        <v>185</v>
      </c>
      <c r="D4439" s="0" t="n">
        <v>20</v>
      </c>
      <c r="E4439" s="0" t="n">
        <v>1</v>
      </c>
      <c r="F4439" s="0" t="n">
        <v>0</v>
      </c>
      <c r="G4439" s="0" t="n">
        <v>0.438165</v>
      </c>
      <c r="H4439" s="0" t="n">
        <v>144000</v>
      </c>
    </row>
    <row r="4440" customFormat="false" ht="15" hidden="false" customHeight="false" outlineLevel="0" collapsed="false">
      <c r="A4440" s="0" t="n">
        <v>4438</v>
      </c>
      <c r="B4440" s="0" t="n">
        <v>7</v>
      </c>
      <c r="C4440" s="0" t="n">
        <v>185</v>
      </c>
      <c r="D4440" s="0" t="n">
        <v>21</v>
      </c>
      <c r="E4440" s="0" t="n">
        <v>0</v>
      </c>
      <c r="F4440" s="0" t="n">
        <v>0</v>
      </c>
      <c r="G4440" s="0" t="n">
        <v>0.441757</v>
      </c>
      <c r="H4440" s="0" t="n">
        <v>144000</v>
      </c>
    </row>
    <row r="4441" customFormat="false" ht="15" hidden="false" customHeight="false" outlineLevel="0" collapsed="false">
      <c r="A4441" s="0" t="n">
        <v>4439</v>
      </c>
      <c r="B4441" s="0" t="n">
        <v>7</v>
      </c>
      <c r="C4441" s="0" t="n">
        <v>185</v>
      </c>
      <c r="D4441" s="0" t="n">
        <v>22</v>
      </c>
      <c r="E4441" s="0" t="n">
        <v>0</v>
      </c>
      <c r="F4441" s="0" t="n">
        <v>0</v>
      </c>
      <c r="G4441" s="0" t="n">
        <v>0.353583</v>
      </c>
      <c r="H4441" s="0" t="n">
        <v>144000</v>
      </c>
    </row>
    <row r="4442" customFormat="false" ht="15" hidden="false" customHeight="false" outlineLevel="0" collapsed="false">
      <c r="A4442" s="0" t="n">
        <v>4440</v>
      </c>
      <c r="B4442" s="0" t="n">
        <v>7</v>
      </c>
      <c r="C4442" s="0" t="n">
        <v>185</v>
      </c>
      <c r="D4442" s="0" t="n">
        <v>23</v>
      </c>
      <c r="E4442" s="0" t="n">
        <v>0</v>
      </c>
      <c r="F4442" s="0" t="n">
        <v>0</v>
      </c>
      <c r="G4442" s="0" t="n">
        <v>0.340717</v>
      </c>
      <c r="H4442" s="0" t="n">
        <v>144000</v>
      </c>
    </row>
    <row r="4443" customFormat="false" ht="15" hidden="false" customHeight="false" outlineLevel="0" collapsed="false">
      <c r="A4443" s="0" t="n">
        <v>4441</v>
      </c>
      <c r="B4443" s="0" t="n">
        <v>7</v>
      </c>
      <c r="C4443" s="0" t="n">
        <v>186</v>
      </c>
      <c r="D4443" s="0" t="n">
        <v>0</v>
      </c>
      <c r="E4443" s="0" t="n">
        <v>0</v>
      </c>
      <c r="F4443" s="0" t="n">
        <v>0</v>
      </c>
      <c r="G4443" s="0" t="n">
        <v>0.295066</v>
      </c>
      <c r="H4443" s="0" t="n">
        <v>144000</v>
      </c>
    </row>
    <row r="4444" customFormat="false" ht="15" hidden="false" customHeight="false" outlineLevel="0" collapsed="false">
      <c r="A4444" s="0" t="n">
        <v>4442</v>
      </c>
      <c r="B4444" s="0" t="n">
        <v>7</v>
      </c>
      <c r="C4444" s="0" t="n">
        <v>186</v>
      </c>
      <c r="D4444" s="0" t="n">
        <v>1</v>
      </c>
      <c r="E4444" s="0" t="n">
        <v>0</v>
      </c>
      <c r="F4444" s="0" t="n">
        <v>0</v>
      </c>
      <c r="G4444" s="0" t="n">
        <v>0.333245</v>
      </c>
      <c r="H4444" s="0" t="n">
        <v>144000</v>
      </c>
    </row>
    <row r="4445" customFormat="false" ht="15" hidden="false" customHeight="false" outlineLevel="0" collapsed="false">
      <c r="A4445" s="0" t="n">
        <v>4443</v>
      </c>
      <c r="B4445" s="0" t="n">
        <v>7</v>
      </c>
      <c r="C4445" s="0" t="n">
        <v>186</v>
      </c>
      <c r="D4445" s="0" t="n">
        <v>2</v>
      </c>
      <c r="E4445" s="0" t="n">
        <v>0</v>
      </c>
      <c r="F4445" s="0" t="n">
        <v>0</v>
      </c>
      <c r="G4445" s="0" t="n">
        <v>0.434344</v>
      </c>
      <c r="H4445" s="0" t="n">
        <v>144000</v>
      </c>
    </row>
    <row r="4446" customFormat="false" ht="15" hidden="false" customHeight="false" outlineLevel="0" collapsed="false">
      <c r="A4446" s="0" t="n">
        <v>4444</v>
      </c>
      <c r="B4446" s="0" t="n">
        <v>7</v>
      </c>
      <c r="C4446" s="0" t="n">
        <v>186</v>
      </c>
      <c r="D4446" s="0" t="n">
        <v>3</v>
      </c>
      <c r="E4446" s="0" t="n">
        <v>0</v>
      </c>
      <c r="F4446" s="0" t="n">
        <v>0</v>
      </c>
      <c r="G4446" s="0" t="n">
        <v>0.255408</v>
      </c>
      <c r="H4446" s="0" t="n">
        <v>144000</v>
      </c>
    </row>
    <row r="4447" customFormat="false" ht="15" hidden="false" customHeight="false" outlineLevel="0" collapsed="false">
      <c r="A4447" s="0" t="n">
        <v>4445</v>
      </c>
      <c r="B4447" s="0" t="n">
        <v>7</v>
      </c>
      <c r="C4447" s="0" t="n">
        <v>186</v>
      </c>
      <c r="D4447" s="0" t="n">
        <v>4</v>
      </c>
      <c r="E4447" s="0" t="n">
        <v>0</v>
      </c>
      <c r="F4447" s="0" t="n">
        <v>0</v>
      </c>
      <c r="G4447" s="0" t="n">
        <v>0.289718</v>
      </c>
      <c r="H4447" s="0" t="n">
        <v>144000</v>
      </c>
    </row>
    <row r="4448" customFormat="false" ht="15" hidden="false" customHeight="false" outlineLevel="0" collapsed="false">
      <c r="A4448" s="0" t="n">
        <v>4446</v>
      </c>
      <c r="B4448" s="0" t="n">
        <v>7</v>
      </c>
      <c r="C4448" s="0" t="n">
        <v>186</v>
      </c>
      <c r="D4448" s="0" t="n">
        <v>5</v>
      </c>
      <c r="E4448" s="0" t="n">
        <v>0</v>
      </c>
      <c r="F4448" s="0" t="n">
        <v>0</v>
      </c>
      <c r="G4448" s="0" t="n">
        <v>0.140269</v>
      </c>
      <c r="H4448" s="0" t="n">
        <v>144000</v>
      </c>
    </row>
    <row r="4449" customFormat="false" ht="15" hidden="false" customHeight="false" outlineLevel="0" collapsed="false">
      <c r="A4449" s="0" t="n">
        <v>4447</v>
      </c>
      <c r="B4449" s="0" t="n">
        <v>7</v>
      </c>
      <c r="C4449" s="0" t="n">
        <v>186</v>
      </c>
      <c r="D4449" s="0" t="n">
        <v>6</v>
      </c>
      <c r="E4449" s="0" t="n">
        <v>0</v>
      </c>
      <c r="F4449" s="0" t="n">
        <v>0.084776</v>
      </c>
      <c r="G4449" s="0" t="n">
        <v>0.181407</v>
      </c>
      <c r="H4449" s="0" t="n">
        <v>144000</v>
      </c>
    </row>
    <row r="4450" customFormat="false" ht="15" hidden="false" customHeight="false" outlineLevel="0" collapsed="false">
      <c r="A4450" s="0" t="n">
        <v>4448</v>
      </c>
      <c r="B4450" s="0" t="n">
        <v>7</v>
      </c>
      <c r="C4450" s="0" t="n">
        <v>186</v>
      </c>
      <c r="D4450" s="0" t="n">
        <v>7</v>
      </c>
      <c r="E4450" s="0" t="n">
        <v>1</v>
      </c>
      <c r="F4450" s="0" t="n">
        <v>0.272598</v>
      </c>
      <c r="G4450" s="0" t="n">
        <v>0.313803</v>
      </c>
      <c r="H4450" s="0" t="n">
        <v>143800</v>
      </c>
    </row>
    <row r="4451" customFormat="false" ht="15" hidden="false" customHeight="false" outlineLevel="0" collapsed="false">
      <c r="A4451" s="0" t="n">
        <v>4449</v>
      </c>
      <c r="B4451" s="0" t="n">
        <v>7</v>
      </c>
      <c r="C4451" s="0" t="n">
        <v>186</v>
      </c>
      <c r="D4451" s="0" t="n">
        <v>8</v>
      </c>
      <c r="E4451" s="0" t="n">
        <v>1</v>
      </c>
      <c r="F4451" s="0" t="n">
        <v>0.481584</v>
      </c>
      <c r="G4451" s="0" t="n">
        <v>0.220105</v>
      </c>
      <c r="H4451" s="0" t="n">
        <v>143600</v>
      </c>
    </row>
    <row r="4452" customFormat="false" ht="15" hidden="false" customHeight="false" outlineLevel="0" collapsed="false">
      <c r="A4452" s="0" t="n">
        <v>4450</v>
      </c>
      <c r="B4452" s="0" t="n">
        <v>7</v>
      </c>
      <c r="C4452" s="0" t="n">
        <v>186</v>
      </c>
      <c r="D4452" s="0" t="n">
        <v>9</v>
      </c>
      <c r="E4452" s="0" t="n">
        <v>0</v>
      </c>
      <c r="F4452" s="0" t="n">
        <v>0.678622</v>
      </c>
      <c r="G4452" s="0" t="n">
        <v>0.301715</v>
      </c>
      <c r="H4452" s="0" t="n">
        <v>143600</v>
      </c>
    </row>
    <row r="4453" customFormat="false" ht="15" hidden="false" customHeight="false" outlineLevel="0" collapsed="false">
      <c r="A4453" s="0" t="n">
        <v>4451</v>
      </c>
      <c r="B4453" s="0" t="n">
        <v>7</v>
      </c>
      <c r="C4453" s="0" t="n">
        <v>186</v>
      </c>
      <c r="D4453" s="0" t="n">
        <v>10</v>
      </c>
      <c r="E4453" s="0" t="n">
        <v>0</v>
      </c>
      <c r="F4453" s="0" t="n">
        <v>0.838493</v>
      </c>
      <c r="G4453" s="0" t="n">
        <v>0.247979</v>
      </c>
      <c r="H4453" s="0" t="n">
        <v>143600</v>
      </c>
    </row>
    <row r="4454" customFormat="false" ht="15" hidden="false" customHeight="false" outlineLevel="0" collapsed="false">
      <c r="A4454" s="0" t="n">
        <v>4452</v>
      </c>
      <c r="B4454" s="0" t="n">
        <v>7</v>
      </c>
      <c r="C4454" s="0" t="n">
        <v>186</v>
      </c>
      <c r="D4454" s="0" t="n">
        <v>11</v>
      </c>
      <c r="E4454" s="0" t="n">
        <v>0</v>
      </c>
      <c r="F4454" s="0" t="n">
        <v>0.942321</v>
      </c>
      <c r="G4454" s="0" t="n">
        <v>0.28081</v>
      </c>
      <c r="H4454" s="0" t="n">
        <v>143600</v>
      </c>
    </row>
    <row r="4455" customFormat="false" ht="15" hidden="false" customHeight="false" outlineLevel="0" collapsed="false">
      <c r="A4455" s="0" t="n">
        <v>4453</v>
      </c>
      <c r="B4455" s="0" t="n">
        <v>7</v>
      </c>
      <c r="C4455" s="0" t="n">
        <v>186</v>
      </c>
      <c r="D4455" s="0" t="n">
        <v>12</v>
      </c>
      <c r="E4455" s="0" t="n">
        <v>0</v>
      </c>
      <c r="F4455" s="0" t="n">
        <v>0.978277</v>
      </c>
      <c r="G4455" s="0" t="n">
        <v>0.275067</v>
      </c>
      <c r="H4455" s="0" t="n">
        <v>143600</v>
      </c>
    </row>
    <row r="4456" customFormat="false" ht="15" hidden="false" customHeight="false" outlineLevel="0" collapsed="false">
      <c r="A4456" s="0" t="n">
        <v>4454</v>
      </c>
      <c r="B4456" s="0" t="n">
        <v>7</v>
      </c>
      <c r="C4456" s="0" t="n">
        <v>186</v>
      </c>
      <c r="D4456" s="0" t="n">
        <v>13</v>
      </c>
      <c r="E4456" s="0" t="n">
        <v>0</v>
      </c>
      <c r="F4456" s="0" t="n">
        <v>0.942321</v>
      </c>
      <c r="G4456" s="0" t="n">
        <v>0.296032</v>
      </c>
      <c r="H4456" s="0" t="n">
        <v>143600</v>
      </c>
    </row>
    <row r="4457" customFormat="false" ht="15" hidden="false" customHeight="false" outlineLevel="0" collapsed="false">
      <c r="A4457" s="0" t="n">
        <v>4455</v>
      </c>
      <c r="B4457" s="0" t="n">
        <v>7</v>
      </c>
      <c r="C4457" s="0" t="n">
        <v>186</v>
      </c>
      <c r="D4457" s="0" t="n">
        <v>14</v>
      </c>
      <c r="E4457" s="0" t="n">
        <v>0</v>
      </c>
      <c r="F4457" s="0" t="n">
        <v>0.838493</v>
      </c>
      <c r="G4457" s="0" t="n">
        <v>0.296471</v>
      </c>
      <c r="H4457" s="0" t="n">
        <v>143600</v>
      </c>
    </row>
    <row r="4458" customFormat="false" ht="15" hidden="false" customHeight="false" outlineLevel="0" collapsed="false">
      <c r="A4458" s="0" t="n">
        <v>4456</v>
      </c>
      <c r="B4458" s="0" t="n">
        <v>7</v>
      </c>
      <c r="C4458" s="0" t="n">
        <v>186</v>
      </c>
      <c r="D4458" s="0" t="n">
        <v>15</v>
      </c>
      <c r="E4458" s="0" t="n">
        <v>0</v>
      </c>
      <c r="F4458" s="0" t="n">
        <v>0.678622</v>
      </c>
      <c r="G4458" s="0" t="n">
        <v>0.319654</v>
      </c>
      <c r="H4458" s="0" t="n">
        <v>143600</v>
      </c>
    </row>
    <row r="4459" customFormat="false" ht="15" hidden="false" customHeight="false" outlineLevel="0" collapsed="false">
      <c r="A4459" s="0" t="n">
        <v>4457</v>
      </c>
      <c r="B4459" s="0" t="n">
        <v>7</v>
      </c>
      <c r="C4459" s="0" t="n">
        <v>186</v>
      </c>
      <c r="D4459" s="0" t="n">
        <v>16</v>
      </c>
      <c r="E4459" s="0" t="n">
        <v>0</v>
      </c>
      <c r="F4459" s="0" t="n">
        <v>0.481584</v>
      </c>
      <c r="G4459" s="0" t="n">
        <v>0.339186</v>
      </c>
      <c r="H4459" s="0" t="n">
        <v>143600</v>
      </c>
    </row>
    <row r="4460" customFormat="false" ht="15" hidden="false" customHeight="false" outlineLevel="0" collapsed="false">
      <c r="A4460" s="0" t="n">
        <v>4458</v>
      </c>
      <c r="B4460" s="0" t="n">
        <v>7</v>
      </c>
      <c r="C4460" s="0" t="n">
        <v>186</v>
      </c>
      <c r="D4460" s="0" t="n">
        <v>17</v>
      </c>
      <c r="E4460" s="0" t="n">
        <v>0</v>
      </c>
      <c r="F4460" s="0" t="n">
        <v>0.272598</v>
      </c>
      <c r="G4460" s="0" t="n">
        <v>0.334685</v>
      </c>
      <c r="H4460" s="0" t="n">
        <v>143600</v>
      </c>
    </row>
    <row r="4461" customFormat="false" ht="15" hidden="false" customHeight="false" outlineLevel="0" collapsed="false">
      <c r="A4461" s="0" t="n">
        <v>4459</v>
      </c>
      <c r="B4461" s="0" t="n">
        <v>7</v>
      </c>
      <c r="C4461" s="0" t="n">
        <v>186</v>
      </c>
      <c r="D4461" s="0" t="n">
        <v>18</v>
      </c>
      <c r="E4461" s="0" t="n">
        <v>0</v>
      </c>
      <c r="F4461" s="0" t="n">
        <v>0.084776</v>
      </c>
      <c r="G4461" s="0" t="n">
        <v>0.448776</v>
      </c>
      <c r="H4461" s="0" t="n">
        <v>143600</v>
      </c>
    </row>
    <row r="4462" customFormat="false" ht="15" hidden="false" customHeight="false" outlineLevel="0" collapsed="false">
      <c r="A4462" s="0" t="n">
        <v>4460</v>
      </c>
      <c r="B4462" s="0" t="n">
        <v>7</v>
      </c>
      <c r="C4462" s="0" t="n">
        <v>186</v>
      </c>
      <c r="D4462" s="0" t="n">
        <v>19</v>
      </c>
      <c r="E4462" s="0" t="n">
        <v>1</v>
      </c>
      <c r="F4462" s="0" t="n">
        <v>0</v>
      </c>
      <c r="G4462" s="0" t="n">
        <v>0.336079</v>
      </c>
      <c r="H4462" s="0" t="n">
        <v>143400</v>
      </c>
    </row>
    <row r="4463" customFormat="false" ht="15" hidden="false" customHeight="false" outlineLevel="0" collapsed="false">
      <c r="A4463" s="0" t="n">
        <v>4461</v>
      </c>
      <c r="B4463" s="0" t="n">
        <v>7</v>
      </c>
      <c r="C4463" s="0" t="n">
        <v>186</v>
      </c>
      <c r="D4463" s="0" t="n">
        <v>20</v>
      </c>
      <c r="E4463" s="0" t="n">
        <v>1</v>
      </c>
      <c r="F4463" s="0" t="n">
        <v>0</v>
      </c>
      <c r="G4463" s="0" t="n">
        <v>0.735735</v>
      </c>
      <c r="H4463" s="0" t="n">
        <v>143200</v>
      </c>
    </row>
    <row r="4464" customFormat="false" ht="15" hidden="false" customHeight="false" outlineLevel="0" collapsed="false">
      <c r="A4464" s="0" t="n">
        <v>4462</v>
      </c>
      <c r="B4464" s="0" t="n">
        <v>7</v>
      </c>
      <c r="C4464" s="0" t="n">
        <v>186</v>
      </c>
      <c r="D4464" s="0" t="n">
        <v>21</v>
      </c>
      <c r="E4464" s="0" t="n">
        <v>0</v>
      </c>
      <c r="F4464" s="0" t="n">
        <v>0</v>
      </c>
      <c r="G4464" s="0" t="n">
        <v>0.507698</v>
      </c>
      <c r="H4464" s="0" t="n">
        <v>143200</v>
      </c>
    </row>
    <row r="4465" customFormat="false" ht="15" hidden="false" customHeight="false" outlineLevel="0" collapsed="false">
      <c r="A4465" s="0" t="n">
        <v>4463</v>
      </c>
      <c r="B4465" s="0" t="n">
        <v>7</v>
      </c>
      <c r="C4465" s="0" t="n">
        <v>186</v>
      </c>
      <c r="D4465" s="0" t="n">
        <v>22</v>
      </c>
      <c r="E4465" s="0" t="n">
        <v>0</v>
      </c>
      <c r="F4465" s="0" t="n">
        <v>0</v>
      </c>
      <c r="G4465" s="0" t="n">
        <v>0.385981</v>
      </c>
      <c r="H4465" s="0" t="n">
        <v>143200</v>
      </c>
    </row>
    <row r="4466" customFormat="false" ht="15" hidden="false" customHeight="false" outlineLevel="0" collapsed="false">
      <c r="A4466" s="0" t="n">
        <v>4464</v>
      </c>
      <c r="B4466" s="0" t="n">
        <v>7</v>
      </c>
      <c r="C4466" s="0" t="n">
        <v>186</v>
      </c>
      <c r="D4466" s="0" t="n">
        <v>23</v>
      </c>
      <c r="E4466" s="0" t="n">
        <v>0</v>
      </c>
      <c r="F4466" s="0" t="n">
        <v>0</v>
      </c>
      <c r="G4466" s="0" t="n">
        <v>0.399443</v>
      </c>
      <c r="H4466" s="0" t="n">
        <v>143200</v>
      </c>
    </row>
    <row r="4467" customFormat="false" ht="15" hidden="false" customHeight="false" outlineLevel="0" collapsed="false">
      <c r="A4467" s="0" t="n">
        <v>4465</v>
      </c>
      <c r="B4467" s="0" t="n">
        <v>7</v>
      </c>
      <c r="C4467" s="0" t="n">
        <v>187</v>
      </c>
      <c r="D4467" s="0" t="n">
        <v>0</v>
      </c>
      <c r="E4467" s="0" t="n">
        <v>0</v>
      </c>
      <c r="F4467" s="0" t="n">
        <v>0</v>
      </c>
      <c r="G4467" s="0" t="n">
        <v>0.432525</v>
      </c>
      <c r="H4467" s="0" t="n">
        <v>143200</v>
      </c>
    </row>
    <row r="4468" customFormat="false" ht="15" hidden="false" customHeight="false" outlineLevel="0" collapsed="false">
      <c r="A4468" s="0" t="n">
        <v>4466</v>
      </c>
      <c r="B4468" s="0" t="n">
        <v>7</v>
      </c>
      <c r="C4468" s="0" t="n">
        <v>187</v>
      </c>
      <c r="D4468" s="0" t="n">
        <v>1</v>
      </c>
      <c r="E4468" s="0" t="n">
        <v>0</v>
      </c>
      <c r="F4468" s="0" t="n">
        <v>0</v>
      </c>
      <c r="G4468" s="0" t="n">
        <v>0.593288</v>
      </c>
      <c r="H4468" s="0" t="n">
        <v>143200</v>
      </c>
    </row>
    <row r="4469" customFormat="false" ht="15" hidden="false" customHeight="false" outlineLevel="0" collapsed="false">
      <c r="A4469" s="0" t="n">
        <v>4467</v>
      </c>
      <c r="B4469" s="0" t="n">
        <v>7</v>
      </c>
      <c r="C4469" s="0" t="n">
        <v>187</v>
      </c>
      <c r="D4469" s="0" t="n">
        <v>2</v>
      </c>
      <c r="E4469" s="0" t="n">
        <v>0</v>
      </c>
      <c r="F4469" s="0" t="n">
        <v>0</v>
      </c>
      <c r="G4469" s="0" t="n">
        <v>0.617378</v>
      </c>
      <c r="H4469" s="0" t="n">
        <v>143200</v>
      </c>
    </row>
    <row r="4470" customFormat="false" ht="15" hidden="false" customHeight="false" outlineLevel="0" collapsed="false">
      <c r="A4470" s="0" t="n">
        <v>4468</v>
      </c>
      <c r="B4470" s="0" t="n">
        <v>7</v>
      </c>
      <c r="C4470" s="0" t="n">
        <v>187</v>
      </c>
      <c r="D4470" s="0" t="n">
        <v>3</v>
      </c>
      <c r="E4470" s="0" t="n">
        <v>0</v>
      </c>
      <c r="F4470" s="0" t="n">
        <v>0</v>
      </c>
      <c r="G4470" s="0" t="n">
        <v>0.556991</v>
      </c>
      <c r="H4470" s="0" t="n">
        <v>143200</v>
      </c>
    </row>
    <row r="4471" customFormat="false" ht="15" hidden="false" customHeight="false" outlineLevel="0" collapsed="false">
      <c r="A4471" s="0" t="n">
        <v>4469</v>
      </c>
      <c r="B4471" s="0" t="n">
        <v>7</v>
      </c>
      <c r="C4471" s="0" t="n">
        <v>187</v>
      </c>
      <c r="D4471" s="0" t="n">
        <v>4</v>
      </c>
      <c r="E4471" s="0" t="n">
        <v>0</v>
      </c>
      <c r="F4471" s="0" t="n">
        <v>0</v>
      </c>
      <c r="G4471" s="0" t="n">
        <v>0.478868</v>
      </c>
      <c r="H4471" s="0" t="n">
        <v>143200</v>
      </c>
    </row>
    <row r="4472" customFormat="false" ht="15" hidden="false" customHeight="false" outlineLevel="0" collapsed="false">
      <c r="A4472" s="0" t="n">
        <v>4470</v>
      </c>
      <c r="B4472" s="0" t="n">
        <v>7</v>
      </c>
      <c r="C4472" s="0" t="n">
        <v>187</v>
      </c>
      <c r="D4472" s="0" t="n">
        <v>5</v>
      </c>
      <c r="E4472" s="0" t="n">
        <v>0</v>
      </c>
      <c r="F4472" s="0" t="n">
        <v>0</v>
      </c>
      <c r="G4472" s="0" t="n">
        <v>0.320271</v>
      </c>
      <c r="H4472" s="0" t="n">
        <v>143200</v>
      </c>
    </row>
    <row r="4473" customFormat="false" ht="15" hidden="false" customHeight="false" outlineLevel="0" collapsed="false">
      <c r="A4473" s="0" t="n">
        <v>4471</v>
      </c>
      <c r="B4473" s="0" t="n">
        <v>7</v>
      </c>
      <c r="C4473" s="0" t="n">
        <v>187</v>
      </c>
      <c r="D4473" s="0" t="n">
        <v>6</v>
      </c>
      <c r="E4473" s="0" t="n">
        <v>0</v>
      </c>
      <c r="F4473" s="0" t="n">
        <v>0.09019</v>
      </c>
      <c r="G4473" s="0" t="n">
        <v>0.231767</v>
      </c>
      <c r="H4473" s="0" t="n">
        <v>143200</v>
      </c>
    </row>
    <row r="4474" customFormat="false" ht="15" hidden="false" customHeight="false" outlineLevel="0" collapsed="false">
      <c r="A4474" s="0" t="n">
        <v>4472</v>
      </c>
      <c r="B4474" s="0" t="n">
        <v>7</v>
      </c>
      <c r="C4474" s="0" t="n">
        <v>187</v>
      </c>
      <c r="D4474" s="0" t="n">
        <v>7</v>
      </c>
      <c r="E4474" s="0" t="n">
        <v>1</v>
      </c>
      <c r="F4474" s="0" t="n">
        <v>0.290007</v>
      </c>
      <c r="G4474" s="0" t="n">
        <v>0.344863</v>
      </c>
      <c r="H4474" s="0" t="n">
        <v>143000</v>
      </c>
    </row>
    <row r="4475" customFormat="false" ht="15" hidden="false" customHeight="false" outlineLevel="0" collapsed="false">
      <c r="A4475" s="0" t="n">
        <v>4473</v>
      </c>
      <c r="B4475" s="0" t="n">
        <v>7</v>
      </c>
      <c r="C4475" s="0" t="n">
        <v>187</v>
      </c>
      <c r="D4475" s="0" t="n">
        <v>8</v>
      </c>
      <c r="E4475" s="0" t="n">
        <v>1</v>
      </c>
      <c r="F4475" s="0" t="n">
        <v>0.512339</v>
      </c>
      <c r="G4475" s="0" t="n">
        <v>0.308174</v>
      </c>
      <c r="H4475" s="0" t="n">
        <v>142800</v>
      </c>
    </row>
    <row r="4476" customFormat="false" ht="15" hidden="false" customHeight="false" outlineLevel="0" collapsed="false">
      <c r="A4476" s="0" t="n">
        <v>4474</v>
      </c>
      <c r="B4476" s="0" t="n">
        <v>7</v>
      </c>
      <c r="C4476" s="0" t="n">
        <v>187</v>
      </c>
      <c r="D4476" s="0" t="n">
        <v>9</v>
      </c>
      <c r="E4476" s="0" t="n">
        <v>0</v>
      </c>
      <c r="F4476" s="0" t="n">
        <v>0.721961</v>
      </c>
      <c r="G4476" s="0" t="n">
        <v>0.467125</v>
      </c>
      <c r="H4476" s="0" t="n">
        <v>142800</v>
      </c>
    </row>
    <row r="4477" customFormat="false" ht="15" hidden="false" customHeight="false" outlineLevel="0" collapsed="false">
      <c r="A4477" s="0" t="n">
        <v>4475</v>
      </c>
      <c r="B4477" s="0" t="n">
        <v>7</v>
      </c>
      <c r="C4477" s="0" t="n">
        <v>187</v>
      </c>
      <c r="D4477" s="0" t="n">
        <v>10</v>
      </c>
      <c r="E4477" s="0" t="n">
        <v>0</v>
      </c>
      <c r="F4477" s="0" t="n">
        <v>0.892041</v>
      </c>
      <c r="G4477" s="0" t="n">
        <v>0.423211</v>
      </c>
      <c r="H4477" s="0" t="n">
        <v>142800</v>
      </c>
    </row>
    <row r="4478" customFormat="false" ht="15" hidden="false" customHeight="false" outlineLevel="0" collapsed="false">
      <c r="A4478" s="0" t="n">
        <v>4476</v>
      </c>
      <c r="B4478" s="0" t="n">
        <v>7</v>
      </c>
      <c r="C4478" s="0" t="n">
        <v>187</v>
      </c>
      <c r="D4478" s="0" t="n">
        <v>11</v>
      </c>
      <c r="E4478" s="0" t="n">
        <v>0</v>
      </c>
      <c r="F4478" s="0" t="n">
        <v>1</v>
      </c>
      <c r="G4478" s="0" t="n">
        <v>0.294766</v>
      </c>
      <c r="H4478" s="0" t="n">
        <v>142800</v>
      </c>
    </row>
    <row r="4479" customFormat="false" ht="15" hidden="false" customHeight="false" outlineLevel="0" collapsed="false">
      <c r="A4479" s="0" t="n">
        <v>4477</v>
      </c>
      <c r="B4479" s="0" t="n">
        <v>7</v>
      </c>
      <c r="C4479" s="0" t="n">
        <v>187</v>
      </c>
      <c r="D4479" s="0" t="n">
        <v>12</v>
      </c>
      <c r="E4479" s="0" t="n">
        <v>0</v>
      </c>
      <c r="F4479" s="0" t="n">
        <v>1</v>
      </c>
      <c r="G4479" s="0" t="n">
        <v>0.409058</v>
      </c>
      <c r="H4479" s="0" t="n">
        <v>142800</v>
      </c>
    </row>
    <row r="4480" customFormat="false" ht="15" hidden="false" customHeight="false" outlineLevel="0" collapsed="false">
      <c r="A4480" s="0" t="n">
        <v>4478</v>
      </c>
      <c r="B4480" s="0" t="n">
        <v>7</v>
      </c>
      <c r="C4480" s="0" t="n">
        <v>187</v>
      </c>
      <c r="D4480" s="0" t="n">
        <v>13</v>
      </c>
      <c r="E4480" s="0" t="n">
        <v>0</v>
      </c>
      <c r="F4480" s="0" t="n">
        <v>1</v>
      </c>
      <c r="G4480" s="0" t="n">
        <v>0.350329</v>
      </c>
      <c r="H4480" s="0" t="n">
        <v>142800</v>
      </c>
    </row>
    <row r="4481" customFormat="false" ht="15" hidden="false" customHeight="false" outlineLevel="0" collapsed="false">
      <c r="A4481" s="0" t="n">
        <v>4479</v>
      </c>
      <c r="B4481" s="0" t="n">
        <v>7</v>
      </c>
      <c r="C4481" s="0" t="n">
        <v>187</v>
      </c>
      <c r="D4481" s="0" t="n">
        <v>14</v>
      </c>
      <c r="E4481" s="0" t="n">
        <v>0</v>
      </c>
      <c r="F4481" s="0" t="n">
        <v>0.892041</v>
      </c>
      <c r="G4481" s="0" t="n">
        <v>0.390244</v>
      </c>
      <c r="H4481" s="0" t="n">
        <v>142800</v>
      </c>
    </row>
    <row r="4482" customFormat="false" ht="15" hidden="false" customHeight="false" outlineLevel="0" collapsed="false">
      <c r="A4482" s="0" t="n">
        <v>4480</v>
      </c>
      <c r="B4482" s="0" t="n">
        <v>7</v>
      </c>
      <c r="C4482" s="0" t="n">
        <v>187</v>
      </c>
      <c r="D4482" s="0" t="n">
        <v>15</v>
      </c>
      <c r="E4482" s="0" t="n">
        <v>0</v>
      </c>
      <c r="F4482" s="0" t="n">
        <v>0.721961</v>
      </c>
      <c r="G4482" s="0" t="n">
        <v>0.325479</v>
      </c>
      <c r="H4482" s="0" t="n">
        <v>142800</v>
      </c>
    </row>
    <row r="4483" customFormat="false" ht="15" hidden="false" customHeight="false" outlineLevel="0" collapsed="false">
      <c r="A4483" s="0" t="n">
        <v>4481</v>
      </c>
      <c r="B4483" s="0" t="n">
        <v>7</v>
      </c>
      <c r="C4483" s="0" t="n">
        <v>187</v>
      </c>
      <c r="D4483" s="0" t="n">
        <v>16</v>
      </c>
      <c r="E4483" s="0" t="n">
        <v>0</v>
      </c>
      <c r="F4483" s="0" t="n">
        <v>0.512339</v>
      </c>
      <c r="G4483" s="0" t="n">
        <v>0.274808</v>
      </c>
      <c r="H4483" s="0" t="n">
        <v>142800</v>
      </c>
    </row>
    <row r="4484" customFormat="false" ht="15" hidden="false" customHeight="false" outlineLevel="0" collapsed="false">
      <c r="A4484" s="0" t="n">
        <v>4482</v>
      </c>
      <c r="B4484" s="0" t="n">
        <v>7</v>
      </c>
      <c r="C4484" s="0" t="n">
        <v>187</v>
      </c>
      <c r="D4484" s="0" t="n">
        <v>17</v>
      </c>
      <c r="E4484" s="0" t="n">
        <v>0</v>
      </c>
      <c r="F4484" s="0" t="n">
        <v>0.290007</v>
      </c>
      <c r="G4484" s="0" t="n">
        <v>0.24051</v>
      </c>
      <c r="H4484" s="0" t="n">
        <v>142800</v>
      </c>
    </row>
    <row r="4485" customFormat="false" ht="15" hidden="false" customHeight="false" outlineLevel="0" collapsed="false">
      <c r="A4485" s="0" t="n">
        <v>4483</v>
      </c>
      <c r="B4485" s="0" t="n">
        <v>7</v>
      </c>
      <c r="C4485" s="0" t="n">
        <v>187</v>
      </c>
      <c r="D4485" s="0" t="n">
        <v>18</v>
      </c>
      <c r="E4485" s="0" t="n">
        <v>0</v>
      </c>
      <c r="F4485" s="0" t="n">
        <v>0.09019</v>
      </c>
      <c r="G4485" s="0" t="n">
        <v>0.378768</v>
      </c>
      <c r="H4485" s="0" t="n">
        <v>142800</v>
      </c>
    </row>
    <row r="4486" customFormat="false" ht="15" hidden="false" customHeight="false" outlineLevel="0" collapsed="false">
      <c r="A4486" s="0" t="n">
        <v>4484</v>
      </c>
      <c r="B4486" s="0" t="n">
        <v>7</v>
      </c>
      <c r="C4486" s="0" t="n">
        <v>187</v>
      </c>
      <c r="D4486" s="0" t="n">
        <v>19</v>
      </c>
      <c r="E4486" s="0" t="n">
        <v>1</v>
      </c>
      <c r="F4486" s="0" t="n">
        <v>0</v>
      </c>
      <c r="G4486" s="0" t="n">
        <v>0.488415</v>
      </c>
      <c r="H4486" s="0" t="n">
        <v>142600</v>
      </c>
    </row>
    <row r="4487" customFormat="false" ht="15" hidden="false" customHeight="false" outlineLevel="0" collapsed="false">
      <c r="A4487" s="0" t="n">
        <v>4485</v>
      </c>
      <c r="B4487" s="0" t="n">
        <v>7</v>
      </c>
      <c r="C4487" s="0" t="n">
        <v>187</v>
      </c>
      <c r="D4487" s="0" t="n">
        <v>20</v>
      </c>
      <c r="E4487" s="0" t="n">
        <v>1</v>
      </c>
      <c r="F4487" s="0" t="n">
        <v>0</v>
      </c>
      <c r="G4487" s="0" t="n">
        <v>0.310312</v>
      </c>
      <c r="H4487" s="0" t="n">
        <v>142400</v>
      </c>
    </row>
    <row r="4488" customFormat="false" ht="15" hidden="false" customHeight="false" outlineLevel="0" collapsed="false">
      <c r="A4488" s="0" t="n">
        <v>4486</v>
      </c>
      <c r="B4488" s="0" t="n">
        <v>7</v>
      </c>
      <c r="C4488" s="0" t="n">
        <v>187</v>
      </c>
      <c r="D4488" s="0" t="n">
        <v>21</v>
      </c>
      <c r="E4488" s="0" t="n">
        <v>0</v>
      </c>
      <c r="F4488" s="0" t="n">
        <v>0</v>
      </c>
      <c r="G4488" s="0" t="n">
        <v>0.470963</v>
      </c>
      <c r="H4488" s="0" t="n">
        <v>142400</v>
      </c>
    </row>
    <row r="4489" customFormat="false" ht="15" hidden="false" customHeight="false" outlineLevel="0" collapsed="false">
      <c r="A4489" s="0" t="n">
        <v>4487</v>
      </c>
      <c r="B4489" s="0" t="n">
        <v>7</v>
      </c>
      <c r="C4489" s="0" t="n">
        <v>187</v>
      </c>
      <c r="D4489" s="0" t="n">
        <v>22</v>
      </c>
      <c r="E4489" s="0" t="n">
        <v>0</v>
      </c>
      <c r="F4489" s="0" t="n">
        <v>0</v>
      </c>
      <c r="G4489" s="0" t="n">
        <v>0.40126</v>
      </c>
      <c r="H4489" s="0" t="n">
        <v>142400</v>
      </c>
    </row>
    <row r="4490" customFormat="false" ht="15" hidden="false" customHeight="false" outlineLevel="0" collapsed="false">
      <c r="A4490" s="0" t="n">
        <v>4488</v>
      </c>
      <c r="B4490" s="0" t="n">
        <v>7</v>
      </c>
      <c r="C4490" s="0" t="n">
        <v>187</v>
      </c>
      <c r="D4490" s="0" t="n">
        <v>23</v>
      </c>
      <c r="E4490" s="0" t="n">
        <v>0</v>
      </c>
      <c r="F4490" s="0" t="n">
        <v>0</v>
      </c>
      <c r="G4490" s="0" t="n">
        <v>0.405395</v>
      </c>
      <c r="H4490" s="0" t="n">
        <v>142400</v>
      </c>
    </row>
    <row r="4491" customFormat="false" ht="15" hidden="false" customHeight="false" outlineLevel="0" collapsed="false">
      <c r="A4491" s="0" t="n">
        <v>4489</v>
      </c>
      <c r="B4491" s="0" t="n">
        <v>7</v>
      </c>
      <c r="C4491" s="0" t="n">
        <v>188</v>
      </c>
      <c r="D4491" s="0" t="n">
        <v>0</v>
      </c>
      <c r="E4491" s="0" t="n">
        <v>0</v>
      </c>
      <c r="F4491" s="0" t="n">
        <v>0</v>
      </c>
      <c r="G4491" s="0" t="n">
        <v>0.443661</v>
      </c>
      <c r="H4491" s="0" t="n">
        <v>142400</v>
      </c>
    </row>
    <row r="4492" customFormat="false" ht="15" hidden="false" customHeight="false" outlineLevel="0" collapsed="false">
      <c r="A4492" s="0" t="n">
        <v>4490</v>
      </c>
      <c r="B4492" s="0" t="n">
        <v>7</v>
      </c>
      <c r="C4492" s="0" t="n">
        <v>188</v>
      </c>
      <c r="D4492" s="0" t="n">
        <v>1</v>
      </c>
      <c r="E4492" s="0" t="n">
        <v>0</v>
      </c>
      <c r="F4492" s="0" t="n">
        <v>0</v>
      </c>
      <c r="G4492" s="0" t="n">
        <v>0.462975</v>
      </c>
      <c r="H4492" s="0" t="n">
        <v>142400</v>
      </c>
    </row>
    <row r="4493" customFormat="false" ht="15" hidden="false" customHeight="false" outlineLevel="0" collapsed="false">
      <c r="A4493" s="0" t="n">
        <v>4491</v>
      </c>
      <c r="B4493" s="0" t="n">
        <v>7</v>
      </c>
      <c r="C4493" s="0" t="n">
        <v>188</v>
      </c>
      <c r="D4493" s="0" t="n">
        <v>2</v>
      </c>
      <c r="E4493" s="0" t="n">
        <v>0</v>
      </c>
      <c r="F4493" s="0" t="n">
        <v>0</v>
      </c>
      <c r="G4493" s="0" t="n">
        <v>0.598785</v>
      </c>
      <c r="H4493" s="0" t="n">
        <v>142400</v>
      </c>
    </row>
    <row r="4494" customFormat="false" ht="15" hidden="false" customHeight="false" outlineLevel="0" collapsed="false">
      <c r="A4494" s="0" t="n">
        <v>4492</v>
      </c>
      <c r="B4494" s="0" t="n">
        <v>7</v>
      </c>
      <c r="C4494" s="0" t="n">
        <v>188</v>
      </c>
      <c r="D4494" s="0" t="n">
        <v>3</v>
      </c>
      <c r="E4494" s="0" t="n">
        <v>0</v>
      </c>
      <c r="F4494" s="0" t="n">
        <v>0</v>
      </c>
      <c r="G4494" s="0" t="n">
        <v>0.458129</v>
      </c>
      <c r="H4494" s="0" t="n">
        <v>142400</v>
      </c>
    </row>
    <row r="4495" customFormat="false" ht="15" hidden="false" customHeight="false" outlineLevel="0" collapsed="false">
      <c r="A4495" s="0" t="n">
        <v>4493</v>
      </c>
      <c r="B4495" s="0" t="n">
        <v>7</v>
      </c>
      <c r="C4495" s="0" t="n">
        <v>188</v>
      </c>
      <c r="D4495" s="0" t="n">
        <v>4</v>
      </c>
      <c r="E4495" s="0" t="n">
        <v>0</v>
      </c>
      <c r="F4495" s="0" t="n">
        <v>0</v>
      </c>
      <c r="G4495" s="0" t="n">
        <v>0.345938</v>
      </c>
      <c r="H4495" s="0" t="n">
        <v>142400</v>
      </c>
    </row>
    <row r="4496" customFormat="false" ht="15" hidden="false" customHeight="false" outlineLevel="0" collapsed="false">
      <c r="A4496" s="0" t="n">
        <v>4494</v>
      </c>
      <c r="B4496" s="0" t="n">
        <v>7</v>
      </c>
      <c r="C4496" s="0" t="n">
        <v>188</v>
      </c>
      <c r="D4496" s="0" t="n">
        <v>5</v>
      </c>
      <c r="E4496" s="0" t="n">
        <v>0</v>
      </c>
      <c r="F4496" s="0" t="n">
        <v>0</v>
      </c>
      <c r="G4496" s="0" t="n">
        <v>0.354301</v>
      </c>
      <c r="H4496" s="0" t="n">
        <v>142400</v>
      </c>
    </row>
    <row r="4497" customFormat="false" ht="15" hidden="false" customHeight="false" outlineLevel="0" collapsed="false">
      <c r="A4497" s="0" t="n">
        <v>4495</v>
      </c>
      <c r="B4497" s="0" t="n">
        <v>7</v>
      </c>
      <c r="C4497" s="0" t="n">
        <v>188</v>
      </c>
      <c r="D4497" s="0" t="n">
        <v>6</v>
      </c>
      <c r="E4497" s="0" t="n">
        <v>0</v>
      </c>
      <c r="F4497" s="0" t="n">
        <v>0.078194</v>
      </c>
      <c r="G4497" s="0" t="n">
        <v>0.332517</v>
      </c>
      <c r="H4497" s="0" t="n">
        <v>142400</v>
      </c>
    </row>
    <row r="4498" customFormat="false" ht="15" hidden="false" customHeight="false" outlineLevel="0" collapsed="false">
      <c r="A4498" s="0" t="n">
        <v>4496</v>
      </c>
      <c r="B4498" s="0" t="n">
        <v>7</v>
      </c>
      <c r="C4498" s="0" t="n">
        <v>188</v>
      </c>
      <c r="D4498" s="0" t="n">
        <v>7</v>
      </c>
      <c r="E4498" s="0" t="n">
        <v>1</v>
      </c>
      <c r="F4498" s="0" t="n">
        <v>0.251434</v>
      </c>
      <c r="G4498" s="0" t="n">
        <v>0.341939</v>
      </c>
      <c r="H4498" s="0" t="n">
        <v>142200</v>
      </c>
    </row>
    <row r="4499" customFormat="false" ht="15" hidden="false" customHeight="false" outlineLevel="0" collapsed="false">
      <c r="A4499" s="0" t="n">
        <v>4497</v>
      </c>
      <c r="B4499" s="0" t="n">
        <v>7</v>
      </c>
      <c r="C4499" s="0" t="n">
        <v>188</v>
      </c>
      <c r="D4499" s="0" t="n">
        <v>8</v>
      </c>
      <c r="E4499" s="0" t="n">
        <v>1</v>
      </c>
      <c r="F4499" s="0" t="n">
        <v>0.444194</v>
      </c>
      <c r="G4499" s="0" t="n">
        <v>0.453879</v>
      </c>
      <c r="H4499" s="0" t="n">
        <v>142000</v>
      </c>
    </row>
    <row r="4500" customFormat="false" ht="15" hidden="false" customHeight="false" outlineLevel="0" collapsed="false">
      <c r="A4500" s="0" t="n">
        <v>4498</v>
      </c>
      <c r="B4500" s="0" t="n">
        <v>7</v>
      </c>
      <c r="C4500" s="0" t="n">
        <v>188</v>
      </c>
      <c r="D4500" s="0" t="n">
        <v>9</v>
      </c>
      <c r="E4500" s="0" t="n">
        <v>0</v>
      </c>
      <c r="F4500" s="0" t="n">
        <v>0.625934</v>
      </c>
      <c r="G4500" s="0" t="n">
        <v>0.427043</v>
      </c>
      <c r="H4500" s="0" t="n">
        <v>142000</v>
      </c>
    </row>
    <row r="4501" customFormat="false" ht="15" hidden="false" customHeight="false" outlineLevel="0" collapsed="false">
      <c r="A4501" s="0" t="n">
        <v>4499</v>
      </c>
      <c r="B4501" s="0" t="n">
        <v>7</v>
      </c>
      <c r="C4501" s="0" t="n">
        <v>188</v>
      </c>
      <c r="D4501" s="0" t="n">
        <v>10</v>
      </c>
      <c r="E4501" s="0" t="n">
        <v>0</v>
      </c>
      <c r="F4501" s="0" t="n">
        <v>0.773392</v>
      </c>
      <c r="G4501" s="0" t="n">
        <v>0.364047</v>
      </c>
      <c r="H4501" s="0" t="n">
        <v>142000</v>
      </c>
    </row>
    <row r="4502" customFormat="false" ht="15" hidden="false" customHeight="false" outlineLevel="0" collapsed="false">
      <c r="A4502" s="0" t="n">
        <v>4500</v>
      </c>
      <c r="B4502" s="0" t="n">
        <v>7</v>
      </c>
      <c r="C4502" s="0" t="n">
        <v>188</v>
      </c>
      <c r="D4502" s="0" t="n">
        <v>11</v>
      </c>
      <c r="E4502" s="0" t="n">
        <v>0</v>
      </c>
      <c r="F4502" s="0" t="n">
        <v>0.86916</v>
      </c>
      <c r="G4502" s="0" t="n">
        <v>0.517402</v>
      </c>
      <c r="H4502" s="0" t="n">
        <v>142000</v>
      </c>
    </row>
    <row r="4503" customFormat="false" ht="15" hidden="false" customHeight="false" outlineLevel="0" collapsed="false">
      <c r="A4503" s="0" t="n">
        <v>4501</v>
      </c>
      <c r="B4503" s="0" t="n">
        <v>7</v>
      </c>
      <c r="C4503" s="0" t="n">
        <v>188</v>
      </c>
      <c r="D4503" s="0" t="n">
        <v>12</v>
      </c>
      <c r="E4503" s="0" t="n">
        <v>0</v>
      </c>
      <c r="F4503" s="0" t="n">
        <v>0.902324</v>
      </c>
      <c r="G4503" s="0" t="n">
        <v>0.779399</v>
      </c>
      <c r="H4503" s="0" t="n">
        <v>142000</v>
      </c>
    </row>
    <row r="4504" customFormat="false" ht="15" hidden="false" customHeight="false" outlineLevel="0" collapsed="false">
      <c r="A4504" s="0" t="n">
        <v>4502</v>
      </c>
      <c r="B4504" s="0" t="n">
        <v>7</v>
      </c>
      <c r="C4504" s="0" t="n">
        <v>188</v>
      </c>
      <c r="D4504" s="0" t="n">
        <v>13</v>
      </c>
      <c r="E4504" s="0" t="n">
        <v>0</v>
      </c>
      <c r="F4504" s="0" t="n">
        <v>0.86916</v>
      </c>
      <c r="G4504" s="0" t="n">
        <v>0.972356</v>
      </c>
      <c r="H4504" s="0" t="n">
        <v>142000</v>
      </c>
    </row>
    <row r="4505" customFormat="false" ht="15" hidden="false" customHeight="false" outlineLevel="0" collapsed="false">
      <c r="A4505" s="0" t="n">
        <v>4503</v>
      </c>
      <c r="B4505" s="0" t="n">
        <v>7</v>
      </c>
      <c r="C4505" s="0" t="n">
        <v>188</v>
      </c>
      <c r="D4505" s="0" t="n">
        <v>14</v>
      </c>
      <c r="E4505" s="0" t="n">
        <v>0</v>
      </c>
      <c r="F4505" s="0" t="n">
        <v>0.773392</v>
      </c>
      <c r="G4505" s="0" t="n">
        <v>1</v>
      </c>
      <c r="H4505" s="0" t="n">
        <v>142000</v>
      </c>
    </row>
    <row r="4506" customFormat="false" ht="15" hidden="false" customHeight="false" outlineLevel="0" collapsed="false">
      <c r="A4506" s="0" t="n">
        <v>4504</v>
      </c>
      <c r="B4506" s="0" t="n">
        <v>7</v>
      </c>
      <c r="C4506" s="0" t="n">
        <v>188</v>
      </c>
      <c r="D4506" s="0" t="n">
        <v>15</v>
      </c>
      <c r="E4506" s="0" t="n">
        <v>0</v>
      </c>
      <c r="F4506" s="0" t="n">
        <v>0.625934</v>
      </c>
      <c r="G4506" s="0" t="n">
        <v>0.986416</v>
      </c>
      <c r="H4506" s="0" t="n">
        <v>142000</v>
      </c>
    </row>
    <row r="4507" customFormat="false" ht="15" hidden="false" customHeight="false" outlineLevel="0" collapsed="false">
      <c r="A4507" s="0" t="n">
        <v>4505</v>
      </c>
      <c r="B4507" s="0" t="n">
        <v>7</v>
      </c>
      <c r="C4507" s="0" t="n">
        <v>188</v>
      </c>
      <c r="D4507" s="0" t="n">
        <v>16</v>
      </c>
      <c r="E4507" s="0" t="n">
        <v>0</v>
      </c>
      <c r="F4507" s="0" t="n">
        <v>0.444194</v>
      </c>
      <c r="G4507" s="0" t="n">
        <v>0.747079</v>
      </c>
      <c r="H4507" s="0" t="n">
        <v>142000</v>
      </c>
    </row>
    <row r="4508" customFormat="false" ht="15" hidden="false" customHeight="false" outlineLevel="0" collapsed="false">
      <c r="A4508" s="0" t="n">
        <v>4506</v>
      </c>
      <c r="B4508" s="0" t="n">
        <v>7</v>
      </c>
      <c r="C4508" s="0" t="n">
        <v>188</v>
      </c>
      <c r="D4508" s="0" t="n">
        <v>17</v>
      </c>
      <c r="E4508" s="0" t="n">
        <v>0</v>
      </c>
      <c r="F4508" s="0" t="n">
        <v>0.251434</v>
      </c>
      <c r="G4508" s="0" t="n">
        <v>0.921503</v>
      </c>
      <c r="H4508" s="0" t="n">
        <v>142000</v>
      </c>
    </row>
    <row r="4509" customFormat="false" ht="15" hidden="false" customHeight="false" outlineLevel="0" collapsed="false">
      <c r="A4509" s="0" t="n">
        <v>4507</v>
      </c>
      <c r="B4509" s="0" t="n">
        <v>7</v>
      </c>
      <c r="C4509" s="0" t="n">
        <v>188</v>
      </c>
      <c r="D4509" s="0" t="n">
        <v>18</v>
      </c>
      <c r="E4509" s="0" t="n">
        <v>0</v>
      </c>
      <c r="F4509" s="0" t="n">
        <v>0.078194</v>
      </c>
      <c r="G4509" s="0" t="n">
        <v>1</v>
      </c>
      <c r="H4509" s="0" t="n">
        <v>142000</v>
      </c>
    </row>
    <row r="4510" customFormat="false" ht="15" hidden="false" customHeight="false" outlineLevel="0" collapsed="false">
      <c r="A4510" s="0" t="n">
        <v>4508</v>
      </c>
      <c r="B4510" s="0" t="n">
        <v>7</v>
      </c>
      <c r="C4510" s="0" t="n">
        <v>188</v>
      </c>
      <c r="D4510" s="0" t="n">
        <v>19</v>
      </c>
      <c r="E4510" s="0" t="n">
        <v>1</v>
      </c>
      <c r="F4510" s="0" t="n">
        <v>0</v>
      </c>
      <c r="G4510" s="0" t="n">
        <v>1</v>
      </c>
      <c r="H4510" s="0" t="n">
        <v>141800</v>
      </c>
    </row>
    <row r="4511" customFormat="false" ht="15" hidden="false" customHeight="false" outlineLevel="0" collapsed="false">
      <c r="A4511" s="0" t="n">
        <v>4509</v>
      </c>
      <c r="B4511" s="0" t="n">
        <v>7</v>
      </c>
      <c r="C4511" s="0" t="n">
        <v>188</v>
      </c>
      <c r="D4511" s="0" t="n">
        <v>20</v>
      </c>
      <c r="E4511" s="0" t="n">
        <v>1</v>
      </c>
      <c r="F4511" s="0" t="n">
        <v>0</v>
      </c>
      <c r="G4511" s="0" t="n">
        <v>1</v>
      </c>
      <c r="H4511" s="0" t="n">
        <v>141600</v>
      </c>
    </row>
    <row r="4512" customFormat="false" ht="15" hidden="false" customHeight="false" outlineLevel="0" collapsed="false">
      <c r="A4512" s="0" t="n">
        <v>4510</v>
      </c>
      <c r="B4512" s="0" t="n">
        <v>7</v>
      </c>
      <c r="C4512" s="0" t="n">
        <v>188</v>
      </c>
      <c r="D4512" s="0" t="n">
        <v>21</v>
      </c>
      <c r="E4512" s="0" t="n">
        <v>0</v>
      </c>
      <c r="F4512" s="0" t="n">
        <v>0</v>
      </c>
      <c r="G4512" s="0" t="n">
        <v>1</v>
      </c>
      <c r="H4512" s="0" t="n">
        <v>141600</v>
      </c>
    </row>
    <row r="4513" customFormat="false" ht="15" hidden="false" customHeight="false" outlineLevel="0" collapsed="false">
      <c r="A4513" s="0" t="n">
        <v>4511</v>
      </c>
      <c r="B4513" s="0" t="n">
        <v>7</v>
      </c>
      <c r="C4513" s="0" t="n">
        <v>188</v>
      </c>
      <c r="D4513" s="0" t="n">
        <v>22</v>
      </c>
      <c r="E4513" s="0" t="n">
        <v>0</v>
      </c>
      <c r="F4513" s="0" t="n">
        <v>0</v>
      </c>
      <c r="G4513" s="0" t="n">
        <v>1</v>
      </c>
      <c r="H4513" s="0" t="n">
        <v>141600</v>
      </c>
    </row>
    <row r="4514" customFormat="false" ht="15" hidden="false" customHeight="false" outlineLevel="0" collapsed="false">
      <c r="A4514" s="0" t="n">
        <v>4512</v>
      </c>
      <c r="B4514" s="0" t="n">
        <v>7</v>
      </c>
      <c r="C4514" s="0" t="n">
        <v>188</v>
      </c>
      <c r="D4514" s="0" t="n">
        <v>23</v>
      </c>
      <c r="E4514" s="0" t="n">
        <v>0</v>
      </c>
      <c r="F4514" s="0" t="n">
        <v>0</v>
      </c>
      <c r="G4514" s="0" t="n">
        <v>1</v>
      </c>
      <c r="H4514" s="0" t="n">
        <v>141600</v>
      </c>
    </row>
    <row r="4515" customFormat="false" ht="15" hidden="false" customHeight="false" outlineLevel="0" collapsed="false">
      <c r="A4515" s="0" t="n">
        <v>4513</v>
      </c>
      <c r="B4515" s="0" t="n">
        <v>7</v>
      </c>
      <c r="C4515" s="0" t="n">
        <v>189</v>
      </c>
      <c r="D4515" s="0" t="n">
        <v>0</v>
      </c>
      <c r="E4515" s="0" t="n">
        <v>0</v>
      </c>
      <c r="F4515" s="0" t="n">
        <v>0</v>
      </c>
      <c r="G4515" s="0" t="n">
        <v>1</v>
      </c>
      <c r="H4515" s="0" t="n">
        <v>141600</v>
      </c>
    </row>
    <row r="4516" customFormat="false" ht="15" hidden="false" customHeight="false" outlineLevel="0" collapsed="false">
      <c r="A4516" s="0" t="n">
        <v>4514</v>
      </c>
      <c r="B4516" s="0" t="n">
        <v>7</v>
      </c>
      <c r="C4516" s="0" t="n">
        <v>189</v>
      </c>
      <c r="D4516" s="0" t="n">
        <v>1</v>
      </c>
      <c r="E4516" s="0" t="n">
        <v>0</v>
      </c>
      <c r="F4516" s="0" t="n">
        <v>0</v>
      </c>
      <c r="G4516" s="0" t="n">
        <v>0.925036</v>
      </c>
      <c r="H4516" s="0" t="n">
        <v>141600</v>
      </c>
    </row>
    <row r="4517" customFormat="false" ht="15" hidden="false" customHeight="false" outlineLevel="0" collapsed="false">
      <c r="A4517" s="0" t="n">
        <v>4515</v>
      </c>
      <c r="B4517" s="0" t="n">
        <v>7</v>
      </c>
      <c r="C4517" s="0" t="n">
        <v>189</v>
      </c>
      <c r="D4517" s="0" t="n">
        <v>2</v>
      </c>
      <c r="E4517" s="0" t="n">
        <v>0</v>
      </c>
      <c r="F4517" s="0" t="n">
        <v>0</v>
      </c>
      <c r="G4517" s="0" t="n">
        <v>0.696211</v>
      </c>
      <c r="H4517" s="0" t="n">
        <v>141600</v>
      </c>
    </row>
    <row r="4518" customFormat="false" ht="15" hidden="false" customHeight="false" outlineLevel="0" collapsed="false">
      <c r="A4518" s="0" t="n">
        <v>4516</v>
      </c>
      <c r="B4518" s="0" t="n">
        <v>7</v>
      </c>
      <c r="C4518" s="0" t="n">
        <v>189</v>
      </c>
      <c r="D4518" s="0" t="n">
        <v>3</v>
      </c>
      <c r="E4518" s="0" t="n">
        <v>0</v>
      </c>
      <c r="F4518" s="0" t="n">
        <v>0</v>
      </c>
      <c r="G4518" s="0" t="n">
        <v>0.706584</v>
      </c>
      <c r="H4518" s="0" t="n">
        <v>141600</v>
      </c>
    </row>
    <row r="4519" customFormat="false" ht="15" hidden="false" customHeight="false" outlineLevel="0" collapsed="false">
      <c r="A4519" s="0" t="n">
        <v>4517</v>
      </c>
      <c r="B4519" s="0" t="n">
        <v>7</v>
      </c>
      <c r="C4519" s="0" t="n">
        <v>189</v>
      </c>
      <c r="D4519" s="0" t="n">
        <v>4</v>
      </c>
      <c r="E4519" s="0" t="n">
        <v>0</v>
      </c>
      <c r="F4519" s="0" t="n">
        <v>0</v>
      </c>
      <c r="G4519" s="0" t="n">
        <v>0.625009</v>
      </c>
      <c r="H4519" s="0" t="n">
        <v>141600</v>
      </c>
    </row>
    <row r="4520" customFormat="false" ht="15" hidden="false" customHeight="false" outlineLevel="0" collapsed="false">
      <c r="A4520" s="0" t="n">
        <v>4518</v>
      </c>
      <c r="B4520" s="0" t="n">
        <v>7</v>
      </c>
      <c r="C4520" s="0" t="n">
        <v>189</v>
      </c>
      <c r="D4520" s="0" t="n">
        <v>5</v>
      </c>
      <c r="E4520" s="0" t="n">
        <v>0</v>
      </c>
      <c r="F4520" s="0" t="n">
        <v>0</v>
      </c>
      <c r="G4520" s="0" t="n">
        <v>0.752044</v>
      </c>
      <c r="H4520" s="0" t="n">
        <v>141600</v>
      </c>
    </row>
    <row r="4521" customFormat="false" ht="15" hidden="false" customHeight="false" outlineLevel="0" collapsed="false">
      <c r="A4521" s="0" t="n">
        <v>4519</v>
      </c>
      <c r="B4521" s="0" t="n">
        <v>7</v>
      </c>
      <c r="C4521" s="0" t="n">
        <v>189</v>
      </c>
      <c r="D4521" s="0" t="n">
        <v>6</v>
      </c>
      <c r="E4521" s="0" t="n">
        <v>0</v>
      </c>
      <c r="F4521" s="0" t="n">
        <v>0.079391</v>
      </c>
      <c r="G4521" s="0" t="n">
        <v>0.853835</v>
      </c>
      <c r="H4521" s="0" t="n">
        <v>141600</v>
      </c>
    </row>
    <row r="4522" customFormat="false" ht="15" hidden="false" customHeight="false" outlineLevel="0" collapsed="false">
      <c r="A4522" s="0" t="n">
        <v>4520</v>
      </c>
      <c r="B4522" s="0" t="n">
        <v>7</v>
      </c>
      <c r="C4522" s="0" t="n">
        <v>189</v>
      </c>
      <c r="D4522" s="0" t="n">
        <v>7</v>
      </c>
      <c r="E4522" s="0" t="n">
        <v>1</v>
      </c>
      <c r="F4522" s="0" t="n">
        <v>0.255285</v>
      </c>
      <c r="G4522" s="0" t="n">
        <v>0.612444</v>
      </c>
      <c r="H4522" s="0" t="n">
        <v>141400</v>
      </c>
    </row>
    <row r="4523" customFormat="false" ht="15" hidden="false" customHeight="false" outlineLevel="0" collapsed="false">
      <c r="A4523" s="0" t="n">
        <v>4521</v>
      </c>
      <c r="B4523" s="0" t="n">
        <v>7</v>
      </c>
      <c r="C4523" s="0" t="n">
        <v>189</v>
      </c>
      <c r="D4523" s="0" t="n">
        <v>8</v>
      </c>
      <c r="E4523" s="0" t="n">
        <v>1</v>
      </c>
      <c r="F4523" s="0" t="n">
        <v>0.450998</v>
      </c>
      <c r="G4523" s="0" t="n">
        <v>0.687269</v>
      </c>
      <c r="H4523" s="0" t="n">
        <v>141200</v>
      </c>
    </row>
    <row r="4524" customFormat="false" ht="15" hidden="false" customHeight="false" outlineLevel="0" collapsed="false">
      <c r="A4524" s="0" t="n">
        <v>4522</v>
      </c>
      <c r="B4524" s="0" t="n">
        <v>7</v>
      </c>
      <c r="C4524" s="0" t="n">
        <v>189</v>
      </c>
      <c r="D4524" s="0" t="n">
        <v>9</v>
      </c>
      <c r="E4524" s="0" t="n">
        <v>0</v>
      </c>
      <c r="F4524" s="0" t="n">
        <v>0.635522</v>
      </c>
      <c r="G4524" s="0" t="n">
        <v>0.63116</v>
      </c>
      <c r="H4524" s="0" t="n">
        <v>141200</v>
      </c>
    </row>
    <row r="4525" customFormat="false" ht="15" hidden="false" customHeight="false" outlineLevel="0" collapsed="false">
      <c r="A4525" s="0" t="n">
        <v>4523</v>
      </c>
      <c r="B4525" s="0" t="n">
        <v>7</v>
      </c>
      <c r="C4525" s="0" t="n">
        <v>189</v>
      </c>
      <c r="D4525" s="0" t="n">
        <v>10</v>
      </c>
      <c r="E4525" s="0" t="n">
        <v>0</v>
      </c>
      <c r="F4525" s="0" t="n">
        <v>0.785239</v>
      </c>
      <c r="G4525" s="0" t="n">
        <v>0.705041</v>
      </c>
      <c r="H4525" s="0" t="n">
        <v>141200</v>
      </c>
    </row>
    <row r="4526" customFormat="false" ht="15" hidden="false" customHeight="false" outlineLevel="0" collapsed="false">
      <c r="A4526" s="0" t="n">
        <v>4524</v>
      </c>
      <c r="B4526" s="0" t="n">
        <v>7</v>
      </c>
      <c r="C4526" s="0" t="n">
        <v>189</v>
      </c>
      <c r="D4526" s="0" t="n">
        <v>11</v>
      </c>
      <c r="E4526" s="0" t="n">
        <v>0</v>
      </c>
      <c r="F4526" s="0" t="n">
        <v>0.882473</v>
      </c>
      <c r="G4526" s="0" t="n">
        <v>0.50214</v>
      </c>
      <c r="H4526" s="0" t="n">
        <v>141200</v>
      </c>
    </row>
    <row r="4527" customFormat="false" ht="15" hidden="false" customHeight="false" outlineLevel="0" collapsed="false">
      <c r="A4527" s="0" t="n">
        <v>4525</v>
      </c>
      <c r="B4527" s="0" t="n">
        <v>7</v>
      </c>
      <c r="C4527" s="0" t="n">
        <v>189</v>
      </c>
      <c r="D4527" s="0" t="n">
        <v>12</v>
      </c>
      <c r="E4527" s="0" t="n">
        <v>0</v>
      </c>
      <c r="F4527" s="0" t="n">
        <v>0.916145</v>
      </c>
      <c r="G4527" s="0" t="n">
        <v>0.585204</v>
      </c>
      <c r="H4527" s="0" t="n">
        <v>141200</v>
      </c>
    </row>
    <row r="4528" customFormat="false" ht="15" hidden="false" customHeight="false" outlineLevel="0" collapsed="false">
      <c r="A4528" s="0" t="n">
        <v>4526</v>
      </c>
      <c r="B4528" s="0" t="n">
        <v>7</v>
      </c>
      <c r="C4528" s="0" t="n">
        <v>189</v>
      </c>
      <c r="D4528" s="0" t="n">
        <v>13</v>
      </c>
      <c r="E4528" s="0" t="n">
        <v>0</v>
      </c>
      <c r="F4528" s="0" t="n">
        <v>0.882473</v>
      </c>
      <c r="G4528" s="0" t="n">
        <v>0.715389</v>
      </c>
      <c r="H4528" s="0" t="n">
        <v>141200</v>
      </c>
    </row>
    <row r="4529" customFormat="false" ht="15" hidden="false" customHeight="false" outlineLevel="0" collapsed="false">
      <c r="A4529" s="0" t="n">
        <v>4527</v>
      </c>
      <c r="B4529" s="0" t="n">
        <v>7</v>
      </c>
      <c r="C4529" s="0" t="n">
        <v>189</v>
      </c>
      <c r="D4529" s="0" t="n">
        <v>14</v>
      </c>
      <c r="E4529" s="0" t="n">
        <v>0</v>
      </c>
      <c r="F4529" s="0" t="n">
        <v>0.785239</v>
      </c>
      <c r="G4529" s="0" t="n">
        <v>0.610428</v>
      </c>
      <c r="H4529" s="0" t="n">
        <v>141200</v>
      </c>
    </row>
    <row r="4530" customFormat="false" ht="15" hidden="false" customHeight="false" outlineLevel="0" collapsed="false">
      <c r="A4530" s="0" t="n">
        <v>4528</v>
      </c>
      <c r="B4530" s="0" t="n">
        <v>7</v>
      </c>
      <c r="C4530" s="0" t="n">
        <v>189</v>
      </c>
      <c r="D4530" s="0" t="n">
        <v>15</v>
      </c>
      <c r="E4530" s="0" t="n">
        <v>0</v>
      </c>
      <c r="F4530" s="0" t="n">
        <v>0.635522</v>
      </c>
      <c r="G4530" s="0" t="n">
        <v>0.924121</v>
      </c>
      <c r="H4530" s="0" t="n">
        <v>141200</v>
      </c>
    </row>
    <row r="4531" customFormat="false" ht="15" hidden="false" customHeight="false" outlineLevel="0" collapsed="false">
      <c r="A4531" s="0" t="n">
        <v>4529</v>
      </c>
      <c r="B4531" s="0" t="n">
        <v>7</v>
      </c>
      <c r="C4531" s="0" t="n">
        <v>189</v>
      </c>
      <c r="D4531" s="0" t="n">
        <v>16</v>
      </c>
      <c r="E4531" s="0" t="n">
        <v>0</v>
      </c>
      <c r="F4531" s="0" t="n">
        <v>0.450998</v>
      </c>
      <c r="G4531" s="0" t="n">
        <v>0.997796</v>
      </c>
      <c r="H4531" s="0" t="n">
        <v>141200</v>
      </c>
    </row>
    <row r="4532" customFormat="false" ht="15" hidden="false" customHeight="false" outlineLevel="0" collapsed="false">
      <c r="A4532" s="0" t="n">
        <v>4530</v>
      </c>
      <c r="B4532" s="0" t="n">
        <v>7</v>
      </c>
      <c r="C4532" s="0" t="n">
        <v>189</v>
      </c>
      <c r="D4532" s="0" t="n">
        <v>17</v>
      </c>
      <c r="E4532" s="0" t="n">
        <v>0</v>
      </c>
      <c r="F4532" s="0" t="n">
        <v>0.255285</v>
      </c>
      <c r="G4532" s="0" t="n">
        <v>0.555353</v>
      </c>
      <c r="H4532" s="0" t="n">
        <v>141200</v>
      </c>
    </row>
    <row r="4533" customFormat="false" ht="15" hidden="false" customHeight="false" outlineLevel="0" collapsed="false">
      <c r="A4533" s="0" t="n">
        <v>4531</v>
      </c>
      <c r="B4533" s="0" t="n">
        <v>7</v>
      </c>
      <c r="C4533" s="0" t="n">
        <v>189</v>
      </c>
      <c r="D4533" s="0" t="n">
        <v>18</v>
      </c>
      <c r="E4533" s="0" t="n">
        <v>0</v>
      </c>
      <c r="F4533" s="0" t="n">
        <v>0.079391</v>
      </c>
      <c r="G4533" s="0" t="n">
        <v>0.405422</v>
      </c>
      <c r="H4533" s="0" t="n">
        <v>141200</v>
      </c>
    </row>
    <row r="4534" customFormat="false" ht="15" hidden="false" customHeight="false" outlineLevel="0" collapsed="false">
      <c r="A4534" s="0" t="n">
        <v>4532</v>
      </c>
      <c r="B4534" s="0" t="n">
        <v>7</v>
      </c>
      <c r="C4534" s="0" t="n">
        <v>189</v>
      </c>
      <c r="D4534" s="0" t="n">
        <v>19</v>
      </c>
      <c r="E4534" s="0" t="n">
        <v>1</v>
      </c>
      <c r="F4534" s="0" t="n">
        <v>0</v>
      </c>
      <c r="G4534" s="0" t="n">
        <v>0.560369</v>
      </c>
      <c r="H4534" s="0" t="n">
        <v>141000</v>
      </c>
    </row>
    <row r="4535" customFormat="false" ht="15" hidden="false" customHeight="false" outlineLevel="0" collapsed="false">
      <c r="A4535" s="0" t="n">
        <v>4533</v>
      </c>
      <c r="B4535" s="0" t="n">
        <v>7</v>
      </c>
      <c r="C4535" s="0" t="n">
        <v>189</v>
      </c>
      <c r="D4535" s="0" t="n">
        <v>20</v>
      </c>
      <c r="E4535" s="0" t="n">
        <v>1</v>
      </c>
      <c r="F4535" s="0" t="n">
        <v>0</v>
      </c>
      <c r="G4535" s="0" t="n">
        <v>0.480151</v>
      </c>
      <c r="H4535" s="0" t="n">
        <v>140800</v>
      </c>
    </row>
    <row r="4536" customFormat="false" ht="15" hidden="false" customHeight="false" outlineLevel="0" collapsed="false">
      <c r="A4536" s="0" t="n">
        <v>4534</v>
      </c>
      <c r="B4536" s="0" t="n">
        <v>7</v>
      </c>
      <c r="C4536" s="0" t="n">
        <v>189</v>
      </c>
      <c r="D4536" s="0" t="n">
        <v>21</v>
      </c>
      <c r="E4536" s="0" t="n">
        <v>0</v>
      </c>
      <c r="F4536" s="0" t="n">
        <v>0</v>
      </c>
      <c r="G4536" s="0" t="n">
        <v>0.499956</v>
      </c>
      <c r="H4536" s="0" t="n">
        <v>140800</v>
      </c>
    </row>
    <row r="4537" customFormat="false" ht="15" hidden="false" customHeight="false" outlineLevel="0" collapsed="false">
      <c r="A4537" s="0" t="n">
        <v>4535</v>
      </c>
      <c r="B4537" s="0" t="n">
        <v>7</v>
      </c>
      <c r="C4537" s="0" t="n">
        <v>189</v>
      </c>
      <c r="D4537" s="0" t="n">
        <v>22</v>
      </c>
      <c r="E4537" s="0" t="n">
        <v>0</v>
      </c>
      <c r="F4537" s="0" t="n">
        <v>0</v>
      </c>
      <c r="G4537" s="0" t="n">
        <v>0.453455</v>
      </c>
      <c r="H4537" s="0" t="n">
        <v>140800</v>
      </c>
    </row>
    <row r="4538" customFormat="false" ht="15" hidden="false" customHeight="false" outlineLevel="0" collapsed="false">
      <c r="A4538" s="0" t="n">
        <v>4536</v>
      </c>
      <c r="B4538" s="0" t="n">
        <v>7</v>
      </c>
      <c r="C4538" s="0" t="n">
        <v>189</v>
      </c>
      <c r="D4538" s="0" t="n">
        <v>23</v>
      </c>
      <c r="E4538" s="0" t="n">
        <v>0</v>
      </c>
      <c r="F4538" s="0" t="n">
        <v>0</v>
      </c>
      <c r="G4538" s="0" t="n">
        <v>0.362248</v>
      </c>
      <c r="H4538" s="0" t="n">
        <v>140800</v>
      </c>
    </row>
    <row r="4539" customFormat="false" ht="15" hidden="false" customHeight="false" outlineLevel="0" collapsed="false">
      <c r="A4539" s="0" t="n">
        <v>4537</v>
      </c>
      <c r="B4539" s="0" t="n">
        <v>7</v>
      </c>
      <c r="C4539" s="0" t="n">
        <v>190</v>
      </c>
      <c r="D4539" s="0" t="n">
        <v>0</v>
      </c>
      <c r="E4539" s="0" t="n">
        <v>0</v>
      </c>
      <c r="F4539" s="0" t="n">
        <v>0</v>
      </c>
      <c r="G4539" s="0" t="n">
        <v>0.398286</v>
      </c>
      <c r="H4539" s="0" t="n">
        <v>140800</v>
      </c>
    </row>
    <row r="4540" customFormat="false" ht="15" hidden="false" customHeight="false" outlineLevel="0" collapsed="false">
      <c r="A4540" s="0" t="n">
        <v>4538</v>
      </c>
      <c r="B4540" s="0" t="n">
        <v>7</v>
      </c>
      <c r="C4540" s="0" t="n">
        <v>190</v>
      </c>
      <c r="D4540" s="0" t="n">
        <v>1</v>
      </c>
      <c r="E4540" s="0" t="n">
        <v>0</v>
      </c>
      <c r="F4540" s="0" t="n">
        <v>0</v>
      </c>
      <c r="G4540" s="0" t="n">
        <v>0.469871</v>
      </c>
      <c r="H4540" s="0" t="n">
        <v>140800</v>
      </c>
    </row>
    <row r="4541" customFormat="false" ht="15" hidden="false" customHeight="false" outlineLevel="0" collapsed="false">
      <c r="A4541" s="0" t="n">
        <v>4539</v>
      </c>
      <c r="B4541" s="0" t="n">
        <v>7</v>
      </c>
      <c r="C4541" s="0" t="n">
        <v>190</v>
      </c>
      <c r="D4541" s="0" t="n">
        <v>2</v>
      </c>
      <c r="E4541" s="0" t="n">
        <v>0</v>
      </c>
      <c r="F4541" s="0" t="n">
        <v>0</v>
      </c>
      <c r="G4541" s="0" t="n">
        <v>0.603248</v>
      </c>
      <c r="H4541" s="0" t="n">
        <v>140800</v>
      </c>
    </row>
    <row r="4542" customFormat="false" ht="15" hidden="false" customHeight="false" outlineLevel="0" collapsed="false">
      <c r="A4542" s="0" t="n">
        <v>4540</v>
      </c>
      <c r="B4542" s="0" t="n">
        <v>7</v>
      </c>
      <c r="C4542" s="0" t="n">
        <v>190</v>
      </c>
      <c r="D4542" s="0" t="n">
        <v>3</v>
      </c>
      <c r="E4542" s="0" t="n">
        <v>0</v>
      </c>
      <c r="F4542" s="0" t="n">
        <v>0</v>
      </c>
      <c r="G4542" s="0" t="n">
        <v>0.546316</v>
      </c>
      <c r="H4542" s="0" t="n">
        <v>140800</v>
      </c>
    </row>
    <row r="4543" customFormat="false" ht="15" hidden="false" customHeight="false" outlineLevel="0" collapsed="false">
      <c r="A4543" s="0" t="n">
        <v>4541</v>
      </c>
      <c r="B4543" s="0" t="n">
        <v>7</v>
      </c>
      <c r="C4543" s="0" t="n">
        <v>190</v>
      </c>
      <c r="D4543" s="0" t="n">
        <v>4</v>
      </c>
      <c r="E4543" s="0" t="n">
        <v>0</v>
      </c>
      <c r="F4543" s="0" t="n">
        <v>0</v>
      </c>
      <c r="G4543" s="0" t="n">
        <v>0.709638</v>
      </c>
      <c r="H4543" s="0" t="n">
        <v>140800</v>
      </c>
    </row>
    <row r="4544" customFormat="false" ht="15" hidden="false" customHeight="false" outlineLevel="0" collapsed="false">
      <c r="A4544" s="0" t="n">
        <v>4542</v>
      </c>
      <c r="B4544" s="0" t="n">
        <v>7</v>
      </c>
      <c r="C4544" s="0" t="n">
        <v>190</v>
      </c>
      <c r="D4544" s="0" t="n">
        <v>5</v>
      </c>
      <c r="E4544" s="0" t="n">
        <v>0</v>
      </c>
      <c r="F4544" s="0" t="n">
        <v>0</v>
      </c>
      <c r="G4544" s="0" t="n">
        <v>0.546504</v>
      </c>
      <c r="H4544" s="0" t="n">
        <v>140800</v>
      </c>
    </row>
    <row r="4545" customFormat="false" ht="15" hidden="false" customHeight="false" outlineLevel="0" collapsed="false">
      <c r="A4545" s="0" t="n">
        <v>4543</v>
      </c>
      <c r="B4545" s="0" t="n">
        <v>7</v>
      </c>
      <c r="C4545" s="0" t="n">
        <v>190</v>
      </c>
      <c r="D4545" s="0" t="n">
        <v>6</v>
      </c>
      <c r="E4545" s="0" t="n">
        <v>0</v>
      </c>
      <c r="F4545" s="0" t="n">
        <v>0.069602</v>
      </c>
      <c r="G4545" s="0" t="n">
        <v>0.467161</v>
      </c>
      <c r="H4545" s="0" t="n">
        <v>140800</v>
      </c>
    </row>
    <row r="4546" customFormat="false" ht="15" hidden="false" customHeight="false" outlineLevel="0" collapsed="false">
      <c r="A4546" s="0" t="n">
        <v>4544</v>
      </c>
      <c r="B4546" s="0" t="n">
        <v>7</v>
      </c>
      <c r="C4546" s="0" t="n">
        <v>190</v>
      </c>
      <c r="D4546" s="0" t="n">
        <v>7</v>
      </c>
      <c r="E4546" s="0" t="n">
        <v>1</v>
      </c>
      <c r="F4546" s="0" t="n">
        <v>0.223808</v>
      </c>
      <c r="G4546" s="0" t="n">
        <v>0.571366</v>
      </c>
      <c r="H4546" s="0" t="n">
        <v>140600</v>
      </c>
    </row>
    <row r="4547" customFormat="false" ht="15" hidden="false" customHeight="false" outlineLevel="0" collapsed="false">
      <c r="A4547" s="0" t="n">
        <v>4545</v>
      </c>
      <c r="B4547" s="0" t="n">
        <v>7</v>
      </c>
      <c r="C4547" s="0" t="n">
        <v>190</v>
      </c>
      <c r="D4547" s="0" t="n">
        <v>8</v>
      </c>
      <c r="E4547" s="0" t="n">
        <v>1</v>
      </c>
      <c r="F4547" s="0" t="n">
        <v>0.395389</v>
      </c>
      <c r="G4547" s="0" t="n">
        <v>0.43375</v>
      </c>
      <c r="H4547" s="0" t="n">
        <v>140400</v>
      </c>
    </row>
    <row r="4548" customFormat="false" ht="15" hidden="false" customHeight="false" outlineLevel="0" collapsed="false">
      <c r="A4548" s="0" t="n">
        <v>4546</v>
      </c>
      <c r="B4548" s="0" t="n">
        <v>7</v>
      </c>
      <c r="C4548" s="0" t="n">
        <v>190</v>
      </c>
      <c r="D4548" s="0" t="n">
        <v>9</v>
      </c>
      <c r="E4548" s="0" t="n">
        <v>0</v>
      </c>
      <c r="F4548" s="0" t="n">
        <v>0.557161</v>
      </c>
      <c r="G4548" s="0" t="n">
        <v>0.486158</v>
      </c>
      <c r="H4548" s="0" t="n">
        <v>140400</v>
      </c>
    </row>
    <row r="4549" customFormat="false" ht="15" hidden="false" customHeight="false" outlineLevel="0" collapsed="false">
      <c r="A4549" s="0" t="n">
        <v>4547</v>
      </c>
      <c r="B4549" s="0" t="n">
        <v>7</v>
      </c>
      <c r="C4549" s="0" t="n">
        <v>190</v>
      </c>
      <c r="D4549" s="0" t="n">
        <v>10</v>
      </c>
      <c r="E4549" s="0" t="n">
        <v>0</v>
      </c>
      <c r="F4549" s="0" t="n">
        <v>0.688417</v>
      </c>
      <c r="G4549" s="0" t="n">
        <v>0.488998</v>
      </c>
      <c r="H4549" s="0" t="n">
        <v>140400</v>
      </c>
    </row>
    <row r="4550" customFormat="false" ht="15" hidden="false" customHeight="false" outlineLevel="0" collapsed="false">
      <c r="A4550" s="0" t="n">
        <v>4548</v>
      </c>
      <c r="B4550" s="0" t="n">
        <v>7</v>
      </c>
      <c r="C4550" s="0" t="n">
        <v>190</v>
      </c>
      <c r="D4550" s="0" t="n">
        <v>11</v>
      </c>
      <c r="E4550" s="0" t="n">
        <v>0</v>
      </c>
      <c r="F4550" s="0" t="n">
        <v>0.773662</v>
      </c>
      <c r="G4550" s="0" t="n">
        <v>0.523671</v>
      </c>
      <c r="H4550" s="0" t="n">
        <v>140400</v>
      </c>
    </row>
    <row r="4551" customFormat="false" ht="15" hidden="false" customHeight="false" outlineLevel="0" collapsed="false">
      <c r="A4551" s="0" t="n">
        <v>4549</v>
      </c>
      <c r="B4551" s="0" t="n">
        <v>7</v>
      </c>
      <c r="C4551" s="0" t="n">
        <v>190</v>
      </c>
      <c r="D4551" s="0" t="n">
        <v>12</v>
      </c>
      <c r="E4551" s="0" t="n">
        <v>0</v>
      </c>
      <c r="F4551" s="0" t="n">
        <v>0.803183</v>
      </c>
      <c r="G4551" s="0" t="n">
        <v>0.546628</v>
      </c>
      <c r="H4551" s="0" t="n">
        <v>140400</v>
      </c>
    </row>
    <row r="4552" customFormat="false" ht="15" hidden="false" customHeight="false" outlineLevel="0" collapsed="false">
      <c r="A4552" s="0" t="n">
        <v>4550</v>
      </c>
      <c r="B4552" s="0" t="n">
        <v>7</v>
      </c>
      <c r="C4552" s="0" t="n">
        <v>190</v>
      </c>
      <c r="D4552" s="0" t="n">
        <v>13</v>
      </c>
      <c r="E4552" s="0" t="n">
        <v>0</v>
      </c>
      <c r="F4552" s="0" t="n">
        <v>0.773662</v>
      </c>
      <c r="G4552" s="0" t="n">
        <v>0.455786</v>
      </c>
      <c r="H4552" s="0" t="n">
        <v>140400</v>
      </c>
    </row>
    <row r="4553" customFormat="false" ht="15" hidden="false" customHeight="false" outlineLevel="0" collapsed="false">
      <c r="A4553" s="0" t="n">
        <v>4551</v>
      </c>
      <c r="B4553" s="0" t="n">
        <v>7</v>
      </c>
      <c r="C4553" s="0" t="n">
        <v>190</v>
      </c>
      <c r="D4553" s="0" t="n">
        <v>14</v>
      </c>
      <c r="E4553" s="0" t="n">
        <v>0</v>
      </c>
      <c r="F4553" s="0" t="n">
        <v>0.688417</v>
      </c>
      <c r="G4553" s="0" t="n">
        <v>0.442206</v>
      </c>
      <c r="H4553" s="0" t="n">
        <v>140400</v>
      </c>
    </row>
    <row r="4554" customFormat="false" ht="15" hidden="false" customHeight="false" outlineLevel="0" collapsed="false">
      <c r="A4554" s="0" t="n">
        <v>4552</v>
      </c>
      <c r="B4554" s="0" t="n">
        <v>7</v>
      </c>
      <c r="C4554" s="0" t="n">
        <v>190</v>
      </c>
      <c r="D4554" s="0" t="n">
        <v>15</v>
      </c>
      <c r="E4554" s="0" t="n">
        <v>0</v>
      </c>
      <c r="F4554" s="0" t="n">
        <v>0.557161</v>
      </c>
      <c r="G4554" s="0" t="n">
        <v>0.456993</v>
      </c>
      <c r="H4554" s="0" t="n">
        <v>140400</v>
      </c>
    </row>
    <row r="4555" customFormat="false" ht="15" hidden="false" customHeight="false" outlineLevel="0" collapsed="false">
      <c r="A4555" s="0" t="n">
        <v>4553</v>
      </c>
      <c r="B4555" s="0" t="n">
        <v>7</v>
      </c>
      <c r="C4555" s="0" t="n">
        <v>190</v>
      </c>
      <c r="D4555" s="0" t="n">
        <v>16</v>
      </c>
      <c r="E4555" s="0" t="n">
        <v>0</v>
      </c>
      <c r="F4555" s="0" t="n">
        <v>0.395389</v>
      </c>
      <c r="G4555" s="0" t="n">
        <v>0.393417</v>
      </c>
      <c r="H4555" s="0" t="n">
        <v>140400</v>
      </c>
    </row>
    <row r="4556" customFormat="false" ht="15" hidden="false" customHeight="false" outlineLevel="0" collapsed="false">
      <c r="A4556" s="0" t="n">
        <v>4554</v>
      </c>
      <c r="B4556" s="0" t="n">
        <v>7</v>
      </c>
      <c r="C4556" s="0" t="n">
        <v>190</v>
      </c>
      <c r="D4556" s="0" t="n">
        <v>17</v>
      </c>
      <c r="E4556" s="0" t="n">
        <v>0</v>
      </c>
      <c r="F4556" s="0" t="n">
        <v>0.223808</v>
      </c>
      <c r="G4556" s="0" t="n">
        <v>0.422115</v>
      </c>
      <c r="H4556" s="0" t="n">
        <v>140400</v>
      </c>
    </row>
    <row r="4557" customFormat="false" ht="15" hidden="false" customHeight="false" outlineLevel="0" collapsed="false">
      <c r="A4557" s="0" t="n">
        <v>4555</v>
      </c>
      <c r="B4557" s="0" t="n">
        <v>7</v>
      </c>
      <c r="C4557" s="0" t="n">
        <v>190</v>
      </c>
      <c r="D4557" s="0" t="n">
        <v>18</v>
      </c>
      <c r="E4557" s="0" t="n">
        <v>0</v>
      </c>
      <c r="F4557" s="0" t="n">
        <v>0.069602</v>
      </c>
      <c r="G4557" s="0" t="n">
        <v>0.328727</v>
      </c>
      <c r="H4557" s="0" t="n">
        <v>140400</v>
      </c>
    </row>
    <row r="4558" customFormat="false" ht="15" hidden="false" customHeight="false" outlineLevel="0" collapsed="false">
      <c r="A4558" s="0" t="n">
        <v>4556</v>
      </c>
      <c r="B4558" s="0" t="n">
        <v>7</v>
      </c>
      <c r="C4558" s="0" t="n">
        <v>190</v>
      </c>
      <c r="D4558" s="0" t="n">
        <v>19</v>
      </c>
      <c r="E4558" s="0" t="n">
        <v>1</v>
      </c>
      <c r="F4558" s="0" t="n">
        <v>0</v>
      </c>
      <c r="G4558" s="0" t="n">
        <v>0.470282</v>
      </c>
      <c r="H4558" s="0" t="n">
        <v>140200</v>
      </c>
    </row>
    <row r="4559" customFormat="false" ht="15" hidden="false" customHeight="false" outlineLevel="0" collapsed="false">
      <c r="A4559" s="0" t="n">
        <v>4557</v>
      </c>
      <c r="B4559" s="0" t="n">
        <v>7</v>
      </c>
      <c r="C4559" s="0" t="n">
        <v>190</v>
      </c>
      <c r="D4559" s="0" t="n">
        <v>20</v>
      </c>
      <c r="E4559" s="0" t="n">
        <v>1</v>
      </c>
      <c r="F4559" s="0" t="n">
        <v>0</v>
      </c>
      <c r="G4559" s="0" t="n">
        <v>0.355082</v>
      </c>
      <c r="H4559" s="0" t="n">
        <v>140000</v>
      </c>
    </row>
    <row r="4560" customFormat="false" ht="15" hidden="false" customHeight="false" outlineLevel="0" collapsed="false">
      <c r="A4560" s="0" t="n">
        <v>4558</v>
      </c>
      <c r="B4560" s="0" t="n">
        <v>7</v>
      </c>
      <c r="C4560" s="0" t="n">
        <v>190</v>
      </c>
      <c r="D4560" s="0" t="n">
        <v>21</v>
      </c>
      <c r="E4560" s="0" t="n">
        <v>0</v>
      </c>
      <c r="F4560" s="0" t="n">
        <v>0</v>
      </c>
      <c r="G4560" s="0" t="n">
        <v>0.285007</v>
      </c>
      <c r="H4560" s="0" t="n">
        <v>140000</v>
      </c>
    </row>
    <row r="4561" customFormat="false" ht="15" hidden="false" customHeight="false" outlineLevel="0" collapsed="false">
      <c r="A4561" s="0" t="n">
        <v>4559</v>
      </c>
      <c r="B4561" s="0" t="n">
        <v>7</v>
      </c>
      <c r="C4561" s="0" t="n">
        <v>190</v>
      </c>
      <c r="D4561" s="0" t="n">
        <v>22</v>
      </c>
      <c r="E4561" s="0" t="n">
        <v>0</v>
      </c>
      <c r="F4561" s="0" t="n">
        <v>0</v>
      </c>
      <c r="G4561" s="0" t="n">
        <v>0.302553</v>
      </c>
      <c r="H4561" s="0" t="n">
        <v>140000</v>
      </c>
    </row>
    <row r="4562" customFormat="false" ht="15" hidden="false" customHeight="false" outlineLevel="0" collapsed="false">
      <c r="A4562" s="0" t="n">
        <v>4560</v>
      </c>
      <c r="B4562" s="0" t="n">
        <v>7</v>
      </c>
      <c r="C4562" s="0" t="n">
        <v>190</v>
      </c>
      <c r="D4562" s="0" t="n">
        <v>23</v>
      </c>
      <c r="E4562" s="0" t="n">
        <v>0</v>
      </c>
      <c r="F4562" s="0" t="n">
        <v>0</v>
      </c>
      <c r="G4562" s="0" t="n">
        <v>0.291814</v>
      </c>
      <c r="H4562" s="0" t="n">
        <v>140000</v>
      </c>
    </row>
    <row r="4563" customFormat="false" ht="15" hidden="false" customHeight="false" outlineLevel="0" collapsed="false">
      <c r="A4563" s="0" t="n">
        <v>4561</v>
      </c>
      <c r="B4563" s="0" t="n">
        <v>7</v>
      </c>
      <c r="C4563" s="0" t="n">
        <v>191</v>
      </c>
      <c r="D4563" s="0" t="n">
        <v>0</v>
      </c>
      <c r="E4563" s="0" t="n">
        <v>0</v>
      </c>
      <c r="F4563" s="0" t="n">
        <v>0</v>
      </c>
      <c r="G4563" s="0" t="n">
        <v>0.322404</v>
      </c>
      <c r="H4563" s="0" t="n">
        <v>140000</v>
      </c>
    </row>
    <row r="4564" customFormat="false" ht="15" hidden="false" customHeight="false" outlineLevel="0" collapsed="false">
      <c r="A4564" s="0" t="n">
        <v>4562</v>
      </c>
      <c r="B4564" s="0" t="n">
        <v>7</v>
      </c>
      <c r="C4564" s="0" t="n">
        <v>191</v>
      </c>
      <c r="D4564" s="0" t="n">
        <v>1</v>
      </c>
      <c r="E4564" s="0" t="n">
        <v>0</v>
      </c>
      <c r="F4564" s="0" t="n">
        <v>0</v>
      </c>
      <c r="G4564" s="0" t="n">
        <v>0.374929</v>
      </c>
      <c r="H4564" s="0" t="n">
        <v>140000</v>
      </c>
    </row>
    <row r="4565" customFormat="false" ht="15" hidden="false" customHeight="false" outlineLevel="0" collapsed="false">
      <c r="A4565" s="0" t="n">
        <v>4563</v>
      </c>
      <c r="B4565" s="0" t="n">
        <v>7</v>
      </c>
      <c r="C4565" s="0" t="n">
        <v>191</v>
      </c>
      <c r="D4565" s="0" t="n">
        <v>2</v>
      </c>
      <c r="E4565" s="0" t="n">
        <v>0</v>
      </c>
      <c r="F4565" s="0" t="n">
        <v>0</v>
      </c>
      <c r="G4565" s="0" t="n">
        <v>0.307578</v>
      </c>
      <c r="H4565" s="0" t="n">
        <v>140000</v>
      </c>
    </row>
    <row r="4566" customFormat="false" ht="15" hidden="false" customHeight="false" outlineLevel="0" collapsed="false">
      <c r="A4566" s="0" t="n">
        <v>4564</v>
      </c>
      <c r="B4566" s="0" t="n">
        <v>7</v>
      </c>
      <c r="C4566" s="0" t="n">
        <v>191</v>
      </c>
      <c r="D4566" s="0" t="n">
        <v>3</v>
      </c>
      <c r="E4566" s="0" t="n">
        <v>0</v>
      </c>
      <c r="F4566" s="0" t="n">
        <v>0</v>
      </c>
      <c r="G4566" s="0" t="n">
        <v>0.35054</v>
      </c>
      <c r="H4566" s="0" t="n">
        <v>140000</v>
      </c>
    </row>
    <row r="4567" customFormat="false" ht="15" hidden="false" customHeight="false" outlineLevel="0" collapsed="false">
      <c r="A4567" s="0" t="n">
        <v>4565</v>
      </c>
      <c r="B4567" s="0" t="n">
        <v>7</v>
      </c>
      <c r="C4567" s="0" t="n">
        <v>191</v>
      </c>
      <c r="D4567" s="0" t="n">
        <v>4</v>
      </c>
      <c r="E4567" s="0" t="n">
        <v>0</v>
      </c>
      <c r="F4567" s="0" t="n">
        <v>0</v>
      </c>
      <c r="G4567" s="0" t="n">
        <v>0.398155</v>
      </c>
      <c r="H4567" s="0" t="n">
        <v>140000</v>
      </c>
    </row>
    <row r="4568" customFormat="false" ht="15" hidden="false" customHeight="false" outlineLevel="0" collapsed="false">
      <c r="A4568" s="0" t="n">
        <v>4566</v>
      </c>
      <c r="B4568" s="0" t="n">
        <v>7</v>
      </c>
      <c r="C4568" s="0" t="n">
        <v>191</v>
      </c>
      <c r="D4568" s="0" t="n">
        <v>5</v>
      </c>
      <c r="E4568" s="0" t="n">
        <v>0</v>
      </c>
      <c r="F4568" s="0" t="n">
        <v>0</v>
      </c>
      <c r="G4568" s="0" t="n">
        <v>0.307412</v>
      </c>
      <c r="H4568" s="0" t="n">
        <v>140000</v>
      </c>
    </row>
    <row r="4569" customFormat="false" ht="15" hidden="false" customHeight="false" outlineLevel="0" collapsed="false">
      <c r="A4569" s="0" t="n">
        <v>4567</v>
      </c>
      <c r="B4569" s="0" t="n">
        <v>7</v>
      </c>
      <c r="C4569" s="0" t="n">
        <v>191</v>
      </c>
      <c r="D4569" s="0" t="n">
        <v>6</v>
      </c>
      <c r="E4569" s="0" t="n">
        <v>0</v>
      </c>
      <c r="F4569" s="0" t="n">
        <v>0.088652</v>
      </c>
      <c r="G4569" s="0" t="n">
        <v>0.309928</v>
      </c>
      <c r="H4569" s="0" t="n">
        <v>140000</v>
      </c>
    </row>
    <row r="4570" customFormat="false" ht="15" hidden="false" customHeight="false" outlineLevel="0" collapsed="false">
      <c r="A4570" s="0" t="n">
        <v>4568</v>
      </c>
      <c r="B4570" s="0" t="n">
        <v>7</v>
      </c>
      <c r="C4570" s="0" t="n">
        <v>191</v>
      </c>
      <c r="D4570" s="0" t="n">
        <v>7</v>
      </c>
      <c r="E4570" s="0" t="n">
        <v>1</v>
      </c>
      <c r="F4570" s="0" t="n">
        <v>0.285062</v>
      </c>
      <c r="G4570" s="0" t="n">
        <v>0.21426</v>
      </c>
      <c r="H4570" s="0" t="n">
        <v>139800</v>
      </c>
    </row>
    <row r="4571" customFormat="false" ht="15" hidden="false" customHeight="false" outlineLevel="0" collapsed="false">
      <c r="A4571" s="0" t="n">
        <v>4569</v>
      </c>
      <c r="B4571" s="0" t="n">
        <v>7</v>
      </c>
      <c r="C4571" s="0" t="n">
        <v>191</v>
      </c>
      <c r="D4571" s="0" t="n">
        <v>8</v>
      </c>
      <c r="E4571" s="0" t="n">
        <v>1</v>
      </c>
      <c r="F4571" s="0" t="n">
        <v>0.503604</v>
      </c>
      <c r="G4571" s="0" t="n">
        <v>0.243463</v>
      </c>
      <c r="H4571" s="0" t="n">
        <v>139600</v>
      </c>
    </row>
    <row r="4572" customFormat="false" ht="15" hidden="false" customHeight="false" outlineLevel="0" collapsed="false">
      <c r="A4572" s="0" t="n">
        <v>4570</v>
      </c>
      <c r="B4572" s="0" t="n">
        <v>7</v>
      </c>
      <c r="C4572" s="0" t="n">
        <v>191</v>
      </c>
      <c r="D4572" s="0" t="n">
        <v>9</v>
      </c>
      <c r="E4572" s="0" t="n">
        <v>0</v>
      </c>
      <c r="F4572" s="0" t="n">
        <v>0.709651</v>
      </c>
      <c r="G4572" s="0" t="n">
        <v>0.268668</v>
      </c>
      <c r="H4572" s="0" t="n">
        <v>139600</v>
      </c>
    </row>
    <row r="4573" customFormat="false" ht="15" hidden="false" customHeight="false" outlineLevel="0" collapsed="false">
      <c r="A4573" s="0" t="n">
        <v>4571</v>
      </c>
      <c r="B4573" s="0" t="n">
        <v>7</v>
      </c>
      <c r="C4573" s="0" t="n">
        <v>191</v>
      </c>
      <c r="D4573" s="0" t="n">
        <v>10</v>
      </c>
      <c r="E4573" s="0" t="n">
        <v>0</v>
      </c>
      <c r="F4573" s="0" t="n">
        <v>0.876831</v>
      </c>
      <c r="G4573" s="0" t="n">
        <v>0.218245</v>
      </c>
      <c r="H4573" s="0" t="n">
        <v>139600</v>
      </c>
    </row>
    <row r="4574" customFormat="false" ht="15" hidden="false" customHeight="false" outlineLevel="0" collapsed="false">
      <c r="A4574" s="0" t="n">
        <v>4572</v>
      </c>
      <c r="B4574" s="0" t="n">
        <v>7</v>
      </c>
      <c r="C4574" s="0" t="n">
        <v>191</v>
      </c>
      <c r="D4574" s="0" t="n">
        <v>11</v>
      </c>
      <c r="E4574" s="0" t="n">
        <v>0</v>
      </c>
      <c r="F4574" s="0" t="n">
        <v>0.985407</v>
      </c>
      <c r="G4574" s="0" t="n">
        <v>0.418704</v>
      </c>
      <c r="H4574" s="0" t="n">
        <v>139600</v>
      </c>
    </row>
    <row r="4575" customFormat="false" ht="15" hidden="false" customHeight="false" outlineLevel="0" collapsed="false">
      <c r="A4575" s="0" t="n">
        <v>4573</v>
      </c>
      <c r="B4575" s="0" t="n">
        <v>7</v>
      </c>
      <c r="C4575" s="0" t="n">
        <v>191</v>
      </c>
      <c r="D4575" s="0" t="n">
        <v>12</v>
      </c>
      <c r="E4575" s="0" t="n">
        <v>0</v>
      </c>
      <c r="F4575" s="0" t="n">
        <v>1</v>
      </c>
      <c r="G4575" s="0" t="n">
        <v>0.520462</v>
      </c>
      <c r="H4575" s="0" t="n">
        <v>139600</v>
      </c>
    </row>
    <row r="4576" customFormat="false" ht="15" hidden="false" customHeight="false" outlineLevel="0" collapsed="false">
      <c r="A4576" s="0" t="n">
        <v>4574</v>
      </c>
      <c r="B4576" s="0" t="n">
        <v>7</v>
      </c>
      <c r="C4576" s="0" t="n">
        <v>191</v>
      </c>
      <c r="D4576" s="0" t="n">
        <v>13</v>
      </c>
      <c r="E4576" s="0" t="n">
        <v>0</v>
      </c>
      <c r="F4576" s="0" t="n">
        <v>0.985407</v>
      </c>
      <c r="G4576" s="0" t="n">
        <v>0.404052</v>
      </c>
      <c r="H4576" s="0" t="n">
        <v>139600</v>
      </c>
    </row>
    <row r="4577" customFormat="false" ht="15" hidden="false" customHeight="false" outlineLevel="0" collapsed="false">
      <c r="A4577" s="0" t="n">
        <v>4575</v>
      </c>
      <c r="B4577" s="0" t="n">
        <v>7</v>
      </c>
      <c r="C4577" s="0" t="n">
        <v>191</v>
      </c>
      <c r="D4577" s="0" t="n">
        <v>14</v>
      </c>
      <c r="E4577" s="0" t="n">
        <v>0</v>
      </c>
      <c r="F4577" s="0" t="n">
        <v>0.876831</v>
      </c>
      <c r="G4577" s="0" t="n">
        <v>0.357774</v>
      </c>
      <c r="H4577" s="0" t="n">
        <v>139600</v>
      </c>
    </row>
    <row r="4578" customFormat="false" ht="15" hidden="false" customHeight="false" outlineLevel="0" collapsed="false">
      <c r="A4578" s="0" t="n">
        <v>4576</v>
      </c>
      <c r="B4578" s="0" t="n">
        <v>7</v>
      </c>
      <c r="C4578" s="0" t="n">
        <v>191</v>
      </c>
      <c r="D4578" s="0" t="n">
        <v>15</v>
      </c>
      <c r="E4578" s="0" t="n">
        <v>0</v>
      </c>
      <c r="F4578" s="0" t="n">
        <v>0.709651</v>
      </c>
      <c r="G4578" s="0" t="n">
        <v>0.270326</v>
      </c>
      <c r="H4578" s="0" t="n">
        <v>139600</v>
      </c>
    </row>
    <row r="4579" customFormat="false" ht="15" hidden="false" customHeight="false" outlineLevel="0" collapsed="false">
      <c r="A4579" s="0" t="n">
        <v>4577</v>
      </c>
      <c r="B4579" s="0" t="n">
        <v>7</v>
      </c>
      <c r="C4579" s="0" t="n">
        <v>191</v>
      </c>
      <c r="D4579" s="0" t="n">
        <v>16</v>
      </c>
      <c r="E4579" s="0" t="n">
        <v>0</v>
      </c>
      <c r="F4579" s="0" t="n">
        <v>0.503604</v>
      </c>
      <c r="G4579" s="0" t="n">
        <v>0.321458</v>
      </c>
      <c r="H4579" s="0" t="n">
        <v>139600</v>
      </c>
    </row>
    <row r="4580" customFormat="false" ht="15" hidden="false" customHeight="false" outlineLevel="0" collapsed="false">
      <c r="A4580" s="0" t="n">
        <v>4578</v>
      </c>
      <c r="B4580" s="0" t="n">
        <v>7</v>
      </c>
      <c r="C4580" s="0" t="n">
        <v>191</v>
      </c>
      <c r="D4580" s="0" t="n">
        <v>17</v>
      </c>
      <c r="E4580" s="0" t="n">
        <v>0</v>
      </c>
      <c r="F4580" s="0" t="n">
        <v>0.285062</v>
      </c>
      <c r="G4580" s="0" t="n">
        <v>0.223691</v>
      </c>
      <c r="H4580" s="0" t="n">
        <v>139600</v>
      </c>
    </row>
    <row r="4581" customFormat="false" ht="15" hidden="false" customHeight="false" outlineLevel="0" collapsed="false">
      <c r="A4581" s="0" t="n">
        <v>4579</v>
      </c>
      <c r="B4581" s="0" t="n">
        <v>7</v>
      </c>
      <c r="C4581" s="0" t="n">
        <v>191</v>
      </c>
      <c r="D4581" s="0" t="n">
        <v>18</v>
      </c>
      <c r="E4581" s="0" t="n">
        <v>0</v>
      </c>
      <c r="F4581" s="0" t="n">
        <v>0.088652</v>
      </c>
      <c r="G4581" s="0" t="n">
        <v>0.187431</v>
      </c>
      <c r="H4581" s="0" t="n">
        <v>139600</v>
      </c>
    </row>
    <row r="4582" customFormat="false" ht="15" hidden="false" customHeight="false" outlineLevel="0" collapsed="false">
      <c r="A4582" s="0" t="n">
        <v>4580</v>
      </c>
      <c r="B4582" s="0" t="n">
        <v>7</v>
      </c>
      <c r="C4582" s="0" t="n">
        <v>191</v>
      </c>
      <c r="D4582" s="0" t="n">
        <v>19</v>
      </c>
      <c r="E4582" s="0" t="n">
        <v>1</v>
      </c>
      <c r="F4582" s="0" t="n">
        <v>0</v>
      </c>
      <c r="G4582" s="0" t="n">
        <v>0.117572</v>
      </c>
      <c r="H4582" s="0" t="n">
        <v>139400</v>
      </c>
    </row>
    <row r="4583" customFormat="false" ht="15" hidden="false" customHeight="false" outlineLevel="0" collapsed="false">
      <c r="A4583" s="0" t="n">
        <v>4581</v>
      </c>
      <c r="B4583" s="0" t="n">
        <v>7</v>
      </c>
      <c r="C4583" s="0" t="n">
        <v>191</v>
      </c>
      <c r="D4583" s="0" t="n">
        <v>20</v>
      </c>
      <c r="E4583" s="0" t="n">
        <v>1</v>
      </c>
      <c r="F4583" s="0" t="n">
        <v>0</v>
      </c>
      <c r="G4583" s="0" t="n">
        <v>0.065437</v>
      </c>
      <c r="H4583" s="0" t="n">
        <v>139200</v>
      </c>
    </row>
    <row r="4584" customFormat="false" ht="15" hidden="false" customHeight="false" outlineLevel="0" collapsed="false">
      <c r="A4584" s="0" t="n">
        <v>4582</v>
      </c>
      <c r="B4584" s="0" t="n">
        <v>7</v>
      </c>
      <c r="C4584" s="0" t="n">
        <v>191</v>
      </c>
      <c r="D4584" s="0" t="n">
        <v>21</v>
      </c>
      <c r="E4584" s="0" t="n">
        <v>0</v>
      </c>
      <c r="F4584" s="0" t="n">
        <v>0</v>
      </c>
      <c r="G4584" s="0" t="n">
        <v>0.060251</v>
      </c>
      <c r="H4584" s="0" t="n">
        <v>139200</v>
      </c>
    </row>
    <row r="4585" customFormat="false" ht="15" hidden="false" customHeight="false" outlineLevel="0" collapsed="false">
      <c r="A4585" s="0" t="n">
        <v>4583</v>
      </c>
      <c r="B4585" s="0" t="n">
        <v>7</v>
      </c>
      <c r="C4585" s="0" t="n">
        <v>191</v>
      </c>
      <c r="D4585" s="0" t="n">
        <v>22</v>
      </c>
      <c r="E4585" s="0" t="n">
        <v>0</v>
      </c>
      <c r="F4585" s="0" t="n">
        <v>0</v>
      </c>
      <c r="G4585" s="0" t="n">
        <v>0.059213</v>
      </c>
      <c r="H4585" s="0" t="n">
        <v>139200</v>
      </c>
    </row>
    <row r="4586" customFormat="false" ht="15" hidden="false" customHeight="false" outlineLevel="0" collapsed="false">
      <c r="A4586" s="0" t="n">
        <v>4584</v>
      </c>
      <c r="B4586" s="0" t="n">
        <v>7</v>
      </c>
      <c r="C4586" s="0" t="n">
        <v>191</v>
      </c>
      <c r="D4586" s="0" t="n">
        <v>23</v>
      </c>
      <c r="E4586" s="0" t="n">
        <v>0</v>
      </c>
      <c r="F4586" s="0" t="n">
        <v>0</v>
      </c>
      <c r="G4586" s="0" t="n">
        <v>0.060676</v>
      </c>
      <c r="H4586" s="0" t="n">
        <v>139200</v>
      </c>
    </row>
    <row r="4587" customFormat="false" ht="15" hidden="false" customHeight="false" outlineLevel="0" collapsed="false">
      <c r="A4587" s="0" t="n">
        <v>4585</v>
      </c>
      <c r="B4587" s="0" t="n">
        <v>7</v>
      </c>
      <c r="C4587" s="0" t="n">
        <v>192</v>
      </c>
      <c r="D4587" s="0" t="n">
        <v>0</v>
      </c>
      <c r="E4587" s="0" t="n">
        <v>0</v>
      </c>
      <c r="F4587" s="0" t="n">
        <v>0</v>
      </c>
      <c r="G4587" s="0" t="n">
        <v>0.074749</v>
      </c>
      <c r="H4587" s="0" t="n">
        <v>139200</v>
      </c>
    </row>
    <row r="4588" customFormat="false" ht="15" hidden="false" customHeight="false" outlineLevel="0" collapsed="false">
      <c r="A4588" s="0" t="n">
        <v>4586</v>
      </c>
      <c r="B4588" s="0" t="n">
        <v>7</v>
      </c>
      <c r="C4588" s="0" t="n">
        <v>192</v>
      </c>
      <c r="D4588" s="0" t="n">
        <v>1</v>
      </c>
      <c r="E4588" s="0" t="n">
        <v>0</v>
      </c>
      <c r="F4588" s="0" t="n">
        <v>0</v>
      </c>
      <c r="G4588" s="0" t="n">
        <v>0.065094</v>
      </c>
      <c r="H4588" s="0" t="n">
        <v>139200</v>
      </c>
    </row>
    <row r="4589" customFormat="false" ht="15" hidden="false" customHeight="false" outlineLevel="0" collapsed="false">
      <c r="A4589" s="0" t="n">
        <v>4587</v>
      </c>
      <c r="B4589" s="0" t="n">
        <v>7</v>
      </c>
      <c r="C4589" s="0" t="n">
        <v>192</v>
      </c>
      <c r="D4589" s="0" t="n">
        <v>2</v>
      </c>
      <c r="E4589" s="0" t="n">
        <v>0</v>
      </c>
      <c r="F4589" s="0" t="n">
        <v>0</v>
      </c>
      <c r="G4589" s="0" t="n">
        <v>0.102421</v>
      </c>
      <c r="H4589" s="0" t="n">
        <v>139200</v>
      </c>
    </row>
    <row r="4590" customFormat="false" ht="15" hidden="false" customHeight="false" outlineLevel="0" collapsed="false">
      <c r="A4590" s="0" t="n">
        <v>4588</v>
      </c>
      <c r="B4590" s="0" t="n">
        <v>7</v>
      </c>
      <c r="C4590" s="0" t="n">
        <v>192</v>
      </c>
      <c r="D4590" s="0" t="n">
        <v>3</v>
      </c>
      <c r="E4590" s="0" t="n">
        <v>0</v>
      </c>
      <c r="F4590" s="0" t="n">
        <v>0</v>
      </c>
      <c r="G4590" s="0" t="n">
        <v>0.168215</v>
      </c>
      <c r="H4590" s="0" t="n">
        <v>139200</v>
      </c>
    </row>
    <row r="4591" customFormat="false" ht="15" hidden="false" customHeight="false" outlineLevel="0" collapsed="false">
      <c r="A4591" s="0" t="n">
        <v>4589</v>
      </c>
      <c r="B4591" s="0" t="n">
        <v>7</v>
      </c>
      <c r="C4591" s="0" t="n">
        <v>192</v>
      </c>
      <c r="D4591" s="0" t="n">
        <v>4</v>
      </c>
      <c r="E4591" s="0" t="n">
        <v>0</v>
      </c>
      <c r="F4591" s="0" t="n">
        <v>0</v>
      </c>
      <c r="G4591" s="0" t="n">
        <v>0.200107</v>
      </c>
      <c r="H4591" s="0" t="n">
        <v>139200</v>
      </c>
    </row>
    <row r="4592" customFormat="false" ht="15" hidden="false" customHeight="false" outlineLevel="0" collapsed="false">
      <c r="A4592" s="0" t="n">
        <v>4590</v>
      </c>
      <c r="B4592" s="0" t="n">
        <v>7</v>
      </c>
      <c r="C4592" s="0" t="n">
        <v>192</v>
      </c>
      <c r="D4592" s="0" t="n">
        <v>5</v>
      </c>
      <c r="E4592" s="0" t="n">
        <v>0</v>
      </c>
      <c r="F4592" s="0" t="n">
        <v>0</v>
      </c>
      <c r="G4592" s="0" t="n">
        <v>0.177768</v>
      </c>
      <c r="H4592" s="0" t="n">
        <v>139200</v>
      </c>
    </row>
    <row r="4593" customFormat="false" ht="15" hidden="false" customHeight="false" outlineLevel="0" collapsed="false">
      <c r="A4593" s="0" t="n">
        <v>4591</v>
      </c>
      <c r="B4593" s="0" t="n">
        <v>7</v>
      </c>
      <c r="C4593" s="0" t="n">
        <v>192</v>
      </c>
      <c r="D4593" s="0" t="n">
        <v>6</v>
      </c>
      <c r="E4593" s="0" t="n">
        <v>0</v>
      </c>
      <c r="F4593" s="0" t="n">
        <v>0.088116</v>
      </c>
      <c r="G4593" s="0" t="n">
        <v>0.360116</v>
      </c>
      <c r="H4593" s="0" t="n">
        <v>139200</v>
      </c>
    </row>
    <row r="4594" customFormat="false" ht="15" hidden="false" customHeight="false" outlineLevel="0" collapsed="false">
      <c r="A4594" s="0" t="n">
        <v>4592</v>
      </c>
      <c r="B4594" s="0" t="n">
        <v>7</v>
      </c>
      <c r="C4594" s="0" t="n">
        <v>192</v>
      </c>
      <c r="D4594" s="0" t="n">
        <v>7</v>
      </c>
      <c r="E4594" s="0" t="n">
        <v>1</v>
      </c>
      <c r="F4594" s="0" t="n">
        <v>0.283341</v>
      </c>
      <c r="G4594" s="0" t="n">
        <v>0.364594</v>
      </c>
      <c r="H4594" s="0" t="n">
        <v>139000</v>
      </c>
    </row>
    <row r="4595" customFormat="false" ht="15" hidden="false" customHeight="false" outlineLevel="0" collapsed="false">
      <c r="A4595" s="0" t="n">
        <v>4593</v>
      </c>
      <c r="B4595" s="0" t="n">
        <v>7</v>
      </c>
      <c r="C4595" s="0" t="n">
        <v>192</v>
      </c>
      <c r="D4595" s="0" t="n">
        <v>8</v>
      </c>
      <c r="E4595" s="0" t="n">
        <v>1</v>
      </c>
      <c r="F4595" s="0" t="n">
        <v>0.500562</v>
      </c>
      <c r="G4595" s="0" t="n">
        <v>0.47825</v>
      </c>
      <c r="H4595" s="0" t="n">
        <v>138800</v>
      </c>
    </row>
    <row r="4596" customFormat="false" ht="15" hidden="false" customHeight="false" outlineLevel="0" collapsed="false">
      <c r="A4596" s="0" t="n">
        <v>4594</v>
      </c>
      <c r="B4596" s="0" t="n">
        <v>7</v>
      </c>
      <c r="C4596" s="0" t="n">
        <v>192</v>
      </c>
      <c r="D4596" s="0" t="n">
        <v>9</v>
      </c>
      <c r="E4596" s="0" t="n">
        <v>0</v>
      </c>
      <c r="F4596" s="0" t="n">
        <v>0.705364</v>
      </c>
      <c r="G4596" s="0" t="n">
        <v>0.490489</v>
      </c>
      <c r="H4596" s="0" t="n">
        <v>138800</v>
      </c>
    </row>
    <row r="4597" customFormat="false" ht="15" hidden="false" customHeight="false" outlineLevel="0" collapsed="false">
      <c r="A4597" s="0" t="n">
        <v>4595</v>
      </c>
      <c r="B4597" s="0" t="n">
        <v>7</v>
      </c>
      <c r="C4597" s="0" t="n">
        <v>192</v>
      </c>
      <c r="D4597" s="0" t="n">
        <v>10</v>
      </c>
      <c r="E4597" s="0" t="n">
        <v>0</v>
      </c>
      <c r="F4597" s="0" t="n">
        <v>0.871535</v>
      </c>
      <c r="G4597" s="0" t="n">
        <v>0.320094</v>
      </c>
      <c r="H4597" s="0" t="n">
        <v>138800</v>
      </c>
    </row>
    <row r="4598" customFormat="false" ht="15" hidden="false" customHeight="false" outlineLevel="0" collapsed="false">
      <c r="A4598" s="0" t="n">
        <v>4596</v>
      </c>
      <c r="B4598" s="0" t="n">
        <v>7</v>
      </c>
      <c r="C4598" s="0" t="n">
        <v>192</v>
      </c>
      <c r="D4598" s="0" t="n">
        <v>11</v>
      </c>
      <c r="E4598" s="0" t="n">
        <v>0</v>
      </c>
      <c r="F4598" s="0" t="n">
        <v>0.979455</v>
      </c>
      <c r="G4598" s="0" t="n">
        <v>0.441917</v>
      </c>
      <c r="H4598" s="0" t="n">
        <v>138800</v>
      </c>
    </row>
    <row r="4599" customFormat="false" ht="15" hidden="false" customHeight="false" outlineLevel="0" collapsed="false">
      <c r="A4599" s="0" t="n">
        <v>4597</v>
      </c>
      <c r="B4599" s="0" t="n">
        <v>7</v>
      </c>
      <c r="C4599" s="0" t="n">
        <v>192</v>
      </c>
      <c r="D4599" s="0" t="n">
        <v>12</v>
      </c>
      <c r="E4599" s="0" t="n">
        <v>0</v>
      </c>
      <c r="F4599" s="0" t="n">
        <v>1</v>
      </c>
      <c r="G4599" s="0" t="n">
        <v>0.313398</v>
      </c>
      <c r="H4599" s="0" t="n">
        <v>138800</v>
      </c>
    </row>
    <row r="4600" customFormat="false" ht="15" hidden="false" customHeight="false" outlineLevel="0" collapsed="false">
      <c r="A4600" s="0" t="n">
        <v>4598</v>
      </c>
      <c r="B4600" s="0" t="n">
        <v>7</v>
      </c>
      <c r="C4600" s="0" t="n">
        <v>192</v>
      </c>
      <c r="D4600" s="0" t="n">
        <v>13</v>
      </c>
      <c r="E4600" s="0" t="n">
        <v>0</v>
      </c>
      <c r="F4600" s="0" t="n">
        <v>0.979455</v>
      </c>
      <c r="G4600" s="0" t="n">
        <v>0.5677</v>
      </c>
      <c r="H4600" s="0" t="n">
        <v>138800</v>
      </c>
    </row>
    <row r="4601" customFormat="false" ht="15" hidden="false" customHeight="false" outlineLevel="0" collapsed="false">
      <c r="A4601" s="0" t="n">
        <v>4599</v>
      </c>
      <c r="B4601" s="0" t="n">
        <v>7</v>
      </c>
      <c r="C4601" s="0" t="n">
        <v>192</v>
      </c>
      <c r="D4601" s="0" t="n">
        <v>14</v>
      </c>
      <c r="E4601" s="0" t="n">
        <v>0</v>
      </c>
      <c r="F4601" s="0" t="n">
        <v>0.871535</v>
      </c>
      <c r="G4601" s="0" t="n">
        <v>0.526967</v>
      </c>
      <c r="H4601" s="0" t="n">
        <v>138800</v>
      </c>
    </row>
    <row r="4602" customFormat="false" ht="15" hidden="false" customHeight="false" outlineLevel="0" collapsed="false">
      <c r="A4602" s="0" t="n">
        <v>4600</v>
      </c>
      <c r="B4602" s="0" t="n">
        <v>7</v>
      </c>
      <c r="C4602" s="0" t="n">
        <v>192</v>
      </c>
      <c r="D4602" s="0" t="n">
        <v>15</v>
      </c>
      <c r="E4602" s="0" t="n">
        <v>0</v>
      </c>
      <c r="F4602" s="0" t="n">
        <v>0.705364</v>
      </c>
      <c r="G4602" s="0" t="n">
        <v>0.612154</v>
      </c>
      <c r="H4602" s="0" t="n">
        <v>138800</v>
      </c>
    </row>
    <row r="4603" customFormat="false" ht="15" hidden="false" customHeight="false" outlineLevel="0" collapsed="false">
      <c r="A4603" s="0" t="n">
        <v>4601</v>
      </c>
      <c r="B4603" s="0" t="n">
        <v>7</v>
      </c>
      <c r="C4603" s="0" t="n">
        <v>192</v>
      </c>
      <c r="D4603" s="0" t="n">
        <v>16</v>
      </c>
      <c r="E4603" s="0" t="n">
        <v>0</v>
      </c>
      <c r="F4603" s="0" t="n">
        <v>0.500562</v>
      </c>
      <c r="G4603" s="0" t="n">
        <v>0.820958</v>
      </c>
      <c r="H4603" s="0" t="n">
        <v>138800</v>
      </c>
    </row>
    <row r="4604" customFormat="false" ht="15" hidden="false" customHeight="false" outlineLevel="0" collapsed="false">
      <c r="A4604" s="0" t="n">
        <v>4602</v>
      </c>
      <c r="B4604" s="0" t="n">
        <v>7</v>
      </c>
      <c r="C4604" s="0" t="n">
        <v>192</v>
      </c>
      <c r="D4604" s="0" t="n">
        <v>17</v>
      </c>
      <c r="E4604" s="0" t="n">
        <v>0</v>
      </c>
      <c r="F4604" s="0" t="n">
        <v>0.283341</v>
      </c>
      <c r="G4604" s="0" t="n">
        <v>0.862375</v>
      </c>
      <c r="H4604" s="0" t="n">
        <v>138800</v>
      </c>
    </row>
    <row r="4605" customFormat="false" ht="15" hidden="false" customHeight="false" outlineLevel="0" collapsed="false">
      <c r="A4605" s="0" t="n">
        <v>4603</v>
      </c>
      <c r="B4605" s="0" t="n">
        <v>7</v>
      </c>
      <c r="C4605" s="0" t="n">
        <v>192</v>
      </c>
      <c r="D4605" s="0" t="n">
        <v>18</v>
      </c>
      <c r="E4605" s="0" t="n">
        <v>0</v>
      </c>
      <c r="F4605" s="0" t="n">
        <v>0.088116</v>
      </c>
      <c r="G4605" s="0" t="n">
        <v>0.710155</v>
      </c>
      <c r="H4605" s="0" t="n">
        <v>138800</v>
      </c>
    </row>
    <row r="4606" customFormat="false" ht="15" hidden="false" customHeight="false" outlineLevel="0" collapsed="false">
      <c r="A4606" s="0" t="n">
        <v>4604</v>
      </c>
      <c r="B4606" s="0" t="n">
        <v>7</v>
      </c>
      <c r="C4606" s="0" t="n">
        <v>192</v>
      </c>
      <c r="D4606" s="0" t="n">
        <v>19</v>
      </c>
      <c r="E4606" s="0" t="n">
        <v>1</v>
      </c>
      <c r="F4606" s="0" t="n">
        <v>0</v>
      </c>
      <c r="G4606" s="0" t="n">
        <v>1</v>
      </c>
      <c r="H4606" s="0" t="n">
        <v>138600</v>
      </c>
    </row>
    <row r="4607" customFormat="false" ht="15" hidden="false" customHeight="false" outlineLevel="0" collapsed="false">
      <c r="A4607" s="0" t="n">
        <v>4605</v>
      </c>
      <c r="B4607" s="0" t="n">
        <v>7</v>
      </c>
      <c r="C4607" s="0" t="n">
        <v>192</v>
      </c>
      <c r="D4607" s="0" t="n">
        <v>20</v>
      </c>
      <c r="E4607" s="0" t="n">
        <v>1</v>
      </c>
      <c r="F4607" s="0" t="n">
        <v>0</v>
      </c>
      <c r="G4607" s="0" t="n">
        <v>0.878195</v>
      </c>
      <c r="H4607" s="0" t="n">
        <v>138400</v>
      </c>
    </row>
    <row r="4608" customFormat="false" ht="15" hidden="false" customHeight="false" outlineLevel="0" collapsed="false">
      <c r="A4608" s="0" t="n">
        <v>4606</v>
      </c>
      <c r="B4608" s="0" t="n">
        <v>7</v>
      </c>
      <c r="C4608" s="0" t="n">
        <v>192</v>
      </c>
      <c r="D4608" s="0" t="n">
        <v>21</v>
      </c>
      <c r="E4608" s="0" t="n">
        <v>0</v>
      </c>
      <c r="F4608" s="0" t="n">
        <v>0</v>
      </c>
      <c r="G4608" s="0" t="n">
        <v>0.516882</v>
      </c>
      <c r="H4608" s="0" t="n">
        <v>138400</v>
      </c>
    </row>
    <row r="4609" customFormat="false" ht="15" hidden="false" customHeight="false" outlineLevel="0" collapsed="false">
      <c r="A4609" s="0" t="n">
        <v>4607</v>
      </c>
      <c r="B4609" s="0" t="n">
        <v>7</v>
      </c>
      <c r="C4609" s="0" t="n">
        <v>192</v>
      </c>
      <c r="D4609" s="0" t="n">
        <v>22</v>
      </c>
      <c r="E4609" s="0" t="n">
        <v>0</v>
      </c>
      <c r="F4609" s="0" t="n">
        <v>0</v>
      </c>
      <c r="G4609" s="0" t="n">
        <v>0.370752</v>
      </c>
      <c r="H4609" s="0" t="n">
        <v>138400</v>
      </c>
    </row>
    <row r="4610" customFormat="false" ht="15" hidden="false" customHeight="false" outlineLevel="0" collapsed="false">
      <c r="A4610" s="0" t="n">
        <v>4608</v>
      </c>
      <c r="B4610" s="0" t="n">
        <v>7</v>
      </c>
      <c r="C4610" s="0" t="n">
        <v>192</v>
      </c>
      <c r="D4610" s="0" t="n">
        <v>23</v>
      </c>
      <c r="E4610" s="0" t="n">
        <v>0</v>
      </c>
      <c r="F4610" s="0" t="n">
        <v>0</v>
      </c>
      <c r="G4610" s="0" t="n">
        <v>0.229158</v>
      </c>
      <c r="H4610" s="0" t="n">
        <v>138400</v>
      </c>
    </row>
    <row r="4611" customFormat="false" ht="15" hidden="false" customHeight="false" outlineLevel="0" collapsed="false">
      <c r="A4611" s="0" t="n">
        <v>4609</v>
      </c>
      <c r="B4611" s="0" t="n">
        <v>7</v>
      </c>
      <c r="C4611" s="0" t="n">
        <v>193</v>
      </c>
      <c r="D4611" s="0" t="n">
        <v>0</v>
      </c>
      <c r="E4611" s="0" t="n">
        <v>0</v>
      </c>
      <c r="F4611" s="0" t="n">
        <v>0</v>
      </c>
      <c r="G4611" s="0" t="n">
        <v>0.27743</v>
      </c>
      <c r="H4611" s="0" t="n">
        <v>138400</v>
      </c>
    </row>
    <row r="4612" customFormat="false" ht="15" hidden="false" customHeight="false" outlineLevel="0" collapsed="false">
      <c r="A4612" s="0" t="n">
        <v>4610</v>
      </c>
      <c r="B4612" s="0" t="n">
        <v>7</v>
      </c>
      <c r="C4612" s="0" t="n">
        <v>193</v>
      </c>
      <c r="D4612" s="0" t="n">
        <v>1</v>
      </c>
      <c r="E4612" s="0" t="n">
        <v>0</v>
      </c>
      <c r="F4612" s="0" t="n">
        <v>0</v>
      </c>
      <c r="G4612" s="0" t="n">
        <v>0.282127</v>
      </c>
      <c r="H4612" s="0" t="n">
        <v>138400</v>
      </c>
    </row>
    <row r="4613" customFormat="false" ht="15" hidden="false" customHeight="false" outlineLevel="0" collapsed="false">
      <c r="A4613" s="0" t="n">
        <v>4611</v>
      </c>
      <c r="B4613" s="0" t="n">
        <v>7</v>
      </c>
      <c r="C4613" s="0" t="n">
        <v>193</v>
      </c>
      <c r="D4613" s="0" t="n">
        <v>2</v>
      </c>
      <c r="E4613" s="0" t="n">
        <v>0</v>
      </c>
      <c r="F4613" s="0" t="n">
        <v>0</v>
      </c>
      <c r="G4613" s="0" t="n">
        <v>0.282319</v>
      </c>
      <c r="H4613" s="0" t="n">
        <v>138400</v>
      </c>
    </row>
    <row r="4614" customFormat="false" ht="15" hidden="false" customHeight="false" outlineLevel="0" collapsed="false">
      <c r="A4614" s="0" t="n">
        <v>4612</v>
      </c>
      <c r="B4614" s="0" t="n">
        <v>7</v>
      </c>
      <c r="C4614" s="0" t="n">
        <v>193</v>
      </c>
      <c r="D4614" s="0" t="n">
        <v>3</v>
      </c>
      <c r="E4614" s="0" t="n">
        <v>0</v>
      </c>
      <c r="F4614" s="0" t="n">
        <v>0</v>
      </c>
      <c r="G4614" s="0" t="n">
        <v>0.269145</v>
      </c>
      <c r="H4614" s="0" t="n">
        <v>138400</v>
      </c>
    </row>
    <row r="4615" customFormat="false" ht="15" hidden="false" customHeight="false" outlineLevel="0" collapsed="false">
      <c r="A4615" s="0" t="n">
        <v>4613</v>
      </c>
      <c r="B4615" s="0" t="n">
        <v>7</v>
      </c>
      <c r="C4615" s="0" t="n">
        <v>193</v>
      </c>
      <c r="D4615" s="0" t="n">
        <v>4</v>
      </c>
      <c r="E4615" s="0" t="n">
        <v>0</v>
      </c>
      <c r="F4615" s="0" t="n">
        <v>0</v>
      </c>
      <c r="G4615" s="0" t="n">
        <v>0.270982</v>
      </c>
      <c r="H4615" s="0" t="n">
        <v>138400</v>
      </c>
    </row>
    <row r="4616" customFormat="false" ht="15" hidden="false" customHeight="false" outlineLevel="0" collapsed="false">
      <c r="A4616" s="0" t="n">
        <v>4614</v>
      </c>
      <c r="B4616" s="0" t="n">
        <v>7</v>
      </c>
      <c r="C4616" s="0" t="n">
        <v>193</v>
      </c>
      <c r="D4616" s="0" t="n">
        <v>5</v>
      </c>
      <c r="E4616" s="0" t="n">
        <v>0</v>
      </c>
      <c r="F4616" s="0" t="n">
        <v>0</v>
      </c>
      <c r="G4616" s="0" t="n">
        <v>0.489078</v>
      </c>
      <c r="H4616" s="0" t="n">
        <v>138400</v>
      </c>
    </row>
    <row r="4617" customFormat="false" ht="15" hidden="false" customHeight="false" outlineLevel="0" collapsed="false">
      <c r="A4617" s="0" t="n">
        <v>4615</v>
      </c>
      <c r="B4617" s="0" t="n">
        <v>7</v>
      </c>
      <c r="C4617" s="0" t="n">
        <v>193</v>
      </c>
      <c r="D4617" s="0" t="n">
        <v>6</v>
      </c>
      <c r="E4617" s="0" t="n">
        <v>0</v>
      </c>
      <c r="F4617" s="0" t="n">
        <v>0.073823</v>
      </c>
      <c r="G4617" s="0" t="n">
        <v>0.511874</v>
      </c>
      <c r="H4617" s="0" t="n">
        <v>138400</v>
      </c>
    </row>
    <row r="4618" customFormat="false" ht="15" hidden="false" customHeight="false" outlineLevel="0" collapsed="false">
      <c r="A4618" s="0" t="n">
        <v>4616</v>
      </c>
      <c r="B4618" s="0" t="n">
        <v>7</v>
      </c>
      <c r="C4618" s="0" t="n">
        <v>193</v>
      </c>
      <c r="D4618" s="0" t="n">
        <v>7</v>
      </c>
      <c r="E4618" s="0" t="n">
        <v>1</v>
      </c>
      <c r="F4618" s="0" t="n">
        <v>0.237379</v>
      </c>
      <c r="G4618" s="0" t="n">
        <v>0.593679</v>
      </c>
      <c r="H4618" s="0" t="n">
        <v>138200</v>
      </c>
    </row>
    <row r="4619" customFormat="false" ht="15" hidden="false" customHeight="false" outlineLevel="0" collapsed="false">
      <c r="A4619" s="0" t="n">
        <v>4617</v>
      </c>
      <c r="B4619" s="0" t="n">
        <v>7</v>
      </c>
      <c r="C4619" s="0" t="n">
        <v>193</v>
      </c>
      <c r="D4619" s="0" t="n">
        <v>8</v>
      </c>
      <c r="E4619" s="0" t="n">
        <v>1</v>
      </c>
      <c r="F4619" s="0" t="n">
        <v>0.419364</v>
      </c>
      <c r="G4619" s="0" t="n">
        <v>0.734057</v>
      </c>
      <c r="H4619" s="0" t="n">
        <v>138000</v>
      </c>
    </row>
    <row r="4620" customFormat="false" ht="15" hidden="false" customHeight="false" outlineLevel="0" collapsed="false">
      <c r="A4620" s="0" t="n">
        <v>4618</v>
      </c>
      <c r="B4620" s="0" t="n">
        <v>7</v>
      </c>
      <c r="C4620" s="0" t="n">
        <v>193</v>
      </c>
      <c r="D4620" s="0" t="n">
        <v>9</v>
      </c>
      <c r="E4620" s="0" t="n">
        <v>0</v>
      </c>
      <c r="F4620" s="0" t="n">
        <v>0.590945</v>
      </c>
      <c r="G4620" s="0" t="n">
        <v>1</v>
      </c>
      <c r="H4620" s="0" t="n">
        <v>138000</v>
      </c>
    </row>
    <row r="4621" customFormat="false" ht="15" hidden="false" customHeight="false" outlineLevel="0" collapsed="false">
      <c r="A4621" s="0" t="n">
        <v>4619</v>
      </c>
      <c r="B4621" s="0" t="n">
        <v>7</v>
      </c>
      <c r="C4621" s="0" t="n">
        <v>193</v>
      </c>
      <c r="D4621" s="0" t="n">
        <v>10</v>
      </c>
      <c r="E4621" s="0" t="n">
        <v>0</v>
      </c>
      <c r="F4621" s="0" t="n">
        <v>0.73016</v>
      </c>
      <c r="G4621" s="0" t="n">
        <v>1</v>
      </c>
      <c r="H4621" s="0" t="n">
        <v>138000</v>
      </c>
    </row>
    <row r="4622" customFormat="false" ht="15" hidden="false" customHeight="false" outlineLevel="0" collapsed="false">
      <c r="A4622" s="0" t="n">
        <v>4620</v>
      </c>
      <c r="B4622" s="0" t="n">
        <v>7</v>
      </c>
      <c r="C4622" s="0" t="n">
        <v>193</v>
      </c>
      <c r="D4622" s="0" t="n">
        <v>11</v>
      </c>
      <c r="E4622" s="0" t="n">
        <v>0</v>
      </c>
      <c r="F4622" s="0" t="n">
        <v>0.820574</v>
      </c>
      <c r="G4622" s="0" t="n">
        <v>1</v>
      </c>
      <c r="H4622" s="0" t="n">
        <v>138000</v>
      </c>
    </row>
    <row r="4623" customFormat="false" ht="15" hidden="false" customHeight="false" outlineLevel="0" collapsed="false">
      <c r="A4623" s="0" t="n">
        <v>4621</v>
      </c>
      <c r="B4623" s="0" t="n">
        <v>7</v>
      </c>
      <c r="C4623" s="0" t="n">
        <v>193</v>
      </c>
      <c r="D4623" s="0" t="n">
        <v>12</v>
      </c>
      <c r="E4623" s="0" t="n">
        <v>0</v>
      </c>
      <c r="F4623" s="0" t="n">
        <v>0.851885</v>
      </c>
      <c r="G4623" s="0" t="n">
        <v>1</v>
      </c>
      <c r="H4623" s="0" t="n">
        <v>138000</v>
      </c>
    </row>
    <row r="4624" customFormat="false" ht="15" hidden="false" customHeight="false" outlineLevel="0" collapsed="false">
      <c r="A4624" s="0" t="n">
        <v>4622</v>
      </c>
      <c r="B4624" s="0" t="n">
        <v>7</v>
      </c>
      <c r="C4624" s="0" t="n">
        <v>193</v>
      </c>
      <c r="D4624" s="0" t="n">
        <v>13</v>
      </c>
      <c r="E4624" s="0" t="n">
        <v>0</v>
      </c>
      <c r="F4624" s="0" t="n">
        <v>0.820574</v>
      </c>
      <c r="G4624" s="0" t="n">
        <v>1</v>
      </c>
      <c r="H4624" s="0" t="n">
        <v>138000</v>
      </c>
    </row>
    <row r="4625" customFormat="false" ht="15" hidden="false" customHeight="false" outlineLevel="0" collapsed="false">
      <c r="A4625" s="0" t="n">
        <v>4623</v>
      </c>
      <c r="B4625" s="0" t="n">
        <v>7</v>
      </c>
      <c r="C4625" s="0" t="n">
        <v>193</v>
      </c>
      <c r="D4625" s="0" t="n">
        <v>14</v>
      </c>
      <c r="E4625" s="0" t="n">
        <v>0</v>
      </c>
      <c r="F4625" s="0" t="n">
        <v>0.73016</v>
      </c>
      <c r="G4625" s="0" t="n">
        <v>1</v>
      </c>
      <c r="H4625" s="0" t="n">
        <v>138000</v>
      </c>
    </row>
    <row r="4626" customFormat="false" ht="15" hidden="false" customHeight="false" outlineLevel="0" collapsed="false">
      <c r="A4626" s="0" t="n">
        <v>4624</v>
      </c>
      <c r="B4626" s="0" t="n">
        <v>7</v>
      </c>
      <c r="C4626" s="0" t="n">
        <v>193</v>
      </c>
      <c r="D4626" s="0" t="n">
        <v>15</v>
      </c>
      <c r="E4626" s="0" t="n">
        <v>0</v>
      </c>
      <c r="F4626" s="0" t="n">
        <v>0.590945</v>
      </c>
      <c r="G4626" s="0" t="n">
        <v>1</v>
      </c>
      <c r="H4626" s="0" t="n">
        <v>138000</v>
      </c>
    </row>
    <row r="4627" customFormat="false" ht="15" hidden="false" customHeight="false" outlineLevel="0" collapsed="false">
      <c r="A4627" s="0" t="n">
        <v>4625</v>
      </c>
      <c r="B4627" s="0" t="n">
        <v>7</v>
      </c>
      <c r="C4627" s="0" t="n">
        <v>193</v>
      </c>
      <c r="D4627" s="0" t="n">
        <v>16</v>
      </c>
      <c r="E4627" s="0" t="n">
        <v>0</v>
      </c>
      <c r="F4627" s="0" t="n">
        <v>0.419364</v>
      </c>
      <c r="G4627" s="0" t="n">
        <v>1</v>
      </c>
      <c r="H4627" s="0" t="n">
        <v>138000</v>
      </c>
    </row>
    <row r="4628" customFormat="false" ht="15" hidden="false" customHeight="false" outlineLevel="0" collapsed="false">
      <c r="A4628" s="0" t="n">
        <v>4626</v>
      </c>
      <c r="B4628" s="0" t="n">
        <v>7</v>
      </c>
      <c r="C4628" s="0" t="n">
        <v>193</v>
      </c>
      <c r="D4628" s="0" t="n">
        <v>17</v>
      </c>
      <c r="E4628" s="0" t="n">
        <v>0</v>
      </c>
      <c r="F4628" s="0" t="n">
        <v>0.237379</v>
      </c>
      <c r="G4628" s="0" t="n">
        <v>1</v>
      </c>
      <c r="H4628" s="0" t="n">
        <v>138000</v>
      </c>
    </row>
    <row r="4629" customFormat="false" ht="15" hidden="false" customHeight="false" outlineLevel="0" collapsed="false">
      <c r="A4629" s="0" t="n">
        <v>4627</v>
      </c>
      <c r="B4629" s="0" t="n">
        <v>7</v>
      </c>
      <c r="C4629" s="0" t="n">
        <v>193</v>
      </c>
      <c r="D4629" s="0" t="n">
        <v>18</v>
      </c>
      <c r="E4629" s="0" t="n">
        <v>0</v>
      </c>
      <c r="F4629" s="0" t="n">
        <v>0.073823</v>
      </c>
      <c r="G4629" s="0" t="n">
        <v>1</v>
      </c>
      <c r="H4629" s="0" t="n">
        <v>138000</v>
      </c>
    </row>
    <row r="4630" customFormat="false" ht="15" hidden="false" customHeight="false" outlineLevel="0" collapsed="false">
      <c r="A4630" s="0" t="n">
        <v>4628</v>
      </c>
      <c r="B4630" s="0" t="n">
        <v>7</v>
      </c>
      <c r="C4630" s="0" t="n">
        <v>193</v>
      </c>
      <c r="D4630" s="0" t="n">
        <v>19</v>
      </c>
      <c r="E4630" s="0" t="n">
        <v>1</v>
      </c>
      <c r="F4630" s="0" t="n">
        <v>0</v>
      </c>
      <c r="G4630" s="0" t="n">
        <v>1</v>
      </c>
      <c r="H4630" s="0" t="n">
        <v>137800</v>
      </c>
    </row>
    <row r="4631" customFormat="false" ht="15" hidden="false" customHeight="false" outlineLevel="0" collapsed="false">
      <c r="A4631" s="0" t="n">
        <v>4629</v>
      </c>
      <c r="B4631" s="0" t="n">
        <v>7</v>
      </c>
      <c r="C4631" s="0" t="n">
        <v>193</v>
      </c>
      <c r="D4631" s="0" t="n">
        <v>20</v>
      </c>
      <c r="E4631" s="0" t="n">
        <v>1</v>
      </c>
      <c r="F4631" s="0" t="n">
        <v>0</v>
      </c>
      <c r="G4631" s="0" t="n">
        <v>1</v>
      </c>
      <c r="H4631" s="0" t="n">
        <v>137600</v>
      </c>
    </row>
    <row r="4632" customFormat="false" ht="15" hidden="false" customHeight="false" outlineLevel="0" collapsed="false">
      <c r="A4632" s="0" t="n">
        <v>4630</v>
      </c>
      <c r="B4632" s="0" t="n">
        <v>7</v>
      </c>
      <c r="C4632" s="0" t="n">
        <v>193</v>
      </c>
      <c r="D4632" s="0" t="n">
        <v>21</v>
      </c>
      <c r="E4632" s="0" t="n">
        <v>0</v>
      </c>
      <c r="F4632" s="0" t="n">
        <v>0</v>
      </c>
      <c r="G4632" s="0" t="n">
        <v>1</v>
      </c>
      <c r="H4632" s="0" t="n">
        <v>137600</v>
      </c>
    </row>
    <row r="4633" customFormat="false" ht="15" hidden="false" customHeight="false" outlineLevel="0" collapsed="false">
      <c r="A4633" s="0" t="n">
        <v>4631</v>
      </c>
      <c r="B4633" s="0" t="n">
        <v>7</v>
      </c>
      <c r="C4633" s="0" t="n">
        <v>193</v>
      </c>
      <c r="D4633" s="0" t="n">
        <v>22</v>
      </c>
      <c r="E4633" s="0" t="n">
        <v>0</v>
      </c>
      <c r="F4633" s="0" t="n">
        <v>0</v>
      </c>
      <c r="G4633" s="0" t="n">
        <v>0.916038</v>
      </c>
      <c r="H4633" s="0" t="n">
        <v>137600</v>
      </c>
    </row>
    <row r="4634" customFormat="false" ht="15" hidden="false" customHeight="false" outlineLevel="0" collapsed="false">
      <c r="A4634" s="0" t="n">
        <v>4632</v>
      </c>
      <c r="B4634" s="0" t="n">
        <v>7</v>
      </c>
      <c r="C4634" s="0" t="n">
        <v>193</v>
      </c>
      <c r="D4634" s="0" t="n">
        <v>23</v>
      </c>
      <c r="E4634" s="0" t="n">
        <v>0</v>
      </c>
      <c r="F4634" s="0" t="n">
        <v>0</v>
      </c>
      <c r="G4634" s="0" t="n">
        <v>0.557613</v>
      </c>
      <c r="H4634" s="0" t="n">
        <v>137600</v>
      </c>
    </row>
    <row r="4635" customFormat="false" ht="15" hidden="false" customHeight="false" outlineLevel="0" collapsed="false">
      <c r="A4635" s="0" t="n">
        <v>4633</v>
      </c>
      <c r="B4635" s="0" t="n">
        <v>7</v>
      </c>
      <c r="C4635" s="0" t="n">
        <v>194</v>
      </c>
      <c r="D4635" s="0" t="n">
        <v>0</v>
      </c>
      <c r="E4635" s="0" t="n">
        <v>0</v>
      </c>
      <c r="F4635" s="0" t="n">
        <v>0</v>
      </c>
      <c r="G4635" s="0" t="n">
        <v>0.500666</v>
      </c>
      <c r="H4635" s="0" t="n">
        <v>137600</v>
      </c>
    </row>
    <row r="4636" customFormat="false" ht="15" hidden="false" customHeight="false" outlineLevel="0" collapsed="false">
      <c r="A4636" s="0" t="n">
        <v>4634</v>
      </c>
      <c r="B4636" s="0" t="n">
        <v>7</v>
      </c>
      <c r="C4636" s="0" t="n">
        <v>194</v>
      </c>
      <c r="D4636" s="0" t="n">
        <v>1</v>
      </c>
      <c r="E4636" s="0" t="n">
        <v>0</v>
      </c>
      <c r="F4636" s="0" t="n">
        <v>0</v>
      </c>
      <c r="G4636" s="0" t="n">
        <v>0.716111</v>
      </c>
      <c r="H4636" s="0" t="n">
        <v>137600</v>
      </c>
    </row>
    <row r="4637" customFormat="false" ht="15" hidden="false" customHeight="false" outlineLevel="0" collapsed="false">
      <c r="A4637" s="0" t="n">
        <v>4635</v>
      </c>
      <c r="B4637" s="0" t="n">
        <v>7</v>
      </c>
      <c r="C4637" s="0" t="n">
        <v>194</v>
      </c>
      <c r="D4637" s="0" t="n">
        <v>2</v>
      </c>
      <c r="E4637" s="0" t="n">
        <v>0</v>
      </c>
      <c r="F4637" s="0" t="n">
        <v>0</v>
      </c>
      <c r="G4637" s="0" t="n">
        <v>0.66762</v>
      </c>
      <c r="H4637" s="0" t="n">
        <v>137600</v>
      </c>
    </row>
    <row r="4638" customFormat="false" ht="15" hidden="false" customHeight="false" outlineLevel="0" collapsed="false">
      <c r="A4638" s="0" t="n">
        <v>4636</v>
      </c>
      <c r="B4638" s="0" t="n">
        <v>7</v>
      </c>
      <c r="C4638" s="0" t="n">
        <v>194</v>
      </c>
      <c r="D4638" s="0" t="n">
        <v>3</v>
      </c>
      <c r="E4638" s="0" t="n">
        <v>0</v>
      </c>
      <c r="F4638" s="0" t="n">
        <v>0</v>
      </c>
      <c r="G4638" s="0" t="n">
        <v>0.556942</v>
      </c>
      <c r="H4638" s="0" t="n">
        <v>137600</v>
      </c>
    </row>
    <row r="4639" customFormat="false" ht="15" hidden="false" customHeight="false" outlineLevel="0" collapsed="false">
      <c r="A4639" s="0" t="n">
        <v>4637</v>
      </c>
      <c r="B4639" s="0" t="n">
        <v>7</v>
      </c>
      <c r="C4639" s="0" t="n">
        <v>194</v>
      </c>
      <c r="D4639" s="0" t="n">
        <v>4</v>
      </c>
      <c r="E4639" s="0" t="n">
        <v>0</v>
      </c>
      <c r="F4639" s="0" t="n">
        <v>0</v>
      </c>
      <c r="G4639" s="0" t="n">
        <v>0.506638</v>
      </c>
      <c r="H4639" s="0" t="n">
        <v>137600</v>
      </c>
    </row>
    <row r="4640" customFormat="false" ht="15" hidden="false" customHeight="false" outlineLevel="0" collapsed="false">
      <c r="A4640" s="0" t="n">
        <v>4638</v>
      </c>
      <c r="B4640" s="0" t="n">
        <v>7</v>
      </c>
      <c r="C4640" s="0" t="n">
        <v>194</v>
      </c>
      <c r="D4640" s="0" t="n">
        <v>5</v>
      </c>
      <c r="E4640" s="0" t="n">
        <v>0</v>
      </c>
      <c r="F4640" s="0" t="n">
        <v>0</v>
      </c>
      <c r="G4640" s="0" t="n">
        <v>0.525921</v>
      </c>
      <c r="H4640" s="0" t="n">
        <v>137600</v>
      </c>
    </row>
    <row r="4641" customFormat="false" ht="15" hidden="false" customHeight="false" outlineLevel="0" collapsed="false">
      <c r="A4641" s="0" t="n">
        <v>4639</v>
      </c>
      <c r="B4641" s="0" t="n">
        <v>7</v>
      </c>
      <c r="C4641" s="0" t="n">
        <v>194</v>
      </c>
      <c r="D4641" s="0" t="n">
        <v>6</v>
      </c>
      <c r="E4641" s="0" t="n">
        <v>0</v>
      </c>
      <c r="F4641" s="0" t="n">
        <v>0.07795</v>
      </c>
      <c r="G4641" s="0" t="n">
        <v>0.393341</v>
      </c>
      <c r="H4641" s="0" t="n">
        <v>137600</v>
      </c>
    </row>
    <row r="4642" customFormat="false" ht="15" hidden="false" customHeight="false" outlineLevel="0" collapsed="false">
      <c r="A4642" s="0" t="n">
        <v>4640</v>
      </c>
      <c r="B4642" s="0" t="n">
        <v>7</v>
      </c>
      <c r="C4642" s="0" t="n">
        <v>194</v>
      </c>
      <c r="D4642" s="0" t="n">
        <v>7</v>
      </c>
      <c r="E4642" s="0" t="n">
        <v>1</v>
      </c>
      <c r="F4642" s="0" t="n">
        <v>0.250649</v>
      </c>
      <c r="G4642" s="0" t="n">
        <v>0.580523</v>
      </c>
      <c r="H4642" s="0" t="n">
        <v>137400</v>
      </c>
    </row>
    <row r="4643" customFormat="false" ht="15" hidden="false" customHeight="false" outlineLevel="0" collapsed="false">
      <c r="A4643" s="0" t="n">
        <v>4641</v>
      </c>
      <c r="B4643" s="0" t="n">
        <v>7</v>
      </c>
      <c r="C4643" s="0" t="n">
        <v>194</v>
      </c>
      <c r="D4643" s="0" t="n">
        <v>8</v>
      </c>
      <c r="E4643" s="0" t="n">
        <v>1</v>
      </c>
      <c r="F4643" s="0" t="n">
        <v>0.442808</v>
      </c>
      <c r="G4643" s="0" t="n">
        <v>0.783592</v>
      </c>
      <c r="H4643" s="0" t="n">
        <v>137200</v>
      </c>
    </row>
    <row r="4644" customFormat="false" ht="15" hidden="false" customHeight="false" outlineLevel="0" collapsed="false">
      <c r="A4644" s="0" t="n">
        <v>4642</v>
      </c>
      <c r="B4644" s="0" t="n">
        <v>7</v>
      </c>
      <c r="C4644" s="0" t="n">
        <v>194</v>
      </c>
      <c r="D4644" s="0" t="n">
        <v>9</v>
      </c>
      <c r="E4644" s="0" t="n">
        <v>0</v>
      </c>
      <c r="F4644" s="0" t="n">
        <v>0.623981</v>
      </c>
      <c r="G4644" s="0" t="n">
        <v>0.648896</v>
      </c>
      <c r="H4644" s="0" t="n">
        <v>137200</v>
      </c>
    </row>
    <row r="4645" customFormat="false" ht="15" hidden="false" customHeight="false" outlineLevel="0" collapsed="false">
      <c r="A4645" s="0" t="n">
        <v>4643</v>
      </c>
      <c r="B4645" s="0" t="n">
        <v>7</v>
      </c>
      <c r="C4645" s="0" t="n">
        <v>194</v>
      </c>
      <c r="D4645" s="0" t="n">
        <v>10</v>
      </c>
      <c r="E4645" s="0" t="n">
        <v>0</v>
      </c>
      <c r="F4645" s="0" t="n">
        <v>0.770979</v>
      </c>
      <c r="G4645" s="0" t="n">
        <v>0.768248</v>
      </c>
      <c r="H4645" s="0" t="n">
        <v>137200</v>
      </c>
    </row>
    <row r="4646" customFormat="false" ht="15" hidden="false" customHeight="false" outlineLevel="0" collapsed="false">
      <c r="A4646" s="0" t="n">
        <v>4644</v>
      </c>
      <c r="B4646" s="0" t="n">
        <v>7</v>
      </c>
      <c r="C4646" s="0" t="n">
        <v>194</v>
      </c>
      <c r="D4646" s="0" t="n">
        <v>11</v>
      </c>
      <c r="E4646" s="0" t="n">
        <v>0</v>
      </c>
      <c r="F4646" s="0" t="n">
        <v>0.866447</v>
      </c>
      <c r="G4646" s="0" t="n">
        <v>0.780584</v>
      </c>
      <c r="H4646" s="0" t="n">
        <v>137200</v>
      </c>
    </row>
    <row r="4647" customFormat="false" ht="15" hidden="false" customHeight="false" outlineLevel="0" collapsed="false">
      <c r="A4647" s="0" t="n">
        <v>4645</v>
      </c>
      <c r="B4647" s="0" t="n">
        <v>7</v>
      </c>
      <c r="C4647" s="0" t="n">
        <v>194</v>
      </c>
      <c r="D4647" s="0" t="n">
        <v>12</v>
      </c>
      <c r="E4647" s="0" t="n">
        <v>0</v>
      </c>
      <c r="F4647" s="0" t="n">
        <v>0.899508</v>
      </c>
      <c r="G4647" s="0" t="n">
        <v>0.883402</v>
      </c>
      <c r="H4647" s="0" t="n">
        <v>137200</v>
      </c>
    </row>
    <row r="4648" customFormat="false" ht="15" hidden="false" customHeight="false" outlineLevel="0" collapsed="false">
      <c r="A4648" s="0" t="n">
        <v>4646</v>
      </c>
      <c r="B4648" s="0" t="n">
        <v>7</v>
      </c>
      <c r="C4648" s="0" t="n">
        <v>194</v>
      </c>
      <c r="D4648" s="0" t="n">
        <v>13</v>
      </c>
      <c r="E4648" s="0" t="n">
        <v>0</v>
      </c>
      <c r="F4648" s="0" t="n">
        <v>0.866447</v>
      </c>
      <c r="G4648" s="0" t="n">
        <v>0.524682</v>
      </c>
      <c r="H4648" s="0" t="n">
        <v>137200</v>
      </c>
    </row>
    <row r="4649" customFormat="false" ht="15" hidden="false" customHeight="false" outlineLevel="0" collapsed="false">
      <c r="A4649" s="0" t="n">
        <v>4647</v>
      </c>
      <c r="B4649" s="0" t="n">
        <v>7</v>
      </c>
      <c r="C4649" s="0" t="n">
        <v>194</v>
      </c>
      <c r="D4649" s="0" t="n">
        <v>14</v>
      </c>
      <c r="E4649" s="0" t="n">
        <v>0</v>
      </c>
      <c r="F4649" s="0" t="n">
        <v>0.770979</v>
      </c>
      <c r="G4649" s="0" t="n">
        <v>0.555397</v>
      </c>
      <c r="H4649" s="0" t="n">
        <v>137200</v>
      </c>
    </row>
    <row r="4650" customFormat="false" ht="15" hidden="false" customHeight="false" outlineLevel="0" collapsed="false">
      <c r="A4650" s="0" t="n">
        <v>4648</v>
      </c>
      <c r="B4650" s="0" t="n">
        <v>7</v>
      </c>
      <c r="C4650" s="0" t="n">
        <v>194</v>
      </c>
      <c r="D4650" s="0" t="n">
        <v>15</v>
      </c>
      <c r="E4650" s="0" t="n">
        <v>0</v>
      </c>
      <c r="F4650" s="0" t="n">
        <v>0.623981</v>
      </c>
      <c r="G4650" s="0" t="n">
        <v>0.52583</v>
      </c>
      <c r="H4650" s="0" t="n">
        <v>137200</v>
      </c>
    </row>
    <row r="4651" customFormat="false" ht="15" hidden="false" customHeight="false" outlineLevel="0" collapsed="false">
      <c r="A4651" s="0" t="n">
        <v>4649</v>
      </c>
      <c r="B4651" s="0" t="n">
        <v>7</v>
      </c>
      <c r="C4651" s="0" t="n">
        <v>194</v>
      </c>
      <c r="D4651" s="0" t="n">
        <v>16</v>
      </c>
      <c r="E4651" s="0" t="n">
        <v>0</v>
      </c>
      <c r="F4651" s="0" t="n">
        <v>0.442808</v>
      </c>
      <c r="G4651" s="0" t="n">
        <v>0.589226</v>
      </c>
      <c r="H4651" s="0" t="n">
        <v>137200</v>
      </c>
    </row>
    <row r="4652" customFormat="false" ht="15" hidden="false" customHeight="false" outlineLevel="0" collapsed="false">
      <c r="A4652" s="0" t="n">
        <v>4650</v>
      </c>
      <c r="B4652" s="0" t="n">
        <v>7</v>
      </c>
      <c r="C4652" s="0" t="n">
        <v>194</v>
      </c>
      <c r="D4652" s="0" t="n">
        <v>17</v>
      </c>
      <c r="E4652" s="0" t="n">
        <v>0</v>
      </c>
      <c r="F4652" s="0" t="n">
        <v>0.250649</v>
      </c>
      <c r="G4652" s="0" t="n">
        <v>0.488397</v>
      </c>
      <c r="H4652" s="0" t="n">
        <v>137200</v>
      </c>
    </row>
    <row r="4653" customFormat="false" ht="15" hidden="false" customHeight="false" outlineLevel="0" collapsed="false">
      <c r="A4653" s="0" t="n">
        <v>4651</v>
      </c>
      <c r="B4653" s="0" t="n">
        <v>7</v>
      </c>
      <c r="C4653" s="0" t="n">
        <v>194</v>
      </c>
      <c r="D4653" s="0" t="n">
        <v>18</v>
      </c>
      <c r="E4653" s="0" t="n">
        <v>0</v>
      </c>
      <c r="F4653" s="0" t="n">
        <v>0.07795</v>
      </c>
      <c r="G4653" s="0" t="n">
        <v>0.613034</v>
      </c>
      <c r="H4653" s="0" t="n">
        <v>137200</v>
      </c>
    </row>
    <row r="4654" customFormat="false" ht="15" hidden="false" customHeight="false" outlineLevel="0" collapsed="false">
      <c r="A4654" s="0" t="n">
        <v>4652</v>
      </c>
      <c r="B4654" s="0" t="n">
        <v>7</v>
      </c>
      <c r="C4654" s="0" t="n">
        <v>194</v>
      </c>
      <c r="D4654" s="0" t="n">
        <v>19</v>
      </c>
      <c r="E4654" s="0" t="n">
        <v>1</v>
      </c>
      <c r="F4654" s="0" t="n">
        <v>0</v>
      </c>
      <c r="G4654" s="0" t="n">
        <v>0.589903</v>
      </c>
      <c r="H4654" s="0" t="n">
        <v>137000</v>
      </c>
    </row>
    <row r="4655" customFormat="false" ht="15" hidden="false" customHeight="false" outlineLevel="0" collapsed="false">
      <c r="A4655" s="0" t="n">
        <v>4653</v>
      </c>
      <c r="B4655" s="0" t="n">
        <v>7</v>
      </c>
      <c r="C4655" s="0" t="n">
        <v>194</v>
      </c>
      <c r="D4655" s="0" t="n">
        <v>20</v>
      </c>
      <c r="E4655" s="0" t="n">
        <v>1</v>
      </c>
      <c r="F4655" s="0" t="n">
        <v>0</v>
      </c>
      <c r="G4655" s="0" t="n">
        <v>0.541993</v>
      </c>
      <c r="H4655" s="0" t="n">
        <v>136800</v>
      </c>
    </row>
    <row r="4656" customFormat="false" ht="15" hidden="false" customHeight="false" outlineLevel="0" collapsed="false">
      <c r="A4656" s="0" t="n">
        <v>4654</v>
      </c>
      <c r="B4656" s="0" t="n">
        <v>7</v>
      </c>
      <c r="C4656" s="0" t="n">
        <v>194</v>
      </c>
      <c r="D4656" s="0" t="n">
        <v>21</v>
      </c>
      <c r="E4656" s="0" t="n">
        <v>0</v>
      </c>
      <c r="F4656" s="0" t="n">
        <v>0</v>
      </c>
      <c r="G4656" s="0" t="n">
        <v>1</v>
      </c>
      <c r="H4656" s="0" t="n">
        <v>136800</v>
      </c>
    </row>
    <row r="4657" customFormat="false" ht="15" hidden="false" customHeight="false" outlineLevel="0" collapsed="false">
      <c r="A4657" s="0" t="n">
        <v>4655</v>
      </c>
      <c r="B4657" s="0" t="n">
        <v>7</v>
      </c>
      <c r="C4657" s="0" t="n">
        <v>194</v>
      </c>
      <c r="D4657" s="0" t="n">
        <v>22</v>
      </c>
      <c r="E4657" s="0" t="n">
        <v>0</v>
      </c>
      <c r="F4657" s="0" t="n">
        <v>0</v>
      </c>
      <c r="G4657" s="0" t="n">
        <v>1</v>
      </c>
      <c r="H4657" s="0" t="n">
        <v>136800</v>
      </c>
    </row>
    <row r="4658" customFormat="false" ht="15" hidden="false" customHeight="false" outlineLevel="0" collapsed="false">
      <c r="A4658" s="0" t="n">
        <v>4656</v>
      </c>
      <c r="B4658" s="0" t="n">
        <v>7</v>
      </c>
      <c r="C4658" s="0" t="n">
        <v>194</v>
      </c>
      <c r="D4658" s="0" t="n">
        <v>23</v>
      </c>
      <c r="E4658" s="0" t="n">
        <v>0</v>
      </c>
      <c r="F4658" s="0" t="n">
        <v>0</v>
      </c>
      <c r="G4658" s="0" t="n">
        <v>1</v>
      </c>
      <c r="H4658" s="0" t="n">
        <v>136800</v>
      </c>
    </row>
    <row r="4659" customFormat="false" ht="15" hidden="false" customHeight="false" outlineLevel="0" collapsed="false">
      <c r="A4659" s="0" t="n">
        <v>4657</v>
      </c>
      <c r="B4659" s="0" t="n">
        <v>7</v>
      </c>
      <c r="C4659" s="0" t="n">
        <v>195</v>
      </c>
      <c r="D4659" s="0" t="n">
        <v>0</v>
      </c>
      <c r="E4659" s="0" t="n">
        <v>0</v>
      </c>
      <c r="F4659" s="0" t="n">
        <v>0</v>
      </c>
      <c r="G4659" s="0" t="n">
        <v>0.703291</v>
      </c>
      <c r="H4659" s="0" t="n">
        <v>136800</v>
      </c>
    </row>
    <row r="4660" customFormat="false" ht="15" hidden="false" customHeight="false" outlineLevel="0" collapsed="false">
      <c r="A4660" s="0" t="n">
        <v>4658</v>
      </c>
      <c r="B4660" s="0" t="n">
        <v>7</v>
      </c>
      <c r="C4660" s="0" t="n">
        <v>195</v>
      </c>
      <c r="D4660" s="0" t="n">
        <v>1</v>
      </c>
      <c r="E4660" s="0" t="n">
        <v>0</v>
      </c>
      <c r="F4660" s="0" t="n">
        <v>0</v>
      </c>
      <c r="G4660" s="0" t="n">
        <v>0.988493</v>
      </c>
      <c r="H4660" s="0" t="n">
        <v>136800</v>
      </c>
    </row>
    <row r="4661" customFormat="false" ht="15" hidden="false" customHeight="false" outlineLevel="0" collapsed="false">
      <c r="A4661" s="0" t="n">
        <v>4659</v>
      </c>
      <c r="B4661" s="0" t="n">
        <v>7</v>
      </c>
      <c r="C4661" s="0" t="n">
        <v>195</v>
      </c>
      <c r="D4661" s="0" t="n">
        <v>2</v>
      </c>
      <c r="E4661" s="0" t="n">
        <v>0</v>
      </c>
      <c r="F4661" s="0" t="n">
        <v>0</v>
      </c>
      <c r="G4661" s="0" t="n">
        <v>1</v>
      </c>
      <c r="H4661" s="0" t="n">
        <v>136800</v>
      </c>
    </row>
    <row r="4662" customFormat="false" ht="15" hidden="false" customHeight="false" outlineLevel="0" collapsed="false">
      <c r="A4662" s="0" t="n">
        <v>4660</v>
      </c>
      <c r="B4662" s="0" t="n">
        <v>7</v>
      </c>
      <c r="C4662" s="0" t="n">
        <v>195</v>
      </c>
      <c r="D4662" s="0" t="n">
        <v>3</v>
      </c>
      <c r="E4662" s="0" t="n">
        <v>0</v>
      </c>
      <c r="F4662" s="0" t="n">
        <v>0</v>
      </c>
      <c r="G4662" s="0" t="n">
        <v>1</v>
      </c>
      <c r="H4662" s="0" t="n">
        <v>136800</v>
      </c>
    </row>
    <row r="4663" customFormat="false" ht="15" hidden="false" customHeight="false" outlineLevel="0" collapsed="false">
      <c r="A4663" s="0" t="n">
        <v>4661</v>
      </c>
      <c r="B4663" s="0" t="n">
        <v>7</v>
      </c>
      <c r="C4663" s="0" t="n">
        <v>195</v>
      </c>
      <c r="D4663" s="0" t="n">
        <v>4</v>
      </c>
      <c r="E4663" s="0" t="n">
        <v>0</v>
      </c>
      <c r="F4663" s="0" t="n">
        <v>0</v>
      </c>
      <c r="G4663" s="0" t="n">
        <v>1</v>
      </c>
      <c r="H4663" s="0" t="n">
        <v>136800</v>
      </c>
    </row>
    <row r="4664" customFormat="false" ht="15" hidden="false" customHeight="false" outlineLevel="0" collapsed="false">
      <c r="A4664" s="0" t="n">
        <v>4662</v>
      </c>
      <c r="B4664" s="0" t="n">
        <v>7</v>
      </c>
      <c r="C4664" s="0" t="n">
        <v>195</v>
      </c>
      <c r="D4664" s="0" t="n">
        <v>5</v>
      </c>
      <c r="E4664" s="0" t="n">
        <v>0</v>
      </c>
      <c r="F4664" s="0" t="n">
        <v>0</v>
      </c>
      <c r="G4664" s="0" t="n">
        <v>1</v>
      </c>
      <c r="H4664" s="0" t="n">
        <v>136800</v>
      </c>
    </row>
    <row r="4665" customFormat="false" ht="15" hidden="false" customHeight="false" outlineLevel="0" collapsed="false">
      <c r="A4665" s="0" t="n">
        <v>4663</v>
      </c>
      <c r="B4665" s="0" t="n">
        <v>7</v>
      </c>
      <c r="C4665" s="0" t="n">
        <v>195</v>
      </c>
      <c r="D4665" s="0" t="n">
        <v>6</v>
      </c>
      <c r="E4665" s="0" t="n">
        <v>0</v>
      </c>
      <c r="F4665" s="0" t="n">
        <v>0.079687</v>
      </c>
      <c r="G4665" s="0" t="n">
        <v>1</v>
      </c>
      <c r="H4665" s="0" t="n">
        <v>136800</v>
      </c>
    </row>
    <row r="4666" customFormat="false" ht="15" hidden="false" customHeight="false" outlineLevel="0" collapsed="false">
      <c r="A4666" s="0" t="n">
        <v>4664</v>
      </c>
      <c r="B4666" s="0" t="n">
        <v>7</v>
      </c>
      <c r="C4666" s="0" t="n">
        <v>195</v>
      </c>
      <c r="D4666" s="0" t="n">
        <v>7</v>
      </c>
      <c r="E4666" s="0" t="n">
        <v>1</v>
      </c>
      <c r="F4666" s="0" t="n">
        <v>0.256237</v>
      </c>
      <c r="G4666" s="0" t="n">
        <v>1</v>
      </c>
      <c r="H4666" s="0" t="n">
        <v>136600</v>
      </c>
    </row>
    <row r="4667" customFormat="false" ht="15" hidden="false" customHeight="false" outlineLevel="0" collapsed="false">
      <c r="A4667" s="0" t="n">
        <v>4665</v>
      </c>
      <c r="B4667" s="0" t="n">
        <v>7</v>
      </c>
      <c r="C4667" s="0" t="n">
        <v>195</v>
      </c>
      <c r="D4667" s="0" t="n">
        <v>8</v>
      </c>
      <c r="E4667" s="0" t="n">
        <v>1</v>
      </c>
      <c r="F4667" s="0" t="n">
        <v>0.45268</v>
      </c>
      <c r="G4667" s="0" t="n">
        <v>1</v>
      </c>
      <c r="H4667" s="0" t="n">
        <v>136400</v>
      </c>
    </row>
    <row r="4668" customFormat="false" ht="15" hidden="false" customHeight="false" outlineLevel="0" collapsed="false">
      <c r="A4668" s="0" t="n">
        <v>4666</v>
      </c>
      <c r="B4668" s="0" t="n">
        <v>7</v>
      </c>
      <c r="C4668" s="0" t="n">
        <v>195</v>
      </c>
      <c r="D4668" s="0" t="n">
        <v>9</v>
      </c>
      <c r="E4668" s="0" t="n">
        <v>0</v>
      </c>
      <c r="F4668" s="0" t="n">
        <v>0.637892</v>
      </c>
      <c r="G4668" s="0" t="n">
        <v>1</v>
      </c>
      <c r="H4668" s="0" t="n">
        <v>136400</v>
      </c>
    </row>
    <row r="4669" customFormat="false" ht="15" hidden="false" customHeight="false" outlineLevel="0" collapsed="false">
      <c r="A4669" s="0" t="n">
        <v>4667</v>
      </c>
      <c r="B4669" s="0" t="n">
        <v>7</v>
      </c>
      <c r="C4669" s="0" t="n">
        <v>195</v>
      </c>
      <c r="D4669" s="0" t="n">
        <v>10</v>
      </c>
      <c r="E4669" s="0" t="n">
        <v>0</v>
      </c>
      <c r="F4669" s="0" t="n">
        <v>0.788167</v>
      </c>
      <c r="G4669" s="0" t="n">
        <v>1</v>
      </c>
      <c r="H4669" s="0" t="n">
        <v>136400</v>
      </c>
    </row>
    <row r="4670" customFormat="false" ht="15" hidden="false" customHeight="false" outlineLevel="0" collapsed="false">
      <c r="A4670" s="0" t="n">
        <v>4668</v>
      </c>
      <c r="B4670" s="0" t="n">
        <v>7</v>
      </c>
      <c r="C4670" s="0" t="n">
        <v>195</v>
      </c>
      <c r="D4670" s="0" t="n">
        <v>11</v>
      </c>
      <c r="E4670" s="0" t="n">
        <v>0</v>
      </c>
      <c r="F4670" s="0" t="n">
        <v>0.885764</v>
      </c>
      <c r="G4670" s="0" t="n">
        <v>1</v>
      </c>
      <c r="H4670" s="0" t="n">
        <v>136400</v>
      </c>
    </row>
    <row r="4671" customFormat="false" ht="15" hidden="false" customHeight="false" outlineLevel="0" collapsed="false">
      <c r="A4671" s="0" t="n">
        <v>4669</v>
      </c>
      <c r="B4671" s="0" t="n">
        <v>7</v>
      </c>
      <c r="C4671" s="0" t="n">
        <v>195</v>
      </c>
      <c r="D4671" s="0" t="n">
        <v>12</v>
      </c>
      <c r="E4671" s="0" t="n">
        <v>0</v>
      </c>
      <c r="F4671" s="0" t="n">
        <v>0.919562</v>
      </c>
      <c r="G4671" s="0" t="n">
        <v>1</v>
      </c>
      <c r="H4671" s="0" t="n">
        <v>136400</v>
      </c>
    </row>
    <row r="4672" customFormat="false" ht="15" hidden="false" customHeight="false" outlineLevel="0" collapsed="false">
      <c r="A4672" s="0" t="n">
        <v>4670</v>
      </c>
      <c r="B4672" s="0" t="n">
        <v>7</v>
      </c>
      <c r="C4672" s="0" t="n">
        <v>195</v>
      </c>
      <c r="D4672" s="0" t="n">
        <v>13</v>
      </c>
      <c r="E4672" s="0" t="n">
        <v>0</v>
      </c>
      <c r="F4672" s="0" t="n">
        <v>0.885764</v>
      </c>
      <c r="G4672" s="0" t="n">
        <v>1</v>
      </c>
      <c r="H4672" s="0" t="n">
        <v>136400</v>
      </c>
    </row>
    <row r="4673" customFormat="false" ht="15" hidden="false" customHeight="false" outlineLevel="0" collapsed="false">
      <c r="A4673" s="0" t="n">
        <v>4671</v>
      </c>
      <c r="B4673" s="0" t="n">
        <v>7</v>
      </c>
      <c r="C4673" s="0" t="n">
        <v>195</v>
      </c>
      <c r="D4673" s="0" t="n">
        <v>14</v>
      </c>
      <c r="E4673" s="0" t="n">
        <v>0</v>
      </c>
      <c r="F4673" s="0" t="n">
        <v>0.788167</v>
      </c>
      <c r="G4673" s="0" t="n">
        <v>1</v>
      </c>
      <c r="H4673" s="0" t="n">
        <v>136400</v>
      </c>
    </row>
    <row r="4674" customFormat="false" ht="15" hidden="false" customHeight="false" outlineLevel="0" collapsed="false">
      <c r="A4674" s="0" t="n">
        <v>4672</v>
      </c>
      <c r="B4674" s="0" t="n">
        <v>7</v>
      </c>
      <c r="C4674" s="0" t="n">
        <v>195</v>
      </c>
      <c r="D4674" s="0" t="n">
        <v>15</v>
      </c>
      <c r="E4674" s="0" t="n">
        <v>0</v>
      </c>
      <c r="F4674" s="0" t="n">
        <v>0.637892</v>
      </c>
      <c r="G4674" s="0" t="n">
        <v>1</v>
      </c>
      <c r="H4674" s="0" t="n">
        <v>136400</v>
      </c>
    </row>
    <row r="4675" customFormat="false" ht="15" hidden="false" customHeight="false" outlineLevel="0" collapsed="false">
      <c r="A4675" s="0" t="n">
        <v>4673</v>
      </c>
      <c r="B4675" s="0" t="n">
        <v>7</v>
      </c>
      <c r="C4675" s="0" t="n">
        <v>195</v>
      </c>
      <c r="D4675" s="0" t="n">
        <v>16</v>
      </c>
      <c r="E4675" s="0" t="n">
        <v>0</v>
      </c>
      <c r="F4675" s="0" t="n">
        <v>0.45268</v>
      </c>
      <c r="G4675" s="0" t="n">
        <v>1</v>
      </c>
      <c r="H4675" s="0" t="n">
        <v>136400</v>
      </c>
    </row>
    <row r="4676" customFormat="false" ht="15" hidden="false" customHeight="false" outlineLevel="0" collapsed="false">
      <c r="A4676" s="0" t="n">
        <v>4674</v>
      </c>
      <c r="B4676" s="0" t="n">
        <v>7</v>
      </c>
      <c r="C4676" s="0" t="n">
        <v>195</v>
      </c>
      <c r="D4676" s="0" t="n">
        <v>17</v>
      </c>
      <c r="E4676" s="0" t="n">
        <v>0</v>
      </c>
      <c r="F4676" s="0" t="n">
        <v>0.256237</v>
      </c>
      <c r="G4676" s="0" t="n">
        <v>0.835279</v>
      </c>
      <c r="H4676" s="0" t="n">
        <v>136400</v>
      </c>
    </row>
    <row r="4677" customFormat="false" ht="15" hidden="false" customHeight="false" outlineLevel="0" collapsed="false">
      <c r="A4677" s="0" t="n">
        <v>4675</v>
      </c>
      <c r="B4677" s="0" t="n">
        <v>7</v>
      </c>
      <c r="C4677" s="0" t="n">
        <v>195</v>
      </c>
      <c r="D4677" s="0" t="n">
        <v>18</v>
      </c>
      <c r="E4677" s="0" t="n">
        <v>0</v>
      </c>
      <c r="F4677" s="0" t="n">
        <v>0.079687</v>
      </c>
      <c r="G4677" s="0" t="n">
        <v>0.598703</v>
      </c>
      <c r="H4677" s="0" t="n">
        <v>136400</v>
      </c>
    </row>
    <row r="4678" customFormat="false" ht="15" hidden="false" customHeight="false" outlineLevel="0" collapsed="false">
      <c r="A4678" s="0" t="n">
        <v>4676</v>
      </c>
      <c r="B4678" s="0" t="n">
        <v>7</v>
      </c>
      <c r="C4678" s="0" t="n">
        <v>195</v>
      </c>
      <c r="D4678" s="0" t="n">
        <v>19</v>
      </c>
      <c r="E4678" s="0" t="n">
        <v>1</v>
      </c>
      <c r="F4678" s="0" t="n">
        <v>0</v>
      </c>
      <c r="G4678" s="0" t="n">
        <v>0.616138</v>
      </c>
      <c r="H4678" s="0" t="n">
        <v>136200</v>
      </c>
    </row>
    <row r="4679" customFormat="false" ht="15" hidden="false" customHeight="false" outlineLevel="0" collapsed="false">
      <c r="A4679" s="0" t="n">
        <v>4677</v>
      </c>
      <c r="B4679" s="0" t="n">
        <v>7</v>
      </c>
      <c r="C4679" s="0" t="n">
        <v>195</v>
      </c>
      <c r="D4679" s="0" t="n">
        <v>20</v>
      </c>
      <c r="E4679" s="0" t="n">
        <v>1</v>
      </c>
      <c r="F4679" s="0" t="n">
        <v>0</v>
      </c>
      <c r="G4679" s="0" t="n">
        <v>0.759624</v>
      </c>
      <c r="H4679" s="0" t="n">
        <v>136000</v>
      </c>
    </row>
    <row r="4680" customFormat="false" ht="15" hidden="false" customHeight="false" outlineLevel="0" collapsed="false">
      <c r="A4680" s="0" t="n">
        <v>4678</v>
      </c>
      <c r="B4680" s="0" t="n">
        <v>7</v>
      </c>
      <c r="C4680" s="0" t="n">
        <v>195</v>
      </c>
      <c r="D4680" s="0" t="n">
        <v>21</v>
      </c>
      <c r="E4680" s="0" t="n">
        <v>0</v>
      </c>
      <c r="F4680" s="0" t="n">
        <v>0</v>
      </c>
      <c r="G4680" s="0" t="n">
        <v>0.573962</v>
      </c>
      <c r="H4680" s="0" t="n">
        <v>136000</v>
      </c>
    </row>
    <row r="4681" customFormat="false" ht="15" hidden="false" customHeight="false" outlineLevel="0" collapsed="false">
      <c r="A4681" s="0" t="n">
        <v>4679</v>
      </c>
      <c r="B4681" s="0" t="n">
        <v>7</v>
      </c>
      <c r="C4681" s="0" t="n">
        <v>195</v>
      </c>
      <c r="D4681" s="0" t="n">
        <v>22</v>
      </c>
      <c r="E4681" s="0" t="n">
        <v>0</v>
      </c>
      <c r="F4681" s="0" t="n">
        <v>0</v>
      </c>
      <c r="G4681" s="0" t="n">
        <v>0.559753</v>
      </c>
      <c r="H4681" s="0" t="n">
        <v>136000</v>
      </c>
    </row>
    <row r="4682" customFormat="false" ht="15" hidden="false" customHeight="false" outlineLevel="0" collapsed="false">
      <c r="A4682" s="0" t="n">
        <v>4680</v>
      </c>
      <c r="B4682" s="0" t="n">
        <v>7</v>
      </c>
      <c r="C4682" s="0" t="n">
        <v>195</v>
      </c>
      <c r="D4682" s="0" t="n">
        <v>23</v>
      </c>
      <c r="E4682" s="0" t="n">
        <v>0</v>
      </c>
      <c r="F4682" s="0" t="n">
        <v>0</v>
      </c>
      <c r="G4682" s="0" t="n">
        <v>0.570208</v>
      </c>
      <c r="H4682" s="0" t="n">
        <v>136000</v>
      </c>
    </row>
    <row r="4683" customFormat="false" ht="15" hidden="false" customHeight="false" outlineLevel="0" collapsed="false">
      <c r="A4683" s="0" t="n">
        <v>4681</v>
      </c>
      <c r="B4683" s="0" t="n">
        <v>7</v>
      </c>
      <c r="C4683" s="0" t="n">
        <v>196</v>
      </c>
      <c r="D4683" s="0" t="n">
        <v>0</v>
      </c>
      <c r="E4683" s="0" t="n">
        <v>0</v>
      </c>
      <c r="F4683" s="0" t="n">
        <v>0</v>
      </c>
      <c r="G4683" s="0" t="n">
        <v>0.472018</v>
      </c>
      <c r="H4683" s="0" t="n">
        <v>136000</v>
      </c>
    </row>
    <row r="4684" customFormat="false" ht="15" hidden="false" customHeight="false" outlineLevel="0" collapsed="false">
      <c r="A4684" s="0" t="n">
        <v>4682</v>
      </c>
      <c r="B4684" s="0" t="n">
        <v>7</v>
      </c>
      <c r="C4684" s="0" t="n">
        <v>196</v>
      </c>
      <c r="D4684" s="0" t="n">
        <v>1</v>
      </c>
      <c r="E4684" s="0" t="n">
        <v>0</v>
      </c>
      <c r="F4684" s="0" t="n">
        <v>0</v>
      </c>
      <c r="G4684" s="0" t="n">
        <v>0.598795</v>
      </c>
      <c r="H4684" s="0" t="n">
        <v>136000</v>
      </c>
    </row>
    <row r="4685" customFormat="false" ht="15" hidden="false" customHeight="false" outlineLevel="0" collapsed="false">
      <c r="A4685" s="0" t="n">
        <v>4683</v>
      </c>
      <c r="B4685" s="0" t="n">
        <v>7</v>
      </c>
      <c r="C4685" s="0" t="n">
        <v>196</v>
      </c>
      <c r="D4685" s="0" t="n">
        <v>2</v>
      </c>
      <c r="E4685" s="0" t="n">
        <v>0</v>
      </c>
      <c r="F4685" s="0" t="n">
        <v>0</v>
      </c>
      <c r="G4685" s="0" t="n">
        <v>0.481682</v>
      </c>
      <c r="H4685" s="0" t="n">
        <v>136000</v>
      </c>
    </row>
    <row r="4686" customFormat="false" ht="15" hidden="false" customHeight="false" outlineLevel="0" collapsed="false">
      <c r="A4686" s="0" t="n">
        <v>4684</v>
      </c>
      <c r="B4686" s="0" t="n">
        <v>7</v>
      </c>
      <c r="C4686" s="0" t="n">
        <v>196</v>
      </c>
      <c r="D4686" s="0" t="n">
        <v>3</v>
      </c>
      <c r="E4686" s="0" t="n">
        <v>0</v>
      </c>
      <c r="F4686" s="0" t="n">
        <v>0</v>
      </c>
      <c r="G4686" s="0" t="n">
        <v>0.293052</v>
      </c>
      <c r="H4686" s="0" t="n">
        <v>136000</v>
      </c>
    </row>
    <row r="4687" customFormat="false" ht="15" hidden="false" customHeight="false" outlineLevel="0" collapsed="false">
      <c r="A4687" s="0" t="n">
        <v>4685</v>
      </c>
      <c r="B4687" s="0" t="n">
        <v>7</v>
      </c>
      <c r="C4687" s="0" t="n">
        <v>196</v>
      </c>
      <c r="D4687" s="0" t="n">
        <v>4</v>
      </c>
      <c r="E4687" s="0" t="n">
        <v>0</v>
      </c>
      <c r="F4687" s="0" t="n">
        <v>0</v>
      </c>
      <c r="G4687" s="0" t="n">
        <v>0.302234</v>
      </c>
      <c r="H4687" s="0" t="n">
        <v>136000</v>
      </c>
    </row>
    <row r="4688" customFormat="false" ht="15" hidden="false" customHeight="false" outlineLevel="0" collapsed="false">
      <c r="A4688" s="0" t="n">
        <v>4686</v>
      </c>
      <c r="B4688" s="0" t="n">
        <v>7</v>
      </c>
      <c r="C4688" s="0" t="n">
        <v>196</v>
      </c>
      <c r="D4688" s="0" t="n">
        <v>5</v>
      </c>
      <c r="E4688" s="0" t="n">
        <v>0</v>
      </c>
      <c r="F4688" s="0" t="n">
        <v>0</v>
      </c>
      <c r="G4688" s="0" t="n">
        <v>0.345628</v>
      </c>
      <c r="H4688" s="0" t="n">
        <v>136000</v>
      </c>
    </row>
    <row r="4689" customFormat="false" ht="15" hidden="false" customHeight="false" outlineLevel="0" collapsed="false">
      <c r="A4689" s="0" t="n">
        <v>4687</v>
      </c>
      <c r="B4689" s="0" t="n">
        <v>7</v>
      </c>
      <c r="C4689" s="0" t="n">
        <v>196</v>
      </c>
      <c r="D4689" s="0" t="n">
        <v>6</v>
      </c>
      <c r="E4689" s="0" t="n">
        <v>0</v>
      </c>
      <c r="F4689" s="0" t="n">
        <v>0.077594</v>
      </c>
      <c r="G4689" s="0" t="n">
        <v>0.401064</v>
      </c>
      <c r="H4689" s="0" t="n">
        <v>136000</v>
      </c>
    </row>
    <row r="4690" customFormat="false" ht="15" hidden="false" customHeight="false" outlineLevel="0" collapsed="false">
      <c r="A4690" s="0" t="n">
        <v>4688</v>
      </c>
      <c r="B4690" s="0" t="n">
        <v>7</v>
      </c>
      <c r="C4690" s="0" t="n">
        <v>196</v>
      </c>
      <c r="D4690" s="0" t="n">
        <v>7</v>
      </c>
      <c r="E4690" s="0" t="n">
        <v>1</v>
      </c>
      <c r="F4690" s="0" t="n">
        <v>0.249507</v>
      </c>
      <c r="G4690" s="0" t="n">
        <v>0.461425</v>
      </c>
      <c r="H4690" s="0" t="n">
        <v>135800</v>
      </c>
    </row>
    <row r="4691" customFormat="false" ht="15" hidden="false" customHeight="false" outlineLevel="0" collapsed="false">
      <c r="A4691" s="0" t="n">
        <v>4689</v>
      </c>
      <c r="B4691" s="0" t="n">
        <v>7</v>
      </c>
      <c r="C4691" s="0" t="n">
        <v>196</v>
      </c>
      <c r="D4691" s="0" t="n">
        <v>8</v>
      </c>
      <c r="E4691" s="0" t="n">
        <v>1</v>
      </c>
      <c r="F4691" s="0" t="n">
        <v>0.440791</v>
      </c>
      <c r="G4691" s="0" t="n">
        <v>0.335628</v>
      </c>
      <c r="H4691" s="0" t="n">
        <v>135600</v>
      </c>
    </row>
    <row r="4692" customFormat="false" ht="15" hidden="false" customHeight="false" outlineLevel="0" collapsed="false">
      <c r="A4692" s="0" t="n">
        <v>4690</v>
      </c>
      <c r="B4692" s="0" t="n">
        <v>7</v>
      </c>
      <c r="C4692" s="0" t="n">
        <v>196</v>
      </c>
      <c r="D4692" s="0" t="n">
        <v>9</v>
      </c>
      <c r="E4692" s="0" t="n">
        <v>0</v>
      </c>
      <c r="F4692" s="0" t="n">
        <v>0.621138</v>
      </c>
      <c r="G4692" s="0" t="n">
        <v>0.45108</v>
      </c>
      <c r="H4692" s="0" t="n">
        <v>135600</v>
      </c>
    </row>
    <row r="4693" customFormat="false" ht="15" hidden="false" customHeight="false" outlineLevel="0" collapsed="false">
      <c r="A4693" s="0" t="n">
        <v>4691</v>
      </c>
      <c r="B4693" s="0" t="n">
        <v>7</v>
      </c>
      <c r="C4693" s="0" t="n">
        <v>196</v>
      </c>
      <c r="D4693" s="0" t="n">
        <v>10</v>
      </c>
      <c r="E4693" s="0" t="n">
        <v>0</v>
      </c>
      <c r="F4693" s="0" t="n">
        <v>0.767466</v>
      </c>
      <c r="G4693" s="0" t="n">
        <v>0.386666</v>
      </c>
      <c r="H4693" s="0" t="n">
        <v>135600</v>
      </c>
    </row>
    <row r="4694" customFormat="false" ht="15" hidden="false" customHeight="false" outlineLevel="0" collapsed="false">
      <c r="A4694" s="0" t="n">
        <v>4692</v>
      </c>
      <c r="B4694" s="0" t="n">
        <v>7</v>
      </c>
      <c r="C4694" s="0" t="n">
        <v>196</v>
      </c>
      <c r="D4694" s="0" t="n">
        <v>11</v>
      </c>
      <c r="E4694" s="0" t="n">
        <v>0</v>
      </c>
      <c r="F4694" s="0" t="n">
        <v>0.8625</v>
      </c>
      <c r="G4694" s="0" t="n">
        <v>0.278995</v>
      </c>
      <c r="H4694" s="0" t="n">
        <v>135600</v>
      </c>
    </row>
    <row r="4695" customFormat="false" ht="15" hidden="false" customHeight="false" outlineLevel="0" collapsed="false">
      <c r="A4695" s="0" t="n">
        <v>4693</v>
      </c>
      <c r="B4695" s="0" t="n">
        <v>7</v>
      </c>
      <c r="C4695" s="0" t="n">
        <v>196</v>
      </c>
      <c r="D4695" s="0" t="n">
        <v>12</v>
      </c>
      <c r="E4695" s="0" t="n">
        <v>0</v>
      </c>
      <c r="F4695" s="0" t="n">
        <v>0.89541</v>
      </c>
      <c r="G4695" s="0" t="n">
        <v>0.176007</v>
      </c>
      <c r="H4695" s="0" t="n">
        <v>135600</v>
      </c>
    </row>
    <row r="4696" customFormat="false" ht="15" hidden="false" customHeight="false" outlineLevel="0" collapsed="false">
      <c r="A4696" s="0" t="n">
        <v>4694</v>
      </c>
      <c r="B4696" s="0" t="n">
        <v>7</v>
      </c>
      <c r="C4696" s="0" t="n">
        <v>196</v>
      </c>
      <c r="D4696" s="0" t="n">
        <v>13</v>
      </c>
      <c r="E4696" s="0" t="n">
        <v>0</v>
      </c>
      <c r="F4696" s="0" t="n">
        <v>0.8625</v>
      </c>
      <c r="G4696" s="0" t="n">
        <v>0.157248</v>
      </c>
      <c r="H4696" s="0" t="n">
        <v>135600</v>
      </c>
    </row>
    <row r="4697" customFormat="false" ht="15" hidden="false" customHeight="false" outlineLevel="0" collapsed="false">
      <c r="A4697" s="0" t="n">
        <v>4695</v>
      </c>
      <c r="B4697" s="0" t="n">
        <v>7</v>
      </c>
      <c r="C4697" s="0" t="n">
        <v>196</v>
      </c>
      <c r="D4697" s="0" t="n">
        <v>14</v>
      </c>
      <c r="E4697" s="0" t="n">
        <v>0</v>
      </c>
      <c r="F4697" s="0" t="n">
        <v>0.767466</v>
      </c>
      <c r="G4697" s="0" t="n">
        <v>0.217753</v>
      </c>
      <c r="H4697" s="0" t="n">
        <v>135600</v>
      </c>
    </row>
    <row r="4698" customFormat="false" ht="15" hidden="false" customHeight="false" outlineLevel="0" collapsed="false">
      <c r="A4698" s="0" t="n">
        <v>4696</v>
      </c>
      <c r="B4698" s="0" t="n">
        <v>7</v>
      </c>
      <c r="C4698" s="0" t="n">
        <v>196</v>
      </c>
      <c r="D4698" s="0" t="n">
        <v>15</v>
      </c>
      <c r="E4698" s="0" t="n">
        <v>0</v>
      </c>
      <c r="F4698" s="0" t="n">
        <v>0.621138</v>
      </c>
      <c r="G4698" s="0" t="n">
        <v>0.193911</v>
      </c>
      <c r="H4698" s="0" t="n">
        <v>135600</v>
      </c>
    </row>
    <row r="4699" customFormat="false" ht="15" hidden="false" customHeight="false" outlineLevel="0" collapsed="false">
      <c r="A4699" s="0" t="n">
        <v>4697</v>
      </c>
      <c r="B4699" s="0" t="n">
        <v>7</v>
      </c>
      <c r="C4699" s="0" t="n">
        <v>196</v>
      </c>
      <c r="D4699" s="0" t="n">
        <v>16</v>
      </c>
      <c r="E4699" s="0" t="n">
        <v>0</v>
      </c>
      <c r="F4699" s="0" t="n">
        <v>0.440791</v>
      </c>
      <c r="G4699" s="0" t="n">
        <v>0.242608</v>
      </c>
      <c r="H4699" s="0" t="n">
        <v>135600</v>
      </c>
    </row>
    <row r="4700" customFormat="false" ht="15" hidden="false" customHeight="false" outlineLevel="0" collapsed="false">
      <c r="A4700" s="0" t="n">
        <v>4698</v>
      </c>
      <c r="B4700" s="0" t="n">
        <v>7</v>
      </c>
      <c r="C4700" s="0" t="n">
        <v>196</v>
      </c>
      <c r="D4700" s="0" t="n">
        <v>17</v>
      </c>
      <c r="E4700" s="0" t="n">
        <v>0</v>
      </c>
      <c r="F4700" s="0" t="n">
        <v>0.249507</v>
      </c>
      <c r="G4700" s="0" t="n">
        <v>0.247087</v>
      </c>
      <c r="H4700" s="0" t="n">
        <v>135600</v>
      </c>
    </row>
    <row r="4701" customFormat="false" ht="15" hidden="false" customHeight="false" outlineLevel="0" collapsed="false">
      <c r="A4701" s="0" t="n">
        <v>4699</v>
      </c>
      <c r="B4701" s="0" t="n">
        <v>7</v>
      </c>
      <c r="C4701" s="0" t="n">
        <v>196</v>
      </c>
      <c r="D4701" s="0" t="n">
        <v>18</v>
      </c>
      <c r="E4701" s="0" t="n">
        <v>0</v>
      </c>
      <c r="F4701" s="0" t="n">
        <v>0.077594</v>
      </c>
      <c r="G4701" s="0" t="n">
        <v>0.205791</v>
      </c>
      <c r="H4701" s="0" t="n">
        <v>135600</v>
      </c>
    </row>
    <row r="4702" customFormat="false" ht="15" hidden="false" customHeight="false" outlineLevel="0" collapsed="false">
      <c r="A4702" s="0" t="n">
        <v>4700</v>
      </c>
      <c r="B4702" s="0" t="n">
        <v>7</v>
      </c>
      <c r="C4702" s="0" t="n">
        <v>196</v>
      </c>
      <c r="D4702" s="0" t="n">
        <v>19</v>
      </c>
      <c r="E4702" s="0" t="n">
        <v>1</v>
      </c>
      <c r="F4702" s="0" t="n">
        <v>0</v>
      </c>
      <c r="G4702" s="0" t="n">
        <v>0.191467</v>
      </c>
      <c r="H4702" s="0" t="n">
        <v>135400</v>
      </c>
    </row>
    <row r="4703" customFormat="false" ht="15" hidden="false" customHeight="false" outlineLevel="0" collapsed="false">
      <c r="A4703" s="0" t="n">
        <v>4701</v>
      </c>
      <c r="B4703" s="0" t="n">
        <v>7</v>
      </c>
      <c r="C4703" s="0" t="n">
        <v>196</v>
      </c>
      <c r="D4703" s="0" t="n">
        <v>20</v>
      </c>
      <c r="E4703" s="0" t="n">
        <v>1</v>
      </c>
      <c r="F4703" s="0" t="n">
        <v>0</v>
      </c>
      <c r="G4703" s="0" t="n">
        <v>0.207435</v>
      </c>
      <c r="H4703" s="0" t="n">
        <v>135200</v>
      </c>
    </row>
    <row r="4704" customFormat="false" ht="15" hidden="false" customHeight="false" outlineLevel="0" collapsed="false">
      <c r="A4704" s="0" t="n">
        <v>4702</v>
      </c>
      <c r="B4704" s="0" t="n">
        <v>7</v>
      </c>
      <c r="C4704" s="0" t="n">
        <v>196</v>
      </c>
      <c r="D4704" s="0" t="n">
        <v>21</v>
      </c>
      <c r="E4704" s="0" t="n">
        <v>0</v>
      </c>
      <c r="F4704" s="0" t="n">
        <v>0</v>
      </c>
      <c r="G4704" s="0" t="n">
        <v>0.163566</v>
      </c>
      <c r="H4704" s="0" t="n">
        <v>135200</v>
      </c>
    </row>
    <row r="4705" customFormat="false" ht="15" hidden="false" customHeight="false" outlineLevel="0" collapsed="false">
      <c r="A4705" s="0" t="n">
        <v>4703</v>
      </c>
      <c r="B4705" s="0" t="n">
        <v>7</v>
      </c>
      <c r="C4705" s="0" t="n">
        <v>196</v>
      </c>
      <c r="D4705" s="0" t="n">
        <v>22</v>
      </c>
      <c r="E4705" s="0" t="n">
        <v>0</v>
      </c>
      <c r="F4705" s="0" t="n">
        <v>0</v>
      </c>
      <c r="G4705" s="0" t="n">
        <v>0.178155</v>
      </c>
      <c r="H4705" s="0" t="n">
        <v>135200</v>
      </c>
    </row>
    <row r="4706" customFormat="false" ht="15" hidden="false" customHeight="false" outlineLevel="0" collapsed="false">
      <c r="A4706" s="0" t="n">
        <v>4704</v>
      </c>
      <c r="B4706" s="0" t="n">
        <v>7</v>
      </c>
      <c r="C4706" s="0" t="n">
        <v>196</v>
      </c>
      <c r="D4706" s="0" t="n">
        <v>23</v>
      </c>
      <c r="E4706" s="0" t="n">
        <v>0</v>
      </c>
      <c r="F4706" s="0" t="n">
        <v>0</v>
      </c>
      <c r="G4706" s="0" t="n">
        <v>0.153193</v>
      </c>
      <c r="H4706" s="0" t="n">
        <v>135200</v>
      </c>
    </row>
    <row r="4707" customFormat="false" ht="15" hidden="false" customHeight="false" outlineLevel="0" collapsed="false">
      <c r="A4707" s="0" t="n">
        <v>4705</v>
      </c>
      <c r="B4707" s="0" t="n">
        <v>7</v>
      </c>
      <c r="C4707" s="0" t="n">
        <v>197</v>
      </c>
      <c r="D4707" s="0" t="n">
        <v>0</v>
      </c>
      <c r="E4707" s="0" t="n">
        <v>0</v>
      </c>
      <c r="F4707" s="0" t="n">
        <v>0</v>
      </c>
      <c r="G4707" s="0" t="n">
        <v>0.159859</v>
      </c>
      <c r="H4707" s="0" t="n">
        <v>135200</v>
      </c>
    </row>
    <row r="4708" customFormat="false" ht="15" hidden="false" customHeight="false" outlineLevel="0" collapsed="false">
      <c r="A4708" s="0" t="n">
        <v>4706</v>
      </c>
      <c r="B4708" s="0" t="n">
        <v>7</v>
      </c>
      <c r="C4708" s="0" t="n">
        <v>197</v>
      </c>
      <c r="D4708" s="0" t="n">
        <v>1</v>
      </c>
      <c r="E4708" s="0" t="n">
        <v>0</v>
      </c>
      <c r="F4708" s="0" t="n">
        <v>0</v>
      </c>
      <c r="G4708" s="0" t="n">
        <v>0.236738</v>
      </c>
      <c r="H4708" s="0" t="n">
        <v>135200</v>
      </c>
    </row>
    <row r="4709" customFormat="false" ht="15" hidden="false" customHeight="false" outlineLevel="0" collapsed="false">
      <c r="A4709" s="0" t="n">
        <v>4707</v>
      </c>
      <c r="B4709" s="0" t="n">
        <v>7</v>
      </c>
      <c r="C4709" s="0" t="n">
        <v>197</v>
      </c>
      <c r="D4709" s="0" t="n">
        <v>2</v>
      </c>
      <c r="E4709" s="0" t="n">
        <v>0</v>
      </c>
      <c r="F4709" s="0" t="n">
        <v>0</v>
      </c>
      <c r="G4709" s="0" t="n">
        <v>0.332411</v>
      </c>
      <c r="H4709" s="0" t="n">
        <v>135200</v>
      </c>
    </row>
    <row r="4710" customFormat="false" ht="15" hidden="false" customHeight="false" outlineLevel="0" collapsed="false">
      <c r="A4710" s="0" t="n">
        <v>4708</v>
      </c>
      <c r="B4710" s="0" t="n">
        <v>7</v>
      </c>
      <c r="C4710" s="0" t="n">
        <v>197</v>
      </c>
      <c r="D4710" s="0" t="n">
        <v>3</v>
      </c>
      <c r="E4710" s="0" t="n">
        <v>0</v>
      </c>
      <c r="F4710" s="0" t="n">
        <v>0</v>
      </c>
      <c r="G4710" s="0" t="n">
        <v>0.365743</v>
      </c>
      <c r="H4710" s="0" t="n">
        <v>135200</v>
      </c>
    </row>
    <row r="4711" customFormat="false" ht="15" hidden="false" customHeight="false" outlineLevel="0" collapsed="false">
      <c r="A4711" s="0" t="n">
        <v>4709</v>
      </c>
      <c r="B4711" s="0" t="n">
        <v>7</v>
      </c>
      <c r="C4711" s="0" t="n">
        <v>197</v>
      </c>
      <c r="D4711" s="0" t="n">
        <v>4</v>
      </c>
      <c r="E4711" s="0" t="n">
        <v>0</v>
      </c>
      <c r="F4711" s="0" t="n">
        <v>0</v>
      </c>
      <c r="G4711" s="0" t="n">
        <v>0.350491</v>
      </c>
      <c r="H4711" s="0" t="n">
        <v>135200</v>
      </c>
    </row>
    <row r="4712" customFormat="false" ht="15" hidden="false" customHeight="false" outlineLevel="0" collapsed="false">
      <c r="A4712" s="0" t="n">
        <v>4710</v>
      </c>
      <c r="B4712" s="0" t="n">
        <v>7</v>
      </c>
      <c r="C4712" s="0" t="n">
        <v>197</v>
      </c>
      <c r="D4712" s="0" t="n">
        <v>5</v>
      </c>
      <c r="E4712" s="0" t="n">
        <v>0</v>
      </c>
      <c r="F4712" s="0" t="n">
        <v>0</v>
      </c>
      <c r="G4712" s="0" t="n">
        <v>0.248761</v>
      </c>
      <c r="H4712" s="0" t="n">
        <v>135200</v>
      </c>
    </row>
    <row r="4713" customFormat="false" ht="15" hidden="false" customHeight="false" outlineLevel="0" collapsed="false">
      <c r="A4713" s="0" t="n">
        <v>4711</v>
      </c>
      <c r="B4713" s="0" t="n">
        <v>7</v>
      </c>
      <c r="C4713" s="0" t="n">
        <v>197</v>
      </c>
      <c r="D4713" s="0" t="n">
        <v>6</v>
      </c>
      <c r="E4713" s="0" t="n">
        <v>0</v>
      </c>
      <c r="F4713" s="0" t="n">
        <v>0.077198</v>
      </c>
      <c r="G4713" s="0" t="n">
        <v>0.295912</v>
      </c>
      <c r="H4713" s="0" t="n">
        <v>135200</v>
      </c>
    </row>
    <row r="4714" customFormat="false" ht="15" hidden="false" customHeight="false" outlineLevel="0" collapsed="false">
      <c r="A4714" s="0" t="n">
        <v>4712</v>
      </c>
      <c r="B4714" s="0" t="n">
        <v>7</v>
      </c>
      <c r="C4714" s="0" t="n">
        <v>197</v>
      </c>
      <c r="D4714" s="0" t="n">
        <v>7</v>
      </c>
      <c r="E4714" s="0" t="n">
        <v>1</v>
      </c>
      <c r="F4714" s="0" t="n">
        <v>0.248233</v>
      </c>
      <c r="G4714" s="0" t="n">
        <v>0.289469</v>
      </c>
      <c r="H4714" s="0" t="n">
        <v>135000</v>
      </c>
    </row>
    <row r="4715" customFormat="false" ht="15" hidden="false" customHeight="false" outlineLevel="0" collapsed="false">
      <c r="A4715" s="0" t="n">
        <v>4713</v>
      </c>
      <c r="B4715" s="0" t="n">
        <v>7</v>
      </c>
      <c r="C4715" s="0" t="n">
        <v>197</v>
      </c>
      <c r="D4715" s="0" t="n">
        <v>8</v>
      </c>
      <c r="E4715" s="0" t="n">
        <v>1</v>
      </c>
      <c r="F4715" s="0" t="n">
        <v>0.43854</v>
      </c>
      <c r="G4715" s="0" t="n">
        <v>0.422571</v>
      </c>
      <c r="H4715" s="0" t="n">
        <v>134800</v>
      </c>
    </row>
    <row r="4716" customFormat="false" ht="15" hidden="false" customHeight="false" outlineLevel="0" collapsed="false">
      <c r="A4716" s="0" t="n">
        <v>4714</v>
      </c>
      <c r="B4716" s="0" t="n">
        <v>7</v>
      </c>
      <c r="C4716" s="0" t="n">
        <v>197</v>
      </c>
      <c r="D4716" s="0" t="n">
        <v>9</v>
      </c>
      <c r="E4716" s="0" t="n">
        <v>0</v>
      </c>
      <c r="F4716" s="0" t="n">
        <v>0.617966</v>
      </c>
      <c r="G4716" s="0" t="n">
        <v>0.302123</v>
      </c>
      <c r="H4716" s="0" t="n">
        <v>134800</v>
      </c>
    </row>
    <row r="4717" customFormat="false" ht="15" hidden="false" customHeight="false" outlineLevel="0" collapsed="false">
      <c r="A4717" s="0" t="n">
        <v>4715</v>
      </c>
      <c r="B4717" s="0" t="n">
        <v>7</v>
      </c>
      <c r="C4717" s="0" t="n">
        <v>197</v>
      </c>
      <c r="D4717" s="0" t="n">
        <v>10</v>
      </c>
      <c r="E4717" s="0" t="n">
        <v>0</v>
      </c>
      <c r="F4717" s="0" t="n">
        <v>0.763547</v>
      </c>
      <c r="G4717" s="0" t="n">
        <v>0.242238</v>
      </c>
      <c r="H4717" s="0" t="n">
        <v>134800</v>
      </c>
    </row>
    <row r="4718" customFormat="false" ht="15" hidden="false" customHeight="false" outlineLevel="0" collapsed="false">
      <c r="A4718" s="0" t="n">
        <v>4716</v>
      </c>
      <c r="B4718" s="0" t="n">
        <v>7</v>
      </c>
      <c r="C4718" s="0" t="n">
        <v>197</v>
      </c>
      <c r="D4718" s="0" t="n">
        <v>11</v>
      </c>
      <c r="E4718" s="0" t="n">
        <v>0</v>
      </c>
      <c r="F4718" s="0" t="n">
        <v>0.858095</v>
      </c>
      <c r="G4718" s="0" t="n">
        <v>0.267802</v>
      </c>
      <c r="H4718" s="0" t="n">
        <v>134800</v>
      </c>
    </row>
    <row r="4719" customFormat="false" ht="15" hidden="false" customHeight="false" outlineLevel="0" collapsed="false">
      <c r="A4719" s="0" t="n">
        <v>4717</v>
      </c>
      <c r="B4719" s="0" t="n">
        <v>7</v>
      </c>
      <c r="C4719" s="0" t="n">
        <v>197</v>
      </c>
      <c r="D4719" s="0" t="n">
        <v>12</v>
      </c>
      <c r="E4719" s="0" t="n">
        <v>0</v>
      </c>
      <c r="F4719" s="0" t="n">
        <v>0.890837</v>
      </c>
      <c r="G4719" s="0" t="n">
        <v>0.294501</v>
      </c>
      <c r="H4719" s="0" t="n">
        <v>134800</v>
      </c>
    </row>
    <row r="4720" customFormat="false" ht="15" hidden="false" customHeight="false" outlineLevel="0" collapsed="false">
      <c r="A4720" s="0" t="n">
        <v>4718</v>
      </c>
      <c r="B4720" s="0" t="n">
        <v>7</v>
      </c>
      <c r="C4720" s="0" t="n">
        <v>197</v>
      </c>
      <c r="D4720" s="0" t="n">
        <v>13</v>
      </c>
      <c r="E4720" s="0" t="n">
        <v>0</v>
      </c>
      <c r="F4720" s="0" t="n">
        <v>0.858095</v>
      </c>
      <c r="G4720" s="0" t="n">
        <v>0.328782</v>
      </c>
      <c r="H4720" s="0" t="n">
        <v>134800</v>
      </c>
    </row>
    <row r="4721" customFormat="false" ht="15" hidden="false" customHeight="false" outlineLevel="0" collapsed="false">
      <c r="A4721" s="0" t="n">
        <v>4719</v>
      </c>
      <c r="B4721" s="0" t="n">
        <v>7</v>
      </c>
      <c r="C4721" s="0" t="n">
        <v>197</v>
      </c>
      <c r="D4721" s="0" t="n">
        <v>14</v>
      </c>
      <c r="E4721" s="0" t="n">
        <v>0</v>
      </c>
      <c r="F4721" s="0" t="n">
        <v>0.763547</v>
      </c>
      <c r="G4721" s="0" t="n">
        <v>0.519044</v>
      </c>
      <c r="H4721" s="0" t="n">
        <v>134800</v>
      </c>
    </row>
    <row r="4722" customFormat="false" ht="15" hidden="false" customHeight="false" outlineLevel="0" collapsed="false">
      <c r="A4722" s="0" t="n">
        <v>4720</v>
      </c>
      <c r="B4722" s="0" t="n">
        <v>7</v>
      </c>
      <c r="C4722" s="0" t="n">
        <v>197</v>
      </c>
      <c r="D4722" s="0" t="n">
        <v>15</v>
      </c>
      <c r="E4722" s="0" t="n">
        <v>0</v>
      </c>
      <c r="F4722" s="0" t="n">
        <v>0.617966</v>
      </c>
      <c r="G4722" s="0" t="n">
        <v>0.31808</v>
      </c>
      <c r="H4722" s="0" t="n">
        <v>134800</v>
      </c>
    </row>
    <row r="4723" customFormat="false" ht="15" hidden="false" customHeight="false" outlineLevel="0" collapsed="false">
      <c r="A4723" s="0" t="n">
        <v>4721</v>
      </c>
      <c r="B4723" s="0" t="n">
        <v>7</v>
      </c>
      <c r="C4723" s="0" t="n">
        <v>197</v>
      </c>
      <c r="D4723" s="0" t="n">
        <v>16</v>
      </c>
      <c r="E4723" s="0" t="n">
        <v>0</v>
      </c>
      <c r="F4723" s="0" t="n">
        <v>0.43854</v>
      </c>
      <c r="G4723" s="0" t="n">
        <v>0.32787</v>
      </c>
      <c r="H4723" s="0" t="n">
        <v>134800</v>
      </c>
    </row>
    <row r="4724" customFormat="false" ht="15" hidden="false" customHeight="false" outlineLevel="0" collapsed="false">
      <c r="A4724" s="0" t="n">
        <v>4722</v>
      </c>
      <c r="B4724" s="0" t="n">
        <v>7</v>
      </c>
      <c r="C4724" s="0" t="n">
        <v>197</v>
      </c>
      <c r="D4724" s="0" t="n">
        <v>17</v>
      </c>
      <c r="E4724" s="0" t="n">
        <v>0</v>
      </c>
      <c r="F4724" s="0" t="n">
        <v>0.248233</v>
      </c>
      <c r="G4724" s="0" t="n">
        <v>0.284605</v>
      </c>
      <c r="H4724" s="0" t="n">
        <v>134800</v>
      </c>
    </row>
    <row r="4725" customFormat="false" ht="15" hidden="false" customHeight="false" outlineLevel="0" collapsed="false">
      <c r="A4725" s="0" t="n">
        <v>4723</v>
      </c>
      <c r="B4725" s="0" t="n">
        <v>7</v>
      </c>
      <c r="C4725" s="0" t="n">
        <v>197</v>
      </c>
      <c r="D4725" s="0" t="n">
        <v>18</v>
      </c>
      <c r="E4725" s="0" t="n">
        <v>0</v>
      </c>
      <c r="F4725" s="0" t="n">
        <v>0.077198</v>
      </c>
      <c r="G4725" s="0" t="n">
        <v>0.351977</v>
      </c>
      <c r="H4725" s="0" t="n">
        <v>134800</v>
      </c>
    </row>
    <row r="4726" customFormat="false" ht="15" hidden="false" customHeight="false" outlineLevel="0" collapsed="false">
      <c r="A4726" s="0" t="n">
        <v>4724</v>
      </c>
      <c r="B4726" s="0" t="n">
        <v>7</v>
      </c>
      <c r="C4726" s="0" t="n">
        <v>197</v>
      </c>
      <c r="D4726" s="0" t="n">
        <v>19</v>
      </c>
      <c r="E4726" s="0" t="n">
        <v>1</v>
      </c>
      <c r="F4726" s="0" t="n">
        <v>0</v>
      </c>
      <c r="G4726" s="0" t="n">
        <v>0.358152</v>
      </c>
      <c r="H4726" s="0" t="n">
        <v>134600</v>
      </c>
    </row>
    <row r="4727" customFormat="false" ht="15" hidden="false" customHeight="false" outlineLevel="0" collapsed="false">
      <c r="A4727" s="0" t="n">
        <v>4725</v>
      </c>
      <c r="B4727" s="0" t="n">
        <v>7</v>
      </c>
      <c r="C4727" s="0" t="n">
        <v>197</v>
      </c>
      <c r="D4727" s="0" t="n">
        <v>20</v>
      </c>
      <c r="E4727" s="0" t="n">
        <v>1</v>
      </c>
      <c r="F4727" s="0" t="n">
        <v>0</v>
      </c>
      <c r="G4727" s="0" t="n">
        <v>0.45682</v>
      </c>
      <c r="H4727" s="0" t="n">
        <v>134400</v>
      </c>
    </row>
    <row r="4728" customFormat="false" ht="15" hidden="false" customHeight="false" outlineLevel="0" collapsed="false">
      <c r="A4728" s="0" t="n">
        <v>4726</v>
      </c>
      <c r="B4728" s="0" t="n">
        <v>7</v>
      </c>
      <c r="C4728" s="0" t="n">
        <v>197</v>
      </c>
      <c r="D4728" s="0" t="n">
        <v>21</v>
      </c>
      <c r="E4728" s="0" t="n">
        <v>0</v>
      </c>
      <c r="F4728" s="0" t="n">
        <v>0</v>
      </c>
      <c r="G4728" s="0" t="n">
        <v>0.556678</v>
      </c>
      <c r="H4728" s="0" t="n">
        <v>134400</v>
      </c>
    </row>
    <row r="4729" customFormat="false" ht="15" hidden="false" customHeight="false" outlineLevel="0" collapsed="false">
      <c r="A4729" s="0" t="n">
        <v>4727</v>
      </c>
      <c r="B4729" s="0" t="n">
        <v>7</v>
      </c>
      <c r="C4729" s="0" t="n">
        <v>197</v>
      </c>
      <c r="D4729" s="0" t="n">
        <v>22</v>
      </c>
      <c r="E4729" s="0" t="n">
        <v>0</v>
      </c>
      <c r="F4729" s="0" t="n">
        <v>0</v>
      </c>
      <c r="G4729" s="0" t="n">
        <v>0.511192</v>
      </c>
      <c r="H4729" s="0" t="n">
        <v>134400</v>
      </c>
    </row>
    <row r="4730" customFormat="false" ht="15" hidden="false" customHeight="false" outlineLevel="0" collapsed="false">
      <c r="A4730" s="0" t="n">
        <v>4728</v>
      </c>
      <c r="B4730" s="0" t="n">
        <v>7</v>
      </c>
      <c r="C4730" s="0" t="n">
        <v>197</v>
      </c>
      <c r="D4730" s="0" t="n">
        <v>23</v>
      </c>
      <c r="E4730" s="0" t="n">
        <v>0</v>
      </c>
      <c r="F4730" s="0" t="n">
        <v>0</v>
      </c>
      <c r="G4730" s="0" t="n">
        <v>0.499541</v>
      </c>
      <c r="H4730" s="0" t="n">
        <v>134400</v>
      </c>
    </row>
    <row r="4731" customFormat="false" ht="15" hidden="false" customHeight="false" outlineLevel="0" collapsed="false">
      <c r="A4731" s="0" t="n">
        <v>4729</v>
      </c>
      <c r="B4731" s="0" t="n">
        <v>7</v>
      </c>
      <c r="C4731" s="0" t="n">
        <v>198</v>
      </c>
      <c r="D4731" s="0" t="n">
        <v>0</v>
      </c>
      <c r="E4731" s="0" t="n">
        <v>0</v>
      </c>
      <c r="F4731" s="0" t="n">
        <v>0</v>
      </c>
      <c r="G4731" s="0" t="n">
        <v>0.699389</v>
      </c>
      <c r="H4731" s="0" t="n">
        <v>134400</v>
      </c>
    </row>
    <row r="4732" customFormat="false" ht="15" hidden="false" customHeight="false" outlineLevel="0" collapsed="false">
      <c r="A4732" s="0" t="n">
        <v>4730</v>
      </c>
      <c r="B4732" s="0" t="n">
        <v>7</v>
      </c>
      <c r="C4732" s="0" t="n">
        <v>198</v>
      </c>
      <c r="D4732" s="0" t="n">
        <v>1</v>
      </c>
      <c r="E4732" s="0" t="n">
        <v>0</v>
      </c>
      <c r="F4732" s="0" t="n">
        <v>0</v>
      </c>
      <c r="G4732" s="0" t="n">
        <v>0.705355</v>
      </c>
      <c r="H4732" s="0" t="n">
        <v>134400</v>
      </c>
    </row>
    <row r="4733" customFormat="false" ht="15" hidden="false" customHeight="false" outlineLevel="0" collapsed="false">
      <c r="A4733" s="0" t="n">
        <v>4731</v>
      </c>
      <c r="B4733" s="0" t="n">
        <v>7</v>
      </c>
      <c r="C4733" s="0" t="n">
        <v>198</v>
      </c>
      <c r="D4733" s="0" t="n">
        <v>2</v>
      </c>
      <c r="E4733" s="0" t="n">
        <v>0</v>
      </c>
      <c r="F4733" s="0" t="n">
        <v>0</v>
      </c>
      <c r="G4733" s="0" t="n">
        <v>0.690835</v>
      </c>
      <c r="H4733" s="0" t="n">
        <v>134400</v>
      </c>
    </row>
    <row r="4734" customFormat="false" ht="15" hidden="false" customHeight="false" outlineLevel="0" collapsed="false">
      <c r="A4734" s="0" t="n">
        <v>4732</v>
      </c>
      <c r="B4734" s="0" t="n">
        <v>7</v>
      </c>
      <c r="C4734" s="0" t="n">
        <v>198</v>
      </c>
      <c r="D4734" s="0" t="n">
        <v>3</v>
      </c>
      <c r="E4734" s="0" t="n">
        <v>0</v>
      </c>
      <c r="F4734" s="0" t="n">
        <v>0</v>
      </c>
      <c r="G4734" s="0" t="n">
        <v>0.744177</v>
      </c>
      <c r="H4734" s="0" t="n">
        <v>134400</v>
      </c>
    </row>
    <row r="4735" customFormat="false" ht="15" hidden="false" customHeight="false" outlineLevel="0" collapsed="false">
      <c r="A4735" s="0" t="n">
        <v>4733</v>
      </c>
      <c r="B4735" s="0" t="n">
        <v>7</v>
      </c>
      <c r="C4735" s="0" t="n">
        <v>198</v>
      </c>
      <c r="D4735" s="0" t="n">
        <v>4</v>
      </c>
      <c r="E4735" s="0" t="n">
        <v>0</v>
      </c>
      <c r="F4735" s="0" t="n">
        <v>0</v>
      </c>
      <c r="G4735" s="0" t="n">
        <v>0.784391</v>
      </c>
      <c r="H4735" s="0" t="n">
        <v>134400</v>
      </c>
    </row>
    <row r="4736" customFormat="false" ht="15" hidden="false" customHeight="false" outlineLevel="0" collapsed="false">
      <c r="A4736" s="0" t="n">
        <v>4734</v>
      </c>
      <c r="B4736" s="0" t="n">
        <v>7</v>
      </c>
      <c r="C4736" s="0" t="n">
        <v>198</v>
      </c>
      <c r="D4736" s="0" t="n">
        <v>5</v>
      </c>
      <c r="E4736" s="0" t="n">
        <v>0</v>
      </c>
      <c r="F4736" s="0" t="n">
        <v>0</v>
      </c>
      <c r="G4736" s="0" t="n">
        <v>0.65154</v>
      </c>
      <c r="H4736" s="0" t="n">
        <v>134400</v>
      </c>
    </row>
    <row r="4737" customFormat="false" ht="15" hidden="false" customHeight="false" outlineLevel="0" collapsed="false">
      <c r="A4737" s="0" t="n">
        <v>4735</v>
      </c>
      <c r="B4737" s="0" t="n">
        <v>7</v>
      </c>
      <c r="C4737" s="0" t="n">
        <v>198</v>
      </c>
      <c r="D4737" s="0" t="n">
        <v>6</v>
      </c>
      <c r="E4737" s="0" t="n">
        <v>0</v>
      </c>
      <c r="F4737" s="0" t="n">
        <v>0.068535</v>
      </c>
      <c r="G4737" s="0" t="n">
        <v>0.794576</v>
      </c>
      <c r="H4737" s="0" t="n">
        <v>134400</v>
      </c>
    </row>
    <row r="4738" customFormat="false" ht="15" hidden="false" customHeight="false" outlineLevel="0" collapsed="false">
      <c r="A4738" s="0" t="n">
        <v>4736</v>
      </c>
      <c r="B4738" s="0" t="n">
        <v>7</v>
      </c>
      <c r="C4738" s="0" t="n">
        <v>198</v>
      </c>
      <c r="D4738" s="0" t="n">
        <v>7</v>
      </c>
      <c r="E4738" s="0" t="n">
        <v>1</v>
      </c>
      <c r="F4738" s="0" t="n">
        <v>0.220378</v>
      </c>
      <c r="G4738" s="0" t="n">
        <v>1</v>
      </c>
      <c r="H4738" s="0" t="n">
        <v>134200</v>
      </c>
    </row>
    <row r="4739" customFormat="false" ht="15" hidden="false" customHeight="false" outlineLevel="0" collapsed="false">
      <c r="A4739" s="0" t="n">
        <v>4737</v>
      </c>
      <c r="B4739" s="0" t="n">
        <v>7</v>
      </c>
      <c r="C4739" s="0" t="n">
        <v>198</v>
      </c>
      <c r="D4739" s="0" t="n">
        <v>8</v>
      </c>
      <c r="E4739" s="0" t="n">
        <v>1</v>
      </c>
      <c r="F4739" s="0" t="n">
        <v>0.389329</v>
      </c>
      <c r="G4739" s="0" t="n">
        <v>1</v>
      </c>
      <c r="H4739" s="0" t="n">
        <v>134000</v>
      </c>
    </row>
    <row r="4740" customFormat="false" ht="15" hidden="false" customHeight="false" outlineLevel="0" collapsed="false">
      <c r="A4740" s="0" t="n">
        <v>4738</v>
      </c>
      <c r="B4740" s="0" t="n">
        <v>7</v>
      </c>
      <c r="C4740" s="0" t="n">
        <v>198</v>
      </c>
      <c r="D4740" s="0" t="n">
        <v>9</v>
      </c>
      <c r="E4740" s="0" t="n">
        <v>0</v>
      </c>
      <c r="F4740" s="0" t="n">
        <v>0.548621</v>
      </c>
      <c r="G4740" s="0" t="n">
        <v>1</v>
      </c>
      <c r="H4740" s="0" t="n">
        <v>134000</v>
      </c>
    </row>
    <row r="4741" customFormat="false" ht="15" hidden="false" customHeight="false" outlineLevel="0" collapsed="false">
      <c r="A4741" s="0" t="n">
        <v>4739</v>
      </c>
      <c r="B4741" s="0" t="n">
        <v>7</v>
      </c>
      <c r="C4741" s="0" t="n">
        <v>198</v>
      </c>
      <c r="D4741" s="0" t="n">
        <v>10</v>
      </c>
      <c r="E4741" s="0" t="n">
        <v>0</v>
      </c>
      <c r="F4741" s="0" t="n">
        <v>0.677866</v>
      </c>
      <c r="G4741" s="0" t="n">
        <v>1</v>
      </c>
      <c r="H4741" s="0" t="n">
        <v>134000</v>
      </c>
    </row>
    <row r="4742" customFormat="false" ht="15" hidden="false" customHeight="false" outlineLevel="0" collapsed="false">
      <c r="A4742" s="0" t="n">
        <v>4740</v>
      </c>
      <c r="B4742" s="0" t="n">
        <v>7</v>
      </c>
      <c r="C4742" s="0" t="n">
        <v>198</v>
      </c>
      <c r="D4742" s="0" t="n">
        <v>11</v>
      </c>
      <c r="E4742" s="0" t="n">
        <v>0</v>
      </c>
      <c r="F4742" s="0" t="n">
        <v>0.761804</v>
      </c>
      <c r="G4742" s="0" t="n">
        <v>1</v>
      </c>
      <c r="H4742" s="0" t="n">
        <v>134000</v>
      </c>
    </row>
    <row r="4743" customFormat="false" ht="15" hidden="false" customHeight="false" outlineLevel="0" collapsed="false">
      <c r="A4743" s="0" t="n">
        <v>4741</v>
      </c>
      <c r="B4743" s="0" t="n">
        <v>7</v>
      </c>
      <c r="C4743" s="0" t="n">
        <v>198</v>
      </c>
      <c r="D4743" s="0" t="n">
        <v>12</v>
      </c>
      <c r="E4743" s="0" t="n">
        <v>0</v>
      </c>
      <c r="F4743" s="0" t="n">
        <v>0.790872</v>
      </c>
      <c r="G4743" s="0" t="n">
        <v>1</v>
      </c>
      <c r="H4743" s="0" t="n">
        <v>134000</v>
      </c>
    </row>
    <row r="4744" customFormat="false" ht="15" hidden="false" customHeight="false" outlineLevel="0" collapsed="false">
      <c r="A4744" s="0" t="n">
        <v>4742</v>
      </c>
      <c r="B4744" s="0" t="n">
        <v>7</v>
      </c>
      <c r="C4744" s="0" t="n">
        <v>198</v>
      </c>
      <c r="D4744" s="0" t="n">
        <v>13</v>
      </c>
      <c r="E4744" s="0" t="n">
        <v>0</v>
      </c>
      <c r="F4744" s="0" t="n">
        <v>0.761804</v>
      </c>
      <c r="G4744" s="0" t="n">
        <v>1</v>
      </c>
      <c r="H4744" s="0" t="n">
        <v>134000</v>
      </c>
    </row>
    <row r="4745" customFormat="false" ht="15" hidden="false" customHeight="false" outlineLevel="0" collapsed="false">
      <c r="A4745" s="0" t="n">
        <v>4743</v>
      </c>
      <c r="B4745" s="0" t="n">
        <v>7</v>
      </c>
      <c r="C4745" s="0" t="n">
        <v>198</v>
      </c>
      <c r="D4745" s="0" t="n">
        <v>14</v>
      </c>
      <c r="E4745" s="0" t="n">
        <v>0</v>
      </c>
      <c r="F4745" s="0" t="n">
        <v>0.677866</v>
      </c>
      <c r="G4745" s="0" t="n">
        <v>1</v>
      </c>
      <c r="H4745" s="0" t="n">
        <v>134000</v>
      </c>
    </row>
    <row r="4746" customFormat="false" ht="15" hidden="false" customHeight="false" outlineLevel="0" collapsed="false">
      <c r="A4746" s="0" t="n">
        <v>4744</v>
      </c>
      <c r="B4746" s="0" t="n">
        <v>7</v>
      </c>
      <c r="C4746" s="0" t="n">
        <v>198</v>
      </c>
      <c r="D4746" s="0" t="n">
        <v>15</v>
      </c>
      <c r="E4746" s="0" t="n">
        <v>0</v>
      </c>
      <c r="F4746" s="0" t="n">
        <v>0.548621</v>
      </c>
      <c r="G4746" s="0" t="n">
        <v>1</v>
      </c>
      <c r="H4746" s="0" t="n">
        <v>134000</v>
      </c>
    </row>
    <row r="4747" customFormat="false" ht="15" hidden="false" customHeight="false" outlineLevel="0" collapsed="false">
      <c r="A4747" s="0" t="n">
        <v>4745</v>
      </c>
      <c r="B4747" s="0" t="n">
        <v>7</v>
      </c>
      <c r="C4747" s="0" t="n">
        <v>198</v>
      </c>
      <c r="D4747" s="0" t="n">
        <v>16</v>
      </c>
      <c r="E4747" s="0" t="n">
        <v>0</v>
      </c>
      <c r="F4747" s="0" t="n">
        <v>0.389329</v>
      </c>
      <c r="G4747" s="0" t="n">
        <v>1</v>
      </c>
      <c r="H4747" s="0" t="n">
        <v>134000</v>
      </c>
    </row>
    <row r="4748" customFormat="false" ht="15" hidden="false" customHeight="false" outlineLevel="0" collapsed="false">
      <c r="A4748" s="0" t="n">
        <v>4746</v>
      </c>
      <c r="B4748" s="0" t="n">
        <v>7</v>
      </c>
      <c r="C4748" s="0" t="n">
        <v>198</v>
      </c>
      <c r="D4748" s="0" t="n">
        <v>17</v>
      </c>
      <c r="E4748" s="0" t="n">
        <v>0</v>
      </c>
      <c r="F4748" s="0" t="n">
        <v>0.220378</v>
      </c>
      <c r="G4748" s="0" t="n">
        <v>1</v>
      </c>
      <c r="H4748" s="0" t="n">
        <v>134000</v>
      </c>
    </row>
    <row r="4749" customFormat="false" ht="15" hidden="false" customHeight="false" outlineLevel="0" collapsed="false">
      <c r="A4749" s="0" t="n">
        <v>4747</v>
      </c>
      <c r="B4749" s="0" t="n">
        <v>7</v>
      </c>
      <c r="C4749" s="0" t="n">
        <v>198</v>
      </c>
      <c r="D4749" s="0" t="n">
        <v>18</v>
      </c>
      <c r="E4749" s="0" t="n">
        <v>0</v>
      </c>
      <c r="F4749" s="0" t="n">
        <v>0.068535</v>
      </c>
      <c r="G4749" s="0" t="n">
        <v>1</v>
      </c>
      <c r="H4749" s="0" t="n">
        <v>134000</v>
      </c>
    </row>
    <row r="4750" customFormat="false" ht="15" hidden="false" customHeight="false" outlineLevel="0" collapsed="false">
      <c r="A4750" s="0" t="n">
        <v>4748</v>
      </c>
      <c r="B4750" s="0" t="n">
        <v>7</v>
      </c>
      <c r="C4750" s="0" t="n">
        <v>198</v>
      </c>
      <c r="D4750" s="0" t="n">
        <v>19</v>
      </c>
      <c r="E4750" s="0" t="n">
        <v>1</v>
      </c>
      <c r="F4750" s="0" t="n">
        <v>0</v>
      </c>
      <c r="G4750" s="0" t="n">
        <v>1</v>
      </c>
      <c r="H4750" s="0" t="n">
        <v>133800</v>
      </c>
    </row>
    <row r="4751" customFormat="false" ht="15" hidden="false" customHeight="false" outlineLevel="0" collapsed="false">
      <c r="A4751" s="0" t="n">
        <v>4749</v>
      </c>
      <c r="B4751" s="0" t="n">
        <v>7</v>
      </c>
      <c r="C4751" s="0" t="n">
        <v>198</v>
      </c>
      <c r="D4751" s="0" t="n">
        <v>20</v>
      </c>
      <c r="E4751" s="0" t="n">
        <v>1</v>
      </c>
      <c r="F4751" s="0" t="n">
        <v>0</v>
      </c>
      <c r="G4751" s="0" t="n">
        <v>1</v>
      </c>
      <c r="H4751" s="0" t="n">
        <v>133600</v>
      </c>
    </row>
    <row r="4752" customFormat="false" ht="15" hidden="false" customHeight="false" outlineLevel="0" collapsed="false">
      <c r="A4752" s="0" t="n">
        <v>4750</v>
      </c>
      <c r="B4752" s="0" t="n">
        <v>7</v>
      </c>
      <c r="C4752" s="0" t="n">
        <v>198</v>
      </c>
      <c r="D4752" s="0" t="n">
        <v>21</v>
      </c>
      <c r="E4752" s="0" t="n">
        <v>0</v>
      </c>
      <c r="F4752" s="0" t="n">
        <v>0</v>
      </c>
      <c r="G4752" s="0" t="n">
        <v>1</v>
      </c>
      <c r="H4752" s="0" t="n">
        <v>133600</v>
      </c>
    </row>
    <row r="4753" customFormat="false" ht="15" hidden="false" customHeight="false" outlineLevel="0" collapsed="false">
      <c r="A4753" s="0" t="n">
        <v>4751</v>
      </c>
      <c r="B4753" s="0" t="n">
        <v>7</v>
      </c>
      <c r="C4753" s="0" t="n">
        <v>198</v>
      </c>
      <c r="D4753" s="0" t="n">
        <v>22</v>
      </c>
      <c r="E4753" s="0" t="n">
        <v>0</v>
      </c>
      <c r="F4753" s="0" t="n">
        <v>0</v>
      </c>
      <c r="G4753" s="0" t="n">
        <v>1</v>
      </c>
      <c r="H4753" s="0" t="n">
        <v>133600</v>
      </c>
    </row>
    <row r="4754" customFormat="false" ht="15" hidden="false" customHeight="false" outlineLevel="0" collapsed="false">
      <c r="A4754" s="0" t="n">
        <v>4752</v>
      </c>
      <c r="B4754" s="0" t="n">
        <v>7</v>
      </c>
      <c r="C4754" s="0" t="n">
        <v>198</v>
      </c>
      <c r="D4754" s="0" t="n">
        <v>23</v>
      </c>
      <c r="E4754" s="0" t="n">
        <v>0</v>
      </c>
      <c r="F4754" s="0" t="n">
        <v>0</v>
      </c>
      <c r="G4754" s="0" t="n">
        <v>1</v>
      </c>
      <c r="H4754" s="0" t="n">
        <v>133600</v>
      </c>
    </row>
    <row r="4755" customFormat="false" ht="15" hidden="false" customHeight="false" outlineLevel="0" collapsed="false">
      <c r="A4755" s="0" t="n">
        <v>4753</v>
      </c>
      <c r="B4755" s="0" t="n">
        <v>7</v>
      </c>
      <c r="C4755" s="0" t="n">
        <v>199</v>
      </c>
      <c r="D4755" s="0" t="n">
        <v>0</v>
      </c>
      <c r="E4755" s="0" t="n">
        <v>0</v>
      </c>
      <c r="F4755" s="0" t="n">
        <v>0</v>
      </c>
      <c r="G4755" s="0" t="n">
        <v>1</v>
      </c>
      <c r="H4755" s="0" t="n">
        <v>133600</v>
      </c>
    </row>
    <row r="4756" customFormat="false" ht="15" hidden="false" customHeight="false" outlineLevel="0" collapsed="false">
      <c r="A4756" s="0" t="n">
        <v>4754</v>
      </c>
      <c r="B4756" s="0" t="n">
        <v>7</v>
      </c>
      <c r="C4756" s="0" t="n">
        <v>199</v>
      </c>
      <c r="D4756" s="0" t="n">
        <v>1</v>
      </c>
      <c r="E4756" s="0" t="n">
        <v>0</v>
      </c>
      <c r="F4756" s="0" t="n">
        <v>0</v>
      </c>
      <c r="G4756" s="0" t="n">
        <v>1</v>
      </c>
      <c r="H4756" s="0" t="n">
        <v>133600</v>
      </c>
    </row>
    <row r="4757" customFormat="false" ht="15" hidden="false" customHeight="false" outlineLevel="0" collapsed="false">
      <c r="A4757" s="0" t="n">
        <v>4755</v>
      </c>
      <c r="B4757" s="0" t="n">
        <v>7</v>
      </c>
      <c r="C4757" s="0" t="n">
        <v>199</v>
      </c>
      <c r="D4757" s="0" t="n">
        <v>2</v>
      </c>
      <c r="E4757" s="0" t="n">
        <v>0</v>
      </c>
      <c r="F4757" s="0" t="n">
        <v>0</v>
      </c>
      <c r="G4757" s="0" t="n">
        <v>1</v>
      </c>
      <c r="H4757" s="0" t="n">
        <v>133600</v>
      </c>
    </row>
    <row r="4758" customFormat="false" ht="15" hidden="false" customHeight="false" outlineLevel="0" collapsed="false">
      <c r="A4758" s="0" t="n">
        <v>4756</v>
      </c>
      <c r="B4758" s="0" t="n">
        <v>7</v>
      </c>
      <c r="C4758" s="0" t="n">
        <v>199</v>
      </c>
      <c r="D4758" s="0" t="n">
        <v>3</v>
      </c>
      <c r="E4758" s="0" t="n">
        <v>0</v>
      </c>
      <c r="F4758" s="0" t="n">
        <v>0</v>
      </c>
      <c r="G4758" s="0" t="n">
        <v>1</v>
      </c>
      <c r="H4758" s="0" t="n">
        <v>133600</v>
      </c>
    </row>
    <row r="4759" customFormat="false" ht="15" hidden="false" customHeight="false" outlineLevel="0" collapsed="false">
      <c r="A4759" s="0" t="n">
        <v>4757</v>
      </c>
      <c r="B4759" s="0" t="n">
        <v>7</v>
      </c>
      <c r="C4759" s="0" t="n">
        <v>199</v>
      </c>
      <c r="D4759" s="0" t="n">
        <v>4</v>
      </c>
      <c r="E4759" s="0" t="n">
        <v>0</v>
      </c>
      <c r="F4759" s="0" t="n">
        <v>0</v>
      </c>
      <c r="G4759" s="0" t="n">
        <v>1</v>
      </c>
      <c r="H4759" s="0" t="n">
        <v>133600</v>
      </c>
    </row>
    <row r="4760" customFormat="false" ht="15" hidden="false" customHeight="false" outlineLevel="0" collapsed="false">
      <c r="A4760" s="0" t="n">
        <v>4758</v>
      </c>
      <c r="B4760" s="0" t="n">
        <v>7</v>
      </c>
      <c r="C4760" s="0" t="n">
        <v>199</v>
      </c>
      <c r="D4760" s="0" t="n">
        <v>5</v>
      </c>
      <c r="E4760" s="0" t="n">
        <v>0</v>
      </c>
      <c r="F4760" s="0" t="n">
        <v>0</v>
      </c>
      <c r="G4760" s="0" t="n">
        <v>1</v>
      </c>
      <c r="H4760" s="0" t="n">
        <v>133600</v>
      </c>
    </row>
    <row r="4761" customFormat="false" ht="15" hidden="false" customHeight="false" outlineLevel="0" collapsed="false">
      <c r="A4761" s="0" t="n">
        <v>4759</v>
      </c>
      <c r="B4761" s="0" t="n">
        <v>7</v>
      </c>
      <c r="C4761" s="0" t="n">
        <v>199</v>
      </c>
      <c r="D4761" s="0" t="n">
        <v>6</v>
      </c>
      <c r="E4761" s="0" t="n">
        <v>0</v>
      </c>
      <c r="F4761" s="0" t="n">
        <v>0.079369</v>
      </c>
      <c r="G4761" s="0" t="n">
        <v>1</v>
      </c>
      <c r="H4761" s="0" t="n">
        <v>133600</v>
      </c>
    </row>
    <row r="4762" customFormat="false" ht="15" hidden="false" customHeight="false" outlineLevel="0" collapsed="false">
      <c r="A4762" s="0" t="n">
        <v>4760</v>
      </c>
      <c r="B4762" s="0" t="n">
        <v>7</v>
      </c>
      <c r="C4762" s="0" t="n">
        <v>199</v>
      </c>
      <c r="D4762" s="0" t="n">
        <v>7</v>
      </c>
      <c r="E4762" s="0" t="n">
        <v>1</v>
      </c>
      <c r="F4762" s="0" t="n">
        <v>0.255214</v>
      </c>
      <c r="G4762" s="0" t="n">
        <v>1</v>
      </c>
      <c r="H4762" s="0" t="n">
        <v>133400</v>
      </c>
    </row>
    <row r="4763" customFormat="false" ht="15" hidden="false" customHeight="false" outlineLevel="0" collapsed="false">
      <c r="A4763" s="0" t="n">
        <v>4761</v>
      </c>
      <c r="B4763" s="0" t="n">
        <v>7</v>
      </c>
      <c r="C4763" s="0" t="n">
        <v>199</v>
      </c>
      <c r="D4763" s="0" t="n">
        <v>8</v>
      </c>
      <c r="E4763" s="0" t="n">
        <v>1</v>
      </c>
      <c r="F4763" s="0" t="n">
        <v>0.450872</v>
      </c>
      <c r="G4763" s="0" t="n">
        <v>1</v>
      </c>
      <c r="H4763" s="0" t="n">
        <v>133200</v>
      </c>
    </row>
    <row r="4764" customFormat="false" ht="15" hidden="false" customHeight="false" outlineLevel="0" collapsed="false">
      <c r="A4764" s="0" t="n">
        <v>4762</v>
      </c>
      <c r="B4764" s="0" t="n">
        <v>7</v>
      </c>
      <c r="C4764" s="0" t="n">
        <v>199</v>
      </c>
      <c r="D4764" s="0" t="n">
        <v>9</v>
      </c>
      <c r="E4764" s="0" t="n">
        <v>0</v>
      </c>
      <c r="F4764" s="0" t="n">
        <v>0.635345</v>
      </c>
      <c r="G4764" s="0" t="n">
        <v>1</v>
      </c>
      <c r="H4764" s="0" t="n">
        <v>133200</v>
      </c>
    </row>
    <row r="4765" customFormat="false" ht="15" hidden="false" customHeight="false" outlineLevel="0" collapsed="false">
      <c r="A4765" s="0" t="n">
        <v>4763</v>
      </c>
      <c r="B4765" s="0" t="n">
        <v>7</v>
      </c>
      <c r="C4765" s="0" t="n">
        <v>199</v>
      </c>
      <c r="D4765" s="0" t="n">
        <v>10</v>
      </c>
      <c r="E4765" s="0" t="n">
        <v>0</v>
      </c>
      <c r="F4765" s="0" t="n">
        <v>0.78502</v>
      </c>
      <c r="G4765" s="0" t="n">
        <v>1</v>
      </c>
      <c r="H4765" s="0" t="n">
        <v>133200</v>
      </c>
    </row>
    <row r="4766" customFormat="false" ht="15" hidden="false" customHeight="false" outlineLevel="0" collapsed="false">
      <c r="A4766" s="0" t="n">
        <v>4764</v>
      </c>
      <c r="B4766" s="0" t="n">
        <v>7</v>
      </c>
      <c r="C4766" s="0" t="n">
        <v>199</v>
      </c>
      <c r="D4766" s="0" t="n">
        <v>11</v>
      </c>
      <c r="E4766" s="0" t="n">
        <v>0</v>
      </c>
      <c r="F4766" s="0" t="n">
        <v>0.882227</v>
      </c>
      <c r="G4766" s="0" t="n">
        <v>1</v>
      </c>
      <c r="H4766" s="0" t="n">
        <v>133200</v>
      </c>
    </row>
    <row r="4767" customFormat="false" ht="15" hidden="false" customHeight="false" outlineLevel="0" collapsed="false">
      <c r="A4767" s="0" t="n">
        <v>4765</v>
      </c>
      <c r="B4767" s="0" t="n">
        <v>7</v>
      </c>
      <c r="C4767" s="0" t="n">
        <v>199</v>
      </c>
      <c r="D4767" s="0" t="n">
        <v>12</v>
      </c>
      <c r="E4767" s="0" t="n">
        <v>0</v>
      </c>
      <c r="F4767" s="0" t="n">
        <v>0.91589</v>
      </c>
      <c r="G4767" s="0" t="n">
        <v>1</v>
      </c>
      <c r="H4767" s="0" t="n">
        <v>133200</v>
      </c>
    </row>
    <row r="4768" customFormat="false" ht="15" hidden="false" customHeight="false" outlineLevel="0" collapsed="false">
      <c r="A4768" s="0" t="n">
        <v>4766</v>
      </c>
      <c r="B4768" s="0" t="n">
        <v>7</v>
      </c>
      <c r="C4768" s="0" t="n">
        <v>199</v>
      </c>
      <c r="D4768" s="0" t="n">
        <v>13</v>
      </c>
      <c r="E4768" s="0" t="n">
        <v>0</v>
      </c>
      <c r="F4768" s="0" t="n">
        <v>0.882227</v>
      </c>
      <c r="G4768" s="0" t="n">
        <v>1</v>
      </c>
      <c r="H4768" s="0" t="n">
        <v>133200</v>
      </c>
    </row>
    <row r="4769" customFormat="false" ht="15" hidden="false" customHeight="false" outlineLevel="0" collapsed="false">
      <c r="A4769" s="0" t="n">
        <v>4767</v>
      </c>
      <c r="B4769" s="0" t="n">
        <v>7</v>
      </c>
      <c r="C4769" s="0" t="n">
        <v>199</v>
      </c>
      <c r="D4769" s="0" t="n">
        <v>14</v>
      </c>
      <c r="E4769" s="0" t="n">
        <v>0</v>
      </c>
      <c r="F4769" s="0" t="n">
        <v>0.78502</v>
      </c>
      <c r="G4769" s="0" t="n">
        <v>1</v>
      </c>
      <c r="H4769" s="0" t="n">
        <v>133200</v>
      </c>
    </row>
    <row r="4770" customFormat="false" ht="15" hidden="false" customHeight="false" outlineLevel="0" collapsed="false">
      <c r="A4770" s="0" t="n">
        <v>4768</v>
      </c>
      <c r="B4770" s="0" t="n">
        <v>7</v>
      </c>
      <c r="C4770" s="0" t="n">
        <v>199</v>
      </c>
      <c r="D4770" s="0" t="n">
        <v>15</v>
      </c>
      <c r="E4770" s="0" t="n">
        <v>0</v>
      </c>
      <c r="F4770" s="0" t="n">
        <v>0.635345</v>
      </c>
      <c r="G4770" s="0" t="n">
        <v>1</v>
      </c>
      <c r="H4770" s="0" t="n">
        <v>133200</v>
      </c>
    </row>
    <row r="4771" customFormat="false" ht="15" hidden="false" customHeight="false" outlineLevel="0" collapsed="false">
      <c r="A4771" s="0" t="n">
        <v>4769</v>
      </c>
      <c r="B4771" s="0" t="n">
        <v>7</v>
      </c>
      <c r="C4771" s="0" t="n">
        <v>199</v>
      </c>
      <c r="D4771" s="0" t="n">
        <v>16</v>
      </c>
      <c r="E4771" s="0" t="n">
        <v>0</v>
      </c>
      <c r="F4771" s="0" t="n">
        <v>0.450872</v>
      </c>
      <c r="G4771" s="0" t="n">
        <v>0.969554</v>
      </c>
      <c r="H4771" s="0" t="n">
        <v>133200</v>
      </c>
    </row>
    <row r="4772" customFormat="false" ht="15" hidden="false" customHeight="false" outlineLevel="0" collapsed="false">
      <c r="A4772" s="0" t="n">
        <v>4770</v>
      </c>
      <c r="B4772" s="0" t="n">
        <v>7</v>
      </c>
      <c r="C4772" s="0" t="n">
        <v>199</v>
      </c>
      <c r="D4772" s="0" t="n">
        <v>17</v>
      </c>
      <c r="E4772" s="0" t="n">
        <v>0</v>
      </c>
      <c r="F4772" s="0" t="n">
        <v>0.255214</v>
      </c>
      <c r="G4772" s="0" t="n">
        <v>1</v>
      </c>
      <c r="H4772" s="0" t="n">
        <v>133200</v>
      </c>
    </row>
    <row r="4773" customFormat="false" ht="15" hidden="false" customHeight="false" outlineLevel="0" collapsed="false">
      <c r="A4773" s="0" t="n">
        <v>4771</v>
      </c>
      <c r="B4773" s="0" t="n">
        <v>7</v>
      </c>
      <c r="C4773" s="0" t="n">
        <v>199</v>
      </c>
      <c r="D4773" s="0" t="n">
        <v>18</v>
      </c>
      <c r="E4773" s="0" t="n">
        <v>0</v>
      </c>
      <c r="F4773" s="0" t="n">
        <v>0.079369</v>
      </c>
      <c r="G4773" s="0" t="n">
        <v>1</v>
      </c>
      <c r="H4773" s="0" t="n">
        <v>133200</v>
      </c>
    </row>
    <row r="4774" customFormat="false" ht="15" hidden="false" customHeight="false" outlineLevel="0" collapsed="false">
      <c r="A4774" s="0" t="n">
        <v>4772</v>
      </c>
      <c r="B4774" s="0" t="n">
        <v>7</v>
      </c>
      <c r="C4774" s="0" t="n">
        <v>199</v>
      </c>
      <c r="D4774" s="0" t="n">
        <v>19</v>
      </c>
      <c r="E4774" s="0" t="n">
        <v>1</v>
      </c>
      <c r="F4774" s="0" t="n">
        <v>0</v>
      </c>
      <c r="G4774" s="0" t="n">
        <v>0.994216</v>
      </c>
      <c r="H4774" s="0" t="n">
        <v>133000</v>
      </c>
    </row>
    <row r="4775" customFormat="false" ht="15" hidden="false" customHeight="false" outlineLevel="0" collapsed="false">
      <c r="A4775" s="0" t="n">
        <v>4773</v>
      </c>
      <c r="B4775" s="0" t="n">
        <v>7</v>
      </c>
      <c r="C4775" s="0" t="n">
        <v>199</v>
      </c>
      <c r="D4775" s="0" t="n">
        <v>20</v>
      </c>
      <c r="E4775" s="0" t="n">
        <v>1</v>
      </c>
      <c r="F4775" s="0" t="n">
        <v>0</v>
      </c>
      <c r="G4775" s="0" t="n">
        <v>0.846474</v>
      </c>
      <c r="H4775" s="0" t="n">
        <v>132800</v>
      </c>
    </row>
    <row r="4776" customFormat="false" ht="15" hidden="false" customHeight="false" outlineLevel="0" collapsed="false">
      <c r="A4776" s="0" t="n">
        <v>4774</v>
      </c>
      <c r="B4776" s="0" t="n">
        <v>7</v>
      </c>
      <c r="C4776" s="0" t="n">
        <v>199</v>
      </c>
      <c r="D4776" s="0" t="n">
        <v>21</v>
      </c>
      <c r="E4776" s="0" t="n">
        <v>0</v>
      </c>
      <c r="F4776" s="0" t="n">
        <v>0</v>
      </c>
      <c r="G4776" s="0" t="n">
        <v>0.887978</v>
      </c>
      <c r="H4776" s="0" t="n">
        <v>132800</v>
      </c>
    </row>
    <row r="4777" customFormat="false" ht="15" hidden="false" customHeight="false" outlineLevel="0" collapsed="false">
      <c r="A4777" s="0" t="n">
        <v>4775</v>
      </c>
      <c r="B4777" s="0" t="n">
        <v>7</v>
      </c>
      <c r="C4777" s="0" t="n">
        <v>199</v>
      </c>
      <c r="D4777" s="0" t="n">
        <v>22</v>
      </c>
      <c r="E4777" s="0" t="n">
        <v>0</v>
      </c>
      <c r="F4777" s="0" t="n">
        <v>0</v>
      </c>
      <c r="G4777" s="0" t="n">
        <v>1</v>
      </c>
      <c r="H4777" s="0" t="n">
        <v>132800</v>
      </c>
    </row>
    <row r="4778" customFormat="false" ht="15" hidden="false" customHeight="false" outlineLevel="0" collapsed="false">
      <c r="A4778" s="0" t="n">
        <v>4776</v>
      </c>
      <c r="B4778" s="0" t="n">
        <v>7</v>
      </c>
      <c r="C4778" s="0" t="n">
        <v>199</v>
      </c>
      <c r="D4778" s="0" t="n">
        <v>23</v>
      </c>
      <c r="E4778" s="0" t="n">
        <v>0</v>
      </c>
      <c r="F4778" s="0" t="n">
        <v>0</v>
      </c>
      <c r="G4778" s="0" t="n">
        <v>1</v>
      </c>
      <c r="H4778" s="0" t="n">
        <v>132800</v>
      </c>
    </row>
    <row r="4779" customFormat="false" ht="15" hidden="false" customHeight="false" outlineLevel="0" collapsed="false">
      <c r="A4779" s="0" t="n">
        <v>4777</v>
      </c>
      <c r="B4779" s="0" t="n">
        <v>7</v>
      </c>
      <c r="C4779" s="0" t="n">
        <v>200</v>
      </c>
      <c r="D4779" s="0" t="n">
        <v>0</v>
      </c>
      <c r="E4779" s="0" t="n">
        <v>0</v>
      </c>
      <c r="F4779" s="0" t="n">
        <v>0</v>
      </c>
      <c r="G4779" s="0" t="n">
        <v>1</v>
      </c>
      <c r="H4779" s="0" t="n">
        <v>132800</v>
      </c>
    </row>
    <row r="4780" customFormat="false" ht="15" hidden="false" customHeight="false" outlineLevel="0" collapsed="false">
      <c r="A4780" s="0" t="n">
        <v>4778</v>
      </c>
      <c r="B4780" s="0" t="n">
        <v>7</v>
      </c>
      <c r="C4780" s="0" t="n">
        <v>200</v>
      </c>
      <c r="D4780" s="0" t="n">
        <v>1</v>
      </c>
      <c r="E4780" s="0" t="n">
        <v>0</v>
      </c>
      <c r="F4780" s="0" t="n">
        <v>0</v>
      </c>
      <c r="G4780" s="0" t="n">
        <v>1</v>
      </c>
      <c r="H4780" s="0" t="n">
        <v>132800</v>
      </c>
    </row>
    <row r="4781" customFormat="false" ht="15" hidden="false" customHeight="false" outlineLevel="0" collapsed="false">
      <c r="A4781" s="0" t="n">
        <v>4779</v>
      </c>
      <c r="B4781" s="0" t="n">
        <v>7</v>
      </c>
      <c r="C4781" s="0" t="n">
        <v>200</v>
      </c>
      <c r="D4781" s="0" t="n">
        <v>2</v>
      </c>
      <c r="E4781" s="0" t="n">
        <v>0</v>
      </c>
      <c r="F4781" s="0" t="n">
        <v>0</v>
      </c>
      <c r="G4781" s="0" t="n">
        <v>1</v>
      </c>
      <c r="H4781" s="0" t="n">
        <v>132800</v>
      </c>
    </row>
    <row r="4782" customFormat="false" ht="15" hidden="false" customHeight="false" outlineLevel="0" collapsed="false">
      <c r="A4782" s="0" t="n">
        <v>4780</v>
      </c>
      <c r="B4782" s="0" t="n">
        <v>7</v>
      </c>
      <c r="C4782" s="0" t="n">
        <v>200</v>
      </c>
      <c r="D4782" s="0" t="n">
        <v>3</v>
      </c>
      <c r="E4782" s="0" t="n">
        <v>0</v>
      </c>
      <c r="F4782" s="0" t="n">
        <v>0</v>
      </c>
      <c r="G4782" s="0" t="n">
        <v>1</v>
      </c>
      <c r="H4782" s="0" t="n">
        <v>132800</v>
      </c>
    </row>
    <row r="4783" customFormat="false" ht="15" hidden="false" customHeight="false" outlineLevel="0" collapsed="false">
      <c r="A4783" s="0" t="n">
        <v>4781</v>
      </c>
      <c r="B4783" s="0" t="n">
        <v>7</v>
      </c>
      <c r="C4783" s="0" t="n">
        <v>200</v>
      </c>
      <c r="D4783" s="0" t="n">
        <v>4</v>
      </c>
      <c r="E4783" s="0" t="n">
        <v>0</v>
      </c>
      <c r="F4783" s="0" t="n">
        <v>0</v>
      </c>
      <c r="G4783" s="0" t="n">
        <v>1</v>
      </c>
      <c r="H4783" s="0" t="n">
        <v>132800</v>
      </c>
    </row>
    <row r="4784" customFormat="false" ht="15" hidden="false" customHeight="false" outlineLevel="0" collapsed="false">
      <c r="A4784" s="0" t="n">
        <v>4782</v>
      </c>
      <c r="B4784" s="0" t="n">
        <v>7</v>
      </c>
      <c r="C4784" s="0" t="n">
        <v>200</v>
      </c>
      <c r="D4784" s="0" t="n">
        <v>5</v>
      </c>
      <c r="E4784" s="0" t="n">
        <v>0</v>
      </c>
      <c r="F4784" s="0" t="n">
        <v>0</v>
      </c>
      <c r="G4784" s="0" t="n">
        <v>1</v>
      </c>
      <c r="H4784" s="0" t="n">
        <v>132800</v>
      </c>
    </row>
    <row r="4785" customFormat="false" ht="15" hidden="false" customHeight="false" outlineLevel="0" collapsed="false">
      <c r="A4785" s="0" t="n">
        <v>4783</v>
      </c>
      <c r="B4785" s="0" t="n">
        <v>7</v>
      </c>
      <c r="C4785" s="0" t="n">
        <v>200</v>
      </c>
      <c r="D4785" s="0" t="n">
        <v>6</v>
      </c>
      <c r="E4785" s="0" t="n">
        <v>0</v>
      </c>
      <c r="F4785" s="0" t="n">
        <v>0.07723</v>
      </c>
      <c r="G4785" s="0" t="n">
        <v>1</v>
      </c>
      <c r="H4785" s="0" t="n">
        <v>132800</v>
      </c>
    </row>
    <row r="4786" customFormat="false" ht="15" hidden="false" customHeight="false" outlineLevel="0" collapsed="false">
      <c r="A4786" s="0" t="n">
        <v>4784</v>
      </c>
      <c r="B4786" s="0" t="n">
        <v>7</v>
      </c>
      <c r="C4786" s="0" t="n">
        <v>200</v>
      </c>
      <c r="D4786" s="0" t="n">
        <v>7</v>
      </c>
      <c r="E4786" s="0" t="n">
        <v>1</v>
      </c>
      <c r="F4786" s="0" t="n">
        <v>0.248334</v>
      </c>
      <c r="G4786" s="0" t="n">
        <v>1</v>
      </c>
      <c r="H4786" s="0" t="n">
        <v>132600</v>
      </c>
    </row>
    <row r="4787" customFormat="false" ht="15" hidden="false" customHeight="false" outlineLevel="0" collapsed="false">
      <c r="A4787" s="0" t="n">
        <v>4785</v>
      </c>
      <c r="B4787" s="0" t="n">
        <v>7</v>
      </c>
      <c r="C4787" s="0" t="n">
        <v>200</v>
      </c>
      <c r="D4787" s="0" t="n">
        <v>8</v>
      </c>
      <c r="E4787" s="0" t="n">
        <v>1</v>
      </c>
      <c r="F4787" s="0" t="n">
        <v>0.438718</v>
      </c>
      <c r="G4787" s="0" t="n">
        <v>1</v>
      </c>
      <c r="H4787" s="0" t="n">
        <v>132400</v>
      </c>
    </row>
    <row r="4788" customFormat="false" ht="15" hidden="false" customHeight="false" outlineLevel="0" collapsed="false">
      <c r="A4788" s="0" t="n">
        <v>4786</v>
      </c>
      <c r="B4788" s="0" t="n">
        <v>7</v>
      </c>
      <c r="C4788" s="0" t="n">
        <v>200</v>
      </c>
      <c r="D4788" s="0" t="n">
        <v>9</v>
      </c>
      <c r="E4788" s="0" t="n">
        <v>0</v>
      </c>
      <c r="F4788" s="0" t="n">
        <v>0.618217</v>
      </c>
      <c r="G4788" s="0" t="n">
        <v>1</v>
      </c>
      <c r="H4788" s="0" t="n">
        <v>132400</v>
      </c>
    </row>
    <row r="4789" customFormat="false" ht="15" hidden="false" customHeight="false" outlineLevel="0" collapsed="false">
      <c r="A4789" s="0" t="n">
        <v>4787</v>
      </c>
      <c r="B4789" s="0" t="n">
        <v>7</v>
      </c>
      <c r="C4789" s="0" t="n">
        <v>200</v>
      </c>
      <c r="D4789" s="0" t="n">
        <v>10</v>
      </c>
      <c r="E4789" s="0" t="n">
        <v>0</v>
      </c>
      <c r="F4789" s="0" t="n">
        <v>0.763857</v>
      </c>
      <c r="G4789" s="0" t="n">
        <v>1</v>
      </c>
      <c r="H4789" s="0" t="n">
        <v>132400</v>
      </c>
    </row>
    <row r="4790" customFormat="false" ht="15" hidden="false" customHeight="false" outlineLevel="0" collapsed="false">
      <c r="A4790" s="0" t="n">
        <v>4788</v>
      </c>
      <c r="B4790" s="0" t="n">
        <v>7</v>
      </c>
      <c r="C4790" s="0" t="n">
        <v>200</v>
      </c>
      <c r="D4790" s="0" t="n">
        <v>11</v>
      </c>
      <c r="E4790" s="0" t="n">
        <v>0</v>
      </c>
      <c r="F4790" s="0" t="n">
        <v>0.858444</v>
      </c>
      <c r="G4790" s="0" t="n">
        <v>1</v>
      </c>
      <c r="H4790" s="0" t="n">
        <v>132400</v>
      </c>
    </row>
    <row r="4791" customFormat="false" ht="15" hidden="false" customHeight="false" outlineLevel="0" collapsed="false">
      <c r="A4791" s="0" t="n">
        <v>4789</v>
      </c>
      <c r="B4791" s="0" t="n">
        <v>7</v>
      </c>
      <c r="C4791" s="0" t="n">
        <v>200</v>
      </c>
      <c r="D4791" s="0" t="n">
        <v>12</v>
      </c>
      <c r="E4791" s="0" t="n">
        <v>0</v>
      </c>
      <c r="F4791" s="0" t="n">
        <v>0.891199</v>
      </c>
      <c r="G4791" s="0" t="n">
        <v>1</v>
      </c>
      <c r="H4791" s="0" t="n">
        <v>132400</v>
      </c>
    </row>
    <row r="4792" customFormat="false" ht="15" hidden="false" customHeight="false" outlineLevel="0" collapsed="false">
      <c r="A4792" s="0" t="n">
        <v>4790</v>
      </c>
      <c r="B4792" s="0" t="n">
        <v>7</v>
      </c>
      <c r="C4792" s="0" t="n">
        <v>200</v>
      </c>
      <c r="D4792" s="0" t="n">
        <v>13</v>
      </c>
      <c r="E4792" s="0" t="n">
        <v>0</v>
      </c>
      <c r="F4792" s="0" t="n">
        <v>0.858444</v>
      </c>
      <c r="G4792" s="0" t="n">
        <v>1</v>
      </c>
      <c r="H4792" s="0" t="n">
        <v>132400</v>
      </c>
    </row>
    <row r="4793" customFormat="false" ht="15" hidden="false" customHeight="false" outlineLevel="0" collapsed="false">
      <c r="A4793" s="0" t="n">
        <v>4791</v>
      </c>
      <c r="B4793" s="0" t="n">
        <v>7</v>
      </c>
      <c r="C4793" s="0" t="n">
        <v>200</v>
      </c>
      <c r="D4793" s="0" t="n">
        <v>14</v>
      </c>
      <c r="E4793" s="0" t="n">
        <v>0</v>
      </c>
      <c r="F4793" s="0" t="n">
        <v>0.763857</v>
      </c>
      <c r="G4793" s="0" t="n">
        <v>1</v>
      </c>
      <c r="H4793" s="0" t="n">
        <v>132400</v>
      </c>
    </row>
    <row r="4794" customFormat="false" ht="15" hidden="false" customHeight="false" outlineLevel="0" collapsed="false">
      <c r="A4794" s="0" t="n">
        <v>4792</v>
      </c>
      <c r="B4794" s="0" t="n">
        <v>7</v>
      </c>
      <c r="C4794" s="0" t="n">
        <v>200</v>
      </c>
      <c r="D4794" s="0" t="n">
        <v>15</v>
      </c>
      <c r="E4794" s="0" t="n">
        <v>0</v>
      </c>
      <c r="F4794" s="0" t="n">
        <v>0.618217</v>
      </c>
      <c r="G4794" s="0" t="n">
        <v>1</v>
      </c>
      <c r="H4794" s="0" t="n">
        <v>132400</v>
      </c>
    </row>
    <row r="4795" customFormat="false" ht="15" hidden="false" customHeight="false" outlineLevel="0" collapsed="false">
      <c r="A4795" s="0" t="n">
        <v>4793</v>
      </c>
      <c r="B4795" s="0" t="n">
        <v>7</v>
      </c>
      <c r="C4795" s="0" t="n">
        <v>200</v>
      </c>
      <c r="D4795" s="0" t="n">
        <v>16</v>
      </c>
      <c r="E4795" s="0" t="n">
        <v>0</v>
      </c>
      <c r="F4795" s="0" t="n">
        <v>0.438718</v>
      </c>
      <c r="G4795" s="0" t="n">
        <v>0.99646</v>
      </c>
      <c r="H4795" s="0" t="n">
        <v>132400</v>
      </c>
    </row>
    <row r="4796" customFormat="false" ht="15" hidden="false" customHeight="false" outlineLevel="0" collapsed="false">
      <c r="A4796" s="0" t="n">
        <v>4794</v>
      </c>
      <c r="B4796" s="0" t="n">
        <v>7</v>
      </c>
      <c r="C4796" s="0" t="n">
        <v>200</v>
      </c>
      <c r="D4796" s="0" t="n">
        <v>17</v>
      </c>
      <c r="E4796" s="0" t="n">
        <v>0</v>
      </c>
      <c r="F4796" s="0" t="n">
        <v>0.248334</v>
      </c>
      <c r="G4796" s="0" t="n">
        <v>0.694894</v>
      </c>
      <c r="H4796" s="0" t="n">
        <v>132400</v>
      </c>
    </row>
    <row r="4797" customFormat="false" ht="15" hidden="false" customHeight="false" outlineLevel="0" collapsed="false">
      <c r="A4797" s="0" t="n">
        <v>4795</v>
      </c>
      <c r="B4797" s="0" t="n">
        <v>7</v>
      </c>
      <c r="C4797" s="0" t="n">
        <v>200</v>
      </c>
      <c r="D4797" s="0" t="n">
        <v>18</v>
      </c>
      <c r="E4797" s="0" t="n">
        <v>0</v>
      </c>
      <c r="F4797" s="0" t="n">
        <v>0.07723</v>
      </c>
      <c r="G4797" s="0" t="n">
        <v>0.479866</v>
      </c>
      <c r="H4797" s="0" t="n">
        <v>132400</v>
      </c>
    </row>
    <row r="4798" customFormat="false" ht="15" hidden="false" customHeight="false" outlineLevel="0" collapsed="false">
      <c r="A4798" s="0" t="n">
        <v>4796</v>
      </c>
      <c r="B4798" s="0" t="n">
        <v>7</v>
      </c>
      <c r="C4798" s="0" t="n">
        <v>200</v>
      </c>
      <c r="D4798" s="0" t="n">
        <v>19</v>
      </c>
      <c r="E4798" s="0" t="n">
        <v>1</v>
      </c>
      <c r="F4798" s="0" t="n">
        <v>0</v>
      </c>
      <c r="G4798" s="0" t="n">
        <v>0.437972</v>
      </c>
      <c r="H4798" s="0" t="n">
        <v>132200</v>
      </c>
    </row>
    <row r="4799" customFormat="false" ht="15" hidden="false" customHeight="false" outlineLevel="0" collapsed="false">
      <c r="A4799" s="0" t="n">
        <v>4797</v>
      </c>
      <c r="B4799" s="0" t="n">
        <v>7</v>
      </c>
      <c r="C4799" s="0" t="n">
        <v>200</v>
      </c>
      <c r="D4799" s="0" t="n">
        <v>20</v>
      </c>
      <c r="E4799" s="0" t="n">
        <v>1</v>
      </c>
      <c r="F4799" s="0" t="n">
        <v>0</v>
      </c>
      <c r="G4799" s="0" t="n">
        <v>0.381849</v>
      </c>
      <c r="H4799" s="0" t="n">
        <v>132000</v>
      </c>
    </row>
    <row r="4800" customFormat="false" ht="15" hidden="false" customHeight="false" outlineLevel="0" collapsed="false">
      <c r="A4800" s="0" t="n">
        <v>4798</v>
      </c>
      <c r="B4800" s="0" t="n">
        <v>7</v>
      </c>
      <c r="C4800" s="0" t="n">
        <v>200</v>
      </c>
      <c r="D4800" s="0" t="n">
        <v>21</v>
      </c>
      <c r="E4800" s="0" t="n">
        <v>0</v>
      </c>
      <c r="F4800" s="0" t="n">
        <v>0</v>
      </c>
      <c r="G4800" s="0" t="n">
        <v>0.373302</v>
      </c>
      <c r="H4800" s="0" t="n">
        <v>132000</v>
      </c>
    </row>
    <row r="4801" customFormat="false" ht="15" hidden="false" customHeight="false" outlineLevel="0" collapsed="false">
      <c r="A4801" s="0" t="n">
        <v>4799</v>
      </c>
      <c r="B4801" s="0" t="n">
        <v>7</v>
      </c>
      <c r="C4801" s="0" t="n">
        <v>200</v>
      </c>
      <c r="D4801" s="0" t="n">
        <v>22</v>
      </c>
      <c r="E4801" s="0" t="n">
        <v>0</v>
      </c>
      <c r="F4801" s="0" t="n">
        <v>0</v>
      </c>
      <c r="G4801" s="0" t="n">
        <v>0.359521</v>
      </c>
      <c r="H4801" s="0" t="n">
        <v>132000</v>
      </c>
    </row>
    <row r="4802" customFormat="false" ht="15" hidden="false" customHeight="false" outlineLevel="0" collapsed="false">
      <c r="A4802" s="0" t="n">
        <v>4800</v>
      </c>
      <c r="B4802" s="0" t="n">
        <v>7</v>
      </c>
      <c r="C4802" s="0" t="n">
        <v>200</v>
      </c>
      <c r="D4802" s="0" t="n">
        <v>23</v>
      </c>
      <c r="E4802" s="0" t="n">
        <v>0</v>
      </c>
      <c r="F4802" s="0" t="n">
        <v>0</v>
      </c>
      <c r="G4802" s="0" t="n">
        <v>0.290576</v>
      </c>
      <c r="H4802" s="0" t="n">
        <v>132000</v>
      </c>
    </row>
    <row r="4803" customFormat="false" ht="15" hidden="false" customHeight="false" outlineLevel="0" collapsed="false">
      <c r="A4803" s="0" t="n">
        <v>4801</v>
      </c>
      <c r="B4803" s="0" t="n">
        <v>7</v>
      </c>
      <c r="C4803" s="0" t="n">
        <v>201</v>
      </c>
      <c r="D4803" s="0" t="n">
        <v>0</v>
      </c>
      <c r="E4803" s="0" t="n">
        <v>0</v>
      </c>
      <c r="F4803" s="0" t="n">
        <v>0</v>
      </c>
      <c r="G4803" s="0" t="n">
        <v>0.175963</v>
      </c>
      <c r="H4803" s="0" t="n">
        <v>132000</v>
      </c>
    </row>
    <row r="4804" customFormat="false" ht="15" hidden="false" customHeight="false" outlineLevel="0" collapsed="false">
      <c r="A4804" s="0" t="n">
        <v>4802</v>
      </c>
      <c r="B4804" s="0" t="n">
        <v>7</v>
      </c>
      <c r="C4804" s="0" t="n">
        <v>201</v>
      </c>
      <c r="D4804" s="0" t="n">
        <v>1</v>
      </c>
      <c r="E4804" s="0" t="n">
        <v>0</v>
      </c>
      <c r="F4804" s="0" t="n">
        <v>0</v>
      </c>
      <c r="G4804" s="0" t="n">
        <v>0.150897</v>
      </c>
      <c r="H4804" s="0" t="n">
        <v>132000</v>
      </c>
    </row>
    <row r="4805" customFormat="false" ht="15" hidden="false" customHeight="false" outlineLevel="0" collapsed="false">
      <c r="A4805" s="0" t="n">
        <v>4803</v>
      </c>
      <c r="B4805" s="0" t="n">
        <v>7</v>
      </c>
      <c r="C4805" s="0" t="n">
        <v>201</v>
      </c>
      <c r="D4805" s="0" t="n">
        <v>2</v>
      </c>
      <c r="E4805" s="0" t="n">
        <v>0</v>
      </c>
      <c r="F4805" s="0" t="n">
        <v>0</v>
      </c>
      <c r="G4805" s="0" t="n">
        <v>0.167206</v>
      </c>
      <c r="H4805" s="0" t="n">
        <v>132000</v>
      </c>
    </row>
    <row r="4806" customFormat="false" ht="15" hidden="false" customHeight="false" outlineLevel="0" collapsed="false">
      <c r="A4806" s="0" t="n">
        <v>4804</v>
      </c>
      <c r="B4806" s="0" t="n">
        <v>7</v>
      </c>
      <c r="C4806" s="0" t="n">
        <v>201</v>
      </c>
      <c r="D4806" s="0" t="n">
        <v>3</v>
      </c>
      <c r="E4806" s="0" t="n">
        <v>0</v>
      </c>
      <c r="F4806" s="0" t="n">
        <v>0</v>
      </c>
      <c r="G4806" s="0" t="n">
        <v>0.169351</v>
      </c>
      <c r="H4806" s="0" t="n">
        <v>132000</v>
      </c>
    </row>
    <row r="4807" customFormat="false" ht="15" hidden="false" customHeight="false" outlineLevel="0" collapsed="false">
      <c r="A4807" s="0" t="n">
        <v>4805</v>
      </c>
      <c r="B4807" s="0" t="n">
        <v>7</v>
      </c>
      <c r="C4807" s="0" t="n">
        <v>201</v>
      </c>
      <c r="D4807" s="0" t="n">
        <v>4</v>
      </c>
      <c r="E4807" s="0" t="n">
        <v>0</v>
      </c>
      <c r="F4807" s="0" t="n">
        <v>0</v>
      </c>
      <c r="G4807" s="0" t="n">
        <v>0.251327</v>
      </c>
      <c r="H4807" s="0" t="n">
        <v>132000</v>
      </c>
    </row>
    <row r="4808" customFormat="false" ht="15" hidden="false" customHeight="false" outlineLevel="0" collapsed="false">
      <c r="A4808" s="0" t="n">
        <v>4806</v>
      </c>
      <c r="B4808" s="0" t="n">
        <v>7</v>
      </c>
      <c r="C4808" s="0" t="n">
        <v>201</v>
      </c>
      <c r="D4808" s="0" t="n">
        <v>5</v>
      </c>
      <c r="E4808" s="0" t="n">
        <v>0</v>
      </c>
      <c r="F4808" s="0" t="n">
        <v>0</v>
      </c>
      <c r="G4808" s="0" t="n">
        <v>0.203587</v>
      </c>
      <c r="H4808" s="0" t="n">
        <v>132000</v>
      </c>
    </row>
    <row r="4809" customFormat="false" ht="15" hidden="false" customHeight="false" outlineLevel="0" collapsed="false">
      <c r="A4809" s="0" t="n">
        <v>4807</v>
      </c>
      <c r="B4809" s="0" t="n">
        <v>7</v>
      </c>
      <c r="C4809" s="0" t="n">
        <v>201</v>
      </c>
      <c r="D4809" s="0" t="n">
        <v>6</v>
      </c>
      <c r="E4809" s="0" t="n">
        <v>0</v>
      </c>
      <c r="F4809" s="0" t="n">
        <v>0.077125</v>
      </c>
      <c r="G4809" s="0" t="n">
        <v>0.249812</v>
      </c>
      <c r="H4809" s="0" t="n">
        <v>132000</v>
      </c>
    </row>
    <row r="4810" customFormat="false" ht="15" hidden="false" customHeight="false" outlineLevel="0" collapsed="false">
      <c r="A4810" s="0" t="n">
        <v>4808</v>
      </c>
      <c r="B4810" s="0" t="n">
        <v>7</v>
      </c>
      <c r="C4810" s="0" t="n">
        <v>201</v>
      </c>
      <c r="D4810" s="0" t="n">
        <v>7</v>
      </c>
      <c r="E4810" s="0" t="n">
        <v>1</v>
      </c>
      <c r="F4810" s="0" t="n">
        <v>0.247997</v>
      </c>
      <c r="G4810" s="0" t="n">
        <v>0.395689</v>
      </c>
      <c r="H4810" s="0" t="n">
        <v>131800</v>
      </c>
    </row>
    <row r="4811" customFormat="false" ht="15" hidden="false" customHeight="false" outlineLevel="0" collapsed="false">
      <c r="A4811" s="0" t="n">
        <v>4809</v>
      </c>
      <c r="B4811" s="0" t="n">
        <v>7</v>
      </c>
      <c r="C4811" s="0" t="n">
        <v>201</v>
      </c>
      <c r="D4811" s="0" t="n">
        <v>8</v>
      </c>
      <c r="E4811" s="0" t="n">
        <v>1</v>
      </c>
      <c r="F4811" s="0" t="n">
        <v>0.438121</v>
      </c>
      <c r="G4811" s="0" t="n">
        <v>0.511019</v>
      </c>
      <c r="H4811" s="0" t="n">
        <v>131600</v>
      </c>
    </row>
    <row r="4812" customFormat="false" ht="15" hidden="false" customHeight="false" outlineLevel="0" collapsed="false">
      <c r="A4812" s="0" t="n">
        <v>4810</v>
      </c>
      <c r="B4812" s="0" t="n">
        <v>7</v>
      </c>
      <c r="C4812" s="0" t="n">
        <v>201</v>
      </c>
      <c r="D4812" s="0" t="n">
        <v>9</v>
      </c>
      <c r="E4812" s="0" t="n">
        <v>0</v>
      </c>
      <c r="F4812" s="0" t="n">
        <v>0.617377</v>
      </c>
      <c r="G4812" s="0" t="n">
        <v>0.752668</v>
      </c>
      <c r="H4812" s="0" t="n">
        <v>131600</v>
      </c>
    </row>
    <row r="4813" customFormat="false" ht="15" hidden="false" customHeight="false" outlineLevel="0" collapsed="false">
      <c r="A4813" s="0" t="n">
        <v>4811</v>
      </c>
      <c r="B4813" s="0" t="n">
        <v>7</v>
      </c>
      <c r="C4813" s="0" t="n">
        <v>201</v>
      </c>
      <c r="D4813" s="0" t="n">
        <v>10</v>
      </c>
      <c r="E4813" s="0" t="n">
        <v>0</v>
      </c>
      <c r="F4813" s="0" t="n">
        <v>0.762819</v>
      </c>
      <c r="G4813" s="0" t="n">
        <v>0.951229</v>
      </c>
      <c r="H4813" s="0" t="n">
        <v>131600</v>
      </c>
    </row>
    <row r="4814" customFormat="false" ht="15" hidden="false" customHeight="false" outlineLevel="0" collapsed="false">
      <c r="A4814" s="0" t="n">
        <v>4812</v>
      </c>
      <c r="B4814" s="0" t="n">
        <v>7</v>
      </c>
      <c r="C4814" s="0" t="n">
        <v>201</v>
      </c>
      <c r="D4814" s="0" t="n">
        <v>11</v>
      </c>
      <c r="E4814" s="0" t="n">
        <v>0</v>
      </c>
      <c r="F4814" s="0" t="n">
        <v>0.857277</v>
      </c>
      <c r="G4814" s="0" t="n">
        <v>0.81397</v>
      </c>
      <c r="H4814" s="0" t="n">
        <v>131600</v>
      </c>
    </row>
    <row r="4815" customFormat="false" ht="15" hidden="false" customHeight="false" outlineLevel="0" collapsed="false">
      <c r="A4815" s="0" t="n">
        <v>4813</v>
      </c>
      <c r="B4815" s="0" t="n">
        <v>7</v>
      </c>
      <c r="C4815" s="0" t="n">
        <v>201</v>
      </c>
      <c r="D4815" s="0" t="n">
        <v>12</v>
      </c>
      <c r="E4815" s="0" t="n">
        <v>0</v>
      </c>
      <c r="F4815" s="0" t="n">
        <v>0.889988</v>
      </c>
      <c r="G4815" s="0" t="n">
        <v>0.843483</v>
      </c>
      <c r="H4815" s="0" t="n">
        <v>131600</v>
      </c>
    </row>
    <row r="4816" customFormat="false" ht="15" hidden="false" customHeight="false" outlineLevel="0" collapsed="false">
      <c r="A4816" s="0" t="n">
        <v>4814</v>
      </c>
      <c r="B4816" s="0" t="n">
        <v>7</v>
      </c>
      <c r="C4816" s="0" t="n">
        <v>201</v>
      </c>
      <c r="D4816" s="0" t="n">
        <v>13</v>
      </c>
      <c r="E4816" s="0" t="n">
        <v>0</v>
      </c>
      <c r="F4816" s="0" t="n">
        <v>0.857277</v>
      </c>
      <c r="G4816" s="0" t="n">
        <v>0.913721</v>
      </c>
      <c r="H4816" s="0" t="n">
        <v>131600</v>
      </c>
    </row>
    <row r="4817" customFormat="false" ht="15" hidden="false" customHeight="false" outlineLevel="0" collapsed="false">
      <c r="A4817" s="0" t="n">
        <v>4815</v>
      </c>
      <c r="B4817" s="0" t="n">
        <v>7</v>
      </c>
      <c r="C4817" s="0" t="n">
        <v>201</v>
      </c>
      <c r="D4817" s="0" t="n">
        <v>14</v>
      </c>
      <c r="E4817" s="0" t="n">
        <v>0</v>
      </c>
      <c r="F4817" s="0" t="n">
        <v>0.762819</v>
      </c>
      <c r="G4817" s="0" t="n">
        <v>0.998025</v>
      </c>
      <c r="H4817" s="0" t="n">
        <v>131600</v>
      </c>
    </row>
    <row r="4818" customFormat="false" ht="15" hidden="false" customHeight="false" outlineLevel="0" collapsed="false">
      <c r="A4818" s="0" t="n">
        <v>4816</v>
      </c>
      <c r="B4818" s="0" t="n">
        <v>7</v>
      </c>
      <c r="C4818" s="0" t="n">
        <v>201</v>
      </c>
      <c r="D4818" s="0" t="n">
        <v>15</v>
      </c>
      <c r="E4818" s="0" t="n">
        <v>0</v>
      </c>
      <c r="F4818" s="0" t="n">
        <v>0.617377</v>
      </c>
      <c r="G4818" s="0" t="n">
        <v>0.678449</v>
      </c>
      <c r="H4818" s="0" t="n">
        <v>131600</v>
      </c>
    </row>
    <row r="4819" customFormat="false" ht="15" hidden="false" customHeight="false" outlineLevel="0" collapsed="false">
      <c r="A4819" s="0" t="n">
        <v>4817</v>
      </c>
      <c r="B4819" s="0" t="n">
        <v>7</v>
      </c>
      <c r="C4819" s="0" t="n">
        <v>201</v>
      </c>
      <c r="D4819" s="0" t="n">
        <v>16</v>
      </c>
      <c r="E4819" s="0" t="n">
        <v>0</v>
      </c>
      <c r="F4819" s="0" t="n">
        <v>0.438121</v>
      </c>
      <c r="G4819" s="0" t="n">
        <v>0.882545</v>
      </c>
      <c r="H4819" s="0" t="n">
        <v>131600</v>
      </c>
    </row>
    <row r="4820" customFormat="false" ht="15" hidden="false" customHeight="false" outlineLevel="0" collapsed="false">
      <c r="A4820" s="0" t="n">
        <v>4818</v>
      </c>
      <c r="B4820" s="0" t="n">
        <v>7</v>
      </c>
      <c r="C4820" s="0" t="n">
        <v>201</v>
      </c>
      <c r="D4820" s="0" t="n">
        <v>17</v>
      </c>
      <c r="E4820" s="0" t="n">
        <v>0</v>
      </c>
      <c r="F4820" s="0" t="n">
        <v>0.247997</v>
      </c>
      <c r="G4820" s="0" t="n">
        <v>1</v>
      </c>
      <c r="H4820" s="0" t="n">
        <v>131600</v>
      </c>
    </row>
    <row r="4821" customFormat="false" ht="15" hidden="false" customHeight="false" outlineLevel="0" collapsed="false">
      <c r="A4821" s="0" t="n">
        <v>4819</v>
      </c>
      <c r="B4821" s="0" t="n">
        <v>7</v>
      </c>
      <c r="C4821" s="0" t="n">
        <v>201</v>
      </c>
      <c r="D4821" s="0" t="n">
        <v>18</v>
      </c>
      <c r="E4821" s="0" t="n">
        <v>0</v>
      </c>
      <c r="F4821" s="0" t="n">
        <v>0.077125</v>
      </c>
      <c r="G4821" s="0" t="n">
        <v>1</v>
      </c>
      <c r="H4821" s="0" t="n">
        <v>131600</v>
      </c>
    </row>
    <row r="4822" customFormat="false" ht="15" hidden="false" customHeight="false" outlineLevel="0" collapsed="false">
      <c r="A4822" s="0" t="n">
        <v>4820</v>
      </c>
      <c r="B4822" s="0" t="n">
        <v>7</v>
      </c>
      <c r="C4822" s="0" t="n">
        <v>201</v>
      </c>
      <c r="D4822" s="0" t="n">
        <v>19</v>
      </c>
      <c r="E4822" s="0" t="n">
        <v>1</v>
      </c>
      <c r="F4822" s="0" t="n">
        <v>0</v>
      </c>
      <c r="G4822" s="0" t="n">
        <v>0.865127</v>
      </c>
      <c r="H4822" s="0" t="n">
        <v>131400</v>
      </c>
    </row>
    <row r="4823" customFormat="false" ht="15" hidden="false" customHeight="false" outlineLevel="0" collapsed="false">
      <c r="A4823" s="0" t="n">
        <v>4821</v>
      </c>
      <c r="B4823" s="0" t="n">
        <v>7</v>
      </c>
      <c r="C4823" s="0" t="n">
        <v>201</v>
      </c>
      <c r="D4823" s="0" t="n">
        <v>20</v>
      </c>
      <c r="E4823" s="0" t="n">
        <v>1</v>
      </c>
      <c r="F4823" s="0" t="n">
        <v>0</v>
      </c>
      <c r="G4823" s="0" t="n">
        <v>0.98496</v>
      </c>
      <c r="H4823" s="0" t="n">
        <v>131200</v>
      </c>
    </row>
    <row r="4824" customFormat="false" ht="15" hidden="false" customHeight="false" outlineLevel="0" collapsed="false">
      <c r="A4824" s="0" t="n">
        <v>4822</v>
      </c>
      <c r="B4824" s="0" t="n">
        <v>7</v>
      </c>
      <c r="C4824" s="0" t="n">
        <v>201</v>
      </c>
      <c r="D4824" s="0" t="n">
        <v>21</v>
      </c>
      <c r="E4824" s="0" t="n">
        <v>0</v>
      </c>
      <c r="F4824" s="0" t="n">
        <v>0</v>
      </c>
      <c r="G4824" s="0" t="n">
        <v>1</v>
      </c>
      <c r="H4824" s="0" t="n">
        <v>131200</v>
      </c>
    </row>
    <row r="4825" customFormat="false" ht="15" hidden="false" customHeight="false" outlineLevel="0" collapsed="false">
      <c r="A4825" s="0" t="n">
        <v>4823</v>
      </c>
      <c r="B4825" s="0" t="n">
        <v>7</v>
      </c>
      <c r="C4825" s="0" t="n">
        <v>201</v>
      </c>
      <c r="D4825" s="0" t="n">
        <v>22</v>
      </c>
      <c r="E4825" s="0" t="n">
        <v>0</v>
      </c>
      <c r="F4825" s="0" t="n">
        <v>0</v>
      </c>
      <c r="G4825" s="0" t="n">
        <v>1</v>
      </c>
      <c r="H4825" s="0" t="n">
        <v>131200</v>
      </c>
    </row>
    <row r="4826" customFormat="false" ht="15" hidden="false" customHeight="false" outlineLevel="0" collapsed="false">
      <c r="A4826" s="0" t="n">
        <v>4824</v>
      </c>
      <c r="B4826" s="0" t="n">
        <v>7</v>
      </c>
      <c r="C4826" s="0" t="n">
        <v>201</v>
      </c>
      <c r="D4826" s="0" t="n">
        <v>23</v>
      </c>
      <c r="E4826" s="0" t="n">
        <v>0</v>
      </c>
      <c r="F4826" s="0" t="n">
        <v>0</v>
      </c>
      <c r="G4826" s="0" t="n">
        <v>0.703577</v>
      </c>
      <c r="H4826" s="0" t="n">
        <v>131200</v>
      </c>
    </row>
    <row r="4827" customFormat="false" ht="15" hidden="false" customHeight="false" outlineLevel="0" collapsed="false">
      <c r="A4827" s="0" t="n">
        <v>4825</v>
      </c>
      <c r="B4827" s="0" t="n">
        <v>7</v>
      </c>
      <c r="C4827" s="0" t="n">
        <v>202</v>
      </c>
      <c r="D4827" s="0" t="n">
        <v>0</v>
      </c>
      <c r="E4827" s="0" t="n">
        <v>0</v>
      </c>
      <c r="F4827" s="0" t="n">
        <v>0</v>
      </c>
      <c r="G4827" s="0" t="n">
        <v>0.827776</v>
      </c>
      <c r="H4827" s="0" t="n">
        <v>131200</v>
      </c>
    </row>
    <row r="4828" customFormat="false" ht="15" hidden="false" customHeight="false" outlineLevel="0" collapsed="false">
      <c r="A4828" s="0" t="n">
        <v>4826</v>
      </c>
      <c r="B4828" s="0" t="n">
        <v>7</v>
      </c>
      <c r="C4828" s="0" t="n">
        <v>202</v>
      </c>
      <c r="D4828" s="0" t="n">
        <v>1</v>
      </c>
      <c r="E4828" s="0" t="n">
        <v>0</v>
      </c>
      <c r="F4828" s="0" t="n">
        <v>0</v>
      </c>
      <c r="G4828" s="0" t="n">
        <v>0.375788</v>
      </c>
      <c r="H4828" s="0" t="n">
        <v>131200</v>
      </c>
    </row>
    <row r="4829" customFormat="false" ht="15" hidden="false" customHeight="false" outlineLevel="0" collapsed="false">
      <c r="A4829" s="0" t="n">
        <v>4827</v>
      </c>
      <c r="B4829" s="0" t="n">
        <v>7</v>
      </c>
      <c r="C4829" s="0" t="n">
        <v>202</v>
      </c>
      <c r="D4829" s="0" t="n">
        <v>2</v>
      </c>
      <c r="E4829" s="0" t="n">
        <v>0</v>
      </c>
      <c r="F4829" s="0" t="n">
        <v>0</v>
      </c>
      <c r="G4829" s="0" t="n">
        <v>0.363375</v>
      </c>
      <c r="H4829" s="0" t="n">
        <v>131200</v>
      </c>
    </row>
    <row r="4830" customFormat="false" ht="15" hidden="false" customHeight="false" outlineLevel="0" collapsed="false">
      <c r="A4830" s="0" t="n">
        <v>4828</v>
      </c>
      <c r="B4830" s="0" t="n">
        <v>7</v>
      </c>
      <c r="C4830" s="0" t="n">
        <v>202</v>
      </c>
      <c r="D4830" s="0" t="n">
        <v>3</v>
      </c>
      <c r="E4830" s="0" t="n">
        <v>0</v>
      </c>
      <c r="F4830" s="0" t="n">
        <v>0</v>
      </c>
      <c r="G4830" s="0" t="n">
        <v>0.347557</v>
      </c>
      <c r="H4830" s="0" t="n">
        <v>131200</v>
      </c>
    </row>
    <row r="4831" customFormat="false" ht="15" hidden="false" customHeight="false" outlineLevel="0" collapsed="false">
      <c r="A4831" s="0" t="n">
        <v>4829</v>
      </c>
      <c r="B4831" s="0" t="n">
        <v>7</v>
      </c>
      <c r="C4831" s="0" t="n">
        <v>202</v>
      </c>
      <c r="D4831" s="0" t="n">
        <v>4</v>
      </c>
      <c r="E4831" s="0" t="n">
        <v>0</v>
      </c>
      <c r="F4831" s="0" t="n">
        <v>0</v>
      </c>
      <c r="G4831" s="0" t="n">
        <v>0.392866</v>
      </c>
      <c r="H4831" s="0" t="n">
        <v>131200</v>
      </c>
    </row>
    <row r="4832" customFormat="false" ht="15" hidden="false" customHeight="false" outlineLevel="0" collapsed="false">
      <c r="A4832" s="0" t="n">
        <v>4830</v>
      </c>
      <c r="B4832" s="0" t="n">
        <v>7</v>
      </c>
      <c r="C4832" s="0" t="n">
        <v>202</v>
      </c>
      <c r="D4832" s="0" t="n">
        <v>5</v>
      </c>
      <c r="E4832" s="0" t="n">
        <v>0</v>
      </c>
      <c r="F4832" s="0" t="n">
        <v>0</v>
      </c>
      <c r="G4832" s="0" t="n">
        <v>0.410551</v>
      </c>
      <c r="H4832" s="0" t="n">
        <v>131200</v>
      </c>
    </row>
    <row r="4833" customFormat="false" ht="15" hidden="false" customHeight="false" outlineLevel="0" collapsed="false">
      <c r="A4833" s="0" t="n">
        <v>4831</v>
      </c>
      <c r="B4833" s="0" t="n">
        <v>7</v>
      </c>
      <c r="C4833" s="0" t="n">
        <v>202</v>
      </c>
      <c r="D4833" s="0" t="n">
        <v>6</v>
      </c>
      <c r="E4833" s="0" t="n">
        <v>0</v>
      </c>
      <c r="F4833" s="0" t="n">
        <v>0.08922</v>
      </c>
      <c r="G4833" s="0" t="n">
        <v>0.76338</v>
      </c>
      <c r="H4833" s="0" t="n">
        <v>131200</v>
      </c>
    </row>
    <row r="4834" customFormat="false" ht="15" hidden="false" customHeight="false" outlineLevel="0" collapsed="false">
      <c r="A4834" s="0" t="n">
        <v>4832</v>
      </c>
      <c r="B4834" s="0" t="n">
        <v>7</v>
      </c>
      <c r="C4834" s="0" t="n">
        <v>202</v>
      </c>
      <c r="D4834" s="0" t="n">
        <v>7</v>
      </c>
      <c r="E4834" s="0" t="n">
        <v>1</v>
      </c>
      <c r="F4834" s="0" t="n">
        <v>0.28689</v>
      </c>
      <c r="G4834" s="0" t="n">
        <v>0.963832</v>
      </c>
      <c r="H4834" s="0" t="n">
        <v>131000</v>
      </c>
    </row>
    <row r="4835" customFormat="false" ht="15" hidden="false" customHeight="false" outlineLevel="0" collapsed="false">
      <c r="A4835" s="0" t="n">
        <v>4833</v>
      </c>
      <c r="B4835" s="0" t="n">
        <v>7</v>
      </c>
      <c r="C4835" s="0" t="n">
        <v>202</v>
      </c>
      <c r="D4835" s="0" t="n">
        <v>8</v>
      </c>
      <c r="E4835" s="0" t="n">
        <v>1</v>
      </c>
      <c r="F4835" s="0" t="n">
        <v>0.506833</v>
      </c>
      <c r="G4835" s="0" t="n">
        <v>1</v>
      </c>
      <c r="H4835" s="0" t="n">
        <v>130800</v>
      </c>
    </row>
    <row r="4836" customFormat="false" ht="15" hidden="false" customHeight="false" outlineLevel="0" collapsed="false">
      <c r="A4836" s="0" t="n">
        <v>4834</v>
      </c>
      <c r="B4836" s="0" t="n">
        <v>7</v>
      </c>
      <c r="C4836" s="0" t="n">
        <v>202</v>
      </c>
      <c r="D4836" s="0" t="n">
        <v>9</v>
      </c>
      <c r="E4836" s="0" t="n">
        <v>0</v>
      </c>
      <c r="F4836" s="0" t="n">
        <v>0.714201</v>
      </c>
      <c r="G4836" s="0" t="n">
        <v>0.727418</v>
      </c>
      <c r="H4836" s="0" t="n">
        <v>130800</v>
      </c>
    </row>
    <row r="4837" customFormat="false" ht="15" hidden="false" customHeight="false" outlineLevel="0" collapsed="false">
      <c r="A4837" s="0" t="n">
        <v>4835</v>
      </c>
      <c r="B4837" s="0" t="n">
        <v>7</v>
      </c>
      <c r="C4837" s="0" t="n">
        <v>202</v>
      </c>
      <c r="D4837" s="0" t="n">
        <v>10</v>
      </c>
      <c r="E4837" s="0" t="n">
        <v>0</v>
      </c>
      <c r="F4837" s="0" t="n">
        <v>0.882453</v>
      </c>
      <c r="G4837" s="0" t="n">
        <v>0.955424</v>
      </c>
      <c r="H4837" s="0" t="n">
        <v>130800</v>
      </c>
    </row>
    <row r="4838" customFormat="false" ht="15" hidden="false" customHeight="false" outlineLevel="0" collapsed="false">
      <c r="A4838" s="0" t="n">
        <v>4836</v>
      </c>
      <c r="B4838" s="0" t="n">
        <v>7</v>
      </c>
      <c r="C4838" s="0" t="n">
        <v>202</v>
      </c>
      <c r="D4838" s="0" t="n">
        <v>11</v>
      </c>
      <c r="E4838" s="0" t="n">
        <v>0</v>
      </c>
      <c r="F4838" s="0" t="n">
        <v>0.991725</v>
      </c>
      <c r="G4838" s="0" t="n">
        <v>0.977549</v>
      </c>
      <c r="H4838" s="0" t="n">
        <v>130800</v>
      </c>
    </row>
    <row r="4839" customFormat="false" ht="15" hidden="false" customHeight="false" outlineLevel="0" collapsed="false">
      <c r="A4839" s="0" t="n">
        <v>4837</v>
      </c>
      <c r="B4839" s="0" t="n">
        <v>7</v>
      </c>
      <c r="C4839" s="0" t="n">
        <v>202</v>
      </c>
      <c r="D4839" s="0" t="n">
        <v>12</v>
      </c>
      <c r="E4839" s="0" t="n">
        <v>0</v>
      </c>
      <c r="F4839" s="0" t="n">
        <v>1</v>
      </c>
      <c r="G4839" s="0" t="n">
        <v>0.795554</v>
      </c>
      <c r="H4839" s="0" t="n">
        <v>130800</v>
      </c>
    </row>
    <row r="4840" customFormat="false" ht="15" hidden="false" customHeight="false" outlineLevel="0" collapsed="false">
      <c r="A4840" s="0" t="n">
        <v>4838</v>
      </c>
      <c r="B4840" s="0" t="n">
        <v>7</v>
      </c>
      <c r="C4840" s="0" t="n">
        <v>202</v>
      </c>
      <c r="D4840" s="0" t="n">
        <v>13</v>
      </c>
      <c r="E4840" s="0" t="n">
        <v>0</v>
      </c>
      <c r="F4840" s="0" t="n">
        <v>0.991725</v>
      </c>
      <c r="G4840" s="0" t="n">
        <v>0.652868</v>
      </c>
      <c r="H4840" s="0" t="n">
        <v>130800</v>
      </c>
    </row>
    <row r="4841" customFormat="false" ht="15" hidden="false" customHeight="false" outlineLevel="0" collapsed="false">
      <c r="A4841" s="0" t="n">
        <v>4839</v>
      </c>
      <c r="B4841" s="0" t="n">
        <v>7</v>
      </c>
      <c r="C4841" s="0" t="n">
        <v>202</v>
      </c>
      <c r="D4841" s="0" t="n">
        <v>14</v>
      </c>
      <c r="E4841" s="0" t="n">
        <v>0</v>
      </c>
      <c r="F4841" s="0" t="n">
        <v>0.882453</v>
      </c>
      <c r="G4841" s="0" t="n">
        <v>0.708036</v>
      </c>
      <c r="H4841" s="0" t="n">
        <v>130800</v>
      </c>
    </row>
    <row r="4842" customFormat="false" ht="15" hidden="false" customHeight="false" outlineLevel="0" collapsed="false">
      <c r="A4842" s="0" t="n">
        <v>4840</v>
      </c>
      <c r="B4842" s="0" t="n">
        <v>7</v>
      </c>
      <c r="C4842" s="0" t="n">
        <v>202</v>
      </c>
      <c r="D4842" s="0" t="n">
        <v>15</v>
      </c>
      <c r="E4842" s="0" t="n">
        <v>0</v>
      </c>
      <c r="F4842" s="0" t="n">
        <v>0.714201</v>
      </c>
      <c r="G4842" s="0" t="n">
        <v>0.436192</v>
      </c>
      <c r="H4842" s="0" t="n">
        <v>130800</v>
      </c>
    </row>
    <row r="4843" customFormat="false" ht="15" hidden="false" customHeight="false" outlineLevel="0" collapsed="false">
      <c r="A4843" s="0" t="n">
        <v>4841</v>
      </c>
      <c r="B4843" s="0" t="n">
        <v>7</v>
      </c>
      <c r="C4843" s="0" t="n">
        <v>202</v>
      </c>
      <c r="D4843" s="0" t="n">
        <v>16</v>
      </c>
      <c r="E4843" s="0" t="n">
        <v>0</v>
      </c>
      <c r="F4843" s="0" t="n">
        <v>0.506833</v>
      </c>
      <c r="G4843" s="0" t="n">
        <v>0.394276</v>
      </c>
      <c r="H4843" s="0" t="n">
        <v>130800</v>
      </c>
    </row>
    <row r="4844" customFormat="false" ht="15" hidden="false" customHeight="false" outlineLevel="0" collapsed="false">
      <c r="A4844" s="0" t="n">
        <v>4842</v>
      </c>
      <c r="B4844" s="0" t="n">
        <v>7</v>
      </c>
      <c r="C4844" s="0" t="n">
        <v>202</v>
      </c>
      <c r="D4844" s="0" t="n">
        <v>17</v>
      </c>
      <c r="E4844" s="0" t="n">
        <v>0</v>
      </c>
      <c r="F4844" s="0" t="n">
        <v>0.28689</v>
      </c>
      <c r="G4844" s="0" t="n">
        <v>0.492903</v>
      </c>
      <c r="H4844" s="0" t="n">
        <v>130800</v>
      </c>
    </row>
    <row r="4845" customFormat="false" ht="15" hidden="false" customHeight="false" outlineLevel="0" collapsed="false">
      <c r="A4845" s="0" t="n">
        <v>4843</v>
      </c>
      <c r="B4845" s="0" t="n">
        <v>7</v>
      </c>
      <c r="C4845" s="0" t="n">
        <v>202</v>
      </c>
      <c r="D4845" s="0" t="n">
        <v>18</v>
      </c>
      <c r="E4845" s="0" t="n">
        <v>0</v>
      </c>
      <c r="F4845" s="0" t="n">
        <v>0.08922</v>
      </c>
      <c r="G4845" s="0" t="n">
        <v>0.581582</v>
      </c>
      <c r="H4845" s="0" t="n">
        <v>130800</v>
      </c>
    </row>
    <row r="4846" customFormat="false" ht="15" hidden="false" customHeight="false" outlineLevel="0" collapsed="false">
      <c r="A4846" s="0" t="n">
        <v>4844</v>
      </c>
      <c r="B4846" s="0" t="n">
        <v>7</v>
      </c>
      <c r="C4846" s="0" t="n">
        <v>202</v>
      </c>
      <c r="D4846" s="0" t="n">
        <v>19</v>
      </c>
      <c r="E4846" s="0" t="n">
        <v>1</v>
      </c>
      <c r="F4846" s="0" t="n">
        <v>0</v>
      </c>
      <c r="G4846" s="0" t="n">
        <v>0.535731</v>
      </c>
      <c r="H4846" s="0" t="n">
        <v>130600</v>
      </c>
    </row>
    <row r="4847" customFormat="false" ht="15" hidden="false" customHeight="false" outlineLevel="0" collapsed="false">
      <c r="A4847" s="0" t="n">
        <v>4845</v>
      </c>
      <c r="B4847" s="0" t="n">
        <v>7</v>
      </c>
      <c r="C4847" s="0" t="n">
        <v>202</v>
      </c>
      <c r="D4847" s="0" t="n">
        <v>20</v>
      </c>
      <c r="E4847" s="0" t="n">
        <v>1</v>
      </c>
      <c r="F4847" s="0" t="n">
        <v>0</v>
      </c>
      <c r="G4847" s="0" t="n">
        <v>0.373939</v>
      </c>
      <c r="H4847" s="0" t="n">
        <v>130400</v>
      </c>
    </row>
    <row r="4848" customFormat="false" ht="15" hidden="false" customHeight="false" outlineLevel="0" collapsed="false">
      <c r="A4848" s="0" t="n">
        <v>4846</v>
      </c>
      <c r="B4848" s="0" t="n">
        <v>7</v>
      </c>
      <c r="C4848" s="0" t="n">
        <v>202</v>
      </c>
      <c r="D4848" s="0" t="n">
        <v>21</v>
      </c>
      <c r="E4848" s="0" t="n">
        <v>0</v>
      </c>
      <c r="F4848" s="0" t="n">
        <v>0</v>
      </c>
      <c r="G4848" s="0" t="n">
        <v>0.439308</v>
      </c>
      <c r="H4848" s="0" t="n">
        <v>130400</v>
      </c>
    </row>
    <row r="4849" customFormat="false" ht="15" hidden="false" customHeight="false" outlineLevel="0" collapsed="false">
      <c r="A4849" s="0" t="n">
        <v>4847</v>
      </c>
      <c r="B4849" s="0" t="n">
        <v>7</v>
      </c>
      <c r="C4849" s="0" t="n">
        <v>202</v>
      </c>
      <c r="D4849" s="0" t="n">
        <v>22</v>
      </c>
      <c r="E4849" s="0" t="n">
        <v>0</v>
      </c>
      <c r="F4849" s="0" t="n">
        <v>0</v>
      </c>
      <c r="G4849" s="0" t="n">
        <v>0.362599</v>
      </c>
      <c r="H4849" s="0" t="n">
        <v>130400</v>
      </c>
    </row>
    <row r="4850" customFormat="false" ht="15" hidden="false" customHeight="false" outlineLevel="0" collapsed="false">
      <c r="A4850" s="0" t="n">
        <v>4848</v>
      </c>
      <c r="B4850" s="0" t="n">
        <v>7</v>
      </c>
      <c r="C4850" s="0" t="n">
        <v>202</v>
      </c>
      <c r="D4850" s="0" t="n">
        <v>23</v>
      </c>
      <c r="E4850" s="0" t="n">
        <v>0</v>
      </c>
      <c r="F4850" s="0" t="n">
        <v>0</v>
      </c>
      <c r="G4850" s="0" t="n">
        <v>0.292772</v>
      </c>
      <c r="H4850" s="0" t="n">
        <v>130400</v>
      </c>
    </row>
    <row r="4851" customFormat="false" ht="15" hidden="false" customHeight="false" outlineLevel="0" collapsed="false">
      <c r="A4851" s="0" t="n">
        <v>4849</v>
      </c>
      <c r="B4851" s="0" t="n">
        <v>7</v>
      </c>
      <c r="C4851" s="0" t="n">
        <v>203</v>
      </c>
      <c r="D4851" s="0" t="n">
        <v>0</v>
      </c>
      <c r="E4851" s="0" t="n">
        <v>0</v>
      </c>
      <c r="F4851" s="0" t="n">
        <v>0</v>
      </c>
      <c r="G4851" s="0" t="n">
        <v>0.274909</v>
      </c>
      <c r="H4851" s="0" t="n">
        <v>130400</v>
      </c>
    </row>
    <row r="4852" customFormat="false" ht="15" hidden="false" customHeight="false" outlineLevel="0" collapsed="false">
      <c r="A4852" s="0" t="n">
        <v>4850</v>
      </c>
      <c r="B4852" s="0" t="n">
        <v>7</v>
      </c>
      <c r="C4852" s="0" t="n">
        <v>203</v>
      </c>
      <c r="D4852" s="0" t="n">
        <v>1</v>
      </c>
      <c r="E4852" s="0" t="n">
        <v>0</v>
      </c>
      <c r="F4852" s="0" t="n">
        <v>0</v>
      </c>
      <c r="G4852" s="0" t="n">
        <v>0.227498</v>
      </c>
      <c r="H4852" s="0" t="n">
        <v>130400</v>
      </c>
    </row>
    <row r="4853" customFormat="false" ht="15" hidden="false" customHeight="false" outlineLevel="0" collapsed="false">
      <c r="A4853" s="0" t="n">
        <v>4851</v>
      </c>
      <c r="B4853" s="0" t="n">
        <v>7</v>
      </c>
      <c r="C4853" s="0" t="n">
        <v>203</v>
      </c>
      <c r="D4853" s="0" t="n">
        <v>2</v>
      </c>
      <c r="E4853" s="0" t="n">
        <v>0</v>
      </c>
      <c r="F4853" s="0" t="n">
        <v>0</v>
      </c>
      <c r="G4853" s="0" t="n">
        <v>0.252659</v>
      </c>
      <c r="H4853" s="0" t="n">
        <v>130400</v>
      </c>
    </row>
    <row r="4854" customFormat="false" ht="15" hidden="false" customHeight="false" outlineLevel="0" collapsed="false">
      <c r="A4854" s="0" t="n">
        <v>4852</v>
      </c>
      <c r="B4854" s="0" t="n">
        <v>7</v>
      </c>
      <c r="C4854" s="0" t="n">
        <v>203</v>
      </c>
      <c r="D4854" s="0" t="n">
        <v>3</v>
      </c>
      <c r="E4854" s="0" t="n">
        <v>0</v>
      </c>
      <c r="F4854" s="0" t="n">
        <v>0</v>
      </c>
      <c r="G4854" s="0" t="n">
        <v>0.386407</v>
      </c>
      <c r="H4854" s="0" t="n">
        <v>130400</v>
      </c>
    </row>
    <row r="4855" customFormat="false" ht="15" hidden="false" customHeight="false" outlineLevel="0" collapsed="false">
      <c r="A4855" s="0" t="n">
        <v>4853</v>
      </c>
      <c r="B4855" s="0" t="n">
        <v>7</v>
      </c>
      <c r="C4855" s="0" t="n">
        <v>203</v>
      </c>
      <c r="D4855" s="0" t="n">
        <v>4</v>
      </c>
      <c r="E4855" s="0" t="n">
        <v>0</v>
      </c>
      <c r="F4855" s="0" t="n">
        <v>0</v>
      </c>
      <c r="G4855" s="0" t="n">
        <v>0.201684</v>
      </c>
      <c r="H4855" s="0" t="n">
        <v>130400</v>
      </c>
    </row>
    <row r="4856" customFormat="false" ht="15" hidden="false" customHeight="false" outlineLevel="0" collapsed="false">
      <c r="A4856" s="0" t="n">
        <v>4854</v>
      </c>
      <c r="B4856" s="0" t="n">
        <v>7</v>
      </c>
      <c r="C4856" s="0" t="n">
        <v>203</v>
      </c>
      <c r="D4856" s="0" t="n">
        <v>5</v>
      </c>
      <c r="E4856" s="0" t="n">
        <v>0</v>
      </c>
      <c r="F4856" s="0" t="n">
        <v>0</v>
      </c>
      <c r="G4856" s="0" t="n">
        <v>0.136606</v>
      </c>
      <c r="H4856" s="0" t="n">
        <v>130400</v>
      </c>
    </row>
    <row r="4857" customFormat="false" ht="15" hidden="false" customHeight="false" outlineLevel="0" collapsed="false">
      <c r="A4857" s="0" t="n">
        <v>4855</v>
      </c>
      <c r="B4857" s="0" t="n">
        <v>7</v>
      </c>
      <c r="C4857" s="0" t="n">
        <v>203</v>
      </c>
      <c r="D4857" s="0" t="n">
        <v>6</v>
      </c>
      <c r="E4857" s="0" t="n">
        <v>0</v>
      </c>
      <c r="F4857" s="0" t="n">
        <v>0.084216</v>
      </c>
      <c r="G4857" s="0" t="n">
        <v>0.244051</v>
      </c>
      <c r="H4857" s="0" t="n">
        <v>130400</v>
      </c>
    </row>
    <row r="4858" customFormat="false" ht="15" hidden="false" customHeight="false" outlineLevel="0" collapsed="false">
      <c r="A4858" s="0" t="n">
        <v>4856</v>
      </c>
      <c r="B4858" s="0" t="n">
        <v>7</v>
      </c>
      <c r="C4858" s="0" t="n">
        <v>203</v>
      </c>
      <c r="D4858" s="0" t="n">
        <v>7</v>
      </c>
      <c r="E4858" s="0" t="n">
        <v>1</v>
      </c>
      <c r="F4858" s="0" t="n">
        <v>0.270797</v>
      </c>
      <c r="G4858" s="0" t="n">
        <v>0.121686</v>
      </c>
      <c r="H4858" s="0" t="n">
        <v>130200</v>
      </c>
    </row>
    <row r="4859" customFormat="false" ht="15" hidden="false" customHeight="false" outlineLevel="0" collapsed="false">
      <c r="A4859" s="0" t="n">
        <v>4857</v>
      </c>
      <c r="B4859" s="0" t="n">
        <v>7</v>
      </c>
      <c r="C4859" s="0" t="n">
        <v>203</v>
      </c>
      <c r="D4859" s="0" t="n">
        <v>8</v>
      </c>
      <c r="E4859" s="0" t="n">
        <v>1</v>
      </c>
      <c r="F4859" s="0" t="n">
        <v>0.478403</v>
      </c>
      <c r="G4859" s="0" t="n">
        <v>0.146626</v>
      </c>
      <c r="H4859" s="0" t="n">
        <v>130000</v>
      </c>
    </row>
    <row r="4860" customFormat="false" ht="15" hidden="false" customHeight="false" outlineLevel="0" collapsed="false">
      <c r="A4860" s="0" t="n">
        <v>4858</v>
      </c>
      <c r="B4860" s="0" t="n">
        <v>7</v>
      </c>
      <c r="C4860" s="0" t="n">
        <v>203</v>
      </c>
      <c r="D4860" s="0" t="n">
        <v>9</v>
      </c>
      <c r="E4860" s="0" t="n">
        <v>0</v>
      </c>
      <c r="F4860" s="0" t="n">
        <v>0.674139</v>
      </c>
      <c r="G4860" s="0" t="n">
        <v>0.17801</v>
      </c>
      <c r="H4860" s="0" t="n">
        <v>130000</v>
      </c>
    </row>
    <row r="4861" customFormat="false" ht="15" hidden="false" customHeight="false" outlineLevel="0" collapsed="false">
      <c r="A4861" s="0" t="n">
        <v>4859</v>
      </c>
      <c r="B4861" s="0" t="n">
        <v>7</v>
      </c>
      <c r="C4861" s="0" t="n">
        <v>203</v>
      </c>
      <c r="D4861" s="0" t="n">
        <v>10</v>
      </c>
      <c r="E4861" s="0" t="n">
        <v>0</v>
      </c>
      <c r="F4861" s="0" t="n">
        <v>0.832953</v>
      </c>
      <c r="G4861" s="0" t="n">
        <v>0.265428</v>
      </c>
      <c r="H4861" s="0" t="n">
        <v>130000</v>
      </c>
    </row>
    <row r="4862" customFormat="false" ht="15" hidden="false" customHeight="false" outlineLevel="0" collapsed="false">
      <c r="A4862" s="0" t="n">
        <v>4860</v>
      </c>
      <c r="B4862" s="0" t="n">
        <v>7</v>
      </c>
      <c r="C4862" s="0" t="n">
        <v>203</v>
      </c>
      <c r="D4862" s="0" t="n">
        <v>11</v>
      </c>
      <c r="E4862" s="0" t="n">
        <v>0</v>
      </c>
      <c r="F4862" s="0" t="n">
        <v>0.936095</v>
      </c>
      <c r="G4862" s="0" t="n">
        <v>0.356214</v>
      </c>
      <c r="H4862" s="0" t="n">
        <v>130000</v>
      </c>
    </row>
    <row r="4863" customFormat="false" ht="15" hidden="false" customHeight="false" outlineLevel="0" collapsed="false">
      <c r="A4863" s="0" t="n">
        <v>4861</v>
      </c>
      <c r="B4863" s="0" t="n">
        <v>7</v>
      </c>
      <c r="C4863" s="0" t="n">
        <v>203</v>
      </c>
      <c r="D4863" s="0" t="n">
        <v>12</v>
      </c>
      <c r="E4863" s="0" t="n">
        <v>0</v>
      </c>
      <c r="F4863" s="0" t="n">
        <v>0.971814</v>
      </c>
      <c r="G4863" s="0" t="n">
        <v>0.265763</v>
      </c>
      <c r="H4863" s="0" t="n">
        <v>130000</v>
      </c>
    </row>
    <row r="4864" customFormat="false" ht="15" hidden="false" customHeight="false" outlineLevel="0" collapsed="false">
      <c r="A4864" s="0" t="n">
        <v>4862</v>
      </c>
      <c r="B4864" s="0" t="n">
        <v>7</v>
      </c>
      <c r="C4864" s="0" t="n">
        <v>203</v>
      </c>
      <c r="D4864" s="0" t="n">
        <v>13</v>
      </c>
      <c r="E4864" s="0" t="n">
        <v>0</v>
      </c>
      <c r="F4864" s="0" t="n">
        <v>0.936095</v>
      </c>
      <c r="G4864" s="0" t="n">
        <v>0.300477</v>
      </c>
      <c r="H4864" s="0" t="n">
        <v>130000</v>
      </c>
    </row>
    <row r="4865" customFormat="false" ht="15" hidden="false" customHeight="false" outlineLevel="0" collapsed="false">
      <c r="A4865" s="0" t="n">
        <v>4863</v>
      </c>
      <c r="B4865" s="0" t="n">
        <v>7</v>
      </c>
      <c r="C4865" s="0" t="n">
        <v>203</v>
      </c>
      <c r="D4865" s="0" t="n">
        <v>14</v>
      </c>
      <c r="E4865" s="0" t="n">
        <v>0</v>
      </c>
      <c r="F4865" s="0" t="n">
        <v>0.832953</v>
      </c>
      <c r="G4865" s="0" t="n">
        <v>0.222566</v>
      </c>
      <c r="H4865" s="0" t="n">
        <v>130000</v>
      </c>
    </row>
    <row r="4866" customFormat="false" ht="15" hidden="false" customHeight="false" outlineLevel="0" collapsed="false">
      <c r="A4866" s="0" t="n">
        <v>4864</v>
      </c>
      <c r="B4866" s="0" t="n">
        <v>7</v>
      </c>
      <c r="C4866" s="0" t="n">
        <v>203</v>
      </c>
      <c r="D4866" s="0" t="n">
        <v>15</v>
      </c>
      <c r="E4866" s="0" t="n">
        <v>0</v>
      </c>
      <c r="F4866" s="0" t="n">
        <v>0.674139</v>
      </c>
      <c r="G4866" s="0" t="n">
        <v>0.186435</v>
      </c>
      <c r="H4866" s="0" t="n">
        <v>130000</v>
      </c>
    </row>
    <row r="4867" customFormat="false" ht="15" hidden="false" customHeight="false" outlineLevel="0" collapsed="false">
      <c r="A4867" s="0" t="n">
        <v>4865</v>
      </c>
      <c r="B4867" s="0" t="n">
        <v>7</v>
      </c>
      <c r="C4867" s="0" t="n">
        <v>203</v>
      </c>
      <c r="D4867" s="0" t="n">
        <v>16</v>
      </c>
      <c r="E4867" s="0" t="n">
        <v>0</v>
      </c>
      <c r="F4867" s="0" t="n">
        <v>0.478403</v>
      </c>
      <c r="G4867" s="0" t="n">
        <v>0.16324</v>
      </c>
      <c r="H4867" s="0" t="n">
        <v>130000</v>
      </c>
    </row>
    <row r="4868" customFormat="false" ht="15" hidden="false" customHeight="false" outlineLevel="0" collapsed="false">
      <c r="A4868" s="0" t="n">
        <v>4866</v>
      </c>
      <c r="B4868" s="0" t="n">
        <v>7</v>
      </c>
      <c r="C4868" s="0" t="n">
        <v>203</v>
      </c>
      <c r="D4868" s="0" t="n">
        <v>17</v>
      </c>
      <c r="E4868" s="0" t="n">
        <v>0</v>
      </c>
      <c r="F4868" s="0" t="n">
        <v>0.270797</v>
      </c>
      <c r="G4868" s="0" t="n">
        <v>0.204643</v>
      </c>
      <c r="H4868" s="0" t="n">
        <v>130000</v>
      </c>
    </row>
    <row r="4869" customFormat="false" ht="15" hidden="false" customHeight="false" outlineLevel="0" collapsed="false">
      <c r="A4869" s="0" t="n">
        <v>4867</v>
      </c>
      <c r="B4869" s="0" t="n">
        <v>7</v>
      </c>
      <c r="C4869" s="0" t="n">
        <v>203</v>
      </c>
      <c r="D4869" s="0" t="n">
        <v>18</v>
      </c>
      <c r="E4869" s="0" t="n">
        <v>0</v>
      </c>
      <c r="F4869" s="0" t="n">
        <v>0.084216</v>
      </c>
      <c r="G4869" s="0" t="n">
        <v>0.176248</v>
      </c>
      <c r="H4869" s="0" t="n">
        <v>130000</v>
      </c>
    </row>
    <row r="4870" customFormat="false" ht="15" hidden="false" customHeight="false" outlineLevel="0" collapsed="false">
      <c r="A4870" s="0" t="n">
        <v>4868</v>
      </c>
      <c r="B4870" s="0" t="n">
        <v>7</v>
      </c>
      <c r="C4870" s="0" t="n">
        <v>203</v>
      </c>
      <c r="D4870" s="0" t="n">
        <v>19</v>
      </c>
      <c r="E4870" s="0" t="n">
        <v>1</v>
      </c>
      <c r="F4870" s="0" t="n">
        <v>0</v>
      </c>
      <c r="G4870" s="0" t="n">
        <v>0.178674</v>
      </c>
      <c r="H4870" s="0" t="n">
        <v>129800</v>
      </c>
    </row>
    <row r="4871" customFormat="false" ht="15" hidden="false" customHeight="false" outlineLevel="0" collapsed="false">
      <c r="A4871" s="0" t="n">
        <v>4869</v>
      </c>
      <c r="B4871" s="0" t="n">
        <v>7</v>
      </c>
      <c r="C4871" s="0" t="n">
        <v>203</v>
      </c>
      <c r="D4871" s="0" t="n">
        <v>20</v>
      </c>
      <c r="E4871" s="0" t="n">
        <v>1</v>
      </c>
      <c r="F4871" s="0" t="n">
        <v>0</v>
      </c>
      <c r="G4871" s="0" t="n">
        <v>0.185856</v>
      </c>
      <c r="H4871" s="0" t="n">
        <v>129600</v>
      </c>
    </row>
    <row r="4872" customFormat="false" ht="15" hidden="false" customHeight="false" outlineLevel="0" collapsed="false">
      <c r="A4872" s="0" t="n">
        <v>4870</v>
      </c>
      <c r="B4872" s="0" t="n">
        <v>7</v>
      </c>
      <c r="C4872" s="0" t="n">
        <v>203</v>
      </c>
      <c r="D4872" s="0" t="n">
        <v>21</v>
      </c>
      <c r="E4872" s="0" t="n">
        <v>0</v>
      </c>
      <c r="F4872" s="0" t="n">
        <v>0</v>
      </c>
      <c r="G4872" s="0" t="n">
        <v>0.164276</v>
      </c>
      <c r="H4872" s="0" t="n">
        <v>129600</v>
      </c>
    </row>
    <row r="4873" customFormat="false" ht="15" hidden="false" customHeight="false" outlineLevel="0" collapsed="false">
      <c r="A4873" s="0" t="n">
        <v>4871</v>
      </c>
      <c r="B4873" s="0" t="n">
        <v>7</v>
      </c>
      <c r="C4873" s="0" t="n">
        <v>203</v>
      </c>
      <c r="D4873" s="0" t="n">
        <v>22</v>
      </c>
      <c r="E4873" s="0" t="n">
        <v>0</v>
      </c>
      <c r="F4873" s="0" t="n">
        <v>0</v>
      </c>
      <c r="G4873" s="0" t="n">
        <v>0.098228</v>
      </c>
      <c r="H4873" s="0" t="n">
        <v>129600</v>
      </c>
    </row>
    <row r="4874" customFormat="false" ht="15" hidden="false" customHeight="false" outlineLevel="0" collapsed="false">
      <c r="A4874" s="0" t="n">
        <v>4872</v>
      </c>
      <c r="B4874" s="0" t="n">
        <v>7</v>
      </c>
      <c r="C4874" s="0" t="n">
        <v>203</v>
      </c>
      <c r="D4874" s="0" t="n">
        <v>23</v>
      </c>
      <c r="E4874" s="0" t="n">
        <v>0</v>
      </c>
      <c r="F4874" s="0" t="n">
        <v>0</v>
      </c>
      <c r="G4874" s="0" t="n">
        <v>0.123103</v>
      </c>
      <c r="H4874" s="0" t="n">
        <v>129600</v>
      </c>
    </row>
    <row r="4875" customFormat="false" ht="15" hidden="false" customHeight="false" outlineLevel="0" collapsed="false">
      <c r="A4875" s="0" t="n">
        <v>4873</v>
      </c>
      <c r="B4875" s="0" t="n">
        <v>7</v>
      </c>
      <c r="C4875" s="0" t="n">
        <v>204</v>
      </c>
      <c r="D4875" s="0" t="n">
        <v>0</v>
      </c>
      <c r="E4875" s="0" t="n">
        <v>0</v>
      </c>
      <c r="F4875" s="0" t="n">
        <v>0</v>
      </c>
      <c r="G4875" s="0" t="n">
        <v>0.110568</v>
      </c>
      <c r="H4875" s="0" t="n">
        <v>129600</v>
      </c>
    </row>
    <row r="4876" customFormat="false" ht="15" hidden="false" customHeight="false" outlineLevel="0" collapsed="false">
      <c r="A4876" s="0" t="n">
        <v>4874</v>
      </c>
      <c r="B4876" s="0" t="n">
        <v>7</v>
      </c>
      <c r="C4876" s="0" t="n">
        <v>204</v>
      </c>
      <c r="D4876" s="0" t="n">
        <v>1</v>
      </c>
      <c r="E4876" s="0" t="n">
        <v>0</v>
      </c>
      <c r="F4876" s="0" t="n">
        <v>0</v>
      </c>
      <c r="G4876" s="0" t="n">
        <v>0.096569</v>
      </c>
      <c r="H4876" s="0" t="n">
        <v>129600</v>
      </c>
    </row>
    <row r="4877" customFormat="false" ht="15" hidden="false" customHeight="false" outlineLevel="0" collapsed="false">
      <c r="A4877" s="0" t="n">
        <v>4875</v>
      </c>
      <c r="B4877" s="0" t="n">
        <v>7</v>
      </c>
      <c r="C4877" s="0" t="n">
        <v>204</v>
      </c>
      <c r="D4877" s="0" t="n">
        <v>2</v>
      </c>
      <c r="E4877" s="0" t="n">
        <v>0</v>
      </c>
      <c r="F4877" s="0" t="n">
        <v>0</v>
      </c>
      <c r="G4877" s="0" t="n">
        <v>0.106233</v>
      </c>
      <c r="H4877" s="0" t="n">
        <v>129600</v>
      </c>
    </row>
    <row r="4878" customFormat="false" ht="15" hidden="false" customHeight="false" outlineLevel="0" collapsed="false">
      <c r="A4878" s="0" t="n">
        <v>4876</v>
      </c>
      <c r="B4878" s="0" t="n">
        <v>7</v>
      </c>
      <c r="C4878" s="0" t="n">
        <v>204</v>
      </c>
      <c r="D4878" s="0" t="n">
        <v>3</v>
      </c>
      <c r="E4878" s="0" t="n">
        <v>0</v>
      </c>
      <c r="F4878" s="0" t="n">
        <v>0</v>
      </c>
      <c r="G4878" s="0" t="n">
        <v>0.182897</v>
      </c>
      <c r="H4878" s="0" t="n">
        <v>129600</v>
      </c>
    </row>
    <row r="4879" customFormat="false" ht="15" hidden="false" customHeight="false" outlineLevel="0" collapsed="false">
      <c r="A4879" s="0" t="n">
        <v>4877</v>
      </c>
      <c r="B4879" s="0" t="n">
        <v>7</v>
      </c>
      <c r="C4879" s="0" t="n">
        <v>204</v>
      </c>
      <c r="D4879" s="0" t="n">
        <v>4</v>
      </c>
      <c r="E4879" s="0" t="n">
        <v>0</v>
      </c>
      <c r="F4879" s="0" t="n">
        <v>0</v>
      </c>
      <c r="G4879" s="0" t="n">
        <v>0.287775</v>
      </c>
      <c r="H4879" s="0" t="n">
        <v>129600</v>
      </c>
    </row>
    <row r="4880" customFormat="false" ht="15" hidden="false" customHeight="false" outlineLevel="0" collapsed="false">
      <c r="A4880" s="0" t="n">
        <v>4878</v>
      </c>
      <c r="B4880" s="0" t="n">
        <v>7</v>
      </c>
      <c r="C4880" s="0" t="n">
        <v>204</v>
      </c>
      <c r="D4880" s="0" t="n">
        <v>5</v>
      </c>
      <c r="E4880" s="0" t="n">
        <v>0</v>
      </c>
      <c r="F4880" s="0" t="n">
        <v>0</v>
      </c>
      <c r="G4880" s="0" t="n">
        <v>0.238067</v>
      </c>
      <c r="H4880" s="0" t="n">
        <v>129600</v>
      </c>
    </row>
    <row r="4881" customFormat="false" ht="15" hidden="false" customHeight="false" outlineLevel="0" collapsed="false">
      <c r="A4881" s="0" t="n">
        <v>4879</v>
      </c>
      <c r="B4881" s="0" t="n">
        <v>7</v>
      </c>
      <c r="C4881" s="0" t="n">
        <v>204</v>
      </c>
      <c r="D4881" s="0" t="n">
        <v>6</v>
      </c>
      <c r="E4881" s="0" t="n">
        <v>0</v>
      </c>
      <c r="F4881" s="0" t="n">
        <v>0.085505</v>
      </c>
      <c r="G4881" s="0" t="n">
        <v>0.246479</v>
      </c>
      <c r="H4881" s="0" t="n">
        <v>129600</v>
      </c>
    </row>
    <row r="4882" customFormat="false" ht="15" hidden="false" customHeight="false" outlineLevel="0" collapsed="false">
      <c r="A4882" s="0" t="n">
        <v>4880</v>
      </c>
      <c r="B4882" s="0" t="n">
        <v>7</v>
      </c>
      <c r="C4882" s="0" t="n">
        <v>204</v>
      </c>
      <c r="D4882" s="0" t="n">
        <v>7</v>
      </c>
      <c r="E4882" s="0" t="n">
        <v>1</v>
      </c>
      <c r="F4882" s="0" t="n">
        <v>0.274945</v>
      </c>
      <c r="G4882" s="0" t="n">
        <v>0.257195</v>
      </c>
      <c r="H4882" s="0" t="n">
        <v>129400</v>
      </c>
    </row>
    <row r="4883" customFormat="false" ht="15" hidden="false" customHeight="false" outlineLevel="0" collapsed="false">
      <c r="A4883" s="0" t="n">
        <v>4881</v>
      </c>
      <c r="B4883" s="0" t="n">
        <v>7</v>
      </c>
      <c r="C4883" s="0" t="n">
        <v>204</v>
      </c>
      <c r="D4883" s="0" t="n">
        <v>8</v>
      </c>
      <c r="E4883" s="0" t="n">
        <v>1</v>
      </c>
      <c r="F4883" s="0" t="n">
        <v>0.485729</v>
      </c>
      <c r="G4883" s="0" t="n">
        <v>0.380413</v>
      </c>
      <c r="H4883" s="0" t="n">
        <v>129200</v>
      </c>
    </row>
    <row r="4884" customFormat="false" ht="15" hidden="false" customHeight="false" outlineLevel="0" collapsed="false">
      <c r="A4884" s="0" t="n">
        <v>4882</v>
      </c>
      <c r="B4884" s="0" t="n">
        <v>7</v>
      </c>
      <c r="C4884" s="0" t="n">
        <v>204</v>
      </c>
      <c r="D4884" s="0" t="n">
        <v>9</v>
      </c>
      <c r="E4884" s="0" t="n">
        <v>0</v>
      </c>
      <c r="F4884" s="0" t="n">
        <v>0.684463</v>
      </c>
      <c r="G4884" s="0" t="n">
        <v>0.36845</v>
      </c>
      <c r="H4884" s="0" t="n">
        <v>129200</v>
      </c>
    </row>
    <row r="4885" customFormat="false" ht="15" hidden="false" customHeight="false" outlineLevel="0" collapsed="false">
      <c r="A4885" s="0" t="n">
        <v>4883</v>
      </c>
      <c r="B4885" s="0" t="n">
        <v>7</v>
      </c>
      <c r="C4885" s="0" t="n">
        <v>204</v>
      </c>
      <c r="D4885" s="0" t="n">
        <v>10</v>
      </c>
      <c r="E4885" s="0" t="n">
        <v>0</v>
      </c>
      <c r="F4885" s="0" t="n">
        <v>0.84571</v>
      </c>
      <c r="G4885" s="0" t="n">
        <v>0.486416</v>
      </c>
      <c r="H4885" s="0" t="n">
        <v>129200</v>
      </c>
    </row>
    <row r="4886" customFormat="false" ht="15" hidden="false" customHeight="false" outlineLevel="0" collapsed="false">
      <c r="A4886" s="0" t="n">
        <v>4884</v>
      </c>
      <c r="B4886" s="0" t="n">
        <v>7</v>
      </c>
      <c r="C4886" s="0" t="n">
        <v>204</v>
      </c>
      <c r="D4886" s="0" t="n">
        <v>11</v>
      </c>
      <c r="E4886" s="0" t="n">
        <v>0</v>
      </c>
      <c r="F4886" s="0" t="n">
        <v>0.950432</v>
      </c>
      <c r="G4886" s="0" t="n">
        <v>0.504376</v>
      </c>
      <c r="H4886" s="0" t="n">
        <v>129200</v>
      </c>
    </row>
    <row r="4887" customFormat="false" ht="15" hidden="false" customHeight="false" outlineLevel="0" collapsed="false">
      <c r="A4887" s="0" t="n">
        <v>4885</v>
      </c>
      <c r="B4887" s="0" t="n">
        <v>7</v>
      </c>
      <c r="C4887" s="0" t="n">
        <v>204</v>
      </c>
      <c r="D4887" s="0" t="n">
        <v>12</v>
      </c>
      <c r="E4887" s="0" t="n">
        <v>0</v>
      </c>
      <c r="F4887" s="0" t="n">
        <v>0.986697</v>
      </c>
      <c r="G4887" s="0" t="n">
        <v>0.466144</v>
      </c>
      <c r="H4887" s="0" t="n">
        <v>129200</v>
      </c>
    </row>
    <row r="4888" customFormat="false" ht="15" hidden="false" customHeight="false" outlineLevel="0" collapsed="false">
      <c r="A4888" s="0" t="n">
        <v>4886</v>
      </c>
      <c r="B4888" s="0" t="n">
        <v>7</v>
      </c>
      <c r="C4888" s="0" t="n">
        <v>204</v>
      </c>
      <c r="D4888" s="0" t="n">
        <v>13</v>
      </c>
      <c r="E4888" s="0" t="n">
        <v>0</v>
      </c>
      <c r="F4888" s="0" t="n">
        <v>0.950432</v>
      </c>
      <c r="G4888" s="0" t="n">
        <v>0.613439</v>
      </c>
      <c r="H4888" s="0" t="n">
        <v>129200</v>
      </c>
    </row>
    <row r="4889" customFormat="false" ht="15" hidden="false" customHeight="false" outlineLevel="0" collapsed="false">
      <c r="A4889" s="0" t="n">
        <v>4887</v>
      </c>
      <c r="B4889" s="0" t="n">
        <v>7</v>
      </c>
      <c r="C4889" s="0" t="n">
        <v>204</v>
      </c>
      <c r="D4889" s="0" t="n">
        <v>14</v>
      </c>
      <c r="E4889" s="0" t="n">
        <v>0</v>
      </c>
      <c r="F4889" s="0" t="n">
        <v>0.84571</v>
      </c>
      <c r="G4889" s="0" t="n">
        <v>0.8146</v>
      </c>
      <c r="H4889" s="0" t="n">
        <v>129200</v>
      </c>
    </row>
    <row r="4890" customFormat="false" ht="15" hidden="false" customHeight="false" outlineLevel="0" collapsed="false">
      <c r="A4890" s="0" t="n">
        <v>4888</v>
      </c>
      <c r="B4890" s="0" t="n">
        <v>7</v>
      </c>
      <c r="C4890" s="0" t="n">
        <v>204</v>
      </c>
      <c r="D4890" s="0" t="n">
        <v>15</v>
      </c>
      <c r="E4890" s="0" t="n">
        <v>0</v>
      </c>
      <c r="F4890" s="0" t="n">
        <v>0.684463</v>
      </c>
      <c r="G4890" s="0" t="n">
        <v>0.821145</v>
      </c>
      <c r="H4890" s="0" t="n">
        <v>129200</v>
      </c>
    </row>
    <row r="4891" customFormat="false" ht="15" hidden="false" customHeight="false" outlineLevel="0" collapsed="false">
      <c r="A4891" s="0" t="n">
        <v>4889</v>
      </c>
      <c r="B4891" s="0" t="n">
        <v>7</v>
      </c>
      <c r="C4891" s="0" t="n">
        <v>204</v>
      </c>
      <c r="D4891" s="0" t="n">
        <v>16</v>
      </c>
      <c r="E4891" s="0" t="n">
        <v>0</v>
      </c>
      <c r="F4891" s="0" t="n">
        <v>0.485729</v>
      </c>
      <c r="G4891" s="0" t="n">
        <v>0.656831</v>
      </c>
      <c r="H4891" s="0" t="n">
        <v>129200</v>
      </c>
    </row>
    <row r="4892" customFormat="false" ht="15" hidden="false" customHeight="false" outlineLevel="0" collapsed="false">
      <c r="A4892" s="0" t="n">
        <v>4890</v>
      </c>
      <c r="B4892" s="0" t="n">
        <v>7</v>
      </c>
      <c r="C4892" s="0" t="n">
        <v>204</v>
      </c>
      <c r="D4892" s="0" t="n">
        <v>17</v>
      </c>
      <c r="E4892" s="0" t="n">
        <v>0</v>
      </c>
      <c r="F4892" s="0" t="n">
        <v>0.274945</v>
      </c>
      <c r="G4892" s="0" t="n">
        <v>0.45461</v>
      </c>
      <c r="H4892" s="0" t="n">
        <v>129200</v>
      </c>
    </row>
    <row r="4893" customFormat="false" ht="15" hidden="false" customHeight="false" outlineLevel="0" collapsed="false">
      <c r="A4893" s="0" t="n">
        <v>4891</v>
      </c>
      <c r="B4893" s="0" t="n">
        <v>7</v>
      </c>
      <c r="C4893" s="0" t="n">
        <v>204</v>
      </c>
      <c r="D4893" s="0" t="n">
        <v>18</v>
      </c>
      <c r="E4893" s="0" t="n">
        <v>0</v>
      </c>
      <c r="F4893" s="0" t="n">
        <v>0.085505</v>
      </c>
      <c r="G4893" s="0" t="n">
        <v>0.469562</v>
      </c>
      <c r="H4893" s="0" t="n">
        <v>129200</v>
      </c>
    </row>
    <row r="4894" customFormat="false" ht="15" hidden="false" customHeight="false" outlineLevel="0" collapsed="false">
      <c r="A4894" s="0" t="n">
        <v>4892</v>
      </c>
      <c r="B4894" s="0" t="n">
        <v>7</v>
      </c>
      <c r="C4894" s="0" t="n">
        <v>204</v>
      </c>
      <c r="D4894" s="0" t="n">
        <v>19</v>
      </c>
      <c r="E4894" s="0" t="n">
        <v>1</v>
      </c>
      <c r="F4894" s="0" t="n">
        <v>0</v>
      </c>
      <c r="G4894" s="0" t="n">
        <v>0.419413</v>
      </c>
      <c r="H4894" s="0" t="n">
        <v>129000</v>
      </c>
    </row>
    <row r="4895" customFormat="false" ht="15" hidden="false" customHeight="false" outlineLevel="0" collapsed="false">
      <c r="A4895" s="0" t="n">
        <v>4893</v>
      </c>
      <c r="B4895" s="0" t="n">
        <v>7</v>
      </c>
      <c r="C4895" s="0" t="n">
        <v>204</v>
      </c>
      <c r="D4895" s="0" t="n">
        <v>20</v>
      </c>
      <c r="E4895" s="0" t="n">
        <v>1</v>
      </c>
      <c r="F4895" s="0" t="n">
        <v>0</v>
      </c>
      <c r="G4895" s="0" t="n">
        <v>0.397491</v>
      </c>
      <c r="H4895" s="0" t="n">
        <v>128800</v>
      </c>
    </row>
    <row r="4896" customFormat="false" ht="15" hidden="false" customHeight="false" outlineLevel="0" collapsed="false">
      <c r="A4896" s="0" t="n">
        <v>4894</v>
      </c>
      <c r="B4896" s="0" t="n">
        <v>7</v>
      </c>
      <c r="C4896" s="0" t="n">
        <v>204</v>
      </c>
      <c r="D4896" s="0" t="n">
        <v>21</v>
      </c>
      <c r="E4896" s="0" t="n">
        <v>0</v>
      </c>
      <c r="F4896" s="0" t="n">
        <v>0</v>
      </c>
      <c r="G4896" s="0" t="n">
        <v>0.38861</v>
      </c>
      <c r="H4896" s="0" t="n">
        <v>128800</v>
      </c>
    </row>
    <row r="4897" customFormat="false" ht="15" hidden="false" customHeight="false" outlineLevel="0" collapsed="false">
      <c r="A4897" s="0" t="n">
        <v>4895</v>
      </c>
      <c r="B4897" s="0" t="n">
        <v>7</v>
      </c>
      <c r="C4897" s="0" t="n">
        <v>204</v>
      </c>
      <c r="D4897" s="0" t="n">
        <v>22</v>
      </c>
      <c r="E4897" s="0" t="n">
        <v>0</v>
      </c>
      <c r="F4897" s="0" t="n">
        <v>0</v>
      </c>
      <c r="G4897" s="0" t="n">
        <v>0.339433</v>
      </c>
      <c r="H4897" s="0" t="n">
        <v>128800</v>
      </c>
    </row>
    <row r="4898" customFormat="false" ht="15" hidden="false" customHeight="false" outlineLevel="0" collapsed="false">
      <c r="A4898" s="0" t="n">
        <v>4896</v>
      </c>
      <c r="B4898" s="0" t="n">
        <v>7</v>
      </c>
      <c r="C4898" s="0" t="n">
        <v>204</v>
      </c>
      <c r="D4898" s="0" t="n">
        <v>23</v>
      </c>
      <c r="E4898" s="0" t="n">
        <v>0</v>
      </c>
      <c r="F4898" s="0" t="n">
        <v>0</v>
      </c>
      <c r="G4898" s="0" t="n">
        <v>0.401524</v>
      </c>
      <c r="H4898" s="0" t="n">
        <v>128800</v>
      </c>
    </row>
    <row r="4899" customFormat="false" ht="15" hidden="false" customHeight="false" outlineLevel="0" collapsed="false">
      <c r="A4899" s="0" t="n">
        <v>4897</v>
      </c>
      <c r="B4899" s="0" t="n">
        <v>7</v>
      </c>
      <c r="C4899" s="0" t="n">
        <v>205</v>
      </c>
      <c r="D4899" s="0" t="n">
        <v>0</v>
      </c>
      <c r="E4899" s="0" t="n">
        <v>0</v>
      </c>
      <c r="F4899" s="0" t="n">
        <v>0</v>
      </c>
      <c r="G4899" s="0" t="n">
        <v>0.426918</v>
      </c>
      <c r="H4899" s="0" t="n">
        <v>128800</v>
      </c>
    </row>
    <row r="4900" customFormat="false" ht="15" hidden="false" customHeight="false" outlineLevel="0" collapsed="false">
      <c r="A4900" s="0" t="n">
        <v>4898</v>
      </c>
      <c r="B4900" s="0" t="n">
        <v>7</v>
      </c>
      <c r="C4900" s="0" t="n">
        <v>205</v>
      </c>
      <c r="D4900" s="0" t="n">
        <v>1</v>
      </c>
      <c r="E4900" s="0" t="n">
        <v>0</v>
      </c>
      <c r="F4900" s="0" t="n">
        <v>0</v>
      </c>
      <c r="G4900" s="0" t="n">
        <v>0.387526</v>
      </c>
      <c r="H4900" s="0" t="n">
        <v>128800</v>
      </c>
    </row>
    <row r="4901" customFormat="false" ht="15" hidden="false" customHeight="false" outlineLevel="0" collapsed="false">
      <c r="A4901" s="0" t="n">
        <v>4899</v>
      </c>
      <c r="B4901" s="0" t="n">
        <v>7</v>
      </c>
      <c r="C4901" s="0" t="n">
        <v>205</v>
      </c>
      <c r="D4901" s="0" t="n">
        <v>2</v>
      </c>
      <c r="E4901" s="0" t="n">
        <v>0</v>
      </c>
      <c r="F4901" s="0" t="n">
        <v>0</v>
      </c>
      <c r="G4901" s="0" t="n">
        <v>0.438179</v>
      </c>
      <c r="H4901" s="0" t="n">
        <v>128800</v>
      </c>
    </row>
    <row r="4902" customFormat="false" ht="15" hidden="false" customHeight="false" outlineLevel="0" collapsed="false">
      <c r="A4902" s="0" t="n">
        <v>4900</v>
      </c>
      <c r="B4902" s="0" t="n">
        <v>7</v>
      </c>
      <c r="C4902" s="0" t="n">
        <v>205</v>
      </c>
      <c r="D4902" s="0" t="n">
        <v>3</v>
      </c>
      <c r="E4902" s="0" t="n">
        <v>0</v>
      </c>
      <c r="F4902" s="0" t="n">
        <v>0</v>
      </c>
      <c r="G4902" s="0" t="n">
        <v>0.597514</v>
      </c>
      <c r="H4902" s="0" t="n">
        <v>128800</v>
      </c>
    </row>
    <row r="4903" customFormat="false" ht="15" hidden="false" customHeight="false" outlineLevel="0" collapsed="false">
      <c r="A4903" s="0" t="n">
        <v>4901</v>
      </c>
      <c r="B4903" s="0" t="n">
        <v>7</v>
      </c>
      <c r="C4903" s="0" t="n">
        <v>205</v>
      </c>
      <c r="D4903" s="0" t="n">
        <v>4</v>
      </c>
      <c r="E4903" s="0" t="n">
        <v>0</v>
      </c>
      <c r="F4903" s="0" t="n">
        <v>0</v>
      </c>
      <c r="G4903" s="0" t="n">
        <v>0.500048</v>
      </c>
      <c r="H4903" s="0" t="n">
        <v>128800</v>
      </c>
    </row>
    <row r="4904" customFormat="false" ht="15" hidden="false" customHeight="false" outlineLevel="0" collapsed="false">
      <c r="A4904" s="0" t="n">
        <v>4902</v>
      </c>
      <c r="B4904" s="0" t="n">
        <v>7</v>
      </c>
      <c r="C4904" s="0" t="n">
        <v>205</v>
      </c>
      <c r="D4904" s="0" t="n">
        <v>5</v>
      </c>
      <c r="E4904" s="0" t="n">
        <v>0</v>
      </c>
      <c r="F4904" s="0" t="n">
        <v>0</v>
      </c>
      <c r="G4904" s="0" t="n">
        <v>0.658961</v>
      </c>
      <c r="H4904" s="0" t="n">
        <v>128800</v>
      </c>
    </row>
    <row r="4905" customFormat="false" ht="15" hidden="false" customHeight="false" outlineLevel="0" collapsed="false">
      <c r="A4905" s="0" t="n">
        <v>4903</v>
      </c>
      <c r="B4905" s="0" t="n">
        <v>7</v>
      </c>
      <c r="C4905" s="0" t="n">
        <v>205</v>
      </c>
      <c r="D4905" s="0" t="n">
        <v>6</v>
      </c>
      <c r="E4905" s="0" t="n">
        <v>0</v>
      </c>
      <c r="F4905" s="0" t="n">
        <v>0.079801</v>
      </c>
      <c r="G4905" s="0" t="n">
        <v>0.747254</v>
      </c>
      <c r="H4905" s="0" t="n">
        <v>128800</v>
      </c>
    </row>
    <row r="4906" customFormat="false" ht="15" hidden="false" customHeight="false" outlineLevel="0" collapsed="false">
      <c r="A4906" s="0" t="n">
        <v>4904</v>
      </c>
      <c r="B4906" s="0" t="n">
        <v>7</v>
      </c>
      <c r="C4906" s="0" t="n">
        <v>205</v>
      </c>
      <c r="D4906" s="0" t="n">
        <v>7</v>
      </c>
      <c r="E4906" s="0" t="n">
        <v>1</v>
      </c>
      <c r="F4906" s="0" t="n">
        <v>0.256602</v>
      </c>
      <c r="G4906" s="0" t="n">
        <v>0.643498</v>
      </c>
      <c r="H4906" s="0" t="n">
        <v>128600</v>
      </c>
    </row>
    <row r="4907" customFormat="false" ht="15" hidden="false" customHeight="false" outlineLevel="0" collapsed="false">
      <c r="A4907" s="0" t="n">
        <v>4905</v>
      </c>
      <c r="B4907" s="0" t="n">
        <v>7</v>
      </c>
      <c r="C4907" s="0" t="n">
        <v>205</v>
      </c>
      <c r="D4907" s="0" t="n">
        <v>8</v>
      </c>
      <c r="E4907" s="0" t="n">
        <v>1</v>
      </c>
      <c r="F4907" s="0" t="n">
        <v>0.453325</v>
      </c>
      <c r="G4907" s="0" t="n">
        <v>0.983728</v>
      </c>
      <c r="H4907" s="0" t="n">
        <v>128400</v>
      </c>
    </row>
    <row r="4908" customFormat="false" ht="15" hidden="false" customHeight="false" outlineLevel="0" collapsed="false">
      <c r="A4908" s="0" t="n">
        <v>4906</v>
      </c>
      <c r="B4908" s="0" t="n">
        <v>7</v>
      </c>
      <c r="C4908" s="0" t="n">
        <v>205</v>
      </c>
      <c r="D4908" s="0" t="n">
        <v>9</v>
      </c>
      <c r="E4908" s="0" t="n">
        <v>0</v>
      </c>
      <c r="F4908" s="0" t="n">
        <v>0.6388</v>
      </c>
      <c r="G4908" s="0" t="n">
        <v>1</v>
      </c>
      <c r="H4908" s="0" t="n">
        <v>128400</v>
      </c>
    </row>
    <row r="4909" customFormat="false" ht="15" hidden="false" customHeight="false" outlineLevel="0" collapsed="false">
      <c r="A4909" s="0" t="n">
        <v>4907</v>
      </c>
      <c r="B4909" s="0" t="n">
        <v>7</v>
      </c>
      <c r="C4909" s="0" t="n">
        <v>205</v>
      </c>
      <c r="D4909" s="0" t="n">
        <v>10</v>
      </c>
      <c r="E4909" s="0" t="n">
        <v>0</v>
      </c>
      <c r="F4909" s="0" t="n">
        <v>0.789289</v>
      </c>
      <c r="G4909" s="0" t="n">
        <v>1</v>
      </c>
      <c r="H4909" s="0" t="n">
        <v>128400</v>
      </c>
    </row>
    <row r="4910" customFormat="false" ht="15" hidden="false" customHeight="false" outlineLevel="0" collapsed="false">
      <c r="A4910" s="0" t="n">
        <v>4908</v>
      </c>
      <c r="B4910" s="0" t="n">
        <v>7</v>
      </c>
      <c r="C4910" s="0" t="n">
        <v>205</v>
      </c>
      <c r="D4910" s="0" t="n">
        <v>11</v>
      </c>
      <c r="E4910" s="0" t="n">
        <v>0</v>
      </c>
      <c r="F4910" s="0" t="n">
        <v>0.887025</v>
      </c>
      <c r="G4910" s="0" t="n">
        <v>0.783555</v>
      </c>
      <c r="H4910" s="0" t="n">
        <v>128400</v>
      </c>
    </row>
    <row r="4911" customFormat="false" ht="15" hidden="false" customHeight="false" outlineLevel="0" collapsed="false">
      <c r="A4911" s="0" t="n">
        <v>4909</v>
      </c>
      <c r="B4911" s="0" t="n">
        <v>7</v>
      </c>
      <c r="C4911" s="0" t="n">
        <v>205</v>
      </c>
      <c r="D4911" s="0" t="n">
        <v>12</v>
      </c>
      <c r="E4911" s="0" t="n">
        <v>0</v>
      </c>
      <c r="F4911" s="0" t="n">
        <v>0.920871</v>
      </c>
      <c r="G4911" s="0" t="n">
        <v>0.661047</v>
      </c>
      <c r="H4911" s="0" t="n">
        <v>128400</v>
      </c>
    </row>
    <row r="4912" customFormat="false" ht="15" hidden="false" customHeight="false" outlineLevel="0" collapsed="false">
      <c r="A4912" s="0" t="n">
        <v>4910</v>
      </c>
      <c r="B4912" s="0" t="n">
        <v>7</v>
      </c>
      <c r="C4912" s="0" t="n">
        <v>205</v>
      </c>
      <c r="D4912" s="0" t="n">
        <v>13</v>
      </c>
      <c r="E4912" s="0" t="n">
        <v>0</v>
      </c>
      <c r="F4912" s="0" t="n">
        <v>0.887025</v>
      </c>
      <c r="G4912" s="0" t="n">
        <v>0.696326</v>
      </c>
      <c r="H4912" s="0" t="n">
        <v>128400</v>
      </c>
    </row>
    <row r="4913" customFormat="false" ht="15" hidden="false" customHeight="false" outlineLevel="0" collapsed="false">
      <c r="A4913" s="0" t="n">
        <v>4911</v>
      </c>
      <c r="B4913" s="0" t="n">
        <v>7</v>
      </c>
      <c r="C4913" s="0" t="n">
        <v>205</v>
      </c>
      <c r="D4913" s="0" t="n">
        <v>14</v>
      </c>
      <c r="E4913" s="0" t="n">
        <v>0</v>
      </c>
      <c r="F4913" s="0" t="n">
        <v>0.789289</v>
      </c>
      <c r="G4913" s="0" t="n">
        <v>0.779509</v>
      </c>
      <c r="H4913" s="0" t="n">
        <v>128400</v>
      </c>
    </row>
    <row r="4914" customFormat="false" ht="15" hidden="false" customHeight="false" outlineLevel="0" collapsed="false">
      <c r="A4914" s="0" t="n">
        <v>4912</v>
      </c>
      <c r="B4914" s="0" t="n">
        <v>7</v>
      </c>
      <c r="C4914" s="0" t="n">
        <v>205</v>
      </c>
      <c r="D4914" s="0" t="n">
        <v>15</v>
      </c>
      <c r="E4914" s="0" t="n">
        <v>0</v>
      </c>
      <c r="F4914" s="0" t="n">
        <v>0.6388</v>
      </c>
      <c r="G4914" s="0" t="n">
        <v>0.697545</v>
      </c>
      <c r="H4914" s="0" t="n">
        <v>128400</v>
      </c>
    </row>
    <row r="4915" customFormat="false" ht="15" hidden="false" customHeight="false" outlineLevel="0" collapsed="false">
      <c r="A4915" s="0" t="n">
        <v>4913</v>
      </c>
      <c r="B4915" s="0" t="n">
        <v>7</v>
      </c>
      <c r="C4915" s="0" t="n">
        <v>205</v>
      </c>
      <c r="D4915" s="0" t="n">
        <v>16</v>
      </c>
      <c r="E4915" s="0" t="n">
        <v>0</v>
      </c>
      <c r="F4915" s="0" t="n">
        <v>0.453325</v>
      </c>
      <c r="G4915" s="0" t="n">
        <v>0.578413</v>
      </c>
      <c r="H4915" s="0" t="n">
        <v>128400</v>
      </c>
    </row>
    <row r="4916" customFormat="false" ht="15" hidden="false" customHeight="false" outlineLevel="0" collapsed="false">
      <c r="A4916" s="0" t="n">
        <v>4914</v>
      </c>
      <c r="B4916" s="0" t="n">
        <v>7</v>
      </c>
      <c r="C4916" s="0" t="n">
        <v>205</v>
      </c>
      <c r="D4916" s="0" t="n">
        <v>17</v>
      </c>
      <c r="E4916" s="0" t="n">
        <v>0</v>
      </c>
      <c r="F4916" s="0" t="n">
        <v>0.256602</v>
      </c>
      <c r="G4916" s="0" t="n">
        <v>0.500792</v>
      </c>
      <c r="H4916" s="0" t="n">
        <v>128400</v>
      </c>
    </row>
    <row r="4917" customFormat="false" ht="15" hidden="false" customHeight="false" outlineLevel="0" collapsed="false">
      <c r="A4917" s="0" t="n">
        <v>4915</v>
      </c>
      <c r="B4917" s="0" t="n">
        <v>7</v>
      </c>
      <c r="C4917" s="0" t="n">
        <v>205</v>
      </c>
      <c r="D4917" s="0" t="n">
        <v>18</v>
      </c>
      <c r="E4917" s="0" t="n">
        <v>0</v>
      </c>
      <c r="F4917" s="0" t="n">
        <v>0.079801</v>
      </c>
      <c r="G4917" s="0" t="n">
        <v>0.546645</v>
      </c>
      <c r="H4917" s="0" t="n">
        <v>128400</v>
      </c>
    </row>
    <row r="4918" customFormat="false" ht="15" hidden="false" customHeight="false" outlineLevel="0" collapsed="false">
      <c r="A4918" s="0" t="n">
        <v>4916</v>
      </c>
      <c r="B4918" s="0" t="n">
        <v>7</v>
      </c>
      <c r="C4918" s="0" t="n">
        <v>205</v>
      </c>
      <c r="D4918" s="0" t="n">
        <v>19</v>
      </c>
      <c r="E4918" s="0" t="n">
        <v>1</v>
      </c>
      <c r="F4918" s="0" t="n">
        <v>0</v>
      </c>
      <c r="G4918" s="0" t="n">
        <v>0.354167</v>
      </c>
      <c r="H4918" s="0" t="n">
        <v>128200</v>
      </c>
    </row>
    <row r="4919" customFormat="false" ht="15" hidden="false" customHeight="false" outlineLevel="0" collapsed="false">
      <c r="A4919" s="0" t="n">
        <v>4917</v>
      </c>
      <c r="B4919" s="0" t="n">
        <v>7</v>
      </c>
      <c r="C4919" s="0" t="n">
        <v>205</v>
      </c>
      <c r="D4919" s="0" t="n">
        <v>20</v>
      </c>
      <c r="E4919" s="0" t="n">
        <v>1</v>
      </c>
      <c r="F4919" s="0" t="n">
        <v>0</v>
      </c>
      <c r="G4919" s="0" t="n">
        <v>0.359261</v>
      </c>
      <c r="H4919" s="0" t="n">
        <v>128000</v>
      </c>
    </row>
    <row r="4920" customFormat="false" ht="15" hidden="false" customHeight="false" outlineLevel="0" collapsed="false">
      <c r="A4920" s="0" t="n">
        <v>4918</v>
      </c>
      <c r="B4920" s="0" t="n">
        <v>7</v>
      </c>
      <c r="C4920" s="0" t="n">
        <v>205</v>
      </c>
      <c r="D4920" s="0" t="n">
        <v>21</v>
      </c>
      <c r="E4920" s="0" t="n">
        <v>0</v>
      </c>
      <c r="F4920" s="0" t="n">
        <v>0</v>
      </c>
      <c r="G4920" s="0" t="n">
        <v>0.345554</v>
      </c>
      <c r="H4920" s="0" t="n">
        <v>128000</v>
      </c>
    </row>
    <row r="4921" customFormat="false" ht="15" hidden="false" customHeight="false" outlineLevel="0" collapsed="false">
      <c r="A4921" s="0" t="n">
        <v>4919</v>
      </c>
      <c r="B4921" s="0" t="n">
        <v>7</v>
      </c>
      <c r="C4921" s="0" t="n">
        <v>205</v>
      </c>
      <c r="D4921" s="0" t="n">
        <v>22</v>
      </c>
      <c r="E4921" s="0" t="n">
        <v>0</v>
      </c>
      <c r="F4921" s="0" t="n">
        <v>0</v>
      </c>
      <c r="G4921" s="0" t="n">
        <v>0.30095</v>
      </c>
      <c r="H4921" s="0" t="n">
        <v>128000</v>
      </c>
    </row>
    <row r="4922" customFormat="false" ht="15" hidden="false" customHeight="false" outlineLevel="0" collapsed="false">
      <c r="A4922" s="0" t="n">
        <v>4920</v>
      </c>
      <c r="B4922" s="0" t="n">
        <v>7</v>
      </c>
      <c r="C4922" s="0" t="n">
        <v>205</v>
      </c>
      <c r="D4922" s="0" t="n">
        <v>23</v>
      </c>
      <c r="E4922" s="0" t="n">
        <v>0</v>
      </c>
      <c r="F4922" s="0" t="n">
        <v>0</v>
      </c>
      <c r="G4922" s="0" t="n">
        <v>0.324512</v>
      </c>
      <c r="H4922" s="0" t="n">
        <v>128000</v>
      </c>
    </row>
    <row r="4923" customFormat="false" ht="15" hidden="false" customHeight="false" outlineLevel="0" collapsed="false">
      <c r="A4923" s="0" t="n">
        <v>4921</v>
      </c>
      <c r="B4923" s="0" t="n">
        <v>7</v>
      </c>
      <c r="C4923" s="0" t="n">
        <v>206</v>
      </c>
      <c r="D4923" s="0" t="n">
        <v>0</v>
      </c>
      <c r="E4923" s="0" t="n">
        <v>0</v>
      </c>
      <c r="F4923" s="0" t="n">
        <v>0</v>
      </c>
      <c r="G4923" s="0" t="n">
        <v>0.211424</v>
      </c>
      <c r="H4923" s="0" t="n">
        <v>128000</v>
      </c>
    </row>
    <row r="4924" customFormat="false" ht="15" hidden="false" customHeight="false" outlineLevel="0" collapsed="false">
      <c r="A4924" s="0" t="n">
        <v>4922</v>
      </c>
      <c r="B4924" s="0" t="n">
        <v>7</v>
      </c>
      <c r="C4924" s="0" t="n">
        <v>206</v>
      </c>
      <c r="D4924" s="0" t="n">
        <v>1</v>
      </c>
      <c r="E4924" s="0" t="n">
        <v>0</v>
      </c>
      <c r="F4924" s="0" t="n">
        <v>0</v>
      </c>
      <c r="G4924" s="0" t="n">
        <v>0.260754</v>
      </c>
      <c r="H4924" s="0" t="n">
        <v>128000</v>
      </c>
    </row>
    <row r="4925" customFormat="false" ht="15" hidden="false" customHeight="false" outlineLevel="0" collapsed="false">
      <c r="A4925" s="0" t="n">
        <v>4923</v>
      </c>
      <c r="B4925" s="0" t="n">
        <v>7</v>
      </c>
      <c r="C4925" s="0" t="n">
        <v>206</v>
      </c>
      <c r="D4925" s="0" t="n">
        <v>2</v>
      </c>
      <c r="E4925" s="0" t="n">
        <v>0</v>
      </c>
      <c r="F4925" s="0" t="n">
        <v>0</v>
      </c>
      <c r="G4925" s="0" t="n">
        <v>0.220035</v>
      </c>
      <c r="H4925" s="0" t="n">
        <v>128000</v>
      </c>
    </row>
    <row r="4926" customFormat="false" ht="15" hidden="false" customHeight="false" outlineLevel="0" collapsed="false">
      <c r="A4926" s="0" t="n">
        <v>4924</v>
      </c>
      <c r="B4926" s="0" t="n">
        <v>7</v>
      </c>
      <c r="C4926" s="0" t="n">
        <v>206</v>
      </c>
      <c r="D4926" s="0" t="n">
        <v>3</v>
      </c>
      <c r="E4926" s="0" t="n">
        <v>0</v>
      </c>
      <c r="F4926" s="0" t="n">
        <v>0</v>
      </c>
      <c r="G4926" s="0" t="n">
        <v>0.244024</v>
      </c>
      <c r="H4926" s="0" t="n">
        <v>128000</v>
      </c>
    </row>
    <row r="4927" customFormat="false" ht="15" hidden="false" customHeight="false" outlineLevel="0" collapsed="false">
      <c r="A4927" s="0" t="n">
        <v>4925</v>
      </c>
      <c r="B4927" s="0" t="n">
        <v>7</v>
      </c>
      <c r="C4927" s="0" t="n">
        <v>206</v>
      </c>
      <c r="D4927" s="0" t="n">
        <v>4</v>
      </c>
      <c r="E4927" s="0" t="n">
        <v>0</v>
      </c>
      <c r="F4927" s="0" t="n">
        <v>0</v>
      </c>
      <c r="G4927" s="0" t="n">
        <v>0.267475</v>
      </c>
      <c r="H4927" s="0" t="n">
        <v>128000</v>
      </c>
    </row>
    <row r="4928" customFormat="false" ht="15" hidden="false" customHeight="false" outlineLevel="0" collapsed="false">
      <c r="A4928" s="0" t="n">
        <v>4926</v>
      </c>
      <c r="B4928" s="0" t="n">
        <v>7</v>
      </c>
      <c r="C4928" s="0" t="n">
        <v>206</v>
      </c>
      <c r="D4928" s="0" t="n">
        <v>5</v>
      </c>
      <c r="E4928" s="0" t="n">
        <v>0</v>
      </c>
      <c r="F4928" s="0" t="n">
        <v>0</v>
      </c>
      <c r="G4928" s="0" t="n">
        <v>0.257924</v>
      </c>
      <c r="H4928" s="0" t="n">
        <v>128000</v>
      </c>
    </row>
    <row r="4929" customFormat="false" ht="15" hidden="false" customHeight="false" outlineLevel="0" collapsed="false">
      <c r="A4929" s="0" t="n">
        <v>4927</v>
      </c>
      <c r="B4929" s="0" t="n">
        <v>7</v>
      </c>
      <c r="C4929" s="0" t="n">
        <v>206</v>
      </c>
      <c r="D4929" s="0" t="n">
        <v>6</v>
      </c>
      <c r="E4929" s="0" t="n">
        <v>0</v>
      </c>
      <c r="F4929" s="0" t="n">
        <v>0.093275</v>
      </c>
      <c r="G4929" s="0" t="n">
        <v>0.222809</v>
      </c>
      <c r="H4929" s="0" t="n">
        <v>128000</v>
      </c>
    </row>
    <row r="4930" customFormat="false" ht="15" hidden="false" customHeight="false" outlineLevel="0" collapsed="false">
      <c r="A4930" s="0" t="n">
        <v>4928</v>
      </c>
      <c r="B4930" s="0" t="n">
        <v>7</v>
      </c>
      <c r="C4930" s="0" t="n">
        <v>206</v>
      </c>
      <c r="D4930" s="0" t="n">
        <v>7</v>
      </c>
      <c r="E4930" s="0" t="n">
        <v>1</v>
      </c>
      <c r="F4930" s="0" t="n">
        <v>0.299928</v>
      </c>
      <c r="G4930" s="0" t="n">
        <v>0.342516</v>
      </c>
      <c r="H4930" s="0" t="n">
        <v>127800</v>
      </c>
    </row>
    <row r="4931" customFormat="false" ht="15" hidden="false" customHeight="false" outlineLevel="0" collapsed="false">
      <c r="A4931" s="0" t="n">
        <v>4929</v>
      </c>
      <c r="B4931" s="0" t="n">
        <v>7</v>
      </c>
      <c r="C4931" s="0" t="n">
        <v>206</v>
      </c>
      <c r="D4931" s="0" t="n">
        <v>8</v>
      </c>
      <c r="E4931" s="0" t="n">
        <v>1</v>
      </c>
      <c r="F4931" s="0" t="n">
        <v>0.529866</v>
      </c>
      <c r="G4931" s="0" t="n">
        <v>0.40088</v>
      </c>
      <c r="H4931" s="0" t="n">
        <v>127600</v>
      </c>
    </row>
    <row r="4932" customFormat="false" ht="15" hidden="false" customHeight="false" outlineLevel="0" collapsed="false">
      <c r="A4932" s="0" t="n">
        <v>4930</v>
      </c>
      <c r="B4932" s="0" t="n">
        <v>7</v>
      </c>
      <c r="C4932" s="0" t="n">
        <v>206</v>
      </c>
      <c r="D4932" s="0" t="n">
        <v>9</v>
      </c>
      <c r="E4932" s="0" t="n">
        <v>0</v>
      </c>
      <c r="F4932" s="0" t="n">
        <v>0.746658</v>
      </c>
      <c r="G4932" s="0" t="n">
        <v>0.461381</v>
      </c>
      <c r="H4932" s="0" t="n">
        <v>127600</v>
      </c>
    </row>
    <row r="4933" customFormat="false" ht="15" hidden="false" customHeight="false" outlineLevel="0" collapsed="false">
      <c r="A4933" s="0" t="n">
        <v>4931</v>
      </c>
      <c r="B4933" s="0" t="n">
        <v>7</v>
      </c>
      <c r="C4933" s="0" t="n">
        <v>206</v>
      </c>
      <c r="D4933" s="0" t="n">
        <v>10</v>
      </c>
      <c r="E4933" s="0" t="n">
        <v>0</v>
      </c>
      <c r="F4933" s="0" t="n">
        <v>0.922557</v>
      </c>
      <c r="G4933" s="0" t="n">
        <v>0.455697</v>
      </c>
      <c r="H4933" s="0" t="n">
        <v>127600</v>
      </c>
    </row>
    <row r="4934" customFormat="false" ht="15" hidden="false" customHeight="false" outlineLevel="0" collapsed="false">
      <c r="A4934" s="0" t="n">
        <v>4932</v>
      </c>
      <c r="B4934" s="0" t="n">
        <v>7</v>
      </c>
      <c r="C4934" s="0" t="n">
        <v>206</v>
      </c>
      <c r="D4934" s="0" t="n">
        <v>11</v>
      </c>
      <c r="E4934" s="0" t="n">
        <v>0</v>
      </c>
      <c r="F4934" s="0" t="n">
        <v>1</v>
      </c>
      <c r="G4934" s="0" t="n">
        <v>0.646739</v>
      </c>
      <c r="H4934" s="0" t="n">
        <v>127600</v>
      </c>
    </row>
    <row r="4935" customFormat="false" ht="15" hidden="false" customHeight="false" outlineLevel="0" collapsed="false">
      <c r="A4935" s="0" t="n">
        <v>4933</v>
      </c>
      <c r="B4935" s="0" t="n">
        <v>7</v>
      </c>
      <c r="C4935" s="0" t="n">
        <v>206</v>
      </c>
      <c r="D4935" s="0" t="n">
        <v>12</v>
      </c>
      <c r="E4935" s="0" t="n">
        <v>0</v>
      </c>
      <c r="F4935" s="0" t="n">
        <v>1</v>
      </c>
      <c r="G4935" s="0" t="n">
        <v>0.875159</v>
      </c>
      <c r="H4935" s="0" t="n">
        <v>127600</v>
      </c>
    </row>
    <row r="4936" customFormat="false" ht="15" hidden="false" customHeight="false" outlineLevel="0" collapsed="false">
      <c r="A4936" s="0" t="n">
        <v>4934</v>
      </c>
      <c r="B4936" s="0" t="n">
        <v>7</v>
      </c>
      <c r="C4936" s="0" t="n">
        <v>206</v>
      </c>
      <c r="D4936" s="0" t="n">
        <v>13</v>
      </c>
      <c r="E4936" s="0" t="n">
        <v>0</v>
      </c>
      <c r="F4936" s="0" t="n">
        <v>1</v>
      </c>
      <c r="G4936" s="0" t="n">
        <v>0.982761</v>
      </c>
      <c r="H4936" s="0" t="n">
        <v>127600</v>
      </c>
    </row>
    <row r="4937" customFormat="false" ht="15" hidden="false" customHeight="false" outlineLevel="0" collapsed="false">
      <c r="A4937" s="0" t="n">
        <v>4935</v>
      </c>
      <c r="B4937" s="0" t="n">
        <v>7</v>
      </c>
      <c r="C4937" s="0" t="n">
        <v>206</v>
      </c>
      <c r="D4937" s="0" t="n">
        <v>14</v>
      </c>
      <c r="E4937" s="0" t="n">
        <v>0</v>
      </c>
      <c r="F4937" s="0" t="n">
        <v>0.922557</v>
      </c>
      <c r="G4937" s="0" t="n">
        <v>0.790917</v>
      </c>
      <c r="H4937" s="0" t="n">
        <v>127600</v>
      </c>
    </row>
    <row r="4938" customFormat="false" ht="15" hidden="false" customHeight="false" outlineLevel="0" collapsed="false">
      <c r="A4938" s="0" t="n">
        <v>4936</v>
      </c>
      <c r="B4938" s="0" t="n">
        <v>7</v>
      </c>
      <c r="C4938" s="0" t="n">
        <v>206</v>
      </c>
      <c r="D4938" s="0" t="n">
        <v>15</v>
      </c>
      <c r="E4938" s="0" t="n">
        <v>0</v>
      </c>
      <c r="F4938" s="0" t="n">
        <v>0.746658</v>
      </c>
      <c r="G4938" s="0" t="n">
        <v>0.521252</v>
      </c>
      <c r="H4938" s="0" t="n">
        <v>127600</v>
      </c>
    </row>
    <row r="4939" customFormat="false" ht="15" hidden="false" customHeight="false" outlineLevel="0" collapsed="false">
      <c r="A4939" s="0" t="n">
        <v>4937</v>
      </c>
      <c r="B4939" s="0" t="n">
        <v>7</v>
      </c>
      <c r="C4939" s="0" t="n">
        <v>206</v>
      </c>
      <c r="D4939" s="0" t="n">
        <v>16</v>
      </c>
      <c r="E4939" s="0" t="n">
        <v>0</v>
      </c>
      <c r="F4939" s="0" t="n">
        <v>0.529866</v>
      </c>
      <c r="G4939" s="0" t="n">
        <v>0.669038</v>
      </c>
      <c r="H4939" s="0" t="n">
        <v>127600</v>
      </c>
    </row>
    <row r="4940" customFormat="false" ht="15" hidden="false" customHeight="false" outlineLevel="0" collapsed="false">
      <c r="A4940" s="0" t="n">
        <v>4938</v>
      </c>
      <c r="B4940" s="0" t="n">
        <v>7</v>
      </c>
      <c r="C4940" s="0" t="n">
        <v>206</v>
      </c>
      <c r="D4940" s="0" t="n">
        <v>17</v>
      </c>
      <c r="E4940" s="0" t="n">
        <v>0</v>
      </c>
      <c r="F4940" s="0" t="n">
        <v>0.299928</v>
      </c>
      <c r="G4940" s="0" t="n">
        <v>0.832741</v>
      </c>
      <c r="H4940" s="0" t="n">
        <v>127600</v>
      </c>
    </row>
    <row r="4941" customFormat="false" ht="15" hidden="false" customHeight="false" outlineLevel="0" collapsed="false">
      <c r="A4941" s="0" t="n">
        <v>4939</v>
      </c>
      <c r="B4941" s="0" t="n">
        <v>7</v>
      </c>
      <c r="C4941" s="0" t="n">
        <v>206</v>
      </c>
      <c r="D4941" s="0" t="n">
        <v>18</v>
      </c>
      <c r="E4941" s="0" t="n">
        <v>0</v>
      </c>
      <c r="F4941" s="0" t="n">
        <v>0.093275</v>
      </c>
      <c r="G4941" s="0" t="n">
        <v>1</v>
      </c>
      <c r="H4941" s="0" t="n">
        <v>127600</v>
      </c>
    </row>
    <row r="4942" customFormat="false" ht="15" hidden="false" customHeight="false" outlineLevel="0" collapsed="false">
      <c r="A4942" s="0" t="n">
        <v>4940</v>
      </c>
      <c r="B4942" s="0" t="n">
        <v>7</v>
      </c>
      <c r="C4942" s="0" t="n">
        <v>206</v>
      </c>
      <c r="D4942" s="0" t="n">
        <v>19</v>
      </c>
      <c r="E4942" s="0" t="n">
        <v>1</v>
      </c>
      <c r="F4942" s="0" t="n">
        <v>0</v>
      </c>
      <c r="G4942" s="0" t="n">
        <v>1</v>
      </c>
      <c r="H4942" s="0" t="n">
        <v>127400</v>
      </c>
    </row>
    <row r="4943" customFormat="false" ht="15" hidden="false" customHeight="false" outlineLevel="0" collapsed="false">
      <c r="A4943" s="0" t="n">
        <v>4941</v>
      </c>
      <c r="B4943" s="0" t="n">
        <v>7</v>
      </c>
      <c r="C4943" s="0" t="n">
        <v>206</v>
      </c>
      <c r="D4943" s="0" t="n">
        <v>20</v>
      </c>
      <c r="E4943" s="0" t="n">
        <v>1</v>
      </c>
      <c r="F4943" s="0" t="n">
        <v>0</v>
      </c>
      <c r="G4943" s="0" t="n">
        <v>1</v>
      </c>
      <c r="H4943" s="0" t="n">
        <v>127200</v>
      </c>
    </row>
    <row r="4944" customFormat="false" ht="15" hidden="false" customHeight="false" outlineLevel="0" collapsed="false">
      <c r="A4944" s="0" t="n">
        <v>4942</v>
      </c>
      <c r="B4944" s="0" t="n">
        <v>7</v>
      </c>
      <c r="C4944" s="0" t="n">
        <v>206</v>
      </c>
      <c r="D4944" s="0" t="n">
        <v>21</v>
      </c>
      <c r="E4944" s="0" t="n">
        <v>0</v>
      </c>
      <c r="F4944" s="0" t="n">
        <v>0</v>
      </c>
      <c r="G4944" s="0" t="n">
        <v>0.74588</v>
      </c>
      <c r="H4944" s="0" t="n">
        <v>127200</v>
      </c>
    </row>
    <row r="4945" customFormat="false" ht="15" hidden="false" customHeight="false" outlineLevel="0" collapsed="false">
      <c r="A4945" s="0" t="n">
        <v>4943</v>
      </c>
      <c r="B4945" s="0" t="n">
        <v>7</v>
      </c>
      <c r="C4945" s="0" t="n">
        <v>206</v>
      </c>
      <c r="D4945" s="0" t="n">
        <v>22</v>
      </c>
      <c r="E4945" s="0" t="n">
        <v>0</v>
      </c>
      <c r="F4945" s="0" t="n">
        <v>0</v>
      </c>
      <c r="G4945" s="0" t="n">
        <v>0.724514</v>
      </c>
      <c r="H4945" s="0" t="n">
        <v>127200</v>
      </c>
    </row>
    <row r="4946" customFormat="false" ht="15" hidden="false" customHeight="false" outlineLevel="0" collapsed="false">
      <c r="A4946" s="0" t="n">
        <v>4944</v>
      </c>
      <c r="B4946" s="0" t="n">
        <v>7</v>
      </c>
      <c r="C4946" s="0" t="n">
        <v>206</v>
      </c>
      <c r="D4946" s="0" t="n">
        <v>23</v>
      </c>
      <c r="E4946" s="0" t="n">
        <v>0</v>
      </c>
      <c r="F4946" s="0" t="n">
        <v>0</v>
      </c>
      <c r="G4946" s="0" t="n">
        <v>0.668162</v>
      </c>
      <c r="H4946" s="0" t="n">
        <v>127200</v>
      </c>
    </row>
    <row r="4947" customFormat="false" ht="15" hidden="false" customHeight="false" outlineLevel="0" collapsed="false">
      <c r="A4947" s="0" t="n">
        <v>4945</v>
      </c>
      <c r="B4947" s="0" t="n">
        <v>7</v>
      </c>
      <c r="C4947" s="0" t="n">
        <v>207</v>
      </c>
      <c r="D4947" s="0" t="n">
        <v>0</v>
      </c>
      <c r="E4947" s="0" t="n">
        <v>0</v>
      </c>
      <c r="F4947" s="0" t="n">
        <v>0</v>
      </c>
      <c r="G4947" s="0" t="n">
        <v>0.557935</v>
      </c>
      <c r="H4947" s="0" t="n">
        <v>127200</v>
      </c>
    </row>
    <row r="4948" customFormat="false" ht="15" hidden="false" customHeight="false" outlineLevel="0" collapsed="false">
      <c r="A4948" s="0" t="n">
        <v>4946</v>
      </c>
      <c r="B4948" s="0" t="n">
        <v>7</v>
      </c>
      <c r="C4948" s="0" t="n">
        <v>207</v>
      </c>
      <c r="D4948" s="0" t="n">
        <v>1</v>
      </c>
      <c r="E4948" s="0" t="n">
        <v>0</v>
      </c>
      <c r="F4948" s="0" t="n">
        <v>0</v>
      </c>
      <c r="G4948" s="0" t="n">
        <v>0.844137</v>
      </c>
      <c r="H4948" s="0" t="n">
        <v>127200</v>
      </c>
    </row>
    <row r="4949" customFormat="false" ht="15" hidden="false" customHeight="false" outlineLevel="0" collapsed="false">
      <c r="A4949" s="0" t="n">
        <v>4947</v>
      </c>
      <c r="B4949" s="0" t="n">
        <v>7</v>
      </c>
      <c r="C4949" s="0" t="n">
        <v>207</v>
      </c>
      <c r="D4949" s="0" t="n">
        <v>2</v>
      </c>
      <c r="E4949" s="0" t="n">
        <v>0</v>
      </c>
      <c r="F4949" s="0" t="n">
        <v>0</v>
      </c>
      <c r="G4949" s="0" t="n">
        <v>0.782764</v>
      </c>
      <c r="H4949" s="0" t="n">
        <v>127200</v>
      </c>
    </row>
    <row r="4950" customFormat="false" ht="15" hidden="false" customHeight="false" outlineLevel="0" collapsed="false">
      <c r="A4950" s="0" t="n">
        <v>4948</v>
      </c>
      <c r="B4950" s="0" t="n">
        <v>7</v>
      </c>
      <c r="C4950" s="0" t="n">
        <v>207</v>
      </c>
      <c r="D4950" s="0" t="n">
        <v>3</v>
      </c>
      <c r="E4950" s="0" t="n">
        <v>0</v>
      </c>
      <c r="F4950" s="0" t="n">
        <v>0</v>
      </c>
      <c r="G4950" s="0" t="n">
        <v>0.497567</v>
      </c>
      <c r="H4950" s="0" t="n">
        <v>127200</v>
      </c>
    </row>
    <row r="4951" customFormat="false" ht="15" hidden="false" customHeight="false" outlineLevel="0" collapsed="false">
      <c r="A4951" s="0" t="n">
        <v>4949</v>
      </c>
      <c r="B4951" s="0" t="n">
        <v>7</v>
      </c>
      <c r="C4951" s="0" t="n">
        <v>207</v>
      </c>
      <c r="D4951" s="0" t="n">
        <v>4</v>
      </c>
      <c r="E4951" s="0" t="n">
        <v>0</v>
      </c>
      <c r="F4951" s="0" t="n">
        <v>0</v>
      </c>
      <c r="G4951" s="0" t="n">
        <v>0.640965</v>
      </c>
      <c r="H4951" s="0" t="n">
        <v>127200</v>
      </c>
    </row>
    <row r="4952" customFormat="false" ht="15" hidden="false" customHeight="false" outlineLevel="0" collapsed="false">
      <c r="A4952" s="0" t="n">
        <v>4950</v>
      </c>
      <c r="B4952" s="0" t="n">
        <v>7</v>
      </c>
      <c r="C4952" s="0" t="n">
        <v>207</v>
      </c>
      <c r="D4952" s="0" t="n">
        <v>5</v>
      </c>
      <c r="E4952" s="0" t="n">
        <v>0</v>
      </c>
      <c r="F4952" s="0" t="n">
        <v>0</v>
      </c>
      <c r="G4952" s="0" t="n">
        <v>0.816872</v>
      </c>
      <c r="H4952" s="0" t="n">
        <v>127200</v>
      </c>
    </row>
    <row r="4953" customFormat="false" ht="15" hidden="false" customHeight="false" outlineLevel="0" collapsed="false">
      <c r="A4953" s="0" t="n">
        <v>4951</v>
      </c>
      <c r="B4953" s="0" t="n">
        <v>7</v>
      </c>
      <c r="C4953" s="0" t="n">
        <v>207</v>
      </c>
      <c r="D4953" s="0" t="n">
        <v>6</v>
      </c>
      <c r="E4953" s="0" t="n">
        <v>0</v>
      </c>
      <c r="F4953" s="0" t="n">
        <v>0.067932</v>
      </c>
      <c r="G4953" s="0" t="n">
        <v>0.926306</v>
      </c>
      <c r="H4953" s="0" t="n">
        <v>127200</v>
      </c>
    </row>
    <row r="4954" customFormat="false" ht="15" hidden="false" customHeight="false" outlineLevel="0" collapsed="false">
      <c r="A4954" s="0" t="n">
        <v>4952</v>
      </c>
      <c r="B4954" s="0" t="n">
        <v>7</v>
      </c>
      <c r="C4954" s="0" t="n">
        <v>207</v>
      </c>
      <c r="D4954" s="0" t="n">
        <v>7</v>
      </c>
      <c r="E4954" s="0" t="n">
        <v>1</v>
      </c>
      <c r="F4954" s="0" t="n">
        <v>0.218436</v>
      </c>
      <c r="G4954" s="0" t="n">
        <v>0.69593</v>
      </c>
      <c r="H4954" s="0" t="n">
        <v>127000</v>
      </c>
    </row>
    <row r="4955" customFormat="false" ht="15" hidden="false" customHeight="false" outlineLevel="0" collapsed="false">
      <c r="A4955" s="0" t="n">
        <v>4953</v>
      </c>
      <c r="B4955" s="0" t="n">
        <v>7</v>
      </c>
      <c r="C4955" s="0" t="n">
        <v>207</v>
      </c>
      <c r="D4955" s="0" t="n">
        <v>8</v>
      </c>
      <c r="E4955" s="0" t="n">
        <v>1</v>
      </c>
      <c r="F4955" s="0" t="n">
        <v>0.385898</v>
      </c>
      <c r="G4955" s="0" t="n">
        <v>0.827987</v>
      </c>
      <c r="H4955" s="0" t="n">
        <v>126800</v>
      </c>
    </row>
    <row r="4956" customFormat="false" ht="15" hidden="false" customHeight="false" outlineLevel="0" collapsed="false">
      <c r="A4956" s="0" t="n">
        <v>4954</v>
      </c>
      <c r="B4956" s="0" t="n">
        <v>7</v>
      </c>
      <c r="C4956" s="0" t="n">
        <v>207</v>
      </c>
      <c r="D4956" s="0" t="n">
        <v>9</v>
      </c>
      <c r="E4956" s="0" t="n">
        <v>0</v>
      </c>
      <c r="F4956" s="0" t="n">
        <v>0.543787</v>
      </c>
      <c r="G4956" s="0" t="n">
        <v>0.715295</v>
      </c>
      <c r="H4956" s="0" t="n">
        <v>126800</v>
      </c>
    </row>
    <row r="4957" customFormat="false" ht="15" hidden="false" customHeight="false" outlineLevel="0" collapsed="false">
      <c r="A4957" s="0" t="n">
        <v>4955</v>
      </c>
      <c r="B4957" s="0" t="n">
        <v>7</v>
      </c>
      <c r="C4957" s="0" t="n">
        <v>207</v>
      </c>
      <c r="D4957" s="0" t="n">
        <v>10</v>
      </c>
      <c r="E4957" s="0" t="n">
        <v>0</v>
      </c>
      <c r="F4957" s="0" t="n">
        <v>0.671893</v>
      </c>
      <c r="G4957" s="0" t="n">
        <v>0.705459</v>
      </c>
      <c r="H4957" s="0" t="n">
        <v>126800</v>
      </c>
    </row>
    <row r="4958" customFormat="false" ht="15" hidden="false" customHeight="false" outlineLevel="0" collapsed="false">
      <c r="A4958" s="0" t="n">
        <v>4956</v>
      </c>
      <c r="B4958" s="0" t="n">
        <v>7</v>
      </c>
      <c r="C4958" s="0" t="n">
        <v>207</v>
      </c>
      <c r="D4958" s="0" t="n">
        <v>11</v>
      </c>
      <c r="E4958" s="0" t="n">
        <v>0</v>
      </c>
      <c r="F4958" s="0" t="n">
        <v>0.755092</v>
      </c>
      <c r="G4958" s="0" t="n">
        <v>0.861029</v>
      </c>
      <c r="H4958" s="0" t="n">
        <v>126800</v>
      </c>
    </row>
    <row r="4959" customFormat="false" ht="15" hidden="false" customHeight="false" outlineLevel="0" collapsed="false">
      <c r="A4959" s="0" t="n">
        <v>4957</v>
      </c>
      <c r="B4959" s="0" t="n">
        <v>7</v>
      </c>
      <c r="C4959" s="0" t="n">
        <v>207</v>
      </c>
      <c r="D4959" s="0" t="n">
        <v>12</v>
      </c>
      <c r="E4959" s="0" t="n">
        <v>0</v>
      </c>
      <c r="F4959" s="0" t="n">
        <v>0.783903</v>
      </c>
      <c r="G4959" s="0" t="n">
        <v>0.74418</v>
      </c>
      <c r="H4959" s="0" t="n">
        <v>126800</v>
      </c>
    </row>
    <row r="4960" customFormat="false" ht="15" hidden="false" customHeight="false" outlineLevel="0" collapsed="false">
      <c r="A4960" s="0" t="n">
        <v>4958</v>
      </c>
      <c r="B4960" s="0" t="n">
        <v>7</v>
      </c>
      <c r="C4960" s="0" t="n">
        <v>207</v>
      </c>
      <c r="D4960" s="0" t="n">
        <v>13</v>
      </c>
      <c r="E4960" s="0" t="n">
        <v>0</v>
      </c>
      <c r="F4960" s="0" t="n">
        <v>0.755092</v>
      </c>
      <c r="G4960" s="0" t="n">
        <v>0.682749</v>
      </c>
      <c r="H4960" s="0" t="n">
        <v>126800</v>
      </c>
    </row>
    <row r="4961" customFormat="false" ht="15" hidden="false" customHeight="false" outlineLevel="0" collapsed="false">
      <c r="A4961" s="0" t="n">
        <v>4959</v>
      </c>
      <c r="B4961" s="0" t="n">
        <v>7</v>
      </c>
      <c r="C4961" s="0" t="n">
        <v>207</v>
      </c>
      <c r="D4961" s="0" t="n">
        <v>14</v>
      </c>
      <c r="E4961" s="0" t="n">
        <v>0</v>
      </c>
      <c r="F4961" s="0" t="n">
        <v>0.671893</v>
      </c>
      <c r="G4961" s="0" t="n">
        <v>0.728962</v>
      </c>
      <c r="H4961" s="0" t="n">
        <v>126800</v>
      </c>
    </row>
    <row r="4962" customFormat="false" ht="15" hidden="false" customHeight="false" outlineLevel="0" collapsed="false">
      <c r="A4962" s="0" t="n">
        <v>4960</v>
      </c>
      <c r="B4962" s="0" t="n">
        <v>7</v>
      </c>
      <c r="C4962" s="0" t="n">
        <v>207</v>
      </c>
      <c r="D4962" s="0" t="n">
        <v>15</v>
      </c>
      <c r="E4962" s="0" t="n">
        <v>0</v>
      </c>
      <c r="F4962" s="0" t="n">
        <v>0.543787</v>
      </c>
      <c r="G4962" s="0" t="n">
        <v>0.725814</v>
      </c>
      <c r="H4962" s="0" t="n">
        <v>126800</v>
      </c>
    </row>
    <row r="4963" customFormat="false" ht="15" hidden="false" customHeight="false" outlineLevel="0" collapsed="false">
      <c r="A4963" s="0" t="n">
        <v>4961</v>
      </c>
      <c r="B4963" s="0" t="n">
        <v>7</v>
      </c>
      <c r="C4963" s="0" t="n">
        <v>207</v>
      </c>
      <c r="D4963" s="0" t="n">
        <v>16</v>
      </c>
      <c r="E4963" s="0" t="n">
        <v>0</v>
      </c>
      <c r="F4963" s="0" t="n">
        <v>0.385898</v>
      </c>
      <c r="G4963" s="0" t="n">
        <v>0.777794</v>
      </c>
      <c r="H4963" s="0" t="n">
        <v>126800</v>
      </c>
    </row>
    <row r="4964" customFormat="false" ht="15" hidden="false" customHeight="false" outlineLevel="0" collapsed="false">
      <c r="A4964" s="0" t="n">
        <v>4962</v>
      </c>
      <c r="B4964" s="0" t="n">
        <v>7</v>
      </c>
      <c r="C4964" s="0" t="n">
        <v>207</v>
      </c>
      <c r="D4964" s="0" t="n">
        <v>17</v>
      </c>
      <c r="E4964" s="0" t="n">
        <v>0</v>
      </c>
      <c r="F4964" s="0" t="n">
        <v>0.218436</v>
      </c>
      <c r="G4964" s="0" t="n">
        <v>1</v>
      </c>
      <c r="H4964" s="0" t="n">
        <v>126800</v>
      </c>
    </row>
    <row r="4965" customFormat="false" ht="15" hidden="false" customHeight="false" outlineLevel="0" collapsed="false">
      <c r="A4965" s="0" t="n">
        <v>4963</v>
      </c>
      <c r="B4965" s="0" t="n">
        <v>7</v>
      </c>
      <c r="C4965" s="0" t="n">
        <v>207</v>
      </c>
      <c r="D4965" s="0" t="n">
        <v>18</v>
      </c>
      <c r="E4965" s="0" t="n">
        <v>0</v>
      </c>
      <c r="F4965" s="0" t="n">
        <v>0.067932</v>
      </c>
      <c r="G4965" s="0" t="n">
        <v>0.850486</v>
      </c>
      <c r="H4965" s="0" t="n">
        <v>126800</v>
      </c>
    </row>
    <row r="4966" customFormat="false" ht="15" hidden="false" customHeight="false" outlineLevel="0" collapsed="false">
      <c r="A4966" s="0" t="n">
        <v>4964</v>
      </c>
      <c r="B4966" s="0" t="n">
        <v>7</v>
      </c>
      <c r="C4966" s="0" t="n">
        <v>207</v>
      </c>
      <c r="D4966" s="0" t="n">
        <v>19</v>
      </c>
      <c r="E4966" s="0" t="n">
        <v>1</v>
      </c>
      <c r="F4966" s="0" t="n">
        <v>0</v>
      </c>
      <c r="G4966" s="0" t="n">
        <v>1</v>
      </c>
      <c r="H4966" s="0" t="n">
        <v>126600</v>
      </c>
    </row>
    <row r="4967" customFormat="false" ht="15" hidden="false" customHeight="false" outlineLevel="0" collapsed="false">
      <c r="A4967" s="0" t="n">
        <v>4965</v>
      </c>
      <c r="B4967" s="0" t="n">
        <v>7</v>
      </c>
      <c r="C4967" s="0" t="n">
        <v>207</v>
      </c>
      <c r="D4967" s="0" t="n">
        <v>20</v>
      </c>
      <c r="E4967" s="0" t="n">
        <v>1</v>
      </c>
      <c r="F4967" s="0" t="n">
        <v>0</v>
      </c>
      <c r="G4967" s="0" t="n">
        <v>0.711376</v>
      </c>
      <c r="H4967" s="0" t="n">
        <v>126400</v>
      </c>
    </row>
    <row r="4968" customFormat="false" ht="15" hidden="false" customHeight="false" outlineLevel="0" collapsed="false">
      <c r="A4968" s="0" t="n">
        <v>4966</v>
      </c>
      <c r="B4968" s="0" t="n">
        <v>7</v>
      </c>
      <c r="C4968" s="0" t="n">
        <v>207</v>
      </c>
      <c r="D4968" s="0" t="n">
        <v>21</v>
      </c>
      <c r="E4968" s="0" t="n">
        <v>0</v>
      </c>
      <c r="F4968" s="0" t="n">
        <v>0</v>
      </c>
      <c r="G4968" s="0" t="n">
        <v>0.426548</v>
      </c>
      <c r="H4968" s="0" t="n">
        <v>126400</v>
      </c>
    </row>
    <row r="4969" customFormat="false" ht="15" hidden="false" customHeight="false" outlineLevel="0" collapsed="false">
      <c r="A4969" s="0" t="n">
        <v>4967</v>
      </c>
      <c r="B4969" s="0" t="n">
        <v>7</v>
      </c>
      <c r="C4969" s="0" t="n">
        <v>207</v>
      </c>
      <c r="D4969" s="0" t="n">
        <v>22</v>
      </c>
      <c r="E4969" s="0" t="n">
        <v>0</v>
      </c>
      <c r="F4969" s="0" t="n">
        <v>0</v>
      </c>
      <c r="G4969" s="0" t="n">
        <v>0.514274</v>
      </c>
      <c r="H4969" s="0" t="n">
        <v>126400</v>
      </c>
    </row>
    <row r="4970" customFormat="false" ht="15" hidden="false" customHeight="false" outlineLevel="0" collapsed="false">
      <c r="A4970" s="0" t="n">
        <v>4968</v>
      </c>
      <c r="B4970" s="0" t="n">
        <v>7</v>
      </c>
      <c r="C4970" s="0" t="n">
        <v>207</v>
      </c>
      <c r="D4970" s="0" t="n">
        <v>23</v>
      </c>
      <c r="E4970" s="0" t="n">
        <v>0</v>
      </c>
      <c r="F4970" s="0" t="n">
        <v>0</v>
      </c>
      <c r="G4970" s="0" t="n">
        <v>0.68719</v>
      </c>
      <c r="H4970" s="0" t="n">
        <v>126400</v>
      </c>
    </row>
    <row r="4971" customFormat="false" ht="15" hidden="false" customHeight="false" outlineLevel="0" collapsed="false">
      <c r="A4971" s="0" t="n">
        <v>4969</v>
      </c>
      <c r="B4971" s="0" t="n">
        <v>7</v>
      </c>
      <c r="C4971" s="0" t="n">
        <v>208</v>
      </c>
      <c r="D4971" s="0" t="n">
        <v>0</v>
      </c>
      <c r="E4971" s="0" t="n">
        <v>0</v>
      </c>
      <c r="F4971" s="0" t="n">
        <v>0</v>
      </c>
      <c r="G4971" s="0" t="n">
        <v>0.815866</v>
      </c>
      <c r="H4971" s="0" t="n">
        <v>126400</v>
      </c>
    </row>
    <row r="4972" customFormat="false" ht="15" hidden="false" customHeight="false" outlineLevel="0" collapsed="false">
      <c r="A4972" s="0" t="n">
        <v>4970</v>
      </c>
      <c r="B4972" s="0" t="n">
        <v>7</v>
      </c>
      <c r="C4972" s="0" t="n">
        <v>208</v>
      </c>
      <c r="D4972" s="0" t="n">
        <v>1</v>
      </c>
      <c r="E4972" s="0" t="n">
        <v>0</v>
      </c>
      <c r="F4972" s="0" t="n">
        <v>0</v>
      </c>
      <c r="G4972" s="0" t="n">
        <v>0.839326</v>
      </c>
      <c r="H4972" s="0" t="n">
        <v>126400</v>
      </c>
    </row>
    <row r="4973" customFormat="false" ht="15" hidden="false" customHeight="false" outlineLevel="0" collapsed="false">
      <c r="A4973" s="0" t="n">
        <v>4971</v>
      </c>
      <c r="B4973" s="0" t="n">
        <v>7</v>
      </c>
      <c r="C4973" s="0" t="n">
        <v>208</v>
      </c>
      <c r="D4973" s="0" t="n">
        <v>2</v>
      </c>
      <c r="E4973" s="0" t="n">
        <v>0</v>
      </c>
      <c r="F4973" s="0" t="n">
        <v>0</v>
      </c>
      <c r="G4973" s="0" t="n">
        <v>0.747813</v>
      </c>
      <c r="H4973" s="0" t="n">
        <v>126400</v>
      </c>
    </row>
    <row r="4974" customFormat="false" ht="15" hidden="false" customHeight="false" outlineLevel="0" collapsed="false">
      <c r="A4974" s="0" t="n">
        <v>4972</v>
      </c>
      <c r="B4974" s="0" t="n">
        <v>7</v>
      </c>
      <c r="C4974" s="0" t="n">
        <v>208</v>
      </c>
      <c r="D4974" s="0" t="n">
        <v>3</v>
      </c>
      <c r="E4974" s="0" t="n">
        <v>0</v>
      </c>
      <c r="F4974" s="0" t="n">
        <v>0</v>
      </c>
      <c r="G4974" s="0" t="n">
        <v>0.756984</v>
      </c>
      <c r="H4974" s="0" t="n">
        <v>126400</v>
      </c>
    </row>
    <row r="4975" customFormat="false" ht="15" hidden="false" customHeight="false" outlineLevel="0" collapsed="false">
      <c r="A4975" s="0" t="n">
        <v>4973</v>
      </c>
      <c r="B4975" s="0" t="n">
        <v>7</v>
      </c>
      <c r="C4975" s="0" t="n">
        <v>208</v>
      </c>
      <c r="D4975" s="0" t="n">
        <v>4</v>
      </c>
      <c r="E4975" s="0" t="n">
        <v>0</v>
      </c>
      <c r="F4975" s="0" t="n">
        <v>0</v>
      </c>
      <c r="G4975" s="0" t="n">
        <v>0.774356</v>
      </c>
      <c r="H4975" s="0" t="n">
        <v>126400</v>
      </c>
    </row>
    <row r="4976" customFormat="false" ht="15" hidden="false" customHeight="false" outlineLevel="0" collapsed="false">
      <c r="A4976" s="0" t="n">
        <v>4974</v>
      </c>
      <c r="B4976" s="0" t="n">
        <v>7</v>
      </c>
      <c r="C4976" s="0" t="n">
        <v>208</v>
      </c>
      <c r="D4976" s="0" t="n">
        <v>5</v>
      </c>
      <c r="E4976" s="0" t="n">
        <v>0</v>
      </c>
      <c r="F4976" s="0" t="n">
        <v>0</v>
      </c>
      <c r="G4976" s="0" t="n">
        <v>0.857378</v>
      </c>
      <c r="H4976" s="0" t="n">
        <v>126400</v>
      </c>
    </row>
    <row r="4977" customFormat="false" ht="15" hidden="false" customHeight="false" outlineLevel="0" collapsed="false">
      <c r="A4977" s="0" t="n">
        <v>4975</v>
      </c>
      <c r="B4977" s="0" t="n">
        <v>7</v>
      </c>
      <c r="C4977" s="0" t="n">
        <v>208</v>
      </c>
      <c r="D4977" s="0" t="n">
        <v>6</v>
      </c>
      <c r="E4977" s="0" t="n">
        <v>0</v>
      </c>
      <c r="F4977" s="0" t="n">
        <v>0.091205</v>
      </c>
      <c r="G4977" s="0" t="n">
        <v>0.959544</v>
      </c>
      <c r="H4977" s="0" t="n">
        <v>126400</v>
      </c>
    </row>
    <row r="4978" customFormat="false" ht="15" hidden="false" customHeight="false" outlineLevel="0" collapsed="false">
      <c r="A4978" s="0" t="n">
        <v>4976</v>
      </c>
      <c r="B4978" s="0" t="n">
        <v>7</v>
      </c>
      <c r="C4978" s="0" t="n">
        <v>208</v>
      </c>
      <c r="D4978" s="0" t="n">
        <v>7</v>
      </c>
      <c r="E4978" s="0" t="n">
        <v>1</v>
      </c>
      <c r="F4978" s="0" t="n">
        <v>0.293271</v>
      </c>
      <c r="G4978" s="0" t="n">
        <v>0.92031</v>
      </c>
      <c r="H4978" s="0" t="n">
        <v>126200</v>
      </c>
    </row>
    <row r="4979" customFormat="false" ht="15" hidden="false" customHeight="false" outlineLevel="0" collapsed="false">
      <c r="A4979" s="0" t="n">
        <v>4977</v>
      </c>
      <c r="B4979" s="0" t="n">
        <v>7</v>
      </c>
      <c r="C4979" s="0" t="n">
        <v>208</v>
      </c>
      <c r="D4979" s="0" t="n">
        <v>8</v>
      </c>
      <c r="E4979" s="0" t="n">
        <v>1</v>
      </c>
      <c r="F4979" s="0" t="n">
        <v>0.518105</v>
      </c>
      <c r="G4979" s="0" t="n">
        <v>0.53748</v>
      </c>
      <c r="H4979" s="0" t="n">
        <v>126000</v>
      </c>
    </row>
    <row r="4980" customFormat="false" ht="15" hidden="false" customHeight="false" outlineLevel="0" collapsed="false">
      <c r="A4980" s="0" t="n">
        <v>4978</v>
      </c>
      <c r="B4980" s="0" t="n">
        <v>7</v>
      </c>
      <c r="C4980" s="0" t="n">
        <v>208</v>
      </c>
      <c r="D4980" s="0" t="n">
        <v>9</v>
      </c>
      <c r="E4980" s="0" t="n">
        <v>0</v>
      </c>
      <c r="F4980" s="0" t="n">
        <v>0.730086</v>
      </c>
      <c r="G4980" s="0" t="n">
        <v>0.584469</v>
      </c>
      <c r="H4980" s="0" t="n">
        <v>126000</v>
      </c>
    </row>
    <row r="4981" customFormat="false" ht="15" hidden="false" customHeight="false" outlineLevel="0" collapsed="false">
      <c r="A4981" s="0" t="n">
        <v>4979</v>
      </c>
      <c r="B4981" s="0" t="n">
        <v>7</v>
      </c>
      <c r="C4981" s="0" t="n">
        <v>208</v>
      </c>
      <c r="D4981" s="0" t="n">
        <v>10</v>
      </c>
      <c r="E4981" s="0" t="n">
        <v>0</v>
      </c>
      <c r="F4981" s="0" t="n">
        <v>0.90208</v>
      </c>
      <c r="G4981" s="0" t="n">
        <v>0.733594</v>
      </c>
      <c r="H4981" s="0" t="n">
        <v>126000</v>
      </c>
    </row>
    <row r="4982" customFormat="false" ht="15" hidden="false" customHeight="false" outlineLevel="0" collapsed="false">
      <c r="A4982" s="0" t="n">
        <v>4980</v>
      </c>
      <c r="B4982" s="0" t="n">
        <v>7</v>
      </c>
      <c r="C4982" s="0" t="n">
        <v>208</v>
      </c>
      <c r="D4982" s="0" t="n">
        <v>11</v>
      </c>
      <c r="E4982" s="0" t="n">
        <v>0</v>
      </c>
      <c r="F4982" s="0" t="n">
        <v>1</v>
      </c>
      <c r="G4982" s="0" t="n">
        <v>0.564501</v>
      </c>
      <c r="H4982" s="0" t="n">
        <v>126000</v>
      </c>
    </row>
    <row r="4983" customFormat="false" ht="15" hidden="false" customHeight="false" outlineLevel="0" collapsed="false">
      <c r="A4983" s="0" t="n">
        <v>4981</v>
      </c>
      <c r="B4983" s="0" t="n">
        <v>7</v>
      </c>
      <c r="C4983" s="0" t="n">
        <v>208</v>
      </c>
      <c r="D4983" s="0" t="n">
        <v>12</v>
      </c>
      <c r="E4983" s="0" t="n">
        <v>0</v>
      </c>
      <c r="F4983" s="0" t="n">
        <v>1</v>
      </c>
      <c r="G4983" s="0" t="n">
        <v>0.467983</v>
      </c>
      <c r="H4983" s="0" t="n">
        <v>126000</v>
      </c>
    </row>
    <row r="4984" customFormat="false" ht="15" hidden="false" customHeight="false" outlineLevel="0" collapsed="false">
      <c r="A4984" s="0" t="n">
        <v>4982</v>
      </c>
      <c r="B4984" s="0" t="n">
        <v>7</v>
      </c>
      <c r="C4984" s="0" t="n">
        <v>208</v>
      </c>
      <c r="D4984" s="0" t="n">
        <v>13</v>
      </c>
      <c r="E4984" s="0" t="n">
        <v>0</v>
      </c>
      <c r="F4984" s="0" t="n">
        <v>1</v>
      </c>
      <c r="G4984" s="0" t="n">
        <v>0.483549</v>
      </c>
      <c r="H4984" s="0" t="n">
        <v>126000</v>
      </c>
    </row>
    <row r="4985" customFormat="false" ht="15" hidden="false" customHeight="false" outlineLevel="0" collapsed="false">
      <c r="A4985" s="0" t="n">
        <v>4983</v>
      </c>
      <c r="B4985" s="0" t="n">
        <v>7</v>
      </c>
      <c r="C4985" s="0" t="n">
        <v>208</v>
      </c>
      <c r="D4985" s="0" t="n">
        <v>14</v>
      </c>
      <c r="E4985" s="0" t="n">
        <v>0</v>
      </c>
      <c r="F4985" s="0" t="n">
        <v>0.90208</v>
      </c>
      <c r="G4985" s="0" t="n">
        <v>0.482774</v>
      </c>
      <c r="H4985" s="0" t="n">
        <v>126000</v>
      </c>
    </row>
    <row r="4986" customFormat="false" ht="15" hidden="false" customHeight="false" outlineLevel="0" collapsed="false">
      <c r="A4986" s="0" t="n">
        <v>4984</v>
      </c>
      <c r="B4986" s="0" t="n">
        <v>7</v>
      </c>
      <c r="C4986" s="0" t="n">
        <v>208</v>
      </c>
      <c r="D4986" s="0" t="n">
        <v>15</v>
      </c>
      <c r="E4986" s="0" t="n">
        <v>0</v>
      </c>
      <c r="F4986" s="0" t="n">
        <v>0.730086</v>
      </c>
      <c r="G4986" s="0" t="n">
        <v>0.367316</v>
      </c>
      <c r="H4986" s="0" t="n">
        <v>126000</v>
      </c>
    </row>
    <row r="4987" customFormat="false" ht="15" hidden="false" customHeight="false" outlineLevel="0" collapsed="false">
      <c r="A4987" s="0" t="n">
        <v>4985</v>
      </c>
      <c r="B4987" s="0" t="n">
        <v>7</v>
      </c>
      <c r="C4987" s="0" t="n">
        <v>208</v>
      </c>
      <c r="D4987" s="0" t="n">
        <v>16</v>
      </c>
      <c r="E4987" s="0" t="n">
        <v>0</v>
      </c>
      <c r="F4987" s="0" t="n">
        <v>0.518105</v>
      </c>
      <c r="G4987" s="0" t="n">
        <v>0.385724</v>
      </c>
      <c r="H4987" s="0" t="n">
        <v>126000</v>
      </c>
    </row>
    <row r="4988" customFormat="false" ht="15" hidden="false" customHeight="false" outlineLevel="0" collapsed="false">
      <c r="A4988" s="0" t="n">
        <v>4986</v>
      </c>
      <c r="B4988" s="0" t="n">
        <v>7</v>
      </c>
      <c r="C4988" s="0" t="n">
        <v>208</v>
      </c>
      <c r="D4988" s="0" t="n">
        <v>17</v>
      </c>
      <c r="E4988" s="0" t="n">
        <v>0</v>
      </c>
      <c r="F4988" s="0" t="n">
        <v>0.293271</v>
      </c>
      <c r="G4988" s="0" t="n">
        <v>0.397356</v>
      </c>
      <c r="H4988" s="0" t="n">
        <v>126000</v>
      </c>
    </row>
    <row r="4989" customFormat="false" ht="15" hidden="false" customHeight="false" outlineLevel="0" collapsed="false">
      <c r="A4989" s="0" t="n">
        <v>4987</v>
      </c>
      <c r="B4989" s="0" t="n">
        <v>7</v>
      </c>
      <c r="C4989" s="0" t="n">
        <v>208</v>
      </c>
      <c r="D4989" s="0" t="n">
        <v>18</v>
      </c>
      <c r="E4989" s="0" t="n">
        <v>0</v>
      </c>
      <c r="F4989" s="0" t="n">
        <v>0.091205</v>
      </c>
      <c r="G4989" s="0" t="n">
        <v>0.450024</v>
      </c>
      <c r="H4989" s="0" t="n">
        <v>126000</v>
      </c>
    </row>
    <row r="4990" customFormat="false" ht="15" hidden="false" customHeight="false" outlineLevel="0" collapsed="false">
      <c r="A4990" s="0" t="n">
        <v>4988</v>
      </c>
      <c r="B4990" s="0" t="n">
        <v>7</v>
      </c>
      <c r="C4990" s="0" t="n">
        <v>208</v>
      </c>
      <c r="D4990" s="0" t="n">
        <v>19</v>
      </c>
      <c r="E4990" s="0" t="n">
        <v>1</v>
      </c>
      <c r="F4990" s="0" t="n">
        <v>0</v>
      </c>
      <c r="G4990" s="0" t="n">
        <v>0.277411</v>
      </c>
      <c r="H4990" s="0" t="n">
        <v>125800</v>
      </c>
    </row>
    <row r="4991" customFormat="false" ht="15" hidden="false" customHeight="false" outlineLevel="0" collapsed="false">
      <c r="A4991" s="0" t="n">
        <v>4989</v>
      </c>
      <c r="B4991" s="0" t="n">
        <v>7</v>
      </c>
      <c r="C4991" s="0" t="n">
        <v>208</v>
      </c>
      <c r="D4991" s="0" t="n">
        <v>20</v>
      </c>
      <c r="E4991" s="0" t="n">
        <v>1</v>
      </c>
      <c r="F4991" s="0" t="n">
        <v>0</v>
      </c>
      <c r="G4991" s="0" t="n">
        <v>0.30076</v>
      </c>
      <c r="H4991" s="0" t="n">
        <v>125600</v>
      </c>
    </row>
    <row r="4992" customFormat="false" ht="15" hidden="false" customHeight="false" outlineLevel="0" collapsed="false">
      <c r="A4992" s="0" t="n">
        <v>4990</v>
      </c>
      <c r="B4992" s="0" t="n">
        <v>7</v>
      </c>
      <c r="C4992" s="0" t="n">
        <v>208</v>
      </c>
      <c r="D4992" s="0" t="n">
        <v>21</v>
      </c>
      <c r="E4992" s="0" t="n">
        <v>0</v>
      </c>
      <c r="F4992" s="0" t="n">
        <v>0</v>
      </c>
      <c r="G4992" s="0" t="n">
        <v>0.350259</v>
      </c>
      <c r="H4992" s="0" t="n">
        <v>125600</v>
      </c>
    </row>
    <row r="4993" customFormat="false" ht="15" hidden="false" customHeight="false" outlineLevel="0" collapsed="false">
      <c r="A4993" s="0" t="n">
        <v>4991</v>
      </c>
      <c r="B4993" s="0" t="n">
        <v>7</v>
      </c>
      <c r="C4993" s="0" t="n">
        <v>208</v>
      </c>
      <c r="D4993" s="0" t="n">
        <v>22</v>
      </c>
      <c r="E4993" s="0" t="n">
        <v>0</v>
      </c>
      <c r="F4993" s="0" t="n">
        <v>0</v>
      </c>
      <c r="G4993" s="0" t="n">
        <v>0.250073</v>
      </c>
      <c r="H4993" s="0" t="n">
        <v>125600</v>
      </c>
    </row>
    <row r="4994" customFormat="false" ht="15" hidden="false" customHeight="false" outlineLevel="0" collapsed="false">
      <c r="A4994" s="0" t="n">
        <v>4992</v>
      </c>
      <c r="B4994" s="0" t="n">
        <v>7</v>
      </c>
      <c r="C4994" s="0" t="n">
        <v>208</v>
      </c>
      <c r="D4994" s="0" t="n">
        <v>23</v>
      </c>
      <c r="E4994" s="0" t="n">
        <v>0</v>
      </c>
      <c r="F4994" s="0" t="n">
        <v>0</v>
      </c>
      <c r="G4994" s="0" t="n">
        <v>0.171576</v>
      </c>
      <c r="H4994" s="0" t="n">
        <v>125600</v>
      </c>
    </row>
    <row r="4995" customFormat="false" ht="15" hidden="false" customHeight="false" outlineLevel="0" collapsed="false">
      <c r="A4995" s="0" t="n">
        <v>4993</v>
      </c>
      <c r="B4995" s="0" t="n">
        <v>7</v>
      </c>
      <c r="C4995" s="0" t="n">
        <v>209</v>
      </c>
      <c r="D4995" s="0" t="n">
        <v>0</v>
      </c>
      <c r="E4995" s="0" t="n">
        <v>0</v>
      </c>
      <c r="F4995" s="0" t="n">
        <v>0</v>
      </c>
      <c r="G4995" s="0" t="n">
        <v>0.2367</v>
      </c>
      <c r="H4995" s="0" t="n">
        <v>125600</v>
      </c>
    </row>
    <row r="4996" customFormat="false" ht="15" hidden="false" customHeight="false" outlineLevel="0" collapsed="false">
      <c r="A4996" s="0" t="n">
        <v>4994</v>
      </c>
      <c r="B4996" s="0" t="n">
        <v>7</v>
      </c>
      <c r="C4996" s="0" t="n">
        <v>209</v>
      </c>
      <c r="D4996" s="0" t="n">
        <v>1</v>
      </c>
      <c r="E4996" s="0" t="n">
        <v>0</v>
      </c>
      <c r="F4996" s="0" t="n">
        <v>0</v>
      </c>
      <c r="G4996" s="0" t="n">
        <v>0.22603</v>
      </c>
      <c r="H4996" s="0" t="n">
        <v>125600</v>
      </c>
    </row>
    <row r="4997" customFormat="false" ht="15" hidden="false" customHeight="false" outlineLevel="0" collapsed="false">
      <c r="A4997" s="0" t="n">
        <v>4995</v>
      </c>
      <c r="B4997" s="0" t="n">
        <v>7</v>
      </c>
      <c r="C4997" s="0" t="n">
        <v>209</v>
      </c>
      <c r="D4997" s="0" t="n">
        <v>2</v>
      </c>
      <c r="E4997" s="0" t="n">
        <v>0</v>
      </c>
      <c r="F4997" s="0" t="n">
        <v>0</v>
      </c>
      <c r="G4997" s="0" t="n">
        <v>0.302662</v>
      </c>
      <c r="H4997" s="0" t="n">
        <v>125600</v>
      </c>
    </row>
    <row r="4998" customFormat="false" ht="15" hidden="false" customHeight="false" outlineLevel="0" collapsed="false">
      <c r="A4998" s="0" t="n">
        <v>4996</v>
      </c>
      <c r="B4998" s="0" t="n">
        <v>7</v>
      </c>
      <c r="C4998" s="0" t="n">
        <v>209</v>
      </c>
      <c r="D4998" s="0" t="n">
        <v>3</v>
      </c>
      <c r="E4998" s="0" t="n">
        <v>0</v>
      </c>
      <c r="F4998" s="0" t="n">
        <v>0</v>
      </c>
      <c r="G4998" s="0" t="n">
        <v>0.274917</v>
      </c>
      <c r="H4998" s="0" t="n">
        <v>125600</v>
      </c>
    </row>
    <row r="4999" customFormat="false" ht="15" hidden="false" customHeight="false" outlineLevel="0" collapsed="false">
      <c r="A4999" s="0" t="n">
        <v>4997</v>
      </c>
      <c r="B4999" s="0" t="n">
        <v>7</v>
      </c>
      <c r="C4999" s="0" t="n">
        <v>209</v>
      </c>
      <c r="D4999" s="0" t="n">
        <v>4</v>
      </c>
      <c r="E4999" s="0" t="n">
        <v>0</v>
      </c>
      <c r="F4999" s="0" t="n">
        <v>0</v>
      </c>
      <c r="G4999" s="0" t="n">
        <v>0.384818</v>
      </c>
      <c r="H4999" s="0" t="n">
        <v>125600</v>
      </c>
    </row>
    <row r="5000" customFormat="false" ht="15" hidden="false" customHeight="false" outlineLevel="0" collapsed="false">
      <c r="A5000" s="0" t="n">
        <v>4998</v>
      </c>
      <c r="B5000" s="0" t="n">
        <v>7</v>
      </c>
      <c r="C5000" s="0" t="n">
        <v>209</v>
      </c>
      <c r="D5000" s="0" t="n">
        <v>5</v>
      </c>
      <c r="E5000" s="0" t="n">
        <v>0</v>
      </c>
      <c r="F5000" s="0" t="n">
        <v>0</v>
      </c>
      <c r="G5000" s="0" t="n">
        <v>0.599377</v>
      </c>
      <c r="H5000" s="0" t="n">
        <v>125600</v>
      </c>
    </row>
    <row r="5001" customFormat="false" ht="15" hidden="false" customHeight="false" outlineLevel="0" collapsed="false">
      <c r="A5001" s="0" t="n">
        <v>4999</v>
      </c>
      <c r="B5001" s="0" t="n">
        <v>7</v>
      </c>
      <c r="C5001" s="0" t="n">
        <v>209</v>
      </c>
      <c r="D5001" s="0" t="n">
        <v>6</v>
      </c>
      <c r="E5001" s="0" t="n">
        <v>0</v>
      </c>
      <c r="F5001" s="0" t="n">
        <v>0.065072</v>
      </c>
      <c r="G5001" s="0" t="n">
        <v>0.486037</v>
      </c>
      <c r="H5001" s="0" t="n">
        <v>125600</v>
      </c>
    </row>
    <row r="5002" customFormat="false" ht="15" hidden="false" customHeight="false" outlineLevel="0" collapsed="false">
      <c r="A5002" s="0" t="n">
        <v>5000</v>
      </c>
      <c r="B5002" s="0" t="n">
        <v>7</v>
      </c>
      <c r="C5002" s="0" t="n">
        <v>209</v>
      </c>
      <c r="D5002" s="0" t="n">
        <v>7</v>
      </c>
      <c r="E5002" s="0" t="n">
        <v>1</v>
      </c>
      <c r="F5002" s="0" t="n">
        <v>0.209241</v>
      </c>
      <c r="G5002" s="0" t="n">
        <v>0.525939</v>
      </c>
      <c r="H5002" s="0" t="n">
        <v>125400</v>
      </c>
    </row>
    <row r="5003" customFormat="false" ht="15" hidden="false" customHeight="false" outlineLevel="0" collapsed="false">
      <c r="A5003" s="0" t="n">
        <v>5001</v>
      </c>
      <c r="B5003" s="0" t="n">
        <v>7</v>
      </c>
      <c r="C5003" s="0" t="n">
        <v>209</v>
      </c>
      <c r="D5003" s="0" t="n">
        <v>8</v>
      </c>
      <c r="E5003" s="0" t="n">
        <v>1</v>
      </c>
      <c r="F5003" s="0" t="n">
        <v>0.369655</v>
      </c>
      <c r="G5003" s="0" t="n">
        <v>0.70942</v>
      </c>
      <c r="H5003" s="0" t="n">
        <v>125200</v>
      </c>
    </row>
    <row r="5004" customFormat="false" ht="15" hidden="false" customHeight="false" outlineLevel="0" collapsed="false">
      <c r="A5004" s="0" t="n">
        <v>5002</v>
      </c>
      <c r="B5004" s="0" t="n">
        <v>7</v>
      </c>
      <c r="C5004" s="0" t="n">
        <v>209</v>
      </c>
      <c r="D5004" s="0" t="n">
        <v>9</v>
      </c>
      <c r="E5004" s="0" t="n">
        <v>0</v>
      </c>
      <c r="F5004" s="0" t="n">
        <v>0.520897</v>
      </c>
      <c r="G5004" s="0" t="n">
        <v>0.66006</v>
      </c>
      <c r="H5004" s="0" t="n">
        <v>125200</v>
      </c>
    </row>
    <row r="5005" customFormat="false" ht="15" hidden="false" customHeight="false" outlineLevel="0" collapsed="false">
      <c r="A5005" s="0" t="n">
        <v>5003</v>
      </c>
      <c r="B5005" s="0" t="n">
        <v>7</v>
      </c>
      <c r="C5005" s="0" t="n">
        <v>209</v>
      </c>
      <c r="D5005" s="0" t="n">
        <v>10</v>
      </c>
      <c r="E5005" s="0" t="n">
        <v>0</v>
      </c>
      <c r="F5005" s="0" t="n">
        <v>0.643611</v>
      </c>
      <c r="G5005" s="0" t="n">
        <v>0.489236</v>
      </c>
      <c r="H5005" s="0" t="n">
        <v>125200</v>
      </c>
    </row>
    <row r="5006" customFormat="false" ht="15" hidden="false" customHeight="false" outlineLevel="0" collapsed="false">
      <c r="A5006" s="0" t="n">
        <v>5004</v>
      </c>
      <c r="B5006" s="0" t="n">
        <v>7</v>
      </c>
      <c r="C5006" s="0" t="n">
        <v>209</v>
      </c>
      <c r="D5006" s="0" t="n">
        <v>11</v>
      </c>
      <c r="E5006" s="0" t="n">
        <v>0</v>
      </c>
      <c r="F5006" s="0" t="n">
        <v>0.723308</v>
      </c>
      <c r="G5006" s="0" t="n">
        <v>0.618607</v>
      </c>
      <c r="H5006" s="0" t="n">
        <v>125200</v>
      </c>
    </row>
    <row r="5007" customFormat="false" ht="15" hidden="false" customHeight="false" outlineLevel="0" collapsed="false">
      <c r="A5007" s="0" t="n">
        <v>5005</v>
      </c>
      <c r="B5007" s="0" t="n">
        <v>7</v>
      </c>
      <c r="C5007" s="0" t="n">
        <v>209</v>
      </c>
      <c r="D5007" s="0" t="n">
        <v>12</v>
      </c>
      <c r="E5007" s="0" t="n">
        <v>0</v>
      </c>
      <c r="F5007" s="0" t="n">
        <v>0.750907</v>
      </c>
      <c r="G5007" s="0" t="n">
        <v>0.510242</v>
      </c>
      <c r="H5007" s="0" t="n">
        <v>125200</v>
      </c>
    </row>
    <row r="5008" customFormat="false" ht="15" hidden="false" customHeight="false" outlineLevel="0" collapsed="false">
      <c r="A5008" s="0" t="n">
        <v>5006</v>
      </c>
      <c r="B5008" s="0" t="n">
        <v>7</v>
      </c>
      <c r="C5008" s="0" t="n">
        <v>209</v>
      </c>
      <c r="D5008" s="0" t="n">
        <v>13</v>
      </c>
      <c r="E5008" s="0" t="n">
        <v>0</v>
      </c>
      <c r="F5008" s="0" t="n">
        <v>0.723308</v>
      </c>
      <c r="G5008" s="0" t="n">
        <v>0.531929</v>
      </c>
      <c r="H5008" s="0" t="n">
        <v>125200</v>
      </c>
    </row>
    <row r="5009" customFormat="false" ht="15" hidden="false" customHeight="false" outlineLevel="0" collapsed="false">
      <c r="A5009" s="0" t="n">
        <v>5007</v>
      </c>
      <c r="B5009" s="0" t="n">
        <v>7</v>
      </c>
      <c r="C5009" s="0" t="n">
        <v>209</v>
      </c>
      <c r="D5009" s="0" t="n">
        <v>14</v>
      </c>
      <c r="E5009" s="0" t="n">
        <v>0</v>
      </c>
      <c r="F5009" s="0" t="n">
        <v>0.643611</v>
      </c>
      <c r="G5009" s="0" t="n">
        <v>0.470567</v>
      </c>
      <c r="H5009" s="0" t="n">
        <v>125200</v>
      </c>
    </row>
    <row r="5010" customFormat="false" ht="15" hidden="false" customHeight="false" outlineLevel="0" collapsed="false">
      <c r="A5010" s="0" t="n">
        <v>5008</v>
      </c>
      <c r="B5010" s="0" t="n">
        <v>7</v>
      </c>
      <c r="C5010" s="0" t="n">
        <v>209</v>
      </c>
      <c r="D5010" s="0" t="n">
        <v>15</v>
      </c>
      <c r="E5010" s="0" t="n">
        <v>0</v>
      </c>
      <c r="F5010" s="0" t="n">
        <v>0.520897</v>
      </c>
      <c r="G5010" s="0" t="n">
        <v>0.438776</v>
      </c>
      <c r="H5010" s="0" t="n">
        <v>125200</v>
      </c>
    </row>
    <row r="5011" customFormat="false" ht="15" hidden="false" customHeight="false" outlineLevel="0" collapsed="false">
      <c r="A5011" s="0" t="n">
        <v>5009</v>
      </c>
      <c r="B5011" s="0" t="n">
        <v>7</v>
      </c>
      <c r="C5011" s="0" t="n">
        <v>209</v>
      </c>
      <c r="D5011" s="0" t="n">
        <v>16</v>
      </c>
      <c r="E5011" s="0" t="n">
        <v>0</v>
      </c>
      <c r="F5011" s="0" t="n">
        <v>0.369655</v>
      </c>
      <c r="G5011" s="0" t="n">
        <v>0.490658</v>
      </c>
      <c r="H5011" s="0" t="n">
        <v>125200</v>
      </c>
    </row>
    <row r="5012" customFormat="false" ht="15" hidden="false" customHeight="false" outlineLevel="0" collapsed="false">
      <c r="A5012" s="0" t="n">
        <v>5010</v>
      </c>
      <c r="B5012" s="0" t="n">
        <v>7</v>
      </c>
      <c r="C5012" s="0" t="n">
        <v>209</v>
      </c>
      <c r="D5012" s="0" t="n">
        <v>17</v>
      </c>
      <c r="E5012" s="0" t="n">
        <v>0</v>
      </c>
      <c r="F5012" s="0" t="n">
        <v>0.209241</v>
      </c>
      <c r="G5012" s="0" t="n">
        <v>0.499793</v>
      </c>
      <c r="H5012" s="0" t="n">
        <v>125200</v>
      </c>
    </row>
    <row r="5013" customFormat="false" ht="15" hidden="false" customHeight="false" outlineLevel="0" collapsed="false">
      <c r="A5013" s="0" t="n">
        <v>5011</v>
      </c>
      <c r="B5013" s="0" t="n">
        <v>7</v>
      </c>
      <c r="C5013" s="0" t="n">
        <v>209</v>
      </c>
      <c r="D5013" s="0" t="n">
        <v>18</v>
      </c>
      <c r="E5013" s="0" t="n">
        <v>0</v>
      </c>
      <c r="F5013" s="0" t="n">
        <v>0.065072</v>
      </c>
      <c r="G5013" s="0" t="n">
        <v>0.599306</v>
      </c>
      <c r="H5013" s="0" t="n">
        <v>125200</v>
      </c>
    </row>
    <row r="5014" customFormat="false" ht="15" hidden="false" customHeight="false" outlineLevel="0" collapsed="false">
      <c r="A5014" s="0" t="n">
        <v>5012</v>
      </c>
      <c r="B5014" s="0" t="n">
        <v>7</v>
      </c>
      <c r="C5014" s="0" t="n">
        <v>209</v>
      </c>
      <c r="D5014" s="0" t="n">
        <v>19</v>
      </c>
      <c r="E5014" s="0" t="n">
        <v>1</v>
      </c>
      <c r="F5014" s="0" t="n">
        <v>0</v>
      </c>
      <c r="G5014" s="0" t="n">
        <v>0.623116</v>
      </c>
      <c r="H5014" s="0" t="n">
        <v>125000</v>
      </c>
    </row>
    <row r="5015" customFormat="false" ht="15" hidden="false" customHeight="false" outlineLevel="0" collapsed="false">
      <c r="A5015" s="0" t="n">
        <v>5013</v>
      </c>
      <c r="B5015" s="0" t="n">
        <v>7</v>
      </c>
      <c r="C5015" s="0" t="n">
        <v>209</v>
      </c>
      <c r="D5015" s="0" t="n">
        <v>20</v>
      </c>
      <c r="E5015" s="0" t="n">
        <v>1</v>
      </c>
      <c r="F5015" s="0" t="n">
        <v>0</v>
      </c>
      <c r="G5015" s="0" t="n">
        <v>0.615649</v>
      </c>
      <c r="H5015" s="0" t="n">
        <v>124800</v>
      </c>
    </row>
    <row r="5016" customFormat="false" ht="15" hidden="false" customHeight="false" outlineLevel="0" collapsed="false">
      <c r="A5016" s="0" t="n">
        <v>5014</v>
      </c>
      <c r="B5016" s="0" t="n">
        <v>7</v>
      </c>
      <c r="C5016" s="0" t="n">
        <v>209</v>
      </c>
      <c r="D5016" s="0" t="n">
        <v>21</v>
      </c>
      <c r="E5016" s="0" t="n">
        <v>0</v>
      </c>
      <c r="F5016" s="0" t="n">
        <v>0</v>
      </c>
      <c r="G5016" s="0" t="n">
        <v>0.482478</v>
      </c>
      <c r="H5016" s="0" t="n">
        <v>124800</v>
      </c>
    </row>
    <row r="5017" customFormat="false" ht="15" hidden="false" customHeight="false" outlineLevel="0" collapsed="false">
      <c r="A5017" s="0" t="n">
        <v>5015</v>
      </c>
      <c r="B5017" s="0" t="n">
        <v>7</v>
      </c>
      <c r="C5017" s="0" t="n">
        <v>209</v>
      </c>
      <c r="D5017" s="0" t="n">
        <v>22</v>
      </c>
      <c r="E5017" s="0" t="n">
        <v>0</v>
      </c>
      <c r="F5017" s="0" t="n">
        <v>0</v>
      </c>
      <c r="G5017" s="0" t="n">
        <v>0.403768</v>
      </c>
      <c r="H5017" s="0" t="n">
        <v>124800</v>
      </c>
    </row>
    <row r="5018" customFormat="false" ht="15" hidden="false" customHeight="false" outlineLevel="0" collapsed="false">
      <c r="A5018" s="0" t="n">
        <v>5016</v>
      </c>
      <c r="B5018" s="0" t="n">
        <v>7</v>
      </c>
      <c r="C5018" s="0" t="n">
        <v>209</v>
      </c>
      <c r="D5018" s="0" t="n">
        <v>23</v>
      </c>
      <c r="E5018" s="0" t="n">
        <v>0</v>
      </c>
      <c r="F5018" s="0" t="n">
        <v>0</v>
      </c>
      <c r="G5018" s="0" t="n">
        <v>0.329381</v>
      </c>
      <c r="H5018" s="0" t="n">
        <v>124800</v>
      </c>
    </row>
    <row r="5019" customFormat="false" ht="15" hidden="false" customHeight="false" outlineLevel="0" collapsed="false">
      <c r="A5019" s="0" t="n">
        <v>5017</v>
      </c>
      <c r="B5019" s="0" t="n">
        <v>7</v>
      </c>
      <c r="C5019" s="0" t="n">
        <v>210</v>
      </c>
      <c r="D5019" s="0" t="n">
        <v>0</v>
      </c>
      <c r="E5019" s="0" t="n">
        <v>0</v>
      </c>
      <c r="F5019" s="0" t="n">
        <v>0</v>
      </c>
      <c r="G5019" s="0" t="n">
        <v>0.402072</v>
      </c>
      <c r="H5019" s="0" t="n">
        <v>124800</v>
      </c>
    </row>
    <row r="5020" customFormat="false" ht="15" hidden="false" customHeight="false" outlineLevel="0" collapsed="false">
      <c r="A5020" s="0" t="n">
        <v>5018</v>
      </c>
      <c r="B5020" s="0" t="n">
        <v>7</v>
      </c>
      <c r="C5020" s="0" t="n">
        <v>210</v>
      </c>
      <c r="D5020" s="0" t="n">
        <v>1</v>
      </c>
      <c r="E5020" s="0" t="n">
        <v>0</v>
      </c>
      <c r="F5020" s="0" t="n">
        <v>0</v>
      </c>
      <c r="G5020" s="0" t="n">
        <v>0.341329</v>
      </c>
      <c r="H5020" s="0" t="n">
        <v>124800</v>
      </c>
    </row>
    <row r="5021" customFormat="false" ht="15" hidden="false" customHeight="false" outlineLevel="0" collapsed="false">
      <c r="A5021" s="0" t="n">
        <v>5019</v>
      </c>
      <c r="B5021" s="0" t="n">
        <v>7</v>
      </c>
      <c r="C5021" s="0" t="n">
        <v>210</v>
      </c>
      <c r="D5021" s="0" t="n">
        <v>2</v>
      </c>
      <c r="E5021" s="0" t="n">
        <v>0</v>
      </c>
      <c r="F5021" s="0" t="n">
        <v>0</v>
      </c>
      <c r="G5021" s="0" t="n">
        <v>0.164155</v>
      </c>
      <c r="H5021" s="0" t="n">
        <v>124800</v>
      </c>
    </row>
    <row r="5022" customFormat="false" ht="15" hidden="false" customHeight="false" outlineLevel="0" collapsed="false">
      <c r="A5022" s="0" t="n">
        <v>5020</v>
      </c>
      <c r="B5022" s="0" t="n">
        <v>7</v>
      </c>
      <c r="C5022" s="0" t="n">
        <v>210</v>
      </c>
      <c r="D5022" s="0" t="n">
        <v>3</v>
      </c>
      <c r="E5022" s="0" t="n">
        <v>0</v>
      </c>
      <c r="F5022" s="0" t="n">
        <v>0</v>
      </c>
      <c r="G5022" s="0" t="n">
        <v>0.202572</v>
      </c>
      <c r="H5022" s="0" t="n">
        <v>124800</v>
      </c>
    </row>
    <row r="5023" customFormat="false" ht="15" hidden="false" customHeight="false" outlineLevel="0" collapsed="false">
      <c r="A5023" s="0" t="n">
        <v>5021</v>
      </c>
      <c r="B5023" s="0" t="n">
        <v>7</v>
      </c>
      <c r="C5023" s="0" t="n">
        <v>210</v>
      </c>
      <c r="D5023" s="0" t="n">
        <v>4</v>
      </c>
      <c r="E5023" s="0" t="n">
        <v>0</v>
      </c>
      <c r="F5023" s="0" t="n">
        <v>0</v>
      </c>
      <c r="G5023" s="0" t="n">
        <v>0.189287</v>
      </c>
      <c r="H5023" s="0" t="n">
        <v>124800</v>
      </c>
    </row>
    <row r="5024" customFormat="false" ht="15" hidden="false" customHeight="false" outlineLevel="0" collapsed="false">
      <c r="A5024" s="0" t="n">
        <v>5022</v>
      </c>
      <c r="B5024" s="0" t="n">
        <v>7</v>
      </c>
      <c r="C5024" s="0" t="n">
        <v>210</v>
      </c>
      <c r="D5024" s="0" t="n">
        <v>5</v>
      </c>
      <c r="E5024" s="0" t="n">
        <v>0</v>
      </c>
      <c r="F5024" s="0" t="n">
        <v>0</v>
      </c>
      <c r="G5024" s="0" t="n">
        <v>0.22539</v>
      </c>
      <c r="H5024" s="0" t="n">
        <v>124800</v>
      </c>
    </row>
    <row r="5025" customFormat="false" ht="15" hidden="false" customHeight="false" outlineLevel="0" collapsed="false">
      <c r="A5025" s="0" t="n">
        <v>5023</v>
      </c>
      <c r="B5025" s="0" t="n">
        <v>7</v>
      </c>
      <c r="C5025" s="0" t="n">
        <v>210</v>
      </c>
      <c r="D5025" s="0" t="n">
        <v>6</v>
      </c>
      <c r="E5025" s="0" t="n">
        <v>0</v>
      </c>
      <c r="F5025" s="0" t="n">
        <v>0.089109</v>
      </c>
      <c r="G5025" s="0" t="n">
        <v>0.199279</v>
      </c>
      <c r="H5025" s="0" t="n">
        <v>124800</v>
      </c>
    </row>
    <row r="5026" customFormat="false" ht="15" hidden="false" customHeight="false" outlineLevel="0" collapsed="false">
      <c r="A5026" s="0" t="n">
        <v>5024</v>
      </c>
      <c r="B5026" s="0" t="n">
        <v>7</v>
      </c>
      <c r="C5026" s="0" t="n">
        <v>210</v>
      </c>
      <c r="D5026" s="0" t="n">
        <v>7</v>
      </c>
      <c r="E5026" s="0" t="n">
        <v>1</v>
      </c>
      <c r="F5026" s="0" t="n">
        <v>0.286533</v>
      </c>
      <c r="G5026" s="0" t="n">
        <v>0.238068</v>
      </c>
      <c r="H5026" s="0" t="n">
        <v>124600</v>
      </c>
    </row>
    <row r="5027" customFormat="false" ht="15" hidden="false" customHeight="false" outlineLevel="0" collapsed="false">
      <c r="A5027" s="0" t="n">
        <v>5025</v>
      </c>
      <c r="B5027" s="0" t="n">
        <v>7</v>
      </c>
      <c r="C5027" s="0" t="n">
        <v>210</v>
      </c>
      <c r="D5027" s="0" t="n">
        <v>8</v>
      </c>
      <c r="E5027" s="0" t="n">
        <v>1</v>
      </c>
      <c r="F5027" s="0" t="n">
        <v>0.506201</v>
      </c>
      <c r="G5027" s="0" t="n">
        <v>0.209868</v>
      </c>
      <c r="H5027" s="0" t="n">
        <v>124400</v>
      </c>
    </row>
    <row r="5028" customFormat="false" ht="15" hidden="false" customHeight="false" outlineLevel="0" collapsed="false">
      <c r="A5028" s="0" t="n">
        <v>5026</v>
      </c>
      <c r="B5028" s="0" t="n">
        <v>7</v>
      </c>
      <c r="C5028" s="0" t="n">
        <v>210</v>
      </c>
      <c r="D5028" s="0" t="n">
        <v>9</v>
      </c>
      <c r="E5028" s="0" t="n">
        <v>0</v>
      </c>
      <c r="F5028" s="0" t="n">
        <v>0.713311</v>
      </c>
      <c r="G5028" s="0" t="n">
        <v>0.202411</v>
      </c>
      <c r="H5028" s="0" t="n">
        <v>124400</v>
      </c>
    </row>
    <row r="5029" customFormat="false" ht="15" hidden="false" customHeight="false" outlineLevel="0" collapsed="false">
      <c r="A5029" s="0" t="n">
        <v>5027</v>
      </c>
      <c r="B5029" s="0" t="n">
        <v>7</v>
      </c>
      <c r="C5029" s="0" t="n">
        <v>210</v>
      </c>
      <c r="D5029" s="0" t="n">
        <v>10</v>
      </c>
      <c r="E5029" s="0" t="n">
        <v>0</v>
      </c>
      <c r="F5029" s="0" t="n">
        <v>0.881354</v>
      </c>
      <c r="G5029" s="0" t="n">
        <v>0.209375</v>
      </c>
      <c r="H5029" s="0" t="n">
        <v>124400</v>
      </c>
    </row>
    <row r="5030" customFormat="false" ht="15" hidden="false" customHeight="false" outlineLevel="0" collapsed="false">
      <c r="A5030" s="0" t="n">
        <v>5028</v>
      </c>
      <c r="B5030" s="0" t="n">
        <v>7</v>
      </c>
      <c r="C5030" s="0" t="n">
        <v>210</v>
      </c>
      <c r="D5030" s="0" t="n">
        <v>11</v>
      </c>
      <c r="E5030" s="0" t="n">
        <v>0</v>
      </c>
      <c r="F5030" s="0" t="n">
        <v>0.990489</v>
      </c>
      <c r="G5030" s="0" t="n">
        <v>0.213795</v>
      </c>
      <c r="H5030" s="0" t="n">
        <v>124400</v>
      </c>
    </row>
    <row r="5031" customFormat="false" ht="15" hidden="false" customHeight="false" outlineLevel="0" collapsed="false">
      <c r="A5031" s="0" t="n">
        <v>5029</v>
      </c>
      <c r="B5031" s="0" t="n">
        <v>7</v>
      </c>
      <c r="C5031" s="0" t="n">
        <v>210</v>
      </c>
      <c r="D5031" s="0" t="n">
        <v>12</v>
      </c>
      <c r="E5031" s="0" t="n">
        <v>0</v>
      </c>
      <c r="F5031" s="0" t="n">
        <v>1</v>
      </c>
      <c r="G5031" s="0" t="n">
        <v>0.267756</v>
      </c>
      <c r="H5031" s="0" t="n">
        <v>124400</v>
      </c>
    </row>
    <row r="5032" customFormat="false" ht="15" hidden="false" customHeight="false" outlineLevel="0" collapsed="false">
      <c r="A5032" s="0" t="n">
        <v>5030</v>
      </c>
      <c r="B5032" s="0" t="n">
        <v>7</v>
      </c>
      <c r="C5032" s="0" t="n">
        <v>210</v>
      </c>
      <c r="D5032" s="0" t="n">
        <v>13</v>
      </c>
      <c r="E5032" s="0" t="n">
        <v>0</v>
      </c>
      <c r="F5032" s="0" t="n">
        <v>0.990489</v>
      </c>
      <c r="G5032" s="0" t="n">
        <v>0.304527</v>
      </c>
      <c r="H5032" s="0" t="n">
        <v>124400</v>
      </c>
    </row>
    <row r="5033" customFormat="false" ht="15" hidden="false" customHeight="false" outlineLevel="0" collapsed="false">
      <c r="A5033" s="0" t="n">
        <v>5031</v>
      </c>
      <c r="B5033" s="0" t="n">
        <v>7</v>
      </c>
      <c r="C5033" s="0" t="n">
        <v>210</v>
      </c>
      <c r="D5033" s="0" t="n">
        <v>14</v>
      </c>
      <c r="E5033" s="0" t="n">
        <v>0</v>
      </c>
      <c r="F5033" s="0" t="n">
        <v>0.881354</v>
      </c>
      <c r="G5033" s="0" t="n">
        <v>0.247841</v>
      </c>
      <c r="H5033" s="0" t="n">
        <v>124400</v>
      </c>
    </row>
    <row r="5034" customFormat="false" ht="15" hidden="false" customHeight="false" outlineLevel="0" collapsed="false">
      <c r="A5034" s="0" t="n">
        <v>5032</v>
      </c>
      <c r="B5034" s="0" t="n">
        <v>7</v>
      </c>
      <c r="C5034" s="0" t="n">
        <v>210</v>
      </c>
      <c r="D5034" s="0" t="n">
        <v>15</v>
      </c>
      <c r="E5034" s="0" t="n">
        <v>0</v>
      </c>
      <c r="F5034" s="0" t="n">
        <v>0.713311</v>
      </c>
      <c r="G5034" s="0" t="n">
        <v>0.296675</v>
      </c>
      <c r="H5034" s="0" t="n">
        <v>124400</v>
      </c>
    </row>
    <row r="5035" customFormat="false" ht="15" hidden="false" customHeight="false" outlineLevel="0" collapsed="false">
      <c r="A5035" s="0" t="n">
        <v>5033</v>
      </c>
      <c r="B5035" s="0" t="n">
        <v>7</v>
      </c>
      <c r="C5035" s="0" t="n">
        <v>210</v>
      </c>
      <c r="D5035" s="0" t="n">
        <v>16</v>
      </c>
      <c r="E5035" s="0" t="n">
        <v>0</v>
      </c>
      <c r="F5035" s="0" t="n">
        <v>0.506201</v>
      </c>
      <c r="G5035" s="0" t="n">
        <v>0.222164</v>
      </c>
      <c r="H5035" s="0" t="n">
        <v>124400</v>
      </c>
    </row>
    <row r="5036" customFormat="false" ht="15" hidden="false" customHeight="false" outlineLevel="0" collapsed="false">
      <c r="A5036" s="0" t="n">
        <v>5034</v>
      </c>
      <c r="B5036" s="0" t="n">
        <v>7</v>
      </c>
      <c r="C5036" s="0" t="n">
        <v>210</v>
      </c>
      <c r="D5036" s="0" t="n">
        <v>17</v>
      </c>
      <c r="E5036" s="0" t="n">
        <v>0</v>
      </c>
      <c r="F5036" s="0" t="n">
        <v>0.286533</v>
      </c>
      <c r="G5036" s="0" t="n">
        <v>0.32359</v>
      </c>
      <c r="H5036" s="0" t="n">
        <v>124400</v>
      </c>
    </row>
    <row r="5037" customFormat="false" ht="15" hidden="false" customHeight="false" outlineLevel="0" collapsed="false">
      <c r="A5037" s="0" t="n">
        <v>5035</v>
      </c>
      <c r="B5037" s="0" t="n">
        <v>7</v>
      </c>
      <c r="C5037" s="0" t="n">
        <v>210</v>
      </c>
      <c r="D5037" s="0" t="n">
        <v>18</v>
      </c>
      <c r="E5037" s="0" t="n">
        <v>0</v>
      </c>
      <c r="F5037" s="0" t="n">
        <v>0.089109</v>
      </c>
      <c r="G5037" s="0" t="n">
        <v>0.161829</v>
      </c>
      <c r="H5037" s="0" t="n">
        <v>124400</v>
      </c>
    </row>
    <row r="5038" customFormat="false" ht="15" hidden="false" customHeight="false" outlineLevel="0" collapsed="false">
      <c r="A5038" s="0" t="n">
        <v>5036</v>
      </c>
      <c r="B5038" s="0" t="n">
        <v>7</v>
      </c>
      <c r="C5038" s="0" t="n">
        <v>210</v>
      </c>
      <c r="D5038" s="0" t="n">
        <v>19</v>
      </c>
      <c r="E5038" s="0" t="n">
        <v>1</v>
      </c>
      <c r="F5038" s="0" t="n">
        <v>0</v>
      </c>
      <c r="G5038" s="0" t="n">
        <v>0.280588</v>
      </c>
      <c r="H5038" s="0" t="n">
        <v>124200</v>
      </c>
    </row>
    <row r="5039" customFormat="false" ht="15" hidden="false" customHeight="false" outlineLevel="0" collapsed="false">
      <c r="A5039" s="0" t="n">
        <v>5037</v>
      </c>
      <c r="B5039" s="0" t="n">
        <v>7</v>
      </c>
      <c r="C5039" s="0" t="n">
        <v>210</v>
      </c>
      <c r="D5039" s="0" t="n">
        <v>20</v>
      </c>
      <c r="E5039" s="0" t="n">
        <v>1</v>
      </c>
      <c r="F5039" s="0" t="n">
        <v>0</v>
      </c>
      <c r="G5039" s="0" t="n">
        <v>0.383425</v>
      </c>
      <c r="H5039" s="0" t="n">
        <v>124000</v>
      </c>
    </row>
    <row r="5040" customFormat="false" ht="15" hidden="false" customHeight="false" outlineLevel="0" collapsed="false">
      <c r="A5040" s="0" t="n">
        <v>5038</v>
      </c>
      <c r="B5040" s="0" t="n">
        <v>7</v>
      </c>
      <c r="C5040" s="0" t="n">
        <v>210</v>
      </c>
      <c r="D5040" s="0" t="n">
        <v>21</v>
      </c>
      <c r="E5040" s="0" t="n">
        <v>0</v>
      </c>
      <c r="F5040" s="0" t="n">
        <v>0</v>
      </c>
      <c r="G5040" s="0" t="n">
        <v>0.360702</v>
      </c>
      <c r="H5040" s="0" t="n">
        <v>124000</v>
      </c>
    </row>
    <row r="5041" customFormat="false" ht="15" hidden="false" customHeight="false" outlineLevel="0" collapsed="false">
      <c r="A5041" s="0" t="n">
        <v>5039</v>
      </c>
      <c r="B5041" s="0" t="n">
        <v>7</v>
      </c>
      <c r="C5041" s="0" t="n">
        <v>210</v>
      </c>
      <c r="D5041" s="0" t="n">
        <v>22</v>
      </c>
      <c r="E5041" s="0" t="n">
        <v>0</v>
      </c>
      <c r="F5041" s="0" t="n">
        <v>0</v>
      </c>
      <c r="G5041" s="0" t="n">
        <v>0.345283</v>
      </c>
      <c r="H5041" s="0" t="n">
        <v>124000</v>
      </c>
    </row>
    <row r="5042" customFormat="false" ht="15" hidden="false" customHeight="false" outlineLevel="0" collapsed="false">
      <c r="A5042" s="0" t="n">
        <v>5040</v>
      </c>
      <c r="B5042" s="0" t="n">
        <v>7</v>
      </c>
      <c r="C5042" s="0" t="n">
        <v>210</v>
      </c>
      <c r="D5042" s="0" t="n">
        <v>23</v>
      </c>
      <c r="E5042" s="0" t="n">
        <v>0</v>
      </c>
      <c r="F5042" s="0" t="n">
        <v>0</v>
      </c>
      <c r="G5042" s="0" t="n">
        <v>0.378501</v>
      </c>
      <c r="H5042" s="0" t="n">
        <v>124000</v>
      </c>
    </row>
    <row r="5043" customFormat="false" ht="15" hidden="false" customHeight="false" outlineLevel="0" collapsed="false">
      <c r="A5043" s="0" t="n">
        <v>5041</v>
      </c>
      <c r="B5043" s="0" t="n">
        <v>7</v>
      </c>
      <c r="C5043" s="0" t="n">
        <v>211</v>
      </c>
      <c r="D5043" s="0" t="n">
        <v>0</v>
      </c>
      <c r="E5043" s="0" t="n">
        <v>0</v>
      </c>
      <c r="F5043" s="0" t="n">
        <v>0</v>
      </c>
      <c r="G5043" s="0" t="n">
        <v>0.350456</v>
      </c>
      <c r="H5043" s="0" t="n">
        <v>124000</v>
      </c>
    </row>
    <row r="5044" customFormat="false" ht="15" hidden="false" customHeight="false" outlineLevel="0" collapsed="false">
      <c r="A5044" s="0" t="n">
        <v>5042</v>
      </c>
      <c r="B5044" s="0" t="n">
        <v>7</v>
      </c>
      <c r="C5044" s="0" t="n">
        <v>211</v>
      </c>
      <c r="D5044" s="0" t="n">
        <v>1</v>
      </c>
      <c r="E5044" s="0" t="n">
        <v>0</v>
      </c>
      <c r="F5044" s="0" t="n">
        <v>0</v>
      </c>
      <c r="G5044" s="0" t="n">
        <v>0.304395</v>
      </c>
      <c r="H5044" s="0" t="n">
        <v>124000</v>
      </c>
    </row>
    <row r="5045" customFormat="false" ht="15" hidden="false" customHeight="false" outlineLevel="0" collapsed="false">
      <c r="A5045" s="0" t="n">
        <v>5043</v>
      </c>
      <c r="B5045" s="0" t="n">
        <v>7</v>
      </c>
      <c r="C5045" s="0" t="n">
        <v>211</v>
      </c>
      <c r="D5045" s="0" t="n">
        <v>2</v>
      </c>
      <c r="E5045" s="0" t="n">
        <v>0</v>
      </c>
      <c r="F5045" s="0" t="n">
        <v>0</v>
      </c>
      <c r="G5045" s="0" t="n">
        <v>0.245474</v>
      </c>
      <c r="H5045" s="0" t="n">
        <v>124000</v>
      </c>
    </row>
    <row r="5046" customFormat="false" ht="15" hidden="false" customHeight="false" outlineLevel="0" collapsed="false">
      <c r="A5046" s="0" t="n">
        <v>5044</v>
      </c>
      <c r="B5046" s="0" t="n">
        <v>7</v>
      </c>
      <c r="C5046" s="0" t="n">
        <v>211</v>
      </c>
      <c r="D5046" s="0" t="n">
        <v>3</v>
      </c>
      <c r="E5046" s="0" t="n">
        <v>0</v>
      </c>
      <c r="F5046" s="0" t="n">
        <v>0</v>
      </c>
      <c r="G5046" s="0" t="n">
        <v>0.259768</v>
      </c>
      <c r="H5046" s="0" t="n">
        <v>124000</v>
      </c>
    </row>
    <row r="5047" customFormat="false" ht="15" hidden="false" customHeight="false" outlineLevel="0" collapsed="false">
      <c r="A5047" s="0" t="n">
        <v>5045</v>
      </c>
      <c r="B5047" s="0" t="n">
        <v>7</v>
      </c>
      <c r="C5047" s="0" t="n">
        <v>211</v>
      </c>
      <c r="D5047" s="0" t="n">
        <v>4</v>
      </c>
      <c r="E5047" s="0" t="n">
        <v>0</v>
      </c>
      <c r="F5047" s="0" t="n">
        <v>0</v>
      </c>
      <c r="G5047" s="0" t="n">
        <v>0.182789</v>
      </c>
      <c r="H5047" s="0" t="n">
        <v>124000</v>
      </c>
    </row>
    <row r="5048" customFormat="false" ht="15" hidden="false" customHeight="false" outlineLevel="0" collapsed="false">
      <c r="A5048" s="0" t="n">
        <v>5046</v>
      </c>
      <c r="B5048" s="0" t="n">
        <v>7</v>
      </c>
      <c r="C5048" s="0" t="n">
        <v>211</v>
      </c>
      <c r="D5048" s="0" t="n">
        <v>5</v>
      </c>
      <c r="E5048" s="0" t="n">
        <v>0</v>
      </c>
      <c r="F5048" s="0" t="n">
        <v>0</v>
      </c>
      <c r="G5048" s="0" t="n">
        <v>0.233287</v>
      </c>
      <c r="H5048" s="0" t="n">
        <v>124000</v>
      </c>
    </row>
    <row r="5049" customFormat="false" ht="15" hidden="false" customHeight="false" outlineLevel="0" collapsed="false">
      <c r="A5049" s="0" t="n">
        <v>5047</v>
      </c>
      <c r="B5049" s="0" t="n">
        <v>7</v>
      </c>
      <c r="C5049" s="0" t="n">
        <v>211</v>
      </c>
      <c r="D5049" s="0" t="n">
        <v>6</v>
      </c>
      <c r="E5049" s="0" t="n">
        <v>0</v>
      </c>
      <c r="F5049" s="0" t="n">
        <v>0.100679</v>
      </c>
      <c r="G5049" s="0" t="n">
        <v>0.370808</v>
      </c>
      <c r="H5049" s="0" t="n">
        <v>124000</v>
      </c>
    </row>
    <row r="5050" customFormat="false" ht="15" hidden="false" customHeight="false" outlineLevel="0" collapsed="false">
      <c r="A5050" s="0" t="n">
        <v>5048</v>
      </c>
      <c r="B5050" s="0" t="n">
        <v>7</v>
      </c>
      <c r="C5050" s="0" t="n">
        <v>211</v>
      </c>
      <c r="D5050" s="0" t="n">
        <v>7</v>
      </c>
      <c r="E5050" s="0" t="n">
        <v>1</v>
      </c>
      <c r="F5050" s="0" t="n">
        <v>0.323736</v>
      </c>
      <c r="G5050" s="0" t="n">
        <v>0.425965</v>
      </c>
      <c r="H5050" s="0" t="n">
        <v>123800</v>
      </c>
    </row>
    <row r="5051" customFormat="false" ht="15" hidden="false" customHeight="false" outlineLevel="0" collapsed="false">
      <c r="A5051" s="0" t="n">
        <v>5049</v>
      </c>
      <c r="B5051" s="0" t="n">
        <v>7</v>
      </c>
      <c r="C5051" s="0" t="n">
        <v>211</v>
      </c>
      <c r="D5051" s="0" t="n">
        <v>8</v>
      </c>
      <c r="E5051" s="0" t="n">
        <v>1</v>
      </c>
      <c r="F5051" s="0" t="n">
        <v>0.571925</v>
      </c>
      <c r="G5051" s="0" t="n">
        <v>0.551739</v>
      </c>
      <c r="H5051" s="0" t="n">
        <v>123600</v>
      </c>
    </row>
    <row r="5052" customFormat="false" ht="15" hidden="false" customHeight="false" outlineLevel="0" collapsed="false">
      <c r="A5052" s="0" t="n">
        <v>5050</v>
      </c>
      <c r="B5052" s="0" t="n">
        <v>7</v>
      </c>
      <c r="C5052" s="0" t="n">
        <v>211</v>
      </c>
      <c r="D5052" s="0" t="n">
        <v>9</v>
      </c>
      <c r="E5052" s="0" t="n">
        <v>0</v>
      </c>
      <c r="F5052" s="0" t="n">
        <v>0.805926</v>
      </c>
      <c r="G5052" s="0" t="n">
        <v>0.460364</v>
      </c>
      <c r="H5052" s="0" t="n">
        <v>123600</v>
      </c>
    </row>
    <row r="5053" customFormat="false" ht="15" hidden="false" customHeight="false" outlineLevel="0" collapsed="false">
      <c r="A5053" s="0" t="n">
        <v>5051</v>
      </c>
      <c r="B5053" s="0" t="n">
        <v>7</v>
      </c>
      <c r="C5053" s="0" t="n">
        <v>211</v>
      </c>
      <c r="D5053" s="0" t="n">
        <v>10</v>
      </c>
      <c r="E5053" s="0" t="n">
        <v>0</v>
      </c>
      <c r="F5053" s="0" t="n">
        <v>0.995787</v>
      </c>
      <c r="G5053" s="0" t="n">
        <v>0.352743</v>
      </c>
      <c r="H5053" s="0" t="n">
        <v>123600</v>
      </c>
    </row>
    <row r="5054" customFormat="false" ht="15" hidden="false" customHeight="false" outlineLevel="0" collapsed="false">
      <c r="A5054" s="0" t="n">
        <v>5052</v>
      </c>
      <c r="B5054" s="0" t="n">
        <v>7</v>
      </c>
      <c r="C5054" s="0" t="n">
        <v>211</v>
      </c>
      <c r="D5054" s="0" t="n">
        <v>11</v>
      </c>
      <c r="E5054" s="0" t="n">
        <v>0</v>
      </c>
      <c r="F5054" s="0" t="n">
        <v>1</v>
      </c>
      <c r="G5054" s="0" t="n">
        <v>0.467713</v>
      </c>
      <c r="H5054" s="0" t="n">
        <v>123600</v>
      </c>
    </row>
    <row r="5055" customFormat="false" ht="15" hidden="false" customHeight="false" outlineLevel="0" collapsed="false">
      <c r="A5055" s="0" t="n">
        <v>5053</v>
      </c>
      <c r="B5055" s="0" t="n">
        <v>7</v>
      </c>
      <c r="C5055" s="0" t="n">
        <v>211</v>
      </c>
      <c r="D5055" s="0" t="n">
        <v>12</v>
      </c>
      <c r="E5055" s="0" t="n">
        <v>0</v>
      </c>
      <c r="F5055" s="0" t="n">
        <v>1</v>
      </c>
      <c r="G5055" s="0" t="n">
        <v>0.387841</v>
      </c>
      <c r="H5055" s="0" t="n">
        <v>123600</v>
      </c>
    </row>
    <row r="5056" customFormat="false" ht="15" hidden="false" customHeight="false" outlineLevel="0" collapsed="false">
      <c r="A5056" s="0" t="n">
        <v>5054</v>
      </c>
      <c r="B5056" s="0" t="n">
        <v>7</v>
      </c>
      <c r="C5056" s="0" t="n">
        <v>211</v>
      </c>
      <c r="D5056" s="0" t="n">
        <v>13</v>
      </c>
      <c r="E5056" s="0" t="n">
        <v>0</v>
      </c>
      <c r="F5056" s="0" t="n">
        <v>1</v>
      </c>
      <c r="G5056" s="0" t="n">
        <v>0.384455</v>
      </c>
      <c r="H5056" s="0" t="n">
        <v>123600</v>
      </c>
    </row>
    <row r="5057" customFormat="false" ht="15" hidden="false" customHeight="false" outlineLevel="0" collapsed="false">
      <c r="A5057" s="0" t="n">
        <v>5055</v>
      </c>
      <c r="B5057" s="0" t="n">
        <v>7</v>
      </c>
      <c r="C5057" s="0" t="n">
        <v>211</v>
      </c>
      <c r="D5057" s="0" t="n">
        <v>14</v>
      </c>
      <c r="E5057" s="0" t="n">
        <v>0</v>
      </c>
      <c r="F5057" s="0" t="n">
        <v>0.995787</v>
      </c>
      <c r="G5057" s="0" t="n">
        <v>0.459558</v>
      </c>
      <c r="H5057" s="0" t="n">
        <v>123600</v>
      </c>
    </row>
    <row r="5058" customFormat="false" ht="15" hidden="false" customHeight="false" outlineLevel="0" collapsed="false">
      <c r="A5058" s="0" t="n">
        <v>5056</v>
      </c>
      <c r="B5058" s="0" t="n">
        <v>7</v>
      </c>
      <c r="C5058" s="0" t="n">
        <v>211</v>
      </c>
      <c r="D5058" s="0" t="n">
        <v>15</v>
      </c>
      <c r="E5058" s="0" t="n">
        <v>0</v>
      </c>
      <c r="F5058" s="0" t="n">
        <v>0.805926</v>
      </c>
      <c r="G5058" s="0" t="n">
        <v>0.425623</v>
      </c>
      <c r="H5058" s="0" t="n">
        <v>123600</v>
      </c>
    </row>
    <row r="5059" customFormat="false" ht="15" hidden="false" customHeight="false" outlineLevel="0" collapsed="false">
      <c r="A5059" s="0" t="n">
        <v>5057</v>
      </c>
      <c r="B5059" s="0" t="n">
        <v>7</v>
      </c>
      <c r="C5059" s="0" t="n">
        <v>211</v>
      </c>
      <c r="D5059" s="0" t="n">
        <v>16</v>
      </c>
      <c r="E5059" s="0" t="n">
        <v>0</v>
      </c>
      <c r="F5059" s="0" t="n">
        <v>0.571925</v>
      </c>
      <c r="G5059" s="0" t="n">
        <v>0.380691</v>
      </c>
      <c r="H5059" s="0" t="n">
        <v>123600</v>
      </c>
    </row>
    <row r="5060" customFormat="false" ht="15" hidden="false" customHeight="false" outlineLevel="0" collapsed="false">
      <c r="A5060" s="0" t="n">
        <v>5058</v>
      </c>
      <c r="B5060" s="0" t="n">
        <v>7</v>
      </c>
      <c r="C5060" s="0" t="n">
        <v>211</v>
      </c>
      <c r="D5060" s="0" t="n">
        <v>17</v>
      </c>
      <c r="E5060" s="0" t="n">
        <v>0</v>
      </c>
      <c r="F5060" s="0" t="n">
        <v>0.323736</v>
      </c>
      <c r="G5060" s="0" t="n">
        <v>0.421025</v>
      </c>
      <c r="H5060" s="0" t="n">
        <v>123600</v>
      </c>
    </row>
    <row r="5061" customFormat="false" ht="15" hidden="false" customHeight="false" outlineLevel="0" collapsed="false">
      <c r="A5061" s="0" t="n">
        <v>5059</v>
      </c>
      <c r="B5061" s="0" t="n">
        <v>7</v>
      </c>
      <c r="C5061" s="0" t="n">
        <v>211</v>
      </c>
      <c r="D5061" s="0" t="n">
        <v>18</v>
      </c>
      <c r="E5061" s="0" t="n">
        <v>0</v>
      </c>
      <c r="F5061" s="0" t="n">
        <v>0.100679</v>
      </c>
      <c r="G5061" s="0" t="n">
        <v>0.561764</v>
      </c>
      <c r="H5061" s="0" t="n">
        <v>123600</v>
      </c>
    </row>
    <row r="5062" customFormat="false" ht="15" hidden="false" customHeight="false" outlineLevel="0" collapsed="false">
      <c r="A5062" s="0" t="n">
        <v>5060</v>
      </c>
      <c r="B5062" s="0" t="n">
        <v>7</v>
      </c>
      <c r="C5062" s="0" t="n">
        <v>211</v>
      </c>
      <c r="D5062" s="0" t="n">
        <v>19</v>
      </c>
      <c r="E5062" s="0" t="n">
        <v>1</v>
      </c>
      <c r="F5062" s="0" t="n">
        <v>0</v>
      </c>
      <c r="G5062" s="0" t="n">
        <v>0.428039</v>
      </c>
      <c r="H5062" s="0" t="n">
        <v>123400</v>
      </c>
    </row>
    <row r="5063" customFormat="false" ht="15" hidden="false" customHeight="false" outlineLevel="0" collapsed="false">
      <c r="A5063" s="0" t="n">
        <v>5061</v>
      </c>
      <c r="B5063" s="0" t="n">
        <v>7</v>
      </c>
      <c r="C5063" s="0" t="n">
        <v>211</v>
      </c>
      <c r="D5063" s="0" t="n">
        <v>20</v>
      </c>
      <c r="E5063" s="0" t="n">
        <v>1</v>
      </c>
      <c r="F5063" s="0" t="n">
        <v>0</v>
      </c>
      <c r="G5063" s="0" t="n">
        <v>0.356329</v>
      </c>
      <c r="H5063" s="0" t="n">
        <v>123200</v>
      </c>
    </row>
    <row r="5064" customFormat="false" ht="15" hidden="false" customHeight="false" outlineLevel="0" collapsed="false">
      <c r="A5064" s="0" t="n">
        <v>5062</v>
      </c>
      <c r="B5064" s="0" t="n">
        <v>7</v>
      </c>
      <c r="C5064" s="0" t="n">
        <v>211</v>
      </c>
      <c r="D5064" s="0" t="n">
        <v>21</v>
      </c>
      <c r="E5064" s="0" t="n">
        <v>0</v>
      </c>
      <c r="F5064" s="0" t="n">
        <v>0</v>
      </c>
      <c r="G5064" s="0" t="n">
        <v>0.383026</v>
      </c>
      <c r="H5064" s="0" t="n">
        <v>123200</v>
      </c>
    </row>
    <row r="5065" customFormat="false" ht="15" hidden="false" customHeight="false" outlineLevel="0" collapsed="false">
      <c r="A5065" s="0" t="n">
        <v>5063</v>
      </c>
      <c r="B5065" s="0" t="n">
        <v>7</v>
      </c>
      <c r="C5065" s="0" t="n">
        <v>211</v>
      </c>
      <c r="D5065" s="0" t="n">
        <v>22</v>
      </c>
      <c r="E5065" s="0" t="n">
        <v>0</v>
      </c>
      <c r="F5065" s="0" t="n">
        <v>0</v>
      </c>
      <c r="G5065" s="0" t="n">
        <v>0.33379</v>
      </c>
      <c r="H5065" s="0" t="n">
        <v>123200</v>
      </c>
    </row>
    <row r="5066" customFormat="false" ht="15" hidden="false" customHeight="false" outlineLevel="0" collapsed="false">
      <c r="A5066" s="0" t="n">
        <v>5064</v>
      </c>
      <c r="B5066" s="0" t="n">
        <v>7</v>
      </c>
      <c r="C5066" s="0" t="n">
        <v>211</v>
      </c>
      <c r="D5066" s="0" t="n">
        <v>23</v>
      </c>
      <c r="E5066" s="0" t="n">
        <v>0</v>
      </c>
      <c r="F5066" s="0" t="n">
        <v>0</v>
      </c>
      <c r="G5066" s="0" t="n">
        <v>0.351573</v>
      </c>
      <c r="H5066" s="0" t="n">
        <v>123200</v>
      </c>
    </row>
    <row r="5067" customFormat="false" ht="15" hidden="false" customHeight="false" outlineLevel="0" collapsed="false">
      <c r="A5067" s="0" t="n">
        <v>5065</v>
      </c>
      <c r="B5067" s="0" t="n">
        <v>7</v>
      </c>
      <c r="C5067" s="0" t="n">
        <v>212</v>
      </c>
      <c r="D5067" s="0" t="n">
        <v>0</v>
      </c>
      <c r="E5067" s="0" t="n">
        <v>0</v>
      </c>
      <c r="F5067" s="0" t="n">
        <v>0</v>
      </c>
      <c r="G5067" s="0" t="n">
        <v>0.33804</v>
      </c>
      <c r="H5067" s="0" t="n">
        <v>123200</v>
      </c>
    </row>
    <row r="5068" customFormat="false" ht="15" hidden="false" customHeight="false" outlineLevel="0" collapsed="false">
      <c r="A5068" s="0" t="n">
        <v>5066</v>
      </c>
      <c r="B5068" s="0" t="n">
        <v>7</v>
      </c>
      <c r="C5068" s="0" t="n">
        <v>212</v>
      </c>
      <c r="D5068" s="0" t="n">
        <v>1</v>
      </c>
      <c r="E5068" s="0" t="n">
        <v>0</v>
      </c>
      <c r="F5068" s="0" t="n">
        <v>0</v>
      </c>
      <c r="G5068" s="0" t="n">
        <v>0.310752</v>
      </c>
      <c r="H5068" s="0" t="n">
        <v>123200</v>
      </c>
    </row>
    <row r="5069" customFormat="false" ht="15" hidden="false" customHeight="false" outlineLevel="0" collapsed="false">
      <c r="A5069" s="0" t="n">
        <v>5067</v>
      </c>
      <c r="B5069" s="0" t="n">
        <v>7</v>
      </c>
      <c r="C5069" s="0" t="n">
        <v>212</v>
      </c>
      <c r="D5069" s="0" t="n">
        <v>2</v>
      </c>
      <c r="E5069" s="0" t="n">
        <v>0</v>
      </c>
      <c r="F5069" s="0" t="n">
        <v>0</v>
      </c>
      <c r="G5069" s="0" t="n">
        <v>0.42005</v>
      </c>
      <c r="H5069" s="0" t="n">
        <v>123200</v>
      </c>
    </row>
    <row r="5070" customFormat="false" ht="15" hidden="false" customHeight="false" outlineLevel="0" collapsed="false">
      <c r="A5070" s="0" t="n">
        <v>5068</v>
      </c>
      <c r="B5070" s="0" t="n">
        <v>7</v>
      </c>
      <c r="C5070" s="0" t="n">
        <v>212</v>
      </c>
      <c r="D5070" s="0" t="n">
        <v>3</v>
      </c>
      <c r="E5070" s="0" t="n">
        <v>0</v>
      </c>
      <c r="F5070" s="0" t="n">
        <v>0</v>
      </c>
      <c r="G5070" s="0" t="n">
        <v>0.276092</v>
      </c>
      <c r="H5070" s="0" t="n">
        <v>123200</v>
      </c>
    </row>
    <row r="5071" customFormat="false" ht="15" hidden="false" customHeight="false" outlineLevel="0" collapsed="false">
      <c r="A5071" s="0" t="n">
        <v>5069</v>
      </c>
      <c r="B5071" s="0" t="n">
        <v>7</v>
      </c>
      <c r="C5071" s="0" t="n">
        <v>212</v>
      </c>
      <c r="D5071" s="0" t="n">
        <v>4</v>
      </c>
      <c r="E5071" s="0" t="n">
        <v>0</v>
      </c>
      <c r="F5071" s="0" t="n">
        <v>0</v>
      </c>
      <c r="G5071" s="0" t="n">
        <v>0.256364</v>
      </c>
      <c r="H5071" s="0" t="n">
        <v>123200</v>
      </c>
    </row>
    <row r="5072" customFormat="false" ht="15" hidden="false" customHeight="false" outlineLevel="0" collapsed="false">
      <c r="A5072" s="0" t="n">
        <v>5070</v>
      </c>
      <c r="B5072" s="0" t="n">
        <v>7</v>
      </c>
      <c r="C5072" s="0" t="n">
        <v>212</v>
      </c>
      <c r="D5072" s="0" t="n">
        <v>5</v>
      </c>
      <c r="E5072" s="0" t="n">
        <v>0</v>
      </c>
      <c r="F5072" s="0" t="n">
        <v>0</v>
      </c>
      <c r="G5072" s="0" t="n">
        <v>0.30492</v>
      </c>
      <c r="H5072" s="0" t="n">
        <v>123200</v>
      </c>
    </row>
    <row r="5073" customFormat="false" ht="15" hidden="false" customHeight="false" outlineLevel="0" collapsed="false">
      <c r="A5073" s="0" t="n">
        <v>5071</v>
      </c>
      <c r="B5073" s="0" t="n">
        <v>7</v>
      </c>
      <c r="C5073" s="0" t="n">
        <v>212</v>
      </c>
      <c r="D5073" s="0" t="n">
        <v>6</v>
      </c>
      <c r="E5073" s="0" t="n">
        <v>0</v>
      </c>
      <c r="F5073" s="0" t="n">
        <v>0.08483</v>
      </c>
      <c r="G5073" s="0" t="n">
        <v>0.38794</v>
      </c>
      <c r="H5073" s="0" t="n">
        <v>123200</v>
      </c>
    </row>
    <row r="5074" customFormat="false" ht="15" hidden="false" customHeight="false" outlineLevel="0" collapsed="false">
      <c r="A5074" s="0" t="n">
        <v>5072</v>
      </c>
      <c r="B5074" s="0" t="n">
        <v>7</v>
      </c>
      <c r="C5074" s="0" t="n">
        <v>212</v>
      </c>
      <c r="D5074" s="0" t="n">
        <v>7</v>
      </c>
      <c r="E5074" s="0" t="n">
        <v>1</v>
      </c>
      <c r="F5074" s="0" t="n">
        <v>0.272774</v>
      </c>
      <c r="G5074" s="0" t="n">
        <v>0.454237</v>
      </c>
      <c r="H5074" s="0" t="n">
        <v>123000</v>
      </c>
    </row>
    <row r="5075" customFormat="false" ht="15" hidden="false" customHeight="false" outlineLevel="0" collapsed="false">
      <c r="A5075" s="0" t="n">
        <v>5073</v>
      </c>
      <c r="B5075" s="0" t="n">
        <v>7</v>
      </c>
      <c r="C5075" s="0" t="n">
        <v>212</v>
      </c>
      <c r="D5075" s="0" t="n">
        <v>8</v>
      </c>
      <c r="E5075" s="0" t="n">
        <v>1</v>
      </c>
      <c r="F5075" s="0" t="n">
        <v>0.481895</v>
      </c>
      <c r="G5075" s="0" t="n">
        <v>0.546131</v>
      </c>
      <c r="H5075" s="0" t="n">
        <v>122800</v>
      </c>
    </row>
    <row r="5076" customFormat="false" ht="15" hidden="false" customHeight="false" outlineLevel="0" collapsed="false">
      <c r="A5076" s="0" t="n">
        <v>5074</v>
      </c>
      <c r="B5076" s="0" t="n">
        <v>7</v>
      </c>
      <c r="C5076" s="0" t="n">
        <v>212</v>
      </c>
      <c r="D5076" s="0" t="n">
        <v>9</v>
      </c>
      <c r="E5076" s="0" t="n">
        <v>0</v>
      </c>
      <c r="F5076" s="0" t="n">
        <v>0.679059</v>
      </c>
      <c r="G5076" s="0" t="n">
        <v>0.428852</v>
      </c>
      <c r="H5076" s="0" t="n">
        <v>122800</v>
      </c>
    </row>
    <row r="5077" customFormat="false" ht="15" hidden="false" customHeight="false" outlineLevel="0" collapsed="false">
      <c r="A5077" s="0" t="n">
        <v>5075</v>
      </c>
      <c r="B5077" s="0" t="n">
        <v>7</v>
      </c>
      <c r="C5077" s="0" t="n">
        <v>212</v>
      </c>
      <c r="D5077" s="0" t="n">
        <v>10</v>
      </c>
      <c r="E5077" s="0" t="n">
        <v>0</v>
      </c>
      <c r="F5077" s="0" t="n">
        <v>0.839033</v>
      </c>
      <c r="G5077" s="0" t="n">
        <v>0.595929</v>
      </c>
      <c r="H5077" s="0" t="n">
        <v>122800</v>
      </c>
    </row>
    <row r="5078" customFormat="false" ht="15" hidden="false" customHeight="false" outlineLevel="0" collapsed="false">
      <c r="A5078" s="0" t="n">
        <v>5076</v>
      </c>
      <c r="B5078" s="0" t="n">
        <v>7</v>
      </c>
      <c r="C5078" s="0" t="n">
        <v>212</v>
      </c>
      <c r="D5078" s="0" t="n">
        <v>11</v>
      </c>
      <c r="E5078" s="0" t="n">
        <v>0</v>
      </c>
      <c r="F5078" s="0" t="n">
        <v>0.942928</v>
      </c>
      <c r="G5078" s="0" t="n">
        <v>0.801402</v>
      </c>
      <c r="H5078" s="0" t="n">
        <v>122800</v>
      </c>
    </row>
    <row r="5079" customFormat="false" ht="15" hidden="false" customHeight="false" outlineLevel="0" collapsed="false">
      <c r="A5079" s="0" t="n">
        <v>5077</v>
      </c>
      <c r="B5079" s="0" t="n">
        <v>7</v>
      </c>
      <c r="C5079" s="0" t="n">
        <v>212</v>
      </c>
      <c r="D5079" s="0" t="n">
        <v>12</v>
      </c>
      <c r="E5079" s="0" t="n">
        <v>0</v>
      </c>
      <c r="F5079" s="0" t="n">
        <v>0.978907</v>
      </c>
      <c r="G5079" s="0" t="n">
        <v>0.825016</v>
      </c>
      <c r="H5079" s="0" t="n">
        <v>122800</v>
      </c>
    </row>
    <row r="5080" customFormat="false" ht="15" hidden="false" customHeight="false" outlineLevel="0" collapsed="false">
      <c r="A5080" s="0" t="n">
        <v>5078</v>
      </c>
      <c r="B5080" s="0" t="n">
        <v>7</v>
      </c>
      <c r="C5080" s="0" t="n">
        <v>212</v>
      </c>
      <c r="D5080" s="0" t="n">
        <v>13</v>
      </c>
      <c r="E5080" s="0" t="n">
        <v>0</v>
      </c>
      <c r="F5080" s="0" t="n">
        <v>0.942928</v>
      </c>
      <c r="G5080" s="0" t="n">
        <v>0.84242</v>
      </c>
      <c r="H5080" s="0" t="n">
        <v>122800</v>
      </c>
    </row>
    <row r="5081" customFormat="false" ht="15" hidden="false" customHeight="false" outlineLevel="0" collapsed="false">
      <c r="A5081" s="0" t="n">
        <v>5079</v>
      </c>
      <c r="B5081" s="0" t="n">
        <v>7</v>
      </c>
      <c r="C5081" s="0" t="n">
        <v>212</v>
      </c>
      <c r="D5081" s="0" t="n">
        <v>14</v>
      </c>
      <c r="E5081" s="0" t="n">
        <v>0</v>
      </c>
      <c r="F5081" s="0" t="n">
        <v>0.839033</v>
      </c>
      <c r="G5081" s="0" t="n">
        <v>0.903212</v>
      </c>
      <c r="H5081" s="0" t="n">
        <v>122800</v>
      </c>
    </row>
    <row r="5082" customFormat="false" ht="15" hidden="false" customHeight="false" outlineLevel="0" collapsed="false">
      <c r="A5082" s="0" t="n">
        <v>5080</v>
      </c>
      <c r="B5082" s="0" t="n">
        <v>7</v>
      </c>
      <c r="C5082" s="0" t="n">
        <v>212</v>
      </c>
      <c r="D5082" s="0" t="n">
        <v>15</v>
      </c>
      <c r="E5082" s="0" t="n">
        <v>0</v>
      </c>
      <c r="F5082" s="0" t="n">
        <v>0.679059</v>
      </c>
      <c r="G5082" s="0" t="n">
        <v>0.680747</v>
      </c>
      <c r="H5082" s="0" t="n">
        <v>122800</v>
      </c>
    </row>
    <row r="5083" customFormat="false" ht="15" hidden="false" customHeight="false" outlineLevel="0" collapsed="false">
      <c r="A5083" s="0" t="n">
        <v>5081</v>
      </c>
      <c r="B5083" s="0" t="n">
        <v>7</v>
      </c>
      <c r="C5083" s="0" t="n">
        <v>212</v>
      </c>
      <c r="D5083" s="0" t="n">
        <v>16</v>
      </c>
      <c r="E5083" s="0" t="n">
        <v>0</v>
      </c>
      <c r="F5083" s="0" t="n">
        <v>0.481895</v>
      </c>
      <c r="G5083" s="0" t="n">
        <v>0.541773</v>
      </c>
      <c r="H5083" s="0" t="n">
        <v>122800</v>
      </c>
    </row>
    <row r="5084" customFormat="false" ht="15" hidden="false" customHeight="false" outlineLevel="0" collapsed="false">
      <c r="A5084" s="0" t="n">
        <v>5082</v>
      </c>
      <c r="B5084" s="0" t="n">
        <v>7</v>
      </c>
      <c r="C5084" s="0" t="n">
        <v>212</v>
      </c>
      <c r="D5084" s="0" t="n">
        <v>17</v>
      </c>
      <c r="E5084" s="0" t="n">
        <v>0</v>
      </c>
      <c r="F5084" s="0" t="n">
        <v>0.272774</v>
      </c>
      <c r="G5084" s="0" t="n">
        <v>0.817469</v>
      </c>
      <c r="H5084" s="0" t="n">
        <v>122800</v>
      </c>
    </row>
    <row r="5085" customFormat="false" ht="15" hidden="false" customHeight="false" outlineLevel="0" collapsed="false">
      <c r="A5085" s="0" t="n">
        <v>5083</v>
      </c>
      <c r="B5085" s="0" t="n">
        <v>7</v>
      </c>
      <c r="C5085" s="0" t="n">
        <v>212</v>
      </c>
      <c r="D5085" s="0" t="n">
        <v>18</v>
      </c>
      <c r="E5085" s="0" t="n">
        <v>0</v>
      </c>
      <c r="F5085" s="0" t="n">
        <v>0.08483</v>
      </c>
      <c r="G5085" s="0" t="n">
        <v>0.566005</v>
      </c>
      <c r="H5085" s="0" t="n">
        <v>122800</v>
      </c>
    </row>
    <row r="5086" customFormat="false" ht="15" hidden="false" customHeight="false" outlineLevel="0" collapsed="false">
      <c r="A5086" s="0" t="n">
        <v>5084</v>
      </c>
      <c r="B5086" s="0" t="n">
        <v>7</v>
      </c>
      <c r="C5086" s="0" t="n">
        <v>212</v>
      </c>
      <c r="D5086" s="0" t="n">
        <v>19</v>
      </c>
      <c r="E5086" s="0" t="n">
        <v>1</v>
      </c>
      <c r="F5086" s="0" t="n">
        <v>0</v>
      </c>
      <c r="G5086" s="0" t="n">
        <v>0.544289</v>
      </c>
      <c r="H5086" s="0" t="n">
        <v>122600</v>
      </c>
    </row>
    <row r="5087" customFormat="false" ht="15" hidden="false" customHeight="false" outlineLevel="0" collapsed="false">
      <c r="A5087" s="0" t="n">
        <v>5085</v>
      </c>
      <c r="B5087" s="0" t="n">
        <v>7</v>
      </c>
      <c r="C5087" s="0" t="n">
        <v>212</v>
      </c>
      <c r="D5087" s="0" t="n">
        <v>20</v>
      </c>
      <c r="E5087" s="0" t="n">
        <v>1</v>
      </c>
      <c r="F5087" s="0" t="n">
        <v>0</v>
      </c>
      <c r="G5087" s="0" t="n">
        <v>0.456084</v>
      </c>
      <c r="H5087" s="0" t="n">
        <v>122400</v>
      </c>
    </row>
    <row r="5088" customFormat="false" ht="15" hidden="false" customHeight="false" outlineLevel="0" collapsed="false">
      <c r="A5088" s="0" t="n">
        <v>5086</v>
      </c>
      <c r="B5088" s="0" t="n">
        <v>7</v>
      </c>
      <c r="C5088" s="0" t="n">
        <v>212</v>
      </c>
      <c r="D5088" s="0" t="n">
        <v>21</v>
      </c>
      <c r="E5088" s="0" t="n">
        <v>0</v>
      </c>
      <c r="F5088" s="0" t="n">
        <v>0</v>
      </c>
      <c r="G5088" s="0" t="n">
        <v>0.534798</v>
      </c>
      <c r="H5088" s="0" t="n">
        <v>122400</v>
      </c>
    </row>
    <row r="5089" customFormat="false" ht="15" hidden="false" customHeight="false" outlineLevel="0" collapsed="false">
      <c r="A5089" s="0" t="n">
        <v>5087</v>
      </c>
      <c r="B5089" s="0" t="n">
        <v>7</v>
      </c>
      <c r="C5089" s="0" t="n">
        <v>212</v>
      </c>
      <c r="D5089" s="0" t="n">
        <v>22</v>
      </c>
      <c r="E5089" s="0" t="n">
        <v>0</v>
      </c>
      <c r="F5089" s="0" t="n">
        <v>0</v>
      </c>
      <c r="G5089" s="0" t="n">
        <v>0.50414</v>
      </c>
      <c r="H5089" s="0" t="n">
        <v>122400</v>
      </c>
    </row>
    <row r="5090" customFormat="false" ht="15" hidden="false" customHeight="false" outlineLevel="0" collapsed="false">
      <c r="A5090" s="0" t="n">
        <v>5088</v>
      </c>
      <c r="B5090" s="0" t="n">
        <v>7</v>
      </c>
      <c r="C5090" s="0" t="n">
        <v>212</v>
      </c>
      <c r="D5090" s="0" t="n">
        <v>23</v>
      </c>
      <c r="E5090" s="0" t="n">
        <v>0</v>
      </c>
      <c r="F5090" s="0" t="n">
        <v>0</v>
      </c>
      <c r="G5090" s="0" t="n">
        <v>0.556994</v>
      </c>
      <c r="H5090" s="0" t="n">
        <v>122400</v>
      </c>
    </row>
    <row r="5091" customFormat="false" ht="15" hidden="false" customHeight="false" outlineLevel="0" collapsed="false">
      <c r="A5091" s="0" t="n">
        <v>5089</v>
      </c>
      <c r="B5091" s="0" t="n">
        <v>8</v>
      </c>
      <c r="C5091" s="0" t="n">
        <v>213</v>
      </c>
      <c r="D5091" s="0" t="n">
        <v>0</v>
      </c>
      <c r="E5091" s="0" t="n">
        <v>0</v>
      </c>
      <c r="F5091" s="0" t="n">
        <v>0</v>
      </c>
      <c r="G5091" s="0" t="n">
        <v>0.464191</v>
      </c>
      <c r="H5091" s="0" t="n">
        <v>122400</v>
      </c>
    </row>
    <row r="5092" customFormat="false" ht="15" hidden="false" customHeight="false" outlineLevel="0" collapsed="false">
      <c r="A5092" s="0" t="n">
        <v>5090</v>
      </c>
      <c r="B5092" s="0" t="n">
        <v>8</v>
      </c>
      <c r="C5092" s="0" t="n">
        <v>213</v>
      </c>
      <c r="D5092" s="0" t="n">
        <v>1</v>
      </c>
      <c r="E5092" s="0" t="n">
        <v>0</v>
      </c>
      <c r="F5092" s="0" t="n">
        <v>0</v>
      </c>
      <c r="G5092" s="0" t="n">
        <v>0.508234</v>
      </c>
      <c r="H5092" s="0" t="n">
        <v>122400</v>
      </c>
    </row>
    <row r="5093" customFormat="false" ht="15" hidden="false" customHeight="false" outlineLevel="0" collapsed="false">
      <c r="A5093" s="0" t="n">
        <v>5091</v>
      </c>
      <c r="B5093" s="0" t="n">
        <v>8</v>
      </c>
      <c r="C5093" s="0" t="n">
        <v>213</v>
      </c>
      <c r="D5093" s="0" t="n">
        <v>2</v>
      </c>
      <c r="E5093" s="0" t="n">
        <v>0</v>
      </c>
      <c r="F5093" s="0" t="n">
        <v>0</v>
      </c>
      <c r="G5093" s="0" t="n">
        <v>0.53685</v>
      </c>
      <c r="H5093" s="0" t="n">
        <v>122400</v>
      </c>
    </row>
    <row r="5094" customFormat="false" ht="15" hidden="false" customHeight="false" outlineLevel="0" collapsed="false">
      <c r="A5094" s="0" t="n">
        <v>5092</v>
      </c>
      <c r="B5094" s="0" t="n">
        <v>8</v>
      </c>
      <c r="C5094" s="0" t="n">
        <v>213</v>
      </c>
      <c r="D5094" s="0" t="n">
        <v>3</v>
      </c>
      <c r="E5094" s="0" t="n">
        <v>0</v>
      </c>
      <c r="F5094" s="0" t="n">
        <v>0</v>
      </c>
      <c r="G5094" s="0" t="n">
        <v>0.581465</v>
      </c>
      <c r="H5094" s="0" t="n">
        <v>122400</v>
      </c>
    </row>
    <row r="5095" customFormat="false" ht="15" hidden="false" customHeight="false" outlineLevel="0" collapsed="false">
      <c r="A5095" s="0" t="n">
        <v>5093</v>
      </c>
      <c r="B5095" s="0" t="n">
        <v>8</v>
      </c>
      <c r="C5095" s="0" t="n">
        <v>213</v>
      </c>
      <c r="D5095" s="0" t="n">
        <v>4</v>
      </c>
      <c r="E5095" s="0" t="n">
        <v>0</v>
      </c>
      <c r="F5095" s="0" t="n">
        <v>0</v>
      </c>
      <c r="G5095" s="0" t="n">
        <v>0.75688</v>
      </c>
      <c r="H5095" s="0" t="n">
        <v>122400</v>
      </c>
    </row>
    <row r="5096" customFormat="false" ht="15" hidden="false" customHeight="false" outlineLevel="0" collapsed="false">
      <c r="A5096" s="0" t="n">
        <v>5094</v>
      </c>
      <c r="B5096" s="0" t="n">
        <v>8</v>
      </c>
      <c r="C5096" s="0" t="n">
        <v>213</v>
      </c>
      <c r="D5096" s="0" t="n">
        <v>5</v>
      </c>
      <c r="E5096" s="0" t="n">
        <v>0</v>
      </c>
      <c r="F5096" s="0" t="n">
        <v>0</v>
      </c>
      <c r="G5096" s="0" t="n">
        <v>0.967481</v>
      </c>
      <c r="H5096" s="0" t="n">
        <v>122400</v>
      </c>
    </row>
    <row r="5097" customFormat="false" ht="15" hidden="false" customHeight="false" outlineLevel="0" collapsed="false">
      <c r="A5097" s="0" t="n">
        <v>5095</v>
      </c>
      <c r="B5097" s="0" t="n">
        <v>8</v>
      </c>
      <c r="C5097" s="0" t="n">
        <v>213</v>
      </c>
      <c r="D5097" s="0" t="n">
        <v>6</v>
      </c>
      <c r="E5097" s="0" t="n">
        <v>0</v>
      </c>
      <c r="F5097" s="0" t="n">
        <v>0.045947</v>
      </c>
      <c r="G5097" s="0" t="n">
        <v>1</v>
      </c>
      <c r="H5097" s="0" t="n">
        <v>122400</v>
      </c>
    </row>
    <row r="5098" customFormat="false" ht="15" hidden="false" customHeight="false" outlineLevel="0" collapsed="false">
      <c r="A5098" s="0" t="n">
        <v>5096</v>
      </c>
      <c r="B5098" s="0" t="n">
        <v>8</v>
      </c>
      <c r="C5098" s="0" t="n">
        <v>213</v>
      </c>
      <c r="D5098" s="0" t="n">
        <v>7</v>
      </c>
      <c r="E5098" s="0" t="n">
        <v>1</v>
      </c>
      <c r="F5098" s="0" t="n">
        <v>0.217372</v>
      </c>
      <c r="G5098" s="0" t="n">
        <v>1</v>
      </c>
      <c r="H5098" s="0" t="n">
        <v>122200</v>
      </c>
    </row>
    <row r="5099" customFormat="false" ht="15" hidden="false" customHeight="false" outlineLevel="0" collapsed="false">
      <c r="A5099" s="0" t="n">
        <v>5097</v>
      </c>
      <c r="B5099" s="0" t="n">
        <v>8</v>
      </c>
      <c r="C5099" s="0" t="n">
        <v>213</v>
      </c>
      <c r="D5099" s="0" t="n">
        <v>8</v>
      </c>
      <c r="E5099" s="0" t="n">
        <v>1</v>
      </c>
      <c r="F5099" s="0" t="n">
        <v>0.41856</v>
      </c>
      <c r="G5099" s="0" t="n">
        <v>1</v>
      </c>
      <c r="H5099" s="0" t="n">
        <v>122000</v>
      </c>
    </row>
    <row r="5100" customFormat="false" ht="15" hidden="false" customHeight="false" outlineLevel="0" collapsed="false">
      <c r="A5100" s="0" t="n">
        <v>5098</v>
      </c>
      <c r="B5100" s="0" t="n">
        <v>8</v>
      </c>
      <c r="C5100" s="0" t="n">
        <v>213</v>
      </c>
      <c r="D5100" s="0" t="n">
        <v>9</v>
      </c>
      <c r="E5100" s="0" t="n">
        <v>0</v>
      </c>
      <c r="F5100" s="0" t="n">
        <v>0.612306</v>
      </c>
      <c r="G5100" s="0" t="n">
        <v>1</v>
      </c>
      <c r="H5100" s="0" t="n">
        <v>122000</v>
      </c>
    </row>
    <row r="5101" customFormat="false" ht="15" hidden="false" customHeight="false" outlineLevel="0" collapsed="false">
      <c r="A5101" s="0" t="n">
        <v>5099</v>
      </c>
      <c r="B5101" s="0" t="n">
        <v>8</v>
      </c>
      <c r="C5101" s="0" t="n">
        <v>213</v>
      </c>
      <c r="D5101" s="0" t="n">
        <v>10</v>
      </c>
      <c r="E5101" s="0" t="n">
        <v>0</v>
      </c>
      <c r="F5101" s="0" t="n">
        <v>0.771355</v>
      </c>
      <c r="G5101" s="0" t="n">
        <v>1</v>
      </c>
      <c r="H5101" s="0" t="n">
        <v>122000</v>
      </c>
    </row>
    <row r="5102" customFormat="false" ht="15" hidden="false" customHeight="false" outlineLevel="0" collapsed="false">
      <c r="A5102" s="0" t="n">
        <v>5100</v>
      </c>
      <c r="B5102" s="0" t="n">
        <v>8</v>
      </c>
      <c r="C5102" s="0" t="n">
        <v>213</v>
      </c>
      <c r="D5102" s="0" t="n">
        <v>11</v>
      </c>
      <c r="E5102" s="0" t="n">
        <v>0</v>
      </c>
      <c r="F5102" s="0" t="n">
        <v>0.875338</v>
      </c>
      <c r="G5102" s="0" t="n">
        <v>0.878392</v>
      </c>
      <c r="H5102" s="0" t="n">
        <v>122000</v>
      </c>
    </row>
    <row r="5103" customFormat="false" ht="15" hidden="false" customHeight="false" outlineLevel="0" collapsed="false">
      <c r="A5103" s="0" t="n">
        <v>5101</v>
      </c>
      <c r="B5103" s="0" t="n">
        <v>8</v>
      </c>
      <c r="C5103" s="0" t="n">
        <v>213</v>
      </c>
      <c r="D5103" s="0" t="n">
        <v>12</v>
      </c>
      <c r="E5103" s="0" t="n">
        <v>0</v>
      </c>
      <c r="F5103" s="0" t="n">
        <v>0.911459</v>
      </c>
      <c r="G5103" s="0" t="n">
        <v>0.691843</v>
      </c>
      <c r="H5103" s="0" t="n">
        <v>122000</v>
      </c>
    </row>
    <row r="5104" customFormat="false" ht="15" hidden="false" customHeight="false" outlineLevel="0" collapsed="false">
      <c r="A5104" s="0" t="n">
        <v>5102</v>
      </c>
      <c r="B5104" s="0" t="n">
        <v>8</v>
      </c>
      <c r="C5104" s="0" t="n">
        <v>213</v>
      </c>
      <c r="D5104" s="0" t="n">
        <v>13</v>
      </c>
      <c r="E5104" s="0" t="n">
        <v>0</v>
      </c>
      <c r="F5104" s="0" t="n">
        <v>0.875338</v>
      </c>
      <c r="G5104" s="0" t="n">
        <v>0.79396</v>
      </c>
      <c r="H5104" s="0" t="n">
        <v>122000</v>
      </c>
    </row>
    <row r="5105" customFormat="false" ht="15" hidden="false" customHeight="false" outlineLevel="0" collapsed="false">
      <c r="A5105" s="0" t="n">
        <v>5103</v>
      </c>
      <c r="B5105" s="0" t="n">
        <v>8</v>
      </c>
      <c r="C5105" s="0" t="n">
        <v>213</v>
      </c>
      <c r="D5105" s="0" t="n">
        <v>14</v>
      </c>
      <c r="E5105" s="0" t="n">
        <v>0</v>
      </c>
      <c r="F5105" s="0" t="n">
        <v>0.771355</v>
      </c>
      <c r="G5105" s="0" t="n">
        <v>0.924946</v>
      </c>
      <c r="H5105" s="0" t="n">
        <v>122000</v>
      </c>
    </row>
    <row r="5106" customFormat="false" ht="15" hidden="false" customHeight="false" outlineLevel="0" collapsed="false">
      <c r="A5106" s="0" t="n">
        <v>5104</v>
      </c>
      <c r="B5106" s="0" t="n">
        <v>8</v>
      </c>
      <c r="C5106" s="0" t="n">
        <v>213</v>
      </c>
      <c r="D5106" s="0" t="n">
        <v>15</v>
      </c>
      <c r="E5106" s="0" t="n">
        <v>0</v>
      </c>
      <c r="F5106" s="0" t="n">
        <v>0.612306</v>
      </c>
      <c r="G5106" s="0" t="n">
        <v>0.742395</v>
      </c>
      <c r="H5106" s="0" t="n">
        <v>122000</v>
      </c>
    </row>
    <row r="5107" customFormat="false" ht="15" hidden="false" customHeight="false" outlineLevel="0" collapsed="false">
      <c r="A5107" s="0" t="n">
        <v>5105</v>
      </c>
      <c r="B5107" s="0" t="n">
        <v>8</v>
      </c>
      <c r="C5107" s="0" t="n">
        <v>213</v>
      </c>
      <c r="D5107" s="0" t="n">
        <v>16</v>
      </c>
      <c r="E5107" s="0" t="n">
        <v>0</v>
      </c>
      <c r="F5107" s="0" t="n">
        <v>0.41856</v>
      </c>
      <c r="G5107" s="0" t="n">
        <v>0.663823</v>
      </c>
      <c r="H5107" s="0" t="n">
        <v>122000</v>
      </c>
    </row>
    <row r="5108" customFormat="false" ht="15" hidden="false" customHeight="false" outlineLevel="0" collapsed="false">
      <c r="A5108" s="0" t="n">
        <v>5106</v>
      </c>
      <c r="B5108" s="0" t="n">
        <v>8</v>
      </c>
      <c r="C5108" s="0" t="n">
        <v>213</v>
      </c>
      <c r="D5108" s="0" t="n">
        <v>17</v>
      </c>
      <c r="E5108" s="0" t="n">
        <v>0</v>
      </c>
      <c r="F5108" s="0" t="n">
        <v>0.217372</v>
      </c>
      <c r="G5108" s="0" t="n">
        <v>0.663985</v>
      </c>
      <c r="H5108" s="0" t="n">
        <v>122000</v>
      </c>
    </row>
    <row r="5109" customFormat="false" ht="15" hidden="false" customHeight="false" outlineLevel="0" collapsed="false">
      <c r="A5109" s="0" t="n">
        <v>5107</v>
      </c>
      <c r="B5109" s="0" t="n">
        <v>8</v>
      </c>
      <c r="C5109" s="0" t="n">
        <v>213</v>
      </c>
      <c r="D5109" s="0" t="n">
        <v>18</v>
      </c>
      <c r="E5109" s="0" t="n">
        <v>0</v>
      </c>
      <c r="F5109" s="0" t="n">
        <v>0.045947</v>
      </c>
      <c r="G5109" s="0" t="n">
        <v>0.512815</v>
      </c>
      <c r="H5109" s="0" t="n">
        <v>122000</v>
      </c>
    </row>
    <row r="5110" customFormat="false" ht="15" hidden="false" customHeight="false" outlineLevel="0" collapsed="false">
      <c r="A5110" s="0" t="n">
        <v>5108</v>
      </c>
      <c r="B5110" s="0" t="n">
        <v>8</v>
      </c>
      <c r="C5110" s="0" t="n">
        <v>213</v>
      </c>
      <c r="D5110" s="0" t="n">
        <v>19</v>
      </c>
      <c r="E5110" s="0" t="n">
        <v>1</v>
      </c>
      <c r="F5110" s="0" t="n">
        <v>0</v>
      </c>
      <c r="G5110" s="0" t="n">
        <v>0.462194</v>
      </c>
      <c r="H5110" s="0" t="n">
        <v>121800</v>
      </c>
    </row>
    <row r="5111" customFormat="false" ht="15" hidden="false" customHeight="false" outlineLevel="0" collapsed="false">
      <c r="A5111" s="0" t="n">
        <v>5109</v>
      </c>
      <c r="B5111" s="0" t="n">
        <v>8</v>
      </c>
      <c r="C5111" s="0" t="n">
        <v>213</v>
      </c>
      <c r="D5111" s="0" t="n">
        <v>20</v>
      </c>
      <c r="E5111" s="0" t="n">
        <v>1</v>
      </c>
      <c r="F5111" s="0" t="n">
        <v>0</v>
      </c>
      <c r="G5111" s="0" t="n">
        <v>0.52616</v>
      </c>
      <c r="H5111" s="0" t="n">
        <v>121600</v>
      </c>
    </row>
    <row r="5112" customFormat="false" ht="15" hidden="false" customHeight="false" outlineLevel="0" collapsed="false">
      <c r="A5112" s="0" t="n">
        <v>5110</v>
      </c>
      <c r="B5112" s="0" t="n">
        <v>8</v>
      </c>
      <c r="C5112" s="0" t="n">
        <v>213</v>
      </c>
      <c r="D5112" s="0" t="n">
        <v>21</v>
      </c>
      <c r="E5112" s="0" t="n">
        <v>0</v>
      </c>
      <c r="F5112" s="0" t="n">
        <v>0</v>
      </c>
      <c r="G5112" s="0" t="n">
        <v>0.555782</v>
      </c>
      <c r="H5112" s="0" t="n">
        <v>121600</v>
      </c>
    </row>
    <row r="5113" customFormat="false" ht="15" hidden="false" customHeight="false" outlineLevel="0" collapsed="false">
      <c r="A5113" s="0" t="n">
        <v>5111</v>
      </c>
      <c r="B5113" s="0" t="n">
        <v>8</v>
      </c>
      <c r="C5113" s="0" t="n">
        <v>213</v>
      </c>
      <c r="D5113" s="0" t="n">
        <v>22</v>
      </c>
      <c r="E5113" s="0" t="n">
        <v>0</v>
      </c>
      <c r="F5113" s="0" t="n">
        <v>0</v>
      </c>
      <c r="G5113" s="0" t="n">
        <v>0.469113</v>
      </c>
      <c r="H5113" s="0" t="n">
        <v>121600</v>
      </c>
    </row>
    <row r="5114" customFormat="false" ht="15" hidden="false" customHeight="false" outlineLevel="0" collapsed="false">
      <c r="A5114" s="0" t="n">
        <v>5112</v>
      </c>
      <c r="B5114" s="0" t="n">
        <v>8</v>
      </c>
      <c r="C5114" s="0" t="n">
        <v>213</v>
      </c>
      <c r="D5114" s="0" t="n">
        <v>23</v>
      </c>
      <c r="E5114" s="0" t="n">
        <v>0</v>
      </c>
      <c r="F5114" s="0" t="n">
        <v>0</v>
      </c>
      <c r="G5114" s="0" t="n">
        <v>0.351737</v>
      </c>
      <c r="H5114" s="0" t="n">
        <v>121600</v>
      </c>
    </row>
    <row r="5115" customFormat="false" ht="15" hidden="false" customHeight="false" outlineLevel="0" collapsed="false">
      <c r="A5115" s="0" t="n">
        <v>5113</v>
      </c>
      <c r="B5115" s="0" t="n">
        <v>8</v>
      </c>
      <c r="C5115" s="0" t="n">
        <v>214</v>
      </c>
      <c r="D5115" s="0" t="n">
        <v>0</v>
      </c>
      <c r="E5115" s="0" t="n">
        <v>0</v>
      </c>
      <c r="F5115" s="0" t="n">
        <v>0</v>
      </c>
      <c r="G5115" s="0" t="n">
        <v>0.333861</v>
      </c>
      <c r="H5115" s="0" t="n">
        <v>121600</v>
      </c>
    </row>
    <row r="5116" customFormat="false" ht="15" hidden="false" customHeight="false" outlineLevel="0" collapsed="false">
      <c r="A5116" s="0" t="n">
        <v>5114</v>
      </c>
      <c r="B5116" s="0" t="n">
        <v>8</v>
      </c>
      <c r="C5116" s="0" t="n">
        <v>214</v>
      </c>
      <c r="D5116" s="0" t="n">
        <v>1</v>
      </c>
      <c r="E5116" s="0" t="n">
        <v>0</v>
      </c>
      <c r="F5116" s="0" t="n">
        <v>0</v>
      </c>
      <c r="G5116" s="0" t="n">
        <v>0.367228</v>
      </c>
      <c r="H5116" s="0" t="n">
        <v>121600</v>
      </c>
    </row>
    <row r="5117" customFormat="false" ht="15" hidden="false" customHeight="false" outlineLevel="0" collapsed="false">
      <c r="A5117" s="0" t="n">
        <v>5115</v>
      </c>
      <c r="B5117" s="0" t="n">
        <v>8</v>
      </c>
      <c r="C5117" s="0" t="n">
        <v>214</v>
      </c>
      <c r="D5117" s="0" t="n">
        <v>2</v>
      </c>
      <c r="E5117" s="0" t="n">
        <v>0</v>
      </c>
      <c r="F5117" s="0" t="n">
        <v>0</v>
      </c>
      <c r="G5117" s="0" t="n">
        <v>0.411661</v>
      </c>
      <c r="H5117" s="0" t="n">
        <v>121600</v>
      </c>
    </row>
    <row r="5118" customFormat="false" ht="15" hidden="false" customHeight="false" outlineLevel="0" collapsed="false">
      <c r="A5118" s="0" t="n">
        <v>5116</v>
      </c>
      <c r="B5118" s="0" t="n">
        <v>8</v>
      </c>
      <c r="C5118" s="0" t="n">
        <v>214</v>
      </c>
      <c r="D5118" s="0" t="n">
        <v>3</v>
      </c>
      <c r="E5118" s="0" t="n">
        <v>0</v>
      </c>
      <c r="F5118" s="0" t="n">
        <v>0</v>
      </c>
      <c r="G5118" s="0" t="n">
        <v>0.421076</v>
      </c>
      <c r="H5118" s="0" t="n">
        <v>121600</v>
      </c>
    </row>
    <row r="5119" customFormat="false" ht="15" hidden="false" customHeight="false" outlineLevel="0" collapsed="false">
      <c r="A5119" s="0" t="n">
        <v>5117</v>
      </c>
      <c r="B5119" s="0" t="n">
        <v>8</v>
      </c>
      <c r="C5119" s="0" t="n">
        <v>214</v>
      </c>
      <c r="D5119" s="0" t="n">
        <v>4</v>
      </c>
      <c r="E5119" s="0" t="n">
        <v>0</v>
      </c>
      <c r="F5119" s="0" t="n">
        <v>0</v>
      </c>
      <c r="G5119" s="0" t="n">
        <v>0.321563</v>
      </c>
      <c r="H5119" s="0" t="n">
        <v>121600</v>
      </c>
    </row>
    <row r="5120" customFormat="false" ht="15" hidden="false" customHeight="false" outlineLevel="0" collapsed="false">
      <c r="A5120" s="0" t="n">
        <v>5118</v>
      </c>
      <c r="B5120" s="0" t="n">
        <v>8</v>
      </c>
      <c r="C5120" s="0" t="n">
        <v>214</v>
      </c>
      <c r="D5120" s="0" t="n">
        <v>5</v>
      </c>
      <c r="E5120" s="0" t="n">
        <v>0</v>
      </c>
      <c r="F5120" s="0" t="n">
        <v>0</v>
      </c>
      <c r="G5120" s="0" t="n">
        <v>0.334236</v>
      </c>
      <c r="H5120" s="0" t="n">
        <v>121600</v>
      </c>
    </row>
    <row r="5121" customFormat="false" ht="15" hidden="false" customHeight="false" outlineLevel="0" collapsed="false">
      <c r="A5121" s="0" t="n">
        <v>5119</v>
      </c>
      <c r="B5121" s="0" t="n">
        <v>8</v>
      </c>
      <c r="C5121" s="0" t="n">
        <v>214</v>
      </c>
      <c r="D5121" s="0" t="n">
        <v>6</v>
      </c>
      <c r="E5121" s="0" t="n">
        <v>0</v>
      </c>
      <c r="F5121" s="0" t="n">
        <v>0.04399</v>
      </c>
      <c r="G5121" s="0" t="n">
        <v>0.398557</v>
      </c>
      <c r="H5121" s="0" t="n">
        <v>121600</v>
      </c>
    </row>
    <row r="5122" customFormat="false" ht="15" hidden="false" customHeight="false" outlineLevel="0" collapsed="false">
      <c r="A5122" s="0" t="n">
        <v>5120</v>
      </c>
      <c r="B5122" s="0" t="n">
        <v>8</v>
      </c>
      <c r="C5122" s="0" t="n">
        <v>214</v>
      </c>
      <c r="D5122" s="0" t="n">
        <v>7</v>
      </c>
      <c r="E5122" s="0" t="n">
        <v>1</v>
      </c>
      <c r="F5122" s="0" t="n">
        <v>0.208115</v>
      </c>
      <c r="G5122" s="0" t="n">
        <v>0.550562</v>
      </c>
      <c r="H5122" s="0" t="n">
        <v>121400</v>
      </c>
    </row>
    <row r="5123" customFormat="false" ht="15" hidden="false" customHeight="false" outlineLevel="0" collapsed="false">
      <c r="A5123" s="0" t="n">
        <v>5121</v>
      </c>
      <c r="B5123" s="0" t="n">
        <v>8</v>
      </c>
      <c r="C5123" s="0" t="n">
        <v>214</v>
      </c>
      <c r="D5123" s="0" t="n">
        <v>8</v>
      </c>
      <c r="E5123" s="0" t="n">
        <v>1</v>
      </c>
      <c r="F5123" s="0" t="n">
        <v>0.400735</v>
      </c>
      <c r="G5123" s="0" t="n">
        <v>0.39345</v>
      </c>
      <c r="H5123" s="0" t="n">
        <v>121200</v>
      </c>
    </row>
    <row r="5124" customFormat="false" ht="15" hidden="false" customHeight="false" outlineLevel="0" collapsed="false">
      <c r="A5124" s="0" t="n">
        <v>5122</v>
      </c>
      <c r="B5124" s="0" t="n">
        <v>8</v>
      </c>
      <c r="C5124" s="0" t="n">
        <v>214</v>
      </c>
      <c r="D5124" s="0" t="n">
        <v>9</v>
      </c>
      <c r="E5124" s="0" t="n">
        <v>0</v>
      </c>
      <c r="F5124" s="0" t="n">
        <v>0.58623</v>
      </c>
      <c r="G5124" s="0" t="n">
        <v>0.413752</v>
      </c>
      <c r="H5124" s="0" t="n">
        <v>121200</v>
      </c>
    </row>
    <row r="5125" customFormat="false" ht="15" hidden="false" customHeight="false" outlineLevel="0" collapsed="false">
      <c r="A5125" s="0" t="n">
        <v>5123</v>
      </c>
      <c r="B5125" s="0" t="n">
        <v>8</v>
      </c>
      <c r="C5125" s="0" t="n">
        <v>214</v>
      </c>
      <c r="D5125" s="0" t="n">
        <v>10</v>
      </c>
      <c r="E5125" s="0" t="n">
        <v>0</v>
      </c>
      <c r="F5125" s="0" t="n">
        <v>0.738506</v>
      </c>
      <c r="G5125" s="0" t="n">
        <v>0.433117</v>
      </c>
      <c r="H5125" s="0" t="n">
        <v>121200</v>
      </c>
    </row>
    <row r="5126" customFormat="false" ht="15" hidden="false" customHeight="false" outlineLevel="0" collapsed="false">
      <c r="A5126" s="0" t="n">
        <v>5124</v>
      </c>
      <c r="B5126" s="0" t="n">
        <v>8</v>
      </c>
      <c r="C5126" s="0" t="n">
        <v>214</v>
      </c>
      <c r="D5126" s="0" t="n">
        <v>11</v>
      </c>
      <c r="E5126" s="0" t="n">
        <v>0</v>
      </c>
      <c r="F5126" s="0" t="n">
        <v>0.838061</v>
      </c>
      <c r="G5126" s="0" t="n">
        <v>0.434376</v>
      </c>
      <c r="H5126" s="0" t="n">
        <v>121200</v>
      </c>
    </row>
    <row r="5127" customFormat="false" ht="15" hidden="false" customHeight="false" outlineLevel="0" collapsed="false">
      <c r="A5127" s="0" t="n">
        <v>5125</v>
      </c>
      <c r="B5127" s="0" t="n">
        <v>8</v>
      </c>
      <c r="C5127" s="0" t="n">
        <v>214</v>
      </c>
      <c r="D5127" s="0" t="n">
        <v>12</v>
      </c>
      <c r="E5127" s="0" t="n">
        <v>0</v>
      </c>
      <c r="F5127" s="0" t="n">
        <v>0.872643</v>
      </c>
      <c r="G5127" s="0" t="n">
        <v>0.417911</v>
      </c>
      <c r="H5127" s="0" t="n">
        <v>121200</v>
      </c>
    </row>
    <row r="5128" customFormat="false" ht="15" hidden="false" customHeight="false" outlineLevel="0" collapsed="false">
      <c r="A5128" s="0" t="n">
        <v>5126</v>
      </c>
      <c r="B5128" s="0" t="n">
        <v>8</v>
      </c>
      <c r="C5128" s="0" t="n">
        <v>214</v>
      </c>
      <c r="D5128" s="0" t="n">
        <v>13</v>
      </c>
      <c r="E5128" s="0" t="n">
        <v>0</v>
      </c>
      <c r="F5128" s="0" t="n">
        <v>0.838061</v>
      </c>
      <c r="G5128" s="0" t="n">
        <v>0.521894</v>
      </c>
      <c r="H5128" s="0" t="n">
        <v>121200</v>
      </c>
    </row>
    <row r="5129" customFormat="false" ht="15" hidden="false" customHeight="false" outlineLevel="0" collapsed="false">
      <c r="A5129" s="0" t="n">
        <v>5127</v>
      </c>
      <c r="B5129" s="0" t="n">
        <v>8</v>
      </c>
      <c r="C5129" s="0" t="n">
        <v>214</v>
      </c>
      <c r="D5129" s="0" t="n">
        <v>14</v>
      </c>
      <c r="E5129" s="0" t="n">
        <v>0</v>
      </c>
      <c r="F5129" s="0" t="n">
        <v>0.738506</v>
      </c>
      <c r="G5129" s="0" t="n">
        <v>0.513911</v>
      </c>
      <c r="H5129" s="0" t="n">
        <v>121200</v>
      </c>
    </row>
    <row r="5130" customFormat="false" ht="15" hidden="false" customHeight="false" outlineLevel="0" collapsed="false">
      <c r="A5130" s="0" t="n">
        <v>5128</v>
      </c>
      <c r="B5130" s="0" t="n">
        <v>8</v>
      </c>
      <c r="C5130" s="0" t="n">
        <v>214</v>
      </c>
      <c r="D5130" s="0" t="n">
        <v>15</v>
      </c>
      <c r="E5130" s="0" t="n">
        <v>0</v>
      </c>
      <c r="F5130" s="0" t="n">
        <v>0.58623</v>
      </c>
      <c r="G5130" s="0" t="n">
        <v>0.375997</v>
      </c>
      <c r="H5130" s="0" t="n">
        <v>121200</v>
      </c>
    </row>
    <row r="5131" customFormat="false" ht="15" hidden="false" customHeight="false" outlineLevel="0" collapsed="false">
      <c r="A5131" s="0" t="n">
        <v>5129</v>
      </c>
      <c r="B5131" s="0" t="n">
        <v>8</v>
      </c>
      <c r="C5131" s="0" t="n">
        <v>214</v>
      </c>
      <c r="D5131" s="0" t="n">
        <v>16</v>
      </c>
      <c r="E5131" s="0" t="n">
        <v>0</v>
      </c>
      <c r="F5131" s="0" t="n">
        <v>0.400735</v>
      </c>
      <c r="G5131" s="0" t="n">
        <v>0.345414</v>
      </c>
      <c r="H5131" s="0" t="n">
        <v>121200</v>
      </c>
    </row>
    <row r="5132" customFormat="false" ht="15" hidden="false" customHeight="false" outlineLevel="0" collapsed="false">
      <c r="A5132" s="0" t="n">
        <v>5130</v>
      </c>
      <c r="B5132" s="0" t="n">
        <v>8</v>
      </c>
      <c r="C5132" s="0" t="n">
        <v>214</v>
      </c>
      <c r="D5132" s="0" t="n">
        <v>17</v>
      </c>
      <c r="E5132" s="0" t="n">
        <v>0</v>
      </c>
      <c r="F5132" s="0" t="n">
        <v>0.208115</v>
      </c>
      <c r="G5132" s="0" t="n">
        <v>0.63193</v>
      </c>
      <c r="H5132" s="0" t="n">
        <v>121200</v>
      </c>
    </row>
    <row r="5133" customFormat="false" ht="15" hidden="false" customHeight="false" outlineLevel="0" collapsed="false">
      <c r="A5133" s="0" t="n">
        <v>5131</v>
      </c>
      <c r="B5133" s="0" t="n">
        <v>8</v>
      </c>
      <c r="C5133" s="0" t="n">
        <v>214</v>
      </c>
      <c r="D5133" s="0" t="n">
        <v>18</v>
      </c>
      <c r="E5133" s="0" t="n">
        <v>0</v>
      </c>
      <c r="F5133" s="0" t="n">
        <v>0.04399</v>
      </c>
      <c r="G5133" s="0" t="n">
        <v>0.50704</v>
      </c>
      <c r="H5133" s="0" t="n">
        <v>121200</v>
      </c>
    </row>
    <row r="5134" customFormat="false" ht="15" hidden="false" customHeight="false" outlineLevel="0" collapsed="false">
      <c r="A5134" s="0" t="n">
        <v>5132</v>
      </c>
      <c r="B5134" s="0" t="n">
        <v>8</v>
      </c>
      <c r="C5134" s="0" t="n">
        <v>214</v>
      </c>
      <c r="D5134" s="0" t="n">
        <v>19</v>
      </c>
      <c r="E5134" s="0" t="n">
        <v>1</v>
      </c>
      <c r="F5134" s="0" t="n">
        <v>0</v>
      </c>
      <c r="G5134" s="0" t="n">
        <v>0.442068</v>
      </c>
      <c r="H5134" s="0" t="n">
        <v>121000</v>
      </c>
    </row>
    <row r="5135" customFormat="false" ht="15" hidden="false" customHeight="false" outlineLevel="0" collapsed="false">
      <c r="A5135" s="0" t="n">
        <v>5133</v>
      </c>
      <c r="B5135" s="0" t="n">
        <v>8</v>
      </c>
      <c r="C5135" s="0" t="n">
        <v>214</v>
      </c>
      <c r="D5135" s="0" t="n">
        <v>20</v>
      </c>
      <c r="E5135" s="0" t="n">
        <v>1</v>
      </c>
      <c r="F5135" s="0" t="n">
        <v>0</v>
      </c>
      <c r="G5135" s="0" t="n">
        <v>0.402391</v>
      </c>
      <c r="H5135" s="0" t="n">
        <v>120800</v>
      </c>
    </row>
    <row r="5136" customFormat="false" ht="15" hidden="false" customHeight="false" outlineLevel="0" collapsed="false">
      <c r="A5136" s="0" t="n">
        <v>5134</v>
      </c>
      <c r="B5136" s="0" t="n">
        <v>8</v>
      </c>
      <c r="C5136" s="0" t="n">
        <v>214</v>
      </c>
      <c r="D5136" s="0" t="n">
        <v>21</v>
      </c>
      <c r="E5136" s="0" t="n">
        <v>0</v>
      </c>
      <c r="F5136" s="0" t="n">
        <v>0</v>
      </c>
      <c r="G5136" s="0" t="n">
        <v>0.385271</v>
      </c>
      <c r="H5136" s="0" t="n">
        <v>120800</v>
      </c>
    </row>
    <row r="5137" customFormat="false" ht="15" hidden="false" customHeight="false" outlineLevel="0" collapsed="false">
      <c r="A5137" s="0" t="n">
        <v>5135</v>
      </c>
      <c r="B5137" s="0" t="n">
        <v>8</v>
      </c>
      <c r="C5137" s="0" t="n">
        <v>214</v>
      </c>
      <c r="D5137" s="0" t="n">
        <v>22</v>
      </c>
      <c r="E5137" s="0" t="n">
        <v>0</v>
      </c>
      <c r="F5137" s="0" t="n">
        <v>0</v>
      </c>
      <c r="G5137" s="0" t="n">
        <v>0.347222</v>
      </c>
      <c r="H5137" s="0" t="n">
        <v>120800</v>
      </c>
    </row>
    <row r="5138" customFormat="false" ht="15" hidden="false" customHeight="false" outlineLevel="0" collapsed="false">
      <c r="A5138" s="0" t="n">
        <v>5136</v>
      </c>
      <c r="B5138" s="0" t="n">
        <v>8</v>
      </c>
      <c r="C5138" s="0" t="n">
        <v>214</v>
      </c>
      <c r="D5138" s="0" t="n">
        <v>23</v>
      </c>
      <c r="E5138" s="0" t="n">
        <v>0</v>
      </c>
      <c r="F5138" s="0" t="n">
        <v>0</v>
      </c>
      <c r="G5138" s="0" t="n">
        <v>0.311763</v>
      </c>
      <c r="H5138" s="0" t="n">
        <v>120800</v>
      </c>
    </row>
    <row r="5139" customFormat="false" ht="15" hidden="false" customHeight="false" outlineLevel="0" collapsed="false">
      <c r="A5139" s="0" t="n">
        <v>5137</v>
      </c>
      <c r="B5139" s="0" t="n">
        <v>8</v>
      </c>
      <c r="C5139" s="0" t="n">
        <v>215</v>
      </c>
      <c r="D5139" s="0" t="n">
        <v>0</v>
      </c>
      <c r="E5139" s="0" t="n">
        <v>0</v>
      </c>
      <c r="F5139" s="0" t="n">
        <v>0</v>
      </c>
      <c r="G5139" s="0" t="n">
        <v>0.461401</v>
      </c>
      <c r="H5139" s="0" t="n">
        <v>120800</v>
      </c>
    </row>
    <row r="5140" customFormat="false" ht="15" hidden="false" customHeight="false" outlineLevel="0" collapsed="false">
      <c r="A5140" s="0" t="n">
        <v>5138</v>
      </c>
      <c r="B5140" s="0" t="n">
        <v>8</v>
      </c>
      <c r="C5140" s="0" t="n">
        <v>215</v>
      </c>
      <c r="D5140" s="0" t="n">
        <v>1</v>
      </c>
      <c r="E5140" s="0" t="n">
        <v>0</v>
      </c>
      <c r="F5140" s="0" t="n">
        <v>0</v>
      </c>
      <c r="G5140" s="0" t="n">
        <v>0.482403</v>
      </c>
      <c r="H5140" s="0" t="n">
        <v>120800</v>
      </c>
    </row>
    <row r="5141" customFormat="false" ht="15" hidden="false" customHeight="false" outlineLevel="0" collapsed="false">
      <c r="A5141" s="0" t="n">
        <v>5139</v>
      </c>
      <c r="B5141" s="0" t="n">
        <v>8</v>
      </c>
      <c r="C5141" s="0" t="n">
        <v>215</v>
      </c>
      <c r="D5141" s="0" t="n">
        <v>2</v>
      </c>
      <c r="E5141" s="0" t="n">
        <v>0</v>
      </c>
      <c r="F5141" s="0" t="n">
        <v>0</v>
      </c>
      <c r="G5141" s="0" t="n">
        <v>0.405684</v>
      </c>
      <c r="H5141" s="0" t="n">
        <v>120800</v>
      </c>
    </row>
    <row r="5142" customFormat="false" ht="15" hidden="false" customHeight="false" outlineLevel="0" collapsed="false">
      <c r="A5142" s="0" t="n">
        <v>5140</v>
      </c>
      <c r="B5142" s="0" t="n">
        <v>8</v>
      </c>
      <c r="C5142" s="0" t="n">
        <v>215</v>
      </c>
      <c r="D5142" s="0" t="n">
        <v>3</v>
      </c>
      <c r="E5142" s="0" t="n">
        <v>0</v>
      </c>
      <c r="F5142" s="0" t="n">
        <v>0</v>
      </c>
      <c r="G5142" s="0" t="n">
        <v>0.34805</v>
      </c>
      <c r="H5142" s="0" t="n">
        <v>120800</v>
      </c>
    </row>
    <row r="5143" customFormat="false" ht="15" hidden="false" customHeight="false" outlineLevel="0" collapsed="false">
      <c r="A5143" s="0" t="n">
        <v>5141</v>
      </c>
      <c r="B5143" s="0" t="n">
        <v>8</v>
      </c>
      <c r="C5143" s="0" t="n">
        <v>215</v>
      </c>
      <c r="D5143" s="0" t="n">
        <v>4</v>
      </c>
      <c r="E5143" s="0" t="n">
        <v>0</v>
      </c>
      <c r="F5143" s="0" t="n">
        <v>0</v>
      </c>
      <c r="G5143" s="0" t="n">
        <v>0.513544</v>
      </c>
      <c r="H5143" s="0" t="n">
        <v>120800</v>
      </c>
    </row>
    <row r="5144" customFormat="false" ht="15" hidden="false" customHeight="false" outlineLevel="0" collapsed="false">
      <c r="A5144" s="0" t="n">
        <v>5142</v>
      </c>
      <c r="B5144" s="0" t="n">
        <v>8</v>
      </c>
      <c r="C5144" s="0" t="n">
        <v>215</v>
      </c>
      <c r="D5144" s="0" t="n">
        <v>5</v>
      </c>
      <c r="E5144" s="0" t="n">
        <v>0</v>
      </c>
      <c r="F5144" s="0" t="n">
        <v>0</v>
      </c>
      <c r="G5144" s="0" t="n">
        <v>0.579495</v>
      </c>
      <c r="H5144" s="0" t="n">
        <v>120800</v>
      </c>
    </row>
    <row r="5145" customFormat="false" ht="15" hidden="false" customHeight="false" outlineLevel="0" collapsed="false">
      <c r="A5145" s="0" t="n">
        <v>5143</v>
      </c>
      <c r="B5145" s="0" t="n">
        <v>8</v>
      </c>
      <c r="C5145" s="0" t="n">
        <v>215</v>
      </c>
      <c r="D5145" s="0" t="n">
        <v>6</v>
      </c>
      <c r="E5145" s="0" t="n">
        <v>0</v>
      </c>
      <c r="F5145" s="0" t="n">
        <v>0.053831</v>
      </c>
      <c r="G5145" s="0" t="n">
        <v>0.709356</v>
      </c>
      <c r="H5145" s="0" t="n">
        <v>120800</v>
      </c>
    </row>
    <row r="5146" customFormat="false" ht="15" hidden="false" customHeight="false" outlineLevel="0" collapsed="false">
      <c r="A5146" s="0" t="n">
        <v>5144</v>
      </c>
      <c r="B5146" s="0" t="n">
        <v>8</v>
      </c>
      <c r="C5146" s="0" t="n">
        <v>215</v>
      </c>
      <c r="D5146" s="0" t="n">
        <v>7</v>
      </c>
      <c r="E5146" s="0" t="n">
        <v>1</v>
      </c>
      <c r="F5146" s="0" t="n">
        <v>0.254672</v>
      </c>
      <c r="G5146" s="0" t="n">
        <v>1</v>
      </c>
      <c r="H5146" s="0" t="n">
        <v>120600</v>
      </c>
    </row>
    <row r="5147" customFormat="false" ht="15" hidden="false" customHeight="false" outlineLevel="0" collapsed="false">
      <c r="A5147" s="0" t="n">
        <v>5145</v>
      </c>
      <c r="B5147" s="0" t="n">
        <v>8</v>
      </c>
      <c r="C5147" s="0" t="n">
        <v>215</v>
      </c>
      <c r="D5147" s="0" t="n">
        <v>8</v>
      </c>
      <c r="E5147" s="0" t="n">
        <v>1</v>
      </c>
      <c r="F5147" s="0" t="n">
        <v>0.490382</v>
      </c>
      <c r="G5147" s="0" t="n">
        <v>0.562635</v>
      </c>
      <c r="H5147" s="0" t="n">
        <v>120400</v>
      </c>
    </row>
    <row r="5148" customFormat="false" ht="15" hidden="false" customHeight="false" outlineLevel="0" collapsed="false">
      <c r="A5148" s="0" t="n">
        <v>5146</v>
      </c>
      <c r="B5148" s="0" t="n">
        <v>8</v>
      </c>
      <c r="C5148" s="0" t="n">
        <v>215</v>
      </c>
      <c r="D5148" s="0" t="n">
        <v>9</v>
      </c>
      <c r="E5148" s="0" t="n">
        <v>0</v>
      </c>
      <c r="F5148" s="0" t="n">
        <v>0.717374</v>
      </c>
      <c r="G5148" s="0" t="n">
        <v>0.605591</v>
      </c>
      <c r="H5148" s="0" t="n">
        <v>120400</v>
      </c>
    </row>
    <row r="5149" customFormat="false" ht="15" hidden="false" customHeight="false" outlineLevel="0" collapsed="false">
      <c r="A5149" s="0" t="n">
        <v>5147</v>
      </c>
      <c r="B5149" s="0" t="n">
        <v>8</v>
      </c>
      <c r="C5149" s="0" t="n">
        <v>215</v>
      </c>
      <c r="D5149" s="0" t="n">
        <v>10</v>
      </c>
      <c r="E5149" s="0" t="n">
        <v>0</v>
      </c>
      <c r="F5149" s="0" t="n">
        <v>0.903715</v>
      </c>
      <c r="G5149" s="0" t="n">
        <v>0.713721</v>
      </c>
      <c r="H5149" s="0" t="n">
        <v>120400</v>
      </c>
    </row>
    <row r="5150" customFormat="false" ht="15" hidden="false" customHeight="false" outlineLevel="0" collapsed="false">
      <c r="A5150" s="0" t="n">
        <v>5148</v>
      </c>
      <c r="B5150" s="0" t="n">
        <v>8</v>
      </c>
      <c r="C5150" s="0" t="n">
        <v>215</v>
      </c>
      <c r="D5150" s="0" t="n">
        <v>11</v>
      </c>
      <c r="E5150" s="0" t="n">
        <v>0</v>
      </c>
      <c r="F5150" s="0" t="n">
        <v>1</v>
      </c>
      <c r="G5150" s="0" t="n">
        <v>0.620007</v>
      </c>
      <c r="H5150" s="0" t="n">
        <v>120400</v>
      </c>
    </row>
    <row r="5151" customFormat="false" ht="15" hidden="false" customHeight="false" outlineLevel="0" collapsed="false">
      <c r="A5151" s="0" t="n">
        <v>5149</v>
      </c>
      <c r="B5151" s="0" t="n">
        <v>8</v>
      </c>
      <c r="C5151" s="0" t="n">
        <v>215</v>
      </c>
      <c r="D5151" s="0" t="n">
        <v>12</v>
      </c>
      <c r="E5151" s="0" t="n">
        <v>0</v>
      </c>
      <c r="F5151" s="0" t="n">
        <v>1</v>
      </c>
      <c r="G5151" s="0" t="n">
        <v>0.808955</v>
      </c>
      <c r="H5151" s="0" t="n">
        <v>120400</v>
      </c>
    </row>
    <row r="5152" customFormat="false" ht="15" hidden="false" customHeight="false" outlineLevel="0" collapsed="false">
      <c r="A5152" s="0" t="n">
        <v>5150</v>
      </c>
      <c r="B5152" s="0" t="n">
        <v>8</v>
      </c>
      <c r="C5152" s="0" t="n">
        <v>215</v>
      </c>
      <c r="D5152" s="0" t="n">
        <v>13</v>
      </c>
      <c r="E5152" s="0" t="n">
        <v>0</v>
      </c>
      <c r="F5152" s="0" t="n">
        <v>1</v>
      </c>
      <c r="G5152" s="0" t="n">
        <v>0.608933</v>
      </c>
      <c r="H5152" s="0" t="n">
        <v>120400</v>
      </c>
    </row>
    <row r="5153" customFormat="false" ht="15" hidden="false" customHeight="false" outlineLevel="0" collapsed="false">
      <c r="A5153" s="0" t="n">
        <v>5151</v>
      </c>
      <c r="B5153" s="0" t="n">
        <v>8</v>
      </c>
      <c r="C5153" s="0" t="n">
        <v>215</v>
      </c>
      <c r="D5153" s="0" t="n">
        <v>14</v>
      </c>
      <c r="E5153" s="0" t="n">
        <v>0</v>
      </c>
      <c r="F5153" s="0" t="n">
        <v>0.903715</v>
      </c>
      <c r="G5153" s="0" t="n">
        <v>0.677939</v>
      </c>
      <c r="H5153" s="0" t="n">
        <v>120400</v>
      </c>
    </row>
    <row r="5154" customFormat="false" ht="15" hidden="false" customHeight="false" outlineLevel="0" collapsed="false">
      <c r="A5154" s="0" t="n">
        <v>5152</v>
      </c>
      <c r="B5154" s="0" t="n">
        <v>8</v>
      </c>
      <c r="C5154" s="0" t="n">
        <v>215</v>
      </c>
      <c r="D5154" s="0" t="n">
        <v>15</v>
      </c>
      <c r="E5154" s="0" t="n">
        <v>0</v>
      </c>
      <c r="F5154" s="0" t="n">
        <v>0.717374</v>
      </c>
      <c r="G5154" s="0" t="n">
        <v>0.630042</v>
      </c>
      <c r="H5154" s="0" t="n">
        <v>120400</v>
      </c>
    </row>
    <row r="5155" customFormat="false" ht="15" hidden="false" customHeight="false" outlineLevel="0" collapsed="false">
      <c r="A5155" s="0" t="n">
        <v>5153</v>
      </c>
      <c r="B5155" s="0" t="n">
        <v>8</v>
      </c>
      <c r="C5155" s="0" t="n">
        <v>215</v>
      </c>
      <c r="D5155" s="0" t="n">
        <v>16</v>
      </c>
      <c r="E5155" s="0" t="n">
        <v>0</v>
      </c>
      <c r="F5155" s="0" t="n">
        <v>0.490382</v>
      </c>
      <c r="G5155" s="0" t="n">
        <v>0.853515</v>
      </c>
      <c r="H5155" s="0" t="n">
        <v>120400</v>
      </c>
    </row>
    <row r="5156" customFormat="false" ht="15" hidden="false" customHeight="false" outlineLevel="0" collapsed="false">
      <c r="A5156" s="0" t="n">
        <v>5154</v>
      </c>
      <c r="B5156" s="0" t="n">
        <v>8</v>
      </c>
      <c r="C5156" s="0" t="n">
        <v>215</v>
      </c>
      <c r="D5156" s="0" t="n">
        <v>17</v>
      </c>
      <c r="E5156" s="0" t="n">
        <v>0</v>
      </c>
      <c r="F5156" s="0" t="n">
        <v>0.254672</v>
      </c>
      <c r="G5156" s="0" t="n">
        <v>0.712599</v>
      </c>
      <c r="H5156" s="0" t="n">
        <v>120400</v>
      </c>
    </row>
    <row r="5157" customFormat="false" ht="15" hidden="false" customHeight="false" outlineLevel="0" collapsed="false">
      <c r="A5157" s="0" t="n">
        <v>5155</v>
      </c>
      <c r="B5157" s="0" t="n">
        <v>8</v>
      </c>
      <c r="C5157" s="0" t="n">
        <v>215</v>
      </c>
      <c r="D5157" s="0" t="n">
        <v>18</v>
      </c>
      <c r="E5157" s="0" t="n">
        <v>0</v>
      </c>
      <c r="F5157" s="0" t="n">
        <v>0.053831</v>
      </c>
      <c r="G5157" s="0" t="n">
        <v>0.73572</v>
      </c>
      <c r="H5157" s="0" t="n">
        <v>120400</v>
      </c>
    </row>
    <row r="5158" customFormat="false" ht="15" hidden="false" customHeight="false" outlineLevel="0" collapsed="false">
      <c r="A5158" s="0" t="n">
        <v>5156</v>
      </c>
      <c r="B5158" s="0" t="n">
        <v>8</v>
      </c>
      <c r="C5158" s="0" t="n">
        <v>215</v>
      </c>
      <c r="D5158" s="0" t="n">
        <v>19</v>
      </c>
      <c r="E5158" s="0" t="n">
        <v>1</v>
      </c>
      <c r="F5158" s="0" t="n">
        <v>0</v>
      </c>
      <c r="G5158" s="0" t="n">
        <v>0.697287</v>
      </c>
      <c r="H5158" s="0" t="n">
        <v>120200</v>
      </c>
    </row>
    <row r="5159" customFormat="false" ht="15" hidden="false" customHeight="false" outlineLevel="0" collapsed="false">
      <c r="A5159" s="0" t="n">
        <v>5157</v>
      </c>
      <c r="B5159" s="0" t="n">
        <v>8</v>
      </c>
      <c r="C5159" s="0" t="n">
        <v>215</v>
      </c>
      <c r="D5159" s="0" t="n">
        <v>20</v>
      </c>
      <c r="E5159" s="0" t="n">
        <v>1</v>
      </c>
      <c r="F5159" s="0" t="n">
        <v>0</v>
      </c>
      <c r="G5159" s="0" t="n">
        <v>0.704339</v>
      </c>
      <c r="H5159" s="0" t="n">
        <v>120000</v>
      </c>
    </row>
    <row r="5160" customFormat="false" ht="15" hidden="false" customHeight="false" outlineLevel="0" collapsed="false">
      <c r="A5160" s="0" t="n">
        <v>5158</v>
      </c>
      <c r="B5160" s="0" t="n">
        <v>8</v>
      </c>
      <c r="C5160" s="0" t="n">
        <v>215</v>
      </c>
      <c r="D5160" s="0" t="n">
        <v>21</v>
      </c>
      <c r="E5160" s="0" t="n">
        <v>0</v>
      </c>
      <c r="F5160" s="0" t="n">
        <v>0</v>
      </c>
      <c r="G5160" s="0" t="n">
        <v>0.599836</v>
      </c>
      <c r="H5160" s="0" t="n">
        <v>120000</v>
      </c>
    </row>
    <row r="5161" customFormat="false" ht="15" hidden="false" customHeight="false" outlineLevel="0" collapsed="false">
      <c r="A5161" s="0" t="n">
        <v>5159</v>
      </c>
      <c r="B5161" s="0" t="n">
        <v>8</v>
      </c>
      <c r="C5161" s="0" t="n">
        <v>215</v>
      </c>
      <c r="D5161" s="0" t="n">
        <v>22</v>
      </c>
      <c r="E5161" s="0" t="n">
        <v>0</v>
      </c>
      <c r="F5161" s="0" t="n">
        <v>0</v>
      </c>
      <c r="G5161" s="0" t="n">
        <v>0.669075</v>
      </c>
      <c r="H5161" s="0" t="n">
        <v>120000</v>
      </c>
    </row>
    <row r="5162" customFormat="false" ht="15" hidden="false" customHeight="false" outlineLevel="0" collapsed="false">
      <c r="A5162" s="0" t="n">
        <v>5160</v>
      </c>
      <c r="B5162" s="0" t="n">
        <v>8</v>
      </c>
      <c r="C5162" s="0" t="n">
        <v>215</v>
      </c>
      <c r="D5162" s="0" t="n">
        <v>23</v>
      </c>
      <c r="E5162" s="0" t="n">
        <v>0</v>
      </c>
      <c r="F5162" s="0" t="n">
        <v>0</v>
      </c>
      <c r="G5162" s="0" t="n">
        <v>0.672658</v>
      </c>
      <c r="H5162" s="0" t="n">
        <v>120000</v>
      </c>
    </row>
    <row r="5163" customFormat="false" ht="15" hidden="false" customHeight="false" outlineLevel="0" collapsed="false">
      <c r="A5163" s="0" t="n">
        <v>5161</v>
      </c>
      <c r="B5163" s="0" t="n">
        <v>8</v>
      </c>
      <c r="C5163" s="0" t="n">
        <v>216</v>
      </c>
      <c r="D5163" s="0" t="n">
        <v>0</v>
      </c>
      <c r="E5163" s="0" t="n">
        <v>0</v>
      </c>
      <c r="F5163" s="0" t="n">
        <v>0</v>
      </c>
      <c r="G5163" s="0" t="n">
        <v>0.497341</v>
      </c>
      <c r="H5163" s="0" t="n">
        <v>120000</v>
      </c>
    </row>
    <row r="5164" customFormat="false" ht="15" hidden="false" customHeight="false" outlineLevel="0" collapsed="false">
      <c r="A5164" s="0" t="n">
        <v>5162</v>
      </c>
      <c r="B5164" s="0" t="n">
        <v>8</v>
      </c>
      <c r="C5164" s="0" t="n">
        <v>216</v>
      </c>
      <c r="D5164" s="0" t="n">
        <v>1</v>
      </c>
      <c r="E5164" s="0" t="n">
        <v>0</v>
      </c>
      <c r="F5164" s="0" t="n">
        <v>0</v>
      </c>
      <c r="G5164" s="0" t="n">
        <v>0.655503</v>
      </c>
      <c r="H5164" s="0" t="n">
        <v>120000</v>
      </c>
    </row>
    <row r="5165" customFormat="false" ht="15" hidden="false" customHeight="false" outlineLevel="0" collapsed="false">
      <c r="A5165" s="0" t="n">
        <v>5163</v>
      </c>
      <c r="B5165" s="0" t="n">
        <v>8</v>
      </c>
      <c r="C5165" s="0" t="n">
        <v>216</v>
      </c>
      <c r="D5165" s="0" t="n">
        <v>2</v>
      </c>
      <c r="E5165" s="0" t="n">
        <v>0</v>
      </c>
      <c r="F5165" s="0" t="n">
        <v>0</v>
      </c>
      <c r="G5165" s="0" t="n">
        <v>0.827165</v>
      </c>
      <c r="H5165" s="0" t="n">
        <v>120000</v>
      </c>
    </row>
    <row r="5166" customFormat="false" ht="15" hidden="false" customHeight="false" outlineLevel="0" collapsed="false">
      <c r="A5166" s="0" t="n">
        <v>5164</v>
      </c>
      <c r="B5166" s="0" t="n">
        <v>8</v>
      </c>
      <c r="C5166" s="0" t="n">
        <v>216</v>
      </c>
      <c r="D5166" s="0" t="n">
        <v>3</v>
      </c>
      <c r="E5166" s="0" t="n">
        <v>0</v>
      </c>
      <c r="F5166" s="0" t="n">
        <v>0</v>
      </c>
      <c r="G5166" s="0" t="n">
        <v>0.910705</v>
      </c>
      <c r="H5166" s="0" t="n">
        <v>120000</v>
      </c>
    </row>
    <row r="5167" customFormat="false" ht="15" hidden="false" customHeight="false" outlineLevel="0" collapsed="false">
      <c r="A5167" s="0" t="n">
        <v>5165</v>
      </c>
      <c r="B5167" s="0" t="n">
        <v>8</v>
      </c>
      <c r="C5167" s="0" t="n">
        <v>216</v>
      </c>
      <c r="D5167" s="0" t="n">
        <v>4</v>
      </c>
      <c r="E5167" s="0" t="n">
        <v>0</v>
      </c>
      <c r="F5167" s="0" t="n">
        <v>0</v>
      </c>
      <c r="G5167" s="0" t="n">
        <v>1</v>
      </c>
      <c r="H5167" s="0" t="n">
        <v>120000</v>
      </c>
    </row>
    <row r="5168" customFormat="false" ht="15" hidden="false" customHeight="false" outlineLevel="0" collapsed="false">
      <c r="A5168" s="0" t="n">
        <v>5166</v>
      </c>
      <c r="B5168" s="0" t="n">
        <v>8</v>
      </c>
      <c r="C5168" s="0" t="n">
        <v>216</v>
      </c>
      <c r="D5168" s="0" t="n">
        <v>5</v>
      </c>
      <c r="E5168" s="0" t="n">
        <v>0</v>
      </c>
      <c r="F5168" s="0" t="n">
        <v>0</v>
      </c>
      <c r="G5168" s="0" t="n">
        <v>1</v>
      </c>
      <c r="H5168" s="0" t="n">
        <v>120000</v>
      </c>
    </row>
    <row r="5169" customFormat="false" ht="15" hidden="false" customHeight="false" outlineLevel="0" collapsed="false">
      <c r="A5169" s="0" t="n">
        <v>5167</v>
      </c>
      <c r="B5169" s="0" t="n">
        <v>8</v>
      </c>
      <c r="C5169" s="0" t="n">
        <v>216</v>
      </c>
      <c r="D5169" s="0" t="n">
        <v>6</v>
      </c>
      <c r="E5169" s="0" t="n">
        <v>0</v>
      </c>
      <c r="F5169" s="0" t="n">
        <v>0.05586</v>
      </c>
      <c r="G5169" s="0" t="n">
        <v>1</v>
      </c>
      <c r="H5169" s="0" t="n">
        <v>120000</v>
      </c>
    </row>
    <row r="5170" customFormat="false" ht="15" hidden="false" customHeight="false" outlineLevel="0" collapsed="false">
      <c r="A5170" s="0" t="n">
        <v>5168</v>
      </c>
      <c r="B5170" s="0" t="n">
        <v>8</v>
      </c>
      <c r="C5170" s="0" t="n">
        <v>216</v>
      </c>
      <c r="D5170" s="0" t="n">
        <v>7</v>
      </c>
      <c r="E5170" s="0" t="n">
        <v>1</v>
      </c>
      <c r="F5170" s="0" t="n">
        <v>0.264272</v>
      </c>
      <c r="G5170" s="0" t="n">
        <v>1</v>
      </c>
      <c r="H5170" s="0" t="n">
        <v>119800</v>
      </c>
    </row>
    <row r="5171" customFormat="false" ht="15" hidden="false" customHeight="false" outlineLevel="0" collapsed="false">
      <c r="A5171" s="0" t="n">
        <v>5169</v>
      </c>
      <c r="B5171" s="0" t="n">
        <v>8</v>
      </c>
      <c r="C5171" s="0" t="n">
        <v>216</v>
      </c>
      <c r="D5171" s="0" t="n">
        <v>8</v>
      </c>
      <c r="E5171" s="0" t="n">
        <v>1</v>
      </c>
      <c r="F5171" s="0" t="n">
        <v>0.508868</v>
      </c>
      <c r="G5171" s="0" t="n">
        <v>1</v>
      </c>
      <c r="H5171" s="0" t="n">
        <v>119600</v>
      </c>
    </row>
    <row r="5172" customFormat="false" ht="15" hidden="false" customHeight="false" outlineLevel="0" collapsed="false">
      <c r="A5172" s="0" t="n">
        <v>5170</v>
      </c>
      <c r="B5172" s="0" t="n">
        <v>8</v>
      </c>
      <c r="C5172" s="0" t="n">
        <v>216</v>
      </c>
      <c r="D5172" s="0" t="n">
        <v>9</v>
      </c>
      <c r="E5172" s="0" t="n">
        <v>0</v>
      </c>
      <c r="F5172" s="0" t="n">
        <v>0.744416</v>
      </c>
      <c r="G5172" s="0" t="n">
        <v>1</v>
      </c>
      <c r="H5172" s="0" t="n">
        <v>119600</v>
      </c>
    </row>
    <row r="5173" customFormat="false" ht="15" hidden="false" customHeight="false" outlineLevel="0" collapsed="false">
      <c r="A5173" s="0" t="n">
        <v>5171</v>
      </c>
      <c r="B5173" s="0" t="n">
        <v>8</v>
      </c>
      <c r="C5173" s="0" t="n">
        <v>216</v>
      </c>
      <c r="D5173" s="0" t="n">
        <v>10</v>
      </c>
      <c r="E5173" s="0" t="n">
        <v>0</v>
      </c>
      <c r="F5173" s="0" t="n">
        <v>0.937781</v>
      </c>
      <c r="G5173" s="0" t="n">
        <v>1</v>
      </c>
      <c r="H5173" s="0" t="n">
        <v>119600</v>
      </c>
    </row>
    <row r="5174" customFormat="false" ht="15" hidden="false" customHeight="false" outlineLevel="0" collapsed="false">
      <c r="A5174" s="0" t="n">
        <v>5172</v>
      </c>
      <c r="B5174" s="0" t="n">
        <v>8</v>
      </c>
      <c r="C5174" s="0" t="n">
        <v>216</v>
      </c>
      <c r="D5174" s="0" t="n">
        <v>11</v>
      </c>
      <c r="E5174" s="0" t="n">
        <v>0</v>
      </c>
      <c r="F5174" s="0" t="n">
        <v>1</v>
      </c>
      <c r="G5174" s="0" t="n">
        <v>1</v>
      </c>
      <c r="H5174" s="0" t="n">
        <v>119600</v>
      </c>
    </row>
    <row r="5175" customFormat="false" ht="15" hidden="false" customHeight="false" outlineLevel="0" collapsed="false">
      <c r="A5175" s="0" t="n">
        <v>5173</v>
      </c>
      <c r="B5175" s="0" t="n">
        <v>8</v>
      </c>
      <c r="C5175" s="0" t="n">
        <v>216</v>
      </c>
      <c r="D5175" s="0" t="n">
        <v>12</v>
      </c>
      <c r="E5175" s="0" t="n">
        <v>0</v>
      </c>
      <c r="F5175" s="0" t="n">
        <v>1</v>
      </c>
      <c r="G5175" s="0" t="n">
        <v>1</v>
      </c>
      <c r="H5175" s="0" t="n">
        <v>119600</v>
      </c>
    </row>
    <row r="5176" customFormat="false" ht="15" hidden="false" customHeight="false" outlineLevel="0" collapsed="false">
      <c r="A5176" s="0" t="n">
        <v>5174</v>
      </c>
      <c r="B5176" s="0" t="n">
        <v>8</v>
      </c>
      <c r="C5176" s="0" t="n">
        <v>216</v>
      </c>
      <c r="D5176" s="0" t="n">
        <v>13</v>
      </c>
      <c r="E5176" s="0" t="n">
        <v>0</v>
      </c>
      <c r="F5176" s="0" t="n">
        <v>1</v>
      </c>
      <c r="G5176" s="0" t="n">
        <v>0.684612</v>
      </c>
      <c r="H5176" s="0" t="n">
        <v>119600</v>
      </c>
    </row>
    <row r="5177" customFormat="false" ht="15" hidden="false" customHeight="false" outlineLevel="0" collapsed="false">
      <c r="A5177" s="0" t="n">
        <v>5175</v>
      </c>
      <c r="B5177" s="0" t="n">
        <v>8</v>
      </c>
      <c r="C5177" s="0" t="n">
        <v>216</v>
      </c>
      <c r="D5177" s="0" t="n">
        <v>14</v>
      </c>
      <c r="E5177" s="0" t="n">
        <v>0</v>
      </c>
      <c r="F5177" s="0" t="n">
        <v>0.937781</v>
      </c>
      <c r="G5177" s="0" t="n">
        <v>0.604229</v>
      </c>
      <c r="H5177" s="0" t="n">
        <v>119600</v>
      </c>
    </row>
    <row r="5178" customFormat="false" ht="15" hidden="false" customHeight="false" outlineLevel="0" collapsed="false">
      <c r="A5178" s="0" t="n">
        <v>5176</v>
      </c>
      <c r="B5178" s="0" t="n">
        <v>8</v>
      </c>
      <c r="C5178" s="0" t="n">
        <v>216</v>
      </c>
      <c r="D5178" s="0" t="n">
        <v>15</v>
      </c>
      <c r="E5178" s="0" t="n">
        <v>0</v>
      </c>
      <c r="F5178" s="0" t="n">
        <v>0.744416</v>
      </c>
      <c r="G5178" s="0" t="n">
        <v>0.881819</v>
      </c>
      <c r="H5178" s="0" t="n">
        <v>119600</v>
      </c>
    </row>
    <row r="5179" customFormat="false" ht="15" hidden="false" customHeight="false" outlineLevel="0" collapsed="false">
      <c r="A5179" s="0" t="n">
        <v>5177</v>
      </c>
      <c r="B5179" s="0" t="n">
        <v>8</v>
      </c>
      <c r="C5179" s="0" t="n">
        <v>216</v>
      </c>
      <c r="D5179" s="0" t="n">
        <v>16</v>
      </c>
      <c r="E5179" s="0" t="n">
        <v>0</v>
      </c>
      <c r="F5179" s="0" t="n">
        <v>0.508868</v>
      </c>
      <c r="G5179" s="0" t="n">
        <v>0.806562</v>
      </c>
      <c r="H5179" s="0" t="n">
        <v>119600</v>
      </c>
    </row>
    <row r="5180" customFormat="false" ht="15" hidden="false" customHeight="false" outlineLevel="0" collapsed="false">
      <c r="A5180" s="0" t="n">
        <v>5178</v>
      </c>
      <c r="B5180" s="0" t="n">
        <v>8</v>
      </c>
      <c r="C5180" s="0" t="n">
        <v>216</v>
      </c>
      <c r="D5180" s="0" t="n">
        <v>17</v>
      </c>
      <c r="E5180" s="0" t="n">
        <v>0</v>
      </c>
      <c r="F5180" s="0" t="n">
        <v>0.264272</v>
      </c>
      <c r="G5180" s="0" t="n">
        <v>0.88059</v>
      </c>
      <c r="H5180" s="0" t="n">
        <v>119600</v>
      </c>
    </row>
    <row r="5181" customFormat="false" ht="15" hidden="false" customHeight="false" outlineLevel="0" collapsed="false">
      <c r="A5181" s="0" t="n">
        <v>5179</v>
      </c>
      <c r="B5181" s="0" t="n">
        <v>8</v>
      </c>
      <c r="C5181" s="0" t="n">
        <v>216</v>
      </c>
      <c r="D5181" s="0" t="n">
        <v>18</v>
      </c>
      <c r="E5181" s="0" t="n">
        <v>0</v>
      </c>
      <c r="F5181" s="0" t="n">
        <v>0.05586</v>
      </c>
      <c r="G5181" s="0" t="n">
        <v>1</v>
      </c>
      <c r="H5181" s="0" t="n">
        <v>119600</v>
      </c>
    </row>
    <row r="5182" customFormat="false" ht="15" hidden="false" customHeight="false" outlineLevel="0" collapsed="false">
      <c r="A5182" s="0" t="n">
        <v>5180</v>
      </c>
      <c r="B5182" s="0" t="n">
        <v>8</v>
      </c>
      <c r="C5182" s="0" t="n">
        <v>216</v>
      </c>
      <c r="D5182" s="0" t="n">
        <v>19</v>
      </c>
      <c r="E5182" s="0" t="n">
        <v>1</v>
      </c>
      <c r="F5182" s="0" t="n">
        <v>0</v>
      </c>
      <c r="G5182" s="0" t="n">
        <v>1</v>
      </c>
      <c r="H5182" s="0" t="n">
        <v>119400</v>
      </c>
    </row>
    <row r="5183" customFormat="false" ht="15" hidden="false" customHeight="false" outlineLevel="0" collapsed="false">
      <c r="A5183" s="0" t="n">
        <v>5181</v>
      </c>
      <c r="B5183" s="0" t="n">
        <v>8</v>
      </c>
      <c r="C5183" s="0" t="n">
        <v>216</v>
      </c>
      <c r="D5183" s="0" t="n">
        <v>20</v>
      </c>
      <c r="E5183" s="0" t="n">
        <v>1</v>
      </c>
      <c r="F5183" s="0" t="n">
        <v>0</v>
      </c>
      <c r="G5183" s="0" t="n">
        <v>1</v>
      </c>
      <c r="H5183" s="0" t="n">
        <v>119200</v>
      </c>
    </row>
    <row r="5184" customFormat="false" ht="15" hidden="false" customHeight="false" outlineLevel="0" collapsed="false">
      <c r="A5184" s="0" t="n">
        <v>5182</v>
      </c>
      <c r="B5184" s="0" t="n">
        <v>8</v>
      </c>
      <c r="C5184" s="0" t="n">
        <v>216</v>
      </c>
      <c r="D5184" s="0" t="n">
        <v>21</v>
      </c>
      <c r="E5184" s="0" t="n">
        <v>0</v>
      </c>
      <c r="F5184" s="0" t="n">
        <v>0</v>
      </c>
      <c r="G5184" s="0" t="n">
        <v>0.804837</v>
      </c>
      <c r="H5184" s="0" t="n">
        <v>119200</v>
      </c>
    </row>
    <row r="5185" customFormat="false" ht="15" hidden="false" customHeight="false" outlineLevel="0" collapsed="false">
      <c r="A5185" s="0" t="n">
        <v>5183</v>
      </c>
      <c r="B5185" s="0" t="n">
        <v>8</v>
      </c>
      <c r="C5185" s="0" t="n">
        <v>216</v>
      </c>
      <c r="D5185" s="0" t="n">
        <v>22</v>
      </c>
      <c r="E5185" s="0" t="n">
        <v>0</v>
      </c>
      <c r="F5185" s="0" t="n">
        <v>0</v>
      </c>
      <c r="G5185" s="0" t="n">
        <v>1</v>
      </c>
      <c r="H5185" s="0" t="n">
        <v>119200</v>
      </c>
    </row>
    <row r="5186" customFormat="false" ht="15" hidden="false" customHeight="false" outlineLevel="0" collapsed="false">
      <c r="A5186" s="0" t="n">
        <v>5184</v>
      </c>
      <c r="B5186" s="0" t="n">
        <v>8</v>
      </c>
      <c r="C5186" s="0" t="n">
        <v>216</v>
      </c>
      <c r="D5186" s="0" t="n">
        <v>23</v>
      </c>
      <c r="E5186" s="0" t="n">
        <v>0</v>
      </c>
      <c r="F5186" s="0" t="n">
        <v>0</v>
      </c>
      <c r="G5186" s="0" t="n">
        <v>1</v>
      </c>
      <c r="H5186" s="0" t="n">
        <v>119200</v>
      </c>
    </row>
    <row r="5187" customFormat="false" ht="15" hidden="false" customHeight="false" outlineLevel="0" collapsed="false">
      <c r="A5187" s="0" t="n">
        <v>5185</v>
      </c>
      <c r="B5187" s="0" t="n">
        <v>8</v>
      </c>
      <c r="C5187" s="0" t="n">
        <v>217</v>
      </c>
      <c r="D5187" s="0" t="n">
        <v>0</v>
      </c>
      <c r="E5187" s="0" t="n">
        <v>0</v>
      </c>
      <c r="F5187" s="0" t="n">
        <v>0</v>
      </c>
      <c r="G5187" s="0" t="n">
        <v>1</v>
      </c>
      <c r="H5187" s="0" t="n">
        <v>119200</v>
      </c>
    </row>
    <row r="5188" customFormat="false" ht="15" hidden="false" customHeight="false" outlineLevel="0" collapsed="false">
      <c r="A5188" s="0" t="n">
        <v>5186</v>
      </c>
      <c r="B5188" s="0" t="n">
        <v>8</v>
      </c>
      <c r="C5188" s="0" t="n">
        <v>217</v>
      </c>
      <c r="D5188" s="0" t="n">
        <v>1</v>
      </c>
      <c r="E5188" s="0" t="n">
        <v>0</v>
      </c>
      <c r="F5188" s="0" t="n">
        <v>0</v>
      </c>
      <c r="G5188" s="0" t="n">
        <v>1</v>
      </c>
      <c r="H5188" s="0" t="n">
        <v>119200</v>
      </c>
    </row>
    <row r="5189" customFormat="false" ht="15" hidden="false" customHeight="false" outlineLevel="0" collapsed="false">
      <c r="A5189" s="0" t="n">
        <v>5187</v>
      </c>
      <c r="B5189" s="0" t="n">
        <v>8</v>
      </c>
      <c r="C5189" s="0" t="n">
        <v>217</v>
      </c>
      <c r="D5189" s="0" t="n">
        <v>2</v>
      </c>
      <c r="E5189" s="0" t="n">
        <v>0</v>
      </c>
      <c r="F5189" s="0" t="n">
        <v>0</v>
      </c>
      <c r="G5189" s="0" t="n">
        <v>1</v>
      </c>
      <c r="H5189" s="0" t="n">
        <v>119200</v>
      </c>
    </row>
    <row r="5190" customFormat="false" ht="15" hidden="false" customHeight="false" outlineLevel="0" collapsed="false">
      <c r="A5190" s="0" t="n">
        <v>5188</v>
      </c>
      <c r="B5190" s="0" t="n">
        <v>8</v>
      </c>
      <c r="C5190" s="0" t="n">
        <v>217</v>
      </c>
      <c r="D5190" s="0" t="n">
        <v>3</v>
      </c>
      <c r="E5190" s="0" t="n">
        <v>0</v>
      </c>
      <c r="F5190" s="0" t="n">
        <v>0</v>
      </c>
      <c r="G5190" s="0" t="n">
        <v>1</v>
      </c>
      <c r="H5190" s="0" t="n">
        <v>119200</v>
      </c>
    </row>
    <row r="5191" customFormat="false" ht="15" hidden="false" customHeight="false" outlineLevel="0" collapsed="false">
      <c r="A5191" s="0" t="n">
        <v>5189</v>
      </c>
      <c r="B5191" s="0" t="n">
        <v>8</v>
      </c>
      <c r="C5191" s="0" t="n">
        <v>217</v>
      </c>
      <c r="D5191" s="0" t="n">
        <v>4</v>
      </c>
      <c r="E5191" s="0" t="n">
        <v>0</v>
      </c>
      <c r="F5191" s="0" t="n">
        <v>0</v>
      </c>
      <c r="G5191" s="0" t="n">
        <v>1</v>
      </c>
      <c r="H5191" s="0" t="n">
        <v>119200</v>
      </c>
    </row>
    <row r="5192" customFormat="false" ht="15" hidden="false" customHeight="false" outlineLevel="0" collapsed="false">
      <c r="A5192" s="0" t="n">
        <v>5190</v>
      </c>
      <c r="B5192" s="0" t="n">
        <v>8</v>
      </c>
      <c r="C5192" s="0" t="n">
        <v>217</v>
      </c>
      <c r="D5192" s="0" t="n">
        <v>5</v>
      </c>
      <c r="E5192" s="0" t="n">
        <v>0</v>
      </c>
      <c r="F5192" s="0" t="n">
        <v>0</v>
      </c>
      <c r="G5192" s="0" t="n">
        <v>1</v>
      </c>
      <c r="H5192" s="0" t="n">
        <v>119200</v>
      </c>
    </row>
    <row r="5193" customFormat="false" ht="15" hidden="false" customHeight="false" outlineLevel="0" collapsed="false">
      <c r="A5193" s="0" t="n">
        <v>5191</v>
      </c>
      <c r="B5193" s="0" t="n">
        <v>8</v>
      </c>
      <c r="C5193" s="0" t="n">
        <v>217</v>
      </c>
      <c r="D5193" s="0" t="n">
        <v>6</v>
      </c>
      <c r="E5193" s="0" t="n">
        <v>0</v>
      </c>
      <c r="F5193" s="0" t="n">
        <v>0.047433</v>
      </c>
      <c r="G5193" s="0" t="n">
        <v>0.877272</v>
      </c>
      <c r="H5193" s="0" t="n">
        <v>119200</v>
      </c>
    </row>
    <row r="5194" customFormat="false" ht="15" hidden="false" customHeight="false" outlineLevel="0" collapsed="false">
      <c r="A5194" s="0" t="n">
        <v>5192</v>
      </c>
      <c r="B5194" s="0" t="n">
        <v>8</v>
      </c>
      <c r="C5194" s="0" t="n">
        <v>217</v>
      </c>
      <c r="D5194" s="0" t="n">
        <v>7</v>
      </c>
      <c r="E5194" s="0" t="n">
        <v>1</v>
      </c>
      <c r="F5194" s="0" t="n">
        <v>0.224404</v>
      </c>
      <c r="G5194" s="0" t="n">
        <v>0.770434</v>
      </c>
      <c r="H5194" s="0" t="n">
        <v>119000</v>
      </c>
    </row>
    <row r="5195" customFormat="false" ht="15" hidden="false" customHeight="false" outlineLevel="0" collapsed="false">
      <c r="A5195" s="0" t="n">
        <v>5193</v>
      </c>
      <c r="B5195" s="0" t="n">
        <v>8</v>
      </c>
      <c r="C5195" s="0" t="n">
        <v>217</v>
      </c>
      <c r="D5195" s="0" t="n">
        <v>8</v>
      </c>
      <c r="E5195" s="0" t="n">
        <v>1</v>
      </c>
      <c r="F5195" s="0" t="n">
        <v>0.4321</v>
      </c>
      <c r="G5195" s="0" t="n">
        <v>1</v>
      </c>
      <c r="H5195" s="0" t="n">
        <v>118800</v>
      </c>
    </row>
    <row r="5196" customFormat="false" ht="15" hidden="false" customHeight="false" outlineLevel="0" collapsed="false">
      <c r="A5196" s="0" t="n">
        <v>5194</v>
      </c>
      <c r="B5196" s="0" t="n">
        <v>8</v>
      </c>
      <c r="C5196" s="0" t="n">
        <v>217</v>
      </c>
      <c r="D5196" s="0" t="n">
        <v>9</v>
      </c>
      <c r="E5196" s="0" t="n">
        <v>0</v>
      </c>
      <c r="F5196" s="0" t="n">
        <v>0.632113</v>
      </c>
      <c r="G5196" s="0" t="n">
        <v>0.837921</v>
      </c>
      <c r="H5196" s="0" t="n">
        <v>118800</v>
      </c>
    </row>
    <row r="5197" customFormat="false" ht="15" hidden="false" customHeight="false" outlineLevel="0" collapsed="false">
      <c r="A5197" s="0" t="n">
        <v>5195</v>
      </c>
      <c r="B5197" s="0" t="n">
        <v>8</v>
      </c>
      <c r="C5197" s="0" t="n">
        <v>217</v>
      </c>
      <c r="D5197" s="0" t="n">
        <v>10</v>
      </c>
      <c r="E5197" s="0" t="n">
        <v>0</v>
      </c>
      <c r="F5197" s="0" t="n">
        <v>0.796307</v>
      </c>
      <c r="G5197" s="0" t="n">
        <v>1</v>
      </c>
      <c r="H5197" s="0" t="n">
        <v>118800</v>
      </c>
    </row>
    <row r="5198" customFormat="false" ht="15" hidden="false" customHeight="false" outlineLevel="0" collapsed="false">
      <c r="A5198" s="0" t="n">
        <v>5196</v>
      </c>
      <c r="B5198" s="0" t="n">
        <v>8</v>
      </c>
      <c r="C5198" s="0" t="n">
        <v>217</v>
      </c>
      <c r="D5198" s="0" t="n">
        <v>11</v>
      </c>
      <c r="E5198" s="0" t="n">
        <v>0</v>
      </c>
      <c r="F5198" s="0" t="n">
        <v>0.903654</v>
      </c>
      <c r="G5198" s="0" t="n">
        <v>1</v>
      </c>
      <c r="H5198" s="0" t="n">
        <v>118800</v>
      </c>
    </row>
    <row r="5199" customFormat="false" ht="15" hidden="false" customHeight="false" outlineLevel="0" collapsed="false">
      <c r="A5199" s="0" t="n">
        <v>5197</v>
      </c>
      <c r="B5199" s="0" t="n">
        <v>8</v>
      </c>
      <c r="C5199" s="0" t="n">
        <v>217</v>
      </c>
      <c r="D5199" s="0" t="n">
        <v>12</v>
      </c>
      <c r="E5199" s="0" t="n">
        <v>0</v>
      </c>
      <c r="F5199" s="0" t="n">
        <v>0.940942</v>
      </c>
      <c r="G5199" s="0" t="n">
        <v>1</v>
      </c>
      <c r="H5199" s="0" t="n">
        <v>118800</v>
      </c>
    </row>
    <row r="5200" customFormat="false" ht="15" hidden="false" customHeight="false" outlineLevel="0" collapsed="false">
      <c r="A5200" s="0" t="n">
        <v>5198</v>
      </c>
      <c r="B5200" s="0" t="n">
        <v>8</v>
      </c>
      <c r="C5200" s="0" t="n">
        <v>217</v>
      </c>
      <c r="D5200" s="0" t="n">
        <v>13</v>
      </c>
      <c r="E5200" s="0" t="n">
        <v>0</v>
      </c>
      <c r="F5200" s="0" t="n">
        <v>0.903654</v>
      </c>
      <c r="G5200" s="0" t="n">
        <v>1</v>
      </c>
      <c r="H5200" s="0" t="n">
        <v>118800</v>
      </c>
    </row>
    <row r="5201" customFormat="false" ht="15" hidden="false" customHeight="false" outlineLevel="0" collapsed="false">
      <c r="A5201" s="0" t="n">
        <v>5199</v>
      </c>
      <c r="B5201" s="0" t="n">
        <v>8</v>
      </c>
      <c r="C5201" s="0" t="n">
        <v>217</v>
      </c>
      <c r="D5201" s="0" t="n">
        <v>14</v>
      </c>
      <c r="E5201" s="0" t="n">
        <v>0</v>
      </c>
      <c r="F5201" s="0" t="n">
        <v>0.796307</v>
      </c>
      <c r="G5201" s="0" t="n">
        <v>0.943444</v>
      </c>
      <c r="H5201" s="0" t="n">
        <v>118800</v>
      </c>
    </row>
    <row r="5202" customFormat="false" ht="15" hidden="false" customHeight="false" outlineLevel="0" collapsed="false">
      <c r="A5202" s="0" t="n">
        <v>5200</v>
      </c>
      <c r="B5202" s="0" t="n">
        <v>8</v>
      </c>
      <c r="C5202" s="0" t="n">
        <v>217</v>
      </c>
      <c r="D5202" s="0" t="n">
        <v>15</v>
      </c>
      <c r="E5202" s="0" t="n">
        <v>0</v>
      </c>
      <c r="F5202" s="0" t="n">
        <v>0.632113</v>
      </c>
      <c r="G5202" s="0" t="n">
        <v>0.96815</v>
      </c>
      <c r="H5202" s="0" t="n">
        <v>118800</v>
      </c>
    </row>
    <row r="5203" customFormat="false" ht="15" hidden="false" customHeight="false" outlineLevel="0" collapsed="false">
      <c r="A5203" s="0" t="n">
        <v>5201</v>
      </c>
      <c r="B5203" s="0" t="n">
        <v>8</v>
      </c>
      <c r="C5203" s="0" t="n">
        <v>217</v>
      </c>
      <c r="D5203" s="0" t="n">
        <v>16</v>
      </c>
      <c r="E5203" s="0" t="n">
        <v>0</v>
      </c>
      <c r="F5203" s="0" t="n">
        <v>0.4321</v>
      </c>
      <c r="G5203" s="0" t="n">
        <v>0.777877</v>
      </c>
      <c r="H5203" s="0" t="n">
        <v>118800</v>
      </c>
    </row>
    <row r="5204" customFormat="false" ht="15" hidden="false" customHeight="false" outlineLevel="0" collapsed="false">
      <c r="A5204" s="0" t="n">
        <v>5202</v>
      </c>
      <c r="B5204" s="0" t="n">
        <v>8</v>
      </c>
      <c r="C5204" s="0" t="n">
        <v>217</v>
      </c>
      <c r="D5204" s="0" t="n">
        <v>17</v>
      </c>
      <c r="E5204" s="0" t="n">
        <v>0</v>
      </c>
      <c r="F5204" s="0" t="n">
        <v>0.224404</v>
      </c>
      <c r="G5204" s="0" t="n">
        <v>1</v>
      </c>
      <c r="H5204" s="0" t="n">
        <v>118800</v>
      </c>
    </row>
    <row r="5205" customFormat="false" ht="15" hidden="false" customHeight="false" outlineLevel="0" collapsed="false">
      <c r="A5205" s="0" t="n">
        <v>5203</v>
      </c>
      <c r="B5205" s="0" t="n">
        <v>8</v>
      </c>
      <c r="C5205" s="0" t="n">
        <v>217</v>
      </c>
      <c r="D5205" s="0" t="n">
        <v>18</v>
      </c>
      <c r="E5205" s="0" t="n">
        <v>0</v>
      </c>
      <c r="F5205" s="0" t="n">
        <v>0.047433</v>
      </c>
      <c r="G5205" s="0" t="n">
        <v>1</v>
      </c>
      <c r="H5205" s="0" t="n">
        <v>118800</v>
      </c>
    </row>
    <row r="5206" customFormat="false" ht="15" hidden="false" customHeight="false" outlineLevel="0" collapsed="false">
      <c r="A5206" s="0" t="n">
        <v>5204</v>
      </c>
      <c r="B5206" s="0" t="n">
        <v>8</v>
      </c>
      <c r="C5206" s="0" t="n">
        <v>217</v>
      </c>
      <c r="D5206" s="0" t="n">
        <v>19</v>
      </c>
      <c r="E5206" s="0" t="n">
        <v>1</v>
      </c>
      <c r="F5206" s="0" t="n">
        <v>0</v>
      </c>
      <c r="G5206" s="0" t="n">
        <v>0.806898</v>
      </c>
      <c r="H5206" s="0" t="n">
        <v>118600</v>
      </c>
    </row>
    <row r="5207" customFormat="false" ht="15" hidden="false" customHeight="false" outlineLevel="0" collapsed="false">
      <c r="A5207" s="0" t="n">
        <v>5205</v>
      </c>
      <c r="B5207" s="0" t="n">
        <v>8</v>
      </c>
      <c r="C5207" s="0" t="n">
        <v>217</v>
      </c>
      <c r="D5207" s="0" t="n">
        <v>20</v>
      </c>
      <c r="E5207" s="0" t="n">
        <v>1</v>
      </c>
      <c r="F5207" s="0" t="n">
        <v>0</v>
      </c>
      <c r="G5207" s="0" t="n">
        <v>0.800868</v>
      </c>
      <c r="H5207" s="0" t="n">
        <v>118400</v>
      </c>
    </row>
    <row r="5208" customFormat="false" ht="15" hidden="false" customHeight="false" outlineLevel="0" collapsed="false">
      <c r="A5208" s="0" t="n">
        <v>5206</v>
      </c>
      <c r="B5208" s="0" t="n">
        <v>8</v>
      </c>
      <c r="C5208" s="0" t="n">
        <v>217</v>
      </c>
      <c r="D5208" s="0" t="n">
        <v>21</v>
      </c>
      <c r="E5208" s="0" t="n">
        <v>0</v>
      </c>
      <c r="F5208" s="0" t="n">
        <v>0</v>
      </c>
      <c r="G5208" s="0" t="n">
        <v>1</v>
      </c>
      <c r="H5208" s="0" t="n">
        <v>118400</v>
      </c>
    </row>
    <row r="5209" customFormat="false" ht="15" hidden="false" customHeight="false" outlineLevel="0" collapsed="false">
      <c r="A5209" s="0" t="n">
        <v>5207</v>
      </c>
      <c r="B5209" s="0" t="n">
        <v>8</v>
      </c>
      <c r="C5209" s="0" t="n">
        <v>217</v>
      </c>
      <c r="D5209" s="0" t="n">
        <v>22</v>
      </c>
      <c r="E5209" s="0" t="n">
        <v>0</v>
      </c>
      <c r="F5209" s="0" t="n">
        <v>0</v>
      </c>
      <c r="G5209" s="0" t="n">
        <v>0.959807</v>
      </c>
      <c r="H5209" s="0" t="n">
        <v>118400</v>
      </c>
    </row>
    <row r="5210" customFormat="false" ht="15" hidden="false" customHeight="false" outlineLevel="0" collapsed="false">
      <c r="A5210" s="0" t="n">
        <v>5208</v>
      </c>
      <c r="B5210" s="0" t="n">
        <v>8</v>
      </c>
      <c r="C5210" s="0" t="n">
        <v>217</v>
      </c>
      <c r="D5210" s="0" t="n">
        <v>23</v>
      </c>
      <c r="E5210" s="0" t="n">
        <v>0</v>
      </c>
      <c r="F5210" s="0" t="n">
        <v>0</v>
      </c>
      <c r="G5210" s="0" t="n">
        <v>1</v>
      </c>
      <c r="H5210" s="0" t="n">
        <v>118400</v>
      </c>
    </row>
    <row r="5211" customFormat="false" ht="15" hidden="false" customHeight="false" outlineLevel="0" collapsed="false">
      <c r="A5211" s="0" t="n">
        <v>5209</v>
      </c>
      <c r="B5211" s="0" t="n">
        <v>8</v>
      </c>
      <c r="C5211" s="0" t="n">
        <v>218</v>
      </c>
      <c r="D5211" s="0" t="n">
        <v>0</v>
      </c>
      <c r="E5211" s="0" t="n">
        <v>0</v>
      </c>
      <c r="F5211" s="0" t="n">
        <v>0</v>
      </c>
      <c r="G5211" s="0" t="n">
        <v>0.959884</v>
      </c>
      <c r="H5211" s="0" t="n">
        <v>118400</v>
      </c>
    </row>
    <row r="5212" customFormat="false" ht="15" hidden="false" customHeight="false" outlineLevel="0" collapsed="false">
      <c r="A5212" s="0" t="n">
        <v>5210</v>
      </c>
      <c r="B5212" s="0" t="n">
        <v>8</v>
      </c>
      <c r="C5212" s="0" t="n">
        <v>218</v>
      </c>
      <c r="D5212" s="0" t="n">
        <v>1</v>
      </c>
      <c r="E5212" s="0" t="n">
        <v>0</v>
      </c>
      <c r="F5212" s="0" t="n">
        <v>0</v>
      </c>
      <c r="G5212" s="0" t="n">
        <v>1</v>
      </c>
      <c r="H5212" s="0" t="n">
        <v>118400</v>
      </c>
    </row>
    <row r="5213" customFormat="false" ht="15" hidden="false" customHeight="false" outlineLevel="0" collapsed="false">
      <c r="A5213" s="0" t="n">
        <v>5211</v>
      </c>
      <c r="B5213" s="0" t="n">
        <v>8</v>
      </c>
      <c r="C5213" s="0" t="n">
        <v>218</v>
      </c>
      <c r="D5213" s="0" t="n">
        <v>2</v>
      </c>
      <c r="E5213" s="0" t="n">
        <v>0</v>
      </c>
      <c r="F5213" s="0" t="n">
        <v>0</v>
      </c>
      <c r="G5213" s="0" t="n">
        <v>0.795887</v>
      </c>
      <c r="H5213" s="0" t="n">
        <v>118400</v>
      </c>
    </row>
    <row r="5214" customFormat="false" ht="15" hidden="false" customHeight="false" outlineLevel="0" collapsed="false">
      <c r="A5214" s="0" t="n">
        <v>5212</v>
      </c>
      <c r="B5214" s="0" t="n">
        <v>8</v>
      </c>
      <c r="C5214" s="0" t="n">
        <v>218</v>
      </c>
      <c r="D5214" s="0" t="n">
        <v>3</v>
      </c>
      <c r="E5214" s="0" t="n">
        <v>0</v>
      </c>
      <c r="F5214" s="0" t="n">
        <v>0</v>
      </c>
      <c r="G5214" s="0" t="n">
        <v>0.836608</v>
      </c>
      <c r="H5214" s="0" t="n">
        <v>118400</v>
      </c>
    </row>
    <row r="5215" customFormat="false" ht="15" hidden="false" customHeight="false" outlineLevel="0" collapsed="false">
      <c r="A5215" s="0" t="n">
        <v>5213</v>
      </c>
      <c r="B5215" s="0" t="n">
        <v>8</v>
      </c>
      <c r="C5215" s="0" t="n">
        <v>218</v>
      </c>
      <c r="D5215" s="0" t="n">
        <v>4</v>
      </c>
      <c r="E5215" s="0" t="n">
        <v>0</v>
      </c>
      <c r="F5215" s="0" t="n">
        <v>0</v>
      </c>
      <c r="G5215" s="0" t="n">
        <v>0.701385</v>
      </c>
      <c r="H5215" s="0" t="n">
        <v>118400</v>
      </c>
    </row>
    <row r="5216" customFormat="false" ht="15" hidden="false" customHeight="false" outlineLevel="0" collapsed="false">
      <c r="A5216" s="0" t="n">
        <v>5214</v>
      </c>
      <c r="B5216" s="0" t="n">
        <v>8</v>
      </c>
      <c r="C5216" s="0" t="n">
        <v>218</v>
      </c>
      <c r="D5216" s="0" t="n">
        <v>5</v>
      </c>
      <c r="E5216" s="0" t="n">
        <v>0</v>
      </c>
      <c r="F5216" s="0" t="n">
        <v>0</v>
      </c>
      <c r="G5216" s="0" t="n">
        <v>0.506908</v>
      </c>
      <c r="H5216" s="0" t="n">
        <v>118400</v>
      </c>
    </row>
    <row r="5217" customFormat="false" ht="15" hidden="false" customHeight="false" outlineLevel="0" collapsed="false">
      <c r="A5217" s="0" t="n">
        <v>5215</v>
      </c>
      <c r="B5217" s="0" t="n">
        <v>8</v>
      </c>
      <c r="C5217" s="0" t="n">
        <v>218</v>
      </c>
      <c r="D5217" s="0" t="n">
        <v>6</v>
      </c>
      <c r="E5217" s="0" t="n">
        <v>0</v>
      </c>
      <c r="F5217" s="0" t="n">
        <v>0.04247</v>
      </c>
      <c r="G5217" s="0" t="n">
        <v>0.434776</v>
      </c>
      <c r="H5217" s="0" t="n">
        <v>118400</v>
      </c>
    </row>
    <row r="5218" customFormat="false" ht="15" hidden="false" customHeight="false" outlineLevel="0" collapsed="false">
      <c r="A5218" s="0" t="n">
        <v>5216</v>
      </c>
      <c r="B5218" s="0" t="n">
        <v>8</v>
      </c>
      <c r="C5218" s="0" t="n">
        <v>218</v>
      </c>
      <c r="D5218" s="0" t="n">
        <v>7</v>
      </c>
      <c r="E5218" s="0" t="n">
        <v>1</v>
      </c>
      <c r="F5218" s="0" t="n">
        <v>0.200925</v>
      </c>
      <c r="G5218" s="0" t="n">
        <v>0.404236</v>
      </c>
      <c r="H5218" s="0" t="n">
        <v>118200</v>
      </c>
    </row>
    <row r="5219" customFormat="false" ht="15" hidden="false" customHeight="false" outlineLevel="0" collapsed="false">
      <c r="A5219" s="0" t="n">
        <v>5217</v>
      </c>
      <c r="B5219" s="0" t="n">
        <v>8</v>
      </c>
      <c r="C5219" s="0" t="n">
        <v>218</v>
      </c>
      <c r="D5219" s="0" t="n">
        <v>8</v>
      </c>
      <c r="E5219" s="0" t="n">
        <v>1</v>
      </c>
      <c r="F5219" s="0" t="n">
        <v>0.38689</v>
      </c>
      <c r="G5219" s="0" t="n">
        <v>0.424179</v>
      </c>
      <c r="H5219" s="0" t="n">
        <v>118000</v>
      </c>
    </row>
    <row r="5220" customFormat="false" ht="15" hidden="false" customHeight="false" outlineLevel="0" collapsed="false">
      <c r="A5220" s="0" t="n">
        <v>5218</v>
      </c>
      <c r="B5220" s="0" t="n">
        <v>8</v>
      </c>
      <c r="C5220" s="0" t="n">
        <v>218</v>
      </c>
      <c r="D5220" s="0" t="n">
        <v>9</v>
      </c>
      <c r="E5220" s="0" t="n">
        <v>0</v>
      </c>
      <c r="F5220" s="0" t="n">
        <v>0.565976</v>
      </c>
      <c r="G5220" s="0" t="n">
        <v>0.478677</v>
      </c>
      <c r="H5220" s="0" t="n">
        <v>118000</v>
      </c>
    </row>
    <row r="5221" customFormat="false" ht="15" hidden="false" customHeight="false" outlineLevel="0" collapsed="false">
      <c r="A5221" s="0" t="n">
        <v>5219</v>
      </c>
      <c r="B5221" s="0" t="n">
        <v>8</v>
      </c>
      <c r="C5221" s="0" t="n">
        <v>218</v>
      </c>
      <c r="D5221" s="0" t="n">
        <v>10</v>
      </c>
      <c r="E5221" s="0" t="n">
        <v>0</v>
      </c>
      <c r="F5221" s="0" t="n">
        <v>0.712991</v>
      </c>
      <c r="G5221" s="0" t="n">
        <v>0.469792</v>
      </c>
      <c r="H5221" s="0" t="n">
        <v>118000</v>
      </c>
    </row>
    <row r="5222" customFormat="false" ht="15" hidden="false" customHeight="false" outlineLevel="0" collapsed="false">
      <c r="A5222" s="0" t="n">
        <v>5220</v>
      </c>
      <c r="B5222" s="0" t="n">
        <v>8</v>
      </c>
      <c r="C5222" s="0" t="n">
        <v>218</v>
      </c>
      <c r="D5222" s="0" t="n">
        <v>11</v>
      </c>
      <c r="E5222" s="0" t="n">
        <v>0</v>
      </c>
      <c r="F5222" s="0" t="n">
        <v>0.809106</v>
      </c>
      <c r="G5222" s="0" t="n">
        <v>0.471373</v>
      </c>
      <c r="H5222" s="0" t="n">
        <v>118000</v>
      </c>
    </row>
    <row r="5223" customFormat="false" ht="15" hidden="false" customHeight="false" outlineLevel="0" collapsed="false">
      <c r="A5223" s="0" t="n">
        <v>5221</v>
      </c>
      <c r="B5223" s="0" t="n">
        <v>8</v>
      </c>
      <c r="C5223" s="0" t="n">
        <v>218</v>
      </c>
      <c r="D5223" s="0" t="n">
        <v>12</v>
      </c>
      <c r="E5223" s="0" t="n">
        <v>0</v>
      </c>
      <c r="F5223" s="0" t="n">
        <v>0.842493</v>
      </c>
      <c r="G5223" s="0" t="n">
        <v>0.521425</v>
      </c>
      <c r="H5223" s="0" t="n">
        <v>118000</v>
      </c>
    </row>
    <row r="5224" customFormat="false" ht="15" hidden="false" customHeight="false" outlineLevel="0" collapsed="false">
      <c r="A5224" s="0" t="n">
        <v>5222</v>
      </c>
      <c r="B5224" s="0" t="n">
        <v>8</v>
      </c>
      <c r="C5224" s="0" t="n">
        <v>218</v>
      </c>
      <c r="D5224" s="0" t="n">
        <v>13</v>
      </c>
      <c r="E5224" s="0" t="n">
        <v>0</v>
      </c>
      <c r="F5224" s="0" t="n">
        <v>0.809106</v>
      </c>
      <c r="G5224" s="0" t="n">
        <v>0.724177</v>
      </c>
      <c r="H5224" s="0" t="n">
        <v>118000</v>
      </c>
    </row>
    <row r="5225" customFormat="false" ht="15" hidden="false" customHeight="false" outlineLevel="0" collapsed="false">
      <c r="A5225" s="0" t="n">
        <v>5223</v>
      </c>
      <c r="B5225" s="0" t="n">
        <v>8</v>
      </c>
      <c r="C5225" s="0" t="n">
        <v>218</v>
      </c>
      <c r="D5225" s="0" t="n">
        <v>14</v>
      </c>
      <c r="E5225" s="0" t="n">
        <v>0</v>
      </c>
      <c r="F5225" s="0" t="n">
        <v>0.712991</v>
      </c>
      <c r="G5225" s="0" t="n">
        <v>0.730951</v>
      </c>
      <c r="H5225" s="0" t="n">
        <v>118000</v>
      </c>
    </row>
    <row r="5226" customFormat="false" ht="15" hidden="false" customHeight="false" outlineLevel="0" collapsed="false">
      <c r="A5226" s="0" t="n">
        <v>5224</v>
      </c>
      <c r="B5226" s="0" t="n">
        <v>8</v>
      </c>
      <c r="C5226" s="0" t="n">
        <v>218</v>
      </c>
      <c r="D5226" s="0" t="n">
        <v>15</v>
      </c>
      <c r="E5226" s="0" t="n">
        <v>0</v>
      </c>
      <c r="F5226" s="0" t="n">
        <v>0.565976</v>
      </c>
      <c r="G5226" s="0" t="n">
        <v>0.430361</v>
      </c>
      <c r="H5226" s="0" t="n">
        <v>118000</v>
      </c>
    </row>
    <row r="5227" customFormat="false" ht="15" hidden="false" customHeight="false" outlineLevel="0" collapsed="false">
      <c r="A5227" s="0" t="n">
        <v>5225</v>
      </c>
      <c r="B5227" s="0" t="n">
        <v>8</v>
      </c>
      <c r="C5227" s="0" t="n">
        <v>218</v>
      </c>
      <c r="D5227" s="0" t="n">
        <v>16</v>
      </c>
      <c r="E5227" s="0" t="n">
        <v>0</v>
      </c>
      <c r="F5227" s="0" t="n">
        <v>0.38689</v>
      </c>
      <c r="G5227" s="0" t="n">
        <v>0.342686</v>
      </c>
      <c r="H5227" s="0" t="n">
        <v>118000</v>
      </c>
    </row>
    <row r="5228" customFormat="false" ht="15" hidden="false" customHeight="false" outlineLevel="0" collapsed="false">
      <c r="A5228" s="0" t="n">
        <v>5226</v>
      </c>
      <c r="B5228" s="0" t="n">
        <v>8</v>
      </c>
      <c r="C5228" s="0" t="n">
        <v>218</v>
      </c>
      <c r="D5228" s="0" t="n">
        <v>17</v>
      </c>
      <c r="E5228" s="0" t="n">
        <v>0</v>
      </c>
      <c r="F5228" s="0" t="n">
        <v>0.200925</v>
      </c>
      <c r="G5228" s="0" t="n">
        <v>0.393248</v>
      </c>
      <c r="H5228" s="0" t="n">
        <v>118000</v>
      </c>
    </row>
    <row r="5229" customFormat="false" ht="15" hidden="false" customHeight="false" outlineLevel="0" collapsed="false">
      <c r="A5229" s="0" t="n">
        <v>5227</v>
      </c>
      <c r="B5229" s="0" t="n">
        <v>8</v>
      </c>
      <c r="C5229" s="0" t="n">
        <v>218</v>
      </c>
      <c r="D5229" s="0" t="n">
        <v>18</v>
      </c>
      <c r="E5229" s="0" t="n">
        <v>0</v>
      </c>
      <c r="F5229" s="0" t="n">
        <v>0.04247</v>
      </c>
      <c r="G5229" s="0" t="n">
        <v>0.520356</v>
      </c>
      <c r="H5229" s="0" t="n">
        <v>118000</v>
      </c>
    </row>
    <row r="5230" customFormat="false" ht="15" hidden="false" customHeight="false" outlineLevel="0" collapsed="false">
      <c r="A5230" s="0" t="n">
        <v>5228</v>
      </c>
      <c r="B5230" s="0" t="n">
        <v>8</v>
      </c>
      <c r="C5230" s="0" t="n">
        <v>218</v>
      </c>
      <c r="D5230" s="0" t="n">
        <v>19</v>
      </c>
      <c r="E5230" s="0" t="n">
        <v>1</v>
      </c>
      <c r="F5230" s="0" t="n">
        <v>0</v>
      </c>
      <c r="G5230" s="0" t="n">
        <v>0.488124</v>
      </c>
      <c r="H5230" s="0" t="n">
        <v>117800</v>
      </c>
    </row>
    <row r="5231" customFormat="false" ht="15" hidden="false" customHeight="false" outlineLevel="0" collapsed="false">
      <c r="A5231" s="0" t="n">
        <v>5229</v>
      </c>
      <c r="B5231" s="0" t="n">
        <v>8</v>
      </c>
      <c r="C5231" s="0" t="n">
        <v>218</v>
      </c>
      <c r="D5231" s="0" t="n">
        <v>20</v>
      </c>
      <c r="E5231" s="0" t="n">
        <v>1</v>
      </c>
      <c r="F5231" s="0" t="n">
        <v>0</v>
      </c>
      <c r="G5231" s="0" t="n">
        <v>0.738459</v>
      </c>
      <c r="H5231" s="0" t="n">
        <v>117600</v>
      </c>
    </row>
    <row r="5232" customFormat="false" ht="15" hidden="false" customHeight="false" outlineLevel="0" collapsed="false">
      <c r="A5232" s="0" t="n">
        <v>5230</v>
      </c>
      <c r="B5232" s="0" t="n">
        <v>8</v>
      </c>
      <c r="C5232" s="0" t="n">
        <v>218</v>
      </c>
      <c r="D5232" s="0" t="n">
        <v>21</v>
      </c>
      <c r="E5232" s="0" t="n">
        <v>0</v>
      </c>
      <c r="F5232" s="0" t="n">
        <v>0</v>
      </c>
      <c r="G5232" s="0" t="n">
        <v>0.528702</v>
      </c>
      <c r="H5232" s="0" t="n">
        <v>117600</v>
      </c>
    </row>
    <row r="5233" customFormat="false" ht="15" hidden="false" customHeight="false" outlineLevel="0" collapsed="false">
      <c r="A5233" s="0" t="n">
        <v>5231</v>
      </c>
      <c r="B5233" s="0" t="n">
        <v>8</v>
      </c>
      <c r="C5233" s="0" t="n">
        <v>218</v>
      </c>
      <c r="D5233" s="0" t="n">
        <v>22</v>
      </c>
      <c r="E5233" s="0" t="n">
        <v>0</v>
      </c>
      <c r="F5233" s="0" t="n">
        <v>0</v>
      </c>
      <c r="G5233" s="0" t="n">
        <v>0.408168</v>
      </c>
      <c r="H5233" s="0" t="n">
        <v>117600</v>
      </c>
    </row>
    <row r="5234" customFormat="false" ht="15" hidden="false" customHeight="false" outlineLevel="0" collapsed="false">
      <c r="A5234" s="0" t="n">
        <v>5232</v>
      </c>
      <c r="B5234" s="0" t="n">
        <v>8</v>
      </c>
      <c r="C5234" s="0" t="n">
        <v>218</v>
      </c>
      <c r="D5234" s="0" t="n">
        <v>23</v>
      </c>
      <c r="E5234" s="0" t="n">
        <v>0</v>
      </c>
      <c r="F5234" s="0" t="n">
        <v>0</v>
      </c>
      <c r="G5234" s="0" t="n">
        <v>0.521459</v>
      </c>
      <c r="H5234" s="0" t="n">
        <v>117600</v>
      </c>
    </row>
    <row r="5235" customFormat="false" ht="15" hidden="false" customHeight="false" outlineLevel="0" collapsed="false">
      <c r="A5235" s="0" t="n">
        <v>5233</v>
      </c>
      <c r="B5235" s="0" t="n">
        <v>8</v>
      </c>
      <c r="C5235" s="0" t="n">
        <v>219</v>
      </c>
      <c r="D5235" s="0" t="n">
        <v>0</v>
      </c>
      <c r="E5235" s="0" t="n">
        <v>0</v>
      </c>
      <c r="F5235" s="0" t="n">
        <v>0</v>
      </c>
      <c r="G5235" s="0" t="n">
        <v>0.455032</v>
      </c>
      <c r="H5235" s="0" t="n">
        <v>117600</v>
      </c>
    </row>
    <row r="5236" customFormat="false" ht="15" hidden="false" customHeight="false" outlineLevel="0" collapsed="false">
      <c r="A5236" s="0" t="n">
        <v>5234</v>
      </c>
      <c r="B5236" s="0" t="n">
        <v>8</v>
      </c>
      <c r="C5236" s="0" t="n">
        <v>219</v>
      </c>
      <c r="D5236" s="0" t="n">
        <v>1</v>
      </c>
      <c r="E5236" s="0" t="n">
        <v>0</v>
      </c>
      <c r="F5236" s="0" t="n">
        <v>0</v>
      </c>
      <c r="G5236" s="0" t="n">
        <v>0.478596</v>
      </c>
      <c r="H5236" s="0" t="n">
        <v>117600</v>
      </c>
    </row>
    <row r="5237" customFormat="false" ht="15" hidden="false" customHeight="false" outlineLevel="0" collapsed="false">
      <c r="A5237" s="0" t="n">
        <v>5235</v>
      </c>
      <c r="B5237" s="0" t="n">
        <v>8</v>
      </c>
      <c r="C5237" s="0" t="n">
        <v>219</v>
      </c>
      <c r="D5237" s="0" t="n">
        <v>2</v>
      </c>
      <c r="E5237" s="0" t="n">
        <v>0</v>
      </c>
      <c r="F5237" s="0" t="n">
        <v>0</v>
      </c>
      <c r="G5237" s="0" t="n">
        <v>0.48516</v>
      </c>
      <c r="H5237" s="0" t="n">
        <v>117600</v>
      </c>
    </row>
    <row r="5238" customFormat="false" ht="15" hidden="false" customHeight="false" outlineLevel="0" collapsed="false">
      <c r="A5238" s="0" t="n">
        <v>5236</v>
      </c>
      <c r="B5238" s="0" t="n">
        <v>8</v>
      </c>
      <c r="C5238" s="0" t="n">
        <v>219</v>
      </c>
      <c r="D5238" s="0" t="n">
        <v>3</v>
      </c>
      <c r="E5238" s="0" t="n">
        <v>0</v>
      </c>
      <c r="F5238" s="0" t="n">
        <v>0</v>
      </c>
      <c r="G5238" s="0" t="n">
        <v>0.60906</v>
      </c>
      <c r="H5238" s="0" t="n">
        <v>117600</v>
      </c>
    </row>
    <row r="5239" customFormat="false" ht="15" hidden="false" customHeight="false" outlineLevel="0" collapsed="false">
      <c r="A5239" s="0" t="n">
        <v>5237</v>
      </c>
      <c r="B5239" s="0" t="n">
        <v>8</v>
      </c>
      <c r="C5239" s="0" t="n">
        <v>219</v>
      </c>
      <c r="D5239" s="0" t="n">
        <v>4</v>
      </c>
      <c r="E5239" s="0" t="n">
        <v>0</v>
      </c>
      <c r="F5239" s="0" t="n">
        <v>0</v>
      </c>
      <c r="G5239" s="0" t="n">
        <v>0.56197</v>
      </c>
      <c r="H5239" s="0" t="n">
        <v>117600</v>
      </c>
    </row>
    <row r="5240" customFormat="false" ht="15" hidden="false" customHeight="false" outlineLevel="0" collapsed="false">
      <c r="A5240" s="0" t="n">
        <v>5238</v>
      </c>
      <c r="B5240" s="0" t="n">
        <v>8</v>
      </c>
      <c r="C5240" s="0" t="n">
        <v>219</v>
      </c>
      <c r="D5240" s="0" t="n">
        <v>5</v>
      </c>
      <c r="E5240" s="0" t="n">
        <v>0</v>
      </c>
      <c r="F5240" s="0" t="n">
        <v>0</v>
      </c>
      <c r="G5240" s="0" t="n">
        <v>0.432217</v>
      </c>
      <c r="H5240" s="0" t="n">
        <v>117600</v>
      </c>
    </row>
    <row r="5241" customFormat="false" ht="15" hidden="false" customHeight="false" outlineLevel="0" collapsed="false">
      <c r="A5241" s="0" t="n">
        <v>5239</v>
      </c>
      <c r="B5241" s="0" t="n">
        <v>8</v>
      </c>
      <c r="C5241" s="0" t="n">
        <v>219</v>
      </c>
      <c r="D5241" s="0" t="n">
        <v>6</v>
      </c>
      <c r="E5241" s="0" t="n">
        <v>0</v>
      </c>
      <c r="F5241" s="0" t="n">
        <v>0.054453</v>
      </c>
      <c r="G5241" s="0" t="n">
        <v>0.499486</v>
      </c>
      <c r="H5241" s="0" t="n">
        <v>117600</v>
      </c>
    </row>
    <row r="5242" customFormat="false" ht="15" hidden="false" customHeight="false" outlineLevel="0" collapsed="false">
      <c r="A5242" s="0" t="n">
        <v>5240</v>
      </c>
      <c r="B5242" s="0" t="n">
        <v>8</v>
      </c>
      <c r="C5242" s="0" t="n">
        <v>219</v>
      </c>
      <c r="D5242" s="0" t="n">
        <v>7</v>
      </c>
      <c r="E5242" s="0" t="n">
        <v>1</v>
      </c>
      <c r="F5242" s="0" t="n">
        <v>0.257612</v>
      </c>
      <c r="G5242" s="0" t="n">
        <v>0.465143</v>
      </c>
      <c r="H5242" s="0" t="n">
        <v>117400</v>
      </c>
    </row>
    <row r="5243" customFormat="false" ht="15" hidden="false" customHeight="false" outlineLevel="0" collapsed="false">
      <c r="A5243" s="0" t="n">
        <v>5241</v>
      </c>
      <c r="B5243" s="0" t="n">
        <v>8</v>
      </c>
      <c r="C5243" s="0" t="n">
        <v>219</v>
      </c>
      <c r="D5243" s="0" t="n">
        <v>8</v>
      </c>
      <c r="E5243" s="0" t="n">
        <v>1</v>
      </c>
      <c r="F5243" s="0" t="n">
        <v>0.496043</v>
      </c>
      <c r="G5243" s="0" t="n">
        <v>0.521415</v>
      </c>
      <c r="H5243" s="0" t="n">
        <v>117200</v>
      </c>
    </row>
    <row r="5244" customFormat="false" ht="15" hidden="false" customHeight="false" outlineLevel="0" collapsed="false">
      <c r="A5244" s="0" t="n">
        <v>5242</v>
      </c>
      <c r="B5244" s="0" t="n">
        <v>8</v>
      </c>
      <c r="C5244" s="0" t="n">
        <v>219</v>
      </c>
      <c r="D5244" s="0" t="n">
        <v>9</v>
      </c>
      <c r="E5244" s="0" t="n">
        <v>0</v>
      </c>
      <c r="F5244" s="0" t="n">
        <v>0.725655</v>
      </c>
      <c r="G5244" s="0" t="n">
        <v>0.571784</v>
      </c>
      <c r="H5244" s="0" t="n">
        <v>117200</v>
      </c>
    </row>
    <row r="5245" customFormat="false" ht="15" hidden="false" customHeight="false" outlineLevel="0" collapsed="false">
      <c r="A5245" s="0" t="n">
        <v>5243</v>
      </c>
      <c r="B5245" s="0" t="n">
        <v>8</v>
      </c>
      <c r="C5245" s="0" t="n">
        <v>219</v>
      </c>
      <c r="D5245" s="0" t="n">
        <v>10</v>
      </c>
      <c r="E5245" s="0" t="n">
        <v>0</v>
      </c>
      <c r="F5245" s="0" t="n">
        <v>0.914147</v>
      </c>
      <c r="G5245" s="0" t="n">
        <v>0.560939</v>
      </c>
      <c r="H5245" s="0" t="n">
        <v>117200</v>
      </c>
    </row>
    <row r="5246" customFormat="false" ht="15" hidden="false" customHeight="false" outlineLevel="0" collapsed="false">
      <c r="A5246" s="0" t="n">
        <v>5244</v>
      </c>
      <c r="B5246" s="0" t="n">
        <v>8</v>
      </c>
      <c r="C5246" s="0" t="n">
        <v>219</v>
      </c>
      <c r="D5246" s="0" t="n">
        <v>11</v>
      </c>
      <c r="E5246" s="0" t="n">
        <v>0</v>
      </c>
      <c r="F5246" s="0" t="n">
        <v>1</v>
      </c>
      <c r="G5246" s="0" t="n">
        <v>0.739848</v>
      </c>
      <c r="H5246" s="0" t="n">
        <v>117200</v>
      </c>
    </row>
    <row r="5247" customFormat="false" ht="15" hidden="false" customHeight="false" outlineLevel="0" collapsed="false">
      <c r="A5247" s="0" t="n">
        <v>5245</v>
      </c>
      <c r="B5247" s="0" t="n">
        <v>8</v>
      </c>
      <c r="C5247" s="0" t="n">
        <v>219</v>
      </c>
      <c r="D5247" s="0" t="n">
        <v>12</v>
      </c>
      <c r="E5247" s="0" t="n">
        <v>0</v>
      </c>
      <c r="F5247" s="0" t="n">
        <v>1</v>
      </c>
      <c r="G5247" s="0" t="n">
        <v>0.985329</v>
      </c>
      <c r="H5247" s="0" t="n">
        <v>117200</v>
      </c>
    </row>
    <row r="5248" customFormat="false" ht="15" hidden="false" customHeight="false" outlineLevel="0" collapsed="false">
      <c r="A5248" s="0" t="n">
        <v>5246</v>
      </c>
      <c r="B5248" s="0" t="n">
        <v>8</v>
      </c>
      <c r="C5248" s="0" t="n">
        <v>219</v>
      </c>
      <c r="D5248" s="0" t="n">
        <v>13</v>
      </c>
      <c r="E5248" s="0" t="n">
        <v>0</v>
      </c>
      <c r="F5248" s="0" t="n">
        <v>1</v>
      </c>
      <c r="G5248" s="0" t="n">
        <v>1</v>
      </c>
      <c r="H5248" s="0" t="n">
        <v>117200</v>
      </c>
    </row>
    <row r="5249" customFormat="false" ht="15" hidden="false" customHeight="false" outlineLevel="0" collapsed="false">
      <c r="A5249" s="0" t="n">
        <v>5247</v>
      </c>
      <c r="B5249" s="0" t="n">
        <v>8</v>
      </c>
      <c r="C5249" s="0" t="n">
        <v>219</v>
      </c>
      <c r="D5249" s="0" t="n">
        <v>14</v>
      </c>
      <c r="E5249" s="0" t="n">
        <v>0</v>
      </c>
      <c r="F5249" s="0" t="n">
        <v>0.914147</v>
      </c>
      <c r="G5249" s="0" t="n">
        <v>0.908169</v>
      </c>
      <c r="H5249" s="0" t="n">
        <v>117200</v>
      </c>
    </row>
    <row r="5250" customFormat="false" ht="15" hidden="false" customHeight="false" outlineLevel="0" collapsed="false">
      <c r="A5250" s="0" t="n">
        <v>5248</v>
      </c>
      <c r="B5250" s="0" t="n">
        <v>8</v>
      </c>
      <c r="C5250" s="0" t="n">
        <v>219</v>
      </c>
      <c r="D5250" s="0" t="n">
        <v>15</v>
      </c>
      <c r="E5250" s="0" t="n">
        <v>0</v>
      </c>
      <c r="F5250" s="0" t="n">
        <v>0.725655</v>
      </c>
      <c r="G5250" s="0" t="n">
        <v>0.919632</v>
      </c>
      <c r="H5250" s="0" t="n">
        <v>117200</v>
      </c>
    </row>
    <row r="5251" customFormat="false" ht="15" hidden="false" customHeight="false" outlineLevel="0" collapsed="false">
      <c r="A5251" s="0" t="n">
        <v>5249</v>
      </c>
      <c r="B5251" s="0" t="n">
        <v>8</v>
      </c>
      <c r="C5251" s="0" t="n">
        <v>219</v>
      </c>
      <c r="D5251" s="0" t="n">
        <v>16</v>
      </c>
      <c r="E5251" s="0" t="n">
        <v>0</v>
      </c>
      <c r="F5251" s="0" t="n">
        <v>0.496043</v>
      </c>
      <c r="G5251" s="0" t="n">
        <v>0.939731</v>
      </c>
      <c r="H5251" s="0" t="n">
        <v>117200</v>
      </c>
    </row>
    <row r="5252" customFormat="false" ht="15" hidden="false" customHeight="false" outlineLevel="0" collapsed="false">
      <c r="A5252" s="0" t="n">
        <v>5250</v>
      </c>
      <c r="B5252" s="0" t="n">
        <v>8</v>
      </c>
      <c r="C5252" s="0" t="n">
        <v>219</v>
      </c>
      <c r="D5252" s="0" t="n">
        <v>17</v>
      </c>
      <c r="E5252" s="0" t="n">
        <v>0</v>
      </c>
      <c r="F5252" s="0" t="n">
        <v>0.257612</v>
      </c>
      <c r="G5252" s="0" t="n">
        <v>0.829086</v>
      </c>
      <c r="H5252" s="0" t="n">
        <v>117200</v>
      </c>
    </row>
    <row r="5253" customFormat="false" ht="15" hidden="false" customHeight="false" outlineLevel="0" collapsed="false">
      <c r="A5253" s="0" t="n">
        <v>5251</v>
      </c>
      <c r="B5253" s="0" t="n">
        <v>8</v>
      </c>
      <c r="C5253" s="0" t="n">
        <v>219</v>
      </c>
      <c r="D5253" s="0" t="n">
        <v>18</v>
      </c>
      <c r="E5253" s="0" t="n">
        <v>0</v>
      </c>
      <c r="F5253" s="0" t="n">
        <v>0.054453</v>
      </c>
      <c r="G5253" s="0" t="n">
        <v>0.982792</v>
      </c>
      <c r="H5253" s="0" t="n">
        <v>117200</v>
      </c>
    </row>
    <row r="5254" customFormat="false" ht="15" hidden="false" customHeight="false" outlineLevel="0" collapsed="false">
      <c r="A5254" s="0" t="n">
        <v>5252</v>
      </c>
      <c r="B5254" s="0" t="n">
        <v>8</v>
      </c>
      <c r="C5254" s="0" t="n">
        <v>219</v>
      </c>
      <c r="D5254" s="0" t="n">
        <v>19</v>
      </c>
      <c r="E5254" s="0" t="n">
        <v>1</v>
      </c>
      <c r="F5254" s="0" t="n">
        <v>0</v>
      </c>
      <c r="G5254" s="0" t="n">
        <v>1</v>
      </c>
      <c r="H5254" s="0" t="n">
        <v>117000</v>
      </c>
    </row>
    <row r="5255" customFormat="false" ht="15" hidden="false" customHeight="false" outlineLevel="0" collapsed="false">
      <c r="A5255" s="0" t="n">
        <v>5253</v>
      </c>
      <c r="B5255" s="0" t="n">
        <v>8</v>
      </c>
      <c r="C5255" s="0" t="n">
        <v>219</v>
      </c>
      <c r="D5255" s="0" t="n">
        <v>20</v>
      </c>
      <c r="E5255" s="0" t="n">
        <v>1</v>
      </c>
      <c r="F5255" s="0" t="n">
        <v>0</v>
      </c>
      <c r="G5255" s="0" t="n">
        <v>0.746333</v>
      </c>
      <c r="H5255" s="0" t="n">
        <v>116800</v>
      </c>
    </row>
    <row r="5256" customFormat="false" ht="15" hidden="false" customHeight="false" outlineLevel="0" collapsed="false">
      <c r="A5256" s="0" t="n">
        <v>5254</v>
      </c>
      <c r="B5256" s="0" t="n">
        <v>8</v>
      </c>
      <c r="C5256" s="0" t="n">
        <v>219</v>
      </c>
      <c r="D5256" s="0" t="n">
        <v>21</v>
      </c>
      <c r="E5256" s="0" t="n">
        <v>0</v>
      </c>
      <c r="F5256" s="0" t="n">
        <v>0</v>
      </c>
      <c r="G5256" s="0" t="n">
        <v>0.811231</v>
      </c>
      <c r="H5256" s="0" t="n">
        <v>116800</v>
      </c>
    </row>
    <row r="5257" customFormat="false" ht="15" hidden="false" customHeight="false" outlineLevel="0" collapsed="false">
      <c r="A5257" s="0" t="n">
        <v>5255</v>
      </c>
      <c r="B5257" s="0" t="n">
        <v>8</v>
      </c>
      <c r="C5257" s="0" t="n">
        <v>219</v>
      </c>
      <c r="D5257" s="0" t="n">
        <v>22</v>
      </c>
      <c r="E5257" s="0" t="n">
        <v>0</v>
      </c>
      <c r="F5257" s="0" t="n">
        <v>0</v>
      </c>
      <c r="G5257" s="0" t="n">
        <v>0.884228</v>
      </c>
      <c r="H5257" s="0" t="n">
        <v>116800</v>
      </c>
    </row>
    <row r="5258" customFormat="false" ht="15" hidden="false" customHeight="false" outlineLevel="0" collapsed="false">
      <c r="A5258" s="0" t="n">
        <v>5256</v>
      </c>
      <c r="B5258" s="0" t="n">
        <v>8</v>
      </c>
      <c r="C5258" s="0" t="n">
        <v>219</v>
      </c>
      <c r="D5258" s="0" t="n">
        <v>23</v>
      </c>
      <c r="E5258" s="0" t="n">
        <v>0</v>
      </c>
      <c r="F5258" s="0" t="n">
        <v>0</v>
      </c>
      <c r="G5258" s="0" t="n">
        <v>0.964743</v>
      </c>
      <c r="H5258" s="0" t="n">
        <v>116800</v>
      </c>
    </row>
    <row r="5259" customFormat="false" ht="15" hidden="false" customHeight="false" outlineLevel="0" collapsed="false">
      <c r="A5259" s="0" t="n">
        <v>5257</v>
      </c>
      <c r="B5259" s="0" t="n">
        <v>8</v>
      </c>
      <c r="C5259" s="0" t="n">
        <v>220</v>
      </c>
      <c r="D5259" s="0" t="n">
        <v>0</v>
      </c>
      <c r="E5259" s="0" t="n">
        <v>0</v>
      </c>
      <c r="F5259" s="0" t="n">
        <v>0</v>
      </c>
      <c r="G5259" s="0" t="n">
        <v>1</v>
      </c>
      <c r="H5259" s="0" t="n">
        <v>116800</v>
      </c>
    </row>
    <row r="5260" customFormat="false" ht="15" hidden="false" customHeight="false" outlineLevel="0" collapsed="false">
      <c r="A5260" s="0" t="n">
        <v>5258</v>
      </c>
      <c r="B5260" s="0" t="n">
        <v>8</v>
      </c>
      <c r="C5260" s="0" t="n">
        <v>220</v>
      </c>
      <c r="D5260" s="0" t="n">
        <v>1</v>
      </c>
      <c r="E5260" s="0" t="n">
        <v>0</v>
      </c>
      <c r="F5260" s="0" t="n">
        <v>0</v>
      </c>
      <c r="G5260" s="0" t="n">
        <v>0.966561</v>
      </c>
      <c r="H5260" s="0" t="n">
        <v>116800</v>
      </c>
    </row>
    <row r="5261" customFormat="false" ht="15" hidden="false" customHeight="false" outlineLevel="0" collapsed="false">
      <c r="A5261" s="0" t="n">
        <v>5259</v>
      </c>
      <c r="B5261" s="0" t="n">
        <v>8</v>
      </c>
      <c r="C5261" s="0" t="n">
        <v>220</v>
      </c>
      <c r="D5261" s="0" t="n">
        <v>2</v>
      </c>
      <c r="E5261" s="0" t="n">
        <v>0</v>
      </c>
      <c r="F5261" s="0" t="n">
        <v>0</v>
      </c>
      <c r="G5261" s="0" t="n">
        <v>0.63004</v>
      </c>
      <c r="H5261" s="0" t="n">
        <v>116800</v>
      </c>
    </row>
    <row r="5262" customFormat="false" ht="15" hidden="false" customHeight="false" outlineLevel="0" collapsed="false">
      <c r="A5262" s="0" t="n">
        <v>5260</v>
      </c>
      <c r="B5262" s="0" t="n">
        <v>8</v>
      </c>
      <c r="C5262" s="0" t="n">
        <v>220</v>
      </c>
      <c r="D5262" s="0" t="n">
        <v>3</v>
      </c>
      <c r="E5262" s="0" t="n">
        <v>0</v>
      </c>
      <c r="F5262" s="0" t="n">
        <v>0</v>
      </c>
      <c r="G5262" s="0" t="n">
        <v>0.518063</v>
      </c>
      <c r="H5262" s="0" t="n">
        <v>116800</v>
      </c>
    </row>
    <row r="5263" customFormat="false" ht="15" hidden="false" customHeight="false" outlineLevel="0" collapsed="false">
      <c r="A5263" s="0" t="n">
        <v>5261</v>
      </c>
      <c r="B5263" s="0" t="n">
        <v>8</v>
      </c>
      <c r="C5263" s="0" t="n">
        <v>220</v>
      </c>
      <c r="D5263" s="0" t="n">
        <v>4</v>
      </c>
      <c r="E5263" s="0" t="n">
        <v>0</v>
      </c>
      <c r="F5263" s="0" t="n">
        <v>0</v>
      </c>
      <c r="G5263" s="0" t="n">
        <v>0.435019</v>
      </c>
      <c r="H5263" s="0" t="n">
        <v>116800</v>
      </c>
    </row>
    <row r="5264" customFormat="false" ht="15" hidden="false" customHeight="false" outlineLevel="0" collapsed="false">
      <c r="A5264" s="0" t="n">
        <v>5262</v>
      </c>
      <c r="B5264" s="0" t="n">
        <v>8</v>
      </c>
      <c r="C5264" s="0" t="n">
        <v>220</v>
      </c>
      <c r="D5264" s="0" t="n">
        <v>5</v>
      </c>
      <c r="E5264" s="0" t="n">
        <v>0</v>
      </c>
      <c r="F5264" s="0" t="n">
        <v>0</v>
      </c>
      <c r="G5264" s="0" t="n">
        <v>0.49673</v>
      </c>
      <c r="H5264" s="0" t="n">
        <v>116800</v>
      </c>
    </row>
    <row r="5265" customFormat="false" ht="15" hidden="false" customHeight="false" outlineLevel="0" collapsed="false">
      <c r="A5265" s="0" t="n">
        <v>5263</v>
      </c>
      <c r="B5265" s="0" t="n">
        <v>8</v>
      </c>
      <c r="C5265" s="0" t="n">
        <v>220</v>
      </c>
      <c r="D5265" s="0" t="n">
        <v>6</v>
      </c>
      <c r="E5265" s="0" t="n">
        <v>0</v>
      </c>
      <c r="F5265" s="0" t="n">
        <v>0.053648</v>
      </c>
      <c r="G5265" s="0" t="n">
        <v>0.455503</v>
      </c>
      <c r="H5265" s="0" t="n">
        <v>116800</v>
      </c>
    </row>
    <row r="5266" customFormat="false" ht="15" hidden="false" customHeight="false" outlineLevel="0" collapsed="false">
      <c r="A5266" s="0" t="n">
        <v>5264</v>
      </c>
      <c r="B5266" s="0" t="n">
        <v>8</v>
      </c>
      <c r="C5266" s="0" t="n">
        <v>220</v>
      </c>
      <c r="D5266" s="0" t="n">
        <v>7</v>
      </c>
      <c r="E5266" s="0" t="n">
        <v>1</v>
      </c>
      <c r="F5266" s="0" t="n">
        <v>0.253805</v>
      </c>
      <c r="G5266" s="0" t="n">
        <v>0.62096</v>
      </c>
      <c r="H5266" s="0" t="n">
        <v>116600</v>
      </c>
    </row>
    <row r="5267" customFormat="false" ht="15" hidden="false" customHeight="false" outlineLevel="0" collapsed="false">
      <c r="A5267" s="0" t="n">
        <v>5265</v>
      </c>
      <c r="B5267" s="0" t="n">
        <v>8</v>
      </c>
      <c r="C5267" s="0" t="n">
        <v>220</v>
      </c>
      <c r="D5267" s="0" t="n">
        <v>8</v>
      </c>
      <c r="E5267" s="0" t="n">
        <v>1</v>
      </c>
      <c r="F5267" s="0" t="n">
        <v>0.488714</v>
      </c>
      <c r="G5267" s="0" t="n">
        <v>0.691482</v>
      </c>
      <c r="H5267" s="0" t="n">
        <v>116400</v>
      </c>
    </row>
    <row r="5268" customFormat="false" ht="15" hidden="false" customHeight="false" outlineLevel="0" collapsed="false">
      <c r="A5268" s="0" t="n">
        <v>5266</v>
      </c>
      <c r="B5268" s="0" t="n">
        <v>8</v>
      </c>
      <c r="C5268" s="0" t="n">
        <v>220</v>
      </c>
      <c r="D5268" s="0" t="n">
        <v>9</v>
      </c>
      <c r="E5268" s="0" t="n">
        <v>0</v>
      </c>
      <c r="F5268" s="0" t="n">
        <v>0.714933</v>
      </c>
      <c r="G5268" s="0" t="n">
        <v>0.546583</v>
      </c>
      <c r="H5268" s="0" t="n">
        <v>116400</v>
      </c>
    </row>
    <row r="5269" customFormat="false" ht="15" hidden="false" customHeight="false" outlineLevel="0" collapsed="false">
      <c r="A5269" s="0" t="n">
        <v>5267</v>
      </c>
      <c r="B5269" s="0" t="n">
        <v>8</v>
      </c>
      <c r="C5269" s="0" t="n">
        <v>220</v>
      </c>
      <c r="D5269" s="0" t="n">
        <v>10</v>
      </c>
      <c r="E5269" s="0" t="n">
        <v>0</v>
      </c>
      <c r="F5269" s="0" t="n">
        <v>0.900639</v>
      </c>
      <c r="G5269" s="0" t="n">
        <v>0.479116</v>
      </c>
      <c r="H5269" s="0" t="n">
        <v>116400</v>
      </c>
    </row>
    <row r="5270" customFormat="false" ht="15" hidden="false" customHeight="false" outlineLevel="0" collapsed="false">
      <c r="A5270" s="0" t="n">
        <v>5268</v>
      </c>
      <c r="B5270" s="0" t="n">
        <v>8</v>
      </c>
      <c r="C5270" s="0" t="n">
        <v>220</v>
      </c>
      <c r="D5270" s="0" t="n">
        <v>11</v>
      </c>
      <c r="E5270" s="0" t="n">
        <v>0</v>
      </c>
      <c r="F5270" s="0" t="n">
        <v>1</v>
      </c>
      <c r="G5270" s="0" t="n">
        <v>0.460314</v>
      </c>
      <c r="H5270" s="0" t="n">
        <v>116400</v>
      </c>
    </row>
    <row r="5271" customFormat="false" ht="15" hidden="false" customHeight="false" outlineLevel="0" collapsed="false">
      <c r="A5271" s="0" t="n">
        <v>5269</v>
      </c>
      <c r="B5271" s="0" t="n">
        <v>8</v>
      </c>
      <c r="C5271" s="0" t="n">
        <v>220</v>
      </c>
      <c r="D5271" s="0" t="n">
        <v>12</v>
      </c>
      <c r="E5271" s="0" t="n">
        <v>0</v>
      </c>
      <c r="F5271" s="0" t="n">
        <v>1</v>
      </c>
      <c r="G5271" s="0" t="n">
        <v>0.384165</v>
      </c>
      <c r="H5271" s="0" t="n">
        <v>116400</v>
      </c>
    </row>
    <row r="5272" customFormat="false" ht="15" hidden="false" customHeight="false" outlineLevel="0" collapsed="false">
      <c r="A5272" s="0" t="n">
        <v>5270</v>
      </c>
      <c r="B5272" s="0" t="n">
        <v>8</v>
      </c>
      <c r="C5272" s="0" t="n">
        <v>220</v>
      </c>
      <c r="D5272" s="0" t="n">
        <v>13</v>
      </c>
      <c r="E5272" s="0" t="n">
        <v>0</v>
      </c>
      <c r="F5272" s="0" t="n">
        <v>1</v>
      </c>
      <c r="G5272" s="0" t="n">
        <v>0.460649</v>
      </c>
      <c r="H5272" s="0" t="n">
        <v>116400</v>
      </c>
    </row>
    <row r="5273" customFormat="false" ht="15" hidden="false" customHeight="false" outlineLevel="0" collapsed="false">
      <c r="A5273" s="0" t="n">
        <v>5271</v>
      </c>
      <c r="B5273" s="0" t="n">
        <v>8</v>
      </c>
      <c r="C5273" s="0" t="n">
        <v>220</v>
      </c>
      <c r="D5273" s="0" t="n">
        <v>14</v>
      </c>
      <c r="E5273" s="0" t="n">
        <v>0</v>
      </c>
      <c r="F5273" s="0" t="n">
        <v>0.900639</v>
      </c>
      <c r="G5273" s="0" t="n">
        <v>0.586727</v>
      </c>
      <c r="H5273" s="0" t="n">
        <v>116400</v>
      </c>
    </row>
    <row r="5274" customFormat="false" ht="15" hidden="false" customHeight="false" outlineLevel="0" collapsed="false">
      <c r="A5274" s="0" t="n">
        <v>5272</v>
      </c>
      <c r="B5274" s="0" t="n">
        <v>8</v>
      </c>
      <c r="C5274" s="0" t="n">
        <v>220</v>
      </c>
      <c r="D5274" s="0" t="n">
        <v>15</v>
      </c>
      <c r="E5274" s="0" t="n">
        <v>0</v>
      </c>
      <c r="F5274" s="0" t="n">
        <v>0.714933</v>
      </c>
      <c r="G5274" s="0" t="n">
        <v>0.764372</v>
      </c>
      <c r="H5274" s="0" t="n">
        <v>116400</v>
      </c>
    </row>
    <row r="5275" customFormat="false" ht="15" hidden="false" customHeight="false" outlineLevel="0" collapsed="false">
      <c r="A5275" s="0" t="n">
        <v>5273</v>
      </c>
      <c r="B5275" s="0" t="n">
        <v>8</v>
      </c>
      <c r="C5275" s="0" t="n">
        <v>220</v>
      </c>
      <c r="D5275" s="0" t="n">
        <v>16</v>
      </c>
      <c r="E5275" s="0" t="n">
        <v>0</v>
      </c>
      <c r="F5275" s="0" t="n">
        <v>0.488714</v>
      </c>
      <c r="G5275" s="0" t="n">
        <v>0.796074</v>
      </c>
      <c r="H5275" s="0" t="n">
        <v>116400</v>
      </c>
    </row>
    <row r="5276" customFormat="false" ht="15" hidden="false" customHeight="false" outlineLevel="0" collapsed="false">
      <c r="A5276" s="0" t="n">
        <v>5274</v>
      </c>
      <c r="B5276" s="0" t="n">
        <v>8</v>
      </c>
      <c r="C5276" s="0" t="n">
        <v>220</v>
      </c>
      <c r="D5276" s="0" t="n">
        <v>17</v>
      </c>
      <c r="E5276" s="0" t="n">
        <v>0</v>
      </c>
      <c r="F5276" s="0" t="n">
        <v>0.253805</v>
      </c>
      <c r="G5276" s="0" t="n">
        <v>1</v>
      </c>
      <c r="H5276" s="0" t="n">
        <v>116400</v>
      </c>
    </row>
    <row r="5277" customFormat="false" ht="15" hidden="false" customHeight="false" outlineLevel="0" collapsed="false">
      <c r="A5277" s="0" t="n">
        <v>5275</v>
      </c>
      <c r="B5277" s="0" t="n">
        <v>8</v>
      </c>
      <c r="C5277" s="0" t="n">
        <v>220</v>
      </c>
      <c r="D5277" s="0" t="n">
        <v>18</v>
      </c>
      <c r="E5277" s="0" t="n">
        <v>0</v>
      </c>
      <c r="F5277" s="0" t="n">
        <v>0.053648</v>
      </c>
      <c r="G5277" s="0" t="n">
        <v>0.915056</v>
      </c>
      <c r="H5277" s="0" t="n">
        <v>116400</v>
      </c>
    </row>
    <row r="5278" customFormat="false" ht="15" hidden="false" customHeight="false" outlineLevel="0" collapsed="false">
      <c r="A5278" s="0" t="n">
        <v>5276</v>
      </c>
      <c r="B5278" s="0" t="n">
        <v>8</v>
      </c>
      <c r="C5278" s="0" t="n">
        <v>220</v>
      </c>
      <c r="D5278" s="0" t="n">
        <v>19</v>
      </c>
      <c r="E5278" s="0" t="n">
        <v>1</v>
      </c>
      <c r="F5278" s="0" t="n">
        <v>0</v>
      </c>
      <c r="G5278" s="0" t="n">
        <v>0.812985</v>
      </c>
      <c r="H5278" s="0" t="n">
        <v>116200</v>
      </c>
    </row>
    <row r="5279" customFormat="false" ht="15" hidden="false" customHeight="false" outlineLevel="0" collapsed="false">
      <c r="A5279" s="0" t="n">
        <v>5277</v>
      </c>
      <c r="B5279" s="0" t="n">
        <v>8</v>
      </c>
      <c r="C5279" s="0" t="n">
        <v>220</v>
      </c>
      <c r="D5279" s="0" t="n">
        <v>20</v>
      </c>
      <c r="E5279" s="0" t="n">
        <v>1</v>
      </c>
      <c r="F5279" s="0" t="n">
        <v>0</v>
      </c>
      <c r="G5279" s="0" t="n">
        <v>0.737227</v>
      </c>
      <c r="H5279" s="0" t="n">
        <v>116000</v>
      </c>
    </row>
    <row r="5280" customFormat="false" ht="15" hidden="false" customHeight="false" outlineLevel="0" collapsed="false">
      <c r="A5280" s="0" t="n">
        <v>5278</v>
      </c>
      <c r="B5280" s="0" t="n">
        <v>8</v>
      </c>
      <c r="C5280" s="0" t="n">
        <v>220</v>
      </c>
      <c r="D5280" s="0" t="n">
        <v>21</v>
      </c>
      <c r="E5280" s="0" t="n">
        <v>0</v>
      </c>
      <c r="F5280" s="0" t="n">
        <v>0</v>
      </c>
      <c r="G5280" s="0" t="n">
        <v>0.824397</v>
      </c>
      <c r="H5280" s="0" t="n">
        <v>116000</v>
      </c>
    </row>
    <row r="5281" customFormat="false" ht="15" hidden="false" customHeight="false" outlineLevel="0" collapsed="false">
      <c r="A5281" s="0" t="n">
        <v>5279</v>
      </c>
      <c r="B5281" s="0" t="n">
        <v>8</v>
      </c>
      <c r="C5281" s="0" t="n">
        <v>220</v>
      </c>
      <c r="D5281" s="0" t="n">
        <v>22</v>
      </c>
      <c r="E5281" s="0" t="n">
        <v>0</v>
      </c>
      <c r="F5281" s="0" t="n">
        <v>0</v>
      </c>
      <c r="G5281" s="0" t="n">
        <v>0.689821</v>
      </c>
      <c r="H5281" s="0" t="n">
        <v>116000</v>
      </c>
    </row>
    <row r="5282" customFormat="false" ht="15" hidden="false" customHeight="false" outlineLevel="0" collapsed="false">
      <c r="A5282" s="0" t="n">
        <v>5280</v>
      </c>
      <c r="B5282" s="0" t="n">
        <v>8</v>
      </c>
      <c r="C5282" s="0" t="n">
        <v>220</v>
      </c>
      <c r="D5282" s="0" t="n">
        <v>23</v>
      </c>
      <c r="E5282" s="0" t="n">
        <v>0</v>
      </c>
      <c r="F5282" s="0" t="n">
        <v>0</v>
      </c>
      <c r="G5282" s="0" t="n">
        <v>0.512271</v>
      </c>
      <c r="H5282" s="0" t="n">
        <v>116000</v>
      </c>
    </row>
    <row r="5283" customFormat="false" ht="15" hidden="false" customHeight="false" outlineLevel="0" collapsed="false">
      <c r="A5283" s="0" t="n">
        <v>5281</v>
      </c>
      <c r="B5283" s="0" t="n">
        <v>8</v>
      </c>
      <c r="C5283" s="0" t="n">
        <v>221</v>
      </c>
      <c r="D5283" s="0" t="n">
        <v>0</v>
      </c>
      <c r="E5283" s="0" t="n">
        <v>0</v>
      </c>
      <c r="F5283" s="0" t="n">
        <v>0</v>
      </c>
      <c r="G5283" s="0" t="n">
        <v>0.727792</v>
      </c>
      <c r="H5283" s="0" t="n">
        <v>116000</v>
      </c>
    </row>
    <row r="5284" customFormat="false" ht="15" hidden="false" customHeight="false" outlineLevel="0" collapsed="false">
      <c r="A5284" s="0" t="n">
        <v>5282</v>
      </c>
      <c r="B5284" s="0" t="n">
        <v>8</v>
      </c>
      <c r="C5284" s="0" t="n">
        <v>221</v>
      </c>
      <c r="D5284" s="0" t="n">
        <v>1</v>
      </c>
      <c r="E5284" s="0" t="n">
        <v>0</v>
      </c>
      <c r="F5284" s="0" t="n">
        <v>0</v>
      </c>
      <c r="G5284" s="0" t="n">
        <v>0.775694</v>
      </c>
      <c r="H5284" s="0" t="n">
        <v>116000</v>
      </c>
    </row>
    <row r="5285" customFormat="false" ht="15" hidden="false" customHeight="false" outlineLevel="0" collapsed="false">
      <c r="A5285" s="0" t="n">
        <v>5283</v>
      </c>
      <c r="B5285" s="0" t="n">
        <v>8</v>
      </c>
      <c r="C5285" s="0" t="n">
        <v>221</v>
      </c>
      <c r="D5285" s="0" t="n">
        <v>2</v>
      </c>
      <c r="E5285" s="0" t="n">
        <v>0</v>
      </c>
      <c r="F5285" s="0" t="n">
        <v>0</v>
      </c>
      <c r="G5285" s="0" t="n">
        <v>0.603874</v>
      </c>
      <c r="H5285" s="0" t="n">
        <v>116000</v>
      </c>
    </row>
    <row r="5286" customFormat="false" ht="15" hidden="false" customHeight="false" outlineLevel="0" collapsed="false">
      <c r="A5286" s="0" t="n">
        <v>5284</v>
      </c>
      <c r="B5286" s="0" t="n">
        <v>8</v>
      </c>
      <c r="C5286" s="0" t="n">
        <v>221</v>
      </c>
      <c r="D5286" s="0" t="n">
        <v>3</v>
      </c>
      <c r="E5286" s="0" t="n">
        <v>0</v>
      </c>
      <c r="F5286" s="0" t="n">
        <v>0</v>
      </c>
      <c r="G5286" s="0" t="n">
        <v>0.484296</v>
      </c>
      <c r="H5286" s="0" t="n">
        <v>116000</v>
      </c>
    </row>
    <row r="5287" customFormat="false" ht="15" hidden="false" customHeight="false" outlineLevel="0" collapsed="false">
      <c r="A5287" s="0" t="n">
        <v>5285</v>
      </c>
      <c r="B5287" s="0" t="n">
        <v>8</v>
      </c>
      <c r="C5287" s="0" t="n">
        <v>221</v>
      </c>
      <c r="D5287" s="0" t="n">
        <v>4</v>
      </c>
      <c r="E5287" s="0" t="n">
        <v>0</v>
      </c>
      <c r="F5287" s="0" t="n">
        <v>0</v>
      </c>
      <c r="G5287" s="0" t="n">
        <v>0.67622</v>
      </c>
      <c r="H5287" s="0" t="n">
        <v>116000</v>
      </c>
    </row>
    <row r="5288" customFormat="false" ht="15" hidden="false" customHeight="false" outlineLevel="0" collapsed="false">
      <c r="A5288" s="0" t="n">
        <v>5286</v>
      </c>
      <c r="B5288" s="0" t="n">
        <v>8</v>
      </c>
      <c r="C5288" s="0" t="n">
        <v>221</v>
      </c>
      <c r="D5288" s="0" t="n">
        <v>5</v>
      </c>
      <c r="E5288" s="0" t="n">
        <v>0</v>
      </c>
      <c r="F5288" s="0" t="n">
        <v>0</v>
      </c>
      <c r="G5288" s="0" t="n">
        <v>0.567859</v>
      </c>
      <c r="H5288" s="0" t="n">
        <v>116000</v>
      </c>
    </row>
    <row r="5289" customFormat="false" ht="15" hidden="false" customHeight="false" outlineLevel="0" collapsed="false">
      <c r="A5289" s="0" t="n">
        <v>5287</v>
      </c>
      <c r="B5289" s="0" t="n">
        <v>8</v>
      </c>
      <c r="C5289" s="0" t="n">
        <v>221</v>
      </c>
      <c r="D5289" s="0" t="n">
        <v>6</v>
      </c>
      <c r="E5289" s="0" t="n">
        <v>0</v>
      </c>
      <c r="F5289" s="0" t="n">
        <v>0.044421</v>
      </c>
      <c r="G5289" s="0" t="n">
        <v>0.554675</v>
      </c>
      <c r="H5289" s="0" t="n">
        <v>116000</v>
      </c>
    </row>
    <row r="5290" customFormat="false" ht="15" hidden="false" customHeight="false" outlineLevel="0" collapsed="false">
      <c r="A5290" s="0" t="n">
        <v>5288</v>
      </c>
      <c r="B5290" s="0" t="n">
        <v>8</v>
      </c>
      <c r="C5290" s="0" t="n">
        <v>221</v>
      </c>
      <c r="D5290" s="0" t="n">
        <v>7</v>
      </c>
      <c r="E5290" s="0" t="n">
        <v>1</v>
      </c>
      <c r="F5290" s="0" t="n">
        <v>0.210154</v>
      </c>
      <c r="G5290" s="0" t="n">
        <v>0.700672</v>
      </c>
      <c r="H5290" s="0" t="n">
        <v>115800</v>
      </c>
    </row>
    <row r="5291" customFormat="false" ht="15" hidden="false" customHeight="false" outlineLevel="0" collapsed="false">
      <c r="A5291" s="0" t="n">
        <v>5289</v>
      </c>
      <c r="B5291" s="0" t="n">
        <v>8</v>
      </c>
      <c r="C5291" s="0" t="n">
        <v>221</v>
      </c>
      <c r="D5291" s="0" t="n">
        <v>8</v>
      </c>
      <c r="E5291" s="0" t="n">
        <v>1</v>
      </c>
      <c r="F5291" s="0" t="n">
        <v>0.404661</v>
      </c>
      <c r="G5291" s="0" t="n">
        <v>0.884462</v>
      </c>
      <c r="H5291" s="0" t="n">
        <v>115600</v>
      </c>
    </row>
    <row r="5292" customFormat="false" ht="15" hidden="false" customHeight="false" outlineLevel="0" collapsed="false">
      <c r="A5292" s="0" t="n">
        <v>5290</v>
      </c>
      <c r="B5292" s="0" t="n">
        <v>8</v>
      </c>
      <c r="C5292" s="0" t="n">
        <v>221</v>
      </c>
      <c r="D5292" s="0" t="n">
        <v>9</v>
      </c>
      <c r="E5292" s="0" t="n">
        <v>0</v>
      </c>
      <c r="F5292" s="0" t="n">
        <v>0.591973</v>
      </c>
      <c r="G5292" s="0" t="n">
        <v>0.898549</v>
      </c>
      <c r="H5292" s="0" t="n">
        <v>115600</v>
      </c>
    </row>
    <row r="5293" customFormat="false" ht="15" hidden="false" customHeight="false" outlineLevel="0" collapsed="false">
      <c r="A5293" s="0" t="n">
        <v>5291</v>
      </c>
      <c r="B5293" s="0" t="n">
        <v>8</v>
      </c>
      <c r="C5293" s="0" t="n">
        <v>221</v>
      </c>
      <c r="D5293" s="0" t="n">
        <v>10</v>
      </c>
      <c r="E5293" s="0" t="n">
        <v>0</v>
      </c>
      <c r="F5293" s="0" t="n">
        <v>0.74574</v>
      </c>
      <c r="G5293" s="0" t="n">
        <v>0.720408</v>
      </c>
      <c r="H5293" s="0" t="n">
        <v>115600</v>
      </c>
    </row>
    <row r="5294" customFormat="false" ht="15" hidden="false" customHeight="false" outlineLevel="0" collapsed="false">
      <c r="A5294" s="0" t="n">
        <v>5292</v>
      </c>
      <c r="B5294" s="0" t="n">
        <v>8</v>
      </c>
      <c r="C5294" s="0" t="n">
        <v>221</v>
      </c>
      <c r="D5294" s="0" t="n">
        <v>11</v>
      </c>
      <c r="E5294" s="0" t="n">
        <v>0</v>
      </c>
      <c r="F5294" s="0" t="n">
        <v>0.846271</v>
      </c>
      <c r="G5294" s="0" t="n">
        <v>0.627801</v>
      </c>
      <c r="H5294" s="0" t="n">
        <v>115600</v>
      </c>
    </row>
    <row r="5295" customFormat="false" ht="15" hidden="false" customHeight="false" outlineLevel="0" collapsed="false">
      <c r="A5295" s="0" t="n">
        <v>5293</v>
      </c>
      <c r="B5295" s="0" t="n">
        <v>8</v>
      </c>
      <c r="C5295" s="0" t="n">
        <v>221</v>
      </c>
      <c r="D5295" s="0" t="n">
        <v>12</v>
      </c>
      <c r="E5295" s="0" t="n">
        <v>0</v>
      </c>
      <c r="F5295" s="0" t="n">
        <v>0.881191</v>
      </c>
      <c r="G5295" s="0" t="n">
        <v>0.913604</v>
      </c>
      <c r="H5295" s="0" t="n">
        <v>115600</v>
      </c>
    </row>
    <row r="5296" customFormat="false" ht="15" hidden="false" customHeight="false" outlineLevel="0" collapsed="false">
      <c r="A5296" s="0" t="n">
        <v>5294</v>
      </c>
      <c r="B5296" s="0" t="n">
        <v>8</v>
      </c>
      <c r="C5296" s="0" t="n">
        <v>221</v>
      </c>
      <c r="D5296" s="0" t="n">
        <v>13</v>
      </c>
      <c r="E5296" s="0" t="n">
        <v>0</v>
      </c>
      <c r="F5296" s="0" t="n">
        <v>0.846271</v>
      </c>
      <c r="G5296" s="0" t="n">
        <v>0.825922</v>
      </c>
      <c r="H5296" s="0" t="n">
        <v>115600</v>
      </c>
    </row>
    <row r="5297" customFormat="false" ht="15" hidden="false" customHeight="false" outlineLevel="0" collapsed="false">
      <c r="A5297" s="0" t="n">
        <v>5295</v>
      </c>
      <c r="B5297" s="0" t="n">
        <v>8</v>
      </c>
      <c r="C5297" s="0" t="n">
        <v>221</v>
      </c>
      <c r="D5297" s="0" t="n">
        <v>14</v>
      </c>
      <c r="E5297" s="0" t="n">
        <v>0</v>
      </c>
      <c r="F5297" s="0" t="n">
        <v>0.74574</v>
      </c>
      <c r="G5297" s="0" t="n">
        <v>1</v>
      </c>
      <c r="H5297" s="0" t="n">
        <v>115600</v>
      </c>
    </row>
    <row r="5298" customFormat="false" ht="15" hidden="false" customHeight="false" outlineLevel="0" collapsed="false">
      <c r="A5298" s="0" t="n">
        <v>5296</v>
      </c>
      <c r="B5298" s="0" t="n">
        <v>8</v>
      </c>
      <c r="C5298" s="0" t="n">
        <v>221</v>
      </c>
      <c r="D5298" s="0" t="n">
        <v>15</v>
      </c>
      <c r="E5298" s="0" t="n">
        <v>0</v>
      </c>
      <c r="F5298" s="0" t="n">
        <v>0.591973</v>
      </c>
      <c r="G5298" s="0" t="n">
        <v>0.974244</v>
      </c>
      <c r="H5298" s="0" t="n">
        <v>115600</v>
      </c>
    </row>
    <row r="5299" customFormat="false" ht="15" hidden="false" customHeight="false" outlineLevel="0" collapsed="false">
      <c r="A5299" s="0" t="n">
        <v>5297</v>
      </c>
      <c r="B5299" s="0" t="n">
        <v>8</v>
      </c>
      <c r="C5299" s="0" t="n">
        <v>221</v>
      </c>
      <c r="D5299" s="0" t="n">
        <v>16</v>
      </c>
      <c r="E5299" s="0" t="n">
        <v>0</v>
      </c>
      <c r="F5299" s="0" t="n">
        <v>0.404661</v>
      </c>
      <c r="G5299" s="0" t="n">
        <v>1</v>
      </c>
      <c r="H5299" s="0" t="n">
        <v>115600</v>
      </c>
    </row>
    <row r="5300" customFormat="false" ht="15" hidden="false" customHeight="false" outlineLevel="0" collapsed="false">
      <c r="A5300" s="0" t="n">
        <v>5298</v>
      </c>
      <c r="B5300" s="0" t="n">
        <v>8</v>
      </c>
      <c r="C5300" s="0" t="n">
        <v>221</v>
      </c>
      <c r="D5300" s="0" t="n">
        <v>17</v>
      </c>
      <c r="E5300" s="0" t="n">
        <v>0</v>
      </c>
      <c r="F5300" s="0" t="n">
        <v>0.210154</v>
      </c>
      <c r="G5300" s="0" t="n">
        <v>0.95605</v>
      </c>
      <c r="H5300" s="0" t="n">
        <v>115600</v>
      </c>
    </row>
    <row r="5301" customFormat="false" ht="15" hidden="false" customHeight="false" outlineLevel="0" collapsed="false">
      <c r="A5301" s="0" t="n">
        <v>5299</v>
      </c>
      <c r="B5301" s="0" t="n">
        <v>8</v>
      </c>
      <c r="C5301" s="0" t="n">
        <v>221</v>
      </c>
      <c r="D5301" s="0" t="n">
        <v>18</v>
      </c>
      <c r="E5301" s="0" t="n">
        <v>0</v>
      </c>
      <c r="F5301" s="0" t="n">
        <v>0.044421</v>
      </c>
      <c r="G5301" s="0" t="n">
        <v>0.881018</v>
      </c>
      <c r="H5301" s="0" t="n">
        <v>115600</v>
      </c>
    </row>
    <row r="5302" customFormat="false" ht="15" hidden="false" customHeight="false" outlineLevel="0" collapsed="false">
      <c r="A5302" s="0" t="n">
        <v>5300</v>
      </c>
      <c r="B5302" s="0" t="n">
        <v>8</v>
      </c>
      <c r="C5302" s="0" t="n">
        <v>221</v>
      </c>
      <c r="D5302" s="0" t="n">
        <v>19</v>
      </c>
      <c r="E5302" s="0" t="n">
        <v>1</v>
      </c>
      <c r="F5302" s="0" t="n">
        <v>0</v>
      </c>
      <c r="G5302" s="0" t="n">
        <v>0.751607</v>
      </c>
      <c r="H5302" s="0" t="n">
        <v>115400</v>
      </c>
    </row>
    <row r="5303" customFormat="false" ht="15" hidden="false" customHeight="false" outlineLevel="0" collapsed="false">
      <c r="A5303" s="0" t="n">
        <v>5301</v>
      </c>
      <c r="B5303" s="0" t="n">
        <v>8</v>
      </c>
      <c r="C5303" s="0" t="n">
        <v>221</v>
      </c>
      <c r="D5303" s="0" t="n">
        <v>20</v>
      </c>
      <c r="E5303" s="0" t="n">
        <v>1</v>
      </c>
      <c r="F5303" s="0" t="n">
        <v>0</v>
      </c>
      <c r="G5303" s="0" t="n">
        <v>0.934412</v>
      </c>
      <c r="H5303" s="0" t="n">
        <v>115200</v>
      </c>
    </row>
    <row r="5304" customFormat="false" ht="15" hidden="false" customHeight="false" outlineLevel="0" collapsed="false">
      <c r="A5304" s="0" t="n">
        <v>5302</v>
      </c>
      <c r="B5304" s="0" t="n">
        <v>8</v>
      </c>
      <c r="C5304" s="0" t="n">
        <v>221</v>
      </c>
      <c r="D5304" s="0" t="n">
        <v>21</v>
      </c>
      <c r="E5304" s="0" t="n">
        <v>0</v>
      </c>
      <c r="F5304" s="0" t="n">
        <v>0</v>
      </c>
      <c r="G5304" s="0" t="n">
        <v>1</v>
      </c>
      <c r="H5304" s="0" t="n">
        <v>115200</v>
      </c>
    </row>
    <row r="5305" customFormat="false" ht="15" hidden="false" customHeight="false" outlineLevel="0" collapsed="false">
      <c r="A5305" s="0" t="n">
        <v>5303</v>
      </c>
      <c r="B5305" s="0" t="n">
        <v>8</v>
      </c>
      <c r="C5305" s="0" t="n">
        <v>221</v>
      </c>
      <c r="D5305" s="0" t="n">
        <v>22</v>
      </c>
      <c r="E5305" s="0" t="n">
        <v>0</v>
      </c>
      <c r="F5305" s="0" t="n">
        <v>0</v>
      </c>
      <c r="G5305" s="0" t="n">
        <v>1</v>
      </c>
      <c r="H5305" s="0" t="n">
        <v>115200</v>
      </c>
    </row>
    <row r="5306" customFormat="false" ht="15" hidden="false" customHeight="false" outlineLevel="0" collapsed="false">
      <c r="A5306" s="0" t="n">
        <v>5304</v>
      </c>
      <c r="B5306" s="0" t="n">
        <v>8</v>
      </c>
      <c r="C5306" s="0" t="n">
        <v>221</v>
      </c>
      <c r="D5306" s="0" t="n">
        <v>23</v>
      </c>
      <c r="E5306" s="0" t="n">
        <v>0</v>
      </c>
      <c r="F5306" s="0" t="n">
        <v>0</v>
      </c>
      <c r="G5306" s="0" t="n">
        <v>1</v>
      </c>
      <c r="H5306" s="0" t="n">
        <v>115200</v>
      </c>
    </row>
    <row r="5307" customFormat="false" ht="15" hidden="false" customHeight="false" outlineLevel="0" collapsed="false">
      <c r="A5307" s="0" t="n">
        <v>5305</v>
      </c>
      <c r="B5307" s="0" t="n">
        <v>8</v>
      </c>
      <c r="C5307" s="0" t="n">
        <v>222</v>
      </c>
      <c r="D5307" s="0" t="n">
        <v>0</v>
      </c>
      <c r="E5307" s="0" t="n">
        <v>0</v>
      </c>
      <c r="F5307" s="0" t="n">
        <v>0</v>
      </c>
      <c r="G5307" s="0" t="n">
        <v>1</v>
      </c>
      <c r="H5307" s="0" t="n">
        <v>115200</v>
      </c>
    </row>
    <row r="5308" customFormat="false" ht="15" hidden="false" customHeight="false" outlineLevel="0" collapsed="false">
      <c r="A5308" s="0" t="n">
        <v>5306</v>
      </c>
      <c r="B5308" s="0" t="n">
        <v>8</v>
      </c>
      <c r="C5308" s="0" t="n">
        <v>222</v>
      </c>
      <c r="D5308" s="0" t="n">
        <v>1</v>
      </c>
      <c r="E5308" s="0" t="n">
        <v>0</v>
      </c>
      <c r="F5308" s="0" t="n">
        <v>0</v>
      </c>
      <c r="G5308" s="0" t="n">
        <v>1</v>
      </c>
      <c r="H5308" s="0" t="n">
        <v>115200</v>
      </c>
    </row>
    <row r="5309" customFormat="false" ht="15" hidden="false" customHeight="false" outlineLevel="0" collapsed="false">
      <c r="A5309" s="0" t="n">
        <v>5307</v>
      </c>
      <c r="B5309" s="0" t="n">
        <v>8</v>
      </c>
      <c r="C5309" s="0" t="n">
        <v>222</v>
      </c>
      <c r="D5309" s="0" t="n">
        <v>2</v>
      </c>
      <c r="E5309" s="0" t="n">
        <v>0</v>
      </c>
      <c r="F5309" s="0" t="n">
        <v>0</v>
      </c>
      <c r="G5309" s="0" t="n">
        <v>0.772742</v>
      </c>
      <c r="H5309" s="0" t="n">
        <v>115200</v>
      </c>
    </row>
    <row r="5310" customFormat="false" ht="15" hidden="false" customHeight="false" outlineLevel="0" collapsed="false">
      <c r="A5310" s="0" t="n">
        <v>5308</v>
      </c>
      <c r="B5310" s="0" t="n">
        <v>8</v>
      </c>
      <c r="C5310" s="0" t="n">
        <v>222</v>
      </c>
      <c r="D5310" s="0" t="n">
        <v>3</v>
      </c>
      <c r="E5310" s="0" t="n">
        <v>0</v>
      </c>
      <c r="F5310" s="0" t="n">
        <v>0</v>
      </c>
      <c r="G5310" s="0" t="n">
        <v>0.78237</v>
      </c>
      <c r="H5310" s="0" t="n">
        <v>115200</v>
      </c>
    </row>
    <row r="5311" customFormat="false" ht="15" hidden="false" customHeight="false" outlineLevel="0" collapsed="false">
      <c r="A5311" s="0" t="n">
        <v>5309</v>
      </c>
      <c r="B5311" s="0" t="n">
        <v>8</v>
      </c>
      <c r="C5311" s="0" t="n">
        <v>222</v>
      </c>
      <c r="D5311" s="0" t="n">
        <v>4</v>
      </c>
      <c r="E5311" s="0" t="n">
        <v>0</v>
      </c>
      <c r="F5311" s="0" t="n">
        <v>0</v>
      </c>
      <c r="G5311" s="0" t="n">
        <v>0.710959</v>
      </c>
      <c r="H5311" s="0" t="n">
        <v>115200</v>
      </c>
    </row>
    <row r="5312" customFormat="false" ht="15" hidden="false" customHeight="false" outlineLevel="0" collapsed="false">
      <c r="A5312" s="0" t="n">
        <v>5310</v>
      </c>
      <c r="B5312" s="0" t="n">
        <v>8</v>
      </c>
      <c r="C5312" s="0" t="n">
        <v>222</v>
      </c>
      <c r="D5312" s="0" t="n">
        <v>5</v>
      </c>
      <c r="E5312" s="0" t="n">
        <v>0</v>
      </c>
      <c r="F5312" s="0" t="n">
        <v>0</v>
      </c>
      <c r="G5312" s="0" t="n">
        <v>0.587053</v>
      </c>
      <c r="H5312" s="0" t="n">
        <v>115200</v>
      </c>
    </row>
    <row r="5313" customFormat="false" ht="15" hidden="false" customHeight="false" outlineLevel="0" collapsed="false">
      <c r="A5313" s="0" t="n">
        <v>5311</v>
      </c>
      <c r="B5313" s="0" t="n">
        <v>8</v>
      </c>
      <c r="C5313" s="0" t="n">
        <v>222</v>
      </c>
      <c r="D5313" s="0" t="n">
        <v>6</v>
      </c>
      <c r="E5313" s="0" t="n">
        <v>0</v>
      </c>
      <c r="F5313" s="0" t="n">
        <v>0.051384</v>
      </c>
      <c r="G5313" s="0" t="n">
        <v>0.812098</v>
      </c>
      <c r="H5313" s="0" t="n">
        <v>115200</v>
      </c>
    </row>
    <row r="5314" customFormat="false" ht="15" hidden="false" customHeight="false" outlineLevel="0" collapsed="false">
      <c r="A5314" s="0" t="n">
        <v>5312</v>
      </c>
      <c r="B5314" s="0" t="n">
        <v>8</v>
      </c>
      <c r="C5314" s="0" t="n">
        <v>222</v>
      </c>
      <c r="D5314" s="0" t="n">
        <v>7</v>
      </c>
      <c r="E5314" s="0" t="n">
        <v>1</v>
      </c>
      <c r="F5314" s="0" t="n">
        <v>0.243095</v>
      </c>
      <c r="G5314" s="0" t="n">
        <v>1</v>
      </c>
      <c r="H5314" s="0" t="n">
        <v>115000</v>
      </c>
    </row>
    <row r="5315" customFormat="false" ht="15" hidden="false" customHeight="false" outlineLevel="0" collapsed="false">
      <c r="A5315" s="0" t="n">
        <v>5313</v>
      </c>
      <c r="B5315" s="0" t="n">
        <v>8</v>
      </c>
      <c r="C5315" s="0" t="n">
        <v>222</v>
      </c>
      <c r="D5315" s="0" t="n">
        <v>8</v>
      </c>
      <c r="E5315" s="0" t="n">
        <v>1</v>
      </c>
      <c r="F5315" s="0" t="n">
        <v>0.468091</v>
      </c>
      <c r="G5315" s="0" t="n">
        <v>1</v>
      </c>
      <c r="H5315" s="0" t="n">
        <v>114800</v>
      </c>
    </row>
    <row r="5316" customFormat="false" ht="15" hidden="false" customHeight="false" outlineLevel="0" collapsed="false">
      <c r="A5316" s="0" t="n">
        <v>5314</v>
      </c>
      <c r="B5316" s="0" t="n">
        <v>8</v>
      </c>
      <c r="C5316" s="0" t="n">
        <v>222</v>
      </c>
      <c r="D5316" s="0" t="n">
        <v>9</v>
      </c>
      <c r="E5316" s="0" t="n">
        <v>0</v>
      </c>
      <c r="F5316" s="0" t="n">
        <v>0.684764</v>
      </c>
      <c r="G5316" s="0" t="n">
        <v>1</v>
      </c>
      <c r="H5316" s="0" t="n">
        <v>114800</v>
      </c>
    </row>
    <row r="5317" customFormat="false" ht="15" hidden="false" customHeight="false" outlineLevel="0" collapsed="false">
      <c r="A5317" s="0" t="n">
        <v>5315</v>
      </c>
      <c r="B5317" s="0" t="n">
        <v>8</v>
      </c>
      <c r="C5317" s="0" t="n">
        <v>222</v>
      </c>
      <c r="D5317" s="0" t="n">
        <v>10</v>
      </c>
      <c r="E5317" s="0" t="n">
        <v>0</v>
      </c>
      <c r="F5317" s="0" t="n">
        <v>0.862633</v>
      </c>
      <c r="G5317" s="0" t="n">
        <v>1</v>
      </c>
      <c r="H5317" s="0" t="n">
        <v>114800</v>
      </c>
    </row>
    <row r="5318" customFormat="false" ht="15" hidden="false" customHeight="false" outlineLevel="0" collapsed="false">
      <c r="A5318" s="0" t="n">
        <v>5316</v>
      </c>
      <c r="B5318" s="0" t="n">
        <v>8</v>
      </c>
      <c r="C5318" s="0" t="n">
        <v>222</v>
      </c>
      <c r="D5318" s="0" t="n">
        <v>11</v>
      </c>
      <c r="E5318" s="0" t="n">
        <v>0</v>
      </c>
      <c r="F5318" s="0" t="n">
        <v>0.978922</v>
      </c>
      <c r="G5318" s="0" t="n">
        <v>1</v>
      </c>
      <c r="H5318" s="0" t="n">
        <v>114800</v>
      </c>
    </row>
    <row r="5319" customFormat="false" ht="15" hidden="false" customHeight="false" outlineLevel="0" collapsed="false">
      <c r="A5319" s="0" t="n">
        <v>5317</v>
      </c>
      <c r="B5319" s="0" t="n">
        <v>8</v>
      </c>
      <c r="C5319" s="0" t="n">
        <v>222</v>
      </c>
      <c r="D5319" s="0" t="n">
        <v>12</v>
      </c>
      <c r="E5319" s="0" t="n">
        <v>0</v>
      </c>
      <c r="F5319" s="0" t="n">
        <v>1</v>
      </c>
      <c r="G5319" s="0" t="n">
        <v>1</v>
      </c>
      <c r="H5319" s="0" t="n">
        <v>114800</v>
      </c>
    </row>
    <row r="5320" customFormat="false" ht="15" hidden="false" customHeight="false" outlineLevel="0" collapsed="false">
      <c r="A5320" s="0" t="n">
        <v>5318</v>
      </c>
      <c r="B5320" s="0" t="n">
        <v>8</v>
      </c>
      <c r="C5320" s="0" t="n">
        <v>222</v>
      </c>
      <c r="D5320" s="0" t="n">
        <v>13</v>
      </c>
      <c r="E5320" s="0" t="n">
        <v>0</v>
      </c>
      <c r="F5320" s="0" t="n">
        <v>0.978922</v>
      </c>
      <c r="G5320" s="0" t="n">
        <v>0.613</v>
      </c>
      <c r="H5320" s="0" t="n">
        <v>114800</v>
      </c>
    </row>
    <row r="5321" customFormat="false" ht="15" hidden="false" customHeight="false" outlineLevel="0" collapsed="false">
      <c r="A5321" s="0" t="n">
        <v>5319</v>
      </c>
      <c r="B5321" s="0" t="n">
        <v>8</v>
      </c>
      <c r="C5321" s="0" t="n">
        <v>222</v>
      </c>
      <c r="D5321" s="0" t="n">
        <v>14</v>
      </c>
      <c r="E5321" s="0" t="n">
        <v>0</v>
      </c>
      <c r="F5321" s="0" t="n">
        <v>0.862633</v>
      </c>
      <c r="G5321" s="0" t="n">
        <v>0.792412</v>
      </c>
      <c r="H5321" s="0" t="n">
        <v>114800</v>
      </c>
    </row>
    <row r="5322" customFormat="false" ht="15" hidden="false" customHeight="false" outlineLevel="0" collapsed="false">
      <c r="A5322" s="0" t="n">
        <v>5320</v>
      </c>
      <c r="B5322" s="0" t="n">
        <v>8</v>
      </c>
      <c r="C5322" s="0" t="n">
        <v>222</v>
      </c>
      <c r="D5322" s="0" t="n">
        <v>15</v>
      </c>
      <c r="E5322" s="0" t="n">
        <v>0</v>
      </c>
      <c r="F5322" s="0" t="n">
        <v>0.684764</v>
      </c>
      <c r="G5322" s="0" t="n">
        <v>0.436054</v>
      </c>
      <c r="H5322" s="0" t="n">
        <v>114800</v>
      </c>
    </row>
    <row r="5323" customFormat="false" ht="15" hidden="false" customHeight="false" outlineLevel="0" collapsed="false">
      <c r="A5323" s="0" t="n">
        <v>5321</v>
      </c>
      <c r="B5323" s="0" t="n">
        <v>8</v>
      </c>
      <c r="C5323" s="0" t="n">
        <v>222</v>
      </c>
      <c r="D5323" s="0" t="n">
        <v>16</v>
      </c>
      <c r="E5323" s="0" t="n">
        <v>0</v>
      </c>
      <c r="F5323" s="0" t="n">
        <v>0.468091</v>
      </c>
      <c r="G5323" s="0" t="n">
        <v>0.592397</v>
      </c>
      <c r="H5323" s="0" t="n">
        <v>114800</v>
      </c>
    </row>
    <row r="5324" customFormat="false" ht="15" hidden="false" customHeight="false" outlineLevel="0" collapsed="false">
      <c r="A5324" s="0" t="n">
        <v>5322</v>
      </c>
      <c r="B5324" s="0" t="n">
        <v>8</v>
      </c>
      <c r="C5324" s="0" t="n">
        <v>222</v>
      </c>
      <c r="D5324" s="0" t="n">
        <v>17</v>
      </c>
      <c r="E5324" s="0" t="n">
        <v>0</v>
      </c>
      <c r="F5324" s="0" t="n">
        <v>0.243095</v>
      </c>
      <c r="G5324" s="0" t="n">
        <v>0.470925</v>
      </c>
      <c r="H5324" s="0" t="n">
        <v>114800</v>
      </c>
    </row>
    <row r="5325" customFormat="false" ht="15" hidden="false" customHeight="false" outlineLevel="0" collapsed="false">
      <c r="A5325" s="0" t="n">
        <v>5323</v>
      </c>
      <c r="B5325" s="0" t="n">
        <v>8</v>
      </c>
      <c r="C5325" s="0" t="n">
        <v>222</v>
      </c>
      <c r="D5325" s="0" t="n">
        <v>18</v>
      </c>
      <c r="E5325" s="0" t="n">
        <v>0</v>
      </c>
      <c r="F5325" s="0" t="n">
        <v>0.051384</v>
      </c>
      <c r="G5325" s="0" t="n">
        <v>0.574769</v>
      </c>
      <c r="H5325" s="0" t="n">
        <v>114800</v>
      </c>
    </row>
    <row r="5326" customFormat="false" ht="15" hidden="false" customHeight="false" outlineLevel="0" collapsed="false">
      <c r="A5326" s="0" t="n">
        <v>5324</v>
      </c>
      <c r="B5326" s="0" t="n">
        <v>8</v>
      </c>
      <c r="C5326" s="0" t="n">
        <v>222</v>
      </c>
      <c r="D5326" s="0" t="n">
        <v>19</v>
      </c>
      <c r="E5326" s="0" t="n">
        <v>1</v>
      </c>
      <c r="F5326" s="0" t="n">
        <v>0</v>
      </c>
      <c r="G5326" s="0" t="n">
        <v>0.593577</v>
      </c>
      <c r="H5326" s="0" t="n">
        <v>114600</v>
      </c>
    </row>
    <row r="5327" customFormat="false" ht="15" hidden="false" customHeight="false" outlineLevel="0" collapsed="false">
      <c r="A5327" s="0" t="n">
        <v>5325</v>
      </c>
      <c r="B5327" s="0" t="n">
        <v>8</v>
      </c>
      <c r="C5327" s="0" t="n">
        <v>222</v>
      </c>
      <c r="D5327" s="0" t="n">
        <v>20</v>
      </c>
      <c r="E5327" s="0" t="n">
        <v>1</v>
      </c>
      <c r="F5327" s="0" t="n">
        <v>0</v>
      </c>
      <c r="G5327" s="0" t="n">
        <v>0.499961</v>
      </c>
      <c r="H5327" s="0" t="n">
        <v>114400</v>
      </c>
    </row>
    <row r="5328" customFormat="false" ht="15" hidden="false" customHeight="false" outlineLevel="0" collapsed="false">
      <c r="A5328" s="0" t="n">
        <v>5326</v>
      </c>
      <c r="B5328" s="0" t="n">
        <v>8</v>
      </c>
      <c r="C5328" s="0" t="n">
        <v>222</v>
      </c>
      <c r="D5328" s="0" t="n">
        <v>21</v>
      </c>
      <c r="E5328" s="0" t="n">
        <v>0</v>
      </c>
      <c r="F5328" s="0" t="n">
        <v>0</v>
      </c>
      <c r="G5328" s="0" t="n">
        <v>0.421993</v>
      </c>
      <c r="H5328" s="0" t="n">
        <v>114400</v>
      </c>
    </row>
    <row r="5329" customFormat="false" ht="15" hidden="false" customHeight="false" outlineLevel="0" collapsed="false">
      <c r="A5329" s="0" t="n">
        <v>5327</v>
      </c>
      <c r="B5329" s="0" t="n">
        <v>8</v>
      </c>
      <c r="C5329" s="0" t="n">
        <v>222</v>
      </c>
      <c r="D5329" s="0" t="n">
        <v>22</v>
      </c>
      <c r="E5329" s="0" t="n">
        <v>0</v>
      </c>
      <c r="F5329" s="0" t="n">
        <v>0</v>
      </c>
      <c r="G5329" s="0" t="n">
        <v>0.445479</v>
      </c>
      <c r="H5329" s="0" t="n">
        <v>114400</v>
      </c>
    </row>
    <row r="5330" customFormat="false" ht="15" hidden="false" customHeight="false" outlineLevel="0" collapsed="false">
      <c r="A5330" s="0" t="n">
        <v>5328</v>
      </c>
      <c r="B5330" s="0" t="n">
        <v>8</v>
      </c>
      <c r="C5330" s="0" t="n">
        <v>222</v>
      </c>
      <c r="D5330" s="0" t="n">
        <v>23</v>
      </c>
      <c r="E5330" s="0" t="n">
        <v>0</v>
      </c>
      <c r="F5330" s="0" t="n">
        <v>0</v>
      </c>
      <c r="G5330" s="0" t="n">
        <v>0.367842</v>
      </c>
      <c r="H5330" s="0" t="n">
        <v>114400</v>
      </c>
    </row>
    <row r="5331" customFormat="false" ht="15" hidden="false" customHeight="false" outlineLevel="0" collapsed="false">
      <c r="A5331" s="0" t="n">
        <v>5329</v>
      </c>
      <c r="B5331" s="0" t="n">
        <v>8</v>
      </c>
      <c r="C5331" s="0" t="n">
        <v>223</v>
      </c>
      <c r="D5331" s="0" t="n">
        <v>0</v>
      </c>
      <c r="E5331" s="0" t="n">
        <v>0</v>
      </c>
      <c r="F5331" s="0" t="n">
        <v>0</v>
      </c>
      <c r="G5331" s="0" t="n">
        <v>0.59802</v>
      </c>
      <c r="H5331" s="0" t="n">
        <v>114400</v>
      </c>
    </row>
    <row r="5332" customFormat="false" ht="15" hidden="false" customHeight="false" outlineLevel="0" collapsed="false">
      <c r="A5332" s="0" t="n">
        <v>5330</v>
      </c>
      <c r="B5332" s="0" t="n">
        <v>8</v>
      </c>
      <c r="C5332" s="0" t="n">
        <v>223</v>
      </c>
      <c r="D5332" s="0" t="n">
        <v>1</v>
      </c>
      <c r="E5332" s="0" t="n">
        <v>0</v>
      </c>
      <c r="F5332" s="0" t="n">
        <v>0</v>
      </c>
      <c r="G5332" s="0" t="n">
        <v>0.476071</v>
      </c>
      <c r="H5332" s="0" t="n">
        <v>114400</v>
      </c>
    </row>
    <row r="5333" customFormat="false" ht="15" hidden="false" customHeight="false" outlineLevel="0" collapsed="false">
      <c r="A5333" s="0" t="n">
        <v>5331</v>
      </c>
      <c r="B5333" s="0" t="n">
        <v>8</v>
      </c>
      <c r="C5333" s="0" t="n">
        <v>223</v>
      </c>
      <c r="D5333" s="0" t="n">
        <v>2</v>
      </c>
      <c r="E5333" s="0" t="n">
        <v>0</v>
      </c>
      <c r="F5333" s="0" t="n">
        <v>0</v>
      </c>
      <c r="G5333" s="0" t="n">
        <v>0.429957</v>
      </c>
      <c r="H5333" s="0" t="n">
        <v>114400</v>
      </c>
    </row>
    <row r="5334" customFormat="false" ht="15" hidden="false" customHeight="false" outlineLevel="0" collapsed="false">
      <c r="A5334" s="0" t="n">
        <v>5332</v>
      </c>
      <c r="B5334" s="0" t="n">
        <v>8</v>
      </c>
      <c r="C5334" s="0" t="n">
        <v>223</v>
      </c>
      <c r="D5334" s="0" t="n">
        <v>3</v>
      </c>
      <c r="E5334" s="0" t="n">
        <v>0</v>
      </c>
      <c r="F5334" s="0" t="n">
        <v>0</v>
      </c>
      <c r="G5334" s="0" t="n">
        <v>0.28661</v>
      </c>
      <c r="H5334" s="0" t="n">
        <v>114400</v>
      </c>
    </row>
    <row r="5335" customFormat="false" ht="15" hidden="false" customHeight="false" outlineLevel="0" collapsed="false">
      <c r="A5335" s="0" t="n">
        <v>5333</v>
      </c>
      <c r="B5335" s="0" t="n">
        <v>8</v>
      </c>
      <c r="C5335" s="0" t="n">
        <v>223</v>
      </c>
      <c r="D5335" s="0" t="n">
        <v>4</v>
      </c>
      <c r="E5335" s="0" t="n">
        <v>0</v>
      </c>
      <c r="F5335" s="0" t="n">
        <v>0</v>
      </c>
      <c r="G5335" s="0" t="n">
        <v>0.326684</v>
      </c>
      <c r="H5335" s="0" t="n">
        <v>114400</v>
      </c>
    </row>
    <row r="5336" customFormat="false" ht="15" hidden="false" customHeight="false" outlineLevel="0" collapsed="false">
      <c r="A5336" s="0" t="n">
        <v>5334</v>
      </c>
      <c r="B5336" s="0" t="n">
        <v>8</v>
      </c>
      <c r="C5336" s="0" t="n">
        <v>223</v>
      </c>
      <c r="D5336" s="0" t="n">
        <v>5</v>
      </c>
      <c r="E5336" s="0" t="n">
        <v>0</v>
      </c>
      <c r="F5336" s="0" t="n">
        <v>0</v>
      </c>
      <c r="G5336" s="0" t="n">
        <v>0.319604</v>
      </c>
      <c r="H5336" s="0" t="n">
        <v>114400</v>
      </c>
    </row>
    <row r="5337" customFormat="false" ht="15" hidden="false" customHeight="false" outlineLevel="0" collapsed="false">
      <c r="A5337" s="0" t="n">
        <v>5335</v>
      </c>
      <c r="B5337" s="0" t="n">
        <v>8</v>
      </c>
      <c r="C5337" s="0" t="n">
        <v>223</v>
      </c>
      <c r="D5337" s="0" t="n">
        <v>6</v>
      </c>
      <c r="E5337" s="0" t="n">
        <v>0</v>
      </c>
      <c r="F5337" s="0" t="n">
        <v>0.047378</v>
      </c>
      <c r="G5337" s="0" t="n">
        <v>0.294179</v>
      </c>
      <c r="H5337" s="0" t="n">
        <v>114400</v>
      </c>
    </row>
    <row r="5338" customFormat="false" ht="15" hidden="false" customHeight="false" outlineLevel="0" collapsed="false">
      <c r="A5338" s="0" t="n">
        <v>5336</v>
      </c>
      <c r="B5338" s="0" t="n">
        <v>8</v>
      </c>
      <c r="C5338" s="0" t="n">
        <v>223</v>
      </c>
      <c r="D5338" s="0" t="n">
        <v>7</v>
      </c>
      <c r="E5338" s="0" t="n">
        <v>1</v>
      </c>
      <c r="F5338" s="0" t="n">
        <v>0.224142</v>
      </c>
      <c r="G5338" s="0" t="n">
        <v>0.229464</v>
      </c>
      <c r="H5338" s="0" t="n">
        <v>114200</v>
      </c>
    </row>
    <row r="5339" customFormat="false" ht="15" hidden="false" customHeight="false" outlineLevel="0" collapsed="false">
      <c r="A5339" s="0" t="n">
        <v>5337</v>
      </c>
      <c r="B5339" s="0" t="n">
        <v>8</v>
      </c>
      <c r="C5339" s="0" t="n">
        <v>223</v>
      </c>
      <c r="D5339" s="0" t="n">
        <v>8</v>
      </c>
      <c r="E5339" s="0" t="n">
        <v>1</v>
      </c>
      <c r="F5339" s="0" t="n">
        <v>0.431596</v>
      </c>
      <c r="G5339" s="0" t="n">
        <v>0.344693</v>
      </c>
      <c r="H5339" s="0" t="n">
        <v>114000</v>
      </c>
    </row>
    <row r="5340" customFormat="false" ht="15" hidden="false" customHeight="false" outlineLevel="0" collapsed="false">
      <c r="A5340" s="0" t="n">
        <v>5338</v>
      </c>
      <c r="B5340" s="0" t="n">
        <v>8</v>
      </c>
      <c r="C5340" s="0" t="n">
        <v>223</v>
      </c>
      <c r="D5340" s="0" t="n">
        <v>9</v>
      </c>
      <c r="E5340" s="0" t="n">
        <v>0</v>
      </c>
      <c r="F5340" s="0" t="n">
        <v>0.631376</v>
      </c>
      <c r="G5340" s="0" t="n">
        <v>0.342878</v>
      </c>
      <c r="H5340" s="0" t="n">
        <v>114000</v>
      </c>
    </row>
    <row r="5341" customFormat="false" ht="15" hidden="false" customHeight="false" outlineLevel="0" collapsed="false">
      <c r="A5341" s="0" t="n">
        <v>5339</v>
      </c>
      <c r="B5341" s="0" t="n">
        <v>8</v>
      </c>
      <c r="C5341" s="0" t="n">
        <v>223</v>
      </c>
      <c r="D5341" s="0" t="n">
        <v>10</v>
      </c>
      <c r="E5341" s="0" t="n">
        <v>0</v>
      </c>
      <c r="F5341" s="0" t="n">
        <v>0.795379</v>
      </c>
      <c r="G5341" s="0" t="n">
        <v>0.383238</v>
      </c>
      <c r="H5341" s="0" t="n">
        <v>114000</v>
      </c>
    </row>
    <row r="5342" customFormat="false" ht="15" hidden="false" customHeight="false" outlineLevel="0" collapsed="false">
      <c r="A5342" s="0" t="n">
        <v>5340</v>
      </c>
      <c r="B5342" s="0" t="n">
        <v>8</v>
      </c>
      <c r="C5342" s="0" t="n">
        <v>223</v>
      </c>
      <c r="D5342" s="0" t="n">
        <v>11</v>
      </c>
      <c r="E5342" s="0" t="n">
        <v>0</v>
      </c>
      <c r="F5342" s="0" t="n">
        <v>0.902601</v>
      </c>
      <c r="G5342" s="0" t="n">
        <v>0.611429</v>
      </c>
      <c r="H5342" s="0" t="n">
        <v>114000</v>
      </c>
    </row>
    <row r="5343" customFormat="false" ht="15" hidden="false" customHeight="false" outlineLevel="0" collapsed="false">
      <c r="A5343" s="0" t="n">
        <v>5341</v>
      </c>
      <c r="B5343" s="0" t="n">
        <v>8</v>
      </c>
      <c r="C5343" s="0" t="n">
        <v>223</v>
      </c>
      <c r="D5343" s="0" t="n">
        <v>12</v>
      </c>
      <c r="E5343" s="0" t="n">
        <v>0</v>
      </c>
      <c r="F5343" s="0" t="n">
        <v>0.939846</v>
      </c>
      <c r="G5343" s="0" t="n">
        <v>0.826695</v>
      </c>
      <c r="H5343" s="0" t="n">
        <v>114000</v>
      </c>
    </row>
    <row r="5344" customFormat="false" ht="15" hidden="false" customHeight="false" outlineLevel="0" collapsed="false">
      <c r="A5344" s="0" t="n">
        <v>5342</v>
      </c>
      <c r="B5344" s="0" t="n">
        <v>8</v>
      </c>
      <c r="C5344" s="0" t="n">
        <v>223</v>
      </c>
      <c r="D5344" s="0" t="n">
        <v>13</v>
      </c>
      <c r="E5344" s="0" t="n">
        <v>0</v>
      </c>
      <c r="F5344" s="0" t="n">
        <v>0.902601</v>
      </c>
      <c r="G5344" s="0" t="n">
        <v>1</v>
      </c>
      <c r="H5344" s="0" t="n">
        <v>114000</v>
      </c>
    </row>
    <row r="5345" customFormat="false" ht="15" hidden="false" customHeight="false" outlineLevel="0" collapsed="false">
      <c r="A5345" s="0" t="n">
        <v>5343</v>
      </c>
      <c r="B5345" s="0" t="n">
        <v>8</v>
      </c>
      <c r="C5345" s="0" t="n">
        <v>223</v>
      </c>
      <c r="D5345" s="0" t="n">
        <v>14</v>
      </c>
      <c r="E5345" s="0" t="n">
        <v>0</v>
      </c>
      <c r="F5345" s="0" t="n">
        <v>0.795379</v>
      </c>
      <c r="G5345" s="0" t="n">
        <v>0.666239</v>
      </c>
      <c r="H5345" s="0" t="n">
        <v>114000</v>
      </c>
    </row>
    <row r="5346" customFormat="false" ht="15" hidden="false" customHeight="false" outlineLevel="0" collapsed="false">
      <c r="A5346" s="0" t="n">
        <v>5344</v>
      </c>
      <c r="B5346" s="0" t="n">
        <v>8</v>
      </c>
      <c r="C5346" s="0" t="n">
        <v>223</v>
      </c>
      <c r="D5346" s="0" t="n">
        <v>15</v>
      </c>
      <c r="E5346" s="0" t="n">
        <v>0</v>
      </c>
      <c r="F5346" s="0" t="n">
        <v>0.631376</v>
      </c>
      <c r="G5346" s="0" t="n">
        <v>1</v>
      </c>
      <c r="H5346" s="0" t="n">
        <v>114000</v>
      </c>
    </row>
    <row r="5347" customFormat="false" ht="15" hidden="false" customHeight="false" outlineLevel="0" collapsed="false">
      <c r="A5347" s="0" t="n">
        <v>5345</v>
      </c>
      <c r="B5347" s="0" t="n">
        <v>8</v>
      </c>
      <c r="C5347" s="0" t="n">
        <v>223</v>
      </c>
      <c r="D5347" s="0" t="n">
        <v>16</v>
      </c>
      <c r="E5347" s="0" t="n">
        <v>0</v>
      </c>
      <c r="F5347" s="0" t="n">
        <v>0.431596</v>
      </c>
      <c r="G5347" s="0" t="n">
        <v>1</v>
      </c>
      <c r="H5347" s="0" t="n">
        <v>114000</v>
      </c>
    </row>
    <row r="5348" customFormat="false" ht="15" hidden="false" customHeight="false" outlineLevel="0" collapsed="false">
      <c r="A5348" s="0" t="n">
        <v>5346</v>
      </c>
      <c r="B5348" s="0" t="n">
        <v>8</v>
      </c>
      <c r="C5348" s="0" t="n">
        <v>223</v>
      </c>
      <c r="D5348" s="0" t="n">
        <v>17</v>
      </c>
      <c r="E5348" s="0" t="n">
        <v>0</v>
      </c>
      <c r="F5348" s="0" t="n">
        <v>0.224142</v>
      </c>
      <c r="G5348" s="0" t="n">
        <v>1</v>
      </c>
      <c r="H5348" s="0" t="n">
        <v>114000</v>
      </c>
    </row>
    <row r="5349" customFormat="false" ht="15" hidden="false" customHeight="false" outlineLevel="0" collapsed="false">
      <c r="A5349" s="0" t="n">
        <v>5347</v>
      </c>
      <c r="B5349" s="0" t="n">
        <v>8</v>
      </c>
      <c r="C5349" s="0" t="n">
        <v>223</v>
      </c>
      <c r="D5349" s="0" t="n">
        <v>18</v>
      </c>
      <c r="E5349" s="0" t="n">
        <v>0</v>
      </c>
      <c r="F5349" s="0" t="n">
        <v>0.047378</v>
      </c>
      <c r="G5349" s="0" t="n">
        <v>1</v>
      </c>
      <c r="H5349" s="0" t="n">
        <v>114000</v>
      </c>
    </row>
    <row r="5350" customFormat="false" ht="15" hidden="false" customHeight="false" outlineLevel="0" collapsed="false">
      <c r="A5350" s="0" t="n">
        <v>5348</v>
      </c>
      <c r="B5350" s="0" t="n">
        <v>8</v>
      </c>
      <c r="C5350" s="0" t="n">
        <v>223</v>
      </c>
      <c r="D5350" s="0" t="n">
        <v>19</v>
      </c>
      <c r="E5350" s="0" t="n">
        <v>1</v>
      </c>
      <c r="F5350" s="0" t="n">
        <v>0</v>
      </c>
      <c r="G5350" s="0" t="n">
        <v>0.878057</v>
      </c>
      <c r="H5350" s="0" t="n">
        <v>113800</v>
      </c>
    </row>
    <row r="5351" customFormat="false" ht="15" hidden="false" customHeight="false" outlineLevel="0" collapsed="false">
      <c r="A5351" s="0" t="n">
        <v>5349</v>
      </c>
      <c r="B5351" s="0" t="n">
        <v>8</v>
      </c>
      <c r="C5351" s="0" t="n">
        <v>223</v>
      </c>
      <c r="D5351" s="0" t="n">
        <v>20</v>
      </c>
      <c r="E5351" s="0" t="n">
        <v>1</v>
      </c>
      <c r="F5351" s="0" t="n">
        <v>0</v>
      </c>
      <c r="G5351" s="0" t="n">
        <v>0.598306</v>
      </c>
      <c r="H5351" s="0" t="n">
        <v>113600</v>
      </c>
    </row>
    <row r="5352" customFormat="false" ht="15" hidden="false" customHeight="false" outlineLevel="0" collapsed="false">
      <c r="A5352" s="0" t="n">
        <v>5350</v>
      </c>
      <c r="B5352" s="0" t="n">
        <v>8</v>
      </c>
      <c r="C5352" s="0" t="n">
        <v>223</v>
      </c>
      <c r="D5352" s="0" t="n">
        <v>21</v>
      </c>
      <c r="E5352" s="0" t="n">
        <v>0</v>
      </c>
      <c r="F5352" s="0" t="n">
        <v>0</v>
      </c>
      <c r="G5352" s="0" t="n">
        <v>0.449241</v>
      </c>
      <c r="H5352" s="0" t="n">
        <v>113600</v>
      </c>
    </row>
    <row r="5353" customFormat="false" ht="15" hidden="false" customHeight="false" outlineLevel="0" collapsed="false">
      <c r="A5353" s="0" t="n">
        <v>5351</v>
      </c>
      <c r="B5353" s="0" t="n">
        <v>8</v>
      </c>
      <c r="C5353" s="0" t="n">
        <v>223</v>
      </c>
      <c r="D5353" s="0" t="n">
        <v>22</v>
      </c>
      <c r="E5353" s="0" t="n">
        <v>0</v>
      </c>
      <c r="F5353" s="0" t="n">
        <v>0</v>
      </c>
      <c r="G5353" s="0" t="n">
        <v>0.226533</v>
      </c>
      <c r="H5353" s="0" t="n">
        <v>113600</v>
      </c>
    </row>
    <row r="5354" customFormat="false" ht="15" hidden="false" customHeight="false" outlineLevel="0" collapsed="false">
      <c r="A5354" s="0" t="n">
        <v>5352</v>
      </c>
      <c r="B5354" s="0" t="n">
        <v>8</v>
      </c>
      <c r="C5354" s="0" t="n">
        <v>223</v>
      </c>
      <c r="D5354" s="0" t="n">
        <v>23</v>
      </c>
      <c r="E5354" s="0" t="n">
        <v>0</v>
      </c>
      <c r="F5354" s="0" t="n">
        <v>0</v>
      </c>
      <c r="G5354" s="0" t="n">
        <v>0.301855</v>
      </c>
      <c r="H5354" s="0" t="n">
        <v>113600</v>
      </c>
    </row>
    <row r="5355" customFormat="false" ht="15" hidden="false" customHeight="false" outlineLevel="0" collapsed="false">
      <c r="A5355" s="0" t="n">
        <v>5353</v>
      </c>
      <c r="B5355" s="0" t="n">
        <v>8</v>
      </c>
      <c r="C5355" s="0" t="n">
        <v>224</v>
      </c>
      <c r="D5355" s="0" t="n">
        <v>0</v>
      </c>
      <c r="E5355" s="0" t="n">
        <v>0</v>
      </c>
      <c r="F5355" s="0" t="n">
        <v>0</v>
      </c>
      <c r="G5355" s="0" t="n">
        <v>0.274908</v>
      </c>
      <c r="H5355" s="0" t="n">
        <v>113600</v>
      </c>
    </row>
    <row r="5356" customFormat="false" ht="15" hidden="false" customHeight="false" outlineLevel="0" collapsed="false">
      <c r="A5356" s="0" t="n">
        <v>5354</v>
      </c>
      <c r="B5356" s="0" t="n">
        <v>8</v>
      </c>
      <c r="C5356" s="0" t="n">
        <v>224</v>
      </c>
      <c r="D5356" s="0" t="n">
        <v>1</v>
      </c>
      <c r="E5356" s="0" t="n">
        <v>0</v>
      </c>
      <c r="F5356" s="0" t="n">
        <v>0</v>
      </c>
      <c r="G5356" s="0" t="n">
        <v>0.381927</v>
      </c>
      <c r="H5356" s="0" t="n">
        <v>113600</v>
      </c>
    </row>
    <row r="5357" customFormat="false" ht="15" hidden="false" customHeight="false" outlineLevel="0" collapsed="false">
      <c r="A5357" s="0" t="n">
        <v>5355</v>
      </c>
      <c r="B5357" s="0" t="n">
        <v>8</v>
      </c>
      <c r="C5357" s="0" t="n">
        <v>224</v>
      </c>
      <c r="D5357" s="0" t="n">
        <v>2</v>
      </c>
      <c r="E5357" s="0" t="n">
        <v>0</v>
      </c>
      <c r="F5357" s="0" t="n">
        <v>0</v>
      </c>
      <c r="G5357" s="0" t="n">
        <v>0.470084</v>
      </c>
      <c r="H5357" s="0" t="n">
        <v>113600</v>
      </c>
    </row>
    <row r="5358" customFormat="false" ht="15" hidden="false" customHeight="false" outlineLevel="0" collapsed="false">
      <c r="A5358" s="0" t="n">
        <v>5356</v>
      </c>
      <c r="B5358" s="0" t="n">
        <v>8</v>
      </c>
      <c r="C5358" s="0" t="n">
        <v>224</v>
      </c>
      <c r="D5358" s="0" t="n">
        <v>3</v>
      </c>
      <c r="E5358" s="0" t="n">
        <v>0</v>
      </c>
      <c r="F5358" s="0" t="n">
        <v>0</v>
      </c>
      <c r="G5358" s="0" t="n">
        <v>0.587346</v>
      </c>
      <c r="H5358" s="0" t="n">
        <v>113600</v>
      </c>
    </row>
    <row r="5359" customFormat="false" ht="15" hidden="false" customHeight="false" outlineLevel="0" collapsed="false">
      <c r="A5359" s="0" t="n">
        <v>5357</v>
      </c>
      <c r="B5359" s="0" t="n">
        <v>8</v>
      </c>
      <c r="C5359" s="0" t="n">
        <v>224</v>
      </c>
      <c r="D5359" s="0" t="n">
        <v>4</v>
      </c>
      <c r="E5359" s="0" t="n">
        <v>0</v>
      </c>
      <c r="F5359" s="0" t="n">
        <v>0</v>
      </c>
      <c r="G5359" s="0" t="n">
        <v>0.754256</v>
      </c>
      <c r="H5359" s="0" t="n">
        <v>113600</v>
      </c>
    </row>
    <row r="5360" customFormat="false" ht="15" hidden="false" customHeight="false" outlineLevel="0" collapsed="false">
      <c r="A5360" s="0" t="n">
        <v>5358</v>
      </c>
      <c r="B5360" s="0" t="n">
        <v>8</v>
      </c>
      <c r="C5360" s="0" t="n">
        <v>224</v>
      </c>
      <c r="D5360" s="0" t="n">
        <v>5</v>
      </c>
      <c r="E5360" s="0" t="n">
        <v>0</v>
      </c>
      <c r="F5360" s="0" t="n">
        <v>0</v>
      </c>
      <c r="G5360" s="0" t="n">
        <v>0.548669</v>
      </c>
      <c r="H5360" s="0" t="n">
        <v>113600</v>
      </c>
    </row>
    <row r="5361" customFormat="false" ht="15" hidden="false" customHeight="false" outlineLevel="0" collapsed="false">
      <c r="A5361" s="0" t="n">
        <v>5359</v>
      </c>
      <c r="B5361" s="0" t="n">
        <v>8</v>
      </c>
      <c r="C5361" s="0" t="n">
        <v>224</v>
      </c>
      <c r="D5361" s="0" t="n">
        <v>6</v>
      </c>
      <c r="E5361" s="0" t="n">
        <v>0</v>
      </c>
      <c r="F5361" s="0" t="n">
        <v>0.0551</v>
      </c>
      <c r="G5361" s="0" t="n">
        <v>0.978859</v>
      </c>
      <c r="H5361" s="0" t="n">
        <v>113600</v>
      </c>
    </row>
    <row r="5362" customFormat="false" ht="15" hidden="false" customHeight="false" outlineLevel="0" collapsed="false">
      <c r="A5362" s="0" t="n">
        <v>5360</v>
      </c>
      <c r="B5362" s="0" t="n">
        <v>8</v>
      </c>
      <c r="C5362" s="0" t="n">
        <v>224</v>
      </c>
      <c r="D5362" s="0" t="n">
        <v>7</v>
      </c>
      <c r="E5362" s="0" t="n">
        <v>1</v>
      </c>
      <c r="F5362" s="0" t="n">
        <v>0.260673</v>
      </c>
      <c r="G5362" s="0" t="n">
        <v>1</v>
      </c>
      <c r="H5362" s="0" t="n">
        <v>113400</v>
      </c>
    </row>
    <row r="5363" customFormat="false" ht="15" hidden="false" customHeight="false" outlineLevel="0" collapsed="false">
      <c r="A5363" s="0" t="n">
        <v>5361</v>
      </c>
      <c r="B5363" s="0" t="n">
        <v>8</v>
      </c>
      <c r="C5363" s="0" t="n">
        <v>224</v>
      </c>
      <c r="D5363" s="0" t="n">
        <v>8</v>
      </c>
      <c r="E5363" s="0" t="n">
        <v>1</v>
      </c>
      <c r="F5363" s="0" t="n">
        <v>0.501938</v>
      </c>
      <c r="G5363" s="0" t="n">
        <v>1</v>
      </c>
      <c r="H5363" s="0" t="n">
        <v>113200</v>
      </c>
    </row>
    <row r="5364" customFormat="false" ht="15" hidden="false" customHeight="false" outlineLevel="0" collapsed="false">
      <c r="A5364" s="0" t="n">
        <v>5362</v>
      </c>
      <c r="B5364" s="0" t="n">
        <v>8</v>
      </c>
      <c r="C5364" s="0" t="n">
        <v>224</v>
      </c>
      <c r="D5364" s="0" t="n">
        <v>9</v>
      </c>
      <c r="E5364" s="0" t="n">
        <v>0</v>
      </c>
      <c r="F5364" s="0" t="n">
        <v>0.734278</v>
      </c>
      <c r="G5364" s="0" t="n">
        <v>1</v>
      </c>
      <c r="H5364" s="0" t="n">
        <v>113200</v>
      </c>
    </row>
    <row r="5365" customFormat="false" ht="15" hidden="false" customHeight="false" outlineLevel="0" collapsed="false">
      <c r="A5365" s="0" t="n">
        <v>5363</v>
      </c>
      <c r="B5365" s="0" t="n">
        <v>8</v>
      </c>
      <c r="C5365" s="0" t="n">
        <v>224</v>
      </c>
      <c r="D5365" s="0" t="n">
        <v>10</v>
      </c>
      <c r="E5365" s="0" t="n">
        <v>0</v>
      </c>
      <c r="F5365" s="0" t="n">
        <v>0.925009</v>
      </c>
      <c r="G5365" s="0" t="n">
        <v>1</v>
      </c>
      <c r="H5365" s="0" t="n">
        <v>113200</v>
      </c>
    </row>
    <row r="5366" customFormat="false" ht="15" hidden="false" customHeight="false" outlineLevel="0" collapsed="false">
      <c r="A5366" s="0" t="n">
        <v>5364</v>
      </c>
      <c r="B5366" s="0" t="n">
        <v>8</v>
      </c>
      <c r="C5366" s="0" t="n">
        <v>224</v>
      </c>
      <c r="D5366" s="0" t="n">
        <v>11</v>
      </c>
      <c r="E5366" s="0" t="n">
        <v>0</v>
      </c>
      <c r="F5366" s="0" t="n">
        <v>1</v>
      </c>
      <c r="G5366" s="0" t="n">
        <v>1</v>
      </c>
      <c r="H5366" s="0" t="n">
        <v>113200</v>
      </c>
    </row>
    <row r="5367" customFormat="false" ht="15" hidden="false" customHeight="false" outlineLevel="0" collapsed="false">
      <c r="A5367" s="0" t="n">
        <v>5365</v>
      </c>
      <c r="B5367" s="0" t="n">
        <v>8</v>
      </c>
      <c r="C5367" s="0" t="n">
        <v>224</v>
      </c>
      <c r="D5367" s="0" t="n">
        <v>12</v>
      </c>
      <c r="E5367" s="0" t="n">
        <v>0</v>
      </c>
      <c r="F5367" s="0" t="n">
        <v>1</v>
      </c>
      <c r="G5367" s="0" t="n">
        <v>1</v>
      </c>
      <c r="H5367" s="0" t="n">
        <v>113200</v>
      </c>
    </row>
    <row r="5368" customFormat="false" ht="15" hidden="false" customHeight="false" outlineLevel="0" collapsed="false">
      <c r="A5368" s="0" t="n">
        <v>5366</v>
      </c>
      <c r="B5368" s="0" t="n">
        <v>8</v>
      </c>
      <c r="C5368" s="0" t="n">
        <v>224</v>
      </c>
      <c r="D5368" s="0" t="n">
        <v>13</v>
      </c>
      <c r="E5368" s="0" t="n">
        <v>0</v>
      </c>
      <c r="F5368" s="0" t="n">
        <v>1</v>
      </c>
      <c r="G5368" s="0" t="n">
        <v>1</v>
      </c>
      <c r="H5368" s="0" t="n">
        <v>113200</v>
      </c>
    </row>
    <row r="5369" customFormat="false" ht="15" hidden="false" customHeight="false" outlineLevel="0" collapsed="false">
      <c r="A5369" s="0" t="n">
        <v>5367</v>
      </c>
      <c r="B5369" s="0" t="n">
        <v>8</v>
      </c>
      <c r="C5369" s="0" t="n">
        <v>224</v>
      </c>
      <c r="D5369" s="0" t="n">
        <v>14</v>
      </c>
      <c r="E5369" s="0" t="n">
        <v>0</v>
      </c>
      <c r="F5369" s="0" t="n">
        <v>0.925009</v>
      </c>
      <c r="G5369" s="0" t="n">
        <v>1</v>
      </c>
      <c r="H5369" s="0" t="n">
        <v>113200</v>
      </c>
    </row>
    <row r="5370" customFormat="false" ht="15" hidden="false" customHeight="false" outlineLevel="0" collapsed="false">
      <c r="A5370" s="0" t="n">
        <v>5368</v>
      </c>
      <c r="B5370" s="0" t="n">
        <v>8</v>
      </c>
      <c r="C5370" s="0" t="n">
        <v>224</v>
      </c>
      <c r="D5370" s="0" t="n">
        <v>15</v>
      </c>
      <c r="E5370" s="0" t="n">
        <v>0</v>
      </c>
      <c r="F5370" s="0" t="n">
        <v>0.734278</v>
      </c>
      <c r="G5370" s="0" t="n">
        <v>0.841181</v>
      </c>
      <c r="H5370" s="0" t="n">
        <v>113200</v>
      </c>
    </row>
    <row r="5371" customFormat="false" ht="15" hidden="false" customHeight="false" outlineLevel="0" collapsed="false">
      <c r="A5371" s="0" t="n">
        <v>5369</v>
      </c>
      <c r="B5371" s="0" t="n">
        <v>8</v>
      </c>
      <c r="C5371" s="0" t="n">
        <v>224</v>
      </c>
      <c r="D5371" s="0" t="n">
        <v>16</v>
      </c>
      <c r="E5371" s="0" t="n">
        <v>0</v>
      </c>
      <c r="F5371" s="0" t="n">
        <v>0.501938</v>
      </c>
      <c r="G5371" s="0" t="n">
        <v>0.765667</v>
      </c>
      <c r="H5371" s="0" t="n">
        <v>113200</v>
      </c>
    </row>
    <row r="5372" customFormat="false" ht="15" hidden="false" customHeight="false" outlineLevel="0" collapsed="false">
      <c r="A5372" s="0" t="n">
        <v>5370</v>
      </c>
      <c r="B5372" s="0" t="n">
        <v>8</v>
      </c>
      <c r="C5372" s="0" t="n">
        <v>224</v>
      </c>
      <c r="D5372" s="0" t="n">
        <v>17</v>
      </c>
      <c r="E5372" s="0" t="n">
        <v>0</v>
      </c>
      <c r="F5372" s="0" t="n">
        <v>0.260673</v>
      </c>
      <c r="G5372" s="0" t="n">
        <v>0.689172</v>
      </c>
      <c r="H5372" s="0" t="n">
        <v>113200</v>
      </c>
    </row>
    <row r="5373" customFormat="false" ht="15" hidden="false" customHeight="false" outlineLevel="0" collapsed="false">
      <c r="A5373" s="0" t="n">
        <v>5371</v>
      </c>
      <c r="B5373" s="0" t="n">
        <v>8</v>
      </c>
      <c r="C5373" s="0" t="n">
        <v>224</v>
      </c>
      <c r="D5373" s="0" t="n">
        <v>18</v>
      </c>
      <c r="E5373" s="0" t="n">
        <v>0</v>
      </c>
      <c r="F5373" s="0" t="n">
        <v>0.0551</v>
      </c>
      <c r="G5373" s="0" t="n">
        <v>0.50729</v>
      </c>
      <c r="H5373" s="0" t="n">
        <v>113200</v>
      </c>
    </row>
    <row r="5374" customFormat="false" ht="15" hidden="false" customHeight="false" outlineLevel="0" collapsed="false">
      <c r="A5374" s="0" t="n">
        <v>5372</v>
      </c>
      <c r="B5374" s="0" t="n">
        <v>8</v>
      </c>
      <c r="C5374" s="0" t="n">
        <v>224</v>
      </c>
      <c r="D5374" s="0" t="n">
        <v>19</v>
      </c>
      <c r="E5374" s="0" t="n">
        <v>1</v>
      </c>
      <c r="F5374" s="0" t="n">
        <v>0</v>
      </c>
      <c r="G5374" s="0" t="n">
        <v>0.525852</v>
      </c>
      <c r="H5374" s="0" t="n">
        <v>113000</v>
      </c>
    </row>
    <row r="5375" customFormat="false" ht="15" hidden="false" customHeight="false" outlineLevel="0" collapsed="false">
      <c r="A5375" s="0" t="n">
        <v>5373</v>
      </c>
      <c r="B5375" s="0" t="n">
        <v>8</v>
      </c>
      <c r="C5375" s="0" t="n">
        <v>224</v>
      </c>
      <c r="D5375" s="0" t="n">
        <v>20</v>
      </c>
      <c r="E5375" s="0" t="n">
        <v>1</v>
      </c>
      <c r="F5375" s="0" t="n">
        <v>0</v>
      </c>
      <c r="G5375" s="0" t="n">
        <v>0.731559</v>
      </c>
      <c r="H5375" s="0" t="n">
        <v>112800</v>
      </c>
    </row>
    <row r="5376" customFormat="false" ht="15" hidden="false" customHeight="false" outlineLevel="0" collapsed="false">
      <c r="A5376" s="0" t="n">
        <v>5374</v>
      </c>
      <c r="B5376" s="0" t="n">
        <v>8</v>
      </c>
      <c r="C5376" s="0" t="n">
        <v>224</v>
      </c>
      <c r="D5376" s="0" t="n">
        <v>21</v>
      </c>
      <c r="E5376" s="0" t="n">
        <v>0</v>
      </c>
      <c r="F5376" s="0" t="n">
        <v>0</v>
      </c>
      <c r="G5376" s="0" t="n">
        <v>1</v>
      </c>
      <c r="H5376" s="0" t="n">
        <v>112800</v>
      </c>
    </row>
    <row r="5377" customFormat="false" ht="15" hidden="false" customHeight="false" outlineLevel="0" collapsed="false">
      <c r="A5377" s="0" t="n">
        <v>5375</v>
      </c>
      <c r="B5377" s="0" t="n">
        <v>8</v>
      </c>
      <c r="C5377" s="0" t="n">
        <v>224</v>
      </c>
      <c r="D5377" s="0" t="n">
        <v>22</v>
      </c>
      <c r="E5377" s="0" t="n">
        <v>0</v>
      </c>
      <c r="F5377" s="0" t="n">
        <v>0</v>
      </c>
      <c r="G5377" s="0" t="n">
        <v>1</v>
      </c>
      <c r="H5377" s="0" t="n">
        <v>112800</v>
      </c>
    </row>
    <row r="5378" customFormat="false" ht="15" hidden="false" customHeight="false" outlineLevel="0" collapsed="false">
      <c r="A5378" s="0" t="n">
        <v>5376</v>
      </c>
      <c r="B5378" s="0" t="n">
        <v>8</v>
      </c>
      <c r="C5378" s="0" t="n">
        <v>224</v>
      </c>
      <c r="D5378" s="0" t="n">
        <v>23</v>
      </c>
      <c r="E5378" s="0" t="n">
        <v>0</v>
      </c>
      <c r="F5378" s="0" t="n">
        <v>0</v>
      </c>
      <c r="G5378" s="0" t="n">
        <v>1</v>
      </c>
      <c r="H5378" s="0" t="n">
        <v>112800</v>
      </c>
    </row>
    <row r="5379" customFormat="false" ht="15" hidden="false" customHeight="false" outlineLevel="0" collapsed="false">
      <c r="A5379" s="0" t="n">
        <v>5377</v>
      </c>
      <c r="B5379" s="0" t="n">
        <v>8</v>
      </c>
      <c r="C5379" s="0" t="n">
        <v>225</v>
      </c>
      <c r="D5379" s="0" t="n">
        <v>0</v>
      </c>
      <c r="E5379" s="0" t="n">
        <v>0</v>
      </c>
      <c r="F5379" s="0" t="n">
        <v>0</v>
      </c>
      <c r="G5379" s="0" t="n">
        <v>1</v>
      </c>
      <c r="H5379" s="0" t="n">
        <v>112800</v>
      </c>
    </row>
    <row r="5380" customFormat="false" ht="15" hidden="false" customHeight="false" outlineLevel="0" collapsed="false">
      <c r="A5380" s="0" t="n">
        <v>5378</v>
      </c>
      <c r="B5380" s="0" t="n">
        <v>8</v>
      </c>
      <c r="C5380" s="0" t="n">
        <v>225</v>
      </c>
      <c r="D5380" s="0" t="n">
        <v>1</v>
      </c>
      <c r="E5380" s="0" t="n">
        <v>0</v>
      </c>
      <c r="F5380" s="0" t="n">
        <v>0</v>
      </c>
      <c r="G5380" s="0" t="n">
        <v>1</v>
      </c>
      <c r="H5380" s="0" t="n">
        <v>112800</v>
      </c>
    </row>
    <row r="5381" customFormat="false" ht="15" hidden="false" customHeight="false" outlineLevel="0" collapsed="false">
      <c r="A5381" s="0" t="n">
        <v>5379</v>
      </c>
      <c r="B5381" s="0" t="n">
        <v>8</v>
      </c>
      <c r="C5381" s="0" t="n">
        <v>225</v>
      </c>
      <c r="D5381" s="0" t="n">
        <v>2</v>
      </c>
      <c r="E5381" s="0" t="n">
        <v>0</v>
      </c>
      <c r="F5381" s="0" t="n">
        <v>0</v>
      </c>
      <c r="G5381" s="0" t="n">
        <v>1</v>
      </c>
      <c r="H5381" s="0" t="n">
        <v>112800</v>
      </c>
    </row>
    <row r="5382" customFormat="false" ht="15" hidden="false" customHeight="false" outlineLevel="0" collapsed="false">
      <c r="A5382" s="0" t="n">
        <v>5380</v>
      </c>
      <c r="B5382" s="0" t="n">
        <v>8</v>
      </c>
      <c r="C5382" s="0" t="n">
        <v>225</v>
      </c>
      <c r="D5382" s="0" t="n">
        <v>3</v>
      </c>
      <c r="E5382" s="0" t="n">
        <v>0</v>
      </c>
      <c r="F5382" s="0" t="n">
        <v>0</v>
      </c>
      <c r="G5382" s="0" t="n">
        <v>1</v>
      </c>
      <c r="H5382" s="0" t="n">
        <v>112800</v>
      </c>
    </row>
    <row r="5383" customFormat="false" ht="15" hidden="false" customHeight="false" outlineLevel="0" collapsed="false">
      <c r="A5383" s="0" t="n">
        <v>5381</v>
      </c>
      <c r="B5383" s="0" t="n">
        <v>8</v>
      </c>
      <c r="C5383" s="0" t="n">
        <v>225</v>
      </c>
      <c r="D5383" s="0" t="n">
        <v>4</v>
      </c>
      <c r="E5383" s="0" t="n">
        <v>0</v>
      </c>
      <c r="F5383" s="0" t="n">
        <v>0</v>
      </c>
      <c r="G5383" s="0" t="n">
        <v>1</v>
      </c>
      <c r="H5383" s="0" t="n">
        <v>112800</v>
      </c>
    </row>
    <row r="5384" customFormat="false" ht="15" hidden="false" customHeight="false" outlineLevel="0" collapsed="false">
      <c r="A5384" s="0" t="n">
        <v>5382</v>
      </c>
      <c r="B5384" s="0" t="n">
        <v>8</v>
      </c>
      <c r="C5384" s="0" t="n">
        <v>225</v>
      </c>
      <c r="D5384" s="0" t="n">
        <v>5</v>
      </c>
      <c r="E5384" s="0" t="n">
        <v>0</v>
      </c>
      <c r="F5384" s="0" t="n">
        <v>0</v>
      </c>
      <c r="G5384" s="0" t="n">
        <v>1</v>
      </c>
      <c r="H5384" s="0" t="n">
        <v>112800</v>
      </c>
    </row>
    <row r="5385" customFormat="false" ht="15" hidden="false" customHeight="false" outlineLevel="0" collapsed="false">
      <c r="A5385" s="0" t="n">
        <v>5383</v>
      </c>
      <c r="B5385" s="0" t="n">
        <v>8</v>
      </c>
      <c r="C5385" s="0" t="n">
        <v>225</v>
      </c>
      <c r="D5385" s="0" t="n">
        <v>6</v>
      </c>
      <c r="E5385" s="0" t="n">
        <v>0</v>
      </c>
      <c r="F5385" s="0" t="n">
        <v>0.05093</v>
      </c>
      <c r="G5385" s="0" t="n">
        <v>1</v>
      </c>
      <c r="H5385" s="0" t="n">
        <v>112800</v>
      </c>
    </row>
    <row r="5386" customFormat="false" ht="15" hidden="false" customHeight="false" outlineLevel="0" collapsed="false">
      <c r="A5386" s="0" t="n">
        <v>5384</v>
      </c>
      <c r="B5386" s="0" t="n">
        <v>8</v>
      </c>
      <c r="C5386" s="0" t="n">
        <v>225</v>
      </c>
      <c r="D5386" s="0" t="n">
        <v>7</v>
      </c>
      <c r="E5386" s="0" t="n">
        <v>1</v>
      </c>
      <c r="F5386" s="0" t="n">
        <v>0.240949</v>
      </c>
      <c r="G5386" s="0" t="n">
        <v>1</v>
      </c>
      <c r="H5386" s="0" t="n">
        <v>112600</v>
      </c>
    </row>
    <row r="5387" customFormat="false" ht="15" hidden="false" customHeight="false" outlineLevel="0" collapsed="false">
      <c r="A5387" s="0" t="n">
        <v>5385</v>
      </c>
      <c r="B5387" s="0" t="n">
        <v>8</v>
      </c>
      <c r="C5387" s="0" t="n">
        <v>225</v>
      </c>
      <c r="D5387" s="0" t="n">
        <v>8</v>
      </c>
      <c r="E5387" s="0" t="n">
        <v>1</v>
      </c>
      <c r="F5387" s="0" t="n">
        <v>0.463958</v>
      </c>
      <c r="G5387" s="0" t="n">
        <v>1</v>
      </c>
      <c r="H5387" s="0" t="n">
        <v>112400</v>
      </c>
    </row>
    <row r="5388" customFormat="false" ht="15" hidden="false" customHeight="false" outlineLevel="0" collapsed="false">
      <c r="A5388" s="0" t="n">
        <v>5386</v>
      </c>
      <c r="B5388" s="0" t="n">
        <v>8</v>
      </c>
      <c r="C5388" s="0" t="n">
        <v>225</v>
      </c>
      <c r="D5388" s="0" t="n">
        <v>9</v>
      </c>
      <c r="E5388" s="0" t="n">
        <v>0</v>
      </c>
      <c r="F5388" s="0" t="n">
        <v>0.678718</v>
      </c>
      <c r="G5388" s="0" t="n">
        <v>1</v>
      </c>
      <c r="H5388" s="0" t="n">
        <v>112400</v>
      </c>
    </row>
    <row r="5389" customFormat="false" ht="15" hidden="false" customHeight="false" outlineLevel="0" collapsed="false">
      <c r="A5389" s="0" t="n">
        <v>5387</v>
      </c>
      <c r="B5389" s="0" t="n">
        <v>8</v>
      </c>
      <c r="C5389" s="0" t="n">
        <v>225</v>
      </c>
      <c r="D5389" s="0" t="n">
        <v>10</v>
      </c>
      <c r="E5389" s="0" t="n">
        <v>0</v>
      </c>
      <c r="F5389" s="0" t="n">
        <v>0.855017</v>
      </c>
      <c r="G5389" s="0" t="n">
        <v>1</v>
      </c>
      <c r="H5389" s="0" t="n">
        <v>112400</v>
      </c>
    </row>
    <row r="5390" customFormat="false" ht="15" hidden="false" customHeight="false" outlineLevel="0" collapsed="false">
      <c r="A5390" s="0" t="n">
        <v>5388</v>
      </c>
      <c r="B5390" s="0" t="n">
        <v>8</v>
      </c>
      <c r="C5390" s="0" t="n">
        <v>225</v>
      </c>
      <c r="D5390" s="0" t="n">
        <v>11</v>
      </c>
      <c r="E5390" s="0" t="n">
        <v>0</v>
      </c>
      <c r="F5390" s="0" t="n">
        <v>0.970279</v>
      </c>
      <c r="G5390" s="0" t="n">
        <v>1</v>
      </c>
      <c r="H5390" s="0" t="n">
        <v>112400</v>
      </c>
    </row>
    <row r="5391" customFormat="false" ht="15" hidden="false" customHeight="false" outlineLevel="0" collapsed="false">
      <c r="A5391" s="0" t="n">
        <v>5389</v>
      </c>
      <c r="B5391" s="0" t="n">
        <v>8</v>
      </c>
      <c r="C5391" s="0" t="n">
        <v>225</v>
      </c>
      <c r="D5391" s="0" t="n">
        <v>12</v>
      </c>
      <c r="E5391" s="0" t="n">
        <v>0</v>
      </c>
      <c r="F5391" s="0" t="n">
        <v>1</v>
      </c>
      <c r="G5391" s="0" t="n">
        <v>1</v>
      </c>
      <c r="H5391" s="0" t="n">
        <v>112400</v>
      </c>
    </row>
    <row r="5392" customFormat="false" ht="15" hidden="false" customHeight="false" outlineLevel="0" collapsed="false">
      <c r="A5392" s="0" t="n">
        <v>5390</v>
      </c>
      <c r="B5392" s="0" t="n">
        <v>8</v>
      </c>
      <c r="C5392" s="0" t="n">
        <v>225</v>
      </c>
      <c r="D5392" s="0" t="n">
        <v>13</v>
      </c>
      <c r="E5392" s="0" t="n">
        <v>0</v>
      </c>
      <c r="F5392" s="0" t="n">
        <v>0.970279</v>
      </c>
      <c r="G5392" s="0" t="n">
        <v>1</v>
      </c>
      <c r="H5392" s="0" t="n">
        <v>112400</v>
      </c>
    </row>
    <row r="5393" customFormat="false" ht="15" hidden="false" customHeight="false" outlineLevel="0" collapsed="false">
      <c r="A5393" s="0" t="n">
        <v>5391</v>
      </c>
      <c r="B5393" s="0" t="n">
        <v>8</v>
      </c>
      <c r="C5393" s="0" t="n">
        <v>225</v>
      </c>
      <c r="D5393" s="0" t="n">
        <v>14</v>
      </c>
      <c r="E5393" s="0" t="n">
        <v>0</v>
      </c>
      <c r="F5393" s="0" t="n">
        <v>0.855017</v>
      </c>
      <c r="G5393" s="0" t="n">
        <v>1</v>
      </c>
      <c r="H5393" s="0" t="n">
        <v>112400</v>
      </c>
    </row>
    <row r="5394" customFormat="false" ht="15" hidden="false" customHeight="false" outlineLevel="0" collapsed="false">
      <c r="A5394" s="0" t="n">
        <v>5392</v>
      </c>
      <c r="B5394" s="0" t="n">
        <v>8</v>
      </c>
      <c r="C5394" s="0" t="n">
        <v>225</v>
      </c>
      <c r="D5394" s="0" t="n">
        <v>15</v>
      </c>
      <c r="E5394" s="0" t="n">
        <v>0</v>
      </c>
      <c r="F5394" s="0" t="n">
        <v>0.678718</v>
      </c>
      <c r="G5394" s="0" t="n">
        <v>1</v>
      </c>
      <c r="H5394" s="0" t="n">
        <v>112400</v>
      </c>
    </row>
    <row r="5395" customFormat="false" ht="15" hidden="false" customHeight="false" outlineLevel="0" collapsed="false">
      <c r="A5395" s="0" t="n">
        <v>5393</v>
      </c>
      <c r="B5395" s="0" t="n">
        <v>8</v>
      </c>
      <c r="C5395" s="0" t="n">
        <v>225</v>
      </c>
      <c r="D5395" s="0" t="n">
        <v>16</v>
      </c>
      <c r="E5395" s="0" t="n">
        <v>0</v>
      </c>
      <c r="F5395" s="0" t="n">
        <v>0.463958</v>
      </c>
      <c r="G5395" s="0" t="n">
        <v>1</v>
      </c>
      <c r="H5395" s="0" t="n">
        <v>112400</v>
      </c>
    </row>
    <row r="5396" customFormat="false" ht="15" hidden="false" customHeight="false" outlineLevel="0" collapsed="false">
      <c r="A5396" s="0" t="n">
        <v>5394</v>
      </c>
      <c r="B5396" s="0" t="n">
        <v>8</v>
      </c>
      <c r="C5396" s="0" t="n">
        <v>225</v>
      </c>
      <c r="D5396" s="0" t="n">
        <v>17</v>
      </c>
      <c r="E5396" s="0" t="n">
        <v>0</v>
      </c>
      <c r="F5396" s="0" t="n">
        <v>0.240949</v>
      </c>
      <c r="G5396" s="0" t="n">
        <v>1</v>
      </c>
      <c r="H5396" s="0" t="n">
        <v>112400</v>
      </c>
    </row>
    <row r="5397" customFormat="false" ht="15" hidden="false" customHeight="false" outlineLevel="0" collapsed="false">
      <c r="A5397" s="0" t="n">
        <v>5395</v>
      </c>
      <c r="B5397" s="0" t="n">
        <v>8</v>
      </c>
      <c r="C5397" s="0" t="n">
        <v>225</v>
      </c>
      <c r="D5397" s="0" t="n">
        <v>18</v>
      </c>
      <c r="E5397" s="0" t="n">
        <v>0</v>
      </c>
      <c r="F5397" s="0" t="n">
        <v>0.05093</v>
      </c>
      <c r="G5397" s="0" t="n">
        <v>1</v>
      </c>
      <c r="H5397" s="0" t="n">
        <v>112400</v>
      </c>
    </row>
    <row r="5398" customFormat="false" ht="15" hidden="false" customHeight="false" outlineLevel="0" collapsed="false">
      <c r="A5398" s="0" t="n">
        <v>5396</v>
      </c>
      <c r="B5398" s="0" t="n">
        <v>8</v>
      </c>
      <c r="C5398" s="0" t="n">
        <v>225</v>
      </c>
      <c r="D5398" s="0" t="n">
        <v>19</v>
      </c>
      <c r="E5398" s="0" t="n">
        <v>1</v>
      </c>
      <c r="F5398" s="0" t="n">
        <v>0</v>
      </c>
      <c r="G5398" s="0" t="n">
        <v>1</v>
      </c>
      <c r="H5398" s="0" t="n">
        <v>112200</v>
      </c>
    </row>
    <row r="5399" customFormat="false" ht="15" hidden="false" customHeight="false" outlineLevel="0" collapsed="false">
      <c r="A5399" s="0" t="n">
        <v>5397</v>
      </c>
      <c r="B5399" s="0" t="n">
        <v>8</v>
      </c>
      <c r="C5399" s="0" t="n">
        <v>225</v>
      </c>
      <c r="D5399" s="0" t="n">
        <v>20</v>
      </c>
      <c r="E5399" s="0" t="n">
        <v>1</v>
      </c>
      <c r="F5399" s="0" t="n">
        <v>0</v>
      </c>
      <c r="G5399" s="0" t="n">
        <v>1</v>
      </c>
      <c r="H5399" s="0" t="n">
        <v>112000</v>
      </c>
    </row>
    <row r="5400" customFormat="false" ht="15" hidden="false" customHeight="false" outlineLevel="0" collapsed="false">
      <c r="A5400" s="0" t="n">
        <v>5398</v>
      </c>
      <c r="B5400" s="0" t="n">
        <v>8</v>
      </c>
      <c r="C5400" s="0" t="n">
        <v>225</v>
      </c>
      <c r="D5400" s="0" t="n">
        <v>21</v>
      </c>
      <c r="E5400" s="0" t="n">
        <v>0</v>
      </c>
      <c r="F5400" s="0" t="n">
        <v>0</v>
      </c>
      <c r="G5400" s="0" t="n">
        <v>1</v>
      </c>
      <c r="H5400" s="0" t="n">
        <v>112000</v>
      </c>
    </row>
    <row r="5401" customFormat="false" ht="15" hidden="false" customHeight="false" outlineLevel="0" collapsed="false">
      <c r="A5401" s="0" t="n">
        <v>5399</v>
      </c>
      <c r="B5401" s="0" t="n">
        <v>8</v>
      </c>
      <c r="C5401" s="0" t="n">
        <v>225</v>
      </c>
      <c r="D5401" s="0" t="n">
        <v>22</v>
      </c>
      <c r="E5401" s="0" t="n">
        <v>0</v>
      </c>
      <c r="F5401" s="0" t="n">
        <v>0</v>
      </c>
      <c r="G5401" s="0" t="n">
        <v>1</v>
      </c>
      <c r="H5401" s="0" t="n">
        <v>112000</v>
      </c>
    </row>
    <row r="5402" customFormat="false" ht="15" hidden="false" customHeight="false" outlineLevel="0" collapsed="false">
      <c r="A5402" s="0" t="n">
        <v>5400</v>
      </c>
      <c r="B5402" s="0" t="n">
        <v>8</v>
      </c>
      <c r="C5402" s="0" t="n">
        <v>225</v>
      </c>
      <c r="D5402" s="0" t="n">
        <v>23</v>
      </c>
      <c r="E5402" s="0" t="n">
        <v>0</v>
      </c>
      <c r="F5402" s="0" t="n">
        <v>0</v>
      </c>
      <c r="G5402" s="0" t="n">
        <v>1</v>
      </c>
      <c r="H5402" s="0" t="n">
        <v>112000</v>
      </c>
    </row>
    <row r="5403" customFormat="false" ht="15" hidden="false" customHeight="false" outlineLevel="0" collapsed="false">
      <c r="A5403" s="0" t="n">
        <v>5401</v>
      </c>
      <c r="B5403" s="0" t="n">
        <v>8</v>
      </c>
      <c r="C5403" s="0" t="n">
        <v>226</v>
      </c>
      <c r="D5403" s="0" t="n">
        <v>0</v>
      </c>
      <c r="E5403" s="0" t="n">
        <v>0</v>
      </c>
      <c r="F5403" s="0" t="n">
        <v>0</v>
      </c>
      <c r="G5403" s="0" t="n">
        <v>1</v>
      </c>
      <c r="H5403" s="0" t="n">
        <v>112000</v>
      </c>
    </row>
    <row r="5404" customFormat="false" ht="15" hidden="false" customHeight="false" outlineLevel="0" collapsed="false">
      <c r="A5404" s="0" t="n">
        <v>5402</v>
      </c>
      <c r="B5404" s="0" t="n">
        <v>8</v>
      </c>
      <c r="C5404" s="0" t="n">
        <v>226</v>
      </c>
      <c r="D5404" s="0" t="n">
        <v>1</v>
      </c>
      <c r="E5404" s="0" t="n">
        <v>0</v>
      </c>
      <c r="F5404" s="0" t="n">
        <v>0</v>
      </c>
      <c r="G5404" s="0" t="n">
        <v>1</v>
      </c>
      <c r="H5404" s="0" t="n">
        <v>112000</v>
      </c>
    </row>
    <row r="5405" customFormat="false" ht="15" hidden="false" customHeight="false" outlineLevel="0" collapsed="false">
      <c r="A5405" s="0" t="n">
        <v>5403</v>
      </c>
      <c r="B5405" s="0" t="n">
        <v>8</v>
      </c>
      <c r="C5405" s="0" t="n">
        <v>226</v>
      </c>
      <c r="D5405" s="0" t="n">
        <v>2</v>
      </c>
      <c r="E5405" s="0" t="n">
        <v>0</v>
      </c>
      <c r="F5405" s="0" t="n">
        <v>0</v>
      </c>
      <c r="G5405" s="0" t="n">
        <v>1</v>
      </c>
      <c r="H5405" s="0" t="n">
        <v>112000</v>
      </c>
    </row>
    <row r="5406" customFormat="false" ht="15" hidden="false" customHeight="false" outlineLevel="0" collapsed="false">
      <c r="A5406" s="0" t="n">
        <v>5404</v>
      </c>
      <c r="B5406" s="0" t="n">
        <v>8</v>
      </c>
      <c r="C5406" s="0" t="n">
        <v>226</v>
      </c>
      <c r="D5406" s="0" t="n">
        <v>3</v>
      </c>
      <c r="E5406" s="0" t="n">
        <v>0</v>
      </c>
      <c r="F5406" s="0" t="n">
        <v>0</v>
      </c>
      <c r="G5406" s="0" t="n">
        <v>0.757964</v>
      </c>
      <c r="H5406" s="0" t="n">
        <v>112000</v>
      </c>
    </row>
    <row r="5407" customFormat="false" ht="15" hidden="false" customHeight="false" outlineLevel="0" collapsed="false">
      <c r="A5407" s="0" t="n">
        <v>5405</v>
      </c>
      <c r="B5407" s="0" t="n">
        <v>8</v>
      </c>
      <c r="C5407" s="0" t="n">
        <v>226</v>
      </c>
      <c r="D5407" s="0" t="n">
        <v>4</v>
      </c>
      <c r="E5407" s="0" t="n">
        <v>0</v>
      </c>
      <c r="F5407" s="0" t="n">
        <v>0</v>
      </c>
      <c r="G5407" s="0" t="n">
        <v>0.875256</v>
      </c>
      <c r="H5407" s="0" t="n">
        <v>112000</v>
      </c>
    </row>
    <row r="5408" customFormat="false" ht="15" hidden="false" customHeight="false" outlineLevel="0" collapsed="false">
      <c r="A5408" s="0" t="n">
        <v>5406</v>
      </c>
      <c r="B5408" s="0" t="n">
        <v>8</v>
      </c>
      <c r="C5408" s="0" t="n">
        <v>226</v>
      </c>
      <c r="D5408" s="0" t="n">
        <v>5</v>
      </c>
      <c r="E5408" s="0" t="n">
        <v>0</v>
      </c>
      <c r="F5408" s="0" t="n">
        <v>0</v>
      </c>
      <c r="G5408" s="0" t="n">
        <v>0.84553</v>
      </c>
      <c r="H5408" s="0" t="n">
        <v>112000</v>
      </c>
    </row>
    <row r="5409" customFormat="false" ht="15" hidden="false" customHeight="false" outlineLevel="0" collapsed="false">
      <c r="A5409" s="0" t="n">
        <v>5407</v>
      </c>
      <c r="B5409" s="0" t="n">
        <v>8</v>
      </c>
      <c r="C5409" s="0" t="n">
        <v>226</v>
      </c>
      <c r="D5409" s="0" t="n">
        <v>6</v>
      </c>
      <c r="E5409" s="0" t="n">
        <v>0</v>
      </c>
      <c r="F5409" s="0" t="n">
        <v>0.05225</v>
      </c>
      <c r="G5409" s="0" t="n">
        <v>0.555754</v>
      </c>
      <c r="H5409" s="0" t="n">
        <v>112000</v>
      </c>
    </row>
    <row r="5410" customFormat="false" ht="15" hidden="false" customHeight="false" outlineLevel="0" collapsed="false">
      <c r="A5410" s="0" t="n">
        <v>5408</v>
      </c>
      <c r="B5410" s="0" t="n">
        <v>8</v>
      </c>
      <c r="C5410" s="0" t="n">
        <v>226</v>
      </c>
      <c r="D5410" s="0" t="n">
        <v>7</v>
      </c>
      <c r="E5410" s="0" t="n">
        <v>1</v>
      </c>
      <c r="F5410" s="0" t="n">
        <v>0.247192</v>
      </c>
      <c r="G5410" s="0" t="n">
        <v>0.53308</v>
      </c>
      <c r="H5410" s="0" t="n">
        <v>111800</v>
      </c>
    </row>
    <row r="5411" customFormat="false" ht="15" hidden="false" customHeight="false" outlineLevel="0" collapsed="false">
      <c r="A5411" s="0" t="n">
        <v>5409</v>
      </c>
      <c r="B5411" s="0" t="n">
        <v>8</v>
      </c>
      <c r="C5411" s="0" t="n">
        <v>226</v>
      </c>
      <c r="D5411" s="0" t="n">
        <v>8</v>
      </c>
      <c r="E5411" s="0" t="n">
        <v>1</v>
      </c>
      <c r="F5411" s="0" t="n">
        <v>0.47598</v>
      </c>
      <c r="G5411" s="0" t="n">
        <v>0.449925</v>
      </c>
      <c r="H5411" s="0" t="n">
        <v>111600</v>
      </c>
    </row>
    <row r="5412" customFormat="false" ht="15" hidden="false" customHeight="false" outlineLevel="0" collapsed="false">
      <c r="A5412" s="0" t="n">
        <v>5410</v>
      </c>
      <c r="B5412" s="0" t="n">
        <v>8</v>
      </c>
      <c r="C5412" s="0" t="n">
        <v>226</v>
      </c>
      <c r="D5412" s="0" t="n">
        <v>9</v>
      </c>
      <c r="E5412" s="0" t="n">
        <v>0</v>
      </c>
      <c r="F5412" s="0" t="n">
        <v>0.696305</v>
      </c>
      <c r="G5412" s="0" t="n">
        <v>0.536627</v>
      </c>
      <c r="H5412" s="0" t="n">
        <v>111600</v>
      </c>
    </row>
    <row r="5413" customFormat="false" ht="15" hidden="false" customHeight="false" outlineLevel="0" collapsed="false">
      <c r="A5413" s="0" t="n">
        <v>5411</v>
      </c>
      <c r="B5413" s="0" t="n">
        <v>8</v>
      </c>
      <c r="C5413" s="0" t="n">
        <v>226</v>
      </c>
      <c r="D5413" s="0" t="n">
        <v>10</v>
      </c>
      <c r="E5413" s="0" t="n">
        <v>0</v>
      </c>
      <c r="F5413" s="0" t="n">
        <v>0.877173</v>
      </c>
      <c r="G5413" s="0" t="n">
        <v>0.501122</v>
      </c>
      <c r="H5413" s="0" t="n">
        <v>111600</v>
      </c>
    </row>
    <row r="5414" customFormat="false" ht="15" hidden="false" customHeight="false" outlineLevel="0" collapsed="false">
      <c r="A5414" s="0" t="n">
        <v>5412</v>
      </c>
      <c r="B5414" s="0" t="n">
        <v>8</v>
      </c>
      <c r="C5414" s="0" t="n">
        <v>226</v>
      </c>
      <c r="D5414" s="0" t="n">
        <v>11</v>
      </c>
      <c r="E5414" s="0" t="n">
        <v>0</v>
      </c>
      <c r="F5414" s="0" t="n">
        <v>0.995422</v>
      </c>
      <c r="G5414" s="0" t="n">
        <v>0.858561</v>
      </c>
      <c r="H5414" s="0" t="n">
        <v>111600</v>
      </c>
    </row>
    <row r="5415" customFormat="false" ht="15" hidden="false" customHeight="false" outlineLevel="0" collapsed="false">
      <c r="A5415" s="0" t="n">
        <v>5413</v>
      </c>
      <c r="B5415" s="0" t="n">
        <v>8</v>
      </c>
      <c r="C5415" s="0" t="n">
        <v>226</v>
      </c>
      <c r="D5415" s="0" t="n">
        <v>12</v>
      </c>
      <c r="E5415" s="0" t="n">
        <v>0</v>
      </c>
      <c r="F5415" s="0" t="n">
        <v>1</v>
      </c>
      <c r="G5415" s="0" t="n">
        <v>0.954219</v>
      </c>
      <c r="H5415" s="0" t="n">
        <v>111600</v>
      </c>
    </row>
    <row r="5416" customFormat="false" ht="15" hidden="false" customHeight="false" outlineLevel="0" collapsed="false">
      <c r="A5416" s="0" t="n">
        <v>5414</v>
      </c>
      <c r="B5416" s="0" t="n">
        <v>8</v>
      </c>
      <c r="C5416" s="0" t="n">
        <v>226</v>
      </c>
      <c r="D5416" s="0" t="n">
        <v>13</v>
      </c>
      <c r="E5416" s="0" t="n">
        <v>0</v>
      </c>
      <c r="F5416" s="0" t="n">
        <v>0.995422</v>
      </c>
      <c r="G5416" s="0" t="n">
        <v>1</v>
      </c>
      <c r="H5416" s="0" t="n">
        <v>111600</v>
      </c>
    </row>
    <row r="5417" customFormat="false" ht="15" hidden="false" customHeight="false" outlineLevel="0" collapsed="false">
      <c r="A5417" s="0" t="n">
        <v>5415</v>
      </c>
      <c r="B5417" s="0" t="n">
        <v>8</v>
      </c>
      <c r="C5417" s="0" t="n">
        <v>226</v>
      </c>
      <c r="D5417" s="0" t="n">
        <v>14</v>
      </c>
      <c r="E5417" s="0" t="n">
        <v>0</v>
      </c>
      <c r="F5417" s="0" t="n">
        <v>0.877173</v>
      </c>
      <c r="G5417" s="0" t="n">
        <v>0.468894</v>
      </c>
      <c r="H5417" s="0" t="n">
        <v>111600</v>
      </c>
    </row>
    <row r="5418" customFormat="false" ht="15" hidden="false" customHeight="false" outlineLevel="0" collapsed="false">
      <c r="A5418" s="0" t="n">
        <v>5416</v>
      </c>
      <c r="B5418" s="0" t="n">
        <v>8</v>
      </c>
      <c r="C5418" s="0" t="n">
        <v>226</v>
      </c>
      <c r="D5418" s="0" t="n">
        <v>15</v>
      </c>
      <c r="E5418" s="0" t="n">
        <v>0</v>
      </c>
      <c r="F5418" s="0" t="n">
        <v>0.696305</v>
      </c>
      <c r="G5418" s="0" t="n">
        <v>0.662508</v>
      </c>
      <c r="H5418" s="0" t="n">
        <v>111600</v>
      </c>
    </row>
    <row r="5419" customFormat="false" ht="15" hidden="false" customHeight="false" outlineLevel="0" collapsed="false">
      <c r="A5419" s="0" t="n">
        <v>5417</v>
      </c>
      <c r="B5419" s="0" t="n">
        <v>8</v>
      </c>
      <c r="C5419" s="0" t="n">
        <v>226</v>
      </c>
      <c r="D5419" s="0" t="n">
        <v>16</v>
      </c>
      <c r="E5419" s="0" t="n">
        <v>0</v>
      </c>
      <c r="F5419" s="0" t="n">
        <v>0.47598</v>
      </c>
      <c r="G5419" s="0" t="n">
        <v>0.507273</v>
      </c>
      <c r="H5419" s="0" t="n">
        <v>111600</v>
      </c>
    </row>
    <row r="5420" customFormat="false" ht="15" hidden="false" customHeight="false" outlineLevel="0" collapsed="false">
      <c r="A5420" s="0" t="n">
        <v>5418</v>
      </c>
      <c r="B5420" s="0" t="n">
        <v>8</v>
      </c>
      <c r="C5420" s="0" t="n">
        <v>226</v>
      </c>
      <c r="D5420" s="0" t="n">
        <v>17</v>
      </c>
      <c r="E5420" s="0" t="n">
        <v>0</v>
      </c>
      <c r="F5420" s="0" t="n">
        <v>0.247192</v>
      </c>
      <c r="G5420" s="0" t="n">
        <v>0.388108</v>
      </c>
      <c r="H5420" s="0" t="n">
        <v>111600</v>
      </c>
    </row>
    <row r="5421" customFormat="false" ht="15" hidden="false" customHeight="false" outlineLevel="0" collapsed="false">
      <c r="A5421" s="0" t="n">
        <v>5419</v>
      </c>
      <c r="B5421" s="0" t="n">
        <v>8</v>
      </c>
      <c r="C5421" s="0" t="n">
        <v>226</v>
      </c>
      <c r="D5421" s="0" t="n">
        <v>18</v>
      </c>
      <c r="E5421" s="0" t="n">
        <v>0</v>
      </c>
      <c r="F5421" s="0" t="n">
        <v>0.05225</v>
      </c>
      <c r="G5421" s="0" t="n">
        <v>0.288007</v>
      </c>
      <c r="H5421" s="0" t="n">
        <v>111600</v>
      </c>
    </row>
    <row r="5422" customFormat="false" ht="15" hidden="false" customHeight="false" outlineLevel="0" collapsed="false">
      <c r="A5422" s="0" t="n">
        <v>5420</v>
      </c>
      <c r="B5422" s="0" t="n">
        <v>8</v>
      </c>
      <c r="C5422" s="0" t="n">
        <v>226</v>
      </c>
      <c r="D5422" s="0" t="n">
        <v>19</v>
      </c>
      <c r="E5422" s="0" t="n">
        <v>1</v>
      </c>
      <c r="F5422" s="0" t="n">
        <v>0</v>
      </c>
      <c r="G5422" s="0" t="n">
        <v>0.259414</v>
      </c>
      <c r="H5422" s="0" t="n">
        <v>111400</v>
      </c>
    </row>
    <row r="5423" customFormat="false" ht="15" hidden="false" customHeight="false" outlineLevel="0" collapsed="false">
      <c r="A5423" s="0" t="n">
        <v>5421</v>
      </c>
      <c r="B5423" s="0" t="n">
        <v>8</v>
      </c>
      <c r="C5423" s="0" t="n">
        <v>226</v>
      </c>
      <c r="D5423" s="0" t="n">
        <v>20</v>
      </c>
      <c r="E5423" s="0" t="n">
        <v>1</v>
      </c>
      <c r="F5423" s="0" t="n">
        <v>0</v>
      </c>
      <c r="G5423" s="0" t="n">
        <v>0.428825</v>
      </c>
      <c r="H5423" s="0" t="n">
        <v>111200</v>
      </c>
    </row>
    <row r="5424" customFormat="false" ht="15" hidden="false" customHeight="false" outlineLevel="0" collapsed="false">
      <c r="A5424" s="0" t="n">
        <v>5422</v>
      </c>
      <c r="B5424" s="0" t="n">
        <v>8</v>
      </c>
      <c r="C5424" s="0" t="n">
        <v>226</v>
      </c>
      <c r="D5424" s="0" t="n">
        <v>21</v>
      </c>
      <c r="E5424" s="0" t="n">
        <v>0</v>
      </c>
      <c r="F5424" s="0" t="n">
        <v>0</v>
      </c>
      <c r="G5424" s="0" t="n">
        <v>0.372137</v>
      </c>
      <c r="H5424" s="0" t="n">
        <v>111200</v>
      </c>
    </row>
    <row r="5425" customFormat="false" ht="15" hidden="false" customHeight="false" outlineLevel="0" collapsed="false">
      <c r="A5425" s="0" t="n">
        <v>5423</v>
      </c>
      <c r="B5425" s="0" t="n">
        <v>8</v>
      </c>
      <c r="C5425" s="0" t="n">
        <v>226</v>
      </c>
      <c r="D5425" s="0" t="n">
        <v>22</v>
      </c>
      <c r="E5425" s="0" t="n">
        <v>0</v>
      </c>
      <c r="F5425" s="0" t="n">
        <v>0</v>
      </c>
      <c r="G5425" s="0" t="n">
        <v>0.311177</v>
      </c>
      <c r="H5425" s="0" t="n">
        <v>111200</v>
      </c>
    </row>
    <row r="5426" customFormat="false" ht="15" hidden="false" customHeight="false" outlineLevel="0" collapsed="false">
      <c r="A5426" s="0" t="n">
        <v>5424</v>
      </c>
      <c r="B5426" s="0" t="n">
        <v>8</v>
      </c>
      <c r="C5426" s="0" t="n">
        <v>226</v>
      </c>
      <c r="D5426" s="0" t="n">
        <v>23</v>
      </c>
      <c r="E5426" s="0" t="n">
        <v>0</v>
      </c>
      <c r="F5426" s="0" t="n">
        <v>0</v>
      </c>
      <c r="G5426" s="0" t="n">
        <v>0.207272</v>
      </c>
      <c r="H5426" s="0" t="n">
        <v>111200</v>
      </c>
    </row>
    <row r="5427" customFormat="false" ht="15" hidden="false" customHeight="false" outlineLevel="0" collapsed="false">
      <c r="A5427" s="0" t="n">
        <v>5425</v>
      </c>
      <c r="B5427" s="0" t="n">
        <v>8</v>
      </c>
      <c r="C5427" s="0" t="n">
        <v>227</v>
      </c>
      <c r="D5427" s="0" t="n">
        <v>0</v>
      </c>
      <c r="E5427" s="0" t="n">
        <v>0</v>
      </c>
      <c r="F5427" s="0" t="n">
        <v>0</v>
      </c>
      <c r="G5427" s="0" t="n">
        <v>0.235844</v>
      </c>
      <c r="H5427" s="0" t="n">
        <v>111200</v>
      </c>
    </row>
    <row r="5428" customFormat="false" ht="15" hidden="false" customHeight="false" outlineLevel="0" collapsed="false">
      <c r="A5428" s="0" t="n">
        <v>5426</v>
      </c>
      <c r="B5428" s="0" t="n">
        <v>8</v>
      </c>
      <c r="C5428" s="0" t="n">
        <v>227</v>
      </c>
      <c r="D5428" s="0" t="n">
        <v>1</v>
      </c>
      <c r="E5428" s="0" t="n">
        <v>0</v>
      </c>
      <c r="F5428" s="0" t="n">
        <v>0</v>
      </c>
      <c r="G5428" s="0" t="n">
        <v>0.216814</v>
      </c>
      <c r="H5428" s="0" t="n">
        <v>111200</v>
      </c>
    </row>
    <row r="5429" customFormat="false" ht="15" hidden="false" customHeight="false" outlineLevel="0" collapsed="false">
      <c r="A5429" s="0" t="n">
        <v>5427</v>
      </c>
      <c r="B5429" s="0" t="n">
        <v>8</v>
      </c>
      <c r="C5429" s="0" t="n">
        <v>227</v>
      </c>
      <c r="D5429" s="0" t="n">
        <v>2</v>
      </c>
      <c r="E5429" s="0" t="n">
        <v>0</v>
      </c>
      <c r="F5429" s="0" t="n">
        <v>0</v>
      </c>
      <c r="G5429" s="0" t="n">
        <v>0.223532</v>
      </c>
      <c r="H5429" s="0" t="n">
        <v>111200</v>
      </c>
    </row>
    <row r="5430" customFormat="false" ht="15" hidden="false" customHeight="false" outlineLevel="0" collapsed="false">
      <c r="A5430" s="0" t="n">
        <v>5428</v>
      </c>
      <c r="B5430" s="0" t="n">
        <v>8</v>
      </c>
      <c r="C5430" s="0" t="n">
        <v>227</v>
      </c>
      <c r="D5430" s="0" t="n">
        <v>3</v>
      </c>
      <c r="E5430" s="0" t="n">
        <v>0</v>
      </c>
      <c r="F5430" s="0" t="n">
        <v>0</v>
      </c>
      <c r="G5430" s="0" t="n">
        <v>0.197265</v>
      </c>
      <c r="H5430" s="0" t="n">
        <v>111200</v>
      </c>
    </row>
    <row r="5431" customFormat="false" ht="15" hidden="false" customHeight="false" outlineLevel="0" collapsed="false">
      <c r="A5431" s="0" t="n">
        <v>5429</v>
      </c>
      <c r="B5431" s="0" t="n">
        <v>8</v>
      </c>
      <c r="C5431" s="0" t="n">
        <v>227</v>
      </c>
      <c r="D5431" s="0" t="n">
        <v>4</v>
      </c>
      <c r="E5431" s="0" t="n">
        <v>0</v>
      </c>
      <c r="F5431" s="0" t="n">
        <v>0</v>
      </c>
      <c r="G5431" s="0" t="n">
        <v>0.212155</v>
      </c>
      <c r="H5431" s="0" t="n">
        <v>111200</v>
      </c>
    </row>
    <row r="5432" customFormat="false" ht="15" hidden="false" customHeight="false" outlineLevel="0" collapsed="false">
      <c r="A5432" s="0" t="n">
        <v>5430</v>
      </c>
      <c r="B5432" s="0" t="n">
        <v>8</v>
      </c>
      <c r="C5432" s="0" t="n">
        <v>227</v>
      </c>
      <c r="D5432" s="0" t="n">
        <v>5</v>
      </c>
      <c r="E5432" s="0" t="n">
        <v>0</v>
      </c>
      <c r="F5432" s="0" t="n">
        <v>0</v>
      </c>
      <c r="G5432" s="0" t="n">
        <v>0.148528</v>
      </c>
      <c r="H5432" s="0" t="n">
        <v>111200</v>
      </c>
    </row>
    <row r="5433" customFormat="false" ht="15" hidden="false" customHeight="false" outlineLevel="0" collapsed="false">
      <c r="A5433" s="0" t="n">
        <v>5431</v>
      </c>
      <c r="B5433" s="0" t="n">
        <v>8</v>
      </c>
      <c r="C5433" s="0" t="n">
        <v>227</v>
      </c>
      <c r="D5433" s="0" t="n">
        <v>6</v>
      </c>
      <c r="E5433" s="0" t="n">
        <v>0</v>
      </c>
      <c r="F5433" s="0" t="n">
        <v>0.042394</v>
      </c>
      <c r="G5433" s="0" t="n">
        <v>0.179229</v>
      </c>
      <c r="H5433" s="0" t="n">
        <v>111200</v>
      </c>
    </row>
    <row r="5434" customFormat="false" ht="15" hidden="false" customHeight="false" outlineLevel="0" collapsed="false">
      <c r="A5434" s="0" t="n">
        <v>5432</v>
      </c>
      <c r="B5434" s="0" t="n">
        <v>8</v>
      </c>
      <c r="C5434" s="0" t="n">
        <v>227</v>
      </c>
      <c r="D5434" s="0" t="n">
        <v>7</v>
      </c>
      <c r="E5434" s="0" t="n">
        <v>1</v>
      </c>
      <c r="F5434" s="0" t="n">
        <v>0.200564</v>
      </c>
      <c r="G5434" s="0" t="n">
        <v>0.185986</v>
      </c>
      <c r="H5434" s="0" t="n">
        <v>111000</v>
      </c>
    </row>
    <row r="5435" customFormat="false" ht="15" hidden="false" customHeight="false" outlineLevel="0" collapsed="false">
      <c r="A5435" s="0" t="n">
        <v>5433</v>
      </c>
      <c r="B5435" s="0" t="n">
        <v>8</v>
      </c>
      <c r="C5435" s="0" t="n">
        <v>227</v>
      </c>
      <c r="D5435" s="0" t="n">
        <v>8</v>
      </c>
      <c r="E5435" s="0" t="n">
        <v>1</v>
      </c>
      <c r="F5435" s="0" t="n">
        <v>0.386195</v>
      </c>
      <c r="G5435" s="0" t="n">
        <v>0.252582</v>
      </c>
      <c r="H5435" s="0" t="n">
        <v>110800</v>
      </c>
    </row>
    <row r="5436" customFormat="false" ht="15" hidden="false" customHeight="false" outlineLevel="0" collapsed="false">
      <c r="A5436" s="0" t="n">
        <v>5434</v>
      </c>
      <c r="B5436" s="0" t="n">
        <v>8</v>
      </c>
      <c r="C5436" s="0" t="n">
        <v>227</v>
      </c>
      <c r="D5436" s="0" t="n">
        <v>9</v>
      </c>
      <c r="E5436" s="0" t="n">
        <v>0</v>
      </c>
      <c r="F5436" s="0" t="n">
        <v>0.56496</v>
      </c>
      <c r="G5436" s="0" t="n">
        <v>0.280106</v>
      </c>
      <c r="H5436" s="0" t="n">
        <v>110800</v>
      </c>
    </row>
    <row r="5437" customFormat="false" ht="15" hidden="false" customHeight="false" outlineLevel="0" collapsed="false">
      <c r="A5437" s="0" t="n">
        <v>5435</v>
      </c>
      <c r="B5437" s="0" t="n">
        <v>8</v>
      </c>
      <c r="C5437" s="0" t="n">
        <v>227</v>
      </c>
      <c r="D5437" s="0" t="n">
        <v>10</v>
      </c>
      <c r="E5437" s="0" t="n">
        <v>0</v>
      </c>
      <c r="F5437" s="0" t="n">
        <v>0.71171</v>
      </c>
      <c r="G5437" s="0" t="n">
        <v>0.429309</v>
      </c>
      <c r="H5437" s="0" t="n">
        <v>110800</v>
      </c>
    </row>
    <row r="5438" customFormat="false" ht="15" hidden="false" customHeight="false" outlineLevel="0" collapsed="false">
      <c r="A5438" s="0" t="n">
        <v>5436</v>
      </c>
      <c r="B5438" s="0" t="n">
        <v>8</v>
      </c>
      <c r="C5438" s="0" t="n">
        <v>227</v>
      </c>
      <c r="D5438" s="0" t="n">
        <v>11</v>
      </c>
      <c r="E5438" s="0" t="n">
        <v>0</v>
      </c>
      <c r="F5438" s="0" t="n">
        <v>0.807653</v>
      </c>
      <c r="G5438" s="0" t="n">
        <v>0.458403</v>
      </c>
      <c r="H5438" s="0" t="n">
        <v>110800</v>
      </c>
    </row>
    <row r="5439" customFormat="false" ht="15" hidden="false" customHeight="false" outlineLevel="0" collapsed="false">
      <c r="A5439" s="0" t="n">
        <v>5437</v>
      </c>
      <c r="B5439" s="0" t="n">
        <v>8</v>
      </c>
      <c r="C5439" s="0" t="n">
        <v>227</v>
      </c>
      <c r="D5439" s="0" t="n">
        <v>12</v>
      </c>
      <c r="E5439" s="0" t="n">
        <v>0</v>
      </c>
      <c r="F5439" s="0" t="n">
        <v>0.84098</v>
      </c>
      <c r="G5439" s="0" t="n">
        <v>0.610681</v>
      </c>
      <c r="H5439" s="0" t="n">
        <v>110800</v>
      </c>
    </row>
    <row r="5440" customFormat="false" ht="15" hidden="false" customHeight="false" outlineLevel="0" collapsed="false">
      <c r="A5440" s="0" t="n">
        <v>5438</v>
      </c>
      <c r="B5440" s="0" t="n">
        <v>8</v>
      </c>
      <c r="C5440" s="0" t="n">
        <v>227</v>
      </c>
      <c r="D5440" s="0" t="n">
        <v>13</v>
      </c>
      <c r="E5440" s="0" t="n">
        <v>0</v>
      </c>
      <c r="F5440" s="0" t="n">
        <v>0.807653</v>
      </c>
      <c r="G5440" s="0" t="n">
        <v>0.810047</v>
      </c>
      <c r="H5440" s="0" t="n">
        <v>110800</v>
      </c>
    </row>
    <row r="5441" customFormat="false" ht="15" hidden="false" customHeight="false" outlineLevel="0" collapsed="false">
      <c r="A5441" s="0" t="n">
        <v>5439</v>
      </c>
      <c r="B5441" s="0" t="n">
        <v>8</v>
      </c>
      <c r="C5441" s="0" t="n">
        <v>227</v>
      </c>
      <c r="D5441" s="0" t="n">
        <v>14</v>
      </c>
      <c r="E5441" s="0" t="n">
        <v>0</v>
      </c>
      <c r="F5441" s="0" t="n">
        <v>0.71171</v>
      </c>
      <c r="G5441" s="0" t="n">
        <v>0.609102</v>
      </c>
      <c r="H5441" s="0" t="n">
        <v>110800</v>
      </c>
    </row>
    <row r="5442" customFormat="false" ht="15" hidden="false" customHeight="false" outlineLevel="0" collapsed="false">
      <c r="A5442" s="0" t="n">
        <v>5440</v>
      </c>
      <c r="B5442" s="0" t="n">
        <v>8</v>
      </c>
      <c r="C5442" s="0" t="n">
        <v>227</v>
      </c>
      <c r="D5442" s="0" t="n">
        <v>15</v>
      </c>
      <c r="E5442" s="0" t="n">
        <v>0</v>
      </c>
      <c r="F5442" s="0" t="n">
        <v>0.56496</v>
      </c>
      <c r="G5442" s="0" t="n">
        <v>0.744831</v>
      </c>
      <c r="H5442" s="0" t="n">
        <v>110800</v>
      </c>
    </row>
    <row r="5443" customFormat="false" ht="15" hidden="false" customHeight="false" outlineLevel="0" collapsed="false">
      <c r="A5443" s="0" t="n">
        <v>5441</v>
      </c>
      <c r="B5443" s="0" t="n">
        <v>8</v>
      </c>
      <c r="C5443" s="0" t="n">
        <v>227</v>
      </c>
      <c r="D5443" s="0" t="n">
        <v>16</v>
      </c>
      <c r="E5443" s="0" t="n">
        <v>0</v>
      </c>
      <c r="F5443" s="0" t="n">
        <v>0.386195</v>
      </c>
      <c r="G5443" s="0" t="n">
        <v>0.705064</v>
      </c>
      <c r="H5443" s="0" t="n">
        <v>110800</v>
      </c>
    </row>
    <row r="5444" customFormat="false" ht="15" hidden="false" customHeight="false" outlineLevel="0" collapsed="false">
      <c r="A5444" s="0" t="n">
        <v>5442</v>
      </c>
      <c r="B5444" s="0" t="n">
        <v>8</v>
      </c>
      <c r="C5444" s="0" t="n">
        <v>227</v>
      </c>
      <c r="D5444" s="0" t="n">
        <v>17</v>
      </c>
      <c r="E5444" s="0" t="n">
        <v>0</v>
      </c>
      <c r="F5444" s="0" t="n">
        <v>0.200564</v>
      </c>
      <c r="G5444" s="0" t="n">
        <v>0.365931</v>
      </c>
      <c r="H5444" s="0" t="n">
        <v>110800</v>
      </c>
    </row>
    <row r="5445" customFormat="false" ht="15" hidden="false" customHeight="false" outlineLevel="0" collapsed="false">
      <c r="A5445" s="0" t="n">
        <v>5443</v>
      </c>
      <c r="B5445" s="0" t="n">
        <v>8</v>
      </c>
      <c r="C5445" s="0" t="n">
        <v>227</v>
      </c>
      <c r="D5445" s="0" t="n">
        <v>18</v>
      </c>
      <c r="E5445" s="0" t="n">
        <v>0</v>
      </c>
      <c r="F5445" s="0" t="n">
        <v>0.042394</v>
      </c>
      <c r="G5445" s="0" t="n">
        <v>0.56517</v>
      </c>
      <c r="H5445" s="0" t="n">
        <v>110800</v>
      </c>
    </row>
    <row r="5446" customFormat="false" ht="15" hidden="false" customHeight="false" outlineLevel="0" collapsed="false">
      <c r="A5446" s="0" t="n">
        <v>5444</v>
      </c>
      <c r="B5446" s="0" t="n">
        <v>8</v>
      </c>
      <c r="C5446" s="0" t="n">
        <v>227</v>
      </c>
      <c r="D5446" s="0" t="n">
        <v>19</v>
      </c>
      <c r="E5446" s="0" t="n">
        <v>1</v>
      </c>
      <c r="F5446" s="0" t="n">
        <v>0</v>
      </c>
      <c r="G5446" s="0" t="n">
        <v>0.390398</v>
      </c>
      <c r="H5446" s="0" t="n">
        <v>110600</v>
      </c>
    </row>
    <row r="5447" customFormat="false" ht="15" hidden="false" customHeight="false" outlineLevel="0" collapsed="false">
      <c r="A5447" s="0" t="n">
        <v>5445</v>
      </c>
      <c r="B5447" s="0" t="n">
        <v>8</v>
      </c>
      <c r="C5447" s="0" t="n">
        <v>227</v>
      </c>
      <c r="D5447" s="0" t="n">
        <v>20</v>
      </c>
      <c r="E5447" s="0" t="n">
        <v>1</v>
      </c>
      <c r="F5447" s="0" t="n">
        <v>0</v>
      </c>
      <c r="G5447" s="0" t="n">
        <v>0.324411</v>
      </c>
      <c r="H5447" s="0" t="n">
        <v>110400</v>
      </c>
    </row>
    <row r="5448" customFormat="false" ht="15" hidden="false" customHeight="false" outlineLevel="0" collapsed="false">
      <c r="A5448" s="0" t="n">
        <v>5446</v>
      </c>
      <c r="B5448" s="0" t="n">
        <v>8</v>
      </c>
      <c r="C5448" s="0" t="n">
        <v>227</v>
      </c>
      <c r="D5448" s="0" t="n">
        <v>21</v>
      </c>
      <c r="E5448" s="0" t="n">
        <v>0</v>
      </c>
      <c r="F5448" s="0" t="n">
        <v>0</v>
      </c>
      <c r="G5448" s="0" t="n">
        <v>0.335891</v>
      </c>
      <c r="H5448" s="0" t="n">
        <v>110400</v>
      </c>
    </row>
    <row r="5449" customFormat="false" ht="15" hidden="false" customHeight="false" outlineLevel="0" collapsed="false">
      <c r="A5449" s="0" t="n">
        <v>5447</v>
      </c>
      <c r="B5449" s="0" t="n">
        <v>8</v>
      </c>
      <c r="C5449" s="0" t="n">
        <v>227</v>
      </c>
      <c r="D5449" s="0" t="n">
        <v>22</v>
      </c>
      <c r="E5449" s="0" t="n">
        <v>0</v>
      </c>
      <c r="F5449" s="0" t="n">
        <v>0</v>
      </c>
      <c r="G5449" s="0" t="n">
        <v>0.291414</v>
      </c>
      <c r="H5449" s="0" t="n">
        <v>110400</v>
      </c>
    </row>
    <row r="5450" customFormat="false" ht="15" hidden="false" customHeight="false" outlineLevel="0" collapsed="false">
      <c r="A5450" s="0" t="n">
        <v>5448</v>
      </c>
      <c r="B5450" s="0" t="n">
        <v>8</v>
      </c>
      <c r="C5450" s="0" t="n">
        <v>227</v>
      </c>
      <c r="D5450" s="0" t="n">
        <v>23</v>
      </c>
      <c r="E5450" s="0" t="n">
        <v>0</v>
      </c>
      <c r="F5450" s="0" t="n">
        <v>0</v>
      </c>
      <c r="G5450" s="0" t="n">
        <v>0.216545</v>
      </c>
      <c r="H5450" s="0" t="n">
        <v>110400</v>
      </c>
    </row>
    <row r="5451" customFormat="false" ht="15" hidden="false" customHeight="false" outlineLevel="0" collapsed="false">
      <c r="A5451" s="0" t="n">
        <v>5449</v>
      </c>
      <c r="B5451" s="0" t="n">
        <v>8</v>
      </c>
      <c r="C5451" s="0" t="n">
        <v>228</v>
      </c>
      <c r="D5451" s="0" t="n">
        <v>0</v>
      </c>
      <c r="E5451" s="0" t="n">
        <v>0</v>
      </c>
      <c r="F5451" s="0" t="n">
        <v>0</v>
      </c>
      <c r="G5451" s="0" t="n">
        <v>0.247209</v>
      </c>
      <c r="H5451" s="0" t="n">
        <v>110400</v>
      </c>
    </row>
    <row r="5452" customFormat="false" ht="15" hidden="false" customHeight="false" outlineLevel="0" collapsed="false">
      <c r="A5452" s="0" t="n">
        <v>5450</v>
      </c>
      <c r="B5452" s="0" t="n">
        <v>8</v>
      </c>
      <c r="C5452" s="0" t="n">
        <v>228</v>
      </c>
      <c r="D5452" s="0" t="n">
        <v>1</v>
      </c>
      <c r="E5452" s="0" t="n">
        <v>0</v>
      </c>
      <c r="F5452" s="0" t="n">
        <v>0</v>
      </c>
      <c r="G5452" s="0" t="n">
        <v>0.313924</v>
      </c>
      <c r="H5452" s="0" t="n">
        <v>110400</v>
      </c>
    </row>
    <row r="5453" customFormat="false" ht="15" hidden="false" customHeight="false" outlineLevel="0" collapsed="false">
      <c r="A5453" s="0" t="n">
        <v>5451</v>
      </c>
      <c r="B5453" s="0" t="n">
        <v>8</v>
      </c>
      <c r="C5453" s="0" t="n">
        <v>228</v>
      </c>
      <c r="D5453" s="0" t="n">
        <v>2</v>
      </c>
      <c r="E5453" s="0" t="n">
        <v>0</v>
      </c>
      <c r="F5453" s="0" t="n">
        <v>0</v>
      </c>
      <c r="G5453" s="0" t="n">
        <v>0.248234</v>
      </c>
      <c r="H5453" s="0" t="n">
        <v>110400</v>
      </c>
    </row>
    <row r="5454" customFormat="false" ht="15" hidden="false" customHeight="false" outlineLevel="0" collapsed="false">
      <c r="A5454" s="0" t="n">
        <v>5452</v>
      </c>
      <c r="B5454" s="0" t="n">
        <v>8</v>
      </c>
      <c r="C5454" s="0" t="n">
        <v>228</v>
      </c>
      <c r="D5454" s="0" t="n">
        <v>3</v>
      </c>
      <c r="E5454" s="0" t="n">
        <v>0</v>
      </c>
      <c r="F5454" s="0" t="n">
        <v>0</v>
      </c>
      <c r="G5454" s="0" t="n">
        <v>0.241986</v>
      </c>
      <c r="H5454" s="0" t="n">
        <v>110400</v>
      </c>
    </row>
    <row r="5455" customFormat="false" ht="15" hidden="false" customHeight="false" outlineLevel="0" collapsed="false">
      <c r="A5455" s="0" t="n">
        <v>5453</v>
      </c>
      <c r="B5455" s="0" t="n">
        <v>8</v>
      </c>
      <c r="C5455" s="0" t="n">
        <v>228</v>
      </c>
      <c r="D5455" s="0" t="n">
        <v>4</v>
      </c>
      <c r="E5455" s="0" t="n">
        <v>0</v>
      </c>
      <c r="F5455" s="0" t="n">
        <v>0</v>
      </c>
      <c r="G5455" s="0" t="n">
        <v>0.258741</v>
      </c>
      <c r="H5455" s="0" t="n">
        <v>110400</v>
      </c>
    </row>
    <row r="5456" customFormat="false" ht="15" hidden="false" customHeight="false" outlineLevel="0" collapsed="false">
      <c r="A5456" s="0" t="n">
        <v>5454</v>
      </c>
      <c r="B5456" s="0" t="n">
        <v>8</v>
      </c>
      <c r="C5456" s="0" t="n">
        <v>228</v>
      </c>
      <c r="D5456" s="0" t="n">
        <v>5</v>
      </c>
      <c r="E5456" s="0" t="n">
        <v>0</v>
      </c>
      <c r="F5456" s="0" t="n">
        <v>0</v>
      </c>
      <c r="G5456" s="0" t="n">
        <v>0.314139</v>
      </c>
      <c r="H5456" s="0" t="n">
        <v>110400</v>
      </c>
    </row>
    <row r="5457" customFormat="false" ht="15" hidden="false" customHeight="false" outlineLevel="0" collapsed="false">
      <c r="A5457" s="0" t="n">
        <v>5455</v>
      </c>
      <c r="B5457" s="0" t="n">
        <v>8</v>
      </c>
      <c r="C5457" s="0" t="n">
        <v>228</v>
      </c>
      <c r="D5457" s="0" t="n">
        <v>6</v>
      </c>
      <c r="E5457" s="0" t="n">
        <v>0</v>
      </c>
      <c r="F5457" s="0" t="n">
        <v>0.055216</v>
      </c>
      <c r="G5457" s="0" t="n">
        <v>0.306925</v>
      </c>
      <c r="H5457" s="0" t="n">
        <v>110400</v>
      </c>
    </row>
    <row r="5458" customFormat="false" ht="15" hidden="false" customHeight="false" outlineLevel="0" collapsed="false">
      <c r="A5458" s="0" t="n">
        <v>5456</v>
      </c>
      <c r="B5458" s="0" t="n">
        <v>8</v>
      </c>
      <c r="C5458" s="0" t="n">
        <v>228</v>
      </c>
      <c r="D5458" s="0" t="n">
        <v>7</v>
      </c>
      <c r="E5458" s="0" t="n">
        <v>1</v>
      </c>
      <c r="F5458" s="0" t="n">
        <v>0.261224</v>
      </c>
      <c r="G5458" s="0" t="n">
        <v>0.211293</v>
      </c>
      <c r="H5458" s="0" t="n">
        <v>110200</v>
      </c>
    </row>
    <row r="5459" customFormat="false" ht="15" hidden="false" customHeight="false" outlineLevel="0" collapsed="false">
      <c r="A5459" s="0" t="n">
        <v>5457</v>
      </c>
      <c r="B5459" s="0" t="n">
        <v>8</v>
      </c>
      <c r="C5459" s="0" t="n">
        <v>228</v>
      </c>
      <c r="D5459" s="0" t="n">
        <v>8</v>
      </c>
      <c r="E5459" s="0" t="n">
        <v>1</v>
      </c>
      <c r="F5459" s="0" t="n">
        <v>0.502998</v>
      </c>
      <c r="G5459" s="0" t="n">
        <v>0.197351</v>
      </c>
      <c r="H5459" s="0" t="n">
        <v>110000</v>
      </c>
    </row>
    <row r="5460" customFormat="false" ht="15" hidden="false" customHeight="false" outlineLevel="0" collapsed="false">
      <c r="A5460" s="0" t="n">
        <v>5458</v>
      </c>
      <c r="B5460" s="0" t="n">
        <v>8</v>
      </c>
      <c r="C5460" s="0" t="n">
        <v>228</v>
      </c>
      <c r="D5460" s="0" t="n">
        <v>9</v>
      </c>
      <c r="E5460" s="0" t="n">
        <v>0</v>
      </c>
      <c r="F5460" s="0" t="n">
        <v>0.73583</v>
      </c>
      <c r="G5460" s="0" t="n">
        <v>0.257517</v>
      </c>
      <c r="H5460" s="0" t="n">
        <v>110000</v>
      </c>
    </row>
    <row r="5461" customFormat="false" ht="15" hidden="false" customHeight="false" outlineLevel="0" collapsed="false">
      <c r="A5461" s="0" t="n">
        <v>5459</v>
      </c>
      <c r="B5461" s="0" t="n">
        <v>8</v>
      </c>
      <c r="C5461" s="0" t="n">
        <v>228</v>
      </c>
      <c r="D5461" s="0" t="n">
        <v>10</v>
      </c>
      <c r="E5461" s="0" t="n">
        <v>0</v>
      </c>
      <c r="F5461" s="0" t="n">
        <v>0.926964</v>
      </c>
      <c r="G5461" s="0" t="n">
        <v>0.279547</v>
      </c>
      <c r="H5461" s="0" t="n">
        <v>110000</v>
      </c>
    </row>
    <row r="5462" customFormat="false" ht="15" hidden="false" customHeight="false" outlineLevel="0" collapsed="false">
      <c r="A5462" s="0" t="n">
        <v>5460</v>
      </c>
      <c r="B5462" s="0" t="n">
        <v>8</v>
      </c>
      <c r="C5462" s="0" t="n">
        <v>228</v>
      </c>
      <c r="D5462" s="0" t="n">
        <v>11</v>
      </c>
      <c r="E5462" s="0" t="n">
        <v>0</v>
      </c>
      <c r="F5462" s="0" t="n">
        <v>1</v>
      </c>
      <c r="G5462" s="0" t="n">
        <v>0.227459</v>
      </c>
      <c r="H5462" s="0" t="n">
        <v>110000</v>
      </c>
    </row>
    <row r="5463" customFormat="false" ht="15" hidden="false" customHeight="false" outlineLevel="0" collapsed="false">
      <c r="A5463" s="0" t="n">
        <v>5461</v>
      </c>
      <c r="B5463" s="0" t="n">
        <v>8</v>
      </c>
      <c r="C5463" s="0" t="n">
        <v>228</v>
      </c>
      <c r="D5463" s="0" t="n">
        <v>12</v>
      </c>
      <c r="E5463" s="0" t="n">
        <v>0</v>
      </c>
      <c r="F5463" s="0" t="n">
        <v>1</v>
      </c>
      <c r="G5463" s="0" t="n">
        <v>0.266058</v>
      </c>
      <c r="H5463" s="0" t="n">
        <v>110000</v>
      </c>
    </row>
    <row r="5464" customFormat="false" ht="15" hidden="false" customHeight="false" outlineLevel="0" collapsed="false">
      <c r="A5464" s="0" t="n">
        <v>5462</v>
      </c>
      <c r="B5464" s="0" t="n">
        <v>8</v>
      </c>
      <c r="C5464" s="0" t="n">
        <v>228</v>
      </c>
      <c r="D5464" s="0" t="n">
        <v>13</v>
      </c>
      <c r="E5464" s="0" t="n">
        <v>0</v>
      </c>
      <c r="F5464" s="0" t="n">
        <v>1</v>
      </c>
      <c r="G5464" s="0" t="n">
        <v>0.311197</v>
      </c>
      <c r="H5464" s="0" t="n">
        <v>110000</v>
      </c>
    </row>
    <row r="5465" customFormat="false" ht="15" hidden="false" customHeight="false" outlineLevel="0" collapsed="false">
      <c r="A5465" s="0" t="n">
        <v>5463</v>
      </c>
      <c r="B5465" s="0" t="n">
        <v>8</v>
      </c>
      <c r="C5465" s="0" t="n">
        <v>228</v>
      </c>
      <c r="D5465" s="0" t="n">
        <v>14</v>
      </c>
      <c r="E5465" s="0" t="n">
        <v>0</v>
      </c>
      <c r="F5465" s="0" t="n">
        <v>0.926964</v>
      </c>
      <c r="G5465" s="0" t="n">
        <v>0.301202</v>
      </c>
      <c r="H5465" s="0" t="n">
        <v>110000</v>
      </c>
    </row>
    <row r="5466" customFormat="false" ht="15" hidden="false" customHeight="false" outlineLevel="0" collapsed="false">
      <c r="A5466" s="0" t="n">
        <v>5464</v>
      </c>
      <c r="B5466" s="0" t="n">
        <v>8</v>
      </c>
      <c r="C5466" s="0" t="n">
        <v>228</v>
      </c>
      <c r="D5466" s="0" t="n">
        <v>15</v>
      </c>
      <c r="E5466" s="0" t="n">
        <v>0</v>
      </c>
      <c r="F5466" s="0" t="n">
        <v>0.73583</v>
      </c>
      <c r="G5466" s="0" t="n">
        <v>0.366946</v>
      </c>
      <c r="H5466" s="0" t="n">
        <v>110000</v>
      </c>
    </row>
    <row r="5467" customFormat="false" ht="15" hidden="false" customHeight="false" outlineLevel="0" collapsed="false">
      <c r="A5467" s="0" t="n">
        <v>5465</v>
      </c>
      <c r="B5467" s="0" t="n">
        <v>8</v>
      </c>
      <c r="C5467" s="0" t="n">
        <v>228</v>
      </c>
      <c r="D5467" s="0" t="n">
        <v>16</v>
      </c>
      <c r="E5467" s="0" t="n">
        <v>0</v>
      </c>
      <c r="F5467" s="0" t="n">
        <v>0.502998</v>
      </c>
      <c r="G5467" s="0" t="n">
        <v>0.407717</v>
      </c>
      <c r="H5467" s="0" t="n">
        <v>110000</v>
      </c>
    </row>
    <row r="5468" customFormat="false" ht="15" hidden="false" customHeight="false" outlineLevel="0" collapsed="false">
      <c r="A5468" s="0" t="n">
        <v>5466</v>
      </c>
      <c r="B5468" s="0" t="n">
        <v>8</v>
      </c>
      <c r="C5468" s="0" t="n">
        <v>228</v>
      </c>
      <c r="D5468" s="0" t="n">
        <v>17</v>
      </c>
      <c r="E5468" s="0" t="n">
        <v>0</v>
      </c>
      <c r="F5468" s="0" t="n">
        <v>0.261224</v>
      </c>
      <c r="G5468" s="0" t="n">
        <v>0.525011</v>
      </c>
      <c r="H5468" s="0" t="n">
        <v>110000</v>
      </c>
    </row>
    <row r="5469" customFormat="false" ht="15" hidden="false" customHeight="false" outlineLevel="0" collapsed="false">
      <c r="A5469" s="0" t="n">
        <v>5467</v>
      </c>
      <c r="B5469" s="0" t="n">
        <v>8</v>
      </c>
      <c r="C5469" s="0" t="n">
        <v>228</v>
      </c>
      <c r="D5469" s="0" t="n">
        <v>18</v>
      </c>
      <c r="E5469" s="0" t="n">
        <v>0</v>
      </c>
      <c r="F5469" s="0" t="n">
        <v>0.055216</v>
      </c>
      <c r="G5469" s="0" t="n">
        <v>0.499275</v>
      </c>
      <c r="H5469" s="0" t="n">
        <v>110000</v>
      </c>
    </row>
    <row r="5470" customFormat="false" ht="15" hidden="false" customHeight="false" outlineLevel="0" collapsed="false">
      <c r="A5470" s="0" t="n">
        <v>5468</v>
      </c>
      <c r="B5470" s="0" t="n">
        <v>8</v>
      </c>
      <c r="C5470" s="0" t="n">
        <v>228</v>
      </c>
      <c r="D5470" s="0" t="n">
        <v>19</v>
      </c>
      <c r="E5470" s="0" t="n">
        <v>1</v>
      </c>
      <c r="F5470" s="0" t="n">
        <v>0</v>
      </c>
      <c r="G5470" s="0" t="n">
        <v>0.497519</v>
      </c>
      <c r="H5470" s="0" t="n">
        <v>109800</v>
      </c>
    </row>
    <row r="5471" customFormat="false" ht="15" hidden="false" customHeight="false" outlineLevel="0" collapsed="false">
      <c r="A5471" s="0" t="n">
        <v>5469</v>
      </c>
      <c r="B5471" s="0" t="n">
        <v>8</v>
      </c>
      <c r="C5471" s="0" t="n">
        <v>228</v>
      </c>
      <c r="D5471" s="0" t="n">
        <v>20</v>
      </c>
      <c r="E5471" s="0" t="n">
        <v>1</v>
      </c>
      <c r="F5471" s="0" t="n">
        <v>0</v>
      </c>
      <c r="G5471" s="0" t="n">
        <v>0.456828</v>
      </c>
      <c r="H5471" s="0" t="n">
        <v>109600</v>
      </c>
    </row>
    <row r="5472" customFormat="false" ht="15" hidden="false" customHeight="false" outlineLevel="0" collapsed="false">
      <c r="A5472" s="0" t="n">
        <v>5470</v>
      </c>
      <c r="B5472" s="0" t="n">
        <v>8</v>
      </c>
      <c r="C5472" s="0" t="n">
        <v>228</v>
      </c>
      <c r="D5472" s="0" t="n">
        <v>21</v>
      </c>
      <c r="E5472" s="0" t="n">
        <v>0</v>
      </c>
      <c r="F5472" s="0" t="n">
        <v>0</v>
      </c>
      <c r="G5472" s="0" t="n">
        <v>0.626895</v>
      </c>
      <c r="H5472" s="0" t="n">
        <v>109600</v>
      </c>
    </row>
    <row r="5473" customFormat="false" ht="15" hidden="false" customHeight="false" outlineLevel="0" collapsed="false">
      <c r="A5473" s="0" t="n">
        <v>5471</v>
      </c>
      <c r="B5473" s="0" t="n">
        <v>8</v>
      </c>
      <c r="C5473" s="0" t="n">
        <v>228</v>
      </c>
      <c r="D5473" s="0" t="n">
        <v>22</v>
      </c>
      <c r="E5473" s="0" t="n">
        <v>0</v>
      </c>
      <c r="F5473" s="0" t="n">
        <v>0</v>
      </c>
      <c r="G5473" s="0" t="n">
        <v>0.449987</v>
      </c>
      <c r="H5473" s="0" t="n">
        <v>109600</v>
      </c>
    </row>
    <row r="5474" customFormat="false" ht="15" hidden="false" customHeight="false" outlineLevel="0" collapsed="false">
      <c r="A5474" s="0" t="n">
        <v>5472</v>
      </c>
      <c r="B5474" s="0" t="n">
        <v>8</v>
      </c>
      <c r="C5474" s="0" t="n">
        <v>228</v>
      </c>
      <c r="D5474" s="0" t="n">
        <v>23</v>
      </c>
      <c r="E5474" s="0" t="n">
        <v>0</v>
      </c>
      <c r="F5474" s="0" t="n">
        <v>0</v>
      </c>
      <c r="G5474" s="0" t="n">
        <v>0.427068</v>
      </c>
      <c r="H5474" s="0" t="n">
        <v>109600</v>
      </c>
    </row>
    <row r="5475" customFormat="false" ht="15" hidden="false" customHeight="false" outlineLevel="0" collapsed="false">
      <c r="A5475" s="0" t="n">
        <v>5473</v>
      </c>
      <c r="B5475" s="0" t="n">
        <v>8</v>
      </c>
      <c r="C5475" s="0" t="n">
        <v>229</v>
      </c>
      <c r="D5475" s="0" t="n">
        <v>0</v>
      </c>
      <c r="E5475" s="0" t="n">
        <v>0</v>
      </c>
      <c r="F5475" s="0" t="n">
        <v>0</v>
      </c>
      <c r="G5475" s="0" t="n">
        <v>0.33195</v>
      </c>
      <c r="H5475" s="0" t="n">
        <v>109600</v>
      </c>
    </row>
    <row r="5476" customFormat="false" ht="15" hidden="false" customHeight="false" outlineLevel="0" collapsed="false">
      <c r="A5476" s="0" t="n">
        <v>5474</v>
      </c>
      <c r="B5476" s="0" t="n">
        <v>8</v>
      </c>
      <c r="C5476" s="0" t="n">
        <v>229</v>
      </c>
      <c r="D5476" s="0" t="n">
        <v>1</v>
      </c>
      <c r="E5476" s="0" t="n">
        <v>0</v>
      </c>
      <c r="F5476" s="0" t="n">
        <v>0</v>
      </c>
      <c r="G5476" s="0" t="n">
        <v>0.407101</v>
      </c>
      <c r="H5476" s="0" t="n">
        <v>109600</v>
      </c>
    </row>
    <row r="5477" customFormat="false" ht="15" hidden="false" customHeight="false" outlineLevel="0" collapsed="false">
      <c r="A5477" s="0" t="n">
        <v>5475</v>
      </c>
      <c r="B5477" s="0" t="n">
        <v>8</v>
      </c>
      <c r="C5477" s="0" t="n">
        <v>229</v>
      </c>
      <c r="D5477" s="0" t="n">
        <v>2</v>
      </c>
      <c r="E5477" s="0" t="n">
        <v>0</v>
      </c>
      <c r="F5477" s="0" t="n">
        <v>0</v>
      </c>
      <c r="G5477" s="0" t="n">
        <v>0.296082</v>
      </c>
      <c r="H5477" s="0" t="n">
        <v>109600</v>
      </c>
    </row>
    <row r="5478" customFormat="false" ht="15" hidden="false" customHeight="false" outlineLevel="0" collapsed="false">
      <c r="A5478" s="0" t="n">
        <v>5476</v>
      </c>
      <c r="B5478" s="0" t="n">
        <v>8</v>
      </c>
      <c r="C5478" s="0" t="n">
        <v>229</v>
      </c>
      <c r="D5478" s="0" t="n">
        <v>3</v>
      </c>
      <c r="E5478" s="0" t="n">
        <v>0</v>
      </c>
      <c r="F5478" s="0" t="n">
        <v>0</v>
      </c>
      <c r="G5478" s="0" t="n">
        <v>0.174291</v>
      </c>
      <c r="H5478" s="0" t="n">
        <v>109600</v>
      </c>
    </row>
    <row r="5479" customFormat="false" ht="15" hidden="false" customHeight="false" outlineLevel="0" collapsed="false">
      <c r="A5479" s="0" t="n">
        <v>5477</v>
      </c>
      <c r="B5479" s="0" t="n">
        <v>8</v>
      </c>
      <c r="C5479" s="0" t="n">
        <v>229</v>
      </c>
      <c r="D5479" s="0" t="n">
        <v>4</v>
      </c>
      <c r="E5479" s="0" t="n">
        <v>0</v>
      </c>
      <c r="F5479" s="0" t="n">
        <v>0</v>
      </c>
      <c r="G5479" s="0" t="n">
        <v>0.190592</v>
      </c>
      <c r="H5479" s="0" t="n">
        <v>109600</v>
      </c>
    </row>
    <row r="5480" customFormat="false" ht="15" hidden="false" customHeight="false" outlineLevel="0" collapsed="false">
      <c r="A5480" s="0" t="n">
        <v>5478</v>
      </c>
      <c r="B5480" s="0" t="n">
        <v>8</v>
      </c>
      <c r="C5480" s="0" t="n">
        <v>229</v>
      </c>
      <c r="D5480" s="0" t="n">
        <v>5</v>
      </c>
      <c r="E5480" s="0" t="n">
        <v>0</v>
      </c>
      <c r="F5480" s="0" t="n">
        <v>0</v>
      </c>
      <c r="G5480" s="0" t="n">
        <v>0.29936</v>
      </c>
      <c r="H5480" s="0" t="n">
        <v>109600</v>
      </c>
    </row>
    <row r="5481" customFormat="false" ht="15" hidden="false" customHeight="false" outlineLevel="0" collapsed="false">
      <c r="A5481" s="0" t="n">
        <v>5479</v>
      </c>
      <c r="B5481" s="0" t="n">
        <v>8</v>
      </c>
      <c r="C5481" s="0" t="n">
        <v>229</v>
      </c>
      <c r="D5481" s="0" t="n">
        <v>6</v>
      </c>
      <c r="E5481" s="0" t="n">
        <v>0</v>
      </c>
      <c r="F5481" s="0" t="n">
        <v>0.052246</v>
      </c>
      <c r="G5481" s="0" t="n">
        <v>0.283354</v>
      </c>
      <c r="H5481" s="0" t="n">
        <v>109600</v>
      </c>
    </row>
    <row r="5482" customFormat="false" ht="15" hidden="false" customHeight="false" outlineLevel="0" collapsed="false">
      <c r="A5482" s="0" t="n">
        <v>5480</v>
      </c>
      <c r="B5482" s="0" t="n">
        <v>8</v>
      </c>
      <c r="C5482" s="0" t="n">
        <v>229</v>
      </c>
      <c r="D5482" s="0" t="n">
        <v>7</v>
      </c>
      <c r="E5482" s="0" t="n">
        <v>1</v>
      </c>
      <c r="F5482" s="0" t="n">
        <v>0.247173</v>
      </c>
      <c r="G5482" s="0" t="n">
        <v>0.239913</v>
      </c>
      <c r="H5482" s="0" t="n">
        <v>109400</v>
      </c>
    </row>
    <row r="5483" customFormat="false" ht="15" hidden="false" customHeight="false" outlineLevel="0" collapsed="false">
      <c r="A5483" s="0" t="n">
        <v>5481</v>
      </c>
      <c r="B5483" s="0" t="n">
        <v>8</v>
      </c>
      <c r="C5483" s="0" t="n">
        <v>229</v>
      </c>
      <c r="D5483" s="0" t="n">
        <v>8</v>
      </c>
      <c r="E5483" s="0" t="n">
        <v>1</v>
      </c>
      <c r="F5483" s="0" t="n">
        <v>0.475942</v>
      </c>
      <c r="G5483" s="0" t="n">
        <v>0.163379</v>
      </c>
      <c r="H5483" s="0" t="n">
        <v>109200</v>
      </c>
    </row>
    <row r="5484" customFormat="false" ht="15" hidden="false" customHeight="false" outlineLevel="0" collapsed="false">
      <c r="A5484" s="0" t="n">
        <v>5482</v>
      </c>
      <c r="B5484" s="0" t="n">
        <v>8</v>
      </c>
      <c r="C5484" s="0" t="n">
        <v>229</v>
      </c>
      <c r="D5484" s="0" t="n">
        <v>9</v>
      </c>
      <c r="E5484" s="0" t="n">
        <v>0</v>
      </c>
      <c r="F5484" s="0" t="n">
        <v>0.69625</v>
      </c>
      <c r="G5484" s="0" t="n">
        <v>0.176494</v>
      </c>
      <c r="H5484" s="0" t="n">
        <v>109200</v>
      </c>
    </row>
    <row r="5485" customFormat="false" ht="15" hidden="false" customHeight="false" outlineLevel="0" collapsed="false">
      <c r="A5485" s="0" t="n">
        <v>5483</v>
      </c>
      <c r="B5485" s="0" t="n">
        <v>8</v>
      </c>
      <c r="C5485" s="0" t="n">
        <v>229</v>
      </c>
      <c r="D5485" s="0" t="n">
        <v>10</v>
      </c>
      <c r="E5485" s="0" t="n">
        <v>0</v>
      </c>
      <c r="F5485" s="0" t="n">
        <v>0.877103</v>
      </c>
      <c r="G5485" s="0" t="n">
        <v>0.126541</v>
      </c>
      <c r="H5485" s="0" t="n">
        <v>109200</v>
      </c>
    </row>
    <row r="5486" customFormat="false" ht="15" hidden="false" customHeight="false" outlineLevel="0" collapsed="false">
      <c r="A5486" s="0" t="n">
        <v>5484</v>
      </c>
      <c r="B5486" s="0" t="n">
        <v>8</v>
      </c>
      <c r="C5486" s="0" t="n">
        <v>229</v>
      </c>
      <c r="D5486" s="0" t="n">
        <v>11</v>
      </c>
      <c r="E5486" s="0" t="n">
        <v>0</v>
      </c>
      <c r="F5486" s="0" t="n">
        <v>0.995342</v>
      </c>
      <c r="G5486" s="0" t="n">
        <v>0.119224</v>
      </c>
      <c r="H5486" s="0" t="n">
        <v>109200</v>
      </c>
    </row>
    <row r="5487" customFormat="false" ht="15" hidden="false" customHeight="false" outlineLevel="0" collapsed="false">
      <c r="A5487" s="0" t="n">
        <v>5485</v>
      </c>
      <c r="B5487" s="0" t="n">
        <v>8</v>
      </c>
      <c r="C5487" s="0" t="n">
        <v>229</v>
      </c>
      <c r="D5487" s="0" t="n">
        <v>12</v>
      </c>
      <c r="E5487" s="0" t="n">
        <v>0</v>
      </c>
      <c r="F5487" s="0" t="n">
        <v>1</v>
      </c>
      <c r="G5487" s="0" t="n">
        <v>0.116786</v>
      </c>
      <c r="H5487" s="0" t="n">
        <v>109200</v>
      </c>
    </row>
    <row r="5488" customFormat="false" ht="15" hidden="false" customHeight="false" outlineLevel="0" collapsed="false">
      <c r="A5488" s="0" t="n">
        <v>5486</v>
      </c>
      <c r="B5488" s="0" t="n">
        <v>8</v>
      </c>
      <c r="C5488" s="0" t="n">
        <v>229</v>
      </c>
      <c r="D5488" s="0" t="n">
        <v>13</v>
      </c>
      <c r="E5488" s="0" t="n">
        <v>0</v>
      </c>
      <c r="F5488" s="0" t="n">
        <v>0.995342</v>
      </c>
      <c r="G5488" s="0" t="n">
        <v>0.149708</v>
      </c>
      <c r="H5488" s="0" t="n">
        <v>109200</v>
      </c>
    </row>
    <row r="5489" customFormat="false" ht="15" hidden="false" customHeight="false" outlineLevel="0" collapsed="false">
      <c r="A5489" s="0" t="n">
        <v>5487</v>
      </c>
      <c r="B5489" s="0" t="n">
        <v>8</v>
      </c>
      <c r="C5489" s="0" t="n">
        <v>229</v>
      </c>
      <c r="D5489" s="0" t="n">
        <v>14</v>
      </c>
      <c r="E5489" s="0" t="n">
        <v>0</v>
      </c>
      <c r="F5489" s="0" t="n">
        <v>0.877103</v>
      </c>
      <c r="G5489" s="0" t="n">
        <v>0.135395</v>
      </c>
      <c r="H5489" s="0" t="n">
        <v>109200</v>
      </c>
    </row>
    <row r="5490" customFormat="false" ht="15" hidden="false" customHeight="false" outlineLevel="0" collapsed="false">
      <c r="A5490" s="0" t="n">
        <v>5488</v>
      </c>
      <c r="B5490" s="0" t="n">
        <v>8</v>
      </c>
      <c r="C5490" s="0" t="n">
        <v>229</v>
      </c>
      <c r="D5490" s="0" t="n">
        <v>15</v>
      </c>
      <c r="E5490" s="0" t="n">
        <v>0</v>
      </c>
      <c r="F5490" s="0" t="n">
        <v>0.69625</v>
      </c>
      <c r="G5490" s="0" t="n">
        <v>0.196413</v>
      </c>
      <c r="H5490" s="0" t="n">
        <v>109200</v>
      </c>
    </row>
    <row r="5491" customFormat="false" ht="15" hidden="false" customHeight="false" outlineLevel="0" collapsed="false">
      <c r="A5491" s="0" t="n">
        <v>5489</v>
      </c>
      <c r="B5491" s="0" t="n">
        <v>8</v>
      </c>
      <c r="C5491" s="0" t="n">
        <v>229</v>
      </c>
      <c r="D5491" s="0" t="n">
        <v>16</v>
      </c>
      <c r="E5491" s="0" t="n">
        <v>0</v>
      </c>
      <c r="F5491" s="0" t="n">
        <v>0.475942</v>
      </c>
      <c r="G5491" s="0" t="n">
        <v>0.188571</v>
      </c>
      <c r="H5491" s="0" t="n">
        <v>109200</v>
      </c>
    </row>
    <row r="5492" customFormat="false" ht="15" hidden="false" customHeight="false" outlineLevel="0" collapsed="false">
      <c r="A5492" s="0" t="n">
        <v>5490</v>
      </c>
      <c r="B5492" s="0" t="n">
        <v>8</v>
      </c>
      <c r="C5492" s="0" t="n">
        <v>229</v>
      </c>
      <c r="D5492" s="0" t="n">
        <v>17</v>
      </c>
      <c r="E5492" s="0" t="n">
        <v>0</v>
      </c>
      <c r="F5492" s="0" t="n">
        <v>0.247173</v>
      </c>
      <c r="G5492" s="0" t="n">
        <v>0.226983</v>
      </c>
      <c r="H5492" s="0" t="n">
        <v>109200</v>
      </c>
    </row>
    <row r="5493" customFormat="false" ht="15" hidden="false" customHeight="false" outlineLevel="0" collapsed="false">
      <c r="A5493" s="0" t="n">
        <v>5491</v>
      </c>
      <c r="B5493" s="0" t="n">
        <v>8</v>
      </c>
      <c r="C5493" s="0" t="n">
        <v>229</v>
      </c>
      <c r="D5493" s="0" t="n">
        <v>18</v>
      </c>
      <c r="E5493" s="0" t="n">
        <v>0</v>
      </c>
      <c r="F5493" s="0" t="n">
        <v>0.052246</v>
      </c>
      <c r="G5493" s="0" t="n">
        <v>0.314719</v>
      </c>
      <c r="H5493" s="0" t="n">
        <v>109200</v>
      </c>
    </row>
    <row r="5494" customFormat="false" ht="15" hidden="false" customHeight="false" outlineLevel="0" collapsed="false">
      <c r="A5494" s="0" t="n">
        <v>5492</v>
      </c>
      <c r="B5494" s="0" t="n">
        <v>8</v>
      </c>
      <c r="C5494" s="0" t="n">
        <v>229</v>
      </c>
      <c r="D5494" s="0" t="n">
        <v>19</v>
      </c>
      <c r="E5494" s="0" t="n">
        <v>1</v>
      </c>
      <c r="F5494" s="0" t="n">
        <v>0</v>
      </c>
      <c r="G5494" s="0" t="n">
        <v>0.399888</v>
      </c>
      <c r="H5494" s="0" t="n">
        <v>109000</v>
      </c>
    </row>
    <row r="5495" customFormat="false" ht="15" hidden="false" customHeight="false" outlineLevel="0" collapsed="false">
      <c r="A5495" s="0" t="n">
        <v>5493</v>
      </c>
      <c r="B5495" s="0" t="n">
        <v>8</v>
      </c>
      <c r="C5495" s="0" t="n">
        <v>229</v>
      </c>
      <c r="D5495" s="0" t="n">
        <v>20</v>
      </c>
      <c r="E5495" s="0" t="n">
        <v>1</v>
      </c>
      <c r="F5495" s="0" t="n">
        <v>0</v>
      </c>
      <c r="G5495" s="0" t="n">
        <v>0.453954</v>
      </c>
      <c r="H5495" s="0" t="n">
        <v>108800</v>
      </c>
    </row>
    <row r="5496" customFormat="false" ht="15" hidden="false" customHeight="false" outlineLevel="0" collapsed="false">
      <c r="A5496" s="0" t="n">
        <v>5494</v>
      </c>
      <c r="B5496" s="0" t="n">
        <v>8</v>
      </c>
      <c r="C5496" s="0" t="n">
        <v>229</v>
      </c>
      <c r="D5496" s="0" t="n">
        <v>21</v>
      </c>
      <c r="E5496" s="0" t="n">
        <v>0</v>
      </c>
      <c r="F5496" s="0" t="n">
        <v>0</v>
      </c>
      <c r="G5496" s="0" t="n">
        <v>0.513391</v>
      </c>
      <c r="H5496" s="0" t="n">
        <v>108800</v>
      </c>
    </row>
    <row r="5497" customFormat="false" ht="15" hidden="false" customHeight="false" outlineLevel="0" collapsed="false">
      <c r="A5497" s="0" t="n">
        <v>5495</v>
      </c>
      <c r="B5497" s="0" t="n">
        <v>8</v>
      </c>
      <c r="C5497" s="0" t="n">
        <v>229</v>
      </c>
      <c r="D5497" s="0" t="n">
        <v>22</v>
      </c>
      <c r="E5497" s="0" t="n">
        <v>0</v>
      </c>
      <c r="F5497" s="0" t="n">
        <v>0</v>
      </c>
      <c r="G5497" s="0" t="n">
        <v>0.516412</v>
      </c>
      <c r="H5497" s="0" t="n">
        <v>108800</v>
      </c>
    </row>
    <row r="5498" customFormat="false" ht="15" hidden="false" customHeight="false" outlineLevel="0" collapsed="false">
      <c r="A5498" s="0" t="n">
        <v>5496</v>
      </c>
      <c r="B5498" s="0" t="n">
        <v>8</v>
      </c>
      <c r="C5498" s="0" t="n">
        <v>229</v>
      </c>
      <c r="D5498" s="0" t="n">
        <v>23</v>
      </c>
      <c r="E5498" s="0" t="n">
        <v>0</v>
      </c>
      <c r="F5498" s="0" t="n">
        <v>0</v>
      </c>
      <c r="G5498" s="0" t="n">
        <v>0.507331</v>
      </c>
      <c r="H5498" s="0" t="n">
        <v>108800</v>
      </c>
    </row>
    <row r="5499" customFormat="false" ht="15" hidden="false" customHeight="false" outlineLevel="0" collapsed="false">
      <c r="A5499" s="0" t="n">
        <v>5497</v>
      </c>
      <c r="B5499" s="0" t="n">
        <v>8</v>
      </c>
      <c r="C5499" s="0" t="n">
        <v>230</v>
      </c>
      <c r="D5499" s="0" t="n">
        <v>0</v>
      </c>
      <c r="E5499" s="0" t="n">
        <v>0</v>
      </c>
      <c r="F5499" s="0" t="n">
        <v>0</v>
      </c>
      <c r="G5499" s="0" t="n">
        <v>0.510171</v>
      </c>
      <c r="H5499" s="0" t="n">
        <v>108800</v>
      </c>
    </row>
    <row r="5500" customFormat="false" ht="15" hidden="false" customHeight="false" outlineLevel="0" collapsed="false">
      <c r="A5500" s="0" t="n">
        <v>5498</v>
      </c>
      <c r="B5500" s="0" t="n">
        <v>8</v>
      </c>
      <c r="C5500" s="0" t="n">
        <v>230</v>
      </c>
      <c r="D5500" s="0" t="n">
        <v>1</v>
      </c>
      <c r="E5500" s="0" t="n">
        <v>0</v>
      </c>
      <c r="F5500" s="0" t="n">
        <v>0</v>
      </c>
      <c r="G5500" s="0" t="n">
        <v>0.449381</v>
      </c>
      <c r="H5500" s="0" t="n">
        <v>108800</v>
      </c>
    </row>
    <row r="5501" customFormat="false" ht="15" hidden="false" customHeight="false" outlineLevel="0" collapsed="false">
      <c r="A5501" s="0" t="n">
        <v>5499</v>
      </c>
      <c r="B5501" s="0" t="n">
        <v>8</v>
      </c>
      <c r="C5501" s="0" t="n">
        <v>230</v>
      </c>
      <c r="D5501" s="0" t="n">
        <v>2</v>
      </c>
      <c r="E5501" s="0" t="n">
        <v>0</v>
      </c>
      <c r="F5501" s="0" t="n">
        <v>0</v>
      </c>
      <c r="G5501" s="0" t="n">
        <v>0.332631</v>
      </c>
      <c r="H5501" s="0" t="n">
        <v>108800</v>
      </c>
    </row>
    <row r="5502" customFormat="false" ht="15" hidden="false" customHeight="false" outlineLevel="0" collapsed="false">
      <c r="A5502" s="0" t="n">
        <v>5500</v>
      </c>
      <c r="B5502" s="0" t="n">
        <v>8</v>
      </c>
      <c r="C5502" s="0" t="n">
        <v>230</v>
      </c>
      <c r="D5502" s="0" t="n">
        <v>3</v>
      </c>
      <c r="E5502" s="0" t="n">
        <v>0</v>
      </c>
      <c r="F5502" s="0" t="n">
        <v>0</v>
      </c>
      <c r="G5502" s="0" t="n">
        <v>0.343725</v>
      </c>
      <c r="H5502" s="0" t="n">
        <v>108800</v>
      </c>
    </row>
    <row r="5503" customFormat="false" ht="15" hidden="false" customHeight="false" outlineLevel="0" collapsed="false">
      <c r="A5503" s="0" t="n">
        <v>5501</v>
      </c>
      <c r="B5503" s="0" t="n">
        <v>8</v>
      </c>
      <c r="C5503" s="0" t="n">
        <v>230</v>
      </c>
      <c r="D5503" s="0" t="n">
        <v>4</v>
      </c>
      <c r="E5503" s="0" t="n">
        <v>0</v>
      </c>
      <c r="F5503" s="0" t="n">
        <v>0</v>
      </c>
      <c r="G5503" s="0" t="n">
        <v>0.458167</v>
      </c>
      <c r="H5503" s="0" t="n">
        <v>108800</v>
      </c>
    </row>
    <row r="5504" customFormat="false" ht="15" hidden="false" customHeight="false" outlineLevel="0" collapsed="false">
      <c r="A5504" s="0" t="n">
        <v>5502</v>
      </c>
      <c r="B5504" s="0" t="n">
        <v>8</v>
      </c>
      <c r="C5504" s="0" t="n">
        <v>230</v>
      </c>
      <c r="D5504" s="0" t="n">
        <v>5</v>
      </c>
      <c r="E5504" s="0" t="n">
        <v>0</v>
      </c>
      <c r="F5504" s="0" t="n">
        <v>0</v>
      </c>
      <c r="G5504" s="0" t="n">
        <v>0.328419</v>
      </c>
      <c r="H5504" s="0" t="n">
        <v>108800</v>
      </c>
    </row>
    <row r="5505" customFormat="false" ht="15" hidden="false" customHeight="false" outlineLevel="0" collapsed="false">
      <c r="A5505" s="0" t="n">
        <v>5503</v>
      </c>
      <c r="B5505" s="0" t="n">
        <v>8</v>
      </c>
      <c r="C5505" s="0" t="n">
        <v>230</v>
      </c>
      <c r="D5505" s="0" t="n">
        <v>6</v>
      </c>
      <c r="E5505" s="0" t="n">
        <v>0</v>
      </c>
      <c r="F5505" s="0" t="n">
        <v>0.040829</v>
      </c>
      <c r="G5505" s="0" t="n">
        <v>0.347667</v>
      </c>
      <c r="H5505" s="0" t="n">
        <v>108800</v>
      </c>
    </row>
    <row r="5506" customFormat="false" ht="15" hidden="false" customHeight="false" outlineLevel="0" collapsed="false">
      <c r="A5506" s="0" t="n">
        <v>5504</v>
      </c>
      <c r="B5506" s="0" t="n">
        <v>8</v>
      </c>
      <c r="C5506" s="0" t="n">
        <v>230</v>
      </c>
      <c r="D5506" s="0" t="n">
        <v>7</v>
      </c>
      <c r="E5506" s="0" t="n">
        <v>1</v>
      </c>
      <c r="F5506" s="0" t="n">
        <v>0.19316</v>
      </c>
      <c r="G5506" s="0" t="n">
        <v>0.56966</v>
      </c>
      <c r="H5506" s="0" t="n">
        <v>108600</v>
      </c>
    </row>
    <row r="5507" customFormat="false" ht="15" hidden="false" customHeight="false" outlineLevel="0" collapsed="false">
      <c r="A5507" s="0" t="n">
        <v>5505</v>
      </c>
      <c r="B5507" s="0" t="n">
        <v>8</v>
      </c>
      <c r="C5507" s="0" t="n">
        <v>230</v>
      </c>
      <c r="D5507" s="0" t="n">
        <v>8</v>
      </c>
      <c r="E5507" s="0" t="n">
        <v>1</v>
      </c>
      <c r="F5507" s="0" t="n">
        <v>0.371938</v>
      </c>
      <c r="G5507" s="0" t="n">
        <v>0.274051</v>
      </c>
      <c r="H5507" s="0" t="n">
        <v>108400</v>
      </c>
    </row>
    <row r="5508" customFormat="false" ht="15" hidden="false" customHeight="false" outlineLevel="0" collapsed="false">
      <c r="A5508" s="0" t="n">
        <v>5506</v>
      </c>
      <c r="B5508" s="0" t="n">
        <v>8</v>
      </c>
      <c r="C5508" s="0" t="n">
        <v>230</v>
      </c>
      <c r="D5508" s="0" t="n">
        <v>9</v>
      </c>
      <c r="E5508" s="0" t="n">
        <v>0</v>
      </c>
      <c r="F5508" s="0" t="n">
        <v>0.544103</v>
      </c>
      <c r="G5508" s="0" t="n">
        <v>0.254144</v>
      </c>
      <c r="H5508" s="0" t="n">
        <v>108400</v>
      </c>
    </row>
    <row r="5509" customFormat="false" ht="15" hidden="false" customHeight="false" outlineLevel="0" collapsed="false">
      <c r="A5509" s="0" t="n">
        <v>5507</v>
      </c>
      <c r="B5509" s="0" t="n">
        <v>8</v>
      </c>
      <c r="C5509" s="0" t="n">
        <v>230</v>
      </c>
      <c r="D5509" s="0" t="n">
        <v>10</v>
      </c>
      <c r="E5509" s="0" t="n">
        <v>0</v>
      </c>
      <c r="F5509" s="0" t="n">
        <v>0.685436</v>
      </c>
      <c r="G5509" s="0" t="n">
        <v>0.367231</v>
      </c>
      <c r="H5509" s="0" t="n">
        <v>108400</v>
      </c>
    </row>
    <row r="5510" customFormat="false" ht="15" hidden="false" customHeight="false" outlineLevel="0" collapsed="false">
      <c r="A5510" s="0" t="n">
        <v>5508</v>
      </c>
      <c r="B5510" s="0" t="n">
        <v>8</v>
      </c>
      <c r="C5510" s="0" t="n">
        <v>230</v>
      </c>
      <c r="D5510" s="0" t="n">
        <v>11</v>
      </c>
      <c r="E5510" s="0" t="n">
        <v>0</v>
      </c>
      <c r="F5510" s="0" t="n">
        <v>0.777837</v>
      </c>
      <c r="G5510" s="0" t="n">
        <v>0.576813</v>
      </c>
      <c r="H5510" s="0" t="n">
        <v>108400</v>
      </c>
    </row>
    <row r="5511" customFormat="false" ht="15" hidden="false" customHeight="false" outlineLevel="0" collapsed="false">
      <c r="A5511" s="0" t="n">
        <v>5509</v>
      </c>
      <c r="B5511" s="0" t="n">
        <v>8</v>
      </c>
      <c r="C5511" s="0" t="n">
        <v>230</v>
      </c>
      <c r="D5511" s="0" t="n">
        <v>12</v>
      </c>
      <c r="E5511" s="0" t="n">
        <v>0</v>
      </c>
      <c r="F5511" s="0" t="n">
        <v>0.809934</v>
      </c>
      <c r="G5511" s="0" t="n">
        <v>0.611227</v>
      </c>
      <c r="H5511" s="0" t="n">
        <v>108400</v>
      </c>
    </row>
    <row r="5512" customFormat="false" ht="15" hidden="false" customHeight="false" outlineLevel="0" collapsed="false">
      <c r="A5512" s="0" t="n">
        <v>5510</v>
      </c>
      <c r="B5512" s="0" t="n">
        <v>8</v>
      </c>
      <c r="C5512" s="0" t="n">
        <v>230</v>
      </c>
      <c r="D5512" s="0" t="n">
        <v>13</v>
      </c>
      <c r="E5512" s="0" t="n">
        <v>0</v>
      </c>
      <c r="F5512" s="0" t="n">
        <v>0.777837</v>
      </c>
      <c r="G5512" s="0" t="n">
        <v>0.690327</v>
      </c>
      <c r="H5512" s="0" t="n">
        <v>108400</v>
      </c>
    </row>
    <row r="5513" customFormat="false" ht="15" hidden="false" customHeight="false" outlineLevel="0" collapsed="false">
      <c r="A5513" s="0" t="n">
        <v>5511</v>
      </c>
      <c r="B5513" s="0" t="n">
        <v>8</v>
      </c>
      <c r="C5513" s="0" t="n">
        <v>230</v>
      </c>
      <c r="D5513" s="0" t="n">
        <v>14</v>
      </c>
      <c r="E5513" s="0" t="n">
        <v>0</v>
      </c>
      <c r="F5513" s="0" t="n">
        <v>0.685436</v>
      </c>
      <c r="G5513" s="0" t="n">
        <v>0.6217</v>
      </c>
      <c r="H5513" s="0" t="n">
        <v>108400</v>
      </c>
    </row>
    <row r="5514" customFormat="false" ht="15" hidden="false" customHeight="false" outlineLevel="0" collapsed="false">
      <c r="A5514" s="0" t="n">
        <v>5512</v>
      </c>
      <c r="B5514" s="0" t="n">
        <v>8</v>
      </c>
      <c r="C5514" s="0" t="n">
        <v>230</v>
      </c>
      <c r="D5514" s="0" t="n">
        <v>15</v>
      </c>
      <c r="E5514" s="0" t="n">
        <v>0</v>
      </c>
      <c r="F5514" s="0" t="n">
        <v>0.544103</v>
      </c>
      <c r="G5514" s="0" t="n">
        <v>0.822275</v>
      </c>
      <c r="H5514" s="0" t="n">
        <v>108400</v>
      </c>
    </row>
    <row r="5515" customFormat="false" ht="15" hidden="false" customHeight="false" outlineLevel="0" collapsed="false">
      <c r="A5515" s="0" t="n">
        <v>5513</v>
      </c>
      <c r="B5515" s="0" t="n">
        <v>8</v>
      </c>
      <c r="C5515" s="0" t="n">
        <v>230</v>
      </c>
      <c r="D5515" s="0" t="n">
        <v>16</v>
      </c>
      <c r="E5515" s="0" t="n">
        <v>0</v>
      </c>
      <c r="F5515" s="0" t="n">
        <v>0.371938</v>
      </c>
      <c r="G5515" s="0" t="n">
        <v>0.82697</v>
      </c>
      <c r="H5515" s="0" t="n">
        <v>108400</v>
      </c>
    </row>
    <row r="5516" customFormat="false" ht="15" hidden="false" customHeight="false" outlineLevel="0" collapsed="false">
      <c r="A5516" s="0" t="n">
        <v>5514</v>
      </c>
      <c r="B5516" s="0" t="n">
        <v>8</v>
      </c>
      <c r="C5516" s="0" t="n">
        <v>230</v>
      </c>
      <c r="D5516" s="0" t="n">
        <v>17</v>
      </c>
      <c r="E5516" s="0" t="n">
        <v>0</v>
      </c>
      <c r="F5516" s="0" t="n">
        <v>0.19316</v>
      </c>
      <c r="G5516" s="0" t="n">
        <v>1</v>
      </c>
      <c r="H5516" s="0" t="n">
        <v>108400</v>
      </c>
    </row>
    <row r="5517" customFormat="false" ht="15" hidden="false" customHeight="false" outlineLevel="0" collapsed="false">
      <c r="A5517" s="0" t="n">
        <v>5515</v>
      </c>
      <c r="B5517" s="0" t="n">
        <v>8</v>
      </c>
      <c r="C5517" s="0" t="n">
        <v>230</v>
      </c>
      <c r="D5517" s="0" t="n">
        <v>18</v>
      </c>
      <c r="E5517" s="0" t="n">
        <v>0</v>
      </c>
      <c r="F5517" s="0" t="n">
        <v>0.040829</v>
      </c>
      <c r="G5517" s="0" t="n">
        <v>0.958452</v>
      </c>
      <c r="H5517" s="0" t="n">
        <v>108400</v>
      </c>
    </row>
    <row r="5518" customFormat="false" ht="15" hidden="false" customHeight="false" outlineLevel="0" collapsed="false">
      <c r="A5518" s="0" t="n">
        <v>5516</v>
      </c>
      <c r="B5518" s="0" t="n">
        <v>8</v>
      </c>
      <c r="C5518" s="0" t="n">
        <v>230</v>
      </c>
      <c r="D5518" s="0" t="n">
        <v>19</v>
      </c>
      <c r="E5518" s="0" t="n">
        <v>1</v>
      </c>
      <c r="F5518" s="0" t="n">
        <v>0</v>
      </c>
      <c r="G5518" s="0" t="n">
        <v>1</v>
      </c>
      <c r="H5518" s="0" t="n">
        <v>108200</v>
      </c>
    </row>
    <row r="5519" customFormat="false" ht="15" hidden="false" customHeight="false" outlineLevel="0" collapsed="false">
      <c r="A5519" s="0" t="n">
        <v>5517</v>
      </c>
      <c r="B5519" s="0" t="n">
        <v>8</v>
      </c>
      <c r="C5519" s="0" t="n">
        <v>230</v>
      </c>
      <c r="D5519" s="0" t="n">
        <v>20</v>
      </c>
      <c r="E5519" s="0" t="n">
        <v>1</v>
      </c>
      <c r="F5519" s="0" t="n">
        <v>0</v>
      </c>
      <c r="G5519" s="0" t="n">
        <v>1</v>
      </c>
      <c r="H5519" s="0" t="n">
        <v>108000</v>
      </c>
    </row>
    <row r="5520" customFormat="false" ht="15" hidden="false" customHeight="false" outlineLevel="0" collapsed="false">
      <c r="A5520" s="0" t="n">
        <v>5518</v>
      </c>
      <c r="B5520" s="0" t="n">
        <v>8</v>
      </c>
      <c r="C5520" s="0" t="n">
        <v>230</v>
      </c>
      <c r="D5520" s="0" t="n">
        <v>21</v>
      </c>
      <c r="E5520" s="0" t="n">
        <v>0</v>
      </c>
      <c r="F5520" s="0" t="n">
        <v>0</v>
      </c>
      <c r="G5520" s="0" t="n">
        <v>0.985401</v>
      </c>
      <c r="H5520" s="0" t="n">
        <v>108000</v>
      </c>
    </row>
    <row r="5521" customFormat="false" ht="15" hidden="false" customHeight="false" outlineLevel="0" collapsed="false">
      <c r="A5521" s="0" t="n">
        <v>5519</v>
      </c>
      <c r="B5521" s="0" t="n">
        <v>8</v>
      </c>
      <c r="C5521" s="0" t="n">
        <v>230</v>
      </c>
      <c r="D5521" s="0" t="n">
        <v>22</v>
      </c>
      <c r="E5521" s="0" t="n">
        <v>0</v>
      </c>
      <c r="F5521" s="0" t="n">
        <v>0</v>
      </c>
      <c r="G5521" s="0" t="n">
        <v>1</v>
      </c>
      <c r="H5521" s="0" t="n">
        <v>108000</v>
      </c>
    </row>
    <row r="5522" customFormat="false" ht="15" hidden="false" customHeight="false" outlineLevel="0" collapsed="false">
      <c r="A5522" s="0" t="n">
        <v>5520</v>
      </c>
      <c r="B5522" s="0" t="n">
        <v>8</v>
      </c>
      <c r="C5522" s="0" t="n">
        <v>230</v>
      </c>
      <c r="D5522" s="0" t="n">
        <v>23</v>
      </c>
      <c r="E5522" s="0" t="n">
        <v>0</v>
      </c>
      <c r="F5522" s="0" t="n">
        <v>0</v>
      </c>
      <c r="G5522" s="0" t="n">
        <v>1</v>
      </c>
      <c r="H5522" s="0" t="n">
        <v>108000</v>
      </c>
    </row>
    <row r="5523" customFormat="false" ht="15" hidden="false" customHeight="false" outlineLevel="0" collapsed="false">
      <c r="A5523" s="0" t="n">
        <v>5521</v>
      </c>
      <c r="B5523" s="0" t="n">
        <v>8</v>
      </c>
      <c r="C5523" s="0" t="n">
        <v>231</v>
      </c>
      <c r="D5523" s="0" t="n">
        <v>0</v>
      </c>
      <c r="E5523" s="0" t="n">
        <v>0</v>
      </c>
      <c r="F5523" s="0" t="n">
        <v>0</v>
      </c>
      <c r="G5523" s="0" t="n">
        <v>1</v>
      </c>
      <c r="H5523" s="0" t="n">
        <v>108000</v>
      </c>
    </row>
    <row r="5524" customFormat="false" ht="15" hidden="false" customHeight="false" outlineLevel="0" collapsed="false">
      <c r="A5524" s="0" t="n">
        <v>5522</v>
      </c>
      <c r="B5524" s="0" t="n">
        <v>8</v>
      </c>
      <c r="C5524" s="0" t="n">
        <v>231</v>
      </c>
      <c r="D5524" s="0" t="n">
        <v>1</v>
      </c>
      <c r="E5524" s="0" t="n">
        <v>0</v>
      </c>
      <c r="F5524" s="0" t="n">
        <v>0</v>
      </c>
      <c r="G5524" s="0" t="n">
        <v>1</v>
      </c>
      <c r="H5524" s="0" t="n">
        <v>108000</v>
      </c>
    </row>
    <row r="5525" customFormat="false" ht="15" hidden="false" customHeight="false" outlineLevel="0" collapsed="false">
      <c r="A5525" s="0" t="n">
        <v>5523</v>
      </c>
      <c r="B5525" s="0" t="n">
        <v>8</v>
      </c>
      <c r="C5525" s="0" t="n">
        <v>231</v>
      </c>
      <c r="D5525" s="0" t="n">
        <v>2</v>
      </c>
      <c r="E5525" s="0" t="n">
        <v>0</v>
      </c>
      <c r="F5525" s="0" t="n">
        <v>0</v>
      </c>
      <c r="G5525" s="0" t="n">
        <v>0.964042</v>
      </c>
      <c r="H5525" s="0" t="n">
        <v>108000</v>
      </c>
    </row>
    <row r="5526" customFormat="false" ht="15" hidden="false" customHeight="false" outlineLevel="0" collapsed="false">
      <c r="A5526" s="0" t="n">
        <v>5524</v>
      </c>
      <c r="B5526" s="0" t="n">
        <v>8</v>
      </c>
      <c r="C5526" s="0" t="n">
        <v>231</v>
      </c>
      <c r="D5526" s="0" t="n">
        <v>3</v>
      </c>
      <c r="E5526" s="0" t="n">
        <v>0</v>
      </c>
      <c r="F5526" s="0" t="n">
        <v>0</v>
      </c>
      <c r="G5526" s="0" t="n">
        <v>0.734733</v>
      </c>
      <c r="H5526" s="0" t="n">
        <v>108000</v>
      </c>
    </row>
    <row r="5527" customFormat="false" ht="15" hidden="false" customHeight="false" outlineLevel="0" collapsed="false">
      <c r="A5527" s="0" t="n">
        <v>5525</v>
      </c>
      <c r="B5527" s="0" t="n">
        <v>8</v>
      </c>
      <c r="C5527" s="0" t="n">
        <v>231</v>
      </c>
      <c r="D5527" s="0" t="n">
        <v>4</v>
      </c>
      <c r="E5527" s="0" t="n">
        <v>0</v>
      </c>
      <c r="F5527" s="0" t="n">
        <v>0</v>
      </c>
      <c r="G5527" s="0" t="n">
        <v>0.91902</v>
      </c>
      <c r="H5527" s="0" t="n">
        <v>108000</v>
      </c>
    </row>
    <row r="5528" customFormat="false" ht="15" hidden="false" customHeight="false" outlineLevel="0" collapsed="false">
      <c r="A5528" s="0" t="n">
        <v>5526</v>
      </c>
      <c r="B5528" s="0" t="n">
        <v>8</v>
      </c>
      <c r="C5528" s="0" t="n">
        <v>231</v>
      </c>
      <c r="D5528" s="0" t="n">
        <v>5</v>
      </c>
      <c r="E5528" s="0" t="n">
        <v>0</v>
      </c>
      <c r="F5528" s="0" t="n">
        <v>0</v>
      </c>
      <c r="G5528" s="0" t="n">
        <v>0.785873</v>
      </c>
      <c r="H5528" s="0" t="n">
        <v>108000</v>
      </c>
    </row>
    <row r="5529" customFormat="false" ht="15" hidden="false" customHeight="false" outlineLevel="0" collapsed="false">
      <c r="A5529" s="0" t="n">
        <v>5527</v>
      </c>
      <c r="B5529" s="0" t="n">
        <v>8</v>
      </c>
      <c r="C5529" s="0" t="n">
        <v>231</v>
      </c>
      <c r="D5529" s="0" t="n">
        <v>6</v>
      </c>
      <c r="E5529" s="0" t="n">
        <v>0</v>
      </c>
      <c r="F5529" s="0" t="n">
        <v>0.047137</v>
      </c>
      <c r="G5529" s="0" t="n">
        <v>0.902445</v>
      </c>
      <c r="H5529" s="0" t="n">
        <v>108000</v>
      </c>
    </row>
    <row r="5530" customFormat="false" ht="15" hidden="false" customHeight="false" outlineLevel="0" collapsed="false">
      <c r="A5530" s="0" t="n">
        <v>5528</v>
      </c>
      <c r="B5530" s="0" t="n">
        <v>8</v>
      </c>
      <c r="C5530" s="0" t="n">
        <v>231</v>
      </c>
      <c r="D5530" s="0" t="n">
        <v>7</v>
      </c>
      <c r="E5530" s="0" t="n">
        <v>1</v>
      </c>
      <c r="F5530" s="0" t="n">
        <v>0.223003</v>
      </c>
      <c r="G5530" s="0" t="n">
        <v>0.564482</v>
      </c>
      <c r="H5530" s="0" t="n">
        <v>107800</v>
      </c>
    </row>
    <row r="5531" customFormat="false" ht="15" hidden="false" customHeight="false" outlineLevel="0" collapsed="false">
      <c r="A5531" s="0" t="n">
        <v>5529</v>
      </c>
      <c r="B5531" s="0" t="n">
        <v>8</v>
      </c>
      <c r="C5531" s="0" t="n">
        <v>231</v>
      </c>
      <c r="D5531" s="0" t="n">
        <v>8</v>
      </c>
      <c r="E5531" s="0" t="n">
        <v>1</v>
      </c>
      <c r="F5531" s="0" t="n">
        <v>0.429402</v>
      </c>
      <c r="G5531" s="0" t="n">
        <v>0.640709</v>
      </c>
      <c r="H5531" s="0" t="n">
        <v>107600</v>
      </c>
    </row>
    <row r="5532" customFormat="false" ht="15" hidden="false" customHeight="false" outlineLevel="0" collapsed="false">
      <c r="A5532" s="0" t="n">
        <v>5530</v>
      </c>
      <c r="B5532" s="0" t="n">
        <v>8</v>
      </c>
      <c r="C5532" s="0" t="n">
        <v>231</v>
      </c>
      <c r="D5532" s="0" t="n">
        <v>9</v>
      </c>
      <c r="E5532" s="0" t="n">
        <v>0</v>
      </c>
      <c r="F5532" s="0" t="n">
        <v>0.628167</v>
      </c>
      <c r="G5532" s="0" t="n">
        <v>0.92021</v>
      </c>
      <c r="H5532" s="0" t="n">
        <v>107600</v>
      </c>
    </row>
    <row r="5533" customFormat="false" ht="15" hidden="false" customHeight="false" outlineLevel="0" collapsed="false">
      <c r="A5533" s="0" t="n">
        <v>5531</v>
      </c>
      <c r="B5533" s="0" t="n">
        <v>8</v>
      </c>
      <c r="C5533" s="0" t="n">
        <v>231</v>
      </c>
      <c r="D5533" s="0" t="n">
        <v>10</v>
      </c>
      <c r="E5533" s="0" t="n">
        <v>0</v>
      </c>
      <c r="F5533" s="0" t="n">
        <v>0.791335</v>
      </c>
      <c r="G5533" s="0" t="n">
        <v>0.555318</v>
      </c>
      <c r="H5533" s="0" t="n">
        <v>107600</v>
      </c>
    </row>
    <row r="5534" customFormat="false" ht="15" hidden="false" customHeight="false" outlineLevel="0" collapsed="false">
      <c r="A5534" s="0" t="n">
        <v>5532</v>
      </c>
      <c r="B5534" s="0" t="n">
        <v>8</v>
      </c>
      <c r="C5534" s="0" t="n">
        <v>231</v>
      </c>
      <c r="D5534" s="0" t="n">
        <v>11</v>
      </c>
      <c r="E5534" s="0" t="n">
        <v>0</v>
      </c>
      <c r="F5534" s="0" t="n">
        <v>0.898012</v>
      </c>
      <c r="G5534" s="0" t="n">
        <v>0.432196</v>
      </c>
      <c r="H5534" s="0" t="n">
        <v>107600</v>
      </c>
    </row>
    <row r="5535" customFormat="false" ht="15" hidden="false" customHeight="false" outlineLevel="0" collapsed="false">
      <c r="A5535" s="0" t="n">
        <v>5533</v>
      </c>
      <c r="B5535" s="0" t="n">
        <v>8</v>
      </c>
      <c r="C5535" s="0" t="n">
        <v>231</v>
      </c>
      <c r="D5535" s="0" t="n">
        <v>12</v>
      </c>
      <c r="E5535" s="0" t="n">
        <v>0</v>
      </c>
      <c r="F5535" s="0" t="n">
        <v>0.935068</v>
      </c>
      <c r="G5535" s="0" t="n">
        <v>0.437216</v>
      </c>
      <c r="H5535" s="0" t="n">
        <v>107600</v>
      </c>
    </row>
    <row r="5536" customFormat="false" ht="15" hidden="false" customHeight="false" outlineLevel="0" collapsed="false">
      <c r="A5536" s="0" t="n">
        <v>5534</v>
      </c>
      <c r="B5536" s="0" t="n">
        <v>8</v>
      </c>
      <c r="C5536" s="0" t="n">
        <v>231</v>
      </c>
      <c r="D5536" s="0" t="n">
        <v>13</v>
      </c>
      <c r="E5536" s="0" t="n">
        <v>0</v>
      </c>
      <c r="F5536" s="0" t="n">
        <v>0.898012</v>
      </c>
      <c r="G5536" s="0" t="n">
        <v>0.794217</v>
      </c>
      <c r="H5536" s="0" t="n">
        <v>107600</v>
      </c>
    </row>
    <row r="5537" customFormat="false" ht="15" hidden="false" customHeight="false" outlineLevel="0" collapsed="false">
      <c r="A5537" s="0" t="n">
        <v>5535</v>
      </c>
      <c r="B5537" s="0" t="n">
        <v>8</v>
      </c>
      <c r="C5537" s="0" t="n">
        <v>231</v>
      </c>
      <c r="D5537" s="0" t="n">
        <v>14</v>
      </c>
      <c r="E5537" s="0" t="n">
        <v>0</v>
      </c>
      <c r="F5537" s="0" t="n">
        <v>0.791335</v>
      </c>
      <c r="G5537" s="0" t="n">
        <v>0.725093</v>
      </c>
      <c r="H5537" s="0" t="n">
        <v>107600</v>
      </c>
    </row>
    <row r="5538" customFormat="false" ht="15" hidden="false" customHeight="false" outlineLevel="0" collapsed="false">
      <c r="A5538" s="0" t="n">
        <v>5536</v>
      </c>
      <c r="B5538" s="0" t="n">
        <v>8</v>
      </c>
      <c r="C5538" s="0" t="n">
        <v>231</v>
      </c>
      <c r="D5538" s="0" t="n">
        <v>15</v>
      </c>
      <c r="E5538" s="0" t="n">
        <v>0</v>
      </c>
      <c r="F5538" s="0" t="n">
        <v>0.628167</v>
      </c>
      <c r="G5538" s="0" t="n">
        <v>0.777395</v>
      </c>
      <c r="H5538" s="0" t="n">
        <v>107600</v>
      </c>
    </row>
    <row r="5539" customFormat="false" ht="15" hidden="false" customHeight="false" outlineLevel="0" collapsed="false">
      <c r="A5539" s="0" t="n">
        <v>5537</v>
      </c>
      <c r="B5539" s="0" t="n">
        <v>8</v>
      </c>
      <c r="C5539" s="0" t="n">
        <v>231</v>
      </c>
      <c r="D5539" s="0" t="n">
        <v>16</v>
      </c>
      <c r="E5539" s="0" t="n">
        <v>0</v>
      </c>
      <c r="F5539" s="0" t="n">
        <v>0.429402</v>
      </c>
      <c r="G5539" s="0" t="n">
        <v>0.753434</v>
      </c>
      <c r="H5539" s="0" t="n">
        <v>107600</v>
      </c>
    </row>
    <row r="5540" customFormat="false" ht="15" hidden="false" customHeight="false" outlineLevel="0" collapsed="false">
      <c r="A5540" s="0" t="n">
        <v>5538</v>
      </c>
      <c r="B5540" s="0" t="n">
        <v>8</v>
      </c>
      <c r="C5540" s="0" t="n">
        <v>231</v>
      </c>
      <c r="D5540" s="0" t="n">
        <v>17</v>
      </c>
      <c r="E5540" s="0" t="n">
        <v>0</v>
      </c>
      <c r="F5540" s="0" t="n">
        <v>0.223003</v>
      </c>
      <c r="G5540" s="0" t="n">
        <v>0.581558</v>
      </c>
      <c r="H5540" s="0" t="n">
        <v>107600</v>
      </c>
    </row>
    <row r="5541" customFormat="false" ht="15" hidden="false" customHeight="false" outlineLevel="0" collapsed="false">
      <c r="A5541" s="0" t="n">
        <v>5539</v>
      </c>
      <c r="B5541" s="0" t="n">
        <v>8</v>
      </c>
      <c r="C5541" s="0" t="n">
        <v>231</v>
      </c>
      <c r="D5541" s="0" t="n">
        <v>18</v>
      </c>
      <c r="E5541" s="0" t="n">
        <v>0</v>
      </c>
      <c r="F5541" s="0" t="n">
        <v>0.047137</v>
      </c>
      <c r="G5541" s="0" t="n">
        <v>0.614054</v>
      </c>
      <c r="H5541" s="0" t="n">
        <v>107600</v>
      </c>
    </row>
    <row r="5542" customFormat="false" ht="15" hidden="false" customHeight="false" outlineLevel="0" collapsed="false">
      <c r="A5542" s="0" t="n">
        <v>5540</v>
      </c>
      <c r="B5542" s="0" t="n">
        <v>8</v>
      </c>
      <c r="C5542" s="0" t="n">
        <v>231</v>
      </c>
      <c r="D5542" s="0" t="n">
        <v>19</v>
      </c>
      <c r="E5542" s="0" t="n">
        <v>1</v>
      </c>
      <c r="F5542" s="0" t="n">
        <v>0</v>
      </c>
      <c r="G5542" s="0" t="n">
        <v>0.66838</v>
      </c>
      <c r="H5542" s="0" t="n">
        <v>107400</v>
      </c>
    </row>
    <row r="5543" customFormat="false" ht="15" hidden="false" customHeight="false" outlineLevel="0" collapsed="false">
      <c r="A5543" s="0" t="n">
        <v>5541</v>
      </c>
      <c r="B5543" s="0" t="n">
        <v>8</v>
      </c>
      <c r="C5543" s="0" t="n">
        <v>231</v>
      </c>
      <c r="D5543" s="0" t="n">
        <v>20</v>
      </c>
      <c r="E5543" s="0" t="n">
        <v>1</v>
      </c>
      <c r="F5543" s="0" t="n">
        <v>0</v>
      </c>
      <c r="G5543" s="0" t="n">
        <v>0.52757</v>
      </c>
      <c r="H5543" s="0" t="n">
        <v>107200</v>
      </c>
    </row>
    <row r="5544" customFormat="false" ht="15" hidden="false" customHeight="false" outlineLevel="0" collapsed="false">
      <c r="A5544" s="0" t="n">
        <v>5542</v>
      </c>
      <c r="B5544" s="0" t="n">
        <v>8</v>
      </c>
      <c r="C5544" s="0" t="n">
        <v>231</v>
      </c>
      <c r="D5544" s="0" t="n">
        <v>21</v>
      </c>
      <c r="E5544" s="0" t="n">
        <v>0</v>
      </c>
      <c r="F5544" s="0" t="n">
        <v>0</v>
      </c>
      <c r="G5544" s="0" t="n">
        <v>0.500175</v>
      </c>
      <c r="H5544" s="0" t="n">
        <v>107200</v>
      </c>
    </row>
    <row r="5545" customFormat="false" ht="15" hidden="false" customHeight="false" outlineLevel="0" collapsed="false">
      <c r="A5545" s="0" t="n">
        <v>5543</v>
      </c>
      <c r="B5545" s="0" t="n">
        <v>8</v>
      </c>
      <c r="C5545" s="0" t="n">
        <v>231</v>
      </c>
      <c r="D5545" s="0" t="n">
        <v>22</v>
      </c>
      <c r="E5545" s="0" t="n">
        <v>0</v>
      </c>
      <c r="F5545" s="0" t="n">
        <v>0</v>
      </c>
      <c r="G5545" s="0" t="n">
        <v>0.394431</v>
      </c>
      <c r="H5545" s="0" t="n">
        <v>107200</v>
      </c>
    </row>
    <row r="5546" customFormat="false" ht="15" hidden="false" customHeight="false" outlineLevel="0" collapsed="false">
      <c r="A5546" s="0" t="n">
        <v>5544</v>
      </c>
      <c r="B5546" s="0" t="n">
        <v>8</v>
      </c>
      <c r="C5546" s="0" t="n">
        <v>231</v>
      </c>
      <c r="D5546" s="0" t="n">
        <v>23</v>
      </c>
      <c r="E5546" s="0" t="n">
        <v>0</v>
      </c>
      <c r="F5546" s="0" t="n">
        <v>0</v>
      </c>
      <c r="G5546" s="0" t="n">
        <v>0.418709</v>
      </c>
      <c r="H5546" s="0" t="n">
        <v>107200</v>
      </c>
    </row>
    <row r="5547" customFormat="false" ht="15" hidden="false" customHeight="false" outlineLevel="0" collapsed="false">
      <c r="A5547" s="0" t="n">
        <v>5545</v>
      </c>
      <c r="B5547" s="0" t="n">
        <v>8</v>
      </c>
      <c r="C5547" s="0" t="n">
        <v>232</v>
      </c>
      <c r="D5547" s="0" t="n">
        <v>0</v>
      </c>
      <c r="E5547" s="0" t="n">
        <v>0</v>
      </c>
      <c r="F5547" s="0" t="n">
        <v>0</v>
      </c>
      <c r="G5547" s="0" t="n">
        <v>0.337826</v>
      </c>
      <c r="H5547" s="0" t="n">
        <v>107200</v>
      </c>
    </row>
    <row r="5548" customFormat="false" ht="15" hidden="false" customHeight="false" outlineLevel="0" collapsed="false">
      <c r="A5548" s="0" t="n">
        <v>5546</v>
      </c>
      <c r="B5548" s="0" t="n">
        <v>8</v>
      </c>
      <c r="C5548" s="0" t="n">
        <v>232</v>
      </c>
      <c r="D5548" s="0" t="n">
        <v>1</v>
      </c>
      <c r="E5548" s="0" t="n">
        <v>0</v>
      </c>
      <c r="F5548" s="0" t="n">
        <v>0</v>
      </c>
      <c r="G5548" s="0" t="n">
        <v>0.370733</v>
      </c>
      <c r="H5548" s="0" t="n">
        <v>107200</v>
      </c>
    </row>
    <row r="5549" customFormat="false" ht="15" hidden="false" customHeight="false" outlineLevel="0" collapsed="false">
      <c r="A5549" s="0" t="n">
        <v>5547</v>
      </c>
      <c r="B5549" s="0" t="n">
        <v>8</v>
      </c>
      <c r="C5549" s="0" t="n">
        <v>232</v>
      </c>
      <c r="D5549" s="0" t="n">
        <v>2</v>
      </c>
      <c r="E5549" s="0" t="n">
        <v>0</v>
      </c>
      <c r="F5549" s="0" t="n">
        <v>0</v>
      </c>
      <c r="G5549" s="0" t="n">
        <v>0.382454</v>
      </c>
      <c r="H5549" s="0" t="n">
        <v>107200</v>
      </c>
    </row>
    <row r="5550" customFormat="false" ht="15" hidden="false" customHeight="false" outlineLevel="0" collapsed="false">
      <c r="A5550" s="0" t="n">
        <v>5548</v>
      </c>
      <c r="B5550" s="0" t="n">
        <v>8</v>
      </c>
      <c r="C5550" s="0" t="n">
        <v>232</v>
      </c>
      <c r="D5550" s="0" t="n">
        <v>3</v>
      </c>
      <c r="E5550" s="0" t="n">
        <v>0</v>
      </c>
      <c r="F5550" s="0" t="n">
        <v>0</v>
      </c>
      <c r="G5550" s="0" t="n">
        <v>0.341784</v>
      </c>
      <c r="H5550" s="0" t="n">
        <v>107200</v>
      </c>
    </row>
    <row r="5551" customFormat="false" ht="15" hidden="false" customHeight="false" outlineLevel="0" collapsed="false">
      <c r="A5551" s="0" t="n">
        <v>5549</v>
      </c>
      <c r="B5551" s="0" t="n">
        <v>8</v>
      </c>
      <c r="C5551" s="0" t="n">
        <v>232</v>
      </c>
      <c r="D5551" s="0" t="n">
        <v>4</v>
      </c>
      <c r="E5551" s="0" t="n">
        <v>0</v>
      </c>
      <c r="F5551" s="0" t="n">
        <v>0</v>
      </c>
      <c r="G5551" s="0" t="n">
        <v>0.454383</v>
      </c>
      <c r="H5551" s="0" t="n">
        <v>107200</v>
      </c>
    </row>
    <row r="5552" customFormat="false" ht="15" hidden="false" customHeight="false" outlineLevel="0" collapsed="false">
      <c r="A5552" s="0" t="n">
        <v>5550</v>
      </c>
      <c r="B5552" s="0" t="n">
        <v>8</v>
      </c>
      <c r="C5552" s="0" t="n">
        <v>232</v>
      </c>
      <c r="D5552" s="0" t="n">
        <v>5</v>
      </c>
      <c r="E5552" s="0" t="n">
        <v>0</v>
      </c>
      <c r="F5552" s="0" t="n">
        <v>0</v>
      </c>
      <c r="G5552" s="0" t="n">
        <v>0.419645</v>
      </c>
      <c r="H5552" s="0" t="n">
        <v>107200</v>
      </c>
    </row>
    <row r="5553" customFormat="false" ht="15" hidden="false" customHeight="false" outlineLevel="0" collapsed="false">
      <c r="A5553" s="0" t="n">
        <v>5551</v>
      </c>
      <c r="B5553" s="0" t="n">
        <v>8</v>
      </c>
      <c r="C5553" s="0" t="n">
        <v>232</v>
      </c>
      <c r="D5553" s="0" t="n">
        <v>6</v>
      </c>
      <c r="E5553" s="0" t="n">
        <v>0</v>
      </c>
      <c r="F5553" s="0" t="n">
        <v>0.047307</v>
      </c>
      <c r="G5553" s="0" t="n">
        <v>0.42223</v>
      </c>
      <c r="H5553" s="0" t="n">
        <v>107200</v>
      </c>
    </row>
    <row r="5554" customFormat="false" ht="15" hidden="false" customHeight="false" outlineLevel="0" collapsed="false">
      <c r="A5554" s="0" t="n">
        <v>5552</v>
      </c>
      <c r="B5554" s="0" t="n">
        <v>8</v>
      </c>
      <c r="C5554" s="0" t="n">
        <v>232</v>
      </c>
      <c r="D5554" s="0" t="n">
        <v>7</v>
      </c>
      <c r="E5554" s="0" t="n">
        <v>1</v>
      </c>
      <c r="F5554" s="0" t="n">
        <v>0.223806</v>
      </c>
      <c r="G5554" s="0" t="n">
        <v>0.386652</v>
      </c>
      <c r="H5554" s="0" t="n">
        <v>107000</v>
      </c>
    </row>
    <row r="5555" customFormat="false" ht="15" hidden="false" customHeight="false" outlineLevel="0" collapsed="false">
      <c r="A5555" s="0" t="n">
        <v>5553</v>
      </c>
      <c r="B5555" s="0" t="n">
        <v>8</v>
      </c>
      <c r="C5555" s="0" t="n">
        <v>232</v>
      </c>
      <c r="D5555" s="0" t="n">
        <v>8</v>
      </c>
      <c r="E5555" s="0" t="n">
        <v>1</v>
      </c>
      <c r="F5555" s="0" t="n">
        <v>0.430949</v>
      </c>
      <c r="G5555" s="0" t="n">
        <v>0.449702</v>
      </c>
      <c r="H5555" s="0" t="n">
        <v>106800</v>
      </c>
    </row>
    <row r="5556" customFormat="false" ht="15" hidden="false" customHeight="false" outlineLevel="0" collapsed="false">
      <c r="A5556" s="0" t="n">
        <v>5554</v>
      </c>
      <c r="B5556" s="0" t="n">
        <v>8</v>
      </c>
      <c r="C5556" s="0" t="n">
        <v>232</v>
      </c>
      <c r="D5556" s="0" t="n">
        <v>9</v>
      </c>
      <c r="E5556" s="0" t="n">
        <v>0</v>
      </c>
      <c r="F5556" s="0" t="n">
        <v>0.630429</v>
      </c>
      <c r="G5556" s="0" t="n">
        <v>0.361375</v>
      </c>
      <c r="H5556" s="0" t="n">
        <v>106800</v>
      </c>
    </row>
    <row r="5557" customFormat="false" ht="15" hidden="false" customHeight="false" outlineLevel="0" collapsed="false">
      <c r="A5557" s="0" t="n">
        <v>5555</v>
      </c>
      <c r="B5557" s="0" t="n">
        <v>8</v>
      </c>
      <c r="C5557" s="0" t="n">
        <v>232</v>
      </c>
      <c r="D5557" s="0" t="n">
        <v>10</v>
      </c>
      <c r="E5557" s="0" t="n">
        <v>0</v>
      </c>
      <c r="F5557" s="0" t="n">
        <v>0.794186</v>
      </c>
      <c r="G5557" s="0" t="n">
        <v>0.254461</v>
      </c>
      <c r="H5557" s="0" t="n">
        <v>106800</v>
      </c>
    </row>
    <row r="5558" customFormat="false" ht="15" hidden="false" customHeight="false" outlineLevel="0" collapsed="false">
      <c r="A5558" s="0" t="n">
        <v>5556</v>
      </c>
      <c r="B5558" s="0" t="n">
        <v>8</v>
      </c>
      <c r="C5558" s="0" t="n">
        <v>232</v>
      </c>
      <c r="D5558" s="0" t="n">
        <v>11</v>
      </c>
      <c r="E5558" s="0" t="n">
        <v>0</v>
      </c>
      <c r="F5558" s="0" t="n">
        <v>0.901247</v>
      </c>
      <c r="G5558" s="0" t="n">
        <v>0.444711</v>
      </c>
      <c r="H5558" s="0" t="n">
        <v>106800</v>
      </c>
    </row>
    <row r="5559" customFormat="false" ht="15" hidden="false" customHeight="false" outlineLevel="0" collapsed="false">
      <c r="A5559" s="0" t="n">
        <v>5557</v>
      </c>
      <c r="B5559" s="0" t="n">
        <v>8</v>
      </c>
      <c r="C5559" s="0" t="n">
        <v>232</v>
      </c>
      <c r="D5559" s="0" t="n">
        <v>12</v>
      </c>
      <c r="E5559" s="0" t="n">
        <v>0</v>
      </c>
      <c r="F5559" s="0" t="n">
        <v>0.938436</v>
      </c>
      <c r="G5559" s="0" t="n">
        <v>0.364859</v>
      </c>
      <c r="H5559" s="0" t="n">
        <v>106800</v>
      </c>
    </row>
    <row r="5560" customFormat="false" ht="15" hidden="false" customHeight="false" outlineLevel="0" collapsed="false">
      <c r="A5560" s="0" t="n">
        <v>5558</v>
      </c>
      <c r="B5560" s="0" t="n">
        <v>8</v>
      </c>
      <c r="C5560" s="0" t="n">
        <v>232</v>
      </c>
      <c r="D5560" s="0" t="n">
        <v>13</v>
      </c>
      <c r="E5560" s="0" t="n">
        <v>0</v>
      </c>
      <c r="F5560" s="0" t="n">
        <v>0.901247</v>
      </c>
      <c r="G5560" s="0" t="n">
        <v>0.32066</v>
      </c>
      <c r="H5560" s="0" t="n">
        <v>106800</v>
      </c>
    </row>
    <row r="5561" customFormat="false" ht="15" hidden="false" customHeight="false" outlineLevel="0" collapsed="false">
      <c r="A5561" s="0" t="n">
        <v>5559</v>
      </c>
      <c r="B5561" s="0" t="n">
        <v>8</v>
      </c>
      <c r="C5561" s="0" t="n">
        <v>232</v>
      </c>
      <c r="D5561" s="0" t="n">
        <v>14</v>
      </c>
      <c r="E5561" s="0" t="n">
        <v>0</v>
      </c>
      <c r="F5561" s="0" t="n">
        <v>0.794186</v>
      </c>
      <c r="G5561" s="0" t="n">
        <v>0.179711</v>
      </c>
      <c r="H5561" s="0" t="n">
        <v>106800</v>
      </c>
    </row>
    <row r="5562" customFormat="false" ht="15" hidden="false" customHeight="false" outlineLevel="0" collapsed="false">
      <c r="A5562" s="0" t="n">
        <v>5560</v>
      </c>
      <c r="B5562" s="0" t="n">
        <v>8</v>
      </c>
      <c r="C5562" s="0" t="n">
        <v>232</v>
      </c>
      <c r="D5562" s="0" t="n">
        <v>15</v>
      </c>
      <c r="E5562" s="0" t="n">
        <v>0</v>
      </c>
      <c r="F5562" s="0" t="n">
        <v>0.630429</v>
      </c>
      <c r="G5562" s="0" t="n">
        <v>0.158791</v>
      </c>
      <c r="H5562" s="0" t="n">
        <v>106800</v>
      </c>
    </row>
    <row r="5563" customFormat="false" ht="15" hidden="false" customHeight="false" outlineLevel="0" collapsed="false">
      <c r="A5563" s="0" t="n">
        <v>5561</v>
      </c>
      <c r="B5563" s="0" t="n">
        <v>8</v>
      </c>
      <c r="C5563" s="0" t="n">
        <v>232</v>
      </c>
      <c r="D5563" s="0" t="n">
        <v>16</v>
      </c>
      <c r="E5563" s="0" t="n">
        <v>0</v>
      </c>
      <c r="F5563" s="0" t="n">
        <v>0.430949</v>
      </c>
      <c r="G5563" s="0" t="n">
        <v>0.235022</v>
      </c>
      <c r="H5563" s="0" t="n">
        <v>106800</v>
      </c>
    </row>
    <row r="5564" customFormat="false" ht="15" hidden="false" customHeight="false" outlineLevel="0" collapsed="false">
      <c r="A5564" s="0" t="n">
        <v>5562</v>
      </c>
      <c r="B5564" s="0" t="n">
        <v>8</v>
      </c>
      <c r="C5564" s="0" t="n">
        <v>232</v>
      </c>
      <c r="D5564" s="0" t="n">
        <v>17</v>
      </c>
      <c r="E5564" s="0" t="n">
        <v>0</v>
      </c>
      <c r="F5564" s="0" t="n">
        <v>0.223806</v>
      </c>
      <c r="G5564" s="0" t="n">
        <v>0.19773</v>
      </c>
      <c r="H5564" s="0" t="n">
        <v>106800</v>
      </c>
    </row>
    <row r="5565" customFormat="false" ht="15" hidden="false" customHeight="false" outlineLevel="0" collapsed="false">
      <c r="A5565" s="0" t="n">
        <v>5563</v>
      </c>
      <c r="B5565" s="0" t="n">
        <v>8</v>
      </c>
      <c r="C5565" s="0" t="n">
        <v>232</v>
      </c>
      <c r="D5565" s="0" t="n">
        <v>18</v>
      </c>
      <c r="E5565" s="0" t="n">
        <v>0</v>
      </c>
      <c r="F5565" s="0" t="n">
        <v>0.047307</v>
      </c>
      <c r="G5565" s="0" t="n">
        <v>0.281939</v>
      </c>
      <c r="H5565" s="0" t="n">
        <v>106800</v>
      </c>
    </row>
    <row r="5566" customFormat="false" ht="15" hidden="false" customHeight="false" outlineLevel="0" collapsed="false">
      <c r="A5566" s="0" t="n">
        <v>5564</v>
      </c>
      <c r="B5566" s="0" t="n">
        <v>8</v>
      </c>
      <c r="C5566" s="0" t="n">
        <v>232</v>
      </c>
      <c r="D5566" s="0" t="n">
        <v>19</v>
      </c>
      <c r="E5566" s="0" t="n">
        <v>1</v>
      </c>
      <c r="F5566" s="0" t="n">
        <v>0</v>
      </c>
      <c r="G5566" s="0" t="n">
        <v>0.229117</v>
      </c>
      <c r="H5566" s="0" t="n">
        <v>106600</v>
      </c>
    </row>
    <row r="5567" customFormat="false" ht="15" hidden="false" customHeight="false" outlineLevel="0" collapsed="false">
      <c r="A5567" s="0" t="n">
        <v>5565</v>
      </c>
      <c r="B5567" s="0" t="n">
        <v>8</v>
      </c>
      <c r="C5567" s="0" t="n">
        <v>232</v>
      </c>
      <c r="D5567" s="0" t="n">
        <v>20</v>
      </c>
      <c r="E5567" s="0" t="n">
        <v>1</v>
      </c>
      <c r="F5567" s="0" t="n">
        <v>0</v>
      </c>
      <c r="G5567" s="0" t="n">
        <v>0.335617</v>
      </c>
      <c r="H5567" s="0" t="n">
        <v>106400</v>
      </c>
    </row>
    <row r="5568" customFormat="false" ht="15" hidden="false" customHeight="false" outlineLevel="0" collapsed="false">
      <c r="A5568" s="0" t="n">
        <v>5566</v>
      </c>
      <c r="B5568" s="0" t="n">
        <v>8</v>
      </c>
      <c r="C5568" s="0" t="n">
        <v>232</v>
      </c>
      <c r="D5568" s="0" t="n">
        <v>21</v>
      </c>
      <c r="E5568" s="0" t="n">
        <v>0</v>
      </c>
      <c r="F5568" s="0" t="n">
        <v>0</v>
      </c>
      <c r="G5568" s="0" t="n">
        <v>0.237017</v>
      </c>
      <c r="H5568" s="0" t="n">
        <v>106400</v>
      </c>
    </row>
    <row r="5569" customFormat="false" ht="15" hidden="false" customHeight="false" outlineLevel="0" collapsed="false">
      <c r="A5569" s="0" t="n">
        <v>5567</v>
      </c>
      <c r="B5569" s="0" t="n">
        <v>8</v>
      </c>
      <c r="C5569" s="0" t="n">
        <v>232</v>
      </c>
      <c r="D5569" s="0" t="n">
        <v>22</v>
      </c>
      <c r="E5569" s="0" t="n">
        <v>0</v>
      </c>
      <c r="F5569" s="0" t="n">
        <v>0</v>
      </c>
      <c r="G5569" s="0" t="n">
        <v>0.309951</v>
      </c>
      <c r="H5569" s="0" t="n">
        <v>106400</v>
      </c>
    </row>
    <row r="5570" customFormat="false" ht="15" hidden="false" customHeight="false" outlineLevel="0" collapsed="false">
      <c r="A5570" s="0" t="n">
        <v>5568</v>
      </c>
      <c r="B5570" s="0" t="n">
        <v>8</v>
      </c>
      <c r="C5570" s="0" t="n">
        <v>232</v>
      </c>
      <c r="D5570" s="0" t="n">
        <v>23</v>
      </c>
      <c r="E5570" s="0" t="n">
        <v>0</v>
      </c>
      <c r="F5570" s="0" t="n">
        <v>0</v>
      </c>
      <c r="G5570" s="0" t="n">
        <v>0.23336</v>
      </c>
      <c r="H5570" s="0" t="n">
        <v>106400</v>
      </c>
    </row>
    <row r="5571" customFormat="false" ht="15" hidden="false" customHeight="false" outlineLevel="0" collapsed="false">
      <c r="A5571" s="0" t="n">
        <v>5569</v>
      </c>
      <c r="B5571" s="0" t="n">
        <v>8</v>
      </c>
      <c r="C5571" s="0" t="n">
        <v>233</v>
      </c>
      <c r="D5571" s="0" t="n">
        <v>0</v>
      </c>
      <c r="E5571" s="0" t="n">
        <v>0</v>
      </c>
      <c r="F5571" s="0" t="n">
        <v>0</v>
      </c>
      <c r="G5571" s="0" t="n">
        <v>0.29976</v>
      </c>
      <c r="H5571" s="0" t="n">
        <v>106400</v>
      </c>
    </row>
    <row r="5572" customFormat="false" ht="15" hidden="false" customHeight="false" outlineLevel="0" collapsed="false">
      <c r="A5572" s="0" t="n">
        <v>5570</v>
      </c>
      <c r="B5572" s="0" t="n">
        <v>8</v>
      </c>
      <c r="C5572" s="0" t="n">
        <v>233</v>
      </c>
      <c r="D5572" s="0" t="n">
        <v>1</v>
      </c>
      <c r="E5572" s="0" t="n">
        <v>0</v>
      </c>
      <c r="F5572" s="0" t="n">
        <v>0</v>
      </c>
      <c r="G5572" s="0" t="n">
        <v>0.326237</v>
      </c>
      <c r="H5572" s="0" t="n">
        <v>106400</v>
      </c>
    </row>
    <row r="5573" customFormat="false" ht="15" hidden="false" customHeight="false" outlineLevel="0" collapsed="false">
      <c r="A5573" s="0" t="n">
        <v>5571</v>
      </c>
      <c r="B5573" s="0" t="n">
        <v>8</v>
      </c>
      <c r="C5573" s="0" t="n">
        <v>233</v>
      </c>
      <c r="D5573" s="0" t="n">
        <v>2</v>
      </c>
      <c r="E5573" s="0" t="n">
        <v>0</v>
      </c>
      <c r="F5573" s="0" t="n">
        <v>0</v>
      </c>
      <c r="G5573" s="0" t="n">
        <v>0.540329</v>
      </c>
      <c r="H5573" s="0" t="n">
        <v>106400</v>
      </c>
    </row>
    <row r="5574" customFormat="false" ht="15" hidden="false" customHeight="false" outlineLevel="0" collapsed="false">
      <c r="A5574" s="0" t="n">
        <v>5572</v>
      </c>
      <c r="B5574" s="0" t="n">
        <v>8</v>
      </c>
      <c r="C5574" s="0" t="n">
        <v>233</v>
      </c>
      <c r="D5574" s="0" t="n">
        <v>3</v>
      </c>
      <c r="E5574" s="0" t="n">
        <v>0</v>
      </c>
      <c r="F5574" s="0" t="n">
        <v>0</v>
      </c>
      <c r="G5574" s="0" t="n">
        <v>0.870367</v>
      </c>
      <c r="H5574" s="0" t="n">
        <v>106400</v>
      </c>
    </row>
    <row r="5575" customFormat="false" ht="15" hidden="false" customHeight="false" outlineLevel="0" collapsed="false">
      <c r="A5575" s="0" t="n">
        <v>5573</v>
      </c>
      <c r="B5575" s="0" t="n">
        <v>8</v>
      </c>
      <c r="C5575" s="0" t="n">
        <v>233</v>
      </c>
      <c r="D5575" s="0" t="n">
        <v>4</v>
      </c>
      <c r="E5575" s="0" t="n">
        <v>0</v>
      </c>
      <c r="F5575" s="0" t="n">
        <v>0</v>
      </c>
      <c r="G5575" s="0" t="n">
        <v>0.831092</v>
      </c>
      <c r="H5575" s="0" t="n">
        <v>106400</v>
      </c>
    </row>
    <row r="5576" customFormat="false" ht="15" hidden="false" customHeight="false" outlineLevel="0" collapsed="false">
      <c r="A5576" s="0" t="n">
        <v>5574</v>
      </c>
      <c r="B5576" s="0" t="n">
        <v>8</v>
      </c>
      <c r="C5576" s="0" t="n">
        <v>233</v>
      </c>
      <c r="D5576" s="0" t="n">
        <v>5</v>
      </c>
      <c r="E5576" s="0" t="n">
        <v>0</v>
      </c>
      <c r="F5576" s="0" t="n">
        <v>0</v>
      </c>
      <c r="G5576" s="0" t="n">
        <v>1</v>
      </c>
      <c r="H5576" s="0" t="n">
        <v>106400</v>
      </c>
    </row>
    <row r="5577" customFormat="false" ht="15" hidden="false" customHeight="false" outlineLevel="0" collapsed="false">
      <c r="A5577" s="0" t="n">
        <v>5575</v>
      </c>
      <c r="B5577" s="0" t="n">
        <v>8</v>
      </c>
      <c r="C5577" s="0" t="n">
        <v>233</v>
      </c>
      <c r="D5577" s="0" t="n">
        <v>6</v>
      </c>
      <c r="E5577" s="0" t="n">
        <v>0</v>
      </c>
      <c r="F5577" s="0" t="n">
        <v>0.049815</v>
      </c>
      <c r="G5577" s="0" t="n">
        <v>1</v>
      </c>
      <c r="H5577" s="0" t="n">
        <v>106400</v>
      </c>
    </row>
    <row r="5578" customFormat="false" ht="15" hidden="false" customHeight="false" outlineLevel="0" collapsed="false">
      <c r="A5578" s="0" t="n">
        <v>5576</v>
      </c>
      <c r="B5578" s="0" t="n">
        <v>8</v>
      </c>
      <c r="C5578" s="0" t="n">
        <v>233</v>
      </c>
      <c r="D5578" s="0" t="n">
        <v>7</v>
      </c>
      <c r="E5578" s="0" t="n">
        <v>1</v>
      </c>
      <c r="F5578" s="0" t="n">
        <v>0.235673</v>
      </c>
      <c r="G5578" s="0" t="n">
        <v>0.913473</v>
      </c>
      <c r="H5578" s="0" t="n">
        <v>106200</v>
      </c>
    </row>
    <row r="5579" customFormat="false" ht="15" hidden="false" customHeight="false" outlineLevel="0" collapsed="false">
      <c r="A5579" s="0" t="n">
        <v>5577</v>
      </c>
      <c r="B5579" s="0" t="n">
        <v>8</v>
      </c>
      <c r="C5579" s="0" t="n">
        <v>233</v>
      </c>
      <c r="D5579" s="0" t="n">
        <v>8</v>
      </c>
      <c r="E5579" s="0" t="n">
        <v>1</v>
      </c>
      <c r="F5579" s="0" t="n">
        <v>0.453799</v>
      </c>
      <c r="G5579" s="0" t="n">
        <v>0.889932</v>
      </c>
      <c r="H5579" s="0" t="n">
        <v>106000</v>
      </c>
    </row>
    <row r="5580" customFormat="false" ht="15" hidden="false" customHeight="false" outlineLevel="0" collapsed="false">
      <c r="A5580" s="0" t="n">
        <v>5578</v>
      </c>
      <c r="B5580" s="0" t="n">
        <v>8</v>
      </c>
      <c r="C5580" s="0" t="n">
        <v>233</v>
      </c>
      <c r="D5580" s="0" t="n">
        <v>9</v>
      </c>
      <c r="E5580" s="0" t="n">
        <v>0</v>
      </c>
      <c r="F5580" s="0" t="n">
        <v>0.663857</v>
      </c>
      <c r="G5580" s="0" t="n">
        <v>0.719404</v>
      </c>
      <c r="H5580" s="0" t="n">
        <v>106000</v>
      </c>
    </row>
    <row r="5581" customFormat="false" ht="15" hidden="false" customHeight="false" outlineLevel="0" collapsed="false">
      <c r="A5581" s="0" t="n">
        <v>5579</v>
      </c>
      <c r="B5581" s="0" t="n">
        <v>8</v>
      </c>
      <c r="C5581" s="0" t="n">
        <v>233</v>
      </c>
      <c r="D5581" s="0" t="n">
        <v>10</v>
      </c>
      <c r="E5581" s="0" t="n">
        <v>0</v>
      </c>
      <c r="F5581" s="0" t="n">
        <v>0.836296</v>
      </c>
      <c r="G5581" s="0" t="n">
        <v>0.732757</v>
      </c>
      <c r="H5581" s="0" t="n">
        <v>106000</v>
      </c>
    </row>
    <row r="5582" customFormat="false" ht="15" hidden="false" customHeight="false" outlineLevel="0" collapsed="false">
      <c r="A5582" s="0" t="n">
        <v>5580</v>
      </c>
      <c r="B5582" s="0" t="n">
        <v>8</v>
      </c>
      <c r="C5582" s="0" t="n">
        <v>233</v>
      </c>
      <c r="D5582" s="0" t="n">
        <v>11</v>
      </c>
      <c r="E5582" s="0" t="n">
        <v>0</v>
      </c>
      <c r="F5582" s="0" t="n">
        <v>0.949034</v>
      </c>
      <c r="G5582" s="0" t="n">
        <v>0.559571</v>
      </c>
      <c r="H5582" s="0" t="n">
        <v>106000</v>
      </c>
    </row>
    <row r="5583" customFormat="false" ht="15" hidden="false" customHeight="false" outlineLevel="0" collapsed="false">
      <c r="A5583" s="0" t="n">
        <v>5581</v>
      </c>
      <c r="B5583" s="0" t="n">
        <v>8</v>
      </c>
      <c r="C5583" s="0" t="n">
        <v>233</v>
      </c>
      <c r="D5583" s="0" t="n">
        <v>12</v>
      </c>
      <c r="E5583" s="0" t="n">
        <v>0</v>
      </c>
      <c r="F5583" s="0" t="n">
        <v>0.988196</v>
      </c>
      <c r="G5583" s="0" t="n">
        <v>0.675908</v>
      </c>
      <c r="H5583" s="0" t="n">
        <v>106000</v>
      </c>
    </row>
    <row r="5584" customFormat="false" ht="15" hidden="false" customHeight="false" outlineLevel="0" collapsed="false">
      <c r="A5584" s="0" t="n">
        <v>5582</v>
      </c>
      <c r="B5584" s="0" t="n">
        <v>8</v>
      </c>
      <c r="C5584" s="0" t="n">
        <v>233</v>
      </c>
      <c r="D5584" s="0" t="n">
        <v>13</v>
      </c>
      <c r="E5584" s="0" t="n">
        <v>0</v>
      </c>
      <c r="F5584" s="0" t="n">
        <v>0.949034</v>
      </c>
      <c r="G5584" s="0" t="n">
        <v>0.380676</v>
      </c>
      <c r="H5584" s="0" t="n">
        <v>106000</v>
      </c>
    </row>
    <row r="5585" customFormat="false" ht="15" hidden="false" customHeight="false" outlineLevel="0" collapsed="false">
      <c r="A5585" s="0" t="n">
        <v>5583</v>
      </c>
      <c r="B5585" s="0" t="n">
        <v>8</v>
      </c>
      <c r="C5585" s="0" t="n">
        <v>233</v>
      </c>
      <c r="D5585" s="0" t="n">
        <v>14</v>
      </c>
      <c r="E5585" s="0" t="n">
        <v>0</v>
      </c>
      <c r="F5585" s="0" t="n">
        <v>0.836296</v>
      </c>
      <c r="G5585" s="0" t="n">
        <v>0.277645</v>
      </c>
      <c r="H5585" s="0" t="n">
        <v>106000</v>
      </c>
    </row>
    <row r="5586" customFormat="false" ht="15" hidden="false" customHeight="false" outlineLevel="0" collapsed="false">
      <c r="A5586" s="0" t="n">
        <v>5584</v>
      </c>
      <c r="B5586" s="0" t="n">
        <v>8</v>
      </c>
      <c r="C5586" s="0" t="n">
        <v>233</v>
      </c>
      <c r="D5586" s="0" t="n">
        <v>15</v>
      </c>
      <c r="E5586" s="0" t="n">
        <v>0</v>
      </c>
      <c r="F5586" s="0" t="n">
        <v>0.663857</v>
      </c>
      <c r="G5586" s="0" t="n">
        <v>0.223277</v>
      </c>
      <c r="H5586" s="0" t="n">
        <v>106000</v>
      </c>
    </row>
    <row r="5587" customFormat="false" ht="15" hidden="false" customHeight="false" outlineLevel="0" collapsed="false">
      <c r="A5587" s="0" t="n">
        <v>5585</v>
      </c>
      <c r="B5587" s="0" t="n">
        <v>8</v>
      </c>
      <c r="C5587" s="0" t="n">
        <v>233</v>
      </c>
      <c r="D5587" s="0" t="n">
        <v>16</v>
      </c>
      <c r="E5587" s="0" t="n">
        <v>0</v>
      </c>
      <c r="F5587" s="0" t="n">
        <v>0.453799</v>
      </c>
      <c r="G5587" s="0" t="n">
        <v>0.238357</v>
      </c>
      <c r="H5587" s="0" t="n">
        <v>106000</v>
      </c>
    </row>
    <row r="5588" customFormat="false" ht="15" hidden="false" customHeight="false" outlineLevel="0" collapsed="false">
      <c r="A5588" s="0" t="n">
        <v>5586</v>
      </c>
      <c r="B5588" s="0" t="n">
        <v>8</v>
      </c>
      <c r="C5588" s="0" t="n">
        <v>233</v>
      </c>
      <c r="D5588" s="0" t="n">
        <v>17</v>
      </c>
      <c r="E5588" s="0" t="n">
        <v>0</v>
      </c>
      <c r="F5588" s="0" t="n">
        <v>0.235673</v>
      </c>
      <c r="G5588" s="0" t="n">
        <v>0.261618</v>
      </c>
      <c r="H5588" s="0" t="n">
        <v>106000</v>
      </c>
    </row>
    <row r="5589" customFormat="false" ht="15" hidden="false" customHeight="false" outlineLevel="0" collapsed="false">
      <c r="A5589" s="0" t="n">
        <v>5587</v>
      </c>
      <c r="B5589" s="0" t="n">
        <v>8</v>
      </c>
      <c r="C5589" s="0" t="n">
        <v>233</v>
      </c>
      <c r="D5589" s="0" t="n">
        <v>18</v>
      </c>
      <c r="E5589" s="0" t="n">
        <v>0</v>
      </c>
      <c r="F5589" s="0" t="n">
        <v>0.049815</v>
      </c>
      <c r="G5589" s="0" t="n">
        <v>0.398072</v>
      </c>
      <c r="H5589" s="0" t="n">
        <v>106000</v>
      </c>
    </row>
    <row r="5590" customFormat="false" ht="15" hidden="false" customHeight="false" outlineLevel="0" collapsed="false">
      <c r="A5590" s="0" t="n">
        <v>5588</v>
      </c>
      <c r="B5590" s="0" t="n">
        <v>8</v>
      </c>
      <c r="C5590" s="0" t="n">
        <v>233</v>
      </c>
      <c r="D5590" s="0" t="n">
        <v>19</v>
      </c>
      <c r="E5590" s="0" t="n">
        <v>1</v>
      </c>
      <c r="F5590" s="0" t="n">
        <v>0</v>
      </c>
      <c r="G5590" s="0" t="n">
        <v>0.512382</v>
      </c>
      <c r="H5590" s="0" t="n">
        <v>105800</v>
      </c>
    </row>
    <row r="5591" customFormat="false" ht="15" hidden="false" customHeight="false" outlineLevel="0" collapsed="false">
      <c r="A5591" s="0" t="n">
        <v>5589</v>
      </c>
      <c r="B5591" s="0" t="n">
        <v>8</v>
      </c>
      <c r="C5591" s="0" t="n">
        <v>233</v>
      </c>
      <c r="D5591" s="0" t="n">
        <v>20</v>
      </c>
      <c r="E5591" s="0" t="n">
        <v>1</v>
      </c>
      <c r="F5591" s="0" t="n">
        <v>0</v>
      </c>
      <c r="G5591" s="0" t="n">
        <v>0.427755</v>
      </c>
      <c r="H5591" s="0" t="n">
        <v>105600</v>
      </c>
    </row>
    <row r="5592" customFormat="false" ht="15" hidden="false" customHeight="false" outlineLevel="0" collapsed="false">
      <c r="A5592" s="0" t="n">
        <v>5590</v>
      </c>
      <c r="B5592" s="0" t="n">
        <v>8</v>
      </c>
      <c r="C5592" s="0" t="n">
        <v>233</v>
      </c>
      <c r="D5592" s="0" t="n">
        <v>21</v>
      </c>
      <c r="E5592" s="0" t="n">
        <v>0</v>
      </c>
      <c r="F5592" s="0" t="n">
        <v>0</v>
      </c>
      <c r="G5592" s="0" t="n">
        <v>0.440829</v>
      </c>
      <c r="H5592" s="0" t="n">
        <v>105600</v>
      </c>
    </row>
    <row r="5593" customFormat="false" ht="15" hidden="false" customHeight="false" outlineLevel="0" collapsed="false">
      <c r="A5593" s="0" t="n">
        <v>5591</v>
      </c>
      <c r="B5593" s="0" t="n">
        <v>8</v>
      </c>
      <c r="C5593" s="0" t="n">
        <v>233</v>
      </c>
      <c r="D5593" s="0" t="n">
        <v>22</v>
      </c>
      <c r="E5593" s="0" t="n">
        <v>0</v>
      </c>
      <c r="F5593" s="0" t="n">
        <v>0</v>
      </c>
      <c r="G5593" s="0" t="n">
        <v>0.369524</v>
      </c>
      <c r="H5593" s="0" t="n">
        <v>105600</v>
      </c>
    </row>
    <row r="5594" customFormat="false" ht="15" hidden="false" customHeight="false" outlineLevel="0" collapsed="false">
      <c r="A5594" s="0" t="n">
        <v>5592</v>
      </c>
      <c r="B5594" s="0" t="n">
        <v>8</v>
      </c>
      <c r="C5594" s="0" t="n">
        <v>233</v>
      </c>
      <c r="D5594" s="0" t="n">
        <v>23</v>
      </c>
      <c r="E5594" s="0" t="n">
        <v>0</v>
      </c>
      <c r="F5594" s="0" t="n">
        <v>0</v>
      </c>
      <c r="G5594" s="0" t="n">
        <v>0.302468</v>
      </c>
      <c r="H5594" s="0" t="n">
        <v>105600</v>
      </c>
    </row>
    <row r="5595" customFormat="false" ht="15" hidden="false" customHeight="false" outlineLevel="0" collapsed="false">
      <c r="A5595" s="0" t="n">
        <v>5593</v>
      </c>
      <c r="B5595" s="0" t="n">
        <v>8</v>
      </c>
      <c r="C5595" s="0" t="n">
        <v>234</v>
      </c>
      <c r="D5595" s="0" t="n">
        <v>0</v>
      </c>
      <c r="E5595" s="0" t="n">
        <v>0</v>
      </c>
      <c r="F5595" s="0" t="n">
        <v>0</v>
      </c>
      <c r="G5595" s="0" t="n">
        <v>0.20948</v>
      </c>
      <c r="H5595" s="0" t="n">
        <v>105600</v>
      </c>
    </row>
    <row r="5596" customFormat="false" ht="15" hidden="false" customHeight="false" outlineLevel="0" collapsed="false">
      <c r="A5596" s="0" t="n">
        <v>5594</v>
      </c>
      <c r="B5596" s="0" t="n">
        <v>8</v>
      </c>
      <c r="C5596" s="0" t="n">
        <v>234</v>
      </c>
      <c r="D5596" s="0" t="n">
        <v>1</v>
      </c>
      <c r="E5596" s="0" t="n">
        <v>0</v>
      </c>
      <c r="F5596" s="0" t="n">
        <v>0</v>
      </c>
      <c r="G5596" s="0" t="n">
        <v>0.163485</v>
      </c>
      <c r="H5596" s="0" t="n">
        <v>105600</v>
      </c>
    </row>
    <row r="5597" customFormat="false" ht="15" hidden="false" customHeight="false" outlineLevel="0" collapsed="false">
      <c r="A5597" s="0" t="n">
        <v>5595</v>
      </c>
      <c r="B5597" s="0" t="n">
        <v>8</v>
      </c>
      <c r="C5597" s="0" t="n">
        <v>234</v>
      </c>
      <c r="D5597" s="0" t="n">
        <v>2</v>
      </c>
      <c r="E5597" s="0" t="n">
        <v>0</v>
      </c>
      <c r="F5597" s="0" t="n">
        <v>0</v>
      </c>
      <c r="G5597" s="0" t="n">
        <v>0.157394</v>
      </c>
      <c r="H5597" s="0" t="n">
        <v>105600</v>
      </c>
    </row>
    <row r="5598" customFormat="false" ht="15" hidden="false" customHeight="false" outlineLevel="0" collapsed="false">
      <c r="A5598" s="0" t="n">
        <v>5596</v>
      </c>
      <c r="B5598" s="0" t="n">
        <v>8</v>
      </c>
      <c r="C5598" s="0" t="n">
        <v>234</v>
      </c>
      <c r="D5598" s="0" t="n">
        <v>3</v>
      </c>
      <c r="E5598" s="0" t="n">
        <v>0</v>
      </c>
      <c r="F5598" s="0" t="n">
        <v>0</v>
      </c>
      <c r="G5598" s="0" t="n">
        <v>0.204865</v>
      </c>
      <c r="H5598" s="0" t="n">
        <v>105600</v>
      </c>
    </row>
    <row r="5599" customFormat="false" ht="15" hidden="false" customHeight="false" outlineLevel="0" collapsed="false">
      <c r="A5599" s="0" t="n">
        <v>5597</v>
      </c>
      <c r="B5599" s="0" t="n">
        <v>8</v>
      </c>
      <c r="C5599" s="0" t="n">
        <v>234</v>
      </c>
      <c r="D5599" s="0" t="n">
        <v>4</v>
      </c>
      <c r="E5599" s="0" t="n">
        <v>0</v>
      </c>
      <c r="F5599" s="0" t="n">
        <v>0</v>
      </c>
      <c r="G5599" s="0" t="n">
        <v>0.195167</v>
      </c>
      <c r="H5599" s="0" t="n">
        <v>105600</v>
      </c>
    </row>
    <row r="5600" customFormat="false" ht="15" hidden="false" customHeight="false" outlineLevel="0" collapsed="false">
      <c r="A5600" s="0" t="n">
        <v>5598</v>
      </c>
      <c r="B5600" s="0" t="n">
        <v>8</v>
      </c>
      <c r="C5600" s="0" t="n">
        <v>234</v>
      </c>
      <c r="D5600" s="0" t="n">
        <v>5</v>
      </c>
      <c r="E5600" s="0" t="n">
        <v>0</v>
      </c>
      <c r="F5600" s="0" t="n">
        <v>0</v>
      </c>
      <c r="G5600" s="0" t="n">
        <v>0.240586</v>
      </c>
      <c r="H5600" s="0" t="n">
        <v>105600</v>
      </c>
    </row>
    <row r="5601" customFormat="false" ht="15" hidden="false" customHeight="false" outlineLevel="0" collapsed="false">
      <c r="A5601" s="0" t="n">
        <v>5599</v>
      </c>
      <c r="B5601" s="0" t="n">
        <v>8</v>
      </c>
      <c r="C5601" s="0" t="n">
        <v>234</v>
      </c>
      <c r="D5601" s="0" t="n">
        <v>6</v>
      </c>
      <c r="E5601" s="0" t="n">
        <v>0</v>
      </c>
      <c r="F5601" s="0" t="n">
        <v>0.052005</v>
      </c>
      <c r="G5601" s="0" t="n">
        <v>0.25986</v>
      </c>
      <c r="H5601" s="0" t="n">
        <v>105600</v>
      </c>
    </row>
    <row r="5602" customFormat="false" ht="15" hidden="false" customHeight="false" outlineLevel="0" collapsed="false">
      <c r="A5602" s="0" t="n">
        <v>5600</v>
      </c>
      <c r="B5602" s="0" t="n">
        <v>8</v>
      </c>
      <c r="C5602" s="0" t="n">
        <v>234</v>
      </c>
      <c r="D5602" s="0" t="n">
        <v>7</v>
      </c>
      <c r="E5602" s="0" t="n">
        <v>1</v>
      </c>
      <c r="F5602" s="0" t="n">
        <v>0.246034</v>
      </c>
      <c r="G5602" s="0" t="n">
        <v>0.361185</v>
      </c>
      <c r="H5602" s="0" t="n">
        <v>105400</v>
      </c>
    </row>
    <row r="5603" customFormat="false" ht="15" hidden="false" customHeight="false" outlineLevel="0" collapsed="false">
      <c r="A5603" s="0" t="n">
        <v>5601</v>
      </c>
      <c r="B5603" s="0" t="n">
        <v>8</v>
      </c>
      <c r="C5603" s="0" t="n">
        <v>234</v>
      </c>
      <c r="D5603" s="0" t="n">
        <v>8</v>
      </c>
      <c r="E5603" s="0" t="n">
        <v>1</v>
      </c>
      <c r="F5603" s="0" t="n">
        <v>0.473749</v>
      </c>
      <c r="G5603" s="0" t="n">
        <v>0.467033</v>
      </c>
      <c r="H5603" s="0" t="n">
        <v>105200</v>
      </c>
    </row>
    <row r="5604" customFormat="false" ht="15" hidden="false" customHeight="false" outlineLevel="0" collapsed="false">
      <c r="A5604" s="0" t="n">
        <v>5602</v>
      </c>
      <c r="B5604" s="0" t="n">
        <v>8</v>
      </c>
      <c r="C5604" s="0" t="n">
        <v>234</v>
      </c>
      <c r="D5604" s="0" t="n">
        <v>9</v>
      </c>
      <c r="E5604" s="0" t="n">
        <v>0</v>
      </c>
      <c r="F5604" s="0" t="n">
        <v>0.693041</v>
      </c>
      <c r="G5604" s="0" t="n">
        <v>0.529279</v>
      </c>
      <c r="H5604" s="0" t="n">
        <v>105200</v>
      </c>
    </row>
    <row r="5605" customFormat="false" ht="15" hidden="false" customHeight="false" outlineLevel="0" collapsed="false">
      <c r="A5605" s="0" t="n">
        <v>5603</v>
      </c>
      <c r="B5605" s="0" t="n">
        <v>8</v>
      </c>
      <c r="C5605" s="0" t="n">
        <v>234</v>
      </c>
      <c r="D5605" s="0" t="n">
        <v>10</v>
      </c>
      <c r="E5605" s="0" t="n">
        <v>0</v>
      </c>
      <c r="F5605" s="0" t="n">
        <v>0.873061</v>
      </c>
      <c r="G5605" s="0" t="n">
        <v>0.378834</v>
      </c>
      <c r="H5605" s="0" t="n">
        <v>105200</v>
      </c>
    </row>
    <row r="5606" customFormat="false" ht="15" hidden="false" customHeight="false" outlineLevel="0" collapsed="false">
      <c r="A5606" s="0" t="n">
        <v>5604</v>
      </c>
      <c r="B5606" s="0" t="n">
        <v>8</v>
      </c>
      <c r="C5606" s="0" t="n">
        <v>234</v>
      </c>
      <c r="D5606" s="0" t="n">
        <v>11</v>
      </c>
      <c r="E5606" s="0" t="n">
        <v>0</v>
      </c>
      <c r="F5606" s="0" t="n">
        <v>0.990756</v>
      </c>
      <c r="G5606" s="0" t="n">
        <v>0.538979</v>
      </c>
      <c r="H5606" s="0" t="n">
        <v>105200</v>
      </c>
    </row>
    <row r="5607" customFormat="false" ht="15" hidden="false" customHeight="false" outlineLevel="0" collapsed="false">
      <c r="A5607" s="0" t="n">
        <v>5605</v>
      </c>
      <c r="B5607" s="0" t="n">
        <v>8</v>
      </c>
      <c r="C5607" s="0" t="n">
        <v>234</v>
      </c>
      <c r="D5607" s="0" t="n">
        <v>12</v>
      </c>
      <c r="E5607" s="0" t="n">
        <v>0</v>
      </c>
      <c r="F5607" s="0" t="n">
        <v>1</v>
      </c>
      <c r="G5607" s="0" t="n">
        <v>0.530396</v>
      </c>
      <c r="H5607" s="0" t="n">
        <v>105200</v>
      </c>
    </row>
    <row r="5608" customFormat="false" ht="15" hidden="false" customHeight="false" outlineLevel="0" collapsed="false">
      <c r="A5608" s="0" t="n">
        <v>5606</v>
      </c>
      <c r="B5608" s="0" t="n">
        <v>8</v>
      </c>
      <c r="C5608" s="0" t="n">
        <v>234</v>
      </c>
      <c r="D5608" s="0" t="n">
        <v>13</v>
      </c>
      <c r="E5608" s="0" t="n">
        <v>0</v>
      </c>
      <c r="F5608" s="0" t="n">
        <v>0.990756</v>
      </c>
      <c r="G5608" s="0" t="n">
        <v>0.507572</v>
      </c>
      <c r="H5608" s="0" t="n">
        <v>105200</v>
      </c>
    </row>
    <row r="5609" customFormat="false" ht="15" hidden="false" customHeight="false" outlineLevel="0" collapsed="false">
      <c r="A5609" s="0" t="n">
        <v>5607</v>
      </c>
      <c r="B5609" s="0" t="n">
        <v>8</v>
      </c>
      <c r="C5609" s="0" t="n">
        <v>234</v>
      </c>
      <c r="D5609" s="0" t="n">
        <v>14</v>
      </c>
      <c r="E5609" s="0" t="n">
        <v>0</v>
      </c>
      <c r="F5609" s="0" t="n">
        <v>0.873061</v>
      </c>
      <c r="G5609" s="0" t="n">
        <v>0.301083</v>
      </c>
      <c r="H5609" s="0" t="n">
        <v>105200</v>
      </c>
    </row>
    <row r="5610" customFormat="false" ht="15" hidden="false" customHeight="false" outlineLevel="0" collapsed="false">
      <c r="A5610" s="0" t="n">
        <v>5608</v>
      </c>
      <c r="B5610" s="0" t="n">
        <v>8</v>
      </c>
      <c r="C5610" s="0" t="n">
        <v>234</v>
      </c>
      <c r="D5610" s="0" t="n">
        <v>15</v>
      </c>
      <c r="E5610" s="0" t="n">
        <v>0</v>
      </c>
      <c r="F5610" s="0" t="n">
        <v>0.693041</v>
      </c>
      <c r="G5610" s="0" t="n">
        <v>0.42446</v>
      </c>
      <c r="H5610" s="0" t="n">
        <v>105200</v>
      </c>
    </row>
    <row r="5611" customFormat="false" ht="15" hidden="false" customHeight="false" outlineLevel="0" collapsed="false">
      <c r="A5611" s="0" t="n">
        <v>5609</v>
      </c>
      <c r="B5611" s="0" t="n">
        <v>8</v>
      </c>
      <c r="C5611" s="0" t="n">
        <v>234</v>
      </c>
      <c r="D5611" s="0" t="n">
        <v>16</v>
      </c>
      <c r="E5611" s="0" t="n">
        <v>0</v>
      </c>
      <c r="F5611" s="0" t="n">
        <v>0.473749</v>
      </c>
      <c r="G5611" s="0" t="n">
        <v>0.679099</v>
      </c>
      <c r="H5611" s="0" t="n">
        <v>105200</v>
      </c>
    </row>
    <row r="5612" customFormat="false" ht="15" hidden="false" customHeight="false" outlineLevel="0" collapsed="false">
      <c r="A5612" s="0" t="n">
        <v>5610</v>
      </c>
      <c r="B5612" s="0" t="n">
        <v>8</v>
      </c>
      <c r="C5612" s="0" t="n">
        <v>234</v>
      </c>
      <c r="D5612" s="0" t="n">
        <v>17</v>
      </c>
      <c r="E5612" s="0" t="n">
        <v>0</v>
      </c>
      <c r="F5612" s="0" t="n">
        <v>0.246034</v>
      </c>
      <c r="G5612" s="0" t="n">
        <v>0.925209</v>
      </c>
      <c r="H5612" s="0" t="n">
        <v>105200</v>
      </c>
    </row>
    <row r="5613" customFormat="false" ht="15" hidden="false" customHeight="false" outlineLevel="0" collapsed="false">
      <c r="A5613" s="0" t="n">
        <v>5611</v>
      </c>
      <c r="B5613" s="0" t="n">
        <v>8</v>
      </c>
      <c r="C5613" s="0" t="n">
        <v>234</v>
      </c>
      <c r="D5613" s="0" t="n">
        <v>18</v>
      </c>
      <c r="E5613" s="0" t="n">
        <v>0</v>
      </c>
      <c r="F5613" s="0" t="n">
        <v>0.052005</v>
      </c>
      <c r="G5613" s="0" t="n">
        <v>1</v>
      </c>
      <c r="H5613" s="0" t="n">
        <v>105200</v>
      </c>
    </row>
    <row r="5614" customFormat="false" ht="15" hidden="false" customHeight="false" outlineLevel="0" collapsed="false">
      <c r="A5614" s="0" t="n">
        <v>5612</v>
      </c>
      <c r="B5614" s="0" t="n">
        <v>8</v>
      </c>
      <c r="C5614" s="0" t="n">
        <v>234</v>
      </c>
      <c r="D5614" s="0" t="n">
        <v>19</v>
      </c>
      <c r="E5614" s="0" t="n">
        <v>1</v>
      </c>
      <c r="F5614" s="0" t="n">
        <v>0</v>
      </c>
      <c r="G5614" s="0" t="n">
        <v>1</v>
      </c>
      <c r="H5614" s="0" t="n">
        <v>105000</v>
      </c>
    </row>
    <row r="5615" customFormat="false" ht="15" hidden="false" customHeight="false" outlineLevel="0" collapsed="false">
      <c r="A5615" s="0" t="n">
        <v>5613</v>
      </c>
      <c r="B5615" s="0" t="n">
        <v>8</v>
      </c>
      <c r="C5615" s="0" t="n">
        <v>234</v>
      </c>
      <c r="D5615" s="0" t="n">
        <v>20</v>
      </c>
      <c r="E5615" s="0" t="n">
        <v>1</v>
      </c>
      <c r="F5615" s="0" t="n">
        <v>0</v>
      </c>
      <c r="G5615" s="0" t="n">
        <v>0.895153</v>
      </c>
      <c r="H5615" s="0" t="n">
        <v>104800</v>
      </c>
    </row>
    <row r="5616" customFormat="false" ht="15" hidden="false" customHeight="false" outlineLevel="0" collapsed="false">
      <c r="A5616" s="0" t="n">
        <v>5614</v>
      </c>
      <c r="B5616" s="0" t="n">
        <v>8</v>
      </c>
      <c r="C5616" s="0" t="n">
        <v>234</v>
      </c>
      <c r="D5616" s="0" t="n">
        <v>21</v>
      </c>
      <c r="E5616" s="0" t="n">
        <v>0</v>
      </c>
      <c r="F5616" s="0" t="n">
        <v>0</v>
      </c>
      <c r="G5616" s="0" t="n">
        <v>0.570542</v>
      </c>
      <c r="H5616" s="0" t="n">
        <v>104800</v>
      </c>
    </row>
    <row r="5617" customFormat="false" ht="15" hidden="false" customHeight="false" outlineLevel="0" collapsed="false">
      <c r="A5617" s="0" t="n">
        <v>5615</v>
      </c>
      <c r="B5617" s="0" t="n">
        <v>8</v>
      </c>
      <c r="C5617" s="0" t="n">
        <v>234</v>
      </c>
      <c r="D5617" s="0" t="n">
        <v>22</v>
      </c>
      <c r="E5617" s="0" t="n">
        <v>0</v>
      </c>
      <c r="F5617" s="0" t="n">
        <v>0</v>
      </c>
      <c r="G5617" s="0" t="n">
        <v>0.456861</v>
      </c>
      <c r="H5617" s="0" t="n">
        <v>104800</v>
      </c>
    </row>
    <row r="5618" customFormat="false" ht="15" hidden="false" customHeight="false" outlineLevel="0" collapsed="false">
      <c r="A5618" s="0" t="n">
        <v>5616</v>
      </c>
      <c r="B5618" s="0" t="n">
        <v>8</v>
      </c>
      <c r="C5618" s="0" t="n">
        <v>234</v>
      </c>
      <c r="D5618" s="0" t="n">
        <v>23</v>
      </c>
      <c r="E5618" s="0" t="n">
        <v>0</v>
      </c>
      <c r="F5618" s="0" t="n">
        <v>0</v>
      </c>
      <c r="G5618" s="0" t="n">
        <v>0.442202</v>
      </c>
      <c r="H5618" s="0" t="n">
        <v>104800</v>
      </c>
    </row>
    <row r="5619" customFormat="false" ht="15" hidden="false" customHeight="false" outlineLevel="0" collapsed="false">
      <c r="A5619" s="0" t="n">
        <v>5617</v>
      </c>
      <c r="B5619" s="0" t="n">
        <v>8</v>
      </c>
      <c r="C5619" s="0" t="n">
        <v>235</v>
      </c>
      <c r="D5619" s="0" t="n">
        <v>0</v>
      </c>
      <c r="E5619" s="0" t="n">
        <v>0</v>
      </c>
      <c r="F5619" s="0" t="n">
        <v>0</v>
      </c>
      <c r="G5619" s="0" t="n">
        <v>0.313821</v>
      </c>
      <c r="H5619" s="0" t="n">
        <v>104800</v>
      </c>
    </row>
    <row r="5620" customFormat="false" ht="15" hidden="false" customHeight="false" outlineLevel="0" collapsed="false">
      <c r="A5620" s="0" t="n">
        <v>5618</v>
      </c>
      <c r="B5620" s="0" t="n">
        <v>8</v>
      </c>
      <c r="C5620" s="0" t="n">
        <v>235</v>
      </c>
      <c r="D5620" s="0" t="n">
        <v>1</v>
      </c>
      <c r="E5620" s="0" t="n">
        <v>0</v>
      </c>
      <c r="F5620" s="0" t="n">
        <v>0</v>
      </c>
      <c r="G5620" s="0" t="n">
        <v>0.403202</v>
      </c>
      <c r="H5620" s="0" t="n">
        <v>104800</v>
      </c>
    </row>
    <row r="5621" customFormat="false" ht="15" hidden="false" customHeight="false" outlineLevel="0" collapsed="false">
      <c r="A5621" s="0" t="n">
        <v>5619</v>
      </c>
      <c r="B5621" s="0" t="n">
        <v>8</v>
      </c>
      <c r="C5621" s="0" t="n">
        <v>235</v>
      </c>
      <c r="D5621" s="0" t="n">
        <v>2</v>
      </c>
      <c r="E5621" s="0" t="n">
        <v>0</v>
      </c>
      <c r="F5621" s="0" t="n">
        <v>0</v>
      </c>
      <c r="G5621" s="0" t="n">
        <v>0.461767</v>
      </c>
      <c r="H5621" s="0" t="n">
        <v>104800</v>
      </c>
    </row>
    <row r="5622" customFormat="false" ht="15" hidden="false" customHeight="false" outlineLevel="0" collapsed="false">
      <c r="A5622" s="0" t="n">
        <v>5620</v>
      </c>
      <c r="B5622" s="0" t="n">
        <v>8</v>
      </c>
      <c r="C5622" s="0" t="n">
        <v>235</v>
      </c>
      <c r="D5622" s="0" t="n">
        <v>3</v>
      </c>
      <c r="E5622" s="0" t="n">
        <v>0</v>
      </c>
      <c r="F5622" s="0" t="n">
        <v>0</v>
      </c>
      <c r="G5622" s="0" t="n">
        <v>0.447898</v>
      </c>
      <c r="H5622" s="0" t="n">
        <v>104800</v>
      </c>
    </row>
    <row r="5623" customFormat="false" ht="15" hidden="false" customHeight="false" outlineLevel="0" collapsed="false">
      <c r="A5623" s="0" t="n">
        <v>5621</v>
      </c>
      <c r="B5623" s="0" t="n">
        <v>8</v>
      </c>
      <c r="C5623" s="0" t="n">
        <v>235</v>
      </c>
      <c r="D5623" s="0" t="n">
        <v>4</v>
      </c>
      <c r="E5623" s="0" t="n">
        <v>0</v>
      </c>
      <c r="F5623" s="0" t="n">
        <v>0</v>
      </c>
      <c r="G5623" s="0" t="n">
        <v>0.411218</v>
      </c>
      <c r="H5623" s="0" t="n">
        <v>104800</v>
      </c>
    </row>
    <row r="5624" customFormat="false" ht="15" hidden="false" customHeight="false" outlineLevel="0" collapsed="false">
      <c r="A5624" s="0" t="n">
        <v>5622</v>
      </c>
      <c r="B5624" s="0" t="n">
        <v>8</v>
      </c>
      <c r="C5624" s="0" t="n">
        <v>235</v>
      </c>
      <c r="D5624" s="0" t="n">
        <v>5</v>
      </c>
      <c r="E5624" s="0" t="n">
        <v>0</v>
      </c>
      <c r="F5624" s="0" t="n">
        <v>0</v>
      </c>
      <c r="G5624" s="0" t="n">
        <v>0.471821</v>
      </c>
      <c r="H5624" s="0" t="n">
        <v>104800</v>
      </c>
    </row>
    <row r="5625" customFormat="false" ht="15" hidden="false" customHeight="false" outlineLevel="0" collapsed="false">
      <c r="A5625" s="0" t="n">
        <v>5623</v>
      </c>
      <c r="B5625" s="0" t="n">
        <v>8</v>
      </c>
      <c r="C5625" s="0" t="n">
        <v>235</v>
      </c>
      <c r="D5625" s="0" t="n">
        <v>6</v>
      </c>
      <c r="E5625" s="0" t="n">
        <v>0</v>
      </c>
      <c r="F5625" s="0" t="n">
        <v>0.048975</v>
      </c>
      <c r="G5625" s="0" t="n">
        <v>0.445256</v>
      </c>
      <c r="H5625" s="0" t="n">
        <v>104800</v>
      </c>
    </row>
    <row r="5626" customFormat="false" ht="15" hidden="false" customHeight="false" outlineLevel="0" collapsed="false">
      <c r="A5626" s="0" t="n">
        <v>5624</v>
      </c>
      <c r="B5626" s="0" t="n">
        <v>8</v>
      </c>
      <c r="C5626" s="0" t="n">
        <v>235</v>
      </c>
      <c r="D5626" s="0" t="n">
        <v>7</v>
      </c>
      <c r="E5626" s="0" t="n">
        <v>1</v>
      </c>
      <c r="F5626" s="0" t="n">
        <v>0.231699</v>
      </c>
      <c r="G5626" s="0" t="n">
        <v>0.41248</v>
      </c>
      <c r="H5626" s="0" t="n">
        <v>104600</v>
      </c>
    </row>
    <row r="5627" customFormat="false" ht="15" hidden="false" customHeight="false" outlineLevel="0" collapsed="false">
      <c r="A5627" s="0" t="n">
        <v>5625</v>
      </c>
      <c r="B5627" s="0" t="n">
        <v>8</v>
      </c>
      <c r="C5627" s="0" t="n">
        <v>235</v>
      </c>
      <c r="D5627" s="0" t="n">
        <v>8</v>
      </c>
      <c r="E5627" s="0" t="n">
        <v>1</v>
      </c>
      <c r="F5627" s="0" t="n">
        <v>0.446147</v>
      </c>
      <c r="G5627" s="0" t="n">
        <v>0.533537</v>
      </c>
      <c r="H5627" s="0" t="n">
        <v>104400</v>
      </c>
    </row>
    <row r="5628" customFormat="false" ht="15" hidden="false" customHeight="false" outlineLevel="0" collapsed="false">
      <c r="A5628" s="0" t="n">
        <v>5626</v>
      </c>
      <c r="B5628" s="0" t="n">
        <v>8</v>
      </c>
      <c r="C5628" s="0" t="n">
        <v>235</v>
      </c>
      <c r="D5628" s="0" t="n">
        <v>9</v>
      </c>
      <c r="E5628" s="0" t="n">
        <v>0</v>
      </c>
      <c r="F5628" s="0" t="n">
        <v>0.652662</v>
      </c>
      <c r="G5628" s="0" t="n">
        <v>0.426759</v>
      </c>
      <c r="H5628" s="0" t="n">
        <v>104400</v>
      </c>
    </row>
    <row r="5629" customFormat="false" ht="15" hidden="false" customHeight="false" outlineLevel="0" collapsed="false">
      <c r="A5629" s="0" t="n">
        <v>5627</v>
      </c>
      <c r="B5629" s="0" t="n">
        <v>8</v>
      </c>
      <c r="C5629" s="0" t="n">
        <v>235</v>
      </c>
      <c r="D5629" s="0" t="n">
        <v>10</v>
      </c>
      <c r="E5629" s="0" t="n">
        <v>0</v>
      </c>
      <c r="F5629" s="0" t="n">
        <v>0.822194</v>
      </c>
      <c r="G5629" s="0" t="n">
        <v>0.474114</v>
      </c>
      <c r="H5629" s="0" t="n">
        <v>104400</v>
      </c>
    </row>
    <row r="5630" customFormat="false" ht="15" hidden="false" customHeight="false" outlineLevel="0" collapsed="false">
      <c r="A5630" s="0" t="n">
        <v>5628</v>
      </c>
      <c r="B5630" s="0" t="n">
        <v>8</v>
      </c>
      <c r="C5630" s="0" t="n">
        <v>235</v>
      </c>
      <c r="D5630" s="0" t="n">
        <v>11</v>
      </c>
      <c r="E5630" s="0" t="n">
        <v>0</v>
      </c>
      <c r="F5630" s="0" t="n">
        <v>0.933031</v>
      </c>
      <c r="G5630" s="0" t="n">
        <v>0.444249</v>
      </c>
      <c r="H5630" s="0" t="n">
        <v>104400</v>
      </c>
    </row>
    <row r="5631" customFormat="false" ht="15" hidden="false" customHeight="false" outlineLevel="0" collapsed="false">
      <c r="A5631" s="0" t="n">
        <v>5629</v>
      </c>
      <c r="B5631" s="0" t="n">
        <v>8</v>
      </c>
      <c r="C5631" s="0" t="n">
        <v>235</v>
      </c>
      <c r="D5631" s="0" t="n">
        <v>12</v>
      </c>
      <c r="E5631" s="0" t="n">
        <v>0</v>
      </c>
      <c r="F5631" s="0" t="n">
        <v>0.971531</v>
      </c>
      <c r="G5631" s="0" t="n">
        <v>0.509088</v>
      </c>
      <c r="H5631" s="0" t="n">
        <v>104400</v>
      </c>
    </row>
    <row r="5632" customFormat="false" ht="15" hidden="false" customHeight="false" outlineLevel="0" collapsed="false">
      <c r="A5632" s="0" t="n">
        <v>5630</v>
      </c>
      <c r="B5632" s="0" t="n">
        <v>8</v>
      </c>
      <c r="C5632" s="0" t="n">
        <v>235</v>
      </c>
      <c r="D5632" s="0" t="n">
        <v>13</v>
      </c>
      <c r="E5632" s="0" t="n">
        <v>0</v>
      </c>
      <c r="F5632" s="0" t="n">
        <v>0.933031</v>
      </c>
      <c r="G5632" s="0" t="n">
        <v>0.540982</v>
      </c>
      <c r="H5632" s="0" t="n">
        <v>104400</v>
      </c>
    </row>
    <row r="5633" customFormat="false" ht="15" hidden="false" customHeight="false" outlineLevel="0" collapsed="false">
      <c r="A5633" s="0" t="n">
        <v>5631</v>
      </c>
      <c r="B5633" s="0" t="n">
        <v>8</v>
      </c>
      <c r="C5633" s="0" t="n">
        <v>235</v>
      </c>
      <c r="D5633" s="0" t="n">
        <v>14</v>
      </c>
      <c r="E5633" s="0" t="n">
        <v>0</v>
      </c>
      <c r="F5633" s="0" t="n">
        <v>0.822194</v>
      </c>
      <c r="G5633" s="0" t="n">
        <v>0.543719</v>
      </c>
      <c r="H5633" s="0" t="n">
        <v>104400</v>
      </c>
    </row>
    <row r="5634" customFormat="false" ht="15" hidden="false" customHeight="false" outlineLevel="0" collapsed="false">
      <c r="A5634" s="0" t="n">
        <v>5632</v>
      </c>
      <c r="B5634" s="0" t="n">
        <v>8</v>
      </c>
      <c r="C5634" s="0" t="n">
        <v>235</v>
      </c>
      <c r="D5634" s="0" t="n">
        <v>15</v>
      </c>
      <c r="E5634" s="0" t="n">
        <v>0</v>
      </c>
      <c r="F5634" s="0" t="n">
        <v>0.652662</v>
      </c>
      <c r="G5634" s="0" t="n">
        <v>0.779593</v>
      </c>
      <c r="H5634" s="0" t="n">
        <v>104400</v>
      </c>
    </row>
    <row r="5635" customFormat="false" ht="15" hidden="false" customHeight="false" outlineLevel="0" collapsed="false">
      <c r="A5635" s="0" t="n">
        <v>5633</v>
      </c>
      <c r="B5635" s="0" t="n">
        <v>8</v>
      </c>
      <c r="C5635" s="0" t="n">
        <v>235</v>
      </c>
      <c r="D5635" s="0" t="n">
        <v>16</v>
      </c>
      <c r="E5635" s="0" t="n">
        <v>0</v>
      </c>
      <c r="F5635" s="0" t="n">
        <v>0.446147</v>
      </c>
      <c r="G5635" s="0" t="n">
        <v>0.552409</v>
      </c>
      <c r="H5635" s="0" t="n">
        <v>104400</v>
      </c>
    </row>
    <row r="5636" customFormat="false" ht="15" hidden="false" customHeight="false" outlineLevel="0" collapsed="false">
      <c r="A5636" s="0" t="n">
        <v>5634</v>
      </c>
      <c r="B5636" s="0" t="n">
        <v>8</v>
      </c>
      <c r="C5636" s="0" t="n">
        <v>235</v>
      </c>
      <c r="D5636" s="0" t="n">
        <v>17</v>
      </c>
      <c r="E5636" s="0" t="n">
        <v>0</v>
      </c>
      <c r="F5636" s="0" t="n">
        <v>0.231699</v>
      </c>
      <c r="G5636" s="0" t="n">
        <v>0.487627</v>
      </c>
      <c r="H5636" s="0" t="n">
        <v>104400</v>
      </c>
    </row>
    <row r="5637" customFormat="false" ht="15" hidden="false" customHeight="false" outlineLevel="0" collapsed="false">
      <c r="A5637" s="0" t="n">
        <v>5635</v>
      </c>
      <c r="B5637" s="0" t="n">
        <v>8</v>
      </c>
      <c r="C5637" s="0" t="n">
        <v>235</v>
      </c>
      <c r="D5637" s="0" t="n">
        <v>18</v>
      </c>
      <c r="E5637" s="0" t="n">
        <v>0</v>
      </c>
      <c r="F5637" s="0" t="n">
        <v>0.048975</v>
      </c>
      <c r="G5637" s="0" t="n">
        <v>0.45695</v>
      </c>
      <c r="H5637" s="0" t="n">
        <v>104400</v>
      </c>
    </row>
    <row r="5638" customFormat="false" ht="15" hidden="false" customHeight="false" outlineLevel="0" collapsed="false">
      <c r="A5638" s="0" t="n">
        <v>5636</v>
      </c>
      <c r="B5638" s="0" t="n">
        <v>8</v>
      </c>
      <c r="C5638" s="0" t="n">
        <v>235</v>
      </c>
      <c r="D5638" s="0" t="n">
        <v>19</v>
      </c>
      <c r="E5638" s="0" t="n">
        <v>1</v>
      </c>
      <c r="F5638" s="0" t="n">
        <v>0</v>
      </c>
      <c r="G5638" s="0" t="n">
        <v>0.797987</v>
      </c>
      <c r="H5638" s="0" t="n">
        <v>104200</v>
      </c>
    </row>
    <row r="5639" customFormat="false" ht="15" hidden="false" customHeight="false" outlineLevel="0" collapsed="false">
      <c r="A5639" s="0" t="n">
        <v>5637</v>
      </c>
      <c r="B5639" s="0" t="n">
        <v>8</v>
      </c>
      <c r="C5639" s="0" t="n">
        <v>235</v>
      </c>
      <c r="D5639" s="0" t="n">
        <v>20</v>
      </c>
      <c r="E5639" s="0" t="n">
        <v>1</v>
      </c>
      <c r="F5639" s="0" t="n">
        <v>0</v>
      </c>
      <c r="G5639" s="0" t="n">
        <v>0.712705</v>
      </c>
      <c r="H5639" s="0" t="n">
        <v>104000</v>
      </c>
    </row>
    <row r="5640" customFormat="false" ht="15" hidden="false" customHeight="false" outlineLevel="0" collapsed="false">
      <c r="A5640" s="0" t="n">
        <v>5638</v>
      </c>
      <c r="B5640" s="0" t="n">
        <v>8</v>
      </c>
      <c r="C5640" s="0" t="n">
        <v>235</v>
      </c>
      <c r="D5640" s="0" t="n">
        <v>21</v>
      </c>
      <c r="E5640" s="0" t="n">
        <v>0</v>
      </c>
      <c r="F5640" s="0" t="n">
        <v>0</v>
      </c>
      <c r="G5640" s="0" t="n">
        <v>0.644516</v>
      </c>
      <c r="H5640" s="0" t="n">
        <v>104000</v>
      </c>
    </row>
    <row r="5641" customFormat="false" ht="15" hidden="false" customHeight="false" outlineLevel="0" collapsed="false">
      <c r="A5641" s="0" t="n">
        <v>5639</v>
      </c>
      <c r="B5641" s="0" t="n">
        <v>8</v>
      </c>
      <c r="C5641" s="0" t="n">
        <v>235</v>
      </c>
      <c r="D5641" s="0" t="n">
        <v>22</v>
      </c>
      <c r="E5641" s="0" t="n">
        <v>0</v>
      </c>
      <c r="F5641" s="0" t="n">
        <v>0</v>
      </c>
      <c r="G5641" s="0" t="n">
        <v>0.626798</v>
      </c>
      <c r="H5641" s="0" t="n">
        <v>104000</v>
      </c>
    </row>
    <row r="5642" customFormat="false" ht="15" hidden="false" customHeight="false" outlineLevel="0" collapsed="false">
      <c r="A5642" s="0" t="n">
        <v>5640</v>
      </c>
      <c r="B5642" s="0" t="n">
        <v>8</v>
      </c>
      <c r="C5642" s="0" t="n">
        <v>235</v>
      </c>
      <c r="D5642" s="0" t="n">
        <v>23</v>
      </c>
      <c r="E5642" s="0" t="n">
        <v>0</v>
      </c>
      <c r="F5642" s="0" t="n">
        <v>0</v>
      </c>
      <c r="G5642" s="0" t="n">
        <v>0.569892</v>
      </c>
      <c r="H5642" s="0" t="n">
        <v>104000</v>
      </c>
    </row>
    <row r="5643" customFormat="false" ht="15" hidden="false" customHeight="false" outlineLevel="0" collapsed="false">
      <c r="A5643" s="0" t="n">
        <v>5641</v>
      </c>
      <c r="B5643" s="0" t="n">
        <v>8</v>
      </c>
      <c r="C5643" s="0" t="n">
        <v>236</v>
      </c>
      <c r="D5643" s="0" t="n">
        <v>0</v>
      </c>
      <c r="E5643" s="0" t="n">
        <v>0</v>
      </c>
      <c r="F5643" s="0" t="n">
        <v>0</v>
      </c>
      <c r="G5643" s="0" t="n">
        <v>0.768717</v>
      </c>
      <c r="H5643" s="0" t="n">
        <v>104000</v>
      </c>
    </row>
    <row r="5644" customFormat="false" ht="15" hidden="false" customHeight="false" outlineLevel="0" collapsed="false">
      <c r="A5644" s="0" t="n">
        <v>5642</v>
      </c>
      <c r="B5644" s="0" t="n">
        <v>8</v>
      </c>
      <c r="C5644" s="0" t="n">
        <v>236</v>
      </c>
      <c r="D5644" s="0" t="n">
        <v>1</v>
      </c>
      <c r="E5644" s="0" t="n">
        <v>0</v>
      </c>
      <c r="F5644" s="0" t="n">
        <v>0</v>
      </c>
      <c r="G5644" s="0" t="n">
        <v>1</v>
      </c>
      <c r="H5644" s="0" t="n">
        <v>104000</v>
      </c>
    </row>
    <row r="5645" customFormat="false" ht="15" hidden="false" customHeight="false" outlineLevel="0" collapsed="false">
      <c r="A5645" s="0" t="n">
        <v>5643</v>
      </c>
      <c r="B5645" s="0" t="n">
        <v>8</v>
      </c>
      <c r="C5645" s="0" t="n">
        <v>236</v>
      </c>
      <c r="D5645" s="0" t="n">
        <v>2</v>
      </c>
      <c r="E5645" s="0" t="n">
        <v>0</v>
      </c>
      <c r="F5645" s="0" t="n">
        <v>0</v>
      </c>
      <c r="G5645" s="0" t="n">
        <v>1</v>
      </c>
      <c r="H5645" s="0" t="n">
        <v>104000</v>
      </c>
    </row>
    <row r="5646" customFormat="false" ht="15" hidden="false" customHeight="false" outlineLevel="0" collapsed="false">
      <c r="A5646" s="0" t="n">
        <v>5644</v>
      </c>
      <c r="B5646" s="0" t="n">
        <v>8</v>
      </c>
      <c r="C5646" s="0" t="n">
        <v>236</v>
      </c>
      <c r="D5646" s="0" t="n">
        <v>3</v>
      </c>
      <c r="E5646" s="0" t="n">
        <v>0</v>
      </c>
      <c r="F5646" s="0" t="n">
        <v>0</v>
      </c>
      <c r="G5646" s="0" t="n">
        <v>1</v>
      </c>
      <c r="H5646" s="0" t="n">
        <v>104000</v>
      </c>
    </row>
    <row r="5647" customFormat="false" ht="15" hidden="false" customHeight="false" outlineLevel="0" collapsed="false">
      <c r="A5647" s="0" t="n">
        <v>5645</v>
      </c>
      <c r="B5647" s="0" t="n">
        <v>8</v>
      </c>
      <c r="C5647" s="0" t="n">
        <v>236</v>
      </c>
      <c r="D5647" s="0" t="n">
        <v>4</v>
      </c>
      <c r="E5647" s="0" t="n">
        <v>0</v>
      </c>
      <c r="F5647" s="0" t="n">
        <v>0</v>
      </c>
      <c r="G5647" s="0" t="n">
        <v>1</v>
      </c>
      <c r="H5647" s="0" t="n">
        <v>104000</v>
      </c>
    </row>
    <row r="5648" customFormat="false" ht="15" hidden="false" customHeight="false" outlineLevel="0" collapsed="false">
      <c r="A5648" s="0" t="n">
        <v>5646</v>
      </c>
      <c r="B5648" s="0" t="n">
        <v>8</v>
      </c>
      <c r="C5648" s="0" t="n">
        <v>236</v>
      </c>
      <c r="D5648" s="0" t="n">
        <v>5</v>
      </c>
      <c r="E5648" s="0" t="n">
        <v>0</v>
      </c>
      <c r="F5648" s="0" t="n">
        <v>0</v>
      </c>
      <c r="G5648" s="0" t="n">
        <v>1</v>
      </c>
      <c r="H5648" s="0" t="n">
        <v>104000</v>
      </c>
    </row>
    <row r="5649" customFormat="false" ht="15" hidden="false" customHeight="false" outlineLevel="0" collapsed="false">
      <c r="A5649" s="0" t="n">
        <v>5647</v>
      </c>
      <c r="B5649" s="0" t="n">
        <v>8</v>
      </c>
      <c r="C5649" s="0" t="n">
        <v>236</v>
      </c>
      <c r="D5649" s="0" t="n">
        <v>6</v>
      </c>
      <c r="E5649" s="0" t="n">
        <v>0</v>
      </c>
      <c r="F5649" s="0" t="n">
        <v>0.048388</v>
      </c>
      <c r="G5649" s="0" t="n">
        <v>1</v>
      </c>
      <c r="H5649" s="0" t="n">
        <v>104000</v>
      </c>
    </row>
    <row r="5650" customFormat="false" ht="15" hidden="false" customHeight="false" outlineLevel="0" collapsed="false">
      <c r="A5650" s="0" t="n">
        <v>5648</v>
      </c>
      <c r="B5650" s="0" t="n">
        <v>8</v>
      </c>
      <c r="C5650" s="0" t="n">
        <v>236</v>
      </c>
      <c r="D5650" s="0" t="n">
        <v>7</v>
      </c>
      <c r="E5650" s="0" t="n">
        <v>1</v>
      </c>
      <c r="F5650" s="0" t="n">
        <v>0.228919</v>
      </c>
      <c r="G5650" s="0" t="n">
        <v>1</v>
      </c>
      <c r="H5650" s="0" t="n">
        <v>103800</v>
      </c>
    </row>
    <row r="5651" customFormat="false" ht="15" hidden="false" customHeight="false" outlineLevel="0" collapsed="false">
      <c r="A5651" s="0" t="n">
        <v>5649</v>
      </c>
      <c r="B5651" s="0" t="n">
        <v>8</v>
      </c>
      <c r="C5651" s="0" t="n">
        <v>236</v>
      </c>
      <c r="D5651" s="0" t="n">
        <v>8</v>
      </c>
      <c r="E5651" s="0" t="n">
        <v>1</v>
      </c>
      <c r="F5651" s="0" t="n">
        <v>0.440794</v>
      </c>
      <c r="G5651" s="0" t="n">
        <v>1</v>
      </c>
      <c r="H5651" s="0" t="n">
        <v>103600</v>
      </c>
    </row>
    <row r="5652" customFormat="false" ht="15" hidden="false" customHeight="false" outlineLevel="0" collapsed="false">
      <c r="A5652" s="0" t="n">
        <v>5650</v>
      </c>
      <c r="B5652" s="0" t="n">
        <v>8</v>
      </c>
      <c r="C5652" s="0" t="n">
        <v>236</v>
      </c>
      <c r="D5652" s="0" t="n">
        <v>9</v>
      </c>
      <c r="E5652" s="0" t="n">
        <v>0</v>
      </c>
      <c r="F5652" s="0" t="n">
        <v>0.644832</v>
      </c>
      <c r="G5652" s="0" t="n">
        <v>1</v>
      </c>
      <c r="H5652" s="0" t="n">
        <v>103600</v>
      </c>
    </row>
    <row r="5653" customFormat="false" ht="15" hidden="false" customHeight="false" outlineLevel="0" collapsed="false">
      <c r="A5653" s="0" t="n">
        <v>5651</v>
      </c>
      <c r="B5653" s="0" t="n">
        <v>8</v>
      </c>
      <c r="C5653" s="0" t="n">
        <v>236</v>
      </c>
      <c r="D5653" s="0" t="n">
        <v>10</v>
      </c>
      <c r="E5653" s="0" t="n">
        <v>0</v>
      </c>
      <c r="F5653" s="0" t="n">
        <v>0.81233</v>
      </c>
      <c r="G5653" s="0" t="n">
        <v>1</v>
      </c>
      <c r="H5653" s="0" t="n">
        <v>103600</v>
      </c>
    </row>
    <row r="5654" customFormat="false" ht="15" hidden="false" customHeight="false" outlineLevel="0" collapsed="false">
      <c r="A5654" s="0" t="n">
        <v>5652</v>
      </c>
      <c r="B5654" s="0" t="n">
        <v>8</v>
      </c>
      <c r="C5654" s="0" t="n">
        <v>236</v>
      </c>
      <c r="D5654" s="0" t="n">
        <v>11</v>
      </c>
      <c r="E5654" s="0" t="n">
        <v>0</v>
      </c>
      <c r="F5654" s="0" t="n">
        <v>0.921837</v>
      </c>
      <c r="G5654" s="0" t="n">
        <v>1</v>
      </c>
      <c r="H5654" s="0" t="n">
        <v>103600</v>
      </c>
    </row>
    <row r="5655" customFormat="false" ht="15" hidden="false" customHeight="false" outlineLevel="0" collapsed="false">
      <c r="A5655" s="0" t="n">
        <v>5653</v>
      </c>
      <c r="B5655" s="0" t="n">
        <v>8</v>
      </c>
      <c r="C5655" s="0" t="n">
        <v>236</v>
      </c>
      <c r="D5655" s="0" t="n">
        <v>12</v>
      </c>
      <c r="E5655" s="0" t="n">
        <v>0</v>
      </c>
      <c r="F5655" s="0" t="n">
        <v>0.959876</v>
      </c>
      <c r="G5655" s="0" t="n">
        <v>1</v>
      </c>
      <c r="H5655" s="0" t="n">
        <v>103600</v>
      </c>
    </row>
    <row r="5656" customFormat="false" ht="15" hidden="false" customHeight="false" outlineLevel="0" collapsed="false">
      <c r="A5656" s="0" t="n">
        <v>5654</v>
      </c>
      <c r="B5656" s="0" t="n">
        <v>8</v>
      </c>
      <c r="C5656" s="0" t="n">
        <v>236</v>
      </c>
      <c r="D5656" s="0" t="n">
        <v>13</v>
      </c>
      <c r="E5656" s="0" t="n">
        <v>0</v>
      </c>
      <c r="F5656" s="0" t="n">
        <v>0.921837</v>
      </c>
      <c r="G5656" s="0" t="n">
        <v>1</v>
      </c>
      <c r="H5656" s="0" t="n">
        <v>103600</v>
      </c>
    </row>
    <row r="5657" customFormat="false" ht="15" hidden="false" customHeight="false" outlineLevel="0" collapsed="false">
      <c r="A5657" s="0" t="n">
        <v>5655</v>
      </c>
      <c r="B5657" s="0" t="n">
        <v>8</v>
      </c>
      <c r="C5657" s="0" t="n">
        <v>236</v>
      </c>
      <c r="D5657" s="0" t="n">
        <v>14</v>
      </c>
      <c r="E5657" s="0" t="n">
        <v>0</v>
      </c>
      <c r="F5657" s="0" t="n">
        <v>0.81233</v>
      </c>
      <c r="G5657" s="0" t="n">
        <v>1</v>
      </c>
      <c r="H5657" s="0" t="n">
        <v>103600</v>
      </c>
    </row>
    <row r="5658" customFormat="false" ht="15" hidden="false" customHeight="false" outlineLevel="0" collapsed="false">
      <c r="A5658" s="0" t="n">
        <v>5656</v>
      </c>
      <c r="B5658" s="0" t="n">
        <v>8</v>
      </c>
      <c r="C5658" s="0" t="n">
        <v>236</v>
      </c>
      <c r="D5658" s="0" t="n">
        <v>15</v>
      </c>
      <c r="E5658" s="0" t="n">
        <v>0</v>
      </c>
      <c r="F5658" s="0" t="n">
        <v>0.644832</v>
      </c>
      <c r="G5658" s="0" t="n">
        <v>1</v>
      </c>
      <c r="H5658" s="0" t="n">
        <v>103600</v>
      </c>
    </row>
    <row r="5659" customFormat="false" ht="15" hidden="false" customHeight="false" outlineLevel="0" collapsed="false">
      <c r="A5659" s="0" t="n">
        <v>5657</v>
      </c>
      <c r="B5659" s="0" t="n">
        <v>8</v>
      </c>
      <c r="C5659" s="0" t="n">
        <v>236</v>
      </c>
      <c r="D5659" s="0" t="n">
        <v>16</v>
      </c>
      <c r="E5659" s="0" t="n">
        <v>0</v>
      </c>
      <c r="F5659" s="0" t="n">
        <v>0.440794</v>
      </c>
      <c r="G5659" s="0" t="n">
        <v>1</v>
      </c>
      <c r="H5659" s="0" t="n">
        <v>103600</v>
      </c>
    </row>
    <row r="5660" customFormat="false" ht="15" hidden="false" customHeight="false" outlineLevel="0" collapsed="false">
      <c r="A5660" s="0" t="n">
        <v>5658</v>
      </c>
      <c r="B5660" s="0" t="n">
        <v>8</v>
      </c>
      <c r="C5660" s="0" t="n">
        <v>236</v>
      </c>
      <c r="D5660" s="0" t="n">
        <v>17</v>
      </c>
      <c r="E5660" s="0" t="n">
        <v>0</v>
      </c>
      <c r="F5660" s="0" t="n">
        <v>0.228919</v>
      </c>
      <c r="G5660" s="0" t="n">
        <v>0.934892</v>
      </c>
      <c r="H5660" s="0" t="n">
        <v>103600</v>
      </c>
    </row>
    <row r="5661" customFormat="false" ht="15" hidden="false" customHeight="false" outlineLevel="0" collapsed="false">
      <c r="A5661" s="0" t="n">
        <v>5659</v>
      </c>
      <c r="B5661" s="0" t="n">
        <v>8</v>
      </c>
      <c r="C5661" s="0" t="n">
        <v>236</v>
      </c>
      <c r="D5661" s="0" t="n">
        <v>18</v>
      </c>
      <c r="E5661" s="0" t="n">
        <v>0</v>
      </c>
      <c r="F5661" s="0" t="n">
        <v>0.048388</v>
      </c>
      <c r="G5661" s="0" t="n">
        <v>1</v>
      </c>
      <c r="H5661" s="0" t="n">
        <v>103600</v>
      </c>
    </row>
    <row r="5662" customFormat="false" ht="15" hidden="false" customHeight="false" outlineLevel="0" collapsed="false">
      <c r="A5662" s="0" t="n">
        <v>5660</v>
      </c>
      <c r="B5662" s="0" t="n">
        <v>8</v>
      </c>
      <c r="C5662" s="0" t="n">
        <v>236</v>
      </c>
      <c r="D5662" s="0" t="n">
        <v>19</v>
      </c>
      <c r="E5662" s="0" t="n">
        <v>1</v>
      </c>
      <c r="F5662" s="0" t="n">
        <v>0</v>
      </c>
      <c r="G5662" s="0" t="n">
        <v>1</v>
      </c>
      <c r="H5662" s="0" t="n">
        <v>103400</v>
      </c>
    </row>
    <row r="5663" customFormat="false" ht="15" hidden="false" customHeight="false" outlineLevel="0" collapsed="false">
      <c r="A5663" s="0" t="n">
        <v>5661</v>
      </c>
      <c r="B5663" s="0" t="n">
        <v>8</v>
      </c>
      <c r="C5663" s="0" t="n">
        <v>236</v>
      </c>
      <c r="D5663" s="0" t="n">
        <v>20</v>
      </c>
      <c r="E5663" s="0" t="n">
        <v>1</v>
      </c>
      <c r="F5663" s="0" t="n">
        <v>0</v>
      </c>
      <c r="G5663" s="0" t="n">
        <v>0.960693</v>
      </c>
      <c r="H5663" s="0" t="n">
        <v>103200</v>
      </c>
    </row>
    <row r="5664" customFormat="false" ht="15" hidden="false" customHeight="false" outlineLevel="0" collapsed="false">
      <c r="A5664" s="0" t="n">
        <v>5662</v>
      </c>
      <c r="B5664" s="0" t="n">
        <v>8</v>
      </c>
      <c r="C5664" s="0" t="n">
        <v>236</v>
      </c>
      <c r="D5664" s="0" t="n">
        <v>21</v>
      </c>
      <c r="E5664" s="0" t="n">
        <v>0</v>
      </c>
      <c r="F5664" s="0" t="n">
        <v>0</v>
      </c>
      <c r="G5664" s="0" t="n">
        <v>0.82439</v>
      </c>
      <c r="H5664" s="0" t="n">
        <v>103200</v>
      </c>
    </row>
    <row r="5665" customFormat="false" ht="15" hidden="false" customHeight="false" outlineLevel="0" collapsed="false">
      <c r="A5665" s="0" t="n">
        <v>5663</v>
      </c>
      <c r="B5665" s="0" t="n">
        <v>8</v>
      </c>
      <c r="C5665" s="0" t="n">
        <v>236</v>
      </c>
      <c r="D5665" s="0" t="n">
        <v>22</v>
      </c>
      <c r="E5665" s="0" t="n">
        <v>0</v>
      </c>
      <c r="F5665" s="0" t="n">
        <v>0</v>
      </c>
      <c r="G5665" s="0" t="n">
        <v>0.85664</v>
      </c>
      <c r="H5665" s="0" t="n">
        <v>103200</v>
      </c>
    </row>
    <row r="5666" customFormat="false" ht="15" hidden="false" customHeight="false" outlineLevel="0" collapsed="false">
      <c r="A5666" s="0" t="n">
        <v>5664</v>
      </c>
      <c r="B5666" s="0" t="n">
        <v>8</v>
      </c>
      <c r="C5666" s="0" t="n">
        <v>236</v>
      </c>
      <c r="D5666" s="0" t="n">
        <v>23</v>
      </c>
      <c r="E5666" s="0" t="n">
        <v>0</v>
      </c>
      <c r="F5666" s="0" t="n">
        <v>0</v>
      </c>
      <c r="G5666" s="0" t="n">
        <v>1</v>
      </c>
      <c r="H5666" s="0" t="n">
        <v>103200</v>
      </c>
    </row>
    <row r="5667" customFormat="false" ht="15" hidden="false" customHeight="false" outlineLevel="0" collapsed="false">
      <c r="A5667" s="0" t="n">
        <v>5665</v>
      </c>
      <c r="B5667" s="0" t="n">
        <v>8</v>
      </c>
      <c r="C5667" s="0" t="n">
        <v>237</v>
      </c>
      <c r="D5667" s="0" t="n">
        <v>0</v>
      </c>
      <c r="E5667" s="0" t="n">
        <v>0</v>
      </c>
      <c r="F5667" s="0" t="n">
        <v>0</v>
      </c>
      <c r="G5667" s="0" t="n">
        <v>0.924985</v>
      </c>
      <c r="H5667" s="0" t="n">
        <v>103200</v>
      </c>
    </row>
    <row r="5668" customFormat="false" ht="15" hidden="false" customHeight="false" outlineLevel="0" collapsed="false">
      <c r="A5668" s="0" t="n">
        <v>5666</v>
      </c>
      <c r="B5668" s="0" t="n">
        <v>8</v>
      </c>
      <c r="C5668" s="0" t="n">
        <v>237</v>
      </c>
      <c r="D5668" s="0" t="n">
        <v>1</v>
      </c>
      <c r="E5668" s="0" t="n">
        <v>0</v>
      </c>
      <c r="F5668" s="0" t="n">
        <v>0</v>
      </c>
      <c r="G5668" s="0" t="n">
        <v>0.766988</v>
      </c>
      <c r="H5668" s="0" t="n">
        <v>103200</v>
      </c>
    </row>
    <row r="5669" customFormat="false" ht="15" hidden="false" customHeight="false" outlineLevel="0" collapsed="false">
      <c r="A5669" s="0" t="n">
        <v>5667</v>
      </c>
      <c r="B5669" s="0" t="n">
        <v>8</v>
      </c>
      <c r="C5669" s="0" t="n">
        <v>237</v>
      </c>
      <c r="D5669" s="0" t="n">
        <v>2</v>
      </c>
      <c r="E5669" s="0" t="n">
        <v>0</v>
      </c>
      <c r="F5669" s="0" t="n">
        <v>0</v>
      </c>
      <c r="G5669" s="0" t="n">
        <v>0.66844</v>
      </c>
      <c r="H5669" s="0" t="n">
        <v>103200</v>
      </c>
    </row>
    <row r="5670" customFormat="false" ht="15" hidden="false" customHeight="false" outlineLevel="0" collapsed="false">
      <c r="A5670" s="0" t="n">
        <v>5668</v>
      </c>
      <c r="B5670" s="0" t="n">
        <v>8</v>
      </c>
      <c r="C5670" s="0" t="n">
        <v>237</v>
      </c>
      <c r="D5670" s="0" t="n">
        <v>3</v>
      </c>
      <c r="E5670" s="0" t="n">
        <v>0</v>
      </c>
      <c r="F5670" s="0" t="n">
        <v>0</v>
      </c>
      <c r="G5670" s="0" t="n">
        <v>0.715516</v>
      </c>
      <c r="H5670" s="0" t="n">
        <v>103200</v>
      </c>
    </row>
    <row r="5671" customFormat="false" ht="15" hidden="false" customHeight="false" outlineLevel="0" collapsed="false">
      <c r="A5671" s="0" t="n">
        <v>5669</v>
      </c>
      <c r="B5671" s="0" t="n">
        <v>8</v>
      </c>
      <c r="C5671" s="0" t="n">
        <v>237</v>
      </c>
      <c r="D5671" s="0" t="n">
        <v>4</v>
      </c>
      <c r="E5671" s="0" t="n">
        <v>0</v>
      </c>
      <c r="F5671" s="0" t="n">
        <v>0</v>
      </c>
      <c r="G5671" s="0" t="n">
        <v>0.953195</v>
      </c>
      <c r="H5671" s="0" t="n">
        <v>103200</v>
      </c>
    </row>
    <row r="5672" customFormat="false" ht="15" hidden="false" customHeight="false" outlineLevel="0" collapsed="false">
      <c r="A5672" s="0" t="n">
        <v>5670</v>
      </c>
      <c r="B5672" s="0" t="n">
        <v>8</v>
      </c>
      <c r="C5672" s="0" t="n">
        <v>237</v>
      </c>
      <c r="D5672" s="0" t="n">
        <v>5</v>
      </c>
      <c r="E5672" s="0" t="n">
        <v>0</v>
      </c>
      <c r="F5672" s="0" t="n">
        <v>0</v>
      </c>
      <c r="G5672" s="0" t="n">
        <v>0.923604</v>
      </c>
      <c r="H5672" s="0" t="n">
        <v>103200</v>
      </c>
    </row>
    <row r="5673" customFormat="false" ht="15" hidden="false" customHeight="false" outlineLevel="0" collapsed="false">
      <c r="A5673" s="0" t="n">
        <v>5671</v>
      </c>
      <c r="B5673" s="0" t="n">
        <v>8</v>
      </c>
      <c r="C5673" s="0" t="n">
        <v>237</v>
      </c>
      <c r="D5673" s="0" t="n">
        <v>6</v>
      </c>
      <c r="E5673" s="0" t="n">
        <v>0</v>
      </c>
      <c r="F5673" s="0" t="n">
        <v>0.04362</v>
      </c>
      <c r="G5673" s="0" t="n">
        <v>0.672349</v>
      </c>
      <c r="H5673" s="0" t="n">
        <v>103200</v>
      </c>
    </row>
    <row r="5674" customFormat="false" ht="15" hidden="false" customHeight="false" outlineLevel="0" collapsed="false">
      <c r="A5674" s="0" t="n">
        <v>5672</v>
      </c>
      <c r="B5674" s="0" t="n">
        <v>8</v>
      </c>
      <c r="C5674" s="0" t="n">
        <v>237</v>
      </c>
      <c r="D5674" s="0" t="n">
        <v>7</v>
      </c>
      <c r="E5674" s="0" t="n">
        <v>1</v>
      </c>
      <c r="F5674" s="0" t="n">
        <v>0.206363</v>
      </c>
      <c r="G5674" s="0" t="n">
        <v>0.870367</v>
      </c>
      <c r="H5674" s="0" t="n">
        <v>103000</v>
      </c>
    </row>
    <row r="5675" customFormat="false" ht="15" hidden="false" customHeight="false" outlineLevel="0" collapsed="false">
      <c r="A5675" s="0" t="n">
        <v>5673</v>
      </c>
      <c r="B5675" s="0" t="n">
        <v>8</v>
      </c>
      <c r="C5675" s="0" t="n">
        <v>237</v>
      </c>
      <c r="D5675" s="0" t="n">
        <v>8</v>
      </c>
      <c r="E5675" s="0" t="n">
        <v>1</v>
      </c>
      <c r="F5675" s="0" t="n">
        <v>0.397361</v>
      </c>
      <c r="G5675" s="0" t="n">
        <v>0.552935</v>
      </c>
      <c r="H5675" s="0" t="n">
        <v>102800</v>
      </c>
    </row>
    <row r="5676" customFormat="false" ht="15" hidden="false" customHeight="false" outlineLevel="0" collapsed="false">
      <c r="A5676" s="0" t="n">
        <v>5674</v>
      </c>
      <c r="B5676" s="0" t="n">
        <v>8</v>
      </c>
      <c r="C5676" s="0" t="n">
        <v>237</v>
      </c>
      <c r="D5676" s="0" t="n">
        <v>9</v>
      </c>
      <c r="E5676" s="0" t="n">
        <v>0</v>
      </c>
      <c r="F5676" s="0" t="n">
        <v>0.581294</v>
      </c>
      <c r="G5676" s="0" t="n">
        <v>0.855856</v>
      </c>
      <c r="H5676" s="0" t="n">
        <v>102800</v>
      </c>
    </row>
    <row r="5677" customFormat="false" ht="15" hidden="false" customHeight="false" outlineLevel="0" collapsed="false">
      <c r="A5677" s="0" t="n">
        <v>5675</v>
      </c>
      <c r="B5677" s="0" t="n">
        <v>8</v>
      </c>
      <c r="C5677" s="0" t="n">
        <v>237</v>
      </c>
      <c r="D5677" s="0" t="n">
        <v>10</v>
      </c>
      <c r="E5677" s="0" t="n">
        <v>0</v>
      </c>
      <c r="F5677" s="0" t="n">
        <v>0.732287</v>
      </c>
      <c r="G5677" s="0" t="n">
        <v>0.800864</v>
      </c>
      <c r="H5677" s="0" t="n">
        <v>102800</v>
      </c>
    </row>
    <row r="5678" customFormat="false" ht="15" hidden="false" customHeight="false" outlineLevel="0" collapsed="false">
      <c r="A5678" s="0" t="n">
        <v>5676</v>
      </c>
      <c r="B5678" s="0" t="n">
        <v>8</v>
      </c>
      <c r="C5678" s="0" t="n">
        <v>237</v>
      </c>
      <c r="D5678" s="0" t="n">
        <v>11</v>
      </c>
      <c r="E5678" s="0" t="n">
        <v>0</v>
      </c>
      <c r="F5678" s="0" t="n">
        <v>0.831004</v>
      </c>
      <c r="G5678" s="0" t="n">
        <v>0.80927</v>
      </c>
      <c r="H5678" s="0" t="n">
        <v>102800</v>
      </c>
    </row>
    <row r="5679" customFormat="false" ht="15" hidden="false" customHeight="false" outlineLevel="0" collapsed="false">
      <c r="A5679" s="0" t="n">
        <v>5677</v>
      </c>
      <c r="B5679" s="0" t="n">
        <v>8</v>
      </c>
      <c r="C5679" s="0" t="n">
        <v>237</v>
      </c>
      <c r="D5679" s="0" t="n">
        <v>12</v>
      </c>
      <c r="E5679" s="0" t="n">
        <v>0</v>
      </c>
      <c r="F5679" s="0" t="n">
        <v>0.865295</v>
      </c>
      <c r="G5679" s="0" t="n">
        <v>0.582974</v>
      </c>
      <c r="H5679" s="0" t="n">
        <v>102800</v>
      </c>
    </row>
    <row r="5680" customFormat="false" ht="15" hidden="false" customHeight="false" outlineLevel="0" collapsed="false">
      <c r="A5680" s="0" t="n">
        <v>5678</v>
      </c>
      <c r="B5680" s="0" t="n">
        <v>8</v>
      </c>
      <c r="C5680" s="0" t="n">
        <v>237</v>
      </c>
      <c r="D5680" s="0" t="n">
        <v>13</v>
      </c>
      <c r="E5680" s="0" t="n">
        <v>0</v>
      </c>
      <c r="F5680" s="0" t="n">
        <v>0.831004</v>
      </c>
      <c r="G5680" s="0" t="n">
        <v>0.667464</v>
      </c>
      <c r="H5680" s="0" t="n">
        <v>102800</v>
      </c>
    </row>
    <row r="5681" customFormat="false" ht="15" hidden="false" customHeight="false" outlineLevel="0" collapsed="false">
      <c r="A5681" s="0" t="n">
        <v>5679</v>
      </c>
      <c r="B5681" s="0" t="n">
        <v>8</v>
      </c>
      <c r="C5681" s="0" t="n">
        <v>237</v>
      </c>
      <c r="D5681" s="0" t="n">
        <v>14</v>
      </c>
      <c r="E5681" s="0" t="n">
        <v>0</v>
      </c>
      <c r="F5681" s="0" t="n">
        <v>0.732287</v>
      </c>
      <c r="G5681" s="0" t="n">
        <v>0.607519</v>
      </c>
      <c r="H5681" s="0" t="n">
        <v>102800</v>
      </c>
    </row>
    <row r="5682" customFormat="false" ht="15" hidden="false" customHeight="false" outlineLevel="0" collapsed="false">
      <c r="A5682" s="0" t="n">
        <v>5680</v>
      </c>
      <c r="B5682" s="0" t="n">
        <v>8</v>
      </c>
      <c r="C5682" s="0" t="n">
        <v>237</v>
      </c>
      <c r="D5682" s="0" t="n">
        <v>15</v>
      </c>
      <c r="E5682" s="0" t="n">
        <v>0</v>
      </c>
      <c r="F5682" s="0" t="n">
        <v>0.581294</v>
      </c>
      <c r="G5682" s="0" t="n">
        <v>0.68173</v>
      </c>
      <c r="H5682" s="0" t="n">
        <v>102800</v>
      </c>
    </row>
    <row r="5683" customFormat="false" ht="15" hidden="false" customHeight="false" outlineLevel="0" collapsed="false">
      <c r="A5683" s="0" t="n">
        <v>5681</v>
      </c>
      <c r="B5683" s="0" t="n">
        <v>8</v>
      </c>
      <c r="C5683" s="0" t="n">
        <v>237</v>
      </c>
      <c r="D5683" s="0" t="n">
        <v>16</v>
      </c>
      <c r="E5683" s="0" t="n">
        <v>0</v>
      </c>
      <c r="F5683" s="0" t="n">
        <v>0.397361</v>
      </c>
      <c r="G5683" s="0" t="n">
        <v>0.558104</v>
      </c>
      <c r="H5683" s="0" t="n">
        <v>102800</v>
      </c>
    </row>
    <row r="5684" customFormat="false" ht="15" hidden="false" customHeight="false" outlineLevel="0" collapsed="false">
      <c r="A5684" s="0" t="n">
        <v>5682</v>
      </c>
      <c r="B5684" s="0" t="n">
        <v>8</v>
      </c>
      <c r="C5684" s="0" t="n">
        <v>237</v>
      </c>
      <c r="D5684" s="0" t="n">
        <v>17</v>
      </c>
      <c r="E5684" s="0" t="n">
        <v>0</v>
      </c>
      <c r="F5684" s="0" t="n">
        <v>0.206363</v>
      </c>
      <c r="G5684" s="0" t="n">
        <v>0.639501</v>
      </c>
      <c r="H5684" s="0" t="n">
        <v>102800</v>
      </c>
    </row>
    <row r="5685" customFormat="false" ht="15" hidden="false" customHeight="false" outlineLevel="0" collapsed="false">
      <c r="A5685" s="0" t="n">
        <v>5683</v>
      </c>
      <c r="B5685" s="0" t="n">
        <v>8</v>
      </c>
      <c r="C5685" s="0" t="n">
        <v>237</v>
      </c>
      <c r="D5685" s="0" t="n">
        <v>18</v>
      </c>
      <c r="E5685" s="0" t="n">
        <v>0</v>
      </c>
      <c r="F5685" s="0" t="n">
        <v>0.04362</v>
      </c>
      <c r="G5685" s="0" t="n">
        <v>1</v>
      </c>
      <c r="H5685" s="0" t="n">
        <v>102800</v>
      </c>
    </row>
    <row r="5686" customFormat="false" ht="15" hidden="false" customHeight="false" outlineLevel="0" collapsed="false">
      <c r="A5686" s="0" t="n">
        <v>5684</v>
      </c>
      <c r="B5686" s="0" t="n">
        <v>8</v>
      </c>
      <c r="C5686" s="0" t="n">
        <v>237</v>
      </c>
      <c r="D5686" s="0" t="n">
        <v>19</v>
      </c>
      <c r="E5686" s="0" t="n">
        <v>1</v>
      </c>
      <c r="F5686" s="0" t="n">
        <v>0</v>
      </c>
      <c r="G5686" s="0" t="n">
        <v>1</v>
      </c>
      <c r="H5686" s="0" t="n">
        <v>102600</v>
      </c>
    </row>
    <row r="5687" customFormat="false" ht="15" hidden="false" customHeight="false" outlineLevel="0" collapsed="false">
      <c r="A5687" s="0" t="n">
        <v>5685</v>
      </c>
      <c r="B5687" s="0" t="n">
        <v>8</v>
      </c>
      <c r="C5687" s="0" t="n">
        <v>237</v>
      </c>
      <c r="D5687" s="0" t="n">
        <v>20</v>
      </c>
      <c r="E5687" s="0" t="n">
        <v>1</v>
      </c>
      <c r="F5687" s="0" t="n">
        <v>0</v>
      </c>
      <c r="G5687" s="0" t="n">
        <v>1</v>
      </c>
      <c r="H5687" s="0" t="n">
        <v>102400</v>
      </c>
    </row>
    <row r="5688" customFormat="false" ht="15" hidden="false" customHeight="false" outlineLevel="0" collapsed="false">
      <c r="A5688" s="0" t="n">
        <v>5686</v>
      </c>
      <c r="B5688" s="0" t="n">
        <v>8</v>
      </c>
      <c r="C5688" s="0" t="n">
        <v>237</v>
      </c>
      <c r="D5688" s="0" t="n">
        <v>21</v>
      </c>
      <c r="E5688" s="0" t="n">
        <v>0</v>
      </c>
      <c r="F5688" s="0" t="n">
        <v>0</v>
      </c>
      <c r="G5688" s="0" t="n">
        <v>1</v>
      </c>
      <c r="H5688" s="0" t="n">
        <v>102400</v>
      </c>
    </row>
    <row r="5689" customFormat="false" ht="15" hidden="false" customHeight="false" outlineLevel="0" collapsed="false">
      <c r="A5689" s="0" t="n">
        <v>5687</v>
      </c>
      <c r="B5689" s="0" t="n">
        <v>8</v>
      </c>
      <c r="C5689" s="0" t="n">
        <v>237</v>
      </c>
      <c r="D5689" s="0" t="n">
        <v>22</v>
      </c>
      <c r="E5689" s="0" t="n">
        <v>0</v>
      </c>
      <c r="F5689" s="0" t="n">
        <v>0</v>
      </c>
      <c r="G5689" s="0" t="n">
        <v>1</v>
      </c>
      <c r="H5689" s="0" t="n">
        <v>102400</v>
      </c>
    </row>
    <row r="5690" customFormat="false" ht="15" hidden="false" customHeight="false" outlineLevel="0" collapsed="false">
      <c r="A5690" s="0" t="n">
        <v>5688</v>
      </c>
      <c r="B5690" s="0" t="n">
        <v>8</v>
      </c>
      <c r="C5690" s="0" t="n">
        <v>237</v>
      </c>
      <c r="D5690" s="0" t="n">
        <v>23</v>
      </c>
      <c r="E5690" s="0" t="n">
        <v>0</v>
      </c>
      <c r="F5690" s="0" t="n">
        <v>0</v>
      </c>
      <c r="G5690" s="0" t="n">
        <v>1</v>
      </c>
      <c r="H5690" s="0" t="n">
        <v>102400</v>
      </c>
    </row>
    <row r="5691" customFormat="false" ht="15" hidden="false" customHeight="false" outlineLevel="0" collapsed="false">
      <c r="A5691" s="0" t="n">
        <v>5689</v>
      </c>
      <c r="B5691" s="0" t="n">
        <v>8</v>
      </c>
      <c r="C5691" s="0" t="n">
        <v>238</v>
      </c>
      <c r="D5691" s="0" t="n">
        <v>0</v>
      </c>
      <c r="E5691" s="0" t="n">
        <v>0</v>
      </c>
      <c r="F5691" s="0" t="n">
        <v>0</v>
      </c>
      <c r="G5691" s="0" t="n">
        <v>0.924333</v>
      </c>
      <c r="H5691" s="0" t="n">
        <v>102400</v>
      </c>
    </row>
    <row r="5692" customFormat="false" ht="15" hidden="false" customHeight="false" outlineLevel="0" collapsed="false">
      <c r="A5692" s="0" t="n">
        <v>5690</v>
      </c>
      <c r="B5692" s="0" t="n">
        <v>8</v>
      </c>
      <c r="C5692" s="0" t="n">
        <v>238</v>
      </c>
      <c r="D5692" s="0" t="n">
        <v>1</v>
      </c>
      <c r="E5692" s="0" t="n">
        <v>0</v>
      </c>
      <c r="F5692" s="0" t="n">
        <v>0</v>
      </c>
      <c r="G5692" s="0" t="n">
        <v>1</v>
      </c>
      <c r="H5692" s="0" t="n">
        <v>102400</v>
      </c>
    </row>
    <row r="5693" customFormat="false" ht="15" hidden="false" customHeight="false" outlineLevel="0" collapsed="false">
      <c r="A5693" s="0" t="n">
        <v>5691</v>
      </c>
      <c r="B5693" s="0" t="n">
        <v>8</v>
      </c>
      <c r="C5693" s="0" t="n">
        <v>238</v>
      </c>
      <c r="D5693" s="0" t="n">
        <v>2</v>
      </c>
      <c r="E5693" s="0" t="n">
        <v>0</v>
      </c>
      <c r="F5693" s="0" t="n">
        <v>0</v>
      </c>
      <c r="G5693" s="0" t="n">
        <v>1</v>
      </c>
      <c r="H5693" s="0" t="n">
        <v>102400</v>
      </c>
    </row>
    <row r="5694" customFormat="false" ht="15" hidden="false" customHeight="false" outlineLevel="0" collapsed="false">
      <c r="A5694" s="0" t="n">
        <v>5692</v>
      </c>
      <c r="B5694" s="0" t="n">
        <v>8</v>
      </c>
      <c r="C5694" s="0" t="n">
        <v>238</v>
      </c>
      <c r="D5694" s="0" t="n">
        <v>3</v>
      </c>
      <c r="E5694" s="0" t="n">
        <v>0</v>
      </c>
      <c r="F5694" s="0" t="n">
        <v>0</v>
      </c>
      <c r="G5694" s="0" t="n">
        <v>0.985053</v>
      </c>
      <c r="H5694" s="0" t="n">
        <v>102400</v>
      </c>
    </row>
    <row r="5695" customFormat="false" ht="15" hidden="false" customHeight="false" outlineLevel="0" collapsed="false">
      <c r="A5695" s="0" t="n">
        <v>5693</v>
      </c>
      <c r="B5695" s="0" t="n">
        <v>8</v>
      </c>
      <c r="C5695" s="0" t="n">
        <v>238</v>
      </c>
      <c r="D5695" s="0" t="n">
        <v>4</v>
      </c>
      <c r="E5695" s="0" t="n">
        <v>0</v>
      </c>
      <c r="F5695" s="0" t="n">
        <v>0</v>
      </c>
      <c r="G5695" s="0" t="n">
        <v>1</v>
      </c>
      <c r="H5695" s="0" t="n">
        <v>102400</v>
      </c>
    </row>
    <row r="5696" customFormat="false" ht="15" hidden="false" customHeight="false" outlineLevel="0" collapsed="false">
      <c r="A5696" s="0" t="n">
        <v>5694</v>
      </c>
      <c r="B5696" s="0" t="n">
        <v>8</v>
      </c>
      <c r="C5696" s="0" t="n">
        <v>238</v>
      </c>
      <c r="D5696" s="0" t="n">
        <v>5</v>
      </c>
      <c r="E5696" s="0" t="n">
        <v>0</v>
      </c>
      <c r="F5696" s="0" t="n">
        <v>0</v>
      </c>
      <c r="G5696" s="0" t="n">
        <v>1</v>
      </c>
      <c r="H5696" s="0" t="n">
        <v>102400</v>
      </c>
    </row>
    <row r="5697" customFormat="false" ht="15" hidden="false" customHeight="false" outlineLevel="0" collapsed="false">
      <c r="A5697" s="0" t="n">
        <v>5695</v>
      </c>
      <c r="B5697" s="0" t="n">
        <v>8</v>
      </c>
      <c r="C5697" s="0" t="n">
        <v>238</v>
      </c>
      <c r="D5697" s="0" t="n">
        <v>6</v>
      </c>
      <c r="E5697" s="0" t="n">
        <v>0</v>
      </c>
      <c r="F5697" s="0" t="n">
        <v>0.047689</v>
      </c>
      <c r="G5697" s="0" t="n">
        <v>1</v>
      </c>
      <c r="H5697" s="0" t="n">
        <v>102400</v>
      </c>
    </row>
    <row r="5698" customFormat="false" ht="15" hidden="false" customHeight="false" outlineLevel="0" collapsed="false">
      <c r="A5698" s="0" t="n">
        <v>5696</v>
      </c>
      <c r="B5698" s="0" t="n">
        <v>8</v>
      </c>
      <c r="C5698" s="0" t="n">
        <v>238</v>
      </c>
      <c r="D5698" s="0" t="n">
        <v>7</v>
      </c>
      <c r="E5698" s="0" t="n">
        <v>1</v>
      </c>
      <c r="F5698" s="0" t="n">
        <v>0.225614</v>
      </c>
      <c r="G5698" s="0" t="n">
        <v>1</v>
      </c>
      <c r="H5698" s="0" t="n">
        <v>102200</v>
      </c>
    </row>
    <row r="5699" customFormat="false" ht="15" hidden="false" customHeight="false" outlineLevel="0" collapsed="false">
      <c r="A5699" s="0" t="n">
        <v>5697</v>
      </c>
      <c r="B5699" s="0" t="n">
        <v>8</v>
      </c>
      <c r="C5699" s="0" t="n">
        <v>238</v>
      </c>
      <c r="D5699" s="0" t="n">
        <v>8</v>
      </c>
      <c r="E5699" s="0" t="n">
        <v>1</v>
      </c>
      <c r="F5699" s="0" t="n">
        <v>0.434431</v>
      </c>
      <c r="G5699" s="0" t="n">
        <v>1</v>
      </c>
      <c r="H5699" s="0" t="n">
        <v>102000</v>
      </c>
    </row>
    <row r="5700" customFormat="false" ht="15" hidden="false" customHeight="false" outlineLevel="0" collapsed="false">
      <c r="A5700" s="0" t="n">
        <v>5698</v>
      </c>
      <c r="B5700" s="0" t="n">
        <v>8</v>
      </c>
      <c r="C5700" s="0" t="n">
        <v>238</v>
      </c>
      <c r="D5700" s="0" t="n">
        <v>9</v>
      </c>
      <c r="E5700" s="0" t="n">
        <v>0</v>
      </c>
      <c r="F5700" s="0" t="n">
        <v>0.635523</v>
      </c>
      <c r="G5700" s="0" t="n">
        <v>1</v>
      </c>
      <c r="H5700" s="0" t="n">
        <v>102000</v>
      </c>
    </row>
    <row r="5701" customFormat="false" ht="15" hidden="false" customHeight="false" outlineLevel="0" collapsed="false">
      <c r="A5701" s="0" t="n">
        <v>5699</v>
      </c>
      <c r="B5701" s="0" t="n">
        <v>8</v>
      </c>
      <c r="C5701" s="0" t="n">
        <v>238</v>
      </c>
      <c r="D5701" s="0" t="n">
        <v>10</v>
      </c>
      <c r="E5701" s="0" t="n">
        <v>0</v>
      </c>
      <c r="F5701" s="0" t="n">
        <v>0.800602</v>
      </c>
      <c r="G5701" s="0" t="n">
        <v>0.817614</v>
      </c>
      <c r="H5701" s="0" t="n">
        <v>102000</v>
      </c>
    </row>
    <row r="5702" customFormat="false" ht="15" hidden="false" customHeight="false" outlineLevel="0" collapsed="false">
      <c r="A5702" s="0" t="n">
        <v>5700</v>
      </c>
      <c r="B5702" s="0" t="n">
        <v>8</v>
      </c>
      <c r="C5702" s="0" t="n">
        <v>238</v>
      </c>
      <c r="D5702" s="0" t="n">
        <v>11</v>
      </c>
      <c r="E5702" s="0" t="n">
        <v>0</v>
      </c>
      <c r="F5702" s="0" t="n">
        <v>0.908529</v>
      </c>
      <c r="G5702" s="0" t="n">
        <v>0.876427</v>
      </c>
      <c r="H5702" s="0" t="n">
        <v>102000</v>
      </c>
    </row>
    <row r="5703" customFormat="false" ht="15" hidden="false" customHeight="false" outlineLevel="0" collapsed="false">
      <c r="A5703" s="0" t="n">
        <v>5701</v>
      </c>
      <c r="B5703" s="0" t="n">
        <v>8</v>
      </c>
      <c r="C5703" s="0" t="n">
        <v>238</v>
      </c>
      <c r="D5703" s="0" t="n">
        <v>12</v>
      </c>
      <c r="E5703" s="0" t="n">
        <v>0</v>
      </c>
      <c r="F5703" s="0" t="n">
        <v>0.946018</v>
      </c>
      <c r="G5703" s="0" t="n">
        <v>0.674868</v>
      </c>
      <c r="H5703" s="0" t="n">
        <v>102000</v>
      </c>
    </row>
    <row r="5704" customFormat="false" ht="15" hidden="false" customHeight="false" outlineLevel="0" collapsed="false">
      <c r="A5704" s="0" t="n">
        <v>5702</v>
      </c>
      <c r="B5704" s="0" t="n">
        <v>8</v>
      </c>
      <c r="C5704" s="0" t="n">
        <v>238</v>
      </c>
      <c r="D5704" s="0" t="n">
        <v>13</v>
      </c>
      <c r="E5704" s="0" t="n">
        <v>0</v>
      </c>
      <c r="F5704" s="0" t="n">
        <v>0.908529</v>
      </c>
      <c r="G5704" s="0" t="n">
        <v>0.765734</v>
      </c>
      <c r="H5704" s="0" t="n">
        <v>102000</v>
      </c>
    </row>
    <row r="5705" customFormat="false" ht="15" hidden="false" customHeight="false" outlineLevel="0" collapsed="false">
      <c r="A5705" s="0" t="n">
        <v>5703</v>
      </c>
      <c r="B5705" s="0" t="n">
        <v>8</v>
      </c>
      <c r="C5705" s="0" t="n">
        <v>238</v>
      </c>
      <c r="D5705" s="0" t="n">
        <v>14</v>
      </c>
      <c r="E5705" s="0" t="n">
        <v>0</v>
      </c>
      <c r="F5705" s="0" t="n">
        <v>0.800602</v>
      </c>
      <c r="G5705" s="0" t="n">
        <v>0.856853</v>
      </c>
      <c r="H5705" s="0" t="n">
        <v>102000</v>
      </c>
    </row>
    <row r="5706" customFormat="false" ht="15" hidden="false" customHeight="false" outlineLevel="0" collapsed="false">
      <c r="A5706" s="0" t="n">
        <v>5704</v>
      </c>
      <c r="B5706" s="0" t="n">
        <v>8</v>
      </c>
      <c r="C5706" s="0" t="n">
        <v>238</v>
      </c>
      <c r="D5706" s="0" t="n">
        <v>15</v>
      </c>
      <c r="E5706" s="0" t="n">
        <v>0</v>
      </c>
      <c r="F5706" s="0" t="n">
        <v>0.635523</v>
      </c>
      <c r="G5706" s="0" t="n">
        <v>0.795075</v>
      </c>
      <c r="H5706" s="0" t="n">
        <v>102000</v>
      </c>
    </row>
    <row r="5707" customFormat="false" ht="15" hidden="false" customHeight="false" outlineLevel="0" collapsed="false">
      <c r="A5707" s="0" t="n">
        <v>5705</v>
      </c>
      <c r="B5707" s="0" t="n">
        <v>8</v>
      </c>
      <c r="C5707" s="0" t="n">
        <v>238</v>
      </c>
      <c r="D5707" s="0" t="n">
        <v>16</v>
      </c>
      <c r="E5707" s="0" t="n">
        <v>0</v>
      </c>
      <c r="F5707" s="0" t="n">
        <v>0.434431</v>
      </c>
      <c r="G5707" s="0" t="n">
        <v>0.611036</v>
      </c>
      <c r="H5707" s="0" t="n">
        <v>102000</v>
      </c>
    </row>
    <row r="5708" customFormat="false" ht="15" hidden="false" customHeight="false" outlineLevel="0" collapsed="false">
      <c r="A5708" s="0" t="n">
        <v>5706</v>
      </c>
      <c r="B5708" s="0" t="n">
        <v>8</v>
      </c>
      <c r="C5708" s="0" t="n">
        <v>238</v>
      </c>
      <c r="D5708" s="0" t="n">
        <v>17</v>
      </c>
      <c r="E5708" s="0" t="n">
        <v>0</v>
      </c>
      <c r="F5708" s="0" t="n">
        <v>0.225614</v>
      </c>
      <c r="G5708" s="0" t="n">
        <v>0.523961</v>
      </c>
      <c r="H5708" s="0" t="n">
        <v>102000</v>
      </c>
    </row>
    <row r="5709" customFormat="false" ht="15" hidden="false" customHeight="false" outlineLevel="0" collapsed="false">
      <c r="A5709" s="0" t="n">
        <v>5707</v>
      </c>
      <c r="B5709" s="0" t="n">
        <v>8</v>
      </c>
      <c r="C5709" s="0" t="n">
        <v>238</v>
      </c>
      <c r="D5709" s="0" t="n">
        <v>18</v>
      </c>
      <c r="E5709" s="0" t="n">
        <v>0</v>
      </c>
      <c r="F5709" s="0" t="n">
        <v>0.047689</v>
      </c>
      <c r="G5709" s="0" t="n">
        <v>0.37508</v>
      </c>
      <c r="H5709" s="0" t="n">
        <v>102000</v>
      </c>
    </row>
    <row r="5710" customFormat="false" ht="15" hidden="false" customHeight="false" outlineLevel="0" collapsed="false">
      <c r="A5710" s="0" t="n">
        <v>5708</v>
      </c>
      <c r="B5710" s="0" t="n">
        <v>8</v>
      </c>
      <c r="C5710" s="0" t="n">
        <v>238</v>
      </c>
      <c r="D5710" s="0" t="n">
        <v>19</v>
      </c>
      <c r="E5710" s="0" t="n">
        <v>1</v>
      </c>
      <c r="F5710" s="0" t="n">
        <v>0</v>
      </c>
      <c r="G5710" s="0" t="n">
        <v>0.279842</v>
      </c>
      <c r="H5710" s="0" t="n">
        <v>101800</v>
      </c>
    </row>
    <row r="5711" customFormat="false" ht="15" hidden="false" customHeight="false" outlineLevel="0" collapsed="false">
      <c r="A5711" s="0" t="n">
        <v>5709</v>
      </c>
      <c r="B5711" s="0" t="n">
        <v>8</v>
      </c>
      <c r="C5711" s="0" t="n">
        <v>238</v>
      </c>
      <c r="D5711" s="0" t="n">
        <v>20</v>
      </c>
      <c r="E5711" s="0" t="n">
        <v>1</v>
      </c>
      <c r="F5711" s="0" t="n">
        <v>0</v>
      </c>
      <c r="G5711" s="0" t="n">
        <v>0.237524</v>
      </c>
      <c r="H5711" s="0" t="n">
        <v>101600</v>
      </c>
    </row>
    <row r="5712" customFormat="false" ht="15" hidden="false" customHeight="false" outlineLevel="0" collapsed="false">
      <c r="A5712" s="0" t="n">
        <v>5710</v>
      </c>
      <c r="B5712" s="0" t="n">
        <v>8</v>
      </c>
      <c r="C5712" s="0" t="n">
        <v>238</v>
      </c>
      <c r="D5712" s="0" t="n">
        <v>21</v>
      </c>
      <c r="E5712" s="0" t="n">
        <v>0</v>
      </c>
      <c r="F5712" s="0" t="n">
        <v>0</v>
      </c>
      <c r="G5712" s="0" t="n">
        <v>0.213683</v>
      </c>
      <c r="H5712" s="0" t="n">
        <v>101600</v>
      </c>
    </row>
    <row r="5713" customFormat="false" ht="15" hidden="false" customHeight="false" outlineLevel="0" collapsed="false">
      <c r="A5713" s="0" t="n">
        <v>5711</v>
      </c>
      <c r="B5713" s="0" t="n">
        <v>8</v>
      </c>
      <c r="C5713" s="0" t="n">
        <v>238</v>
      </c>
      <c r="D5713" s="0" t="n">
        <v>22</v>
      </c>
      <c r="E5713" s="0" t="n">
        <v>0</v>
      </c>
      <c r="F5713" s="0" t="n">
        <v>0</v>
      </c>
      <c r="G5713" s="0" t="n">
        <v>0.192031</v>
      </c>
      <c r="H5713" s="0" t="n">
        <v>101600</v>
      </c>
    </row>
    <row r="5714" customFormat="false" ht="15" hidden="false" customHeight="false" outlineLevel="0" collapsed="false">
      <c r="A5714" s="0" t="n">
        <v>5712</v>
      </c>
      <c r="B5714" s="0" t="n">
        <v>8</v>
      </c>
      <c r="C5714" s="0" t="n">
        <v>238</v>
      </c>
      <c r="D5714" s="0" t="n">
        <v>23</v>
      </c>
      <c r="E5714" s="0" t="n">
        <v>0</v>
      </c>
      <c r="F5714" s="0" t="n">
        <v>0</v>
      </c>
      <c r="G5714" s="0" t="n">
        <v>0.11812</v>
      </c>
      <c r="H5714" s="0" t="n">
        <v>101600</v>
      </c>
    </row>
    <row r="5715" customFormat="false" ht="15" hidden="false" customHeight="false" outlineLevel="0" collapsed="false">
      <c r="A5715" s="0" t="n">
        <v>5713</v>
      </c>
      <c r="B5715" s="0" t="n">
        <v>8</v>
      </c>
      <c r="C5715" s="0" t="n">
        <v>239</v>
      </c>
      <c r="D5715" s="0" t="n">
        <v>0</v>
      </c>
      <c r="E5715" s="0" t="n">
        <v>0</v>
      </c>
      <c r="F5715" s="0" t="n">
        <v>0</v>
      </c>
      <c r="G5715" s="0" t="n">
        <v>0.124437</v>
      </c>
      <c r="H5715" s="0" t="n">
        <v>101600</v>
      </c>
    </row>
    <row r="5716" customFormat="false" ht="15" hidden="false" customHeight="false" outlineLevel="0" collapsed="false">
      <c r="A5716" s="0" t="n">
        <v>5714</v>
      </c>
      <c r="B5716" s="0" t="n">
        <v>8</v>
      </c>
      <c r="C5716" s="0" t="n">
        <v>239</v>
      </c>
      <c r="D5716" s="0" t="n">
        <v>1</v>
      </c>
      <c r="E5716" s="0" t="n">
        <v>0</v>
      </c>
      <c r="F5716" s="0" t="n">
        <v>0</v>
      </c>
      <c r="G5716" s="0" t="n">
        <v>0.141854</v>
      </c>
      <c r="H5716" s="0" t="n">
        <v>101600</v>
      </c>
    </row>
    <row r="5717" customFormat="false" ht="15" hidden="false" customHeight="false" outlineLevel="0" collapsed="false">
      <c r="A5717" s="0" t="n">
        <v>5715</v>
      </c>
      <c r="B5717" s="0" t="n">
        <v>8</v>
      </c>
      <c r="C5717" s="0" t="n">
        <v>239</v>
      </c>
      <c r="D5717" s="0" t="n">
        <v>2</v>
      </c>
      <c r="E5717" s="0" t="n">
        <v>0</v>
      </c>
      <c r="F5717" s="0" t="n">
        <v>0</v>
      </c>
      <c r="G5717" s="0" t="n">
        <v>0.097326</v>
      </c>
      <c r="H5717" s="0" t="n">
        <v>101600</v>
      </c>
    </row>
    <row r="5718" customFormat="false" ht="15" hidden="false" customHeight="false" outlineLevel="0" collapsed="false">
      <c r="A5718" s="0" t="n">
        <v>5716</v>
      </c>
      <c r="B5718" s="0" t="n">
        <v>8</v>
      </c>
      <c r="C5718" s="0" t="n">
        <v>239</v>
      </c>
      <c r="D5718" s="0" t="n">
        <v>3</v>
      </c>
      <c r="E5718" s="0" t="n">
        <v>0</v>
      </c>
      <c r="F5718" s="0" t="n">
        <v>0</v>
      </c>
      <c r="G5718" s="0" t="n">
        <v>0.082866</v>
      </c>
      <c r="H5718" s="0" t="n">
        <v>101600</v>
      </c>
    </row>
    <row r="5719" customFormat="false" ht="15" hidden="false" customHeight="false" outlineLevel="0" collapsed="false">
      <c r="A5719" s="0" t="n">
        <v>5717</v>
      </c>
      <c r="B5719" s="0" t="n">
        <v>8</v>
      </c>
      <c r="C5719" s="0" t="n">
        <v>239</v>
      </c>
      <c r="D5719" s="0" t="n">
        <v>4</v>
      </c>
      <c r="E5719" s="0" t="n">
        <v>0</v>
      </c>
      <c r="F5719" s="0" t="n">
        <v>0</v>
      </c>
      <c r="G5719" s="0" t="n">
        <v>0.116759</v>
      </c>
      <c r="H5719" s="0" t="n">
        <v>101600</v>
      </c>
    </row>
    <row r="5720" customFormat="false" ht="15" hidden="false" customHeight="false" outlineLevel="0" collapsed="false">
      <c r="A5720" s="0" t="n">
        <v>5718</v>
      </c>
      <c r="B5720" s="0" t="n">
        <v>8</v>
      </c>
      <c r="C5720" s="0" t="n">
        <v>239</v>
      </c>
      <c r="D5720" s="0" t="n">
        <v>5</v>
      </c>
      <c r="E5720" s="0" t="n">
        <v>0</v>
      </c>
      <c r="F5720" s="0" t="n">
        <v>0</v>
      </c>
      <c r="G5720" s="0" t="n">
        <v>0.217333</v>
      </c>
      <c r="H5720" s="0" t="n">
        <v>101600</v>
      </c>
    </row>
    <row r="5721" customFormat="false" ht="15" hidden="false" customHeight="false" outlineLevel="0" collapsed="false">
      <c r="A5721" s="0" t="n">
        <v>5719</v>
      </c>
      <c r="B5721" s="0" t="n">
        <v>8</v>
      </c>
      <c r="C5721" s="0" t="n">
        <v>239</v>
      </c>
      <c r="D5721" s="0" t="n">
        <v>6</v>
      </c>
      <c r="E5721" s="0" t="n">
        <v>0</v>
      </c>
      <c r="F5721" s="0" t="n">
        <v>0.048901</v>
      </c>
      <c r="G5721" s="0" t="n">
        <v>0.207249</v>
      </c>
      <c r="H5721" s="0" t="n">
        <v>101600</v>
      </c>
    </row>
    <row r="5722" customFormat="false" ht="15" hidden="false" customHeight="false" outlineLevel="0" collapsed="false">
      <c r="A5722" s="0" t="n">
        <v>5720</v>
      </c>
      <c r="B5722" s="0" t="n">
        <v>8</v>
      </c>
      <c r="C5722" s="0" t="n">
        <v>239</v>
      </c>
      <c r="D5722" s="0" t="n">
        <v>7</v>
      </c>
      <c r="E5722" s="0" t="n">
        <v>1</v>
      </c>
      <c r="F5722" s="0" t="n">
        <v>0.231349</v>
      </c>
      <c r="G5722" s="0" t="n">
        <v>0.322839</v>
      </c>
      <c r="H5722" s="0" t="n">
        <v>101400</v>
      </c>
    </row>
    <row r="5723" customFormat="false" ht="15" hidden="false" customHeight="false" outlineLevel="0" collapsed="false">
      <c r="A5723" s="0" t="n">
        <v>5721</v>
      </c>
      <c r="B5723" s="0" t="n">
        <v>8</v>
      </c>
      <c r="C5723" s="0" t="n">
        <v>239</v>
      </c>
      <c r="D5723" s="0" t="n">
        <v>8</v>
      </c>
      <c r="E5723" s="0" t="n">
        <v>1</v>
      </c>
      <c r="F5723" s="0" t="n">
        <v>0.445473</v>
      </c>
      <c r="G5723" s="0" t="n">
        <v>0.348897</v>
      </c>
      <c r="H5723" s="0" t="n">
        <v>101200</v>
      </c>
    </row>
    <row r="5724" customFormat="false" ht="15" hidden="false" customHeight="false" outlineLevel="0" collapsed="false">
      <c r="A5724" s="0" t="n">
        <v>5722</v>
      </c>
      <c r="B5724" s="0" t="n">
        <v>8</v>
      </c>
      <c r="C5724" s="0" t="n">
        <v>239</v>
      </c>
      <c r="D5724" s="0" t="n">
        <v>9</v>
      </c>
      <c r="E5724" s="0" t="n">
        <v>0</v>
      </c>
      <c r="F5724" s="0" t="n">
        <v>0.651676</v>
      </c>
      <c r="G5724" s="0" t="n">
        <v>0.267308</v>
      </c>
      <c r="H5724" s="0" t="n">
        <v>101200</v>
      </c>
    </row>
    <row r="5725" customFormat="false" ht="15" hidden="false" customHeight="false" outlineLevel="0" collapsed="false">
      <c r="A5725" s="0" t="n">
        <v>5723</v>
      </c>
      <c r="B5725" s="0" t="n">
        <v>8</v>
      </c>
      <c r="C5725" s="0" t="n">
        <v>239</v>
      </c>
      <c r="D5725" s="0" t="n">
        <v>10</v>
      </c>
      <c r="E5725" s="0" t="n">
        <v>0</v>
      </c>
      <c r="F5725" s="0" t="n">
        <v>0.820952</v>
      </c>
      <c r="G5725" s="0" t="n">
        <v>0.24478</v>
      </c>
      <c r="H5725" s="0" t="n">
        <v>101200</v>
      </c>
    </row>
    <row r="5726" customFormat="false" ht="15" hidden="false" customHeight="false" outlineLevel="0" collapsed="false">
      <c r="A5726" s="0" t="n">
        <v>5724</v>
      </c>
      <c r="B5726" s="0" t="n">
        <v>8</v>
      </c>
      <c r="C5726" s="0" t="n">
        <v>239</v>
      </c>
      <c r="D5726" s="0" t="n">
        <v>11</v>
      </c>
      <c r="E5726" s="0" t="n">
        <v>0</v>
      </c>
      <c r="F5726" s="0" t="n">
        <v>0.931621</v>
      </c>
      <c r="G5726" s="0" t="n">
        <v>0.305625</v>
      </c>
      <c r="H5726" s="0" t="n">
        <v>101200</v>
      </c>
    </row>
    <row r="5727" customFormat="false" ht="15" hidden="false" customHeight="false" outlineLevel="0" collapsed="false">
      <c r="A5727" s="0" t="n">
        <v>5725</v>
      </c>
      <c r="B5727" s="0" t="n">
        <v>8</v>
      </c>
      <c r="C5727" s="0" t="n">
        <v>239</v>
      </c>
      <c r="D5727" s="0" t="n">
        <v>12</v>
      </c>
      <c r="E5727" s="0" t="n">
        <v>0</v>
      </c>
      <c r="F5727" s="0" t="n">
        <v>0.970064</v>
      </c>
      <c r="G5727" s="0" t="n">
        <v>0.281863</v>
      </c>
      <c r="H5727" s="0" t="n">
        <v>101200</v>
      </c>
    </row>
    <row r="5728" customFormat="false" ht="15" hidden="false" customHeight="false" outlineLevel="0" collapsed="false">
      <c r="A5728" s="0" t="n">
        <v>5726</v>
      </c>
      <c r="B5728" s="0" t="n">
        <v>8</v>
      </c>
      <c r="C5728" s="0" t="n">
        <v>239</v>
      </c>
      <c r="D5728" s="0" t="n">
        <v>13</v>
      </c>
      <c r="E5728" s="0" t="n">
        <v>0</v>
      </c>
      <c r="F5728" s="0" t="n">
        <v>0.931621</v>
      </c>
      <c r="G5728" s="0" t="n">
        <v>0.194518</v>
      </c>
      <c r="H5728" s="0" t="n">
        <v>101200</v>
      </c>
    </row>
    <row r="5729" customFormat="false" ht="15" hidden="false" customHeight="false" outlineLevel="0" collapsed="false">
      <c r="A5729" s="0" t="n">
        <v>5727</v>
      </c>
      <c r="B5729" s="0" t="n">
        <v>8</v>
      </c>
      <c r="C5729" s="0" t="n">
        <v>239</v>
      </c>
      <c r="D5729" s="0" t="n">
        <v>14</v>
      </c>
      <c r="E5729" s="0" t="n">
        <v>0</v>
      </c>
      <c r="F5729" s="0" t="n">
        <v>0.820952</v>
      </c>
      <c r="G5729" s="0" t="n">
        <v>0.310909</v>
      </c>
      <c r="H5729" s="0" t="n">
        <v>101200</v>
      </c>
    </row>
    <row r="5730" customFormat="false" ht="15" hidden="false" customHeight="false" outlineLevel="0" collapsed="false">
      <c r="A5730" s="0" t="n">
        <v>5728</v>
      </c>
      <c r="B5730" s="0" t="n">
        <v>8</v>
      </c>
      <c r="C5730" s="0" t="n">
        <v>239</v>
      </c>
      <c r="D5730" s="0" t="n">
        <v>15</v>
      </c>
      <c r="E5730" s="0" t="n">
        <v>0</v>
      </c>
      <c r="F5730" s="0" t="n">
        <v>0.651676</v>
      </c>
      <c r="G5730" s="0" t="n">
        <v>0.302209</v>
      </c>
      <c r="H5730" s="0" t="n">
        <v>101200</v>
      </c>
    </row>
    <row r="5731" customFormat="false" ht="15" hidden="false" customHeight="false" outlineLevel="0" collapsed="false">
      <c r="A5731" s="0" t="n">
        <v>5729</v>
      </c>
      <c r="B5731" s="0" t="n">
        <v>8</v>
      </c>
      <c r="C5731" s="0" t="n">
        <v>239</v>
      </c>
      <c r="D5731" s="0" t="n">
        <v>16</v>
      </c>
      <c r="E5731" s="0" t="n">
        <v>0</v>
      </c>
      <c r="F5731" s="0" t="n">
        <v>0.445473</v>
      </c>
      <c r="G5731" s="0" t="n">
        <v>0.357971</v>
      </c>
      <c r="H5731" s="0" t="n">
        <v>101200</v>
      </c>
    </row>
    <row r="5732" customFormat="false" ht="15" hidden="false" customHeight="false" outlineLevel="0" collapsed="false">
      <c r="A5732" s="0" t="n">
        <v>5730</v>
      </c>
      <c r="B5732" s="0" t="n">
        <v>8</v>
      </c>
      <c r="C5732" s="0" t="n">
        <v>239</v>
      </c>
      <c r="D5732" s="0" t="n">
        <v>17</v>
      </c>
      <c r="E5732" s="0" t="n">
        <v>0</v>
      </c>
      <c r="F5732" s="0" t="n">
        <v>0.231349</v>
      </c>
      <c r="G5732" s="0" t="n">
        <v>0.357057</v>
      </c>
      <c r="H5732" s="0" t="n">
        <v>101200</v>
      </c>
    </row>
    <row r="5733" customFormat="false" ht="15" hidden="false" customHeight="false" outlineLevel="0" collapsed="false">
      <c r="A5733" s="0" t="n">
        <v>5731</v>
      </c>
      <c r="B5733" s="0" t="n">
        <v>8</v>
      </c>
      <c r="C5733" s="0" t="n">
        <v>239</v>
      </c>
      <c r="D5733" s="0" t="n">
        <v>18</v>
      </c>
      <c r="E5733" s="0" t="n">
        <v>0</v>
      </c>
      <c r="F5733" s="0" t="n">
        <v>0.048901</v>
      </c>
      <c r="G5733" s="0" t="n">
        <v>0.249973</v>
      </c>
      <c r="H5733" s="0" t="n">
        <v>101200</v>
      </c>
    </row>
    <row r="5734" customFormat="false" ht="15" hidden="false" customHeight="false" outlineLevel="0" collapsed="false">
      <c r="A5734" s="0" t="n">
        <v>5732</v>
      </c>
      <c r="B5734" s="0" t="n">
        <v>8</v>
      </c>
      <c r="C5734" s="0" t="n">
        <v>239</v>
      </c>
      <c r="D5734" s="0" t="n">
        <v>19</v>
      </c>
      <c r="E5734" s="0" t="n">
        <v>1</v>
      </c>
      <c r="F5734" s="0" t="n">
        <v>0</v>
      </c>
      <c r="G5734" s="0" t="n">
        <v>0.175115</v>
      </c>
      <c r="H5734" s="0" t="n">
        <v>101000</v>
      </c>
    </row>
    <row r="5735" customFormat="false" ht="15" hidden="false" customHeight="false" outlineLevel="0" collapsed="false">
      <c r="A5735" s="0" t="n">
        <v>5733</v>
      </c>
      <c r="B5735" s="0" t="n">
        <v>8</v>
      </c>
      <c r="C5735" s="0" t="n">
        <v>239</v>
      </c>
      <c r="D5735" s="0" t="n">
        <v>20</v>
      </c>
      <c r="E5735" s="0" t="n">
        <v>1</v>
      </c>
      <c r="F5735" s="0" t="n">
        <v>0</v>
      </c>
      <c r="G5735" s="0" t="n">
        <v>0.109051</v>
      </c>
      <c r="H5735" s="0" t="n">
        <v>100800</v>
      </c>
    </row>
    <row r="5736" customFormat="false" ht="15" hidden="false" customHeight="false" outlineLevel="0" collapsed="false">
      <c r="A5736" s="0" t="n">
        <v>5734</v>
      </c>
      <c r="B5736" s="0" t="n">
        <v>8</v>
      </c>
      <c r="C5736" s="0" t="n">
        <v>239</v>
      </c>
      <c r="D5736" s="0" t="n">
        <v>21</v>
      </c>
      <c r="E5736" s="0" t="n">
        <v>0</v>
      </c>
      <c r="F5736" s="0" t="n">
        <v>0</v>
      </c>
      <c r="G5736" s="0" t="n">
        <v>0.135343</v>
      </c>
      <c r="H5736" s="0" t="n">
        <v>100800</v>
      </c>
    </row>
    <row r="5737" customFormat="false" ht="15" hidden="false" customHeight="false" outlineLevel="0" collapsed="false">
      <c r="A5737" s="0" t="n">
        <v>5735</v>
      </c>
      <c r="B5737" s="0" t="n">
        <v>8</v>
      </c>
      <c r="C5737" s="0" t="n">
        <v>239</v>
      </c>
      <c r="D5737" s="0" t="n">
        <v>22</v>
      </c>
      <c r="E5737" s="0" t="n">
        <v>0</v>
      </c>
      <c r="F5737" s="0" t="n">
        <v>0</v>
      </c>
      <c r="G5737" s="0" t="n">
        <v>0.092664</v>
      </c>
      <c r="H5737" s="0" t="n">
        <v>100800</v>
      </c>
    </row>
    <row r="5738" customFormat="false" ht="15" hidden="false" customHeight="false" outlineLevel="0" collapsed="false">
      <c r="A5738" s="0" t="n">
        <v>5736</v>
      </c>
      <c r="B5738" s="0" t="n">
        <v>8</v>
      </c>
      <c r="C5738" s="0" t="n">
        <v>239</v>
      </c>
      <c r="D5738" s="0" t="n">
        <v>23</v>
      </c>
      <c r="E5738" s="0" t="n">
        <v>0</v>
      </c>
      <c r="F5738" s="0" t="n">
        <v>0</v>
      </c>
      <c r="G5738" s="0" t="n">
        <v>0.100101</v>
      </c>
      <c r="H5738" s="0" t="n">
        <v>100800</v>
      </c>
    </row>
    <row r="5739" customFormat="false" ht="15" hidden="false" customHeight="false" outlineLevel="0" collapsed="false">
      <c r="A5739" s="0" t="n">
        <v>5737</v>
      </c>
      <c r="B5739" s="0" t="n">
        <v>8</v>
      </c>
      <c r="C5739" s="0" t="n">
        <v>240</v>
      </c>
      <c r="D5739" s="0" t="n">
        <v>0</v>
      </c>
      <c r="E5739" s="0" t="n">
        <v>0</v>
      </c>
      <c r="F5739" s="0" t="n">
        <v>0</v>
      </c>
      <c r="G5739" s="0" t="n">
        <v>0.12167</v>
      </c>
      <c r="H5739" s="0" t="n">
        <v>100800</v>
      </c>
    </row>
    <row r="5740" customFormat="false" ht="15" hidden="false" customHeight="false" outlineLevel="0" collapsed="false">
      <c r="A5740" s="0" t="n">
        <v>5738</v>
      </c>
      <c r="B5740" s="0" t="n">
        <v>8</v>
      </c>
      <c r="C5740" s="0" t="n">
        <v>240</v>
      </c>
      <c r="D5740" s="0" t="n">
        <v>1</v>
      </c>
      <c r="E5740" s="0" t="n">
        <v>0</v>
      </c>
      <c r="F5740" s="0" t="n">
        <v>0</v>
      </c>
      <c r="G5740" s="0" t="n">
        <v>0.140702</v>
      </c>
      <c r="H5740" s="0" t="n">
        <v>100800</v>
      </c>
    </row>
    <row r="5741" customFormat="false" ht="15" hidden="false" customHeight="false" outlineLevel="0" collapsed="false">
      <c r="A5741" s="0" t="n">
        <v>5739</v>
      </c>
      <c r="B5741" s="0" t="n">
        <v>8</v>
      </c>
      <c r="C5741" s="0" t="n">
        <v>240</v>
      </c>
      <c r="D5741" s="0" t="n">
        <v>2</v>
      </c>
      <c r="E5741" s="0" t="n">
        <v>0</v>
      </c>
      <c r="F5741" s="0" t="n">
        <v>0</v>
      </c>
      <c r="G5741" s="0" t="n">
        <v>0.186283</v>
      </c>
      <c r="H5741" s="0" t="n">
        <v>100800</v>
      </c>
    </row>
    <row r="5742" customFormat="false" ht="15" hidden="false" customHeight="false" outlineLevel="0" collapsed="false">
      <c r="A5742" s="0" t="n">
        <v>5740</v>
      </c>
      <c r="B5742" s="0" t="n">
        <v>8</v>
      </c>
      <c r="C5742" s="0" t="n">
        <v>240</v>
      </c>
      <c r="D5742" s="0" t="n">
        <v>3</v>
      </c>
      <c r="E5742" s="0" t="n">
        <v>0</v>
      </c>
      <c r="F5742" s="0" t="n">
        <v>0</v>
      </c>
      <c r="G5742" s="0" t="n">
        <v>0.222049</v>
      </c>
      <c r="H5742" s="0" t="n">
        <v>100800</v>
      </c>
    </row>
    <row r="5743" customFormat="false" ht="15" hidden="false" customHeight="false" outlineLevel="0" collapsed="false">
      <c r="A5743" s="0" t="n">
        <v>5741</v>
      </c>
      <c r="B5743" s="0" t="n">
        <v>8</v>
      </c>
      <c r="C5743" s="0" t="n">
        <v>240</v>
      </c>
      <c r="D5743" s="0" t="n">
        <v>4</v>
      </c>
      <c r="E5743" s="0" t="n">
        <v>0</v>
      </c>
      <c r="F5743" s="0" t="n">
        <v>0</v>
      </c>
      <c r="G5743" s="0" t="n">
        <v>0.219578</v>
      </c>
      <c r="H5743" s="0" t="n">
        <v>100800</v>
      </c>
    </row>
    <row r="5744" customFormat="false" ht="15" hidden="false" customHeight="false" outlineLevel="0" collapsed="false">
      <c r="A5744" s="0" t="n">
        <v>5742</v>
      </c>
      <c r="B5744" s="0" t="n">
        <v>8</v>
      </c>
      <c r="C5744" s="0" t="n">
        <v>240</v>
      </c>
      <c r="D5744" s="0" t="n">
        <v>5</v>
      </c>
      <c r="E5744" s="0" t="n">
        <v>0</v>
      </c>
      <c r="F5744" s="0" t="n">
        <v>0</v>
      </c>
      <c r="G5744" s="0" t="n">
        <v>0.233198</v>
      </c>
      <c r="H5744" s="0" t="n">
        <v>100800</v>
      </c>
    </row>
    <row r="5745" customFormat="false" ht="15" hidden="false" customHeight="false" outlineLevel="0" collapsed="false">
      <c r="A5745" s="0" t="n">
        <v>5743</v>
      </c>
      <c r="B5745" s="0" t="n">
        <v>8</v>
      </c>
      <c r="C5745" s="0" t="n">
        <v>240</v>
      </c>
      <c r="D5745" s="0" t="n">
        <v>6</v>
      </c>
      <c r="E5745" s="0" t="n">
        <v>0</v>
      </c>
      <c r="F5745" s="0" t="n">
        <v>0.054837</v>
      </c>
      <c r="G5745" s="0" t="n">
        <v>0.351793</v>
      </c>
      <c r="H5745" s="0" t="n">
        <v>100800</v>
      </c>
    </row>
    <row r="5746" customFormat="false" ht="15" hidden="false" customHeight="false" outlineLevel="0" collapsed="false">
      <c r="A5746" s="0" t="n">
        <v>5744</v>
      </c>
      <c r="B5746" s="0" t="n">
        <v>8</v>
      </c>
      <c r="C5746" s="0" t="n">
        <v>240</v>
      </c>
      <c r="D5746" s="0" t="n">
        <v>7</v>
      </c>
      <c r="E5746" s="0" t="n">
        <v>1</v>
      </c>
      <c r="F5746" s="0" t="n">
        <v>0.259429</v>
      </c>
      <c r="G5746" s="0" t="n">
        <v>0.535668</v>
      </c>
      <c r="H5746" s="0" t="n">
        <v>100600</v>
      </c>
    </row>
    <row r="5747" customFormat="false" ht="15" hidden="false" customHeight="false" outlineLevel="0" collapsed="false">
      <c r="A5747" s="0" t="n">
        <v>5745</v>
      </c>
      <c r="B5747" s="0" t="n">
        <v>8</v>
      </c>
      <c r="C5747" s="0" t="n">
        <v>240</v>
      </c>
      <c r="D5747" s="0" t="n">
        <v>8</v>
      </c>
      <c r="E5747" s="0" t="n">
        <v>1</v>
      </c>
      <c r="F5747" s="0" t="n">
        <v>0.499543</v>
      </c>
      <c r="G5747" s="0" t="n">
        <v>0.520661</v>
      </c>
      <c r="H5747" s="0" t="n">
        <v>100400</v>
      </c>
    </row>
    <row r="5748" customFormat="false" ht="15" hidden="false" customHeight="false" outlineLevel="0" collapsed="false">
      <c r="A5748" s="0" t="n">
        <v>5746</v>
      </c>
      <c r="B5748" s="0" t="n">
        <v>8</v>
      </c>
      <c r="C5748" s="0" t="n">
        <v>240</v>
      </c>
      <c r="D5748" s="0" t="n">
        <v>9</v>
      </c>
      <c r="E5748" s="0" t="n">
        <v>0</v>
      </c>
      <c r="F5748" s="0" t="n">
        <v>0.730775</v>
      </c>
      <c r="G5748" s="0" t="n">
        <v>0.525503</v>
      </c>
      <c r="H5748" s="0" t="n">
        <v>100400</v>
      </c>
    </row>
    <row r="5749" customFormat="false" ht="15" hidden="false" customHeight="false" outlineLevel="0" collapsed="false">
      <c r="A5749" s="0" t="n">
        <v>5747</v>
      </c>
      <c r="B5749" s="0" t="n">
        <v>8</v>
      </c>
      <c r="C5749" s="0" t="n">
        <v>240</v>
      </c>
      <c r="D5749" s="0" t="n">
        <v>10</v>
      </c>
      <c r="E5749" s="0" t="n">
        <v>0</v>
      </c>
      <c r="F5749" s="0" t="n">
        <v>0.920596</v>
      </c>
      <c r="G5749" s="0" t="n">
        <v>0.698715</v>
      </c>
      <c r="H5749" s="0" t="n">
        <v>100400</v>
      </c>
    </row>
    <row r="5750" customFormat="false" ht="15" hidden="false" customHeight="false" outlineLevel="0" collapsed="false">
      <c r="A5750" s="0" t="n">
        <v>5748</v>
      </c>
      <c r="B5750" s="0" t="n">
        <v>8</v>
      </c>
      <c r="C5750" s="0" t="n">
        <v>240</v>
      </c>
      <c r="D5750" s="0" t="n">
        <v>11</v>
      </c>
      <c r="E5750" s="0" t="n">
        <v>0</v>
      </c>
      <c r="F5750" s="0" t="n">
        <v>1</v>
      </c>
      <c r="G5750" s="0" t="n">
        <v>0.875907</v>
      </c>
      <c r="H5750" s="0" t="n">
        <v>100400</v>
      </c>
    </row>
    <row r="5751" customFormat="false" ht="15" hidden="false" customHeight="false" outlineLevel="0" collapsed="false">
      <c r="A5751" s="0" t="n">
        <v>5749</v>
      </c>
      <c r="B5751" s="0" t="n">
        <v>8</v>
      </c>
      <c r="C5751" s="0" t="n">
        <v>240</v>
      </c>
      <c r="D5751" s="0" t="n">
        <v>12</v>
      </c>
      <c r="E5751" s="0" t="n">
        <v>0</v>
      </c>
      <c r="F5751" s="0" t="n">
        <v>1</v>
      </c>
      <c r="G5751" s="0" t="n">
        <v>0.710498</v>
      </c>
      <c r="H5751" s="0" t="n">
        <v>100400</v>
      </c>
    </row>
    <row r="5752" customFormat="false" ht="15" hidden="false" customHeight="false" outlineLevel="0" collapsed="false">
      <c r="A5752" s="0" t="n">
        <v>5750</v>
      </c>
      <c r="B5752" s="0" t="n">
        <v>8</v>
      </c>
      <c r="C5752" s="0" t="n">
        <v>240</v>
      </c>
      <c r="D5752" s="0" t="n">
        <v>13</v>
      </c>
      <c r="E5752" s="0" t="n">
        <v>0</v>
      </c>
      <c r="F5752" s="0" t="n">
        <v>1</v>
      </c>
      <c r="G5752" s="0" t="n">
        <v>0.88323</v>
      </c>
      <c r="H5752" s="0" t="n">
        <v>100400</v>
      </c>
    </row>
    <row r="5753" customFormat="false" ht="15" hidden="false" customHeight="false" outlineLevel="0" collapsed="false">
      <c r="A5753" s="0" t="n">
        <v>5751</v>
      </c>
      <c r="B5753" s="0" t="n">
        <v>8</v>
      </c>
      <c r="C5753" s="0" t="n">
        <v>240</v>
      </c>
      <c r="D5753" s="0" t="n">
        <v>14</v>
      </c>
      <c r="E5753" s="0" t="n">
        <v>0</v>
      </c>
      <c r="F5753" s="0" t="n">
        <v>0.920596</v>
      </c>
      <c r="G5753" s="0" t="n">
        <v>0.855947</v>
      </c>
      <c r="H5753" s="0" t="n">
        <v>100400</v>
      </c>
    </row>
    <row r="5754" customFormat="false" ht="15" hidden="false" customHeight="false" outlineLevel="0" collapsed="false">
      <c r="A5754" s="0" t="n">
        <v>5752</v>
      </c>
      <c r="B5754" s="0" t="n">
        <v>8</v>
      </c>
      <c r="C5754" s="0" t="n">
        <v>240</v>
      </c>
      <c r="D5754" s="0" t="n">
        <v>15</v>
      </c>
      <c r="E5754" s="0" t="n">
        <v>0</v>
      </c>
      <c r="F5754" s="0" t="n">
        <v>0.730775</v>
      </c>
      <c r="G5754" s="0" t="n">
        <v>0.760144</v>
      </c>
      <c r="H5754" s="0" t="n">
        <v>100400</v>
      </c>
    </row>
    <row r="5755" customFormat="false" ht="15" hidden="false" customHeight="false" outlineLevel="0" collapsed="false">
      <c r="A5755" s="0" t="n">
        <v>5753</v>
      </c>
      <c r="B5755" s="0" t="n">
        <v>8</v>
      </c>
      <c r="C5755" s="0" t="n">
        <v>240</v>
      </c>
      <c r="D5755" s="0" t="n">
        <v>16</v>
      </c>
      <c r="E5755" s="0" t="n">
        <v>0</v>
      </c>
      <c r="F5755" s="0" t="n">
        <v>0.499543</v>
      </c>
      <c r="G5755" s="0" t="n">
        <v>0.911318</v>
      </c>
      <c r="H5755" s="0" t="n">
        <v>100400</v>
      </c>
    </row>
    <row r="5756" customFormat="false" ht="15" hidden="false" customHeight="false" outlineLevel="0" collapsed="false">
      <c r="A5756" s="0" t="n">
        <v>5754</v>
      </c>
      <c r="B5756" s="0" t="n">
        <v>8</v>
      </c>
      <c r="C5756" s="0" t="n">
        <v>240</v>
      </c>
      <c r="D5756" s="0" t="n">
        <v>17</v>
      </c>
      <c r="E5756" s="0" t="n">
        <v>0</v>
      </c>
      <c r="F5756" s="0" t="n">
        <v>0.259429</v>
      </c>
      <c r="G5756" s="0" t="n">
        <v>0.902624</v>
      </c>
      <c r="H5756" s="0" t="n">
        <v>100400</v>
      </c>
    </row>
    <row r="5757" customFormat="false" ht="15" hidden="false" customHeight="false" outlineLevel="0" collapsed="false">
      <c r="A5757" s="0" t="n">
        <v>5755</v>
      </c>
      <c r="B5757" s="0" t="n">
        <v>8</v>
      </c>
      <c r="C5757" s="0" t="n">
        <v>240</v>
      </c>
      <c r="D5757" s="0" t="n">
        <v>18</v>
      </c>
      <c r="E5757" s="0" t="n">
        <v>0</v>
      </c>
      <c r="F5757" s="0" t="n">
        <v>0.054837</v>
      </c>
      <c r="G5757" s="0" t="n">
        <v>0.704256</v>
      </c>
      <c r="H5757" s="0" t="n">
        <v>100400</v>
      </c>
    </row>
    <row r="5758" customFormat="false" ht="15" hidden="false" customHeight="false" outlineLevel="0" collapsed="false">
      <c r="A5758" s="0" t="n">
        <v>5756</v>
      </c>
      <c r="B5758" s="0" t="n">
        <v>8</v>
      </c>
      <c r="C5758" s="0" t="n">
        <v>240</v>
      </c>
      <c r="D5758" s="0" t="n">
        <v>19</v>
      </c>
      <c r="E5758" s="0" t="n">
        <v>1</v>
      </c>
      <c r="F5758" s="0" t="n">
        <v>0</v>
      </c>
      <c r="G5758" s="0" t="n">
        <v>0.769961</v>
      </c>
      <c r="H5758" s="0" t="n">
        <v>100200</v>
      </c>
    </row>
    <row r="5759" customFormat="false" ht="15" hidden="false" customHeight="false" outlineLevel="0" collapsed="false">
      <c r="A5759" s="0" t="n">
        <v>5757</v>
      </c>
      <c r="B5759" s="0" t="n">
        <v>8</v>
      </c>
      <c r="C5759" s="0" t="n">
        <v>240</v>
      </c>
      <c r="D5759" s="0" t="n">
        <v>20</v>
      </c>
      <c r="E5759" s="0" t="n">
        <v>1</v>
      </c>
      <c r="F5759" s="0" t="n">
        <v>0</v>
      </c>
      <c r="G5759" s="0" t="n">
        <v>0.952792</v>
      </c>
      <c r="H5759" s="0" t="n">
        <v>100000</v>
      </c>
    </row>
    <row r="5760" customFormat="false" ht="15" hidden="false" customHeight="false" outlineLevel="0" collapsed="false">
      <c r="A5760" s="0" t="n">
        <v>5758</v>
      </c>
      <c r="B5760" s="0" t="n">
        <v>8</v>
      </c>
      <c r="C5760" s="0" t="n">
        <v>240</v>
      </c>
      <c r="D5760" s="0" t="n">
        <v>21</v>
      </c>
      <c r="E5760" s="0" t="n">
        <v>0</v>
      </c>
      <c r="F5760" s="0" t="n">
        <v>0</v>
      </c>
      <c r="G5760" s="0" t="n">
        <v>1</v>
      </c>
      <c r="H5760" s="0" t="n">
        <v>100000</v>
      </c>
    </row>
    <row r="5761" customFormat="false" ht="15" hidden="false" customHeight="false" outlineLevel="0" collapsed="false">
      <c r="A5761" s="0" t="n">
        <v>5759</v>
      </c>
      <c r="B5761" s="0" t="n">
        <v>8</v>
      </c>
      <c r="C5761" s="0" t="n">
        <v>240</v>
      </c>
      <c r="D5761" s="0" t="n">
        <v>22</v>
      </c>
      <c r="E5761" s="0" t="n">
        <v>0</v>
      </c>
      <c r="F5761" s="0" t="n">
        <v>0</v>
      </c>
      <c r="G5761" s="0" t="n">
        <v>0.850618</v>
      </c>
      <c r="H5761" s="0" t="n">
        <v>100000</v>
      </c>
    </row>
    <row r="5762" customFormat="false" ht="15" hidden="false" customHeight="false" outlineLevel="0" collapsed="false">
      <c r="A5762" s="0" t="n">
        <v>5760</v>
      </c>
      <c r="B5762" s="0" t="n">
        <v>8</v>
      </c>
      <c r="C5762" s="0" t="n">
        <v>240</v>
      </c>
      <c r="D5762" s="0" t="n">
        <v>23</v>
      </c>
      <c r="E5762" s="0" t="n">
        <v>0</v>
      </c>
      <c r="F5762" s="0" t="n">
        <v>0</v>
      </c>
      <c r="G5762" s="0" t="n">
        <v>0.607028</v>
      </c>
      <c r="H5762" s="0" t="n">
        <v>100000</v>
      </c>
    </row>
    <row r="5763" customFormat="false" ht="15" hidden="false" customHeight="false" outlineLevel="0" collapsed="false">
      <c r="A5763" s="0" t="n">
        <v>5761</v>
      </c>
      <c r="B5763" s="0" t="n">
        <v>8</v>
      </c>
      <c r="C5763" s="0" t="n">
        <v>241</v>
      </c>
      <c r="D5763" s="0" t="n">
        <v>0</v>
      </c>
      <c r="E5763" s="0" t="n">
        <v>0</v>
      </c>
      <c r="F5763" s="0" t="n">
        <v>0</v>
      </c>
      <c r="G5763" s="0" t="n">
        <v>0.616724</v>
      </c>
      <c r="H5763" s="0" t="n">
        <v>100000</v>
      </c>
    </row>
    <row r="5764" customFormat="false" ht="15" hidden="false" customHeight="false" outlineLevel="0" collapsed="false">
      <c r="A5764" s="0" t="n">
        <v>5762</v>
      </c>
      <c r="B5764" s="0" t="n">
        <v>8</v>
      </c>
      <c r="C5764" s="0" t="n">
        <v>241</v>
      </c>
      <c r="D5764" s="0" t="n">
        <v>1</v>
      </c>
      <c r="E5764" s="0" t="n">
        <v>0</v>
      </c>
      <c r="F5764" s="0" t="n">
        <v>0</v>
      </c>
      <c r="G5764" s="0" t="n">
        <v>0.65723</v>
      </c>
      <c r="H5764" s="0" t="n">
        <v>100000</v>
      </c>
    </row>
    <row r="5765" customFormat="false" ht="15" hidden="false" customHeight="false" outlineLevel="0" collapsed="false">
      <c r="A5765" s="0" t="n">
        <v>5763</v>
      </c>
      <c r="B5765" s="0" t="n">
        <v>8</v>
      </c>
      <c r="C5765" s="0" t="n">
        <v>241</v>
      </c>
      <c r="D5765" s="0" t="n">
        <v>2</v>
      </c>
      <c r="E5765" s="0" t="n">
        <v>0</v>
      </c>
      <c r="F5765" s="0" t="n">
        <v>0</v>
      </c>
      <c r="G5765" s="0" t="n">
        <v>0.583359</v>
      </c>
      <c r="H5765" s="0" t="n">
        <v>100000</v>
      </c>
    </row>
    <row r="5766" customFormat="false" ht="15" hidden="false" customHeight="false" outlineLevel="0" collapsed="false">
      <c r="A5766" s="0" t="n">
        <v>5764</v>
      </c>
      <c r="B5766" s="0" t="n">
        <v>8</v>
      </c>
      <c r="C5766" s="0" t="n">
        <v>241</v>
      </c>
      <c r="D5766" s="0" t="n">
        <v>3</v>
      </c>
      <c r="E5766" s="0" t="n">
        <v>0</v>
      </c>
      <c r="F5766" s="0" t="n">
        <v>0</v>
      </c>
      <c r="G5766" s="0" t="n">
        <v>0.592518</v>
      </c>
      <c r="H5766" s="0" t="n">
        <v>100000</v>
      </c>
    </row>
    <row r="5767" customFormat="false" ht="15" hidden="false" customHeight="false" outlineLevel="0" collapsed="false">
      <c r="A5767" s="0" t="n">
        <v>5765</v>
      </c>
      <c r="B5767" s="0" t="n">
        <v>8</v>
      </c>
      <c r="C5767" s="0" t="n">
        <v>241</v>
      </c>
      <c r="D5767" s="0" t="n">
        <v>4</v>
      </c>
      <c r="E5767" s="0" t="n">
        <v>0</v>
      </c>
      <c r="F5767" s="0" t="n">
        <v>0</v>
      </c>
      <c r="G5767" s="0" t="n">
        <v>0.5816</v>
      </c>
      <c r="H5767" s="0" t="n">
        <v>100000</v>
      </c>
    </row>
    <row r="5768" customFormat="false" ht="15" hidden="false" customHeight="false" outlineLevel="0" collapsed="false">
      <c r="A5768" s="0" t="n">
        <v>5766</v>
      </c>
      <c r="B5768" s="0" t="n">
        <v>8</v>
      </c>
      <c r="C5768" s="0" t="n">
        <v>241</v>
      </c>
      <c r="D5768" s="0" t="n">
        <v>5</v>
      </c>
      <c r="E5768" s="0" t="n">
        <v>0</v>
      </c>
      <c r="F5768" s="0" t="n">
        <v>0</v>
      </c>
      <c r="G5768" s="0" t="n">
        <v>0.646275</v>
      </c>
      <c r="H5768" s="0" t="n">
        <v>100000</v>
      </c>
    </row>
    <row r="5769" customFormat="false" ht="15" hidden="false" customHeight="false" outlineLevel="0" collapsed="false">
      <c r="A5769" s="0" t="n">
        <v>5767</v>
      </c>
      <c r="B5769" s="0" t="n">
        <v>8</v>
      </c>
      <c r="C5769" s="0" t="n">
        <v>241</v>
      </c>
      <c r="D5769" s="0" t="n">
        <v>6</v>
      </c>
      <c r="E5769" s="0" t="n">
        <v>0</v>
      </c>
      <c r="F5769" s="0" t="n">
        <v>0.038134</v>
      </c>
      <c r="G5769" s="0" t="n">
        <v>0.835398</v>
      </c>
      <c r="H5769" s="0" t="n">
        <v>100000</v>
      </c>
    </row>
    <row r="5770" customFormat="false" ht="15" hidden="false" customHeight="false" outlineLevel="0" collapsed="false">
      <c r="A5770" s="0" t="n">
        <v>5768</v>
      </c>
      <c r="B5770" s="0" t="n">
        <v>8</v>
      </c>
      <c r="C5770" s="0" t="n">
        <v>241</v>
      </c>
      <c r="D5770" s="0" t="n">
        <v>7</v>
      </c>
      <c r="E5770" s="0" t="n">
        <v>1</v>
      </c>
      <c r="F5770" s="0" t="n">
        <v>0.180409</v>
      </c>
      <c r="G5770" s="0" t="n">
        <v>0.709268</v>
      </c>
      <c r="H5770" s="0" t="n">
        <v>99800</v>
      </c>
    </row>
    <row r="5771" customFormat="false" ht="15" hidden="false" customHeight="false" outlineLevel="0" collapsed="false">
      <c r="A5771" s="0" t="n">
        <v>5769</v>
      </c>
      <c r="B5771" s="0" t="n">
        <v>8</v>
      </c>
      <c r="C5771" s="0" t="n">
        <v>241</v>
      </c>
      <c r="D5771" s="0" t="n">
        <v>8</v>
      </c>
      <c r="E5771" s="0" t="n">
        <v>1</v>
      </c>
      <c r="F5771" s="0" t="n">
        <v>0.347385</v>
      </c>
      <c r="G5771" s="0" t="n">
        <v>0.486487</v>
      </c>
      <c r="H5771" s="0" t="n">
        <v>99600</v>
      </c>
    </row>
    <row r="5772" customFormat="false" ht="15" hidden="false" customHeight="false" outlineLevel="0" collapsed="false">
      <c r="A5772" s="0" t="n">
        <v>5770</v>
      </c>
      <c r="B5772" s="0" t="n">
        <v>8</v>
      </c>
      <c r="C5772" s="0" t="n">
        <v>241</v>
      </c>
      <c r="D5772" s="0" t="n">
        <v>9</v>
      </c>
      <c r="E5772" s="0" t="n">
        <v>0</v>
      </c>
      <c r="F5772" s="0" t="n">
        <v>0.508185</v>
      </c>
      <c r="G5772" s="0" t="n">
        <v>0.510847</v>
      </c>
      <c r="H5772" s="0" t="n">
        <v>99600</v>
      </c>
    </row>
    <row r="5773" customFormat="false" ht="15" hidden="false" customHeight="false" outlineLevel="0" collapsed="false">
      <c r="A5773" s="0" t="n">
        <v>5771</v>
      </c>
      <c r="B5773" s="0" t="n">
        <v>8</v>
      </c>
      <c r="C5773" s="0" t="n">
        <v>241</v>
      </c>
      <c r="D5773" s="0" t="n">
        <v>10</v>
      </c>
      <c r="E5773" s="0" t="n">
        <v>0</v>
      </c>
      <c r="F5773" s="0" t="n">
        <v>0.640188</v>
      </c>
      <c r="G5773" s="0" t="n">
        <v>0.718806</v>
      </c>
      <c r="H5773" s="0" t="n">
        <v>99600</v>
      </c>
    </row>
    <row r="5774" customFormat="false" ht="15" hidden="false" customHeight="false" outlineLevel="0" collapsed="false">
      <c r="A5774" s="0" t="n">
        <v>5772</v>
      </c>
      <c r="B5774" s="0" t="n">
        <v>8</v>
      </c>
      <c r="C5774" s="0" t="n">
        <v>241</v>
      </c>
      <c r="D5774" s="0" t="n">
        <v>11</v>
      </c>
      <c r="E5774" s="0" t="n">
        <v>0</v>
      </c>
      <c r="F5774" s="0" t="n">
        <v>0.726489</v>
      </c>
      <c r="G5774" s="0" t="n">
        <v>0.561276</v>
      </c>
      <c r="H5774" s="0" t="n">
        <v>99600</v>
      </c>
    </row>
    <row r="5775" customFormat="false" ht="15" hidden="false" customHeight="false" outlineLevel="0" collapsed="false">
      <c r="A5775" s="0" t="n">
        <v>5773</v>
      </c>
      <c r="B5775" s="0" t="n">
        <v>8</v>
      </c>
      <c r="C5775" s="0" t="n">
        <v>241</v>
      </c>
      <c r="D5775" s="0" t="n">
        <v>12</v>
      </c>
      <c r="E5775" s="0" t="n">
        <v>0</v>
      </c>
      <c r="F5775" s="0" t="n">
        <v>0.756467</v>
      </c>
      <c r="G5775" s="0" t="n">
        <v>0.509192</v>
      </c>
      <c r="H5775" s="0" t="n">
        <v>99600</v>
      </c>
    </row>
    <row r="5776" customFormat="false" ht="15" hidden="false" customHeight="false" outlineLevel="0" collapsed="false">
      <c r="A5776" s="0" t="n">
        <v>5774</v>
      </c>
      <c r="B5776" s="0" t="n">
        <v>8</v>
      </c>
      <c r="C5776" s="0" t="n">
        <v>241</v>
      </c>
      <c r="D5776" s="0" t="n">
        <v>13</v>
      </c>
      <c r="E5776" s="0" t="n">
        <v>0</v>
      </c>
      <c r="F5776" s="0" t="n">
        <v>0.726489</v>
      </c>
      <c r="G5776" s="0" t="n">
        <v>0.658813</v>
      </c>
      <c r="H5776" s="0" t="n">
        <v>99600</v>
      </c>
    </row>
    <row r="5777" customFormat="false" ht="15" hidden="false" customHeight="false" outlineLevel="0" collapsed="false">
      <c r="A5777" s="0" t="n">
        <v>5775</v>
      </c>
      <c r="B5777" s="0" t="n">
        <v>8</v>
      </c>
      <c r="C5777" s="0" t="n">
        <v>241</v>
      </c>
      <c r="D5777" s="0" t="n">
        <v>14</v>
      </c>
      <c r="E5777" s="0" t="n">
        <v>0</v>
      </c>
      <c r="F5777" s="0" t="n">
        <v>0.640188</v>
      </c>
      <c r="G5777" s="0" t="n">
        <v>0.727438</v>
      </c>
      <c r="H5777" s="0" t="n">
        <v>99600</v>
      </c>
    </row>
    <row r="5778" customFormat="false" ht="15" hidden="false" customHeight="false" outlineLevel="0" collapsed="false">
      <c r="A5778" s="0" t="n">
        <v>5776</v>
      </c>
      <c r="B5778" s="0" t="n">
        <v>8</v>
      </c>
      <c r="C5778" s="0" t="n">
        <v>241</v>
      </c>
      <c r="D5778" s="0" t="n">
        <v>15</v>
      </c>
      <c r="E5778" s="0" t="n">
        <v>0</v>
      </c>
      <c r="F5778" s="0" t="n">
        <v>0.508185</v>
      </c>
      <c r="G5778" s="0" t="n">
        <v>0.543089</v>
      </c>
      <c r="H5778" s="0" t="n">
        <v>99600</v>
      </c>
    </row>
    <row r="5779" customFormat="false" ht="15" hidden="false" customHeight="false" outlineLevel="0" collapsed="false">
      <c r="A5779" s="0" t="n">
        <v>5777</v>
      </c>
      <c r="B5779" s="0" t="n">
        <v>8</v>
      </c>
      <c r="C5779" s="0" t="n">
        <v>241</v>
      </c>
      <c r="D5779" s="0" t="n">
        <v>16</v>
      </c>
      <c r="E5779" s="0" t="n">
        <v>0</v>
      </c>
      <c r="F5779" s="0" t="n">
        <v>0.347385</v>
      </c>
      <c r="G5779" s="0" t="n">
        <v>0.482885</v>
      </c>
      <c r="H5779" s="0" t="n">
        <v>99600</v>
      </c>
    </row>
    <row r="5780" customFormat="false" ht="15" hidden="false" customHeight="false" outlineLevel="0" collapsed="false">
      <c r="A5780" s="0" t="n">
        <v>5778</v>
      </c>
      <c r="B5780" s="0" t="n">
        <v>8</v>
      </c>
      <c r="C5780" s="0" t="n">
        <v>241</v>
      </c>
      <c r="D5780" s="0" t="n">
        <v>17</v>
      </c>
      <c r="E5780" s="0" t="n">
        <v>0</v>
      </c>
      <c r="F5780" s="0" t="n">
        <v>0.180409</v>
      </c>
      <c r="G5780" s="0" t="n">
        <v>0.42667</v>
      </c>
      <c r="H5780" s="0" t="n">
        <v>99600</v>
      </c>
    </row>
    <row r="5781" customFormat="false" ht="15" hidden="false" customHeight="false" outlineLevel="0" collapsed="false">
      <c r="A5781" s="0" t="n">
        <v>5779</v>
      </c>
      <c r="B5781" s="0" t="n">
        <v>8</v>
      </c>
      <c r="C5781" s="0" t="n">
        <v>241</v>
      </c>
      <c r="D5781" s="0" t="n">
        <v>18</v>
      </c>
      <c r="E5781" s="0" t="n">
        <v>0</v>
      </c>
      <c r="F5781" s="0" t="n">
        <v>0.038134</v>
      </c>
      <c r="G5781" s="0" t="n">
        <v>0.514797</v>
      </c>
      <c r="H5781" s="0" t="n">
        <v>99600</v>
      </c>
    </row>
    <row r="5782" customFormat="false" ht="15" hidden="false" customHeight="false" outlineLevel="0" collapsed="false">
      <c r="A5782" s="0" t="n">
        <v>5780</v>
      </c>
      <c r="B5782" s="0" t="n">
        <v>8</v>
      </c>
      <c r="C5782" s="0" t="n">
        <v>241</v>
      </c>
      <c r="D5782" s="0" t="n">
        <v>19</v>
      </c>
      <c r="E5782" s="0" t="n">
        <v>1</v>
      </c>
      <c r="F5782" s="0" t="n">
        <v>0</v>
      </c>
      <c r="G5782" s="0" t="n">
        <v>0.474641</v>
      </c>
      <c r="H5782" s="0" t="n">
        <v>99400</v>
      </c>
    </row>
    <row r="5783" customFormat="false" ht="15" hidden="false" customHeight="false" outlineLevel="0" collapsed="false">
      <c r="A5783" s="0" t="n">
        <v>5781</v>
      </c>
      <c r="B5783" s="0" t="n">
        <v>8</v>
      </c>
      <c r="C5783" s="0" t="n">
        <v>241</v>
      </c>
      <c r="D5783" s="0" t="n">
        <v>20</v>
      </c>
      <c r="E5783" s="0" t="n">
        <v>1</v>
      </c>
      <c r="F5783" s="0" t="n">
        <v>0</v>
      </c>
      <c r="G5783" s="0" t="n">
        <v>0.524545</v>
      </c>
      <c r="H5783" s="0" t="n">
        <v>99200</v>
      </c>
    </row>
    <row r="5784" customFormat="false" ht="15" hidden="false" customHeight="false" outlineLevel="0" collapsed="false">
      <c r="A5784" s="0" t="n">
        <v>5782</v>
      </c>
      <c r="B5784" s="0" t="n">
        <v>8</v>
      </c>
      <c r="C5784" s="0" t="n">
        <v>241</v>
      </c>
      <c r="D5784" s="0" t="n">
        <v>21</v>
      </c>
      <c r="E5784" s="0" t="n">
        <v>0</v>
      </c>
      <c r="F5784" s="0" t="n">
        <v>0</v>
      </c>
      <c r="G5784" s="0" t="n">
        <v>0.539918</v>
      </c>
      <c r="H5784" s="0" t="n">
        <v>99200</v>
      </c>
    </row>
    <row r="5785" customFormat="false" ht="15" hidden="false" customHeight="false" outlineLevel="0" collapsed="false">
      <c r="A5785" s="0" t="n">
        <v>5783</v>
      </c>
      <c r="B5785" s="0" t="n">
        <v>8</v>
      </c>
      <c r="C5785" s="0" t="n">
        <v>241</v>
      </c>
      <c r="D5785" s="0" t="n">
        <v>22</v>
      </c>
      <c r="E5785" s="0" t="n">
        <v>0</v>
      </c>
      <c r="F5785" s="0" t="n">
        <v>0</v>
      </c>
      <c r="G5785" s="0" t="n">
        <v>0.427631</v>
      </c>
      <c r="H5785" s="0" t="n">
        <v>99200</v>
      </c>
    </row>
    <row r="5786" customFormat="false" ht="15" hidden="false" customHeight="false" outlineLevel="0" collapsed="false">
      <c r="A5786" s="0" t="n">
        <v>5784</v>
      </c>
      <c r="B5786" s="0" t="n">
        <v>8</v>
      </c>
      <c r="C5786" s="0" t="n">
        <v>241</v>
      </c>
      <c r="D5786" s="0" t="n">
        <v>23</v>
      </c>
      <c r="E5786" s="0" t="n">
        <v>0</v>
      </c>
      <c r="F5786" s="0" t="n">
        <v>0</v>
      </c>
      <c r="G5786" s="0" t="n">
        <v>0.44875</v>
      </c>
      <c r="H5786" s="0" t="n">
        <v>99200</v>
      </c>
    </row>
    <row r="5787" customFormat="false" ht="15" hidden="false" customHeight="false" outlineLevel="0" collapsed="false">
      <c r="A5787" s="0" t="n">
        <v>5785</v>
      </c>
      <c r="B5787" s="0" t="n">
        <v>8</v>
      </c>
      <c r="C5787" s="0" t="n">
        <v>242</v>
      </c>
      <c r="D5787" s="0" t="n">
        <v>0</v>
      </c>
      <c r="E5787" s="0" t="n">
        <v>0</v>
      </c>
      <c r="F5787" s="0" t="n">
        <v>0</v>
      </c>
      <c r="G5787" s="0" t="n">
        <v>0.567084</v>
      </c>
      <c r="H5787" s="0" t="n">
        <v>99200</v>
      </c>
    </row>
    <row r="5788" customFormat="false" ht="15" hidden="false" customHeight="false" outlineLevel="0" collapsed="false">
      <c r="A5788" s="0" t="n">
        <v>5786</v>
      </c>
      <c r="B5788" s="0" t="n">
        <v>8</v>
      </c>
      <c r="C5788" s="0" t="n">
        <v>242</v>
      </c>
      <c r="D5788" s="0" t="n">
        <v>1</v>
      </c>
      <c r="E5788" s="0" t="n">
        <v>0</v>
      </c>
      <c r="F5788" s="0" t="n">
        <v>0</v>
      </c>
      <c r="G5788" s="0" t="n">
        <v>0.425079</v>
      </c>
      <c r="H5788" s="0" t="n">
        <v>99200</v>
      </c>
    </row>
    <row r="5789" customFormat="false" ht="15" hidden="false" customHeight="false" outlineLevel="0" collapsed="false">
      <c r="A5789" s="0" t="n">
        <v>5787</v>
      </c>
      <c r="B5789" s="0" t="n">
        <v>8</v>
      </c>
      <c r="C5789" s="0" t="n">
        <v>242</v>
      </c>
      <c r="D5789" s="0" t="n">
        <v>2</v>
      </c>
      <c r="E5789" s="0" t="n">
        <v>0</v>
      </c>
      <c r="F5789" s="0" t="n">
        <v>0</v>
      </c>
      <c r="G5789" s="0" t="n">
        <v>0.456316</v>
      </c>
      <c r="H5789" s="0" t="n">
        <v>99200</v>
      </c>
    </row>
    <row r="5790" customFormat="false" ht="15" hidden="false" customHeight="false" outlineLevel="0" collapsed="false">
      <c r="A5790" s="0" t="n">
        <v>5788</v>
      </c>
      <c r="B5790" s="0" t="n">
        <v>8</v>
      </c>
      <c r="C5790" s="0" t="n">
        <v>242</v>
      </c>
      <c r="D5790" s="0" t="n">
        <v>3</v>
      </c>
      <c r="E5790" s="0" t="n">
        <v>0</v>
      </c>
      <c r="F5790" s="0" t="n">
        <v>0</v>
      </c>
      <c r="G5790" s="0" t="n">
        <v>0.386297</v>
      </c>
      <c r="H5790" s="0" t="n">
        <v>99200</v>
      </c>
    </row>
    <row r="5791" customFormat="false" ht="15" hidden="false" customHeight="false" outlineLevel="0" collapsed="false">
      <c r="A5791" s="0" t="n">
        <v>5789</v>
      </c>
      <c r="B5791" s="0" t="n">
        <v>8</v>
      </c>
      <c r="C5791" s="0" t="n">
        <v>242</v>
      </c>
      <c r="D5791" s="0" t="n">
        <v>4</v>
      </c>
      <c r="E5791" s="0" t="n">
        <v>0</v>
      </c>
      <c r="F5791" s="0" t="n">
        <v>0</v>
      </c>
      <c r="G5791" s="0" t="n">
        <v>0.308616</v>
      </c>
      <c r="H5791" s="0" t="n">
        <v>99200</v>
      </c>
    </row>
    <row r="5792" customFormat="false" ht="15" hidden="false" customHeight="false" outlineLevel="0" collapsed="false">
      <c r="A5792" s="0" t="n">
        <v>5790</v>
      </c>
      <c r="B5792" s="0" t="n">
        <v>8</v>
      </c>
      <c r="C5792" s="0" t="n">
        <v>242</v>
      </c>
      <c r="D5792" s="0" t="n">
        <v>5</v>
      </c>
      <c r="E5792" s="0" t="n">
        <v>0</v>
      </c>
      <c r="F5792" s="0" t="n">
        <v>0</v>
      </c>
      <c r="G5792" s="0" t="n">
        <v>0.26212</v>
      </c>
      <c r="H5792" s="0" t="n">
        <v>99200</v>
      </c>
    </row>
    <row r="5793" customFormat="false" ht="15" hidden="false" customHeight="false" outlineLevel="0" collapsed="false">
      <c r="A5793" s="0" t="n">
        <v>5791</v>
      </c>
      <c r="B5793" s="0" t="n">
        <v>8</v>
      </c>
      <c r="C5793" s="0" t="n">
        <v>242</v>
      </c>
      <c r="D5793" s="0" t="n">
        <v>6</v>
      </c>
      <c r="E5793" s="0" t="n">
        <v>0</v>
      </c>
      <c r="F5793" s="0" t="n">
        <v>0.044063</v>
      </c>
      <c r="G5793" s="0" t="n">
        <v>0.225604</v>
      </c>
      <c r="H5793" s="0" t="n">
        <v>99200</v>
      </c>
    </row>
    <row r="5794" customFormat="false" ht="15" hidden="false" customHeight="false" outlineLevel="0" collapsed="false">
      <c r="A5794" s="0" t="n">
        <v>5792</v>
      </c>
      <c r="B5794" s="0" t="n">
        <v>8</v>
      </c>
      <c r="C5794" s="0" t="n">
        <v>242</v>
      </c>
      <c r="D5794" s="0" t="n">
        <v>7</v>
      </c>
      <c r="E5794" s="0" t="n">
        <v>1</v>
      </c>
      <c r="F5794" s="0" t="n">
        <v>0.208459</v>
      </c>
      <c r="G5794" s="0" t="n">
        <v>0.188339</v>
      </c>
      <c r="H5794" s="0" t="n">
        <v>99000</v>
      </c>
    </row>
    <row r="5795" customFormat="false" ht="15" hidden="false" customHeight="false" outlineLevel="0" collapsed="false">
      <c r="A5795" s="0" t="n">
        <v>5793</v>
      </c>
      <c r="B5795" s="0" t="n">
        <v>8</v>
      </c>
      <c r="C5795" s="0" t="n">
        <v>242</v>
      </c>
      <c r="D5795" s="0" t="n">
        <v>8</v>
      </c>
      <c r="E5795" s="0" t="n">
        <v>1</v>
      </c>
      <c r="F5795" s="0" t="n">
        <v>0.401397</v>
      </c>
      <c r="G5795" s="0" t="n">
        <v>0.362967</v>
      </c>
      <c r="H5795" s="0" t="n">
        <v>98800</v>
      </c>
    </row>
    <row r="5796" customFormat="false" ht="15" hidden="false" customHeight="false" outlineLevel="0" collapsed="false">
      <c r="A5796" s="0" t="n">
        <v>5794</v>
      </c>
      <c r="B5796" s="0" t="n">
        <v>8</v>
      </c>
      <c r="C5796" s="0" t="n">
        <v>242</v>
      </c>
      <c r="D5796" s="0" t="n">
        <v>9</v>
      </c>
      <c r="E5796" s="0" t="n">
        <v>0</v>
      </c>
      <c r="F5796" s="0" t="n">
        <v>0.587199</v>
      </c>
      <c r="G5796" s="0" t="n">
        <v>0.386436</v>
      </c>
      <c r="H5796" s="0" t="n">
        <v>98800</v>
      </c>
    </row>
    <row r="5797" customFormat="false" ht="15" hidden="false" customHeight="false" outlineLevel="0" collapsed="false">
      <c r="A5797" s="0" t="n">
        <v>5795</v>
      </c>
      <c r="B5797" s="0" t="n">
        <v>8</v>
      </c>
      <c r="C5797" s="0" t="n">
        <v>242</v>
      </c>
      <c r="D5797" s="0" t="n">
        <v>10</v>
      </c>
      <c r="E5797" s="0" t="n">
        <v>0</v>
      </c>
      <c r="F5797" s="0" t="n">
        <v>0.739726</v>
      </c>
      <c r="G5797" s="0" t="n">
        <v>0.31837</v>
      </c>
      <c r="H5797" s="0" t="n">
        <v>98800</v>
      </c>
    </row>
    <row r="5798" customFormat="false" ht="15" hidden="false" customHeight="false" outlineLevel="0" collapsed="false">
      <c r="A5798" s="0" t="n">
        <v>5796</v>
      </c>
      <c r="B5798" s="0" t="n">
        <v>8</v>
      </c>
      <c r="C5798" s="0" t="n">
        <v>242</v>
      </c>
      <c r="D5798" s="0" t="n">
        <v>11</v>
      </c>
      <c r="E5798" s="0" t="n">
        <v>0</v>
      </c>
      <c r="F5798" s="0" t="n">
        <v>0.839446</v>
      </c>
      <c r="G5798" s="0" t="n">
        <v>0.308107</v>
      </c>
      <c r="H5798" s="0" t="n">
        <v>98800</v>
      </c>
    </row>
    <row r="5799" customFormat="false" ht="15" hidden="false" customHeight="false" outlineLevel="0" collapsed="false">
      <c r="A5799" s="0" t="n">
        <v>5797</v>
      </c>
      <c r="B5799" s="0" t="n">
        <v>8</v>
      </c>
      <c r="C5799" s="0" t="n">
        <v>242</v>
      </c>
      <c r="D5799" s="0" t="n">
        <v>12</v>
      </c>
      <c r="E5799" s="0" t="n">
        <v>0</v>
      </c>
      <c r="F5799" s="0" t="n">
        <v>0.874085</v>
      </c>
      <c r="G5799" s="0" t="n">
        <v>0.440792</v>
      </c>
      <c r="H5799" s="0" t="n">
        <v>98800</v>
      </c>
    </row>
    <row r="5800" customFormat="false" ht="15" hidden="false" customHeight="false" outlineLevel="0" collapsed="false">
      <c r="A5800" s="0" t="n">
        <v>5798</v>
      </c>
      <c r="B5800" s="0" t="n">
        <v>8</v>
      </c>
      <c r="C5800" s="0" t="n">
        <v>242</v>
      </c>
      <c r="D5800" s="0" t="n">
        <v>13</v>
      </c>
      <c r="E5800" s="0" t="n">
        <v>0</v>
      </c>
      <c r="F5800" s="0" t="n">
        <v>0.839446</v>
      </c>
      <c r="G5800" s="0" t="n">
        <v>0.48539</v>
      </c>
      <c r="H5800" s="0" t="n">
        <v>98800</v>
      </c>
    </row>
    <row r="5801" customFormat="false" ht="15" hidden="false" customHeight="false" outlineLevel="0" collapsed="false">
      <c r="A5801" s="0" t="n">
        <v>5799</v>
      </c>
      <c r="B5801" s="0" t="n">
        <v>8</v>
      </c>
      <c r="C5801" s="0" t="n">
        <v>242</v>
      </c>
      <c r="D5801" s="0" t="n">
        <v>14</v>
      </c>
      <c r="E5801" s="0" t="n">
        <v>0</v>
      </c>
      <c r="F5801" s="0" t="n">
        <v>0.739726</v>
      </c>
      <c r="G5801" s="0" t="n">
        <v>0.645193</v>
      </c>
      <c r="H5801" s="0" t="n">
        <v>98800</v>
      </c>
    </row>
    <row r="5802" customFormat="false" ht="15" hidden="false" customHeight="false" outlineLevel="0" collapsed="false">
      <c r="A5802" s="0" t="n">
        <v>5800</v>
      </c>
      <c r="B5802" s="0" t="n">
        <v>8</v>
      </c>
      <c r="C5802" s="0" t="n">
        <v>242</v>
      </c>
      <c r="D5802" s="0" t="n">
        <v>15</v>
      </c>
      <c r="E5802" s="0" t="n">
        <v>0</v>
      </c>
      <c r="F5802" s="0" t="n">
        <v>0.587199</v>
      </c>
      <c r="G5802" s="0" t="n">
        <v>0.421978</v>
      </c>
      <c r="H5802" s="0" t="n">
        <v>98800</v>
      </c>
    </row>
    <row r="5803" customFormat="false" ht="15" hidden="false" customHeight="false" outlineLevel="0" collapsed="false">
      <c r="A5803" s="0" t="n">
        <v>5801</v>
      </c>
      <c r="B5803" s="0" t="n">
        <v>8</v>
      </c>
      <c r="C5803" s="0" t="n">
        <v>242</v>
      </c>
      <c r="D5803" s="0" t="n">
        <v>16</v>
      </c>
      <c r="E5803" s="0" t="n">
        <v>0</v>
      </c>
      <c r="F5803" s="0" t="n">
        <v>0.401397</v>
      </c>
      <c r="G5803" s="0" t="n">
        <v>0.410254</v>
      </c>
      <c r="H5803" s="0" t="n">
        <v>98800</v>
      </c>
    </row>
    <row r="5804" customFormat="false" ht="15" hidden="false" customHeight="false" outlineLevel="0" collapsed="false">
      <c r="A5804" s="0" t="n">
        <v>5802</v>
      </c>
      <c r="B5804" s="0" t="n">
        <v>8</v>
      </c>
      <c r="C5804" s="0" t="n">
        <v>242</v>
      </c>
      <c r="D5804" s="0" t="n">
        <v>17</v>
      </c>
      <c r="E5804" s="0" t="n">
        <v>0</v>
      </c>
      <c r="F5804" s="0" t="n">
        <v>0.208459</v>
      </c>
      <c r="G5804" s="0" t="n">
        <v>0.32973</v>
      </c>
      <c r="H5804" s="0" t="n">
        <v>98800</v>
      </c>
    </row>
    <row r="5805" customFormat="false" ht="15" hidden="false" customHeight="false" outlineLevel="0" collapsed="false">
      <c r="A5805" s="0" t="n">
        <v>5803</v>
      </c>
      <c r="B5805" s="0" t="n">
        <v>8</v>
      </c>
      <c r="C5805" s="0" t="n">
        <v>242</v>
      </c>
      <c r="D5805" s="0" t="n">
        <v>18</v>
      </c>
      <c r="E5805" s="0" t="n">
        <v>0</v>
      </c>
      <c r="F5805" s="0" t="n">
        <v>0.044063</v>
      </c>
      <c r="G5805" s="0" t="n">
        <v>0.254012</v>
      </c>
      <c r="H5805" s="0" t="n">
        <v>98800</v>
      </c>
    </row>
    <row r="5806" customFormat="false" ht="15" hidden="false" customHeight="false" outlineLevel="0" collapsed="false">
      <c r="A5806" s="0" t="n">
        <v>5804</v>
      </c>
      <c r="B5806" s="0" t="n">
        <v>8</v>
      </c>
      <c r="C5806" s="0" t="n">
        <v>242</v>
      </c>
      <c r="D5806" s="0" t="n">
        <v>19</v>
      </c>
      <c r="E5806" s="0" t="n">
        <v>1</v>
      </c>
      <c r="F5806" s="0" t="n">
        <v>0</v>
      </c>
      <c r="G5806" s="0" t="n">
        <v>0.22379</v>
      </c>
      <c r="H5806" s="0" t="n">
        <v>98600</v>
      </c>
    </row>
    <row r="5807" customFormat="false" ht="15" hidden="false" customHeight="false" outlineLevel="0" collapsed="false">
      <c r="A5807" s="0" t="n">
        <v>5805</v>
      </c>
      <c r="B5807" s="0" t="n">
        <v>8</v>
      </c>
      <c r="C5807" s="0" t="n">
        <v>242</v>
      </c>
      <c r="D5807" s="0" t="n">
        <v>20</v>
      </c>
      <c r="E5807" s="0" t="n">
        <v>1</v>
      </c>
      <c r="F5807" s="0" t="n">
        <v>0</v>
      </c>
      <c r="G5807" s="0" t="n">
        <v>0.150106</v>
      </c>
      <c r="H5807" s="0" t="n">
        <v>98400</v>
      </c>
    </row>
    <row r="5808" customFormat="false" ht="15" hidden="false" customHeight="false" outlineLevel="0" collapsed="false">
      <c r="A5808" s="0" t="n">
        <v>5806</v>
      </c>
      <c r="B5808" s="0" t="n">
        <v>8</v>
      </c>
      <c r="C5808" s="0" t="n">
        <v>242</v>
      </c>
      <c r="D5808" s="0" t="n">
        <v>21</v>
      </c>
      <c r="E5808" s="0" t="n">
        <v>0</v>
      </c>
      <c r="F5808" s="0" t="n">
        <v>0</v>
      </c>
      <c r="G5808" s="0" t="n">
        <v>0.138839</v>
      </c>
      <c r="H5808" s="0" t="n">
        <v>98400</v>
      </c>
    </row>
    <row r="5809" customFormat="false" ht="15" hidden="false" customHeight="false" outlineLevel="0" collapsed="false">
      <c r="A5809" s="0" t="n">
        <v>5807</v>
      </c>
      <c r="B5809" s="0" t="n">
        <v>8</v>
      </c>
      <c r="C5809" s="0" t="n">
        <v>242</v>
      </c>
      <c r="D5809" s="0" t="n">
        <v>22</v>
      </c>
      <c r="E5809" s="0" t="n">
        <v>0</v>
      </c>
      <c r="F5809" s="0" t="n">
        <v>0</v>
      </c>
      <c r="G5809" s="0" t="n">
        <v>0.170592</v>
      </c>
      <c r="H5809" s="0" t="n">
        <v>98400</v>
      </c>
    </row>
    <row r="5810" customFormat="false" ht="15" hidden="false" customHeight="false" outlineLevel="0" collapsed="false">
      <c r="A5810" s="0" t="n">
        <v>5808</v>
      </c>
      <c r="B5810" s="0" t="n">
        <v>8</v>
      </c>
      <c r="C5810" s="0" t="n">
        <v>242</v>
      </c>
      <c r="D5810" s="0" t="n">
        <v>23</v>
      </c>
      <c r="E5810" s="0" t="n">
        <v>0</v>
      </c>
      <c r="F5810" s="0" t="n">
        <v>0</v>
      </c>
      <c r="G5810" s="0" t="n">
        <v>0.119695</v>
      </c>
      <c r="H5810" s="0" t="n">
        <v>98400</v>
      </c>
    </row>
    <row r="5811" customFormat="false" ht="15" hidden="false" customHeight="false" outlineLevel="0" collapsed="false">
      <c r="A5811" s="0" t="n">
        <v>5809</v>
      </c>
      <c r="B5811" s="0" t="n">
        <v>8</v>
      </c>
      <c r="C5811" s="0" t="n">
        <v>243</v>
      </c>
      <c r="D5811" s="0" t="n">
        <v>0</v>
      </c>
      <c r="E5811" s="0" t="n">
        <v>0</v>
      </c>
      <c r="F5811" s="0" t="n">
        <v>0</v>
      </c>
      <c r="G5811" s="0" t="n">
        <v>0.153525</v>
      </c>
      <c r="H5811" s="0" t="n">
        <v>98400</v>
      </c>
    </row>
    <row r="5812" customFormat="false" ht="15" hidden="false" customHeight="false" outlineLevel="0" collapsed="false">
      <c r="A5812" s="0" t="n">
        <v>5810</v>
      </c>
      <c r="B5812" s="0" t="n">
        <v>8</v>
      </c>
      <c r="C5812" s="0" t="n">
        <v>243</v>
      </c>
      <c r="D5812" s="0" t="n">
        <v>1</v>
      </c>
      <c r="E5812" s="0" t="n">
        <v>0</v>
      </c>
      <c r="F5812" s="0" t="n">
        <v>0</v>
      </c>
      <c r="G5812" s="0" t="n">
        <v>0.113554</v>
      </c>
      <c r="H5812" s="0" t="n">
        <v>98400</v>
      </c>
    </row>
    <row r="5813" customFormat="false" ht="15" hidden="false" customHeight="false" outlineLevel="0" collapsed="false">
      <c r="A5813" s="0" t="n">
        <v>5811</v>
      </c>
      <c r="B5813" s="0" t="n">
        <v>8</v>
      </c>
      <c r="C5813" s="0" t="n">
        <v>243</v>
      </c>
      <c r="D5813" s="0" t="n">
        <v>2</v>
      </c>
      <c r="E5813" s="0" t="n">
        <v>0</v>
      </c>
      <c r="F5813" s="0" t="n">
        <v>0</v>
      </c>
      <c r="G5813" s="0" t="n">
        <v>0.157444</v>
      </c>
      <c r="H5813" s="0" t="n">
        <v>98400</v>
      </c>
    </row>
    <row r="5814" customFormat="false" ht="15" hidden="false" customHeight="false" outlineLevel="0" collapsed="false">
      <c r="A5814" s="0" t="n">
        <v>5812</v>
      </c>
      <c r="B5814" s="0" t="n">
        <v>8</v>
      </c>
      <c r="C5814" s="0" t="n">
        <v>243</v>
      </c>
      <c r="D5814" s="0" t="n">
        <v>3</v>
      </c>
      <c r="E5814" s="0" t="n">
        <v>0</v>
      </c>
      <c r="F5814" s="0" t="n">
        <v>0</v>
      </c>
      <c r="G5814" s="0" t="n">
        <v>0.174089</v>
      </c>
      <c r="H5814" s="0" t="n">
        <v>98400</v>
      </c>
    </row>
    <row r="5815" customFormat="false" ht="15" hidden="false" customHeight="false" outlineLevel="0" collapsed="false">
      <c r="A5815" s="0" t="n">
        <v>5813</v>
      </c>
      <c r="B5815" s="0" t="n">
        <v>8</v>
      </c>
      <c r="C5815" s="0" t="n">
        <v>243</v>
      </c>
      <c r="D5815" s="0" t="n">
        <v>4</v>
      </c>
      <c r="E5815" s="0" t="n">
        <v>0</v>
      </c>
      <c r="F5815" s="0" t="n">
        <v>0</v>
      </c>
      <c r="G5815" s="0" t="n">
        <v>0.154193</v>
      </c>
      <c r="H5815" s="0" t="n">
        <v>98400</v>
      </c>
    </row>
    <row r="5816" customFormat="false" ht="15" hidden="false" customHeight="false" outlineLevel="0" collapsed="false">
      <c r="A5816" s="0" t="n">
        <v>5814</v>
      </c>
      <c r="B5816" s="0" t="n">
        <v>8</v>
      </c>
      <c r="C5816" s="0" t="n">
        <v>243</v>
      </c>
      <c r="D5816" s="0" t="n">
        <v>5</v>
      </c>
      <c r="E5816" s="0" t="n">
        <v>0</v>
      </c>
      <c r="F5816" s="0" t="n">
        <v>0</v>
      </c>
      <c r="G5816" s="0" t="n">
        <v>0.186961</v>
      </c>
      <c r="H5816" s="0" t="n">
        <v>98400</v>
      </c>
    </row>
    <row r="5817" customFormat="false" ht="15" hidden="false" customHeight="false" outlineLevel="0" collapsed="false">
      <c r="A5817" s="0" t="n">
        <v>5815</v>
      </c>
      <c r="B5817" s="0" t="n">
        <v>8</v>
      </c>
      <c r="C5817" s="0" t="n">
        <v>243</v>
      </c>
      <c r="D5817" s="0" t="n">
        <v>6</v>
      </c>
      <c r="E5817" s="0" t="n">
        <v>0</v>
      </c>
      <c r="F5817" s="0" t="n">
        <v>0.045075</v>
      </c>
      <c r="G5817" s="0" t="n">
        <v>0.336267</v>
      </c>
      <c r="H5817" s="0" t="n">
        <v>98400</v>
      </c>
    </row>
    <row r="5818" customFormat="false" ht="15" hidden="false" customHeight="false" outlineLevel="0" collapsed="false">
      <c r="A5818" s="0" t="n">
        <v>5816</v>
      </c>
      <c r="B5818" s="0" t="n">
        <v>8</v>
      </c>
      <c r="C5818" s="0" t="n">
        <v>243</v>
      </c>
      <c r="D5818" s="0" t="n">
        <v>7</v>
      </c>
      <c r="E5818" s="0" t="n">
        <v>1</v>
      </c>
      <c r="F5818" s="0" t="n">
        <v>0.213248</v>
      </c>
      <c r="G5818" s="0" t="n">
        <v>0.294924</v>
      </c>
      <c r="H5818" s="0" t="n">
        <v>98200</v>
      </c>
    </row>
    <row r="5819" customFormat="false" ht="15" hidden="false" customHeight="false" outlineLevel="0" collapsed="false">
      <c r="A5819" s="0" t="n">
        <v>5817</v>
      </c>
      <c r="B5819" s="0" t="n">
        <v>8</v>
      </c>
      <c r="C5819" s="0" t="n">
        <v>243</v>
      </c>
      <c r="D5819" s="0" t="n">
        <v>8</v>
      </c>
      <c r="E5819" s="0" t="n">
        <v>1</v>
      </c>
      <c r="F5819" s="0" t="n">
        <v>0.410619</v>
      </c>
      <c r="G5819" s="0" t="n">
        <v>0.39141</v>
      </c>
      <c r="H5819" s="0" t="n">
        <v>98000</v>
      </c>
    </row>
    <row r="5820" customFormat="false" ht="15" hidden="false" customHeight="false" outlineLevel="0" collapsed="false">
      <c r="A5820" s="0" t="n">
        <v>5818</v>
      </c>
      <c r="B5820" s="0" t="n">
        <v>8</v>
      </c>
      <c r="C5820" s="0" t="n">
        <v>243</v>
      </c>
      <c r="D5820" s="0" t="n">
        <v>9</v>
      </c>
      <c r="E5820" s="0" t="n">
        <v>0</v>
      </c>
      <c r="F5820" s="0" t="n">
        <v>0.600689</v>
      </c>
      <c r="G5820" s="0" t="n">
        <v>0.478625</v>
      </c>
      <c r="H5820" s="0" t="n">
        <v>98000</v>
      </c>
    </row>
    <row r="5821" customFormat="false" ht="15" hidden="false" customHeight="false" outlineLevel="0" collapsed="false">
      <c r="A5821" s="0" t="n">
        <v>5819</v>
      </c>
      <c r="B5821" s="0" t="n">
        <v>8</v>
      </c>
      <c r="C5821" s="0" t="n">
        <v>243</v>
      </c>
      <c r="D5821" s="0" t="n">
        <v>10</v>
      </c>
      <c r="E5821" s="0" t="n">
        <v>0</v>
      </c>
      <c r="F5821" s="0" t="n">
        <v>0.75672</v>
      </c>
      <c r="G5821" s="0" t="n">
        <v>0.429005</v>
      </c>
      <c r="H5821" s="0" t="n">
        <v>98000</v>
      </c>
    </row>
    <row r="5822" customFormat="false" ht="15" hidden="false" customHeight="false" outlineLevel="0" collapsed="false">
      <c r="A5822" s="0" t="n">
        <v>5820</v>
      </c>
      <c r="B5822" s="0" t="n">
        <v>8</v>
      </c>
      <c r="C5822" s="0" t="n">
        <v>243</v>
      </c>
      <c r="D5822" s="0" t="n">
        <v>11</v>
      </c>
      <c r="E5822" s="0" t="n">
        <v>0</v>
      </c>
      <c r="F5822" s="0" t="n">
        <v>0.858731</v>
      </c>
      <c r="G5822" s="0" t="n">
        <v>0.565623</v>
      </c>
      <c r="H5822" s="0" t="n">
        <v>98000</v>
      </c>
    </row>
    <row r="5823" customFormat="false" ht="15" hidden="false" customHeight="false" outlineLevel="0" collapsed="false">
      <c r="A5823" s="0" t="n">
        <v>5821</v>
      </c>
      <c r="B5823" s="0" t="n">
        <v>8</v>
      </c>
      <c r="C5823" s="0" t="n">
        <v>243</v>
      </c>
      <c r="D5823" s="0" t="n">
        <v>12</v>
      </c>
      <c r="E5823" s="0" t="n">
        <v>0</v>
      </c>
      <c r="F5823" s="0" t="n">
        <v>0.894166</v>
      </c>
      <c r="G5823" s="0" t="n">
        <v>0.597312</v>
      </c>
      <c r="H5823" s="0" t="n">
        <v>98000</v>
      </c>
    </row>
    <row r="5824" customFormat="false" ht="15" hidden="false" customHeight="false" outlineLevel="0" collapsed="false">
      <c r="A5824" s="0" t="n">
        <v>5822</v>
      </c>
      <c r="B5824" s="0" t="n">
        <v>8</v>
      </c>
      <c r="C5824" s="0" t="n">
        <v>243</v>
      </c>
      <c r="D5824" s="0" t="n">
        <v>13</v>
      </c>
      <c r="E5824" s="0" t="n">
        <v>0</v>
      </c>
      <c r="F5824" s="0" t="n">
        <v>0.858731</v>
      </c>
      <c r="G5824" s="0" t="n">
        <v>0.545718</v>
      </c>
      <c r="H5824" s="0" t="n">
        <v>98000</v>
      </c>
    </row>
    <row r="5825" customFormat="false" ht="15" hidden="false" customHeight="false" outlineLevel="0" collapsed="false">
      <c r="A5825" s="0" t="n">
        <v>5823</v>
      </c>
      <c r="B5825" s="0" t="n">
        <v>8</v>
      </c>
      <c r="C5825" s="0" t="n">
        <v>243</v>
      </c>
      <c r="D5825" s="0" t="n">
        <v>14</v>
      </c>
      <c r="E5825" s="0" t="n">
        <v>0</v>
      </c>
      <c r="F5825" s="0" t="n">
        <v>0.75672</v>
      </c>
      <c r="G5825" s="0" t="n">
        <v>1</v>
      </c>
      <c r="H5825" s="0" t="n">
        <v>98000</v>
      </c>
    </row>
    <row r="5826" customFormat="false" ht="15" hidden="false" customHeight="false" outlineLevel="0" collapsed="false">
      <c r="A5826" s="0" t="n">
        <v>5824</v>
      </c>
      <c r="B5826" s="0" t="n">
        <v>8</v>
      </c>
      <c r="C5826" s="0" t="n">
        <v>243</v>
      </c>
      <c r="D5826" s="0" t="n">
        <v>15</v>
      </c>
      <c r="E5826" s="0" t="n">
        <v>0</v>
      </c>
      <c r="F5826" s="0" t="n">
        <v>0.600689</v>
      </c>
      <c r="G5826" s="0" t="n">
        <v>1</v>
      </c>
      <c r="H5826" s="0" t="n">
        <v>98000</v>
      </c>
    </row>
    <row r="5827" customFormat="false" ht="15" hidden="false" customHeight="false" outlineLevel="0" collapsed="false">
      <c r="A5827" s="0" t="n">
        <v>5825</v>
      </c>
      <c r="B5827" s="0" t="n">
        <v>8</v>
      </c>
      <c r="C5827" s="0" t="n">
        <v>243</v>
      </c>
      <c r="D5827" s="0" t="n">
        <v>16</v>
      </c>
      <c r="E5827" s="0" t="n">
        <v>0</v>
      </c>
      <c r="F5827" s="0" t="n">
        <v>0.410619</v>
      </c>
      <c r="G5827" s="0" t="n">
        <v>1</v>
      </c>
      <c r="H5827" s="0" t="n">
        <v>98000</v>
      </c>
    </row>
    <row r="5828" customFormat="false" ht="15" hidden="false" customHeight="false" outlineLevel="0" collapsed="false">
      <c r="A5828" s="0" t="n">
        <v>5826</v>
      </c>
      <c r="B5828" s="0" t="n">
        <v>8</v>
      </c>
      <c r="C5828" s="0" t="n">
        <v>243</v>
      </c>
      <c r="D5828" s="0" t="n">
        <v>17</v>
      </c>
      <c r="E5828" s="0" t="n">
        <v>0</v>
      </c>
      <c r="F5828" s="0" t="n">
        <v>0.213248</v>
      </c>
      <c r="G5828" s="0" t="n">
        <v>1</v>
      </c>
      <c r="H5828" s="0" t="n">
        <v>98000</v>
      </c>
    </row>
    <row r="5829" customFormat="false" ht="15" hidden="false" customHeight="false" outlineLevel="0" collapsed="false">
      <c r="A5829" s="0" t="n">
        <v>5827</v>
      </c>
      <c r="B5829" s="0" t="n">
        <v>8</v>
      </c>
      <c r="C5829" s="0" t="n">
        <v>243</v>
      </c>
      <c r="D5829" s="0" t="n">
        <v>18</v>
      </c>
      <c r="E5829" s="0" t="n">
        <v>0</v>
      </c>
      <c r="F5829" s="0" t="n">
        <v>0.045075</v>
      </c>
      <c r="G5829" s="0" t="n">
        <v>1</v>
      </c>
      <c r="H5829" s="0" t="n">
        <v>98000</v>
      </c>
    </row>
    <row r="5830" customFormat="false" ht="15" hidden="false" customHeight="false" outlineLevel="0" collapsed="false">
      <c r="A5830" s="0" t="n">
        <v>5828</v>
      </c>
      <c r="B5830" s="0" t="n">
        <v>8</v>
      </c>
      <c r="C5830" s="0" t="n">
        <v>243</v>
      </c>
      <c r="D5830" s="0" t="n">
        <v>19</v>
      </c>
      <c r="E5830" s="0" t="n">
        <v>1</v>
      </c>
      <c r="F5830" s="0" t="n">
        <v>0</v>
      </c>
      <c r="G5830" s="0" t="n">
        <v>1</v>
      </c>
      <c r="H5830" s="0" t="n">
        <v>97800</v>
      </c>
    </row>
    <row r="5831" customFormat="false" ht="15" hidden="false" customHeight="false" outlineLevel="0" collapsed="false">
      <c r="A5831" s="0" t="n">
        <v>5829</v>
      </c>
      <c r="B5831" s="0" t="n">
        <v>8</v>
      </c>
      <c r="C5831" s="0" t="n">
        <v>243</v>
      </c>
      <c r="D5831" s="0" t="n">
        <v>20</v>
      </c>
      <c r="E5831" s="0" t="n">
        <v>1</v>
      </c>
      <c r="F5831" s="0" t="n">
        <v>0</v>
      </c>
      <c r="G5831" s="0" t="n">
        <v>1</v>
      </c>
      <c r="H5831" s="0" t="n">
        <v>97600</v>
      </c>
    </row>
    <row r="5832" customFormat="false" ht="15" hidden="false" customHeight="false" outlineLevel="0" collapsed="false">
      <c r="A5832" s="0" t="n">
        <v>5830</v>
      </c>
      <c r="B5832" s="0" t="n">
        <v>8</v>
      </c>
      <c r="C5832" s="0" t="n">
        <v>243</v>
      </c>
      <c r="D5832" s="0" t="n">
        <v>21</v>
      </c>
      <c r="E5832" s="0" t="n">
        <v>0</v>
      </c>
      <c r="F5832" s="0" t="n">
        <v>0</v>
      </c>
      <c r="G5832" s="0" t="n">
        <v>1</v>
      </c>
      <c r="H5832" s="0" t="n">
        <v>97600</v>
      </c>
    </row>
    <row r="5833" customFormat="false" ht="15" hidden="false" customHeight="false" outlineLevel="0" collapsed="false">
      <c r="A5833" s="0" t="n">
        <v>5831</v>
      </c>
      <c r="B5833" s="0" t="n">
        <v>8</v>
      </c>
      <c r="C5833" s="0" t="n">
        <v>243</v>
      </c>
      <c r="D5833" s="0" t="n">
        <v>22</v>
      </c>
      <c r="E5833" s="0" t="n">
        <v>0</v>
      </c>
      <c r="F5833" s="0" t="n">
        <v>0</v>
      </c>
      <c r="G5833" s="0" t="n">
        <v>0.88784</v>
      </c>
      <c r="H5833" s="0" t="n">
        <v>97600</v>
      </c>
    </row>
    <row r="5834" customFormat="false" ht="15" hidden="false" customHeight="false" outlineLevel="0" collapsed="false">
      <c r="A5834" s="0" t="n">
        <v>5832</v>
      </c>
      <c r="B5834" s="0" t="n">
        <v>8</v>
      </c>
      <c r="C5834" s="0" t="n">
        <v>243</v>
      </c>
      <c r="D5834" s="0" t="n">
        <v>23</v>
      </c>
      <c r="E5834" s="0" t="n">
        <v>0</v>
      </c>
      <c r="F5834" s="0" t="n">
        <v>0</v>
      </c>
      <c r="G5834" s="0" t="n">
        <v>0.627581</v>
      </c>
      <c r="H5834" s="0" t="n">
        <v>97600</v>
      </c>
    </row>
    <row r="5835" customFormat="false" ht="15" hidden="false" customHeight="false" outlineLevel="0" collapsed="false">
      <c r="A5835" s="0" t="n">
        <v>5833</v>
      </c>
      <c r="B5835" s="0" t="n">
        <v>9</v>
      </c>
      <c r="C5835" s="0" t="n">
        <v>244</v>
      </c>
      <c r="D5835" s="0" t="n">
        <v>0</v>
      </c>
      <c r="E5835" s="0" t="n">
        <v>0</v>
      </c>
      <c r="F5835" s="0" t="n">
        <v>0</v>
      </c>
      <c r="G5835" s="0" t="n">
        <v>0.415246</v>
      </c>
      <c r="H5835" s="0" t="n">
        <v>97600</v>
      </c>
    </row>
    <row r="5836" customFormat="false" ht="15" hidden="false" customHeight="false" outlineLevel="0" collapsed="false">
      <c r="A5836" s="0" t="n">
        <v>5834</v>
      </c>
      <c r="B5836" s="0" t="n">
        <v>9</v>
      </c>
      <c r="C5836" s="0" t="n">
        <v>244</v>
      </c>
      <c r="D5836" s="0" t="n">
        <v>1</v>
      </c>
      <c r="E5836" s="0" t="n">
        <v>0</v>
      </c>
      <c r="F5836" s="0" t="n">
        <v>0</v>
      </c>
      <c r="G5836" s="0" t="n">
        <v>0.314389</v>
      </c>
      <c r="H5836" s="0" t="n">
        <v>97600</v>
      </c>
    </row>
    <row r="5837" customFormat="false" ht="15" hidden="false" customHeight="false" outlineLevel="0" collapsed="false">
      <c r="A5837" s="0" t="n">
        <v>5835</v>
      </c>
      <c r="B5837" s="0" t="n">
        <v>9</v>
      </c>
      <c r="C5837" s="0" t="n">
        <v>244</v>
      </c>
      <c r="D5837" s="0" t="n">
        <v>2</v>
      </c>
      <c r="E5837" s="0" t="n">
        <v>0</v>
      </c>
      <c r="F5837" s="0" t="n">
        <v>0</v>
      </c>
      <c r="G5837" s="0" t="n">
        <v>0.305204</v>
      </c>
      <c r="H5837" s="0" t="n">
        <v>97600</v>
      </c>
    </row>
    <row r="5838" customFormat="false" ht="15" hidden="false" customHeight="false" outlineLevel="0" collapsed="false">
      <c r="A5838" s="0" t="n">
        <v>5836</v>
      </c>
      <c r="B5838" s="0" t="n">
        <v>9</v>
      </c>
      <c r="C5838" s="0" t="n">
        <v>244</v>
      </c>
      <c r="D5838" s="0" t="n">
        <v>3</v>
      </c>
      <c r="E5838" s="0" t="n">
        <v>0</v>
      </c>
      <c r="F5838" s="0" t="n">
        <v>0</v>
      </c>
      <c r="G5838" s="0" t="n">
        <v>0.296603</v>
      </c>
      <c r="H5838" s="0" t="n">
        <v>97600</v>
      </c>
    </row>
    <row r="5839" customFormat="false" ht="15" hidden="false" customHeight="false" outlineLevel="0" collapsed="false">
      <c r="A5839" s="0" t="n">
        <v>5837</v>
      </c>
      <c r="B5839" s="0" t="n">
        <v>9</v>
      </c>
      <c r="C5839" s="0" t="n">
        <v>244</v>
      </c>
      <c r="D5839" s="0" t="n">
        <v>4</v>
      </c>
      <c r="E5839" s="0" t="n">
        <v>0</v>
      </c>
      <c r="F5839" s="0" t="n">
        <v>0</v>
      </c>
      <c r="G5839" s="0" t="n">
        <v>0.400775</v>
      </c>
      <c r="H5839" s="0" t="n">
        <v>97600</v>
      </c>
    </row>
    <row r="5840" customFormat="false" ht="15" hidden="false" customHeight="false" outlineLevel="0" collapsed="false">
      <c r="A5840" s="0" t="n">
        <v>5838</v>
      </c>
      <c r="B5840" s="0" t="n">
        <v>9</v>
      </c>
      <c r="C5840" s="0" t="n">
        <v>244</v>
      </c>
      <c r="D5840" s="0" t="n">
        <v>5</v>
      </c>
      <c r="E5840" s="0" t="n">
        <v>0</v>
      </c>
      <c r="F5840" s="0" t="n">
        <v>0</v>
      </c>
      <c r="G5840" s="0" t="n">
        <v>0.400355</v>
      </c>
      <c r="H5840" s="0" t="n">
        <v>97600</v>
      </c>
    </row>
    <row r="5841" customFormat="false" ht="15" hidden="false" customHeight="false" outlineLevel="0" collapsed="false">
      <c r="A5841" s="0" t="n">
        <v>5839</v>
      </c>
      <c r="B5841" s="0" t="n">
        <v>9</v>
      </c>
      <c r="C5841" s="0" t="n">
        <v>244</v>
      </c>
      <c r="D5841" s="0" t="n">
        <v>6</v>
      </c>
      <c r="E5841" s="0" t="n">
        <v>0</v>
      </c>
      <c r="F5841" s="0" t="n">
        <v>0.0084</v>
      </c>
      <c r="G5841" s="0" t="n">
        <v>0.413009</v>
      </c>
      <c r="H5841" s="0" t="n">
        <v>97600</v>
      </c>
    </row>
    <row r="5842" customFormat="false" ht="15" hidden="false" customHeight="false" outlineLevel="0" collapsed="false">
      <c r="A5842" s="0" t="n">
        <v>5840</v>
      </c>
      <c r="B5842" s="0" t="n">
        <v>9</v>
      </c>
      <c r="C5842" s="0" t="n">
        <v>244</v>
      </c>
      <c r="D5842" s="0" t="n">
        <v>7</v>
      </c>
      <c r="E5842" s="0" t="n">
        <v>1</v>
      </c>
      <c r="F5842" s="0" t="n">
        <v>0.210082</v>
      </c>
      <c r="G5842" s="0" t="n">
        <v>0.511897</v>
      </c>
      <c r="H5842" s="0" t="n">
        <v>97400</v>
      </c>
    </row>
    <row r="5843" customFormat="false" ht="15" hidden="false" customHeight="false" outlineLevel="0" collapsed="false">
      <c r="A5843" s="0" t="n">
        <v>5841</v>
      </c>
      <c r="B5843" s="0" t="n">
        <v>9</v>
      </c>
      <c r="C5843" s="0" t="n">
        <v>244</v>
      </c>
      <c r="D5843" s="0" t="n">
        <v>8</v>
      </c>
      <c r="E5843" s="0" t="n">
        <v>1</v>
      </c>
      <c r="F5843" s="0" t="n">
        <v>0.479189</v>
      </c>
      <c r="G5843" s="0" t="n">
        <v>0.446341</v>
      </c>
      <c r="H5843" s="0" t="n">
        <v>97200</v>
      </c>
    </row>
    <row r="5844" customFormat="false" ht="15" hidden="false" customHeight="false" outlineLevel="0" collapsed="false">
      <c r="A5844" s="0" t="n">
        <v>5842</v>
      </c>
      <c r="B5844" s="0" t="n">
        <v>9</v>
      </c>
      <c r="C5844" s="0" t="n">
        <v>244</v>
      </c>
      <c r="D5844" s="0" t="n">
        <v>9</v>
      </c>
      <c r="E5844" s="0" t="n">
        <v>0</v>
      </c>
      <c r="F5844" s="0" t="n">
        <v>0.748273</v>
      </c>
      <c r="G5844" s="0" t="n">
        <v>0.458768</v>
      </c>
      <c r="H5844" s="0" t="n">
        <v>97200</v>
      </c>
    </row>
    <row r="5845" customFormat="false" ht="15" hidden="false" customHeight="false" outlineLevel="0" collapsed="false">
      <c r="A5845" s="0" t="n">
        <v>5843</v>
      </c>
      <c r="B5845" s="0" t="n">
        <v>9</v>
      </c>
      <c r="C5845" s="0" t="n">
        <v>244</v>
      </c>
      <c r="D5845" s="0" t="n">
        <v>10</v>
      </c>
      <c r="E5845" s="0" t="n">
        <v>0</v>
      </c>
      <c r="F5845" s="0" t="n">
        <v>0.973523</v>
      </c>
      <c r="G5845" s="0" t="n">
        <v>0.571121</v>
      </c>
      <c r="H5845" s="0" t="n">
        <v>97200</v>
      </c>
    </row>
    <row r="5846" customFormat="false" ht="15" hidden="false" customHeight="false" outlineLevel="0" collapsed="false">
      <c r="A5846" s="0" t="n">
        <v>5844</v>
      </c>
      <c r="B5846" s="0" t="n">
        <v>9</v>
      </c>
      <c r="C5846" s="0" t="n">
        <v>244</v>
      </c>
      <c r="D5846" s="0" t="n">
        <v>11</v>
      </c>
      <c r="E5846" s="0" t="n">
        <v>0</v>
      </c>
      <c r="F5846" s="0" t="n">
        <v>1</v>
      </c>
      <c r="G5846" s="0" t="n">
        <v>0.561511</v>
      </c>
      <c r="H5846" s="0" t="n">
        <v>97200</v>
      </c>
    </row>
    <row r="5847" customFormat="false" ht="15" hidden="false" customHeight="false" outlineLevel="0" collapsed="false">
      <c r="A5847" s="0" t="n">
        <v>5845</v>
      </c>
      <c r="B5847" s="0" t="n">
        <v>9</v>
      </c>
      <c r="C5847" s="0" t="n">
        <v>244</v>
      </c>
      <c r="D5847" s="0" t="n">
        <v>12</v>
      </c>
      <c r="E5847" s="0" t="n">
        <v>0</v>
      </c>
      <c r="F5847" s="0" t="n">
        <v>1</v>
      </c>
      <c r="G5847" s="0" t="n">
        <v>0.431297</v>
      </c>
      <c r="H5847" s="0" t="n">
        <v>97200</v>
      </c>
    </row>
    <row r="5848" customFormat="false" ht="15" hidden="false" customHeight="false" outlineLevel="0" collapsed="false">
      <c r="A5848" s="0" t="n">
        <v>5846</v>
      </c>
      <c r="B5848" s="0" t="n">
        <v>9</v>
      </c>
      <c r="C5848" s="0" t="n">
        <v>244</v>
      </c>
      <c r="D5848" s="0" t="n">
        <v>13</v>
      </c>
      <c r="E5848" s="0" t="n">
        <v>0</v>
      </c>
      <c r="F5848" s="0" t="n">
        <v>1</v>
      </c>
      <c r="G5848" s="0" t="n">
        <v>0.362096</v>
      </c>
      <c r="H5848" s="0" t="n">
        <v>97200</v>
      </c>
    </row>
    <row r="5849" customFormat="false" ht="15" hidden="false" customHeight="false" outlineLevel="0" collapsed="false">
      <c r="A5849" s="0" t="n">
        <v>5847</v>
      </c>
      <c r="B5849" s="0" t="n">
        <v>9</v>
      </c>
      <c r="C5849" s="0" t="n">
        <v>244</v>
      </c>
      <c r="D5849" s="0" t="n">
        <v>14</v>
      </c>
      <c r="E5849" s="0" t="n">
        <v>0</v>
      </c>
      <c r="F5849" s="0" t="n">
        <v>0.973523</v>
      </c>
      <c r="G5849" s="0" t="n">
        <v>0.3316</v>
      </c>
      <c r="H5849" s="0" t="n">
        <v>97200</v>
      </c>
    </row>
    <row r="5850" customFormat="false" ht="15" hidden="false" customHeight="false" outlineLevel="0" collapsed="false">
      <c r="A5850" s="0" t="n">
        <v>5848</v>
      </c>
      <c r="B5850" s="0" t="n">
        <v>9</v>
      </c>
      <c r="C5850" s="0" t="n">
        <v>244</v>
      </c>
      <c r="D5850" s="0" t="n">
        <v>15</v>
      </c>
      <c r="E5850" s="0" t="n">
        <v>0</v>
      </c>
      <c r="F5850" s="0" t="n">
        <v>0.748273</v>
      </c>
      <c r="G5850" s="0" t="n">
        <v>0.287609</v>
      </c>
      <c r="H5850" s="0" t="n">
        <v>97200</v>
      </c>
    </row>
    <row r="5851" customFormat="false" ht="15" hidden="false" customHeight="false" outlineLevel="0" collapsed="false">
      <c r="A5851" s="0" t="n">
        <v>5849</v>
      </c>
      <c r="B5851" s="0" t="n">
        <v>9</v>
      </c>
      <c r="C5851" s="0" t="n">
        <v>244</v>
      </c>
      <c r="D5851" s="0" t="n">
        <v>16</v>
      </c>
      <c r="E5851" s="0" t="n">
        <v>0</v>
      </c>
      <c r="F5851" s="0" t="n">
        <v>0.479189</v>
      </c>
      <c r="G5851" s="0" t="n">
        <v>0.453479</v>
      </c>
      <c r="H5851" s="0" t="n">
        <v>97200</v>
      </c>
    </row>
    <row r="5852" customFormat="false" ht="15" hidden="false" customHeight="false" outlineLevel="0" collapsed="false">
      <c r="A5852" s="0" t="n">
        <v>5850</v>
      </c>
      <c r="B5852" s="0" t="n">
        <v>9</v>
      </c>
      <c r="C5852" s="0" t="n">
        <v>244</v>
      </c>
      <c r="D5852" s="0" t="n">
        <v>17</v>
      </c>
      <c r="E5852" s="0" t="n">
        <v>0</v>
      </c>
      <c r="F5852" s="0" t="n">
        <v>0.210082</v>
      </c>
      <c r="G5852" s="0" t="n">
        <v>0.527552</v>
      </c>
      <c r="H5852" s="0" t="n">
        <v>97200</v>
      </c>
    </row>
    <row r="5853" customFormat="false" ht="15" hidden="false" customHeight="false" outlineLevel="0" collapsed="false">
      <c r="A5853" s="0" t="n">
        <v>5851</v>
      </c>
      <c r="B5853" s="0" t="n">
        <v>9</v>
      </c>
      <c r="C5853" s="0" t="n">
        <v>244</v>
      </c>
      <c r="D5853" s="0" t="n">
        <v>18</v>
      </c>
      <c r="E5853" s="0" t="n">
        <v>0</v>
      </c>
      <c r="F5853" s="0" t="n">
        <v>0.0084</v>
      </c>
      <c r="G5853" s="0" t="n">
        <v>0.477287</v>
      </c>
      <c r="H5853" s="0" t="n">
        <v>97200</v>
      </c>
    </row>
    <row r="5854" customFormat="false" ht="15" hidden="false" customHeight="false" outlineLevel="0" collapsed="false">
      <c r="A5854" s="0" t="n">
        <v>5852</v>
      </c>
      <c r="B5854" s="0" t="n">
        <v>9</v>
      </c>
      <c r="C5854" s="0" t="n">
        <v>244</v>
      </c>
      <c r="D5854" s="0" t="n">
        <v>19</v>
      </c>
      <c r="E5854" s="0" t="n">
        <v>1</v>
      </c>
      <c r="F5854" s="0" t="n">
        <v>0</v>
      </c>
      <c r="G5854" s="0" t="n">
        <v>0.359663</v>
      </c>
      <c r="H5854" s="0" t="n">
        <v>97000</v>
      </c>
    </row>
    <row r="5855" customFormat="false" ht="15" hidden="false" customHeight="false" outlineLevel="0" collapsed="false">
      <c r="A5855" s="0" t="n">
        <v>5853</v>
      </c>
      <c r="B5855" s="0" t="n">
        <v>9</v>
      </c>
      <c r="C5855" s="0" t="n">
        <v>244</v>
      </c>
      <c r="D5855" s="0" t="n">
        <v>20</v>
      </c>
      <c r="E5855" s="0" t="n">
        <v>1</v>
      </c>
      <c r="F5855" s="0" t="n">
        <v>0</v>
      </c>
      <c r="G5855" s="0" t="n">
        <v>0.345997</v>
      </c>
      <c r="H5855" s="0" t="n">
        <v>96800</v>
      </c>
    </row>
    <row r="5856" customFormat="false" ht="15" hidden="false" customHeight="false" outlineLevel="0" collapsed="false">
      <c r="A5856" s="0" t="n">
        <v>5854</v>
      </c>
      <c r="B5856" s="0" t="n">
        <v>9</v>
      </c>
      <c r="C5856" s="0" t="n">
        <v>244</v>
      </c>
      <c r="D5856" s="0" t="n">
        <v>21</v>
      </c>
      <c r="E5856" s="0" t="n">
        <v>0</v>
      </c>
      <c r="F5856" s="0" t="n">
        <v>0</v>
      </c>
      <c r="G5856" s="0" t="n">
        <v>0.361288</v>
      </c>
      <c r="H5856" s="0" t="n">
        <v>96800</v>
      </c>
    </row>
    <row r="5857" customFormat="false" ht="15" hidden="false" customHeight="false" outlineLevel="0" collapsed="false">
      <c r="A5857" s="0" t="n">
        <v>5855</v>
      </c>
      <c r="B5857" s="0" t="n">
        <v>9</v>
      </c>
      <c r="C5857" s="0" t="n">
        <v>244</v>
      </c>
      <c r="D5857" s="0" t="n">
        <v>22</v>
      </c>
      <c r="E5857" s="0" t="n">
        <v>0</v>
      </c>
      <c r="F5857" s="0" t="n">
        <v>0</v>
      </c>
      <c r="G5857" s="0" t="n">
        <v>0.247617</v>
      </c>
      <c r="H5857" s="0" t="n">
        <v>96800</v>
      </c>
    </row>
    <row r="5858" customFormat="false" ht="15" hidden="false" customHeight="false" outlineLevel="0" collapsed="false">
      <c r="A5858" s="0" t="n">
        <v>5856</v>
      </c>
      <c r="B5858" s="0" t="n">
        <v>9</v>
      </c>
      <c r="C5858" s="0" t="n">
        <v>244</v>
      </c>
      <c r="D5858" s="0" t="n">
        <v>23</v>
      </c>
      <c r="E5858" s="0" t="n">
        <v>0</v>
      </c>
      <c r="F5858" s="0" t="n">
        <v>0</v>
      </c>
      <c r="G5858" s="0" t="n">
        <v>0.240603</v>
      </c>
      <c r="H5858" s="0" t="n">
        <v>96800</v>
      </c>
    </row>
    <row r="5859" customFormat="false" ht="15" hidden="false" customHeight="false" outlineLevel="0" collapsed="false">
      <c r="A5859" s="0" t="n">
        <v>5857</v>
      </c>
      <c r="B5859" s="0" t="n">
        <v>9</v>
      </c>
      <c r="C5859" s="0" t="n">
        <v>245</v>
      </c>
      <c r="D5859" s="0" t="n">
        <v>0</v>
      </c>
      <c r="E5859" s="0" t="n">
        <v>0</v>
      </c>
      <c r="F5859" s="0" t="n">
        <v>0</v>
      </c>
      <c r="G5859" s="0" t="n">
        <v>0.381231</v>
      </c>
      <c r="H5859" s="0" t="n">
        <v>96800</v>
      </c>
    </row>
    <row r="5860" customFormat="false" ht="15" hidden="false" customHeight="false" outlineLevel="0" collapsed="false">
      <c r="A5860" s="0" t="n">
        <v>5858</v>
      </c>
      <c r="B5860" s="0" t="n">
        <v>9</v>
      </c>
      <c r="C5860" s="0" t="n">
        <v>245</v>
      </c>
      <c r="D5860" s="0" t="n">
        <v>1</v>
      </c>
      <c r="E5860" s="0" t="n">
        <v>0</v>
      </c>
      <c r="F5860" s="0" t="n">
        <v>0</v>
      </c>
      <c r="G5860" s="0" t="n">
        <v>0.445314</v>
      </c>
      <c r="H5860" s="0" t="n">
        <v>96800</v>
      </c>
    </row>
    <row r="5861" customFormat="false" ht="15" hidden="false" customHeight="false" outlineLevel="0" collapsed="false">
      <c r="A5861" s="0" t="n">
        <v>5859</v>
      </c>
      <c r="B5861" s="0" t="n">
        <v>9</v>
      </c>
      <c r="C5861" s="0" t="n">
        <v>245</v>
      </c>
      <c r="D5861" s="0" t="n">
        <v>2</v>
      </c>
      <c r="E5861" s="0" t="n">
        <v>0</v>
      </c>
      <c r="F5861" s="0" t="n">
        <v>0</v>
      </c>
      <c r="G5861" s="0" t="n">
        <v>0.407305</v>
      </c>
      <c r="H5861" s="0" t="n">
        <v>96800</v>
      </c>
    </row>
    <row r="5862" customFormat="false" ht="15" hidden="false" customHeight="false" outlineLevel="0" collapsed="false">
      <c r="A5862" s="0" t="n">
        <v>5860</v>
      </c>
      <c r="B5862" s="0" t="n">
        <v>9</v>
      </c>
      <c r="C5862" s="0" t="n">
        <v>245</v>
      </c>
      <c r="D5862" s="0" t="n">
        <v>3</v>
      </c>
      <c r="E5862" s="0" t="n">
        <v>0</v>
      </c>
      <c r="F5862" s="0" t="n">
        <v>0</v>
      </c>
      <c r="G5862" s="0" t="n">
        <v>0.39571</v>
      </c>
      <c r="H5862" s="0" t="n">
        <v>96800</v>
      </c>
    </row>
    <row r="5863" customFormat="false" ht="15" hidden="false" customHeight="false" outlineLevel="0" collapsed="false">
      <c r="A5863" s="0" t="n">
        <v>5861</v>
      </c>
      <c r="B5863" s="0" t="n">
        <v>9</v>
      </c>
      <c r="C5863" s="0" t="n">
        <v>245</v>
      </c>
      <c r="D5863" s="0" t="n">
        <v>4</v>
      </c>
      <c r="E5863" s="0" t="n">
        <v>0</v>
      </c>
      <c r="F5863" s="0" t="n">
        <v>0</v>
      </c>
      <c r="G5863" s="0" t="n">
        <v>0.437906</v>
      </c>
      <c r="H5863" s="0" t="n">
        <v>96800</v>
      </c>
    </row>
    <row r="5864" customFormat="false" ht="15" hidden="false" customHeight="false" outlineLevel="0" collapsed="false">
      <c r="A5864" s="0" t="n">
        <v>5862</v>
      </c>
      <c r="B5864" s="0" t="n">
        <v>9</v>
      </c>
      <c r="C5864" s="0" t="n">
        <v>245</v>
      </c>
      <c r="D5864" s="0" t="n">
        <v>5</v>
      </c>
      <c r="E5864" s="0" t="n">
        <v>0</v>
      </c>
      <c r="F5864" s="0" t="n">
        <v>0</v>
      </c>
      <c r="G5864" s="0" t="n">
        <v>0.361164</v>
      </c>
      <c r="H5864" s="0" t="n">
        <v>96800</v>
      </c>
    </row>
    <row r="5865" customFormat="false" ht="15" hidden="false" customHeight="false" outlineLevel="0" collapsed="false">
      <c r="A5865" s="0" t="n">
        <v>5863</v>
      </c>
      <c r="B5865" s="0" t="n">
        <v>9</v>
      </c>
      <c r="C5865" s="0" t="n">
        <v>245</v>
      </c>
      <c r="D5865" s="0" t="n">
        <v>6</v>
      </c>
      <c r="E5865" s="0" t="n">
        <v>0</v>
      </c>
      <c r="F5865" s="0" t="n">
        <v>0.007081</v>
      </c>
      <c r="G5865" s="0" t="n">
        <v>0.328287</v>
      </c>
      <c r="H5865" s="0" t="n">
        <v>96800</v>
      </c>
    </row>
    <row r="5866" customFormat="false" ht="15" hidden="false" customHeight="false" outlineLevel="0" collapsed="false">
      <c r="A5866" s="0" t="n">
        <v>5864</v>
      </c>
      <c r="B5866" s="0" t="n">
        <v>9</v>
      </c>
      <c r="C5866" s="0" t="n">
        <v>245</v>
      </c>
      <c r="D5866" s="0" t="n">
        <v>7</v>
      </c>
      <c r="E5866" s="0" t="n">
        <v>1</v>
      </c>
      <c r="F5866" s="0" t="n">
        <v>0.177082</v>
      </c>
      <c r="G5866" s="0" t="n">
        <v>0.374172</v>
      </c>
      <c r="H5866" s="0" t="n">
        <v>96600</v>
      </c>
    </row>
    <row r="5867" customFormat="false" ht="15" hidden="false" customHeight="false" outlineLevel="0" collapsed="false">
      <c r="A5867" s="0" t="n">
        <v>5865</v>
      </c>
      <c r="B5867" s="0" t="n">
        <v>9</v>
      </c>
      <c r="C5867" s="0" t="n">
        <v>245</v>
      </c>
      <c r="D5867" s="0" t="n">
        <v>8</v>
      </c>
      <c r="E5867" s="0" t="n">
        <v>1</v>
      </c>
      <c r="F5867" s="0" t="n">
        <v>0.403918</v>
      </c>
      <c r="G5867" s="0" t="n">
        <v>0.334728</v>
      </c>
      <c r="H5867" s="0" t="n">
        <v>96400</v>
      </c>
    </row>
    <row r="5868" customFormat="false" ht="15" hidden="false" customHeight="false" outlineLevel="0" collapsed="false">
      <c r="A5868" s="0" t="n">
        <v>5866</v>
      </c>
      <c r="B5868" s="0" t="n">
        <v>9</v>
      </c>
      <c r="C5868" s="0" t="n">
        <v>245</v>
      </c>
      <c r="D5868" s="0" t="n">
        <v>9</v>
      </c>
      <c r="E5868" s="0" t="n">
        <v>0</v>
      </c>
      <c r="F5868" s="0" t="n">
        <v>0.630734</v>
      </c>
      <c r="G5868" s="0" t="n">
        <v>0.334487</v>
      </c>
      <c r="H5868" s="0" t="n">
        <v>96400</v>
      </c>
    </row>
    <row r="5869" customFormat="false" ht="15" hidden="false" customHeight="false" outlineLevel="0" collapsed="false">
      <c r="A5869" s="0" t="n">
        <v>5867</v>
      </c>
      <c r="B5869" s="0" t="n">
        <v>9</v>
      </c>
      <c r="C5869" s="0" t="n">
        <v>245</v>
      </c>
      <c r="D5869" s="0" t="n">
        <v>10</v>
      </c>
      <c r="E5869" s="0" t="n">
        <v>0</v>
      </c>
      <c r="F5869" s="0" t="n">
        <v>0.820602</v>
      </c>
      <c r="G5869" s="0" t="n">
        <v>0.458569</v>
      </c>
      <c r="H5869" s="0" t="n">
        <v>96400</v>
      </c>
    </row>
    <row r="5870" customFormat="false" ht="15" hidden="false" customHeight="false" outlineLevel="0" collapsed="false">
      <c r="A5870" s="0" t="n">
        <v>5868</v>
      </c>
      <c r="B5870" s="0" t="n">
        <v>9</v>
      </c>
      <c r="C5870" s="0" t="n">
        <v>245</v>
      </c>
      <c r="D5870" s="0" t="n">
        <v>11</v>
      </c>
      <c r="E5870" s="0" t="n">
        <v>0</v>
      </c>
      <c r="F5870" s="0" t="n">
        <v>0.946089</v>
      </c>
      <c r="G5870" s="0" t="n">
        <v>0.316921</v>
      </c>
      <c r="H5870" s="0" t="n">
        <v>96400</v>
      </c>
    </row>
    <row r="5871" customFormat="false" ht="15" hidden="false" customHeight="false" outlineLevel="0" collapsed="false">
      <c r="A5871" s="0" t="n">
        <v>5869</v>
      </c>
      <c r="B5871" s="0" t="n">
        <v>9</v>
      </c>
      <c r="C5871" s="0" t="n">
        <v>245</v>
      </c>
      <c r="D5871" s="0" t="n">
        <v>12</v>
      </c>
      <c r="E5871" s="0" t="n">
        <v>0</v>
      </c>
      <c r="F5871" s="0" t="n">
        <v>0.989895</v>
      </c>
      <c r="G5871" s="0" t="n">
        <v>0.360774</v>
      </c>
      <c r="H5871" s="0" t="n">
        <v>96400</v>
      </c>
    </row>
    <row r="5872" customFormat="false" ht="15" hidden="false" customHeight="false" outlineLevel="0" collapsed="false">
      <c r="A5872" s="0" t="n">
        <v>5870</v>
      </c>
      <c r="B5872" s="0" t="n">
        <v>9</v>
      </c>
      <c r="C5872" s="0" t="n">
        <v>245</v>
      </c>
      <c r="D5872" s="0" t="n">
        <v>13</v>
      </c>
      <c r="E5872" s="0" t="n">
        <v>0</v>
      </c>
      <c r="F5872" s="0" t="n">
        <v>0.946089</v>
      </c>
      <c r="G5872" s="0" t="n">
        <v>0.265992</v>
      </c>
      <c r="H5872" s="0" t="n">
        <v>96400</v>
      </c>
    </row>
    <row r="5873" customFormat="false" ht="15" hidden="false" customHeight="false" outlineLevel="0" collapsed="false">
      <c r="A5873" s="0" t="n">
        <v>5871</v>
      </c>
      <c r="B5873" s="0" t="n">
        <v>9</v>
      </c>
      <c r="C5873" s="0" t="n">
        <v>245</v>
      </c>
      <c r="D5873" s="0" t="n">
        <v>14</v>
      </c>
      <c r="E5873" s="0" t="n">
        <v>0</v>
      </c>
      <c r="F5873" s="0" t="n">
        <v>0.820602</v>
      </c>
      <c r="G5873" s="0" t="n">
        <v>0.341956</v>
      </c>
      <c r="H5873" s="0" t="n">
        <v>96400</v>
      </c>
    </row>
    <row r="5874" customFormat="false" ht="15" hidden="false" customHeight="false" outlineLevel="0" collapsed="false">
      <c r="A5874" s="0" t="n">
        <v>5872</v>
      </c>
      <c r="B5874" s="0" t="n">
        <v>9</v>
      </c>
      <c r="C5874" s="0" t="n">
        <v>245</v>
      </c>
      <c r="D5874" s="0" t="n">
        <v>15</v>
      </c>
      <c r="E5874" s="0" t="n">
        <v>0</v>
      </c>
      <c r="F5874" s="0" t="n">
        <v>0.630734</v>
      </c>
      <c r="G5874" s="0" t="n">
        <v>0.371101</v>
      </c>
      <c r="H5874" s="0" t="n">
        <v>96400</v>
      </c>
    </row>
    <row r="5875" customFormat="false" ht="15" hidden="false" customHeight="false" outlineLevel="0" collapsed="false">
      <c r="A5875" s="0" t="n">
        <v>5873</v>
      </c>
      <c r="B5875" s="0" t="n">
        <v>9</v>
      </c>
      <c r="C5875" s="0" t="n">
        <v>245</v>
      </c>
      <c r="D5875" s="0" t="n">
        <v>16</v>
      </c>
      <c r="E5875" s="0" t="n">
        <v>0</v>
      </c>
      <c r="F5875" s="0" t="n">
        <v>0.403918</v>
      </c>
      <c r="G5875" s="0" t="n">
        <v>0.421414</v>
      </c>
      <c r="H5875" s="0" t="n">
        <v>96400</v>
      </c>
    </row>
    <row r="5876" customFormat="false" ht="15" hidden="false" customHeight="false" outlineLevel="0" collapsed="false">
      <c r="A5876" s="0" t="n">
        <v>5874</v>
      </c>
      <c r="B5876" s="0" t="n">
        <v>9</v>
      </c>
      <c r="C5876" s="0" t="n">
        <v>245</v>
      </c>
      <c r="D5876" s="0" t="n">
        <v>17</v>
      </c>
      <c r="E5876" s="0" t="n">
        <v>0</v>
      </c>
      <c r="F5876" s="0" t="n">
        <v>0.177082</v>
      </c>
      <c r="G5876" s="0" t="n">
        <v>0.523654</v>
      </c>
      <c r="H5876" s="0" t="n">
        <v>96400</v>
      </c>
    </row>
    <row r="5877" customFormat="false" ht="15" hidden="false" customHeight="false" outlineLevel="0" collapsed="false">
      <c r="A5877" s="0" t="n">
        <v>5875</v>
      </c>
      <c r="B5877" s="0" t="n">
        <v>9</v>
      </c>
      <c r="C5877" s="0" t="n">
        <v>245</v>
      </c>
      <c r="D5877" s="0" t="n">
        <v>18</v>
      </c>
      <c r="E5877" s="0" t="n">
        <v>0</v>
      </c>
      <c r="F5877" s="0" t="n">
        <v>0.007081</v>
      </c>
      <c r="G5877" s="0" t="n">
        <v>0.644754</v>
      </c>
      <c r="H5877" s="0" t="n">
        <v>96400</v>
      </c>
    </row>
    <row r="5878" customFormat="false" ht="15" hidden="false" customHeight="false" outlineLevel="0" collapsed="false">
      <c r="A5878" s="0" t="n">
        <v>5876</v>
      </c>
      <c r="B5878" s="0" t="n">
        <v>9</v>
      </c>
      <c r="C5878" s="0" t="n">
        <v>245</v>
      </c>
      <c r="D5878" s="0" t="n">
        <v>19</v>
      </c>
      <c r="E5878" s="0" t="n">
        <v>1</v>
      </c>
      <c r="F5878" s="0" t="n">
        <v>0</v>
      </c>
      <c r="G5878" s="0" t="n">
        <v>0.511351</v>
      </c>
      <c r="H5878" s="0" t="n">
        <v>96200</v>
      </c>
    </row>
    <row r="5879" customFormat="false" ht="15" hidden="false" customHeight="false" outlineLevel="0" collapsed="false">
      <c r="A5879" s="0" t="n">
        <v>5877</v>
      </c>
      <c r="B5879" s="0" t="n">
        <v>9</v>
      </c>
      <c r="C5879" s="0" t="n">
        <v>245</v>
      </c>
      <c r="D5879" s="0" t="n">
        <v>20</v>
      </c>
      <c r="E5879" s="0" t="n">
        <v>1</v>
      </c>
      <c r="F5879" s="0" t="n">
        <v>0</v>
      </c>
      <c r="G5879" s="0" t="n">
        <v>0.615448</v>
      </c>
      <c r="H5879" s="0" t="n">
        <v>96000</v>
      </c>
    </row>
    <row r="5880" customFormat="false" ht="15" hidden="false" customHeight="false" outlineLevel="0" collapsed="false">
      <c r="A5880" s="0" t="n">
        <v>5878</v>
      </c>
      <c r="B5880" s="0" t="n">
        <v>9</v>
      </c>
      <c r="C5880" s="0" t="n">
        <v>245</v>
      </c>
      <c r="D5880" s="0" t="n">
        <v>21</v>
      </c>
      <c r="E5880" s="0" t="n">
        <v>0</v>
      </c>
      <c r="F5880" s="0" t="n">
        <v>0</v>
      </c>
      <c r="G5880" s="0" t="n">
        <v>0.753752</v>
      </c>
      <c r="H5880" s="0" t="n">
        <v>96000</v>
      </c>
    </row>
    <row r="5881" customFormat="false" ht="15" hidden="false" customHeight="false" outlineLevel="0" collapsed="false">
      <c r="A5881" s="0" t="n">
        <v>5879</v>
      </c>
      <c r="B5881" s="0" t="n">
        <v>9</v>
      </c>
      <c r="C5881" s="0" t="n">
        <v>245</v>
      </c>
      <c r="D5881" s="0" t="n">
        <v>22</v>
      </c>
      <c r="E5881" s="0" t="n">
        <v>0</v>
      </c>
      <c r="F5881" s="0" t="n">
        <v>0</v>
      </c>
      <c r="G5881" s="0" t="n">
        <v>0.646983</v>
      </c>
      <c r="H5881" s="0" t="n">
        <v>96000</v>
      </c>
    </row>
    <row r="5882" customFormat="false" ht="15" hidden="false" customHeight="false" outlineLevel="0" collapsed="false">
      <c r="A5882" s="0" t="n">
        <v>5880</v>
      </c>
      <c r="B5882" s="0" t="n">
        <v>9</v>
      </c>
      <c r="C5882" s="0" t="n">
        <v>245</v>
      </c>
      <c r="D5882" s="0" t="n">
        <v>23</v>
      </c>
      <c r="E5882" s="0" t="n">
        <v>0</v>
      </c>
      <c r="F5882" s="0" t="n">
        <v>0</v>
      </c>
      <c r="G5882" s="0" t="n">
        <v>0.389109</v>
      </c>
      <c r="H5882" s="0" t="n">
        <v>96000</v>
      </c>
    </row>
    <row r="5883" customFormat="false" ht="15" hidden="false" customHeight="false" outlineLevel="0" collapsed="false">
      <c r="A5883" s="0" t="n">
        <v>5881</v>
      </c>
      <c r="B5883" s="0" t="n">
        <v>9</v>
      </c>
      <c r="C5883" s="0" t="n">
        <v>246</v>
      </c>
      <c r="D5883" s="0" t="n">
        <v>0</v>
      </c>
      <c r="E5883" s="0" t="n">
        <v>0</v>
      </c>
      <c r="F5883" s="0" t="n">
        <v>0</v>
      </c>
      <c r="G5883" s="0" t="n">
        <v>0.259878</v>
      </c>
      <c r="H5883" s="0" t="n">
        <v>96000</v>
      </c>
    </row>
    <row r="5884" customFormat="false" ht="15" hidden="false" customHeight="false" outlineLevel="0" collapsed="false">
      <c r="A5884" s="0" t="n">
        <v>5882</v>
      </c>
      <c r="B5884" s="0" t="n">
        <v>9</v>
      </c>
      <c r="C5884" s="0" t="n">
        <v>246</v>
      </c>
      <c r="D5884" s="0" t="n">
        <v>1</v>
      </c>
      <c r="E5884" s="0" t="n">
        <v>0</v>
      </c>
      <c r="F5884" s="0" t="n">
        <v>0</v>
      </c>
      <c r="G5884" s="0" t="n">
        <v>0.281733</v>
      </c>
      <c r="H5884" s="0" t="n">
        <v>96000</v>
      </c>
    </row>
    <row r="5885" customFormat="false" ht="15" hidden="false" customHeight="false" outlineLevel="0" collapsed="false">
      <c r="A5885" s="0" t="n">
        <v>5883</v>
      </c>
      <c r="B5885" s="0" t="n">
        <v>9</v>
      </c>
      <c r="C5885" s="0" t="n">
        <v>246</v>
      </c>
      <c r="D5885" s="0" t="n">
        <v>2</v>
      </c>
      <c r="E5885" s="0" t="n">
        <v>0</v>
      </c>
      <c r="F5885" s="0" t="n">
        <v>0</v>
      </c>
      <c r="G5885" s="0" t="n">
        <v>0.261865</v>
      </c>
      <c r="H5885" s="0" t="n">
        <v>96000</v>
      </c>
    </row>
    <row r="5886" customFormat="false" ht="15" hidden="false" customHeight="false" outlineLevel="0" collapsed="false">
      <c r="A5886" s="0" t="n">
        <v>5884</v>
      </c>
      <c r="B5886" s="0" t="n">
        <v>9</v>
      </c>
      <c r="C5886" s="0" t="n">
        <v>246</v>
      </c>
      <c r="D5886" s="0" t="n">
        <v>3</v>
      </c>
      <c r="E5886" s="0" t="n">
        <v>0</v>
      </c>
      <c r="F5886" s="0" t="n">
        <v>0</v>
      </c>
      <c r="G5886" s="0" t="n">
        <v>0.402239</v>
      </c>
      <c r="H5886" s="0" t="n">
        <v>96000</v>
      </c>
    </row>
    <row r="5887" customFormat="false" ht="15" hidden="false" customHeight="false" outlineLevel="0" collapsed="false">
      <c r="A5887" s="0" t="n">
        <v>5885</v>
      </c>
      <c r="B5887" s="0" t="n">
        <v>9</v>
      </c>
      <c r="C5887" s="0" t="n">
        <v>246</v>
      </c>
      <c r="D5887" s="0" t="n">
        <v>4</v>
      </c>
      <c r="E5887" s="0" t="n">
        <v>0</v>
      </c>
      <c r="F5887" s="0" t="n">
        <v>0</v>
      </c>
      <c r="G5887" s="0" t="n">
        <v>0.495727</v>
      </c>
      <c r="H5887" s="0" t="n">
        <v>96000</v>
      </c>
    </row>
    <row r="5888" customFormat="false" ht="15" hidden="false" customHeight="false" outlineLevel="0" collapsed="false">
      <c r="A5888" s="0" t="n">
        <v>5886</v>
      </c>
      <c r="B5888" s="0" t="n">
        <v>9</v>
      </c>
      <c r="C5888" s="0" t="n">
        <v>246</v>
      </c>
      <c r="D5888" s="0" t="n">
        <v>5</v>
      </c>
      <c r="E5888" s="0" t="n">
        <v>0</v>
      </c>
      <c r="F5888" s="0" t="n">
        <v>0</v>
      </c>
      <c r="G5888" s="0" t="n">
        <v>0.380762</v>
      </c>
      <c r="H5888" s="0" t="n">
        <v>96000</v>
      </c>
    </row>
    <row r="5889" customFormat="false" ht="15" hidden="false" customHeight="false" outlineLevel="0" collapsed="false">
      <c r="A5889" s="0" t="n">
        <v>5887</v>
      </c>
      <c r="B5889" s="0" t="n">
        <v>9</v>
      </c>
      <c r="C5889" s="0" t="n">
        <v>246</v>
      </c>
      <c r="D5889" s="0" t="n">
        <v>6</v>
      </c>
      <c r="E5889" s="0" t="n">
        <v>0</v>
      </c>
      <c r="F5889" s="0" t="n">
        <v>0.007394</v>
      </c>
      <c r="G5889" s="0" t="n">
        <v>0.508949</v>
      </c>
      <c r="H5889" s="0" t="n">
        <v>96000</v>
      </c>
    </row>
    <row r="5890" customFormat="false" ht="15" hidden="false" customHeight="false" outlineLevel="0" collapsed="false">
      <c r="A5890" s="0" t="n">
        <v>5888</v>
      </c>
      <c r="B5890" s="0" t="n">
        <v>9</v>
      </c>
      <c r="C5890" s="0" t="n">
        <v>246</v>
      </c>
      <c r="D5890" s="0" t="n">
        <v>7</v>
      </c>
      <c r="E5890" s="0" t="n">
        <v>1</v>
      </c>
      <c r="F5890" s="0" t="n">
        <v>0.184901</v>
      </c>
      <c r="G5890" s="0" t="n">
        <v>0.65236</v>
      </c>
      <c r="H5890" s="0" t="n">
        <v>95800</v>
      </c>
    </row>
    <row r="5891" customFormat="false" ht="15" hidden="false" customHeight="false" outlineLevel="0" collapsed="false">
      <c r="A5891" s="0" t="n">
        <v>5889</v>
      </c>
      <c r="B5891" s="0" t="n">
        <v>9</v>
      </c>
      <c r="C5891" s="0" t="n">
        <v>246</v>
      </c>
      <c r="D5891" s="0" t="n">
        <v>8</v>
      </c>
      <c r="E5891" s="0" t="n">
        <v>1</v>
      </c>
      <c r="F5891" s="0" t="n">
        <v>0.421752</v>
      </c>
      <c r="G5891" s="0" t="n">
        <v>0.72739</v>
      </c>
      <c r="H5891" s="0" t="n">
        <v>95600</v>
      </c>
    </row>
    <row r="5892" customFormat="false" ht="15" hidden="false" customHeight="false" outlineLevel="0" collapsed="false">
      <c r="A5892" s="0" t="n">
        <v>5890</v>
      </c>
      <c r="B5892" s="0" t="n">
        <v>9</v>
      </c>
      <c r="C5892" s="0" t="n">
        <v>246</v>
      </c>
      <c r="D5892" s="0" t="n">
        <v>9</v>
      </c>
      <c r="E5892" s="0" t="n">
        <v>0</v>
      </c>
      <c r="F5892" s="0" t="n">
        <v>0.658583</v>
      </c>
      <c r="G5892" s="0" t="n">
        <v>0.842142</v>
      </c>
      <c r="H5892" s="0" t="n">
        <v>95600</v>
      </c>
    </row>
    <row r="5893" customFormat="false" ht="15" hidden="false" customHeight="false" outlineLevel="0" collapsed="false">
      <c r="A5893" s="0" t="n">
        <v>5891</v>
      </c>
      <c r="B5893" s="0" t="n">
        <v>9</v>
      </c>
      <c r="C5893" s="0" t="n">
        <v>246</v>
      </c>
      <c r="D5893" s="0" t="n">
        <v>10</v>
      </c>
      <c r="E5893" s="0" t="n">
        <v>0</v>
      </c>
      <c r="F5893" s="0" t="n">
        <v>0.856834</v>
      </c>
      <c r="G5893" s="0" t="n">
        <v>1</v>
      </c>
      <c r="H5893" s="0" t="n">
        <v>95600</v>
      </c>
    </row>
    <row r="5894" customFormat="false" ht="15" hidden="false" customHeight="false" outlineLevel="0" collapsed="false">
      <c r="A5894" s="0" t="n">
        <v>5892</v>
      </c>
      <c r="B5894" s="0" t="n">
        <v>9</v>
      </c>
      <c r="C5894" s="0" t="n">
        <v>246</v>
      </c>
      <c r="D5894" s="0" t="n">
        <v>11</v>
      </c>
      <c r="E5894" s="0" t="n">
        <v>0</v>
      </c>
      <c r="F5894" s="0" t="n">
        <v>0.987861</v>
      </c>
      <c r="G5894" s="0" t="n">
        <v>1</v>
      </c>
      <c r="H5894" s="0" t="n">
        <v>95600</v>
      </c>
    </row>
    <row r="5895" customFormat="false" ht="15" hidden="false" customHeight="false" outlineLevel="0" collapsed="false">
      <c r="A5895" s="0" t="n">
        <v>5893</v>
      </c>
      <c r="B5895" s="0" t="n">
        <v>9</v>
      </c>
      <c r="C5895" s="0" t="n">
        <v>246</v>
      </c>
      <c r="D5895" s="0" t="n">
        <v>12</v>
      </c>
      <c r="E5895" s="0" t="n">
        <v>0</v>
      </c>
      <c r="F5895" s="0" t="n">
        <v>1</v>
      </c>
      <c r="G5895" s="0" t="n">
        <v>0.724226</v>
      </c>
      <c r="H5895" s="0" t="n">
        <v>95600</v>
      </c>
    </row>
    <row r="5896" customFormat="false" ht="15" hidden="false" customHeight="false" outlineLevel="0" collapsed="false">
      <c r="A5896" s="0" t="n">
        <v>5894</v>
      </c>
      <c r="B5896" s="0" t="n">
        <v>9</v>
      </c>
      <c r="C5896" s="0" t="n">
        <v>246</v>
      </c>
      <c r="D5896" s="0" t="n">
        <v>13</v>
      </c>
      <c r="E5896" s="0" t="n">
        <v>0</v>
      </c>
      <c r="F5896" s="0" t="n">
        <v>0.987861</v>
      </c>
      <c r="G5896" s="0" t="n">
        <v>0.680356</v>
      </c>
      <c r="H5896" s="0" t="n">
        <v>95600</v>
      </c>
    </row>
    <row r="5897" customFormat="false" ht="15" hidden="false" customHeight="false" outlineLevel="0" collapsed="false">
      <c r="A5897" s="0" t="n">
        <v>5895</v>
      </c>
      <c r="B5897" s="0" t="n">
        <v>9</v>
      </c>
      <c r="C5897" s="0" t="n">
        <v>246</v>
      </c>
      <c r="D5897" s="0" t="n">
        <v>14</v>
      </c>
      <c r="E5897" s="0" t="n">
        <v>0</v>
      </c>
      <c r="F5897" s="0" t="n">
        <v>0.856834</v>
      </c>
      <c r="G5897" s="0" t="n">
        <v>0.665767</v>
      </c>
      <c r="H5897" s="0" t="n">
        <v>95600</v>
      </c>
    </row>
    <row r="5898" customFormat="false" ht="15" hidden="false" customHeight="false" outlineLevel="0" collapsed="false">
      <c r="A5898" s="0" t="n">
        <v>5896</v>
      </c>
      <c r="B5898" s="0" t="n">
        <v>9</v>
      </c>
      <c r="C5898" s="0" t="n">
        <v>246</v>
      </c>
      <c r="D5898" s="0" t="n">
        <v>15</v>
      </c>
      <c r="E5898" s="0" t="n">
        <v>0</v>
      </c>
      <c r="F5898" s="0" t="n">
        <v>0.658583</v>
      </c>
      <c r="G5898" s="0" t="n">
        <v>0.579561</v>
      </c>
      <c r="H5898" s="0" t="n">
        <v>95600</v>
      </c>
    </row>
    <row r="5899" customFormat="false" ht="15" hidden="false" customHeight="false" outlineLevel="0" collapsed="false">
      <c r="A5899" s="0" t="n">
        <v>5897</v>
      </c>
      <c r="B5899" s="0" t="n">
        <v>9</v>
      </c>
      <c r="C5899" s="0" t="n">
        <v>246</v>
      </c>
      <c r="D5899" s="0" t="n">
        <v>16</v>
      </c>
      <c r="E5899" s="0" t="n">
        <v>0</v>
      </c>
      <c r="F5899" s="0" t="n">
        <v>0.421752</v>
      </c>
      <c r="G5899" s="0" t="n">
        <v>0.389381</v>
      </c>
      <c r="H5899" s="0" t="n">
        <v>95600</v>
      </c>
    </row>
    <row r="5900" customFormat="false" ht="15" hidden="false" customHeight="false" outlineLevel="0" collapsed="false">
      <c r="A5900" s="0" t="n">
        <v>5898</v>
      </c>
      <c r="B5900" s="0" t="n">
        <v>9</v>
      </c>
      <c r="C5900" s="0" t="n">
        <v>246</v>
      </c>
      <c r="D5900" s="0" t="n">
        <v>17</v>
      </c>
      <c r="E5900" s="0" t="n">
        <v>0</v>
      </c>
      <c r="F5900" s="0" t="n">
        <v>0.184901</v>
      </c>
      <c r="G5900" s="0" t="n">
        <v>0.346221</v>
      </c>
      <c r="H5900" s="0" t="n">
        <v>95600</v>
      </c>
    </row>
    <row r="5901" customFormat="false" ht="15" hidden="false" customHeight="false" outlineLevel="0" collapsed="false">
      <c r="A5901" s="0" t="n">
        <v>5899</v>
      </c>
      <c r="B5901" s="0" t="n">
        <v>9</v>
      </c>
      <c r="C5901" s="0" t="n">
        <v>246</v>
      </c>
      <c r="D5901" s="0" t="n">
        <v>18</v>
      </c>
      <c r="E5901" s="0" t="n">
        <v>0</v>
      </c>
      <c r="F5901" s="0" t="n">
        <v>0.007394</v>
      </c>
      <c r="G5901" s="0" t="n">
        <v>0.306721</v>
      </c>
      <c r="H5901" s="0" t="n">
        <v>95600</v>
      </c>
    </row>
    <row r="5902" customFormat="false" ht="15" hidden="false" customHeight="false" outlineLevel="0" collapsed="false">
      <c r="A5902" s="0" t="n">
        <v>5900</v>
      </c>
      <c r="B5902" s="0" t="n">
        <v>9</v>
      </c>
      <c r="C5902" s="0" t="n">
        <v>246</v>
      </c>
      <c r="D5902" s="0" t="n">
        <v>19</v>
      </c>
      <c r="E5902" s="0" t="n">
        <v>1</v>
      </c>
      <c r="F5902" s="0" t="n">
        <v>0</v>
      </c>
      <c r="G5902" s="0" t="n">
        <v>0.244334</v>
      </c>
      <c r="H5902" s="0" t="n">
        <v>95400</v>
      </c>
    </row>
    <row r="5903" customFormat="false" ht="15" hidden="false" customHeight="false" outlineLevel="0" collapsed="false">
      <c r="A5903" s="0" t="n">
        <v>5901</v>
      </c>
      <c r="B5903" s="0" t="n">
        <v>9</v>
      </c>
      <c r="C5903" s="0" t="n">
        <v>246</v>
      </c>
      <c r="D5903" s="0" t="n">
        <v>20</v>
      </c>
      <c r="E5903" s="0" t="n">
        <v>1</v>
      </c>
      <c r="F5903" s="0" t="n">
        <v>0</v>
      </c>
      <c r="G5903" s="0" t="n">
        <v>0.135608</v>
      </c>
      <c r="H5903" s="0" t="n">
        <v>95200</v>
      </c>
    </row>
    <row r="5904" customFormat="false" ht="15" hidden="false" customHeight="false" outlineLevel="0" collapsed="false">
      <c r="A5904" s="0" t="n">
        <v>5902</v>
      </c>
      <c r="B5904" s="0" t="n">
        <v>9</v>
      </c>
      <c r="C5904" s="0" t="n">
        <v>246</v>
      </c>
      <c r="D5904" s="0" t="n">
        <v>21</v>
      </c>
      <c r="E5904" s="0" t="n">
        <v>0</v>
      </c>
      <c r="F5904" s="0" t="n">
        <v>0</v>
      </c>
      <c r="G5904" s="0" t="n">
        <v>0.178971</v>
      </c>
      <c r="H5904" s="0" t="n">
        <v>95200</v>
      </c>
    </row>
    <row r="5905" customFormat="false" ht="15" hidden="false" customHeight="false" outlineLevel="0" collapsed="false">
      <c r="A5905" s="0" t="n">
        <v>5903</v>
      </c>
      <c r="B5905" s="0" t="n">
        <v>9</v>
      </c>
      <c r="C5905" s="0" t="n">
        <v>246</v>
      </c>
      <c r="D5905" s="0" t="n">
        <v>22</v>
      </c>
      <c r="E5905" s="0" t="n">
        <v>0</v>
      </c>
      <c r="F5905" s="0" t="n">
        <v>0</v>
      </c>
      <c r="G5905" s="0" t="n">
        <v>0.144815</v>
      </c>
      <c r="H5905" s="0" t="n">
        <v>95200</v>
      </c>
    </row>
    <row r="5906" customFormat="false" ht="15" hidden="false" customHeight="false" outlineLevel="0" collapsed="false">
      <c r="A5906" s="0" t="n">
        <v>5904</v>
      </c>
      <c r="B5906" s="0" t="n">
        <v>9</v>
      </c>
      <c r="C5906" s="0" t="n">
        <v>246</v>
      </c>
      <c r="D5906" s="0" t="n">
        <v>23</v>
      </c>
      <c r="E5906" s="0" t="n">
        <v>0</v>
      </c>
      <c r="F5906" s="0" t="n">
        <v>0</v>
      </c>
      <c r="G5906" s="0" t="n">
        <v>0.165205</v>
      </c>
      <c r="H5906" s="0" t="n">
        <v>95200</v>
      </c>
    </row>
    <row r="5907" customFormat="false" ht="15" hidden="false" customHeight="false" outlineLevel="0" collapsed="false">
      <c r="A5907" s="0" t="n">
        <v>5905</v>
      </c>
      <c r="B5907" s="0" t="n">
        <v>9</v>
      </c>
      <c r="C5907" s="0" t="n">
        <v>247</v>
      </c>
      <c r="D5907" s="0" t="n">
        <v>0</v>
      </c>
      <c r="E5907" s="0" t="n">
        <v>0</v>
      </c>
      <c r="F5907" s="0" t="n">
        <v>0</v>
      </c>
      <c r="G5907" s="0" t="n">
        <v>0.167037</v>
      </c>
      <c r="H5907" s="0" t="n">
        <v>95200</v>
      </c>
    </row>
    <row r="5908" customFormat="false" ht="15" hidden="false" customHeight="false" outlineLevel="0" collapsed="false">
      <c r="A5908" s="0" t="n">
        <v>5906</v>
      </c>
      <c r="B5908" s="0" t="n">
        <v>9</v>
      </c>
      <c r="C5908" s="0" t="n">
        <v>247</v>
      </c>
      <c r="D5908" s="0" t="n">
        <v>1</v>
      </c>
      <c r="E5908" s="0" t="n">
        <v>0</v>
      </c>
      <c r="F5908" s="0" t="n">
        <v>0</v>
      </c>
      <c r="G5908" s="0" t="n">
        <v>0.345103</v>
      </c>
      <c r="H5908" s="0" t="n">
        <v>95200</v>
      </c>
    </row>
    <row r="5909" customFormat="false" ht="15" hidden="false" customHeight="false" outlineLevel="0" collapsed="false">
      <c r="A5909" s="0" t="n">
        <v>5907</v>
      </c>
      <c r="B5909" s="0" t="n">
        <v>9</v>
      </c>
      <c r="C5909" s="0" t="n">
        <v>247</v>
      </c>
      <c r="D5909" s="0" t="n">
        <v>2</v>
      </c>
      <c r="E5909" s="0" t="n">
        <v>0</v>
      </c>
      <c r="F5909" s="0" t="n">
        <v>0</v>
      </c>
      <c r="G5909" s="0" t="n">
        <v>0.51475</v>
      </c>
      <c r="H5909" s="0" t="n">
        <v>95200</v>
      </c>
    </row>
    <row r="5910" customFormat="false" ht="15" hidden="false" customHeight="false" outlineLevel="0" collapsed="false">
      <c r="A5910" s="0" t="n">
        <v>5908</v>
      </c>
      <c r="B5910" s="0" t="n">
        <v>9</v>
      </c>
      <c r="C5910" s="0" t="n">
        <v>247</v>
      </c>
      <c r="D5910" s="0" t="n">
        <v>3</v>
      </c>
      <c r="E5910" s="0" t="n">
        <v>0</v>
      </c>
      <c r="F5910" s="0" t="n">
        <v>0</v>
      </c>
      <c r="G5910" s="0" t="n">
        <v>0.567789</v>
      </c>
      <c r="H5910" s="0" t="n">
        <v>95200</v>
      </c>
    </row>
    <row r="5911" customFormat="false" ht="15" hidden="false" customHeight="false" outlineLevel="0" collapsed="false">
      <c r="A5911" s="0" t="n">
        <v>5909</v>
      </c>
      <c r="B5911" s="0" t="n">
        <v>9</v>
      </c>
      <c r="C5911" s="0" t="n">
        <v>247</v>
      </c>
      <c r="D5911" s="0" t="n">
        <v>4</v>
      </c>
      <c r="E5911" s="0" t="n">
        <v>0</v>
      </c>
      <c r="F5911" s="0" t="n">
        <v>0</v>
      </c>
      <c r="G5911" s="0" t="n">
        <v>0.608292</v>
      </c>
      <c r="H5911" s="0" t="n">
        <v>95200</v>
      </c>
    </row>
    <row r="5912" customFormat="false" ht="15" hidden="false" customHeight="false" outlineLevel="0" collapsed="false">
      <c r="A5912" s="0" t="n">
        <v>5910</v>
      </c>
      <c r="B5912" s="0" t="n">
        <v>9</v>
      </c>
      <c r="C5912" s="0" t="n">
        <v>247</v>
      </c>
      <c r="D5912" s="0" t="n">
        <v>5</v>
      </c>
      <c r="E5912" s="0" t="n">
        <v>0</v>
      </c>
      <c r="F5912" s="0" t="n">
        <v>0</v>
      </c>
      <c r="G5912" s="0" t="n">
        <v>0.658811</v>
      </c>
      <c r="H5912" s="0" t="n">
        <v>95200</v>
      </c>
    </row>
    <row r="5913" customFormat="false" ht="15" hidden="false" customHeight="false" outlineLevel="0" collapsed="false">
      <c r="A5913" s="0" t="n">
        <v>5911</v>
      </c>
      <c r="B5913" s="0" t="n">
        <v>9</v>
      </c>
      <c r="C5913" s="0" t="n">
        <v>247</v>
      </c>
      <c r="D5913" s="0" t="n">
        <v>6</v>
      </c>
      <c r="E5913" s="0" t="n">
        <v>0</v>
      </c>
      <c r="F5913" s="0" t="n">
        <v>0.008917</v>
      </c>
      <c r="G5913" s="0" t="n">
        <v>0.567382</v>
      </c>
      <c r="H5913" s="0" t="n">
        <v>95200</v>
      </c>
    </row>
    <row r="5914" customFormat="false" ht="15" hidden="false" customHeight="false" outlineLevel="0" collapsed="false">
      <c r="A5914" s="0" t="n">
        <v>5912</v>
      </c>
      <c r="B5914" s="0" t="n">
        <v>9</v>
      </c>
      <c r="C5914" s="0" t="n">
        <v>247</v>
      </c>
      <c r="D5914" s="0" t="n">
        <v>7</v>
      </c>
      <c r="E5914" s="0" t="n">
        <v>1</v>
      </c>
      <c r="F5914" s="0" t="n">
        <v>0.222991</v>
      </c>
      <c r="G5914" s="0" t="n">
        <v>0.660486</v>
      </c>
      <c r="H5914" s="0" t="n">
        <v>95000</v>
      </c>
    </row>
    <row r="5915" customFormat="false" ht="15" hidden="false" customHeight="false" outlineLevel="0" collapsed="false">
      <c r="A5915" s="0" t="n">
        <v>5913</v>
      </c>
      <c r="B5915" s="0" t="n">
        <v>9</v>
      </c>
      <c r="C5915" s="0" t="n">
        <v>247</v>
      </c>
      <c r="D5915" s="0" t="n">
        <v>8</v>
      </c>
      <c r="E5915" s="0" t="n">
        <v>1</v>
      </c>
      <c r="F5915" s="0" t="n">
        <v>0.508635</v>
      </c>
      <c r="G5915" s="0" t="n">
        <v>0.673915</v>
      </c>
      <c r="H5915" s="0" t="n">
        <v>94800</v>
      </c>
    </row>
    <row r="5916" customFormat="false" ht="15" hidden="false" customHeight="false" outlineLevel="0" collapsed="false">
      <c r="A5916" s="0" t="n">
        <v>5914</v>
      </c>
      <c r="B5916" s="0" t="n">
        <v>9</v>
      </c>
      <c r="C5916" s="0" t="n">
        <v>247</v>
      </c>
      <c r="D5916" s="0" t="n">
        <v>9</v>
      </c>
      <c r="E5916" s="0" t="n">
        <v>0</v>
      </c>
      <c r="F5916" s="0" t="n">
        <v>0.794255</v>
      </c>
      <c r="G5916" s="0" t="n">
        <v>0.752985</v>
      </c>
      <c r="H5916" s="0" t="n">
        <v>94800</v>
      </c>
    </row>
    <row r="5917" customFormat="false" ht="15" hidden="false" customHeight="false" outlineLevel="0" collapsed="false">
      <c r="A5917" s="0" t="n">
        <v>5915</v>
      </c>
      <c r="B5917" s="0" t="n">
        <v>9</v>
      </c>
      <c r="C5917" s="0" t="n">
        <v>247</v>
      </c>
      <c r="D5917" s="0" t="n">
        <v>10</v>
      </c>
      <c r="E5917" s="0" t="n">
        <v>0</v>
      </c>
      <c r="F5917" s="0" t="n">
        <v>1</v>
      </c>
      <c r="G5917" s="0" t="n">
        <v>1</v>
      </c>
      <c r="H5917" s="0" t="n">
        <v>94800</v>
      </c>
    </row>
    <row r="5918" customFormat="false" ht="15" hidden="false" customHeight="false" outlineLevel="0" collapsed="false">
      <c r="A5918" s="0" t="n">
        <v>5916</v>
      </c>
      <c r="B5918" s="0" t="n">
        <v>9</v>
      </c>
      <c r="C5918" s="0" t="n">
        <v>247</v>
      </c>
      <c r="D5918" s="0" t="n">
        <v>11</v>
      </c>
      <c r="E5918" s="0" t="n">
        <v>0</v>
      </c>
      <c r="F5918" s="0" t="n">
        <v>1</v>
      </c>
      <c r="G5918" s="0" t="n">
        <v>0.760192</v>
      </c>
      <c r="H5918" s="0" t="n">
        <v>94800</v>
      </c>
    </row>
    <row r="5919" customFormat="false" ht="15" hidden="false" customHeight="false" outlineLevel="0" collapsed="false">
      <c r="A5919" s="0" t="n">
        <v>5917</v>
      </c>
      <c r="B5919" s="0" t="n">
        <v>9</v>
      </c>
      <c r="C5919" s="0" t="n">
        <v>247</v>
      </c>
      <c r="D5919" s="0" t="n">
        <v>12</v>
      </c>
      <c r="E5919" s="0" t="n">
        <v>0</v>
      </c>
      <c r="F5919" s="0" t="n">
        <v>1</v>
      </c>
      <c r="G5919" s="0" t="n">
        <v>0.546786</v>
      </c>
      <c r="H5919" s="0" t="n">
        <v>94800</v>
      </c>
    </row>
    <row r="5920" customFormat="false" ht="15" hidden="false" customHeight="false" outlineLevel="0" collapsed="false">
      <c r="A5920" s="0" t="n">
        <v>5918</v>
      </c>
      <c r="B5920" s="0" t="n">
        <v>9</v>
      </c>
      <c r="C5920" s="0" t="n">
        <v>247</v>
      </c>
      <c r="D5920" s="0" t="n">
        <v>13</v>
      </c>
      <c r="E5920" s="0" t="n">
        <v>0</v>
      </c>
      <c r="F5920" s="0" t="n">
        <v>1</v>
      </c>
      <c r="G5920" s="0" t="n">
        <v>0.455502</v>
      </c>
      <c r="H5920" s="0" t="n">
        <v>94800</v>
      </c>
    </row>
    <row r="5921" customFormat="false" ht="15" hidden="false" customHeight="false" outlineLevel="0" collapsed="false">
      <c r="A5921" s="0" t="n">
        <v>5919</v>
      </c>
      <c r="B5921" s="0" t="n">
        <v>9</v>
      </c>
      <c r="C5921" s="0" t="n">
        <v>247</v>
      </c>
      <c r="D5921" s="0" t="n">
        <v>14</v>
      </c>
      <c r="E5921" s="0" t="n">
        <v>0</v>
      </c>
      <c r="F5921" s="0" t="n">
        <v>1</v>
      </c>
      <c r="G5921" s="0" t="n">
        <v>0.631476</v>
      </c>
      <c r="H5921" s="0" t="n">
        <v>94800</v>
      </c>
    </row>
    <row r="5922" customFormat="false" ht="15" hidden="false" customHeight="false" outlineLevel="0" collapsed="false">
      <c r="A5922" s="0" t="n">
        <v>5920</v>
      </c>
      <c r="B5922" s="0" t="n">
        <v>9</v>
      </c>
      <c r="C5922" s="0" t="n">
        <v>247</v>
      </c>
      <c r="D5922" s="0" t="n">
        <v>15</v>
      </c>
      <c r="E5922" s="0" t="n">
        <v>0</v>
      </c>
      <c r="F5922" s="0" t="n">
        <v>0.794255</v>
      </c>
      <c r="G5922" s="0" t="n">
        <v>0.708057</v>
      </c>
      <c r="H5922" s="0" t="n">
        <v>94800</v>
      </c>
    </row>
    <row r="5923" customFormat="false" ht="15" hidden="false" customHeight="false" outlineLevel="0" collapsed="false">
      <c r="A5923" s="0" t="n">
        <v>5921</v>
      </c>
      <c r="B5923" s="0" t="n">
        <v>9</v>
      </c>
      <c r="C5923" s="0" t="n">
        <v>247</v>
      </c>
      <c r="D5923" s="0" t="n">
        <v>16</v>
      </c>
      <c r="E5923" s="0" t="n">
        <v>0</v>
      </c>
      <c r="F5923" s="0" t="n">
        <v>0.508635</v>
      </c>
      <c r="G5923" s="0" t="n">
        <v>0.97593</v>
      </c>
      <c r="H5923" s="0" t="n">
        <v>94800</v>
      </c>
    </row>
    <row r="5924" customFormat="false" ht="15" hidden="false" customHeight="false" outlineLevel="0" collapsed="false">
      <c r="A5924" s="0" t="n">
        <v>5922</v>
      </c>
      <c r="B5924" s="0" t="n">
        <v>9</v>
      </c>
      <c r="C5924" s="0" t="n">
        <v>247</v>
      </c>
      <c r="D5924" s="0" t="n">
        <v>17</v>
      </c>
      <c r="E5924" s="0" t="n">
        <v>0</v>
      </c>
      <c r="F5924" s="0" t="n">
        <v>0.222991</v>
      </c>
      <c r="G5924" s="0" t="n">
        <v>1</v>
      </c>
      <c r="H5924" s="0" t="n">
        <v>94800</v>
      </c>
    </row>
    <row r="5925" customFormat="false" ht="15" hidden="false" customHeight="false" outlineLevel="0" collapsed="false">
      <c r="A5925" s="0" t="n">
        <v>5923</v>
      </c>
      <c r="B5925" s="0" t="n">
        <v>9</v>
      </c>
      <c r="C5925" s="0" t="n">
        <v>247</v>
      </c>
      <c r="D5925" s="0" t="n">
        <v>18</v>
      </c>
      <c r="E5925" s="0" t="n">
        <v>0</v>
      </c>
      <c r="F5925" s="0" t="n">
        <v>0.008917</v>
      </c>
      <c r="G5925" s="0" t="n">
        <v>0.951812</v>
      </c>
      <c r="H5925" s="0" t="n">
        <v>94800</v>
      </c>
    </row>
    <row r="5926" customFormat="false" ht="15" hidden="false" customHeight="false" outlineLevel="0" collapsed="false">
      <c r="A5926" s="0" t="n">
        <v>5924</v>
      </c>
      <c r="B5926" s="0" t="n">
        <v>9</v>
      </c>
      <c r="C5926" s="0" t="n">
        <v>247</v>
      </c>
      <c r="D5926" s="0" t="n">
        <v>19</v>
      </c>
      <c r="E5926" s="0" t="n">
        <v>1</v>
      </c>
      <c r="F5926" s="0" t="n">
        <v>0</v>
      </c>
      <c r="G5926" s="0" t="n">
        <v>1</v>
      </c>
      <c r="H5926" s="0" t="n">
        <v>94600</v>
      </c>
    </row>
    <row r="5927" customFormat="false" ht="15" hidden="false" customHeight="false" outlineLevel="0" collapsed="false">
      <c r="A5927" s="0" t="n">
        <v>5925</v>
      </c>
      <c r="B5927" s="0" t="n">
        <v>9</v>
      </c>
      <c r="C5927" s="0" t="n">
        <v>247</v>
      </c>
      <c r="D5927" s="0" t="n">
        <v>20</v>
      </c>
      <c r="E5927" s="0" t="n">
        <v>1</v>
      </c>
      <c r="F5927" s="0" t="n">
        <v>0</v>
      </c>
      <c r="G5927" s="0" t="n">
        <v>1</v>
      </c>
      <c r="H5927" s="0" t="n">
        <v>94400</v>
      </c>
    </row>
    <row r="5928" customFormat="false" ht="15" hidden="false" customHeight="false" outlineLevel="0" collapsed="false">
      <c r="A5928" s="0" t="n">
        <v>5926</v>
      </c>
      <c r="B5928" s="0" t="n">
        <v>9</v>
      </c>
      <c r="C5928" s="0" t="n">
        <v>247</v>
      </c>
      <c r="D5928" s="0" t="n">
        <v>21</v>
      </c>
      <c r="E5928" s="0" t="n">
        <v>0</v>
      </c>
      <c r="F5928" s="0" t="n">
        <v>0</v>
      </c>
      <c r="G5928" s="0" t="n">
        <v>1</v>
      </c>
      <c r="H5928" s="0" t="n">
        <v>94400</v>
      </c>
    </row>
    <row r="5929" customFormat="false" ht="15" hidden="false" customHeight="false" outlineLevel="0" collapsed="false">
      <c r="A5929" s="0" t="n">
        <v>5927</v>
      </c>
      <c r="B5929" s="0" t="n">
        <v>9</v>
      </c>
      <c r="C5929" s="0" t="n">
        <v>247</v>
      </c>
      <c r="D5929" s="0" t="n">
        <v>22</v>
      </c>
      <c r="E5929" s="0" t="n">
        <v>0</v>
      </c>
      <c r="F5929" s="0" t="n">
        <v>0</v>
      </c>
      <c r="G5929" s="0" t="n">
        <v>1</v>
      </c>
      <c r="H5929" s="0" t="n">
        <v>94400</v>
      </c>
    </row>
    <row r="5930" customFormat="false" ht="15" hidden="false" customHeight="false" outlineLevel="0" collapsed="false">
      <c r="A5930" s="0" t="n">
        <v>5928</v>
      </c>
      <c r="B5930" s="0" t="n">
        <v>9</v>
      </c>
      <c r="C5930" s="0" t="n">
        <v>247</v>
      </c>
      <c r="D5930" s="0" t="n">
        <v>23</v>
      </c>
      <c r="E5930" s="0" t="n">
        <v>0</v>
      </c>
      <c r="F5930" s="0" t="n">
        <v>0</v>
      </c>
      <c r="G5930" s="0" t="n">
        <v>1</v>
      </c>
      <c r="H5930" s="0" t="n">
        <v>94400</v>
      </c>
    </row>
    <row r="5931" customFormat="false" ht="15" hidden="false" customHeight="false" outlineLevel="0" collapsed="false">
      <c r="A5931" s="0" t="n">
        <v>5929</v>
      </c>
      <c r="B5931" s="0" t="n">
        <v>9</v>
      </c>
      <c r="C5931" s="0" t="n">
        <v>248</v>
      </c>
      <c r="D5931" s="0" t="n">
        <v>0</v>
      </c>
      <c r="E5931" s="0" t="n">
        <v>0</v>
      </c>
      <c r="F5931" s="0" t="n">
        <v>0</v>
      </c>
      <c r="G5931" s="0" t="n">
        <v>1</v>
      </c>
      <c r="H5931" s="0" t="n">
        <v>94400</v>
      </c>
    </row>
    <row r="5932" customFormat="false" ht="15" hidden="false" customHeight="false" outlineLevel="0" collapsed="false">
      <c r="A5932" s="0" t="n">
        <v>5930</v>
      </c>
      <c r="B5932" s="0" t="n">
        <v>9</v>
      </c>
      <c r="C5932" s="0" t="n">
        <v>248</v>
      </c>
      <c r="D5932" s="0" t="n">
        <v>1</v>
      </c>
      <c r="E5932" s="0" t="n">
        <v>0</v>
      </c>
      <c r="F5932" s="0" t="n">
        <v>0</v>
      </c>
      <c r="G5932" s="0" t="n">
        <v>1</v>
      </c>
      <c r="H5932" s="0" t="n">
        <v>94400</v>
      </c>
    </row>
    <row r="5933" customFormat="false" ht="15" hidden="false" customHeight="false" outlineLevel="0" collapsed="false">
      <c r="A5933" s="0" t="n">
        <v>5931</v>
      </c>
      <c r="B5933" s="0" t="n">
        <v>9</v>
      </c>
      <c r="C5933" s="0" t="n">
        <v>248</v>
      </c>
      <c r="D5933" s="0" t="n">
        <v>2</v>
      </c>
      <c r="E5933" s="0" t="n">
        <v>0</v>
      </c>
      <c r="F5933" s="0" t="n">
        <v>0</v>
      </c>
      <c r="G5933" s="0" t="n">
        <v>1</v>
      </c>
      <c r="H5933" s="0" t="n">
        <v>94400</v>
      </c>
    </row>
    <row r="5934" customFormat="false" ht="15" hidden="false" customHeight="false" outlineLevel="0" collapsed="false">
      <c r="A5934" s="0" t="n">
        <v>5932</v>
      </c>
      <c r="B5934" s="0" t="n">
        <v>9</v>
      </c>
      <c r="C5934" s="0" t="n">
        <v>248</v>
      </c>
      <c r="D5934" s="0" t="n">
        <v>3</v>
      </c>
      <c r="E5934" s="0" t="n">
        <v>0</v>
      </c>
      <c r="F5934" s="0" t="n">
        <v>0</v>
      </c>
      <c r="G5934" s="0" t="n">
        <v>1</v>
      </c>
      <c r="H5934" s="0" t="n">
        <v>94400</v>
      </c>
    </row>
    <row r="5935" customFormat="false" ht="15" hidden="false" customHeight="false" outlineLevel="0" collapsed="false">
      <c r="A5935" s="0" t="n">
        <v>5933</v>
      </c>
      <c r="B5935" s="0" t="n">
        <v>9</v>
      </c>
      <c r="C5935" s="0" t="n">
        <v>248</v>
      </c>
      <c r="D5935" s="0" t="n">
        <v>4</v>
      </c>
      <c r="E5935" s="0" t="n">
        <v>0</v>
      </c>
      <c r="F5935" s="0" t="n">
        <v>0</v>
      </c>
      <c r="G5935" s="0" t="n">
        <v>1</v>
      </c>
      <c r="H5935" s="0" t="n">
        <v>94400</v>
      </c>
    </row>
    <row r="5936" customFormat="false" ht="15" hidden="false" customHeight="false" outlineLevel="0" collapsed="false">
      <c r="A5936" s="0" t="n">
        <v>5934</v>
      </c>
      <c r="B5936" s="0" t="n">
        <v>9</v>
      </c>
      <c r="C5936" s="0" t="n">
        <v>248</v>
      </c>
      <c r="D5936" s="0" t="n">
        <v>5</v>
      </c>
      <c r="E5936" s="0" t="n">
        <v>0</v>
      </c>
      <c r="F5936" s="0" t="n">
        <v>0</v>
      </c>
      <c r="G5936" s="0" t="n">
        <v>1</v>
      </c>
      <c r="H5936" s="0" t="n">
        <v>94400</v>
      </c>
    </row>
    <row r="5937" customFormat="false" ht="15" hidden="false" customHeight="false" outlineLevel="0" collapsed="false">
      <c r="A5937" s="0" t="n">
        <v>5935</v>
      </c>
      <c r="B5937" s="0" t="n">
        <v>9</v>
      </c>
      <c r="C5937" s="0" t="n">
        <v>248</v>
      </c>
      <c r="D5937" s="0" t="n">
        <v>6</v>
      </c>
      <c r="E5937" s="0" t="n">
        <v>0</v>
      </c>
      <c r="F5937" s="0" t="n">
        <v>0.007949</v>
      </c>
      <c r="G5937" s="0" t="n">
        <v>0.735818</v>
      </c>
      <c r="H5937" s="0" t="n">
        <v>94400</v>
      </c>
    </row>
    <row r="5938" customFormat="false" ht="15" hidden="false" customHeight="false" outlineLevel="0" collapsed="false">
      <c r="A5938" s="0" t="n">
        <v>5936</v>
      </c>
      <c r="B5938" s="0" t="n">
        <v>9</v>
      </c>
      <c r="C5938" s="0" t="n">
        <v>248</v>
      </c>
      <c r="D5938" s="0" t="n">
        <v>7</v>
      </c>
      <c r="E5938" s="0" t="n">
        <v>1</v>
      </c>
      <c r="F5938" s="0" t="n">
        <v>0.198802</v>
      </c>
      <c r="G5938" s="0" t="n">
        <v>0.586923</v>
      </c>
      <c r="H5938" s="0" t="n">
        <v>94200</v>
      </c>
    </row>
    <row r="5939" customFormat="false" ht="15" hidden="false" customHeight="false" outlineLevel="0" collapsed="false">
      <c r="A5939" s="0" t="n">
        <v>5937</v>
      </c>
      <c r="B5939" s="0" t="n">
        <v>9</v>
      </c>
      <c r="C5939" s="0" t="n">
        <v>248</v>
      </c>
      <c r="D5939" s="0" t="n">
        <v>8</v>
      </c>
      <c r="E5939" s="0" t="n">
        <v>1</v>
      </c>
      <c r="F5939" s="0" t="n">
        <v>0.453459</v>
      </c>
      <c r="G5939" s="0" t="n">
        <v>0.968297</v>
      </c>
      <c r="H5939" s="0" t="n">
        <v>94000</v>
      </c>
    </row>
    <row r="5940" customFormat="false" ht="15" hidden="false" customHeight="false" outlineLevel="0" collapsed="false">
      <c r="A5940" s="0" t="n">
        <v>5938</v>
      </c>
      <c r="B5940" s="0" t="n">
        <v>9</v>
      </c>
      <c r="C5940" s="0" t="n">
        <v>248</v>
      </c>
      <c r="D5940" s="0" t="n">
        <v>9</v>
      </c>
      <c r="E5940" s="0" t="n">
        <v>0</v>
      </c>
      <c r="F5940" s="0" t="n">
        <v>0.708095</v>
      </c>
      <c r="G5940" s="0" t="n">
        <v>0.594778</v>
      </c>
      <c r="H5940" s="0" t="n">
        <v>94000</v>
      </c>
    </row>
    <row r="5941" customFormat="false" ht="15" hidden="false" customHeight="false" outlineLevel="0" collapsed="false">
      <c r="A5941" s="0" t="n">
        <v>5939</v>
      </c>
      <c r="B5941" s="0" t="n">
        <v>9</v>
      </c>
      <c r="C5941" s="0" t="n">
        <v>248</v>
      </c>
      <c r="D5941" s="0" t="n">
        <v>10</v>
      </c>
      <c r="E5941" s="0" t="n">
        <v>0</v>
      </c>
      <c r="F5941" s="0" t="n">
        <v>0.92125</v>
      </c>
      <c r="G5941" s="0" t="n">
        <v>0.644575</v>
      </c>
      <c r="H5941" s="0" t="n">
        <v>94000</v>
      </c>
    </row>
    <row r="5942" customFormat="false" ht="15" hidden="false" customHeight="false" outlineLevel="0" collapsed="false">
      <c r="A5942" s="0" t="n">
        <v>5940</v>
      </c>
      <c r="B5942" s="0" t="n">
        <v>9</v>
      </c>
      <c r="C5942" s="0" t="n">
        <v>248</v>
      </c>
      <c r="D5942" s="0" t="n">
        <v>11</v>
      </c>
      <c r="E5942" s="0" t="n">
        <v>0</v>
      </c>
      <c r="F5942" s="0" t="n">
        <v>1</v>
      </c>
      <c r="G5942" s="0" t="n">
        <v>0.59025</v>
      </c>
      <c r="H5942" s="0" t="n">
        <v>94000</v>
      </c>
    </row>
    <row r="5943" customFormat="false" ht="15" hidden="false" customHeight="false" outlineLevel="0" collapsed="false">
      <c r="A5943" s="0" t="n">
        <v>5941</v>
      </c>
      <c r="B5943" s="0" t="n">
        <v>9</v>
      </c>
      <c r="C5943" s="0" t="n">
        <v>248</v>
      </c>
      <c r="D5943" s="0" t="n">
        <v>12</v>
      </c>
      <c r="E5943" s="0" t="n">
        <v>0</v>
      </c>
      <c r="F5943" s="0" t="n">
        <v>1</v>
      </c>
      <c r="G5943" s="0" t="n">
        <v>0.29899</v>
      </c>
      <c r="H5943" s="0" t="n">
        <v>94000</v>
      </c>
    </row>
    <row r="5944" customFormat="false" ht="15" hidden="false" customHeight="false" outlineLevel="0" collapsed="false">
      <c r="A5944" s="0" t="n">
        <v>5942</v>
      </c>
      <c r="B5944" s="0" t="n">
        <v>9</v>
      </c>
      <c r="C5944" s="0" t="n">
        <v>248</v>
      </c>
      <c r="D5944" s="0" t="n">
        <v>13</v>
      </c>
      <c r="E5944" s="0" t="n">
        <v>0</v>
      </c>
      <c r="F5944" s="0" t="n">
        <v>1</v>
      </c>
      <c r="G5944" s="0" t="n">
        <v>0.300235</v>
      </c>
      <c r="H5944" s="0" t="n">
        <v>94000</v>
      </c>
    </row>
    <row r="5945" customFormat="false" ht="15" hidden="false" customHeight="false" outlineLevel="0" collapsed="false">
      <c r="A5945" s="0" t="n">
        <v>5943</v>
      </c>
      <c r="B5945" s="0" t="n">
        <v>9</v>
      </c>
      <c r="C5945" s="0" t="n">
        <v>248</v>
      </c>
      <c r="D5945" s="0" t="n">
        <v>14</v>
      </c>
      <c r="E5945" s="0" t="n">
        <v>0</v>
      </c>
      <c r="F5945" s="0" t="n">
        <v>0.92125</v>
      </c>
      <c r="G5945" s="0" t="n">
        <v>0.201774</v>
      </c>
      <c r="H5945" s="0" t="n">
        <v>94000</v>
      </c>
    </row>
    <row r="5946" customFormat="false" ht="15" hidden="false" customHeight="false" outlineLevel="0" collapsed="false">
      <c r="A5946" s="0" t="n">
        <v>5944</v>
      </c>
      <c r="B5946" s="0" t="n">
        <v>9</v>
      </c>
      <c r="C5946" s="0" t="n">
        <v>248</v>
      </c>
      <c r="D5946" s="0" t="n">
        <v>15</v>
      </c>
      <c r="E5946" s="0" t="n">
        <v>0</v>
      </c>
      <c r="F5946" s="0" t="n">
        <v>0.708095</v>
      </c>
      <c r="G5946" s="0" t="n">
        <v>0.291551</v>
      </c>
      <c r="H5946" s="0" t="n">
        <v>94000</v>
      </c>
    </row>
    <row r="5947" customFormat="false" ht="15" hidden="false" customHeight="false" outlineLevel="0" collapsed="false">
      <c r="A5947" s="0" t="n">
        <v>5945</v>
      </c>
      <c r="B5947" s="0" t="n">
        <v>9</v>
      </c>
      <c r="C5947" s="0" t="n">
        <v>248</v>
      </c>
      <c r="D5947" s="0" t="n">
        <v>16</v>
      </c>
      <c r="E5947" s="0" t="n">
        <v>0</v>
      </c>
      <c r="F5947" s="0" t="n">
        <v>0.453459</v>
      </c>
      <c r="G5947" s="0" t="n">
        <v>0.281641</v>
      </c>
      <c r="H5947" s="0" t="n">
        <v>94000</v>
      </c>
    </row>
    <row r="5948" customFormat="false" ht="15" hidden="false" customHeight="false" outlineLevel="0" collapsed="false">
      <c r="A5948" s="0" t="n">
        <v>5946</v>
      </c>
      <c r="B5948" s="0" t="n">
        <v>9</v>
      </c>
      <c r="C5948" s="0" t="n">
        <v>248</v>
      </c>
      <c r="D5948" s="0" t="n">
        <v>17</v>
      </c>
      <c r="E5948" s="0" t="n">
        <v>0</v>
      </c>
      <c r="F5948" s="0" t="n">
        <v>0.198802</v>
      </c>
      <c r="G5948" s="0" t="n">
        <v>0.403731</v>
      </c>
      <c r="H5948" s="0" t="n">
        <v>94000</v>
      </c>
    </row>
    <row r="5949" customFormat="false" ht="15" hidden="false" customHeight="false" outlineLevel="0" collapsed="false">
      <c r="A5949" s="0" t="n">
        <v>5947</v>
      </c>
      <c r="B5949" s="0" t="n">
        <v>9</v>
      </c>
      <c r="C5949" s="0" t="n">
        <v>248</v>
      </c>
      <c r="D5949" s="0" t="n">
        <v>18</v>
      </c>
      <c r="E5949" s="0" t="n">
        <v>0</v>
      </c>
      <c r="F5949" s="0" t="n">
        <v>0.007949</v>
      </c>
      <c r="G5949" s="0" t="n">
        <v>0.319958</v>
      </c>
      <c r="H5949" s="0" t="n">
        <v>94000</v>
      </c>
    </row>
    <row r="5950" customFormat="false" ht="15" hidden="false" customHeight="false" outlineLevel="0" collapsed="false">
      <c r="A5950" s="0" t="n">
        <v>5948</v>
      </c>
      <c r="B5950" s="0" t="n">
        <v>9</v>
      </c>
      <c r="C5950" s="0" t="n">
        <v>248</v>
      </c>
      <c r="D5950" s="0" t="n">
        <v>19</v>
      </c>
      <c r="E5950" s="0" t="n">
        <v>1</v>
      </c>
      <c r="F5950" s="0" t="n">
        <v>0</v>
      </c>
      <c r="G5950" s="0" t="n">
        <v>0.292783</v>
      </c>
      <c r="H5950" s="0" t="n">
        <v>93800</v>
      </c>
    </row>
    <row r="5951" customFormat="false" ht="15" hidden="false" customHeight="false" outlineLevel="0" collapsed="false">
      <c r="A5951" s="0" t="n">
        <v>5949</v>
      </c>
      <c r="B5951" s="0" t="n">
        <v>9</v>
      </c>
      <c r="C5951" s="0" t="n">
        <v>248</v>
      </c>
      <c r="D5951" s="0" t="n">
        <v>20</v>
      </c>
      <c r="E5951" s="0" t="n">
        <v>1</v>
      </c>
      <c r="F5951" s="0" t="n">
        <v>0</v>
      </c>
      <c r="G5951" s="0" t="n">
        <v>0.3334</v>
      </c>
      <c r="H5951" s="0" t="n">
        <v>93600</v>
      </c>
    </row>
    <row r="5952" customFormat="false" ht="15" hidden="false" customHeight="false" outlineLevel="0" collapsed="false">
      <c r="A5952" s="0" t="n">
        <v>5950</v>
      </c>
      <c r="B5952" s="0" t="n">
        <v>9</v>
      </c>
      <c r="C5952" s="0" t="n">
        <v>248</v>
      </c>
      <c r="D5952" s="0" t="n">
        <v>21</v>
      </c>
      <c r="E5952" s="0" t="n">
        <v>0</v>
      </c>
      <c r="F5952" s="0" t="n">
        <v>0</v>
      </c>
      <c r="G5952" s="0" t="n">
        <v>0.355903</v>
      </c>
      <c r="H5952" s="0" t="n">
        <v>93600</v>
      </c>
    </row>
    <row r="5953" customFormat="false" ht="15" hidden="false" customHeight="false" outlineLevel="0" collapsed="false">
      <c r="A5953" s="0" t="n">
        <v>5951</v>
      </c>
      <c r="B5953" s="0" t="n">
        <v>9</v>
      </c>
      <c r="C5953" s="0" t="n">
        <v>248</v>
      </c>
      <c r="D5953" s="0" t="n">
        <v>22</v>
      </c>
      <c r="E5953" s="0" t="n">
        <v>0</v>
      </c>
      <c r="F5953" s="0" t="n">
        <v>0</v>
      </c>
      <c r="G5953" s="0" t="n">
        <v>0.370657</v>
      </c>
      <c r="H5953" s="0" t="n">
        <v>93600</v>
      </c>
    </row>
    <row r="5954" customFormat="false" ht="15" hidden="false" customHeight="false" outlineLevel="0" collapsed="false">
      <c r="A5954" s="0" t="n">
        <v>5952</v>
      </c>
      <c r="B5954" s="0" t="n">
        <v>9</v>
      </c>
      <c r="C5954" s="0" t="n">
        <v>248</v>
      </c>
      <c r="D5954" s="0" t="n">
        <v>23</v>
      </c>
      <c r="E5954" s="0" t="n">
        <v>0</v>
      </c>
      <c r="F5954" s="0" t="n">
        <v>0</v>
      </c>
      <c r="G5954" s="0" t="n">
        <v>0.422374</v>
      </c>
      <c r="H5954" s="0" t="n">
        <v>93600</v>
      </c>
    </row>
    <row r="5955" customFormat="false" ht="15" hidden="false" customHeight="false" outlineLevel="0" collapsed="false">
      <c r="A5955" s="0" t="n">
        <v>5953</v>
      </c>
      <c r="B5955" s="0" t="n">
        <v>9</v>
      </c>
      <c r="C5955" s="0" t="n">
        <v>249</v>
      </c>
      <c r="D5955" s="0" t="n">
        <v>0</v>
      </c>
      <c r="E5955" s="0" t="n">
        <v>0</v>
      </c>
      <c r="F5955" s="0" t="n">
        <v>0</v>
      </c>
      <c r="G5955" s="0" t="n">
        <v>0.226911</v>
      </c>
      <c r="H5955" s="0" t="n">
        <v>93600</v>
      </c>
    </row>
    <row r="5956" customFormat="false" ht="15" hidden="false" customHeight="false" outlineLevel="0" collapsed="false">
      <c r="A5956" s="0" t="n">
        <v>5954</v>
      </c>
      <c r="B5956" s="0" t="n">
        <v>9</v>
      </c>
      <c r="C5956" s="0" t="n">
        <v>249</v>
      </c>
      <c r="D5956" s="0" t="n">
        <v>1</v>
      </c>
      <c r="E5956" s="0" t="n">
        <v>0</v>
      </c>
      <c r="F5956" s="0" t="n">
        <v>0</v>
      </c>
      <c r="G5956" s="0" t="n">
        <v>0.236573</v>
      </c>
      <c r="H5956" s="0" t="n">
        <v>93600</v>
      </c>
    </row>
    <row r="5957" customFormat="false" ht="15" hidden="false" customHeight="false" outlineLevel="0" collapsed="false">
      <c r="A5957" s="0" t="n">
        <v>5955</v>
      </c>
      <c r="B5957" s="0" t="n">
        <v>9</v>
      </c>
      <c r="C5957" s="0" t="n">
        <v>249</v>
      </c>
      <c r="D5957" s="0" t="n">
        <v>2</v>
      </c>
      <c r="E5957" s="0" t="n">
        <v>0</v>
      </c>
      <c r="F5957" s="0" t="n">
        <v>0</v>
      </c>
      <c r="G5957" s="0" t="n">
        <v>0.256765</v>
      </c>
      <c r="H5957" s="0" t="n">
        <v>93600</v>
      </c>
    </row>
    <row r="5958" customFormat="false" ht="15" hidden="false" customHeight="false" outlineLevel="0" collapsed="false">
      <c r="A5958" s="0" t="n">
        <v>5956</v>
      </c>
      <c r="B5958" s="0" t="n">
        <v>9</v>
      </c>
      <c r="C5958" s="0" t="n">
        <v>249</v>
      </c>
      <c r="D5958" s="0" t="n">
        <v>3</v>
      </c>
      <c r="E5958" s="0" t="n">
        <v>0</v>
      </c>
      <c r="F5958" s="0" t="n">
        <v>0</v>
      </c>
      <c r="G5958" s="0" t="n">
        <v>0.311296</v>
      </c>
      <c r="H5958" s="0" t="n">
        <v>93600</v>
      </c>
    </row>
    <row r="5959" customFormat="false" ht="15" hidden="false" customHeight="false" outlineLevel="0" collapsed="false">
      <c r="A5959" s="0" t="n">
        <v>5957</v>
      </c>
      <c r="B5959" s="0" t="n">
        <v>9</v>
      </c>
      <c r="C5959" s="0" t="n">
        <v>249</v>
      </c>
      <c r="D5959" s="0" t="n">
        <v>4</v>
      </c>
      <c r="E5959" s="0" t="n">
        <v>0</v>
      </c>
      <c r="F5959" s="0" t="n">
        <v>0</v>
      </c>
      <c r="G5959" s="0" t="n">
        <v>0.266765</v>
      </c>
      <c r="H5959" s="0" t="n">
        <v>93600</v>
      </c>
    </row>
    <row r="5960" customFormat="false" ht="15" hidden="false" customHeight="false" outlineLevel="0" collapsed="false">
      <c r="A5960" s="0" t="n">
        <v>5958</v>
      </c>
      <c r="B5960" s="0" t="n">
        <v>9</v>
      </c>
      <c r="C5960" s="0" t="n">
        <v>249</v>
      </c>
      <c r="D5960" s="0" t="n">
        <v>5</v>
      </c>
      <c r="E5960" s="0" t="n">
        <v>0</v>
      </c>
      <c r="F5960" s="0" t="n">
        <v>0</v>
      </c>
      <c r="G5960" s="0" t="n">
        <v>0.321011</v>
      </c>
      <c r="H5960" s="0" t="n">
        <v>93600</v>
      </c>
    </row>
    <row r="5961" customFormat="false" ht="15" hidden="false" customHeight="false" outlineLevel="0" collapsed="false">
      <c r="A5961" s="0" t="n">
        <v>5959</v>
      </c>
      <c r="B5961" s="0" t="n">
        <v>9</v>
      </c>
      <c r="C5961" s="0" t="n">
        <v>249</v>
      </c>
      <c r="D5961" s="0" t="n">
        <v>6</v>
      </c>
      <c r="E5961" s="0" t="n">
        <v>0</v>
      </c>
      <c r="F5961" s="0" t="n">
        <v>0.007565</v>
      </c>
      <c r="G5961" s="0" t="n">
        <v>0.275122</v>
      </c>
      <c r="H5961" s="0" t="n">
        <v>93600</v>
      </c>
    </row>
    <row r="5962" customFormat="false" ht="15" hidden="false" customHeight="false" outlineLevel="0" collapsed="false">
      <c r="A5962" s="0" t="n">
        <v>5960</v>
      </c>
      <c r="B5962" s="0" t="n">
        <v>9</v>
      </c>
      <c r="C5962" s="0" t="n">
        <v>249</v>
      </c>
      <c r="D5962" s="0" t="n">
        <v>7</v>
      </c>
      <c r="E5962" s="0" t="n">
        <v>1</v>
      </c>
      <c r="F5962" s="0" t="n">
        <v>0.189176</v>
      </c>
      <c r="G5962" s="0" t="n">
        <v>0.299311</v>
      </c>
      <c r="H5962" s="0" t="n">
        <v>93400</v>
      </c>
    </row>
    <row r="5963" customFormat="false" ht="15" hidden="false" customHeight="false" outlineLevel="0" collapsed="false">
      <c r="A5963" s="0" t="n">
        <v>5961</v>
      </c>
      <c r="B5963" s="0" t="n">
        <v>9</v>
      </c>
      <c r="C5963" s="0" t="n">
        <v>249</v>
      </c>
      <c r="D5963" s="0" t="n">
        <v>8</v>
      </c>
      <c r="E5963" s="0" t="n">
        <v>1</v>
      </c>
      <c r="F5963" s="0" t="n">
        <v>0.431505</v>
      </c>
      <c r="G5963" s="0" t="n">
        <v>0.428868</v>
      </c>
      <c r="H5963" s="0" t="n">
        <v>93200</v>
      </c>
    </row>
    <row r="5964" customFormat="false" ht="15" hidden="false" customHeight="false" outlineLevel="0" collapsed="false">
      <c r="A5964" s="0" t="n">
        <v>5962</v>
      </c>
      <c r="B5964" s="0" t="n">
        <v>9</v>
      </c>
      <c r="C5964" s="0" t="n">
        <v>249</v>
      </c>
      <c r="D5964" s="0" t="n">
        <v>9</v>
      </c>
      <c r="E5964" s="0" t="n">
        <v>0</v>
      </c>
      <c r="F5964" s="0" t="n">
        <v>0.673812</v>
      </c>
      <c r="G5964" s="0" t="n">
        <v>0.559869</v>
      </c>
      <c r="H5964" s="0" t="n">
        <v>93200</v>
      </c>
    </row>
    <row r="5965" customFormat="false" ht="15" hidden="false" customHeight="false" outlineLevel="0" collapsed="false">
      <c r="A5965" s="0" t="n">
        <v>5963</v>
      </c>
      <c r="B5965" s="0" t="n">
        <v>9</v>
      </c>
      <c r="C5965" s="0" t="n">
        <v>249</v>
      </c>
      <c r="D5965" s="0" t="n">
        <v>10</v>
      </c>
      <c r="E5965" s="0" t="n">
        <v>0</v>
      </c>
      <c r="F5965" s="0" t="n">
        <v>0.876647</v>
      </c>
      <c r="G5965" s="0" t="n">
        <v>0.351597</v>
      </c>
      <c r="H5965" s="0" t="n">
        <v>93200</v>
      </c>
    </row>
    <row r="5966" customFormat="false" ht="15" hidden="false" customHeight="false" outlineLevel="0" collapsed="false">
      <c r="A5966" s="0" t="n">
        <v>5964</v>
      </c>
      <c r="B5966" s="0" t="n">
        <v>9</v>
      </c>
      <c r="C5966" s="0" t="n">
        <v>249</v>
      </c>
      <c r="D5966" s="0" t="n">
        <v>11</v>
      </c>
      <c r="E5966" s="0" t="n">
        <v>0</v>
      </c>
      <c r="F5966" s="0" t="n">
        <v>1</v>
      </c>
      <c r="G5966" s="0" t="n">
        <v>0.36415</v>
      </c>
      <c r="H5966" s="0" t="n">
        <v>93200</v>
      </c>
    </row>
    <row r="5967" customFormat="false" ht="15" hidden="false" customHeight="false" outlineLevel="0" collapsed="false">
      <c r="A5967" s="0" t="n">
        <v>5965</v>
      </c>
      <c r="B5967" s="0" t="n">
        <v>9</v>
      </c>
      <c r="C5967" s="0" t="n">
        <v>249</v>
      </c>
      <c r="D5967" s="0" t="n">
        <v>12</v>
      </c>
      <c r="E5967" s="0" t="n">
        <v>0</v>
      </c>
      <c r="F5967" s="0" t="n">
        <v>1</v>
      </c>
      <c r="G5967" s="0" t="n">
        <v>0.408037</v>
      </c>
      <c r="H5967" s="0" t="n">
        <v>93200</v>
      </c>
    </row>
    <row r="5968" customFormat="false" ht="15" hidden="false" customHeight="false" outlineLevel="0" collapsed="false">
      <c r="A5968" s="0" t="n">
        <v>5966</v>
      </c>
      <c r="B5968" s="0" t="n">
        <v>9</v>
      </c>
      <c r="C5968" s="0" t="n">
        <v>249</v>
      </c>
      <c r="D5968" s="0" t="n">
        <v>13</v>
      </c>
      <c r="E5968" s="0" t="n">
        <v>0</v>
      </c>
      <c r="F5968" s="0" t="n">
        <v>1</v>
      </c>
      <c r="G5968" s="0" t="n">
        <v>0.461772</v>
      </c>
      <c r="H5968" s="0" t="n">
        <v>93200</v>
      </c>
    </row>
    <row r="5969" customFormat="false" ht="15" hidden="false" customHeight="false" outlineLevel="0" collapsed="false">
      <c r="A5969" s="0" t="n">
        <v>5967</v>
      </c>
      <c r="B5969" s="0" t="n">
        <v>9</v>
      </c>
      <c r="C5969" s="0" t="n">
        <v>249</v>
      </c>
      <c r="D5969" s="0" t="n">
        <v>14</v>
      </c>
      <c r="E5969" s="0" t="n">
        <v>0</v>
      </c>
      <c r="F5969" s="0" t="n">
        <v>0.876647</v>
      </c>
      <c r="G5969" s="0" t="n">
        <v>0.466973</v>
      </c>
      <c r="H5969" s="0" t="n">
        <v>93200</v>
      </c>
    </row>
    <row r="5970" customFormat="false" ht="15" hidden="false" customHeight="false" outlineLevel="0" collapsed="false">
      <c r="A5970" s="0" t="n">
        <v>5968</v>
      </c>
      <c r="B5970" s="0" t="n">
        <v>9</v>
      </c>
      <c r="C5970" s="0" t="n">
        <v>249</v>
      </c>
      <c r="D5970" s="0" t="n">
        <v>15</v>
      </c>
      <c r="E5970" s="0" t="n">
        <v>0</v>
      </c>
      <c r="F5970" s="0" t="n">
        <v>0.673812</v>
      </c>
      <c r="G5970" s="0" t="n">
        <v>0.429165</v>
      </c>
      <c r="H5970" s="0" t="n">
        <v>93200</v>
      </c>
    </row>
    <row r="5971" customFormat="false" ht="15" hidden="false" customHeight="false" outlineLevel="0" collapsed="false">
      <c r="A5971" s="0" t="n">
        <v>5969</v>
      </c>
      <c r="B5971" s="0" t="n">
        <v>9</v>
      </c>
      <c r="C5971" s="0" t="n">
        <v>249</v>
      </c>
      <c r="D5971" s="0" t="n">
        <v>16</v>
      </c>
      <c r="E5971" s="0" t="n">
        <v>0</v>
      </c>
      <c r="F5971" s="0" t="n">
        <v>0.431505</v>
      </c>
      <c r="G5971" s="0" t="n">
        <v>0.366149</v>
      </c>
      <c r="H5971" s="0" t="n">
        <v>93200</v>
      </c>
    </row>
    <row r="5972" customFormat="false" ht="15" hidden="false" customHeight="false" outlineLevel="0" collapsed="false">
      <c r="A5972" s="0" t="n">
        <v>5970</v>
      </c>
      <c r="B5972" s="0" t="n">
        <v>9</v>
      </c>
      <c r="C5972" s="0" t="n">
        <v>249</v>
      </c>
      <c r="D5972" s="0" t="n">
        <v>17</v>
      </c>
      <c r="E5972" s="0" t="n">
        <v>0</v>
      </c>
      <c r="F5972" s="0" t="n">
        <v>0.189176</v>
      </c>
      <c r="G5972" s="0" t="n">
        <v>0.343574</v>
      </c>
      <c r="H5972" s="0" t="n">
        <v>93200</v>
      </c>
    </row>
    <row r="5973" customFormat="false" ht="15" hidden="false" customHeight="false" outlineLevel="0" collapsed="false">
      <c r="A5973" s="0" t="n">
        <v>5971</v>
      </c>
      <c r="B5973" s="0" t="n">
        <v>9</v>
      </c>
      <c r="C5973" s="0" t="n">
        <v>249</v>
      </c>
      <c r="D5973" s="0" t="n">
        <v>18</v>
      </c>
      <c r="E5973" s="0" t="n">
        <v>0</v>
      </c>
      <c r="F5973" s="0" t="n">
        <v>0.007565</v>
      </c>
      <c r="G5973" s="0" t="n">
        <v>0.352206</v>
      </c>
      <c r="H5973" s="0" t="n">
        <v>93200</v>
      </c>
    </row>
    <row r="5974" customFormat="false" ht="15" hidden="false" customHeight="false" outlineLevel="0" collapsed="false">
      <c r="A5974" s="0" t="n">
        <v>5972</v>
      </c>
      <c r="B5974" s="0" t="n">
        <v>9</v>
      </c>
      <c r="C5974" s="0" t="n">
        <v>249</v>
      </c>
      <c r="D5974" s="0" t="n">
        <v>19</v>
      </c>
      <c r="E5974" s="0" t="n">
        <v>1</v>
      </c>
      <c r="F5974" s="0" t="n">
        <v>0</v>
      </c>
      <c r="G5974" s="0" t="n">
        <v>0.377525</v>
      </c>
      <c r="H5974" s="0" t="n">
        <v>93000</v>
      </c>
    </row>
    <row r="5975" customFormat="false" ht="15" hidden="false" customHeight="false" outlineLevel="0" collapsed="false">
      <c r="A5975" s="0" t="n">
        <v>5973</v>
      </c>
      <c r="B5975" s="0" t="n">
        <v>9</v>
      </c>
      <c r="C5975" s="0" t="n">
        <v>249</v>
      </c>
      <c r="D5975" s="0" t="n">
        <v>20</v>
      </c>
      <c r="E5975" s="0" t="n">
        <v>1</v>
      </c>
      <c r="F5975" s="0" t="n">
        <v>0</v>
      </c>
      <c r="G5975" s="0" t="n">
        <v>0.261823</v>
      </c>
      <c r="H5975" s="0" t="n">
        <v>92800</v>
      </c>
    </row>
    <row r="5976" customFormat="false" ht="15" hidden="false" customHeight="false" outlineLevel="0" collapsed="false">
      <c r="A5976" s="0" t="n">
        <v>5974</v>
      </c>
      <c r="B5976" s="0" t="n">
        <v>9</v>
      </c>
      <c r="C5976" s="0" t="n">
        <v>249</v>
      </c>
      <c r="D5976" s="0" t="n">
        <v>21</v>
      </c>
      <c r="E5976" s="0" t="n">
        <v>0</v>
      </c>
      <c r="F5976" s="0" t="n">
        <v>0</v>
      </c>
      <c r="G5976" s="0" t="n">
        <v>0.176963</v>
      </c>
      <c r="H5976" s="0" t="n">
        <v>92800</v>
      </c>
    </row>
    <row r="5977" customFormat="false" ht="15" hidden="false" customHeight="false" outlineLevel="0" collapsed="false">
      <c r="A5977" s="0" t="n">
        <v>5975</v>
      </c>
      <c r="B5977" s="0" t="n">
        <v>9</v>
      </c>
      <c r="C5977" s="0" t="n">
        <v>249</v>
      </c>
      <c r="D5977" s="0" t="n">
        <v>22</v>
      </c>
      <c r="E5977" s="0" t="n">
        <v>0</v>
      </c>
      <c r="F5977" s="0" t="n">
        <v>0</v>
      </c>
      <c r="G5977" s="0" t="n">
        <v>0.134635</v>
      </c>
      <c r="H5977" s="0" t="n">
        <v>92800</v>
      </c>
    </row>
    <row r="5978" customFormat="false" ht="15" hidden="false" customHeight="false" outlineLevel="0" collapsed="false">
      <c r="A5978" s="0" t="n">
        <v>5976</v>
      </c>
      <c r="B5978" s="0" t="n">
        <v>9</v>
      </c>
      <c r="C5978" s="0" t="n">
        <v>249</v>
      </c>
      <c r="D5978" s="0" t="n">
        <v>23</v>
      </c>
      <c r="E5978" s="0" t="n">
        <v>0</v>
      </c>
      <c r="F5978" s="0" t="n">
        <v>0</v>
      </c>
      <c r="G5978" s="0" t="n">
        <v>0.157494</v>
      </c>
      <c r="H5978" s="0" t="n">
        <v>92800</v>
      </c>
    </row>
    <row r="5979" customFormat="false" ht="15" hidden="false" customHeight="false" outlineLevel="0" collapsed="false">
      <c r="A5979" s="0" t="n">
        <v>5977</v>
      </c>
      <c r="B5979" s="0" t="n">
        <v>9</v>
      </c>
      <c r="C5979" s="0" t="n">
        <v>250</v>
      </c>
      <c r="D5979" s="0" t="n">
        <v>0</v>
      </c>
      <c r="E5979" s="0" t="n">
        <v>0</v>
      </c>
      <c r="F5979" s="0" t="n">
        <v>0</v>
      </c>
      <c r="G5979" s="0" t="n">
        <v>0.204469</v>
      </c>
      <c r="H5979" s="0" t="n">
        <v>92800</v>
      </c>
    </row>
    <row r="5980" customFormat="false" ht="15" hidden="false" customHeight="false" outlineLevel="0" collapsed="false">
      <c r="A5980" s="0" t="n">
        <v>5978</v>
      </c>
      <c r="B5980" s="0" t="n">
        <v>9</v>
      </c>
      <c r="C5980" s="0" t="n">
        <v>250</v>
      </c>
      <c r="D5980" s="0" t="n">
        <v>1</v>
      </c>
      <c r="E5980" s="0" t="n">
        <v>0</v>
      </c>
      <c r="F5980" s="0" t="n">
        <v>0</v>
      </c>
      <c r="G5980" s="0" t="n">
        <v>0.311991</v>
      </c>
      <c r="H5980" s="0" t="n">
        <v>92800</v>
      </c>
    </row>
    <row r="5981" customFormat="false" ht="15" hidden="false" customHeight="false" outlineLevel="0" collapsed="false">
      <c r="A5981" s="0" t="n">
        <v>5979</v>
      </c>
      <c r="B5981" s="0" t="n">
        <v>9</v>
      </c>
      <c r="C5981" s="0" t="n">
        <v>250</v>
      </c>
      <c r="D5981" s="0" t="n">
        <v>2</v>
      </c>
      <c r="E5981" s="0" t="n">
        <v>0</v>
      </c>
      <c r="F5981" s="0" t="n">
        <v>0</v>
      </c>
      <c r="G5981" s="0" t="n">
        <v>0.267741</v>
      </c>
      <c r="H5981" s="0" t="n">
        <v>92800</v>
      </c>
    </row>
    <row r="5982" customFormat="false" ht="15" hidden="false" customHeight="false" outlineLevel="0" collapsed="false">
      <c r="A5982" s="0" t="n">
        <v>5980</v>
      </c>
      <c r="B5982" s="0" t="n">
        <v>9</v>
      </c>
      <c r="C5982" s="0" t="n">
        <v>250</v>
      </c>
      <c r="D5982" s="0" t="n">
        <v>3</v>
      </c>
      <c r="E5982" s="0" t="n">
        <v>0</v>
      </c>
      <c r="F5982" s="0" t="n">
        <v>0</v>
      </c>
      <c r="G5982" s="0" t="n">
        <v>0.353823</v>
      </c>
      <c r="H5982" s="0" t="n">
        <v>92800</v>
      </c>
    </row>
    <row r="5983" customFormat="false" ht="15" hidden="false" customHeight="false" outlineLevel="0" collapsed="false">
      <c r="A5983" s="0" t="n">
        <v>5981</v>
      </c>
      <c r="B5983" s="0" t="n">
        <v>9</v>
      </c>
      <c r="C5983" s="0" t="n">
        <v>250</v>
      </c>
      <c r="D5983" s="0" t="n">
        <v>4</v>
      </c>
      <c r="E5983" s="0" t="n">
        <v>0</v>
      </c>
      <c r="F5983" s="0" t="n">
        <v>0</v>
      </c>
      <c r="G5983" s="0" t="n">
        <v>0.331</v>
      </c>
      <c r="H5983" s="0" t="n">
        <v>92800</v>
      </c>
    </row>
    <row r="5984" customFormat="false" ht="15" hidden="false" customHeight="false" outlineLevel="0" collapsed="false">
      <c r="A5984" s="0" t="n">
        <v>5982</v>
      </c>
      <c r="B5984" s="0" t="n">
        <v>9</v>
      </c>
      <c r="C5984" s="0" t="n">
        <v>250</v>
      </c>
      <c r="D5984" s="0" t="n">
        <v>5</v>
      </c>
      <c r="E5984" s="0" t="n">
        <v>0</v>
      </c>
      <c r="F5984" s="0" t="n">
        <v>0</v>
      </c>
      <c r="G5984" s="0" t="n">
        <v>0.57251</v>
      </c>
      <c r="H5984" s="0" t="n">
        <v>92800</v>
      </c>
    </row>
    <row r="5985" customFormat="false" ht="15" hidden="false" customHeight="false" outlineLevel="0" collapsed="false">
      <c r="A5985" s="0" t="n">
        <v>5983</v>
      </c>
      <c r="B5985" s="0" t="n">
        <v>9</v>
      </c>
      <c r="C5985" s="0" t="n">
        <v>250</v>
      </c>
      <c r="D5985" s="0" t="n">
        <v>6</v>
      </c>
      <c r="E5985" s="0" t="n">
        <v>0</v>
      </c>
      <c r="F5985" s="0" t="n">
        <v>0.007729</v>
      </c>
      <c r="G5985" s="0" t="n">
        <v>0.463479</v>
      </c>
      <c r="H5985" s="0" t="n">
        <v>92800</v>
      </c>
    </row>
    <row r="5986" customFormat="false" ht="15" hidden="false" customHeight="false" outlineLevel="0" collapsed="false">
      <c r="A5986" s="0" t="n">
        <v>5984</v>
      </c>
      <c r="B5986" s="0" t="n">
        <v>9</v>
      </c>
      <c r="C5986" s="0" t="n">
        <v>250</v>
      </c>
      <c r="D5986" s="0" t="n">
        <v>7</v>
      </c>
      <c r="E5986" s="0" t="n">
        <v>1</v>
      </c>
      <c r="F5986" s="0" t="n">
        <v>0.193277</v>
      </c>
      <c r="G5986" s="0" t="n">
        <v>0.454579</v>
      </c>
      <c r="H5986" s="0" t="n">
        <v>92600</v>
      </c>
    </row>
    <row r="5987" customFormat="false" ht="15" hidden="false" customHeight="false" outlineLevel="0" collapsed="false">
      <c r="A5987" s="0" t="n">
        <v>5985</v>
      </c>
      <c r="B5987" s="0" t="n">
        <v>9</v>
      </c>
      <c r="C5987" s="0" t="n">
        <v>250</v>
      </c>
      <c r="D5987" s="0" t="n">
        <v>8</v>
      </c>
      <c r="E5987" s="0" t="n">
        <v>1</v>
      </c>
      <c r="F5987" s="0" t="n">
        <v>0.440858</v>
      </c>
      <c r="G5987" s="0" t="n">
        <v>0.406714</v>
      </c>
      <c r="H5987" s="0" t="n">
        <v>92400</v>
      </c>
    </row>
    <row r="5988" customFormat="false" ht="15" hidden="false" customHeight="false" outlineLevel="0" collapsed="false">
      <c r="A5988" s="0" t="n">
        <v>5986</v>
      </c>
      <c r="B5988" s="0" t="n">
        <v>9</v>
      </c>
      <c r="C5988" s="0" t="n">
        <v>250</v>
      </c>
      <c r="D5988" s="0" t="n">
        <v>9</v>
      </c>
      <c r="E5988" s="0" t="n">
        <v>0</v>
      </c>
      <c r="F5988" s="0" t="n">
        <v>0.688417</v>
      </c>
      <c r="G5988" s="0" t="n">
        <v>0.520042</v>
      </c>
      <c r="H5988" s="0" t="n">
        <v>92400</v>
      </c>
    </row>
    <row r="5989" customFormat="false" ht="15" hidden="false" customHeight="false" outlineLevel="0" collapsed="false">
      <c r="A5989" s="0" t="n">
        <v>5987</v>
      </c>
      <c r="B5989" s="0" t="n">
        <v>9</v>
      </c>
      <c r="C5989" s="0" t="n">
        <v>250</v>
      </c>
      <c r="D5989" s="0" t="n">
        <v>10</v>
      </c>
      <c r="E5989" s="0" t="n">
        <v>0</v>
      </c>
      <c r="F5989" s="0" t="n">
        <v>0.895649</v>
      </c>
      <c r="G5989" s="0" t="n">
        <v>0.882414</v>
      </c>
      <c r="H5989" s="0" t="n">
        <v>92400</v>
      </c>
    </row>
    <row r="5990" customFormat="false" ht="15" hidden="false" customHeight="false" outlineLevel="0" collapsed="false">
      <c r="A5990" s="0" t="n">
        <v>5988</v>
      </c>
      <c r="B5990" s="0" t="n">
        <v>9</v>
      </c>
      <c r="C5990" s="0" t="n">
        <v>250</v>
      </c>
      <c r="D5990" s="0" t="n">
        <v>11</v>
      </c>
      <c r="E5990" s="0" t="n">
        <v>0</v>
      </c>
      <c r="F5990" s="0" t="n">
        <v>1</v>
      </c>
      <c r="G5990" s="0" t="n">
        <v>0.62037</v>
      </c>
      <c r="H5990" s="0" t="n">
        <v>92400</v>
      </c>
    </row>
    <row r="5991" customFormat="false" ht="15" hidden="false" customHeight="false" outlineLevel="0" collapsed="false">
      <c r="A5991" s="0" t="n">
        <v>5989</v>
      </c>
      <c r="B5991" s="0" t="n">
        <v>9</v>
      </c>
      <c r="C5991" s="0" t="n">
        <v>250</v>
      </c>
      <c r="D5991" s="0" t="n">
        <v>12</v>
      </c>
      <c r="E5991" s="0" t="n">
        <v>0</v>
      </c>
      <c r="F5991" s="0" t="n">
        <v>1</v>
      </c>
      <c r="G5991" s="0" t="n">
        <v>0.511195</v>
      </c>
      <c r="H5991" s="0" t="n">
        <v>92400</v>
      </c>
    </row>
    <row r="5992" customFormat="false" ht="15" hidden="false" customHeight="false" outlineLevel="0" collapsed="false">
      <c r="A5992" s="0" t="n">
        <v>5990</v>
      </c>
      <c r="B5992" s="0" t="n">
        <v>9</v>
      </c>
      <c r="C5992" s="0" t="n">
        <v>250</v>
      </c>
      <c r="D5992" s="0" t="n">
        <v>13</v>
      </c>
      <c r="E5992" s="0" t="n">
        <v>0</v>
      </c>
      <c r="F5992" s="0" t="n">
        <v>1</v>
      </c>
      <c r="G5992" s="0" t="n">
        <v>0.415147</v>
      </c>
      <c r="H5992" s="0" t="n">
        <v>92400</v>
      </c>
    </row>
    <row r="5993" customFormat="false" ht="15" hidden="false" customHeight="false" outlineLevel="0" collapsed="false">
      <c r="A5993" s="0" t="n">
        <v>5991</v>
      </c>
      <c r="B5993" s="0" t="n">
        <v>9</v>
      </c>
      <c r="C5993" s="0" t="n">
        <v>250</v>
      </c>
      <c r="D5993" s="0" t="n">
        <v>14</v>
      </c>
      <c r="E5993" s="0" t="n">
        <v>0</v>
      </c>
      <c r="F5993" s="0" t="n">
        <v>0.895649</v>
      </c>
      <c r="G5993" s="0" t="n">
        <v>0.351878</v>
      </c>
      <c r="H5993" s="0" t="n">
        <v>92400</v>
      </c>
    </row>
    <row r="5994" customFormat="false" ht="15" hidden="false" customHeight="false" outlineLevel="0" collapsed="false">
      <c r="A5994" s="0" t="n">
        <v>5992</v>
      </c>
      <c r="B5994" s="0" t="n">
        <v>9</v>
      </c>
      <c r="C5994" s="0" t="n">
        <v>250</v>
      </c>
      <c r="D5994" s="0" t="n">
        <v>15</v>
      </c>
      <c r="E5994" s="0" t="n">
        <v>0</v>
      </c>
      <c r="F5994" s="0" t="n">
        <v>0.688417</v>
      </c>
      <c r="G5994" s="0" t="n">
        <v>0.342365</v>
      </c>
      <c r="H5994" s="0" t="n">
        <v>92400</v>
      </c>
    </row>
    <row r="5995" customFormat="false" ht="15" hidden="false" customHeight="false" outlineLevel="0" collapsed="false">
      <c r="A5995" s="0" t="n">
        <v>5993</v>
      </c>
      <c r="B5995" s="0" t="n">
        <v>9</v>
      </c>
      <c r="C5995" s="0" t="n">
        <v>250</v>
      </c>
      <c r="D5995" s="0" t="n">
        <v>16</v>
      </c>
      <c r="E5995" s="0" t="n">
        <v>0</v>
      </c>
      <c r="F5995" s="0" t="n">
        <v>0.440858</v>
      </c>
      <c r="G5995" s="0" t="n">
        <v>0.46768</v>
      </c>
      <c r="H5995" s="0" t="n">
        <v>92400</v>
      </c>
    </row>
    <row r="5996" customFormat="false" ht="15" hidden="false" customHeight="false" outlineLevel="0" collapsed="false">
      <c r="A5996" s="0" t="n">
        <v>5994</v>
      </c>
      <c r="B5996" s="0" t="n">
        <v>9</v>
      </c>
      <c r="C5996" s="0" t="n">
        <v>250</v>
      </c>
      <c r="D5996" s="0" t="n">
        <v>17</v>
      </c>
      <c r="E5996" s="0" t="n">
        <v>0</v>
      </c>
      <c r="F5996" s="0" t="n">
        <v>0.193277</v>
      </c>
      <c r="G5996" s="0" t="n">
        <v>0.318084</v>
      </c>
      <c r="H5996" s="0" t="n">
        <v>92400</v>
      </c>
    </row>
    <row r="5997" customFormat="false" ht="15" hidden="false" customHeight="false" outlineLevel="0" collapsed="false">
      <c r="A5997" s="0" t="n">
        <v>5995</v>
      </c>
      <c r="B5997" s="0" t="n">
        <v>9</v>
      </c>
      <c r="C5997" s="0" t="n">
        <v>250</v>
      </c>
      <c r="D5997" s="0" t="n">
        <v>18</v>
      </c>
      <c r="E5997" s="0" t="n">
        <v>0</v>
      </c>
      <c r="F5997" s="0" t="n">
        <v>0.007729</v>
      </c>
      <c r="G5997" s="0" t="n">
        <v>0.176523</v>
      </c>
      <c r="H5997" s="0" t="n">
        <v>92400</v>
      </c>
    </row>
    <row r="5998" customFormat="false" ht="15" hidden="false" customHeight="false" outlineLevel="0" collapsed="false">
      <c r="A5998" s="0" t="n">
        <v>5996</v>
      </c>
      <c r="B5998" s="0" t="n">
        <v>9</v>
      </c>
      <c r="C5998" s="0" t="n">
        <v>250</v>
      </c>
      <c r="D5998" s="0" t="n">
        <v>19</v>
      </c>
      <c r="E5998" s="0" t="n">
        <v>1</v>
      </c>
      <c r="F5998" s="0" t="n">
        <v>0</v>
      </c>
      <c r="G5998" s="0" t="n">
        <v>0.175498</v>
      </c>
      <c r="H5998" s="0" t="n">
        <v>92200</v>
      </c>
    </row>
    <row r="5999" customFormat="false" ht="15" hidden="false" customHeight="false" outlineLevel="0" collapsed="false">
      <c r="A5999" s="0" t="n">
        <v>5997</v>
      </c>
      <c r="B5999" s="0" t="n">
        <v>9</v>
      </c>
      <c r="C5999" s="0" t="n">
        <v>250</v>
      </c>
      <c r="D5999" s="0" t="n">
        <v>20</v>
      </c>
      <c r="E5999" s="0" t="n">
        <v>1</v>
      </c>
      <c r="F5999" s="0" t="n">
        <v>0</v>
      </c>
      <c r="G5999" s="0" t="n">
        <v>0.315346</v>
      </c>
      <c r="H5999" s="0" t="n">
        <v>92000</v>
      </c>
    </row>
    <row r="6000" customFormat="false" ht="15" hidden="false" customHeight="false" outlineLevel="0" collapsed="false">
      <c r="A6000" s="0" t="n">
        <v>5998</v>
      </c>
      <c r="B6000" s="0" t="n">
        <v>9</v>
      </c>
      <c r="C6000" s="0" t="n">
        <v>250</v>
      </c>
      <c r="D6000" s="0" t="n">
        <v>21</v>
      </c>
      <c r="E6000" s="0" t="n">
        <v>0</v>
      </c>
      <c r="F6000" s="0" t="n">
        <v>0</v>
      </c>
      <c r="G6000" s="0" t="n">
        <v>0.33155</v>
      </c>
      <c r="H6000" s="0" t="n">
        <v>92000</v>
      </c>
    </row>
    <row r="6001" customFormat="false" ht="15" hidden="false" customHeight="false" outlineLevel="0" collapsed="false">
      <c r="A6001" s="0" t="n">
        <v>5999</v>
      </c>
      <c r="B6001" s="0" t="n">
        <v>9</v>
      </c>
      <c r="C6001" s="0" t="n">
        <v>250</v>
      </c>
      <c r="D6001" s="0" t="n">
        <v>22</v>
      </c>
      <c r="E6001" s="0" t="n">
        <v>0</v>
      </c>
      <c r="F6001" s="0" t="n">
        <v>0</v>
      </c>
      <c r="G6001" s="0" t="n">
        <v>0.523246</v>
      </c>
      <c r="H6001" s="0" t="n">
        <v>92000</v>
      </c>
    </row>
    <row r="6002" customFormat="false" ht="15" hidden="false" customHeight="false" outlineLevel="0" collapsed="false">
      <c r="A6002" s="0" t="n">
        <v>6000</v>
      </c>
      <c r="B6002" s="0" t="n">
        <v>9</v>
      </c>
      <c r="C6002" s="0" t="n">
        <v>250</v>
      </c>
      <c r="D6002" s="0" t="n">
        <v>23</v>
      </c>
      <c r="E6002" s="0" t="n">
        <v>0</v>
      </c>
      <c r="F6002" s="0" t="n">
        <v>0</v>
      </c>
      <c r="G6002" s="0" t="n">
        <v>0.474727</v>
      </c>
      <c r="H6002" s="0" t="n">
        <v>92000</v>
      </c>
    </row>
    <row r="6003" customFormat="false" ht="15" hidden="false" customHeight="false" outlineLevel="0" collapsed="false">
      <c r="A6003" s="0" t="n">
        <v>6001</v>
      </c>
      <c r="B6003" s="0" t="n">
        <v>9</v>
      </c>
      <c r="C6003" s="0" t="n">
        <v>251</v>
      </c>
      <c r="D6003" s="0" t="n">
        <v>0</v>
      </c>
      <c r="E6003" s="0" t="n">
        <v>0</v>
      </c>
      <c r="F6003" s="0" t="n">
        <v>0</v>
      </c>
      <c r="G6003" s="0" t="n">
        <v>0.600124</v>
      </c>
      <c r="H6003" s="0" t="n">
        <v>92000</v>
      </c>
    </row>
    <row r="6004" customFormat="false" ht="15" hidden="false" customHeight="false" outlineLevel="0" collapsed="false">
      <c r="A6004" s="0" t="n">
        <v>6002</v>
      </c>
      <c r="B6004" s="0" t="n">
        <v>9</v>
      </c>
      <c r="C6004" s="0" t="n">
        <v>251</v>
      </c>
      <c r="D6004" s="0" t="n">
        <v>1</v>
      </c>
      <c r="E6004" s="0" t="n">
        <v>0</v>
      </c>
      <c r="F6004" s="0" t="n">
        <v>0</v>
      </c>
      <c r="G6004" s="0" t="n">
        <v>0.52299</v>
      </c>
      <c r="H6004" s="0" t="n">
        <v>92000</v>
      </c>
    </row>
    <row r="6005" customFormat="false" ht="15" hidden="false" customHeight="false" outlineLevel="0" collapsed="false">
      <c r="A6005" s="0" t="n">
        <v>6003</v>
      </c>
      <c r="B6005" s="0" t="n">
        <v>9</v>
      </c>
      <c r="C6005" s="0" t="n">
        <v>251</v>
      </c>
      <c r="D6005" s="0" t="n">
        <v>2</v>
      </c>
      <c r="E6005" s="0" t="n">
        <v>0</v>
      </c>
      <c r="F6005" s="0" t="n">
        <v>0</v>
      </c>
      <c r="G6005" s="0" t="n">
        <v>0.371297</v>
      </c>
      <c r="H6005" s="0" t="n">
        <v>92000</v>
      </c>
    </row>
    <row r="6006" customFormat="false" ht="15" hidden="false" customHeight="false" outlineLevel="0" collapsed="false">
      <c r="A6006" s="0" t="n">
        <v>6004</v>
      </c>
      <c r="B6006" s="0" t="n">
        <v>9</v>
      </c>
      <c r="C6006" s="0" t="n">
        <v>251</v>
      </c>
      <c r="D6006" s="0" t="n">
        <v>3</v>
      </c>
      <c r="E6006" s="0" t="n">
        <v>0</v>
      </c>
      <c r="F6006" s="0" t="n">
        <v>0</v>
      </c>
      <c r="G6006" s="0" t="n">
        <v>0.531366</v>
      </c>
      <c r="H6006" s="0" t="n">
        <v>92000</v>
      </c>
    </row>
    <row r="6007" customFormat="false" ht="15" hidden="false" customHeight="false" outlineLevel="0" collapsed="false">
      <c r="A6007" s="0" t="n">
        <v>6005</v>
      </c>
      <c r="B6007" s="0" t="n">
        <v>9</v>
      </c>
      <c r="C6007" s="0" t="n">
        <v>251</v>
      </c>
      <c r="D6007" s="0" t="n">
        <v>4</v>
      </c>
      <c r="E6007" s="0" t="n">
        <v>0</v>
      </c>
      <c r="F6007" s="0" t="n">
        <v>0</v>
      </c>
      <c r="G6007" s="0" t="n">
        <v>0.809816</v>
      </c>
      <c r="H6007" s="0" t="n">
        <v>92000</v>
      </c>
    </row>
    <row r="6008" customFormat="false" ht="15" hidden="false" customHeight="false" outlineLevel="0" collapsed="false">
      <c r="A6008" s="0" t="n">
        <v>6006</v>
      </c>
      <c r="B6008" s="0" t="n">
        <v>9</v>
      </c>
      <c r="C6008" s="0" t="n">
        <v>251</v>
      </c>
      <c r="D6008" s="0" t="n">
        <v>5</v>
      </c>
      <c r="E6008" s="0" t="n">
        <v>0</v>
      </c>
      <c r="F6008" s="0" t="n">
        <v>0</v>
      </c>
      <c r="G6008" s="0" t="n">
        <v>0.911564</v>
      </c>
      <c r="H6008" s="0" t="n">
        <v>92000</v>
      </c>
    </row>
    <row r="6009" customFormat="false" ht="15" hidden="false" customHeight="false" outlineLevel="0" collapsed="false">
      <c r="A6009" s="0" t="n">
        <v>6007</v>
      </c>
      <c r="B6009" s="0" t="n">
        <v>9</v>
      </c>
      <c r="C6009" s="0" t="n">
        <v>251</v>
      </c>
      <c r="D6009" s="0" t="n">
        <v>6</v>
      </c>
      <c r="E6009" s="0" t="n">
        <v>0</v>
      </c>
      <c r="F6009" s="0" t="n">
        <v>0.007665</v>
      </c>
      <c r="G6009" s="0" t="n">
        <v>0.557128</v>
      </c>
      <c r="H6009" s="0" t="n">
        <v>92000</v>
      </c>
    </row>
    <row r="6010" customFormat="false" ht="15" hidden="false" customHeight="false" outlineLevel="0" collapsed="false">
      <c r="A6010" s="0" t="n">
        <v>6008</v>
      </c>
      <c r="B6010" s="0" t="n">
        <v>9</v>
      </c>
      <c r="C6010" s="0" t="n">
        <v>251</v>
      </c>
      <c r="D6010" s="0" t="n">
        <v>7</v>
      </c>
      <c r="E6010" s="0" t="n">
        <v>1</v>
      </c>
      <c r="F6010" s="0" t="n">
        <v>0.191686</v>
      </c>
      <c r="G6010" s="0" t="n">
        <v>0.388929</v>
      </c>
      <c r="H6010" s="0" t="n">
        <v>91800</v>
      </c>
    </row>
    <row r="6011" customFormat="false" ht="15" hidden="false" customHeight="false" outlineLevel="0" collapsed="false">
      <c r="A6011" s="0" t="n">
        <v>6009</v>
      </c>
      <c r="B6011" s="0" t="n">
        <v>9</v>
      </c>
      <c r="C6011" s="0" t="n">
        <v>251</v>
      </c>
      <c r="D6011" s="0" t="n">
        <v>8</v>
      </c>
      <c r="E6011" s="0" t="n">
        <v>1</v>
      </c>
      <c r="F6011" s="0" t="n">
        <v>0.437228</v>
      </c>
      <c r="G6011" s="0" t="n">
        <v>0.37563</v>
      </c>
      <c r="H6011" s="0" t="n">
        <v>91600</v>
      </c>
    </row>
    <row r="6012" customFormat="false" ht="15" hidden="false" customHeight="false" outlineLevel="0" collapsed="false">
      <c r="A6012" s="0" t="n">
        <v>6010</v>
      </c>
      <c r="B6012" s="0" t="n">
        <v>9</v>
      </c>
      <c r="C6012" s="0" t="n">
        <v>251</v>
      </c>
      <c r="D6012" s="0" t="n">
        <v>9</v>
      </c>
      <c r="E6012" s="0" t="n">
        <v>0</v>
      </c>
      <c r="F6012" s="0" t="n">
        <v>0.68275</v>
      </c>
      <c r="G6012" s="0" t="n">
        <v>0.41389</v>
      </c>
      <c r="H6012" s="0" t="n">
        <v>91600</v>
      </c>
    </row>
    <row r="6013" customFormat="false" ht="15" hidden="false" customHeight="false" outlineLevel="0" collapsed="false">
      <c r="A6013" s="0" t="n">
        <v>6011</v>
      </c>
      <c r="B6013" s="0" t="n">
        <v>9</v>
      </c>
      <c r="C6013" s="0" t="n">
        <v>251</v>
      </c>
      <c r="D6013" s="0" t="n">
        <v>10</v>
      </c>
      <c r="E6013" s="0" t="n">
        <v>0</v>
      </c>
      <c r="F6013" s="0" t="n">
        <v>0.888276</v>
      </c>
      <c r="G6013" s="0" t="n">
        <v>0.324636</v>
      </c>
      <c r="H6013" s="0" t="n">
        <v>91600</v>
      </c>
    </row>
    <row r="6014" customFormat="false" ht="15" hidden="false" customHeight="false" outlineLevel="0" collapsed="false">
      <c r="A6014" s="0" t="n">
        <v>6012</v>
      </c>
      <c r="B6014" s="0" t="n">
        <v>9</v>
      </c>
      <c r="C6014" s="0" t="n">
        <v>251</v>
      </c>
      <c r="D6014" s="0" t="n">
        <v>11</v>
      </c>
      <c r="E6014" s="0" t="n">
        <v>0</v>
      </c>
      <c r="F6014" s="0" t="n">
        <v>1</v>
      </c>
      <c r="G6014" s="0" t="n">
        <v>0.273453</v>
      </c>
      <c r="H6014" s="0" t="n">
        <v>91600</v>
      </c>
    </row>
    <row r="6015" customFormat="false" ht="15" hidden="false" customHeight="false" outlineLevel="0" collapsed="false">
      <c r="A6015" s="0" t="n">
        <v>6013</v>
      </c>
      <c r="B6015" s="0" t="n">
        <v>9</v>
      </c>
      <c r="C6015" s="0" t="n">
        <v>251</v>
      </c>
      <c r="D6015" s="0" t="n">
        <v>12</v>
      </c>
      <c r="E6015" s="0" t="n">
        <v>0</v>
      </c>
      <c r="F6015" s="0" t="n">
        <v>1</v>
      </c>
      <c r="G6015" s="0" t="n">
        <v>0.302871</v>
      </c>
      <c r="H6015" s="0" t="n">
        <v>91600</v>
      </c>
    </row>
    <row r="6016" customFormat="false" ht="15" hidden="false" customHeight="false" outlineLevel="0" collapsed="false">
      <c r="A6016" s="0" t="n">
        <v>6014</v>
      </c>
      <c r="B6016" s="0" t="n">
        <v>9</v>
      </c>
      <c r="C6016" s="0" t="n">
        <v>251</v>
      </c>
      <c r="D6016" s="0" t="n">
        <v>13</v>
      </c>
      <c r="E6016" s="0" t="n">
        <v>0</v>
      </c>
      <c r="F6016" s="0" t="n">
        <v>1</v>
      </c>
      <c r="G6016" s="0" t="n">
        <v>0.362686</v>
      </c>
      <c r="H6016" s="0" t="n">
        <v>91600</v>
      </c>
    </row>
    <row r="6017" customFormat="false" ht="15" hidden="false" customHeight="false" outlineLevel="0" collapsed="false">
      <c r="A6017" s="0" t="n">
        <v>6015</v>
      </c>
      <c r="B6017" s="0" t="n">
        <v>9</v>
      </c>
      <c r="C6017" s="0" t="n">
        <v>251</v>
      </c>
      <c r="D6017" s="0" t="n">
        <v>14</v>
      </c>
      <c r="E6017" s="0" t="n">
        <v>0</v>
      </c>
      <c r="F6017" s="0" t="n">
        <v>0.888276</v>
      </c>
      <c r="G6017" s="0" t="n">
        <v>0.463617</v>
      </c>
      <c r="H6017" s="0" t="n">
        <v>91600</v>
      </c>
    </row>
    <row r="6018" customFormat="false" ht="15" hidden="false" customHeight="false" outlineLevel="0" collapsed="false">
      <c r="A6018" s="0" t="n">
        <v>6016</v>
      </c>
      <c r="B6018" s="0" t="n">
        <v>9</v>
      </c>
      <c r="C6018" s="0" t="n">
        <v>251</v>
      </c>
      <c r="D6018" s="0" t="n">
        <v>15</v>
      </c>
      <c r="E6018" s="0" t="n">
        <v>0</v>
      </c>
      <c r="F6018" s="0" t="n">
        <v>0.68275</v>
      </c>
      <c r="G6018" s="0" t="n">
        <v>0.487463</v>
      </c>
      <c r="H6018" s="0" t="n">
        <v>91600</v>
      </c>
    </row>
    <row r="6019" customFormat="false" ht="15" hidden="false" customHeight="false" outlineLevel="0" collapsed="false">
      <c r="A6019" s="0" t="n">
        <v>6017</v>
      </c>
      <c r="B6019" s="0" t="n">
        <v>9</v>
      </c>
      <c r="C6019" s="0" t="n">
        <v>251</v>
      </c>
      <c r="D6019" s="0" t="n">
        <v>16</v>
      </c>
      <c r="E6019" s="0" t="n">
        <v>0</v>
      </c>
      <c r="F6019" s="0" t="n">
        <v>0.437228</v>
      </c>
      <c r="G6019" s="0" t="n">
        <v>0.501538</v>
      </c>
      <c r="H6019" s="0" t="n">
        <v>91600</v>
      </c>
    </row>
    <row r="6020" customFormat="false" ht="15" hidden="false" customHeight="false" outlineLevel="0" collapsed="false">
      <c r="A6020" s="0" t="n">
        <v>6018</v>
      </c>
      <c r="B6020" s="0" t="n">
        <v>9</v>
      </c>
      <c r="C6020" s="0" t="n">
        <v>251</v>
      </c>
      <c r="D6020" s="0" t="n">
        <v>17</v>
      </c>
      <c r="E6020" s="0" t="n">
        <v>0</v>
      </c>
      <c r="F6020" s="0" t="n">
        <v>0.191686</v>
      </c>
      <c r="G6020" s="0" t="n">
        <v>0.497039</v>
      </c>
      <c r="H6020" s="0" t="n">
        <v>91600</v>
      </c>
    </row>
    <row r="6021" customFormat="false" ht="15" hidden="false" customHeight="false" outlineLevel="0" collapsed="false">
      <c r="A6021" s="0" t="n">
        <v>6019</v>
      </c>
      <c r="B6021" s="0" t="n">
        <v>9</v>
      </c>
      <c r="C6021" s="0" t="n">
        <v>251</v>
      </c>
      <c r="D6021" s="0" t="n">
        <v>18</v>
      </c>
      <c r="E6021" s="0" t="n">
        <v>0</v>
      </c>
      <c r="F6021" s="0" t="n">
        <v>0.007665</v>
      </c>
      <c r="G6021" s="0" t="n">
        <v>0.501288</v>
      </c>
      <c r="H6021" s="0" t="n">
        <v>91600</v>
      </c>
    </row>
    <row r="6022" customFormat="false" ht="15" hidden="false" customHeight="false" outlineLevel="0" collapsed="false">
      <c r="A6022" s="0" t="n">
        <v>6020</v>
      </c>
      <c r="B6022" s="0" t="n">
        <v>9</v>
      </c>
      <c r="C6022" s="0" t="n">
        <v>251</v>
      </c>
      <c r="D6022" s="0" t="n">
        <v>19</v>
      </c>
      <c r="E6022" s="0" t="n">
        <v>1</v>
      </c>
      <c r="F6022" s="0" t="n">
        <v>0</v>
      </c>
      <c r="G6022" s="0" t="n">
        <v>0.457088</v>
      </c>
      <c r="H6022" s="0" t="n">
        <v>91400</v>
      </c>
    </row>
    <row r="6023" customFormat="false" ht="15" hidden="false" customHeight="false" outlineLevel="0" collapsed="false">
      <c r="A6023" s="0" t="n">
        <v>6021</v>
      </c>
      <c r="B6023" s="0" t="n">
        <v>9</v>
      </c>
      <c r="C6023" s="0" t="n">
        <v>251</v>
      </c>
      <c r="D6023" s="0" t="n">
        <v>20</v>
      </c>
      <c r="E6023" s="0" t="n">
        <v>1</v>
      </c>
      <c r="F6023" s="0" t="n">
        <v>0</v>
      </c>
      <c r="G6023" s="0" t="n">
        <v>0.399499</v>
      </c>
      <c r="H6023" s="0" t="n">
        <v>91200</v>
      </c>
    </row>
    <row r="6024" customFormat="false" ht="15" hidden="false" customHeight="false" outlineLevel="0" collapsed="false">
      <c r="A6024" s="0" t="n">
        <v>6022</v>
      </c>
      <c r="B6024" s="0" t="n">
        <v>9</v>
      </c>
      <c r="C6024" s="0" t="n">
        <v>251</v>
      </c>
      <c r="D6024" s="0" t="n">
        <v>21</v>
      </c>
      <c r="E6024" s="0" t="n">
        <v>0</v>
      </c>
      <c r="F6024" s="0" t="n">
        <v>0</v>
      </c>
      <c r="G6024" s="0" t="n">
        <v>0.433724</v>
      </c>
      <c r="H6024" s="0" t="n">
        <v>91200</v>
      </c>
    </row>
    <row r="6025" customFormat="false" ht="15" hidden="false" customHeight="false" outlineLevel="0" collapsed="false">
      <c r="A6025" s="0" t="n">
        <v>6023</v>
      </c>
      <c r="B6025" s="0" t="n">
        <v>9</v>
      </c>
      <c r="C6025" s="0" t="n">
        <v>251</v>
      </c>
      <c r="D6025" s="0" t="n">
        <v>22</v>
      </c>
      <c r="E6025" s="0" t="n">
        <v>0</v>
      </c>
      <c r="F6025" s="0" t="n">
        <v>0</v>
      </c>
      <c r="G6025" s="0" t="n">
        <v>0.393504</v>
      </c>
      <c r="H6025" s="0" t="n">
        <v>91200</v>
      </c>
    </row>
    <row r="6026" customFormat="false" ht="15" hidden="false" customHeight="false" outlineLevel="0" collapsed="false">
      <c r="A6026" s="0" t="n">
        <v>6024</v>
      </c>
      <c r="B6026" s="0" t="n">
        <v>9</v>
      </c>
      <c r="C6026" s="0" t="n">
        <v>251</v>
      </c>
      <c r="D6026" s="0" t="n">
        <v>23</v>
      </c>
      <c r="E6026" s="0" t="n">
        <v>0</v>
      </c>
      <c r="F6026" s="0" t="n">
        <v>0</v>
      </c>
      <c r="G6026" s="0" t="n">
        <v>0.524054</v>
      </c>
      <c r="H6026" s="0" t="n">
        <v>91200</v>
      </c>
    </row>
    <row r="6027" customFormat="false" ht="15" hidden="false" customHeight="false" outlineLevel="0" collapsed="false">
      <c r="A6027" s="0" t="n">
        <v>6025</v>
      </c>
      <c r="B6027" s="0" t="n">
        <v>9</v>
      </c>
      <c r="C6027" s="0" t="n">
        <v>252</v>
      </c>
      <c r="D6027" s="0" t="n">
        <v>0</v>
      </c>
      <c r="E6027" s="0" t="n">
        <v>0</v>
      </c>
      <c r="F6027" s="0" t="n">
        <v>0</v>
      </c>
      <c r="G6027" s="0" t="n">
        <v>0.307564</v>
      </c>
      <c r="H6027" s="0" t="n">
        <v>91200</v>
      </c>
    </row>
    <row r="6028" customFormat="false" ht="15" hidden="false" customHeight="false" outlineLevel="0" collapsed="false">
      <c r="A6028" s="0" t="n">
        <v>6026</v>
      </c>
      <c r="B6028" s="0" t="n">
        <v>9</v>
      </c>
      <c r="C6028" s="0" t="n">
        <v>252</v>
      </c>
      <c r="D6028" s="0" t="n">
        <v>1</v>
      </c>
      <c r="E6028" s="0" t="n">
        <v>0</v>
      </c>
      <c r="F6028" s="0" t="n">
        <v>0</v>
      </c>
      <c r="G6028" s="0" t="n">
        <v>0.217368</v>
      </c>
      <c r="H6028" s="0" t="n">
        <v>91200</v>
      </c>
    </row>
    <row r="6029" customFormat="false" ht="15" hidden="false" customHeight="false" outlineLevel="0" collapsed="false">
      <c r="A6029" s="0" t="n">
        <v>6027</v>
      </c>
      <c r="B6029" s="0" t="n">
        <v>9</v>
      </c>
      <c r="C6029" s="0" t="n">
        <v>252</v>
      </c>
      <c r="D6029" s="0" t="n">
        <v>2</v>
      </c>
      <c r="E6029" s="0" t="n">
        <v>0</v>
      </c>
      <c r="F6029" s="0" t="n">
        <v>0</v>
      </c>
      <c r="G6029" s="0" t="n">
        <v>0.159928</v>
      </c>
      <c r="H6029" s="0" t="n">
        <v>91200</v>
      </c>
    </row>
    <row r="6030" customFormat="false" ht="15" hidden="false" customHeight="false" outlineLevel="0" collapsed="false">
      <c r="A6030" s="0" t="n">
        <v>6028</v>
      </c>
      <c r="B6030" s="0" t="n">
        <v>9</v>
      </c>
      <c r="C6030" s="0" t="n">
        <v>252</v>
      </c>
      <c r="D6030" s="0" t="n">
        <v>3</v>
      </c>
      <c r="E6030" s="0" t="n">
        <v>0</v>
      </c>
      <c r="F6030" s="0" t="n">
        <v>0</v>
      </c>
      <c r="G6030" s="0" t="n">
        <v>0.191314</v>
      </c>
      <c r="H6030" s="0" t="n">
        <v>91200</v>
      </c>
    </row>
    <row r="6031" customFormat="false" ht="15" hidden="false" customHeight="false" outlineLevel="0" collapsed="false">
      <c r="A6031" s="0" t="n">
        <v>6029</v>
      </c>
      <c r="B6031" s="0" t="n">
        <v>9</v>
      </c>
      <c r="C6031" s="0" t="n">
        <v>252</v>
      </c>
      <c r="D6031" s="0" t="n">
        <v>4</v>
      </c>
      <c r="E6031" s="0" t="n">
        <v>0</v>
      </c>
      <c r="F6031" s="0" t="n">
        <v>0</v>
      </c>
      <c r="G6031" s="0" t="n">
        <v>0.166842</v>
      </c>
      <c r="H6031" s="0" t="n">
        <v>91200</v>
      </c>
    </row>
    <row r="6032" customFormat="false" ht="15" hidden="false" customHeight="false" outlineLevel="0" collapsed="false">
      <c r="A6032" s="0" t="n">
        <v>6030</v>
      </c>
      <c r="B6032" s="0" t="n">
        <v>9</v>
      </c>
      <c r="C6032" s="0" t="n">
        <v>252</v>
      </c>
      <c r="D6032" s="0" t="n">
        <v>5</v>
      </c>
      <c r="E6032" s="0" t="n">
        <v>0</v>
      </c>
      <c r="F6032" s="0" t="n">
        <v>0</v>
      </c>
      <c r="G6032" s="0" t="n">
        <v>0.155913</v>
      </c>
      <c r="H6032" s="0" t="n">
        <v>91200</v>
      </c>
    </row>
    <row r="6033" customFormat="false" ht="15" hidden="false" customHeight="false" outlineLevel="0" collapsed="false">
      <c r="A6033" s="0" t="n">
        <v>6031</v>
      </c>
      <c r="B6033" s="0" t="n">
        <v>9</v>
      </c>
      <c r="C6033" s="0" t="n">
        <v>252</v>
      </c>
      <c r="D6033" s="0" t="n">
        <v>6</v>
      </c>
      <c r="E6033" s="0" t="n">
        <v>0</v>
      </c>
      <c r="F6033" s="0" t="n">
        <v>0.007054</v>
      </c>
      <c r="G6033" s="0" t="n">
        <v>0.153033</v>
      </c>
      <c r="H6033" s="0" t="n">
        <v>91200</v>
      </c>
    </row>
    <row r="6034" customFormat="false" ht="15" hidden="false" customHeight="false" outlineLevel="0" collapsed="false">
      <c r="A6034" s="0" t="n">
        <v>6032</v>
      </c>
      <c r="B6034" s="0" t="n">
        <v>9</v>
      </c>
      <c r="C6034" s="0" t="n">
        <v>252</v>
      </c>
      <c r="D6034" s="0" t="n">
        <v>7</v>
      </c>
      <c r="E6034" s="0" t="n">
        <v>1</v>
      </c>
      <c r="F6034" s="0" t="n">
        <v>0.176412</v>
      </c>
      <c r="G6034" s="0" t="n">
        <v>0.193457</v>
      </c>
      <c r="H6034" s="0" t="n">
        <v>91000</v>
      </c>
    </row>
    <row r="6035" customFormat="false" ht="15" hidden="false" customHeight="false" outlineLevel="0" collapsed="false">
      <c r="A6035" s="0" t="n">
        <v>6033</v>
      </c>
      <c r="B6035" s="0" t="n">
        <v>9</v>
      </c>
      <c r="C6035" s="0" t="n">
        <v>252</v>
      </c>
      <c r="D6035" s="0" t="n">
        <v>8</v>
      </c>
      <c r="E6035" s="0" t="n">
        <v>1</v>
      </c>
      <c r="F6035" s="0" t="n">
        <v>0.402389</v>
      </c>
      <c r="G6035" s="0" t="n">
        <v>0.256477</v>
      </c>
      <c r="H6035" s="0" t="n">
        <v>90800</v>
      </c>
    </row>
    <row r="6036" customFormat="false" ht="15" hidden="false" customHeight="false" outlineLevel="0" collapsed="false">
      <c r="A6036" s="0" t="n">
        <v>6034</v>
      </c>
      <c r="B6036" s="0" t="n">
        <v>9</v>
      </c>
      <c r="C6036" s="0" t="n">
        <v>252</v>
      </c>
      <c r="D6036" s="0" t="n">
        <v>9</v>
      </c>
      <c r="E6036" s="0" t="n">
        <v>0</v>
      </c>
      <c r="F6036" s="0" t="n">
        <v>0.628348</v>
      </c>
      <c r="G6036" s="0" t="n">
        <v>0.182673</v>
      </c>
      <c r="H6036" s="0" t="n">
        <v>90800</v>
      </c>
    </row>
    <row r="6037" customFormat="false" ht="15" hidden="false" customHeight="false" outlineLevel="0" collapsed="false">
      <c r="A6037" s="0" t="n">
        <v>6035</v>
      </c>
      <c r="B6037" s="0" t="n">
        <v>9</v>
      </c>
      <c r="C6037" s="0" t="n">
        <v>252</v>
      </c>
      <c r="D6037" s="0" t="n">
        <v>10</v>
      </c>
      <c r="E6037" s="0" t="n">
        <v>0</v>
      </c>
      <c r="F6037" s="0" t="n">
        <v>0.817497</v>
      </c>
      <c r="G6037" s="0" t="n">
        <v>0.210844</v>
      </c>
      <c r="H6037" s="0" t="n">
        <v>90800</v>
      </c>
    </row>
    <row r="6038" customFormat="false" ht="15" hidden="false" customHeight="false" outlineLevel="0" collapsed="false">
      <c r="A6038" s="0" t="n">
        <v>6036</v>
      </c>
      <c r="B6038" s="0" t="n">
        <v>9</v>
      </c>
      <c r="C6038" s="0" t="n">
        <v>252</v>
      </c>
      <c r="D6038" s="0" t="n">
        <v>11</v>
      </c>
      <c r="E6038" s="0" t="n">
        <v>0</v>
      </c>
      <c r="F6038" s="0" t="n">
        <v>0.942509</v>
      </c>
      <c r="G6038" s="0" t="n">
        <v>0.24205</v>
      </c>
      <c r="H6038" s="0" t="n">
        <v>90800</v>
      </c>
    </row>
    <row r="6039" customFormat="false" ht="15" hidden="false" customHeight="false" outlineLevel="0" collapsed="false">
      <c r="A6039" s="0" t="n">
        <v>6037</v>
      </c>
      <c r="B6039" s="0" t="n">
        <v>9</v>
      </c>
      <c r="C6039" s="0" t="n">
        <v>252</v>
      </c>
      <c r="D6039" s="0" t="n">
        <v>12</v>
      </c>
      <c r="E6039" s="0" t="n">
        <v>0</v>
      </c>
      <c r="F6039" s="0" t="n">
        <v>0.986149</v>
      </c>
      <c r="G6039" s="0" t="n">
        <v>0.222796</v>
      </c>
      <c r="H6039" s="0" t="n">
        <v>90800</v>
      </c>
    </row>
    <row r="6040" customFormat="false" ht="15" hidden="false" customHeight="false" outlineLevel="0" collapsed="false">
      <c r="A6040" s="0" t="n">
        <v>6038</v>
      </c>
      <c r="B6040" s="0" t="n">
        <v>9</v>
      </c>
      <c r="C6040" s="0" t="n">
        <v>252</v>
      </c>
      <c r="D6040" s="0" t="n">
        <v>13</v>
      </c>
      <c r="E6040" s="0" t="n">
        <v>0</v>
      </c>
      <c r="F6040" s="0" t="n">
        <v>0.942509</v>
      </c>
      <c r="G6040" s="0" t="n">
        <v>0.247293</v>
      </c>
      <c r="H6040" s="0" t="n">
        <v>90800</v>
      </c>
    </row>
    <row r="6041" customFormat="false" ht="15" hidden="false" customHeight="false" outlineLevel="0" collapsed="false">
      <c r="A6041" s="0" t="n">
        <v>6039</v>
      </c>
      <c r="B6041" s="0" t="n">
        <v>9</v>
      </c>
      <c r="C6041" s="0" t="n">
        <v>252</v>
      </c>
      <c r="D6041" s="0" t="n">
        <v>14</v>
      </c>
      <c r="E6041" s="0" t="n">
        <v>0</v>
      </c>
      <c r="F6041" s="0" t="n">
        <v>0.817497</v>
      </c>
      <c r="G6041" s="0" t="n">
        <v>0.295252</v>
      </c>
      <c r="H6041" s="0" t="n">
        <v>90800</v>
      </c>
    </row>
    <row r="6042" customFormat="false" ht="15" hidden="false" customHeight="false" outlineLevel="0" collapsed="false">
      <c r="A6042" s="0" t="n">
        <v>6040</v>
      </c>
      <c r="B6042" s="0" t="n">
        <v>9</v>
      </c>
      <c r="C6042" s="0" t="n">
        <v>252</v>
      </c>
      <c r="D6042" s="0" t="n">
        <v>15</v>
      </c>
      <c r="E6042" s="0" t="n">
        <v>0</v>
      </c>
      <c r="F6042" s="0" t="n">
        <v>0.628348</v>
      </c>
      <c r="G6042" s="0" t="n">
        <v>0.314894</v>
      </c>
      <c r="H6042" s="0" t="n">
        <v>90800</v>
      </c>
    </row>
    <row r="6043" customFormat="false" ht="15" hidden="false" customHeight="false" outlineLevel="0" collapsed="false">
      <c r="A6043" s="0" t="n">
        <v>6041</v>
      </c>
      <c r="B6043" s="0" t="n">
        <v>9</v>
      </c>
      <c r="C6043" s="0" t="n">
        <v>252</v>
      </c>
      <c r="D6043" s="0" t="n">
        <v>16</v>
      </c>
      <c r="E6043" s="0" t="n">
        <v>0</v>
      </c>
      <c r="F6043" s="0" t="n">
        <v>0.402389</v>
      </c>
      <c r="G6043" s="0" t="n">
        <v>0.346874</v>
      </c>
      <c r="H6043" s="0" t="n">
        <v>90800</v>
      </c>
    </row>
    <row r="6044" customFormat="false" ht="15" hidden="false" customHeight="false" outlineLevel="0" collapsed="false">
      <c r="A6044" s="0" t="n">
        <v>6042</v>
      </c>
      <c r="B6044" s="0" t="n">
        <v>9</v>
      </c>
      <c r="C6044" s="0" t="n">
        <v>252</v>
      </c>
      <c r="D6044" s="0" t="n">
        <v>17</v>
      </c>
      <c r="E6044" s="0" t="n">
        <v>0</v>
      </c>
      <c r="F6044" s="0" t="n">
        <v>0.176412</v>
      </c>
      <c r="G6044" s="0" t="n">
        <v>0.263478</v>
      </c>
      <c r="H6044" s="0" t="n">
        <v>90800</v>
      </c>
    </row>
    <row r="6045" customFormat="false" ht="15" hidden="false" customHeight="false" outlineLevel="0" collapsed="false">
      <c r="A6045" s="0" t="n">
        <v>6043</v>
      </c>
      <c r="B6045" s="0" t="n">
        <v>9</v>
      </c>
      <c r="C6045" s="0" t="n">
        <v>252</v>
      </c>
      <c r="D6045" s="0" t="n">
        <v>18</v>
      </c>
      <c r="E6045" s="0" t="n">
        <v>0</v>
      </c>
      <c r="F6045" s="0" t="n">
        <v>0.007054</v>
      </c>
      <c r="G6045" s="0" t="n">
        <v>0.344739</v>
      </c>
      <c r="H6045" s="0" t="n">
        <v>90800</v>
      </c>
    </row>
    <row r="6046" customFormat="false" ht="15" hidden="false" customHeight="false" outlineLevel="0" collapsed="false">
      <c r="A6046" s="0" t="n">
        <v>6044</v>
      </c>
      <c r="B6046" s="0" t="n">
        <v>9</v>
      </c>
      <c r="C6046" s="0" t="n">
        <v>252</v>
      </c>
      <c r="D6046" s="0" t="n">
        <v>19</v>
      </c>
      <c r="E6046" s="0" t="n">
        <v>1</v>
      </c>
      <c r="F6046" s="0" t="n">
        <v>0</v>
      </c>
      <c r="G6046" s="0" t="n">
        <v>0.303485</v>
      </c>
      <c r="H6046" s="0" t="n">
        <v>90600</v>
      </c>
    </row>
    <row r="6047" customFormat="false" ht="15" hidden="false" customHeight="false" outlineLevel="0" collapsed="false">
      <c r="A6047" s="0" t="n">
        <v>6045</v>
      </c>
      <c r="B6047" s="0" t="n">
        <v>9</v>
      </c>
      <c r="C6047" s="0" t="n">
        <v>252</v>
      </c>
      <c r="D6047" s="0" t="n">
        <v>20</v>
      </c>
      <c r="E6047" s="0" t="n">
        <v>1</v>
      </c>
      <c r="F6047" s="0" t="n">
        <v>0</v>
      </c>
      <c r="G6047" s="0" t="n">
        <v>0.248828</v>
      </c>
      <c r="H6047" s="0" t="n">
        <v>90400</v>
      </c>
    </row>
    <row r="6048" customFormat="false" ht="15" hidden="false" customHeight="false" outlineLevel="0" collapsed="false">
      <c r="A6048" s="0" t="n">
        <v>6046</v>
      </c>
      <c r="B6048" s="0" t="n">
        <v>9</v>
      </c>
      <c r="C6048" s="0" t="n">
        <v>252</v>
      </c>
      <c r="D6048" s="0" t="n">
        <v>21</v>
      </c>
      <c r="E6048" s="0" t="n">
        <v>0</v>
      </c>
      <c r="F6048" s="0" t="n">
        <v>0</v>
      </c>
      <c r="G6048" s="0" t="n">
        <v>0.246433</v>
      </c>
      <c r="H6048" s="0" t="n">
        <v>90400</v>
      </c>
    </row>
    <row r="6049" customFormat="false" ht="15" hidden="false" customHeight="false" outlineLevel="0" collapsed="false">
      <c r="A6049" s="0" t="n">
        <v>6047</v>
      </c>
      <c r="B6049" s="0" t="n">
        <v>9</v>
      </c>
      <c r="C6049" s="0" t="n">
        <v>252</v>
      </c>
      <c r="D6049" s="0" t="n">
        <v>22</v>
      </c>
      <c r="E6049" s="0" t="n">
        <v>0</v>
      </c>
      <c r="F6049" s="0" t="n">
        <v>0</v>
      </c>
      <c r="G6049" s="0" t="n">
        <v>0.232626</v>
      </c>
      <c r="H6049" s="0" t="n">
        <v>90400</v>
      </c>
    </row>
    <row r="6050" customFormat="false" ht="15" hidden="false" customHeight="false" outlineLevel="0" collapsed="false">
      <c r="A6050" s="0" t="n">
        <v>6048</v>
      </c>
      <c r="B6050" s="0" t="n">
        <v>9</v>
      </c>
      <c r="C6050" s="0" t="n">
        <v>252</v>
      </c>
      <c r="D6050" s="0" t="n">
        <v>23</v>
      </c>
      <c r="E6050" s="0" t="n">
        <v>0</v>
      </c>
      <c r="F6050" s="0" t="n">
        <v>0</v>
      </c>
      <c r="G6050" s="0" t="n">
        <v>0.161342</v>
      </c>
      <c r="H6050" s="0" t="n">
        <v>90400</v>
      </c>
    </row>
    <row r="6051" customFormat="false" ht="15" hidden="false" customHeight="false" outlineLevel="0" collapsed="false">
      <c r="A6051" s="0" t="n">
        <v>6049</v>
      </c>
      <c r="B6051" s="0" t="n">
        <v>9</v>
      </c>
      <c r="C6051" s="0" t="n">
        <v>253</v>
      </c>
      <c r="D6051" s="0" t="n">
        <v>0</v>
      </c>
      <c r="E6051" s="0" t="n">
        <v>0</v>
      </c>
      <c r="F6051" s="0" t="n">
        <v>0</v>
      </c>
      <c r="G6051" s="0" t="n">
        <v>0.121624</v>
      </c>
      <c r="H6051" s="0" t="n">
        <v>90400</v>
      </c>
    </row>
    <row r="6052" customFormat="false" ht="15" hidden="false" customHeight="false" outlineLevel="0" collapsed="false">
      <c r="A6052" s="0" t="n">
        <v>6050</v>
      </c>
      <c r="B6052" s="0" t="n">
        <v>9</v>
      </c>
      <c r="C6052" s="0" t="n">
        <v>253</v>
      </c>
      <c r="D6052" s="0" t="n">
        <v>1</v>
      </c>
      <c r="E6052" s="0" t="n">
        <v>0</v>
      </c>
      <c r="F6052" s="0" t="n">
        <v>0</v>
      </c>
      <c r="G6052" s="0" t="n">
        <v>0.116859</v>
      </c>
      <c r="H6052" s="0" t="n">
        <v>90400</v>
      </c>
    </row>
    <row r="6053" customFormat="false" ht="15" hidden="false" customHeight="false" outlineLevel="0" collapsed="false">
      <c r="A6053" s="0" t="n">
        <v>6051</v>
      </c>
      <c r="B6053" s="0" t="n">
        <v>9</v>
      </c>
      <c r="C6053" s="0" t="n">
        <v>253</v>
      </c>
      <c r="D6053" s="0" t="n">
        <v>2</v>
      </c>
      <c r="E6053" s="0" t="n">
        <v>0</v>
      </c>
      <c r="F6053" s="0" t="n">
        <v>0</v>
      </c>
      <c r="G6053" s="0" t="n">
        <v>0.129793</v>
      </c>
      <c r="H6053" s="0" t="n">
        <v>90400</v>
      </c>
    </row>
    <row r="6054" customFormat="false" ht="15" hidden="false" customHeight="false" outlineLevel="0" collapsed="false">
      <c r="A6054" s="0" t="n">
        <v>6052</v>
      </c>
      <c r="B6054" s="0" t="n">
        <v>9</v>
      </c>
      <c r="C6054" s="0" t="n">
        <v>253</v>
      </c>
      <c r="D6054" s="0" t="n">
        <v>3</v>
      </c>
      <c r="E6054" s="0" t="n">
        <v>0</v>
      </c>
      <c r="F6054" s="0" t="n">
        <v>0</v>
      </c>
      <c r="G6054" s="0" t="n">
        <v>0.178519</v>
      </c>
      <c r="H6054" s="0" t="n">
        <v>90400</v>
      </c>
    </row>
    <row r="6055" customFormat="false" ht="15" hidden="false" customHeight="false" outlineLevel="0" collapsed="false">
      <c r="A6055" s="0" t="n">
        <v>6053</v>
      </c>
      <c r="B6055" s="0" t="n">
        <v>9</v>
      </c>
      <c r="C6055" s="0" t="n">
        <v>253</v>
      </c>
      <c r="D6055" s="0" t="n">
        <v>4</v>
      </c>
      <c r="E6055" s="0" t="n">
        <v>0</v>
      </c>
      <c r="F6055" s="0" t="n">
        <v>0</v>
      </c>
      <c r="G6055" s="0" t="n">
        <v>0.254911</v>
      </c>
      <c r="H6055" s="0" t="n">
        <v>90400</v>
      </c>
    </row>
    <row r="6056" customFormat="false" ht="15" hidden="false" customHeight="false" outlineLevel="0" collapsed="false">
      <c r="A6056" s="0" t="n">
        <v>6054</v>
      </c>
      <c r="B6056" s="0" t="n">
        <v>9</v>
      </c>
      <c r="C6056" s="0" t="n">
        <v>253</v>
      </c>
      <c r="D6056" s="0" t="n">
        <v>5</v>
      </c>
      <c r="E6056" s="0" t="n">
        <v>0</v>
      </c>
      <c r="F6056" s="0" t="n">
        <v>0</v>
      </c>
      <c r="G6056" s="0" t="n">
        <v>0.157143</v>
      </c>
      <c r="H6056" s="0" t="n">
        <v>90400</v>
      </c>
    </row>
    <row r="6057" customFormat="false" ht="15" hidden="false" customHeight="false" outlineLevel="0" collapsed="false">
      <c r="A6057" s="0" t="n">
        <v>6055</v>
      </c>
      <c r="B6057" s="0" t="n">
        <v>9</v>
      </c>
      <c r="C6057" s="0" t="n">
        <v>253</v>
      </c>
      <c r="D6057" s="0" t="n">
        <v>6</v>
      </c>
      <c r="E6057" s="0" t="n">
        <v>0</v>
      </c>
      <c r="F6057" s="0" t="n">
        <v>0.008173</v>
      </c>
      <c r="G6057" s="0" t="n">
        <v>0.208277</v>
      </c>
      <c r="H6057" s="0" t="n">
        <v>90400</v>
      </c>
    </row>
    <row r="6058" customFormat="false" ht="15" hidden="false" customHeight="false" outlineLevel="0" collapsed="false">
      <c r="A6058" s="0" t="n">
        <v>6056</v>
      </c>
      <c r="B6058" s="0" t="n">
        <v>9</v>
      </c>
      <c r="C6058" s="0" t="n">
        <v>253</v>
      </c>
      <c r="D6058" s="0" t="n">
        <v>7</v>
      </c>
      <c r="E6058" s="0" t="n">
        <v>1</v>
      </c>
      <c r="F6058" s="0" t="n">
        <v>0.204386</v>
      </c>
      <c r="G6058" s="0" t="n">
        <v>0.230614</v>
      </c>
      <c r="H6058" s="0" t="n">
        <v>90200</v>
      </c>
    </row>
    <row r="6059" customFormat="false" ht="15" hidden="false" customHeight="false" outlineLevel="0" collapsed="false">
      <c r="A6059" s="0" t="n">
        <v>6057</v>
      </c>
      <c r="B6059" s="0" t="n">
        <v>9</v>
      </c>
      <c r="C6059" s="0" t="n">
        <v>253</v>
      </c>
      <c r="D6059" s="0" t="n">
        <v>8</v>
      </c>
      <c r="E6059" s="0" t="n">
        <v>1</v>
      </c>
      <c r="F6059" s="0" t="n">
        <v>0.466197</v>
      </c>
      <c r="G6059" s="0" t="n">
        <v>0.281786</v>
      </c>
      <c r="H6059" s="0" t="n">
        <v>90000</v>
      </c>
    </row>
    <row r="6060" customFormat="false" ht="15" hidden="false" customHeight="false" outlineLevel="0" collapsed="false">
      <c r="A6060" s="0" t="n">
        <v>6058</v>
      </c>
      <c r="B6060" s="0" t="n">
        <v>9</v>
      </c>
      <c r="C6060" s="0" t="n">
        <v>253</v>
      </c>
      <c r="D6060" s="0" t="n">
        <v>9</v>
      </c>
      <c r="E6060" s="0" t="n">
        <v>0</v>
      </c>
      <c r="F6060" s="0" t="n">
        <v>0.727986</v>
      </c>
      <c r="G6060" s="0" t="n">
        <v>0.243089</v>
      </c>
      <c r="H6060" s="0" t="n">
        <v>90000</v>
      </c>
    </row>
    <row r="6061" customFormat="false" ht="15" hidden="false" customHeight="false" outlineLevel="0" collapsed="false">
      <c r="A6061" s="0" t="n">
        <v>6059</v>
      </c>
      <c r="B6061" s="0" t="n">
        <v>9</v>
      </c>
      <c r="C6061" s="0" t="n">
        <v>253</v>
      </c>
      <c r="D6061" s="0" t="n">
        <v>10</v>
      </c>
      <c r="E6061" s="0" t="n">
        <v>0</v>
      </c>
      <c r="F6061" s="0" t="n">
        <v>0.947129</v>
      </c>
      <c r="G6061" s="0" t="n">
        <v>0.318945</v>
      </c>
      <c r="H6061" s="0" t="n">
        <v>90000</v>
      </c>
    </row>
    <row r="6062" customFormat="false" ht="15" hidden="false" customHeight="false" outlineLevel="0" collapsed="false">
      <c r="A6062" s="0" t="n">
        <v>6060</v>
      </c>
      <c r="B6062" s="0" t="n">
        <v>9</v>
      </c>
      <c r="C6062" s="0" t="n">
        <v>253</v>
      </c>
      <c r="D6062" s="0" t="n">
        <v>11</v>
      </c>
      <c r="E6062" s="0" t="n">
        <v>0</v>
      </c>
      <c r="F6062" s="0" t="n">
        <v>1</v>
      </c>
      <c r="G6062" s="0" t="n">
        <v>0.296479</v>
      </c>
      <c r="H6062" s="0" t="n">
        <v>90000</v>
      </c>
    </row>
    <row r="6063" customFormat="false" ht="15" hidden="false" customHeight="false" outlineLevel="0" collapsed="false">
      <c r="A6063" s="0" t="n">
        <v>6061</v>
      </c>
      <c r="B6063" s="0" t="n">
        <v>9</v>
      </c>
      <c r="C6063" s="0" t="n">
        <v>253</v>
      </c>
      <c r="D6063" s="0" t="n">
        <v>12</v>
      </c>
      <c r="E6063" s="0" t="n">
        <v>0</v>
      </c>
      <c r="F6063" s="0" t="n">
        <v>1</v>
      </c>
      <c r="G6063" s="0" t="n">
        <v>0.305716</v>
      </c>
      <c r="H6063" s="0" t="n">
        <v>90000</v>
      </c>
    </row>
    <row r="6064" customFormat="false" ht="15" hidden="false" customHeight="false" outlineLevel="0" collapsed="false">
      <c r="A6064" s="0" t="n">
        <v>6062</v>
      </c>
      <c r="B6064" s="0" t="n">
        <v>9</v>
      </c>
      <c r="C6064" s="0" t="n">
        <v>253</v>
      </c>
      <c r="D6064" s="0" t="n">
        <v>13</v>
      </c>
      <c r="E6064" s="0" t="n">
        <v>0</v>
      </c>
      <c r="F6064" s="0" t="n">
        <v>1</v>
      </c>
      <c r="G6064" s="0" t="n">
        <v>0.267794</v>
      </c>
      <c r="H6064" s="0" t="n">
        <v>90000</v>
      </c>
    </row>
    <row r="6065" customFormat="false" ht="15" hidden="false" customHeight="false" outlineLevel="0" collapsed="false">
      <c r="A6065" s="0" t="n">
        <v>6063</v>
      </c>
      <c r="B6065" s="0" t="n">
        <v>9</v>
      </c>
      <c r="C6065" s="0" t="n">
        <v>253</v>
      </c>
      <c r="D6065" s="0" t="n">
        <v>14</v>
      </c>
      <c r="E6065" s="0" t="n">
        <v>0</v>
      </c>
      <c r="F6065" s="0" t="n">
        <v>0.947129</v>
      </c>
      <c r="G6065" s="0" t="n">
        <v>0.45341</v>
      </c>
      <c r="H6065" s="0" t="n">
        <v>90000</v>
      </c>
    </row>
    <row r="6066" customFormat="false" ht="15" hidden="false" customHeight="false" outlineLevel="0" collapsed="false">
      <c r="A6066" s="0" t="n">
        <v>6064</v>
      </c>
      <c r="B6066" s="0" t="n">
        <v>9</v>
      </c>
      <c r="C6066" s="0" t="n">
        <v>253</v>
      </c>
      <c r="D6066" s="0" t="n">
        <v>15</v>
      </c>
      <c r="E6066" s="0" t="n">
        <v>0</v>
      </c>
      <c r="F6066" s="0" t="n">
        <v>0.727986</v>
      </c>
      <c r="G6066" s="0" t="n">
        <v>0.37301</v>
      </c>
      <c r="H6066" s="0" t="n">
        <v>90000</v>
      </c>
    </row>
    <row r="6067" customFormat="false" ht="15" hidden="false" customHeight="false" outlineLevel="0" collapsed="false">
      <c r="A6067" s="0" t="n">
        <v>6065</v>
      </c>
      <c r="B6067" s="0" t="n">
        <v>9</v>
      </c>
      <c r="C6067" s="0" t="n">
        <v>253</v>
      </c>
      <c r="D6067" s="0" t="n">
        <v>16</v>
      </c>
      <c r="E6067" s="0" t="n">
        <v>0</v>
      </c>
      <c r="F6067" s="0" t="n">
        <v>0.466197</v>
      </c>
      <c r="G6067" s="0" t="n">
        <v>0.334893</v>
      </c>
      <c r="H6067" s="0" t="n">
        <v>90000</v>
      </c>
    </row>
    <row r="6068" customFormat="false" ht="15" hidden="false" customHeight="false" outlineLevel="0" collapsed="false">
      <c r="A6068" s="0" t="n">
        <v>6066</v>
      </c>
      <c r="B6068" s="0" t="n">
        <v>9</v>
      </c>
      <c r="C6068" s="0" t="n">
        <v>253</v>
      </c>
      <c r="D6068" s="0" t="n">
        <v>17</v>
      </c>
      <c r="E6068" s="0" t="n">
        <v>0</v>
      </c>
      <c r="F6068" s="0" t="n">
        <v>0.204386</v>
      </c>
      <c r="G6068" s="0" t="n">
        <v>0.353862</v>
      </c>
      <c r="H6068" s="0" t="n">
        <v>90000</v>
      </c>
    </row>
    <row r="6069" customFormat="false" ht="15" hidden="false" customHeight="false" outlineLevel="0" collapsed="false">
      <c r="A6069" s="0" t="n">
        <v>6067</v>
      </c>
      <c r="B6069" s="0" t="n">
        <v>9</v>
      </c>
      <c r="C6069" s="0" t="n">
        <v>253</v>
      </c>
      <c r="D6069" s="0" t="n">
        <v>18</v>
      </c>
      <c r="E6069" s="0" t="n">
        <v>0</v>
      </c>
      <c r="F6069" s="0" t="n">
        <v>0.008173</v>
      </c>
      <c r="G6069" s="0" t="n">
        <v>0.262309</v>
      </c>
      <c r="H6069" s="0" t="n">
        <v>90000</v>
      </c>
    </row>
    <row r="6070" customFormat="false" ht="15" hidden="false" customHeight="false" outlineLevel="0" collapsed="false">
      <c r="A6070" s="0" t="n">
        <v>6068</v>
      </c>
      <c r="B6070" s="0" t="n">
        <v>9</v>
      </c>
      <c r="C6070" s="0" t="n">
        <v>253</v>
      </c>
      <c r="D6070" s="0" t="n">
        <v>19</v>
      </c>
      <c r="E6070" s="0" t="n">
        <v>1</v>
      </c>
      <c r="F6070" s="0" t="n">
        <v>0</v>
      </c>
      <c r="G6070" s="0" t="n">
        <v>0.333325</v>
      </c>
      <c r="H6070" s="0" t="n">
        <v>89800</v>
      </c>
    </row>
    <row r="6071" customFormat="false" ht="15" hidden="false" customHeight="false" outlineLevel="0" collapsed="false">
      <c r="A6071" s="0" t="n">
        <v>6069</v>
      </c>
      <c r="B6071" s="0" t="n">
        <v>9</v>
      </c>
      <c r="C6071" s="0" t="n">
        <v>253</v>
      </c>
      <c r="D6071" s="0" t="n">
        <v>20</v>
      </c>
      <c r="E6071" s="0" t="n">
        <v>1</v>
      </c>
      <c r="F6071" s="0" t="n">
        <v>0</v>
      </c>
      <c r="G6071" s="0" t="n">
        <v>0.214225</v>
      </c>
      <c r="H6071" s="0" t="n">
        <v>89600</v>
      </c>
    </row>
    <row r="6072" customFormat="false" ht="15" hidden="false" customHeight="false" outlineLevel="0" collapsed="false">
      <c r="A6072" s="0" t="n">
        <v>6070</v>
      </c>
      <c r="B6072" s="0" t="n">
        <v>9</v>
      </c>
      <c r="C6072" s="0" t="n">
        <v>253</v>
      </c>
      <c r="D6072" s="0" t="n">
        <v>21</v>
      </c>
      <c r="E6072" s="0" t="n">
        <v>0</v>
      </c>
      <c r="F6072" s="0" t="n">
        <v>0</v>
      </c>
      <c r="G6072" s="0" t="n">
        <v>0.180141</v>
      </c>
      <c r="H6072" s="0" t="n">
        <v>89600</v>
      </c>
    </row>
    <row r="6073" customFormat="false" ht="15" hidden="false" customHeight="false" outlineLevel="0" collapsed="false">
      <c r="A6073" s="0" t="n">
        <v>6071</v>
      </c>
      <c r="B6073" s="0" t="n">
        <v>9</v>
      </c>
      <c r="C6073" s="0" t="n">
        <v>253</v>
      </c>
      <c r="D6073" s="0" t="n">
        <v>22</v>
      </c>
      <c r="E6073" s="0" t="n">
        <v>0</v>
      </c>
      <c r="F6073" s="0" t="n">
        <v>0</v>
      </c>
      <c r="G6073" s="0" t="n">
        <v>0.209014</v>
      </c>
      <c r="H6073" s="0" t="n">
        <v>89600</v>
      </c>
    </row>
    <row r="6074" customFormat="false" ht="15" hidden="false" customHeight="false" outlineLevel="0" collapsed="false">
      <c r="A6074" s="0" t="n">
        <v>6072</v>
      </c>
      <c r="B6074" s="0" t="n">
        <v>9</v>
      </c>
      <c r="C6074" s="0" t="n">
        <v>253</v>
      </c>
      <c r="D6074" s="0" t="n">
        <v>23</v>
      </c>
      <c r="E6074" s="0" t="n">
        <v>0</v>
      </c>
      <c r="F6074" s="0" t="n">
        <v>0</v>
      </c>
      <c r="G6074" s="0" t="n">
        <v>0.14905</v>
      </c>
      <c r="H6074" s="0" t="n">
        <v>89600</v>
      </c>
    </row>
    <row r="6075" customFormat="false" ht="15" hidden="false" customHeight="false" outlineLevel="0" collapsed="false">
      <c r="A6075" s="0" t="n">
        <v>6073</v>
      </c>
      <c r="B6075" s="0" t="n">
        <v>9</v>
      </c>
      <c r="C6075" s="0" t="n">
        <v>254</v>
      </c>
      <c r="D6075" s="0" t="n">
        <v>0</v>
      </c>
      <c r="E6075" s="0" t="n">
        <v>0</v>
      </c>
      <c r="F6075" s="0" t="n">
        <v>0</v>
      </c>
      <c r="G6075" s="0" t="n">
        <v>0.195015</v>
      </c>
      <c r="H6075" s="0" t="n">
        <v>89600</v>
      </c>
    </row>
    <row r="6076" customFormat="false" ht="15" hidden="false" customHeight="false" outlineLevel="0" collapsed="false">
      <c r="A6076" s="0" t="n">
        <v>6074</v>
      </c>
      <c r="B6076" s="0" t="n">
        <v>9</v>
      </c>
      <c r="C6076" s="0" t="n">
        <v>254</v>
      </c>
      <c r="D6076" s="0" t="n">
        <v>1</v>
      </c>
      <c r="E6076" s="0" t="n">
        <v>0</v>
      </c>
      <c r="F6076" s="0" t="n">
        <v>0</v>
      </c>
      <c r="G6076" s="0" t="n">
        <v>0.205959</v>
      </c>
      <c r="H6076" s="0" t="n">
        <v>89600</v>
      </c>
    </row>
    <row r="6077" customFormat="false" ht="15" hidden="false" customHeight="false" outlineLevel="0" collapsed="false">
      <c r="A6077" s="0" t="n">
        <v>6075</v>
      </c>
      <c r="B6077" s="0" t="n">
        <v>9</v>
      </c>
      <c r="C6077" s="0" t="n">
        <v>254</v>
      </c>
      <c r="D6077" s="0" t="n">
        <v>2</v>
      </c>
      <c r="E6077" s="0" t="n">
        <v>0</v>
      </c>
      <c r="F6077" s="0" t="n">
        <v>0</v>
      </c>
      <c r="G6077" s="0" t="n">
        <v>0.190649</v>
      </c>
      <c r="H6077" s="0" t="n">
        <v>89600</v>
      </c>
    </row>
    <row r="6078" customFormat="false" ht="15" hidden="false" customHeight="false" outlineLevel="0" collapsed="false">
      <c r="A6078" s="0" t="n">
        <v>6076</v>
      </c>
      <c r="B6078" s="0" t="n">
        <v>9</v>
      </c>
      <c r="C6078" s="0" t="n">
        <v>254</v>
      </c>
      <c r="D6078" s="0" t="n">
        <v>3</v>
      </c>
      <c r="E6078" s="0" t="n">
        <v>0</v>
      </c>
      <c r="F6078" s="0" t="n">
        <v>0</v>
      </c>
      <c r="G6078" s="0" t="n">
        <v>0.228626</v>
      </c>
      <c r="H6078" s="0" t="n">
        <v>89600</v>
      </c>
    </row>
    <row r="6079" customFormat="false" ht="15" hidden="false" customHeight="false" outlineLevel="0" collapsed="false">
      <c r="A6079" s="0" t="n">
        <v>6077</v>
      </c>
      <c r="B6079" s="0" t="n">
        <v>9</v>
      </c>
      <c r="C6079" s="0" t="n">
        <v>254</v>
      </c>
      <c r="D6079" s="0" t="n">
        <v>4</v>
      </c>
      <c r="E6079" s="0" t="n">
        <v>0</v>
      </c>
      <c r="F6079" s="0" t="n">
        <v>0</v>
      </c>
      <c r="G6079" s="0" t="n">
        <v>0.287838</v>
      </c>
      <c r="H6079" s="0" t="n">
        <v>89600</v>
      </c>
    </row>
    <row r="6080" customFormat="false" ht="15" hidden="false" customHeight="false" outlineLevel="0" collapsed="false">
      <c r="A6080" s="0" t="n">
        <v>6078</v>
      </c>
      <c r="B6080" s="0" t="n">
        <v>9</v>
      </c>
      <c r="C6080" s="0" t="n">
        <v>254</v>
      </c>
      <c r="D6080" s="0" t="n">
        <v>5</v>
      </c>
      <c r="E6080" s="0" t="n">
        <v>0</v>
      </c>
      <c r="F6080" s="0" t="n">
        <v>0</v>
      </c>
      <c r="G6080" s="0" t="n">
        <v>0.143291</v>
      </c>
      <c r="H6080" s="0" t="n">
        <v>89600</v>
      </c>
    </row>
    <row r="6081" customFormat="false" ht="15" hidden="false" customHeight="false" outlineLevel="0" collapsed="false">
      <c r="A6081" s="0" t="n">
        <v>6079</v>
      </c>
      <c r="B6081" s="0" t="n">
        <v>9</v>
      </c>
      <c r="C6081" s="0" t="n">
        <v>254</v>
      </c>
      <c r="D6081" s="0" t="n">
        <v>6</v>
      </c>
      <c r="E6081" s="0" t="n">
        <v>0</v>
      </c>
      <c r="F6081" s="0" t="n">
        <v>0.007864</v>
      </c>
      <c r="G6081" s="0" t="n">
        <v>0.225682</v>
      </c>
      <c r="H6081" s="0" t="n">
        <v>89600</v>
      </c>
    </row>
    <row r="6082" customFormat="false" ht="15" hidden="false" customHeight="false" outlineLevel="0" collapsed="false">
      <c r="A6082" s="0" t="n">
        <v>6080</v>
      </c>
      <c r="B6082" s="0" t="n">
        <v>9</v>
      </c>
      <c r="C6082" s="0" t="n">
        <v>254</v>
      </c>
      <c r="D6082" s="0" t="n">
        <v>7</v>
      </c>
      <c r="E6082" s="0" t="n">
        <v>1</v>
      </c>
      <c r="F6082" s="0" t="n">
        <v>0.196653</v>
      </c>
      <c r="G6082" s="0" t="n">
        <v>0.175382</v>
      </c>
      <c r="H6082" s="0" t="n">
        <v>89400</v>
      </c>
    </row>
    <row r="6083" customFormat="false" ht="15" hidden="false" customHeight="false" outlineLevel="0" collapsed="false">
      <c r="A6083" s="0" t="n">
        <v>6081</v>
      </c>
      <c r="B6083" s="0" t="n">
        <v>9</v>
      </c>
      <c r="C6083" s="0" t="n">
        <v>254</v>
      </c>
      <c r="D6083" s="0" t="n">
        <v>8</v>
      </c>
      <c r="E6083" s="0" t="n">
        <v>1</v>
      </c>
      <c r="F6083" s="0" t="n">
        <v>0.448559</v>
      </c>
      <c r="G6083" s="0" t="n">
        <v>0.129056</v>
      </c>
      <c r="H6083" s="0" t="n">
        <v>89200</v>
      </c>
    </row>
    <row r="6084" customFormat="false" ht="15" hidden="false" customHeight="false" outlineLevel="0" collapsed="false">
      <c r="A6084" s="0" t="n">
        <v>6082</v>
      </c>
      <c r="B6084" s="0" t="n">
        <v>9</v>
      </c>
      <c r="C6084" s="0" t="n">
        <v>254</v>
      </c>
      <c r="D6084" s="0" t="n">
        <v>9</v>
      </c>
      <c r="E6084" s="0" t="n">
        <v>0</v>
      </c>
      <c r="F6084" s="0" t="n">
        <v>0.700444</v>
      </c>
      <c r="G6084" s="0" t="n">
        <v>0.162144</v>
      </c>
      <c r="H6084" s="0" t="n">
        <v>89200</v>
      </c>
    </row>
    <row r="6085" customFormat="false" ht="15" hidden="false" customHeight="false" outlineLevel="0" collapsed="false">
      <c r="A6085" s="0" t="n">
        <v>6083</v>
      </c>
      <c r="B6085" s="0" t="n">
        <v>9</v>
      </c>
      <c r="C6085" s="0" t="n">
        <v>254</v>
      </c>
      <c r="D6085" s="0" t="n">
        <v>10</v>
      </c>
      <c r="E6085" s="0" t="n">
        <v>0</v>
      </c>
      <c r="F6085" s="0" t="n">
        <v>0.911296</v>
      </c>
      <c r="G6085" s="0" t="n">
        <v>0.283014</v>
      </c>
      <c r="H6085" s="0" t="n">
        <v>89200</v>
      </c>
    </row>
    <row r="6086" customFormat="false" ht="15" hidden="false" customHeight="false" outlineLevel="0" collapsed="false">
      <c r="A6086" s="0" t="n">
        <v>6084</v>
      </c>
      <c r="B6086" s="0" t="n">
        <v>9</v>
      </c>
      <c r="C6086" s="0" t="n">
        <v>254</v>
      </c>
      <c r="D6086" s="0" t="n">
        <v>11</v>
      </c>
      <c r="E6086" s="0" t="n">
        <v>0</v>
      </c>
      <c r="F6086" s="0" t="n">
        <v>1</v>
      </c>
      <c r="G6086" s="0" t="n">
        <v>0.517273</v>
      </c>
      <c r="H6086" s="0" t="n">
        <v>89200</v>
      </c>
    </row>
    <row r="6087" customFormat="false" ht="15" hidden="false" customHeight="false" outlineLevel="0" collapsed="false">
      <c r="A6087" s="0" t="n">
        <v>6085</v>
      </c>
      <c r="B6087" s="0" t="n">
        <v>9</v>
      </c>
      <c r="C6087" s="0" t="n">
        <v>254</v>
      </c>
      <c r="D6087" s="0" t="n">
        <v>12</v>
      </c>
      <c r="E6087" s="0" t="n">
        <v>0</v>
      </c>
      <c r="F6087" s="0" t="n">
        <v>1</v>
      </c>
      <c r="G6087" s="0" t="n">
        <v>0.396444</v>
      </c>
      <c r="H6087" s="0" t="n">
        <v>89200</v>
      </c>
    </row>
    <row r="6088" customFormat="false" ht="15" hidden="false" customHeight="false" outlineLevel="0" collapsed="false">
      <c r="A6088" s="0" t="n">
        <v>6086</v>
      </c>
      <c r="B6088" s="0" t="n">
        <v>9</v>
      </c>
      <c r="C6088" s="0" t="n">
        <v>254</v>
      </c>
      <c r="D6088" s="0" t="n">
        <v>13</v>
      </c>
      <c r="E6088" s="0" t="n">
        <v>0</v>
      </c>
      <c r="F6088" s="0" t="n">
        <v>1</v>
      </c>
      <c r="G6088" s="0" t="n">
        <v>0.498091</v>
      </c>
      <c r="H6088" s="0" t="n">
        <v>89200</v>
      </c>
    </row>
    <row r="6089" customFormat="false" ht="15" hidden="false" customHeight="false" outlineLevel="0" collapsed="false">
      <c r="A6089" s="0" t="n">
        <v>6087</v>
      </c>
      <c r="B6089" s="0" t="n">
        <v>9</v>
      </c>
      <c r="C6089" s="0" t="n">
        <v>254</v>
      </c>
      <c r="D6089" s="0" t="n">
        <v>14</v>
      </c>
      <c r="E6089" s="0" t="n">
        <v>0</v>
      </c>
      <c r="F6089" s="0" t="n">
        <v>0.911296</v>
      </c>
      <c r="G6089" s="0" t="n">
        <v>0.720298</v>
      </c>
      <c r="H6089" s="0" t="n">
        <v>89200</v>
      </c>
    </row>
    <row r="6090" customFormat="false" ht="15" hidden="false" customHeight="false" outlineLevel="0" collapsed="false">
      <c r="A6090" s="0" t="n">
        <v>6088</v>
      </c>
      <c r="B6090" s="0" t="n">
        <v>9</v>
      </c>
      <c r="C6090" s="0" t="n">
        <v>254</v>
      </c>
      <c r="D6090" s="0" t="n">
        <v>15</v>
      </c>
      <c r="E6090" s="0" t="n">
        <v>0</v>
      </c>
      <c r="F6090" s="0" t="n">
        <v>0.700444</v>
      </c>
      <c r="G6090" s="0" t="n">
        <v>1</v>
      </c>
      <c r="H6090" s="0" t="n">
        <v>89200</v>
      </c>
    </row>
    <row r="6091" customFormat="false" ht="15" hidden="false" customHeight="false" outlineLevel="0" collapsed="false">
      <c r="A6091" s="0" t="n">
        <v>6089</v>
      </c>
      <c r="B6091" s="0" t="n">
        <v>9</v>
      </c>
      <c r="C6091" s="0" t="n">
        <v>254</v>
      </c>
      <c r="D6091" s="0" t="n">
        <v>16</v>
      </c>
      <c r="E6091" s="0" t="n">
        <v>0</v>
      </c>
      <c r="F6091" s="0" t="n">
        <v>0.448559</v>
      </c>
      <c r="G6091" s="0" t="n">
        <v>1</v>
      </c>
      <c r="H6091" s="0" t="n">
        <v>89200</v>
      </c>
    </row>
    <row r="6092" customFormat="false" ht="15" hidden="false" customHeight="false" outlineLevel="0" collapsed="false">
      <c r="A6092" s="0" t="n">
        <v>6090</v>
      </c>
      <c r="B6092" s="0" t="n">
        <v>9</v>
      </c>
      <c r="C6092" s="0" t="n">
        <v>254</v>
      </c>
      <c r="D6092" s="0" t="n">
        <v>17</v>
      </c>
      <c r="E6092" s="0" t="n">
        <v>0</v>
      </c>
      <c r="F6092" s="0" t="n">
        <v>0.196653</v>
      </c>
      <c r="G6092" s="0" t="n">
        <v>0.72473</v>
      </c>
      <c r="H6092" s="0" t="n">
        <v>89200</v>
      </c>
    </row>
    <row r="6093" customFormat="false" ht="15" hidden="false" customHeight="false" outlineLevel="0" collapsed="false">
      <c r="A6093" s="0" t="n">
        <v>6091</v>
      </c>
      <c r="B6093" s="0" t="n">
        <v>9</v>
      </c>
      <c r="C6093" s="0" t="n">
        <v>254</v>
      </c>
      <c r="D6093" s="0" t="n">
        <v>18</v>
      </c>
      <c r="E6093" s="0" t="n">
        <v>0</v>
      </c>
      <c r="F6093" s="0" t="n">
        <v>0.007864</v>
      </c>
      <c r="G6093" s="0" t="n">
        <v>0.671419</v>
      </c>
      <c r="H6093" s="0" t="n">
        <v>89200</v>
      </c>
    </row>
    <row r="6094" customFormat="false" ht="15" hidden="false" customHeight="false" outlineLevel="0" collapsed="false">
      <c r="A6094" s="0" t="n">
        <v>6092</v>
      </c>
      <c r="B6094" s="0" t="n">
        <v>9</v>
      </c>
      <c r="C6094" s="0" t="n">
        <v>254</v>
      </c>
      <c r="D6094" s="0" t="n">
        <v>19</v>
      </c>
      <c r="E6094" s="0" t="n">
        <v>1</v>
      </c>
      <c r="F6094" s="0" t="n">
        <v>0</v>
      </c>
      <c r="G6094" s="0" t="n">
        <v>0.773369</v>
      </c>
      <c r="H6094" s="0" t="n">
        <v>89000</v>
      </c>
    </row>
    <row r="6095" customFormat="false" ht="15" hidden="false" customHeight="false" outlineLevel="0" collapsed="false">
      <c r="A6095" s="0" t="n">
        <v>6093</v>
      </c>
      <c r="B6095" s="0" t="n">
        <v>9</v>
      </c>
      <c r="C6095" s="0" t="n">
        <v>254</v>
      </c>
      <c r="D6095" s="0" t="n">
        <v>20</v>
      </c>
      <c r="E6095" s="0" t="n">
        <v>1</v>
      </c>
      <c r="F6095" s="0" t="n">
        <v>0</v>
      </c>
      <c r="G6095" s="0" t="n">
        <v>0.816365</v>
      </c>
      <c r="H6095" s="0" t="n">
        <v>88800</v>
      </c>
    </row>
    <row r="6096" customFormat="false" ht="15" hidden="false" customHeight="false" outlineLevel="0" collapsed="false">
      <c r="A6096" s="0" t="n">
        <v>6094</v>
      </c>
      <c r="B6096" s="0" t="n">
        <v>9</v>
      </c>
      <c r="C6096" s="0" t="n">
        <v>254</v>
      </c>
      <c r="D6096" s="0" t="n">
        <v>21</v>
      </c>
      <c r="E6096" s="0" t="n">
        <v>0</v>
      </c>
      <c r="F6096" s="0" t="n">
        <v>0</v>
      </c>
      <c r="G6096" s="0" t="n">
        <v>0.857138</v>
      </c>
      <c r="H6096" s="0" t="n">
        <v>88800</v>
      </c>
    </row>
    <row r="6097" customFormat="false" ht="15" hidden="false" customHeight="false" outlineLevel="0" collapsed="false">
      <c r="A6097" s="0" t="n">
        <v>6095</v>
      </c>
      <c r="B6097" s="0" t="n">
        <v>9</v>
      </c>
      <c r="C6097" s="0" t="n">
        <v>254</v>
      </c>
      <c r="D6097" s="0" t="n">
        <v>22</v>
      </c>
      <c r="E6097" s="0" t="n">
        <v>0</v>
      </c>
      <c r="F6097" s="0" t="n">
        <v>0</v>
      </c>
      <c r="G6097" s="0" t="n">
        <v>1</v>
      </c>
      <c r="H6097" s="0" t="n">
        <v>88800</v>
      </c>
    </row>
    <row r="6098" customFormat="false" ht="15" hidden="false" customHeight="false" outlineLevel="0" collapsed="false">
      <c r="A6098" s="0" t="n">
        <v>6096</v>
      </c>
      <c r="B6098" s="0" t="n">
        <v>9</v>
      </c>
      <c r="C6098" s="0" t="n">
        <v>254</v>
      </c>
      <c r="D6098" s="0" t="n">
        <v>23</v>
      </c>
      <c r="E6098" s="0" t="n">
        <v>0</v>
      </c>
      <c r="F6098" s="0" t="n">
        <v>0</v>
      </c>
      <c r="G6098" s="0" t="n">
        <v>1</v>
      </c>
      <c r="H6098" s="0" t="n">
        <v>88800</v>
      </c>
    </row>
    <row r="6099" customFormat="false" ht="15" hidden="false" customHeight="false" outlineLevel="0" collapsed="false">
      <c r="A6099" s="0" t="n">
        <v>6097</v>
      </c>
      <c r="B6099" s="0" t="n">
        <v>9</v>
      </c>
      <c r="C6099" s="0" t="n">
        <v>255</v>
      </c>
      <c r="D6099" s="0" t="n">
        <v>0</v>
      </c>
      <c r="E6099" s="0" t="n">
        <v>0</v>
      </c>
      <c r="F6099" s="0" t="n">
        <v>0</v>
      </c>
      <c r="G6099" s="0" t="n">
        <v>1</v>
      </c>
      <c r="H6099" s="0" t="n">
        <v>88800</v>
      </c>
    </row>
    <row r="6100" customFormat="false" ht="15" hidden="false" customHeight="false" outlineLevel="0" collapsed="false">
      <c r="A6100" s="0" t="n">
        <v>6098</v>
      </c>
      <c r="B6100" s="0" t="n">
        <v>9</v>
      </c>
      <c r="C6100" s="0" t="n">
        <v>255</v>
      </c>
      <c r="D6100" s="0" t="n">
        <v>1</v>
      </c>
      <c r="E6100" s="0" t="n">
        <v>0</v>
      </c>
      <c r="F6100" s="0" t="n">
        <v>0</v>
      </c>
      <c r="G6100" s="0" t="n">
        <v>1</v>
      </c>
      <c r="H6100" s="0" t="n">
        <v>88800</v>
      </c>
    </row>
    <row r="6101" customFormat="false" ht="15" hidden="false" customHeight="false" outlineLevel="0" collapsed="false">
      <c r="A6101" s="0" t="n">
        <v>6099</v>
      </c>
      <c r="B6101" s="0" t="n">
        <v>9</v>
      </c>
      <c r="C6101" s="0" t="n">
        <v>255</v>
      </c>
      <c r="D6101" s="0" t="n">
        <v>2</v>
      </c>
      <c r="E6101" s="0" t="n">
        <v>0</v>
      </c>
      <c r="F6101" s="0" t="n">
        <v>0</v>
      </c>
      <c r="G6101" s="0" t="n">
        <v>1</v>
      </c>
      <c r="H6101" s="0" t="n">
        <v>88800</v>
      </c>
    </row>
    <row r="6102" customFormat="false" ht="15" hidden="false" customHeight="false" outlineLevel="0" collapsed="false">
      <c r="A6102" s="0" t="n">
        <v>6100</v>
      </c>
      <c r="B6102" s="0" t="n">
        <v>9</v>
      </c>
      <c r="C6102" s="0" t="n">
        <v>255</v>
      </c>
      <c r="D6102" s="0" t="n">
        <v>3</v>
      </c>
      <c r="E6102" s="0" t="n">
        <v>0</v>
      </c>
      <c r="F6102" s="0" t="n">
        <v>0</v>
      </c>
      <c r="G6102" s="0" t="n">
        <v>0.917749</v>
      </c>
      <c r="H6102" s="0" t="n">
        <v>88800</v>
      </c>
    </row>
    <row r="6103" customFormat="false" ht="15" hidden="false" customHeight="false" outlineLevel="0" collapsed="false">
      <c r="A6103" s="0" t="n">
        <v>6101</v>
      </c>
      <c r="B6103" s="0" t="n">
        <v>9</v>
      </c>
      <c r="C6103" s="0" t="n">
        <v>255</v>
      </c>
      <c r="D6103" s="0" t="n">
        <v>4</v>
      </c>
      <c r="E6103" s="0" t="n">
        <v>0</v>
      </c>
      <c r="F6103" s="0" t="n">
        <v>0</v>
      </c>
      <c r="G6103" s="0" t="n">
        <v>1</v>
      </c>
      <c r="H6103" s="0" t="n">
        <v>88800</v>
      </c>
    </row>
    <row r="6104" customFormat="false" ht="15" hidden="false" customHeight="false" outlineLevel="0" collapsed="false">
      <c r="A6104" s="0" t="n">
        <v>6102</v>
      </c>
      <c r="B6104" s="0" t="n">
        <v>9</v>
      </c>
      <c r="C6104" s="0" t="n">
        <v>255</v>
      </c>
      <c r="D6104" s="0" t="n">
        <v>5</v>
      </c>
      <c r="E6104" s="0" t="n">
        <v>0</v>
      </c>
      <c r="F6104" s="0" t="n">
        <v>0</v>
      </c>
      <c r="G6104" s="0" t="n">
        <v>1</v>
      </c>
      <c r="H6104" s="0" t="n">
        <v>88800</v>
      </c>
    </row>
    <row r="6105" customFormat="false" ht="15" hidden="false" customHeight="false" outlineLevel="0" collapsed="false">
      <c r="A6105" s="0" t="n">
        <v>6103</v>
      </c>
      <c r="B6105" s="0" t="n">
        <v>9</v>
      </c>
      <c r="C6105" s="0" t="n">
        <v>255</v>
      </c>
      <c r="D6105" s="0" t="n">
        <v>6</v>
      </c>
      <c r="E6105" s="0" t="n">
        <v>0</v>
      </c>
      <c r="F6105" s="0" t="n">
        <v>0.007756</v>
      </c>
      <c r="G6105" s="0" t="n">
        <v>1</v>
      </c>
      <c r="H6105" s="0" t="n">
        <v>88800</v>
      </c>
    </row>
    <row r="6106" customFormat="false" ht="15" hidden="false" customHeight="false" outlineLevel="0" collapsed="false">
      <c r="A6106" s="0" t="n">
        <v>6104</v>
      </c>
      <c r="B6106" s="0" t="n">
        <v>9</v>
      </c>
      <c r="C6106" s="0" t="n">
        <v>255</v>
      </c>
      <c r="D6106" s="0" t="n">
        <v>7</v>
      </c>
      <c r="E6106" s="0" t="n">
        <v>1</v>
      </c>
      <c r="F6106" s="0" t="n">
        <v>0.193961</v>
      </c>
      <c r="G6106" s="0" t="n">
        <v>1</v>
      </c>
      <c r="H6106" s="0" t="n">
        <v>88600</v>
      </c>
    </row>
    <row r="6107" customFormat="false" ht="15" hidden="false" customHeight="false" outlineLevel="0" collapsed="false">
      <c r="A6107" s="0" t="n">
        <v>6105</v>
      </c>
      <c r="B6107" s="0" t="n">
        <v>9</v>
      </c>
      <c r="C6107" s="0" t="n">
        <v>255</v>
      </c>
      <c r="D6107" s="0" t="n">
        <v>8</v>
      </c>
      <c r="E6107" s="0" t="n">
        <v>1</v>
      </c>
      <c r="F6107" s="0" t="n">
        <v>0.442417</v>
      </c>
      <c r="G6107" s="0" t="n">
        <v>1</v>
      </c>
      <c r="H6107" s="0" t="n">
        <v>88400</v>
      </c>
    </row>
    <row r="6108" customFormat="false" ht="15" hidden="false" customHeight="false" outlineLevel="0" collapsed="false">
      <c r="A6108" s="0" t="n">
        <v>6106</v>
      </c>
      <c r="B6108" s="0" t="n">
        <v>9</v>
      </c>
      <c r="C6108" s="0" t="n">
        <v>255</v>
      </c>
      <c r="D6108" s="0" t="n">
        <v>9</v>
      </c>
      <c r="E6108" s="0" t="n">
        <v>0</v>
      </c>
      <c r="F6108" s="0" t="n">
        <v>0.690853</v>
      </c>
      <c r="G6108" s="0" t="n">
        <v>1</v>
      </c>
      <c r="H6108" s="0" t="n">
        <v>88400</v>
      </c>
    </row>
    <row r="6109" customFormat="false" ht="15" hidden="false" customHeight="false" outlineLevel="0" collapsed="false">
      <c r="A6109" s="0" t="n">
        <v>6107</v>
      </c>
      <c r="B6109" s="0" t="n">
        <v>9</v>
      </c>
      <c r="C6109" s="0" t="n">
        <v>255</v>
      </c>
      <c r="D6109" s="0" t="n">
        <v>10</v>
      </c>
      <c r="E6109" s="0" t="n">
        <v>0</v>
      </c>
      <c r="F6109" s="0" t="n">
        <v>0.898817</v>
      </c>
      <c r="G6109" s="0" t="n">
        <v>1</v>
      </c>
      <c r="H6109" s="0" t="n">
        <v>88400</v>
      </c>
    </row>
    <row r="6110" customFormat="false" ht="15" hidden="false" customHeight="false" outlineLevel="0" collapsed="false">
      <c r="A6110" s="0" t="n">
        <v>6108</v>
      </c>
      <c r="B6110" s="0" t="n">
        <v>9</v>
      </c>
      <c r="C6110" s="0" t="n">
        <v>255</v>
      </c>
      <c r="D6110" s="0" t="n">
        <v>11</v>
      </c>
      <c r="E6110" s="0" t="n">
        <v>0</v>
      </c>
      <c r="F6110" s="0" t="n">
        <v>1</v>
      </c>
      <c r="G6110" s="0" t="n">
        <v>0.940986</v>
      </c>
      <c r="H6110" s="0" t="n">
        <v>88400</v>
      </c>
    </row>
    <row r="6111" customFormat="false" ht="15" hidden="false" customHeight="false" outlineLevel="0" collapsed="false">
      <c r="A6111" s="0" t="n">
        <v>6109</v>
      </c>
      <c r="B6111" s="0" t="n">
        <v>9</v>
      </c>
      <c r="C6111" s="0" t="n">
        <v>255</v>
      </c>
      <c r="D6111" s="0" t="n">
        <v>12</v>
      </c>
      <c r="E6111" s="0" t="n">
        <v>0</v>
      </c>
      <c r="F6111" s="0" t="n">
        <v>1</v>
      </c>
      <c r="G6111" s="0" t="n">
        <v>0.863401</v>
      </c>
      <c r="H6111" s="0" t="n">
        <v>88400</v>
      </c>
    </row>
    <row r="6112" customFormat="false" ht="15" hidden="false" customHeight="false" outlineLevel="0" collapsed="false">
      <c r="A6112" s="0" t="n">
        <v>6110</v>
      </c>
      <c r="B6112" s="0" t="n">
        <v>9</v>
      </c>
      <c r="C6112" s="0" t="n">
        <v>255</v>
      </c>
      <c r="D6112" s="0" t="n">
        <v>13</v>
      </c>
      <c r="E6112" s="0" t="n">
        <v>0</v>
      </c>
      <c r="F6112" s="0" t="n">
        <v>1</v>
      </c>
      <c r="G6112" s="0" t="n">
        <v>0.811139</v>
      </c>
      <c r="H6112" s="0" t="n">
        <v>88400</v>
      </c>
    </row>
    <row r="6113" customFormat="false" ht="15" hidden="false" customHeight="false" outlineLevel="0" collapsed="false">
      <c r="A6113" s="0" t="n">
        <v>6111</v>
      </c>
      <c r="B6113" s="0" t="n">
        <v>9</v>
      </c>
      <c r="C6113" s="0" t="n">
        <v>255</v>
      </c>
      <c r="D6113" s="0" t="n">
        <v>14</v>
      </c>
      <c r="E6113" s="0" t="n">
        <v>0</v>
      </c>
      <c r="F6113" s="0" t="n">
        <v>0.898817</v>
      </c>
      <c r="G6113" s="0" t="n">
        <v>0.875157</v>
      </c>
      <c r="H6113" s="0" t="n">
        <v>88400</v>
      </c>
    </row>
    <row r="6114" customFormat="false" ht="15" hidden="false" customHeight="false" outlineLevel="0" collapsed="false">
      <c r="A6114" s="0" t="n">
        <v>6112</v>
      </c>
      <c r="B6114" s="0" t="n">
        <v>9</v>
      </c>
      <c r="C6114" s="0" t="n">
        <v>255</v>
      </c>
      <c r="D6114" s="0" t="n">
        <v>15</v>
      </c>
      <c r="E6114" s="0" t="n">
        <v>0</v>
      </c>
      <c r="F6114" s="0" t="n">
        <v>0.690853</v>
      </c>
      <c r="G6114" s="0" t="n">
        <v>0.620162</v>
      </c>
      <c r="H6114" s="0" t="n">
        <v>88400</v>
      </c>
    </row>
    <row r="6115" customFormat="false" ht="15" hidden="false" customHeight="false" outlineLevel="0" collapsed="false">
      <c r="A6115" s="0" t="n">
        <v>6113</v>
      </c>
      <c r="B6115" s="0" t="n">
        <v>9</v>
      </c>
      <c r="C6115" s="0" t="n">
        <v>255</v>
      </c>
      <c r="D6115" s="0" t="n">
        <v>16</v>
      </c>
      <c r="E6115" s="0" t="n">
        <v>0</v>
      </c>
      <c r="F6115" s="0" t="n">
        <v>0.442417</v>
      </c>
      <c r="G6115" s="0" t="n">
        <v>0.451222</v>
      </c>
      <c r="H6115" s="0" t="n">
        <v>88400</v>
      </c>
    </row>
    <row r="6116" customFormat="false" ht="15" hidden="false" customHeight="false" outlineLevel="0" collapsed="false">
      <c r="A6116" s="0" t="n">
        <v>6114</v>
      </c>
      <c r="B6116" s="0" t="n">
        <v>9</v>
      </c>
      <c r="C6116" s="0" t="n">
        <v>255</v>
      </c>
      <c r="D6116" s="0" t="n">
        <v>17</v>
      </c>
      <c r="E6116" s="0" t="n">
        <v>0</v>
      </c>
      <c r="F6116" s="0" t="n">
        <v>0.193961</v>
      </c>
      <c r="G6116" s="0" t="n">
        <v>0.510555</v>
      </c>
      <c r="H6116" s="0" t="n">
        <v>88400</v>
      </c>
    </row>
    <row r="6117" customFormat="false" ht="15" hidden="false" customHeight="false" outlineLevel="0" collapsed="false">
      <c r="A6117" s="0" t="n">
        <v>6115</v>
      </c>
      <c r="B6117" s="0" t="n">
        <v>9</v>
      </c>
      <c r="C6117" s="0" t="n">
        <v>255</v>
      </c>
      <c r="D6117" s="0" t="n">
        <v>18</v>
      </c>
      <c r="E6117" s="0" t="n">
        <v>0</v>
      </c>
      <c r="F6117" s="0" t="n">
        <v>0.007756</v>
      </c>
      <c r="G6117" s="0" t="n">
        <v>0.427328</v>
      </c>
      <c r="H6117" s="0" t="n">
        <v>88400</v>
      </c>
    </row>
    <row r="6118" customFormat="false" ht="15" hidden="false" customHeight="false" outlineLevel="0" collapsed="false">
      <c r="A6118" s="0" t="n">
        <v>6116</v>
      </c>
      <c r="B6118" s="0" t="n">
        <v>9</v>
      </c>
      <c r="C6118" s="0" t="n">
        <v>255</v>
      </c>
      <c r="D6118" s="0" t="n">
        <v>19</v>
      </c>
      <c r="E6118" s="0" t="n">
        <v>1</v>
      </c>
      <c r="F6118" s="0" t="n">
        <v>0</v>
      </c>
      <c r="G6118" s="0" t="n">
        <v>0.487942</v>
      </c>
      <c r="H6118" s="0" t="n">
        <v>88200</v>
      </c>
    </row>
    <row r="6119" customFormat="false" ht="15" hidden="false" customHeight="false" outlineLevel="0" collapsed="false">
      <c r="A6119" s="0" t="n">
        <v>6117</v>
      </c>
      <c r="B6119" s="0" t="n">
        <v>9</v>
      </c>
      <c r="C6119" s="0" t="n">
        <v>255</v>
      </c>
      <c r="D6119" s="0" t="n">
        <v>20</v>
      </c>
      <c r="E6119" s="0" t="n">
        <v>1</v>
      </c>
      <c r="F6119" s="0" t="n">
        <v>0</v>
      </c>
      <c r="G6119" s="0" t="n">
        <v>0.566159</v>
      </c>
      <c r="H6119" s="0" t="n">
        <v>88000</v>
      </c>
    </row>
    <row r="6120" customFormat="false" ht="15" hidden="false" customHeight="false" outlineLevel="0" collapsed="false">
      <c r="A6120" s="0" t="n">
        <v>6118</v>
      </c>
      <c r="B6120" s="0" t="n">
        <v>9</v>
      </c>
      <c r="C6120" s="0" t="n">
        <v>255</v>
      </c>
      <c r="D6120" s="0" t="n">
        <v>21</v>
      </c>
      <c r="E6120" s="0" t="n">
        <v>0</v>
      </c>
      <c r="F6120" s="0" t="n">
        <v>0</v>
      </c>
      <c r="G6120" s="0" t="n">
        <v>0.477147</v>
      </c>
      <c r="H6120" s="0" t="n">
        <v>88000</v>
      </c>
    </row>
    <row r="6121" customFormat="false" ht="15" hidden="false" customHeight="false" outlineLevel="0" collapsed="false">
      <c r="A6121" s="0" t="n">
        <v>6119</v>
      </c>
      <c r="B6121" s="0" t="n">
        <v>9</v>
      </c>
      <c r="C6121" s="0" t="n">
        <v>255</v>
      </c>
      <c r="D6121" s="0" t="n">
        <v>22</v>
      </c>
      <c r="E6121" s="0" t="n">
        <v>0</v>
      </c>
      <c r="F6121" s="0" t="n">
        <v>0</v>
      </c>
      <c r="G6121" s="0" t="n">
        <v>0.414477</v>
      </c>
      <c r="H6121" s="0" t="n">
        <v>88000</v>
      </c>
    </row>
    <row r="6122" customFormat="false" ht="15" hidden="false" customHeight="false" outlineLevel="0" collapsed="false">
      <c r="A6122" s="0" t="n">
        <v>6120</v>
      </c>
      <c r="B6122" s="0" t="n">
        <v>9</v>
      </c>
      <c r="C6122" s="0" t="n">
        <v>255</v>
      </c>
      <c r="D6122" s="0" t="n">
        <v>23</v>
      </c>
      <c r="E6122" s="0" t="n">
        <v>0</v>
      </c>
      <c r="F6122" s="0" t="n">
        <v>0</v>
      </c>
      <c r="G6122" s="0" t="n">
        <v>0.334799</v>
      </c>
      <c r="H6122" s="0" t="n">
        <v>88000</v>
      </c>
    </row>
    <row r="6123" customFormat="false" ht="15" hidden="false" customHeight="false" outlineLevel="0" collapsed="false">
      <c r="A6123" s="0" t="n">
        <v>6121</v>
      </c>
      <c r="B6123" s="0" t="n">
        <v>9</v>
      </c>
      <c r="C6123" s="0" t="n">
        <v>256</v>
      </c>
      <c r="D6123" s="0" t="n">
        <v>0</v>
      </c>
      <c r="E6123" s="0" t="n">
        <v>0</v>
      </c>
      <c r="F6123" s="0" t="n">
        <v>0</v>
      </c>
      <c r="G6123" s="0" t="n">
        <v>0.211554</v>
      </c>
      <c r="H6123" s="0" t="n">
        <v>88000</v>
      </c>
    </row>
    <row r="6124" customFormat="false" ht="15" hidden="false" customHeight="false" outlineLevel="0" collapsed="false">
      <c r="A6124" s="0" t="n">
        <v>6122</v>
      </c>
      <c r="B6124" s="0" t="n">
        <v>9</v>
      </c>
      <c r="C6124" s="0" t="n">
        <v>256</v>
      </c>
      <c r="D6124" s="0" t="n">
        <v>1</v>
      </c>
      <c r="E6124" s="0" t="n">
        <v>0</v>
      </c>
      <c r="F6124" s="0" t="n">
        <v>0</v>
      </c>
      <c r="G6124" s="0" t="n">
        <v>0.260623</v>
      </c>
      <c r="H6124" s="0" t="n">
        <v>88000</v>
      </c>
    </row>
    <row r="6125" customFormat="false" ht="15" hidden="false" customHeight="false" outlineLevel="0" collapsed="false">
      <c r="A6125" s="0" t="n">
        <v>6123</v>
      </c>
      <c r="B6125" s="0" t="n">
        <v>9</v>
      </c>
      <c r="C6125" s="0" t="n">
        <v>256</v>
      </c>
      <c r="D6125" s="0" t="n">
        <v>2</v>
      </c>
      <c r="E6125" s="0" t="n">
        <v>0</v>
      </c>
      <c r="F6125" s="0" t="n">
        <v>0</v>
      </c>
      <c r="G6125" s="0" t="n">
        <v>0.293725</v>
      </c>
      <c r="H6125" s="0" t="n">
        <v>88000</v>
      </c>
    </row>
    <row r="6126" customFormat="false" ht="15" hidden="false" customHeight="false" outlineLevel="0" collapsed="false">
      <c r="A6126" s="0" t="n">
        <v>6124</v>
      </c>
      <c r="B6126" s="0" t="n">
        <v>9</v>
      </c>
      <c r="C6126" s="0" t="n">
        <v>256</v>
      </c>
      <c r="D6126" s="0" t="n">
        <v>3</v>
      </c>
      <c r="E6126" s="0" t="n">
        <v>0</v>
      </c>
      <c r="F6126" s="0" t="n">
        <v>0</v>
      </c>
      <c r="G6126" s="0" t="n">
        <v>0.393424</v>
      </c>
      <c r="H6126" s="0" t="n">
        <v>88000</v>
      </c>
    </row>
    <row r="6127" customFormat="false" ht="15" hidden="false" customHeight="false" outlineLevel="0" collapsed="false">
      <c r="A6127" s="0" t="n">
        <v>6125</v>
      </c>
      <c r="B6127" s="0" t="n">
        <v>9</v>
      </c>
      <c r="C6127" s="0" t="n">
        <v>256</v>
      </c>
      <c r="D6127" s="0" t="n">
        <v>4</v>
      </c>
      <c r="E6127" s="0" t="n">
        <v>0</v>
      </c>
      <c r="F6127" s="0" t="n">
        <v>0</v>
      </c>
      <c r="G6127" s="0" t="n">
        <v>0.410185</v>
      </c>
      <c r="H6127" s="0" t="n">
        <v>88000</v>
      </c>
    </row>
    <row r="6128" customFormat="false" ht="15" hidden="false" customHeight="false" outlineLevel="0" collapsed="false">
      <c r="A6128" s="0" t="n">
        <v>6126</v>
      </c>
      <c r="B6128" s="0" t="n">
        <v>9</v>
      </c>
      <c r="C6128" s="0" t="n">
        <v>256</v>
      </c>
      <c r="D6128" s="0" t="n">
        <v>5</v>
      </c>
      <c r="E6128" s="0" t="n">
        <v>0</v>
      </c>
      <c r="F6128" s="0" t="n">
        <v>0</v>
      </c>
      <c r="G6128" s="0" t="n">
        <v>0.373686</v>
      </c>
      <c r="H6128" s="0" t="n">
        <v>88000</v>
      </c>
    </row>
    <row r="6129" customFormat="false" ht="15" hidden="false" customHeight="false" outlineLevel="0" collapsed="false">
      <c r="A6129" s="0" t="n">
        <v>6127</v>
      </c>
      <c r="B6129" s="0" t="n">
        <v>9</v>
      </c>
      <c r="C6129" s="0" t="n">
        <v>256</v>
      </c>
      <c r="D6129" s="0" t="n">
        <v>6</v>
      </c>
      <c r="E6129" s="0" t="n">
        <v>0</v>
      </c>
      <c r="F6129" s="0" t="n">
        <v>0.008324</v>
      </c>
      <c r="G6129" s="0" t="n">
        <v>0.29254</v>
      </c>
      <c r="H6129" s="0" t="n">
        <v>88000</v>
      </c>
    </row>
    <row r="6130" customFormat="false" ht="15" hidden="false" customHeight="false" outlineLevel="0" collapsed="false">
      <c r="A6130" s="0" t="n">
        <v>6128</v>
      </c>
      <c r="B6130" s="0" t="n">
        <v>9</v>
      </c>
      <c r="C6130" s="0" t="n">
        <v>256</v>
      </c>
      <c r="D6130" s="0" t="n">
        <v>7</v>
      </c>
      <c r="E6130" s="0" t="n">
        <v>1</v>
      </c>
      <c r="F6130" s="0" t="n">
        <v>0.208168</v>
      </c>
      <c r="G6130" s="0" t="n">
        <v>0.324227</v>
      </c>
      <c r="H6130" s="0" t="n">
        <v>87800</v>
      </c>
    </row>
    <row r="6131" customFormat="false" ht="15" hidden="false" customHeight="false" outlineLevel="0" collapsed="false">
      <c r="A6131" s="0" t="n">
        <v>6129</v>
      </c>
      <c r="B6131" s="0" t="n">
        <v>9</v>
      </c>
      <c r="C6131" s="0" t="n">
        <v>256</v>
      </c>
      <c r="D6131" s="0" t="n">
        <v>8</v>
      </c>
      <c r="E6131" s="0" t="n">
        <v>1</v>
      </c>
      <c r="F6131" s="0" t="n">
        <v>0.474824</v>
      </c>
      <c r="G6131" s="0" t="n">
        <v>0.281908</v>
      </c>
      <c r="H6131" s="0" t="n">
        <v>87600</v>
      </c>
    </row>
    <row r="6132" customFormat="false" ht="15" hidden="false" customHeight="false" outlineLevel="0" collapsed="false">
      <c r="A6132" s="0" t="n">
        <v>6130</v>
      </c>
      <c r="B6132" s="0" t="n">
        <v>9</v>
      </c>
      <c r="C6132" s="0" t="n">
        <v>256</v>
      </c>
      <c r="D6132" s="0" t="n">
        <v>9</v>
      </c>
      <c r="E6132" s="0" t="n">
        <v>0</v>
      </c>
      <c r="F6132" s="0" t="n">
        <v>0.741457</v>
      </c>
      <c r="G6132" s="0" t="n">
        <v>0.399349</v>
      </c>
      <c r="H6132" s="0" t="n">
        <v>87600</v>
      </c>
    </row>
    <row r="6133" customFormat="false" ht="15" hidden="false" customHeight="false" outlineLevel="0" collapsed="false">
      <c r="A6133" s="0" t="n">
        <v>6131</v>
      </c>
      <c r="B6133" s="0" t="n">
        <v>9</v>
      </c>
      <c r="C6133" s="0" t="n">
        <v>256</v>
      </c>
      <c r="D6133" s="0" t="n">
        <v>10</v>
      </c>
      <c r="E6133" s="0" t="n">
        <v>0</v>
      </c>
      <c r="F6133" s="0" t="n">
        <v>0.964655</v>
      </c>
      <c r="G6133" s="0" t="n">
        <v>0.324024</v>
      </c>
      <c r="H6133" s="0" t="n">
        <v>87600</v>
      </c>
    </row>
    <row r="6134" customFormat="false" ht="15" hidden="false" customHeight="false" outlineLevel="0" collapsed="false">
      <c r="A6134" s="0" t="n">
        <v>6132</v>
      </c>
      <c r="B6134" s="0" t="n">
        <v>9</v>
      </c>
      <c r="C6134" s="0" t="n">
        <v>256</v>
      </c>
      <c r="D6134" s="0" t="n">
        <v>11</v>
      </c>
      <c r="E6134" s="0" t="n">
        <v>0</v>
      </c>
      <c r="F6134" s="0" t="n">
        <v>1</v>
      </c>
      <c r="G6134" s="0" t="n">
        <v>0.443008</v>
      </c>
      <c r="H6134" s="0" t="n">
        <v>87600</v>
      </c>
    </row>
    <row r="6135" customFormat="false" ht="15" hidden="false" customHeight="false" outlineLevel="0" collapsed="false">
      <c r="A6135" s="0" t="n">
        <v>6133</v>
      </c>
      <c r="B6135" s="0" t="n">
        <v>9</v>
      </c>
      <c r="C6135" s="0" t="n">
        <v>256</v>
      </c>
      <c r="D6135" s="0" t="n">
        <v>12</v>
      </c>
      <c r="E6135" s="0" t="n">
        <v>0</v>
      </c>
      <c r="F6135" s="0" t="n">
        <v>1</v>
      </c>
      <c r="G6135" s="0" t="n">
        <v>0.603008</v>
      </c>
      <c r="H6135" s="0" t="n">
        <v>87600</v>
      </c>
    </row>
    <row r="6136" customFormat="false" ht="15" hidden="false" customHeight="false" outlineLevel="0" collapsed="false">
      <c r="A6136" s="0" t="n">
        <v>6134</v>
      </c>
      <c r="B6136" s="0" t="n">
        <v>9</v>
      </c>
      <c r="C6136" s="0" t="n">
        <v>256</v>
      </c>
      <c r="D6136" s="0" t="n">
        <v>13</v>
      </c>
      <c r="E6136" s="0" t="n">
        <v>0</v>
      </c>
      <c r="F6136" s="0" t="n">
        <v>1</v>
      </c>
      <c r="G6136" s="0" t="n">
        <v>0.744527</v>
      </c>
      <c r="H6136" s="0" t="n">
        <v>87600</v>
      </c>
    </row>
    <row r="6137" customFormat="false" ht="15" hidden="false" customHeight="false" outlineLevel="0" collapsed="false">
      <c r="A6137" s="0" t="n">
        <v>6135</v>
      </c>
      <c r="B6137" s="0" t="n">
        <v>9</v>
      </c>
      <c r="C6137" s="0" t="n">
        <v>256</v>
      </c>
      <c r="D6137" s="0" t="n">
        <v>14</v>
      </c>
      <c r="E6137" s="0" t="n">
        <v>0</v>
      </c>
      <c r="F6137" s="0" t="n">
        <v>0.964655</v>
      </c>
      <c r="G6137" s="0" t="n">
        <v>0.580573</v>
      </c>
      <c r="H6137" s="0" t="n">
        <v>87600</v>
      </c>
    </row>
    <row r="6138" customFormat="false" ht="15" hidden="false" customHeight="false" outlineLevel="0" collapsed="false">
      <c r="A6138" s="0" t="n">
        <v>6136</v>
      </c>
      <c r="B6138" s="0" t="n">
        <v>9</v>
      </c>
      <c r="C6138" s="0" t="n">
        <v>256</v>
      </c>
      <c r="D6138" s="0" t="n">
        <v>15</v>
      </c>
      <c r="E6138" s="0" t="n">
        <v>0</v>
      </c>
      <c r="F6138" s="0" t="n">
        <v>0.741457</v>
      </c>
      <c r="G6138" s="0" t="n">
        <v>0.582766</v>
      </c>
      <c r="H6138" s="0" t="n">
        <v>87600</v>
      </c>
    </row>
    <row r="6139" customFormat="false" ht="15" hidden="false" customHeight="false" outlineLevel="0" collapsed="false">
      <c r="A6139" s="0" t="n">
        <v>6137</v>
      </c>
      <c r="B6139" s="0" t="n">
        <v>9</v>
      </c>
      <c r="C6139" s="0" t="n">
        <v>256</v>
      </c>
      <c r="D6139" s="0" t="n">
        <v>16</v>
      </c>
      <c r="E6139" s="0" t="n">
        <v>0</v>
      </c>
      <c r="F6139" s="0" t="n">
        <v>0.474824</v>
      </c>
      <c r="G6139" s="0" t="n">
        <v>0.793695</v>
      </c>
      <c r="H6139" s="0" t="n">
        <v>87600</v>
      </c>
    </row>
    <row r="6140" customFormat="false" ht="15" hidden="false" customHeight="false" outlineLevel="0" collapsed="false">
      <c r="A6140" s="0" t="n">
        <v>6138</v>
      </c>
      <c r="B6140" s="0" t="n">
        <v>9</v>
      </c>
      <c r="C6140" s="0" t="n">
        <v>256</v>
      </c>
      <c r="D6140" s="0" t="n">
        <v>17</v>
      </c>
      <c r="E6140" s="0" t="n">
        <v>0</v>
      </c>
      <c r="F6140" s="0" t="n">
        <v>0.208168</v>
      </c>
      <c r="G6140" s="0" t="n">
        <v>0.670719</v>
      </c>
      <c r="H6140" s="0" t="n">
        <v>87600</v>
      </c>
    </row>
    <row r="6141" customFormat="false" ht="15" hidden="false" customHeight="false" outlineLevel="0" collapsed="false">
      <c r="A6141" s="0" t="n">
        <v>6139</v>
      </c>
      <c r="B6141" s="0" t="n">
        <v>9</v>
      </c>
      <c r="C6141" s="0" t="n">
        <v>256</v>
      </c>
      <c r="D6141" s="0" t="n">
        <v>18</v>
      </c>
      <c r="E6141" s="0" t="n">
        <v>0</v>
      </c>
      <c r="F6141" s="0" t="n">
        <v>0.008324</v>
      </c>
      <c r="G6141" s="0" t="n">
        <v>0.649355</v>
      </c>
      <c r="H6141" s="0" t="n">
        <v>87600</v>
      </c>
    </row>
    <row r="6142" customFormat="false" ht="15" hidden="false" customHeight="false" outlineLevel="0" collapsed="false">
      <c r="A6142" s="0" t="n">
        <v>6140</v>
      </c>
      <c r="B6142" s="0" t="n">
        <v>9</v>
      </c>
      <c r="C6142" s="0" t="n">
        <v>256</v>
      </c>
      <c r="D6142" s="0" t="n">
        <v>19</v>
      </c>
      <c r="E6142" s="0" t="n">
        <v>1</v>
      </c>
      <c r="F6142" s="0" t="n">
        <v>0</v>
      </c>
      <c r="G6142" s="0" t="n">
        <v>0.775437</v>
      </c>
      <c r="H6142" s="0" t="n">
        <v>87400</v>
      </c>
    </row>
    <row r="6143" customFormat="false" ht="15" hidden="false" customHeight="false" outlineLevel="0" collapsed="false">
      <c r="A6143" s="0" t="n">
        <v>6141</v>
      </c>
      <c r="B6143" s="0" t="n">
        <v>9</v>
      </c>
      <c r="C6143" s="0" t="n">
        <v>256</v>
      </c>
      <c r="D6143" s="0" t="n">
        <v>20</v>
      </c>
      <c r="E6143" s="0" t="n">
        <v>1</v>
      </c>
      <c r="F6143" s="0" t="n">
        <v>0</v>
      </c>
      <c r="G6143" s="0" t="n">
        <v>0.924145</v>
      </c>
      <c r="H6143" s="0" t="n">
        <v>87200</v>
      </c>
    </row>
    <row r="6144" customFormat="false" ht="15" hidden="false" customHeight="false" outlineLevel="0" collapsed="false">
      <c r="A6144" s="0" t="n">
        <v>6142</v>
      </c>
      <c r="B6144" s="0" t="n">
        <v>9</v>
      </c>
      <c r="C6144" s="0" t="n">
        <v>256</v>
      </c>
      <c r="D6144" s="0" t="n">
        <v>21</v>
      </c>
      <c r="E6144" s="0" t="n">
        <v>0</v>
      </c>
      <c r="F6144" s="0" t="n">
        <v>0</v>
      </c>
      <c r="G6144" s="0" t="n">
        <v>0.79413</v>
      </c>
      <c r="H6144" s="0" t="n">
        <v>87200</v>
      </c>
    </row>
    <row r="6145" customFormat="false" ht="15" hidden="false" customHeight="false" outlineLevel="0" collapsed="false">
      <c r="A6145" s="0" t="n">
        <v>6143</v>
      </c>
      <c r="B6145" s="0" t="n">
        <v>9</v>
      </c>
      <c r="C6145" s="0" t="n">
        <v>256</v>
      </c>
      <c r="D6145" s="0" t="n">
        <v>22</v>
      </c>
      <c r="E6145" s="0" t="n">
        <v>0</v>
      </c>
      <c r="F6145" s="0" t="n">
        <v>0</v>
      </c>
      <c r="G6145" s="0" t="n">
        <v>0.674106</v>
      </c>
      <c r="H6145" s="0" t="n">
        <v>87200</v>
      </c>
    </row>
    <row r="6146" customFormat="false" ht="15" hidden="false" customHeight="false" outlineLevel="0" collapsed="false">
      <c r="A6146" s="0" t="n">
        <v>6144</v>
      </c>
      <c r="B6146" s="0" t="n">
        <v>9</v>
      </c>
      <c r="C6146" s="0" t="n">
        <v>256</v>
      </c>
      <c r="D6146" s="0" t="n">
        <v>23</v>
      </c>
      <c r="E6146" s="0" t="n">
        <v>0</v>
      </c>
      <c r="F6146" s="0" t="n">
        <v>0</v>
      </c>
      <c r="G6146" s="0" t="n">
        <v>0.355853</v>
      </c>
      <c r="H6146" s="0" t="n">
        <v>87200</v>
      </c>
    </row>
    <row r="6147" customFormat="false" ht="15" hidden="false" customHeight="false" outlineLevel="0" collapsed="false">
      <c r="A6147" s="0" t="n">
        <v>6145</v>
      </c>
      <c r="B6147" s="0" t="n">
        <v>9</v>
      </c>
      <c r="C6147" s="0" t="n">
        <v>257</v>
      </c>
      <c r="D6147" s="0" t="n">
        <v>0</v>
      </c>
      <c r="E6147" s="0" t="n">
        <v>0</v>
      </c>
      <c r="F6147" s="0" t="n">
        <v>0</v>
      </c>
      <c r="G6147" s="0" t="n">
        <v>0.385964</v>
      </c>
      <c r="H6147" s="0" t="n">
        <v>87200</v>
      </c>
    </row>
    <row r="6148" customFormat="false" ht="15" hidden="false" customHeight="false" outlineLevel="0" collapsed="false">
      <c r="A6148" s="0" t="n">
        <v>6146</v>
      </c>
      <c r="B6148" s="0" t="n">
        <v>9</v>
      </c>
      <c r="C6148" s="0" t="n">
        <v>257</v>
      </c>
      <c r="D6148" s="0" t="n">
        <v>1</v>
      </c>
      <c r="E6148" s="0" t="n">
        <v>0</v>
      </c>
      <c r="F6148" s="0" t="n">
        <v>0</v>
      </c>
      <c r="G6148" s="0" t="n">
        <v>0.348377</v>
      </c>
      <c r="H6148" s="0" t="n">
        <v>87200</v>
      </c>
    </row>
    <row r="6149" customFormat="false" ht="15" hidden="false" customHeight="false" outlineLevel="0" collapsed="false">
      <c r="A6149" s="0" t="n">
        <v>6147</v>
      </c>
      <c r="B6149" s="0" t="n">
        <v>9</v>
      </c>
      <c r="C6149" s="0" t="n">
        <v>257</v>
      </c>
      <c r="D6149" s="0" t="n">
        <v>2</v>
      </c>
      <c r="E6149" s="0" t="n">
        <v>0</v>
      </c>
      <c r="F6149" s="0" t="n">
        <v>0</v>
      </c>
      <c r="G6149" s="0" t="n">
        <v>0.17463</v>
      </c>
      <c r="H6149" s="0" t="n">
        <v>87200</v>
      </c>
    </row>
    <row r="6150" customFormat="false" ht="15" hidden="false" customHeight="false" outlineLevel="0" collapsed="false">
      <c r="A6150" s="0" t="n">
        <v>6148</v>
      </c>
      <c r="B6150" s="0" t="n">
        <v>9</v>
      </c>
      <c r="C6150" s="0" t="n">
        <v>257</v>
      </c>
      <c r="D6150" s="0" t="n">
        <v>3</v>
      </c>
      <c r="E6150" s="0" t="n">
        <v>0</v>
      </c>
      <c r="F6150" s="0" t="n">
        <v>0</v>
      </c>
      <c r="G6150" s="0" t="n">
        <v>0.166133</v>
      </c>
      <c r="H6150" s="0" t="n">
        <v>87200</v>
      </c>
    </row>
    <row r="6151" customFormat="false" ht="15" hidden="false" customHeight="false" outlineLevel="0" collapsed="false">
      <c r="A6151" s="0" t="n">
        <v>6149</v>
      </c>
      <c r="B6151" s="0" t="n">
        <v>9</v>
      </c>
      <c r="C6151" s="0" t="n">
        <v>257</v>
      </c>
      <c r="D6151" s="0" t="n">
        <v>4</v>
      </c>
      <c r="E6151" s="0" t="n">
        <v>0</v>
      </c>
      <c r="F6151" s="0" t="n">
        <v>0</v>
      </c>
      <c r="G6151" s="0" t="n">
        <v>0.176573</v>
      </c>
      <c r="H6151" s="0" t="n">
        <v>87200</v>
      </c>
    </row>
    <row r="6152" customFormat="false" ht="15" hidden="false" customHeight="false" outlineLevel="0" collapsed="false">
      <c r="A6152" s="0" t="n">
        <v>6150</v>
      </c>
      <c r="B6152" s="0" t="n">
        <v>9</v>
      </c>
      <c r="C6152" s="0" t="n">
        <v>257</v>
      </c>
      <c r="D6152" s="0" t="n">
        <v>5</v>
      </c>
      <c r="E6152" s="0" t="n">
        <v>0</v>
      </c>
      <c r="F6152" s="0" t="n">
        <v>0</v>
      </c>
      <c r="G6152" s="0" t="n">
        <v>0.177462</v>
      </c>
      <c r="H6152" s="0" t="n">
        <v>87200</v>
      </c>
    </row>
    <row r="6153" customFormat="false" ht="15" hidden="false" customHeight="false" outlineLevel="0" collapsed="false">
      <c r="A6153" s="0" t="n">
        <v>6151</v>
      </c>
      <c r="B6153" s="0" t="n">
        <v>9</v>
      </c>
      <c r="C6153" s="0" t="n">
        <v>257</v>
      </c>
      <c r="D6153" s="0" t="n">
        <v>6</v>
      </c>
      <c r="E6153" s="0" t="n">
        <v>0</v>
      </c>
      <c r="F6153" s="0" t="n">
        <v>0.008313</v>
      </c>
      <c r="G6153" s="0" t="n">
        <v>0.114038</v>
      </c>
      <c r="H6153" s="0" t="n">
        <v>87200</v>
      </c>
    </row>
    <row r="6154" customFormat="false" ht="15" hidden="false" customHeight="false" outlineLevel="0" collapsed="false">
      <c r="A6154" s="0" t="n">
        <v>6152</v>
      </c>
      <c r="B6154" s="0" t="n">
        <v>9</v>
      </c>
      <c r="C6154" s="0" t="n">
        <v>257</v>
      </c>
      <c r="D6154" s="0" t="n">
        <v>7</v>
      </c>
      <c r="E6154" s="0" t="n">
        <v>1</v>
      </c>
      <c r="F6154" s="0" t="n">
        <v>0.207901</v>
      </c>
      <c r="G6154" s="0" t="n">
        <v>0.171395</v>
      </c>
      <c r="H6154" s="0" t="n">
        <v>87000</v>
      </c>
    </row>
    <row r="6155" customFormat="false" ht="15" hidden="false" customHeight="false" outlineLevel="0" collapsed="false">
      <c r="A6155" s="0" t="n">
        <v>6153</v>
      </c>
      <c r="B6155" s="0" t="n">
        <v>9</v>
      </c>
      <c r="C6155" s="0" t="n">
        <v>257</v>
      </c>
      <c r="D6155" s="0" t="n">
        <v>8</v>
      </c>
      <c r="E6155" s="0" t="n">
        <v>1</v>
      </c>
      <c r="F6155" s="0" t="n">
        <v>0.474214</v>
      </c>
      <c r="G6155" s="0" t="n">
        <v>0.247891</v>
      </c>
      <c r="H6155" s="0" t="n">
        <v>86800</v>
      </c>
    </row>
    <row r="6156" customFormat="false" ht="15" hidden="false" customHeight="false" outlineLevel="0" collapsed="false">
      <c r="A6156" s="0" t="n">
        <v>6154</v>
      </c>
      <c r="B6156" s="0" t="n">
        <v>9</v>
      </c>
      <c r="C6156" s="0" t="n">
        <v>257</v>
      </c>
      <c r="D6156" s="0" t="n">
        <v>9</v>
      </c>
      <c r="E6156" s="0" t="n">
        <v>0</v>
      </c>
      <c r="F6156" s="0" t="n">
        <v>0.740505</v>
      </c>
      <c r="G6156" s="0" t="n">
        <v>0.197043</v>
      </c>
      <c r="H6156" s="0" t="n">
        <v>86800</v>
      </c>
    </row>
    <row r="6157" customFormat="false" ht="15" hidden="false" customHeight="false" outlineLevel="0" collapsed="false">
      <c r="A6157" s="0" t="n">
        <v>6155</v>
      </c>
      <c r="B6157" s="0" t="n">
        <v>9</v>
      </c>
      <c r="C6157" s="0" t="n">
        <v>257</v>
      </c>
      <c r="D6157" s="0" t="n">
        <v>10</v>
      </c>
      <c r="E6157" s="0" t="n">
        <v>0</v>
      </c>
      <c r="F6157" s="0" t="n">
        <v>0.963416</v>
      </c>
      <c r="G6157" s="0" t="n">
        <v>0.129201</v>
      </c>
      <c r="H6157" s="0" t="n">
        <v>86800</v>
      </c>
    </row>
    <row r="6158" customFormat="false" ht="15" hidden="false" customHeight="false" outlineLevel="0" collapsed="false">
      <c r="A6158" s="0" t="n">
        <v>6156</v>
      </c>
      <c r="B6158" s="0" t="n">
        <v>9</v>
      </c>
      <c r="C6158" s="0" t="n">
        <v>257</v>
      </c>
      <c r="D6158" s="0" t="n">
        <v>11</v>
      </c>
      <c r="E6158" s="0" t="n">
        <v>0</v>
      </c>
      <c r="F6158" s="0" t="n">
        <v>1</v>
      </c>
      <c r="G6158" s="0" t="n">
        <v>0.144092</v>
      </c>
      <c r="H6158" s="0" t="n">
        <v>86800</v>
      </c>
    </row>
    <row r="6159" customFormat="false" ht="15" hidden="false" customHeight="false" outlineLevel="0" collapsed="false">
      <c r="A6159" s="0" t="n">
        <v>6157</v>
      </c>
      <c r="B6159" s="0" t="n">
        <v>9</v>
      </c>
      <c r="C6159" s="0" t="n">
        <v>257</v>
      </c>
      <c r="D6159" s="0" t="n">
        <v>12</v>
      </c>
      <c r="E6159" s="0" t="n">
        <v>0</v>
      </c>
      <c r="F6159" s="0" t="n">
        <v>1</v>
      </c>
      <c r="G6159" s="0" t="n">
        <v>0.13004</v>
      </c>
      <c r="H6159" s="0" t="n">
        <v>86800</v>
      </c>
    </row>
    <row r="6160" customFormat="false" ht="15" hidden="false" customHeight="false" outlineLevel="0" collapsed="false">
      <c r="A6160" s="0" t="n">
        <v>6158</v>
      </c>
      <c r="B6160" s="0" t="n">
        <v>9</v>
      </c>
      <c r="C6160" s="0" t="n">
        <v>257</v>
      </c>
      <c r="D6160" s="0" t="n">
        <v>13</v>
      </c>
      <c r="E6160" s="0" t="n">
        <v>0</v>
      </c>
      <c r="F6160" s="0" t="n">
        <v>1</v>
      </c>
      <c r="G6160" s="0" t="n">
        <v>0.121661</v>
      </c>
      <c r="H6160" s="0" t="n">
        <v>86800</v>
      </c>
    </row>
    <row r="6161" customFormat="false" ht="15" hidden="false" customHeight="false" outlineLevel="0" collapsed="false">
      <c r="A6161" s="0" t="n">
        <v>6159</v>
      </c>
      <c r="B6161" s="0" t="n">
        <v>9</v>
      </c>
      <c r="C6161" s="0" t="n">
        <v>257</v>
      </c>
      <c r="D6161" s="0" t="n">
        <v>14</v>
      </c>
      <c r="E6161" s="0" t="n">
        <v>0</v>
      </c>
      <c r="F6161" s="0" t="n">
        <v>0.963416</v>
      </c>
      <c r="G6161" s="0" t="n">
        <v>0.123058</v>
      </c>
      <c r="H6161" s="0" t="n">
        <v>86800</v>
      </c>
    </row>
    <row r="6162" customFormat="false" ht="15" hidden="false" customHeight="false" outlineLevel="0" collapsed="false">
      <c r="A6162" s="0" t="n">
        <v>6160</v>
      </c>
      <c r="B6162" s="0" t="n">
        <v>9</v>
      </c>
      <c r="C6162" s="0" t="n">
        <v>257</v>
      </c>
      <c r="D6162" s="0" t="n">
        <v>15</v>
      </c>
      <c r="E6162" s="0" t="n">
        <v>0</v>
      </c>
      <c r="F6162" s="0" t="n">
        <v>0.740505</v>
      </c>
      <c r="G6162" s="0" t="n">
        <v>0.090859</v>
      </c>
      <c r="H6162" s="0" t="n">
        <v>86800</v>
      </c>
    </row>
    <row r="6163" customFormat="false" ht="15" hidden="false" customHeight="false" outlineLevel="0" collapsed="false">
      <c r="A6163" s="0" t="n">
        <v>6161</v>
      </c>
      <c r="B6163" s="0" t="n">
        <v>9</v>
      </c>
      <c r="C6163" s="0" t="n">
        <v>257</v>
      </c>
      <c r="D6163" s="0" t="n">
        <v>16</v>
      </c>
      <c r="E6163" s="0" t="n">
        <v>0</v>
      </c>
      <c r="F6163" s="0" t="n">
        <v>0.474214</v>
      </c>
      <c r="G6163" s="0" t="n">
        <v>0.09445</v>
      </c>
      <c r="H6163" s="0" t="n">
        <v>86800</v>
      </c>
    </row>
    <row r="6164" customFormat="false" ht="15" hidden="false" customHeight="false" outlineLevel="0" collapsed="false">
      <c r="A6164" s="0" t="n">
        <v>6162</v>
      </c>
      <c r="B6164" s="0" t="n">
        <v>9</v>
      </c>
      <c r="C6164" s="0" t="n">
        <v>257</v>
      </c>
      <c r="D6164" s="0" t="n">
        <v>17</v>
      </c>
      <c r="E6164" s="0" t="n">
        <v>0</v>
      </c>
      <c r="F6164" s="0" t="n">
        <v>0.207901</v>
      </c>
      <c r="G6164" s="0" t="n">
        <v>0.184381</v>
      </c>
      <c r="H6164" s="0" t="n">
        <v>86800</v>
      </c>
    </row>
    <row r="6165" customFormat="false" ht="15" hidden="false" customHeight="false" outlineLevel="0" collapsed="false">
      <c r="A6165" s="0" t="n">
        <v>6163</v>
      </c>
      <c r="B6165" s="0" t="n">
        <v>9</v>
      </c>
      <c r="C6165" s="0" t="n">
        <v>257</v>
      </c>
      <c r="D6165" s="0" t="n">
        <v>18</v>
      </c>
      <c r="E6165" s="0" t="n">
        <v>0</v>
      </c>
      <c r="F6165" s="0" t="n">
        <v>0.008313</v>
      </c>
      <c r="G6165" s="0" t="n">
        <v>0.252999</v>
      </c>
      <c r="H6165" s="0" t="n">
        <v>86800</v>
      </c>
    </row>
    <row r="6166" customFormat="false" ht="15" hidden="false" customHeight="false" outlineLevel="0" collapsed="false">
      <c r="A6166" s="0" t="n">
        <v>6164</v>
      </c>
      <c r="B6166" s="0" t="n">
        <v>9</v>
      </c>
      <c r="C6166" s="0" t="n">
        <v>257</v>
      </c>
      <c r="D6166" s="0" t="n">
        <v>19</v>
      </c>
      <c r="E6166" s="0" t="n">
        <v>1</v>
      </c>
      <c r="F6166" s="0" t="n">
        <v>0</v>
      </c>
      <c r="G6166" s="0" t="n">
        <v>0.263795</v>
      </c>
      <c r="H6166" s="0" t="n">
        <v>86600</v>
      </c>
    </row>
    <row r="6167" customFormat="false" ht="15" hidden="false" customHeight="false" outlineLevel="0" collapsed="false">
      <c r="A6167" s="0" t="n">
        <v>6165</v>
      </c>
      <c r="B6167" s="0" t="n">
        <v>9</v>
      </c>
      <c r="C6167" s="0" t="n">
        <v>257</v>
      </c>
      <c r="D6167" s="0" t="n">
        <v>20</v>
      </c>
      <c r="E6167" s="0" t="n">
        <v>1</v>
      </c>
      <c r="F6167" s="0" t="n">
        <v>0</v>
      </c>
      <c r="G6167" s="0" t="n">
        <v>0.221198</v>
      </c>
      <c r="H6167" s="0" t="n">
        <v>86400</v>
      </c>
    </row>
    <row r="6168" customFormat="false" ht="15" hidden="false" customHeight="false" outlineLevel="0" collapsed="false">
      <c r="A6168" s="0" t="n">
        <v>6166</v>
      </c>
      <c r="B6168" s="0" t="n">
        <v>9</v>
      </c>
      <c r="C6168" s="0" t="n">
        <v>257</v>
      </c>
      <c r="D6168" s="0" t="n">
        <v>21</v>
      </c>
      <c r="E6168" s="0" t="n">
        <v>0</v>
      </c>
      <c r="F6168" s="0" t="n">
        <v>0</v>
      </c>
      <c r="G6168" s="0" t="n">
        <v>0.23919</v>
      </c>
      <c r="H6168" s="0" t="n">
        <v>86400</v>
      </c>
    </row>
    <row r="6169" customFormat="false" ht="15" hidden="false" customHeight="false" outlineLevel="0" collapsed="false">
      <c r="A6169" s="0" t="n">
        <v>6167</v>
      </c>
      <c r="B6169" s="0" t="n">
        <v>9</v>
      </c>
      <c r="C6169" s="0" t="n">
        <v>257</v>
      </c>
      <c r="D6169" s="0" t="n">
        <v>22</v>
      </c>
      <c r="E6169" s="0" t="n">
        <v>0</v>
      </c>
      <c r="F6169" s="0" t="n">
        <v>0</v>
      </c>
      <c r="G6169" s="0" t="n">
        <v>0.190444</v>
      </c>
      <c r="H6169" s="0" t="n">
        <v>86400</v>
      </c>
    </row>
    <row r="6170" customFormat="false" ht="15" hidden="false" customHeight="false" outlineLevel="0" collapsed="false">
      <c r="A6170" s="0" t="n">
        <v>6168</v>
      </c>
      <c r="B6170" s="0" t="n">
        <v>9</v>
      </c>
      <c r="C6170" s="0" t="n">
        <v>257</v>
      </c>
      <c r="D6170" s="0" t="n">
        <v>23</v>
      </c>
      <c r="E6170" s="0" t="n">
        <v>0</v>
      </c>
      <c r="F6170" s="0" t="n">
        <v>0</v>
      </c>
      <c r="G6170" s="0" t="n">
        <v>0.162898</v>
      </c>
      <c r="H6170" s="0" t="n">
        <v>86400</v>
      </c>
    </row>
    <row r="6171" customFormat="false" ht="15" hidden="false" customHeight="false" outlineLevel="0" collapsed="false">
      <c r="A6171" s="0" t="n">
        <v>6169</v>
      </c>
      <c r="B6171" s="0" t="n">
        <v>9</v>
      </c>
      <c r="C6171" s="0" t="n">
        <v>258</v>
      </c>
      <c r="D6171" s="0" t="n">
        <v>0</v>
      </c>
      <c r="E6171" s="0" t="n">
        <v>0</v>
      </c>
      <c r="F6171" s="0" t="n">
        <v>0</v>
      </c>
      <c r="G6171" s="0" t="n">
        <v>0.135379</v>
      </c>
      <c r="H6171" s="0" t="n">
        <v>86400</v>
      </c>
    </row>
    <row r="6172" customFormat="false" ht="15" hidden="false" customHeight="false" outlineLevel="0" collapsed="false">
      <c r="A6172" s="0" t="n">
        <v>6170</v>
      </c>
      <c r="B6172" s="0" t="n">
        <v>9</v>
      </c>
      <c r="C6172" s="0" t="n">
        <v>258</v>
      </c>
      <c r="D6172" s="0" t="n">
        <v>1</v>
      </c>
      <c r="E6172" s="0" t="n">
        <v>0</v>
      </c>
      <c r="F6172" s="0" t="n">
        <v>0</v>
      </c>
      <c r="G6172" s="0" t="n">
        <v>0.139292</v>
      </c>
      <c r="H6172" s="0" t="n">
        <v>86400</v>
      </c>
    </row>
    <row r="6173" customFormat="false" ht="15" hidden="false" customHeight="false" outlineLevel="0" collapsed="false">
      <c r="A6173" s="0" t="n">
        <v>6171</v>
      </c>
      <c r="B6173" s="0" t="n">
        <v>9</v>
      </c>
      <c r="C6173" s="0" t="n">
        <v>258</v>
      </c>
      <c r="D6173" s="0" t="n">
        <v>2</v>
      </c>
      <c r="E6173" s="0" t="n">
        <v>0</v>
      </c>
      <c r="F6173" s="0" t="n">
        <v>0</v>
      </c>
      <c r="G6173" s="0" t="n">
        <v>0.164968</v>
      </c>
      <c r="H6173" s="0" t="n">
        <v>86400</v>
      </c>
    </row>
    <row r="6174" customFormat="false" ht="15" hidden="false" customHeight="false" outlineLevel="0" collapsed="false">
      <c r="A6174" s="0" t="n">
        <v>6172</v>
      </c>
      <c r="B6174" s="0" t="n">
        <v>9</v>
      </c>
      <c r="C6174" s="0" t="n">
        <v>258</v>
      </c>
      <c r="D6174" s="0" t="n">
        <v>3</v>
      </c>
      <c r="E6174" s="0" t="n">
        <v>0</v>
      </c>
      <c r="F6174" s="0" t="n">
        <v>0</v>
      </c>
      <c r="G6174" s="0" t="n">
        <v>0.26706</v>
      </c>
      <c r="H6174" s="0" t="n">
        <v>86400</v>
      </c>
    </row>
    <row r="6175" customFormat="false" ht="15" hidden="false" customHeight="false" outlineLevel="0" collapsed="false">
      <c r="A6175" s="0" t="n">
        <v>6173</v>
      </c>
      <c r="B6175" s="0" t="n">
        <v>9</v>
      </c>
      <c r="C6175" s="0" t="n">
        <v>258</v>
      </c>
      <c r="D6175" s="0" t="n">
        <v>4</v>
      </c>
      <c r="E6175" s="0" t="n">
        <v>0</v>
      </c>
      <c r="F6175" s="0" t="n">
        <v>0</v>
      </c>
      <c r="G6175" s="0" t="n">
        <v>0.332324</v>
      </c>
      <c r="H6175" s="0" t="n">
        <v>86400</v>
      </c>
    </row>
    <row r="6176" customFormat="false" ht="15" hidden="false" customHeight="false" outlineLevel="0" collapsed="false">
      <c r="A6176" s="0" t="n">
        <v>6174</v>
      </c>
      <c r="B6176" s="0" t="n">
        <v>9</v>
      </c>
      <c r="C6176" s="0" t="n">
        <v>258</v>
      </c>
      <c r="D6176" s="0" t="n">
        <v>5</v>
      </c>
      <c r="E6176" s="0" t="n">
        <v>0</v>
      </c>
      <c r="F6176" s="0" t="n">
        <v>0</v>
      </c>
      <c r="G6176" s="0" t="n">
        <v>0.33829</v>
      </c>
      <c r="H6176" s="0" t="n">
        <v>86400</v>
      </c>
    </row>
    <row r="6177" customFormat="false" ht="15" hidden="false" customHeight="false" outlineLevel="0" collapsed="false">
      <c r="A6177" s="0" t="n">
        <v>6175</v>
      </c>
      <c r="B6177" s="0" t="n">
        <v>9</v>
      </c>
      <c r="C6177" s="0" t="n">
        <v>258</v>
      </c>
      <c r="D6177" s="0" t="n">
        <v>6</v>
      </c>
      <c r="E6177" s="0" t="n">
        <v>0</v>
      </c>
      <c r="F6177" s="0" t="n">
        <v>0.00715</v>
      </c>
      <c r="G6177" s="0" t="n">
        <v>0.389168</v>
      </c>
      <c r="H6177" s="0" t="n">
        <v>86400</v>
      </c>
    </row>
    <row r="6178" customFormat="false" ht="15" hidden="false" customHeight="false" outlineLevel="0" collapsed="false">
      <c r="A6178" s="0" t="n">
        <v>6176</v>
      </c>
      <c r="B6178" s="0" t="n">
        <v>9</v>
      </c>
      <c r="C6178" s="0" t="n">
        <v>258</v>
      </c>
      <c r="D6178" s="0" t="n">
        <v>7</v>
      </c>
      <c r="E6178" s="0" t="n">
        <v>1</v>
      </c>
      <c r="F6178" s="0" t="n">
        <v>0.178813</v>
      </c>
      <c r="G6178" s="0" t="n">
        <v>0.334502</v>
      </c>
      <c r="H6178" s="0" t="n">
        <v>86200</v>
      </c>
    </row>
    <row r="6179" customFormat="false" ht="15" hidden="false" customHeight="false" outlineLevel="0" collapsed="false">
      <c r="A6179" s="0" t="n">
        <v>6177</v>
      </c>
      <c r="B6179" s="0" t="n">
        <v>9</v>
      </c>
      <c r="C6179" s="0" t="n">
        <v>258</v>
      </c>
      <c r="D6179" s="0" t="n">
        <v>8</v>
      </c>
      <c r="E6179" s="0" t="n">
        <v>1</v>
      </c>
      <c r="F6179" s="0" t="n">
        <v>0.407865</v>
      </c>
      <c r="G6179" s="0" t="n">
        <v>0.455942</v>
      </c>
      <c r="H6179" s="0" t="n">
        <v>86000</v>
      </c>
    </row>
    <row r="6180" customFormat="false" ht="15" hidden="false" customHeight="false" outlineLevel="0" collapsed="false">
      <c r="A6180" s="0" t="n">
        <v>6178</v>
      </c>
      <c r="B6180" s="0" t="n">
        <v>9</v>
      </c>
      <c r="C6180" s="0" t="n">
        <v>258</v>
      </c>
      <c r="D6180" s="0" t="n">
        <v>9</v>
      </c>
      <c r="E6180" s="0" t="n">
        <v>0</v>
      </c>
      <c r="F6180" s="0" t="n">
        <v>0.636898</v>
      </c>
      <c r="G6180" s="0" t="n">
        <v>0.493208</v>
      </c>
      <c r="H6180" s="0" t="n">
        <v>86000</v>
      </c>
    </row>
    <row r="6181" customFormat="false" ht="15" hidden="false" customHeight="false" outlineLevel="0" collapsed="false">
      <c r="A6181" s="0" t="n">
        <v>6179</v>
      </c>
      <c r="B6181" s="0" t="n">
        <v>9</v>
      </c>
      <c r="C6181" s="0" t="n">
        <v>258</v>
      </c>
      <c r="D6181" s="0" t="n">
        <v>10</v>
      </c>
      <c r="E6181" s="0" t="n">
        <v>0</v>
      </c>
      <c r="F6181" s="0" t="n">
        <v>0.828621</v>
      </c>
      <c r="G6181" s="0" t="n">
        <v>0.51388</v>
      </c>
      <c r="H6181" s="0" t="n">
        <v>86000</v>
      </c>
    </row>
    <row r="6182" customFormat="false" ht="15" hidden="false" customHeight="false" outlineLevel="0" collapsed="false">
      <c r="A6182" s="0" t="n">
        <v>6180</v>
      </c>
      <c r="B6182" s="0" t="n">
        <v>9</v>
      </c>
      <c r="C6182" s="0" t="n">
        <v>258</v>
      </c>
      <c r="D6182" s="0" t="n">
        <v>11</v>
      </c>
      <c r="E6182" s="0" t="n">
        <v>0</v>
      </c>
      <c r="F6182" s="0" t="n">
        <v>0.955334</v>
      </c>
      <c r="G6182" s="0" t="n">
        <v>0.322767</v>
      </c>
      <c r="H6182" s="0" t="n">
        <v>86000</v>
      </c>
    </row>
    <row r="6183" customFormat="false" ht="15" hidden="false" customHeight="false" outlineLevel="0" collapsed="false">
      <c r="A6183" s="0" t="n">
        <v>6181</v>
      </c>
      <c r="B6183" s="0" t="n">
        <v>9</v>
      </c>
      <c r="C6183" s="0" t="n">
        <v>258</v>
      </c>
      <c r="D6183" s="0" t="n">
        <v>12</v>
      </c>
      <c r="E6183" s="0" t="n">
        <v>0</v>
      </c>
      <c r="F6183" s="0" t="n">
        <v>0.999569</v>
      </c>
      <c r="G6183" s="0" t="n">
        <v>0.428662</v>
      </c>
      <c r="H6183" s="0" t="n">
        <v>86000</v>
      </c>
    </row>
    <row r="6184" customFormat="false" ht="15" hidden="false" customHeight="false" outlineLevel="0" collapsed="false">
      <c r="A6184" s="0" t="n">
        <v>6182</v>
      </c>
      <c r="B6184" s="0" t="n">
        <v>9</v>
      </c>
      <c r="C6184" s="0" t="n">
        <v>258</v>
      </c>
      <c r="D6184" s="0" t="n">
        <v>13</v>
      </c>
      <c r="E6184" s="0" t="n">
        <v>0</v>
      </c>
      <c r="F6184" s="0" t="n">
        <v>0.955334</v>
      </c>
      <c r="G6184" s="0" t="n">
        <v>0.530574</v>
      </c>
      <c r="H6184" s="0" t="n">
        <v>86000</v>
      </c>
    </row>
    <row r="6185" customFormat="false" ht="15" hidden="false" customHeight="false" outlineLevel="0" collapsed="false">
      <c r="A6185" s="0" t="n">
        <v>6183</v>
      </c>
      <c r="B6185" s="0" t="n">
        <v>9</v>
      </c>
      <c r="C6185" s="0" t="n">
        <v>258</v>
      </c>
      <c r="D6185" s="0" t="n">
        <v>14</v>
      </c>
      <c r="E6185" s="0" t="n">
        <v>0</v>
      </c>
      <c r="F6185" s="0" t="n">
        <v>0.828621</v>
      </c>
      <c r="G6185" s="0" t="n">
        <v>0.583941</v>
      </c>
      <c r="H6185" s="0" t="n">
        <v>86000</v>
      </c>
    </row>
    <row r="6186" customFormat="false" ht="15" hidden="false" customHeight="false" outlineLevel="0" collapsed="false">
      <c r="A6186" s="0" t="n">
        <v>6184</v>
      </c>
      <c r="B6186" s="0" t="n">
        <v>9</v>
      </c>
      <c r="C6186" s="0" t="n">
        <v>258</v>
      </c>
      <c r="D6186" s="0" t="n">
        <v>15</v>
      </c>
      <c r="E6186" s="0" t="n">
        <v>0</v>
      </c>
      <c r="F6186" s="0" t="n">
        <v>0.636898</v>
      </c>
      <c r="G6186" s="0" t="n">
        <v>0.562222</v>
      </c>
      <c r="H6186" s="0" t="n">
        <v>86000</v>
      </c>
    </row>
    <row r="6187" customFormat="false" ht="15" hidden="false" customHeight="false" outlineLevel="0" collapsed="false">
      <c r="A6187" s="0" t="n">
        <v>6185</v>
      </c>
      <c r="B6187" s="0" t="n">
        <v>9</v>
      </c>
      <c r="C6187" s="0" t="n">
        <v>258</v>
      </c>
      <c r="D6187" s="0" t="n">
        <v>16</v>
      </c>
      <c r="E6187" s="0" t="n">
        <v>0</v>
      </c>
      <c r="F6187" s="0" t="n">
        <v>0.407865</v>
      </c>
      <c r="G6187" s="0" t="n">
        <v>0.392792</v>
      </c>
      <c r="H6187" s="0" t="n">
        <v>86000</v>
      </c>
    </row>
    <row r="6188" customFormat="false" ht="15" hidden="false" customHeight="false" outlineLevel="0" collapsed="false">
      <c r="A6188" s="0" t="n">
        <v>6186</v>
      </c>
      <c r="B6188" s="0" t="n">
        <v>9</v>
      </c>
      <c r="C6188" s="0" t="n">
        <v>258</v>
      </c>
      <c r="D6188" s="0" t="n">
        <v>17</v>
      </c>
      <c r="E6188" s="0" t="n">
        <v>0</v>
      </c>
      <c r="F6188" s="0" t="n">
        <v>0.178813</v>
      </c>
      <c r="G6188" s="0" t="n">
        <v>0.267465</v>
      </c>
      <c r="H6188" s="0" t="n">
        <v>86000</v>
      </c>
    </row>
    <row r="6189" customFormat="false" ht="15" hidden="false" customHeight="false" outlineLevel="0" collapsed="false">
      <c r="A6189" s="0" t="n">
        <v>6187</v>
      </c>
      <c r="B6189" s="0" t="n">
        <v>9</v>
      </c>
      <c r="C6189" s="0" t="n">
        <v>258</v>
      </c>
      <c r="D6189" s="0" t="n">
        <v>18</v>
      </c>
      <c r="E6189" s="0" t="n">
        <v>0</v>
      </c>
      <c r="F6189" s="0" t="n">
        <v>0.00715</v>
      </c>
      <c r="G6189" s="0" t="n">
        <v>0.308681</v>
      </c>
      <c r="H6189" s="0" t="n">
        <v>86000</v>
      </c>
    </row>
    <row r="6190" customFormat="false" ht="15" hidden="false" customHeight="false" outlineLevel="0" collapsed="false">
      <c r="A6190" s="0" t="n">
        <v>6188</v>
      </c>
      <c r="B6190" s="0" t="n">
        <v>9</v>
      </c>
      <c r="C6190" s="0" t="n">
        <v>258</v>
      </c>
      <c r="D6190" s="0" t="n">
        <v>19</v>
      </c>
      <c r="E6190" s="0" t="n">
        <v>1</v>
      </c>
      <c r="F6190" s="0" t="n">
        <v>0</v>
      </c>
      <c r="G6190" s="0" t="n">
        <v>0.224736</v>
      </c>
      <c r="H6190" s="0" t="n">
        <v>85800</v>
      </c>
    </row>
    <row r="6191" customFormat="false" ht="15" hidden="false" customHeight="false" outlineLevel="0" collapsed="false">
      <c r="A6191" s="0" t="n">
        <v>6189</v>
      </c>
      <c r="B6191" s="0" t="n">
        <v>9</v>
      </c>
      <c r="C6191" s="0" t="n">
        <v>258</v>
      </c>
      <c r="D6191" s="0" t="n">
        <v>20</v>
      </c>
      <c r="E6191" s="0" t="n">
        <v>1</v>
      </c>
      <c r="F6191" s="0" t="n">
        <v>0</v>
      </c>
      <c r="G6191" s="0" t="n">
        <v>0.31767</v>
      </c>
      <c r="H6191" s="0" t="n">
        <v>85600</v>
      </c>
    </row>
    <row r="6192" customFormat="false" ht="15" hidden="false" customHeight="false" outlineLevel="0" collapsed="false">
      <c r="A6192" s="0" t="n">
        <v>6190</v>
      </c>
      <c r="B6192" s="0" t="n">
        <v>9</v>
      </c>
      <c r="C6192" s="0" t="n">
        <v>258</v>
      </c>
      <c r="D6192" s="0" t="n">
        <v>21</v>
      </c>
      <c r="E6192" s="0" t="n">
        <v>0</v>
      </c>
      <c r="F6192" s="0" t="n">
        <v>0</v>
      </c>
      <c r="G6192" s="0" t="n">
        <v>0.402553</v>
      </c>
      <c r="H6192" s="0" t="n">
        <v>85600</v>
      </c>
    </row>
    <row r="6193" customFormat="false" ht="15" hidden="false" customHeight="false" outlineLevel="0" collapsed="false">
      <c r="A6193" s="0" t="n">
        <v>6191</v>
      </c>
      <c r="B6193" s="0" t="n">
        <v>9</v>
      </c>
      <c r="C6193" s="0" t="n">
        <v>258</v>
      </c>
      <c r="D6193" s="0" t="n">
        <v>22</v>
      </c>
      <c r="E6193" s="0" t="n">
        <v>0</v>
      </c>
      <c r="F6193" s="0" t="n">
        <v>0</v>
      </c>
      <c r="G6193" s="0" t="n">
        <v>0.37932</v>
      </c>
      <c r="H6193" s="0" t="n">
        <v>85600</v>
      </c>
    </row>
    <row r="6194" customFormat="false" ht="15" hidden="false" customHeight="false" outlineLevel="0" collapsed="false">
      <c r="A6194" s="0" t="n">
        <v>6192</v>
      </c>
      <c r="B6194" s="0" t="n">
        <v>9</v>
      </c>
      <c r="C6194" s="0" t="n">
        <v>258</v>
      </c>
      <c r="D6194" s="0" t="n">
        <v>23</v>
      </c>
      <c r="E6194" s="0" t="n">
        <v>0</v>
      </c>
      <c r="F6194" s="0" t="n">
        <v>0</v>
      </c>
      <c r="G6194" s="0" t="n">
        <v>0.468006</v>
      </c>
      <c r="H6194" s="0" t="n">
        <v>85600</v>
      </c>
    </row>
    <row r="6195" customFormat="false" ht="15" hidden="false" customHeight="false" outlineLevel="0" collapsed="false">
      <c r="A6195" s="0" t="n">
        <v>6193</v>
      </c>
      <c r="B6195" s="0" t="n">
        <v>9</v>
      </c>
      <c r="C6195" s="0" t="n">
        <v>259</v>
      </c>
      <c r="D6195" s="0" t="n">
        <v>0</v>
      </c>
      <c r="E6195" s="0" t="n">
        <v>0</v>
      </c>
      <c r="F6195" s="0" t="n">
        <v>0</v>
      </c>
      <c r="G6195" s="0" t="n">
        <v>0.456504</v>
      </c>
      <c r="H6195" s="0" t="n">
        <v>85600</v>
      </c>
    </row>
    <row r="6196" customFormat="false" ht="15" hidden="false" customHeight="false" outlineLevel="0" collapsed="false">
      <c r="A6196" s="0" t="n">
        <v>6194</v>
      </c>
      <c r="B6196" s="0" t="n">
        <v>9</v>
      </c>
      <c r="C6196" s="0" t="n">
        <v>259</v>
      </c>
      <c r="D6196" s="0" t="n">
        <v>1</v>
      </c>
      <c r="E6196" s="0" t="n">
        <v>0</v>
      </c>
      <c r="F6196" s="0" t="n">
        <v>0</v>
      </c>
      <c r="G6196" s="0" t="n">
        <v>0.507032</v>
      </c>
      <c r="H6196" s="0" t="n">
        <v>85600</v>
      </c>
    </row>
    <row r="6197" customFormat="false" ht="15" hidden="false" customHeight="false" outlineLevel="0" collapsed="false">
      <c r="A6197" s="0" t="n">
        <v>6195</v>
      </c>
      <c r="B6197" s="0" t="n">
        <v>9</v>
      </c>
      <c r="C6197" s="0" t="n">
        <v>259</v>
      </c>
      <c r="D6197" s="0" t="n">
        <v>2</v>
      </c>
      <c r="E6197" s="0" t="n">
        <v>0</v>
      </c>
      <c r="F6197" s="0" t="n">
        <v>0</v>
      </c>
      <c r="G6197" s="0" t="n">
        <v>0.415242</v>
      </c>
      <c r="H6197" s="0" t="n">
        <v>85600</v>
      </c>
    </row>
    <row r="6198" customFormat="false" ht="15" hidden="false" customHeight="false" outlineLevel="0" collapsed="false">
      <c r="A6198" s="0" t="n">
        <v>6196</v>
      </c>
      <c r="B6198" s="0" t="n">
        <v>9</v>
      </c>
      <c r="C6198" s="0" t="n">
        <v>259</v>
      </c>
      <c r="D6198" s="0" t="n">
        <v>3</v>
      </c>
      <c r="E6198" s="0" t="n">
        <v>0</v>
      </c>
      <c r="F6198" s="0" t="n">
        <v>0</v>
      </c>
      <c r="G6198" s="0" t="n">
        <v>0.404719</v>
      </c>
      <c r="H6198" s="0" t="n">
        <v>85600</v>
      </c>
    </row>
    <row r="6199" customFormat="false" ht="15" hidden="false" customHeight="false" outlineLevel="0" collapsed="false">
      <c r="A6199" s="0" t="n">
        <v>6197</v>
      </c>
      <c r="B6199" s="0" t="n">
        <v>9</v>
      </c>
      <c r="C6199" s="0" t="n">
        <v>259</v>
      </c>
      <c r="D6199" s="0" t="n">
        <v>4</v>
      </c>
      <c r="E6199" s="0" t="n">
        <v>0</v>
      </c>
      <c r="F6199" s="0" t="n">
        <v>0</v>
      </c>
      <c r="G6199" s="0" t="n">
        <v>0.41294</v>
      </c>
      <c r="H6199" s="0" t="n">
        <v>85600</v>
      </c>
    </row>
    <row r="6200" customFormat="false" ht="15" hidden="false" customHeight="false" outlineLevel="0" collapsed="false">
      <c r="A6200" s="0" t="n">
        <v>6198</v>
      </c>
      <c r="B6200" s="0" t="n">
        <v>9</v>
      </c>
      <c r="C6200" s="0" t="n">
        <v>259</v>
      </c>
      <c r="D6200" s="0" t="n">
        <v>5</v>
      </c>
      <c r="E6200" s="0" t="n">
        <v>0</v>
      </c>
      <c r="F6200" s="0" t="n">
        <v>0</v>
      </c>
      <c r="G6200" s="0" t="n">
        <v>0.459995</v>
      </c>
      <c r="H6200" s="0" t="n">
        <v>85600</v>
      </c>
    </row>
    <row r="6201" customFormat="false" ht="15" hidden="false" customHeight="false" outlineLevel="0" collapsed="false">
      <c r="A6201" s="0" t="n">
        <v>6199</v>
      </c>
      <c r="B6201" s="0" t="n">
        <v>9</v>
      </c>
      <c r="C6201" s="0" t="n">
        <v>259</v>
      </c>
      <c r="D6201" s="0" t="n">
        <v>6</v>
      </c>
      <c r="E6201" s="0" t="n">
        <v>0</v>
      </c>
      <c r="F6201" s="0" t="n">
        <v>0.010091</v>
      </c>
      <c r="G6201" s="0" t="n">
        <v>0.552515</v>
      </c>
      <c r="H6201" s="0" t="n">
        <v>85600</v>
      </c>
    </row>
    <row r="6202" customFormat="false" ht="15" hidden="false" customHeight="false" outlineLevel="0" collapsed="false">
      <c r="A6202" s="0" t="n">
        <v>6200</v>
      </c>
      <c r="B6202" s="0" t="n">
        <v>9</v>
      </c>
      <c r="C6202" s="0" t="n">
        <v>259</v>
      </c>
      <c r="D6202" s="0" t="n">
        <v>7</v>
      </c>
      <c r="E6202" s="0" t="n">
        <v>1</v>
      </c>
      <c r="F6202" s="0" t="n">
        <v>0.252353</v>
      </c>
      <c r="G6202" s="0" t="n">
        <v>0.554577</v>
      </c>
      <c r="H6202" s="0" t="n">
        <v>85400</v>
      </c>
    </row>
    <row r="6203" customFormat="false" ht="15" hidden="false" customHeight="false" outlineLevel="0" collapsed="false">
      <c r="A6203" s="0" t="n">
        <v>6201</v>
      </c>
      <c r="B6203" s="0" t="n">
        <v>9</v>
      </c>
      <c r="C6203" s="0" t="n">
        <v>259</v>
      </c>
      <c r="D6203" s="0" t="n">
        <v>8</v>
      </c>
      <c r="E6203" s="0" t="n">
        <v>1</v>
      </c>
      <c r="F6203" s="0" t="n">
        <v>0.575609</v>
      </c>
      <c r="G6203" s="0" t="n">
        <v>0.386418</v>
      </c>
      <c r="H6203" s="0" t="n">
        <v>85200</v>
      </c>
    </row>
    <row r="6204" customFormat="false" ht="15" hidden="false" customHeight="false" outlineLevel="0" collapsed="false">
      <c r="A6204" s="0" t="n">
        <v>6202</v>
      </c>
      <c r="B6204" s="0" t="n">
        <v>9</v>
      </c>
      <c r="C6204" s="0" t="n">
        <v>259</v>
      </c>
      <c r="D6204" s="0" t="n">
        <v>9</v>
      </c>
      <c r="E6204" s="0" t="n">
        <v>0</v>
      </c>
      <c r="F6204" s="0" t="n">
        <v>0.898837</v>
      </c>
      <c r="G6204" s="0" t="n">
        <v>0.473312</v>
      </c>
      <c r="H6204" s="0" t="n">
        <v>85200</v>
      </c>
    </row>
    <row r="6205" customFormat="false" ht="15" hidden="false" customHeight="false" outlineLevel="0" collapsed="false">
      <c r="A6205" s="0" t="n">
        <v>6203</v>
      </c>
      <c r="B6205" s="0" t="n">
        <v>9</v>
      </c>
      <c r="C6205" s="0" t="n">
        <v>259</v>
      </c>
      <c r="D6205" s="0" t="n">
        <v>10</v>
      </c>
      <c r="E6205" s="0" t="n">
        <v>0</v>
      </c>
      <c r="F6205" s="0" t="n">
        <v>1</v>
      </c>
      <c r="G6205" s="0" t="n">
        <v>0.366565</v>
      </c>
      <c r="H6205" s="0" t="n">
        <v>85200</v>
      </c>
    </row>
    <row r="6206" customFormat="false" ht="15" hidden="false" customHeight="false" outlineLevel="0" collapsed="false">
      <c r="A6206" s="0" t="n">
        <v>6204</v>
      </c>
      <c r="B6206" s="0" t="n">
        <v>9</v>
      </c>
      <c r="C6206" s="0" t="n">
        <v>259</v>
      </c>
      <c r="D6206" s="0" t="n">
        <v>11</v>
      </c>
      <c r="E6206" s="0" t="n">
        <v>0</v>
      </c>
      <c r="F6206" s="0" t="n">
        <v>1</v>
      </c>
      <c r="G6206" s="0" t="n">
        <v>0.462484</v>
      </c>
      <c r="H6206" s="0" t="n">
        <v>85200</v>
      </c>
    </row>
    <row r="6207" customFormat="false" ht="15" hidden="false" customHeight="false" outlineLevel="0" collapsed="false">
      <c r="A6207" s="0" t="n">
        <v>6205</v>
      </c>
      <c r="B6207" s="0" t="n">
        <v>9</v>
      </c>
      <c r="C6207" s="0" t="n">
        <v>259</v>
      </c>
      <c r="D6207" s="0" t="n">
        <v>12</v>
      </c>
      <c r="E6207" s="0" t="n">
        <v>0</v>
      </c>
      <c r="F6207" s="0" t="n">
        <v>1</v>
      </c>
      <c r="G6207" s="0" t="n">
        <v>0.614319</v>
      </c>
      <c r="H6207" s="0" t="n">
        <v>85200</v>
      </c>
    </row>
    <row r="6208" customFormat="false" ht="15" hidden="false" customHeight="false" outlineLevel="0" collapsed="false">
      <c r="A6208" s="0" t="n">
        <v>6206</v>
      </c>
      <c r="B6208" s="0" t="n">
        <v>9</v>
      </c>
      <c r="C6208" s="0" t="n">
        <v>259</v>
      </c>
      <c r="D6208" s="0" t="n">
        <v>13</v>
      </c>
      <c r="E6208" s="0" t="n">
        <v>0</v>
      </c>
      <c r="F6208" s="0" t="n">
        <v>1</v>
      </c>
      <c r="G6208" s="0" t="n">
        <v>0.468509</v>
      </c>
      <c r="H6208" s="0" t="n">
        <v>85200</v>
      </c>
    </row>
    <row r="6209" customFormat="false" ht="15" hidden="false" customHeight="false" outlineLevel="0" collapsed="false">
      <c r="A6209" s="0" t="n">
        <v>6207</v>
      </c>
      <c r="B6209" s="0" t="n">
        <v>9</v>
      </c>
      <c r="C6209" s="0" t="n">
        <v>259</v>
      </c>
      <c r="D6209" s="0" t="n">
        <v>14</v>
      </c>
      <c r="E6209" s="0" t="n">
        <v>0</v>
      </c>
      <c r="F6209" s="0" t="n">
        <v>1</v>
      </c>
      <c r="G6209" s="0" t="n">
        <v>0.743228</v>
      </c>
      <c r="H6209" s="0" t="n">
        <v>85200</v>
      </c>
    </row>
    <row r="6210" customFormat="false" ht="15" hidden="false" customHeight="false" outlineLevel="0" collapsed="false">
      <c r="A6210" s="0" t="n">
        <v>6208</v>
      </c>
      <c r="B6210" s="0" t="n">
        <v>9</v>
      </c>
      <c r="C6210" s="0" t="n">
        <v>259</v>
      </c>
      <c r="D6210" s="0" t="n">
        <v>15</v>
      </c>
      <c r="E6210" s="0" t="n">
        <v>0</v>
      </c>
      <c r="F6210" s="0" t="n">
        <v>0.898837</v>
      </c>
      <c r="G6210" s="0" t="n">
        <v>0.682703</v>
      </c>
      <c r="H6210" s="0" t="n">
        <v>85200</v>
      </c>
    </row>
    <row r="6211" customFormat="false" ht="15" hidden="false" customHeight="false" outlineLevel="0" collapsed="false">
      <c r="A6211" s="0" t="n">
        <v>6209</v>
      </c>
      <c r="B6211" s="0" t="n">
        <v>9</v>
      </c>
      <c r="C6211" s="0" t="n">
        <v>259</v>
      </c>
      <c r="D6211" s="0" t="n">
        <v>16</v>
      </c>
      <c r="E6211" s="0" t="n">
        <v>0</v>
      </c>
      <c r="F6211" s="0" t="n">
        <v>0.575609</v>
      </c>
      <c r="G6211" s="0" t="n">
        <v>0.515488</v>
      </c>
      <c r="H6211" s="0" t="n">
        <v>85200</v>
      </c>
    </row>
    <row r="6212" customFormat="false" ht="15" hidden="false" customHeight="false" outlineLevel="0" collapsed="false">
      <c r="A6212" s="0" t="n">
        <v>6210</v>
      </c>
      <c r="B6212" s="0" t="n">
        <v>9</v>
      </c>
      <c r="C6212" s="0" t="n">
        <v>259</v>
      </c>
      <c r="D6212" s="0" t="n">
        <v>17</v>
      </c>
      <c r="E6212" s="0" t="n">
        <v>0</v>
      </c>
      <c r="F6212" s="0" t="n">
        <v>0.252353</v>
      </c>
      <c r="G6212" s="0" t="n">
        <v>0.531835</v>
      </c>
      <c r="H6212" s="0" t="n">
        <v>85200</v>
      </c>
    </row>
    <row r="6213" customFormat="false" ht="15" hidden="false" customHeight="false" outlineLevel="0" collapsed="false">
      <c r="A6213" s="0" t="n">
        <v>6211</v>
      </c>
      <c r="B6213" s="0" t="n">
        <v>9</v>
      </c>
      <c r="C6213" s="0" t="n">
        <v>259</v>
      </c>
      <c r="D6213" s="0" t="n">
        <v>18</v>
      </c>
      <c r="E6213" s="0" t="n">
        <v>0</v>
      </c>
      <c r="F6213" s="0" t="n">
        <v>0.010091</v>
      </c>
      <c r="G6213" s="0" t="n">
        <v>0.672423</v>
      </c>
      <c r="H6213" s="0" t="n">
        <v>85200</v>
      </c>
    </row>
    <row r="6214" customFormat="false" ht="15" hidden="false" customHeight="false" outlineLevel="0" collapsed="false">
      <c r="A6214" s="0" t="n">
        <v>6212</v>
      </c>
      <c r="B6214" s="0" t="n">
        <v>9</v>
      </c>
      <c r="C6214" s="0" t="n">
        <v>259</v>
      </c>
      <c r="D6214" s="0" t="n">
        <v>19</v>
      </c>
      <c r="E6214" s="0" t="n">
        <v>1</v>
      </c>
      <c r="F6214" s="0" t="n">
        <v>0</v>
      </c>
      <c r="G6214" s="0" t="n">
        <v>0.538046</v>
      </c>
      <c r="H6214" s="0" t="n">
        <v>85000</v>
      </c>
    </row>
    <row r="6215" customFormat="false" ht="15" hidden="false" customHeight="false" outlineLevel="0" collapsed="false">
      <c r="A6215" s="0" t="n">
        <v>6213</v>
      </c>
      <c r="B6215" s="0" t="n">
        <v>9</v>
      </c>
      <c r="C6215" s="0" t="n">
        <v>259</v>
      </c>
      <c r="D6215" s="0" t="n">
        <v>20</v>
      </c>
      <c r="E6215" s="0" t="n">
        <v>1</v>
      </c>
      <c r="F6215" s="0" t="n">
        <v>0</v>
      </c>
      <c r="G6215" s="0" t="n">
        <v>0.351282</v>
      </c>
      <c r="H6215" s="0" t="n">
        <v>84800</v>
      </c>
    </row>
    <row r="6216" customFormat="false" ht="15" hidden="false" customHeight="false" outlineLevel="0" collapsed="false">
      <c r="A6216" s="0" t="n">
        <v>6214</v>
      </c>
      <c r="B6216" s="0" t="n">
        <v>9</v>
      </c>
      <c r="C6216" s="0" t="n">
        <v>259</v>
      </c>
      <c r="D6216" s="0" t="n">
        <v>21</v>
      </c>
      <c r="E6216" s="0" t="n">
        <v>0</v>
      </c>
      <c r="F6216" s="0" t="n">
        <v>0</v>
      </c>
      <c r="G6216" s="0" t="n">
        <v>0.336394</v>
      </c>
      <c r="H6216" s="0" t="n">
        <v>84800</v>
      </c>
    </row>
    <row r="6217" customFormat="false" ht="15" hidden="false" customHeight="false" outlineLevel="0" collapsed="false">
      <c r="A6217" s="0" t="n">
        <v>6215</v>
      </c>
      <c r="B6217" s="0" t="n">
        <v>9</v>
      </c>
      <c r="C6217" s="0" t="n">
        <v>259</v>
      </c>
      <c r="D6217" s="0" t="n">
        <v>22</v>
      </c>
      <c r="E6217" s="0" t="n">
        <v>0</v>
      </c>
      <c r="F6217" s="0" t="n">
        <v>0</v>
      </c>
      <c r="G6217" s="0" t="n">
        <v>0.236058</v>
      </c>
      <c r="H6217" s="0" t="n">
        <v>84800</v>
      </c>
    </row>
    <row r="6218" customFormat="false" ht="15" hidden="false" customHeight="false" outlineLevel="0" collapsed="false">
      <c r="A6218" s="0" t="n">
        <v>6216</v>
      </c>
      <c r="B6218" s="0" t="n">
        <v>9</v>
      </c>
      <c r="C6218" s="0" t="n">
        <v>259</v>
      </c>
      <c r="D6218" s="0" t="n">
        <v>23</v>
      </c>
      <c r="E6218" s="0" t="n">
        <v>0</v>
      </c>
      <c r="F6218" s="0" t="n">
        <v>0</v>
      </c>
      <c r="G6218" s="0" t="n">
        <v>0.210747</v>
      </c>
      <c r="H6218" s="0" t="n">
        <v>84800</v>
      </c>
    </row>
    <row r="6219" customFormat="false" ht="15" hidden="false" customHeight="false" outlineLevel="0" collapsed="false">
      <c r="A6219" s="0" t="n">
        <v>6217</v>
      </c>
      <c r="B6219" s="0" t="n">
        <v>9</v>
      </c>
      <c r="C6219" s="0" t="n">
        <v>260</v>
      </c>
      <c r="D6219" s="0" t="n">
        <v>0</v>
      </c>
      <c r="E6219" s="0" t="n">
        <v>0</v>
      </c>
      <c r="F6219" s="0" t="n">
        <v>0</v>
      </c>
      <c r="G6219" s="0" t="n">
        <v>0.217605</v>
      </c>
      <c r="H6219" s="0" t="n">
        <v>84800</v>
      </c>
    </row>
    <row r="6220" customFormat="false" ht="15" hidden="false" customHeight="false" outlineLevel="0" collapsed="false">
      <c r="A6220" s="0" t="n">
        <v>6218</v>
      </c>
      <c r="B6220" s="0" t="n">
        <v>9</v>
      </c>
      <c r="C6220" s="0" t="n">
        <v>260</v>
      </c>
      <c r="D6220" s="0" t="n">
        <v>1</v>
      </c>
      <c r="E6220" s="0" t="n">
        <v>0</v>
      </c>
      <c r="F6220" s="0" t="n">
        <v>0</v>
      </c>
      <c r="G6220" s="0" t="n">
        <v>0.20748</v>
      </c>
      <c r="H6220" s="0" t="n">
        <v>84800</v>
      </c>
    </row>
    <row r="6221" customFormat="false" ht="15" hidden="false" customHeight="false" outlineLevel="0" collapsed="false">
      <c r="A6221" s="0" t="n">
        <v>6219</v>
      </c>
      <c r="B6221" s="0" t="n">
        <v>9</v>
      </c>
      <c r="C6221" s="0" t="n">
        <v>260</v>
      </c>
      <c r="D6221" s="0" t="n">
        <v>2</v>
      </c>
      <c r="E6221" s="0" t="n">
        <v>0</v>
      </c>
      <c r="F6221" s="0" t="n">
        <v>0</v>
      </c>
      <c r="G6221" s="0" t="n">
        <v>0.315731</v>
      </c>
      <c r="H6221" s="0" t="n">
        <v>84800</v>
      </c>
    </row>
    <row r="6222" customFormat="false" ht="15" hidden="false" customHeight="false" outlineLevel="0" collapsed="false">
      <c r="A6222" s="0" t="n">
        <v>6220</v>
      </c>
      <c r="B6222" s="0" t="n">
        <v>9</v>
      </c>
      <c r="C6222" s="0" t="n">
        <v>260</v>
      </c>
      <c r="D6222" s="0" t="n">
        <v>3</v>
      </c>
      <c r="E6222" s="0" t="n">
        <v>0</v>
      </c>
      <c r="F6222" s="0" t="n">
        <v>0</v>
      </c>
      <c r="G6222" s="0" t="n">
        <v>0.29569</v>
      </c>
      <c r="H6222" s="0" t="n">
        <v>84800</v>
      </c>
    </row>
    <row r="6223" customFormat="false" ht="15" hidden="false" customHeight="false" outlineLevel="0" collapsed="false">
      <c r="A6223" s="0" t="n">
        <v>6221</v>
      </c>
      <c r="B6223" s="0" t="n">
        <v>9</v>
      </c>
      <c r="C6223" s="0" t="n">
        <v>260</v>
      </c>
      <c r="D6223" s="0" t="n">
        <v>4</v>
      </c>
      <c r="E6223" s="0" t="n">
        <v>0</v>
      </c>
      <c r="F6223" s="0" t="n">
        <v>0</v>
      </c>
      <c r="G6223" s="0" t="n">
        <v>0.450155</v>
      </c>
      <c r="H6223" s="0" t="n">
        <v>84800</v>
      </c>
    </row>
    <row r="6224" customFormat="false" ht="15" hidden="false" customHeight="false" outlineLevel="0" collapsed="false">
      <c r="A6224" s="0" t="n">
        <v>6222</v>
      </c>
      <c r="B6224" s="0" t="n">
        <v>9</v>
      </c>
      <c r="C6224" s="0" t="n">
        <v>260</v>
      </c>
      <c r="D6224" s="0" t="n">
        <v>5</v>
      </c>
      <c r="E6224" s="0" t="n">
        <v>0</v>
      </c>
      <c r="F6224" s="0" t="n">
        <v>0</v>
      </c>
      <c r="G6224" s="0" t="n">
        <v>0.45576</v>
      </c>
      <c r="H6224" s="0" t="n">
        <v>84800</v>
      </c>
    </row>
    <row r="6225" customFormat="false" ht="15" hidden="false" customHeight="false" outlineLevel="0" collapsed="false">
      <c r="A6225" s="0" t="n">
        <v>6223</v>
      </c>
      <c r="B6225" s="0" t="n">
        <v>9</v>
      </c>
      <c r="C6225" s="0" t="n">
        <v>260</v>
      </c>
      <c r="D6225" s="0" t="n">
        <v>6</v>
      </c>
      <c r="E6225" s="0" t="n">
        <v>0</v>
      </c>
      <c r="F6225" s="0" t="n">
        <v>0.008227</v>
      </c>
      <c r="G6225" s="0" t="n">
        <v>0.54035</v>
      </c>
      <c r="H6225" s="0" t="n">
        <v>84800</v>
      </c>
    </row>
    <row r="6226" customFormat="false" ht="15" hidden="false" customHeight="false" outlineLevel="0" collapsed="false">
      <c r="A6226" s="0" t="n">
        <v>6224</v>
      </c>
      <c r="B6226" s="0" t="n">
        <v>9</v>
      </c>
      <c r="C6226" s="0" t="n">
        <v>260</v>
      </c>
      <c r="D6226" s="0" t="n">
        <v>7</v>
      </c>
      <c r="E6226" s="0" t="n">
        <v>1</v>
      </c>
      <c r="F6226" s="0" t="n">
        <v>0.205738</v>
      </c>
      <c r="G6226" s="0" t="n">
        <v>0.51683</v>
      </c>
      <c r="H6226" s="0" t="n">
        <v>84600</v>
      </c>
    </row>
    <row r="6227" customFormat="false" ht="15" hidden="false" customHeight="false" outlineLevel="0" collapsed="false">
      <c r="A6227" s="0" t="n">
        <v>6225</v>
      </c>
      <c r="B6227" s="0" t="n">
        <v>9</v>
      </c>
      <c r="C6227" s="0" t="n">
        <v>260</v>
      </c>
      <c r="D6227" s="0" t="n">
        <v>8</v>
      </c>
      <c r="E6227" s="0" t="n">
        <v>1</v>
      </c>
      <c r="F6227" s="0" t="n">
        <v>0.469282</v>
      </c>
      <c r="G6227" s="0" t="n">
        <v>0.646219</v>
      </c>
      <c r="H6227" s="0" t="n">
        <v>84400</v>
      </c>
    </row>
    <row r="6228" customFormat="false" ht="15" hidden="false" customHeight="false" outlineLevel="0" collapsed="false">
      <c r="A6228" s="0" t="n">
        <v>6226</v>
      </c>
      <c r="B6228" s="0" t="n">
        <v>9</v>
      </c>
      <c r="C6228" s="0" t="n">
        <v>260</v>
      </c>
      <c r="D6228" s="0" t="n">
        <v>9</v>
      </c>
      <c r="E6228" s="0" t="n">
        <v>0</v>
      </c>
      <c r="F6228" s="0" t="n">
        <v>0.732802</v>
      </c>
      <c r="G6228" s="0" t="n">
        <v>0.62457</v>
      </c>
      <c r="H6228" s="0" t="n">
        <v>84400</v>
      </c>
    </row>
    <row r="6229" customFormat="false" ht="15" hidden="false" customHeight="false" outlineLevel="0" collapsed="false">
      <c r="A6229" s="0" t="n">
        <v>6227</v>
      </c>
      <c r="B6229" s="0" t="n">
        <v>9</v>
      </c>
      <c r="C6229" s="0" t="n">
        <v>260</v>
      </c>
      <c r="D6229" s="0" t="n">
        <v>10</v>
      </c>
      <c r="E6229" s="0" t="n">
        <v>0</v>
      </c>
      <c r="F6229" s="0" t="n">
        <v>0.953395</v>
      </c>
      <c r="G6229" s="0" t="n">
        <v>0.913797</v>
      </c>
      <c r="H6229" s="0" t="n">
        <v>84400</v>
      </c>
    </row>
    <row r="6230" customFormat="false" ht="15" hidden="false" customHeight="false" outlineLevel="0" collapsed="false">
      <c r="A6230" s="0" t="n">
        <v>6228</v>
      </c>
      <c r="B6230" s="0" t="n">
        <v>9</v>
      </c>
      <c r="C6230" s="0" t="n">
        <v>260</v>
      </c>
      <c r="D6230" s="0" t="n">
        <v>11</v>
      </c>
      <c r="E6230" s="0" t="n">
        <v>0</v>
      </c>
      <c r="F6230" s="0" t="n">
        <v>1</v>
      </c>
      <c r="G6230" s="0" t="n">
        <v>0.849304</v>
      </c>
      <c r="H6230" s="0" t="n">
        <v>84400</v>
      </c>
    </row>
    <row r="6231" customFormat="false" ht="15" hidden="false" customHeight="false" outlineLevel="0" collapsed="false">
      <c r="A6231" s="0" t="n">
        <v>6229</v>
      </c>
      <c r="B6231" s="0" t="n">
        <v>9</v>
      </c>
      <c r="C6231" s="0" t="n">
        <v>260</v>
      </c>
      <c r="D6231" s="0" t="n">
        <v>12</v>
      </c>
      <c r="E6231" s="0" t="n">
        <v>0</v>
      </c>
      <c r="F6231" s="0" t="n">
        <v>1</v>
      </c>
      <c r="G6231" s="0" t="n">
        <v>1</v>
      </c>
      <c r="H6231" s="0" t="n">
        <v>84400</v>
      </c>
    </row>
    <row r="6232" customFormat="false" ht="15" hidden="false" customHeight="false" outlineLevel="0" collapsed="false">
      <c r="A6232" s="0" t="n">
        <v>6230</v>
      </c>
      <c r="B6232" s="0" t="n">
        <v>9</v>
      </c>
      <c r="C6232" s="0" t="n">
        <v>260</v>
      </c>
      <c r="D6232" s="0" t="n">
        <v>13</v>
      </c>
      <c r="E6232" s="0" t="n">
        <v>0</v>
      </c>
      <c r="F6232" s="0" t="n">
        <v>1</v>
      </c>
      <c r="G6232" s="0" t="n">
        <v>0.815535</v>
      </c>
      <c r="H6232" s="0" t="n">
        <v>84400</v>
      </c>
    </row>
    <row r="6233" customFormat="false" ht="15" hidden="false" customHeight="false" outlineLevel="0" collapsed="false">
      <c r="A6233" s="0" t="n">
        <v>6231</v>
      </c>
      <c r="B6233" s="0" t="n">
        <v>9</v>
      </c>
      <c r="C6233" s="0" t="n">
        <v>260</v>
      </c>
      <c r="D6233" s="0" t="n">
        <v>14</v>
      </c>
      <c r="E6233" s="0" t="n">
        <v>0</v>
      </c>
      <c r="F6233" s="0" t="n">
        <v>0.953395</v>
      </c>
      <c r="G6233" s="0" t="n">
        <v>0.603135</v>
      </c>
      <c r="H6233" s="0" t="n">
        <v>84400</v>
      </c>
    </row>
    <row r="6234" customFormat="false" ht="15" hidden="false" customHeight="false" outlineLevel="0" collapsed="false">
      <c r="A6234" s="0" t="n">
        <v>6232</v>
      </c>
      <c r="B6234" s="0" t="n">
        <v>9</v>
      </c>
      <c r="C6234" s="0" t="n">
        <v>260</v>
      </c>
      <c r="D6234" s="0" t="n">
        <v>15</v>
      </c>
      <c r="E6234" s="0" t="n">
        <v>0</v>
      </c>
      <c r="F6234" s="0" t="n">
        <v>0.732802</v>
      </c>
      <c r="G6234" s="0" t="n">
        <v>0.709351</v>
      </c>
      <c r="H6234" s="0" t="n">
        <v>84400</v>
      </c>
    </row>
    <row r="6235" customFormat="false" ht="15" hidden="false" customHeight="false" outlineLevel="0" collapsed="false">
      <c r="A6235" s="0" t="n">
        <v>6233</v>
      </c>
      <c r="B6235" s="0" t="n">
        <v>9</v>
      </c>
      <c r="C6235" s="0" t="n">
        <v>260</v>
      </c>
      <c r="D6235" s="0" t="n">
        <v>16</v>
      </c>
      <c r="E6235" s="0" t="n">
        <v>0</v>
      </c>
      <c r="F6235" s="0" t="n">
        <v>0.469282</v>
      </c>
      <c r="G6235" s="0" t="n">
        <v>0.893813</v>
      </c>
      <c r="H6235" s="0" t="n">
        <v>84400</v>
      </c>
    </row>
    <row r="6236" customFormat="false" ht="15" hidden="false" customHeight="false" outlineLevel="0" collapsed="false">
      <c r="A6236" s="0" t="n">
        <v>6234</v>
      </c>
      <c r="B6236" s="0" t="n">
        <v>9</v>
      </c>
      <c r="C6236" s="0" t="n">
        <v>260</v>
      </c>
      <c r="D6236" s="0" t="n">
        <v>17</v>
      </c>
      <c r="E6236" s="0" t="n">
        <v>0</v>
      </c>
      <c r="F6236" s="0" t="n">
        <v>0.205738</v>
      </c>
      <c r="G6236" s="0" t="n">
        <v>0.818012</v>
      </c>
      <c r="H6236" s="0" t="n">
        <v>84400</v>
      </c>
    </row>
    <row r="6237" customFormat="false" ht="15" hidden="false" customHeight="false" outlineLevel="0" collapsed="false">
      <c r="A6237" s="0" t="n">
        <v>6235</v>
      </c>
      <c r="B6237" s="0" t="n">
        <v>9</v>
      </c>
      <c r="C6237" s="0" t="n">
        <v>260</v>
      </c>
      <c r="D6237" s="0" t="n">
        <v>18</v>
      </c>
      <c r="E6237" s="0" t="n">
        <v>0</v>
      </c>
      <c r="F6237" s="0" t="n">
        <v>0.008227</v>
      </c>
      <c r="G6237" s="0" t="n">
        <v>0.680091</v>
      </c>
      <c r="H6237" s="0" t="n">
        <v>84400</v>
      </c>
    </row>
    <row r="6238" customFormat="false" ht="15" hidden="false" customHeight="false" outlineLevel="0" collapsed="false">
      <c r="A6238" s="0" t="n">
        <v>6236</v>
      </c>
      <c r="B6238" s="0" t="n">
        <v>9</v>
      </c>
      <c r="C6238" s="0" t="n">
        <v>260</v>
      </c>
      <c r="D6238" s="0" t="n">
        <v>19</v>
      </c>
      <c r="E6238" s="0" t="n">
        <v>1</v>
      </c>
      <c r="F6238" s="0" t="n">
        <v>0</v>
      </c>
      <c r="G6238" s="0" t="n">
        <v>0.693337</v>
      </c>
      <c r="H6238" s="0" t="n">
        <v>84200</v>
      </c>
    </row>
    <row r="6239" customFormat="false" ht="15" hidden="false" customHeight="false" outlineLevel="0" collapsed="false">
      <c r="A6239" s="0" t="n">
        <v>6237</v>
      </c>
      <c r="B6239" s="0" t="n">
        <v>9</v>
      </c>
      <c r="C6239" s="0" t="n">
        <v>260</v>
      </c>
      <c r="D6239" s="0" t="n">
        <v>20</v>
      </c>
      <c r="E6239" s="0" t="n">
        <v>1</v>
      </c>
      <c r="F6239" s="0" t="n">
        <v>0</v>
      </c>
      <c r="G6239" s="0" t="n">
        <v>0.646396</v>
      </c>
      <c r="H6239" s="0" t="n">
        <v>84000</v>
      </c>
    </row>
    <row r="6240" customFormat="false" ht="15" hidden="false" customHeight="false" outlineLevel="0" collapsed="false">
      <c r="A6240" s="0" t="n">
        <v>6238</v>
      </c>
      <c r="B6240" s="0" t="n">
        <v>9</v>
      </c>
      <c r="C6240" s="0" t="n">
        <v>260</v>
      </c>
      <c r="D6240" s="0" t="n">
        <v>21</v>
      </c>
      <c r="E6240" s="0" t="n">
        <v>0</v>
      </c>
      <c r="F6240" s="0" t="n">
        <v>0</v>
      </c>
      <c r="G6240" s="0" t="n">
        <v>0.397937</v>
      </c>
      <c r="H6240" s="0" t="n">
        <v>84000</v>
      </c>
    </row>
    <row r="6241" customFormat="false" ht="15" hidden="false" customHeight="false" outlineLevel="0" collapsed="false">
      <c r="A6241" s="0" t="n">
        <v>6239</v>
      </c>
      <c r="B6241" s="0" t="n">
        <v>9</v>
      </c>
      <c r="C6241" s="0" t="n">
        <v>260</v>
      </c>
      <c r="D6241" s="0" t="n">
        <v>22</v>
      </c>
      <c r="E6241" s="0" t="n">
        <v>0</v>
      </c>
      <c r="F6241" s="0" t="n">
        <v>0</v>
      </c>
      <c r="G6241" s="0" t="n">
        <v>0.297656</v>
      </c>
      <c r="H6241" s="0" t="n">
        <v>84000</v>
      </c>
    </row>
    <row r="6242" customFormat="false" ht="15" hidden="false" customHeight="false" outlineLevel="0" collapsed="false">
      <c r="A6242" s="0" t="n">
        <v>6240</v>
      </c>
      <c r="B6242" s="0" t="n">
        <v>9</v>
      </c>
      <c r="C6242" s="0" t="n">
        <v>260</v>
      </c>
      <c r="D6242" s="0" t="n">
        <v>23</v>
      </c>
      <c r="E6242" s="0" t="n">
        <v>0</v>
      </c>
      <c r="F6242" s="0" t="n">
        <v>0</v>
      </c>
      <c r="G6242" s="0" t="n">
        <v>0.232071</v>
      </c>
      <c r="H6242" s="0" t="n">
        <v>84000</v>
      </c>
    </row>
    <row r="6243" customFormat="false" ht="15" hidden="false" customHeight="false" outlineLevel="0" collapsed="false">
      <c r="A6243" s="0" t="n">
        <v>6241</v>
      </c>
      <c r="B6243" s="0" t="n">
        <v>9</v>
      </c>
      <c r="C6243" s="0" t="n">
        <v>261</v>
      </c>
      <c r="D6243" s="0" t="n">
        <v>0</v>
      </c>
      <c r="E6243" s="0" t="n">
        <v>0</v>
      </c>
      <c r="F6243" s="0" t="n">
        <v>0</v>
      </c>
      <c r="G6243" s="0" t="n">
        <v>0.223939</v>
      </c>
      <c r="H6243" s="0" t="n">
        <v>84000</v>
      </c>
    </row>
    <row r="6244" customFormat="false" ht="15" hidden="false" customHeight="false" outlineLevel="0" collapsed="false">
      <c r="A6244" s="0" t="n">
        <v>6242</v>
      </c>
      <c r="B6244" s="0" t="n">
        <v>9</v>
      </c>
      <c r="C6244" s="0" t="n">
        <v>261</v>
      </c>
      <c r="D6244" s="0" t="n">
        <v>1</v>
      </c>
      <c r="E6244" s="0" t="n">
        <v>0</v>
      </c>
      <c r="F6244" s="0" t="n">
        <v>0</v>
      </c>
      <c r="G6244" s="0" t="n">
        <v>0.306816</v>
      </c>
      <c r="H6244" s="0" t="n">
        <v>84000</v>
      </c>
    </row>
    <row r="6245" customFormat="false" ht="15" hidden="false" customHeight="false" outlineLevel="0" collapsed="false">
      <c r="A6245" s="0" t="n">
        <v>6243</v>
      </c>
      <c r="B6245" s="0" t="n">
        <v>9</v>
      </c>
      <c r="C6245" s="0" t="n">
        <v>261</v>
      </c>
      <c r="D6245" s="0" t="n">
        <v>2</v>
      </c>
      <c r="E6245" s="0" t="n">
        <v>0</v>
      </c>
      <c r="F6245" s="0" t="n">
        <v>0</v>
      </c>
      <c r="G6245" s="0" t="n">
        <v>0.296253</v>
      </c>
      <c r="H6245" s="0" t="n">
        <v>84000</v>
      </c>
    </row>
    <row r="6246" customFormat="false" ht="15" hidden="false" customHeight="false" outlineLevel="0" collapsed="false">
      <c r="A6246" s="0" t="n">
        <v>6244</v>
      </c>
      <c r="B6246" s="0" t="n">
        <v>9</v>
      </c>
      <c r="C6246" s="0" t="n">
        <v>261</v>
      </c>
      <c r="D6246" s="0" t="n">
        <v>3</v>
      </c>
      <c r="E6246" s="0" t="n">
        <v>0</v>
      </c>
      <c r="F6246" s="0" t="n">
        <v>0</v>
      </c>
      <c r="G6246" s="0" t="n">
        <v>0.47368</v>
      </c>
      <c r="H6246" s="0" t="n">
        <v>84000</v>
      </c>
    </row>
    <row r="6247" customFormat="false" ht="15" hidden="false" customHeight="false" outlineLevel="0" collapsed="false">
      <c r="A6247" s="0" t="n">
        <v>6245</v>
      </c>
      <c r="B6247" s="0" t="n">
        <v>9</v>
      </c>
      <c r="C6247" s="0" t="n">
        <v>261</v>
      </c>
      <c r="D6247" s="0" t="n">
        <v>4</v>
      </c>
      <c r="E6247" s="0" t="n">
        <v>0</v>
      </c>
      <c r="F6247" s="0" t="n">
        <v>0</v>
      </c>
      <c r="G6247" s="0" t="n">
        <v>0.280225</v>
      </c>
      <c r="H6247" s="0" t="n">
        <v>84000</v>
      </c>
    </row>
    <row r="6248" customFormat="false" ht="15" hidden="false" customHeight="false" outlineLevel="0" collapsed="false">
      <c r="A6248" s="0" t="n">
        <v>6246</v>
      </c>
      <c r="B6248" s="0" t="n">
        <v>9</v>
      </c>
      <c r="C6248" s="0" t="n">
        <v>261</v>
      </c>
      <c r="D6248" s="0" t="n">
        <v>5</v>
      </c>
      <c r="E6248" s="0" t="n">
        <v>0</v>
      </c>
      <c r="F6248" s="0" t="n">
        <v>0</v>
      </c>
      <c r="G6248" s="0" t="n">
        <v>0.225373</v>
      </c>
      <c r="H6248" s="0" t="n">
        <v>84000</v>
      </c>
    </row>
    <row r="6249" customFormat="false" ht="15" hidden="false" customHeight="false" outlineLevel="0" collapsed="false">
      <c r="A6249" s="0" t="n">
        <v>6247</v>
      </c>
      <c r="B6249" s="0" t="n">
        <v>9</v>
      </c>
      <c r="C6249" s="0" t="n">
        <v>261</v>
      </c>
      <c r="D6249" s="0" t="n">
        <v>6</v>
      </c>
      <c r="E6249" s="0" t="n">
        <v>0</v>
      </c>
      <c r="F6249" s="0" t="n">
        <v>0.008137</v>
      </c>
      <c r="G6249" s="0" t="n">
        <v>0.227726</v>
      </c>
      <c r="H6249" s="0" t="n">
        <v>84000</v>
      </c>
    </row>
    <row r="6250" customFormat="false" ht="15" hidden="false" customHeight="false" outlineLevel="0" collapsed="false">
      <c r="A6250" s="0" t="n">
        <v>6248</v>
      </c>
      <c r="B6250" s="0" t="n">
        <v>9</v>
      </c>
      <c r="C6250" s="0" t="n">
        <v>261</v>
      </c>
      <c r="D6250" s="0" t="n">
        <v>7</v>
      </c>
      <c r="E6250" s="0" t="n">
        <v>1</v>
      </c>
      <c r="F6250" s="0" t="n">
        <v>0.203485</v>
      </c>
      <c r="G6250" s="0" t="n">
        <v>0.153144</v>
      </c>
      <c r="H6250" s="0" t="n">
        <v>83800</v>
      </c>
    </row>
    <row r="6251" customFormat="false" ht="15" hidden="false" customHeight="false" outlineLevel="0" collapsed="false">
      <c r="A6251" s="0" t="n">
        <v>6249</v>
      </c>
      <c r="B6251" s="0" t="n">
        <v>9</v>
      </c>
      <c r="C6251" s="0" t="n">
        <v>261</v>
      </c>
      <c r="D6251" s="0" t="n">
        <v>8</v>
      </c>
      <c r="E6251" s="0" t="n">
        <v>1</v>
      </c>
      <c r="F6251" s="0" t="n">
        <v>0.464143</v>
      </c>
      <c r="G6251" s="0" t="n">
        <v>0.160978</v>
      </c>
      <c r="H6251" s="0" t="n">
        <v>83600</v>
      </c>
    </row>
    <row r="6252" customFormat="false" ht="15" hidden="false" customHeight="false" outlineLevel="0" collapsed="false">
      <c r="A6252" s="0" t="n">
        <v>6250</v>
      </c>
      <c r="B6252" s="0" t="n">
        <v>9</v>
      </c>
      <c r="C6252" s="0" t="n">
        <v>261</v>
      </c>
      <c r="D6252" s="0" t="n">
        <v>9</v>
      </c>
      <c r="E6252" s="0" t="n">
        <v>0</v>
      </c>
      <c r="F6252" s="0" t="n">
        <v>0.724778</v>
      </c>
      <c r="G6252" s="0" t="n">
        <v>0.144062</v>
      </c>
      <c r="H6252" s="0" t="n">
        <v>83600</v>
      </c>
    </row>
    <row r="6253" customFormat="false" ht="15" hidden="false" customHeight="false" outlineLevel="0" collapsed="false">
      <c r="A6253" s="0" t="n">
        <v>6251</v>
      </c>
      <c r="B6253" s="0" t="n">
        <v>9</v>
      </c>
      <c r="C6253" s="0" t="n">
        <v>261</v>
      </c>
      <c r="D6253" s="0" t="n">
        <v>10</v>
      </c>
      <c r="E6253" s="0" t="n">
        <v>0</v>
      </c>
      <c r="F6253" s="0" t="n">
        <v>0.942955</v>
      </c>
      <c r="G6253" s="0" t="n">
        <v>0.124661</v>
      </c>
      <c r="H6253" s="0" t="n">
        <v>83600</v>
      </c>
    </row>
    <row r="6254" customFormat="false" ht="15" hidden="false" customHeight="false" outlineLevel="0" collapsed="false">
      <c r="A6254" s="0" t="n">
        <v>6252</v>
      </c>
      <c r="B6254" s="0" t="n">
        <v>9</v>
      </c>
      <c r="C6254" s="0" t="n">
        <v>261</v>
      </c>
      <c r="D6254" s="0" t="n">
        <v>11</v>
      </c>
      <c r="E6254" s="0" t="n">
        <v>0</v>
      </c>
      <c r="F6254" s="0" t="n">
        <v>1</v>
      </c>
      <c r="G6254" s="0" t="n">
        <v>0.133764</v>
      </c>
      <c r="H6254" s="0" t="n">
        <v>83600</v>
      </c>
    </row>
    <row r="6255" customFormat="false" ht="15" hidden="false" customHeight="false" outlineLevel="0" collapsed="false">
      <c r="A6255" s="0" t="n">
        <v>6253</v>
      </c>
      <c r="B6255" s="0" t="n">
        <v>9</v>
      </c>
      <c r="C6255" s="0" t="n">
        <v>261</v>
      </c>
      <c r="D6255" s="0" t="n">
        <v>12</v>
      </c>
      <c r="E6255" s="0" t="n">
        <v>0</v>
      </c>
      <c r="F6255" s="0" t="n">
        <v>1</v>
      </c>
      <c r="G6255" s="0" t="n">
        <v>0.130403</v>
      </c>
      <c r="H6255" s="0" t="n">
        <v>83600</v>
      </c>
    </row>
    <row r="6256" customFormat="false" ht="15" hidden="false" customHeight="false" outlineLevel="0" collapsed="false">
      <c r="A6256" s="0" t="n">
        <v>6254</v>
      </c>
      <c r="B6256" s="0" t="n">
        <v>9</v>
      </c>
      <c r="C6256" s="0" t="n">
        <v>261</v>
      </c>
      <c r="D6256" s="0" t="n">
        <v>13</v>
      </c>
      <c r="E6256" s="0" t="n">
        <v>0</v>
      </c>
      <c r="F6256" s="0" t="n">
        <v>1</v>
      </c>
      <c r="G6256" s="0" t="n">
        <v>0.197385</v>
      </c>
      <c r="H6256" s="0" t="n">
        <v>83600</v>
      </c>
    </row>
    <row r="6257" customFormat="false" ht="15" hidden="false" customHeight="false" outlineLevel="0" collapsed="false">
      <c r="A6257" s="0" t="n">
        <v>6255</v>
      </c>
      <c r="B6257" s="0" t="n">
        <v>9</v>
      </c>
      <c r="C6257" s="0" t="n">
        <v>261</v>
      </c>
      <c r="D6257" s="0" t="n">
        <v>14</v>
      </c>
      <c r="E6257" s="0" t="n">
        <v>0</v>
      </c>
      <c r="F6257" s="0" t="n">
        <v>0.942955</v>
      </c>
      <c r="G6257" s="0" t="n">
        <v>0.138531</v>
      </c>
      <c r="H6257" s="0" t="n">
        <v>83600</v>
      </c>
    </row>
    <row r="6258" customFormat="false" ht="15" hidden="false" customHeight="false" outlineLevel="0" collapsed="false">
      <c r="A6258" s="0" t="n">
        <v>6256</v>
      </c>
      <c r="B6258" s="0" t="n">
        <v>9</v>
      </c>
      <c r="C6258" s="0" t="n">
        <v>261</v>
      </c>
      <c r="D6258" s="0" t="n">
        <v>15</v>
      </c>
      <c r="E6258" s="0" t="n">
        <v>0</v>
      </c>
      <c r="F6258" s="0" t="n">
        <v>0.724778</v>
      </c>
      <c r="G6258" s="0" t="n">
        <v>0.117942</v>
      </c>
      <c r="H6258" s="0" t="n">
        <v>83600</v>
      </c>
    </row>
    <row r="6259" customFormat="false" ht="15" hidden="false" customHeight="false" outlineLevel="0" collapsed="false">
      <c r="A6259" s="0" t="n">
        <v>6257</v>
      </c>
      <c r="B6259" s="0" t="n">
        <v>9</v>
      </c>
      <c r="C6259" s="0" t="n">
        <v>261</v>
      </c>
      <c r="D6259" s="0" t="n">
        <v>16</v>
      </c>
      <c r="E6259" s="0" t="n">
        <v>0</v>
      </c>
      <c r="F6259" s="0" t="n">
        <v>0.464143</v>
      </c>
      <c r="G6259" s="0" t="n">
        <v>0.142016</v>
      </c>
      <c r="H6259" s="0" t="n">
        <v>83600</v>
      </c>
    </row>
    <row r="6260" customFormat="false" ht="15" hidden="false" customHeight="false" outlineLevel="0" collapsed="false">
      <c r="A6260" s="0" t="n">
        <v>6258</v>
      </c>
      <c r="B6260" s="0" t="n">
        <v>9</v>
      </c>
      <c r="C6260" s="0" t="n">
        <v>261</v>
      </c>
      <c r="D6260" s="0" t="n">
        <v>17</v>
      </c>
      <c r="E6260" s="0" t="n">
        <v>0</v>
      </c>
      <c r="F6260" s="0" t="n">
        <v>0.203485</v>
      </c>
      <c r="G6260" s="0" t="n">
        <v>0.106323</v>
      </c>
      <c r="H6260" s="0" t="n">
        <v>83600</v>
      </c>
    </row>
    <row r="6261" customFormat="false" ht="15" hidden="false" customHeight="false" outlineLevel="0" collapsed="false">
      <c r="A6261" s="0" t="n">
        <v>6259</v>
      </c>
      <c r="B6261" s="0" t="n">
        <v>9</v>
      </c>
      <c r="C6261" s="0" t="n">
        <v>261</v>
      </c>
      <c r="D6261" s="0" t="n">
        <v>18</v>
      </c>
      <c r="E6261" s="0" t="n">
        <v>0</v>
      </c>
      <c r="F6261" s="0" t="n">
        <v>0.008137</v>
      </c>
      <c r="G6261" s="0" t="n">
        <v>0.08824</v>
      </c>
      <c r="H6261" s="0" t="n">
        <v>83600</v>
      </c>
    </row>
    <row r="6262" customFormat="false" ht="15" hidden="false" customHeight="false" outlineLevel="0" collapsed="false">
      <c r="A6262" s="0" t="n">
        <v>6260</v>
      </c>
      <c r="B6262" s="0" t="n">
        <v>9</v>
      </c>
      <c r="C6262" s="0" t="n">
        <v>261</v>
      </c>
      <c r="D6262" s="0" t="n">
        <v>19</v>
      </c>
      <c r="E6262" s="0" t="n">
        <v>1</v>
      </c>
      <c r="F6262" s="0" t="n">
        <v>0</v>
      </c>
      <c r="G6262" s="0" t="n">
        <v>0.132432</v>
      </c>
      <c r="H6262" s="0" t="n">
        <v>83400</v>
      </c>
    </row>
    <row r="6263" customFormat="false" ht="15" hidden="false" customHeight="false" outlineLevel="0" collapsed="false">
      <c r="A6263" s="0" t="n">
        <v>6261</v>
      </c>
      <c r="B6263" s="0" t="n">
        <v>9</v>
      </c>
      <c r="C6263" s="0" t="n">
        <v>261</v>
      </c>
      <c r="D6263" s="0" t="n">
        <v>20</v>
      </c>
      <c r="E6263" s="0" t="n">
        <v>1</v>
      </c>
      <c r="F6263" s="0" t="n">
        <v>0</v>
      </c>
      <c r="G6263" s="0" t="n">
        <v>0.21592</v>
      </c>
      <c r="H6263" s="0" t="n">
        <v>83200</v>
      </c>
    </row>
    <row r="6264" customFormat="false" ht="15" hidden="false" customHeight="false" outlineLevel="0" collapsed="false">
      <c r="A6264" s="0" t="n">
        <v>6262</v>
      </c>
      <c r="B6264" s="0" t="n">
        <v>9</v>
      </c>
      <c r="C6264" s="0" t="n">
        <v>261</v>
      </c>
      <c r="D6264" s="0" t="n">
        <v>21</v>
      </c>
      <c r="E6264" s="0" t="n">
        <v>0</v>
      </c>
      <c r="F6264" s="0" t="n">
        <v>0</v>
      </c>
      <c r="G6264" s="0" t="n">
        <v>0.230655</v>
      </c>
      <c r="H6264" s="0" t="n">
        <v>83200</v>
      </c>
    </row>
    <row r="6265" customFormat="false" ht="15" hidden="false" customHeight="false" outlineLevel="0" collapsed="false">
      <c r="A6265" s="0" t="n">
        <v>6263</v>
      </c>
      <c r="B6265" s="0" t="n">
        <v>9</v>
      </c>
      <c r="C6265" s="0" t="n">
        <v>261</v>
      </c>
      <c r="D6265" s="0" t="n">
        <v>22</v>
      </c>
      <c r="E6265" s="0" t="n">
        <v>0</v>
      </c>
      <c r="F6265" s="0" t="n">
        <v>0</v>
      </c>
      <c r="G6265" s="0" t="n">
        <v>0.140874</v>
      </c>
      <c r="H6265" s="0" t="n">
        <v>83200</v>
      </c>
    </row>
    <row r="6266" customFormat="false" ht="15" hidden="false" customHeight="false" outlineLevel="0" collapsed="false">
      <c r="A6266" s="0" t="n">
        <v>6264</v>
      </c>
      <c r="B6266" s="0" t="n">
        <v>9</v>
      </c>
      <c r="C6266" s="0" t="n">
        <v>261</v>
      </c>
      <c r="D6266" s="0" t="n">
        <v>23</v>
      </c>
      <c r="E6266" s="0" t="n">
        <v>0</v>
      </c>
      <c r="F6266" s="0" t="n">
        <v>0</v>
      </c>
      <c r="G6266" s="0" t="n">
        <v>0.184544</v>
      </c>
      <c r="H6266" s="0" t="n">
        <v>83200</v>
      </c>
    </row>
    <row r="6267" customFormat="false" ht="15" hidden="false" customHeight="false" outlineLevel="0" collapsed="false">
      <c r="A6267" s="0" t="n">
        <v>6265</v>
      </c>
      <c r="B6267" s="0" t="n">
        <v>9</v>
      </c>
      <c r="C6267" s="0" t="n">
        <v>262</v>
      </c>
      <c r="D6267" s="0" t="n">
        <v>0</v>
      </c>
      <c r="E6267" s="0" t="n">
        <v>0</v>
      </c>
      <c r="F6267" s="0" t="n">
        <v>0</v>
      </c>
      <c r="G6267" s="0" t="n">
        <v>0.147661</v>
      </c>
      <c r="H6267" s="0" t="n">
        <v>83200</v>
      </c>
    </row>
    <row r="6268" customFormat="false" ht="15" hidden="false" customHeight="false" outlineLevel="0" collapsed="false">
      <c r="A6268" s="0" t="n">
        <v>6266</v>
      </c>
      <c r="B6268" s="0" t="n">
        <v>9</v>
      </c>
      <c r="C6268" s="0" t="n">
        <v>262</v>
      </c>
      <c r="D6268" s="0" t="n">
        <v>1</v>
      </c>
      <c r="E6268" s="0" t="n">
        <v>0</v>
      </c>
      <c r="F6268" s="0" t="n">
        <v>0</v>
      </c>
      <c r="G6268" s="0" t="n">
        <v>0.151718</v>
      </c>
      <c r="H6268" s="0" t="n">
        <v>83200</v>
      </c>
    </row>
    <row r="6269" customFormat="false" ht="15" hidden="false" customHeight="false" outlineLevel="0" collapsed="false">
      <c r="A6269" s="0" t="n">
        <v>6267</v>
      </c>
      <c r="B6269" s="0" t="n">
        <v>9</v>
      </c>
      <c r="C6269" s="0" t="n">
        <v>262</v>
      </c>
      <c r="D6269" s="0" t="n">
        <v>2</v>
      </c>
      <c r="E6269" s="0" t="n">
        <v>0</v>
      </c>
      <c r="F6269" s="0" t="n">
        <v>0</v>
      </c>
      <c r="G6269" s="0" t="n">
        <v>0.120344</v>
      </c>
      <c r="H6269" s="0" t="n">
        <v>83200</v>
      </c>
    </row>
    <row r="6270" customFormat="false" ht="15" hidden="false" customHeight="false" outlineLevel="0" collapsed="false">
      <c r="A6270" s="0" t="n">
        <v>6268</v>
      </c>
      <c r="B6270" s="0" t="n">
        <v>9</v>
      </c>
      <c r="C6270" s="0" t="n">
        <v>262</v>
      </c>
      <c r="D6270" s="0" t="n">
        <v>3</v>
      </c>
      <c r="E6270" s="0" t="n">
        <v>0</v>
      </c>
      <c r="F6270" s="0" t="n">
        <v>0</v>
      </c>
      <c r="G6270" s="0" t="n">
        <v>0.15346</v>
      </c>
      <c r="H6270" s="0" t="n">
        <v>83200</v>
      </c>
    </row>
    <row r="6271" customFormat="false" ht="15" hidden="false" customHeight="false" outlineLevel="0" collapsed="false">
      <c r="A6271" s="0" t="n">
        <v>6269</v>
      </c>
      <c r="B6271" s="0" t="n">
        <v>9</v>
      </c>
      <c r="C6271" s="0" t="n">
        <v>262</v>
      </c>
      <c r="D6271" s="0" t="n">
        <v>4</v>
      </c>
      <c r="E6271" s="0" t="n">
        <v>0</v>
      </c>
      <c r="F6271" s="0" t="n">
        <v>0</v>
      </c>
      <c r="G6271" s="0" t="n">
        <v>0.123958</v>
      </c>
      <c r="H6271" s="0" t="n">
        <v>83200</v>
      </c>
    </row>
    <row r="6272" customFormat="false" ht="15" hidden="false" customHeight="false" outlineLevel="0" collapsed="false">
      <c r="A6272" s="0" t="n">
        <v>6270</v>
      </c>
      <c r="B6272" s="0" t="n">
        <v>9</v>
      </c>
      <c r="C6272" s="0" t="n">
        <v>262</v>
      </c>
      <c r="D6272" s="0" t="n">
        <v>5</v>
      </c>
      <c r="E6272" s="0" t="n">
        <v>0</v>
      </c>
      <c r="F6272" s="0" t="n">
        <v>0</v>
      </c>
      <c r="G6272" s="0" t="n">
        <v>0.101961</v>
      </c>
      <c r="H6272" s="0" t="n">
        <v>83200</v>
      </c>
    </row>
    <row r="6273" customFormat="false" ht="15" hidden="false" customHeight="false" outlineLevel="0" collapsed="false">
      <c r="A6273" s="0" t="n">
        <v>6271</v>
      </c>
      <c r="B6273" s="0" t="n">
        <v>9</v>
      </c>
      <c r="C6273" s="0" t="n">
        <v>262</v>
      </c>
      <c r="D6273" s="0" t="n">
        <v>6</v>
      </c>
      <c r="E6273" s="0" t="n">
        <v>0</v>
      </c>
      <c r="F6273" s="0" t="n">
        <v>0.008336</v>
      </c>
      <c r="G6273" s="0" t="n">
        <v>0.154098</v>
      </c>
      <c r="H6273" s="0" t="n">
        <v>83200</v>
      </c>
    </row>
    <row r="6274" customFormat="false" ht="15" hidden="false" customHeight="false" outlineLevel="0" collapsed="false">
      <c r="A6274" s="0" t="n">
        <v>6272</v>
      </c>
      <c r="B6274" s="0" t="n">
        <v>9</v>
      </c>
      <c r="C6274" s="0" t="n">
        <v>262</v>
      </c>
      <c r="D6274" s="0" t="n">
        <v>7</v>
      </c>
      <c r="E6274" s="0" t="n">
        <v>1</v>
      </c>
      <c r="F6274" s="0" t="n">
        <v>0.208474</v>
      </c>
      <c r="G6274" s="0" t="n">
        <v>0.21587</v>
      </c>
      <c r="H6274" s="0" t="n">
        <v>83000</v>
      </c>
    </row>
    <row r="6275" customFormat="false" ht="15" hidden="false" customHeight="false" outlineLevel="0" collapsed="false">
      <c r="A6275" s="0" t="n">
        <v>6273</v>
      </c>
      <c r="B6275" s="0" t="n">
        <v>9</v>
      </c>
      <c r="C6275" s="0" t="n">
        <v>262</v>
      </c>
      <c r="D6275" s="0" t="n">
        <v>8</v>
      </c>
      <c r="E6275" s="0" t="n">
        <v>1</v>
      </c>
      <c r="F6275" s="0" t="n">
        <v>0.475522</v>
      </c>
      <c r="G6275" s="0" t="n">
        <v>0.321775</v>
      </c>
      <c r="H6275" s="0" t="n">
        <v>82800</v>
      </c>
    </row>
    <row r="6276" customFormat="false" ht="15" hidden="false" customHeight="false" outlineLevel="0" collapsed="false">
      <c r="A6276" s="0" t="n">
        <v>6274</v>
      </c>
      <c r="B6276" s="0" t="n">
        <v>9</v>
      </c>
      <c r="C6276" s="0" t="n">
        <v>262</v>
      </c>
      <c r="D6276" s="0" t="n">
        <v>9</v>
      </c>
      <c r="E6276" s="0" t="n">
        <v>0</v>
      </c>
      <c r="F6276" s="0" t="n">
        <v>0.742547</v>
      </c>
      <c r="G6276" s="0" t="n">
        <v>0.49617</v>
      </c>
      <c r="H6276" s="0" t="n">
        <v>82800</v>
      </c>
    </row>
    <row r="6277" customFormat="false" ht="15" hidden="false" customHeight="false" outlineLevel="0" collapsed="false">
      <c r="A6277" s="0" t="n">
        <v>6275</v>
      </c>
      <c r="B6277" s="0" t="n">
        <v>9</v>
      </c>
      <c r="C6277" s="0" t="n">
        <v>262</v>
      </c>
      <c r="D6277" s="0" t="n">
        <v>10</v>
      </c>
      <c r="E6277" s="0" t="n">
        <v>0</v>
      </c>
      <c r="F6277" s="0" t="n">
        <v>0.966073</v>
      </c>
      <c r="G6277" s="0" t="n">
        <v>0.63671</v>
      </c>
      <c r="H6277" s="0" t="n">
        <v>82800</v>
      </c>
    </row>
    <row r="6278" customFormat="false" ht="15" hidden="false" customHeight="false" outlineLevel="0" collapsed="false">
      <c r="A6278" s="0" t="n">
        <v>6276</v>
      </c>
      <c r="B6278" s="0" t="n">
        <v>9</v>
      </c>
      <c r="C6278" s="0" t="n">
        <v>262</v>
      </c>
      <c r="D6278" s="0" t="n">
        <v>11</v>
      </c>
      <c r="E6278" s="0" t="n">
        <v>0</v>
      </c>
      <c r="F6278" s="0" t="n">
        <v>1</v>
      </c>
      <c r="G6278" s="0" t="n">
        <v>0.567683</v>
      </c>
      <c r="H6278" s="0" t="n">
        <v>82800</v>
      </c>
    </row>
    <row r="6279" customFormat="false" ht="15" hidden="false" customHeight="false" outlineLevel="0" collapsed="false">
      <c r="A6279" s="0" t="n">
        <v>6277</v>
      </c>
      <c r="B6279" s="0" t="n">
        <v>9</v>
      </c>
      <c r="C6279" s="0" t="n">
        <v>262</v>
      </c>
      <c r="D6279" s="0" t="n">
        <v>12</v>
      </c>
      <c r="E6279" s="0" t="n">
        <v>0</v>
      </c>
      <c r="F6279" s="0" t="n">
        <v>1</v>
      </c>
      <c r="G6279" s="0" t="n">
        <v>0.511915</v>
      </c>
      <c r="H6279" s="0" t="n">
        <v>82800</v>
      </c>
    </row>
    <row r="6280" customFormat="false" ht="15" hidden="false" customHeight="false" outlineLevel="0" collapsed="false">
      <c r="A6280" s="0" t="n">
        <v>6278</v>
      </c>
      <c r="B6280" s="0" t="n">
        <v>9</v>
      </c>
      <c r="C6280" s="0" t="n">
        <v>262</v>
      </c>
      <c r="D6280" s="0" t="n">
        <v>13</v>
      </c>
      <c r="E6280" s="0" t="n">
        <v>0</v>
      </c>
      <c r="F6280" s="0" t="n">
        <v>1</v>
      </c>
      <c r="G6280" s="0" t="n">
        <v>0.55619</v>
      </c>
      <c r="H6280" s="0" t="n">
        <v>82800</v>
      </c>
    </row>
    <row r="6281" customFormat="false" ht="15" hidden="false" customHeight="false" outlineLevel="0" collapsed="false">
      <c r="A6281" s="0" t="n">
        <v>6279</v>
      </c>
      <c r="B6281" s="0" t="n">
        <v>9</v>
      </c>
      <c r="C6281" s="0" t="n">
        <v>262</v>
      </c>
      <c r="D6281" s="0" t="n">
        <v>14</v>
      </c>
      <c r="E6281" s="0" t="n">
        <v>0</v>
      </c>
      <c r="F6281" s="0" t="n">
        <v>0.966073</v>
      </c>
      <c r="G6281" s="0" t="n">
        <v>0.552131</v>
      </c>
      <c r="H6281" s="0" t="n">
        <v>82800</v>
      </c>
    </row>
    <row r="6282" customFormat="false" ht="15" hidden="false" customHeight="false" outlineLevel="0" collapsed="false">
      <c r="A6282" s="0" t="n">
        <v>6280</v>
      </c>
      <c r="B6282" s="0" t="n">
        <v>9</v>
      </c>
      <c r="C6282" s="0" t="n">
        <v>262</v>
      </c>
      <c r="D6282" s="0" t="n">
        <v>15</v>
      </c>
      <c r="E6282" s="0" t="n">
        <v>0</v>
      </c>
      <c r="F6282" s="0" t="n">
        <v>0.742547</v>
      </c>
      <c r="G6282" s="0" t="n">
        <v>0.471995</v>
      </c>
      <c r="H6282" s="0" t="n">
        <v>82800</v>
      </c>
    </row>
    <row r="6283" customFormat="false" ht="15" hidden="false" customHeight="false" outlineLevel="0" collapsed="false">
      <c r="A6283" s="0" t="n">
        <v>6281</v>
      </c>
      <c r="B6283" s="0" t="n">
        <v>9</v>
      </c>
      <c r="C6283" s="0" t="n">
        <v>262</v>
      </c>
      <c r="D6283" s="0" t="n">
        <v>16</v>
      </c>
      <c r="E6283" s="0" t="n">
        <v>0</v>
      </c>
      <c r="F6283" s="0" t="n">
        <v>0.475522</v>
      </c>
      <c r="G6283" s="0" t="n">
        <v>0.353166</v>
      </c>
      <c r="H6283" s="0" t="n">
        <v>82800</v>
      </c>
    </row>
    <row r="6284" customFormat="false" ht="15" hidden="false" customHeight="false" outlineLevel="0" collapsed="false">
      <c r="A6284" s="0" t="n">
        <v>6282</v>
      </c>
      <c r="B6284" s="0" t="n">
        <v>9</v>
      </c>
      <c r="C6284" s="0" t="n">
        <v>262</v>
      </c>
      <c r="D6284" s="0" t="n">
        <v>17</v>
      </c>
      <c r="E6284" s="0" t="n">
        <v>0</v>
      </c>
      <c r="F6284" s="0" t="n">
        <v>0.208474</v>
      </c>
      <c r="G6284" s="0" t="n">
        <v>0.229613</v>
      </c>
      <c r="H6284" s="0" t="n">
        <v>82800</v>
      </c>
    </row>
    <row r="6285" customFormat="false" ht="15" hidden="false" customHeight="false" outlineLevel="0" collapsed="false">
      <c r="A6285" s="0" t="n">
        <v>6283</v>
      </c>
      <c r="B6285" s="0" t="n">
        <v>9</v>
      </c>
      <c r="C6285" s="0" t="n">
        <v>262</v>
      </c>
      <c r="D6285" s="0" t="n">
        <v>18</v>
      </c>
      <c r="E6285" s="0" t="n">
        <v>0</v>
      </c>
      <c r="F6285" s="0" t="n">
        <v>0.008336</v>
      </c>
      <c r="G6285" s="0" t="n">
        <v>0.211148</v>
      </c>
      <c r="H6285" s="0" t="n">
        <v>82800</v>
      </c>
    </row>
    <row r="6286" customFormat="false" ht="15" hidden="false" customHeight="false" outlineLevel="0" collapsed="false">
      <c r="A6286" s="0" t="n">
        <v>6284</v>
      </c>
      <c r="B6286" s="0" t="n">
        <v>9</v>
      </c>
      <c r="C6286" s="0" t="n">
        <v>262</v>
      </c>
      <c r="D6286" s="0" t="n">
        <v>19</v>
      </c>
      <c r="E6286" s="0" t="n">
        <v>1</v>
      </c>
      <c r="F6286" s="0" t="n">
        <v>0</v>
      </c>
      <c r="G6286" s="0" t="n">
        <v>0.384934</v>
      </c>
      <c r="H6286" s="0" t="n">
        <v>82600</v>
      </c>
    </row>
    <row r="6287" customFormat="false" ht="15" hidden="false" customHeight="false" outlineLevel="0" collapsed="false">
      <c r="A6287" s="0" t="n">
        <v>6285</v>
      </c>
      <c r="B6287" s="0" t="n">
        <v>9</v>
      </c>
      <c r="C6287" s="0" t="n">
        <v>262</v>
      </c>
      <c r="D6287" s="0" t="n">
        <v>20</v>
      </c>
      <c r="E6287" s="0" t="n">
        <v>1</v>
      </c>
      <c r="F6287" s="0" t="n">
        <v>0</v>
      </c>
      <c r="G6287" s="0" t="n">
        <v>0.473782</v>
      </c>
      <c r="H6287" s="0" t="n">
        <v>82400</v>
      </c>
    </row>
    <row r="6288" customFormat="false" ht="15" hidden="false" customHeight="false" outlineLevel="0" collapsed="false">
      <c r="A6288" s="0" t="n">
        <v>6286</v>
      </c>
      <c r="B6288" s="0" t="n">
        <v>9</v>
      </c>
      <c r="C6288" s="0" t="n">
        <v>262</v>
      </c>
      <c r="D6288" s="0" t="n">
        <v>21</v>
      </c>
      <c r="E6288" s="0" t="n">
        <v>0</v>
      </c>
      <c r="F6288" s="0" t="n">
        <v>0</v>
      </c>
      <c r="G6288" s="0" t="n">
        <v>0.48125</v>
      </c>
      <c r="H6288" s="0" t="n">
        <v>82400</v>
      </c>
    </row>
    <row r="6289" customFormat="false" ht="15" hidden="false" customHeight="false" outlineLevel="0" collapsed="false">
      <c r="A6289" s="0" t="n">
        <v>6287</v>
      </c>
      <c r="B6289" s="0" t="n">
        <v>9</v>
      </c>
      <c r="C6289" s="0" t="n">
        <v>262</v>
      </c>
      <c r="D6289" s="0" t="n">
        <v>22</v>
      </c>
      <c r="E6289" s="0" t="n">
        <v>0</v>
      </c>
      <c r="F6289" s="0" t="n">
        <v>0</v>
      </c>
      <c r="G6289" s="0" t="n">
        <v>0.644051</v>
      </c>
      <c r="H6289" s="0" t="n">
        <v>82400</v>
      </c>
    </row>
    <row r="6290" customFormat="false" ht="15" hidden="false" customHeight="false" outlineLevel="0" collapsed="false">
      <c r="A6290" s="0" t="n">
        <v>6288</v>
      </c>
      <c r="B6290" s="0" t="n">
        <v>9</v>
      </c>
      <c r="C6290" s="0" t="n">
        <v>262</v>
      </c>
      <c r="D6290" s="0" t="n">
        <v>23</v>
      </c>
      <c r="E6290" s="0" t="n">
        <v>0</v>
      </c>
      <c r="F6290" s="0" t="n">
        <v>0</v>
      </c>
      <c r="G6290" s="0" t="n">
        <v>0.518007</v>
      </c>
      <c r="H6290" s="0" t="n">
        <v>82400</v>
      </c>
    </row>
    <row r="6291" customFormat="false" ht="15" hidden="false" customHeight="false" outlineLevel="0" collapsed="false">
      <c r="A6291" s="0" t="n">
        <v>6289</v>
      </c>
      <c r="B6291" s="0" t="n">
        <v>9</v>
      </c>
      <c r="C6291" s="0" t="n">
        <v>263</v>
      </c>
      <c r="D6291" s="0" t="n">
        <v>0</v>
      </c>
      <c r="E6291" s="0" t="n">
        <v>0</v>
      </c>
      <c r="F6291" s="0" t="n">
        <v>0</v>
      </c>
      <c r="G6291" s="0" t="n">
        <v>0.604996</v>
      </c>
      <c r="H6291" s="0" t="n">
        <v>82400</v>
      </c>
    </row>
    <row r="6292" customFormat="false" ht="15" hidden="false" customHeight="false" outlineLevel="0" collapsed="false">
      <c r="A6292" s="0" t="n">
        <v>6290</v>
      </c>
      <c r="B6292" s="0" t="n">
        <v>9</v>
      </c>
      <c r="C6292" s="0" t="n">
        <v>263</v>
      </c>
      <c r="D6292" s="0" t="n">
        <v>1</v>
      </c>
      <c r="E6292" s="0" t="n">
        <v>0</v>
      </c>
      <c r="F6292" s="0" t="n">
        <v>0</v>
      </c>
      <c r="G6292" s="0" t="n">
        <v>0.499797</v>
      </c>
      <c r="H6292" s="0" t="n">
        <v>82400</v>
      </c>
    </row>
    <row r="6293" customFormat="false" ht="15" hidden="false" customHeight="false" outlineLevel="0" collapsed="false">
      <c r="A6293" s="0" t="n">
        <v>6291</v>
      </c>
      <c r="B6293" s="0" t="n">
        <v>9</v>
      </c>
      <c r="C6293" s="0" t="n">
        <v>263</v>
      </c>
      <c r="D6293" s="0" t="n">
        <v>2</v>
      </c>
      <c r="E6293" s="0" t="n">
        <v>0</v>
      </c>
      <c r="F6293" s="0" t="n">
        <v>0</v>
      </c>
      <c r="G6293" s="0" t="n">
        <v>0.32584</v>
      </c>
      <c r="H6293" s="0" t="n">
        <v>82400</v>
      </c>
    </row>
    <row r="6294" customFormat="false" ht="15" hidden="false" customHeight="false" outlineLevel="0" collapsed="false">
      <c r="A6294" s="0" t="n">
        <v>6292</v>
      </c>
      <c r="B6294" s="0" t="n">
        <v>9</v>
      </c>
      <c r="C6294" s="0" t="n">
        <v>263</v>
      </c>
      <c r="D6294" s="0" t="n">
        <v>3</v>
      </c>
      <c r="E6294" s="0" t="n">
        <v>0</v>
      </c>
      <c r="F6294" s="0" t="n">
        <v>0</v>
      </c>
      <c r="G6294" s="0" t="n">
        <v>0.651886</v>
      </c>
      <c r="H6294" s="0" t="n">
        <v>82400</v>
      </c>
    </row>
    <row r="6295" customFormat="false" ht="15" hidden="false" customHeight="false" outlineLevel="0" collapsed="false">
      <c r="A6295" s="0" t="n">
        <v>6293</v>
      </c>
      <c r="B6295" s="0" t="n">
        <v>9</v>
      </c>
      <c r="C6295" s="0" t="n">
        <v>263</v>
      </c>
      <c r="D6295" s="0" t="n">
        <v>4</v>
      </c>
      <c r="E6295" s="0" t="n">
        <v>0</v>
      </c>
      <c r="F6295" s="0" t="n">
        <v>0</v>
      </c>
      <c r="G6295" s="0" t="n">
        <v>0.492477</v>
      </c>
      <c r="H6295" s="0" t="n">
        <v>82400</v>
      </c>
    </row>
    <row r="6296" customFormat="false" ht="15" hidden="false" customHeight="false" outlineLevel="0" collapsed="false">
      <c r="A6296" s="0" t="n">
        <v>6294</v>
      </c>
      <c r="B6296" s="0" t="n">
        <v>9</v>
      </c>
      <c r="C6296" s="0" t="n">
        <v>263</v>
      </c>
      <c r="D6296" s="0" t="n">
        <v>5</v>
      </c>
      <c r="E6296" s="0" t="n">
        <v>0</v>
      </c>
      <c r="F6296" s="0" t="n">
        <v>0</v>
      </c>
      <c r="G6296" s="0" t="n">
        <v>0.889818</v>
      </c>
      <c r="H6296" s="0" t="n">
        <v>82400</v>
      </c>
    </row>
    <row r="6297" customFormat="false" ht="15" hidden="false" customHeight="false" outlineLevel="0" collapsed="false">
      <c r="A6297" s="0" t="n">
        <v>6295</v>
      </c>
      <c r="B6297" s="0" t="n">
        <v>9</v>
      </c>
      <c r="C6297" s="0" t="n">
        <v>263</v>
      </c>
      <c r="D6297" s="0" t="n">
        <v>6</v>
      </c>
      <c r="E6297" s="0" t="n">
        <v>0</v>
      </c>
      <c r="F6297" s="0" t="n">
        <v>0.007694</v>
      </c>
      <c r="G6297" s="0" t="n">
        <v>0.698933</v>
      </c>
      <c r="H6297" s="0" t="n">
        <v>82400</v>
      </c>
    </row>
    <row r="6298" customFormat="false" ht="15" hidden="false" customHeight="false" outlineLevel="0" collapsed="false">
      <c r="A6298" s="0" t="n">
        <v>6296</v>
      </c>
      <c r="B6298" s="0" t="n">
        <v>9</v>
      </c>
      <c r="C6298" s="0" t="n">
        <v>263</v>
      </c>
      <c r="D6298" s="0" t="n">
        <v>7</v>
      </c>
      <c r="E6298" s="0" t="n">
        <v>1</v>
      </c>
      <c r="F6298" s="0" t="n">
        <v>0.192418</v>
      </c>
      <c r="G6298" s="0" t="n">
        <v>0.655977</v>
      </c>
      <c r="H6298" s="0" t="n">
        <v>82200</v>
      </c>
    </row>
    <row r="6299" customFormat="false" ht="15" hidden="false" customHeight="false" outlineLevel="0" collapsed="false">
      <c r="A6299" s="0" t="n">
        <v>6297</v>
      </c>
      <c r="B6299" s="0" t="n">
        <v>9</v>
      </c>
      <c r="C6299" s="0" t="n">
        <v>263</v>
      </c>
      <c r="D6299" s="0" t="n">
        <v>8</v>
      </c>
      <c r="E6299" s="0" t="n">
        <v>1</v>
      </c>
      <c r="F6299" s="0" t="n">
        <v>0.4389</v>
      </c>
      <c r="G6299" s="0" t="n">
        <v>0.360829</v>
      </c>
      <c r="H6299" s="0" t="n">
        <v>82000</v>
      </c>
    </row>
    <row r="6300" customFormat="false" ht="15" hidden="false" customHeight="false" outlineLevel="0" collapsed="false">
      <c r="A6300" s="0" t="n">
        <v>6298</v>
      </c>
      <c r="B6300" s="0" t="n">
        <v>9</v>
      </c>
      <c r="C6300" s="0" t="n">
        <v>263</v>
      </c>
      <c r="D6300" s="0" t="n">
        <v>9</v>
      </c>
      <c r="E6300" s="0" t="n">
        <v>0</v>
      </c>
      <c r="F6300" s="0" t="n">
        <v>0.68536</v>
      </c>
      <c r="G6300" s="0" t="n">
        <v>0.392906</v>
      </c>
      <c r="H6300" s="0" t="n">
        <v>82000</v>
      </c>
    </row>
    <row r="6301" customFormat="false" ht="15" hidden="false" customHeight="false" outlineLevel="0" collapsed="false">
      <c r="A6301" s="0" t="n">
        <v>6299</v>
      </c>
      <c r="B6301" s="0" t="n">
        <v>9</v>
      </c>
      <c r="C6301" s="0" t="n">
        <v>263</v>
      </c>
      <c r="D6301" s="0" t="n">
        <v>10</v>
      </c>
      <c r="E6301" s="0" t="n">
        <v>0</v>
      </c>
      <c r="F6301" s="0" t="n">
        <v>0.891671</v>
      </c>
      <c r="G6301" s="0" t="n">
        <v>0.235326</v>
      </c>
      <c r="H6301" s="0" t="n">
        <v>82000</v>
      </c>
    </row>
    <row r="6302" customFormat="false" ht="15" hidden="false" customHeight="false" outlineLevel="0" collapsed="false">
      <c r="A6302" s="0" t="n">
        <v>6300</v>
      </c>
      <c r="B6302" s="0" t="n">
        <v>9</v>
      </c>
      <c r="C6302" s="0" t="n">
        <v>263</v>
      </c>
      <c r="D6302" s="0" t="n">
        <v>11</v>
      </c>
      <c r="E6302" s="0" t="n">
        <v>0</v>
      </c>
      <c r="F6302" s="0" t="n">
        <v>1</v>
      </c>
      <c r="G6302" s="0" t="n">
        <v>0.22251</v>
      </c>
      <c r="H6302" s="0" t="n">
        <v>82000</v>
      </c>
    </row>
    <row r="6303" customFormat="false" ht="15" hidden="false" customHeight="false" outlineLevel="0" collapsed="false">
      <c r="A6303" s="0" t="n">
        <v>6301</v>
      </c>
      <c r="B6303" s="0" t="n">
        <v>9</v>
      </c>
      <c r="C6303" s="0" t="n">
        <v>263</v>
      </c>
      <c r="D6303" s="0" t="n">
        <v>12</v>
      </c>
      <c r="E6303" s="0" t="n">
        <v>0</v>
      </c>
      <c r="F6303" s="0" t="n">
        <v>1</v>
      </c>
      <c r="G6303" s="0" t="n">
        <v>0.304831</v>
      </c>
      <c r="H6303" s="0" t="n">
        <v>82000</v>
      </c>
    </row>
    <row r="6304" customFormat="false" ht="15" hidden="false" customHeight="false" outlineLevel="0" collapsed="false">
      <c r="A6304" s="0" t="n">
        <v>6302</v>
      </c>
      <c r="B6304" s="0" t="n">
        <v>9</v>
      </c>
      <c r="C6304" s="0" t="n">
        <v>263</v>
      </c>
      <c r="D6304" s="0" t="n">
        <v>13</v>
      </c>
      <c r="E6304" s="0" t="n">
        <v>0</v>
      </c>
      <c r="F6304" s="0" t="n">
        <v>1</v>
      </c>
      <c r="G6304" s="0" t="n">
        <v>0.434653</v>
      </c>
      <c r="H6304" s="0" t="n">
        <v>82000</v>
      </c>
    </row>
    <row r="6305" customFormat="false" ht="15" hidden="false" customHeight="false" outlineLevel="0" collapsed="false">
      <c r="A6305" s="0" t="n">
        <v>6303</v>
      </c>
      <c r="B6305" s="0" t="n">
        <v>9</v>
      </c>
      <c r="C6305" s="0" t="n">
        <v>263</v>
      </c>
      <c r="D6305" s="0" t="n">
        <v>14</v>
      </c>
      <c r="E6305" s="0" t="n">
        <v>0</v>
      </c>
      <c r="F6305" s="0" t="n">
        <v>0.891671</v>
      </c>
      <c r="G6305" s="0" t="n">
        <v>0.668942</v>
      </c>
      <c r="H6305" s="0" t="n">
        <v>82000</v>
      </c>
    </row>
    <row r="6306" customFormat="false" ht="15" hidden="false" customHeight="false" outlineLevel="0" collapsed="false">
      <c r="A6306" s="0" t="n">
        <v>6304</v>
      </c>
      <c r="B6306" s="0" t="n">
        <v>9</v>
      </c>
      <c r="C6306" s="0" t="n">
        <v>263</v>
      </c>
      <c r="D6306" s="0" t="n">
        <v>15</v>
      </c>
      <c r="E6306" s="0" t="n">
        <v>0</v>
      </c>
      <c r="F6306" s="0" t="n">
        <v>0.68536</v>
      </c>
      <c r="G6306" s="0" t="n">
        <v>0.527724</v>
      </c>
      <c r="H6306" s="0" t="n">
        <v>82000</v>
      </c>
    </row>
    <row r="6307" customFormat="false" ht="15" hidden="false" customHeight="false" outlineLevel="0" collapsed="false">
      <c r="A6307" s="0" t="n">
        <v>6305</v>
      </c>
      <c r="B6307" s="0" t="n">
        <v>9</v>
      </c>
      <c r="C6307" s="0" t="n">
        <v>263</v>
      </c>
      <c r="D6307" s="0" t="n">
        <v>16</v>
      </c>
      <c r="E6307" s="0" t="n">
        <v>0</v>
      </c>
      <c r="F6307" s="0" t="n">
        <v>0.4389</v>
      </c>
      <c r="G6307" s="0" t="n">
        <v>0.219458</v>
      </c>
      <c r="H6307" s="0" t="n">
        <v>82000</v>
      </c>
    </row>
    <row r="6308" customFormat="false" ht="15" hidden="false" customHeight="false" outlineLevel="0" collapsed="false">
      <c r="A6308" s="0" t="n">
        <v>6306</v>
      </c>
      <c r="B6308" s="0" t="n">
        <v>9</v>
      </c>
      <c r="C6308" s="0" t="n">
        <v>263</v>
      </c>
      <c r="D6308" s="0" t="n">
        <v>17</v>
      </c>
      <c r="E6308" s="0" t="n">
        <v>0</v>
      </c>
      <c r="F6308" s="0" t="n">
        <v>0.192418</v>
      </c>
      <c r="G6308" s="0" t="n">
        <v>0.173466</v>
      </c>
      <c r="H6308" s="0" t="n">
        <v>82000</v>
      </c>
    </row>
    <row r="6309" customFormat="false" ht="15" hidden="false" customHeight="false" outlineLevel="0" collapsed="false">
      <c r="A6309" s="0" t="n">
        <v>6307</v>
      </c>
      <c r="B6309" s="0" t="n">
        <v>9</v>
      </c>
      <c r="C6309" s="0" t="n">
        <v>263</v>
      </c>
      <c r="D6309" s="0" t="n">
        <v>18</v>
      </c>
      <c r="E6309" s="0" t="n">
        <v>0</v>
      </c>
      <c r="F6309" s="0" t="n">
        <v>0.007694</v>
      </c>
      <c r="G6309" s="0" t="n">
        <v>0.184887</v>
      </c>
      <c r="H6309" s="0" t="n">
        <v>82000</v>
      </c>
    </row>
    <row r="6310" customFormat="false" ht="15" hidden="false" customHeight="false" outlineLevel="0" collapsed="false">
      <c r="A6310" s="0" t="n">
        <v>6308</v>
      </c>
      <c r="B6310" s="0" t="n">
        <v>9</v>
      </c>
      <c r="C6310" s="0" t="n">
        <v>263</v>
      </c>
      <c r="D6310" s="0" t="n">
        <v>19</v>
      </c>
      <c r="E6310" s="0" t="n">
        <v>1</v>
      </c>
      <c r="F6310" s="0" t="n">
        <v>0</v>
      </c>
      <c r="G6310" s="0" t="n">
        <v>0.245153</v>
      </c>
      <c r="H6310" s="0" t="n">
        <v>81800</v>
      </c>
    </row>
    <row r="6311" customFormat="false" ht="15" hidden="false" customHeight="false" outlineLevel="0" collapsed="false">
      <c r="A6311" s="0" t="n">
        <v>6309</v>
      </c>
      <c r="B6311" s="0" t="n">
        <v>9</v>
      </c>
      <c r="C6311" s="0" t="n">
        <v>263</v>
      </c>
      <c r="D6311" s="0" t="n">
        <v>20</v>
      </c>
      <c r="E6311" s="0" t="n">
        <v>1</v>
      </c>
      <c r="F6311" s="0" t="n">
        <v>0</v>
      </c>
      <c r="G6311" s="0" t="n">
        <v>0.175178</v>
      </c>
      <c r="H6311" s="0" t="n">
        <v>81600</v>
      </c>
    </row>
    <row r="6312" customFormat="false" ht="15" hidden="false" customHeight="false" outlineLevel="0" collapsed="false">
      <c r="A6312" s="0" t="n">
        <v>6310</v>
      </c>
      <c r="B6312" s="0" t="n">
        <v>9</v>
      </c>
      <c r="C6312" s="0" t="n">
        <v>263</v>
      </c>
      <c r="D6312" s="0" t="n">
        <v>21</v>
      </c>
      <c r="E6312" s="0" t="n">
        <v>0</v>
      </c>
      <c r="F6312" s="0" t="n">
        <v>0</v>
      </c>
      <c r="G6312" s="0" t="n">
        <v>0.153999</v>
      </c>
      <c r="H6312" s="0" t="n">
        <v>81600</v>
      </c>
    </row>
    <row r="6313" customFormat="false" ht="15" hidden="false" customHeight="false" outlineLevel="0" collapsed="false">
      <c r="A6313" s="0" t="n">
        <v>6311</v>
      </c>
      <c r="B6313" s="0" t="n">
        <v>9</v>
      </c>
      <c r="C6313" s="0" t="n">
        <v>263</v>
      </c>
      <c r="D6313" s="0" t="n">
        <v>22</v>
      </c>
      <c r="E6313" s="0" t="n">
        <v>0</v>
      </c>
      <c r="F6313" s="0" t="n">
        <v>0</v>
      </c>
      <c r="G6313" s="0" t="n">
        <v>0.174421</v>
      </c>
      <c r="H6313" s="0" t="n">
        <v>81600</v>
      </c>
    </row>
    <row r="6314" customFormat="false" ht="15" hidden="false" customHeight="false" outlineLevel="0" collapsed="false">
      <c r="A6314" s="0" t="n">
        <v>6312</v>
      </c>
      <c r="B6314" s="0" t="n">
        <v>9</v>
      </c>
      <c r="C6314" s="0" t="n">
        <v>263</v>
      </c>
      <c r="D6314" s="0" t="n">
        <v>23</v>
      </c>
      <c r="E6314" s="0" t="n">
        <v>0</v>
      </c>
      <c r="F6314" s="0" t="n">
        <v>0</v>
      </c>
      <c r="G6314" s="0" t="n">
        <v>0.180057</v>
      </c>
      <c r="H6314" s="0" t="n">
        <v>81600</v>
      </c>
    </row>
    <row r="6315" customFormat="false" ht="15" hidden="false" customHeight="false" outlineLevel="0" collapsed="false">
      <c r="A6315" s="0" t="n">
        <v>6313</v>
      </c>
      <c r="B6315" s="0" t="n">
        <v>9</v>
      </c>
      <c r="C6315" s="0" t="n">
        <v>264</v>
      </c>
      <c r="D6315" s="0" t="n">
        <v>0</v>
      </c>
      <c r="E6315" s="0" t="n">
        <v>0</v>
      </c>
      <c r="F6315" s="0" t="n">
        <v>0</v>
      </c>
      <c r="G6315" s="0" t="n">
        <v>0.142612</v>
      </c>
      <c r="H6315" s="0" t="n">
        <v>81600</v>
      </c>
    </row>
    <row r="6316" customFormat="false" ht="15" hidden="false" customHeight="false" outlineLevel="0" collapsed="false">
      <c r="A6316" s="0" t="n">
        <v>6314</v>
      </c>
      <c r="B6316" s="0" t="n">
        <v>9</v>
      </c>
      <c r="C6316" s="0" t="n">
        <v>264</v>
      </c>
      <c r="D6316" s="0" t="n">
        <v>1</v>
      </c>
      <c r="E6316" s="0" t="n">
        <v>0</v>
      </c>
      <c r="F6316" s="0" t="n">
        <v>0</v>
      </c>
      <c r="G6316" s="0" t="n">
        <v>0.132638</v>
      </c>
      <c r="H6316" s="0" t="n">
        <v>81600</v>
      </c>
    </row>
    <row r="6317" customFormat="false" ht="15" hidden="false" customHeight="false" outlineLevel="0" collapsed="false">
      <c r="A6317" s="0" t="n">
        <v>6315</v>
      </c>
      <c r="B6317" s="0" t="n">
        <v>9</v>
      </c>
      <c r="C6317" s="0" t="n">
        <v>264</v>
      </c>
      <c r="D6317" s="0" t="n">
        <v>2</v>
      </c>
      <c r="E6317" s="0" t="n">
        <v>0</v>
      </c>
      <c r="F6317" s="0" t="n">
        <v>0</v>
      </c>
      <c r="G6317" s="0" t="n">
        <v>0.10588</v>
      </c>
      <c r="H6317" s="0" t="n">
        <v>81600</v>
      </c>
    </row>
    <row r="6318" customFormat="false" ht="15" hidden="false" customHeight="false" outlineLevel="0" collapsed="false">
      <c r="A6318" s="0" t="n">
        <v>6316</v>
      </c>
      <c r="B6318" s="0" t="n">
        <v>9</v>
      </c>
      <c r="C6318" s="0" t="n">
        <v>264</v>
      </c>
      <c r="D6318" s="0" t="n">
        <v>3</v>
      </c>
      <c r="E6318" s="0" t="n">
        <v>0</v>
      </c>
      <c r="F6318" s="0" t="n">
        <v>0</v>
      </c>
      <c r="G6318" s="0" t="n">
        <v>0.091177</v>
      </c>
      <c r="H6318" s="0" t="n">
        <v>81600</v>
      </c>
    </row>
    <row r="6319" customFormat="false" ht="15" hidden="false" customHeight="false" outlineLevel="0" collapsed="false">
      <c r="A6319" s="0" t="n">
        <v>6317</v>
      </c>
      <c r="B6319" s="0" t="n">
        <v>9</v>
      </c>
      <c r="C6319" s="0" t="n">
        <v>264</v>
      </c>
      <c r="D6319" s="0" t="n">
        <v>4</v>
      </c>
      <c r="E6319" s="0" t="n">
        <v>0</v>
      </c>
      <c r="F6319" s="0" t="n">
        <v>0</v>
      </c>
      <c r="G6319" s="0" t="n">
        <v>0.108139</v>
      </c>
      <c r="H6319" s="0" t="n">
        <v>81600</v>
      </c>
    </row>
    <row r="6320" customFormat="false" ht="15" hidden="false" customHeight="false" outlineLevel="0" collapsed="false">
      <c r="A6320" s="0" t="n">
        <v>6318</v>
      </c>
      <c r="B6320" s="0" t="n">
        <v>9</v>
      </c>
      <c r="C6320" s="0" t="n">
        <v>264</v>
      </c>
      <c r="D6320" s="0" t="n">
        <v>5</v>
      </c>
      <c r="E6320" s="0" t="n">
        <v>0</v>
      </c>
      <c r="F6320" s="0" t="n">
        <v>0</v>
      </c>
      <c r="G6320" s="0" t="n">
        <v>0.089702</v>
      </c>
      <c r="H6320" s="0" t="n">
        <v>81600</v>
      </c>
    </row>
    <row r="6321" customFormat="false" ht="15" hidden="false" customHeight="false" outlineLevel="0" collapsed="false">
      <c r="A6321" s="0" t="n">
        <v>6319</v>
      </c>
      <c r="B6321" s="0" t="n">
        <v>9</v>
      </c>
      <c r="C6321" s="0" t="n">
        <v>264</v>
      </c>
      <c r="D6321" s="0" t="n">
        <v>6</v>
      </c>
      <c r="E6321" s="0" t="n">
        <v>0</v>
      </c>
      <c r="F6321" s="0" t="n">
        <v>0.007833</v>
      </c>
      <c r="G6321" s="0" t="n">
        <v>0.133982</v>
      </c>
      <c r="H6321" s="0" t="n">
        <v>81600</v>
      </c>
    </row>
    <row r="6322" customFormat="false" ht="15" hidden="false" customHeight="false" outlineLevel="0" collapsed="false">
      <c r="A6322" s="0" t="n">
        <v>6320</v>
      </c>
      <c r="B6322" s="0" t="n">
        <v>9</v>
      </c>
      <c r="C6322" s="0" t="n">
        <v>264</v>
      </c>
      <c r="D6322" s="0" t="n">
        <v>7</v>
      </c>
      <c r="E6322" s="0" t="n">
        <v>1</v>
      </c>
      <c r="F6322" s="0" t="n">
        <v>0.195901</v>
      </c>
      <c r="G6322" s="0" t="n">
        <v>0.146963</v>
      </c>
      <c r="H6322" s="0" t="n">
        <v>81400</v>
      </c>
    </row>
    <row r="6323" customFormat="false" ht="15" hidden="false" customHeight="false" outlineLevel="0" collapsed="false">
      <c r="A6323" s="0" t="n">
        <v>6321</v>
      </c>
      <c r="B6323" s="0" t="n">
        <v>9</v>
      </c>
      <c r="C6323" s="0" t="n">
        <v>264</v>
      </c>
      <c r="D6323" s="0" t="n">
        <v>8</v>
      </c>
      <c r="E6323" s="0" t="n">
        <v>1</v>
      </c>
      <c r="F6323" s="0" t="n">
        <v>0.446843</v>
      </c>
      <c r="G6323" s="0" t="n">
        <v>0.178318</v>
      </c>
      <c r="H6323" s="0" t="n">
        <v>81200</v>
      </c>
    </row>
    <row r="6324" customFormat="false" ht="15" hidden="false" customHeight="false" outlineLevel="0" collapsed="false">
      <c r="A6324" s="0" t="n">
        <v>6322</v>
      </c>
      <c r="B6324" s="0" t="n">
        <v>9</v>
      </c>
      <c r="C6324" s="0" t="n">
        <v>264</v>
      </c>
      <c r="D6324" s="0" t="n">
        <v>9</v>
      </c>
      <c r="E6324" s="0" t="n">
        <v>0</v>
      </c>
      <c r="F6324" s="0" t="n">
        <v>0.697763</v>
      </c>
      <c r="G6324" s="0" t="n">
        <v>0.210159</v>
      </c>
      <c r="H6324" s="0" t="n">
        <v>81200</v>
      </c>
    </row>
    <row r="6325" customFormat="false" ht="15" hidden="false" customHeight="false" outlineLevel="0" collapsed="false">
      <c r="A6325" s="0" t="n">
        <v>6323</v>
      </c>
      <c r="B6325" s="0" t="n">
        <v>9</v>
      </c>
      <c r="C6325" s="0" t="n">
        <v>264</v>
      </c>
      <c r="D6325" s="0" t="n">
        <v>10</v>
      </c>
      <c r="E6325" s="0" t="n">
        <v>0</v>
      </c>
      <c r="F6325" s="0" t="n">
        <v>0.907808</v>
      </c>
      <c r="G6325" s="0" t="n">
        <v>0.167391</v>
      </c>
      <c r="H6325" s="0" t="n">
        <v>81200</v>
      </c>
    </row>
    <row r="6326" customFormat="false" ht="15" hidden="false" customHeight="false" outlineLevel="0" collapsed="false">
      <c r="A6326" s="0" t="n">
        <v>6324</v>
      </c>
      <c r="B6326" s="0" t="n">
        <v>9</v>
      </c>
      <c r="C6326" s="0" t="n">
        <v>264</v>
      </c>
      <c r="D6326" s="0" t="n">
        <v>11</v>
      </c>
      <c r="E6326" s="0" t="n">
        <v>0</v>
      </c>
      <c r="F6326" s="0" t="n">
        <v>1</v>
      </c>
      <c r="G6326" s="0" t="n">
        <v>0.249103</v>
      </c>
      <c r="H6326" s="0" t="n">
        <v>81200</v>
      </c>
    </row>
    <row r="6327" customFormat="false" ht="15" hidden="false" customHeight="false" outlineLevel="0" collapsed="false">
      <c r="A6327" s="0" t="n">
        <v>6325</v>
      </c>
      <c r="B6327" s="0" t="n">
        <v>9</v>
      </c>
      <c r="C6327" s="0" t="n">
        <v>264</v>
      </c>
      <c r="D6327" s="0" t="n">
        <v>12</v>
      </c>
      <c r="E6327" s="0" t="n">
        <v>0</v>
      </c>
      <c r="F6327" s="0" t="n">
        <v>1</v>
      </c>
      <c r="G6327" s="0" t="n">
        <v>0.312522</v>
      </c>
      <c r="H6327" s="0" t="n">
        <v>81200</v>
      </c>
    </row>
    <row r="6328" customFormat="false" ht="15" hidden="false" customHeight="false" outlineLevel="0" collapsed="false">
      <c r="A6328" s="0" t="n">
        <v>6326</v>
      </c>
      <c r="B6328" s="0" t="n">
        <v>9</v>
      </c>
      <c r="C6328" s="0" t="n">
        <v>264</v>
      </c>
      <c r="D6328" s="0" t="n">
        <v>13</v>
      </c>
      <c r="E6328" s="0" t="n">
        <v>0</v>
      </c>
      <c r="F6328" s="0" t="n">
        <v>1</v>
      </c>
      <c r="G6328" s="0" t="n">
        <v>0.535214</v>
      </c>
      <c r="H6328" s="0" t="n">
        <v>81200</v>
      </c>
    </row>
    <row r="6329" customFormat="false" ht="15" hidden="false" customHeight="false" outlineLevel="0" collapsed="false">
      <c r="A6329" s="0" t="n">
        <v>6327</v>
      </c>
      <c r="B6329" s="0" t="n">
        <v>9</v>
      </c>
      <c r="C6329" s="0" t="n">
        <v>264</v>
      </c>
      <c r="D6329" s="0" t="n">
        <v>14</v>
      </c>
      <c r="E6329" s="0" t="n">
        <v>0</v>
      </c>
      <c r="F6329" s="0" t="n">
        <v>0.907808</v>
      </c>
      <c r="G6329" s="0" t="n">
        <v>0.757274</v>
      </c>
      <c r="H6329" s="0" t="n">
        <v>81200</v>
      </c>
    </row>
    <row r="6330" customFormat="false" ht="15" hidden="false" customHeight="false" outlineLevel="0" collapsed="false">
      <c r="A6330" s="0" t="n">
        <v>6328</v>
      </c>
      <c r="B6330" s="0" t="n">
        <v>9</v>
      </c>
      <c r="C6330" s="0" t="n">
        <v>264</v>
      </c>
      <c r="D6330" s="0" t="n">
        <v>15</v>
      </c>
      <c r="E6330" s="0" t="n">
        <v>0</v>
      </c>
      <c r="F6330" s="0" t="n">
        <v>0.697763</v>
      </c>
      <c r="G6330" s="0" t="n">
        <v>0.696681</v>
      </c>
      <c r="H6330" s="0" t="n">
        <v>81200</v>
      </c>
    </row>
    <row r="6331" customFormat="false" ht="15" hidden="false" customHeight="false" outlineLevel="0" collapsed="false">
      <c r="A6331" s="0" t="n">
        <v>6329</v>
      </c>
      <c r="B6331" s="0" t="n">
        <v>9</v>
      </c>
      <c r="C6331" s="0" t="n">
        <v>264</v>
      </c>
      <c r="D6331" s="0" t="n">
        <v>16</v>
      </c>
      <c r="E6331" s="0" t="n">
        <v>0</v>
      </c>
      <c r="F6331" s="0" t="n">
        <v>0.446843</v>
      </c>
      <c r="G6331" s="0" t="n">
        <v>0.726709</v>
      </c>
      <c r="H6331" s="0" t="n">
        <v>81200</v>
      </c>
    </row>
    <row r="6332" customFormat="false" ht="15" hidden="false" customHeight="false" outlineLevel="0" collapsed="false">
      <c r="A6332" s="0" t="n">
        <v>6330</v>
      </c>
      <c r="B6332" s="0" t="n">
        <v>9</v>
      </c>
      <c r="C6332" s="0" t="n">
        <v>264</v>
      </c>
      <c r="D6332" s="0" t="n">
        <v>17</v>
      </c>
      <c r="E6332" s="0" t="n">
        <v>0</v>
      </c>
      <c r="F6332" s="0" t="n">
        <v>0.195901</v>
      </c>
      <c r="G6332" s="0" t="n">
        <v>0.75655</v>
      </c>
      <c r="H6332" s="0" t="n">
        <v>81200</v>
      </c>
    </row>
    <row r="6333" customFormat="false" ht="15" hidden="false" customHeight="false" outlineLevel="0" collapsed="false">
      <c r="A6333" s="0" t="n">
        <v>6331</v>
      </c>
      <c r="B6333" s="0" t="n">
        <v>9</v>
      </c>
      <c r="C6333" s="0" t="n">
        <v>264</v>
      </c>
      <c r="D6333" s="0" t="n">
        <v>18</v>
      </c>
      <c r="E6333" s="0" t="n">
        <v>0</v>
      </c>
      <c r="F6333" s="0" t="n">
        <v>0.007833</v>
      </c>
      <c r="G6333" s="0" t="n">
        <v>0.77585</v>
      </c>
      <c r="H6333" s="0" t="n">
        <v>81200</v>
      </c>
    </row>
    <row r="6334" customFormat="false" ht="15" hidden="false" customHeight="false" outlineLevel="0" collapsed="false">
      <c r="A6334" s="0" t="n">
        <v>6332</v>
      </c>
      <c r="B6334" s="0" t="n">
        <v>9</v>
      </c>
      <c r="C6334" s="0" t="n">
        <v>264</v>
      </c>
      <c r="D6334" s="0" t="n">
        <v>19</v>
      </c>
      <c r="E6334" s="0" t="n">
        <v>1</v>
      </c>
      <c r="F6334" s="0" t="n">
        <v>0</v>
      </c>
      <c r="G6334" s="0" t="n">
        <v>0.705085</v>
      </c>
      <c r="H6334" s="0" t="n">
        <v>81000</v>
      </c>
    </row>
    <row r="6335" customFormat="false" ht="15" hidden="false" customHeight="false" outlineLevel="0" collapsed="false">
      <c r="A6335" s="0" t="n">
        <v>6333</v>
      </c>
      <c r="B6335" s="0" t="n">
        <v>9</v>
      </c>
      <c r="C6335" s="0" t="n">
        <v>264</v>
      </c>
      <c r="D6335" s="0" t="n">
        <v>20</v>
      </c>
      <c r="E6335" s="0" t="n">
        <v>1</v>
      </c>
      <c r="F6335" s="0" t="n">
        <v>0</v>
      </c>
      <c r="G6335" s="0" t="n">
        <v>0.560793</v>
      </c>
      <c r="H6335" s="0" t="n">
        <v>80800</v>
      </c>
    </row>
    <row r="6336" customFormat="false" ht="15" hidden="false" customHeight="false" outlineLevel="0" collapsed="false">
      <c r="A6336" s="0" t="n">
        <v>6334</v>
      </c>
      <c r="B6336" s="0" t="n">
        <v>9</v>
      </c>
      <c r="C6336" s="0" t="n">
        <v>264</v>
      </c>
      <c r="D6336" s="0" t="n">
        <v>21</v>
      </c>
      <c r="E6336" s="0" t="n">
        <v>0</v>
      </c>
      <c r="F6336" s="0" t="n">
        <v>0</v>
      </c>
      <c r="G6336" s="0" t="n">
        <v>0.580101</v>
      </c>
      <c r="H6336" s="0" t="n">
        <v>80800</v>
      </c>
    </row>
    <row r="6337" customFormat="false" ht="15" hidden="false" customHeight="false" outlineLevel="0" collapsed="false">
      <c r="A6337" s="0" t="n">
        <v>6335</v>
      </c>
      <c r="B6337" s="0" t="n">
        <v>9</v>
      </c>
      <c r="C6337" s="0" t="n">
        <v>264</v>
      </c>
      <c r="D6337" s="0" t="n">
        <v>22</v>
      </c>
      <c r="E6337" s="0" t="n">
        <v>0</v>
      </c>
      <c r="F6337" s="0" t="n">
        <v>0</v>
      </c>
      <c r="G6337" s="0" t="n">
        <v>0.453532</v>
      </c>
      <c r="H6337" s="0" t="n">
        <v>80800</v>
      </c>
    </row>
    <row r="6338" customFormat="false" ht="15" hidden="false" customHeight="false" outlineLevel="0" collapsed="false">
      <c r="A6338" s="0" t="n">
        <v>6336</v>
      </c>
      <c r="B6338" s="0" t="n">
        <v>9</v>
      </c>
      <c r="C6338" s="0" t="n">
        <v>264</v>
      </c>
      <c r="D6338" s="0" t="n">
        <v>23</v>
      </c>
      <c r="E6338" s="0" t="n">
        <v>0</v>
      </c>
      <c r="F6338" s="0" t="n">
        <v>0</v>
      </c>
      <c r="G6338" s="0" t="n">
        <v>0.445197</v>
      </c>
      <c r="H6338" s="0" t="n">
        <v>80800</v>
      </c>
    </row>
    <row r="6339" customFormat="false" ht="15" hidden="false" customHeight="false" outlineLevel="0" collapsed="false">
      <c r="A6339" s="0" t="n">
        <v>6337</v>
      </c>
      <c r="B6339" s="0" t="n">
        <v>9</v>
      </c>
      <c r="C6339" s="0" t="n">
        <v>265</v>
      </c>
      <c r="D6339" s="0" t="n">
        <v>0</v>
      </c>
      <c r="E6339" s="0" t="n">
        <v>0</v>
      </c>
      <c r="F6339" s="0" t="n">
        <v>0</v>
      </c>
      <c r="G6339" s="0" t="n">
        <v>0.371719</v>
      </c>
      <c r="H6339" s="0" t="n">
        <v>80800</v>
      </c>
    </row>
    <row r="6340" customFormat="false" ht="15" hidden="false" customHeight="false" outlineLevel="0" collapsed="false">
      <c r="A6340" s="0" t="n">
        <v>6338</v>
      </c>
      <c r="B6340" s="0" t="n">
        <v>9</v>
      </c>
      <c r="C6340" s="0" t="n">
        <v>265</v>
      </c>
      <c r="D6340" s="0" t="n">
        <v>1</v>
      </c>
      <c r="E6340" s="0" t="n">
        <v>0</v>
      </c>
      <c r="F6340" s="0" t="n">
        <v>0</v>
      </c>
      <c r="G6340" s="0" t="n">
        <v>0.264225</v>
      </c>
      <c r="H6340" s="0" t="n">
        <v>80800</v>
      </c>
    </row>
    <row r="6341" customFormat="false" ht="15" hidden="false" customHeight="false" outlineLevel="0" collapsed="false">
      <c r="A6341" s="0" t="n">
        <v>6339</v>
      </c>
      <c r="B6341" s="0" t="n">
        <v>9</v>
      </c>
      <c r="C6341" s="0" t="n">
        <v>265</v>
      </c>
      <c r="D6341" s="0" t="n">
        <v>2</v>
      </c>
      <c r="E6341" s="0" t="n">
        <v>0</v>
      </c>
      <c r="F6341" s="0" t="n">
        <v>0</v>
      </c>
      <c r="G6341" s="0" t="n">
        <v>0.237619</v>
      </c>
      <c r="H6341" s="0" t="n">
        <v>80800</v>
      </c>
    </row>
    <row r="6342" customFormat="false" ht="15" hidden="false" customHeight="false" outlineLevel="0" collapsed="false">
      <c r="A6342" s="0" t="n">
        <v>6340</v>
      </c>
      <c r="B6342" s="0" t="n">
        <v>9</v>
      </c>
      <c r="C6342" s="0" t="n">
        <v>265</v>
      </c>
      <c r="D6342" s="0" t="n">
        <v>3</v>
      </c>
      <c r="E6342" s="0" t="n">
        <v>0</v>
      </c>
      <c r="F6342" s="0" t="n">
        <v>0</v>
      </c>
      <c r="G6342" s="0" t="n">
        <v>0.22114</v>
      </c>
      <c r="H6342" s="0" t="n">
        <v>80800</v>
      </c>
    </row>
    <row r="6343" customFormat="false" ht="15" hidden="false" customHeight="false" outlineLevel="0" collapsed="false">
      <c r="A6343" s="0" t="n">
        <v>6341</v>
      </c>
      <c r="B6343" s="0" t="n">
        <v>9</v>
      </c>
      <c r="C6343" s="0" t="n">
        <v>265</v>
      </c>
      <c r="D6343" s="0" t="n">
        <v>4</v>
      </c>
      <c r="E6343" s="0" t="n">
        <v>0</v>
      </c>
      <c r="F6343" s="0" t="n">
        <v>0</v>
      </c>
      <c r="G6343" s="0" t="n">
        <v>0.301492</v>
      </c>
      <c r="H6343" s="0" t="n">
        <v>80800</v>
      </c>
    </row>
    <row r="6344" customFormat="false" ht="15" hidden="false" customHeight="false" outlineLevel="0" collapsed="false">
      <c r="A6344" s="0" t="n">
        <v>6342</v>
      </c>
      <c r="B6344" s="0" t="n">
        <v>9</v>
      </c>
      <c r="C6344" s="0" t="n">
        <v>265</v>
      </c>
      <c r="D6344" s="0" t="n">
        <v>5</v>
      </c>
      <c r="E6344" s="0" t="n">
        <v>0</v>
      </c>
      <c r="F6344" s="0" t="n">
        <v>0</v>
      </c>
      <c r="G6344" s="0" t="n">
        <v>0.357605</v>
      </c>
      <c r="H6344" s="0" t="n">
        <v>80800</v>
      </c>
    </row>
    <row r="6345" customFormat="false" ht="15" hidden="false" customHeight="false" outlineLevel="0" collapsed="false">
      <c r="A6345" s="0" t="n">
        <v>6343</v>
      </c>
      <c r="B6345" s="0" t="n">
        <v>9</v>
      </c>
      <c r="C6345" s="0" t="n">
        <v>265</v>
      </c>
      <c r="D6345" s="0" t="n">
        <v>6</v>
      </c>
      <c r="E6345" s="0" t="n">
        <v>0</v>
      </c>
      <c r="F6345" s="0" t="n">
        <v>0.007234</v>
      </c>
      <c r="G6345" s="0" t="n">
        <v>0.317506</v>
      </c>
      <c r="H6345" s="0" t="n">
        <v>80800</v>
      </c>
    </row>
    <row r="6346" customFormat="false" ht="15" hidden="false" customHeight="false" outlineLevel="0" collapsed="false">
      <c r="A6346" s="0" t="n">
        <v>6344</v>
      </c>
      <c r="B6346" s="0" t="n">
        <v>9</v>
      </c>
      <c r="C6346" s="0" t="n">
        <v>265</v>
      </c>
      <c r="D6346" s="0" t="n">
        <v>7</v>
      </c>
      <c r="E6346" s="0" t="n">
        <v>1</v>
      </c>
      <c r="F6346" s="0" t="n">
        <v>0.180898</v>
      </c>
      <c r="G6346" s="0" t="n">
        <v>0.24902</v>
      </c>
      <c r="H6346" s="0" t="n">
        <v>80600</v>
      </c>
    </row>
    <row r="6347" customFormat="false" ht="15" hidden="false" customHeight="false" outlineLevel="0" collapsed="false">
      <c r="A6347" s="0" t="n">
        <v>6345</v>
      </c>
      <c r="B6347" s="0" t="n">
        <v>9</v>
      </c>
      <c r="C6347" s="0" t="n">
        <v>265</v>
      </c>
      <c r="D6347" s="0" t="n">
        <v>8</v>
      </c>
      <c r="E6347" s="0" t="n">
        <v>1</v>
      </c>
      <c r="F6347" s="0" t="n">
        <v>0.412623</v>
      </c>
      <c r="G6347" s="0" t="n">
        <v>0.200712</v>
      </c>
      <c r="H6347" s="0" t="n">
        <v>80400</v>
      </c>
    </row>
    <row r="6348" customFormat="false" ht="15" hidden="false" customHeight="false" outlineLevel="0" collapsed="false">
      <c r="A6348" s="0" t="n">
        <v>6346</v>
      </c>
      <c r="B6348" s="0" t="n">
        <v>9</v>
      </c>
      <c r="C6348" s="0" t="n">
        <v>265</v>
      </c>
      <c r="D6348" s="0" t="n">
        <v>9</v>
      </c>
      <c r="E6348" s="0" t="n">
        <v>0</v>
      </c>
      <c r="F6348" s="0" t="n">
        <v>0.644327</v>
      </c>
      <c r="G6348" s="0" t="n">
        <v>0.208225</v>
      </c>
      <c r="H6348" s="0" t="n">
        <v>80400</v>
      </c>
    </row>
    <row r="6349" customFormat="false" ht="15" hidden="false" customHeight="false" outlineLevel="0" collapsed="false">
      <c r="A6349" s="0" t="n">
        <v>6347</v>
      </c>
      <c r="B6349" s="0" t="n">
        <v>9</v>
      </c>
      <c r="C6349" s="0" t="n">
        <v>265</v>
      </c>
      <c r="D6349" s="0" t="n">
        <v>10</v>
      </c>
      <c r="E6349" s="0" t="n">
        <v>0</v>
      </c>
      <c r="F6349" s="0" t="n">
        <v>0.838287</v>
      </c>
      <c r="G6349" s="0" t="n">
        <v>0.242275</v>
      </c>
      <c r="H6349" s="0" t="n">
        <v>80400</v>
      </c>
    </row>
    <row r="6350" customFormat="false" ht="15" hidden="false" customHeight="false" outlineLevel="0" collapsed="false">
      <c r="A6350" s="0" t="n">
        <v>6348</v>
      </c>
      <c r="B6350" s="0" t="n">
        <v>9</v>
      </c>
      <c r="C6350" s="0" t="n">
        <v>265</v>
      </c>
      <c r="D6350" s="0" t="n">
        <v>11</v>
      </c>
      <c r="E6350" s="0" t="n">
        <v>0</v>
      </c>
      <c r="F6350" s="0" t="n">
        <v>0.966478</v>
      </c>
      <c r="G6350" s="0" t="n">
        <v>0.254402</v>
      </c>
      <c r="H6350" s="0" t="n">
        <v>80400</v>
      </c>
    </row>
    <row r="6351" customFormat="false" ht="15" hidden="false" customHeight="false" outlineLevel="0" collapsed="false">
      <c r="A6351" s="0" t="n">
        <v>6349</v>
      </c>
      <c r="B6351" s="0" t="n">
        <v>9</v>
      </c>
      <c r="C6351" s="0" t="n">
        <v>265</v>
      </c>
      <c r="D6351" s="0" t="n">
        <v>12</v>
      </c>
      <c r="E6351" s="0" t="n">
        <v>0</v>
      </c>
      <c r="F6351" s="0" t="n">
        <v>1</v>
      </c>
      <c r="G6351" s="0" t="n">
        <v>0.235363</v>
      </c>
      <c r="H6351" s="0" t="n">
        <v>80400</v>
      </c>
    </row>
    <row r="6352" customFormat="false" ht="15" hidden="false" customHeight="false" outlineLevel="0" collapsed="false">
      <c r="A6352" s="0" t="n">
        <v>6350</v>
      </c>
      <c r="B6352" s="0" t="n">
        <v>9</v>
      </c>
      <c r="C6352" s="0" t="n">
        <v>265</v>
      </c>
      <c r="D6352" s="0" t="n">
        <v>13</v>
      </c>
      <c r="E6352" s="0" t="n">
        <v>0</v>
      </c>
      <c r="F6352" s="0" t="n">
        <v>0.966478</v>
      </c>
      <c r="G6352" s="0" t="n">
        <v>0.189773</v>
      </c>
      <c r="H6352" s="0" t="n">
        <v>80400</v>
      </c>
    </row>
    <row r="6353" customFormat="false" ht="15" hidden="false" customHeight="false" outlineLevel="0" collapsed="false">
      <c r="A6353" s="0" t="n">
        <v>6351</v>
      </c>
      <c r="B6353" s="0" t="n">
        <v>9</v>
      </c>
      <c r="C6353" s="0" t="n">
        <v>265</v>
      </c>
      <c r="D6353" s="0" t="n">
        <v>14</v>
      </c>
      <c r="E6353" s="0" t="n">
        <v>0</v>
      </c>
      <c r="F6353" s="0" t="n">
        <v>0.838287</v>
      </c>
      <c r="G6353" s="0" t="n">
        <v>0.218864</v>
      </c>
      <c r="H6353" s="0" t="n">
        <v>80400</v>
      </c>
    </row>
    <row r="6354" customFormat="false" ht="15" hidden="false" customHeight="false" outlineLevel="0" collapsed="false">
      <c r="A6354" s="0" t="n">
        <v>6352</v>
      </c>
      <c r="B6354" s="0" t="n">
        <v>9</v>
      </c>
      <c r="C6354" s="0" t="n">
        <v>265</v>
      </c>
      <c r="D6354" s="0" t="n">
        <v>15</v>
      </c>
      <c r="E6354" s="0" t="n">
        <v>0</v>
      </c>
      <c r="F6354" s="0" t="n">
        <v>0.644327</v>
      </c>
      <c r="G6354" s="0" t="n">
        <v>0.354097</v>
      </c>
      <c r="H6354" s="0" t="n">
        <v>80400</v>
      </c>
    </row>
    <row r="6355" customFormat="false" ht="15" hidden="false" customHeight="false" outlineLevel="0" collapsed="false">
      <c r="A6355" s="0" t="n">
        <v>6353</v>
      </c>
      <c r="B6355" s="0" t="n">
        <v>9</v>
      </c>
      <c r="C6355" s="0" t="n">
        <v>265</v>
      </c>
      <c r="D6355" s="0" t="n">
        <v>16</v>
      </c>
      <c r="E6355" s="0" t="n">
        <v>0</v>
      </c>
      <c r="F6355" s="0" t="n">
        <v>0.412623</v>
      </c>
      <c r="G6355" s="0" t="n">
        <v>0.510044</v>
      </c>
      <c r="H6355" s="0" t="n">
        <v>80400</v>
      </c>
    </row>
    <row r="6356" customFormat="false" ht="15" hidden="false" customHeight="false" outlineLevel="0" collapsed="false">
      <c r="A6356" s="0" t="n">
        <v>6354</v>
      </c>
      <c r="B6356" s="0" t="n">
        <v>9</v>
      </c>
      <c r="C6356" s="0" t="n">
        <v>265</v>
      </c>
      <c r="D6356" s="0" t="n">
        <v>17</v>
      </c>
      <c r="E6356" s="0" t="n">
        <v>0</v>
      </c>
      <c r="F6356" s="0" t="n">
        <v>0.180898</v>
      </c>
      <c r="G6356" s="0" t="n">
        <v>0.457677</v>
      </c>
      <c r="H6356" s="0" t="n">
        <v>80400</v>
      </c>
    </row>
    <row r="6357" customFormat="false" ht="15" hidden="false" customHeight="false" outlineLevel="0" collapsed="false">
      <c r="A6357" s="0" t="n">
        <v>6355</v>
      </c>
      <c r="B6357" s="0" t="n">
        <v>9</v>
      </c>
      <c r="C6357" s="0" t="n">
        <v>265</v>
      </c>
      <c r="D6357" s="0" t="n">
        <v>18</v>
      </c>
      <c r="E6357" s="0" t="n">
        <v>0</v>
      </c>
      <c r="F6357" s="0" t="n">
        <v>0.007234</v>
      </c>
      <c r="G6357" s="0" t="n">
        <v>0.358657</v>
      </c>
      <c r="H6357" s="0" t="n">
        <v>80400</v>
      </c>
    </row>
    <row r="6358" customFormat="false" ht="15" hidden="false" customHeight="false" outlineLevel="0" collapsed="false">
      <c r="A6358" s="0" t="n">
        <v>6356</v>
      </c>
      <c r="B6358" s="0" t="n">
        <v>9</v>
      </c>
      <c r="C6358" s="0" t="n">
        <v>265</v>
      </c>
      <c r="D6358" s="0" t="n">
        <v>19</v>
      </c>
      <c r="E6358" s="0" t="n">
        <v>1</v>
      </c>
      <c r="F6358" s="0" t="n">
        <v>0</v>
      </c>
      <c r="G6358" s="0" t="n">
        <v>0.325226</v>
      </c>
      <c r="H6358" s="0" t="n">
        <v>80200</v>
      </c>
    </row>
    <row r="6359" customFormat="false" ht="15" hidden="false" customHeight="false" outlineLevel="0" collapsed="false">
      <c r="A6359" s="0" t="n">
        <v>6357</v>
      </c>
      <c r="B6359" s="0" t="n">
        <v>9</v>
      </c>
      <c r="C6359" s="0" t="n">
        <v>265</v>
      </c>
      <c r="D6359" s="0" t="n">
        <v>20</v>
      </c>
      <c r="E6359" s="0" t="n">
        <v>1</v>
      </c>
      <c r="F6359" s="0" t="n">
        <v>0</v>
      </c>
      <c r="G6359" s="0" t="n">
        <v>0.250335</v>
      </c>
      <c r="H6359" s="0" t="n">
        <v>80000</v>
      </c>
    </row>
    <row r="6360" customFormat="false" ht="15" hidden="false" customHeight="false" outlineLevel="0" collapsed="false">
      <c r="A6360" s="0" t="n">
        <v>6358</v>
      </c>
      <c r="B6360" s="0" t="n">
        <v>9</v>
      </c>
      <c r="C6360" s="0" t="n">
        <v>265</v>
      </c>
      <c r="D6360" s="0" t="n">
        <v>21</v>
      </c>
      <c r="E6360" s="0" t="n">
        <v>0</v>
      </c>
      <c r="F6360" s="0" t="n">
        <v>0</v>
      </c>
      <c r="G6360" s="0" t="n">
        <v>0.236501</v>
      </c>
      <c r="H6360" s="0" t="n">
        <v>80000</v>
      </c>
    </row>
    <row r="6361" customFormat="false" ht="15" hidden="false" customHeight="false" outlineLevel="0" collapsed="false">
      <c r="A6361" s="0" t="n">
        <v>6359</v>
      </c>
      <c r="B6361" s="0" t="n">
        <v>9</v>
      </c>
      <c r="C6361" s="0" t="n">
        <v>265</v>
      </c>
      <c r="D6361" s="0" t="n">
        <v>22</v>
      </c>
      <c r="E6361" s="0" t="n">
        <v>0</v>
      </c>
      <c r="F6361" s="0" t="n">
        <v>0</v>
      </c>
      <c r="G6361" s="0" t="n">
        <v>0.2177</v>
      </c>
      <c r="H6361" s="0" t="n">
        <v>80000</v>
      </c>
    </row>
    <row r="6362" customFormat="false" ht="15" hidden="false" customHeight="false" outlineLevel="0" collapsed="false">
      <c r="A6362" s="0" t="n">
        <v>6360</v>
      </c>
      <c r="B6362" s="0" t="n">
        <v>9</v>
      </c>
      <c r="C6362" s="0" t="n">
        <v>265</v>
      </c>
      <c r="D6362" s="0" t="n">
        <v>23</v>
      </c>
      <c r="E6362" s="0" t="n">
        <v>0</v>
      </c>
      <c r="F6362" s="0" t="n">
        <v>0</v>
      </c>
      <c r="G6362" s="0" t="n">
        <v>0.279298</v>
      </c>
      <c r="H6362" s="0" t="n">
        <v>80000</v>
      </c>
    </row>
    <row r="6363" customFormat="false" ht="15" hidden="false" customHeight="false" outlineLevel="0" collapsed="false">
      <c r="A6363" s="0" t="n">
        <v>6361</v>
      </c>
      <c r="B6363" s="0" t="n">
        <v>9</v>
      </c>
      <c r="C6363" s="0" t="n">
        <v>266</v>
      </c>
      <c r="D6363" s="0" t="n">
        <v>0</v>
      </c>
      <c r="E6363" s="0" t="n">
        <v>0</v>
      </c>
      <c r="F6363" s="0" t="n">
        <v>0</v>
      </c>
      <c r="G6363" s="0" t="n">
        <v>0.40046</v>
      </c>
      <c r="H6363" s="0" t="n">
        <v>80000</v>
      </c>
    </row>
    <row r="6364" customFormat="false" ht="15" hidden="false" customHeight="false" outlineLevel="0" collapsed="false">
      <c r="A6364" s="0" t="n">
        <v>6362</v>
      </c>
      <c r="B6364" s="0" t="n">
        <v>9</v>
      </c>
      <c r="C6364" s="0" t="n">
        <v>266</v>
      </c>
      <c r="D6364" s="0" t="n">
        <v>1</v>
      </c>
      <c r="E6364" s="0" t="n">
        <v>0</v>
      </c>
      <c r="F6364" s="0" t="n">
        <v>0</v>
      </c>
      <c r="G6364" s="0" t="n">
        <v>0.422479</v>
      </c>
      <c r="H6364" s="0" t="n">
        <v>80000</v>
      </c>
    </row>
    <row r="6365" customFormat="false" ht="15" hidden="false" customHeight="false" outlineLevel="0" collapsed="false">
      <c r="A6365" s="0" t="n">
        <v>6363</v>
      </c>
      <c r="B6365" s="0" t="n">
        <v>9</v>
      </c>
      <c r="C6365" s="0" t="n">
        <v>266</v>
      </c>
      <c r="D6365" s="0" t="n">
        <v>2</v>
      </c>
      <c r="E6365" s="0" t="n">
        <v>0</v>
      </c>
      <c r="F6365" s="0" t="n">
        <v>0</v>
      </c>
      <c r="G6365" s="0" t="n">
        <v>0.513764</v>
      </c>
      <c r="H6365" s="0" t="n">
        <v>80000</v>
      </c>
    </row>
    <row r="6366" customFormat="false" ht="15" hidden="false" customHeight="false" outlineLevel="0" collapsed="false">
      <c r="A6366" s="0" t="n">
        <v>6364</v>
      </c>
      <c r="B6366" s="0" t="n">
        <v>9</v>
      </c>
      <c r="C6366" s="0" t="n">
        <v>266</v>
      </c>
      <c r="D6366" s="0" t="n">
        <v>3</v>
      </c>
      <c r="E6366" s="0" t="n">
        <v>0</v>
      </c>
      <c r="F6366" s="0" t="n">
        <v>0</v>
      </c>
      <c r="G6366" s="0" t="n">
        <v>0.730454</v>
      </c>
      <c r="H6366" s="0" t="n">
        <v>80000</v>
      </c>
    </row>
    <row r="6367" customFormat="false" ht="15" hidden="false" customHeight="false" outlineLevel="0" collapsed="false">
      <c r="A6367" s="0" t="n">
        <v>6365</v>
      </c>
      <c r="B6367" s="0" t="n">
        <v>9</v>
      </c>
      <c r="C6367" s="0" t="n">
        <v>266</v>
      </c>
      <c r="D6367" s="0" t="n">
        <v>4</v>
      </c>
      <c r="E6367" s="0" t="n">
        <v>0</v>
      </c>
      <c r="F6367" s="0" t="n">
        <v>0</v>
      </c>
      <c r="G6367" s="0" t="n">
        <v>0.913459</v>
      </c>
      <c r="H6367" s="0" t="n">
        <v>80000</v>
      </c>
    </row>
    <row r="6368" customFormat="false" ht="15" hidden="false" customHeight="false" outlineLevel="0" collapsed="false">
      <c r="A6368" s="0" t="n">
        <v>6366</v>
      </c>
      <c r="B6368" s="0" t="n">
        <v>9</v>
      </c>
      <c r="C6368" s="0" t="n">
        <v>266</v>
      </c>
      <c r="D6368" s="0" t="n">
        <v>5</v>
      </c>
      <c r="E6368" s="0" t="n">
        <v>0</v>
      </c>
      <c r="F6368" s="0" t="n">
        <v>0</v>
      </c>
      <c r="G6368" s="0" t="n">
        <v>0.694763</v>
      </c>
      <c r="H6368" s="0" t="n">
        <v>80000</v>
      </c>
    </row>
    <row r="6369" customFormat="false" ht="15" hidden="false" customHeight="false" outlineLevel="0" collapsed="false">
      <c r="A6369" s="0" t="n">
        <v>6367</v>
      </c>
      <c r="B6369" s="0" t="n">
        <v>9</v>
      </c>
      <c r="C6369" s="0" t="n">
        <v>266</v>
      </c>
      <c r="D6369" s="0" t="n">
        <v>6</v>
      </c>
      <c r="E6369" s="0" t="n">
        <v>0</v>
      </c>
      <c r="F6369" s="0" t="n">
        <v>0.009671</v>
      </c>
      <c r="G6369" s="0" t="n">
        <v>0.853033</v>
      </c>
      <c r="H6369" s="0" t="n">
        <v>80000</v>
      </c>
    </row>
    <row r="6370" customFormat="false" ht="15" hidden="false" customHeight="false" outlineLevel="0" collapsed="false">
      <c r="A6370" s="0" t="n">
        <v>6368</v>
      </c>
      <c r="B6370" s="0" t="n">
        <v>9</v>
      </c>
      <c r="C6370" s="0" t="n">
        <v>266</v>
      </c>
      <c r="D6370" s="0" t="n">
        <v>7</v>
      </c>
      <c r="E6370" s="0" t="n">
        <v>1</v>
      </c>
      <c r="F6370" s="0" t="n">
        <v>0.241847</v>
      </c>
      <c r="G6370" s="0" t="n">
        <v>0.740769</v>
      </c>
      <c r="H6370" s="0" t="n">
        <v>79800</v>
      </c>
    </row>
    <row r="6371" customFormat="false" ht="15" hidden="false" customHeight="false" outlineLevel="0" collapsed="false">
      <c r="A6371" s="0" t="n">
        <v>6369</v>
      </c>
      <c r="B6371" s="0" t="n">
        <v>9</v>
      </c>
      <c r="C6371" s="0" t="n">
        <v>266</v>
      </c>
      <c r="D6371" s="0" t="n">
        <v>8</v>
      </c>
      <c r="E6371" s="0" t="n">
        <v>1</v>
      </c>
      <c r="F6371" s="0" t="n">
        <v>0.551644</v>
      </c>
      <c r="G6371" s="0" t="n">
        <v>0.479411</v>
      </c>
      <c r="H6371" s="0" t="n">
        <v>79600</v>
      </c>
    </row>
    <row r="6372" customFormat="false" ht="15" hidden="false" customHeight="false" outlineLevel="0" collapsed="false">
      <c r="A6372" s="0" t="n">
        <v>6370</v>
      </c>
      <c r="B6372" s="0" t="n">
        <v>9</v>
      </c>
      <c r="C6372" s="0" t="n">
        <v>266</v>
      </c>
      <c r="D6372" s="0" t="n">
        <v>9</v>
      </c>
      <c r="E6372" s="0" t="n">
        <v>0</v>
      </c>
      <c r="F6372" s="0" t="n">
        <v>0.861415</v>
      </c>
      <c r="G6372" s="0" t="n">
        <v>0.467145</v>
      </c>
      <c r="H6372" s="0" t="n">
        <v>79600</v>
      </c>
    </row>
    <row r="6373" customFormat="false" ht="15" hidden="false" customHeight="false" outlineLevel="0" collapsed="false">
      <c r="A6373" s="0" t="n">
        <v>6371</v>
      </c>
      <c r="B6373" s="0" t="n">
        <v>9</v>
      </c>
      <c r="C6373" s="0" t="n">
        <v>266</v>
      </c>
      <c r="D6373" s="0" t="n">
        <v>10</v>
      </c>
      <c r="E6373" s="0" t="n">
        <v>0</v>
      </c>
      <c r="F6373" s="0" t="n">
        <v>1</v>
      </c>
      <c r="G6373" s="0" t="n">
        <v>0.425885</v>
      </c>
      <c r="H6373" s="0" t="n">
        <v>79600</v>
      </c>
    </row>
    <row r="6374" customFormat="false" ht="15" hidden="false" customHeight="false" outlineLevel="0" collapsed="false">
      <c r="A6374" s="0" t="n">
        <v>6372</v>
      </c>
      <c r="B6374" s="0" t="n">
        <v>9</v>
      </c>
      <c r="C6374" s="0" t="n">
        <v>266</v>
      </c>
      <c r="D6374" s="0" t="n">
        <v>11</v>
      </c>
      <c r="E6374" s="0" t="n">
        <v>0</v>
      </c>
      <c r="F6374" s="0" t="n">
        <v>1</v>
      </c>
      <c r="G6374" s="0" t="n">
        <v>0.412926</v>
      </c>
      <c r="H6374" s="0" t="n">
        <v>79600</v>
      </c>
    </row>
    <row r="6375" customFormat="false" ht="15" hidden="false" customHeight="false" outlineLevel="0" collapsed="false">
      <c r="A6375" s="0" t="n">
        <v>6373</v>
      </c>
      <c r="B6375" s="0" t="n">
        <v>9</v>
      </c>
      <c r="C6375" s="0" t="n">
        <v>266</v>
      </c>
      <c r="D6375" s="0" t="n">
        <v>12</v>
      </c>
      <c r="E6375" s="0" t="n">
        <v>0</v>
      </c>
      <c r="F6375" s="0" t="n">
        <v>1</v>
      </c>
      <c r="G6375" s="0" t="n">
        <v>0.403536</v>
      </c>
      <c r="H6375" s="0" t="n">
        <v>79600</v>
      </c>
    </row>
    <row r="6376" customFormat="false" ht="15" hidden="false" customHeight="false" outlineLevel="0" collapsed="false">
      <c r="A6376" s="0" t="n">
        <v>6374</v>
      </c>
      <c r="B6376" s="0" t="n">
        <v>9</v>
      </c>
      <c r="C6376" s="0" t="n">
        <v>266</v>
      </c>
      <c r="D6376" s="0" t="n">
        <v>13</v>
      </c>
      <c r="E6376" s="0" t="n">
        <v>0</v>
      </c>
      <c r="F6376" s="0" t="n">
        <v>1</v>
      </c>
      <c r="G6376" s="0" t="n">
        <v>0.463921</v>
      </c>
      <c r="H6376" s="0" t="n">
        <v>79600</v>
      </c>
    </row>
    <row r="6377" customFormat="false" ht="15" hidden="false" customHeight="false" outlineLevel="0" collapsed="false">
      <c r="A6377" s="0" t="n">
        <v>6375</v>
      </c>
      <c r="B6377" s="0" t="n">
        <v>9</v>
      </c>
      <c r="C6377" s="0" t="n">
        <v>266</v>
      </c>
      <c r="D6377" s="0" t="n">
        <v>14</v>
      </c>
      <c r="E6377" s="0" t="n">
        <v>0</v>
      </c>
      <c r="F6377" s="0" t="n">
        <v>1</v>
      </c>
      <c r="G6377" s="0" t="n">
        <v>0.586618</v>
      </c>
      <c r="H6377" s="0" t="n">
        <v>79600</v>
      </c>
    </row>
    <row r="6378" customFormat="false" ht="15" hidden="false" customHeight="false" outlineLevel="0" collapsed="false">
      <c r="A6378" s="0" t="n">
        <v>6376</v>
      </c>
      <c r="B6378" s="0" t="n">
        <v>9</v>
      </c>
      <c r="C6378" s="0" t="n">
        <v>266</v>
      </c>
      <c r="D6378" s="0" t="n">
        <v>15</v>
      </c>
      <c r="E6378" s="0" t="n">
        <v>0</v>
      </c>
      <c r="F6378" s="0" t="n">
        <v>0.861415</v>
      </c>
      <c r="G6378" s="0" t="n">
        <v>0.522701</v>
      </c>
      <c r="H6378" s="0" t="n">
        <v>79600</v>
      </c>
    </row>
    <row r="6379" customFormat="false" ht="15" hidden="false" customHeight="false" outlineLevel="0" collapsed="false">
      <c r="A6379" s="0" t="n">
        <v>6377</v>
      </c>
      <c r="B6379" s="0" t="n">
        <v>9</v>
      </c>
      <c r="C6379" s="0" t="n">
        <v>266</v>
      </c>
      <c r="D6379" s="0" t="n">
        <v>16</v>
      </c>
      <c r="E6379" s="0" t="n">
        <v>0</v>
      </c>
      <c r="F6379" s="0" t="n">
        <v>0.551644</v>
      </c>
      <c r="G6379" s="0" t="n">
        <v>0.571571</v>
      </c>
      <c r="H6379" s="0" t="n">
        <v>79600</v>
      </c>
    </row>
    <row r="6380" customFormat="false" ht="15" hidden="false" customHeight="false" outlineLevel="0" collapsed="false">
      <c r="A6380" s="0" t="n">
        <v>6378</v>
      </c>
      <c r="B6380" s="0" t="n">
        <v>9</v>
      </c>
      <c r="C6380" s="0" t="n">
        <v>266</v>
      </c>
      <c r="D6380" s="0" t="n">
        <v>17</v>
      </c>
      <c r="E6380" s="0" t="n">
        <v>0</v>
      </c>
      <c r="F6380" s="0" t="n">
        <v>0.241847</v>
      </c>
      <c r="G6380" s="0" t="n">
        <v>0.652422</v>
      </c>
      <c r="H6380" s="0" t="n">
        <v>79600</v>
      </c>
    </row>
    <row r="6381" customFormat="false" ht="15" hidden="false" customHeight="false" outlineLevel="0" collapsed="false">
      <c r="A6381" s="0" t="n">
        <v>6379</v>
      </c>
      <c r="B6381" s="0" t="n">
        <v>9</v>
      </c>
      <c r="C6381" s="0" t="n">
        <v>266</v>
      </c>
      <c r="D6381" s="0" t="n">
        <v>18</v>
      </c>
      <c r="E6381" s="0" t="n">
        <v>0</v>
      </c>
      <c r="F6381" s="0" t="n">
        <v>0.009671</v>
      </c>
      <c r="G6381" s="0" t="n">
        <v>0.590106</v>
      </c>
      <c r="H6381" s="0" t="n">
        <v>79600</v>
      </c>
    </row>
    <row r="6382" customFormat="false" ht="15" hidden="false" customHeight="false" outlineLevel="0" collapsed="false">
      <c r="A6382" s="0" t="n">
        <v>6380</v>
      </c>
      <c r="B6382" s="0" t="n">
        <v>9</v>
      </c>
      <c r="C6382" s="0" t="n">
        <v>266</v>
      </c>
      <c r="D6382" s="0" t="n">
        <v>19</v>
      </c>
      <c r="E6382" s="0" t="n">
        <v>1</v>
      </c>
      <c r="F6382" s="0" t="n">
        <v>0</v>
      </c>
      <c r="G6382" s="0" t="n">
        <v>0.468934</v>
      </c>
      <c r="H6382" s="0" t="n">
        <v>79400</v>
      </c>
    </row>
    <row r="6383" customFormat="false" ht="15" hidden="false" customHeight="false" outlineLevel="0" collapsed="false">
      <c r="A6383" s="0" t="n">
        <v>6381</v>
      </c>
      <c r="B6383" s="0" t="n">
        <v>9</v>
      </c>
      <c r="C6383" s="0" t="n">
        <v>266</v>
      </c>
      <c r="D6383" s="0" t="n">
        <v>20</v>
      </c>
      <c r="E6383" s="0" t="n">
        <v>1</v>
      </c>
      <c r="F6383" s="0" t="n">
        <v>0</v>
      </c>
      <c r="G6383" s="0" t="n">
        <v>0.403184</v>
      </c>
      <c r="H6383" s="0" t="n">
        <v>79200</v>
      </c>
    </row>
    <row r="6384" customFormat="false" ht="15" hidden="false" customHeight="false" outlineLevel="0" collapsed="false">
      <c r="A6384" s="0" t="n">
        <v>6382</v>
      </c>
      <c r="B6384" s="0" t="n">
        <v>9</v>
      </c>
      <c r="C6384" s="0" t="n">
        <v>266</v>
      </c>
      <c r="D6384" s="0" t="n">
        <v>21</v>
      </c>
      <c r="E6384" s="0" t="n">
        <v>0</v>
      </c>
      <c r="F6384" s="0" t="n">
        <v>0</v>
      </c>
      <c r="G6384" s="0" t="n">
        <v>0.53054</v>
      </c>
      <c r="H6384" s="0" t="n">
        <v>79200</v>
      </c>
    </row>
    <row r="6385" customFormat="false" ht="15" hidden="false" customHeight="false" outlineLevel="0" collapsed="false">
      <c r="A6385" s="0" t="n">
        <v>6383</v>
      </c>
      <c r="B6385" s="0" t="n">
        <v>9</v>
      </c>
      <c r="C6385" s="0" t="n">
        <v>266</v>
      </c>
      <c r="D6385" s="0" t="n">
        <v>22</v>
      </c>
      <c r="E6385" s="0" t="n">
        <v>0</v>
      </c>
      <c r="F6385" s="0" t="n">
        <v>0</v>
      </c>
      <c r="G6385" s="0" t="n">
        <v>0.549106</v>
      </c>
      <c r="H6385" s="0" t="n">
        <v>79200</v>
      </c>
    </row>
    <row r="6386" customFormat="false" ht="15" hidden="false" customHeight="false" outlineLevel="0" collapsed="false">
      <c r="A6386" s="0" t="n">
        <v>6384</v>
      </c>
      <c r="B6386" s="0" t="n">
        <v>9</v>
      </c>
      <c r="C6386" s="0" t="n">
        <v>266</v>
      </c>
      <c r="D6386" s="0" t="n">
        <v>23</v>
      </c>
      <c r="E6386" s="0" t="n">
        <v>0</v>
      </c>
      <c r="F6386" s="0" t="n">
        <v>0</v>
      </c>
      <c r="G6386" s="0" t="n">
        <v>0.629976</v>
      </c>
      <c r="H6386" s="0" t="n">
        <v>79200</v>
      </c>
    </row>
    <row r="6387" customFormat="false" ht="15" hidden="false" customHeight="false" outlineLevel="0" collapsed="false">
      <c r="A6387" s="0" t="n">
        <v>6385</v>
      </c>
      <c r="B6387" s="0" t="n">
        <v>9</v>
      </c>
      <c r="C6387" s="0" t="n">
        <v>267</v>
      </c>
      <c r="D6387" s="0" t="n">
        <v>0</v>
      </c>
      <c r="E6387" s="0" t="n">
        <v>0</v>
      </c>
      <c r="F6387" s="0" t="n">
        <v>0</v>
      </c>
      <c r="G6387" s="0" t="n">
        <v>0.814391</v>
      </c>
      <c r="H6387" s="0" t="n">
        <v>79200</v>
      </c>
    </row>
    <row r="6388" customFormat="false" ht="15" hidden="false" customHeight="false" outlineLevel="0" collapsed="false">
      <c r="A6388" s="0" t="n">
        <v>6386</v>
      </c>
      <c r="B6388" s="0" t="n">
        <v>9</v>
      </c>
      <c r="C6388" s="0" t="n">
        <v>267</v>
      </c>
      <c r="D6388" s="0" t="n">
        <v>1</v>
      </c>
      <c r="E6388" s="0" t="n">
        <v>0</v>
      </c>
      <c r="F6388" s="0" t="n">
        <v>0</v>
      </c>
      <c r="G6388" s="0" t="n">
        <v>0.65444</v>
      </c>
      <c r="H6388" s="0" t="n">
        <v>79200</v>
      </c>
    </row>
    <row r="6389" customFormat="false" ht="15" hidden="false" customHeight="false" outlineLevel="0" collapsed="false">
      <c r="A6389" s="0" t="n">
        <v>6387</v>
      </c>
      <c r="B6389" s="0" t="n">
        <v>9</v>
      </c>
      <c r="C6389" s="0" t="n">
        <v>267</v>
      </c>
      <c r="D6389" s="0" t="n">
        <v>2</v>
      </c>
      <c r="E6389" s="0" t="n">
        <v>0</v>
      </c>
      <c r="F6389" s="0" t="n">
        <v>0</v>
      </c>
      <c r="G6389" s="0" t="n">
        <v>0.45394</v>
      </c>
      <c r="H6389" s="0" t="n">
        <v>79200</v>
      </c>
    </row>
    <row r="6390" customFormat="false" ht="15" hidden="false" customHeight="false" outlineLevel="0" collapsed="false">
      <c r="A6390" s="0" t="n">
        <v>6388</v>
      </c>
      <c r="B6390" s="0" t="n">
        <v>9</v>
      </c>
      <c r="C6390" s="0" t="n">
        <v>267</v>
      </c>
      <c r="D6390" s="0" t="n">
        <v>3</v>
      </c>
      <c r="E6390" s="0" t="n">
        <v>0</v>
      </c>
      <c r="F6390" s="0" t="n">
        <v>0</v>
      </c>
      <c r="G6390" s="0" t="n">
        <v>0.479199</v>
      </c>
      <c r="H6390" s="0" t="n">
        <v>79200</v>
      </c>
    </row>
    <row r="6391" customFormat="false" ht="15" hidden="false" customHeight="false" outlineLevel="0" collapsed="false">
      <c r="A6391" s="0" t="n">
        <v>6389</v>
      </c>
      <c r="B6391" s="0" t="n">
        <v>9</v>
      </c>
      <c r="C6391" s="0" t="n">
        <v>267</v>
      </c>
      <c r="D6391" s="0" t="n">
        <v>4</v>
      </c>
      <c r="E6391" s="0" t="n">
        <v>0</v>
      </c>
      <c r="F6391" s="0" t="n">
        <v>0</v>
      </c>
      <c r="G6391" s="0" t="n">
        <v>0.242143</v>
      </c>
      <c r="H6391" s="0" t="n">
        <v>79200</v>
      </c>
    </row>
    <row r="6392" customFormat="false" ht="15" hidden="false" customHeight="false" outlineLevel="0" collapsed="false">
      <c r="A6392" s="0" t="n">
        <v>6390</v>
      </c>
      <c r="B6392" s="0" t="n">
        <v>9</v>
      </c>
      <c r="C6392" s="0" t="n">
        <v>267</v>
      </c>
      <c r="D6392" s="0" t="n">
        <v>5</v>
      </c>
      <c r="E6392" s="0" t="n">
        <v>0</v>
      </c>
      <c r="F6392" s="0" t="n">
        <v>0</v>
      </c>
      <c r="G6392" s="0" t="n">
        <v>0.29712</v>
      </c>
      <c r="H6392" s="0" t="n">
        <v>79200</v>
      </c>
    </row>
    <row r="6393" customFormat="false" ht="15" hidden="false" customHeight="false" outlineLevel="0" collapsed="false">
      <c r="A6393" s="0" t="n">
        <v>6391</v>
      </c>
      <c r="B6393" s="0" t="n">
        <v>9</v>
      </c>
      <c r="C6393" s="0" t="n">
        <v>267</v>
      </c>
      <c r="D6393" s="0" t="n">
        <v>6</v>
      </c>
      <c r="E6393" s="0" t="n">
        <v>0</v>
      </c>
      <c r="F6393" s="0" t="n">
        <v>0.007628</v>
      </c>
      <c r="G6393" s="0" t="n">
        <v>0.273602</v>
      </c>
      <c r="H6393" s="0" t="n">
        <v>79200</v>
      </c>
    </row>
    <row r="6394" customFormat="false" ht="15" hidden="false" customHeight="false" outlineLevel="0" collapsed="false">
      <c r="A6394" s="0" t="n">
        <v>6392</v>
      </c>
      <c r="B6394" s="0" t="n">
        <v>9</v>
      </c>
      <c r="C6394" s="0" t="n">
        <v>267</v>
      </c>
      <c r="D6394" s="0" t="n">
        <v>7</v>
      </c>
      <c r="E6394" s="0" t="n">
        <v>1</v>
      </c>
      <c r="F6394" s="0" t="n">
        <v>0.190765</v>
      </c>
      <c r="G6394" s="0" t="n">
        <v>0.365698</v>
      </c>
      <c r="H6394" s="0" t="n">
        <v>79000</v>
      </c>
    </row>
    <row r="6395" customFormat="false" ht="15" hidden="false" customHeight="false" outlineLevel="0" collapsed="false">
      <c r="A6395" s="0" t="n">
        <v>6393</v>
      </c>
      <c r="B6395" s="0" t="n">
        <v>9</v>
      </c>
      <c r="C6395" s="0" t="n">
        <v>267</v>
      </c>
      <c r="D6395" s="0" t="n">
        <v>8</v>
      </c>
      <c r="E6395" s="0" t="n">
        <v>1</v>
      </c>
      <c r="F6395" s="0" t="n">
        <v>0.435128</v>
      </c>
      <c r="G6395" s="0" t="n">
        <v>0.249606</v>
      </c>
      <c r="H6395" s="0" t="n">
        <v>78800</v>
      </c>
    </row>
    <row r="6396" customFormat="false" ht="15" hidden="false" customHeight="false" outlineLevel="0" collapsed="false">
      <c r="A6396" s="0" t="n">
        <v>6394</v>
      </c>
      <c r="B6396" s="0" t="n">
        <v>9</v>
      </c>
      <c r="C6396" s="0" t="n">
        <v>267</v>
      </c>
      <c r="D6396" s="0" t="n">
        <v>9</v>
      </c>
      <c r="E6396" s="0" t="n">
        <v>0</v>
      </c>
      <c r="F6396" s="0" t="n">
        <v>0.67947</v>
      </c>
      <c r="G6396" s="0" t="n">
        <v>0.295461</v>
      </c>
      <c r="H6396" s="0" t="n">
        <v>78800</v>
      </c>
    </row>
    <row r="6397" customFormat="false" ht="15" hidden="false" customHeight="false" outlineLevel="0" collapsed="false">
      <c r="A6397" s="0" t="n">
        <v>6395</v>
      </c>
      <c r="B6397" s="0" t="n">
        <v>9</v>
      </c>
      <c r="C6397" s="0" t="n">
        <v>267</v>
      </c>
      <c r="D6397" s="0" t="n">
        <v>10</v>
      </c>
      <c r="E6397" s="0" t="n">
        <v>0</v>
      </c>
      <c r="F6397" s="0" t="n">
        <v>0.884008</v>
      </c>
      <c r="G6397" s="0" t="n">
        <v>0.309065</v>
      </c>
      <c r="H6397" s="0" t="n">
        <v>78800</v>
      </c>
    </row>
    <row r="6398" customFormat="false" ht="15" hidden="false" customHeight="false" outlineLevel="0" collapsed="false">
      <c r="A6398" s="0" t="n">
        <v>6396</v>
      </c>
      <c r="B6398" s="0" t="n">
        <v>9</v>
      </c>
      <c r="C6398" s="0" t="n">
        <v>267</v>
      </c>
      <c r="D6398" s="0" t="n">
        <v>11</v>
      </c>
      <c r="E6398" s="0" t="n">
        <v>0</v>
      </c>
      <c r="F6398" s="0" t="n">
        <v>1</v>
      </c>
      <c r="G6398" s="0" t="n">
        <v>0.330377</v>
      </c>
      <c r="H6398" s="0" t="n">
        <v>78800</v>
      </c>
    </row>
    <row r="6399" customFormat="false" ht="15" hidden="false" customHeight="false" outlineLevel="0" collapsed="false">
      <c r="A6399" s="0" t="n">
        <v>6397</v>
      </c>
      <c r="B6399" s="0" t="n">
        <v>9</v>
      </c>
      <c r="C6399" s="0" t="n">
        <v>267</v>
      </c>
      <c r="D6399" s="0" t="n">
        <v>12</v>
      </c>
      <c r="E6399" s="0" t="n">
        <v>0</v>
      </c>
      <c r="F6399" s="0" t="n">
        <v>1</v>
      </c>
      <c r="G6399" s="0" t="n">
        <v>0.400083</v>
      </c>
      <c r="H6399" s="0" t="n">
        <v>78800</v>
      </c>
    </row>
    <row r="6400" customFormat="false" ht="15" hidden="false" customHeight="false" outlineLevel="0" collapsed="false">
      <c r="A6400" s="0" t="n">
        <v>6398</v>
      </c>
      <c r="B6400" s="0" t="n">
        <v>9</v>
      </c>
      <c r="C6400" s="0" t="n">
        <v>267</v>
      </c>
      <c r="D6400" s="0" t="n">
        <v>13</v>
      </c>
      <c r="E6400" s="0" t="n">
        <v>0</v>
      </c>
      <c r="F6400" s="0" t="n">
        <v>1</v>
      </c>
      <c r="G6400" s="0" t="n">
        <v>0.692182</v>
      </c>
      <c r="H6400" s="0" t="n">
        <v>78800</v>
      </c>
    </row>
    <row r="6401" customFormat="false" ht="15" hidden="false" customHeight="false" outlineLevel="0" collapsed="false">
      <c r="A6401" s="0" t="n">
        <v>6399</v>
      </c>
      <c r="B6401" s="0" t="n">
        <v>9</v>
      </c>
      <c r="C6401" s="0" t="n">
        <v>267</v>
      </c>
      <c r="D6401" s="0" t="n">
        <v>14</v>
      </c>
      <c r="E6401" s="0" t="n">
        <v>0</v>
      </c>
      <c r="F6401" s="0" t="n">
        <v>0.884008</v>
      </c>
      <c r="G6401" s="0" t="n">
        <v>0.588527</v>
      </c>
      <c r="H6401" s="0" t="n">
        <v>78800</v>
      </c>
    </row>
    <row r="6402" customFormat="false" ht="15" hidden="false" customHeight="false" outlineLevel="0" collapsed="false">
      <c r="A6402" s="0" t="n">
        <v>6400</v>
      </c>
      <c r="B6402" s="0" t="n">
        <v>9</v>
      </c>
      <c r="C6402" s="0" t="n">
        <v>267</v>
      </c>
      <c r="D6402" s="0" t="n">
        <v>15</v>
      </c>
      <c r="E6402" s="0" t="n">
        <v>0</v>
      </c>
      <c r="F6402" s="0" t="n">
        <v>0.67947</v>
      </c>
      <c r="G6402" s="0" t="n">
        <v>0.475081</v>
      </c>
      <c r="H6402" s="0" t="n">
        <v>78800</v>
      </c>
    </row>
    <row r="6403" customFormat="false" ht="15" hidden="false" customHeight="false" outlineLevel="0" collapsed="false">
      <c r="A6403" s="0" t="n">
        <v>6401</v>
      </c>
      <c r="B6403" s="0" t="n">
        <v>9</v>
      </c>
      <c r="C6403" s="0" t="n">
        <v>267</v>
      </c>
      <c r="D6403" s="0" t="n">
        <v>16</v>
      </c>
      <c r="E6403" s="0" t="n">
        <v>0</v>
      </c>
      <c r="F6403" s="0" t="n">
        <v>0.435128</v>
      </c>
      <c r="G6403" s="0" t="n">
        <v>0.474669</v>
      </c>
      <c r="H6403" s="0" t="n">
        <v>78800</v>
      </c>
    </row>
    <row r="6404" customFormat="false" ht="15" hidden="false" customHeight="false" outlineLevel="0" collapsed="false">
      <c r="A6404" s="0" t="n">
        <v>6402</v>
      </c>
      <c r="B6404" s="0" t="n">
        <v>9</v>
      </c>
      <c r="C6404" s="0" t="n">
        <v>267</v>
      </c>
      <c r="D6404" s="0" t="n">
        <v>17</v>
      </c>
      <c r="E6404" s="0" t="n">
        <v>0</v>
      </c>
      <c r="F6404" s="0" t="n">
        <v>0.190765</v>
      </c>
      <c r="G6404" s="0" t="n">
        <v>0.592956</v>
      </c>
      <c r="H6404" s="0" t="n">
        <v>78800</v>
      </c>
    </row>
    <row r="6405" customFormat="false" ht="15" hidden="false" customHeight="false" outlineLevel="0" collapsed="false">
      <c r="A6405" s="0" t="n">
        <v>6403</v>
      </c>
      <c r="B6405" s="0" t="n">
        <v>9</v>
      </c>
      <c r="C6405" s="0" t="n">
        <v>267</v>
      </c>
      <c r="D6405" s="0" t="n">
        <v>18</v>
      </c>
      <c r="E6405" s="0" t="n">
        <v>0</v>
      </c>
      <c r="F6405" s="0" t="n">
        <v>0.007628</v>
      </c>
      <c r="G6405" s="0" t="n">
        <v>0.838893</v>
      </c>
      <c r="H6405" s="0" t="n">
        <v>78800</v>
      </c>
    </row>
    <row r="6406" customFormat="false" ht="15" hidden="false" customHeight="false" outlineLevel="0" collapsed="false">
      <c r="A6406" s="0" t="n">
        <v>6404</v>
      </c>
      <c r="B6406" s="0" t="n">
        <v>9</v>
      </c>
      <c r="C6406" s="0" t="n">
        <v>267</v>
      </c>
      <c r="D6406" s="0" t="n">
        <v>19</v>
      </c>
      <c r="E6406" s="0" t="n">
        <v>1</v>
      </c>
      <c r="F6406" s="0" t="n">
        <v>0</v>
      </c>
      <c r="G6406" s="0" t="n">
        <v>0.697657</v>
      </c>
      <c r="H6406" s="0" t="n">
        <v>78600</v>
      </c>
    </row>
    <row r="6407" customFormat="false" ht="15" hidden="false" customHeight="false" outlineLevel="0" collapsed="false">
      <c r="A6407" s="0" t="n">
        <v>6405</v>
      </c>
      <c r="B6407" s="0" t="n">
        <v>9</v>
      </c>
      <c r="C6407" s="0" t="n">
        <v>267</v>
      </c>
      <c r="D6407" s="0" t="n">
        <v>20</v>
      </c>
      <c r="E6407" s="0" t="n">
        <v>1</v>
      </c>
      <c r="F6407" s="0" t="n">
        <v>0</v>
      </c>
      <c r="G6407" s="0" t="n">
        <v>0.842032</v>
      </c>
      <c r="H6407" s="0" t="n">
        <v>78400</v>
      </c>
    </row>
    <row r="6408" customFormat="false" ht="15" hidden="false" customHeight="false" outlineLevel="0" collapsed="false">
      <c r="A6408" s="0" t="n">
        <v>6406</v>
      </c>
      <c r="B6408" s="0" t="n">
        <v>9</v>
      </c>
      <c r="C6408" s="0" t="n">
        <v>267</v>
      </c>
      <c r="D6408" s="0" t="n">
        <v>21</v>
      </c>
      <c r="E6408" s="0" t="n">
        <v>0</v>
      </c>
      <c r="F6408" s="0" t="n">
        <v>0</v>
      </c>
      <c r="G6408" s="0" t="n">
        <v>0.53368</v>
      </c>
      <c r="H6408" s="0" t="n">
        <v>78400</v>
      </c>
    </row>
    <row r="6409" customFormat="false" ht="15" hidden="false" customHeight="false" outlineLevel="0" collapsed="false">
      <c r="A6409" s="0" t="n">
        <v>6407</v>
      </c>
      <c r="B6409" s="0" t="n">
        <v>9</v>
      </c>
      <c r="C6409" s="0" t="n">
        <v>267</v>
      </c>
      <c r="D6409" s="0" t="n">
        <v>22</v>
      </c>
      <c r="E6409" s="0" t="n">
        <v>0</v>
      </c>
      <c r="F6409" s="0" t="n">
        <v>0</v>
      </c>
      <c r="G6409" s="0" t="n">
        <v>0.512827</v>
      </c>
      <c r="H6409" s="0" t="n">
        <v>78400</v>
      </c>
    </row>
    <row r="6410" customFormat="false" ht="15" hidden="false" customHeight="false" outlineLevel="0" collapsed="false">
      <c r="A6410" s="0" t="n">
        <v>6408</v>
      </c>
      <c r="B6410" s="0" t="n">
        <v>9</v>
      </c>
      <c r="C6410" s="0" t="n">
        <v>267</v>
      </c>
      <c r="D6410" s="0" t="n">
        <v>23</v>
      </c>
      <c r="E6410" s="0" t="n">
        <v>0</v>
      </c>
      <c r="F6410" s="0" t="n">
        <v>0</v>
      </c>
      <c r="G6410" s="0" t="n">
        <v>0.479408</v>
      </c>
      <c r="H6410" s="0" t="n">
        <v>78400</v>
      </c>
    </row>
    <row r="6411" customFormat="false" ht="15" hidden="false" customHeight="false" outlineLevel="0" collapsed="false">
      <c r="A6411" s="0" t="n">
        <v>6409</v>
      </c>
      <c r="B6411" s="0" t="n">
        <v>9</v>
      </c>
      <c r="C6411" s="0" t="n">
        <v>268</v>
      </c>
      <c r="D6411" s="0" t="n">
        <v>0</v>
      </c>
      <c r="E6411" s="0" t="n">
        <v>0</v>
      </c>
      <c r="F6411" s="0" t="n">
        <v>0</v>
      </c>
      <c r="G6411" s="0" t="n">
        <v>0.406704</v>
      </c>
      <c r="H6411" s="0" t="n">
        <v>78400</v>
      </c>
    </row>
    <row r="6412" customFormat="false" ht="15" hidden="false" customHeight="false" outlineLevel="0" collapsed="false">
      <c r="A6412" s="0" t="n">
        <v>6410</v>
      </c>
      <c r="B6412" s="0" t="n">
        <v>9</v>
      </c>
      <c r="C6412" s="0" t="n">
        <v>268</v>
      </c>
      <c r="D6412" s="0" t="n">
        <v>1</v>
      </c>
      <c r="E6412" s="0" t="n">
        <v>0</v>
      </c>
      <c r="F6412" s="0" t="n">
        <v>0</v>
      </c>
      <c r="G6412" s="0" t="n">
        <v>0.39495</v>
      </c>
      <c r="H6412" s="0" t="n">
        <v>78400</v>
      </c>
    </row>
    <row r="6413" customFormat="false" ht="15" hidden="false" customHeight="false" outlineLevel="0" collapsed="false">
      <c r="A6413" s="0" t="n">
        <v>6411</v>
      </c>
      <c r="B6413" s="0" t="n">
        <v>9</v>
      </c>
      <c r="C6413" s="0" t="n">
        <v>268</v>
      </c>
      <c r="D6413" s="0" t="n">
        <v>2</v>
      </c>
      <c r="E6413" s="0" t="n">
        <v>0</v>
      </c>
      <c r="F6413" s="0" t="n">
        <v>0</v>
      </c>
      <c r="G6413" s="0" t="n">
        <v>0.445169</v>
      </c>
      <c r="H6413" s="0" t="n">
        <v>78400</v>
      </c>
    </row>
    <row r="6414" customFormat="false" ht="15" hidden="false" customHeight="false" outlineLevel="0" collapsed="false">
      <c r="A6414" s="0" t="n">
        <v>6412</v>
      </c>
      <c r="B6414" s="0" t="n">
        <v>9</v>
      </c>
      <c r="C6414" s="0" t="n">
        <v>268</v>
      </c>
      <c r="D6414" s="0" t="n">
        <v>3</v>
      </c>
      <c r="E6414" s="0" t="n">
        <v>0</v>
      </c>
      <c r="F6414" s="0" t="n">
        <v>0</v>
      </c>
      <c r="G6414" s="0" t="n">
        <v>0.505693</v>
      </c>
      <c r="H6414" s="0" t="n">
        <v>78400</v>
      </c>
    </row>
    <row r="6415" customFormat="false" ht="15" hidden="false" customHeight="false" outlineLevel="0" collapsed="false">
      <c r="A6415" s="0" t="n">
        <v>6413</v>
      </c>
      <c r="B6415" s="0" t="n">
        <v>9</v>
      </c>
      <c r="C6415" s="0" t="n">
        <v>268</v>
      </c>
      <c r="D6415" s="0" t="n">
        <v>4</v>
      </c>
      <c r="E6415" s="0" t="n">
        <v>0</v>
      </c>
      <c r="F6415" s="0" t="n">
        <v>0</v>
      </c>
      <c r="G6415" s="0" t="n">
        <v>0.416076</v>
      </c>
      <c r="H6415" s="0" t="n">
        <v>78400</v>
      </c>
    </row>
    <row r="6416" customFormat="false" ht="15" hidden="false" customHeight="false" outlineLevel="0" collapsed="false">
      <c r="A6416" s="0" t="n">
        <v>6414</v>
      </c>
      <c r="B6416" s="0" t="n">
        <v>9</v>
      </c>
      <c r="C6416" s="0" t="n">
        <v>268</v>
      </c>
      <c r="D6416" s="0" t="n">
        <v>5</v>
      </c>
      <c r="E6416" s="0" t="n">
        <v>0</v>
      </c>
      <c r="F6416" s="0" t="n">
        <v>0</v>
      </c>
      <c r="G6416" s="0" t="n">
        <v>0.601663</v>
      </c>
      <c r="H6416" s="0" t="n">
        <v>78400</v>
      </c>
    </row>
    <row r="6417" customFormat="false" ht="15" hidden="false" customHeight="false" outlineLevel="0" collapsed="false">
      <c r="A6417" s="0" t="n">
        <v>6415</v>
      </c>
      <c r="B6417" s="0" t="n">
        <v>9</v>
      </c>
      <c r="C6417" s="0" t="n">
        <v>268</v>
      </c>
      <c r="D6417" s="0" t="n">
        <v>6</v>
      </c>
      <c r="E6417" s="0" t="n">
        <v>0</v>
      </c>
      <c r="F6417" s="0" t="n">
        <v>0.009657</v>
      </c>
      <c r="G6417" s="0" t="n">
        <v>0.466474</v>
      </c>
      <c r="H6417" s="0" t="n">
        <v>78400</v>
      </c>
    </row>
    <row r="6418" customFormat="false" ht="15" hidden="false" customHeight="false" outlineLevel="0" collapsed="false">
      <c r="A6418" s="0" t="n">
        <v>6416</v>
      </c>
      <c r="B6418" s="0" t="n">
        <v>9</v>
      </c>
      <c r="C6418" s="0" t="n">
        <v>268</v>
      </c>
      <c r="D6418" s="0" t="n">
        <v>7</v>
      </c>
      <c r="E6418" s="0" t="n">
        <v>1</v>
      </c>
      <c r="F6418" s="0" t="n">
        <v>0.241497</v>
      </c>
      <c r="G6418" s="0" t="n">
        <v>0.372698</v>
      </c>
      <c r="H6418" s="0" t="n">
        <v>78200</v>
      </c>
    </row>
    <row r="6419" customFormat="false" ht="15" hidden="false" customHeight="false" outlineLevel="0" collapsed="false">
      <c r="A6419" s="0" t="n">
        <v>6417</v>
      </c>
      <c r="B6419" s="0" t="n">
        <v>9</v>
      </c>
      <c r="C6419" s="0" t="n">
        <v>268</v>
      </c>
      <c r="D6419" s="0" t="n">
        <v>8</v>
      </c>
      <c r="E6419" s="0" t="n">
        <v>1</v>
      </c>
      <c r="F6419" s="0" t="n">
        <v>0.550847</v>
      </c>
      <c r="G6419" s="0" t="n">
        <v>0.412791</v>
      </c>
      <c r="H6419" s="0" t="n">
        <v>78000</v>
      </c>
    </row>
    <row r="6420" customFormat="false" ht="15" hidden="false" customHeight="false" outlineLevel="0" collapsed="false">
      <c r="A6420" s="0" t="n">
        <v>6418</v>
      </c>
      <c r="B6420" s="0" t="n">
        <v>9</v>
      </c>
      <c r="C6420" s="0" t="n">
        <v>268</v>
      </c>
      <c r="D6420" s="0" t="n">
        <v>9</v>
      </c>
      <c r="E6420" s="0" t="n">
        <v>0</v>
      </c>
      <c r="F6420" s="0" t="n">
        <v>0.86017</v>
      </c>
      <c r="G6420" s="0" t="n">
        <v>0.37108</v>
      </c>
      <c r="H6420" s="0" t="n">
        <v>78000</v>
      </c>
    </row>
    <row r="6421" customFormat="false" ht="15" hidden="false" customHeight="false" outlineLevel="0" collapsed="false">
      <c r="A6421" s="0" t="n">
        <v>6419</v>
      </c>
      <c r="B6421" s="0" t="n">
        <v>9</v>
      </c>
      <c r="C6421" s="0" t="n">
        <v>268</v>
      </c>
      <c r="D6421" s="0" t="n">
        <v>10</v>
      </c>
      <c r="E6421" s="0" t="n">
        <v>0</v>
      </c>
      <c r="F6421" s="0" t="n">
        <v>1</v>
      </c>
      <c r="G6421" s="0" t="n">
        <v>0.289262</v>
      </c>
      <c r="H6421" s="0" t="n">
        <v>78000</v>
      </c>
    </row>
    <row r="6422" customFormat="false" ht="15" hidden="false" customHeight="false" outlineLevel="0" collapsed="false">
      <c r="A6422" s="0" t="n">
        <v>6420</v>
      </c>
      <c r="B6422" s="0" t="n">
        <v>9</v>
      </c>
      <c r="C6422" s="0" t="n">
        <v>268</v>
      </c>
      <c r="D6422" s="0" t="n">
        <v>11</v>
      </c>
      <c r="E6422" s="0" t="n">
        <v>0</v>
      </c>
      <c r="F6422" s="0" t="n">
        <v>1</v>
      </c>
      <c r="G6422" s="0" t="n">
        <v>0.208138</v>
      </c>
      <c r="H6422" s="0" t="n">
        <v>78000</v>
      </c>
    </row>
    <row r="6423" customFormat="false" ht="15" hidden="false" customHeight="false" outlineLevel="0" collapsed="false">
      <c r="A6423" s="0" t="n">
        <v>6421</v>
      </c>
      <c r="B6423" s="0" t="n">
        <v>9</v>
      </c>
      <c r="C6423" s="0" t="n">
        <v>268</v>
      </c>
      <c r="D6423" s="0" t="n">
        <v>12</v>
      </c>
      <c r="E6423" s="0" t="n">
        <v>0</v>
      </c>
      <c r="F6423" s="0" t="n">
        <v>1</v>
      </c>
      <c r="G6423" s="0" t="n">
        <v>0.201816</v>
      </c>
      <c r="H6423" s="0" t="n">
        <v>78000</v>
      </c>
    </row>
    <row r="6424" customFormat="false" ht="15" hidden="false" customHeight="false" outlineLevel="0" collapsed="false">
      <c r="A6424" s="0" t="n">
        <v>6422</v>
      </c>
      <c r="B6424" s="0" t="n">
        <v>9</v>
      </c>
      <c r="C6424" s="0" t="n">
        <v>268</v>
      </c>
      <c r="D6424" s="0" t="n">
        <v>13</v>
      </c>
      <c r="E6424" s="0" t="n">
        <v>0</v>
      </c>
      <c r="F6424" s="0" t="n">
        <v>1</v>
      </c>
      <c r="G6424" s="0" t="n">
        <v>0.208932</v>
      </c>
      <c r="H6424" s="0" t="n">
        <v>78000</v>
      </c>
    </row>
    <row r="6425" customFormat="false" ht="15" hidden="false" customHeight="false" outlineLevel="0" collapsed="false">
      <c r="A6425" s="0" t="n">
        <v>6423</v>
      </c>
      <c r="B6425" s="0" t="n">
        <v>9</v>
      </c>
      <c r="C6425" s="0" t="n">
        <v>268</v>
      </c>
      <c r="D6425" s="0" t="n">
        <v>14</v>
      </c>
      <c r="E6425" s="0" t="n">
        <v>0</v>
      </c>
      <c r="F6425" s="0" t="n">
        <v>1</v>
      </c>
      <c r="G6425" s="0" t="n">
        <v>0.290967</v>
      </c>
      <c r="H6425" s="0" t="n">
        <v>78000</v>
      </c>
    </row>
    <row r="6426" customFormat="false" ht="15" hidden="false" customHeight="false" outlineLevel="0" collapsed="false">
      <c r="A6426" s="0" t="n">
        <v>6424</v>
      </c>
      <c r="B6426" s="0" t="n">
        <v>9</v>
      </c>
      <c r="C6426" s="0" t="n">
        <v>268</v>
      </c>
      <c r="D6426" s="0" t="n">
        <v>15</v>
      </c>
      <c r="E6426" s="0" t="n">
        <v>0</v>
      </c>
      <c r="F6426" s="0" t="n">
        <v>0.86017</v>
      </c>
      <c r="G6426" s="0" t="n">
        <v>0.341555</v>
      </c>
      <c r="H6426" s="0" t="n">
        <v>78000</v>
      </c>
    </row>
    <row r="6427" customFormat="false" ht="15" hidden="false" customHeight="false" outlineLevel="0" collapsed="false">
      <c r="A6427" s="0" t="n">
        <v>6425</v>
      </c>
      <c r="B6427" s="0" t="n">
        <v>9</v>
      </c>
      <c r="C6427" s="0" t="n">
        <v>268</v>
      </c>
      <c r="D6427" s="0" t="n">
        <v>16</v>
      </c>
      <c r="E6427" s="0" t="n">
        <v>0</v>
      </c>
      <c r="F6427" s="0" t="n">
        <v>0.550847</v>
      </c>
      <c r="G6427" s="0" t="n">
        <v>0.267273</v>
      </c>
      <c r="H6427" s="0" t="n">
        <v>78000</v>
      </c>
    </row>
    <row r="6428" customFormat="false" ht="15" hidden="false" customHeight="false" outlineLevel="0" collapsed="false">
      <c r="A6428" s="0" t="n">
        <v>6426</v>
      </c>
      <c r="B6428" s="0" t="n">
        <v>9</v>
      </c>
      <c r="C6428" s="0" t="n">
        <v>268</v>
      </c>
      <c r="D6428" s="0" t="n">
        <v>17</v>
      </c>
      <c r="E6428" s="0" t="n">
        <v>0</v>
      </c>
      <c r="F6428" s="0" t="n">
        <v>0.241497</v>
      </c>
      <c r="G6428" s="0" t="n">
        <v>0.30179</v>
      </c>
      <c r="H6428" s="0" t="n">
        <v>78000</v>
      </c>
    </row>
    <row r="6429" customFormat="false" ht="15" hidden="false" customHeight="false" outlineLevel="0" collapsed="false">
      <c r="A6429" s="0" t="n">
        <v>6427</v>
      </c>
      <c r="B6429" s="0" t="n">
        <v>9</v>
      </c>
      <c r="C6429" s="0" t="n">
        <v>268</v>
      </c>
      <c r="D6429" s="0" t="n">
        <v>18</v>
      </c>
      <c r="E6429" s="0" t="n">
        <v>0</v>
      </c>
      <c r="F6429" s="0" t="n">
        <v>0.009657</v>
      </c>
      <c r="G6429" s="0" t="n">
        <v>0.264201</v>
      </c>
      <c r="H6429" s="0" t="n">
        <v>78000</v>
      </c>
    </row>
    <row r="6430" customFormat="false" ht="15" hidden="false" customHeight="false" outlineLevel="0" collapsed="false">
      <c r="A6430" s="0" t="n">
        <v>6428</v>
      </c>
      <c r="B6430" s="0" t="n">
        <v>9</v>
      </c>
      <c r="C6430" s="0" t="n">
        <v>268</v>
      </c>
      <c r="D6430" s="0" t="n">
        <v>19</v>
      </c>
      <c r="E6430" s="0" t="n">
        <v>1</v>
      </c>
      <c r="F6430" s="0" t="n">
        <v>0</v>
      </c>
      <c r="G6430" s="0" t="n">
        <v>0.28588</v>
      </c>
      <c r="H6430" s="0" t="n">
        <v>77800</v>
      </c>
    </row>
    <row r="6431" customFormat="false" ht="15" hidden="false" customHeight="false" outlineLevel="0" collapsed="false">
      <c r="A6431" s="0" t="n">
        <v>6429</v>
      </c>
      <c r="B6431" s="0" t="n">
        <v>9</v>
      </c>
      <c r="C6431" s="0" t="n">
        <v>268</v>
      </c>
      <c r="D6431" s="0" t="n">
        <v>20</v>
      </c>
      <c r="E6431" s="0" t="n">
        <v>1</v>
      </c>
      <c r="F6431" s="0" t="n">
        <v>0</v>
      </c>
      <c r="G6431" s="0" t="n">
        <v>0.257891</v>
      </c>
      <c r="H6431" s="0" t="n">
        <v>77600</v>
      </c>
    </row>
    <row r="6432" customFormat="false" ht="15" hidden="false" customHeight="false" outlineLevel="0" collapsed="false">
      <c r="A6432" s="0" t="n">
        <v>6430</v>
      </c>
      <c r="B6432" s="0" t="n">
        <v>9</v>
      </c>
      <c r="C6432" s="0" t="n">
        <v>268</v>
      </c>
      <c r="D6432" s="0" t="n">
        <v>21</v>
      </c>
      <c r="E6432" s="0" t="n">
        <v>0</v>
      </c>
      <c r="F6432" s="0" t="n">
        <v>0</v>
      </c>
      <c r="G6432" s="0" t="n">
        <v>0.28504</v>
      </c>
      <c r="H6432" s="0" t="n">
        <v>77600</v>
      </c>
    </row>
    <row r="6433" customFormat="false" ht="15" hidden="false" customHeight="false" outlineLevel="0" collapsed="false">
      <c r="A6433" s="0" t="n">
        <v>6431</v>
      </c>
      <c r="B6433" s="0" t="n">
        <v>9</v>
      </c>
      <c r="C6433" s="0" t="n">
        <v>268</v>
      </c>
      <c r="D6433" s="0" t="n">
        <v>22</v>
      </c>
      <c r="E6433" s="0" t="n">
        <v>0</v>
      </c>
      <c r="F6433" s="0" t="n">
        <v>0</v>
      </c>
      <c r="G6433" s="0" t="n">
        <v>0.34736</v>
      </c>
      <c r="H6433" s="0" t="n">
        <v>77600</v>
      </c>
    </row>
    <row r="6434" customFormat="false" ht="15" hidden="false" customHeight="false" outlineLevel="0" collapsed="false">
      <c r="A6434" s="0" t="n">
        <v>6432</v>
      </c>
      <c r="B6434" s="0" t="n">
        <v>9</v>
      </c>
      <c r="C6434" s="0" t="n">
        <v>268</v>
      </c>
      <c r="D6434" s="0" t="n">
        <v>23</v>
      </c>
      <c r="E6434" s="0" t="n">
        <v>0</v>
      </c>
      <c r="F6434" s="0" t="n">
        <v>0</v>
      </c>
      <c r="G6434" s="0" t="n">
        <v>0.393386</v>
      </c>
      <c r="H6434" s="0" t="n">
        <v>77600</v>
      </c>
    </row>
    <row r="6435" customFormat="false" ht="15" hidden="false" customHeight="false" outlineLevel="0" collapsed="false">
      <c r="A6435" s="0" t="n">
        <v>6433</v>
      </c>
      <c r="B6435" s="0" t="n">
        <v>9</v>
      </c>
      <c r="C6435" s="0" t="n">
        <v>269</v>
      </c>
      <c r="D6435" s="0" t="n">
        <v>0</v>
      </c>
      <c r="E6435" s="0" t="n">
        <v>0</v>
      </c>
      <c r="F6435" s="0" t="n">
        <v>0</v>
      </c>
      <c r="G6435" s="0" t="n">
        <v>0.386868</v>
      </c>
      <c r="H6435" s="0" t="n">
        <v>77600</v>
      </c>
    </row>
    <row r="6436" customFormat="false" ht="15" hidden="false" customHeight="false" outlineLevel="0" collapsed="false">
      <c r="A6436" s="0" t="n">
        <v>6434</v>
      </c>
      <c r="B6436" s="0" t="n">
        <v>9</v>
      </c>
      <c r="C6436" s="0" t="n">
        <v>269</v>
      </c>
      <c r="D6436" s="0" t="n">
        <v>1</v>
      </c>
      <c r="E6436" s="0" t="n">
        <v>0</v>
      </c>
      <c r="F6436" s="0" t="n">
        <v>0</v>
      </c>
      <c r="G6436" s="0" t="n">
        <v>0.308439</v>
      </c>
      <c r="H6436" s="0" t="n">
        <v>77600</v>
      </c>
    </row>
    <row r="6437" customFormat="false" ht="15" hidden="false" customHeight="false" outlineLevel="0" collapsed="false">
      <c r="A6437" s="0" t="n">
        <v>6435</v>
      </c>
      <c r="B6437" s="0" t="n">
        <v>9</v>
      </c>
      <c r="C6437" s="0" t="n">
        <v>269</v>
      </c>
      <c r="D6437" s="0" t="n">
        <v>2</v>
      </c>
      <c r="E6437" s="0" t="n">
        <v>0</v>
      </c>
      <c r="F6437" s="0" t="n">
        <v>0</v>
      </c>
      <c r="G6437" s="0" t="n">
        <v>0.267693</v>
      </c>
      <c r="H6437" s="0" t="n">
        <v>77600</v>
      </c>
    </row>
    <row r="6438" customFormat="false" ht="15" hidden="false" customHeight="false" outlineLevel="0" collapsed="false">
      <c r="A6438" s="0" t="n">
        <v>6436</v>
      </c>
      <c r="B6438" s="0" t="n">
        <v>9</v>
      </c>
      <c r="C6438" s="0" t="n">
        <v>269</v>
      </c>
      <c r="D6438" s="0" t="n">
        <v>3</v>
      </c>
      <c r="E6438" s="0" t="n">
        <v>0</v>
      </c>
      <c r="F6438" s="0" t="n">
        <v>0</v>
      </c>
      <c r="G6438" s="0" t="n">
        <v>0.428449</v>
      </c>
      <c r="H6438" s="0" t="n">
        <v>77600</v>
      </c>
    </row>
    <row r="6439" customFormat="false" ht="15" hidden="false" customHeight="false" outlineLevel="0" collapsed="false">
      <c r="A6439" s="0" t="n">
        <v>6437</v>
      </c>
      <c r="B6439" s="0" t="n">
        <v>9</v>
      </c>
      <c r="C6439" s="0" t="n">
        <v>269</v>
      </c>
      <c r="D6439" s="0" t="n">
        <v>4</v>
      </c>
      <c r="E6439" s="0" t="n">
        <v>0</v>
      </c>
      <c r="F6439" s="0" t="n">
        <v>0</v>
      </c>
      <c r="G6439" s="0" t="n">
        <v>0.34015</v>
      </c>
      <c r="H6439" s="0" t="n">
        <v>77600</v>
      </c>
    </row>
    <row r="6440" customFormat="false" ht="15" hidden="false" customHeight="false" outlineLevel="0" collapsed="false">
      <c r="A6440" s="0" t="n">
        <v>6438</v>
      </c>
      <c r="B6440" s="0" t="n">
        <v>9</v>
      </c>
      <c r="C6440" s="0" t="n">
        <v>269</v>
      </c>
      <c r="D6440" s="0" t="n">
        <v>5</v>
      </c>
      <c r="E6440" s="0" t="n">
        <v>0</v>
      </c>
      <c r="F6440" s="0" t="n">
        <v>0</v>
      </c>
      <c r="G6440" s="0" t="n">
        <v>0.344718</v>
      </c>
      <c r="H6440" s="0" t="n">
        <v>77600</v>
      </c>
    </row>
    <row r="6441" customFormat="false" ht="15" hidden="false" customHeight="false" outlineLevel="0" collapsed="false">
      <c r="A6441" s="0" t="n">
        <v>6439</v>
      </c>
      <c r="B6441" s="0" t="n">
        <v>9</v>
      </c>
      <c r="C6441" s="0" t="n">
        <v>269</v>
      </c>
      <c r="D6441" s="0" t="n">
        <v>6</v>
      </c>
      <c r="E6441" s="0" t="n">
        <v>0</v>
      </c>
      <c r="F6441" s="0" t="n">
        <v>0.008466</v>
      </c>
      <c r="G6441" s="0" t="n">
        <v>0.406546</v>
      </c>
      <c r="H6441" s="0" t="n">
        <v>77600</v>
      </c>
    </row>
    <row r="6442" customFormat="false" ht="15" hidden="false" customHeight="false" outlineLevel="0" collapsed="false">
      <c r="A6442" s="0" t="n">
        <v>6440</v>
      </c>
      <c r="B6442" s="0" t="n">
        <v>9</v>
      </c>
      <c r="C6442" s="0" t="n">
        <v>269</v>
      </c>
      <c r="D6442" s="0" t="n">
        <v>7</v>
      </c>
      <c r="E6442" s="0" t="n">
        <v>1</v>
      </c>
      <c r="F6442" s="0" t="n">
        <v>0.211732</v>
      </c>
      <c r="G6442" s="0" t="n">
        <v>0.52354</v>
      </c>
      <c r="H6442" s="0" t="n">
        <v>77400</v>
      </c>
    </row>
    <row r="6443" customFormat="false" ht="15" hidden="false" customHeight="false" outlineLevel="0" collapsed="false">
      <c r="A6443" s="0" t="n">
        <v>6441</v>
      </c>
      <c r="B6443" s="0" t="n">
        <v>9</v>
      </c>
      <c r="C6443" s="0" t="n">
        <v>269</v>
      </c>
      <c r="D6443" s="0" t="n">
        <v>8</v>
      </c>
      <c r="E6443" s="0" t="n">
        <v>1</v>
      </c>
      <c r="F6443" s="0" t="n">
        <v>0.482953</v>
      </c>
      <c r="G6443" s="0" t="n">
        <v>0.677298</v>
      </c>
      <c r="H6443" s="0" t="n">
        <v>77200</v>
      </c>
    </row>
    <row r="6444" customFormat="false" ht="15" hidden="false" customHeight="false" outlineLevel="0" collapsed="false">
      <c r="A6444" s="0" t="n">
        <v>6442</v>
      </c>
      <c r="B6444" s="0" t="n">
        <v>9</v>
      </c>
      <c r="C6444" s="0" t="n">
        <v>269</v>
      </c>
      <c r="D6444" s="0" t="n">
        <v>9</v>
      </c>
      <c r="E6444" s="0" t="n">
        <v>0</v>
      </c>
      <c r="F6444" s="0" t="n">
        <v>0.754151</v>
      </c>
      <c r="G6444" s="0" t="n">
        <v>0.876633</v>
      </c>
      <c r="H6444" s="0" t="n">
        <v>77200</v>
      </c>
    </row>
    <row r="6445" customFormat="false" ht="15" hidden="false" customHeight="false" outlineLevel="0" collapsed="false">
      <c r="A6445" s="0" t="n">
        <v>6443</v>
      </c>
      <c r="B6445" s="0" t="n">
        <v>9</v>
      </c>
      <c r="C6445" s="0" t="n">
        <v>269</v>
      </c>
      <c r="D6445" s="0" t="n">
        <v>10</v>
      </c>
      <c r="E6445" s="0" t="n">
        <v>0</v>
      </c>
      <c r="F6445" s="0" t="n">
        <v>0.98117</v>
      </c>
      <c r="G6445" s="0" t="n">
        <v>0.807242</v>
      </c>
      <c r="H6445" s="0" t="n">
        <v>77200</v>
      </c>
    </row>
    <row r="6446" customFormat="false" ht="15" hidden="false" customHeight="false" outlineLevel="0" collapsed="false">
      <c r="A6446" s="0" t="n">
        <v>6444</v>
      </c>
      <c r="B6446" s="0" t="n">
        <v>9</v>
      </c>
      <c r="C6446" s="0" t="n">
        <v>269</v>
      </c>
      <c r="D6446" s="0" t="n">
        <v>11</v>
      </c>
      <c r="E6446" s="0" t="n">
        <v>0</v>
      </c>
      <c r="F6446" s="0" t="n">
        <v>1</v>
      </c>
      <c r="G6446" s="0" t="n">
        <v>1</v>
      </c>
      <c r="H6446" s="0" t="n">
        <v>77200</v>
      </c>
    </row>
    <row r="6447" customFormat="false" ht="15" hidden="false" customHeight="false" outlineLevel="0" collapsed="false">
      <c r="A6447" s="0" t="n">
        <v>6445</v>
      </c>
      <c r="B6447" s="0" t="n">
        <v>9</v>
      </c>
      <c r="C6447" s="0" t="n">
        <v>269</v>
      </c>
      <c r="D6447" s="0" t="n">
        <v>12</v>
      </c>
      <c r="E6447" s="0" t="n">
        <v>0</v>
      </c>
      <c r="F6447" s="0" t="n">
        <v>1</v>
      </c>
      <c r="G6447" s="0" t="n">
        <v>1</v>
      </c>
      <c r="H6447" s="0" t="n">
        <v>77200</v>
      </c>
    </row>
    <row r="6448" customFormat="false" ht="15" hidden="false" customHeight="false" outlineLevel="0" collapsed="false">
      <c r="A6448" s="0" t="n">
        <v>6446</v>
      </c>
      <c r="B6448" s="0" t="n">
        <v>9</v>
      </c>
      <c r="C6448" s="0" t="n">
        <v>269</v>
      </c>
      <c r="D6448" s="0" t="n">
        <v>13</v>
      </c>
      <c r="E6448" s="0" t="n">
        <v>0</v>
      </c>
      <c r="F6448" s="0" t="n">
        <v>1</v>
      </c>
      <c r="G6448" s="0" t="n">
        <v>1</v>
      </c>
      <c r="H6448" s="0" t="n">
        <v>77200</v>
      </c>
    </row>
    <row r="6449" customFormat="false" ht="15" hidden="false" customHeight="false" outlineLevel="0" collapsed="false">
      <c r="A6449" s="0" t="n">
        <v>6447</v>
      </c>
      <c r="B6449" s="0" t="n">
        <v>9</v>
      </c>
      <c r="C6449" s="0" t="n">
        <v>269</v>
      </c>
      <c r="D6449" s="0" t="n">
        <v>14</v>
      </c>
      <c r="E6449" s="0" t="n">
        <v>0</v>
      </c>
      <c r="F6449" s="0" t="n">
        <v>0.98117</v>
      </c>
      <c r="G6449" s="0" t="n">
        <v>1</v>
      </c>
      <c r="H6449" s="0" t="n">
        <v>77200</v>
      </c>
    </row>
    <row r="6450" customFormat="false" ht="15" hidden="false" customHeight="false" outlineLevel="0" collapsed="false">
      <c r="A6450" s="0" t="n">
        <v>6448</v>
      </c>
      <c r="B6450" s="0" t="n">
        <v>9</v>
      </c>
      <c r="C6450" s="0" t="n">
        <v>269</v>
      </c>
      <c r="D6450" s="0" t="n">
        <v>15</v>
      </c>
      <c r="E6450" s="0" t="n">
        <v>0</v>
      </c>
      <c r="F6450" s="0" t="n">
        <v>0.754151</v>
      </c>
      <c r="G6450" s="0" t="n">
        <v>1</v>
      </c>
      <c r="H6450" s="0" t="n">
        <v>77200</v>
      </c>
    </row>
    <row r="6451" customFormat="false" ht="15" hidden="false" customHeight="false" outlineLevel="0" collapsed="false">
      <c r="A6451" s="0" t="n">
        <v>6449</v>
      </c>
      <c r="B6451" s="0" t="n">
        <v>9</v>
      </c>
      <c r="C6451" s="0" t="n">
        <v>269</v>
      </c>
      <c r="D6451" s="0" t="n">
        <v>16</v>
      </c>
      <c r="E6451" s="0" t="n">
        <v>0</v>
      </c>
      <c r="F6451" s="0" t="n">
        <v>0.482953</v>
      </c>
      <c r="G6451" s="0" t="n">
        <v>1</v>
      </c>
      <c r="H6451" s="0" t="n">
        <v>77200</v>
      </c>
    </row>
    <row r="6452" customFormat="false" ht="15" hidden="false" customHeight="false" outlineLevel="0" collapsed="false">
      <c r="A6452" s="0" t="n">
        <v>6450</v>
      </c>
      <c r="B6452" s="0" t="n">
        <v>9</v>
      </c>
      <c r="C6452" s="0" t="n">
        <v>269</v>
      </c>
      <c r="D6452" s="0" t="n">
        <v>17</v>
      </c>
      <c r="E6452" s="0" t="n">
        <v>0</v>
      </c>
      <c r="F6452" s="0" t="n">
        <v>0.211732</v>
      </c>
      <c r="G6452" s="0" t="n">
        <v>0.762231</v>
      </c>
      <c r="H6452" s="0" t="n">
        <v>77200</v>
      </c>
    </row>
    <row r="6453" customFormat="false" ht="15" hidden="false" customHeight="false" outlineLevel="0" collapsed="false">
      <c r="A6453" s="0" t="n">
        <v>6451</v>
      </c>
      <c r="B6453" s="0" t="n">
        <v>9</v>
      </c>
      <c r="C6453" s="0" t="n">
        <v>269</v>
      </c>
      <c r="D6453" s="0" t="n">
        <v>18</v>
      </c>
      <c r="E6453" s="0" t="n">
        <v>0</v>
      </c>
      <c r="F6453" s="0" t="n">
        <v>0.008466</v>
      </c>
      <c r="G6453" s="0" t="n">
        <v>0.778179</v>
      </c>
      <c r="H6453" s="0" t="n">
        <v>77200</v>
      </c>
    </row>
    <row r="6454" customFormat="false" ht="15" hidden="false" customHeight="false" outlineLevel="0" collapsed="false">
      <c r="A6454" s="0" t="n">
        <v>6452</v>
      </c>
      <c r="B6454" s="0" t="n">
        <v>9</v>
      </c>
      <c r="C6454" s="0" t="n">
        <v>269</v>
      </c>
      <c r="D6454" s="0" t="n">
        <v>19</v>
      </c>
      <c r="E6454" s="0" t="n">
        <v>1</v>
      </c>
      <c r="F6454" s="0" t="n">
        <v>0</v>
      </c>
      <c r="G6454" s="0" t="n">
        <v>0.967701</v>
      </c>
      <c r="H6454" s="0" t="n">
        <v>77000</v>
      </c>
    </row>
    <row r="6455" customFormat="false" ht="15" hidden="false" customHeight="false" outlineLevel="0" collapsed="false">
      <c r="A6455" s="0" t="n">
        <v>6453</v>
      </c>
      <c r="B6455" s="0" t="n">
        <v>9</v>
      </c>
      <c r="C6455" s="0" t="n">
        <v>269</v>
      </c>
      <c r="D6455" s="0" t="n">
        <v>20</v>
      </c>
      <c r="E6455" s="0" t="n">
        <v>1</v>
      </c>
      <c r="F6455" s="0" t="n">
        <v>0</v>
      </c>
      <c r="G6455" s="0" t="n">
        <v>0.917724</v>
      </c>
      <c r="H6455" s="0" t="n">
        <v>76800</v>
      </c>
    </row>
    <row r="6456" customFormat="false" ht="15" hidden="false" customHeight="false" outlineLevel="0" collapsed="false">
      <c r="A6456" s="0" t="n">
        <v>6454</v>
      </c>
      <c r="B6456" s="0" t="n">
        <v>9</v>
      </c>
      <c r="C6456" s="0" t="n">
        <v>269</v>
      </c>
      <c r="D6456" s="0" t="n">
        <v>21</v>
      </c>
      <c r="E6456" s="0" t="n">
        <v>0</v>
      </c>
      <c r="F6456" s="0" t="n">
        <v>0</v>
      </c>
      <c r="G6456" s="0" t="n">
        <v>1</v>
      </c>
      <c r="H6456" s="0" t="n">
        <v>76800</v>
      </c>
    </row>
    <row r="6457" customFormat="false" ht="15" hidden="false" customHeight="false" outlineLevel="0" collapsed="false">
      <c r="A6457" s="0" t="n">
        <v>6455</v>
      </c>
      <c r="B6457" s="0" t="n">
        <v>9</v>
      </c>
      <c r="C6457" s="0" t="n">
        <v>269</v>
      </c>
      <c r="D6457" s="0" t="n">
        <v>22</v>
      </c>
      <c r="E6457" s="0" t="n">
        <v>0</v>
      </c>
      <c r="F6457" s="0" t="n">
        <v>0</v>
      </c>
      <c r="G6457" s="0" t="n">
        <v>1</v>
      </c>
      <c r="H6457" s="0" t="n">
        <v>76800</v>
      </c>
    </row>
    <row r="6458" customFormat="false" ht="15" hidden="false" customHeight="false" outlineLevel="0" collapsed="false">
      <c r="A6458" s="0" t="n">
        <v>6456</v>
      </c>
      <c r="B6458" s="0" t="n">
        <v>9</v>
      </c>
      <c r="C6458" s="0" t="n">
        <v>269</v>
      </c>
      <c r="D6458" s="0" t="n">
        <v>23</v>
      </c>
      <c r="E6458" s="0" t="n">
        <v>0</v>
      </c>
      <c r="F6458" s="0" t="n">
        <v>0</v>
      </c>
      <c r="G6458" s="0" t="n">
        <v>1</v>
      </c>
      <c r="H6458" s="0" t="n">
        <v>76800</v>
      </c>
    </row>
    <row r="6459" customFormat="false" ht="15" hidden="false" customHeight="false" outlineLevel="0" collapsed="false">
      <c r="A6459" s="0" t="n">
        <v>6457</v>
      </c>
      <c r="B6459" s="0" t="n">
        <v>9</v>
      </c>
      <c r="C6459" s="0" t="n">
        <v>270</v>
      </c>
      <c r="D6459" s="0" t="n">
        <v>0</v>
      </c>
      <c r="E6459" s="0" t="n">
        <v>0</v>
      </c>
      <c r="F6459" s="0" t="n">
        <v>0</v>
      </c>
      <c r="G6459" s="0" t="n">
        <v>1</v>
      </c>
      <c r="H6459" s="0" t="n">
        <v>76800</v>
      </c>
    </row>
    <row r="6460" customFormat="false" ht="15" hidden="false" customHeight="false" outlineLevel="0" collapsed="false">
      <c r="A6460" s="0" t="n">
        <v>6458</v>
      </c>
      <c r="B6460" s="0" t="n">
        <v>9</v>
      </c>
      <c r="C6460" s="0" t="n">
        <v>270</v>
      </c>
      <c r="D6460" s="0" t="n">
        <v>1</v>
      </c>
      <c r="E6460" s="0" t="n">
        <v>0</v>
      </c>
      <c r="F6460" s="0" t="n">
        <v>0</v>
      </c>
      <c r="G6460" s="0" t="n">
        <v>0.834334</v>
      </c>
      <c r="H6460" s="0" t="n">
        <v>76800</v>
      </c>
    </row>
    <row r="6461" customFormat="false" ht="15" hidden="false" customHeight="false" outlineLevel="0" collapsed="false">
      <c r="A6461" s="0" t="n">
        <v>6459</v>
      </c>
      <c r="B6461" s="0" t="n">
        <v>9</v>
      </c>
      <c r="C6461" s="0" t="n">
        <v>270</v>
      </c>
      <c r="D6461" s="0" t="n">
        <v>2</v>
      </c>
      <c r="E6461" s="0" t="n">
        <v>0</v>
      </c>
      <c r="F6461" s="0" t="n">
        <v>0</v>
      </c>
      <c r="G6461" s="0" t="n">
        <v>0.848883</v>
      </c>
      <c r="H6461" s="0" t="n">
        <v>76800</v>
      </c>
    </row>
    <row r="6462" customFormat="false" ht="15" hidden="false" customHeight="false" outlineLevel="0" collapsed="false">
      <c r="A6462" s="0" t="n">
        <v>6460</v>
      </c>
      <c r="B6462" s="0" t="n">
        <v>9</v>
      </c>
      <c r="C6462" s="0" t="n">
        <v>270</v>
      </c>
      <c r="D6462" s="0" t="n">
        <v>3</v>
      </c>
      <c r="E6462" s="0" t="n">
        <v>0</v>
      </c>
      <c r="F6462" s="0" t="n">
        <v>0</v>
      </c>
      <c r="G6462" s="0" t="n">
        <v>1</v>
      </c>
      <c r="H6462" s="0" t="n">
        <v>76800</v>
      </c>
    </row>
    <row r="6463" customFormat="false" ht="15" hidden="false" customHeight="false" outlineLevel="0" collapsed="false">
      <c r="A6463" s="0" t="n">
        <v>6461</v>
      </c>
      <c r="B6463" s="0" t="n">
        <v>9</v>
      </c>
      <c r="C6463" s="0" t="n">
        <v>270</v>
      </c>
      <c r="D6463" s="0" t="n">
        <v>4</v>
      </c>
      <c r="E6463" s="0" t="n">
        <v>0</v>
      </c>
      <c r="F6463" s="0" t="n">
        <v>0</v>
      </c>
      <c r="G6463" s="0" t="n">
        <v>1</v>
      </c>
      <c r="H6463" s="0" t="n">
        <v>76800</v>
      </c>
    </row>
    <row r="6464" customFormat="false" ht="15" hidden="false" customHeight="false" outlineLevel="0" collapsed="false">
      <c r="A6464" s="0" t="n">
        <v>6462</v>
      </c>
      <c r="B6464" s="0" t="n">
        <v>9</v>
      </c>
      <c r="C6464" s="0" t="n">
        <v>270</v>
      </c>
      <c r="D6464" s="0" t="n">
        <v>5</v>
      </c>
      <c r="E6464" s="0" t="n">
        <v>0</v>
      </c>
      <c r="F6464" s="0" t="n">
        <v>0</v>
      </c>
      <c r="G6464" s="0" t="n">
        <v>1</v>
      </c>
      <c r="H6464" s="0" t="n">
        <v>76800</v>
      </c>
    </row>
    <row r="6465" customFormat="false" ht="15" hidden="false" customHeight="false" outlineLevel="0" collapsed="false">
      <c r="A6465" s="0" t="n">
        <v>6463</v>
      </c>
      <c r="B6465" s="0" t="n">
        <v>9</v>
      </c>
      <c r="C6465" s="0" t="n">
        <v>270</v>
      </c>
      <c r="D6465" s="0" t="n">
        <v>6</v>
      </c>
      <c r="E6465" s="0" t="n">
        <v>0</v>
      </c>
      <c r="F6465" s="0" t="n">
        <v>0.008525</v>
      </c>
      <c r="G6465" s="0" t="n">
        <v>1</v>
      </c>
      <c r="H6465" s="0" t="n">
        <v>76800</v>
      </c>
    </row>
    <row r="6466" customFormat="false" ht="15" hidden="false" customHeight="false" outlineLevel="0" collapsed="false">
      <c r="A6466" s="0" t="n">
        <v>6464</v>
      </c>
      <c r="B6466" s="0" t="n">
        <v>9</v>
      </c>
      <c r="C6466" s="0" t="n">
        <v>270</v>
      </c>
      <c r="D6466" s="0" t="n">
        <v>7</v>
      </c>
      <c r="E6466" s="0" t="n">
        <v>1</v>
      </c>
      <c r="F6466" s="0" t="n">
        <v>0.213194</v>
      </c>
      <c r="G6466" s="0" t="n">
        <v>1</v>
      </c>
      <c r="H6466" s="0" t="n">
        <v>76600</v>
      </c>
    </row>
    <row r="6467" customFormat="false" ht="15" hidden="false" customHeight="false" outlineLevel="0" collapsed="false">
      <c r="A6467" s="0" t="n">
        <v>6465</v>
      </c>
      <c r="B6467" s="0" t="n">
        <v>9</v>
      </c>
      <c r="C6467" s="0" t="n">
        <v>270</v>
      </c>
      <c r="D6467" s="0" t="n">
        <v>8</v>
      </c>
      <c r="E6467" s="0" t="n">
        <v>1</v>
      </c>
      <c r="F6467" s="0" t="n">
        <v>0.486288</v>
      </c>
      <c r="G6467" s="0" t="n">
        <v>0.909485</v>
      </c>
      <c r="H6467" s="0" t="n">
        <v>76400</v>
      </c>
    </row>
    <row r="6468" customFormat="false" ht="15" hidden="false" customHeight="false" outlineLevel="0" collapsed="false">
      <c r="A6468" s="0" t="n">
        <v>6466</v>
      </c>
      <c r="B6468" s="0" t="n">
        <v>9</v>
      </c>
      <c r="C6468" s="0" t="n">
        <v>270</v>
      </c>
      <c r="D6468" s="0" t="n">
        <v>9</v>
      </c>
      <c r="E6468" s="0" t="n">
        <v>0</v>
      </c>
      <c r="F6468" s="0" t="n">
        <v>0.759358</v>
      </c>
      <c r="G6468" s="0" t="n">
        <v>0.842138</v>
      </c>
      <c r="H6468" s="0" t="n">
        <v>76400</v>
      </c>
    </row>
    <row r="6469" customFormat="false" ht="15" hidden="false" customHeight="false" outlineLevel="0" collapsed="false">
      <c r="A6469" s="0" t="n">
        <v>6467</v>
      </c>
      <c r="B6469" s="0" t="n">
        <v>9</v>
      </c>
      <c r="C6469" s="0" t="n">
        <v>270</v>
      </c>
      <c r="D6469" s="0" t="n">
        <v>10</v>
      </c>
      <c r="E6469" s="0" t="n">
        <v>0</v>
      </c>
      <c r="F6469" s="0" t="n">
        <v>0.987945</v>
      </c>
      <c r="G6469" s="0" t="n">
        <v>0.734052</v>
      </c>
      <c r="H6469" s="0" t="n">
        <v>76400</v>
      </c>
    </row>
    <row r="6470" customFormat="false" ht="15" hidden="false" customHeight="false" outlineLevel="0" collapsed="false">
      <c r="A6470" s="0" t="n">
        <v>6468</v>
      </c>
      <c r="B6470" s="0" t="n">
        <v>9</v>
      </c>
      <c r="C6470" s="0" t="n">
        <v>270</v>
      </c>
      <c r="D6470" s="0" t="n">
        <v>11</v>
      </c>
      <c r="E6470" s="0" t="n">
        <v>0</v>
      </c>
      <c r="F6470" s="0" t="n">
        <v>1</v>
      </c>
      <c r="G6470" s="0" t="n">
        <v>0.520357</v>
      </c>
      <c r="H6470" s="0" t="n">
        <v>76400</v>
      </c>
    </row>
    <row r="6471" customFormat="false" ht="15" hidden="false" customHeight="false" outlineLevel="0" collapsed="false">
      <c r="A6471" s="0" t="n">
        <v>6469</v>
      </c>
      <c r="B6471" s="0" t="n">
        <v>9</v>
      </c>
      <c r="C6471" s="0" t="n">
        <v>270</v>
      </c>
      <c r="D6471" s="0" t="n">
        <v>12</v>
      </c>
      <c r="E6471" s="0" t="n">
        <v>0</v>
      </c>
      <c r="F6471" s="0" t="n">
        <v>1</v>
      </c>
      <c r="G6471" s="0" t="n">
        <v>0.603951</v>
      </c>
      <c r="H6471" s="0" t="n">
        <v>76400</v>
      </c>
    </row>
    <row r="6472" customFormat="false" ht="15" hidden="false" customHeight="false" outlineLevel="0" collapsed="false">
      <c r="A6472" s="0" t="n">
        <v>6470</v>
      </c>
      <c r="B6472" s="0" t="n">
        <v>9</v>
      </c>
      <c r="C6472" s="0" t="n">
        <v>270</v>
      </c>
      <c r="D6472" s="0" t="n">
        <v>13</v>
      </c>
      <c r="E6472" s="0" t="n">
        <v>0</v>
      </c>
      <c r="F6472" s="0" t="n">
        <v>1</v>
      </c>
      <c r="G6472" s="0" t="n">
        <v>0.51111</v>
      </c>
      <c r="H6472" s="0" t="n">
        <v>76400</v>
      </c>
    </row>
    <row r="6473" customFormat="false" ht="15" hidden="false" customHeight="false" outlineLevel="0" collapsed="false">
      <c r="A6473" s="0" t="n">
        <v>6471</v>
      </c>
      <c r="B6473" s="0" t="n">
        <v>9</v>
      </c>
      <c r="C6473" s="0" t="n">
        <v>270</v>
      </c>
      <c r="D6473" s="0" t="n">
        <v>14</v>
      </c>
      <c r="E6473" s="0" t="n">
        <v>0</v>
      </c>
      <c r="F6473" s="0" t="n">
        <v>0.987945</v>
      </c>
      <c r="G6473" s="0" t="n">
        <v>0.572909</v>
      </c>
      <c r="H6473" s="0" t="n">
        <v>76400</v>
      </c>
    </row>
    <row r="6474" customFormat="false" ht="15" hidden="false" customHeight="false" outlineLevel="0" collapsed="false">
      <c r="A6474" s="0" t="n">
        <v>6472</v>
      </c>
      <c r="B6474" s="0" t="n">
        <v>9</v>
      </c>
      <c r="C6474" s="0" t="n">
        <v>270</v>
      </c>
      <c r="D6474" s="0" t="n">
        <v>15</v>
      </c>
      <c r="E6474" s="0" t="n">
        <v>0</v>
      </c>
      <c r="F6474" s="0" t="n">
        <v>0.759358</v>
      </c>
      <c r="G6474" s="0" t="n">
        <v>0.489927</v>
      </c>
      <c r="H6474" s="0" t="n">
        <v>76400</v>
      </c>
    </row>
    <row r="6475" customFormat="false" ht="15" hidden="false" customHeight="false" outlineLevel="0" collapsed="false">
      <c r="A6475" s="0" t="n">
        <v>6473</v>
      </c>
      <c r="B6475" s="0" t="n">
        <v>9</v>
      </c>
      <c r="C6475" s="0" t="n">
        <v>270</v>
      </c>
      <c r="D6475" s="0" t="n">
        <v>16</v>
      </c>
      <c r="E6475" s="0" t="n">
        <v>0</v>
      </c>
      <c r="F6475" s="0" t="n">
        <v>0.486288</v>
      </c>
      <c r="G6475" s="0" t="n">
        <v>0.420076</v>
      </c>
      <c r="H6475" s="0" t="n">
        <v>76400</v>
      </c>
    </row>
    <row r="6476" customFormat="false" ht="15" hidden="false" customHeight="false" outlineLevel="0" collapsed="false">
      <c r="A6476" s="0" t="n">
        <v>6474</v>
      </c>
      <c r="B6476" s="0" t="n">
        <v>9</v>
      </c>
      <c r="C6476" s="0" t="n">
        <v>270</v>
      </c>
      <c r="D6476" s="0" t="n">
        <v>17</v>
      </c>
      <c r="E6476" s="0" t="n">
        <v>0</v>
      </c>
      <c r="F6476" s="0" t="n">
        <v>0.213194</v>
      </c>
      <c r="G6476" s="0" t="n">
        <v>0.567027</v>
      </c>
      <c r="H6476" s="0" t="n">
        <v>76400</v>
      </c>
    </row>
    <row r="6477" customFormat="false" ht="15" hidden="false" customHeight="false" outlineLevel="0" collapsed="false">
      <c r="A6477" s="0" t="n">
        <v>6475</v>
      </c>
      <c r="B6477" s="0" t="n">
        <v>9</v>
      </c>
      <c r="C6477" s="0" t="n">
        <v>270</v>
      </c>
      <c r="D6477" s="0" t="n">
        <v>18</v>
      </c>
      <c r="E6477" s="0" t="n">
        <v>0</v>
      </c>
      <c r="F6477" s="0" t="n">
        <v>0.008525</v>
      </c>
      <c r="G6477" s="0" t="n">
        <v>0.399514</v>
      </c>
      <c r="H6477" s="0" t="n">
        <v>76400</v>
      </c>
    </row>
    <row r="6478" customFormat="false" ht="15" hidden="false" customHeight="false" outlineLevel="0" collapsed="false">
      <c r="A6478" s="0" t="n">
        <v>6476</v>
      </c>
      <c r="B6478" s="0" t="n">
        <v>9</v>
      </c>
      <c r="C6478" s="0" t="n">
        <v>270</v>
      </c>
      <c r="D6478" s="0" t="n">
        <v>19</v>
      </c>
      <c r="E6478" s="0" t="n">
        <v>1</v>
      </c>
      <c r="F6478" s="0" t="n">
        <v>0</v>
      </c>
      <c r="G6478" s="0" t="n">
        <v>0.456015</v>
      </c>
      <c r="H6478" s="0" t="n">
        <v>76200</v>
      </c>
    </row>
    <row r="6479" customFormat="false" ht="15" hidden="false" customHeight="false" outlineLevel="0" collapsed="false">
      <c r="A6479" s="0" t="n">
        <v>6477</v>
      </c>
      <c r="B6479" s="0" t="n">
        <v>9</v>
      </c>
      <c r="C6479" s="0" t="n">
        <v>270</v>
      </c>
      <c r="D6479" s="0" t="n">
        <v>20</v>
      </c>
      <c r="E6479" s="0" t="n">
        <v>1</v>
      </c>
      <c r="F6479" s="0" t="n">
        <v>0</v>
      </c>
      <c r="G6479" s="0" t="n">
        <v>0.459117</v>
      </c>
      <c r="H6479" s="0" t="n">
        <v>76000</v>
      </c>
    </row>
    <row r="6480" customFormat="false" ht="15" hidden="false" customHeight="false" outlineLevel="0" collapsed="false">
      <c r="A6480" s="0" t="n">
        <v>6478</v>
      </c>
      <c r="B6480" s="0" t="n">
        <v>9</v>
      </c>
      <c r="C6480" s="0" t="n">
        <v>270</v>
      </c>
      <c r="D6480" s="0" t="n">
        <v>21</v>
      </c>
      <c r="E6480" s="0" t="n">
        <v>0</v>
      </c>
      <c r="F6480" s="0" t="n">
        <v>0</v>
      </c>
      <c r="G6480" s="0" t="n">
        <v>0.740974</v>
      </c>
      <c r="H6480" s="0" t="n">
        <v>76000</v>
      </c>
    </row>
    <row r="6481" customFormat="false" ht="15" hidden="false" customHeight="false" outlineLevel="0" collapsed="false">
      <c r="A6481" s="0" t="n">
        <v>6479</v>
      </c>
      <c r="B6481" s="0" t="n">
        <v>9</v>
      </c>
      <c r="C6481" s="0" t="n">
        <v>270</v>
      </c>
      <c r="D6481" s="0" t="n">
        <v>22</v>
      </c>
      <c r="E6481" s="0" t="n">
        <v>0</v>
      </c>
      <c r="F6481" s="0" t="n">
        <v>0</v>
      </c>
      <c r="G6481" s="0" t="n">
        <v>0.581009</v>
      </c>
      <c r="H6481" s="0" t="n">
        <v>76000</v>
      </c>
    </row>
    <row r="6482" customFormat="false" ht="15" hidden="false" customHeight="false" outlineLevel="0" collapsed="false">
      <c r="A6482" s="0" t="n">
        <v>6480</v>
      </c>
      <c r="B6482" s="0" t="n">
        <v>9</v>
      </c>
      <c r="C6482" s="0" t="n">
        <v>270</v>
      </c>
      <c r="D6482" s="0" t="n">
        <v>23</v>
      </c>
      <c r="E6482" s="0" t="n">
        <v>0</v>
      </c>
      <c r="F6482" s="0" t="n">
        <v>0</v>
      </c>
      <c r="G6482" s="0" t="n">
        <v>0.545917</v>
      </c>
      <c r="H6482" s="0" t="n">
        <v>76000</v>
      </c>
    </row>
    <row r="6483" customFormat="false" ht="15" hidden="false" customHeight="false" outlineLevel="0" collapsed="false">
      <c r="A6483" s="0" t="n">
        <v>6481</v>
      </c>
      <c r="B6483" s="0" t="n">
        <v>9</v>
      </c>
      <c r="C6483" s="0" t="n">
        <v>271</v>
      </c>
      <c r="D6483" s="0" t="n">
        <v>0</v>
      </c>
      <c r="E6483" s="0" t="n">
        <v>0</v>
      </c>
      <c r="F6483" s="0" t="n">
        <v>0</v>
      </c>
      <c r="G6483" s="0" t="n">
        <v>0.44599</v>
      </c>
      <c r="H6483" s="0" t="n">
        <v>76000</v>
      </c>
    </row>
    <row r="6484" customFormat="false" ht="15" hidden="false" customHeight="false" outlineLevel="0" collapsed="false">
      <c r="A6484" s="0" t="n">
        <v>6482</v>
      </c>
      <c r="B6484" s="0" t="n">
        <v>9</v>
      </c>
      <c r="C6484" s="0" t="n">
        <v>271</v>
      </c>
      <c r="D6484" s="0" t="n">
        <v>1</v>
      </c>
      <c r="E6484" s="0" t="n">
        <v>0</v>
      </c>
      <c r="F6484" s="0" t="n">
        <v>0</v>
      </c>
      <c r="G6484" s="0" t="n">
        <v>0.325431</v>
      </c>
      <c r="H6484" s="0" t="n">
        <v>76000</v>
      </c>
    </row>
    <row r="6485" customFormat="false" ht="15" hidden="false" customHeight="false" outlineLevel="0" collapsed="false">
      <c r="A6485" s="0" t="n">
        <v>6483</v>
      </c>
      <c r="B6485" s="0" t="n">
        <v>9</v>
      </c>
      <c r="C6485" s="0" t="n">
        <v>271</v>
      </c>
      <c r="D6485" s="0" t="n">
        <v>2</v>
      </c>
      <c r="E6485" s="0" t="n">
        <v>0</v>
      </c>
      <c r="F6485" s="0" t="n">
        <v>0</v>
      </c>
      <c r="G6485" s="0" t="n">
        <v>0.320879</v>
      </c>
      <c r="H6485" s="0" t="n">
        <v>76000</v>
      </c>
    </row>
    <row r="6486" customFormat="false" ht="15" hidden="false" customHeight="false" outlineLevel="0" collapsed="false">
      <c r="A6486" s="0" t="n">
        <v>6484</v>
      </c>
      <c r="B6486" s="0" t="n">
        <v>9</v>
      </c>
      <c r="C6486" s="0" t="n">
        <v>271</v>
      </c>
      <c r="D6486" s="0" t="n">
        <v>3</v>
      </c>
      <c r="E6486" s="0" t="n">
        <v>0</v>
      </c>
      <c r="F6486" s="0" t="n">
        <v>0</v>
      </c>
      <c r="G6486" s="0" t="n">
        <v>0.475932</v>
      </c>
      <c r="H6486" s="0" t="n">
        <v>76000</v>
      </c>
    </row>
    <row r="6487" customFormat="false" ht="15" hidden="false" customHeight="false" outlineLevel="0" collapsed="false">
      <c r="A6487" s="0" t="n">
        <v>6485</v>
      </c>
      <c r="B6487" s="0" t="n">
        <v>9</v>
      </c>
      <c r="C6487" s="0" t="n">
        <v>271</v>
      </c>
      <c r="D6487" s="0" t="n">
        <v>4</v>
      </c>
      <c r="E6487" s="0" t="n">
        <v>0</v>
      </c>
      <c r="F6487" s="0" t="n">
        <v>0</v>
      </c>
      <c r="G6487" s="0" t="n">
        <v>0.464569</v>
      </c>
      <c r="H6487" s="0" t="n">
        <v>76000</v>
      </c>
    </row>
    <row r="6488" customFormat="false" ht="15" hidden="false" customHeight="false" outlineLevel="0" collapsed="false">
      <c r="A6488" s="0" t="n">
        <v>6486</v>
      </c>
      <c r="B6488" s="0" t="n">
        <v>9</v>
      </c>
      <c r="C6488" s="0" t="n">
        <v>271</v>
      </c>
      <c r="D6488" s="0" t="n">
        <v>5</v>
      </c>
      <c r="E6488" s="0" t="n">
        <v>0</v>
      </c>
      <c r="F6488" s="0" t="n">
        <v>0</v>
      </c>
      <c r="G6488" s="0" t="n">
        <v>0.850205</v>
      </c>
      <c r="H6488" s="0" t="n">
        <v>76000</v>
      </c>
    </row>
    <row r="6489" customFormat="false" ht="15" hidden="false" customHeight="false" outlineLevel="0" collapsed="false">
      <c r="A6489" s="0" t="n">
        <v>6487</v>
      </c>
      <c r="B6489" s="0" t="n">
        <v>9</v>
      </c>
      <c r="C6489" s="0" t="n">
        <v>271</v>
      </c>
      <c r="D6489" s="0" t="n">
        <v>6</v>
      </c>
      <c r="E6489" s="0" t="n">
        <v>0</v>
      </c>
      <c r="F6489" s="0" t="n">
        <v>0.007057</v>
      </c>
      <c r="G6489" s="0" t="n">
        <v>0.856088</v>
      </c>
      <c r="H6489" s="0" t="n">
        <v>76000</v>
      </c>
    </row>
    <row r="6490" customFormat="false" ht="15" hidden="false" customHeight="false" outlineLevel="0" collapsed="false">
      <c r="A6490" s="0" t="n">
        <v>6488</v>
      </c>
      <c r="B6490" s="0" t="n">
        <v>9</v>
      </c>
      <c r="C6490" s="0" t="n">
        <v>271</v>
      </c>
      <c r="D6490" s="0" t="n">
        <v>7</v>
      </c>
      <c r="E6490" s="0" t="n">
        <v>1</v>
      </c>
      <c r="F6490" s="0" t="n">
        <v>0.176484</v>
      </c>
      <c r="G6490" s="0" t="n">
        <v>0.942865</v>
      </c>
      <c r="H6490" s="0" t="n">
        <v>75800</v>
      </c>
    </row>
    <row r="6491" customFormat="false" ht="15" hidden="false" customHeight="false" outlineLevel="0" collapsed="false">
      <c r="A6491" s="0" t="n">
        <v>6489</v>
      </c>
      <c r="B6491" s="0" t="n">
        <v>9</v>
      </c>
      <c r="C6491" s="0" t="n">
        <v>271</v>
      </c>
      <c r="D6491" s="0" t="n">
        <v>8</v>
      </c>
      <c r="E6491" s="0" t="n">
        <v>1</v>
      </c>
      <c r="F6491" s="0" t="n">
        <v>0.402554</v>
      </c>
      <c r="G6491" s="0" t="n">
        <v>0.501194</v>
      </c>
      <c r="H6491" s="0" t="n">
        <v>75600</v>
      </c>
    </row>
    <row r="6492" customFormat="false" ht="15" hidden="false" customHeight="false" outlineLevel="0" collapsed="false">
      <c r="A6492" s="0" t="n">
        <v>6490</v>
      </c>
      <c r="B6492" s="0" t="n">
        <v>9</v>
      </c>
      <c r="C6492" s="0" t="n">
        <v>271</v>
      </c>
      <c r="D6492" s="0" t="n">
        <v>9</v>
      </c>
      <c r="E6492" s="0" t="n">
        <v>0</v>
      </c>
      <c r="F6492" s="0" t="n">
        <v>0.628605</v>
      </c>
      <c r="G6492" s="0" t="n">
        <v>0.323159</v>
      </c>
      <c r="H6492" s="0" t="n">
        <v>75600</v>
      </c>
    </row>
    <row r="6493" customFormat="false" ht="15" hidden="false" customHeight="false" outlineLevel="0" collapsed="false">
      <c r="A6493" s="0" t="n">
        <v>6491</v>
      </c>
      <c r="B6493" s="0" t="n">
        <v>9</v>
      </c>
      <c r="C6493" s="0" t="n">
        <v>271</v>
      </c>
      <c r="D6493" s="0" t="n">
        <v>10</v>
      </c>
      <c r="E6493" s="0" t="n">
        <v>0</v>
      </c>
      <c r="F6493" s="0" t="n">
        <v>0.817832</v>
      </c>
      <c r="G6493" s="0" t="n">
        <v>0.270015</v>
      </c>
      <c r="H6493" s="0" t="n">
        <v>75600</v>
      </c>
    </row>
    <row r="6494" customFormat="false" ht="15" hidden="false" customHeight="false" outlineLevel="0" collapsed="false">
      <c r="A6494" s="0" t="n">
        <v>6492</v>
      </c>
      <c r="B6494" s="0" t="n">
        <v>9</v>
      </c>
      <c r="C6494" s="0" t="n">
        <v>271</v>
      </c>
      <c r="D6494" s="0" t="n">
        <v>11</v>
      </c>
      <c r="E6494" s="0" t="n">
        <v>0</v>
      </c>
      <c r="F6494" s="0" t="n">
        <v>0.942895</v>
      </c>
      <c r="G6494" s="0" t="n">
        <v>0.234517</v>
      </c>
      <c r="H6494" s="0" t="n">
        <v>75600</v>
      </c>
    </row>
    <row r="6495" customFormat="false" ht="15" hidden="false" customHeight="false" outlineLevel="0" collapsed="false">
      <c r="A6495" s="0" t="n">
        <v>6493</v>
      </c>
      <c r="B6495" s="0" t="n">
        <v>9</v>
      </c>
      <c r="C6495" s="0" t="n">
        <v>271</v>
      </c>
      <c r="D6495" s="0" t="n">
        <v>12</v>
      </c>
      <c r="E6495" s="0" t="n">
        <v>0</v>
      </c>
      <c r="F6495" s="0" t="n">
        <v>0.986554</v>
      </c>
      <c r="G6495" s="0" t="n">
        <v>0.19214</v>
      </c>
      <c r="H6495" s="0" t="n">
        <v>75600</v>
      </c>
    </row>
    <row r="6496" customFormat="false" ht="15" hidden="false" customHeight="false" outlineLevel="0" collapsed="false">
      <c r="A6496" s="0" t="n">
        <v>6494</v>
      </c>
      <c r="B6496" s="0" t="n">
        <v>9</v>
      </c>
      <c r="C6496" s="0" t="n">
        <v>271</v>
      </c>
      <c r="D6496" s="0" t="n">
        <v>13</v>
      </c>
      <c r="E6496" s="0" t="n">
        <v>0</v>
      </c>
      <c r="F6496" s="0" t="n">
        <v>0.942895</v>
      </c>
      <c r="G6496" s="0" t="n">
        <v>0.359757</v>
      </c>
      <c r="H6496" s="0" t="n">
        <v>75600</v>
      </c>
    </row>
    <row r="6497" customFormat="false" ht="15" hidden="false" customHeight="false" outlineLevel="0" collapsed="false">
      <c r="A6497" s="0" t="n">
        <v>6495</v>
      </c>
      <c r="B6497" s="0" t="n">
        <v>9</v>
      </c>
      <c r="C6497" s="0" t="n">
        <v>271</v>
      </c>
      <c r="D6497" s="0" t="n">
        <v>14</v>
      </c>
      <c r="E6497" s="0" t="n">
        <v>0</v>
      </c>
      <c r="F6497" s="0" t="n">
        <v>0.817832</v>
      </c>
      <c r="G6497" s="0" t="n">
        <v>0.319265</v>
      </c>
      <c r="H6497" s="0" t="n">
        <v>75600</v>
      </c>
    </row>
    <row r="6498" customFormat="false" ht="15" hidden="false" customHeight="false" outlineLevel="0" collapsed="false">
      <c r="A6498" s="0" t="n">
        <v>6496</v>
      </c>
      <c r="B6498" s="0" t="n">
        <v>9</v>
      </c>
      <c r="C6498" s="0" t="n">
        <v>271</v>
      </c>
      <c r="D6498" s="0" t="n">
        <v>15</v>
      </c>
      <c r="E6498" s="0" t="n">
        <v>0</v>
      </c>
      <c r="F6498" s="0" t="n">
        <v>0.628605</v>
      </c>
      <c r="G6498" s="0" t="n">
        <v>0.275318</v>
      </c>
      <c r="H6498" s="0" t="n">
        <v>75600</v>
      </c>
    </row>
    <row r="6499" customFormat="false" ht="15" hidden="false" customHeight="false" outlineLevel="0" collapsed="false">
      <c r="A6499" s="0" t="n">
        <v>6497</v>
      </c>
      <c r="B6499" s="0" t="n">
        <v>9</v>
      </c>
      <c r="C6499" s="0" t="n">
        <v>271</v>
      </c>
      <c r="D6499" s="0" t="n">
        <v>16</v>
      </c>
      <c r="E6499" s="0" t="n">
        <v>0</v>
      </c>
      <c r="F6499" s="0" t="n">
        <v>0.402554</v>
      </c>
      <c r="G6499" s="0" t="n">
        <v>0.303814</v>
      </c>
      <c r="H6499" s="0" t="n">
        <v>75600</v>
      </c>
    </row>
    <row r="6500" customFormat="false" ht="15" hidden="false" customHeight="false" outlineLevel="0" collapsed="false">
      <c r="A6500" s="0" t="n">
        <v>6498</v>
      </c>
      <c r="B6500" s="0" t="n">
        <v>9</v>
      </c>
      <c r="C6500" s="0" t="n">
        <v>271</v>
      </c>
      <c r="D6500" s="0" t="n">
        <v>17</v>
      </c>
      <c r="E6500" s="0" t="n">
        <v>0</v>
      </c>
      <c r="F6500" s="0" t="n">
        <v>0.176484</v>
      </c>
      <c r="G6500" s="0" t="n">
        <v>0.360314</v>
      </c>
      <c r="H6500" s="0" t="n">
        <v>75600</v>
      </c>
    </row>
    <row r="6501" customFormat="false" ht="15" hidden="false" customHeight="false" outlineLevel="0" collapsed="false">
      <c r="A6501" s="0" t="n">
        <v>6499</v>
      </c>
      <c r="B6501" s="0" t="n">
        <v>9</v>
      </c>
      <c r="C6501" s="0" t="n">
        <v>271</v>
      </c>
      <c r="D6501" s="0" t="n">
        <v>18</v>
      </c>
      <c r="E6501" s="0" t="n">
        <v>0</v>
      </c>
      <c r="F6501" s="0" t="n">
        <v>0.007057</v>
      </c>
      <c r="G6501" s="0" t="n">
        <v>0.426361</v>
      </c>
      <c r="H6501" s="0" t="n">
        <v>75600</v>
      </c>
    </row>
    <row r="6502" customFormat="false" ht="15" hidden="false" customHeight="false" outlineLevel="0" collapsed="false">
      <c r="A6502" s="0" t="n">
        <v>6500</v>
      </c>
      <c r="B6502" s="0" t="n">
        <v>9</v>
      </c>
      <c r="C6502" s="0" t="n">
        <v>271</v>
      </c>
      <c r="D6502" s="0" t="n">
        <v>19</v>
      </c>
      <c r="E6502" s="0" t="n">
        <v>1</v>
      </c>
      <c r="F6502" s="0" t="n">
        <v>0</v>
      </c>
      <c r="G6502" s="0" t="n">
        <v>0.323025</v>
      </c>
      <c r="H6502" s="0" t="n">
        <v>75400</v>
      </c>
    </row>
    <row r="6503" customFormat="false" ht="15" hidden="false" customHeight="false" outlineLevel="0" collapsed="false">
      <c r="A6503" s="0" t="n">
        <v>6501</v>
      </c>
      <c r="B6503" s="0" t="n">
        <v>9</v>
      </c>
      <c r="C6503" s="0" t="n">
        <v>271</v>
      </c>
      <c r="D6503" s="0" t="n">
        <v>20</v>
      </c>
      <c r="E6503" s="0" t="n">
        <v>1</v>
      </c>
      <c r="F6503" s="0" t="n">
        <v>0</v>
      </c>
      <c r="G6503" s="0" t="n">
        <v>0.473412</v>
      </c>
      <c r="H6503" s="0" t="n">
        <v>75200</v>
      </c>
    </row>
    <row r="6504" customFormat="false" ht="15" hidden="false" customHeight="false" outlineLevel="0" collapsed="false">
      <c r="A6504" s="0" t="n">
        <v>6502</v>
      </c>
      <c r="B6504" s="0" t="n">
        <v>9</v>
      </c>
      <c r="C6504" s="0" t="n">
        <v>271</v>
      </c>
      <c r="D6504" s="0" t="n">
        <v>21</v>
      </c>
      <c r="E6504" s="0" t="n">
        <v>0</v>
      </c>
      <c r="F6504" s="0" t="n">
        <v>0</v>
      </c>
      <c r="G6504" s="0" t="n">
        <v>0.442863</v>
      </c>
      <c r="H6504" s="0" t="n">
        <v>75200</v>
      </c>
    </row>
    <row r="6505" customFormat="false" ht="15" hidden="false" customHeight="false" outlineLevel="0" collapsed="false">
      <c r="A6505" s="0" t="n">
        <v>6503</v>
      </c>
      <c r="B6505" s="0" t="n">
        <v>9</v>
      </c>
      <c r="C6505" s="0" t="n">
        <v>271</v>
      </c>
      <c r="D6505" s="0" t="n">
        <v>22</v>
      </c>
      <c r="E6505" s="0" t="n">
        <v>0</v>
      </c>
      <c r="F6505" s="0" t="n">
        <v>0</v>
      </c>
      <c r="G6505" s="0" t="n">
        <v>1</v>
      </c>
      <c r="H6505" s="0" t="n">
        <v>75200</v>
      </c>
    </row>
    <row r="6506" customFormat="false" ht="15" hidden="false" customHeight="false" outlineLevel="0" collapsed="false">
      <c r="A6506" s="0" t="n">
        <v>6504</v>
      </c>
      <c r="B6506" s="0" t="n">
        <v>9</v>
      </c>
      <c r="C6506" s="0" t="n">
        <v>271</v>
      </c>
      <c r="D6506" s="0" t="n">
        <v>23</v>
      </c>
      <c r="E6506" s="0" t="n">
        <v>0</v>
      </c>
      <c r="F6506" s="0" t="n">
        <v>0</v>
      </c>
      <c r="G6506" s="0" t="n">
        <v>1</v>
      </c>
      <c r="H6506" s="0" t="n">
        <v>75200</v>
      </c>
    </row>
    <row r="6507" customFormat="false" ht="15" hidden="false" customHeight="false" outlineLevel="0" collapsed="false">
      <c r="A6507" s="0" t="n">
        <v>6505</v>
      </c>
      <c r="B6507" s="0" t="n">
        <v>9</v>
      </c>
      <c r="C6507" s="0" t="n">
        <v>272</v>
      </c>
      <c r="D6507" s="0" t="n">
        <v>0</v>
      </c>
      <c r="E6507" s="0" t="n">
        <v>0</v>
      </c>
      <c r="F6507" s="0" t="n">
        <v>0</v>
      </c>
      <c r="G6507" s="0" t="n">
        <v>0.661407</v>
      </c>
      <c r="H6507" s="0" t="n">
        <v>75200</v>
      </c>
    </row>
    <row r="6508" customFormat="false" ht="15" hidden="false" customHeight="false" outlineLevel="0" collapsed="false">
      <c r="A6508" s="0" t="n">
        <v>6506</v>
      </c>
      <c r="B6508" s="0" t="n">
        <v>9</v>
      </c>
      <c r="C6508" s="0" t="n">
        <v>272</v>
      </c>
      <c r="D6508" s="0" t="n">
        <v>1</v>
      </c>
      <c r="E6508" s="0" t="n">
        <v>0</v>
      </c>
      <c r="F6508" s="0" t="n">
        <v>0</v>
      </c>
      <c r="G6508" s="0" t="n">
        <v>0.66559</v>
      </c>
      <c r="H6508" s="0" t="n">
        <v>75200</v>
      </c>
    </row>
    <row r="6509" customFormat="false" ht="15" hidden="false" customHeight="false" outlineLevel="0" collapsed="false">
      <c r="A6509" s="0" t="n">
        <v>6507</v>
      </c>
      <c r="B6509" s="0" t="n">
        <v>9</v>
      </c>
      <c r="C6509" s="0" t="n">
        <v>272</v>
      </c>
      <c r="D6509" s="0" t="n">
        <v>2</v>
      </c>
      <c r="E6509" s="0" t="n">
        <v>0</v>
      </c>
      <c r="F6509" s="0" t="n">
        <v>0</v>
      </c>
      <c r="G6509" s="0" t="n">
        <v>0.739897</v>
      </c>
      <c r="H6509" s="0" t="n">
        <v>75200</v>
      </c>
    </row>
    <row r="6510" customFormat="false" ht="15" hidden="false" customHeight="false" outlineLevel="0" collapsed="false">
      <c r="A6510" s="0" t="n">
        <v>6508</v>
      </c>
      <c r="B6510" s="0" t="n">
        <v>9</v>
      </c>
      <c r="C6510" s="0" t="n">
        <v>272</v>
      </c>
      <c r="D6510" s="0" t="n">
        <v>3</v>
      </c>
      <c r="E6510" s="0" t="n">
        <v>0</v>
      </c>
      <c r="F6510" s="0" t="n">
        <v>0</v>
      </c>
      <c r="G6510" s="0" t="n">
        <v>0.87865</v>
      </c>
      <c r="H6510" s="0" t="n">
        <v>75200</v>
      </c>
    </row>
    <row r="6511" customFormat="false" ht="15" hidden="false" customHeight="false" outlineLevel="0" collapsed="false">
      <c r="A6511" s="0" t="n">
        <v>6509</v>
      </c>
      <c r="B6511" s="0" t="n">
        <v>9</v>
      </c>
      <c r="C6511" s="0" t="n">
        <v>272</v>
      </c>
      <c r="D6511" s="0" t="n">
        <v>4</v>
      </c>
      <c r="E6511" s="0" t="n">
        <v>0</v>
      </c>
      <c r="F6511" s="0" t="n">
        <v>0</v>
      </c>
      <c r="G6511" s="0" t="n">
        <v>0.905016</v>
      </c>
      <c r="H6511" s="0" t="n">
        <v>75200</v>
      </c>
    </row>
    <row r="6512" customFormat="false" ht="15" hidden="false" customHeight="false" outlineLevel="0" collapsed="false">
      <c r="A6512" s="0" t="n">
        <v>6510</v>
      </c>
      <c r="B6512" s="0" t="n">
        <v>9</v>
      </c>
      <c r="C6512" s="0" t="n">
        <v>272</v>
      </c>
      <c r="D6512" s="0" t="n">
        <v>5</v>
      </c>
      <c r="E6512" s="0" t="n">
        <v>0</v>
      </c>
      <c r="F6512" s="0" t="n">
        <v>0</v>
      </c>
      <c r="G6512" s="0" t="n">
        <v>1</v>
      </c>
      <c r="H6512" s="0" t="n">
        <v>75200</v>
      </c>
    </row>
    <row r="6513" customFormat="false" ht="15" hidden="false" customHeight="false" outlineLevel="0" collapsed="false">
      <c r="A6513" s="0" t="n">
        <v>6511</v>
      </c>
      <c r="B6513" s="0" t="n">
        <v>9</v>
      </c>
      <c r="C6513" s="0" t="n">
        <v>272</v>
      </c>
      <c r="D6513" s="0" t="n">
        <v>6</v>
      </c>
      <c r="E6513" s="0" t="n">
        <v>0</v>
      </c>
      <c r="F6513" s="0" t="n">
        <v>0.008254</v>
      </c>
      <c r="G6513" s="0" t="n">
        <v>1</v>
      </c>
      <c r="H6513" s="0" t="n">
        <v>75200</v>
      </c>
    </row>
    <row r="6514" customFormat="false" ht="15" hidden="false" customHeight="false" outlineLevel="0" collapsed="false">
      <c r="A6514" s="0" t="n">
        <v>6512</v>
      </c>
      <c r="B6514" s="0" t="n">
        <v>9</v>
      </c>
      <c r="C6514" s="0" t="n">
        <v>272</v>
      </c>
      <c r="D6514" s="0" t="n">
        <v>7</v>
      </c>
      <c r="E6514" s="0" t="n">
        <v>1</v>
      </c>
      <c r="F6514" s="0" t="n">
        <v>0.206411</v>
      </c>
      <c r="G6514" s="0" t="n">
        <v>1</v>
      </c>
      <c r="H6514" s="0" t="n">
        <v>75000</v>
      </c>
    </row>
    <row r="6515" customFormat="false" ht="15" hidden="false" customHeight="false" outlineLevel="0" collapsed="false">
      <c r="A6515" s="0" t="n">
        <v>6513</v>
      </c>
      <c r="B6515" s="0" t="n">
        <v>9</v>
      </c>
      <c r="C6515" s="0" t="n">
        <v>272</v>
      </c>
      <c r="D6515" s="0" t="n">
        <v>8</v>
      </c>
      <c r="E6515" s="0" t="n">
        <v>1</v>
      </c>
      <c r="F6515" s="0" t="n">
        <v>0.470816</v>
      </c>
      <c r="G6515" s="0" t="n">
        <v>1</v>
      </c>
      <c r="H6515" s="0" t="n">
        <v>74800</v>
      </c>
    </row>
    <row r="6516" customFormat="false" ht="15" hidden="false" customHeight="false" outlineLevel="0" collapsed="false">
      <c r="A6516" s="0" t="n">
        <v>6514</v>
      </c>
      <c r="B6516" s="0" t="n">
        <v>9</v>
      </c>
      <c r="C6516" s="0" t="n">
        <v>272</v>
      </c>
      <c r="D6516" s="0" t="n">
        <v>9</v>
      </c>
      <c r="E6516" s="0" t="n">
        <v>0</v>
      </c>
      <c r="F6516" s="0" t="n">
        <v>0.735199</v>
      </c>
      <c r="G6516" s="0" t="n">
        <v>1</v>
      </c>
      <c r="H6516" s="0" t="n">
        <v>74800</v>
      </c>
    </row>
    <row r="6517" customFormat="false" ht="15" hidden="false" customHeight="false" outlineLevel="0" collapsed="false">
      <c r="A6517" s="0" t="n">
        <v>6515</v>
      </c>
      <c r="B6517" s="0" t="n">
        <v>9</v>
      </c>
      <c r="C6517" s="0" t="n">
        <v>272</v>
      </c>
      <c r="D6517" s="0" t="n">
        <v>10</v>
      </c>
      <c r="E6517" s="0" t="n">
        <v>0</v>
      </c>
      <c r="F6517" s="0" t="n">
        <v>0.956513</v>
      </c>
      <c r="G6517" s="0" t="n">
        <v>1</v>
      </c>
      <c r="H6517" s="0" t="n">
        <v>74800</v>
      </c>
    </row>
    <row r="6518" customFormat="false" ht="15" hidden="false" customHeight="false" outlineLevel="0" collapsed="false">
      <c r="A6518" s="0" t="n">
        <v>6516</v>
      </c>
      <c r="B6518" s="0" t="n">
        <v>9</v>
      </c>
      <c r="C6518" s="0" t="n">
        <v>272</v>
      </c>
      <c r="D6518" s="0" t="n">
        <v>11</v>
      </c>
      <c r="E6518" s="0" t="n">
        <v>0</v>
      </c>
      <c r="F6518" s="0" t="n">
        <v>1</v>
      </c>
      <c r="G6518" s="0" t="n">
        <v>1</v>
      </c>
      <c r="H6518" s="0" t="n">
        <v>74800</v>
      </c>
    </row>
    <row r="6519" customFormat="false" ht="15" hidden="false" customHeight="false" outlineLevel="0" collapsed="false">
      <c r="A6519" s="0" t="n">
        <v>6517</v>
      </c>
      <c r="B6519" s="0" t="n">
        <v>9</v>
      </c>
      <c r="C6519" s="0" t="n">
        <v>272</v>
      </c>
      <c r="D6519" s="0" t="n">
        <v>12</v>
      </c>
      <c r="E6519" s="0" t="n">
        <v>0</v>
      </c>
      <c r="F6519" s="0" t="n">
        <v>1</v>
      </c>
      <c r="G6519" s="0" t="n">
        <v>0.947921</v>
      </c>
      <c r="H6519" s="0" t="n">
        <v>74800</v>
      </c>
    </row>
    <row r="6520" customFormat="false" ht="15" hidden="false" customHeight="false" outlineLevel="0" collapsed="false">
      <c r="A6520" s="0" t="n">
        <v>6518</v>
      </c>
      <c r="B6520" s="0" t="n">
        <v>9</v>
      </c>
      <c r="C6520" s="0" t="n">
        <v>272</v>
      </c>
      <c r="D6520" s="0" t="n">
        <v>13</v>
      </c>
      <c r="E6520" s="0" t="n">
        <v>0</v>
      </c>
      <c r="F6520" s="0" t="n">
        <v>1</v>
      </c>
      <c r="G6520" s="0" t="n">
        <v>0.832158</v>
      </c>
      <c r="H6520" s="0" t="n">
        <v>74800</v>
      </c>
    </row>
    <row r="6521" customFormat="false" ht="15" hidden="false" customHeight="false" outlineLevel="0" collapsed="false">
      <c r="A6521" s="0" t="n">
        <v>6519</v>
      </c>
      <c r="B6521" s="0" t="n">
        <v>9</v>
      </c>
      <c r="C6521" s="0" t="n">
        <v>272</v>
      </c>
      <c r="D6521" s="0" t="n">
        <v>14</v>
      </c>
      <c r="E6521" s="0" t="n">
        <v>0</v>
      </c>
      <c r="F6521" s="0" t="n">
        <v>0.956513</v>
      </c>
      <c r="G6521" s="0" t="n">
        <v>1</v>
      </c>
      <c r="H6521" s="0" t="n">
        <v>74800</v>
      </c>
    </row>
    <row r="6522" customFormat="false" ht="15" hidden="false" customHeight="false" outlineLevel="0" collapsed="false">
      <c r="A6522" s="0" t="n">
        <v>6520</v>
      </c>
      <c r="B6522" s="0" t="n">
        <v>9</v>
      </c>
      <c r="C6522" s="0" t="n">
        <v>272</v>
      </c>
      <c r="D6522" s="0" t="n">
        <v>15</v>
      </c>
      <c r="E6522" s="0" t="n">
        <v>0</v>
      </c>
      <c r="F6522" s="0" t="n">
        <v>0.735199</v>
      </c>
      <c r="G6522" s="0" t="n">
        <v>0.916045</v>
      </c>
      <c r="H6522" s="0" t="n">
        <v>74800</v>
      </c>
    </row>
    <row r="6523" customFormat="false" ht="15" hidden="false" customHeight="false" outlineLevel="0" collapsed="false">
      <c r="A6523" s="0" t="n">
        <v>6521</v>
      </c>
      <c r="B6523" s="0" t="n">
        <v>9</v>
      </c>
      <c r="C6523" s="0" t="n">
        <v>272</v>
      </c>
      <c r="D6523" s="0" t="n">
        <v>16</v>
      </c>
      <c r="E6523" s="0" t="n">
        <v>0</v>
      </c>
      <c r="F6523" s="0" t="n">
        <v>0.470816</v>
      </c>
      <c r="G6523" s="0" t="n">
        <v>1</v>
      </c>
      <c r="H6523" s="0" t="n">
        <v>74800</v>
      </c>
    </row>
    <row r="6524" customFormat="false" ht="15" hidden="false" customHeight="false" outlineLevel="0" collapsed="false">
      <c r="A6524" s="0" t="n">
        <v>6522</v>
      </c>
      <c r="B6524" s="0" t="n">
        <v>9</v>
      </c>
      <c r="C6524" s="0" t="n">
        <v>272</v>
      </c>
      <c r="D6524" s="0" t="n">
        <v>17</v>
      </c>
      <c r="E6524" s="0" t="n">
        <v>0</v>
      </c>
      <c r="F6524" s="0" t="n">
        <v>0.206411</v>
      </c>
      <c r="G6524" s="0" t="n">
        <v>1</v>
      </c>
      <c r="H6524" s="0" t="n">
        <v>74800</v>
      </c>
    </row>
    <row r="6525" customFormat="false" ht="15" hidden="false" customHeight="false" outlineLevel="0" collapsed="false">
      <c r="A6525" s="0" t="n">
        <v>6523</v>
      </c>
      <c r="B6525" s="0" t="n">
        <v>9</v>
      </c>
      <c r="C6525" s="0" t="n">
        <v>272</v>
      </c>
      <c r="D6525" s="0" t="n">
        <v>18</v>
      </c>
      <c r="E6525" s="0" t="n">
        <v>0</v>
      </c>
      <c r="F6525" s="0" t="n">
        <v>0.008254</v>
      </c>
      <c r="G6525" s="0" t="n">
        <v>0.905988</v>
      </c>
      <c r="H6525" s="0" t="n">
        <v>74800</v>
      </c>
    </row>
    <row r="6526" customFormat="false" ht="15" hidden="false" customHeight="false" outlineLevel="0" collapsed="false">
      <c r="A6526" s="0" t="n">
        <v>6524</v>
      </c>
      <c r="B6526" s="0" t="n">
        <v>9</v>
      </c>
      <c r="C6526" s="0" t="n">
        <v>272</v>
      </c>
      <c r="D6526" s="0" t="n">
        <v>19</v>
      </c>
      <c r="E6526" s="0" t="n">
        <v>1</v>
      </c>
      <c r="F6526" s="0" t="n">
        <v>0</v>
      </c>
      <c r="G6526" s="0" t="n">
        <v>0.542358</v>
      </c>
      <c r="H6526" s="0" t="n">
        <v>74600</v>
      </c>
    </row>
    <row r="6527" customFormat="false" ht="15" hidden="false" customHeight="false" outlineLevel="0" collapsed="false">
      <c r="A6527" s="0" t="n">
        <v>6525</v>
      </c>
      <c r="B6527" s="0" t="n">
        <v>9</v>
      </c>
      <c r="C6527" s="0" t="n">
        <v>272</v>
      </c>
      <c r="D6527" s="0" t="n">
        <v>20</v>
      </c>
      <c r="E6527" s="0" t="n">
        <v>1</v>
      </c>
      <c r="F6527" s="0" t="n">
        <v>0</v>
      </c>
      <c r="G6527" s="0" t="n">
        <v>0.511011</v>
      </c>
      <c r="H6527" s="0" t="n">
        <v>74400</v>
      </c>
    </row>
    <row r="6528" customFormat="false" ht="15" hidden="false" customHeight="false" outlineLevel="0" collapsed="false">
      <c r="A6528" s="0" t="n">
        <v>6526</v>
      </c>
      <c r="B6528" s="0" t="n">
        <v>9</v>
      </c>
      <c r="C6528" s="0" t="n">
        <v>272</v>
      </c>
      <c r="D6528" s="0" t="n">
        <v>21</v>
      </c>
      <c r="E6528" s="0" t="n">
        <v>0</v>
      </c>
      <c r="F6528" s="0" t="n">
        <v>0</v>
      </c>
      <c r="G6528" s="0" t="n">
        <v>0.452285</v>
      </c>
      <c r="H6528" s="0" t="n">
        <v>74400</v>
      </c>
    </row>
    <row r="6529" customFormat="false" ht="15" hidden="false" customHeight="false" outlineLevel="0" collapsed="false">
      <c r="A6529" s="0" t="n">
        <v>6527</v>
      </c>
      <c r="B6529" s="0" t="n">
        <v>9</v>
      </c>
      <c r="C6529" s="0" t="n">
        <v>272</v>
      </c>
      <c r="D6529" s="0" t="n">
        <v>22</v>
      </c>
      <c r="E6529" s="0" t="n">
        <v>0</v>
      </c>
      <c r="F6529" s="0" t="n">
        <v>0</v>
      </c>
      <c r="G6529" s="0" t="n">
        <v>0.293541</v>
      </c>
      <c r="H6529" s="0" t="n">
        <v>74400</v>
      </c>
    </row>
    <row r="6530" customFormat="false" ht="15" hidden="false" customHeight="false" outlineLevel="0" collapsed="false">
      <c r="A6530" s="0" t="n">
        <v>6528</v>
      </c>
      <c r="B6530" s="0" t="n">
        <v>9</v>
      </c>
      <c r="C6530" s="0" t="n">
        <v>272</v>
      </c>
      <c r="D6530" s="0" t="n">
        <v>23</v>
      </c>
      <c r="E6530" s="0" t="n">
        <v>0</v>
      </c>
      <c r="F6530" s="0" t="n">
        <v>0</v>
      </c>
      <c r="G6530" s="0" t="n">
        <v>0.537898</v>
      </c>
      <c r="H6530" s="0" t="n">
        <v>74400</v>
      </c>
    </row>
    <row r="6531" customFormat="false" ht="15" hidden="false" customHeight="false" outlineLevel="0" collapsed="false">
      <c r="A6531" s="0" t="n">
        <v>6529</v>
      </c>
      <c r="B6531" s="0" t="n">
        <v>9</v>
      </c>
      <c r="C6531" s="0" t="n">
        <v>273</v>
      </c>
      <c r="D6531" s="0" t="n">
        <v>0</v>
      </c>
      <c r="E6531" s="0" t="n">
        <v>0</v>
      </c>
      <c r="F6531" s="0" t="n">
        <v>0</v>
      </c>
      <c r="G6531" s="0" t="n">
        <v>0.468953</v>
      </c>
      <c r="H6531" s="0" t="n">
        <v>74400</v>
      </c>
    </row>
    <row r="6532" customFormat="false" ht="15" hidden="false" customHeight="false" outlineLevel="0" collapsed="false">
      <c r="A6532" s="0" t="n">
        <v>6530</v>
      </c>
      <c r="B6532" s="0" t="n">
        <v>9</v>
      </c>
      <c r="C6532" s="0" t="n">
        <v>273</v>
      </c>
      <c r="D6532" s="0" t="n">
        <v>1</v>
      </c>
      <c r="E6532" s="0" t="n">
        <v>0</v>
      </c>
      <c r="F6532" s="0" t="n">
        <v>0</v>
      </c>
      <c r="G6532" s="0" t="n">
        <v>0.36242</v>
      </c>
      <c r="H6532" s="0" t="n">
        <v>74400</v>
      </c>
    </row>
    <row r="6533" customFormat="false" ht="15" hidden="false" customHeight="false" outlineLevel="0" collapsed="false">
      <c r="A6533" s="0" t="n">
        <v>6531</v>
      </c>
      <c r="B6533" s="0" t="n">
        <v>9</v>
      </c>
      <c r="C6533" s="0" t="n">
        <v>273</v>
      </c>
      <c r="D6533" s="0" t="n">
        <v>2</v>
      </c>
      <c r="E6533" s="0" t="n">
        <v>0</v>
      </c>
      <c r="F6533" s="0" t="n">
        <v>0</v>
      </c>
      <c r="G6533" s="0" t="n">
        <v>0.648876</v>
      </c>
      <c r="H6533" s="0" t="n">
        <v>74400</v>
      </c>
    </row>
    <row r="6534" customFormat="false" ht="15" hidden="false" customHeight="false" outlineLevel="0" collapsed="false">
      <c r="A6534" s="0" t="n">
        <v>6532</v>
      </c>
      <c r="B6534" s="0" t="n">
        <v>9</v>
      </c>
      <c r="C6534" s="0" t="n">
        <v>273</v>
      </c>
      <c r="D6534" s="0" t="n">
        <v>3</v>
      </c>
      <c r="E6534" s="0" t="n">
        <v>0</v>
      </c>
      <c r="F6534" s="0" t="n">
        <v>0</v>
      </c>
      <c r="G6534" s="0" t="n">
        <v>0.938351</v>
      </c>
      <c r="H6534" s="0" t="n">
        <v>74400</v>
      </c>
    </row>
    <row r="6535" customFormat="false" ht="15" hidden="false" customHeight="false" outlineLevel="0" collapsed="false">
      <c r="A6535" s="0" t="n">
        <v>6533</v>
      </c>
      <c r="B6535" s="0" t="n">
        <v>9</v>
      </c>
      <c r="C6535" s="0" t="n">
        <v>273</v>
      </c>
      <c r="D6535" s="0" t="n">
        <v>4</v>
      </c>
      <c r="E6535" s="0" t="n">
        <v>0</v>
      </c>
      <c r="F6535" s="0" t="n">
        <v>0</v>
      </c>
      <c r="G6535" s="0" t="n">
        <v>0.996739</v>
      </c>
      <c r="H6535" s="0" t="n">
        <v>74400</v>
      </c>
    </row>
    <row r="6536" customFormat="false" ht="15" hidden="false" customHeight="false" outlineLevel="0" collapsed="false">
      <c r="A6536" s="0" t="n">
        <v>6534</v>
      </c>
      <c r="B6536" s="0" t="n">
        <v>9</v>
      </c>
      <c r="C6536" s="0" t="n">
        <v>273</v>
      </c>
      <c r="D6536" s="0" t="n">
        <v>5</v>
      </c>
      <c r="E6536" s="0" t="n">
        <v>0</v>
      </c>
      <c r="F6536" s="0" t="n">
        <v>0</v>
      </c>
      <c r="G6536" s="0" t="n">
        <v>0.855951</v>
      </c>
      <c r="H6536" s="0" t="n">
        <v>74400</v>
      </c>
    </row>
    <row r="6537" customFormat="false" ht="15" hidden="false" customHeight="false" outlineLevel="0" collapsed="false">
      <c r="A6537" s="0" t="n">
        <v>6535</v>
      </c>
      <c r="B6537" s="0" t="n">
        <v>9</v>
      </c>
      <c r="C6537" s="0" t="n">
        <v>273</v>
      </c>
      <c r="D6537" s="0" t="n">
        <v>6</v>
      </c>
      <c r="E6537" s="0" t="n">
        <v>0</v>
      </c>
      <c r="F6537" s="0" t="n">
        <v>0.008843</v>
      </c>
      <c r="G6537" s="0" t="n">
        <v>0.903961</v>
      </c>
      <c r="H6537" s="0" t="n">
        <v>74400</v>
      </c>
    </row>
    <row r="6538" customFormat="false" ht="15" hidden="false" customHeight="false" outlineLevel="0" collapsed="false">
      <c r="A6538" s="0" t="n">
        <v>6536</v>
      </c>
      <c r="B6538" s="0" t="n">
        <v>9</v>
      </c>
      <c r="C6538" s="0" t="n">
        <v>273</v>
      </c>
      <c r="D6538" s="0" t="n">
        <v>7</v>
      </c>
      <c r="E6538" s="0" t="n">
        <v>1</v>
      </c>
      <c r="F6538" s="0" t="n">
        <v>0.221136</v>
      </c>
      <c r="G6538" s="0" t="n">
        <v>0.79041</v>
      </c>
      <c r="H6538" s="0" t="n">
        <v>74200</v>
      </c>
    </row>
    <row r="6539" customFormat="false" ht="15" hidden="false" customHeight="false" outlineLevel="0" collapsed="false">
      <c r="A6539" s="0" t="n">
        <v>6537</v>
      </c>
      <c r="B6539" s="0" t="n">
        <v>9</v>
      </c>
      <c r="C6539" s="0" t="n">
        <v>273</v>
      </c>
      <c r="D6539" s="0" t="n">
        <v>8</v>
      </c>
      <c r="E6539" s="0" t="n">
        <v>1</v>
      </c>
      <c r="F6539" s="0" t="n">
        <v>0.504404</v>
      </c>
      <c r="G6539" s="0" t="n">
        <v>0.340531</v>
      </c>
      <c r="H6539" s="0" t="n">
        <v>74000</v>
      </c>
    </row>
    <row r="6540" customFormat="false" ht="15" hidden="false" customHeight="false" outlineLevel="0" collapsed="false">
      <c r="A6540" s="0" t="n">
        <v>6538</v>
      </c>
      <c r="B6540" s="0" t="n">
        <v>9</v>
      </c>
      <c r="C6540" s="0" t="n">
        <v>273</v>
      </c>
      <c r="D6540" s="0" t="n">
        <v>9</v>
      </c>
      <c r="E6540" s="0" t="n">
        <v>0</v>
      </c>
      <c r="F6540" s="0" t="n">
        <v>0.787647</v>
      </c>
      <c r="G6540" s="0" t="n">
        <v>0.422941</v>
      </c>
      <c r="H6540" s="0" t="n">
        <v>74000</v>
      </c>
    </row>
    <row r="6541" customFormat="false" ht="15" hidden="false" customHeight="false" outlineLevel="0" collapsed="false">
      <c r="A6541" s="0" t="n">
        <v>6539</v>
      </c>
      <c r="B6541" s="0" t="n">
        <v>9</v>
      </c>
      <c r="C6541" s="0" t="n">
        <v>273</v>
      </c>
      <c r="D6541" s="0" t="n">
        <v>10</v>
      </c>
      <c r="E6541" s="0" t="n">
        <v>0</v>
      </c>
      <c r="F6541" s="0" t="n">
        <v>1</v>
      </c>
      <c r="G6541" s="0" t="n">
        <v>0.494337</v>
      </c>
      <c r="H6541" s="0" t="n">
        <v>74000</v>
      </c>
    </row>
    <row r="6542" customFormat="false" ht="15" hidden="false" customHeight="false" outlineLevel="0" collapsed="false">
      <c r="A6542" s="0" t="n">
        <v>6540</v>
      </c>
      <c r="B6542" s="0" t="n">
        <v>9</v>
      </c>
      <c r="C6542" s="0" t="n">
        <v>273</v>
      </c>
      <c r="D6542" s="0" t="n">
        <v>11</v>
      </c>
      <c r="E6542" s="0" t="n">
        <v>0</v>
      </c>
      <c r="F6542" s="0" t="n">
        <v>1</v>
      </c>
      <c r="G6542" s="0" t="n">
        <v>0.367927</v>
      </c>
      <c r="H6542" s="0" t="n">
        <v>74000</v>
      </c>
    </row>
    <row r="6543" customFormat="false" ht="15" hidden="false" customHeight="false" outlineLevel="0" collapsed="false">
      <c r="A6543" s="0" t="n">
        <v>6541</v>
      </c>
      <c r="B6543" s="0" t="n">
        <v>9</v>
      </c>
      <c r="C6543" s="0" t="n">
        <v>273</v>
      </c>
      <c r="D6543" s="0" t="n">
        <v>12</v>
      </c>
      <c r="E6543" s="0" t="n">
        <v>0</v>
      </c>
      <c r="F6543" s="0" t="n">
        <v>1</v>
      </c>
      <c r="G6543" s="0" t="n">
        <v>0.413899</v>
      </c>
      <c r="H6543" s="0" t="n">
        <v>74000</v>
      </c>
    </row>
    <row r="6544" customFormat="false" ht="15" hidden="false" customHeight="false" outlineLevel="0" collapsed="false">
      <c r="A6544" s="0" t="n">
        <v>6542</v>
      </c>
      <c r="B6544" s="0" t="n">
        <v>9</v>
      </c>
      <c r="C6544" s="0" t="n">
        <v>273</v>
      </c>
      <c r="D6544" s="0" t="n">
        <v>13</v>
      </c>
      <c r="E6544" s="0" t="n">
        <v>0</v>
      </c>
      <c r="F6544" s="0" t="n">
        <v>1</v>
      </c>
      <c r="G6544" s="0" t="n">
        <v>0.324373</v>
      </c>
      <c r="H6544" s="0" t="n">
        <v>74000</v>
      </c>
    </row>
    <row r="6545" customFormat="false" ht="15" hidden="false" customHeight="false" outlineLevel="0" collapsed="false">
      <c r="A6545" s="0" t="n">
        <v>6543</v>
      </c>
      <c r="B6545" s="0" t="n">
        <v>9</v>
      </c>
      <c r="C6545" s="0" t="n">
        <v>273</v>
      </c>
      <c r="D6545" s="0" t="n">
        <v>14</v>
      </c>
      <c r="E6545" s="0" t="n">
        <v>0</v>
      </c>
      <c r="F6545" s="0" t="n">
        <v>1</v>
      </c>
      <c r="G6545" s="0" t="n">
        <v>0.3422</v>
      </c>
      <c r="H6545" s="0" t="n">
        <v>74000</v>
      </c>
    </row>
    <row r="6546" customFormat="false" ht="15" hidden="false" customHeight="false" outlineLevel="0" collapsed="false">
      <c r="A6546" s="0" t="n">
        <v>6544</v>
      </c>
      <c r="B6546" s="0" t="n">
        <v>9</v>
      </c>
      <c r="C6546" s="0" t="n">
        <v>273</v>
      </c>
      <c r="D6546" s="0" t="n">
        <v>15</v>
      </c>
      <c r="E6546" s="0" t="n">
        <v>0</v>
      </c>
      <c r="F6546" s="0" t="n">
        <v>0.787647</v>
      </c>
      <c r="G6546" s="0" t="n">
        <v>0.24339</v>
      </c>
      <c r="H6546" s="0" t="n">
        <v>74000</v>
      </c>
    </row>
    <row r="6547" customFormat="false" ht="15" hidden="false" customHeight="false" outlineLevel="0" collapsed="false">
      <c r="A6547" s="0" t="n">
        <v>6545</v>
      </c>
      <c r="B6547" s="0" t="n">
        <v>9</v>
      </c>
      <c r="C6547" s="0" t="n">
        <v>273</v>
      </c>
      <c r="D6547" s="0" t="n">
        <v>16</v>
      </c>
      <c r="E6547" s="0" t="n">
        <v>0</v>
      </c>
      <c r="F6547" s="0" t="n">
        <v>0.504404</v>
      </c>
      <c r="G6547" s="0" t="n">
        <v>0.301357</v>
      </c>
      <c r="H6547" s="0" t="n">
        <v>74000</v>
      </c>
    </row>
    <row r="6548" customFormat="false" ht="15" hidden="false" customHeight="false" outlineLevel="0" collapsed="false">
      <c r="A6548" s="0" t="n">
        <v>6546</v>
      </c>
      <c r="B6548" s="0" t="n">
        <v>9</v>
      </c>
      <c r="C6548" s="0" t="n">
        <v>273</v>
      </c>
      <c r="D6548" s="0" t="n">
        <v>17</v>
      </c>
      <c r="E6548" s="0" t="n">
        <v>0</v>
      </c>
      <c r="F6548" s="0" t="n">
        <v>0.221136</v>
      </c>
      <c r="G6548" s="0" t="n">
        <v>0.330752</v>
      </c>
      <c r="H6548" s="0" t="n">
        <v>74000</v>
      </c>
    </row>
    <row r="6549" customFormat="false" ht="15" hidden="false" customHeight="false" outlineLevel="0" collapsed="false">
      <c r="A6549" s="0" t="n">
        <v>6547</v>
      </c>
      <c r="B6549" s="0" t="n">
        <v>9</v>
      </c>
      <c r="C6549" s="0" t="n">
        <v>273</v>
      </c>
      <c r="D6549" s="0" t="n">
        <v>18</v>
      </c>
      <c r="E6549" s="0" t="n">
        <v>0</v>
      </c>
      <c r="F6549" s="0" t="n">
        <v>0.008843</v>
      </c>
      <c r="G6549" s="0" t="n">
        <v>0.262361</v>
      </c>
      <c r="H6549" s="0" t="n">
        <v>74000</v>
      </c>
    </row>
    <row r="6550" customFormat="false" ht="15" hidden="false" customHeight="false" outlineLevel="0" collapsed="false">
      <c r="A6550" s="0" t="n">
        <v>6548</v>
      </c>
      <c r="B6550" s="0" t="n">
        <v>9</v>
      </c>
      <c r="C6550" s="0" t="n">
        <v>273</v>
      </c>
      <c r="D6550" s="0" t="n">
        <v>19</v>
      </c>
      <c r="E6550" s="0" t="n">
        <v>1</v>
      </c>
      <c r="F6550" s="0" t="n">
        <v>0</v>
      </c>
      <c r="G6550" s="0" t="n">
        <v>0.154608</v>
      </c>
      <c r="H6550" s="0" t="n">
        <v>73800</v>
      </c>
    </row>
    <row r="6551" customFormat="false" ht="15" hidden="false" customHeight="false" outlineLevel="0" collapsed="false">
      <c r="A6551" s="0" t="n">
        <v>6549</v>
      </c>
      <c r="B6551" s="0" t="n">
        <v>9</v>
      </c>
      <c r="C6551" s="0" t="n">
        <v>273</v>
      </c>
      <c r="D6551" s="0" t="n">
        <v>20</v>
      </c>
      <c r="E6551" s="0" t="n">
        <v>1</v>
      </c>
      <c r="F6551" s="0" t="n">
        <v>0</v>
      </c>
      <c r="G6551" s="0" t="n">
        <v>0.126726</v>
      </c>
      <c r="H6551" s="0" t="n">
        <v>73600</v>
      </c>
    </row>
    <row r="6552" customFormat="false" ht="15" hidden="false" customHeight="false" outlineLevel="0" collapsed="false">
      <c r="A6552" s="0" t="n">
        <v>6550</v>
      </c>
      <c r="B6552" s="0" t="n">
        <v>9</v>
      </c>
      <c r="C6552" s="0" t="n">
        <v>273</v>
      </c>
      <c r="D6552" s="0" t="n">
        <v>21</v>
      </c>
      <c r="E6552" s="0" t="n">
        <v>0</v>
      </c>
      <c r="F6552" s="0" t="n">
        <v>0</v>
      </c>
      <c r="G6552" s="0" t="n">
        <v>0.151805</v>
      </c>
      <c r="H6552" s="0" t="n">
        <v>73600</v>
      </c>
    </row>
    <row r="6553" customFormat="false" ht="15" hidden="false" customHeight="false" outlineLevel="0" collapsed="false">
      <c r="A6553" s="0" t="n">
        <v>6551</v>
      </c>
      <c r="B6553" s="0" t="n">
        <v>9</v>
      </c>
      <c r="C6553" s="0" t="n">
        <v>273</v>
      </c>
      <c r="D6553" s="0" t="n">
        <v>22</v>
      </c>
      <c r="E6553" s="0" t="n">
        <v>0</v>
      </c>
      <c r="F6553" s="0" t="n">
        <v>0</v>
      </c>
      <c r="G6553" s="0" t="n">
        <v>0.164637</v>
      </c>
      <c r="H6553" s="0" t="n">
        <v>73600</v>
      </c>
    </row>
    <row r="6554" customFormat="false" ht="15" hidden="false" customHeight="false" outlineLevel="0" collapsed="false">
      <c r="A6554" s="0" t="n">
        <v>6552</v>
      </c>
      <c r="B6554" s="0" t="n">
        <v>9</v>
      </c>
      <c r="C6554" s="0" t="n">
        <v>273</v>
      </c>
      <c r="D6554" s="0" t="n">
        <v>23</v>
      </c>
      <c r="E6554" s="0" t="n">
        <v>0</v>
      </c>
      <c r="F6554" s="0" t="n">
        <v>0</v>
      </c>
      <c r="G6554" s="0" t="n">
        <v>0.152662</v>
      </c>
      <c r="H6554" s="0" t="n">
        <v>73600</v>
      </c>
    </row>
    <row r="6555" customFormat="false" ht="15" hidden="false" customHeight="false" outlineLevel="0" collapsed="false">
      <c r="A6555" s="0" t="n">
        <v>6553</v>
      </c>
      <c r="B6555" s="0" t="n">
        <v>10</v>
      </c>
      <c r="C6555" s="0" t="n">
        <v>274</v>
      </c>
      <c r="D6555" s="0" t="n">
        <v>0</v>
      </c>
      <c r="E6555" s="0" t="n">
        <v>0</v>
      </c>
      <c r="F6555" s="0" t="n">
        <v>0</v>
      </c>
      <c r="G6555" s="0" t="n">
        <v>0.13247</v>
      </c>
      <c r="H6555" s="0" t="n">
        <v>73600</v>
      </c>
    </row>
    <row r="6556" customFormat="false" ht="15" hidden="false" customHeight="false" outlineLevel="0" collapsed="false">
      <c r="A6556" s="0" t="n">
        <v>6554</v>
      </c>
      <c r="B6556" s="0" t="n">
        <v>10</v>
      </c>
      <c r="C6556" s="0" t="n">
        <v>274</v>
      </c>
      <c r="D6556" s="0" t="n">
        <v>1</v>
      </c>
      <c r="E6556" s="0" t="n">
        <v>0</v>
      </c>
      <c r="F6556" s="0" t="n">
        <v>0</v>
      </c>
      <c r="G6556" s="0" t="n">
        <v>0.206436</v>
      </c>
      <c r="H6556" s="0" t="n">
        <v>73600</v>
      </c>
    </row>
    <row r="6557" customFormat="false" ht="15" hidden="false" customHeight="false" outlineLevel="0" collapsed="false">
      <c r="A6557" s="0" t="n">
        <v>6555</v>
      </c>
      <c r="B6557" s="0" t="n">
        <v>10</v>
      </c>
      <c r="C6557" s="0" t="n">
        <v>274</v>
      </c>
      <c r="D6557" s="0" t="n">
        <v>2</v>
      </c>
      <c r="E6557" s="0" t="n">
        <v>0</v>
      </c>
      <c r="F6557" s="0" t="n">
        <v>0</v>
      </c>
      <c r="G6557" s="0" t="n">
        <v>0.230991</v>
      </c>
      <c r="H6557" s="0" t="n">
        <v>73600</v>
      </c>
    </row>
    <row r="6558" customFormat="false" ht="15" hidden="false" customHeight="false" outlineLevel="0" collapsed="false">
      <c r="A6558" s="0" t="n">
        <v>6556</v>
      </c>
      <c r="B6558" s="0" t="n">
        <v>10</v>
      </c>
      <c r="C6558" s="0" t="n">
        <v>274</v>
      </c>
      <c r="D6558" s="0" t="n">
        <v>3</v>
      </c>
      <c r="E6558" s="0" t="n">
        <v>0</v>
      </c>
      <c r="F6558" s="0" t="n">
        <v>0</v>
      </c>
      <c r="G6558" s="0" t="n">
        <v>0.125971</v>
      </c>
      <c r="H6558" s="0" t="n">
        <v>73600</v>
      </c>
    </row>
    <row r="6559" customFormat="false" ht="15" hidden="false" customHeight="false" outlineLevel="0" collapsed="false">
      <c r="A6559" s="0" t="n">
        <v>6557</v>
      </c>
      <c r="B6559" s="0" t="n">
        <v>10</v>
      </c>
      <c r="C6559" s="0" t="n">
        <v>274</v>
      </c>
      <c r="D6559" s="0" t="n">
        <v>4</v>
      </c>
      <c r="E6559" s="0" t="n">
        <v>0</v>
      </c>
      <c r="F6559" s="0" t="n">
        <v>0</v>
      </c>
      <c r="G6559" s="0" t="n">
        <v>0.183463</v>
      </c>
      <c r="H6559" s="0" t="n">
        <v>73600</v>
      </c>
    </row>
    <row r="6560" customFormat="false" ht="15" hidden="false" customHeight="false" outlineLevel="0" collapsed="false">
      <c r="A6560" s="0" t="n">
        <v>6558</v>
      </c>
      <c r="B6560" s="0" t="n">
        <v>10</v>
      </c>
      <c r="C6560" s="0" t="n">
        <v>274</v>
      </c>
      <c r="D6560" s="0" t="n">
        <v>5</v>
      </c>
      <c r="E6560" s="0" t="n">
        <v>0</v>
      </c>
      <c r="F6560" s="0" t="n">
        <v>0</v>
      </c>
      <c r="G6560" s="0" t="n">
        <v>0.163243</v>
      </c>
      <c r="H6560" s="0" t="n">
        <v>73600</v>
      </c>
    </row>
    <row r="6561" customFormat="false" ht="15" hidden="false" customHeight="false" outlineLevel="0" collapsed="false">
      <c r="A6561" s="0" t="n">
        <v>6559</v>
      </c>
      <c r="B6561" s="0" t="n">
        <v>10</v>
      </c>
      <c r="C6561" s="0" t="n">
        <v>274</v>
      </c>
      <c r="D6561" s="0" t="n">
        <v>6</v>
      </c>
      <c r="E6561" s="0" t="n">
        <v>0</v>
      </c>
      <c r="F6561" s="0" t="n">
        <v>0</v>
      </c>
      <c r="G6561" s="0" t="n">
        <v>0.155806</v>
      </c>
      <c r="H6561" s="0" t="n">
        <v>73600</v>
      </c>
    </row>
    <row r="6562" customFormat="false" ht="15" hidden="false" customHeight="false" outlineLevel="0" collapsed="false">
      <c r="A6562" s="0" t="n">
        <v>6560</v>
      </c>
      <c r="B6562" s="0" t="n">
        <v>10</v>
      </c>
      <c r="C6562" s="0" t="n">
        <v>274</v>
      </c>
      <c r="D6562" s="0" t="n">
        <v>7</v>
      </c>
      <c r="E6562" s="0" t="n">
        <v>1</v>
      </c>
      <c r="F6562" s="0" t="n">
        <v>0.151908</v>
      </c>
      <c r="G6562" s="0" t="n">
        <v>0.223193</v>
      </c>
      <c r="H6562" s="0" t="n">
        <v>73400</v>
      </c>
    </row>
    <row r="6563" customFormat="false" ht="15" hidden="false" customHeight="false" outlineLevel="0" collapsed="false">
      <c r="A6563" s="0" t="n">
        <v>6561</v>
      </c>
      <c r="B6563" s="0" t="n">
        <v>10</v>
      </c>
      <c r="C6563" s="0" t="n">
        <v>274</v>
      </c>
      <c r="D6563" s="0" t="n">
        <v>8</v>
      </c>
      <c r="E6563" s="0" t="n">
        <v>1</v>
      </c>
      <c r="F6563" s="0" t="n">
        <v>0.457038</v>
      </c>
      <c r="G6563" s="0" t="n">
        <v>0.267803</v>
      </c>
      <c r="H6563" s="0" t="n">
        <v>73200</v>
      </c>
    </row>
    <row r="6564" customFormat="false" ht="15" hidden="false" customHeight="false" outlineLevel="0" collapsed="false">
      <c r="A6564" s="0" t="n">
        <v>6562</v>
      </c>
      <c r="B6564" s="0" t="n">
        <v>10</v>
      </c>
      <c r="C6564" s="0" t="n">
        <v>274</v>
      </c>
      <c r="D6564" s="0" t="n">
        <v>9</v>
      </c>
      <c r="E6564" s="0" t="n">
        <v>0</v>
      </c>
      <c r="F6564" s="0" t="n">
        <v>0.77845</v>
      </c>
      <c r="G6564" s="0" t="n">
        <v>0.196406</v>
      </c>
      <c r="H6564" s="0" t="n">
        <v>73200</v>
      </c>
    </row>
    <row r="6565" customFormat="false" ht="15" hidden="false" customHeight="false" outlineLevel="0" collapsed="false">
      <c r="A6565" s="0" t="n">
        <v>6563</v>
      </c>
      <c r="B6565" s="0" t="n">
        <v>10</v>
      </c>
      <c r="C6565" s="0" t="n">
        <v>274</v>
      </c>
      <c r="D6565" s="0" t="n">
        <v>10</v>
      </c>
      <c r="E6565" s="0" t="n">
        <v>0</v>
      </c>
      <c r="F6565" s="0" t="n">
        <v>1</v>
      </c>
      <c r="G6565" s="0" t="n">
        <v>0.286763</v>
      </c>
      <c r="H6565" s="0" t="n">
        <v>73200</v>
      </c>
    </row>
    <row r="6566" customFormat="false" ht="15" hidden="false" customHeight="false" outlineLevel="0" collapsed="false">
      <c r="A6566" s="0" t="n">
        <v>6564</v>
      </c>
      <c r="B6566" s="0" t="n">
        <v>10</v>
      </c>
      <c r="C6566" s="0" t="n">
        <v>274</v>
      </c>
      <c r="D6566" s="0" t="n">
        <v>11</v>
      </c>
      <c r="E6566" s="0" t="n">
        <v>0</v>
      </c>
      <c r="F6566" s="0" t="n">
        <v>1</v>
      </c>
      <c r="G6566" s="0" t="n">
        <v>0.278924</v>
      </c>
      <c r="H6566" s="0" t="n">
        <v>73200</v>
      </c>
    </row>
    <row r="6567" customFormat="false" ht="15" hidden="false" customHeight="false" outlineLevel="0" collapsed="false">
      <c r="A6567" s="0" t="n">
        <v>6565</v>
      </c>
      <c r="B6567" s="0" t="n">
        <v>10</v>
      </c>
      <c r="C6567" s="0" t="n">
        <v>274</v>
      </c>
      <c r="D6567" s="0" t="n">
        <v>12</v>
      </c>
      <c r="E6567" s="0" t="n">
        <v>0</v>
      </c>
      <c r="F6567" s="0" t="n">
        <v>1</v>
      </c>
      <c r="G6567" s="0" t="n">
        <v>0.427225</v>
      </c>
      <c r="H6567" s="0" t="n">
        <v>73200</v>
      </c>
    </row>
    <row r="6568" customFormat="false" ht="15" hidden="false" customHeight="false" outlineLevel="0" collapsed="false">
      <c r="A6568" s="0" t="n">
        <v>6566</v>
      </c>
      <c r="B6568" s="0" t="n">
        <v>10</v>
      </c>
      <c r="C6568" s="0" t="n">
        <v>274</v>
      </c>
      <c r="D6568" s="0" t="n">
        <v>13</v>
      </c>
      <c r="E6568" s="0" t="n">
        <v>0</v>
      </c>
      <c r="F6568" s="0" t="n">
        <v>1</v>
      </c>
      <c r="G6568" s="0" t="n">
        <v>0.520416</v>
      </c>
      <c r="H6568" s="0" t="n">
        <v>73200</v>
      </c>
    </row>
    <row r="6569" customFormat="false" ht="15" hidden="false" customHeight="false" outlineLevel="0" collapsed="false">
      <c r="A6569" s="0" t="n">
        <v>6567</v>
      </c>
      <c r="B6569" s="0" t="n">
        <v>10</v>
      </c>
      <c r="C6569" s="0" t="n">
        <v>274</v>
      </c>
      <c r="D6569" s="0" t="n">
        <v>14</v>
      </c>
      <c r="E6569" s="0" t="n">
        <v>0</v>
      </c>
      <c r="F6569" s="0" t="n">
        <v>1</v>
      </c>
      <c r="G6569" s="0" t="n">
        <v>0.431714</v>
      </c>
      <c r="H6569" s="0" t="n">
        <v>73200</v>
      </c>
    </row>
    <row r="6570" customFormat="false" ht="15" hidden="false" customHeight="false" outlineLevel="0" collapsed="false">
      <c r="A6570" s="0" t="n">
        <v>6568</v>
      </c>
      <c r="B6570" s="0" t="n">
        <v>10</v>
      </c>
      <c r="C6570" s="0" t="n">
        <v>274</v>
      </c>
      <c r="D6570" s="0" t="n">
        <v>15</v>
      </c>
      <c r="E6570" s="0" t="n">
        <v>0</v>
      </c>
      <c r="F6570" s="0" t="n">
        <v>0.77845</v>
      </c>
      <c r="G6570" s="0" t="n">
        <v>0.385634</v>
      </c>
      <c r="H6570" s="0" t="n">
        <v>73200</v>
      </c>
    </row>
    <row r="6571" customFormat="false" ht="15" hidden="false" customHeight="false" outlineLevel="0" collapsed="false">
      <c r="A6571" s="0" t="n">
        <v>6569</v>
      </c>
      <c r="B6571" s="0" t="n">
        <v>10</v>
      </c>
      <c r="C6571" s="0" t="n">
        <v>274</v>
      </c>
      <c r="D6571" s="0" t="n">
        <v>16</v>
      </c>
      <c r="E6571" s="0" t="n">
        <v>0</v>
      </c>
      <c r="F6571" s="0" t="n">
        <v>0.457038</v>
      </c>
      <c r="G6571" s="0" t="n">
        <v>0.294595</v>
      </c>
      <c r="H6571" s="0" t="n">
        <v>73200</v>
      </c>
    </row>
    <row r="6572" customFormat="false" ht="15" hidden="false" customHeight="false" outlineLevel="0" collapsed="false">
      <c r="A6572" s="0" t="n">
        <v>6570</v>
      </c>
      <c r="B6572" s="0" t="n">
        <v>10</v>
      </c>
      <c r="C6572" s="0" t="n">
        <v>274</v>
      </c>
      <c r="D6572" s="0" t="n">
        <v>17</v>
      </c>
      <c r="E6572" s="0" t="n">
        <v>0</v>
      </c>
      <c r="F6572" s="0" t="n">
        <v>0.151908</v>
      </c>
      <c r="G6572" s="0" t="n">
        <v>0.334952</v>
      </c>
      <c r="H6572" s="0" t="n">
        <v>73200</v>
      </c>
    </row>
    <row r="6573" customFormat="false" ht="15" hidden="false" customHeight="false" outlineLevel="0" collapsed="false">
      <c r="A6573" s="0" t="n">
        <v>6571</v>
      </c>
      <c r="B6573" s="0" t="n">
        <v>10</v>
      </c>
      <c r="C6573" s="0" t="n">
        <v>274</v>
      </c>
      <c r="D6573" s="0" t="n">
        <v>18</v>
      </c>
      <c r="E6573" s="0" t="n">
        <v>0</v>
      </c>
      <c r="F6573" s="0" t="n">
        <v>0</v>
      </c>
      <c r="G6573" s="0" t="n">
        <v>0.426425</v>
      </c>
      <c r="H6573" s="0" t="n">
        <v>73200</v>
      </c>
    </row>
    <row r="6574" customFormat="false" ht="15" hidden="false" customHeight="false" outlineLevel="0" collapsed="false">
      <c r="A6574" s="0" t="n">
        <v>6572</v>
      </c>
      <c r="B6574" s="0" t="n">
        <v>10</v>
      </c>
      <c r="C6574" s="0" t="n">
        <v>274</v>
      </c>
      <c r="D6574" s="0" t="n">
        <v>19</v>
      </c>
      <c r="E6574" s="0" t="n">
        <v>1</v>
      </c>
      <c r="F6574" s="0" t="n">
        <v>0</v>
      </c>
      <c r="G6574" s="0" t="n">
        <v>0.397082</v>
      </c>
      <c r="H6574" s="0" t="n">
        <v>73000</v>
      </c>
    </row>
    <row r="6575" customFormat="false" ht="15" hidden="false" customHeight="false" outlineLevel="0" collapsed="false">
      <c r="A6575" s="0" t="n">
        <v>6573</v>
      </c>
      <c r="B6575" s="0" t="n">
        <v>10</v>
      </c>
      <c r="C6575" s="0" t="n">
        <v>274</v>
      </c>
      <c r="D6575" s="0" t="n">
        <v>20</v>
      </c>
      <c r="E6575" s="0" t="n">
        <v>1</v>
      </c>
      <c r="F6575" s="0" t="n">
        <v>0</v>
      </c>
      <c r="G6575" s="0" t="n">
        <v>0.218984</v>
      </c>
      <c r="H6575" s="0" t="n">
        <v>72800</v>
      </c>
    </row>
    <row r="6576" customFormat="false" ht="15" hidden="false" customHeight="false" outlineLevel="0" collapsed="false">
      <c r="A6576" s="0" t="n">
        <v>6574</v>
      </c>
      <c r="B6576" s="0" t="n">
        <v>10</v>
      </c>
      <c r="C6576" s="0" t="n">
        <v>274</v>
      </c>
      <c r="D6576" s="0" t="n">
        <v>21</v>
      </c>
      <c r="E6576" s="0" t="n">
        <v>0</v>
      </c>
      <c r="F6576" s="0" t="n">
        <v>0</v>
      </c>
      <c r="G6576" s="0" t="n">
        <v>0.121274</v>
      </c>
      <c r="H6576" s="0" t="n">
        <v>72800</v>
      </c>
    </row>
    <row r="6577" customFormat="false" ht="15" hidden="false" customHeight="false" outlineLevel="0" collapsed="false">
      <c r="A6577" s="0" t="n">
        <v>6575</v>
      </c>
      <c r="B6577" s="0" t="n">
        <v>10</v>
      </c>
      <c r="C6577" s="0" t="n">
        <v>274</v>
      </c>
      <c r="D6577" s="0" t="n">
        <v>22</v>
      </c>
      <c r="E6577" s="0" t="n">
        <v>0</v>
      </c>
      <c r="F6577" s="0" t="n">
        <v>0</v>
      </c>
      <c r="G6577" s="0" t="n">
        <v>0.118797</v>
      </c>
      <c r="H6577" s="0" t="n">
        <v>72800</v>
      </c>
    </row>
    <row r="6578" customFormat="false" ht="15" hidden="false" customHeight="false" outlineLevel="0" collapsed="false">
      <c r="A6578" s="0" t="n">
        <v>6576</v>
      </c>
      <c r="B6578" s="0" t="n">
        <v>10</v>
      </c>
      <c r="C6578" s="0" t="n">
        <v>274</v>
      </c>
      <c r="D6578" s="0" t="n">
        <v>23</v>
      </c>
      <c r="E6578" s="0" t="n">
        <v>0</v>
      </c>
      <c r="F6578" s="0" t="n">
        <v>0</v>
      </c>
      <c r="G6578" s="0" t="n">
        <v>0.159355</v>
      </c>
      <c r="H6578" s="0" t="n">
        <v>72800</v>
      </c>
    </row>
    <row r="6579" customFormat="false" ht="15" hidden="false" customHeight="false" outlineLevel="0" collapsed="false">
      <c r="A6579" s="0" t="n">
        <v>6577</v>
      </c>
      <c r="B6579" s="0" t="n">
        <v>10</v>
      </c>
      <c r="C6579" s="0" t="n">
        <v>275</v>
      </c>
      <c r="D6579" s="0" t="n">
        <v>0</v>
      </c>
      <c r="E6579" s="0" t="n">
        <v>0</v>
      </c>
      <c r="F6579" s="0" t="n">
        <v>0</v>
      </c>
      <c r="G6579" s="0" t="n">
        <v>0.137244</v>
      </c>
      <c r="H6579" s="0" t="n">
        <v>72800</v>
      </c>
    </row>
    <row r="6580" customFormat="false" ht="15" hidden="false" customHeight="false" outlineLevel="0" collapsed="false">
      <c r="A6580" s="0" t="n">
        <v>6578</v>
      </c>
      <c r="B6580" s="0" t="n">
        <v>10</v>
      </c>
      <c r="C6580" s="0" t="n">
        <v>275</v>
      </c>
      <c r="D6580" s="0" t="n">
        <v>1</v>
      </c>
      <c r="E6580" s="0" t="n">
        <v>0</v>
      </c>
      <c r="F6580" s="0" t="n">
        <v>0</v>
      </c>
      <c r="G6580" s="0" t="n">
        <v>0.142939</v>
      </c>
      <c r="H6580" s="0" t="n">
        <v>72800</v>
      </c>
    </row>
    <row r="6581" customFormat="false" ht="15" hidden="false" customHeight="false" outlineLevel="0" collapsed="false">
      <c r="A6581" s="0" t="n">
        <v>6579</v>
      </c>
      <c r="B6581" s="0" t="n">
        <v>10</v>
      </c>
      <c r="C6581" s="0" t="n">
        <v>275</v>
      </c>
      <c r="D6581" s="0" t="n">
        <v>2</v>
      </c>
      <c r="E6581" s="0" t="n">
        <v>0</v>
      </c>
      <c r="F6581" s="0" t="n">
        <v>0</v>
      </c>
      <c r="G6581" s="0" t="n">
        <v>0.120754</v>
      </c>
      <c r="H6581" s="0" t="n">
        <v>72800</v>
      </c>
    </row>
    <row r="6582" customFormat="false" ht="15" hidden="false" customHeight="false" outlineLevel="0" collapsed="false">
      <c r="A6582" s="0" t="n">
        <v>6580</v>
      </c>
      <c r="B6582" s="0" t="n">
        <v>10</v>
      </c>
      <c r="C6582" s="0" t="n">
        <v>275</v>
      </c>
      <c r="D6582" s="0" t="n">
        <v>3</v>
      </c>
      <c r="E6582" s="0" t="n">
        <v>0</v>
      </c>
      <c r="F6582" s="0" t="n">
        <v>0</v>
      </c>
      <c r="G6582" s="0" t="n">
        <v>0.080861</v>
      </c>
      <c r="H6582" s="0" t="n">
        <v>72800</v>
      </c>
    </row>
    <row r="6583" customFormat="false" ht="15" hidden="false" customHeight="false" outlineLevel="0" collapsed="false">
      <c r="A6583" s="0" t="n">
        <v>6581</v>
      </c>
      <c r="B6583" s="0" t="n">
        <v>10</v>
      </c>
      <c r="C6583" s="0" t="n">
        <v>275</v>
      </c>
      <c r="D6583" s="0" t="n">
        <v>4</v>
      </c>
      <c r="E6583" s="0" t="n">
        <v>0</v>
      </c>
      <c r="F6583" s="0" t="n">
        <v>0</v>
      </c>
      <c r="G6583" s="0" t="n">
        <v>0.054493</v>
      </c>
      <c r="H6583" s="0" t="n">
        <v>72800</v>
      </c>
    </row>
    <row r="6584" customFormat="false" ht="15" hidden="false" customHeight="false" outlineLevel="0" collapsed="false">
      <c r="A6584" s="0" t="n">
        <v>6582</v>
      </c>
      <c r="B6584" s="0" t="n">
        <v>10</v>
      </c>
      <c r="C6584" s="0" t="n">
        <v>275</v>
      </c>
      <c r="D6584" s="0" t="n">
        <v>5</v>
      </c>
      <c r="E6584" s="0" t="n">
        <v>0</v>
      </c>
      <c r="F6584" s="0" t="n">
        <v>0</v>
      </c>
      <c r="G6584" s="0" t="n">
        <v>0.069149</v>
      </c>
      <c r="H6584" s="0" t="n">
        <v>72800</v>
      </c>
    </row>
    <row r="6585" customFormat="false" ht="15" hidden="false" customHeight="false" outlineLevel="0" collapsed="false">
      <c r="A6585" s="0" t="n">
        <v>6583</v>
      </c>
      <c r="B6585" s="0" t="n">
        <v>10</v>
      </c>
      <c r="C6585" s="0" t="n">
        <v>275</v>
      </c>
      <c r="D6585" s="0" t="n">
        <v>6</v>
      </c>
      <c r="E6585" s="0" t="n">
        <v>0</v>
      </c>
      <c r="F6585" s="0" t="n">
        <v>0</v>
      </c>
      <c r="G6585" s="0" t="n">
        <v>0.075702</v>
      </c>
      <c r="H6585" s="0" t="n">
        <v>72800</v>
      </c>
    </row>
    <row r="6586" customFormat="false" ht="15" hidden="false" customHeight="false" outlineLevel="0" collapsed="false">
      <c r="A6586" s="0" t="n">
        <v>6584</v>
      </c>
      <c r="B6586" s="0" t="n">
        <v>10</v>
      </c>
      <c r="C6586" s="0" t="n">
        <v>275</v>
      </c>
      <c r="D6586" s="0" t="n">
        <v>7</v>
      </c>
      <c r="E6586" s="0" t="n">
        <v>1</v>
      </c>
      <c r="F6586" s="0" t="n">
        <v>0.168474</v>
      </c>
      <c r="G6586" s="0" t="n">
        <v>0.102088</v>
      </c>
      <c r="H6586" s="0" t="n">
        <v>72600</v>
      </c>
    </row>
    <row r="6587" customFormat="false" ht="15" hidden="false" customHeight="false" outlineLevel="0" collapsed="false">
      <c r="A6587" s="0" t="n">
        <v>6585</v>
      </c>
      <c r="B6587" s="0" t="n">
        <v>10</v>
      </c>
      <c r="C6587" s="0" t="n">
        <v>275</v>
      </c>
      <c r="D6587" s="0" t="n">
        <v>8</v>
      </c>
      <c r="E6587" s="0" t="n">
        <v>1</v>
      </c>
      <c r="F6587" s="0" t="n">
        <v>0.506877</v>
      </c>
      <c r="G6587" s="0" t="n">
        <v>0.100576</v>
      </c>
      <c r="H6587" s="0" t="n">
        <v>72400</v>
      </c>
    </row>
    <row r="6588" customFormat="false" ht="15" hidden="false" customHeight="false" outlineLevel="0" collapsed="false">
      <c r="A6588" s="0" t="n">
        <v>6586</v>
      </c>
      <c r="B6588" s="0" t="n">
        <v>10</v>
      </c>
      <c r="C6588" s="0" t="n">
        <v>275</v>
      </c>
      <c r="D6588" s="0" t="n">
        <v>9</v>
      </c>
      <c r="E6588" s="0" t="n">
        <v>0</v>
      </c>
      <c r="F6588" s="0" t="n">
        <v>0.863338</v>
      </c>
      <c r="G6588" s="0" t="n">
        <v>0.174989</v>
      </c>
      <c r="H6588" s="0" t="n">
        <v>72400</v>
      </c>
    </row>
    <row r="6589" customFormat="false" ht="15" hidden="false" customHeight="false" outlineLevel="0" collapsed="false">
      <c r="A6589" s="0" t="n">
        <v>6587</v>
      </c>
      <c r="B6589" s="0" t="n">
        <v>10</v>
      </c>
      <c r="C6589" s="0" t="n">
        <v>275</v>
      </c>
      <c r="D6589" s="0" t="n">
        <v>10</v>
      </c>
      <c r="E6589" s="0" t="n">
        <v>0</v>
      </c>
      <c r="F6589" s="0" t="n">
        <v>1</v>
      </c>
      <c r="G6589" s="0" t="n">
        <v>0.255744</v>
      </c>
      <c r="H6589" s="0" t="n">
        <v>72400</v>
      </c>
    </row>
    <row r="6590" customFormat="false" ht="15" hidden="false" customHeight="false" outlineLevel="0" collapsed="false">
      <c r="A6590" s="0" t="n">
        <v>6588</v>
      </c>
      <c r="B6590" s="0" t="n">
        <v>10</v>
      </c>
      <c r="C6590" s="0" t="n">
        <v>275</v>
      </c>
      <c r="D6590" s="0" t="n">
        <v>11</v>
      </c>
      <c r="E6590" s="0" t="n">
        <v>0</v>
      </c>
      <c r="F6590" s="0" t="n">
        <v>1</v>
      </c>
      <c r="G6590" s="0" t="n">
        <v>0.462692</v>
      </c>
      <c r="H6590" s="0" t="n">
        <v>72400</v>
      </c>
    </row>
    <row r="6591" customFormat="false" ht="15" hidden="false" customHeight="false" outlineLevel="0" collapsed="false">
      <c r="A6591" s="0" t="n">
        <v>6589</v>
      </c>
      <c r="B6591" s="0" t="n">
        <v>10</v>
      </c>
      <c r="C6591" s="0" t="n">
        <v>275</v>
      </c>
      <c r="D6591" s="0" t="n">
        <v>12</v>
      </c>
      <c r="E6591" s="0" t="n">
        <v>0</v>
      </c>
      <c r="F6591" s="0" t="n">
        <v>1</v>
      </c>
      <c r="G6591" s="0" t="n">
        <v>0.657571</v>
      </c>
      <c r="H6591" s="0" t="n">
        <v>72400</v>
      </c>
    </row>
    <row r="6592" customFormat="false" ht="15" hidden="false" customHeight="false" outlineLevel="0" collapsed="false">
      <c r="A6592" s="0" t="n">
        <v>6590</v>
      </c>
      <c r="B6592" s="0" t="n">
        <v>10</v>
      </c>
      <c r="C6592" s="0" t="n">
        <v>275</v>
      </c>
      <c r="D6592" s="0" t="n">
        <v>13</v>
      </c>
      <c r="E6592" s="0" t="n">
        <v>0</v>
      </c>
      <c r="F6592" s="0" t="n">
        <v>1</v>
      </c>
      <c r="G6592" s="0" t="n">
        <v>0.450638</v>
      </c>
      <c r="H6592" s="0" t="n">
        <v>72400</v>
      </c>
    </row>
    <row r="6593" customFormat="false" ht="15" hidden="false" customHeight="false" outlineLevel="0" collapsed="false">
      <c r="A6593" s="0" t="n">
        <v>6591</v>
      </c>
      <c r="B6593" s="0" t="n">
        <v>10</v>
      </c>
      <c r="C6593" s="0" t="n">
        <v>275</v>
      </c>
      <c r="D6593" s="0" t="n">
        <v>14</v>
      </c>
      <c r="E6593" s="0" t="n">
        <v>0</v>
      </c>
      <c r="F6593" s="0" t="n">
        <v>1</v>
      </c>
      <c r="G6593" s="0" t="n">
        <v>0.827844</v>
      </c>
      <c r="H6593" s="0" t="n">
        <v>72400</v>
      </c>
    </row>
    <row r="6594" customFormat="false" ht="15" hidden="false" customHeight="false" outlineLevel="0" collapsed="false">
      <c r="A6594" s="0" t="n">
        <v>6592</v>
      </c>
      <c r="B6594" s="0" t="n">
        <v>10</v>
      </c>
      <c r="C6594" s="0" t="n">
        <v>275</v>
      </c>
      <c r="D6594" s="0" t="n">
        <v>15</v>
      </c>
      <c r="E6594" s="0" t="n">
        <v>0</v>
      </c>
      <c r="F6594" s="0" t="n">
        <v>0.863338</v>
      </c>
      <c r="G6594" s="0" t="n">
        <v>0.64687</v>
      </c>
      <c r="H6594" s="0" t="n">
        <v>72400</v>
      </c>
    </row>
    <row r="6595" customFormat="false" ht="15" hidden="false" customHeight="false" outlineLevel="0" collapsed="false">
      <c r="A6595" s="0" t="n">
        <v>6593</v>
      </c>
      <c r="B6595" s="0" t="n">
        <v>10</v>
      </c>
      <c r="C6595" s="0" t="n">
        <v>275</v>
      </c>
      <c r="D6595" s="0" t="n">
        <v>16</v>
      </c>
      <c r="E6595" s="0" t="n">
        <v>0</v>
      </c>
      <c r="F6595" s="0" t="n">
        <v>0.506877</v>
      </c>
      <c r="G6595" s="0" t="n">
        <v>0.483276</v>
      </c>
      <c r="H6595" s="0" t="n">
        <v>72400</v>
      </c>
    </row>
    <row r="6596" customFormat="false" ht="15" hidden="false" customHeight="false" outlineLevel="0" collapsed="false">
      <c r="A6596" s="0" t="n">
        <v>6594</v>
      </c>
      <c r="B6596" s="0" t="n">
        <v>10</v>
      </c>
      <c r="C6596" s="0" t="n">
        <v>275</v>
      </c>
      <c r="D6596" s="0" t="n">
        <v>17</v>
      </c>
      <c r="E6596" s="0" t="n">
        <v>0</v>
      </c>
      <c r="F6596" s="0" t="n">
        <v>0.168474</v>
      </c>
      <c r="G6596" s="0" t="n">
        <v>0.641596</v>
      </c>
      <c r="H6596" s="0" t="n">
        <v>72400</v>
      </c>
    </row>
    <row r="6597" customFormat="false" ht="15" hidden="false" customHeight="false" outlineLevel="0" collapsed="false">
      <c r="A6597" s="0" t="n">
        <v>6595</v>
      </c>
      <c r="B6597" s="0" t="n">
        <v>10</v>
      </c>
      <c r="C6597" s="0" t="n">
        <v>275</v>
      </c>
      <c r="D6597" s="0" t="n">
        <v>18</v>
      </c>
      <c r="E6597" s="0" t="n">
        <v>0</v>
      </c>
      <c r="F6597" s="0" t="n">
        <v>0</v>
      </c>
      <c r="G6597" s="0" t="n">
        <v>0.550625</v>
      </c>
      <c r="H6597" s="0" t="n">
        <v>72400</v>
      </c>
    </row>
    <row r="6598" customFormat="false" ht="15" hidden="false" customHeight="false" outlineLevel="0" collapsed="false">
      <c r="A6598" s="0" t="n">
        <v>6596</v>
      </c>
      <c r="B6598" s="0" t="n">
        <v>10</v>
      </c>
      <c r="C6598" s="0" t="n">
        <v>275</v>
      </c>
      <c r="D6598" s="0" t="n">
        <v>19</v>
      </c>
      <c r="E6598" s="0" t="n">
        <v>1</v>
      </c>
      <c r="F6598" s="0" t="n">
        <v>0</v>
      </c>
      <c r="G6598" s="0" t="n">
        <v>0.577673</v>
      </c>
      <c r="H6598" s="0" t="n">
        <v>72200</v>
      </c>
    </row>
    <row r="6599" customFormat="false" ht="15" hidden="false" customHeight="false" outlineLevel="0" collapsed="false">
      <c r="A6599" s="0" t="n">
        <v>6597</v>
      </c>
      <c r="B6599" s="0" t="n">
        <v>10</v>
      </c>
      <c r="C6599" s="0" t="n">
        <v>275</v>
      </c>
      <c r="D6599" s="0" t="n">
        <v>20</v>
      </c>
      <c r="E6599" s="0" t="n">
        <v>1</v>
      </c>
      <c r="F6599" s="0" t="n">
        <v>0</v>
      </c>
      <c r="G6599" s="0" t="n">
        <v>0.521439</v>
      </c>
      <c r="H6599" s="0" t="n">
        <v>72000</v>
      </c>
    </row>
    <row r="6600" customFormat="false" ht="15" hidden="false" customHeight="false" outlineLevel="0" collapsed="false">
      <c r="A6600" s="0" t="n">
        <v>6598</v>
      </c>
      <c r="B6600" s="0" t="n">
        <v>10</v>
      </c>
      <c r="C6600" s="0" t="n">
        <v>275</v>
      </c>
      <c r="D6600" s="0" t="n">
        <v>21</v>
      </c>
      <c r="E6600" s="0" t="n">
        <v>0</v>
      </c>
      <c r="F6600" s="0" t="n">
        <v>0</v>
      </c>
      <c r="G6600" s="0" t="n">
        <v>0.632257</v>
      </c>
      <c r="H6600" s="0" t="n">
        <v>72000</v>
      </c>
    </row>
    <row r="6601" customFormat="false" ht="15" hidden="false" customHeight="false" outlineLevel="0" collapsed="false">
      <c r="A6601" s="0" t="n">
        <v>6599</v>
      </c>
      <c r="B6601" s="0" t="n">
        <v>10</v>
      </c>
      <c r="C6601" s="0" t="n">
        <v>275</v>
      </c>
      <c r="D6601" s="0" t="n">
        <v>22</v>
      </c>
      <c r="E6601" s="0" t="n">
        <v>0</v>
      </c>
      <c r="F6601" s="0" t="n">
        <v>0</v>
      </c>
      <c r="G6601" s="0" t="n">
        <v>0.591156</v>
      </c>
      <c r="H6601" s="0" t="n">
        <v>72000</v>
      </c>
    </row>
    <row r="6602" customFormat="false" ht="15" hidden="false" customHeight="false" outlineLevel="0" collapsed="false">
      <c r="A6602" s="0" t="n">
        <v>6600</v>
      </c>
      <c r="B6602" s="0" t="n">
        <v>10</v>
      </c>
      <c r="C6602" s="0" t="n">
        <v>275</v>
      </c>
      <c r="D6602" s="0" t="n">
        <v>23</v>
      </c>
      <c r="E6602" s="0" t="n">
        <v>0</v>
      </c>
      <c r="F6602" s="0" t="n">
        <v>0</v>
      </c>
      <c r="G6602" s="0" t="n">
        <v>0.390798</v>
      </c>
      <c r="H6602" s="0" t="n">
        <v>72000</v>
      </c>
    </row>
    <row r="6603" customFormat="false" ht="15" hidden="false" customHeight="false" outlineLevel="0" collapsed="false">
      <c r="A6603" s="0" t="n">
        <v>6601</v>
      </c>
      <c r="B6603" s="0" t="n">
        <v>10</v>
      </c>
      <c r="C6603" s="0" t="n">
        <v>276</v>
      </c>
      <c r="D6603" s="0" t="n">
        <v>0</v>
      </c>
      <c r="E6603" s="0" t="n">
        <v>0</v>
      </c>
      <c r="F6603" s="0" t="n">
        <v>0</v>
      </c>
      <c r="G6603" s="0" t="n">
        <v>0.223813</v>
      </c>
      <c r="H6603" s="0" t="n">
        <v>72000</v>
      </c>
    </row>
    <row r="6604" customFormat="false" ht="15" hidden="false" customHeight="false" outlineLevel="0" collapsed="false">
      <c r="A6604" s="0" t="n">
        <v>6602</v>
      </c>
      <c r="B6604" s="0" t="n">
        <v>10</v>
      </c>
      <c r="C6604" s="0" t="n">
        <v>276</v>
      </c>
      <c r="D6604" s="0" t="n">
        <v>1</v>
      </c>
      <c r="E6604" s="0" t="n">
        <v>0</v>
      </c>
      <c r="F6604" s="0" t="n">
        <v>0</v>
      </c>
      <c r="G6604" s="0" t="n">
        <v>0.187537</v>
      </c>
      <c r="H6604" s="0" t="n">
        <v>72000</v>
      </c>
    </row>
    <row r="6605" customFormat="false" ht="15" hidden="false" customHeight="false" outlineLevel="0" collapsed="false">
      <c r="A6605" s="0" t="n">
        <v>6603</v>
      </c>
      <c r="B6605" s="0" t="n">
        <v>10</v>
      </c>
      <c r="C6605" s="0" t="n">
        <v>276</v>
      </c>
      <c r="D6605" s="0" t="n">
        <v>2</v>
      </c>
      <c r="E6605" s="0" t="n">
        <v>0</v>
      </c>
      <c r="F6605" s="0" t="n">
        <v>0</v>
      </c>
      <c r="G6605" s="0" t="n">
        <v>0.163019</v>
      </c>
      <c r="H6605" s="0" t="n">
        <v>72000</v>
      </c>
    </row>
    <row r="6606" customFormat="false" ht="15" hidden="false" customHeight="false" outlineLevel="0" collapsed="false">
      <c r="A6606" s="0" t="n">
        <v>6604</v>
      </c>
      <c r="B6606" s="0" t="n">
        <v>10</v>
      </c>
      <c r="C6606" s="0" t="n">
        <v>276</v>
      </c>
      <c r="D6606" s="0" t="n">
        <v>3</v>
      </c>
      <c r="E6606" s="0" t="n">
        <v>0</v>
      </c>
      <c r="F6606" s="0" t="n">
        <v>0</v>
      </c>
      <c r="G6606" s="0" t="n">
        <v>0.258492</v>
      </c>
      <c r="H6606" s="0" t="n">
        <v>72000</v>
      </c>
    </row>
    <row r="6607" customFormat="false" ht="15" hidden="false" customHeight="false" outlineLevel="0" collapsed="false">
      <c r="A6607" s="0" t="n">
        <v>6605</v>
      </c>
      <c r="B6607" s="0" t="n">
        <v>10</v>
      </c>
      <c r="C6607" s="0" t="n">
        <v>276</v>
      </c>
      <c r="D6607" s="0" t="n">
        <v>4</v>
      </c>
      <c r="E6607" s="0" t="n">
        <v>0</v>
      </c>
      <c r="F6607" s="0" t="n">
        <v>0</v>
      </c>
      <c r="G6607" s="0" t="n">
        <v>0.276894</v>
      </c>
      <c r="H6607" s="0" t="n">
        <v>72000</v>
      </c>
    </row>
    <row r="6608" customFormat="false" ht="15" hidden="false" customHeight="false" outlineLevel="0" collapsed="false">
      <c r="A6608" s="0" t="n">
        <v>6606</v>
      </c>
      <c r="B6608" s="0" t="n">
        <v>10</v>
      </c>
      <c r="C6608" s="0" t="n">
        <v>276</v>
      </c>
      <c r="D6608" s="0" t="n">
        <v>5</v>
      </c>
      <c r="E6608" s="0" t="n">
        <v>0</v>
      </c>
      <c r="F6608" s="0" t="n">
        <v>0</v>
      </c>
      <c r="G6608" s="0" t="n">
        <v>0.270479</v>
      </c>
      <c r="H6608" s="0" t="n">
        <v>72000</v>
      </c>
    </row>
    <row r="6609" customFormat="false" ht="15" hidden="false" customHeight="false" outlineLevel="0" collapsed="false">
      <c r="A6609" s="0" t="n">
        <v>6607</v>
      </c>
      <c r="B6609" s="0" t="n">
        <v>10</v>
      </c>
      <c r="C6609" s="0" t="n">
        <v>276</v>
      </c>
      <c r="D6609" s="0" t="n">
        <v>6</v>
      </c>
      <c r="E6609" s="0" t="n">
        <v>0</v>
      </c>
      <c r="F6609" s="0" t="n">
        <v>0</v>
      </c>
      <c r="G6609" s="0" t="n">
        <v>0.397277</v>
      </c>
      <c r="H6609" s="0" t="n">
        <v>72000</v>
      </c>
    </row>
    <row r="6610" customFormat="false" ht="15" hidden="false" customHeight="false" outlineLevel="0" collapsed="false">
      <c r="A6610" s="0" t="n">
        <v>6608</v>
      </c>
      <c r="B6610" s="0" t="n">
        <v>10</v>
      </c>
      <c r="C6610" s="0" t="n">
        <v>276</v>
      </c>
      <c r="D6610" s="0" t="n">
        <v>7</v>
      </c>
      <c r="E6610" s="0" t="n">
        <v>1</v>
      </c>
      <c r="F6610" s="0" t="n">
        <v>0.15775</v>
      </c>
      <c r="G6610" s="0" t="n">
        <v>0.374309</v>
      </c>
      <c r="H6610" s="0" t="n">
        <v>71800</v>
      </c>
    </row>
    <row r="6611" customFormat="false" ht="15" hidden="false" customHeight="false" outlineLevel="0" collapsed="false">
      <c r="A6611" s="0" t="n">
        <v>6609</v>
      </c>
      <c r="B6611" s="0" t="n">
        <v>10</v>
      </c>
      <c r="C6611" s="0" t="n">
        <v>276</v>
      </c>
      <c r="D6611" s="0" t="n">
        <v>8</v>
      </c>
      <c r="E6611" s="0" t="n">
        <v>1</v>
      </c>
      <c r="F6611" s="0" t="n">
        <v>0.474612</v>
      </c>
      <c r="G6611" s="0" t="n">
        <v>0.258303</v>
      </c>
      <c r="H6611" s="0" t="n">
        <v>71600</v>
      </c>
    </row>
    <row r="6612" customFormat="false" ht="15" hidden="false" customHeight="false" outlineLevel="0" collapsed="false">
      <c r="A6612" s="0" t="n">
        <v>6610</v>
      </c>
      <c r="B6612" s="0" t="n">
        <v>10</v>
      </c>
      <c r="C6612" s="0" t="n">
        <v>276</v>
      </c>
      <c r="D6612" s="0" t="n">
        <v>9</v>
      </c>
      <c r="E6612" s="0" t="n">
        <v>0</v>
      </c>
      <c r="F6612" s="0" t="n">
        <v>0.808383</v>
      </c>
      <c r="G6612" s="0" t="n">
        <v>0.285359</v>
      </c>
      <c r="H6612" s="0" t="n">
        <v>71600</v>
      </c>
    </row>
    <row r="6613" customFormat="false" ht="15" hidden="false" customHeight="false" outlineLevel="0" collapsed="false">
      <c r="A6613" s="0" t="n">
        <v>6611</v>
      </c>
      <c r="B6613" s="0" t="n">
        <v>10</v>
      </c>
      <c r="C6613" s="0" t="n">
        <v>276</v>
      </c>
      <c r="D6613" s="0" t="n">
        <v>10</v>
      </c>
      <c r="E6613" s="0" t="n">
        <v>0</v>
      </c>
      <c r="F6613" s="0" t="n">
        <v>1</v>
      </c>
      <c r="G6613" s="0" t="n">
        <v>0.214126</v>
      </c>
      <c r="H6613" s="0" t="n">
        <v>71600</v>
      </c>
    </row>
    <row r="6614" customFormat="false" ht="15" hidden="false" customHeight="false" outlineLevel="0" collapsed="false">
      <c r="A6614" s="0" t="n">
        <v>6612</v>
      </c>
      <c r="B6614" s="0" t="n">
        <v>10</v>
      </c>
      <c r="C6614" s="0" t="n">
        <v>276</v>
      </c>
      <c r="D6614" s="0" t="n">
        <v>11</v>
      </c>
      <c r="E6614" s="0" t="n">
        <v>0</v>
      </c>
      <c r="F6614" s="0" t="n">
        <v>1</v>
      </c>
      <c r="G6614" s="0" t="n">
        <v>0.34146</v>
      </c>
      <c r="H6614" s="0" t="n">
        <v>71600</v>
      </c>
    </row>
    <row r="6615" customFormat="false" ht="15" hidden="false" customHeight="false" outlineLevel="0" collapsed="false">
      <c r="A6615" s="0" t="n">
        <v>6613</v>
      </c>
      <c r="B6615" s="0" t="n">
        <v>10</v>
      </c>
      <c r="C6615" s="0" t="n">
        <v>276</v>
      </c>
      <c r="D6615" s="0" t="n">
        <v>12</v>
      </c>
      <c r="E6615" s="0" t="n">
        <v>0</v>
      </c>
      <c r="F6615" s="0" t="n">
        <v>1</v>
      </c>
      <c r="G6615" s="0" t="n">
        <v>0.433971</v>
      </c>
      <c r="H6615" s="0" t="n">
        <v>71600</v>
      </c>
    </row>
    <row r="6616" customFormat="false" ht="15" hidden="false" customHeight="false" outlineLevel="0" collapsed="false">
      <c r="A6616" s="0" t="n">
        <v>6614</v>
      </c>
      <c r="B6616" s="0" t="n">
        <v>10</v>
      </c>
      <c r="C6616" s="0" t="n">
        <v>276</v>
      </c>
      <c r="D6616" s="0" t="n">
        <v>13</v>
      </c>
      <c r="E6616" s="0" t="n">
        <v>0</v>
      </c>
      <c r="F6616" s="0" t="n">
        <v>1</v>
      </c>
      <c r="G6616" s="0" t="n">
        <v>0.368826</v>
      </c>
      <c r="H6616" s="0" t="n">
        <v>71600</v>
      </c>
    </row>
    <row r="6617" customFormat="false" ht="15" hidden="false" customHeight="false" outlineLevel="0" collapsed="false">
      <c r="A6617" s="0" t="n">
        <v>6615</v>
      </c>
      <c r="B6617" s="0" t="n">
        <v>10</v>
      </c>
      <c r="C6617" s="0" t="n">
        <v>276</v>
      </c>
      <c r="D6617" s="0" t="n">
        <v>14</v>
      </c>
      <c r="E6617" s="0" t="n">
        <v>0</v>
      </c>
      <c r="F6617" s="0" t="n">
        <v>1</v>
      </c>
      <c r="G6617" s="0" t="n">
        <v>0.287424</v>
      </c>
      <c r="H6617" s="0" t="n">
        <v>71600</v>
      </c>
    </row>
    <row r="6618" customFormat="false" ht="15" hidden="false" customHeight="false" outlineLevel="0" collapsed="false">
      <c r="A6618" s="0" t="n">
        <v>6616</v>
      </c>
      <c r="B6618" s="0" t="n">
        <v>10</v>
      </c>
      <c r="C6618" s="0" t="n">
        <v>276</v>
      </c>
      <c r="D6618" s="0" t="n">
        <v>15</v>
      </c>
      <c r="E6618" s="0" t="n">
        <v>0</v>
      </c>
      <c r="F6618" s="0" t="n">
        <v>0.808383</v>
      </c>
      <c r="G6618" s="0" t="n">
        <v>0.310986</v>
      </c>
      <c r="H6618" s="0" t="n">
        <v>71600</v>
      </c>
    </row>
    <row r="6619" customFormat="false" ht="15" hidden="false" customHeight="false" outlineLevel="0" collapsed="false">
      <c r="A6619" s="0" t="n">
        <v>6617</v>
      </c>
      <c r="B6619" s="0" t="n">
        <v>10</v>
      </c>
      <c r="C6619" s="0" t="n">
        <v>276</v>
      </c>
      <c r="D6619" s="0" t="n">
        <v>16</v>
      </c>
      <c r="E6619" s="0" t="n">
        <v>0</v>
      </c>
      <c r="F6619" s="0" t="n">
        <v>0.474612</v>
      </c>
      <c r="G6619" s="0" t="n">
        <v>0.354816</v>
      </c>
      <c r="H6619" s="0" t="n">
        <v>71600</v>
      </c>
    </row>
    <row r="6620" customFormat="false" ht="15" hidden="false" customHeight="false" outlineLevel="0" collapsed="false">
      <c r="A6620" s="0" t="n">
        <v>6618</v>
      </c>
      <c r="B6620" s="0" t="n">
        <v>10</v>
      </c>
      <c r="C6620" s="0" t="n">
        <v>276</v>
      </c>
      <c r="D6620" s="0" t="n">
        <v>17</v>
      </c>
      <c r="E6620" s="0" t="n">
        <v>0</v>
      </c>
      <c r="F6620" s="0" t="n">
        <v>0.15775</v>
      </c>
      <c r="G6620" s="0" t="n">
        <v>0.276954</v>
      </c>
      <c r="H6620" s="0" t="n">
        <v>71600</v>
      </c>
    </row>
    <row r="6621" customFormat="false" ht="15" hidden="false" customHeight="false" outlineLevel="0" collapsed="false">
      <c r="A6621" s="0" t="n">
        <v>6619</v>
      </c>
      <c r="B6621" s="0" t="n">
        <v>10</v>
      </c>
      <c r="C6621" s="0" t="n">
        <v>276</v>
      </c>
      <c r="D6621" s="0" t="n">
        <v>18</v>
      </c>
      <c r="E6621" s="0" t="n">
        <v>0</v>
      </c>
      <c r="F6621" s="0" t="n">
        <v>0</v>
      </c>
      <c r="G6621" s="0" t="n">
        <v>0.19347</v>
      </c>
      <c r="H6621" s="0" t="n">
        <v>71600</v>
      </c>
    </row>
    <row r="6622" customFormat="false" ht="15" hidden="false" customHeight="false" outlineLevel="0" collapsed="false">
      <c r="A6622" s="0" t="n">
        <v>6620</v>
      </c>
      <c r="B6622" s="0" t="n">
        <v>10</v>
      </c>
      <c r="C6622" s="0" t="n">
        <v>276</v>
      </c>
      <c r="D6622" s="0" t="n">
        <v>19</v>
      </c>
      <c r="E6622" s="0" t="n">
        <v>1</v>
      </c>
      <c r="F6622" s="0" t="n">
        <v>0</v>
      </c>
      <c r="G6622" s="0" t="n">
        <v>0.14127</v>
      </c>
      <c r="H6622" s="0" t="n">
        <v>71400</v>
      </c>
    </row>
    <row r="6623" customFormat="false" ht="15" hidden="false" customHeight="false" outlineLevel="0" collapsed="false">
      <c r="A6623" s="0" t="n">
        <v>6621</v>
      </c>
      <c r="B6623" s="0" t="n">
        <v>10</v>
      </c>
      <c r="C6623" s="0" t="n">
        <v>276</v>
      </c>
      <c r="D6623" s="0" t="n">
        <v>20</v>
      </c>
      <c r="E6623" s="0" t="n">
        <v>1</v>
      </c>
      <c r="F6623" s="0" t="n">
        <v>0</v>
      </c>
      <c r="G6623" s="0" t="n">
        <v>0.224468</v>
      </c>
      <c r="H6623" s="0" t="n">
        <v>71200</v>
      </c>
    </row>
    <row r="6624" customFormat="false" ht="15" hidden="false" customHeight="false" outlineLevel="0" collapsed="false">
      <c r="A6624" s="0" t="n">
        <v>6622</v>
      </c>
      <c r="B6624" s="0" t="n">
        <v>10</v>
      </c>
      <c r="C6624" s="0" t="n">
        <v>276</v>
      </c>
      <c r="D6624" s="0" t="n">
        <v>21</v>
      </c>
      <c r="E6624" s="0" t="n">
        <v>0</v>
      </c>
      <c r="F6624" s="0" t="n">
        <v>0</v>
      </c>
      <c r="G6624" s="0" t="n">
        <v>0.304503</v>
      </c>
      <c r="H6624" s="0" t="n">
        <v>71200</v>
      </c>
    </row>
    <row r="6625" customFormat="false" ht="15" hidden="false" customHeight="false" outlineLevel="0" collapsed="false">
      <c r="A6625" s="0" t="n">
        <v>6623</v>
      </c>
      <c r="B6625" s="0" t="n">
        <v>10</v>
      </c>
      <c r="C6625" s="0" t="n">
        <v>276</v>
      </c>
      <c r="D6625" s="0" t="n">
        <v>22</v>
      </c>
      <c r="E6625" s="0" t="n">
        <v>0</v>
      </c>
      <c r="F6625" s="0" t="n">
        <v>0</v>
      </c>
      <c r="G6625" s="0" t="n">
        <v>0.322929</v>
      </c>
      <c r="H6625" s="0" t="n">
        <v>71200</v>
      </c>
    </row>
    <row r="6626" customFormat="false" ht="15" hidden="false" customHeight="false" outlineLevel="0" collapsed="false">
      <c r="A6626" s="0" t="n">
        <v>6624</v>
      </c>
      <c r="B6626" s="0" t="n">
        <v>10</v>
      </c>
      <c r="C6626" s="0" t="n">
        <v>276</v>
      </c>
      <c r="D6626" s="0" t="n">
        <v>23</v>
      </c>
      <c r="E6626" s="0" t="n">
        <v>0</v>
      </c>
      <c r="F6626" s="0" t="n">
        <v>0</v>
      </c>
      <c r="G6626" s="0" t="n">
        <v>0.389273</v>
      </c>
      <c r="H6626" s="0" t="n">
        <v>71200</v>
      </c>
    </row>
    <row r="6627" customFormat="false" ht="15" hidden="false" customHeight="false" outlineLevel="0" collapsed="false">
      <c r="A6627" s="0" t="n">
        <v>6625</v>
      </c>
      <c r="B6627" s="0" t="n">
        <v>10</v>
      </c>
      <c r="C6627" s="0" t="n">
        <v>277</v>
      </c>
      <c r="D6627" s="0" t="n">
        <v>0</v>
      </c>
      <c r="E6627" s="0" t="n">
        <v>0</v>
      </c>
      <c r="F6627" s="0" t="n">
        <v>0</v>
      </c>
      <c r="G6627" s="0" t="n">
        <v>0.393182</v>
      </c>
      <c r="H6627" s="0" t="n">
        <v>71200</v>
      </c>
    </row>
    <row r="6628" customFormat="false" ht="15" hidden="false" customHeight="false" outlineLevel="0" collapsed="false">
      <c r="A6628" s="0" t="n">
        <v>6626</v>
      </c>
      <c r="B6628" s="0" t="n">
        <v>10</v>
      </c>
      <c r="C6628" s="0" t="n">
        <v>277</v>
      </c>
      <c r="D6628" s="0" t="n">
        <v>1</v>
      </c>
      <c r="E6628" s="0" t="n">
        <v>0</v>
      </c>
      <c r="F6628" s="0" t="n">
        <v>0</v>
      </c>
      <c r="G6628" s="0" t="n">
        <v>0.273387</v>
      </c>
      <c r="H6628" s="0" t="n">
        <v>71200</v>
      </c>
    </row>
    <row r="6629" customFormat="false" ht="15" hidden="false" customHeight="false" outlineLevel="0" collapsed="false">
      <c r="A6629" s="0" t="n">
        <v>6627</v>
      </c>
      <c r="B6629" s="0" t="n">
        <v>10</v>
      </c>
      <c r="C6629" s="0" t="n">
        <v>277</v>
      </c>
      <c r="D6629" s="0" t="n">
        <v>2</v>
      </c>
      <c r="E6629" s="0" t="n">
        <v>0</v>
      </c>
      <c r="F6629" s="0" t="n">
        <v>0</v>
      </c>
      <c r="G6629" s="0" t="n">
        <v>0.335144</v>
      </c>
      <c r="H6629" s="0" t="n">
        <v>71200</v>
      </c>
    </row>
    <row r="6630" customFormat="false" ht="15" hidden="false" customHeight="false" outlineLevel="0" collapsed="false">
      <c r="A6630" s="0" t="n">
        <v>6628</v>
      </c>
      <c r="B6630" s="0" t="n">
        <v>10</v>
      </c>
      <c r="C6630" s="0" t="n">
        <v>277</v>
      </c>
      <c r="D6630" s="0" t="n">
        <v>3</v>
      </c>
      <c r="E6630" s="0" t="n">
        <v>0</v>
      </c>
      <c r="F6630" s="0" t="n">
        <v>0</v>
      </c>
      <c r="G6630" s="0" t="n">
        <v>0.282165</v>
      </c>
      <c r="H6630" s="0" t="n">
        <v>71200</v>
      </c>
    </row>
    <row r="6631" customFormat="false" ht="15" hidden="false" customHeight="false" outlineLevel="0" collapsed="false">
      <c r="A6631" s="0" t="n">
        <v>6629</v>
      </c>
      <c r="B6631" s="0" t="n">
        <v>10</v>
      </c>
      <c r="C6631" s="0" t="n">
        <v>277</v>
      </c>
      <c r="D6631" s="0" t="n">
        <v>4</v>
      </c>
      <c r="E6631" s="0" t="n">
        <v>0</v>
      </c>
      <c r="F6631" s="0" t="n">
        <v>0</v>
      </c>
      <c r="G6631" s="0" t="n">
        <v>0.207432</v>
      </c>
      <c r="H6631" s="0" t="n">
        <v>71200</v>
      </c>
    </row>
    <row r="6632" customFormat="false" ht="15" hidden="false" customHeight="false" outlineLevel="0" collapsed="false">
      <c r="A6632" s="0" t="n">
        <v>6630</v>
      </c>
      <c r="B6632" s="0" t="n">
        <v>10</v>
      </c>
      <c r="C6632" s="0" t="n">
        <v>277</v>
      </c>
      <c r="D6632" s="0" t="n">
        <v>5</v>
      </c>
      <c r="E6632" s="0" t="n">
        <v>0</v>
      </c>
      <c r="F6632" s="0" t="n">
        <v>0</v>
      </c>
      <c r="G6632" s="0" t="n">
        <v>0.174389</v>
      </c>
      <c r="H6632" s="0" t="n">
        <v>71200</v>
      </c>
    </row>
    <row r="6633" customFormat="false" ht="15" hidden="false" customHeight="false" outlineLevel="0" collapsed="false">
      <c r="A6633" s="0" t="n">
        <v>6631</v>
      </c>
      <c r="B6633" s="0" t="n">
        <v>10</v>
      </c>
      <c r="C6633" s="0" t="n">
        <v>277</v>
      </c>
      <c r="D6633" s="0" t="n">
        <v>6</v>
      </c>
      <c r="E6633" s="0" t="n">
        <v>0</v>
      </c>
      <c r="F6633" s="0" t="n">
        <v>0</v>
      </c>
      <c r="G6633" s="0" t="n">
        <v>0.180557</v>
      </c>
      <c r="H6633" s="0" t="n">
        <v>71200</v>
      </c>
    </row>
    <row r="6634" customFormat="false" ht="15" hidden="false" customHeight="false" outlineLevel="0" collapsed="false">
      <c r="A6634" s="0" t="n">
        <v>6632</v>
      </c>
      <c r="B6634" s="0" t="n">
        <v>10</v>
      </c>
      <c r="C6634" s="0" t="n">
        <v>277</v>
      </c>
      <c r="D6634" s="0" t="n">
        <v>7</v>
      </c>
      <c r="E6634" s="0" t="n">
        <v>1</v>
      </c>
      <c r="F6634" s="0" t="n">
        <v>0.160796</v>
      </c>
      <c r="G6634" s="0" t="n">
        <v>0.169558</v>
      </c>
      <c r="H6634" s="0" t="n">
        <v>71000</v>
      </c>
    </row>
    <row r="6635" customFormat="false" ht="15" hidden="false" customHeight="false" outlineLevel="0" collapsed="false">
      <c r="A6635" s="0" t="n">
        <v>6633</v>
      </c>
      <c r="B6635" s="0" t="n">
        <v>10</v>
      </c>
      <c r="C6635" s="0" t="n">
        <v>277</v>
      </c>
      <c r="D6635" s="0" t="n">
        <v>8</v>
      </c>
      <c r="E6635" s="0" t="n">
        <v>1</v>
      </c>
      <c r="F6635" s="0" t="n">
        <v>0.483779</v>
      </c>
      <c r="G6635" s="0" t="n">
        <v>0.17958</v>
      </c>
      <c r="H6635" s="0" t="n">
        <v>70800</v>
      </c>
    </row>
    <row r="6636" customFormat="false" ht="15" hidden="false" customHeight="false" outlineLevel="0" collapsed="false">
      <c r="A6636" s="0" t="n">
        <v>6634</v>
      </c>
      <c r="B6636" s="0" t="n">
        <v>10</v>
      </c>
      <c r="C6636" s="0" t="n">
        <v>277</v>
      </c>
      <c r="D6636" s="0" t="n">
        <v>9</v>
      </c>
      <c r="E6636" s="0" t="n">
        <v>0</v>
      </c>
      <c r="F6636" s="0" t="n">
        <v>0.823997</v>
      </c>
      <c r="G6636" s="0" t="n">
        <v>0.201097</v>
      </c>
      <c r="H6636" s="0" t="n">
        <v>70800</v>
      </c>
    </row>
    <row r="6637" customFormat="false" ht="15" hidden="false" customHeight="false" outlineLevel="0" collapsed="false">
      <c r="A6637" s="0" t="n">
        <v>6635</v>
      </c>
      <c r="B6637" s="0" t="n">
        <v>10</v>
      </c>
      <c r="C6637" s="0" t="n">
        <v>277</v>
      </c>
      <c r="D6637" s="0" t="n">
        <v>10</v>
      </c>
      <c r="E6637" s="0" t="n">
        <v>0</v>
      </c>
      <c r="F6637" s="0" t="n">
        <v>1</v>
      </c>
      <c r="G6637" s="0" t="n">
        <v>0.124047</v>
      </c>
      <c r="H6637" s="0" t="n">
        <v>70800</v>
      </c>
    </row>
    <row r="6638" customFormat="false" ht="15" hidden="false" customHeight="false" outlineLevel="0" collapsed="false">
      <c r="A6638" s="0" t="n">
        <v>6636</v>
      </c>
      <c r="B6638" s="0" t="n">
        <v>10</v>
      </c>
      <c r="C6638" s="0" t="n">
        <v>277</v>
      </c>
      <c r="D6638" s="0" t="n">
        <v>11</v>
      </c>
      <c r="E6638" s="0" t="n">
        <v>0</v>
      </c>
      <c r="F6638" s="0" t="n">
        <v>1</v>
      </c>
      <c r="G6638" s="0" t="n">
        <v>0.101724</v>
      </c>
      <c r="H6638" s="0" t="n">
        <v>70800</v>
      </c>
    </row>
    <row r="6639" customFormat="false" ht="15" hidden="false" customHeight="false" outlineLevel="0" collapsed="false">
      <c r="A6639" s="0" t="n">
        <v>6637</v>
      </c>
      <c r="B6639" s="0" t="n">
        <v>10</v>
      </c>
      <c r="C6639" s="0" t="n">
        <v>277</v>
      </c>
      <c r="D6639" s="0" t="n">
        <v>12</v>
      </c>
      <c r="E6639" s="0" t="n">
        <v>0</v>
      </c>
      <c r="F6639" s="0" t="n">
        <v>1</v>
      </c>
      <c r="G6639" s="0" t="n">
        <v>0.139771</v>
      </c>
      <c r="H6639" s="0" t="n">
        <v>70800</v>
      </c>
    </row>
    <row r="6640" customFormat="false" ht="15" hidden="false" customHeight="false" outlineLevel="0" collapsed="false">
      <c r="A6640" s="0" t="n">
        <v>6638</v>
      </c>
      <c r="B6640" s="0" t="n">
        <v>10</v>
      </c>
      <c r="C6640" s="0" t="n">
        <v>277</v>
      </c>
      <c r="D6640" s="0" t="n">
        <v>13</v>
      </c>
      <c r="E6640" s="0" t="n">
        <v>0</v>
      </c>
      <c r="F6640" s="0" t="n">
        <v>1</v>
      </c>
      <c r="G6640" s="0" t="n">
        <v>0.223357</v>
      </c>
      <c r="H6640" s="0" t="n">
        <v>70800</v>
      </c>
    </row>
    <row r="6641" customFormat="false" ht="15" hidden="false" customHeight="false" outlineLevel="0" collapsed="false">
      <c r="A6641" s="0" t="n">
        <v>6639</v>
      </c>
      <c r="B6641" s="0" t="n">
        <v>10</v>
      </c>
      <c r="C6641" s="0" t="n">
        <v>277</v>
      </c>
      <c r="D6641" s="0" t="n">
        <v>14</v>
      </c>
      <c r="E6641" s="0" t="n">
        <v>0</v>
      </c>
      <c r="F6641" s="0" t="n">
        <v>1</v>
      </c>
      <c r="G6641" s="0" t="n">
        <v>0.19548</v>
      </c>
      <c r="H6641" s="0" t="n">
        <v>70800</v>
      </c>
    </row>
    <row r="6642" customFormat="false" ht="15" hidden="false" customHeight="false" outlineLevel="0" collapsed="false">
      <c r="A6642" s="0" t="n">
        <v>6640</v>
      </c>
      <c r="B6642" s="0" t="n">
        <v>10</v>
      </c>
      <c r="C6642" s="0" t="n">
        <v>277</v>
      </c>
      <c r="D6642" s="0" t="n">
        <v>15</v>
      </c>
      <c r="E6642" s="0" t="n">
        <v>0</v>
      </c>
      <c r="F6642" s="0" t="n">
        <v>0.823997</v>
      </c>
      <c r="G6642" s="0" t="n">
        <v>0.316519</v>
      </c>
      <c r="H6642" s="0" t="n">
        <v>70800</v>
      </c>
    </row>
    <row r="6643" customFormat="false" ht="15" hidden="false" customHeight="false" outlineLevel="0" collapsed="false">
      <c r="A6643" s="0" t="n">
        <v>6641</v>
      </c>
      <c r="B6643" s="0" t="n">
        <v>10</v>
      </c>
      <c r="C6643" s="0" t="n">
        <v>277</v>
      </c>
      <c r="D6643" s="0" t="n">
        <v>16</v>
      </c>
      <c r="E6643" s="0" t="n">
        <v>0</v>
      </c>
      <c r="F6643" s="0" t="n">
        <v>0.483779</v>
      </c>
      <c r="G6643" s="0" t="n">
        <v>0.298142</v>
      </c>
      <c r="H6643" s="0" t="n">
        <v>70800</v>
      </c>
    </row>
    <row r="6644" customFormat="false" ht="15" hidden="false" customHeight="false" outlineLevel="0" collapsed="false">
      <c r="A6644" s="0" t="n">
        <v>6642</v>
      </c>
      <c r="B6644" s="0" t="n">
        <v>10</v>
      </c>
      <c r="C6644" s="0" t="n">
        <v>277</v>
      </c>
      <c r="D6644" s="0" t="n">
        <v>17</v>
      </c>
      <c r="E6644" s="0" t="n">
        <v>0</v>
      </c>
      <c r="F6644" s="0" t="n">
        <v>0.160796</v>
      </c>
      <c r="G6644" s="0" t="n">
        <v>0.303446</v>
      </c>
      <c r="H6644" s="0" t="n">
        <v>70800</v>
      </c>
    </row>
    <row r="6645" customFormat="false" ht="15" hidden="false" customHeight="false" outlineLevel="0" collapsed="false">
      <c r="A6645" s="0" t="n">
        <v>6643</v>
      </c>
      <c r="B6645" s="0" t="n">
        <v>10</v>
      </c>
      <c r="C6645" s="0" t="n">
        <v>277</v>
      </c>
      <c r="D6645" s="0" t="n">
        <v>18</v>
      </c>
      <c r="E6645" s="0" t="n">
        <v>0</v>
      </c>
      <c r="F6645" s="0" t="n">
        <v>0</v>
      </c>
      <c r="G6645" s="0" t="n">
        <v>0.345714</v>
      </c>
      <c r="H6645" s="0" t="n">
        <v>70800</v>
      </c>
    </row>
    <row r="6646" customFormat="false" ht="15" hidden="false" customHeight="false" outlineLevel="0" collapsed="false">
      <c r="A6646" s="0" t="n">
        <v>6644</v>
      </c>
      <c r="B6646" s="0" t="n">
        <v>10</v>
      </c>
      <c r="C6646" s="0" t="n">
        <v>277</v>
      </c>
      <c r="D6646" s="0" t="n">
        <v>19</v>
      </c>
      <c r="E6646" s="0" t="n">
        <v>1</v>
      </c>
      <c r="F6646" s="0" t="n">
        <v>0</v>
      </c>
      <c r="G6646" s="0" t="n">
        <v>0.334452</v>
      </c>
      <c r="H6646" s="0" t="n">
        <v>70600</v>
      </c>
    </row>
    <row r="6647" customFormat="false" ht="15" hidden="false" customHeight="false" outlineLevel="0" collapsed="false">
      <c r="A6647" s="0" t="n">
        <v>6645</v>
      </c>
      <c r="B6647" s="0" t="n">
        <v>10</v>
      </c>
      <c r="C6647" s="0" t="n">
        <v>277</v>
      </c>
      <c r="D6647" s="0" t="n">
        <v>20</v>
      </c>
      <c r="E6647" s="0" t="n">
        <v>1</v>
      </c>
      <c r="F6647" s="0" t="n">
        <v>0</v>
      </c>
      <c r="G6647" s="0" t="n">
        <v>0.432587</v>
      </c>
      <c r="H6647" s="0" t="n">
        <v>70400</v>
      </c>
    </row>
    <row r="6648" customFormat="false" ht="15" hidden="false" customHeight="false" outlineLevel="0" collapsed="false">
      <c r="A6648" s="0" t="n">
        <v>6646</v>
      </c>
      <c r="B6648" s="0" t="n">
        <v>10</v>
      </c>
      <c r="C6648" s="0" t="n">
        <v>277</v>
      </c>
      <c r="D6648" s="0" t="n">
        <v>21</v>
      </c>
      <c r="E6648" s="0" t="n">
        <v>0</v>
      </c>
      <c r="F6648" s="0" t="n">
        <v>0</v>
      </c>
      <c r="G6648" s="0" t="n">
        <v>0.380703</v>
      </c>
      <c r="H6648" s="0" t="n">
        <v>70400</v>
      </c>
    </row>
    <row r="6649" customFormat="false" ht="15" hidden="false" customHeight="false" outlineLevel="0" collapsed="false">
      <c r="A6649" s="0" t="n">
        <v>6647</v>
      </c>
      <c r="B6649" s="0" t="n">
        <v>10</v>
      </c>
      <c r="C6649" s="0" t="n">
        <v>277</v>
      </c>
      <c r="D6649" s="0" t="n">
        <v>22</v>
      </c>
      <c r="E6649" s="0" t="n">
        <v>0</v>
      </c>
      <c r="F6649" s="0" t="n">
        <v>0</v>
      </c>
      <c r="G6649" s="0" t="n">
        <v>0.495595</v>
      </c>
      <c r="H6649" s="0" t="n">
        <v>70400</v>
      </c>
    </row>
    <row r="6650" customFormat="false" ht="15" hidden="false" customHeight="false" outlineLevel="0" collapsed="false">
      <c r="A6650" s="0" t="n">
        <v>6648</v>
      </c>
      <c r="B6650" s="0" t="n">
        <v>10</v>
      </c>
      <c r="C6650" s="0" t="n">
        <v>277</v>
      </c>
      <c r="D6650" s="0" t="n">
        <v>23</v>
      </c>
      <c r="E6650" s="0" t="n">
        <v>0</v>
      </c>
      <c r="F6650" s="0" t="n">
        <v>0</v>
      </c>
      <c r="G6650" s="0" t="n">
        <v>0.594605</v>
      </c>
      <c r="H6650" s="0" t="n">
        <v>70400</v>
      </c>
    </row>
    <row r="6651" customFormat="false" ht="15" hidden="false" customHeight="false" outlineLevel="0" collapsed="false">
      <c r="A6651" s="0" t="n">
        <v>6649</v>
      </c>
      <c r="B6651" s="0" t="n">
        <v>10</v>
      </c>
      <c r="C6651" s="0" t="n">
        <v>278</v>
      </c>
      <c r="D6651" s="0" t="n">
        <v>0</v>
      </c>
      <c r="E6651" s="0" t="n">
        <v>0</v>
      </c>
      <c r="F6651" s="0" t="n">
        <v>0</v>
      </c>
      <c r="G6651" s="0" t="n">
        <v>0.811754</v>
      </c>
      <c r="H6651" s="0" t="n">
        <v>70400</v>
      </c>
    </row>
    <row r="6652" customFormat="false" ht="15" hidden="false" customHeight="false" outlineLevel="0" collapsed="false">
      <c r="A6652" s="0" t="n">
        <v>6650</v>
      </c>
      <c r="B6652" s="0" t="n">
        <v>10</v>
      </c>
      <c r="C6652" s="0" t="n">
        <v>278</v>
      </c>
      <c r="D6652" s="0" t="n">
        <v>1</v>
      </c>
      <c r="E6652" s="0" t="n">
        <v>0</v>
      </c>
      <c r="F6652" s="0" t="n">
        <v>0</v>
      </c>
      <c r="G6652" s="0" t="n">
        <v>0.736407</v>
      </c>
      <c r="H6652" s="0" t="n">
        <v>70400</v>
      </c>
    </row>
    <row r="6653" customFormat="false" ht="15" hidden="false" customHeight="false" outlineLevel="0" collapsed="false">
      <c r="A6653" s="0" t="n">
        <v>6651</v>
      </c>
      <c r="B6653" s="0" t="n">
        <v>10</v>
      </c>
      <c r="C6653" s="0" t="n">
        <v>278</v>
      </c>
      <c r="D6653" s="0" t="n">
        <v>2</v>
      </c>
      <c r="E6653" s="0" t="n">
        <v>0</v>
      </c>
      <c r="F6653" s="0" t="n">
        <v>0</v>
      </c>
      <c r="G6653" s="0" t="n">
        <v>0.840664</v>
      </c>
      <c r="H6653" s="0" t="n">
        <v>70400</v>
      </c>
    </row>
    <row r="6654" customFormat="false" ht="15" hidden="false" customHeight="false" outlineLevel="0" collapsed="false">
      <c r="A6654" s="0" t="n">
        <v>6652</v>
      </c>
      <c r="B6654" s="0" t="n">
        <v>10</v>
      </c>
      <c r="C6654" s="0" t="n">
        <v>278</v>
      </c>
      <c r="D6654" s="0" t="n">
        <v>3</v>
      </c>
      <c r="E6654" s="0" t="n">
        <v>0</v>
      </c>
      <c r="F6654" s="0" t="n">
        <v>0</v>
      </c>
      <c r="G6654" s="0" t="n">
        <v>0.788852</v>
      </c>
      <c r="H6654" s="0" t="n">
        <v>70400</v>
      </c>
    </row>
    <row r="6655" customFormat="false" ht="15" hidden="false" customHeight="false" outlineLevel="0" collapsed="false">
      <c r="A6655" s="0" t="n">
        <v>6653</v>
      </c>
      <c r="B6655" s="0" t="n">
        <v>10</v>
      </c>
      <c r="C6655" s="0" t="n">
        <v>278</v>
      </c>
      <c r="D6655" s="0" t="n">
        <v>4</v>
      </c>
      <c r="E6655" s="0" t="n">
        <v>0</v>
      </c>
      <c r="F6655" s="0" t="n">
        <v>0</v>
      </c>
      <c r="G6655" s="0" t="n">
        <v>0.390109</v>
      </c>
      <c r="H6655" s="0" t="n">
        <v>70400</v>
      </c>
    </row>
    <row r="6656" customFormat="false" ht="15" hidden="false" customHeight="false" outlineLevel="0" collapsed="false">
      <c r="A6656" s="0" t="n">
        <v>6654</v>
      </c>
      <c r="B6656" s="0" t="n">
        <v>10</v>
      </c>
      <c r="C6656" s="0" t="n">
        <v>278</v>
      </c>
      <c r="D6656" s="0" t="n">
        <v>5</v>
      </c>
      <c r="E6656" s="0" t="n">
        <v>0</v>
      </c>
      <c r="F6656" s="0" t="n">
        <v>0</v>
      </c>
      <c r="G6656" s="0" t="n">
        <v>0.329807</v>
      </c>
      <c r="H6656" s="0" t="n">
        <v>70400</v>
      </c>
    </row>
    <row r="6657" customFormat="false" ht="15" hidden="false" customHeight="false" outlineLevel="0" collapsed="false">
      <c r="A6657" s="0" t="n">
        <v>6655</v>
      </c>
      <c r="B6657" s="0" t="n">
        <v>10</v>
      </c>
      <c r="C6657" s="0" t="n">
        <v>278</v>
      </c>
      <c r="D6657" s="0" t="n">
        <v>6</v>
      </c>
      <c r="E6657" s="0" t="n">
        <v>0</v>
      </c>
      <c r="F6657" s="0" t="n">
        <v>0</v>
      </c>
      <c r="G6657" s="0" t="n">
        <v>0.306879</v>
      </c>
      <c r="H6657" s="0" t="n">
        <v>70400</v>
      </c>
    </row>
    <row r="6658" customFormat="false" ht="15" hidden="false" customHeight="false" outlineLevel="0" collapsed="false">
      <c r="A6658" s="0" t="n">
        <v>6656</v>
      </c>
      <c r="B6658" s="0" t="n">
        <v>10</v>
      </c>
      <c r="C6658" s="0" t="n">
        <v>278</v>
      </c>
      <c r="D6658" s="0" t="n">
        <v>7</v>
      </c>
      <c r="E6658" s="0" t="n">
        <v>1</v>
      </c>
      <c r="F6658" s="0" t="n">
        <v>0.135671</v>
      </c>
      <c r="G6658" s="0" t="n">
        <v>0.450623</v>
      </c>
      <c r="H6658" s="0" t="n">
        <v>70200</v>
      </c>
    </row>
    <row r="6659" customFormat="false" ht="15" hidden="false" customHeight="false" outlineLevel="0" collapsed="false">
      <c r="A6659" s="0" t="n">
        <v>6657</v>
      </c>
      <c r="B6659" s="0" t="n">
        <v>10</v>
      </c>
      <c r="C6659" s="0" t="n">
        <v>278</v>
      </c>
      <c r="D6659" s="0" t="n">
        <v>8</v>
      </c>
      <c r="E6659" s="0" t="n">
        <v>1</v>
      </c>
      <c r="F6659" s="0" t="n">
        <v>0.408187</v>
      </c>
      <c r="G6659" s="0" t="n">
        <v>0.518403</v>
      </c>
      <c r="H6659" s="0" t="n">
        <v>70000</v>
      </c>
    </row>
    <row r="6660" customFormat="false" ht="15" hidden="false" customHeight="false" outlineLevel="0" collapsed="false">
      <c r="A6660" s="0" t="n">
        <v>6658</v>
      </c>
      <c r="B6660" s="0" t="n">
        <v>10</v>
      </c>
      <c r="C6660" s="0" t="n">
        <v>278</v>
      </c>
      <c r="D6660" s="0" t="n">
        <v>9</v>
      </c>
      <c r="E6660" s="0" t="n">
        <v>0</v>
      </c>
      <c r="F6660" s="0" t="n">
        <v>0.695244</v>
      </c>
      <c r="G6660" s="0" t="n">
        <v>0.432874</v>
      </c>
      <c r="H6660" s="0" t="n">
        <v>70000</v>
      </c>
    </row>
    <row r="6661" customFormat="false" ht="15" hidden="false" customHeight="false" outlineLevel="0" collapsed="false">
      <c r="A6661" s="0" t="n">
        <v>6659</v>
      </c>
      <c r="B6661" s="0" t="n">
        <v>10</v>
      </c>
      <c r="C6661" s="0" t="n">
        <v>278</v>
      </c>
      <c r="D6661" s="0" t="n">
        <v>10</v>
      </c>
      <c r="E6661" s="0" t="n">
        <v>0</v>
      </c>
      <c r="F6661" s="0" t="n">
        <v>0.941475</v>
      </c>
      <c r="G6661" s="0" t="n">
        <v>0.414257</v>
      </c>
      <c r="H6661" s="0" t="n">
        <v>70000</v>
      </c>
    </row>
    <row r="6662" customFormat="false" ht="15" hidden="false" customHeight="false" outlineLevel="0" collapsed="false">
      <c r="A6662" s="0" t="n">
        <v>6660</v>
      </c>
      <c r="B6662" s="0" t="n">
        <v>10</v>
      </c>
      <c r="C6662" s="0" t="n">
        <v>278</v>
      </c>
      <c r="D6662" s="0" t="n">
        <v>11</v>
      </c>
      <c r="E6662" s="0" t="n">
        <v>0</v>
      </c>
      <c r="F6662" s="0" t="n">
        <v>1</v>
      </c>
      <c r="G6662" s="0" t="n">
        <v>0.547888</v>
      </c>
      <c r="H6662" s="0" t="n">
        <v>70000</v>
      </c>
    </row>
    <row r="6663" customFormat="false" ht="15" hidden="false" customHeight="false" outlineLevel="0" collapsed="false">
      <c r="A6663" s="0" t="n">
        <v>6661</v>
      </c>
      <c r="B6663" s="0" t="n">
        <v>10</v>
      </c>
      <c r="C6663" s="0" t="n">
        <v>278</v>
      </c>
      <c r="D6663" s="0" t="n">
        <v>12</v>
      </c>
      <c r="E6663" s="0" t="n">
        <v>0</v>
      </c>
      <c r="F6663" s="0" t="n">
        <v>1</v>
      </c>
      <c r="G6663" s="0" t="n">
        <v>0.635217</v>
      </c>
      <c r="H6663" s="0" t="n">
        <v>70000</v>
      </c>
    </row>
    <row r="6664" customFormat="false" ht="15" hidden="false" customHeight="false" outlineLevel="0" collapsed="false">
      <c r="A6664" s="0" t="n">
        <v>6662</v>
      </c>
      <c r="B6664" s="0" t="n">
        <v>10</v>
      </c>
      <c r="C6664" s="0" t="n">
        <v>278</v>
      </c>
      <c r="D6664" s="0" t="n">
        <v>13</v>
      </c>
      <c r="E6664" s="0" t="n">
        <v>0</v>
      </c>
      <c r="F6664" s="0" t="n">
        <v>1</v>
      </c>
      <c r="G6664" s="0" t="n">
        <v>0.373112</v>
      </c>
      <c r="H6664" s="0" t="n">
        <v>70000</v>
      </c>
    </row>
    <row r="6665" customFormat="false" ht="15" hidden="false" customHeight="false" outlineLevel="0" collapsed="false">
      <c r="A6665" s="0" t="n">
        <v>6663</v>
      </c>
      <c r="B6665" s="0" t="n">
        <v>10</v>
      </c>
      <c r="C6665" s="0" t="n">
        <v>278</v>
      </c>
      <c r="D6665" s="0" t="n">
        <v>14</v>
      </c>
      <c r="E6665" s="0" t="n">
        <v>0</v>
      </c>
      <c r="F6665" s="0" t="n">
        <v>0.941475</v>
      </c>
      <c r="G6665" s="0" t="n">
        <v>0.468082</v>
      </c>
      <c r="H6665" s="0" t="n">
        <v>70000</v>
      </c>
    </row>
    <row r="6666" customFormat="false" ht="15" hidden="false" customHeight="false" outlineLevel="0" collapsed="false">
      <c r="A6666" s="0" t="n">
        <v>6664</v>
      </c>
      <c r="B6666" s="0" t="n">
        <v>10</v>
      </c>
      <c r="C6666" s="0" t="n">
        <v>278</v>
      </c>
      <c r="D6666" s="0" t="n">
        <v>15</v>
      </c>
      <c r="E6666" s="0" t="n">
        <v>0</v>
      </c>
      <c r="F6666" s="0" t="n">
        <v>0.695244</v>
      </c>
      <c r="G6666" s="0" t="n">
        <v>0.486015</v>
      </c>
      <c r="H6666" s="0" t="n">
        <v>70000</v>
      </c>
    </row>
    <row r="6667" customFormat="false" ht="15" hidden="false" customHeight="false" outlineLevel="0" collapsed="false">
      <c r="A6667" s="0" t="n">
        <v>6665</v>
      </c>
      <c r="B6667" s="0" t="n">
        <v>10</v>
      </c>
      <c r="C6667" s="0" t="n">
        <v>278</v>
      </c>
      <c r="D6667" s="0" t="n">
        <v>16</v>
      </c>
      <c r="E6667" s="0" t="n">
        <v>0</v>
      </c>
      <c r="F6667" s="0" t="n">
        <v>0.408187</v>
      </c>
      <c r="G6667" s="0" t="n">
        <v>0.330573</v>
      </c>
      <c r="H6667" s="0" t="n">
        <v>70000</v>
      </c>
    </row>
    <row r="6668" customFormat="false" ht="15" hidden="false" customHeight="false" outlineLevel="0" collapsed="false">
      <c r="A6668" s="0" t="n">
        <v>6666</v>
      </c>
      <c r="B6668" s="0" t="n">
        <v>10</v>
      </c>
      <c r="C6668" s="0" t="n">
        <v>278</v>
      </c>
      <c r="D6668" s="0" t="n">
        <v>17</v>
      </c>
      <c r="E6668" s="0" t="n">
        <v>0</v>
      </c>
      <c r="F6668" s="0" t="n">
        <v>0.135671</v>
      </c>
      <c r="G6668" s="0" t="n">
        <v>0.389676</v>
      </c>
      <c r="H6668" s="0" t="n">
        <v>70000</v>
      </c>
    </row>
    <row r="6669" customFormat="false" ht="15" hidden="false" customHeight="false" outlineLevel="0" collapsed="false">
      <c r="A6669" s="0" t="n">
        <v>6667</v>
      </c>
      <c r="B6669" s="0" t="n">
        <v>10</v>
      </c>
      <c r="C6669" s="0" t="n">
        <v>278</v>
      </c>
      <c r="D6669" s="0" t="n">
        <v>18</v>
      </c>
      <c r="E6669" s="0" t="n">
        <v>0</v>
      </c>
      <c r="F6669" s="0" t="n">
        <v>0</v>
      </c>
      <c r="G6669" s="0" t="n">
        <v>0.445886</v>
      </c>
      <c r="H6669" s="0" t="n">
        <v>70000</v>
      </c>
    </row>
    <row r="6670" customFormat="false" ht="15" hidden="false" customHeight="false" outlineLevel="0" collapsed="false">
      <c r="A6670" s="0" t="n">
        <v>6668</v>
      </c>
      <c r="B6670" s="0" t="n">
        <v>10</v>
      </c>
      <c r="C6670" s="0" t="n">
        <v>278</v>
      </c>
      <c r="D6670" s="0" t="n">
        <v>19</v>
      </c>
      <c r="E6670" s="0" t="n">
        <v>1</v>
      </c>
      <c r="F6670" s="0" t="n">
        <v>0</v>
      </c>
      <c r="G6670" s="0" t="n">
        <v>0.343283</v>
      </c>
      <c r="H6670" s="0" t="n">
        <v>69800</v>
      </c>
    </row>
    <row r="6671" customFormat="false" ht="15" hidden="false" customHeight="false" outlineLevel="0" collapsed="false">
      <c r="A6671" s="0" t="n">
        <v>6669</v>
      </c>
      <c r="B6671" s="0" t="n">
        <v>10</v>
      </c>
      <c r="C6671" s="0" t="n">
        <v>278</v>
      </c>
      <c r="D6671" s="0" t="n">
        <v>20</v>
      </c>
      <c r="E6671" s="0" t="n">
        <v>1</v>
      </c>
      <c r="F6671" s="0" t="n">
        <v>0</v>
      </c>
      <c r="G6671" s="0" t="n">
        <v>0.482872</v>
      </c>
      <c r="H6671" s="0" t="n">
        <v>69600</v>
      </c>
    </row>
    <row r="6672" customFormat="false" ht="15" hidden="false" customHeight="false" outlineLevel="0" collapsed="false">
      <c r="A6672" s="0" t="n">
        <v>6670</v>
      </c>
      <c r="B6672" s="0" t="n">
        <v>10</v>
      </c>
      <c r="C6672" s="0" t="n">
        <v>278</v>
      </c>
      <c r="D6672" s="0" t="n">
        <v>21</v>
      </c>
      <c r="E6672" s="0" t="n">
        <v>0</v>
      </c>
      <c r="F6672" s="0" t="n">
        <v>0</v>
      </c>
      <c r="G6672" s="0" t="n">
        <v>0.398022</v>
      </c>
      <c r="H6672" s="0" t="n">
        <v>69600</v>
      </c>
    </row>
    <row r="6673" customFormat="false" ht="15" hidden="false" customHeight="false" outlineLevel="0" collapsed="false">
      <c r="A6673" s="0" t="n">
        <v>6671</v>
      </c>
      <c r="B6673" s="0" t="n">
        <v>10</v>
      </c>
      <c r="C6673" s="0" t="n">
        <v>278</v>
      </c>
      <c r="D6673" s="0" t="n">
        <v>22</v>
      </c>
      <c r="E6673" s="0" t="n">
        <v>0</v>
      </c>
      <c r="F6673" s="0" t="n">
        <v>0</v>
      </c>
      <c r="G6673" s="0" t="n">
        <v>0.247571</v>
      </c>
      <c r="H6673" s="0" t="n">
        <v>69600</v>
      </c>
    </row>
    <row r="6674" customFormat="false" ht="15" hidden="false" customHeight="false" outlineLevel="0" collapsed="false">
      <c r="A6674" s="0" t="n">
        <v>6672</v>
      </c>
      <c r="B6674" s="0" t="n">
        <v>10</v>
      </c>
      <c r="C6674" s="0" t="n">
        <v>278</v>
      </c>
      <c r="D6674" s="0" t="n">
        <v>23</v>
      </c>
      <c r="E6674" s="0" t="n">
        <v>0</v>
      </c>
      <c r="F6674" s="0" t="n">
        <v>0</v>
      </c>
      <c r="G6674" s="0" t="n">
        <v>0.241447</v>
      </c>
      <c r="H6674" s="0" t="n">
        <v>69600</v>
      </c>
    </row>
    <row r="6675" customFormat="false" ht="15" hidden="false" customHeight="false" outlineLevel="0" collapsed="false">
      <c r="A6675" s="0" t="n">
        <v>6673</v>
      </c>
      <c r="B6675" s="0" t="n">
        <v>10</v>
      </c>
      <c r="C6675" s="0" t="n">
        <v>279</v>
      </c>
      <c r="D6675" s="0" t="n">
        <v>0</v>
      </c>
      <c r="E6675" s="0" t="n">
        <v>0</v>
      </c>
      <c r="F6675" s="0" t="n">
        <v>0</v>
      </c>
      <c r="G6675" s="0" t="n">
        <v>0.280784</v>
      </c>
      <c r="H6675" s="0" t="n">
        <v>69600</v>
      </c>
    </row>
    <row r="6676" customFormat="false" ht="15" hidden="false" customHeight="false" outlineLevel="0" collapsed="false">
      <c r="A6676" s="0" t="n">
        <v>6674</v>
      </c>
      <c r="B6676" s="0" t="n">
        <v>10</v>
      </c>
      <c r="C6676" s="0" t="n">
        <v>279</v>
      </c>
      <c r="D6676" s="0" t="n">
        <v>1</v>
      </c>
      <c r="E6676" s="0" t="n">
        <v>0</v>
      </c>
      <c r="F6676" s="0" t="n">
        <v>0</v>
      </c>
      <c r="G6676" s="0" t="n">
        <v>0.378989</v>
      </c>
      <c r="H6676" s="0" t="n">
        <v>69600</v>
      </c>
    </row>
    <row r="6677" customFormat="false" ht="15" hidden="false" customHeight="false" outlineLevel="0" collapsed="false">
      <c r="A6677" s="0" t="n">
        <v>6675</v>
      </c>
      <c r="B6677" s="0" t="n">
        <v>10</v>
      </c>
      <c r="C6677" s="0" t="n">
        <v>279</v>
      </c>
      <c r="D6677" s="0" t="n">
        <v>2</v>
      </c>
      <c r="E6677" s="0" t="n">
        <v>0</v>
      </c>
      <c r="F6677" s="0" t="n">
        <v>0</v>
      </c>
      <c r="G6677" s="0" t="n">
        <v>0.388885</v>
      </c>
      <c r="H6677" s="0" t="n">
        <v>69600</v>
      </c>
    </row>
    <row r="6678" customFormat="false" ht="15" hidden="false" customHeight="false" outlineLevel="0" collapsed="false">
      <c r="A6678" s="0" t="n">
        <v>6676</v>
      </c>
      <c r="B6678" s="0" t="n">
        <v>10</v>
      </c>
      <c r="C6678" s="0" t="n">
        <v>279</v>
      </c>
      <c r="D6678" s="0" t="n">
        <v>3</v>
      </c>
      <c r="E6678" s="0" t="n">
        <v>0</v>
      </c>
      <c r="F6678" s="0" t="n">
        <v>0</v>
      </c>
      <c r="G6678" s="0" t="n">
        <v>0.402043</v>
      </c>
      <c r="H6678" s="0" t="n">
        <v>69600</v>
      </c>
    </row>
    <row r="6679" customFormat="false" ht="15" hidden="false" customHeight="false" outlineLevel="0" collapsed="false">
      <c r="A6679" s="0" t="n">
        <v>6677</v>
      </c>
      <c r="B6679" s="0" t="n">
        <v>10</v>
      </c>
      <c r="C6679" s="0" t="n">
        <v>279</v>
      </c>
      <c r="D6679" s="0" t="n">
        <v>4</v>
      </c>
      <c r="E6679" s="0" t="n">
        <v>0</v>
      </c>
      <c r="F6679" s="0" t="n">
        <v>0</v>
      </c>
      <c r="G6679" s="0" t="n">
        <v>0.341283</v>
      </c>
      <c r="H6679" s="0" t="n">
        <v>69600</v>
      </c>
    </row>
    <row r="6680" customFormat="false" ht="15" hidden="false" customHeight="false" outlineLevel="0" collapsed="false">
      <c r="A6680" s="0" t="n">
        <v>6678</v>
      </c>
      <c r="B6680" s="0" t="n">
        <v>10</v>
      </c>
      <c r="C6680" s="0" t="n">
        <v>279</v>
      </c>
      <c r="D6680" s="0" t="n">
        <v>5</v>
      </c>
      <c r="E6680" s="0" t="n">
        <v>0</v>
      </c>
      <c r="F6680" s="0" t="n">
        <v>0</v>
      </c>
      <c r="G6680" s="0" t="n">
        <v>0.255621</v>
      </c>
      <c r="H6680" s="0" t="n">
        <v>69600</v>
      </c>
    </row>
    <row r="6681" customFormat="false" ht="15" hidden="false" customHeight="false" outlineLevel="0" collapsed="false">
      <c r="A6681" s="0" t="n">
        <v>6679</v>
      </c>
      <c r="B6681" s="0" t="n">
        <v>10</v>
      </c>
      <c r="C6681" s="0" t="n">
        <v>279</v>
      </c>
      <c r="D6681" s="0" t="n">
        <v>6</v>
      </c>
      <c r="E6681" s="0" t="n">
        <v>0</v>
      </c>
      <c r="F6681" s="0" t="n">
        <v>0</v>
      </c>
      <c r="G6681" s="0" t="n">
        <v>0.238294</v>
      </c>
      <c r="H6681" s="0" t="n">
        <v>69600</v>
      </c>
    </row>
    <row r="6682" customFormat="false" ht="15" hidden="false" customHeight="false" outlineLevel="0" collapsed="false">
      <c r="A6682" s="0" t="n">
        <v>6680</v>
      </c>
      <c r="B6682" s="0" t="n">
        <v>10</v>
      </c>
      <c r="C6682" s="0" t="n">
        <v>279</v>
      </c>
      <c r="D6682" s="0" t="n">
        <v>7</v>
      </c>
      <c r="E6682" s="0" t="n">
        <v>1</v>
      </c>
      <c r="F6682" s="0" t="n">
        <v>0.147878</v>
      </c>
      <c r="G6682" s="0" t="n">
        <v>0.236351</v>
      </c>
      <c r="H6682" s="0" t="n">
        <v>69400</v>
      </c>
    </row>
    <row r="6683" customFormat="false" ht="15" hidden="false" customHeight="false" outlineLevel="0" collapsed="false">
      <c r="A6683" s="0" t="n">
        <v>6681</v>
      </c>
      <c r="B6683" s="0" t="n">
        <v>10</v>
      </c>
      <c r="C6683" s="0" t="n">
        <v>279</v>
      </c>
      <c r="D6683" s="0" t="n">
        <v>8</v>
      </c>
      <c r="E6683" s="0" t="n">
        <v>1</v>
      </c>
      <c r="F6683" s="0" t="n">
        <v>0.444911</v>
      </c>
      <c r="G6683" s="0" t="n">
        <v>0.489497</v>
      </c>
      <c r="H6683" s="0" t="n">
        <v>69200</v>
      </c>
    </row>
    <row r="6684" customFormat="false" ht="15" hidden="false" customHeight="false" outlineLevel="0" collapsed="false">
      <c r="A6684" s="0" t="n">
        <v>6682</v>
      </c>
      <c r="B6684" s="0" t="n">
        <v>10</v>
      </c>
      <c r="C6684" s="0" t="n">
        <v>279</v>
      </c>
      <c r="D6684" s="0" t="n">
        <v>9</v>
      </c>
      <c r="E6684" s="0" t="n">
        <v>0</v>
      </c>
      <c r="F6684" s="0" t="n">
        <v>0.757795</v>
      </c>
      <c r="G6684" s="0" t="n">
        <v>0.6192</v>
      </c>
      <c r="H6684" s="0" t="n">
        <v>69200</v>
      </c>
    </row>
    <row r="6685" customFormat="false" ht="15" hidden="false" customHeight="false" outlineLevel="0" collapsed="false">
      <c r="A6685" s="0" t="n">
        <v>6683</v>
      </c>
      <c r="B6685" s="0" t="n">
        <v>10</v>
      </c>
      <c r="C6685" s="0" t="n">
        <v>279</v>
      </c>
      <c r="D6685" s="0" t="n">
        <v>10</v>
      </c>
      <c r="E6685" s="0" t="n">
        <v>0</v>
      </c>
      <c r="F6685" s="0" t="n">
        <v>1</v>
      </c>
      <c r="G6685" s="0" t="n">
        <v>0.737896</v>
      </c>
      <c r="H6685" s="0" t="n">
        <v>69200</v>
      </c>
    </row>
    <row r="6686" customFormat="false" ht="15" hidden="false" customHeight="false" outlineLevel="0" collapsed="false">
      <c r="A6686" s="0" t="n">
        <v>6684</v>
      </c>
      <c r="B6686" s="0" t="n">
        <v>10</v>
      </c>
      <c r="C6686" s="0" t="n">
        <v>279</v>
      </c>
      <c r="D6686" s="0" t="n">
        <v>11</v>
      </c>
      <c r="E6686" s="0" t="n">
        <v>0</v>
      </c>
      <c r="F6686" s="0" t="n">
        <v>1</v>
      </c>
      <c r="G6686" s="0" t="n">
        <v>1</v>
      </c>
      <c r="H6686" s="0" t="n">
        <v>69200</v>
      </c>
    </row>
    <row r="6687" customFormat="false" ht="15" hidden="false" customHeight="false" outlineLevel="0" collapsed="false">
      <c r="A6687" s="0" t="n">
        <v>6685</v>
      </c>
      <c r="B6687" s="0" t="n">
        <v>10</v>
      </c>
      <c r="C6687" s="0" t="n">
        <v>279</v>
      </c>
      <c r="D6687" s="0" t="n">
        <v>12</v>
      </c>
      <c r="E6687" s="0" t="n">
        <v>0</v>
      </c>
      <c r="F6687" s="0" t="n">
        <v>1</v>
      </c>
      <c r="G6687" s="0" t="n">
        <v>0.612684</v>
      </c>
      <c r="H6687" s="0" t="n">
        <v>69200</v>
      </c>
    </row>
    <row r="6688" customFormat="false" ht="15" hidden="false" customHeight="false" outlineLevel="0" collapsed="false">
      <c r="A6688" s="0" t="n">
        <v>6686</v>
      </c>
      <c r="B6688" s="0" t="n">
        <v>10</v>
      </c>
      <c r="C6688" s="0" t="n">
        <v>279</v>
      </c>
      <c r="D6688" s="0" t="n">
        <v>13</v>
      </c>
      <c r="E6688" s="0" t="n">
        <v>0</v>
      </c>
      <c r="F6688" s="0" t="n">
        <v>1</v>
      </c>
      <c r="G6688" s="0" t="n">
        <v>0.794854</v>
      </c>
      <c r="H6688" s="0" t="n">
        <v>69200</v>
      </c>
    </row>
    <row r="6689" customFormat="false" ht="15" hidden="false" customHeight="false" outlineLevel="0" collapsed="false">
      <c r="A6689" s="0" t="n">
        <v>6687</v>
      </c>
      <c r="B6689" s="0" t="n">
        <v>10</v>
      </c>
      <c r="C6689" s="0" t="n">
        <v>279</v>
      </c>
      <c r="D6689" s="0" t="n">
        <v>14</v>
      </c>
      <c r="E6689" s="0" t="n">
        <v>0</v>
      </c>
      <c r="F6689" s="0" t="n">
        <v>1</v>
      </c>
      <c r="G6689" s="0" t="n">
        <v>0.470814</v>
      </c>
      <c r="H6689" s="0" t="n">
        <v>69200</v>
      </c>
    </row>
    <row r="6690" customFormat="false" ht="15" hidden="false" customHeight="false" outlineLevel="0" collapsed="false">
      <c r="A6690" s="0" t="n">
        <v>6688</v>
      </c>
      <c r="B6690" s="0" t="n">
        <v>10</v>
      </c>
      <c r="C6690" s="0" t="n">
        <v>279</v>
      </c>
      <c r="D6690" s="0" t="n">
        <v>15</v>
      </c>
      <c r="E6690" s="0" t="n">
        <v>0</v>
      </c>
      <c r="F6690" s="0" t="n">
        <v>0.757795</v>
      </c>
      <c r="G6690" s="0" t="n">
        <v>0.601261</v>
      </c>
      <c r="H6690" s="0" t="n">
        <v>69200</v>
      </c>
    </row>
    <row r="6691" customFormat="false" ht="15" hidden="false" customHeight="false" outlineLevel="0" collapsed="false">
      <c r="A6691" s="0" t="n">
        <v>6689</v>
      </c>
      <c r="B6691" s="0" t="n">
        <v>10</v>
      </c>
      <c r="C6691" s="0" t="n">
        <v>279</v>
      </c>
      <c r="D6691" s="0" t="n">
        <v>16</v>
      </c>
      <c r="E6691" s="0" t="n">
        <v>0</v>
      </c>
      <c r="F6691" s="0" t="n">
        <v>0.444911</v>
      </c>
      <c r="G6691" s="0" t="n">
        <v>0.629636</v>
      </c>
      <c r="H6691" s="0" t="n">
        <v>69200</v>
      </c>
    </row>
    <row r="6692" customFormat="false" ht="15" hidden="false" customHeight="false" outlineLevel="0" collapsed="false">
      <c r="A6692" s="0" t="n">
        <v>6690</v>
      </c>
      <c r="B6692" s="0" t="n">
        <v>10</v>
      </c>
      <c r="C6692" s="0" t="n">
        <v>279</v>
      </c>
      <c r="D6692" s="0" t="n">
        <v>17</v>
      </c>
      <c r="E6692" s="0" t="n">
        <v>0</v>
      </c>
      <c r="F6692" s="0" t="n">
        <v>0.147878</v>
      </c>
      <c r="G6692" s="0" t="n">
        <v>0.52952</v>
      </c>
      <c r="H6692" s="0" t="n">
        <v>69200</v>
      </c>
    </row>
    <row r="6693" customFormat="false" ht="15" hidden="false" customHeight="false" outlineLevel="0" collapsed="false">
      <c r="A6693" s="0" t="n">
        <v>6691</v>
      </c>
      <c r="B6693" s="0" t="n">
        <v>10</v>
      </c>
      <c r="C6693" s="0" t="n">
        <v>279</v>
      </c>
      <c r="D6693" s="0" t="n">
        <v>18</v>
      </c>
      <c r="E6693" s="0" t="n">
        <v>0</v>
      </c>
      <c r="F6693" s="0" t="n">
        <v>0</v>
      </c>
      <c r="G6693" s="0" t="n">
        <v>0.439773</v>
      </c>
      <c r="H6693" s="0" t="n">
        <v>69200</v>
      </c>
    </row>
    <row r="6694" customFormat="false" ht="15" hidden="false" customHeight="false" outlineLevel="0" collapsed="false">
      <c r="A6694" s="0" t="n">
        <v>6692</v>
      </c>
      <c r="B6694" s="0" t="n">
        <v>10</v>
      </c>
      <c r="C6694" s="0" t="n">
        <v>279</v>
      </c>
      <c r="D6694" s="0" t="n">
        <v>19</v>
      </c>
      <c r="E6694" s="0" t="n">
        <v>1</v>
      </c>
      <c r="F6694" s="0" t="n">
        <v>0</v>
      </c>
      <c r="G6694" s="0" t="n">
        <v>0.473076</v>
      </c>
      <c r="H6694" s="0" t="n">
        <v>69000</v>
      </c>
    </row>
    <row r="6695" customFormat="false" ht="15" hidden="false" customHeight="false" outlineLevel="0" collapsed="false">
      <c r="A6695" s="0" t="n">
        <v>6693</v>
      </c>
      <c r="B6695" s="0" t="n">
        <v>10</v>
      </c>
      <c r="C6695" s="0" t="n">
        <v>279</v>
      </c>
      <c r="D6695" s="0" t="n">
        <v>20</v>
      </c>
      <c r="E6695" s="0" t="n">
        <v>1</v>
      </c>
      <c r="F6695" s="0" t="n">
        <v>0</v>
      </c>
      <c r="G6695" s="0" t="n">
        <v>0.423931</v>
      </c>
      <c r="H6695" s="0" t="n">
        <v>68800</v>
      </c>
    </row>
    <row r="6696" customFormat="false" ht="15" hidden="false" customHeight="false" outlineLevel="0" collapsed="false">
      <c r="A6696" s="0" t="n">
        <v>6694</v>
      </c>
      <c r="B6696" s="0" t="n">
        <v>10</v>
      </c>
      <c r="C6696" s="0" t="n">
        <v>279</v>
      </c>
      <c r="D6696" s="0" t="n">
        <v>21</v>
      </c>
      <c r="E6696" s="0" t="n">
        <v>0</v>
      </c>
      <c r="F6696" s="0" t="n">
        <v>0</v>
      </c>
      <c r="G6696" s="0" t="n">
        <v>0.356168</v>
      </c>
      <c r="H6696" s="0" t="n">
        <v>68800</v>
      </c>
    </row>
    <row r="6697" customFormat="false" ht="15" hidden="false" customHeight="false" outlineLevel="0" collapsed="false">
      <c r="A6697" s="0" t="n">
        <v>6695</v>
      </c>
      <c r="B6697" s="0" t="n">
        <v>10</v>
      </c>
      <c r="C6697" s="0" t="n">
        <v>279</v>
      </c>
      <c r="D6697" s="0" t="n">
        <v>22</v>
      </c>
      <c r="E6697" s="0" t="n">
        <v>0</v>
      </c>
      <c r="F6697" s="0" t="n">
        <v>0</v>
      </c>
      <c r="G6697" s="0" t="n">
        <v>0.306241</v>
      </c>
      <c r="H6697" s="0" t="n">
        <v>68800</v>
      </c>
    </row>
    <row r="6698" customFormat="false" ht="15" hidden="false" customHeight="false" outlineLevel="0" collapsed="false">
      <c r="A6698" s="0" t="n">
        <v>6696</v>
      </c>
      <c r="B6698" s="0" t="n">
        <v>10</v>
      </c>
      <c r="C6698" s="0" t="n">
        <v>279</v>
      </c>
      <c r="D6698" s="0" t="n">
        <v>23</v>
      </c>
      <c r="E6698" s="0" t="n">
        <v>0</v>
      </c>
      <c r="F6698" s="0" t="n">
        <v>0</v>
      </c>
      <c r="G6698" s="0" t="n">
        <v>0.351654</v>
      </c>
      <c r="H6698" s="0" t="n">
        <v>68800</v>
      </c>
    </row>
    <row r="6699" customFormat="false" ht="15" hidden="false" customHeight="false" outlineLevel="0" collapsed="false">
      <c r="A6699" s="0" t="n">
        <v>6697</v>
      </c>
      <c r="B6699" s="0" t="n">
        <v>10</v>
      </c>
      <c r="C6699" s="0" t="n">
        <v>280</v>
      </c>
      <c r="D6699" s="0" t="n">
        <v>0</v>
      </c>
      <c r="E6699" s="0" t="n">
        <v>0</v>
      </c>
      <c r="F6699" s="0" t="n">
        <v>0</v>
      </c>
      <c r="G6699" s="0" t="n">
        <v>0.264004</v>
      </c>
      <c r="H6699" s="0" t="n">
        <v>68800</v>
      </c>
    </row>
    <row r="6700" customFormat="false" ht="15" hidden="false" customHeight="false" outlineLevel="0" collapsed="false">
      <c r="A6700" s="0" t="n">
        <v>6698</v>
      </c>
      <c r="B6700" s="0" t="n">
        <v>10</v>
      </c>
      <c r="C6700" s="0" t="n">
        <v>280</v>
      </c>
      <c r="D6700" s="0" t="n">
        <v>1</v>
      </c>
      <c r="E6700" s="0" t="n">
        <v>0</v>
      </c>
      <c r="F6700" s="0" t="n">
        <v>0</v>
      </c>
      <c r="G6700" s="0" t="n">
        <v>0.180243</v>
      </c>
      <c r="H6700" s="0" t="n">
        <v>68800</v>
      </c>
    </row>
    <row r="6701" customFormat="false" ht="15" hidden="false" customHeight="false" outlineLevel="0" collapsed="false">
      <c r="A6701" s="0" t="n">
        <v>6699</v>
      </c>
      <c r="B6701" s="0" t="n">
        <v>10</v>
      </c>
      <c r="C6701" s="0" t="n">
        <v>280</v>
      </c>
      <c r="D6701" s="0" t="n">
        <v>2</v>
      </c>
      <c r="E6701" s="0" t="n">
        <v>0</v>
      </c>
      <c r="F6701" s="0" t="n">
        <v>0</v>
      </c>
      <c r="G6701" s="0" t="n">
        <v>0.186181</v>
      </c>
      <c r="H6701" s="0" t="n">
        <v>68800</v>
      </c>
    </row>
    <row r="6702" customFormat="false" ht="15" hidden="false" customHeight="false" outlineLevel="0" collapsed="false">
      <c r="A6702" s="0" t="n">
        <v>6700</v>
      </c>
      <c r="B6702" s="0" t="n">
        <v>10</v>
      </c>
      <c r="C6702" s="0" t="n">
        <v>280</v>
      </c>
      <c r="D6702" s="0" t="n">
        <v>3</v>
      </c>
      <c r="E6702" s="0" t="n">
        <v>0</v>
      </c>
      <c r="F6702" s="0" t="n">
        <v>0</v>
      </c>
      <c r="G6702" s="0" t="n">
        <v>0.206787</v>
      </c>
      <c r="H6702" s="0" t="n">
        <v>68800</v>
      </c>
    </row>
    <row r="6703" customFormat="false" ht="15" hidden="false" customHeight="false" outlineLevel="0" collapsed="false">
      <c r="A6703" s="0" t="n">
        <v>6701</v>
      </c>
      <c r="B6703" s="0" t="n">
        <v>10</v>
      </c>
      <c r="C6703" s="0" t="n">
        <v>280</v>
      </c>
      <c r="D6703" s="0" t="n">
        <v>4</v>
      </c>
      <c r="E6703" s="0" t="n">
        <v>0</v>
      </c>
      <c r="F6703" s="0" t="n">
        <v>0</v>
      </c>
      <c r="G6703" s="0" t="n">
        <v>0.164595</v>
      </c>
      <c r="H6703" s="0" t="n">
        <v>68800</v>
      </c>
    </row>
    <row r="6704" customFormat="false" ht="15" hidden="false" customHeight="false" outlineLevel="0" collapsed="false">
      <c r="A6704" s="0" t="n">
        <v>6702</v>
      </c>
      <c r="B6704" s="0" t="n">
        <v>10</v>
      </c>
      <c r="C6704" s="0" t="n">
        <v>280</v>
      </c>
      <c r="D6704" s="0" t="n">
        <v>5</v>
      </c>
      <c r="E6704" s="0" t="n">
        <v>0</v>
      </c>
      <c r="F6704" s="0" t="n">
        <v>0</v>
      </c>
      <c r="G6704" s="0" t="n">
        <v>0.163894</v>
      </c>
      <c r="H6704" s="0" t="n">
        <v>68800</v>
      </c>
    </row>
    <row r="6705" customFormat="false" ht="15" hidden="false" customHeight="false" outlineLevel="0" collapsed="false">
      <c r="A6705" s="0" t="n">
        <v>6703</v>
      </c>
      <c r="B6705" s="0" t="n">
        <v>10</v>
      </c>
      <c r="C6705" s="0" t="n">
        <v>280</v>
      </c>
      <c r="D6705" s="0" t="n">
        <v>6</v>
      </c>
      <c r="E6705" s="0" t="n">
        <v>0</v>
      </c>
      <c r="F6705" s="0" t="n">
        <v>0</v>
      </c>
      <c r="G6705" s="0" t="n">
        <v>0.138258</v>
      </c>
      <c r="H6705" s="0" t="n">
        <v>68800</v>
      </c>
    </row>
    <row r="6706" customFormat="false" ht="15" hidden="false" customHeight="false" outlineLevel="0" collapsed="false">
      <c r="A6706" s="0" t="n">
        <v>6704</v>
      </c>
      <c r="B6706" s="0" t="n">
        <v>10</v>
      </c>
      <c r="C6706" s="0" t="n">
        <v>280</v>
      </c>
      <c r="D6706" s="0" t="n">
        <v>7</v>
      </c>
      <c r="E6706" s="0" t="n">
        <v>1</v>
      </c>
      <c r="F6706" s="0" t="n">
        <v>0.155451</v>
      </c>
      <c r="G6706" s="0" t="n">
        <v>0.215201</v>
      </c>
      <c r="H6706" s="0" t="n">
        <v>68600</v>
      </c>
    </row>
    <row r="6707" customFormat="false" ht="15" hidden="false" customHeight="false" outlineLevel="0" collapsed="false">
      <c r="A6707" s="0" t="n">
        <v>6705</v>
      </c>
      <c r="B6707" s="0" t="n">
        <v>10</v>
      </c>
      <c r="C6707" s="0" t="n">
        <v>280</v>
      </c>
      <c r="D6707" s="0" t="n">
        <v>8</v>
      </c>
      <c r="E6707" s="0" t="n">
        <v>1</v>
      </c>
      <c r="F6707" s="0" t="n">
        <v>0.467696</v>
      </c>
      <c r="G6707" s="0" t="n">
        <v>0.220868</v>
      </c>
      <c r="H6707" s="0" t="n">
        <v>68400</v>
      </c>
    </row>
    <row r="6708" customFormat="false" ht="15" hidden="false" customHeight="false" outlineLevel="0" collapsed="false">
      <c r="A6708" s="0" t="n">
        <v>6706</v>
      </c>
      <c r="B6708" s="0" t="n">
        <v>10</v>
      </c>
      <c r="C6708" s="0" t="n">
        <v>280</v>
      </c>
      <c r="D6708" s="0" t="n">
        <v>9</v>
      </c>
      <c r="E6708" s="0" t="n">
        <v>0</v>
      </c>
      <c r="F6708" s="0" t="n">
        <v>0.796604</v>
      </c>
      <c r="G6708" s="0" t="n">
        <v>0.266637</v>
      </c>
      <c r="H6708" s="0" t="n">
        <v>68400</v>
      </c>
    </row>
    <row r="6709" customFormat="false" ht="15" hidden="false" customHeight="false" outlineLevel="0" collapsed="false">
      <c r="A6709" s="0" t="n">
        <v>6707</v>
      </c>
      <c r="B6709" s="0" t="n">
        <v>10</v>
      </c>
      <c r="C6709" s="0" t="n">
        <v>280</v>
      </c>
      <c r="D6709" s="0" t="n">
        <v>10</v>
      </c>
      <c r="E6709" s="0" t="n">
        <v>0</v>
      </c>
      <c r="F6709" s="0" t="n">
        <v>1</v>
      </c>
      <c r="G6709" s="0" t="n">
        <v>0.279948</v>
      </c>
      <c r="H6709" s="0" t="n">
        <v>68400</v>
      </c>
    </row>
    <row r="6710" customFormat="false" ht="15" hidden="false" customHeight="false" outlineLevel="0" collapsed="false">
      <c r="A6710" s="0" t="n">
        <v>6708</v>
      </c>
      <c r="B6710" s="0" t="n">
        <v>10</v>
      </c>
      <c r="C6710" s="0" t="n">
        <v>280</v>
      </c>
      <c r="D6710" s="0" t="n">
        <v>11</v>
      </c>
      <c r="E6710" s="0" t="n">
        <v>0</v>
      </c>
      <c r="F6710" s="0" t="n">
        <v>1</v>
      </c>
      <c r="G6710" s="0" t="n">
        <v>0.236722</v>
      </c>
      <c r="H6710" s="0" t="n">
        <v>68400</v>
      </c>
    </row>
    <row r="6711" customFormat="false" ht="15" hidden="false" customHeight="false" outlineLevel="0" collapsed="false">
      <c r="A6711" s="0" t="n">
        <v>6709</v>
      </c>
      <c r="B6711" s="0" t="n">
        <v>10</v>
      </c>
      <c r="C6711" s="0" t="n">
        <v>280</v>
      </c>
      <c r="D6711" s="0" t="n">
        <v>12</v>
      </c>
      <c r="E6711" s="0" t="n">
        <v>0</v>
      </c>
      <c r="F6711" s="0" t="n">
        <v>1</v>
      </c>
      <c r="G6711" s="0" t="n">
        <v>0.177389</v>
      </c>
      <c r="H6711" s="0" t="n">
        <v>68400</v>
      </c>
    </row>
    <row r="6712" customFormat="false" ht="15" hidden="false" customHeight="false" outlineLevel="0" collapsed="false">
      <c r="A6712" s="0" t="n">
        <v>6710</v>
      </c>
      <c r="B6712" s="0" t="n">
        <v>10</v>
      </c>
      <c r="C6712" s="0" t="n">
        <v>280</v>
      </c>
      <c r="D6712" s="0" t="n">
        <v>13</v>
      </c>
      <c r="E6712" s="0" t="n">
        <v>0</v>
      </c>
      <c r="F6712" s="0" t="n">
        <v>1</v>
      </c>
      <c r="G6712" s="0" t="n">
        <v>0.156783</v>
      </c>
      <c r="H6712" s="0" t="n">
        <v>68400</v>
      </c>
    </row>
    <row r="6713" customFormat="false" ht="15" hidden="false" customHeight="false" outlineLevel="0" collapsed="false">
      <c r="A6713" s="0" t="n">
        <v>6711</v>
      </c>
      <c r="B6713" s="0" t="n">
        <v>10</v>
      </c>
      <c r="C6713" s="0" t="n">
        <v>280</v>
      </c>
      <c r="D6713" s="0" t="n">
        <v>14</v>
      </c>
      <c r="E6713" s="0" t="n">
        <v>0</v>
      </c>
      <c r="F6713" s="0" t="n">
        <v>1</v>
      </c>
      <c r="G6713" s="0" t="n">
        <v>0.173479</v>
      </c>
      <c r="H6713" s="0" t="n">
        <v>68400</v>
      </c>
    </row>
    <row r="6714" customFormat="false" ht="15" hidden="false" customHeight="false" outlineLevel="0" collapsed="false">
      <c r="A6714" s="0" t="n">
        <v>6712</v>
      </c>
      <c r="B6714" s="0" t="n">
        <v>10</v>
      </c>
      <c r="C6714" s="0" t="n">
        <v>280</v>
      </c>
      <c r="D6714" s="0" t="n">
        <v>15</v>
      </c>
      <c r="E6714" s="0" t="n">
        <v>0</v>
      </c>
      <c r="F6714" s="0" t="n">
        <v>0.796604</v>
      </c>
      <c r="G6714" s="0" t="n">
        <v>0.133765</v>
      </c>
      <c r="H6714" s="0" t="n">
        <v>68400</v>
      </c>
    </row>
    <row r="6715" customFormat="false" ht="15" hidden="false" customHeight="false" outlineLevel="0" collapsed="false">
      <c r="A6715" s="0" t="n">
        <v>6713</v>
      </c>
      <c r="B6715" s="0" t="n">
        <v>10</v>
      </c>
      <c r="C6715" s="0" t="n">
        <v>280</v>
      </c>
      <c r="D6715" s="0" t="n">
        <v>16</v>
      </c>
      <c r="E6715" s="0" t="n">
        <v>0</v>
      </c>
      <c r="F6715" s="0" t="n">
        <v>0.467696</v>
      </c>
      <c r="G6715" s="0" t="n">
        <v>0.135236</v>
      </c>
      <c r="H6715" s="0" t="n">
        <v>68400</v>
      </c>
    </row>
    <row r="6716" customFormat="false" ht="15" hidden="false" customHeight="false" outlineLevel="0" collapsed="false">
      <c r="A6716" s="0" t="n">
        <v>6714</v>
      </c>
      <c r="B6716" s="0" t="n">
        <v>10</v>
      </c>
      <c r="C6716" s="0" t="n">
        <v>280</v>
      </c>
      <c r="D6716" s="0" t="n">
        <v>17</v>
      </c>
      <c r="E6716" s="0" t="n">
        <v>0</v>
      </c>
      <c r="F6716" s="0" t="n">
        <v>0.155451</v>
      </c>
      <c r="G6716" s="0" t="n">
        <v>0.096832</v>
      </c>
      <c r="H6716" s="0" t="n">
        <v>68400</v>
      </c>
    </row>
    <row r="6717" customFormat="false" ht="15" hidden="false" customHeight="false" outlineLevel="0" collapsed="false">
      <c r="A6717" s="0" t="n">
        <v>6715</v>
      </c>
      <c r="B6717" s="0" t="n">
        <v>10</v>
      </c>
      <c r="C6717" s="0" t="n">
        <v>280</v>
      </c>
      <c r="D6717" s="0" t="n">
        <v>18</v>
      </c>
      <c r="E6717" s="0" t="n">
        <v>0</v>
      </c>
      <c r="F6717" s="0" t="n">
        <v>0</v>
      </c>
      <c r="G6717" s="0" t="n">
        <v>0.0907</v>
      </c>
      <c r="H6717" s="0" t="n">
        <v>68400</v>
      </c>
    </row>
    <row r="6718" customFormat="false" ht="15" hidden="false" customHeight="false" outlineLevel="0" collapsed="false">
      <c r="A6718" s="0" t="n">
        <v>6716</v>
      </c>
      <c r="B6718" s="0" t="n">
        <v>10</v>
      </c>
      <c r="C6718" s="0" t="n">
        <v>280</v>
      </c>
      <c r="D6718" s="0" t="n">
        <v>19</v>
      </c>
      <c r="E6718" s="0" t="n">
        <v>1</v>
      </c>
      <c r="F6718" s="0" t="n">
        <v>0</v>
      </c>
      <c r="G6718" s="0" t="n">
        <v>0.167165</v>
      </c>
      <c r="H6718" s="0" t="n">
        <v>68200</v>
      </c>
    </row>
    <row r="6719" customFormat="false" ht="15" hidden="false" customHeight="false" outlineLevel="0" collapsed="false">
      <c r="A6719" s="0" t="n">
        <v>6717</v>
      </c>
      <c r="B6719" s="0" t="n">
        <v>10</v>
      </c>
      <c r="C6719" s="0" t="n">
        <v>280</v>
      </c>
      <c r="D6719" s="0" t="n">
        <v>20</v>
      </c>
      <c r="E6719" s="0" t="n">
        <v>1</v>
      </c>
      <c r="F6719" s="0" t="n">
        <v>0</v>
      </c>
      <c r="G6719" s="0" t="n">
        <v>0.191078</v>
      </c>
      <c r="H6719" s="0" t="n">
        <v>68000</v>
      </c>
    </row>
    <row r="6720" customFormat="false" ht="15" hidden="false" customHeight="false" outlineLevel="0" collapsed="false">
      <c r="A6720" s="0" t="n">
        <v>6718</v>
      </c>
      <c r="B6720" s="0" t="n">
        <v>10</v>
      </c>
      <c r="C6720" s="0" t="n">
        <v>280</v>
      </c>
      <c r="D6720" s="0" t="n">
        <v>21</v>
      </c>
      <c r="E6720" s="0" t="n">
        <v>0</v>
      </c>
      <c r="F6720" s="0" t="n">
        <v>0</v>
      </c>
      <c r="G6720" s="0" t="n">
        <v>0.315946</v>
      </c>
      <c r="H6720" s="0" t="n">
        <v>68000</v>
      </c>
    </row>
    <row r="6721" customFormat="false" ht="15" hidden="false" customHeight="false" outlineLevel="0" collapsed="false">
      <c r="A6721" s="0" t="n">
        <v>6719</v>
      </c>
      <c r="B6721" s="0" t="n">
        <v>10</v>
      </c>
      <c r="C6721" s="0" t="n">
        <v>280</v>
      </c>
      <c r="D6721" s="0" t="n">
        <v>22</v>
      </c>
      <c r="E6721" s="0" t="n">
        <v>0</v>
      </c>
      <c r="F6721" s="0" t="n">
        <v>0</v>
      </c>
      <c r="G6721" s="0" t="n">
        <v>0.239249</v>
      </c>
      <c r="H6721" s="0" t="n">
        <v>68000</v>
      </c>
    </row>
    <row r="6722" customFormat="false" ht="15" hidden="false" customHeight="false" outlineLevel="0" collapsed="false">
      <c r="A6722" s="0" t="n">
        <v>6720</v>
      </c>
      <c r="B6722" s="0" t="n">
        <v>10</v>
      </c>
      <c r="C6722" s="0" t="n">
        <v>280</v>
      </c>
      <c r="D6722" s="0" t="n">
        <v>23</v>
      </c>
      <c r="E6722" s="0" t="n">
        <v>0</v>
      </c>
      <c r="F6722" s="0" t="n">
        <v>0</v>
      </c>
      <c r="G6722" s="0" t="n">
        <v>0.294404</v>
      </c>
      <c r="H6722" s="0" t="n">
        <v>68000</v>
      </c>
    </row>
    <row r="6723" customFormat="false" ht="15" hidden="false" customHeight="false" outlineLevel="0" collapsed="false">
      <c r="A6723" s="0" t="n">
        <v>6721</v>
      </c>
      <c r="B6723" s="0" t="n">
        <v>10</v>
      </c>
      <c r="C6723" s="0" t="n">
        <v>281</v>
      </c>
      <c r="D6723" s="0" t="n">
        <v>0</v>
      </c>
      <c r="E6723" s="0" t="n">
        <v>0</v>
      </c>
      <c r="F6723" s="0" t="n">
        <v>0</v>
      </c>
      <c r="G6723" s="0" t="n">
        <v>0.24284</v>
      </c>
      <c r="H6723" s="0" t="n">
        <v>68000</v>
      </c>
    </row>
    <row r="6724" customFormat="false" ht="15" hidden="false" customHeight="false" outlineLevel="0" collapsed="false">
      <c r="A6724" s="0" t="n">
        <v>6722</v>
      </c>
      <c r="B6724" s="0" t="n">
        <v>10</v>
      </c>
      <c r="C6724" s="0" t="n">
        <v>281</v>
      </c>
      <c r="D6724" s="0" t="n">
        <v>1</v>
      </c>
      <c r="E6724" s="0" t="n">
        <v>0</v>
      </c>
      <c r="F6724" s="0" t="n">
        <v>0</v>
      </c>
      <c r="G6724" s="0" t="n">
        <v>0.212716</v>
      </c>
      <c r="H6724" s="0" t="n">
        <v>68000</v>
      </c>
    </row>
    <row r="6725" customFormat="false" ht="15" hidden="false" customHeight="false" outlineLevel="0" collapsed="false">
      <c r="A6725" s="0" t="n">
        <v>6723</v>
      </c>
      <c r="B6725" s="0" t="n">
        <v>10</v>
      </c>
      <c r="C6725" s="0" t="n">
        <v>281</v>
      </c>
      <c r="D6725" s="0" t="n">
        <v>2</v>
      </c>
      <c r="E6725" s="0" t="n">
        <v>0</v>
      </c>
      <c r="F6725" s="0" t="n">
        <v>0</v>
      </c>
      <c r="G6725" s="0" t="n">
        <v>0.221472</v>
      </c>
      <c r="H6725" s="0" t="n">
        <v>68000</v>
      </c>
    </row>
    <row r="6726" customFormat="false" ht="15" hidden="false" customHeight="false" outlineLevel="0" collapsed="false">
      <c r="A6726" s="0" t="n">
        <v>6724</v>
      </c>
      <c r="B6726" s="0" t="n">
        <v>10</v>
      </c>
      <c r="C6726" s="0" t="n">
        <v>281</v>
      </c>
      <c r="D6726" s="0" t="n">
        <v>3</v>
      </c>
      <c r="E6726" s="0" t="n">
        <v>0</v>
      </c>
      <c r="F6726" s="0" t="n">
        <v>0</v>
      </c>
      <c r="G6726" s="0" t="n">
        <v>0.201353</v>
      </c>
      <c r="H6726" s="0" t="n">
        <v>68000</v>
      </c>
    </row>
    <row r="6727" customFormat="false" ht="15" hidden="false" customHeight="false" outlineLevel="0" collapsed="false">
      <c r="A6727" s="0" t="n">
        <v>6725</v>
      </c>
      <c r="B6727" s="0" t="n">
        <v>10</v>
      </c>
      <c r="C6727" s="0" t="n">
        <v>281</v>
      </c>
      <c r="D6727" s="0" t="n">
        <v>4</v>
      </c>
      <c r="E6727" s="0" t="n">
        <v>0</v>
      </c>
      <c r="F6727" s="0" t="n">
        <v>0</v>
      </c>
      <c r="G6727" s="0" t="n">
        <v>0.21466</v>
      </c>
      <c r="H6727" s="0" t="n">
        <v>68000</v>
      </c>
    </row>
    <row r="6728" customFormat="false" ht="15" hidden="false" customHeight="false" outlineLevel="0" collapsed="false">
      <c r="A6728" s="0" t="n">
        <v>6726</v>
      </c>
      <c r="B6728" s="0" t="n">
        <v>10</v>
      </c>
      <c r="C6728" s="0" t="n">
        <v>281</v>
      </c>
      <c r="D6728" s="0" t="n">
        <v>5</v>
      </c>
      <c r="E6728" s="0" t="n">
        <v>0</v>
      </c>
      <c r="F6728" s="0" t="n">
        <v>0</v>
      </c>
      <c r="G6728" s="0" t="n">
        <v>0.258561</v>
      </c>
      <c r="H6728" s="0" t="n">
        <v>68000</v>
      </c>
    </row>
    <row r="6729" customFormat="false" ht="15" hidden="false" customHeight="false" outlineLevel="0" collapsed="false">
      <c r="A6729" s="0" t="n">
        <v>6727</v>
      </c>
      <c r="B6729" s="0" t="n">
        <v>10</v>
      </c>
      <c r="C6729" s="0" t="n">
        <v>281</v>
      </c>
      <c r="D6729" s="0" t="n">
        <v>6</v>
      </c>
      <c r="E6729" s="0" t="n">
        <v>0</v>
      </c>
      <c r="F6729" s="0" t="n">
        <v>0</v>
      </c>
      <c r="G6729" s="0" t="n">
        <v>0.226418</v>
      </c>
      <c r="H6729" s="0" t="n">
        <v>68000</v>
      </c>
    </row>
    <row r="6730" customFormat="false" ht="15" hidden="false" customHeight="false" outlineLevel="0" collapsed="false">
      <c r="A6730" s="0" t="n">
        <v>6728</v>
      </c>
      <c r="B6730" s="0" t="n">
        <v>10</v>
      </c>
      <c r="C6730" s="0" t="n">
        <v>281</v>
      </c>
      <c r="D6730" s="0" t="n">
        <v>7</v>
      </c>
      <c r="E6730" s="0" t="n">
        <v>1</v>
      </c>
      <c r="F6730" s="0" t="n">
        <v>0.137682</v>
      </c>
      <c r="G6730" s="0" t="n">
        <v>0.27103</v>
      </c>
      <c r="H6730" s="0" t="n">
        <v>67800</v>
      </c>
    </row>
    <row r="6731" customFormat="false" ht="15" hidden="false" customHeight="false" outlineLevel="0" collapsed="false">
      <c r="A6731" s="0" t="n">
        <v>6729</v>
      </c>
      <c r="B6731" s="0" t="n">
        <v>10</v>
      </c>
      <c r="C6731" s="0" t="n">
        <v>281</v>
      </c>
      <c r="D6731" s="0" t="n">
        <v>8</v>
      </c>
      <c r="E6731" s="0" t="n">
        <v>1</v>
      </c>
      <c r="F6731" s="0" t="n">
        <v>0.414236</v>
      </c>
      <c r="G6731" s="0" t="n">
        <v>0.262537</v>
      </c>
      <c r="H6731" s="0" t="n">
        <v>67600</v>
      </c>
    </row>
    <row r="6732" customFormat="false" ht="15" hidden="false" customHeight="false" outlineLevel="0" collapsed="false">
      <c r="A6732" s="0" t="n">
        <v>6730</v>
      </c>
      <c r="B6732" s="0" t="n">
        <v>10</v>
      </c>
      <c r="C6732" s="0" t="n">
        <v>281</v>
      </c>
      <c r="D6732" s="0" t="n">
        <v>9</v>
      </c>
      <c r="E6732" s="0" t="n">
        <v>0</v>
      </c>
      <c r="F6732" s="0" t="n">
        <v>0.705547</v>
      </c>
      <c r="G6732" s="0" t="n">
        <v>0.455094</v>
      </c>
      <c r="H6732" s="0" t="n">
        <v>67600</v>
      </c>
    </row>
    <row r="6733" customFormat="false" ht="15" hidden="false" customHeight="false" outlineLevel="0" collapsed="false">
      <c r="A6733" s="0" t="n">
        <v>6731</v>
      </c>
      <c r="B6733" s="0" t="n">
        <v>10</v>
      </c>
      <c r="C6733" s="0" t="n">
        <v>281</v>
      </c>
      <c r="D6733" s="0" t="n">
        <v>10</v>
      </c>
      <c r="E6733" s="0" t="n">
        <v>0</v>
      </c>
      <c r="F6733" s="0" t="n">
        <v>0.955427</v>
      </c>
      <c r="G6733" s="0" t="n">
        <v>0.563839</v>
      </c>
      <c r="H6733" s="0" t="n">
        <v>67600</v>
      </c>
    </row>
    <row r="6734" customFormat="false" ht="15" hidden="false" customHeight="false" outlineLevel="0" collapsed="false">
      <c r="A6734" s="0" t="n">
        <v>6732</v>
      </c>
      <c r="B6734" s="0" t="n">
        <v>10</v>
      </c>
      <c r="C6734" s="0" t="n">
        <v>281</v>
      </c>
      <c r="D6734" s="0" t="n">
        <v>11</v>
      </c>
      <c r="E6734" s="0" t="n">
        <v>0</v>
      </c>
      <c r="F6734" s="0" t="n">
        <v>1</v>
      </c>
      <c r="G6734" s="0" t="n">
        <v>0.601448</v>
      </c>
      <c r="H6734" s="0" t="n">
        <v>67600</v>
      </c>
    </row>
    <row r="6735" customFormat="false" ht="15" hidden="false" customHeight="false" outlineLevel="0" collapsed="false">
      <c r="A6735" s="0" t="n">
        <v>6733</v>
      </c>
      <c r="B6735" s="0" t="n">
        <v>10</v>
      </c>
      <c r="C6735" s="0" t="n">
        <v>281</v>
      </c>
      <c r="D6735" s="0" t="n">
        <v>12</v>
      </c>
      <c r="E6735" s="0" t="n">
        <v>0</v>
      </c>
      <c r="F6735" s="0" t="n">
        <v>1</v>
      </c>
      <c r="G6735" s="0" t="n">
        <v>0.449751</v>
      </c>
      <c r="H6735" s="0" t="n">
        <v>67600</v>
      </c>
    </row>
    <row r="6736" customFormat="false" ht="15" hidden="false" customHeight="false" outlineLevel="0" collapsed="false">
      <c r="A6736" s="0" t="n">
        <v>6734</v>
      </c>
      <c r="B6736" s="0" t="n">
        <v>10</v>
      </c>
      <c r="C6736" s="0" t="n">
        <v>281</v>
      </c>
      <c r="D6736" s="0" t="n">
        <v>13</v>
      </c>
      <c r="E6736" s="0" t="n">
        <v>0</v>
      </c>
      <c r="F6736" s="0" t="n">
        <v>1</v>
      </c>
      <c r="G6736" s="0" t="n">
        <v>0.576354</v>
      </c>
      <c r="H6736" s="0" t="n">
        <v>67600</v>
      </c>
    </row>
    <row r="6737" customFormat="false" ht="15" hidden="false" customHeight="false" outlineLevel="0" collapsed="false">
      <c r="A6737" s="0" t="n">
        <v>6735</v>
      </c>
      <c r="B6737" s="0" t="n">
        <v>10</v>
      </c>
      <c r="C6737" s="0" t="n">
        <v>281</v>
      </c>
      <c r="D6737" s="0" t="n">
        <v>14</v>
      </c>
      <c r="E6737" s="0" t="n">
        <v>0</v>
      </c>
      <c r="F6737" s="0" t="n">
        <v>0.955427</v>
      </c>
      <c r="G6737" s="0" t="n">
        <v>0.456147</v>
      </c>
      <c r="H6737" s="0" t="n">
        <v>67600</v>
      </c>
    </row>
    <row r="6738" customFormat="false" ht="15" hidden="false" customHeight="false" outlineLevel="0" collapsed="false">
      <c r="A6738" s="0" t="n">
        <v>6736</v>
      </c>
      <c r="B6738" s="0" t="n">
        <v>10</v>
      </c>
      <c r="C6738" s="0" t="n">
        <v>281</v>
      </c>
      <c r="D6738" s="0" t="n">
        <v>15</v>
      </c>
      <c r="E6738" s="0" t="n">
        <v>0</v>
      </c>
      <c r="F6738" s="0" t="n">
        <v>0.705547</v>
      </c>
      <c r="G6738" s="0" t="n">
        <v>0.379561</v>
      </c>
      <c r="H6738" s="0" t="n">
        <v>67600</v>
      </c>
    </row>
    <row r="6739" customFormat="false" ht="15" hidden="false" customHeight="false" outlineLevel="0" collapsed="false">
      <c r="A6739" s="0" t="n">
        <v>6737</v>
      </c>
      <c r="B6739" s="0" t="n">
        <v>10</v>
      </c>
      <c r="C6739" s="0" t="n">
        <v>281</v>
      </c>
      <c r="D6739" s="0" t="n">
        <v>16</v>
      </c>
      <c r="E6739" s="0" t="n">
        <v>0</v>
      </c>
      <c r="F6739" s="0" t="n">
        <v>0.414236</v>
      </c>
      <c r="G6739" s="0" t="n">
        <v>0.351794</v>
      </c>
      <c r="H6739" s="0" t="n">
        <v>67600</v>
      </c>
    </row>
    <row r="6740" customFormat="false" ht="15" hidden="false" customHeight="false" outlineLevel="0" collapsed="false">
      <c r="A6740" s="0" t="n">
        <v>6738</v>
      </c>
      <c r="B6740" s="0" t="n">
        <v>10</v>
      </c>
      <c r="C6740" s="0" t="n">
        <v>281</v>
      </c>
      <c r="D6740" s="0" t="n">
        <v>17</v>
      </c>
      <c r="E6740" s="0" t="n">
        <v>0</v>
      </c>
      <c r="F6740" s="0" t="n">
        <v>0.137682</v>
      </c>
      <c r="G6740" s="0" t="n">
        <v>0.25308</v>
      </c>
      <c r="H6740" s="0" t="n">
        <v>67600</v>
      </c>
    </row>
    <row r="6741" customFormat="false" ht="15" hidden="false" customHeight="false" outlineLevel="0" collapsed="false">
      <c r="A6741" s="0" t="n">
        <v>6739</v>
      </c>
      <c r="B6741" s="0" t="n">
        <v>10</v>
      </c>
      <c r="C6741" s="0" t="n">
        <v>281</v>
      </c>
      <c r="D6741" s="0" t="n">
        <v>18</v>
      </c>
      <c r="E6741" s="0" t="n">
        <v>0</v>
      </c>
      <c r="F6741" s="0" t="n">
        <v>0</v>
      </c>
      <c r="G6741" s="0" t="n">
        <v>0.236495</v>
      </c>
      <c r="H6741" s="0" t="n">
        <v>67600</v>
      </c>
    </row>
    <row r="6742" customFormat="false" ht="15" hidden="false" customHeight="false" outlineLevel="0" collapsed="false">
      <c r="A6742" s="0" t="n">
        <v>6740</v>
      </c>
      <c r="B6742" s="0" t="n">
        <v>10</v>
      </c>
      <c r="C6742" s="0" t="n">
        <v>281</v>
      </c>
      <c r="D6742" s="0" t="n">
        <v>19</v>
      </c>
      <c r="E6742" s="0" t="n">
        <v>1</v>
      </c>
      <c r="F6742" s="0" t="n">
        <v>0</v>
      </c>
      <c r="G6742" s="0" t="n">
        <v>0.26516</v>
      </c>
      <c r="H6742" s="0" t="n">
        <v>67400</v>
      </c>
    </row>
    <row r="6743" customFormat="false" ht="15" hidden="false" customHeight="false" outlineLevel="0" collapsed="false">
      <c r="A6743" s="0" t="n">
        <v>6741</v>
      </c>
      <c r="B6743" s="0" t="n">
        <v>10</v>
      </c>
      <c r="C6743" s="0" t="n">
        <v>281</v>
      </c>
      <c r="D6743" s="0" t="n">
        <v>20</v>
      </c>
      <c r="E6743" s="0" t="n">
        <v>1</v>
      </c>
      <c r="F6743" s="0" t="n">
        <v>0</v>
      </c>
      <c r="G6743" s="0" t="n">
        <v>0.169417</v>
      </c>
      <c r="H6743" s="0" t="n">
        <v>67200</v>
      </c>
    </row>
    <row r="6744" customFormat="false" ht="15" hidden="false" customHeight="false" outlineLevel="0" collapsed="false">
      <c r="A6744" s="0" t="n">
        <v>6742</v>
      </c>
      <c r="B6744" s="0" t="n">
        <v>10</v>
      </c>
      <c r="C6744" s="0" t="n">
        <v>281</v>
      </c>
      <c r="D6744" s="0" t="n">
        <v>21</v>
      </c>
      <c r="E6744" s="0" t="n">
        <v>0</v>
      </c>
      <c r="F6744" s="0" t="n">
        <v>0</v>
      </c>
      <c r="G6744" s="0" t="n">
        <v>0.137881</v>
      </c>
      <c r="H6744" s="0" t="n">
        <v>67200</v>
      </c>
    </row>
    <row r="6745" customFormat="false" ht="15" hidden="false" customHeight="false" outlineLevel="0" collapsed="false">
      <c r="A6745" s="0" t="n">
        <v>6743</v>
      </c>
      <c r="B6745" s="0" t="n">
        <v>10</v>
      </c>
      <c r="C6745" s="0" t="n">
        <v>281</v>
      </c>
      <c r="D6745" s="0" t="n">
        <v>22</v>
      </c>
      <c r="E6745" s="0" t="n">
        <v>0</v>
      </c>
      <c r="F6745" s="0" t="n">
        <v>0</v>
      </c>
      <c r="G6745" s="0" t="n">
        <v>0.168732</v>
      </c>
      <c r="H6745" s="0" t="n">
        <v>67200</v>
      </c>
    </row>
    <row r="6746" customFormat="false" ht="15" hidden="false" customHeight="false" outlineLevel="0" collapsed="false">
      <c r="A6746" s="0" t="n">
        <v>6744</v>
      </c>
      <c r="B6746" s="0" t="n">
        <v>10</v>
      </c>
      <c r="C6746" s="0" t="n">
        <v>281</v>
      </c>
      <c r="D6746" s="0" t="n">
        <v>23</v>
      </c>
      <c r="E6746" s="0" t="n">
        <v>0</v>
      </c>
      <c r="F6746" s="0" t="n">
        <v>0</v>
      </c>
      <c r="G6746" s="0" t="n">
        <v>0.197381</v>
      </c>
      <c r="H6746" s="0" t="n">
        <v>67200</v>
      </c>
    </row>
    <row r="6747" customFormat="false" ht="15" hidden="false" customHeight="false" outlineLevel="0" collapsed="false">
      <c r="A6747" s="0" t="n">
        <v>6745</v>
      </c>
      <c r="B6747" s="0" t="n">
        <v>10</v>
      </c>
      <c r="C6747" s="0" t="n">
        <v>282</v>
      </c>
      <c r="D6747" s="0" t="n">
        <v>0</v>
      </c>
      <c r="E6747" s="0" t="n">
        <v>0</v>
      </c>
      <c r="F6747" s="0" t="n">
        <v>0</v>
      </c>
      <c r="G6747" s="0" t="n">
        <v>0.173097</v>
      </c>
      <c r="H6747" s="0" t="n">
        <v>67200</v>
      </c>
    </row>
    <row r="6748" customFormat="false" ht="15" hidden="false" customHeight="false" outlineLevel="0" collapsed="false">
      <c r="A6748" s="0" t="n">
        <v>6746</v>
      </c>
      <c r="B6748" s="0" t="n">
        <v>10</v>
      </c>
      <c r="C6748" s="0" t="n">
        <v>282</v>
      </c>
      <c r="D6748" s="0" t="n">
        <v>1</v>
      </c>
      <c r="E6748" s="0" t="n">
        <v>0</v>
      </c>
      <c r="F6748" s="0" t="n">
        <v>0</v>
      </c>
      <c r="G6748" s="0" t="n">
        <v>0.174712</v>
      </c>
      <c r="H6748" s="0" t="n">
        <v>67200</v>
      </c>
    </row>
    <row r="6749" customFormat="false" ht="15" hidden="false" customHeight="false" outlineLevel="0" collapsed="false">
      <c r="A6749" s="0" t="n">
        <v>6747</v>
      </c>
      <c r="B6749" s="0" t="n">
        <v>10</v>
      </c>
      <c r="C6749" s="0" t="n">
        <v>282</v>
      </c>
      <c r="D6749" s="0" t="n">
        <v>2</v>
      </c>
      <c r="E6749" s="0" t="n">
        <v>0</v>
      </c>
      <c r="F6749" s="0" t="n">
        <v>0</v>
      </c>
      <c r="G6749" s="0" t="n">
        <v>0.258362</v>
      </c>
      <c r="H6749" s="0" t="n">
        <v>67200</v>
      </c>
    </row>
    <row r="6750" customFormat="false" ht="15" hidden="false" customHeight="false" outlineLevel="0" collapsed="false">
      <c r="A6750" s="0" t="n">
        <v>6748</v>
      </c>
      <c r="B6750" s="0" t="n">
        <v>10</v>
      </c>
      <c r="C6750" s="0" t="n">
        <v>282</v>
      </c>
      <c r="D6750" s="0" t="n">
        <v>3</v>
      </c>
      <c r="E6750" s="0" t="n">
        <v>0</v>
      </c>
      <c r="F6750" s="0" t="n">
        <v>0</v>
      </c>
      <c r="G6750" s="0" t="n">
        <v>0.280627</v>
      </c>
      <c r="H6750" s="0" t="n">
        <v>67200</v>
      </c>
    </row>
    <row r="6751" customFormat="false" ht="15" hidden="false" customHeight="false" outlineLevel="0" collapsed="false">
      <c r="A6751" s="0" t="n">
        <v>6749</v>
      </c>
      <c r="B6751" s="0" t="n">
        <v>10</v>
      </c>
      <c r="C6751" s="0" t="n">
        <v>282</v>
      </c>
      <c r="D6751" s="0" t="n">
        <v>4</v>
      </c>
      <c r="E6751" s="0" t="n">
        <v>0</v>
      </c>
      <c r="F6751" s="0" t="n">
        <v>0</v>
      </c>
      <c r="G6751" s="0" t="n">
        <v>0.411637</v>
      </c>
      <c r="H6751" s="0" t="n">
        <v>67200</v>
      </c>
    </row>
    <row r="6752" customFormat="false" ht="15" hidden="false" customHeight="false" outlineLevel="0" collapsed="false">
      <c r="A6752" s="0" t="n">
        <v>6750</v>
      </c>
      <c r="B6752" s="0" t="n">
        <v>10</v>
      </c>
      <c r="C6752" s="0" t="n">
        <v>282</v>
      </c>
      <c r="D6752" s="0" t="n">
        <v>5</v>
      </c>
      <c r="E6752" s="0" t="n">
        <v>0</v>
      </c>
      <c r="F6752" s="0" t="n">
        <v>0</v>
      </c>
      <c r="G6752" s="0" t="n">
        <v>0.497178</v>
      </c>
      <c r="H6752" s="0" t="n">
        <v>67200</v>
      </c>
    </row>
    <row r="6753" customFormat="false" ht="15" hidden="false" customHeight="false" outlineLevel="0" collapsed="false">
      <c r="A6753" s="0" t="n">
        <v>6751</v>
      </c>
      <c r="B6753" s="0" t="n">
        <v>10</v>
      </c>
      <c r="C6753" s="0" t="n">
        <v>282</v>
      </c>
      <c r="D6753" s="0" t="n">
        <v>6</v>
      </c>
      <c r="E6753" s="0" t="n">
        <v>0</v>
      </c>
      <c r="F6753" s="0" t="n">
        <v>0</v>
      </c>
      <c r="G6753" s="0" t="n">
        <v>0.359597</v>
      </c>
      <c r="H6753" s="0" t="n">
        <v>67200</v>
      </c>
    </row>
    <row r="6754" customFormat="false" ht="15" hidden="false" customHeight="false" outlineLevel="0" collapsed="false">
      <c r="A6754" s="0" t="n">
        <v>6752</v>
      </c>
      <c r="B6754" s="0" t="n">
        <v>10</v>
      </c>
      <c r="C6754" s="0" t="n">
        <v>282</v>
      </c>
      <c r="D6754" s="0" t="n">
        <v>7</v>
      </c>
      <c r="E6754" s="0" t="n">
        <v>1</v>
      </c>
      <c r="F6754" s="0" t="n">
        <v>0.151884</v>
      </c>
      <c r="G6754" s="0" t="n">
        <v>0.347632</v>
      </c>
      <c r="H6754" s="0" t="n">
        <v>67000</v>
      </c>
    </row>
    <row r="6755" customFormat="false" ht="15" hidden="false" customHeight="false" outlineLevel="0" collapsed="false">
      <c r="A6755" s="0" t="n">
        <v>6753</v>
      </c>
      <c r="B6755" s="0" t="n">
        <v>10</v>
      </c>
      <c r="C6755" s="0" t="n">
        <v>282</v>
      </c>
      <c r="D6755" s="0" t="n">
        <v>8</v>
      </c>
      <c r="E6755" s="0" t="n">
        <v>1</v>
      </c>
      <c r="F6755" s="0" t="n">
        <v>0.456964</v>
      </c>
      <c r="G6755" s="0" t="n">
        <v>0.459048</v>
      </c>
      <c r="H6755" s="0" t="n">
        <v>66800</v>
      </c>
    </row>
    <row r="6756" customFormat="false" ht="15" hidden="false" customHeight="false" outlineLevel="0" collapsed="false">
      <c r="A6756" s="0" t="n">
        <v>6754</v>
      </c>
      <c r="B6756" s="0" t="n">
        <v>10</v>
      </c>
      <c r="C6756" s="0" t="n">
        <v>282</v>
      </c>
      <c r="D6756" s="0" t="n">
        <v>9</v>
      </c>
      <c r="E6756" s="0" t="n">
        <v>0</v>
      </c>
      <c r="F6756" s="0" t="n">
        <v>0.778323</v>
      </c>
      <c r="G6756" s="0" t="n">
        <v>0.383989</v>
      </c>
      <c r="H6756" s="0" t="n">
        <v>66800</v>
      </c>
    </row>
    <row r="6757" customFormat="false" ht="15" hidden="false" customHeight="false" outlineLevel="0" collapsed="false">
      <c r="A6757" s="0" t="n">
        <v>6755</v>
      </c>
      <c r="B6757" s="0" t="n">
        <v>10</v>
      </c>
      <c r="C6757" s="0" t="n">
        <v>282</v>
      </c>
      <c r="D6757" s="0" t="n">
        <v>10</v>
      </c>
      <c r="E6757" s="0" t="n">
        <v>0</v>
      </c>
      <c r="F6757" s="0" t="n">
        <v>1</v>
      </c>
      <c r="G6757" s="0" t="n">
        <v>0.518125</v>
      </c>
      <c r="H6757" s="0" t="n">
        <v>66800</v>
      </c>
    </row>
    <row r="6758" customFormat="false" ht="15" hidden="false" customHeight="false" outlineLevel="0" collapsed="false">
      <c r="A6758" s="0" t="n">
        <v>6756</v>
      </c>
      <c r="B6758" s="0" t="n">
        <v>10</v>
      </c>
      <c r="C6758" s="0" t="n">
        <v>282</v>
      </c>
      <c r="D6758" s="0" t="n">
        <v>11</v>
      </c>
      <c r="E6758" s="0" t="n">
        <v>0</v>
      </c>
      <c r="F6758" s="0" t="n">
        <v>1</v>
      </c>
      <c r="G6758" s="0" t="n">
        <v>0.514404</v>
      </c>
      <c r="H6758" s="0" t="n">
        <v>66800</v>
      </c>
    </row>
    <row r="6759" customFormat="false" ht="15" hidden="false" customHeight="false" outlineLevel="0" collapsed="false">
      <c r="A6759" s="0" t="n">
        <v>6757</v>
      </c>
      <c r="B6759" s="0" t="n">
        <v>10</v>
      </c>
      <c r="C6759" s="0" t="n">
        <v>282</v>
      </c>
      <c r="D6759" s="0" t="n">
        <v>12</v>
      </c>
      <c r="E6759" s="0" t="n">
        <v>0</v>
      </c>
      <c r="F6759" s="0" t="n">
        <v>1</v>
      </c>
      <c r="G6759" s="0" t="n">
        <v>0.420814</v>
      </c>
      <c r="H6759" s="0" t="n">
        <v>66800</v>
      </c>
    </row>
    <row r="6760" customFormat="false" ht="15" hidden="false" customHeight="false" outlineLevel="0" collapsed="false">
      <c r="A6760" s="0" t="n">
        <v>6758</v>
      </c>
      <c r="B6760" s="0" t="n">
        <v>10</v>
      </c>
      <c r="C6760" s="0" t="n">
        <v>282</v>
      </c>
      <c r="D6760" s="0" t="n">
        <v>13</v>
      </c>
      <c r="E6760" s="0" t="n">
        <v>0</v>
      </c>
      <c r="F6760" s="0" t="n">
        <v>1</v>
      </c>
      <c r="G6760" s="0" t="n">
        <v>0.497614</v>
      </c>
      <c r="H6760" s="0" t="n">
        <v>66800</v>
      </c>
    </row>
    <row r="6761" customFormat="false" ht="15" hidden="false" customHeight="false" outlineLevel="0" collapsed="false">
      <c r="A6761" s="0" t="n">
        <v>6759</v>
      </c>
      <c r="B6761" s="0" t="n">
        <v>10</v>
      </c>
      <c r="C6761" s="0" t="n">
        <v>282</v>
      </c>
      <c r="D6761" s="0" t="n">
        <v>14</v>
      </c>
      <c r="E6761" s="0" t="n">
        <v>0</v>
      </c>
      <c r="F6761" s="0" t="n">
        <v>1</v>
      </c>
      <c r="G6761" s="0" t="n">
        <v>0.477168</v>
      </c>
      <c r="H6761" s="0" t="n">
        <v>66800</v>
      </c>
    </row>
    <row r="6762" customFormat="false" ht="15" hidden="false" customHeight="false" outlineLevel="0" collapsed="false">
      <c r="A6762" s="0" t="n">
        <v>6760</v>
      </c>
      <c r="B6762" s="0" t="n">
        <v>10</v>
      </c>
      <c r="C6762" s="0" t="n">
        <v>282</v>
      </c>
      <c r="D6762" s="0" t="n">
        <v>15</v>
      </c>
      <c r="E6762" s="0" t="n">
        <v>0</v>
      </c>
      <c r="F6762" s="0" t="n">
        <v>0.778323</v>
      </c>
      <c r="G6762" s="0" t="n">
        <v>0.532735</v>
      </c>
      <c r="H6762" s="0" t="n">
        <v>66800</v>
      </c>
    </row>
    <row r="6763" customFormat="false" ht="15" hidden="false" customHeight="false" outlineLevel="0" collapsed="false">
      <c r="A6763" s="0" t="n">
        <v>6761</v>
      </c>
      <c r="B6763" s="0" t="n">
        <v>10</v>
      </c>
      <c r="C6763" s="0" t="n">
        <v>282</v>
      </c>
      <c r="D6763" s="0" t="n">
        <v>16</v>
      </c>
      <c r="E6763" s="0" t="n">
        <v>0</v>
      </c>
      <c r="F6763" s="0" t="n">
        <v>0.456964</v>
      </c>
      <c r="G6763" s="0" t="n">
        <v>0.348957</v>
      </c>
      <c r="H6763" s="0" t="n">
        <v>66800</v>
      </c>
    </row>
    <row r="6764" customFormat="false" ht="15" hidden="false" customHeight="false" outlineLevel="0" collapsed="false">
      <c r="A6764" s="0" t="n">
        <v>6762</v>
      </c>
      <c r="B6764" s="0" t="n">
        <v>10</v>
      </c>
      <c r="C6764" s="0" t="n">
        <v>282</v>
      </c>
      <c r="D6764" s="0" t="n">
        <v>17</v>
      </c>
      <c r="E6764" s="0" t="n">
        <v>0</v>
      </c>
      <c r="F6764" s="0" t="n">
        <v>0.151884</v>
      </c>
      <c r="G6764" s="0" t="n">
        <v>0.380215</v>
      </c>
      <c r="H6764" s="0" t="n">
        <v>66800</v>
      </c>
    </row>
    <row r="6765" customFormat="false" ht="15" hidden="false" customHeight="false" outlineLevel="0" collapsed="false">
      <c r="A6765" s="0" t="n">
        <v>6763</v>
      </c>
      <c r="B6765" s="0" t="n">
        <v>10</v>
      </c>
      <c r="C6765" s="0" t="n">
        <v>282</v>
      </c>
      <c r="D6765" s="0" t="n">
        <v>18</v>
      </c>
      <c r="E6765" s="0" t="n">
        <v>0</v>
      </c>
      <c r="F6765" s="0" t="n">
        <v>0</v>
      </c>
      <c r="G6765" s="0" t="n">
        <v>0.323472</v>
      </c>
      <c r="H6765" s="0" t="n">
        <v>66800</v>
      </c>
    </row>
    <row r="6766" customFormat="false" ht="15" hidden="false" customHeight="false" outlineLevel="0" collapsed="false">
      <c r="A6766" s="0" t="n">
        <v>6764</v>
      </c>
      <c r="B6766" s="0" t="n">
        <v>10</v>
      </c>
      <c r="C6766" s="0" t="n">
        <v>282</v>
      </c>
      <c r="D6766" s="0" t="n">
        <v>19</v>
      </c>
      <c r="E6766" s="0" t="n">
        <v>1</v>
      </c>
      <c r="F6766" s="0" t="n">
        <v>0</v>
      </c>
      <c r="G6766" s="0" t="n">
        <v>0.393447</v>
      </c>
      <c r="H6766" s="0" t="n">
        <v>66600</v>
      </c>
    </row>
    <row r="6767" customFormat="false" ht="15" hidden="false" customHeight="false" outlineLevel="0" collapsed="false">
      <c r="A6767" s="0" t="n">
        <v>6765</v>
      </c>
      <c r="B6767" s="0" t="n">
        <v>10</v>
      </c>
      <c r="C6767" s="0" t="n">
        <v>282</v>
      </c>
      <c r="D6767" s="0" t="n">
        <v>20</v>
      </c>
      <c r="E6767" s="0" t="n">
        <v>1</v>
      </c>
      <c r="F6767" s="0" t="n">
        <v>0</v>
      </c>
      <c r="G6767" s="0" t="n">
        <v>0.284301</v>
      </c>
      <c r="H6767" s="0" t="n">
        <v>66400</v>
      </c>
    </row>
    <row r="6768" customFormat="false" ht="15" hidden="false" customHeight="false" outlineLevel="0" collapsed="false">
      <c r="A6768" s="0" t="n">
        <v>6766</v>
      </c>
      <c r="B6768" s="0" t="n">
        <v>10</v>
      </c>
      <c r="C6768" s="0" t="n">
        <v>282</v>
      </c>
      <c r="D6768" s="0" t="n">
        <v>21</v>
      </c>
      <c r="E6768" s="0" t="n">
        <v>0</v>
      </c>
      <c r="F6768" s="0" t="n">
        <v>0</v>
      </c>
      <c r="G6768" s="0" t="n">
        <v>0.196701</v>
      </c>
      <c r="H6768" s="0" t="n">
        <v>66400</v>
      </c>
    </row>
    <row r="6769" customFormat="false" ht="15" hidden="false" customHeight="false" outlineLevel="0" collapsed="false">
      <c r="A6769" s="0" t="n">
        <v>6767</v>
      </c>
      <c r="B6769" s="0" t="n">
        <v>10</v>
      </c>
      <c r="C6769" s="0" t="n">
        <v>282</v>
      </c>
      <c r="D6769" s="0" t="n">
        <v>22</v>
      </c>
      <c r="E6769" s="0" t="n">
        <v>0</v>
      </c>
      <c r="F6769" s="0" t="n">
        <v>0</v>
      </c>
      <c r="G6769" s="0" t="n">
        <v>0.134432</v>
      </c>
      <c r="H6769" s="0" t="n">
        <v>66400</v>
      </c>
    </row>
    <row r="6770" customFormat="false" ht="15" hidden="false" customHeight="false" outlineLevel="0" collapsed="false">
      <c r="A6770" s="0" t="n">
        <v>6768</v>
      </c>
      <c r="B6770" s="0" t="n">
        <v>10</v>
      </c>
      <c r="C6770" s="0" t="n">
        <v>282</v>
      </c>
      <c r="D6770" s="0" t="n">
        <v>23</v>
      </c>
      <c r="E6770" s="0" t="n">
        <v>0</v>
      </c>
      <c r="F6770" s="0" t="n">
        <v>0</v>
      </c>
      <c r="G6770" s="0" t="n">
        <v>0.086797</v>
      </c>
      <c r="H6770" s="0" t="n">
        <v>66400</v>
      </c>
    </row>
    <row r="6771" customFormat="false" ht="15" hidden="false" customHeight="false" outlineLevel="0" collapsed="false">
      <c r="A6771" s="0" t="n">
        <v>6769</v>
      </c>
      <c r="B6771" s="0" t="n">
        <v>10</v>
      </c>
      <c r="C6771" s="0" t="n">
        <v>283</v>
      </c>
      <c r="D6771" s="0" t="n">
        <v>0</v>
      </c>
      <c r="E6771" s="0" t="n">
        <v>0</v>
      </c>
      <c r="F6771" s="0" t="n">
        <v>0</v>
      </c>
      <c r="G6771" s="0" t="n">
        <v>0.080316</v>
      </c>
      <c r="H6771" s="0" t="n">
        <v>66400</v>
      </c>
    </row>
    <row r="6772" customFormat="false" ht="15" hidden="false" customHeight="false" outlineLevel="0" collapsed="false">
      <c r="A6772" s="0" t="n">
        <v>6770</v>
      </c>
      <c r="B6772" s="0" t="n">
        <v>10</v>
      </c>
      <c r="C6772" s="0" t="n">
        <v>283</v>
      </c>
      <c r="D6772" s="0" t="n">
        <v>1</v>
      </c>
      <c r="E6772" s="0" t="n">
        <v>0</v>
      </c>
      <c r="F6772" s="0" t="n">
        <v>0</v>
      </c>
      <c r="G6772" s="0" t="n">
        <v>0.097083</v>
      </c>
      <c r="H6772" s="0" t="n">
        <v>66400</v>
      </c>
    </row>
    <row r="6773" customFormat="false" ht="15" hidden="false" customHeight="false" outlineLevel="0" collapsed="false">
      <c r="A6773" s="0" t="n">
        <v>6771</v>
      </c>
      <c r="B6773" s="0" t="n">
        <v>10</v>
      </c>
      <c r="C6773" s="0" t="n">
        <v>283</v>
      </c>
      <c r="D6773" s="0" t="n">
        <v>2</v>
      </c>
      <c r="E6773" s="0" t="n">
        <v>0</v>
      </c>
      <c r="F6773" s="0" t="n">
        <v>0</v>
      </c>
      <c r="G6773" s="0" t="n">
        <v>0.117418</v>
      </c>
      <c r="H6773" s="0" t="n">
        <v>66400</v>
      </c>
    </row>
    <row r="6774" customFormat="false" ht="15" hidden="false" customHeight="false" outlineLevel="0" collapsed="false">
      <c r="A6774" s="0" t="n">
        <v>6772</v>
      </c>
      <c r="B6774" s="0" t="n">
        <v>10</v>
      </c>
      <c r="C6774" s="0" t="n">
        <v>283</v>
      </c>
      <c r="D6774" s="0" t="n">
        <v>3</v>
      </c>
      <c r="E6774" s="0" t="n">
        <v>0</v>
      </c>
      <c r="F6774" s="0" t="n">
        <v>0</v>
      </c>
      <c r="G6774" s="0" t="n">
        <v>0.107752</v>
      </c>
      <c r="H6774" s="0" t="n">
        <v>66400</v>
      </c>
    </row>
    <row r="6775" customFormat="false" ht="15" hidden="false" customHeight="false" outlineLevel="0" collapsed="false">
      <c r="A6775" s="0" t="n">
        <v>6773</v>
      </c>
      <c r="B6775" s="0" t="n">
        <v>10</v>
      </c>
      <c r="C6775" s="0" t="n">
        <v>283</v>
      </c>
      <c r="D6775" s="0" t="n">
        <v>4</v>
      </c>
      <c r="E6775" s="0" t="n">
        <v>0</v>
      </c>
      <c r="F6775" s="0" t="n">
        <v>0</v>
      </c>
      <c r="G6775" s="0" t="n">
        <v>0.153955</v>
      </c>
      <c r="H6775" s="0" t="n">
        <v>66400</v>
      </c>
    </row>
    <row r="6776" customFormat="false" ht="15" hidden="false" customHeight="false" outlineLevel="0" collapsed="false">
      <c r="A6776" s="0" t="n">
        <v>6774</v>
      </c>
      <c r="B6776" s="0" t="n">
        <v>10</v>
      </c>
      <c r="C6776" s="0" t="n">
        <v>283</v>
      </c>
      <c r="D6776" s="0" t="n">
        <v>5</v>
      </c>
      <c r="E6776" s="0" t="n">
        <v>0</v>
      </c>
      <c r="F6776" s="0" t="n">
        <v>0</v>
      </c>
      <c r="G6776" s="0" t="n">
        <v>0.162947</v>
      </c>
      <c r="H6776" s="0" t="n">
        <v>66400</v>
      </c>
    </row>
    <row r="6777" customFormat="false" ht="15" hidden="false" customHeight="false" outlineLevel="0" collapsed="false">
      <c r="A6777" s="0" t="n">
        <v>6775</v>
      </c>
      <c r="B6777" s="0" t="n">
        <v>10</v>
      </c>
      <c r="C6777" s="0" t="n">
        <v>283</v>
      </c>
      <c r="D6777" s="0" t="n">
        <v>6</v>
      </c>
      <c r="E6777" s="0" t="n">
        <v>0</v>
      </c>
      <c r="F6777" s="0" t="n">
        <v>0</v>
      </c>
      <c r="G6777" s="0" t="n">
        <v>0.19509</v>
      </c>
      <c r="H6777" s="0" t="n">
        <v>66400</v>
      </c>
    </row>
    <row r="6778" customFormat="false" ht="15" hidden="false" customHeight="false" outlineLevel="0" collapsed="false">
      <c r="A6778" s="0" t="n">
        <v>6776</v>
      </c>
      <c r="B6778" s="0" t="n">
        <v>10</v>
      </c>
      <c r="C6778" s="0" t="n">
        <v>283</v>
      </c>
      <c r="D6778" s="0" t="n">
        <v>7</v>
      </c>
      <c r="E6778" s="0" t="n">
        <v>1</v>
      </c>
      <c r="F6778" s="0" t="n">
        <v>0.152087</v>
      </c>
      <c r="G6778" s="0" t="n">
        <v>0.160083</v>
      </c>
      <c r="H6778" s="0" t="n">
        <v>66200</v>
      </c>
    </row>
    <row r="6779" customFormat="false" ht="15" hidden="false" customHeight="false" outlineLevel="0" collapsed="false">
      <c r="A6779" s="0" t="n">
        <v>6777</v>
      </c>
      <c r="B6779" s="0" t="n">
        <v>10</v>
      </c>
      <c r="C6779" s="0" t="n">
        <v>283</v>
      </c>
      <c r="D6779" s="0" t="n">
        <v>8</v>
      </c>
      <c r="E6779" s="0" t="n">
        <v>1</v>
      </c>
      <c r="F6779" s="0" t="n">
        <v>0.457574</v>
      </c>
      <c r="G6779" s="0" t="n">
        <v>0.11352</v>
      </c>
      <c r="H6779" s="0" t="n">
        <v>66000</v>
      </c>
    </row>
    <row r="6780" customFormat="false" ht="15" hidden="false" customHeight="false" outlineLevel="0" collapsed="false">
      <c r="A6780" s="0" t="n">
        <v>6778</v>
      </c>
      <c r="B6780" s="0" t="n">
        <v>10</v>
      </c>
      <c r="C6780" s="0" t="n">
        <v>283</v>
      </c>
      <c r="D6780" s="0" t="n">
        <v>9</v>
      </c>
      <c r="E6780" s="0" t="n">
        <v>0</v>
      </c>
      <c r="F6780" s="0" t="n">
        <v>0.779363</v>
      </c>
      <c r="G6780" s="0" t="n">
        <v>0.139397</v>
      </c>
      <c r="H6780" s="0" t="n">
        <v>66000</v>
      </c>
    </row>
    <row r="6781" customFormat="false" ht="15" hidden="false" customHeight="false" outlineLevel="0" collapsed="false">
      <c r="A6781" s="0" t="n">
        <v>6779</v>
      </c>
      <c r="B6781" s="0" t="n">
        <v>10</v>
      </c>
      <c r="C6781" s="0" t="n">
        <v>283</v>
      </c>
      <c r="D6781" s="0" t="n">
        <v>10</v>
      </c>
      <c r="E6781" s="0" t="n">
        <v>0</v>
      </c>
      <c r="F6781" s="0" t="n">
        <v>1</v>
      </c>
      <c r="G6781" s="0" t="n">
        <v>0.106114</v>
      </c>
      <c r="H6781" s="0" t="n">
        <v>66000</v>
      </c>
    </row>
    <row r="6782" customFormat="false" ht="15" hidden="false" customHeight="false" outlineLevel="0" collapsed="false">
      <c r="A6782" s="0" t="n">
        <v>6780</v>
      </c>
      <c r="B6782" s="0" t="n">
        <v>10</v>
      </c>
      <c r="C6782" s="0" t="n">
        <v>283</v>
      </c>
      <c r="D6782" s="0" t="n">
        <v>11</v>
      </c>
      <c r="E6782" s="0" t="n">
        <v>0</v>
      </c>
      <c r="F6782" s="0" t="n">
        <v>1</v>
      </c>
      <c r="G6782" s="0" t="n">
        <v>0.111007</v>
      </c>
      <c r="H6782" s="0" t="n">
        <v>66000</v>
      </c>
    </row>
    <row r="6783" customFormat="false" ht="15" hidden="false" customHeight="false" outlineLevel="0" collapsed="false">
      <c r="A6783" s="0" t="n">
        <v>6781</v>
      </c>
      <c r="B6783" s="0" t="n">
        <v>10</v>
      </c>
      <c r="C6783" s="0" t="n">
        <v>283</v>
      </c>
      <c r="D6783" s="0" t="n">
        <v>12</v>
      </c>
      <c r="E6783" s="0" t="n">
        <v>0</v>
      </c>
      <c r="F6783" s="0" t="n">
        <v>1</v>
      </c>
      <c r="G6783" s="0" t="n">
        <v>0.166298</v>
      </c>
      <c r="H6783" s="0" t="n">
        <v>66000</v>
      </c>
    </row>
    <row r="6784" customFormat="false" ht="15" hidden="false" customHeight="false" outlineLevel="0" collapsed="false">
      <c r="A6784" s="0" t="n">
        <v>6782</v>
      </c>
      <c r="B6784" s="0" t="n">
        <v>10</v>
      </c>
      <c r="C6784" s="0" t="n">
        <v>283</v>
      </c>
      <c r="D6784" s="0" t="n">
        <v>13</v>
      </c>
      <c r="E6784" s="0" t="n">
        <v>0</v>
      </c>
      <c r="F6784" s="0" t="n">
        <v>1</v>
      </c>
      <c r="G6784" s="0" t="n">
        <v>0.138065</v>
      </c>
      <c r="H6784" s="0" t="n">
        <v>66000</v>
      </c>
    </row>
    <row r="6785" customFormat="false" ht="15" hidden="false" customHeight="false" outlineLevel="0" collapsed="false">
      <c r="A6785" s="0" t="n">
        <v>6783</v>
      </c>
      <c r="B6785" s="0" t="n">
        <v>10</v>
      </c>
      <c r="C6785" s="0" t="n">
        <v>283</v>
      </c>
      <c r="D6785" s="0" t="n">
        <v>14</v>
      </c>
      <c r="E6785" s="0" t="n">
        <v>0</v>
      </c>
      <c r="F6785" s="0" t="n">
        <v>1</v>
      </c>
      <c r="G6785" s="0" t="n">
        <v>0.159892</v>
      </c>
      <c r="H6785" s="0" t="n">
        <v>66000</v>
      </c>
    </row>
    <row r="6786" customFormat="false" ht="15" hidden="false" customHeight="false" outlineLevel="0" collapsed="false">
      <c r="A6786" s="0" t="n">
        <v>6784</v>
      </c>
      <c r="B6786" s="0" t="n">
        <v>10</v>
      </c>
      <c r="C6786" s="0" t="n">
        <v>283</v>
      </c>
      <c r="D6786" s="0" t="n">
        <v>15</v>
      </c>
      <c r="E6786" s="0" t="n">
        <v>0</v>
      </c>
      <c r="F6786" s="0" t="n">
        <v>0.779363</v>
      </c>
      <c r="G6786" s="0" t="n">
        <v>0.276362</v>
      </c>
      <c r="H6786" s="0" t="n">
        <v>66000</v>
      </c>
    </row>
    <row r="6787" customFormat="false" ht="15" hidden="false" customHeight="false" outlineLevel="0" collapsed="false">
      <c r="A6787" s="0" t="n">
        <v>6785</v>
      </c>
      <c r="B6787" s="0" t="n">
        <v>10</v>
      </c>
      <c r="C6787" s="0" t="n">
        <v>283</v>
      </c>
      <c r="D6787" s="0" t="n">
        <v>16</v>
      </c>
      <c r="E6787" s="0" t="n">
        <v>0</v>
      </c>
      <c r="F6787" s="0" t="n">
        <v>0.457574</v>
      </c>
      <c r="G6787" s="0" t="n">
        <v>0.375961</v>
      </c>
      <c r="H6787" s="0" t="n">
        <v>66000</v>
      </c>
    </row>
    <row r="6788" customFormat="false" ht="15" hidden="false" customHeight="false" outlineLevel="0" collapsed="false">
      <c r="A6788" s="0" t="n">
        <v>6786</v>
      </c>
      <c r="B6788" s="0" t="n">
        <v>10</v>
      </c>
      <c r="C6788" s="0" t="n">
        <v>283</v>
      </c>
      <c r="D6788" s="0" t="n">
        <v>17</v>
      </c>
      <c r="E6788" s="0" t="n">
        <v>0</v>
      </c>
      <c r="F6788" s="0" t="n">
        <v>0.152087</v>
      </c>
      <c r="G6788" s="0" t="n">
        <v>0.45054</v>
      </c>
      <c r="H6788" s="0" t="n">
        <v>66000</v>
      </c>
    </row>
    <row r="6789" customFormat="false" ht="15" hidden="false" customHeight="false" outlineLevel="0" collapsed="false">
      <c r="A6789" s="0" t="n">
        <v>6787</v>
      </c>
      <c r="B6789" s="0" t="n">
        <v>10</v>
      </c>
      <c r="C6789" s="0" t="n">
        <v>283</v>
      </c>
      <c r="D6789" s="0" t="n">
        <v>18</v>
      </c>
      <c r="E6789" s="0" t="n">
        <v>0</v>
      </c>
      <c r="F6789" s="0" t="n">
        <v>0</v>
      </c>
      <c r="G6789" s="0" t="n">
        <v>0.444901</v>
      </c>
      <c r="H6789" s="0" t="n">
        <v>66000</v>
      </c>
    </row>
    <row r="6790" customFormat="false" ht="15" hidden="false" customHeight="false" outlineLevel="0" collapsed="false">
      <c r="A6790" s="0" t="n">
        <v>6788</v>
      </c>
      <c r="B6790" s="0" t="n">
        <v>10</v>
      </c>
      <c r="C6790" s="0" t="n">
        <v>283</v>
      </c>
      <c r="D6790" s="0" t="n">
        <v>19</v>
      </c>
      <c r="E6790" s="0" t="n">
        <v>1</v>
      </c>
      <c r="F6790" s="0" t="n">
        <v>0</v>
      </c>
      <c r="G6790" s="0" t="n">
        <v>0.427704</v>
      </c>
      <c r="H6790" s="0" t="n">
        <v>65800</v>
      </c>
    </row>
    <row r="6791" customFormat="false" ht="15" hidden="false" customHeight="false" outlineLevel="0" collapsed="false">
      <c r="A6791" s="0" t="n">
        <v>6789</v>
      </c>
      <c r="B6791" s="0" t="n">
        <v>10</v>
      </c>
      <c r="C6791" s="0" t="n">
        <v>283</v>
      </c>
      <c r="D6791" s="0" t="n">
        <v>20</v>
      </c>
      <c r="E6791" s="0" t="n">
        <v>1</v>
      </c>
      <c r="F6791" s="0" t="n">
        <v>0</v>
      </c>
      <c r="G6791" s="0" t="n">
        <v>0.350513</v>
      </c>
      <c r="H6791" s="0" t="n">
        <v>65600</v>
      </c>
    </row>
    <row r="6792" customFormat="false" ht="15" hidden="false" customHeight="false" outlineLevel="0" collapsed="false">
      <c r="A6792" s="0" t="n">
        <v>6790</v>
      </c>
      <c r="B6792" s="0" t="n">
        <v>10</v>
      </c>
      <c r="C6792" s="0" t="n">
        <v>283</v>
      </c>
      <c r="D6792" s="0" t="n">
        <v>21</v>
      </c>
      <c r="E6792" s="0" t="n">
        <v>0</v>
      </c>
      <c r="F6792" s="0" t="n">
        <v>0</v>
      </c>
      <c r="G6792" s="0" t="n">
        <v>0.509442</v>
      </c>
      <c r="H6792" s="0" t="n">
        <v>65600</v>
      </c>
    </row>
    <row r="6793" customFormat="false" ht="15" hidden="false" customHeight="false" outlineLevel="0" collapsed="false">
      <c r="A6793" s="0" t="n">
        <v>6791</v>
      </c>
      <c r="B6793" s="0" t="n">
        <v>10</v>
      </c>
      <c r="C6793" s="0" t="n">
        <v>283</v>
      </c>
      <c r="D6793" s="0" t="n">
        <v>22</v>
      </c>
      <c r="E6793" s="0" t="n">
        <v>0</v>
      </c>
      <c r="F6793" s="0" t="n">
        <v>0</v>
      </c>
      <c r="G6793" s="0" t="n">
        <v>0.418022</v>
      </c>
      <c r="H6793" s="0" t="n">
        <v>65600</v>
      </c>
    </row>
    <row r="6794" customFormat="false" ht="15" hidden="false" customHeight="false" outlineLevel="0" collapsed="false">
      <c r="A6794" s="0" t="n">
        <v>6792</v>
      </c>
      <c r="B6794" s="0" t="n">
        <v>10</v>
      </c>
      <c r="C6794" s="0" t="n">
        <v>283</v>
      </c>
      <c r="D6794" s="0" t="n">
        <v>23</v>
      </c>
      <c r="E6794" s="0" t="n">
        <v>0</v>
      </c>
      <c r="F6794" s="0" t="n">
        <v>0</v>
      </c>
      <c r="G6794" s="0" t="n">
        <v>0.406432</v>
      </c>
      <c r="H6794" s="0" t="n">
        <v>65600</v>
      </c>
    </row>
    <row r="6795" customFormat="false" ht="15" hidden="false" customHeight="false" outlineLevel="0" collapsed="false">
      <c r="A6795" s="0" t="n">
        <v>6793</v>
      </c>
      <c r="B6795" s="0" t="n">
        <v>10</v>
      </c>
      <c r="C6795" s="0" t="n">
        <v>284</v>
      </c>
      <c r="D6795" s="0" t="n">
        <v>0</v>
      </c>
      <c r="E6795" s="0" t="n">
        <v>0</v>
      </c>
      <c r="F6795" s="0" t="n">
        <v>0</v>
      </c>
      <c r="G6795" s="0" t="n">
        <v>0.463172</v>
      </c>
      <c r="H6795" s="0" t="n">
        <v>65600</v>
      </c>
    </row>
    <row r="6796" customFormat="false" ht="15" hidden="false" customHeight="false" outlineLevel="0" collapsed="false">
      <c r="A6796" s="0" t="n">
        <v>6794</v>
      </c>
      <c r="B6796" s="0" t="n">
        <v>10</v>
      </c>
      <c r="C6796" s="0" t="n">
        <v>284</v>
      </c>
      <c r="D6796" s="0" t="n">
        <v>1</v>
      </c>
      <c r="E6796" s="0" t="n">
        <v>0</v>
      </c>
      <c r="F6796" s="0" t="n">
        <v>0</v>
      </c>
      <c r="G6796" s="0" t="n">
        <v>0.484518</v>
      </c>
      <c r="H6796" s="0" t="n">
        <v>65600</v>
      </c>
    </row>
    <row r="6797" customFormat="false" ht="15" hidden="false" customHeight="false" outlineLevel="0" collapsed="false">
      <c r="A6797" s="0" t="n">
        <v>6795</v>
      </c>
      <c r="B6797" s="0" t="n">
        <v>10</v>
      </c>
      <c r="C6797" s="0" t="n">
        <v>284</v>
      </c>
      <c r="D6797" s="0" t="n">
        <v>2</v>
      </c>
      <c r="E6797" s="0" t="n">
        <v>0</v>
      </c>
      <c r="F6797" s="0" t="n">
        <v>0</v>
      </c>
      <c r="G6797" s="0" t="n">
        <v>0.468232</v>
      </c>
      <c r="H6797" s="0" t="n">
        <v>65600</v>
      </c>
    </row>
    <row r="6798" customFormat="false" ht="15" hidden="false" customHeight="false" outlineLevel="0" collapsed="false">
      <c r="A6798" s="0" t="n">
        <v>6796</v>
      </c>
      <c r="B6798" s="0" t="n">
        <v>10</v>
      </c>
      <c r="C6798" s="0" t="n">
        <v>284</v>
      </c>
      <c r="D6798" s="0" t="n">
        <v>3</v>
      </c>
      <c r="E6798" s="0" t="n">
        <v>0</v>
      </c>
      <c r="F6798" s="0" t="n">
        <v>0</v>
      </c>
      <c r="G6798" s="0" t="n">
        <v>0.428964</v>
      </c>
      <c r="H6798" s="0" t="n">
        <v>65600</v>
      </c>
    </row>
    <row r="6799" customFormat="false" ht="15" hidden="false" customHeight="false" outlineLevel="0" collapsed="false">
      <c r="A6799" s="0" t="n">
        <v>6797</v>
      </c>
      <c r="B6799" s="0" t="n">
        <v>10</v>
      </c>
      <c r="C6799" s="0" t="n">
        <v>284</v>
      </c>
      <c r="D6799" s="0" t="n">
        <v>4</v>
      </c>
      <c r="E6799" s="0" t="n">
        <v>0</v>
      </c>
      <c r="F6799" s="0" t="n">
        <v>0</v>
      </c>
      <c r="G6799" s="0" t="n">
        <v>0.485403</v>
      </c>
      <c r="H6799" s="0" t="n">
        <v>65600</v>
      </c>
    </row>
    <row r="6800" customFormat="false" ht="15" hidden="false" customHeight="false" outlineLevel="0" collapsed="false">
      <c r="A6800" s="0" t="n">
        <v>6798</v>
      </c>
      <c r="B6800" s="0" t="n">
        <v>10</v>
      </c>
      <c r="C6800" s="0" t="n">
        <v>284</v>
      </c>
      <c r="D6800" s="0" t="n">
        <v>5</v>
      </c>
      <c r="E6800" s="0" t="n">
        <v>0</v>
      </c>
      <c r="F6800" s="0" t="n">
        <v>0</v>
      </c>
      <c r="G6800" s="0" t="n">
        <v>0.623594</v>
      </c>
      <c r="H6800" s="0" t="n">
        <v>65600</v>
      </c>
    </row>
    <row r="6801" customFormat="false" ht="15" hidden="false" customHeight="false" outlineLevel="0" collapsed="false">
      <c r="A6801" s="0" t="n">
        <v>6799</v>
      </c>
      <c r="B6801" s="0" t="n">
        <v>10</v>
      </c>
      <c r="C6801" s="0" t="n">
        <v>284</v>
      </c>
      <c r="D6801" s="0" t="n">
        <v>6</v>
      </c>
      <c r="E6801" s="0" t="n">
        <v>0</v>
      </c>
      <c r="F6801" s="0" t="n">
        <v>0</v>
      </c>
      <c r="G6801" s="0" t="n">
        <v>0.709579</v>
      </c>
      <c r="H6801" s="0" t="n">
        <v>65600</v>
      </c>
    </row>
    <row r="6802" customFormat="false" ht="15" hidden="false" customHeight="false" outlineLevel="0" collapsed="false">
      <c r="A6802" s="0" t="n">
        <v>6800</v>
      </c>
      <c r="B6802" s="0" t="n">
        <v>10</v>
      </c>
      <c r="C6802" s="0" t="n">
        <v>284</v>
      </c>
      <c r="D6802" s="0" t="n">
        <v>7</v>
      </c>
      <c r="E6802" s="0" t="n">
        <v>1</v>
      </c>
      <c r="F6802" s="0" t="n">
        <v>0.159687</v>
      </c>
      <c r="G6802" s="0" t="n">
        <v>1</v>
      </c>
      <c r="H6802" s="0" t="n">
        <v>65400</v>
      </c>
    </row>
    <row r="6803" customFormat="false" ht="15" hidden="false" customHeight="false" outlineLevel="0" collapsed="false">
      <c r="A6803" s="0" t="n">
        <v>6801</v>
      </c>
      <c r="B6803" s="0" t="n">
        <v>10</v>
      </c>
      <c r="C6803" s="0" t="n">
        <v>284</v>
      </c>
      <c r="D6803" s="0" t="n">
        <v>8</v>
      </c>
      <c r="E6803" s="0" t="n">
        <v>1</v>
      </c>
      <c r="F6803" s="0" t="n">
        <v>0.48044</v>
      </c>
      <c r="G6803" s="0" t="n">
        <v>1</v>
      </c>
      <c r="H6803" s="0" t="n">
        <v>65200</v>
      </c>
    </row>
    <row r="6804" customFormat="false" ht="15" hidden="false" customHeight="false" outlineLevel="0" collapsed="false">
      <c r="A6804" s="0" t="n">
        <v>6802</v>
      </c>
      <c r="B6804" s="0" t="n">
        <v>10</v>
      </c>
      <c r="C6804" s="0" t="n">
        <v>284</v>
      </c>
      <c r="D6804" s="0" t="n">
        <v>9</v>
      </c>
      <c r="E6804" s="0" t="n">
        <v>0</v>
      </c>
      <c r="F6804" s="0" t="n">
        <v>0.818309</v>
      </c>
      <c r="G6804" s="0" t="n">
        <v>1</v>
      </c>
      <c r="H6804" s="0" t="n">
        <v>65200</v>
      </c>
    </row>
    <row r="6805" customFormat="false" ht="15" hidden="false" customHeight="false" outlineLevel="0" collapsed="false">
      <c r="A6805" s="0" t="n">
        <v>6803</v>
      </c>
      <c r="B6805" s="0" t="n">
        <v>10</v>
      </c>
      <c r="C6805" s="0" t="n">
        <v>284</v>
      </c>
      <c r="D6805" s="0" t="n">
        <v>10</v>
      </c>
      <c r="E6805" s="0" t="n">
        <v>0</v>
      </c>
      <c r="F6805" s="0" t="n">
        <v>1</v>
      </c>
      <c r="G6805" s="0" t="n">
        <v>0.97273</v>
      </c>
      <c r="H6805" s="0" t="n">
        <v>65200</v>
      </c>
    </row>
    <row r="6806" customFormat="false" ht="15" hidden="false" customHeight="false" outlineLevel="0" collapsed="false">
      <c r="A6806" s="0" t="n">
        <v>6804</v>
      </c>
      <c r="B6806" s="0" t="n">
        <v>10</v>
      </c>
      <c r="C6806" s="0" t="n">
        <v>284</v>
      </c>
      <c r="D6806" s="0" t="n">
        <v>11</v>
      </c>
      <c r="E6806" s="0" t="n">
        <v>0</v>
      </c>
      <c r="F6806" s="0" t="n">
        <v>1</v>
      </c>
      <c r="G6806" s="0" t="n">
        <v>0.797613</v>
      </c>
      <c r="H6806" s="0" t="n">
        <v>65200</v>
      </c>
    </row>
    <row r="6807" customFormat="false" ht="15" hidden="false" customHeight="false" outlineLevel="0" collapsed="false">
      <c r="A6807" s="0" t="n">
        <v>6805</v>
      </c>
      <c r="B6807" s="0" t="n">
        <v>10</v>
      </c>
      <c r="C6807" s="0" t="n">
        <v>284</v>
      </c>
      <c r="D6807" s="0" t="n">
        <v>12</v>
      </c>
      <c r="E6807" s="0" t="n">
        <v>0</v>
      </c>
      <c r="F6807" s="0" t="n">
        <v>1</v>
      </c>
      <c r="G6807" s="0" t="n">
        <v>0.782993</v>
      </c>
      <c r="H6807" s="0" t="n">
        <v>65200</v>
      </c>
    </row>
    <row r="6808" customFormat="false" ht="15" hidden="false" customHeight="false" outlineLevel="0" collapsed="false">
      <c r="A6808" s="0" t="n">
        <v>6806</v>
      </c>
      <c r="B6808" s="0" t="n">
        <v>10</v>
      </c>
      <c r="C6808" s="0" t="n">
        <v>284</v>
      </c>
      <c r="D6808" s="0" t="n">
        <v>13</v>
      </c>
      <c r="E6808" s="0" t="n">
        <v>0</v>
      </c>
      <c r="F6808" s="0" t="n">
        <v>1</v>
      </c>
      <c r="G6808" s="0" t="n">
        <v>0.781456</v>
      </c>
      <c r="H6808" s="0" t="n">
        <v>65200</v>
      </c>
    </row>
    <row r="6809" customFormat="false" ht="15" hidden="false" customHeight="false" outlineLevel="0" collapsed="false">
      <c r="A6809" s="0" t="n">
        <v>6807</v>
      </c>
      <c r="B6809" s="0" t="n">
        <v>10</v>
      </c>
      <c r="C6809" s="0" t="n">
        <v>284</v>
      </c>
      <c r="D6809" s="0" t="n">
        <v>14</v>
      </c>
      <c r="E6809" s="0" t="n">
        <v>0</v>
      </c>
      <c r="F6809" s="0" t="n">
        <v>1</v>
      </c>
      <c r="G6809" s="0" t="n">
        <v>0.583433</v>
      </c>
      <c r="H6809" s="0" t="n">
        <v>65200</v>
      </c>
    </row>
    <row r="6810" customFormat="false" ht="15" hidden="false" customHeight="false" outlineLevel="0" collapsed="false">
      <c r="A6810" s="0" t="n">
        <v>6808</v>
      </c>
      <c r="B6810" s="0" t="n">
        <v>10</v>
      </c>
      <c r="C6810" s="0" t="n">
        <v>284</v>
      </c>
      <c r="D6810" s="0" t="n">
        <v>15</v>
      </c>
      <c r="E6810" s="0" t="n">
        <v>0</v>
      </c>
      <c r="F6810" s="0" t="n">
        <v>0.818309</v>
      </c>
      <c r="G6810" s="0" t="n">
        <v>0.403401</v>
      </c>
      <c r="H6810" s="0" t="n">
        <v>65200</v>
      </c>
    </row>
    <row r="6811" customFormat="false" ht="15" hidden="false" customHeight="false" outlineLevel="0" collapsed="false">
      <c r="A6811" s="0" t="n">
        <v>6809</v>
      </c>
      <c r="B6811" s="0" t="n">
        <v>10</v>
      </c>
      <c r="C6811" s="0" t="n">
        <v>284</v>
      </c>
      <c r="D6811" s="0" t="n">
        <v>16</v>
      </c>
      <c r="E6811" s="0" t="n">
        <v>0</v>
      </c>
      <c r="F6811" s="0" t="n">
        <v>0.48044</v>
      </c>
      <c r="G6811" s="0" t="n">
        <v>0.340619</v>
      </c>
      <c r="H6811" s="0" t="n">
        <v>65200</v>
      </c>
    </row>
    <row r="6812" customFormat="false" ht="15" hidden="false" customHeight="false" outlineLevel="0" collapsed="false">
      <c r="A6812" s="0" t="n">
        <v>6810</v>
      </c>
      <c r="B6812" s="0" t="n">
        <v>10</v>
      </c>
      <c r="C6812" s="0" t="n">
        <v>284</v>
      </c>
      <c r="D6812" s="0" t="n">
        <v>17</v>
      </c>
      <c r="E6812" s="0" t="n">
        <v>0</v>
      </c>
      <c r="F6812" s="0" t="n">
        <v>0.159687</v>
      </c>
      <c r="G6812" s="0" t="n">
        <v>0.244485</v>
      </c>
      <c r="H6812" s="0" t="n">
        <v>65200</v>
      </c>
    </row>
    <row r="6813" customFormat="false" ht="15" hidden="false" customHeight="false" outlineLevel="0" collapsed="false">
      <c r="A6813" s="0" t="n">
        <v>6811</v>
      </c>
      <c r="B6813" s="0" t="n">
        <v>10</v>
      </c>
      <c r="C6813" s="0" t="n">
        <v>284</v>
      </c>
      <c r="D6813" s="0" t="n">
        <v>18</v>
      </c>
      <c r="E6813" s="0" t="n">
        <v>0</v>
      </c>
      <c r="F6813" s="0" t="n">
        <v>0</v>
      </c>
      <c r="G6813" s="0" t="n">
        <v>0.325297</v>
      </c>
      <c r="H6813" s="0" t="n">
        <v>65200</v>
      </c>
    </row>
    <row r="6814" customFormat="false" ht="15" hidden="false" customHeight="false" outlineLevel="0" collapsed="false">
      <c r="A6814" s="0" t="n">
        <v>6812</v>
      </c>
      <c r="B6814" s="0" t="n">
        <v>10</v>
      </c>
      <c r="C6814" s="0" t="n">
        <v>284</v>
      </c>
      <c r="D6814" s="0" t="n">
        <v>19</v>
      </c>
      <c r="E6814" s="0" t="n">
        <v>1</v>
      </c>
      <c r="F6814" s="0" t="n">
        <v>0</v>
      </c>
      <c r="G6814" s="0" t="n">
        <v>0.229141</v>
      </c>
      <c r="H6814" s="0" t="n">
        <v>65000</v>
      </c>
    </row>
    <row r="6815" customFormat="false" ht="15" hidden="false" customHeight="false" outlineLevel="0" collapsed="false">
      <c r="A6815" s="0" t="n">
        <v>6813</v>
      </c>
      <c r="B6815" s="0" t="n">
        <v>10</v>
      </c>
      <c r="C6815" s="0" t="n">
        <v>284</v>
      </c>
      <c r="D6815" s="0" t="n">
        <v>20</v>
      </c>
      <c r="E6815" s="0" t="n">
        <v>1</v>
      </c>
      <c r="F6815" s="0" t="n">
        <v>0</v>
      </c>
      <c r="G6815" s="0" t="n">
        <v>0.234952</v>
      </c>
      <c r="H6815" s="0" t="n">
        <v>64800</v>
      </c>
    </row>
    <row r="6816" customFormat="false" ht="15" hidden="false" customHeight="false" outlineLevel="0" collapsed="false">
      <c r="A6816" s="0" t="n">
        <v>6814</v>
      </c>
      <c r="B6816" s="0" t="n">
        <v>10</v>
      </c>
      <c r="C6816" s="0" t="n">
        <v>284</v>
      </c>
      <c r="D6816" s="0" t="n">
        <v>21</v>
      </c>
      <c r="E6816" s="0" t="n">
        <v>0</v>
      </c>
      <c r="F6816" s="0" t="n">
        <v>0</v>
      </c>
      <c r="G6816" s="0" t="n">
        <v>0.215498</v>
      </c>
      <c r="H6816" s="0" t="n">
        <v>64800</v>
      </c>
    </row>
    <row r="6817" customFormat="false" ht="15" hidden="false" customHeight="false" outlineLevel="0" collapsed="false">
      <c r="A6817" s="0" t="n">
        <v>6815</v>
      </c>
      <c r="B6817" s="0" t="n">
        <v>10</v>
      </c>
      <c r="C6817" s="0" t="n">
        <v>284</v>
      </c>
      <c r="D6817" s="0" t="n">
        <v>22</v>
      </c>
      <c r="E6817" s="0" t="n">
        <v>0</v>
      </c>
      <c r="F6817" s="0" t="n">
        <v>0</v>
      </c>
      <c r="G6817" s="0" t="n">
        <v>0.199891</v>
      </c>
      <c r="H6817" s="0" t="n">
        <v>64800</v>
      </c>
    </row>
    <row r="6818" customFormat="false" ht="15" hidden="false" customHeight="false" outlineLevel="0" collapsed="false">
      <c r="A6818" s="0" t="n">
        <v>6816</v>
      </c>
      <c r="B6818" s="0" t="n">
        <v>10</v>
      </c>
      <c r="C6818" s="0" t="n">
        <v>284</v>
      </c>
      <c r="D6818" s="0" t="n">
        <v>23</v>
      </c>
      <c r="E6818" s="0" t="n">
        <v>0</v>
      </c>
      <c r="F6818" s="0" t="n">
        <v>0</v>
      </c>
      <c r="G6818" s="0" t="n">
        <v>0.225076</v>
      </c>
      <c r="H6818" s="0" t="n">
        <v>64800</v>
      </c>
    </row>
    <row r="6819" customFormat="false" ht="15" hidden="false" customHeight="false" outlineLevel="0" collapsed="false">
      <c r="A6819" s="0" t="n">
        <v>6817</v>
      </c>
      <c r="B6819" s="0" t="n">
        <v>10</v>
      </c>
      <c r="C6819" s="0" t="n">
        <v>285</v>
      </c>
      <c r="D6819" s="0" t="n">
        <v>0</v>
      </c>
      <c r="E6819" s="0" t="n">
        <v>0</v>
      </c>
      <c r="F6819" s="0" t="n">
        <v>0</v>
      </c>
      <c r="G6819" s="0" t="n">
        <v>0.193829</v>
      </c>
      <c r="H6819" s="0" t="n">
        <v>64800</v>
      </c>
    </row>
    <row r="6820" customFormat="false" ht="15" hidden="false" customHeight="false" outlineLevel="0" collapsed="false">
      <c r="A6820" s="0" t="n">
        <v>6818</v>
      </c>
      <c r="B6820" s="0" t="n">
        <v>10</v>
      </c>
      <c r="C6820" s="0" t="n">
        <v>285</v>
      </c>
      <c r="D6820" s="0" t="n">
        <v>1</v>
      </c>
      <c r="E6820" s="0" t="n">
        <v>0</v>
      </c>
      <c r="F6820" s="0" t="n">
        <v>0</v>
      </c>
      <c r="G6820" s="0" t="n">
        <v>0.179682</v>
      </c>
      <c r="H6820" s="0" t="n">
        <v>64800</v>
      </c>
    </row>
    <row r="6821" customFormat="false" ht="15" hidden="false" customHeight="false" outlineLevel="0" collapsed="false">
      <c r="A6821" s="0" t="n">
        <v>6819</v>
      </c>
      <c r="B6821" s="0" t="n">
        <v>10</v>
      </c>
      <c r="C6821" s="0" t="n">
        <v>285</v>
      </c>
      <c r="D6821" s="0" t="n">
        <v>2</v>
      </c>
      <c r="E6821" s="0" t="n">
        <v>0</v>
      </c>
      <c r="F6821" s="0" t="n">
        <v>0</v>
      </c>
      <c r="G6821" s="0" t="n">
        <v>0.295018</v>
      </c>
      <c r="H6821" s="0" t="n">
        <v>64800</v>
      </c>
    </row>
    <row r="6822" customFormat="false" ht="15" hidden="false" customHeight="false" outlineLevel="0" collapsed="false">
      <c r="A6822" s="0" t="n">
        <v>6820</v>
      </c>
      <c r="B6822" s="0" t="n">
        <v>10</v>
      </c>
      <c r="C6822" s="0" t="n">
        <v>285</v>
      </c>
      <c r="D6822" s="0" t="n">
        <v>3</v>
      </c>
      <c r="E6822" s="0" t="n">
        <v>0</v>
      </c>
      <c r="F6822" s="0" t="n">
        <v>0</v>
      </c>
      <c r="G6822" s="0" t="n">
        <v>0.242846</v>
      </c>
      <c r="H6822" s="0" t="n">
        <v>64800</v>
      </c>
    </row>
    <row r="6823" customFormat="false" ht="15" hidden="false" customHeight="false" outlineLevel="0" collapsed="false">
      <c r="A6823" s="0" t="n">
        <v>6821</v>
      </c>
      <c r="B6823" s="0" t="n">
        <v>10</v>
      </c>
      <c r="C6823" s="0" t="n">
        <v>285</v>
      </c>
      <c r="D6823" s="0" t="n">
        <v>4</v>
      </c>
      <c r="E6823" s="0" t="n">
        <v>0</v>
      </c>
      <c r="F6823" s="0" t="n">
        <v>0</v>
      </c>
      <c r="G6823" s="0" t="n">
        <v>0.248568</v>
      </c>
      <c r="H6823" s="0" t="n">
        <v>64800</v>
      </c>
    </row>
    <row r="6824" customFormat="false" ht="15" hidden="false" customHeight="false" outlineLevel="0" collapsed="false">
      <c r="A6824" s="0" t="n">
        <v>6822</v>
      </c>
      <c r="B6824" s="0" t="n">
        <v>10</v>
      </c>
      <c r="C6824" s="0" t="n">
        <v>285</v>
      </c>
      <c r="D6824" s="0" t="n">
        <v>5</v>
      </c>
      <c r="E6824" s="0" t="n">
        <v>0</v>
      </c>
      <c r="F6824" s="0" t="n">
        <v>0</v>
      </c>
      <c r="G6824" s="0" t="n">
        <v>0.243478</v>
      </c>
      <c r="H6824" s="0" t="n">
        <v>64800</v>
      </c>
    </row>
    <row r="6825" customFormat="false" ht="15" hidden="false" customHeight="false" outlineLevel="0" collapsed="false">
      <c r="A6825" s="0" t="n">
        <v>6823</v>
      </c>
      <c r="B6825" s="0" t="n">
        <v>10</v>
      </c>
      <c r="C6825" s="0" t="n">
        <v>285</v>
      </c>
      <c r="D6825" s="0" t="n">
        <v>6</v>
      </c>
      <c r="E6825" s="0" t="n">
        <v>0</v>
      </c>
      <c r="F6825" s="0" t="n">
        <v>0</v>
      </c>
      <c r="G6825" s="0" t="n">
        <v>0.333544</v>
      </c>
      <c r="H6825" s="0" t="n">
        <v>64800</v>
      </c>
    </row>
    <row r="6826" customFormat="false" ht="15" hidden="false" customHeight="false" outlineLevel="0" collapsed="false">
      <c r="A6826" s="0" t="n">
        <v>6824</v>
      </c>
      <c r="B6826" s="0" t="n">
        <v>10</v>
      </c>
      <c r="C6826" s="0" t="n">
        <v>285</v>
      </c>
      <c r="D6826" s="0" t="n">
        <v>7</v>
      </c>
      <c r="E6826" s="0" t="n">
        <v>1</v>
      </c>
      <c r="F6826" s="0" t="n">
        <v>0.156247</v>
      </c>
      <c r="G6826" s="0" t="n">
        <v>0.331848</v>
      </c>
      <c r="H6826" s="0" t="n">
        <v>64600</v>
      </c>
    </row>
    <row r="6827" customFormat="false" ht="15" hidden="false" customHeight="false" outlineLevel="0" collapsed="false">
      <c r="A6827" s="0" t="n">
        <v>6825</v>
      </c>
      <c r="B6827" s="0" t="n">
        <v>10</v>
      </c>
      <c r="C6827" s="0" t="n">
        <v>285</v>
      </c>
      <c r="D6827" s="0" t="n">
        <v>8</v>
      </c>
      <c r="E6827" s="0" t="n">
        <v>1</v>
      </c>
      <c r="F6827" s="0" t="n">
        <v>0.470091</v>
      </c>
      <c r="G6827" s="0" t="n">
        <v>0.301174</v>
      </c>
      <c r="H6827" s="0" t="n">
        <v>64400</v>
      </c>
    </row>
    <row r="6828" customFormat="false" ht="15" hidden="false" customHeight="false" outlineLevel="0" collapsed="false">
      <c r="A6828" s="0" t="n">
        <v>6826</v>
      </c>
      <c r="B6828" s="0" t="n">
        <v>10</v>
      </c>
      <c r="C6828" s="0" t="n">
        <v>285</v>
      </c>
      <c r="D6828" s="0" t="n">
        <v>9</v>
      </c>
      <c r="E6828" s="0" t="n">
        <v>0</v>
      </c>
      <c r="F6828" s="0" t="n">
        <v>0.800681</v>
      </c>
      <c r="G6828" s="0" t="n">
        <v>0.434179</v>
      </c>
      <c r="H6828" s="0" t="n">
        <v>64400</v>
      </c>
    </row>
    <row r="6829" customFormat="false" ht="15" hidden="false" customHeight="false" outlineLevel="0" collapsed="false">
      <c r="A6829" s="0" t="n">
        <v>6827</v>
      </c>
      <c r="B6829" s="0" t="n">
        <v>10</v>
      </c>
      <c r="C6829" s="0" t="n">
        <v>285</v>
      </c>
      <c r="D6829" s="0" t="n">
        <v>10</v>
      </c>
      <c r="E6829" s="0" t="n">
        <v>0</v>
      </c>
      <c r="F6829" s="0" t="n">
        <v>1</v>
      </c>
      <c r="G6829" s="0" t="n">
        <v>0.540022</v>
      </c>
      <c r="H6829" s="0" t="n">
        <v>64400</v>
      </c>
    </row>
    <row r="6830" customFormat="false" ht="15" hidden="false" customHeight="false" outlineLevel="0" collapsed="false">
      <c r="A6830" s="0" t="n">
        <v>6828</v>
      </c>
      <c r="B6830" s="0" t="n">
        <v>10</v>
      </c>
      <c r="C6830" s="0" t="n">
        <v>285</v>
      </c>
      <c r="D6830" s="0" t="n">
        <v>11</v>
      </c>
      <c r="E6830" s="0" t="n">
        <v>0</v>
      </c>
      <c r="F6830" s="0" t="n">
        <v>1</v>
      </c>
      <c r="G6830" s="0" t="n">
        <v>0.556116</v>
      </c>
      <c r="H6830" s="0" t="n">
        <v>64400</v>
      </c>
    </row>
    <row r="6831" customFormat="false" ht="15" hidden="false" customHeight="false" outlineLevel="0" collapsed="false">
      <c r="A6831" s="0" t="n">
        <v>6829</v>
      </c>
      <c r="B6831" s="0" t="n">
        <v>10</v>
      </c>
      <c r="C6831" s="0" t="n">
        <v>285</v>
      </c>
      <c r="D6831" s="0" t="n">
        <v>12</v>
      </c>
      <c r="E6831" s="0" t="n">
        <v>0</v>
      </c>
      <c r="F6831" s="0" t="n">
        <v>1</v>
      </c>
      <c r="G6831" s="0" t="n">
        <v>0.655962</v>
      </c>
      <c r="H6831" s="0" t="n">
        <v>64400</v>
      </c>
    </row>
    <row r="6832" customFormat="false" ht="15" hidden="false" customHeight="false" outlineLevel="0" collapsed="false">
      <c r="A6832" s="0" t="n">
        <v>6830</v>
      </c>
      <c r="B6832" s="0" t="n">
        <v>10</v>
      </c>
      <c r="C6832" s="0" t="n">
        <v>285</v>
      </c>
      <c r="D6832" s="0" t="n">
        <v>13</v>
      </c>
      <c r="E6832" s="0" t="n">
        <v>0</v>
      </c>
      <c r="F6832" s="0" t="n">
        <v>1</v>
      </c>
      <c r="G6832" s="0" t="n">
        <v>0.529665</v>
      </c>
      <c r="H6832" s="0" t="n">
        <v>64400</v>
      </c>
    </row>
    <row r="6833" customFormat="false" ht="15" hidden="false" customHeight="false" outlineLevel="0" collapsed="false">
      <c r="A6833" s="0" t="n">
        <v>6831</v>
      </c>
      <c r="B6833" s="0" t="n">
        <v>10</v>
      </c>
      <c r="C6833" s="0" t="n">
        <v>285</v>
      </c>
      <c r="D6833" s="0" t="n">
        <v>14</v>
      </c>
      <c r="E6833" s="0" t="n">
        <v>0</v>
      </c>
      <c r="F6833" s="0" t="n">
        <v>1</v>
      </c>
      <c r="G6833" s="0" t="n">
        <v>0.45871</v>
      </c>
      <c r="H6833" s="0" t="n">
        <v>64400</v>
      </c>
    </row>
    <row r="6834" customFormat="false" ht="15" hidden="false" customHeight="false" outlineLevel="0" collapsed="false">
      <c r="A6834" s="0" t="n">
        <v>6832</v>
      </c>
      <c r="B6834" s="0" t="n">
        <v>10</v>
      </c>
      <c r="C6834" s="0" t="n">
        <v>285</v>
      </c>
      <c r="D6834" s="0" t="n">
        <v>15</v>
      </c>
      <c r="E6834" s="0" t="n">
        <v>0</v>
      </c>
      <c r="F6834" s="0" t="n">
        <v>0.800681</v>
      </c>
      <c r="G6834" s="0" t="n">
        <v>0.538326</v>
      </c>
      <c r="H6834" s="0" t="n">
        <v>64400</v>
      </c>
    </row>
    <row r="6835" customFormat="false" ht="15" hidden="false" customHeight="false" outlineLevel="0" collapsed="false">
      <c r="A6835" s="0" t="n">
        <v>6833</v>
      </c>
      <c r="B6835" s="0" t="n">
        <v>10</v>
      </c>
      <c r="C6835" s="0" t="n">
        <v>285</v>
      </c>
      <c r="D6835" s="0" t="n">
        <v>16</v>
      </c>
      <c r="E6835" s="0" t="n">
        <v>0</v>
      </c>
      <c r="F6835" s="0" t="n">
        <v>0.470091</v>
      </c>
      <c r="G6835" s="0" t="n">
        <v>0.433973</v>
      </c>
      <c r="H6835" s="0" t="n">
        <v>64400</v>
      </c>
    </row>
    <row r="6836" customFormat="false" ht="15" hidden="false" customHeight="false" outlineLevel="0" collapsed="false">
      <c r="A6836" s="0" t="n">
        <v>6834</v>
      </c>
      <c r="B6836" s="0" t="n">
        <v>10</v>
      </c>
      <c r="C6836" s="0" t="n">
        <v>285</v>
      </c>
      <c r="D6836" s="0" t="n">
        <v>17</v>
      </c>
      <c r="E6836" s="0" t="n">
        <v>0</v>
      </c>
      <c r="F6836" s="0" t="n">
        <v>0.156247</v>
      </c>
      <c r="G6836" s="0" t="n">
        <v>0.65986</v>
      </c>
      <c r="H6836" s="0" t="n">
        <v>64400</v>
      </c>
    </row>
    <row r="6837" customFormat="false" ht="15" hidden="false" customHeight="false" outlineLevel="0" collapsed="false">
      <c r="A6837" s="0" t="n">
        <v>6835</v>
      </c>
      <c r="B6837" s="0" t="n">
        <v>10</v>
      </c>
      <c r="C6837" s="0" t="n">
        <v>285</v>
      </c>
      <c r="D6837" s="0" t="n">
        <v>18</v>
      </c>
      <c r="E6837" s="0" t="n">
        <v>0</v>
      </c>
      <c r="F6837" s="0" t="n">
        <v>0</v>
      </c>
      <c r="G6837" s="0" t="n">
        <v>0.470901</v>
      </c>
      <c r="H6837" s="0" t="n">
        <v>64400</v>
      </c>
    </row>
    <row r="6838" customFormat="false" ht="15" hidden="false" customHeight="false" outlineLevel="0" collapsed="false">
      <c r="A6838" s="0" t="n">
        <v>6836</v>
      </c>
      <c r="B6838" s="0" t="n">
        <v>10</v>
      </c>
      <c r="C6838" s="0" t="n">
        <v>285</v>
      </c>
      <c r="D6838" s="0" t="n">
        <v>19</v>
      </c>
      <c r="E6838" s="0" t="n">
        <v>1</v>
      </c>
      <c r="F6838" s="0" t="n">
        <v>0</v>
      </c>
      <c r="G6838" s="0" t="n">
        <v>0.472458</v>
      </c>
      <c r="H6838" s="0" t="n">
        <v>64200</v>
      </c>
    </row>
    <row r="6839" customFormat="false" ht="15" hidden="false" customHeight="false" outlineLevel="0" collapsed="false">
      <c r="A6839" s="0" t="n">
        <v>6837</v>
      </c>
      <c r="B6839" s="0" t="n">
        <v>10</v>
      </c>
      <c r="C6839" s="0" t="n">
        <v>285</v>
      </c>
      <c r="D6839" s="0" t="n">
        <v>20</v>
      </c>
      <c r="E6839" s="0" t="n">
        <v>1</v>
      </c>
      <c r="F6839" s="0" t="n">
        <v>0</v>
      </c>
      <c r="G6839" s="0" t="n">
        <v>0.435875</v>
      </c>
      <c r="H6839" s="0" t="n">
        <v>64000</v>
      </c>
    </row>
    <row r="6840" customFormat="false" ht="15" hidden="false" customHeight="false" outlineLevel="0" collapsed="false">
      <c r="A6840" s="0" t="n">
        <v>6838</v>
      </c>
      <c r="B6840" s="0" t="n">
        <v>10</v>
      </c>
      <c r="C6840" s="0" t="n">
        <v>285</v>
      </c>
      <c r="D6840" s="0" t="n">
        <v>21</v>
      </c>
      <c r="E6840" s="0" t="n">
        <v>0</v>
      </c>
      <c r="F6840" s="0" t="n">
        <v>0</v>
      </c>
      <c r="G6840" s="0" t="n">
        <v>0.49132</v>
      </c>
      <c r="H6840" s="0" t="n">
        <v>64000</v>
      </c>
    </row>
    <row r="6841" customFormat="false" ht="15" hidden="false" customHeight="false" outlineLevel="0" collapsed="false">
      <c r="A6841" s="0" t="n">
        <v>6839</v>
      </c>
      <c r="B6841" s="0" t="n">
        <v>10</v>
      </c>
      <c r="C6841" s="0" t="n">
        <v>285</v>
      </c>
      <c r="D6841" s="0" t="n">
        <v>22</v>
      </c>
      <c r="E6841" s="0" t="n">
        <v>0</v>
      </c>
      <c r="F6841" s="0" t="n">
        <v>0</v>
      </c>
      <c r="G6841" s="0" t="n">
        <v>0.637605</v>
      </c>
      <c r="H6841" s="0" t="n">
        <v>64000</v>
      </c>
    </row>
    <row r="6842" customFormat="false" ht="15" hidden="false" customHeight="false" outlineLevel="0" collapsed="false">
      <c r="A6842" s="0" t="n">
        <v>6840</v>
      </c>
      <c r="B6842" s="0" t="n">
        <v>10</v>
      </c>
      <c r="C6842" s="0" t="n">
        <v>285</v>
      </c>
      <c r="D6842" s="0" t="n">
        <v>23</v>
      </c>
      <c r="E6842" s="0" t="n">
        <v>0</v>
      </c>
      <c r="F6842" s="0" t="n">
        <v>0</v>
      </c>
      <c r="G6842" s="0" t="n">
        <v>0.375111</v>
      </c>
      <c r="H6842" s="0" t="n">
        <v>64000</v>
      </c>
    </row>
    <row r="6843" customFormat="false" ht="15" hidden="false" customHeight="false" outlineLevel="0" collapsed="false">
      <c r="A6843" s="0" t="n">
        <v>6841</v>
      </c>
      <c r="B6843" s="0" t="n">
        <v>10</v>
      </c>
      <c r="C6843" s="0" t="n">
        <v>286</v>
      </c>
      <c r="D6843" s="0" t="n">
        <v>0</v>
      </c>
      <c r="E6843" s="0" t="n">
        <v>0</v>
      </c>
      <c r="F6843" s="0" t="n">
        <v>0</v>
      </c>
      <c r="G6843" s="0" t="n">
        <v>0.417585</v>
      </c>
      <c r="H6843" s="0" t="n">
        <v>64000</v>
      </c>
    </row>
    <row r="6844" customFormat="false" ht="15" hidden="false" customHeight="false" outlineLevel="0" collapsed="false">
      <c r="A6844" s="0" t="n">
        <v>6842</v>
      </c>
      <c r="B6844" s="0" t="n">
        <v>10</v>
      </c>
      <c r="C6844" s="0" t="n">
        <v>286</v>
      </c>
      <c r="D6844" s="0" t="n">
        <v>1</v>
      </c>
      <c r="E6844" s="0" t="n">
        <v>0</v>
      </c>
      <c r="F6844" s="0" t="n">
        <v>0</v>
      </c>
      <c r="G6844" s="0" t="n">
        <v>0.423955</v>
      </c>
      <c r="H6844" s="0" t="n">
        <v>64000</v>
      </c>
    </row>
    <row r="6845" customFormat="false" ht="15" hidden="false" customHeight="false" outlineLevel="0" collapsed="false">
      <c r="A6845" s="0" t="n">
        <v>6843</v>
      </c>
      <c r="B6845" s="0" t="n">
        <v>10</v>
      </c>
      <c r="C6845" s="0" t="n">
        <v>286</v>
      </c>
      <c r="D6845" s="0" t="n">
        <v>2</v>
      </c>
      <c r="E6845" s="0" t="n">
        <v>0</v>
      </c>
      <c r="F6845" s="0" t="n">
        <v>0</v>
      </c>
      <c r="G6845" s="0" t="n">
        <v>0.562956</v>
      </c>
      <c r="H6845" s="0" t="n">
        <v>64000</v>
      </c>
    </row>
    <row r="6846" customFormat="false" ht="15" hidden="false" customHeight="false" outlineLevel="0" collapsed="false">
      <c r="A6846" s="0" t="n">
        <v>6844</v>
      </c>
      <c r="B6846" s="0" t="n">
        <v>10</v>
      </c>
      <c r="C6846" s="0" t="n">
        <v>286</v>
      </c>
      <c r="D6846" s="0" t="n">
        <v>3</v>
      </c>
      <c r="E6846" s="0" t="n">
        <v>0</v>
      </c>
      <c r="F6846" s="0" t="n">
        <v>0</v>
      </c>
      <c r="G6846" s="0" t="n">
        <v>0.685806</v>
      </c>
      <c r="H6846" s="0" t="n">
        <v>64000</v>
      </c>
    </row>
    <row r="6847" customFormat="false" ht="15" hidden="false" customHeight="false" outlineLevel="0" collapsed="false">
      <c r="A6847" s="0" t="n">
        <v>6845</v>
      </c>
      <c r="B6847" s="0" t="n">
        <v>10</v>
      </c>
      <c r="C6847" s="0" t="n">
        <v>286</v>
      </c>
      <c r="D6847" s="0" t="n">
        <v>4</v>
      </c>
      <c r="E6847" s="0" t="n">
        <v>0</v>
      </c>
      <c r="F6847" s="0" t="n">
        <v>0</v>
      </c>
      <c r="G6847" s="0" t="n">
        <v>0.50735</v>
      </c>
      <c r="H6847" s="0" t="n">
        <v>64000</v>
      </c>
    </row>
    <row r="6848" customFormat="false" ht="15" hidden="false" customHeight="false" outlineLevel="0" collapsed="false">
      <c r="A6848" s="0" t="n">
        <v>6846</v>
      </c>
      <c r="B6848" s="0" t="n">
        <v>10</v>
      </c>
      <c r="C6848" s="0" t="n">
        <v>286</v>
      </c>
      <c r="D6848" s="0" t="n">
        <v>5</v>
      </c>
      <c r="E6848" s="0" t="n">
        <v>0</v>
      </c>
      <c r="F6848" s="0" t="n">
        <v>0</v>
      </c>
      <c r="G6848" s="0" t="n">
        <v>0.465907</v>
      </c>
      <c r="H6848" s="0" t="n">
        <v>64000</v>
      </c>
    </row>
    <row r="6849" customFormat="false" ht="15" hidden="false" customHeight="false" outlineLevel="0" collapsed="false">
      <c r="A6849" s="0" t="n">
        <v>6847</v>
      </c>
      <c r="B6849" s="0" t="n">
        <v>10</v>
      </c>
      <c r="C6849" s="0" t="n">
        <v>286</v>
      </c>
      <c r="D6849" s="0" t="n">
        <v>6</v>
      </c>
      <c r="E6849" s="0" t="n">
        <v>0</v>
      </c>
      <c r="F6849" s="0" t="n">
        <v>0</v>
      </c>
      <c r="G6849" s="0" t="n">
        <v>0.427247</v>
      </c>
      <c r="H6849" s="0" t="n">
        <v>64000</v>
      </c>
    </row>
    <row r="6850" customFormat="false" ht="15" hidden="false" customHeight="false" outlineLevel="0" collapsed="false">
      <c r="A6850" s="0" t="n">
        <v>6848</v>
      </c>
      <c r="B6850" s="0" t="n">
        <v>10</v>
      </c>
      <c r="C6850" s="0" t="n">
        <v>286</v>
      </c>
      <c r="D6850" s="0" t="n">
        <v>7</v>
      </c>
      <c r="E6850" s="0" t="n">
        <v>1</v>
      </c>
      <c r="F6850" s="0" t="n">
        <v>0.176102</v>
      </c>
      <c r="G6850" s="0" t="n">
        <v>0.584591</v>
      </c>
      <c r="H6850" s="0" t="n">
        <v>63800</v>
      </c>
    </row>
    <row r="6851" customFormat="false" ht="15" hidden="false" customHeight="false" outlineLevel="0" collapsed="false">
      <c r="A6851" s="0" t="n">
        <v>6849</v>
      </c>
      <c r="B6851" s="0" t="n">
        <v>10</v>
      </c>
      <c r="C6851" s="0" t="n">
        <v>286</v>
      </c>
      <c r="D6851" s="0" t="n">
        <v>8</v>
      </c>
      <c r="E6851" s="0" t="n">
        <v>1</v>
      </c>
      <c r="F6851" s="0" t="n">
        <v>0.529828</v>
      </c>
      <c r="G6851" s="0" t="n">
        <v>0.65142</v>
      </c>
      <c r="H6851" s="0" t="n">
        <v>63600</v>
      </c>
    </row>
    <row r="6852" customFormat="false" ht="15" hidden="false" customHeight="false" outlineLevel="0" collapsed="false">
      <c r="A6852" s="0" t="n">
        <v>6850</v>
      </c>
      <c r="B6852" s="0" t="n">
        <v>10</v>
      </c>
      <c r="C6852" s="0" t="n">
        <v>286</v>
      </c>
      <c r="D6852" s="0" t="n">
        <v>9</v>
      </c>
      <c r="E6852" s="0" t="n">
        <v>0</v>
      </c>
      <c r="F6852" s="0" t="n">
        <v>0.902429</v>
      </c>
      <c r="G6852" s="0" t="n">
        <v>0.571867</v>
      </c>
      <c r="H6852" s="0" t="n">
        <v>63600</v>
      </c>
    </row>
    <row r="6853" customFormat="false" ht="15" hidden="false" customHeight="false" outlineLevel="0" collapsed="false">
      <c r="A6853" s="0" t="n">
        <v>6851</v>
      </c>
      <c r="B6853" s="0" t="n">
        <v>10</v>
      </c>
      <c r="C6853" s="0" t="n">
        <v>286</v>
      </c>
      <c r="D6853" s="0" t="n">
        <v>10</v>
      </c>
      <c r="E6853" s="0" t="n">
        <v>0</v>
      </c>
      <c r="F6853" s="0" t="n">
        <v>1</v>
      </c>
      <c r="G6853" s="0" t="n">
        <v>0.653806</v>
      </c>
      <c r="H6853" s="0" t="n">
        <v>63600</v>
      </c>
    </row>
    <row r="6854" customFormat="false" ht="15" hidden="false" customHeight="false" outlineLevel="0" collapsed="false">
      <c r="A6854" s="0" t="n">
        <v>6852</v>
      </c>
      <c r="B6854" s="0" t="n">
        <v>10</v>
      </c>
      <c r="C6854" s="0" t="n">
        <v>286</v>
      </c>
      <c r="D6854" s="0" t="n">
        <v>11</v>
      </c>
      <c r="E6854" s="0" t="n">
        <v>0</v>
      </c>
      <c r="F6854" s="0" t="n">
        <v>1</v>
      </c>
      <c r="G6854" s="0" t="n">
        <v>0.682681</v>
      </c>
      <c r="H6854" s="0" t="n">
        <v>63600</v>
      </c>
    </row>
    <row r="6855" customFormat="false" ht="15" hidden="false" customHeight="false" outlineLevel="0" collapsed="false">
      <c r="A6855" s="0" t="n">
        <v>6853</v>
      </c>
      <c r="B6855" s="0" t="n">
        <v>10</v>
      </c>
      <c r="C6855" s="0" t="n">
        <v>286</v>
      </c>
      <c r="D6855" s="0" t="n">
        <v>12</v>
      </c>
      <c r="E6855" s="0" t="n">
        <v>0</v>
      </c>
      <c r="F6855" s="0" t="n">
        <v>1</v>
      </c>
      <c r="G6855" s="0" t="n">
        <v>0.714429</v>
      </c>
      <c r="H6855" s="0" t="n">
        <v>63600</v>
      </c>
    </row>
    <row r="6856" customFormat="false" ht="15" hidden="false" customHeight="false" outlineLevel="0" collapsed="false">
      <c r="A6856" s="0" t="n">
        <v>6854</v>
      </c>
      <c r="B6856" s="0" t="n">
        <v>10</v>
      </c>
      <c r="C6856" s="0" t="n">
        <v>286</v>
      </c>
      <c r="D6856" s="0" t="n">
        <v>13</v>
      </c>
      <c r="E6856" s="0" t="n">
        <v>0</v>
      </c>
      <c r="F6856" s="0" t="n">
        <v>1</v>
      </c>
      <c r="G6856" s="0" t="n">
        <v>0.724396</v>
      </c>
      <c r="H6856" s="0" t="n">
        <v>63600</v>
      </c>
    </row>
    <row r="6857" customFormat="false" ht="15" hidden="false" customHeight="false" outlineLevel="0" collapsed="false">
      <c r="A6857" s="0" t="n">
        <v>6855</v>
      </c>
      <c r="B6857" s="0" t="n">
        <v>10</v>
      </c>
      <c r="C6857" s="0" t="n">
        <v>286</v>
      </c>
      <c r="D6857" s="0" t="n">
        <v>14</v>
      </c>
      <c r="E6857" s="0" t="n">
        <v>0</v>
      </c>
      <c r="F6857" s="0" t="n">
        <v>1</v>
      </c>
      <c r="G6857" s="0" t="n">
        <v>0.580294</v>
      </c>
      <c r="H6857" s="0" t="n">
        <v>63600</v>
      </c>
    </row>
    <row r="6858" customFormat="false" ht="15" hidden="false" customHeight="false" outlineLevel="0" collapsed="false">
      <c r="A6858" s="0" t="n">
        <v>6856</v>
      </c>
      <c r="B6858" s="0" t="n">
        <v>10</v>
      </c>
      <c r="C6858" s="0" t="n">
        <v>286</v>
      </c>
      <c r="D6858" s="0" t="n">
        <v>15</v>
      </c>
      <c r="E6858" s="0" t="n">
        <v>0</v>
      </c>
      <c r="F6858" s="0" t="n">
        <v>0.902429</v>
      </c>
      <c r="G6858" s="0" t="n">
        <v>0.560655</v>
      </c>
      <c r="H6858" s="0" t="n">
        <v>63600</v>
      </c>
    </row>
    <row r="6859" customFormat="false" ht="15" hidden="false" customHeight="false" outlineLevel="0" collapsed="false">
      <c r="A6859" s="0" t="n">
        <v>6857</v>
      </c>
      <c r="B6859" s="0" t="n">
        <v>10</v>
      </c>
      <c r="C6859" s="0" t="n">
        <v>286</v>
      </c>
      <c r="D6859" s="0" t="n">
        <v>16</v>
      </c>
      <c r="E6859" s="0" t="n">
        <v>0</v>
      </c>
      <c r="F6859" s="0" t="n">
        <v>0.529828</v>
      </c>
      <c r="G6859" s="0" t="n">
        <v>0.716767</v>
      </c>
      <c r="H6859" s="0" t="n">
        <v>63600</v>
      </c>
    </row>
    <row r="6860" customFormat="false" ht="15" hidden="false" customHeight="false" outlineLevel="0" collapsed="false">
      <c r="A6860" s="0" t="n">
        <v>6858</v>
      </c>
      <c r="B6860" s="0" t="n">
        <v>10</v>
      </c>
      <c r="C6860" s="0" t="n">
        <v>286</v>
      </c>
      <c r="D6860" s="0" t="n">
        <v>17</v>
      </c>
      <c r="E6860" s="0" t="n">
        <v>0</v>
      </c>
      <c r="F6860" s="0" t="n">
        <v>0.176102</v>
      </c>
      <c r="G6860" s="0" t="n">
        <v>0.548609</v>
      </c>
      <c r="H6860" s="0" t="n">
        <v>63600</v>
      </c>
    </row>
    <row r="6861" customFormat="false" ht="15" hidden="false" customHeight="false" outlineLevel="0" collapsed="false">
      <c r="A6861" s="0" t="n">
        <v>6859</v>
      </c>
      <c r="B6861" s="0" t="n">
        <v>10</v>
      </c>
      <c r="C6861" s="0" t="n">
        <v>286</v>
      </c>
      <c r="D6861" s="0" t="n">
        <v>18</v>
      </c>
      <c r="E6861" s="0" t="n">
        <v>0</v>
      </c>
      <c r="F6861" s="0" t="n">
        <v>0</v>
      </c>
      <c r="G6861" s="0" t="n">
        <v>0.649465</v>
      </c>
      <c r="H6861" s="0" t="n">
        <v>63600</v>
      </c>
    </row>
    <row r="6862" customFormat="false" ht="15" hidden="false" customHeight="false" outlineLevel="0" collapsed="false">
      <c r="A6862" s="0" t="n">
        <v>6860</v>
      </c>
      <c r="B6862" s="0" t="n">
        <v>10</v>
      </c>
      <c r="C6862" s="0" t="n">
        <v>286</v>
      </c>
      <c r="D6862" s="0" t="n">
        <v>19</v>
      </c>
      <c r="E6862" s="0" t="n">
        <v>1</v>
      </c>
      <c r="F6862" s="0" t="n">
        <v>0</v>
      </c>
      <c r="G6862" s="0" t="n">
        <v>0.521712</v>
      </c>
      <c r="H6862" s="0" t="n">
        <v>63400</v>
      </c>
    </row>
    <row r="6863" customFormat="false" ht="15" hidden="false" customHeight="false" outlineLevel="0" collapsed="false">
      <c r="A6863" s="0" t="n">
        <v>6861</v>
      </c>
      <c r="B6863" s="0" t="n">
        <v>10</v>
      </c>
      <c r="C6863" s="0" t="n">
        <v>286</v>
      </c>
      <c r="D6863" s="0" t="n">
        <v>20</v>
      </c>
      <c r="E6863" s="0" t="n">
        <v>1</v>
      </c>
      <c r="F6863" s="0" t="n">
        <v>0</v>
      </c>
      <c r="G6863" s="0" t="n">
        <v>0.5058</v>
      </c>
      <c r="H6863" s="0" t="n">
        <v>63200</v>
      </c>
    </row>
    <row r="6864" customFormat="false" ht="15" hidden="false" customHeight="false" outlineLevel="0" collapsed="false">
      <c r="A6864" s="0" t="n">
        <v>6862</v>
      </c>
      <c r="B6864" s="0" t="n">
        <v>10</v>
      </c>
      <c r="C6864" s="0" t="n">
        <v>286</v>
      </c>
      <c r="D6864" s="0" t="n">
        <v>21</v>
      </c>
      <c r="E6864" s="0" t="n">
        <v>0</v>
      </c>
      <c r="F6864" s="0" t="n">
        <v>0</v>
      </c>
      <c r="G6864" s="0" t="n">
        <v>0.300133</v>
      </c>
      <c r="H6864" s="0" t="n">
        <v>63200</v>
      </c>
    </row>
    <row r="6865" customFormat="false" ht="15" hidden="false" customHeight="false" outlineLevel="0" collapsed="false">
      <c r="A6865" s="0" t="n">
        <v>6863</v>
      </c>
      <c r="B6865" s="0" t="n">
        <v>10</v>
      </c>
      <c r="C6865" s="0" t="n">
        <v>286</v>
      </c>
      <c r="D6865" s="0" t="n">
        <v>22</v>
      </c>
      <c r="E6865" s="0" t="n">
        <v>0</v>
      </c>
      <c r="F6865" s="0" t="n">
        <v>0</v>
      </c>
      <c r="G6865" s="0" t="n">
        <v>0.349334</v>
      </c>
      <c r="H6865" s="0" t="n">
        <v>63200</v>
      </c>
    </row>
    <row r="6866" customFormat="false" ht="15" hidden="false" customHeight="false" outlineLevel="0" collapsed="false">
      <c r="A6866" s="0" t="n">
        <v>6864</v>
      </c>
      <c r="B6866" s="0" t="n">
        <v>10</v>
      </c>
      <c r="C6866" s="0" t="n">
        <v>286</v>
      </c>
      <c r="D6866" s="0" t="n">
        <v>23</v>
      </c>
      <c r="E6866" s="0" t="n">
        <v>0</v>
      </c>
      <c r="F6866" s="0" t="n">
        <v>0</v>
      </c>
      <c r="G6866" s="0" t="n">
        <v>0.295959</v>
      </c>
      <c r="H6866" s="0" t="n">
        <v>63200</v>
      </c>
    </row>
    <row r="6867" customFormat="false" ht="15" hidden="false" customHeight="false" outlineLevel="0" collapsed="false">
      <c r="A6867" s="0" t="n">
        <v>6865</v>
      </c>
      <c r="B6867" s="0" t="n">
        <v>10</v>
      </c>
      <c r="C6867" s="0" t="n">
        <v>287</v>
      </c>
      <c r="D6867" s="0" t="n">
        <v>0</v>
      </c>
      <c r="E6867" s="0" t="n">
        <v>0</v>
      </c>
      <c r="F6867" s="0" t="n">
        <v>0</v>
      </c>
      <c r="G6867" s="0" t="n">
        <v>0.355246</v>
      </c>
      <c r="H6867" s="0" t="n">
        <v>63200</v>
      </c>
    </row>
    <row r="6868" customFormat="false" ht="15" hidden="false" customHeight="false" outlineLevel="0" collapsed="false">
      <c r="A6868" s="0" t="n">
        <v>6866</v>
      </c>
      <c r="B6868" s="0" t="n">
        <v>10</v>
      </c>
      <c r="C6868" s="0" t="n">
        <v>287</v>
      </c>
      <c r="D6868" s="0" t="n">
        <v>1</v>
      </c>
      <c r="E6868" s="0" t="n">
        <v>0</v>
      </c>
      <c r="F6868" s="0" t="n">
        <v>0</v>
      </c>
      <c r="G6868" s="0" t="n">
        <v>0.353639</v>
      </c>
      <c r="H6868" s="0" t="n">
        <v>63200</v>
      </c>
    </row>
    <row r="6869" customFormat="false" ht="15" hidden="false" customHeight="false" outlineLevel="0" collapsed="false">
      <c r="A6869" s="0" t="n">
        <v>6867</v>
      </c>
      <c r="B6869" s="0" t="n">
        <v>10</v>
      </c>
      <c r="C6869" s="0" t="n">
        <v>287</v>
      </c>
      <c r="D6869" s="0" t="n">
        <v>2</v>
      </c>
      <c r="E6869" s="0" t="n">
        <v>0</v>
      </c>
      <c r="F6869" s="0" t="n">
        <v>0</v>
      </c>
      <c r="G6869" s="0" t="n">
        <v>0.518326</v>
      </c>
      <c r="H6869" s="0" t="n">
        <v>63200</v>
      </c>
    </row>
    <row r="6870" customFormat="false" ht="15" hidden="false" customHeight="false" outlineLevel="0" collapsed="false">
      <c r="A6870" s="0" t="n">
        <v>6868</v>
      </c>
      <c r="B6870" s="0" t="n">
        <v>10</v>
      </c>
      <c r="C6870" s="0" t="n">
        <v>287</v>
      </c>
      <c r="D6870" s="0" t="n">
        <v>3</v>
      </c>
      <c r="E6870" s="0" t="n">
        <v>0</v>
      </c>
      <c r="F6870" s="0" t="n">
        <v>0</v>
      </c>
      <c r="G6870" s="0" t="n">
        <v>0.411625</v>
      </c>
      <c r="H6870" s="0" t="n">
        <v>63200</v>
      </c>
    </row>
    <row r="6871" customFormat="false" ht="15" hidden="false" customHeight="false" outlineLevel="0" collapsed="false">
      <c r="A6871" s="0" t="n">
        <v>6869</v>
      </c>
      <c r="B6871" s="0" t="n">
        <v>10</v>
      </c>
      <c r="C6871" s="0" t="n">
        <v>287</v>
      </c>
      <c r="D6871" s="0" t="n">
        <v>4</v>
      </c>
      <c r="E6871" s="0" t="n">
        <v>0</v>
      </c>
      <c r="F6871" s="0" t="n">
        <v>0</v>
      </c>
      <c r="G6871" s="0" t="n">
        <v>0.493406</v>
      </c>
      <c r="H6871" s="0" t="n">
        <v>63200</v>
      </c>
    </row>
    <row r="6872" customFormat="false" ht="15" hidden="false" customHeight="false" outlineLevel="0" collapsed="false">
      <c r="A6872" s="0" t="n">
        <v>6870</v>
      </c>
      <c r="B6872" s="0" t="n">
        <v>10</v>
      </c>
      <c r="C6872" s="0" t="n">
        <v>287</v>
      </c>
      <c r="D6872" s="0" t="n">
        <v>5</v>
      </c>
      <c r="E6872" s="0" t="n">
        <v>0</v>
      </c>
      <c r="F6872" s="0" t="n">
        <v>0</v>
      </c>
      <c r="G6872" s="0" t="n">
        <v>0.500037</v>
      </c>
      <c r="H6872" s="0" t="n">
        <v>63200</v>
      </c>
    </row>
    <row r="6873" customFormat="false" ht="15" hidden="false" customHeight="false" outlineLevel="0" collapsed="false">
      <c r="A6873" s="0" t="n">
        <v>6871</v>
      </c>
      <c r="B6873" s="0" t="n">
        <v>10</v>
      </c>
      <c r="C6873" s="0" t="n">
        <v>287</v>
      </c>
      <c r="D6873" s="0" t="n">
        <v>6</v>
      </c>
      <c r="E6873" s="0" t="n">
        <v>0</v>
      </c>
      <c r="F6873" s="0" t="n">
        <v>0</v>
      </c>
      <c r="G6873" s="0" t="n">
        <v>0.482442</v>
      </c>
      <c r="H6873" s="0" t="n">
        <v>63200</v>
      </c>
    </row>
    <row r="6874" customFormat="false" ht="15" hidden="false" customHeight="false" outlineLevel="0" collapsed="false">
      <c r="A6874" s="0" t="n">
        <v>6872</v>
      </c>
      <c r="B6874" s="0" t="n">
        <v>10</v>
      </c>
      <c r="C6874" s="0" t="n">
        <v>287</v>
      </c>
      <c r="D6874" s="0" t="n">
        <v>7</v>
      </c>
      <c r="E6874" s="0" t="n">
        <v>1</v>
      </c>
      <c r="F6874" s="0" t="n">
        <v>0.154755</v>
      </c>
      <c r="G6874" s="0" t="n">
        <v>0.692833</v>
      </c>
      <c r="H6874" s="0" t="n">
        <v>63000</v>
      </c>
    </row>
    <row r="6875" customFormat="false" ht="15" hidden="false" customHeight="false" outlineLevel="0" collapsed="false">
      <c r="A6875" s="0" t="n">
        <v>6873</v>
      </c>
      <c r="B6875" s="0" t="n">
        <v>10</v>
      </c>
      <c r="C6875" s="0" t="n">
        <v>287</v>
      </c>
      <c r="D6875" s="0" t="n">
        <v>8</v>
      </c>
      <c r="E6875" s="0" t="n">
        <v>1</v>
      </c>
      <c r="F6875" s="0" t="n">
        <v>0.465603</v>
      </c>
      <c r="G6875" s="0" t="n">
        <v>0.516581</v>
      </c>
      <c r="H6875" s="0" t="n">
        <v>62800</v>
      </c>
    </row>
    <row r="6876" customFormat="false" ht="15" hidden="false" customHeight="false" outlineLevel="0" collapsed="false">
      <c r="A6876" s="0" t="n">
        <v>6874</v>
      </c>
      <c r="B6876" s="0" t="n">
        <v>10</v>
      </c>
      <c r="C6876" s="0" t="n">
        <v>287</v>
      </c>
      <c r="D6876" s="0" t="n">
        <v>9</v>
      </c>
      <c r="E6876" s="0" t="n">
        <v>0</v>
      </c>
      <c r="F6876" s="0" t="n">
        <v>0.793039</v>
      </c>
      <c r="G6876" s="0" t="n">
        <v>0.597888</v>
      </c>
      <c r="H6876" s="0" t="n">
        <v>62800</v>
      </c>
    </row>
    <row r="6877" customFormat="false" ht="15" hidden="false" customHeight="false" outlineLevel="0" collapsed="false">
      <c r="A6877" s="0" t="n">
        <v>6875</v>
      </c>
      <c r="B6877" s="0" t="n">
        <v>10</v>
      </c>
      <c r="C6877" s="0" t="n">
        <v>287</v>
      </c>
      <c r="D6877" s="0" t="n">
        <v>10</v>
      </c>
      <c r="E6877" s="0" t="n">
        <v>0</v>
      </c>
      <c r="F6877" s="0" t="n">
        <v>1</v>
      </c>
      <c r="G6877" s="0" t="n">
        <v>0.497049</v>
      </c>
      <c r="H6877" s="0" t="n">
        <v>62800</v>
      </c>
    </row>
    <row r="6878" customFormat="false" ht="15" hidden="false" customHeight="false" outlineLevel="0" collapsed="false">
      <c r="A6878" s="0" t="n">
        <v>6876</v>
      </c>
      <c r="B6878" s="0" t="n">
        <v>10</v>
      </c>
      <c r="C6878" s="0" t="n">
        <v>287</v>
      </c>
      <c r="D6878" s="0" t="n">
        <v>11</v>
      </c>
      <c r="E6878" s="0" t="n">
        <v>0</v>
      </c>
      <c r="F6878" s="0" t="n">
        <v>1</v>
      </c>
      <c r="G6878" s="0" t="n">
        <v>0.81924</v>
      </c>
      <c r="H6878" s="0" t="n">
        <v>62800</v>
      </c>
    </row>
    <row r="6879" customFormat="false" ht="15" hidden="false" customHeight="false" outlineLevel="0" collapsed="false">
      <c r="A6879" s="0" t="n">
        <v>6877</v>
      </c>
      <c r="B6879" s="0" t="n">
        <v>10</v>
      </c>
      <c r="C6879" s="0" t="n">
        <v>287</v>
      </c>
      <c r="D6879" s="0" t="n">
        <v>12</v>
      </c>
      <c r="E6879" s="0" t="n">
        <v>0</v>
      </c>
      <c r="F6879" s="0" t="n">
        <v>1</v>
      </c>
      <c r="G6879" s="0" t="n">
        <v>0.962716</v>
      </c>
      <c r="H6879" s="0" t="n">
        <v>62800</v>
      </c>
    </row>
    <row r="6880" customFormat="false" ht="15" hidden="false" customHeight="false" outlineLevel="0" collapsed="false">
      <c r="A6880" s="0" t="n">
        <v>6878</v>
      </c>
      <c r="B6880" s="0" t="n">
        <v>10</v>
      </c>
      <c r="C6880" s="0" t="n">
        <v>287</v>
      </c>
      <c r="D6880" s="0" t="n">
        <v>13</v>
      </c>
      <c r="E6880" s="0" t="n">
        <v>0</v>
      </c>
      <c r="F6880" s="0" t="n">
        <v>1</v>
      </c>
      <c r="G6880" s="0" t="n">
        <v>0.763136</v>
      </c>
      <c r="H6880" s="0" t="n">
        <v>62800</v>
      </c>
    </row>
    <row r="6881" customFormat="false" ht="15" hidden="false" customHeight="false" outlineLevel="0" collapsed="false">
      <c r="A6881" s="0" t="n">
        <v>6879</v>
      </c>
      <c r="B6881" s="0" t="n">
        <v>10</v>
      </c>
      <c r="C6881" s="0" t="n">
        <v>287</v>
      </c>
      <c r="D6881" s="0" t="n">
        <v>14</v>
      </c>
      <c r="E6881" s="0" t="n">
        <v>0</v>
      </c>
      <c r="F6881" s="0" t="n">
        <v>1</v>
      </c>
      <c r="G6881" s="0" t="n">
        <v>0.768289</v>
      </c>
      <c r="H6881" s="0" t="n">
        <v>62800</v>
      </c>
    </row>
    <row r="6882" customFormat="false" ht="15" hidden="false" customHeight="false" outlineLevel="0" collapsed="false">
      <c r="A6882" s="0" t="n">
        <v>6880</v>
      </c>
      <c r="B6882" s="0" t="n">
        <v>10</v>
      </c>
      <c r="C6882" s="0" t="n">
        <v>287</v>
      </c>
      <c r="D6882" s="0" t="n">
        <v>15</v>
      </c>
      <c r="E6882" s="0" t="n">
        <v>0</v>
      </c>
      <c r="F6882" s="0" t="n">
        <v>0.793039</v>
      </c>
      <c r="G6882" s="0" t="n">
        <v>0.58742</v>
      </c>
      <c r="H6882" s="0" t="n">
        <v>62800</v>
      </c>
    </row>
    <row r="6883" customFormat="false" ht="15" hidden="false" customHeight="false" outlineLevel="0" collapsed="false">
      <c r="A6883" s="0" t="n">
        <v>6881</v>
      </c>
      <c r="B6883" s="0" t="n">
        <v>10</v>
      </c>
      <c r="C6883" s="0" t="n">
        <v>287</v>
      </c>
      <c r="D6883" s="0" t="n">
        <v>16</v>
      </c>
      <c r="E6883" s="0" t="n">
        <v>0</v>
      </c>
      <c r="F6883" s="0" t="n">
        <v>0.465603</v>
      </c>
      <c r="G6883" s="0" t="n">
        <v>0.475761</v>
      </c>
      <c r="H6883" s="0" t="n">
        <v>62800</v>
      </c>
    </row>
    <row r="6884" customFormat="false" ht="15" hidden="false" customHeight="false" outlineLevel="0" collapsed="false">
      <c r="A6884" s="0" t="n">
        <v>6882</v>
      </c>
      <c r="B6884" s="0" t="n">
        <v>10</v>
      </c>
      <c r="C6884" s="0" t="n">
        <v>287</v>
      </c>
      <c r="D6884" s="0" t="n">
        <v>17</v>
      </c>
      <c r="E6884" s="0" t="n">
        <v>0</v>
      </c>
      <c r="F6884" s="0" t="n">
        <v>0.154755</v>
      </c>
      <c r="G6884" s="0" t="n">
        <v>0.50687</v>
      </c>
      <c r="H6884" s="0" t="n">
        <v>62800</v>
      </c>
    </row>
    <row r="6885" customFormat="false" ht="15" hidden="false" customHeight="false" outlineLevel="0" collapsed="false">
      <c r="A6885" s="0" t="n">
        <v>6883</v>
      </c>
      <c r="B6885" s="0" t="n">
        <v>10</v>
      </c>
      <c r="C6885" s="0" t="n">
        <v>287</v>
      </c>
      <c r="D6885" s="0" t="n">
        <v>18</v>
      </c>
      <c r="E6885" s="0" t="n">
        <v>0</v>
      </c>
      <c r="F6885" s="0" t="n">
        <v>0</v>
      </c>
      <c r="G6885" s="0" t="n">
        <v>0.486687</v>
      </c>
      <c r="H6885" s="0" t="n">
        <v>62800</v>
      </c>
    </row>
    <row r="6886" customFormat="false" ht="15" hidden="false" customHeight="false" outlineLevel="0" collapsed="false">
      <c r="A6886" s="0" t="n">
        <v>6884</v>
      </c>
      <c r="B6886" s="0" t="n">
        <v>10</v>
      </c>
      <c r="C6886" s="0" t="n">
        <v>287</v>
      </c>
      <c r="D6886" s="0" t="n">
        <v>19</v>
      </c>
      <c r="E6886" s="0" t="n">
        <v>1</v>
      </c>
      <c r="F6886" s="0" t="n">
        <v>0</v>
      </c>
      <c r="G6886" s="0" t="n">
        <v>0.407937</v>
      </c>
      <c r="H6886" s="0" t="n">
        <v>62600</v>
      </c>
    </row>
    <row r="6887" customFormat="false" ht="15" hidden="false" customHeight="false" outlineLevel="0" collapsed="false">
      <c r="A6887" s="0" t="n">
        <v>6885</v>
      </c>
      <c r="B6887" s="0" t="n">
        <v>10</v>
      </c>
      <c r="C6887" s="0" t="n">
        <v>287</v>
      </c>
      <c r="D6887" s="0" t="n">
        <v>20</v>
      </c>
      <c r="E6887" s="0" t="n">
        <v>1</v>
      </c>
      <c r="F6887" s="0" t="n">
        <v>0</v>
      </c>
      <c r="G6887" s="0" t="n">
        <v>0.407248</v>
      </c>
      <c r="H6887" s="0" t="n">
        <v>62400</v>
      </c>
    </row>
    <row r="6888" customFormat="false" ht="15" hidden="false" customHeight="false" outlineLevel="0" collapsed="false">
      <c r="A6888" s="0" t="n">
        <v>6886</v>
      </c>
      <c r="B6888" s="0" t="n">
        <v>10</v>
      </c>
      <c r="C6888" s="0" t="n">
        <v>287</v>
      </c>
      <c r="D6888" s="0" t="n">
        <v>21</v>
      </c>
      <c r="E6888" s="0" t="n">
        <v>0</v>
      </c>
      <c r="F6888" s="0" t="n">
        <v>0</v>
      </c>
      <c r="G6888" s="0" t="n">
        <v>0.347129</v>
      </c>
      <c r="H6888" s="0" t="n">
        <v>62400</v>
      </c>
    </row>
    <row r="6889" customFormat="false" ht="15" hidden="false" customHeight="false" outlineLevel="0" collapsed="false">
      <c r="A6889" s="0" t="n">
        <v>6887</v>
      </c>
      <c r="B6889" s="0" t="n">
        <v>10</v>
      </c>
      <c r="C6889" s="0" t="n">
        <v>287</v>
      </c>
      <c r="D6889" s="0" t="n">
        <v>22</v>
      </c>
      <c r="E6889" s="0" t="n">
        <v>0</v>
      </c>
      <c r="F6889" s="0" t="n">
        <v>0</v>
      </c>
      <c r="G6889" s="0" t="n">
        <v>0.365178</v>
      </c>
      <c r="H6889" s="0" t="n">
        <v>62400</v>
      </c>
    </row>
    <row r="6890" customFormat="false" ht="15" hidden="false" customHeight="false" outlineLevel="0" collapsed="false">
      <c r="A6890" s="0" t="n">
        <v>6888</v>
      </c>
      <c r="B6890" s="0" t="n">
        <v>10</v>
      </c>
      <c r="C6890" s="0" t="n">
        <v>287</v>
      </c>
      <c r="D6890" s="0" t="n">
        <v>23</v>
      </c>
      <c r="E6890" s="0" t="n">
        <v>0</v>
      </c>
      <c r="F6890" s="0" t="n">
        <v>0</v>
      </c>
      <c r="G6890" s="0" t="n">
        <v>0.317443</v>
      </c>
      <c r="H6890" s="0" t="n">
        <v>62400</v>
      </c>
    </row>
    <row r="6891" customFormat="false" ht="15" hidden="false" customHeight="false" outlineLevel="0" collapsed="false">
      <c r="A6891" s="0" t="n">
        <v>6889</v>
      </c>
      <c r="B6891" s="0" t="n">
        <v>10</v>
      </c>
      <c r="C6891" s="0" t="n">
        <v>288</v>
      </c>
      <c r="D6891" s="0" t="n">
        <v>0</v>
      </c>
      <c r="E6891" s="0" t="n">
        <v>0</v>
      </c>
      <c r="F6891" s="0" t="n">
        <v>0</v>
      </c>
      <c r="G6891" s="0" t="n">
        <v>0.188397</v>
      </c>
      <c r="H6891" s="0" t="n">
        <v>62400</v>
      </c>
    </row>
    <row r="6892" customFormat="false" ht="15" hidden="false" customHeight="false" outlineLevel="0" collapsed="false">
      <c r="A6892" s="0" t="n">
        <v>6890</v>
      </c>
      <c r="B6892" s="0" t="n">
        <v>10</v>
      </c>
      <c r="C6892" s="0" t="n">
        <v>288</v>
      </c>
      <c r="D6892" s="0" t="n">
        <v>1</v>
      </c>
      <c r="E6892" s="0" t="n">
        <v>0</v>
      </c>
      <c r="F6892" s="0" t="n">
        <v>0</v>
      </c>
      <c r="G6892" s="0" t="n">
        <v>0.213891</v>
      </c>
      <c r="H6892" s="0" t="n">
        <v>62400</v>
      </c>
    </row>
    <row r="6893" customFormat="false" ht="15" hidden="false" customHeight="false" outlineLevel="0" collapsed="false">
      <c r="A6893" s="0" t="n">
        <v>6891</v>
      </c>
      <c r="B6893" s="0" t="n">
        <v>10</v>
      </c>
      <c r="C6893" s="0" t="n">
        <v>288</v>
      </c>
      <c r="D6893" s="0" t="n">
        <v>2</v>
      </c>
      <c r="E6893" s="0" t="n">
        <v>0</v>
      </c>
      <c r="F6893" s="0" t="n">
        <v>0</v>
      </c>
      <c r="G6893" s="0" t="n">
        <v>0.256554</v>
      </c>
      <c r="H6893" s="0" t="n">
        <v>62400</v>
      </c>
    </row>
    <row r="6894" customFormat="false" ht="15" hidden="false" customHeight="false" outlineLevel="0" collapsed="false">
      <c r="A6894" s="0" t="n">
        <v>6892</v>
      </c>
      <c r="B6894" s="0" t="n">
        <v>10</v>
      </c>
      <c r="C6894" s="0" t="n">
        <v>288</v>
      </c>
      <c r="D6894" s="0" t="n">
        <v>3</v>
      </c>
      <c r="E6894" s="0" t="n">
        <v>0</v>
      </c>
      <c r="F6894" s="0" t="n">
        <v>0</v>
      </c>
      <c r="G6894" s="0" t="n">
        <v>0.224278</v>
      </c>
      <c r="H6894" s="0" t="n">
        <v>62400</v>
      </c>
    </row>
    <row r="6895" customFormat="false" ht="15" hidden="false" customHeight="false" outlineLevel="0" collapsed="false">
      <c r="A6895" s="0" t="n">
        <v>6893</v>
      </c>
      <c r="B6895" s="0" t="n">
        <v>10</v>
      </c>
      <c r="C6895" s="0" t="n">
        <v>288</v>
      </c>
      <c r="D6895" s="0" t="n">
        <v>4</v>
      </c>
      <c r="E6895" s="0" t="n">
        <v>0</v>
      </c>
      <c r="F6895" s="0" t="n">
        <v>0</v>
      </c>
      <c r="G6895" s="0" t="n">
        <v>0.170981</v>
      </c>
      <c r="H6895" s="0" t="n">
        <v>62400</v>
      </c>
    </row>
    <row r="6896" customFormat="false" ht="15" hidden="false" customHeight="false" outlineLevel="0" collapsed="false">
      <c r="A6896" s="0" t="n">
        <v>6894</v>
      </c>
      <c r="B6896" s="0" t="n">
        <v>10</v>
      </c>
      <c r="C6896" s="0" t="n">
        <v>288</v>
      </c>
      <c r="D6896" s="0" t="n">
        <v>5</v>
      </c>
      <c r="E6896" s="0" t="n">
        <v>0</v>
      </c>
      <c r="F6896" s="0" t="n">
        <v>0</v>
      </c>
      <c r="G6896" s="0" t="n">
        <v>0.150797</v>
      </c>
      <c r="H6896" s="0" t="n">
        <v>62400</v>
      </c>
    </row>
    <row r="6897" customFormat="false" ht="15" hidden="false" customHeight="false" outlineLevel="0" collapsed="false">
      <c r="A6897" s="0" t="n">
        <v>6895</v>
      </c>
      <c r="B6897" s="0" t="n">
        <v>10</v>
      </c>
      <c r="C6897" s="0" t="n">
        <v>288</v>
      </c>
      <c r="D6897" s="0" t="n">
        <v>6</v>
      </c>
      <c r="E6897" s="0" t="n">
        <v>0</v>
      </c>
      <c r="F6897" s="0" t="n">
        <v>0</v>
      </c>
      <c r="G6897" s="0" t="n">
        <v>0.20872</v>
      </c>
      <c r="H6897" s="0" t="n">
        <v>62400</v>
      </c>
    </row>
    <row r="6898" customFormat="false" ht="15" hidden="false" customHeight="false" outlineLevel="0" collapsed="false">
      <c r="A6898" s="0" t="n">
        <v>6896</v>
      </c>
      <c r="B6898" s="0" t="n">
        <v>10</v>
      </c>
      <c r="C6898" s="0" t="n">
        <v>288</v>
      </c>
      <c r="D6898" s="0" t="n">
        <v>7</v>
      </c>
      <c r="E6898" s="0" t="n">
        <v>1</v>
      </c>
      <c r="F6898" s="0" t="n">
        <v>0.176332</v>
      </c>
      <c r="G6898" s="0" t="n">
        <v>0.206283</v>
      </c>
      <c r="H6898" s="0" t="n">
        <v>62200</v>
      </c>
    </row>
    <row r="6899" customFormat="false" ht="15" hidden="false" customHeight="false" outlineLevel="0" collapsed="false">
      <c r="A6899" s="0" t="n">
        <v>6897</v>
      </c>
      <c r="B6899" s="0" t="n">
        <v>10</v>
      </c>
      <c r="C6899" s="0" t="n">
        <v>288</v>
      </c>
      <c r="D6899" s="0" t="n">
        <v>8</v>
      </c>
      <c r="E6899" s="0" t="n">
        <v>1</v>
      </c>
      <c r="F6899" s="0" t="n">
        <v>0.530522</v>
      </c>
      <c r="G6899" s="0" t="n">
        <v>0.312083</v>
      </c>
      <c r="H6899" s="0" t="n">
        <v>62000</v>
      </c>
    </row>
    <row r="6900" customFormat="false" ht="15" hidden="false" customHeight="false" outlineLevel="0" collapsed="false">
      <c r="A6900" s="0" t="n">
        <v>6898</v>
      </c>
      <c r="B6900" s="0" t="n">
        <v>10</v>
      </c>
      <c r="C6900" s="0" t="n">
        <v>288</v>
      </c>
      <c r="D6900" s="0" t="n">
        <v>9</v>
      </c>
      <c r="E6900" s="0" t="n">
        <v>0</v>
      </c>
      <c r="F6900" s="0" t="n">
        <v>0.903611</v>
      </c>
      <c r="G6900" s="0" t="n">
        <v>0.311816</v>
      </c>
      <c r="H6900" s="0" t="n">
        <v>62000</v>
      </c>
    </row>
    <row r="6901" customFormat="false" ht="15" hidden="false" customHeight="false" outlineLevel="0" collapsed="false">
      <c r="A6901" s="0" t="n">
        <v>6899</v>
      </c>
      <c r="B6901" s="0" t="n">
        <v>10</v>
      </c>
      <c r="C6901" s="0" t="n">
        <v>288</v>
      </c>
      <c r="D6901" s="0" t="n">
        <v>10</v>
      </c>
      <c r="E6901" s="0" t="n">
        <v>0</v>
      </c>
      <c r="F6901" s="0" t="n">
        <v>1</v>
      </c>
      <c r="G6901" s="0" t="n">
        <v>0.308484</v>
      </c>
      <c r="H6901" s="0" t="n">
        <v>62000</v>
      </c>
    </row>
    <row r="6902" customFormat="false" ht="15" hidden="false" customHeight="false" outlineLevel="0" collapsed="false">
      <c r="A6902" s="0" t="n">
        <v>6900</v>
      </c>
      <c r="B6902" s="0" t="n">
        <v>10</v>
      </c>
      <c r="C6902" s="0" t="n">
        <v>288</v>
      </c>
      <c r="D6902" s="0" t="n">
        <v>11</v>
      </c>
      <c r="E6902" s="0" t="n">
        <v>0</v>
      </c>
      <c r="F6902" s="0" t="n">
        <v>1</v>
      </c>
      <c r="G6902" s="0" t="n">
        <v>0.258226</v>
      </c>
      <c r="H6902" s="0" t="n">
        <v>62000</v>
      </c>
    </row>
    <row r="6903" customFormat="false" ht="15" hidden="false" customHeight="false" outlineLevel="0" collapsed="false">
      <c r="A6903" s="0" t="n">
        <v>6901</v>
      </c>
      <c r="B6903" s="0" t="n">
        <v>10</v>
      </c>
      <c r="C6903" s="0" t="n">
        <v>288</v>
      </c>
      <c r="D6903" s="0" t="n">
        <v>12</v>
      </c>
      <c r="E6903" s="0" t="n">
        <v>0</v>
      </c>
      <c r="F6903" s="0" t="n">
        <v>1</v>
      </c>
      <c r="G6903" s="0" t="n">
        <v>0.350943</v>
      </c>
      <c r="H6903" s="0" t="n">
        <v>62000</v>
      </c>
    </row>
    <row r="6904" customFormat="false" ht="15" hidden="false" customHeight="false" outlineLevel="0" collapsed="false">
      <c r="A6904" s="0" t="n">
        <v>6902</v>
      </c>
      <c r="B6904" s="0" t="n">
        <v>10</v>
      </c>
      <c r="C6904" s="0" t="n">
        <v>288</v>
      </c>
      <c r="D6904" s="0" t="n">
        <v>13</v>
      </c>
      <c r="E6904" s="0" t="n">
        <v>0</v>
      </c>
      <c r="F6904" s="0" t="n">
        <v>1</v>
      </c>
      <c r="G6904" s="0" t="n">
        <v>0.42766</v>
      </c>
      <c r="H6904" s="0" t="n">
        <v>62000</v>
      </c>
    </row>
    <row r="6905" customFormat="false" ht="15" hidden="false" customHeight="false" outlineLevel="0" collapsed="false">
      <c r="A6905" s="0" t="n">
        <v>6903</v>
      </c>
      <c r="B6905" s="0" t="n">
        <v>10</v>
      </c>
      <c r="C6905" s="0" t="n">
        <v>288</v>
      </c>
      <c r="D6905" s="0" t="n">
        <v>14</v>
      </c>
      <c r="E6905" s="0" t="n">
        <v>0</v>
      </c>
      <c r="F6905" s="0" t="n">
        <v>1</v>
      </c>
      <c r="G6905" s="0" t="n">
        <v>0.462844</v>
      </c>
      <c r="H6905" s="0" t="n">
        <v>62000</v>
      </c>
    </row>
    <row r="6906" customFormat="false" ht="15" hidden="false" customHeight="false" outlineLevel="0" collapsed="false">
      <c r="A6906" s="0" t="n">
        <v>6904</v>
      </c>
      <c r="B6906" s="0" t="n">
        <v>10</v>
      </c>
      <c r="C6906" s="0" t="n">
        <v>288</v>
      </c>
      <c r="D6906" s="0" t="n">
        <v>15</v>
      </c>
      <c r="E6906" s="0" t="n">
        <v>0</v>
      </c>
      <c r="F6906" s="0" t="n">
        <v>0.903611</v>
      </c>
      <c r="G6906" s="0" t="n">
        <v>0.446619</v>
      </c>
      <c r="H6906" s="0" t="n">
        <v>62000</v>
      </c>
    </row>
    <row r="6907" customFormat="false" ht="15" hidden="false" customHeight="false" outlineLevel="0" collapsed="false">
      <c r="A6907" s="0" t="n">
        <v>6905</v>
      </c>
      <c r="B6907" s="0" t="n">
        <v>10</v>
      </c>
      <c r="C6907" s="0" t="n">
        <v>288</v>
      </c>
      <c r="D6907" s="0" t="n">
        <v>16</v>
      </c>
      <c r="E6907" s="0" t="n">
        <v>0</v>
      </c>
      <c r="F6907" s="0" t="n">
        <v>0.530522</v>
      </c>
      <c r="G6907" s="0" t="n">
        <v>0.440118</v>
      </c>
      <c r="H6907" s="0" t="n">
        <v>62000</v>
      </c>
    </row>
    <row r="6908" customFormat="false" ht="15" hidden="false" customHeight="false" outlineLevel="0" collapsed="false">
      <c r="A6908" s="0" t="n">
        <v>6906</v>
      </c>
      <c r="B6908" s="0" t="n">
        <v>10</v>
      </c>
      <c r="C6908" s="0" t="n">
        <v>288</v>
      </c>
      <c r="D6908" s="0" t="n">
        <v>17</v>
      </c>
      <c r="E6908" s="0" t="n">
        <v>0</v>
      </c>
      <c r="F6908" s="0" t="n">
        <v>0.176332</v>
      </c>
      <c r="G6908" s="0" t="n">
        <v>0.373487</v>
      </c>
      <c r="H6908" s="0" t="n">
        <v>62000</v>
      </c>
    </row>
    <row r="6909" customFormat="false" ht="15" hidden="false" customHeight="false" outlineLevel="0" collapsed="false">
      <c r="A6909" s="0" t="n">
        <v>6907</v>
      </c>
      <c r="B6909" s="0" t="n">
        <v>10</v>
      </c>
      <c r="C6909" s="0" t="n">
        <v>288</v>
      </c>
      <c r="D6909" s="0" t="n">
        <v>18</v>
      </c>
      <c r="E6909" s="0" t="n">
        <v>0</v>
      </c>
      <c r="F6909" s="0" t="n">
        <v>0</v>
      </c>
      <c r="G6909" s="0" t="n">
        <v>0.339095</v>
      </c>
      <c r="H6909" s="0" t="n">
        <v>62000</v>
      </c>
    </row>
    <row r="6910" customFormat="false" ht="15" hidden="false" customHeight="false" outlineLevel="0" collapsed="false">
      <c r="A6910" s="0" t="n">
        <v>6908</v>
      </c>
      <c r="B6910" s="0" t="n">
        <v>10</v>
      </c>
      <c r="C6910" s="0" t="n">
        <v>288</v>
      </c>
      <c r="D6910" s="0" t="n">
        <v>19</v>
      </c>
      <c r="E6910" s="0" t="n">
        <v>1</v>
      </c>
      <c r="F6910" s="0" t="n">
        <v>0</v>
      </c>
      <c r="G6910" s="0" t="n">
        <v>0.321621</v>
      </c>
      <c r="H6910" s="0" t="n">
        <v>61800</v>
      </c>
    </row>
    <row r="6911" customFormat="false" ht="15" hidden="false" customHeight="false" outlineLevel="0" collapsed="false">
      <c r="A6911" s="0" t="n">
        <v>6909</v>
      </c>
      <c r="B6911" s="0" t="n">
        <v>10</v>
      </c>
      <c r="C6911" s="0" t="n">
        <v>288</v>
      </c>
      <c r="D6911" s="0" t="n">
        <v>20</v>
      </c>
      <c r="E6911" s="0" t="n">
        <v>1</v>
      </c>
      <c r="F6911" s="0" t="n">
        <v>0</v>
      </c>
      <c r="G6911" s="0" t="n">
        <v>0.264029</v>
      </c>
      <c r="H6911" s="0" t="n">
        <v>61600</v>
      </c>
    </row>
    <row r="6912" customFormat="false" ht="15" hidden="false" customHeight="false" outlineLevel="0" collapsed="false">
      <c r="A6912" s="0" t="n">
        <v>6910</v>
      </c>
      <c r="B6912" s="0" t="n">
        <v>10</v>
      </c>
      <c r="C6912" s="0" t="n">
        <v>288</v>
      </c>
      <c r="D6912" s="0" t="n">
        <v>21</v>
      </c>
      <c r="E6912" s="0" t="n">
        <v>0</v>
      </c>
      <c r="F6912" s="0" t="n">
        <v>0</v>
      </c>
      <c r="G6912" s="0" t="n">
        <v>0.385409</v>
      </c>
      <c r="H6912" s="0" t="n">
        <v>61600</v>
      </c>
    </row>
    <row r="6913" customFormat="false" ht="15" hidden="false" customHeight="false" outlineLevel="0" collapsed="false">
      <c r="A6913" s="0" t="n">
        <v>6911</v>
      </c>
      <c r="B6913" s="0" t="n">
        <v>10</v>
      </c>
      <c r="C6913" s="0" t="n">
        <v>288</v>
      </c>
      <c r="D6913" s="0" t="n">
        <v>22</v>
      </c>
      <c r="E6913" s="0" t="n">
        <v>0</v>
      </c>
      <c r="F6913" s="0" t="n">
        <v>0</v>
      </c>
      <c r="G6913" s="0" t="n">
        <v>0.355971</v>
      </c>
      <c r="H6913" s="0" t="n">
        <v>61600</v>
      </c>
    </row>
    <row r="6914" customFormat="false" ht="15" hidden="false" customHeight="false" outlineLevel="0" collapsed="false">
      <c r="A6914" s="0" t="n">
        <v>6912</v>
      </c>
      <c r="B6914" s="0" t="n">
        <v>10</v>
      </c>
      <c r="C6914" s="0" t="n">
        <v>288</v>
      </c>
      <c r="D6914" s="0" t="n">
        <v>23</v>
      </c>
      <c r="E6914" s="0" t="n">
        <v>0</v>
      </c>
      <c r="F6914" s="0" t="n">
        <v>0</v>
      </c>
      <c r="G6914" s="0" t="n">
        <v>0.364666</v>
      </c>
      <c r="H6914" s="0" t="n">
        <v>61600</v>
      </c>
    </row>
    <row r="6915" customFormat="false" ht="15" hidden="false" customHeight="false" outlineLevel="0" collapsed="false">
      <c r="A6915" s="0" t="n">
        <v>6913</v>
      </c>
      <c r="B6915" s="0" t="n">
        <v>10</v>
      </c>
      <c r="C6915" s="0" t="n">
        <v>289</v>
      </c>
      <c r="D6915" s="0" t="n">
        <v>0</v>
      </c>
      <c r="E6915" s="0" t="n">
        <v>0</v>
      </c>
      <c r="F6915" s="0" t="n">
        <v>0</v>
      </c>
      <c r="G6915" s="0" t="n">
        <v>0.320304</v>
      </c>
      <c r="H6915" s="0" t="n">
        <v>61600</v>
      </c>
    </row>
    <row r="6916" customFormat="false" ht="15" hidden="false" customHeight="false" outlineLevel="0" collapsed="false">
      <c r="A6916" s="0" t="n">
        <v>6914</v>
      </c>
      <c r="B6916" s="0" t="n">
        <v>10</v>
      </c>
      <c r="C6916" s="0" t="n">
        <v>289</v>
      </c>
      <c r="D6916" s="0" t="n">
        <v>1</v>
      </c>
      <c r="E6916" s="0" t="n">
        <v>0</v>
      </c>
      <c r="F6916" s="0" t="n">
        <v>0</v>
      </c>
      <c r="G6916" s="0" t="n">
        <v>0.411085</v>
      </c>
      <c r="H6916" s="0" t="n">
        <v>61600</v>
      </c>
    </row>
    <row r="6917" customFormat="false" ht="15" hidden="false" customHeight="false" outlineLevel="0" collapsed="false">
      <c r="A6917" s="0" t="n">
        <v>6915</v>
      </c>
      <c r="B6917" s="0" t="n">
        <v>10</v>
      </c>
      <c r="C6917" s="0" t="n">
        <v>289</v>
      </c>
      <c r="D6917" s="0" t="n">
        <v>2</v>
      </c>
      <c r="E6917" s="0" t="n">
        <v>0</v>
      </c>
      <c r="F6917" s="0" t="n">
        <v>0</v>
      </c>
      <c r="G6917" s="0" t="n">
        <v>0.519046</v>
      </c>
      <c r="H6917" s="0" t="n">
        <v>61600</v>
      </c>
    </row>
    <row r="6918" customFormat="false" ht="15" hidden="false" customHeight="false" outlineLevel="0" collapsed="false">
      <c r="A6918" s="0" t="n">
        <v>6916</v>
      </c>
      <c r="B6918" s="0" t="n">
        <v>10</v>
      </c>
      <c r="C6918" s="0" t="n">
        <v>289</v>
      </c>
      <c r="D6918" s="0" t="n">
        <v>3</v>
      </c>
      <c r="E6918" s="0" t="n">
        <v>0</v>
      </c>
      <c r="F6918" s="0" t="n">
        <v>0</v>
      </c>
      <c r="G6918" s="0" t="n">
        <v>0.64766</v>
      </c>
      <c r="H6918" s="0" t="n">
        <v>61600</v>
      </c>
    </row>
    <row r="6919" customFormat="false" ht="15" hidden="false" customHeight="false" outlineLevel="0" collapsed="false">
      <c r="A6919" s="0" t="n">
        <v>6917</v>
      </c>
      <c r="B6919" s="0" t="n">
        <v>10</v>
      </c>
      <c r="C6919" s="0" t="n">
        <v>289</v>
      </c>
      <c r="D6919" s="0" t="n">
        <v>4</v>
      </c>
      <c r="E6919" s="0" t="n">
        <v>0</v>
      </c>
      <c r="F6919" s="0" t="n">
        <v>0</v>
      </c>
      <c r="G6919" s="0" t="n">
        <v>0.664384</v>
      </c>
      <c r="H6919" s="0" t="n">
        <v>61600</v>
      </c>
    </row>
    <row r="6920" customFormat="false" ht="15" hidden="false" customHeight="false" outlineLevel="0" collapsed="false">
      <c r="A6920" s="0" t="n">
        <v>6918</v>
      </c>
      <c r="B6920" s="0" t="n">
        <v>10</v>
      </c>
      <c r="C6920" s="0" t="n">
        <v>289</v>
      </c>
      <c r="D6920" s="0" t="n">
        <v>5</v>
      </c>
      <c r="E6920" s="0" t="n">
        <v>0</v>
      </c>
      <c r="F6920" s="0" t="n">
        <v>0</v>
      </c>
      <c r="G6920" s="0" t="n">
        <v>0.480981</v>
      </c>
      <c r="H6920" s="0" t="n">
        <v>61600</v>
      </c>
    </row>
    <row r="6921" customFormat="false" ht="15" hidden="false" customHeight="false" outlineLevel="0" collapsed="false">
      <c r="A6921" s="0" t="n">
        <v>6919</v>
      </c>
      <c r="B6921" s="0" t="n">
        <v>10</v>
      </c>
      <c r="C6921" s="0" t="n">
        <v>289</v>
      </c>
      <c r="D6921" s="0" t="n">
        <v>6</v>
      </c>
      <c r="E6921" s="0" t="n">
        <v>0</v>
      </c>
      <c r="F6921" s="0" t="n">
        <v>0</v>
      </c>
      <c r="G6921" s="0" t="n">
        <v>0.741391</v>
      </c>
      <c r="H6921" s="0" t="n">
        <v>61600</v>
      </c>
    </row>
    <row r="6922" customFormat="false" ht="15" hidden="false" customHeight="false" outlineLevel="0" collapsed="false">
      <c r="A6922" s="0" t="n">
        <v>6920</v>
      </c>
      <c r="B6922" s="0" t="n">
        <v>10</v>
      </c>
      <c r="C6922" s="0" t="n">
        <v>289</v>
      </c>
      <c r="D6922" s="0" t="n">
        <v>7</v>
      </c>
      <c r="E6922" s="0" t="n">
        <v>1</v>
      </c>
      <c r="F6922" s="0" t="n">
        <v>0.15137</v>
      </c>
      <c r="G6922" s="0" t="n">
        <v>0.848357</v>
      </c>
      <c r="H6922" s="0" t="n">
        <v>61400</v>
      </c>
    </row>
    <row r="6923" customFormat="false" ht="15" hidden="false" customHeight="false" outlineLevel="0" collapsed="false">
      <c r="A6923" s="0" t="n">
        <v>6921</v>
      </c>
      <c r="B6923" s="0" t="n">
        <v>10</v>
      </c>
      <c r="C6923" s="0" t="n">
        <v>289</v>
      </c>
      <c r="D6923" s="0" t="n">
        <v>8</v>
      </c>
      <c r="E6923" s="0" t="n">
        <v>1</v>
      </c>
      <c r="F6923" s="0" t="n">
        <v>0.455419</v>
      </c>
      <c r="G6923" s="0" t="n">
        <v>1</v>
      </c>
      <c r="H6923" s="0" t="n">
        <v>61200</v>
      </c>
    </row>
    <row r="6924" customFormat="false" ht="15" hidden="false" customHeight="false" outlineLevel="0" collapsed="false">
      <c r="A6924" s="0" t="n">
        <v>6922</v>
      </c>
      <c r="B6924" s="0" t="n">
        <v>10</v>
      </c>
      <c r="C6924" s="0" t="n">
        <v>289</v>
      </c>
      <c r="D6924" s="0" t="n">
        <v>9</v>
      </c>
      <c r="E6924" s="0" t="n">
        <v>0</v>
      </c>
      <c r="F6924" s="0" t="n">
        <v>0.775693</v>
      </c>
      <c r="G6924" s="0" t="n">
        <v>0.98905</v>
      </c>
      <c r="H6924" s="0" t="n">
        <v>61200</v>
      </c>
    </row>
    <row r="6925" customFormat="false" ht="15" hidden="false" customHeight="false" outlineLevel="0" collapsed="false">
      <c r="A6925" s="0" t="n">
        <v>6923</v>
      </c>
      <c r="B6925" s="0" t="n">
        <v>10</v>
      </c>
      <c r="C6925" s="0" t="n">
        <v>289</v>
      </c>
      <c r="D6925" s="0" t="n">
        <v>10</v>
      </c>
      <c r="E6925" s="0" t="n">
        <v>0</v>
      </c>
      <c r="F6925" s="0" t="n">
        <v>1</v>
      </c>
      <c r="G6925" s="0" t="n">
        <v>1</v>
      </c>
      <c r="H6925" s="0" t="n">
        <v>61200</v>
      </c>
    </row>
    <row r="6926" customFormat="false" ht="15" hidden="false" customHeight="false" outlineLevel="0" collapsed="false">
      <c r="A6926" s="0" t="n">
        <v>6924</v>
      </c>
      <c r="B6926" s="0" t="n">
        <v>10</v>
      </c>
      <c r="C6926" s="0" t="n">
        <v>289</v>
      </c>
      <c r="D6926" s="0" t="n">
        <v>11</v>
      </c>
      <c r="E6926" s="0" t="n">
        <v>0</v>
      </c>
      <c r="F6926" s="0" t="n">
        <v>1</v>
      </c>
      <c r="G6926" s="0" t="n">
        <v>1</v>
      </c>
      <c r="H6926" s="0" t="n">
        <v>61200</v>
      </c>
    </row>
    <row r="6927" customFormat="false" ht="15" hidden="false" customHeight="false" outlineLevel="0" collapsed="false">
      <c r="A6927" s="0" t="n">
        <v>6925</v>
      </c>
      <c r="B6927" s="0" t="n">
        <v>10</v>
      </c>
      <c r="C6927" s="0" t="n">
        <v>289</v>
      </c>
      <c r="D6927" s="0" t="n">
        <v>12</v>
      </c>
      <c r="E6927" s="0" t="n">
        <v>0</v>
      </c>
      <c r="F6927" s="0" t="n">
        <v>1</v>
      </c>
      <c r="G6927" s="0" t="n">
        <v>0.733244</v>
      </c>
      <c r="H6927" s="0" t="n">
        <v>61200</v>
      </c>
    </row>
    <row r="6928" customFormat="false" ht="15" hidden="false" customHeight="false" outlineLevel="0" collapsed="false">
      <c r="A6928" s="0" t="n">
        <v>6926</v>
      </c>
      <c r="B6928" s="0" t="n">
        <v>10</v>
      </c>
      <c r="C6928" s="0" t="n">
        <v>289</v>
      </c>
      <c r="D6928" s="0" t="n">
        <v>13</v>
      </c>
      <c r="E6928" s="0" t="n">
        <v>0</v>
      </c>
      <c r="F6928" s="0" t="n">
        <v>1</v>
      </c>
      <c r="G6928" s="0" t="n">
        <v>0.757651</v>
      </c>
      <c r="H6928" s="0" t="n">
        <v>61200</v>
      </c>
    </row>
    <row r="6929" customFormat="false" ht="15" hidden="false" customHeight="false" outlineLevel="0" collapsed="false">
      <c r="A6929" s="0" t="n">
        <v>6927</v>
      </c>
      <c r="B6929" s="0" t="n">
        <v>10</v>
      </c>
      <c r="C6929" s="0" t="n">
        <v>289</v>
      </c>
      <c r="D6929" s="0" t="n">
        <v>14</v>
      </c>
      <c r="E6929" s="0" t="n">
        <v>0</v>
      </c>
      <c r="F6929" s="0" t="n">
        <v>1</v>
      </c>
      <c r="G6929" s="0" t="n">
        <v>0.827023</v>
      </c>
      <c r="H6929" s="0" t="n">
        <v>61200</v>
      </c>
    </row>
    <row r="6930" customFormat="false" ht="15" hidden="false" customHeight="false" outlineLevel="0" collapsed="false">
      <c r="A6930" s="0" t="n">
        <v>6928</v>
      </c>
      <c r="B6930" s="0" t="n">
        <v>10</v>
      </c>
      <c r="C6930" s="0" t="n">
        <v>289</v>
      </c>
      <c r="D6930" s="0" t="n">
        <v>15</v>
      </c>
      <c r="E6930" s="0" t="n">
        <v>0</v>
      </c>
      <c r="F6930" s="0" t="n">
        <v>0.775693</v>
      </c>
      <c r="G6930" s="0" t="n">
        <v>0.421503</v>
      </c>
      <c r="H6930" s="0" t="n">
        <v>61200</v>
      </c>
    </row>
    <row r="6931" customFormat="false" ht="15" hidden="false" customHeight="false" outlineLevel="0" collapsed="false">
      <c r="A6931" s="0" t="n">
        <v>6929</v>
      </c>
      <c r="B6931" s="0" t="n">
        <v>10</v>
      </c>
      <c r="C6931" s="0" t="n">
        <v>289</v>
      </c>
      <c r="D6931" s="0" t="n">
        <v>16</v>
      </c>
      <c r="E6931" s="0" t="n">
        <v>0</v>
      </c>
      <c r="F6931" s="0" t="n">
        <v>0.455419</v>
      </c>
      <c r="G6931" s="0" t="n">
        <v>0.774007</v>
      </c>
      <c r="H6931" s="0" t="n">
        <v>61200</v>
      </c>
    </row>
    <row r="6932" customFormat="false" ht="15" hidden="false" customHeight="false" outlineLevel="0" collapsed="false">
      <c r="A6932" s="0" t="n">
        <v>6930</v>
      </c>
      <c r="B6932" s="0" t="n">
        <v>10</v>
      </c>
      <c r="C6932" s="0" t="n">
        <v>289</v>
      </c>
      <c r="D6932" s="0" t="n">
        <v>17</v>
      </c>
      <c r="E6932" s="0" t="n">
        <v>0</v>
      </c>
      <c r="F6932" s="0" t="n">
        <v>0.15137</v>
      </c>
      <c r="G6932" s="0" t="n">
        <v>0.672522</v>
      </c>
      <c r="H6932" s="0" t="n">
        <v>61200</v>
      </c>
    </row>
    <row r="6933" customFormat="false" ht="15" hidden="false" customHeight="false" outlineLevel="0" collapsed="false">
      <c r="A6933" s="0" t="n">
        <v>6931</v>
      </c>
      <c r="B6933" s="0" t="n">
        <v>10</v>
      </c>
      <c r="C6933" s="0" t="n">
        <v>289</v>
      </c>
      <c r="D6933" s="0" t="n">
        <v>18</v>
      </c>
      <c r="E6933" s="0" t="n">
        <v>0</v>
      </c>
      <c r="F6933" s="0" t="n">
        <v>0</v>
      </c>
      <c r="G6933" s="0" t="n">
        <v>0.39533</v>
      </c>
      <c r="H6933" s="0" t="n">
        <v>61200</v>
      </c>
    </row>
    <row r="6934" customFormat="false" ht="15" hidden="false" customHeight="false" outlineLevel="0" collapsed="false">
      <c r="A6934" s="0" t="n">
        <v>6932</v>
      </c>
      <c r="B6934" s="0" t="n">
        <v>10</v>
      </c>
      <c r="C6934" s="0" t="n">
        <v>289</v>
      </c>
      <c r="D6934" s="0" t="n">
        <v>19</v>
      </c>
      <c r="E6934" s="0" t="n">
        <v>1</v>
      </c>
      <c r="F6934" s="0" t="n">
        <v>0</v>
      </c>
      <c r="G6934" s="0" t="n">
        <v>0.335798</v>
      </c>
      <c r="H6934" s="0" t="n">
        <v>61000</v>
      </c>
    </row>
    <row r="6935" customFormat="false" ht="15" hidden="false" customHeight="false" outlineLevel="0" collapsed="false">
      <c r="A6935" s="0" t="n">
        <v>6933</v>
      </c>
      <c r="B6935" s="0" t="n">
        <v>10</v>
      </c>
      <c r="C6935" s="0" t="n">
        <v>289</v>
      </c>
      <c r="D6935" s="0" t="n">
        <v>20</v>
      </c>
      <c r="E6935" s="0" t="n">
        <v>1</v>
      </c>
      <c r="F6935" s="0" t="n">
        <v>0</v>
      </c>
      <c r="G6935" s="0" t="n">
        <v>0.370486</v>
      </c>
      <c r="H6935" s="0" t="n">
        <v>60800</v>
      </c>
    </row>
    <row r="6936" customFormat="false" ht="15" hidden="false" customHeight="false" outlineLevel="0" collapsed="false">
      <c r="A6936" s="0" t="n">
        <v>6934</v>
      </c>
      <c r="B6936" s="0" t="n">
        <v>10</v>
      </c>
      <c r="C6936" s="0" t="n">
        <v>289</v>
      </c>
      <c r="D6936" s="0" t="n">
        <v>21</v>
      </c>
      <c r="E6936" s="0" t="n">
        <v>0</v>
      </c>
      <c r="F6936" s="0" t="n">
        <v>0</v>
      </c>
      <c r="G6936" s="0" t="n">
        <v>0.255193</v>
      </c>
      <c r="H6936" s="0" t="n">
        <v>60800</v>
      </c>
    </row>
    <row r="6937" customFormat="false" ht="15" hidden="false" customHeight="false" outlineLevel="0" collapsed="false">
      <c r="A6937" s="0" t="n">
        <v>6935</v>
      </c>
      <c r="B6937" s="0" t="n">
        <v>10</v>
      </c>
      <c r="C6937" s="0" t="n">
        <v>289</v>
      </c>
      <c r="D6937" s="0" t="n">
        <v>22</v>
      </c>
      <c r="E6937" s="0" t="n">
        <v>0</v>
      </c>
      <c r="F6937" s="0" t="n">
        <v>0</v>
      </c>
      <c r="G6937" s="0" t="n">
        <v>0.306601</v>
      </c>
      <c r="H6937" s="0" t="n">
        <v>60800</v>
      </c>
    </row>
    <row r="6938" customFormat="false" ht="15" hidden="false" customHeight="false" outlineLevel="0" collapsed="false">
      <c r="A6938" s="0" t="n">
        <v>6936</v>
      </c>
      <c r="B6938" s="0" t="n">
        <v>10</v>
      </c>
      <c r="C6938" s="0" t="n">
        <v>289</v>
      </c>
      <c r="D6938" s="0" t="n">
        <v>23</v>
      </c>
      <c r="E6938" s="0" t="n">
        <v>0</v>
      </c>
      <c r="F6938" s="0" t="n">
        <v>0</v>
      </c>
      <c r="G6938" s="0" t="n">
        <v>0.271447</v>
      </c>
      <c r="H6938" s="0" t="n">
        <v>60800</v>
      </c>
    </row>
    <row r="6939" customFormat="false" ht="15" hidden="false" customHeight="false" outlineLevel="0" collapsed="false">
      <c r="A6939" s="0" t="n">
        <v>6937</v>
      </c>
      <c r="B6939" s="0" t="n">
        <v>10</v>
      </c>
      <c r="C6939" s="0" t="n">
        <v>290</v>
      </c>
      <c r="D6939" s="0" t="n">
        <v>0</v>
      </c>
      <c r="E6939" s="0" t="n">
        <v>0</v>
      </c>
      <c r="F6939" s="0" t="n">
        <v>0</v>
      </c>
      <c r="G6939" s="0" t="n">
        <v>0.161997</v>
      </c>
      <c r="H6939" s="0" t="n">
        <v>60800</v>
      </c>
    </row>
    <row r="6940" customFormat="false" ht="15" hidden="false" customHeight="false" outlineLevel="0" collapsed="false">
      <c r="A6940" s="0" t="n">
        <v>6938</v>
      </c>
      <c r="B6940" s="0" t="n">
        <v>10</v>
      </c>
      <c r="C6940" s="0" t="n">
        <v>290</v>
      </c>
      <c r="D6940" s="0" t="n">
        <v>1</v>
      </c>
      <c r="E6940" s="0" t="n">
        <v>0</v>
      </c>
      <c r="F6940" s="0" t="n">
        <v>0</v>
      </c>
      <c r="G6940" s="0" t="n">
        <v>0.143897</v>
      </c>
      <c r="H6940" s="0" t="n">
        <v>60800</v>
      </c>
    </row>
    <row r="6941" customFormat="false" ht="15" hidden="false" customHeight="false" outlineLevel="0" collapsed="false">
      <c r="A6941" s="0" t="n">
        <v>6939</v>
      </c>
      <c r="B6941" s="0" t="n">
        <v>10</v>
      </c>
      <c r="C6941" s="0" t="n">
        <v>290</v>
      </c>
      <c r="D6941" s="0" t="n">
        <v>2</v>
      </c>
      <c r="E6941" s="0" t="n">
        <v>0</v>
      </c>
      <c r="F6941" s="0" t="n">
        <v>0</v>
      </c>
      <c r="G6941" s="0" t="n">
        <v>0.150489</v>
      </c>
      <c r="H6941" s="0" t="n">
        <v>60800</v>
      </c>
    </row>
    <row r="6942" customFormat="false" ht="15" hidden="false" customHeight="false" outlineLevel="0" collapsed="false">
      <c r="A6942" s="0" t="n">
        <v>6940</v>
      </c>
      <c r="B6942" s="0" t="n">
        <v>10</v>
      </c>
      <c r="C6942" s="0" t="n">
        <v>290</v>
      </c>
      <c r="D6942" s="0" t="n">
        <v>3</v>
      </c>
      <c r="E6942" s="0" t="n">
        <v>0</v>
      </c>
      <c r="F6942" s="0" t="n">
        <v>0</v>
      </c>
      <c r="G6942" s="0" t="n">
        <v>0.161849</v>
      </c>
      <c r="H6942" s="0" t="n">
        <v>60800</v>
      </c>
    </row>
    <row r="6943" customFormat="false" ht="15" hidden="false" customHeight="false" outlineLevel="0" collapsed="false">
      <c r="A6943" s="0" t="n">
        <v>6941</v>
      </c>
      <c r="B6943" s="0" t="n">
        <v>10</v>
      </c>
      <c r="C6943" s="0" t="n">
        <v>290</v>
      </c>
      <c r="D6943" s="0" t="n">
        <v>4</v>
      </c>
      <c r="E6943" s="0" t="n">
        <v>0</v>
      </c>
      <c r="F6943" s="0" t="n">
        <v>0</v>
      </c>
      <c r="G6943" s="0" t="n">
        <v>0.176045</v>
      </c>
      <c r="H6943" s="0" t="n">
        <v>60800</v>
      </c>
    </row>
    <row r="6944" customFormat="false" ht="15" hidden="false" customHeight="false" outlineLevel="0" collapsed="false">
      <c r="A6944" s="0" t="n">
        <v>6942</v>
      </c>
      <c r="B6944" s="0" t="n">
        <v>10</v>
      </c>
      <c r="C6944" s="0" t="n">
        <v>290</v>
      </c>
      <c r="D6944" s="0" t="n">
        <v>5</v>
      </c>
      <c r="E6944" s="0" t="n">
        <v>0</v>
      </c>
      <c r="F6944" s="0" t="n">
        <v>0</v>
      </c>
      <c r="G6944" s="0" t="n">
        <v>0.135042</v>
      </c>
      <c r="H6944" s="0" t="n">
        <v>60800</v>
      </c>
    </row>
    <row r="6945" customFormat="false" ht="15" hidden="false" customHeight="false" outlineLevel="0" collapsed="false">
      <c r="A6945" s="0" t="n">
        <v>6943</v>
      </c>
      <c r="B6945" s="0" t="n">
        <v>10</v>
      </c>
      <c r="C6945" s="0" t="n">
        <v>290</v>
      </c>
      <c r="D6945" s="0" t="n">
        <v>6</v>
      </c>
      <c r="E6945" s="0" t="n">
        <v>0</v>
      </c>
      <c r="F6945" s="0" t="n">
        <v>0</v>
      </c>
      <c r="G6945" s="0" t="n">
        <v>0.179345</v>
      </c>
      <c r="H6945" s="0" t="n">
        <v>60800</v>
      </c>
    </row>
    <row r="6946" customFormat="false" ht="15" hidden="false" customHeight="false" outlineLevel="0" collapsed="false">
      <c r="A6946" s="0" t="n">
        <v>6944</v>
      </c>
      <c r="B6946" s="0" t="n">
        <v>10</v>
      </c>
      <c r="C6946" s="0" t="n">
        <v>290</v>
      </c>
      <c r="D6946" s="0" t="n">
        <v>7</v>
      </c>
      <c r="E6946" s="0" t="n">
        <v>1</v>
      </c>
      <c r="F6946" s="0" t="n">
        <v>0.155909</v>
      </c>
      <c r="G6946" s="0" t="n">
        <v>0.171835</v>
      </c>
      <c r="H6946" s="0" t="n">
        <v>60600</v>
      </c>
    </row>
    <row r="6947" customFormat="false" ht="15" hidden="false" customHeight="false" outlineLevel="0" collapsed="false">
      <c r="A6947" s="0" t="n">
        <v>6945</v>
      </c>
      <c r="B6947" s="0" t="n">
        <v>10</v>
      </c>
      <c r="C6947" s="0" t="n">
        <v>290</v>
      </c>
      <c r="D6947" s="0" t="n">
        <v>8</v>
      </c>
      <c r="E6947" s="0" t="n">
        <v>1</v>
      </c>
      <c r="F6947" s="0" t="n">
        <v>0.469075</v>
      </c>
      <c r="G6947" s="0" t="n">
        <v>0.187251</v>
      </c>
      <c r="H6947" s="0" t="n">
        <v>60400</v>
      </c>
    </row>
    <row r="6948" customFormat="false" ht="15" hidden="false" customHeight="false" outlineLevel="0" collapsed="false">
      <c r="A6948" s="0" t="n">
        <v>6946</v>
      </c>
      <c r="B6948" s="0" t="n">
        <v>10</v>
      </c>
      <c r="C6948" s="0" t="n">
        <v>290</v>
      </c>
      <c r="D6948" s="0" t="n">
        <v>9</v>
      </c>
      <c r="E6948" s="0" t="n">
        <v>0</v>
      </c>
      <c r="F6948" s="0" t="n">
        <v>0.798952</v>
      </c>
      <c r="G6948" s="0" t="n">
        <v>0.199091</v>
      </c>
      <c r="H6948" s="0" t="n">
        <v>60400</v>
      </c>
    </row>
    <row r="6949" customFormat="false" ht="15" hidden="false" customHeight="false" outlineLevel="0" collapsed="false">
      <c r="A6949" s="0" t="n">
        <v>6947</v>
      </c>
      <c r="B6949" s="0" t="n">
        <v>10</v>
      </c>
      <c r="C6949" s="0" t="n">
        <v>290</v>
      </c>
      <c r="D6949" s="0" t="n">
        <v>10</v>
      </c>
      <c r="E6949" s="0" t="n">
        <v>0</v>
      </c>
      <c r="F6949" s="0" t="n">
        <v>1</v>
      </c>
      <c r="G6949" s="0" t="n">
        <v>0.156844</v>
      </c>
      <c r="H6949" s="0" t="n">
        <v>60400</v>
      </c>
    </row>
    <row r="6950" customFormat="false" ht="15" hidden="false" customHeight="false" outlineLevel="0" collapsed="false">
      <c r="A6950" s="0" t="n">
        <v>6948</v>
      </c>
      <c r="B6950" s="0" t="n">
        <v>10</v>
      </c>
      <c r="C6950" s="0" t="n">
        <v>290</v>
      </c>
      <c r="D6950" s="0" t="n">
        <v>11</v>
      </c>
      <c r="E6950" s="0" t="n">
        <v>0</v>
      </c>
      <c r="F6950" s="0" t="n">
        <v>1</v>
      </c>
      <c r="G6950" s="0" t="n">
        <v>0.222242</v>
      </c>
      <c r="H6950" s="0" t="n">
        <v>60400</v>
      </c>
    </row>
    <row r="6951" customFormat="false" ht="15" hidden="false" customHeight="false" outlineLevel="0" collapsed="false">
      <c r="A6951" s="0" t="n">
        <v>6949</v>
      </c>
      <c r="B6951" s="0" t="n">
        <v>10</v>
      </c>
      <c r="C6951" s="0" t="n">
        <v>290</v>
      </c>
      <c r="D6951" s="0" t="n">
        <v>12</v>
      </c>
      <c r="E6951" s="0" t="n">
        <v>0</v>
      </c>
      <c r="F6951" s="0" t="n">
        <v>1</v>
      </c>
      <c r="G6951" s="0" t="n">
        <v>0.22846</v>
      </c>
      <c r="H6951" s="0" t="n">
        <v>60400</v>
      </c>
    </row>
    <row r="6952" customFormat="false" ht="15" hidden="false" customHeight="false" outlineLevel="0" collapsed="false">
      <c r="A6952" s="0" t="n">
        <v>6950</v>
      </c>
      <c r="B6952" s="0" t="n">
        <v>10</v>
      </c>
      <c r="C6952" s="0" t="n">
        <v>290</v>
      </c>
      <c r="D6952" s="0" t="n">
        <v>13</v>
      </c>
      <c r="E6952" s="0" t="n">
        <v>0</v>
      </c>
      <c r="F6952" s="0" t="n">
        <v>1</v>
      </c>
      <c r="G6952" s="0" t="n">
        <v>0.230103</v>
      </c>
      <c r="H6952" s="0" t="n">
        <v>60400</v>
      </c>
    </row>
    <row r="6953" customFormat="false" ht="15" hidden="false" customHeight="false" outlineLevel="0" collapsed="false">
      <c r="A6953" s="0" t="n">
        <v>6951</v>
      </c>
      <c r="B6953" s="0" t="n">
        <v>10</v>
      </c>
      <c r="C6953" s="0" t="n">
        <v>290</v>
      </c>
      <c r="D6953" s="0" t="n">
        <v>14</v>
      </c>
      <c r="E6953" s="0" t="n">
        <v>0</v>
      </c>
      <c r="F6953" s="0" t="n">
        <v>1</v>
      </c>
      <c r="G6953" s="0" t="n">
        <v>0.217379</v>
      </c>
      <c r="H6953" s="0" t="n">
        <v>60400</v>
      </c>
    </row>
    <row r="6954" customFormat="false" ht="15" hidden="false" customHeight="false" outlineLevel="0" collapsed="false">
      <c r="A6954" s="0" t="n">
        <v>6952</v>
      </c>
      <c r="B6954" s="0" t="n">
        <v>10</v>
      </c>
      <c r="C6954" s="0" t="n">
        <v>290</v>
      </c>
      <c r="D6954" s="0" t="n">
        <v>15</v>
      </c>
      <c r="E6954" s="0" t="n">
        <v>0</v>
      </c>
      <c r="F6954" s="0" t="n">
        <v>0.798952</v>
      </c>
      <c r="G6954" s="0" t="n">
        <v>0.219298</v>
      </c>
      <c r="H6954" s="0" t="n">
        <v>60400</v>
      </c>
    </row>
    <row r="6955" customFormat="false" ht="15" hidden="false" customHeight="false" outlineLevel="0" collapsed="false">
      <c r="A6955" s="0" t="n">
        <v>6953</v>
      </c>
      <c r="B6955" s="0" t="n">
        <v>10</v>
      </c>
      <c r="C6955" s="0" t="n">
        <v>290</v>
      </c>
      <c r="D6955" s="0" t="n">
        <v>16</v>
      </c>
      <c r="E6955" s="0" t="n">
        <v>0</v>
      </c>
      <c r="F6955" s="0" t="n">
        <v>0.469075</v>
      </c>
      <c r="G6955" s="0" t="n">
        <v>0.202488</v>
      </c>
      <c r="H6955" s="0" t="n">
        <v>60400</v>
      </c>
    </row>
    <row r="6956" customFormat="false" ht="15" hidden="false" customHeight="false" outlineLevel="0" collapsed="false">
      <c r="A6956" s="0" t="n">
        <v>6954</v>
      </c>
      <c r="B6956" s="0" t="n">
        <v>10</v>
      </c>
      <c r="C6956" s="0" t="n">
        <v>290</v>
      </c>
      <c r="D6956" s="0" t="n">
        <v>17</v>
      </c>
      <c r="E6956" s="0" t="n">
        <v>0</v>
      </c>
      <c r="F6956" s="0" t="n">
        <v>0.155909</v>
      </c>
      <c r="G6956" s="0" t="n">
        <v>0.156837</v>
      </c>
      <c r="H6956" s="0" t="n">
        <v>60400</v>
      </c>
    </row>
    <row r="6957" customFormat="false" ht="15" hidden="false" customHeight="false" outlineLevel="0" collapsed="false">
      <c r="A6957" s="0" t="n">
        <v>6955</v>
      </c>
      <c r="B6957" s="0" t="n">
        <v>10</v>
      </c>
      <c r="C6957" s="0" t="n">
        <v>290</v>
      </c>
      <c r="D6957" s="0" t="n">
        <v>18</v>
      </c>
      <c r="E6957" s="0" t="n">
        <v>0</v>
      </c>
      <c r="F6957" s="0" t="n">
        <v>0</v>
      </c>
      <c r="G6957" s="0" t="n">
        <v>0.185094</v>
      </c>
      <c r="H6957" s="0" t="n">
        <v>60400</v>
      </c>
    </row>
    <row r="6958" customFormat="false" ht="15" hidden="false" customHeight="false" outlineLevel="0" collapsed="false">
      <c r="A6958" s="0" t="n">
        <v>6956</v>
      </c>
      <c r="B6958" s="0" t="n">
        <v>10</v>
      </c>
      <c r="C6958" s="0" t="n">
        <v>290</v>
      </c>
      <c r="D6958" s="0" t="n">
        <v>19</v>
      </c>
      <c r="E6958" s="0" t="n">
        <v>1</v>
      </c>
      <c r="F6958" s="0" t="n">
        <v>0</v>
      </c>
      <c r="G6958" s="0" t="n">
        <v>0.210745</v>
      </c>
      <c r="H6958" s="0" t="n">
        <v>60200</v>
      </c>
    </row>
    <row r="6959" customFormat="false" ht="15" hidden="false" customHeight="false" outlineLevel="0" collapsed="false">
      <c r="A6959" s="0" t="n">
        <v>6957</v>
      </c>
      <c r="B6959" s="0" t="n">
        <v>10</v>
      </c>
      <c r="C6959" s="0" t="n">
        <v>290</v>
      </c>
      <c r="D6959" s="0" t="n">
        <v>20</v>
      </c>
      <c r="E6959" s="0" t="n">
        <v>1</v>
      </c>
      <c r="F6959" s="0" t="n">
        <v>0</v>
      </c>
      <c r="G6959" s="0" t="n">
        <v>0.220046</v>
      </c>
      <c r="H6959" s="0" t="n">
        <v>60000</v>
      </c>
    </row>
    <row r="6960" customFormat="false" ht="15" hidden="false" customHeight="false" outlineLevel="0" collapsed="false">
      <c r="A6960" s="0" t="n">
        <v>6958</v>
      </c>
      <c r="B6960" s="0" t="n">
        <v>10</v>
      </c>
      <c r="C6960" s="0" t="n">
        <v>290</v>
      </c>
      <c r="D6960" s="0" t="n">
        <v>21</v>
      </c>
      <c r="E6960" s="0" t="n">
        <v>0</v>
      </c>
      <c r="F6960" s="0" t="n">
        <v>0</v>
      </c>
      <c r="G6960" s="0" t="n">
        <v>0.183861</v>
      </c>
      <c r="H6960" s="0" t="n">
        <v>60000</v>
      </c>
    </row>
    <row r="6961" customFormat="false" ht="15" hidden="false" customHeight="false" outlineLevel="0" collapsed="false">
      <c r="A6961" s="0" t="n">
        <v>6959</v>
      </c>
      <c r="B6961" s="0" t="n">
        <v>10</v>
      </c>
      <c r="C6961" s="0" t="n">
        <v>290</v>
      </c>
      <c r="D6961" s="0" t="n">
        <v>22</v>
      </c>
      <c r="E6961" s="0" t="n">
        <v>0</v>
      </c>
      <c r="F6961" s="0" t="n">
        <v>0</v>
      </c>
      <c r="G6961" s="0" t="n">
        <v>0.289323</v>
      </c>
      <c r="H6961" s="0" t="n">
        <v>60000</v>
      </c>
    </row>
    <row r="6962" customFormat="false" ht="15" hidden="false" customHeight="false" outlineLevel="0" collapsed="false">
      <c r="A6962" s="0" t="n">
        <v>6960</v>
      </c>
      <c r="B6962" s="0" t="n">
        <v>10</v>
      </c>
      <c r="C6962" s="0" t="n">
        <v>290</v>
      </c>
      <c r="D6962" s="0" t="n">
        <v>23</v>
      </c>
      <c r="E6962" s="0" t="n">
        <v>0</v>
      </c>
      <c r="F6962" s="0" t="n">
        <v>0</v>
      </c>
      <c r="G6962" s="0" t="n">
        <v>0.260852</v>
      </c>
      <c r="H6962" s="0" t="n">
        <v>60000</v>
      </c>
    </row>
    <row r="6963" customFormat="false" ht="15" hidden="false" customHeight="false" outlineLevel="0" collapsed="false">
      <c r="A6963" s="0" t="n">
        <v>6961</v>
      </c>
      <c r="B6963" s="0" t="n">
        <v>10</v>
      </c>
      <c r="C6963" s="0" t="n">
        <v>291</v>
      </c>
      <c r="D6963" s="0" t="n">
        <v>0</v>
      </c>
      <c r="E6963" s="0" t="n">
        <v>0</v>
      </c>
      <c r="F6963" s="0" t="n">
        <v>0</v>
      </c>
      <c r="G6963" s="0" t="n">
        <v>0.381167</v>
      </c>
      <c r="H6963" s="0" t="n">
        <v>60000</v>
      </c>
    </row>
    <row r="6964" customFormat="false" ht="15" hidden="false" customHeight="false" outlineLevel="0" collapsed="false">
      <c r="A6964" s="0" t="n">
        <v>6962</v>
      </c>
      <c r="B6964" s="0" t="n">
        <v>10</v>
      </c>
      <c r="C6964" s="0" t="n">
        <v>291</v>
      </c>
      <c r="D6964" s="0" t="n">
        <v>1</v>
      </c>
      <c r="E6964" s="0" t="n">
        <v>0</v>
      </c>
      <c r="F6964" s="0" t="n">
        <v>0</v>
      </c>
      <c r="G6964" s="0" t="n">
        <v>0.355748</v>
      </c>
      <c r="H6964" s="0" t="n">
        <v>60000</v>
      </c>
    </row>
    <row r="6965" customFormat="false" ht="15" hidden="false" customHeight="false" outlineLevel="0" collapsed="false">
      <c r="A6965" s="0" t="n">
        <v>6963</v>
      </c>
      <c r="B6965" s="0" t="n">
        <v>10</v>
      </c>
      <c r="C6965" s="0" t="n">
        <v>291</v>
      </c>
      <c r="D6965" s="0" t="n">
        <v>2</v>
      </c>
      <c r="E6965" s="0" t="n">
        <v>0</v>
      </c>
      <c r="F6965" s="0" t="n">
        <v>0</v>
      </c>
      <c r="G6965" s="0" t="n">
        <v>0.274143</v>
      </c>
      <c r="H6965" s="0" t="n">
        <v>60000</v>
      </c>
    </row>
    <row r="6966" customFormat="false" ht="15" hidden="false" customHeight="false" outlineLevel="0" collapsed="false">
      <c r="A6966" s="0" t="n">
        <v>6964</v>
      </c>
      <c r="B6966" s="0" t="n">
        <v>10</v>
      </c>
      <c r="C6966" s="0" t="n">
        <v>291</v>
      </c>
      <c r="D6966" s="0" t="n">
        <v>3</v>
      </c>
      <c r="E6966" s="0" t="n">
        <v>0</v>
      </c>
      <c r="F6966" s="0" t="n">
        <v>0</v>
      </c>
      <c r="G6966" s="0" t="n">
        <v>0.333913</v>
      </c>
      <c r="H6966" s="0" t="n">
        <v>60000</v>
      </c>
    </row>
    <row r="6967" customFormat="false" ht="15" hidden="false" customHeight="false" outlineLevel="0" collapsed="false">
      <c r="A6967" s="0" t="n">
        <v>6965</v>
      </c>
      <c r="B6967" s="0" t="n">
        <v>10</v>
      </c>
      <c r="C6967" s="0" t="n">
        <v>291</v>
      </c>
      <c r="D6967" s="0" t="n">
        <v>4</v>
      </c>
      <c r="E6967" s="0" t="n">
        <v>0</v>
      </c>
      <c r="F6967" s="0" t="n">
        <v>0</v>
      </c>
      <c r="G6967" s="0" t="n">
        <v>0.340572</v>
      </c>
      <c r="H6967" s="0" t="n">
        <v>60000</v>
      </c>
    </row>
    <row r="6968" customFormat="false" ht="15" hidden="false" customHeight="false" outlineLevel="0" collapsed="false">
      <c r="A6968" s="0" t="n">
        <v>6966</v>
      </c>
      <c r="B6968" s="0" t="n">
        <v>10</v>
      </c>
      <c r="C6968" s="0" t="n">
        <v>291</v>
      </c>
      <c r="D6968" s="0" t="n">
        <v>5</v>
      </c>
      <c r="E6968" s="0" t="n">
        <v>0</v>
      </c>
      <c r="F6968" s="0" t="n">
        <v>0</v>
      </c>
      <c r="G6968" s="0" t="n">
        <v>0.469808</v>
      </c>
      <c r="H6968" s="0" t="n">
        <v>60000</v>
      </c>
    </row>
    <row r="6969" customFormat="false" ht="15" hidden="false" customHeight="false" outlineLevel="0" collapsed="false">
      <c r="A6969" s="0" t="n">
        <v>6967</v>
      </c>
      <c r="B6969" s="0" t="n">
        <v>10</v>
      </c>
      <c r="C6969" s="0" t="n">
        <v>291</v>
      </c>
      <c r="D6969" s="0" t="n">
        <v>6</v>
      </c>
      <c r="E6969" s="0" t="n">
        <v>0</v>
      </c>
      <c r="F6969" s="0" t="n">
        <v>0</v>
      </c>
      <c r="G6969" s="0" t="n">
        <v>0.440553</v>
      </c>
      <c r="H6969" s="0" t="n">
        <v>60000</v>
      </c>
    </row>
    <row r="6970" customFormat="false" ht="15" hidden="false" customHeight="false" outlineLevel="0" collapsed="false">
      <c r="A6970" s="0" t="n">
        <v>6968</v>
      </c>
      <c r="B6970" s="0" t="n">
        <v>10</v>
      </c>
      <c r="C6970" s="0" t="n">
        <v>291</v>
      </c>
      <c r="D6970" s="0" t="n">
        <v>7</v>
      </c>
      <c r="E6970" s="0" t="n">
        <v>1</v>
      </c>
      <c r="F6970" s="0" t="n">
        <v>0.157188</v>
      </c>
      <c r="G6970" s="0" t="n">
        <v>0.448608</v>
      </c>
      <c r="H6970" s="0" t="n">
        <v>59800</v>
      </c>
    </row>
    <row r="6971" customFormat="false" ht="15" hidden="false" customHeight="false" outlineLevel="0" collapsed="false">
      <c r="A6971" s="0" t="n">
        <v>6969</v>
      </c>
      <c r="B6971" s="0" t="n">
        <v>10</v>
      </c>
      <c r="C6971" s="0" t="n">
        <v>291</v>
      </c>
      <c r="D6971" s="0" t="n">
        <v>8</v>
      </c>
      <c r="E6971" s="0" t="n">
        <v>1</v>
      </c>
      <c r="F6971" s="0" t="n">
        <v>0.472923</v>
      </c>
      <c r="G6971" s="0" t="n">
        <v>0.362007</v>
      </c>
      <c r="H6971" s="0" t="n">
        <v>59600</v>
      </c>
    </row>
    <row r="6972" customFormat="false" ht="15" hidden="false" customHeight="false" outlineLevel="0" collapsed="false">
      <c r="A6972" s="0" t="n">
        <v>6970</v>
      </c>
      <c r="B6972" s="0" t="n">
        <v>10</v>
      </c>
      <c r="C6972" s="0" t="n">
        <v>291</v>
      </c>
      <c r="D6972" s="0" t="n">
        <v>9</v>
      </c>
      <c r="E6972" s="0" t="n">
        <v>0</v>
      </c>
      <c r="F6972" s="0" t="n">
        <v>0.805506</v>
      </c>
      <c r="G6972" s="0" t="n">
        <v>0.454091</v>
      </c>
      <c r="H6972" s="0" t="n">
        <v>59600</v>
      </c>
    </row>
    <row r="6973" customFormat="false" ht="15" hidden="false" customHeight="false" outlineLevel="0" collapsed="false">
      <c r="A6973" s="0" t="n">
        <v>6971</v>
      </c>
      <c r="B6973" s="0" t="n">
        <v>10</v>
      </c>
      <c r="C6973" s="0" t="n">
        <v>291</v>
      </c>
      <c r="D6973" s="0" t="n">
        <v>10</v>
      </c>
      <c r="E6973" s="0" t="n">
        <v>0</v>
      </c>
      <c r="F6973" s="0" t="n">
        <v>1</v>
      </c>
      <c r="G6973" s="0" t="n">
        <v>0.706499</v>
      </c>
      <c r="H6973" s="0" t="n">
        <v>59600</v>
      </c>
    </row>
    <row r="6974" customFormat="false" ht="15" hidden="false" customHeight="false" outlineLevel="0" collapsed="false">
      <c r="A6974" s="0" t="n">
        <v>6972</v>
      </c>
      <c r="B6974" s="0" t="n">
        <v>10</v>
      </c>
      <c r="C6974" s="0" t="n">
        <v>291</v>
      </c>
      <c r="D6974" s="0" t="n">
        <v>11</v>
      </c>
      <c r="E6974" s="0" t="n">
        <v>0</v>
      </c>
      <c r="F6974" s="0" t="n">
        <v>1</v>
      </c>
      <c r="G6974" s="0" t="n">
        <v>0.830944</v>
      </c>
      <c r="H6974" s="0" t="n">
        <v>59600</v>
      </c>
    </row>
    <row r="6975" customFormat="false" ht="15" hidden="false" customHeight="false" outlineLevel="0" collapsed="false">
      <c r="A6975" s="0" t="n">
        <v>6973</v>
      </c>
      <c r="B6975" s="0" t="n">
        <v>10</v>
      </c>
      <c r="C6975" s="0" t="n">
        <v>291</v>
      </c>
      <c r="D6975" s="0" t="n">
        <v>12</v>
      </c>
      <c r="E6975" s="0" t="n">
        <v>0</v>
      </c>
      <c r="F6975" s="0" t="n">
        <v>1</v>
      </c>
      <c r="G6975" s="0" t="n">
        <v>0.810097</v>
      </c>
      <c r="H6975" s="0" t="n">
        <v>59600</v>
      </c>
    </row>
    <row r="6976" customFormat="false" ht="15" hidden="false" customHeight="false" outlineLevel="0" collapsed="false">
      <c r="A6976" s="0" t="n">
        <v>6974</v>
      </c>
      <c r="B6976" s="0" t="n">
        <v>10</v>
      </c>
      <c r="C6976" s="0" t="n">
        <v>291</v>
      </c>
      <c r="D6976" s="0" t="n">
        <v>13</v>
      </c>
      <c r="E6976" s="0" t="n">
        <v>0</v>
      </c>
      <c r="F6976" s="0" t="n">
        <v>1</v>
      </c>
      <c r="G6976" s="0" t="n">
        <v>0.973951</v>
      </c>
      <c r="H6976" s="0" t="n">
        <v>59600</v>
      </c>
    </row>
    <row r="6977" customFormat="false" ht="15" hidden="false" customHeight="false" outlineLevel="0" collapsed="false">
      <c r="A6977" s="0" t="n">
        <v>6975</v>
      </c>
      <c r="B6977" s="0" t="n">
        <v>10</v>
      </c>
      <c r="C6977" s="0" t="n">
        <v>291</v>
      </c>
      <c r="D6977" s="0" t="n">
        <v>14</v>
      </c>
      <c r="E6977" s="0" t="n">
        <v>0</v>
      </c>
      <c r="F6977" s="0" t="n">
        <v>1</v>
      </c>
      <c r="G6977" s="0" t="n">
        <v>0.738082</v>
      </c>
      <c r="H6977" s="0" t="n">
        <v>59600</v>
      </c>
    </row>
    <row r="6978" customFormat="false" ht="15" hidden="false" customHeight="false" outlineLevel="0" collapsed="false">
      <c r="A6978" s="0" t="n">
        <v>6976</v>
      </c>
      <c r="B6978" s="0" t="n">
        <v>10</v>
      </c>
      <c r="C6978" s="0" t="n">
        <v>291</v>
      </c>
      <c r="D6978" s="0" t="n">
        <v>15</v>
      </c>
      <c r="E6978" s="0" t="n">
        <v>0</v>
      </c>
      <c r="F6978" s="0" t="n">
        <v>0.805506</v>
      </c>
      <c r="G6978" s="0" t="n">
        <v>0.462889</v>
      </c>
      <c r="H6978" s="0" t="n">
        <v>59600</v>
      </c>
    </row>
    <row r="6979" customFormat="false" ht="15" hidden="false" customHeight="false" outlineLevel="0" collapsed="false">
      <c r="A6979" s="0" t="n">
        <v>6977</v>
      </c>
      <c r="B6979" s="0" t="n">
        <v>10</v>
      </c>
      <c r="C6979" s="0" t="n">
        <v>291</v>
      </c>
      <c r="D6979" s="0" t="n">
        <v>16</v>
      </c>
      <c r="E6979" s="0" t="n">
        <v>0</v>
      </c>
      <c r="F6979" s="0" t="n">
        <v>0.472923</v>
      </c>
      <c r="G6979" s="0" t="n">
        <v>0.545624</v>
      </c>
      <c r="H6979" s="0" t="n">
        <v>59600</v>
      </c>
    </row>
    <row r="6980" customFormat="false" ht="15" hidden="false" customHeight="false" outlineLevel="0" collapsed="false">
      <c r="A6980" s="0" t="n">
        <v>6978</v>
      </c>
      <c r="B6980" s="0" t="n">
        <v>10</v>
      </c>
      <c r="C6980" s="0" t="n">
        <v>291</v>
      </c>
      <c r="D6980" s="0" t="n">
        <v>17</v>
      </c>
      <c r="E6980" s="0" t="n">
        <v>0</v>
      </c>
      <c r="F6980" s="0" t="n">
        <v>0.157188</v>
      </c>
      <c r="G6980" s="0" t="n">
        <v>0.42178</v>
      </c>
      <c r="H6980" s="0" t="n">
        <v>59600</v>
      </c>
    </row>
    <row r="6981" customFormat="false" ht="15" hidden="false" customHeight="false" outlineLevel="0" collapsed="false">
      <c r="A6981" s="0" t="n">
        <v>6979</v>
      </c>
      <c r="B6981" s="0" t="n">
        <v>10</v>
      </c>
      <c r="C6981" s="0" t="n">
        <v>291</v>
      </c>
      <c r="D6981" s="0" t="n">
        <v>18</v>
      </c>
      <c r="E6981" s="0" t="n">
        <v>0</v>
      </c>
      <c r="F6981" s="0" t="n">
        <v>0</v>
      </c>
      <c r="G6981" s="0" t="n">
        <v>0.383508</v>
      </c>
      <c r="H6981" s="0" t="n">
        <v>59600</v>
      </c>
    </row>
    <row r="6982" customFormat="false" ht="15" hidden="false" customHeight="false" outlineLevel="0" collapsed="false">
      <c r="A6982" s="0" t="n">
        <v>6980</v>
      </c>
      <c r="B6982" s="0" t="n">
        <v>10</v>
      </c>
      <c r="C6982" s="0" t="n">
        <v>291</v>
      </c>
      <c r="D6982" s="0" t="n">
        <v>19</v>
      </c>
      <c r="E6982" s="0" t="n">
        <v>1</v>
      </c>
      <c r="F6982" s="0" t="n">
        <v>0</v>
      </c>
      <c r="G6982" s="0" t="n">
        <v>0.552763</v>
      </c>
      <c r="H6982" s="0" t="n">
        <v>59400</v>
      </c>
    </row>
    <row r="6983" customFormat="false" ht="15" hidden="false" customHeight="false" outlineLevel="0" collapsed="false">
      <c r="A6983" s="0" t="n">
        <v>6981</v>
      </c>
      <c r="B6983" s="0" t="n">
        <v>10</v>
      </c>
      <c r="C6983" s="0" t="n">
        <v>291</v>
      </c>
      <c r="D6983" s="0" t="n">
        <v>20</v>
      </c>
      <c r="E6983" s="0" t="n">
        <v>1</v>
      </c>
      <c r="F6983" s="0" t="n">
        <v>0</v>
      </c>
      <c r="G6983" s="0" t="n">
        <v>0.31875</v>
      </c>
      <c r="H6983" s="0" t="n">
        <v>59200</v>
      </c>
    </row>
    <row r="6984" customFormat="false" ht="15" hidden="false" customHeight="false" outlineLevel="0" collapsed="false">
      <c r="A6984" s="0" t="n">
        <v>6982</v>
      </c>
      <c r="B6984" s="0" t="n">
        <v>10</v>
      </c>
      <c r="C6984" s="0" t="n">
        <v>291</v>
      </c>
      <c r="D6984" s="0" t="n">
        <v>21</v>
      </c>
      <c r="E6984" s="0" t="n">
        <v>0</v>
      </c>
      <c r="F6984" s="0" t="n">
        <v>0</v>
      </c>
      <c r="G6984" s="0" t="n">
        <v>0.297293</v>
      </c>
      <c r="H6984" s="0" t="n">
        <v>59200</v>
      </c>
    </row>
    <row r="6985" customFormat="false" ht="15" hidden="false" customHeight="false" outlineLevel="0" collapsed="false">
      <c r="A6985" s="0" t="n">
        <v>6983</v>
      </c>
      <c r="B6985" s="0" t="n">
        <v>10</v>
      </c>
      <c r="C6985" s="0" t="n">
        <v>291</v>
      </c>
      <c r="D6985" s="0" t="n">
        <v>22</v>
      </c>
      <c r="E6985" s="0" t="n">
        <v>0</v>
      </c>
      <c r="F6985" s="0" t="n">
        <v>0</v>
      </c>
      <c r="G6985" s="0" t="n">
        <v>0.408535</v>
      </c>
      <c r="H6985" s="0" t="n">
        <v>59200</v>
      </c>
    </row>
    <row r="6986" customFormat="false" ht="15" hidden="false" customHeight="false" outlineLevel="0" collapsed="false">
      <c r="A6986" s="0" t="n">
        <v>6984</v>
      </c>
      <c r="B6986" s="0" t="n">
        <v>10</v>
      </c>
      <c r="C6986" s="0" t="n">
        <v>291</v>
      </c>
      <c r="D6986" s="0" t="n">
        <v>23</v>
      </c>
      <c r="E6986" s="0" t="n">
        <v>0</v>
      </c>
      <c r="F6986" s="0" t="n">
        <v>0</v>
      </c>
      <c r="G6986" s="0" t="n">
        <v>0.449498</v>
      </c>
      <c r="H6986" s="0" t="n">
        <v>59200</v>
      </c>
    </row>
    <row r="6987" customFormat="false" ht="15" hidden="false" customHeight="false" outlineLevel="0" collapsed="false">
      <c r="A6987" s="0" t="n">
        <v>6985</v>
      </c>
      <c r="B6987" s="0" t="n">
        <v>10</v>
      </c>
      <c r="C6987" s="0" t="n">
        <v>292</v>
      </c>
      <c r="D6987" s="0" t="n">
        <v>0</v>
      </c>
      <c r="E6987" s="0" t="n">
        <v>0</v>
      </c>
      <c r="F6987" s="0" t="n">
        <v>0</v>
      </c>
      <c r="G6987" s="0" t="n">
        <v>0.59005</v>
      </c>
      <c r="H6987" s="0" t="n">
        <v>59200</v>
      </c>
    </row>
    <row r="6988" customFormat="false" ht="15" hidden="false" customHeight="false" outlineLevel="0" collapsed="false">
      <c r="A6988" s="0" t="n">
        <v>6986</v>
      </c>
      <c r="B6988" s="0" t="n">
        <v>10</v>
      </c>
      <c r="C6988" s="0" t="n">
        <v>292</v>
      </c>
      <c r="D6988" s="0" t="n">
        <v>1</v>
      </c>
      <c r="E6988" s="0" t="n">
        <v>0</v>
      </c>
      <c r="F6988" s="0" t="n">
        <v>0</v>
      </c>
      <c r="G6988" s="0" t="n">
        <v>0.54796</v>
      </c>
      <c r="H6988" s="0" t="n">
        <v>59200</v>
      </c>
    </row>
    <row r="6989" customFormat="false" ht="15" hidden="false" customHeight="false" outlineLevel="0" collapsed="false">
      <c r="A6989" s="0" t="n">
        <v>6987</v>
      </c>
      <c r="B6989" s="0" t="n">
        <v>10</v>
      </c>
      <c r="C6989" s="0" t="n">
        <v>292</v>
      </c>
      <c r="D6989" s="0" t="n">
        <v>2</v>
      </c>
      <c r="E6989" s="0" t="n">
        <v>0</v>
      </c>
      <c r="F6989" s="0" t="n">
        <v>0</v>
      </c>
      <c r="G6989" s="0" t="n">
        <v>0.54076</v>
      </c>
      <c r="H6989" s="0" t="n">
        <v>59200</v>
      </c>
    </row>
    <row r="6990" customFormat="false" ht="15" hidden="false" customHeight="false" outlineLevel="0" collapsed="false">
      <c r="A6990" s="0" t="n">
        <v>6988</v>
      </c>
      <c r="B6990" s="0" t="n">
        <v>10</v>
      </c>
      <c r="C6990" s="0" t="n">
        <v>292</v>
      </c>
      <c r="D6990" s="0" t="n">
        <v>3</v>
      </c>
      <c r="E6990" s="0" t="n">
        <v>0</v>
      </c>
      <c r="F6990" s="0" t="n">
        <v>0</v>
      </c>
      <c r="G6990" s="0" t="n">
        <v>0.612657</v>
      </c>
      <c r="H6990" s="0" t="n">
        <v>59200</v>
      </c>
    </row>
    <row r="6991" customFormat="false" ht="15" hidden="false" customHeight="false" outlineLevel="0" collapsed="false">
      <c r="A6991" s="0" t="n">
        <v>6989</v>
      </c>
      <c r="B6991" s="0" t="n">
        <v>10</v>
      </c>
      <c r="C6991" s="0" t="n">
        <v>292</v>
      </c>
      <c r="D6991" s="0" t="n">
        <v>4</v>
      </c>
      <c r="E6991" s="0" t="n">
        <v>0</v>
      </c>
      <c r="F6991" s="0" t="n">
        <v>0</v>
      </c>
      <c r="G6991" s="0" t="n">
        <v>0.507463</v>
      </c>
      <c r="H6991" s="0" t="n">
        <v>59200</v>
      </c>
    </row>
    <row r="6992" customFormat="false" ht="15" hidden="false" customHeight="false" outlineLevel="0" collapsed="false">
      <c r="A6992" s="0" t="n">
        <v>6990</v>
      </c>
      <c r="B6992" s="0" t="n">
        <v>10</v>
      </c>
      <c r="C6992" s="0" t="n">
        <v>292</v>
      </c>
      <c r="D6992" s="0" t="n">
        <v>5</v>
      </c>
      <c r="E6992" s="0" t="n">
        <v>0</v>
      </c>
      <c r="F6992" s="0" t="n">
        <v>0</v>
      </c>
      <c r="G6992" s="0" t="n">
        <v>0.397518</v>
      </c>
      <c r="H6992" s="0" t="n">
        <v>59200</v>
      </c>
    </row>
    <row r="6993" customFormat="false" ht="15" hidden="false" customHeight="false" outlineLevel="0" collapsed="false">
      <c r="A6993" s="0" t="n">
        <v>6991</v>
      </c>
      <c r="B6993" s="0" t="n">
        <v>10</v>
      </c>
      <c r="C6993" s="0" t="n">
        <v>292</v>
      </c>
      <c r="D6993" s="0" t="n">
        <v>6</v>
      </c>
      <c r="E6993" s="0" t="n">
        <v>0</v>
      </c>
      <c r="F6993" s="0" t="n">
        <v>0</v>
      </c>
      <c r="G6993" s="0" t="n">
        <v>0.4664</v>
      </c>
      <c r="H6993" s="0" t="n">
        <v>59200</v>
      </c>
    </row>
    <row r="6994" customFormat="false" ht="15" hidden="false" customHeight="false" outlineLevel="0" collapsed="false">
      <c r="A6994" s="0" t="n">
        <v>6992</v>
      </c>
      <c r="B6994" s="0" t="n">
        <v>10</v>
      </c>
      <c r="C6994" s="0" t="n">
        <v>292</v>
      </c>
      <c r="D6994" s="0" t="n">
        <v>7</v>
      </c>
      <c r="E6994" s="0" t="n">
        <v>1</v>
      </c>
      <c r="F6994" s="0" t="n">
        <v>0.168545</v>
      </c>
      <c r="G6994" s="0" t="n">
        <v>0.458826</v>
      </c>
      <c r="H6994" s="0" t="n">
        <v>59000</v>
      </c>
    </row>
    <row r="6995" customFormat="false" ht="15" hidden="false" customHeight="false" outlineLevel="0" collapsed="false">
      <c r="A6995" s="0" t="n">
        <v>6993</v>
      </c>
      <c r="B6995" s="0" t="n">
        <v>10</v>
      </c>
      <c r="C6995" s="0" t="n">
        <v>292</v>
      </c>
      <c r="D6995" s="0" t="n">
        <v>8</v>
      </c>
      <c r="E6995" s="0" t="n">
        <v>1</v>
      </c>
      <c r="F6995" s="0" t="n">
        <v>0.507092</v>
      </c>
      <c r="G6995" s="0" t="n">
        <v>0.347946</v>
      </c>
      <c r="H6995" s="0" t="n">
        <v>58800</v>
      </c>
    </row>
    <row r="6996" customFormat="false" ht="15" hidden="false" customHeight="false" outlineLevel="0" collapsed="false">
      <c r="A6996" s="0" t="n">
        <v>6994</v>
      </c>
      <c r="B6996" s="0" t="n">
        <v>10</v>
      </c>
      <c r="C6996" s="0" t="n">
        <v>292</v>
      </c>
      <c r="D6996" s="0" t="n">
        <v>9</v>
      </c>
      <c r="E6996" s="0" t="n">
        <v>0</v>
      </c>
      <c r="F6996" s="0" t="n">
        <v>0.863705</v>
      </c>
      <c r="G6996" s="0" t="n">
        <v>0.340474</v>
      </c>
      <c r="H6996" s="0" t="n">
        <v>58800</v>
      </c>
    </row>
    <row r="6997" customFormat="false" ht="15" hidden="false" customHeight="false" outlineLevel="0" collapsed="false">
      <c r="A6997" s="0" t="n">
        <v>6995</v>
      </c>
      <c r="B6997" s="0" t="n">
        <v>10</v>
      </c>
      <c r="C6997" s="0" t="n">
        <v>292</v>
      </c>
      <c r="D6997" s="0" t="n">
        <v>10</v>
      </c>
      <c r="E6997" s="0" t="n">
        <v>0</v>
      </c>
      <c r="F6997" s="0" t="n">
        <v>1</v>
      </c>
      <c r="G6997" s="0" t="n">
        <v>0.282624</v>
      </c>
      <c r="H6997" s="0" t="n">
        <v>58800</v>
      </c>
    </row>
    <row r="6998" customFormat="false" ht="15" hidden="false" customHeight="false" outlineLevel="0" collapsed="false">
      <c r="A6998" s="0" t="n">
        <v>6996</v>
      </c>
      <c r="B6998" s="0" t="n">
        <v>10</v>
      </c>
      <c r="C6998" s="0" t="n">
        <v>292</v>
      </c>
      <c r="D6998" s="0" t="n">
        <v>11</v>
      </c>
      <c r="E6998" s="0" t="n">
        <v>0</v>
      </c>
      <c r="F6998" s="0" t="n">
        <v>1</v>
      </c>
      <c r="G6998" s="0" t="n">
        <v>0.392093</v>
      </c>
      <c r="H6998" s="0" t="n">
        <v>58800</v>
      </c>
    </row>
    <row r="6999" customFormat="false" ht="15" hidden="false" customHeight="false" outlineLevel="0" collapsed="false">
      <c r="A6999" s="0" t="n">
        <v>6997</v>
      </c>
      <c r="B6999" s="0" t="n">
        <v>10</v>
      </c>
      <c r="C6999" s="0" t="n">
        <v>292</v>
      </c>
      <c r="D6999" s="0" t="n">
        <v>12</v>
      </c>
      <c r="E6999" s="0" t="n">
        <v>0</v>
      </c>
      <c r="F6999" s="0" t="n">
        <v>1</v>
      </c>
      <c r="G6999" s="0" t="n">
        <v>0.33267</v>
      </c>
      <c r="H6999" s="0" t="n">
        <v>58800</v>
      </c>
    </row>
    <row r="7000" customFormat="false" ht="15" hidden="false" customHeight="false" outlineLevel="0" collapsed="false">
      <c r="A7000" s="0" t="n">
        <v>6998</v>
      </c>
      <c r="B7000" s="0" t="n">
        <v>10</v>
      </c>
      <c r="C7000" s="0" t="n">
        <v>292</v>
      </c>
      <c r="D7000" s="0" t="n">
        <v>13</v>
      </c>
      <c r="E7000" s="0" t="n">
        <v>0</v>
      </c>
      <c r="F7000" s="0" t="n">
        <v>1</v>
      </c>
      <c r="G7000" s="0" t="n">
        <v>0.394399</v>
      </c>
      <c r="H7000" s="0" t="n">
        <v>58800</v>
      </c>
    </row>
    <row r="7001" customFormat="false" ht="15" hidden="false" customHeight="false" outlineLevel="0" collapsed="false">
      <c r="A7001" s="0" t="n">
        <v>6999</v>
      </c>
      <c r="B7001" s="0" t="n">
        <v>10</v>
      </c>
      <c r="C7001" s="0" t="n">
        <v>292</v>
      </c>
      <c r="D7001" s="0" t="n">
        <v>14</v>
      </c>
      <c r="E7001" s="0" t="n">
        <v>0</v>
      </c>
      <c r="F7001" s="0" t="n">
        <v>1</v>
      </c>
      <c r="G7001" s="0" t="n">
        <v>0.44588</v>
      </c>
      <c r="H7001" s="0" t="n">
        <v>58800</v>
      </c>
    </row>
    <row r="7002" customFormat="false" ht="15" hidden="false" customHeight="false" outlineLevel="0" collapsed="false">
      <c r="A7002" s="0" t="n">
        <v>7000</v>
      </c>
      <c r="B7002" s="0" t="n">
        <v>10</v>
      </c>
      <c r="C7002" s="0" t="n">
        <v>292</v>
      </c>
      <c r="D7002" s="0" t="n">
        <v>15</v>
      </c>
      <c r="E7002" s="0" t="n">
        <v>0</v>
      </c>
      <c r="F7002" s="0" t="n">
        <v>0.863705</v>
      </c>
      <c r="G7002" s="0" t="n">
        <v>0.499061</v>
      </c>
      <c r="H7002" s="0" t="n">
        <v>58800</v>
      </c>
    </row>
    <row r="7003" customFormat="false" ht="15" hidden="false" customHeight="false" outlineLevel="0" collapsed="false">
      <c r="A7003" s="0" t="n">
        <v>7001</v>
      </c>
      <c r="B7003" s="0" t="n">
        <v>10</v>
      </c>
      <c r="C7003" s="0" t="n">
        <v>292</v>
      </c>
      <c r="D7003" s="0" t="n">
        <v>16</v>
      </c>
      <c r="E7003" s="0" t="n">
        <v>0</v>
      </c>
      <c r="F7003" s="0" t="n">
        <v>0.507092</v>
      </c>
      <c r="G7003" s="0" t="n">
        <v>0.44835</v>
      </c>
      <c r="H7003" s="0" t="n">
        <v>58800</v>
      </c>
    </row>
    <row r="7004" customFormat="false" ht="15" hidden="false" customHeight="false" outlineLevel="0" collapsed="false">
      <c r="A7004" s="0" t="n">
        <v>7002</v>
      </c>
      <c r="B7004" s="0" t="n">
        <v>10</v>
      </c>
      <c r="C7004" s="0" t="n">
        <v>292</v>
      </c>
      <c r="D7004" s="0" t="n">
        <v>17</v>
      </c>
      <c r="E7004" s="0" t="n">
        <v>0</v>
      </c>
      <c r="F7004" s="0" t="n">
        <v>0.168545</v>
      </c>
      <c r="G7004" s="0" t="n">
        <v>0.48977</v>
      </c>
      <c r="H7004" s="0" t="n">
        <v>58800</v>
      </c>
    </row>
    <row r="7005" customFormat="false" ht="15" hidden="false" customHeight="false" outlineLevel="0" collapsed="false">
      <c r="A7005" s="0" t="n">
        <v>7003</v>
      </c>
      <c r="B7005" s="0" t="n">
        <v>10</v>
      </c>
      <c r="C7005" s="0" t="n">
        <v>292</v>
      </c>
      <c r="D7005" s="0" t="n">
        <v>18</v>
      </c>
      <c r="E7005" s="0" t="n">
        <v>0</v>
      </c>
      <c r="F7005" s="0" t="n">
        <v>0</v>
      </c>
      <c r="G7005" s="0" t="n">
        <v>0.335042</v>
      </c>
      <c r="H7005" s="0" t="n">
        <v>58800</v>
      </c>
    </row>
    <row r="7006" customFormat="false" ht="15" hidden="false" customHeight="false" outlineLevel="0" collapsed="false">
      <c r="A7006" s="0" t="n">
        <v>7004</v>
      </c>
      <c r="B7006" s="0" t="n">
        <v>10</v>
      </c>
      <c r="C7006" s="0" t="n">
        <v>292</v>
      </c>
      <c r="D7006" s="0" t="n">
        <v>19</v>
      </c>
      <c r="E7006" s="0" t="n">
        <v>1</v>
      </c>
      <c r="F7006" s="0" t="n">
        <v>0</v>
      </c>
      <c r="G7006" s="0" t="n">
        <v>0.531325</v>
      </c>
      <c r="H7006" s="0" t="n">
        <v>58600</v>
      </c>
    </row>
    <row r="7007" customFormat="false" ht="15" hidden="false" customHeight="false" outlineLevel="0" collapsed="false">
      <c r="A7007" s="0" t="n">
        <v>7005</v>
      </c>
      <c r="B7007" s="0" t="n">
        <v>10</v>
      </c>
      <c r="C7007" s="0" t="n">
        <v>292</v>
      </c>
      <c r="D7007" s="0" t="n">
        <v>20</v>
      </c>
      <c r="E7007" s="0" t="n">
        <v>1</v>
      </c>
      <c r="F7007" s="0" t="n">
        <v>0</v>
      </c>
      <c r="G7007" s="0" t="n">
        <v>0.578994</v>
      </c>
      <c r="H7007" s="0" t="n">
        <v>58400</v>
      </c>
    </row>
    <row r="7008" customFormat="false" ht="15" hidden="false" customHeight="false" outlineLevel="0" collapsed="false">
      <c r="A7008" s="0" t="n">
        <v>7006</v>
      </c>
      <c r="B7008" s="0" t="n">
        <v>10</v>
      </c>
      <c r="C7008" s="0" t="n">
        <v>292</v>
      </c>
      <c r="D7008" s="0" t="n">
        <v>21</v>
      </c>
      <c r="E7008" s="0" t="n">
        <v>0</v>
      </c>
      <c r="F7008" s="0" t="n">
        <v>0</v>
      </c>
      <c r="G7008" s="0" t="n">
        <v>0.491094</v>
      </c>
      <c r="H7008" s="0" t="n">
        <v>58400</v>
      </c>
    </row>
    <row r="7009" customFormat="false" ht="15" hidden="false" customHeight="false" outlineLevel="0" collapsed="false">
      <c r="A7009" s="0" t="n">
        <v>7007</v>
      </c>
      <c r="B7009" s="0" t="n">
        <v>10</v>
      </c>
      <c r="C7009" s="0" t="n">
        <v>292</v>
      </c>
      <c r="D7009" s="0" t="n">
        <v>22</v>
      </c>
      <c r="E7009" s="0" t="n">
        <v>0</v>
      </c>
      <c r="F7009" s="0" t="n">
        <v>0</v>
      </c>
      <c r="G7009" s="0" t="n">
        <v>0.452856</v>
      </c>
      <c r="H7009" s="0" t="n">
        <v>58400</v>
      </c>
    </row>
    <row r="7010" customFormat="false" ht="15" hidden="false" customHeight="false" outlineLevel="0" collapsed="false">
      <c r="A7010" s="0" t="n">
        <v>7008</v>
      </c>
      <c r="B7010" s="0" t="n">
        <v>10</v>
      </c>
      <c r="C7010" s="0" t="n">
        <v>292</v>
      </c>
      <c r="D7010" s="0" t="n">
        <v>23</v>
      </c>
      <c r="E7010" s="0" t="n">
        <v>0</v>
      </c>
      <c r="F7010" s="0" t="n">
        <v>0</v>
      </c>
      <c r="G7010" s="0" t="n">
        <v>0.545647</v>
      </c>
      <c r="H7010" s="0" t="n">
        <v>58400</v>
      </c>
    </row>
    <row r="7011" customFormat="false" ht="15" hidden="false" customHeight="false" outlineLevel="0" collapsed="false">
      <c r="A7011" s="0" t="n">
        <v>7009</v>
      </c>
      <c r="B7011" s="0" t="n">
        <v>10</v>
      </c>
      <c r="C7011" s="0" t="n">
        <v>293</v>
      </c>
      <c r="D7011" s="0" t="n">
        <v>0</v>
      </c>
      <c r="E7011" s="0" t="n">
        <v>0</v>
      </c>
      <c r="F7011" s="0" t="n">
        <v>0</v>
      </c>
      <c r="G7011" s="0" t="n">
        <v>0.65436</v>
      </c>
      <c r="H7011" s="0" t="n">
        <v>58400</v>
      </c>
    </row>
    <row r="7012" customFormat="false" ht="15" hidden="false" customHeight="false" outlineLevel="0" collapsed="false">
      <c r="A7012" s="0" t="n">
        <v>7010</v>
      </c>
      <c r="B7012" s="0" t="n">
        <v>10</v>
      </c>
      <c r="C7012" s="0" t="n">
        <v>293</v>
      </c>
      <c r="D7012" s="0" t="n">
        <v>1</v>
      </c>
      <c r="E7012" s="0" t="n">
        <v>0</v>
      </c>
      <c r="F7012" s="0" t="n">
        <v>0</v>
      </c>
      <c r="G7012" s="0" t="n">
        <v>0.58683</v>
      </c>
      <c r="H7012" s="0" t="n">
        <v>58400</v>
      </c>
    </row>
    <row r="7013" customFormat="false" ht="15" hidden="false" customHeight="false" outlineLevel="0" collapsed="false">
      <c r="A7013" s="0" t="n">
        <v>7011</v>
      </c>
      <c r="B7013" s="0" t="n">
        <v>10</v>
      </c>
      <c r="C7013" s="0" t="n">
        <v>293</v>
      </c>
      <c r="D7013" s="0" t="n">
        <v>2</v>
      </c>
      <c r="E7013" s="0" t="n">
        <v>0</v>
      </c>
      <c r="F7013" s="0" t="n">
        <v>0</v>
      </c>
      <c r="G7013" s="0" t="n">
        <v>0.559964</v>
      </c>
      <c r="H7013" s="0" t="n">
        <v>58400</v>
      </c>
    </row>
    <row r="7014" customFormat="false" ht="15" hidden="false" customHeight="false" outlineLevel="0" collapsed="false">
      <c r="A7014" s="0" t="n">
        <v>7012</v>
      </c>
      <c r="B7014" s="0" t="n">
        <v>10</v>
      </c>
      <c r="C7014" s="0" t="n">
        <v>293</v>
      </c>
      <c r="D7014" s="0" t="n">
        <v>3</v>
      </c>
      <c r="E7014" s="0" t="n">
        <v>0</v>
      </c>
      <c r="F7014" s="0" t="n">
        <v>0</v>
      </c>
      <c r="G7014" s="0" t="n">
        <v>0.671375</v>
      </c>
      <c r="H7014" s="0" t="n">
        <v>58400</v>
      </c>
    </row>
    <row r="7015" customFormat="false" ht="15" hidden="false" customHeight="false" outlineLevel="0" collapsed="false">
      <c r="A7015" s="0" t="n">
        <v>7013</v>
      </c>
      <c r="B7015" s="0" t="n">
        <v>10</v>
      </c>
      <c r="C7015" s="0" t="n">
        <v>293</v>
      </c>
      <c r="D7015" s="0" t="n">
        <v>4</v>
      </c>
      <c r="E7015" s="0" t="n">
        <v>0</v>
      </c>
      <c r="F7015" s="0" t="n">
        <v>0</v>
      </c>
      <c r="G7015" s="0" t="n">
        <v>0.502631</v>
      </c>
      <c r="H7015" s="0" t="n">
        <v>58400</v>
      </c>
    </row>
    <row r="7016" customFormat="false" ht="15" hidden="false" customHeight="false" outlineLevel="0" collapsed="false">
      <c r="A7016" s="0" t="n">
        <v>7014</v>
      </c>
      <c r="B7016" s="0" t="n">
        <v>10</v>
      </c>
      <c r="C7016" s="0" t="n">
        <v>293</v>
      </c>
      <c r="D7016" s="0" t="n">
        <v>5</v>
      </c>
      <c r="E7016" s="0" t="n">
        <v>0</v>
      </c>
      <c r="F7016" s="0" t="n">
        <v>0</v>
      </c>
      <c r="G7016" s="0" t="n">
        <v>0.644123</v>
      </c>
      <c r="H7016" s="0" t="n">
        <v>58400</v>
      </c>
    </row>
    <row r="7017" customFormat="false" ht="15" hidden="false" customHeight="false" outlineLevel="0" collapsed="false">
      <c r="A7017" s="0" t="n">
        <v>7015</v>
      </c>
      <c r="B7017" s="0" t="n">
        <v>10</v>
      </c>
      <c r="C7017" s="0" t="n">
        <v>293</v>
      </c>
      <c r="D7017" s="0" t="n">
        <v>6</v>
      </c>
      <c r="E7017" s="0" t="n">
        <v>0</v>
      </c>
      <c r="F7017" s="0" t="n">
        <v>0</v>
      </c>
      <c r="G7017" s="0" t="n">
        <v>0.797059</v>
      </c>
      <c r="H7017" s="0" t="n">
        <v>58400</v>
      </c>
    </row>
    <row r="7018" customFormat="false" ht="15" hidden="false" customHeight="false" outlineLevel="0" collapsed="false">
      <c r="A7018" s="0" t="n">
        <v>7016</v>
      </c>
      <c r="B7018" s="0" t="n">
        <v>10</v>
      </c>
      <c r="C7018" s="0" t="n">
        <v>293</v>
      </c>
      <c r="D7018" s="0" t="n">
        <v>7</v>
      </c>
      <c r="E7018" s="0" t="n">
        <v>1</v>
      </c>
      <c r="F7018" s="0" t="n">
        <v>0.143003</v>
      </c>
      <c r="G7018" s="0" t="n">
        <v>0.806282</v>
      </c>
      <c r="H7018" s="0" t="n">
        <v>58200</v>
      </c>
    </row>
    <row r="7019" customFormat="false" ht="15" hidden="false" customHeight="false" outlineLevel="0" collapsed="false">
      <c r="A7019" s="0" t="n">
        <v>7017</v>
      </c>
      <c r="B7019" s="0" t="n">
        <v>10</v>
      </c>
      <c r="C7019" s="0" t="n">
        <v>293</v>
      </c>
      <c r="D7019" s="0" t="n">
        <v>8</v>
      </c>
      <c r="E7019" s="0" t="n">
        <v>1</v>
      </c>
      <c r="F7019" s="0" t="n">
        <v>0.430244</v>
      </c>
      <c r="G7019" s="0" t="n">
        <v>0.967874</v>
      </c>
      <c r="H7019" s="0" t="n">
        <v>58000</v>
      </c>
    </row>
    <row r="7020" customFormat="false" ht="15" hidden="false" customHeight="false" outlineLevel="0" collapsed="false">
      <c r="A7020" s="0" t="n">
        <v>7018</v>
      </c>
      <c r="B7020" s="0" t="n">
        <v>10</v>
      </c>
      <c r="C7020" s="0" t="n">
        <v>293</v>
      </c>
      <c r="D7020" s="0" t="n">
        <v>9</v>
      </c>
      <c r="E7020" s="0" t="n">
        <v>0</v>
      </c>
      <c r="F7020" s="0" t="n">
        <v>0.732812</v>
      </c>
      <c r="G7020" s="0" t="n">
        <v>0.971913</v>
      </c>
      <c r="H7020" s="0" t="n">
        <v>58000</v>
      </c>
    </row>
    <row r="7021" customFormat="false" ht="15" hidden="false" customHeight="false" outlineLevel="0" collapsed="false">
      <c r="A7021" s="0" t="n">
        <v>7019</v>
      </c>
      <c r="B7021" s="0" t="n">
        <v>10</v>
      </c>
      <c r="C7021" s="0" t="n">
        <v>293</v>
      </c>
      <c r="D7021" s="0" t="n">
        <v>10</v>
      </c>
      <c r="E7021" s="0" t="n">
        <v>0</v>
      </c>
      <c r="F7021" s="0" t="n">
        <v>0.992349</v>
      </c>
      <c r="G7021" s="0" t="n">
        <v>1</v>
      </c>
      <c r="H7021" s="0" t="n">
        <v>58000</v>
      </c>
    </row>
    <row r="7022" customFormat="false" ht="15" hidden="false" customHeight="false" outlineLevel="0" collapsed="false">
      <c r="A7022" s="0" t="n">
        <v>7020</v>
      </c>
      <c r="B7022" s="0" t="n">
        <v>10</v>
      </c>
      <c r="C7022" s="0" t="n">
        <v>293</v>
      </c>
      <c r="D7022" s="0" t="n">
        <v>11</v>
      </c>
      <c r="E7022" s="0" t="n">
        <v>0</v>
      </c>
      <c r="F7022" s="0" t="n">
        <v>1</v>
      </c>
      <c r="G7022" s="0" t="n">
        <v>0.932629</v>
      </c>
      <c r="H7022" s="0" t="n">
        <v>58000</v>
      </c>
    </row>
    <row r="7023" customFormat="false" ht="15" hidden="false" customHeight="false" outlineLevel="0" collapsed="false">
      <c r="A7023" s="0" t="n">
        <v>7021</v>
      </c>
      <c r="B7023" s="0" t="n">
        <v>10</v>
      </c>
      <c r="C7023" s="0" t="n">
        <v>293</v>
      </c>
      <c r="D7023" s="0" t="n">
        <v>12</v>
      </c>
      <c r="E7023" s="0" t="n">
        <v>0</v>
      </c>
      <c r="F7023" s="0" t="n">
        <v>1</v>
      </c>
      <c r="G7023" s="0" t="n">
        <v>0.792492</v>
      </c>
      <c r="H7023" s="0" t="n">
        <v>58000</v>
      </c>
    </row>
    <row r="7024" customFormat="false" ht="15" hidden="false" customHeight="false" outlineLevel="0" collapsed="false">
      <c r="A7024" s="0" t="n">
        <v>7022</v>
      </c>
      <c r="B7024" s="0" t="n">
        <v>10</v>
      </c>
      <c r="C7024" s="0" t="n">
        <v>293</v>
      </c>
      <c r="D7024" s="0" t="n">
        <v>13</v>
      </c>
      <c r="E7024" s="0" t="n">
        <v>0</v>
      </c>
      <c r="F7024" s="0" t="n">
        <v>1</v>
      </c>
      <c r="G7024" s="0" t="n">
        <v>0.669463</v>
      </c>
      <c r="H7024" s="0" t="n">
        <v>58000</v>
      </c>
    </row>
    <row r="7025" customFormat="false" ht="15" hidden="false" customHeight="false" outlineLevel="0" collapsed="false">
      <c r="A7025" s="0" t="n">
        <v>7023</v>
      </c>
      <c r="B7025" s="0" t="n">
        <v>10</v>
      </c>
      <c r="C7025" s="0" t="n">
        <v>293</v>
      </c>
      <c r="D7025" s="0" t="n">
        <v>14</v>
      </c>
      <c r="E7025" s="0" t="n">
        <v>0</v>
      </c>
      <c r="F7025" s="0" t="n">
        <v>0.992349</v>
      </c>
      <c r="G7025" s="0" t="n">
        <v>0.990273</v>
      </c>
      <c r="H7025" s="0" t="n">
        <v>58000</v>
      </c>
    </row>
    <row r="7026" customFormat="false" ht="15" hidden="false" customHeight="false" outlineLevel="0" collapsed="false">
      <c r="A7026" s="0" t="n">
        <v>7024</v>
      </c>
      <c r="B7026" s="0" t="n">
        <v>10</v>
      </c>
      <c r="C7026" s="0" t="n">
        <v>293</v>
      </c>
      <c r="D7026" s="0" t="n">
        <v>15</v>
      </c>
      <c r="E7026" s="0" t="n">
        <v>0</v>
      </c>
      <c r="F7026" s="0" t="n">
        <v>0.732812</v>
      </c>
      <c r="G7026" s="0" t="n">
        <v>0.61174</v>
      </c>
      <c r="H7026" s="0" t="n">
        <v>58000</v>
      </c>
    </row>
    <row r="7027" customFormat="false" ht="15" hidden="false" customHeight="false" outlineLevel="0" collapsed="false">
      <c r="A7027" s="0" t="n">
        <v>7025</v>
      </c>
      <c r="B7027" s="0" t="n">
        <v>10</v>
      </c>
      <c r="C7027" s="0" t="n">
        <v>293</v>
      </c>
      <c r="D7027" s="0" t="n">
        <v>16</v>
      </c>
      <c r="E7027" s="0" t="n">
        <v>0</v>
      </c>
      <c r="F7027" s="0" t="n">
        <v>0.430244</v>
      </c>
      <c r="G7027" s="0" t="n">
        <v>0.637917</v>
      </c>
      <c r="H7027" s="0" t="n">
        <v>58000</v>
      </c>
    </row>
    <row r="7028" customFormat="false" ht="15" hidden="false" customHeight="false" outlineLevel="0" collapsed="false">
      <c r="A7028" s="0" t="n">
        <v>7026</v>
      </c>
      <c r="B7028" s="0" t="n">
        <v>10</v>
      </c>
      <c r="C7028" s="0" t="n">
        <v>293</v>
      </c>
      <c r="D7028" s="0" t="n">
        <v>17</v>
      </c>
      <c r="E7028" s="0" t="n">
        <v>0</v>
      </c>
      <c r="F7028" s="0" t="n">
        <v>0.143003</v>
      </c>
      <c r="G7028" s="0" t="n">
        <v>0.698728</v>
      </c>
      <c r="H7028" s="0" t="n">
        <v>58000</v>
      </c>
    </row>
    <row r="7029" customFormat="false" ht="15" hidden="false" customHeight="false" outlineLevel="0" collapsed="false">
      <c r="A7029" s="0" t="n">
        <v>7027</v>
      </c>
      <c r="B7029" s="0" t="n">
        <v>10</v>
      </c>
      <c r="C7029" s="0" t="n">
        <v>293</v>
      </c>
      <c r="D7029" s="0" t="n">
        <v>18</v>
      </c>
      <c r="E7029" s="0" t="n">
        <v>0</v>
      </c>
      <c r="F7029" s="0" t="n">
        <v>0</v>
      </c>
      <c r="G7029" s="0" t="n">
        <v>0.832646</v>
      </c>
      <c r="H7029" s="0" t="n">
        <v>58000</v>
      </c>
    </row>
    <row r="7030" customFormat="false" ht="15" hidden="false" customHeight="false" outlineLevel="0" collapsed="false">
      <c r="A7030" s="0" t="n">
        <v>7028</v>
      </c>
      <c r="B7030" s="0" t="n">
        <v>10</v>
      </c>
      <c r="C7030" s="0" t="n">
        <v>293</v>
      </c>
      <c r="D7030" s="0" t="n">
        <v>19</v>
      </c>
      <c r="E7030" s="0" t="n">
        <v>1</v>
      </c>
      <c r="F7030" s="0" t="n">
        <v>0</v>
      </c>
      <c r="G7030" s="0" t="n">
        <v>0.673803</v>
      </c>
      <c r="H7030" s="0" t="n">
        <v>57800</v>
      </c>
    </row>
    <row r="7031" customFormat="false" ht="15" hidden="false" customHeight="false" outlineLevel="0" collapsed="false">
      <c r="A7031" s="0" t="n">
        <v>7029</v>
      </c>
      <c r="B7031" s="0" t="n">
        <v>10</v>
      </c>
      <c r="C7031" s="0" t="n">
        <v>293</v>
      </c>
      <c r="D7031" s="0" t="n">
        <v>20</v>
      </c>
      <c r="E7031" s="0" t="n">
        <v>1</v>
      </c>
      <c r="F7031" s="0" t="n">
        <v>0</v>
      </c>
      <c r="G7031" s="0" t="n">
        <v>0.805563</v>
      </c>
      <c r="H7031" s="0" t="n">
        <v>57600</v>
      </c>
    </row>
    <row r="7032" customFormat="false" ht="15" hidden="false" customHeight="false" outlineLevel="0" collapsed="false">
      <c r="A7032" s="0" t="n">
        <v>7030</v>
      </c>
      <c r="B7032" s="0" t="n">
        <v>10</v>
      </c>
      <c r="C7032" s="0" t="n">
        <v>293</v>
      </c>
      <c r="D7032" s="0" t="n">
        <v>21</v>
      </c>
      <c r="E7032" s="0" t="n">
        <v>0</v>
      </c>
      <c r="F7032" s="0" t="n">
        <v>0</v>
      </c>
      <c r="G7032" s="0" t="n">
        <v>0.708539</v>
      </c>
      <c r="H7032" s="0" t="n">
        <v>57600</v>
      </c>
    </row>
    <row r="7033" customFormat="false" ht="15" hidden="false" customHeight="false" outlineLevel="0" collapsed="false">
      <c r="A7033" s="0" t="n">
        <v>7031</v>
      </c>
      <c r="B7033" s="0" t="n">
        <v>10</v>
      </c>
      <c r="C7033" s="0" t="n">
        <v>293</v>
      </c>
      <c r="D7033" s="0" t="n">
        <v>22</v>
      </c>
      <c r="E7033" s="0" t="n">
        <v>0</v>
      </c>
      <c r="F7033" s="0" t="n">
        <v>0</v>
      </c>
      <c r="G7033" s="0" t="n">
        <v>0.652555</v>
      </c>
      <c r="H7033" s="0" t="n">
        <v>57600</v>
      </c>
    </row>
    <row r="7034" customFormat="false" ht="15" hidden="false" customHeight="false" outlineLevel="0" collapsed="false">
      <c r="A7034" s="0" t="n">
        <v>7032</v>
      </c>
      <c r="B7034" s="0" t="n">
        <v>10</v>
      </c>
      <c r="C7034" s="0" t="n">
        <v>293</v>
      </c>
      <c r="D7034" s="0" t="n">
        <v>23</v>
      </c>
      <c r="E7034" s="0" t="n">
        <v>0</v>
      </c>
      <c r="F7034" s="0" t="n">
        <v>0</v>
      </c>
      <c r="G7034" s="0" t="n">
        <v>0.634646</v>
      </c>
      <c r="H7034" s="0" t="n">
        <v>57600</v>
      </c>
    </row>
    <row r="7035" customFormat="false" ht="15" hidden="false" customHeight="false" outlineLevel="0" collapsed="false">
      <c r="A7035" s="0" t="n">
        <v>7033</v>
      </c>
      <c r="B7035" s="0" t="n">
        <v>10</v>
      </c>
      <c r="C7035" s="0" t="n">
        <v>294</v>
      </c>
      <c r="D7035" s="0" t="n">
        <v>0</v>
      </c>
      <c r="E7035" s="0" t="n">
        <v>0</v>
      </c>
      <c r="F7035" s="0" t="n">
        <v>0</v>
      </c>
      <c r="G7035" s="0" t="n">
        <v>0.547902</v>
      </c>
      <c r="H7035" s="0" t="n">
        <v>57600</v>
      </c>
    </row>
    <row r="7036" customFormat="false" ht="15" hidden="false" customHeight="false" outlineLevel="0" collapsed="false">
      <c r="A7036" s="0" t="n">
        <v>7034</v>
      </c>
      <c r="B7036" s="0" t="n">
        <v>10</v>
      </c>
      <c r="C7036" s="0" t="n">
        <v>294</v>
      </c>
      <c r="D7036" s="0" t="n">
        <v>1</v>
      </c>
      <c r="E7036" s="0" t="n">
        <v>0</v>
      </c>
      <c r="F7036" s="0" t="n">
        <v>0</v>
      </c>
      <c r="G7036" s="0" t="n">
        <v>0.395948</v>
      </c>
      <c r="H7036" s="0" t="n">
        <v>57600</v>
      </c>
    </row>
    <row r="7037" customFormat="false" ht="15" hidden="false" customHeight="false" outlineLevel="0" collapsed="false">
      <c r="A7037" s="0" t="n">
        <v>7035</v>
      </c>
      <c r="B7037" s="0" t="n">
        <v>10</v>
      </c>
      <c r="C7037" s="0" t="n">
        <v>294</v>
      </c>
      <c r="D7037" s="0" t="n">
        <v>2</v>
      </c>
      <c r="E7037" s="0" t="n">
        <v>0</v>
      </c>
      <c r="F7037" s="0" t="n">
        <v>0</v>
      </c>
      <c r="G7037" s="0" t="n">
        <v>0.311205</v>
      </c>
      <c r="H7037" s="0" t="n">
        <v>57600</v>
      </c>
    </row>
    <row r="7038" customFormat="false" ht="15" hidden="false" customHeight="false" outlineLevel="0" collapsed="false">
      <c r="A7038" s="0" t="n">
        <v>7036</v>
      </c>
      <c r="B7038" s="0" t="n">
        <v>10</v>
      </c>
      <c r="C7038" s="0" t="n">
        <v>294</v>
      </c>
      <c r="D7038" s="0" t="n">
        <v>3</v>
      </c>
      <c r="E7038" s="0" t="n">
        <v>0</v>
      </c>
      <c r="F7038" s="0" t="n">
        <v>0</v>
      </c>
      <c r="G7038" s="0" t="n">
        <v>0.233433</v>
      </c>
      <c r="H7038" s="0" t="n">
        <v>57600</v>
      </c>
    </row>
    <row r="7039" customFormat="false" ht="15" hidden="false" customHeight="false" outlineLevel="0" collapsed="false">
      <c r="A7039" s="0" t="n">
        <v>7037</v>
      </c>
      <c r="B7039" s="0" t="n">
        <v>10</v>
      </c>
      <c r="C7039" s="0" t="n">
        <v>294</v>
      </c>
      <c r="D7039" s="0" t="n">
        <v>4</v>
      </c>
      <c r="E7039" s="0" t="n">
        <v>0</v>
      </c>
      <c r="F7039" s="0" t="n">
        <v>0</v>
      </c>
      <c r="G7039" s="0" t="n">
        <v>0.229402</v>
      </c>
      <c r="H7039" s="0" t="n">
        <v>57600</v>
      </c>
    </row>
    <row r="7040" customFormat="false" ht="15" hidden="false" customHeight="false" outlineLevel="0" collapsed="false">
      <c r="A7040" s="0" t="n">
        <v>7038</v>
      </c>
      <c r="B7040" s="0" t="n">
        <v>10</v>
      </c>
      <c r="C7040" s="0" t="n">
        <v>294</v>
      </c>
      <c r="D7040" s="0" t="n">
        <v>5</v>
      </c>
      <c r="E7040" s="0" t="n">
        <v>0</v>
      </c>
      <c r="F7040" s="0" t="n">
        <v>0</v>
      </c>
      <c r="G7040" s="0" t="n">
        <v>0.210278</v>
      </c>
      <c r="H7040" s="0" t="n">
        <v>57600</v>
      </c>
    </row>
    <row r="7041" customFormat="false" ht="15" hidden="false" customHeight="false" outlineLevel="0" collapsed="false">
      <c r="A7041" s="0" t="n">
        <v>7039</v>
      </c>
      <c r="B7041" s="0" t="n">
        <v>10</v>
      </c>
      <c r="C7041" s="0" t="n">
        <v>294</v>
      </c>
      <c r="D7041" s="0" t="n">
        <v>6</v>
      </c>
      <c r="E7041" s="0" t="n">
        <v>0</v>
      </c>
      <c r="F7041" s="0" t="n">
        <v>0</v>
      </c>
      <c r="G7041" s="0" t="n">
        <v>0.277906</v>
      </c>
      <c r="H7041" s="0" t="n">
        <v>57600</v>
      </c>
    </row>
    <row r="7042" customFormat="false" ht="15" hidden="false" customHeight="false" outlineLevel="0" collapsed="false">
      <c r="A7042" s="0" t="n">
        <v>7040</v>
      </c>
      <c r="B7042" s="0" t="n">
        <v>10</v>
      </c>
      <c r="C7042" s="0" t="n">
        <v>294</v>
      </c>
      <c r="D7042" s="0" t="n">
        <v>7</v>
      </c>
      <c r="E7042" s="0" t="n">
        <v>1</v>
      </c>
      <c r="F7042" s="0" t="n">
        <v>0.150865</v>
      </c>
      <c r="G7042" s="0" t="n">
        <v>0.29089</v>
      </c>
      <c r="H7042" s="0" t="n">
        <v>57400</v>
      </c>
    </row>
    <row r="7043" customFormat="false" ht="15" hidden="false" customHeight="false" outlineLevel="0" collapsed="false">
      <c r="A7043" s="0" t="n">
        <v>7041</v>
      </c>
      <c r="B7043" s="0" t="n">
        <v>10</v>
      </c>
      <c r="C7043" s="0" t="n">
        <v>294</v>
      </c>
      <c r="D7043" s="0" t="n">
        <v>8</v>
      </c>
      <c r="E7043" s="0" t="n">
        <v>1</v>
      </c>
      <c r="F7043" s="0" t="n">
        <v>0.453899</v>
      </c>
      <c r="G7043" s="0" t="n">
        <v>0.189238</v>
      </c>
      <c r="H7043" s="0" t="n">
        <v>57200</v>
      </c>
    </row>
    <row r="7044" customFormat="false" ht="15" hidden="false" customHeight="false" outlineLevel="0" collapsed="false">
      <c r="A7044" s="0" t="n">
        <v>7042</v>
      </c>
      <c r="B7044" s="0" t="n">
        <v>10</v>
      </c>
      <c r="C7044" s="0" t="n">
        <v>294</v>
      </c>
      <c r="D7044" s="0" t="n">
        <v>9</v>
      </c>
      <c r="E7044" s="0" t="n">
        <v>0</v>
      </c>
      <c r="F7044" s="0" t="n">
        <v>0.773104</v>
      </c>
      <c r="G7044" s="0" t="n">
        <v>0.190555</v>
      </c>
      <c r="H7044" s="0" t="n">
        <v>57200</v>
      </c>
    </row>
    <row r="7045" customFormat="false" ht="15" hidden="false" customHeight="false" outlineLevel="0" collapsed="false">
      <c r="A7045" s="0" t="n">
        <v>7043</v>
      </c>
      <c r="B7045" s="0" t="n">
        <v>10</v>
      </c>
      <c r="C7045" s="0" t="n">
        <v>294</v>
      </c>
      <c r="D7045" s="0" t="n">
        <v>10</v>
      </c>
      <c r="E7045" s="0" t="n">
        <v>0</v>
      </c>
      <c r="F7045" s="0" t="n">
        <v>1</v>
      </c>
      <c r="G7045" s="0" t="n">
        <v>0.218717</v>
      </c>
      <c r="H7045" s="0" t="n">
        <v>57200</v>
      </c>
    </row>
    <row r="7046" customFormat="false" ht="15" hidden="false" customHeight="false" outlineLevel="0" collapsed="false">
      <c r="A7046" s="0" t="n">
        <v>7044</v>
      </c>
      <c r="B7046" s="0" t="n">
        <v>10</v>
      </c>
      <c r="C7046" s="0" t="n">
        <v>294</v>
      </c>
      <c r="D7046" s="0" t="n">
        <v>11</v>
      </c>
      <c r="E7046" s="0" t="n">
        <v>0</v>
      </c>
      <c r="F7046" s="0" t="n">
        <v>1</v>
      </c>
      <c r="G7046" s="0" t="n">
        <v>0.219382</v>
      </c>
      <c r="H7046" s="0" t="n">
        <v>57200</v>
      </c>
    </row>
    <row r="7047" customFormat="false" ht="15" hidden="false" customHeight="false" outlineLevel="0" collapsed="false">
      <c r="A7047" s="0" t="n">
        <v>7045</v>
      </c>
      <c r="B7047" s="0" t="n">
        <v>10</v>
      </c>
      <c r="C7047" s="0" t="n">
        <v>294</v>
      </c>
      <c r="D7047" s="0" t="n">
        <v>12</v>
      </c>
      <c r="E7047" s="0" t="n">
        <v>0</v>
      </c>
      <c r="F7047" s="0" t="n">
        <v>1</v>
      </c>
      <c r="G7047" s="0" t="n">
        <v>0.255492</v>
      </c>
      <c r="H7047" s="0" t="n">
        <v>57200</v>
      </c>
    </row>
    <row r="7048" customFormat="false" ht="15" hidden="false" customHeight="false" outlineLevel="0" collapsed="false">
      <c r="A7048" s="0" t="n">
        <v>7046</v>
      </c>
      <c r="B7048" s="0" t="n">
        <v>10</v>
      </c>
      <c r="C7048" s="0" t="n">
        <v>294</v>
      </c>
      <c r="D7048" s="0" t="n">
        <v>13</v>
      </c>
      <c r="E7048" s="0" t="n">
        <v>0</v>
      </c>
      <c r="F7048" s="0" t="n">
        <v>1</v>
      </c>
      <c r="G7048" s="0" t="n">
        <v>0.208438</v>
      </c>
      <c r="H7048" s="0" t="n">
        <v>57200</v>
      </c>
    </row>
    <row r="7049" customFormat="false" ht="15" hidden="false" customHeight="false" outlineLevel="0" collapsed="false">
      <c r="A7049" s="0" t="n">
        <v>7047</v>
      </c>
      <c r="B7049" s="0" t="n">
        <v>10</v>
      </c>
      <c r="C7049" s="0" t="n">
        <v>294</v>
      </c>
      <c r="D7049" s="0" t="n">
        <v>14</v>
      </c>
      <c r="E7049" s="0" t="n">
        <v>0</v>
      </c>
      <c r="F7049" s="0" t="n">
        <v>1</v>
      </c>
      <c r="G7049" s="0" t="n">
        <v>0.319932</v>
      </c>
      <c r="H7049" s="0" t="n">
        <v>57200</v>
      </c>
    </row>
    <row r="7050" customFormat="false" ht="15" hidden="false" customHeight="false" outlineLevel="0" collapsed="false">
      <c r="A7050" s="0" t="n">
        <v>7048</v>
      </c>
      <c r="B7050" s="0" t="n">
        <v>10</v>
      </c>
      <c r="C7050" s="0" t="n">
        <v>294</v>
      </c>
      <c r="D7050" s="0" t="n">
        <v>15</v>
      </c>
      <c r="E7050" s="0" t="n">
        <v>0</v>
      </c>
      <c r="F7050" s="0" t="n">
        <v>0.773104</v>
      </c>
      <c r="G7050" s="0" t="n">
        <v>0.388186</v>
      </c>
      <c r="H7050" s="0" t="n">
        <v>57200</v>
      </c>
    </row>
    <row r="7051" customFormat="false" ht="15" hidden="false" customHeight="false" outlineLevel="0" collapsed="false">
      <c r="A7051" s="0" t="n">
        <v>7049</v>
      </c>
      <c r="B7051" s="0" t="n">
        <v>10</v>
      </c>
      <c r="C7051" s="0" t="n">
        <v>294</v>
      </c>
      <c r="D7051" s="0" t="n">
        <v>16</v>
      </c>
      <c r="E7051" s="0" t="n">
        <v>0</v>
      </c>
      <c r="F7051" s="0" t="n">
        <v>0.453899</v>
      </c>
      <c r="G7051" s="0" t="n">
        <v>0.374481</v>
      </c>
      <c r="H7051" s="0" t="n">
        <v>57200</v>
      </c>
    </row>
    <row r="7052" customFormat="false" ht="15" hidden="false" customHeight="false" outlineLevel="0" collapsed="false">
      <c r="A7052" s="0" t="n">
        <v>7050</v>
      </c>
      <c r="B7052" s="0" t="n">
        <v>10</v>
      </c>
      <c r="C7052" s="0" t="n">
        <v>294</v>
      </c>
      <c r="D7052" s="0" t="n">
        <v>17</v>
      </c>
      <c r="E7052" s="0" t="n">
        <v>0</v>
      </c>
      <c r="F7052" s="0" t="n">
        <v>0.150865</v>
      </c>
      <c r="G7052" s="0" t="n">
        <v>0.301243</v>
      </c>
      <c r="H7052" s="0" t="n">
        <v>57200</v>
      </c>
    </row>
    <row r="7053" customFormat="false" ht="15" hidden="false" customHeight="false" outlineLevel="0" collapsed="false">
      <c r="A7053" s="0" t="n">
        <v>7051</v>
      </c>
      <c r="B7053" s="0" t="n">
        <v>10</v>
      </c>
      <c r="C7053" s="0" t="n">
        <v>294</v>
      </c>
      <c r="D7053" s="0" t="n">
        <v>18</v>
      </c>
      <c r="E7053" s="0" t="n">
        <v>0</v>
      </c>
      <c r="F7053" s="0" t="n">
        <v>0</v>
      </c>
      <c r="G7053" s="0" t="n">
        <v>0.448989</v>
      </c>
      <c r="H7053" s="0" t="n">
        <v>57200</v>
      </c>
    </row>
    <row r="7054" customFormat="false" ht="15" hidden="false" customHeight="false" outlineLevel="0" collapsed="false">
      <c r="A7054" s="0" t="n">
        <v>7052</v>
      </c>
      <c r="B7054" s="0" t="n">
        <v>10</v>
      </c>
      <c r="C7054" s="0" t="n">
        <v>294</v>
      </c>
      <c r="D7054" s="0" t="n">
        <v>19</v>
      </c>
      <c r="E7054" s="0" t="n">
        <v>1</v>
      </c>
      <c r="F7054" s="0" t="n">
        <v>0</v>
      </c>
      <c r="G7054" s="0" t="n">
        <v>0.614839</v>
      </c>
      <c r="H7054" s="0" t="n">
        <v>57000</v>
      </c>
    </row>
    <row r="7055" customFormat="false" ht="15" hidden="false" customHeight="false" outlineLevel="0" collapsed="false">
      <c r="A7055" s="0" t="n">
        <v>7053</v>
      </c>
      <c r="B7055" s="0" t="n">
        <v>10</v>
      </c>
      <c r="C7055" s="0" t="n">
        <v>294</v>
      </c>
      <c r="D7055" s="0" t="n">
        <v>20</v>
      </c>
      <c r="E7055" s="0" t="n">
        <v>1</v>
      </c>
      <c r="F7055" s="0" t="n">
        <v>0</v>
      </c>
      <c r="G7055" s="0" t="n">
        <v>0.391059</v>
      </c>
      <c r="H7055" s="0" t="n">
        <v>56800</v>
      </c>
    </row>
    <row r="7056" customFormat="false" ht="15" hidden="false" customHeight="false" outlineLevel="0" collapsed="false">
      <c r="A7056" s="0" t="n">
        <v>7054</v>
      </c>
      <c r="B7056" s="0" t="n">
        <v>10</v>
      </c>
      <c r="C7056" s="0" t="n">
        <v>294</v>
      </c>
      <c r="D7056" s="0" t="n">
        <v>21</v>
      </c>
      <c r="E7056" s="0" t="n">
        <v>0</v>
      </c>
      <c r="F7056" s="0" t="n">
        <v>0</v>
      </c>
      <c r="G7056" s="0" t="n">
        <v>0.410428</v>
      </c>
      <c r="H7056" s="0" t="n">
        <v>56800</v>
      </c>
    </row>
    <row r="7057" customFormat="false" ht="15" hidden="false" customHeight="false" outlineLevel="0" collapsed="false">
      <c r="A7057" s="0" t="n">
        <v>7055</v>
      </c>
      <c r="B7057" s="0" t="n">
        <v>10</v>
      </c>
      <c r="C7057" s="0" t="n">
        <v>294</v>
      </c>
      <c r="D7057" s="0" t="n">
        <v>22</v>
      </c>
      <c r="E7057" s="0" t="n">
        <v>0</v>
      </c>
      <c r="F7057" s="0" t="n">
        <v>0</v>
      </c>
      <c r="G7057" s="0" t="n">
        <v>0.305312</v>
      </c>
      <c r="H7057" s="0" t="n">
        <v>56800</v>
      </c>
    </row>
    <row r="7058" customFormat="false" ht="15" hidden="false" customHeight="false" outlineLevel="0" collapsed="false">
      <c r="A7058" s="0" t="n">
        <v>7056</v>
      </c>
      <c r="B7058" s="0" t="n">
        <v>10</v>
      </c>
      <c r="C7058" s="0" t="n">
        <v>294</v>
      </c>
      <c r="D7058" s="0" t="n">
        <v>23</v>
      </c>
      <c r="E7058" s="0" t="n">
        <v>0</v>
      </c>
      <c r="F7058" s="0" t="n">
        <v>0</v>
      </c>
      <c r="G7058" s="0" t="n">
        <v>0.31105</v>
      </c>
      <c r="H7058" s="0" t="n">
        <v>56800</v>
      </c>
    </row>
    <row r="7059" customFormat="false" ht="15" hidden="false" customHeight="false" outlineLevel="0" collapsed="false">
      <c r="A7059" s="0" t="n">
        <v>7057</v>
      </c>
      <c r="B7059" s="0" t="n">
        <v>10</v>
      </c>
      <c r="C7059" s="0" t="n">
        <v>295</v>
      </c>
      <c r="D7059" s="0" t="n">
        <v>0</v>
      </c>
      <c r="E7059" s="0" t="n">
        <v>0</v>
      </c>
      <c r="F7059" s="0" t="n">
        <v>0</v>
      </c>
      <c r="G7059" s="0" t="n">
        <v>0.411836</v>
      </c>
      <c r="H7059" s="0" t="n">
        <v>56800</v>
      </c>
    </row>
    <row r="7060" customFormat="false" ht="15" hidden="false" customHeight="false" outlineLevel="0" collapsed="false">
      <c r="A7060" s="0" t="n">
        <v>7058</v>
      </c>
      <c r="B7060" s="0" t="n">
        <v>10</v>
      </c>
      <c r="C7060" s="0" t="n">
        <v>295</v>
      </c>
      <c r="D7060" s="0" t="n">
        <v>1</v>
      </c>
      <c r="E7060" s="0" t="n">
        <v>0</v>
      </c>
      <c r="F7060" s="0" t="n">
        <v>0</v>
      </c>
      <c r="G7060" s="0" t="n">
        <v>0.404661</v>
      </c>
      <c r="H7060" s="0" t="n">
        <v>56800</v>
      </c>
    </row>
    <row r="7061" customFormat="false" ht="15" hidden="false" customHeight="false" outlineLevel="0" collapsed="false">
      <c r="A7061" s="0" t="n">
        <v>7059</v>
      </c>
      <c r="B7061" s="0" t="n">
        <v>10</v>
      </c>
      <c r="C7061" s="0" t="n">
        <v>295</v>
      </c>
      <c r="D7061" s="0" t="n">
        <v>2</v>
      </c>
      <c r="E7061" s="0" t="n">
        <v>0</v>
      </c>
      <c r="F7061" s="0" t="n">
        <v>0</v>
      </c>
      <c r="G7061" s="0" t="n">
        <v>0.344711</v>
      </c>
      <c r="H7061" s="0" t="n">
        <v>56800</v>
      </c>
    </row>
    <row r="7062" customFormat="false" ht="15" hidden="false" customHeight="false" outlineLevel="0" collapsed="false">
      <c r="A7062" s="0" t="n">
        <v>7060</v>
      </c>
      <c r="B7062" s="0" t="n">
        <v>10</v>
      </c>
      <c r="C7062" s="0" t="n">
        <v>295</v>
      </c>
      <c r="D7062" s="0" t="n">
        <v>3</v>
      </c>
      <c r="E7062" s="0" t="n">
        <v>0</v>
      </c>
      <c r="F7062" s="0" t="n">
        <v>0</v>
      </c>
      <c r="G7062" s="0" t="n">
        <v>0.365283</v>
      </c>
      <c r="H7062" s="0" t="n">
        <v>56800</v>
      </c>
    </row>
    <row r="7063" customFormat="false" ht="15" hidden="false" customHeight="false" outlineLevel="0" collapsed="false">
      <c r="A7063" s="0" t="n">
        <v>7061</v>
      </c>
      <c r="B7063" s="0" t="n">
        <v>10</v>
      </c>
      <c r="C7063" s="0" t="n">
        <v>295</v>
      </c>
      <c r="D7063" s="0" t="n">
        <v>4</v>
      </c>
      <c r="E7063" s="0" t="n">
        <v>0</v>
      </c>
      <c r="F7063" s="0" t="n">
        <v>0</v>
      </c>
      <c r="G7063" s="0" t="n">
        <v>0.316231</v>
      </c>
      <c r="H7063" s="0" t="n">
        <v>56800</v>
      </c>
    </row>
    <row r="7064" customFormat="false" ht="15" hidden="false" customHeight="false" outlineLevel="0" collapsed="false">
      <c r="A7064" s="0" t="n">
        <v>7062</v>
      </c>
      <c r="B7064" s="0" t="n">
        <v>10</v>
      </c>
      <c r="C7064" s="0" t="n">
        <v>295</v>
      </c>
      <c r="D7064" s="0" t="n">
        <v>5</v>
      </c>
      <c r="E7064" s="0" t="n">
        <v>0</v>
      </c>
      <c r="F7064" s="0" t="n">
        <v>0</v>
      </c>
      <c r="G7064" s="0" t="n">
        <v>0.434752</v>
      </c>
      <c r="H7064" s="0" t="n">
        <v>56800</v>
      </c>
    </row>
    <row r="7065" customFormat="false" ht="15" hidden="false" customHeight="false" outlineLevel="0" collapsed="false">
      <c r="A7065" s="0" t="n">
        <v>7063</v>
      </c>
      <c r="B7065" s="0" t="n">
        <v>10</v>
      </c>
      <c r="C7065" s="0" t="n">
        <v>295</v>
      </c>
      <c r="D7065" s="0" t="n">
        <v>6</v>
      </c>
      <c r="E7065" s="0" t="n">
        <v>0</v>
      </c>
      <c r="F7065" s="0" t="n">
        <v>0</v>
      </c>
      <c r="G7065" s="0" t="n">
        <v>0.438564</v>
      </c>
      <c r="H7065" s="0" t="n">
        <v>56800</v>
      </c>
    </row>
    <row r="7066" customFormat="false" ht="15" hidden="false" customHeight="false" outlineLevel="0" collapsed="false">
      <c r="A7066" s="0" t="n">
        <v>7064</v>
      </c>
      <c r="B7066" s="0" t="n">
        <v>10</v>
      </c>
      <c r="C7066" s="0" t="n">
        <v>295</v>
      </c>
      <c r="D7066" s="0" t="n">
        <v>7</v>
      </c>
      <c r="E7066" s="0" t="n">
        <v>1</v>
      </c>
      <c r="F7066" s="0" t="n">
        <v>0.15887</v>
      </c>
      <c r="G7066" s="0" t="n">
        <v>0.431048</v>
      </c>
      <c r="H7066" s="0" t="n">
        <v>56600</v>
      </c>
    </row>
    <row r="7067" customFormat="false" ht="15" hidden="false" customHeight="false" outlineLevel="0" collapsed="false">
      <c r="A7067" s="0" t="n">
        <v>7065</v>
      </c>
      <c r="B7067" s="0" t="n">
        <v>10</v>
      </c>
      <c r="C7067" s="0" t="n">
        <v>295</v>
      </c>
      <c r="D7067" s="0" t="n">
        <v>8</v>
      </c>
      <c r="E7067" s="0" t="n">
        <v>1</v>
      </c>
      <c r="F7067" s="0" t="n">
        <v>0.477984</v>
      </c>
      <c r="G7067" s="0" t="n">
        <v>0.504331</v>
      </c>
      <c r="H7067" s="0" t="n">
        <v>56400</v>
      </c>
    </row>
    <row r="7068" customFormat="false" ht="15" hidden="false" customHeight="false" outlineLevel="0" collapsed="false">
      <c r="A7068" s="0" t="n">
        <v>7066</v>
      </c>
      <c r="B7068" s="0" t="n">
        <v>10</v>
      </c>
      <c r="C7068" s="0" t="n">
        <v>295</v>
      </c>
      <c r="D7068" s="0" t="n">
        <v>9</v>
      </c>
      <c r="E7068" s="0" t="n">
        <v>0</v>
      </c>
      <c r="F7068" s="0" t="n">
        <v>0.814127</v>
      </c>
      <c r="G7068" s="0" t="n">
        <v>0.369154</v>
      </c>
      <c r="H7068" s="0" t="n">
        <v>56400</v>
      </c>
    </row>
    <row r="7069" customFormat="false" ht="15" hidden="false" customHeight="false" outlineLevel="0" collapsed="false">
      <c r="A7069" s="0" t="n">
        <v>7067</v>
      </c>
      <c r="B7069" s="0" t="n">
        <v>10</v>
      </c>
      <c r="C7069" s="0" t="n">
        <v>295</v>
      </c>
      <c r="D7069" s="0" t="n">
        <v>10</v>
      </c>
      <c r="E7069" s="0" t="n">
        <v>0</v>
      </c>
      <c r="F7069" s="0" t="n">
        <v>1</v>
      </c>
      <c r="G7069" s="0" t="n">
        <v>0.235573</v>
      </c>
      <c r="H7069" s="0" t="n">
        <v>56400</v>
      </c>
    </row>
    <row r="7070" customFormat="false" ht="15" hidden="false" customHeight="false" outlineLevel="0" collapsed="false">
      <c r="A7070" s="0" t="n">
        <v>7068</v>
      </c>
      <c r="B7070" s="0" t="n">
        <v>10</v>
      </c>
      <c r="C7070" s="0" t="n">
        <v>295</v>
      </c>
      <c r="D7070" s="0" t="n">
        <v>11</v>
      </c>
      <c r="E7070" s="0" t="n">
        <v>0</v>
      </c>
      <c r="F7070" s="0" t="n">
        <v>1</v>
      </c>
      <c r="G7070" s="0" t="n">
        <v>0.196233</v>
      </c>
      <c r="H7070" s="0" t="n">
        <v>56400</v>
      </c>
    </row>
    <row r="7071" customFormat="false" ht="15" hidden="false" customHeight="false" outlineLevel="0" collapsed="false">
      <c r="A7071" s="0" t="n">
        <v>7069</v>
      </c>
      <c r="B7071" s="0" t="n">
        <v>10</v>
      </c>
      <c r="C7071" s="0" t="n">
        <v>295</v>
      </c>
      <c r="D7071" s="0" t="n">
        <v>12</v>
      </c>
      <c r="E7071" s="0" t="n">
        <v>0</v>
      </c>
      <c r="F7071" s="0" t="n">
        <v>1</v>
      </c>
      <c r="G7071" s="0" t="n">
        <v>0.122339</v>
      </c>
      <c r="H7071" s="0" t="n">
        <v>56400</v>
      </c>
    </row>
    <row r="7072" customFormat="false" ht="15" hidden="false" customHeight="false" outlineLevel="0" collapsed="false">
      <c r="A7072" s="0" t="n">
        <v>7070</v>
      </c>
      <c r="B7072" s="0" t="n">
        <v>10</v>
      </c>
      <c r="C7072" s="0" t="n">
        <v>295</v>
      </c>
      <c r="D7072" s="0" t="n">
        <v>13</v>
      </c>
      <c r="E7072" s="0" t="n">
        <v>0</v>
      </c>
      <c r="F7072" s="0" t="n">
        <v>1</v>
      </c>
      <c r="G7072" s="0" t="n">
        <v>0.09307</v>
      </c>
      <c r="H7072" s="0" t="n">
        <v>56400</v>
      </c>
    </row>
    <row r="7073" customFormat="false" ht="15" hidden="false" customHeight="false" outlineLevel="0" collapsed="false">
      <c r="A7073" s="0" t="n">
        <v>7071</v>
      </c>
      <c r="B7073" s="0" t="n">
        <v>10</v>
      </c>
      <c r="C7073" s="0" t="n">
        <v>295</v>
      </c>
      <c r="D7073" s="0" t="n">
        <v>14</v>
      </c>
      <c r="E7073" s="0" t="n">
        <v>0</v>
      </c>
      <c r="F7073" s="0" t="n">
        <v>1</v>
      </c>
      <c r="G7073" s="0" t="n">
        <v>0.071654</v>
      </c>
      <c r="H7073" s="0" t="n">
        <v>56400</v>
      </c>
    </row>
    <row r="7074" customFormat="false" ht="15" hidden="false" customHeight="false" outlineLevel="0" collapsed="false">
      <c r="A7074" s="0" t="n">
        <v>7072</v>
      </c>
      <c r="B7074" s="0" t="n">
        <v>10</v>
      </c>
      <c r="C7074" s="0" t="n">
        <v>295</v>
      </c>
      <c r="D7074" s="0" t="n">
        <v>15</v>
      </c>
      <c r="E7074" s="0" t="n">
        <v>0</v>
      </c>
      <c r="F7074" s="0" t="n">
        <v>0.814127</v>
      </c>
      <c r="G7074" s="0" t="n">
        <v>0.104767</v>
      </c>
      <c r="H7074" s="0" t="n">
        <v>56400</v>
      </c>
    </row>
    <row r="7075" customFormat="false" ht="15" hidden="false" customHeight="false" outlineLevel="0" collapsed="false">
      <c r="A7075" s="0" t="n">
        <v>7073</v>
      </c>
      <c r="B7075" s="0" t="n">
        <v>10</v>
      </c>
      <c r="C7075" s="0" t="n">
        <v>295</v>
      </c>
      <c r="D7075" s="0" t="n">
        <v>16</v>
      </c>
      <c r="E7075" s="0" t="n">
        <v>0</v>
      </c>
      <c r="F7075" s="0" t="n">
        <v>0.477984</v>
      </c>
      <c r="G7075" s="0" t="n">
        <v>0.162769</v>
      </c>
      <c r="H7075" s="0" t="n">
        <v>56400</v>
      </c>
    </row>
    <row r="7076" customFormat="false" ht="15" hidden="false" customHeight="false" outlineLevel="0" collapsed="false">
      <c r="A7076" s="0" t="n">
        <v>7074</v>
      </c>
      <c r="B7076" s="0" t="n">
        <v>10</v>
      </c>
      <c r="C7076" s="0" t="n">
        <v>295</v>
      </c>
      <c r="D7076" s="0" t="n">
        <v>17</v>
      </c>
      <c r="E7076" s="0" t="n">
        <v>0</v>
      </c>
      <c r="F7076" s="0" t="n">
        <v>0.15887</v>
      </c>
      <c r="G7076" s="0" t="n">
        <v>0.173169</v>
      </c>
      <c r="H7076" s="0" t="n">
        <v>56400</v>
      </c>
    </row>
    <row r="7077" customFormat="false" ht="15" hidden="false" customHeight="false" outlineLevel="0" collapsed="false">
      <c r="A7077" s="0" t="n">
        <v>7075</v>
      </c>
      <c r="B7077" s="0" t="n">
        <v>10</v>
      </c>
      <c r="C7077" s="0" t="n">
        <v>295</v>
      </c>
      <c r="D7077" s="0" t="n">
        <v>18</v>
      </c>
      <c r="E7077" s="0" t="n">
        <v>0</v>
      </c>
      <c r="F7077" s="0" t="n">
        <v>0</v>
      </c>
      <c r="G7077" s="0" t="n">
        <v>0.153424</v>
      </c>
      <c r="H7077" s="0" t="n">
        <v>56400</v>
      </c>
    </row>
    <row r="7078" customFormat="false" ht="15" hidden="false" customHeight="false" outlineLevel="0" collapsed="false">
      <c r="A7078" s="0" t="n">
        <v>7076</v>
      </c>
      <c r="B7078" s="0" t="n">
        <v>10</v>
      </c>
      <c r="C7078" s="0" t="n">
        <v>295</v>
      </c>
      <c r="D7078" s="0" t="n">
        <v>19</v>
      </c>
      <c r="E7078" s="0" t="n">
        <v>1</v>
      </c>
      <c r="F7078" s="0" t="n">
        <v>0</v>
      </c>
      <c r="G7078" s="0" t="n">
        <v>0.135788</v>
      </c>
      <c r="H7078" s="0" t="n">
        <v>56200</v>
      </c>
    </row>
    <row r="7079" customFormat="false" ht="15" hidden="false" customHeight="false" outlineLevel="0" collapsed="false">
      <c r="A7079" s="0" t="n">
        <v>7077</v>
      </c>
      <c r="B7079" s="0" t="n">
        <v>10</v>
      </c>
      <c r="C7079" s="0" t="n">
        <v>295</v>
      </c>
      <c r="D7079" s="0" t="n">
        <v>20</v>
      </c>
      <c r="E7079" s="0" t="n">
        <v>1</v>
      </c>
      <c r="F7079" s="0" t="n">
        <v>0</v>
      </c>
      <c r="G7079" s="0" t="n">
        <v>0.131895</v>
      </c>
      <c r="H7079" s="0" t="n">
        <v>56000</v>
      </c>
    </row>
    <row r="7080" customFormat="false" ht="15" hidden="false" customHeight="false" outlineLevel="0" collapsed="false">
      <c r="A7080" s="0" t="n">
        <v>7078</v>
      </c>
      <c r="B7080" s="0" t="n">
        <v>10</v>
      </c>
      <c r="C7080" s="0" t="n">
        <v>295</v>
      </c>
      <c r="D7080" s="0" t="n">
        <v>21</v>
      </c>
      <c r="E7080" s="0" t="n">
        <v>0</v>
      </c>
      <c r="F7080" s="0" t="n">
        <v>0</v>
      </c>
      <c r="G7080" s="0" t="n">
        <v>0.107828</v>
      </c>
      <c r="H7080" s="0" t="n">
        <v>56000</v>
      </c>
    </row>
    <row r="7081" customFormat="false" ht="15" hidden="false" customHeight="false" outlineLevel="0" collapsed="false">
      <c r="A7081" s="0" t="n">
        <v>7079</v>
      </c>
      <c r="B7081" s="0" t="n">
        <v>10</v>
      </c>
      <c r="C7081" s="0" t="n">
        <v>295</v>
      </c>
      <c r="D7081" s="0" t="n">
        <v>22</v>
      </c>
      <c r="E7081" s="0" t="n">
        <v>0</v>
      </c>
      <c r="F7081" s="0" t="n">
        <v>0</v>
      </c>
      <c r="G7081" s="0" t="n">
        <v>0.102866</v>
      </c>
      <c r="H7081" s="0" t="n">
        <v>56000</v>
      </c>
    </row>
    <row r="7082" customFormat="false" ht="15" hidden="false" customHeight="false" outlineLevel="0" collapsed="false">
      <c r="A7082" s="0" t="n">
        <v>7080</v>
      </c>
      <c r="B7082" s="0" t="n">
        <v>10</v>
      </c>
      <c r="C7082" s="0" t="n">
        <v>295</v>
      </c>
      <c r="D7082" s="0" t="n">
        <v>23</v>
      </c>
      <c r="E7082" s="0" t="n">
        <v>0</v>
      </c>
      <c r="F7082" s="0" t="n">
        <v>0</v>
      </c>
      <c r="G7082" s="0" t="n">
        <v>0.088498</v>
      </c>
      <c r="H7082" s="0" t="n">
        <v>56000</v>
      </c>
    </row>
    <row r="7083" customFormat="false" ht="15" hidden="false" customHeight="false" outlineLevel="0" collapsed="false">
      <c r="A7083" s="0" t="n">
        <v>7081</v>
      </c>
      <c r="B7083" s="0" t="n">
        <v>10</v>
      </c>
      <c r="C7083" s="0" t="n">
        <v>296</v>
      </c>
      <c r="D7083" s="0" t="n">
        <v>0</v>
      </c>
      <c r="E7083" s="0" t="n">
        <v>0</v>
      </c>
      <c r="F7083" s="0" t="n">
        <v>0</v>
      </c>
      <c r="G7083" s="0" t="n">
        <v>0.066135</v>
      </c>
      <c r="H7083" s="0" t="n">
        <v>56000</v>
      </c>
    </row>
    <row r="7084" customFormat="false" ht="15" hidden="false" customHeight="false" outlineLevel="0" collapsed="false">
      <c r="A7084" s="0" t="n">
        <v>7082</v>
      </c>
      <c r="B7084" s="0" t="n">
        <v>10</v>
      </c>
      <c r="C7084" s="0" t="n">
        <v>296</v>
      </c>
      <c r="D7084" s="0" t="n">
        <v>1</v>
      </c>
      <c r="E7084" s="0" t="n">
        <v>0</v>
      </c>
      <c r="F7084" s="0" t="n">
        <v>0</v>
      </c>
      <c r="G7084" s="0" t="n">
        <v>0.048421</v>
      </c>
      <c r="H7084" s="0" t="n">
        <v>56000</v>
      </c>
    </row>
    <row r="7085" customFormat="false" ht="15" hidden="false" customHeight="false" outlineLevel="0" collapsed="false">
      <c r="A7085" s="0" t="n">
        <v>7083</v>
      </c>
      <c r="B7085" s="0" t="n">
        <v>10</v>
      </c>
      <c r="C7085" s="0" t="n">
        <v>296</v>
      </c>
      <c r="D7085" s="0" t="n">
        <v>2</v>
      </c>
      <c r="E7085" s="0" t="n">
        <v>0</v>
      </c>
      <c r="F7085" s="0" t="n">
        <v>0</v>
      </c>
      <c r="G7085" s="0" t="n">
        <v>0.033215</v>
      </c>
      <c r="H7085" s="0" t="n">
        <v>56000</v>
      </c>
    </row>
    <row r="7086" customFormat="false" ht="15" hidden="false" customHeight="false" outlineLevel="0" collapsed="false">
      <c r="A7086" s="0" t="n">
        <v>7084</v>
      </c>
      <c r="B7086" s="0" t="n">
        <v>10</v>
      </c>
      <c r="C7086" s="0" t="n">
        <v>296</v>
      </c>
      <c r="D7086" s="0" t="n">
        <v>3</v>
      </c>
      <c r="E7086" s="0" t="n">
        <v>0</v>
      </c>
      <c r="F7086" s="0" t="n">
        <v>0</v>
      </c>
      <c r="G7086" s="0" t="n">
        <v>0.045268</v>
      </c>
      <c r="H7086" s="0" t="n">
        <v>56000</v>
      </c>
    </row>
    <row r="7087" customFormat="false" ht="15" hidden="false" customHeight="false" outlineLevel="0" collapsed="false">
      <c r="A7087" s="0" t="n">
        <v>7085</v>
      </c>
      <c r="B7087" s="0" t="n">
        <v>10</v>
      </c>
      <c r="C7087" s="0" t="n">
        <v>296</v>
      </c>
      <c r="D7087" s="0" t="n">
        <v>4</v>
      </c>
      <c r="E7087" s="0" t="n">
        <v>0</v>
      </c>
      <c r="F7087" s="0" t="n">
        <v>0</v>
      </c>
      <c r="G7087" s="0" t="n">
        <v>0.049623</v>
      </c>
      <c r="H7087" s="0" t="n">
        <v>56000</v>
      </c>
    </row>
    <row r="7088" customFormat="false" ht="15" hidden="false" customHeight="false" outlineLevel="0" collapsed="false">
      <c r="A7088" s="0" t="n">
        <v>7086</v>
      </c>
      <c r="B7088" s="0" t="n">
        <v>10</v>
      </c>
      <c r="C7088" s="0" t="n">
        <v>296</v>
      </c>
      <c r="D7088" s="0" t="n">
        <v>5</v>
      </c>
      <c r="E7088" s="0" t="n">
        <v>0</v>
      </c>
      <c r="F7088" s="0" t="n">
        <v>0</v>
      </c>
      <c r="G7088" s="0" t="n">
        <v>0.049204</v>
      </c>
      <c r="H7088" s="0" t="n">
        <v>56000</v>
      </c>
    </row>
    <row r="7089" customFormat="false" ht="15" hidden="false" customHeight="false" outlineLevel="0" collapsed="false">
      <c r="A7089" s="0" t="n">
        <v>7087</v>
      </c>
      <c r="B7089" s="0" t="n">
        <v>10</v>
      </c>
      <c r="C7089" s="0" t="n">
        <v>296</v>
      </c>
      <c r="D7089" s="0" t="n">
        <v>6</v>
      </c>
      <c r="E7089" s="0" t="n">
        <v>0</v>
      </c>
      <c r="F7089" s="0" t="n">
        <v>0</v>
      </c>
      <c r="G7089" s="0" t="n">
        <v>0.074546</v>
      </c>
      <c r="H7089" s="0" t="n">
        <v>56000</v>
      </c>
    </row>
    <row r="7090" customFormat="false" ht="15" hidden="false" customHeight="false" outlineLevel="0" collapsed="false">
      <c r="A7090" s="0" t="n">
        <v>7088</v>
      </c>
      <c r="B7090" s="0" t="n">
        <v>10</v>
      </c>
      <c r="C7090" s="0" t="n">
        <v>296</v>
      </c>
      <c r="D7090" s="0" t="n">
        <v>7</v>
      </c>
      <c r="E7090" s="0" t="n">
        <v>1</v>
      </c>
      <c r="F7090" s="0" t="n">
        <v>0.154687</v>
      </c>
      <c r="G7090" s="0" t="n">
        <v>0.06174</v>
      </c>
      <c r="H7090" s="0" t="n">
        <v>55800</v>
      </c>
    </row>
    <row r="7091" customFormat="false" ht="15" hidden="false" customHeight="false" outlineLevel="0" collapsed="false">
      <c r="A7091" s="0" t="n">
        <v>7089</v>
      </c>
      <c r="B7091" s="0" t="n">
        <v>10</v>
      </c>
      <c r="C7091" s="0" t="n">
        <v>296</v>
      </c>
      <c r="D7091" s="0" t="n">
        <v>8</v>
      </c>
      <c r="E7091" s="0" t="n">
        <v>1</v>
      </c>
      <c r="F7091" s="0" t="n">
        <v>0.4654</v>
      </c>
      <c r="G7091" s="0" t="n">
        <v>0.067824</v>
      </c>
      <c r="H7091" s="0" t="n">
        <v>55600</v>
      </c>
    </row>
    <row r="7092" customFormat="false" ht="15" hidden="false" customHeight="false" outlineLevel="0" collapsed="false">
      <c r="A7092" s="0" t="n">
        <v>7090</v>
      </c>
      <c r="B7092" s="0" t="n">
        <v>10</v>
      </c>
      <c r="C7092" s="0" t="n">
        <v>296</v>
      </c>
      <c r="D7092" s="0" t="n">
        <v>9</v>
      </c>
      <c r="E7092" s="0" t="n">
        <v>0</v>
      </c>
      <c r="F7092" s="0" t="n">
        <v>0.792691</v>
      </c>
      <c r="G7092" s="0" t="n">
        <v>0.097882</v>
      </c>
      <c r="H7092" s="0" t="n">
        <v>55600</v>
      </c>
    </row>
    <row r="7093" customFormat="false" ht="15" hidden="false" customHeight="false" outlineLevel="0" collapsed="false">
      <c r="A7093" s="0" t="n">
        <v>7091</v>
      </c>
      <c r="B7093" s="0" t="n">
        <v>10</v>
      </c>
      <c r="C7093" s="0" t="n">
        <v>296</v>
      </c>
      <c r="D7093" s="0" t="n">
        <v>10</v>
      </c>
      <c r="E7093" s="0" t="n">
        <v>0</v>
      </c>
      <c r="F7093" s="0" t="n">
        <v>1</v>
      </c>
      <c r="G7093" s="0" t="n">
        <v>0.113021</v>
      </c>
      <c r="H7093" s="0" t="n">
        <v>55600</v>
      </c>
    </row>
    <row r="7094" customFormat="false" ht="15" hidden="false" customHeight="false" outlineLevel="0" collapsed="false">
      <c r="A7094" s="0" t="n">
        <v>7092</v>
      </c>
      <c r="B7094" s="0" t="n">
        <v>10</v>
      </c>
      <c r="C7094" s="0" t="n">
        <v>296</v>
      </c>
      <c r="D7094" s="0" t="n">
        <v>11</v>
      </c>
      <c r="E7094" s="0" t="n">
        <v>0</v>
      </c>
      <c r="F7094" s="0" t="n">
        <v>1</v>
      </c>
      <c r="G7094" s="0" t="n">
        <v>0.198037</v>
      </c>
      <c r="H7094" s="0" t="n">
        <v>55600</v>
      </c>
    </row>
    <row r="7095" customFormat="false" ht="15" hidden="false" customHeight="false" outlineLevel="0" collapsed="false">
      <c r="A7095" s="0" t="n">
        <v>7093</v>
      </c>
      <c r="B7095" s="0" t="n">
        <v>10</v>
      </c>
      <c r="C7095" s="0" t="n">
        <v>296</v>
      </c>
      <c r="D7095" s="0" t="n">
        <v>12</v>
      </c>
      <c r="E7095" s="0" t="n">
        <v>0</v>
      </c>
      <c r="F7095" s="0" t="n">
        <v>1</v>
      </c>
      <c r="G7095" s="0" t="n">
        <v>0.327376</v>
      </c>
      <c r="H7095" s="0" t="n">
        <v>55600</v>
      </c>
    </row>
    <row r="7096" customFormat="false" ht="15" hidden="false" customHeight="false" outlineLevel="0" collapsed="false">
      <c r="A7096" s="0" t="n">
        <v>7094</v>
      </c>
      <c r="B7096" s="0" t="n">
        <v>10</v>
      </c>
      <c r="C7096" s="0" t="n">
        <v>296</v>
      </c>
      <c r="D7096" s="0" t="n">
        <v>13</v>
      </c>
      <c r="E7096" s="0" t="n">
        <v>0</v>
      </c>
      <c r="F7096" s="0" t="n">
        <v>1</v>
      </c>
      <c r="G7096" s="0" t="n">
        <v>0.413433</v>
      </c>
      <c r="H7096" s="0" t="n">
        <v>55600</v>
      </c>
    </row>
    <row r="7097" customFormat="false" ht="15" hidden="false" customHeight="false" outlineLevel="0" collapsed="false">
      <c r="A7097" s="0" t="n">
        <v>7095</v>
      </c>
      <c r="B7097" s="0" t="n">
        <v>10</v>
      </c>
      <c r="C7097" s="0" t="n">
        <v>296</v>
      </c>
      <c r="D7097" s="0" t="n">
        <v>14</v>
      </c>
      <c r="E7097" s="0" t="n">
        <v>0</v>
      </c>
      <c r="F7097" s="0" t="n">
        <v>1</v>
      </c>
      <c r="G7097" s="0" t="n">
        <v>0.509405</v>
      </c>
      <c r="H7097" s="0" t="n">
        <v>55600</v>
      </c>
    </row>
    <row r="7098" customFormat="false" ht="15" hidden="false" customHeight="false" outlineLevel="0" collapsed="false">
      <c r="A7098" s="0" t="n">
        <v>7096</v>
      </c>
      <c r="B7098" s="0" t="n">
        <v>10</v>
      </c>
      <c r="C7098" s="0" t="n">
        <v>296</v>
      </c>
      <c r="D7098" s="0" t="n">
        <v>15</v>
      </c>
      <c r="E7098" s="0" t="n">
        <v>0</v>
      </c>
      <c r="F7098" s="0" t="n">
        <v>0.792691</v>
      </c>
      <c r="G7098" s="0" t="n">
        <v>0.521381</v>
      </c>
      <c r="H7098" s="0" t="n">
        <v>55600</v>
      </c>
    </row>
    <row r="7099" customFormat="false" ht="15" hidden="false" customHeight="false" outlineLevel="0" collapsed="false">
      <c r="A7099" s="0" t="n">
        <v>7097</v>
      </c>
      <c r="B7099" s="0" t="n">
        <v>10</v>
      </c>
      <c r="C7099" s="0" t="n">
        <v>296</v>
      </c>
      <c r="D7099" s="0" t="n">
        <v>16</v>
      </c>
      <c r="E7099" s="0" t="n">
        <v>0</v>
      </c>
      <c r="F7099" s="0" t="n">
        <v>0.4654</v>
      </c>
      <c r="G7099" s="0" t="n">
        <v>0.367445</v>
      </c>
      <c r="H7099" s="0" t="n">
        <v>55600</v>
      </c>
    </row>
    <row r="7100" customFormat="false" ht="15" hidden="false" customHeight="false" outlineLevel="0" collapsed="false">
      <c r="A7100" s="0" t="n">
        <v>7098</v>
      </c>
      <c r="B7100" s="0" t="n">
        <v>10</v>
      </c>
      <c r="C7100" s="0" t="n">
        <v>296</v>
      </c>
      <c r="D7100" s="0" t="n">
        <v>17</v>
      </c>
      <c r="E7100" s="0" t="n">
        <v>0</v>
      </c>
      <c r="F7100" s="0" t="n">
        <v>0.154687</v>
      </c>
      <c r="G7100" s="0" t="n">
        <v>0.38476</v>
      </c>
      <c r="H7100" s="0" t="n">
        <v>55600</v>
      </c>
    </row>
    <row r="7101" customFormat="false" ht="15" hidden="false" customHeight="false" outlineLevel="0" collapsed="false">
      <c r="A7101" s="0" t="n">
        <v>7099</v>
      </c>
      <c r="B7101" s="0" t="n">
        <v>10</v>
      </c>
      <c r="C7101" s="0" t="n">
        <v>296</v>
      </c>
      <c r="D7101" s="0" t="n">
        <v>18</v>
      </c>
      <c r="E7101" s="0" t="n">
        <v>0</v>
      </c>
      <c r="F7101" s="0" t="n">
        <v>0</v>
      </c>
      <c r="G7101" s="0" t="n">
        <v>0.533346</v>
      </c>
      <c r="H7101" s="0" t="n">
        <v>55600</v>
      </c>
    </row>
    <row r="7102" customFormat="false" ht="15" hidden="false" customHeight="false" outlineLevel="0" collapsed="false">
      <c r="A7102" s="0" t="n">
        <v>7100</v>
      </c>
      <c r="B7102" s="0" t="n">
        <v>10</v>
      </c>
      <c r="C7102" s="0" t="n">
        <v>296</v>
      </c>
      <c r="D7102" s="0" t="n">
        <v>19</v>
      </c>
      <c r="E7102" s="0" t="n">
        <v>1</v>
      </c>
      <c r="F7102" s="0" t="n">
        <v>0</v>
      </c>
      <c r="G7102" s="0" t="n">
        <v>0.328056</v>
      </c>
      <c r="H7102" s="0" t="n">
        <v>55400</v>
      </c>
    </row>
    <row r="7103" customFormat="false" ht="15" hidden="false" customHeight="false" outlineLevel="0" collapsed="false">
      <c r="A7103" s="0" t="n">
        <v>7101</v>
      </c>
      <c r="B7103" s="0" t="n">
        <v>10</v>
      </c>
      <c r="C7103" s="0" t="n">
        <v>296</v>
      </c>
      <c r="D7103" s="0" t="n">
        <v>20</v>
      </c>
      <c r="E7103" s="0" t="n">
        <v>1</v>
      </c>
      <c r="F7103" s="0" t="n">
        <v>0</v>
      </c>
      <c r="G7103" s="0" t="n">
        <v>0.350386</v>
      </c>
      <c r="H7103" s="0" t="n">
        <v>55200</v>
      </c>
    </row>
    <row r="7104" customFormat="false" ht="15" hidden="false" customHeight="false" outlineLevel="0" collapsed="false">
      <c r="A7104" s="0" t="n">
        <v>7102</v>
      </c>
      <c r="B7104" s="0" t="n">
        <v>10</v>
      </c>
      <c r="C7104" s="0" t="n">
        <v>296</v>
      </c>
      <c r="D7104" s="0" t="n">
        <v>21</v>
      </c>
      <c r="E7104" s="0" t="n">
        <v>0</v>
      </c>
      <c r="F7104" s="0" t="n">
        <v>0</v>
      </c>
      <c r="G7104" s="0" t="n">
        <v>0.485215</v>
      </c>
      <c r="H7104" s="0" t="n">
        <v>55200</v>
      </c>
    </row>
    <row r="7105" customFormat="false" ht="15" hidden="false" customHeight="false" outlineLevel="0" collapsed="false">
      <c r="A7105" s="0" t="n">
        <v>7103</v>
      </c>
      <c r="B7105" s="0" t="n">
        <v>10</v>
      </c>
      <c r="C7105" s="0" t="n">
        <v>296</v>
      </c>
      <c r="D7105" s="0" t="n">
        <v>22</v>
      </c>
      <c r="E7105" s="0" t="n">
        <v>0</v>
      </c>
      <c r="F7105" s="0" t="n">
        <v>0</v>
      </c>
      <c r="G7105" s="0" t="n">
        <v>0.479652</v>
      </c>
      <c r="H7105" s="0" t="n">
        <v>55200</v>
      </c>
    </row>
    <row r="7106" customFormat="false" ht="15" hidden="false" customHeight="false" outlineLevel="0" collapsed="false">
      <c r="A7106" s="0" t="n">
        <v>7104</v>
      </c>
      <c r="B7106" s="0" t="n">
        <v>10</v>
      </c>
      <c r="C7106" s="0" t="n">
        <v>296</v>
      </c>
      <c r="D7106" s="0" t="n">
        <v>23</v>
      </c>
      <c r="E7106" s="0" t="n">
        <v>0</v>
      </c>
      <c r="F7106" s="0" t="n">
        <v>0</v>
      </c>
      <c r="G7106" s="0" t="n">
        <v>0.459097</v>
      </c>
      <c r="H7106" s="0" t="n">
        <v>55200</v>
      </c>
    </row>
    <row r="7107" customFormat="false" ht="15" hidden="false" customHeight="false" outlineLevel="0" collapsed="false">
      <c r="A7107" s="0" t="n">
        <v>7105</v>
      </c>
      <c r="B7107" s="0" t="n">
        <v>10</v>
      </c>
      <c r="C7107" s="0" t="n">
        <v>297</v>
      </c>
      <c r="D7107" s="0" t="n">
        <v>0</v>
      </c>
      <c r="E7107" s="0" t="n">
        <v>0</v>
      </c>
      <c r="F7107" s="0" t="n">
        <v>0</v>
      </c>
      <c r="G7107" s="0" t="n">
        <v>0.325842</v>
      </c>
      <c r="H7107" s="0" t="n">
        <v>55200</v>
      </c>
    </row>
    <row r="7108" customFormat="false" ht="15" hidden="false" customHeight="false" outlineLevel="0" collapsed="false">
      <c r="A7108" s="0" t="n">
        <v>7106</v>
      </c>
      <c r="B7108" s="0" t="n">
        <v>10</v>
      </c>
      <c r="C7108" s="0" t="n">
        <v>297</v>
      </c>
      <c r="D7108" s="0" t="n">
        <v>1</v>
      </c>
      <c r="E7108" s="0" t="n">
        <v>0</v>
      </c>
      <c r="F7108" s="0" t="n">
        <v>0</v>
      </c>
      <c r="G7108" s="0" t="n">
        <v>0.29667</v>
      </c>
      <c r="H7108" s="0" t="n">
        <v>55200</v>
      </c>
    </row>
    <row r="7109" customFormat="false" ht="15" hidden="false" customHeight="false" outlineLevel="0" collapsed="false">
      <c r="A7109" s="0" t="n">
        <v>7107</v>
      </c>
      <c r="B7109" s="0" t="n">
        <v>10</v>
      </c>
      <c r="C7109" s="0" t="n">
        <v>297</v>
      </c>
      <c r="D7109" s="0" t="n">
        <v>2</v>
      </c>
      <c r="E7109" s="0" t="n">
        <v>0</v>
      </c>
      <c r="F7109" s="0" t="n">
        <v>0</v>
      </c>
      <c r="G7109" s="0" t="n">
        <v>0.209804</v>
      </c>
      <c r="H7109" s="0" t="n">
        <v>55200</v>
      </c>
    </row>
    <row r="7110" customFormat="false" ht="15" hidden="false" customHeight="false" outlineLevel="0" collapsed="false">
      <c r="A7110" s="0" t="n">
        <v>7108</v>
      </c>
      <c r="B7110" s="0" t="n">
        <v>10</v>
      </c>
      <c r="C7110" s="0" t="n">
        <v>297</v>
      </c>
      <c r="D7110" s="0" t="n">
        <v>3</v>
      </c>
      <c r="E7110" s="0" t="n">
        <v>0</v>
      </c>
      <c r="F7110" s="0" t="n">
        <v>0</v>
      </c>
      <c r="G7110" s="0" t="n">
        <v>0.318247</v>
      </c>
      <c r="H7110" s="0" t="n">
        <v>55200</v>
      </c>
    </row>
    <row r="7111" customFormat="false" ht="15" hidden="false" customHeight="false" outlineLevel="0" collapsed="false">
      <c r="A7111" s="0" t="n">
        <v>7109</v>
      </c>
      <c r="B7111" s="0" t="n">
        <v>10</v>
      </c>
      <c r="C7111" s="0" t="n">
        <v>297</v>
      </c>
      <c r="D7111" s="0" t="n">
        <v>4</v>
      </c>
      <c r="E7111" s="0" t="n">
        <v>0</v>
      </c>
      <c r="F7111" s="0" t="n">
        <v>0</v>
      </c>
      <c r="G7111" s="0" t="n">
        <v>0.384986</v>
      </c>
      <c r="H7111" s="0" t="n">
        <v>55200</v>
      </c>
    </row>
    <row r="7112" customFormat="false" ht="15" hidden="false" customHeight="false" outlineLevel="0" collapsed="false">
      <c r="A7112" s="0" t="n">
        <v>7110</v>
      </c>
      <c r="B7112" s="0" t="n">
        <v>10</v>
      </c>
      <c r="C7112" s="0" t="n">
        <v>297</v>
      </c>
      <c r="D7112" s="0" t="n">
        <v>5</v>
      </c>
      <c r="E7112" s="0" t="n">
        <v>0</v>
      </c>
      <c r="F7112" s="0" t="n">
        <v>0</v>
      </c>
      <c r="G7112" s="0" t="n">
        <v>0.563637</v>
      </c>
      <c r="H7112" s="0" t="n">
        <v>55200</v>
      </c>
    </row>
    <row r="7113" customFormat="false" ht="15" hidden="false" customHeight="false" outlineLevel="0" collapsed="false">
      <c r="A7113" s="0" t="n">
        <v>7111</v>
      </c>
      <c r="B7113" s="0" t="n">
        <v>10</v>
      </c>
      <c r="C7113" s="0" t="n">
        <v>297</v>
      </c>
      <c r="D7113" s="0" t="n">
        <v>6</v>
      </c>
      <c r="E7113" s="0" t="n">
        <v>0</v>
      </c>
      <c r="F7113" s="0" t="n">
        <v>0</v>
      </c>
      <c r="G7113" s="0" t="n">
        <v>0.449203</v>
      </c>
      <c r="H7113" s="0" t="n">
        <v>55200</v>
      </c>
    </row>
    <row r="7114" customFormat="false" ht="15" hidden="false" customHeight="false" outlineLevel="0" collapsed="false">
      <c r="A7114" s="0" t="n">
        <v>7112</v>
      </c>
      <c r="B7114" s="0" t="n">
        <v>10</v>
      </c>
      <c r="C7114" s="0" t="n">
        <v>297</v>
      </c>
      <c r="D7114" s="0" t="n">
        <v>7</v>
      </c>
      <c r="E7114" s="0" t="n">
        <v>1</v>
      </c>
      <c r="F7114" s="0" t="n">
        <v>0.184382</v>
      </c>
      <c r="G7114" s="0" t="n">
        <v>0.420656</v>
      </c>
      <c r="H7114" s="0" t="n">
        <v>55000</v>
      </c>
    </row>
    <row r="7115" customFormat="false" ht="15" hidden="false" customHeight="false" outlineLevel="0" collapsed="false">
      <c r="A7115" s="0" t="n">
        <v>7113</v>
      </c>
      <c r="B7115" s="0" t="n">
        <v>10</v>
      </c>
      <c r="C7115" s="0" t="n">
        <v>297</v>
      </c>
      <c r="D7115" s="0" t="n">
        <v>8</v>
      </c>
      <c r="E7115" s="0" t="n">
        <v>1</v>
      </c>
      <c r="F7115" s="0" t="n">
        <v>0.554739</v>
      </c>
      <c r="G7115" s="0" t="n">
        <v>0.581957</v>
      </c>
      <c r="H7115" s="0" t="n">
        <v>54800</v>
      </c>
    </row>
    <row r="7116" customFormat="false" ht="15" hidden="false" customHeight="false" outlineLevel="0" collapsed="false">
      <c r="A7116" s="0" t="n">
        <v>7114</v>
      </c>
      <c r="B7116" s="0" t="n">
        <v>10</v>
      </c>
      <c r="C7116" s="0" t="n">
        <v>297</v>
      </c>
      <c r="D7116" s="0" t="n">
        <v>9</v>
      </c>
      <c r="E7116" s="0" t="n">
        <v>0</v>
      </c>
      <c r="F7116" s="0" t="n">
        <v>0.944859</v>
      </c>
      <c r="G7116" s="0" t="n">
        <v>0.665119</v>
      </c>
      <c r="H7116" s="0" t="n">
        <v>54800</v>
      </c>
    </row>
    <row r="7117" customFormat="false" ht="15" hidden="false" customHeight="false" outlineLevel="0" collapsed="false">
      <c r="A7117" s="0" t="n">
        <v>7115</v>
      </c>
      <c r="B7117" s="0" t="n">
        <v>10</v>
      </c>
      <c r="C7117" s="0" t="n">
        <v>297</v>
      </c>
      <c r="D7117" s="0" t="n">
        <v>10</v>
      </c>
      <c r="E7117" s="0" t="n">
        <v>0</v>
      </c>
      <c r="F7117" s="0" t="n">
        <v>1</v>
      </c>
      <c r="G7117" s="0" t="n">
        <v>0.849257</v>
      </c>
      <c r="H7117" s="0" t="n">
        <v>54800</v>
      </c>
    </row>
    <row r="7118" customFormat="false" ht="15" hidden="false" customHeight="false" outlineLevel="0" collapsed="false">
      <c r="A7118" s="0" t="n">
        <v>7116</v>
      </c>
      <c r="B7118" s="0" t="n">
        <v>10</v>
      </c>
      <c r="C7118" s="0" t="n">
        <v>297</v>
      </c>
      <c r="D7118" s="0" t="n">
        <v>11</v>
      </c>
      <c r="E7118" s="0" t="n">
        <v>0</v>
      </c>
      <c r="F7118" s="0" t="n">
        <v>1</v>
      </c>
      <c r="G7118" s="0" t="n">
        <v>0.691151</v>
      </c>
      <c r="H7118" s="0" t="n">
        <v>54800</v>
      </c>
    </row>
    <row r="7119" customFormat="false" ht="15" hidden="false" customHeight="false" outlineLevel="0" collapsed="false">
      <c r="A7119" s="0" t="n">
        <v>7117</v>
      </c>
      <c r="B7119" s="0" t="n">
        <v>10</v>
      </c>
      <c r="C7119" s="0" t="n">
        <v>297</v>
      </c>
      <c r="D7119" s="0" t="n">
        <v>12</v>
      </c>
      <c r="E7119" s="0" t="n">
        <v>0</v>
      </c>
      <c r="F7119" s="0" t="n">
        <v>1</v>
      </c>
      <c r="G7119" s="0" t="n">
        <v>0.911543</v>
      </c>
      <c r="H7119" s="0" t="n">
        <v>54800</v>
      </c>
    </row>
    <row r="7120" customFormat="false" ht="15" hidden="false" customHeight="false" outlineLevel="0" collapsed="false">
      <c r="A7120" s="0" t="n">
        <v>7118</v>
      </c>
      <c r="B7120" s="0" t="n">
        <v>10</v>
      </c>
      <c r="C7120" s="0" t="n">
        <v>297</v>
      </c>
      <c r="D7120" s="0" t="n">
        <v>13</v>
      </c>
      <c r="E7120" s="0" t="n">
        <v>0</v>
      </c>
      <c r="F7120" s="0" t="n">
        <v>1</v>
      </c>
      <c r="G7120" s="0" t="n">
        <v>0.818137</v>
      </c>
      <c r="H7120" s="0" t="n">
        <v>54800</v>
      </c>
    </row>
    <row r="7121" customFormat="false" ht="15" hidden="false" customHeight="false" outlineLevel="0" collapsed="false">
      <c r="A7121" s="0" t="n">
        <v>7119</v>
      </c>
      <c r="B7121" s="0" t="n">
        <v>10</v>
      </c>
      <c r="C7121" s="0" t="n">
        <v>297</v>
      </c>
      <c r="D7121" s="0" t="n">
        <v>14</v>
      </c>
      <c r="E7121" s="0" t="n">
        <v>0</v>
      </c>
      <c r="F7121" s="0" t="n">
        <v>1</v>
      </c>
      <c r="G7121" s="0" t="n">
        <v>0.844783</v>
      </c>
      <c r="H7121" s="0" t="n">
        <v>54800</v>
      </c>
    </row>
    <row r="7122" customFormat="false" ht="15" hidden="false" customHeight="false" outlineLevel="0" collapsed="false">
      <c r="A7122" s="0" t="n">
        <v>7120</v>
      </c>
      <c r="B7122" s="0" t="n">
        <v>10</v>
      </c>
      <c r="C7122" s="0" t="n">
        <v>297</v>
      </c>
      <c r="D7122" s="0" t="n">
        <v>15</v>
      </c>
      <c r="E7122" s="0" t="n">
        <v>0</v>
      </c>
      <c r="F7122" s="0" t="n">
        <v>0.944859</v>
      </c>
      <c r="G7122" s="0" t="n">
        <v>0.842581</v>
      </c>
      <c r="H7122" s="0" t="n">
        <v>54800</v>
      </c>
    </row>
    <row r="7123" customFormat="false" ht="15" hidden="false" customHeight="false" outlineLevel="0" collapsed="false">
      <c r="A7123" s="0" t="n">
        <v>7121</v>
      </c>
      <c r="B7123" s="0" t="n">
        <v>10</v>
      </c>
      <c r="C7123" s="0" t="n">
        <v>297</v>
      </c>
      <c r="D7123" s="0" t="n">
        <v>16</v>
      </c>
      <c r="E7123" s="0" t="n">
        <v>0</v>
      </c>
      <c r="F7123" s="0" t="n">
        <v>0.554739</v>
      </c>
      <c r="G7123" s="0" t="n">
        <v>0.683059</v>
      </c>
      <c r="H7123" s="0" t="n">
        <v>54800</v>
      </c>
    </row>
    <row r="7124" customFormat="false" ht="15" hidden="false" customHeight="false" outlineLevel="0" collapsed="false">
      <c r="A7124" s="0" t="n">
        <v>7122</v>
      </c>
      <c r="B7124" s="0" t="n">
        <v>10</v>
      </c>
      <c r="C7124" s="0" t="n">
        <v>297</v>
      </c>
      <c r="D7124" s="0" t="n">
        <v>17</v>
      </c>
      <c r="E7124" s="0" t="n">
        <v>0</v>
      </c>
      <c r="F7124" s="0" t="n">
        <v>0.184382</v>
      </c>
      <c r="G7124" s="0" t="n">
        <v>0.614822</v>
      </c>
      <c r="H7124" s="0" t="n">
        <v>54800</v>
      </c>
    </row>
    <row r="7125" customFormat="false" ht="15" hidden="false" customHeight="false" outlineLevel="0" collapsed="false">
      <c r="A7125" s="0" t="n">
        <v>7123</v>
      </c>
      <c r="B7125" s="0" t="n">
        <v>10</v>
      </c>
      <c r="C7125" s="0" t="n">
        <v>297</v>
      </c>
      <c r="D7125" s="0" t="n">
        <v>18</v>
      </c>
      <c r="E7125" s="0" t="n">
        <v>0</v>
      </c>
      <c r="F7125" s="0" t="n">
        <v>0</v>
      </c>
      <c r="G7125" s="0" t="n">
        <v>0.78995</v>
      </c>
      <c r="H7125" s="0" t="n">
        <v>54800</v>
      </c>
    </row>
    <row r="7126" customFormat="false" ht="15" hidden="false" customHeight="false" outlineLevel="0" collapsed="false">
      <c r="A7126" s="0" t="n">
        <v>7124</v>
      </c>
      <c r="B7126" s="0" t="n">
        <v>10</v>
      </c>
      <c r="C7126" s="0" t="n">
        <v>297</v>
      </c>
      <c r="D7126" s="0" t="n">
        <v>19</v>
      </c>
      <c r="E7126" s="0" t="n">
        <v>1</v>
      </c>
      <c r="F7126" s="0" t="n">
        <v>0</v>
      </c>
      <c r="G7126" s="0" t="n">
        <v>0.985154</v>
      </c>
      <c r="H7126" s="0" t="n">
        <v>54600</v>
      </c>
    </row>
    <row r="7127" customFormat="false" ht="15" hidden="false" customHeight="false" outlineLevel="0" collapsed="false">
      <c r="A7127" s="0" t="n">
        <v>7125</v>
      </c>
      <c r="B7127" s="0" t="n">
        <v>10</v>
      </c>
      <c r="C7127" s="0" t="n">
        <v>297</v>
      </c>
      <c r="D7127" s="0" t="n">
        <v>20</v>
      </c>
      <c r="E7127" s="0" t="n">
        <v>1</v>
      </c>
      <c r="F7127" s="0" t="n">
        <v>0</v>
      </c>
      <c r="G7127" s="0" t="n">
        <v>0.838742</v>
      </c>
      <c r="H7127" s="0" t="n">
        <v>54400</v>
      </c>
    </row>
    <row r="7128" customFormat="false" ht="15" hidden="false" customHeight="false" outlineLevel="0" collapsed="false">
      <c r="A7128" s="0" t="n">
        <v>7126</v>
      </c>
      <c r="B7128" s="0" t="n">
        <v>10</v>
      </c>
      <c r="C7128" s="0" t="n">
        <v>297</v>
      </c>
      <c r="D7128" s="0" t="n">
        <v>21</v>
      </c>
      <c r="E7128" s="0" t="n">
        <v>0</v>
      </c>
      <c r="F7128" s="0" t="n">
        <v>0</v>
      </c>
      <c r="G7128" s="0" t="n">
        <v>1</v>
      </c>
      <c r="H7128" s="0" t="n">
        <v>54400</v>
      </c>
    </row>
    <row r="7129" customFormat="false" ht="15" hidden="false" customHeight="false" outlineLevel="0" collapsed="false">
      <c r="A7129" s="0" t="n">
        <v>7127</v>
      </c>
      <c r="B7129" s="0" t="n">
        <v>10</v>
      </c>
      <c r="C7129" s="0" t="n">
        <v>297</v>
      </c>
      <c r="D7129" s="0" t="n">
        <v>22</v>
      </c>
      <c r="E7129" s="0" t="n">
        <v>0</v>
      </c>
      <c r="F7129" s="0" t="n">
        <v>0</v>
      </c>
      <c r="G7129" s="0" t="n">
        <v>0.713899</v>
      </c>
      <c r="H7129" s="0" t="n">
        <v>54400</v>
      </c>
    </row>
    <row r="7130" customFormat="false" ht="15" hidden="false" customHeight="false" outlineLevel="0" collapsed="false">
      <c r="A7130" s="0" t="n">
        <v>7128</v>
      </c>
      <c r="B7130" s="0" t="n">
        <v>10</v>
      </c>
      <c r="C7130" s="0" t="n">
        <v>297</v>
      </c>
      <c r="D7130" s="0" t="n">
        <v>23</v>
      </c>
      <c r="E7130" s="0" t="n">
        <v>0</v>
      </c>
      <c r="F7130" s="0" t="n">
        <v>0</v>
      </c>
      <c r="G7130" s="0" t="n">
        <v>0.447221</v>
      </c>
      <c r="H7130" s="0" t="n">
        <v>54400</v>
      </c>
    </row>
    <row r="7131" customFormat="false" ht="15" hidden="false" customHeight="false" outlineLevel="0" collapsed="false">
      <c r="A7131" s="0" t="n">
        <v>7129</v>
      </c>
      <c r="B7131" s="0" t="n">
        <v>10</v>
      </c>
      <c r="C7131" s="0" t="n">
        <v>298</v>
      </c>
      <c r="D7131" s="0" t="n">
        <v>0</v>
      </c>
      <c r="E7131" s="0" t="n">
        <v>0</v>
      </c>
      <c r="F7131" s="0" t="n">
        <v>0</v>
      </c>
      <c r="G7131" s="0" t="n">
        <v>0.517465</v>
      </c>
      <c r="H7131" s="0" t="n">
        <v>54400</v>
      </c>
    </row>
    <row r="7132" customFormat="false" ht="15" hidden="false" customHeight="false" outlineLevel="0" collapsed="false">
      <c r="A7132" s="0" t="n">
        <v>7130</v>
      </c>
      <c r="B7132" s="0" t="n">
        <v>10</v>
      </c>
      <c r="C7132" s="0" t="n">
        <v>298</v>
      </c>
      <c r="D7132" s="0" t="n">
        <v>1</v>
      </c>
      <c r="E7132" s="0" t="n">
        <v>0</v>
      </c>
      <c r="F7132" s="0" t="n">
        <v>0</v>
      </c>
      <c r="G7132" s="0" t="n">
        <v>0.405557</v>
      </c>
      <c r="H7132" s="0" t="n">
        <v>54400</v>
      </c>
    </row>
    <row r="7133" customFormat="false" ht="15" hidden="false" customHeight="false" outlineLevel="0" collapsed="false">
      <c r="A7133" s="0" t="n">
        <v>7131</v>
      </c>
      <c r="B7133" s="0" t="n">
        <v>10</v>
      </c>
      <c r="C7133" s="0" t="n">
        <v>298</v>
      </c>
      <c r="D7133" s="0" t="n">
        <v>2</v>
      </c>
      <c r="E7133" s="0" t="n">
        <v>0</v>
      </c>
      <c r="F7133" s="0" t="n">
        <v>0</v>
      </c>
      <c r="G7133" s="0" t="n">
        <v>0.387817</v>
      </c>
      <c r="H7133" s="0" t="n">
        <v>54400</v>
      </c>
    </row>
    <row r="7134" customFormat="false" ht="15" hidden="false" customHeight="false" outlineLevel="0" collapsed="false">
      <c r="A7134" s="0" t="n">
        <v>7132</v>
      </c>
      <c r="B7134" s="0" t="n">
        <v>10</v>
      </c>
      <c r="C7134" s="0" t="n">
        <v>298</v>
      </c>
      <c r="D7134" s="0" t="n">
        <v>3</v>
      </c>
      <c r="E7134" s="0" t="n">
        <v>0</v>
      </c>
      <c r="F7134" s="0" t="n">
        <v>0</v>
      </c>
      <c r="G7134" s="0" t="n">
        <v>0.488705</v>
      </c>
      <c r="H7134" s="0" t="n">
        <v>54400</v>
      </c>
    </row>
    <row r="7135" customFormat="false" ht="15" hidden="false" customHeight="false" outlineLevel="0" collapsed="false">
      <c r="A7135" s="0" t="n">
        <v>7133</v>
      </c>
      <c r="B7135" s="0" t="n">
        <v>10</v>
      </c>
      <c r="C7135" s="0" t="n">
        <v>298</v>
      </c>
      <c r="D7135" s="0" t="n">
        <v>4</v>
      </c>
      <c r="E7135" s="0" t="n">
        <v>0</v>
      </c>
      <c r="F7135" s="0" t="n">
        <v>0</v>
      </c>
      <c r="G7135" s="0" t="n">
        <v>0.447382</v>
      </c>
      <c r="H7135" s="0" t="n">
        <v>54400</v>
      </c>
    </row>
    <row r="7136" customFormat="false" ht="15" hidden="false" customHeight="false" outlineLevel="0" collapsed="false">
      <c r="A7136" s="0" t="n">
        <v>7134</v>
      </c>
      <c r="B7136" s="0" t="n">
        <v>10</v>
      </c>
      <c r="C7136" s="0" t="n">
        <v>298</v>
      </c>
      <c r="D7136" s="0" t="n">
        <v>5</v>
      </c>
      <c r="E7136" s="0" t="n">
        <v>0</v>
      </c>
      <c r="F7136" s="0" t="n">
        <v>0</v>
      </c>
      <c r="G7136" s="0" t="n">
        <v>0.364328</v>
      </c>
      <c r="H7136" s="0" t="n">
        <v>54400</v>
      </c>
    </row>
    <row r="7137" customFormat="false" ht="15" hidden="false" customHeight="false" outlineLevel="0" collapsed="false">
      <c r="A7137" s="0" t="n">
        <v>7135</v>
      </c>
      <c r="B7137" s="0" t="n">
        <v>10</v>
      </c>
      <c r="C7137" s="0" t="n">
        <v>298</v>
      </c>
      <c r="D7137" s="0" t="n">
        <v>6</v>
      </c>
      <c r="E7137" s="0" t="n">
        <v>0</v>
      </c>
      <c r="F7137" s="0" t="n">
        <v>0</v>
      </c>
      <c r="G7137" s="0" t="n">
        <v>0.405289</v>
      </c>
      <c r="H7137" s="0" t="n">
        <v>54400</v>
      </c>
    </row>
    <row r="7138" customFormat="false" ht="15" hidden="false" customHeight="false" outlineLevel="0" collapsed="false">
      <c r="A7138" s="0" t="n">
        <v>7136</v>
      </c>
      <c r="B7138" s="0" t="n">
        <v>10</v>
      </c>
      <c r="C7138" s="0" t="n">
        <v>298</v>
      </c>
      <c r="D7138" s="0" t="n">
        <v>7</v>
      </c>
      <c r="E7138" s="0" t="n">
        <v>1</v>
      </c>
      <c r="F7138" s="0" t="n">
        <v>0.160812</v>
      </c>
      <c r="G7138" s="0" t="n">
        <v>0.401429</v>
      </c>
      <c r="H7138" s="0" t="n">
        <v>54200</v>
      </c>
    </row>
    <row r="7139" customFormat="false" ht="15" hidden="false" customHeight="false" outlineLevel="0" collapsed="false">
      <c r="A7139" s="0" t="n">
        <v>7137</v>
      </c>
      <c r="B7139" s="0" t="n">
        <v>10</v>
      </c>
      <c r="C7139" s="0" t="n">
        <v>298</v>
      </c>
      <c r="D7139" s="0" t="n">
        <v>8</v>
      </c>
      <c r="E7139" s="0" t="n">
        <v>1</v>
      </c>
      <c r="F7139" s="0" t="n">
        <v>0.483827</v>
      </c>
      <c r="G7139" s="0" t="n">
        <v>0.302891</v>
      </c>
      <c r="H7139" s="0" t="n">
        <v>54000</v>
      </c>
    </row>
    <row r="7140" customFormat="false" ht="15" hidden="false" customHeight="false" outlineLevel="0" collapsed="false">
      <c r="A7140" s="0" t="n">
        <v>7138</v>
      </c>
      <c r="B7140" s="0" t="n">
        <v>10</v>
      </c>
      <c r="C7140" s="0" t="n">
        <v>298</v>
      </c>
      <c r="D7140" s="0" t="n">
        <v>9</v>
      </c>
      <c r="E7140" s="0" t="n">
        <v>0</v>
      </c>
      <c r="F7140" s="0" t="n">
        <v>0.824078</v>
      </c>
      <c r="G7140" s="0" t="n">
        <v>0.437496</v>
      </c>
      <c r="H7140" s="0" t="n">
        <v>54000</v>
      </c>
    </row>
    <row r="7141" customFormat="false" ht="15" hidden="false" customHeight="false" outlineLevel="0" collapsed="false">
      <c r="A7141" s="0" t="n">
        <v>7139</v>
      </c>
      <c r="B7141" s="0" t="n">
        <v>10</v>
      </c>
      <c r="C7141" s="0" t="n">
        <v>298</v>
      </c>
      <c r="D7141" s="0" t="n">
        <v>10</v>
      </c>
      <c r="E7141" s="0" t="n">
        <v>0</v>
      </c>
      <c r="F7141" s="0" t="n">
        <v>1</v>
      </c>
      <c r="G7141" s="0" t="n">
        <v>0.362367</v>
      </c>
      <c r="H7141" s="0" t="n">
        <v>54000</v>
      </c>
    </row>
    <row r="7142" customFormat="false" ht="15" hidden="false" customHeight="false" outlineLevel="0" collapsed="false">
      <c r="A7142" s="0" t="n">
        <v>7140</v>
      </c>
      <c r="B7142" s="0" t="n">
        <v>10</v>
      </c>
      <c r="C7142" s="0" t="n">
        <v>298</v>
      </c>
      <c r="D7142" s="0" t="n">
        <v>11</v>
      </c>
      <c r="E7142" s="0" t="n">
        <v>0</v>
      </c>
      <c r="F7142" s="0" t="n">
        <v>1</v>
      </c>
      <c r="G7142" s="0" t="n">
        <v>0.347222</v>
      </c>
      <c r="H7142" s="0" t="n">
        <v>54000</v>
      </c>
    </row>
    <row r="7143" customFormat="false" ht="15" hidden="false" customHeight="false" outlineLevel="0" collapsed="false">
      <c r="A7143" s="0" t="n">
        <v>7141</v>
      </c>
      <c r="B7143" s="0" t="n">
        <v>10</v>
      </c>
      <c r="C7143" s="0" t="n">
        <v>298</v>
      </c>
      <c r="D7143" s="0" t="n">
        <v>12</v>
      </c>
      <c r="E7143" s="0" t="n">
        <v>0</v>
      </c>
      <c r="F7143" s="0" t="n">
        <v>1</v>
      </c>
      <c r="G7143" s="0" t="n">
        <v>0.380798</v>
      </c>
      <c r="H7143" s="0" t="n">
        <v>54000</v>
      </c>
    </row>
    <row r="7144" customFormat="false" ht="15" hidden="false" customHeight="false" outlineLevel="0" collapsed="false">
      <c r="A7144" s="0" t="n">
        <v>7142</v>
      </c>
      <c r="B7144" s="0" t="n">
        <v>10</v>
      </c>
      <c r="C7144" s="0" t="n">
        <v>298</v>
      </c>
      <c r="D7144" s="0" t="n">
        <v>13</v>
      </c>
      <c r="E7144" s="0" t="n">
        <v>0</v>
      </c>
      <c r="F7144" s="0" t="n">
        <v>1</v>
      </c>
      <c r="G7144" s="0" t="n">
        <v>0.385759</v>
      </c>
      <c r="H7144" s="0" t="n">
        <v>54000</v>
      </c>
    </row>
    <row r="7145" customFormat="false" ht="15" hidden="false" customHeight="false" outlineLevel="0" collapsed="false">
      <c r="A7145" s="0" t="n">
        <v>7143</v>
      </c>
      <c r="B7145" s="0" t="n">
        <v>10</v>
      </c>
      <c r="C7145" s="0" t="n">
        <v>298</v>
      </c>
      <c r="D7145" s="0" t="n">
        <v>14</v>
      </c>
      <c r="E7145" s="0" t="n">
        <v>0</v>
      </c>
      <c r="F7145" s="0" t="n">
        <v>1</v>
      </c>
      <c r="G7145" s="0" t="n">
        <v>0.374988</v>
      </c>
      <c r="H7145" s="0" t="n">
        <v>54000</v>
      </c>
    </row>
    <row r="7146" customFormat="false" ht="15" hidden="false" customHeight="false" outlineLevel="0" collapsed="false">
      <c r="A7146" s="0" t="n">
        <v>7144</v>
      </c>
      <c r="B7146" s="0" t="n">
        <v>10</v>
      </c>
      <c r="C7146" s="0" t="n">
        <v>298</v>
      </c>
      <c r="D7146" s="0" t="n">
        <v>15</v>
      </c>
      <c r="E7146" s="0" t="n">
        <v>0</v>
      </c>
      <c r="F7146" s="0" t="n">
        <v>0.824078</v>
      </c>
      <c r="G7146" s="0" t="n">
        <v>0.314426</v>
      </c>
      <c r="H7146" s="0" t="n">
        <v>54000</v>
      </c>
    </row>
    <row r="7147" customFormat="false" ht="15" hidden="false" customHeight="false" outlineLevel="0" collapsed="false">
      <c r="A7147" s="0" t="n">
        <v>7145</v>
      </c>
      <c r="B7147" s="0" t="n">
        <v>10</v>
      </c>
      <c r="C7147" s="0" t="n">
        <v>298</v>
      </c>
      <c r="D7147" s="0" t="n">
        <v>16</v>
      </c>
      <c r="E7147" s="0" t="n">
        <v>0</v>
      </c>
      <c r="F7147" s="0" t="n">
        <v>0.483827</v>
      </c>
      <c r="G7147" s="0" t="n">
        <v>0.336493</v>
      </c>
      <c r="H7147" s="0" t="n">
        <v>54000</v>
      </c>
    </row>
    <row r="7148" customFormat="false" ht="15" hidden="false" customHeight="false" outlineLevel="0" collapsed="false">
      <c r="A7148" s="0" t="n">
        <v>7146</v>
      </c>
      <c r="B7148" s="0" t="n">
        <v>10</v>
      </c>
      <c r="C7148" s="0" t="n">
        <v>298</v>
      </c>
      <c r="D7148" s="0" t="n">
        <v>17</v>
      </c>
      <c r="E7148" s="0" t="n">
        <v>0</v>
      </c>
      <c r="F7148" s="0" t="n">
        <v>0.160812</v>
      </c>
      <c r="G7148" s="0" t="n">
        <v>0.232342</v>
      </c>
      <c r="H7148" s="0" t="n">
        <v>54000</v>
      </c>
    </row>
    <row r="7149" customFormat="false" ht="15" hidden="false" customHeight="false" outlineLevel="0" collapsed="false">
      <c r="A7149" s="0" t="n">
        <v>7147</v>
      </c>
      <c r="B7149" s="0" t="n">
        <v>10</v>
      </c>
      <c r="C7149" s="0" t="n">
        <v>298</v>
      </c>
      <c r="D7149" s="0" t="n">
        <v>18</v>
      </c>
      <c r="E7149" s="0" t="n">
        <v>0</v>
      </c>
      <c r="F7149" s="0" t="n">
        <v>0</v>
      </c>
      <c r="G7149" s="0" t="n">
        <v>0.210794</v>
      </c>
      <c r="H7149" s="0" t="n">
        <v>54000</v>
      </c>
    </row>
    <row r="7150" customFormat="false" ht="15" hidden="false" customHeight="false" outlineLevel="0" collapsed="false">
      <c r="A7150" s="0" t="n">
        <v>7148</v>
      </c>
      <c r="B7150" s="0" t="n">
        <v>10</v>
      </c>
      <c r="C7150" s="0" t="n">
        <v>298</v>
      </c>
      <c r="D7150" s="0" t="n">
        <v>19</v>
      </c>
      <c r="E7150" s="0" t="n">
        <v>1</v>
      </c>
      <c r="F7150" s="0" t="n">
        <v>0</v>
      </c>
      <c r="G7150" s="0" t="n">
        <v>0.192653</v>
      </c>
      <c r="H7150" s="0" t="n">
        <v>53800</v>
      </c>
    </row>
    <row r="7151" customFormat="false" ht="15" hidden="false" customHeight="false" outlineLevel="0" collapsed="false">
      <c r="A7151" s="0" t="n">
        <v>7149</v>
      </c>
      <c r="B7151" s="0" t="n">
        <v>10</v>
      </c>
      <c r="C7151" s="0" t="n">
        <v>298</v>
      </c>
      <c r="D7151" s="0" t="n">
        <v>20</v>
      </c>
      <c r="E7151" s="0" t="n">
        <v>1</v>
      </c>
      <c r="F7151" s="0" t="n">
        <v>0</v>
      </c>
      <c r="G7151" s="0" t="n">
        <v>0.2545</v>
      </c>
      <c r="H7151" s="0" t="n">
        <v>53600</v>
      </c>
    </row>
    <row r="7152" customFormat="false" ht="15" hidden="false" customHeight="false" outlineLevel="0" collapsed="false">
      <c r="A7152" s="0" t="n">
        <v>7150</v>
      </c>
      <c r="B7152" s="0" t="n">
        <v>10</v>
      </c>
      <c r="C7152" s="0" t="n">
        <v>298</v>
      </c>
      <c r="D7152" s="0" t="n">
        <v>21</v>
      </c>
      <c r="E7152" s="0" t="n">
        <v>0</v>
      </c>
      <c r="F7152" s="0" t="n">
        <v>0</v>
      </c>
      <c r="G7152" s="0" t="n">
        <v>0.172319</v>
      </c>
      <c r="H7152" s="0" t="n">
        <v>53600</v>
      </c>
    </row>
    <row r="7153" customFormat="false" ht="15" hidden="false" customHeight="false" outlineLevel="0" collapsed="false">
      <c r="A7153" s="0" t="n">
        <v>7151</v>
      </c>
      <c r="B7153" s="0" t="n">
        <v>10</v>
      </c>
      <c r="C7153" s="0" t="n">
        <v>298</v>
      </c>
      <c r="D7153" s="0" t="n">
        <v>22</v>
      </c>
      <c r="E7153" s="0" t="n">
        <v>0</v>
      </c>
      <c r="F7153" s="0" t="n">
        <v>0</v>
      </c>
      <c r="G7153" s="0" t="n">
        <v>0.129689</v>
      </c>
      <c r="H7153" s="0" t="n">
        <v>53600</v>
      </c>
    </row>
    <row r="7154" customFormat="false" ht="15" hidden="false" customHeight="false" outlineLevel="0" collapsed="false">
      <c r="A7154" s="0" t="n">
        <v>7152</v>
      </c>
      <c r="B7154" s="0" t="n">
        <v>10</v>
      </c>
      <c r="C7154" s="0" t="n">
        <v>298</v>
      </c>
      <c r="D7154" s="0" t="n">
        <v>23</v>
      </c>
      <c r="E7154" s="0" t="n">
        <v>0</v>
      </c>
      <c r="F7154" s="0" t="n">
        <v>0</v>
      </c>
      <c r="G7154" s="0" t="n">
        <v>0.148251</v>
      </c>
      <c r="H7154" s="0" t="n">
        <v>53600</v>
      </c>
    </row>
    <row r="7155" customFormat="false" ht="15" hidden="false" customHeight="false" outlineLevel="0" collapsed="false">
      <c r="A7155" s="0" t="n">
        <v>7153</v>
      </c>
      <c r="B7155" s="0" t="n">
        <v>10</v>
      </c>
      <c r="C7155" s="0" t="n">
        <v>299</v>
      </c>
      <c r="D7155" s="0" t="n">
        <v>0</v>
      </c>
      <c r="E7155" s="0" t="n">
        <v>0</v>
      </c>
      <c r="F7155" s="0" t="n">
        <v>0</v>
      </c>
      <c r="G7155" s="0" t="n">
        <v>0.212689</v>
      </c>
      <c r="H7155" s="0" t="n">
        <v>53600</v>
      </c>
    </row>
    <row r="7156" customFormat="false" ht="15" hidden="false" customHeight="false" outlineLevel="0" collapsed="false">
      <c r="A7156" s="0" t="n">
        <v>7154</v>
      </c>
      <c r="B7156" s="0" t="n">
        <v>10</v>
      </c>
      <c r="C7156" s="0" t="n">
        <v>299</v>
      </c>
      <c r="D7156" s="0" t="n">
        <v>1</v>
      </c>
      <c r="E7156" s="0" t="n">
        <v>0</v>
      </c>
      <c r="F7156" s="0" t="n">
        <v>0</v>
      </c>
      <c r="G7156" s="0" t="n">
        <v>0.309764</v>
      </c>
      <c r="H7156" s="0" t="n">
        <v>53600</v>
      </c>
    </row>
    <row r="7157" customFormat="false" ht="15" hidden="false" customHeight="false" outlineLevel="0" collapsed="false">
      <c r="A7157" s="0" t="n">
        <v>7155</v>
      </c>
      <c r="B7157" s="0" t="n">
        <v>10</v>
      </c>
      <c r="C7157" s="0" t="n">
        <v>299</v>
      </c>
      <c r="D7157" s="0" t="n">
        <v>2</v>
      </c>
      <c r="E7157" s="0" t="n">
        <v>0</v>
      </c>
      <c r="F7157" s="0" t="n">
        <v>0</v>
      </c>
      <c r="G7157" s="0" t="n">
        <v>0.326227</v>
      </c>
      <c r="H7157" s="0" t="n">
        <v>53600</v>
      </c>
    </row>
    <row r="7158" customFormat="false" ht="15" hidden="false" customHeight="false" outlineLevel="0" collapsed="false">
      <c r="A7158" s="0" t="n">
        <v>7156</v>
      </c>
      <c r="B7158" s="0" t="n">
        <v>10</v>
      </c>
      <c r="C7158" s="0" t="n">
        <v>299</v>
      </c>
      <c r="D7158" s="0" t="n">
        <v>3</v>
      </c>
      <c r="E7158" s="0" t="n">
        <v>0</v>
      </c>
      <c r="F7158" s="0" t="n">
        <v>0</v>
      </c>
      <c r="G7158" s="0" t="n">
        <v>0.279625</v>
      </c>
      <c r="H7158" s="0" t="n">
        <v>53600</v>
      </c>
    </row>
    <row r="7159" customFormat="false" ht="15" hidden="false" customHeight="false" outlineLevel="0" collapsed="false">
      <c r="A7159" s="0" t="n">
        <v>7157</v>
      </c>
      <c r="B7159" s="0" t="n">
        <v>10</v>
      </c>
      <c r="C7159" s="0" t="n">
        <v>299</v>
      </c>
      <c r="D7159" s="0" t="n">
        <v>4</v>
      </c>
      <c r="E7159" s="0" t="n">
        <v>0</v>
      </c>
      <c r="F7159" s="0" t="n">
        <v>0</v>
      </c>
      <c r="G7159" s="0" t="n">
        <v>0.3053</v>
      </c>
      <c r="H7159" s="0" t="n">
        <v>53600</v>
      </c>
    </row>
    <row r="7160" customFormat="false" ht="15" hidden="false" customHeight="false" outlineLevel="0" collapsed="false">
      <c r="A7160" s="0" t="n">
        <v>7158</v>
      </c>
      <c r="B7160" s="0" t="n">
        <v>10</v>
      </c>
      <c r="C7160" s="0" t="n">
        <v>299</v>
      </c>
      <c r="D7160" s="0" t="n">
        <v>5</v>
      </c>
      <c r="E7160" s="0" t="n">
        <v>0</v>
      </c>
      <c r="F7160" s="0" t="n">
        <v>0</v>
      </c>
      <c r="G7160" s="0" t="n">
        <v>0.306519</v>
      </c>
      <c r="H7160" s="0" t="n">
        <v>53600</v>
      </c>
    </row>
    <row r="7161" customFormat="false" ht="15" hidden="false" customHeight="false" outlineLevel="0" collapsed="false">
      <c r="A7161" s="0" t="n">
        <v>7159</v>
      </c>
      <c r="B7161" s="0" t="n">
        <v>10</v>
      </c>
      <c r="C7161" s="0" t="n">
        <v>299</v>
      </c>
      <c r="D7161" s="0" t="n">
        <v>6</v>
      </c>
      <c r="E7161" s="0" t="n">
        <v>0</v>
      </c>
      <c r="F7161" s="0" t="n">
        <v>0</v>
      </c>
      <c r="G7161" s="0" t="n">
        <v>0.45189</v>
      </c>
      <c r="H7161" s="0" t="n">
        <v>53600</v>
      </c>
    </row>
    <row r="7162" customFormat="false" ht="15" hidden="false" customHeight="false" outlineLevel="0" collapsed="false">
      <c r="A7162" s="0" t="n">
        <v>7160</v>
      </c>
      <c r="B7162" s="0" t="n">
        <v>10</v>
      </c>
      <c r="C7162" s="0" t="n">
        <v>299</v>
      </c>
      <c r="D7162" s="0" t="n">
        <v>7</v>
      </c>
      <c r="E7162" s="0" t="n">
        <v>1</v>
      </c>
      <c r="F7162" s="0" t="n">
        <v>0.156782</v>
      </c>
      <c r="G7162" s="0" t="n">
        <v>0.448527</v>
      </c>
      <c r="H7162" s="0" t="n">
        <v>53400</v>
      </c>
    </row>
    <row r="7163" customFormat="false" ht="15" hidden="false" customHeight="false" outlineLevel="0" collapsed="false">
      <c r="A7163" s="0" t="n">
        <v>7161</v>
      </c>
      <c r="B7163" s="0" t="n">
        <v>10</v>
      </c>
      <c r="C7163" s="0" t="n">
        <v>299</v>
      </c>
      <c r="D7163" s="0" t="n">
        <v>8</v>
      </c>
      <c r="E7163" s="0" t="n">
        <v>1</v>
      </c>
      <c r="F7163" s="0" t="n">
        <v>0.471701</v>
      </c>
      <c r="G7163" s="0" t="n">
        <v>0.608165</v>
      </c>
      <c r="H7163" s="0" t="n">
        <v>53200</v>
      </c>
    </row>
    <row r="7164" customFormat="false" ht="15" hidden="false" customHeight="false" outlineLevel="0" collapsed="false">
      <c r="A7164" s="0" t="n">
        <v>7162</v>
      </c>
      <c r="B7164" s="0" t="n">
        <v>10</v>
      </c>
      <c r="C7164" s="0" t="n">
        <v>299</v>
      </c>
      <c r="D7164" s="0" t="n">
        <v>9</v>
      </c>
      <c r="E7164" s="0" t="n">
        <v>0</v>
      </c>
      <c r="F7164" s="0" t="n">
        <v>0.803425</v>
      </c>
      <c r="G7164" s="0" t="n">
        <v>0.583225</v>
      </c>
      <c r="H7164" s="0" t="n">
        <v>53200</v>
      </c>
    </row>
    <row r="7165" customFormat="false" ht="15" hidden="false" customHeight="false" outlineLevel="0" collapsed="false">
      <c r="A7165" s="0" t="n">
        <v>7163</v>
      </c>
      <c r="B7165" s="0" t="n">
        <v>10</v>
      </c>
      <c r="C7165" s="0" t="n">
        <v>299</v>
      </c>
      <c r="D7165" s="0" t="n">
        <v>10</v>
      </c>
      <c r="E7165" s="0" t="n">
        <v>0</v>
      </c>
      <c r="F7165" s="0" t="n">
        <v>1</v>
      </c>
      <c r="G7165" s="0" t="n">
        <v>0.525389</v>
      </c>
      <c r="H7165" s="0" t="n">
        <v>53200</v>
      </c>
    </row>
    <row r="7166" customFormat="false" ht="15" hidden="false" customHeight="false" outlineLevel="0" collapsed="false">
      <c r="A7166" s="0" t="n">
        <v>7164</v>
      </c>
      <c r="B7166" s="0" t="n">
        <v>10</v>
      </c>
      <c r="C7166" s="0" t="n">
        <v>299</v>
      </c>
      <c r="D7166" s="0" t="n">
        <v>11</v>
      </c>
      <c r="E7166" s="0" t="n">
        <v>0</v>
      </c>
      <c r="F7166" s="0" t="n">
        <v>1</v>
      </c>
      <c r="G7166" s="0" t="n">
        <v>0.541696</v>
      </c>
      <c r="H7166" s="0" t="n">
        <v>53200</v>
      </c>
    </row>
    <row r="7167" customFormat="false" ht="15" hidden="false" customHeight="false" outlineLevel="0" collapsed="false">
      <c r="A7167" s="0" t="n">
        <v>7165</v>
      </c>
      <c r="B7167" s="0" t="n">
        <v>10</v>
      </c>
      <c r="C7167" s="0" t="n">
        <v>299</v>
      </c>
      <c r="D7167" s="0" t="n">
        <v>12</v>
      </c>
      <c r="E7167" s="0" t="n">
        <v>0</v>
      </c>
      <c r="F7167" s="0" t="n">
        <v>1</v>
      </c>
      <c r="G7167" s="0" t="n">
        <v>0.761158</v>
      </c>
      <c r="H7167" s="0" t="n">
        <v>53200</v>
      </c>
    </row>
    <row r="7168" customFormat="false" ht="15" hidden="false" customHeight="false" outlineLevel="0" collapsed="false">
      <c r="A7168" s="0" t="n">
        <v>7166</v>
      </c>
      <c r="B7168" s="0" t="n">
        <v>10</v>
      </c>
      <c r="C7168" s="0" t="n">
        <v>299</v>
      </c>
      <c r="D7168" s="0" t="n">
        <v>13</v>
      </c>
      <c r="E7168" s="0" t="n">
        <v>0</v>
      </c>
      <c r="F7168" s="0" t="n">
        <v>1</v>
      </c>
      <c r="G7168" s="0" t="n">
        <v>0.518831</v>
      </c>
      <c r="H7168" s="0" t="n">
        <v>53200</v>
      </c>
    </row>
    <row r="7169" customFormat="false" ht="15" hidden="false" customHeight="false" outlineLevel="0" collapsed="false">
      <c r="A7169" s="0" t="n">
        <v>7167</v>
      </c>
      <c r="B7169" s="0" t="n">
        <v>10</v>
      </c>
      <c r="C7169" s="0" t="n">
        <v>299</v>
      </c>
      <c r="D7169" s="0" t="n">
        <v>14</v>
      </c>
      <c r="E7169" s="0" t="n">
        <v>0</v>
      </c>
      <c r="F7169" s="0" t="n">
        <v>1</v>
      </c>
      <c r="G7169" s="0" t="n">
        <v>0.655733</v>
      </c>
      <c r="H7169" s="0" t="n">
        <v>53200</v>
      </c>
    </row>
    <row r="7170" customFormat="false" ht="15" hidden="false" customHeight="false" outlineLevel="0" collapsed="false">
      <c r="A7170" s="0" t="n">
        <v>7168</v>
      </c>
      <c r="B7170" s="0" t="n">
        <v>10</v>
      </c>
      <c r="C7170" s="0" t="n">
        <v>299</v>
      </c>
      <c r="D7170" s="0" t="n">
        <v>15</v>
      </c>
      <c r="E7170" s="0" t="n">
        <v>0</v>
      </c>
      <c r="F7170" s="0" t="n">
        <v>0.803425</v>
      </c>
      <c r="G7170" s="0" t="n">
        <v>0.433683</v>
      </c>
      <c r="H7170" s="0" t="n">
        <v>53200</v>
      </c>
    </row>
    <row r="7171" customFormat="false" ht="15" hidden="false" customHeight="false" outlineLevel="0" collapsed="false">
      <c r="A7171" s="0" t="n">
        <v>7169</v>
      </c>
      <c r="B7171" s="0" t="n">
        <v>10</v>
      </c>
      <c r="C7171" s="0" t="n">
        <v>299</v>
      </c>
      <c r="D7171" s="0" t="n">
        <v>16</v>
      </c>
      <c r="E7171" s="0" t="n">
        <v>0</v>
      </c>
      <c r="F7171" s="0" t="n">
        <v>0.471701</v>
      </c>
      <c r="G7171" s="0" t="n">
        <v>0.460275</v>
      </c>
      <c r="H7171" s="0" t="n">
        <v>53200</v>
      </c>
    </row>
    <row r="7172" customFormat="false" ht="15" hidden="false" customHeight="false" outlineLevel="0" collapsed="false">
      <c r="A7172" s="0" t="n">
        <v>7170</v>
      </c>
      <c r="B7172" s="0" t="n">
        <v>10</v>
      </c>
      <c r="C7172" s="0" t="n">
        <v>299</v>
      </c>
      <c r="D7172" s="0" t="n">
        <v>17</v>
      </c>
      <c r="E7172" s="0" t="n">
        <v>0</v>
      </c>
      <c r="F7172" s="0" t="n">
        <v>0.156782</v>
      </c>
      <c r="G7172" s="0" t="n">
        <v>0.374257</v>
      </c>
      <c r="H7172" s="0" t="n">
        <v>53200</v>
      </c>
    </row>
    <row r="7173" customFormat="false" ht="15" hidden="false" customHeight="false" outlineLevel="0" collapsed="false">
      <c r="A7173" s="0" t="n">
        <v>7171</v>
      </c>
      <c r="B7173" s="0" t="n">
        <v>10</v>
      </c>
      <c r="C7173" s="0" t="n">
        <v>299</v>
      </c>
      <c r="D7173" s="0" t="n">
        <v>18</v>
      </c>
      <c r="E7173" s="0" t="n">
        <v>0</v>
      </c>
      <c r="F7173" s="0" t="n">
        <v>0</v>
      </c>
      <c r="G7173" s="0" t="n">
        <v>0.303479</v>
      </c>
      <c r="H7173" s="0" t="n">
        <v>53200</v>
      </c>
    </row>
    <row r="7174" customFormat="false" ht="15" hidden="false" customHeight="false" outlineLevel="0" collapsed="false">
      <c r="A7174" s="0" t="n">
        <v>7172</v>
      </c>
      <c r="B7174" s="0" t="n">
        <v>10</v>
      </c>
      <c r="C7174" s="0" t="n">
        <v>299</v>
      </c>
      <c r="D7174" s="0" t="n">
        <v>19</v>
      </c>
      <c r="E7174" s="0" t="n">
        <v>1</v>
      </c>
      <c r="F7174" s="0" t="n">
        <v>0</v>
      </c>
      <c r="G7174" s="0" t="n">
        <v>0.333156</v>
      </c>
      <c r="H7174" s="0" t="n">
        <v>53000</v>
      </c>
    </row>
    <row r="7175" customFormat="false" ht="15" hidden="false" customHeight="false" outlineLevel="0" collapsed="false">
      <c r="A7175" s="0" t="n">
        <v>7173</v>
      </c>
      <c r="B7175" s="0" t="n">
        <v>10</v>
      </c>
      <c r="C7175" s="0" t="n">
        <v>299</v>
      </c>
      <c r="D7175" s="0" t="n">
        <v>20</v>
      </c>
      <c r="E7175" s="0" t="n">
        <v>1</v>
      </c>
      <c r="F7175" s="0" t="n">
        <v>0</v>
      </c>
      <c r="G7175" s="0" t="n">
        <v>0.350279</v>
      </c>
      <c r="H7175" s="0" t="n">
        <v>52800</v>
      </c>
    </row>
    <row r="7176" customFormat="false" ht="15" hidden="false" customHeight="false" outlineLevel="0" collapsed="false">
      <c r="A7176" s="0" t="n">
        <v>7174</v>
      </c>
      <c r="B7176" s="0" t="n">
        <v>10</v>
      </c>
      <c r="C7176" s="0" t="n">
        <v>299</v>
      </c>
      <c r="D7176" s="0" t="n">
        <v>21</v>
      </c>
      <c r="E7176" s="0" t="n">
        <v>0</v>
      </c>
      <c r="F7176" s="0" t="n">
        <v>0</v>
      </c>
      <c r="G7176" s="0" t="n">
        <v>0.334629</v>
      </c>
      <c r="H7176" s="0" t="n">
        <v>52800</v>
      </c>
    </row>
    <row r="7177" customFormat="false" ht="15" hidden="false" customHeight="false" outlineLevel="0" collapsed="false">
      <c r="A7177" s="0" t="n">
        <v>7175</v>
      </c>
      <c r="B7177" s="0" t="n">
        <v>10</v>
      </c>
      <c r="C7177" s="0" t="n">
        <v>299</v>
      </c>
      <c r="D7177" s="0" t="n">
        <v>22</v>
      </c>
      <c r="E7177" s="0" t="n">
        <v>0</v>
      </c>
      <c r="F7177" s="0" t="n">
        <v>0</v>
      </c>
      <c r="G7177" s="0" t="n">
        <v>0.233187</v>
      </c>
      <c r="H7177" s="0" t="n">
        <v>52800</v>
      </c>
    </row>
    <row r="7178" customFormat="false" ht="15" hidden="false" customHeight="false" outlineLevel="0" collapsed="false">
      <c r="A7178" s="0" t="n">
        <v>7176</v>
      </c>
      <c r="B7178" s="0" t="n">
        <v>10</v>
      </c>
      <c r="C7178" s="0" t="n">
        <v>299</v>
      </c>
      <c r="D7178" s="0" t="n">
        <v>23</v>
      </c>
      <c r="E7178" s="0" t="n">
        <v>0</v>
      </c>
      <c r="F7178" s="0" t="n">
        <v>0</v>
      </c>
      <c r="G7178" s="0" t="n">
        <v>0.276769</v>
      </c>
      <c r="H7178" s="0" t="n">
        <v>52800</v>
      </c>
    </row>
    <row r="7179" customFormat="false" ht="15" hidden="false" customHeight="false" outlineLevel="0" collapsed="false">
      <c r="A7179" s="0" t="n">
        <v>7177</v>
      </c>
      <c r="B7179" s="0" t="n">
        <v>10</v>
      </c>
      <c r="C7179" s="0" t="n">
        <v>300</v>
      </c>
      <c r="D7179" s="0" t="n">
        <v>0</v>
      </c>
      <c r="E7179" s="0" t="n">
        <v>0</v>
      </c>
      <c r="F7179" s="0" t="n">
        <v>0</v>
      </c>
      <c r="G7179" s="0" t="n">
        <v>0.269272</v>
      </c>
      <c r="H7179" s="0" t="n">
        <v>52800</v>
      </c>
    </row>
    <row r="7180" customFormat="false" ht="15" hidden="false" customHeight="false" outlineLevel="0" collapsed="false">
      <c r="A7180" s="0" t="n">
        <v>7178</v>
      </c>
      <c r="B7180" s="0" t="n">
        <v>10</v>
      </c>
      <c r="C7180" s="0" t="n">
        <v>300</v>
      </c>
      <c r="D7180" s="0" t="n">
        <v>1</v>
      </c>
      <c r="E7180" s="0" t="n">
        <v>0</v>
      </c>
      <c r="F7180" s="0" t="n">
        <v>0</v>
      </c>
      <c r="G7180" s="0" t="n">
        <v>0.313348</v>
      </c>
      <c r="H7180" s="0" t="n">
        <v>52800</v>
      </c>
    </row>
    <row r="7181" customFormat="false" ht="15" hidden="false" customHeight="false" outlineLevel="0" collapsed="false">
      <c r="A7181" s="0" t="n">
        <v>7179</v>
      </c>
      <c r="B7181" s="0" t="n">
        <v>10</v>
      </c>
      <c r="C7181" s="0" t="n">
        <v>300</v>
      </c>
      <c r="D7181" s="0" t="n">
        <v>2</v>
      </c>
      <c r="E7181" s="0" t="n">
        <v>0</v>
      </c>
      <c r="F7181" s="0" t="n">
        <v>0</v>
      </c>
      <c r="G7181" s="0" t="n">
        <v>0.225391</v>
      </c>
      <c r="H7181" s="0" t="n">
        <v>52800</v>
      </c>
    </row>
    <row r="7182" customFormat="false" ht="15" hidden="false" customHeight="false" outlineLevel="0" collapsed="false">
      <c r="A7182" s="0" t="n">
        <v>7180</v>
      </c>
      <c r="B7182" s="0" t="n">
        <v>10</v>
      </c>
      <c r="C7182" s="0" t="n">
        <v>300</v>
      </c>
      <c r="D7182" s="0" t="n">
        <v>3</v>
      </c>
      <c r="E7182" s="0" t="n">
        <v>0</v>
      </c>
      <c r="F7182" s="0" t="n">
        <v>0</v>
      </c>
      <c r="G7182" s="0" t="n">
        <v>0.197676</v>
      </c>
      <c r="H7182" s="0" t="n">
        <v>52800</v>
      </c>
    </row>
    <row r="7183" customFormat="false" ht="15" hidden="false" customHeight="false" outlineLevel="0" collapsed="false">
      <c r="A7183" s="0" t="n">
        <v>7181</v>
      </c>
      <c r="B7183" s="0" t="n">
        <v>10</v>
      </c>
      <c r="C7183" s="0" t="n">
        <v>300</v>
      </c>
      <c r="D7183" s="0" t="n">
        <v>4</v>
      </c>
      <c r="E7183" s="0" t="n">
        <v>0</v>
      </c>
      <c r="F7183" s="0" t="n">
        <v>0</v>
      </c>
      <c r="G7183" s="0" t="n">
        <v>0.280709</v>
      </c>
      <c r="H7183" s="0" t="n">
        <v>52800</v>
      </c>
    </row>
    <row r="7184" customFormat="false" ht="15" hidden="false" customHeight="false" outlineLevel="0" collapsed="false">
      <c r="A7184" s="0" t="n">
        <v>7182</v>
      </c>
      <c r="B7184" s="0" t="n">
        <v>10</v>
      </c>
      <c r="C7184" s="0" t="n">
        <v>300</v>
      </c>
      <c r="D7184" s="0" t="n">
        <v>5</v>
      </c>
      <c r="E7184" s="0" t="n">
        <v>0</v>
      </c>
      <c r="F7184" s="0" t="n">
        <v>0</v>
      </c>
      <c r="G7184" s="0" t="n">
        <v>0.250523</v>
      </c>
      <c r="H7184" s="0" t="n">
        <v>52800</v>
      </c>
    </row>
    <row r="7185" customFormat="false" ht="15" hidden="false" customHeight="false" outlineLevel="0" collapsed="false">
      <c r="A7185" s="0" t="n">
        <v>7183</v>
      </c>
      <c r="B7185" s="0" t="n">
        <v>10</v>
      </c>
      <c r="C7185" s="0" t="n">
        <v>300</v>
      </c>
      <c r="D7185" s="0" t="n">
        <v>6</v>
      </c>
      <c r="E7185" s="0" t="n">
        <v>0</v>
      </c>
      <c r="F7185" s="0" t="n">
        <v>0</v>
      </c>
      <c r="G7185" s="0" t="n">
        <v>0.397871</v>
      </c>
      <c r="H7185" s="0" t="n">
        <v>52800</v>
      </c>
    </row>
    <row r="7186" customFormat="false" ht="15" hidden="false" customHeight="false" outlineLevel="0" collapsed="false">
      <c r="A7186" s="0" t="n">
        <v>7184</v>
      </c>
      <c r="B7186" s="0" t="n">
        <v>10</v>
      </c>
      <c r="C7186" s="0" t="n">
        <v>300</v>
      </c>
      <c r="D7186" s="0" t="n">
        <v>7</v>
      </c>
      <c r="E7186" s="0" t="n">
        <v>1</v>
      </c>
      <c r="F7186" s="0" t="n">
        <v>0.162592</v>
      </c>
      <c r="G7186" s="0" t="n">
        <v>0.49865</v>
      </c>
      <c r="H7186" s="0" t="n">
        <v>52600</v>
      </c>
    </row>
    <row r="7187" customFormat="false" ht="15" hidden="false" customHeight="false" outlineLevel="0" collapsed="false">
      <c r="A7187" s="0" t="n">
        <v>7185</v>
      </c>
      <c r="B7187" s="0" t="n">
        <v>10</v>
      </c>
      <c r="C7187" s="0" t="n">
        <v>300</v>
      </c>
      <c r="D7187" s="0" t="n">
        <v>8</v>
      </c>
      <c r="E7187" s="0" t="n">
        <v>1</v>
      </c>
      <c r="F7187" s="0" t="n">
        <v>0.48918</v>
      </c>
      <c r="G7187" s="0" t="n">
        <v>0.517354</v>
      </c>
      <c r="H7187" s="0" t="n">
        <v>52400</v>
      </c>
    </row>
    <row r="7188" customFormat="false" ht="15" hidden="false" customHeight="false" outlineLevel="0" collapsed="false">
      <c r="A7188" s="0" t="n">
        <v>7186</v>
      </c>
      <c r="B7188" s="0" t="n">
        <v>10</v>
      </c>
      <c r="C7188" s="0" t="n">
        <v>300</v>
      </c>
      <c r="D7188" s="0" t="n">
        <v>9</v>
      </c>
      <c r="E7188" s="0" t="n">
        <v>0</v>
      </c>
      <c r="F7188" s="0" t="n">
        <v>0.833196</v>
      </c>
      <c r="G7188" s="0" t="n">
        <v>0.616117</v>
      </c>
      <c r="H7188" s="0" t="n">
        <v>52400</v>
      </c>
    </row>
    <row r="7189" customFormat="false" ht="15" hidden="false" customHeight="false" outlineLevel="0" collapsed="false">
      <c r="A7189" s="0" t="n">
        <v>7187</v>
      </c>
      <c r="B7189" s="0" t="n">
        <v>10</v>
      </c>
      <c r="C7189" s="0" t="n">
        <v>300</v>
      </c>
      <c r="D7189" s="0" t="n">
        <v>10</v>
      </c>
      <c r="E7189" s="0" t="n">
        <v>0</v>
      </c>
      <c r="F7189" s="0" t="n">
        <v>1</v>
      </c>
      <c r="G7189" s="0" t="n">
        <v>0.468117</v>
      </c>
      <c r="H7189" s="0" t="n">
        <v>52400</v>
      </c>
    </row>
    <row r="7190" customFormat="false" ht="15" hidden="false" customHeight="false" outlineLevel="0" collapsed="false">
      <c r="A7190" s="0" t="n">
        <v>7188</v>
      </c>
      <c r="B7190" s="0" t="n">
        <v>10</v>
      </c>
      <c r="C7190" s="0" t="n">
        <v>300</v>
      </c>
      <c r="D7190" s="0" t="n">
        <v>11</v>
      </c>
      <c r="E7190" s="0" t="n">
        <v>0</v>
      </c>
      <c r="F7190" s="0" t="n">
        <v>1</v>
      </c>
      <c r="G7190" s="0" t="n">
        <v>0.484866</v>
      </c>
      <c r="H7190" s="0" t="n">
        <v>52400</v>
      </c>
    </row>
    <row r="7191" customFormat="false" ht="15" hidden="false" customHeight="false" outlineLevel="0" collapsed="false">
      <c r="A7191" s="0" t="n">
        <v>7189</v>
      </c>
      <c r="B7191" s="0" t="n">
        <v>10</v>
      </c>
      <c r="C7191" s="0" t="n">
        <v>300</v>
      </c>
      <c r="D7191" s="0" t="n">
        <v>12</v>
      </c>
      <c r="E7191" s="0" t="n">
        <v>0</v>
      </c>
      <c r="F7191" s="0" t="n">
        <v>1</v>
      </c>
      <c r="G7191" s="0" t="n">
        <v>0.550069</v>
      </c>
      <c r="H7191" s="0" t="n">
        <v>52400</v>
      </c>
    </row>
    <row r="7192" customFormat="false" ht="15" hidden="false" customHeight="false" outlineLevel="0" collapsed="false">
      <c r="A7192" s="0" t="n">
        <v>7190</v>
      </c>
      <c r="B7192" s="0" t="n">
        <v>10</v>
      </c>
      <c r="C7192" s="0" t="n">
        <v>300</v>
      </c>
      <c r="D7192" s="0" t="n">
        <v>13</v>
      </c>
      <c r="E7192" s="0" t="n">
        <v>0</v>
      </c>
      <c r="F7192" s="0" t="n">
        <v>1</v>
      </c>
      <c r="G7192" s="0" t="n">
        <v>0.597905</v>
      </c>
      <c r="H7192" s="0" t="n">
        <v>52400</v>
      </c>
    </row>
    <row r="7193" customFormat="false" ht="15" hidden="false" customHeight="false" outlineLevel="0" collapsed="false">
      <c r="A7193" s="0" t="n">
        <v>7191</v>
      </c>
      <c r="B7193" s="0" t="n">
        <v>10</v>
      </c>
      <c r="C7193" s="0" t="n">
        <v>300</v>
      </c>
      <c r="D7193" s="0" t="n">
        <v>14</v>
      </c>
      <c r="E7193" s="0" t="n">
        <v>0</v>
      </c>
      <c r="F7193" s="0" t="n">
        <v>1</v>
      </c>
      <c r="G7193" s="0" t="n">
        <v>0.502293</v>
      </c>
      <c r="H7193" s="0" t="n">
        <v>52400</v>
      </c>
    </row>
    <row r="7194" customFormat="false" ht="15" hidden="false" customHeight="false" outlineLevel="0" collapsed="false">
      <c r="A7194" s="0" t="n">
        <v>7192</v>
      </c>
      <c r="B7194" s="0" t="n">
        <v>10</v>
      </c>
      <c r="C7194" s="0" t="n">
        <v>300</v>
      </c>
      <c r="D7194" s="0" t="n">
        <v>15</v>
      </c>
      <c r="E7194" s="0" t="n">
        <v>0</v>
      </c>
      <c r="F7194" s="0" t="n">
        <v>0.833196</v>
      </c>
      <c r="G7194" s="0" t="n">
        <v>0.619902</v>
      </c>
      <c r="H7194" s="0" t="n">
        <v>52400</v>
      </c>
    </row>
    <row r="7195" customFormat="false" ht="15" hidden="false" customHeight="false" outlineLevel="0" collapsed="false">
      <c r="A7195" s="0" t="n">
        <v>7193</v>
      </c>
      <c r="B7195" s="0" t="n">
        <v>10</v>
      </c>
      <c r="C7195" s="0" t="n">
        <v>300</v>
      </c>
      <c r="D7195" s="0" t="n">
        <v>16</v>
      </c>
      <c r="E7195" s="0" t="n">
        <v>0</v>
      </c>
      <c r="F7195" s="0" t="n">
        <v>0.48918</v>
      </c>
      <c r="G7195" s="0" t="n">
        <v>0.771964</v>
      </c>
      <c r="H7195" s="0" t="n">
        <v>52400</v>
      </c>
    </row>
    <row r="7196" customFormat="false" ht="15" hidden="false" customHeight="false" outlineLevel="0" collapsed="false">
      <c r="A7196" s="0" t="n">
        <v>7194</v>
      </c>
      <c r="B7196" s="0" t="n">
        <v>10</v>
      </c>
      <c r="C7196" s="0" t="n">
        <v>300</v>
      </c>
      <c r="D7196" s="0" t="n">
        <v>17</v>
      </c>
      <c r="E7196" s="0" t="n">
        <v>0</v>
      </c>
      <c r="F7196" s="0" t="n">
        <v>0.162592</v>
      </c>
      <c r="G7196" s="0" t="n">
        <v>0.691254</v>
      </c>
      <c r="H7196" s="0" t="n">
        <v>52400</v>
      </c>
    </row>
    <row r="7197" customFormat="false" ht="15" hidden="false" customHeight="false" outlineLevel="0" collapsed="false">
      <c r="A7197" s="0" t="n">
        <v>7195</v>
      </c>
      <c r="B7197" s="0" t="n">
        <v>10</v>
      </c>
      <c r="C7197" s="0" t="n">
        <v>300</v>
      </c>
      <c r="D7197" s="0" t="n">
        <v>18</v>
      </c>
      <c r="E7197" s="0" t="n">
        <v>0</v>
      </c>
      <c r="F7197" s="0" t="n">
        <v>0</v>
      </c>
      <c r="G7197" s="0" t="n">
        <v>0.845484</v>
      </c>
      <c r="H7197" s="0" t="n">
        <v>52400</v>
      </c>
    </row>
    <row r="7198" customFormat="false" ht="15" hidden="false" customHeight="false" outlineLevel="0" collapsed="false">
      <c r="A7198" s="0" t="n">
        <v>7196</v>
      </c>
      <c r="B7198" s="0" t="n">
        <v>10</v>
      </c>
      <c r="C7198" s="0" t="n">
        <v>300</v>
      </c>
      <c r="D7198" s="0" t="n">
        <v>19</v>
      </c>
      <c r="E7198" s="0" t="n">
        <v>1</v>
      </c>
      <c r="F7198" s="0" t="n">
        <v>0</v>
      </c>
      <c r="G7198" s="0" t="n">
        <v>1</v>
      </c>
      <c r="H7198" s="0" t="n">
        <v>52200</v>
      </c>
    </row>
    <row r="7199" customFormat="false" ht="15" hidden="false" customHeight="false" outlineLevel="0" collapsed="false">
      <c r="A7199" s="0" t="n">
        <v>7197</v>
      </c>
      <c r="B7199" s="0" t="n">
        <v>10</v>
      </c>
      <c r="C7199" s="0" t="n">
        <v>300</v>
      </c>
      <c r="D7199" s="0" t="n">
        <v>20</v>
      </c>
      <c r="E7199" s="0" t="n">
        <v>1</v>
      </c>
      <c r="F7199" s="0" t="n">
        <v>0</v>
      </c>
      <c r="G7199" s="0" t="n">
        <v>0.709895</v>
      </c>
      <c r="H7199" s="0" t="n">
        <v>52000</v>
      </c>
    </row>
    <row r="7200" customFormat="false" ht="15" hidden="false" customHeight="false" outlineLevel="0" collapsed="false">
      <c r="A7200" s="0" t="n">
        <v>7198</v>
      </c>
      <c r="B7200" s="0" t="n">
        <v>10</v>
      </c>
      <c r="C7200" s="0" t="n">
        <v>300</v>
      </c>
      <c r="D7200" s="0" t="n">
        <v>21</v>
      </c>
      <c r="E7200" s="0" t="n">
        <v>0</v>
      </c>
      <c r="F7200" s="0" t="n">
        <v>0</v>
      </c>
      <c r="G7200" s="0" t="n">
        <v>0.572058</v>
      </c>
      <c r="H7200" s="0" t="n">
        <v>52000</v>
      </c>
    </row>
    <row r="7201" customFormat="false" ht="15" hidden="false" customHeight="false" outlineLevel="0" collapsed="false">
      <c r="A7201" s="0" t="n">
        <v>7199</v>
      </c>
      <c r="B7201" s="0" t="n">
        <v>10</v>
      </c>
      <c r="C7201" s="0" t="n">
        <v>300</v>
      </c>
      <c r="D7201" s="0" t="n">
        <v>22</v>
      </c>
      <c r="E7201" s="0" t="n">
        <v>0</v>
      </c>
      <c r="F7201" s="0" t="n">
        <v>0</v>
      </c>
      <c r="G7201" s="0" t="n">
        <v>0.589068</v>
      </c>
      <c r="H7201" s="0" t="n">
        <v>52000</v>
      </c>
    </row>
    <row r="7202" customFormat="false" ht="15" hidden="false" customHeight="false" outlineLevel="0" collapsed="false">
      <c r="A7202" s="0" t="n">
        <v>7200</v>
      </c>
      <c r="B7202" s="0" t="n">
        <v>10</v>
      </c>
      <c r="C7202" s="0" t="n">
        <v>300</v>
      </c>
      <c r="D7202" s="0" t="n">
        <v>23</v>
      </c>
      <c r="E7202" s="0" t="n">
        <v>0</v>
      </c>
      <c r="F7202" s="0" t="n">
        <v>0</v>
      </c>
      <c r="G7202" s="0" t="n">
        <v>0.651055</v>
      </c>
      <c r="H7202" s="0" t="n">
        <v>52000</v>
      </c>
    </row>
    <row r="7203" customFormat="false" ht="15" hidden="false" customHeight="false" outlineLevel="0" collapsed="false">
      <c r="A7203" s="0" t="n">
        <v>7201</v>
      </c>
      <c r="B7203" s="0" t="n">
        <v>10</v>
      </c>
      <c r="C7203" s="0" t="n">
        <v>301</v>
      </c>
      <c r="D7203" s="0" t="n">
        <v>0</v>
      </c>
      <c r="E7203" s="0" t="n">
        <v>0</v>
      </c>
      <c r="F7203" s="0" t="n">
        <v>0</v>
      </c>
      <c r="G7203" s="0" t="n">
        <v>0.549637</v>
      </c>
      <c r="H7203" s="0" t="n">
        <v>52000</v>
      </c>
    </row>
    <row r="7204" customFormat="false" ht="15" hidden="false" customHeight="false" outlineLevel="0" collapsed="false">
      <c r="A7204" s="0" t="n">
        <v>7202</v>
      </c>
      <c r="B7204" s="0" t="n">
        <v>10</v>
      </c>
      <c r="C7204" s="0" t="n">
        <v>301</v>
      </c>
      <c r="D7204" s="0" t="n">
        <v>1</v>
      </c>
      <c r="E7204" s="0" t="n">
        <v>0</v>
      </c>
      <c r="F7204" s="0" t="n">
        <v>0</v>
      </c>
      <c r="G7204" s="0" t="n">
        <v>0.572766</v>
      </c>
      <c r="H7204" s="0" t="n">
        <v>52000</v>
      </c>
    </row>
    <row r="7205" customFormat="false" ht="15" hidden="false" customHeight="false" outlineLevel="0" collapsed="false">
      <c r="A7205" s="0" t="n">
        <v>7203</v>
      </c>
      <c r="B7205" s="0" t="n">
        <v>10</v>
      </c>
      <c r="C7205" s="0" t="n">
        <v>301</v>
      </c>
      <c r="D7205" s="0" t="n">
        <v>2</v>
      </c>
      <c r="E7205" s="0" t="n">
        <v>0</v>
      </c>
      <c r="F7205" s="0" t="n">
        <v>0</v>
      </c>
      <c r="G7205" s="0" t="n">
        <v>0.399367</v>
      </c>
      <c r="H7205" s="0" t="n">
        <v>52000</v>
      </c>
    </row>
    <row r="7206" customFormat="false" ht="15" hidden="false" customHeight="false" outlineLevel="0" collapsed="false">
      <c r="A7206" s="0" t="n">
        <v>7204</v>
      </c>
      <c r="B7206" s="0" t="n">
        <v>10</v>
      </c>
      <c r="C7206" s="0" t="n">
        <v>301</v>
      </c>
      <c r="D7206" s="0" t="n">
        <v>3</v>
      </c>
      <c r="E7206" s="0" t="n">
        <v>0</v>
      </c>
      <c r="F7206" s="0" t="n">
        <v>0</v>
      </c>
      <c r="G7206" s="0" t="n">
        <v>0.584214</v>
      </c>
      <c r="H7206" s="0" t="n">
        <v>52000</v>
      </c>
    </row>
    <row r="7207" customFormat="false" ht="15" hidden="false" customHeight="false" outlineLevel="0" collapsed="false">
      <c r="A7207" s="0" t="n">
        <v>7205</v>
      </c>
      <c r="B7207" s="0" t="n">
        <v>10</v>
      </c>
      <c r="C7207" s="0" t="n">
        <v>301</v>
      </c>
      <c r="D7207" s="0" t="n">
        <v>4</v>
      </c>
      <c r="E7207" s="0" t="n">
        <v>0</v>
      </c>
      <c r="F7207" s="0" t="n">
        <v>0</v>
      </c>
      <c r="G7207" s="0" t="n">
        <v>0.220062</v>
      </c>
      <c r="H7207" s="0" t="n">
        <v>52000</v>
      </c>
    </row>
    <row r="7208" customFormat="false" ht="15" hidden="false" customHeight="false" outlineLevel="0" collapsed="false">
      <c r="A7208" s="0" t="n">
        <v>7206</v>
      </c>
      <c r="B7208" s="0" t="n">
        <v>10</v>
      </c>
      <c r="C7208" s="0" t="n">
        <v>301</v>
      </c>
      <c r="D7208" s="0" t="n">
        <v>5</v>
      </c>
      <c r="E7208" s="0" t="n">
        <v>0</v>
      </c>
      <c r="F7208" s="0" t="n">
        <v>0</v>
      </c>
      <c r="G7208" s="0" t="n">
        <v>0.216879</v>
      </c>
      <c r="H7208" s="0" t="n">
        <v>52000</v>
      </c>
    </row>
    <row r="7209" customFormat="false" ht="15" hidden="false" customHeight="false" outlineLevel="0" collapsed="false">
      <c r="A7209" s="0" t="n">
        <v>7207</v>
      </c>
      <c r="B7209" s="0" t="n">
        <v>10</v>
      </c>
      <c r="C7209" s="0" t="n">
        <v>301</v>
      </c>
      <c r="D7209" s="0" t="n">
        <v>6</v>
      </c>
      <c r="E7209" s="0" t="n">
        <v>0</v>
      </c>
      <c r="F7209" s="0" t="n">
        <v>0</v>
      </c>
      <c r="G7209" s="0" t="n">
        <v>0.256551</v>
      </c>
      <c r="H7209" s="0" t="n">
        <v>52000</v>
      </c>
    </row>
    <row r="7210" customFormat="false" ht="15" hidden="false" customHeight="false" outlineLevel="0" collapsed="false">
      <c r="A7210" s="0" t="n">
        <v>7208</v>
      </c>
      <c r="B7210" s="0" t="n">
        <v>10</v>
      </c>
      <c r="C7210" s="0" t="n">
        <v>301</v>
      </c>
      <c r="D7210" s="0" t="n">
        <v>7</v>
      </c>
      <c r="E7210" s="0" t="n">
        <v>1</v>
      </c>
      <c r="F7210" s="0" t="n">
        <v>0.160002</v>
      </c>
      <c r="G7210" s="0" t="n">
        <v>0.234315</v>
      </c>
      <c r="H7210" s="0" t="n">
        <v>51800</v>
      </c>
    </row>
    <row r="7211" customFormat="false" ht="15" hidden="false" customHeight="false" outlineLevel="0" collapsed="false">
      <c r="A7211" s="0" t="n">
        <v>7209</v>
      </c>
      <c r="B7211" s="0" t="n">
        <v>10</v>
      </c>
      <c r="C7211" s="0" t="n">
        <v>301</v>
      </c>
      <c r="D7211" s="0" t="n">
        <v>8</v>
      </c>
      <c r="E7211" s="0" t="n">
        <v>1</v>
      </c>
      <c r="F7211" s="0" t="n">
        <v>0.48139</v>
      </c>
      <c r="G7211" s="0" t="n">
        <v>0.153091</v>
      </c>
      <c r="H7211" s="0" t="n">
        <v>51600</v>
      </c>
    </row>
    <row r="7212" customFormat="false" ht="15" hidden="false" customHeight="false" outlineLevel="0" collapsed="false">
      <c r="A7212" s="0" t="n">
        <v>7210</v>
      </c>
      <c r="B7212" s="0" t="n">
        <v>10</v>
      </c>
      <c r="C7212" s="0" t="n">
        <v>301</v>
      </c>
      <c r="D7212" s="0" t="n">
        <v>9</v>
      </c>
      <c r="E7212" s="0" t="n">
        <v>0</v>
      </c>
      <c r="F7212" s="0" t="n">
        <v>0.819927</v>
      </c>
      <c r="G7212" s="0" t="n">
        <v>0.126224</v>
      </c>
      <c r="H7212" s="0" t="n">
        <v>51600</v>
      </c>
    </row>
    <row r="7213" customFormat="false" ht="15" hidden="false" customHeight="false" outlineLevel="0" collapsed="false">
      <c r="A7213" s="0" t="n">
        <v>7211</v>
      </c>
      <c r="B7213" s="0" t="n">
        <v>10</v>
      </c>
      <c r="C7213" s="0" t="n">
        <v>301</v>
      </c>
      <c r="D7213" s="0" t="n">
        <v>10</v>
      </c>
      <c r="E7213" s="0" t="n">
        <v>0</v>
      </c>
      <c r="F7213" s="0" t="n">
        <v>1</v>
      </c>
      <c r="G7213" s="0" t="n">
        <v>0.132677</v>
      </c>
      <c r="H7213" s="0" t="n">
        <v>51600</v>
      </c>
    </row>
    <row r="7214" customFormat="false" ht="15" hidden="false" customHeight="false" outlineLevel="0" collapsed="false">
      <c r="A7214" s="0" t="n">
        <v>7212</v>
      </c>
      <c r="B7214" s="0" t="n">
        <v>10</v>
      </c>
      <c r="C7214" s="0" t="n">
        <v>301</v>
      </c>
      <c r="D7214" s="0" t="n">
        <v>11</v>
      </c>
      <c r="E7214" s="0" t="n">
        <v>0</v>
      </c>
      <c r="F7214" s="0" t="n">
        <v>1</v>
      </c>
      <c r="G7214" s="0" t="n">
        <v>0.154829</v>
      </c>
      <c r="H7214" s="0" t="n">
        <v>51600</v>
      </c>
    </row>
    <row r="7215" customFormat="false" ht="15" hidden="false" customHeight="false" outlineLevel="0" collapsed="false">
      <c r="A7215" s="0" t="n">
        <v>7213</v>
      </c>
      <c r="B7215" s="0" t="n">
        <v>10</v>
      </c>
      <c r="C7215" s="0" t="n">
        <v>301</v>
      </c>
      <c r="D7215" s="0" t="n">
        <v>12</v>
      </c>
      <c r="E7215" s="0" t="n">
        <v>0</v>
      </c>
      <c r="F7215" s="0" t="n">
        <v>1</v>
      </c>
      <c r="G7215" s="0" t="n">
        <v>0.127317</v>
      </c>
      <c r="H7215" s="0" t="n">
        <v>51600</v>
      </c>
    </row>
    <row r="7216" customFormat="false" ht="15" hidden="false" customHeight="false" outlineLevel="0" collapsed="false">
      <c r="A7216" s="0" t="n">
        <v>7214</v>
      </c>
      <c r="B7216" s="0" t="n">
        <v>10</v>
      </c>
      <c r="C7216" s="0" t="n">
        <v>301</v>
      </c>
      <c r="D7216" s="0" t="n">
        <v>13</v>
      </c>
      <c r="E7216" s="0" t="n">
        <v>0</v>
      </c>
      <c r="F7216" s="0" t="n">
        <v>1</v>
      </c>
      <c r="G7216" s="0" t="n">
        <v>0.116109</v>
      </c>
      <c r="H7216" s="0" t="n">
        <v>51600</v>
      </c>
    </row>
    <row r="7217" customFormat="false" ht="15" hidden="false" customHeight="false" outlineLevel="0" collapsed="false">
      <c r="A7217" s="0" t="n">
        <v>7215</v>
      </c>
      <c r="B7217" s="0" t="n">
        <v>10</v>
      </c>
      <c r="C7217" s="0" t="n">
        <v>301</v>
      </c>
      <c r="D7217" s="0" t="n">
        <v>14</v>
      </c>
      <c r="E7217" s="0" t="n">
        <v>0</v>
      </c>
      <c r="F7217" s="0" t="n">
        <v>1</v>
      </c>
      <c r="G7217" s="0" t="n">
        <v>0.107984</v>
      </c>
      <c r="H7217" s="0" t="n">
        <v>51600</v>
      </c>
    </row>
    <row r="7218" customFormat="false" ht="15" hidden="false" customHeight="false" outlineLevel="0" collapsed="false">
      <c r="A7218" s="0" t="n">
        <v>7216</v>
      </c>
      <c r="B7218" s="0" t="n">
        <v>10</v>
      </c>
      <c r="C7218" s="0" t="n">
        <v>301</v>
      </c>
      <c r="D7218" s="0" t="n">
        <v>15</v>
      </c>
      <c r="E7218" s="0" t="n">
        <v>0</v>
      </c>
      <c r="F7218" s="0" t="n">
        <v>0.819927</v>
      </c>
      <c r="G7218" s="0" t="n">
        <v>0.082451</v>
      </c>
      <c r="H7218" s="0" t="n">
        <v>51600</v>
      </c>
    </row>
    <row r="7219" customFormat="false" ht="15" hidden="false" customHeight="false" outlineLevel="0" collapsed="false">
      <c r="A7219" s="0" t="n">
        <v>7217</v>
      </c>
      <c r="B7219" s="0" t="n">
        <v>10</v>
      </c>
      <c r="C7219" s="0" t="n">
        <v>301</v>
      </c>
      <c r="D7219" s="0" t="n">
        <v>16</v>
      </c>
      <c r="E7219" s="0" t="n">
        <v>0</v>
      </c>
      <c r="F7219" s="0" t="n">
        <v>0.48139</v>
      </c>
      <c r="G7219" s="0" t="n">
        <v>0.079246</v>
      </c>
      <c r="H7219" s="0" t="n">
        <v>51600</v>
      </c>
    </row>
    <row r="7220" customFormat="false" ht="15" hidden="false" customHeight="false" outlineLevel="0" collapsed="false">
      <c r="A7220" s="0" t="n">
        <v>7218</v>
      </c>
      <c r="B7220" s="0" t="n">
        <v>10</v>
      </c>
      <c r="C7220" s="0" t="n">
        <v>301</v>
      </c>
      <c r="D7220" s="0" t="n">
        <v>17</v>
      </c>
      <c r="E7220" s="0" t="n">
        <v>0</v>
      </c>
      <c r="F7220" s="0" t="n">
        <v>0.160002</v>
      </c>
      <c r="G7220" s="0" t="n">
        <v>0.088659</v>
      </c>
      <c r="H7220" s="0" t="n">
        <v>51600</v>
      </c>
    </row>
    <row r="7221" customFormat="false" ht="15" hidden="false" customHeight="false" outlineLevel="0" collapsed="false">
      <c r="A7221" s="0" t="n">
        <v>7219</v>
      </c>
      <c r="B7221" s="0" t="n">
        <v>10</v>
      </c>
      <c r="C7221" s="0" t="n">
        <v>301</v>
      </c>
      <c r="D7221" s="0" t="n">
        <v>18</v>
      </c>
      <c r="E7221" s="0" t="n">
        <v>0</v>
      </c>
      <c r="F7221" s="0" t="n">
        <v>0</v>
      </c>
      <c r="G7221" s="0" t="n">
        <v>0.110627</v>
      </c>
      <c r="H7221" s="0" t="n">
        <v>51600</v>
      </c>
    </row>
    <row r="7222" customFormat="false" ht="15" hidden="false" customHeight="false" outlineLevel="0" collapsed="false">
      <c r="A7222" s="0" t="n">
        <v>7220</v>
      </c>
      <c r="B7222" s="0" t="n">
        <v>10</v>
      </c>
      <c r="C7222" s="0" t="n">
        <v>301</v>
      </c>
      <c r="D7222" s="0" t="n">
        <v>19</v>
      </c>
      <c r="E7222" s="0" t="n">
        <v>1</v>
      </c>
      <c r="F7222" s="0" t="n">
        <v>0</v>
      </c>
      <c r="G7222" s="0" t="n">
        <v>0.114004</v>
      </c>
      <c r="H7222" s="0" t="n">
        <v>51400</v>
      </c>
    </row>
    <row r="7223" customFormat="false" ht="15" hidden="false" customHeight="false" outlineLevel="0" collapsed="false">
      <c r="A7223" s="0" t="n">
        <v>7221</v>
      </c>
      <c r="B7223" s="0" t="n">
        <v>10</v>
      </c>
      <c r="C7223" s="0" t="n">
        <v>301</v>
      </c>
      <c r="D7223" s="0" t="n">
        <v>20</v>
      </c>
      <c r="E7223" s="0" t="n">
        <v>1</v>
      </c>
      <c r="F7223" s="0" t="n">
        <v>0</v>
      </c>
      <c r="G7223" s="0" t="n">
        <v>0.091407</v>
      </c>
      <c r="H7223" s="0" t="n">
        <v>51200</v>
      </c>
    </row>
    <row r="7224" customFormat="false" ht="15" hidden="false" customHeight="false" outlineLevel="0" collapsed="false">
      <c r="A7224" s="0" t="n">
        <v>7222</v>
      </c>
      <c r="B7224" s="0" t="n">
        <v>10</v>
      </c>
      <c r="C7224" s="0" t="n">
        <v>301</v>
      </c>
      <c r="D7224" s="0" t="n">
        <v>21</v>
      </c>
      <c r="E7224" s="0" t="n">
        <v>0</v>
      </c>
      <c r="F7224" s="0" t="n">
        <v>0</v>
      </c>
      <c r="G7224" s="0" t="n">
        <v>0.103918</v>
      </c>
      <c r="H7224" s="0" t="n">
        <v>51200</v>
      </c>
    </row>
    <row r="7225" customFormat="false" ht="15" hidden="false" customHeight="false" outlineLevel="0" collapsed="false">
      <c r="A7225" s="0" t="n">
        <v>7223</v>
      </c>
      <c r="B7225" s="0" t="n">
        <v>10</v>
      </c>
      <c r="C7225" s="0" t="n">
        <v>301</v>
      </c>
      <c r="D7225" s="0" t="n">
        <v>22</v>
      </c>
      <c r="E7225" s="0" t="n">
        <v>0</v>
      </c>
      <c r="F7225" s="0" t="n">
        <v>0</v>
      </c>
      <c r="G7225" s="0" t="n">
        <v>0.136851</v>
      </c>
      <c r="H7225" s="0" t="n">
        <v>51200</v>
      </c>
    </row>
    <row r="7226" customFormat="false" ht="15" hidden="false" customHeight="false" outlineLevel="0" collapsed="false">
      <c r="A7226" s="0" t="n">
        <v>7224</v>
      </c>
      <c r="B7226" s="0" t="n">
        <v>10</v>
      </c>
      <c r="C7226" s="0" t="n">
        <v>301</v>
      </c>
      <c r="D7226" s="0" t="n">
        <v>23</v>
      </c>
      <c r="E7226" s="0" t="n">
        <v>0</v>
      </c>
      <c r="F7226" s="0" t="n">
        <v>0</v>
      </c>
      <c r="G7226" s="0" t="n">
        <v>0.129273</v>
      </c>
      <c r="H7226" s="0" t="n">
        <v>51200</v>
      </c>
    </row>
    <row r="7227" customFormat="false" ht="15" hidden="false" customHeight="false" outlineLevel="0" collapsed="false">
      <c r="A7227" s="0" t="n">
        <v>7225</v>
      </c>
      <c r="B7227" s="0" t="n">
        <v>10</v>
      </c>
      <c r="C7227" s="0" t="n">
        <v>302</v>
      </c>
      <c r="D7227" s="0" t="n">
        <v>0</v>
      </c>
      <c r="E7227" s="0" t="n">
        <v>0</v>
      </c>
      <c r="F7227" s="0" t="n">
        <v>0</v>
      </c>
      <c r="G7227" s="0" t="n">
        <v>0.143069</v>
      </c>
      <c r="H7227" s="0" t="n">
        <v>51200</v>
      </c>
    </row>
    <row r="7228" customFormat="false" ht="15" hidden="false" customHeight="false" outlineLevel="0" collapsed="false">
      <c r="A7228" s="0" t="n">
        <v>7226</v>
      </c>
      <c r="B7228" s="0" t="n">
        <v>10</v>
      </c>
      <c r="C7228" s="0" t="n">
        <v>302</v>
      </c>
      <c r="D7228" s="0" t="n">
        <v>1</v>
      </c>
      <c r="E7228" s="0" t="n">
        <v>0</v>
      </c>
      <c r="F7228" s="0" t="n">
        <v>0</v>
      </c>
      <c r="G7228" s="0" t="n">
        <v>0.156699</v>
      </c>
      <c r="H7228" s="0" t="n">
        <v>51200</v>
      </c>
    </row>
    <row r="7229" customFormat="false" ht="15" hidden="false" customHeight="false" outlineLevel="0" collapsed="false">
      <c r="A7229" s="0" t="n">
        <v>7227</v>
      </c>
      <c r="B7229" s="0" t="n">
        <v>10</v>
      </c>
      <c r="C7229" s="0" t="n">
        <v>302</v>
      </c>
      <c r="D7229" s="0" t="n">
        <v>2</v>
      </c>
      <c r="E7229" s="0" t="n">
        <v>0</v>
      </c>
      <c r="F7229" s="0" t="n">
        <v>0</v>
      </c>
      <c r="G7229" s="0" t="n">
        <v>0.217407</v>
      </c>
      <c r="H7229" s="0" t="n">
        <v>51200</v>
      </c>
    </row>
    <row r="7230" customFormat="false" ht="15" hidden="false" customHeight="false" outlineLevel="0" collapsed="false">
      <c r="A7230" s="0" t="n">
        <v>7228</v>
      </c>
      <c r="B7230" s="0" t="n">
        <v>10</v>
      </c>
      <c r="C7230" s="0" t="n">
        <v>302</v>
      </c>
      <c r="D7230" s="0" t="n">
        <v>3</v>
      </c>
      <c r="E7230" s="0" t="n">
        <v>0</v>
      </c>
      <c r="F7230" s="0" t="n">
        <v>0</v>
      </c>
      <c r="G7230" s="0" t="n">
        <v>0.149808</v>
      </c>
      <c r="H7230" s="0" t="n">
        <v>51200</v>
      </c>
    </row>
    <row r="7231" customFormat="false" ht="15" hidden="false" customHeight="false" outlineLevel="0" collapsed="false">
      <c r="A7231" s="0" t="n">
        <v>7229</v>
      </c>
      <c r="B7231" s="0" t="n">
        <v>10</v>
      </c>
      <c r="C7231" s="0" t="n">
        <v>302</v>
      </c>
      <c r="D7231" s="0" t="n">
        <v>4</v>
      </c>
      <c r="E7231" s="0" t="n">
        <v>0</v>
      </c>
      <c r="F7231" s="0" t="n">
        <v>0</v>
      </c>
      <c r="G7231" s="0" t="n">
        <v>0.126977</v>
      </c>
      <c r="H7231" s="0" t="n">
        <v>51200</v>
      </c>
    </row>
    <row r="7232" customFormat="false" ht="15" hidden="false" customHeight="false" outlineLevel="0" collapsed="false">
      <c r="A7232" s="0" t="n">
        <v>7230</v>
      </c>
      <c r="B7232" s="0" t="n">
        <v>10</v>
      </c>
      <c r="C7232" s="0" t="n">
        <v>302</v>
      </c>
      <c r="D7232" s="0" t="n">
        <v>5</v>
      </c>
      <c r="E7232" s="0" t="n">
        <v>0</v>
      </c>
      <c r="F7232" s="0" t="n">
        <v>0</v>
      </c>
      <c r="G7232" s="0" t="n">
        <v>0.143493</v>
      </c>
      <c r="H7232" s="0" t="n">
        <v>51200</v>
      </c>
    </row>
    <row r="7233" customFormat="false" ht="15" hidden="false" customHeight="false" outlineLevel="0" collapsed="false">
      <c r="A7233" s="0" t="n">
        <v>7231</v>
      </c>
      <c r="B7233" s="0" t="n">
        <v>10</v>
      </c>
      <c r="C7233" s="0" t="n">
        <v>302</v>
      </c>
      <c r="D7233" s="0" t="n">
        <v>6</v>
      </c>
      <c r="E7233" s="0" t="n">
        <v>0</v>
      </c>
      <c r="F7233" s="0" t="n">
        <v>0</v>
      </c>
      <c r="G7233" s="0" t="n">
        <v>0.135463</v>
      </c>
      <c r="H7233" s="0" t="n">
        <v>51200</v>
      </c>
    </row>
    <row r="7234" customFormat="false" ht="15" hidden="false" customHeight="false" outlineLevel="0" collapsed="false">
      <c r="A7234" s="0" t="n">
        <v>7232</v>
      </c>
      <c r="B7234" s="0" t="n">
        <v>10</v>
      </c>
      <c r="C7234" s="0" t="n">
        <v>302</v>
      </c>
      <c r="D7234" s="0" t="n">
        <v>7</v>
      </c>
      <c r="E7234" s="0" t="n">
        <v>1</v>
      </c>
      <c r="F7234" s="0" t="n">
        <v>0.137263</v>
      </c>
      <c r="G7234" s="0" t="n">
        <v>0.130297</v>
      </c>
      <c r="H7234" s="0" t="n">
        <v>51000</v>
      </c>
    </row>
    <row r="7235" customFormat="false" ht="15" hidden="false" customHeight="false" outlineLevel="0" collapsed="false">
      <c r="A7235" s="0" t="n">
        <v>7233</v>
      </c>
      <c r="B7235" s="0" t="n">
        <v>10</v>
      </c>
      <c r="C7235" s="0" t="n">
        <v>302</v>
      </c>
      <c r="D7235" s="0" t="n">
        <v>8</v>
      </c>
      <c r="E7235" s="0" t="n">
        <v>1</v>
      </c>
      <c r="F7235" s="0" t="n">
        <v>0.412976</v>
      </c>
      <c r="G7235" s="0" t="n">
        <v>0.211103</v>
      </c>
      <c r="H7235" s="0" t="n">
        <v>50800</v>
      </c>
    </row>
    <row r="7236" customFormat="false" ht="15" hidden="false" customHeight="false" outlineLevel="0" collapsed="false">
      <c r="A7236" s="0" t="n">
        <v>7234</v>
      </c>
      <c r="B7236" s="0" t="n">
        <v>10</v>
      </c>
      <c r="C7236" s="0" t="n">
        <v>302</v>
      </c>
      <c r="D7236" s="0" t="n">
        <v>9</v>
      </c>
      <c r="E7236" s="0" t="n">
        <v>0</v>
      </c>
      <c r="F7236" s="0" t="n">
        <v>0.703401</v>
      </c>
      <c r="G7236" s="0" t="n">
        <v>0.256032</v>
      </c>
      <c r="H7236" s="0" t="n">
        <v>50800</v>
      </c>
    </row>
    <row r="7237" customFormat="false" ht="15" hidden="false" customHeight="false" outlineLevel="0" collapsed="false">
      <c r="A7237" s="0" t="n">
        <v>7235</v>
      </c>
      <c r="B7237" s="0" t="n">
        <v>10</v>
      </c>
      <c r="C7237" s="0" t="n">
        <v>302</v>
      </c>
      <c r="D7237" s="0" t="n">
        <v>10</v>
      </c>
      <c r="E7237" s="0" t="n">
        <v>0</v>
      </c>
      <c r="F7237" s="0" t="n">
        <v>0.952522</v>
      </c>
      <c r="G7237" s="0" t="n">
        <v>0.223571</v>
      </c>
      <c r="H7237" s="0" t="n">
        <v>50800</v>
      </c>
    </row>
    <row r="7238" customFormat="false" ht="15" hidden="false" customHeight="false" outlineLevel="0" collapsed="false">
      <c r="A7238" s="0" t="n">
        <v>7236</v>
      </c>
      <c r="B7238" s="0" t="n">
        <v>10</v>
      </c>
      <c r="C7238" s="0" t="n">
        <v>302</v>
      </c>
      <c r="D7238" s="0" t="n">
        <v>11</v>
      </c>
      <c r="E7238" s="0" t="n">
        <v>0</v>
      </c>
      <c r="F7238" s="0" t="n">
        <v>1</v>
      </c>
      <c r="G7238" s="0" t="n">
        <v>0.161857</v>
      </c>
      <c r="H7238" s="0" t="n">
        <v>50800</v>
      </c>
    </row>
    <row r="7239" customFormat="false" ht="15" hidden="false" customHeight="false" outlineLevel="0" collapsed="false">
      <c r="A7239" s="0" t="n">
        <v>7237</v>
      </c>
      <c r="B7239" s="0" t="n">
        <v>10</v>
      </c>
      <c r="C7239" s="0" t="n">
        <v>302</v>
      </c>
      <c r="D7239" s="0" t="n">
        <v>12</v>
      </c>
      <c r="E7239" s="0" t="n">
        <v>0</v>
      </c>
      <c r="F7239" s="0" t="n">
        <v>1</v>
      </c>
      <c r="G7239" s="0" t="n">
        <v>0.227673</v>
      </c>
      <c r="H7239" s="0" t="n">
        <v>50800</v>
      </c>
    </row>
    <row r="7240" customFormat="false" ht="15" hidden="false" customHeight="false" outlineLevel="0" collapsed="false">
      <c r="A7240" s="0" t="n">
        <v>7238</v>
      </c>
      <c r="B7240" s="0" t="n">
        <v>10</v>
      </c>
      <c r="C7240" s="0" t="n">
        <v>302</v>
      </c>
      <c r="D7240" s="0" t="n">
        <v>13</v>
      </c>
      <c r="E7240" s="0" t="n">
        <v>0</v>
      </c>
      <c r="F7240" s="0" t="n">
        <v>1</v>
      </c>
      <c r="G7240" s="0" t="n">
        <v>0.281351</v>
      </c>
      <c r="H7240" s="0" t="n">
        <v>50800</v>
      </c>
    </row>
    <row r="7241" customFormat="false" ht="15" hidden="false" customHeight="false" outlineLevel="0" collapsed="false">
      <c r="A7241" s="0" t="n">
        <v>7239</v>
      </c>
      <c r="B7241" s="0" t="n">
        <v>10</v>
      </c>
      <c r="C7241" s="0" t="n">
        <v>302</v>
      </c>
      <c r="D7241" s="0" t="n">
        <v>14</v>
      </c>
      <c r="E7241" s="0" t="n">
        <v>0</v>
      </c>
      <c r="F7241" s="0" t="n">
        <v>0.952522</v>
      </c>
      <c r="G7241" s="0" t="n">
        <v>0.187428</v>
      </c>
      <c r="H7241" s="0" t="n">
        <v>50800</v>
      </c>
    </row>
    <row r="7242" customFormat="false" ht="15" hidden="false" customHeight="false" outlineLevel="0" collapsed="false">
      <c r="A7242" s="0" t="n">
        <v>7240</v>
      </c>
      <c r="B7242" s="0" t="n">
        <v>10</v>
      </c>
      <c r="C7242" s="0" t="n">
        <v>302</v>
      </c>
      <c r="D7242" s="0" t="n">
        <v>15</v>
      </c>
      <c r="E7242" s="0" t="n">
        <v>0</v>
      </c>
      <c r="F7242" s="0" t="n">
        <v>0.703401</v>
      </c>
      <c r="G7242" s="0" t="n">
        <v>0.211212</v>
      </c>
      <c r="H7242" s="0" t="n">
        <v>50800</v>
      </c>
    </row>
    <row r="7243" customFormat="false" ht="15" hidden="false" customHeight="false" outlineLevel="0" collapsed="false">
      <c r="A7243" s="0" t="n">
        <v>7241</v>
      </c>
      <c r="B7243" s="0" t="n">
        <v>10</v>
      </c>
      <c r="C7243" s="0" t="n">
        <v>302</v>
      </c>
      <c r="D7243" s="0" t="n">
        <v>16</v>
      </c>
      <c r="E7243" s="0" t="n">
        <v>0</v>
      </c>
      <c r="F7243" s="0" t="n">
        <v>0.412976</v>
      </c>
      <c r="G7243" s="0" t="n">
        <v>0.200054</v>
      </c>
      <c r="H7243" s="0" t="n">
        <v>50800</v>
      </c>
    </row>
    <row r="7244" customFormat="false" ht="15" hidden="false" customHeight="false" outlineLevel="0" collapsed="false">
      <c r="A7244" s="0" t="n">
        <v>7242</v>
      </c>
      <c r="B7244" s="0" t="n">
        <v>10</v>
      </c>
      <c r="C7244" s="0" t="n">
        <v>302</v>
      </c>
      <c r="D7244" s="0" t="n">
        <v>17</v>
      </c>
      <c r="E7244" s="0" t="n">
        <v>0</v>
      </c>
      <c r="F7244" s="0" t="n">
        <v>0.137263</v>
      </c>
      <c r="G7244" s="0" t="n">
        <v>0.294297</v>
      </c>
      <c r="H7244" s="0" t="n">
        <v>50800</v>
      </c>
    </row>
    <row r="7245" customFormat="false" ht="15" hidden="false" customHeight="false" outlineLevel="0" collapsed="false">
      <c r="A7245" s="0" t="n">
        <v>7243</v>
      </c>
      <c r="B7245" s="0" t="n">
        <v>10</v>
      </c>
      <c r="C7245" s="0" t="n">
        <v>302</v>
      </c>
      <c r="D7245" s="0" t="n">
        <v>18</v>
      </c>
      <c r="E7245" s="0" t="n">
        <v>0</v>
      </c>
      <c r="F7245" s="0" t="n">
        <v>0</v>
      </c>
      <c r="G7245" s="0" t="n">
        <v>0.335825</v>
      </c>
      <c r="H7245" s="0" t="n">
        <v>50800</v>
      </c>
    </row>
    <row r="7246" customFormat="false" ht="15" hidden="false" customHeight="false" outlineLevel="0" collapsed="false">
      <c r="A7246" s="0" t="n">
        <v>7244</v>
      </c>
      <c r="B7246" s="0" t="n">
        <v>10</v>
      </c>
      <c r="C7246" s="0" t="n">
        <v>302</v>
      </c>
      <c r="D7246" s="0" t="n">
        <v>19</v>
      </c>
      <c r="E7246" s="0" t="n">
        <v>1</v>
      </c>
      <c r="F7246" s="0" t="n">
        <v>0</v>
      </c>
      <c r="G7246" s="0" t="n">
        <v>0.232379</v>
      </c>
      <c r="H7246" s="0" t="n">
        <v>50600</v>
      </c>
    </row>
    <row r="7247" customFormat="false" ht="15" hidden="false" customHeight="false" outlineLevel="0" collapsed="false">
      <c r="A7247" s="0" t="n">
        <v>7245</v>
      </c>
      <c r="B7247" s="0" t="n">
        <v>10</v>
      </c>
      <c r="C7247" s="0" t="n">
        <v>302</v>
      </c>
      <c r="D7247" s="0" t="n">
        <v>20</v>
      </c>
      <c r="E7247" s="0" t="n">
        <v>1</v>
      </c>
      <c r="F7247" s="0" t="n">
        <v>0</v>
      </c>
      <c r="G7247" s="0" t="n">
        <v>0.108963</v>
      </c>
      <c r="H7247" s="0" t="n">
        <v>50400</v>
      </c>
    </row>
    <row r="7248" customFormat="false" ht="15" hidden="false" customHeight="false" outlineLevel="0" collapsed="false">
      <c r="A7248" s="0" t="n">
        <v>7246</v>
      </c>
      <c r="B7248" s="0" t="n">
        <v>10</v>
      </c>
      <c r="C7248" s="0" t="n">
        <v>302</v>
      </c>
      <c r="D7248" s="0" t="n">
        <v>21</v>
      </c>
      <c r="E7248" s="0" t="n">
        <v>0</v>
      </c>
      <c r="F7248" s="0" t="n">
        <v>0</v>
      </c>
      <c r="G7248" s="0" t="n">
        <v>0.154715</v>
      </c>
      <c r="H7248" s="0" t="n">
        <v>50400</v>
      </c>
    </row>
    <row r="7249" customFormat="false" ht="15" hidden="false" customHeight="false" outlineLevel="0" collapsed="false">
      <c r="A7249" s="0" t="n">
        <v>7247</v>
      </c>
      <c r="B7249" s="0" t="n">
        <v>10</v>
      </c>
      <c r="C7249" s="0" t="n">
        <v>302</v>
      </c>
      <c r="D7249" s="0" t="n">
        <v>22</v>
      </c>
      <c r="E7249" s="0" t="n">
        <v>0</v>
      </c>
      <c r="F7249" s="0" t="n">
        <v>0</v>
      </c>
      <c r="G7249" s="0" t="n">
        <v>0.205275</v>
      </c>
      <c r="H7249" s="0" t="n">
        <v>50400</v>
      </c>
    </row>
    <row r="7250" customFormat="false" ht="15" hidden="false" customHeight="false" outlineLevel="0" collapsed="false">
      <c r="A7250" s="0" t="n">
        <v>7248</v>
      </c>
      <c r="B7250" s="0" t="n">
        <v>10</v>
      </c>
      <c r="C7250" s="0" t="n">
        <v>302</v>
      </c>
      <c r="D7250" s="0" t="n">
        <v>23</v>
      </c>
      <c r="E7250" s="0" t="n">
        <v>0</v>
      </c>
      <c r="F7250" s="0" t="n">
        <v>0</v>
      </c>
      <c r="G7250" s="0" t="n">
        <v>0.223864</v>
      </c>
      <c r="H7250" s="0" t="n">
        <v>50400</v>
      </c>
    </row>
    <row r="7251" customFormat="false" ht="15" hidden="false" customHeight="false" outlineLevel="0" collapsed="false">
      <c r="A7251" s="0" t="n">
        <v>7249</v>
      </c>
      <c r="B7251" s="0" t="n">
        <v>10</v>
      </c>
      <c r="C7251" s="0" t="n">
        <v>303</v>
      </c>
      <c r="D7251" s="0" t="n">
        <v>0</v>
      </c>
      <c r="E7251" s="0" t="n">
        <v>0</v>
      </c>
      <c r="F7251" s="0" t="n">
        <v>0</v>
      </c>
      <c r="G7251" s="0" t="n">
        <v>0.189889</v>
      </c>
      <c r="H7251" s="0" t="n">
        <v>50400</v>
      </c>
    </row>
    <row r="7252" customFormat="false" ht="15" hidden="false" customHeight="false" outlineLevel="0" collapsed="false">
      <c r="A7252" s="0" t="n">
        <v>7250</v>
      </c>
      <c r="B7252" s="0" t="n">
        <v>10</v>
      </c>
      <c r="C7252" s="0" t="n">
        <v>303</v>
      </c>
      <c r="D7252" s="0" t="n">
        <v>1</v>
      </c>
      <c r="E7252" s="0" t="n">
        <v>0</v>
      </c>
      <c r="F7252" s="0" t="n">
        <v>0</v>
      </c>
      <c r="G7252" s="0" t="n">
        <v>0.197043</v>
      </c>
      <c r="H7252" s="0" t="n">
        <v>50400</v>
      </c>
    </row>
    <row r="7253" customFormat="false" ht="15" hidden="false" customHeight="false" outlineLevel="0" collapsed="false">
      <c r="A7253" s="0" t="n">
        <v>7251</v>
      </c>
      <c r="B7253" s="0" t="n">
        <v>10</v>
      </c>
      <c r="C7253" s="0" t="n">
        <v>303</v>
      </c>
      <c r="D7253" s="0" t="n">
        <v>2</v>
      </c>
      <c r="E7253" s="0" t="n">
        <v>0</v>
      </c>
      <c r="F7253" s="0" t="n">
        <v>0</v>
      </c>
      <c r="G7253" s="0" t="n">
        <v>0.145577</v>
      </c>
      <c r="H7253" s="0" t="n">
        <v>50400</v>
      </c>
    </row>
    <row r="7254" customFormat="false" ht="15" hidden="false" customHeight="false" outlineLevel="0" collapsed="false">
      <c r="A7254" s="0" t="n">
        <v>7252</v>
      </c>
      <c r="B7254" s="0" t="n">
        <v>10</v>
      </c>
      <c r="C7254" s="0" t="n">
        <v>303</v>
      </c>
      <c r="D7254" s="0" t="n">
        <v>3</v>
      </c>
      <c r="E7254" s="0" t="n">
        <v>0</v>
      </c>
      <c r="F7254" s="0" t="n">
        <v>0</v>
      </c>
      <c r="G7254" s="0" t="n">
        <v>0.169001</v>
      </c>
      <c r="H7254" s="0" t="n">
        <v>50400</v>
      </c>
    </row>
    <row r="7255" customFormat="false" ht="15" hidden="false" customHeight="false" outlineLevel="0" collapsed="false">
      <c r="A7255" s="0" t="n">
        <v>7253</v>
      </c>
      <c r="B7255" s="0" t="n">
        <v>10</v>
      </c>
      <c r="C7255" s="0" t="n">
        <v>303</v>
      </c>
      <c r="D7255" s="0" t="n">
        <v>4</v>
      </c>
      <c r="E7255" s="0" t="n">
        <v>0</v>
      </c>
      <c r="F7255" s="0" t="n">
        <v>0</v>
      </c>
      <c r="G7255" s="0" t="n">
        <v>0.216388</v>
      </c>
      <c r="H7255" s="0" t="n">
        <v>50400</v>
      </c>
    </row>
    <row r="7256" customFormat="false" ht="15" hidden="false" customHeight="false" outlineLevel="0" collapsed="false">
      <c r="A7256" s="0" t="n">
        <v>7254</v>
      </c>
      <c r="B7256" s="0" t="n">
        <v>10</v>
      </c>
      <c r="C7256" s="0" t="n">
        <v>303</v>
      </c>
      <c r="D7256" s="0" t="n">
        <v>5</v>
      </c>
      <c r="E7256" s="0" t="n">
        <v>0</v>
      </c>
      <c r="F7256" s="0" t="n">
        <v>0</v>
      </c>
      <c r="G7256" s="0" t="n">
        <v>0.292604</v>
      </c>
      <c r="H7256" s="0" t="n">
        <v>50400</v>
      </c>
    </row>
    <row r="7257" customFormat="false" ht="15" hidden="false" customHeight="false" outlineLevel="0" collapsed="false">
      <c r="A7257" s="0" t="n">
        <v>7255</v>
      </c>
      <c r="B7257" s="0" t="n">
        <v>10</v>
      </c>
      <c r="C7257" s="0" t="n">
        <v>303</v>
      </c>
      <c r="D7257" s="0" t="n">
        <v>6</v>
      </c>
      <c r="E7257" s="0" t="n">
        <v>0</v>
      </c>
      <c r="F7257" s="0" t="n">
        <v>0</v>
      </c>
      <c r="G7257" s="0" t="n">
        <v>0.320578</v>
      </c>
      <c r="H7257" s="0" t="n">
        <v>50400</v>
      </c>
    </row>
    <row r="7258" customFormat="false" ht="15" hidden="false" customHeight="false" outlineLevel="0" collapsed="false">
      <c r="A7258" s="0" t="n">
        <v>7256</v>
      </c>
      <c r="B7258" s="0" t="n">
        <v>10</v>
      </c>
      <c r="C7258" s="0" t="n">
        <v>303</v>
      </c>
      <c r="D7258" s="0" t="n">
        <v>7</v>
      </c>
      <c r="E7258" s="0" t="n">
        <v>1</v>
      </c>
      <c r="F7258" s="0" t="n">
        <v>0.139675</v>
      </c>
      <c r="G7258" s="0" t="n">
        <v>0.387065</v>
      </c>
      <c r="H7258" s="0" t="n">
        <v>50200</v>
      </c>
    </row>
    <row r="7259" customFormat="false" ht="15" hidden="false" customHeight="false" outlineLevel="0" collapsed="false">
      <c r="A7259" s="0" t="n">
        <v>7257</v>
      </c>
      <c r="B7259" s="0" t="n">
        <v>10</v>
      </c>
      <c r="C7259" s="0" t="n">
        <v>303</v>
      </c>
      <c r="D7259" s="0" t="n">
        <v>8</v>
      </c>
      <c r="E7259" s="0" t="n">
        <v>1</v>
      </c>
      <c r="F7259" s="0" t="n">
        <v>0.420232</v>
      </c>
      <c r="G7259" s="0" t="n">
        <v>0.438514</v>
      </c>
      <c r="H7259" s="0" t="n">
        <v>50000</v>
      </c>
    </row>
    <row r="7260" customFormat="false" ht="15" hidden="false" customHeight="false" outlineLevel="0" collapsed="false">
      <c r="A7260" s="0" t="n">
        <v>7258</v>
      </c>
      <c r="B7260" s="0" t="n">
        <v>10</v>
      </c>
      <c r="C7260" s="0" t="n">
        <v>303</v>
      </c>
      <c r="D7260" s="0" t="n">
        <v>9</v>
      </c>
      <c r="E7260" s="0" t="n">
        <v>0</v>
      </c>
      <c r="F7260" s="0" t="n">
        <v>0.71576</v>
      </c>
      <c r="G7260" s="0" t="n">
        <v>0.891248</v>
      </c>
      <c r="H7260" s="0" t="n">
        <v>50000</v>
      </c>
    </row>
    <row r="7261" customFormat="false" ht="15" hidden="false" customHeight="false" outlineLevel="0" collapsed="false">
      <c r="A7261" s="0" t="n">
        <v>7259</v>
      </c>
      <c r="B7261" s="0" t="n">
        <v>10</v>
      </c>
      <c r="C7261" s="0" t="n">
        <v>303</v>
      </c>
      <c r="D7261" s="0" t="n">
        <v>10</v>
      </c>
      <c r="E7261" s="0" t="n">
        <v>0</v>
      </c>
      <c r="F7261" s="0" t="n">
        <v>0.969257</v>
      </c>
      <c r="G7261" s="0" t="n">
        <v>1</v>
      </c>
      <c r="H7261" s="0" t="n">
        <v>50000</v>
      </c>
    </row>
    <row r="7262" customFormat="false" ht="15" hidden="false" customHeight="false" outlineLevel="0" collapsed="false">
      <c r="A7262" s="0" t="n">
        <v>7260</v>
      </c>
      <c r="B7262" s="0" t="n">
        <v>10</v>
      </c>
      <c r="C7262" s="0" t="n">
        <v>303</v>
      </c>
      <c r="D7262" s="0" t="n">
        <v>11</v>
      </c>
      <c r="E7262" s="0" t="n">
        <v>0</v>
      </c>
      <c r="F7262" s="0" t="n">
        <v>1</v>
      </c>
      <c r="G7262" s="0" t="n">
        <v>0.923176</v>
      </c>
      <c r="H7262" s="0" t="n">
        <v>50000</v>
      </c>
    </row>
    <row r="7263" customFormat="false" ht="15" hidden="false" customHeight="false" outlineLevel="0" collapsed="false">
      <c r="A7263" s="0" t="n">
        <v>7261</v>
      </c>
      <c r="B7263" s="0" t="n">
        <v>10</v>
      </c>
      <c r="C7263" s="0" t="n">
        <v>303</v>
      </c>
      <c r="D7263" s="0" t="n">
        <v>12</v>
      </c>
      <c r="E7263" s="0" t="n">
        <v>0</v>
      </c>
      <c r="F7263" s="0" t="n">
        <v>1</v>
      </c>
      <c r="G7263" s="0" t="n">
        <v>0.676315</v>
      </c>
      <c r="H7263" s="0" t="n">
        <v>50000</v>
      </c>
    </row>
    <row r="7264" customFormat="false" ht="15" hidden="false" customHeight="false" outlineLevel="0" collapsed="false">
      <c r="A7264" s="0" t="n">
        <v>7262</v>
      </c>
      <c r="B7264" s="0" t="n">
        <v>10</v>
      </c>
      <c r="C7264" s="0" t="n">
        <v>303</v>
      </c>
      <c r="D7264" s="0" t="n">
        <v>13</v>
      </c>
      <c r="E7264" s="0" t="n">
        <v>0</v>
      </c>
      <c r="F7264" s="0" t="n">
        <v>1</v>
      </c>
      <c r="G7264" s="0" t="n">
        <v>0.59508</v>
      </c>
      <c r="H7264" s="0" t="n">
        <v>50000</v>
      </c>
    </row>
    <row r="7265" customFormat="false" ht="15" hidden="false" customHeight="false" outlineLevel="0" collapsed="false">
      <c r="A7265" s="0" t="n">
        <v>7263</v>
      </c>
      <c r="B7265" s="0" t="n">
        <v>10</v>
      </c>
      <c r="C7265" s="0" t="n">
        <v>303</v>
      </c>
      <c r="D7265" s="0" t="n">
        <v>14</v>
      </c>
      <c r="E7265" s="0" t="n">
        <v>0</v>
      </c>
      <c r="F7265" s="0" t="n">
        <v>0.969257</v>
      </c>
      <c r="G7265" s="0" t="n">
        <v>0.328758</v>
      </c>
      <c r="H7265" s="0" t="n">
        <v>50000</v>
      </c>
    </row>
    <row r="7266" customFormat="false" ht="15" hidden="false" customHeight="false" outlineLevel="0" collapsed="false">
      <c r="A7266" s="0" t="n">
        <v>7264</v>
      </c>
      <c r="B7266" s="0" t="n">
        <v>10</v>
      </c>
      <c r="C7266" s="0" t="n">
        <v>303</v>
      </c>
      <c r="D7266" s="0" t="n">
        <v>15</v>
      </c>
      <c r="E7266" s="0" t="n">
        <v>0</v>
      </c>
      <c r="F7266" s="0" t="n">
        <v>0.71576</v>
      </c>
      <c r="G7266" s="0" t="n">
        <v>0.295894</v>
      </c>
      <c r="H7266" s="0" t="n">
        <v>50000</v>
      </c>
    </row>
    <row r="7267" customFormat="false" ht="15" hidden="false" customHeight="false" outlineLevel="0" collapsed="false">
      <c r="A7267" s="0" t="n">
        <v>7265</v>
      </c>
      <c r="B7267" s="0" t="n">
        <v>10</v>
      </c>
      <c r="C7267" s="0" t="n">
        <v>303</v>
      </c>
      <c r="D7267" s="0" t="n">
        <v>16</v>
      </c>
      <c r="E7267" s="0" t="n">
        <v>0</v>
      </c>
      <c r="F7267" s="0" t="n">
        <v>0.420232</v>
      </c>
      <c r="G7267" s="0" t="n">
        <v>0.315616</v>
      </c>
      <c r="H7267" s="0" t="n">
        <v>50000</v>
      </c>
    </row>
    <row r="7268" customFormat="false" ht="15" hidden="false" customHeight="false" outlineLevel="0" collapsed="false">
      <c r="A7268" s="0" t="n">
        <v>7266</v>
      </c>
      <c r="B7268" s="0" t="n">
        <v>10</v>
      </c>
      <c r="C7268" s="0" t="n">
        <v>303</v>
      </c>
      <c r="D7268" s="0" t="n">
        <v>17</v>
      </c>
      <c r="E7268" s="0" t="n">
        <v>0</v>
      </c>
      <c r="F7268" s="0" t="n">
        <v>0.139675</v>
      </c>
      <c r="G7268" s="0" t="n">
        <v>0.382096</v>
      </c>
      <c r="H7268" s="0" t="n">
        <v>50000</v>
      </c>
    </row>
    <row r="7269" customFormat="false" ht="15" hidden="false" customHeight="false" outlineLevel="0" collapsed="false">
      <c r="A7269" s="0" t="n">
        <v>7267</v>
      </c>
      <c r="B7269" s="0" t="n">
        <v>10</v>
      </c>
      <c r="C7269" s="0" t="n">
        <v>303</v>
      </c>
      <c r="D7269" s="0" t="n">
        <v>18</v>
      </c>
      <c r="E7269" s="0" t="n">
        <v>0</v>
      </c>
      <c r="F7269" s="0" t="n">
        <v>0</v>
      </c>
      <c r="G7269" s="0" t="n">
        <v>0.400737</v>
      </c>
      <c r="H7269" s="0" t="n">
        <v>50000</v>
      </c>
    </row>
    <row r="7270" customFormat="false" ht="15" hidden="false" customHeight="false" outlineLevel="0" collapsed="false">
      <c r="A7270" s="0" t="n">
        <v>7268</v>
      </c>
      <c r="B7270" s="0" t="n">
        <v>10</v>
      </c>
      <c r="C7270" s="0" t="n">
        <v>303</v>
      </c>
      <c r="D7270" s="0" t="n">
        <v>19</v>
      </c>
      <c r="E7270" s="0" t="n">
        <v>1</v>
      </c>
      <c r="F7270" s="0" t="n">
        <v>0</v>
      </c>
      <c r="G7270" s="0" t="n">
        <v>0.712359</v>
      </c>
      <c r="H7270" s="0" t="n">
        <v>49800</v>
      </c>
    </row>
    <row r="7271" customFormat="false" ht="15" hidden="false" customHeight="false" outlineLevel="0" collapsed="false">
      <c r="A7271" s="0" t="n">
        <v>7269</v>
      </c>
      <c r="B7271" s="0" t="n">
        <v>10</v>
      </c>
      <c r="C7271" s="0" t="n">
        <v>303</v>
      </c>
      <c r="D7271" s="0" t="n">
        <v>20</v>
      </c>
      <c r="E7271" s="0" t="n">
        <v>1</v>
      </c>
      <c r="F7271" s="0" t="n">
        <v>0</v>
      </c>
      <c r="G7271" s="0" t="n">
        <v>0.641684</v>
      </c>
      <c r="H7271" s="0" t="n">
        <v>49600</v>
      </c>
    </row>
    <row r="7272" customFormat="false" ht="15" hidden="false" customHeight="false" outlineLevel="0" collapsed="false">
      <c r="A7272" s="0" t="n">
        <v>7270</v>
      </c>
      <c r="B7272" s="0" t="n">
        <v>10</v>
      </c>
      <c r="C7272" s="0" t="n">
        <v>303</v>
      </c>
      <c r="D7272" s="0" t="n">
        <v>21</v>
      </c>
      <c r="E7272" s="0" t="n">
        <v>0</v>
      </c>
      <c r="F7272" s="0" t="n">
        <v>0</v>
      </c>
      <c r="G7272" s="0" t="n">
        <v>0.85665</v>
      </c>
      <c r="H7272" s="0" t="n">
        <v>49600</v>
      </c>
    </row>
    <row r="7273" customFormat="false" ht="15" hidden="false" customHeight="false" outlineLevel="0" collapsed="false">
      <c r="A7273" s="0" t="n">
        <v>7271</v>
      </c>
      <c r="B7273" s="0" t="n">
        <v>10</v>
      </c>
      <c r="C7273" s="0" t="n">
        <v>303</v>
      </c>
      <c r="D7273" s="0" t="n">
        <v>22</v>
      </c>
      <c r="E7273" s="0" t="n">
        <v>0</v>
      </c>
      <c r="F7273" s="0" t="n">
        <v>0</v>
      </c>
      <c r="G7273" s="0" t="n">
        <v>0.837157</v>
      </c>
      <c r="H7273" s="0" t="n">
        <v>49600</v>
      </c>
    </row>
    <row r="7274" customFormat="false" ht="15" hidden="false" customHeight="false" outlineLevel="0" collapsed="false">
      <c r="A7274" s="0" t="n">
        <v>7272</v>
      </c>
      <c r="B7274" s="0" t="n">
        <v>10</v>
      </c>
      <c r="C7274" s="0" t="n">
        <v>303</v>
      </c>
      <c r="D7274" s="0" t="n">
        <v>23</v>
      </c>
      <c r="E7274" s="0" t="n">
        <v>0</v>
      </c>
      <c r="F7274" s="0" t="n">
        <v>0</v>
      </c>
      <c r="G7274" s="0" t="n">
        <v>0.607181</v>
      </c>
      <c r="H7274" s="0" t="n">
        <v>49600</v>
      </c>
    </row>
    <row r="7275" customFormat="false" ht="15" hidden="false" customHeight="false" outlineLevel="0" collapsed="false">
      <c r="A7275" s="0" t="n">
        <v>7273</v>
      </c>
      <c r="B7275" s="0" t="n">
        <v>10</v>
      </c>
      <c r="C7275" s="0" t="n">
        <v>304</v>
      </c>
      <c r="D7275" s="0" t="n">
        <v>0</v>
      </c>
      <c r="E7275" s="0" t="n">
        <v>0</v>
      </c>
      <c r="F7275" s="0" t="n">
        <v>0</v>
      </c>
      <c r="G7275" s="0" t="n">
        <v>0.350955</v>
      </c>
      <c r="H7275" s="0" t="n">
        <v>49600</v>
      </c>
    </row>
    <row r="7276" customFormat="false" ht="15" hidden="false" customHeight="false" outlineLevel="0" collapsed="false">
      <c r="A7276" s="0" t="n">
        <v>7274</v>
      </c>
      <c r="B7276" s="0" t="n">
        <v>10</v>
      </c>
      <c r="C7276" s="0" t="n">
        <v>304</v>
      </c>
      <c r="D7276" s="0" t="n">
        <v>1</v>
      </c>
      <c r="E7276" s="0" t="n">
        <v>0</v>
      </c>
      <c r="F7276" s="0" t="n">
        <v>0</v>
      </c>
      <c r="G7276" s="0" t="n">
        <v>0.320759</v>
      </c>
      <c r="H7276" s="0" t="n">
        <v>49600</v>
      </c>
    </row>
    <row r="7277" customFormat="false" ht="15" hidden="false" customHeight="false" outlineLevel="0" collapsed="false">
      <c r="A7277" s="0" t="n">
        <v>7275</v>
      </c>
      <c r="B7277" s="0" t="n">
        <v>10</v>
      </c>
      <c r="C7277" s="0" t="n">
        <v>304</v>
      </c>
      <c r="D7277" s="0" t="n">
        <v>2</v>
      </c>
      <c r="E7277" s="0" t="n">
        <v>0</v>
      </c>
      <c r="F7277" s="0" t="n">
        <v>0</v>
      </c>
      <c r="G7277" s="0" t="n">
        <v>0.249694</v>
      </c>
      <c r="H7277" s="0" t="n">
        <v>49600</v>
      </c>
    </row>
    <row r="7278" customFormat="false" ht="15" hidden="false" customHeight="false" outlineLevel="0" collapsed="false">
      <c r="A7278" s="0" t="n">
        <v>7276</v>
      </c>
      <c r="B7278" s="0" t="n">
        <v>10</v>
      </c>
      <c r="C7278" s="0" t="n">
        <v>304</v>
      </c>
      <c r="D7278" s="0" t="n">
        <v>3</v>
      </c>
      <c r="E7278" s="0" t="n">
        <v>0</v>
      </c>
      <c r="F7278" s="0" t="n">
        <v>0</v>
      </c>
      <c r="G7278" s="0" t="n">
        <v>0.346929</v>
      </c>
      <c r="H7278" s="0" t="n">
        <v>49600</v>
      </c>
    </row>
    <row r="7279" customFormat="false" ht="15" hidden="false" customHeight="false" outlineLevel="0" collapsed="false">
      <c r="A7279" s="0" t="n">
        <v>7277</v>
      </c>
      <c r="B7279" s="0" t="n">
        <v>10</v>
      </c>
      <c r="C7279" s="0" t="n">
        <v>304</v>
      </c>
      <c r="D7279" s="0" t="n">
        <v>4</v>
      </c>
      <c r="E7279" s="0" t="n">
        <v>0</v>
      </c>
      <c r="F7279" s="0" t="n">
        <v>0</v>
      </c>
      <c r="G7279" s="0" t="n">
        <v>0.340186</v>
      </c>
      <c r="H7279" s="0" t="n">
        <v>49600</v>
      </c>
    </row>
    <row r="7280" customFormat="false" ht="15" hidden="false" customHeight="false" outlineLevel="0" collapsed="false">
      <c r="A7280" s="0" t="n">
        <v>7278</v>
      </c>
      <c r="B7280" s="0" t="n">
        <v>10</v>
      </c>
      <c r="C7280" s="0" t="n">
        <v>304</v>
      </c>
      <c r="D7280" s="0" t="n">
        <v>5</v>
      </c>
      <c r="E7280" s="0" t="n">
        <v>0</v>
      </c>
      <c r="F7280" s="0" t="n">
        <v>0</v>
      </c>
      <c r="G7280" s="0" t="n">
        <v>0.273975</v>
      </c>
      <c r="H7280" s="0" t="n">
        <v>49600</v>
      </c>
    </row>
    <row r="7281" customFormat="false" ht="15" hidden="false" customHeight="false" outlineLevel="0" collapsed="false">
      <c r="A7281" s="0" t="n">
        <v>7279</v>
      </c>
      <c r="B7281" s="0" t="n">
        <v>10</v>
      </c>
      <c r="C7281" s="0" t="n">
        <v>304</v>
      </c>
      <c r="D7281" s="0" t="n">
        <v>6</v>
      </c>
      <c r="E7281" s="0" t="n">
        <v>0</v>
      </c>
      <c r="F7281" s="0" t="n">
        <v>0</v>
      </c>
      <c r="G7281" s="0" t="n">
        <v>0.305261</v>
      </c>
      <c r="H7281" s="0" t="n">
        <v>49600</v>
      </c>
    </row>
    <row r="7282" customFormat="false" ht="15" hidden="false" customHeight="false" outlineLevel="0" collapsed="false">
      <c r="A7282" s="0" t="n">
        <v>7280</v>
      </c>
      <c r="B7282" s="0" t="n">
        <v>10</v>
      </c>
      <c r="C7282" s="0" t="n">
        <v>304</v>
      </c>
      <c r="D7282" s="0" t="n">
        <v>7</v>
      </c>
      <c r="E7282" s="0" t="n">
        <v>1</v>
      </c>
      <c r="F7282" s="0" t="n">
        <v>0.149948</v>
      </c>
      <c r="G7282" s="0" t="n">
        <v>0.32939</v>
      </c>
      <c r="H7282" s="0" t="n">
        <v>49400</v>
      </c>
    </row>
    <row r="7283" customFormat="false" ht="15" hidden="false" customHeight="false" outlineLevel="0" collapsed="false">
      <c r="A7283" s="0" t="n">
        <v>7281</v>
      </c>
      <c r="B7283" s="0" t="n">
        <v>10</v>
      </c>
      <c r="C7283" s="0" t="n">
        <v>304</v>
      </c>
      <c r="D7283" s="0" t="n">
        <v>8</v>
      </c>
      <c r="E7283" s="0" t="n">
        <v>1</v>
      </c>
      <c r="F7283" s="0" t="n">
        <v>0.451141</v>
      </c>
      <c r="G7283" s="0" t="n">
        <v>0.294559</v>
      </c>
      <c r="H7283" s="0" t="n">
        <v>49200</v>
      </c>
    </row>
    <row r="7284" customFormat="false" ht="15" hidden="false" customHeight="false" outlineLevel="0" collapsed="false">
      <c r="A7284" s="0" t="n">
        <v>7282</v>
      </c>
      <c r="B7284" s="0" t="n">
        <v>10</v>
      </c>
      <c r="C7284" s="0" t="n">
        <v>304</v>
      </c>
      <c r="D7284" s="0" t="n">
        <v>9</v>
      </c>
      <c r="E7284" s="0" t="n">
        <v>0</v>
      </c>
      <c r="F7284" s="0" t="n">
        <v>0.768405</v>
      </c>
      <c r="G7284" s="0" t="n">
        <v>0.345401</v>
      </c>
      <c r="H7284" s="0" t="n">
        <v>49200</v>
      </c>
    </row>
    <row r="7285" customFormat="false" ht="15" hidden="false" customHeight="false" outlineLevel="0" collapsed="false">
      <c r="A7285" s="0" t="n">
        <v>7283</v>
      </c>
      <c r="B7285" s="0" t="n">
        <v>10</v>
      </c>
      <c r="C7285" s="0" t="n">
        <v>304</v>
      </c>
      <c r="D7285" s="0" t="n">
        <v>10</v>
      </c>
      <c r="E7285" s="0" t="n">
        <v>0</v>
      </c>
      <c r="F7285" s="0" t="n">
        <v>1</v>
      </c>
      <c r="G7285" s="0" t="n">
        <v>0.635791</v>
      </c>
      <c r="H7285" s="0" t="n">
        <v>49200</v>
      </c>
    </row>
    <row r="7286" customFormat="false" ht="15" hidden="false" customHeight="false" outlineLevel="0" collapsed="false">
      <c r="A7286" s="0" t="n">
        <v>7284</v>
      </c>
      <c r="B7286" s="0" t="n">
        <v>10</v>
      </c>
      <c r="C7286" s="0" t="n">
        <v>304</v>
      </c>
      <c r="D7286" s="0" t="n">
        <v>11</v>
      </c>
      <c r="E7286" s="0" t="n">
        <v>0</v>
      </c>
      <c r="F7286" s="0" t="n">
        <v>1</v>
      </c>
      <c r="G7286" s="0" t="n">
        <v>0.871863</v>
      </c>
      <c r="H7286" s="0" t="n">
        <v>49200</v>
      </c>
    </row>
    <row r="7287" customFormat="false" ht="15" hidden="false" customHeight="false" outlineLevel="0" collapsed="false">
      <c r="A7287" s="0" t="n">
        <v>7285</v>
      </c>
      <c r="B7287" s="0" t="n">
        <v>10</v>
      </c>
      <c r="C7287" s="0" t="n">
        <v>304</v>
      </c>
      <c r="D7287" s="0" t="n">
        <v>12</v>
      </c>
      <c r="E7287" s="0" t="n">
        <v>0</v>
      </c>
      <c r="F7287" s="0" t="n">
        <v>1</v>
      </c>
      <c r="G7287" s="0" t="n">
        <v>1</v>
      </c>
      <c r="H7287" s="0" t="n">
        <v>49200</v>
      </c>
    </row>
    <row r="7288" customFormat="false" ht="15" hidden="false" customHeight="false" outlineLevel="0" collapsed="false">
      <c r="A7288" s="0" t="n">
        <v>7286</v>
      </c>
      <c r="B7288" s="0" t="n">
        <v>10</v>
      </c>
      <c r="C7288" s="0" t="n">
        <v>304</v>
      </c>
      <c r="D7288" s="0" t="n">
        <v>13</v>
      </c>
      <c r="E7288" s="0" t="n">
        <v>0</v>
      </c>
      <c r="F7288" s="0" t="n">
        <v>1</v>
      </c>
      <c r="G7288" s="0" t="n">
        <v>1</v>
      </c>
      <c r="H7288" s="0" t="n">
        <v>49200</v>
      </c>
    </row>
    <row r="7289" customFormat="false" ht="15" hidden="false" customHeight="false" outlineLevel="0" collapsed="false">
      <c r="A7289" s="0" t="n">
        <v>7287</v>
      </c>
      <c r="B7289" s="0" t="n">
        <v>10</v>
      </c>
      <c r="C7289" s="0" t="n">
        <v>304</v>
      </c>
      <c r="D7289" s="0" t="n">
        <v>14</v>
      </c>
      <c r="E7289" s="0" t="n">
        <v>0</v>
      </c>
      <c r="F7289" s="0" t="n">
        <v>1</v>
      </c>
      <c r="G7289" s="0" t="n">
        <v>1</v>
      </c>
      <c r="H7289" s="0" t="n">
        <v>49200</v>
      </c>
    </row>
    <row r="7290" customFormat="false" ht="15" hidden="false" customHeight="false" outlineLevel="0" collapsed="false">
      <c r="A7290" s="0" t="n">
        <v>7288</v>
      </c>
      <c r="B7290" s="0" t="n">
        <v>10</v>
      </c>
      <c r="C7290" s="0" t="n">
        <v>304</v>
      </c>
      <c r="D7290" s="0" t="n">
        <v>15</v>
      </c>
      <c r="E7290" s="0" t="n">
        <v>0</v>
      </c>
      <c r="F7290" s="0" t="n">
        <v>0.768405</v>
      </c>
      <c r="G7290" s="0" t="n">
        <v>0.943656</v>
      </c>
      <c r="H7290" s="0" t="n">
        <v>49200</v>
      </c>
    </row>
    <row r="7291" customFormat="false" ht="15" hidden="false" customHeight="false" outlineLevel="0" collapsed="false">
      <c r="A7291" s="0" t="n">
        <v>7289</v>
      </c>
      <c r="B7291" s="0" t="n">
        <v>10</v>
      </c>
      <c r="C7291" s="0" t="n">
        <v>304</v>
      </c>
      <c r="D7291" s="0" t="n">
        <v>16</v>
      </c>
      <c r="E7291" s="0" t="n">
        <v>0</v>
      </c>
      <c r="F7291" s="0" t="n">
        <v>0.451141</v>
      </c>
      <c r="G7291" s="0" t="n">
        <v>0.671264</v>
      </c>
      <c r="H7291" s="0" t="n">
        <v>49200</v>
      </c>
    </row>
    <row r="7292" customFormat="false" ht="15" hidden="false" customHeight="false" outlineLevel="0" collapsed="false">
      <c r="A7292" s="0" t="n">
        <v>7290</v>
      </c>
      <c r="B7292" s="0" t="n">
        <v>10</v>
      </c>
      <c r="C7292" s="0" t="n">
        <v>304</v>
      </c>
      <c r="D7292" s="0" t="n">
        <v>17</v>
      </c>
      <c r="E7292" s="0" t="n">
        <v>0</v>
      </c>
      <c r="F7292" s="0" t="n">
        <v>0.149948</v>
      </c>
      <c r="G7292" s="0" t="n">
        <v>0.791731</v>
      </c>
      <c r="H7292" s="0" t="n">
        <v>49200</v>
      </c>
    </row>
    <row r="7293" customFormat="false" ht="15" hidden="false" customHeight="false" outlineLevel="0" collapsed="false">
      <c r="A7293" s="0" t="n">
        <v>7291</v>
      </c>
      <c r="B7293" s="0" t="n">
        <v>10</v>
      </c>
      <c r="C7293" s="0" t="n">
        <v>304</v>
      </c>
      <c r="D7293" s="0" t="n">
        <v>18</v>
      </c>
      <c r="E7293" s="0" t="n">
        <v>0</v>
      </c>
      <c r="F7293" s="0" t="n">
        <v>0</v>
      </c>
      <c r="G7293" s="0" t="n">
        <v>0.447844</v>
      </c>
      <c r="H7293" s="0" t="n">
        <v>49200</v>
      </c>
    </row>
    <row r="7294" customFormat="false" ht="15" hidden="false" customHeight="false" outlineLevel="0" collapsed="false">
      <c r="A7294" s="0" t="n">
        <v>7292</v>
      </c>
      <c r="B7294" s="0" t="n">
        <v>10</v>
      </c>
      <c r="C7294" s="0" t="n">
        <v>304</v>
      </c>
      <c r="D7294" s="0" t="n">
        <v>19</v>
      </c>
      <c r="E7294" s="0" t="n">
        <v>1</v>
      </c>
      <c r="F7294" s="0" t="n">
        <v>0</v>
      </c>
      <c r="G7294" s="0" t="n">
        <v>0.400091</v>
      </c>
      <c r="H7294" s="0" t="n">
        <v>49000</v>
      </c>
    </row>
    <row r="7295" customFormat="false" ht="15" hidden="false" customHeight="false" outlineLevel="0" collapsed="false">
      <c r="A7295" s="0" t="n">
        <v>7293</v>
      </c>
      <c r="B7295" s="0" t="n">
        <v>10</v>
      </c>
      <c r="C7295" s="0" t="n">
        <v>304</v>
      </c>
      <c r="D7295" s="0" t="n">
        <v>20</v>
      </c>
      <c r="E7295" s="0" t="n">
        <v>1</v>
      </c>
      <c r="F7295" s="0" t="n">
        <v>0</v>
      </c>
      <c r="G7295" s="0" t="n">
        <v>0.262389</v>
      </c>
      <c r="H7295" s="0" t="n">
        <v>48800</v>
      </c>
    </row>
    <row r="7296" customFormat="false" ht="15" hidden="false" customHeight="false" outlineLevel="0" collapsed="false">
      <c r="A7296" s="0" t="n">
        <v>7294</v>
      </c>
      <c r="B7296" s="0" t="n">
        <v>10</v>
      </c>
      <c r="C7296" s="0" t="n">
        <v>304</v>
      </c>
      <c r="D7296" s="0" t="n">
        <v>21</v>
      </c>
      <c r="E7296" s="0" t="n">
        <v>0</v>
      </c>
      <c r="F7296" s="0" t="n">
        <v>0</v>
      </c>
      <c r="G7296" s="0" t="n">
        <v>0.139201</v>
      </c>
      <c r="H7296" s="0" t="n">
        <v>48800</v>
      </c>
    </row>
    <row r="7297" customFormat="false" ht="15" hidden="false" customHeight="false" outlineLevel="0" collapsed="false">
      <c r="A7297" s="0" t="n">
        <v>7295</v>
      </c>
      <c r="B7297" s="0" t="n">
        <v>10</v>
      </c>
      <c r="C7297" s="0" t="n">
        <v>304</v>
      </c>
      <c r="D7297" s="0" t="n">
        <v>22</v>
      </c>
      <c r="E7297" s="0" t="n">
        <v>0</v>
      </c>
      <c r="F7297" s="0" t="n">
        <v>0</v>
      </c>
      <c r="G7297" s="0" t="n">
        <v>0.164065</v>
      </c>
      <c r="H7297" s="0" t="n">
        <v>48800</v>
      </c>
    </row>
    <row r="7298" customFormat="false" ht="15" hidden="false" customHeight="false" outlineLevel="0" collapsed="false">
      <c r="A7298" s="0" t="n">
        <v>7296</v>
      </c>
      <c r="B7298" s="0" t="n">
        <v>10</v>
      </c>
      <c r="C7298" s="0" t="n">
        <v>304</v>
      </c>
      <c r="D7298" s="0" t="n">
        <v>23</v>
      </c>
      <c r="E7298" s="0" t="n">
        <v>0</v>
      </c>
      <c r="F7298" s="0" t="n">
        <v>0</v>
      </c>
      <c r="G7298" s="0" t="n">
        <v>0.152838</v>
      </c>
      <c r="H7298" s="0" t="n">
        <v>48800</v>
      </c>
    </row>
    <row r="7299" customFormat="false" ht="15" hidden="false" customHeight="false" outlineLevel="0" collapsed="false">
      <c r="A7299" s="0" t="n">
        <v>7297</v>
      </c>
      <c r="B7299" s="0" t="n">
        <v>11</v>
      </c>
      <c r="C7299" s="0" t="n">
        <v>305</v>
      </c>
      <c r="D7299" s="0" t="n">
        <v>0</v>
      </c>
      <c r="E7299" s="0" t="n">
        <v>0</v>
      </c>
      <c r="F7299" s="0" t="n">
        <v>0</v>
      </c>
      <c r="G7299" s="0" t="n">
        <v>0.102705</v>
      </c>
      <c r="H7299" s="0" t="n">
        <v>48800</v>
      </c>
    </row>
    <row r="7300" customFormat="false" ht="15" hidden="false" customHeight="false" outlineLevel="0" collapsed="false">
      <c r="A7300" s="0" t="n">
        <v>7298</v>
      </c>
      <c r="B7300" s="0" t="n">
        <v>11</v>
      </c>
      <c r="C7300" s="0" t="n">
        <v>305</v>
      </c>
      <c r="D7300" s="0" t="n">
        <v>1</v>
      </c>
      <c r="E7300" s="0" t="n">
        <v>0</v>
      </c>
      <c r="F7300" s="0" t="n">
        <v>0</v>
      </c>
      <c r="G7300" s="0" t="n">
        <v>0.077925</v>
      </c>
      <c r="H7300" s="0" t="n">
        <v>48800</v>
      </c>
    </row>
    <row r="7301" customFormat="false" ht="15" hidden="false" customHeight="false" outlineLevel="0" collapsed="false">
      <c r="A7301" s="0" t="n">
        <v>7299</v>
      </c>
      <c r="B7301" s="0" t="n">
        <v>11</v>
      </c>
      <c r="C7301" s="0" t="n">
        <v>305</v>
      </c>
      <c r="D7301" s="0" t="n">
        <v>2</v>
      </c>
      <c r="E7301" s="0" t="n">
        <v>0</v>
      </c>
      <c r="F7301" s="0" t="n">
        <v>0</v>
      </c>
      <c r="G7301" s="0" t="n">
        <v>0.092586</v>
      </c>
      <c r="H7301" s="0" t="n">
        <v>48800</v>
      </c>
    </row>
    <row r="7302" customFormat="false" ht="15" hidden="false" customHeight="false" outlineLevel="0" collapsed="false">
      <c r="A7302" s="0" t="n">
        <v>7300</v>
      </c>
      <c r="B7302" s="0" t="n">
        <v>11</v>
      </c>
      <c r="C7302" s="0" t="n">
        <v>305</v>
      </c>
      <c r="D7302" s="0" t="n">
        <v>3</v>
      </c>
      <c r="E7302" s="0" t="n">
        <v>0</v>
      </c>
      <c r="F7302" s="0" t="n">
        <v>0</v>
      </c>
      <c r="G7302" s="0" t="n">
        <v>0.161667</v>
      </c>
      <c r="H7302" s="0" t="n">
        <v>48800</v>
      </c>
    </row>
    <row r="7303" customFormat="false" ht="15" hidden="false" customHeight="false" outlineLevel="0" collapsed="false">
      <c r="A7303" s="0" t="n">
        <v>7301</v>
      </c>
      <c r="B7303" s="0" t="n">
        <v>11</v>
      </c>
      <c r="C7303" s="0" t="n">
        <v>305</v>
      </c>
      <c r="D7303" s="0" t="n">
        <v>4</v>
      </c>
      <c r="E7303" s="0" t="n">
        <v>0</v>
      </c>
      <c r="F7303" s="0" t="n">
        <v>0</v>
      </c>
      <c r="G7303" s="0" t="n">
        <v>0.155895</v>
      </c>
      <c r="H7303" s="0" t="n">
        <v>48800</v>
      </c>
    </row>
    <row r="7304" customFormat="false" ht="15" hidden="false" customHeight="false" outlineLevel="0" collapsed="false">
      <c r="A7304" s="0" t="n">
        <v>7302</v>
      </c>
      <c r="B7304" s="0" t="n">
        <v>11</v>
      </c>
      <c r="C7304" s="0" t="n">
        <v>305</v>
      </c>
      <c r="D7304" s="0" t="n">
        <v>5</v>
      </c>
      <c r="E7304" s="0" t="n">
        <v>0</v>
      </c>
      <c r="F7304" s="0" t="n">
        <v>0</v>
      </c>
      <c r="G7304" s="0" t="n">
        <v>0.169998</v>
      </c>
      <c r="H7304" s="0" t="n">
        <v>48800</v>
      </c>
    </row>
    <row r="7305" customFormat="false" ht="15" hidden="false" customHeight="false" outlineLevel="0" collapsed="false">
      <c r="A7305" s="0" t="n">
        <v>7303</v>
      </c>
      <c r="B7305" s="0" t="n">
        <v>11</v>
      </c>
      <c r="C7305" s="0" t="n">
        <v>305</v>
      </c>
      <c r="D7305" s="0" t="n">
        <v>6</v>
      </c>
      <c r="E7305" s="0" t="n">
        <v>0</v>
      </c>
      <c r="F7305" s="0" t="n">
        <v>0</v>
      </c>
      <c r="G7305" s="0" t="n">
        <v>0.222204</v>
      </c>
      <c r="H7305" s="0" t="n">
        <v>48800</v>
      </c>
    </row>
    <row r="7306" customFormat="false" ht="15" hidden="false" customHeight="false" outlineLevel="0" collapsed="false">
      <c r="A7306" s="0" t="n">
        <v>7304</v>
      </c>
      <c r="B7306" s="0" t="n">
        <v>11</v>
      </c>
      <c r="C7306" s="0" t="n">
        <v>305</v>
      </c>
      <c r="D7306" s="0" t="n">
        <v>7</v>
      </c>
      <c r="E7306" s="0" t="n">
        <v>1</v>
      </c>
      <c r="F7306" s="0" t="n">
        <v>0.08065</v>
      </c>
      <c r="G7306" s="0" t="n">
        <v>0.311359</v>
      </c>
      <c r="H7306" s="0" t="n">
        <v>48600</v>
      </c>
    </row>
    <row r="7307" customFormat="false" ht="15" hidden="false" customHeight="false" outlineLevel="0" collapsed="false">
      <c r="A7307" s="0" t="n">
        <v>7305</v>
      </c>
      <c r="B7307" s="0" t="n">
        <v>11</v>
      </c>
      <c r="C7307" s="0" t="n">
        <v>305</v>
      </c>
      <c r="D7307" s="0" t="n">
        <v>8</v>
      </c>
      <c r="E7307" s="0" t="n">
        <v>1</v>
      </c>
      <c r="F7307" s="0" t="n">
        <v>0.377651</v>
      </c>
      <c r="G7307" s="0" t="n">
        <v>0.404154</v>
      </c>
      <c r="H7307" s="0" t="n">
        <v>48400</v>
      </c>
    </row>
    <row r="7308" customFormat="false" ht="15" hidden="false" customHeight="false" outlineLevel="0" collapsed="false">
      <c r="A7308" s="0" t="n">
        <v>7306</v>
      </c>
      <c r="B7308" s="0" t="n">
        <v>11</v>
      </c>
      <c r="C7308" s="0" t="n">
        <v>305</v>
      </c>
      <c r="D7308" s="0" t="n">
        <v>9</v>
      </c>
      <c r="E7308" s="0" t="n">
        <v>0</v>
      </c>
      <c r="F7308" s="0" t="n">
        <v>0.71158</v>
      </c>
      <c r="G7308" s="0" t="n">
        <v>0.53425</v>
      </c>
      <c r="H7308" s="0" t="n">
        <v>48400</v>
      </c>
    </row>
    <row r="7309" customFormat="false" ht="15" hidden="false" customHeight="false" outlineLevel="0" collapsed="false">
      <c r="A7309" s="0" t="n">
        <v>7307</v>
      </c>
      <c r="B7309" s="0" t="n">
        <v>11</v>
      </c>
      <c r="C7309" s="0" t="n">
        <v>305</v>
      </c>
      <c r="D7309" s="0" t="n">
        <v>10</v>
      </c>
      <c r="E7309" s="0" t="n">
        <v>0</v>
      </c>
      <c r="F7309" s="0" t="n">
        <v>1</v>
      </c>
      <c r="G7309" s="0" t="n">
        <v>0.311462</v>
      </c>
      <c r="H7309" s="0" t="n">
        <v>48400</v>
      </c>
    </row>
    <row r="7310" customFormat="false" ht="15" hidden="false" customHeight="false" outlineLevel="0" collapsed="false">
      <c r="A7310" s="0" t="n">
        <v>7308</v>
      </c>
      <c r="B7310" s="0" t="n">
        <v>11</v>
      </c>
      <c r="C7310" s="0" t="n">
        <v>305</v>
      </c>
      <c r="D7310" s="0" t="n">
        <v>11</v>
      </c>
      <c r="E7310" s="0" t="n">
        <v>0</v>
      </c>
      <c r="F7310" s="0" t="n">
        <v>1</v>
      </c>
      <c r="G7310" s="0" t="n">
        <v>0.278566</v>
      </c>
      <c r="H7310" s="0" t="n">
        <v>48400</v>
      </c>
    </row>
    <row r="7311" customFormat="false" ht="15" hidden="false" customHeight="false" outlineLevel="0" collapsed="false">
      <c r="A7311" s="0" t="n">
        <v>7309</v>
      </c>
      <c r="B7311" s="0" t="n">
        <v>11</v>
      </c>
      <c r="C7311" s="0" t="n">
        <v>305</v>
      </c>
      <c r="D7311" s="0" t="n">
        <v>12</v>
      </c>
      <c r="E7311" s="0" t="n">
        <v>0</v>
      </c>
      <c r="F7311" s="0" t="n">
        <v>1</v>
      </c>
      <c r="G7311" s="0" t="n">
        <v>0.23728</v>
      </c>
      <c r="H7311" s="0" t="n">
        <v>48400</v>
      </c>
    </row>
    <row r="7312" customFormat="false" ht="15" hidden="false" customHeight="false" outlineLevel="0" collapsed="false">
      <c r="A7312" s="0" t="n">
        <v>7310</v>
      </c>
      <c r="B7312" s="0" t="n">
        <v>11</v>
      </c>
      <c r="C7312" s="0" t="n">
        <v>305</v>
      </c>
      <c r="D7312" s="0" t="n">
        <v>13</v>
      </c>
      <c r="E7312" s="0" t="n">
        <v>0</v>
      </c>
      <c r="F7312" s="0" t="n">
        <v>1</v>
      </c>
      <c r="G7312" s="0" t="n">
        <v>0.25531</v>
      </c>
      <c r="H7312" s="0" t="n">
        <v>48400</v>
      </c>
    </row>
    <row r="7313" customFormat="false" ht="15" hidden="false" customHeight="false" outlineLevel="0" collapsed="false">
      <c r="A7313" s="0" t="n">
        <v>7311</v>
      </c>
      <c r="B7313" s="0" t="n">
        <v>11</v>
      </c>
      <c r="C7313" s="0" t="n">
        <v>305</v>
      </c>
      <c r="D7313" s="0" t="n">
        <v>14</v>
      </c>
      <c r="E7313" s="0" t="n">
        <v>0</v>
      </c>
      <c r="F7313" s="0" t="n">
        <v>1</v>
      </c>
      <c r="G7313" s="0" t="n">
        <v>0.2247</v>
      </c>
      <c r="H7313" s="0" t="n">
        <v>48400</v>
      </c>
    </row>
    <row r="7314" customFormat="false" ht="15" hidden="false" customHeight="false" outlineLevel="0" collapsed="false">
      <c r="A7314" s="0" t="n">
        <v>7312</v>
      </c>
      <c r="B7314" s="0" t="n">
        <v>11</v>
      </c>
      <c r="C7314" s="0" t="n">
        <v>305</v>
      </c>
      <c r="D7314" s="0" t="n">
        <v>15</v>
      </c>
      <c r="E7314" s="0" t="n">
        <v>0</v>
      </c>
      <c r="F7314" s="0" t="n">
        <v>0.71158</v>
      </c>
      <c r="G7314" s="0" t="n">
        <v>0.19383</v>
      </c>
      <c r="H7314" s="0" t="n">
        <v>48400</v>
      </c>
    </row>
    <row r="7315" customFormat="false" ht="15" hidden="false" customHeight="false" outlineLevel="0" collapsed="false">
      <c r="A7315" s="0" t="n">
        <v>7313</v>
      </c>
      <c r="B7315" s="0" t="n">
        <v>11</v>
      </c>
      <c r="C7315" s="0" t="n">
        <v>305</v>
      </c>
      <c r="D7315" s="0" t="n">
        <v>16</v>
      </c>
      <c r="E7315" s="0" t="n">
        <v>0</v>
      </c>
      <c r="F7315" s="0" t="n">
        <v>0.377651</v>
      </c>
      <c r="G7315" s="0" t="n">
        <v>0.21586</v>
      </c>
      <c r="H7315" s="0" t="n">
        <v>48400</v>
      </c>
    </row>
    <row r="7316" customFormat="false" ht="15" hidden="false" customHeight="false" outlineLevel="0" collapsed="false">
      <c r="A7316" s="0" t="n">
        <v>7314</v>
      </c>
      <c r="B7316" s="0" t="n">
        <v>11</v>
      </c>
      <c r="C7316" s="0" t="n">
        <v>305</v>
      </c>
      <c r="D7316" s="0" t="n">
        <v>17</v>
      </c>
      <c r="E7316" s="0" t="n">
        <v>0</v>
      </c>
      <c r="F7316" s="0" t="n">
        <v>0.08065</v>
      </c>
      <c r="G7316" s="0" t="n">
        <v>0.228914</v>
      </c>
      <c r="H7316" s="0" t="n">
        <v>48400</v>
      </c>
    </row>
    <row r="7317" customFormat="false" ht="15" hidden="false" customHeight="false" outlineLevel="0" collapsed="false">
      <c r="A7317" s="0" t="n">
        <v>7315</v>
      </c>
      <c r="B7317" s="0" t="n">
        <v>11</v>
      </c>
      <c r="C7317" s="0" t="n">
        <v>305</v>
      </c>
      <c r="D7317" s="0" t="n">
        <v>18</v>
      </c>
      <c r="E7317" s="0" t="n">
        <v>0</v>
      </c>
      <c r="F7317" s="0" t="n">
        <v>0</v>
      </c>
      <c r="G7317" s="0" t="n">
        <v>0.142205</v>
      </c>
      <c r="H7317" s="0" t="n">
        <v>48400</v>
      </c>
    </row>
    <row r="7318" customFormat="false" ht="15" hidden="false" customHeight="false" outlineLevel="0" collapsed="false">
      <c r="A7318" s="0" t="n">
        <v>7316</v>
      </c>
      <c r="B7318" s="0" t="n">
        <v>11</v>
      </c>
      <c r="C7318" s="0" t="n">
        <v>305</v>
      </c>
      <c r="D7318" s="0" t="n">
        <v>19</v>
      </c>
      <c r="E7318" s="0" t="n">
        <v>1</v>
      </c>
      <c r="F7318" s="0" t="n">
        <v>0</v>
      </c>
      <c r="G7318" s="0" t="n">
        <v>0.18464</v>
      </c>
      <c r="H7318" s="0" t="n">
        <v>48200</v>
      </c>
    </row>
    <row r="7319" customFormat="false" ht="15" hidden="false" customHeight="false" outlineLevel="0" collapsed="false">
      <c r="A7319" s="0" t="n">
        <v>7317</v>
      </c>
      <c r="B7319" s="0" t="n">
        <v>11</v>
      </c>
      <c r="C7319" s="0" t="n">
        <v>305</v>
      </c>
      <c r="D7319" s="0" t="n">
        <v>20</v>
      </c>
      <c r="E7319" s="0" t="n">
        <v>1</v>
      </c>
      <c r="F7319" s="0" t="n">
        <v>0</v>
      </c>
      <c r="G7319" s="0" t="n">
        <v>0.196099</v>
      </c>
      <c r="H7319" s="0" t="n">
        <v>48000</v>
      </c>
    </row>
    <row r="7320" customFormat="false" ht="15" hidden="false" customHeight="false" outlineLevel="0" collapsed="false">
      <c r="A7320" s="0" t="n">
        <v>7318</v>
      </c>
      <c r="B7320" s="0" t="n">
        <v>11</v>
      </c>
      <c r="C7320" s="0" t="n">
        <v>305</v>
      </c>
      <c r="D7320" s="0" t="n">
        <v>21</v>
      </c>
      <c r="E7320" s="0" t="n">
        <v>0</v>
      </c>
      <c r="F7320" s="0" t="n">
        <v>0</v>
      </c>
      <c r="G7320" s="0" t="n">
        <v>0.418403</v>
      </c>
      <c r="H7320" s="0" t="n">
        <v>48000</v>
      </c>
    </row>
    <row r="7321" customFormat="false" ht="15" hidden="false" customHeight="false" outlineLevel="0" collapsed="false">
      <c r="A7321" s="0" t="n">
        <v>7319</v>
      </c>
      <c r="B7321" s="0" t="n">
        <v>11</v>
      </c>
      <c r="C7321" s="0" t="n">
        <v>305</v>
      </c>
      <c r="D7321" s="0" t="n">
        <v>22</v>
      </c>
      <c r="E7321" s="0" t="n">
        <v>0</v>
      </c>
      <c r="F7321" s="0" t="n">
        <v>0</v>
      </c>
      <c r="G7321" s="0" t="n">
        <v>0.349649</v>
      </c>
      <c r="H7321" s="0" t="n">
        <v>48000</v>
      </c>
    </row>
    <row r="7322" customFormat="false" ht="15" hidden="false" customHeight="false" outlineLevel="0" collapsed="false">
      <c r="A7322" s="0" t="n">
        <v>7320</v>
      </c>
      <c r="B7322" s="0" t="n">
        <v>11</v>
      </c>
      <c r="C7322" s="0" t="n">
        <v>305</v>
      </c>
      <c r="D7322" s="0" t="n">
        <v>23</v>
      </c>
      <c r="E7322" s="0" t="n">
        <v>0</v>
      </c>
      <c r="F7322" s="0" t="n">
        <v>0</v>
      </c>
      <c r="G7322" s="0" t="n">
        <v>0.314772</v>
      </c>
      <c r="H7322" s="0" t="n">
        <v>48000</v>
      </c>
    </row>
    <row r="7323" customFormat="false" ht="15" hidden="false" customHeight="false" outlineLevel="0" collapsed="false">
      <c r="A7323" s="0" t="n">
        <v>7321</v>
      </c>
      <c r="B7323" s="0" t="n">
        <v>11</v>
      </c>
      <c r="C7323" s="0" t="n">
        <v>306</v>
      </c>
      <c r="D7323" s="0" t="n">
        <v>0</v>
      </c>
      <c r="E7323" s="0" t="n">
        <v>0</v>
      </c>
      <c r="F7323" s="0" t="n">
        <v>0</v>
      </c>
      <c r="G7323" s="0" t="n">
        <v>0.353858</v>
      </c>
      <c r="H7323" s="0" t="n">
        <v>48000</v>
      </c>
    </row>
    <row r="7324" customFormat="false" ht="15" hidden="false" customHeight="false" outlineLevel="0" collapsed="false">
      <c r="A7324" s="0" t="n">
        <v>7322</v>
      </c>
      <c r="B7324" s="0" t="n">
        <v>11</v>
      </c>
      <c r="C7324" s="0" t="n">
        <v>306</v>
      </c>
      <c r="D7324" s="0" t="n">
        <v>1</v>
      </c>
      <c r="E7324" s="0" t="n">
        <v>0</v>
      </c>
      <c r="F7324" s="0" t="n">
        <v>0</v>
      </c>
      <c r="G7324" s="0" t="n">
        <v>0.40408</v>
      </c>
      <c r="H7324" s="0" t="n">
        <v>48000</v>
      </c>
    </row>
    <row r="7325" customFormat="false" ht="15" hidden="false" customHeight="false" outlineLevel="0" collapsed="false">
      <c r="A7325" s="0" t="n">
        <v>7323</v>
      </c>
      <c r="B7325" s="0" t="n">
        <v>11</v>
      </c>
      <c r="C7325" s="0" t="n">
        <v>306</v>
      </c>
      <c r="D7325" s="0" t="n">
        <v>2</v>
      </c>
      <c r="E7325" s="0" t="n">
        <v>0</v>
      </c>
      <c r="F7325" s="0" t="n">
        <v>0</v>
      </c>
      <c r="G7325" s="0" t="n">
        <v>0.424924</v>
      </c>
      <c r="H7325" s="0" t="n">
        <v>48000</v>
      </c>
    </row>
    <row r="7326" customFormat="false" ht="15" hidden="false" customHeight="false" outlineLevel="0" collapsed="false">
      <c r="A7326" s="0" t="n">
        <v>7324</v>
      </c>
      <c r="B7326" s="0" t="n">
        <v>11</v>
      </c>
      <c r="C7326" s="0" t="n">
        <v>306</v>
      </c>
      <c r="D7326" s="0" t="n">
        <v>3</v>
      </c>
      <c r="E7326" s="0" t="n">
        <v>0</v>
      </c>
      <c r="F7326" s="0" t="n">
        <v>0</v>
      </c>
      <c r="G7326" s="0" t="n">
        <v>0.416839</v>
      </c>
      <c r="H7326" s="0" t="n">
        <v>48000</v>
      </c>
    </row>
    <row r="7327" customFormat="false" ht="15" hidden="false" customHeight="false" outlineLevel="0" collapsed="false">
      <c r="A7327" s="0" t="n">
        <v>7325</v>
      </c>
      <c r="B7327" s="0" t="n">
        <v>11</v>
      </c>
      <c r="C7327" s="0" t="n">
        <v>306</v>
      </c>
      <c r="D7327" s="0" t="n">
        <v>4</v>
      </c>
      <c r="E7327" s="0" t="n">
        <v>0</v>
      </c>
      <c r="F7327" s="0" t="n">
        <v>0</v>
      </c>
      <c r="G7327" s="0" t="n">
        <v>0.408161</v>
      </c>
      <c r="H7327" s="0" t="n">
        <v>48000</v>
      </c>
    </row>
    <row r="7328" customFormat="false" ht="15" hidden="false" customHeight="false" outlineLevel="0" collapsed="false">
      <c r="A7328" s="0" t="n">
        <v>7326</v>
      </c>
      <c r="B7328" s="0" t="n">
        <v>11</v>
      </c>
      <c r="C7328" s="0" t="n">
        <v>306</v>
      </c>
      <c r="D7328" s="0" t="n">
        <v>5</v>
      </c>
      <c r="E7328" s="0" t="n">
        <v>0</v>
      </c>
      <c r="F7328" s="0" t="n">
        <v>0</v>
      </c>
      <c r="G7328" s="0" t="n">
        <v>0.613335</v>
      </c>
      <c r="H7328" s="0" t="n">
        <v>48000</v>
      </c>
    </row>
    <row r="7329" customFormat="false" ht="15" hidden="false" customHeight="false" outlineLevel="0" collapsed="false">
      <c r="A7329" s="0" t="n">
        <v>7327</v>
      </c>
      <c r="B7329" s="0" t="n">
        <v>11</v>
      </c>
      <c r="C7329" s="0" t="n">
        <v>306</v>
      </c>
      <c r="D7329" s="0" t="n">
        <v>6</v>
      </c>
      <c r="E7329" s="0" t="n">
        <v>0</v>
      </c>
      <c r="F7329" s="0" t="n">
        <v>0</v>
      </c>
      <c r="G7329" s="0" t="n">
        <v>0.765824</v>
      </c>
      <c r="H7329" s="0" t="n">
        <v>48000</v>
      </c>
    </row>
    <row r="7330" customFormat="false" ht="15" hidden="false" customHeight="false" outlineLevel="0" collapsed="false">
      <c r="A7330" s="0" t="n">
        <v>7328</v>
      </c>
      <c r="B7330" s="0" t="n">
        <v>11</v>
      </c>
      <c r="C7330" s="0" t="n">
        <v>306</v>
      </c>
      <c r="D7330" s="0" t="n">
        <v>7</v>
      </c>
      <c r="E7330" s="0" t="n">
        <v>1</v>
      </c>
      <c r="F7330" s="0" t="n">
        <v>0.086069</v>
      </c>
      <c r="G7330" s="0" t="n">
        <v>0.830624</v>
      </c>
      <c r="H7330" s="0" t="n">
        <v>47800</v>
      </c>
    </row>
    <row r="7331" customFormat="false" ht="15" hidden="false" customHeight="false" outlineLevel="0" collapsed="false">
      <c r="A7331" s="0" t="n">
        <v>7329</v>
      </c>
      <c r="B7331" s="0" t="n">
        <v>11</v>
      </c>
      <c r="C7331" s="0" t="n">
        <v>306</v>
      </c>
      <c r="D7331" s="0" t="n">
        <v>8</v>
      </c>
      <c r="E7331" s="0" t="n">
        <v>1</v>
      </c>
      <c r="F7331" s="0" t="n">
        <v>0.403028</v>
      </c>
      <c r="G7331" s="0" t="n">
        <v>0.774491</v>
      </c>
      <c r="H7331" s="0" t="n">
        <v>47600</v>
      </c>
    </row>
    <row r="7332" customFormat="false" ht="15" hidden="false" customHeight="false" outlineLevel="0" collapsed="false">
      <c r="A7332" s="0" t="n">
        <v>7330</v>
      </c>
      <c r="B7332" s="0" t="n">
        <v>11</v>
      </c>
      <c r="C7332" s="0" t="n">
        <v>306</v>
      </c>
      <c r="D7332" s="0" t="n">
        <v>9</v>
      </c>
      <c r="E7332" s="0" t="n">
        <v>0</v>
      </c>
      <c r="F7332" s="0" t="n">
        <v>0.759398</v>
      </c>
      <c r="G7332" s="0" t="n">
        <v>0.66693</v>
      </c>
      <c r="H7332" s="0" t="n">
        <v>47600</v>
      </c>
    </row>
    <row r="7333" customFormat="false" ht="15" hidden="false" customHeight="false" outlineLevel="0" collapsed="false">
      <c r="A7333" s="0" t="n">
        <v>7331</v>
      </c>
      <c r="B7333" s="0" t="n">
        <v>11</v>
      </c>
      <c r="C7333" s="0" t="n">
        <v>306</v>
      </c>
      <c r="D7333" s="0" t="n">
        <v>10</v>
      </c>
      <c r="E7333" s="0" t="n">
        <v>0</v>
      </c>
      <c r="F7333" s="0" t="n">
        <v>1</v>
      </c>
      <c r="G7333" s="0" t="n">
        <v>0.673609</v>
      </c>
      <c r="H7333" s="0" t="n">
        <v>47600</v>
      </c>
    </row>
    <row r="7334" customFormat="false" ht="15" hidden="false" customHeight="false" outlineLevel="0" collapsed="false">
      <c r="A7334" s="0" t="n">
        <v>7332</v>
      </c>
      <c r="B7334" s="0" t="n">
        <v>11</v>
      </c>
      <c r="C7334" s="0" t="n">
        <v>306</v>
      </c>
      <c r="D7334" s="0" t="n">
        <v>11</v>
      </c>
      <c r="E7334" s="0" t="n">
        <v>0</v>
      </c>
      <c r="F7334" s="0" t="n">
        <v>1</v>
      </c>
      <c r="G7334" s="0" t="n">
        <v>0.943032</v>
      </c>
      <c r="H7334" s="0" t="n">
        <v>47600</v>
      </c>
    </row>
    <row r="7335" customFormat="false" ht="15" hidden="false" customHeight="false" outlineLevel="0" collapsed="false">
      <c r="A7335" s="0" t="n">
        <v>7333</v>
      </c>
      <c r="B7335" s="0" t="n">
        <v>11</v>
      </c>
      <c r="C7335" s="0" t="n">
        <v>306</v>
      </c>
      <c r="D7335" s="0" t="n">
        <v>12</v>
      </c>
      <c r="E7335" s="0" t="n">
        <v>0</v>
      </c>
      <c r="F7335" s="0" t="n">
        <v>1</v>
      </c>
      <c r="G7335" s="0" t="n">
        <v>0.990234</v>
      </c>
      <c r="H7335" s="0" t="n">
        <v>47600</v>
      </c>
    </row>
    <row r="7336" customFormat="false" ht="15" hidden="false" customHeight="false" outlineLevel="0" collapsed="false">
      <c r="A7336" s="0" t="n">
        <v>7334</v>
      </c>
      <c r="B7336" s="0" t="n">
        <v>11</v>
      </c>
      <c r="C7336" s="0" t="n">
        <v>306</v>
      </c>
      <c r="D7336" s="0" t="n">
        <v>13</v>
      </c>
      <c r="E7336" s="0" t="n">
        <v>0</v>
      </c>
      <c r="F7336" s="0" t="n">
        <v>1</v>
      </c>
      <c r="G7336" s="0" t="n">
        <v>0.809408</v>
      </c>
      <c r="H7336" s="0" t="n">
        <v>47600</v>
      </c>
    </row>
    <row r="7337" customFormat="false" ht="15" hidden="false" customHeight="false" outlineLevel="0" collapsed="false">
      <c r="A7337" s="0" t="n">
        <v>7335</v>
      </c>
      <c r="B7337" s="0" t="n">
        <v>11</v>
      </c>
      <c r="C7337" s="0" t="n">
        <v>306</v>
      </c>
      <c r="D7337" s="0" t="n">
        <v>14</v>
      </c>
      <c r="E7337" s="0" t="n">
        <v>0</v>
      </c>
      <c r="F7337" s="0" t="n">
        <v>1</v>
      </c>
      <c r="G7337" s="0" t="n">
        <v>0.655983</v>
      </c>
      <c r="H7337" s="0" t="n">
        <v>47600</v>
      </c>
    </row>
    <row r="7338" customFormat="false" ht="15" hidden="false" customHeight="false" outlineLevel="0" collapsed="false">
      <c r="A7338" s="0" t="n">
        <v>7336</v>
      </c>
      <c r="B7338" s="0" t="n">
        <v>11</v>
      </c>
      <c r="C7338" s="0" t="n">
        <v>306</v>
      </c>
      <c r="D7338" s="0" t="n">
        <v>15</v>
      </c>
      <c r="E7338" s="0" t="n">
        <v>0</v>
      </c>
      <c r="F7338" s="0" t="n">
        <v>0.759398</v>
      </c>
      <c r="G7338" s="0" t="n">
        <v>0.376679</v>
      </c>
      <c r="H7338" s="0" t="n">
        <v>47600</v>
      </c>
    </row>
    <row r="7339" customFormat="false" ht="15" hidden="false" customHeight="false" outlineLevel="0" collapsed="false">
      <c r="A7339" s="0" t="n">
        <v>7337</v>
      </c>
      <c r="B7339" s="0" t="n">
        <v>11</v>
      </c>
      <c r="C7339" s="0" t="n">
        <v>306</v>
      </c>
      <c r="D7339" s="0" t="n">
        <v>16</v>
      </c>
      <c r="E7339" s="0" t="n">
        <v>0</v>
      </c>
      <c r="F7339" s="0" t="n">
        <v>0.403028</v>
      </c>
      <c r="G7339" s="0" t="n">
        <v>0.358332</v>
      </c>
      <c r="H7339" s="0" t="n">
        <v>47600</v>
      </c>
    </row>
    <row r="7340" customFormat="false" ht="15" hidden="false" customHeight="false" outlineLevel="0" collapsed="false">
      <c r="A7340" s="0" t="n">
        <v>7338</v>
      </c>
      <c r="B7340" s="0" t="n">
        <v>11</v>
      </c>
      <c r="C7340" s="0" t="n">
        <v>306</v>
      </c>
      <c r="D7340" s="0" t="n">
        <v>17</v>
      </c>
      <c r="E7340" s="0" t="n">
        <v>0</v>
      </c>
      <c r="F7340" s="0" t="n">
        <v>0.086069</v>
      </c>
      <c r="G7340" s="0" t="n">
        <v>0.363403</v>
      </c>
      <c r="H7340" s="0" t="n">
        <v>47600</v>
      </c>
    </row>
    <row r="7341" customFormat="false" ht="15" hidden="false" customHeight="false" outlineLevel="0" collapsed="false">
      <c r="A7341" s="0" t="n">
        <v>7339</v>
      </c>
      <c r="B7341" s="0" t="n">
        <v>11</v>
      </c>
      <c r="C7341" s="0" t="n">
        <v>306</v>
      </c>
      <c r="D7341" s="0" t="n">
        <v>18</v>
      </c>
      <c r="E7341" s="0" t="n">
        <v>0</v>
      </c>
      <c r="F7341" s="0" t="n">
        <v>0</v>
      </c>
      <c r="G7341" s="0" t="n">
        <v>0.413222</v>
      </c>
      <c r="H7341" s="0" t="n">
        <v>47600</v>
      </c>
    </row>
    <row r="7342" customFormat="false" ht="15" hidden="false" customHeight="false" outlineLevel="0" collapsed="false">
      <c r="A7342" s="0" t="n">
        <v>7340</v>
      </c>
      <c r="B7342" s="0" t="n">
        <v>11</v>
      </c>
      <c r="C7342" s="0" t="n">
        <v>306</v>
      </c>
      <c r="D7342" s="0" t="n">
        <v>19</v>
      </c>
      <c r="E7342" s="0" t="n">
        <v>1</v>
      </c>
      <c r="F7342" s="0" t="n">
        <v>0</v>
      </c>
      <c r="G7342" s="0" t="n">
        <v>0.294899</v>
      </c>
      <c r="H7342" s="0" t="n">
        <v>47400</v>
      </c>
    </row>
    <row r="7343" customFormat="false" ht="15" hidden="false" customHeight="false" outlineLevel="0" collapsed="false">
      <c r="A7343" s="0" t="n">
        <v>7341</v>
      </c>
      <c r="B7343" s="0" t="n">
        <v>11</v>
      </c>
      <c r="C7343" s="0" t="n">
        <v>306</v>
      </c>
      <c r="D7343" s="0" t="n">
        <v>20</v>
      </c>
      <c r="E7343" s="0" t="n">
        <v>1</v>
      </c>
      <c r="F7343" s="0" t="n">
        <v>0</v>
      </c>
      <c r="G7343" s="0" t="n">
        <v>0.237799</v>
      </c>
      <c r="H7343" s="0" t="n">
        <v>47200</v>
      </c>
    </row>
    <row r="7344" customFormat="false" ht="15" hidden="false" customHeight="false" outlineLevel="0" collapsed="false">
      <c r="A7344" s="0" t="n">
        <v>7342</v>
      </c>
      <c r="B7344" s="0" t="n">
        <v>11</v>
      </c>
      <c r="C7344" s="0" t="n">
        <v>306</v>
      </c>
      <c r="D7344" s="0" t="n">
        <v>21</v>
      </c>
      <c r="E7344" s="0" t="n">
        <v>0</v>
      </c>
      <c r="F7344" s="0" t="n">
        <v>0</v>
      </c>
      <c r="G7344" s="0" t="n">
        <v>0.194464</v>
      </c>
      <c r="H7344" s="0" t="n">
        <v>47200</v>
      </c>
    </row>
    <row r="7345" customFormat="false" ht="15" hidden="false" customHeight="false" outlineLevel="0" collapsed="false">
      <c r="A7345" s="0" t="n">
        <v>7343</v>
      </c>
      <c r="B7345" s="0" t="n">
        <v>11</v>
      </c>
      <c r="C7345" s="0" t="n">
        <v>306</v>
      </c>
      <c r="D7345" s="0" t="n">
        <v>22</v>
      </c>
      <c r="E7345" s="0" t="n">
        <v>0</v>
      </c>
      <c r="F7345" s="0" t="n">
        <v>0</v>
      </c>
      <c r="G7345" s="0" t="n">
        <v>0.191212</v>
      </c>
      <c r="H7345" s="0" t="n">
        <v>47200</v>
      </c>
    </row>
    <row r="7346" customFormat="false" ht="15" hidden="false" customHeight="false" outlineLevel="0" collapsed="false">
      <c r="A7346" s="0" t="n">
        <v>7344</v>
      </c>
      <c r="B7346" s="0" t="n">
        <v>11</v>
      </c>
      <c r="C7346" s="0" t="n">
        <v>306</v>
      </c>
      <c r="D7346" s="0" t="n">
        <v>23</v>
      </c>
      <c r="E7346" s="0" t="n">
        <v>0</v>
      </c>
      <c r="F7346" s="0" t="n">
        <v>0</v>
      </c>
      <c r="G7346" s="0" t="n">
        <v>0.239366</v>
      </c>
      <c r="H7346" s="0" t="n">
        <v>47200</v>
      </c>
    </row>
    <row r="7347" customFormat="false" ht="15" hidden="false" customHeight="false" outlineLevel="0" collapsed="false">
      <c r="A7347" s="0" t="n">
        <v>7345</v>
      </c>
      <c r="B7347" s="0" t="n">
        <v>11</v>
      </c>
      <c r="C7347" s="0" t="n">
        <v>307</v>
      </c>
      <c r="D7347" s="0" t="n">
        <v>0</v>
      </c>
      <c r="E7347" s="0" t="n">
        <v>0</v>
      </c>
      <c r="F7347" s="0" t="n">
        <v>0</v>
      </c>
      <c r="G7347" s="0" t="n">
        <v>0.143051</v>
      </c>
      <c r="H7347" s="0" t="n">
        <v>47200</v>
      </c>
    </row>
    <row r="7348" customFormat="false" ht="15" hidden="false" customHeight="false" outlineLevel="0" collapsed="false">
      <c r="A7348" s="0" t="n">
        <v>7346</v>
      </c>
      <c r="B7348" s="0" t="n">
        <v>11</v>
      </c>
      <c r="C7348" s="0" t="n">
        <v>307</v>
      </c>
      <c r="D7348" s="0" t="n">
        <v>1</v>
      </c>
      <c r="E7348" s="0" t="n">
        <v>0</v>
      </c>
      <c r="F7348" s="0" t="n">
        <v>0</v>
      </c>
      <c r="G7348" s="0" t="n">
        <v>0.151293</v>
      </c>
      <c r="H7348" s="0" t="n">
        <v>47200</v>
      </c>
    </row>
    <row r="7349" customFormat="false" ht="15" hidden="false" customHeight="false" outlineLevel="0" collapsed="false">
      <c r="A7349" s="0" t="n">
        <v>7347</v>
      </c>
      <c r="B7349" s="0" t="n">
        <v>11</v>
      </c>
      <c r="C7349" s="0" t="n">
        <v>307</v>
      </c>
      <c r="D7349" s="0" t="n">
        <v>2</v>
      </c>
      <c r="E7349" s="0" t="n">
        <v>0</v>
      </c>
      <c r="F7349" s="0" t="n">
        <v>0</v>
      </c>
      <c r="G7349" s="0" t="n">
        <v>0.14252</v>
      </c>
      <c r="H7349" s="0" t="n">
        <v>47200</v>
      </c>
    </row>
    <row r="7350" customFormat="false" ht="15" hidden="false" customHeight="false" outlineLevel="0" collapsed="false">
      <c r="A7350" s="0" t="n">
        <v>7348</v>
      </c>
      <c r="B7350" s="0" t="n">
        <v>11</v>
      </c>
      <c r="C7350" s="0" t="n">
        <v>307</v>
      </c>
      <c r="D7350" s="0" t="n">
        <v>3</v>
      </c>
      <c r="E7350" s="0" t="n">
        <v>0</v>
      </c>
      <c r="F7350" s="0" t="n">
        <v>0</v>
      </c>
      <c r="G7350" s="0" t="n">
        <v>0.132666</v>
      </c>
      <c r="H7350" s="0" t="n">
        <v>47200</v>
      </c>
    </row>
    <row r="7351" customFormat="false" ht="15" hidden="false" customHeight="false" outlineLevel="0" collapsed="false">
      <c r="A7351" s="0" t="n">
        <v>7349</v>
      </c>
      <c r="B7351" s="0" t="n">
        <v>11</v>
      </c>
      <c r="C7351" s="0" t="n">
        <v>307</v>
      </c>
      <c r="D7351" s="0" t="n">
        <v>4</v>
      </c>
      <c r="E7351" s="0" t="n">
        <v>0</v>
      </c>
      <c r="F7351" s="0" t="n">
        <v>0</v>
      </c>
      <c r="G7351" s="0" t="n">
        <v>0.142571</v>
      </c>
      <c r="H7351" s="0" t="n">
        <v>47200</v>
      </c>
    </row>
    <row r="7352" customFormat="false" ht="15" hidden="false" customHeight="false" outlineLevel="0" collapsed="false">
      <c r="A7352" s="0" t="n">
        <v>7350</v>
      </c>
      <c r="B7352" s="0" t="n">
        <v>11</v>
      </c>
      <c r="C7352" s="0" t="n">
        <v>307</v>
      </c>
      <c r="D7352" s="0" t="n">
        <v>5</v>
      </c>
      <c r="E7352" s="0" t="n">
        <v>0</v>
      </c>
      <c r="F7352" s="0" t="n">
        <v>0</v>
      </c>
      <c r="G7352" s="0" t="n">
        <v>0.153364</v>
      </c>
      <c r="H7352" s="0" t="n">
        <v>47200</v>
      </c>
    </row>
    <row r="7353" customFormat="false" ht="15" hidden="false" customHeight="false" outlineLevel="0" collapsed="false">
      <c r="A7353" s="0" t="n">
        <v>7351</v>
      </c>
      <c r="B7353" s="0" t="n">
        <v>11</v>
      </c>
      <c r="C7353" s="0" t="n">
        <v>307</v>
      </c>
      <c r="D7353" s="0" t="n">
        <v>6</v>
      </c>
      <c r="E7353" s="0" t="n">
        <v>0</v>
      </c>
      <c r="F7353" s="0" t="n">
        <v>0</v>
      </c>
      <c r="G7353" s="0" t="n">
        <v>0.148905</v>
      </c>
      <c r="H7353" s="0" t="n">
        <v>47200</v>
      </c>
    </row>
    <row r="7354" customFormat="false" ht="15" hidden="false" customHeight="false" outlineLevel="0" collapsed="false">
      <c r="A7354" s="0" t="n">
        <v>7352</v>
      </c>
      <c r="B7354" s="0" t="n">
        <v>11</v>
      </c>
      <c r="C7354" s="0" t="n">
        <v>307</v>
      </c>
      <c r="D7354" s="0" t="n">
        <v>7</v>
      </c>
      <c r="E7354" s="0" t="n">
        <v>1</v>
      </c>
      <c r="F7354" s="0" t="n">
        <v>0.090522</v>
      </c>
      <c r="G7354" s="0" t="n">
        <v>0.20204</v>
      </c>
      <c r="H7354" s="0" t="n">
        <v>47000</v>
      </c>
    </row>
    <row r="7355" customFormat="false" ht="15" hidden="false" customHeight="false" outlineLevel="0" collapsed="false">
      <c r="A7355" s="0" t="n">
        <v>7353</v>
      </c>
      <c r="B7355" s="0" t="n">
        <v>11</v>
      </c>
      <c r="C7355" s="0" t="n">
        <v>307</v>
      </c>
      <c r="D7355" s="0" t="n">
        <v>8</v>
      </c>
      <c r="E7355" s="0" t="n">
        <v>1</v>
      </c>
      <c r="F7355" s="0" t="n">
        <v>0.423879</v>
      </c>
      <c r="G7355" s="0" t="n">
        <v>0.186566</v>
      </c>
      <c r="H7355" s="0" t="n">
        <v>46800</v>
      </c>
    </row>
    <row r="7356" customFormat="false" ht="15" hidden="false" customHeight="false" outlineLevel="0" collapsed="false">
      <c r="A7356" s="0" t="n">
        <v>7354</v>
      </c>
      <c r="B7356" s="0" t="n">
        <v>11</v>
      </c>
      <c r="C7356" s="0" t="n">
        <v>307</v>
      </c>
      <c r="D7356" s="0" t="n">
        <v>9</v>
      </c>
      <c r="E7356" s="0" t="n">
        <v>0</v>
      </c>
      <c r="F7356" s="0" t="n">
        <v>0.798685</v>
      </c>
      <c r="G7356" s="0" t="n">
        <v>0.183895</v>
      </c>
      <c r="H7356" s="0" t="n">
        <v>46800</v>
      </c>
    </row>
    <row r="7357" customFormat="false" ht="15" hidden="false" customHeight="false" outlineLevel="0" collapsed="false">
      <c r="A7357" s="0" t="n">
        <v>7355</v>
      </c>
      <c r="B7357" s="0" t="n">
        <v>11</v>
      </c>
      <c r="C7357" s="0" t="n">
        <v>307</v>
      </c>
      <c r="D7357" s="0" t="n">
        <v>10</v>
      </c>
      <c r="E7357" s="0" t="n">
        <v>0</v>
      </c>
      <c r="F7357" s="0" t="n">
        <v>1</v>
      </c>
      <c r="G7357" s="0" t="n">
        <v>0.237475</v>
      </c>
      <c r="H7357" s="0" t="n">
        <v>46800</v>
      </c>
    </row>
    <row r="7358" customFormat="false" ht="15" hidden="false" customHeight="false" outlineLevel="0" collapsed="false">
      <c r="A7358" s="0" t="n">
        <v>7356</v>
      </c>
      <c r="B7358" s="0" t="n">
        <v>11</v>
      </c>
      <c r="C7358" s="0" t="n">
        <v>307</v>
      </c>
      <c r="D7358" s="0" t="n">
        <v>11</v>
      </c>
      <c r="E7358" s="0" t="n">
        <v>0</v>
      </c>
      <c r="F7358" s="0" t="n">
        <v>1</v>
      </c>
      <c r="G7358" s="0" t="n">
        <v>0.287002</v>
      </c>
      <c r="H7358" s="0" t="n">
        <v>46800</v>
      </c>
    </row>
    <row r="7359" customFormat="false" ht="15" hidden="false" customHeight="false" outlineLevel="0" collapsed="false">
      <c r="A7359" s="0" t="n">
        <v>7357</v>
      </c>
      <c r="B7359" s="0" t="n">
        <v>11</v>
      </c>
      <c r="C7359" s="0" t="n">
        <v>307</v>
      </c>
      <c r="D7359" s="0" t="n">
        <v>12</v>
      </c>
      <c r="E7359" s="0" t="n">
        <v>0</v>
      </c>
      <c r="F7359" s="0" t="n">
        <v>1</v>
      </c>
      <c r="G7359" s="0" t="n">
        <v>0.285284</v>
      </c>
      <c r="H7359" s="0" t="n">
        <v>46800</v>
      </c>
    </row>
    <row r="7360" customFormat="false" ht="15" hidden="false" customHeight="false" outlineLevel="0" collapsed="false">
      <c r="A7360" s="0" t="n">
        <v>7358</v>
      </c>
      <c r="B7360" s="0" t="n">
        <v>11</v>
      </c>
      <c r="C7360" s="0" t="n">
        <v>307</v>
      </c>
      <c r="D7360" s="0" t="n">
        <v>13</v>
      </c>
      <c r="E7360" s="0" t="n">
        <v>0</v>
      </c>
      <c r="F7360" s="0" t="n">
        <v>1</v>
      </c>
      <c r="G7360" s="0" t="n">
        <v>0.24739</v>
      </c>
      <c r="H7360" s="0" t="n">
        <v>46800</v>
      </c>
    </row>
    <row r="7361" customFormat="false" ht="15" hidden="false" customHeight="false" outlineLevel="0" collapsed="false">
      <c r="A7361" s="0" t="n">
        <v>7359</v>
      </c>
      <c r="B7361" s="0" t="n">
        <v>11</v>
      </c>
      <c r="C7361" s="0" t="n">
        <v>307</v>
      </c>
      <c r="D7361" s="0" t="n">
        <v>14</v>
      </c>
      <c r="E7361" s="0" t="n">
        <v>0</v>
      </c>
      <c r="F7361" s="0" t="n">
        <v>1</v>
      </c>
      <c r="G7361" s="0" t="n">
        <v>0.272057</v>
      </c>
      <c r="H7361" s="0" t="n">
        <v>46800</v>
      </c>
    </row>
    <row r="7362" customFormat="false" ht="15" hidden="false" customHeight="false" outlineLevel="0" collapsed="false">
      <c r="A7362" s="0" t="n">
        <v>7360</v>
      </c>
      <c r="B7362" s="0" t="n">
        <v>11</v>
      </c>
      <c r="C7362" s="0" t="n">
        <v>307</v>
      </c>
      <c r="D7362" s="0" t="n">
        <v>15</v>
      </c>
      <c r="E7362" s="0" t="n">
        <v>0</v>
      </c>
      <c r="F7362" s="0" t="n">
        <v>0.798685</v>
      </c>
      <c r="G7362" s="0" t="n">
        <v>0.253017</v>
      </c>
      <c r="H7362" s="0" t="n">
        <v>46800</v>
      </c>
    </row>
    <row r="7363" customFormat="false" ht="15" hidden="false" customHeight="false" outlineLevel="0" collapsed="false">
      <c r="A7363" s="0" t="n">
        <v>7361</v>
      </c>
      <c r="B7363" s="0" t="n">
        <v>11</v>
      </c>
      <c r="C7363" s="0" t="n">
        <v>307</v>
      </c>
      <c r="D7363" s="0" t="n">
        <v>16</v>
      </c>
      <c r="E7363" s="0" t="n">
        <v>0</v>
      </c>
      <c r="F7363" s="0" t="n">
        <v>0.423879</v>
      </c>
      <c r="G7363" s="0" t="n">
        <v>0.341802</v>
      </c>
      <c r="H7363" s="0" t="n">
        <v>46800</v>
      </c>
    </row>
    <row r="7364" customFormat="false" ht="15" hidden="false" customHeight="false" outlineLevel="0" collapsed="false">
      <c r="A7364" s="0" t="n">
        <v>7362</v>
      </c>
      <c r="B7364" s="0" t="n">
        <v>11</v>
      </c>
      <c r="C7364" s="0" t="n">
        <v>307</v>
      </c>
      <c r="D7364" s="0" t="n">
        <v>17</v>
      </c>
      <c r="E7364" s="0" t="n">
        <v>0</v>
      </c>
      <c r="F7364" s="0" t="n">
        <v>0.090522</v>
      </c>
      <c r="G7364" s="0" t="n">
        <v>0.406223</v>
      </c>
      <c r="H7364" s="0" t="n">
        <v>46800</v>
      </c>
    </row>
    <row r="7365" customFormat="false" ht="15" hidden="false" customHeight="false" outlineLevel="0" collapsed="false">
      <c r="A7365" s="0" t="n">
        <v>7363</v>
      </c>
      <c r="B7365" s="0" t="n">
        <v>11</v>
      </c>
      <c r="C7365" s="0" t="n">
        <v>307</v>
      </c>
      <c r="D7365" s="0" t="n">
        <v>18</v>
      </c>
      <c r="E7365" s="0" t="n">
        <v>0</v>
      </c>
      <c r="F7365" s="0" t="n">
        <v>0</v>
      </c>
      <c r="G7365" s="0" t="n">
        <v>0.386146</v>
      </c>
      <c r="H7365" s="0" t="n">
        <v>46800</v>
      </c>
    </row>
    <row r="7366" customFormat="false" ht="15" hidden="false" customHeight="false" outlineLevel="0" collapsed="false">
      <c r="A7366" s="0" t="n">
        <v>7364</v>
      </c>
      <c r="B7366" s="0" t="n">
        <v>11</v>
      </c>
      <c r="C7366" s="0" t="n">
        <v>307</v>
      </c>
      <c r="D7366" s="0" t="n">
        <v>19</v>
      </c>
      <c r="E7366" s="0" t="n">
        <v>1</v>
      </c>
      <c r="F7366" s="0" t="n">
        <v>0</v>
      </c>
      <c r="G7366" s="0" t="n">
        <v>0.256828</v>
      </c>
      <c r="H7366" s="0" t="n">
        <v>46600</v>
      </c>
    </row>
    <row r="7367" customFormat="false" ht="15" hidden="false" customHeight="false" outlineLevel="0" collapsed="false">
      <c r="A7367" s="0" t="n">
        <v>7365</v>
      </c>
      <c r="B7367" s="0" t="n">
        <v>11</v>
      </c>
      <c r="C7367" s="0" t="n">
        <v>307</v>
      </c>
      <c r="D7367" s="0" t="n">
        <v>20</v>
      </c>
      <c r="E7367" s="0" t="n">
        <v>1</v>
      </c>
      <c r="F7367" s="0" t="n">
        <v>0</v>
      </c>
      <c r="G7367" s="0" t="n">
        <v>0.187229</v>
      </c>
      <c r="H7367" s="0" t="n">
        <v>46400</v>
      </c>
    </row>
    <row r="7368" customFormat="false" ht="15" hidden="false" customHeight="false" outlineLevel="0" collapsed="false">
      <c r="A7368" s="0" t="n">
        <v>7366</v>
      </c>
      <c r="B7368" s="0" t="n">
        <v>11</v>
      </c>
      <c r="C7368" s="0" t="n">
        <v>307</v>
      </c>
      <c r="D7368" s="0" t="n">
        <v>21</v>
      </c>
      <c r="E7368" s="0" t="n">
        <v>0</v>
      </c>
      <c r="F7368" s="0" t="n">
        <v>0</v>
      </c>
      <c r="G7368" s="0" t="n">
        <v>0.245772</v>
      </c>
      <c r="H7368" s="0" t="n">
        <v>46400</v>
      </c>
    </row>
    <row r="7369" customFormat="false" ht="15" hidden="false" customHeight="false" outlineLevel="0" collapsed="false">
      <c r="A7369" s="0" t="n">
        <v>7367</v>
      </c>
      <c r="B7369" s="0" t="n">
        <v>11</v>
      </c>
      <c r="C7369" s="0" t="n">
        <v>307</v>
      </c>
      <c r="D7369" s="0" t="n">
        <v>22</v>
      </c>
      <c r="E7369" s="0" t="n">
        <v>0</v>
      </c>
      <c r="F7369" s="0" t="n">
        <v>0</v>
      </c>
      <c r="G7369" s="0" t="n">
        <v>0.23679</v>
      </c>
      <c r="H7369" s="0" t="n">
        <v>46400</v>
      </c>
    </row>
    <row r="7370" customFormat="false" ht="15" hidden="false" customHeight="false" outlineLevel="0" collapsed="false">
      <c r="A7370" s="0" t="n">
        <v>7368</v>
      </c>
      <c r="B7370" s="0" t="n">
        <v>11</v>
      </c>
      <c r="C7370" s="0" t="n">
        <v>307</v>
      </c>
      <c r="D7370" s="0" t="n">
        <v>23</v>
      </c>
      <c r="E7370" s="0" t="n">
        <v>0</v>
      </c>
      <c r="F7370" s="0" t="n">
        <v>0</v>
      </c>
      <c r="G7370" s="0" t="n">
        <v>0.267782</v>
      </c>
      <c r="H7370" s="0" t="n">
        <v>46400</v>
      </c>
    </row>
    <row r="7371" customFormat="false" ht="15" hidden="false" customHeight="false" outlineLevel="0" collapsed="false">
      <c r="A7371" s="0" t="n">
        <v>7369</v>
      </c>
      <c r="B7371" s="0" t="n">
        <v>11</v>
      </c>
      <c r="C7371" s="0" t="n">
        <v>308</v>
      </c>
      <c r="D7371" s="0" t="n">
        <v>0</v>
      </c>
      <c r="E7371" s="0" t="n">
        <v>0</v>
      </c>
      <c r="F7371" s="0" t="n">
        <v>0</v>
      </c>
      <c r="G7371" s="0" t="n">
        <v>0.204986</v>
      </c>
      <c r="H7371" s="0" t="n">
        <v>46400</v>
      </c>
    </row>
    <row r="7372" customFormat="false" ht="15" hidden="false" customHeight="false" outlineLevel="0" collapsed="false">
      <c r="A7372" s="0" t="n">
        <v>7370</v>
      </c>
      <c r="B7372" s="0" t="n">
        <v>11</v>
      </c>
      <c r="C7372" s="0" t="n">
        <v>308</v>
      </c>
      <c r="D7372" s="0" t="n">
        <v>1</v>
      </c>
      <c r="E7372" s="0" t="n">
        <v>0</v>
      </c>
      <c r="F7372" s="0" t="n">
        <v>0</v>
      </c>
      <c r="G7372" s="0" t="n">
        <v>0.114318</v>
      </c>
      <c r="H7372" s="0" t="n">
        <v>46400</v>
      </c>
    </row>
    <row r="7373" customFormat="false" ht="15" hidden="false" customHeight="false" outlineLevel="0" collapsed="false">
      <c r="A7373" s="0" t="n">
        <v>7371</v>
      </c>
      <c r="B7373" s="0" t="n">
        <v>11</v>
      </c>
      <c r="C7373" s="0" t="n">
        <v>308</v>
      </c>
      <c r="D7373" s="0" t="n">
        <v>2</v>
      </c>
      <c r="E7373" s="0" t="n">
        <v>0</v>
      </c>
      <c r="F7373" s="0" t="n">
        <v>0</v>
      </c>
      <c r="G7373" s="0" t="n">
        <v>0.124061</v>
      </c>
      <c r="H7373" s="0" t="n">
        <v>46400</v>
      </c>
    </row>
    <row r="7374" customFormat="false" ht="15" hidden="false" customHeight="false" outlineLevel="0" collapsed="false">
      <c r="A7374" s="0" t="n">
        <v>7372</v>
      </c>
      <c r="B7374" s="0" t="n">
        <v>11</v>
      </c>
      <c r="C7374" s="0" t="n">
        <v>308</v>
      </c>
      <c r="D7374" s="0" t="n">
        <v>3</v>
      </c>
      <c r="E7374" s="0" t="n">
        <v>0</v>
      </c>
      <c r="F7374" s="0" t="n">
        <v>0</v>
      </c>
      <c r="G7374" s="0" t="n">
        <v>0.134374</v>
      </c>
      <c r="H7374" s="0" t="n">
        <v>46400</v>
      </c>
    </row>
    <row r="7375" customFormat="false" ht="15" hidden="false" customHeight="false" outlineLevel="0" collapsed="false">
      <c r="A7375" s="0" t="n">
        <v>7373</v>
      </c>
      <c r="B7375" s="0" t="n">
        <v>11</v>
      </c>
      <c r="C7375" s="0" t="n">
        <v>308</v>
      </c>
      <c r="D7375" s="0" t="n">
        <v>4</v>
      </c>
      <c r="E7375" s="0" t="n">
        <v>0</v>
      </c>
      <c r="F7375" s="0" t="n">
        <v>0</v>
      </c>
      <c r="G7375" s="0" t="n">
        <v>0.13577</v>
      </c>
      <c r="H7375" s="0" t="n">
        <v>46400</v>
      </c>
    </row>
    <row r="7376" customFormat="false" ht="15" hidden="false" customHeight="false" outlineLevel="0" collapsed="false">
      <c r="A7376" s="0" t="n">
        <v>7374</v>
      </c>
      <c r="B7376" s="0" t="n">
        <v>11</v>
      </c>
      <c r="C7376" s="0" t="n">
        <v>308</v>
      </c>
      <c r="D7376" s="0" t="n">
        <v>5</v>
      </c>
      <c r="E7376" s="0" t="n">
        <v>0</v>
      </c>
      <c r="F7376" s="0" t="n">
        <v>0</v>
      </c>
      <c r="G7376" s="0" t="n">
        <v>0.134963</v>
      </c>
      <c r="H7376" s="0" t="n">
        <v>46400</v>
      </c>
    </row>
    <row r="7377" customFormat="false" ht="15" hidden="false" customHeight="false" outlineLevel="0" collapsed="false">
      <c r="A7377" s="0" t="n">
        <v>7375</v>
      </c>
      <c r="B7377" s="0" t="n">
        <v>11</v>
      </c>
      <c r="C7377" s="0" t="n">
        <v>308</v>
      </c>
      <c r="D7377" s="0" t="n">
        <v>6</v>
      </c>
      <c r="E7377" s="0" t="n">
        <v>0</v>
      </c>
      <c r="F7377" s="0" t="n">
        <v>0</v>
      </c>
      <c r="G7377" s="0" t="n">
        <v>0.149542</v>
      </c>
      <c r="H7377" s="0" t="n">
        <v>46400</v>
      </c>
    </row>
    <row r="7378" customFormat="false" ht="15" hidden="false" customHeight="false" outlineLevel="0" collapsed="false">
      <c r="A7378" s="0" t="n">
        <v>7376</v>
      </c>
      <c r="B7378" s="0" t="n">
        <v>11</v>
      </c>
      <c r="C7378" s="0" t="n">
        <v>308</v>
      </c>
      <c r="D7378" s="0" t="n">
        <v>7</v>
      </c>
      <c r="E7378" s="0" t="n">
        <v>1</v>
      </c>
      <c r="F7378" s="0" t="n">
        <v>0.086486</v>
      </c>
      <c r="G7378" s="0" t="n">
        <v>0.133338</v>
      </c>
      <c r="H7378" s="0" t="n">
        <v>46200</v>
      </c>
    </row>
    <row r="7379" customFormat="false" ht="15" hidden="false" customHeight="false" outlineLevel="0" collapsed="false">
      <c r="A7379" s="0" t="n">
        <v>7377</v>
      </c>
      <c r="B7379" s="0" t="n">
        <v>11</v>
      </c>
      <c r="C7379" s="0" t="n">
        <v>308</v>
      </c>
      <c r="D7379" s="0" t="n">
        <v>8</v>
      </c>
      <c r="E7379" s="0" t="n">
        <v>1</v>
      </c>
      <c r="F7379" s="0" t="n">
        <v>0.404979</v>
      </c>
      <c r="G7379" s="0" t="n">
        <v>0.23322</v>
      </c>
      <c r="H7379" s="0" t="n">
        <v>46000</v>
      </c>
    </row>
    <row r="7380" customFormat="false" ht="15" hidden="false" customHeight="false" outlineLevel="0" collapsed="false">
      <c r="A7380" s="0" t="n">
        <v>7378</v>
      </c>
      <c r="B7380" s="0" t="n">
        <v>11</v>
      </c>
      <c r="C7380" s="0" t="n">
        <v>308</v>
      </c>
      <c r="D7380" s="0" t="n">
        <v>9</v>
      </c>
      <c r="E7380" s="0" t="n">
        <v>0</v>
      </c>
      <c r="F7380" s="0" t="n">
        <v>0.763074</v>
      </c>
      <c r="G7380" s="0" t="n">
        <v>0.259937</v>
      </c>
      <c r="H7380" s="0" t="n">
        <v>46000</v>
      </c>
    </row>
    <row r="7381" customFormat="false" ht="15" hidden="false" customHeight="false" outlineLevel="0" collapsed="false">
      <c r="A7381" s="0" t="n">
        <v>7379</v>
      </c>
      <c r="B7381" s="0" t="n">
        <v>11</v>
      </c>
      <c r="C7381" s="0" t="n">
        <v>308</v>
      </c>
      <c r="D7381" s="0" t="n">
        <v>10</v>
      </c>
      <c r="E7381" s="0" t="n">
        <v>0</v>
      </c>
      <c r="F7381" s="0" t="n">
        <v>1</v>
      </c>
      <c r="G7381" s="0" t="n">
        <v>0.28507</v>
      </c>
      <c r="H7381" s="0" t="n">
        <v>46000</v>
      </c>
    </row>
    <row r="7382" customFormat="false" ht="15" hidden="false" customHeight="false" outlineLevel="0" collapsed="false">
      <c r="A7382" s="0" t="n">
        <v>7380</v>
      </c>
      <c r="B7382" s="0" t="n">
        <v>11</v>
      </c>
      <c r="C7382" s="0" t="n">
        <v>308</v>
      </c>
      <c r="D7382" s="0" t="n">
        <v>11</v>
      </c>
      <c r="E7382" s="0" t="n">
        <v>0</v>
      </c>
      <c r="F7382" s="0" t="n">
        <v>1</v>
      </c>
      <c r="G7382" s="0" t="n">
        <v>0.316816</v>
      </c>
      <c r="H7382" s="0" t="n">
        <v>46000</v>
      </c>
    </row>
    <row r="7383" customFormat="false" ht="15" hidden="false" customHeight="false" outlineLevel="0" collapsed="false">
      <c r="A7383" s="0" t="n">
        <v>7381</v>
      </c>
      <c r="B7383" s="0" t="n">
        <v>11</v>
      </c>
      <c r="C7383" s="0" t="n">
        <v>308</v>
      </c>
      <c r="D7383" s="0" t="n">
        <v>12</v>
      </c>
      <c r="E7383" s="0" t="n">
        <v>0</v>
      </c>
      <c r="F7383" s="0" t="n">
        <v>1</v>
      </c>
      <c r="G7383" s="0" t="n">
        <v>0.274858</v>
      </c>
      <c r="H7383" s="0" t="n">
        <v>46000</v>
      </c>
    </row>
    <row r="7384" customFormat="false" ht="15" hidden="false" customHeight="false" outlineLevel="0" collapsed="false">
      <c r="A7384" s="0" t="n">
        <v>7382</v>
      </c>
      <c r="B7384" s="0" t="n">
        <v>11</v>
      </c>
      <c r="C7384" s="0" t="n">
        <v>308</v>
      </c>
      <c r="D7384" s="0" t="n">
        <v>13</v>
      </c>
      <c r="E7384" s="0" t="n">
        <v>0</v>
      </c>
      <c r="F7384" s="0" t="n">
        <v>1</v>
      </c>
      <c r="G7384" s="0" t="n">
        <v>0.384837</v>
      </c>
      <c r="H7384" s="0" t="n">
        <v>46000</v>
      </c>
    </row>
    <row r="7385" customFormat="false" ht="15" hidden="false" customHeight="false" outlineLevel="0" collapsed="false">
      <c r="A7385" s="0" t="n">
        <v>7383</v>
      </c>
      <c r="B7385" s="0" t="n">
        <v>11</v>
      </c>
      <c r="C7385" s="0" t="n">
        <v>308</v>
      </c>
      <c r="D7385" s="0" t="n">
        <v>14</v>
      </c>
      <c r="E7385" s="0" t="n">
        <v>0</v>
      </c>
      <c r="F7385" s="0" t="n">
        <v>1</v>
      </c>
      <c r="G7385" s="0" t="n">
        <v>0.331177</v>
      </c>
      <c r="H7385" s="0" t="n">
        <v>46000</v>
      </c>
    </row>
    <row r="7386" customFormat="false" ht="15" hidden="false" customHeight="false" outlineLevel="0" collapsed="false">
      <c r="A7386" s="0" t="n">
        <v>7384</v>
      </c>
      <c r="B7386" s="0" t="n">
        <v>11</v>
      </c>
      <c r="C7386" s="0" t="n">
        <v>308</v>
      </c>
      <c r="D7386" s="0" t="n">
        <v>15</v>
      </c>
      <c r="E7386" s="0" t="n">
        <v>0</v>
      </c>
      <c r="F7386" s="0" t="n">
        <v>0.763074</v>
      </c>
      <c r="G7386" s="0" t="n">
        <v>0.2694</v>
      </c>
      <c r="H7386" s="0" t="n">
        <v>46000</v>
      </c>
    </row>
    <row r="7387" customFormat="false" ht="15" hidden="false" customHeight="false" outlineLevel="0" collapsed="false">
      <c r="A7387" s="0" t="n">
        <v>7385</v>
      </c>
      <c r="B7387" s="0" t="n">
        <v>11</v>
      </c>
      <c r="C7387" s="0" t="n">
        <v>308</v>
      </c>
      <c r="D7387" s="0" t="n">
        <v>16</v>
      </c>
      <c r="E7387" s="0" t="n">
        <v>0</v>
      </c>
      <c r="F7387" s="0" t="n">
        <v>0.404979</v>
      </c>
      <c r="G7387" s="0" t="n">
        <v>0.200038</v>
      </c>
      <c r="H7387" s="0" t="n">
        <v>46000</v>
      </c>
    </row>
    <row r="7388" customFormat="false" ht="15" hidden="false" customHeight="false" outlineLevel="0" collapsed="false">
      <c r="A7388" s="0" t="n">
        <v>7386</v>
      </c>
      <c r="B7388" s="0" t="n">
        <v>11</v>
      </c>
      <c r="C7388" s="0" t="n">
        <v>308</v>
      </c>
      <c r="D7388" s="0" t="n">
        <v>17</v>
      </c>
      <c r="E7388" s="0" t="n">
        <v>0</v>
      </c>
      <c r="F7388" s="0" t="n">
        <v>0.086486</v>
      </c>
      <c r="G7388" s="0" t="n">
        <v>0.185266</v>
      </c>
      <c r="H7388" s="0" t="n">
        <v>46000</v>
      </c>
    </row>
    <row r="7389" customFormat="false" ht="15" hidden="false" customHeight="false" outlineLevel="0" collapsed="false">
      <c r="A7389" s="0" t="n">
        <v>7387</v>
      </c>
      <c r="B7389" s="0" t="n">
        <v>11</v>
      </c>
      <c r="C7389" s="0" t="n">
        <v>308</v>
      </c>
      <c r="D7389" s="0" t="n">
        <v>18</v>
      </c>
      <c r="E7389" s="0" t="n">
        <v>0</v>
      </c>
      <c r="F7389" s="0" t="n">
        <v>0</v>
      </c>
      <c r="G7389" s="0" t="n">
        <v>0.200819</v>
      </c>
      <c r="H7389" s="0" t="n">
        <v>46000</v>
      </c>
    </row>
    <row r="7390" customFormat="false" ht="15" hidden="false" customHeight="false" outlineLevel="0" collapsed="false">
      <c r="A7390" s="0" t="n">
        <v>7388</v>
      </c>
      <c r="B7390" s="0" t="n">
        <v>11</v>
      </c>
      <c r="C7390" s="0" t="n">
        <v>308</v>
      </c>
      <c r="D7390" s="0" t="n">
        <v>19</v>
      </c>
      <c r="E7390" s="0" t="n">
        <v>1</v>
      </c>
      <c r="F7390" s="0" t="n">
        <v>0</v>
      </c>
      <c r="G7390" s="0" t="n">
        <v>0.173907</v>
      </c>
      <c r="H7390" s="0" t="n">
        <v>45800</v>
      </c>
    </row>
    <row r="7391" customFormat="false" ht="15" hidden="false" customHeight="false" outlineLevel="0" collapsed="false">
      <c r="A7391" s="0" t="n">
        <v>7389</v>
      </c>
      <c r="B7391" s="0" t="n">
        <v>11</v>
      </c>
      <c r="C7391" s="0" t="n">
        <v>308</v>
      </c>
      <c r="D7391" s="0" t="n">
        <v>20</v>
      </c>
      <c r="E7391" s="0" t="n">
        <v>1</v>
      </c>
      <c r="F7391" s="0" t="n">
        <v>0</v>
      </c>
      <c r="G7391" s="0" t="n">
        <v>0.144031</v>
      </c>
      <c r="H7391" s="0" t="n">
        <v>45600</v>
      </c>
    </row>
    <row r="7392" customFormat="false" ht="15" hidden="false" customHeight="false" outlineLevel="0" collapsed="false">
      <c r="A7392" s="0" t="n">
        <v>7390</v>
      </c>
      <c r="B7392" s="0" t="n">
        <v>11</v>
      </c>
      <c r="C7392" s="0" t="n">
        <v>308</v>
      </c>
      <c r="D7392" s="0" t="n">
        <v>21</v>
      </c>
      <c r="E7392" s="0" t="n">
        <v>0</v>
      </c>
      <c r="F7392" s="0" t="n">
        <v>0</v>
      </c>
      <c r="G7392" s="0" t="n">
        <v>0.160431</v>
      </c>
      <c r="H7392" s="0" t="n">
        <v>45600</v>
      </c>
    </row>
    <row r="7393" customFormat="false" ht="15" hidden="false" customHeight="false" outlineLevel="0" collapsed="false">
      <c r="A7393" s="0" t="n">
        <v>7391</v>
      </c>
      <c r="B7393" s="0" t="n">
        <v>11</v>
      </c>
      <c r="C7393" s="0" t="n">
        <v>308</v>
      </c>
      <c r="D7393" s="0" t="n">
        <v>22</v>
      </c>
      <c r="E7393" s="0" t="n">
        <v>0</v>
      </c>
      <c r="F7393" s="0" t="n">
        <v>0</v>
      </c>
      <c r="G7393" s="0" t="n">
        <v>0.201605</v>
      </c>
      <c r="H7393" s="0" t="n">
        <v>45600</v>
      </c>
    </row>
    <row r="7394" customFormat="false" ht="15" hidden="false" customHeight="false" outlineLevel="0" collapsed="false">
      <c r="A7394" s="0" t="n">
        <v>7392</v>
      </c>
      <c r="B7394" s="0" t="n">
        <v>11</v>
      </c>
      <c r="C7394" s="0" t="n">
        <v>308</v>
      </c>
      <c r="D7394" s="0" t="n">
        <v>23</v>
      </c>
      <c r="E7394" s="0" t="n">
        <v>0</v>
      </c>
      <c r="F7394" s="0" t="n">
        <v>0</v>
      </c>
      <c r="G7394" s="0" t="n">
        <v>0.244269</v>
      </c>
      <c r="H7394" s="0" t="n">
        <v>45600</v>
      </c>
    </row>
    <row r="7395" customFormat="false" ht="15" hidden="false" customHeight="false" outlineLevel="0" collapsed="false">
      <c r="A7395" s="0" t="n">
        <v>7393</v>
      </c>
      <c r="B7395" s="0" t="n">
        <v>11</v>
      </c>
      <c r="C7395" s="0" t="n">
        <v>309</v>
      </c>
      <c r="D7395" s="0" t="n">
        <v>0</v>
      </c>
      <c r="E7395" s="0" t="n">
        <v>0</v>
      </c>
      <c r="F7395" s="0" t="n">
        <v>0</v>
      </c>
      <c r="G7395" s="0" t="n">
        <v>0.229012</v>
      </c>
      <c r="H7395" s="0" t="n">
        <v>45600</v>
      </c>
    </row>
    <row r="7396" customFormat="false" ht="15" hidden="false" customHeight="false" outlineLevel="0" collapsed="false">
      <c r="A7396" s="0" t="n">
        <v>7394</v>
      </c>
      <c r="B7396" s="0" t="n">
        <v>11</v>
      </c>
      <c r="C7396" s="0" t="n">
        <v>309</v>
      </c>
      <c r="D7396" s="0" t="n">
        <v>1</v>
      </c>
      <c r="E7396" s="0" t="n">
        <v>0</v>
      </c>
      <c r="F7396" s="0" t="n">
        <v>0</v>
      </c>
      <c r="G7396" s="0" t="n">
        <v>0.176898</v>
      </c>
      <c r="H7396" s="0" t="n">
        <v>45600</v>
      </c>
    </row>
    <row r="7397" customFormat="false" ht="15" hidden="false" customHeight="false" outlineLevel="0" collapsed="false">
      <c r="A7397" s="0" t="n">
        <v>7395</v>
      </c>
      <c r="B7397" s="0" t="n">
        <v>11</v>
      </c>
      <c r="C7397" s="0" t="n">
        <v>309</v>
      </c>
      <c r="D7397" s="0" t="n">
        <v>2</v>
      </c>
      <c r="E7397" s="0" t="n">
        <v>0</v>
      </c>
      <c r="F7397" s="0" t="n">
        <v>0</v>
      </c>
      <c r="G7397" s="0" t="n">
        <v>0.122748</v>
      </c>
      <c r="H7397" s="0" t="n">
        <v>45600</v>
      </c>
    </row>
    <row r="7398" customFormat="false" ht="15" hidden="false" customHeight="false" outlineLevel="0" collapsed="false">
      <c r="A7398" s="0" t="n">
        <v>7396</v>
      </c>
      <c r="B7398" s="0" t="n">
        <v>11</v>
      </c>
      <c r="C7398" s="0" t="n">
        <v>309</v>
      </c>
      <c r="D7398" s="0" t="n">
        <v>3</v>
      </c>
      <c r="E7398" s="0" t="n">
        <v>0</v>
      </c>
      <c r="F7398" s="0" t="n">
        <v>0</v>
      </c>
      <c r="G7398" s="0" t="n">
        <v>0.173304</v>
      </c>
      <c r="H7398" s="0" t="n">
        <v>45600</v>
      </c>
    </row>
    <row r="7399" customFormat="false" ht="15" hidden="false" customHeight="false" outlineLevel="0" collapsed="false">
      <c r="A7399" s="0" t="n">
        <v>7397</v>
      </c>
      <c r="B7399" s="0" t="n">
        <v>11</v>
      </c>
      <c r="C7399" s="0" t="n">
        <v>309</v>
      </c>
      <c r="D7399" s="0" t="n">
        <v>4</v>
      </c>
      <c r="E7399" s="0" t="n">
        <v>0</v>
      </c>
      <c r="F7399" s="0" t="n">
        <v>0</v>
      </c>
      <c r="G7399" s="0" t="n">
        <v>0.344384</v>
      </c>
      <c r="H7399" s="0" t="n">
        <v>45600</v>
      </c>
    </row>
    <row r="7400" customFormat="false" ht="15" hidden="false" customHeight="false" outlineLevel="0" collapsed="false">
      <c r="A7400" s="0" t="n">
        <v>7398</v>
      </c>
      <c r="B7400" s="0" t="n">
        <v>11</v>
      </c>
      <c r="C7400" s="0" t="n">
        <v>309</v>
      </c>
      <c r="D7400" s="0" t="n">
        <v>5</v>
      </c>
      <c r="E7400" s="0" t="n">
        <v>0</v>
      </c>
      <c r="F7400" s="0" t="n">
        <v>0</v>
      </c>
      <c r="G7400" s="0" t="n">
        <v>0.347947</v>
      </c>
      <c r="H7400" s="0" t="n">
        <v>45600</v>
      </c>
    </row>
    <row r="7401" customFormat="false" ht="15" hidden="false" customHeight="false" outlineLevel="0" collapsed="false">
      <c r="A7401" s="0" t="n">
        <v>7399</v>
      </c>
      <c r="B7401" s="0" t="n">
        <v>11</v>
      </c>
      <c r="C7401" s="0" t="n">
        <v>309</v>
      </c>
      <c r="D7401" s="0" t="n">
        <v>6</v>
      </c>
      <c r="E7401" s="0" t="n">
        <v>0</v>
      </c>
      <c r="F7401" s="0" t="n">
        <v>0</v>
      </c>
      <c r="G7401" s="0" t="n">
        <v>0.311034</v>
      </c>
      <c r="H7401" s="0" t="n">
        <v>45600</v>
      </c>
    </row>
    <row r="7402" customFormat="false" ht="15" hidden="false" customHeight="false" outlineLevel="0" collapsed="false">
      <c r="A7402" s="0" t="n">
        <v>7400</v>
      </c>
      <c r="B7402" s="0" t="n">
        <v>11</v>
      </c>
      <c r="C7402" s="0" t="n">
        <v>309</v>
      </c>
      <c r="D7402" s="0" t="n">
        <v>7</v>
      </c>
      <c r="E7402" s="0" t="n">
        <v>1</v>
      </c>
      <c r="F7402" s="0" t="n">
        <v>0.091204</v>
      </c>
      <c r="G7402" s="0" t="n">
        <v>0.333513</v>
      </c>
      <c r="H7402" s="0" t="n">
        <v>45400</v>
      </c>
    </row>
    <row r="7403" customFormat="false" ht="15" hidden="false" customHeight="false" outlineLevel="0" collapsed="false">
      <c r="A7403" s="0" t="n">
        <v>7401</v>
      </c>
      <c r="B7403" s="0" t="n">
        <v>11</v>
      </c>
      <c r="C7403" s="0" t="n">
        <v>309</v>
      </c>
      <c r="D7403" s="0" t="n">
        <v>8</v>
      </c>
      <c r="E7403" s="0" t="n">
        <v>1</v>
      </c>
      <c r="F7403" s="0" t="n">
        <v>0.427071</v>
      </c>
      <c r="G7403" s="0" t="n">
        <v>0.329245</v>
      </c>
      <c r="H7403" s="0" t="n">
        <v>45200</v>
      </c>
    </row>
    <row r="7404" customFormat="false" ht="15" hidden="false" customHeight="false" outlineLevel="0" collapsed="false">
      <c r="A7404" s="0" t="n">
        <v>7402</v>
      </c>
      <c r="B7404" s="0" t="n">
        <v>11</v>
      </c>
      <c r="C7404" s="0" t="n">
        <v>309</v>
      </c>
      <c r="D7404" s="0" t="n">
        <v>9</v>
      </c>
      <c r="E7404" s="0" t="n">
        <v>0</v>
      </c>
      <c r="F7404" s="0" t="n">
        <v>0.804699</v>
      </c>
      <c r="G7404" s="0" t="n">
        <v>0.240013</v>
      </c>
      <c r="H7404" s="0" t="n">
        <v>45200</v>
      </c>
    </row>
    <row r="7405" customFormat="false" ht="15" hidden="false" customHeight="false" outlineLevel="0" collapsed="false">
      <c r="A7405" s="0" t="n">
        <v>7403</v>
      </c>
      <c r="B7405" s="0" t="n">
        <v>11</v>
      </c>
      <c r="C7405" s="0" t="n">
        <v>309</v>
      </c>
      <c r="D7405" s="0" t="n">
        <v>10</v>
      </c>
      <c r="E7405" s="0" t="n">
        <v>0</v>
      </c>
      <c r="F7405" s="0" t="n">
        <v>1</v>
      </c>
      <c r="G7405" s="0" t="n">
        <v>0.201828</v>
      </c>
      <c r="H7405" s="0" t="n">
        <v>45200</v>
      </c>
    </row>
    <row r="7406" customFormat="false" ht="15" hidden="false" customHeight="false" outlineLevel="0" collapsed="false">
      <c r="A7406" s="0" t="n">
        <v>7404</v>
      </c>
      <c r="B7406" s="0" t="n">
        <v>11</v>
      </c>
      <c r="C7406" s="0" t="n">
        <v>309</v>
      </c>
      <c r="D7406" s="0" t="n">
        <v>11</v>
      </c>
      <c r="E7406" s="0" t="n">
        <v>0</v>
      </c>
      <c r="F7406" s="0" t="n">
        <v>1</v>
      </c>
      <c r="G7406" s="0" t="n">
        <v>0.12689</v>
      </c>
      <c r="H7406" s="0" t="n">
        <v>45200</v>
      </c>
    </row>
    <row r="7407" customFormat="false" ht="15" hidden="false" customHeight="false" outlineLevel="0" collapsed="false">
      <c r="A7407" s="0" t="n">
        <v>7405</v>
      </c>
      <c r="B7407" s="0" t="n">
        <v>11</v>
      </c>
      <c r="C7407" s="0" t="n">
        <v>309</v>
      </c>
      <c r="D7407" s="0" t="n">
        <v>12</v>
      </c>
      <c r="E7407" s="0" t="n">
        <v>0</v>
      </c>
      <c r="F7407" s="0" t="n">
        <v>1</v>
      </c>
      <c r="G7407" s="0" t="n">
        <v>0.193153</v>
      </c>
      <c r="H7407" s="0" t="n">
        <v>45200</v>
      </c>
    </row>
    <row r="7408" customFormat="false" ht="15" hidden="false" customHeight="false" outlineLevel="0" collapsed="false">
      <c r="A7408" s="0" t="n">
        <v>7406</v>
      </c>
      <c r="B7408" s="0" t="n">
        <v>11</v>
      </c>
      <c r="C7408" s="0" t="n">
        <v>309</v>
      </c>
      <c r="D7408" s="0" t="n">
        <v>13</v>
      </c>
      <c r="E7408" s="0" t="n">
        <v>0</v>
      </c>
      <c r="F7408" s="0" t="n">
        <v>1</v>
      </c>
      <c r="G7408" s="0" t="n">
        <v>0.154938</v>
      </c>
      <c r="H7408" s="0" t="n">
        <v>45200</v>
      </c>
    </row>
    <row r="7409" customFormat="false" ht="15" hidden="false" customHeight="false" outlineLevel="0" collapsed="false">
      <c r="A7409" s="0" t="n">
        <v>7407</v>
      </c>
      <c r="B7409" s="0" t="n">
        <v>11</v>
      </c>
      <c r="C7409" s="0" t="n">
        <v>309</v>
      </c>
      <c r="D7409" s="0" t="n">
        <v>14</v>
      </c>
      <c r="E7409" s="0" t="n">
        <v>0</v>
      </c>
      <c r="F7409" s="0" t="n">
        <v>1</v>
      </c>
      <c r="G7409" s="0" t="n">
        <v>0.23876</v>
      </c>
      <c r="H7409" s="0" t="n">
        <v>45200</v>
      </c>
    </row>
    <row r="7410" customFormat="false" ht="15" hidden="false" customHeight="false" outlineLevel="0" collapsed="false">
      <c r="A7410" s="0" t="n">
        <v>7408</v>
      </c>
      <c r="B7410" s="0" t="n">
        <v>11</v>
      </c>
      <c r="C7410" s="0" t="n">
        <v>309</v>
      </c>
      <c r="D7410" s="0" t="n">
        <v>15</v>
      </c>
      <c r="E7410" s="0" t="n">
        <v>0</v>
      </c>
      <c r="F7410" s="0" t="n">
        <v>0.804699</v>
      </c>
      <c r="G7410" s="0" t="n">
        <v>0.193204</v>
      </c>
      <c r="H7410" s="0" t="n">
        <v>45200</v>
      </c>
    </row>
    <row r="7411" customFormat="false" ht="15" hidden="false" customHeight="false" outlineLevel="0" collapsed="false">
      <c r="A7411" s="0" t="n">
        <v>7409</v>
      </c>
      <c r="B7411" s="0" t="n">
        <v>11</v>
      </c>
      <c r="C7411" s="0" t="n">
        <v>309</v>
      </c>
      <c r="D7411" s="0" t="n">
        <v>16</v>
      </c>
      <c r="E7411" s="0" t="n">
        <v>0</v>
      </c>
      <c r="F7411" s="0" t="n">
        <v>0.427071</v>
      </c>
      <c r="G7411" s="0" t="n">
        <v>0.124422</v>
      </c>
      <c r="H7411" s="0" t="n">
        <v>45200</v>
      </c>
    </row>
    <row r="7412" customFormat="false" ht="15" hidden="false" customHeight="false" outlineLevel="0" collapsed="false">
      <c r="A7412" s="0" t="n">
        <v>7410</v>
      </c>
      <c r="B7412" s="0" t="n">
        <v>11</v>
      </c>
      <c r="C7412" s="0" t="n">
        <v>309</v>
      </c>
      <c r="D7412" s="0" t="n">
        <v>17</v>
      </c>
      <c r="E7412" s="0" t="n">
        <v>0</v>
      </c>
      <c r="F7412" s="0" t="n">
        <v>0.091204</v>
      </c>
      <c r="G7412" s="0" t="n">
        <v>0.154658</v>
      </c>
      <c r="H7412" s="0" t="n">
        <v>45200</v>
      </c>
    </row>
    <row r="7413" customFormat="false" ht="15" hidden="false" customHeight="false" outlineLevel="0" collapsed="false">
      <c r="A7413" s="0" t="n">
        <v>7411</v>
      </c>
      <c r="B7413" s="0" t="n">
        <v>11</v>
      </c>
      <c r="C7413" s="0" t="n">
        <v>309</v>
      </c>
      <c r="D7413" s="0" t="n">
        <v>18</v>
      </c>
      <c r="E7413" s="0" t="n">
        <v>0</v>
      </c>
      <c r="F7413" s="0" t="n">
        <v>0</v>
      </c>
      <c r="G7413" s="0" t="n">
        <v>0.1486</v>
      </c>
      <c r="H7413" s="0" t="n">
        <v>45200</v>
      </c>
    </row>
    <row r="7414" customFormat="false" ht="15" hidden="false" customHeight="false" outlineLevel="0" collapsed="false">
      <c r="A7414" s="0" t="n">
        <v>7412</v>
      </c>
      <c r="B7414" s="0" t="n">
        <v>11</v>
      </c>
      <c r="C7414" s="0" t="n">
        <v>309</v>
      </c>
      <c r="D7414" s="0" t="n">
        <v>19</v>
      </c>
      <c r="E7414" s="0" t="n">
        <v>1</v>
      </c>
      <c r="F7414" s="0" t="n">
        <v>0</v>
      </c>
      <c r="G7414" s="0" t="n">
        <v>0.259285</v>
      </c>
      <c r="H7414" s="0" t="n">
        <v>45000</v>
      </c>
    </row>
    <row r="7415" customFormat="false" ht="15" hidden="false" customHeight="false" outlineLevel="0" collapsed="false">
      <c r="A7415" s="0" t="n">
        <v>7413</v>
      </c>
      <c r="B7415" s="0" t="n">
        <v>11</v>
      </c>
      <c r="C7415" s="0" t="n">
        <v>309</v>
      </c>
      <c r="D7415" s="0" t="n">
        <v>20</v>
      </c>
      <c r="E7415" s="0" t="n">
        <v>1</v>
      </c>
      <c r="F7415" s="0" t="n">
        <v>0</v>
      </c>
      <c r="G7415" s="0" t="n">
        <v>0.309909</v>
      </c>
      <c r="H7415" s="0" t="n">
        <v>44800</v>
      </c>
    </row>
    <row r="7416" customFormat="false" ht="15" hidden="false" customHeight="false" outlineLevel="0" collapsed="false">
      <c r="A7416" s="0" t="n">
        <v>7414</v>
      </c>
      <c r="B7416" s="0" t="n">
        <v>11</v>
      </c>
      <c r="C7416" s="0" t="n">
        <v>309</v>
      </c>
      <c r="D7416" s="0" t="n">
        <v>21</v>
      </c>
      <c r="E7416" s="0" t="n">
        <v>0</v>
      </c>
      <c r="F7416" s="0" t="n">
        <v>0</v>
      </c>
      <c r="G7416" s="0" t="n">
        <v>0.196106</v>
      </c>
      <c r="H7416" s="0" t="n">
        <v>44800</v>
      </c>
    </row>
    <row r="7417" customFormat="false" ht="15" hidden="false" customHeight="false" outlineLevel="0" collapsed="false">
      <c r="A7417" s="0" t="n">
        <v>7415</v>
      </c>
      <c r="B7417" s="0" t="n">
        <v>11</v>
      </c>
      <c r="C7417" s="0" t="n">
        <v>309</v>
      </c>
      <c r="D7417" s="0" t="n">
        <v>22</v>
      </c>
      <c r="E7417" s="0" t="n">
        <v>0</v>
      </c>
      <c r="F7417" s="0" t="n">
        <v>0</v>
      </c>
      <c r="G7417" s="0" t="n">
        <v>0.195789</v>
      </c>
      <c r="H7417" s="0" t="n">
        <v>44800</v>
      </c>
    </row>
    <row r="7418" customFormat="false" ht="15" hidden="false" customHeight="false" outlineLevel="0" collapsed="false">
      <c r="A7418" s="0" t="n">
        <v>7416</v>
      </c>
      <c r="B7418" s="0" t="n">
        <v>11</v>
      </c>
      <c r="C7418" s="0" t="n">
        <v>309</v>
      </c>
      <c r="D7418" s="0" t="n">
        <v>23</v>
      </c>
      <c r="E7418" s="0" t="n">
        <v>0</v>
      </c>
      <c r="F7418" s="0" t="n">
        <v>0</v>
      </c>
      <c r="G7418" s="0" t="n">
        <v>0.151412</v>
      </c>
      <c r="H7418" s="0" t="n">
        <v>44800</v>
      </c>
    </row>
    <row r="7419" customFormat="false" ht="15" hidden="false" customHeight="false" outlineLevel="0" collapsed="false">
      <c r="A7419" s="0" t="n">
        <v>7417</v>
      </c>
      <c r="B7419" s="0" t="n">
        <v>11</v>
      </c>
      <c r="C7419" s="0" t="n">
        <v>310</v>
      </c>
      <c r="D7419" s="0" t="n">
        <v>0</v>
      </c>
      <c r="E7419" s="0" t="n">
        <v>0</v>
      </c>
      <c r="F7419" s="0" t="n">
        <v>0</v>
      </c>
      <c r="G7419" s="0" t="n">
        <v>0.186692</v>
      </c>
      <c r="H7419" s="0" t="n">
        <v>44800</v>
      </c>
    </row>
    <row r="7420" customFormat="false" ht="15" hidden="false" customHeight="false" outlineLevel="0" collapsed="false">
      <c r="A7420" s="0" t="n">
        <v>7418</v>
      </c>
      <c r="B7420" s="0" t="n">
        <v>11</v>
      </c>
      <c r="C7420" s="0" t="n">
        <v>310</v>
      </c>
      <c r="D7420" s="0" t="n">
        <v>1</v>
      </c>
      <c r="E7420" s="0" t="n">
        <v>0</v>
      </c>
      <c r="F7420" s="0" t="n">
        <v>0</v>
      </c>
      <c r="G7420" s="0" t="n">
        <v>0.354724</v>
      </c>
      <c r="H7420" s="0" t="n">
        <v>44800</v>
      </c>
    </row>
    <row r="7421" customFormat="false" ht="15" hidden="false" customHeight="false" outlineLevel="0" collapsed="false">
      <c r="A7421" s="0" t="n">
        <v>7419</v>
      </c>
      <c r="B7421" s="0" t="n">
        <v>11</v>
      </c>
      <c r="C7421" s="0" t="n">
        <v>310</v>
      </c>
      <c r="D7421" s="0" t="n">
        <v>2</v>
      </c>
      <c r="E7421" s="0" t="n">
        <v>0</v>
      </c>
      <c r="F7421" s="0" t="n">
        <v>0</v>
      </c>
      <c r="G7421" s="0" t="n">
        <v>0.274019</v>
      </c>
      <c r="H7421" s="0" t="n">
        <v>44800</v>
      </c>
    </row>
    <row r="7422" customFormat="false" ht="15" hidden="false" customHeight="false" outlineLevel="0" collapsed="false">
      <c r="A7422" s="0" t="n">
        <v>7420</v>
      </c>
      <c r="B7422" s="0" t="n">
        <v>11</v>
      </c>
      <c r="C7422" s="0" t="n">
        <v>310</v>
      </c>
      <c r="D7422" s="0" t="n">
        <v>3</v>
      </c>
      <c r="E7422" s="0" t="n">
        <v>0</v>
      </c>
      <c r="F7422" s="0" t="n">
        <v>0</v>
      </c>
      <c r="G7422" s="0" t="n">
        <v>0.379894</v>
      </c>
      <c r="H7422" s="0" t="n">
        <v>44800</v>
      </c>
    </row>
    <row r="7423" customFormat="false" ht="15" hidden="false" customHeight="false" outlineLevel="0" collapsed="false">
      <c r="A7423" s="0" t="n">
        <v>7421</v>
      </c>
      <c r="B7423" s="0" t="n">
        <v>11</v>
      </c>
      <c r="C7423" s="0" t="n">
        <v>310</v>
      </c>
      <c r="D7423" s="0" t="n">
        <v>4</v>
      </c>
      <c r="E7423" s="0" t="n">
        <v>0</v>
      </c>
      <c r="F7423" s="0" t="n">
        <v>0</v>
      </c>
      <c r="G7423" s="0" t="n">
        <v>0.227948</v>
      </c>
      <c r="H7423" s="0" t="n">
        <v>44800</v>
      </c>
    </row>
    <row r="7424" customFormat="false" ht="15" hidden="false" customHeight="false" outlineLevel="0" collapsed="false">
      <c r="A7424" s="0" t="n">
        <v>7422</v>
      </c>
      <c r="B7424" s="0" t="n">
        <v>11</v>
      </c>
      <c r="C7424" s="0" t="n">
        <v>310</v>
      </c>
      <c r="D7424" s="0" t="n">
        <v>5</v>
      </c>
      <c r="E7424" s="0" t="n">
        <v>0</v>
      </c>
      <c r="F7424" s="0" t="n">
        <v>0</v>
      </c>
      <c r="G7424" s="0" t="n">
        <v>0.230892</v>
      </c>
      <c r="H7424" s="0" t="n">
        <v>44800</v>
      </c>
    </row>
    <row r="7425" customFormat="false" ht="15" hidden="false" customHeight="false" outlineLevel="0" collapsed="false">
      <c r="A7425" s="0" t="n">
        <v>7423</v>
      </c>
      <c r="B7425" s="0" t="n">
        <v>11</v>
      </c>
      <c r="C7425" s="0" t="n">
        <v>310</v>
      </c>
      <c r="D7425" s="0" t="n">
        <v>6</v>
      </c>
      <c r="E7425" s="0" t="n">
        <v>0</v>
      </c>
      <c r="F7425" s="0" t="n">
        <v>0</v>
      </c>
      <c r="G7425" s="0" t="n">
        <v>0.222168</v>
      </c>
      <c r="H7425" s="0" t="n">
        <v>44800</v>
      </c>
    </row>
    <row r="7426" customFormat="false" ht="15" hidden="false" customHeight="false" outlineLevel="0" collapsed="false">
      <c r="A7426" s="0" t="n">
        <v>7424</v>
      </c>
      <c r="B7426" s="0" t="n">
        <v>11</v>
      </c>
      <c r="C7426" s="0" t="n">
        <v>310</v>
      </c>
      <c r="D7426" s="0" t="n">
        <v>7</v>
      </c>
      <c r="E7426" s="0" t="n">
        <v>1</v>
      </c>
      <c r="F7426" s="0" t="n">
        <v>0.097551</v>
      </c>
      <c r="G7426" s="0" t="n">
        <v>0.405717</v>
      </c>
      <c r="H7426" s="0" t="n">
        <v>44600</v>
      </c>
    </row>
    <row r="7427" customFormat="false" ht="15" hidden="false" customHeight="false" outlineLevel="0" collapsed="false">
      <c r="A7427" s="0" t="n">
        <v>7425</v>
      </c>
      <c r="B7427" s="0" t="n">
        <v>11</v>
      </c>
      <c r="C7427" s="0" t="n">
        <v>310</v>
      </c>
      <c r="D7427" s="0" t="n">
        <v>8</v>
      </c>
      <c r="E7427" s="0" t="n">
        <v>1</v>
      </c>
      <c r="F7427" s="0" t="n">
        <v>0.456793</v>
      </c>
      <c r="G7427" s="0" t="n">
        <v>0.317323</v>
      </c>
      <c r="H7427" s="0" t="n">
        <v>44400</v>
      </c>
    </row>
    <row r="7428" customFormat="false" ht="15" hidden="false" customHeight="false" outlineLevel="0" collapsed="false">
      <c r="A7428" s="0" t="n">
        <v>7426</v>
      </c>
      <c r="B7428" s="0" t="n">
        <v>11</v>
      </c>
      <c r="C7428" s="0" t="n">
        <v>310</v>
      </c>
      <c r="D7428" s="0" t="n">
        <v>9</v>
      </c>
      <c r="E7428" s="0" t="n">
        <v>0</v>
      </c>
      <c r="F7428" s="0" t="n">
        <v>0.860702</v>
      </c>
      <c r="G7428" s="0" t="n">
        <v>0.405283</v>
      </c>
      <c r="H7428" s="0" t="n">
        <v>44400</v>
      </c>
    </row>
    <row r="7429" customFormat="false" ht="15" hidden="false" customHeight="false" outlineLevel="0" collapsed="false">
      <c r="A7429" s="0" t="n">
        <v>7427</v>
      </c>
      <c r="B7429" s="0" t="n">
        <v>11</v>
      </c>
      <c r="C7429" s="0" t="n">
        <v>310</v>
      </c>
      <c r="D7429" s="0" t="n">
        <v>10</v>
      </c>
      <c r="E7429" s="0" t="n">
        <v>0</v>
      </c>
      <c r="F7429" s="0" t="n">
        <v>1</v>
      </c>
      <c r="G7429" s="0" t="n">
        <v>0.391682</v>
      </c>
      <c r="H7429" s="0" t="n">
        <v>44400</v>
      </c>
    </row>
    <row r="7430" customFormat="false" ht="15" hidden="false" customHeight="false" outlineLevel="0" collapsed="false">
      <c r="A7430" s="0" t="n">
        <v>7428</v>
      </c>
      <c r="B7430" s="0" t="n">
        <v>11</v>
      </c>
      <c r="C7430" s="0" t="n">
        <v>310</v>
      </c>
      <c r="D7430" s="0" t="n">
        <v>11</v>
      </c>
      <c r="E7430" s="0" t="n">
        <v>0</v>
      </c>
      <c r="F7430" s="0" t="n">
        <v>1</v>
      </c>
      <c r="G7430" s="0" t="n">
        <v>0.831454</v>
      </c>
      <c r="H7430" s="0" t="n">
        <v>44400</v>
      </c>
    </row>
    <row r="7431" customFormat="false" ht="15" hidden="false" customHeight="false" outlineLevel="0" collapsed="false">
      <c r="A7431" s="0" t="n">
        <v>7429</v>
      </c>
      <c r="B7431" s="0" t="n">
        <v>11</v>
      </c>
      <c r="C7431" s="0" t="n">
        <v>310</v>
      </c>
      <c r="D7431" s="0" t="n">
        <v>12</v>
      </c>
      <c r="E7431" s="0" t="n">
        <v>0</v>
      </c>
      <c r="F7431" s="0" t="n">
        <v>1</v>
      </c>
      <c r="G7431" s="0" t="n">
        <v>1</v>
      </c>
      <c r="H7431" s="0" t="n">
        <v>44400</v>
      </c>
    </row>
    <row r="7432" customFormat="false" ht="15" hidden="false" customHeight="false" outlineLevel="0" collapsed="false">
      <c r="A7432" s="0" t="n">
        <v>7430</v>
      </c>
      <c r="B7432" s="0" t="n">
        <v>11</v>
      </c>
      <c r="C7432" s="0" t="n">
        <v>310</v>
      </c>
      <c r="D7432" s="0" t="n">
        <v>13</v>
      </c>
      <c r="E7432" s="0" t="n">
        <v>0</v>
      </c>
      <c r="F7432" s="0" t="n">
        <v>1</v>
      </c>
      <c r="G7432" s="0" t="n">
        <v>1</v>
      </c>
      <c r="H7432" s="0" t="n">
        <v>44400</v>
      </c>
    </row>
    <row r="7433" customFormat="false" ht="15" hidden="false" customHeight="false" outlineLevel="0" collapsed="false">
      <c r="A7433" s="0" t="n">
        <v>7431</v>
      </c>
      <c r="B7433" s="0" t="n">
        <v>11</v>
      </c>
      <c r="C7433" s="0" t="n">
        <v>310</v>
      </c>
      <c r="D7433" s="0" t="n">
        <v>14</v>
      </c>
      <c r="E7433" s="0" t="n">
        <v>0</v>
      </c>
      <c r="F7433" s="0" t="n">
        <v>1</v>
      </c>
      <c r="G7433" s="0" t="n">
        <v>1</v>
      </c>
      <c r="H7433" s="0" t="n">
        <v>44400</v>
      </c>
    </row>
    <row r="7434" customFormat="false" ht="15" hidden="false" customHeight="false" outlineLevel="0" collapsed="false">
      <c r="A7434" s="0" t="n">
        <v>7432</v>
      </c>
      <c r="B7434" s="0" t="n">
        <v>11</v>
      </c>
      <c r="C7434" s="0" t="n">
        <v>310</v>
      </c>
      <c r="D7434" s="0" t="n">
        <v>15</v>
      </c>
      <c r="E7434" s="0" t="n">
        <v>0</v>
      </c>
      <c r="F7434" s="0" t="n">
        <v>0.860702</v>
      </c>
      <c r="G7434" s="0" t="n">
        <v>1</v>
      </c>
      <c r="H7434" s="0" t="n">
        <v>44400</v>
      </c>
    </row>
    <row r="7435" customFormat="false" ht="15" hidden="false" customHeight="false" outlineLevel="0" collapsed="false">
      <c r="A7435" s="0" t="n">
        <v>7433</v>
      </c>
      <c r="B7435" s="0" t="n">
        <v>11</v>
      </c>
      <c r="C7435" s="0" t="n">
        <v>310</v>
      </c>
      <c r="D7435" s="0" t="n">
        <v>16</v>
      </c>
      <c r="E7435" s="0" t="n">
        <v>0</v>
      </c>
      <c r="F7435" s="0" t="n">
        <v>0.456793</v>
      </c>
      <c r="G7435" s="0" t="n">
        <v>0.760833</v>
      </c>
      <c r="H7435" s="0" t="n">
        <v>44400</v>
      </c>
    </row>
    <row r="7436" customFormat="false" ht="15" hidden="false" customHeight="false" outlineLevel="0" collapsed="false">
      <c r="A7436" s="0" t="n">
        <v>7434</v>
      </c>
      <c r="B7436" s="0" t="n">
        <v>11</v>
      </c>
      <c r="C7436" s="0" t="n">
        <v>310</v>
      </c>
      <c r="D7436" s="0" t="n">
        <v>17</v>
      </c>
      <c r="E7436" s="0" t="n">
        <v>0</v>
      </c>
      <c r="F7436" s="0" t="n">
        <v>0.097551</v>
      </c>
      <c r="G7436" s="0" t="n">
        <v>0.600415</v>
      </c>
      <c r="H7436" s="0" t="n">
        <v>44400</v>
      </c>
    </row>
    <row r="7437" customFormat="false" ht="15" hidden="false" customHeight="false" outlineLevel="0" collapsed="false">
      <c r="A7437" s="0" t="n">
        <v>7435</v>
      </c>
      <c r="B7437" s="0" t="n">
        <v>11</v>
      </c>
      <c r="C7437" s="0" t="n">
        <v>310</v>
      </c>
      <c r="D7437" s="0" t="n">
        <v>18</v>
      </c>
      <c r="E7437" s="0" t="n">
        <v>0</v>
      </c>
      <c r="F7437" s="0" t="n">
        <v>0</v>
      </c>
      <c r="G7437" s="0" t="n">
        <v>0.373162</v>
      </c>
      <c r="H7437" s="0" t="n">
        <v>44400</v>
      </c>
    </row>
    <row r="7438" customFormat="false" ht="15" hidden="false" customHeight="false" outlineLevel="0" collapsed="false">
      <c r="A7438" s="0" t="n">
        <v>7436</v>
      </c>
      <c r="B7438" s="0" t="n">
        <v>11</v>
      </c>
      <c r="C7438" s="0" t="n">
        <v>310</v>
      </c>
      <c r="D7438" s="0" t="n">
        <v>19</v>
      </c>
      <c r="E7438" s="0" t="n">
        <v>1</v>
      </c>
      <c r="F7438" s="0" t="n">
        <v>0</v>
      </c>
      <c r="G7438" s="0" t="n">
        <v>0.307978</v>
      </c>
      <c r="H7438" s="0" t="n">
        <v>44200</v>
      </c>
    </row>
    <row r="7439" customFormat="false" ht="15" hidden="false" customHeight="false" outlineLevel="0" collapsed="false">
      <c r="A7439" s="0" t="n">
        <v>7437</v>
      </c>
      <c r="B7439" s="0" t="n">
        <v>11</v>
      </c>
      <c r="C7439" s="0" t="n">
        <v>310</v>
      </c>
      <c r="D7439" s="0" t="n">
        <v>20</v>
      </c>
      <c r="E7439" s="0" t="n">
        <v>1</v>
      </c>
      <c r="F7439" s="0" t="n">
        <v>0</v>
      </c>
      <c r="G7439" s="0" t="n">
        <v>0.261697</v>
      </c>
      <c r="H7439" s="0" t="n">
        <v>44000</v>
      </c>
    </row>
    <row r="7440" customFormat="false" ht="15" hidden="false" customHeight="false" outlineLevel="0" collapsed="false">
      <c r="A7440" s="0" t="n">
        <v>7438</v>
      </c>
      <c r="B7440" s="0" t="n">
        <v>11</v>
      </c>
      <c r="C7440" s="0" t="n">
        <v>310</v>
      </c>
      <c r="D7440" s="0" t="n">
        <v>21</v>
      </c>
      <c r="E7440" s="0" t="n">
        <v>0</v>
      </c>
      <c r="F7440" s="0" t="n">
        <v>0</v>
      </c>
      <c r="G7440" s="0" t="n">
        <v>0.27603</v>
      </c>
      <c r="H7440" s="0" t="n">
        <v>44000</v>
      </c>
    </row>
    <row r="7441" customFormat="false" ht="15" hidden="false" customHeight="false" outlineLevel="0" collapsed="false">
      <c r="A7441" s="0" t="n">
        <v>7439</v>
      </c>
      <c r="B7441" s="0" t="n">
        <v>11</v>
      </c>
      <c r="C7441" s="0" t="n">
        <v>310</v>
      </c>
      <c r="D7441" s="0" t="n">
        <v>22</v>
      </c>
      <c r="E7441" s="0" t="n">
        <v>0</v>
      </c>
      <c r="F7441" s="0" t="n">
        <v>0</v>
      </c>
      <c r="G7441" s="0" t="n">
        <v>0.280352</v>
      </c>
      <c r="H7441" s="0" t="n">
        <v>44000</v>
      </c>
    </row>
    <row r="7442" customFormat="false" ht="15" hidden="false" customHeight="false" outlineLevel="0" collapsed="false">
      <c r="A7442" s="0" t="n">
        <v>7440</v>
      </c>
      <c r="B7442" s="0" t="n">
        <v>11</v>
      </c>
      <c r="C7442" s="0" t="n">
        <v>310</v>
      </c>
      <c r="D7442" s="0" t="n">
        <v>23</v>
      </c>
      <c r="E7442" s="0" t="n">
        <v>0</v>
      </c>
      <c r="F7442" s="0" t="n">
        <v>0</v>
      </c>
      <c r="G7442" s="0" t="n">
        <v>0.24487</v>
      </c>
      <c r="H7442" s="0" t="n">
        <v>44000</v>
      </c>
    </row>
    <row r="7443" customFormat="false" ht="15" hidden="false" customHeight="false" outlineLevel="0" collapsed="false">
      <c r="A7443" s="0" t="n">
        <v>7441</v>
      </c>
      <c r="B7443" s="0" t="n">
        <v>11</v>
      </c>
      <c r="C7443" s="0" t="n">
        <v>311</v>
      </c>
      <c r="D7443" s="0" t="n">
        <v>0</v>
      </c>
      <c r="E7443" s="0" t="n">
        <v>0</v>
      </c>
      <c r="F7443" s="0" t="n">
        <v>0</v>
      </c>
      <c r="G7443" s="0" t="n">
        <v>0.241154</v>
      </c>
      <c r="H7443" s="0" t="n">
        <v>44000</v>
      </c>
    </row>
    <row r="7444" customFormat="false" ht="15" hidden="false" customHeight="false" outlineLevel="0" collapsed="false">
      <c r="A7444" s="0" t="n">
        <v>7442</v>
      </c>
      <c r="B7444" s="0" t="n">
        <v>11</v>
      </c>
      <c r="C7444" s="0" t="n">
        <v>311</v>
      </c>
      <c r="D7444" s="0" t="n">
        <v>1</v>
      </c>
      <c r="E7444" s="0" t="n">
        <v>0</v>
      </c>
      <c r="F7444" s="0" t="n">
        <v>0</v>
      </c>
      <c r="G7444" s="0" t="n">
        <v>0.286937</v>
      </c>
      <c r="H7444" s="0" t="n">
        <v>44000</v>
      </c>
    </row>
    <row r="7445" customFormat="false" ht="15" hidden="false" customHeight="false" outlineLevel="0" collapsed="false">
      <c r="A7445" s="0" t="n">
        <v>7443</v>
      </c>
      <c r="B7445" s="0" t="n">
        <v>11</v>
      </c>
      <c r="C7445" s="0" t="n">
        <v>311</v>
      </c>
      <c r="D7445" s="0" t="n">
        <v>2</v>
      </c>
      <c r="E7445" s="0" t="n">
        <v>0</v>
      </c>
      <c r="F7445" s="0" t="n">
        <v>0</v>
      </c>
      <c r="G7445" s="0" t="n">
        <v>0.244068</v>
      </c>
      <c r="H7445" s="0" t="n">
        <v>44000</v>
      </c>
    </row>
    <row r="7446" customFormat="false" ht="15" hidden="false" customHeight="false" outlineLevel="0" collapsed="false">
      <c r="A7446" s="0" t="n">
        <v>7444</v>
      </c>
      <c r="B7446" s="0" t="n">
        <v>11</v>
      </c>
      <c r="C7446" s="0" t="n">
        <v>311</v>
      </c>
      <c r="D7446" s="0" t="n">
        <v>3</v>
      </c>
      <c r="E7446" s="0" t="n">
        <v>0</v>
      </c>
      <c r="F7446" s="0" t="n">
        <v>0</v>
      </c>
      <c r="G7446" s="0" t="n">
        <v>0.185697</v>
      </c>
      <c r="H7446" s="0" t="n">
        <v>44000</v>
      </c>
    </row>
    <row r="7447" customFormat="false" ht="15" hidden="false" customHeight="false" outlineLevel="0" collapsed="false">
      <c r="A7447" s="0" t="n">
        <v>7445</v>
      </c>
      <c r="B7447" s="0" t="n">
        <v>11</v>
      </c>
      <c r="C7447" s="0" t="n">
        <v>311</v>
      </c>
      <c r="D7447" s="0" t="n">
        <v>4</v>
      </c>
      <c r="E7447" s="0" t="n">
        <v>0</v>
      </c>
      <c r="F7447" s="0" t="n">
        <v>0</v>
      </c>
      <c r="G7447" s="0" t="n">
        <v>0.11667</v>
      </c>
      <c r="H7447" s="0" t="n">
        <v>44000</v>
      </c>
    </row>
    <row r="7448" customFormat="false" ht="15" hidden="false" customHeight="false" outlineLevel="0" collapsed="false">
      <c r="A7448" s="0" t="n">
        <v>7446</v>
      </c>
      <c r="B7448" s="0" t="n">
        <v>11</v>
      </c>
      <c r="C7448" s="0" t="n">
        <v>311</v>
      </c>
      <c r="D7448" s="0" t="n">
        <v>5</v>
      </c>
      <c r="E7448" s="0" t="n">
        <v>0</v>
      </c>
      <c r="F7448" s="0" t="n">
        <v>0</v>
      </c>
      <c r="G7448" s="0" t="n">
        <v>0.111854</v>
      </c>
      <c r="H7448" s="0" t="n">
        <v>44000</v>
      </c>
    </row>
    <row r="7449" customFormat="false" ht="15" hidden="false" customHeight="false" outlineLevel="0" collapsed="false">
      <c r="A7449" s="0" t="n">
        <v>7447</v>
      </c>
      <c r="B7449" s="0" t="n">
        <v>11</v>
      </c>
      <c r="C7449" s="0" t="n">
        <v>311</v>
      </c>
      <c r="D7449" s="0" t="n">
        <v>6</v>
      </c>
      <c r="E7449" s="0" t="n">
        <v>0</v>
      </c>
      <c r="F7449" s="0" t="n">
        <v>0</v>
      </c>
      <c r="G7449" s="0" t="n">
        <v>0.122936</v>
      </c>
      <c r="H7449" s="0" t="n">
        <v>44000</v>
      </c>
    </row>
    <row r="7450" customFormat="false" ht="15" hidden="false" customHeight="false" outlineLevel="0" collapsed="false">
      <c r="A7450" s="0" t="n">
        <v>7448</v>
      </c>
      <c r="B7450" s="0" t="n">
        <v>11</v>
      </c>
      <c r="C7450" s="0" t="n">
        <v>311</v>
      </c>
      <c r="D7450" s="0" t="n">
        <v>7</v>
      </c>
      <c r="E7450" s="0" t="n">
        <v>1</v>
      </c>
      <c r="F7450" s="0" t="n">
        <v>0.084335</v>
      </c>
      <c r="G7450" s="0" t="n">
        <v>0.122994</v>
      </c>
      <c r="H7450" s="0" t="n">
        <v>43800</v>
      </c>
    </row>
    <row r="7451" customFormat="false" ht="15" hidden="false" customHeight="false" outlineLevel="0" collapsed="false">
      <c r="A7451" s="0" t="n">
        <v>7449</v>
      </c>
      <c r="B7451" s="0" t="n">
        <v>11</v>
      </c>
      <c r="C7451" s="0" t="n">
        <v>311</v>
      </c>
      <c r="D7451" s="0" t="n">
        <v>8</v>
      </c>
      <c r="E7451" s="0" t="n">
        <v>1</v>
      </c>
      <c r="F7451" s="0" t="n">
        <v>0.394907</v>
      </c>
      <c r="G7451" s="0" t="n">
        <v>0.203745</v>
      </c>
      <c r="H7451" s="0" t="n">
        <v>43600</v>
      </c>
    </row>
    <row r="7452" customFormat="false" ht="15" hidden="false" customHeight="false" outlineLevel="0" collapsed="false">
      <c r="A7452" s="0" t="n">
        <v>7450</v>
      </c>
      <c r="B7452" s="0" t="n">
        <v>11</v>
      </c>
      <c r="C7452" s="0" t="n">
        <v>311</v>
      </c>
      <c r="D7452" s="0" t="n">
        <v>9</v>
      </c>
      <c r="E7452" s="0" t="n">
        <v>0</v>
      </c>
      <c r="F7452" s="0" t="n">
        <v>0.744096</v>
      </c>
      <c r="G7452" s="0" t="n">
        <v>0.237745</v>
      </c>
      <c r="H7452" s="0" t="n">
        <v>43600</v>
      </c>
    </row>
    <row r="7453" customFormat="false" ht="15" hidden="false" customHeight="false" outlineLevel="0" collapsed="false">
      <c r="A7453" s="0" t="n">
        <v>7451</v>
      </c>
      <c r="B7453" s="0" t="n">
        <v>11</v>
      </c>
      <c r="C7453" s="0" t="n">
        <v>311</v>
      </c>
      <c r="D7453" s="0" t="n">
        <v>10</v>
      </c>
      <c r="E7453" s="0" t="n">
        <v>0</v>
      </c>
      <c r="F7453" s="0" t="n">
        <v>1</v>
      </c>
      <c r="G7453" s="0" t="n">
        <v>0.202739</v>
      </c>
      <c r="H7453" s="0" t="n">
        <v>43600</v>
      </c>
    </row>
    <row r="7454" customFormat="false" ht="15" hidden="false" customHeight="false" outlineLevel="0" collapsed="false">
      <c r="A7454" s="0" t="n">
        <v>7452</v>
      </c>
      <c r="B7454" s="0" t="n">
        <v>11</v>
      </c>
      <c r="C7454" s="0" t="n">
        <v>311</v>
      </c>
      <c r="D7454" s="0" t="n">
        <v>11</v>
      </c>
      <c r="E7454" s="0" t="n">
        <v>0</v>
      </c>
      <c r="F7454" s="0" t="n">
        <v>1</v>
      </c>
      <c r="G7454" s="0" t="n">
        <v>0.239731</v>
      </c>
      <c r="H7454" s="0" t="n">
        <v>43600</v>
      </c>
    </row>
    <row r="7455" customFormat="false" ht="15" hidden="false" customHeight="false" outlineLevel="0" collapsed="false">
      <c r="A7455" s="0" t="n">
        <v>7453</v>
      </c>
      <c r="B7455" s="0" t="n">
        <v>11</v>
      </c>
      <c r="C7455" s="0" t="n">
        <v>311</v>
      </c>
      <c r="D7455" s="0" t="n">
        <v>12</v>
      </c>
      <c r="E7455" s="0" t="n">
        <v>0</v>
      </c>
      <c r="F7455" s="0" t="n">
        <v>1</v>
      </c>
      <c r="G7455" s="0" t="n">
        <v>0.2687</v>
      </c>
      <c r="H7455" s="0" t="n">
        <v>43600</v>
      </c>
    </row>
    <row r="7456" customFormat="false" ht="15" hidden="false" customHeight="false" outlineLevel="0" collapsed="false">
      <c r="A7456" s="0" t="n">
        <v>7454</v>
      </c>
      <c r="B7456" s="0" t="n">
        <v>11</v>
      </c>
      <c r="C7456" s="0" t="n">
        <v>311</v>
      </c>
      <c r="D7456" s="0" t="n">
        <v>13</v>
      </c>
      <c r="E7456" s="0" t="n">
        <v>0</v>
      </c>
      <c r="F7456" s="0" t="n">
        <v>1</v>
      </c>
      <c r="G7456" s="0" t="n">
        <v>0.186835</v>
      </c>
      <c r="H7456" s="0" t="n">
        <v>43600</v>
      </c>
    </row>
    <row r="7457" customFormat="false" ht="15" hidden="false" customHeight="false" outlineLevel="0" collapsed="false">
      <c r="A7457" s="0" t="n">
        <v>7455</v>
      </c>
      <c r="B7457" s="0" t="n">
        <v>11</v>
      </c>
      <c r="C7457" s="0" t="n">
        <v>311</v>
      </c>
      <c r="D7457" s="0" t="n">
        <v>14</v>
      </c>
      <c r="E7457" s="0" t="n">
        <v>0</v>
      </c>
      <c r="F7457" s="0" t="n">
        <v>1</v>
      </c>
      <c r="G7457" s="0" t="n">
        <v>0.141836</v>
      </c>
      <c r="H7457" s="0" t="n">
        <v>43600</v>
      </c>
    </row>
    <row r="7458" customFormat="false" ht="15" hidden="false" customHeight="false" outlineLevel="0" collapsed="false">
      <c r="A7458" s="0" t="n">
        <v>7456</v>
      </c>
      <c r="B7458" s="0" t="n">
        <v>11</v>
      </c>
      <c r="C7458" s="0" t="n">
        <v>311</v>
      </c>
      <c r="D7458" s="0" t="n">
        <v>15</v>
      </c>
      <c r="E7458" s="0" t="n">
        <v>0</v>
      </c>
      <c r="F7458" s="0" t="n">
        <v>0.744096</v>
      </c>
      <c r="G7458" s="0" t="n">
        <v>0.178023</v>
      </c>
      <c r="H7458" s="0" t="n">
        <v>43600</v>
      </c>
    </row>
    <row r="7459" customFormat="false" ht="15" hidden="false" customHeight="false" outlineLevel="0" collapsed="false">
      <c r="A7459" s="0" t="n">
        <v>7457</v>
      </c>
      <c r="B7459" s="0" t="n">
        <v>11</v>
      </c>
      <c r="C7459" s="0" t="n">
        <v>311</v>
      </c>
      <c r="D7459" s="0" t="n">
        <v>16</v>
      </c>
      <c r="E7459" s="0" t="n">
        <v>0</v>
      </c>
      <c r="F7459" s="0" t="n">
        <v>0.394907</v>
      </c>
      <c r="G7459" s="0" t="n">
        <v>0.158769</v>
      </c>
      <c r="H7459" s="0" t="n">
        <v>43600</v>
      </c>
    </row>
    <row r="7460" customFormat="false" ht="15" hidden="false" customHeight="false" outlineLevel="0" collapsed="false">
      <c r="A7460" s="0" t="n">
        <v>7458</v>
      </c>
      <c r="B7460" s="0" t="n">
        <v>11</v>
      </c>
      <c r="C7460" s="0" t="n">
        <v>311</v>
      </c>
      <c r="D7460" s="0" t="n">
        <v>17</v>
      </c>
      <c r="E7460" s="0" t="n">
        <v>0</v>
      </c>
      <c r="F7460" s="0" t="n">
        <v>0.084335</v>
      </c>
      <c r="G7460" s="0" t="n">
        <v>0.167045</v>
      </c>
      <c r="H7460" s="0" t="n">
        <v>43600</v>
      </c>
    </row>
    <row r="7461" customFormat="false" ht="15" hidden="false" customHeight="false" outlineLevel="0" collapsed="false">
      <c r="A7461" s="0" t="n">
        <v>7459</v>
      </c>
      <c r="B7461" s="0" t="n">
        <v>11</v>
      </c>
      <c r="C7461" s="0" t="n">
        <v>311</v>
      </c>
      <c r="D7461" s="0" t="n">
        <v>18</v>
      </c>
      <c r="E7461" s="0" t="n">
        <v>0</v>
      </c>
      <c r="F7461" s="0" t="n">
        <v>0</v>
      </c>
      <c r="G7461" s="0" t="n">
        <v>0.180596</v>
      </c>
      <c r="H7461" s="0" t="n">
        <v>43600</v>
      </c>
    </row>
    <row r="7462" customFormat="false" ht="15" hidden="false" customHeight="false" outlineLevel="0" collapsed="false">
      <c r="A7462" s="0" t="n">
        <v>7460</v>
      </c>
      <c r="B7462" s="0" t="n">
        <v>11</v>
      </c>
      <c r="C7462" s="0" t="n">
        <v>311</v>
      </c>
      <c r="D7462" s="0" t="n">
        <v>19</v>
      </c>
      <c r="E7462" s="0" t="n">
        <v>1</v>
      </c>
      <c r="F7462" s="0" t="n">
        <v>0</v>
      </c>
      <c r="G7462" s="0" t="n">
        <v>0.205764</v>
      </c>
      <c r="H7462" s="0" t="n">
        <v>43400</v>
      </c>
    </row>
    <row r="7463" customFormat="false" ht="15" hidden="false" customHeight="false" outlineLevel="0" collapsed="false">
      <c r="A7463" s="0" t="n">
        <v>7461</v>
      </c>
      <c r="B7463" s="0" t="n">
        <v>11</v>
      </c>
      <c r="C7463" s="0" t="n">
        <v>311</v>
      </c>
      <c r="D7463" s="0" t="n">
        <v>20</v>
      </c>
      <c r="E7463" s="0" t="n">
        <v>1</v>
      </c>
      <c r="F7463" s="0" t="n">
        <v>0</v>
      </c>
      <c r="G7463" s="0" t="n">
        <v>0.176989</v>
      </c>
      <c r="H7463" s="0" t="n">
        <v>43200</v>
      </c>
    </row>
    <row r="7464" customFormat="false" ht="15" hidden="false" customHeight="false" outlineLevel="0" collapsed="false">
      <c r="A7464" s="0" t="n">
        <v>7462</v>
      </c>
      <c r="B7464" s="0" t="n">
        <v>11</v>
      </c>
      <c r="C7464" s="0" t="n">
        <v>311</v>
      </c>
      <c r="D7464" s="0" t="n">
        <v>21</v>
      </c>
      <c r="E7464" s="0" t="n">
        <v>0</v>
      </c>
      <c r="F7464" s="0" t="n">
        <v>0</v>
      </c>
      <c r="G7464" s="0" t="n">
        <v>0.138672</v>
      </c>
      <c r="H7464" s="0" t="n">
        <v>43200</v>
      </c>
    </row>
    <row r="7465" customFormat="false" ht="15" hidden="false" customHeight="false" outlineLevel="0" collapsed="false">
      <c r="A7465" s="0" t="n">
        <v>7463</v>
      </c>
      <c r="B7465" s="0" t="n">
        <v>11</v>
      </c>
      <c r="C7465" s="0" t="n">
        <v>311</v>
      </c>
      <c r="D7465" s="0" t="n">
        <v>22</v>
      </c>
      <c r="E7465" s="0" t="n">
        <v>0</v>
      </c>
      <c r="F7465" s="0" t="n">
        <v>0</v>
      </c>
      <c r="G7465" s="0" t="n">
        <v>0.175076</v>
      </c>
      <c r="H7465" s="0" t="n">
        <v>43200</v>
      </c>
    </row>
    <row r="7466" customFormat="false" ht="15" hidden="false" customHeight="false" outlineLevel="0" collapsed="false">
      <c r="A7466" s="0" t="n">
        <v>7464</v>
      </c>
      <c r="B7466" s="0" t="n">
        <v>11</v>
      </c>
      <c r="C7466" s="0" t="n">
        <v>311</v>
      </c>
      <c r="D7466" s="0" t="n">
        <v>23</v>
      </c>
      <c r="E7466" s="0" t="n">
        <v>0</v>
      </c>
      <c r="F7466" s="0" t="n">
        <v>0</v>
      </c>
      <c r="G7466" s="0" t="n">
        <v>0.131725</v>
      </c>
      <c r="H7466" s="0" t="n">
        <v>43200</v>
      </c>
    </row>
    <row r="7467" customFormat="false" ht="15" hidden="false" customHeight="false" outlineLevel="0" collapsed="false">
      <c r="A7467" s="0" t="n">
        <v>7465</v>
      </c>
      <c r="B7467" s="0" t="n">
        <v>11</v>
      </c>
      <c r="C7467" s="0" t="n">
        <v>312</v>
      </c>
      <c r="D7467" s="0" t="n">
        <v>0</v>
      </c>
      <c r="E7467" s="0" t="n">
        <v>0</v>
      </c>
      <c r="F7467" s="0" t="n">
        <v>0</v>
      </c>
      <c r="G7467" s="0" t="n">
        <v>0.149521</v>
      </c>
      <c r="H7467" s="0" t="n">
        <v>43200</v>
      </c>
    </row>
    <row r="7468" customFormat="false" ht="15" hidden="false" customHeight="false" outlineLevel="0" collapsed="false">
      <c r="A7468" s="0" t="n">
        <v>7466</v>
      </c>
      <c r="B7468" s="0" t="n">
        <v>11</v>
      </c>
      <c r="C7468" s="0" t="n">
        <v>312</v>
      </c>
      <c r="D7468" s="0" t="n">
        <v>1</v>
      </c>
      <c r="E7468" s="0" t="n">
        <v>0</v>
      </c>
      <c r="F7468" s="0" t="n">
        <v>0</v>
      </c>
      <c r="G7468" s="0" t="n">
        <v>0.102992</v>
      </c>
      <c r="H7468" s="0" t="n">
        <v>43200</v>
      </c>
    </row>
    <row r="7469" customFormat="false" ht="15" hidden="false" customHeight="false" outlineLevel="0" collapsed="false">
      <c r="A7469" s="0" t="n">
        <v>7467</v>
      </c>
      <c r="B7469" s="0" t="n">
        <v>11</v>
      </c>
      <c r="C7469" s="0" t="n">
        <v>312</v>
      </c>
      <c r="D7469" s="0" t="n">
        <v>2</v>
      </c>
      <c r="E7469" s="0" t="n">
        <v>0</v>
      </c>
      <c r="F7469" s="0" t="n">
        <v>0</v>
      </c>
      <c r="G7469" s="0" t="n">
        <v>0.08999</v>
      </c>
      <c r="H7469" s="0" t="n">
        <v>43200</v>
      </c>
    </row>
    <row r="7470" customFormat="false" ht="15" hidden="false" customHeight="false" outlineLevel="0" collapsed="false">
      <c r="A7470" s="0" t="n">
        <v>7468</v>
      </c>
      <c r="B7470" s="0" t="n">
        <v>11</v>
      </c>
      <c r="C7470" s="0" t="n">
        <v>312</v>
      </c>
      <c r="D7470" s="0" t="n">
        <v>3</v>
      </c>
      <c r="E7470" s="0" t="n">
        <v>0</v>
      </c>
      <c r="F7470" s="0" t="n">
        <v>0</v>
      </c>
      <c r="G7470" s="0" t="n">
        <v>0.084451</v>
      </c>
      <c r="H7470" s="0" t="n">
        <v>43200</v>
      </c>
    </row>
    <row r="7471" customFormat="false" ht="15" hidden="false" customHeight="false" outlineLevel="0" collapsed="false">
      <c r="A7471" s="0" t="n">
        <v>7469</v>
      </c>
      <c r="B7471" s="0" t="n">
        <v>11</v>
      </c>
      <c r="C7471" s="0" t="n">
        <v>312</v>
      </c>
      <c r="D7471" s="0" t="n">
        <v>4</v>
      </c>
      <c r="E7471" s="0" t="n">
        <v>0</v>
      </c>
      <c r="F7471" s="0" t="n">
        <v>0</v>
      </c>
      <c r="G7471" s="0" t="n">
        <v>0.102981</v>
      </c>
      <c r="H7471" s="0" t="n">
        <v>43200</v>
      </c>
    </row>
    <row r="7472" customFormat="false" ht="15" hidden="false" customHeight="false" outlineLevel="0" collapsed="false">
      <c r="A7472" s="0" t="n">
        <v>7470</v>
      </c>
      <c r="B7472" s="0" t="n">
        <v>11</v>
      </c>
      <c r="C7472" s="0" t="n">
        <v>312</v>
      </c>
      <c r="D7472" s="0" t="n">
        <v>5</v>
      </c>
      <c r="E7472" s="0" t="n">
        <v>0</v>
      </c>
      <c r="F7472" s="0" t="n">
        <v>0</v>
      </c>
      <c r="G7472" s="0" t="n">
        <v>0.092605</v>
      </c>
      <c r="H7472" s="0" t="n">
        <v>43200</v>
      </c>
    </row>
    <row r="7473" customFormat="false" ht="15" hidden="false" customHeight="false" outlineLevel="0" collapsed="false">
      <c r="A7473" s="0" t="n">
        <v>7471</v>
      </c>
      <c r="B7473" s="0" t="n">
        <v>11</v>
      </c>
      <c r="C7473" s="0" t="n">
        <v>312</v>
      </c>
      <c r="D7473" s="0" t="n">
        <v>6</v>
      </c>
      <c r="E7473" s="0" t="n">
        <v>0</v>
      </c>
      <c r="F7473" s="0" t="n">
        <v>0</v>
      </c>
      <c r="G7473" s="0" t="n">
        <v>0.125351</v>
      </c>
      <c r="H7473" s="0" t="n">
        <v>43200</v>
      </c>
    </row>
    <row r="7474" customFormat="false" ht="15" hidden="false" customHeight="false" outlineLevel="0" collapsed="false">
      <c r="A7474" s="0" t="n">
        <v>7472</v>
      </c>
      <c r="B7474" s="0" t="n">
        <v>11</v>
      </c>
      <c r="C7474" s="0" t="n">
        <v>312</v>
      </c>
      <c r="D7474" s="0" t="n">
        <v>7</v>
      </c>
      <c r="E7474" s="0" t="n">
        <v>1</v>
      </c>
      <c r="F7474" s="0" t="n">
        <v>0.078207</v>
      </c>
      <c r="G7474" s="0" t="n">
        <v>0.200117</v>
      </c>
      <c r="H7474" s="0" t="n">
        <v>43000</v>
      </c>
    </row>
    <row r="7475" customFormat="false" ht="15" hidden="false" customHeight="false" outlineLevel="0" collapsed="false">
      <c r="A7475" s="0" t="n">
        <v>7473</v>
      </c>
      <c r="B7475" s="0" t="n">
        <v>11</v>
      </c>
      <c r="C7475" s="0" t="n">
        <v>312</v>
      </c>
      <c r="D7475" s="0" t="n">
        <v>8</v>
      </c>
      <c r="E7475" s="0" t="n">
        <v>1</v>
      </c>
      <c r="F7475" s="0" t="n">
        <v>0.366213</v>
      </c>
      <c r="G7475" s="0" t="n">
        <v>0.328171</v>
      </c>
      <c r="H7475" s="0" t="n">
        <v>42800</v>
      </c>
    </row>
    <row r="7476" customFormat="false" ht="15" hidden="false" customHeight="false" outlineLevel="0" collapsed="false">
      <c r="A7476" s="0" t="n">
        <v>7474</v>
      </c>
      <c r="B7476" s="0" t="n">
        <v>11</v>
      </c>
      <c r="C7476" s="0" t="n">
        <v>312</v>
      </c>
      <c r="D7476" s="0" t="n">
        <v>9</v>
      </c>
      <c r="E7476" s="0" t="n">
        <v>0</v>
      </c>
      <c r="F7476" s="0" t="n">
        <v>0.69003</v>
      </c>
      <c r="G7476" s="0" t="n">
        <v>0.479909</v>
      </c>
      <c r="H7476" s="0" t="n">
        <v>42800</v>
      </c>
    </row>
    <row r="7477" customFormat="false" ht="15" hidden="false" customHeight="false" outlineLevel="0" collapsed="false">
      <c r="A7477" s="0" t="n">
        <v>7475</v>
      </c>
      <c r="B7477" s="0" t="n">
        <v>11</v>
      </c>
      <c r="C7477" s="0" t="n">
        <v>312</v>
      </c>
      <c r="D7477" s="0" t="n">
        <v>10</v>
      </c>
      <c r="E7477" s="0" t="n">
        <v>0</v>
      </c>
      <c r="F7477" s="0" t="n">
        <v>0.9752</v>
      </c>
      <c r="G7477" s="0" t="n">
        <v>0.703869</v>
      </c>
      <c r="H7477" s="0" t="n">
        <v>42800</v>
      </c>
    </row>
    <row r="7478" customFormat="false" ht="15" hidden="false" customHeight="false" outlineLevel="0" collapsed="false">
      <c r="A7478" s="0" t="n">
        <v>7476</v>
      </c>
      <c r="B7478" s="0" t="n">
        <v>11</v>
      </c>
      <c r="C7478" s="0" t="n">
        <v>312</v>
      </c>
      <c r="D7478" s="0" t="n">
        <v>11</v>
      </c>
      <c r="E7478" s="0" t="n">
        <v>0</v>
      </c>
      <c r="F7478" s="0" t="n">
        <v>1</v>
      </c>
      <c r="G7478" s="0" t="n">
        <v>0.647253</v>
      </c>
      <c r="H7478" s="0" t="n">
        <v>42800</v>
      </c>
    </row>
    <row r="7479" customFormat="false" ht="15" hidden="false" customHeight="false" outlineLevel="0" collapsed="false">
      <c r="A7479" s="0" t="n">
        <v>7477</v>
      </c>
      <c r="B7479" s="0" t="n">
        <v>11</v>
      </c>
      <c r="C7479" s="0" t="n">
        <v>312</v>
      </c>
      <c r="D7479" s="0" t="n">
        <v>12</v>
      </c>
      <c r="E7479" s="0" t="n">
        <v>0</v>
      </c>
      <c r="F7479" s="0" t="n">
        <v>1</v>
      </c>
      <c r="G7479" s="0" t="n">
        <v>0.446555</v>
      </c>
      <c r="H7479" s="0" t="n">
        <v>42800</v>
      </c>
    </row>
    <row r="7480" customFormat="false" ht="15" hidden="false" customHeight="false" outlineLevel="0" collapsed="false">
      <c r="A7480" s="0" t="n">
        <v>7478</v>
      </c>
      <c r="B7480" s="0" t="n">
        <v>11</v>
      </c>
      <c r="C7480" s="0" t="n">
        <v>312</v>
      </c>
      <c r="D7480" s="0" t="n">
        <v>13</v>
      </c>
      <c r="E7480" s="0" t="n">
        <v>0</v>
      </c>
      <c r="F7480" s="0" t="n">
        <v>1</v>
      </c>
      <c r="G7480" s="0" t="n">
        <v>0.277462</v>
      </c>
      <c r="H7480" s="0" t="n">
        <v>42800</v>
      </c>
    </row>
    <row r="7481" customFormat="false" ht="15" hidden="false" customHeight="false" outlineLevel="0" collapsed="false">
      <c r="A7481" s="0" t="n">
        <v>7479</v>
      </c>
      <c r="B7481" s="0" t="n">
        <v>11</v>
      </c>
      <c r="C7481" s="0" t="n">
        <v>312</v>
      </c>
      <c r="D7481" s="0" t="n">
        <v>14</v>
      </c>
      <c r="E7481" s="0" t="n">
        <v>0</v>
      </c>
      <c r="F7481" s="0" t="n">
        <v>0.9752</v>
      </c>
      <c r="G7481" s="0" t="n">
        <v>0.290072</v>
      </c>
      <c r="H7481" s="0" t="n">
        <v>42800</v>
      </c>
    </row>
    <row r="7482" customFormat="false" ht="15" hidden="false" customHeight="false" outlineLevel="0" collapsed="false">
      <c r="A7482" s="0" t="n">
        <v>7480</v>
      </c>
      <c r="B7482" s="0" t="n">
        <v>11</v>
      </c>
      <c r="C7482" s="0" t="n">
        <v>312</v>
      </c>
      <c r="D7482" s="0" t="n">
        <v>15</v>
      </c>
      <c r="E7482" s="0" t="n">
        <v>0</v>
      </c>
      <c r="F7482" s="0" t="n">
        <v>0.69003</v>
      </c>
      <c r="G7482" s="0" t="n">
        <v>0.327218</v>
      </c>
      <c r="H7482" s="0" t="n">
        <v>42800</v>
      </c>
    </row>
    <row r="7483" customFormat="false" ht="15" hidden="false" customHeight="false" outlineLevel="0" collapsed="false">
      <c r="A7483" s="0" t="n">
        <v>7481</v>
      </c>
      <c r="B7483" s="0" t="n">
        <v>11</v>
      </c>
      <c r="C7483" s="0" t="n">
        <v>312</v>
      </c>
      <c r="D7483" s="0" t="n">
        <v>16</v>
      </c>
      <c r="E7483" s="0" t="n">
        <v>0</v>
      </c>
      <c r="F7483" s="0" t="n">
        <v>0.366213</v>
      </c>
      <c r="G7483" s="0" t="n">
        <v>0.33688</v>
      </c>
      <c r="H7483" s="0" t="n">
        <v>42800</v>
      </c>
    </row>
    <row r="7484" customFormat="false" ht="15" hidden="false" customHeight="false" outlineLevel="0" collapsed="false">
      <c r="A7484" s="0" t="n">
        <v>7482</v>
      </c>
      <c r="B7484" s="0" t="n">
        <v>11</v>
      </c>
      <c r="C7484" s="0" t="n">
        <v>312</v>
      </c>
      <c r="D7484" s="0" t="n">
        <v>17</v>
      </c>
      <c r="E7484" s="0" t="n">
        <v>0</v>
      </c>
      <c r="F7484" s="0" t="n">
        <v>0.078207</v>
      </c>
      <c r="G7484" s="0" t="n">
        <v>0.316348</v>
      </c>
      <c r="H7484" s="0" t="n">
        <v>42800</v>
      </c>
    </row>
    <row r="7485" customFormat="false" ht="15" hidden="false" customHeight="false" outlineLevel="0" collapsed="false">
      <c r="A7485" s="0" t="n">
        <v>7483</v>
      </c>
      <c r="B7485" s="0" t="n">
        <v>11</v>
      </c>
      <c r="C7485" s="0" t="n">
        <v>312</v>
      </c>
      <c r="D7485" s="0" t="n">
        <v>18</v>
      </c>
      <c r="E7485" s="0" t="n">
        <v>0</v>
      </c>
      <c r="F7485" s="0" t="n">
        <v>0</v>
      </c>
      <c r="G7485" s="0" t="n">
        <v>0.411272</v>
      </c>
      <c r="H7485" s="0" t="n">
        <v>42800</v>
      </c>
    </row>
    <row r="7486" customFormat="false" ht="15" hidden="false" customHeight="false" outlineLevel="0" collapsed="false">
      <c r="A7486" s="0" t="n">
        <v>7484</v>
      </c>
      <c r="B7486" s="0" t="n">
        <v>11</v>
      </c>
      <c r="C7486" s="0" t="n">
        <v>312</v>
      </c>
      <c r="D7486" s="0" t="n">
        <v>19</v>
      </c>
      <c r="E7486" s="0" t="n">
        <v>1</v>
      </c>
      <c r="F7486" s="0" t="n">
        <v>0</v>
      </c>
      <c r="G7486" s="0" t="n">
        <v>0.293771</v>
      </c>
      <c r="H7486" s="0" t="n">
        <v>42600</v>
      </c>
    </row>
    <row r="7487" customFormat="false" ht="15" hidden="false" customHeight="false" outlineLevel="0" collapsed="false">
      <c r="A7487" s="0" t="n">
        <v>7485</v>
      </c>
      <c r="B7487" s="0" t="n">
        <v>11</v>
      </c>
      <c r="C7487" s="0" t="n">
        <v>312</v>
      </c>
      <c r="D7487" s="0" t="n">
        <v>20</v>
      </c>
      <c r="E7487" s="0" t="n">
        <v>1</v>
      </c>
      <c r="F7487" s="0" t="n">
        <v>0</v>
      </c>
      <c r="G7487" s="0" t="n">
        <v>0.422073</v>
      </c>
      <c r="H7487" s="0" t="n">
        <v>42400</v>
      </c>
    </row>
    <row r="7488" customFormat="false" ht="15" hidden="false" customHeight="false" outlineLevel="0" collapsed="false">
      <c r="A7488" s="0" t="n">
        <v>7486</v>
      </c>
      <c r="B7488" s="0" t="n">
        <v>11</v>
      </c>
      <c r="C7488" s="0" t="n">
        <v>312</v>
      </c>
      <c r="D7488" s="0" t="n">
        <v>21</v>
      </c>
      <c r="E7488" s="0" t="n">
        <v>0</v>
      </c>
      <c r="F7488" s="0" t="n">
        <v>0</v>
      </c>
      <c r="G7488" s="0" t="n">
        <v>0.421489</v>
      </c>
      <c r="H7488" s="0" t="n">
        <v>42400</v>
      </c>
    </row>
    <row r="7489" customFormat="false" ht="15" hidden="false" customHeight="false" outlineLevel="0" collapsed="false">
      <c r="A7489" s="0" t="n">
        <v>7487</v>
      </c>
      <c r="B7489" s="0" t="n">
        <v>11</v>
      </c>
      <c r="C7489" s="0" t="n">
        <v>312</v>
      </c>
      <c r="D7489" s="0" t="n">
        <v>22</v>
      </c>
      <c r="E7489" s="0" t="n">
        <v>0</v>
      </c>
      <c r="F7489" s="0" t="n">
        <v>0</v>
      </c>
      <c r="G7489" s="0" t="n">
        <v>0.507976</v>
      </c>
      <c r="H7489" s="0" t="n">
        <v>42400</v>
      </c>
    </row>
    <row r="7490" customFormat="false" ht="15" hidden="false" customHeight="false" outlineLevel="0" collapsed="false">
      <c r="A7490" s="0" t="n">
        <v>7488</v>
      </c>
      <c r="B7490" s="0" t="n">
        <v>11</v>
      </c>
      <c r="C7490" s="0" t="n">
        <v>312</v>
      </c>
      <c r="D7490" s="0" t="n">
        <v>23</v>
      </c>
      <c r="E7490" s="0" t="n">
        <v>0</v>
      </c>
      <c r="F7490" s="0" t="n">
        <v>0</v>
      </c>
      <c r="G7490" s="0" t="n">
        <v>0.265832</v>
      </c>
      <c r="H7490" s="0" t="n">
        <v>42400</v>
      </c>
    </row>
    <row r="7491" customFormat="false" ht="15" hidden="false" customHeight="false" outlineLevel="0" collapsed="false">
      <c r="A7491" s="0" t="n">
        <v>7489</v>
      </c>
      <c r="B7491" s="0" t="n">
        <v>11</v>
      </c>
      <c r="C7491" s="0" t="n">
        <v>313</v>
      </c>
      <c r="D7491" s="0" t="n">
        <v>0</v>
      </c>
      <c r="E7491" s="0" t="n">
        <v>0</v>
      </c>
      <c r="F7491" s="0" t="n">
        <v>0</v>
      </c>
      <c r="G7491" s="0" t="n">
        <v>0.23298</v>
      </c>
      <c r="H7491" s="0" t="n">
        <v>42400</v>
      </c>
    </row>
    <row r="7492" customFormat="false" ht="15" hidden="false" customHeight="false" outlineLevel="0" collapsed="false">
      <c r="A7492" s="0" t="n">
        <v>7490</v>
      </c>
      <c r="B7492" s="0" t="n">
        <v>11</v>
      </c>
      <c r="C7492" s="0" t="n">
        <v>313</v>
      </c>
      <c r="D7492" s="0" t="n">
        <v>1</v>
      </c>
      <c r="E7492" s="0" t="n">
        <v>0</v>
      </c>
      <c r="F7492" s="0" t="n">
        <v>0</v>
      </c>
      <c r="G7492" s="0" t="n">
        <v>0.255983</v>
      </c>
      <c r="H7492" s="0" t="n">
        <v>42400</v>
      </c>
    </row>
    <row r="7493" customFormat="false" ht="15" hidden="false" customHeight="false" outlineLevel="0" collapsed="false">
      <c r="A7493" s="0" t="n">
        <v>7491</v>
      </c>
      <c r="B7493" s="0" t="n">
        <v>11</v>
      </c>
      <c r="C7493" s="0" t="n">
        <v>313</v>
      </c>
      <c r="D7493" s="0" t="n">
        <v>2</v>
      </c>
      <c r="E7493" s="0" t="n">
        <v>0</v>
      </c>
      <c r="F7493" s="0" t="n">
        <v>0</v>
      </c>
      <c r="G7493" s="0" t="n">
        <v>0.379259</v>
      </c>
      <c r="H7493" s="0" t="n">
        <v>42400</v>
      </c>
    </row>
    <row r="7494" customFormat="false" ht="15" hidden="false" customHeight="false" outlineLevel="0" collapsed="false">
      <c r="A7494" s="0" t="n">
        <v>7492</v>
      </c>
      <c r="B7494" s="0" t="n">
        <v>11</v>
      </c>
      <c r="C7494" s="0" t="n">
        <v>313</v>
      </c>
      <c r="D7494" s="0" t="n">
        <v>3</v>
      </c>
      <c r="E7494" s="0" t="n">
        <v>0</v>
      </c>
      <c r="F7494" s="0" t="n">
        <v>0</v>
      </c>
      <c r="G7494" s="0" t="n">
        <v>0.28603</v>
      </c>
      <c r="H7494" s="0" t="n">
        <v>42400</v>
      </c>
    </row>
    <row r="7495" customFormat="false" ht="15" hidden="false" customHeight="false" outlineLevel="0" collapsed="false">
      <c r="A7495" s="0" t="n">
        <v>7493</v>
      </c>
      <c r="B7495" s="0" t="n">
        <v>11</v>
      </c>
      <c r="C7495" s="0" t="n">
        <v>313</v>
      </c>
      <c r="D7495" s="0" t="n">
        <v>4</v>
      </c>
      <c r="E7495" s="0" t="n">
        <v>0</v>
      </c>
      <c r="F7495" s="0" t="n">
        <v>0</v>
      </c>
      <c r="G7495" s="0" t="n">
        <v>0.425193</v>
      </c>
      <c r="H7495" s="0" t="n">
        <v>42400</v>
      </c>
    </row>
    <row r="7496" customFormat="false" ht="15" hidden="false" customHeight="false" outlineLevel="0" collapsed="false">
      <c r="A7496" s="0" t="n">
        <v>7494</v>
      </c>
      <c r="B7496" s="0" t="n">
        <v>11</v>
      </c>
      <c r="C7496" s="0" t="n">
        <v>313</v>
      </c>
      <c r="D7496" s="0" t="n">
        <v>5</v>
      </c>
      <c r="E7496" s="0" t="n">
        <v>0</v>
      </c>
      <c r="F7496" s="0" t="n">
        <v>0</v>
      </c>
      <c r="G7496" s="0" t="n">
        <v>0.314588</v>
      </c>
      <c r="H7496" s="0" t="n">
        <v>42400</v>
      </c>
    </row>
    <row r="7497" customFormat="false" ht="15" hidden="false" customHeight="false" outlineLevel="0" collapsed="false">
      <c r="A7497" s="0" t="n">
        <v>7495</v>
      </c>
      <c r="B7497" s="0" t="n">
        <v>11</v>
      </c>
      <c r="C7497" s="0" t="n">
        <v>313</v>
      </c>
      <c r="D7497" s="0" t="n">
        <v>6</v>
      </c>
      <c r="E7497" s="0" t="n">
        <v>0</v>
      </c>
      <c r="F7497" s="0" t="n">
        <v>0</v>
      </c>
      <c r="G7497" s="0" t="n">
        <v>0.311403</v>
      </c>
      <c r="H7497" s="0" t="n">
        <v>42400</v>
      </c>
    </row>
    <row r="7498" customFormat="false" ht="15" hidden="false" customHeight="false" outlineLevel="0" collapsed="false">
      <c r="A7498" s="0" t="n">
        <v>7496</v>
      </c>
      <c r="B7498" s="0" t="n">
        <v>11</v>
      </c>
      <c r="C7498" s="0" t="n">
        <v>313</v>
      </c>
      <c r="D7498" s="0" t="n">
        <v>7</v>
      </c>
      <c r="E7498" s="0" t="n">
        <v>1</v>
      </c>
      <c r="F7498" s="0" t="n">
        <v>0.09592</v>
      </c>
      <c r="G7498" s="0" t="n">
        <v>0.314875</v>
      </c>
      <c r="H7498" s="0" t="n">
        <v>42200</v>
      </c>
    </row>
    <row r="7499" customFormat="false" ht="15" hidden="false" customHeight="false" outlineLevel="0" collapsed="false">
      <c r="A7499" s="0" t="n">
        <v>7497</v>
      </c>
      <c r="B7499" s="0" t="n">
        <v>11</v>
      </c>
      <c r="C7499" s="0" t="n">
        <v>313</v>
      </c>
      <c r="D7499" s="0" t="n">
        <v>8</v>
      </c>
      <c r="E7499" s="0" t="n">
        <v>1</v>
      </c>
      <c r="F7499" s="0" t="n">
        <v>0.449156</v>
      </c>
      <c r="G7499" s="0" t="n">
        <v>0.454483</v>
      </c>
      <c r="H7499" s="0" t="n">
        <v>42000</v>
      </c>
    </row>
    <row r="7500" customFormat="false" ht="15" hidden="false" customHeight="false" outlineLevel="0" collapsed="false">
      <c r="A7500" s="0" t="n">
        <v>7498</v>
      </c>
      <c r="B7500" s="0" t="n">
        <v>11</v>
      </c>
      <c r="C7500" s="0" t="n">
        <v>313</v>
      </c>
      <c r="D7500" s="0" t="n">
        <v>9</v>
      </c>
      <c r="E7500" s="0" t="n">
        <v>0</v>
      </c>
      <c r="F7500" s="0" t="n">
        <v>0.846314</v>
      </c>
      <c r="G7500" s="0" t="n">
        <v>0.346443</v>
      </c>
      <c r="H7500" s="0" t="n">
        <v>42000</v>
      </c>
    </row>
    <row r="7501" customFormat="false" ht="15" hidden="false" customHeight="false" outlineLevel="0" collapsed="false">
      <c r="A7501" s="0" t="n">
        <v>7499</v>
      </c>
      <c r="B7501" s="0" t="n">
        <v>11</v>
      </c>
      <c r="C7501" s="0" t="n">
        <v>313</v>
      </c>
      <c r="D7501" s="0" t="n">
        <v>10</v>
      </c>
      <c r="E7501" s="0" t="n">
        <v>0</v>
      </c>
      <c r="F7501" s="0" t="n">
        <v>1</v>
      </c>
      <c r="G7501" s="0" t="n">
        <v>0.385497</v>
      </c>
      <c r="H7501" s="0" t="n">
        <v>42000</v>
      </c>
    </row>
    <row r="7502" customFormat="false" ht="15" hidden="false" customHeight="false" outlineLevel="0" collapsed="false">
      <c r="A7502" s="0" t="n">
        <v>7500</v>
      </c>
      <c r="B7502" s="0" t="n">
        <v>11</v>
      </c>
      <c r="C7502" s="0" t="n">
        <v>313</v>
      </c>
      <c r="D7502" s="0" t="n">
        <v>11</v>
      </c>
      <c r="E7502" s="0" t="n">
        <v>0</v>
      </c>
      <c r="F7502" s="0" t="n">
        <v>1</v>
      </c>
      <c r="G7502" s="0" t="n">
        <v>0.392787</v>
      </c>
      <c r="H7502" s="0" t="n">
        <v>42000</v>
      </c>
    </row>
    <row r="7503" customFormat="false" ht="15" hidden="false" customHeight="false" outlineLevel="0" collapsed="false">
      <c r="A7503" s="0" t="n">
        <v>7501</v>
      </c>
      <c r="B7503" s="0" t="n">
        <v>11</v>
      </c>
      <c r="C7503" s="0" t="n">
        <v>313</v>
      </c>
      <c r="D7503" s="0" t="n">
        <v>12</v>
      </c>
      <c r="E7503" s="0" t="n">
        <v>0</v>
      </c>
      <c r="F7503" s="0" t="n">
        <v>1</v>
      </c>
      <c r="G7503" s="0" t="n">
        <v>0.308599</v>
      </c>
      <c r="H7503" s="0" t="n">
        <v>42000</v>
      </c>
    </row>
    <row r="7504" customFormat="false" ht="15" hidden="false" customHeight="false" outlineLevel="0" collapsed="false">
      <c r="A7504" s="0" t="n">
        <v>7502</v>
      </c>
      <c r="B7504" s="0" t="n">
        <v>11</v>
      </c>
      <c r="C7504" s="0" t="n">
        <v>313</v>
      </c>
      <c r="D7504" s="0" t="n">
        <v>13</v>
      </c>
      <c r="E7504" s="0" t="n">
        <v>0</v>
      </c>
      <c r="F7504" s="0" t="n">
        <v>1</v>
      </c>
      <c r="G7504" s="0" t="n">
        <v>0.253533</v>
      </c>
      <c r="H7504" s="0" t="n">
        <v>42000</v>
      </c>
    </row>
    <row r="7505" customFormat="false" ht="15" hidden="false" customHeight="false" outlineLevel="0" collapsed="false">
      <c r="A7505" s="0" t="n">
        <v>7503</v>
      </c>
      <c r="B7505" s="0" t="n">
        <v>11</v>
      </c>
      <c r="C7505" s="0" t="n">
        <v>313</v>
      </c>
      <c r="D7505" s="0" t="n">
        <v>14</v>
      </c>
      <c r="E7505" s="0" t="n">
        <v>0</v>
      </c>
      <c r="F7505" s="0" t="n">
        <v>1</v>
      </c>
      <c r="G7505" s="0" t="n">
        <v>0.346915</v>
      </c>
      <c r="H7505" s="0" t="n">
        <v>42000</v>
      </c>
    </row>
    <row r="7506" customFormat="false" ht="15" hidden="false" customHeight="false" outlineLevel="0" collapsed="false">
      <c r="A7506" s="0" t="n">
        <v>7504</v>
      </c>
      <c r="B7506" s="0" t="n">
        <v>11</v>
      </c>
      <c r="C7506" s="0" t="n">
        <v>313</v>
      </c>
      <c r="D7506" s="0" t="n">
        <v>15</v>
      </c>
      <c r="E7506" s="0" t="n">
        <v>0</v>
      </c>
      <c r="F7506" s="0" t="n">
        <v>0.846314</v>
      </c>
      <c r="G7506" s="0" t="n">
        <v>0.410156</v>
      </c>
      <c r="H7506" s="0" t="n">
        <v>42000</v>
      </c>
    </row>
    <row r="7507" customFormat="false" ht="15" hidden="false" customHeight="false" outlineLevel="0" collapsed="false">
      <c r="A7507" s="0" t="n">
        <v>7505</v>
      </c>
      <c r="B7507" s="0" t="n">
        <v>11</v>
      </c>
      <c r="C7507" s="0" t="n">
        <v>313</v>
      </c>
      <c r="D7507" s="0" t="n">
        <v>16</v>
      </c>
      <c r="E7507" s="0" t="n">
        <v>0</v>
      </c>
      <c r="F7507" s="0" t="n">
        <v>0.449156</v>
      </c>
      <c r="G7507" s="0" t="n">
        <v>0.531057</v>
      </c>
      <c r="H7507" s="0" t="n">
        <v>42000</v>
      </c>
    </row>
    <row r="7508" customFormat="false" ht="15" hidden="false" customHeight="false" outlineLevel="0" collapsed="false">
      <c r="A7508" s="0" t="n">
        <v>7506</v>
      </c>
      <c r="B7508" s="0" t="n">
        <v>11</v>
      </c>
      <c r="C7508" s="0" t="n">
        <v>313</v>
      </c>
      <c r="D7508" s="0" t="n">
        <v>17</v>
      </c>
      <c r="E7508" s="0" t="n">
        <v>0</v>
      </c>
      <c r="F7508" s="0" t="n">
        <v>0.09592</v>
      </c>
      <c r="G7508" s="0" t="n">
        <v>0.503511</v>
      </c>
      <c r="H7508" s="0" t="n">
        <v>42000</v>
      </c>
    </row>
    <row r="7509" customFormat="false" ht="15" hidden="false" customHeight="false" outlineLevel="0" collapsed="false">
      <c r="A7509" s="0" t="n">
        <v>7507</v>
      </c>
      <c r="B7509" s="0" t="n">
        <v>11</v>
      </c>
      <c r="C7509" s="0" t="n">
        <v>313</v>
      </c>
      <c r="D7509" s="0" t="n">
        <v>18</v>
      </c>
      <c r="E7509" s="0" t="n">
        <v>0</v>
      </c>
      <c r="F7509" s="0" t="n">
        <v>0</v>
      </c>
      <c r="G7509" s="0" t="n">
        <v>0.542969</v>
      </c>
      <c r="H7509" s="0" t="n">
        <v>42000</v>
      </c>
    </row>
    <row r="7510" customFormat="false" ht="15" hidden="false" customHeight="false" outlineLevel="0" collapsed="false">
      <c r="A7510" s="0" t="n">
        <v>7508</v>
      </c>
      <c r="B7510" s="0" t="n">
        <v>11</v>
      </c>
      <c r="C7510" s="0" t="n">
        <v>313</v>
      </c>
      <c r="D7510" s="0" t="n">
        <v>19</v>
      </c>
      <c r="E7510" s="0" t="n">
        <v>1</v>
      </c>
      <c r="F7510" s="0" t="n">
        <v>0</v>
      </c>
      <c r="G7510" s="0" t="n">
        <v>0.829309</v>
      </c>
      <c r="H7510" s="0" t="n">
        <v>41800</v>
      </c>
    </row>
    <row r="7511" customFormat="false" ht="15" hidden="false" customHeight="false" outlineLevel="0" collapsed="false">
      <c r="A7511" s="0" t="n">
        <v>7509</v>
      </c>
      <c r="B7511" s="0" t="n">
        <v>11</v>
      </c>
      <c r="C7511" s="0" t="n">
        <v>313</v>
      </c>
      <c r="D7511" s="0" t="n">
        <v>20</v>
      </c>
      <c r="E7511" s="0" t="n">
        <v>1</v>
      </c>
      <c r="F7511" s="0" t="n">
        <v>0</v>
      </c>
      <c r="G7511" s="0" t="n">
        <v>0.745939</v>
      </c>
      <c r="H7511" s="0" t="n">
        <v>41600</v>
      </c>
    </row>
    <row r="7512" customFormat="false" ht="15" hidden="false" customHeight="false" outlineLevel="0" collapsed="false">
      <c r="A7512" s="0" t="n">
        <v>7510</v>
      </c>
      <c r="B7512" s="0" t="n">
        <v>11</v>
      </c>
      <c r="C7512" s="0" t="n">
        <v>313</v>
      </c>
      <c r="D7512" s="0" t="n">
        <v>21</v>
      </c>
      <c r="E7512" s="0" t="n">
        <v>0</v>
      </c>
      <c r="F7512" s="0" t="n">
        <v>0</v>
      </c>
      <c r="G7512" s="0" t="n">
        <v>0.67132</v>
      </c>
      <c r="H7512" s="0" t="n">
        <v>41600</v>
      </c>
    </row>
    <row r="7513" customFormat="false" ht="15" hidden="false" customHeight="false" outlineLevel="0" collapsed="false">
      <c r="A7513" s="0" t="n">
        <v>7511</v>
      </c>
      <c r="B7513" s="0" t="n">
        <v>11</v>
      </c>
      <c r="C7513" s="0" t="n">
        <v>313</v>
      </c>
      <c r="D7513" s="0" t="n">
        <v>22</v>
      </c>
      <c r="E7513" s="0" t="n">
        <v>0</v>
      </c>
      <c r="F7513" s="0" t="n">
        <v>0</v>
      </c>
      <c r="G7513" s="0" t="n">
        <v>0.696028</v>
      </c>
      <c r="H7513" s="0" t="n">
        <v>41600</v>
      </c>
    </row>
    <row r="7514" customFormat="false" ht="15" hidden="false" customHeight="false" outlineLevel="0" collapsed="false">
      <c r="A7514" s="0" t="n">
        <v>7512</v>
      </c>
      <c r="B7514" s="0" t="n">
        <v>11</v>
      </c>
      <c r="C7514" s="0" t="n">
        <v>313</v>
      </c>
      <c r="D7514" s="0" t="n">
        <v>23</v>
      </c>
      <c r="E7514" s="0" t="n">
        <v>0</v>
      </c>
      <c r="F7514" s="0" t="n">
        <v>0</v>
      </c>
      <c r="G7514" s="0" t="n">
        <v>0.601296</v>
      </c>
      <c r="H7514" s="0" t="n">
        <v>41600</v>
      </c>
    </row>
    <row r="7515" customFormat="false" ht="15" hidden="false" customHeight="false" outlineLevel="0" collapsed="false">
      <c r="A7515" s="0" t="n">
        <v>7513</v>
      </c>
      <c r="B7515" s="0" t="n">
        <v>11</v>
      </c>
      <c r="C7515" s="0" t="n">
        <v>314</v>
      </c>
      <c r="D7515" s="0" t="n">
        <v>0</v>
      </c>
      <c r="E7515" s="0" t="n">
        <v>0</v>
      </c>
      <c r="F7515" s="0" t="n">
        <v>0</v>
      </c>
      <c r="G7515" s="0" t="n">
        <v>0.456987</v>
      </c>
      <c r="H7515" s="0" t="n">
        <v>41600</v>
      </c>
    </row>
    <row r="7516" customFormat="false" ht="15" hidden="false" customHeight="false" outlineLevel="0" collapsed="false">
      <c r="A7516" s="0" t="n">
        <v>7514</v>
      </c>
      <c r="B7516" s="0" t="n">
        <v>11</v>
      </c>
      <c r="C7516" s="0" t="n">
        <v>314</v>
      </c>
      <c r="D7516" s="0" t="n">
        <v>1</v>
      </c>
      <c r="E7516" s="0" t="n">
        <v>0</v>
      </c>
      <c r="F7516" s="0" t="n">
        <v>0</v>
      </c>
      <c r="G7516" s="0" t="n">
        <v>0.455802</v>
      </c>
      <c r="H7516" s="0" t="n">
        <v>41600</v>
      </c>
    </row>
    <row r="7517" customFormat="false" ht="15" hidden="false" customHeight="false" outlineLevel="0" collapsed="false">
      <c r="A7517" s="0" t="n">
        <v>7515</v>
      </c>
      <c r="B7517" s="0" t="n">
        <v>11</v>
      </c>
      <c r="C7517" s="0" t="n">
        <v>314</v>
      </c>
      <c r="D7517" s="0" t="n">
        <v>2</v>
      </c>
      <c r="E7517" s="0" t="n">
        <v>0</v>
      </c>
      <c r="F7517" s="0" t="n">
        <v>0</v>
      </c>
      <c r="G7517" s="0" t="n">
        <v>0.356543</v>
      </c>
      <c r="H7517" s="0" t="n">
        <v>41600</v>
      </c>
    </row>
    <row r="7518" customFormat="false" ht="15" hidden="false" customHeight="false" outlineLevel="0" collapsed="false">
      <c r="A7518" s="0" t="n">
        <v>7516</v>
      </c>
      <c r="B7518" s="0" t="n">
        <v>11</v>
      </c>
      <c r="C7518" s="0" t="n">
        <v>314</v>
      </c>
      <c r="D7518" s="0" t="n">
        <v>3</v>
      </c>
      <c r="E7518" s="0" t="n">
        <v>0</v>
      </c>
      <c r="F7518" s="0" t="n">
        <v>0</v>
      </c>
      <c r="G7518" s="0" t="n">
        <v>0.391954</v>
      </c>
      <c r="H7518" s="0" t="n">
        <v>41600</v>
      </c>
    </row>
    <row r="7519" customFormat="false" ht="15" hidden="false" customHeight="false" outlineLevel="0" collapsed="false">
      <c r="A7519" s="0" t="n">
        <v>7517</v>
      </c>
      <c r="B7519" s="0" t="n">
        <v>11</v>
      </c>
      <c r="C7519" s="0" t="n">
        <v>314</v>
      </c>
      <c r="D7519" s="0" t="n">
        <v>4</v>
      </c>
      <c r="E7519" s="0" t="n">
        <v>0</v>
      </c>
      <c r="F7519" s="0" t="n">
        <v>0</v>
      </c>
      <c r="G7519" s="0" t="n">
        <v>0.463725</v>
      </c>
      <c r="H7519" s="0" t="n">
        <v>41600</v>
      </c>
    </row>
    <row r="7520" customFormat="false" ht="15" hidden="false" customHeight="false" outlineLevel="0" collapsed="false">
      <c r="A7520" s="0" t="n">
        <v>7518</v>
      </c>
      <c r="B7520" s="0" t="n">
        <v>11</v>
      </c>
      <c r="C7520" s="0" t="n">
        <v>314</v>
      </c>
      <c r="D7520" s="0" t="n">
        <v>5</v>
      </c>
      <c r="E7520" s="0" t="n">
        <v>0</v>
      </c>
      <c r="F7520" s="0" t="n">
        <v>0</v>
      </c>
      <c r="G7520" s="0" t="n">
        <v>0.376163</v>
      </c>
      <c r="H7520" s="0" t="n">
        <v>41600</v>
      </c>
    </row>
    <row r="7521" customFormat="false" ht="15" hidden="false" customHeight="false" outlineLevel="0" collapsed="false">
      <c r="A7521" s="0" t="n">
        <v>7519</v>
      </c>
      <c r="B7521" s="0" t="n">
        <v>11</v>
      </c>
      <c r="C7521" s="0" t="n">
        <v>314</v>
      </c>
      <c r="D7521" s="0" t="n">
        <v>6</v>
      </c>
      <c r="E7521" s="0" t="n">
        <v>0</v>
      </c>
      <c r="F7521" s="0" t="n">
        <v>0</v>
      </c>
      <c r="G7521" s="0" t="n">
        <v>0.447842</v>
      </c>
      <c r="H7521" s="0" t="n">
        <v>41600</v>
      </c>
    </row>
    <row r="7522" customFormat="false" ht="15" hidden="false" customHeight="false" outlineLevel="0" collapsed="false">
      <c r="A7522" s="0" t="n">
        <v>7520</v>
      </c>
      <c r="B7522" s="0" t="n">
        <v>11</v>
      </c>
      <c r="C7522" s="0" t="n">
        <v>314</v>
      </c>
      <c r="D7522" s="0" t="n">
        <v>7</v>
      </c>
      <c r="E7522" s="0" t="n">
        <v>1</v>
      </c>
      <c r="F7522" s="0" t="n">
        <v>0.083715</v>
      </c>
      <c r="G7522" s="0" t="n">
        <v>0.541319</v>
      </c>
      <c r="H7522" s="0" t="n">
        <v>41400</v>
      </c>
    </row>
    <row r="7523" customFormat="false" ht="15" hidden="false" customHeight="false" outlineLevel="0" collapsed="false">
      <c r="A7523" s="0" t="n">
        <v>7521</v>
      </c>
      <c r="B7523" s="0" t="n">
        <v>11</v>
      </c>
      <c r="C7523" s="0" t="n">
        <v>314</v>
      </c>
      <c r="D7523" s="0" t="n">
        <v>8</v>
      </c>
      <c r="E7523" s="0" t="n">
        <v>1</v>
      </c>
      <c r="F7523" s="0" t="n">
        <v>0.392006</v>
      </c>
      <c r="G7523" s="0" t="n">
        <v>0.407679</v>
      </c>
      <c r="H7523" s="0" t="n">
        <v>41200</v>
      </c>
    </row>
    <row r="7524" customFormat="false" ht="15" hidden="false" customHeight="false" outlineLevel="0" collapsed="false">
      <c r="A7524" s="0" t="n">
        <v>7522</v>
      </c>
      <c r="B7524" s="0" t="n">
        <v>11</v>
      </c>
      <c r="C7524" s="0" t="n">
        <v>314</v>
      </c>
      <c r="D7524" s="0" t="n">
        <v>9</v>
      </c>
      <c r="E7524" s="0" t="n">
        <v>0</v>
      </c>
      <c r="F7524" s="0" t="n">
        <v>0.73863</v>
      </c>
      <c r="G7524" s="0" t="n">
        <v>0.607883</v>
      </c>
      <c r="H7524" s="0" t="n">
        <v>41200</v>
      </c>
    </row>
    <row r="7525" customFormat="false" ht="15" hidden="false" customHeight="false" outlineLevel="0" collapsed="false">
      <c r="A7525" s="0" t="n">
        <v>7523</v>
      </c>
      <c r="B7525" s="0" t="n">
        <v>11</v>
      </c>
      <c r="C7525" s="0" t="n">
        <v>314</v>
      </c>
      <c r="D7525" s="0" t="n">
        <v>10</v>
      </c>
      <c r="E7525" s="0" t="n">
        <v>0</v>
      </c>
      <c r="F7525" s="0" t="n">
        <v>1</v>
      </c>
      <c r="G7525" s="0" t="n">
        <v>0.453578</v>
      </c>
      <c r="H7525" s="0" t="n">
        <v>41200</v>
      </c>
    </row>
    <row r="7526" customFormat="false" ht="15" hidden="false" customHeight="false" outlineLevel="0" collapsed="false">
      <c r="A7526" s="0" t="n">
        <v>7524</v>
      </c>
      <c r="B7526" s="0" t="n">
        <v>11</v>
      </c>
      <c r="C7526" s="0" t="n">
        <v>314</v>
      </c>
      <c r="D7526" s="0" t="n">
        <v>11</v>
      </c>
      <c r="E7526" s="0" t="n">
        <v>0</v>
      </c>
      <c r="F7526" s="0" t="n">
        <v>1</v>
      </c>
      <c r="G7526" s="0" t="n">
        <v>0.429435</v>
      </c>
      <c r="H7526" s="0" t="n">
        <v>41200</v>
      </c>
    </row>
    <row r="7527" customFormat="false" ht="15" hidden="false" customHeight="false" outlineLevel="0" collapsed="false">
      <c r="A7527" s="0" t="n">
        <v>7525</v>
      </c>
      <c r="B7527" s="0" t="n">
        <v>11</v>
      </c>
      <c r="C7527" s="0" t="n">
        <v>314</v>
      </c>
      <c r="D7527" s="0" t="n">
        <v>12</v>
      </c>
      <c r="E7527" s="0" t="n">
        <v>0</v>
      </c>
      <c r="F7527" s="0" t="n">
        <v>1</v>
      </c>
      <c r="G7527" s="0" t="n">
        <v>0.484166</v>
      </c>
      <c r="H7527" s="0" t="n">
        <v>41200</v>
      </c>
    </row>
    <row r="7528" customFormat="false" ht="15" hidden="false" customHeight="false" outlineLevel="0" collapsed="false">
      <c r="A7528" s="0" t="n">
        <v>7526</v>
      </c>
      <c r="B7528" s="0" t="n">
        <v>11</v>
      </c>
      <c r="C7528" s="0" t="n">
        <v>314</v>
      </c>
      <c r="D7528" s="0" t="n">
        <v>13</v>
      </c>
      <c r="E7528" s="0" t="n">
        <v>0</v>
      </c>
      <c r="F7528" s="0" t="n">
        <v>1</v>
      </c>
      <c r="G7528" s="0" t="n">
        <v>0.629934</v>
      </c>
      <c r="H7528" s="0" t="n">
        <v>41200</v>
      </c>
    </row>
    <row r="7529" customFormat="false" ht="15" hidden="false" customHeight="false" outlineLevel="0" collapsed="false">
      <c r="A7529" s="0" t="n">
        <v>7527</v>
      </c>
      <c r="B7529" s="0" t="n">
        <v>11</v>
      </c>
      <c r="C7529" s="0" t="n">
        <v>314</v>
      </c>
      <c r="D7529" s="0" t="n">
        <v>14</v>
      </c>
      <c r="E7529" s="0" t="n">
        <v>0</v>
      </c>
      <c r="F7529" s="0" t="n">
        <v>1</v>
      </c>
      <c r="G7529" s="0" t="n">
        <v>0.696407</v>
      </c>
      <c r="H7529" s="0" t="n">
        <v>41200</v>
      </c>
    </row>
    <row r="7530" customFormat="false" ht="15" hidden="false" customHeight="false" outlineLevel="0" collapsed="false">
      <c r="A7530" s="0" t="n">
        <v>7528</v>
      </c>
      <c r="B7530" s="0" t="n">
        <v>11</v>
      </c>
      <c r="C7530" s="0" t="n">
        <v>314</v>
      </c>
      <c r="D7530" s="0" t="n">
        <v>15</v>
      </c>
      <c r="E7530" s="0" t="n">
        <v>0</v>
      </c>
      <c r="F7530" s="0" t="n">
        <v>0.73863</v>
      </c>
      <c r="G7530" s="0" t="n">
        <v>0.671334</v>
      </c>
      <c r="H7530" s="0" t="n">
        <v>41200</v>
      </c>
    </row>
    <row r="7531" customFormat="false" ht="15" hidden="false" customHeight="false" outlineLevel="0" collapsed="false">
      <c r="A7531" s="0" t="n">
        <v>7529</v>
      </c>
      <c r="B7531" s="0" t="n">
        <v>11</v>
      </c>
      <c r="C7531" s="0" t="n">
        <v>314</v>
      </c>
      <c r="D7531" s="0" t="n">
        <v>16</v>
      </c>
      <c r="E7531" s="0" t="n">
        <v>0</v>
      </c>
      <c r="F7531" s="0" t="n">
        <v>0.392006</v>
      </c>
      <c r="G7531" s="0" t="n">
        <v>0.432351</v>
      </c>
      <c r="H7531" s="0" t="n">
        <v>41200</v>
      </c>
    </row>
    <row r="7532" customFormat="false" ht="15" hidden="false" customHeight="false" outlineLevel="0" collapsed="false">
      <c r="A7532" s="0" t="n">
        <v>7530</v>
      </c>
      <c r="B7532" s="0" t="n">
        <v>11</v>
      </c>
      <c r="C7532" s="0" t="n">
        <v>314</v>
      </c>
      <c r="D7532" s="0" t="n">
        <v>17</v>
      </c>
      <c r="E7532" s="0" t="n">
        <v>0</v>
      </c>
      <c r="F7532" s="0" t="n">
        <v>0.083715</v>
      </c>
      <c r="G7532" s="0" t="n">
        <v>0.470711</v>
      </c>
      <c r="H7532" s="0" t="n">
        <v>41200</v>
      </c>
    </row>
    <row r="7533" customFormat="false" ht="15" hidden="false" customHeight="false" outlineLevel="0" collapsed="false">
      <c r="A7533" s="0" t="n">
        <v>7531</v>
      </c>
      <c r="B7533" s="0" t="n">
        <v>11</v>
      </c>
      <c r="C7533" s="0" t="n">
        <v>314</v>
      </c>
      <c r="D7533" s="0" t="n">
        <v>18</v>
      </c>
      <c r="E7533" s="0" t="n">
        <v>0</v>
      </c>
      <c r="F7533" s="0" t="n">
        <v>0</v>
      </c>
      <c r="G7533" s="0" t="n">
        <v>0.512652</v>
      </c>
      <c r="H7533" s="0" t="n">
        <v>41200</v>
      </c>
    </row>
    <row r="7534" customFormat="false" ht="15" hidden="false" customHeight="false" outlineLevel="0" collapsed="false">
      <c r="A7534" s="0" t="n">
        <v>7532</v>
      </c>
      <c r="B7534" s="0" t="n">
        <v>11</v>
      </c>
      <c r="C7534" s="0" t="n">
        <v>314</v>
      </c>
      <c r="D7534" s="0" t="n">
        <v>19</v>
      </c>
      <c r="E7534" s="0" t="n">
        <v>1</v>
      </c>
      <c r="F7534" s="0" t="n">
        <v>0</v>
      </c>
      <c r="G7534" s="0" t="n">
        <v>0.616842</v>
      </c>
      <c r="H7534" s="0" t="n">
        <v>41000</v>
      </c>
    </row>
    <row r="7535" customFormat="false" ht="15" hidden="false" customHeight="false" outlineLevel="0" collapsed="false">
      <c r="A7535" s="0" t="n">
        <v>7533</v>
      </c>
      <c r="B7535" s="0" t="n">
        <v>11</v>
      </c>
      <c r="C7535" s="0" t="n">
        <v>314</v>
      </c>
      <c r="D7535" s="0" t="n">
        <v>20</v>
      </c>
      <c r="E7535" s="0" t="n">
        <v>1</v>
      </c>
      <c r="F7535" s="0" t="n">
        <v>0</v>
      </c>
      <c r="G7535" s="0" t="n">
        <v>0.322065</v>
      </c>
      <c r="H7535" s="0" t="n">
        <v>40800</v>
      </c>
    </row>
    <row r="7536" customFormat="false" ht="15" hidden="false" customHeight="false" outlineLevel="0" collapsed="false">
      <c r="A7536" s="0" t="n">
        <v>7534</v>
      </c>
      <c r="B7536" s="0" t="n">
        <v>11</v>
      </c>
      <c r="C7536" s="0" t="n">
        <v>314</v>
      </c>
      <c r="D7536" s="0" t="n">
        <v>21</v>
      </c>
      <c r="E7536" s="0" t="n">
        <v>0</v>
      </c>
      <c r="F7536" s="0" t="n">
        <v>0</v>
      </c>
      <c r="G7536" s="0" t="n">
        <v>0.37361</v>
      </c>
      <c r="H7536" s="0" t="n">
        <v>40800</v>
      </c>
    </row>
    <row r="7537" customFormat="false" ht="15" hidden="false" customHeight="false" outlineLevel="0" collapsed="false">
      <c r="A7537" s="0" t="n">
        <v>7535</v>
      </c>
      <c r="B7537" s="0" t="n">
        <v>11</v>
      </c>
      <c r="C7537" s="0" t="n">
        <v>314</v>
      </c>
      <c r="D7537" s="0" t="n">
        <v>22</v>
      </c>
      <c r="E7537" s="0" t="n">
        <v>0</v>
      </c>
      <c r="F7537" s="0" t="n">
        <v>0</v>
      </c>
      <c r="G7537" s="0" t="n">
        <v>0.315551</v>
      </c>
      <c r="H7537" s="0" t="n">
        <v>40800</v>
      </c>
    </row>
    <row r="7538" customFormat="false" ht="15" hidden="false" customHeight="false" outlineLevel="0" collapsed="false">
      <c r="A7538" s="0" t="n">
        <v>7536</v>
      </c>
      <c r="B7538" s="0" t="n">
        <v>11</v>
      </c>
      <c r="C7538" s="0" t="n">
        <v>314</v>
      </c>
      <c r="D7538" s="0" t="n">
        <v>23</v>
      </c>
      <c r="E7538" s="0" t="n">
        <v>0</v>
      </c>
      <c r="F7538" s="0" t="n">
        <v>0</v>
      </c>
      <c r="G7538" s="0" t="n">
        <v>0.368836</v>
      </c>
      <c r="H7538" s="0" t="n">
        <v>40800</v>
      </c>
    </row>
    <row r="7539" customFormat="false" ht="15" hidden="false" customHeight="false" outlineLevel="0" collapsed="false">
      <c r="A7539" s="0" t="n">
        <v>7537</v>
      </c>
      <c r="B7539" s="0" t="n">
        <v>11</v>
      </c>
      <c r="C7539" s="0" t="n">
        <v>315</v>
      </c>
      <c r="D7539" s="0" t="n">
        <v>0</v>
      </c>
      <c r="E7539" s="0" t="n">
        <v>0</v>
      </c>
      <c r="F7539" s="0" t="n">
        <v>0</v>
      </c>
      <c r="G7539" s="0" t="n">
        <v>0.42192</v>
      </c>
      <c r="H7539" s="0" t="n">
        <v>40800</v>
      </c>
    </row>
    <row r="7540" customFormat="false" ht="15" hidden="false" customHeight="false" outlineLevel="0" collapsed="false">
      <c r="A7540" s="0" t="n">
        <v>7538</v>
      </c>
      <c r="B7540" s="0" t="n">
        <v>11</v>
      </c>
      <c r="C7540" s="0" t="n">
        <v>315</v>
      </c>
      <c r="D7540" s="0" t="n">
        <v>1</v>
      </c>
      <c r="E7540" s="0" t="n">
        <v>0</v>
      </c>
      <c r="F7540" s="0" t="n">
        <v>0</v>
      </c>
      <c r="G7540" s="0" t="n">
        <v>0.453343</v>
      </c>
      <c r="H7540" s="0" t="n">
        <v>40800</v>
      </c>
    </row>
    <row r="7541" customFormat="false" ht="15" hidden="false" customHeight="false" outlineLevel="0" collapsed="false">
      <c r="A7541" s="0" t="n">
        <v>7539</v>
      </c>
      <c r="B7541" s="0" t="n">
        <v>11</v>
      </c>
      <c r="C7541" s="0" t="n">
        <v>315</v>
      </c>
      <c r="D7541" s="0" t="n">
        <v>2</v>
      </c>
      <c r="E7541" s="0" t="n">
        <v>0</v>
      </c>
      <c r="F7541" s="0" t="n">
        <v>0</v>
      </c>
      <c r="G7541" s="0" t="n">
        <v>0.518709</v>
      </c>
      <c r="H7541" s="0" t="n">
        <v>40800</v>
      </c>
    </row>
    <row r="7542" customFormat="false" ht="15" hidden="false" customHeight="false" outlineLevel="0" collapsed="false">
      <c r="A7542" s="0" t="n">
        <v>7540</v>
      </c>
      <c r="B7542" s="0" t="n">
        <v>11</v>
      </c>
      <c r="C7542" s="0" t="n">
        <v>315</v>
      </c>
      <c r="D7542" s="0" t="n">
        <v>3</v>
      </c>
      <c r="E7542" s="0" t="n">
        <v>0</v>
      </c>
      <c r="F7542" s="0" t="n">
        <v>0</v>
      </c>
      <c r="G7542" s="0" t="n">
        <v>0.320292</v>
      </c>
      <c r="H7542" s="0" t="n">
        <v>40800</v>
      </c>
    </row>
    <row r="7543" customFormat="false" ht="15" hidden="false" customHeight="false" outlineLevel="0" collapsed="false">
      <c r="A7543" s="0" t="n">
        <v>7541</v>
      </c>
      <c r="B7543" s="0" t="n">
        <v>11</v>
      </c>
      <c r="C7543" s="0" t="n">
        <v>315</v>
      </c>
      <c r="D7543" s="0" t="n">
        <v>4</v>
      </c>
      <c r="E7543" s="0" t="n">
        <v>0</v>
      </c>
      <c r="F7543" s="0" t="n">
        <v>0</v>
      </c>
      <c r="G7543" s="0" t="n">
        <v>0.390264</v>
      </c>
      <c r="H7543" s="0" t="n">
        <v>40800</v>
      </c>
    </row>
    <row r="7544" customFormat="false" ht="15" hidden="false" customHeight="false" outlineLevel="0" collapsed="false">
      <c r="A7544" s="0" t="n">
        <v>7542</v>
      </c>
      <c r="B7544" s="0" t="n">
        <v>11</v>
      </c>
      <c r="C7544" s="0" t="n">
        <v>315</v>
      </c>
      <c r="D7544" s="0" t="n">
        <v>5</v>
      </c>
      <c r="E7544" s="0" t="n">
        <v>0</v>
      </c>
      <c r="F7544" s="0" t="n">
        <v>0</v>
      </c>
      <c r="G7544" s="0" t="n">
        <v>0.282037</v>
      </c>
      <c r="H7544" s="0" t="n">
        <v>40800</v>
      </c>
    </row>
    <row r="7545" customFormat="false" ht="15" hidden="false" customHeight="false" outlineLevel="0" collapsed="false">
      <c r="A7545" s="0" t="n">
        <v>7543</v>
      </c>
      <c r="B7545" s="0" t="n">
        <v>11</v>
      </c>
      <c r="C7545" s="0" t="n">
        <v>315</v>
      </c>
      <c r="D7545" s="0" t="n">
        <v>6</v>
      </c>
      <c r="E7545" s="0" t="n">
        <v>0</v>
      </c>
      <c r="F7545" s="0" t="n">
        <v>0</v>
      </c>
      <c r="G7545" s="0" t="n">
        <v>0.165823</v>
      </c>
      <c r="H7545" s="0" t="n">
        <v>40800</v>
      </c>
    </row>
    <row r="7546" customFormat="false" ht="15" hidden="false" customHeight="false" outlineLevel="0" collapsed="false">
      <c r="A7546" s="0" t="n">
        <v>7544</v>
      </c>
      <c r="B7546" s="0" t="n">
        <v>11</v>
      </c>
      <c r="C7546" s="0" t="n">
        <v>315</v>
      </c>
      <c r="D7546" s="0" t="n">
        <v>7</v>
      </c>
      <c r="E7546" s="0" t="n">
        <v>1</v>
      </c>
      <c r="F7546" s="0" t="n">
        <v>0.08601</v>
      </c>
      <c r="G7546" s="0" t="n">
        <v>0.10098</v>
      </c>
      <c r="H7546" s="0" t="n">
        <v>40600</v>
      </c>
    </row>
    <row r="7547" customFormat="false" ht="15" hidden="false" customHeight="false" outlineLevel="0" collapsed="false">
      <c r="A7547" s="0" t="n">
        <v>7545</v>
      </c>
      <c r="B7547" s="0" t="n">
        <v>11</v>
      </c>
      <c r="C7547" s="0" t="n">
        <v>315</v>
      </c>
      <c r="D7547" s="0" t="n">
        <v>8</v>
      </c>
      <c r="E7547" s="0" t="n">
        <v>1</v>
      </c>
      <c r="F7547" s="0" t="n">
        <v>0.402749</v>
      </c>
      <c r="G7547" s="0" t="n">
        <v>0.093772</v>
      </c>
      <c r="H7547" s="0" t="n">
        <v>40400</v>
      </c>
    </row>
    <row r="7548" customFormat="false" ht="15" hidden="false" customHeight="false" outlineLevel="0" collapsed="false">
      <c r="A7548" s="0" t="n">
        <v>7546</v>
      </c>
      <c r="B7548" s="0" t="n">
        <v>11</v>
      </c>
      <c r="C7548" s="0" t="n">
        <v>315</v>
      </c>
      <c r="D7548" s="0" t="n">
        <v>9</v>
      </c>
      <c r="E7548" s="0" t="n">
        <v>0</v>
      </c>
      <c r="F7548" s="0" t="n">
        <v>0.758871</v>
      </c>
      <c r="G7548" s="0" t="n">
        <v>0.10966</v>
      </c>
      <c r="H7548" s="0" t="n">
        <v>40400</v>
      </c>
    </row>
    <row r="7549" customFormat="false" ht="15" hidden="false" customHeight="false" outlineLevel="0" collapsed="false">
      <c r="A7549" s="0" t="n">
        <v>7547</v>
      </c>
      <c r="B7549" s="0" t="n">
        <v>11</v>
      </c>
      <c r="C7549" s="0" t="n">
        <v>315</v>
      </c>
      <c r="D7549" s="0" t="n">
        <v>10</v>
      </c>
      <c r="E7549" s="0" t="n">
        <v>0</v>
      </c>
      <c r="F7549" s="0" t="n">
        <v>1</v>
      </c>
      <c r="G7549" s="0" t="n">
        <v>0.194642</v>
      </c>
      <c r="H7549" s="0" t="n">
        <v>40400</v>
      </c>
    </row>
    <row r="7550" customFormat="false" ht="15" hidden="false" customHeight="false" outlineLevel="0" collapsed="false">
      <c r="A7550" s="0" t="n">
        <v>7548</v>
      </c>
      <c r="B7550" s="0" t="n">
        <v>11</v>
      </c>
      <c r="C7550" s="0" t="n">
        <v>315</v>
      </c>
      <c r="D7550" s="0" t="n">
        <v>11</v>
      </c>
      <c r="E7550" s="0" t="n">
        <v>0</v>
      </c>
      <c r="F7550" s="0" t="n">
        <v>1</v>
      </c>
      <c r="G7550" s="0" t="n">
        <v>0.20077</v>
      </c>
      <c r="H7550" s="0" t="n">
        <v>40400</v>
      </c>
    </row>
    <row r="7551" customFormat="false" ht="15" hidden="false" customHeight="false" outlineLevel="0" collapsed="false">
      <c r="A7551" s="0" t="n">
        <v>7549</v>
      </c>
      <c r="B7551" s="0" t="n">
        <v>11</v>
      </c>
      <c r="C7551" s="0" t="n">
        <v>315</v>
      </c>
      <c r="D7551" s="0" t="n">
        <v>12</v>
      </c>
      <c r="E7551" s="0" t="n">
        <v>0</v>
      </c>
      <c r="F7551" s="0" t="n">
        <v>1</v>
      </c>
      <c r="G7551" s="0" t="n">
        <v>0.266735</v>
      </c>
      <c r="H7551" s="0" t="n">
        <v>40400</v>
      </c>
    </row>
    <row r="7552" customFormat="false" ht="15" hidden="false" customHeight="false" outlineLevel="0" collapsed="false">
      <c r="A7552" s="0" t="n">
        <v>7550</v>
      </c>
      <c r="B7552" s="0" t="n">
        <v>11</v>
      </c>
      <c r="C7552" s="0" t="n">
        <v>315</v>
      </c>
      <c r="D7552" s="0" t="n">
        <v>13</v>
      </c>
      <c r="E7552" s="0" t="n">
        <v>0</v>
      </c>
      <c r="F7552" s="0" t="n">
        <v>1</v>
      </c>
      <c r="G7552" s="0" t="n">
        <v>0.230526</v>
      </c>
      <c r="H7552" s="0" t="n">
        <v>40400</v>
      </c>
    </row>
    <row r="7553" customFormat="false" ht="15" hidden="false" customHeight="false" outlineLevel="0" collapsed="false">
      <c r="A7553" s="0" t="n">
        <v>7551</v>
      </c>
      <c r="B7553" s="0" t="n">
        <v>11</v>
      </c>
      <c r="C7553" s="0" t="n">
        <v>315</v>
      </c>
      <c r="D7553" s="0" t="n">
        <v>14</v>
      </c>
      <c r="E7553" s="0" t="n">
        <v>0</v>
      </c>
      <c r="F7553" s="0" t="n">
        <v>1</v>
      </c>
      <c r="G7553" s="0" t="n">
        <v>0.273649</v>
      </c>
      <c r="H7553" s="0" t="n">
        <v>40400</v>
      </c>
    </row>
    <row r="7554" customFormat="false" ht="15" hidden="false" customHeight="false" outlineLevel="0" collapsed="false">
      <c r="A7554" s="0" t="n">
        <v>7552</v>
      </c>
      <c r="B7554" s="0" t="n">
        <v>11</v>
      </c>
      <c r="C7554" s="0" t="n">
        <v>315</v>
      </c>
      <c r="D7554" s="0" t="n">
        <v>15</v>
      </c>
      <c r="E7554" s="0" t="n">
        <v>0</v>
      </c>
      <c r="F7554" s="0" t="n">
        <v>0.758871</v>
      </c>
      <c r="G7554" s="0" t="n">
        <v>0.282765</v>
      </c>
      <c r="H7554" s="0" t="n">
        <v>40400</v>
      </c>
    </row>
    <row r="7555" customFormat="false" ht="15" hidden="false" customHeight="false" outlineLevel="0" collapsed="false">
      <c r="A7555" s="0" t="n">
        <v>7553</v>
      </c>
      <c r="B7555" s="0" t="n">
        <v>11</v>
      </c>
      <c r="C7555" s="0" t="n">
        <v>315</v>
      </c>
      <c r="D7555" s="0" t="n">
        <v>16</v>
      </c>
      <c r="E7555" s="0" t="n">
        <v>0</v>
      </c>
      <c r="F7555" s="0" t="n">
        <v>0.402749</v>
      </c>
      <c r="G7555" s="0" t="n">
        <v>0.388566</v>
      </c>
      <c r="H7555" s="0" t="n">
        <v>40400</v>
      </c>
    </row>
    <row r="7556" customFormat="false" ht="15" hidden="false" customHeight="false" outlineLevel="0" collapsed="false">
      <c r="A7556" s="0" t="n">
        <v>7554</v>
      </c>
      <c r="B7556" s="0" t="n">
        <v>11</v>
      </c>
      <c r="C7556" s="0" t="n">
        <v>315</v>
      </c>
      <c r="D7556" s="0" t="n">
        <v>17</v>
      </c>
      <c r="E7556" s="0" t="n">
        <v>0</v>
      </c>
      <c r="F7556" s="0" t="n">
        <v>0.08601</v>
      </c>
      <c r="G7556" s="0" t="n">
        <v>0.350158</v>
      </c>
      <c r="H7556" s="0" t="n">
        <v>40400</v>
      </c>
    </row>
    <row r="7557" customFormat="false" ht="15" hidden="false" customHeight="false" outlineLevel="0" collapsed="false">
      <c r="A7557" s="0" t="n">
        <v>7555</v>
      </c>
      <c r="B7557" s="0" t="n">
        <v>11</v>
      </c>
      <c r="C7557" s="0" t="n">
        <v>315</v>
      </c>
      <c r="D7557" s="0" t="n">
        <v>18</v>
      </c>
      <c r="E7557" s="0" t="n">
        <v>0</v>
      </c>
      <c r="F7557" s="0" t="n">
        <v>0</v>
      </c>
      <c r="G7557" s="0" t="n">
        <v>0.373827</v>
      </c>
      <c r="H7557" s="0" t="n">
        <v>40400</v>
      </c>
    </row>
    <row r="7558" customFormat="false" ht="15" hidden="false" customHeight="false" outlineLevel="0" collapsed="false">
      <c r="A7558" s="0" t="n">
        <v>7556</v>
      </c>
      <c r="B7558" s="0" t="n">
        <v>11</v>
      </c>
      <c r="C7558" s="0" t="n">
        <v>315</v>
      </c>
      <c r="D7558" s="0" t="n">
        <v>19</v>
      </c>
      <c r="E7558" s="0" t="n">
        <v>1</v>
      </c>
      <c r="F7558" s="0" t="n">
        <v>0</v>
      </c>
      <c r="G7558" s="0" t="n">
        <v>0.467117</v>
      </c>
      <c r="H7558" s="0" t="n">
        <v>40200</v>
      </c>
    </row>
    <row r="7559" customFormat="false" ht="15" hidden="false" customHeight="false" outlineLevel="0" collapsed="false">
      <c r="A7559" s="0" t="n">
        <v>7557</v>
      </c>
      <c r="B7559" s="0" t="n">
        <v>11</v>
      </c>
      <c r="C7559" s="0" t="n">
        <v>315</v>
      </c>
      <c r="D7559" s="0" t="n">
        <v>20</v>
      </c>
      <c r="E7559" s="0" t="n">
        <v>1</v>
      </c>
      <c r="F7559" s="0" t="n">
        <v>0</v>
      </c>
      <c r="G7559" s="0" t="n">
        <v>0.386429</v>
      </c>
      <c r="H7559" s="0" t="n">
        <v>40000</v>
      </c>
    </row>
    <row r="7560" customFormat="false" ht="15" hidden="false" customHeight="false" outlineLevel="0" collapsed="false">
      <c r="A7560" s="0" t="n">
        <v>7558</v>
      </c>
      <c r="B7560" s="0" t="n">
        <v>11</v>
      </c>
      <c r="C7560" s="0" t="n">
        <v>315</v>
      </c>
      <c r="D7560" s="0" t="n">
        <v>21</v>
      </c>
      <c r="E7560" s="0" t="n">
        <v>0</v>
      </c>
      <c r="F7560" s="0" t="n">
        <v>0</v>
      </c>
      <c r="G7560" s="0" t="n">
        <v>0.414946</v>
      </c>
      <c r="H7560" s="0" t="n">
        <v>40000</v>
      </c>
    </row>
    <row r="7561" customFormat="false" ht="15" hidden="false" customHeight="false" outlineLevel="0" collapsed="false">
      <c r="A7561" s="0" t="n">
        <v>7559</v>
      </c>
      <c r="B7561" s="0" t="n">
        <v>11</v>
      </c>
      <c r="C7561" s="0" t="n">
        <v>315</v>
      </c>
      <c r="D7561" s="0" t="n">
        <v>22</v>
      </c>
      <c r="E7561" s="0" t="n">
        <v>0</v>
      </c>
      <c r="F7561" s="0" t="n">
        <v>0</v>
      </c>
      <c r="G7561" s="0" t="n">
        <v>0.359809</v>
      </c>
      <c r="H7561" s="0" t="n">
        <v>40000</v>
      </c>
    </row>
    <row r="7562" customFormat="false" ht="15" hidden="false" customHeight="false" outlineLevel="0" collapsed="false">
      <c r="A7562" s="0" t="n">
        <v>7560</v>
      </c>
      <c r="B7562" s="0" t="n">
        <v>11</v>
      </c>
      <c r="C7562" s="0" t="n">
        <v>315</v>
      </c>
      <c r="D7562" s="0" t="n">
        <v>23</v>
      </c>
      <c r="E7562" s="0" t="n">
        <v>0</v>
      </c>
      <c r="F7562" s="0" t="n">
        <v>0</v>
      </c>
      <c r="G7562" s="0" t="n">
        <v>0.233805</v>
      </c>
      <c r="H7562" s="0" t="n">
        <v>40000</v>
      </c>
    </row>
    <row r="7563" customFormat="false" ht="15" hidden="false" customHeight="false" outlineLevel="0" collapsed="false">
      <c r="A7563" s="0" t="n">
        <v>7561</v>
      </c>
      <c r="B7563" s="0" t="n">
        <v>11</v>
      </c>
      <c r="C7563" s="0" t="n">
        <v>316</v>
      </c>
      <c r="D7563" s="0" t="n">
        <v>0</v>
      </c>
      <c r="E7563" s="0" t="n">
        <v>0</v>
      </c>
      <c r="F7563" s="0" t="n">
        <v>0</v>
      </c>
      <c r="G7563" s="0" t="n">
        <v>0.216141</v>
      </c>
      <c r="H7563" s="0" t="n">
        <v>40000</v>
      </c>
    </row>
    <row r="7564" customFormat="false" ht="15" hidden="false" customHeight="false" outlineLevel="0" collapsed="false">
      <c r="A7564" s="0" t="n">
        <v>7562</v>
      </c>
      <c r="B7564" s="0" t="n">
        <v>11</v>
      </c>
      <c r="C7564" s="0" t="n">
        <v>316</v>
      </c>
      <c r="D7564" s="0" t="n">
        <v>1</v>
      </c>
      <c r="E7564" s="0" t="n">
        <v>0</v>
      </c>
      <c r="F7564" s="0" t="n">
        <v>0</v>
      </c>
      <c r="G7564" s="0" t="n">
        <v>0.264141</v>
      </c>
      <c r="H7564" s="0" t="n">
        <v>40000</v>
      </c>
    </row>
    <row r="7565" customFormat="false" ht="15" hidden="false" customHeight="false" outlineLevel="0" collapsed="false">
      <c r="A7565" s="0" t="n">
        <v>7563</v>
      </c>
      <c r="B7565" s="0" t="n">
        <v>11</v>
      </c>
      <c r="C7565" s="0" t="n">
        <v>316</v>
      </c>
      <c r="D7565" s="0" t="n">
        <v>2</v>
      </c>
      <c r="E7565" s="0" t="n">
        <v>0</v>
      </c>
      <c r="F7565" s="0" t="n">
        <v>0</v>
      </c>
      <c r="G7565" s="0" t="n">
        <v>0.28324</v>
      </c>
      <c r="H7565" s="0" t="n">
        <v>40000</v>
      </c>
    </row>
    <row r="7566" customFormat="false" ht="15" hidden="false" customHeight="false" outlineLevel="0" collapsed="false">
      <c r="A7566" s="0" t="n">
        <v>7564</v>
      </c>
      <c r="B7566" s="0" t="n">
        <v>11</v>
      </c>
      <c r="C7566" s="0" t="n">
        <v>316</v>
      </c>
      <c r="D7566" s="0" t="n">
        <v>3</v>
      </c>
      <c r="E7566" s="0" t="n">
        <v>0</v>
      </c>
      <c r="F7566" s="0" t="n">
        <v>0</v>
      </c>
      <c r="G7566" s="0" t="n">
        <v>0.367171</v>
      </c>
      <c r="H7566" s="0" t="n">
        <v>40000</v>
      </c>
    </row>
    <row r="7567" customFormat="false" ht="15" hidden="false" customHeight="false" outlineLevel="0" collapsed="false">
      <c r="A7567" s="0" t="n">
        <v>7565</v>
      </c>
      <c r="B7567" s="0" t="n">
        <v>11</v>
      </c>
      <c r="C7567" s="0" t="n">
        <v>316</v>
      </c>
      <c r="D7567" s="0" t="n">
        <v>4</v>
      </c>
      <c r="E7567" s="0" t="n">
        <v>0</v>
      </c>
      <c r="F7567" s="0" t="n">
        <v>0</v>
      </c>
      <c r="G7567" s="0" t="n">
        <v>0.468312</v>
      </c>
      <c r="H7567" s="0" t="n">
        <v>40000</v>
      </c>
    </row>
    <row r="7568" customFormat="false" ht="15" hidden="false" customHeight="false" outlineLevel="0" collapsed="false">
      <c r="A7568" s="0" t="n">
        <v>7566</v>
      </c>
      <c r="B7568" s="0" t="n">
        <v>11</v>
      </c>
      <c r="C7568" s="0" t="n">
        <v>316</v>
      </c>
      <c r="D7568" s="0" t="n">
        <v>5</v>
      </c>
      <c r="E7568" s="0" t="n">
        <v>0</v>
      </c>
      <c r="F7568" s="0" t="n">
        <v>0</v>
      </c>
      <c r="G7568" s="0" t="n">
        <v>0.663522</v>
      </c>
      <c r="H7568" s="0" t="n">
        <v>40000</v>
      </c>
    </row>
    <row r="7569" customFormat="false" ht="15" hidden="false" customHeight="false" outlineLevel="0" collapsed="false">
      <c r="A7569" s="0" t="n">
        <v>7567</v>
      </c>
      <c r="B7569" s="0" t="n">
        <v>11</v>
      </c>
      <c r="C7569" s="0" t="n">
        <v>316</v>
      </c>
      <c r="D7569" s="0" t="n">
        <v>6</v>
      </c>
      <c r="E7569" s="0" t="n">
        <v>0</v>
      </c>
      <c r="F7569" s="0" t="n">
        <v>0</v>
      </c>
      <c r="G7569" s="0" t="n">
        <v>0.651026</v>
      </c>
      <c r="H7569" s="0" t="n">
        <v>40000</v>
      </c>
    </row>
    <row r="7570" customFormat="false" ht="15" hidden="false" customHeight="false" outlineLevel="0" collapsed="false">
      <c r="A7570" s="0" t="n">
        <v>7568</v>
      </c>
      <c r="B7570" s="0" t="n">
        <v>11</v>
      </c>
      <c r="C7570" s="0" t="n">
        <v>316</v>
      </c>
      <c r="D7570" s="0" t="n">
        <v>7</v>
      </c>
      <c r="E7570" s="0" t="n">
        <v>1</v>
      </c>
      <c r="F7570" s="0" t="n">
        <v>0.094716</v>
      </c>
      <c r="G7570" s="0" t="n">
        <v>0.596437</v>
      </c>
      <c r="H7570" s="0" t="n">
        <v>39800</v>
      </c>
    </row>
    <row r="7571" customFormat="false" ht="15" hidden="false" customHeight="false" outlineLevel="0" collapsed="false">
      <c r="A7571" s="0" t="n">
        <v>7569</v>
      </c>
      <c r="B7571" s="0" t="n">
        <v>11</v>
      </c>
      <c r="C7571" s="0" t="n">
        <v>316</v>
      </c>
      <c r="D7571" s="0" t="n">
        <v>8</v>
      </c>
      <c r="E7571" s="0" t="n">
        <v>1</v>
      </c>
      <c r="F7571" s="0" t="n">
        <v>0.44352</v>
      </c>
      <c r="G7571" s="0" t="n">
        <v>0.665213</v>
      </c>
      <c r="H7571" s="0" t="n">
        <v>39600</v>
      </c>
    </row>
    <row r="7572" customFormat="false" ht="15" hidden="false" customHeight="false" outlineLevel="0" collapsed="false">
      <c r="A7572" s="0" t="n">
        <v>7570</v>
      </c>
      <c r="B7572" s="0" t="n">
        <v>11</v>
      </c>
      <c r="C7572" s="0" t="n">
        <v>316</v>
      </c>
      <c r="D7572" s="0" t="n">
        <v>9</v>
      </c>
      <c r="E7572" s="0" t="n">
        <v>0</v>
      </c>
      <c r="F7572" s="0" t="n">
        <v>0.835693</v>
      </c>
      <c r="G7572" s="0" t="n">
        <v>0.772143</v>
      </c>
      <c r="H7572" s="0" t="n">
        <v>39600</v>
      </c>
    </row>
    <row r="7573" customFormat="false" ht="15" hidden="false" customHeight="false" outlineLevel="0" collapsed="false">
      <c r="A7573" s="0" t="n">
        <v>7571</v>
      </c>
      <c r="B7573" s="0" t="n">
        <v>11</v>
      </c>
      <c r="C7573" s="0" t="n">
        <v>316</v>
      </c>
      <c r="D7573" s="0" t="n">
        <v>10</v>
      </c>
      <c r="E7573" s="0" t="n">
        <v>0</v>
      </c>
      <c r="F7573" s="0" t="n">
        <v>1</v>
      </c>
      <c r="G7573" s="0" t="n">
        <v>0.375679</v>
      </c>
      <c r="H7573" s="0" t="n">
        <v>39600</v>
      </c>
    </row>
    <row r="7574" customFormat="false" ht="15" hidden="false" customHeight="false" outlineLevel="0" collapsed="false">
      <c r="A7574" s="0" t="n">
        <v>7572</v>
      </c>
      <c r="B7574" s="0" t="n">
        <v>11</v>
      </c>
      <c r="C7574" s="0" t="n">
        <v>316</v>
      </c>
      <c r="D7574" s="0" t="n">
        <v>11</v>
      </c>
      <c r="E7574" s="0" t="n">
        <v>0</v>
      </c>
      <c r="F7574" s="0" t="n">
        <v>1</v>
      </c>
      <c r="G7574" s="0" t="n">
        <v>0.385092</v>
      </c>
      <c r="H7574" s="0" t="n">
        <v>39600</v>
      </c>
    </row>
    <row r="7575" customFormat="false" ht="15" hidden="false" customHeight="false" outlineLevel="0" collapsed="false">
      <c r="A7575" s="0" t="n">
        <v>7573</v>
      </c>
      <c r="B7575" s="0" t="n">
        <v>11</v>
      </c>
      <c r="C7575" s="0" t="n">
        <v>316</v>
      </c>
      <c r="D7575" s="0" t="n">
        <v>12</v>
      </c>
      <c r="E7575" s="0" t="n">
        <v>0</v>
      </c>
      <c r="F7575" s="0" t="n">
        <v>1</v>
      </c>
      <c r="G7575" s="0" t="n">
        <v>0.420966</v>
      </c>
      <c r="H7575" s="0" t="n">
        <v>39600</v>
      </c>
    </row>
    <row r="7576" customFormat="false" ht="15" hidden="false" customHeight="false" outlineLevel="0" collapsed="false">
      <c r="A7576" s="0" t="n">
        <v>7574</v>
      </c>
      <c r="B7576" s="0" t="n">
        <v>11</v>
      </c>
      <c r="C7576" s="0" t="n">
        <v>316</v>
      </c>
      <c r="D7576" s="0" t="n">
        <v>13</v>
      </c>
      <c r="E7576" s="0" t="n">
        <v>0</v>
      </c>
      <c r="F7576" s="0" t="n">
        <v>1</v>
      </c>
      <c r="G7576" s="0" t="n">
        <v>0.330341</v>
      </c>
      <c r="H7576" s="0" t="n">
        <v>39600</v>
      </c>
    </row>
    <row r="7577" customFormat="false" ht="15" hidden="false" customHeight="false" outlineLevel="0" collapsed="false">
      <c r="A7577" s="0" t="n">
        <v>7575</v>
      </c>
      <c r="B7577" s="0" t="n">
        <v>11</v>
      </c>
      <c r="C7577" s="0" t="n">
        <v>316</v>
      </c>
      <c r="D7577" s="0" t="n">
        <v>14</v>
      </c>
      <c r="E7577" s="0" t="n">
        <v>0</v>
      </c>
      <c r="F7577" s="0" t="n">
        <v>1</v>
      </c>
      <c r="G7577" s="0" t="n">
        <v>0.282977</v>
      </c>
      <c r="H7577" s="0" t="n">
        <v>39600</v>
      </c>
    </row>
    <row r="7578" customFormat="false" ht="15" hidden="false" customHeight="false" outlineLevel="0" collapsed="false">
      <c r="A7578" s="0" t="n">
        <v>7576</v>
      </c>
      <c r="B7578" s="0" t="n">
        <v>11</v>
      </c>
      <c r="C7578" s="0" t="n">
        <v>316</v>
      </c>
      <c r="D7578" s="0" t="n">
        <v>15</v>
      </c>
      <c r="E7578" s="0" t="n">
        <v>0</v>
      </c>
      <c r="F7578" s="0" t="n">
        <v>0.835693</v>
      </c>
      <c r="G7578" s="0" t="n">
        <v>0.373987</v>
      </c>
      <c r="H7578" s="0" t="n">
        <v>39600</v>
      </c>
    </row>
    <row r="7579" customFormat="false" ht="15" hidden="false" customHeight="false" outlineLevel="0" collapsed="false">
      <c r="A7579" s="0" t="n">
        <v>7577</v>
      </c>
      <c r="B7579" s="0" t="n">
        <v>11</v>
      </c>
      <c r="C7579" s="0" t="n">
        <v>316</v>
      </c>
      <c r="D7579" s="0" t="n">
        <v>16</v>
      </c>
      <c r="E7579" s="0" t="n">
        <v>0</v>
      </c>
      <c r="F7579" s="0" t="n">
        <v>0.44352</v>
      </c>
      <c r="G7579" s="0" t="n">
        <v>0.385831</v>
      </c>
      <c r="H7579" s="0" t="n">
        <v>39600</v>
      </c>
    </row>
    <row r="7580" customFormat="false" ht="15" hidden="false" customHeight="false" outlineLevel="0" collapsed="false">
      <c r="A7580" s="0" t="n">
        <v>7578</v>
      </c>
      <c r="B7580" s="0" t="n">
        <v>11</v>
      </c>
      <c r="C7580" s="0" t="n">
        <v>316</v>
      </c>
      <c r="D7580" s="0" t="n">
        <v>17</v>
      </c>
      <c r="E7580" s="0" t="n">
        <v>0</v>
      </c>
      <c r="F7580" s="0" t="n">
        <v>0.094716</v>
      </c>
      <c r="G7580" s="0" t="n">
        <v>0.354814</v>
      </c>
      <c r="H7580" s="0" t="n">
        <v>39600</v>
      </c>
    </row>
    <row r="7581" customFormat="false" ht="15" hidden="false" customHeight="false" outlineLevel="0" collapsed="false">
      <c r="A7581" s="0" t="n">
        <v>7579</v>
      </c>
      <c r="B7581" s="0" t="n">
        <v>11</v>
      </c>
      <c r="C7581" s="0" t="n">
        <v>316</v>
      </c>
      <c r="D7581" s="0" t="n">
        <v>18</v>
      </c>
      <c r="E7581" s="0" t="n">
        <v>0</v>
      </c>
      <c r="F7581" s="0" t="n">
        <v>0</v>
      </c>
      <c r="G7581" s="0" t="n">
        <v>0.532001</v>
      </c>
      <c r="H7581" s="0" t="n">
        <v>39600</v>
      </c>
    </row>
    <row r="7582" customFormat="false" ht="15" hidden="false" customHeight="false" outlineLevel="0" collapsed="false">
      <c r="A7582" s="0" t="n">
        <v>7580</v>
      </c>
      <c r="B7582" s="0" t="n">
        <v>11</v>
      </c>
      <c r="C7582" s="0" t="n">
        <v>316</v>
      </c>
      <c r="D7582" s="0" t="n">
        <v>19</v>
      </c>
      <c r="E7582" s="0" t="n">
        <v>1</v>
      </c>
      <c r="F7582" s="0" t="n">
        <v>0</v>
      </c>
      <c r="G7582" s="0" t="n">
        <v>0.402341</v>
      </c>
      <c r="H7582" s="0" t="n">
        <v>39400</v>
      </c>
    </row>
    <row r="7583" customFormat="false" ht="15" hidden="false" customHeight="false" outlineLevel="0" collapsed="false">
      <c r="A7583" s="0" t="n">
        <v>7581</v>
      </c>
      <c r="B7583" s="0" t="n">
        <v>11</v>
      </c>
      <c r="C7583" s="0" t="n">
        <v>316</v>
      </c>
      <c r="D7583" s="0" t="n">
        <v>20</v>
      </c>
      <c r="E7583" s="0" t="n">
        <v>1</v>
      </c>
      <c r="F7583" s="0" t="n">
        <v>0</v>
      </c>
      <c r="G7583" s="0" t="n">
        <v>0.396324</v>
      </c>
      <c r="H7583" s="0" t="n">
        <v>39200</v>
      </c>
    </row>
    <row r="7584" customFormat="false" ht="15" hidden="false" customHeight="false" outlineLevel="0" collapsed="false">
      <c r="A7584" s="0" t="n">
        <v>7582</v>
      </c>
      <c r="B7584" s="0" t="n">
        <v>11</v>
      </c>
      <c r="C7584" s="0" t="n">
        <v>316</v>
      </c>
      <c r="D7584" s="0" t="n">
        <v>21</v>
      </c>
      <c r="E7584" s="0" t="n">
        <v>0</v>
      </c>
      <c r="F7584" s="0" t="n">
        <v>0</v>
      </c>
      <c r="G7584" s="0" t="n">
        <v>0.50999</v>
      </c>
      <c r="H7584" s="0" t="n">
        <v>39200</v>
      </c>
    </row>
    <row r="7585" customFormat="false" ht="15" hidden="false" customHeight="false" outlineLevel="0" collapsed="false">
      <c r="A7585" s="0" t="n">
        <v>7583</v>
      </c>
      <c r="B7585" s="0" t="n">
        <v>11</v>
      </c>
      <c r="C7585" s="0" t="n">
        <v>316</v>
      </c>
      <c r="D7585" s="0" t="n">
        <v>22</v>
      </c>
      <c r="E7585" s="0" t="n">
        <v>0</v>
      </c>
      <c r="F7585" s="0" t="n">
        <v>0</v>
      </c>
      <c r="G7585" s="0" t="n">
        <v>0.30739</v>
      </c>
      <c r="H7585" s="0" t="n">
        <v>39200</v>
      </c>
    </row>
    <row r="7586" customFormat="false" ht="15" hidden="false" customHeight="false" outlineLevel="0" collapsed="false">
      <c r="A7586" s="0" t="n">
        <v>7584</v>
      </c>
      <c r="B7586" s="0" t="n">
        <v>11</v>
      </c>
      <c r="C7586" s="0" t="n">
        <v>316</v>
      </c>
      <c r="D7586" s="0" t="n">
        <v>23</v>
      </c>
      <c r="E7586" s="0" t="n">
        <v>0</v>
      </c>
      <c r="F7586" s="0" t="n">
        <v>0</v>
      </c>
      <c r="G7586" s="0" t="n">
        <v>0.223425</v>
      </c>
      <c r="H7586" s="0" t="n">
        <v>39200</v>
      </c>
    </row>
    <row r="7587" customFormat="false" ht="15" hidden="false" customHeight="false" outlineLevel="0" collapsed="false">
      <c r="A7587" s="0" t="n">
        <v>7585</v>
      </c>
      <c r="B7587" s="0" t="n">
        <v>11</v>
      </c>
      <c r="C7587" s="0" t="n">
        <v>317</v>
      </c>
      <c r="D7587" s="0" t="n">
        <v>0</v>
      </c>
      <c r="E7587" s="0" t="n">
        <v>0</v>
      </c>
      <c r="F7587" s="0" t="n">
        <v>0</v>
      </c>
      <c r="G7587" s="0" t="n">
        <v>0.178021</v>
      </c>
      <c r="H7587" s="0" t="n">
        <v>39200</v>
      </c>
    </row>
    <row r="7588" customFormat="false" ht="15" hidden="false" customHeight="false" outlineLevel="0" collapsed="false">
      <c r="A7588" s="0" t="n">
        <v>7586</v>
      </c>
      <c r="B7588" s="0" t="n">
        <v>11</v>
      </c>
      <c r="C7588" s="0" t="n">
        <v>317</v>
      </c>
      <c r="D7588" s="0" t="n">
        <v>1</v>
      </c>
      <c r="E7588" s="0" t="n">
        <v>0</v>
      </c>
      <c r="F7588" s="0" t="n">
        <v>0</v>
      </c>
      <c r="G7588" s="0" t="n">
        <v>0.201015</v>
      </c>
      <c r="H7588" s="0" t="n">
        <v>39200</v>
      </c>
    </row>
    <row r="7589" customFormat="false" ht="15" hidden="false" customHeight="false" outlineLevel="0" collapsed="false">
      <c r="A7589" s="0" t="n">
        <v>7587</v>
      </c>
      <c r="B7589" s="0" t="n">
        <v>11</v>
      </c>
      <c r="C7589" s="0" t="n">
        <v>317</v>
      </c>
      <c r="D7589" s="0" t="n">
        <v>2</v>
      </c>
      <c r="E7589" s="0" t="n">
        <v>0</v>
      </c>
      <c r="F7589" s="0" t="n">
        <v>0</v>
      </c>
      <c r="G7589" s="0" t="n">
        <v>0.208867</v>
      </c>
      <c r="H7589" s="0" t="n">
        <v>39200</v>
      </c>
    </row>
    <row r="7590" customFormat="false" ht="15" hidden="false" customHeight="false" outlineLevel="0" collapsed="false">
      <c r="A7590" s="0" t="n">
        <v>7588</v>
      </c>
      <c r="B7590" s="0" t="n">
        <v>11</v>
      </c>
      <c r="C7590" s="0" t="n">
        <v>317</v>
      </c>
      <c r="D7590" s="0" t="n">
        <v>3</v>
      </c>
      <c r="E7590" s="0" t="n">
        <v>0</v>
      </c>
      <c r="F7590" s="0" t="n">
        <v>0</v>
      </c>
      <c r="G7590" s="0" t="n">
        <v>0.230431</v>
      </c>
      <c r="H7590" s="0" t="n">
        <v>39200</v>
      </c>
    </row>
    <row r="7591" customFormat="false" ht="15" hidden="false" customHeight="false" outlineLevel="0" collapsed="false">
      <c r="A7591" s="0" t="n">
        <v>7589</v>
      </c>
      <c r="B7591" s="0" t="n">
        <v>11</v>
      </c>
      <c r="C7591" s="0" t="n">
        <v>317</v>
      </c>
      <c r="D7591" s="0" t="n">
        <v>4</v>
      </c>
      <c r="E7591" s="0" t="n">
        <v>0</v>
      </c>
      <c r="F7591" s="0" t="n">
        <v>0</v>
      </c>
      <c r="G7591" s="0" t="n">
        <v>0.215805</v>
      </c>
      <c r="H7591" s="0" t="n">
        <v>39200</v>
      </c>
    </row>
    <row r="7592" customFormat="false" ht="15" hidden="false" customHeight="false" outlineLevel="0" collapsed="false">
      <c r="A7592" s="0" t="n">
        <v>7590</v>
      </c>
      <c r="B7592" s="0" t="n">
        <v>11</v>
      </c>
      <c r="C7592" s="0" t="n">
        <v>317</v>
      </c>
      <c r="D7592" s="0" t="n">
        <v>5</v>
      </c>
      <c r="E7592" s="0" t="n">
        <v>0</v>
      </c>
      <c r="F7592" s="0" t="n">
        <v>0</v>
      </c>
      <c r="G7592" s="0" t="n">
        <v>0.117141</v>
      </c>
      <c r="H7592" s="0" t="n">
        <v>39200</v>
      </c>
    </row>
    <row r="7593" customFormat="false" ht="15" hidden="false" customHeight="false" outlineLevel="0" collapsed="false">
      <c r="A7593" s="0" t="n">
        <v>7591</v>
      </c>
      <c r="B7593" s="0" t="n">
        <v>11</v>
      </c>
      <c r="C7593" s="0" t="n">
        <v>317</v>
      </c>
      <c r="D7593" s="0" t="n">
        <v>6</v>
      </c>
      <c r="E7593" s="0" t="n">
        <v>0</v>
      </c>
      <c r="F7593" s="0" t="n">
        <v>0</v>
      </c>
      <c r="G7593" s="0" t="n">
        <v>0.101972</v>
      </c>
      <c r="H7593" s="0" t="n">
        <v>39200</v>
      </c>
    </row>
    <row r="7594" customFormat="false" ht="15" hidden="false" customHeight="false" outlineLevel="0" collapsed="false">
      <c r="A7594" s="0" t="n">
        <v>7592</v>
      </c>
      <c r="B7594" s="0" t="n">
        <v>11</v>
      </c>
      <c r="C7594" s="0" t="n">
        <v>317</v>
      </c>
      <c r="D7594" s="0" t="n">
        <v>7</v>
      </c>
      <c r="E7594" s="0" t="n">
        <v>1</v>
      </c>
      <c r="F7594" s="0" t="n">
        <v>0.092844</v>
      </c>
      <c r="G7594" s="0" t="n">
        <v>0.070088</v>
      </c>
      <c r="H7594" s="0" t="n">
        <v>39000</v>
      </c>
    </row>
    <row r="7595" customFormat="false" ht="15" hidden="false" customHeight="false" outlineLevel="0" collapsed="false">
      <c r="A7595" s="0" t="n">
        <v>7593</v>
      </c>
      <c r="B7595" s="0" t="n">
        <v>11</v>
      </c>
      <c r="C7595" s="0" t="n">
        <v>317</v>
      </c>
      <c r="D7595" s="0" t="n">
        <v>8</v>
      </c>
      <c r="E7595" s="0" t="n">
        <v>1</v>
      </c>
      <c r="F7595" s="0" t="n">
        <v>0.43475</v>
      </c>
      <c r="G7595" s="0" t="n">
        <v>0.086937</v>
      </c>
      <c r="H7595" s="0" t="n">
        <v>38800</v>
      </c>
    </row>
    <row r="7596" customFormat="false" ht="15" hidden="false" customHeight="false" outlineLevel="0" collapsed="false">
      <c r="A7596" s="0" t="n">
        <v>7594</v>
      </c>
      <c r="B7596" s="0" t="n">
        <v>11</v>
      </c>
      <c r="C7596" s="0" t="n">
        <v>317</v>
      </c>
      <c r="D7596" s="0" t="n">
        <v>9</v>
      </c>
      <c r="E7596" s="0" t="n">
        <v>0</v>
      </c>
      <c r="F7596" s="0" t="n">
        <v>0.819168</v>
      </c>
      <c r="G7596" s="0" t="n">
        <v>0.068761</v>
      </c>
      <c r="H7596" s="0" t="n">
        <v>38800</v>
      </c>
    </row>
    <row r="7597" customFormat="false" ht="15" hidden="false" customHeight="false" outlineLevel="0" collapsed="false">
      <c r="A7597" s="0" t="n">
        <v>7595</v>
      </c>
      <c r="B7597" s="0" t="n">
        <v>11</v>
      </c>
      <c r="C7597" s="0" t="n">
        <v>317</v>
      </c>
      <c r="D7597" s="0" t="n">
        <v>10</v>
      </c>
      <c r="E7597" s="0" t="n">
        <v>0</v>
      </c>
      <c r="F7597" s="0" t="n">
        <v>1</v>
      </c>
      <c r="G7597" s="0" t="n">
        <v>0.07291</v>
      </c>
      <c r="H7597" s="0" t="n">
        <v>38800</v>
      </c>
    </row>
    <row r="7598" customFormat="false" ht="15" hidden="false" customHeight="false" outlineLevel="0" collapsed="false">
      <c r="A7598" s="0" t="n">
        <v>7596</v>
      </c>
      <c r="B7598" s="0" t="n">
        <v>11</v>
      </c>
      <c r="C7598" s="0" t="n">
        <v>317</v>
      </c>
      <c r="D7598" s="0" t="n">
        <v>11</v>
      </c>
      <c r="E7598" s="0" t="n">
        <v>0</v>
      </c>
      <c r="F7598" s="0" t="n">
        <v>1</v>
      </c>
      <c r="G7598" s="0" t="n">
        <v>0.098542</v>
      </c>
      <c r="H7598" s="0" t="n">
        <v>38800</v>
      </c>
    </row>
    <row r="7599" customFormat="false" ht="15" hidden="false" customHeight="false" outlineLevel="0" collapsed="false">
      <c r="A7599" s="0" t="n">
        <v>7597</v>
      </c>
      <c r="B7599" s="0" t="n">
        <v>11</v>
      </c>
      <c r="C7599" s="0" t="n">
        <v>317</v>
      </c>
      <c r="D7599" s="0" t="n">
        <v>12</v>
      </c>
      <c r="E7599" s="0" t="n">
        <v>0</v>
      </c>
      <c r="F7599" s="0" t="n">
        <v>1</v>
      </c>
      <c r="G7599" s="0" t="n">
        <v>0.134464</v>
      </c>
      <c r="H7599" s="0" t="n">
        <v>38800</v>
      </c>
    </row>
    <row r="7600" customFormat="false" ht="15" hidden="false" customHeight="false" outlineLevel="0" collapsed="false">
      <c r="A7600" s="0" t="n">
        <v>7598</v>
      </c>
      <c r="B7600" s="0" t="n">
        <v>11</v>
      </c>
      <c r="C7600" s="0" t="n">
        <v>317</v>
      </c>
      <c r="D7600" s="0" t="n">
        <v>13</v>
      </c>
      <c r="E7600" s="0" t="n">
        <v>0</v>
      </c>
      <c r="F7600" s="0" t="n">
        <v>1</v>
      </c>
      <c r="G7600" s="0" t="n">
        <v>0.141474</v>
      </c>
      <c r="H7600" s="0" t="n">
        <v>38800</v>
      </c>
    </row>
    <row r="7601" customFormat="false" ht="15" hidden="false" customHeight="false" outlineLevel="0" collapsed="false">
      <c r="A7601" s="0" t="n">
        <v>7599</v>
      </c>
      <c r="B7601" s="0" t="n">
        <v>11</v>
      </c>
      <c r="C7601" s="0" t="n">
        <v>317</v>
      </c>
      <c r="D7601" s="0" t="n">
        <v>14</v>
      </c>
      <c r="E7601" s="0" t="n">
        <v>0</v>
      </c>
      <c r="F7601" s="0" t="n">
        <v>1</v>
      </c>
      <c r="G7601" s="0" t="n">
        <v>0.213302</v>
      </c>
      <c r="H7601" s="0" t="n">
        <v>38800</v>
      </c>
    </row>
    <row r="7602" customFormat="false" ht="15" hidden="false" customHeight="false" outlineLevel="0" collapsed="false">
      <c r="A7602" s="0" t="n">
        <v>7600</v>
      </c>
      <c r="B7602" s="0" t="n">
        <v>11</v>
      </c>
      <c r="C7602" s="0" t="n">
        <v>317</v>
      </c>
      <c r="D7602" s="0" t="n">
        <v>15</v>
      </c>
      <c r="E7602" s="0" t="n">
        <v>0</v>
      </c>
      <c r="F7602" s="0" t="n">
        <v>0.819168</v>
      </c>
      <c r="G7602" s="0" t="n">
        <v>0.279874</v>
      </c>
      <c r="H7602" s="0" t="n">
        <v>38800</v>
      </c>
    </row>
    <row r="7603" customFormat="false" ht="15" hidden="false" customHeight="false" outlineLevel="0" collapsed="false">
      <c r="A7603" s="0" t="n">
        <v>7601</v>
      </c>
      <c r="B7603" s="0" t="n">
        <v>11</v>
      </c>
      <c r="C7603" s="0" t="n">
        <v>317</v>
      </c>
      <c r="D7603" s="0" t="n">
        <v>16</v>
      </c>
      <c r="E7603" s="0" t="n">
        <v>0</v>
      </c>
      <c r="F7603" s="0" t="n">
        <v>0.43475</v>
      </c>
      <c r="G7603" s="0" t="n">
        <v>0.28666</v>
      </c>
      <c r="H7603" s="0" t="n">
        <v>38800</v>
      </c>
    </row>
    <row r="7604" customFormat="false" ht="15" hidden="false" customHeight="false" outlineLevel="0" collapsed="false">
      <c r="A7604" s="0" t="n">
        <v>7602</v>
      </c>
      <c r="B7604" s="0" t="n">
        <v>11</v>
      </c>
      <c r="C7604" s="0" t="n">
        <v>317</v>
      </c>
      <c r="D7604" s="0" t="n">
        <v>17</v>
      </c>
      <c r="E7604" s="0" t="n">
        <v>0</v>
      </c>
      <c r="F7604" s="0" t="n">
        <v>0.092844</v>
      </c>
      <c r="G7604" s="0" t="n">
        <v>0.465256</v>
      </c>
      <c r="H7604" s="0" t="n">
        <v>38800</v>
      </c>
    </row>
    <row r="7605" customFormat="false" ht="15" hidden="false" customHeight="false" outlineLevel="0" collapsed="false">
      <c r="A7605" s="0" t="n">
        <v>7603</v>
      </c>
      <c r="B7605" s="0" t="n">
        <v>11</v>
      </c>
      <c r="C7605" s="0" t="n">
        <v>317</v>
      </c>
      <c r="D7605" s="0" t="n">
        <v>18</v>
      </c>
      <c r="E7605" s="0" t="n">
        <v>0</v>
      </c>
      <c r="F7605" s="0" t="n">
        <v>0</v>
      </c>
      <c r="G7605" s="0" t="n">
        <v>0.501281</v>
      </c>
      <c r="H7605" s="0" t="n">
        <v>38800</v>
      </c>
    </row>
    <row r="7606" customFormat="false" ht="15" hidden="false" customHeight="false" outlineLevel="0" collapsed="false">
      <c r="A7606" s="0" t="n">
        <v>7604</v>
      </c>
      <c r="B7606" s="0" t="n">
        <v>11</v>
      </c>
      <c r="C7606" s="0" t="n">
        <v>317</v>
      </c>
      <c r="D7606" s="0" t="n">
        <v>19</v>
      </c>
      <c r="E7606" s="0" t="n">
        <v>1</v>
      </c>
      <c r="F7606" s="0" t="n">
        <v>0</v>
      </c>
      <c r="G7606" s="0" t="n">
        <v>0.306553</v>
      </c>
      <c r="H7606" s="0" t="n">
        <v>38600</v>
      </c>
    </row>
    <row r="7607" customFormat="false" ht="15" hidden="false" customHeight="false" outlineLevel="0" collapsed="false">
      <c r="A7607" s="0" t="n">
        <v>7605</v>
      </c>
      <c r="B7607" s="0" t="n">
        <v>11</v>
      </c>
      <c r="C7607" s="0" t="n">
        <v>317</v>
      </c>
      <c r="D7607" s="0" t="n">
        <v>20</v>
      </c>
      <c r="E7607" s="0" t="n">
        <v>1</v>
      </c>
      <c r="F7607" s="0" t="n">
        <v>0</v>
      </c>
      <c r="G7607" s="0" t="n">
        <v>0.402894</v>
      </c>
      <c r="H7607" s="0" t="n">
        <v>38400</v>
      </c>
    </row>
    <row r="7608" customFormat="false" ht="15" hidden="false" customHeight="false" outlineLevel="0" collapsed="false">
      <c r="A7608" s="0" t="n">
        <v>7606</v>
      </c>
      <c r="B7608" s="0" t="n">
        <v>11</v>
      </c>
      <c r="C7608" s="0" t="n">
        <v>317</v>
      </c>
      <c r="D7608" s="0" t="n">
        <v>21</v>
      </c>
      <c r="E7608" s="0" t="n">
        <v>0</v>
      </c>
      <c r="F7608" s="0" t="n">
        <v>0</v>
      </c>
      <c r="G7608" s="0" t="n">
        <v>0.420791</v>
      </c>
      <c r="H7608" s="0" t="n">
        <v>38400</v>
      </c>
    </row>
    <row r="7609" customFormat="false" ht="15" hidden="false" customHeight="false" outlineLevel="0" collapsed="false">
      <c r="A7609" s="0" t="n">
        <v>7607</v>
      </c>
      <c r="B7609" s="0" t="n">
        <v>11</v>
      </c>
      <c r="C7609" s="0" t="n">
        <v>317</v>
      </c>
      <c r="D7609" s="0" t="n">
        <v>22</v>
      </c>
      <c r="E7609" s="0" t="n">
        <v>0</v>
      </c>
      <c r="F7609" s="0" t="n">
        <v>0</v>
      </c>
      <c r="G7609" s="0" t="n">
        <v>0.350133</v>
      </c>
      <c r="H7609" s="0" t="n">
        <v>38400</v>
      </c>
    </row>
    <row r="7610" customFormat="false" ht="15" hidden="false" customHeight="false" outlineLevel="0" collapsed="false">
      <c r="A7610" s="0" t="n">
        <v>7608</v>
      </c>
      <c r="B7610" s="0" t="n">
        <v>11</v>
      </c>
      <c r="C7610" s="0" t="n">
        <v>317</v>
      </c>
      <c r="D7610" s="0" t="n">
        <v>23</v>
      </c>
      <c r="E7610" s="0" t="n">
        <v>0</v>
      </c>
      <c r="F7610" s="0" t="n">
        <v>0</v>
      </c>
      <c r="G7610" s="0" t="n">
        <v>0.428055</v>
      </c>
      <c r="H7610" s="0" t="n">
        <v>38400</v>
      </c>
    </row>
    <row r="7611" customFormat="false" ht="15" hidden="false" customHeight="false" outlineLevel="0" collapsed="false">
      <c r="A7611" s="0" t="n">
        <v>7609</v>
      </c>
      <c r="B7611" s="0" t="n">
        <v>11</v>
      </c>
      <c r="C7611" s="0" t="n">
        <v>318</v>
      </c>
      <c r="D7611" s="0" t="n">
        <v>0</v>
      </c>
      <c r="E7611" s="0" t="n">
        <v>0</v>
      </c>
      <c r="F7611" s="0" t="n">
        <v>0</v>
      </c>
      <c r="G7611" s="0" t="n">
        <v>0.587144</v>
      </c>
      <c r="H7611" s="0" t="n">
        <v>38400</v>
      </c>
    </row>
    <row r="7612" customFormat="false" ht="15" hidden="false" customHeight="false" outlineLevel="0" collapsed="false">
      <c r="A7612" s="0" t="n">
        <v>7610</v>
      </c>
      <c r="B7612" s="0" t="n">
        <v>11</v>
      </c>
      <c r="C7612" s="0" t="n">
        <v>318</v>
      </c>
      <c r="D7612" s="0" t="n">
        <v>1</v>
      </c>
      <c r="E7612" s="0" t="n">
        <v>0</v>
      </c>
      <c r="F7612" s="0" t="n">
        <v>0</v>
      </c>
      <c r="G7612" s="0" t="n">
        <v>0.383593</v>
      </c>
      <c r="H7612" s="0" t="n">
        <v>38400</v>
      </c>
    </row>
    <row r="7613" customFormat="false" ht="15" hidden="false" customHeight="false" outlineLevel="0" collapsed="false">
      <c r="A7613" s="0" t="n">
        <v>7611</v>
      </c>
      <c r="B7613" s="0" t="n">
        <v>11</v>
      </c>
      <c r="C7613" s="0" t="n">
        <v>318</v>
      </c>
      <c r="D7613" s="0" t="n">
        <v>2</v>
      </c>
      <c r="E7613" s="0" t="n">
        <v>0</v>
      </c>
      <c r="F7613" s="0" t="n">
        <v>0</v>
      </c>
      <c r="G7613" s="0" t="n">
        <v>0.325712</v>
      </c>
      <c r="H7613" s="0" t="n">
        <v>38400</v>
      </c>
    </row>
    <row r="7614" customFormat="false" ht="15" hidden="false" customHeight="false" outlineLevel="0" collapsed="false">
      <c r="A7614" s="0" t="n">
        <v>7612</v>
      </c>
      <c r="B7614" s="0" t="n">
        <v>11</v>
      </c>
      <c r="C7614" s="0" t="n">
        <v>318</v>
      </c>
      <c r="D7614" s="0" t="n">
        <v>3</v>
      </c>
      <c r="E7614" s="0" t="n">
        <v>0</v>
      </c>
      <c r="F7614" s="0" t="n">
        <v>0</v>
      </c>
      <c r="G7614" s="0" t="n">
        <v>0.229565</v>
      </c>
      <c r="H7614" s="0" t="n">
        <v>38400</v>
      </c>
    </row>
    <row r="7615" customFormat="false" ht="15" hidden="false" customHeight="false" outlineLevel="0" collapsed="false">
      <c r="A7615" s="0" t="n">
        <v>7613</v>
      </c>
      <c r="B7615" s="0" t="n">
        <v>11</v>
      </c>
      <c r="C7615" s="0" t="n">
        <v>318</v>
      </c>
      <c r="D7615" s="0" t="n">
        <v>4</v>
      </c>
      <c r="E7615" s="0" t="n">
        <v>0</v>
      </c>
      <c r="F7615" s="0" t="n">
        <v>0</v>
      </c>
      <c r="G7615" s="0" t="n">
        <v>0.183569</v>
      </c>
      <c r="H7615" s="0" t="n">
        <v>38400</v>
      </c>
    </row>
    <row r="7616" customFormat="false" ht="15" hidden="false" customHeight="false" outlineLevel="0" collapsed="false">
      <c r="A7616" s="0" t="n">
        <v>7614</v>
      </c>
      <c r="B7616" s="0" t="n">
        <v>11</v>
      </c>
      <c r="C7616" s="0" t="n">
        <v>318</v>
      </c>
      <c r="D7616" s="0" t="n">
        <v>5</v>
      </c>
      <c r="E7616" s="0" t="n">
        <v>0</v>
      </c>
      <c r="F7616" s="0" t="n">
        <v>0</v>
      </c>
      <c r="G7616" s="0" t="n">
        <v>0.243024</v>
      </c>
      <c r="H7616" s="0" t="n">
        <v>38400</v>
      </c>
    </row>
    <row r="7617" customFormat="false" ht="15" hidden="false" customHeight="false" outlineLevel="0" collapsed="false">
      <c r="A7617" s="0" t="n">
        <v>7615</v>
      </c>
      <c r="B7617" s="0" t="n">
        <v>11</v>
      </c>
      <c r="C7617" s="0" t="n">
        <v>318</v>
      </c>
      <c r="D7617" s="0" t="n">
        <v>6</v>
      </c>
      <c r="E7617" s="0" t="n">
        <v>0</v>
      </c>
      <c r="F7617" s="0" t="n">
        <v>0</v>
      </c>
      <c r="G7617" s="0" t="n">
        <v>0.210378</v>
      </c>
      <c r="H7617" s="0" t="n">
        <v>38400</v>
      </c>
    </row>
    <row r="7618" customFormat="false" ht="15" hidden="false" customHeight="false" outlineLevel="0" collapsed="false">
      <c r="A7618" s="0" t="n">
        <v>7616</v>
      </c>
      <c r="B7618" s="0" t="n">
        <v>11</v>
      </c>
      <c r="C7618" s="0" t="n">
        <v>318</v>
      </c>
      <c r="D7618" s="0" t="n">
        <v>7</v>
      </c>
      <c r="E7618" s="0" t="n">
        <v>1</v>
      </c>
      <c r="F7618" s="0" t="n">
        <v>0.082503</v>
      </c>
      <c r="G7618" s="0" t="n">
        <v>0.144543</v>
      </c>
      <c r="H7618" s="0" t="n">
        <v>38200</v>
      </c>
    </row>
    <row r="7619" customFormat="false" ht="15" hidden="false" customHeight="false" outlineLevel="0" collapsed="false">
      <c r="A7619" s="0" t="n">
        <v>7617</v>
      </c>
      <c r="B7619" s="0" t="n">
        <v>11</v>
      </c>
      <c r="C7619" s="0" t="n">
        <v>318</v>
      </c>
      <c r="D7619" s="0" t="n">
        <v>8</v>
      </c>
      <c r="E7619" s="0" t="n">
        <v>1</v>
      </c>
      <c r="F7619" s="0" t="n">
        <v>0.386327</v>
      </c>
      <c r="G7619" s="0" t="n">
        <v>0.146236</v>
      </c>
      <c r="H7619" s="0" t="n">
        <v>38000</v>
      </c>
    </row>
    <row r="7620" customFormat="false" ht="15" hidden="false" customHeight="false" outlineLevel="0" collapsed="false">
      <c r="A7620" s="0" t="n">
        <v>7618</v>
      </c>
      <c r="B7620" s="0" t="n">
        <v>11</v>
      </c>
      <c r="C7620" s="0" t="n">
        <v>318</v>
      </c>
      <c r="D7620" s="0" t="n">
        <v>9</v>
      </c>
      <c r="E7620" s="0" t="n">
        <v>0</v>
      </c>
      <c r="F7620" s="0" t="n">
        <v>0.727929</v>
      </c>
      <c r="G7620" s="0" t="n">
        <v>0.154464</v>
      </c>
      <c r="H7620" s="0" t="n">
        <v>38000</v>
      </c>
    </row>
    <row r="7621" customFormat="false" ht="15" hidden="false" customHeight="false" outlineLevel="0" collapsed="false">
      <c r="A7621" s="0" t="n">
        <v>7619</v>
      </c>
      <c r="B7621" s="0" t="n">
        <v>11</v>
      </c>
      <c r="C7621" s="0" t="n">
        <v>318</v>
      </c>
      <c r="D7621" s="0" t="n">
        <v>10</v>
      </c>
      <c r="E7621" s="0" t="n">
        <v>0</v>
      </c>
      <c r="F7621" s="0" t="n">
        <v>1</v>
      </c>
      <c r="G7621" s="0" t="n">
        <v>0.147705</v>
      </c>
      <c r="H7621" s="0" t="n">
        <v>38000</v>
      </c>
    </row>
    <row r="7622" customFormat="false" ht="15" hidden="false" customHeight="false" outlineLevel="0" collapsed="false">
      <c r="A7622" s="0" t="n">
        <v>7620</v>
      </c>
      <c r="B7622" s="0" t="n">
        <v>11</v>
      </c>
      <c r="C7622" s="0" t="n">
        <v>318</v>
      </c>
      <c r="D7622" s="0" t="n">
        <v>11</v>
      </c>
      <c r="E7622" s="0" t="n">
        <v>0</v>
      </c>
      <c r="F7622" s="0" t="n">
        <v>1</v>
      </c>
      <c r="G7622" s="0" t="n">
        <v>0.152028</v>
      </c>
      <c r="H7622" s="0" t="n">
        <v>38000</v>
      </c>
    </row>
    <row r="7623" customFormat="false" ht="15" hidden="false" customHeight="false" outlineLevel="0" collapsed="false">
      <c r="A7623" s="0" t="n">
        <v>7621</v>
      </c>
      <c r="B7623" s="0" t="n">
        <v>11</v>
      </c>
      <c r="C7623" s="0" t="n">
        <v>318</v>
      </c>
      <c r="D7623" s="0" t="n">
        <v>12</v>
      </c>
      <c r="E7623" s="0" t="n">
        <v>0</v>
      </c>
      <c r="F7623" s="0" t="n">
        <v>1</v>
      </c>
      <c r="G7623" s="0" t="n">
        <v>0.0946</v>
      </c>
      <c r="H7623" s="0" t="n">
        <v>38000</v>
      </c>
    </row>
    <row r="7624" customFormat="false" ht="15" hidden="false" customHeight="false" outlineLevel="0" collapsed="false">
      <c r="A7624" s="0" t="n">
        <v>7622</v>
      </c>
      <c r="B7624" s="0" t="n">
        <v>11</v>
      </c>
      <c r="C7624" s="0" t="n">
        <v>318</v>
      </c>
      <c r="D7624" s="0" t="n">
        <v>13</v>
      </c>
      <c r="E7624" s="0" t="n">
        <v>0</v>
      </c>
      <c r="F7624" s="0" t="n">
        <v>1</v>
      </c>
      <c r="G7624" s="0" t="n">
        <v>0.162004</v>
      </c>
      <c r="H7624" s="0" t="n">
        <v>38000</v>
      </c>
    </row>
    <row r="7625" customFormat="false" ht="15" hidden="false" customHeight="false" outlineLevel="0" collapsed="false">
      <c r="A7625" s="0" t="n">
        <v>7623</v>
      </c>
      <c r="B7625" s="0" t="n">
        <v>11</v>
      </c>
      <c r="C7625" s="0" t="n">
        <v>318</v>
      </c>
      <c r="D7625" s="0" t="n">
        <v>14</v>
      </c>
      <c r="E7625" s="0" t="n">
        <v>0</v>
      </c>
      <c r="F7625" s="0" t="n">
        <v>1</v>
      </c>
      <c r="G7625" s="0" t="n">
        <v>0.192394</v>
      </c>
      <c r="H7625" s="0" t="n">
        <v>38000</v>
      </c>
    </row>
    <row r="7626" customFormat="false" ht="15" hidden="false" customHeight="false" outlineLevel="0" collapsed="false">
      <c r="A7626" s="0" t="n">
        <v>7624</v>
      </c>
      <c r="B7626" s="0" t="n">
        <v>11</v>
      </c>
      <c r="C7626" s="0" t="n">
        <v>318</v>
      </c>
      <c r="D7626" s="0" t="n">
        <v>15</v>
      </c>
      <c r="E7626" s="0" t="n">
        <v>0</v>
      </c>
      <c r="F7626" s="0" t="n">
        <v>0.727929</v>
      </c>
      <c r="G7626" s="0" t="n">
        <v>0.224734</v>
      </c>
      <c r="H7626" s="0" t="n">
        <v>38000</v>
      </c>
    </row>
    <row r="7627" customFormat="false" ht="15" hidden="false" customHeight="false" outlineLevel="0" collapsed="false">
      <c r="A7627" s="0" t="n">
        <v>7625</v>
      </c>
      <c r="B7627" s="0" t="n">
        <v>11</v>
      </c>
      <c r="C7627" s="0" t="n">
        <v>318</v>
      </c>
      <c r="D7627" s="0" t="n">
        <v>16</v>
      </c>
      <c r="E7627" s="0" t="n">
        <v>0</v>
      </c>
      <c r="F7627" s="0" t="n">
        <v>0.386327</v>
      </c>
      <c r="G7627" s="0" t="n">
        <v>0.1866</v>
      </c>
      <c r="H7627" s="0" t="n">
        <v>38000</v>
      </c>
    </row>
    <row r="7628" customFormat="false" ht="15" hidden="false" customHeight="false" outlineLevel="0" collapsed="false">
      <c r="A7628" s="0" t="n">
        <v>7626</v>
      </c>
      <c r="B7628" s="0" t="n">
        <v>11</v>
      </c>
      <c r="C7628" s="0" t="n">
        <v>318</v>
      </c>
      <c r="D7628" s="0" t="n">
        <v>17</v>
      </c>
      <c r="E7628" s="0" t="n">
        <v>0</v>
      </c>
      <c r="F7628" s="0" t="n">
        <v>0.082503</v>
      </c>
      <c r="G7628" s="0" t="n">
        <v>0.232702</v>
      </c>
      <c r="H7628" s="0" t="n">
        <v>38000</v>
      </c>
    </row>
    <row r="7629" customFormat="false" ht="15" hidden="false" customHeight="false" outlineLevel="0" collapsed="false">
      <c r="A7629" s="0" t="n">
        <v>7627</v>
      </c>
      <c r="B7629" s="0" t="n">
        <v>11</v>
      </c>
      <c r="C7629" s="0" t="n">
        <v>318</v>
      </c>
      <c r="D7629" s="0" t="n">
        <v>18</v>
      </c>
      <c r="E7629" s="0" t="n">
        <v>0</v>
      </c>
      <c r="F7629" s="0" t="n">
        <v>0</v>
      </c>
      <c r="G7629" s="0" t="n">
        <v>0.316142</v>
      </c>
      <c r="H7629" s="0" t="n">
        <v>38000</v>
      </c>
    </row>
    <row r="7630" customFormat="false" ht="15" hidden="false" customHeight="false" outlineLevel="0" collapsed="false">
      <c r="A7630" s="0" t="n">
        <v>7628</v>
      </c>
      <c r="B7630" s="0" t="n">
        <v>11</v>
      </c>
      <c r="C7630" s="0" t="n">
        <v>318</v>
      </c>
      <c r="D7630" s="0" t="n">
        <v>19</v>
      </c>
      <c r="E7630" s="0" t="n">
        <v>1</v>
      </c>
      <c r="F7630" s="0" t="n">
        <v>0</v>
      </c>
      <c r="G7630" s="0" t="n">
        <v>0.249788</v>
      </c>
      <c r="H7630" s="0" t="n">
        <v>37800</v>
      </c>
    </row>
    <row r="7631" customFormat="false" ht="15" hidden="false" customHeight="false" outlineLevel="0" collapsed="false">
      <c r="A7631" s="0" t="n">
        <v>7629</v>
      </c>
      <c r="B7631" s="0" t="n">
        <v>11</v>
      </c>
      <c r="C7631" s="0" t="n">
        <v>318</v>
      </c>
      <c r="D7631" s="0" t="n">
        <v>20</v>
      </c>
      <c r="E7631" s="0" t="n">
        <v>1</v>
      </c>
      <c r="F7631" s="0" t="n">
        <v>0</v>
      </c>
      <c r="G7631" s="0" t="n">
        <v>0.215939</v>
      </c>
      <c r="H7631" s="0" t="n">
        <v>37600</v>
      </c>
    </row>
    <row r="7632" customFormat="false" ht="15" hidden="false" customHeight="false" outlineLevel="0" collapsed="false">
      <c r="A7632" s="0" t="n">
        <v>7630</v>
      </c>
      <c r="B7632" s="0" t="n">
        <v>11</v>
      </c>
      <c r="C7632" s="0" t="n">
        <v>318</v>
      </c>
      <c r="D7632" s="0" t="n">
        <v>21</v>
      </c>
      <c r="E7632" s="0" t="n">
        <v>0</v>
      </c>
      <c r="F7632" s="0" t="n">
        <v>0</v>
      </c>
      <c r="G7632" s="0" t="n">
        <v>0.209449</v>
      </c>
      <c r="H7632" s="0" t="n">
        <v>37600</v>
      </c>
    </row>
    <row r="7633" customFormat="false" ht="15" hidden="false" customHeight="false" outlineLevel="0" collapsed="false">
      <c r="A7633" s="0" t="n">
        <v>7631</v>
      </c>
      <c r="B7633" s="0" t="n">
        <v>11</v>
      </c>
      <c r="C7633" s="0" t="n">
        <v>318</v>
      </c>
      <c r="D7633" s="0" t="n">
        <v>22</v>
      </c>
      <c r="E7633" s="0" t="n">
        <v>0</v>
      </c>
      <c r="F7633" s="0" t="n">
        <v>0</v>
      </c>
      <c r="G7633" s="0" t="n">
        <v>0.25015</v>
      </c>
      <c r="H7633" s="0" t="n">
        <v>37600</v>
      </c>
    </row>
    <row r="7634" customFormat="false" ht="15" hidden="false" customHeight="false" outlineLevel="0" collapsed="false">
      <c r="A7634" s="0" t="n">
        <v>7632</v>
      </c>
      <c r="B7634" s="0" t="n">
        <v>11</v>
      </c>
      <c r="C7634" s="0" t="n">
        <v>318</v>
      </c>
      <c r="D7634" s="0" t="n">
        <v>23</v>
      </c>
      <c r="E7634" s="0" t="n">
        <v>0</v>
      </c>
      <c r="F7634" s="0" t="n">
        <v>0</v>
      </c>
      <c r="G7634" s="0" t="n">
        <v>0.179857</v>
      </c>
      <c r="H7634" s="0" t="n">
        <v>37600</v>
      </c>
    </row>
    <row r="7635" customFormat="false" ht="15" hidden="false" customHeight="false" outlineLevel="0" collapsed="false">
      <c r="A7635" s="0" t="n">
        <v>7633</v>
      </c>
      <c r="B7635" s="0" t="n">
        <v>11</v>
      </c>
      <c r="C7635" s="0" t="n">
        <v>319</v>
      </c>
      <c r="D7635" s="0" t="n">
        <v>0</v>
      </c>
      <c r="E7635" s="0" t="n">
        <v>0</v>
      </c>
      <c r="F7635" s="0" t="n">
        <v>0</v>
      </c>
      <c r="G7635" s="0" t="n">
        <v>0.225358</v>
      </c>
      <c r="H7635" s="0" t="n">
        <v>37600</v>
      </c>
    </row>
    <row r="7636" customFormat="false" ht="15" hidden="false" customHeight="false" outlineLevel="0" collapsed="false">
      <c r="A7636" s="0" t="n">
        <v>7634</v>
      </c>
      <c r="B7636" s="0" t="n">
        <v>11</v>
      </c>
      <c r="C7636" s="0" t="n">
        <v>319</v>
      </c>
      <c r="D7636" s="0" t="n">
        <v>1</v>
      </c>
      <c r="E7636" s="0" t="n">
        <v>0</v>
      </c>
      <c r="F7636" s="0" t="n">
        <v>0</v>
      </c>
      <c r="G7636" s="0" t="n">
        <v>0.143666</v>
      </c>
      <c r="H7636" s="0" t="n">
        <v>37600</v>
      </c>
    </row>
    <row r="7637" customFormat="false" ht="15" hidden="false" customHeight="false" outlineLevel="0" collapsed="false">
      <c r="A7637" s="0" t="n">
        <v>7635</v>
      </c>
      <c r="B7637" s="0" t="n">
        <v>11</v>
      </c>
      <c r="C7637" s="0" t="n">
        <v>319</v>
      </c>
      <c r="D7637" s="0" t="n">
        <v>2</v>
      </c>
      <c r="E7637" s="0" t="n">
        <v>0</v>
      </c>
      <c r="F7637" s="0" t="n">
        <v>0</v>
      </c>
      <c r="G7637" s="0" t="n">
        <v>0.190386</v>
      </c>
      <c r="H7637" s="0" t="n">
        <v>37600</v>
      </c>
    </row>
    <row r="7638" customFormat="false" ht="15" hidden="false" customHeight="false" outlineLevel="0" collapsed="false">
      <c r="A7638" s="0" t="n">
        <v>7636</v>
      </c>
      <c r="B7638" s="0" t="n">
        <v>11</v>
      </c>
      <c r="C7638" s="0" t="n">
        <v>319</v>
      </c>
      <c r="D7638" s="0" t="n">
        <v>3</v>
      </c>
      <c r="E7638" s="0" t="n">
        <v>0</v>
      </c>
      <c r="F7638" s="0" t="n">
        <v>0</v>
      </c>
      <c r="G7638" s="0" t="n">
        <v>0.205463</v>
      </c>
      <c r="H7638" s="0" t="n">
        <v>37600</v>
      </c>
    </row>
    <row r="7639" customFormat="false" ht="15" hidden="false" customHeight="false" outlineLevel="0" collapsed="false">
      <c r="A7639" s="0" t="n">
        <v>7637</v>
      </c>
      <c r="B7639" s="0" t="n">
        <v>11</v>
      </c>
      <c r="C7639" s="0" t="n">
        <v>319</v>
      </c>
      <c r="D7639" s="0" t="n">
        <v>4</v>
      </c>
      <c r="E7639" s="0" t="n">
        <v>0</v>
      </c>
      <c r="F7639" s="0" t="n">
        <v>0</v>
      </c>
      <c r="G7639" s="0" t="n">
        <v>0.177018</v>
      </c>
      <c r="H7639" s="0" t="n">
        <v>37600</v>
      </c>
    </row>
    <row r="7640" customFormat="false" ht="15" hidden="false" customHeight="false" outlineLevel="0" collapsed="false">
      <c r="A7640" s="0" t="n">
        <v>7638</v>
      </c>
      <c r="B7640" s="0" t="n">
        <v>11</v>
      </c>
      <c r="C7640" s="0" t="n">
        <v>319</v>
      </c>
      <c r="D7640" s="0" t="n">
        <v>5</v>
      </c>
      <c r="E7640" s="0" t="n">
        <v>0</v>
      </c>
      <c r="F7640" s="0" t="n">
        <v>0</v>
      </c>
      <c r="G7640" s="0" t="n">
        <v>0.249286</v>
      </c>
      <c r="H7640" s="0" t="n">
        <v>37600</v>
      </c>
    </row>
    <row r="7641" customFormat="false" ht="15" hidden="false" customHeight="false" outlineLevel="0" collapsed="false">
      <c r="A7641" s="0" t="n">
        <v>7639</v>
      </c>
      <c r="B7641" s="0" t="n">
        <v>11</v>
      </c>
      <c r="C7641" s="0" t="n">
        <v>319</v>
      </c>
      <c r="D7641" s="0" t="n">
        <v>6</v>
      </c>
      <c r="E7641" s="0" t="n">
        <v>0</v>
      </c>
      <c r="F7641" s="0" t="n">
        <v>0</v>
      </c>
      <c r="G7641" s="0" t="n">
        <v>0.195015</v>
      </c>
      <c r="H7641" s="0" t="n">
        <v>37600</v>
      </c>
    </row>
    <row r="7642" customFormat="false" ht="15" hidden="false" customHeight="false" outlineLevel="0" collapsed="false">
      <c r="A7642" s="0" t="n">
        <v>7640</v>
      </c>
      <c r="B7642" s="0" t="n">
        <v>11</v>
      </c>
      <c r="C7642" s="0" t="n">
        <v>319</v>
      </c>
      <c r="D7642" s="0" t="n">
        <v>7</v>
      </c>
      <c r="E7642" s="0" t="n">
        <v>1</v>
      </c>
      <c r="F7642" s="0" t="n">
        <v>0.079686</v>
      </c>
      <c r="G7642" s="0" t="n">
        <v>0.21883</v>
      </c>
      <c r="H7642" s="0" t="n">
        <v>37400</v>
      </c>
    </row>
    <row r="7643" customFormat="false" ht="15" hidden="false" customHeight="false" outlineLevel="0" collapsed="false">
      <c r="A7643" s="0" t="n">
        <v>7641</v>
      </c>
      <c r="B7643" s="0" t="n">
        <v>11</v>
      </c>
      <c r="C7643" s="0" t="n">
        <v>319</v>
      </c>
      <c r="D7643" s="0" t="n">
        <v>8</v>
      </c>
      <c r="E7643" s="0" t="n">
        <v>1</v>
      </c>
      <c r="F7643" s="0" t="n">
        <v>0.373136</v>
      </c>
      <c r="G7643" s="0" t="n">
        <v>0.218027</v>
      </c>
      <c r="H7643" s="0" t="n">
        <v>37200</v>
      </c>
    </row>
    <row r="7644" customFormat="false" ht="15" hidden="false" customHeight="false" outlineLevel="0" collapsed="false">
      <c r="A7644" s="0" t="n">
        <v>7642</v>
      </c>
      <c r="B7644" s="0" t="n">
        <v>11</v>
      </c>
      <c r="C7644" s="0" t="n">
        <v>319</v>
      </c>
      <c r="D7644" s="0" t="n">
        <v>9</v>
      </c>
      <c r="E7644" s="0" t="n">
        <v>0</v>
      </c>
      <c r="F7644" s="0" t="n">
        <v>0.703074</v>
      </c>
      <c r="G7644" s="0" t="n">
        <v>0.3226</v>
      </c>
      <c r="H7644" s="0" t="n">
        <v>37200</v>
      </c>
    </row>
    <row r="7645" customFormat="false" ht="15" hidden="false" customHeight="false" outlineLevel="0" collapsed="false">
      <c r="A7645" s="0" t="n">
        <v>7643</v>
      </c>
      <c r="B7645" s="0" t="n">
        <v>11</v>
      </c>
      <c r="C7645" s="0" t="n">
        <v>319</v>
      </c>
      <c r="D7645" s="0" t="n">
        <v>10</v>
      </c>
      <c r="E7645" s="0" t="n">
        <v>0</v>
      </c>
      <c r="F7645" s="0" t="n">
        <v>0.993634</v>
      </c>
      <c r="G7645" s="0" t="n">
        <v>0.286788</v>
      </c>
      <c r="H7645" s="0" t="n">
        <v>37200</v>
      </c>
    </row>
    <row r="7646" customFormat="false" ht="15" hidden="false" customHeight="false" outlineLevel="0" collapsed="false">
      <c r="A7646" s="0" t="n">
        <v>7644</v>
      </c>
      <c r="B7646" s="0" t="n">
        <v>11</v>
      </c>
      <c r="C7646" s="0" t="n">
        <v>319</v>
      </c>
      <c r="D7646" s="0" t="n">
        <v>11</v>
      </c>
      <c r="E7646" s="0" t="n">
        <v>0</v>
      </c>
      <c r="F7646" s="0" t="n">
        <v>1</v>
      </c>
      <c r="G7646" s="0" t="n">
        <v>0.301688</v>
      </c>
      <c r="H7646" s="0" t="n">
        <v>37200</v>
      </c>
    </row>
    <row r="7647" customFormat="false" ht="15" hidden="false" customHeight="false" outlineLevel="0" collapsed="false">
      <c r="A7647" s="0" t="n">
        <v>7645</v>
      </c>
      <c r="B7647" s="0" t="n">
        <v>11</v>
      </c>
      <c r="C7647" s="0" t="n">
        <v>319</v>
      </c>
      <c r="D7647" s="0" t="n">
        <v>12</v>
      </c>
      <c r="E7647" s="0" t="n">
        <v>0</v>
      </c>
      <c r="F7647" s="0" t="n">
        <v>1</v>
      </c>
      <c r="G7647" s="0" t="n">
        <v>0.303587</v>
      </c>
      <c r="H7647" s="0" t="n">
        <v>37200</v>
      </c>
    </row>
    <row r="7648" customFormat="false" ht="15" hidden="false" customHeight="false" outlineLevel="0" collapsed="false">
      <c r="A7648" s="0" t="n">
        <v>7646</v>
      </c>
      <c r="B7648" s="0" t="n">
        <v>11</v>
      </c>
      <c r="C7648" s="0" t="n">
        <v>319</v>
      </c>
      <c r="D7648" s="0" t="n">
        <v>13</v>
      </c>
      <c r="E7648" s="0" t="n">
        <v>0</v>
      </c>
      <c r="F7648" s="0" t="n">
        <v>1</v>
      </c>
      <c r="G7648" s="0" t="n">
        <v>0.303726</v>
      </c>
      <c r="H7648" s="0" t="n">
        <v>37200</v>
      </c>
    </row>
    <row r="7649" customFormat="false" ht="15" hidden="false" customHeight="false" outlineLevel="0" collapsed="false">
      <c r="A7649" s="0" t="n">
        <v>7647</v>
      </c>
      <c r="B7649" s="0" t="n">
        <v>11</v>
      </c>
      <c r="C7649" s="0" t="n">
        <v>319</v>
      </c>
      <c r="D7649" s="0" t="n">
        <v>14</v>
      </c>
      <c r="E7649" s="0" t="n">
        <v>0</v>
      </c>
      <c r="F7649" s="0" t="n">
        <v>0.993634</v>
      </c>
      <c r="G7649" s="0" t="n">
        <v>0.278791</v>
      </c>
      <c r="H7649" s="0" t="n">
        <v>37200</v>
      </c>
    </row>
    <row r="7650" customFormat="false" ht="15" hidden="false" customHeight="false" outlineLevel="0" collapsed="false">
      <c r="A7650" s="0" t="n">
        <v>7648</v>
      </c>
      <c r="B7650" s="0" t="n">
        <v>11</v>
      </c>
      <c r="C7650" s="0" t="n">
        <v>319</v>
      </c>
      <c r="D7650" s="0" t="n">
        <v>15</v>
      </c>
      <c r="E7650" s="0" t="n">
        <v>0</v>
      </c>
      <c r="F7650" s="0" t="n">
        <v>0.703074</v>
      </c>
      <c r="G7650" s="0" t="n">
        <v>0.315521</v>
      </c>
      <c r="H7650" s="0" t="n">
        <v>37200</v>
      </c>
    </row>
    <row r="7651" customFormat="false" ht="15" hidden="false" customHeight="false" outlineLevel="0" collapsed="false">
      <c r="A7651" s="0" t="n">
        <v>7649</v>
      </c>
      <c r="B7651" s="0" t="n">
        <v>11</v>
      </c>
      <c r="C7651" s="0" t="n">
        <v>319</v>
      </c>
      <c r="D7651" s="0" t="n">
        <v>16</v>
      </c>
      <c r="E7651" s="0" t="n">
        <v>0</v>
      </c>
      <c r="F7651" s="0" t="n">
        <v>0.373136</v>
      </c>
      <c r="G7651" s="0" t="n">
        <v>0.268858</v>
      </c>
      <c r="H7651" s="0" t="n">
        <v>37200</v>
      </c>
    </row>
    <row r="7652" customFormat="false" ht="15" hidden="false" customHeight="false" outlineLevel="0" collapsed="false">
      <c r="A7652" s="0" t="n">
        <v>7650</v>
      </c>
      <c r="B7652" s="0" t="n">
        <v>11</v>
      </c>
      <c r="C7652" s="0" t="n">
        <v>319</v>
      </c>
      <c r="D7652" s="0" t="n">
        <v>17</v>
      </c>
      <c r="E7652" s="0" t="n">
        <v>0</v>
      </c>
      <c r="F7652" s="0" t="n">
        <v>0.079686</v>
      </c>
      <c r="G7652" s="0" t="n">
        <v>0.178113</v>
      </c>
      <c r="H7652" s="0" t="n">
        <v>37200</v>
      </c>
    </row>
    <row r="7653" customFormat="false" ht="15" hidden="false" customHeight="false" outlineLevel="0" collapsed="false">
      <c r="A7653" s="0" t="n">
        <v>7651</v>
      </c>
      <c r="B7653" s="0" t="n">
        <v>11</v>
      </c>
      <c r="C7653" s="0" t="n">
        <v>319</v>
      </c>
      <c r="D7653" s="0" t="n">
        <v>18</v>
      </c>
      <c r="E7653" s="0" t="n">
        <v>0</v>
      </c>
      <c r="F7653" s="0" t="n">
        <v>0</v>
      </c>
      <c r="G7653" s="0" t="n">
        <v>0.188727</v>
      </c>
      <c r="H7653" s="0" t="n">
        <v>37200</v>
      </c>
    </row>
    <row r="7654" customFormat="false" ht="15" hidden="false" customHeight="false" outlineLevel="0" collapsed="false">
      <c r="A7654" s="0" t="n">
        <v>7652</v>
      </c>
      <c r="B7654" s="0" t="n">
        <v>11</v>
      </c>
      <c r="C7654" s="0" t="n">
        <v>319</v>
      </c>
      <c r="D7654" s="0" t="n">
        <v>19</v>
      </c>
      <c r="E7654" s="0" t="n">
        <v>1</v>
      </c>
      <c r="F7654" s="0" t="n">
        <v>0</v>
      </c>
      <c r="G7654" s="0" t="n">
        <v>0.275518</v>
      </c>
      <c r="H7654" s="0" t="n">
        <v>37000</v>
      </c>
    </row>
    <row r="7655" customFormat="false" ht="15" hidden="false" customHeight="false" outlineLevel="0" collapsed="false">
      <c r="A7655" s="0" t="n">
        <v>7653</v>
      </c>
      <c r="B7655" s="0" t="n">
        <v>11</v>
      </c>
      <c r="C7655" s="0" t="n">
        <v>319</v>
      </c>
      <c r="D7655" s="0" t="n">
        <v>20</v>
      </c>
      <c r="E7655" s="0" t="n">
        <v>1</v>
      </c>
      <c r="F7655" s="0" t="n">
        <v>0</v>
      </c>
      <c r="G7655" s="0" t="n">
        <v>0.267803</v>
      </c>
      <c r="H7655" s="0" t="n">
        <v>36800</v>
      </c>
    </row>
    <row r="7656" customFormat="false" ht="15" hidden="false" customHeight="false" outlineLevel="0" collapsed="false">
      <c r="A7656" s="0" t="n">
        <v>7654</v>
      </c>
      <c r="B7656" s="0" t="n">
        <v>11</v>
      </c>
      <c r="C7656" s="0" t="n">
        <v>319</v>
      </c>
      <c r="D7656" s="0" t="n">
        <v>21</v>
      </c>
      <c r="E7656" s="0" t="n">
        <v>0</v>
      </c>
      <c r="F7656" s="0" t="n">
        <v>0</v>
      </c>
      <c r="G7656" s="0" t="n">
        <v>0.22008</v>
      </c>
      <c r="H7656" s="0" t="n">
        <v>36800</v>
      </c>
    </row>
    <row r="7657" customFormat="false" ht="15" hidden="false" customHeight="false" outlineLevel="0" collapsed="false">
      <c r="A7657" s="0" t="n">
        <v>7655</v>
      </c>
      <c r="B7657" s="0" t="n">
        <v>11</v>
      </c>
      <c r="C7657" s="0" t="n">
        <v>319</v>
      </c>
      <c r="D7657" s="0" t="n">
        <v>22</v>
      </c>
      <c r="E7657" s="0" t="n">
        <v>0</v>
      </c>
      <c r="F7657" s="0" t="n">
        <v>0</v>
      </c>
      <c r="G7657" s="0" t="n">
        <v>0.118296</v>
      </c>
      <c r="H7657" s="0" t="n">
        <v>36800</v>
      </c>
    </row>
    <row r="7658" customFormat="false" ht="15" hidden="false" customHeight="false" outlineLevel="0" collapsed="false">
      <c r="A7658" s="0" t="n">
        <v>7656</v>
      </c>
      <c r="B7658" s="0" t="n">
        <v>11</v>
      </c>
      <c r="C7658" s="0" t="n">
        <v>319</v>
      </c>
      <c r="D7658" s="0" t="n">
        <v>23</v>
      </c>
      <c r="E7658" s="0" t="n">
        <v>0</v>
      </c>
      <c r="F7658" s="0" t="n">
        <v>0</v>
      </c>
      <c r="G7658" s="0" t="n">
        <v>0.124623</v>
      </c>
      <c r="H7658" s="0" t="n">
        <v>36800</v>
      </c>
    </row>
    <row r="7659" customFormat="false" ht="15" hidden="false" customHeight="false" outlineLevel="0" collapsed="false">
      <c r="A7659" s="0" t="n">
        <v>7657</v>
      </c>
      <c r="B7659" s="0" t="n">
        <v>11</v>
      </c>
      <c r="C7659" s="0" t="n">
        <v>320</v>
      </c>
      <c r="D7659" s="0" t="n">
        <v>0</v>
      </c>
      <c r="E7659" s="0" t="n">
        <v>0</v>
      </c>
      <c r="F7659" s="0" t="n">
        <v>0</v>
      </c>
      <c r="G7659" s="0" t="n">
        <v>0.115718</v>
      </c>
      <c r="H7659" s="0" t="n">
        <v>36800</v>
      </c>
    </row>
    <row r="7660" customFormat="false" ht="15" hidden="false" customHeight="false" outlineLevel="0" collapsed="false">
      <c r="A7660" s="0" t="n">
        <v>7658</v>
      </c>
      <c r="B7660" s="0" t="n">
        <v>11</v>
      </c>
      <c r="C7660" s="0" t="n">
        <v>320</v>
      </c>
      <c r="D7660" s="0" t="n">
        <v>1</v>
      </c>
      <c r="E7660" s="0" t="n">
        <v>0</v>
      </c>
      <c r="F7660" s="0" t="n">
        <v>0</v>
      </c>
      <c r="G7660" s="0" t="n">
        <v>0.115999</v>
      </c>
      <c r="H7660" s="0" t="n">
        <v>36800</v>
      </c>
    </row>
    <row r="7661" customFormat="false" ht="15" hidden="false" customHeight="false" outlineLevel="0" collapsed="false">
      <c r="A7661" s="0" t="n">
        <v>7659</v>
      </c>
      <c r="B7661" s="0" t="n">
        <v>11</v>
      </c>
      <c r="C7661" s="0" t="n">
        <v>320</v>
      </c>
      <c r="D7661" s="0" t="n">
        <v>2</v>
      </c>
      <c r="E7661" s="0" t="n">
        <v>0</v>
      </c>
      <c r="F7661" s="0" t="n">
        <v>0</v>
      </c>
      <c r="G7661" s="0" t="n">
        <v>0.103737</v>
      </c>
      <c r="H7661" s="0" t="n">
        <v>36800</v>
      </c>
    </row>
    <row r="7662" customFormat="false" ht="15" hidden="false" customHeight="false" outlineLevel="0" collapsed="false">
      <c r="A7662" s="0" t="n">
        <v>7660</v>
      </c>
      <c r="B7662" s="0" t="n">
        <v>11</v>
      </c>
      <c r="C7662" s="0" t="n">
        <v>320</v>
      </c>
      <c r="D7662" s="0" t="n">
        <v>3</v>
      </c>
      <c r="E7662" s="0" t="n">
        <v>0</v>
      </c>
      <c r="F7662" s="0" t="n">
        <v>0</v>
      </c>
      <c r="G7662" s="0" t="n">
        <v>0.118452</v>
      </c>
      <c r="H7662" s="0" t="n">
        <v>36800</v>
      </c>
    </row>
    <row r="7663" customFormat="false" ht="15" hidden="false" customHeight="false" outlineLevel="0" collapsed="false">
      <c r="A7663" s="0" t="n">
        <v>7661</v>
      </c>
      <c r="B7663" s="0" t="n">
        <v>11</v>
      </c>
      <c r="C7663" s="0" t="n">
        <v>320</v>
      </c>
      <c r="D7663" s="0" t="n">
        <v>4</v>
      </c>
      <c r="E7663" s="0" t="n">
        <v>0</v>
      </c>
      <c r="F7663" s="0" t="n">
        <v>0</v>
      </c>
      <c r="G7663" s="0" t="n">
        <v>0.110184</v>
      </c>
      <c r="H7663" s="0" t="n">
        <v>36800</v>
      </c>
    </row>
    <row r="7664" customFormat="false" ht="15" hidden="false" customHeight="false" outlineLevel="0" collapsed="false">
      <c r="A7664" s="0" t="n">
        <v>7662</v>
      </c>
      <c r="B7664" s="0" t="n">
        <v>11</v>
      </c>
      <c r="C7664" s="0" t="n">
        <v>320</v>
      </c>
      <c r="D7664" s="0" t="n">
        <v>5</v>
      </c>
      <c r="E7664" s="0" t="n">
        <v>0</v>
      </c>
      <c r="F7664" s="0" t="n">
        <v>0</v>
      </c>
      <c r="G7664" s="0" t="n">
        <v>0.155383</v>
      </c>
      <c r="H7664" s="0" t="n">
        <v>36800</v>
      </c>
    </row>
    <row r="7665" customFormat="false" ht="15" hidden="false" customHeight="false" outlineLevel="0" collapsed="false">
      <c r="A7665" s="0" t="n">
        <v>7663</v>
      </c>
      <c r="B7665" s="0" t="n">
        <v>11</v>
      </c>
      <c r="C7665" s="0" t="n">
        <v>320</v>
      </c>
      <c r="D7665" s="0" t="n">
        <v>6</v>
      </c>
      <c r="E7665" s="0" t="n">
        <v>0</v>
      </c>
      <c r="F7665" s="0" t="n">
        <v>0</v>
      </c>
      <c r="G7665" s="0" t="n">
        <v>0.113939</v>
      </c>
      <c r="H7665" s="0" t="n">
        <v>36800</v>
      </c>
    </row>
    <row r="7666" customFormat="false" ht="15" hidden="false" customHeight="false" outlineLevel="0" collapsed="false">
      <c r="A7666" s="0" t="n">
        <v>7664</v>
      </c>
      <c r="B7666" s="0" t="n">
        <v>11</v>
      </c>
      <c r="C7666" s="0" t="n">
        <v>320</v>
      </c>
      <c r="D7666" s="0" t="n">
        <v>7</v>
      </c>
      <c r="E7666" s="0" t="n">
        <v>1</v>
      </c>
      <c r="F7666" s="0" t="n">
        <v>0.07692</v>
      </c>
      <c r="G7666" s="0" t="n">
        <v>0.114624</v>
      </c>
      <c r="H7666" s="0" t="n">
        <v>36600</v>
      </c>
    </row>
    <row r="7667" customFormat="false" ht="15" hidden="false" customHeight="false" outlineLevel="0" collapsed="false">
      <c r="A7667" s="0" t="n">
        <v>7665</v>
      </c>
      <c r="B7667" s="0" t="n">
        <v>11</v>
      </c>
      <c r="C7667" s="0" t="n">
        <v>320</v>
      </c>
      <c r="D7667" s="0" t="n">
        <v>8</v>
      </c>
      <c r="E7667" s="0" t="n">
        <v>1</v>
      </c>
      <c r="F7667" s="0" t="n">
        <v>0.360186</v>
      </c>
      <c r="G7667" s="0" t="n">
        <v>0.081798</v>
      </c>
      <c r="H7667" s="0" t="n">
        <v>36400</v>
      </c>
    </row>
    <row r="7668" customFormat="false" ht="15" hidden="false" customHeight="false" outlineLevel="0" collapsed="false">
      <c r="A7668" s="0" t="n">
        <v>7666</v>
      </c>
      <c r="B7668" s="0" t="n">
        <v>11</v>
      </c>
      <c r="C7668" s="0" t="n">
        <v>320</v>
      </c>
      <c r="D7668" s="0" t="n">
        <v>9</v>
      </c>
      <c r="E7668" s="0" t="n">
        <v>0</v>
      </c>
      <c r="F7668" s="0" t="n">
        <v>0.678674</v>
      </c>
      <c r="G7668" s="0" t="n">
        <v>0.09338</v>
      </c>
      <c r="H7668" s="0" t="n">
        <v>36400</v>
      </c>
    </row>
    <row r="7669" customFormat="false" ht="15" hidden="false" customHeight="false" outlineLevel="0" collapsed="false">
      <c r="A7669" s="0" t="n">
        <v>7667</v>
      </c>
      <c r="B7669" s="0" t="n">
        <v>11</v>
      </c>
      <c r="C7669" s="0" t="n">
        <v>320</v>
      </c>
      <c r="D7669" s="0" t="n">
        <v>10</v>
      </c>
      <c r="E7669" s="0" t="n">
        <v>0</v>
      </c>
      <c r="F7669" s="0" t="n">
        <v>0.95915</v>
      </c>
      <c r="G7669" s="0" t="n">
        <v>0.055987</v>
      </c>
      <c r="H7669" s="0" t="n">
        <v>36400</v>
      </c>
    </row>
    <row r="7670" customFormat="false" ht="15" hidden="false" customHeight="false" outlineLevel="0" collapsed="false">
      <c r="A7670" s="0" t="n">
        <v>7668</v>
      </c>
      <c r="B7670" s="0" t="n">
        <v>11</v>
      </c>
      <c r="C7670" s="0" t="n">
        <v>320</v>
      </c>
      <c r="D7670" s="0" t="n">
        <v>11</v>
      </c>
      <c r="E7670" s="0" t="n">
        <v>0</v>
      </c>
      <c r="F7670" s="0" t="n">
        <v>1</v>
      </c>
      <c r="G7670" s="0" t="n">
        <v>0.071744</v>
      </c>
      <c r="H7670" s="0" t="n">
        <v>36400</v>
      </c>
    </row>
    <row r="7671" customFormat="false" ht="15" hidden="false" customHeight="false" outlineLevel="0" collapsed="false">
      <c r="A7671" s="0" t="n">
        <v>7669</v>
      </c>
      <c r="B7671" s="0" t="n">
        <v>11</v>
      </c>
      <c r="C7671" s="0" t="n">
        <v>320</v>
      </c>
      <c r="D7671" s="0" t="n">
        <v>12</v>
      </c>
      <c r="E7671" s="0" t="n">
        <v>0</v>
      </c>
      <c r="F7671" s="0" t="n">
        <v>1</v>
      </c>
      <c r="G7671" s="0" t="n">
        <v>0.082538</v>
      </c>
      <c r="H7671" s="0" t="n">
        <v>36400</v>
      </c>
    </row>
    <row r="7672" customFormat="false" ht="15" hidden="false" customHeight="false" outlineLevel="0" collapsed="false">
      <c r="A7672" s="0" t="n">
        <v>7670</v>
      </c>
      <c r="B7672" s="0" t="n">
        <v>11</v>
      </c>
      <c r="C7672" s="0" t="n">
        <v>320</v>
      </c>
      <c r="D7672" s="0" t="n">
        <v>13</v>
      </c>
      <c r="E7672" s="0" t="n">
        <v>0</v>
      </c>
      <c r="F7672" s="0" t="n">
        <v>1</v>
      </c>
      <c r="G7672" s="0" t="n">
        <v>0.110256</v>
      </c>
      <c r="H7672" s="0" t="n">
        <v>36400</v>
      </c>
    </row>
    <row r="7673" customFormat="false" ht="15" hidden="false" customHeight="false" outlineLevel="0" collapsed="false">
      <c r="A7673" s="0" t="n">
        <v>7671</v>
      </c>
      <c r="B7673" s="0" t="n">
        <v>11</v>
      </c>
      <c r="C7673" s="0" t="n">
        <v>320</v>
      </c>
      <c r="D7673" s="0" t="n">
        <v>14</v>
      </c>
      <c r="E7673" s="0" t="n">
        <v>0</v>
      </c>
      <c r="F7673" s="0" t="n">
        <v>0.95915</v>
      </c>
      <c r="G7673" s="0" t="n">
        <v>0.119708</v>
      </c>
      <c r="H7673" s="0" t="n">
        <v>36400</v>
      </c>
    </row>
    <row r="7674" customFormat="false" ht="15" hidden="false" customHeight="false" outlineLevel="0" collapsed="false">
      <c r="A7674" s="0" t="n">
        <v>7672</v>
      </c>
      <c r="B7674" s="0" t="n">
        <v>11</v>
      </c>
      <c r="C7674" s="0" t="n">
        <v>320</v>
      </c>
      <c r="D7674" s="0" t="n">
        <v>15</v>
      </c>
      <c r="E7674" s="0" t="n">
        <v>0</v>
      </c>
      <c r="F7674" s="0" t="n">
        <v>0.678674</v>
      </c>
      <c r="G7674" s="0" t="n">
        <v>0.11259</v>
      </c>
      <c r="H7674" s="0" t="n">
        <v>36400</v>
      </c>
    </row>
    <row r="7675" customFormat="false" ht="15" hidden="false" customHeight="false" outlineLevel="0" collapsed="false">
      <c r="A7675" s="0" t="n">
        <v>7673</v>
      </c>
      <c r="B7675" s="0" t="n">
        <v>11</v>
      </c>
      <c r="C7675" s="0" t="n">
        <v>320</v>
      </c>
      <c r="D7675" s="0" t="n">
        <v>16</v>
      </c>
      <c r="E7675" s="0" t="n">
        <v>0</v>
      </c>
      <c r="F7675" s="0" t="n">
        <v>0.360186</v>
      </c>
      <c r="G7675" s="0" t="n">
        <v>0.105331</v>
      </c>
      <c r="H7675" s="0" t="n">
        <v>36400</v>
      </c>
    </row>
    <row r="7676" customFormat="false" ht="15" hidden="false" customHeight="false" outlineLevel="0" collapsed="false">
      <c r="A7676" s="0" t="n">
        <v>7674</v>
      </c>
      <c r="B7676" s="0" t="n">
        <v>11</v>
      </c>
      <c r="C7676" s="0" t="n">
        <v>320</v>
      </c>
      <c r="D7676" s="0" t="n">
        <v>17</v>
      </c>
      <c r="E7676" s="0" t="n">
        <v>0</v>
      </c>
      <c r="F7676" s="0" t="n">
        <v>0.07692</v>
      </c>
      <c r="G7676" s="0" t="n">
        <v>0.078135</v>
      </c>
      <c r="H7676" s="0" t="n">
        <v>36400</v>
      </c>
    </row>
    <row r="7677" customFormat="false" ht="15" hidden="false" customHeight="false" outlineLevel="0" collapsed="false">
      <c r="A7677" s="0" t="n">
        <v>7675</v>
      </c>
      <c r="B7677" s="0" t="n">
        <v>11</v>
      </c>
      <c r="C7677" s="0" t="n">
        <v>320</v>
      </c>
      <c r="D7677" s="0" t="n">
        <v>18</v>
      </c>
      <c r="E7677" s="0" t="n">
        <v>0</v>
      </c>
      <c r="F7677" s="0" t="n">
        <v>0</v>
      </c>
      <c r="G7677" s="0" t="n">
        <v>0.070785</v>
      </c>
      <c r="H7677" s="0" t="n">
        <v>36400</v>
      </c>
    </row>
    <row r="7678" customFormat="false" ht="15" hidden="false" customHeight="false" outlineLevel="0" collapsed="false">
      <c r="A7678" s="0" t="n">
        <v>7676</v>
      </c>
      <c r="B7678" s="0" t="n">
        <v>11</v>
      </c>
      <c r="C7678" s="0" t="n">
        <v>320</v>
      </c>
      <c r="D7678" s="0" t="n">
        <v>19</v>
      </c>
      <c r="E7678" s="0" t="n">
        <v>1</v>
      </c>
      <c r="F7678" s="0" t="n">
        <v>0</v>
      </c>
      <c r="G7678" s="0" t="n">
        <v>0.084012</v>
      </c>
      <c r="H7678" s="0" t="n">
        <v>36200</v>
      </c>
    </row>
    <row r="7679" customFormat="false" ht="15" hidden="false" customHeight="false" outlineLevel="0" collapsed="false">
      <c r="A7679" s="0" t="n">
        <v>7677</v>
      </c>
      <c r="B7679" s="0" t="n">
        <v>11</v>
      </c>
      <c r="C7679" s="0" t="n">
        <v>320</v>
      </c>
      <c r="D7679" s="0" t="n">
        <v>20</v>
      </c>
      <c r="E7679" s="0" t="n">
        <v>1</v>
      </c>
      <c r="F7679" s="0" t="n">
        <v>0</v>
      </c>
      <c r="G7679" s="0" t="n">
        <v>0.103879</v>
      </c>
      <c r="H7679" s="0" t="n">
        <v>36000</v>
      </c>
    </row>
    <row r="7680" customFormat="false" ht="15" hidden="false" customHeight="false" outlineLevel="0" collapsed="false">
      <c r="A7680" s="0" t="n">
        <v>7678</v>
      </c>
      <c r="B7680" s="0" t="n">
        <v>11</v>
      </c>
      <c r="C7680" s="0" t="n">
        <v>320</v>
      </c>
      <c r="D7680" s="0" t="n">
        <v>21</v>
      </c>
      <c r="E7680" s="0" t="n">
        <v>0</v>
      </c>
      <c r="F7680" s="0" t="n">
        <v>0</v>
      </c>
      <c r="G7680" s="0" t="n">
        <v>0.126076</v>
      </c>
      <c r="H7680" s="0" t="n">
        <v>36000</v>
      </c>
    </row>
    <row r="7681" customFormat="false" ht="15" hidden="false" customHeight="false" outlineLevel="0" collapsed="false">
      <c r="A7681" s="0" t="n">
        <v>7679</v>
      </c>
      <c r="B7681" s="0" t="n">
        <v>11</v>
      </c>
      <c r="C7681" s="0" t="n">
        <v>320</v>
      </c>
      <c r="D7681" s="0" t="n">
        <v>22</v>
      </c>
      <c r="E7681" s="0" t="n">
        <v>0</v>
      </c>
      <c r="F7681" s="0" t="n">
        <v>0</v>
      </c>
      <c r="G7681" s="0" t="n">
        <v>0.128455</v>
      </c>
      <c r="H7681" s="0" t="n">
        <v>36000</v>
      </c>
    </row>
    <row r="7682" customFormat="false" ht="15" hidden="false" customHeight="false" outlineLevel="0" collapsed="false">
      <c r="A7682" s="0" t="n">
        <v>7680</v>
      </c>
      <c r="B7682" s="0" t="n">
        <v>11</v>
      </c>
      <c r="C7682" s="0" t="n">
        <v>320</v>
      </c>
      <c r="D7682" s="0" t="n">
        <v>23</v>
      </c>
      <c r="E7682" s="0" t="n">
        <v>0</v>
      </c>
      <c r="F7682" s="0" t="n">
        <v>0</v>
      </c>
      <c r="G7682" s="0" t="n">
        <v>0.14583</v>
      </c>
      <c r="H7682" s="0" t="n">
        <v>36000</v>
      </c>
    </row>
    <row r="7683" customFormat="false" ht="15" hidden="false" customHeight="false" outlineLevel="0" collapsed="false">
      <c r="A7683" s="0" t="n">
        <v>7681</v>
      </c>
      <c r="B7683" s="0" t="n">
        <v>11</v>
      </c>
      <c r="C7683" s="0" t="n">
        <v>321</v>
      </c>
      <c r="D7683" s="0" t="n">
        <v>0</v>
      </c>
      <c r="E7683" s="0" t="n">
        <v>0</v>
      </c>
      <c r="F7683" s="0" t="n">
        <v>0</v>
      </c>
      <c r="G7683" s="0" t="n">
        <v>0.161231</v>
      </c>
      <c r="H7683" s="0" t="n">
        <v>36000</v>
      </c>
    </row>
    <row r="7684" customFormat="false" ht="15" hidden="false" customHeight="false" outlineLevel="0" collapsed="false">
      <c r="A7684" s="0" t="n">
        <v>7682</v>
      </c>
      <c r="B7684" s="0" t="n">
        <v>11</v>
      </c>
      <c r="C7684" s="0" t="n">
        <v>321</v>
      </c>
      <c r="D7684" s="0" t="n">
        <v>1</v>
      </c>
      <c r="E7684" s="0" t="n">
        <v>0</v>
      </c>
      <c r="F7684" s="0" t="n">
        <v>0</v>
      </c>
      <c r="G7684" s="0" t="n">
        <v>0.229172</v>
      </c>
      <c r="H7684" s="0" t="n">
        <v>36000</v>
      </c>
    </row>
    <row r="7685" customFormat="false" ht="15" hidden="false" customHeight="false" outlineLevel="0" collapsed="false">
      <c r="A7685" s="0" t="n">
        <v>7683</v>
      </c>
      <c r="B7685" s="0" t="n">
        <v>11</v>
      </c>
      <c r="C7685" s="0" t="n">
        <v>321</v>
      </c>
      <c r="D7685" s="0" t="n">
        <v>2</v>
      </c>
      <c r="E7685" s="0" t="n">
        <v>0</v>
      </c>
      <c r="F7685" s="0" t="n">
        <v>0</v>
      </c>
      <c r="G7685" s="0" t="n">
        <v>0.138993</v>
      </c>
      <c r="H7685" s="0" t="n">
        <v>36000</v>
      </c>
    </row>
    <row r="7686" customFormat="false" ht="15" hidden="false" customHeight="false" outlineLevel="0" collapsed="false">
      <c r="A7686" s="0" t="n">
        <v>7684</v>
      </c>
      <c r="B7686" s="0" t="n">
        <v>11</v>
      </c>
      <c r="C7686" s="0" t="n">
        <v>321</v>
      </c>
      <c r="D7686" s="0" t="n">
        <v>3</v>
      </c>
      <c r="E7686" s="0" t="n">
        <v>0</v>
      </c>
      <c r="F7686" s="0" t="n">
        <v>0</v>
      </c>
      <c r="G7686" s="0" t="n">
        <v>0.151465</v>
      </c>
      <c r="H7686" s="0" t="n">
        <v>36000</v>
      </c>
    </row>
    <row r="7687" customFormat="false" ht="15" hidden="false" customHeight="false" outlineLevel="0" collapsed="false">
      <c r="A7687" s="0" t="n">
        <v>7685</v>
      </c>
      <c r="B7687" s="0" t="n">
        <v>11</v>
      </c>
      <c r="C7687" s="0" t="n">
        <v>321</v>
      </c>
      <c r="D7687" s="0" t="n">
        <v>4</v>
      </c>
      <c r="E7687" s="0" t="n">
        <v>0</v>
      </c>
      <c r="F7687" s="0" t="n">
        <v>0</v>
      </c>
      <c r="G7687" s="0" t="n">
        <v>0.123766</v>
      </c>
      <c r="H7687" s="0" t="n">
        <v>36000</v>
      </c>
    </row>
    <row r="7688" customFormat="false" ht="15" hidden="false" customHeight="false" outlineLevel="0" collapsed="false">
      <c r="A7688" s="0" t="n">
        <v>7686</v>
      </c>
      <c r="B7688" s="0" t="n">
        <v>11</v>
      </c>
      <c r="C7688" s="0" t="n">
        <v>321</v>
      </c>
      <c r="D7688" s="0" t="n">
        <v>5</v>
      </c>
      <c r="E7688" s="0" t="n">
        <v>0</v>
      </c>
      <c r="F7688" s="0" t="n">
        <v>0</v>
      </c>
      <c r="G7688" s="0" t="n">
        <v>0.107998</v>
      </c>
      <c r="H7688" s="0" t="n">
        <v>36000</v>
      </c>
    </row>
    <row r="7689" customFormat="false" ht="15" hidden="false" customHeight="false" outlineLevel="0" collapsed="false">
      <c r="A7689" s="0" t="n">
        <v>7687</v>
      </c>
      <c r="B7689" s="0" t="n">
        <v>11</v>
      </c>
      <c r="C7689" s="0" t="n">
        <v>321</v>
      </c>
      <c r="D7689" s="0" t="n">
        <v>6</v>
      </c>
      <c r="E7689" s="0" t="n">
        <v>0</v>
      </c>
      <c r="F7689" s="0" t="n">
        <v>0</v>
      </c>
      <c r="G7689" s="0" t="n">
        <v>0.081818</v>
      </c>
      <c r="H7689" s="0" t="n">
        <v>36000</v>
      </c>
    </row>
    <row r="7690" customFormat="false" ht="15" hidden="false" customHeight="false" outlineLevel="0" collapsed="false">
      <c r="A7690" s="0" t="n">
        <v>7688</v>
      </c>
      <c r="B7690" s="0" t="n">
        <v>11</v>
      </c>
      <c r="C7690" s="0" t="n">
        <v>321</v>
      </c>
      <c r="D7690" s="0" t="n">
        <v>7</v>
      </c>
      <c r="E7690" s="0" t="n">
        <v>1</v>
      </c>
      <c r="F7690" s="0" t="n">
        <v>0.079729</v>
      </c>
      <c r="G7690" s="0" t="n">
        <v>0.065359</v>
      </c>
      <c r="H7690" s="0" t="n">
        <v>35800</v>
      </c>
    </row>
    <row r="7691" customFormat="false" ht="15" hidden="false" customHeight="false" outlineLevel="0" collapsed="false">
      <c r="A7691" s="0" t="n">
        <v>7689</v>
      </c>
      <c r="B7691" s="0" t="n">
        <v>11</v>
      </c>
      <c r="C7691" s="0" t="n">
        <v>321</v>
      </c>
      <c r="D7691" s="0" t="n">
        <v>8</v>
      </c>
      <c r="E7691" s="0" t="n">
        <v>1</v>
      </c>
      <c r="F7691" s="0" t="n">
        <v>0.373341</v>
      </c>
      <c r="G7691" s="0" t="n">
        <v>0.057156</v>
      </c>
      <c r="H7691" s="0" t="n">
        <v>35600</v>
      </c>
    </row>
    <row r="7692" customFormat="false" ht="15" hidden="false" customHeight="false" outlineLevel="0" collapsed="false">
      <c r="A7692" s="0" t="n">
        <v>7690</v>
      </c>
      <c r="B7692" s="0" t="n">
        <v>11</v>
      </c>
      <c r="C7692" s="0" t="n">
        <v>321</v>
      </c>
      <c r="D7692" s="0" t="n">
        <v>9</v>
      </c>
      <c r="E7692" s="0" t="n">
        <v>0</v>
      </c>
      <c r="F7692" s="0" t="n">
        <v>0.70346</v>
      </c>
      <c r="G7692" s="0" t="n">
        <v>0.07158</v>
      </c>
      <c r="H7692" s="0" t="n">
        <v>35600</v>
      </c>
    </row>
    <row r="7693" customFormat="false" ht="15" hidden="false" customHeight="false" outlineLevel="0" collapsed="false">
      <c r="A7693" s="0" t="n">
        <v>7691</v>
      </c>
      <c r="B7693" s="0" t="n">
        <v>11</v>
      </c>
      <c r="C7693" s="0" t="n">
        <v>321</v>
      </c>
      <c r="D7693" s="0" t="n">
        <v>10</v>
      </c>
      <c r="E7693" s="0" t="n">
        <v>0</v>
      </c>
      <c r="F7693" s="0" t="n">
        <v>0.994179</v>
      </c>
      <c r="G7693" s="0" t="n">
        <v>0.118694</v>
      </c>
      <c r="H7693" s="0" t="n">
        <v>35600</v>
      </c>
    </row>
    <row r="7694" customFormat="false" ht="15" hidden="false" customHeight="false" outlineLevel="0" collapsed="false">
      <c r="A7694" s="0" t="n">
        <v>7692</v>
      </c>
      <c r="B7694" s="0" t="n">
        <v>11</v>
      </c>
      <c r="C7694" s="0" t="n">
        <v>321</v>
      </c>
      <c r="D7694" s="0" t="n">
        <v>11</v>
      </c>
      <c r="E7694" s="0" t="n">
        <v>0</v>
      </c>
      <c r="F7694" s="0" t="n">
        <v>1</v>
      </c>
      <c r="G7694" s="0" t="n">
        <v>0.094961</v>
      </c>
      <c r="H7694" s="0" t="n">
        <v>35600</v>
      </c>
    </row>
    <row r="7695" customFormat="false" ht="15" hidden="false" customHeight="false" outlineLevel="0" collapsed="false">
      <c r="A7695" s="0" t="n">
        <v>7693</v>
      </c>
      <c r="B7695" s="0" t="n">
        <v>11</v>
      </c>
      <c r="C7695" s="0" t="n">
        <v>321</v>
      </c>
      <c r="D7695" s="0" t="n">
        <v>12</v>
      </c>
      <c r="E7695" s="0" t="n">
        <v>0</v>
      </c>
      <c r="F7695" s="0" t="n">
        <v>1</v>
      </c>
      <c r="G7695" s="0" t="n">
        <v>0.112168</v>
      </c>
      <c r="H7695" s="0" t="n">
        <v>35600</v>
      </c>
    </row>
    <row r="7696" customFormat="false" ht="15" hidden="false" customHeight="false" outlineLevel="0" collapsed="false">
      <c r="A7696" s="0" t="n">
        <v>7694</v>
      </c>
      <c r="B7696" s="0" t="n">
        <v>11</v>
      </c>
      <c r="C7696" s="0" t="n">
        <v>321</v>
      </c>
      <c r="D7696" s="0" t="n">
        <v>13</v>
      </c>
      <c r="E7696" s="0" t="n">
        <v>0</v>
      </c>
      <c r="F7696" s="0" t="n">
        <v>1</v>
      </c>
      <c r="G7696" s="0" t="n">
        <v>0.129737</v>
      </c>
      <c r="H7696" s="0" t="n">
        <v>35600</v>
      </c>
    </row>
    <row r="7697" customFormat="false" ht="15" hidden="false" customHeight="false" outlineLevel="0" collapsed="false">
      <c r="A7697" s="0" t="n">
        <v>7695</v>
      </c>
      <c r="B7697" s="0" t="n">
        <v>11</v>
      </c>
      <c r="C7697" s="0" t="n">
        <v>321</v>
      </c>
      <c r="D7697" s="0" t="n">
        <v>14</v>
      </c>
      <c r="E7697" s="0" t="n">
        <v>0</v>
      </c>
      <c r="F7697" s="0" t="n">
        <v>0.994179</v>
      </c>
      <c r="G7697" s="0" t="n">
        <v>0.142227</v>
      </c>
      <c r="H7697" s="0" t="n">
        <v>35600</v>
      </c>
    </row>
    <row r="7698" customFormat="false" ht="15" hidden="false" customHeight="false" outlineLevel="0" collapsed="false">
      <c r="A7698" s="0" t="n">
        <v>7696</v>
      </c>
      <c r="B7698" s="0" t="n">
        <v>11</v>
      </c>
      <c r="C7698" s="0" t="n">
        <v>321</v>
      </c>
      <c r="D7698" s="0" t="n">
        <v>15</v>
      </c>
      <c r="E7698" s="0" t="n">
        <v>0</v>
      </c>
      <c r="F7698" s="0" t="n">
        <v>0.70346</v>
      </c>
      <c r="G7698" s="0" t="n">
        <v>0.136594</v>
      </c>
      <c r="H7698" s="0" t="n">
        <v>35600</v>
      </c>
    </row>
    <row r="7699" customFormat="false" ht="15" hidden="false" customHeight="false" outlineLevel="0" collapsed="false">
      <c r="A7699" s="0" t="n">
        <v>7697</v>
      </c>
      <c r="B7699" s="0" t="n">
        <v>11</v>
      </c>
      <c r="C7699" s="0" t="n">
        <v>321</v>
      </c>
      <c r="D7699" s="0" t="n">
        <v>16</v>
      </c>
      <c r="E7699" s="0" t="n">
        <v>0</v>
      </c>
      <c r="F7699" s="0" t="n">
        <v>0.373341</v>
      </c>
      <c r="G7699" s="0" t="n">
        <v>0.1123</v>
      </c>
      <c r="H7699" s="0" t="n">
        <v>35600</v>
      </c>
    </row>
    <row r="7700" customFormat="false" ht="15" hidden="false" customHeight="false" outlineLevel="0" collapsed="false">
      <c r="A7700" s="0" t="n">
        <v>7698</v>
      </c>
      <c r="B7700" s="0" t="n">
        <v>11</v>
      </c>
      <c r="C7700" s="0" t="n">
        <v>321</v>
      </c>
      <c r="D7700" s="0" t="n">
        <v>17</v>
      </c>
      <c r="E7700" s="0" t="n">
        <v>0</v>
      </c>
      <c r="F7700" s="0" t="n">
        <v>0.079729</v>
      </c>
      <c r="G7700" s="0" t="n">
        <v>0.165355</v>
      </c>
      <c r="H7700" s="0" t="n">
        <v>35600</v>
      </c>
    </row>
    <row r="7701" customFormat="false" ht="15" hidden="false" customHeight="false" outlineLevel="0" collapsed="false">
      <c r="A7701" s="0" t="n">
        <v>7699</v>
      </c>
      <c r="B7701" s="0" t="n">
        <v>11</v>
      </c>
      <c r="C7701" s="0" t="n">
        <v>321</v>
      </c>
      <c r="D7701" s="0" t="n">
        <v>18</v>
      </c>
      <c r="E7701" s="0" t="n">
        <v>0</v>
      </c>
      <c r="F7701" s="0" t="n">
        <v>0</v>
      </c>
      <c r="G7701" s="0" t="n">
        <v>0.149649</v>
      </c>
      <c r="H7701" s="0" t="n">
        <v>35600</v>
      </c>
    </row>
    <row r="7702" customFormat="false" ht="15" hidden="false" customHeight="false" outlineLevel="0" collapsed="false">
      <c r="A7702" s="0" t="n">
        <v>7700</v>
      </c>
      <c r="B7702" s="0" t="n">
        <v>11</v>
      </c>
      <c r="C7702" s="0" t="n">
        <v>321</v>
      </c>
      <c r="D7702" s="0" t="n">
        <v>19</v>
      </c>
      <c r="E7702" s="0" t="n">
        <v>1</v>
      </c>
      <c r="F7702" s="0" t="n">
        <v>0</v>
      </c>
      <c r="G7702" s="0" t="n">
        <v>0.156292</v>
      </c>
      <c r="H7702" s="0" t="n">
        <v>35400</v>
      </c>
    </row>
    <row r="7703" customFormat="false" ht="15" hidden="false" customHeight="false" outlineLevel="0" collapsed="false">
      <c r="A7703" s="0" t="n">
        <v>7701</v>
      </c>
      <c r="B7703" s="0" t="n">
        <v>11</v>
      </c>
      <c r="C7703" s="0" t="n">
        <v>321</v>
      </c>
      <c r="D7703" s="0" t="n">
        <v>20</v>
      </c>
      <c r="E7703" s="0" t="n">
        <v>1</v>
      </c>
      <c r="F7703" s="0" t="n">
        <v>0</v>
      </c>
      <c r="G7703" s="0" t="n">
        <v>0.113714</v>
      </c>
      <c r="H7703" s="0" t="n">
        <v>35200</v>
      </c>
    </row>
    <row r="7704" customFormat="false" ht="15" hidden="false" customHeight="false" outlineLevel="0" collapsed="false">
      <c r="A7704" s="0" t="n">
        <v>7702</v>
      </c>
      <c r="B7704" s="0" t="n">
        <v>11</v>
      </c>
      <c r="C7704" s="0" t="n">
        <v>321</v>
      </c>
      <c r="D7704" s="0" t="n">
        <v>21</v>
      </c>
      <c r="E7704" s="0" t="n">
        <v>0</v>
      </c>
      <c r="F7704" s="0" t="n">
        <v>0</v>
      </c>
      <c r="G7704" s="0" t="n">
        <v>0.110604</v>
      </c>
      <c r="H7704" s="0" t="n">
        <v>35200</v>
      </c>
    </row>
    <row r="7705" customFormat="false" ht="15" hidden="false" customHeight="false" outlineLevel="0" collapsed="false">
      <c r="A7705" s="0" t="n">
        <v>7703</v>
      </c>
      <c r="B7705" s="0" t="n">
        <v>11</v>
      </c>
      <c r="C7705" s="0" t="n">
        <v>321</v>
      </c>
      <c r="D7705" s="0" t="n">
        <v>22</v>
      </c>
      <c r="E7705" s="0" t="n">
        <v>0</v>
      </c>
      <c r="F7705" s="0" t="n">
        <v>0</v>
      </c>
      <c r="G7705" s="0" t="n">
        <v>0.068325</v>
      </c>
      <c r="H7705" s="0" t="n">
        <v>35200</v>
      </c>
    </row>
    <row r="7706" customFormat="false" ht="15" hidden="false" customHeight="false" outlineLevel="0" collapsed="false">
      <c r="A7706" s="0" t="n">
        <v>7704</v>
      </c>
      <c r="B7706" s="0" t="n">
        <v>11</v>
      </c>
      <c r="C7706" s="0" t="n">
        <v>321</v>
      </c>
      <c r="D7706" s="0" t="n">
        <v>23</v>
      </c>
      <c r="E7706" s="0" t="n">
        <v>0</v>
      </c>
      <c r="F7706" s="0" t="n">
        <v>0</v>
      </c>
      <c r="G7706" s="0" t="n">
        <v>0.07811</v>
      </c>
      <c r="H7706" s="0" t="n">
        <v>35200</v>
      </c>
    </row>
    <row r="7707" customFormat="false" ht="15" hidden="false" customHeight="false" outlineLevel="0" collapsed="false">
      <c r="A7707" s="0" t="n">
        <v>7705</v>
      </c>
      <c r="B7707" s="0" t="n">
        <v>11</v>
      </c>
      <c r="C7707" s="0" t="n">
        <v>322</v>
      </c>
      <c r="D7707" s="0" t="n">
        <v>0</v>
      </c>
      <c r="E7707" s="0" t="n">
        <v>0</v>
      </c>
      <c r="F7707" s="0" t="n">
        <v>0</v>
      </c>
      <c r="G7707" s="0" t="n">
        <v>0.060519</v>
      </c>
      <c r="H7707" s="0" t="n">
        <v>35200</v>
      </c>
    </row>
    <row r="7708" customFormat="false" ht="15" hidden="false" customHeight="false" outlineLevel="0" collapsed="false">
      <c r="A7708" s="0" t="n">
        <v>7706</v>
      </c>
      <c r="B7708" s="0" t="n">
        <v>11</v>
      </c>
      <c r="C7708" s="0" t="n">
        <v>322</v>
      </c>
      <c r="D7708" s="0" t="n">
        <v>1</v>
      </c>
      <c r="E7708" s="0" t="n">
        <v>0</v>
      </c>
      <c r="F7708" s="0" t="n">
        <v>0</v>
      </c>
      <c r="G7708" s="0" t="n">
        <v>0.064877</v>
      </c>
      <c r="H7708" s="0" t="n">
        <v>35200</v>
      </c>
    </row>
    <row r="7709" customFormat="false" ht="15" hidden="false" customHeight="false" outlineLevel="0" collapsed="false">
      <c r="A7709" s="0" t="n">
        <v>7707</v>
      </c>
      <c r="B7709" s="0" t="n">
        <v>11</v>
      </c>
      <c r="C7709" s="0" t="n">
        <v>322</v>
      </c>
      <c r="D7709" s="0" t="n">
        <v>2</v>
      </c>
      <c r="E7709" s="0" t="n">
        <v>0</v>
      </c>
      <c r="F7709" s="0" t="n">
        <v>0</v>
      </c>
      <c r="G7709" s="0" t="n">
        <v>0.052849</v>
      </c>
      <c r="H7709" s="0" t="n">
        <v>35200</v>
      </c>
    </row>
    <row r="7710" customFormat="false" ht="15" hidden="false" customHeight="false" outlineLevel="0" collapsed="false">
      <c r="A7710" s="0" t="n">
        <v>7708</v>
      </c>
      <c r="B7710" s="0" t="n">
        <v>11</v>
      </c>
      <c r="C7710" s="0" t="n">
        <v>322</v>
      </c>
      <c r="D7710" s="0" t="n">
        <v>3</v>
      </c>
      <c r="E7710" s="0" t="n">
        <v>0</v>
      </c>
      <c r="F7710" s="0" t="n">
        <v>0</v>
      </c>
      <c r="G7710" s="0" t="n">
        <v>0.081366</v>
      </c>
      <c r="H7710" s="0" t="n">
        <v>35200</v>
      </c>
    </row>
    <row r="7711" customFormat="false" ht="15" hidden="false" customHeight="false" outlineLevel="0" collapsed="false">
      <c r="A7711" s="0" t="n">
        <v>7709</v>
      </c>
      <c r="B7711" s="0" t="n">
        <v>11</v>
      </c>
      <c r="C7711" s="0" t="n">
        <v>322</v>
      </c>
      <c r="D7711" s="0" t="n">
        <v>4</v>
      </c>
      <c r="E7711" s="0" t="n">
        <v>0</v>
      </c>
      <c r="F7711" s="0" t="n">
        <v>0</v>
      </c>
      <c r="G7711" s="0" t="n">
        <v>0.118996</v>
      </c>
      <c r="H7711" s="0" t="n">
        <v>35200</v>
      </c>
    </row>
    <row r="7712" customFormat="false" ht="15" hidden="false" customHeight="false" outlineLevel="0" collapsed="false">
      <c r="A7712" s="0" t="n">
        <v>7710</v>
      </c>
      <c r="B7712" s="0" t="n">
        <v>11</v>
      </c>
      <c r="C7712" s="0" t="n">
        <v>322</v>
      </c>
      <c r="D7712" s="0" t="n">
        <v>5</v>
      </c>
      <c r="E7712" s="0" t="n">
        <v>0</v>
      </c>
      <c r="F7712" s="0" t="n">
        <v>0</v>
      </c>
      <c r="G7712" s="0" t="n">
        <v>0.112208</v>
      </c>
      <c r="H7712" s="0" t="n">
        <v>35200</v>
      </c>
    </row>
    <row r="7713" customFormat="false" ht="15" hidden="false" customHeight="false" outlineLevel="0" collapsed="false">
      <c r="A7713" s="0" t="n">
        <v>7711</v>
      </c>
      <c r="B7713" s="0" t="n">
        <v>11</v>
      </c>
      <c r="C7713" s="0" t="n">
        <v>322</v>
      </c>
      <c r="D7713" s="0" t="n">
        <v>6</v>
      </c>
      <c r="E7713" s="0" t="n">
        <v>0</v>
      </c>
      <c r="F7713" s="0" t="n">
        <v>0</v>
      </c>
      <c r="G7713" s="0" t="n">
        <v>0.119057</v>
      </c>
      <c r="H7713" s="0" t="n">
        <v>35200</v>
      </c>
    </row>
    <row r="7714" customFormat="false" ht="15" hidden="false" customHeight="false" outlineLevel="0" collapsed="false">
      <c r="A7714" s="0" t="n">
        <v>7712</v>
      </c>
      <c r="B7714" s="0" t="n">
        <v>11</v>
      </c>
      <c r="C7714" s="0" t="n">
        <v>322</v>
      </c>
      <c r="D7714" s="0" t="n">
        <v>7</v>
      </c>
      <c r="E7714" s="0" t="n">
        <v>1</v>
      </c>
      <c r="F7714" s="0" t="n">
        <v>0.084538</v>
      </c>
      <c r="G7714" s="0" t="n">
        <v>0.127655</v>
      </c>
      <c r="H7714" s="0" t="n">
        <v>35000</v>
      </c>
    </row>
    <row r="7715" customFormat="false" ht="15" hidden="false" customHeight="false" outlineLevel="0" collapsed="false">
      <c r="A7715" s="0" t="n">
        <v>7713</v>
      </c>
      <c r="B7715" s="0" t="n">
        <v>11</v>
      </c>
      <c r="C7715" s="0" t="n">
        <v>322</v>
      </c>
      <c r="D7715" s="0" t="n">
        <v>8</v>
      </c>
      <c r="E7715" s="0" t="n">
        <v>1</v>
      </c>
      <c r="F7715" s="0" t="n">
        <v>0.39586</v>
      </c>
      <c r="G7715" s="0" t="n">
        <v>0.15882</v>
      </c>
      <c r="H7715" s="0" t="n">
        <v>34800</v>
      </c>
    </row>
    <row r="7716" customFormat="false" ht="15" hidden="false" customHeight="false" outlineLevel="0" collapsed="false">
      <c r="A7716" s="0" t="n">
        <v>7714</v>
      </c>
      <c r="B7716" s="0" t="n">
        <v>11</v>
      </c>
      <c r="C7716" s="0" t="n">
        <v>322</v>
      </c>
      <c r="D7716" s="0" t="n">
        <v>9</v>
      </c>
      <c r="E7716" s="0" t="n">
        <v>0</v>
      </c>
      <c r="F7716" s="0" t="n">
        <v>0.745891</v>
      </c>
      <c r="G7716" s="0" t="n">
        <v>0.155876</v>
      </c>
      <c r="H7716" s="0" t="n">
        <v>34800</v>
      </c>
    </row>
    <row r="7717" customFormat="false" ht="15" hidden="false" customHeight="false" outlineLevel="0" collapsed="false">
      <c r="A7717" s="0" t="n">
        <v>7715</v>
      </c>
      <c r="B7717" s="0" t="n">
        <v>11</v>
      </c>
      <c r="C7717" s="0" t="n">
        <v>322</v>
      </c>
      <c r="D7717" s="0" t="n">
        <v>10</v>
      </c>
      <c r="E7717" s="0" t="n">
        <v>0</v>
      </c>
      <c r="F7717" s="0" t="n">
        <v>1</v>
      </c>
      <c r="G7717" s="0" t="n">
        <v>0.126593</v>
      </c>
      <c r="H7717" s="0" t="n">
        <v>34800</v>
      </c>
    </row>
    <row r="7718" customFormat="false" ht="15" hidden="false" customHeight="false" outlineLevel="0" collapsed="false">
      <c r="A7718" s="0" t="n">
        <v>7716</v>
      </c>
      <c r="B7718" s="0" t="n">
        <v>11</v>
      </c>
      <c r="C7718" s="0" t="n">
        <v>322</v>
      </c>
      <c r="D7718" s="0" t="n">
        <v>11</v>
      </c>
      <c r="E7718" s="0" t="n">
        <v>0</v>
      </c>
      <c r="F7718" s="0" t="n">
        <v>1</v>
      </c>
      <c r="G7718" s="0" t="n">
        <v>0.100957</v>
      </c>
      <c r="H7718" s="0" t="n">
        <v>34800</v>
      </c>
    </row>
    <row r="7719" customFormat="false" ht="15" hidden="false" customHeight="false" outlineLevel="0" collapsed="false">
      <c r="A7719" s="0" t="n">
        <v>7717</v>
      </c>
      <c r="B7719" s="0" t="n">
        <v>11</v>
      </c>
      <c r="C7719" s="0" t="n">
        <v>322</v>
      </c>
      <c r="D7719" s="0" t="n">
        <v>12</v>
      </c>
      <c r="E7719" s="0" t="n">
        <v>0</v>
      </c>
      <c r="F7719" s="0" t="n">
        <v>1</v>
      </c>
      <c r="G7719" s="0" t="n">
        <v>0.051866</v>
      </c>
      <c r="H7719" s="0" t="n">
        <v>34800</v>
      </c>
    </row>
    <row r="7720" customFormat="false" ht="15" hidden="false" customHeight="false" outlineLevel="0" collapsed="false">
      <c r="A7720" s="0" t="n">
        <v>7718</v>
      </c>
      <c r="B7720" s="0" t="n">
        <v>11</v>
      </c>
      <c r="C7720" s="0" t="n">
        <v>322</v>
      </c>
      <c r="D7720" s="0" t="n">
        <v>13</v>
      </c>
      <c r="E7720" s="0" t="n">
        <v>0</v>
      </c>
      <c r="F7720" s="0" t="n">
        <v>1</v>
      </c>
      <c r="G7720" s="0" t="n">
        <v>0.059767</v>
      </c>
      <c r="H7720" s="0" t="n">
        <v>34800</v>
      </c>
    </row>
    <row r="7721" customFormat="false" ht="15" hidden="false" customHeight="false" outlineLevel="0" collapsed="false">
      <c r="A7721" s="0" t="n">
        <v>7719</v>
      </c>
      <c r="B7721" s="0" t="n">
        <v>11</v>
      </c>
      <c r="C7721" s="0" t="n">
        <v>322</v>
      </c>
      <c r="D7721" s="0" t="n">
        <v>14</v>
      </c>
      <c r="E7721" s="0" t="n">
        <v>0</v>
      </c>
      <c r="F7721" s="0" t="n">
        <v>1</v>
      </c>
      <c r="G7721" s="0" t="n">
        <v>0.057217</v>
      </c>
      <c r="H7721" s="0" t="n">
        <v>34800</v>
      </c>
    </row>
    <row r="7722" customFormat="false" ht="15" hidden="false" customHeight="false" outlineLevel="0" collapsed="false">
      <c r="A7722" s="0" t="n">
        <v>7720</v>
      </c>
      <c r="B7722" s="0" t="n">
        <v>11</v>
      </c>
      <c r="C7722" s="0" t="n">
        <v>322</v>
      </c>
      <c r="D7722" s="0" t="n">
        <v>15</v>
      </c>
      <c r="E7722" s="0" t="n">
        <v>0</v>
      </c>
      <c r="F7722" s="0" t="n">
        <v>0.745891</v>
      </c>
      <c r="G7722" s="0" t="n">
        <v>0.045423</v>
      </c>
      <c r="H7722" s="0" t="n">
        <v>34800</v>
      </c>
    </row>
    <row r="7723" customFormat="false" ht="15" hidden="false" customHeight="false" outlineLevel="0" collapsed="false">
      <c r="A7723" s="0" t="n">
        <v>7721</v>
      </c>
      <c r="B7723" s="0" t="n">
        <v>11</v>
      </c>
      <c r="C7723" s="0" t="n">
        <v>322</v>
      </c>
      <c r="D7723" s="0" t="n">
        <v>16</v>
      </c>
      <c r="E7723" s="0" t="n">
        <v>0</v>
      </c>
      <c r="F7723" s="0" t="n">
        <v>0.39586</v>
      </c>
      <c r="G7723" s="0" t="n">
        <v>0.03764</v>
      </c>
      <c r="H7723" s="0" t="n">
        <v>34800</v>
      </c>
    </row>
    <row r="7724" customFormat="false" ht="15" hidden="false" customHeight="false" outlineLevel="0" collapsed="false">
      <c r="A7724" s="0" t="n">
        <v>7722</v>
      </c>
      <c r="B7724" s="0" t="n">
        <v>11</v>
      </c>
      <c r="C7724" s="0" t="n">
        <v>322</v>
      </c>
      <c r="D7724" s="0" t="n">
        <v>17</v>
      </c>
      <c r="E7724" s="0" t="n">
        <v>0</v>
      </c>
      <c r="F7724" s="0" t="n">
        <v>0.084538</v>
      </c>
      <c r="G7724" s="0" t="n">
        <v>0.063351</v>
      </c>
      <c r="H7724" s="0" t="n">
        <v>34800</v>
      </c>
    </row>
    <row r="7725" customFormat="false" ht="15" hidden="false" customHeight="false" outlineLevel="0" collapsed="false">
      <c r="A7725" s="0" t="n">
        <v>7723</v>
      </c>
      <c r="B7725" s="0" t="n">
        <v>11</v>
      </c>
      <c r="C7725" s="0" t="n">
        <v>322</v>
      </c>
      <c r="D7725" s="0" t="n">
        <v>18</v>
      </c>
      <c r="E7725" s="0" t="n">
        <v>0</v>
      </c>
      <c r="F7725" s="0" t="n">
        <v>0</v>
      </c>
      <c r="G7725" s="0" t="n">
        <v>0.081004</v>
      </c>
      <c r="H7725" s="0" t="n">
        <v>34800</v>
      </c>
    </row>
    <row r="7726" customFormat="false" ht="15" hidden="false" customHeight="false" outlineLevel="0" collapsed="false">
      <c r="A7726" s="0" t="n">
        <v>7724</v>
      </c>
      <c r="B7726" s="0" t="n">
        <v>11</v>
      </c>
      <c r="C7726" s="0" t="n">
        <v>322</v>
      </c>
      <c r="D7726" s="0" t="n">
        <v>19</v>
      </c>
      <c r="E7726" s="0" t="n">
        <v>1</v>
      </c>
      <c r="F7726" s="0" t="n">
        <v>0</v>
      </c>
      <c r="G7726" s="0" t="n">
        <v>0.078749</v>
      </c>
      <c r="H7726" s="0" t="n">
        <v>34600</v>
      </c>
    </row>
    <row r="7727" customFormat="false" ht="15" hidden="false" customHeight="false" outlineLevel="0" collapsed="false">
      <c r="A7727" s="0" t="n">
        <v>7725</v>
      </c>
      <c r="B7727" s="0" t="n">
        <v>11</v>
      </c>
      <c r="C7727" s="0" t="n">
        <v>322</v>
      </c>
      <c r="D7727" s="0" t="n">
        <v>20</v>
      </c>
      <c r="E7727" s="0" t="n">
        <v>1</v>
      </c>
      <c r="F7727" s="0" t="n">
        <v>0</v>
      </c>
      <c r="G7727" s="0" t="n">
        <v>0.073647</v>
      </c>
      <c r="H7727" s="0" t="n">
        <v>34400</v>
      </c>
    </row>
    <row r="7728" customFormat="false" ht="15" hidden="false" customHeight="false" outlineLevel="0" collapsed="false">
      <c r="A7728" s="0" t="n">
        <v>7726</v>
      </c>
      <c r="B7728" s="0" t="n">
        <v>11</v>
      </c>
      <c r="C7728" s="0" t="n">
        <v>322</v>
      </c>
      <c r="D7728" s="0" t="n">
        <v>21</v>
      </c>
      <c r="E7728" s="0" t="n">
        <v>0</v>
      </c>
      <c r="F7728" s="0" t="n">
        <v>0</v>
      </c>
      <c r="G7728" s="0" t="n">
        <v>0.076106</v>
      </c>
      <c r="H7728" s="0" t="n">
        <v>34400</v>
      </c>
    </row>
    <row r="7729" customFormat="false" ht="15" hidden="false" customHeight="false" outlineLevel="0" collapsed="false">
      <c r="A7729" s="0" t="n">
        <v>7727</v>
      </c>
      <c r="B7729" s="0" t="n">
        <v>11</v>
      </c>
      <c r="C7729" s="0" t="n">
        <v>322</v>
      </c>
      <c r="D7729" s="0" t="n">
        <v>22</v>
      </c>
      <c r="E7729" s="0" t="n">
        <v>0</v>
      </c>
      <c r="F7729" s="0" t="n">
        <v>0</v>
      </c>
      <c r="G7729" s="0" t="n">
        <v>0.118801</v>
      </c>
      <c r="H7729" s="0" t="n">
        <v>34400</v>
      </c>
    </row>
    <row r="7730" customFormat="false" ht="15" hidden="false" customHeight="false" outlineLevel="0" collapsed="false">
      <c r="A7730" s="0" t="n">
        <v>7728</v>
      </c>
      <c r="B7730" s="0" t="n">
        <v>11</v>
      </c>
      <c r="C7730" s="0" t="n">
        <v>322</v>
      </c>
      <c r="D7730" s="0" t="n">
        <v>23</v>
      </c>
      <c r="E7730" s="0" t="n">
        <v>0</v>
      </c>
      <c r="F7730" s="0" t="n">
        <v>0</v>
      </c>
      <c r="G7730" s="0" t="n">
        <v>0.117007</v>
      </c>
      <c r="H7730" s="0" t="n">
        <v>34400</v>
      </c>
    </row>
    <row r="7731" customFormat="false" ht="15" hidden="false" customHeight="false" outlineLevel="0" collapsed="false">
      <c r="A7731" s="0" t="n">
        <v>7729</v>
      </c>
      <c r="B7731" s="0" t="n">
        <v>11</v>
      </c>
      <c r="C7731" s="0" t="n">
        <v>323</v>
      </c>
      <c r="D7731" s="0" t="n">
        <v>0</v>
      </c>
      <c r="E7731" s="0" t="n">
        <v>0</v>
      </c>
      <c r="F7731" s="0" t="n">
        <v>0</v>
      </c>
      <c r="G7731" s="0" t="n">
        <v>0.121671</v>
      </c>
      <c r="H7731" s="0" t="n">
        <v>34400</v>
      </c>
    </row>
    <row r="7732" customFormat="false" ht="15" hidden="false" customHeight="false" outlineLevel="0" collapsed="false">
      <c r="A7732" s="0" t="n">
        <v>7730</v>
      </c>
      <c r="B7732" s="0" t="n">
        <v>11</v>
      </c>
      <c r="C7732" s="0" t="n">
        <v>323</v>
      </c>
      <c r="D7732" s="0" t="n">
        <v>1</v>
      </c>
      <c r="E7732" s="0" t="n">
        <v>0</v>
      </c>
      <c r="F7732" s="0" t="n">
        <v>0</v>
      </c>
      <c r="G7732" s="0" t="n">
        <v>0.163222</v>
      </c>
      <c r="H7732" s="0" t="n">
        <v>34400</v>
      </c>
    </row>
    <row r="7733" customFormat="false" ht="15" hidden="false" customHeight="false" outlineLevel="0" collapsed="false">
      <c r="A7733" s="0" t="n">
        <v>7731</v>
      </c>
      <c r="B7733" s="0" t="n">
        <v>11</v>
      </c>
      <c r="C7733" s="0" t="n">
        <v>323</v>
      </c>
      <c r="D7733" s="0" t="n">
        <v>2</v>
      </c>
      <c r="E7733" s="0" t="n">
        <v>0</v>
      </c>
      <c r="F7733" s="0" t="n">
        <v>0</v>
      </c>
      <c r="G7733" s="0" t="n">
        <v>0.177702</v>
      </c>
      <c r="H7733" s="0" t="n">
        <v>34400</v>
      </c>
    </row>
    <row r="7734" customFormat="false" ht="15" hidden="false" customHeight="false" outlineLevel="0" collapsed="false">
      <c r="A7734" s="0" t="n">
        <v>7732</v>
      </c>
      <c r="B7734" s="0" t="n">
        <v>11</v>
      </c>
      <c r="C7734" s="0" t="n">
        <v>323</v>
      </c>
      <c r="D7734" s="0" t="n">
        <v>3</v>
      </c>
      <c r="E7734" s="0" t="n">
        <v>0</v>
      </c>
      <c r="F7734" s="0" t="n">
        <v>0</v>
      </c>
      <c r="G7734" s="0" t="n">
        <v>0.234839</v>
      </c>
      <c r="H7734" s="0" t="n">
        <v>34400</v>
      </c>
    </row>
    <row r="7735" customFormat="false" ht="15" hidden="false" customHeight="false" outlineLevel="0" collapsed="false">
      <c r="A7735" s="0" t="n">
        <v>7733</v>
      </c>
      <c r="B7735" s="0" t="n">
        <v>11</v>
      </c>
      <c r="C7735" s="0" t="n">
        <v>323</v>
      </c>
      <c r="D7735" s="0" t="n">
        <v>4</v>
      </c>
      <c r="E7735" s="0" t="n">
        <v>0</v>
      </c>
      <c r="F7735" s="0" t="n">
        <v>0</v>
      </c>
      <c r="G7735" s="0" t="n">
        <v>0.202866</v>
      </c>
      <c r="H7735" s="0" t="n">
        <v>34400</v>
      </c>
    </row>
    <row r="7736" customFormat="false" ht="15" hidden="false" customHeight="false" outlineLevel="0" collapsed="false">
      <c r="A7736" s="0" t="n">
        <v>7734</v>
      </c>
      <c r="B7736" s="0" t="n">
        <v>11</v>
      </c>
      <c r="C7736" s="0" t="n">
        <v>323</v>
      </c>
      <c r="D7736" s="0" t="n">
        <v>5</v>
      </c>
      <c r="E7736" s="0" t="n">
        <v>0</v>
      </c>
      <c r="F7736" s="0" t="n">
        <v>0</v>
      </c>
      <c r="G7736" s="0" t="n">
        <v>0.174798</v>
      </c>
      <c r="H7736" s="0" t="n">
        <v>34400</v>
      </c>
    </row>
    <row r="7737" customFormat="false" ht="15" hidden="false" customHeight="false" outlineLevel="0" collapsed="false">
      <c r="A7737" s="0" t="n">
        <v>7735</v>
      </c>
      <c r="B7737" s="0" t="n">
        <v>11</v>
      </c>
      <c r="C7737" s="0" t="n">
        <v>323</v>
      </c>
      <c r="D7737" s="0" t="n">
        <v>6</v>
      </c>
      <c r="E7737" s="0" t="n">
        <v>0</v>
      </c>
      <c r="F7737" s="0" t="n">
        <v>0</v>
      </c>
      <c r="G7737" s="0" t="n">
        <v>0.140962</v>
      </c>
      <c r="H7737" s="0" t="n">
        <v>34400</v>
      </c>
    </row>
    <row r="7738" customFormat="false" ht="15" hidden="false" customHeight="false" outlineLevel="0" collapsed="false">
      <c r="A7738" s="0" t="n">
        <v>7736</v>
      </c>
      <c r="B7738" s="0" t="n">
        <v>11</v>
      </c>
      <c r="C7738" s="0" t="n">
        <v>323</v>
      </c>
      <c r="D7738" s="0" t="n">
        <v>7</v>
      </c>
      <c r="E7738" s="0" t="n">
        <v>1</v>
      </c>
      <c r="F7738" s="0" t="n">
        <v>0.074626</v>
      </c>
      <c r="G7738" s="0" t="n">
        <v>0.149873</v>
      </c>
      <c r="H7738" s="0" t="n">
        <v>34200</v>
      </c>
    </row>
    <row r="7739" customFormat="false" ht="15" hidden="false" customHeight="false" outlineLevel="0" collapsed="false">
      <c r="A7739" s="0" t="n">
        <v>7737</v>
      </c>
      <c r="B7739" s="0" t="n">
        <v>11</v>
      </c>
      <c r="C7739" s="0" t="n">
        <v>323</v>
      </c>
      <c r="D7739" s="0" t="n">
        <v>8</v>
      </c>
      <c r="E7739" s="0" t="n">
        <v>1</v>
      </c>
      <c r="F7739" s="0" t="n">
        <v>0.349442</v>
      </c>
      <c r="G7739" s="0" t="n">
        <v>0.183591</v>
      </c>
      <c r="H7739" s="0" t="n">
        <v>34000</v>
      </c>
    </row>
    <row r="7740" customFormat="false" ht="15" hidden="false" customHeight="false" outlineLevel="0" collapsed="false">
      <c r="A7740" s="0" t="n">
        <v>7738</v>
      </c>
      <c r="B7740" s="0" t="n">
        <v>11</v>
      </c>
      <c r="C7740" s="0" t="n">
        <v>323</v>
      </c>
      <c r="D7740" s="0" t="n">
        <v>9</v>
      </c>
      <c r="E7740" s="0" t="n">
        <v>0</v>
      </c>
      <c r="F7740" s="0" t="n">
        <v>0.65843</v>
      </c>
      <c r="G7740" s="0" t="n">
        <v>0.150262</v>
      </c>
      <c r="H7740" s="0" t="n">
        <v>34000</v>
      </c>
    </row>
    <row r="7741" customFormat="false" ht="15" hidden="false" customHeight="false" outlineLevel="0" collapsed="false">
      <c r="A7741" s="0" t="n">
        <v>7739</v>
      </c>
      <c r="B7741" s="0" t="n">
        <v>11</v>
      </c>
      <c r="C7741" s="0" t="n">
        <v>323</v>
      </c>
      <c r="D7741" s="0" t="n">
        <v>10</v>
      </c>
      <c r="E7741" s="0" t="n">
        <v>0</v>
      </c>
      <c r="F7741" s="0" t="n">
        <v>0.93054</v>
      </c>
      <c r="G7741" s="0" t="n">
        <v>0.186762</v>
      </c>
      <c r="H7741" s="0" t="n">
        <v>34000</v>
      </c>
    </row>
    <row r="7742" customFormat="false" ht="15" hidden="false" customHeight="false" outlineLevel="0" collapsed="false">
      <c r="A7742" s="0" t="n">
        <v>7740</v>
      </c>
      <c r="B7742" s="0" t="n">
        <v>11</v>
      </c>
      <c r="C7742" s="0" t="n">
        <v>323</v>
      </c>
      <c r="D7742" s="0" t="n">
        <v>11</v>
      </c>
      <c r="E7742" s="0" t="n">
        <v>0</v>
      </c>
      <c r="F7742" s="0" t="n">
        <v>1</v>
      </c>
      <c r="G7742" s="0" t="n">
        <v>0.229322</v>
      </c>
      <c r="H7742" s="0" t="n">
        <v>34000</v>
      </c>
    </row>
    <row r="7743" customFormat="false" ht="15" hidden="false" customHeight="false" outlineLevel="0" collapsed="false">
      <c r="A7743" s="0" t="n">
        <v>7741</v>
      </c>
      <c r="B7743" s="0" t="n">
        <v>11</v>
      </c>
      <c r="C7743" s="0" t="n">
        <v>323</v>
      </c>
      <c r="D7743" s="0" t="n">
        <v>12</v>
      </c>
      <c r="E7743" s="0" t="n">
        <v>0</v>
      </c>
      <c r="F7743" s="0" t="n">
        <v>1</v>
      </c>
      <c r="G7743" s="0" t="n">
        <v>0.14452</v>
      </c>
      <c r="H7743" s="0" t="n">
        <v>34000</v>
      </c>
    </row>
    <row r="7744" customFormat="false" ht="15" hidden="false" customHeight="false" outlineLevel="0" collapsed="false">
      <c r="A7744" s="0" t="n">
        <v>7742</v>
      </c>
      <c r="B7744" s="0" t="n">
        <v>11</v>
      </c>
      <c r="C7744" s="0" t="n">
        <v>323</v>
      </c>
      <c r="D7744" s="0" t="n">
        <v>13</v>
      </c>
      <c r="E7744" s="0" t="n">
        <v>0</v>
      </c>
      <c r="F7744" s="0" t="n">
        <v>1</v>
      </c>
      <c r="G7744" s="0" t="n">
        <v>0.143765</v>
      </c>
      <c r="H7744" s="0" t="n">
        <v>34000</v>
      </c>
    </row>
    <row r="7745" customFormat="false" ht="15" hidden="false" customHeight="false" outlineLevel="0" collapsed="false">
      <c r="A7745" s="0" t="n">
        <v>7743</v>
      </c>
      <c r="B7745" s="0" t="n">
        <v>11</v>
      </c>
      <c r="C7745" s="0" t="n">
        <v>323</v>
      </c>
      <c r="D7745" s="0" t="n">
        <v>14</v>
      </c>
      <c r="E7745" s="0" t="n">
        <v>0</v>
      </c>
      <c r="F7745" s="0" t="n">
        <v>0.93054</v>
      </c>
      <c r="G7745" s="0" t="n">
        <v>0.107965</v>
      </c>
      <c r="H7745" s="0" t="n">
        <v>34000</v>
      </c>
    </row>
    <row r="7746" customFormat="false" ht="15" hidden="false" customHeight="false" outlineLevel="0" collapsed="false">
      <c r="A7746" s="0" t="n">
        <v>7744</v>
      </c>
      <c r="B7746" s="0" t="n">
        <v>11</v>
      </c>
      <c r="C7746" s="0" t="n">
        <v>323</v>
      </c>
      <c r="D7746" s="0" t="n">
        <v>15</v>
      </c>
      <c r="E7746" s="0" t="n">
        <v>0</v>
      </c>
      <c r="F7746" s="0" t="n">
        <v>0.65843</v>
      </c>
      <c r="G7746" s="0" t="n">
        <v>0.078839</v>
      </c>
      <c r="H7746" s="0" t="n">
        <v>34000</v>
      </c>
    </row>
    <row r="7747" customFormat="false" ht="15" hidden="false" customHeight="false" outlineLevel="0" collapsed="false">
      <c r="A7747" s="0" t="n">
        <v>7745</v>
      </c>
      <c r="B7747" s="0" t="n">
        <v>11</v>
      </c>
      <c r="C7747" s="0" t="n">
        <v>323</v>
      </c>
      <c r="D7747" s="0" t="n">
        <v>16</v>
      </c>
      <c r="E7747" s="0" t="n">
        <v>0</v>
      </c>
      <c r="F7747" s="0" t="n">
        <v>0.349442</v>
      </c>
      <c r="G7747" s="0" t="n">
        <v>0.083676</v>
      </c>
      <c r="H7747" s="0" t="n">
        <v>34000</v>
      </c>
    </row>
    <row r="7748" customFormat="false" ht="15" hidden="false" customHeight="false" outlineLevel="0" collapsed="false">
      <c r="A7748" s="0" t="n">
        <v>7746</v>
      </c>
      <c r="B7748" s="0" t="n">
        <v>11</v>
      </c>
      <c r="C7748" s="0" t="n">
        <v>323</v>
      </c>
      <c r="D7748" s="0" t="n">
        <v>17</v>
      </c>
      <c r="E7748" s="0" t="n">
        <v>0</v>
      </c>
      <c r="F7748" s="0" t="n">
        <v>0.074626</v>
      </c>
      <c r="G7748" s="0" t="n">
        <v>0.077916</v>
      </c>
      <c r="H7748" s="0" t="n">
        <v>34000</v>
      </c>
    </row>
    <row r="7749" customFormat="false" ht="15" hidden="false" customHeight="false" outlineLevel="0" collapsed="false">
      <c r="A7749" s="0" t="n">
        <v>7747</v>
      </c>
      <c r="B7749" s="0" t="n">
        <v>11</v>
      </c>
      <c r="C7749" s="0" t="n">
        <v>323</v>
      </c>
      <c r="D7749" s="0" t="n">
        <v>18</v>
      </c>
      <c r="E7749" s="0" t="n">
        <v>0</v>
      </c>
      <c r="F7749" s="0" t="n">
        <v>0</v>
      </c>
      <c r="G7749" s="0" t="n">
        <v>0.06936</v>
      </c>
      <c r="H7749" s="0" t="n">
        <v>34000</v>
      </c>
    </row>
    <row r="7750" customFormat="false" ht="15" hidden="false" customHeight="false" outlineLevel="0" collapsed="false">
      <c r="A7750" s="0" t="n">
        <v>7748</v>
      </c>
      <c r="B7750" s="0" t="n">
        <v>11</v>
      </c>
      <c r="C7750" s="0" t="n">
        <v>323</v>
      </c>
      <c r="D7750" s="0" t="n">
        <v>19</v>
      </c>
      <c r="E7750" s="0" t="n">
        <v>1</v>
      </c>
      <c r="F7750" s="0" t="n">
        <v>0</v>
      </c>
      <c r="G7750" s="0" t="n">
        <v>0.084293</v>
      </c>
      <c r="H7750" s="0" t="n">
        <v>33800</v>
      </c>
    </row>
    <row r="7751" customFormat="false" ht="15" hidden="false" customHeight="false" outlineLevel="0" collapsed="false">
      <c r="A7751" s="0" t="n">
        <v>7749</v>
      </c>
      <c r="B7751" s="0" t="n">
        <v>11</v>
      </c>
      <c r="C7751" s="0" t="n">
        <v>323</v>
      </c>
      <c r="D7751" s="0" t="n">
        <v>20</v>
      </c>
      <c r="E7751" s="0" t="n">
        <v>1</v>
      </c>
      <c r="F7751" s="0" t="n">
        <v>0</v>
      </c>
      <c r="G7751" s="0" t="n">
        <v>0.101522</v>
      </c>
      <c r="H7751" s="0" t="n">
        <v>33600</v>
      </c>
    </row>
    <row r="7752" customFormat="false" ht="15" hidden="false" customHeight="false" outlineLevel="0" collapsed="false">
      <c r="A7752" s="0" t="n">
        <v>7750</v>
      </c>
      <c r="B7752" s="0" t="n">
        <v>11</v>
      </c>
      <c r="C7752" s="0" t="n">
        <v>323</v>
      </c>
      <c r="D7752" s="0" t="n">
        <v>21</v>
      </c>
      <c r="E7752" s="0" t="n">
        <v>0</v>
      </c>
      <c r="F7752" s="0" t="n">
        <v>0</v>
      </c>
      <c r="G7752" s="0" t="n">
        <v>0.109734</v>
      </c>
      <c r="H7752" s="0" t="n">
        <v>33600</v>
      </c>
    </row>
    <row r="7753" customFormat="false" ht="15" hidden="false" customHeight="false" outlineLevel="0" collapsed="false">
      <c r="A7753" s="0" t="n">
        <v>7751</v>
      </c>
      <c r="B7753" s="0" t="n">
        <v>11</v>
      </c>
      <c r="C7753" s="0" t="n">
        <v>323</v>
      </c>
      <c r="D7753" s="0" t="n">
        <v>22</v>
      </c>
      <c r="E7753" s="0" t="n">
        <v>0</v>
      </c>
      <c r="F7753" s="0" t="n">
        <v>0</v>
      </c>
      <c r="G7753" s="0" t="n">
        <v>0.125869</v>
      </c>
      <c r="H7753" s="0" t="n">
        <v>33600</v>
      </c>
    </row>
    <row r="7754" customFormat="false" ht="15" hidden="false" customHeight="false" outlineLevel="0" collapsed="false">
      <c r="A7754" s="0" t="n">
        <v>7752</v>
      </c>
      <c r="B7754" s="0" t="n">
        <v>11</v>
      </c>
      <c r="C7754" s="0" t="n">
        <v>323</v>
      </c>
      <c r="D7754" s="0" t="n">
        <v>23</v>
      </c>
      <c r="E7754" s="0" t="n">
        <v>0</v>
      </c>
      <c r="F7754" s="0" t="n">
        <v>0</v>
      </c>
      <c r="G7754" s="0" t="n">
        <v>0.216261</v>
      </c>
      <c r="H7754" s="0" t="n">
        <v>33600</v>
      </c>
    </row>
    <row r="7755" customFormat="false" ht="15" hidden="false" customHeight="false" outlineLevel="0" collapsed="false">
      <c r="A7755" s="0" t="n">
        <v>7753</v>
      </c>
      <c r="B7755" s="0" t="n">
        <v>11</v>
      </c>
      <c r="C7755" s="0" t="n">
        <v>324</v>
      </c>
      <c r="D7755" s="0" t="n">
        <v>0</v>
      </c>
      <c r="E7755" s="0" t="n">
        <v>0</v>
      </c>
      <c r="F7755" s="0" t="n">
        <v>0</v>
      </c>
      <c r="G7755" s="0" t="n">
        <v>0.271814</v>
      </c>
      <c r="H7755" s="0" t="n">
        <v>33600</v>
      </c>
    </row>
    <row r="7756" customFormat="false" ht="15" hidden="false" customHeight="false" outlineLevel="0" collapsed="false">
      <c r="A7756" s="0" t="n">
        <v>7754</v>
      </c>
      <c r="B7756" s="0" t="n">
        <v>11</v>
      </c>
      <c r="C7756" s="0" t="n">
        <v>324</v>
      </c>
      <c r="D7756" s="0" t="n">
        <v>1</v>
      </c>
      <c r="E7756" s="0" t="n">
        <v>0</v>
      </c>
      <c r="F7756" s="0" t="n">
        <v>0</v>
      </c>
      <c r="G7756" s="0" t="n">
        <v>0.299269</v>
      </c>
      <c r="H7756" s="0" t="n">
        <v>33600</v>
      </c>
    </row>
    <row r="7757" customFormat="false" ht="15" hidden="false" customHeight="false" outlineLevel="0" collapsed="false">
      <c r="A7757" s="0" t="n">
        <v>7755</v>
      </c>
      <c r="B7757" s="0" t="n">
        <v>11</v>
      </c>
      <c r="C7757" s="0" t="n">
        <v>324</v>
      </c>
      <c r="D7757" s="0" t="n">
        <v>2</v>
      </c>
      <c r="E7757" s="0" t="n">
        <v>0</v>
      </c>
      <c r="F7757" s="0" t="n">
        <v>0</v>
      </c>
      <c r="G7757" s="0" t="n">
        <v>0.256823</v>
      </c>
      <c r="H7757" s="0" t="n">
        <v>33600</v>
      </c>
    </row>
    <row r="7758" customFormat="false" ht="15" hidden="false" customHeight="false" outlineLevel="0" collapsed="false">
      <c r="A7758" s="0" t="n">
        <v>7756</v>
      </c>
      <c r="B7758" s="0" t="n">
        <v>11</v>
      </c>
      <c r="C7758" s="0" t="n">
        <v>324</v>
      </c>
      <c r="D7758" s="0" t="n">
        <v>3</v>
      </c>
      <c r="E7758" s="0" t="n">
        <v>0</v>
      </c>
      <c r="F7758" s="0" t="n">
        <v>0</v>
      </c>
      <c r="G7758" s="0" t="n">
        <v>0.228045</v>
      </c>
      <c r="H7758" s="0" t="n">
        <v>33600</v>
      </c>
    </row>
    <row r="7759" customFormat="false" ht="15" hidden="false" customHeight="false" outlineLevel="0" collapsed="false">
      <c r="A7759" s="0" t="n">
        <v>7757</v>
      </c>
      <c r="B7759" s="0" t="n">
        <v>11</v>
      </c>
      <c r="C7759" s="0" t="n">
        <v>324</v>
      </c>
      <c r="D7759" s="0" t="n">
        <v>4</v>
      </c>
      <c r="E7759" s="0" t="n">
        <v>0</v>
      </c>
      <c r="F7759" s="0" t="n">
        <v>0</v>
      </c>
      <c r="G7759" s="0" t="n">
        <v>0.289087</v>
      </c>
      <c r="H7759" s="0" t="n">
        <v>33600</v>
      </c>
    </row>
    <row r="7760" customFormat="false" ht="15" hidden="false" customHeight="false" outlineLevel="0" collapsed="false">
      <c r="A7760" s="0" t="n">
        <v>7758</v>
      </c>
      <c r="B7760" s="0" t="n">
        <v>11</v>
      </c>
      <c r="C7760" s="0" t="n">
        <v>324</v>
      </c>
      <c r="D7760" s="0" t="n">
        <v>5</v>
      </c>
      <c r="E7760" s="0" t="n">
        <v>0</v>
      </c>
      <c r="F7760" s="0" t="n">
        <v>0</v>
      </c>
      <c r="G7760" s="0" t="n">
        <v>0.2758</v>
      </c>
      <c r="H7760" s="0" t="n">
        <v>33600</v>
      </c>
    </row>
    <row r="7761" customFormat="false" ht="15" hidden="false" customHeight="false" outlineLevel="0" collapsed="false">
      <c r="A7761" s="0" t="n">
        <v>7759</v>
      </c>
      <c r="B7761" s="0" t="n">
        <v>11</v>
      </c>
      <c r="C7761" s="0" t="n">
        <v>324</v>
      </c>
      <c r="D7761" s="0" t="n">
        <v>6</v>
      </c>
      <c r="E7761" s="0" t="n">
        <v>0</v>
      </c>
      <c r="F7761" s="0" t="n">
        <v>0</v>
      </c>
      <c r="G7761" s="0" t="n">
        <v>0.394461</v>
      </c>
      <c r="H7761" s="0" t="n">
        <v>33600</v>
      </c>
    </row>
    <row r="7762" customFormat="false" ht="15" hidden="false" customHeight="false" outlineLevel="0" collapsed="false">
      <c r="A7762" s="0" t="n">
        <v>7760</v>
      </c>
      <c r="B7762" s="0" t="n">
        <v>11</v>
      </c>
      <c r="C7762" s="0" t="n">
        <v>324</v>
      </c>
      <c r="D7762" s="0" t="n">
        <v>7</v>
      </c>
      <c r="E7762" s="0" t="n">
        <v>1</v>
      </c>
      <c r="F7762" s="0" t="n">
        <v>0.088967</v>
      </c>
      <c r="G7762" s="0" t="n">
        <v>0.372218</v>
      </c>
      <c r="H7762" s="0" t="n">
        <v>33400</v>
      </c>
    </row>
    <row r="7763" customFormat="false" ht="15" hidden="false" customHeight="false" outlineLevel="0" collapsed="false">
      <c r="A7763" s="0" t="n">
        <v>7761</v>
      </c>
      <c r="B7763" s="0" t="n">
        <v>11</v>
      </c>
      <c r="C7763" s="0" t="n">
        <v>324</v>
      </c>
      <c r="D7763" s="0" t="n">
        <v>8</v>
      </c>
      <c r="E7763" s="0" t="n">
        <v>1</v>
      </c>
      <c r="F7763" s="0" t="n">
        <v>0.416599</v>
      </c>
      <c r="G7763" s="0" t="n">
        <v>0.362492</v>
      </c>
      <c r="H7763" s="0" t="n">
        <v>33200</v>
      </c>
    </row>
    <row r="7764" customFormat="false" ht="15" hidden="false" customHeight="false" outlineLevel="0" collapsed="false">
      <c r="A7764" s="0" t="n">
        <v>7762</v>
      </c>
      <c r="B7764" s="0" t="n">
        <v>11</v>
      </c>
      <c r="C7764" s="0" t="n">
        <v>324</v>
      </c>
      <c r="D7764" s="0" t="n">
        <v>9</v>
      </c>
      <c r="E7764" s="0" t="n">
        <v>0</v>
      </c>
      <c r="F7764" s="0" t="n">
        <v>0.784967</v>
      </c>
      <c r="G7764" s="0" t="n">
        <v>0.31209</v>
      </c>
      <c r="H7764" s="0" t="n">
        <v>33200</v>
      </c>
    </row>
    <row r="7765" customFormat="false" ht="15" hidden="false" customHeight="false" outlineLevel="0" collapsed="false">
      <c r="A7765" s="0" t="n">
        <v>7763</v>
      </c>
      <c r="B7765" s="0" t="n">
        <v>11</v>
      </c>
      <c r="C7765" s="0" t="n">
        <v>324</v>
      </c>
      <c r="D7765" s="0" t="n">
        <v>10</v>
      </c>
      <c r="E7765" s="0" t="n">
        <v>0</v>
      </c>
      <c r="F7765" s="0" t="n">
        <v>1</v>
      </c>
      <c r="G7765" s="0" t="n">
        <v>0.251015</v>
      </c>
      <c r="H7765" s="0" t="n">
        <v>33200</v>
      </c>
    </row>
    <row r="7766" customFormat="false" ht="15" hidden="false" customHeight="false" outlineLevel="0" collapsed="false">
      <c r="A7766" s="0" t="n">
        <v>7764</v>
      </c>
      <c r="B7766" s="0" t="n">
        <v>11</v>
      </c>
      <c r="C7766" s="0" t="n">
        <v>324</v>
      </c>
      <c r="D7766" s="0" t="n">
        <v>11</v>
      </c>
      <c r="E7766" s="0" t="n">
        <v>0</v>
      </c>
      <c r="F7766" s="0" t="n">
        <v>1</v>
      </c>
      <c r="G7766" s="0" t="n">
        <v>0.282131</v>
      </c>
      <c r="H7766" s="0" t="n">
        <v>33200</v>
      </c>
    </row>
    <row r="7767" customFormat="false" ht="15" hidden="false" customHeight="false" outlineLevel="0" collapsed="false">
      <c r="A7767" s="0" t="n">
        <v>7765</v>
      </c>
      <c r="B7767" s="0" t="n">
        <v>11</v>
      </c>
      <c r="C7767" s="0" t="n">
        <v>324</v>
      </c>
      <c r="D7767" s="0" t="n">
        <v>12</v>
      </c>
      <c r="E7767" s="0" t="n">
        <v>0</v>
      </c>
      <c r="F7767" s="0" t="n">
        <v>1</v>
      </c>
      <c r="G7767" s="0" t="n">
        <v>0.226988</v>
      </c>
      <c r="H7767" s="0" t="n">
        <v>33200</v>
      </c>
    </row>
    <row r="7768" customFormat="false" ht="15" hidden="false" customHeight="false" outlineLevel="0" collapsed="false">
      <c r="A7768" s="0" t="n">
        <v>7766</v>
      </c>
      <c r="B7768" s="0" t="n">
        <v>11</v>
      </c>
      <c r="C7768" s="0" t="n">
        <v>324</v>
      </c>
      <c r="D7768" s="0" t="n">
        <v>13</v>
      </c>
      <c r="E7768" s="0" t="n">
        <v>0</v>
      </c>
      <c r="F7768" s="0" t="n">
        <v>1</v>
      </c>
      <c r="G7768" s="0" t="n">
        <v>0.205985</v>
      </c>
      <c r="H7768" s="0" t="n">
        <v>33200</v>
      </c>
    </row>
    <row r="7769" customFormat="false" ht="15" hidden="false" customHeight="false" outlineLevel="0" collapsed="false">
      <c r="A7769" s="0" t="n">
        <v>7767</v>
      </c>
      <c r="B7769" s="0" t="n">
        <v>11</v>
      </c>
      <c r="C7769" s="0" t="n">
        <v>324</v>
      </c>
      <c r="D7769" s="0" t="n">
        <v>14</v>
      </c>
      <c r="E7769" s="0" t="n">
        <v>0</v>
      </c>
      <c r="F7769" s="0" t="n">
        <v>1</v>
      </c>
      <c r="G7769" s="0" t="n">
        <v>0.195423</v>
      </c>
      <c r="H7769" s="0" t="n">
        <v>33200</v>
      </c>
    </row>
    <row r="7770" customFormat="false" ht="15" hidden="false" customHeight="false" outlineLevel="0" collapsed="false">
      <c r="A7770" s="0" t="n">
        <v>7768</v>
      </c>
      <c r="B7770" s="0" t="n">
        <v>11</v>
      </c>
      <c r="C7770" s="0" t="n">
        <v>324</v>
      </c>
      <c r="D7770" s="0" t="n">
        <v>15</v>
      </c>
      <c r="E7770" s="0" t="n">
        <v>0</v>
      </c>
      <c r="F7770" s="0" t="n">
        <v>0.784967</v>
      </c>
      <c r="G7770" s="0" t="n">
        <v>0.150828</v>
      </c>
      <c r="H7770" s="0" t="n">
        <v>33200</v>
      </c>
    </row>
    <row r="7771" customFormat="false" ht="15" hidden="false" customHeight="false" outlineLevel="0" collapsed="false">
      <c r="A7771" s="0" t="n">
        <v>7769</v>
      </c>
      <c r="B7771" s="0" t="n">
        <v>11</v>
      </c>
      <c r="C7771" s="0" t="n">
        <v>324</v>
      </c>
      <c r="D7771" s="0" t="n">
        <v>16</v>
      </c>
      <c r="E7771" s="0" t="n">
        <v>0</v>
      </c>
      <c r="F7771" s="0" t="n">
        <v>0.416599</v>
      </c>
      <c r="G7771" s="0" t="n">
        <v>0.153368</v>
      </c>
      <c r="H7771" s="0" t="n">
        <v>33200</v>
      </c>
    </row>
    <row r="7772" customFormat="false" ht="15" hidden="false" customHeight="false" outlineLevel="0" collapsed="false">
      <c r="A7772" s="0" t="n">
        <v>7770</v>
      </c>
      <c r="B7772" s="0" t="n">
        <v>11</v>
      </c>
      <c r="C7772" s="0" t="n">
        <v>324</v>
      </c>
      <c r="D7772" s="0" t="n">
        <v>17</v>
      </c>
      <c r="E7772" s="0" t="n">
        <v>0</v>
      </c>
      <c r="F7772" s="0" t="n">
        <v>0.088967</v>
      </c>
      <c r="G7772" s="0" t="n">
        <v>0.153108</v>
      </c>
      <c r="H7772" s="0" t="n">
        <v>33200</v>
      </c>
    </row>
    <row r="7773" customFormat="false" ht="15" hidden="false" customHeight="false" outlineLevel="0" collapsed="false">
      <c r="A7773" s="0" t="n">
        <v>7771</v>
      </c>
      <c r="B7773" s="0" t="n">
        <v>11</v>
      </c>
      <c r="C7773" s="0" t="n">
        <v>324</v>
      </c>
      <c r="D7773" s="0" t="n">
        <v>18</v>
      </c>
      <c r="E7773" s="0" t="n">
        <v>0</v>
      </c>
      <c r="F7773" s="0" t="n">
        <v>0</v>
      </c>
      <c r="G7773" s="0" t="n">
        <v>0.181053</v>
      </c>
      <c r="H7773" s="0" t="n">
        <v>33200</v>
      </c>
    </row>
    <row r="7774" customFormat="false" ht="15" hidden="false" customHeight="false" outlineLevel="0" collapsed="false">
      <c r="A7774" s="0" t="n">
        <v>7772</v>
      </c>
      <c r="B7774" s="0" t="n">
        <v>11</v>
      </c>
      <c r="C7774" s="0" t="n">
        <v>324</v>
      </c>
      <c r="D7774" s="0" t="n">
        <v>19</v>
      </c>
      <c r="E7774" s="0" t="n">
        <v>1</v>
      </c>
      <c r="F7774" s="0" t="n">
        <v>0</v>
      </c>
      <c r="G7774" s="0" t="n">
        <v>0.13675</v>
      </c>
      <c r="H7774" s="0" t="n">
        <v>33000</v>
      </c>
    </row>
    <row r="7775" customFormat="false" ht="15" hidden="false" customHeight="false" outlineLevel="0" collapsed="false">
      <c r="A7775" s="0" t="n">
        <v>7773</v>
      </c>
      <c r="B7775" s="0" t="n">
        <v>11</v>
      </c>
      <c r="C7775" s="0" t="n">
        <v>324</v>
      </c>
      <c r="D7775" s="0" t="n">
        <v>20</v>
      </c>
      <c r="E7775" s="0" t="n">
        <v>1</v>
      </c>
      <c r="F7775" s="0" t="n">
        <v>0</v>
      </c>
      <c r="G7775" s="0" t="n">
        <v>0.235132</v>
      </c>
      <c r="H7775" s="0" t="n">
        <v>32800</v>
      </c>
    </row>
    <row r="7776" customFormat="false" ht="15" hidden="false" customHeight="false" outlineLevel="0" collapsed="false">
      <c r="A7776" s="0" t="n">
        <v>7774</v>
      </c>
      <c r="B7776" s="0" t="n">
        <v>11</v>
      </c>
      <c r="C7776" s="0" t="n">
        <v>324</v>
      </c>
      <c r="D7776" s="0" t="n">
        <v>21</v>
      </c>
      <c r="E7776" s="0" t="n">
        <v>0</v>
      </c>
      <c r="F7776" s="0" t="n">
        <v>0</v>
      </c>
      <c r="G7776" s="0" t="n">
        <v>0.303704</v>
      </c>
      <c r="H7776" s="0" t="n">
        <v>32800</v>
      </c>
    </row>
    <row r="7777" customFormat="false" ht="15" hidden="false" customHeight="false" outlineLevel="0" collapsed="false">
      <c r="A7777" s="0" t="n">
        <v>7775</v>
      </c>
      <c r="B7777" s="0" t="n">
        <v>11</v>
      </c>
      <c r="C7777" s="0" t="n">
        <v>324</v>
      </c>
      <c r="D7777" s="0" t="n">
        <v>22</v>
      </c>
      <c r="E7777" s="0" t="n">
        <v>0</v>
      </c>
      <c r="F7777" s="0" t="n">
        <v>0</v>
      </c>
      <c r="G7777" s="0" t="n">
        <v>0.361227</v>
      </c>
      <c r="H7777" s="0" t="n">
        <v>32800</v>
      </c>
    </row>
    <row r="7778" customFormat="false" ht="15" hidden="false" customHeight="false" outlineLevel="0" collapsed="false">
      <c r="A7778" s="0" t="n">
        <v>7776</v>
      </c>
      <c r="B7778" s="0" t="n">
        <v>11</v>
      </c>
      <c r="C7778" s="0" t="n">
        <v>324</v>
      </c>
      <c r="D7778" s="0" t="n">
        <v>23</v>
      </c>
      <c r="E7778" s="0" t="n">
        <v>0</v>
      </c>
      <c r="F7778" s="0" t="n">
        <v>0</v>
      </c>
      <c r="G7778" s="0" t="n">
        <v>0.363543</v>
      </c>
      <c r="H7778" s="0" t="n">
        <v>32800</v>
      </c>
    </row>
    <row r="7779" customFormat="false" ht="15" hidden="false" customHeight="false" outlineLevel="0" collapsed="false">
      <c r="A7779" s="0" t="n">
        <v>7777</v>
      </c>
      <c r="B7779" s="0" t="n">
        <v>11</v>
      </c>
      <c r="C7779" s="0" t="n">
        <v>325</v>
      </c>
      <c r="D7779" s="0" t="n">
        <v>0</v>
      </c>
      <c r="E7779" s="0" t="n">
        <v>0</v>
      </c>
      <c r="F7779" s="0" t="n">
        <v>0</v>
      </c>
      <c r="G7779" s="0" t="n">
        <v>0.443162</v>
      </c>
      <c r="H7779" s="0" t="n">
        <v>32800</v>
      </c>
    </row>
    <row r="7780" customFormat="false" ht="15" hidden="false" customHeight="false" outlineLevel="0" collapsed="false">
      <c r="A7780" s="0" t="n">
        <v>7778</v>
      </c>
      <c r="B7780" s="0" t="n">
        <v>11</v>
      </c>
      <c r="C7780" s="0" t="n">
        <v>325</v>
      </c>
      <c r="D7780" s="0" t="n">
        <v>1</v>
      </c>
      <c r="E7780" s="0" t="n">
        <v>0</v>
      </c>
      <c r="F7780" s="0" t="n">
        <v>0</v>
      </c>
      <c r="G7780" s="0" t="n">
        <v>0.328027</v>
      </c>
      <c r="H7780" s="0" t="n">
        <v>32800</v>
      </c>
    </row>
    <row r="7781" customFormat="false" ht="15" hidden="false" customHeight="false" outlineLevel="0" collapsed="false">
      <c r="A7781" s="0" t="n">
        <v>7779</v>
      </c>
      <c r="B7781" s="0" t="n">
        <v>11</v>
      </c>
      <c r="C7781" s="0" t="n">
        <v>325</v>
      </c>
      <c r="D7781" s="0" t="n">
        <v>2</v>
      </c>
      <c r="E7781" s="0" t="n">
        <v>0</v>
      </c>
      <c r="F7781" s="0" t="n">
        <v>0</v>
      </c>
      <c r="G7781" s="0" t="n">
        <v>0.321905</v>
      </c>
      <c r="H7781" s="0" t="n">
        <v>32800</v>
      </c>
    </row>
    <row r="7782" customFormat="false" ht="15" hidden="false" customHeight="false" outlineLevel="0" collapsed="false">
      <c r="A7782" s="0" t="n">
        <v>7780</v>
      </c>
      <c r="B7782" s="0" t="n">
        <v>11</v>
      </c>
      <c r="C7782" s="0" t="n">
        <v>325</v>
      </c>
      <c r="D7782" s="0" t="n">
        <v>3</v>
      </c>
      <c r="E7782" s="0" t="n">
        <v>0</v>
      </c>
      <c r="F7782" s="0" t="n">
        <v>0</v>
      </c>
      <c r="G7782" s="0" t="n">
        <v>0.38079</v>
      </c>
      <c r="H7782" s="0" t="n">
        <v>32800</v>
      </c>
    </row>
    <row r="7783" customFormat="false" ht="15" hidden="false" customHeight="false" outlineLevel="0" collapsed="false">
      <c r="A7783" s="0" t="n">
        <v>7781</v>
      </c>
      <c r="B7783" s="0" t="n">
        <v>11</v>
      </c>
      <c r="C7783" s="0" t="n">
        <v>325</v>
      </c>
      <c r="D7783" s="0" t="n">
        <v>4</v>
      </c>
      <c r="E7783" s="0" t="n">
        <v>0</v>
      </c>
      <c r="F7783" s="0" t="n">
        <v>0</v>
      </c>
      <c r="G7783" s="0" t="n">
        <v>0.566992</v>
      </c>
      <c r="H7783" s="0" t="n">
        <v>32800</v>
      </c>
    </row>
    <row r="7784" customFormat="false" ht="15" hidden="false" customHeight="false" outlineLevel="0" collapsed="false">
      <c r="A7784" s="0" t="n">
        <v>7782</v>
      </c>
      <c r="B7784" s="0" t="n">
        <v>11</v>
      </c>
      <c r="C7784" s="0" t="n">
        <v>325</v>
      </c>
      <c r="D7784" s="0" t="n">
        <v>5</v>
      </c>
      <c r="E7784" s="0" t="n">
        <v>0</v>
      </c>
      <c r="F7784" s="0" t="n">
        <v>0</v>
      </c>
      <c r="G7784" s="0" t="n">
        <v>0.514044</v>
      </c>
      <c r="H7784" s="0" t="n">
        <v>32800</v>
      </c>
    </row>
    <row r="7785" customFormat="false" ht="15" hidden="false" customHeight="false" outlineLevel="0" collapsed="false">
      <c r="A7785" s="0" t="n">
        <v>7783</v>
      </c>
      <c r="B7785" s="0" t="n">
        <v>11</v>
      </c>
      <c r="C7785" s="0" t="n">
        <v>325</v>
      </c>
      <c r="D7785" s="0" t="n">
        <v>6</v>
      </c>
      <c r="E7785" s="0" t="n">
        <v>0</v>
      </c>
      <c r="F7785" s="0" t="n">
        <v>0</v>
      </c>
      <c r="G7785" s="0" t="n">
        <v>0.594374</v>
      </c>
      <c r="H7785" s="0" t="n">
        <v>32800</v>
      </c>
    </row>
    <row r="7786" customFormat="false" ht="15" hidden="false" customHeight="false" outlineLevel="0" collapsed="false">
      <c r="A7786" s="0" t="n">
        <v>7784</v>
      </c>
      <c r="B7786" s="0" t="n">
        <v>11</v>
      </c>
      <c r="C7786" s="0" t="n">
        <v>325</v>
      </c>
      <c r="D7786" s="0" t="n">
        <v>7</v>
      </c>
      <c r="E7786" s="0" t="n">
        <v>1</v>
      </c>
      <c r="F7786" s="0" t="n">
        <v>0.09047</v>
      </c>
      <c r="G7786" s="0" t="n">
        <v>0.396356</v>
      </c>
      <c r="H7786" s="0" t="n">
        <v>32600</v>
      </c>
    </row>
    <row r="7787" customFormat="false" ht="15" hidden="false" customHeight="false" outlineLevel="0" collapsed="false">
      <c r="A7787" s="0" t="n">
        <v>7785</v>
      </c>
      <c r="B7787" s="0" t="n">
        <v>11</v>
      </c>
      <c r="C7787" s="0" t="n">
        <v>325</v>
      </c>
      <c r="D7787" s="0" t="n">
        <v>8</v>
      </c>
      <c r="E7787" s="0" t="n">
        <v>1</v>
      </c>
      <c r="F7787" s="0" t="n">
        <v>0.423635</v>
      </c>
      <c r="G7787" s="0" t="n">
        <v>0.407141</v>
      </c>
      <c r="H7787" s="0" t="n">
        <v>32400</v>
      </c>
    </row>
    <row r="7788" customFormat="false" ht="15" hidden="false" customHeight="false" outlineLevel="0" collapsed="false">
      <c r="A7788" s="0" t="n">
        <v>7786</v>
      </c>
      <c r="B7788" s="0" t="n">
        <v>11</v>
      </c>
      <c r="C7788" s="0" t="n">
        <v>325</v>
      </c>
      <c r="D7788" s="0" t="n">
        <v>9</v>
      </c>
      <c r="E7788" s="0" t="n">
        <v>0</v>
      </c>
      <c r="F7788" s="0" t="n">
        <v>0.798226</v>
      </c>
      <c r="G7788" s="0" t="n">
        <v>0.397945</v>
      </c>
      <c r="H7788" s="0" t="n">
        <v>32400</v>
      </c>
    </row>
    <row r="7789" customFormat="false" ht="15" hidden="false" customHeight="false" outlineLevel="0" collapsed="false">
      <c r="A7789" s="0" t="n">
        <v>7787</v>
      </c>
      <c r="B7789" s="0" t="n">
        <v>11</v>
      </c>
      <c r="C7789" s="0" t="n">
        <v>325</v>
      </c>
      <c r="D7789" s="0" t="n">
        <v>10</v>
      </c>
      <c r="E7789" s="0" t="n">
        <v>0</v>
      </c>
      <c r="F7789" s="0" t="n">
        <v>1</v>
      </c>
      <c r="G7789" s="0" t="n">
        <v>0.301913</v>
      </c>
      <c r="H7789" s="0" t="n">
        <v>32400</v>
      </c>
    </row>
    <row r="7790" customFormat="false" ht="15" hidden="false" customHeight="false" outlineLevel="0" collapsed="false">
      <c r="A7790" s="0" t="n">
        <v>7788</v>
      </c>
      <c r="B7790" s="0" t="n">
        <v>11</v>
      </c>
      <c r="C7790" s="0" t="n">
        <v>325</v>
      </c>
      <c r="D7790" s="0" t="n">
        <v>11</v>
      </c>
      <c r="E7790" s="0" t="n">
        <v>0</v>
      </c>
      <c r="F7790" s="0" t="n">
        <v>1</v>
      </c>
      <c r="G7790" s="0" t="n">
        <v>0.30238</v>
      </c>
      <c r="H7790" s="0" t="n">
        <v>32400</v>
      </c>
    </row>
    <row r="7791" customFormat="false" ht="15" hidden="false" customHeight="false" outlineLevel="0" collapsed="false">
      <c r="A7791" s="0" t="n">
        <v>7789</v>
      </c>
      <c r="B7791" s="0" t="n">
        <v>11</v>
      </c>
      <c r="C7791" s="0" t="n">
        <v>325</v>
      </c>
      <c r="D7791" s="0" t="n">
        <v>12</v>
      </c>
      <c r="E7791" s="0" t="n">
        <v>0</v>
      </c>
      <c r="F7791" s="0" t="n">
        <v>1</v>
      </c>
      <c r="G7791" s="0" t="n">
        <v>0.355087</v>
      </c>
      <c r="H7791" s="0" t="n">
        <v>32400</v>
      </c>
    </row>
    <row r="7792" customFormat="false" ht="15" hidden="false" customHeight="false" outlineLevel="0" collapsed="false">
      <c r="A7792" s="0" t="n">
        <v>7790</v>
      </c>
      <c r="B7792" s="0" t="n">
        <v>11</v>
      </c>
      <c r="C7792" s="0" t="n">
        <v>325</v>
      </c>
      <c r="D7792" s="0" t="n">
        <v>13</v>
      </c>
      <c r="E7792" s="0" t="n">
        <v>0</v>
      </c>
      <c r="F7792" s="0" t="n">
        <v>1</v>
      </c>
      <c r="G7792" s="0" t="n">
        <v>0.257705</v>
      </c>
      <c r="H7792" s="0" t="n">
        <v>32400</v>
      </c>
    </row>
    <row r="7793" customFormat="false" ht="15" hidden="false" customHeight="false" outlineLevel="0" collapsed="false">
      <c r="A7793" s="0" t="n">
        <v>7791</v>
      </c>
      <c r="B7793" s="0" t="n">
        <v>11</v>
      </c>
      <c r="C7793" s="0" t="n">
        <v>325</v>
      </c>
      <c r="D7793" s="0" t="n">
        <v>14</v>
      </c>
      <c r="E7793" s="0" t="n">
        <v>0</v>
      </c>
      <c r="F7793" s="0" t="n">
        <v>1</v>
      </c>
      <c r="G7793" s="0" t="n">
        <v>0.260397</v>
      </c>
      <c r="H7793" s="0" t="n">
        <v>32400</v>
      </c>
    </row>
    <row r="7794" customFormat="false" ht="15" hidden="false" customHeight="false" outlineLevel="0" collapsed="false">
      <c r="A7794" s="0" t="n">
        <v>7792</v>
      </c>
      <c r="B7794" s="0" t="n">
        <v>11</v>
      </c>
      <c r="C7794" s="0" t="n">
        <v>325</v>
      </c>
      <c r="D7794" s="0" t="n">
        <v>15</v>
      </c>
      <c r="E7794" s="0" t="n">
        <v>0</v>
      </c>
      <c r="F7794" s="0" t="n">
        <v>0.798226</v>
      </c>
      <c r="G7794" s="0" t="n">
        <v>0.378995</v>
      </c>
      <c r="H7794" s="0" t="n">
        <v>32400</v>
      </c>
    </row>
    <row r="7795" customFormat="false" ht="15" hidden="false" customHeight="false" outlineLevel="0" collapsed="false">
      <c r="A7795" s="0" t="n">
        <v>7793</v>
      </c>
      <c r="B7795" s="0" t="n">
        <v>11</v>
      </c>
      <c r="C7795" s="0" t="n">
        <v>325</v>
      </c>
      <c r="D7795" s="0" t="n">
        <v>16</v>
      </c>
      <c r="E7795" s="0" t="n">
        <v>0</v>
      </c>
      <c r="F7795" s="0" t="n">
        <v>0.423635</v>
      </c>
      <c r="G7795" s="0" t="n">
        <v>0.44437</v>
      </c>
      <c r="H7795" s="0" t="n">
        <v>32400</v>
      </c>
    </row>
    <row r="7796" customFormat="false" ht="15" hidden="false" customHeight="false" outlineLevel="0" collapsed="false">
      <c r="A7796" s="0" t="n">
        <v>7794</v>
      </c>
      <c r="B7796" s="0" t="n">
        <v>11</v>
      </c>
      <c r="C7796" s="0" t="n">
        <v>325</v>
      </c>
      <c r="D7796" s="0" t="n">
        <v>17</v>
      </c>
      <c r="E7796" s="0" t="n">
        <v>0</v>
      </c>
      <c r="F7796" s="0" t="n">
        <v>0.09047</v>
      </c>
      <c r="G7796" s="0" t="n">
        <v>0.349531</v>
      </c>
      <c r="H7796" s="0" t="n">
        <v>32400</v>
      </c>
    </row>
    <row r="7797" customFormat="false" ht="15" hidden="false" customHeight="false" outlineLevel="0" collapsed="false">
      <c r="A7797" s="0" t="n">
        <v>7795</v>
      </c>
      <c r="B7797" s="0" t="n">
        <v>11</v>
      </c>
      <c r="C7797" s="0" t="n">
        <v>325</v>
      </c>
      <c r="D7797" s="0" t="n">
        <v>18</v>
      </c>
      <c r="E7797" s="0" t="n">
        <v>0</v>
      </c>
      <c r="F7797" s="0" t="n">
        <v>0</v>
      </c>
      <c r="G7797" s="0" t="n">
        <v>0.37745</v>
      </c>
      <c r="H7797" s="0" t="n">
        <v>32400</v>
      </c>
    </row>
    <row r="7798" customFormat="false" ht="15" hidden="false" customHeight="false" outlineLevel="0" collapsed="false">
      <c r="A7798" s="0" t="n">
        <v>7796</v>
      </c>
      <c r="B7798" s="0" t="n">
        <v>11</v>
      </c>
      <c r="C7798" s="0" t="n">
        <v>325</v>
      </c>
      <c r="D7798" s="0" t="n">
        <v>19</v>
      </c>
      <c r="E7798" s="0" t="n">
        <v>1</v>
      </c>
      <c r="F7798" s="0" t="n">
        <v>0</v>
      </c>
      <c r="G7798" s="0" t="n">
        <v>0.351255</v>
      </c>
      <c r="H7798" s="0" t="n">
        <v>32200</v>
      </c>
    </row>
    <row r="7799" customFormat="false" ht="15" hidden="false" customHeight="false" outlineLevel="0" collapsed="false">
      <c r="A7799" s="0" t="n">
        <v>7797</v>
      </c>
      <c r="B7799" s="0" t="n">
        <v>11</v>
      </c>
      <c r="C7799" s="0" t="n">
        <v>325</v>
      </c>
      <c r="D7799" s="0" t="n">
        <v>20</v>
      </c>
      <c r="E7799" s="0" t="n">
        <v>1</v>
      </c>
      <c r="F7799" s="0" t="n">
        <v>0</v>
      </c>
      <c r="G7799" s="0" t="n">
        <v>0.305955</v>
      </c>
      <c r="H7799" s="0" t="n">
        <v>32000</v>
      </c>
    </row>
    <row r="7800" customFormat="false" ht="15" hidden="false" customHeight="false" outlineLevel="0" collapsed="false">
      <c r="A7800" s="0" t="n">
        <v>7798</v>
      </c>
      <c r="B7800" s="0" t="n">
        <v>11</v>
      </c>
      <c r="C7800" s="0" t="n">
        <v>325</v>
      </c>
      <c r="D7800" s="0" t="n">
        <v>21</v>
      </c>
      <c r="E7800" s="0" t="n">
        <v>0</v>
      </c>
      <c r="F7800" s="0" t="n">
        <v>0</v>
      </c>
      <c r="G7800" s="0" t="n">
        <v>0.209521</v>
      </c>
      <c r="H7800" s="0" t="n">
        <v>32000</v>
      </c>
    </row>
    <row r="7801" customFormat="false" ht="15" hidden="false" customHeight="false" outlineLevel="0" collapsed="false">
      <c r="A7801" s="0" t="n">
        <v>7799</v>
      </c>
      <c r="B7801" s="0" t="n">
        <v>11</v>
      </c>
      <c r="C7801" s="0" t="n">
        <v>325</v>
      </c>
      <c r="D7801" s="0" t="n">
        <v>22</v>
      </c>
      <c r="E7801" s="0" t="n">
        <v>0</v>
      </c>
      <c r="F7801" s="0" t="n">
        <v>0</v>
      </c>
      <c r="G7801" s="0" t="n">
        <v>0.249055</v>
      </c>
      <c r="H7801" s="0" t="n">
        <v>32000</v>
      </c>
    </row>
    <row r="7802" customFormat="false" ht="15" hidden="false" customHeight="false" outlineLevel="0" collapsed="false">
      <c r="A7802" s="0" t="n">
        <v>7800</v>
      </c>
      <c r="B7802" s="0" t="n">
        <v>11</v>
      </c>
      <c r="C7802" s="0" t="n">
        <v>325</v>
      </c>
      <c r="D7802" s="0" t="n">
        <v>23</v>
      </c>
      <c r="E7802" s="0" t="n">
        <v>0</v>
      </c>
      <c r="F7802" s="0" t="n">
        <v>0</v>
      </c>
      <c r="G7802" s="0" t="n">
        <v>0.228827</v>
      </c>
      <c r="H7802" s="0" t="n">
        <v>32000</v>
      </c>
    </row>
    <row r="7803" customFormat="false" ht="15" hidden="false" customHeight="false" outlineLevel="0" collapsed="false">
      <c r="A7803" s="0" t="n">
        <v>7801</v>
      </c>
      <c r="B7803" s="0" t="n">
        <v>11</v>
      </c>
      <c r="C7803" s="0" t="n">
        <v>326</v>
      </c>
      <c r="D7803" s="0" t="n">
        <v>0</v>
      </c>
      <c r="E7803" s="0" t="n">
        <v>0</v>
      </c>
      <c r="F7803" s="0" t="n">
        <v>0</v>
      </c>
      <c r="G7803" s="0" t="n">
        <v>0.184182</v>
      </c>
      <c r="H7803" s="0" t="n">
        <v>32000</v>
      </c>
    </row>
    <row r="7804" customFormat="false" ht="15" hidden="false" customHeight="false" outlineLevel="0" collapsed="false">
      <c r="A7804" s="0" t="n">
        <v>7802</v>
      </c>
      <c r="B7804" s="0" t="n">
        <v>11</v>
      </c>
      <c r="C7804" s="0" t="n">
        <v>326</v>
      </c>
      <c r="D7804" s="0" t="n">
        <v>1</v>
      </c>
      <c r="E7804" s="0" t="n">
        <v>0</v>
      </c>
      <c r="F7804" s="0" t="n">
        <v>0</v>
      </c>
      <c r="G7804" s="0" t="n">
        <v>0.149047</v>
      </c>
      <c r="H7804" s="0" t="n">
        <v>32000</v>
      </c>
    </row>
    <row r="7805" customFormat="false" ht="15" hidden="false" customHeight="false" outlineLevel="0" collapsed="false">
      <c r="A7805" s="0" t="n">
        <v>7803</v>
      </c>
      <c r="B7805" s="0" t="n">
        <v>11</v>
      </c>
      <c r="C7805" s="0" t="n">
        <v>326</v>
      </c>
      <c r="D7805" s="0" t="n">
        <v>2</v>
      </c>
      <c r="E7805" s="0" t="n">
        <v>0</v>
      </c>
      <c r="F7805" s="0" t="n">
        <v>0</v>
      </c>
      <c r="G7805" s="0" t="n">
        <v>0.110939</v>
      </c>
      <c r="H7805" s="0" t="n">
        <v>32000</v>
      </c>
    </row>
    <row r="7806" customFormat="false" ht="15" hidden="false" customHeight="false" outlineLevel="0" collapsed="false">
      <c r="A7806" s="0" t="n">
        <v>7804</v>
      </c>
      <c r="B7806" s="0" t="n">
        <v>11</v>
      </c>
      <c r="C7806" s="0" t="n">
        <v>326</v>
      </c>
      <c r="D7806" s="0" t="n">
        <v>3</v>
      </c>
      <c r="E7806" s="0" t="n">
        <v>0</v>
      </c>
      <c r="F7806" s="0" t="n">
        <v>0</v>
      </c>
      <c r="G7806" s="0" t="n">
        <v>0.115355</v>
      </c>
      <c r="H7806" s="0" t="n">
        <v>32000</v>
      </c>
    </row>
    <row r="7807" customFormat="false" ht="15" hidden="false" customHeight="false" outlineLevel="0" collapsed="false">
      <c r="A7807" s="0" t="n">
        <v>7805</v>
      </c>
      <c r="B7807" s="0" t="n">
        <v>11</v>
      </c>
      <c r="C7807" s="0" t="n">
        <v>326</v>
      </c>
      <c r="D7807" s="0" t="n">
        <v>4</v>
      </c>
      <c r="E7807" s="0" t="n">
        <v>0</v>
      </c>
      <c r="F7807" s="0" t="n">
        <v>0</v>
      </c>
      <c r="G7807" s="0" t="n">
        <v>0.135027</v>
      </c>
      <c r="H7807" s="0" t="n">
        <v>32000</v>
      </c>
    </row>
    <row r="7808" customFormat="false" ht="15" hidden="false" customHeight="false" outlineLevel="0" collapsed="false">
      <c r="A7808" s="0" t="n">
        <v>7806</v>
      </c>
      <c r="B7808" s="0" t="n">
        <v>11</v>
      </c>
      <c r="C7808" s="0" t="n">
        <v>326</v>
      </c>
      <c r="D7808" s="0" t="n">
        <v>5</v>
      </c>
      <c r="E7808" s="0" t="n">
        <v>0</v>
      </c>
      <c r="F7808" s="0" t="n">
        <v>0</v>
      </c>
      <c r="G7808" s="0" t="n">
        <v>0.131388</v>
      </c>
      <c r="H7808" s="0" t="n">
        <v>32000</v>
      </c>
    </row>
    <row r="7809" customFormat="false" ht="15" hidden="false" customHeight="false" outlineLevel="0" collapsed="false">
      <c r="A7809" s="0" t="n">
        <v>7807</v>
      </c>
      <c r="B7809" s="0" t="n">
        <v>11</v>
      </c>
      <c r="C7809" s="0" t="n">
        <v>326</v>
      </c>
      <c r="D7809" s="0" t="n">
        <v>6</v>
      </c>
      <c r="E7809" s="0" t="n">
        <v>0</v>
      </c>
      <c r="F7809" s="0" t="n">
        <v>0</v>
      </c>
      <c r="G7809" s="0" t="n">
        <v>0.13291</v>
      </c>
      <c r="H7809" s="0" t="n">
        <v>32000</v>
      </c>
    </row>
    <row r="7810" customFormat="false" ht="15" hidden="false" customHeight="false" outlineLevel="0" collapsed="false">
      <c r="A7810" s="0" t="n">
        <v>7808</v>
      </c>
      <c r="B7810" s="0" t="n">
        <v>11</v>
      </c>
      <c r="C7810" s="0" t="n">
        <v>326</v>
      </c>
      <c r="D7810" s="0" t="n">
        <v>7</v>
      </c>
      <c r="E7810" s="0" t="n">
        <v>1</v>
      </c>
      <c r="F7810" s="0" t="n">
        <v>0.078023</v>
      </c>
      <c r="G7810" s="0" t="n">
        <v>0.098993</v>
      </c>
      <c r="H7810" s="0" t="n">
        <v>31800</v>
      </c>
    </row>
    <row r="7811" customFormat="false" ht="15" hidden="false" customHeight="false" outlineLevel="0" collapsed="false">
      <c r="A7811" s="0" t="n">
        <v>7809</v>
      </c>
      <c r="B7811" s="0" t="n">
        <v>11</v>
      </c>
      <c r="C7811" s="0" t="n">
        <v>326</v>
      </c>
      <c r="D7811" s="0" t="n">
        <v>8</v>
      </c>
      <c r="E7811" s="0" t="n">
        <v>1</v>
      </c>
      <c r="F7811" s="0" t="n">
        <v>0.365349</v>
      </c>
      <c r="G7811" s="0" t="n">
        <v>0.074882</v>
      </c>
      <c r="H7811" s="0" t="n">
        <v>31600</v>
      </c>
    </row>
    <row r="7812" customFormat="false" ht="15" hidden="false" customHeight="false" outlineLevel="0" collapsed="false">
      <c r="A7812" s="0" t="n">
        <v>7810</v>
      </c>
      <c r="B7812" s="0" t="n">
        <v>11</v>
      </c>
      <c r="C7812" s="0" t="n">
        <v>326</v>
      </c>
      <c r="D7812" s="0" t="n">
        <v>9</v>
      </c>
      <c r="E7812" s="0" t="n">
        <v>0</v>
      </c>
      <c r="F7812" s="0" t="n">
        <v>0.688401</v>
      </c>
      <c r="G7812" s="0" t="n">
        <v>0.102243</v>
      </c>
      <c r="H7812" s="0" t="n">
        <v>31600</v>
      </c>
    </row>
    <row r="7813" customFormat="false" ht="15" hidden="false" customHeight="false" outlineLevel="0" collapsed="false">
      <c r="A7813" s="0" t="n">
        <v>7811</v>
      </c>
      <c r="B7813" s="0" t="n">
        <v>11</v>
      </c>
      <c r="C7813" s="0" t="n">
        <v>326</v>
      </c>
      <c r="D7813" s="0" t="n">
        <v>10</v>
      </c>
      <c r="E7813" s="0" t="n">
        <v>0</v>
      </c>
      <c r="F7813" s="0" t="n">
        <v>0.972898</v>
      </c>
      <c r="G7813" s="0" t="n">
        <v>0.102267</v>
      </c>
      <c r="H7813" s="0" t="n">
        <v>31600</v>
      </c>
    </row>
    <row r="7814" customFormat="false" ht="15" hidden="false" customHeight="false" outlineLevel="0" collapsed="false">
      <c r="A7814" s="0" t="n">
        <v>7812</v>
      </c>
      <c r="B7814" s="0" t="n">
        <v>11</v>
      </c>
      <c r="C7814" s="0" t="n">
        <v>326</v>
      </c>
      <c r="D7814" s="0" t="n">
        <v>11</v>
      </c>
      <c r="E7814" s="0" t="n">
        <v>0</v>
      </c>
      <c r="F7814" s="0" t="n">
        <v>1</v>
      </c>
      <c r="G7814" s="0" t="n">
        <v>0.120077</v>
      </c>
      <c r="H7814" s="0" t="n">
        <v>31600</v>
      </c>
    </row>
    <row r="7815" customFormat="false" ht="15" hidden="false" customHeight="false" outlineLevel="0" collapsed="false">
      <c r="A7815" s="0" t="n">
        <v>7813</v>
      </c>
      <c r="B7815" s="0" t="n">
        <v>11</v>
      </c>
      <c r="C7815" s="0" t="n">
        <v>326</v>
      </c>
      <c r="D7815" s="0" t="n">
        <v>12</v>
      </c>
      <c r="E7815" s="0" t="n">
        <v>0</v>
      </c>
      <c r="F7815" s="0" t="n">
        <v>1</v>
      </c>
      <c r="G7815" s="0" t="n">
        <v>0.131727</v>
      </c>
      <c r="H7815" s="0" t="n">
        <v>31600</v>
      </c>
    </row>
    <row r="7816" customFormat="false" ht="15" hidden="false" customHeight="false" outlineLevel="0" collapsed="false">
      <c r="A7816" s="0" t="n">
        <v>7814</v>
      </c>
      <c r="B7816" s="0" t="n">
        <v>11</v>
      </c>
      <c r="C7816" s="0" t="n">
        <v>326</v>
      </c>
      <c r="D7816" s="0" t="n">
        <v>13</v>
      </c>
      <c r="E7816" s="0" t="n">
        <v>0</v>
      </c>
      <c r="F7816" s="0" t="n">
        <v>1</v>
      </c>
      <c r="G7816" s="0" t="n">
        <v>0.124669</v>
      </c>
      <c r="H7816" s="0" t="n">
        <v>31600</v>
      </c>
    </row>
    <row r="7817" customFormat="false" ht="15" hidden="false" customHeight="false" outlineLevel="0" collapsed="false">
      <c r="A7817" s="0" t="n">
        <v>7815</v>
      </c>
      <c r="B7817" s="0" t="n">
        <v>11</v>
      </c>
      <c r="C7817" s="0" t="n">
        <v>326</v>
      </c>
      <c r="D7817" s="0" t="n">
        <v>14</v>
      </c>
      <c r="E7817" s="0" t="n">
        <v>0</v>
      </c>
      <c r="F7817" s="0" t="n">
        <v>0.972898</v>
      </c>
      <c r="G7817" s="0" t="n">
        <v>0.112116</v>
      </c>
      <c r="H7817" s="0" t="n">
        <v>31600</v>
      </c>
    </row>
    <row r="7818" customFormat="false" ht="15" hidden="false" customHeight="false" outlineLevel="0" collapsed="false">
      <c r="A7818" s="0" t="n">
        <v>7816</v>
      </c>
      <c r="B7818" s="0" t="n">
        <v>11</v>
      </c>
      <c r="C7818" s="0" t="n">
        <v>326</v>
      </c>
      <c r="D7818" s="0" t="n">
        <v>15</v>
      </c>
      <c r="E7818" s="0" t="n">
        <v>0</v>
      </c>
      <c r="F7818" s="0" t="n">
        <v>0.688401</v>
      </c>
      <c r="G7818" s="0" t="n">
        <v>0.140095</v>
      </c>
      <c r="H7818" s="0" t="n">
        <v>31600</v>
      </c>
    </row>
    <row r="7819" customFormat="false" ht="15" hidden="false" customHeight="false" outlineLevel="0" collapsed="false">
      <c r="A7819" s="0" t="n">
        <v>7817</v>
      </c>
      <c r="B7819" s="0" t="n">
        <v>11</v>
      </c>
      <c r="C7819" s="0" t="n">
        <v>326</v>
      </c>
      <c r="D7819" s="0" t="n">
        <v>16</v>
      </c>
      <c r="E7819" s="0" t="n">
        <v>0</v>
      </c>
      <c r="F7819" s="0" t="n">
        <v>0.365349</v>
      </c>
      <c r="G7819" s="0" t="n">
        <v>0.181753</v>
      </c>
      <c r="H7819" s="0" t="n">
        <v>31600</v>
      </c>
    </row>
    <row r="7820" customFormat="false" ht="15" hidden="false" customHeight="false" outlineLevel="0" collapsed="false">
      <c r="A7820" s="0" t="n">
        <v>7818</v>
      </c>
      <c r="B7820" s="0" t="n">
        <v>11</v>
      </c>
      <c r="C7820" s="0" t="n">
        <v>326</v>
      </c>
      <c r="D7820" s="0" t="n">
        <v>17</v>
      </c>
      <c r="E7820" s="0" t="n">
        <v>0</v>
      </c>
      <c r="F7820" s="0" t="n">
        <v>0.078023</v>
      </c>
      <c r="G7820" s="0" t="n">
        <v>0.173663</v>
      </c>
      <c r="H7820" s="0" t="n">
        <v>31600</v>
      </c>
    </row>
    <row r="7821" customFormat="false" ht="15" hidden="false" customHeight="false" outlineLevel="0" collapsed="false">
      <c r="A7821" s="0" t="n">
        <v>7819</v>
      </c>
      <c r="B7821" s="0" t="n">
        <v>11</v>
      </c>
      <c r="C7821" s="0" t="n">
        <v>326</v>
      </c>
      <c r="D7821" s="0" t="n">
        <v>18</v>
      </c>
      <c r="E7821" s="0" t="n">
        <v>0</v>
      </c>
      <c r="F7821" s="0" t="n">
        <v>0</v>
      </c>
      <c r="G7821" s="0" t="n">
        <v>0.161498</v>
      </c>
      <c r="H7821" s="0" t="n">
        <v>31600</v>
      </c>
    </row>
    <row r="7822" customFormat="false" ht="15" hidden="false" customHeight="false" outlineLevel="0" collapsed="false">
      <c r="A7822" s="0" t="n">
        <v>7820</v>
      </c>
      <c r="B7822" s="0" t="n">
        <v>11</v>
      </c>
      <c r="C7822" s="0" t="n">
        <v>326</v>
      </c>
      <c r="D7822" s="0" t="n">
        <v>19</v>
      </c>
      <c r="E7822" s="0" t="n">
        <v>1</v>
      </c>
      <c r="F7822" s="0" t="n">
        <v>0</v>
      </c>
      <c r="G7822" s="0" t="n">
        <v>0.147387</v>
      </c>
      <c r="H7822" s="0" t="n">
        <v>31400</v>
      </c>
    </row>
    <row r="7823" customFormat="false" ht="15" hidden="false" customHeight="false" outlineLevel="0" collapsed="false">
      <c r="A7823" s="0" t="n">
        <v>7821</v>
      </c>
      <c r="B7823" s="0" t="n">
        <v>11</v>
      </c>
      <c r="C7823" s="0" t="n">
        <v>326</v>
      </c>
      <c r="D7823" s="0" t="n">
        <v>20</v>
      </c>
      <c r="E7823" s="0" t="n">
        <v>1</v>
      </c>
      <c r="F7823" s="0" t="n">
        <v>0</v>
      </c>
      <c r="G7823" s="0" t="n">
        <v>0.131677</v>
      </c>
      <c r="H7823" s="0" t="n">
        <v>31200</v>
      </c>
    </row>
    <row r="7824" customFormat="false" ht="15" hidden="false" customHeight="false" outlineLevel="0" collapsed="false">
      <c r="A7824" s="0" t="n">
        <v>7822</v>
      </c>
      <c r="B7824" s="0" t="n">
        <v>11</v>
      </c>
      <c r="C7824" s="0" t="n">
        <v>326</v>
      </c>
      <c r="D7824" s="0" t="n">
        <v>21</v>
      </c>
      <c r="E7824" s="0" t="n">
        <v>0</v>
      </c>
      <c r="F7824" s="0" t="n">
        <v>0</v>
      </c>
      <c r="G7824" s="0" t="n">
        <v>0.175054</v>
      </c>
      <c r="H7824" s="0" t="n">
        <v>31200</v>
      </c>
    </row>
    <row r="7825" customFormat="false" ht="15" hidden="false" customHeight="false" outlineLevel="0" collapsed="false">
      <c r="A7825" s="0" t="n">
        <v>7823</v>
      </c>
      <c r="B7825" s="0" t="n">
        <v>11</v>
      </c>
      <c r="C7825" s="0" t="n">
        <v>326</v>
      </c>
      <c r="D7825" s="0" t="n">
        <v>22</v>
      </c>
      <c r="E7825" s="0" t="n">
        <v>0</v>
      </c>
      <c r="F7825" s="0" t="n">
        <v>0</v>
      </c>
      <c r="G7825" s="0" t="n">
        <v>0.164537</v>
      </c>
      <c r="H7825" s="0" t="n">
        <v>31200</v>
      </c>
    </row>
    <row r="7826" customFormat="false" ht="15" hidden="false" customHeight="false" outlineLevel="0" collapsed="false">
      <c r="A7826" s="0" t="n">
        <v>7824</v>
      </c>
      <c r="B7826" s="0" t="n">
        <v>11</v>
      </c>
      <c r="C7826" s="0" t="n">
        <v>326</v>
      </c>
      <c r="D7826" s="0" t="n">
        <v>23</v>
      </c>
      <c r="E7826" s="0" t="n">
        <v>0</v>
      </c>
      <c r="F7826" s="0" t="n">
        <v>0</v>
      </c>
      <c r="G7826" s="0" t="n">
        <v>0.177423</v>
      </c>
      <c r="H7826" s="0" t="n">
        <v>31200</v>
      </c>
    </row>
    <row r="7827" customFormat="false" ht="15" hidden="false" customHeight="false" outlineLevel="0" collapsed="false">
      <c r="A7827" s="0" t="n">
        <v>7825</v>
      </c>
      <c r="B7827" s="0" t="n">
        <v>11</v>
      </c>
      <c r="C7827" s="0" t="n">
        <v>327</v>
      </c>
      <c r="D7827" s="0" t="n">
        <v>0</v>
      </c>
      <c r="E7827" s="0" t="n">
        <v>0</v>
      </c>
      <c r="F7827" s="0" t="n">
        <v>0</v>
      </c>
      <c r="G7827" s="0" t="n">
        <v>0.151488</v>
      </c>
      <c r="H7827" s="0" t="n">
        <v>31200</v>
      </c>
    </row>
    <row r="7828" customFormat="false" ht="15" hidden="false" customHeight="false" outlineLevel="0" collapsed="false">
      <c r="A7828" s="0" t="n">
        <v>7826</v>
      </c>
      <c r="B7828" s="0" t="n">
        <v>11</v>
      </c>
      <c r="C7828" s="0" t="n">
        <v>327</v>
      </c>
      <c r="D7828" s="0" t="n">
        <v>1</v>
      </c>
      <c r="E7828" s="0" t="n">
        <v>0</v>
      </c>
      <c r="F7828" s="0" t="n">
        <v>0</v>
      </c>
      <c r="G7828" s="0" t="n">
        <v>0.251334</v>
      </c>
      <c r="H7828" s="0" t="n">
        <v>31200</v>
      </c>
    </row>
    <row r="7829" customFormat="false" ht="15" hidden="false" customHeight="false" outlineLevel="0" collapsed="false">
      <c r="A7829" s="0" t="n">
        <v>7827</v>
      </c>
      <c r="B7829" s="0" t="n">
        <v>11</v>
      </c>
      <c r="C7829" s="0" t="n">
        <v>327</v>
      </c>
      <c r="D7829" s="0" t="n">
        <v>2</v>
      </c>
      <c r="E7829" s="0" t="n">
        <v>0</v>
      </c>
      <c r="F7829" s="0" t="n">
        <v>0</v>
      </c>
      <c r="G7829" s="0" t="n">
        <v>0.238447</v>
      </c>
      <c r="H7829" s="0" t="n">
        <v>31200</v>
      </c>
    </row>
    <row r="7830" customFormat="false" ht="15" hidden="false" customHeight="false" outlineLevel="0" collapsed="false">
      <c r="A7830" s="0" t="n">
        <v>7828</v>
      </c>
      <c r="B7830" s="0" t="n">
        <v>11</v>
      </c>
      <c r="C7830" s="0" t="n">
        <v>327</v>
      </c>
      <c r="D7830" s="0" t="n">
        <v>3</v>
      </c>
      <c r="E7830" s="0" t="n">
        <v>0</v>
      </c>
      <c r="F7830" s="0" t="n">
        <v>0</v>
      </c>
      <c r="G7830" s="0" t="n">
        <v>0.192841</v>
      </c>
      <c r="H7830" s="0" t="n">
        <v>31200</v>
      </c>
    </row>
    <row r="7831" customFormat="false" ht="15" hidden="false" customHeight="false" outlineLevel="0" collapsed="false">
      <c r="A7831" s="0" t="n">
        <v>7829</v>
      </c>
      <c r="B7831" s="0" t="n">
        <v>11</v>
      </c>
      <c r="C7831" s="0" t="n">
        <v>327</v>
      </c>
      <c r="D7831" s="0" t="n">
        <v>4</v>
      </c>
      <c r="E7831" s="0" t="n">
        <v>0</v>
      </c>
      <c r="F7831" s="0" t="n">
        <v>0</v>
      </c>
      <c r="G7831" s="0" t="n">
        <v>0.178496</v>
      </c>
      <c r="H7831" s="0" t="n">
        <v>31200</v>
      </c>
    </row>
    <row r="7832" customFormat="false" ht="15" hidden="false" customHeight="false" outlineLevel="0" collapsed="false">
      <c r="A7832" s="0" t="n">
        <v>7830</v>
      </c>
      <c r="B7832" s="0" t="n">
        <v>11</v>
      </c>
      <c r="C7832" s="0" t="n">
        <v>327</v>
      </c>
      <c r="D7832" s="0" t="n">
        <v>5</v>
      </c>
      <c r="E7832" s="0" t="n">
        <v>0</v>
      </c>
      <c r="F7832" s="0" t="n">
        <v>0</v>
      </c>
      <c r="G7832" s="0" t="n">
        <v>0.188355</v>
      </c>
      <c r="H7832" s="0" t="n">
        <v>31200</v>
      </c>
    </row>
    <row r="7833" customFormat="false" ht="15" hidden="false" customHeight="false" outlineLevel="0" collapsed="false">
      <c r="A7833" s="0" t="n">
        <v>7831</v>
      </c>
      <c r="B7833" s="0" t="n">
        <v>11</v>
      </c>
      <c r="C7833" s="0" t="n">
        <v>327</v>
      </c>
      <c r="D7833" s="0" t="n">
        <v>6</v>
      </c>
      <c r="E7833" s="0" t="n">
        <v>0</v>
      </c>
      <c r="F7833" s="0" t="n">
        <v>0</v>
      </c>
      <c r="G7833" s="0" t="n">
        <v>0.140055</v>
      </c>
      <c r="H7833" s="0" t="n">
        <v>31200</v>
      </c>
    </row>
    <row r="7834" customFormat="false" ht="15" hidden="false" customHeight="false" outlineLevel="0" collapsed="false">
      <c r="A7834" s="0" t="n">
        <v>7832</v>
      </c>
      <c r="B7834" s="0" t="n">
        <v>11</v>
      </c>
      <c r="C7834" s="0" t="n">
        <v>327</v>
      </c>
      <c r="D7834" s="0" t="n">
        <v>7</v>
      </c>
      <c r="E7834" s="0" t="n">
        <v>1</v>
      </c>
      <c r="F7834" s="0" t="n">
        <v>0.08939</v>
      </c>
      <c r="G7834" s="0" t="n">
        <v>0.111923</v>
      </c>
      <c r="H7834" s="0" t="n">
        <v>31000</v>
      </c>
    </row>
    <row r="7835" customFormat="false" ht="15" hidden="false" customHeight="false" outlineLevel="0" collapsed="false">
      <c r="A7835" s="0" t="n">
        <v>7833</v>
      </c>
      <c r="B7835" s="0" t="n">
        <v>11</v>
      </c>
      <c r="C7835" s="0" t="n">
        <v>327</v>
      </c>
      <c r="D7835" s="0" t="n">
        <v>8</v>
      </c>
      <c r="E7835" s="0" t="n">
        <v>1</v>
      </c>
      <c r="F7835" s="0" t="n">
        <v>0.418577</v>
      </c>
      <c r="G7835" s="0" t="n">
        <v>0.166554</v>
      </c>
      <c r="H7835" s="0" t="n">
        <v>30800</v>
      </c>
    </row>
    <row r="7836" customFormat="false" ht="15" hidden="false" customHeight="false" outlineLevel="0" collapsed="false">
      <c r="A7836" s="0" t="n">
        <v>7834</v>
      </c>
      <c r="B7836" s="0" t="n">
        <v>11</v>
      </c>
      <c r="C7836" s="0" t="n">
        <v>327</v>
      </c>
      <c r="D7836" s="0" t="n">
        <v>9</v>
      </c>
      <c r="E7836" s="0" t="n">
        <v>0</v>
      </c>
      <c r="F7836" s="0" t="n">
        <v>0.788695</v>
      </c>
      <c r="G7836" s="0" t="n">
        <v>0.174933</v>
      </c>
      <c r="H7836" s="0" t="n">
        <v>30800</v>
      </c>
    </row>
    <row r="7837" customFormat="false" ht="15" hidden="false" customHeight="false" outlineLevel="0" collapsed="false">
      <c r="A7837" s="0" t="n">
        <v>7835</v>
      </c>
      <c r="B7837" s="0" t="n">
        <v>11</v>
      </c>
      <c r="C7837" s="0" t="n">
        <v>327</v>
      </c>
      <c r="D7837" s="0" t="n">
        <v>10</v>
      </c>
      <c r="E7837" s="0" t="n">
        <v>0</v>
      </c>
      <c r="F7837" s="0" t="n">
        <v>1</v>
      </c>
      <c r="G7837" s="0" t="n">
        <v>0.315052</v>
      </c>
      <c r="H7837" s="0" t="n">
        <v>30800</v>
      </c>
    </row>
    <row r="7838" customFormat="false" ht="15" hidden="false" customHeight="false" outlineLevel="0" collapsed="false">
      <c r="A7838" s="0" t="n">
        <v>7836</v>
      </c>
      <c r="B7838" s="0" t="n">
        <v>11</v>
      </c>
      <c r="C7838" s="0" t="n">
        <v>327</v>
      </c>
      <c r="D7838" s="0" t="n">
        <v>11</v>
      </c>
      <c r="E7838" s="0" t="n">
        <v>0</v>
      </c>
      <c r="F7838" s="0" t="n">
        <v>1</v>
      </c>
      <c r="G7838" s="0" t="n">
        <v>0.292028</v>
      </c>
      <c r="H7838" s="0" t="n">
        <v>30800</v>
      </c>
    </row>
    <row r="7839" customFormat="false" ht="15" hidden="false" customHeight="false" outlineLevel="0" collapsed="false">
      <c r="A7839" s="0" t="n">
        <v>7837</v>
      </c>
      <c r="B7839" s="0" t="n">
        <v>11</v>
      </c>
      <c r="C7839" s="0" t="n">
        <v>327</v>
      </c>
      <c r="D7839" s="0" t="n">
        <v>12</v>
      </c>
      <c r="E7839" s="0" t="n">
        <v>0</v>
      </c>
      <c r="F7839" s="0" t="n">
        <v>1</v>
      </c>
      <c r="G7839" s="0" t="n">
        <v>0.237462</v>
      </c>
      <c r="H7839" s="0" t="n">
        <v>30800</v>
      </c>
    </row>
    <row r="7840" customFormat="false" ht="15" hidden="false" customHeight="false" outlineLevel="0" collapsed="false">
      <c r="A7840" s="0" t="n">
        <v>7838</v>
      </c>
      <c r="B7840" s="0" t="n">
        <v>11</v>
      </c>
      <c r="C7840" s="0" t="n">
        <v>327</v>
      </c>
      <c r="D7840" s="0" t="n">
        <v>13</v>
      </c>
      <c r="E7840" s="0" t="n">
        <v>0</v>
      </c>
      <c r="F7840" s="0" t="n">
        <v>1</v>
      </c>
      <c r="G7840" s="0" t="n">
        <v>0.39697</v>
      </c>
      <c r="H7840" s="0" t="n">
        <v>30800</v>
      </c>
    </row>
    <row r="7841" customFormat="false" ht="15" hidden="false" customHeight="false" outlineLevel="0" collapsed="false">
      <c r="A7841" s="0" t="n">
        <v>7839</v>
      </c>
      <c r="B7841" s="0" t="n">
        <v>11</v>
      </c>
      <c r="C7841" s="0" t="n">
        <v>327</v>
      </c>
      <c r="D7841" s="0" t="n">
        <v>14</v>
      </c>
      <c r="E7841" s="0" t="n">
        <v>0</v>
      </c>
      <c r="F7841" s="0" t="n">
        <v>1</v>
      </c>
      <c r="G7841" s="0" t="n">
        <v>0.192187</v>
      </c>
      <c r="H7841" s="0" t="n">
        <v>30800</v>
      </c>
    </row>
    <row r="7842" customFormat="false" ht="15" hidden="false" customHeight="false" outlineLevel="0" collapsed="false">
      <c r="A7842" s="0" t="n">
        <v>7840</v>
      </c>
      <c r="B7842" s="0" t="n">
        <v>11</v>
      </c>
      <c r="C7842" s="0" t="n">
        <v>327</v>
      </c>
      <c r="D7842" s="0" t="n">
        <v>15</v>
      </c>
      <c r="E7842" s="0" t="n">
        <v>0</v>
      </c>
      <c r="F7842" s="0" t="n">
        <v>0.788695</v>
      </c>
      <c r="G7842" s="0" t="n">
        <v>0.189498</v>
      </c>
      <c r="H7842" s="0" t="n">
        <v>30800</v>
      </c>
    </row>
    <row r="7843" customFormat="false" ht="15" hidden="false" customHeight="false" outlineLevel="0" collapsed="false">
      <c r="A7843" s="0" t="n">
        <v>7841</v>
      </c>
      <c r="B7843" s="0" t="n">
        <v>11</v>
      </c>
      <c r="C7843" s="0" t="n">
        <v>327</v>
      </c>
      <c r="D7843" s="0" t="n">
        <v>16</v>
      </c>
      <c r="E7843" s="0" t="n">
        <v>0</v>
      </c>
      <c r="F7843" s="0" t="n">
        <v>0.418577</v>
      </c>
      <c r="G7843" s="0" t="n">
        <v>0.127373</v>
      </c>
      <c r="H7843" s="0" t="n">
        <v>30800</v>
      </c>
    </row>
    <row r="7844" customFormat="false" ht="15" hidden="false" customHeight="false" outlineLevel="0" collapsed="false">
      <c r="A7844" s="0" t="n">
        <v>7842</v>
      </c>
      <c r="B7844" s="0" t="n">
        <v>11</v>
      </c>
      <c r="C7844" s="0" t="n">
        <v>327</v>
      </c>
      <c r="D7844" s="0" t="n">
        <v>17</v>
      </c>
      <c r="E7844" s="0" t="n">
        <v>0</v>
      </c>
      <c r="F7844" s="0" t="n">
        <v>0.08939</v>
      </c>
      <c r="G7844" s="0" t="n">
        <v>0.083235</v>
      </c>
      <c r="H7844" s="0" t="n">
        <v>30800</v>
      </c>
    </row>
    <row r="7845" customFormat="false" ht="15" hidden="false" customHeight="false" outlineLevel="0" collapsed="false">
      <c r="A7845" s="0" t="n">
        <v>7843</v>
      </c>
      <c r="B7845" s="0" t="n">
        <v>11</v>
      </c>
      <c r="C7845" s="0" t="n">
        <v>327</v>
      </c>
      <c r="D7845" s="0" t="n">
        <v>18</v>
      </c>
      <c r="E7845" s="0" t="n">
        <v>0</v>
      </c>
      <c r="F7845" s="0" t="n">
        <v>0</v>
      </c>
      <c r="G7845" s="0" t="n">
        <v>0.149224</v>
      </c>
      <c r="H7845" s="0" t="n">
        <v>30800</v>
      </c>
    </row>
    <row r="7846" customFormat="false" ht="15" hidden="false" customHeight="false" outlineLevel="0" collapsed="false">
      <c r="A7846" s="0" t="n">
        <v>7844</v>
      </c>
      <c r="B7846" s="0" t="n">
        <v>11</v>
      </c>
      <c r="C7846" s="0" t="n">
        <v>327</v>
      </c>
      <c r="D7846" s="0" t="n">
        <v>19</v>
      </c>
      <c r="E7846" s="0" t="n">
        <v>1</v>
      </c>
      <c r="F7846" s="0" t="n">
        <v>0</v>
      </c>
      <c r="G7846" s="0" t="n">
        <v>0.163009</v>
      </c>
      <c r="H7846" s="0" t="n">
        <v>30600</v>
      </c>
    </row>
    <row r="7847" customFormat="false" ht="15" hidden="false" customHeight="false" outlineLevel="0" collapsed="false">
      <c r="A7847" s="0" t="n">
        <v>7845</v>
      </c>
      <c r="B7847" s="0" t="n">
        <v>11</v>
      </c>
      <c r="C7847" s="0" t="n">
        <v>327</v>
      </c>
      <c r="D7847" s="0" t="n">
        <v>20</v>
      </c>
      <c r="E7847" s="0" t="n">
        <v>1</v>
      </c>
      <c r="F7847" s="0" t="n">
        <v>0</v>
      </c>
      <c r="G7847" s="0" t="n">
        <v>0.215167</v>
      </c>
      <c r="H7847" s="0" t="n">
        <v>30400</v>
      </c>
    </row>
    <row r="7848" customFormat="false" ht="15" hidden="false" customHeight="false" outlineLevel="0" collapsed="false">
      <c r="A7848" s="0" t="n">
        <v>7846</v>
      </c>
      <c r="B7848" s="0" t="n">
        <v>11</v>
      </c>
      <c r="C7848" s="0" t="n">
        <v>327</v>
      </c>
      <c r="D7848" s="0" t="n">
        <v>21</v>
      </c>
      <c r="E7848" s="0" t="n">
        <v>0</v>
      </c>
      <c r="F7848" s="0" t="n">
        <v>0</v>
      </c>
      <c r="G7848" s="0" t="n">
        <v>0.295762</v>
      </c>
      <c r="H7848" s="0" t="n">
        <v>30400</v>
      </c>
    </row>
    <row r="7849" customFormat="false" ht="15" hidden="false" customHeight="false" outlineLevel="0" collapsed="false">
      <c r="A7849" s="0" t="n">
        <v>7847</v>
      </c>
      <c r="B7849" s="0" t="n">
        <v>11</v>
      </c>
      <c r="C7849" s="0" t="n">
        <v>327</v>
      </c>
      <c r="D7849" s="0" t="n">
        <v>22</v>
      </c>
      <c r="E7849" s="0" t="n">
        <v>0</v>
      </c>
      <c r="F7849" s="0" t="n">
        <v>0</v>
      </c>
      <c r="G7849" s="0" t="n">
        <v>0.25492</v>
      </c>
      <c r="H7849" s="0" t="n">
        <v>30400</v>
      </c>
    </row>
    <row r="7850" customFormat="false" ht="15" hidden="false" customHeight="false" outlineLevel="0" collapsed="false">
      <c r="A7850" s="0" t="n">
        <v>7848</v>
      </c>
      <c r="B7850" s="0" t="n">
        <v>11</v>
      </c>
      <c r="C7850" s="0" t="n">
        <v>327</v>
      </c>
      <c r="D7850" s="0" t="n">
        <v>23</v>
      </c>
      <c r="E7850" s="0" t="n">
        <v>0</v>
      </c>
      <c r="F7850" s="0" t="n">
        <v>0</v>
      </c>
      <c r="G7850" s="0" t="n">
        <v>0.28724</v>
      </c>
      <c r="H7850" s="0" t="n">
        <v>30400</v>
      </c>
    </row>
    <row r="7851" customFormat="false" ht="15" hidden="false" customHeight="false" outlineLevel="0" collapsed="false">
      <c r="A7851" s="0" t="n">
        <v>7849</v>
      </c>
      <c r="B7851" s="0" t="n">
        <v>11</v>
      </c>
      <c r="C7851" s="0" t="n">
        <v>328</v>
      </c>
      <c r="D7851" s="0" t="n">
        <v>0</v>
      </c>
      <c r="E7851" s="0" t="n">
        <v>0</v>
      </c>
      <c r="F7851" s="0" t="n">
        <v>0</v>
      </c>
      <c r="G7851" s="0" t="n">
        <v>0.216985</v>
      </c>
      <c r="H7851" s="0" t="n">
        <v>30400</v>
      </c>
    </row>
    <row r="7852" customFormat="false" ht="15" hidden="false" customHeight="false" outlineLevel="0" collapsed="false">
      <c r="A7852" s="0" t="n">
        <v>7850</v>
      </c>
      <c r="B7852" s="0" t="n">
        <v>11</v>
      </c>
      <c r="C7852" s="0" t="n">
        <v>328</v>
      </c>
      <c r="D7852" s="0" t="n">
        <v>1</v>
      </c>
      <c r="E7852" s="0" t="n">
        <v>0</v>
      </c>
      <c r="F7852" s="0" t="n">
        <v>0</v>
      </c>
      <c r="G7852" s="0" t="n">
        <v>0.170233</v>
      </c>
      <c r="H7852" s="0" t="n">
        <v>30400</v>
      </c>
    </row>
    <row r="7853" customFormat="false" ht="15" hidden="false" customHeight="false" outlineLevel="0" collapsed="false">
      <c r="A7853" s="0" t="n">
        <v>7851</v>
      </c>
      <c r="B7853" s="0" t="n">
        <v>11</v>
      </c>
      <c r="C7853" s="0" t="n">
        <v>328</v>
      </c>
      <c r="D7853" s="0" t="n">
        <v>2</v>
      </c>
      <c r="E7853" s="0" t="n">
        <v>0</v>
      </c>
      <c r="F7853" s="0" t="n">
        <v>0</v>
      </c>
      <c r="G7853" s="0" t="n">
        <v>0.204448</v>
      </c>
      <c r="H7853" s="0" t="n">
        <v>30400</v>
      </c>
    </row>
    <row r="7854" customFormat="false" ht="15" hidden="false" customHeight="false" outlineLevel="0" collapsed="false">
      <c r="A7854" s="0" t="n">
        <v>7852</v>
      </c>
      <c r="B7854" s="0" t="n">
        <v>11</v>
      </c>
      <c r="C7854" s="0" t="n">
        <v>328</v>
      </c>
      <c r="D7854" s="0" t="n">
        <v>3</v>
      </c>
      <c r="E7854" s="0" t="n">
        <v>0</v>
      </c>
      <c r="F7854" s="0" t="n">
        <v>0</v>
      </c>
      <c r="G7854" s="0" t="n">
        <v>0.215048</v>
      </c>
      <c r="H7854" s="0" t="n">
        <v>30400</v>
      </c>
    </row>
    <row r="7855" customFormat="false" ht="15" hidden="false" customHeight="false" outlineLevel="0" collapsed="false">
      <c r="A7855" s="0" t="n">
        <v>7853</v>
      </c>
      <c r="B7855" s="0" t="n">
        <v>11</v>
      </c>
      <c r="C7855" s="0" t="n">
        <v>328</v>
      </c>
      <c r="D7855" s="0" t="n">
        <v>4</v>
      </c>
      <c r="E7855" s="0" t="n">
        <v>0</v>
      </c>
      <c r="F7855" s="0" t="n">
        <v>0</v>
      </c>
      <c r="G7855" s="0" t="n">
        <v>0.209093</v>
      </c>
      <c r="H7855" s="0" t="n">
        <v>30400</v>
      </c>
    </row>
    <row r="7856" customFormat="false" ht="15" hidden="false" customHeight="false" outlineLevel="0" collapsed="false">
      <c r="A7856" s="0" t="n">
        <v>7854</v>
      </c>
      <c r="B7856" s="0" t="n">
        <v>11</v>
      </c>
      <c r="C7856" s="0" t="n">
        <v>328</v>
      </c>
      <c r="D7856" s="0" t="n">
        <v>5</v>
      </c>
      <c r="E7856" s="0" t="n">
        <v>0</v>
      </c>
      <c r="F7856" s="0" t="n">
        <v>0</v>
      </c>
      <c r="G7856" s="0" t="n">
        <v>0.223643</v>
      </c>
      <c r="H7856" s="0" t="n">
        <v>30400</v>
      </c>
    </row>
    <row r="7857" customFormat="false" ht="15" hidden="false" customHeight="false" outlineLevel="0" collapsed="false">
      <c r="A7857" s="0" t="n">
        <v>7855</v>
      </c>
      <c r="B7857" s="0" t="n">
        <v>11</v>
      </c>
      <c r="C7857" s="0" t="n">
        <v>328</v>
      </c>
      <c r="D7857" s="0" t="n">
        <v>6</v>
      </c>
      <c r="E7857" s="0" t="n">
        <v>0</v>
      </c>
      <c r="F7857" s="0" t="n">
        <v>0</v>
      </c>
      <c r="G7857" s="0" t="n">
        <v>0.253923</v>
      </c>
      <c r="H7857" s="0" t="n">
        <v>30400</v>
      </c>
    </row>
    <row r="7858" customFormat="false" ht="15" hidden="false" customHeight="false" outlineLevel="0" collapsed="false">
      <c r="A7858" s="0" t="n">
        <v>7856</v>
      </c>
      <c r="B7858" s="0" t="n">
        <v>11</v>
      </c>
      <c r="C7858" s="0" t="n">
        <v>328</v>
      </c>
      <c r="D7858" s="0" t="n">
        <v>7</v>
      </c>
      <c r="E7858" s="0" t="n">
        <v>1</v>
      </c>
      <c r="F7858" s="0" t="n">
        <v>0.080669</v>
      </c>
      <c r="G7858" s="0" t="n">
        <v>0.222596</v>
      </c>
      <c r="H7858" s="0" t="n">
        <v>30200</v>
      </c>
    </row>
    <row r="7859" customFormat="false" ht="15" hidden="false" customHeight="false" outlineLevel="0" collapsed="false">
      <c r="A7859" s="0" t="n">
        <v>7857</v>
      </c>
      <c r="B7859" s="0" t="n">
        <v>11</v>
      </c>
      <c r="C7859" s="0" t="n">
        <v>328</v>
      </c>
      <c r="D7859" s="0" t="n">
        <v>8</v>
      </c>
      <c r="E7859" s="0" t="n">
        <v>1</v>
      </c>
      <c r="F7859" s="0" t="n">
        <v>0.37774</v>
      </c>
      <c r="G7859" s="0" t="n">
        <v>0.225894</v>
      </c>
      <c r="H7859" s="0" t="n">
        <v>30000</v>
      </c>
    </row>
    <row r="7860" customFormat="false" ht="15" hidden="false" customHeight="false" outlineLevel="0" collapsed="false">
      <c r="A7860" s="0" t="n">
        <v>7858</v>
      </c>
      <c r="B7860" s="0" t="n">
        <v>11</v>
      </c>
      <c r="C7860" s="0" t="n">
        <v>328</v>
      </c>
      <c r="D7860" s="0" t="n">
        <v>9</v>
      </c>
      <c r="E7860" s="0" t="n">
        <v>0</v>
      </c>
      <c r="F7860" s="0" t="n">
        <v>0.711748</v>
      </c>
      <c r="G7860" s="0" t="n">
        <v>0.233647</v>
      </c>
      <c r="H7860" s="0" t="n">
        <v>30000</v>
      </c>
    </row>
    <row r="7861" customFormat="false" ht="15" hidden="false" customHeight="false" outlineLevel="0" collapsed="false">
      <c r="A7861" s="0" t="n">
        <v>7859</v>
      </c>
      <c r="B7861" s="0" t="n">
        <v>11</v>
      </c>
      <c r="C7861" s="0" t="n">
        <v>328</v>
      </c>
      <c r="D7861" s="0" t="n">
        <v>10</v>
      </c>
      <c r="E7861" s="0" t="n">
        <v>0</v>
      </c>
      <c r="F7861" s="0" t="n">
        <v>1</v>
      </c>
      <c r="G7861" s="0" t="n">
        <v>0.192811</v>
      </c>
      <c r="H7861" s="0" t="n">
        <v>30000</v>
      </c>
    </row>
    <row r="7862" customFormat="false" ht="15" hidden="false" customHeight="false" outlineLevel="0" collapsed="false">
      <c r="A7862" s="0" t="n">
        <v>7860</v>
      </c>
      <c r="B7862" s="0" t="n">
        <v>11</v>
      </c>
      <c r="C7862" s="0" t="n">
        <v>328</v>
      </c>
      <c r="D7862" s="0" t="n">
        <v>11</v>
      </c>
      <c r="E7862" s="0" t="n">
        <v>0</v>
      </c>
      <c r="F7862" s="0" t="n">
        <v>1</v>
      </c>
      <c r="G7862" s="0" t="n">
        <v>0.138257</v>
      </c>
      <c r="H7862" s="0" t="n">
        <v>30000</v>
      </c>
    </row>
    <row r="7863" customFormat="false" ht="15" hidden="false" customHeight="false" outlineLevel="0" collapsed="false">
      <c r="A7863" s="0" t="n">
        <v>7861</v>
      </c>
      <c r="B7863" s="0" t="n">
        <v>11</v>
      </c>
      <c r="C7863" s="0" t="n">
        <v>328</v>
      </c>
      <c r="D7863" s="0" t="n">
        <v>12</v>
      </c>
      <c r="E7863" s="0" t="n">
        <v>0</v>
      </c>
      <c r="F7863" s="0" t="n">
        <v>1</v>
      </c>
      <c r="G7863" s="0" t="n">
        <v>0.117261</v>
      </c>
      <c r="H7863" s="0" t="n">
        <v>30000</v>
      </c>
    </row>
    <row r="7864" customFormat="false" ht="15" hidden="false" customHeight="false" outlineLevel="0" collapsed="false">
      <c r="A7864" s="0" t="n">
        <v>7862</v>
      </c>
      <c r="B7864" s="0" t="n">
        <v>11</v>
      </c>
      <c r="C7864" s="0" t="n">
        <v>328</v>
      </c>
      <c r="D7864" s="0" t="n">
        <v>13</v>
      </c>
      <c r="E7864" s="0" t="n">
        <v>0</v>
      </c>
      <c r="F7864" s="0" t="n">
        <v>1</v>
      </c>
      <c r="G7864" s="0" t="n">
        <v>0.126858</v>
      </c>
      <c r="H7864" s="0" t="n">
        <v>30000</v>
      </c>
    </row>
    <row r="7865" customFormat="false" ht="15" hidden="false" customHeight="false" outlineLevel="0" collapsed="false">
      <c r="A7865" s="0" t="n">
        <v>7863</v>
      </c>
      <c r="B7865" s="0" t="n">
        <v>11</v>
      </c>
      <c r="C7865" s="0" t="n">
        <v>328</v>
      </c>
      <c r="D7865" s="0" t="n">
        <v>14</v>
      </c>
      <c r="E7865" s="0" t="n">
        <v>0</v>
      </c>
      <c r="F7865" s="0" t="n">
        <v>1</v>
      </c>
      <c r="G7865" s="0" t="n">
        <v>0.117962</v>
      </c>
      <c r="H7865" s="0" t="n">
        <v>30000</v>
      </c>
    </row>
    <row r="7866" customFormat="false" ht="15" hidden="false" customHeight="false" outlineLevel="0" collapsed="false">
      <c r="A7866" s="0" t="n">
        <v>7864</v>
      </c>
      <c r="B7866" s="0" t="n">
        <v>11</v>
      </c>
      <c r="C7866" s="0" t="n">
        <v>328</v>
      </c>
      <c r="D7866" s="0" t="n">
        <v>15</v>
      </c>
      <c r="E7866" s="0" t="n">
        <v>0</v>
      </c>
      <c r="F7866" s="0" t="n">
        <v>0.711748</v>
      </c>
      <c r="G7866" s="0" t="n">
        <v>0.122896</v>
      </c>
      <c r="H7866" s="0" t="n">
        <v>30000</v>
      </c>
    </row>
    <row r="7867" customFormat="false" ht="15" hidden="false" customHeight="false" outlineLevel="0" collapsed="false">
      <c r="A7867" s="0" t="n">
        <v>7865</v>
      </c>
      <c r="B7867" s="0" t="n">
        <v>11</v>
      </c>
      <c r="C7867" s="0" t="n">
        <v>328</v>
      </c>
      <c r="D7867" s="0" t="n">
        <v>16</v>
      </c>
      <c r="E7867" s="0" t="n">
        <v>0</v>
      </c>
      <c r="F7867" s="0" t="n">
        <v>0.37774</v>
      </c>
      <c r="G7867" s="0" t="n">
        <v>0.086512</v>
      </c>
      <c r="H7867" s="0" t="n">
        <v>30000</v>
      </c>
    </row>
    <row r="7868" customFormat="false" ht="15" hidden="false" customHeight="false" outlineLevel="0" collapsed="false">
      <c r="A7868" s="0" t="n">
        <v>7866</v>
      </c>
      <c r="B7868" s="0" t="n">
        <v>11</v>
      </c>
      <c r="C7868" s="0" t="n">
        <v>328</v>
      </c>
      <c r="D7868" s="0" t="n">
        <v>17</v>
      </c>
      <c r="E7868" s="0" t="n">
        <v>0</v>
      </c>
      <c r="F7868" s="0" t="n">
        <v>0.080669</v>
      </c>
      <c r="G7868" s="0" t="n">
        <v>0.081773</v>
      </c>
      <c r="H7868" s="0" t="n">
        <v>30000</v>
      </c>
    </row>
    <row r="7869" customFormat="false" ht="15" hidden="false" customHeight="false" outlineLevel="0" collapsed="false">
      <c r="A7869" s="0" t="n">
        <v>7867</v>
      </c>
      <c r="B7869" s="0" t="n">
        <v>11</v>
      </c>
      <c r="C7869" s="0" t="n">
        <v>328</v>
      </c>
      <c r="D7869" s="0" t="n">
        <v>18</v>
      </c>
      <c r="E7869" s="0" t="n">
        <v>0</v>
      </c>
      <c r="F7869" s="0" t="n">
        <v>0</v>
      </c>
      <c r="G7869" s="0" t="n">
        <v>0.119238</v>
      </c>
      <c r="H7869" s="0" t="n">
        <v>30000</v>
      </c>
    </row>
    <row r="7870" customFormat="false" ht="15" hidden="false" customHeight="false" outlineLevel="0" collapsed="false">
      <c r="A7870" s="0" t="n">
        <v>7868</v>
      </c>
      <c r="B7870" s="0" t="n">
        <v>11</v>
      </c>
      <c r="C7870" s="0" t="n">
        <v>328</v>
      </c>
      <c r="D7870" s="0" t="n">
        <v>19</v>
      </c>
      <c r="E7870" s="0" t="n">
        <v>1</v>
      </c>
      <c r="F7870" s="0" t="n">
        <v>0</v>
      </c>
      <c r="G7870" s="0" t="n">
        <v>0.113827</v>
      </c>
      <c r="H7870" s="0" t="n">
        <v>29800</v>
      </c>
    </row>
    <row r="7871" customFormat="false" ht="15" hidden="false" customHeight="false" outlineLevel="0" collapsed="false">
      <c r="A7871" s="0" t="n">
        <v>7869</v>
      </c>
      <c r="B7871" s="0" t="n">
        <v>11</v>
      </c>
      <c r="C7871" s="0" t="n">
        <v>328</v>
      </c>
      <c r="D7871" s="0" t="n">
        <v>20</v>
      </c>
      <c r="E7871" s="0" t="n">
        <v>1</v>
      </c>
      <c r="F7871" s="0" t="n">
        <v>0</v>
      </c>
      <c r="G7871" s="0" t="n">
        <v>0.138338</v>
      </c>
      <c r="H7871" s="0" t="n">
        <v>29600</v>
      </c>
    </row>
    <row r="7872" customFormat="false" ht="15" hidden="false" customHeight="false" outlineLevel="0" collapsed="false">
      <c r="A7872" s="0" t="n">
        <v>7870</v>
      </c>
      <c r="B7872" s="0" t="n">
        <v>11</v>
      </c>
      <c r="C7872" s="0" t="n">
        <v>328</v>
      </c>
      <c r="D7872" s="0" t="n">
        <v>21</v>
      </c>
      <c r="E7872" s="0" t="n">
        <v>0</v>
      </c>
      <c r="F7872" s="0" t="n">
        <v>0</v>
      </c>
      <c r="G7872" s="0" t="n">
        <v>0.170464</v>
      </c>
      <c r="H7872" s="0" t="n">
        <v>29600</v>
      </c>
    </row>
    <row r="7873" customFormat="false" ht="15" hidden="false" customHeight="false" outlineLevel="0" collapsed="false">
      <c r="A7873" s="0" t="n">
        <v>7871</v>
      </c>
      <c r="B7873" s="0" t="n">
        <v>11</v>
      </c>
      <c r="C7873" s="0" t="n">
        <v>328</v>
      </c>
      <c r="D7873" s="0" t="n">
        <v>22</v>
      </c>
      <c r="E7873" s="0" t="n">
        <v>0</v>
      </c>
      <c r="F7873" s="0" t="n">
        <v>0</v>
      </c>
      <c r="G7873" s="0" t="n">
        <v>0.198691</v>
      </c>
      <c r="H7873" s="0" t="n">
        <v>29600</v>
      </c>
    </row>
    <row r="7874" customFormat="false" ht="15" hidden="false" customHeight="false" outlineLevel="0" collapsed="false">
      <c r="A7874" s="0" t="n">
        <v>7872</v>
      </c>
      <c r="B7874" s="0" t="n">
        <v>11</v>
      </c>
      <c r="C7874" s="0" t="n">
        <v>328</v>
      </c>
      <c r="D7874" s="0" t="n">
        <v>23</v>
      </c>
      <c r="E7874" s="0" t="n">
        <v>0</v>
      </c>
      <c r="F7874" s="0" t="n">
        <v>0</v>
      </c>
      <c r="G7874" s="0" t="n">
        <v>0.13842</v>
      </c>
      <c r="H7874" s="0" t="n">
        <v>29600</v>
      </c>
    </row>
    <row r="7875" customFormat="false" ht="15" hidden="false" customHeight="false" outlineLevel="0" collapsed="false">
      <c r="A7875" s="0" t="n">
        <v>7873</v>
      </c>
      <c r="B7875" s="0" t="n">
        <v>11</v>
      </c>
      <c r="C7875" s="0" t="n">
        <v>329</v>
      </c>
      <c r="D7875" s="0" t="n">
        <v>0</v>
      </c>
      <c r="E7875" s="0" t="n">
        <v>0</v>
      </c>
      <c r="F7875" s="0" t="n">
        <v>0</v>
      </c>
      <c r="G7875" s="0" t="n">
        <v>0.212053</v>
      </c>
      <c r="H7875" s="0" t="n">
        <v>29600</v>
      </c>
    </row>
    <row r="7876" customFormat="false" ht="15" hidden="false" customHeight="false" outlineLevel="0" collapsed="false">
      <c r="A7876" s="0" t="n">
        <v>7874</v>
      </c>
      <c r="B7876" s="0" t="n">
        <v>11</v>
      </c>
      <c r="C7876" s="0" t="n">
        <v>329</v>
      </c>
      <c r="D7876" s="0" t="n">
        <v>1</v>
      </c>
      <c r="E7876" s="0" t="n">
        <v>0</v>
      </c>
      <c r="F7876" s="0" t="n">
        <v>0</v>
      </c>
      <c r="G7876" s="0" t="n">
        <v>0.25586</v>
      </c>
      <c r="H7876" s="0" t="n">
        <v>29600</v>
      </c>
    </row>
    <row r="7877" customFormat="false" ht="15" hidden="false" customHeight="false" outlineLevel="0" collapsed="false">
      <c r="A7877" s="0" t="n">
        <v>7875</v>
      </c>
      <c r="B7877" s="0" t="n">
        <v>11</v>
      </c>
      <c r="C7877" s="0" t="n">
        <v>329</v>
      </c>
      <c r="D7877" s="0" t="n">
        <v>2</v>
      </c>
      <c r="E7877" s="0" t="n">
        <v>0</v>
      </c>
      <c r="F7877" s="0" t="n">
        <v>0</v>
      </c>
      <c r="G7877" s="0" t="n">
        <v>0.281123</v>
      </c>
      <c r="H7877" s="0" t="n">
        <v>29600</v>
      </c>
    </row>
    <row r="7878" customFormat="false" ht="15" hidden="false" customHeight="false" outlineLevel="0" collapsed="false">
      <c r="A7878" s="0" t="n">
        <v>7876</v>
      </c>
      <c r="B7878" s="0" t="n">
        <v>11</v>
      </c>
      <c r="C7878" s="0" t="n">
        <v>329</v>
      </c>
      <c r="D7878" s="0" t="n">
        <v>3</v>
      </c>
      <c r="E7878" s="0" t="n">
        <v>0</v>
      </c>
      <c r="F7878" s="0" t="n">
        <v>0</v>
      </c>
      <c r="G7878" s="0" t="n">
        <v>0.3829</v>
      </c>
      <c r="H7878" s="0" t="n">
        <v>29600</v>
      </c>
    </row>
    <row r="7879" customFormat="false" ht="15" hidden="false" customHeight="false" outlineLevel="0" collapsed="false">
      <c r="A7879" s="0" t="n">
        <v>7877</v>
      </c>
      <c r="B7879" s="0" t="n">
        <v>11</v>
      </c>
      <c r="C7879" s="0" t="n">
        <v>329</v>
      </c>
      <c r="D7879" s="0" t="n">
        <v>4</v>
      </c>
      <c r="E7879" s="0" t="n">
        <v>0</v>
      </c>
      <c r="F7879" s="0" t="n">
        <v>0</v>
      </c>
      <c r="G7879" s="0" t="n">
        <v>0.329597</v>
      </c>
      <c r="H7879" s="0" t="n">
        <v>29600</v>
      </c>
    </row>
    <row r="7880" customFormat="false" ht="15" hidden="false" customHeight="false" outlineLevel="0" collapsed="false">
      <c r="A7880" s="0" t="n">
        <v>7878</v>
      </c>
      <c r="B7880" s="0" t="n">
        <v>11</v>
      </c>
      <c r="C7880" s="0" t="n">
        <v>329</v>
      </c>
      <c r="D7880" s="0" t="n">
        <v>5</v>
      </c>
      <c r="E7880" s="0" t="n">
        <v>0</v>
      </c>
      <c r="F7880" s="0" t="n">
        <v>0</v>
      </c>
      <c r="G7880" s="0" t="n">
        <v>0.274679</v>
      </c>
      <c r="H7880" s="0" t="n">
        <v>29600</v>
      </c>
    </row>
    <row r="7881" customFormat="false" ht="15" hidden="false" customHeight="false" outlineLevel="0" collapsed="false">
      <c r="A7881" s="0" t="n">
        <v>7879</v>
      </c>
      <c r="B7881" s="0" t="n">
        <v>11</v>
      </c>
      <c r="C7881" s="0" t="n">
        <v>329</v>
      </c>
      <c r="D7881" s="0" t="n">
        <v>6</v>
      </c>
      <c r="E7881" s="0" t="n">
        <v>0</v>
      </c>
      <c r="F7881" s="0" t="n">
        <v>0</v>
      </c>
      <c r="G7881" s="0" t="n">
        <v>0.282268</v>
      </c>
      <c r="H7881" s="0" t="n">
        <v>29600</v>
      </c>
    </row>
    <row r="7882" customFormat="false" ht="15" hidden="false" customHeight="false" outlineLevel="0" collapsed="false">
      <c r="A7882" s="0" t="n">
        <v>7880</v>
      </c>
      <c r="B7882" s="0" t="n">
        <v>11</v>
      </c>
      <c r="C7882" s="0" t="n">
        <v>329</v>
      </c>
      <c r="D7882" s="0" t="n">
        <v>7</v>
      </c>
      <c r="E7882" s="0" t="n">
        <v>1</v>
      </c>
      <c r="F7882" s="0" t="n">
        <v>0.084543</v>
      </c>
      <c r="G7882" s="0" t="n">
        <v>0.27848</v>
      </c>
      <c r="H7882" s="0" t="n">
        <v>29400</v>
      </c>
    </row>
    <row r="7883" customFormat="false" ht="15" hidden="false" customHeight="false" outlineLevel="0" collapsed="false">
      <c r="A7883" s="0" t="n">
        <v>7881</v>
      </c>
      <c r="B7883" s="0" t="n">
        <v>11</v>
      </c>
      <c r="C7883" s="0" t="n">
        <v>329</v>
      </c>
      <c r="D7883" s="0" t="n">
        <v>8</v>
      </c>
      <c r="E7883" s="0" t="n">
        <v>1</v>
      </c>
      <c r="F7883" s="0" t="n">
        <v>0.395881</v>
      </c>
      <c r="G7883" s="0" t="n">
        <v>0.386588</v>
      </c>
      <c r="H7883" s="0" t="n">
        <v>29200</v>
      </c>
    </row>
    <row r="7884" customFormat="false" ht="15" hidden="false" customHeight="false" outlineLevel="0" collapsed="false">
      <c r="A7884" s="0" t="n">
        <v>7882</v>
      </c>
      <c r="B7884" s="0" t="n">
        <v>11</v>
      </c>
      <c r="C7884" s="0" t="n">
        <v>329</v>
      </c>
      <c r="D7884" s="0" t="n">
        <v>9</v>
      </c>
      <c r="E7884" s="0" t="n">
        <v>0</v>
      </c>
      <c r="F7884" s="0" t="n">
        <v>0.745931</v>
      </c>
      <c r="G7884" s="0" t="n">
        <v>0.399134</v>
      </c>
      <c r="H7884" s="0" t="n">
        <v>29200</v>
      </c>
    </row>
    <row r="7885" customFormat="false" ht="15" hidden="false" customHeight="false" outlineLevel="0" collapsed="false">
      <c r="A7885" s="0" t="n">
        <v>7883</v>
      </c>
      <c r="B7885" s="0" t="n">
        <v>11</v>
      </c>
      <c r="C7885" s="0" t="n">
        <v>329</v>
      </c>
      <c r="D7885" s="0" t="n">
        <v>10</v>
      </c>
      <c r="E7885" s="0" t="n">
        <v>0</v>
      </c>
      <c r="F7885" s="0" t="n">
        <v>1</v>
      </c>
      <c r="G7885" s="0" t="n">
        <v>0.517305</v>
      </c>
      <c r="H7885" s="0" t="n">
        <v>29200</v>
      </c>
    </row>
    <row r="7886" customFormat="false" ht="15" hidden="false" customHeight="false" outlineLevel="0" collapsed="false">
      <c r="A7886" s="0" t="n">
        <v>7884</v>
      </c>
      <c r="B7886" s="0" t="n">
        <v>11</v>
      </c>
      <c r="C7886" s="0" t="n">
        <v>329</v>
      </c>
      <c r="D7886" s="0" t="n">
        <v>11</v>
      </c>
      <c r="E7886" s="0" t="n">
        <v>0</v>
      </c>
      <c r="F7886" s="0" t="n">
        <v>1</v>
      </c>
      <c r="G7886" s="0" t="n">
        <v>0.557109</v>
      </c>
      <c r="H7886" s="0" t="n">
        <v>29200</v>
      </c>
    </row>
    <row r="7887" customFormat="false" ht="15" hidden="false" customHeight="false" outlineLevel="0" collapsed="false">
      <c r="A7887" s="0" t="n">
        <v>7885</v>
      </c>
      <c r="B7887" s="0" t="n">
        <v>11</v>
      </c>
      <c r="C7887" s="0" t="n">
        <v>329</v>
      </c>
      <c r="D7887" s="0" t="n">
        <v>12</v>
      </c>
      <c r="E7887" s="0" t="n">
        <v>0</v>
      </c>
      <c r="F7887" s="0" t="n">
        <v>1</v>
      </c>
      <c r="G7887" s="0" t="n">
        <v>0.4227</v>
      </c>
      <c r="H7887" s="0" t="n">
        <v>29200</v>
      </c>
    </row>
    <row r="7888" customFormat="false" ht="15" hidden="false" customHeight="false" outlineLevel="0" collapsed="false">
      <c r="A7888" s="0" t="n">
        <v>7886</v>
      </c>
      <c r="B7888" s="0" t="n">
        <v>11</v>
      </c>
      <c r="C7888" s="0" t="n">
        <v>329</v>
      </c>
      <c r="D7888" s="0" t="n">
        <v>13</v>
      </c>
      <c r="E7888" s="0" t="n">
        <v>0</v>
      </c>
      <c r="F7888" s="0" t="n">
        <v>1</v>
      </c>
      <c r="G7888" s="0" t="n">
        <v>0.437937</v>
      </c>
      <c r="H7888" s="0" t="n">
        <v>29200</v>
      </c>
    </row>
    <row r="7889" customFormat="false" ht="15" hidden="false" customHeight="false" outlineLevel="0" collapsed="false">
      <c r="A7889" s="0" t="n">
        <v>7887</v>
      </c>
      <c r="B7889" s="0" t="n">
        <v>11</v>
      </c>
      <c r="C7889" s="0" t="n">
        <v>329</v>
      </c>
      <c r="D7889" s="0" t="n">
        <v>14</v>
      </c>
      <c r="E7889" s="0" t="n">
        <v>0</v>
      </c>
      <c r="F7889" s="0" t="n">
        <v>1</v>
      </c>
      <c r="G7889" s="0" t="n">
        <v>0.491189</v>
      </c>
      <c r="H7889" s="0" t="n">
        <v>29200</v>
      </c>
    </row>
    <row r="7890" customFormat="false" ht="15" hidden="false" customHeight="false" outlineLevel="0" collapsed="false">
      <c r="A7890" s="0" t="n">
        <v>7888</v>
      </c>
      <c r="B7890" s="0" t="n">
        <v>11</v>
      </c>
      <c r="C7890" s="0" t="n">
        <v>329</v>
      </c>
      <c r="D7890" s="0" t="n">
        <v>15</v>
      </c>
      <c r="E7890" s="0" t="n">
        <v>0</v>
      </c>
      <c r="F7890" s="0" t="n">
        <v>0.745931</v>
      </c>
      <c r="G7890" s="0" t="n">
        <v>0.834146</v>
      </c>
      <c r="H7890" s="0" t="n">
        <v>29200</v>
      </c>
    </row>
    <row r="7891" customFormat="false" ht="15" hidden="false" customHeight="false" outlineLevel="0" collapsed="false">
      <c r="A7891" s="0" t="n">
        <v>7889</v>
      </c>
      <c r="B7891" s="0" t="n">
        <v>11</v>
      </c>
      <c r="C7891" s="0" t="n">
        <v>329</v>
      </c>
      <c r="D7891" s="0" t="n">
        <v>16</v>
      </c>
      <c r="E7891" s="0" t="n">
        <v>0</v>
      </c>
      <c r="F7891" s="0" t="n">
        <v>0.395881</v>
      </c>
      <c r="G7891" s="0" t="n">
        <v>0.739267</v>
      </c>
      <c r="H7891" s="0" t="n">
        <v>29200</v>
      </c>
    </row>
    <row r="7892" customFormat="false" ht="15" hidden="false" customHeight="false" outlineLevel="0" collapsed="false">
      <c r="A7892" s="0" t="n">
        <v>7890</v>
      </c>
      <c r="B7892" s="0" t="n">
        <v>11</v>
      </c>
      <c r="C7892" s="0" t="n">
        <v>329</v>
      </c>
      <c r="D7892" s="0" t="n">
        <v>17</v>
      </c>
      <c r="E7892" s="0" t="n">
        <v>0</v>
      </c>
      <c r="F7892" s="0" t="n">
        <v>0.084543</v>
      </c>
      <c r="G7892" s="0" t="n">
        <v>0.573431</v>
      </c>
      <c r="H7892" s="0" t="n">
        <v>29200</v>
      </c>
    </row>
    <row r="7893" customFormat="false" ht="15" hidden="false" customHeight="false" outlineLevel="0" collapsed="false">
      <c r="A7893" s="0" t="n">
        <v>7891</v>
      </c>
      <c r="B7893" s="0" t="n">
        <v>11</v>
      </c>
      <c r="C7893" s="0" t="n">
        <v>329</v>
      </c>
      <c r="D7893" s="0" t="n">
        <v>18</v>
      </c>
      <c r="E7893" s="0" t="n">
        <v>0</v>
      </c>
      <c r="F7893" s="0" t="n">
        <v>0</v>
      </c>
      <c r="G7893" s="0" t="n">
        <v>0.414326</v>
      </c>
      <c r="H7893" s="0" t="n">
        <v>29200</v>
      </c>
    </row>
    <row r="7894" customFormat="false" ht="15" hidden="false" customHeight="false" outlineLevel="0" collapsed="false">
      <c r="A7894" s="0" t="n">
        <v>7892</v>
      </c>
      <c r="B7894" s="0" t="n">
        <v>11</v>
      </c>
      <c r="C7894" s="0" t="n">
        <v>329</v>
      </c>
      <c r="D7894" s="0" t="n">
        <v>19</v>
      </c>
      <c r="E7894" s="0" t="n">
        <v>1</v>
      </c>
      <c r="F7894" s="0" t="n">
        <v>0</v>
      </c>
      <c r="G7894" s="0" t="n">
        <v>0.617089</v>
      </c>
      <c r="H7894" s="0" t="n">
        <v>29000</v>
      </c>
    </row>
    <row r="7895" customFormat="false" ht="15" hidden="false" customHeight="false" outlineLevel="0" collapsed="false">
      <c r="A7895" s="0" t="n">
        <v>7893</v>
      </c>
      <c r="B7895" s="0" t="n">
        <v>11</v>
      </c>
      <c r="C7895" s="0" t="n">
        <v>329</v>
      </c>
      <c r="D7895" s="0" t="n">
        <v>20</v>
      </c>
      <c r="E7895" s="0" t="n">
        <v>1</v>
      </c>
      <c r="F7895" s="0" t="n">
        <v>0</v>
      </c>
      <c r="G7895" s="0" t="n">
        <v>0.698359</v>
      </c>
      <c r="H7895" s="0" t="n">
        <v>28800</v>
      </c>
    </row>
    <row r="7896" customFormat="false" ht="15" hidden="false" customHeight="false" outlineLevel="0" collapsed="false">
      <c r="A7896" s="0" t="n">
        <v>7894</v>
      </c>
      <c r="B7896" s="0" t="n">
        <v>11</v>
      </c>
      <c r="C7896" s="0" t="n">
        <v>329</v>
      </c>
      <c r="D7896" s="0" t="n">
        <v>21</v>
      </c>
      <c r="E7896" s="0" t="n">
        <v>0</v>
      </c>
      <c r="F7896" s="0" t="n">
        <v>0</v>
      </c>
      <c r="G7896" s="0" t="n">
        <v>0.817921</v>
      </c>
      <c r="H7896" s="0" t="n">
        <v>28800</v>
      </c>
    </row>
    <row r="7897" customFormat="false" ht="15" hidden="false" customHeight="false" outlineLevel="0" collapsed="false">
      <c r="A7897" s="0" t="n">
        <v>7895</v>
      </c>
      <c r="B7897" s="0" t="n">
        <v>11</v>
      </c>
      <c r="C7897" s="0" t="n">
        <v>329</v>
      </c>
      <c r="D7897" s="0" t="n">
        <v>22</v>
      </c>
      <c r="E7897" s="0" t="n">
        <v>0</v>
      </c>
      <c r="F7897" s="0" t="n">
        <v>0</v>
      </c>
      <c r="G7897" s="0" t="n">
        <v>0.752816</v>
      </c>
      <c r="H7897" s="0" t="n">
        <v>28800</v>
      </c>
    </row>
    <row r="7898" customFormat="false" ht="15" hidden="false" customHeight="false" outlineLevel="0" collapsed="false">
      <c r="A7898" s="0" t="n">
        <v>7896</v>
      </c>
      <c r="B7898" s="0" t="n">
        <v>11</v>
      </c>
      <c r="C7898" s="0" t="n">
        <v>329</v>
      </c>
      <c r="D7898" s="0" t="n">
        <v>23</v>
      </c>
      <c r="E7898" s="0" t="n">
        <v>0</v>
      </c>
      <c r="F7898" s="0" t="n">
        <v>0</v>
      </c>
      <c r="G7898" s="0" t="n">
        <v>0.570319</v>
      </c>
      <c r="H7898" s="0" t="n">
        <v>28800</v>
      </c>
    </row>
    <row r="7899" customFormat="false" ht="15" hidden="false" customHeight="false" outlineLevel="0" collapsed="false">
      <c r="A7899" s="0" t="n">
        <v>7897</v>
      </c>
      <c r="B7899" s="0" t="n">
        <v>11</v>
      </c>
      <c r="C7899" s="0" t="n">
        <v>330</v>
      </c>
      <c r="D7899" s="0" t="n">
        <v>0</v>
      </c>
      <c r="E7899" s="0" t="n">
        <v>0</v>
      </c>
      <c r="F7899" s="0" t="n">
        <v>0</v>
      </c>
      <c r="G7899" s="0" t="n">
        <v>0.392097</v>
      </c>
      <c r="H7899" s="0" t="n">
        <v>28800</v>
      </c>
    </row>
    <row r="7900" customFormat="false" ht="15" hidden="false" customHeight="false" outlineLevel="0" collapsed="false">
      <c r="A7900" s="0" t="n">
        <v>7898</v>
      </c>
      <c r="B7900" s="0" t="n">
        <v>11</v>
      </c>
      <c r="C7900" s="0" t="n">
        <v>330</v>
      </c>
      <c r="D7900" s="0" t="n">
        <v>1</v>
      </c>
      <c r="E7900" s="0" t="n">
        <v>0</v>
      </c>
      <c r="F7900" s="0" t="n">
        <v>0</v>
      </c>
      <c r="G7900" s="0" t="n">
        <v>0.33183</v>
      </c>
      <c r="H7900" s="0" t="n">
        <v>28800</v>
      </c>
    </row>
    <row r="7901" customFormat="false" ht="15" hidden="false" customHeight="false" outlineLevel="0" collapsed="false">
      <c r="A7901" s="0" t="n">
        <v>7899</v>
      </c>
      <c r="B7901" s="0" t="n">
        <v>11</v>
      </c>
      <c r="C7901" s="0" t="n">
        <v>330</v>
      </c>
      <c r="D7901" s="0" t="n">
        <v>2</v>
      </c>
      <c r="E7901" s="0" t="n">
        <v>0</v>
      </c>
      <c r="F7901" s="0" t="n">
        <v>0</v>
      </c>
      <c r="G7901" s="0" t="n">
        <v>0.424671</v>
      </c>
      <c r="H7901" s="0" t="n">
        <v>28800</v>
      </c>
    </row>
    <row r="7902" customFormat="false" ht="15" hidden="false" customHeight="false" outlineLevel="0" collapsed="false">
      <c r="A7902" s="0" t="n">
        <v>7900</v>
      </c>
      <c r="B7902" s="0" t="n">
        <v>11</v>
      </c>
      <c r="C7902" s="0" t="n">
        <v>330</v>
      </c>
      <c r="D7902" s="0" t="n">
        <v>3</v>
      </c>
      <c r="E7902" s="0" t="n">
        <v>0</v>
      </c>
      <c r="F7902" s="0" t="n">
        <v>0</v>
      </c>
      <c r="G7902" s="0" t="n">
        <v>0.404961</v>
      </c>
      <c r="H7902" s="0" t="n">
        <v>28800</v>
      </c>
    </row>
    <row r="7903" customFormat="false" ht="15" hidden="false" customHeight="false" outlineLevel="0" collapsed="false">
      <c r="A7903" s="0" t="n">
        <v>7901</v>
      </c>
      <c r="B7903" s="0" t="n">
        <v>11</v>
      </c>
      <c r="C7903" s="0" t="n">
        <v>330</v>
      </c>
      <c r="D7903" s="0" t="n">
        <v>4</v>
      </c>
      <c r="E7903" s="0" t="n">
        <v>0</v>
      </c>
      <c r="F7903" s="0" t="n">
        <v>0</v>
      </c>
      <c r="G7903" s="0" t="n">
        <v>0.397435</v>
      </c>
      <c r="H7903" s="0" t="n">
        <v>28800</v>
      </c>
    </row>
    <row r="7904" customFormat="false" ht="15" hidden="false" customHeight="false" outlineLevel="0" collapsed="false">
      <c r="A7904" s="0" t="n">
        <v>7902</v>
      </c>
      <c r="B7904" s="0" t="n">
        <v>11</v>
      </c>
      <c r="C7904" s="0" t="n">
        <v>330</v>
      </c>
      <c r="D7904" s="0" t="n">
        <v>5</v>
      </c>
      <c r="E7904" s="0" t="n">
        <v>0</v>
      </c>
      <c r="F7904" s="0" t="n">
        <v>0</v>
      </c>
      <c r="G7904" s="0" t="n">
        <v>0.603909</v>
      </c>
      <c r="H7904" s="0" t="n">
        <v>28800</v>
      </c>
    </row>
    <row r="7905" customFormat="false" ht="15" hidden="false" customHeight="false" outlineLevel="0" collapsed="false">
      <c r="A7905" s="0" t="n">
        <v>7903</v>
      </c>
      <c r="B7905" s="0" t="n">
        <v>11</v>
      </c>
      <c r="C7905" s="0" t="n">
        <v>330</v>
      </c>
      <c r="D7905" s="0" t="n">
        <v>6</v>
      </c>
      <c r="E7905" s="0" t="n">
        <v>0</v>
      </c>
      <c r="F7905" s="0" t="n">
        <v>0</v>
      </c>
      <c r="G7905" s="0" t="n">
        <v>0.399004</v>
      </c>
      <c r="H7905" s="0" t="n">
        <v>28800</v>
      </c>
    </row>
    <row r="7906" customFormat="false" ht="15" hidden="false" customHeight="false" outlineLevel="0" collapsed="false">
      <c r="A7906" s="0" t="n">
        <v>7904</v>
      </c>
      <c r="B7906" s="0" t="n">
        <v>11</v>
      </c>
      <c r="C7906" s="0" t="n">
        <v>330</v>
      </c>
      <c r="D7906" s="0" t="n">
        <v>7</v>
      </c>
      <c r="E7906" s="0" t="n">
        <v>1</v>
      </c>
      <c r="F7906" s="0" t="n">
        <v>0.081403</v>
      </c>
      <c r="G7906" s="0" t="n">
        <v>0.392788</v>
      </c>
      <c r="H7906" s="0" t="n">
        <v>28600</v>
      </c>
    </row>
    <row r="7907" customFormat="false" ht="15" hidden="false" customHeight="false" outlineLevel="0" collapsed="false">
      <c r="A7907" s="0" t="n">
        <v>7905</v>
      </c>
      <c r="B7907" s="0" t="n">
        <v>11</v>
      </c>
      <c r="C7907" s="0" t="n">
        <v>330</v>
      </c>
      <c r="D7907" s="0" t="n">
        <v>8</v>
      </c>
      <c r="E7907" s="0" t="n">
        <v>1</v>
      </c>
      <c r="F7907" s="0" t="n">
        <v>0.381177</v>
      </c>
      <c r="G7907" s="0" t="n">
        <v>0.725435</v>
      </c>
      <c r="H7907" s="0" t="n">
        <v>28400</v>
      </c>
    </row>
    <row r="7908" customFormat="false" ht="15" hidden="false" customHeight="false" outlineLevel="0" collapsed="false">
      <c r="A7908" s="0" t="n">
        <v>7906</v>
      </c>
      <c r="B7908" s="0" t="n">
        <v>11</v>
      </c>
      <c r="C7908" s="0" t="n">
        <v>330</v>
      </c>
      <c r="D7908" s="0" t="n">
        <v>9</v>
      </c>
      <c r="E7908" s="0" t="n">
        <v>0</v>
      </c>
      <c r="F7908" s="0" t="n">
        <v>0.718224</v>
      </c>
      <c r="G7908" s="0" t="n">
        <v>0.893405</v>
      </c>
      <c r="H7908" s="0" t="n">
        <v>28400</v>
      </c>
    </row>
    <row r="7909" customFormat="false" ht="15" hidden="false" customHeight="false" outlineLevel="0" collapsed="false">
      <c r="A7909" s="0" t="n">
        <v>7907</v>
      </c>
      <c r="B7909" s="0" t="n">
        <v>11</v>
      </c>
      <c r="C7909" s="0" t="n">
        <v>330</v>
      </c>
      <c r="D7909" s="0" t="n">
        <v>10</v>
      </c>
      <c r="E7909" s="0" t="n">
        <v>0</v>
      </c>
      <c r="F7909" s="0" t="n">
        <v>1</v>
      </c>
      <c r="G7909" s="0" t="n">
        <v>1</v>
      </c>
      <c r="H7909" s="0" t="n">
        <v>28400</v>
      </c>
    </row>
    <row r="7910" customFormat="false" ht="15" hidden="false" customHeight="false" outlineLevel="0" collapsed="false">
      <c r="A7910" s="0" t="n">
        <v>7908</v>
      </c>
      <c r="B7910" s="0" t="n">
        <v>11</v>
      </c>
      <c r="C7910" s="0" t="n">
        <v>330</v>
      </c>
      <c r="D7910" s="0" t="n">
        <v>11</v>
      </c>
      <c r="E7910" s="0" t="n">
        <v>0</v>
      </c>
      <c r="F7910" s="0" t="n">
        <v>1</v>
      </c>
      <c r="G7910" s="0" t="n">
        <v>1</v>
      </c>
      <c r="H7910" s="0" t="n">
        <v>28400</v>
      </c>
    </row>
    <row r="7911" customFormat="false" ht="15" hidden="false" customHeight="false" outlineLevel="0" collapsed="false">
      <c r="A7911" s="0" t="n">
        <v>7909</v>
      </c>
      <c r="B7911" s="0" t="n">
        <v>11</v>
      </c>
      <c r="C7911" s="0" t="n">
        <v>330</v>
      </c>
      <c r="D7911" s="0" t="n">
        <v>12</v>
      </c>
      <c r="E7911" s="0" t="n">
        <v>0</v>
      </c>
      <c r="F7911" s="0" t="n">
        <v>1</v>
      </c>
      <c r="G7911" s="0" t="n">
        <v>0.924806</v>
      </c>
      <c r="H7911" s="0" t="n">
        <v>28400</v>
      </c>
    </row>
    <row r="7912" customFormat="false" ht="15" hidden="false" customHeight="false" outlineLevel="0" collapsed="false">
      <c r="A7912" s="0" t="n">
        <v>7910</v>
      </c>
      <c r="B7912" s="0" t="n">
        <v>11</v>
      </c>
      <c r="C7912" s="0" t="n">
        <v>330</v>
      </c>
      <c r="D7912" s="0" t="n">
        <v>13</v>
      </c>
      <c r="E7912" s="0" t="n">
        <v>0</v>
      </c>
      <c r="F7912" s="0" t="n">
        <v>1</v>
      </c>
      <c r="G7912" s="0" t="n">
        <v>1</v>
      </c>
      <c r="H7912" s="0" t="n">
        <v>28400</v>
      </c>
    </row>
    <row r="7913" customFormat="false" ht="15" hidden="false" customHeight="false" outlineLevel="0" collapsed="false">
      <c r="A7913" s="0" t="n">
        <v>7911</v>
      </c>
      <c r="B7913" s="0" t="n">
        <v>11</v>
      </c>
      <c r="C7913" s="0" t="n">
        <v>330</v>
      </c>
      <c r="D7913" s="0" t="n">
        <v>14</v>
      </c>
      <c r="E7913" s="0" t="n">
        <v>0</v>
      </c>
      <c r="F7913" s="0" t="n">
        <v>1</v>
      </c>
      <c r="G7913" s="0" t="n">
        <v>0.929976</v>
      </c>
      <c r="H7913" s="0" t="n">
        <v>28400</v>
      </c>
    </row>
    <row r="7914" customFormat="false" ht="15" hidden="false" customHeight="false" outlineLevel="0" collapsed="false">
      <c r="A7914" s="0" t="n">
        <v>7912</v>
      </c>
      <c r="B7914" s="0" t="n">
        <v>11</v>
      </c>
      <c r="C7914" s="0" t="n">
        <v>330</v>
      </c>
      <c r="D7914" s="0" t="n">
        <v>15</v>
      </c>
      <c r="E7914" s="0" t="n">
        <v>0</v>
      </c>
      <c r="F7914" s="0" t="n">
        <v>0.718224</v>
      </c>
      <c r="G7914" s="0" t="n">
        <v>0.756561</v>
      </c>
      <c r="H7914" s="0" t="n">
        <v>28400</v>
      </c>
    </row>
    <row r="7915" customFormat="false" ht="15" hidden="false" customHeight="false" outlineLevel="0" collapsed="false">
      <c r="A7915" s="0" t="n">
        <v>7913</v>
      </c>
      <c r="B7915" s="0" t="n">
        <v>11</v>
      </c>
      <c r="C7915" s="0" t="n">
        <v>330</v>
      </c>
      <c r="D7915" s="0" t="n">
        <v>16</v>
      </c>
      <c r="E7915" s="0" t="n">
        <v>0</v>
      </c>
      <c r="F7915" s="0" t="n">
        <v>0.381177</v>
      </c>
      <c r="G7915" s="0" t="n">
        <v>0.951042</v>
      </c>
      <c r="H7915" s="0" t="n">
        <v>28400</v>
      </c>
    </row>
    <row r="7916" customFormat="false" ht="15" hidden="false" customHeight="false" outlineLevel="0" collapsed="false">
      <c r="A7916" s="0" t="n">
        <v>7914</v>
      </c>
      <c r="B7916" s="0" t="n">
        <v>11</v>
      </c>
      <c r="C7916" s="0" t="n">
        <v>330</v>
      </c>
      <c r="D7916" s="0" t="n">
        <v>17</v>
      </c>
      <c r="E7916" s="0" t="n">
        <v>0</v>
      </c>
      <c r="F7916" s="0" t="n">
        <v>0.081403</v>
      </c>
      <c r="G7916" s="0" t="n">
        <v>0.834602</v>
      </c>
      <c r="H7916" s="0" t="n">
        <v>28400</v>
      </c>
    </row>
    <row r="7917" customFormat="false" ht="15" hidden="false" customHeight="false" outlineLevel="0" collapsed="false">
      <c r="A7917" s="0" t="n">
        <v>7915</v>
      </c>
      <c r="B7917" s="0" t="n">
        <v>11</v>
      </c>
      <c r="C7917" s="0" t="n">
        <v>330</v>
      </c>
      <c r="D7917" s="0" t="n">
        <v>18</v>
      </c>
      <c r="E7917" s="0" t="n">
        <v>0</v>
      </c>
      <c r="F7917" s="0" t="n">
        <v>0</v>
      </c>
      <c r="G7917" s="0" t="n">
        <v>1</v>
      </c>
      <c r="H7917" s="0" t="n">
        <v>28400</v>
      </c>
    </row>
    <row r="7918" customFormat="false" ht="15" hidden="false" customHeight="false" outlineLevel="0" collapsed="false">
      <c r="A7918" s="0" t="n">
        <v>7916</v>
      </c>
      <c r="B7918" s="0" t="n">
        <v>11</v>
      </c>
      <c r="C7918" s="0" t="n">
        <v>330</v>
      </c>
      <c r="D7918" s="0" t="n">
        <v>19</v>
      </c>
      <c r="E7918" s="0" t="n">
        <v>1</v>
      </c>
      <c r="F7918" s="0" t="n">
        <v>0</v>
      </c>
      <c r="G7918" s="0" t="n">
        <v>0.82764</v>
      </c>
      <c r="H7918" s="0" t="n">
        <v>28200</v>
      </c>
    </row>
    <row r="7919" customFormat="false" ht="15" hidden="false" customHeight="false" outlineLevel="0" collapsed="false">
      <c r="A7919" s="0" t="n">
        <v>7917</v>
      </c>
      <c r="B7919" s="0" t="n">
        <v>11</v>
      </c>
      <c r="C7919" s="0" t="n">
        <v>330</v>
      </c>
      <c r="D7919" s="0" t="n">
        <v>20</v>
      </c>
      <c r="E7919" s="0" t="n">
        <v>1</v>
      </c>
      <c r="F7919" s="0" t="n">
        <v>0</v>
      </c>
      <c r="G7919" s="0" t="n">
        <v>0.713526</v>
      </c>
      <c r="H7919" s="0" t="n">
        <v>28000</v>
      </c>
    </row>
    <row r="7920" customFormat="false" ht="15" hidden="false" customHeight="false" outlineLevel="0" collapsed="false">
      <c r="A7920" s="0" t="n">
        <v>7918</v>
      </c>
      <c r="B7920" s="0" t="n">
        <v>11</v>
      </c>
      <c r="C7920" s="0" t="n">
        <v>330</v>
      </c>
      <c r="D7920" s="0" t="n">
        <v>21</v>
      </c>
      <c r="E7920" s="0" t="n">
        <v>0</v>
      </c>
      <c r="F7920" s="0" t="n">
        <v>0</v>
      </c>
      <c r="G7920" s="0" t="n">
        <v>0.739035</v>
      </c>
      <c r="H7920" s="0" t="n">
        <v>28000</v>
      </c>
    </row>
    <row r="7921" customFormat="false" ht="15" hidden="false" customHeight="false" outlineLevel="0" collapsed="false">
      <c r="A7921" s="0" t="n">
        <v>7919</v>
      </c>
      <c r="B7921" s="0" t="n">
        <v>11</v>
      </c>
      <c r="C7921" s="0" t="n">
        <v>330</v>
      </c>
      <c r="D7921" s="0" t="n">
        <v>22</v>
      </c>
      <c r="E7921" s="0" t="n">
        <v>0</v>
      </c>
      <c r="F7921" s="0" t="n">
        <v>0</v>
      </c>
      <c r="G7921" s="0" t="n">
        <v>0.881157</v>
      </c>
      <c r="H7921" s="0" t="n">
        <v>28000</v>
      </c>
    </row>
    <row r="7922" customFormat="false" ht="15" hidden="false" customHeight="false" outlineLevel="0" collapsed="false">
      <c r="A7922" s="0" t="n">
        <v>7920</v>
      </c>
      <c r="B7922" s="0" t="n">
        <v>11</v>
      </c>
      <c r="C7922" s="0" t="n">
        <v>330</v>
      </c>
      <c r="D7922" s="0" t="n">
        <v>23</v>
      </c>
      <c r="E7922" s="0" t="n">
        <v>0</v>
      </c>
      <c r="F7922" s="0" t="n">
        <v>0</v>
      </c>
      <c r="G7922" s="0" t="n">
        <v>0.772521</v>
      </c>
      <c r="H7922" s="0" t="n">
        <v>28000</v>
      </c>
    </row>
    <row r="7923" customFormat="false" ht="15" hidden="false" customHeight="false" outlineLevel="0" collapsed="false">
      <c r="A7923" s="0" t="n">
        <v>7921</v>
      </c>
      <c r="B7923" s="0" t="n">
        <v>11</v>
      </c>
      <c r="C7923" s="0" t="n">
        <v>331</v>
      </c>
      <c r="D7923" s="0" t="n">
        <v>0</v>
      </c>
      <c r="E7923" s="0" t="n">
        <v>0</v>
      </c>
      <c r="F7923" s="0" t="n">
        <v>0</v>
      </c>
      <c r="G7923" s="0" t="n">
        <v>0.614605</v>
      </c>
      <c r="H7923" s="0" t="n">
        <v>28000</v>
      </c>
    </row>
    <row r="7924" customFormat="false" ht="15" hidden="false" customHeight="false" outlineLevel="0" collapsed="false">
      <c r="A7924" s="0" t="n">
        <v>7922</v>
      </c>
      <c r="B7924" s="0" t="n">
        <v>11</v>
      </c>
      <c r="C7924" s="0" t="n">
        <v>331</v>
      </c>
      <c r="D7924" s="0" t="n">
        <v>1</v>
      </c>
      <c r="E7924" s="0" t="n">
        <v>0</v>
      </c>
      <c r="F7924" s="0" t="n">
        <v>0</v>
      </c>
      <c r="G7924" s="0" t="n">
        <v>0.337309</v>
      </c>
      <c r="H7924" s="0" t="n">
        <v>28000</v>
      </c>
    </row>
    <row r="7925" customFormat="false" ht="15" hidden="false" customHeight="false" outlineLevel="0" collapsed="false">
      <c r="A7925" s="0" t="n">
        <v>7923</v>
      </c>
      <c r="B7925" s="0" t="n">
        <v>11</v>
      </c>
      <c r="C7925" s="0" t="n">
        <v>331</v>
      </c>
      <c r="D7925" s="0" t="n">
        <v>2</v>
      </c>
      <c r="E7925" s="0" t="n">
        <v>0</v>
      </c>
      <c r="F7925" s="0" t="n">
        <v>0</v>
      </c>
      <c r="G7925" s="0" t="n">
        <v>0.342218</v>
      </c>
      <c r="H7925" s="0" t="n">
        <v>28000</v>
      </c>
    </row>
    <row r="7926" customFormat="false" ht="15" hidden="false" customHeight="false" outlineLevel="0" collapsed="false">
      <c r="A7926" s="0" t="n">
        <v>7924</v>
      </c>
      <c r="B7926" s="0" t="n">
        <v>11</v>
      </c>
      <c r="C7926" s="0" t="n">
        <v>331</v>
      </c>
      <c r="D7926" s="0" t="n">
        <v>3</v>
      </c>
      <c r="E7926" s="0" t="n">
        <v>0</v>
      </c>
      <c r="F7926" s="0" t="n">
        <v>0</v>
      </c>
      <c r="G7926" s="0" t="n">
        <v>0.259755</v>
      </c>
      <c r="H7926" s="0" t="n">
        <v>28000</v>
      </c>
    </row>
    <row r="7927" customFormat="false" ht="15" hidden="false" customHeight="false" outlineLevel="0" collapsed="false">
      <c r="A7927" s="0" t="n">
        <v>7925</v>
      </c>
      <c r="B7927" s="0" t="n">
        <v>11</v>
      </c>
      <c r="C7927" s="0" t="n">
        <v>331</v>
      </c>
      <c r="D7927" s="0" t="n">
        <v>4</v>
      </c>
      <c r="E7927" s="0" t="n">
        <v>0</v>
      </c>
      <c r="F7927" s="0" t="n">
        <v>0</v>
      </c>
      <c r="G7927" s="0" t="n">
        <v>0.211331</v>
      </c>
      <c r="H7927" s="0" t="n">
        <v>28000</v>
      </c>
    </row>
    <row r="7928" customFormat="false" ht="15" hidden="false" customHeight="false" outlineLevel="0" collapsed="false">
      <c r="A7928" s="0" t="n">
        <v>7926</v>
      </c>
      <c r="B7928" s="0" t="n">
        <v>11</v>
      </c>
      <c r="C7928" s="0" t="n">
        <v>331</v>
      </c>
      <c r="D7928" s="0" t="n">
        <v>5</v>
      </c>
      <c r="E7928" s="0" t="n">
        <v>0</v>
      </c>
      <c r="F7928" s="0" t="n">
        <v>0</v>
      </c>
      <c r="G7928" s="0" t="n">
        <v>0.196583</v>
      </c>
      <c r="H7928" s="0" t="n">
        <v>28000</v>
      </c>
    </row>
    <row r="7929" customFormat="false" ht="15" hidden="false" customHeight="false" outlineLevel="0" collapsed="false">
      <c r="A7929" s="0" t="n">
        <v>7927</v>
      </c>
      <c r="B7929" s="0" t="n">
        <v>11</v>
      </c>
      <c r="C7929" s="0" t="n">
        <v>331</v>
      </c>
      <c r="D7929" s="0" t="n">
        <v>6</v>
      </c>
      <c r="E7929" s="0" t="n">
        <v>0</v>
      </c>
      <c r="F7929" s="0" t="n">
        <v>0</v>
      </c>
      <c r="G7929" s="0" t="n">
        <v>0.17646</v>
      </c>
      <c r="H7929" s="0" t="n">
        <v>28000</v>
      </c>
    </row>
    <row r="7930" customFormat="false" ht="15" hidden="false" customHeight="false" outlineLevel="0" collapsed="false">
      <c r="A7930" s="0" t="n">
        <v>7928</v>
      </c>
      <c r="B7930" s="0" t="n">
        <v>11</v>
      </c>
      <c r="C7930" s="0" t="n">
        <v>331</v>
      </c>
      <c r="D7930" s="0" t="n">
        <v>7</v>
      </c>
      <c r="E7930" s="0" t="n">
        <v>1</v>
      </c>
      <c r="F7930" s="0" t="n">
        <v>0.075315</v>
      </c>
      <c r="G7930" s="0" t="n">
        <v>0.223238</v>
      </c>
      <c r="H7930" s="0" t="n">
        <v>27800</v>
      </c>
    </row>
    <row r="7931" customFormat="false" ht="15" hidden="false" customHeight="false" outlineLevel="0" collapsed="false">
      <c r="A7931" s="0" t="n">
        <v>7929</v>
      </c>
      <c r="B7931" s="0" t="n">
        <v>11</v>
      </c>
      <c r="C7931" s="0" t="n">
        <v>331</v>
      </c>
      <c r="D7931" s="0" t="n">
        <v>8</v>
      </c>
      <c r="E7931" s="0" t="n">
        <v>1</v>
      </c>
      <c r="F7931" s="0" t="n">
        <v>0.352672</v>
      </c>
      <c r="G7931" s="0" t="n">
        <v>0.302516</v>
      </c>
      <c r="H7931" s="0" t="n">
        <v>27600</v>
      </c>
    </row>
    <row r="7932" customFormat="false" ht="15" hidden="false" customHeight="false" outlineLevel="0" collapsed="false">
      <c r="A7932" s="0" t="n">
        <v>7930</v>
      </c>
      <c r="B7932" s="0" t="n">
        <v>11</v>
      </c>
      <c r="C7932" s="0" t="n">
        <v>331</v>
      </c>
      <c r="D7932" s="0" t="n">
        <v>9</v>
      </c>
      <c r="E7932" s="0" t="n">
        <v>0</v>
      </c>
      <c r="F7932" s="0" t="n">
        <v>0.664515</v>
      </c>
      <c r="G7932" s="0" t="n">
        <v>0.271274</v>
      </c>
      <c r="H7932" s="0" t="n">
        <v>27600</v>
      </c>
    </row>
    <row r="7933" customFormat="false" ht="15" hidden="false" customHeight="false" outlineLevel="0" collapsed="false">
      <c r="A7933" s="0" t="n">
        <v>7931</v>
      </c>
      <c r="B7933" s="0" t="n">
        <v>11</v>
      </c>
      <c r="C7933" s="0" t="n">
        <v>331</v>
      </c>
      <c r="D7933" s="0" t="n">
        <v>10</v>
      </c>
      <c r="E7933" s="0" t="n">
        <v>0</v>
      </c>
      <c r="F7933" s="0" t="n">
        <v>0.93914</v>
      </c>
      <c r="G7933" s="0" t="n">
        <v>0.340295</v>
      </c>
      <c r="H7933" s="0" t="n">
        <v>27600</v>
      </c>
    </row>
    <row r="7934" customFormat="false" ht="15" hidden="false" customHeight="false" outlineLevel="0" collapsed="false">
      <c r="A7934" s="0" t="n">
        <v>7932</v>
      </c>
      <c r="B7934" s="0" t="n">
        <v>11</v>
      </c>
      <c r="C7934" s="0" t="n">
        <v>331</v>
      </c>
      <c r="D7934" s="0" t="n">
        <v>11</v>
      </c>
      <c r="E7934" s="0" t="n">
        <v>0</v>
      </c>
      <c r="F7934" s="0" t="n">
        <v>1</v>
      </c>
      <c r="G7934" s="0" t="n">
        <v>0.340292</v>
      </c>
      <c r="H7934" s="0" t="n">
        <v>27600</v>
      </c>
    </row>
    <row r="7935" customFormat="false" ht="15" hidden="false" customHeight="false" outlineLevel="0" collapsed="false">
      <c r="A7935" s="0" t="n">
        <v>7933</v>
      </c>
      <c r="B7935" s="0" t="n">
        <v>11</v>
      </c>
      <c r="C7935" s="0" t="n">
        <v>331</v>
      </c>
      <c r="D7935" s="0" t="n">
        <v>12</v>
      </c>
      <c r="E7935" s="0" t="n">
        <v>0</v>
      </c>
      <c r="F7935" s="0" t="n">
        <v>1</v>
      </c>
      <c r="G7935" s="0" t="n">
        <v>0.381811</v>
      </c>
      <c r="H7935" s="0" t="n">
        <v>27600</v>
      </c>
    </row>
    <row r="7936" customFormat="false" ht="15" hidden="false" customHeight="false" outlineLevel="0" collapsed="false">
      <c r="A7936" s="0" t="n">
        <v>7934</v>
      </c>
      <c r="B7936" s="0" t="n">
        <v>11</v>
      </c>
      <c r="C7936" s="0" t="n">
        <v>331</v>
      </c>
      <c r="D7936" s="0" t="n">
        <v>13</v>
      </c>
      <c r="E7936" s="0" t="n">
        <v>0</v>
      </c>
      <c r="F7936" s="0" t="n">
        <v>1</v>
      </c>
      <c r="G7936" s="0" t="n">
        <v>0.316871</v>
      </c>
      <c r="H7936" s="0" t="n">
        <v>27600</v>
      </c>
    </row>
    <row r="7937" customFormat="false" ht="15" hidden="false" customHeight="false" outlineLevel="0" collapsed="false">
      <c r="A7937" s="0" t="n">
        <v>7935</v>
      </c>
      <c r="B7937" s="0" t="n">
        <v>11</v>
      </c>
      <c r="C7937" s="0" t="n">
        <v>331</v>
      </c>
      <c r="D7937" s="0" t="n">
        <v>14</v>
      </c>
      <c r="E7937" s="0" t="n">
        <v>0</v>
      </c>
      <c r="F7937" s="0" t="n">
        <v>0.93914</v>
      </c>
      <c r="G7937" s="0" t="n">
        <v>0.380354</v>
      </c>
      <c r="H7937" s="0" t="n">
        <v>27600</v>
      </c>
    </row>
    <row r="7938" customFormat="false" ht="15" hidden="false" customHeight="false" outlineLevel="0" collapsed="false">
      <c r="A7938" s="0" t="n">
        <v>7936</v>
      </c>
      <c r="B7938" s="0" t="n">
        <v>11</v>
      </c>
      <c r="C7938" s="0" t="n">
        <v>331</v>
      </c>
      <c r="D7938" s="0" t="n">
        <v>15</v>
      </c>
      <c r="E7938" s="0" t="n">
        <v>0</v>
      </c>
      <c r="F7938" s="0" t="n">
        <v>0.664515</v>
      </c>
      <c r="G7938" s="0" t="n">
        <v>0.526437</v>
      </c>
      <c r="H7938" s="0" t="n">
        <v>27600</v>
      </c>
    </row>
    <row r="7939" customFormat="false" ht="15" hidden="false" customHeight="false" outlineLevel="0" collapsed="false">
      <c r="A7939" s="0" t="n">
        <v>7937</v>
      </c>
      <c r="B7939" s="0" t="n">
        <v>11</v>
      </c>
      <c r="C7939" s="0" t="n">
        <v>331</v>
      </c>
      <c r="D7939" s="0" t="n">
        <v>16</v>
      </c>
      <c r="E7939" s="0" t="n">
        <v>0</v>
      </c>
      <c r="F7939" s="0" t="n">
        <v>0.352672</v>
      </c>
      <c r="G7939" s="0" t="n">
        <v>0.950422</v>
      </c>
      <c r="H7939" s="0" t="n">
        <v>27600</v>
      </c>
    </row>
    <row r="7940" customFormat="false" ht="15" hidden="false" customHeight="false" outlineLevel="0" collapsed="false">
      <c r="A7940" s="0" t="n">
        <v>7938</v>
      </c>
      <c r="B7940" s="0" t="n">
        <v>11</v>
      </c>
      <c r="C7940" s="0" t="n">
        <v>331</v>
      </c>
      <c r="D7940" s="0" t="n">
        <v>17</v>
      </c>
      <c r="E7940" s="0" t="n">
        <v>0</v>
      </c>
      <c r="F7940" s="0" t="n">
        <v>0.075315</v>
      </c>
      <c r="G7940" s="0" t="n">
        <v>0.722281</v>
      </c>
      <c r="H7940" s="0" t="n">
        <v>27600</v>
      </c>
    </row>
    <row r="7941" customFormat="false" ht="15" hidden="false" customHeight="false" outlineLevel="0" collapsed="false">
      <c r="A7941" s="0" t="n">
        <v>7939</v>
      </c>
      <c r="B7941" s="0" t="n">
        <v>11</v>
      </c>
      <c r="C7941" s="0" t="n">
        <v>331</v>
      </c>
      <c r="D7941" s="0" t="n">
        <v>18</v>
      </c>
      <c r="E7941" s="0" t="n">
        <v>0</v>
      </c>
      <c r="F7941" s="0" t="n">
        <v>0</v>
      </c>
      <c r="G7941" s="0" t="n">
        <v>0.683694</v>
      </c>
      <c r="H7941" s="0" t="n">
        <v>27600</v>
      </c>
    </row>
    <row r="7942" customFormat="false" ht="15" hidden="false" customHeight="false" outlineLevel="0" collapsed="false">
      <c r="A7942" s="0" t="n">
        <v>7940</v>
      </c>
      <c r="B7942" s="0" t="n">
        <v>11</v>
      </c>
      <c r="C7942" s="0" t="n">
        <v>331</v>
      </c>
      <c r="D7942" s="0" t="n">
        <v>19</v>
      </c>
      <c r="E7942" s="0" t="n">
        <v>1</v>
      </c>
      <c r="F7942" s="0" t="n">
        <v>0</v>
      </c>
      <c r="G7942" s="0" t="n">
        <v>0.798509</v>
      </c>
      <c r="H7942" s="0" t="n">
        <v>27400</v>
      </c>
    </row>
    <row r="7943" customFormat="false" ht="15" hidden="false" customHeight="false" outlineLevel="0" collapsed="false">
      <c r="A7943" s="0" t="n">
        <v>7941</v>
      </c>
      <c r="B7943" s="0" t="n">
        <v>11</v>
      </c>
      <c r="C7943" s="0" t="n">
        <v>331</v>
      </c>
      <c r="D7943" s="0" t="n">
        <v>20</v>
      </c>
      <c r="E7943" s="0" t="n">
        <v>1</v>
      </c>
      <c r="F7943" s="0" t="n">
        <v>0</v>
      </c>
      <c r="G7943" s="0" t="n">
        <v>1</v>
      </c>
      <c r="H7943" s="0" t="n">
        <v>27200</v>
      </c>
    </row>
    <row r="7944" customFormat="false" ht="15" hidden="false" customHeight="false" outlineLevel="0" collapsed="false">
      <c r="A7944" s="0" t="n">
        <v>7942</v>
      </c>
      <c r="B7944" s="0" t="n">
        <v>11</v>
      </c>
      <c r="C7944" s="0" t="n">
        <v>331</v>
      </c>
      <c r="D7944" s="0" t="n">
        <v>21</v>
      </c>
      <c r="E7944" s="0" t="n">
        <v>0</v>
      </c>
      <c r="F7944" s="0" t="n">
        <v>0</v>
      </c>
      <c r="G7944" s="0" t="n">
        <v>0.936854</v>
      </c>
      <c r="H7944" s="0" t="n">
        <v>27200</v>
      </c>
    </row>
    <row r="7945" customFormat="false" ht="15" hidden="false" customHeight="false" outlineLevel="0" collapsed="false">
      <c r="A7945" s="0" t="n">
        <v>7943</v>
      </c>
      <c r="B7945" s="0" t="n">
        <v>11</v>
      </c>
      <c r="C7945" s="0" t="n">
        <v>331</v>
      </c>
      <c r="D7945" s="0" t="n">
        <v>22</v>
      </c>
      <c r="E7945" s="0" t="n">
        <v>0</v>
      </c>
      <c r="F7945" s="0" t="n">
        <v>0</v>
      </c>
      <c r="G7945" s="0" t="n">
        <v>0.610642</v>
      </c>
      <c r="H7945" s="0" t="n">
        <v>27200</v>
      </c>
    </row>
    <row r="7946" customFormat="false" ht="15" hidden="false" customHeight="false" outlineLevel="0" collapsed="false">
      <c r="A7946" s="0" t="n">
        <v>7944</v>
      </c>
      <c r="B7946" s="0" t="n">
        <v>11</v>
      </c>
      <c r="C7946" s="0" t="n">
        <v>331</v>
      </c>
      <c r="D7946" s="0" t="n">
        <v>23</v>
      </c>
      <c r="E7946" s="0" t="n">
        <v>0</v>
      </c>
      <c r="F7946" s="0" t="n">
        <v>0</v>
      </c>
      <c r="G7946" s="0" t="n">
        <v>0.537328</v>
      </c>
      <c r="H7946" s="0" t="n">
        <v>27200</v>
      </c>
    </row>
    <row r="7947" customFormat="false" ht="15" hidden="false" customHeight="false" outlineLevel="0" collapsed="false">
      <c r="A7947" s="0" t="n">
        <v>7945</v>
      </c>
      <c r="B7947" s="0" t="n">
        <v>11</v>
      </c>
      <c r="C7947" s="0" t="n">
        <v>332</v>
      </c>
      <c r="D7947" s="0" t="n">
        <v>0</v>
      </c>
      <c r="E7947" s="0" t="n">
        <v>0</v>
      </c>
      <c r="F7947" s="0" t="n">
        <v>0</v>
      </c>
      <c r="G7947" s="0" t="n">
        <v>0.514173</v>
      </c>
      <c r="H7947" s="0" t="n">
        <v>27200</v>
      </c>
    </row>
    <row r="7948" customFormat="false" ht="15" hidden="false" customHeight="false" outlineLevel="0" collapsed="false">
      <c r="A7948" s="0" t="n">
        <v>7946</v>
      </c>
      <c r="B7948" s="0" t="n">
        <v>11</v>
      </c>
      <c r="C7948" s="0" t="n">
        <v>332</v>
      </c>
      <c r="D7948" s="0" t="n">
        <v>1</v>
      </c>
      <c r="E7948" s="0" t="n">
        <v>0</v>
      </c>
      <c r="F7948" s="0" t="n">
        <v>0</v>
      </c>
      <c r="G7948" s="0" t="n">
        <v>0.446077</v>
      </c>
      <c r="H7948" s="0" t="n">
        <v>27200</v>
      </c>
    </row>
    <row r="7949" customFormat="false" ht="15" hidden="false" customHeight="false" outlineLevel="0" collapsed="false">
      <c r="A7949" s="0" t="n">
        <v>7947</v>
      </c>
      <c r="B7949" s="0" t="n">
        <v>11</v>
      </c>
      <c r="C7949" s="0" t="n">
        <v>332</v>
      </c>
      <c r="D7949" s="0" t="n">
        <v>2</v>
      </c>
      <c r="E7949" s="0" t="n">
        <v>0</v>
      </c>
      <c r="F7949" s="0" t="n">
        <v>0</v>
      </c>
      <c r="G7949" s="0" t="n">
        <v>0.53127</v>
      </c>
      <c r="H7949" s="0" t="n">
        <v>27200</v>
      </c>
    </row>
    <row r="7950" customFormat="false" ht="15" hidden="false" customHeight="false" outlineLevel="0" collapsed="false">
      <c r="A7950" s="0" t="n">
        <v>7948</v>
      </c>
      <c r="B7950" s="0" t="n">
        <v>11</v>
      </c>
      <c r="C7950" s="0" t="n">
        <v>332</v>
      </c>
      <c r="D7950" s="0" t="n">
        <v>3</v>
      </c>
      <c r="E7950" s="0" t="n">
        <v>0</v>
      </c>
      <c r="F7950" s="0" t="n">
        <v>0</v>
      </c>
      <c r="G7950" s="0" t="n">
        <v>0.47438</v>
      </c>
      <c r="H7950" s="0" t="n">
        <v>27200</v>
      </c>
    </row>
    <row r="7951" customFormat="false" ht="15" hidden="false" customHeight="false" outlineLevel="0" collapsed="false">
      <c r="A7951" s="0" t="n">
        <v>7949</v>
      </c>
      <c r="B7951" s="0" t="n">
        <v>11</v>
      </c>
      <c r="C7951" s="0" t="n">
        <v>332</v>
      </c>
      <c r="D7951" s="0" t="n">
        <v>4</v>
      </c>
      <c r="E7951" s="0" t="n">
        <v>0</v>
      </c>
      <c r="F7951" s="0" t="n">
        <v>0</v>
      </c>
      <c r="G7951" s="0" t="n">
        <v>0.528026</v>
      </c>
      <c r="H7951" s="0" t="n">
        <v>27200</v>
      </c>
    </row>
    <row r="7952" customFormat="false" ht="15" hidden="false" customHeight="false" outlineLevel="0" collapsed="false">
      <c r="A7952" s="0" t="n">
        <v>7950</v>
      </c>
      <c r="B7952" s="0" t="n">
        <v>11</v>
      </c>
      <c r="C7952" s="0" t="n">
        <v>332</v>
      </c>
      <c r="D7952" s="0" t="n">
        <v>5</v>
      </c>
      <c r="E7952" s="0" t="n">
        <v>0</v>
      </c>
      <c r="F7952" s="0" t="n">
        <v>0</v>
      </c>
      <c r="G7952" s="0" t="n">
        <v>0.31246</v>
      </c>
      <c r="H7952" s="0" t="n">
        <v>27200</v>
      </c>
    </row>
    <row r="7953" customFormat="false" ht="15" hidden="false" customHeight="false" outlineLevel="0" collapsed="false">
      <c r="A7953" s="0" t="n">
        <v>7951</v>
      </c>
      <c r="B7953" s="0" t="n">
        <v>11</v>
      </c>
      <c r="C7953" s="0" t="n">
        <v>332</v>
      </c>
      <c r="D7953" s="0" t="n">
        <v>6</v>
      </c>
      <c r="E7953" s="0" t="n">
        <v>0</v>
      </c>
      <c r="F7953" s="0" t="n">
        <v>0</v>
      </c>
      <c r="G7953" s="0" t="n">
        <v>0.304281</v>
      </c>
      <c r="H7953" s="0" t="n">
        <v>27200</v>
      </c>
    </row>
    <row r="7954" customFormat="false" ht="15" hidden="false" customHeight="false" outlineLevel="0" collapsed="false">
      <c r="A7954" s="0" t="n">
        <v>7952</v>
      </c>
      <c r="B7954" s="0" t="n">
        <v>11</v>
      </c>
      <c r="C7954" s="0" t="n">
        <v>332</v>
      </c>
      <c r="D7954" s="0" t="n">
        <v>7</v>
      </c>
      <c r="E7954" s="0" t="n">
        <v>1</v>
      </c>
      <c r="F7954" s="0" t="n">
        <v>0.085646</v>
      </c>
      <c r="G7954" s="0" t="n">
        <v>0.390741</v>
      </c>
      <c r="H7954" s="0" t="n">
        <v>27000</v>
      </c>
    </row>
    <row r="7955" customFormat="false" ht="15" hidden="false" customHeight="false" outlineLevel="0" collapsed="false">
      <c r="A7955" s="0" t="n">
        <v>7953</v>
      </c>
      <c r="B7955" s="0" t="n">
        <v>11</v>
      </c>
      <c r="C7955" s="0" t="n">
        <v>332</v>
      </c>
      <c r="D7955" s="0" t="n">
        <v>8</v>
      </c>
      <c r="E7955" s="0" t="n">
        <v>1</v>
      </c>
      <c r="F7955" s="0" t="n">
        <v>0.401044</v>
      </c>
      <c r="G7955" s="0" t="n">
        <v>0.440184</v>
      </c>
      <c r="H7955" s="0" t="n">
        <v>26800</v>
      </c>
    </row>
    <row r="7956" customFormat="false" ht="15" hidden="false" customHeight="false" outlineLevel="0" collapsed="false">
      <c r="A7956" s="0" t="n">
        <v>7954</v>
      </c>
      <c r="B7956" s="0" t="n">
        <v>11</v>
      </c>
      <c r="C7956" s="0" t="n">
        <v>332</v>
      </c>
      <c r="D7956" s="0" t="n">
        <v>9</v>
      </c>
      <c r="E7956" s="0" t="n">
        <v>0</v>
      </c>
      <c r="F7956" s="0" t="n">
        <v>0.755659</v>
      </c>
      <c r="G7956" s="0" t="n">
        <v>0.507139</v>
      </c>
      <c r="H7956" s="0" t="n">
        <v>26800</v>
      </c>
    </row>
    <row r="7957" customFormat="false" ht="15" hidden="false" customHeight="false" outlineLevel="0" collapsed="false">
      <c r="A7957" s="0" t="n">
        <v>7955</v>
      </c>
      <c r="B7957" s="0" t="n">
        <v>11</v>
      </c>
      <c r="C7957" s="0" t="n">
        <v>332</v>
      </c>
      <c r="D7957" s="0" t="n">
        <v>10</v>
      </c>
      <c r="E7957" s="0" t="n">
        <v>0</v>
      </c>
      <c r="F7957" s="0" t="n">
        <v>1</v>
      </c>
      <c r="G7957" s="0" t="n">
        <v>0.425749</v>
      </c>
      <c r="H7957" s="0" t="n">
        <v>26800</v>
      </c>
    </row>
    <row r="7958" customFormat="false" ht="15" hidden="false" customHeight="false" outlineLevel="0" collapsed="false">
      <c r="A7958" s="0" t="n">
        <v>7956</v>
      </c>
      <c r="B7958" s="0" t="n">
        <v>11</v>
      </c>
      <c r="C7958" s="0" t="n">
        <v>332</v>
      </c>
      <c r="D7958" s="0" t="n">
        <v>11</v>
      </c>
      <c r="E7958" s="0" t="n">
        <v>0</v>
      </c>
      <c r="F7958" s="0" t="n">
        <v>1</v>
      </c>
      <c r="G7958" s="0" t="n">
        <v>0.524835</v>
      </c>
      <c r="H7958" s="0" t="n">
        <v>26800</v>
      </c>
    </row>
    <row r="7959" customFormat="false" ht="15" hidden="false" customHeight="false" outlineLevel="0" collapsed="false">
      <c r="A7959" s="0" t="n">
        <v>7957</v>
      </c>
      <c r="B7959" s="0" t="n">
        <v>11</v>
      </c>
      <c r="C7959" s="0" t="n">
        <v>332</v>
      </c>
      <c r="D7959" s="0" t="n">
        <v>12</v>
      </c>
      <c r="E7959" s="0" t="n">
        <v>0</v>
      </c>
      <c r="F7959" s="0" t="n">
        <v>1</v>
      </c>
      <c r="G7959" s="0" t="n">
        <v>0.624807</v>
      </c>
      <c r="H7959" s="0" t="n">
        <v>26800</v>
      </c>
    </row>
    <row r="7960" customFormat="false" ht="15" hidden="false" customHeight="false" outlineLevel="0" collapsed="false">
      <c r="A7960" s="0" t="n">
        <v>7958</v>
      </c>
      <c r="B7960" s="0" t="n">
        <v>11</v>
      </c>
      <c r="C7960" s="0" t="n">
        <v>332</v>
      </c>
      <c r="D7960" s="0" t="n">
        <v>13</v>
      </c>
      <c r="E7960" s="0" t="n">
        <v>0</v>
      </c>
      <c r="F7960" s="0" t="n">
        <v>1</v>
      </c>
      <c r="G7960" s="0" t="n">
        <v>0.48191</v>
      </c>
      <c r="H7960" s="0" t="n">
        <v>26800</v>
      </c>
    </row>
    <row r="7961" customFormat="false" ht="15" hidden="false" customHeight="false" outlineLevel="0" collapsed="false">
      <c r="A7961" s="0" t="n">
        <v>7959</v>
      </c>
      <c r="B7961" s="0" t="n">
        <v>11</v>
      </c>
      <c r="C7961" s="0" t="n">
        <v>332</v>
      </c>
      <c r="D7961" s="0" t="n">
        <v>14</v>
      </c>
      <c r="E7961" s="0" t="n">
        <v>0</v>
      </c>
      <c r="F7961" s="0" t="n">
        <v>1</v>
      </c>
      <c r="G7961" s="0" t="n">
        <v>0.447877</v>
      </c>
      <c r="H7961" s="0" t="n">
        <v>26800</v>
      </c>
    </row>
    <row r="7962" customFormat="false" ht="15" hidden="false" customHeight="false" outlineLevel="0" collapsed="false">
      <c r="A7962" s="0" t="n">
        <v>7960</v>
      </c>
      <c r="B7962" s="0" t="n">
        <v>11</v>
      </c>
      <c r="C7962" s="0" t="n">
        <v>332</v>
      </c>
      <c r="D7962" s="0" t="n">
        <v>15</v>
      </c>
      <c r="E7962" s="0" t="n">
        <v>0</v>
      </c>
      <c r="F7962" s="0" t="n">
        <v>0.755659</v>
      </c>
      <c r="G7962" s="0" t="n">
        <v>0.456093</v>
      </c>
      <c r="H7962" s="0" t="n">
        <v>26800</v>
      </c>
    </row>
    <row r="7963" customFormat="false" ht="15" hidden="false" customHeight="false" outlineLevel="0" collapsed="false">
      <c r="A7963" s="0" t="n">
        <v>7961</v>
      </c>
      <c r="B7963" s="0" t="n">
        <v>11</v>
      </c>
      <c r="C7963" s="0" t="n">
        <v>332</v>
      </c>
      <c r="D7963" s="0" t="n">
        <v>16</v>
      </c>
      <c r="E7963" s="0" t="n">
        <v>0</v>
      </c>
      <c r="F7963" s="0" t="n">
        <v>0.401044</v>
      </c>
      <c r="G7963" s="0" t="n">
        <v>0.605277</v>
      </c>
      <c r="H7963" s="0" t="n">
        <v>26800</v>
      </c>
    </row>
    <row r="7964" customFormat="false" ht="15" hidden="false" customHeight="false" outlineLevel="0" collapsed="false">
      <c r="A7964" s="0" t="n">
        <v>7962</v>
      </c>
      <c r="B7964" s="0" t="n">
        <v>11</v>
      </c>
      <c r="C7964" s="0" t="n">
        <v>332</v>
      </c>
      <c r="D7964" s="0" t="n">
        <v>17</v>
      </c>
      <c r="E7964" s="0" t="n">
        <v>0</v>
      </c>
      <c r="F7964" s="0" t="n">
        <v>0.085646</v>
      </c>
      <c r="G7964" s="0" t="n">
        <v>0.581733</v>
      </c>
      <c r="H7964" s="0" t="n">
        <v>26800</v>
      </c>
    </row>
    <row r="7965" customFormat="false" ht="15" hidden="false" customHeight="false" outlineLevel="0" collapsed="false">
      <c r="A7965" s="0" t="n">
        <v>7963</v>
      </c>
      <c r="B7965" s="0" t="n">
        <v>11</v>
      </c>
      <c r="C7965" s="0" t="n">
        <v>332</v>
      </c>
      <c r="D7965" s="0" t="n">
        <v>18</v>
      </c>
      <c r="E7965" s="0" t="n">
        <v>0</v>
      </c>
      <c r="F7965" s="0" t="n">
        <v>0</v>
      </c>
      <c r="G7965" s="0" t="n">
        <v>0.405653</v>
      </c>
      <c r="H7965" s="0" t="n">
        <v>26800</v>
      </c>
    </row>
    <row r="7966" customFormat="false" ht="15" hidden="false" customHeight="false" outlineLevel="0" collapsed="false">
      <c r="A7966" s="0" t="n">
        <v>7964</v>
      </c>
      <c r="B7966" s="0" t="n">
        <v>11</v>
      </c>
      <c r="C7966" s="0" t="n">
        <v>332</v>
      </c>
      <c r="D7966" s="0" t="n">
        <v>19</v>
      </c>
      <c r="E7966" s="0" t="n">
        <v>1</v>
      </c>
      <c r="F7966" s="0" t="n">
        <v>0</v>
      </c>
      <c r="G7966" s="0" t="n">
        <v>0.363871</v>
      </c>
      <c r="H7966" s="0" t="n">
        <v>26600</v>
      </c>
    </row>
    <row r="7967" customFormat="false" ht="15" hidden="false" customHeight="false" outlineLevel="0" collapsed="false">
      <c r="A7967" s="0" t="n">
        <v>7965</v>
      </c>
      <c r="B7967" s="0" t="n">
        <v>11</v>
      </c>
      <c r="C7967" s="0" t="n">
        <v>332</v>
      </c>
      <c r="D7967" s="0" t="n">
        <v>20</v>
      </c>
      <c r="E7967" s="0" t="n">
        <v>1</v>
      </c>
      <c r="F7967" s="0" t="n">
        <v>0</v>
      </c>
      <c r="G7967" s="0" t="n">
        <v>0.38257</v>
      </c>
      <c r="H7967" s="0" t="n">
        <v>26400</v>
      </c>
    </row>
    <row r="7968" customFormat="false" ht="15" hidden="false" customHeight="false" outlineLevel="0" collapsed="false">
      <c r="A7968" s="0" t="n">
        <v>7966</v>
      </c>
      <c r="B7968" s="0" t="n">
        <v>11</v>
      </c>
      <c r="C7968" s="0" t="n">
        <v>332</v>
      </c>
      <c r="D7968" s="0" t="n">
        <v>21</v>
      </c>
      <c r="E7968" s="0" t="n">
        <v>0</v>
      </c>
      <c r="F7968" s="0" t="n">
        <v>0</v>
      </c>
      <c r="G7968" s="0" t="n">
        <v>0.381172</v>
      </c>
      <c r="H7968" s="0" t="n">
        <v>26400</v>
      </c>
    </row>
    <row r="7969" customFormat="false" ht="15" hidden="false" customHeight="false" outlineLevel="0" collapsed="false">
      <c r="A7969" s="0" t="n">
        <v>7967</v>
      </c>
      <c r="B7969" s="0" t="n">
        <v>11</v>
      </c>
      <c r="C7969" s="0" t="n">
        <v>332</v>
      </c>
      <c r="D7969" s="0" t="n">
        <v>22</v>
      </c>
      <c r="E7969" s="0" t="n">
        <v>0</v>
      </c>
      <c r="F7969" s="0" t="n">
        <v>0</v>
      </c>
      <c r="G7969" s="0" t="n">
        <v>0.288378</v>
      </c>
      <c r="H7969" s="0" t="n">
        <v>26400</v>
      </c>
    </row>
    <row r="7970" customFormat="false" ht="15" hidden="false" customHeight="false" outlineLevel="0" collapsed="false">
      <c r="A7970" s="0" t="n">
        <v>7968</v>
      </c>
      <c r="B7970" s="0" t="n">
        <v>11</v>
      </c>
      <c r="C7970" s="0" t="n">
        <v>332</v>
      </c>
      <c r="D7970" s="0" t="n">
        <v>23</v>
      </c>
      <c r="E7970" s="0" t="n">
        <v>0</v>
      </c>
      <c r="F7970" s="0" t="n">
        <v>0</v>
      </c>
      <c r="G7970" s="0" t="n">
        <v>0.296925</v>
      </c>
      <c r="H7970" s="0" t="n">
        <v>26400</v>
      </c>
    </row>
    <row r="7971" customFormat="false" ht="15" hidden="false" customHeight="false" outlineLevel="0" collapsed="false">
      <c r="A7971" s="0" t="n">
        <v>7969</v>
      </c>
      <c r="B7971" s="0" t="n">
        <v>11</v>
      </c>
      <c r="C7971" s="0" t="n">
        <v>333</v>
      </c>
      <c r="D7971" s="0" t="n">
        <v>0</v>
      </c>
      <c r="E7971" s="0" t="n">
        <v>0</v>
      </c>
      <c r="F7971" s="0" t="n">
        <v>0</v>
      </c>
      <c r="G7971" s="0" t="n">
        <v>0.260377</v>
      </c>
      <c r="H7971" s="0" t="n">
        <v>26400</v>
      </c>
    </row>
    <row r="7972" customFormat="false" ht="15" hidden="false" customHeight="false" outlineLevel="0" collapsed="false">
      <c r="A7972" s="0" t="n">
        <v>7970</v>
      </c>
      <c r="B7972" s="0" t="n">
        <v>11</v>
      </c>
      <c r="C7972" s="0" t="n">
        <v>333</v>
      </c>
      <c r="D7972" s="0" t="n">
        <v>1</v>
      </c>
      <c r="E7972" s="0" t="n">
        <v>0</v>
      </c>
      <c r="F7972" s="0" t="n">
        <v>0</v>
      </c>
      <c r="G7972" s="0" t="n">
        <v>0.291279</v>
      </c>
      <c r="H7972" s="0" t="n">
        <v>26400</v>
      </c>
    </row>
    <row r="7973" customFormat="false" ht="15" hidden="false" customHeight="false" outlineLevel="0" collapsed="false">
      <c r="A7973" s="0" t="n">
        <v>7971</v>
      </c>
      <c r="B7973" s="0" t="n">
        <v>11</v>
      </c>
      <c r="C7973" s="0" t="n">
        <v>333</v>
      </c>
      <c r="D7973" s="0" t="n">
        <v>2</v>
      </c>
      <c r="E7973" s="0" t="n">
        <v>0</v>
      </c>
      <c r="F7973" s="0" t="n">
        <v>0</v>
      </c>
      <c r="G7973" s="0" t="n">
        <v>0.328492</v>
      </c>
      <c r="H7973" s="0" t="n">
        <v>26400</v>
      </c>
    </row>
    <row r="7974" customFormat="false" ht="15" hidden="false" customHeight="false" outlineLevel="0" collapsed="false">
      <c r="A7974" s="0" t="n">
        <v>7972</v>
      </c>
      <c r="B7974" s="0" t="n">
        <v>11</v>
      </c>
      <c r="C7974" s="0" t="n">
        <v>333</v>
      </c>
      <c r="D7974" s="0" t="n">
        <v>3</v>
      </c>
      <c r="E7974" s="0" t="n">
        <v>0</v>
      </c>
      <c r="F7974" s="0" t="n">
        <v>0</v>
      </c>
      <c r="G7974" s="0" t="n">
        <v>0.373702</v>
      </c>
      <c r="H7974" s="0" t="n">
        <v>26400</v>
      </c>
    </row>
    <row r="7975" customFormat="false" ht="15" hidden="false" customHeight="false" outlineLevel="0" collapsed="false">
      <c r="A7975" s="0" t="n">
        <v>7973</v>
      </c>
      <c r="B7975" s="0" t="n">
        <v>11</v>
      </c>
      <c r="C7975" s="0" t="n">
        <v>333</v>
      </c>
      <c r="D7975" s="0" t="n">
        <v>4</v>
      </c>
      <c r="E7975" s="0" t="n">
        <v>0</v>
      </c>
      <c r="F7975" s="0" t="n">
        <v>0</v>
      </c>
      <c r="G7975" s="0" t="n">
        <v>0.358717</v>
      </c>
      <c r="H7975" s="0" t="n">
        <v>26400</v>
      </c>
    </row>
    <row r="7976" customFormat="false" ht="15" hidden="false" customHeight="false" outlineLevel="0" collapsed="false">
      <c r="A7976" s="0" t="n">
        <v>7974</v>
      </c>
      <c r="B7976" s="0" t="n">
        <v>11</v>
      </c>
      <c r="C7976" s="0" t="n">
        <v>333</v>
      </c>
      <c r="D7976" s="0" t="n">
        <v>5</v>
      </c>
      <c r="E7976" s="0" t="n">
        <v>0</v>
      </c>
      <c r="F7976" s="0" t="n">
        <v>0</v>
      </c>
      <c r="G7976" s="0" t="n">
        <v>0.38693</v>
      </c>
      <c r="H7976" s="0" t="n">
        <v>26400</v>
      </c>
    </row>
    <row r="7977" customFormat="false" ht="15" hidden="false" customHeight="false" outlineLevel="0" collapsed="false">
      <c r="A7977" s="0" t="n">
        <v>7975</v>
      </c>
      <c r="B7977" s="0" t="n">
        <v>11</v>
      </c>
      <c r="C7977" s="0" t="n">
        <v>333</v>
      </c>
      <c r="D7977" s="0" t="n">
        <v>6</v>
      </c>
      <c r="E7977" s="0" t="n">
        <v>0</v>
      </c>
      <c r="F7977" s="0" t="n">
        <v>0</v>
      </c>
      <c r="G7977" s="0" t="n">
        <v>0.420449</v>
      </c>
      <c r="H7977" s="0" t="n">
        <v>26400</v>
      </c>
    </row>
    <row r="7978" customFormat="false" ht="15" hidden="false" customHeight="false" outlineLevel="0" collapsed="false">
      <c r="A7978" s="0" t="n">
        <v>7976</v>
      </c>
      <c r="B7978" s="0" t="n">
        <v>11</v>
      </c>
      <c r="C7978" s="0" t="n">
        <v>333</v>
      </c>
      <c r="D7978" s="0" t="n">
        <v>7</v>
      </c>
      <c r="E7978" s="0" t="n">
        <v>1</v>
      </c>
      <c r="F7978" s="0" t="n">
        <v>0.079438</v>
      </c>
      <c r="G7978" s="0" t="n">
        <v>0.275521</v>
      </c>
      <c r="H7978" s="0" t="n">
        <v>26200</v>
      </c>
    </row>
    <row r="7979" customFormat="false" ht="15" hidden="false" customHeight="false" outlineLevel="0" collapsed="false">
      <c r="A7979" s="0" t="n">
        <v>7977</v>
      </c>
      <c r="B7979" s="0" t="n">
        <v>11</v>
      </c>
      <c r="C7979" s="0" t="n">
        <v>333</v>
      </c>
      <c r="D7979" s="0" t="n">
        <v>8</v>
      </c>
      <c r="E7979" s="0" t="n">
        <v>1</v>
      </c>
      <c r="F7979" s="0" t="n">
        <v>0.371978</v>
      </c>
      <c r="G7979" s="0" t="n">
        <v>0.244178</v>
      </c>
      <c r="H7979" s="0" t="n">
        <v>26000</v>
      </c>
    </row>
    <row r="7980" customFormat="false" ht="15" hidden="false" customHeight="false" outlineLevel="0" collapsed="false">
      <c r="A7980" s="0" t="n">
        <v>7978</v>
      </c>
      <c r="B7980" s="0" t="n">
        <v>11</v>
      </c>
      <c r="C7980" s="0" t="n">
        <v>333</v>
      </c>
      <c r="D7980" s="0" t="n">
        <v>9</v>
      </c>
      <c r="E7980" s="0" t="n">
        <v>0</v>
      </c>
      <c r="F7980" s="0" t="n">
        <v>0.700892</v>
      </c>
      <c r="G7980" s="0" t="n">
        <v>0.39796</v>
      </c>
      <c r="H7980" s="0" t="n">
        <v>26000</v>
      </c>
    </row>
    <row r="7981" customFormat="false" ht="15" hidden="false" customHeight="false" outlineLevel="0" collapsed="false">
      <c r="A7981" s="0" t="n">
        <v>7979</v>
      </c>
      <c r="B7981" s="0" t="n">
        <v>11</v>
      </c>
      <c r="C7981" s="0" t="n">
        <v>333</v>
      </c>
      <c r="D7981" s="0" t="n">
        <v>10</v>
      </c>
      <c r="E7981" s="0" t="n">
        <v>0</v>
      </c>
      <c r="F7981" s="0" t="n">
        <v>0.99055</v>
      </c>
      <c r="G7981" s="0" t="n">
        <v>0.447855</v>
      </c>
      <c r="H7981" s="0" t="n">
        <v>26000</v>
      </c>
    </row>
    <row r="7982" customFormat="false" ht="15" hidden="false" customHeight="false" outlineLevel="0" collapsed="false">
      <c r="A7982" s="0" t="n">
        <v>7980</v>
      </c>
      <c r="B7982" s="0" t="n">
        <v>11</v>
      </c>
      <c r="C7982" s="0" t="n">
        <v>333</v>
      </c>
      <c r="D7982" s="0" t="n">
        <v>11</v>
      </c>
      <c r="E7982" s="0" t="n">
        <v>0</v>
      </c>
      <c r="F7982" s="0" t="n">
        <v>1</v>
      </c>
      <c r="G7982" s="0" t="n">
        <v>0.343211</v>
      </c>
      <c r="H7982" s="0" t="n">
        <v>26000</v>
      </c>
    </row>
    <row r="7983" customFormat="false" ht="15" hidden="false" customHeight="false" outlineLevel="0" collapsed="false">
      <c r="A7983" s="0" t="n">
        <v>7981</v>
      </c>
      <c r="B7983" s="0" t="n">
        <v>11</v>
      </c>
      <c r="C7983" s="0" t="n">
        <v>333</v>
      </c>
      <c r="D7983" s="0" t="n">
        <v>12</v>
      </c>
      <c r="E7983" s="0" t="n">
        <v>0</v>
      </c>
      <c r="F7983" s="0" t="n">
        <v>1</v>
      </c>
      <c r="G7983" s="0" t="n">
        <v>0.327466</v>
      </c>
      <c r="H7983" s="0" t="n">
        <v>26000</v>
      </c>
    </row>
    <row r="7984" customFormat="false" ht="15" hidden="false" customHeight="false" outlineLevel="0" collapsed="false">
      <c r="A7984" s="0" t="n">
        <v>7982</v>
      </c>
      <c r="B7984" s="0" t="n">
        <v>11</v>
      </c>
      <c r="C7984" s="0" t="n">
        <v>333</v>
      </c>
      <c r="D7984" s="0" t="n">
        <v>13</v>
      </c>
      <c r="E7984" s="0" t="n">
        <v>0</v>
      </c>
      <c r="F7984" s="0" t="n">
        <v>1</v>
      </c>
      <c r="G7984" s="0" t="n">
        <v>0.400092</v>
      </c>
      <c r="H7984" s="0" t="n">
        <v>26000</v>
      </c>
    </row>
    <row r="7985" customFormat="false" ht="15" hidden="false" customHeight="false" outlineLevel="0" collapsed="false">
      <c r="A7985" s="0" t="n">
        <v>7983</v>
      </c>
      <c r="B7985" s="0" t="n">
        <v>11</v>
      </c>
      <c r="C7985" s="0" t="n">
        <v>333</v>
      </c>
      <c r="D7985" s="0" t="n">
        <v>14</v>
      </c>
      <c r="E7985" s="0" t="n">
        <v>0</v>
      </c>
      <c r="F7985" s="0" t="n">
        <v>0.99055</v>
      </c>
      <c r="G7985" s="0" t="n">
        <v>0.436085</v>
      </c>
      <c r="H7985" s="0" t="n">
        <v>26000</v>
      </c>
    </row>
    <row r="7986" customFormat="false" ht="15" hidden="false" customHeight="false" outlineLevel="0" collapsed="false">
      <c r="A7986" s="0" t="n">
        <v>7984</v>
      </c>
      <c r="B7986" s="0" t="n">
        <v>11</v>
      </c>
      <c r="C7986" s="0" t="n">
        <v>333</v>
      </c>
      <c r="D7986" s="0" t="n">
        <v>15</v>
      </c>
      <c r="E7986" s="0" t="n">
        <v>0</v>
      </c>
      <c r="F7986" s="0" t="n">
        <v>0.700892</v>
      </c>
      <c r="G7986" s="0" t="n">
        <v>0.525322</v>
      </c>
      <c r="H7986" s="0" t="n">
        <v>26000</v>
      </c>
    </row>
    <row r="7987" customFormat="false" ht="15" hidden="false" customHeight="false" outlineLevel="0" collapsed="false">
      <c r="A7987" s="0" t="n">
        <v>7985</v>
      </c>
      <c r="B7987" s="0" t="n">
        <v>11</v>
      </c>
      <c r="C7987" s="0" t="n">
        <v>333</v>
      </c>
      <c r="D7987" s="0" t="n">
        <v>16</v>
      </c>
      <c r="E7987" s="0" t="n">
        <v>0</v>
      </c>
      <c r="F7987" s="0" t="n">
        <v>0.371978</v>
      </c>
      <c r="G7987" s="0" t="n">
        <v>0.648251</v>
      </c>
      <c r="H7987" s="0" t="n">
        <v>26000</v>
      </c>
    </row>
    <row r="7988" customFormat="false" ht="15" hidden="false" customHeight="false" outlineLevel="0" collapsed="false">
      <c r="A7988" s="0" t="n">
        <v>7986</v>
      </c>
      <c r="B7988" s="0" t="n">
        <v>11</v>
      </c>
      <c r="C7988" s="0" t="n">
        <v>333</v>
      </c>
      <c r="D7988" s="0" t="n">
        <v>17</v>
      </c>
      <c r="E7988" s="0" t="n">
        <v>0</v>
      </c>
      <c r="F7988" s="0" t="n">
        <v>0.079438</v>
      </c>
      <c r="G7988" s="0" t="n">
        <v>0.693683</v>
      </c>
      <c r="H7988" s="0" t="n">
        <v>26000</v>
      </c>
    </row>
    <row r="7989" customFormat="false" ht="15" hidden="false" customHeight="false" outlineLevel="0" collapsed="false">
      <c r="A7989" s="0" t="n">
        <v>7987</v>
      </c>
      <c r="B7989" s="0" t="n">
        <v>11</v>
      </c>
      <c r="C7989" s="0" t="n">
        <v>333</v>
      </c>
      <c r="D7989" s="0" t="n">
        <v>18</v>
      </c>
      <c r="E7989" s="0" t="n">
        <v>0</v>
      </c>
      <c r="F7989" s="0" t="n">
        <v>0</v>
      </c>
      <c r="G7989" s="0" t="n">
        <v>0.723456</v>
      </c>
      <c r="H7989" s="0" t="n">
        <v>26000</v>
      </c>
    </row>
    <row r="7990" customFormat="false" ht="15" hidden="false" customHeight="false" outlineLevel="0" collapsed="false">
      <c r="A7990" s="0" t="n">
        <v>7988</v>
      </c>
      <c r="B7990" s="0" t="n">
        <v>11</v>
      </c>
      <c r="C7990" s="0" t="n">
        <v>333</v>
      </c>
      <c r="D7990" s="0" t="n">
        <v>19</v>
      </c>
      <c r="E7990" s="0" t="n">
        <v>1</v>
      </c>
      <c r="F7990" s="0" t="n">
        <v>0</v>
      </c>
      <c r="G7990" s="0" t="n">
        <v>0.947669</v>
      </c>
      <c r="H7990" s="0" t="n">
        <v>25800</v>
      </c>
    </row>
    <row r="7991" customFormat="false" ht="15" hidden="false" customHeight="false" outlineLevel="0" collapsed="false">
      <c r="A7991" s="0" t="n">
        <v>7989</v>
      </c>
      <c r="B7991" s="0" t="n">
        <v>11</v>
      </c>
      <c r="C7991" s="0" t="n">
        <v>333</v>
      </c>
      <c r="D7991" s="0" t="n">
        <v>20</v>
      </c>
      <c r="E7991" s="0" t="n">
        <v>1</v>
      </c>
      <c r="F7991" s="0" t="n">
        <v>0</v>
      </c>
      <c r="G7991" s="0" t="n">
        <v>0.91091</v>
      </c>
      <c r="H7991" s="0" t="n">
        <v>25600</v>
      </c>
    </row>
    <row r="7992" customFormat="false" ht="15" hidden="false" customHeight="false" outlineLevel="0" collapsed="false">
      <c r="A7992" s="0" t="n">
        <v>7990</v>
      </c>
      <c r="B7992" s="0" t="n">
        <v>11</v>
      </c>
      <c r="C7992" s="0" t="n">
        <v>333</v>
      </c>
      <c r="D7992" s="0" t="n">
        <v>21</v>
      </c>
      <c r="E7992" s="0" t="n">
        <v>0</v>
      </c>
      <c r="F7992" s="0" t="n">
        <v>0</v>
      </c>
      <c r="G7992" s="0" t="n">
        <v>0.710978</v>
      </c>
      <c r="H7992" s="0" t="n">
        <v>25600</v>
      </c>
    </row>
    <row r="7993" customFormat="false" ht="15" hidden="false" customHeight="false" outlineLevel="0" collapsed="false">
      <c r="A7993" s="0" t="n">
        <v>7991</v>
      </c>
      <c r="B7993" s="0" t="n">
        <v>11</v>
      </c>
      <c r="C7993" s="0" t="n">
        <v>333</v>
      </c>
      <c r="D7993" s="0" t="n">
        <v>22</v>
      </c>
      <c r="E7993" s="0" t="n">
        <v>0</v>
      </c>
      <c r="F7993" s="0" t="n">
        <v>0</v>
      </c>
      <c r="G7993" s="0" t="n">
        <v>0.474978</v>
      </c>
      <c r="H7993" s="0" t="n">
        <v>25600</v>
      </c>
    </row>
    <row r="7994" customFormat="false" ht="15" hidden="false" customHeight="false" outlineLevel="0" collapsed="false">
      <c r="A7994" s="0" t="n">
        <v>7992</v>
      </c>
      <c r="B7994" s="0" t="n">
        <v>11</v>
      </c>
      <c r="C7994" s="0" t="n">
        <v>333</v>
      </c>
      <c r="D7994" s="0" t="n">
        <v>23</v>
      </c>
      <c r="E7994" s="0" t="n">
        <v>0</v>
      </c>
      <c r="F7994" s="0" t="n">
        <v>0</v>
      </c>
      <c r="G7994" s="0" t="n">
        <v>0.416909</v>
      </c>
      <c r="H7994" s="0" t="n">
        <v>25600</v>
      </c>
    </row>
    <row r="7995" customFormat="false" ht="15" hidden="false" customHeight="false" outlineLevel="0" collapsed="false">
      <c r="A7995" s="0" t="n">
        <v>7993</v>
      </c>
      <c r="B7995" s="0" t="n">
        <v>11</v>
      </c>
      <c r="C7995" s="0" t="n">
        <v>334</v>
      </c>
      <c r="D7995" s="0" t="n">
        <v>0</v>
      </c>
      <c r="E7995" s="0" t="n">
        <v>0</v>
      </c>
      <c r="F7995" s="0" t="n">
        <v>0</v>
      </c>
      <c r="G7995" s="0" t="n">
        <v>0.274188</v>
      </c>
      <c r="H7995" s="0" t="n">
        <v>25600</v>
      </c>
    </row>
    <row r="7996" customFormat="false" ht="15" hidden="false" customHeight="false" outlineLevel="0" collapsed="false">
      <c r="A7996" s="0" t="n">
        <v>7994</v>
      </c>
      <c r="B7996" s="0" t="n">
        <v>11</v>
      </c>
      <c r="C7996" s="0" t="n">
        <v>334</v>
      </c>
      <c r="D7996" s="0" t="n">
        <v>1</v>
      </c>
      <c r="E7996" s="0" t="n">
        <v>0</v>
      </c>
      <c r="F7996" s="0" t="n">
        <v>0</v>
      </c>
      <c r="G7996" s="0" t="n">
        <v>0.24978</v>
      </c>
      <c r="H7996" s="0" t="n">
        <v>25600</v>
      </c>
    </row>
    <row r="7997" customFormat="false" ht="15" hidden="false" customHeight="false" outlineLevel="0" collapsed="false">
      <c r="A7997" s="0" t="n">
        <v>7995</v>
      </c>
      <c r="B7997" s="0" t="n">
        <v>11</v>
      </c>
      <c r="C7997" s="0" t="n">
        <v>334</v>
      </c>
      <c r="D7997" s="0" t="n">
        <v>2</v>
      </c>
      <c r="E7997" s="0" t="n">
        <v>0</v>
      </c>
      <c r="F7997" s="0" t="n">
        <v>0</v>
      </c>
      <c r="G7997" s="0" t="n">
        <v>0.207095</v>
      </c>
      <c r="H7997" s="0" t="n">
        <v>25600</v>
      </c>
    </row>
    <row r="7998" customFormat="false" ht="15" hidden="false" customHeight="false" outlineLevel="0" collapsed="false">
      <c r="A7998" s="0" t="n">
        <v>7996</v>
      </c>
      <c r="B7998" s="0" t="n">
        <v>11</v>
      </c>
      <c r="C7998" s="0" t="n">
        <v>334</v>
      </c>
      <c r="D7998" s="0" t="n">
        <v>3</v>
      </c>
      <c r="E7998" s="0" t="n">
        <v>0</v>
      </c>
      <c r="F7998" s="0" t="n">
        <v>0</v>
      </c>
      <c r="G7998" s="0" t="n">
        <v>0.171242</v>
      </c>
      <c r="H7998" s="0" t="n">
        <v>25600</v>
      </c>
    </row>
    <row r="7999" customFormat="false" ht="15" hidden="false" customHeight="false" outlineLevel="0" collapsed="false">
      <c r="A7999" s="0" t="n">
        <v>7997</v>
      </c>
      <c r="B7999" s="0" t="n">
        <v>11</v>
      </c>
      <c r="C7999" s="0" t="n">
        <v>334</v>
      </c>
      <c r="D7999" s="0" t="n">
        <v>4</v>
      </c>
      <c r="E7999" s="0" t="n">
        <v>0</v>
      </c>
      <c r="F7999" s="0" t="n">
        <v>0</v>
      </c>
      <c r="G7999" s="0" t="n">
        <v>0.217991</v>
      </c>
      <c r="H7999" s="0" t="n">
        <v>25600</v>
      </c>
    </row>
    <row r="8000" customFormat="false" ht="15" hidden="false" customHeight="false" outlineLevel="0" collapsed="false">
      <c r="A8000" s="0" t="n">
        <v>7998</v>
      </c>
      <c r="B8000" s="0" t="n">
        <v>11</v>
      </c>
      <c r="C8000" s="0" t="n">
        <v>334</v>
      </c>
      <c r="D8000" s="0" t="n">
        <v>5</v>
      </c>
      <c r="E8000" s="0" t="n">
        <v>0</v>
      </c>
      <c r="F8000" s="0" t="n">
        <v>0</v>
      </c>
      <c r="G8000" s="0" t="n">
        <v>0.197928</v>
      </c>
      <c r="H8000" s="0" t="n">
        <v>25600</v>
      </c>
    </row>
    <row r="8001" customFormat="false" ht="15" hidden="false" customHeight="false" outlineLevel="0" collapsed="false">
      <c r="A8001" s="0" t="n">
        <v>7999</v>
      </c>
      <c r="B8001" s="0" t="n">
        <v>11</v>
      </c>
      <c r="C8001" s="0" t="n">
        <v>334</v>
      </c>
      <c r="D8001" s="0" t="n">
        <v>6</v>
      </c>
      <c r="E8001" s="0" t="n">
        <v>0</v>
      </c>
      <c r="F8001" s="0" t="n">
        <v>0</v>
      </c>
      <c r="G8001" s="0" t="n">
        <v>0.284992</v>
      </c>
      <c r="H8001" s="0" t="n">
        <v>25600</v>
      </c>
    </row>
    <row r="8002" customFormat="false" ht="15" hidden="false" customHeight="false" outlineLevel="0" collapsed="false">
      <c r="A8002" s="0" t="n">
        <v>8000</v>
      </c>
      <c r="B8002" s="0" t="n">
        <v>11</v>
      </c>
      <c r="C8002" s="0" t="n">
        <v>334</v>
      </c>
      <c r="D8002" s="0" t="n">
        <v>7</v>
      </c>
      <c r="E8002" s="0" t="n">
        <v>1</v>
      </c>
      <c r="F8002" s="0" t="n">
        <v>0.080415</v>
      </c>
      <c r="G8002" s="0" t="n">
        <v>0.298421</v>
      </c>
      <c r="H8002" s="0" t="n">
        <v>25400</v>
      </c>
    </row>
    <row r="8003" customFormat="false" ht="15" hidden="false" customHeight="false" outlineLevel="0" collapsed="false">
      <c r="A8003" s="0" t="n">
        <v>8001</v>
      </c>
      <c r="B8003" s="0" t="n">
        <v>11</v>
      </c>
      <c r="C8003" s="0" t="n">
        <v>334</v>
      </c>
      <c r="D8003" s="0" t="n">
        <v>8</v>
      </c>
      <c r="E8003" s="0" t="n">
        <v>1</v>
      </c>
      <c r="F8003" s="0" t="n">
        <v>0.376549</v>
      </c>
      <c r="G8003" s="0" t="n">
        <v>0.378098</v>
      </c>
      <c r="H8003" s="0" t="n">
        <v>25200</v>
      </c>
    </row>
    <row r="8004" customFormat="false" ht="15" hidden="false" customHeight="false" outlineLevel="0" collapsed="false">
      <c r="A8004" s="0" t="n">
        <v>8002</v>
      </c>
      <c r="B8004" s="0" t="n">
        <v>11</v>
      </c>
      <c r="C8004" s="0" t="n">
        <v>334</v>
      </c>
      <c r="D8004" s="0" t="n">
        <v>9</v>
      </c>
      <c r="E8004" s="0" t="n">
        <v>0</v>
      </c>
      <c r="F8004" s="0" t="n">
        <v>0.709506</v>
      </c>
      <c r="G8004" s="0" t="n">
        <v>0.53673</v>
      </c>
      <c r="H8004" s="0" t="n">
        <v>25200</v>
      </c>
    </row>
    <row r="8005" customFormat="false" ht="15" hidden="false" customHeight="false" outlineLevel="0" collapsed="false">
      <c r="A8005" s="0" t="n">
        <v>8003</v>
      </c>
      <c r="B8005" s="0" t="n">
        <v>11</v>
      </c>
      <c r="C8005" s="0" t="n">
        <v>334</v>
      </c>
      <c r="D8005" s="0" t="n">
        <v>10</v>
      </c>
      <c r="E8005" s="0" t="n">
        <v>0</v>
      </c>
      <c r="F8005" s="0" t="n">
        <v>1</v>
      </c>
      <c r="G8005" s="0" t="n">
        <v>0.407136</v>
      </c>
      <c r="H8005" s="0" t="n">
        <v>25200</v>
      </c>
    </row>
    <row r="8006" customFormat="false" ht="15" hidden="false" customHeight="false" outlineLevel="0" collapsed="false">
      <c r="A8006" s="0" t="n">
        <v>8004</v>
      </c>
      <c r="B8006" s="0" t="n">
        <v>11</v>
      </c>
      <c r="C8006" s="0" t="n">
        <v>334</v>
      </c>
      <c r="D8006" s="0" t="n">
        <v>11</v>
      </c>
      <c r="E8006" s="0" t="n">
        <v>0</v>
      </c>
      <c r="F8006" s="0" t="n">
        <v>1</v>
      </c>
      <c r="G8006" s="0" t="n">
        <v>0.301791</v>
      </c>
      <c r="H8006" s="0" t="n">
        <v>25200</v>
      </c>
    </row>
    <row r="8007" customFormat="false" ht="15" hidden="false" customHeight="false" outlineLevel="0" collapsed="false">
      <c r="A8007" s="0" t="n">
        <v>8005</v>
      </c>
      <c r="B8007" s="0" t="n">
        <v>11</v>
      </c>
      <c r="C8007" s="0" t="n">
        <v>334</v>
      </c>
      <c r="D8007" s="0" t="n">
        <v>12</v>
      </c>
      <c r="E8007" s="0" t="n">
        <v>0</v>
      </c>
      <c r="F8007" s="0" t="n">
        <v>1</v>
      </c>
      <c r="G8007" s="0" t="n">
        <v>0.269495</v>
      </c>
      <c r="H8007" s="0" t="n">
        <v>25200</v>
      </c>
    </row>
    <row r="8008" customFormat="false" ht="15" hidden="false" customHeight="false" outlineLevel="0" collapsed="false">
      <c r="A8008" s="0" t="n">
        <v>8006</v>
      </c>
      <c r="B8008" s="0" t="n">
        <v>11</v>
      </c>
      <c r="C8008" s="0" t="n">
        <v>334</v>
      </c>
      <c r="D8008" s="0" t="n">
        <v>13</v>
      </c>
      <c r="E8008" s="0" t="n">
        <v>0</v>
      </c>
      <c r="F8008" s="0" t="n">
        <v>1</v>
      </c>
      <c r="G8008" s="0" t="n">
        <v>0.20914</v>
      </c>
      <c r="H8008" s="0" t="n">
        <v>25200</v>
      </c>
    </row>
    <row r="8009" customFormat="false" ht="15" hidden="false" customHeight="false" outlineLevel="0" collapsed="false">
      <c r="A8009" s="0" t="n">
        <v>8007</v>
      </c>
      <c r="B8009" s="0" t="n">
        <v>11</v>
      </c>
      <c r="C8009" s="0" t="n">
        <v>334</v>
      </c>
      <c r="D8009" s="0" t="n">
        <v>14</v>
      </c>
      <c r="E8009" s="0" t="n">
        <v>0</v>
      </c>
      <c r="F8009" s="0" t="n">
        <v>1</v>
      </c>
      <c r="G8009" s="0" t="n">
        <v>0.172662</v>
      </c>
      <c r="H8009" s="0" t="n">
        <v>25200</v>
      </c>
    </row>
    <row r="8010" customFormat="false" ht="15" hidden="false" customHeight="false" outlineLevel="0" collapsed="false">
      <c r="A8010" s="0" t="n">
        <v>8008</v>
      </c>
      <c r="B8010" s="0" t="n">
        <v>11</v>
      </c>
      <c r="C8010" s="0" t="n">
        <v>334</v>
      </c>
      <c r="D8010" s="0" t="n">
        <v>15</v>
      </c>
      <c r="E8010" s="0" t="n">
        <v>0</v>
      </c>
      <c r="F8010" s="0" t="n">
        <v>0.709506</v>
      </c>
      <c r="G8010" s="0" t="n">
        <v>0.179352</v>
      </c>
      <c r="H8010" s="0" t="n">
        <v>25200</v>
      </c>
    </row>
    <row r="8011" customFormat="false" ht="15" hidden="false" customHeight="false" outlineLevel="0" collapsed="false">
      <c r="A8011" s="0" t="n">
        <v>8009</v>
      </c>
      <c r="B8011" s="0" t="n">
        <v>11</v>
      </c>
      <c r="C8011" s="0" t="n">
        <v>334</v>
      </c>
      <c r="D8011" s="0" t="n">
        <v>16</v>
      </c>
      <c r="E8011" s="0" t="n">
        <v>0</v>
      </c>
      <c r="F8011" s="0" t="n">
        <v>0.376549</v>
      </c>
      <c r="G8011" s="0" t="n">
        <v>0.093434</v>
      </c>
      <c r="H8011" s="0" t="n">
        <v>25200</v>
      </c>
    </row>
    <row r="8012" customFormat="false" ht="15" hidden="false" customHeight="false" outlineLevel="0" collapsed="false">
      <c r="A8012" s="0" t="n">
        <v>8010</v>
      </c>
      <c r="B8012" s="0" t="n">
        <v>11</v>
      </c>
      <c r="C8012" s="0" t="n">
        <v>334</v>
      </c>
      <c r="D8012" s="0" t="n">
        <v>17</v>
      </c>
      <c r="E8012" s="0" t="n">
        <v>0</v>
      </c>
      <c r="F8012" s="0" t="n">
        <v>0.080415</v>
      </c>
      <c r="G8012" s="0" t="n">
        <v>0.121144</v>
      </c>
      <c r="H8012" s="0" t="n">
        <v>25200</v>
      </c>
    </row>
    <row r="8013" customFormat="false" ht="15" hidden="false" customHeight="false" outlineLevel="0" collapsed="false">
      <c r="A8013" s="0" t="n">
        <v>8011</v>
      </c>
      <c r="B8013" s="0" t="n">
        <v>11</v>
      </c>
      <c r="C8013" s="0" t="n">
        <v>334</v>
      </c>
      <c r="D8013" s="0" t="n">
        <v>18</v>
      </c>
      <c r="E8013" s="0" t="n">
        <v>0</v>
      </c>
      <c r="F8013" s="0" t="n">
        <v>0</v>
      </c>
      <c r="G8013" s="0" t="n">
        <v>0.131179</v>
      </c>
      <c r="H8013" s="0" t="n">
        <v>25200</v>
      </c>
    </row>
    <row r="8014" customFormat="false" ht="15" hidden="false" customHeight="false" outlineLevel="0" collapsed="false">
      <c r="A8014" s="0" t="n">
        <v>8012</v>
      </c>
      <c r="B8014" s="0" t="n">
        <v>11</v>
      </c>
      <c r="C8014" s="0" t="n">
        <v>334</v>
      </c>
      <c r="D8014" s="0" t="n">
        <v>19</v>
      </c>
      <c r="E8014" s="0" t="n">
        <v>1</v>
      </c>
      <c r="F8014" s="0" t="n">
        <v>0</v>
      </c>
      <c r="G8014" s="0" t="n">
        <v>0.104465</v>
      </c>
      <c r="H8014" s="0" t="n">
        <v>25000</v>
      </c>
    </row>
    <row r="8015" customFormat="false" ht="15" hidden="false" customHeight="false" outlineLevel="0" collapsed="false">
      <c r="A8015" s="0" t="n">
        <v>8013</v>
      </c>
      <c r="B8015" s="0" t="n">
        <v>11</v>
      </c>
      <c r="C8015" s="0" t="n">
        <v>334</v>
      </c>
      <c r="D8015" s="0" t="n">
        <v>20</v>
      </c>
      <c r="E8015" s="0" t="n">
        <v>1</v>
      </c>
      <c r="F8015" s="0" t="n">
        <v>0</v>
      </c>
      <c r="G8015" s="0" t="n">
        <v>0.09855</v>
      </c>
      <c r="H8015" s="0" t="n">
        <v>24800</v>
      </c>
    </row>
    <row r="8016" customFormat="false" ht="15" hidden="false" customHeight="false" outlineLevel="0" collapsed="false">
      <c r="A8016" s="0" t="n">
        <v>8014</v>
      </c>
      <c r="B8016" s="0" t="n">
        <v>11</v>
      </c>
      <c r="C8016" s="0" t="n">
        <v>334</v>
      </c>
      <c r="D8016" s="0" t="n">
        <v>21</v>
      </c>
      <c r="E8016" s="0" t="n">
        <v>0</v>
      </c>
      <c r="F8016" s="0" t="n">
        <v>0</v>
      </c>
      <c r="G8016" s="0" t="n">
        <v>0.092543</v>
      </c>
      <c r="H8016" s="0" t="n">
        <v>24800</v>
      </c>
    </row>
    <row r="8017" customFormat="false" ht="15" hidden="false" customHeight="false" outlineLevel="0" collapsed="false">
      <c r="A8017" s="0" t="n">
        <v>8015</v>
      </c>
      <c r="B8017" s="0" t="n">
        <v>11</v>
      </c>
      <c r="C8017" s="0" t="n">
        <v>334</v>
      </c>
      <c r="D8017" s="0" t="n">
        <v>22</v>
      </c>
      <c r="E8017" s="0" t="n">
        <v>0</v>
      </c>
      <c r="F8017" s="0" t="n">
        <v>0</v>
      </c>
      <c r="G8017" s="0" t="n">
        <v>0.102117</v>
      </c>
      <c r="H8017" s="0" t="n">
        <v>24800</v>
      </c>
    </row>
    <row r="8018" customFormat="false" ht="15" hidden="false" customHeight="false" outlineLevel="0" collapsed="false">
      <c r="A8018" s="0" t="n">
        <v>8016</v>
      </c>
      <c r="B8018" s="0" t="n">
        <v>11</v>
      </c>
      <c r="C8018" s="0" t="n">
        <v>334</v>
      </c>
      <c r="D8018" s="0" t="n">
        <v>23</v>
      </c>
      <c r="E8018" s="0" t="n">
        <v>0</v>
      </c>
      <c r="F8018" s="0" t="n">
        <v>0</v>
      </c>
      <c r="G8018" s="0" t="n">
        <v>0.104519</v>
      </c>
      <c r="H8018" s="0" t="n">
        <v>24800</v>
      </c>
    </row>
    <row r="8019" customFormat="false" ht="15" hidden="false" customHeight="false" outlineLevel="0" collapsed="false">
      <c r="A8019" s="0" t="n">
        <v>8017</v>
      </c>
      <c r="B8019" s="0" t="n">
        <v>12</v>
      </c>
      <c r="C8019" s="0" t="n">
        <v>335</v>
      </c>
      <c r="D8019" s="0" t="n">
        <v>0</v>
      </c>
      <c r="E8019" s="0" t="n">
        <v>0</v>
      </c>
      <c r="F8019" s="0" t="n">
        <v>0</v>
      </c>
      <c r="G8019" s="0" t="n">
        <v>0.108124</v>
      </c>
      <c r="H8019" s="0" t="n">
        <v>24800</v>
      </c>
    </row>
    <row r="8020" customFormat="false" ht="15" hidden="false" customHeight="false" outlineLevel="0" collapsed="false">
      <c r="A8020" s="0" t="n">
        <v>8018</v>
      </c>
      <c r="B8020" s="0" t="n">
        <v>12</v>
      </c>
      <c r="C8020" s="0" t="n">
        <v>335</v>
      </c>
      <c r="D8020" s="0" t="n">
        <v>1</v>
      </c>
      <c r="E8020" s="0" t="n">
        <v>0</v>
      </c>
      <c r="F8020" s="0" t="n">
        <v>0</v>
      </c>
      <c r="G8020" s="0" t="n">
        <v>0.173622</v>
      </c>
      <c r="H8020" s="0" t="n">
        <v>24800</v>
      </c>
    </row>
    <row r="8021" customFormat="false" ht="15" hidden="false" customHeight="false" outlineLevel="0" collapsed="false">
      <c r="A8021" s="0" t="n">
        <v>8019</v>
      </c>
      <c r="B8021" s="0" t="n">
        <v>12</v>
      </c>
      <c r="C8021" s="0" t="n">
        <v>335</v>
      </c>
      <c r="D8021" s="0" t="n">
        <v>2</v>
      </c>
      <c r="E8021" s="0" t="n">
        <v>0</v>
      </c>
      <c r="F8021" s="0" t="n">
        <v>0</v>
      </c>
      <c r="G8021" s="0" t="n">
        <v>0.275538</v>
      </c>
      <c r="H8021" s="0" t="n">
        <v>24800</v>
      </c>
    </row>
    <row r="8022" customFormat="false" ht="15" hidden="false" customHeight="false" outlineLevel="0" collapsed="false">
      <c r="A8022" s="0" t="n">
        <v>8020</v>
      </c>
      <c r="B8022" s="0" t="n">
        <v>12</v>
      </c>
      <c r="C8022" s="0" t="n">
        <v>335</v>
      </c>
      <c r="D8022" s="0" t="n">
        <v>3</v>
      </c>
      <c r="E8022" s="0" t="n">
        <v>0</v>
      </c>
      <c r="F8022" s="0" t="n">
        <v>0</v>
      </c>
      <c r="G8022" s="0" t="n">
        <v>0.367611</v>
      </c>
      <c r="H8022" s="0" t="n">
        <v>24800</v>
      </c>
    </row>
    <row r="8023" customFormat="false" ht="15" hidden="false" customHeight="false" outlineLevel="0" collapsed="false">
      <c r="A8023" s="0" t="n">
        <v>8021</v>
      </c>
      <c r="B8023" s="0" t="n">
        <v>12</v>
      </c>
      <c r="C8023" s="0" t="n">
        <v>335</v>
      </c>
      <c r="D8023" s="0" t="n">
        <v>4</v>
      </c>
      <c r="E8023" s="0" t="n">
        <v>0</v>
      </c>
      <c r="F8023" s="0" t="n">
        <v>0</v>
      </c>
      <c r="G8023" s="0" t="n">
        <v>0.361557</v>
      </c>
      <c r="H8023" s="0" t="n">
        <v>24800</v>
      </c>
    </row>
    <row r="8024" customFormat="false" ht="15" hidden="false" customHeight="false" outlineLevel="0" collapsed="false">
      <c r="A8024" s="0" t="n">
        <v>8022</v>
      </c>
      <c r="B8024" s="0" t="n">
        <v>12</v>
      </c>
      <c r="C8024" s="0" t="n">
        <v>335</v>
      </c>
      <c r="D8024" s="0" t="n">
        <v>5</v>
      </c>
      <c r="E8024" s="0" t="n">
        <v>0</v>
      </c>
      <c r="F8024" s="0" t="n">
        <v>0</v>
      </c>
      <c r="G8024" s="0" t="n">
        <v>0.278863</v>
      </c>
      <c r="H8024" s="0" t="n">
        <v>24800</v>
      </c>
    </row>
    <row r="8025" customFormat="false" ht="15" hidden="false" customHeight="false" outlineLevel="0" collapsed="false">
      <c r="A8025" s="0" t="n">
        <v>8023</v>
      </c>
      <c r="B8025" s="0" t="n">
        <v>12</v>
      </c>
      <c r="C8025" s="0" t="n">
        <v>335</v>
      </c>
      <c r="D8025" s="0" t="n">
        <v>6</v>
      </c>
      <c r="E8025" s="0" t="n">
        <v>0</v>
      </c>
      <c r="F8025" s="0" t="n">
        <v>0</v>
      </c>
      <c r="G8025" s="0" t="n">
        <v>0.262226</v>
      </c>
      <c r="H8025" s="0" t="n">
        <v>24800</v>
      </c>
    </row>
    <row r="8026" customFormat="false" ht="15" hidden="false" customHeight="false" outlineLevel="0" collapsed="false">
      <c r="A8026" s="0" t="n">
        <v>8024</v>
      </c>
      <c r="B8026" s="0" t="n">
        <v>12</v>
      </c>
      <c r="C8026" s="0" t="n">
        <v>335</v>
      </c>
      <c r="D8026" s="0" t="n">
        <v>7</v>
      </c>
      <c r="E8026" s="0" t="n">
        <v>1</v>
      </c>
      <c r="F8026" s="0" t="n">
        <v>0.046221</v>
      </c>
      <c r="G8026" s="0" t="n">
        <v>0.202812</v>
      </c>
      <c r="H8026" s="0" t="n">
        <v>24600</v>
      </c>
    </row>
    <row r="8027" customFormat="false" ht="15" hidden="false" customHeight="false" outlineLevel="0" collapsed="false">
      <c r="A8027" s="0" t="n">
        <v>8025</v>
      </c>
      <c r="B8027" s="0" t="n">
        <v>12</v>
      </c>
      <c r="C8027" s="0" t="n">
        <v>335</v>
      </c>
      <c r="D8027" s="0" t="n">
        <v>8</v>
      </c>
      <c r="E8027" s="0" t="n">
        <v>1</v>
      </c>
      <c r="F8027" s="0" t="n">
        <v>0.32415</v>
      </c>
      <c r="G8027" s="0" t="n">
        <v>0.30634</v>
      </c>
      <c r="H8027" s="0" t="n">
        <v>24400</v>
      </c>
    </row>
    <row r="8028" customFormat="false" ht="15" hidden="false" customHeight="false" outlineLevel="0" collapsed="false">
      <c r="A8028" s="0" t="n">
        <v>8026</v>
      </c>
      <c r="B8028" s="0" t="n">
        <v>12</v>
      </c>
      <c r="C8028" s="0" t="n">
        <v>335</v>
      </c>
      <c r="D8028" s="0" t="n">
        <v>9</v>
      </c>
      <c r="E8028" s="0" t="n">
        <v>0</v>
      </c>
      <c r="F8028" s="0" t="n">
        <v>0.651182</v>
      </c>
      <c r="G8028" s="0" t="n">
        <v>0.409143</v>
      </c>
      <c r="H8028" s="0" t="n">
        <v>24400</v>
      </c>
    </row>
    <row r="8029" customFormat="false" ht="15" hidden="false" customHeight="false" outlineLevel="0" collapsed="false">
      <c r="A8029" s="0" t="n">
        <v>8027</v>
      </c>
      <c r="B8029" s="0" t="n">
        <v>12</v>
      </c>
      <c r="C8029" s="0" t="n">
        <v>335</v>
      </c>
      <c r="D8029" s="0" t="n">
        <v>10</v>
      </c>
      <c r="E8029" s="0" t="n">
        <v>0</v>
      </c>
      <c r="F8029" s="0" t="n">
        <v>0.943727</v>
      </c>
      <c r="G8029" s="0" t="n">
        <v>0.495077</v>
      </c>
      <c r="H8029" s="0" t="n">
        <v>24400</v>
      </c>
    </row>
    <row r="8030" customFormat="false" ht="15" hidden="false" customHeight="false" outlineLevel="0" collapsed="false">
      <c r="A8030" s="0" t="n">
        <v>8028</v>
      </c>
      <c r="B8030" s="0" t="n">
        <v>12</v>
      </c>
      <c r="C8030" s="0" t="n">
        <v>335</v>
      </c>
      <c r="D8030" s="0" t="n">
        <v>11</v>
      </c>
      <c r="E8030" s="0" t="n">
        <v>0</v>
      </c>
      <c r="F8030" s="0" t="n">
        <v>1</v>
      </c>
      <c r="G8030" s="0" t="n">
        <v>0.427321</v>
      </c>
      <c r="H8030" s="0" t="n">
        <v>24400</v>
      </c>
    </row>
    <row r="8031" customFormat="false" ht="15" hidden="false" customHeight="false" outlineLevel="0" collapsed="false">
      <c r="A8031" s="0" t="n">
        <v>8029</v>
      </c>
      <c r="B8031" s="0" t="n">
        <v>12</v>
      </c>
      <c r="C8031" s="0" t="n">
        <v>335</v>
      </c>
      <c r="D8031" s="0" t="n">
        <v>12</v>
      </c>
      <c r="E8031" s="0" t="n">
        <v>0</v>
      </c>
      <c r="F8031" s="0" t="n">
        <v>1</v>
      </c>
      <c r="G8031" s="0" t="n">
        <v>0.396577</v>
      </c>
      <c r="H8031" s="0" t="n">
        <v>24400</v>
      </c>
    </row>
    <row r="8032" customFormat="false" ht="15" hidden="false" customHeight="false" outlineLevel="0" collapsed="false">
      <c r="A8032" s="0" t="n">
        <v>8030</v>
      </c>
      <c r="B8032" s="0" t="n">
        <v>12</v>
      </c>
      <c r="C8032" s="0" t="n">
        <v>335</v>
      </c>
      <c r="D8032" s="0" t="n">
        <v>13</v>
      </c>
      <c r="E8032" s="0" t="n">
        <v>0</v>
      </c>
      <c r="F8032" s="0" t="n">
        <v>1</v>
      </c>
      <c r="G8032" s="0" t="n">
        <v>0.807419</v>
      </c>
      <c r="H8032" s="0" t="n">
        <v>24400</v>
      </c>
    </row>
    <row r="8033" customFormat="false" ht="15" hidden="false" customHeight="false" outlineLevel="0" collapsed="false">
      <c r="A8033" s="0" t="n">
        <v>8031</v>
      </c>
      <c r="B8033" s="0" t="n">
        <v>12</v>
      </c>
      <c r="C8033" s="0" t="n">
        <v>335</v>
      </c>
      <c r="D8033" s="0" t="n">
        <v>14</v>
      </c>
      <c r="E8033" s="0" t="n">
        <v>0</v>
      </c>
      <c r="F8033" s="0" t="n">
        <v>0.943727</v>
      </c>
      <c r="G8033" s="0" t="n">
        <v>0.663828</v>
      </c>
      <c r="H8033" s="0" t="n">
        <v>24400</v>
      </c>
    </row>
    <row r="8034" customFormat="false" ht="15" hidden="false" customHeight="false" outlineLevel="0" collapsed="false">
      <c r="A8034" s="0" t="n">
        <v>8032</v>
      </c>
      <c r="B8034" s="0" t="n">
        <v>12</v>
      </c>
      <c r="C8034" s="0" t="n">
        <v>335</v>
      </c>
      <c r="D8034" s="0" t="n">
        <v>15</v>
      </c>
      <c r="E8034" s="0" t="n">
        <v>0</v>
      </c>
      <c r="F8034" s="0" t="n">
        <v>0.651182</v>
      </c>
      <c r="G8034" s="0" t="n">
        <v>0.553272</v>
      </c>
      <c r="H8034" s="0" t="n">
        <v>24400</v>
      </c>
    </row>
    <row r="8035" customFormat="false" ht="15" hidden="false" customHeight="false" outlineLevel="0" collapsed="false">
      <c r="A8035" s="0" t="n">
        <v>8033</v>
      </c>
      <c r="B8035" s="0" t="n">
        <v>12</v>
      </c>
      <c r="C8035" s="0" t="n">
        <v>335</v>
      </c>
      <c r="D8035" s="0" t="n">
        <v>16</v>
      </c>
      <c r="E8035" s="0" t="n">
        <v>0</v>
      </c>
      <c r="F8035" s="0" t="n">
        <v>0.32415</v>
      </c>
      <c r="G8035" s="0" t="n">
        <v>0.361961</v>
      </c>
      <c r="H8035" s="0" t="n">
        <v>24400</v>
      </c>
    </row>
    <row r="8036" customFormat="false" ht="15" hidden="false" customHeight="false" outlineLevel="0" collapsed="false">
      <c r="A8036" s="0" t="n">
        <v>8034</v>
      </c>
      <c r="B8036" s="0" t="n">
        <v>12</v>
      </c>
      <c r="C8036" s="0" t="n">
        <v>335</v>
      </c>
      <c r="D8036" s="0" t="n">
        <v>17</v>
      </c>
      <c r="E8036" s="0" t="n">
        <v>0</v>
      </c>
      <c r="F8036" s="0" t="n">
        <v>0.046221</v>
      </c>
      <c r="G8036" s="0" t="n">
        <v>0.531188</v>
      </c>
      <c r="H8036" s="0" t="n">
        <v>24400</v>
      </c>
    </row>
    <row r="8037" customFormat="false" ht="15" hidden="false" customHeight="false" outlineLevel="0" collapsed="false">
      <c r="A8037" s="0" t="n">
        <v>8035</v>
      </c>
      <c r="B8037" s="0" t="n">
        <v>12</v>
      </c>
      <c r="C8037" s="0" t="n">
        <v>335</v>
      </c>
      <c r="D8037" s="0" t="n">
        <v>18</v>
      </c>
      <c r="E8037" s="0" t="n">
        <v>0</v>
      </c>
      <c r="F8037" s="0" t="n">
        <v>0</v>
      </c>
      <c r="G8037" s="0" t="n">
        <v>0.625504</v>
      </c>
      <c r="H8037" s="0" t="n">
        <v>24400</v>
      </c>
    </row>
    <row r="8038" customFormat="false" ht="15" hidden="false" customHeight="false" outlineLevel="0" collapsed="false">
      <c r="A8038" s="0" t="n">
        <v>8036</v>
      </c>
      <c r="B8038" s="0" t="n">
        <v>12</v>
      </c>
      <c r="C8038" s="0" t="n">
        <v>335</v>
      </c>
      <c r="D8038" s="0" t="n">
        <v>19</v>
      </c>
      <c r="E8038" s="0" t="n">
        <v>1</v>
      </c>
      <c r="F8038" s="0" t="n">
        <v>0</v>
      </c>
      <c r="G8038" s="0" t="n">
        <v>0.474886</v>
      </c>
      <c r="H8038" s="0" t="n">
        <v>24200</v>
      </c>
    </row>
    <row r="8039" customFormat="false" ht="15" hidden="false" customHeight="false" outlineLevel="0" collapsed="false">
      <c r="A8039" s="0" t="n">
        <v>8037</v>
      </c>
      <c r="B8039" s="0" t="n">
        <v>12</v>
      </c>
      <c r="C8039" s="0" t="n">
        <v>335</v>
      </c>
      <c r="D8039" s="0" t="n">
        <v>20</v>
      </c>
      <c r="E8039" s="0" t="n">
        <v>1</v>
      </c>
      <c r="F8039" s="0" t="n">
        <v>0</v>
      </c>
      <c r="G8039" s="0" t="n">
        <v>0.443589</v>
      </c>
      <c r="H8039" s="0" t="n">
        <v>24000</v>
      </c>
    </row>
    <row r="8040" customFormat="false" ht="15" hidden="false" customHeight="false" outlineLevel="0" collapsed="false">
      <c r="A8040" s="0" t="n">
        <v>8038</v>
      </c>
      <c r="B8040" s="0" t="n">
        <v>12</v>
      </c>
      <c r="C8040" s="0" t="n">
        <v>335</v>
      </c>
      <c r="D8040" s="0" t="n">
        <v>21</v>
      </c>
      <c r="E8040" s="0" t="n">
        <v>0</v>
      </c>
      <c r="F8040" s="0" t="n">
        <v>0</v>
      </c>
      <c r="G8040" s="0" t="n">
        <v>0.333898</v>
      </c>
      <c r="H8040" s="0" t="n">
        <v>24000</v>
      </c>
    </row>
    <row r="8041" customFormat="false" ht="15" hidden="false" customHeight="false" outlineLevel="0" collapsed="false">
      <c r="A8041" s="0" t="n">
        <v>8039</v>
      </c>
      <c r="B8041" s="0" t="n">
        <v>12</v>
      </c>
      <c r="C8041" s="0" t="n">
        <v>335</v>
      </c>
      <c r="D8041" s="0" t="n">
        <v>22</v>
      </c>
      <c r="E8041" s="0" t="n">
        <v>0</v>
      </c>
      <c r="F8041" s="0" t="n">
        <v>0</v>
      </c>
      <c r="G8041" s="0" t="n">
        <v>0.303349</v>
      </c>
      <c r="H8041" s="0" t="n">
        <v>24000</v>
      </c>
    </row>
    <row r="8042" customFormat="false" ht="15" hidden="false" customHeight="false" outlineLevel="0" collapsed="false">
      <c r="A8042" s="0" t="n">
        <v>8040</v>
      </c>
      <c r="B8042" s="0" t="n">
        <v>12</v>
      </c>
      <c r="C8042" s="0" t="n">
        <v>335</v>
      </c>
      <c r="D8042" s="0" t="n">
        <v>23</v>
      </c>
      <c r="E8042" s="0" t="n">
        <v>0</v>
      </c>
      <c r="F8042" s="0" t="n">
        <v>0</v>
      </c>
      <c r="G8042" s="0" t="n">
        <v>0.366269</v>
      </c>
      <c r="H8042" s="0" t="n">
        <v>24000</v>
      </c>
    </row>
    <row r="8043" customFormat="false" ht="15" hidden="false" customHeight="false" outlineLevel="0" collapsed="false">
      <c r="A8043" s="0" t="n">
        <v>8041</v>
      </c>
      <c r="B8043" s="0" t="n">
        <v>12</v>
      </c>
      <c r="C8043" s="0" t="n">
        <v>336</v>
      </c>
      <c r="D8043" s="0" t="n">
        <v>0</v>
      </c>
      <c r="E8043" s="0" t="n">
        <v>0</v>
      </c>
      <c r="F8043" s="0" t="n">
        <v>0</v>
      </c>
      <c r="G8043" s="0" t="n">
        <v>0.332339</v>
      </c>
      <c r="H8043" s="0" t="n">
        <v>24000</v>
      </c>
    </row>
    <row r="8044" customFormat="false" ht="15" hidden="false" customHeight="false" outlineLevel="0" collapsed="false">
      <c r="A8044" s="0" t="n">
        <v>8042</v>
      </c>
      <c r="B8044" s="0" t="n">
        <v>12</v>
      </c>
      <c r="C8044" s="0" t="n">
        <v>336</v>
      </c>
      <c r="D8044" s="0" t="n">
        <v>1</v>
      </c>
      <c r="E8044" s="0" t="n">
        <v>0</v>
      </c>
      <c r="F8044" s="0" t="n">
        <v>0</v>
      </c>
      <c r="G8044" s="0" t="n">
        <v>0.355068</v>
      </c>
      <c r="H8044" s="0" t="n">
        <v>24000</v>
      </c>
    </row>
    <row r="8045" customFormat="false" ht="15" hidden="false" customHeight="false" outlineLevel="0" collapsed="false">
      <c r="A8045" s="0" t="n">
        <v>8043</v>
      </c>
      <c r="B8045" s="0" t="n">
        <v>12</v>
      </c>
      <c r="C8045" s="0" t="n">
        <v>336</v>
      </c>
      <c r="D8045" s="0" t="n">
        <v>2</v>
      </c>
      <c r="E8045" s="0" t="n">
        <v>0</v>
      </c>
      <c r="F8045" s="0" t="n">
        <v>0</v>
      </c>
      <c r="G8045" s="0" t="n">
        <v>0.62008</v>
      </c>
      <c r="H8045" s="0" t="n">
        <v>24000</v>
      </c>
    </row>
    <row r="8046" customFormat="false" ht="15" hidden="false" customHeight="false" outlineLevel="0" collapsed="false">
      <c r="A8046" s="0" t="n">
        <v>8044</v>
      </c>
      <c r="B8046" s="0" t="n">
        <v>12</v>
      </c>
      <c r="C8046" s="0" t="n">
        <v>336</v>
      </c>
      <c r="D8046" s="0" t="n">
        <v>3</v>
      </c>
      <c r="E8046" s="0" t="n">
        <v>0</v>
      </c>
      <c r="F8046" s="0" t="n">
        <v>0</v>
      </c>
      <c r="G8046" s="0" t="n">
        <v>0.553808</v>
      </c>
      <c r="H8046" s="0" t="n">
        <v>24000</v>
      </c>
    </row>
    <row r="8047" customFormat="false" ht="15" hidden="false" customHeight="false" outlineLevel="0" collapsed="false">
      <c r="A8047" s="0" t="n">
        <v>8045</v>
      </c>
      <c r="B8047" s="0" t="n">
        <v>12</v>
      </c>
      <c r="C8047" s="0" t="n">
        <v>336</v>
      </c>
      <c r="D8047" s="0" t="n">
        <v>4</v>
      </c>
      <c r="E8047" s="0" t="n">
        <v>0</v>
      </c>
      <c r="F8047" s="0" t="n">
        <v>0</v>
      </c>
      <c r="G8047" s="0" t="n">
        <v>0.627957</v>
      </c>
      <c r="H8047" s="0" t="n">
        <v>24000</v>
      </c>
    </row>
    <row r="8048" customFormat="false" ht="15" hidden="false" customHeight="false" outlineLevel="0" collapsed="false">
      <c r="A8048" s="0" t="n">
        <v>8046</v>
      </c>
      <c r="B8048" s="0" t="n">
        <v>12</v>
      </c>
      <c r="C8048" s="0" t="n">
        <v>336</v>
      </c>
      <c r="D8048" s="0" t="n">
        <v>5</v>
      </c>
      <c r="E8048" s="0" t="n">
        <v>0</v>
      </c>
      <c r="F8048" s="0" t="n">
        <v>0</v>
      </c>
      <c r="G8048" s="0" t="n">
        <v>0.555662</v>
      </c>
      <c r="H8048" s="0" t="n">
        <v>24000</v>
      </c>
    </row>
    <row r="8049" customFormat="false" ht="15" hidden="false" customHeight="false" outlineLevel="0" collapsed="false">
      <c r="A8049" s="0" t="n">
        <v>8047</v>
      </c>
      <c r="B8049" s="0" t="n">
        <v>12</v>
      </c>
      <c r="C8049" s="0" t="n">
        <v>336</v>
      </c>
      <c r="D8049" s="0" t="n">
        <v>6</v>
      </c>
      <c r="E8049" s="0" t="n">
        <v>0</v>
      </c>
      <c r="F8049" s="0" t="n">
        <v>0</v>
      </c>
      <c r="G8049" s="0" t="n">
        <v>0.492152</v>
      </c>
      <c r="H8049" s="0" t="n">
        <v>24000</v>
      </c>
    </row>
    <row r="8050" customFormat="false" ht="15" hidden="false" customHeight="false" outlineLevel="0" collapsed="false">
      <c r="A8050" s="0" t="n">
        <v>8048</v>
      </c>
      <c r="B8050" s="0" t="n">
        <v>12</v>
      </c>
      <c r="C8050" s="0" t="n">
        <v>336</v>
      </c>
      <c r="D8050" s="0" t="n">
        <v>7</v>
      </c>
      <c r="E8050" s="0" t="n">
        <v>1</v>
      </c>
      <c r="F8050" s="0" t="n">
        <v>0.04587</v>
      </c>
      <c r="G8050" s="0" t="n">
        <v>0.456813</v>
      </c>
      <c r="H8050" s="0" t="n">
        <v>23800</v>
      </c>
    </row>
    <row r="8051" customFormat="false" ht="15" hidden="false" customHeight="false" outlineLevel="0" collapsed="false">
      <c r="A8051" s="0" t="n">
        <v>8049</v>
      </c>
      <c r="B8051" s="0" t="n">
        <v>12</v>
      </c>
      <c r="C8051" s="0" t="n">
        <v>336</v>
      </c>
      <c r="D8051" s="0" t="n">
        <v>8</v>
      </c>
      <c r="E8051" s="0" t="n">
        <v>1</v>
      </c>
      <c r="F8051" s="0" t="n">
        <v>0.321684</v>
      </c>
      <c r="G8051" s="0" t="n">
        <v>0.374145</v>
      </c>
      <c r="H8051" s="0" t="n">
        <v>23600</v>
      </c>
    </row>
    <row r="8052" customFormat="false" ht="15" hidden="false" customHeight="false" outlineLevel="0" collapsed="false">
      <c r="A8052" s="0" t="n">
        <v>8050</v>
      </c>
      <c r="B8052" s="0" t="n">
        <v>12</v>
      </c>
      <c r="C8052" s="0" t="n">
        <v>336</v>
      </c>
      <c r="D8052" s="0" t="n">
        <v>9</v>
      </c>
      <c r="E8052" s="0" t="n">
        <v>0</v>
      </c>
      <c r="F8052" s="0" t="n">
        <v>0.646229</v>
      </c>
      <c r="G8052" s="0" t="n">
        <v>0.286137</v>
      </c>
      <c r="H8052" s="0" t="n">
        <v>23600</v>
      </c>
    </row>
    <row r="8053" customFormat="false" ht="15" hidden="false" customHeight="false" outlineLevel="0" collapsed="false">
      <c r="A8053" s="0" t="n">
        <v>8051</v>
      </c>
      <c r="B8053" s="0" t="n">
        <v>12</v>
      </c>
      <c r="C8053" s="0" t="n">
        <v>336</v>
      </c>
      <c r="D8053" s="0" t="n">
        <v>10</v>
      </c>
      <c r="E8053" s="0" t="n">
        <v>0</v>
      </c>
      <c r="F8053" s="0" t="n">
        <v>0.936549</v>
      </c>
      <c r="G8053" s="0" t="n">
        <v>0.238873</v>
      </c>
      <c r="H8053" s="0" t="n">
        <v>23600</v>
      </c>
    </row>
    <row r="8054" customFormat="false" ht="15" hidden="false" customHeight="false" outlineLevel="0" collapsed="false">
      <c r="A8054" s="0" t="n">
        <v>8052</v>
      </c>
      <c r="B8054" s="0" t="n">
        <v>12</v>
      </c>
      <c r="C8054" s="0" t="n">
        <v>336</v>
      </c>
      <c r="D8054" s="0" t="n">
        <v>11</v>
      </c>
      <c r="E8054" s="0" t="n">
        <v>0</v>
      </c>
      <c r="F8054" s="0" t="n">
        <v>1</v>
      </c>
      <c r="G8054" s="0" t="n">
        <v>0.170241</v>
      </c>
      <c r="H8054" s="0" t="n">
        <v>23600</v>
      </c>
    </row>
    <row r="8055" customFormat="false" ht="15" hidden="false" customHeight="false" outlineLevel="0" collapsed="false">
      <c r="A8055" s="0" t="n">
        <v>8053</v>
      </c>
      <c r="B8055" s="0" t="n">
        <v>12</v>
      </c>
      <c r="C8055" s="0" t="n">
        <v>336</v>
      </c>
      <c r="D8055" s="0" t="n">
        <v>12</v>
      </c>
      <c r="E8055" s="0" t="n">
        <v>0</v>
      </c>
      <c r="F8055" s="0" t="n">
        <v>1</v>
      </c>
      <c r="G8055" s="0" t="n">
        <v>0.141021</v>
      </c>
      <c r="H8055" s="0" t="n">
        <v>23600</v>
      </c>
    </row>
    <row r="8056" customFormat="false" ht="15" hidden="false" customHeight="false" outlineLevel="0" collapsed="false">
      <c r="A8056" s="0" t="n">
        <v>8054</v>
      </c>
      <c r="B8056" s="0" t="n">
        <v>12</v>
      </c>
      <c r="C8056" s="0" t="n">
        <v>336</v>
      </c>
      <c r="D8056" s="0" t="n">
        <v>13</v>
      </c>
      <c r="E8056" s="0" t="n">
        <v>0</v>
      </c>
      <c r="F8056" s="0" t="n">
        <v>1</v>
      </c>
      <c r="G8056" s="0" t="n">
        <v>0.202261</v>
      </c>
      <c r="H8056" s="0" t="n">
        <v>23600</v>
      </c>
    </row>
    <row r="8057" customFormat="false" ht="15" hidden="false" customHeight="false" outlineLevel="0" collapsed="false">
      <c r="A8057" s="0" t="n">
        <v>8055</v>
      </c>
      <c r="B8057" s="0" t="n">
        <v>12</v>
      </c>
      <c r="C8057" s="0" t="n">
        <v>336</v>
      </c>
      <c r="D8057" s="0" t="n">
        <v>14</v>
      </c>
      <c r="E8057" s="0" t="n">
        <v>0</v>
      </c>
      <c r="F8057" s="0" t="n">
        <v>0.936549</v>
      </c>
      <c r="G8057" s="0" t="n">
        <v>0.241727</v>
      </c>
      <c r="H8057" s="0" t="n">
        <v>23600</v>
      </c>
    </row>
    <row r="8058" customFormat="false" ht="15" hidden="false" customHeight="false" outlineLevel="0" collapsed="false">
      <c r="A8058" s="0" t="n">
        <v>8056</v>
      </c>
      <c r="B8058" s="0" t="n">
        <v>12</v>
      </c>
      <c r="C8058" s="0" t="n">
        <v>336</v>
      </c>
      <c r="D8058" s="0" t="n">
        <v>15</v>
      </c>
      <c r="E8058" s="0" t="n">
        <v>0</v>
      </c>
      <c r="F8058" s="0" t="n">
        <v>0.646229</v>
      </c>
      <c r="G8058" s="0" t="n">
        <v>0.26649</v>
      </c>
      <c r="H8058" s="0" t="n">
        <v>23600</v>
      </c>
    </row>
    <row r="8059" customFormat="false" ht="15" hidden="false" customHeight="false" outlineLevel="0" collapsed="false">
      <c r="A8059" s="0" t="n">
        <v>8057</v>
      </c>
      <c r="B8059" s="0" t="n">
        <v>12</v>
      </c>
      <c r="C8059" s="0" t="n">
        <v>336</v>
      </c>
      <c r="D8059" s="0" t="n">
        <v>16</v>
      </c>
      <c r="E8059" s="0" t="n">
        <v>0</v>
      </c>
      <c r="F8059" s="0" t="n">
        <v>0.321684</v>
      </c>
      <c r="G8059" s="0" t="n">
        <v>0.206725</v>
      </c>
      <c r="H8059" s="0" t="n">
        <v>23600</v>
      </c>
    </row>
    <row r="8060" customFormat="false" ht="15" hidden="false" customHeight="false" outlineLevel="0" collapsed="false">
      <c r="A8060" s="0" t="n">
        <v>8058</v>
      </c>
      <c r="B8060" s="0" t="n">
        <v>12</v>
      </c>
      <c r="C8060" s="0" t="n">
        <v>336</v>
      </c>
      <c r="D8060" s="0" t="n">
        <v>17</v>
      </c>
      <c r="E8060" s="0" t="n">
        <v>0</v>
      </c>
      <c r="F8060" s="0" t="n">
        <v>0.04587</v>
      </c>
      <c r="G8060" s="0" t="n">
        <v>0.234524</v>
      </c>
      <c r="H8060" s="0" t="n">
        <v>23600</v>
      </c>
    </row>
    <row r="8061" customFormat="false" ht="15" hidden="false" customHeight="false" outlineLevel="0" collapsed="false">
      <c r="A8061" s="0" t="n">
        <v>8059</v>
      </c>
      <c r="B8061" s="0" t="n">
        <v>12</v>
      </c>
      <c r="C8061" s="0" t="n">
        <v>336</v>
      </c>
      <c r="D8061" s="0" t="n">
        <v>18</v>
      </c>
      <c r="E8061" s="0" t="n">
        <v>0</v>
      </c>
      <c r="F8061" s="0" t="n">
        <v>0</v>
      </c>
      <c r="G8061" s="0" t="n">
        <v>0.198519</v>
      </c>
      <c r="H8061" s="0" t="n">
        <v>23600</v>
      </c>
    </row>
    <row r="8062" customFormat="false" ht="15" hidden="false" customHeight="false" outlineLevel="0" collapsed="false">
      <c r="A8062" s="0" t="n">
        <v>8060</v>
      </c>
      <c r="B8062" s="0" t="n">
        <v>12</v>
      </c>
      <c r="C8062" s="0" t="n">
        <v>336</v>
      </c>
      <c r="D8062" s="0" t="n">
        <v>19</v>
      </c>
      <c r="E8062" s="0" t="n">
        <v>1</v>
      </c>
      <c r="F8062" s="0" t="n">
        <v>0</v>
      </c>
      <c r="G8062" s="0" t="n">
        <v>0.173362</v>
      </c>
      <c r="H8062" s="0" t="n">
        <v>23400</v>
      </c>
    </row>
    <row r="8063" customFormat="false" ht="15" hidden="false" customHeight="false" outlineLevel="0" collapsed="false">
      <c r="A8063" s="0" t="n">
        <v>8061</v>
      </c>
      <c r="B8063" s="0" t="n">
        <v>12</v>
      </c>
      <c r="C8063" s="0" t="n">
        <v>336</v>
      </c>
      <c r="D8063" s="0" t="n">
        <v>20</v>
      </c>
      <c r="E8063" s="0" t="n">
        <v>1</v>
      </c>
      <c r="F8063" s="0" t="n">
        <v>0</v>
      </c>
      <c r="G8063" s="0" t="n">
        <v>0.155309</v>
      </c>
      <c r="H8063" s="0" t="n">
        <v>23200</v>
      </c>
    </row>
    <row r="8064" customFormat="false" ht="15" hidden="false" customHeight="false" outlineLevel="0" collapsed="false">
      <c r="A8064" s="0" t="n">
        <v>8062</v>
      </c>
      <c r="B8064" s="0" t="n">
        <v>12</v>
      </c>
      <c r="C8064" s="0" t="n">
        <v>336</v>
      </c>
      <c r="D8064" s="0" t="n">
        <v>21</v>
      </c>
      <c r="E8064" s="0" t="n">
        <v>0</v>
      </c>
      <c r="F8064" s="0" t="n">
        <v>0</v>
      </c>
      <c r="G8064" s="0" t="n">
        <v>0.190733</v>
      </c>
      <c r="H8064" s="0" t="n">
        <v>23200</v>
      </c>
    </row>
    <row r="8065" customFormat="false" ht="15" hidden="false" customHeight="false" outlineLevel="0" collapsed="false">
      <c r="A8065" s="0" t="n">
        <v>8063</v>
      </c>
      <c r="B8065" s="0" t="n">
        <v>12</v>
      </c>
      <c r="C8065" s="0" t="n">
        <v>336</v>
      </c>
      <c r="D8065" s="0" t="n">
        <v>22</v>
      </c>
      <c r="E8065" s="0" t="n">
        <v>0</v>
      </c>
      <c r="F8065" s="0" t="n">
        <v>0</v>
      </c>
      <c r="G8065" s="0" t="n">
        <v>0.23094</v>
      </c>
      <c r="H8065" s="0" t="n">
        <v>23200</v>
      </c>
    </row>
    <row r="8066" customFormat="false" ht="15" hidden="false" customHeight="false" outlineLevel="0" collapsed="false">
      <c r="A8066" s="0" t="n">
        <v>8064</v>
      </c>
      <c r="B8066" s="0" t="n">
        <v>12</v>
      </c>
      <c r="C8066" s="0" t="n">
        <v>336</v>
      </c>
      <c r="D8066" s="0" t="n">
        <v>23</v>
      </c>
      <c r="E8066" s="0" t="n">
        <v>0</v>
      </c>
      <c r="F8066" s="0" t="n">
        <v>0</v>
      </c>
      <c r="G8066" s="0" t="n">
        <v>0.240372</v>
      </c>
      <c r="H8066" s="0" t="n">
        <v>23200</v>
      </c>
    </row>
    <row r="8067" customFormat="false" ht="15" hidden="false" customHeight="false" outlineLevel="0" collapsed="false">
      <c r="A8067" s="0" t="n">
        <v>8065</v>
      </c>
      <c r="B8067" s="0" t="n">
        <v>12</v>
      </c>
      <c r="C8067" s="0" t="n">
        <v>337</v>
      </c>
      <c r="D8067" s="0" t="n">
        <v>0</v>
      </c>
      <c r="E8067" s="0" t="n">
        <v>0</v>
      </c>
      <c r="F8067" s="0" t="n">
        <v>0</v>
      </c>
      <c r="G8067" s="0" t="n">
        <v>0.320217</v>
      </c>
      <c r="H8067" s="0" t="n">
        <v>23200</v>
      </c>
    </row>
    <row r="8068" customFormat="false" ht="15" hidden="false" customHeight="false" outlineLevel="0" collapsed="false">
      <c r="A8068" s="0" t="n">
        <v>8066</v>
      </c>
      <c r="B8068" s="0" t="n">
        <v>12</v>
      </c>
      <c r="C8068" s="0" t="n">
        <v>337</v>
      </c>
      <c r="D8068" s="0" t="n">
        <v>1</v>
      </c>
      <c r="E8068" s="0" t="n">
        <v>0</v>
      </c>
      <c r="F8068" s="0" t="n">
        <v>0</v>
      </c>
      <c r="G8068" s="0" t="n">
        <v>0.259044</v>
      </c>
      <c r="H8068" s="0" t="n">
        <v>23200</v>
      </c>
    </row>
    <row r="8069" customFormat="false" ht="15" hidden="false" customHeight="false" outlineLevel="0" collapsed="false">
      <c r="A8069" s="0" t="n">
        <v>8067</v>
      </c>
      <c r="B8069" s="0" t="n">
        <v>12</v>
      </c>
      <c r="C8069" s="0" t="n">
        <v>337</v>
      </c>
      <c r="D8069" s="0" t="n">
        <v>2</v>
      </c>
      <c r="E8069" s="0" t="n">
        <v>0</v>
      </c>
      <c r="F8069" s="0" t="n">
        <v>0</v>
      </c>
      <c r="G8069" s="0" t="n">
        <v>0.219696</v>
      </c>
      <c r="H8069" s="0" t="n">
        <v>23200</v>
      </c>
    </row>
    <row r="8070" customFormat="false" ht="15" hidden="false" customHeight="false" outlineLevel="0" collapsed="false">
      <c r="A8070" s="0" t="n">
        <v>8068</v>
      </c>
      <c r="B8070" s="0" t="n">
        <v>12</v>
      </c>
      <c r="C8070" s="0" t="n">
        <v>337</v>
      </c>
      <c r="D8070" s="0" t="n">
        <v>3</v>
      </c>
      <c r="E8070" s="0" t="n">
        <v>0</v>
      </c>
      <c r="F8070" s="0" t="n">
        <v>0</v>
      </c>
      <c r="G8070" s="0" t="n">
        <v>0.21638</v>
      </c>
      <c r="H8070" s="0" t="n">
        <v>23200</v>
      </c>
    </row>
    <row r="8071" customFormat="false" ht="15" hidden="false" customHeight="false" outlineLevel="0" collapsed="false">
      <c r="A8071" s="0" t="n">
        <v>8069</v>
      </c>
      <c r="B8071" s="0" t="n">
        <v>12</v>
      </c>
      <c r="C8071" s="0" t="n">
        <v>337</v>
      </c>
      <c r="D8071" s="0" t="n">
        <v>4</v>
      </c>
      <c r="E8071" s="0" t="n">
        <v>0</v>
      </c>
      <c r="F8071" s="0" t="n">
        <v>0</v>
      </c>
      <c r="G8071" s="0" t="n">
        <v>0.348623</v>
      </c>
      <c r="H8071" s="0" t="n">
        <v>23200</v>
      </c>
    </row>
    <row r="8072" customFormat="false" ht="15" hidden="false" customHeight="false" outlineLevel="0" collapsed="false">
      <c r="A8072" s="0" t="n">
        <v>8070</v>
      </c>
      <c r="B8072" s="0" t="n">
        <v>12</v>
      </c>
      <c r="C8072" s="0" t="n">
        <v>337</v>
      </c>
      <c r="D8072" s="0" t="n">
        <v>5</v>
      </c>
      <c r="E8072" s="0" t="n">
        <v>0</v>
      </c>
      <c r="F8072" s="0" t="n">
        <v>0</v>
      </c>
      <c r="G8072" s="0" t="n">
        <v>0.263486</v>
      </c>
      <c r="H8072" s="0" t="n">
        <v>23200</v>
      </c>
    </row>
    <row r="8073" customFormat="false" ht="15" hidden="false" customHeight="false" outlineLevel="0" collapsed="false">
      <c r="A8073" s="0" t="n">
        <v>8071</v>
      </c>
      <c r="B8073" s="0" t="n">
        <v>12</v>
      </c>
      <c r="C8073" s="0" t="n">
        <v>337</v>
      </c>
      <c r="D8073" s="0" t="n">
        <v>6</v>
      </c>
      <c r="E8073" s="0" t="n">
        <v>0</v>
      </c>
      <c r="F8073" s="0" t="n">
        <v>0</v>
      </c>
      <c r="G8073" s="0" t="n">
        <v>0.285762</v>
      </c>
      <c r="H8073" s="0" t="n">
        <v>23200</v>
      </c>
    </row>
    <row r="8074" customFormat="false" ht="15" hidden="false" customHeight="false" outlineLevel="0" collapsed="false">
      <c r="A8074" s="0" t="n">
        <v>8072</v>
      </c>
      <c r="B8074" s="0" t="n">
        <v>12</v>
      </c>
      <c r="C8074" s="0" t="n">
        <v>337</v>
      </c>
      <c r="D8074" s="0" t="n">
        <v>7</v>
      </c>
      <c r="E8074" s="0" t="n">
        <v>1</v>
      </c>
      <c r="F8074" s="0" t="n">
        <v>0.052687</v>
      </c>
      <c r="G8074" s="0" t="n">
        <v>0.220952</v>
      </c>
      <c r="H8074" s="0" t="n">
        <v>23000</v>
      </c>
    </row>
    <row r="8075" customFormat="false" ht="15" hidden="false" customHeight="false" outlineLevel="0" collapsed="false">
      <c r="A8075" s="0" t="n">
        <v>8073</v>
      </c>
      <c r="B8075" s="0" t="n">
        <v>12</v>
      </c>
      <c r="C8075" s="0" t="n">
        <v>337</v>
      </c>
      <c r="D8075" s="0" t="n">
        <v>8</v>
      </c>
      <c r="E8075" s="0" t="n">
        <v>1</v>
      </c>
      <c r="F8075" s="0" t="n">
        <v>0.369495</v>
      </c>
      <c r="G8075" s="0" t="n">
        <v>0.21518</v>
      </c>
      <c r="H8075" s="0" t="n">
        <v>22800</v>
      </c>
    </row>
    <row r="8076" customFormat="false" ht="15" hidden="false" customHeight="false" outlineLevel="0" collapsed="false">
      <c r="A8076" s="0" t="n">
        <v>8074</v>
      </c>
      <c r="B8076" s="0" t="n">
        <v>12</v>
      </c>
      <c r="C8076" s="0" t="n">
        <v>337</v>
      </c>
      <c r="D8076" s="0" t="n">
        <v>9</v>
      </c>
      <c r="E8076" s="0" t="n">
        <v>0</v>
      </c>
      <c r="F8076" s="0" t="n">
        <v>0.742276</v>
      </c>
      <c r="G8076" s="0" t="n">
        <v>0.183882</v>
      </c>
      <c r="H8076" s="0" t="n">
        <v>22800</v>
      </c>
    </row>
    <row r="8077" customFormat="false" ht="15" hidden="false" customHeight="false" outlineLevel="0" collapsed="false">
      <c r="A8077" s="0" t="n">
        <v>8075</v>
      </c>
      <c r="B8077" s="0" t="n">
        <v>12</v>
      </c>
      <c r="C8077" s="0" t="n">
        <v>337</v>
      </c>
      <c r="D8077" s="0" t="n">
        <v>10</v>
      </c>
      <c r="E8077" s="0" t="n">
        <v>0</v>
      </c>
      <c r="F8077" s="0" t="n">
        <v>1</v>
      </c>
      <c r="G8077" s="0" t="n">
        <v>0.120889</v>
      </c>
      <c r="H8077" s="0" t="n">
        <v>22800</v>
      </c>
    </row>
    <row r="8078" customFormat="false" ht="15" hidden="false" customHeight="false" outlineLevel="0" collapsed="false">
      <c r="A8078" s="0" t="n">
        <v>8076</v>
      </c>
      <c r="B8078" s="0" t="n">
        <v>12</v>
      </c>
      <c r="C8078" s="0" t="n">
        <v>337</v>
      </c>
      <c r="D8078" s="0" t="n">
        <v>11</v>
      </c>
      <c r="E8078" s="0" t="n">
        <v>0</v>
      </c>
      <c r="F8078" s="0" t="n">
        <v>1</v>
      </c>
      <c r="G8078" s="0" t="n">
        <v>0.118646</v>
      </c>
      <c r="H8078" s="0" t="n">
        <v>22800</v>
      </c>
    </row>
    <row r="8079" customFormat="false" ht="15" hidden="false" customHeight="false" outlineLevel="0" collapsed="false">
      <c r="A8079" s="0" t="n">
        <v>8077</v>
      </c>
      <c r="B8079" s="0" t="n">
        <v>12</v>
      </c>
      <c r="C8079" s="0" t="n">
        <v>337</v>
      </c>
      <c r="D8079" s="0" t="n">
        <v>12</v>
      </c>
      <c r="E8079" s="0" t="n">
        <v>0</v>
      </c>
      <c r="F8079" s="0" t="n">
        <v>1</v>
      </c>
      <c r="G8079" s="0" t="n">
        <v>0.088932</v>
      </c>
      <c r="H8079" s="0" t="n">
        <v>22800</v>
      </c>
    </row>
    <row r="8080" customFormat="false" ht="15" hidden="false" customHeight="false" outlineLevel="0" collapsed="false">
      <c r="A8080" s="0" t="n">
        <v>8078</v>
      </c>
      <c r="B8080" s="0" t="n">
        <v>12</v>
      </c>
      <c r="C8080" s="0" t="n">
        <v>337</v>
      </c>
      <c r="D8080" s="0" t="n">
        <v>13</v>
      </c>
      <c r="E8080" s="0" t="n">
        <v>0</v>
      </c>
      <c r="F8080" s="0" t="n">
        <v>1</v>
      </c>
      <c r="G8080" s="0" t="n">
        <v>0.060189</v>
      </c>
      <c r="H8080" s="0" t="n">
        <v>22800</v>
      </c>
    </row>
    <row r="8081" customFormat="false" ht="15" hidden="false" customHeight="false" outlineLevel="0" collapsed="false">
      <c r="A8081" s="0" t="n">
        <v>8079</v>
      </c>
      <c r="B8081" s="0" t="n">
        <v>12</v>
      </c>
      <c r="C8081" s="0" t="n">
        <v>337</v>
      </c>
      <c r="D8081" s="0" t="n">
        <v>14</v>
      </c>
      <c r="E8081" s="0" t="n">
        <v>0</v>
      </c>
      <c r="F8081" s="0" t="n">
        <v>1</v>
      </c>
      <c r="G8081" s="0" t="n">
        <v>0.037121</v>
      </c>
      <c r="H8081" s="0" t="n">
        <v>22800</v>
      </c>
    </row>
    <row r="8082" customFormat="false" ht="15" hidden="false" customHeight="false" outlineLevel="0" collapsed="false">
      <c r="A8082" s="0" t="n">
        <v>8080</v>
      </c>
      <c r="B8082" s="0" t="n">
        <v>12</v>
      </c>
      <c r="C8082" s="0" t="n">
        <v>337</v>
      </c>
      <c r="D8082" s="0" t="n">
        <v>15</v>
      </c>
      <c r="E8082" s="0" t="n">
        <v>0</v>
      </c>
      <c r="F8082" s="0" t="n">
        <v>0.742276</v>
      </c>
      <c r="G8082" s="0" t="n">
        <v>0.051778</v>
      </c>
      <c r="H8082" s="0" t="n">
        <v>22800</v>
      </c>
    </row>
    <row r="8083" customFormat="false" ht="15" hidden="false" customHeight="false" outlineLevel="0" collapsed="false">
      <c r="A8083" s="0" t="n">
        <v>8081</v>
      </c>
      <c r="B8083" s="0" t="n">
        <v>12</v>
      </c>
      <c r="C8083" s="0" t="n">
        <v>337</v>
      </c>
      <c r="D8083" s="0" t="n">
        <v>16</v>
      </c>
      <c r="E8083" s="0" t="n">
        <v>0</v>
      </c>
      <c r="F8083" s="0" t="n">
        <v>0.369495</v>
      </c>
      <c r="G8083" s="0" t="n">
        <v>0.058187</v>
      </c>
      <c r="H8083" s="0" t="n">
        <v>22800</v>
      </c>
    </row>
    <row r="8084" customFormat="false" ht="15" hidden="false" customHeight="false" outlineLevel="0" collapsed="false">
      <c r="A8084" s="0" t="n">
        <v>8082</v>
      </c>
      <c r="B8084" s="0" t="n">
        <v>12</v>
      </c>
      <c r="C8084" s="0" t="n">
        <v>337</v>
      </c>
      <c r="D8084" s="0" t="n">
        <v>17</v>
      </c>
      <c r="E8084" s="0" t="n">
        <v>0</v>
      </c>
      <c r="F8084" s="0" t="n">
        <v>0.052687</v>
      </c>
      <c r="G8084" s="0" t="n">
        <v>0.042494</v>
      </c>
      <c r="H8084" s="0" t="n">
        <v>22800</v>
      </c>
    </row>
    <row r="8085" customFormat="false" ht="15" hidden="false" customHeight="false" outlineLevel="0" collapsed="false">
      <c r="A8085" s="0" t="n">
        <v>8083</v>
      </c>
      <c r="B8085" s="0" t="n">
        <v>12</v>
      </c>
      <c r="C8085" s="0" t="n">
        <v>337</v>
      </c>
      <c r="D8085" s="0" t="n">
        <v>18</v>
      </c>
      <c r="E8085" s="0" t="n">
        <v>0</v>
      </c>
      <c r="F8085" s="0" t="n">
        <v>0</v>
      </c>
      <c r="G8085" s="0" t="n">
        <v>0.041382</v>
      </c>
      <c r="H8085" s="0" t="n">
        <v>22800</v>
      </c>
    </row>
    <row r="8086" customFormat="false" ht="15" hidden="false" customHeight="false" outlineLevel="0" collapsed="false">
      <c r="A8086" s="0" t="n">
        <v>8084</v>
      </c>
      <c r="B8086" s="0" t="n">
        <v>12</v>
      </c>
      <c r="C8086" s="0" t="n">
        <v>337</v>
      </c>
      <c r="D8086" s="0" t="n">
        <v>19</v>
      </c>
      <c r="E8086" s="0" t="n">
        <v>1</v>
      </c>
      <c r="F8086" s="0" t="n">
        <v>0</v>
      </c>
      <c r="G8086" s="0" t="n">
        <v>0.039579</v>
      </c>
      <c r="H8086" s="0" t="n">
        <v>22600</v>
      </c>
    </row>
    <row r="8087" customFormat="false" ht="15" hidden="false" customHeight="false" outlineLevel="0" collapsed="false">
      <c r="A8087" s="0" t="n">
        <v>8085</v>
      </c>
      <c r="B8087" s="0" t="n">
        <v>12</v>
      </c>
      <c r="C8087" s="0" t="n">
        <v>337</v>
      </c>
      <c r="D8087" s="0" t="n">
        <v>20</v>
      </c>
      <c r="E8087" s="0" t="n">
        <v>1</v>
      </c>
      <c r="F8087" s="0" t="n">
        <v>0</v>
      </c>
      <c r="G8087" s="0" t="n">
        <v>0.040427</v>
      </c>
      <c r="H8087" s="0" t="n">
        <v>22400</v>
      </c>
    </row>
    <row r="8088" customFormat="false" ht="15" hidden="false" customHeight="false" outlineLevel="0" collapsed="false">
      <c r="A8088" s="0" t="n">
        <v>8086</v>
      </c>
      <c r="B8088" s="0" t="n">
        <v>12</v>
      </c>
      <c r="C8088" s="0" t="n">
        <v>337</v>
      </c>
      <c r="D8088" s="0" t="n">
        <v>21</v>
      </c>
      <c r="E8088" s="0" t="n">
        <v>0</v>
      </c>
      <c r="F8088" s="0" t="n">
        <v>0</v>
      </c>
      <c r="G8088" s="0" t="n">
        <v>0.077214</v>
      </c>
      <c r="H8088" s="0" t="n">
        <v>22400</v>
      </c>
    </row>
    <row r="8089" customFormat="false" ht="15" hidden="false" customHeight="false" outlineLevel="0" collapsed="false">
      <c r="A8089" s="0" t="n">
        <v>8087</v>
      </c>
      <c r="B8089" s="0" t="n">
        <v>12</v>
      </c>
      <c r="C8089" s="0" t="n">
        <v>337</v>
      </c>
      <c r="D8089" s="0" t="n">
        <v>22</v>
      </c>
      <c r="E8089" s="0" t="n">
        <v>0</v>
      </c>
      <c r="F8089" s="0" t="n">
        <v>0</v>
      </c>
      <c r="G8089" s="0" t="n">
        <v>0.079211</v>
      </c>
      <c r="H8089" s="0" t="n">
        <v>22400</v>
      </c>
    </row>
    <row r="8090" customFormat="false" ht="15" hidden="false" customHeight="false" outlineLevel="0" collapsed="false">
      <c r="A8090" s="0" t="n">
        <v>8088</v>
      </c>
      <c r="B8090" s="0" t="n">
        <v>12</v>
      </c>
      <c r="C8090" s="0" t="n">
        <v>337</v>
      </c>
      <c r="D8090" s="0" t="n">
        <v>23</v>
      </c>
      <c r="E8090" s="0" t="n">
        <v>0</v>
      </c>
      <c r="F8090" s="0" t="n">
        <v>0</v>
      </c>
      <c r="G8090" s="0" t="n">
        <v>0.079011</v>
      </c>
      <c r="H8090" s="0" t="n">
        <v>22400</v>
      </c>
    </row>
    <row r="8091" customFormat="false" ht="15" hidden="false" customHeight="false" outlineLevel="0" collapsed="false">
      <c r="A8091" s="0" t="n">
        <v>8089</v>
      </c>
      <c r="B8091" s="0" t="n">
        <v>12</v>
      </c>
      <c r="C8091" s="0" t="n">
        <v>338</v>
      </c>
      <c r="D8091" s="0" t="n">
        <v>0</v>
      </c>
      <c r="E8091" s="0" t="n">
        <v>0</v>
      </c>
      <c r="F8091" s="0" t="n">
        <v>0</v>
      </c>
      <c r="G8091" s="0" t="n">
        <v>0.055462</v>
      </c>
      <c r="H8091" s="0" t="n">
        <v>22400</v>
      </c>
    </row>
    <row r="8092" customFormat="false" ht="15" hidden="false" customHeight="false" outlineLevel="0" collapsed="false">
      <c r="A8092" s="0" t="n">
        <v>8090</v>
      </c>
      <c r="B8092" s="0" t="n">
        <v>12</v>
      </c>
      <c r="C8092" s="0" t="n">
        <v>338</v>
      </c>
      <c r="D8092" s="0" t="n">
        <v>1</v>
      </c>
      <c r="E8092" s="0" t="n">
        <v>0</v>
      </c>
      <c r="F8092" s="0" t="n">
        <v>0</v>
      </c>
      <c r="G8092" s="0" t="n">
        <v>0.056795</v>
      </c>
      <c r="H8092" s="0" t="n">
        <v>22400</v>
      </c>
    </row>
    <row r="8093" customFormat="false" ht="15" hidden="false" customHeight="false" outlineLevel="0" collapsed="false">
      <c r="A8093" s="0" t="n">
        <v>8091</v>
      </c>
      <c r="B8093" s="0" t="n">
        <v>12</v>
      </c>
      <c r="C8093" s="0" t="n">
        <v>338</v>
      </c>
      <c r="D8093" s="0" t="n">
        <v>2</v>
      </c>
      <c r="E8093" s="0" t="n">
        <v>0</v>
      </c>
      <c r="F8093" s="0" t="n">
        <v>0</v>
      </c>
      <c r="G8093" s="0" t="n">
        <v>0.139363</v>
      </c>
      <c r="H8093" s="0" t="n">
        <v>22400</v>
      </c>
    </row>
    <row r="8094" customFormat="false" ht="15" hidden="false" customHeight="false" outlineLevel="0" collapsed="false">
      <c r="A8094" s="0" t="n">
        <v>8092</v>
      </c>
      <c r="B8094" s="0" t="n">
        <v>12</v>
      </c>
      <c r="C8094" s="0" t="n">
        <v>338</v>
      </c>
      <c r="D8094" s="0" t="n">
        <v>3</v>
      </c>
      <c r="E8094" s="0" t="n">
        <v>0</v>
      </c>
      <c r="F8094" s="0" t="n">
        <v>0</v>
      </c>
      <c r="G8094" s="0" t="n">
        <v>0.179009</v>
      </c>
      <c r="H8094" s="0" t="n">
        <v>22400</v>
      </c>
    </row>
    <row r="8095" customFormat="false" ht="15" hidden="false" customHeight="false" outlineLevel="0" collapsed="false">
      <c r="A8095" s="0" t="n">
        <v>8093</v>
      </c>
      <c r="B8095" s="0" t="n">
        <v>12</v>
      </c>
      <c r="C8095" s="0" t="n">
        <v>338</v>
      </c>
      <c r="D8095" s="0" t="n">
        <v>4</v>
      </c>
      <c r="E8095" s="0" t="n">
        <v>0</v>
      </c>
      <c r="F8095" s="0" t="n">
        <v>0</v>
      </c>
      <c r="G8095" s="0" t="n">
        <v>0.221011</v>
      </c>
      <c r="H8095" s="0" t="n">
        <v>22400</v>
      </c>
    </row>
    <row r="8096" customFormat="false" ht="15" hidden="false" customHeight="false" outlineLevel="0" collapsed="false">
      <c r="A8096" s="0" t="n">
        <v>8094</v>
      </c>
      <c r="B8096" s="0" t="n">
        <v>12</v>
      </c>
      <c r="C8096" s="0" t="n">
        <v>338</v>
      </c>
      <c r="D8096" s="0" t="n">
        <v>5</v>
      </c>
      <c r="E8096" s="0" t="n">
        <v>0</v>
      </c>
      <c r="F8096" s="0" t="n">
        <v>0</v>
      </c>
      <c r="G8096" s="0" t="n">
        <v>0.190873</v>
      </c>
      <c r="H8096" s="0" t="n">
        <v>22400</v>
      </c>
    </row>
    <row r="8097" customFormat="false" ht="15" hidden="false" customHeight="false" outlineLevel="0" collapsed="false">
      <c r="A8097" s="0" t="n">
        <v>8095</v>
      </c>
      <c r="B8097" s="0" t="n">
        <v>12</v>
      </c>
      <c r="C8097" s="0" t="n">
        <v>338</v>
      </c>
      <c r="D8097" s="0" t="n">
        <v>6</v>
      </c>
      <c r="E8097" s="0" t="n">
        <v>0</v>
      </c>
      <c r="F8097" s="0" t="n">
        <v>0</v>
      </c>
      <c r="G8097" s="0" t="n">
        <v>0.198945</v>
      </c>
      <c r="H8097" s="0" t="n">
        <v>22400</v>
      </c>
    </row>
    <row r="8098" customFormat="false" ht="15" hidden="false" customHeight="false" outlineLevel="0" collapsed="false">
      <c r="A8098" s="0" t="n">
        <v>8096</v>
      </c>
      <c r="B8098" s="0" t="n">
        <v>12</v>
      </c>
      <c r="C8098" s="0" t="n">
        <v>338</v>
      </c>
      <c r="D8098" s="0" t="n">
        <v>7</v>
      </c>
      <c r="E8098" s="0" t="n">
        <v>1</v>
      </c>
      <c r="F8098" s="0" t="n">
        <v>0.043916</v>
      </c>
      <c r="G8098" s="0" t="n">
        <v>0.147208</v>
      </c>
      <c r="H8098" s="0" t="n">
        <v>22200</v>
      </c>
    </row>
    <row r="8099" customFormat="false" ht="15" hidden="false" customHeight="false" outlineLevel="0" collapsed="false">
      <c r="A8099" s="0" t="n">
        <v>8097</v>
      </c>
      <c r="B8099" s="0" t="n">
        <v>12</v>
      </c>
      <c r="C8099" s="0" t="n">
        <v>338</v>
      </c>
      <c r="D8099" s="0" t="n">
        <v>8</v>
      </c>
      <c r="E8099" s="0" t="n">
        <v>1</v>
      </c>
      <c r="F8099" s="0" t="n">
        <v>0.307982</v>
      </c>
      <c r="G8099" s="0" t="n">
        <v>0.097999</v>
      </c>
      <c r="H8099" s="0" t="n">
        <v>22000</v>
      </c>
    </row>
    <row r="8100" customFormat="false" ht="15" hidden="false" customHeight="false" outlineLevel="0" collapsed="false">
      <c r="A8100" s="0" t="n">
        <v>8098</v>
      </c>
      <c r="B8100" s="0" t="n">
        <v>12</v>
      </c>
      <c r="C8100" s="0" t="n">
        <v>338</v>
      </c>
      <c r="D8100" s="0" t="n">
        <v>9</v>
      </c>
      <c r="E8100" s="0" t="n">
        <v>0</v>
      </c>
      <c r="F8100" s="0" t="n">
        <v>0.618703</v>
      </c>
      <c r="G8100" s="0" t="n">
        <v>0.14236</v>
      </c>
      <c r="H8100" s="0" t="n">
        <v>22000</v>
      </c>
    </row>
    <row r="8101" customFormat="false" ht="15" hidden="false" customHeight="false" outlineLevel="0" collapsed="false">
      <c r="A8101" s="0" t="n">
        <v>8099</v>
      </c>
      <c r="B8101" s="0" t="n">
        <v>12</v>
      </c>
      <c r="C8101" s="0" t="n">
        <v>338</v>
      </c>
      <c r="D8101" s="0" t="n">
        <v>10</v>
      </c>
      <c r="E8101" s="0" t="n">
        <v>0</v>
      </c>
      <c r="F8101" s="0" t="n">
        <v>0.896657</v>
      </c>
      <c r="G8101" s="0" t="n">
        <v>0.158999</v>
      </c>
      <c r="H8101" s="0" t="n">
        <v>22000</v>
      </c>
    </row>
    <row r="8102" customFormat="false" ht="15" hidden="false" customHeight="false" outlineLevel="0" collapsed="false">
      <c r="A8102" s="0" t="n">
        <v>8100</v>
      </c>
      <c r="B8102" s="0" t="n">
        <v>12</v>
      </c>
      <c r="C8102" s="0" t="n">
        <v>338</v>
      </c>
      <c r="D8102" s="0" t="n">
        <v>11</v>
      </c>
      <c r="E8102" s="0" t="n">
        <v>0</v>
      </c>
      <c r="F8102" s="0" t="n">
        <v>1</v>
      </c>
      <c r="G8102" s="0" t="n">
        <v>0.188915</v>
      </c>
      <c r="H8102" s="0" t="n">
        <v>22000</v>
      </c>
    </row>
    <row r="8103" customFormat="false" ht="15" hidden="false" customHeight="false" outlineLevel="0" collapsed="false">
      <c r="A8103" s="0" t="n">
        <v>8101</v>
      </c>
      <c r="B8103" s="0" t="n">
        <v>12</v>
      </c>
      <c r="C8103" s="0" t="n">
        <v>338</v>
      </c>
      <c r="D8103" s="0" t="n">
        <v>12</v>
      </c>
      <c r="E8103" s="0" t="n">
        <v>0</v>
      </c>
      <c r="F8103" s="0" t="n">
        <v>1</v>
      </c>
      <c r="G8103" s="0" t="n">
        <v>0.400456</v>
      </c>
      <c r="H8103" s="0" t="n">
        <v>22000</v>
      </c>
    </row>
    <row r="8104" customFormat="false" ht="15" hidden="false" customHeight="false" outlineLevel="0" collapsed="false">
      <c r="A8104" s="0" t="n">
        <v>8102</v>
      </c>
      <c r="B8104" s="0" t="n">
        <v>12</v>
      </c>
      <c r="C8104" s="0" t="n">
        <v>338</v>
      </c>
      <c r="D8104" s="0" t="n">
        <v>13</v>
      </c>
      <c r="E8104" s="0" t="n">
        <v>0</v>
      </c>
      <c r="F8104" s="0" t="n">
        <v>1</v>
      </c>
      <c r="G8104" s="0" t="n">
        <v>0.56664</v>
      </c>
      <c r="H8104" s="0" t="n">
        <v>22000</v>
      </c>
    </row>
    <row r="8105" customFormat="false" ht="15" hidden="false" customHeight="false" outlineLevel="0" collapsed="false">
      <c r="A8105" s="0" t="n">
        <v>8103</v>
      </c>
      <c r="B8105" s="0" t="n">
        <v>12</v>
      </c>
      <c r="C8105" s="0" t="n">
        <v>338</v>
      </c>
      <c r="D8105" s="0" t="n">
        <v>14</v>
      </c>
      <c r="E8105" s="0" t="n">
        <v>0</v>
      </c>
      <c r="F8105" s="0" t="n">
        <v>0.896657</v>
      </c>
      <c r="G8105" s="0" t="n">
        <v>0.41453</v>
      </c>
      <c r="H8105" s="0" t="n">
        <v>22000</v>
      </c>
    </row>
    <row r="8106" customFormat="false" ht="15" hidden="false" customHeight="false" outlineLevel="0" collapsed="false">
      <c r="A8106" s="0" t="n">
        <v>8104</v>
      </c>
      <c r="B8106" s="0" t="n">
        <v>12</v>
      </c>
      <c r="C8106" s="0" t="n">
        <v>338</v>
      </c>
      <c r="D8106" s="0" t="n">
        <v>15</v>
      </c>
      <c r="E8106" s="0" t="n">
        <v>0</v>
      </c>
      <c r="F8106" s="0" t="n">
        <v>0.618703</v>
      </c>
      <c r="G8106" s="0" t="n">
        <v>0.411557</v>
      </c>
      <c r="H8106" s="0" t="n">
        <v>22000</v>
      </c>
    </row>
    <row r="8107" customFormat="false" ht="15" hidden="false" customHeight="false" outlineLevel="0" collapsed="false">
      <c r="A8107" s="0" t="n">
        <v>8105</v>
      </c>
      <c r="B8107" s="0" t="n">
        <v>12</v>
      </c>
      <c r="C8107" s="0" t="n">
        <v>338</v>
      </c>
      <c r="D8107" s="0" t="n">
        <v>16</v>
      </c>
      <c r="E8107" s="0" t="n">
        <v>0</v>
      </c>
      <c r="F8107" s="0" t="n">
        <v>0.307982</v>
      </c>
      <c r="G8107" s="0" t="n">
        <v>0.429293</v>
      </c>
      <c r="H8107" s="0" t="n">
        <v>22000</v>
      </c>
    </row>
    <row r="8108" customFormat="false" ht="15" hidden="false" customHeight="false" outlineLevel="0" collapsed="false">
      <c r="A8108" s="0" t="n">
        <v>8106</v>
      </c>
      <c r="B8108" s="0" t="n">
        <v>12</v>
      </c>
      <c r="C8108" s="0" t="n">
        <v>338</v>
      </c>
      <c r="D8108" s="0" t="n">
        <v>17</v>
      </c>
      <c r="E8108" s="0" t="n">
        <v>0</v>
      </c>
      <c r="F8108" s="0" t="n">
        <v>0.043916</v>
      </c>
      <c r="G8108" s="0" t="n">
        <v>0.650115</v>
      </c>
      <c r="H8108" s="0" t="n">
        <v>22000</v>
      </c>
    </row>
    <row r="8109" customFormat="false" ht="15" hidden="false" customHeight="false" outlineLevel="0" collapsed="false">
      <c r="A8109" s="0" t="n">
        <v>8107</v>
      </c>
      <c r="B8109" s="0" t="n">
        <v>12</v>
      </c>
      <c r="C8109" s="0" t="n">
        <v>338</v>
      </c>
      <c r="D8109" s="0" t="n">
        <v>18</v>
      </c>
      <c r="E8109" s="0" t="n">
        <v>0</v>
      </c>
      <c r="F8109" s="0" t="n">
        <v>0</v>
      </c>
      <c r="G8109" s="0" t="n">
        <v>0.71345</v>
      </c>
      <c r="H8109" s="0" t="n">
        <v>22000</v>
      </c>
    </row>
    <row r="8110" customFormat="false" ht="15" hidden="false" customHeight="false" outlineLevel="0" collapsed="false">
      <c r="A8110" s="0" t="n">
        <v>8108</v>
      </c>
      <c r="B8110" s="0" t="n">
        <v>12</v>
      </c>
      <c r="C8110" s="0" t="n">
        <v>338</v>
      </c>
      <c r="D8110" s="0" t="n">
        <v>19</v>
      </c>
      <c r="E8110" s="0" t="n">
        <v>1</v>
      </c>
      <c r="F8110" s="0" t="n">
        <v>0</v>
      </c>
      <c r="G8110" s="0" t="n">
        <v>0.709696</v>
      </c>
      <c r="H8110" s="0" t="n">
        <v>21800</v>
      </c>
    </row>
    <row r="8111" customFormat="false" ht="15" hidden="false" customHeight="false" outlineLevel="0" collapsed="false">
      <c r="A8111" s="0" t="n">
        <v>8109</v>
      </c>
      <c r="B8111" s="0" t="n">
        <v>12</v>
      </c>
      <c r="C8111" s="0" t="n">
        <v>338</v>
      </c>
      <c r="D8111" s="0" t="n">
        <v>20</v>
      </c>
      <c r="E8111" s="0" t="n">
        <v>1</v>
      </c>
      <c r="F8111" s="0" t="n">
        <v>0</v>
      </c>
      <c r="G8111" s="0" t="n">
        <v>0.47518</v>
      </c>
      <c r="H8111" s="0" t="n">
        <v>21600</v>
      </c>
    </row>
    <row r="8112" customFormat="false" ht="15" hidden="false" customHeight="false" outlineLevel="0" collapsed="false">
      <c r="A8112" s="0" t="n">
        <v>8110</v>
      </c>
      <c r="B8112" s="0" t="n">
        <v>12</v>
      </c>
      <c r="C8112" s="0" t="n">
        <v>338</v>
      </c>
      <c r="D8112" s="0" t="n">
        <v>21</v>
      </c>
      <c r="E8112" s="0" t="n">
        <v>0</v>
      </c>
      <c r="F8112" s="0" t="n">
        <v>0</v>
      </c>
      <c r="G8112" s="0" t="n">
        <v>0.479692</v>
      </c>
      <c r="H8112" s="0" t="n">
        <v>21600</v>
      </c>
    </row>
    <row r="8113" customFormat="false" ht="15" hidden="false" customHeight="false" outlineLevel="0" collapsed="false">
      <c r="A8113" s="0" t="n">
        <v>8111</v>
      </c>
      <c r="B8113" s="0" t="n">
        <v>12</v>
      </c>
      <c r="C8113" s="0" t="n">
        <v>338</v>
      </c>
      <c r="D8113" s="0" t="n">
        <v>22</v>
      </c>
      <c r="E8113" s="0" t="n">
        <v>0</v>
      </c>
      <c r="F8113" s="0" t="n">
        <v>0</v>
      </c>
      <c r="G8113" s="0" t="n">
        <v>0.727882</v>
      </c>
      <c r="H8113" s="0" t="n">
        <v>21600</v>
      </c>
    </row>
    <row r="8114" customFormat="false" ht="15" hidden="false" customHeight="false" outlineLevel="0" collapsed="false">
      <c r="A8114" s="0" t="n">
        <v>8112</v>
      </c>
      <c r="B8114" s="0" t="n">
        <v>12</v>
      </c>
      <c r="C8114" s="0" t="n">
        <v>338</v>
      </c>
      <c r="D8114" s="0" t="n">
        <v>23</v>
      </c>
      <c r="E8114" s="0" t="n">
        <v>0</v>
      </c>
      <c r="F8114" s="0" t="n">
        <v>0</v>
      </c>
      <c r="G8114" s="0" t="n">
        <v>0.612976</v>
      </c>
      <c r="H8114" s="0" t="n">
        <v>21600</v>
      </c>
    </row>
    <row r="8115" customFormat="false" ht="15" hidden="false" customHeight="false" outlineLevel="0" collapsed="false">
      <c r="A8115" s="0" t="n">
        <v>8113</v>
      </c>
      <c r="B8115" s="0" t="n">
        <v>12</v>
      </c>
      <c r="C8115" s="0" t="n">
        <v>339</v>
      </c>
      <c r="D8115" s="0" t="n">
        <v>0</v>
      </c>
      <c r="E8115" s="0" t="n">
        <v>0</v>
      </c>
      <c r="F8115" s="0" t="n">
        <v>0</v>
      </c>
      <c r="G8115" s="0" t="n">
        <v>0.605406</v>
      </c>
      <c r="H8115" s="0" t="n">
        <v>21600</v>
      </c>
    </row>
    <row r="8116" customFormat="false" ht="15" hidden="false" customHeight="false" outlineLevel="0" collapsed="false">
      <c r="A8116" s="0" t="n">
        <v>8114</v>
      </c>
      <c r="B8116" s="0" t="n">
        <v>12</v>
      </c>
      <c r="C8116" s="0" t="n">
        <v>339</v>
      </c>
      <c r="D8116" s="0" t="n">
        <v>1</v>
      </c>
      <c r="E8116" s="0" t="n">
        <v>0</v>
      </c>
      <c r="F8116" s="0" t="n">
        <v>0</v>
      </c>
      <c r="G8116" s="0" t="n">
        <v>0.54761</v>
      </c>
      <c r="H8116" s="0" t="n">
        <v>21600</v>
      </c>
    </row>
    <row r="8117" customFormat="false" ht="15" hidden="false" customHeight="false" outlineLevel="0" collapsed="false">
      <c r="A8117" s="0" t="n">
        <v>8115</v>
      </c>
      <c r="B8117" s="0" t="n">
        <v>12</v>
      </c>
      <c r="C8117" s="0" t="n">
        <v>339</v>
      </c>
      <c r="D8117" s="0" t="n">
        <v>2</v>
      </c>
      <c r="E8117" s="0" t="n">
        <v>0</v>
      </c>
      <c r="F8117" s="0" t="n">
        <v>0</v>
      </c>
      <c r="G8117" s="0" t="n">
        <v>0.423834</v>
      </c>
      <c r="H8117" s="0" t="n">
        <v>21600</v>
      </c>
    </row>
    <row r="8118" customFormat="false" ht="15" hidden="false" customHeight="false" outlineLevel="0" collapsed="false">
      <c r="A8118" s="0" t="n">
        <v>8116</v>
      </c>
      <c r="B8118" s="0" t="n">
        <v>12</v>
      </c>
      <c r="C8118" s="0" t="n">
        <v>339</v>
      </c>
      <c r="D8118" s="0" t="n">
        <v>3</v>
      </c>
      <c r="E8118" s="0" t="n">
        <v>0</v>
      </c>
      <c r="F8118" s="0" t="n">
        <v>0</v>
      </c>
      <c r="G8118" s="0" t="n">
        <v>0.302748</v>
      </c>
      <c r="H8118" s="0" t="n">
        <v>21600</v>
      </c>
    </row>
    <row r="8119" customFormat="false" ht="15" hidden="false" customHeight="false" outlineLevel="0" collapsed="false">
      <c r="A8119" s="0" t="n">
        <v>8117</v>
      </c>
      <c r="B8119" s="0" t="n">
        <v>12</v>
      </c>
      <c r="C8119" s="0" t="n">
        <v>339</v>
      </c>
      <c r="D8119" s="0" t="n">
        <v>4</v>
      </c>
      <c r="E8119" s="0" t="n">
        <v>0</v>
      </c>
      <c r="F8119" s="0" t="n">
        <v>0</v>
      </c>
      <c r="G8119" s="0" t="n">
        <v>0.226229</v>
      </c>
      <c r="H8119" s="0" t="n">
        <v>21600</v>
      </c>
    </row>
    <row r="8120" customFormat="false" ht="15" hidden="false" customHeight="false" outlineLevel="0" collapsed="false">
      <c r="A8120" s="0" t="n">
        <v>8118</v>
      </c>
      <c r="B8120" s="0" t="n">
        <v>12</v>
      </c>
      <c r="C8120" s="0" t="n">
        <v>339</v>
      </c>
      <c r="D8120" s="0" t="n">
        <v>5</v>
      </c>
      <c r="E8120" s="0" t="n">
        <v>0</v>
      </c>
      <c r="F8120" s="0" t="n">
        <v>0</v>
      </c>
      <c r="G8120" s="0" t="n">
        <v>0.140784</v>
      </c>
      <c r="H8120" s="0" t="n">
        <v>21600</v>
      </c>
    </row>
    <row r="8121" customFormat="false" ht="15" hidden="false" customHeight="false" outlineLevel="0" collapsed="false">
      <c r="A8121" s="0" t="n">
        <v>8119</v>
      </c>
      <c r="B8121" s="0" t="n">
        <v>12</v>
      </c>
      <c r="C8121" s="0" t="n">
        <v>339</v>
      </c>
      <c r="D8121" s="0" t="n">
        <v>6</v>
      </c>
      <c r="E8121" s="0" t="n">
        <v>0</v>
      </c>
      <c r="F8121" s="0" t="n">
        <v>0</v>
      </c>
      <c r="G8121" s="0" t="n">
        <v>0.188357</v>
      </c>
      <c r="H8121" s="0" t="n">
        <v>21600</v>
      </c>
    </row>
    <row r="8122" customFormat="false" ht="15" hidden="false" customHeight="false" outlineLevel="0" collapsed="false">
      <c r="A8122" s="0" t="n">
        <v>8120</v>
      </c>
      <c r="B8122" s="0" t="n">
        <v>12</v>
      </c>
      <c r="C8122" s="0" t="n">
        <v>339</v>
      </c>
      <c r="D8122" s="0" t="n">
        <v>7</v>
      </c>
      <c r="E8122" s="0" t="n">
        <v>1</v>
      </c>
      <c r="F8122" s="0" t="n">
        <v>0.050166</v>
      </c>
      <c r="G8122" s="0" t="n">
        <v>0.156338</v>
      </c>
      <c r="H8122" s="0" t="n">
        <v>21400</v>
      </c>
    </row>
    <row r="8123" customFormat="false" ht="15" hidden="false" customHeight="false" outlineLevel="0" collapsed="false">
      <c r="A8123" s="0" t="n">
        <v>8121</v>
      </c>
      <c r="B8123" s="0" t="n">
        <v>12</v>
      </c>
      <c r="C8123" s="0" t="n">
        <v>339</v>
      </c>
      <c r="D8123" s="0" t="n">
        <v>8</v>
      </c>
      <c r="E8123" s="0" t="n">
        <v>1</v>
      </c>
      <c r="F8123" s="0" t="n">
        <v>0.351816</v>
      </c>
      <c r="G8123" s="0" t="n">
        <v>0.19762</v>
      </c>
      <c r="H8123" s="0" t="n">
        <v>21200</v>
      </c>
    </row>
    <row r="8124" customFormat="false" ht="15" hidden="false" customHeight="false" outlineLevel="0" collapsed="false">
      <c r="A8124" s="0" t="n">
        <v>8122</v>
      </c>
      <c r="B8124" s="0" t="n">
        <v>12</v>
      </c>
      <c r="C8124" s="0" t="n">
        <v>339</v>
      </c>
      <c r="D8124" s="0" t="n">
        <v>9</v>
      </c>
      <c r="E8124" s="0" t="n">
        <v>0</v>
      </c>
      <c r="F8124" s="0" t="n">
        <v>0.70676</v>
      </c>
      <c r="G8124" s="0" t="n">
        <v>0.274739</v>
      </c>
      <c r="H8124" s="0" t="n">
        <v>21200</v>
      </c>
    </row>
    <row r="8125" customFormat="false" ht="15" hidden="false" customHeight="false" outlineLevel="0" collapsed="false">
      <c r="A8125" s="0" t="n">
        <v>8123</v>
      </c>
      <c r="B8125" s="0" t="n">
        <v>12</v>
      </c>
      <c r="C8125" s="0" t="n">
        <v>339</v>
      </c>
      <c r="D8125" s="0" t="n">
        <v>10</v>
      </c>
      <c r="E8125" s="0" t="n">
        <v>0</v>
      </c>
      <c r="F8125" s="0" t="n">
        <v>1</v>
      </c>
      <c r="G8125" s="0" t="n">
        <v>0.3864</v>
      </c>
      <c r="H8125" s="0" t="n">
        <v>21200</v>
      </c>
    </row>
    <row r="8126" customFormat="false" ht="15" hidden="false" customHeight="false" outlineLevel="0" collapsed="false">
      <c r="A8126" s="0" t="n">
        <v>8124</v>
      </c>
      <c r="B8126" s="0" t="n">
        <v>12</v>
      </c>
      <c r="C8126" s="0" t="n">
        <v>339</v>
      </c>
      <c r="D8126" s="0" t="n">
        <v>11</v>
      </c>
      <c r="E8126" s="0" t="n">
        <v>0</v>
      </c>
      <c r="F8126" s="0" t="n">
        <v>1</v>
      </c>
      <c r="G8126" s="0" t="n">
        <v>0.280417</v>
      </c>
      <c r="H8126" s="0" t="n">
        <v>21200</v>
      </c>
    </row>
    <row r="8127" customFormat="false" ht="15" hidden="false" customHeight="false" outlineLevel="0" collapsed="false">
      <c r="A8127" s="0" t="n">
        <v>8125</v>
      </c>
      <c r="B8127" s="0" t="n">
        <v>12</v>
      </c>
      <c r="C8127" s="0" t="n">
        <v>339</v>
      </c>
      <c r="D8127" s="0" t="n">
        <v>12</v>
      </c>
      <c r="E8127" s="0" t="n">
        <v>0</v>
      </c>
      <c r="F8127" s="0" t="n">
        <v>1</v>
      </c>
      <c r="G8127" s="0" t="n">
        <v>0.333792</v>
      </c>
      <c r="H8127" s="0" t="n">
        <v>21200</v>
      </c>
    </row>
    <row r="8128" customFormat="false" ht="15" hidden="false" customHeight="false" outlineLevel="0" collapsed="false">
      <c r="A8128" s="0" t="n">
        <v>8126</v>
      </c>
      <c r="B8128" s="0" t="n">
        <v>12</v>
      </c>
      <c r="C8128" s="0" t="n">
        <v>339</v>
      </c>
      <c r="D8128" s="0" t="n">
        <v>13</v>
      </c>
      <c r="E8128" s="0" t="n">
        <v>0</v>
      </c>
      <c r="F8128" s="0" t="n">
        <v>1</v>
      </c>
      <c r="G8128" s="0" t="n">
        <v>0.337279</v>
      </c>
      <c r="H8128" s="0" t="n">
        <v>21200</v>
      </c>
    </row>
    <row r="8129" customFormat="false" ht="15" hidden="false" customHeight="false" outlineLevel="0" collapsed="false">
      <c r="A8129" s="0" t="n">
        <v>8127</v>
      </c>
      <c r="B8129" s="0" t="n">
        <v>12</v>
      </c>
      <c r="C8129" s="0" t="n">
        <v>339</v>
      </c>
      <c r="D8129" s="0" t="n">
        <v>14</v>
      </c>
      <c r="E8129" s="0" t="n">
        <v>0</v>
      </c>
      <c r="F8129" s="0" t="n">
        <v>1</v>
      </c>
      <c r="G8129" s="0" t="n">
        <v>0.345596</v>
      </c>
      <c r="H8129" s="0" t="n">
        <v>21200</v>
      </c>
    </row>
    <row r="8130" customFormat="false" ht="15" hidden="false" customHeight="false" outlineLevel="0" collapsed="false">
      <c r="A8130" s="0" t="n">
        <v>8128</v>
      </c>
      <c r="B8130" s="0" t="n">
        <v>12</v>
      </c>
      <c r="C8130" s="0" t="n">
        <v>339</v>
      </c>
      <c r="D8130" s="0" t="n">
        <v>15</v>
      </c>
      <c r="E8130" s="0" t="n">
        <v>0</v>
      </c>
      <c r="F8130" s="0" t="n">
        <v>0.70676</v>
      </c>
      <c r="G8130" s="0" t="n">
        <v>0.215873</v>
      </c>
      <c r="H8130" s="0" t="n">
        <v>21200</v>
      </c>
    </row>
    <row r="8131" customFormat="false" ht="15" hidden="false" customHeight="false" outlineLevel="0" collapsed="false">
      <c r="A8131" s="0" t="n">
        <v>8129</v>
      </c>
      <c r="B8131" s="0" t="n">
        <v>12</v>
      </c>
      <c r="C8131" s="0" t="n">
        <v>339</v>
      </c>
      <c r="D8131" s="0" t="n">
        <v>16</v>
      </c>
      <c r="E8131" s="0" t="n">
        <v>0</v>
      </c>
      <c r="F8131" s="0" t="n">
        <v>0.351816</v>
      </c>
      <c r="G8131" s="0" t="n">
        <v>0.134903</v>
      </c>
      <c r="H8131" s="0" t="n">
        <v>21200</v>
      </c>
    </row>
    <row r="8132" customFormat="false" ht="15" hidden="false" customHeight="false" outlineLevel="0" collapsed="false">
      <c r="A8132" s="0" t="n">
        <v>8130</v>
      </c>
      <c r="B8132" s="0" t="n">
        <v>12</v>
      </c>
      <c r="C8132" s="0" t="n">
        <v>339</v>
      </c>
      <c r="D8132" s="0" t="n">
        <v>17</v>
      </c>
      <c r="E8132" s="0" t="n">
        <v>0</v>
      </c>
      <c r="F8132" s="0" t="n">
        <v>0.050166</v>
      </c>
      <c r="G8132" s="0" t="n">
        <v>0.157049</v>
      </c>
      <c r="H8132" s="0" t="n">
        <v>21200</v>
      </c>
    </row>
    <row r="8133" customFormat="false" ht="15" hidden="false" customHeight="false" outlineLevel="0" collapsed="false">
      <c r="A8133" s="0" t="n">
        <v>8131</v>
      </c>
      <c r="B8133" s="0" t="n">
        <v>12</v>
      </c>
      <c r="C8133" s="0" t="n">
        <v>339</v>
      </c>
      <c r="D8133" s="0" t="n">
        <v>18</v>
      </c>
      <c r="E8133" s="0" t="n">
        <v>0</v>
      </c>
      <c r="F8133" s="0" t="n">
        <v>0</v>
      </c>
      <c r="G8133" s="0" t="n">
        <v>0.108892</v>
      </c>
      <c r="H8133" s="0" t="n">
        <v>21200</v>
      </c>
    </row>
    <row r="8134" customFormat="false" ht="15" hidden="false" customHeight="false" outlineLevel="0" collapsed="false">
      <c r="A8134" s="0" t="n">
        <v>8132</v>
      </c>
      <c r="B8134" s="0" t="n">
        <v>12</v>
      </c>
      <c r="C8134" s="0" t="n">
        <v>339</v>
      </c>
      <c r="D8134" s="0" t="n">
        <v>19</v>
      </c>
      <c r="E8134" s="0" t="n">
        <v>1</v>
      </c>
      <c r="F8134" s="0" t="n">
        <v>0</v>
      </c>
      <c r="G8134" s="0" t="n">
        <v>0.163744</v>
      </c>
      <c r="H8134" s="0" t="n">
        <v>21000</v>
      </c>
    </row>
    <row r="8135" customFormat="false" ht="15" hidden="false" customHeight="false" outlineLevel="0" collapsed="false">
      <c r="A8135" s="0" t="n">
        <v>8133</v>
      </c>
      <c r="B8135" s="0" t="n">
        <v>12</v>
      </c>
      <c r="C8135" s="0" t="n">
        <v>339</v>
      </c>
      <c r="D8135" s="0" t="n">
        <v>20</v>
      </c>
      <c r="E8135" s="0" t="n">
        <v>1</v>
      </c>
      <c r="F8135" s="0" t="n">
        <v>0</v>
      </c>
      <c r="G8135" s="0" t="n">
        <v>0.177054</v>
      </c>
      <c r="H8135" s="0" t="n">
        <v>20800</v>
      </c>
    </row>
    <row r="8136" customFormat="false" ht="15" hidden="false" customHeight="false" outlineLevel="0" collapsed="false">
      <c r="A8136" s="0" t="n">
        <v>8134</v>
      </c>
      <c r="B8136" s="0" t="n">
        <v>12</v>
      </c>
      <c r="C8136" s="0" t="n">
        <v>339</v>
      </c>
      <c r="D8136" s="0" t="n">
        <v>21</v>
      </c>
      <c r="E8136" s="0" t="n">
        <v>0</v>
      </c>
      <c r="F8136" s="0" t="n">
        <v>0</v>
      </c>
      <c r="G8136" s="0" t="n">
        <v>0.171771</v>
      </c>
      <c r="H8136" s="0" t="n">
        <v>20800</v>
      </c>
    </row>
    <row r="8137" customFormat="false" ht="15" hidden="false" customHeight="false" outlineLevel="0" collapsed="false">
      <c r="A8137" s="0" t="n">
        <v>8135</v>
      </c>
      <c r="B8137" s="0" t="n">
        <v>12</v>
      </c>
      <c r="C8137" s="0" t="n">
        <v>339</v>
      </c>
      <c r="D8137" s="0" t="n">
        <v>22</v>
      </c>
      <c r="E8137" s="0" t="n">
        <v>0</v>
      </c>
      <c r="F8137" s="0" t="n">
        <v>0</v>
      </c>
      <c r="G8137" s="0" t="n">
        <v>0.137625</v>
      </c>
      <c r="H8137" s="0" t="n">
        <v>20800</v>
      </c>
    </row>
    <row r="8138" customFormat="false" ht="15" hidden="false" customHeight="false" outlineLevel="0" collapsed="false">
      <c r="A8138" s="0" t="n">
        <v>8136</v>
      </c>
      <c r="B8138" s="0" t="n">
        <v>12</v>
      </c>
      <c r="C8138" s="0" t="n">
        <v>339</v>
      </c>
      <c r="D8138" s="0" t="n">
        <v>23</v>
      </c>
      <c r="E8138" s="0" t="n">
        <v>0</v>
      </c>
      <c r="F8138" s="0" t="n">
        <v>0</v>
      </c>
      <c r="G8138" s="0" t="n">
        <v>0.121496</v>
      </c>
      <c r="H8138" s="0" t="n">
        <v>20800</v>
      </c>
    </row>
    <row r="8139" customFormat="false" ht="15" hidden="false" customHeight="false" outlineLevel="0" collapsed="false">
      <c r="A8139" s="0" t="n">
        <v>8137</v>
      </c>
      <c r="B8139" s="0" t="n">
        <v>12</v>
      </c>
      <c r="C8139" s="0" t="n">
        <v>340</v>
      </c>
      <c r="D8139" s="0" t="n">
        <v>0</v>
      </c>
      <c r="E8139" s="0" t="n">
        <v>0</v>
      </c>
      <c r="F8139" s="0" t="n">
        <v>0</v>
      </c>
      <c r="G8139" s="0" t="n">
        <v>0.185698</v>
      </c>
      <c r="H8139" s="0" t="n">
        <v>20800</v>
      </c>
    </row>
    <row r="8140" customFormat="false" ht="15" hidden="false" customHeight="false" outlineLevel="0" collapsed="false">
      <c r="A8140" s="0" t="n">
        <v>8138</v>
      </c>
      <c r="B8140" s="0" t="n">
        <v>12</v>
      </c>
      <c r="C8140" s="0" t="n">
        <v>340</v>
      </c>
      <c r="D8140" s="0" t="n">
        <v>1</v>
      </c>
      <c r="E8140" s="0" t="n">
        <v>0</v>
      </c>
      <c r="F8140" s="0" t="n">
        <v>0</v>
      </c>
      <c r="G8140" s="0" t="n">
        <v>0.129484</v>
      </c>
      <c r="H8140" s="0" t="n">
        <v>20800</v>
      </c>
    </row>
    <row r="8141" customFormat="false" ht="15" hidden="false" customHeight="false" outlineLevel="0" collapsed="false">
      <c r="A8141" s="0" t="n">
        <v>8139</v>
      </c>
      <c r="B8141" s="0" t="n">
        <v>12</v>
      </c>
      <c r="C8141" s="0" t="n">
        <v>340</v>
      </c>
      <c r="D8141" s="0" t="n">
        <v>2</v>
      </c>
      <c r="E8141" s="0" t="n">
        <v>0</v>
      </c>
      <c r="F8141" s="0" t="n">
        <v>0</v>
      </c>
      <c r="G8141" s="0" t="n">
        <v>0.097459</v>
      </c>
      <c r="H8141" s="0" t="n">
        <v>20800</v>
      </c>
    </row>
    <row r="8142" customFormat="false" ht="15" hidden="false" customHeight="false" outlineLevel="0" collapsed="false">
      <c r="A8142" s="0" t="n">
        <v>8140</v>
      </c>
      <c r="B8142" s="0" t="n">
        <v>12</v>
      </c>
      <c r="C8142" s="0" t="n">
        <v>340</v>
      </c>
      <c r="D8142" s="0" t="n">
        <v>3</v>
      </c>
      <c r="E8142" s="0" t="n">
        <v>0</v>
      </c>
      <c r="F8142" s="0" t="n">
        <v>0</v>
      </c>
      <c r="G8142" s="0" t="n">
        <v>0.099931</v>
      </c>
      <c r="H8142" s="0" t="n">
        <v>20800</v>
      </c>
    </row>
    <row r="8143" customFormat="false" ht="15" hidden="false" customHeight="false" outlineLevel="0" collapsed="false">
      <c r="A8143" s="0" t="n">
        <v>8141</v>
      </c>
      <c r="B8143" s="0" t="n">
        <v>12</v>
      </c>
      <c r="C8143" s="0" t="n">
        <v>340</v>
      </c>
      <c r="D8143" s="0" t="n">
        <v>4</v>
      </c>
      <c r="E8143" s="0" t="n">
        <v>0</v>
      </c>
      <c r="F8143" s="0" t="n">
        <v>0</v>
      </c>
      <c r="G8143" s="0" t="n">
        <v>0.100363</v>
      </c>
      <c r="H8143" s="0" t="n">
        <v>20800</v>
      </c>
    </row>
    <row r="8144" customFormat="false" ht="15" hidden="false" customHeight="false" outlineLevel="0" collapsed="false">
      <c r="A8144" s="0" t="n">
        <v>8142</v>
      </c>
      <c r="B8144" s="0" t="n">
        <v>12</v>
      </c>
      <c r="C8144" s="0" t="n">
        <v>340</v>
      </c>
      <c r="D8144" s="0" t="n">
        <v>5</v>
      </c>
      <c r="E8144" s="0" t="n">
        <v>0</v>
      </c>
      <c r="F8144" s="0" t="n">
        <v>0</v>
      </c>
      <c r="G8144" s="0" t="n">
        <v>0.104538</v>
      </c>
      <c r="H8144" s="0" t="n">
        <v>20800</v>
      </c>
    </row>
    <row r="8145" customFormat="false" ht="15" hidden="false" customHeight="false" outlineLevel="0" collapsed="false">
      <c r="A8145" s="0" t="n">
        <v>8143</v>
      </c>
      <c r="B8145" s="0" t="n">
        <v>12</v>
      </c>
      <c r="C8145" s="0" t="n">
        <v>340</v>
      </c>
      <c r="D8145" s="0" t="n">
        <v>6</v>
      </c>
      <c r="E8145" s="0" t="n">
        <v>0</v>
      </c>
      <c r="F8145" s="0" t="n">
        <v>0</v>
      </c>
      <c r="G8145" s="0" t="n">
        <v>0.142912</v>
      </c>
      <c r="H8145" s="0" t="n">
        <v>20800</v>
      </c>
    </row>
    <row r="8146" customFormat="false" ht="15" hidden="false" customHeight="false" outlineLevel="0" collapsed="false">
      <c r="A8146" s="0" t="n">
        <v>8144</v>
      </c>
      <c r="B8146" s="0" t="n">
        <v>12</v>
      </c>
      <c r="C8146" s="0" t="n">
        <v>340</v>
      </c>
      <c r="D8146" s="0" t="n">
        <v>7</v>
      </c>
      <c r="E8146" s="0" t="n">
        <v>1</v>
      </c>
      <c r="F8146" s="0" t="n">
        <v>0.050731</v>
      </c>
      <c r="G8146" s="0" t="n">
        <v>0.138769</v>
      </c>
      <c r="H8146" s="0" t="n">
        <v>20600</v>
      </c>
    </row>
    <row r="8147" customFormat="false" ht="15" hidden="false" customHeight="false" outlineLevel="0" collapsed="false">
      <c r="A8147" s="0" t="n">
        <v>8145</v>
      </c>
      <c r="B8147" s="0" t="n">
        <v>12</v>
      </c>
      <c r="C8147" s="0" t="n">
        <v>340</v>
      </c>
      <c r="D8147" s="0" t="n">
        <v>8</v>
      </c>
      <c r="E8147" s="0" t="n">
        <v>1</v>
      </c>
      <c r="F8147" s="0" t="n">
        <v>0.355776</v>
      </c>
      <c r="G8147" s="0" t="n">
        <v>0.218831</v>
      </c>
      <c r="H8147" s="0" t="n">
        <v>20400</v>
      </c>
    </row>
    <row r="8148" customFormat="false" ht="15" hidden="false" customHeight="false" outlineLevel="0" collapsed="false">
      <c r="A8148" s="0" t="n">
        <v>8146</v>
      </c>
      <c r="B8148" s="0" t="n">
        <v>12</v>
      </c>
      <c r="C8148" s="0" t="n">
        <v>340</v>
      </c>
      <c r="D8148" s="0" t="n">
        <v>9</v>
      </c>
      <c r="E8148" s="0" t="n">
        <v>0</v>
      </c>
      <c r="F8148" s="0" t="n">
        <v>0.714717</v>
      </c>
      <c r="G8148" s="0" t="n">
        <v>0.278816</v>
      </c>
      <c r="H8148" s="0" t="n">
        <v>20400</v>
      </c>
    </row>
    <row r="8149" customFormat="false" ht="15" hidden="false" customHeight="false" outlineLevel="0" collapsed="false">
      <c r="A8149" s="0" t="n">
        <v>8147</v>
      </c>
      <c r="B8149" s="0" t="n">
        <v>12</v>
      </c>
      <c r="C8149" s="0" t="n">
        <v>340</v>
      </c>
      <c r="D8149" s="0" t="n">
        <v>10</v>
      </c>
      <c r="E8149" s="0" t="n">
        <v>0</v>
      </c>
      <c r="F8149" s="0" t="n">
        <v>1</v>
      </c>
      <c r="G8149" s="0" t="n">
        <v>0.34178</v>
      </c>
      <c r="H8149" s="0" t="n">
        <v>20400</v>
      </c>
    </row>
    <row r="8150" customFormat="false" ht="15" hidden="false" customHeight="false" outlineLevel="0" collapsed="false">
      <c r="A8150" s="0" t="n">
        <v>8148</v>
      </c>
      <c r="B8150" s="0" t="n">
        <v>12</v>
      </c>
      <c r="C8150" s="0" t="n">
        <v>340</v>
      </c>
      <c r="D8150" s="0" t="n">
        <v>11</v>
      </c>
      <c r="E8150" s="0" t="n">
        <v>0</v>
      </c>
      <c r="F8150" s="0" t="n">
        <v>1</v>
      </c>
      <c r="G8150" s="0" t="n">
        <v>0.347006</v>
      </c>
      <c r="H8150" s="0" t="n">
        <v>20400</v>
      </c>
    </row>
    <row r="8151" customFormat="false" ht="15" hidden="false" customHeight="false" outlineLevel="0" collapsed="false">
      <c r="A8151" s="0" t="n">
        <v>8149</v>
      </c>
      <c r="B8151" s="0" t="n">
        <v>12</v>
      </c>
      <c r="C8151" s="0" t="n">
        <v>340</v>
      </c>
      <c r="D8151" s="0" t="n">
        <v>12</v>
      </c>
      <c r="E8151" s="0" t="n">
        <v>0</v>
      </c>
      <c r="F8151" s="0" t="n">
        <v>1</v>
      </c>
      <c r="G8151" s="0" t="n">
        <v>0.398333</v>
      </c>
      <c r="H8151" s="0" t="n">
        <v>20400</v>
      </c>
    </row>
    <row r="8152" customFormat="false" ht="15" hidden="false" customHeight="false" outlineLevel="0" collapsed="false">
      <c r="A8152" s="0" t="n">
        <v>8150</v>
      </c>
      <c r="B8152" s="0" t="n">
        <v>12</v>
      </c>
      <c r="C8152" s="0" t="n">
        <v>340</v>
      </c>
      <c r="D8152" s="0" t="n">
        <v>13</v>
      </c>
      <c r="E8152" s="0" t="n">
        <v>0</v>
      </c>
      <c r="F8152" s="0" t="n">
        <v>1</v>
      </c>
      <c r="G8152" s="0" t="n">
        <v>0.338146</v>
      </c>
      <c r="H8152" s="0" t="n">
        <v>20400</v>
      </c>
    </row>
    <row r="8153" customFormat="false" ht="15" hidden="false" customHeight="false" outlineLevel="0" collapsed="false">
      <c r="A8153" s="0" t="n">
        <v>8151</v>
      </c>
      <c r="B8153" s="0" t="n">
        <v>12</v>
      </c>
      <c r="C8153" s="0" t="n">
        <v>340</v>
      </c>
      <c r="D8153" s="0" t="n">
        <v>14</v>
      </c>
      <c r="E8153" s="0" t="n">
        <v>0</v>
      </c>
      <c r="F8153" s="0" t="n">
        <v>1</v>
      </c>
      <c r="G8153" s="0" t="n">
        <v>0.407488</v>
      </c>
      <c r="H8153" s="0" t="n">
        <v>20400</v>
      </c>
    </row>
    <row r="8154" customFormat="false" ht="15" hidden="false" customHeight="false" outlineLevel="0" collapsed="false">
      <c r="A8154" s="0" t="n">
        <v>8152</v>
      </c>
      <c r="B8154" s="0" t="n">
        <v>12</v>
      </c>
      <c r="C8154" s="0" t="n">
        <v>340</v>
      </c>
      <c r="D8154" s="0" t="n">
        <v>15</v>
      </c>
      <c r="E8154" s="0" t="n">
        <v>0</v>
      </c>
      <c r="F8154" s="0" t="n">
        <v>0.714717</v>
      </c>
      <c r="G8154" s="0" t="n">
        <v>0.381658</v>
      </c>
      <c r="H8154" s="0" t="n">
        <v>20400</v>
      </c>
    </row>
    <row r="8155" customFormat="false" ht="15" hidden="false" customHeight="false" outlineLevel="0" collapsed="false">
      <c r="A8155" s="0" t="n">
        <v>8153</v>
      </c>
      <c r="B8155" s="0" t="n">
        <v>12</v>
      </c>
      <c r="C8155" s="0" t="n">
        <v>340</v>
      </c>
      <c r="D8155" s="0" t="n">
        <v>16</v>
      </c>
      <c r="E8155" s="0" t="n">
        <v>0</v>
      </c>
      <c r="F8155" s="0" t="n">
        <v>0.355776</v>
      </c>
      <c r="G8155" s="0" t="n">
        <v>0.323685</v>
      </c>
      <c r="H8155" s="0" t="n">
        <v>20400</v>
      </c>
    </row>
    <row r="8156" customFormat="false" ht="15" hidden="false" customHeight="false" outlineLevel="0" collapsed="false">
      <c r="A8156" s="0" t="n">
        <v>8154</v>
      </c>
      <c r="B8156" s="0" t="n">
        <v>12</v>
      </c>
      <c r="C8156" s="0" t="n">
        <v>340</v>
      </c>
      <c r="D8156" s="0" t="n">
        <v>17</v>
      </c>
      <c r="E8156" s="0" t="n">
        <v>0</v>
      </c>
      <c r="F8156" s="0" t="n">
        <v>0.050731</v>
      </c>
      <c r="G8156" s="0" t="n">
        <v>0.222167</v>
      </c>
      <c r="H8156" s="0" t="n">
        <v>20400</v>
      </c>
    </row>
    <row r="8157" customFormat="false" ht="15" hidden="false" customHeight="false" outlineLevel="0" collapsed="false">
      <c r="A8157" s="0" t="n">
        <v>8155</v>
      </c>
      <c r="B8157" s="0" t="n">
        <v>12</v>
      </c>
      <c r="C8157" s="0" t="n">
        <v>340</v>
      </c>
      <c r="D8157" s="0" t="n">
        <v>18</v>
      </c>
      <c r="E8157" s="0" t="n">
        <v>0</v>
      </c>
      <c r="F8157" s="0" t="n">
        <v>0</v>
      </c>
      <c r="G8157" s="0" t="n">
        <v>0.187972</v>
      </c>
      <c r="H8157" s="0" t="n">
        <v>20400</v>
      </c>
    </row>
    <row r="8158" customFormat="false" ht="15" hidden="false" customHeight="false" outlineLevel="0" collapsed="false">
      <c r="A8158" s="0" t="n">
        <v>8156</v>
      </c>
      <c r="B8158" s="0" t="n">
        <v>12</v>
      </c>
      <c r="C8158" s="0" t="n">
        <v>340</v>
      </c>
      <c r="D8158" s="0" t="n">
        <v>19</v>
      </c>
      <c r="E8158" s="0" t="n">
        <v>1</v>
      </c>
      <c r="F8158" s="0" t="n">
        <v>0</v>
      </c>
      <c r="G8158" s="0" t="n">
        <v>0.170945</v>
      </c>
      <c r="H8158" s="0" t="n">
        <v>20200</v>
      </c>
    </row>
    <row r="8159" customFormat="false" ht="15" hidden="false" customHeight="false" outlineLevel="0" collapsed="false">
      <c r="A8159" s="0" t="n">
        <v>8157</v>
      </c>
      <c r="B8159" s="0" t="n">
        <v>12</v>
      </c>
      <c r="C8159" s="0" t="n">
        <v>340</v>
      </c>
      <c r="D8159" s="0" t="n">
        <v>20</v>
      </c>
      <c r="E8159" s="0" t="n">
        <v>1</v>
      </c>
      <c r="F8159" s="0" t="n">
        <v>0</v>
      </c>
      <c r="G8159" s="0" t="n">
        <v>0.156317</v>
      </c>
      <c r="H8159" s="0" t="n">
        <v>20000</v>
      </c>
    </row>
    <row r="8160" customFormat="false" ht="15" hidden="false" customHeight="false" outlineLevel="0" collapsed="false">
      <c r="A8160" s="0" t="n">
        <v>8158</v>
      </c>
      <c r="B8160" s="0" t="n">
        <v>12</v>
      </c>
      <c r="C8160" s="0" t="n">
        <v>340</v>
      </c>
      <c r="D8160" s="0" t="n">
        <v>21</v>
      </c>
      <c r="E8160" s="0" t="n">
        <v>0</v>
      </c>
      <c r="F8160" s="0" t="n">
        <v>0</v>
      </c>
      <c r="G8160" s="0" t="n">
        <v>0.152534</v>
      </c>
      <c r="H8160" s="0" t="n">
        <v>20000</v>
      </c>
    </row>
    <row r="8161" customFormat="false" ht="15" hidden="false" customHeight="false" outlineLevel="0" collapsed="false">
      <c r="A8161" s="0" t="n">
        <v>8159</v>
      </c>
      <c r="B8161" s="0" t="n">
        <v>12</v>
      </c>
      <c r="C8161" s="0" t="n">
        <v>340</v>
      </c>
      <c r="D8161" s="0" t="n">
        <v>22</v>
      </c>
      <c r="E8161" s="0" t="n">
        <v>0</v>
      </c>
      <c r="F8161" s="0" t="n">
        <v>0</v>
      </c>
      <c r="G8161" s="0" t="n">
        <v>0.129783</v>
      </c>
      <c r="H8161" s="0" t="n">
        <v>20000</v>
      </c>
    </row>
    <row r="8162" customFormat="false" ht="15" hidden="false" customHeight="false" outlineLevel="0" collapsed="false">
      <c r="A8162" s="0" t="n">
        <v>8160</v>
      </c>
      <c r="B8162" s="0" t="n">
        <v>12</v>
      </c>
      <c r="C8162" s="0" t="n">
        <v>340</v>
      </c>
      <c r="D8162" s="0" t="n">
        <v>23</v>
      </c>
      <c r="E8162" s="0" t="n">
        <v>0</v>
      </c>
      <c r="F8162" s="0" t="n">
        <v>0</v>
      </c>
      <c r="G8162" s="0" t="n">
        <v>0.093842</v>
      </c>
      <c r="H8162" s="0" t="n">
        <v>20000</v>
      </c>
    </row>
    <row r="8163" customFormat="false" ht="15" hidden="false" customHeight="false" outlineLevel="0" collapsed="false">
      <c r="A8163" s="0" t="n">
        <v>8161</v>
      </c>
      <c r="B8163" s="0" t="n">
        <v>12</v>
      </c>
      <c r="C8163" s="0" t="n">
        <v>341</v>
      </c>
      <c r="D8163" s="0" t="n">
        <v>0</v>
      </c>
      <c r="E8163" s="0" t="n">
        <v>0</v>
      </c>
      <c r="F8163" s="0" t="n">
        <v>0</v>
      </c>
      <c r="G8163" s="0" t="n">
        <v>0.15798</v>
      </c>
      <c r="H8163" s="0" t="n">
        <v>20000</v>
      </c>
    </row>
    <row r="8164" customFormat="false" ht="15" hidden="false" customHeight="false" outlineLevel="0" collapsed="false">
      <c r="A8164" s="0" t="n">
        <v>8162</v>
      </c>
      <c r="B8164" s="0" t="n">
        <v>12</v>
      </c>
      <c r="C8164" s="0" t="n">
        <v>341</v>
      </c>
      <c r="D8164" s="0" t="n">
        <v>1</v>
      </c>
      <c r="E8164" s="0" t="n">
        <v>0</v>
      </c>
      <c r="F8164" s="0" t="n">
        <v>0</v>
      </c>
      <c r="G8164" s="0" t="n">
        <v>0.135332</v>
      </c>
      <c r="H8164" s="0" t="n">
        <v>20000</v>
      </c>
    </row>
    <row r="8165" customFormat="false" ht="15" hidden="false" customHeight="false" outlineLevel="0" collapsed="false">
      <c r="A8165" s="0" t="n">
        <v>8163</v>
      </c>
      <c r="B8165" s="0" t="n">
        <v>12</v>
      </c>
      <c r="C8165" s="0" t="n">
        <v>341</v>
      </c>
      <c r="D8165" s="0" t="n">
        <v>2</v>
      </c>
      <c r="E8165" s="0" t="n">
        <v>0</v>
      </c>
      <c r="F8165" s="0" t="n">
        <v>0</v>
      </c>
      <c r="G8165" s="0" t="n">
        <v>0.185741</v>
      </c>
      <c r="H8165" s="0" t="n">
        <v>20000</v>
      </c>
    </row>
    <row r="8166" customFormat="false" ht="15" hidden="false" customHeight="false" outlineLevel="0" collapsed="false">
      <c r="A8166" s="0" t="n">
        <v>8164</v>
      </c>
      <c r="B8166" s="0" t="n">
        <v>12</v>
      </c>
      <c r="C8166" s="0" t="n">
        <v>341</v>
      </c>
      <c r="D8166" s="0" t="n">
        <v>3</v>
      </c>
      <c r="E8166" s="0" t="n">
        <v>0</v>
      </c>
      <c r="F8166" s="0" t="n">
        <v>0</v>
      </c>
      <c r="G8166" s="0" t="n">
        <v>0.166853</v>
      </c>
      <c r="H8166" s="0" t="n">
        <v>20000</v>
      </c>
    </row>
    <row r="8167" customFormat="false" ht="15" hidden="false" customHeight="false" outlineLevel="0" collapsed="false">
      <c r="A8167" s="0" t="n">
        <v>8165</v>
      </c>
      <c r="B8167" s="0" t="n">
        <v>12</v>
      </c>
      <c r="C8167" s="0" t="n">
        <v>341</v>
      </c>
      <c r="D8167" s="0" t="n">
        <v>4</v>
      </c>
      <c r="E8167" s="0" t="n">
        <v>0</v>
      </c>
      <c r="F8167" s="0" t="n">
        <v>0</v>
      </c>
      <c r="G8167" s="0" t="n">
        <v>0.169558</v>
      </c>
      <c r="H8167" s="0" t="n">
        <v>20000</v>
      </c>
    </row>
    <row r="8168" customFormat="false" ht="15" hidden="false" customHeight="false" outlineLevel="0" collapsed="false">
      <c r="A8168" s="0" t="n">
        <v>8166</v>
      </c>
      <c r="B8168" s="0" t="n">
        <v>12</v>
      </c>
      <c r="C8168" s="0" t="n">
        <v>341</v>
      </c>
      <c r="D8168" s="0" t="n">
        <v>5</v>
      </c>
      <c r="E8168" s="0" t="n">
        <v>0</v>
      </c>
      <c r="F8168" s="0" t="n">
        <v>0</v>
      </c>
      <c r="G8168" s="0" t="n">
        <v>0.152379</v>
      </c>
      <c r="H8168" s="0" t="n">
        <v>20000</v>
      </c>
    </row>
    <row r="8169" customFormat="false" ht="15" hidden="false" customHeight="false" outlineLevel="0" collapsed="false">
      <c r="A8169" s="0" t="n">
        <v>8167</v>
      </c>
      <c r="B8169" s="0" t="n">
        <v>12</v>
      </c>
      <c r="C8169" s="0" t="n">
        <v>341</v>
      </c>
      <c r="D8169" s="0" t="n">
        <v>6</v>
      </c>
      <c r="E8169" s="0" t="n">
        <v>0</v>
      </c>
      <c r="F8169" s="0" t="n">
        <v>0</v>
      </c>
      <c r="G8169" s="0" t="n">
        <v>0.165441</v>
      </c>
      <c r="H8169" s="0" t="n">
        <v>20000</v>
      </c>
    </row>
    <row r="8170" customFormat="false" ht="15" hidden="false" customHeight="false" outlineLevel="0" collapsed="false">
      <c r="A8170" s="0" t="n">
        <v>8168</v>
      </c>
      <c r="B8170" s="0" t="n">
        <v>12</v>
      </c>
      <c r="C8170" s="0" t="n">
        <v>341</v>
      </c>
      <c r="D8170" s="0" t="n">
        <v>7</v>
      </c>
      <c r="E8170" s="0" t="n">
        <v>1</v>
      </c>
      <c r="F8170" s="0" t="n">
        <v>0.045907</v>
      </c>
      <c r="G8170" s="0" t="n">
        <v>0.192651</v>
      </c>
      <c r="H8170" s="0" t="n">
        <v>19800</v>
      </c>
    </row>
    <row r="8171" customFormat="false" ht="15" hidden="false" customHeight="false" outlineLevel="0" collapsed="false">
      <c r="A8171" s="0" t="n">
        <v>8169</v>
      </c>
      <c r="B8171" s="0" t="n">
        <v>12</v>
      </c>
      <c r="C8171" s="0" t="n">
        <v>341</v>
      </c>
      <c r="D8171" s="0" t="n">
        <v>8</v>
      </c>
      <c r="E8171" s="0" t="n">
        <v>1</v>
      </c>
      <c r="F8171" s="0" t="n">
        <v>0.321944</v>
      </c>
      <c r="G8171" s="0" t="n">
        <v>0.258421</v>
      </c>
      <c r="H8171" s="0" t="n">
        <v>19600</v>
      </c>
    </row>
    <row r="8172" customFormat="false" ht="15" hidden="false" customHeight="false" outlineLevel="0" collapsed="false">
      <c r="A8172" s="0" t="n">
        <v>8170</v>
      </c>
      <c r="B8172" s="0" t="n">
        <v>12</v>
      </c>
      <c r="C8172" s="0" t="n">
        <v>341</v>
      </c>
      <c r="D8172" s="0" t="n">
        <v>9</v>
      </c>
      <c r="E8172" s="0" t="n">
        <v>0</v>
      </c>
      <c r="F8172" s="0" t="n">
        <v>0.646751</v>
      </c>
      <c r="G8172" s="0" t="n">
        <v>0.265508</v>
      </c>
      <c r="H8172" s="0" t="n">
        <v>19600</v>
      </c>
    </row>
    <row r="8173" customFormat="false" ht="15" hidden="false" customHeight="false" outlineLevel="0" collapsed="false">
      <c r="A8173" s="0" t="n">
        <v>8171</v>
      </c>
      <c r="B8173" s="0" t="n">
        <v>12</v>
      </c>
      <c r="C8173" s="0" t="n">
        <v>341</v>
      </c>
      <c r="D8173" s="0" t="n">
        <v>10</v>
      </c>
      <c r="E8173" s="0" t="n">
        <v>0</v>
      </c>
      <c r="F8173" s="0" t="n">
        <v>0.937306</v>
      </c>
      <c r="G8173" s="0" t="n">
        <v>0.241728</v>
      </c>
      <c r="H8173" s="0" t="n">
        <v>19600</v>
      </c>
    </row>
    <row r="8174" customFormat="false" ht="15" hidden="false" customHeight="false" outlineLevel="0" collapsed="false">
      <c r="A8174" s="0" t="n">
        <v>8172</v>
      </c>
      <c r="B8174" s="0" t="n">
        <v>12</v>
      </c>
      <c r="C8174" s="0" t="n">
        <v>341</v>
      </c>
      <c r="D8174" s="0" t="n">
        <v>11</v>
      </c>
      <c r="E8174" s="0" t="n">
        <v>0</v>
      </c>
      <c r="F8174" s="0" t="n">
        <v>1</v>
      </c>
      <c r="G8174" s="0" t="n">
        <v>0.259885</v>
      </c>
      <c r="H8174" s="0" t="n">
        <v>19600</v>
      </c>
    </row>
    <row r="8175" customFormat="false" ht="15" hidden="false" customHeight="false" outlineLevel="0" collapsed="false">
      <c r="A8175" s="0" t="n">
        <v>8173</v>
      </c>
      <c r="B8175" s="0" t="n">
        <v>12</v>
      </c>
      <c r="C8175" s="0" t="n">
        <v>341</v>
      </c>
      <c r="D8175" s="0" t="n">
        <v>12</v>
      </c>
      <c r="E8175" s="0" t="n">
        <v>0</v>
      </c>
      <c r="F8175" s="0" t="n">
        <v>1</v>
      </c>
      <c r="G8175" s="0" t="n">
        <v>0.415101</v>
      </c>
      <c r="H8175" s="0" t="n">
        <v>19600</v>
      </c>
    </row>
    <row r="8176" customFormat="false" ht="15" hidden="false" customHeight="false" outlineLevel="0" collapsed="false">
      <c r="A8176" s="0" t="n">
        <v>8174</v>
      </c>
      <c r="B8176" s="0" t="n">
        <v>12</v>
      </c>
      <c r="C8176" s="0" t="n">
        <v>341</v>
      </c>
      <c r="D8176" s="0" t="n">
        <v>13</v>
      </c>
      <c r="E8176" s="0" t="n">
        <v>0</v>
      </c>
      <c r="F8176" s="0" t="n">
        <v>1</v>
      </c>
      <c r="G8176" s="0" t="n">
        <v>0.567113</v>
      </c>
      <c r="H8176" s="0" t="n">
        <v>19600</v>
      </c>
    </row>
    <row r="8177" customFormat="false" ht="15" hidden="false" customHeight="false" outlineLevel="0" collapsed="false">
      <c r="A8177" s="0" t="n">
        <v>8175</v>
      </c>
      <c r="B8177" s="0" t="n">
        <v>12</v>
      </c>
      <c r="C8177" s="0" t="n">
        <v>341</v>
      </c>
      <c r="D8177" s="0" t="n">
        <v>14</v>
      </c>
      <c r="E8177" s="0" t="n">
        <v>0</v>
      </c>
      <c r="F8177" s="0" t="n">
        <v>0.937306</v>
      </c>
      <c r="G8177" s="0" t="n">
        <v>0.575727</v>
      </c>
      <c r="H8177" s="0" t="n">
        <v>19600</v>
      </c>
    </row>
    <row r="8178" customFormat="false" ht="15" hidden="false" customHeight="false" outlineLevel="0" collapsed="false">
      <c r="A8178" s="0" t="n">
        <v>8176</v>
      </c>
      <c r="B8178" s="0" t="n">
        <v>12</v>
      </c>
      <c r="C8178" s="0" t="n">
        <v>341</v>
      </c>
      <c r="D8178" s="0" t="n">
        <v>15</v>
      </c>
      <c r="E8178" s="0" t="n">
        <v>0</v>
      </c>
      <c r="F8178" s="0" t="n">
        <v>0.646751</v>
      </c>
      <c r="G8178" s="0" t="n">
        <v>0.351126</v>
      </c>
      <c r="H8178" s="0" t="n">
        <v>19600</v>
      </c>
    </row>
    <row r="8179" customFormat="false" ht="15" hidden="false" customHeight="false" outlineLevel="0" collapsed="false">
      <c r="A8179" s="0" t="n">
        <v>8177</v>
      </c>
      <c r="B8179" s="0" t="n">
        <v>12</v>
      </c>
      <c r="C8179" s="0" t="n">
        <v>341</v>
      </c>
      <c r="D8179" s="0" t="n">
        <v>16</v>
      </c>
      <c r="E8179" s="0" t="n">
        <v>0</v>
      </c>
      <c r="F8179" s="0" t="n">
        <v>0.321944</v>
      </c>
      <c r="G8179" s="0" t="n">
        <v>0.277345</v>
      </c>
      <c r="H8179" s="0" t="n">
        <v>19600</v>
      </c>
    </row>
    <row r="8180" customFormat="false" ht="15" hidden="false" customHeight="false" outlineLevel="0" collapsed="false">
      <c r="A8180" s="0" t="n">
        <v>8178</v>
      </c>
      <c r="B8180" s="0" t="n">
        <v>12</v>
      </c>
      <c r="C8180" s="0" t="n">
        <v>341</v>
      </c>
      <c r="D8180" s="0" t="n">
        <v>17</v>
      </c>
      <c r="E8180" s="0" t="n">
        <v>0</v>
      </c>
      <c r="F8180" s="0" t="n">
        <v>0.045907</v>
      </c>
      <c r="G8180" s="0" t="n">
        <v>0.394438</v>
      </c>
      <c r="H8180" s="0" t="n">
        <v>19600</v>
      </c>
    </row>
    <row r="8181" customFormat="false" ht="15" hidden="false" customHeight="false" outlineLevel="0" collapsed="false">
      <c r="A8181" s="0" t="n">
        <v>8179</v>
      </c>
      <c r="B8181" s="0" t="n">
        <v>12</v>
      </c>
      <c r="C8181" s="0" t="n">
        <v>341</v>
      </c>
      <c r="D8181" s="0" t="n">
        <v>18</v>
      </c>
      <c r="E8181" s="0" t="n">
        <v>0</v>
      </c>
      <c r="F8181" s="0" t="n">
        <v>0</v>
      </c>
      <c r="G8181" s="0" t="n">
        <v>0.337468</v>
      </c>
      <c r="H8181" s="0" t="n">
        <v>19600</v>
      </c>
    </row>
    <row r="8182" customFormat="false" ht="15" hidden="false" customHeight="false" outlineLevel="0" collapsed="false">
      <c r="A8182" s="0" t="n">
        <v>8180</v>
      </c>
      <c r="B8182" s="0" t="n">
        <v>12</v>
      </c>
      <c r="C8182" s="0" t="n">
        <v>341</v>
      </c>
      <c r="D8182" s="0" t="n">
        <v>19</v>
      </c>
      <c r="E8182" s="0" t="n">
        <v>1</v>
      </c>
      <c r="F8182" s="0" t="n">
        <v>0</v>
      </c>
      <c r="G8182" s="0" t="n">
        <v>0.309569</v>
      </c>
      <c r="H8182" s="0" t="n">
        <v>19400</v>
      </c>
    </row>
    <row r="8183" customFormat="false" ht="15" hidden="false" customHeight="false" outlineLevel="0" collapsed="false">
      <c r="A8183" s="0" t="n">
        <v>8181</v>
      </c>
      <c r="B8183" s="0" t="n">
        <v>12</v>
      </c>
      <c r="C8183" s="0" t="n">
        <v>341</v>
      </c>
      <c r="D8183" s="0" t="n">
        <v>20</v>
      </c>
      <c r="E8183" s="0" t="n">
        <v>1</v>
      </c>
      <c r="F8183" s="0" t="n">
        <v>0</v>
      </c>
      <c r="G8183" s="0" t="n">
        <v>0.333733</v>
      </c>
      <c r="H8183" s="0" t="n">
        <v>19200</v>
      </c>
    </row>
    <row r="8184" customFormat="false" ht="15" hidden="false" customHeight="false" outlineLevel="0" collapsed="false">
      <c r="A8184" s="0" t="n">
        <v>8182</v>
      </c>
      <c r="B8184" s="0" t="n">
        <v>12</v>
      </c>
      <c r="C8184" s="0" t="n">
        <v>341</v>
      </c>
      <c r="D8184" s="0" t="n">
        <v>21</v>
      </c>
      <c r="E8184" s="0" t="n">
        <v>0</v>
      </c>
      <c r="F8184" s="0" t="n">
        <v>0</v>
      </c>
      <c r="G8184" s="0" t="n">
        <v>0.293874</v>
      </c>
      <c r="H8184" s="0" t="n">
        <v>19200</v>
      </c>
    </row>
    <row r="8185" customFormat="false" ht="15" hidden="false" customHeight="false" outlineLevel="0" collapsed="false">
      <c r="A8185" s="0" t="n">
        <v>8183</v>
      </c>
      <c r="B8185" s="0" t="n">
        <v>12</v>
      </c>
      <c r="C8185" s="0" t="n">
        <v>341</v>
      </c>
      <c r="D8185" s="0" t="n">
        <v>22</v>
      </c>
      <c r="E8185" s="0" t="n">
        <v>0</v>
      </c>
      <c r="F8185" s="0" t="n">
        <v>0</v>
      </c>
      <c r="G8185" s="0" t="n">
        <v>0.330931</v>
      </c>
      <c r="H8185" s="0" t="n">
        <v>19200</v>
      </c>
    </row>
    <row r="8186" customFormat="false" ht="15" hidden="false" customHeight="false" outlineLevel="0" collapsed="false">
      <c r="A8186" s="0" t="n">
        <v>8184</v>
      </c>
      <c r="B8186" s="0" t="n">
        <v>12</v>
      </c>
      <c r="C8186" s="0" t="n">
        <v>341</v>
      </c>
      <c r="D8186" s="0" t="n">
        <v>23</v>
      </c>
      <c r="E8186" s="0" t="n">
        <v>0</v>
      </c>
      <c r="F8186" s="0" t="n">
        <v>0</v>
      </c>
      <c r="G8186" s="0" t="n">
        <v>0.325703</v>
      </c>
      <c r="H8186" s="0" t="n">
        <v>19200</v>
      </c>
    </row>
    <row r="8187" customFormat="false" ht="15" hidden="false" customHeight="false" outlineLevel="0" collapsed="false">
      <c r="A8187" s="0" t="n">
        <v>8185</v>
      </c>
      <c r="B8187" s="0" t="n">
        <v>12</v>
      </c>
      <c r="C8187" s="0" t="n">
        <v>342</v>
      </c>
      <c r="D8187" s="0" t="n">
        <v>0</v>
      </c>
      <c r="E8187" s="0" t="n">
        <v>0</v>
      </c>
      <c r="F8187" s="0" t="n">
        <v>0</v>
      </c>
      <c r="G8187" s="0" t="n">
        <v>0.209202</v>
      </c>
      <c r="H8187" s="0" t="n">
        <v>19200</v>
      </c>
    </row>
    <row r="8188" customFormat="false" ht="15" hidden="false" customHeight="false" outlineLevel="0" collapsed="false">
      <c r="A8188" s="0" t="n">
        <v>8186</v>
      </c>
      <c r="B8188" s="0" t="n">
        <v>12</v>
      </c>
      <c r="C8188" s="0" t="n">
        <v>342</v>
      </c>
      <c r="D8188" s="0" t="n">
        <v>1</v>
      </c>
      <c r="E8188" s="0" t="n">
        <v>0</v>
      </c>
      <c r="F8188" s="0" t="n">
        <v>0</v>
      </c>
      <c r="G8188" s="0" t="n">
        <v>0.378951</v>
      </c>
      <c r="H8188" s="0" t="n">
        <v>19200</v>
      </c>
    </row>
    <row r="8189" customFormat="false" ht="15" hidden="false" customHeight="false" outlineLevel="0" collapsed="false">
      <c r="A8189" s="0" t="n">
        <v>8187</v>
      </c>
      <c r="B8189" s="0" t="n">
        <v>12</v>
      </c>
      <c r="C8189" s="0" t="n">
        <v>342</v>
      </c>
      <c r="D8189" s="0" t="n">
        <v>2</v>
      </c>
      <c r="E8189" s="0" t="n">
        <v>0</v>
      </c>
      <c r="F8189" s="0" t="n">
        <v>0</v>
      </c>
      <c r="G8189" s="0" t="n">
        <v>0.323441</v>
      </c>
      <c r="H8189" s="0" t="n">
        <v>19200</v>
      </c>
    </row>
    <row r="8190" customFormat="false" ht="15" hidden="false" customHeight="false" outlineLevel="0" collapsed="false">
      <c r="A8190" s="0" t="n">
        <v>8188</v>
      </c>
      <c r="B8190" s="0" t="n">
        <v>12</v>
      </c>
      <c r="C8190" s="0" t="n">
        <v>342</v>
      </c>
      <c r="D8190" s="0" t="n">
        <v>3</v>
      </c>
      <c r="E8190" s="0" t="n">
        <v>0</v>
      </c>
      <c r="F8190" s="0" t="n">
        <v>0</v>
      </c>
      <c r="G8190" s="0" t="n">
        <v>0.214983</v>
      </c>
      <c r="H8190" s="0" t="n">
        <v>19200</v>
      </c>
    </row>
    <row r="8191" customFormat="false" ht="15" hidden="false" customHeight="false" outlineLevel="0" collapsed="false">
      <c r="A8191" s="0" t="n">
        <v>8189</v>
      </c>
      <c r="B8191" s="0" t="n">
        <v>12</v>
      </c>
      <c r="C8191" s="0" t="n">
        <v>342</v>
      </c>
      <c r="D8191" s="0" t="n">
        <v>4</v>
      </c>
      <c r="E8191" s="0" t="n">
        <v>0</v>
      </c>
      <c r="F8191" s="0" t="n">
        <v>0</v>
      </c>
      <c r="G8191" s="0" t="n">
        <v>0.186823</v>
      </c>
      <c r="H8191" s="0" t="n">
        <v>19200</v>
      </c>
    </row>
    <row r="8192" customFormat="false" ht="15" hidden="false" customHeight="false" outlineLevel="0" collapsed="false">
      <c r="A8192" s="0" t="n">
        <v>8190</v>
      </c>
      <c r="B8192" s="0" t="n">
        <v>12</v>
      </c>
      <c r="C8192" s="0" t="n">
        <v>342</v>
      </c>
      <c r="D8192" s="0" t="n">
        <v>5</v>
      </c>
      <c r="E8192" s="0" t="n">
        <v>0</v>
      </c>
      <c r="F8192" s="0" t="n">
        <v>0</v>
      </c>
      <c r="G8192" s="0" t="n">
        <v>0.144418</v>
      </c>
      <c r="H8192" s="0" t="n">
        <v>19200</v>
      </c>
    </row>
    <row r="8193" customFormat="false" ht="15" hidden="false" customHeight="false" outlineLevel="0" collapsed="false">
      <c r="A8193" s="0" t="n">
        <v>8191</v>
      </c>
      <c r="B8193" s="0" t="n">
        <v>12</v>
      </c>
      <c r="C8193" s="0" t="n">
        <v>342</v>
      </c>
      <c r="D8193" s="0" t="n">
        <v>6</v>
      </c>
      <c r="E8193" s="0" t="n">
        <v>0</v>
      </c>
      <c r="F8193" s="0" t="n">
        <v>0</v>
      </c>
      <c r="G8193" s="0" t="n">
        <v>0.154896</v>
      </c>
      <c r="H8193" s="0" t="n">
        <v>19200</v>
      </c>
    </row>
    <row r="8194" customFormat="false" ht="15" hidden="false" customHeight="false" outlineLevel="0" collapsed="false">
      <c r="A8194" s="0" t="n">
        <v>8192</v>
      </c>
      <c r="B8194" s="0" t="n">
        <v>12</v>
      </c>
      <c r="C8194" s="0" t="n">
        <v>342</v>
      </c>
      <c r="D8194" s="0" t="n">
        <v>7</v>
      </c>
      <c r="E8194" s="0" t="n">
        <v>1</v>
      </c>
      <c r="F8194" s="0" t="n">
        <v>0.045825</v>
      </c>
      <c r="G8194" s="0" t="n">
        <v>0.109192</v>
      </c>
      <c r="H8194" s="0" t="n">
        <v>19000</v>
      </c>
    </row>
    <row r="8195" customFormat="false" ht="15" hidden="false" customHeight="false" outlineLevel="0" collapsed="false">
      <c r="A8195" s="0" t="n">
        <v>8193</v>
      </c>
      <c r="B8195" s="0" t="n">
        <v>12</v>
      </c>
      <c r="C8195" s="0" t="n">
        <v>342</v>
      </c>
      <c r="D8195" s="0" t="n">
        <v>8</v>
      </c>
      <c r="E8195" s="0" t="n">
        <v>1</v>
      </c>
      <c r="F8195" s="0" t="n">
        <v>0.321374</v>
      </c>
      <c r="G8195" s="0" t="n">
        <v>0.087411</v>
      </c>
      <c r="H8195" s="0" t="n">
        <v>18800</v>
      </c>
    </row>
    <row r="8196" customFormat="false" ht="15" hidden="false" customHeight="false" outlineLevel="0" collapsed="false">
      <c r="A8196" s="0" t="n">
        <v>8194</v>
      </c>
      <c r="B8196" s="0" t="n">
        <v>12</v>
      </c>
      <c r="C8196" s="0" t="n">
        <v>342</v>
      </c>
      <c r="D8196" s="0" t="n">
        <v>9</v>
      </c>
      <c r="E8196" s="0" t="n">
        <v>0</v>
      </c>
      <c r="F8196" s="0" t="n">
        <v>0.645607</v>
      </c>
      <c r="G8196" s="0" t="n">
        <v>0.174028</v>
      </c>
      <c r="H8196" s="0" t="n">
        <v>18800</v>
      </c>
    </row>
    <row r="8197" customFormat="false" ht="15" hidden="false" customHeight="false" outlineLevel="0" collapsed="false">
      <c r="A8197" s="0" t="n">
        <v>8195</v>
      </c>
      <c r="B8197" s="0" t="n">
        <v>12</v>
      </c>
      <c r="C8197" s="0" t="n">
        <v>342</v>
      </c>
      <c r="D8197" s="0" t="n">
        <v>10</v>
      </c>
      <c r="E8197" s="0" t="n">
        <v>0</v>
      </c>
      <c r="F8197" s="0" t="n">
        <v>0.935647</v>
      </c>
      <c r="G8197" s="0" t="n">
        <v>0.184709</v>
      </c>
      <c r="H8197" s="0" t="n">
        <v>18800</v>
      </c>
    </row>
    <row r="8198" customFormat="false" ht="15" hidden="false" customHeight="false" outlineLevel="0" collapsed="false">
      <c r="A8198" s="0" t="n">
        <v>8196</v>
      </c>
      <c r="B8198" s="0" t="n">
        <v>12</v>
      </c>
      <c r="C8198" s="0" t="n">
        <v>342</v>
      </c>
      <c r="D8198" s="0" t="n">
        <v>11</v>
      </c>
      <c r="E8198" s="0" t="n">
        <v>0</v>
      </c>
      <c r="F8198" s="0" t="n">
        <v>1</v>
      </c>
      <c r="G8198" s="0" t="n">
        <v>0.185916</v>
      </c>
      <c r="H8198" s="0" t="n">
        <v>18800</v>
      </c>
    </row>
    <row r="8199" customFormat="false" ht="15" hidden="false" customHeight="false" outlineLevel="0" collapsed="false">
      <c r="A8199" s="0" t="n">
        <v>8197</v>
      </c>
      <c r="B8199" s="0" t="n">
        <v>12</v>
      </c>
      <c r="C8199" s="0" t="n">
        <v>342</v>
      </c>
      <c r="D8199" s="0" t="n">
        <v>12</v>
      </c>
      <c r="E8199" s="0" t="n">
        <v>0</v>
      </c>
      <c r="F8199" s="0" t="n">
        <v>1</v>
      </c>
      <c r="G8199" s="0" t="n">
        <v>0.292106</v>
      </c>
      <c r="H8199" s="0" t="n">
        <v>18800</v>
      </c>
    </row>
    <row r="8200" customFormat="false" ht="15" hidden="false" customHeight="false" outlineLevel="0" collapsed="false">
      <c r="A8200" s="0" t="n">
        <v>8198</v>
      </c>
      <c r="B8200" s="0" t="n">
        <v>12</v>
      </c>
      <c r="C8200" s="0" t="n">
        <v>342</v>
      </c>
      <c r="D8200" s="0" t="n">
        <v>13</v>
      </c>
      <c r="E8200" s="0" t="n">
        <v>0</v>
      </c>
      <c r="F8200" s="0" t="n">
        <v>1</v>
      </c>
      <c r="G8200" s="0" t="n">
        <v>0.267459</v>
      </c>
      <c r="H8200" s="0" t="n">
        <v>18800</v>
      </c>
    </row>
    <row r="8201" customFormat="false" ht="15" hidden="false" customHeight="false" outlineLevel="0" collapsed="false">
      <c r="A8201" s="0" t="n">
        <v>8199</v>
      </c>
      <c r="B8201" s="0" t="n">
        <v>12</v>
      </c>
      <c r="C8201" s="0" t="n">
        <v>342</v>
      </c>
      <c r="D8201" s="0" t="n">
        <v>14</v>
      </c>
      <c r="E8201" s="0" t="n">
        <v>0</v>
      </c>
      <c r="F8201" s="0" t="n">
        <v>0.935647</v>
      </c>
      <c r="G8201" s="0" t="n">
        <v>0.295315</v>
      </c>
      <c r="H8201" s="0" t="n">
        <v>18800</v>
      </c>
    </row>
    <row r="8202" customFormat="false" ht="15" hidden="false" customHeight="false" outlineLevel="0" collapsed="false">
      <c r="A8202" s="0" t="n">
        <v>8200</v>
      </c>
      <c r="B8202" s="0" t="n">
        <v>12</v>
      </c>
      <c r="C8202" s="0" t="n">
        <v>342</v>
      </c>
      <c r="D8202" s="0" t="n">
        <v>15</v>
      </c>
      <c r="E8202" s="0" t="n">
        <v>0</v>
      </c>
      <c r="F8202" s="0" t="n">
        <v>0.645607</v>
      </c>
      <c r="G8202" s="0" t="n">
        <v>0.35502</v>
      </c>
      <c r="H8202" s="0" t="n">
        <v>18800</v>
      </c>
    </row>
    <row r="8203" customFormat="false" ht="15" hidden="false" customHeight="false" outlineLevel="0" collapsed="false">
      <c r="A8203" s="0" t="n">
        <v>8201</v>
      </c>
      <c r="B8203" s="0" t="n">
        <v>12</v>
      </c>
      <c r="C8203" s="0" t="n">
        <v>342</v>
      </c>
      <c r="D8203" s="0" t="n">
        <v>16</v>
      </c>
      <c r="E8203" s="0" t="n">
        <v>0</v>
      </c>
      <c r="F8203" s="0" t="n">
        <v>0.321374</v>
      </c>
      <c r="G8203" s="0" t="n">
        <v>0.38793</v>
      </c>
      <c r="H8203" s="0" t="n">
        <v>18800</v>
      </c>
    </row>
    <row r="8204" customFormat="false" ht="15" hidden="false" customHeight="false" outlineLevel="0" collapsed="false">
      <c r="A8204" s="0" t="n">
        <v>8202</v>
      </c>
      <c r="B8204" s="0" t="n">
        <v>12</v>
      </c>
      <c r="C8204" s="0" t="n">
        <v>342</v>
      </c>
      <c r="D8204" s="0" t="n">
        <v>17</v>
      </c>
      <c r="E8204" s="0" t="n">
        <v>0</v>
      </c>
      <c r="F8204" s="0" t="n">
        <v>0.045825</v>
      </c>
      <c r="G8204" s="0" t="n">
        <v>0.28545</v>
      </c>
      <c r="H8204" s="0" t="n">
        <v>18800</v>
      </c>
    </row>
    <row r="8205" customFormat="false" ht="15" hidden="false" customHeight="false" outlineLevel="0" collapsed="false">
      <c r="A8205" s="0" t="n">
        <v>8203</v>
      </c>
      <c r="B8205" s="0" t="n">
        <v>12</v>
      </c>
      <c r="C8205" s="0" t="n">
        <v>342</v>
      </c>
      <c r="D8205" s="0" t="n">
        <v>18</v>
      </c>
      <c r="E8205" s="0" t="n">
        <v>0</v>
      </c>
      <c r="F8205" s="0" t="n">
        <v>0</v>
      </c>
      <c r="G8205" s="0" t="n">
        <v>0.328222</v>
      </c>
      <c r="H8205" s="0" t="n">
        <v>18800</v>
      </c>
    </row>
    <row r="8206" customFormat="false" ht="15" hidden="false" customHeight="false" outlineLevel="0" collapsed="false">
      <c r="A8206" s="0" t="n">
        <v>8204</v>
      </c>
      <c r="B8206" s="0" t="n">
        <v>12</v>
      </c>
      <c r="C8206" s="0" t="n">
        <v>342</v>
      </c>
      <c r="D8206" s="0" t="n">
        <v>19</v>
      </c>
      <c r="E8206" s="0" t="n">
        <v>1</v>
      </c>
      <c r="F8206" s="0" t="n">
        <v>0</v>
      </c>
      <c r="G8206" s="0" t="n">
        <v>0.294511</v>
      </c>
      <c r="H8206" s="0" t="n">
        <v>18600</v>
      </c>
    </row>
    <row r="8207" customFormat="false" ht="15" hidden="false" customHeight="false" outlineLevel="0" collapsed="false">
      <c r="A8207" s="0" t="n">
        <v>8205</v>
      </c>
      <c r="B8207" s="0" t="n">
        <v>12</v>
      </c>
      <c r="C8207" s="0" t="n">
        <v>342</v>
      </c>
      <c r="D8207" s="0" t="n">
        <v>20</v>
      </c>
      <c r="E8207" s="0" t="n">
        <v>1</v>
      </c>
      <c r="F8207" s="0" t="n">
        <v>0</v>
      </c>
      <c r="G8207" s="0" t="n">
        <v>0.27159</v>
      </c>
      <c r="H8207" s="0" t="n">
        <v>18400</v>
      </c>
    </row>
    <row r="8208" customFormat="false" ht="15" hidden="false" customHeight="false" outlineLevel="0" collapsed="false">
      <c r="A8208" s="0" t="n">
        <v>8206</v>
      </c>
      <c r="B8208" s="0" t="n">
        <v>12</v>
      </c>
      <c r="C8208" s="0" t="n">
        <v>342</v>
      </c>
      <c r="D8208" s="0" t="n">
        <v>21</v>
      </c>
      <c r="E8208" s="0" t="n">
        <v>0</v>
      </c>
      <c r="F8208" s="0" t="n">
        <v>0</v>
      </c>
      <c r="G8208" s="0" t="n">
        <v>0.23897</v>
      </c>
      <c r="H8208" s="0" t="n">
        <v>18400</v>
      </c>
    </row>
    <row r="8209" customFormat="false" ht="15" hidden="false" customHeight="false" outlineLevel="0" collapsed="false">
      <c r="A8209" s="0" t="n">
        <v>8207</v>
      </c>
      <c r="B8209" s="0" t="n">
        <v>12</v>
      </c>
      <c r="C8209" s="0" t="n">
        <v>342</v>
      </c>
      <c r="D8209" s="0" t="n">
        <v>22</v>
      </c>
      <c r="E8209" s="0" t="n">
        <v>0</v>
      </c>
      <c r="F8209" s="0" t="n">
        <v>0</v>
      </c>
      <c r="G8209" s="0" t="n">
        <v>0.25882</v>
      </c>
      <c r="H8209" s="0" t="n">
        <v>18400</v>
      </c>
    </row>
    <row r="8210" customFormat="false" ht="15" hidden="false" customHeight="false" outlineLevel="0" collapsed="false">
      <c r="A8210" s="0" t="n">
        <v>8208</v>
      </c>
      <c r="B8210" s="0" t="n">
        <v>12</v>
      </c>
      <c r="C8210" s="0" t="n">
        <v>342</v>
      </c>
      <c r="D8210" s="0" t="n">
        <v>23</v>
      </c>
      <c r="E8210" s="0" t="n">
        <v>0</v>
      </c>
      <c r="F8210" s="0" t="n">
        <v>0</v>
      </c>
      <c r="G8210" s="0" t="n">
        <v>0.247574</v>
      </c>
      <c r="H8210" s="0" t="n">
        <v>18400</v>
      </c>
    </row>
    <row r="8211" customFormat="false" ht="15" hidden="false" customHeight="false" outlineLevel="0" collapsed="false">
      <c r="A8211" s="0" t="n">
        <v>8209</v>
      </c>
      <c r="B8211" s="0" t="n">
        <v>12</v>
      </c>
      <c r="C8211" s="0" t="n">
        <v>343</v>
      </c>
      <c r="D8211" s="0" t="n">
        <v>0</v>
      </c>
      <c r="E8211" s="0" t="n">
        <v>0</v>
      </c>
      <c r="F8211" s="0" t="n">
        <v>0</v>
      </c>
      <c r="G8211" s="0" t="n">
        <v>0.346099</v>
      </c>
      <c r="H8211" s="0" t="n">
        <v>18400</v>
      </c>
    </row>
    <row r="8212" customFormat="false" ht="15" hidden="false" customHeight="false" outlineLevel="0" collapsed="false">
      <c r="A8212" s="0" t="n">
        <v>8210</v>
      </c>
      <c r="B8212" s="0" t="n">
        <v>12</v>
      </c>
      <c r="C8212" s="0" t="n">
        <v>343</v>
      </c>
      <c r="D8212" s="0" t="n">
        <v>1</v>
      </c>
      <c r="E8212" s="0" t="n">
        <v>0</v>
      </c>
      <c r="F8212" s="0" t="n">
        <v>0</v>
      </c>
      <c r="G8212" s="0" t="n">
        <v>0.286833</v>
      </c>
      <c r="H8212" s="0" t="n">
        <v>18400</v>
      </c>
    </row>
    <row r="8213" customFormat="false" ht="15" hidden="false" customHeight="false" outlineLevel="0" collapsed="false">
      <c r="A8213" s="0" t="n">
        <v>8211</v>
      </c>
      <c r="B8213" s="0" t="n">
        <v>12</v>
      </c>
      <c r="C8213" s="0" t="n">
        <v>343</v>
      </c>
      <c r="D8213" s="0" t="n">
        <v>2</v>
      </c>
      <c r="E8213" s="0" t="n">
        <v>0</v>
      </c>
      <c r="F8213" s="0" t="n">
        <v>0</v>
      </c>
      <c r="G8213" s="0" t="n">
        <v>0.309907</v>
      </c>
      <c r="H8213" s="0" t="n">
        <v>18400</v>
      </c>
    </row>
    <row r="8214" customFormat="false" ht="15" hidden="false" customHeight="false" outlineLevel="0" collapsed="false">
      <c r="A8214" s="0" t="n">
        <v>8212</v>
      </c>
      <c r="B8214" s="0" t="n">
        <v>12</v>
      </c>
      <c r="C8214" s="0" t="n">
        <v>343</v>
      </c>
      <c r="D8214" s="0" t="n">
        <v>3</v>
      </c>
      <c r="E8214" s="0" t="n">
        <v>0</v>
      </c>
      <c r="F8214" s="0" t="n">
        <v>0</v>
      </c>
      <c r="G8214" s="0" t="n">
        <v>0.289417</v>
      </c>
      <c r="H8214" s="0" t="n">
        <v>18400</v>
      </c>
    </row>
    <row r="8215" customFormat="false" ht="15" hidden="false" customHeight="false" outlineLevel="0" collapsed="false">
      <c r="A8215" s="0" t="n">
        <v>8213</v>
      </c>
      <c r="B8215" s="0" t="n">
        <v>12</v>
      </c>
      <c r="C8215" s="0" t="n">
        <v>343</v>
      </c>
      <c r="D8215" s="0" t="n">
        <v>4</v>
      </c>
      <c r="E8215" s="0" t="n">
        <v>0</v>
      </c>
      <c r="F8215" s="0" t="n">
        <v>0</v>
      </c>
      <c r="G8215" s="0" t="n">
        <v>0.246398</v>
      </c>
      <c r="H8215" s="0" t="n">
        <v>18400</v>
      </c>
    </row>
    <row r="8216" customFormat="false" ht="15" hidden="false" customHeight="false" outlineLevel="0" collapsed="false">
      <c r="A8216" s="0" t="n">
        <v>8214</v>
      </c>
      <c r="B8216" s="0" t="n">
        <v>12</v>
      </c>
      <c r="C8216" s="0" t="n">
        <v>343</v>
      </c>
      <c r="D8216" s="0" t="n">
        <v>5</v>
      </c>
      <c r="E8216" s="0" t="n">
        <v>0</v>
      </c>
      <c r="F8216" s="0" t="n">
        <v>0</v>
      </c>
      <c r="G8216" s="0" t="n">
        <v>0.208874</v>
      </c>
      <c r="H8216" s="0" t="n">
        <v>18400</v>
      </c>
    </row>
    <row r="8217" customFormat="false" ht="15" hidden="false" customHeight="false" outlineLevel="0" collapsed="false">
      <c r="A8217" s="0" t="n">
        <v>8215</v>
      </c>
      <c r="B8217" s="0" t="n">
        <v>12</v>
      </c>
      <c r="C8217" s="0" t="n">
        <v>343</v>
      </c>
      <c r="D8217" s="0" t="n">
        <v>6</v>
      </c>
      <c r="E8217" s="0" t="n">
        <v>0</v>
      </c>
      <c r="F8217" s="0" t="n">
        <v>0</v>
      </c>
      <c r="G8217" s="0" t="n">
        <v>0.293663</v>
      </c>
      <c r="H8217" s="0" t="n">
        <v>18400</v>
      </c>
    </row>
    <row r="8218" customFormat="false" ht="15" hidden="false" customHeight="false" outlineLevel="0" collapsed="false">
      <c r="A8218" s="0" t="n">
        <v>8216</v>
      </c>
      <c r="B8218" s="0" t="n">
        <v>12</v>
      </c>
      <c r="C8218" s="0" t="n">
        <v>343</v>
      </c>
      <c r="D8218" s="0" t="n">
        <v>7</v>
      </c>
      <c r="E8218" s="0" t="n">
        <v>1</v>
      </c>
      <c r="F8218" s="0" t="n">
        <v>0.047731</v>
      </c>
      <c r="G8218" s="0" t="n">
        <v>0.306629</v>
      </c>
      <c r="H8218" s="0" t="n">
        <v>18200</v>
      </c>
    </row>
    <row r="8219" customFormat="false" ht="15" hidden="false" customHeight="false" outlineLevel="0" collapsed="false">
      <c r="A8219" s="0" t="n">
        <v>8217</v>
      </c>
      <c r="B8219" s="0" t="n">
        <v>12</v>
      </c>
      <c r="C8219" s="0" t="n">
        <v>343</v>
      </c>
      <c r="D8219" s="0" t="n">
        <v>8</v>
      </c>
      <c r="E8219" s="0" t="n">
        <v>1</v>
      </c>
      <c r="F8219" s="0" t="n">
        <v>0.334737</v>
      </c>
      <c r="G8219" s="0" t="n">
        <v>0.362802</v>
      </c>
      <c r="H8219" s="0" t="n">
        <v>18000</v>
      </c>
    </row>
    <row r="8220" customFormat="false" ht="15" hidden="false" customHeight="false" outlineLevel="0" collapsed="false">
      <c r="A8220" s="0" t="n">
        <v>8218</v>
      </c>
      <c r="B8220" s="0" t="n">
        <v>12</v>
      </c>
      <c r="C8220" s="0" t="n">
        <v>343</v>
      </c>
      <c r="D8220" s="0" t="n">
        <v>9</v>
      </c>
      <c r="E8220" s="0" t="n">
        <v>0</v>
      </c>
      <c r="F8220" s="0" t="n">
        <v>0.672451</v>
      </c>
      <c r="G8220" s="0" t="n">
        <v>0.349144</v>
      </c>
      <c r="H8220" s="0" t="n">
        <v>18000</v>
      </c>
    </row>
    <row r="8221" customFormat="false" ht="15" hidden="false" customHeight="false" outlineLevel="0" collapsed="false">
      <c r="A8221" s="0" t="n">
        <v>8219</v>
      </c>
      <c r="B8221" s="0" t="n">
        <v>12</v>
      </c>
      <c r="C8221" s="0" t="n">
        <v>343</v>
      </c>
      <c r="D8221" s="0" t="n">
        <v>10</v>
      </c>
      <c r="E8221" s="0" t="n">
        <v>0</v>
      </c>
      <c r="F8221" s="0" t="n">
        <v>0.974551</v>
      </c>
      <c r="G8221" s="0" t="n">
        <v>0.430385</v>
      </c>
      <c r="H8221" s="0" t="n">
        <v>18000</v>
      </c>
    </row>
    <row r="8222" customFormat="false" ht="15" hidden="false" customHeight="false" outlineLevel="0" collapsed="false">
      <c r="A8222" s="0" t="n">
        <v>8220</v>
      </c>
      <c r="B8222" s="0" t="n">
        <v>12</v>
      </c>
      <c r="C8222" s="0" t="n">
        <v>343</v>
      </c>
      <c r="D8222" s="0" t="n">
        <v>11</v>
      </c>
      <c r="E8222" s="0" t="n">
        <v>0</v>
      </c>
      <c r="F8222" s="0" t="n">
        <v>1</v>
      </c>
      <c r="G8222" s="0" t="n">
        <v>0.386483</v>
      </c>
      <c r="H8222" s="0" t="n">
        <v>18000</v>
      </c>
    </row>
    <row r="8223" customFormat="false" ht="15" hidden="false" customHeight="false" outlineLevel="0" collapsed="false">
      <c r="A8223" s="0" t="n">
        <v>8221</v>
      </c>
      <c r="B8223" s="0" t="n">
        <v>12</v>
      </c>
      <c r="C8223" s="0" t="n">
        <v>343</v>
      </c>
      <c r="D8223" s="0" t="n">
        <v>12</v>
      </c>
      <c r="E8223" s="0" t="n">
        <v>0</v>
      </c>
      <c r="F8223" s="0" t="n">
        <v>1</v>
      </c>
      <c r="G8223" s="0" t="n">
        <v>0.330354</v>
      </c>
      <c r="H8223" s="0" t="n">
        <v>18000</v>
      </c>
    </row>
    <row r="8224" customFormat="false" ht="15" hidden="false" customHeight="false" outlineLevel="0" collapsed="false">
      <c r="A8224" s="0" t="n">
        <v>8222</v>
      </c>
      <c r="B8224" s="0" t="n">
        <v>12</v>
      </c>
      <c r="C8224" s="0" t="n">
        <v>343</v>
      </c>
      <c r="D8224" s="0" t="n">
        <v>13</v>
      </c>
      <c r="E8224" s="0" t="n">
        <v>0</v>
      </c>
      <c r="F8224" s="0" t="n">
        <v>1</v>
      </c>
      <c r="G8224" s="0" t="n">
        <v>0.184033</v>
      </c>
      <c r="H8224" s="0" t="n">
        <v>18000</v>
      </c>
    </row>
    <row r="8225" customFormat="false" ht="15" hidden="false" customHeight="false" outlineLevel="0" collapsed="false">
      <c r="A8225" s="0" t="n">
        <v>8223</v>
      </c>
      <c r="B8225" s="0" t="n">
        <v>12</v>
      </c>
      <c r="C8225" s="0" t="n">
        <v>343</v>
      </c>
      <c r="D8225" s="0" t="n">
        <v>14</v>
      </c>
      <c r="E8225" s="0" t="n">
        <v>0</v>
      </c>
      <c r="F8225" s="0" t="n">
        <v>0.974551</v>
      </c>
      <c r="G8225" s="0" t="n">
        <v>0.16395</v>
      </c>
      <c r="H8225" s="0" t="n">
        <v>18000</v>
      </c>
    </row>
    <row r="8226" customFormat="false" ht="15" hidden="false" customHeight="false" outlineLevel="0" collapsed="false">
      <c r="A8226" s="0" t="n">
        <v>8224</v>
      </c>
      <c r="B8226" s="0" t="n">
        <v>12</v>
      </c>
      <c r="C8226" s="0" t="n">
        <v>343</v>
      </c>
      <c r="D8226" s="0" t="n">
        <v>15</v>
      </c>
      <c r="E8226" s="0" t="n">
        <v>0</v>
      </c>
      <c r="F8226" s="0" t="n">
        <v>0.672451</v>
      </c>
      <c r="G8226" s="0" t="n">
        <v>0.133627</v>
      </c>
      <c r="H8226" s="0" t="n">
        <v>18000</v>
      </c>
    </row>
    <row r="8227" customFormat="false" ht="15" hidden="false" customHeight="false" outlineLevel="0" collapsed="false">
      <c r="A8227" s="0" t="n">
        <v>8225</v>
      </c>
      <c r="B8227" s="0" t="n">
        <v>12</v>
      </c>
      <c r="C8227" s="0" t="n">
        <v>343</v>
      </c>
      <c r="D8227" s="0" t="n">
        <v>16</v>
      </c>
      <c r="E8227" s="0" t="n">
        <v>0</v>
      </c>
      <c r="F8227" s="0" t="n">
        <v>0.334737</v>
      </c>
      <c r="G8227" s="0" t="n">
        <v>0.099322</v>
      </c>
      <c r="H8227" s="0" t="n">
        <v>18000</v>
      </c>
    </row>
    <row r="8228" customFormat="false" ht="15" hidden="false" customHeight="false" outlineLevel="0" collapsed="false">
      <c r="A8228" s="0" t="n">
        <v>8226</v>
      </c>
      <c r="B8228" s="0" t="n">
        <v>12</v>
      </c>
      <c r="C8228" s="0" t="n">
        <v>343</v>
      </c>
      <c r="D8228" s="0" t="n">
        <v>17</v>
      </c>
      <c r="E8228" s="0" t="n">
        <v>0</v>
      </c>
      <c r="F8228" s="0" t="n">
        <v>0.047731</v>
      </c>
      <c r="G8228" s="0" t="n">
        <v>0.12485</v>
      </c>
      <c r="H8228" s="0" t="n">
        <v>18000</v>
      </c>
    </row>
    <row r="8229" customFormat="false" ht="15" hidden="false" customHeight="false" outlineLevel="0" collapsed="false">
      <c r="A8229" s="0" t="n">
        <v>8227</v>
      </c>
      <c r="B8229" s="0" t="n">
        <v>12</v>
      </c>
      <c r="C8229" s="0" t="n">
        <v>343</v>
      </c>
      <c r="D8229" s="0" t="n">
        <v>18</v>
      </c>
      <c r="E8229" s="0" t="n">
        <v>0</v>
      </c>
      <c r="F8229" s="0" t="n">
        <v>0</v>
      </c>
      <c r="G8229" s="0" t="n">
        <v>0.237931</v>
      </c>
      <c r="H8229" s="0" t="n">
        <v>18000</v>
      </c>
    </row>
    <row r="8230" customFormat="false" ht="15" hidden="false" customHeight="false" outlineLevel="0" collapsed="false">
      <c r="A8230" s="0" t="n">
        <v>8228</v>
      </c>
      <c r="B8230" s="0" t="n">
        <v>12</v>
      </c>
      <c r="C8230" s="0" t="n">
        <v>343</v>
      </c>
      <c r="D8230" s="0" t="n">
        <v>19</v>
      </c>
      <c r="E8230" s="0" t="n">
        <v>1</v>
      </c>
      <c r="F8230" s="0" t="n">
        <v>0</v>
      </c>
      <c r="G8230" s="0" t="n">
        <v>0.23583</v>
      </c>
      <c r="H8230" s="0" t="n">
        <v>17800</v>
      </c>
    </row>
    <row r="8231" customFormat="false" ht="15" hidden="false" customHeight="false" outlineLevel="0" collapsed="false">
      <c r="A8231" s="0" t="n">
        <v>8229</v>
      </c>
      <c r="B8231" s="0" t="n">
        <v>12</v>
      </c>
      <c r="C8231" s="0" t="n">
        <v>343</v>
      </c>
      <c r="D8231" s="0" t="n">
        <v>20</v>
      </c>
      <c r="E8231" s="0" t="n">
        <v>1</v>
      </c>
      <c r="F8231" s="0" t="n">
        <v>0</v>
      </c>
      <c r="G8231" s="0" t="n">
        <v>0.150711</v>
      </c>
      <c r="H8231" s="0" t="n">
        <v>17600</v>
      </c>
    </row>
    <row r="8232" customFormat="false" ht="15" hidden="false" customHeight="false" outlineLevel="0" collapsed="false">
      <c r="A8232" s="0" t="n">
        <v>8230</v>
      </c>
      <c r="B8232" s="0" t="n">
        <v>12</v>
      </c>
      <c r="C8232" s="0" t="n">
        <v>343</v>
      </c>
      <c r="D8232" s="0" t="n">
        <v>21</v>
      </c>
      <c r="E8232" s="0" t="n">
        <v>0</v>
      </c>
      <c r="F8232" s="0" t="n">
        <v>0</v>
      </c>
      <c r="G8232" s="0" t="n">
        <v>0.165024</v>
      </c>
      <c r="H8232" s="0" t="n">
        <v>17600</v>
      </c>
    </row>
    <row r="8233" customFormat="false" ht="15" hidden="false" customHeight="false" outlineLevel="0" collapsed="false">
      <c r="A8233" s="0" t="n">
        <v>8231</v>
      </c>
      <c r="B8233" s="0" t="n">
        <v>12</v>
      </c>
      <c r="C8233" s="0" t="n">
        <v>343</v>
      </c>
      <c r="D8233" s="0" t="n">
        <v>22</v>
      </c>
      <c r="E8233" s="0" t="n">
        <v>0</v>
      </c>
      <c r="F8233" s="0" t="n">
        <v>0</v>
      </c>
      <c r="G8233" s="0" t="n">
        <v>0.147809</v>
      </c>
      <c r="H8233" s="0" t="n">
        <v>17600</v>
      </c>
    </row>
    <row r="8234" customFormat="false" ht="15" hidden="false" customHeight="false" outlineLevel="0" collapsed="false">
      <c r="A8234" s="0" t="n">
        <v>8232</v>
      </c>
      <c r="B8234" s="0" t="n">
        <v>12</v>
      </c>
      <c r="C8234" s="0" t="n">
        <v>343</v>
      </c>
      <c r="D8234" s="0" t="n">
        <v>23</v>
      </c>
      <c r="E8234" s="0" t="n">
        <v>0</v>
      </c>
      <c r="F8234" s="0" t="n">
        <v>0</v>
      </c>
      <c r="G8234" s="0" t="n">
        <v>0.175388</v>
      </c>
      <c r="H8234" s="0" t="n">
        <v>17600</v>
      </c>
    </row>
    <row r="8235" customFormat="false" ht="15" hidden="false" customHeight="false" outlineLevel="0" collapsed="false">
      <c r="A8235" s="0" t="n">
        <v>8233</v>
      </c>
      <c r="B8235" s="0" t="n">
        <v>12</v>
      </c>
      <c r="C8235" s="0" t="n">
        <v>344</v>
      </c>
      <c r="D8235" s="0" t="n">
        <v>0</v>
      </c>
      <c r="E8235" s="0" t="n">
        <v>0</v>
      </c>
      <c r="F8235" s="0" t="n">
        <v>0</v>
      </c>
      <c r="G8235" s="0" t="n">
        <v>0.187992</v>
      </c>
      <c r="H8235" s="0" t="n">
        <v>17600</v>
      </c>
    </row>
    <row r="8236" customFormat="false" ht="15" hidden="false" customHeight="false" outlineLevel="0" collapsed="false">
      <c r="A8236" s="0" t="n">
        <v>8234</v>
      </c>
      <c r="B8236" s="0" t="n">
        <v>12</v>
      </c>
      <c r="C8236" s="0" t="n">
        <v>344</v>
      </c>
      <c r="D8236" s="0" t="n">
        <v>1</v>
      </c>
      <c r="E8236" s="0" t="n">
        <v>0</v>
      </c>
      <c r="F8236" s="0" t="n">
        <v>0</v>
      </c>
      <c r="G8236" s="0" t="n">
        <v>0.211831</v>
      </c>
      <c r="H8236" s="0" t="n">
        <v>17600</v>
      </c>
    </row>
    <row r="8237" customFormat="false" ht="15" hidden="false" customHeight="false" outlineLevel="0" collapsed="false">
      <c r="A8237" s="0" t="n">
        <v>8235</v>
      </c>
      <c r="B8237" s="0" t="n">
        <v>12</v>
      </c>
      <c r="C8237" s="0" t="n">
        <v>344</v>
      </c>
      <c r="D8237" s="0" t="n">
        <v>2</v>
      </c>
      <c r="E8237" s="0" t="n">
        <v>0</v>
      </c>
      <c r="F8237" s="0" t="n">
        <v>0</v>
      </c>
      <c r="G8237" s="0" t="n">
        <v>0.295055</v>
      </c>
      <c r="H8237" s="0" t="n">
        <v>17600</v>
      </c>
    </row>
    <row r="8238" customFormat="false" ht="15" hidden="false" customHeight="false" outlineLevel="0" collapsed="false">
      <c r="A8238" s="0" t="n">
        <v>8236</v>
      </c>
      <c r="B8238" s="0" t="n">
        <v>12</v>
      </c>
      <c r="C8238" s="0" t="n">
        <v>344</v>
      </c>
      <c r="D8238" s="0" t="n">
        <v>3</v>
      </c>
      <c r="E8238" s="0" t="n">
        <v>0</v>
      </c>
      <c r="F8238" s="0" t="n">
        <v>0</v>
      </c>
      <c r="G8238" s="0" t="n">
        <v>0.390563</v>
      </c>
      <c r="H8238" s="0" t="n">
        <v>17600</v>
      </c>
    </row>
    <row r="8239" customFormat="false" ht="15" hidden="false" customHeight="false" outlineLevel="0" collapsed="false">
      <c r="A8239" s="0" t="n">
        <v>8237</v>
      </c>
      <c r="B8239" s="0" t="n">
        <v>12</v>
      </c>
      <c r="C8239" s="0" t="n">
        <v>344</v>
      </c>
      <c r="D8239" s="0" t="n">
        <v>4</v>
      </c>
      <c r="E8239" s="0" t="n">
        <v>0</v>
      </c>
      <c r="F8239" s="0" t="n">
        <v>0</v>
      </c>
      <c r="G8239" s="0" t="n">
        <v>0.382991</v>
      </c>
      <c r="H8239" s="0" t="n">
        <v>17600</v>
      </c>
    </row>
    <row r="8240" customFormat="false" ht="15" hidden="false" customHeight="false" outlineLevel="0" collapsed="false">
      <c r="A8240" s="0" t="n">
        <v>8238</v>
      </c>
      <c r="B8240" s="0" t="n">
        <v>12</v>
      </c>
      <c r="C8240" s="0" t="n">
        <v>344</v>
      </c>
      <c r="D8240" s="0" t="n">
        <v>5</v>
      </c>
      <c r="E8240" s="0" t="n">
        <v>0</v>
      </c>
      <c r="F8240" s="0" t="n">
        <v>0</v>
      </c>
      <c r="G8240" s="0" t="n">
        <v>0.394974</v>
      </c>
      <c r="H8240" s="0" t="n">
        <v>17600</v>
      </c>
    </row>
    <row r="8241" customFormat="false" ht="15" hidden="false" customHeight="false" outlineLevel="0" collapsed="false">
      <c r="A8241" s="0" t="n">
        <v>8239</v>
      </c>
      <c r="B8241" s="0" t="n">
        <v>12</v>
      </c>
      <c r="C8241" s="0" t="n">
        <v>344</v>
      </c>
      <c r="D8241" s="0" t="n">
        <v>6</v>
      </c>
      <c r="E8241" s="0" t="n">
        <v>0</v>
      </c>
      <c r="F8241" s="0" t="n">
        <v>0</v>
      </c>
      <c r="G8241" s="0" t="n">
        <v>0.414566</v>
      </c>
      <c r="H8241" s="0" t="n">
        <v>17600</v>
      </c>
    </row>
    <row r="8242" customFormat="false" ht="15" hidden="false" customHeight="false" outlineLevel="0" collapsed="false">
      <c r="A8242" s="0" t="n">
        <v>8240</v>
      </c>
      <c r="B8242" s="0" t="n">
        <v>12</v>
      </c>
      <c r="C8242" s="0" t="n">
        <v>344</v>
      </c>
      <c r="D8242" s="0" t="n">
        <v>7</v>
      </c>
      <c r="E8242" s="0" t="n">
        <v>1</v>
      </c>
      <c r="F8242" s="0" t="n">
        <v>0.048026</v>
      </c>
      <c r="G8242" s="0" t="n">
        <v>0.352563</v>
      </c>
      <c r="H8242" s="0" t="n">
        <v>17400</v>
      </c>
    </row>
    <row r="8243" customFormat="false" ht="15" hidden="false" customHeight="false" outlineLevel="0" collapsed="false">
      <c r="A8243" s="0" t="n">
        <v>8241</v>
      </c>
      <c r="B8243" s="0" t="n">
        <v>12</v>
      </c>
      <c r="C8243" s="0" t="n">
        <v>344</v>
      </c>
      <c r="D8243" s="0" t="n">
        <v>8</v>
      </c>
      <c r="E8243" s="0" t="n">
        <v>1</v>
      </c>
      <c r="F8243" s="0" t="n">
        <v>0.336809</v>
      </c>
      <c r="G8243" s="0" t="n">
        <v>0.283475</v>
      </c>
      <c r="H8243" s="0" t="n">
        <v>17200</v>
      </c>
    </row>
    <row r="8244" customFormat="false" ht="15" hidden="false" customHeight="false" outlineLevel="0" collapsed="false">
      <c r="A8244" s="0" t="n">
        <v>8242</v>
      </c>
      <c r="B8244" s="0" t="n">
        <v>12</v>
      </c>
      <c r="C8244" s="0" t="n">
        <v>344</v>
      </c>
      <c r="D8244" s="0" t="n">
        <v>9</v>
      </c>
      <c r="E8244" s="0" t="n">
        <v>0</v>
      </c>
      <c r="F8244" s="0" t="n">
        <v>0.676613</v>
      </c>
      <c r="G8244" s="0" t="n">
        <v>0.274441</v>
      </c>
      <c r="H8244" s="0" t="n">
        <v>17200</v>
      </c>
    </row>
    <row r="8245" customFormat="false" ht="15" hidden="false" customHeight="false" outlineLevel="0" collapsed="false">
      <c r="A8245" s="0" t="n">
        <v>8243</v>
      </c>
      <c r="B8245" s="0" t="n">
        <v>12</v>
      </c>
      <c r="C8245" s="0" t="n">
        <v>344</v>
      </c>
      <c r="D8245" s="0" t="n">
        <v>10</v>
      </c>
      <c r="E8245" s="0" t="n">
        <v>0</v>
      </c>
      <c r="F8245" s="0" t="n">
        <v>0.980583</v>
      </c>
      <c r="G8245" s="0" t="n">
        <v>0.258785</v>
      </c>
      <c r="H8245" s="0" t="n">
        <v>17200</v>
      </c>
    </row>
    <row r="8246" customFormat="false" ht="15" hidden="false" customHeight="false" outlineLevel="0" collapsed="false">
      <c r="A8246" s="0" t="n">
        <v>8244</v>
      </c>
      <c r="B8246" s="0" t="n">
        <v>12</v>
      </c>
      <c r="C8246" s="0" t="n">
        <v>344</v>
      </c>
      <c r="D8246" s="0" t="n">
        <v>11</v>
      </c>
      <c r="E8246" s="0" t="n">
        <v>0</v>
      </c>
      <c r="F8246" s="0" t="n">
        <v>1</v>
      </c>
      <c r="G8246" s="0" t="n">
        <v>0.270365</v>
      </c>
      <c r="H8246" s="0" t="n">
        <v>17200</v>
      </c>
    </row>
    <row r="8247" customFormat="false" ht="15" hidden="false" customHeight="false" outlineLevel="0" collapsed="false">
      <c r="A8247" s="0" t="n">
        <v>8245</v>
      </c>
      <c r="B8247" s="0" t="n">
        <v>12</v>
      </c>
      <c r="C8247" s="0" t="n">
        <v>344</v>
      </c>
      <c r="D8247" s="0" t="n">
        <v>12</v>
      </c>
      <c r="E8247" s="0" t="n">
        <v>0</v>
      </c>
      <c r="F8247" s="0" t="n">
        <v>1</v>
      </c>
      <c r="G8247" s="0" t="n">
        <v>0.632699</v>
      </c>
      <c r="H8247" s="0" t="n">
        <v>17200</v>
      </c>
    </row>
    <row r="8248" customFormat="false" ht="15" hidden="false" customHeight="false" outlineLevel="0" collapsed="false">
      <c r="A8248" s="0" t="n">
        <v>8246</v>
      </c>
      <c r="B8248" s="0" t="n">
        <v>12</v>
      </c>
      <c r="C8248" s="0" t="n">
        <v>344</v>
      </c>
      <c r="D8248" s="0" t="n">
        <v>13</v>
      </c>
      <c r="E8248" s="0" t="n">
        <v>0</v>
      </c>
      <c r="F8248" s="0" t="n">
        <v>1</v>
      </c>
      <c r="G8248" s="0" t="n">
        <v>0.602792</v>
      </c>
      <c r="H8248" s="0" t="n">
        <v>17200</v>
      </c>
    </row>
    <row r="8249" customFormat="false" ht="15" hidden="false" customHeight="false" outlineLevel="0" collapsed="false">
      <c r="A8249" s="0" t="n">
        <v>8247</v>
      </c>
      <c r="B8249" s="0" t="n">
        <v>12</v>
      </c>
      <c r="C8249" s="0" t="n">
        <v>344</v>
      </c>
      <c r="D8249" s="0" t="n">
        <v>14</v>
      </c>
      <c r="E8249" s="0" t="n">
        <v>0</v>
      </c>
      <c r="F8249" s="0" t="n">
        <v>0.980583</v>
      </c>
      <c r="G8249" s="0" t="n">
        <v>0.664944</v>
      </c>
      <c r="H8249" s="0" t="n">
        <v>17200</v>
      </c>
    </row>
    <row r="8250" customFormat="false" ht="15" hidden="false" customHeight="false" outlineLevel="0" collapsed="false">
      <c r="A8250" s="0" t="n">
        <v>8248</v>
      </c>
      <c r="B8250" s="0" t="n">
        <v>12</v>
      </c>
      <c r="C8250" s="0" t="n">
        <v>344</v>
      </c>
      <c r="D8250" s="0" t="n">
        <v>15</v>
      </c>
      <c r="E8250" s="0" t="n">
        <v>0</v>
      </c>
      <c r="F8250" s="0" t="n">
        <v>0.676613</v>
      </c>
      <c r="G8250" s="0" t="n">
        <v>0.699896</v>
      </c>
      <c r="H8250" s="0" t="n">
        <v>17200</v>
      </c>
    </row>
    <row r="8251" customFormat="false" ht="15" hidden="false" customHeight="false" outlineLevel="0" collapsed="false">
      <c r="A8251" s="0" t="n">
        <v>8249</v>
      </c>
      <c r="B8251" s="0" t="n">
        <v>12</v>
      </c>
      <c r="C8251" s="0" t="n">
        <v>344</v>
      </c>
      <c r="D8251" s="0" t="n">
        <v>16</v>
      </c>
      <c r="E8251" s="0" t="n">
        <v>0</v>
      </c>
      <c r="F8251" s="0" t="n">
        <v>0.336809</v>
      </c>
      <c r="G8251" s="0" t="n">
        <v>0.889298</v>
      </c>
      <c r="H8251" s="0" t="n">
        <v>17200</v>
      </c>
    </row>
    <row r="8252" customFormat="false" ht="15" hidden="false" customHeight="false" outlineLevel="0" collapsed="false">
      <c r="A8252" s="0" t="n">
        <v>8250</v>
      </c>
      <c r="B8252" s="0" t="n">
        <v>12</v>
      </c>
      <c r="C8252" s="0" t="n">
        <v>344</v>
      </c>
      <c r="D8252" s="0" t="n">
        <v>17</v>
      </c>
      <c r="E8252" s="0" t="n">
        <v>0</v>
      </c>
      <c r="F8252" s="0" t="n">
        <v>0.048026</v>
      </c>
      <c r="G8252" s="0" t="n">
        <v>1</v>
      </c>
      <c r="H8252" s="0" t="n">
        <v>17200</v>
      </c>
    </row>
    <row r="8253" customFormat="false" ht="15" hidden="false" customHeight="false" outlineLevel="0" collapsed="false">
      <c r="A8253" s="0" t="n">
        <v>8251</v>
      </c>
      <c r="B8253" s="0" t="n">
        <v>12</v>
      </c>
      <c r="C8253" s="0" t="n">
        <v>344</v>
      </c>
      <c r="D8253" s="0" t="n">
        <v>18</v>
      </c>
      <c r="E8253" s="0" t="n">
        <v>0</v>
      </c>
      <c r="F8253" s="0" t="n">
        <v>0</v>
      </c>
      <c r="G8253" s="0" t="n">
        <v>0.721686</v>
      </c>
      <c r="H8253" s="0" t="n">
        <v>17200</v>
      </c>
    </row>
    <row r="8254" customFormat="false" ht="15" hidden="false" customHeight="false" outlineLevel="0" collapsed="false">
      <c r="A8254" s="0" t="n">
        <v>8252</v>
      </c>
      <c r="B8254" s="0" t="n">
        <v>12</v>
      </c>
      <c r="C8254" s="0" t="n">
        <v>344</v>
      </c>
      <c r="D8254" s="0" t="n">
        <v>19</v>
      </c>
      <c r="E8254" s="0" t="n">
        <v>1</v>
      </c>
      <c r="F8254" s="0" t="n">
        <v>0</v>
      </c>
      <c r="G8254" s="0" t="n">
        <v>0.865066</v>
      </c>
      <c r="H8254" s="0" t="n">
        <v>17000</v>
      </c>
    </row>
    <row r="8255" customFormat="false" ht="15" hidden="false" customHeight="false" outlineLevel="0" collapsed="false">
      <c r="A8255" s="0" t="n">
        <v>8253</v>
      </c>
      <c r="B8255" s="0" t="n">
        <v>12</v>
      </c>
      <c r="C8255" s="0" t="n">
        <v>344</v>
      </c>
      <c r="D8255" s="0" t="n">
        <v>20</v>
      </c>
      <c r="E8255" s="0" t="n">
        <v>1</v>
      </c>
      <c r="F8255" s="0" t="n">
        <v>0</v>
      </c>
      <c r="G8255" s="0" t="n">
        <v>0.799878</v>
      </c>
      <c r="H8255" s="0" t="n">
        <v>16800</v>
      </c>
    </row>
    <row r="8256" customFormat="false" ht="15" hidden="false" customHeight="false" outlineLevel="0" collapsed="false">
      <c r="A8256" s="0" t="n">
        <v>8254</v>
      </c>
      <c r="B8256" s="0" t="n">
        <v>12</v>
      </c>
      <c r="C8256" s="0" t="n">
        <v>344</v>
      </c>
      <c r="D8256" s="0" t="n">
        <v>21</v>
      </c>
      <c r="E8256" s="0" t="n">
        <v>0</v>
      </c>
      <c r="F8256" s="0" t="n">
        <v>0</v>
      </c>
      <c r="G8256" s="0" t="n">
        <v>0.613724</v>
      </c>
      <c r="H8256" s="0" t="n">
        <v>16800</v>
      </c>
    </row>
    <row r="8257" customFormat="false" ht="15" hidden="false" customHeight="false" outlineLevel="0" collapsed="false">
      <c r="A8257" s="0" t="n">
        <v>8255</v>
      </c>
      <c r="B8257" s="0" t="n">
        <v>12</v>
      </c>
      <c r="C8257" s="0" t="n">
        <v>344</v>
      </c>
      <c r="D8257" s="0" t="n">
        <v>22</v>
      </c>
      <c r="E8257" s="0" t="n">
        <v>0</v>
      </c>
      <c r="F8257" s="0" t="n">
        <v>0</v>
      </c>
      <c r="G8257" s="0" t="n">
        <v>0.52079</v>
      </c>
      <c r="H8257" s="0" t="n">
        <v>16800</v>
      </c>
    </row>
    <row r="8258" customFormat="false" ht="15" hidden="false" customHeight="false" outlineLevel="0" collapsed="false">
      <c r="A8258" s="0" t="n">
        <v>8256</v>
      </c>
      <c r="B8258" s="0" t="n">
        <v>12</v>
      </c>
      <c r="C8258" s="0" t="n">
        <v>344</v>
      </c>
      <c r="D8258" s="0" t="n">
        <v>23</v>
      </c>
      <c r="E8258" s="0" t="n">
        <v>0</v>
      </c>
      <c r="F8258" s="0" t="n">
        <v>0</v>
      </c>
      <c r="G8258" s="0" t="n">
        <v>0.523899</v>
      </c>
      <c r="H8258" s="0" t="n">
        <v>16800</v>
      </c>
    </row>
    <row r="8259" customFormat="false" ht="15" hidden="false" customHeight="false" outlineLevel="0" collapsed="false">
      <c r="A8259" s="0" t="n">
        <v>8257</v>
      </c>
      <c r="B8259" s="0" t="n">
        <v>12</v>
      </c>
      <c r="C8259" s="0" t="n">
        <v>345</v>
      </c>
      <c r="D8259" s="0" t="n">
        <v>0</v>
      </c>
      <c r="E8259" s="0" t="n">
        <v>0</v>
      </c>
      <c r="F8259" s="0" t="n">
        <v>0</v>
      </c>
      <c r="G8259" s="0" t="n">
        <v>0.457708</v>
      </c>
      <c r="H8259" s="0" t="n">
        <v>16800</v>
      </c>
    </row>
    <row r="8260" customFormat="false" ht="15" hidden="false" customHeight="false" outlineLevel="0" collapsed="false">
      <c r="A8260" s="0" t="n">
        <v>8258</v>
      </c>
      <c r="B8260" s="0" t="n">
        <v>12</v>
      </c>
      <c r="C8260" s="0" t="n">
        <v>345</v>
      </c>
      <c r="D8260" s="0" t="n">
        <v>1</v>
      </c>
      <c r="E8260" s="0" t="n">
        <v>0</v>
      </c>
      <c r="F8260" s="0" t="n">
        <v>0</v>
      </c>
      <c r="G8260" s="0" t="n">
        <v>0.420638</v>
      </c>
      <c r="H8260" s="0" t="n">
        <v>16800</v>
      </c>
    </row>
    <row r="8261" customFormat="false" ht="15" hidden="false" customHeight="false" outlineLevel="0" collapsed="false">
      <c r="A8261" s="0" t="n">
        <v>8259</v>
      </c>
      <c r="B8261" s="0" t="n">
        <v>12</v>
      </c>
      <c r="C8261" s="0" t="n">
        <v>345</v>
      </c>
      <c r="D8261" s="0" t="n">
        <v>2</v>
      </c>
      <c r="E8261" s="0" t="n">
        <v>0</v>
      </c>
      <c r="F8261" s="0" t="n">
        <v>0</v>
      </c>
      <c r="G8261" s="0" t="n">
        <v>0.359978</v>
      </c>
      <c r="H8261" s="0" t="n">
        <v>16800</v>
      </c>
    </row>
    <row r="8262" customFormat="false" ht="15" hidden="false" customHeight="false" outlineLevel="0" collapsed="false">
      <c r="A8262" s="0" t="n">
        <v>8260</v>
      </c>
      <c r="B8262" s="0" t="n">
        <v>12</v>
      </c>
      <c r="C8262" s="0" t="n">
        <v>345</v>
      </c>
      <c r="D8262" s="0" t="n">
        <v>3</v>
      </c>
      <c r="E8262" s="0" t="n">
        <v>0</v>
      </c>
      <c r="F8262" s="0" t="n">
        <v>0</v>
      </c>
      <c r="G8262" s="0" t="n">
        <v>0.290989</v>
      </c>
      <c r="H8262" s="0" t="n">
        <v>16800</v>
      </c>
    </row>
    <row r="8263" customFormat="false" ht="15" hidden="false" customHeight="false" outlineLevel="0" collapsed="false">
      <c r="A8263" s="0" t="n">
        <v>8261</v>
      </c>
      <c r="B8263" s="0" t="n">
        <v>12</v>
      </c>
      <c r="C8263" s="0" t="n">
        <v>345</v>
      </c>
      <c r="D8263" s="0" t="n">
        <v>4</v>
      </c>
      <c r="E8263" s="0" t="n">
        <v>0</v>
      </c>
      <c r="F8263" s="0" t="n">
        <v>0</v>
      </c>
      <c r="G8263" s="0" t="n">
        <v>0.381348</v>
      </c>
      <c r="H8263" s="0" t="n">
        <v>16800</v>
      </c>
    </row>
    <row r="8264" customFormat="false" ht="15" hidden="false" customHeight="false" outlineLevel="0" collapsed="false">
      <c r="A8264" s="0" t="n">
        <v>8262</v>
      </c>
      <c r="B8264" s="0" t="n">
        <v>12</v>
      </c>
      <c r="C8264" s="0" t="n">
        <v>345</v>
      </c>
      <c r="D8264" s="0" t="n">
        <v>5</v>
      </c>
      <c r="E8264" s="0" t="n">
        <v>0</v>
      </c>
      <c r="F8264" s="0" t="n">
        <v>0</v>
      </c>
      <c r="G8264" s="0" t="n">
        <v>0.356317</v>
      </c>
      <c r="H8264" s="0" t="n">
        <v>16800</v>
      </c>
    </row>
    <row r="8265" customFormat="false" ht="15" hidden="false" customHeight="false" outlineLevel="0" collapsed="false">
      <c r="A8265" s="0" t="n">
        <v>8263</v>
      </c>
      <c r="B8265" s="0" t="n">
        <v>12</v>
      </c>
      <c r="C8265" s="0" t="n">
        <v>345</v>
      </c>
      <c r="D8265" s="0" t="n">
        <v>6</v>
      </c>
      <c r="E8265" s="0" t="n">
        <v>0</v>
      </c>
      <c r="F8265" s="0" t="n">
        <v>0</v>
      </c>
      <c r="G8265" s="0" t="n">
        <v>0.278878</v>
      </c>
      <c r="H8265" s="0" t="n">
        <v>16800</v>
      </c>
    </row>
    <row r="8266" customFormat="false" ht="15" hidden="false" customHeight="false" outlineLevel="0" collapsed="false">
      <c r="A8266" s="0" t="n">
        <v>8264</v>
      </c>
      <c r="B8266" s="0" t="n">
        <v>12</v>
      </c>
      <c r="C8266" s="0" t="n">
        <v>345</v>
      </c>
      <c r="D8266" s="0" t="n">
        <v>7</v>
      </c>
      <c r="E8266" s="0" t="n">
        <v>1</v>
      </c>
      <c r="F8266" s="0" t="n">
        <v>0.053323</v>
      </c>
      <c r="G8266" s="0" t="n">
        <v>0.347355</v>
      </c>
      <c r="H8266" s="0" t="n">
        <v>16600</v>
      </c>
    </row>
    <row r="8267" customFormat="false" ht="15" hidden="false" customHeight="false" outlineLevel="0" collapsed="false">
      <c r="A8267" s="0" t="n">
        <v>8265</v>
      </c>
      <c r="B8267" s="0" t="n">
        <v>12</v>
      </c>
      <c r="C8267" s="0" t="n">
        <v>345</v>
      </c>
      <c r="D8267" s="0" t="n">
        <v>8</v>
      </c>
      <c r="E8267" s="0" t="n">
        <v>1</v>
      </c>
      <c r="F8267" s="0" t="n">
        <v>0.373954</v>
      </c>
      <c r="G8267" s="0" t="n">
        <v>0.39314</v>
      </c>
      <c r="H8267" s="0" t="n">
        <v>16400</v>
      </c>
    </row>
    <row r="8268" customFormat="false" ht="15" hidden="false" customHeight="false" outlineLevel="0" collapsed="false">
      <c r="A8268" s="0" t="n">
        <v>8266</v>
      </c>
      <c r="B8268" s="0" t="n">
        <v>12</v>
      </c>
      <c r="C8268" s="0" t="n">
        <v>345</v>
      </c>
      <c r="D8268" s="0" t="n">
        <v>9</v>
      </c>
      <c r="E8268" s="0" t="n">
        <v>0</v>
      </c>
      <c r="F8268" s="0" t="n">
        <v>0.751234</v>
      </c>
      <c r="G8268" s="0" t="n">
        <v>0.278399</v>
      </c>
      <c r="H8268" s="0" t="n">
        <v>16400</v>
      </c>
    </row>
    <row r="8269" customFormat="false" ht="15" hidden="false" customHeight="false" outlineLevel="0" collapsed="false">
      <c r="A8269" s="0" t="n">
        <v>8267</v>
      </c>
      <c r="B8269" s="0" t="n">
        <v>12</v>
      </c>
      <c r="C8269" s="0" t="n">
        <v>345</v>
      </c>
      <c r="D8269" s="0" t="n">
        <v>10</v>
      </c>
      <c r="E8269" s="0" t="n">
        <v>0</v>
      </c>
      <c r="F8269" s="0" t="n">
        <v>1</v>
      </c>
      <c r="G8269" s="0" t="n">
        <v>0.29637</v>
      </c>
      <c r="H8269" s="0" t="n">
        <v>16400</v>
      </c>
    </row>
    <row r="8270" customFormat="false" ht="15" hidden="false" customHeight="false" outlineLevel="0" collapsed="false">
      <c r="A8270" s="0" t="n">
        <v>8268</v>
      </c>
      <c r="B8270" s="0" t="n">
        <v>12</v>
      </c>
      <c r="C8270" s="0" t="n">
        <v>345</v>
      </c>
      <c r="D8270" s="0" t="n">
        <v>11</v>
      </c>
      <c r="E8270" s="0" t="n">
        <v>0</v>
      </c>
      <c r="F8270" s="0" t="n">
        <v>1</v>
      </c>
      <c r="G8270" s="0" t="n">
        <v>0.24444</v>
      </c>
      <c r="H8270" s="0" t="n">
        <v>16400</v>
      </c>
    </row>
    <row r="8271" customFormat="false" ht="15" hidden="false" customHeight="false" outlineLevel="0" collapsed="false">
      <c r="A8271" s="0" t="n">
        <v>8269</v>
      </c>
      <c r="B8271" s="0" t="n">
        <v>12</v>
      </c>
      <c r="C8271" s="0" t="n">
        <v>345</v>
      </c>
      <c r="D8271" s="0" t="n">
        <v>12</v>
      </c>
      <c r="E8271" s="0" t="n">
        <v>0</v>
      </c>
      <c r="F8271" s="0" t="n">
        <v>1</v>
      </c>
      <c r="G8271" s="0" t="n">
        <v>0.258729</v>
      </c>
      <c r="H8271" s="0" t="n">
        <v>16400</v>
      </c>
    </row>
    <row r="8272" customFormat="false" ht="15" hidden="false" customHeight="false" outlineLevel="0" collapsed="false">
      <c r="A8272" s="0" t="n">
        <v>8270</v>
      </c>
      <c r="B8272" s="0" t="n">
        <v>12</v>
      </c>
      <c r="C8272" s="0" t="n">
        <v>345</v>
      </c>
      <c r="D8272" s="0" t="n">
        <v>13</v>
      </c>
      <c r="E8272" s="0" t="n">
        <v>0</v>
      </c>
      <c r="F8272" s="0" t="n">
        <v>1</v>
      </c>
      <c r="G8272" s="0" t="n">
        <v>0.172432</v>
      </c>
      <c r="H8272" s="0" t="n">
        <v>16400</v>
      </c>
    </row>
    <row r="8273" customFormat="false" ht="15" hidden="false" customHeight="false" outlineLevel="0" collapsed="false">
      <c r="A8273" s="0" t="n">
        <v>8271</v>
      </c>
      <c r="B8273" s="0" t="n">
        <v>12</v>
      </c>
      <c r="C8273" s="0" t="n">
        <v>345</v>
      </c>
      <c r="D8273" s="0" t="n">
        <v>14</v>
      </c>
      <c r="E8273" s="0" t="n">
        <v>0</v>
      </c>
      <c r="F8273" s="0" t="n">
        <v>1</v>
      </c>
      <c r="G8273" s="0" t="n">
        <v>0.206142</v>
      </c>
      <c r="H8273" s="0" t="n">
        <v>16400</v>
      </c>
    </row>
    <row r="8274" customFormat="false" ht="15" hidden="false" customHeight="false" outlineLevel="0" collapsed="false">
      <c r="A8274" s="0" t="n">
        <v>8272</v>
      </c>
      <c r="B8274" s="0" t="n">
        <v>12</v>
      </c>
      <c r="C8274" s="0" t="n">
        <v>345</v>
      </c>
      <c r="D8274" s="0" t="n">
        <v>15</v>
      </c>
      <c r="E8274" s="0" t="n">
        <v>0</v>
      </c>
      <c r="F8274" s="0" t="n">
        <v>0.751234</v>
      </c>
      <c r="G8274" s="0" t="n">
        <v>0.222248</v>
      </c>
      <c r="H8274" s="0" t="n">
        <v>16400</v>
      </c>
    </row>
    <row r="8275" customFormat="false" ht="15" hidden="false" customHeight="false" outlineLevel="0" collapsed="false">
      <c r="A8275" s="0" t="n">
        <v>8273</v>
      </c>
      <c r="B8275" s="0" t="n">
        <v>12</v>
      </c>
      <c r="C8275" s="0" t="n">
        <v>345</v>
      </c>
      <c r="D8275" s="0" t="n">
        <v>16</v>
      </c>
      <c r="E8275" s="0" t="n">
        <v>0</v>
      </c>
      <c r="F8275" s="0" t="n">
        <v>0.373954</v>
      </c>
      <c r="G8275" s="0" t="n">
        <v>0.17847</v>
      </c>
      <c r="H8275" s="0" t="n">
        <v>16400</v>
      </c>
    </row>
    <row r="8276" customFormat="false" ht="15" hidden="false" customHeight="false" outlineLevel="0" collapsed="false">
      <c r="A8276" s="0" t="n">
        <v>8274</v>
      </c>
      <c r="B8276" s="0" t="n">
        <v>12</v>
      </c>
      <c r="C8276" s="0" t="n">
        <v>345</v>
      </c>
      <c r="D8276" s="0" t="n">
        <v>17</v>
      </c>
      <c r="E8276" s="0" t="n">
        <v>0</v>
      </c>
      <c r="F8276" s="0" t="n">
        <v>0.053323</v>
      </c>
      <c r="G8276" s="0" t="n">
        <v>0.278657</v>
      </c>
      <c r="H8276" s="0" t="n">
        <v>16400</v>
      </c>
    </row>
    <row r="8277" customFormat="false" ht="15" hidden="false" customHeight="false" outlineLevel="0" collapsed="false">
      <c r="A8277" s="0" t="n">
        <v>8275</v>
      </c>
      <c r="B8277" s="0" t="n">
        <v>12</v>
      </c>
      <c r="C8277" s="0" t="n">
        <v>345</v>
      </c>
      <c r="D8277" s="0" t="n">
        <v>18</v>
      </c>
      <c r="E8277" s="0" t="n">
        <v>0</v>
      </c>
      <c r="F8277" s="0" t="n">
        <v>0</v>
      </c>
      <c r="G8277" s="0" t="n">
        <v>0.190786</v>
      </c>
      <c r="H8277" s="0" t="n">
        <v>16400</v>
      </c>
    </row>
    <row r="8278" customFormat="false" ht="15" hidden="false" customHeight="false" outlineLevel="0" collapsed="false">
      <c r="A8278" s="0" t="n">
        <v>8276</v>
      </c>
      <c r="B8278" s="0" t="n">
        <v>12</v>
      </c>
      <c r="C8278" s="0" t="n">
        <v>345</v>
      </c>
      <c r="D8278" s="0" t="n">
        <v>19</v>
      </c>
      <c r="E8278" s="0" t="n">
        <v>1</v>
      </c>
      <c r="F8278" s="0" t="n">
        <v>0</v>
      </c>
      <c r="G8278" s="0" t="n">
        <v>0.165457</v>
      </c>
      <c r="H8278" s="0" t="n">
        <v>16200</v>
      </c>
    </row>
    <row r="8279" customFormat="false" ht="15" hidden="false" customHeight="false" outlineLevel="0" collapsed="false">
      <c r="A8279" s="0" t="n">
        <v>8277</v>
      </c>
      <c r="B8279" s="0" t="n">
        <v>12</v>
      </c>
      <c r="C8279" s="0" t="n">
        <v>345</v>
      </c>
      <c r="D8279" s="0" t="n">
        <v>20</v>
      </c>
      <c r="E8279" s="0" t="n">
        <v>1</v>
      </c>
      <c r="F8279" s="0" t="n">
        <v>0</v>
      </c>
      <c r="G8279" s="0" t="n">
        <v>0.164887</v>
      </c>
      <c r="H8279" s="0" t="n">
        <v>16000</v>
      </c>
    </row>
    <row r="8280" customFormat="false" ht="15" hidden="false" customHeight="false" outlineLevel="0" collapsed="false">
      <c r="A8280" s="0" t="n">
        <v>8278</v>
      </c>
      <c r="B8280" s="0" t="n">
        <v>12</v>
      </c>
      <c r="C8280" s="0" t="n">
        <v>345</v>
      </c>
      <c r="D8280" s="0" t="n">
        <v>21</v>
      </c>
      <c r="E8280" s="0" t="n">
        <v>0</v>
      </c>
      <c r="F8280" s="0" t="n">
        <v>0</v>
      </c>
      <c r="G8280" s="0" t="n">
        <v>0.106839</v>
      </c>
      <c r="H8280" s="0" t="n">
        <v>16000</v>
      </c>
    </row>
    <row r="8281" customFormat="false" ht="15" hidden="false" customHeight="false" outlineLevel="0" collapsed="false">
      <c r="A8281" s="0" t="n">
        <v>8279</v>
      </c>
      <c r="B8281" s="0" t="n">
        <v>12</v>
      </c>
      <c r="C8281" s="0" t="n">
        <v>345</v>
      </c>
      <c r="D8281" s="0" t="n">
        <v>22</v>
      </c>
      <c r="E8281" s="0" t="n">
        <v>0</v>
      </c>
      <c r="F8281" s="0" t="n">
        <v>0</v>
      </c>
      <c r="G8281" s="0" t="n">
        <v>0.134654</v>
      </c>
      <c r="H8281" s="0" t="n">
        <v>16000</v>
      </c>
    </row>
    <row r="8282" customFormat="false" ht="15" hidden="false" customHeight="false" outlineLevel="0" collapsed="false">
      <c r="A8282" s="0" t="n">
        <v>8280</v>
      </c>
      <c r="B8282" s="0" t="n">
        <v>12</v>
      </c>
      <c r="C8282" s="0" t="n">
        <v>345</v>
      </c>
      <c r="D8282" s="0" t="n">
        <v>23</v>
      </c>
      <c r="E8282" s="0" t="n">
        <v>0</v>
      </c>
      <c r="F8282" s="0" t="n">
        <v>0</v>
      </c>
      <c r="G8282" s="0" t="n">
        <v>0.116756</v>
      </c>
      <c r="H8282" s="0" t="n">
        <v>16000</v>
      </c>
    </row>
    <row r="8283" customFormat="false" ht="15" hidden="false" customHeight="false" outlineLevel="0" collapsed="false">
      <c r="A8283" s="0" t="n">
        <v>8281</v>
      </c>
      <c r="B8283" s="0" t="n">
        <v>12</v>
      </c>
      <c r="C8283" s="0" t="n">
        <v>346</v>
      </c>
      <c r="D8283" s="0" t="n">
        <v>0</v>
      </c>
      <c r="E8283" s="0" t="n">
        <v>0</v>
      </c>
      <c r="F8283" s="0" t="n">
        <v>0</v>
      </c>
      <c r="G8283" s="0" t="n">
        <v>0.118059</v>
      </c>
      <c r="H8283" s="0" t="n">
        <v>16000</v>
      </c>
    </row>
    <row r="8284" customFormat="false" ht="15" hidden="false" customHeight="false" outlineLevel="0" collapsed="false">
      <c r="A8284" s="0" t="n">
        <v>8282</v>
      </c>
      <c r="B8284" s="0" t="n">
        <v>12</v>
      </c>
      <c r="C8284" s="0" t="n">
        <v>346</v>
      </c>
      <c r="D8284" s="0" t="n">
        <v>1</v>
      </c>
      <c r="E8284" s="0" t="n">
        <v>0</v>
      </c>
      <c r="F8284" s="0" t="n">
        <v>0</v>
      </c>
      <c r="G8284" s="0" t="n">
        <v>0.126479</v>
      </c>
      <c r="H8284" s="0" t="n">
        <v>16000</v>
      </c>
    </row>
    <row r="8285" customFormat="false" ht="15" hidden="false" customHeight="false" outlineLevel="0" collapsed="false">
      <c r="A8285" s="0" t="n">
        <v>8283</v>
      </c>
      <c r="B8285" s="0" t="n">
        <v>12</v>
      </c>
      <c r="C8285" s="0" t="n">
        <v>346</v>
      </c>
      <c r="D8285" s="0" t="n">
        <v>2</v>
      </c>
      <c r="E8285" s="0" t="n">
        <v>0</v>
      </c>
      <c r="F8285" s="0" t="n">
        <v>0</v>
      </c>
      <c r="G8285" s="0" t="n">
        <v>0.085273</v>
      </c>
      <c r="H8285" s="0" t="n">
        <v>16000</v>
      </c>
    </row>
    <row r="8286" customFormat="false" ht="15" hidden="false" customHeight="false" outlineLevel="0" collapsed="false">
      <c r="A8286" s="0" t="n">
        <v>8284</v>
      </c>
      <c r="B8286" s="0" t="n">
        <v>12</v>
      </c>
      <c r="C8286" s="0" t="n">
        <v>346</v>
      </c>
      <c r="D8286" s="0" t="n">
        <v>3</v>
      </c>
      <c r="E8286" s="0" t="n">
        <v>0</v>
      </c>
      <c r="F8286" s="0" t="n">
        <v>0</v>
      </c>
      <c r="G8286" s="0" t="n">
        <v>0.089636</v>
      </c>
      <c r="H8286" s="0" t="n">
        <v>16000</v>
      </c>
    </row>
    <row r="8287" customFormat="false" ht="15" hidden="false" customHeight="false" outlineLevel="0" collapsed="false">
      <c r="A8287" s="0" t="n">
        <v>8285</v>
      </c>
      <c r="B8287" s="0" t="n">
        <v>12</v>
      </c>
      <c r="C8287" s="0" t="n">
        <v>346</v>
      </c>
      <c r="D8287" s="0" t="n">
        <v>4</v>
      </c>
      <c r="E8287" s="0" t="n">
        <v>0</v>
      </c>
      <c r="F8287" s="0" t="n">
        <v>0</v>
      </c>
      <c r="G8287" s="0" t="n">
        <v>0.060879</v>
      </c>
      <c r="H8287" s="0" t="n">
        <v>16000</v>
      </c>
    </row>
    <row r="8288" customFormat="false" ht="15" hidden="false" customHeight="false" outlineLevel="0" collapsed="false">
      <c r="A8288" s="0" t="n">
        <v>8286</v>
      </c>
      <c r="B8288" s="0" t="n">
        <v>12</v>
      </c>
      <c r="C8288" s="0" t="n">
        <v>346</v>
      </c>
      <c r="D8288" s="0" t="n">
        <v>5</v>
      </c>
      <c r="E8288" s="0" t="n">
        <v>0</v>
      </c>
      <c r="F8288" s="0" t="n">
        <v>0</v>
      </c>
      <c r="G8288" s="0" t="n">
        <v>0.074928</v>
      </c>
      <c r="H8288" s="0" t="n">
        <v>16000</v>
      </c>
    </row>
    <row r="8289" customFormat="false" ht="15" hidden="false" customHeight="false" outlineLevel="0" collapsed="false">
      <c r="A8289" s="0" t="n">
        <v>8287</v>
      </c>
      <c r="B8289" s="0" t="n">
        <v>12</v>
      </c>
      <c r="C8289" s="0" t="n">
        <v>346</v>
      </c>
      <c r="D8289" s="0" t="n">
        <v>6</v>
      </c>
      <c r="E8289" s="0" t="n">
        <v>0</v>
      </c>
      <c r="F8289" s="0" t="n">
        <v>0</v>
      </c>
      <c r="G8289" s="0" t="n">
        <v>0.07583</v>
      </c>
      <c r="H8289" s="0" t="n">
        <v>16000</v>
      </c>
    </row>
    <row r="8290" customFormat="false" ht="15" hidden="false" customHeight="false" outlineLevel="0" collapsed="false">
      <c r="A8290" s="0" t="n">
        <v>8288</v>
      </c>
      <c r="B8290" s="0" t="n">
        <v>12</v>
      </c>
      <c r="C8290" s="0" t="n">
        <v>346</v>
      </c>
      <c r="D8290" s="0" t="n">
        <v>7</v>
      </c>
      <c r="E8290" s="0" t="n">
        <v>1</v>
      </c>
      <c r="F8290" s="0" t="n">
        <v>0.042696</v>
      </c>
      <c r="G8290" s="0" t="n">
        <v>0.084935</v>
      </c>
      <c r="H8290" s="0" t="n">
        <v>15800</v>
      </c>
    </row>
    <row r="8291" customFormat="false" ht="15" hidden="false" customHeight="false" outlineLevel="0" collapsed="false">
      <c r="A8291" s="0" t="n">
        <v>8289</v>
      </c>
      <c r="B8291" s="0" t="n">
        <v>12</v>
      </c>
      <c r="C8291" s="0" t="n">
        <v>346</v>
      </c>
      <c r="D8291" s="0" t="n">
        <v>8</v>
      </c>
      <c r="E8291" s="0" t="n">
        <v>1</v>
      </c>
      <c r="F8291" s="0" t="n">
        <v>0.299424</v>
      </c>
      <c r="G8291" s="0" t="n">
        <v>0.110603</v>
      </c>
      <c r="H8291" s="0" t="n">
        <v>15600</v>
      </c>
    </row>
    <row r="8292" customFormat="false" ht="15" hidden="false" customHeight="false" outlineLevel="0" collapsed="false">
      <c r="A8292" s="0" t="n">
        <v>8290</v>
      </c>
      <c r="B8292" s="0" t="n">
        <v>12</v>
      </c>
      <c r="C8292" s="0" t="n">
        <v>346</v>
      </c>
      <c r="D8292" s="0" t="n">
        <v>9</v>
      </c>
      <c r="E8292" s="0" t="n">
        <v>0</v>
      </c>
      <c r="F8292" s="0" t="n">
        <v>0.601511</v>
      </c>
      <c r="G8292" s="0" t="n">
        <v>0.105691</v>
      </c>
      <c r="H8292" s="0" t="n">
        <v>15600</v>
      </c>
    </row>
    <row r="8293" customFormat="false" ht="15" hidden="false" customHeight="false" outlineLevel="0" collapsed="false">
      <c r="A8293" s="0" t="n">
        <v>8291</v>
      </c>
      <c r="B8293" s="0" t="n">
        <v>12</v>
      </c>
      <c r="C8293" s="0" t="n">
        <v>346</v>
      </c>
      <c r="D8293" s="0" t="n">
        <v>10</v>
      </c>
      <c r="E8293" s="0" t="n">
        <v>0</v>
      </c>
      <c r="F8293" s="0" t="n">
        <v>0.871742</v>
      </c>
      <c r="G8293" s="0" t="n">
        <v>0.110007</v>
      </c>
      <c r="H8293" s="0" t="n">
        <v>15600</v>
      </c>
    </row>
    <row r="8294" customFormat="false" ht="15" hidden="false" customHeight="false" outlineLevel="0" collapsed="false">
      <c r="A8294" s="0" t="n">
        <v>8292</v>
      </c>
      <c r="B8294" s="0" t="n">
        <v>12</v>
      </c>
      <c r="C8294" s="0" t="n">
        <v>346</v>
      </c>
      <c r="D8294" s="0" t="n">
        <v>11</v>
      </c>
      <c r="E8294" s="0" t="n">
        <v>0</v>
      </c>
      <c r="F8294" s="0" t="n">
        <v>1</v>
      </c>
      <c r="G8294" s="0" t="n">
        <v>0.115732</v>
      </c>
      <c r="H8294" s="0" t="n">
        <v>15600</v>
      </c>
    </row>
    <row r="8295" customFormat="false" ht="15" hidden="false" customHeight="false" outlineLevel="0" collapsed="false">
      <c r="A8295" s="0" t="n">
        <v>8293</v>
      </c>
      <c r="B8295" s="0" t="n">
        <v>12</v>
      </c>
      <c r="C8295" s="0" t="n">
        <v>346</v>
      </c>
      <c r="D8295" s="0" t="n">
        <v>12</v>
      </c>
      <c r="E8295" s="0" t="n">
        <v>0</v>
      </c>
      <c r="F8295" s="0" t="n">
        <v>1</v>
      </c>
      <c r="G8295" s="0" t="n">
        <v>0.107051</v>
      </c>
      <c r="H8295" s="0" t="n">
        <v>15600</v>
      </c>
    </row>
    <row r="8296" customFormat="false" ht="15" hidden="false" customHeight="false" outlineLevel="0" collapsed="false">
      <c r="A8296" s="0" t="n">
        <v>8294</v>
      </c>
      <c r="B8296" s="0" t="n">
        <v>12</v>
      </c>
      <c r="C8296" s="0" t="n">
        <v>346</v>
      </c>
      <c r="D8296" s="0" t="n">
        <v>13</v>
      </c>
      <c r="E8296" s="0" t="n">
        <v>0</v>
      </c>
      <c r="F8296" s="0" t="n">
        <v>1</v>
      </c>
      <c r="G8296" s="0" t="n">
        <v>0.102548</v>
      </c>
      <c r="H8296" s="0" t="n">
        <v>15600</v>
      </c>
    </row>
    <row r="8297" customFormat="false" ht="15" hidden="false" customHeight="false" outlineLevel="0" collapsed="false">
      <c r="A8297" s="0" t="n">
        <v>8295</v>
      </c>
      <c r="B8297" s="0" t="n">
        <v>12</v>
      </c>
      <c r="C8297" s="0" t="n">
        <v>346</v>
      </c>
      <c r="D8297" s="0" t="n">
        <v>14</v>
      </c>
      <c r="E8297" s="0" t="n">
        <v>0</v>
      </c>
      <c r="F8297" s="0" t="n">
        <v>0.871742</v>
      </c>
      <c r="G8297" s="0" t="n">
        <v>0.1132</v>
      </c>
      <c r="H8297" s="0" t="n">
        <v>15600</v>
      </c>
    </row>
    <row r="8298" customFormat="false" ht="15" hidden="false" customHeight="false" outlineLevel="0" collapsed="false">
      <c r="A8298" s="0" t="n">
        <v>8296</v>
      </c>
      <c r="B8298" s="0" t="n">
        <v>12</v>
      </c>
      <c r="C8298" s="0" t="n">
        <v>346</v>
      </c>
      <c r="D8298" s="0" t="n">
        <v>15</v>
      </c>
      <c r="E8298" s="0" t="n">
        <v>0</v>
      </c>
      <c r="F8298" s="0" t="n">
        <v>0.601511</v>
      </c>
      <c r="G8298" s="0" t="n">
        <v>0.08147</v>
      </c>
      <c r="H8298" s="0" t="n">
        <v>15600</v>
      </c>
    </row>
    <row r="8299" customFormat="false" ht="15" hidden="false" customHeight="false" outlineLevel="0" collapsed="false">
      <c r="A8299" s="0" t="n">
        <v>8297</v>
      </c>
      <c r="B8299" s="0" t="n">
        <v>12</v>
      </c>
      <c r="C8299" s="0" t="n">
        <v>346</v>
      </c>
      <c r="D8299" s="0" t="n">
        <v>16</v>
      </c>
      <c r="E8299" s="0" t="n">
        <v>0</v>
      </c>
      <c r="F8299" s="0" t="n">
        <v>0.299424</v>
      </c>
      <c r="G8299" s="0" t="n">
        <v>0.087855</v>
      </c>
      <c r="H8299" s="0" t="n">
        <v>15600</v>
      </c>
    </row>
    <row r="8300" customFormat="false" ht="15" hidden="false" customHeight="false" outlineLevel="0" collapsed="false">
      <c r="A8300" s="0" t="n">
        <v>8298</v>
      </c>
      <c r="B8300" s="0" t="n">
        <v>12</v>
      </c>
      <c r="C8300" s="0" t="n">
        <v>346</v>
      </c>
      <c r="D8300" s="0" t="n">
        <v>17</v>
      </c>
      <c r="E8300" s="0" t="n">
        <v>0</v>
      </c>
      <c r="F8300" s="0" t="n">
        <v>0.042696</v>
      </c>
      <c r="G8300" s="0" t="n">
        <v>0.107192</v>
      </c>
      <c r="H8300" s="0" t="n">
        <v>15600</v>
      </c>
    </row>
    <row r="8301" customFormat="false" ht="15" hidden="false" customHeight="false" outlineLevel="0" collapsed="false">
      <c r="A8301" s="0" t="n">
        <v>8299</v>
      </c>
      <c r="B8301" s="0" t="n">
        <v>12</v>
      </c>
      <c r="C8301" s="0" t="n">
        <v>346</v>
      </c>
      <c r="D8301" s="0" t="n">
        <v>18</v>
      </c>
      <c r="E8301" s="0" t="n">
        <v>0</v>
      </c>
      <c r="F8301" s="0" t="n">
        <v>0</v>
      </c>
      <c r="G8301" s="0" t="n">
        <v>0.089646</v>
      </c>
      <c r="H8301" s="0" t="n">
        <v>15600</v>
      </c>
    </row>
    <row r="8302" customFormat="false" ht="15" hidden="false" customHeight="false" outlineLevel="0" collapsed="false">
      <c r="A8302" s="0" t="n">
        <v>8300</v>
      </c>
      <c r="B8302" s="0" t="n">
        <v>12</v>
      </c>
      <c r="C8302" s="0" t="n">
        <v>346</v>
      </c>
      <c r="D8302" s="0" t="n">
        <v>19</v>
      </c>
      <c r="E8302" s="0" t="n">
        <v>1</v>
      </c>
      <c r="F8302" s="0" t="n">
        <v>0</v>
      </c>
      <c r="G8302" s="0" t="n">
        <v>0.101164</v>
      </c>
      <c r="H8302" s="0" t="n">
        <v>15400</v>
      </c>
    </row>
    <row r="8303" customFormat="false" ht="15" hidden="false" customHeight="false" outlineLevel="0" collapsed="false">
      <c r="A8303" s="0" t="n">
        <v>8301</v>
      </c>
      <c r="B8303" s="0" t="n">
        <v>12</v>
      </c>
      <c r="C8303" s="0" t="n">
        <v>346</v>
      </c>
      <c r="D8303" s="0" t="n">
        <v>20</v>
      </c>
      <c r="E8303" s="0" t="n">
        <v>1</v>
      </c>
      <c r="F8303" s="0" t="n">
        <v>0</v>
      </c>
      <c r="G8303" s="0" t="n">
        <v>0.117403</v>
      </c>
      <c r="H8303" s="0" t="n">
        <v>15200</v>
      </c>
    </row>
    <row r="8304" customFormat="false" ht="15" hidden="false" customHeight="false" outlineLevel="0" collapsed="false">
      <c r="A8304" s="0" t="n">
        <v>8302</v>
      </c>
      <c r="B8304" s="0" t="n">
        <v>12</v>
      </c>
      <c r="C8304" s="0" t="n">
        <v>346</v>
      </c>
      <c r="D8304" s="0" t="n">
        <v>21</v>
      </c>
      <c r="E8304" s="0" t="n">
        <v>0</v>
      </c>
      <c r="F8304" s="0" t="n">
        <v>0</v>
      </c>
      <c r="G8304" s="0" t="n">
        <v>0.147528</v>
      </c>
      <c r="H8304" s="0" t="n">
        <v>15200</v>
      </c>
    </row>
    <row r="8305" customFormat="false" ht="15" hidden="false" customHeight="false" outlineLevel="0" collapsed="false">
      <c r="A8305" s="0" t="n">
        <v>8303</v>
      </c>
      <c r="B8305" s="0" t="n">
        <v>12</v>
      </c>
      <c r="C8305" s="0" t="n">
        <v>346</v>
      </c>
      <c r="D8305" s="0" t="n">
        <v>22</v>
      </c>
      <c r="E8305" s="0" t="n">
        <v>0</v>
      </c>
      <c r="F8305" s="0" t="n">
        <v>0</v>
      </c>
      <c r="G8305" s="0" t="n">
        <v>0.177115</v>
      </c>
      <c r="H8305" s="0" t="n">
        <v>15200</v>
      </c>
    </row>
    <row r="8306" customFormat="false" ht="15" hidden="false" customHeight="false" outlineLevel="0" collapsed="false">
      <c r="A8306" s="0" t="n">
        <v>8304</v>
      </c>
      <c r="B8306" s="0" t="n">
        <v>12</v>
      </c>
      <c r="C8306" s="0" t="n">
        <v>346</v>
      </c>
      <c r="D8306" s="0" t="n">
        <v>23</v>
      </c>
      <c r="E8306" s="0" t="n">
        <v>0</v>
      </c>
      <c r="F8306" s="0" t="n">
        <v>0</v>
      </c>
      <c r="G8306" s="0" t="n">
        <v>0.114881</v>
      </c>
      <c r="H8306" s="0" t="n">
        <v>15200</v>
      </c>
    </row>
    <row r="8307" customFormat="false" ht="15" hidden="false" customHeight="false" outlineLevel="0" collapsed="false">
      <c r="A8307" s="0" t="n">
        <v>8305</v>
      </c>
      <c r="B8307" s="0" t="n">
        <v>12</v>
      </c>
      <c r="C8307" s="0" t="n">
        <v>347</v>
      </c>
      <c r="D8307" s="0" t="n">
        <v>0</v>
      </c>
      <c r="E8307" s="0" t="n">
        <v>0</v>
      </c>
      <c r="F8307" s="0" t="n">
        <v>0</v>
      </c>
      <c r="G8307" s="0" t="n">
        <v>0.148812</v>
      </c>
      <c r="H8307" s="0" t="n">
        <v>15200</v>
      </c>
    </row>
    <row r="8308" customFormat="false" ht="15" hidden="false" customHeight="false" outlineLevel="0" collapsed="false">
      <c r="A8308" s="0" t="n">
        <v>8306</v>
      </c>
      <c r="B8308" s="0" t="n">
        <v>12</v>
      </c>
      <c r="C8308" s="0" t="n">
        <v>347</v>
      </c>
      <c r="D8308" s="0" t="n">
        <v>1</v>
      </c>
      <c r="E8308" s="0" t="n">
        <v>0</v>
      </c>
      <c r="F8308" s="0" t="n">
        <v>0</v>
      </c>
      <c r="G8308" s="0" t="n">
        <v>0.174064</v>
      </c>
      <c r="H8308" s="0" t="n">
        <v>15200</v>
      </c>
    </row>
    <row r="8309" customFormat="false" ht="15" hidden="false" customHeight="false" outlineLevel="0" collapsed="false">
      <c r="A8309" s="0" t="n">
        <v>8307</v>
      </c>
      <c r="B8309" s="0" t="n">
        <v>12</v>
      </c>
      <c r="C8309" s="0" t="n">
        <v>347</v>
      </c>
      <c r="D8309" s="0" t="n">
        <v>2</v>
      </c>
      <c r="E8309" s="0" t="n">
        <v>0</v>
      </c>
      <c r="F8309" s="0" t="n">
        <v>0</v>
      </c>
      <c r="G8309" s="0" t="n">
        <v>0.140331</v>
      </c>
      <c r="H8309" s="0" t="n">
        <v>15200</v>
      </c>
    </row>
    <row r="8310" customFormat="false" ht="15" hidden="false" customHeight="false" outlineLevel="0" collapsed="false">
      <c r="A8310" s="0" t="n">
        <v>8308</v>
      </c>
      <c r="B8310" s="0" t="n">
        <v>12</v>
      </c>
      <c r="C8310" s="0" t="n">
        <v>347</v>
      </c>
      <c r="D8310" s="0" t="n">
        <v>3</v>
      </c>
      <c r="E8310" s="0" t="n">
        <v>0</v>
      </c>
      <c r="F8310" s="0" t="n">
        <v>0</v>
      </c>
      <c r="G8310" s="0" t="n">
        <v>0.094103</v>
      </c>
      <c r="H8310" s="0" t="n">
        <v>15200</v>
      </c>
    </row>
    <row r="8311" customFormat="false" ht="15" hidden="false" customHeight="false" outlineLevel="0" collapsed="false">
      <c r="A8311" s="0" t="n">
        <v>8309</v>
      </c>
      <c r="B8311" s="0" t="n">
        <v>12</v>
      </c>
      <c r="C8311" s="0" t="n">
        <v>347</v>
      </c>
      <c r="D8311" s="0" t="n">
        <v>4</v>
      </c>
      <c r="E8311" s="0" t="n">
        <v>0</v>
      </c>
      <c r="F8311" s="0" t="n">
        <v>0</v>
      </c>
      <c r="G8311" s="0" t="n">
        <v>0.155639</v>
      </c>
      <c r="H8311" s="0" t="n">
        <v>15200</v>
      </c>
    </row>
    <row r="8312" customFormat="false" ht="15" hidden="false" customHeight="false" outlineLevel="0" collapsed="false">
      <c r="A8312" s="0" t="n">
        <v>8310</v>
      </c>
      <c r="B8312" s="0" t="n">
        <v>12</v>
      </c>
      <c r="C8312" s="0" t="n">
        <v>347</v>
      </c>
      <c r="D8312" s="0" t="n">
        <v>5</v>
      </c>
      <c r="E8312" s="0" t="n">
        <v>0</v>
      </c>
      <c r="F8312" s="0" t="n">
        <v>0</v>
      </c>
      <c r="G8312" s="0" t="n">
        <v>0.270993</v>
      </c>
      <c r="H8312" s="0" t="n">
        <v>15200</v>
      </c>
    </row>
    <row r="8313" customFormat="false" ht="15" hidden="false" customHeight="false" outlineLevel="0" collapsed="false">
      <c r="A8313" s="0" t="n">
        <v>8311</v>
      </c>
      <c r="B8313" s="0" t="n">
        <v>12</v>
      </c>
      <c r="C8313" s="0" t="n">
        <v>347</v>
      </c>
      <c r="D8313" s="0" t="n">
        <v>6</v>
      </c>
      <c r="E8313" s="0" t="n">
        <v>0</v>
      </c>
      <c r="F8313" s="0" t="n">
        <v>0</v>
      </c>
      <c r="G8313" s="0" t="n">
        <v>0.246119</v>
      </c>
      <c r="H8313" s="0" t="n">
        <v>15200</v>
      </c>
    </row>
    <row r="8314" customFormat="false" ht="15" hidden="false" customHeight="false" outlineLevel="0" collapsed="false">
      <c r="A8314" s="0" t="n">
        <v>8312</v>
      </c>
      <c r="B8314" s="0" t="n">
        <v>12</v>
      </c>
      <c r="C8314" s="0" t="n">
        <v>347</v>
      </c>
      <c r="D8314" s="0" t="n">
        <v>7</v>
      </c>
      <c r="E8314" s="0" t="n">
        <v>1</v>
      </c>
      <c r="F8314" s="0" t="n">
        <v>0.045857</v>
      </c>
      <c r="G8314" s="0" t="n">
        <v>0.257659</v>
      </c>
      <c r="H8314" s="0" t="n">
        <v>15000</v>
      </c>
    </row>
    <row r="8315" customFormat="false" ht="15" hidden="false" customHeight="false" outlineLevel="0" collapsed="false">
      <c r="A8315" s="0" t="n">
        <v>8313</v>
      </c>
      <c r="B8315" s="0" t="n">
        <v>12</v>
      </c>
      <c r="C8315" s="0" t="n">
        <v>347</v>
      </c>
      <c r="D8315" s="0" t="n">
        <v>8</v>
      </c>
      <c r="E8315" s="0" t="n">
        <v>1</v>
      </c>
      <c r="F8315" s="0" t="n">
        <v>0.321598</v>
      </c>
      <c r="G8315" s="0" t="n">
        <v>0.21785</v>
      </c>
      <c r="H8315" s="0" t="n">
        <v>14800</v>
      </c>
    </row>
    <row r="8316" customFormat="false" ht="15" hidden="false" customHeight="false" outlineLevel="0" collapsed="false">
      <c r="A8316" s="0" t="n">
        <v>8314</v>
      </c>
      <c r="B8316" s="0" t="n">
        <v>12</v>
      </c>
      <c r="C8316" s="0" t="n">
        <v>347</v>
      </c>
      <c r="D8316" s="0" t="n">
        <v>9</v>
      </c>
      <c r="E8316" s="0" t="n">
        <v>0</v>
      </c>
      <c r="F8316" s="0" t="n">
        <v>0.646057</v>
      </c>
      <c r="G8316" s="0" t="n">
        <v>0.173418</v>
      </c>
      <c r="H8316" s="0" t="n">
        <v>14800</v>
      </c>
    </row>
    <row r="8317" customFormat="false" ht="15" hidden="false" customHeight="false" outlineLevel="0" collapsed="false">
      <c r="A8317" s="0" t="n">
        <v>8315</v>
      </c>
      <c r="B8317" s="0" t="n">
        <v>12</v>
      </c>
      <c r="C8317" s="0" t="n">
        <v>347</v>
      </c>
      <c r="D8317" s="0" t="n">
        <v>10</v>
      </c>
      <c r="E8317" s="0" t="n">
        <v>0</v>
      </c>
      <c r="F8317" s="0" t="n">
        <v>0.936299</v>
      </c>
      <c r="G8317" s="0" t="n">
        <v>0.271497</v>
      </c>
      <c r="H8317" s="0" t="n">
        <v>14800</v>
      </c>
    </row>
    <row r="8318" customFormat="false" ht="15" hidden="false" customHeight="false" outlineLevel="0" collapsed="false">
      <c r="A8318" s="0" t="n">
        <v>8316</v>
      </c>
      <c r="B8318" s="0" t="n">
        <v>12</v>
      </c>
      <c r="C8318" s="0" t="n">
        <v>347</v>
      </c>
      <c r="D8318" s="0" t="n">
        <v>11</v>
      </c>
      <c r="E8318" s="0" t="n">
        <v>0</v>
      </c>
      <c r="F8318" s="0" t="n">
        <v>1</v>
      </c>
      <c r="G8318" s="0" t="n">
        <v>0.241702</v>
      </c>
      <c r="H8318" s="0" t="n">
        <v>14800</v>
      </c>
    </row>
    <row r="8319" customFormat="false" ht="15" hidden="false" customHeight="false" outlineLevel="0" collapsed="false">
      <c r="A8319" s="0" t="n">
        <v>8317</v>
      </c>
      <c r="B8319" s="0" t="n">
        <v>12</v>
      </c>
      <c r="C8319" s="0" t="n">
        <v>347</v>
      </c>
      <c r="D8319" s="0" t="n">
        <v>12</v>
      </c>
      <c r="E8319" s="0" t="n">
        <v>0</v>
      </c>
      <c r="F8319" s="0" t="n">
        <v>1</v>
      </c>
      <c r="G8319" s="0" t="n">
        <v>0.337308</v>
      </c>
      <c r="H8319" s="0" t="n">
        <v>14800</v>
      </c>
    </row>
    <row r="8320" customFormat="false" ht="15" hidden="false" customHeight="false" outlineLevel="0" collapsed="false">
      <c r="A8320" s="0" t="n">
        <v>8318</v>
      </c>
      <c r="B8320" s="0" t="n">
        <v>12</v>
      </c>
      <c r="C8320" s="0" t="n">
        <v>347</v>
      </c>
      <c r="D8320" s="0" t="n">
        <v>13</v>
      </c>
      <c r="E8320" s="0" t="n">
        <v>0</v>
      </c>
      <c r="F8320" s="0" t="n">
        <v>1</v>
      </c>
      <c r="G8320" s="0" t="n">
        <v>0.403312</v>
      </c>
      <c r="H8320" s="0" t="n">
        <v>14800</v>
      </c>
    </row>
    <row r="8321" customFormat="false" ht="15" hidden="false" customHeight="false" outlineLevel="0" collapsed="false">
      <c r="A8321" s="0" t="n">
        <v>8319</v>
      </c>
      <c r="B8321" s="0" t="n">
        <v>12</v>
      </c>
      <c r="C8321" s="0" t="n">
        <v>347</v>
      </c>
      <c r="D8321" s="0" t="n">
        <v>14</v>
      </c>
      <c r="E8321" s="0" t="n">
        <v>0</v>
      </c>
      <c r="F8321" s="0" t="n">
        <v>0.936299</v>
      </c>
      <c r="G8321" s="0" t="n">
        <v>0.577089</v>
      </c>
      <c r="H8321" s="0" t="n">
        <v>14800</v>
      </c>
    </row>
    <row r="8322" customFormat="false" ht="15" hidden="false" customHeight="false" outlineLevel="0" collapsed="false">
      <c r="A8322" s="0" t="n">
        <v>8320</v>
      </c>
      <c r="B8322" s="0" t="n">
        <v>12</v>
      </c>
      <c r="C8322" s="0" t="n">
        <v>347</v>
      </c>
      <c r="D8322" s="0" t="n">
        <v>15</v>
      </c>
      <c r="E8322" s="0" t="n">
        <v>0</v>
      </c>
      <c r="F8322" s="0" t="n">
        <v>0.646057</v>
      </c>
      <c r="G8322" s="0" t="n">
        <v>0.519806</v>
      </c>
      <c r="H8322" s="0" t="n">
        <v>14800</v>
      </c>
    </row>
    <row r="8323" customFormat="false" ht="15" hidden="false" customHeight="false" outlineLevel="0" collapsed="false">
      <c r="A8323" s="0" t="n">
        <v>8321</v>
      </c>
      <c r="B8323" s="0" t="n">
        <v>12</v>
      </c>
      <c r="C8323" s="0" t="n">
        <v>347</v>
      </c>
      <c r="D8323" s="0" t="n">
        <v>16</v>
      </c>
      <c r="E8323" s="0" t="n">
        <v>0</v>
      </c>
      <c r="F8323" s="0" t="n">
        <v>0.321598</v>
      </c>
      <c r="G8323" s="0" t="n">
        <v>0.511189</v>
      </c>
      <c r="H8323" s="0" t="n">
        <v>14800</v>
      </c>
    </row>
    <row r="8324" customFormat="false" ht="15" hidden="false" customHeight="false" outlineLevel="0" collapsed="false">
      <c r="A8324" s="0" t="n">
        <v>8322</v>
      </c>
      <c r="B8324" s="0" t="n">
        <v>12</v>
      </c>
      <c r="C8324" s="0" t="n">
        <v>347</v>
      </c>
      <c r="D8324" s="0" t="n">
        <v>17</v>
      </c>
      <c r="E8324" s="0" t="n">
        <v>0</v>
      </c>
      <c r="F8324" s="0" t="n">
        <v>0.045857</v>
      </c>
      <c r="G8324" s="0" t="n">
        <v>0.816127</v>
      </c>
      <c r="H8324" s="0" t="n">
        <v>14800</v>
      </c>
    </row>
    <row r="8325" customFormat="false" ht="15" hidden="false" customHeight="false" outlineLevel="0" collapsed="false">
      <c r="A8325" s="0" t="n">
        <v>8323</v>
      </c>
      <c r="B8325" s="0" t="n">
        <v>12</v>
      </c>
      <c r="C8325" s="0" t="n">
        <v>347</v>
      </c>
      <c r="D8325" s="0" t="n">
        <v>18</v>
      </c>
      <c r="E8325" s="0" t="n">
        <v>0</v>
      </c>
      <c r="F8325" s="0" t="n">
        <v>0</v>
      </c>
      <c r="G8325" s="0" t="n">
        <v>0.760712</v>
      </c>
      <c r="H8325" s="0" t="n">
        <v>14800</v>
      </c>
    </row>
    <row r="8326" customFormat="false" ht="15" hidden="false" customHeight="false" outlineLevel="0" collapsed="false">
      <c r="A8326" s="0" t="n">
        <v>8324</v>
      </c>
      <c r="B8326" s="0" t="n">
        <v>12</v>
      </c>
      <c r="C8326" s="0" t="n">
        <v>347</v>
      </c>
      <c r="D8326" s="0" t="n">
        <v>19</v>
      </c>
      <c r="E8326" s="0" t="n">
        <v>1</v>
      </c>
      <c r="F8326" s="0" t="n">
        <v>0</v>
      </c>
      <c r="G8326" s="0" t="n">
        <v>0.599411</v>
      </c>
      <c r="H8326" s="0" t="n">
        <v>14600</v>
      </c>
    </row>
    <row r="8327" customFormat="false" ht="15" hidden="false" customHeight="false" outlineLevel="0" collapsed="false">
      <c r="A8327" s="0" t="n">
        <v>8325</v>
      </c>
      <c r="B8327" s="0" t="n">
        <v>12</v>
      </c>
      <c r="C8327" s="0" t="n">
        <v>347</v>
      </c>
      <c r="D8327" s="0" t="n">
        <v>20</v>
      </c>
      <c r="E8327" s="0" t="n">
        <v>1</v>
      </c>
      <c r="F8327" s="0" t="n">
        <v>0</v>
      </c>
      <c r="G8327" s="0" t="n">
        <v>0.681624</v>
      </c>
      <c r="H8327" s="0" t="n">
        <v>14400</v>
      </c>
    </row>
    <row r="8328" customFormat="false" ht="15" hidden="false" customHeight="false" outlineLevel="0" collapsed="false">
      <c r="A8328" s="0" t="n">
        <v>8326</v>
      </c>
      <c r="B8328" s="0" t="n">
        <v>12</v>
      </c>
      <c r="C8328" s="0" t="n">
        <v>347</v>
      </c>
      <c r="D8328" s="0" t="n">
        <v>21</v>
      </c>
      <c r="E8328" s="0" t="n">
        <v>0</v>
      </c>
      <c r="F8328" s="0" t="n">
        <v>0</v>
      </c>
      <c r="G8328" s="0" t="n">
        <v>0.749845</v>
      </c>
      <c r="H8328" s="0" t="n">
        <v>14400</v>
      </c>
    </row>
    <row r="8329" customFormat="false" ht="15" hidden="false" customHeight="false" outlineLevel="0" collapsed="false">
      <c r="A8329" s="0" t="n">
        <v>8327</v>
      </c>
      <c r="B8329" s="0" t="n">
        <v>12</v>
      </c>
      <c r="C8329" s="0" t="n">
        <v>347</v>
      </c>
      <c r="D8329" s="0" t="n">
        <v>22</v>
      </c>
      <c r="E8329" s="0" t="n">
        <v>0</v>
      </c>
      <c r="F8329" s="0" t="n">
        <v>0</v>
      </c>
      <c r="G8329" s="0" t="n">
        <v>0.77555</v>
      </c>
      <c r="H8329" s="0" t="n">
        <v>14400</v>
      </c>
    </row>
    <row r="8330" customFormat="false" ht="15" hidden="false" customHeight="false" outlineLevel="0" collapsed="false">
      <c r="A8330" s="0" t="n">
        <v>8328</v>
      </c>
      <c r="B8330" s="0" t="n">
        <v>12</v>
      </c>
      <c r="C8330" s="0" t="n">
        <v>347</v>
      </c>
      <c r="D8330" s="0" t="n">
        <v>23</v>
      </c>
      <c r="E8330" s="0" t="n">
        <v>0</v>
      </c>
      <c r="F8330" s="0" t="n">
        <v>0</v>
      </c>
      <c r="G8330" s="0" t="n">
        <v>0.426039</v>
      </c>
      <c r="H8330" s="0" t="n">
        <v>14400</v>
      </c>
    </row>
    <row r="8331" customFormat="false" ht="15" hidden="false" customHeight="false" outlineLevel="0" collapsed="false">
      <c r="A8331" s="0" t="n">
        <v>8329</v>
      </c>
      <c r="B8331" s="0" t="n">
        <v>12</v>
      </c>
      <c r="C8331" s="0" t="n">
        <v>348</v>
      </c>
      <c r="D8331" s="0" t="n">
        <v>0</v>
      </c>
      <c r="E8331" s="0" t="n">
        <v>0</v>
      </c>
      <c r="F8331" s="0" t="n">
        <v>0</v>
      </c>
      <c r="G8331" s="0" t="n">
        <v>0.42908</v>
      </c>
      <c r="H8331" s="0" t="n">
        <v>14400</v>
      </c>
    </row>
    <row r="8332" customFormat="false" ht="15" hidden="false" customHeight="false" outlineLevel="0" collapsed="false">
      <c r="A8332" s="0" t="n">
        <v>8330</v>
      </c>
      <c r="B8332" s="0" t="n">
        <v>12</v>
      </c>
      <c r="C8332" s="0" t="n">
        <v>348</v>
      </c>
      <c r="D8332" s="0" t="n">
        <v>1</v>
      </c>
      <c r="E8332" s="0" t="n">
        <v>0</v>
      </c>
      <c r="F8332" s="0" t="n">
        <v>0</v>
      </c>
      <c r="G8332" s="0" t="n">
        <v>0.394826</v>
      </c>
      <c r="H8332" s="0" t="n">
        <v>14400</v>
      </c>
    </row>
    <row r="8333" customFormat="false" ht="15" hidden="false" customHeight="false" outlineLevel="0" collapsed="false">
      <c r="A8333" s="0" t="n">
        <v>8331</v>
      </c>
      <c r="B8333" s="0" t="n">
        <v>12</v>
      </c>
      <c r="C8333" s="0" t="n">
        <v>348</v>
      </c>
      <c r="D8333" s="0" t="n">
        <v>2</v>
      </c>
      <c r="E8333" s="0" t="n">
        <v>0</v>
      </c>
      <c r="F8333" s="0" t="n">
        <v>0</v>
      </c>
      <c r="G8333" s="0" t="n">
        <v>0.344489</v>
      </c>
      <c r="H8333" s="0" t="n">
        <v>14400</v>
      </c>
    </row>
    <row r="8334" customFormat="false" ht="15" hidden="false" customHeight="false" outlineLevel="0" collapsed="false">
      <c r="A8334" s="0" t="n">
        <v>8332</v>
      </c>
      <c r="B8334" s="0" t="n">
        <v>12</v>
      </c>
      <c r="C8334" s="0" t="n">
        <v>348</v>
      </c>
      <c r="D8334" s="0" t="n">
        <v>3</v>
      </c>
      <c r="E8334" s="0" t="n">
        <v>0</v>
      </c>
      <c r="F8334" s="0" t="n">
        <v>0</v>
      </c>
      <c r="G8334" s="0" t="n">
        <v>0.349367</v>
      </c>
      <c r="H8334" s="0" t="n">
        <v>14400</v>
      </c>
    </row>
    <row r="8335" customFormat="false" ht="15" hidden="false" customHeight="false" outlineLevel="0" collapsed="false">
      <c r="A8335" s="0" t="n">
        <v>8333</v>
      </c>
      <c r="B8335" s="0" t="n">
        <v>12</v>
      </c>
      <c r="C8335" s="0" t="n">
        <v>348</v>
      </c>
      <c r="D8335" s="0" t="n">
        <v>4</v>
      </c>
      <c r="E8335" s="0" t="n">
        <v>0</v>
      </c>
      <c r="F8335" s="0" t="n">
        <v>0</v>
      </c>
      <c r="G8335" s="0" t="n">
        <v>0.276862</v>
      </c>
      <c r="H8335" s="0" t="n">
        <v>14400</v>
      </c>
    </row>
    <row r="8336" customFormat="false" ht="15" hidden="false" customHeight="false" outlineLevel="0" collapsed="false">
      <c r="A8336" s="0" t="n">
        <v>8334</v>
      </c>
      <c r="B8336" s="0" t="n">
        <v>12</v>
      </c>
      <c r="C8336" s="0" t="n">
        <v>348</v>
      </c>
      <c r="D8336" s="0" t="n">
        <v>5</v>
      </c>
      <c r="E8336" s="0" t="n">
        <v>0</v>
      </c>
      <c r="F8336" s="0" t="n">
        <v>0</v>
      </c>
      <c r="G8336" s="0" t="n">
        <v>0.304651</v>
      </c>
      <c r="H8336" s="0" t="n">
        <v>14400</v>
      </c>
    </row>
    <row r="8337" customFormat="false" ht="15" hidden="false" customHeight="false" outlineLevel="0" collapsed="false">
      <c r="A8337" s="0" t="n">
        <v>8335</v>
      </c>
      <c r="B8337" s="0" t="n">
        <v>12</v>
      </c>
      <c r="C8337" s="0" t="n">
        <v>348</v>
      </c>
      <c r="D8337" s="0" t="n">
        <v>6</v>
      </c>
      <c r="E8337" s="0" t="n">
        <v>0</v>
      </c>
      <c r="F8337" s="0" t="n">
        <v>0</v>
      </c>
      <c r="G8337" s="0" t="n">
        <v>0.417643</v>
      </c>
      <c r="H8337" s="0" t="n">
        <v>14400</v>
      </c>
    </row>
    <row r="8338" customFormat="false" ht="15" hidden="false" customHeight="false" outlineLevel="0" collapsed="false">
      <c r="A8338" s="0" t="n">
        <v>8336</v>
      </c>
      <c r="B8338" s="0" t="n">
        <v>12</v>
      </c>
      <c r="C8338" s="0" t="n">
        <v>348</v>
      </c>
      <c r="D8338" s="0" t="n">
        <v>7</v>
      </c>
      <c r="E8338" s="0" t="n">
        <v>1</v>
      </c>
      <c r="F8338" s="0" t="n">
        <v>0.04871</v>
      </c>
      <c r="G8338" s="0" t="n">
        <v>0.275822</v>
      </c>
      <c r="H8338" s="0" t="n">
        <v>14200</v>
      </c>
    </row>
    <row r="8339" customFormat="false" ht="15" hidden="false" customHeight="false" outlineLevel="0" collapsed="false">
      <c r="A8339" s="0" t="n">
        <v>8337</v>
      </c>
      <c r="B8339" s="0" t="n">
        <v>12</v>
      </c>
      <c r="C8339" s="0" t="n">
        <v>348</v>
      </c>
      <c r="D8339" s="0" t="n">
        <v>8</v>
      </c>
      <c r="E8339" s="0" t="n">
        <v>1</v>
      </c>
      <c r="F8339" s="0" t="n">
        <v>0.341602</v>
      </c>
      <c r="G8339" s="0" t="n">
        <v>0.303335</v>
      </c>
      <c r="H8339" s="0" t="n">
        <v>14000</v>
      </c>
    </row>
    <row r="8340" customFormat="false" ht="15" hidden="false" customHeight="false" outlineLevel="0" collapsed="false">
      <c r="A8340" s="0" t="n">
        <v>8338</v>
      </c>
      <c r="B8340" s="0" t="n">
        <v>12</v>
      </c>
      <c r="C8340" s="0" t="n">
        <v>348</v>
      </c>
      <c r="D8340" s="0" t="n">
        <v>9</v>
      </c>
      <c r="E8340" s="0" t="n">
        <v>0</v>
      </c>
      <c r="F8340" s="0" t="n">
        <v>0.686241</v>
      </c>
      <c r="G8340" s="0" t="n">
        <v>0.314565</v>
      </c>
      <c r="H8340" s="0" t="n">
        <v>14000</v>
      </c>
    </row>
    <row r="8341" customFormat="false" ht="15" hidden="false" customHeight="false" outlineLevel="0" collapsed="false">
      <c r="A8341" s="0" t="n">
        <v>8339</v>
      </c>
      <c r="B8341" s="0" t="n">
        <v>12</v>
      </c>
      <c r="C8341" s="0" t="n">
        <v>348</v>
      </c>
      <c r="D8341" s="0" t="n">
        <v>10</v>
      </c>
      <c r="E8341" s="0" t="n">
        <v>0</v>
      </c>
      <c r="F8341" s="0" t="n">
        <v>0.994537</v>
      </c>
      <c r="G8341" s="0" t="n">
        <v>0.265543</v>
      </c>
      <c r="H8341" s="0" t="n">
        <v>14000</v>
      </c>
    </row>
    <row r="8342" customFormat="false" ht="15" hidden="false" customHeight="false" outlineLevel="0" collapsed="false">
      <c r="A8342" s="0" t="n">
        <v>8340</v>
      </c>
      <c r="B8342" s="0" t="n">
        <v>12</v>
      </c>
      <c r="C8342" s="0" t="n">
        <v>348</v>
      </c>
      <c r="D8342" s="0" t="n">
        <v>11</v>
      </c>
      <c r="E8342" s="0" t="n">
        <v>0</v>
      </c>
      <c r="F8342" s="0" t="n">
        <v>1</v>
      </c>
      <c r="G8342" s="0" t="n">
        <v>0.276446</v>
      </c>
      <c r="H8342" s="0" t="n">
        <v>14000</v>
      </c>
    </row>
    <row r="8343" customFormat="false" ht="15" hidden="false" customHeight="false" outlineLevel="0" collapsed="false">
      <c r="A8343" s="0" t="n">
        <v>8341</v>
      </c>
      <c r="B8343" s="0" t="n">
        <v>12</v>
      </c>
      <c r="C8343" s="0" t="n">
        <v>348</v>
      </c>
      <c r="D8343" s="0" t="n">
        <v>12</v>
      </c>
      <c r="E8343" s="0" t="n">
        <v>0</v>
      </c>
      <c r="F8343" s="0" t="n">
        <v>1</v>
      </c>
      <c r="G8343" s="0" t="n">
        <v>0.176646</v>
      </c>
      <c r="H8343" s="0" t="n">
        <v>14000</v>
      </c>
    </row>
    <row r="8344" customFormat="false" ht="15" hidden="false" customHeight="false" outlineLevel="0" collapsed="false">
      <c r="A8344" s="0" t="n">
        <v>8342</v>
      </c>
      <c r="B8344" s="0" t="n">
        <v>12</v>
      </c>
      <c r="C8344" s="0" t="n">
        <v>348</v>
      </c>
      <c r="D8344" s="0" t="n">
        <v>13</v>
      </c>
      <c r="E8344" s="0" t="n">
        <v>0</v>
      </c>
      <c r="F8344" s="0" t="n">
        <v>1</v>
      </c>
      <c r="G8344" s="0" t="n">
        <v>0.150795</v>
      </c>
      <c r="H8344" s="0" t="n">
        <v>14000</v>
      </c>
    </row>
    <row r="8345" customFormat="false" ht="15" hidden="false" customHeight="false" outlineLevel="0" collapsed="false">
      <c r="A8345" s="0" t="n">
        <v>8343</v>
      </c>
      <c r="B8345" s="0" t="n">
        <v>12</v>
      </c>
      <c r="C8345" s="0" t="n">
        <v>348</v>
      </c>
      <c r="D8345" s="0" t="n">
        <v>14</v>
      </c>
      <c r="E8345" s="0" t="n">
        <v>0</v>
      </c>
      <c r="F8345" s="0" t="n">
        <v>0.994537</v>
      </c>
      <c r="G8345" s="0" t="n">
        <v>0.150597</v>
      </c>
      <c r="H8345" s="0" t="n">
        <v>14000</v>
      </c>
    </row>
    <row r="8346" customFormat="false" ht="15" hidden="false" customHeight="false" outlineLevel="0" collapsed="false">
      <c r="A8346" s="0" t="n">
        <v>8344</v>
      </c>
      <c r="B8346" s="0" t="n">
        <v>12</v>
      </c>
      <c r="C8346" s="0" t="n">
        <v>348</v>
      </c>
      <c r="D8346" s="0" t="n">
        <v>15</v>
      </c>
      <c r="E8346" s="0" t="n">
        <v>0</v>
      </c>
      <c r="F8346" s="0" t="n">
        <v>0.686241</v>
      </c>
      <c r="G8346" s="0" t="n">
        <v>0.152709</v>
      </c>
      <c r="H8346" s="0" t="n">
        <v>14000</v>
      </c>
    </row>
    <row r="8347" customFormat="false" ht="15" hidden="false" customHeight="false" outlineLevel="0" collapsed="false">
      <c r="A8347" s="0" t="n">
        <v>8345</v>
      </c>
      <c r="B8347" s="0" t="n">
        <v>12</v>
      </c>
      <c r="C8347" s="0" t="n">
        <v>348</v>
      </c>
      <c r="D8347" s="0" t="n">
        <v>16</v>
      </c>
      <c r="E8347" s="0" t="n">
        <v>0</v>
      </c>
      <c r="F8347" s="0" t="n">
        <v>0.341602</v>
      </c>
      <c r="G8347" s="0" t="n">
        <v>0.220174</v>
      </c>
      <c r="H8347" s="0" t="n">
        <v>14000</v>
      </c>
    </row>
    <row r="8348" customFormat="false" ht="15" hidden="false" customHeight="false" outlineLevel="0" collapsed="false">
      <c r="A8348" s="0" t="n">
        <v>8346</v>
      </c>
      <c r="B8348" s="0" t="n">
        <v>12</v>
      </c>
      <c r="C8348" s="0" t="n">
        <v>348</v>
      </c>
      <c r="D8348" s="0" t="n">
        <v>17</v>
      </c>
      <c r="E8348" s="0" t="n">
        <v>0</v>
      </c>
      <c r="F8348" s="0" t="n">
        <v>0.04871</v>
      </c>
      <c r="G8348" s="0" t="n">
        <v>0.303846</v>
      </c>
      <c r="H8348" s="0" t="n">
        <v>14000</v>
      </c>
    </row>
    <row r="8349" customFormat="false" ht="15" hidden="false" customHeight="false" outlineLevel="0" collapsed="false">
      <c r="A8349" s="0" t="n">
        <v>8347</v>
      </c>
      <c r="B8349" s="0" t="n">
        <v>12</v>
      </c>
      <c r="C8349" s="0" t="n">
        <v>348</v>
      </c>
      <c r="D8349" s="0" t="n">
        <v>18</v>
      </c>
      <c r="E8349" s="0" t="n">
        <v>0</v>
      </c>
      <c r="F8349" s="0" t="n">
        <v>0</v>
      </c>
      <c r="G8349" s="0" t="n">
        <v>0.380556</v>
      </c>
      <c r="H8349" s="0" t="n">
        <v>14000</v>
      </c>
    </row>
    <row r="8350" customFormat="false" ht="15" hidden="false" customHeight="false" outlineLevel="0" collapsed="false">
      <c r="A8350" s="0" t="n">
        <v>8348</v>
      </c>
      <c r="B8350" s="0" t="n">
        <v>12</v>
      </c>
      <c r="C8350" s="0" t="n">
        <v>348</v>
      </c>
      <c r="D8350" s="0" t="n">
        <v>19</v>
      </c>
      <c r="E8350" s="0" t="n">
        <v>1</v>
      </c>
      <c r="F8350" s="0" t="n">
        <v>0</v>
      </c>
      <c r="G8350" s="0" t="n">
        <v>0.422446</v>
      </c>
      <c r="H8350" s="0" t="n">
        <v>13800</v>
      </c>
    </row>
    <row r="8351" customFormat="false" ht="15" hidden="false" customHeight="false" outlineLevel="0" collapsed="false">
      <c r="A8351" s="0" t="n">
        <v>8349</v>
      </c>
      <c r="B8351" s="0" t="n">
        <v>12</v>
      </c>
      <c r="C8351" s="0" t="n">
        <v>348</v>
      </c>
      <c r="D8351" s="0" t="n">
        <v>20</v>
      </c>
      <c r="E8351" s="0" t="n">
        <v>1</v>
      </c>
      <c r="F8351" s="0" t="n">
        <v>0</v>
      </c>
      <c r="G8351" s="0" t="n">
        <v>0.475372</v>
      </c>
      <c r="H8351" s="0" t="n">
        <v>13600</v>
      </c>
    </row>
    <row r="8352" customFormat="false" ht="15" hidden="false" customHeight="false" outlineLevel="0" collapsed="false">
      <c r="A8352" s="0" t="n">
        <v>8350</v>
      </c>
      <c r="B8352" s="0" t="n">
        <v>12</v>
      </c>
      <c r="C8352" s="0" t="n">
        <v>348</v>
      </c>
      <c r="D8352" s="0" t="n">
        <v>21</v>
      </c>
      <c r="E8352" s="0" t="n">
        <v>0</v>
      </c>
      <c r="F8352" s="0" t="n">
        <v>0</v>
      </c>
      <c r="G8352" s="0" t="n">
        <v>0.421806</v>
      </c>
      <c r="H8352" s="0" t="n">
        <v>13600</v>
      </c>
    </row>
    <row r="8353" customFormat="false" ht="15" hidden="false" customHeight="false" outlineLevel="0" collapsed="false">
      <c r="A8353" s="0" t="n">
        <v>8351</v>
      </c>
      <c r="B8353" s="0" t="n">
        <v>12</v>
      </c>
      <c r="C8353" s="0" t="n">
        <v>348</v>
      </c>
      <c r="D8353" s="0" t="n">
        <v>22</v>
      </c>
      <c r="E8353" s="0" t="n">
        <v>0</v>
      </c>
      <c r="F8353" s="0" t="n">
        <v>0</v>
      </c>
      <c r="G8353" s="0" t="n">
        <v>0.436442</v>
      </c>
      <c r="H8353" s="0" t="n">
        <v>13600</v>
      </c>
    </row>
    <row r="8354" customFormat="false" ht="15" hidden="false" customHeight="false" outlineLevel="0" collapsed="false">
      <c r="A8354" s="0" t="n">
        <v>8352</v>
      </c>
      <c r="B8354" s="0" t="n">
        <v>12</v>
      </c>
      <c r="C8354" s="0" t="n">
        <v>348</v>
      </c>
      <c r="D8354" s="0" t="n">
        <v>23</v>
      </c>
      <c r="E8354" s="0" t="n">
        <v>0</v>
      </c>
      <c r="F8354" s="0" t="n">
        <v>0</v>
      </c>
      <c r="G8354" s="0" t="n">
        <v>0.269579</v>
      </c>
      <c r="H8354" s="0" t="n">
        <v>13600</v>
      </c>
    </row>
    <row r="8355" customFormat="false" ht="15" hidden="false" customHeight="false" outlineLevel="0" collapsed="false">
      <c r="A8355" s="0" t="n">
        <v>8353</v>
      </c>
      <c r="B8355" s="0" t="n">
        <v>12</v>
      </c>
      <c r="C8355" s="0" t="n">
        <v>349</v>
      </c>
      <c r="D8355" s="0" t="n">
        <v>0</v>
      </c>
      <c r="E8355" s="0" t="n">
        <v>0</v>
      </c>
      <c r="F8355" s="0" t="n">
        <v>0</v>
      </c>
      <c r="G8355" s="0" t="n">
        <v>0.478198</v>
      </c>
      <c r="H8355" s="0" t="n">
        <v>13600</v>
      </c>
    </row>
    <row r="8356" customFormat="false" ht="15" hidden="false" customHeight="false" outlineLevel="0" collapsed="false">
      <c r="A8356" s="0" t="n">
        <v>8354</v>
      </c>
      <c r="B8356" s="0" t="n">
        <v>12</v>
      </c>
      <c r="C8356" s="0" t="n">
        <v>349</v>
      </c>
      <c r="D8356" s="0" t="n">
        <v>1</v>
      </c>
      <c r="E8356" s="0" t="n">
        <v>0</v>
      </c>
      <c r="F8356" s="0" t="n">
        <v>0</v>
      </c>
      <c r="G8356" s="0" t="n">
        <v>0.272907</v>
      </c>
      <c r="H8356" s="0" t="n">
        <v>13600</v>
      </c>
    </row>
    <row r="8357" customFormat="false" ht="15" hidden="false" customHeight="false" outlineLevel="0" collapsed="false">
      <c r="A8357" s="0" t="n">
        <v>8355</v>
      </c>
      <c r="B8357" s="0" t="n">
        <v>12</v>
      </c>
      <c r="C8357" s="0" t="n">
        <v>349</v>
      </c>
      <c r="D8357" s="0" t="n">
        <v>2</v>
      </c>
      <c r="E8357" s="0" t="n">
        <v>0</v>
      </c>
      <c r="F8357" s="0" t="n">
        <v>0</v>
      </c>
      <c r="G8357" s="0" t="n">
        <v>0.347284</v>
      </c>
      <c r="H8357" s="0" t="n">
        <v>13600</v>
      </c>
    </row>
    <row r="8358" customFormat="false" ht="15" hidden="false" customHeight="false" outlineLevel="0" collapsed="false">
      <c r="A8358" s="0" t="n">
        <v>8356</v>
      </c>
      <c r="B8358" s="0" t="n">
        <v>12</v>
      </c>
      <c r="C8358" s="0" t="n">
        <v>349</v>
      </c>
      <c r="D8358" s="0" t="n">
        <v>3</v>
      </c>
      <c r="E8358" s="0" t="n">
        <v>0</v>
      </c>
      <c r="F8358" s="0" t="n">
        <v>0</v>
      </c>
      <c r="G8358" s="0" t="n">
        <v>0.382584</v>
      </c>
      <c r="H8358" s="0" t="n">
        <v>13600</v>
      </c>
    </row>
    <row r="8359" customFormat="false" ht="15" hidden="false" customHeight="false" outlineLevel="0" collapsed="false">
      <c r="A8359" s="0" t="n">
        <v>8357</v>
      </c>
      <c r="B8359" s="0" t="n">
        <v>12</v>
      </c>
      <c r="C8359" s="0" t="n">
        <v>349</v>
      </c>
      <c r="D8359" s="0" t="n">
        <v>4</v>
      </c>
      <c r="E8359" s="0" t="n">
        <v>0</v>
      </c>
      <c r="F8359" s="0" t="n">
        <v>0</v>
      </c>
      <c r="G8359" s="0" t="n">
        <v>0.29423</v>
      </c>
      <c r="H8359" s="0" t="n">
        <v>13600</v>
      </c>
    </row>
    <row r="8360" customFormat="false" ht="15" hidden="false" customHeight="false" outlineLevel="0" collapsed="false">
      <c r="A8360" s="0" t="n">
        <v>8358</v>
      </c>
      <c r="B8360" s="0" t="n">
        <v>12</v>
      </c>
      <c r="C8360" s="0" t="n">
        <v>349</v>
      </c>
      <c r="D8360" s="0" t="n">
        <v>5</v>
      </c>
      <c r="E8360" s="0" t="n">
        <v>0</v>
      </c>
      <c r="F8360" s="0" t="n">
        <v>0</v>
      </c>
      <c r="G8360" s="0" t="n">
        <v>0.276604</v>
      </c>
      <c r="H8360" s="0" t="n">
        <v>13600</v>
      </c>
    </row>
    <row r="8361" customFormat="false" ht="15" hidden="false" customHeight="false" outlineLevel="0" collapsed="false">
      <c r="A8361" s="0" t="n">
        <v>8359</v>
      </c>
      <c r="B8361" s="0" t="n">
        <v>12</v>
      </c>
      <c r="C8361" s="0" t="n">
        <v>349</v>
      </c>
      <c r="D8361" s="0" t="n">
        <v>6</v>
      </c>
      <c r="E8361" s="0" t="n">
        <v>0</v>
      </c>
      <c r="F8361" s="0" t="n">
        <v>0</v>
      </c>
      <c r="G8361" s="0" t="n">
        <v>0.349452</v>
      </c>
      <c r="H8361" s="0" t="n">
        <v>13600</v>
      </c>
    </row>
    <row r="8362" customFormat="false" ht="15" hidden="false" customHeight="false" outlineLevel="0" collapsed="false">
      <c r="A8362" s="0" t="n">
        <v>8360</v>
      </c>
      <c r="B8362" s="0" t="n">
        <v>12</v>
      </c>
      <c r="C8362" s="0" t="n">
        <v>349</v>
      </c>
      <c r="D8362" s="0" t="n">
        <v>7</v>
      </c>
      <c r="E8362" s="0" t="n">
        <v>1</v>
      </c>
      <c r="F8362" s="0" t="n">
        <v>0.035954</v>
      </c>
      <c r="G8362" s="0" t="n">
        <v>0.334944</v>
      </c>
      <c r="H8362" s="0" t="n">
        <v>13400</v>
      </c>
    </row>
    <row r="8363" customFormat="false" ht="15" hidden="false" customHeight="false" outlineLevel="0" collapsed="false">
      <c r="A8363" s="0" t="n">
        <v>8361</v>
      </c>
      <c r="B8363" s="0" t="n">
        <v>12</v>
      </c>
      <c r="C8363" s="0" t="n">
        <v>349</v>
      </c>
      <c r="D8363" s="0" t="n">
        <v>8</v>
      </c>
      <c r="E8363" s="0" t="n">
        <v>1</v>
      </c>
      <c r="F8363" s="0" t="n">
        <v>0.252149</v>
      </c>
      <c r="G8363" s="0" t="n">
        <v>0.3126</v>
      </c>
      <c r="H8363" s="0" t="n">
        <v>13200</v>
      </c>
    </row>
    <row r="8364" customFormat="false" ht="15" hidden="false" customHeight="false" outlineLevel="0" collapsed="false">
      <c r="A8364" s="0" t="n">
        <v>8362</v>
      </c>
      <c r="B8364" s="0" t="n">
        <v>12</v>
      </c>
      <c r="C8364" s="0" t="n">
        <v>349</v>
      </c>
      <c r="D8364" s="0" t="n">
        <v>9</v>
      </c>
      <c r="E8364" s="0" t="n">
        <v>0</v>
      </c>
      <c r="F8364" s="0" t="n">
        <v>0.50654</v>
      </c>
      <c r="G8364" s="0" t="n">
        <v>0.283128</v>
      </c>
      <c r="H8364" s="0" t="n">
        <v>13200</v>
      </c>
    </row>
    <row r="8365" customFormat="false" ht="15" hidden="false" customHeight="false" outlineLevel="0" collapsed="false">
      <c r="A8365" s="0" t="n">
        <v>8363</v>
      </c>
      <c r="B8365" s="0" t="n">
        <v>12</v>
      </c>
      <c r="C8365" s="0" t="n">
        <v>349</v>
      </c>
      <c r="D8365" s="0" t="n">
        <v>10</v>
      </c>
      <c r="E8365" s="0" t="n">
        <v>0</v>
      </c>
      <c r="F8365" s="0" t="n">
        <v>0.734105</v>
      </c>
      <c r="G8365" s="0" t="n">
        <v>0.237696</v>
      </c>
      <c r="H8365" s="0" t="n">
        <v>13200</v>
      </c>
    </row>
    <row r="8366" customFormat="false" ht="15" hidden="false" customHeight="false" outlineLevel="0" collapsed="false">
      <c r="A8366" s="0" t="n">
        <v>8364</v>
      </c>
      <c r="B8366" s="0" t="n">
        <v>12</v>
      </c>
      <c r="C8366" s="0" t="n">
        <v>349</v>
      </c>
      <c r="D8366" s="0" t="n">
        <v>11</v>
      </c>
      <c r="E8366" s="0" t="n">
        <v>0</v>
      </c>
      <c r="F8366" s="0" t="n">
        <v>0.889788</v>
      </c>
      <c r="G8366" s="0" t="n">
        <v>0.270295</v>
      </c>
      <c r="H8366" s="0" t="n">
        <v>13200</v>
      </c>
    </row>
    <row r="8367" customFormat="false" ht="15" hidden="false" customHeight="false" outlineLevel="0" collapsed="false">
      <c r="A8367" s="0" t="n">
        <v>8365</v>
      </c>
      <c r="B8367" s="0" t="n">
        <v>12</v>
      </c>
      <c r="C8367" s="0" t="n">
        <v>349</v>
      </c>
      <c r="D8367" s="0" t="n">
        <v>12</v>
      </c>
      <c r="E8367" s="0" t="n">
        <v>0</v>
      </c>
      <c r="F8367" s="0" t="n">
        <v>0.94498</v>
      </c>
      <c r="G8367" s="0" t="n">
        <v>0.170656</v>
      </c>
      <c r="H8367" s="0" t="n">
        <v>13200</v>
      </c>
    </row>
    <row r="8368" customFormat="false" ht="15" hidden="false" customHeight="false" outlineLevel="0" collapsed="false">
      <c r="A8368" s="0" t="n">
        <v>8366</v>
      </c>
      <c r="B8368" s="0" t="n">
        <v>12</v>
      </c>
      <c r="C8368" s="0" t="n">
        <v>349</v>
      </c>
      <c r="D8368" s="0" t="n">
        <v>13</v>
      </c>
      <c r="E8368" s="0" t="n">
        <v>0</v>
      </c>
      <c r="F8368" s="0" t="n">
        <v>0.889788</v>
      </c>
      <c r="G8368" s="0" t="n">
        <v>0.124612</v>
      </c>
      <c r="H8368" s="0" t="n">
        <v>13200</v>
      </c>
    </row>
    <row r="8369" customFormat="false" ht="15" hidden="false" customHeight="false" outlineLevel="0" collapsed="false">
      <c r="A8369" s="0" t="n">
        <v>8367</v>
      </c>
      <c r="B8369" s="0" t="n">
        <v>12</v>
      </c>
      <c r="C8369" s="0" t="n">
        <v>349</v>
      </c>
      <c r="D8369" s="0" t="n">
        <v>14</v>
      </c>
      <c r="E8369" s="0" t="n">
        <v>0</v>
      </c>
      <c r="F8369" s="0" t="n">
        <v>0.734105</v>
      </c>
      <c r="G8369" s="0" t="n">
        <v>0.135735</v>
      </c>
      <c r="H8369" s="0" t="n">
        <v>13200</v>
      </c>
    </row>
    <row r="8370" customFormat="false" ht="15" hidden="false" customHeight="false" outlineLevel="0" collapsed="false">
      <c r="A8370" s="0" t="n">
        <v>8368</v>
      </c>
      <c r="B8370" s="0" t="n">
        <v>12</v>
      </c>
      <c r="C8370" s="0" t="n">
        <v>349</v>
      </c>
      <c r="D8370" s="0" t="n">
        <v>15</v>
      </c>
      <c r="E8370" s="0" t="n">
        <v>0</v>
      </c>
      <c r="F8370" s="0" t="n">
        <v>0.50654</v>
      </c>
      <c r="G8370" s="0" t="n">
        <v>0.120799</v>
      </c>
      <c r="H8370" s="0" t="n">
        <v>13200</v>
      </c>
    </row>
    <row r="8371" customFormat="false" ht="15" hidden="false" customHeight="false" outlineLevel="0" collapsed="false">
      <c r="A8371" s="0" t="n">
        <v>8369</v>
      </c>
      <c r="B8371" s="0" t="n">
        <v>12</v>
      </c>
      <c r="C8371" s="0" t="n">
        <v>349</v>
      </c>
      <c r="D8371" s="0" t="n">
        <v>16</v>
      </c>
      <c r="E8371" s="0" t="n">
        <v>0</v>
      </c>
      <c r="F8371" s="0" t="n">
        <v>0.252149</v>
      </c>
      <c r="G8371" s="0" t="n">
        <v>0.133184</v>
      </c>
      <c r="H8371" s="0" t="n">
        <v>13200</v>
      </c>
    </row>
    <row r="8372" customFormat="false" ht="15" hidden="false" customHeight="false" outlineLevel="0" collapsed="false">
      <c r="A8372" s="0" t="n">
        <v>8370</v>
      </c>
      <c r="B8372" s="0" t="n">
        <v>12</v>
      </c>
      <c r="C8372" s="0" t="n">
        <v>349</v>
      </c>
      <c r="D8372" s="0" t="n">
        <v>17</v>
      </c>
      <c r="E8372" s="0" t="n">
        <v>0</v>
      </c>
      <c r="F8372" s="0" t="n">
        <v>0.035954</v>
      </c>
      <c r="G8372" s="0" t="n">
        <v>0.121884</v>
      </c>
      <c r="H8372" s="0" t="n">
        <v>13200</v>
      </c>
    </row>
    <row r="8373" customFormat="false" ht="15" hidden="false" customHeight="false" outlineLevel="0" collapsed="false">
      <c r="A8373" s="0" t="n">
        <v>8371</v>
      </c>
      <c r="B8373" s="0" t="n">
        <v>12</v>
      </c>
      <c r="C8373" s="0" t="n">
        <v>349</v>
      </c>
      <c r="D8373" s="0" t="n">
        <v>18</v>
      </c>
      <c r="E8373" s="0" t="n">
        <v>0</v>
      </c>
      <c r="F8373" s="0" t="n">
        <v>0</v>
      </c>
      <c r="G8373" s="0" t="n">
        <v>0.123553</v>
      </c>
      <c r="H8373" s="0" t="n">
        <v>13200</v>
      </c>
    </row>
    <row r="8374" customFormat="false" ht="15" hidden="false" customHeight="false" outlineLevel="0" collapsed="false">
      <c r="A8374" s="0" t="n">
        <v>8372</v>
      </c>
      <c r="B8374" s="0" t="n">
        <v>12</v>
      </c>
      <c r="C8374" s="0" t="n">
        <v>349</v>
      </c>
      <c r="D8374" s="0" t="n">
        <v>19</v>
      </c>
      <c r="E8374" s="0" t="n">
        <v>1</v>
      </c>
      <c r="F8374" s="0" t="n">
        <v>0</v>
      </c>
      <c r="G8374" s="0" t="n">
        <v>0.17989</v>
      </c>
      <c r="H8374" s="0" t="n">
        <v>13000</v>
      </c>
    </row>
    <row r="8375" customFormat="false" ht="15" hidden="false" customHeight="false" outlineLevel="0" collapsed="false">
      <c r="A8375" s="0" t="n">
        <v>8373</v>
      </c>
      <c r="B8375" s="0" t="n">
        <v>12</v>
      </c>
      <c r="C8375" s="0" t="n">
        <v>349</v>
      </c>
      <c r="D8375" s="0" t="n">
        <v>20</v>
      </c>
      <c r="E8375" s="0" t="n">
        <v>1</v>
      </c>
      <c r="F8375" s="0" t="n">
        <v>0</v>
      </c>
      <c r="G8375" s="0" t="n">
        <v>0.182061</v>
      </c>
      <c r="H8375" s="0" t="n">
        <v>12800</v>
      </c>
    </row>
    <row r="8376" customFormat="false" ht="15" hidden="false" customHeight="false" outlineLevel="0" collapsed="false">
      <c r="A8376" s="0" t="n">
        <v>8374</v>
      </c>
      <c r="B8376" s="0" t="n">
        <v>12</v>
      </c>
      <c r="C8376" s="0" t="n">
        <v>349</v>
      </c>
      <c r="D8376" s="0" t="n">
        <v>21</v>
      </c>
      <c r="E8376" s="0" t="n">
        <v>0</v>
      </c>
      <c r="F8376" s="0" t="n">
        <v>0</v>
      </c>
      <c r="G8376" s="0" t="n">
        <v>0.161149</v>
      </c>
      <c r="H8376" s="0" t="n">
        <v>12800</v>
      </c>
    </row>
    <row r="8377" customFormat="false" ht="15" hidden="false" customHeight="false" outlineLevel="0" collapsed="false">
      <c r="A8377" s="0" t="n">
        <v>8375</v>
      </c>
      <c r="B8377" s="0" t="n">
        <v>12</v>
      </c>
      <c r="C8377" s="0" t="n">
        <v>349</v>
      </c>
      <c r="D8377" s="0" t="n">
        <v>22</v>
      </c>
      <c r="E8377" s="0" t="n">
        <v>0</v>
      </c>
      <c r="F8377" s="0" t="n">
        <v>0</v>
      </c>
      <c r="G8377" s="0" t="n">
        <v>0.185868</v>
      </c>
      <c r="H8377" s="0" t="n">
        <v>12800</v>
      </c>
    </row>
    <row r="8378" customFormat="false" ht="15" hidden="false" customHeight="false" outlineLevel="0" collapsed="false">
      <c r="A8378" s="0" t="n">
        <v>8376</v>
      </c>
      <c r="B8378" s="0" t="n">
        <v>12</v>
      </c>
      <c r="C8378" s="0" t="n">
        <v>349</v>
      </c>
      <c r="D8378" s="0" t="n">
        <v>23</v>
      </c>
      <c r="E8378" s="0" t="n">
        <v>0</v>
      </c>
      <c r="F8378" s="0" t="n">
        <v>0</v>
      </c>
      <c r="G8378" s="0" t="n">
        <v>0.355849</v>
      </c>
      <c r="H8378" s="0" t="n">
        <v>12800</v>
      </c>
    </row>
    <row r="8379" customFormat="false" ht="15" hidden="false" customHeight="false" outlineLevel="0" collapsed="false">
      <c r="A8379" s="0" t="n">
        <v>8377</v>
      </c>
      <c r="B8379" s="0" t="n">
        <v>12</v>
      </c>
      <c r="C8379" s="0" t="n">
        <v>350</v>
      </c>
      <c r="D8379" s="0" t="n">
        <v>0</v>
      </c>
      <c r="E8379" s="0" t="n">
        <v>0</v>
      </c>
      <c r="F8379" s="0" t="n">
        <v>0</v>
      </c>
      <c r="G8379" s="0" t="n">
        <v>0.329056</v>
      </c>
      <c r="H8379" s="0" t="n">
        <v>12800</v>
      </c>
    </row>
    <row r="8380" customFormat="false" ht="15" hidden="false" customHeight="false" outlineLevel="0" collapsed="false">
      <c r="A8380" s="0" t="n">
        <v>8378</v>
      </c>
      <c r="B8380" s="0" t="n">
        <v>12</v>
      </c>
      <c r="C8380" s="0" t="n">
        <v>350</v>
      </c>
      <c r="D8380" s="0" t="n">
        <v>1</v>
      </c>
      <c r="E8380" s="0" t="n">
        <v>0</v>
      </c>
      <c r="F8380" s="0" t="n">
        <v>0</v>
      </c>
      <c r="G8380" s="0" t="n">
        <v>0.443228</v>
      </c>
      <c r="H8380" s="0" t="n">
        <v>12800</v>
      </c>
    </row>
    <row r="8381" customFormat="false" ht="15" hidden="false" customHeight="false" outlineLevel="0" collapsed="false">
      <c r="A8381" s="0" t="n">
        <v>8379</v>
      </c>
      <c r="B8381" s="0" t="n">
        <v>12</v>
      </c>
      <c r="C8381" s="0" t="n">
        <v>350</v>
      </c>
      <c r="D8381" s="0" t="n">
        <v>2</v>
      </c>
      <c r="E8381" s="0" t="n">
        <v>0</v>
      </c>
      <c r="F8381" s="0" t="n">
        <v>0</v>
      </c>
      <c r="G8381" s="0" t="n">
        <v>0.518984</v>
      </c>
      <c r="H8381" s="0" t="n">
        <v>12800</v>
      </c>
    </row>
    <row r="8382" customFormat="false" ht="15" hidden="false" customHeight="false" outlineLevel="0" collapsed="false">
      <c r="A8382" s="0" t="n">
        <v>8380</v>
      </c>
      <c r="B8382" s="0" t="n">
        <v>12</v>
      </c>
      <c r="C8382" s="0" t="n">
        <v>350</v>
      </c>
      <c r="D8382" s="0" t="n">
        <v>3</v>
      </c>
      <c r="E8382" s="0" t="n">
        <v>0</v>
      </c>
      <c r="F8382" s="0" t="n">
        <v>0</v>
      </c>
      <c r="G8382" s="0" t="n">
        <v>0.320619</v>
      </c>
      <c r="H8382" s="0" t="n">
        <v>12800</v>
      </c>
    </row>
    <row r="8383" customFormat="false" ht="15" hidden="false" customHeight="false" outlineLevel="0" collapsed="false">
      <c r="A8383" s="0" t="n">
        <v>8381</v>
      </c>
      <c r="B8383" s="0" t="n">
        <v>12</v>
      </c>
      <c r="C8383" s="0" t="n">
        <v>350</v>
      </c>
      <c r="D8383" s="0" t="n">
        <v>4</v>
      </c>
      <c r="E8383" s="0" t="n">
        <v>0</v>
      </c>
      <c r="F8383" s="0" t="n">
        <v>0</v>
      </c>
      <c r="G8383" s="0" t="n">
        <v>0.370837</v>
      </c>
      <c r="H8383" s="0" t="n">
        <v>12800</v>
      </c>
    </row>
    <row r="8384" customFormat="false" ht="15" hidden="false" customHeight="false" outlineLevel="0" collapsed="false">
      <c r="A8384" s="0" t="n">
        <v>8382</v>
      </c>
      <c r="B8384" s="0" t="n">
        <v>12</v>
      </c>
      <c r="C8384" s="0" t="n">
        <v>350</v>
      </c>
      <c r="D8384" s="0" t="n">
        <v>5</v>
      </c>
      <c r="E8384" s="0" t="n">
        <v>0</v>
      </c>
      <c r="F8384" s="0" t="n">
        <v>0</v>
      </c>
      <c r="G8384" s="0" t="n">
        <v>0.383825</v>
      </c>
      <c r="H8384" s="0" t="n">
        <v>12800</v>
      </c>
    </row>
    <row r="8385" customFormat="false" ht="15" hidden="false" customHeight="false" outlineLevel="0" collapsed="false">
      <c r="A8385" s="0" t="n">
        <v>8383</v>
      </c>
      <c r="B8385" s="0" t="n">
        <v>12</v>
      </c>
      <c r="C8385" s="0" t="n">
        <v>350</v>
      </c>
      <c r="D8385" s="0" t="n">
        <v>6</v>
      </c>
      <c r="E8385" s="0" t="n">
        <v>0</v>
      </c>
      <c r="F8385" s="0" t="n">
        <v>0</v>
      </c>
      <c r="G8385" s="0" t="n">
        <v>0.465382</v>
      </c>
      <c r="H8385" s="0" t="n">
        <v>12800</v>
      </c>
    </row>
    <row r="8386" customFormat="false" ht="15" hidden="false" customHeight="false" outlineLevel="0" collapsed="false">
      <c r="A8386" s="0" t="n">
        <v>8384</v>
      </c>
      <c r="B8386" s="0" t="n">
        <v>12</v>
      </c>
      <c r="C8386" s="0" t="n">
        <v>350</v>
      </c>
      <c r="D8386" s="0" t="n">
        <v>7</v>
      </c>
      <c r="E8386" s="0" t="n">
        <v>1</v>
      </c>
      <c r="F8386" s="0" t="n">
        <v>0.050678</v>
      </c>
      <c r="G8386" s="0" t="n">
        <v>0.497713</v>
      </c>
      <c r="H8386" s="0" t="n">
        <v>12600</v>
      </c>
    </row>
    <row r="8387" customFormat="false" ht="15" hidden="false" customHeight="false" outlineLevel="0" collapsed="false">
      <c r="A8387" s="0" t="n">
        <v>8385</v>
      </c>
      <c r="B8387" s="0" t="n">
        <v>12</v>
      </c>
      <c r="C8387" s="0" t="n">
        <v>350</v>
      </c>
      <c r="D8387" s="0" t="n">
        <v>8</v>
      </c>
      <c r="E8387" s="0" t="n">
        <v>1</v>
      </c>
      <c r="F8387" s="0" t="n">
        <v>0.355406</v>
      </c>
      <c r="G8387" s="0" t="n">
        <v>0.491037</v>
      </c>
      <c r="H8387" s="0" t="n">
        <v>12400</v>
      </c>
    </row>
    <row r="8388" customFormat="false" ht="15" hidden="false" customHeight="false" outlineLevel="0" collapsed="false">
      <c r="A8388" s="0" t="n">
        <v>8386</v>
      </c>
      <c r="B8388" s="0" t="n">
        <v>12</v>
      </c>
      <c r="C8388" s="0" t="n">
        <v>350</v>
      </c>
      <c r="D8388" s="0" t="n">
        <v>9</v>
      </c>
      <c r="E8388" s="0" t="n">
        <v>0</v>
      </c>
      <c r="F8388" s="0" t="n">
        <v>0.713972</v>
      </c>
      <c r="G8388" s="0" t="n">
        <v>0.38274</v>
      </c>
      <c r="H8388" s="0" t="n">
        <v>12400</v>
      </c>
    </row>
    <row r="8389" customFormat="false" ht="15" hidden="false" customHeight="false" outlineLevel="0" collapsed="false">
      <c r="A8389" s="0" t="n">
        <v>8387</v>
      </c>
      <c r="B8389" s="0" t="n">
        <v>12</v>
      </c>
      <c r="C8389" s="0" t="n">
        <v>350</v>
      </c>
      <c r="D8389" s="0" t="n">
        <v>10</v>
      </c>
      <c r="E8389" s="0" t="n">
        <v>0</v>
      </c>
      <c r="F8389" s="0" t="n">
        <v>1</v>
      </c>
      <c r="G8389" s="0" t="n">
        <v>0.465836</v>
      </c>
      <c r="H8389" s="0" t="n">
        <v>12400</v>
      </c>
    </row>
    <row r="8390" customFormat="false" ht="15" hidden="false" customHeight="false" outlineLevel="0" collapsed="false">
      <c r="A8390" s="0" t="n">
        <v>8388</v>
      </c>
      <c r="B8390" s="0" t="n">
        <v>12</v>
      </c>
      <c r="C8390" s="0" t="n">
        <v>350</v>
      </c>
      <c r="D8390" s="0" t="n">
        <v>11</v>
      </c>
      <c r="E8390" s="0" t="n">
        <v>0</v>
      </c>
      <c r="F8390" s="0" t="n">
        <v>1</v>
      </c>
      <c r="G8390" s="0" t="n">
        <v>0.440653</v>
      </c>
      <c r="H8390" s="0" t="n">
        <v>12400</v>
      </c>
    </row>
    <row r="8391" customFormat="false" ht="15" hidden="false" customHeight="false" outlineLevel="0" collapsed="false">
      <c r="A8391" s="0" t="n">
        <v>8389</v>
      </c>
      <c r="B8391" s="0" t="n">
        <v>12</v>
      </c>
      <c r="C8391" s="0" t="n">
        <v>350</v>
      </c>
      <c r="D8391" s="0" t="n">
        <v>12</v>
      </c>
      <c r="E8391" s="0" t="n">
        <v>0</v>
      </c>
      <c r="F8391" s="0" t="n">
        <v>1</v>
      </c>
      <c r="G8391" s="0" t="n">
        <v>0.546759</v>
      </c>
      <c r="H8391" s="0" t="n">
        <v>12400</v>
      </c>
    </row>
    <row r="8392" customFormat="false" ht="15" hidden="false" customHeight="false" outlineLevel="0" collapsed="false">
      <c r="A8392" s="0" t="n">
        <v>8390</v>
      </c>
      <c r="B8392" s="0" t="n">
        <v>12</v>
      </c>
      <c r="C8392" s="0" t="n">
        <v>350</v>
      </c>
      <c r="D8392" s="0" t="n">
        <v>13</v>
      </c>
      <c r="E8392" s="0" t="n">
        <v>0</v>
      </c>
      <c r="F8392" s="0" t="n">
        <v>1</v>
      </c>
      <c r="G8392" s="0" t="n">
        <v>0.612663</v>
      </c>
      <c r="H8392" s="0" t="n">
        <v>12400</v>
      </c>
    </row>
    <row r="8393" customFormat="false" ht="15" hidden="false" customHeight="false" outlineLevel="0" collapsed="false">
      <c r="A8393" s="0" t="n">
        <v>8391</v>
      </c>
      <c r="B8393" s="0" t="n">
        <v>12</v>
      </c>
      <c r="C8393" s="0" t="n">
        <v>350</v>
      </c>
      <c r="D8393" s="0" t="n">
        <v>14</v>
      </c>
      <c r="E8393" s="0" t="n">
        <v>0</v>
      </c>
      <c r="F8393" s="0" t="n">
        <v>1</v>
      </c>
      <c r="G8393" s="0" t="n">
        <v>0.646819</v>
      </c>
      <c r="H8393" s="0" t="n">
        <v>12400</v>
      </c>
    </row>
    <row r="8394" customFormat="false" ht="15" hidden="false" customHeight="false" outlineLevel="0" collapsed="false">
      <c r="A8394" s="0" t="n">
        <v>8392</v>
      </c>
      <c r="B8394" s="0" t="n">
        <v>12</v>
      </c>
      <c r="C8394" s="0" t="n">
        <v>350</v>
      </c>
      <c r="D8394" s="0" t="n">
        <v>15</v>
      </c>
      <c r="E8394" s="0" t="n">
        <v>0</v>
      </c>
      <c r="F8394" s="0" t="n">
        <v>0.713972</v>
      </c>
      <c r="G8394" s="0" t="n">
        <v>0.576523</v>
      </c>
      <c r="H8394" s="0" t="n">
        <v>12400</v>
      </c>
    </row>
    <row r="8395" customFormat="false" ht="15" hidden="false" customHeight="false" outlineLevel="0" collapsed="false">
      <c r="A8395" s="0" t="n">
        <v>8393</v>
      </c>
      <c r="B8395" s="0" t="n">
        <v>12</v>
      </c>
      <c r="C8395" s="0" t="n">
        <v>350</v>
      </c>
      <c r="D8395" s="0" t="n">
        <v>16</v>
      </c>
      <c r="E8395" s="0" t="n">
        <v>0</v>
      </c>
      <c r="F8395" s="0" t="n">
        <v>0.355406</v>
      </c>
      <c r="G8395" s="0" t="n">
        <v>0.3267</v>
      </c>
      <c r="H8395" s="0" t="n">
        <v>12400</v>
      </c>
    </row>
    <row r="8396" customFormat="false" ht="15" hidden="false" customHeight="false" outlineLevel="0" collapsed="false">
      <c r="A8396" s="0" t="n">
        <v>8394</v>
      </c>
      <c r="B8396" s="0" t="n">
        <v>12</v>
      </c>
      <c r="C8396" s="0" t="n">
        <v>350</v>
      </c>
      <c r="D8396" s="0" t="n">
        <v>17</v>
      </c>
      <c r="E8396" s="0" t="n">
        <v>0</v>
      </c>
      <c r="F8396" s="0" t="n">
        <v>0.050678</v>
      </c>
      <c r="G8396" s="0" t="n">
        <v>0.306014</v>
      </c>
      <c r="H8396" s="0" t="n">
        <v>12400</v>
      </c>
    </row>
    <row r="8397" customFormat="false" ht="15" hidden="false" customHeight="false" outlineLevel="0" collapsed="false">
      <c r="A8397" s="0" t="n">
        <v>8395</v>
      </c>
      <c r="B8397" s="0" t="n">
        <v>12</v>
      </c>
      <c r="C8397" s="0" t="n">
        <v>350</v>
      </c>
      <c r="D8397" s="0" t="n">
        <v>18</v>
      </c>
      <c r="E8397" s="0" t="n">
        <v>0</v>
      </c>
      <c r="F8397" s="0" t="n">
        <v>0</v>
      </c>
      <c r="G8397" s="0" t="n">
        <v>0.286844</v>
      </c>
      <c r="H8397" s="0" t="n">
        <v>12400</v>
      </c>
    </row>
    <row r="8398" customFormat="false" ht="15" hidden="false" customHeight="false" outlineLevel="0" collapsed="false">
      <c r="A8398" s="0" t="n">
        <v>8396</v>
      </c>
      <c r="B8398" s="0" t="n">
        <v>12</v>
      </c>
      <c r="C8398" s="0" t="n">
        <v>350</v>
      </c>
      <c r="D8398" s="0" t="n">
        <v>19</v>
      </c>
      <c r="E8398" s="0" t="n">
        <v>1</v>
      </c>
      <c r="F8398" s="0" t="n">
        <v>0</v>
      </c>
      <c r="G8398" s="0" t="n">
        <v>0.410718</v>
      </c>
      <c r="H8398" s="0" t="n">
        <v>12200</v>
      </c>
    </row>
    <row r="8399" customFormat="false" ht="15" hidden="false" customHeight="false" outlineLevel="0" collapsed="false">
      <c r="A8399" s="0" t="n">
        <v>8397</v>
      </c>
      <c r="B8399" s="0" t="n">
        <v>12</v>
      </c>
      <c r="C8399" s="0" t="n">
        <v>350</v>
      </c>
      <c r="D8399" s="0" t="n">
        <v>20</v>
      </c>
      <c r="E8399" s="0" t="n">
        <v>1</v>
      </c>
      <c r="F8399" s="0" t="n">
        <v>0</v>
      </c>
      <c r="G8399" s="0" t="n">
        <v>0.519722</v>
      </c>
      <c r="H8399" s="0" t="n">
        <v>12000</v>
      </c>
    </row>
    <row r="8400" customFormat="false" ht="15" hidden="false" customHeight="false" outlineLevel="0" collapsed="false">
      <c r="A8400" s="0" t="n">
        <v>8398</v>
      </c>
      <c r="B8400" s="0" t="n">
        <v>12</v>
      </c>
      <c r="C8400" s="0" t="n">
        <v>350</v>
      </c>
      <c r="D8400" s="0" t="n">
        <v>21</v>
      </c>
      <c r="E8400" s="0" t="n">
        <v>0</v>
      </c>
      <c r="F8400" s="0" t="n">
        <v>0</v>
      </c>
      <c r="G8400" s="0" t="n">
        <v>0.35861</v>
      </c>
      <c r="H8400" s="0" t="n">
        <v>12000</v>
      </c>
    </row>
    <row r="8401" customFormat="false" ht="15" hidden="false" customHeight="false" outlineLevel="0" collapsed="false">
      <c r="A8401" s="0" t="n">
        <v>8399</v>
      </c>
      <c r="B8401" s="0" t="n">
        <v>12</v>
      </c>
      <c r="C8401" s="0" t="n">
        <v>350</v>
      </c>
      <c r="D8401" s="0" t="n">
        <v>22</v>
      </c>
      <c r="E8401" s="0" t="n">
        <v>0</v>
      </c>
      <c r="F8401" s="0" t="n">
        <v>0</v>
      </c>
      <c r="G8401" s="0" t="n">
        <v>0.432611</v>
      </c>
      <c r="H8401" s="0" t="n">
        <v>12000</v>
      </c>
    </row>
    <row r="8402" customFormat="false" ht="15" hidden="false" customHeight="false" outlineLevel="0" collapsed="false">
      <c r="A8402" s="0" t="n">
        <v>8400</v>
      </c>
      <c r="B8402" s="0" t="n">
        <v>12</v>
      </c>
      <c r="C8402" s="0" t="n">
        <v>350</v>
      </c>
      <c r="D8402" s="0" t="n">
        <v>23</v>
      </c>
      <c r="E8402" s="0" t="n">
        <v>0</v>
      </c>
      <c r="F8402" s="0" t="n">
        <v>0</v>
      </c>
      <c r="G8402" s="0" t="n">
        <v>0.450383</v>
      </c>
      <c r="H8402" s="0" t="n">
        <v>12000</v>
      </c>
    </row>
    <row r="8403" customFormat="false" ht="15" hidden="false" customHeight="false" outlineLevel="0" collapsed="false">
      <c r="A8403" s="0" t="n">
        <v>8401</v>
      </c>
      <c r="B8403" s="0" t="n">
        <v>12</v>
      </c>
      <c r="C8403" s="0" t="n">
        <v>351</v>
      </c>
      <c r="D8403" s="0" t="n">
        <v>0</v>
      </c>
      <c r="E8403" s="0" t="n">
        <v>0</v>
      </c>
      <c r="F8403" s="0" t="n">
        <v>0</v>
      </c>
      <c r="G8403" s="0" t="n">
        <v>0.618197</v>
      </c>
      <c r="H8403" s="0" t="n">
        <v>12000</v>
      </c>
    </row>
    <row r="8404" customFormat="false" ht="15" hidden="false" customHeight="false" outlineLevel="0" collapsed="false">
      <c r="A8404" s="0" t="n">
        <v>8402</v>
      </c>
      <c r="B8404" s="0" t="n">
        <v>12</v>
      </c>
      <c r="C8404" s="0" t="n">
        <v>351</v>
      </c>
      <c r="D8404" s="0" t="n">
        <v>1</v>
      </c>
      <c r="E8404" s="0" t="n">
        <v>0</v>
      </c>
      <c r="F8404" s="0" t="n">
        <v>0</v>
      </c>
      <c r="G8404" s="0" t="n">
        <v>0.384099</v>
      </c>
      <c r="H8404" s="0" t="n">
        <v>12000</v>
      </c>
    </row>
    <row r="8405" customFormat="false" ht="15" hidden="false" customHeight="false" outlineLevel="0" collapsed="false">
      <c r="A8405" s="0" t="n">
        <v>8403</v>
      </c>
      <c r="B8405" s="0" t="n">
        <v>12</v>
      </c>
      <c r="C8405" s="0" t="n">
        <v>351</v>
      </c>
      <c r="D8405" s="0" t="n">
        <v>2</v>
      </c>
      <c r="E8405" s="0" t="n">
        <v>0</v>
      </c>
      <c r="F8405" s="0" t="n">
        <v>0</v>
      </c>
      <c r="G8405" s="0" t="n">
        <v>0.387169</v>
      </c>
      <c r="H8405" s="0" t="n">
        <v>12000</v>
      </c>
    </row>
    <row r="8406" customFormat="false" ht="15" hidden="false" customHeight="false" outlineLevel="0" collapsed="false">
      <c r="A8406" s="0" t="n">
        <v>8404</v>
      </c>
      <c r="B8406" s="0" t="n">
        <v>12</v>
      </c>
      <c r="C8406" s="0" t="n">
        <v>351</v>
      </c>
      <c r="D8406" s="0" t="n">
        <v>3</v>
      </c>
      <c r="E8406" s="0" t="n">
        <v>0</v>
      </c>
      <c r="F8406" s="0" t="n">
        <v>0</v>
      </c>
      <c r="G8406" s="0" t="n">
        <v>0.56245</v>
      </c>
      <c r="H8406" s="0" t="n">
        <v>12000</v>
      </c>
    </row>
    <row r="8407" customFormat="false" ht="15" hidden="false" customHeight="false" outlineLevel="0" collapsed="false">
      <c r="A8407" s="0" t="n">
        <v>8405</v>
      </c>
      <c r="B8407" s="0" t="n">
        <v>12</v>
      </c>
      <c r="C8407" s="0" t="n">
        <v>351</v>
      </c>
      <c r="D8407" s="0" t="n">
        <v>4</v>
      </c>
      <c r="E8407" s="0" t="n">
        <v>0</v>
      </c>
      <c r="F8407" s="0" t="n">
        <v>0</v>
      </c>
      <c r="G8407" s="0" t="n">
        <v>0.7583</v>
      </c>
      <c r="H8407" s="0" t="n">
        <v>12000</v>
      </c>
    </row>
    <row r="8408" customFormat="false" ht="15" hidden="false" customHeight="false" outlineLevel="0" collapsed="false">
      <c r="A8408" s="0" t="n">
        <v>8406</v>
      </c>
      <c r="B8408" s="0" t="n">
        <v>12</v>
      </c>
      <c r="C8408" s="0" t="n">
        <v>351</v>
      </c>
      <c r="D8408" s="0" t="n">
        <v>5</v>
      </c>
      <c r="E8408" s="0" t="n">
        <v>0</v>
      </c>
      <c r="F8408" s="0" t="n">
        <v>0</v>
      </c>
      <c r="G8408" s="0" t="n">
        <v>0.746273</v>
      </c>
      <c r="H8408" s="0" t="n">
        <v>12000</v>
      </c>
    </row>
    <row r="8409" customFormat="false" ht="15" hidden="false" customHeight="false" outlineLevel="0" collapsed="false">
      <c r="A8409" s="0" t="n">
        <v>8407</v>
      </c>
      <c r="B8409" s="0" t="n">
        <v>12</v>
      </c>
      <c r="C8409" s="0" t="n">
        <v>351</v>
      </c>
      <c r="D8409" s="0" t="n">
        <v>6</v>
      </c>
      <c r="E8409" s="0" t="n">
        <v>0</v>
      </c>
      <c r="F8409" s="0" t="n">
        <v>0</v>
      </c>
      <c r="G8409" s="0" t="n">
        <v>0.687209</v>
      </c>
      <c r="H8409" s="0" t="n">
        <v>12000</v>
      </c>
    </row>
    <row r="8410" customFormat="false" ht="15" hidden="false" customHeight="false" outlineLevel="0" collapsed="false">
      <c r="A8410" s="0" t="n">
        <v>8408</v>
      </c>
      <c r="B8410" s="0" t="n">
        <v>12</v>
      </c>
      <c r="C8410" s="0" t="n">
        <v>351</v>
      </c>
      <c r="D8410" s="0" t="n">
        <v>7</v>
      </c>
      <c r="E8410" s="0" t="n">
        <v>1</v>
      </c>
      <c r="F8410" s="0" t="n">
        <v>0.048306</v>
      </c>
      <c r="G8410" s="0" t="n">
        <v>0.586714</v>
      </c>
      <c r="H8410" s="0" t="n">
        <v>11800</v>
      </c>
    </row>
    <row r="8411" customFormat="false" ht="15" hidden="false" customHeight="false" outlineLevel="0" collapsed="false">
      <c r="A8411" s="0" t="n">
        <v>8409</v>
      </c>
      <c r="B8411" s="0" t="n">
        <v>12</v>
      </c>
      <c r="C8411" s="0" t="n">
        <v>351</v>
      </c>
      <c r="D8411" s="0" t="n">
        <v>8</v>
      </c>
      <c r="E8411" s="0" t="n">
        <v>1</v>
      </c>
      <c r="F8411" s="0" t="n">
        <v>0.338771</v>
      </c>
      <c r="G8411" s="0" t="n">
        <v>0.948599</v>
      </c>
      <c r="H8411" s="0" t="n">
        <v>11600</v>
      </c>
    </row>
    <row r="8412" customFormat="false" ht="15" hidden="false" customHeight="false" outlineLevel="0" collapsed="false">
      <c r="A8412" s="0" t="n">
        <v>8410</v>
      </c>
      <c r="B8412" s="0" t="n">
        <v>12</v>
      </c>
      <c r="C8412" s="0" t="n">
        <v>351</v>
      </c>
      <c r="D8412" s="0" t="n">
        <v>9</v>
      </c>
      <c r="E8412" s="0" t="n">
        <v>0</v>
      </c>
      <c r="F8412" s="0" t="n">
        <v>0.680555</v>
      </c>
      <c r="G8412" s="0" t="n">
        <v>0.693587</v>
      </c>
      <c r="H8412" s="0" t="n">
        <v>11600</v>
      </c>
    </row>
    <row r="8413" customFormat="false" ht="15" hidden="false" customHeight="false" outlineLevel="0" collapsed="false">
      <c r="A8413" s="0" t="n">
        <v>8411</v>
      </c>
      <c r="B8413" s="0" t="n">
        <v>12</v>
      </c>
      <c r="C8413" s="0" t="n">
        <v>351</v>
      </c>
      <c r="D8413" s="0" t="n">
        <v>10</v>
      </c>
      <c r="E8413" s="0" t="n">
        <v>0</v>
      </c>
      <c r="F8413" s="0" t="n">
        <v>0.986296</v>
      </c>
      <c r="G8413" s="0" t="n">
        <v>0.804097</v>
      </c>
      <c r="H8413" s="0" t="n">
        <v>11600</v>
      </c>
    </row>
    <row r="8414" customFormat="false" ht="15" hidden="false" customHeight="false" outlineLevel="0" collapsed="false">
      <c r="A8414" s="0" t="n">
        <v>8412</v>
      </c>
      <c r="B8414" s="0" t="n">
        <v>12</v>
      </c>
      <c r="C8414" s="0" t="n">
        <v>351</v>
      </c>
      <c r="D8414" s="0" t="n">
        <v>11</v>
      </c>
      <c r="E8414" s="0" t="n">
        <v>0</v>
      </c>
      <c r="F8414" s="0" t="n">
        <v>1</v>
      </c>
      <c r="G8414" s="0" t="n">
        <v>0.864503</v>
      </c>
      <c r="H8414" s="0" t="n">
        <v>11600</v>
      </c>
    </row>
    <row r="8415" customFormat="false" ht="15" hidden="false" customHeight="false" outlineLevel="0" collapsed="false">
      <c r="A8415" s="0" t="n">
        <v>8413</v>
      </c>
      <c r="B8415" s="0" t="n">
        <v>12</v>
      </c>
      <c r="C8415" s="0" t="n">
        <v>351</v>
      </c>
      <c r="D8415" s="0" t="n">
        <v>12</v>
      </c>
      <c r="E8415" s="0" t="n">
        <v>0</v>
      </c>
      <c r="F8415" s="0" t="n">
        <v>1</v>
      </c>
      <c r="G8415" s="0" t="n">
        <v>0.861907</v>
      </c>
      <c r="H8415" s="0" t="n">
        <v>11600</v>
      </c>
    </row>
    <row r="8416" customFormat="false" ht="15" hidden="false" customHeight="false" outlineLevel="0" collapsed="false">
      <c r="A8416" s="0" t="n">
        <v>8414</v>
      </c>
      <c r="B8416" s="0" t="n">
        <v>12</v>
      </c>
      <c r="C8416" s="0" t="n">
        <v>351</v>
      </c>
      <c r="D8416" s="0" t="n">
        <v>13</v>
      </c>
      <c r="E8416" s="0" t="n">
        <v>0</v>
      </c>
      <c r="F8416" s="0" t="n">
        <v>1</v>
      </c>
      <c r="G8416" s="0" t="n">
        <v>1</v>
      </c>
      <c r="H8416" s="0" t="n">
        <v>11600</v>
      </c>
    </row>
    <row r="8417" customFormat="false" ht="15" hidden="false" customHeight="false" outlineLevel="0" collapsed="false">
      <c r="A8417" s="0" t="n">
        <v>8415</v>
      </c>
      <c r="B8417" s="0" t="n">
        <v>12</v>
      </c>
      <c r="C8417" s="0" t="n">
        <v>351</v>
      </c>
      <c r="D8417" s="0" t="n">
        <v>14</v>
      </c>
      <c r="E8417" s="0" t="n">
        <v>0</v>
      </c>
      <c r="F8417" s="0" t="n">
        <v>0.986296</v>
      </c>
      <c r="G8417" s="0" t="n">
        <v>0.855058</v>
      </c>
      <c r="H8417" s="0" t="n">
        <v>11600</v>
      </c>
    </row>
    <row r="8418" customFormat="false" ht="15" hidden="false" customHeight="false" outlineLevel="0" collapsed="false">
      <c r="A8418" s="0" t="n">
        <v>8416</v>
      </c>
      <c r="B8418" s="0" t="n">
        <v>12</v>
      </c>
      <c r="C8418" s="0" t="n">
        <v>351</v>
      </c>
      <c r="D8418" s="0" t="n">
        <v>15</v>
      </c>
      <c r="E8418" s="0" t="n">
        <v>0</v>
      </c>
      <c r="F8418" s="0" t="n">
        <v>0.680555</v>
      </c>
      <c r="G8418" s="0" t="n">
        <v>0.842364</v>
      </c>
      <c r="H8418" s="0" t="n">
        <v>11600</v>
      </c>
    </row>
    <row r="8419" customFormat="false" ht="15" hidden="false" customHeight="false" outlineLevel="0" collapsed="false">
      <c r="A8419" s="0" t="n">
        <v>8417</v>
      </c>
      <c r="B8419" s="0" t="n">
        <v>12</v>
      </c>
      <c r="C8419" s="0" t="n">
        <v>351</v>
      </c>
      <c r="D8419" s="0" t="n">
        <v>16</v>
      </c>
      <c r="E8419" s="0" t="n">
        <v>0</v>
      </c>
      <c r="F8419" s="0" t="n">
        <v>0.338771</v>
      </c>
      <c r="G8419" s="0" t="n">
        <v>0.941922</v>
      </c>
      <c r="H8419" s="0" t="n">
        <v>11600</v>
      </c>
    </row>
    <row r="8420" customFormat="false" ht="15" hidden="false" customHeight="false" outlineLevel="0" collapsed="false">
      <c r="A8420" s="0" t="n">
        <v>8418</v>
      </c>
      <c r="B8420" s="0" t="n">
        <v>12</v>
      </c>
      <c r="C8420" s="0" t="n">
        <v>351</v>
      </c>
      <c r="D8420" s="0" t="n">
        <v>17</v>
      </c>
      <c r="E8420" s="0" t="n">
        <v>0</v>
      </c>
      <c r="F8420" s="0" t="n">
        <v>0.048306</v>
      </c>
      <c r="G8420" s="0" t="n">
        <v>0.729484</v>
      </c>
      <c r="H8420" s="0" t="n">
        <v>11600</v>
      </c>
    </row>
    <row r="8421" customFormat="false" ht="15" hidden="false" customHeight="false" outlineLevel="0" collapsed="false">
      <c r="A8421" s="0" t="n">
        <v>8419</v>
      </c>
      <c r="B8421" s="0" t="n">
        <v>12</v>
      </c>
      <c r="C8421" s="0" t="n">
        <v>351</v>
      </c>
      <c r="D8421" s="0" t="n">
        <v>18</v>
      </c>
      <c r="E8421" s="0" t="n">
        <v>0</v>
      </c>
      <c r="F8421" s="0" t="n">
        <v>0</v>
      </c>
      <c r="G8421" s="0" t="n">
        <v>0.704855</v>
      </c>
      <c r="H8421" s="0" t="n">
        <v>11600</v>
      </c>
    </row>
    <row r="8422" customFormat="false" ht="15" hidden="false" customHeight="false" outlineLevel="0" collapsed="false">
      <c r="A8422" s="0" t="n">
        <v>8420</v>
      </c>
      <c r="B8422" s="0" t="n">
        <v>12</v>
      </c>
      <c r="C8422" s="0" t="n">
        <v>351</v>
      </c>
      <c r="D8422" s="0" t="n">
        <v>19</v>
      </c>
      <c r="E8422" s="0" t="n">
        <v>1</v>
      </c>
      <c r="F8422" s="0" t="n">
        <v>0</v>
      </c>
      <c r="G8422" s="0" t="n">
        <v>0.955582</v>
      </c>
      <c r="H8422" s="0" t="n">
        <v>11400</v>
      </c>
    </row>
    <row r="8423" customFormat="false" ht="15" hidden="false" customHeight="false" outlineLevel="0" collapsed="false">
      <c r="A8423" s="0" t="n">
        <v>8421</v>
      </c>
      <c r="B8423" s="0" t="n">
        <v>12</v>
      </c>
      <c r="C8423" s="0" t="n">
        <v>351</v>
      </c>
      <c r="D8423" s="0" t="n">
        <v>20</v>
      </c>
      <c r="E8423" s="0" t="n">
        <v>1</v>
      </c>
      <c r="F8423" s="0" t="n">
        <v>0</v>
      </c>
      <c r="G8423" s="0" t="n">
        <v>1</v>
      </c>
      <c r="H8423" s="0" t="n">
        <v>11200</v>
      </c>
    </row>
    <row r="8424" customFormat="false" ht="15" hidden="false" customHeight="false" outlineLevel="0" collapsed="false">
      <c r="A8424" s="0" t="n">
        <v>8422</v>
      </c>
      <c r="B8424" s="0" t="n">
        <v>12</v>
      </c>
      <c r="C8424" s="0" t="n">
        <v>351</v>
      </c>
      <c r="D8424" s="0" t="n">
        <v>21</v>
      </c>
      <c r="E8424" s="0" t="n">
        <v>0</v>
      </c>
      <c r="F8424" s="0" t="n">
        <v>0</v>
      </c>
      <c r="G8424" s="0" t="n">
        <v>1</v>
      </c>
      <c r="H8424" s="0" t="n">
        <v>11200</v>
      </c>
    </row>
    <row r="8425" customFormat="false" ht="15" hidden="false" customHeight="false" outlineLevel="0" collapsed="false">
      <c r="A8425" s="0" t="n">
        <v>8423</v>
      </c>
      <c r="B8425" s="0" t="n">
        <v>12</v>
      </c>
      <c r="C8425" s="0" t="n">
        <v>351</v>
      </c>
      <c r="D8425" s="0" t="n">
        <v>22</v>
      </c>
      <c r="E8425" s="0" t="n">
        <v>0</v>
      </c>
      <c r="F8425" s="0" t="n">
        <v>0</v>
      </c>
      <c r="G8425" s="0" t="n">
        <v>0.684623</v>
      </c>
      <c r="H8425" s="0" t="n">
        <v>11200</v>
      </c>
    </row>
    <row r="8426" customFormat="false" ht="15" hidden="false" customHeight="false" outlineLevel="0" collapsed="false">
      <c r="A8426" s="0" t="n">
        <v>8424</v>
      </c>
      <c r="B8426" s="0" t="n">
        <v>12</v>
      </c>
      <c r="C8426" s="0" t="n">
        <v>351</v>
      </c>
      <c r="D8426" s="0" t="n">
        <v>23</v>
      </c>
      <c r="E8426" s="0" t="n">
        <v>0</v>
      </c>
      <c r="F8426" s="0" t="n">
        <v>0</v>
      </c>
      <c r="G8426" s="0" t="n">
        <v>0.881901</v>
      </c>
      <c r="H8426" s="0" t="n">
        <v>11200</v>
      </c>
    </row>
    <row r="8427" customFormat="false" ht="15" hidden="false" customHeight="false" outlineLevel="0" collapsed="false">
      <c r="A8427" s="0" t="n">
        <v>8425</v>
      </c>
      <c r="B8427" s="0" t="n">
        <v>12</v>
      </c>
      <c r="C8427" s="0" t="n">
        <v>352</v>
      </c>
      <c r="D8427" s="0" t="n">
        <v>0</v>
      </c>
      <c r="E8427" s="0" t="n">
        <v>0</v>
      </c>
      <c r="F8427" s="0" t="n">
        <v>0</v>
      </c>
      <c r="G8427" s="0" t="n">
        <v>0.658827</v>
      </c>
      <c r="H8427" s="0" t="n">
        <v>11200</v>
      </c>
    </row>
    <row r="8428" customFormat="false" ht="15" hidden="false" customHeight="false" outlineLevel="0" collapsed="false">
      <c r="A8428" s="0" t="n">
        <v>8426</v>
      </c>
      <c r="B8428" s="0" t="n">
        <v>12</v>
      </c>
      <c r="C8428" s="0" t="n">
        <v>352</v>
      </c>
      <c r="D8428" s="0" t="n">
        <v>1</v>
      </c>
      <c r="E8428" s="0" t="n">
        <v>0</v>
      </c>
      <c r="F8428" s="0" t="n">
        <v>0</v>
      </c>
      <c r="G8428" s="0" t="n">
        <v>0.614236</v>
      </c>
      <c r="H8428" s="0" t="n">
        <v>11200</v>
      </c>
    </row>
    <row r="8429" customFormat="false" ht="15" hidden="false" customHeight="false" outlineLevel="0" collapsed="false">
      <c r="A8429" s="0" t="n">
        <v>8427</v>
      </c>
      <c r="B8429" s="0" t="n">
        <v>12</v>
      </c>
      <c r="C8429" s="0" t="n">
        <v>352</v>
      </c>
      <c r="D8429" s="0" t="n">
        <v>2</v>
      </c>
      <c r="E8429" s="0" t="n">
        <v>0</v>
      </c>
      <c r="F8429" s="0" t="n">
        <v>0</v>
      </c>
      <c r="G8429" s="0" t="n">
        <v>0.298593</v>
      </c>
      <c r="H8429" s="0" t="n">
        <v>11200</v>
      </c>
    </row>
    <row r="8430" customFormat="false" ht="15" hidden="false" customHeight="false" outlineLevel="0" collapsed="false">
      <c r="A8430" s="0" t="n">
        <v>8428</v>
      </c>
      <c r="B8430" s="0" t="n">
        <v>12</v>
      </c>
      <c r="C8430" s="0" t="n">
        <v>352</v>
      </c>
      <c r="D8430" s="0" t="n">
        <v>3</v>
      </c>
      <c r="E8430" s="0" t="n">
        <v>0</v>
      </c>
      <c r="F8430" s="0" t="n">
        <v>0</v>
      </c>
      <c r="G8430" s="0" t="n">
        <v>0.557199</v>
      </c>
      <c r="H8430" s="0" t="n">
        <v>11200</v>
      </c>
    </row>
    <row r="8431" customFormat="false" ht="15" hidden="false" customHeight="false" outlineLevel="0" collapsed="false">
      <c r="A8431" s="0" t="n">
        <v>8429</v>
      </c>
      <c r="B8431" s="0" t="n">
        <v>12</v>
      </c>
      <c r="C8431" s="0" t="n">
        <v>352</v>
      </c>
      <c r="D8431" s="0" t="n">
        <v>4</v>
      </c>
      <c r="E8431" s="0" t="n">
        <v>0</v>
      </c>
      <c r="F8431" s="0" t="n">
        <v>0</v>
      </c>
      <c r="G8431" s="0" t="n">
        <v>0.53127</v>
      </c>
      <c r="H8431" s="0" t="n">
        <v>11200</v>
      </c>
    </row>
    <row r="8432" customFormat="false" ht="15" hidden="false" customHeight="false" outlineLevel="0" collapsed="false">
      <c r="A8432" s="0" t="n">
        <v>8430</v>
      </c>
      <c r="B8432" s="0" t="n">
        <v>12</v>
      </c>
      <c r="C8432" s="0" t="n">
        <v>352</v>
      </c>
      <c r="D8432" s="0" t="n">
        <v>5</v>
      </c>
      <c r="E8432" s="0" t="n">
        <v>0</v>
      </c>
      <c r="F8432" s="0" t="n">
        <v>0</v>
      </c>
      <c r="G8432" s="0" t="n">
        <v>0.228588</v>
      </c>
      <c r="H8432" s="0" t="n">
        <v>11200</v>
      </c>
    </row>
    <row r="8433" customFormat="false" ht="15" hidden="false" customHeight="false" outlineLevel="0" collapsed="false">
      <c r="A8433" s="0" t="n">
        <v>8431</v>
      </c>
      <c r="B8433" s="0" t="n">
        <v>12</v>
      </c>
      <c r="C8433" s="0" t="n">
        <v>352</v>
      </c>
      <c r="D8433" s="0" t="n">
        <v>6</v>
      </c>
      <c r="E8433" s="0" t="n">
        <v>0</v>
      </c>
      <c r="F8433" s="0" t="n">
        <v>0</v>
      </c>
      <c r="G8433" s="0" t="n">
        <v>0.25724</v>
      </c>
      <c r="H8433" s="0" t="n">
        <v>11200</v>
      </c>
    </row>
    <row r="8434" customFormat="false" ht="15" hidden="false" customHeight="false" outlineLevel="0" collapsed="false">
      <c r="A8434" s="0" t="n">
        <v>8432</v>
      </c>
      <c r="B8434" s="0" t="n">
        <v>12</v>
      </c>
      <c r="C8434" s="0" t="n">
        <v>352</v>
      </c>
      <c r="D8434" s="0" t="n">
        <v>7</v>
      </c>
      <c r="E8434" s="0" t="n">
        <v>1</v>
      </c>
      <c r="F8434" s="0" t="n">
        <v>0.047079</v>
      </c>
      <c r="G8434" s="0" t="n">
        <v>0.350671</v>
      </c>
      <c r="H8434" s="0" t="n">
        <v>11000</v>
      </c>
    </row>
    <row r="8435" customFormat="false" ht="15" hidden="false" customHeight="false" outlineLevel="0" collapsed="false">
      <c r="A8435" s="0" t="n">
        <v>8433</v>
      </c>
      <c r="B8435" s="0" t="n">
        <v>12</v>
      </c>
      <c r="C8435" s="0" t="n">
        <v>352</v>
      </c>
      <c r="D8435" s="0" t="n">
        <v>8</v>
      </c>
      <c r="E8435" s="0" t="n">
        <v>1</v>
      </c>
      <c r="F8435" s="0" t="n">
        <v>0.330168</v>
      </c>
      <c r="G8435" s="0" t="n">
        <v>0.388441</v>
      </c>
      <c r="H8435" s="0" t="n">
        <v>10800</v>
      </c>
    </row>
    <row r="8436" customFormat="false" ht="15" hidden="false" customHeight="false" outlineLevel="0" collapsed="false">
      <c r="A8436" s="0" t="n">
        <v>8434</v>
      </c>
      <c r="B8436" s="0" t="n">
        <v>12</v>
      </c>
      <c r="C8436" s="0" t="n">
        <v>352</v>
      </c>
      <c r="D8436" s="0" t="n">
        <v>9</v>
      </c>
      <c r="E8436" s="0" t="n">
        <v>0</v>
      </c>
      <c r="F8436" s="0" t="n">
        <v>0.663272</v>
      </c>
      <c r="G8436" s="0" t="n">
        <v>0.251568</v>
      </c>
      <c r="H8436" s="0" t="n">
        <v>10800</v>
      </c>
    </row>
    <row r="8437" customFormat="false" ht="15" hidden="false" customHeight="false" outlineLevel="0" collapsed="false">
      <c r="A8437" s="0" t="n">
        <v>8435</v>
      </c>
      <c r="B8437" s="0" t="n">
        <v>12</v>
      </c>
      <c r="C8437" s="0" t="n">
        <v>352</v>
      </c>
      <c r="D8437" s="0" t="n">
        <v>10</v>
      </c>
      <c r="E8437" s="0" t="n">
        <v>0</v>
      </c>
      <c r="F8437" s="0" t="n">
        <v>0.961248</v>
      </c>
      <c r="G8437" s="0" t="n">
        <v>0.221785</v>
      </c>
      <c r="H8437" s="0" t="n">
        <v>10800</v>
      </c>
    </row>
    <row r="8438" customFormat="false" ht="15" hidden="false" customHeight="false" outlineLevel="0" collapsed="false">
      <c r="A8438" s="0" t="n">
        <v>8436</v>
      </c>
      <c r="B8438" s="0" t="n">
        <v>12</v>
      </c>
      <c r="C8438" s="0" t="n">
        <v>352</v>
      </c>
      <c r="D8438" s="0" t="n">
        <v>11</v>
      </c>
      <c r="E8438" s="0" t="n">
        <v>0</v>
      </c>
      <c r="F8438" s="0" t="n">
        <v>1</v>
      </c>
      <c r="G8438" s="0" t="n">
        <v>0.217431</v>
      </c>
      <c r="H8438" s="0" t="n">
        <v>10800</v>
      </c>
    </row>
    <row r="8439" customFormat="false" ht="15" hidden="false" customHeight="false" outlineLevel="0" collapsed="false">
      <c r="A8439" s="0" t="n">
        <v>8437</v>
      </c>
      <c r="B8439" s="0" t="n">
        <v>12</v>
      </c>
      <c r="C8439" s="0" t="n">
        <v>352</v>
      </c>
      <c r="D8439" s="0" t="n">
        <v>12</v>
      </c>
      <c r="E8439" s="0" t="n">
        <v>0</v>
      </c>
      <c r="F8439" s="0" t="n">
        <v>1</v>
      </c>
      <c r="G8439" s="0" t="n">
        <v>0.222245</v>
      </c>
      <c r="H8439" s="0" t="n">
        <v>10800</v>
      </c>
    </row>
    <row r="8440" customFormat="false" ht="15" hidden="false" customHeight="false" outlineLevel="0" collapsed="false">
      <c r="A8440" s="0" t="n">
        <v>8438</v>
      </c>
      <c r="B8440" s="0" t="n">
        <v>12</v>
      </c>
      <c r="C8440" s="0" t="n">
        <v>352</v>
      </c>
      <c r="D8440" s="0" t="n">
        <v>13</v>
      </c>
      <c r="E8440" s="0" t="n">
        <v>0</v>
      </c>
      <c r="F8440" s="0" t="n">
        <v>1</v>
      </c>
      <c r="G8440" s="0" t="n">
        <v>0.239617</v>
      </c>
      <c r="H8440" s="0" t="n">
        <v>10800</v>
      </c>
    </row>
    <row r="8441" customFormat="false" ht="15" hidden="false" customHeight="false" outlineLevel="0" collapsed="false">
      <c r="A8441" s="0" t="n">
        <v>8439</v>
      </c>
      <c r="B8441" s="0" t="n">
        <v>12</v>
      </c>
      <c r="C8441" s="0" t="n">
        <v>352</v>
      </c>
      <c r="D8441" s="0" t="n">
        <v>14</v>
      </c>
      <c r="E8441" s="0" t="n">
        <v>0</v>
      </c>
      <c r="F8441" s="0" t="n">
        <v>0.961248</v>
      </c>
      <c r="G8441" s="0" t="n">
        <v>0.225495</v>
      </c>
      <c r="H8441" s="0" t="n">
        <v>10800</v>
      </c>
    </row>
    <row r="8442" customFormat="false" ht="15" hidden="false" customHeight="false" outlineLevel="0" collapsed="false">
      <c r="A8442" s="0" t="n">
        <v>8440</v>
      </c>
      <c r="B8442" s="0" t="n">
        <v>12</v>
      </c>
      <c r="C8442" s="0" t="n">
        <v>352</v>
      </c>
      <c r="D8442" s="0" t="n">
        <v>15</v>
      </c>
      <c r="E8442" s="0" t="n">
        <v>0</v>
      </c>
      <c r="F8442" s="0" t="n">
        <v>0.663272</v>
      </c>
      <c r="G8442" s="0" t="n">
        <v>0.269962</v>
      </c>
      <c r="H8442" s="0" t="n">
        <v>10800</v>
      </c>
    </row>
    <row r="8443" customFormat="false" ht="15" hidden="false" customHeight="false" outlineLevel="0" collapsed="false">
      <c r="A8443" s="0" t="n">
        <v>8441</v>
      </c>
      <c r="B8443" s="0" t="n">
        <v>12</v>
      </c>
      <c r="C8443" s="0" t="n">
        <v>352</v>
      </c>
      <c r="D8443" s="0" t="n">
        <v>16</v>
      </c>
      <c r="E8443" s="0" t="n">
        <v>0</v>
      </c>
      <c r="F8443" s="0" t="n">
        <v>0.330168</v>
      </c>
      <c r="G8443" s="0" t="n">
        <v>0.292174</v>
      </c>
      <c r="H8443" s="0" t="n">
        <v>10800</v>
      </c>
    </row>
    <row r="8444" customFormat="false" ht="15" hidden="false" customHeight="false" outlineLevel="0" collapsed="false">
      <c r="A8444" s="0" t="n">
        <v>8442</v>
      </c>
      <c r="B8444" s="0" t="n">
        <v>12</v>
      </c>
      <c r="C8444" s="0" t="n">
        <v>352</v>
      </c>
      <c r="D8444" s="0" t="n">
        <v>17</v>
      </c>
      <c r="E8444" s="0" t="n">
        <v>0</v>
      </c>
      <c r="F8444" s="0" t="n">
        <v>0.047079</v>
      </c>
      <c r="G8444" s="0" t="n">
        <v>0.343413</v>
      </c>
      <c r="H8444" s="0" t="n">
        <v>10800</v>
      </c>
    </row>
    <row r="8445" customFormat="false" ht="15" hidden="false" customHeight="false" outlineLevel="0" collapsed="false">
      <c r="A8445" s="0" t="n">
        <v>8443</v>
      </c>
      <c r="B8445" s="0" t="n">
        <v>12</v>
      </c>
      <c r="C8445" s="0" t="n">
        <v>352</v>
      </c>
      <c r="D8445" s="0" t="n">
        <v>18</v>
      </c>
      <c r="E8445" s="0" t="n">
        <v>0</v>
      </c>
      <c r="F8445" s="0" t="n">
        <v>0</v>
      </c>
      <c r="G8445" s="0" t="n">
        <v>0.324377</v>
      </c>
      <c r="H8445" s="0" t="n">
        <v>10800</v>
      </c>
    </row>
    <row r="8446" customFormat="false" ht="15" hidden="false" customHeight="false" outlineLevel="0" collapsed="false">
      <c r="A8446" s="0" t="n">
        <v>8444</v>
      </c>
      <c r="B8446" s="0" t="n">
        <v>12</v>
      </c>
      <c r="C8446" s="0" t="n">
        <v>352</v>
      </c>
      <c r="D8446" s="0" t="n">
        <v>19</v>
      </c>
      <c r="E8446" s="0" t="n">
        <v>1</v>
      </c>
      <c r="F8446" s="0" t="n">
        <v>0</v>
      </c>
      <c r="G8446" s="0" t="n">
        <v>0.494762</v>
      </c>
      <c r="H8446" s="0" t="n">
        <v>10600</v>
      </c>
    </row>
    <row r="8447" customFormat="false" ht="15" hidden="false" customHeight="false" outlineLevel="0" collapsed="false">
      <c r="A8447" s="0" t="n">
        <v>8445</v>
      </c>
      <c r="B8447" s="0" t="n">
        <v>12</v>
      </c>
      <c r="C8447" s="0" t="n">
        <v>352</v>
      </c>
      <c r="D8447" s="0" t="n">
        <v>20</v>
      </c>
      <c r="E8447" s="0" t="n">
        <v>1</v>
      </c>
      <c r="F8447" s="0" t="n">
        <v>0</v>
      </c>
      <c r="G8447" s="0" t="n">
        <v>0.71731</v>
      </c>
      <c r="H8447" s="0" t="n">
        <v>10400</v>
      </c>
    </row>
    <row r="8448" customFormat="false" ht="15" hidden="false" customHeight="false" outlineLevel="0" collapsed="false">
      <c r="A8448" s="0" t="n">
        <v>8446</v>
      </c>
      <c r="B8448" s="0" t="n">
        <v>12</v>
      </c>
      <c r="C8448" s="0" t="n">
        <v>352</v>
      </c>
      <c r="D8448" s="0" t="n">
        <v>21</v>
      </c>
      <c r="E8448" s="0" t="n">
        <v>0</v>
      </c>
      <c r="F8448" s="0" t="n">
        <v>0</v>
      </c>
      <c r="G8448" s="0" t="n">
        <v>0.773258</v>
      </c>
      <c r="H8448" s="0" t="n">
        <v>10400</v>
      </c>
    </row>
    <row r="8449" customFormat="false" ht="15" hidden="false" customHeight="false" outlineLevel="0" collapsed="false">
      <c r="A8449" s="0" t="n">
        <v>8447</v>
      </c>
      <c r="B8449" s="0" t="n">
        <v>12</v>
      </c>
      <c r="C8449" s="0" t="n">
        <v>352</v>
      </c>
      <c r="D8449" s="0" t="n">
        <v>22</v>
      </c>
      <c r="E8449" s="0" t="n">
        <v>0</v>
      </c>
      <c r="F8449" s="0" t="n">
        <v>0</v>
      </c>
      <c r="G8449" s="0" t="n">
        <v>0.933828</v>
      </c>
      <c r="H8449" s="0" t="n">
        <v>10400</v>
      </c>
    </row>
    <row r="8450" customFormat="false" ht="15" hidden="false" customHeight="false" outlineLevel="0" collapsed="false">
      <c r="A8450" s="0" t="n">
        <v>8448</v>
      </c>
      <c r="B8450" s="0" t="n">
        <v>12</v>
      </c>
      <c r="C8450" s="0" t="n">
        <v>352</v>
      </c>
      <c r="D8450" s="0" t="n">
        <v>23</v>
      </c>
      <c r="E8450" s="0" t="n">
        <v>0</v>
      </c>
      <c r="F8450" s="0" t="n">
        <v>0</v>
      </c>
      <c r="G8450" s="0" t="n">
        <v>0.611463</v>
      </c>
      <c r="H8450" s="0" t="n">
        <v>10400</v>
      </c>
    </row>
    <row r="8451" customFormat="false" ht="15" hidden="false" customHeight="false" outlineLevel="0" collapsed="false">
      <c r="A8451" s="0" t="n">
        <v>8449</v>
      </c>
      <c r="B8451" s="0" t="n">
        <v>12</v>
      </c>
      <c r="C8451" s="0" t="n">
        <v>353</v>
      </c>
      <c r="D8451" s="0" t="n">
        <v>0</v>
      </c>
      <c r="E8451" s="0" t="n">
        <v>0</v>
      </c>
      <c r="F8451" s="0" t="n">
        <v>0</v>
      </c>
      <c r="G8451" s="0" t="n">
        <v>0.803533</v>
      </c>
      <c r="H8451" s="0" t="n">
        <v>10400</v>
      </c>
    </row>
    <row r="8452" customFormat="false" ht="15" hidden="false" customHeight="false" outlineLevel="0" collapsed="false">
      <c r="A8452" s="0" t="n">
        <v>8450</v>
      </c>
      <c r="B8452" s="0" t="n">
        <v>12</v>
      </c>
      <c r="C8452" s="0" t="n">
        <v>353</v>
      </c>
      <c r="D8452" s="0" t="n">
        <v>1</v>
      </c>
      <c r="E8452" s="0" t="n">
        <v>0</v>
      </c>
      <c r="F8452" s="0" t="n">
        <v>0</v>
      </c>
      <c r="G8452" s="0" t="n">
        <v>0.721582</v>
      </c>
      <c r="H8452" s="0" t="n">
        <v>10400</v>
      </c>
    </row>
    <row r="8453" customFormat="false" ht="15" hidden="false" customHeight="false" outlineLevel="0" collapsed="false">
      <c r="A8453" s="0" t="n">
        <v>8451</v>
      </c>
      <c r="B8453" s="0" t="n">
        <v>12</v>
      </c>
      <c r="C8453" s="0" t="n">
        <v>353</v>
      </c>
      <c r="D8453" s="0" t="n">
        <v>2</v>
      </c>
      <c r="E8453" s="0" t="n">
        <v>0</v>
      </c>
      <c r="F8453" s="0" t="n">
        <v>0</v>
      </c>
      <c r="G8453" s="0" t="n">
        <v>0.453139</v>
      </c>
      <c r="H8453" s="0" t="n">
        <v>10400</v>
      </c>
    </row>
    <row r="8454" customFormat="false" ht="15" hidden="false" customHeight="false" outlineLevel="0" collapsed="false">
      <c r="A8454" s="0" t="n">
        <v>8452</v>
      </c>
      <c r="B8454" s="0" t="n">
        <v>12</v>
      </c>
      <c r="C8454" s="0" t="n">
        <v>353</v>
      </c>
      <c r="D8454" s="0" t="n">
        <v>3</v>
      </c>
      <c r="E8454" s="0" t="n">
        <v>0</v>
      </c>
      <c r="F8454" s="0" t="n">
        <v>0</v>
      </c>
      <c r="G8454" s="0" t="n">
        <v>0.573944</v>
      </c>
      <c r="H8454" s="0" t="n">
        <v>10400</v>
      </c>
    </row>
    <row r="8455" customFormat="false" ht="15" hidden="false" customHeight="false" outlineLevel="0" collapsed="false">
      <c r="A8455" s="0" t="n">
        <v>8453</v>
      </c>
      <c r="B8455" s="0" t="n">
        <v>12</v>
      </c>
      <c r="C8455" s="0" t="n">
        <v>353</v>
      </c>
      <c r="D8455" s="0" t="n">
        <v>4</v>
      </c>
      <c r="E8455" s="0" t="n">
        <v>0</v>
      </c>
      <c r="F8455" s="0" t="n">
        <v>0</v>
      </c>
      <c r="G8455" s="0" t="n">
        <v>0.412251</v>
      </c>
      <c r="H8455" s="0" t="n">
        <v>10400</v>
      </c>
    </row>
    <row r="8456" customFormat="false" ht="15" hidden="false" customHeight="false" outlineLevel="0" collapsed="false">
      <c r="A8456" s="0" t="n">
        <v>8454</v>
      </c>
      <c r="B8456" s="0" t="n">
        <v>12</v>
      </c>
      <c r="C8456" s="0" t="n">
        <v>353</v>
      </c>
      <c r="D8456" s="0" t="n">
        <v>5</v>
      </c>
      <c r="E8456" s="0" t="n">
        <v>0</v>
      </c>
      <c r="F8456" s="0" t="n">
        <v>0</v>
      </c>
      <c r="G8456" s="0" t="n">
        <v>0.498512</v>
      </c>
      <c r="H8456" s="0" t="n">
        <v>10400</v>
      </c>
    </row>
    <row r="8457" customFormat="false" ht="15" hidden="false" customHeight="false" outlineLevel="0" collapsed="false">
      <c r="A8457" s="0" t="n">
        <v>8455</v>
      </c>
      <c r="B8457" s="0" t="n">
        <v>12</v>
      </c>
      <c r="C8457" s="0" t="n">
        <v>353</v>
      </c>
      <c r="D8457" s="0" t="n">
        <v>6</v>
      </c>
      <c r="E8457" s="0" t="n">
        <v>0</v>
      </c>
      <c r="F8457" s="0" t="n">
        <v>0</v>
      </c>
      <c r="G8457" s="0" t="n">
        <v>0.517495</v>
      </c>
      <c r="H8457" s="0" t="n">
        <v>10400</v>
      </c>
    </row>
    <row r="8458" customFormat="false" ht="15" hidden="false" customHeight="false" outlineLevel="0" collapsed="false">
      <c r="A8458" s="0" t="n">
        <v>8456</v>
      </c>
      <c r="B8458" s="0" t="n">
        <v>12</v>
      </c>
      <c r="C8458" s="0" t="n">
        <v>353</v>
      </c>
      <c r="D8458" s="0" t="n">
        <v>7</v>
      </c>
      <c r="E8458" s="0" t="n">
        <v>1</v>
      </c>
      <c r="F8458" s="0" t="n">
        <v>0.04072</v>
      </c>
      <c r="G8458" s="0" t="n">
        <v>0.48864</v>
      </c>
      <c r="H8458" s="0" t="n">
        <v>10200</v>
      </c>
    </row>
    <row r="8459" customFormat="false" ht="15" hidden="false" customHeight="false" outlineLevel="0" collapsed="false">
      <c r="A8459" s="0" t="n">
        <v>8457</v>
      </c>
      <c r="B8459" s="0" t="n">
        <v>12</v>
      </c>
      <c r="C8459" s="0" t="n">
        <v>353</v>
      </c>
      <c r="D8459" s="0" t="n">
        <v>8</v>
      </c>
      <c r="E8459" s="0" t="n">
        <v>1</v>
      </c>
      <c r="F8459" s="0" t="n">
        <v>0.285571</v>
      </c>
      <c r="G8459" s="0" t="n">
        <v>0.629166</v>
      </c>
      <c r="H8459" s="0" t="n">
        <v>10000</v>
      </c>
    </row>
    <row r="8460" customFormat="false" ht="15" hidden="false" customHeight="false" outlineLevel="0" collapsed="false">
      <c r="A8460" s="0" t="n">
        <v>8458</v>
      </c>
      <c r="B8460" s="0" t="n">
        <v>12</v>
      </c>
      <c r="C8460" s="0" t="n">
        <v>353</v>
      </c>
      <c r="D8460" s="0" t="n">
        <v>9</v>
      </c>
      <c r="E8460" s="0" t="n">
        <v>0</v>
      </c>
      <c r="F8460" s="0" t="n">
        <v>0.573682</v>
      </c>
      <c r="G8460" s="0" t="n">
        <v>0.499659</v>
      </c>
      <c r="H8460" s="0" t="n">
        <v>10000</v>
      </c>
    </row>
    <row r="8461" customFormat="false" ht="15" hidden="false" customHeight="false" outlineLevel="0" collapsed="false">
      <c r="A8461" s="0" t="n">
        <v>8459</v>
      </c>
      <c r="B8461" s="0" t="n">
        <v>12</v>
      </c>
      <c r="C8461" s="0" t="n">
        <v>353</v>
      </c>
      <c r="D8461" s="0" t="n">
        <v>10</v>
      </c>
      <c r="E8461" s="0" t="n">
        <v>0</v>
      </c>
      <c r="F8461" s="0" t="n">
        <v>0.83141</v>
      </c>
      <c r="G8461" s="0" t="n">
        <v>0.377822</v>
      </c>
      <c r="H8461" s="0" t="n">
        <v>10000</v>
      </c>
    </row>
    <row r="8462" customFormat="false" ht="15" hidden="false" customHeight="false" outlineLevel="0" collapsed="false">
      <c r="A8462" s="0" t="n">
        <v>8460</v>
      </c>
      <c r="B8462" s="0" t="n">
        <v>12</v>
      </c>
      <c r="C8462" s="0" t="n">
        <v>353</v>
      </c>
      <c r="D8462" s="0" t="n">
        <v>11</v>
      </c>
      <c r="E8462" s="0" t="n">
        <v>0</v>
      </c>
      <c r="F8462" s="0" t="n">
        <v>1</v>
      </c>
      <c r="G8462" s="0" t="n">
        <v>0.298091</v>
      </c>
      <c r="H8462" s="0" t="n">
        <v>10000</v>
      </c>
    </row>
    <row r="8463" customFormat="false" ht="15" hidden="false" customHeight="false" outlineLevel="0" collapsed="false">
      <c r="A8463" s="0" t="n">
        <v>8461</v>
      </c>
      <c r="B8463" s="0" t="n">
        <v>12</v>
      </c>
      <c r="C8463" s="0" t="n">
        <v>353</v>
      </c>
      <c r="D8463" s="0" t="n">
        <v>12</v>
      </c>
      <c r="E8463" s="0" t="n">
        <v>0</v>
      </c>
      <c r="F8463" s="0" t="n">
        <v>1</v>
      </c>
      <c r="G8463" s="0" t="n">
        <v>0.305997</v>
      </c>
      <c r="H8463" s="0" t="n">
        <v>10000</v>
      </c>
    </row>
    <row r="8464" customFormat="false" ht="15" hidden="false" customHeight="false" outlineLevel="0" collapsed="false">
      <c r="A8464" s="0" t="n">
        <v>8462</v>
      </c>
      <c r="B8464" s="0" t="n">
        <v>12</v>
      </c>
      <c r="C8464" s="0" t="n">
        <v>353</v>
      </c>
      <c r="D8464" s="0" t="n">
        <v>13</v>
      </c>
      <c r="E8464" s="0" t="n">
        <v>0</v>
      </c>
      <c r="F8464" s="0" t="n">
        <v>1</v>
      </c>
      <c r="G8464" s="0" t="n">
        <v>0.317988</v>
      </c>
      <c r="H8464" s="0" t="n">
        <v>10000</v>
      </c>
    </row>
    <row r="8465" customFormat="false" ht="15" hidden="false" customHeight="false" outlineLevel="0" collapsed="false">
      <c r="A8465" s="0" t="n">
        <v>8463</v>
      </c>
      <c r="B8465" s="0" t="n">
        <v>12</v>
      </c>
      <c r="C8465" s="0" t="n">
        <v>353</v>
      </c>
      <c r="D8465" s="0" t="n">
        <v>14</v>
      </c>
      <c r="E8465" s="0" t="n">
        <v>0</v>
      </c>
      <c r="F8465" s="0" t="n">
        <v>0.83141</v>
      </c>
      <c r="G8465" s="0" t="n">
        <v>0.199746</v>
      </c>
      <c r="H8465" s="0" t="n">
        <v>10000</v>
      </c>
    </row>
    <row r="8466" customFormat="false" ht="15" hidden="false" customHeight="false" outlineLevel="0" collapsed="false">
      <c r="A8466" s="0" t="n">
        <v>8464</v>
      </c>
      <c r="B8466" s="0" t="n">
        <v>12</v>
      </c>
      <c r="C8466" s="0" t="n">
        <v>353</v>
      </c>
      <c r="D8466" s="0" t="n">
        <v>15</v>
      </c>
      <c r="E8466" s="0" t="n">
        <v>0</v>
      </c>
      <c r="F8466" s="0" t="n">
        <v>0.573682</v>
      </c>
      <c r="G8466" s="0" t="n">
        <v>0.247385</v>
      </c>
      <c r="H8466" s="0" t="n">
        <v>10000</v>
      </c>
    </row>
    <row r="8467" customFormat="false" ht="15" hidden="false" customHeight="false" outlineLevel="0" collapsed="false">
      <c r="A8467" s="0" t="n">
        <v>8465</v>
      </c>
      <c r="B8467" s="0" t="n">
        <v>12</v>
      </c>
      <c r="C8467" s="0" t="n">
        <v>353</v>
      </c>
      <c r="D8467" s="0" t="n">
        <v>16</v>
      </c>
      <c r="E8467" s="0" t="n">
        <v>0</v>
      </c>
      <c r="F8467" s="0" t="n">
        <v>0.285571</v>
      </c>
      <c r="G8467" s="0" t="n">
        <v>0.300704</v>
      </c>
      <c r="H8467" s="0" t="n">
        <v>10000</v>
      </c>
    </row>
    <row r="8468" customFormat="false" ht="15" hidden="false" customHeight="false" outlineLevel="0" collapsed="false">
      <c r="A8468" s="0" t="n">
        <v>8466</v>
      </c>
      <c r="B8468" s="0" t="n">
        <v>12</v>
      </c>
      <c r="C8468" s="0" t="n">
        <v>353</v>
      </c>
      <c r="D8468" s="0" t="n">
        <v>17</v>
      </c>
      <c r="E8468" s="0" t="n">
        <v>0</v>
      </c>
      <c r="F8468" s="0" t="n">
        <v>0.04072</v>
      </c>
      <c r="G8468" s="0" t="n">
        <v>0.319009</v>
      </c>
      <c r="H8468" s="0" t="n">
        <v>10000</v>
      </c>
    </row>
    <row r="8469" customFormat="false" ht="15" hidden="false" customHeight="false" outlineLevel="0" collapsed="false">
      <c r="A8469" s="0" t="n">
        <v>8467</v>
      </c>
      <c r="B8469" s="0" t="n">
        <v>12</v>
      </c>
      <c r="C8469" s="0" t="n">
        <v>353</v>
      </c>
      <c r="D8469" s="0" t="n">
        <v>18</v>
      </c>
      <c r="E8469" s="0" t="n">
        <v>0</v>
      </c>
      <c r="F8469" s="0" t="n">
        <v>0</v>
      </c>
      <c r="G8469" s="0" t="n">
        <v>0.419256</v>
      </c>
      <c r="H8469" s="0" t="n">
        <v>10000</v>
      </c>
    </row>
    <row r="8470" customFormat="false" ht="15" hidden="false" customHeight="false" outlineLevel="0" collapsed="false">
      <c r="A8470" s="0" t="n">
        <v>8468</v>
      </c>
      <c r="B8470" s="0" t="n">
        <v>12</v>
      </c>
      <c r="C8470" s="0" t="n">
        <v>353</v>
      </c>
      <c r="D8470" s="0" t="n">
        <v>19</v>
      </c>
      <c r="E8470" s="0" t="n">
        <v>1</v>
      </c>
      <c r="F8470" s="0" t="n">
        <v>0</v>
      </c>
      <c r="G8470" s="0" t="n">
        <v>0.348085</v>
      </c>
      <c r="H8470" s="0" t="n">
        <v>9800</v>
      </c>
    </row>
    <row r="8471" customFormat="false" ht="15" hidden="false" customHeight="false" outlineLevel="0" collapsed="false">
      <c r="A8471" s="0" t="n">
        <v>8469</v>
      </c>
      <c r="B8471" s="0" t="n">
        <v>12</v>
      </c>
      <c r="C8471" s="0" t="n">
        <v>353</v>
      </c>
      <c r="D8471" s="0" t="n">
        <v>20</v>
      </c>
      <c r="E8471" s="0" t="n">
        <v>1</v>
      </c>
      <c r="F8471" s="0" t="n">
        <v>0</v>
      </c>
      <c r="G8471" s="0" t="n">
        <v>0.169254</v>
      </c>
      <c r="H8471" s="0" t="n">
        <v>9600</v>
      </c>
    </row>
    <row r="8472" customFormat="false" ht="15" hidden="false" customHeight="false" outlineLevel="0" collapsed="false">
      <c r="A8472" s="0" t="n">
        <v>8470</v>
      </c>
      <c r="B8472" s="0" t="n">
        <v>12</v>
      </c>
      <c r="C8472" s="0" t="n">
        <v>353</v>
      </c>
      <c r="D8472" s="0" t="n">
        <v>21</v>
      </c>
      <c r="E8472" s="0" t="n">
        <v>0</v>
      </c>
      <c r="F8472" s="0" t="n">
        <v>0</v>
      </c>
      <c r="G8472" s="0" t="n">
        <v>0.145676</v>
      </c>
      <c r="H8472" s="0" t="n">
        <v>9600</v>
      </c>
    </row>
    <row r="8473" customFormat="false" ht="15" hidden="false" customHeight="false" outlineLevel="0" collapsed="false">
      <c r="A8473" s="0" t="n">
        <v>8471</v>
      </c>
      <c r="B8473" s="0" t="n">
        <v>12</v>
      </c>
      <c r="C8473" s="0" t="n">
        <v>353</v>
      </c>
      <c r="D8473" s="0" t="n">
        <v>22</v>
      </c>
      <c r="E8473" s="0" t="n">
        <v>0</v>
      </c>
      <c r="F8473" s="0" t="n">
        <v>0</v>
      </c>
      <c r="G8473" s="0" t="n">
        <v>0.164193</v>
      </c>
      <c r="H8473" s="0" t="n">
        <v>9600</v>
      </c>
    </row>
    <row r="8474" customFormat="false" ht="15" hidden="false" customHeight="false" outlineLevel="0" collapsed="false">
      <c r="A8474" s="0" t="n">
        <v>8472</v>
      </c>
      <c r="B8474" s="0" t="n">
        <v>12</v>
      </c>
      <c r="C8474" s="0" t="n">
        <v>353</v>
      </c>
      <c r="D8474" s="0" t="n">
        <v>23</v>
      </c>
      <c r="E8474" s="0" t="n">
        <v>0</v>
      </c>
      <c r="F8474" s="0" t="n">
        <v>0</v>
      </c>
      <c r="G8474" s="0" t="n">
        <v>0.154913</v>
      </c>
      <c r="H8474" s="0" t="n">
        <v>9600</v>
      </c>
    </row>
    <row r="8475" customFormat="false" ht="15" hidden="false" customHeight="false" outlineLevel="0" collapsed="false">
      <c r="A8475" s="0" t="n">
        <v>8473</v>
      </c>
      <c r="B8475" s="0" t="n">
        <v>12</v>
      </c>
      <c r="C8475" s="0" t="n">
        <v>354</v>
      </c>
      <c r="D8475" s="0" t="n">
        <v>0</v>
      </c>
      <c r="E8475" s="0" t="n">
        <v>0</v>
      </c>
      <c r="F8475" s="0" t="n">
        <v>0</v>
      </c>
      <c r="G8475" s="0" t="n">
        <v>0.182996</v>
      </c>
      <c r="H8475" s="0" t="n">
        <v>9600</v>
      </c>
    </row>
    <row r="8476" customFormat="false" ht="15" hidden="false" customHeight="false" outlineLevel="0" collapsed="false">
      <c r="A8476" s="0" t="n">
        <v>8474</v>
      </c>
      <c r="B8476" s="0" t="n">
        <v>12</v>
      </c>
      <c r="C8476" s="0" t="n">
        <v>354</v>
      </c>
      <c r="D8476" s="0" t="n">
        <v>1</v>
      </c>
      <c r="E8476" s="0" t="n">
        <v>0</v>
      </c>
      <c r="F8476" s="0" t="n">
        <v>0</v>
      </c>
      <c r="G8476" s="0" t="n">
        <v>0.228487</v>
      </c>
      <c r="H8476" s="0" t="n">
        <v>9600</v>
      </c>
    </row>
    <row r="8477" customFormat="false" ht="15" hidden="false" customHeight="false" outlineLevel="0" collapsed="false">
      <c r="A8477" s="0" t="n">
        <v>8475</v>
      </c>
      <c r="B8477" s="0" t="n">
        <v>12</v>
      </c>
      <c r="C8477" s="0" t="n">
        <v>354</v>
      </c>
      <c r="D8477" s="0" t="n">
        <v>2</v>
      </c>
      <c r="E8477" s="0" t="n">
        <v>0</v>
      </c>
      <c r="F8477" s="0" t="n">
        <v>0</v>
      </c>
      <c r="G8477" s="0" t="n">
        <v>0.21172</v>
      </c>
      <c r="H8477" s="0" t="n">
        <v>9600</v>
      </c>
    </row>
    <row r="8478" customFormat="false" ht="15" hidden="false" customHeight="false" outlineLevel="0" collapsed="false">
      <c r="A8478" s="0" t="n">
        <v>8476</v>
      </c>
      <c r="B8478" s="0" t="n">
        <v>12</v>
      </c>
      <c r="C8478" s="0" t="n">
        <v>354</v>
      </c>
      <c r="D8478" s="0" t="n">
        <v>3</v>
      </c>
      <c r="E8478" s="0" t="n">
        <v>0</v>
      </c>
      <c r="F8478" s="0" t="n">
        <v>0</v>
      </c>
      <c r="G8478" s="0" t="n">
        <v>0.185859</v>
      </c>
      <c r="H8478" s="0" t="n">
        <v>9600</v>
      </c>
    </row>
    <row r="8479" customFormat="false" ht="15" hidden="false" customHeight="false" outlineLevel="0" collapsed="false">
      <c r="A8479" s="0" t="n">
        <v>8477</v>
      </c>
      <c r="B8479" s="0" t="n">
        <v>12</v>
      </c>
      <c r="C8479" s="0" t="n">
        <v>354</v>
      </c>
      <c r="D8479" s="0" t="n">
        <v>4</v>
      </c>
      <c r="E8479" s="0" t="n">
        <v>0</v>
      </c>
      <c r="F8479" s="0" t="n">
        <v>0</v>
      </c>
      <c r="G8479" s="0" t="n">
        <v>0.244487</v>
      </c>
      <c r="H8479" s="0" t="n">
        <v>9600</v>
      </c>
    </row>
    <row r="8480" customFormat="false" ht="15" hidden="false" customHeight="false" outlineLevel="0" collapsed="false">
      <c r="A8480" s="0" t="n">
        <v>8478</v>
      </c>
      <c r="B8480" s="0" t="n">
        <v>12</v>
      </c>
      <c r="C8480" s="0" t="n">
        <v>354</v>
      </c>
      <c r="D8480" s="0" t="n">
        <v>5</v>
      </c>
      <c r="E8480" s="0" t="n">
        <v>0</v>
      </c>
      <c r="F8480" s="0" t="n">
        <v>0</v>
      </c>
      <c r="G8480" s="0" t="n">
        <v>0.384523</v>
      </c>
      <c r="H8480" s="0" t="n">
        <v>9600</v>
      </c>
    </row>
    <row r="8481" customFormat="false" ht="15" hidden="false" customHeight="false" outlineLevel="0" collapsed="false">
      <c r="A8481" s="0" t="n">
        <v>8479</v>
      </c>
      <c r="B8481" s="0" t="n">
        <v>12</v>
      </c>
      <c r="C8481" s="0" t="n">
        <v>354</v>
      </c>
      <c r="D8481" s="0" t="n">
        <v>6</v>
      </c>
      <c r="E8481" s="0" t="n">
        <v>0</v>
      </c>
      <c r="F8481" s="0" t="n">
        <v>0</v>
      </c>
      <c r="G8481" s="0" t="n">
        <v>0.454667</v>
      </c>
      <c r="H8481" s="0" t="n">
        <v>9600</v>
      </c>
    </row>
    <row r="8482" customFormat="false" ht="15" hidden="false" customHeight="false" outlineLevel="0" collapsed="false">
      <c r="A8482" s="0" t="n">
        <v>8480</v>
      </c>
      <c r="B8482" s="0" t="n">
        <v>12</v>
      </c>
      <c r="C8482" s="0" t="n">
        <v>354</v>
      </c>
      <c r="D8482" s="0" t="n">
        <v>7</v>
      </c>
      <c r="E8482" s="0" t="n">
        <v>1</v>
      </c>
      <c r="F8482" s="0" t="n">
        <v>0.057668</v>
      </c>
      <c r="G8482" s="0" t="n">
        <v>0.400338</v>
      </c>
      <c r="H8482" s="0" t="n">
        <v>9400</v>
      </c>
    </row>
    <row r="8483" customFormat="false" ht="15" hidden="false" customHeight="false" outlineLevel="0" collapsed="false">
      <c r="A8483" s="0" t="n">
        <v>8481</v>
      </c>
      <c r="B8483" s="0" t="n">
        <v>12</v>
      </c>
      <c r="C8483" s="0" t="n">
        <v>354</v>
      </c>
      <c r="D8483" s="0" t="n">
        <v>8</v>
      </c>
      <c r="E8483" s="0" t="n">
        <v>1</v>
      </c>
      <c r="F8483" s="0" t="n">
        <v>0.404429</v>
      </c>
      <c r="G8483" s="0" t="n">
        <v>0.369223</v>
      </c>
      <c r="H8483" s="0" t="n">
        <v>9200</v>
      </c>
    </row>
    <row r="8484" customFormat="false" ht="15" hidden="false" customHeight="false" outlineLevel="0" collapsed="false">
      <c r="A8484" s="0" t="n">
        <v>8482</v>
      </c>
      <c r="B8484" s="0" t="n">
        <v>12</v>
      </c>
      <c r="C8484" s="0" t="n">
        <v>354</v>
      </c>
      <c r="D8484" s="0" t="n">
        <v>9</v>
      </c>
      <c r="E8484" s="0" t="n">
        <v>0</v>
      </c>
      <c r="F8484" s="0" t="n">
        <v>0.812455</v>
      </c>
      <c r="G8484" s="0" t="n">
        <v>0.347937</v>
      </c>
      <c r="H8484" s="0" t="n">
        <v>9200</v>
      </c>
    </row>
    <row r="8485" customFormat="false" ht="15" hidden="false" customHeight="false" outlineLevel="0" collapsed="false">
      <c r="A8485" s="0" t="n">
        <v>8483</v>
      </c>
      <c r="B8485" s="0" t="n">
        <v>12</v>
      </c>
      <c r="C8485" s="0" t="n">
        <v>354</v>
      </c>
      <c r="D8485" s="0" t="n">
        <v>10</v>
      </c>
      <c r="E8485" s="0" t="n">
        <v>0</v>
      </c>
      <c r="F8485" s="0" t="n">
        <v>1</v>
      </c>
      <c r="G8485" s="0" t="n">
        <v>0.427201</v>
      </c>
      <c r="H8485" s="0" t="n">
        <v>9200</v>
      </c>
    </row>
    <row r="8486" customFormat="false" ht="15" hidden="false" customHeight="false" outlineLevel="0" collapsed="false">
      <c r="A8486" s="0" t="n">
        <v>8484</v>
      </c>
      <c r="B8486" s="0" t="n">
        <v>12</v>
      </c>
      <c r="C8486" s="0" t="n">
        <v>354</v>
      </c>
      <c r="D8486" s="0" t="n">
        <v>11</v>
      </c>
      <c r="E8486" s="0" t="n">
        <v>0</v>
      </c>
      <c r="F8486" s="0" t="n">
        <v>1</v>
      </c>
      <c r="G8486" s="0" t="n">
        <v>0.445296</v>
      </c>
      <c r="H8486" s="0" t="n">
        <v>9200</v>
      </c>
    </row>
    <row r="8487" customFormat="false" ht="15" hidden="false" customHeight="false" outlineLevel="0" collapsed="false">
      <c r="A8487" s="0" t="n">
        <v>8485</v>
      </c>
      <c r="B8487" s="0" t="n">
        <v>12</v>
      </c>
      <c r="C8487" s="0" t="n">
        <v>354</v>
      </c>
      <c r="D8487" s="0" t="n">
        <v>12</v>
      </c>
      <c r="E8487" s="0" t="n">
        <v>0</v>
      </c>
      <c r="F8487" s="0" t="n">
        <v>1</v>
      </c>
      <c r="G8487" s="0" t="n">
        <v>0.318481</v>
      </c>
      <c r="H8487" s="0" t="n">
        <v>9200</v>
      </c>
    </row>
    <row r="8488" customFormat="false" ht="15" hidden="false" customHeight="false" outlineLevel="0" collapsed="false">
      <c r="A8488" s="0" t="n">
        <v>8486</v>
      </c>
      <c r="B8488" s="0" t="n">
        <v>12</v>
      </c>
      <c r="C8488" s="0" t="n">
        <v>354</v>
      </c>
      <c r="D8488" s="0" t="n">
        <v>13</v>
      </c>
      <c r="E8488" s="0" t="n">
        <v>0</v>
      </c>
      <c r="F8488" s="0" t="n">
        <v>1</v>
      </c>
      <c r="G8488" s="0" t="n">
        <v>0.385394</v>
      </c>
      <c r="H8488" s="0" t="n">
        <v>9200</v>
      </c>
    </row>
    <row r="8489" customFormat="false" ht="15" hidden="false" customHeight="false" outlineLevel="0" collapsed="false">
      <c r="A8489" s="0" t="n">
        <v>8487</v>
      </c>
      <c r="B8489" s="0" t="n">
        <v>12</v>
      </c>
      <c r="C8489" s="0" t="n">
        <v>354</v>
      </c>
      <c r="D8489" s="0" t="n">
        <v>14</v>
      </c>
      <c r="E8489" s="0" t="n">
        <v>0</v>
      </c>
      <c r="F8489" s="0" t="n">
        <v>1</v>
      </c>
      <c r="G8489" s="0" t="n">
        <v>0.345535</v>
      </c>
      <c r="H8489" s="0" t="n">
        <v>9200</v>
      </c>
    </row>
    <row r="8490" customFormat="false" ht="15" hidden="false" customHeight="false" outlineLevel="0" collapsed="false">
      <c r="A8490" s="0" t="n">
        <v>8488</v>
      </c>
      <c r="B8490" s="0" t="n">
        <v>12</v>
      </c>
      <c r="C8490" s="0" t="n">
        <v>354</v>
      </c>
      <c r="D8490" s="0" t="n">
        <v>15</v>
      </c>
      <c r="E8490" s="0" t="n">
        <v>0</v>
      </c>
      <c r="F8490" s="0" t="n">
        <v>0.812455</v>
      </c>
      <c r="G8490" s="0" t="n">
        <v>0.343719</v>
      </c>
      <c r="H8490" s="0" t="n">
        <v>9200</v>
      </c>
    </row>
    <row r="8491" customFormat="false" ht="15" hidden="false" customHeight="false" outlineLevel="0" collapsed="false">
      <c r="A8491" s="0" t="n">
        <v>8489</v>
      </c>
      <c r="B8491" s="0" t="n">
        <v>12</v>
      </c>
      <c r="C8491" s="0" t="n">
        <v>354</v>
      </c>
      <c r="D8491" s="0" t="n">
        <v>16</v>
      </c>
      <c r="E8491" s="0" t="n">
        <v>0</v>
      </c>
      <c r="F8491" s="0" t="n">
        <v>0.404429</v>
      </c>
      <c r="G8491" s="0" t="n">
        <v>0.289792</v>
      </c>
      <c r="H8491" s="0" t="n">
        <v>9200</v>
      </c>
    </row>
    <row r="8492" customFormat="false" ht="15" hidden="false" customHeight="false" outlineLevel="0" collapsed="false">
      <c r="A8492" s="0" t="n">
        <v>8490</v>
      </c>
      <c r="B8492" s="0" t="n">
        <v>12</v>
      </c>
      <c r="C8492" s="0" t="n">
        <v>354</v>
      </c>
      <c r="D8492" s="0" t="n">
        <v>17</v>
      </c>
      <c r="E8492" s="0" t="n">
        <v>0</v>
      </c>
      <c r="F8492" s="0" t="n">
        <v>0.057668</v>
      </c>
      <c r="G8492" s="0" t="n">
        <v>0.336318</v>
      </c>
      <c r="H8492" s="0" t="n">
        <v>9200</v>
      </c>
    </row>
    <row r="8493" customFormat="false" ht="15" hidden="false" customHeight="false" outlineLevel="0" collapsed="false">
      <c r="A8493" s="0" t="n">
        <v>8491</v>
      </c>
      <c r="B8493" s="0" t="n">
        <v>12</v>
      </c>
      <c r="C8493" s="0" t="n">
        <v>354</v>
      </c>
      <c r="D8493" s="0" t="n">
        <v>18</v>
      </c>
      <c r="E8493" s="0" t="n">
        <v>0</v>
      </c>
      <c r="F8493" s="0" t="n">
        <v>0</v>
      </c>
      <c r="G8493" s="0" t="n">
        <v>0.24726</v>
      </c>
      <c r="H8493" s="0" t="n">
        <v>9200</v>
      </c>
    </row>
    <row r="8494" customFormat="false" ht="15" hidden="false" customHeight="false" outlineLevel="0" collapsed="false">
      <c r="A8494" s="0" t="n">
        <v>8492</v>
      </c>
      <c r="B8494" s="0" t="n">
        <v>12</v>
      </c>
      <c r="C8494" s="0" t="n">
        <v>354</v>
      </c>
      <c r="D8494" s="0" t="n">
        <v>19</v>
      </c>
      <c r="E8494" s="0" t="n">
        <v>1</v>
      </c>
      <c r="F8494" s="0" t="n">
        <v>0</v>
      </c>
      <c r="G8494" s="0" t="n">
        <v>0.251641</v>
      </c>
      <c r="H8494" s="0" t="n">
        <v>9000</v>
      </c>
    </row>
    <row r="8495" customFormat="false" ht="15" hidden="false" customHeight="false" outlineLevel="0" collapsed="false">
      <c r="A8495" s="0" t="n">
        <v>8493</v>
      </c>
      <c r="B8495" s="0" t="n">
        <v>12</v>
      </c>
      <c r="C8495" s="0" t="n">
        <v>354</v>
      </c>
      <c r="D8495" s="0" t="n">
        <v>20</v>
      </c>
      <c r="E8495" s="0" t="n">
        <v>1</v>
      </c>
      <c r="F8495" s="0" t="n">
        <v>0</v>
      </c>
      <c r="G8495" s="0" t="n">
        <v>0.19244</v>
      </c>
      <c r="H8495" s="0" t="n">
        <v>8800</v>
      </c>
    </row>
    <row r="8496" customFormat="false" ht="15" hidden="false" customHeight="false" outlineLevel="0" collapsed="false">
      <c r="A8496" s="0" t="n">
        <v>8494</v>
      </c>
      <c r="B8496" s="0" t="n">
        <v>12</v>
      </c>
      <c r="C8496" s="0" t="n">
        <v>354</v>
      </c>
      <c r="D8496" s="0" t="n">
        <v>21</v>
      </c>
      <c r="E8496" s="0" t="n">
        <v>0</v>
      </c>
      <c r="F8496" s="0" t="n">
        <v>0</v>
      </c>
      <c r="G8496" s="0" t="n">
        <v>0.215253</v>
      </c>
      <c r="H8496" s="0" t="n">
        <v>8800</v>
      </c>
    </row>
    <row r="8497" customFormat="false" ht="15" hidden="false" customHeight="false" outlineLevel="0" collapsed="false">
      <c r="A8497" s="0" t="n">
        <v>8495</v>
      </c>
      <c r="B8497" s="0" t="n">
        <v>12</v>
      </c>
      <c r="C8497" s="0" t="n">
        <v>354</v>
      </c>
      <c r="D8497" s="0" t="n">
        <v>22</v>
      </c>
      <c r="E8497" s="0" t="n">
        <v>0</v>
      </c>
      <c r="F8497" s="0" t="n">
        <v>0</v>
      </c>
      <c r="G8497" s="0" t="n">
        <v>0.214272</v>
      </c>
      <c r="H8497" s="0" t="n">
        <v>8800</v>
      </c>
    </row>
    <row r="8498" customFormat="false" ht="15" hidden="false" customHeight="false" outlineLevel="0" collapsed="false">
      <c r="A8498" s="0" t="n">
        <v>8496</v>
      </c>
      <c r="B8498" s="0" t="n">
        <v>12</v>
      </c>
      <c r="C8498" s="0" t="n">
        <v>354</v>
      </c>
      <c r="D8498" s="0" t="n">
        <v>23</v>
      </c>
      <c r="E8498" s="0" t="n">
        <v>0</v>
      </c>
      <c r="F8498" s="0" t="n">
        <v>0</v>
      </c>
      <c r="G8498" s="0" t="n">
        <v>0.209264</v>
      </c>
      <c r="H8498" s="0" t="n">
        <v>8800</v>
      </c>
    </row>
    <row r="8499" customFormat="false" ht="15" hidden="false" customHeight="false" outlineLevel="0" collapsed="false">
      <c r="A8499" s="0" t="n">
        <v>8497</v>
      </c>
      <c r="B8499" s="0" t="n">
        <v>12</v>
      </c>
      <c r="C8499" s="0" t="n">
        <v>355</v>
      </c>
      <c r="D8499" s="0" t="n">
        <v>0</v>
      </c>
      <c r="E8499" s="0" t="n">
        <v>0</v>
      </c>
      <c r="F8499" s="0" t="n">
        <v>0</v>
      </c>
      <c r="G8499" s="0" t="n">
        <v>0.218572</v>
      </c>
      <c r="H8499" s="0" t="n">
        <v>8800</v>
      </c>
    </row>
    <row r="8500" customFormat="false" ht="15" hidden="false" customHeight="false" outlineLevel="0" collapsed="false">
      <c r="A8500" s="0" t="n">
        <v>8498</v>
      </c>
      <c r="B8500" s="0" t="n">
        <v>12</v>
      </c>
      <c r="C8500" s="0" t="n">
        <v>355</v>
      </c>
      <c r="D8500" s="0" t="n">
        <v>1</v>
      </c>
      <c r="E8500" s="0" t="n">
        <v>0</v>
      </c>
      <c r="F8500" s="0" t="n">
        <v>0</v>
      </c>
      <c r="G8500" s="0" t="n">
        <v>0.182397</v>
      </c>
      <c r="H8500" s="0" t="n">
        <v>8800</v>
      </c>
    </row>
    <row r="8501" customFormat="false" ht="15" hidden="false" customHeight="false" outlineLevel="0" collapsed="false">
      <c r="A8501" s="0" t="n">
        <v>8499</v>
      </c>
      <c r="B8501" s="0" t="n">
        <v>12</v>
      </c>
      <c r="C8501" s="0" t="n">
        <v>355</v>
      </c>
      <c r="D8501" s="0" t="n">
        <v>2</v>
      </c>
      <c r="E8501" s="0" t="n">
        <v>0</v>
      </c>
      <c r="F8501" s="0" t="n">
        <v>0</v>
      </c>
      <c r="G8501" s="0" t="n">
        <v>0.078375</v>
      </c>
      <c r="H8501" s="0" t="n">
        <v>8800</v>
      </c>
    </row>
    <row r="8502" customFormat="false" ht="15" hidden="false" customHeight="false" outlineLevel="0" collapsed="false">
      <c r="A8502" s="0" t="n">
        <v>8500</v>
      </c>
      <c r="B8502" s="0" t="n">
        <v>12</v>
      </c>
      <c r="C8502" s="0" t="n">
        <v>355</v>
      </c>
      <c r="D8502" s="0" t="n">
        <v>3</v>
      </c>
      <c r="E8502" s="0" t="n">
        <v>0</v>
      </c>
      <c r="F8502" s="0" t="n">
        <v>0</v>
      </c>
      <c r="G8502" s="0" t="n">
        <v>0.066924</v>
      </c>
      <c r="H8502" s="0" t="n">
        <v>8800</v>
      </c>
    </row>
    <row r="8503" customFormat="false" ht="15" hidden="false" customHeight="false" outlineLevel="0" collapsed="false">
      <c r="A8503" s="0" t="n">
        <v>8501</v>
      </c>
      <c r="B8503" s="0" t="n">
        <v>12</v>
      </c>
      <c r="C8503" s="0" t="n">
        <v>355</v>
      </c>
      <c r="D8503" s="0" t="n">
        <v>4</v>
      </c>
      <c r="E8503" s="0" t="n">
        <v>0</v>
      </c>
      <c r="F8503" s="0" t="n">
        <v>0</v>
      </c>
      <c r="G8503" s="0" t="n">
        <v>0.126984</v>
      </c>
      <c r="H8503" s="0" t="n">
        <v>8800</v>
      </c>
    </row>
    <row r="8504" customFormat="false" ht="15" hidden="false" customHeight="false" outlineLevel="0" collapsed="false">
      <c r="A8504" s="0" t="n">
        <v>8502</v>
      </c>
      <c r="B8504" s="0" t="n">
        <v>12</v>
      </c>
      <c r="C8504" s="0" t="n">
        <v>355</v>
      </c>
      <c r="D8504" s="0" t="n">
        <v>5</v>
      </c>
      <c r="E8504" s="0" t="n">
        <v>0</v>
      </c>
      <c r="F8504" s="0" t="n">
        <v>0</v>
      </c>
      <c r="G8504" s="0" t="n">
        <v>0.091422</v>
      </c>
      <c r="H8504" s="0" t="n">
        <v>8800</v>
      </c>
    </row>
    <row r="8505" customFormat="false" ht="15" hidden="false" customHeight="false" outlineLevel="0" collapsed="false">
      <c r="A8505" s="0" t="n">
        <v>8503</v>
      </c>
      <c r="B8505" s="0" t="n">
        <v>12</v>
      </c>
      <c r="C8505" s="0" t="n">
        <v>355</v>
      </c>
      <c r="D8505" s="0" t="n">
        <v>6</v>
      </c>
      <c r="E8505" s="0" t="n">
        <v>0</v>
      </c>
      <c r="F8505" s="0" t="n">
        <v>0</v>
      </c>
      <c r="G8505" s="0" t="n">
        <v>0.067932</v>
      </c>
      <c r="H8505" s="0" t="n">
        <v>8800</v>
      </c>
    </row>
    <row r="8506" customFormat="false" ht="15" hidden="false" customHeight="false" outlineLevel="0" collapsed="false">
      <c r="A8506" s="0" t="n">
        <v>8504</v>
      </c>
      <c r="B8506" s="0" t="n">
        <v>12</v>
      </c>
      <c r="C8506" s="0" t="n">
        <v>355</v>
      </c>
      <c r="D8506" s="0" t="n">
        <v>7</v>
      </c>
      <c r="E8506" s="0" t="n">
        <v>1</v>
      </c>
      <c r="F8506" s="0" t="n">
        <v>0.046812</v>
      </c>
      <c r="G8506" s="0" t="n">
        <v>0.128178</v>
      </c>
      <c r="H8506" s="0" t="n">
        <v>8600</v>
      </c>
    </row>
    <row r="8507" customFormat="false" ht="15" hidden="false" customHeight="false" outlineLevel="0" collapsed="false">
      <c r="A8507" s="0" t="n">
        <v>8505</v>
      </c>
      <c r="B8507" s="0" t="n">
        <v>12</v>
      </c>
      <c r="C8507" s="0" t="n">
        <v>355</v>
      </c>
      <c r="D8507" s="0" t="n">
        <v>8</v>
      </c>
      <c r="E8507" s="0" t="n">
        <v>1</v>
      </c>
      <c r="F8507" s="0" t="n">
        <v>0.328289</v>
      </c>
      <c r="G8507" s="0" t="n">
        <v>0.1343</v>
      </c>
      <c r="H8507" s="0" t="n">
        <v>8400</v>
      </c>
    </row>
    <row r="8508" customFormat="false" ht="15" hidden="false" customHeight="false" outlineLevel="0" collapsed="false">
      <c r="A8508" s="0" t="n">
        <v>8506</v>
      </c>
      <c r="B8508" s="0" t="n">
        <v>12</v>
      </c>
      <c r="C8508" s="0" t="n">
        <v>355</v>
      </c>
      <c r="D8508" s="0" t="n">
        <v>9</v>
      </c>
      <c r="E8508" s="0" t="n">
        <v>0</v>
      </c>
      <c r="F8508" s="0" t="n">
        <v>0.659498</v>
      </c>
      <c r="G8508" s="0" t="n">
        <v>0.1432</v>
      </c>
      <c r="H8508" s="0" t="n">
        <v>8400</v>
      </c>
    </row>
    <row r="8509" customFormat="false" ht="15" hidden="false" customHeight="false" outlineLevel="0" collapsed="false">
      <c r="A8509" s="0" t="n">
        <v>8507</v>
      </c>
      <c r="B8509" s="0" t="n">
        <v>12</v>
      </c>
      <c r="C8509" s="0" t="n">
        <v>355</v>
      </c>
      <c r="D8509" s="0" t="n">
        <v>10</v>
      </c>
      <c r="E8509" s="0" t="n">
        <v>0</v>
      </c>
      <c r="F8509" s="0" t="n">
        <v>0.955779</v>
      </c>
      <c r="G8509" s="0" t="n">
        <v>0.161422</v>
      </c>
      <c r="H8509" s="0" t="n">
        <v>8400</v>
      </c>
    </row>
    <row r="8510" customFormat="false" ht="15" hidden="false" customHeight="false" outlineLevel="0" collapsed="false">
      <c r="A8510" s="0" t="n">
        <v>8508</v>
      </c>
      <c r="B8510" s="0" t="n">
        <v>12</v>
      </c>
      <c r="C8510" s="0" t="n">
        <v>355</v>
      </c>
      <c r="D8510" s="0" t="n">
        <v>11</v>
      </c>
      <c r="E8510" s="0" t="n">
        <v>0</v>
      </c>
      <c r="F8510" s="0" t="n">
        <v>1</v>
      </c>
      <c r="G8510" s="0" t="n">
        <v>0.247778</v>
      </c>
      <c r="H8510" s="0" t="n">
        <v>8400</v>
      </c>
    </row>
    <row r="8511" customFormat="false" ht="15" hidden="false" customHeight="false" outlineLevel="0" collapsed="false">
      <c r="A8511" s="0" t="n">
        <v>8509</v>
      </c>
      <c r="B8511" s="0" t="n">
        <v>12</v>
      </c>
      <c r="C8511" s="0" t="n">
        <v>355</v>
      </c>
      <c r="D8511" s="0" t="n">
        <v>12</v>
      </c>
      <c r="E8511" s="0" t="n">
        <v>0</v>
      </c>
      <c r="F8511" s="0" t="n">
        <v>1</v>
      </c>
      <c r="G8511" s="0" t="n">
        <v>0.182619</v>
      </c>
      <c r="H8511" s="0" t="n">
        <v>8400</v>
      </c>
    </row>
    <row r="8512" customFormat="false" ht="15" hidden="false" customHeight="false" outlineLevel="0" collapsed="false">
      <c r="A8512" s="0" t="n">
        <v>8510</v>
      </c>
      <c r="B8512" s="0" t="n">
        <v>12</v>
      </c>
      <c r="C8512" s="0" t="n">
        <v>355</v>
      </c>
      <c r="D8512" s="0" t="n">
        <v>13</v>
      </c>
      <c r="E8512" s="0" t="n">
        <v>0</v>
      </c>
      <c r="F8512" s="0" t="n">
        <v>1</v>
      </c>
      <c r="G8512" s="0" t="n">
        <v>0.302849</v>
      </c>
      <c r="H8512" s="0" t="n">
        <v>8400</v>
      </c>
    </row>
    <row r="8513" customFormat="false" ht="15" hidden="false" customHeight="false" outlineLevel="0" collapsed="false">
      <c r="A8513" s="0" t="n">
        <v>8511</v>
      </c>
      <c r="B8513" s="0" t="n">
        <v>12</v>
      </c>
      <c r="C8513" s="0" t="n">
        <v>355</v>
      </c>
      <c r="D8513" s="0" t="n">
        <v>14</v>
      </c>
      <c r="E8513" s="0" t="n">
        <v>0</v>
      </c>
      <c r="F8513" s="0" t="n">
        <v>0.955779</v>
      </c>
      <c r="G8513" s="0" t="n">
        <v>0.310991</v>
      </c>
      <c r="H8513" s="0" t="n">
        <v>8400</v>
      </c>
    </row>
    <row r="8514" customFormat="false" ht="15" hidden="false" customHeight="false" outlineLevel="0" collapsed="false">
      <c r="A8514" s="0" t="n">
        <v>8512</v>
      </c>
      <c r="B8514" s="0" t="n">
        <v>12</v>
      </c>
      <c r="C8514" s="0" t="n">
        <v>355</v>
      </c>
      <c r="D8514" s="0" t="n">
        <v>15</v>
      </c>
      <c r="E8514" s="0" t="n">
        <v>0</v>
      </c>
      <c r="F8514" s="0" t="n">
        <v>0.659498</v>
      </c>
      <c r="G8514" s="0" t="n">
        <v>0.327651</v>
      </c>
      <c r="H8514" s="0" t="n">
        <v>8400</v>
      </c>
    </row>
    <row r="8515" customFormat="false" ht="15" hidden="false" customHeight="false" outlineLevel="0" collapsed="false">
      <c r="A8515" s="0" t="n">
        <v>8513</v>
      </c>
      <c r="B8515" s="0" t="n">
        <v>12</v>
      </c>
      <c r="C8515" s="0" t="n">
        <v>355</v>
      </c>
      <c r="D8515" s="0" t="n">
        <v>16</v>
      </c>
      <c r="E8515" s="0" t="n">
        <v>0</v>
      </c>
      <c r="F8515" s="0" t="n">
        <v>0.328289</v>
      </c>
      <c r="G8515" s="0" t="n">
        <v>0.225287</v>
      </c>
      <c r="H8515" s="0" t="n">
        <v>8400</v>
      </c>
    </row>
    <row r="8516" customFormat="false" ht="15" hidden="false" customHeight="false" outlineLevel="0" collapsed="false">
      <c r="A8516" s="0" t="n">
        <v>8514</v>
      </c>
      <c r="B8516" s="0" t="n">
        <v>12</v>
      </c>
      <c r="C8516" s="0" t="n">
        <v>355</v>
      </c>
      <c r="D8516" s="0" t="n">
        <v>17</v>
      </c>
      <c r="E8516" s="0" t="n">
        <v>0</v>
      </c>
      <c r="F8516" s="0" t="n">
        <v>0.046812</v>
      </c>
      <c r="G8516" s="0" t="n">
        <v>0.184652</v>
      </c>
      <c r="H8516" s="0" t="n">
        <v>8400</v>
      </c>
    </row>
    <row r="8517" customFormat="false" ht="15" hidden="false" customHeight="false" outlineLevel="0" collapsed="false">
      <c r="A8517" s="0" t="n">
        <v>8515</v>
      </c>
      <c r="B8517" s="0" t="n">
        <v>12</v>
      </c>
      <c r="C8517" s="0" t="n">
        <v>355</v>
      </c>
      <c r="D8517" s="0" t="n">
        <v>18</v>
      </c>
      <c r="E8517" s="0" t="n">
        <v>0</v>
      </c>
      <c r="F8517" s="0" t="n">
        <v>0</v>
      </c>
      <c r="G8517" s="0" t="n">
        <v>0.173104</v>
      </c>
      <c r="H8517" s="0" t="n">
        <v>8400</v>
      </c>
    </row>
    <row r="8518" customFormat="false" ht="15" hidden="false" customHeight="false" outlineLevel="0" collapsed="false">
      <c r="A8518" s="0" t="n">
        <v>8516</v>
      </c>
      <c r="B8518" s="0" t="n">
        <v>12</v>
      </c>
      <c r="C8518" s="0" t="n">
        <v>355</v>
      </c>
      <c r="D8518" s="0" t="n">
        <v>19</v>
      </c>
      <c r="E8518" s="0" t="n">
        <v>1</v>
      </c>
      <c r="F8518" s="0" t="n">
        <v>0</v>
      </c>
      <c r="G8518" s="0" t="n">
        <v>0.241081</v>
      </c>
      <c r="H8518" s="0" t="n">
        <v>8200</v>
      </c>
    </row>
    <row r="8519" customFormat="false" ht="15" hidden="false" customHeight="false" outlineLevel="0" collapsed="false">
      <c r="A8519" s="0" t="n">
        <v>8517</v>
      </c>
      <c r="B8519" s="0" t="n">
        <v>12</v>
      </c>
      <c r="C8519" s="0" t="n">
        <v>355</v>
      </c>
      <c r="D8519" s="0" t="n">
        <v>20</v>
      </c>
      <c r="E8519" s="0" t="n">
        <v>1</v>
      </c>
      <c r="F8519" s="0" t="n">
        <v>0</v>
      </c>
      <c r="G8519" s="0" t="n">
        <v>0.216088</v>
      </c>
      <c r="H8519" s="0" t="n">
        <v>8000</v>
      </c>
    </row>
    <row r="8520" customFormat="false" ht="15" hidden="false" customHeight="false" outlineLevel="0" collapsed="false">
      <c r="A8520" s="0" t="n">
        <v>8518</v>
      </c>
      <c r="B8520" s="0" t="n">
        <v>12</v>
      </c>
      <c r="C8520" s="0" t="n">
        <v>355</v>
      </c>
      <c r="D8520" s="0" t="n">
        <v>21</v>
      </c>
      <c r="E8520" s="0" t="n">
        <v>0</v>
      </c>
      <c r="F8520" s="0" t="n">
        <v>0</v>
      </c>
      <c r="G8520" s="0" t="n">
        <v>0.160782</v>
      </c>
      <c r="H8520" s="0" t="n">
        <v>8000</v>
      </c>
    </row>
    <row r="8521" customFormat="false" ht="15" hidden="false" customHeight="false" outlineLevel="0" collapsed="false">
      <c r="A8521" s="0" t="n">
        <v>8519</v>
      </c>
      <c r="B8521" s="0" t="n">
        <v>12</v>
      </c>
      <c r="C8521" s="0" t="n">
        <v>355</v>
      </c>
      <c r="D8521" s="0" t="n">
        <v>22</v>
      </c>
      <c r="E8521" s="0" t="n">
        <v>0</v>
      </c>
      <c r="F8521" s="0" t="n">
        <v>0</v>
      </c>
      <c r="G8521" s="0" t="n">
        <v>0.140537</v>
      </c>
      <c r="H8521" s="0" t="n">
        <v>8000</v>
      </c>
    </row>
    <row r="8522" customFormat="false" ht="15" hidden="false" customHeight="false" outlineLevel="0" collapsed="false">
      <c r="A8522" s="0" t="n">
        <v>8520</v>
      </c>
      <c r="B8522" s="0" t="n">
        <v>12</v>
      </c>
      <c r="C8522" s="0" t="n">
        <v>355</v>
      </c>
      <c r="D8522" s="0" t="n">
        <v>23</v>
      </c>
      <c r="E8522" s="0" t="n">
        <v>0</v>
      </c>
      <c r="F8522" s="0" t="n">
        <v>0</v>
      </c>
      <c r="G8522" s="0" t="n">
        <v>0.12649</v>
      </c>
      <c r="H8522" s="0" t="n">
        <v>8000</v>
      </c>
    </row>
    <row r="8523" customFormat="false" ht="15" hidden="false" customHeight="false" outlineLevel="0" collapsed="false">
      <c r="A8523" s="0" t="n">
        <v>8521</v>
      </c>
      <c r="B8523" s="0" t="n">
        <v>12</v>
      </c>
      <c r="C8523" s="0" t="n">
        <v>356</v>
      </c>
      <c r="D8523" s="0" t="n">
        <v>0</v>
      </c>
      <c r="E8523" s="0" t="n">
        <v>0</v>
      </c>
      <c r="F8523" s="0" t="n">
        <v>0</v>
      </c>
      <c r="G8523" s="0" t="n">
        <v>0.164665</v>
      </c>
      <c r="H8523" s="0" t="n">
        <v>8000</v>
      </c>
    </row>
    <row r="8524" customFormat="false" ht="15" hidden="false" customHeight="false" outlineLevel="0" collapsed="false">
      <c r="A8524" s="0" t="n">
        <v>8522</v>
      </c>
      <c r="B8524" s="0" t="n">
        <v>12</v>
      </c>
      <c r="C8524" s="0" t="n">
        <v>356</v>
      </c>
      <c r="D8524" s="0" t="n">
        <v>1</v>
      </c>
      <c r="E8524" s="0" t="n">
        <v>0</v>
      </c>
      <c r="F8524" s="0" t="n">
        <v>0</v>
      </c>
      <c r="G8524" s="0" t="n">
        <v>0.131197</v>
      </c>
      <c r="H8524" s="0" t="n">
        <v>8000</v>
      </c>
    </row>
    <row r="8525" customFormat="false" ht="15" hidden="false" customHeight="false" outlineLevel="0" collapsed="false">
      <c r="A8525" s="0" t="n">
        <v>8523</v>
      </c>
      <c r="B8525" s="0" t="n">
        <v>12</v>
      </c>
      <c r="C8525" s="0" t="n">
        <v>356</v>
      </c>
      <c r="D8525" s="0" t="n">
        <v>2</v>
      </c>
      <c r="E8525" s="0" t="n">
        <v>0</v>
      </c>
      <c r="F8525" s="0" t="n">
        <v>0</v>
      </c>
      <c r="G8525" s="0" t="n">
        <v>0.116209</v>
      </c>
      <c r="H8525" s="0" t="n">
        <v>8000</v>
      </c>
    </row>
    <row r="8526" customFormat="false" ht="15" hidden="false" customHeight="false" outlineLevel="0" collapsed="false">
      <c r="A8526" s="0" t="n">
        <v>8524</v>
      </c>
      <c r="B8526" s="0" t="n">
        <v>12</v>
      </c>
      <c r="C8526" s="0" t="n">
        <v>356</v>
      </c>
      <c r="D8526" s="0" t="n">
        <v>3</v>
      </c>
      <c r="E8526" s="0" t="n">
        <v>0</v>
      </c>
      <c r="F8526" s="0" t="n">
        <v>0</v>
      </c>
      <c r="G8526" s="0" t="n">
        <v>0.194746</v>
      </c>
      <c r="H8526" s="0" t="n">
        <v>8000</v>
      </c>
    </row>
    <row r="8527" customFormat="false" ht="15" hidden="false" customHeight="false" outlineLevel="0" collapsed="false">
      <c r="A8527" s="0" t="n">
        <v>8525</v>
      </c>
      <c r="B8527" s="0" t="n">
        <v>12</v>
      </c>
      <c r="C8527" s="0" t="n">
        <v>356</v>
      </c>
      <c r="D8527" s="0" t="n">
        <v>4</v>
      </c>
      <c r="E8527" s="0" t="n">
        <v>0</v>
      </c>
      <c r="F8527" s="0" t="n">
        <v>0</v>
      </c>
      <c r="G8527" s="0" t="n">
        <v>0.145899</v>
      </c>
      <c r="H8527" s="0" t="n">
        <v>8000</v>
      </c>
    </row>
    <row r="8528" customFormat="false" ht="15" hidden="false" customHeight="false" outlineLevel="0" collapsed="false">
      <c r="A8528" s="0" t="n">
        <v>8526</v>
      </c>
      <c r="B8528" s="0" t="n">
        <v>12</v>
      </c>
      <c r="C8528" s="0" t="n">
        <v>356</v>
      </c>
      <c r="D8528" s="0" t="n">
        <v>5</v>
      </c>
      <c r="E8528" s="0" t="n">
        <v>0</v>
      </c>
      <c r="F8528" s="0" t="n">
        <v>0</v>
      </c>
      <c r="G8528" s="0" t="n">
        <v>0.181597</v>
      </c>
      <c r="H8528" s="0" t="n">
        <v>8000</v>
      </c>
    </row>
    <row r="8529" customFormat="false" ht="15" hidden="false" customHeight="false" outlineLevel="0" collapsed="false">
      <c r="A8529" s="0" t="n">
        <v>8527</v>
      </c>
      <c r="B8529" s="0" t="n">
        <v>12</v>
      </c>
      <c r="C8529" s="0" t="n">
        <v>356</v>
      </c>
      <c r="D8529" s="0" t="n">
        <v>6</v>
      </c>
      <c r="E8529" s="0" t="n">
        <v>0</v>
      </c>
      <c r="F8529" s="0" t="n">
        <v>0</v>
      </c>
      <c r="G8529" s="0" t="n">
        <v>0.158777</v>
      </c>
      <c r="H8529" s="0" t="n">
        <v>8000</v>
      </c>
    </row>
    <row r="8530" customFormat="false" ht="15" hidden="false" customHeight="false" outlineLevel="0" collapsed="false">
      <c r="A8530" s="0" t="n">
        <v>8528</v>
      </c>
      <c r="B8530" s="0" t="n">
        <v>12</v>
      </c>
      <c r="C8530" s="0" t="n">
        <v>356</v>
      </c>
      <c r="D8530" s="0" t="n">
        <v>7</v>
      </c>
      <c r="E8530" s="0" t="n">
        <v>1</v>
      </c>
      <c r="F8530" s="0" t="n">
        <v>0.047949</v>
      </c>
      <c r="G8530" s="0" t="n">
        <v>0.263341</v>
      </c>
      <c r="H8530" s="0" t="n">
        <v>7800</v>
      </c>
    </row>
    <row r="8531" customFormat="false" ht="15" hidden="false" customHeight="false" outlineLevel="0" collapsed="false">
      <c r="A8531" s="0" t="n">
        <v>8529</v>
      </c>
      <c r="B8531" s="0" t="n">
        <v>12</v>
      </c>
      <c r="C8531" s="0" t="n">
        <v>356</v>
      </c>
      <c r="D8531" s="0" t="n">
        <v>8</v>
      </c>
      <c r="E8531" s="0" t="n">
        <v>1</v>
      </c>
      <c r="F8531" s="0" t="n">
        <v>0.336263</v>
      </c>
      <c r="G8531" s="0" t="n">
        <v>0.249919</v>
      </c>
      <c r="H8531" s="0" t="n">
        <v>7600</v>
      </c>
    </row>
    <row r="8532" customFormat="false" ht="15" hidden="false" customHeight="false" outlineLevel="0" collapsed="false">
      <c r="A8532" s="0" t="n">
        <v>8530</v>
      </c>
      <c r="B8532" s="0" t="n">
        <v>12</v>
      </c>
      <c r="C8532" s="0" t="n">
        <v>356</v>
      </c>
      <c r="D8532" s="0" t="n">
        <v>9</v>
      </c>
      <c r="E8532" s="0" t="n">
        <v>0</v>
      </c>
      <c r="F8532" s="0" t="n">
        <v>0.675517</v>
      </c>
      <c r="G8532" s="0" t="n">
        <v>0.195022</v>
      </c>
      <c r="H8532" s="0" t="n">
        <v>7600</v>
      </c>
    </row>
    <row r="8533" customFormat="false" ht="15" hidden="false" customHeight="false" outlineLevel="0" collapsed="false">
      <c r="A8533" s="0" t="n">
        <v>8531</v>
      </c>
      <c r="B8533" s="0" t="n">
        <v>12</v>
      </c>
      <c r="C8533" s="0" t="n">
        <v>356</v>
      </c>
      <c r="D8533" s="0" t="n">
        <v>10</v>
      </c>
      <c r="E8533" s="0" t="n">
        <v>0</v>
      </c>
      <c r="F8533" s="0" t="n">
        <v>0.978994</v>
      </c>
      <c r="G8533" s="0" t="n">
        <v>0.17064</v>
      </c>
      <c r="H8533" s="0" t="n">
        <v>7600</v>
      </c>
    </row>
    <row r="8534" customFormat="false" ht="15" hidden="false" customHeight="false" outlineLevel="0" collapsed="false">
      <c r="A8534" s="0" t="n">
        <v>8532</v>
      </c>
      <c r="B8534" s="0" t="n">
        <v>12</v>
      </c>
      <c r="C8534" s="0" t="n">
        <v>356</v>
      </c>
      <c r="D8534" s="0" t="n">
        <v>11</v>
      </c>
      <c r="E8534" s="0" t="n">
        <v>0</v>
      </c>
      <c r="F8534" s="0" t="n">
        <v>1</v>
      </c>
      <c r="G8534" s="0" t="n">
        <v>0.363726</v>
      </c>
      <c r="H8534" s="0" t="n">
        <v>7600</v>
      </c>
    </row>
    <row r="8535" customFormat="false" ht="15" hidden="false" customHeight="false" outlineLevel="0" collapsed="false">
      <c r="A8535" s="0" t="n">
        <v>8533</v>
      </c>
      <c r="B8535" s="0" t="n">
        <v>12</v>
      </c>
      <c r="C8535" s="0" t="n">
        <v>356</v>
      </c>
      <c r="D8535" s="0" t="n">
        <v>12</v>
      </c>
      <c r="E8535" s="0" t="n">
        <v>0</v>
      </c>
      <c r="F8535" s="0" t="n">
        <v>1</v>
      </c>
      <c r="G8535" s="0" t="n">
        <v>0.397254</v>
      </c>
      <c r="H8535" s="0" t="n">
        <v>7600</v>
      </c>
    </row>
    <row r="8536" customFormat="false" ht="15" hidden="false" customHeight="false" outlineLevel="0" collapsed="false">
      <c r="A8536" s="0" t="n">
        <v>8534</v>
      </c>
      <c r="B8536" s="0" t="n">
        <v>12</v>
      </c>
      <c r="C8536" s="0" t="n">
        <v>356</v>
      </c>
      <c r="D8536" s="0" t="n">
        <v>13</v>
      </c>
      <c r="E8536" s="0" t="n">
        <v>0</v>
      </c>
      <c r="F8536" s="0" t="n">
        <v>1</v>
      </c>
      <c r="G8536" s="0" t="n">
        <v>0.239475</v>
      </c>
      <c r="H8536" s="0" t="n">
        <v>7600</v>
      </c>
    </row>
    <row r="8537" customFormat="false" ht="15" hidden="false" customHeight="false" outlineLevel="0" collapsed="false">
      <c r="A8537" s="0" t="n">
        <v>8535</v>
      </c>
      <c r="B8537" s="0" t="n">
        <v>12</v>
      </c>
      <c r="C8537" s="0" t="n">
        <v>356</v>
      </c>
      <c r="D8537" s="0" t="n">
        <v>14</v>
      </c>
      <c r="E8537" s="0" t="n">
        <v>0</v>
      </c>
      <c r="F8537" s="0" t="n">
        <v>0.978994</v>
      </c>
      <c r="G8537" s="0" t="n">
        <v>0.233781</v>
      </c>
      <c r="H8537" s="0" t="n">
        <v>7600</v>
      </c>
    </row>
    <row r="8538" customFormat="false" ht="15" hidden="false" customHeight="false" outlineLevel="0" collapsed="false">
      <c r="A8538" s="0" t="n">
        <v>8536</v>
      </c>
      <c r="B8538" s="0" t="n">
        <v>12</v>
      </c>
      <c r="C8538" s="0" t="n">
        <v>356</v>
      </c>
      <c r="D8538" s="0" t="n">
        <v>15</v>
      </c>
      <c r="E8538" s="0" t="n">
        <v>0</v>
      </c>
      <c r="F8538" s="0" t="n">
        <v>0.675517</v>
      </c>
      <c r="G8538" s="0" t="n">
        <v>0.217175</v>
      </c>
      <c r="H8538" s="0" t="n">
        <v>7600</v>
      </c>
    </row>
    <row r="8539" customFormat="false" ht="15" hidden="false" customHeight="false" outlineLevel="0" collapsed="false">
      <c r="A8539" s="0" t="n">
        <v>8537</v>
      </c>
      <c r="B8539" s="0" t="n">
        <v>12</v>
      </c>
      <c r="C8539" s="0" t="n">
        <v>356</v>
      </c>
      <c r="D8539" s="0" t="n">
        <v>16</v>
      </c>
      <c r="E8539" s="0" t="n">
        <v>0</v>
      </c>
      <c r="F8539" s="0" t="n">
        <v>0.336263</v>
      </c>
      <c r="G8539" s="0" t="n">
        <v>0.206542</v>
      </c>
      <c r="H8539" s="0" t="n">
        <v>7600</v>
      </c>
    </row>
    <row r="8540" customFormat="false" ht="15" hidden="false" customHeight="false" outlineLevel="0" collapsed="false">
      <c r="A8540" s="0" t="n">
        <v>8538</v>
      </c>
      <c r="B8540" s="0" t="n">
        <v>12</v>
      </c>
      <c r="C8540" s="0" t="n">
        <v>356</v>
      </c>
      <c r="D8540" s="0" t="n">
        <v>17</v>
      </c>
      <c r="E8540" s="0" t="n">
        <v>0</v>
      </c>
      <c r="F8540" s="0" t="n">
        <v>0.047949</v>
      </c>
      <c r="G8540" s="0" t="n">
        <v>0.129548</v>
      </c>
      <c r="H8540" s="0" t="n">
        <v>7600</v>
      </c>
    </row>
    <row r="8541" customFormat="false" ht="15" hidden="false" customHeight="false" outlineLevel="0" collapsed="false">
      <c r="A8541" s="0" t="n">
        <v>8539</v>
      </c>
      <c r="B8541" s="0" t="n">
        <v>12</v>
      </c>
      <c r="C8541" s="0" t="n">
        <v>356</v>
      </c>
      <c r="D8541" s="0" t="n">
        <v>18</v>
      </c>
      <c r="E8541" s="0" t="n">
        <v>0</v>
      </c>
      <c r="F8541" s="0" t="n">
        <v>0</v>
      </c>
      <c r="G8541" s="0" t="n">
        <v>0.120085</v>
      </c>
      <c r="H8541" s="0" t="n">
        <v>7600</v>
      </c>
    </row>
    <row r="8542" customFormat="false" ht="15" hidden="false" customHeight="false" outlineLevel="0" collapsed="false">
      <c r="A8542" s="0" t="n">
        <v>8540</v>
      </c>
      <c r="B8542" s="0" t="n">
        <v>12</v>
      </c>
      <c r="C8542" s="0" t="n">
        <v>356</v>
      </c>
      <c r="D8542" s="0" t="n">
        <v>19</v>
      </c>
      <c r="E8542" s="0" t="n">
        <v>1</v>
      </c>
      <c r="F8542" s="0" t="n">
        <v>0</v>
      </c>
      <c r="G8542" s="0" t="n">
        <v>0.073291</v>
      </c>
      <c r="H8542" s="0" t="n">
        <v>7400</v>
      </c>
    </row>
    <row r="8543" customFormat="false" ht="15" hidden="false" customHeight="false" outlineLevel="0" collapsed="false">
      <c r="A8543" s="0" t="n">
        <v>8541</v>
      </c>
      <c r="B8543" s="0" t="n">
        <v>12</v>
      </c>
      <c r="C8543" s="0" t="n">
        <v>356</v>
      </c>
      <c r="D8543" s="0" t="n">
        <v>20</v>
      </c>
      <c r="E8543" s="0" t="n">
        <v>1</v>
      </c>
      <c r="F8543" s="0" t="n">
        <v>0</v>
      </c>
      <c r="G8543" s="0" t="n">
        <v>0.083103</v>
      </c>
      <c r="H8543" s="0" t="n">
        <v>7200</v>
      </c>
    </row>
    <row r="8544" customFormat="false" ht="15" hidden="false" customHeight="false" outlineLevel="0" collapsed="false">
      <c r="A8544" s="0" t="n">
        <v>8542</v>
      </c>
      <c r="B8544" s="0" t="n">
        <v>12</v>
      </c>
      <c r="C8544" s="0" t="n">
        <v>356</v>
      </c>
      <c r="D8544" s="0" t="n">
        <v>21</v>
      </c>
      <c r="E8544" s="0" t="n">
        <v>0</v>
      </c>
      <c r="F8544" s="0" t="n">
        <v>0</v>
      </c>
      <c r="G8544" s="0" t="n">
        <v>0.059217</v>
      </c>
      <c r="H8544" s="0" t="n">
        <v>7200</v>
      </c>
    </row>
    <row r="8545" customFormat="false" ht="15" hidden="false" customHeight="false" outlineLevel="0" collapsed="false">
      <c r="A8545" s="0" t="n">
        <v>8543</v>
      </c>
      <c r="B8545" s="0" t="n">
        <v>12</v>
      </c>
      <c r="C8545" s="0" t="n">
        <v>356</v>
      </c>
      <c r="D8545" s="0" t="n">
        <v>22</v>
      </c>
      <c r="E8545" s="0" t="n">
        <v>0</v>
      </c>
      <c r="F8545" s="0" t="n">
        <v>0</v>
      </c>
      <c r="G8545" s="0" t="n">
        <v>0.051552</v>
      </c>
      <c r="H8545" s="0" t="n">
        <v>7200</v>
      </c>
    </row>
    <row r="8546" customFormat="false" ht="15" hidden="false" customHeight="false" outlineLevel="0" collapsed="false">
      <c r="A8546" s="0" t="n">
        <v>8544</v>
      </c>
      <c r="B8546" s="0" t="n">
        <v>12</v>
      </c>
      <c r="C8546" s="0" t="n">
        <v>356</v>
      </c>
      <c r="D8546" s="0" t="n">
        <v>23</v>
      </c>
      <c r="E8546" s="0" t="n">
        <v>0</v>
      </c>
      <c r="F8546" s="0" t="n">
        <v>0</v>
      </c>
      <c r="G8546" s="0" t="n">
        <v>0.046521</v>
      </c>
      <c r="H8546" s="0" t="n">
        <v>7200</v>
      </c>
    </row>
    <row r="8547" customFormat="false" ht="15" hidden="false" customHeight="false" outlineLevel="0" collapsed="false">
      <c r="A8547" s="0" t="n">
        <v>8545</v>
      </c>
      <c r="B8547" s="0" t="n">
        <v>12</v>
      </c>
      <c r="C8547" s="0" t="n">
        <v>357</v>
      </c>
      <c r="D8547" s="0" t="n">
        <v>0</v>
      </c>
      <c r="E8547" s="0" t="n">
        <v>0</v>
      </c>
      <c r="F8547" s="0" t="n">
        <v>0</v>
      </c>
      <c r="G8547" s="0" t="n">
        <v>0.038508</v>
      </c>
      <c r="H8547" s="0" t="n">
        <v>7200</v>
      </c>
    </row>
    <row r="8548" customFormat="false" ht="15" hidden="false" customHeight="false" outlineLevel="0" collapsed="false">
      <c r="A8548" s="0" t="n">
        <v>8546</v>
      </c>
      <c r="B8548" s="0" t="n">
        <v>12</v>
      </c>
      <c r="C8548" s="0" t="n">
        <v>357</v>
      </c>
      <c r="D8548" s="0" t="n">
        <v>1</v>
      </c>
      <c r="E8548" s="0" t="n">
        <v>0</v>
      </c>
      <c r="F8548" s="0" t="n">
        <v>0</v>
      </c>
      <c r="G8548" s="0" t="n">
        <v>0.034105</v>
      </c>
      <c r="H8548" s="0" t="n">
        <v>7200</v>
      </c>
    </row>
    <row r="8549" customFormat="false" ht="15" hidden="false" customHeight="false" outlineLevel="0" collapsed="false">
      <c r="A8549" s="0" t="n">
        <v>8547</v>
      </c>
      <c r="B8549" s="0" t="n">
        <v>12</v>
      </c>
      <c r="C8549" s="0" t="n">
        <v>357</v>
      </c>
      <c r="D8549" s="0" t="n">
        <v>2</v>
      </c>
      <c r="E8549" s="0" t="n">
        <v>0</v>
      </c>
      <c r="F8549" s="0" t="n">
        <v>0</v>
      </c>
      <c r="G8549" s="0" t="n">
        <v>0.048888</v>
      </c>
      <c r="H8549" s="0" t="n">
        <v>7200</v>
      </c>
    </row>
    <row r="8550" customFormat="false" ht="15" hidden="false" customHeight="false" outlineLevel="0" collapsed="false">
      <c r="A8550" s="0" t="n">
        <v>8548</v>
      </c>
      <c r="B8550" s="0" t="n">
        <v>12</v>
      </c>
      <c r="C8550" s="0" t="n">
        <v>357</v>
      </c>
      <c r="D8550" s="0" t="n">
        <v>3</v>
      </c>
      <c r="E8550" s="0" t="n">
        <v>0</v>
      </c>
      <c r="F8550" s="0" t="n">
        <v>0</v>
      </c>
      <c r="G8550" s="0" t="n">
        <v>0.04047</v>
      </c>
      <c r="H8550" s="0" t="n">
        <v>7200</v>
      </c>
    </row>
    <row r="8551" customFormat="false" ht="15" hidden="false" customHeight="false" outlineLevel="0" collapsed="false">
      <c r="A8551" s="0" t="n">
        <v>8549</v>
      </c>
      <c r="B8551" s="0" t="n">
        <v>12</v>
      </c>
      <c r="C8551" s="0" t="n">
        <v>357</v>
      </c>
      <c r="D8551" s="0" t="n">
        <v>4</v>
      </c>
      <c r="E8551" s="0" t="n">
        <v>0</v>
      </c>
      <c r="F8551" s="0" t="n">
        <v>0</v>
      </c>
      <c r="G8551" s="0" t="n">
        <v>0.042614</v>
      </c>
      <c r="H8551" s="0" t="n">
        <v>7200</v>
      </c>
    </row>
    <row r="8552" customFormat="false" ht="15" hidden="false" customHeight="false" outlineLevel="0" collapsed="false">
      <c r="A8552" s="0" t="n">
        <v>8550</v>
      </c>
      <c r="B8552" s="0" t="n">
        <v>12</v>
      </c>
      <c r="C8552" s="0" t="n">
        <v>357</v>
      </c>
      <c r="D8552" s="0" t="n">
        <v>5</v>
      </c>
      <c r="E8552" s="0" t="n">
        <v>0</v>
      </c>
      <c r="F8552" s="0" t="n">
        <v>0</v>
      </c>
      <c r="G8552" s="0" t="n">
        <v>0.050977</v>
      </c>
      <c r="H8552" s="0" t="n">
        <v>7200</v>
      </c>
    </row>
    <row r="8553" customFormat="false" ht="15" hidden="false" customHeight="false" outlineLevel="0" collapsed="false">
      <c r="A8553" s="0" t="n">
        <v>8551</v>
      </c>
      <c r="B8553" s="0" t="n">
        <v>12</v>
      </c>
      <c r="C8553" s="0" t="n">
        <v>357</v>
      </c>
      <c r="D8553" s="0" t="n">
        <v>6</v>
      </c>
      <c r="E8553" s="0" t="n">
        <v>0</v>
      </c>
      <c r="F8553" s="0" t="n">
        <v>0</v>
      </c>
      <c r="G8553" s="0" t="n">
        <v>0.067275</v>
      </c>
      <c r="H8553" s="0" t="n">
        <v>7200</v>
      </c>
    </row>
    <row r="8554" customFormat="false" ht="15" hidden="false" customHeight="false" outlineLevel="0" collapsed="false">
      <c r="A8554" s="0" t="n">
        <v>8552</v>
      </c>
      <c r="B8554" s="0" t="n">
        <v>12</v>
      </c>
      <c r="C8554" s="0" t="n">
        <v>357</v>
      </c>
      <c r="D8554" s="0" t="n">
        <v>7</v>
      </c>
      <c r="E8554" s="0" t="n">
        <v>1</v>
      </c>
      <c r="F8554" s="0" t="n">
        <v>0.047182</v>
      </c>
      <c r="G8554" s="0" t="n">
        <v>0.092138</v>
      </c>
      <c r="H8554" s="0" t="n">
        <v>7000</v>
      </c>
    </row>
    <row r="8555" customFormat="false" ht="15" hidden="false" customHeight="false" outlineLevel="0" collapsed="false">
      <c r="A8555" s="0" t="n">
        <v>8553</v>
      </c>
      <c r="B8555" s="0" t="n">
        <v>12</v>
      </c>
      <c r="C8555" s="0" t="n">
        <v>357</v>
      </c>
      <c r="D8555" s="0" t="n">
        <v>8</v>
      </c>
      <c r="E8555" s="0" t="n">
        <v>1</v>
      </c>
      <c r="F8555" s="0" t="n">
        <v>0.330891</v>
      </c>
      <c r="G8555" s="0" t="n">
        <v>0.147243</v>
      </c>
      <c r="H8555" s="0" t="n">
        <v>6800</v>
      </c>
    </row>
    <row r="8556" customFormat="false" ht="15" hidden="false" customHeight="false" outlineLevel="0" collapsed="false">
      <c r="A8556" s="0" t="n">
        <v>8554</v>
      </c>
      <c r="B8556" s="0" t="n">
        <v>12</v>
      </c>
      <c r="C8556" s="0" t="n">
        <v>357</v>
      </c>
      <c r="D8556" s="0" t="n">
        <v>9</v>
      </c>
      <c r="E8556" s="0" t="n">
        <v>0</v>
      </c>
      <c r="F8556" s="0" t="n">
        <v>0.664725</v>
      </c>
      <c r="G8556" s="0" t="n">
        <v>0.145836</v>
      </c>
      <c r="H8556" s="0" t="n">
        <v>6800</v>
      </c>
    </row>
    <row r="8557" customFormat="false" ht="15" hidden="false" customHeight="false" outlineLevel="0" collapsed="false">
      <c r="A8557" s="0" t="n">
        <v>8555</v>
      </c>
      <c r="B8557" s="0" t="n">
        <v>12</v>
      </c>
      <c r="C8557" s="0" t="n">
        <v>357</v>
      </c>
      <c r="D8557" s="0" t="n">
        <v>10</v>
      </c>
      <c r="E8557" s="0" t="n">
        <v>0</v>
      </c>
      <c r="F8557" s="0" t="n">
        <v>0.963354</v>
      </c>
      <c r="G8557" s="0" t="n">
        <v>0.145876</v>
      </c>
      <c r="H8557" s="0" t="n">
        <v>6800</v>
      </c>
    </row>
    <row r="8558" customFormat="false" ht="15" hidden="false" customHeight="false" outlineLevel="0" collapsed="false">
      <c r="A8558" s="0" t="n">
        <v>8556</v>
      </c>
      <c r="B8558" s="0" t="n">
        <v>12</v>
      </c>
      <c r="C8558" s="0" t="n">
        <v>357</v>
      </c>
      <c r="D8558" s="0" t="n">
        <v>11</v>
      </c>
      <c r="E8558" s="0" t="n">
        <v>0</v>
      </c>
      <c r="F8558" s="0" t="n">
        <v>1</v>
      </c>
      <c r="G8558" s="0" t="n">
        <v>0.140097</v>
      </c>
      <c r="H8558" s="0" t="n">
        <v>6800</v>
      </c>
    </row>
    <row r="8559" customFormat="false" ht="15" hidden="false" customHeight="false" outlineLevel="0" collapsed="false">
      <c r="A8559" s="0" t="n">
        <v>8557</v>
      </c>
      <c r="B8559" s="0" t="n">
        <v>12</v>
      </c>
      <c r="C8559" s="0" t="n">
        <v>357</v>
      </c>
      <c r="D8559" s="0" t="n">
        <v>12</v>
      </c>
      <c r="E8559" s="0" t="n">
        <v>0</v>
      </c>
      <c r="F8559" s="0" t="n">
        <v>1</v>
      </c>
      <c r="G8559" s="0" t="n">
        <v>0.172499</v>
      </c>
      <c r="H8559" s="0" t="n">
        <v>6800</v>
      </c>
    </row>
    <row r="8560" customFormat="false" ht="15" hidden="false" customHeight="false" outlineLevel="0" collapsed="false">
      <c r="A8560" s="0" t="n">
        <v>8558</v>
      </c>
      <c r="B8560" s="0" t="n">
        <v>12</v>
      </c>
      <c r="C8560" s="0" t="n">
        <v>357</v>
      </c>
      <c r="D8560" s="0" t="n">
        <v>13</v>
      </c>
      <c r="E8560" s="0" t="n">
        <v>0</v>
      </c>
      <c r="F8560" s="0" t="n">
        <v>1</v>
      </c>
      <c r="G8560" s="0" t="n">
        <v>0.208755</v>
      </c>
      <c r="H8560" s="0" t="n">
        <v>6800</v>
      </c>
    </row>
    <row r="8561" customFormat="false" ht="15" hidden="false" customHeight="false" outlineLevel="0" collapsed="false">
      <c r="A8561" s="0" t="n">
        <v>8559</v>
      </c>
      <c r="B8561" s="0" t="n">
        <v>12</v>
      </c>
      <c r="C8561" s="0" t="n">
        <v>357</v>
      </c>
      <c r="D8561" s="0" t="n">
        <v>14</v>
      </c>
      <c r="E8561" s="0" t="n">
        <v>0</v>
      </c>
      <c r="F8561" s="0" t="n">
        <v>0.963354</v>
      </c>
      <c r="G8561" s="0" t="n">
        <v>0.255589</v>
      </c>
      <c r="H8561" s="0" t="n">
        <v>6800</v>
      </c>
    </row>
    <row r="8562" customFormat="false" ht="15" hidden="false" customHeight="false" outlineLevel="0" collapsed="false">
      <c r="A8562" s="0" t="n">
        <v>8560</v>
      </c>
      <c r="B8562" s="0" t="n">
        <v>12</v>
      </c>
      <c r="C8562" s="0" t="n">
        <v>357</v>
      </c>
      <c r="D8562" s="0" t="n">
        <v>15</v>
      </c>
      <c r="E8562" s="0" t="n">
        <v>0</v>
      </c>
      <c r="F8562" s="0" t="n">
        <v>0.664725</v>
      </c>
      <c r="G8562" s="0" t="n">
        <v>0.245511</v>
      </c>
      <c r="H8562" s="0" t="n">
        <v>6800</v>
      </c>
    </row>
    <row r="8563" customFormat="false" ht="15" hidden="false" customHeight="false" outlineLevel="0" collapsed="false">
      <c r="A8563" s="0" t="n">
        <v>8561</v>
      </c>
      <c r="B8563" s="0" t="n">
        <v>12</v>
      </c>
      <c r="C8563" s="0" t="n">
        <v>357</v>
      </c>
      <c r="D8563" s="0" t="n">
        <v>16</v>
      </c>
      <c r="E8563" s="0" t="n">
        <v>0</v>
      </c>
      <c r="F8563" s="0" t="n">
        <v>0.330891</v>
      </c>
      <c r="G8563" s="0" t="n">
        <v>0.209837</v>
      </c>
      <c r="H8563" s="0" t="n">
        <v>6800</v>
      </c>
    </row>
    <row r="8564" customFormat="false" ht="15" hidden="false" customHeight="false" outlineLevel="0" collapsed="false">
      <c r="A8564" s="0" t="n">
        <v>8562</v>
      </c>
      <c r="B8564" s="0" t="n">
        <v>12</v>
      </c>
      <c r="C8564" s="0" t="n">
        <v>357</v>
      </c>
      <c r="D8564" s="0" t="n">
        <v>17</v>
      </c>
      <c r="E8564" s="0" t="n">
        <v>0</v>
      </c>
      <c r="F8564" s="0" t="n">
        <v>0.047182</v>
      </c>
      <c r="G8564" s="0" t="n">
        <v>0.161077</v>
      </c>
      <c r="H8564" s="0" t="n">
        <v>6800</v>
      </c>
    </row>
    <row r="8565" customFormat="false" ht="15" hidden="false" customHeight="false" outlineLevel="0" collapsed="false">
      <c r="A8565" s="0" t="n">
        <v>8563</v>
      </c>
      <c r="B8565" s="0" t="n">
        <v>12</v>
      </c>
      <c r="C8565" s="0" t="n">
        <v>357</v>
      </c>
      <c r="D8565" s="0" t="n">
        <v>18</v>
      </c>
      <c r="E8565" s="0" t="n">
        <v>0</v>
      </c>
      <c r="F8565" s="0" t="n">
        <v>0</v>
      </c>
      <c r="G8565" s="0" t="n">
        <v>0.219264</v>
      </c>
      <c r="H8565" s="0" t="n">
        <v>6800</v>
      </c>
    </row>
    <row r="8566" customFormat="false" ht="15" hidden="false" customHeight="false" outlineLevel="0" collapsed="false">
      <c r="A8566" s="0" t="n">
        <v>8564</v>
      </c>
      <c r="B8566" s="0" t="n">
        <v>12</v>
      </c>
      <c r="C8566" s="0" t="n">
        <v>357</v>
      </c>
      <c r="D8566" s="0" t="n">
        <v>19</v>
      </c>
      <c r="E8566" s="0" t="n">
        <v>1</v>
      </c>
      <c r="F8566" s="0" t="n">
        <v>0</v>
      </c>
      <c r="G8566" s="0" t="n">
        <v>0.198749</v>
      </c>
      <c r="H8566" s="0" t="n">
        <v>6600</v>
      </c>
    </row>
    <row r="8567" customFormat="false" ht="15" hidden="false" customHeight="false" outlineLevel="0" collapsed="false">
      <c r="A8567" s="0" t="n">
        <v>8565</v>
      </c>
      <c r="B8567" s="0" t="n">
        <v>12</v>
      </c>
      <c r="C8567" s="0" t="n">
        <v>357</v>
      </c>
      <c r="D8567" s="0" t="n">
        <v>20</v>
      </c>
      <c r="E8567" s="0" t="n">
        <v>1</v>
      </c>
      <c r="F8567" s="0" t="n">
        <v>0</v>
      </c>
      <c r="G8567" s="0" t="n">
        <v>0.203709</v>
      </c>
      <c r="H8567" s="0" t="n">
        <v>6400</v>
      </c>
    </row>
    <row r="8568" customFormat="false" ht="15" hidden="false" customHeight="false" outlineLevel="0" collapsed="false">
      <c r="A8568" s="0" t="n">
        <v>8566</v>
      </c>
      <c r="B8568" s="0" t="n">
        <v>12</v>
      </c>
      <c r="C8568" s="0" t="n">
        <v>357</v>
      </c>
      <c r="D8568" s="0" t="n">
        <v>21</v>
      </c>
      <c r="E8568" s="0" t="n">
        <v>0</v>
      </c>
      <c r="F8568" s="0" t="n">
        <v>0</v>
      </c>
      <c r="G8568" s="0" t="n">
        <v>0.112552</v>
      </c>
      <c r="H8568" s="0" t="n">
        <v>6400</v>
      </c>
    </row>
    <row r="8569" customFormat="false" ht="15" hidden="false" customHeight="false" outlineLevel="0" collapsed="false">
      <c r="A8569" s="0" t="n">
        <v>8567</v>
      </c>
      <c r="B8569" s="0" t="n">
        <v>12</v>
      </c>
      <c r="C8569" s="0" t="n">
        <v>357</v>
      </c>
      <c r="D8569" s="0" t="n">
        <v>22</v>
      </c>
      <c r="E8569" s="0" t="n">
        <v>0</v>
      </c>
      <c r="F8569" s="0" t="n">
        <v>0</v>
      </c>
      <c r="G8569" s="0" t="n">
        <v>0.10601</v>
      </c>
      <c r="H8569" s="0" t="n">
        <v>6400</v>
      </c>
    </row>
    <row r="8570" customFormat="false" ht="15" hidden="false" customHeight="false" outlineLevel="0" collapsed="false">
      <c r="A8570" s="0" t="n">
        <v>8568</v>
      </c>
      <c r="B8570" s="0" t="n">
        <v>12</v>
      </c>
      <c r="C8570" s="0" t="n">
        <v>357</v>
      </c>
      <c r="D8570" s="0" t="n">
        <v>23</v>
      </c>
      <c r="E8570" s="0" t="n">
        <v>0</v>
      </c>
      <c r="F8570" s="0" t="n">
        <v>0</v>
      </c>
      <c r="G8570" s="0" t="n">
        <v>0.088403</v>
      </c>
      <c r="H8570" s="0" t="n">
        <v>6400</v>
      </c>
    </row>
    <row r="8571" customFormat="false" ht="15" hidden="false" customHeight="false" outlineLevel="0" collapsed="false">
      <c r="A8571" s="0" t="n">
        <v>8569</v>
      </c>
      <c r="B8571" s="0" t="n">
        <v>12</v>
      </c>
      <c r="C8571" s="0" t="n">
        <v>358</v>
      </c>
      <c r="D8571" s="0" t="n">
        <v>0</v>
      </c>
      <c r="E8571" s="0" t="n">
        <v>0</v>
      </c>
      <c r="F8571" s="0" t="n">
        <v>0</v>
      </c>
      <c r="G8571" s="0" t="n">
        <v>0.080097</v>
      </c>
      <c r="H8571" s="0" t="n">
        <v>6400</v>
      </c>
    </row>
    <row r="8572" customFormat="false" ht="15" hidden="false" customHeight="false" outlineLevel="0" collapsed="false">
      <c r="A8572" s="0" t="n">
        <v>8570</v>
      </c>
      <c r="B8572" s="0" t="n">
        <v>12</v>
      </c>
      <c r="C8572" s="0" t="n">
        <v>358</v>
      </c>
      <c r="D8572" s="0" t="n">
        <v>1</v>
      </c>
      <c r="E8572" s="0" t="n">
        <v>0</v>
      </c>
      <c r="F8572" s="0" t="n">
        <v>0</v>
      </c>
      <c r="G8572" s="0" t="n">
        <v>0.123433</v>
      </c>
      <c r="H8572" s="0" t="n">
        <v>6400</v>
      </c>
    </row>
    <row r="8573" customFormat="false" ht="15" hidden="false" customHeight="false" outlineLevel="0" collapsed="false">
      <c r="A8573" s="0" t="n">
        <v>8571</v>
      </c>
      <c r="B8573" s="0" t="n">
        <v>12</v>
      </c>
      <c r="C8573" s="0" t="n">
        <v>358</v>
      </c>
      <c r="D8573" s="0" t="n">
        <v>2</v>
      </c>
      <c r="E8573" s="0" t="n">
        <v>0</v>
      </c>
      <c r="F8573" s="0" t="n">
        <v>0</v>
      </c>
      <c r="G8573" s="0" t="n">
        <v>0.139909</v>
      </c>
      <c r="H8573" s="0" t="n">
        <v>6400</v>
      </c>
    </row>
    <row r="8574" customFormat="false" ht="15" hidden="false" customHeight="false" outlineLevel="0" collapsed="false">
      <c r="A8574" s="0" t="n">
        <v>8572</v>
      </c>
      <c r="B8574" s="0" t="n">
        <v>12</v>
      </c>
      <c r="C8574" s="0" t="n">
        <v>358</v>
      </c>
      <c r="D8574" s="0" t="n">
        <v>3</v>
      </c>
      <c r="E8574" s="0" t="n">
        <v>0</v>
      </c>
      <c r="F8574" s="0" t="n">
        <v>0</v>
      </c>
      <c r="G8574" s="0" t="n">
        <v>0.159241</v>
      </c>
      <c r="H8574" s="0" t="n">
        <v>6400</v>
      </c>
    </row>
    <row r="8575" customFormat="false" ht="15" hidden="false" customHeight="false" outlineLevel="0" collapsed="false">
      <c r="A8575" s="0" t="n">
        <v>8573</v>
      </c>
      <c r="B8575" s="0" t="n">
        <v>12</v>
      </c>
      <c r="C8575" s="0" t="n">
        <v>358</v>
      </c>
      <c r="D8575" s="0" t="n">
        <v>4</v>
      </c>
      <c r="E8575" s="0" t="n">
        <v>0</v>
      </c>
      <c r="F8575" s="0" t="n">
        <v>0</v>
      </c>
      <c r="G8575" s="0" t="n">
        <v>0.110335</v>
      </c>
      <c r="H8575" s="0" t="n">
        <v>6400</v>
      </c>
    </row>
    <row r="8576" customFormat="false" ht="15" hidden="false" customHeight="false" outlineLevel="0" collapsed="false">
      <c r="A8576" s="0" t="n">
        <v>8574</v>
      </c>
      <c r="B8576" s="0" t="n">
        <v>12</v>
      </c>
      <c r="C8576" s="0" t="n">
        <v>358</v>
      </c>
      <c r="D8576" s="0" t="n">
        <v>5</v>
      </c>
      <c r="E8576" s="0" t="n">
        <v>0</v>
      </c>
      <c r="F8576" s="0" t="n">
        <v>0</v>
      </c>
      <c r="G8576" s="0" t="n">
        <v>0.127219</v>
      </c>
      <c r="H8576" s="0" t="n">
        <v>6400</v>
      </c>
    </row>
    <row r="8577" customFormat="false" ht="15" hidden="false" customHeight="false" outlineLevel="0" collapsed="false">
      <c r="A8577" s="0" t="n">
        <v>8575</v>
      </c>
      <c r="B8577" s="0" t="n">
        <v>12</v>
      </c>
      <c r="C8577" s="0" t="n">
        <v>358</v>
      </c>
      <c r="D8577" s="0" t="n">
        <v>6</v>
      </c>
      <c r="E8577" s="0" t="n">
        <v>0</v>
      </c>
      <c r="F8577" s="0" t="n">
        <v>0</v>
      </c>
      <c r="G8577" s="0" t="n">
        <v>0.115592</v>
      </c>
      <c r="H8577" s="0" t="n">
        <v>6400</v>
      </c>
    </row>
    <row r="8578" customFormat="false" ht="15" hidden="false" customHeight="false" outlineLevel="0" collapsed="false">
      <c r="A8578" s="0" t="n">
        <v>8576</v>
      </c>
      <c r="B8578" s="0" t="n">
        <v>12</v>
      </c>
      <c r="C8578" s="0" t="n">
        <v>358</v>
      </c>
      <c r="D8578" s="0" t="n">
        <v>7</v>
      </c>
      <c r="E8578" s="0" t="n">
        <v>1</v>
      </c>
      <c r="F8578" s="0" t="n">
        <v>0.047298</v>
      </c>
      <c r="G8578" s="0" t="n">
        <v>0.109367</v>
      </c>
      <c r="H8578" s="0" t="n">
        <v>6200</v>
      </c>
    </row>
    <row r="8579" customFormat="false" ht="15" hidden="false" customHeight="false" outlineLevel="0" collapsed="false">
      <c r="A8579" s="0" t="n">
        <v>8577</v>
      </c>
      <c r="B8579" s="0" t="n">
        <v>12</v>
      </c>
      <c r="C8579" s="0" t="n">
        <v>358</v>
      </c>
      <c r="D8579" s="0" t="n">
        <v>8</v>
      </c>
      <c r="E8579" s="0" t="n">
        <v>1</v>
      </c>
      <c r="F8579" s="0" t="n">
        <v>0.3317</v>
      </c>
      <c r="G8579" s="0" t="n">
        <v>0.089773</v>
      </c>
      <c r="H8579" s="0" t="n">
        <v>6000</v>
      </c>
    </row>
    <row r="8580" customFormat="false" ht="15" hidden="false" customHeight="false" outlineLevel="0" collapsed="false">
      <c r="A8580" s="0" t="n">
        <v>8578</v>
      </c>
      <c r="B8580" s="0" t="n">
        <v>12</v>
      </c>
      <c r="C8580" s="0" t="n">
        <v>358</v>
      </c>
      <c r="D8580" s="0" t="n">
        <v>9</v>
      </c>
      <c r="E8580" s="0" t="n">
        <v>0</v>
      </c>
      <c r="F8580" s="0" t="n">
        <v>0.66635</v>
      </c>
      <c r="G8580" s="0" t="n">
        <v>0.112425</v>
      </c>
      <c r="H8580" s="0" t="n">
        <v>6000</v>
      </c>
    </row>
    <row r="8581" customFormat="false" ht="15" hidden="false" customHeight="false" outlineLevel="0" collapsed="false">
      <c r="A8581" s="0" t="n">
        <v>8579</v>
      </c>
      <c r="B8581" s="0" t="n">
        <v>12</v>
      </c>
      <c r="C8581" s="0" t="n">
        <v>358</v>
      </c>
      <c r="D8581" s="0" t="n">
        <v>10</v>
      </c>
      <c r="E8581" s="0" t="n">
        <v>0</v>
      </c>
      <c r="F8581" s="0" t="n">
        <v>0.965709</v>
      </c>
      <c r="G8581" s="0" t="n">
        <v>0.143515</v>
      </c>
      <c r="H8581" s="0" t="n">
        <v>6000</v>
      </c>
    </row>
    <row r="8582" customFormat="false" ht="15" hidden="false" customHeight="false" outlineLevel="0" collapsed="false">
      <c r="A8582" s="0" t="n">
        <v>8580</v>
      </c>
      <c r="B8582" s="0" t="n">
        <v>12</v>
      </c>
      <c r="C8582" s="0" t="n">
        <v>358</v>
      </c>
      <c r="D8582" s="0" t="n">
        <v>11</v>
      </c>
      <c r="E8582" s="0" t="n">
        <v>0</v>
      </c>
      <c r="F8582" s="0" t="n">
        <v>1</v>
      </c>
      <c r="G8582" s="0" t="n">
        <v>0.144805</v>
      </c>
      <c r="H8582" s="0" t="n">
        <v>6000</v>
      </c>
    </row>
    <row r="8583" customFormat="false" ht="15" hidden="false" customHeight="false" outlineLevel="0" collapsed="false">
      <c r="A8583" s="0" t="n">
        <v>8581</v>
      </c>
      <c r="B8583" s="0" t="n">
        <v>12</v>
      </c>
      <c r="C8583" s="0" t="n">
        <v>358</v>
      </c>
      <c r="D8583" s="0" t="n">
        <v>12</v>
      </c>
      <c r="E8583" s="0" t="n">
        <v>0</v>
      </c>
      <c r="F8583" s="0" t="n">
        <v>1</v>
      </c>
      <c r="G8583" s="0" t="n">
        <v>0.214171</v>
      </c>
      <c r="H8583" s="0" t="n">
        <v>6000</v>
      </c>
    </row>
    <row r="8584" customFormat="false" ht="15" hidden="false" customHeight="false" outlineLevel="0" collapsed="false">
      <c r="A8584" s="0" t="n">
        <v>8582</v>
      </c>
      <c r="B8584" s="0" t="n">
        <v>12</v>
      </c>
      <c r="C8584" s="0" t="n">
        <v>358</v>
      </c>
      <c r="D8584" s="0" t="n">
        <v>13</v>
      </c>
      <c r="E8584" s="0" t="n">
        <v>0</v>
      </c>
      <c r="F8584" s="0" t="n">
        <v>1</v>
      </c>
      <c r="G8584" s="0" t="n">
        <v>0.273556</v>
      </c>
      <c r="H8584" s="0" t="n">
        <v>6000</v>
      </c>
    </row>
    <row r="8585" customFormat="false" ht="15" hidden="false" customHeight="false" outlineLevel="0" collapsed="false">
      <c r="A8585" s="0" t="n">
        <v>8583</v>
      </c>
      <c r="B8585" s="0" t="n">
        <v>12</v>
      </c>
      <c r="C8585" s="0" t="n">
        <v>358</v>
      </c>
      <c r="D8585" s="0" t="n">
        <v>14</v>
      </c>
      <c r="E8585" s="0" t="n">
        <v>0</v>
      </c>
      <c r="F8585" s="0" t="n">
        <v>0.965709</v>
      </c>
      <c r="G8585" s="0" t="n">
        <v>0.216707</v>
      </c>
      <c r="H8585" s="0" t="n">
        <v>6000</v>
      </c>
    </row>
    <row r="8586" customFormat="false" ht="15" hidden="false" customHeight="false" outlineLevel="0" collapsed="false">
      <c r="A8586" s="0" t="n">
        <v>8584</v>
      </c>
      <c r="B8586" s="0" t="n">
        <v>12</v>
      </c>
      <c r="C8586" s="0" t="n">
        <v>358</v>
      </c>
      <c r="D8586" s="0" t="n">
        <v>15</v>
      </c>
      <c r="E8586" s="0" t="n">
        <v>0</v>
      </c>
      <c r="F8586" s="0" t="n">
        <v>0.66635</v>
      </c>
      <c r="G8586" s="0" t="n">
        <v>0.29249</v>
      </c>
      <c r="H8586" s="0" t="n">
        <v>6000</v>
      </c>
    </row>
    <row r="8587" customFormat="false" ht="15" hidden="false" customHeight="false" outlineLevel="0" collapsed="false">
      <c r="A8587" s="0" t="n">
        <v>8585</v>
      </c>
      <c r="B8587" s="0" t="n">
        <v>12</v>
      </c>
      <c r="C8587" s="0" t="n">
        <v>358</v>
      </c>
      <c r="D8587" s="0" t="n">
        <v>16</v>
      </c>
      <c r="E8587" s="0" t="n">
        <v>0</v>
      </c>
      <c r="F8587" s="0" t="n">
        <v>0.3317</v>
      </c>
      <c r="G8587" s="0" t="n">
        <v>0.339943</v>
      </c>
      <c r="H8587" s="0" t="n">
        <v>6000</v>
      </c>
    </row>
    <row r="8588" customFormat="false" ht="15" hidden="false" customHeight="false" outlineLevel="0" collapsed="false">
      <c r="A8588" s="0" t="n">
        <v>8586</v>
      </c>
      <c r="B8588" s="0" t="n">
        <v>12</v>
      </c>
      <c r="C8588" s="0" t="n">
        <v>358</v>
      </c>
      <c r="D8588" s="0" t="n">
        <v>17</v>
      </c>
      <c r="E8588" s="0" t="n">
        <v>0</v>
      </c>
      <c r="F8588" s="0" t="n">
        <v>0.047298</v>
      </c>
      <c r="G8588" s="0" t="n">
        <v>0.280329</v>
      </c>
      <c r="H8588" s="0" t="n">
        <v>6000</v>
      </c>
    </row>
    <row r="8589" customFormat="false" ht="15" hidden="false" customHeight="false" outlineLevel="0" collapsed="false">
      <c r="A8589" s="0" t="n">
        <v>8587</v>
      </c>
      <c r="B8589" s="0" t="n">
        <v>12</v>
      </c>
      <c r="C8589" s="0" t="n">
        <v>358</v>
      </c>
      <c r="D8589" s="0" t="n">
        <v>18</v>
      </c>
      <c r="E8589" s="0" t="n">
        <v>0</v>
      </c>
      <c r="F8589" s="0" t="n">
        <v>0</v>
      </c>
      <c r="G8589" s="0" t="n">
        <v>0.150093</v>
      </c>
      <c r="H8589" s="0" t="n">
        <v>6000</v>
      </c>
    </row>
    <row r="8590" customFormat="false" ht="15" hidden="false" customHeight="false" outlineLevel="0" collapsed="false">
      <c r="A8590" s="0" t="n">
        <v>8588</v>
      </c>
      <c r="B8590" s="0" t="n">
        <v>12</v>
      </c>
      <c r="C8590" s="0" t="n">
        <v>358</v>
      </c>
      <c r="D8590" s="0" t="n">
        <v>19</v>
      </c>
      <c r="E8590" s="0" t="n">
        <v>1</v>
      </c>
      <c r="F8590" s="0" t="n">
        <v>0</v>
      </c>
      <c r="G8590" s="0" t="n">
        <v>0.09968</v>
      </c>
      <c r="H8590" s="0" t="n">
        <v>5800</v>
      </c>
    </row>
    <row r="8591" customFormat="false" ht="15" hidden="false" customHeight="false" outlineLevel="0" collapsed="false">
      <c r="A8591" s="0" t="n">
        <v>8589</v>
      </c>
      <c r="B8591" s="0" t="n">
        <v>12</v>
      </c>
      <c r="C8591" s="0" t="n">
        <v>358</v>
      </c>
      <c r="D8591" s="0" t="n">
        <v>20</v>
      </c>
      <c r="E8591" s="0" t="n">
        <v>1</v>
      </c>
      <c r="F8591" s="0" t="n">
        <v>0</v>
      </c>
      <c r="G8591" s="0" t="n">
        <v>0.183344</v>
      </c>
      <c r="H8591" s="0" t="n">
        <v>5600</v>
      </c>
    </row>
    <row r="8592" customFormat="false" ht="15" hidden="false" customHeight="false" outlineLevel="0" collapsed="false">
      <c r="A8592" s="0" t="n">
        <v>8590</v>
      </c>
      <c r="B8592" s="0" t="n">
        <v>12</v>
      </c>
      <c r="C8592" s="0" t="n">
        <v>358</v>
      </c>
      <c r="D8592" s="0" t="n">
        <v>21</v>
      </c>
      <c r="E8592" s="0" t="n">
        <v>0</v>
      </c>
      <c r="F8592" s="0" t="n">
        <v>0</v>
      </c>
      <c r="G8592" s="0" t="n">
        <v>0.229453</v>
      </c>
      <c r="H8592" s="0" t="n">
        <v>5600</v>
      </c>
    </row>
    <row r="8593" customFormat="false" ht="15" hidden="false" customHeight="false" outlineLevel="0" collapsed="false">
      <c r="A8593" s="0" t="n">
        <v>8591</v>
      </c>
      <c r="B8593" s="0" t="n">
        <v>12</v>
      </c>
      <c r="C8593" s="0" t="n">
        <v>358</v>
      </c>
      <c r="D8593" s="0" t="n">
        <v>22</v>
      </c>
      <c r="E8593" s="0" t="n">
        <v>0</v>
      </c>
      <c r="F8593" s="0" t="n">
        <v>0</v>
      </c>
      <c r="G8593" s="0" t="n">
        <v>0.342662</v>
      </c>
      <c r="H8593" s="0" t="n">
        <v>5600</v>
      </c>
    </row>
    <row r="8594" customFormat="false" ht="15" hidden="false" customHeight="false" outlineLevel="0" collapsed="false">
      <c r="A8594" s="0" t="n">
        <v>8592</v>
      </c>
      <c r="B8594" s="0" t="n">
        <v>12</v>
      </c>
      <c r="C8594" s="0" t="n">
        <v>358</v>
      </c>
      <c r="D8594" s="0" t="n">
        <v>23</v>
      </c>
      <c r="E8594" s="0" t="n">
        <v>0</v>
      </c>
      <c r="F8594" s="0" t="n">
        <v>0</v>
      </c>
      <c r="G8594" s="0" t="n">
        <v>0.30177</v>
      </c>
      <c r="H8594" s="0" t="n">
        <v>5600</v>
      </c>
    </row>
    <row r="8595" customFormat="false" ht="15" hidden="false" customHeight="false" outlineLevel="0" collapsed="false">
      <c r="A8595" s="0" t="n">
        <v>8593</v>
      </c>
      <c r="B8595" s="0" t="n">
        <v>12</v>
      </c>
      <c r="C8595" s="0" t="n">
        <v>359</v>
      </c>
      <c r="D8595" s="0" t="n">
        <v>0</v>
      </c>
      <c r="E8595" s="0" t="n">
        <v>0</v>
      </c>
      <c r="F8595" s="0" t="n">
        <v>0</v>
      </c>
      <c r="G8595" s="0" t="n">
        <v>0.24531</v>
      </c>
      <c r="H8595" s="0" t="n">
        <v>5600</v>
      </c>
    </row>
    <row r="8596" customFormat="false" ht="15" hidden="false" customHeight="false" outlineLevel="0" collapsed="false">
      <c r="A8596" s="0" t="n">
        <v>8594</v>
      </c>
      <c r="B8596" s="0" t="n">
        <v>12</v>
      </c>
      <c r="C8596" s="0" t="n">
        <v>359</v>
      </c>
      <c r="D8596" s="0" t="n">
        <v>1</v>
      </c>
      <c r="E8596" s="0" t="n">
        <v>0</v>
      </c>
      <c r="F8596" s="0" t="n">
        <v>0</v>
      </c>
      <c r="G8596" s="0" t="n">
        <v>0.192999</v>
      </c>
      <c r="H8596" s="0" t="n">
        <v>5600</v>
      </c>
    </row>
    <row r="8597" customFormat="false" ht="15" hidden="false" customHeight="false" outlineLevel="0" collapsed="false">
      <c r="A8597" s="0" t="n">
        <v>8595</v>
      </c>
      <c r="B8597" s="0" t="n">
        <v>12</v>
      </c>
      <c r="C8597" s="0" t="n">
        <v>359</v>
      </c>
      <c r="D8597" s="0" t="n">
        <v>2</v>
      </c>
      <c r="E8597" s="0" t="n">
        <v>0</v>
      </c>
      <c r="F8597" s="0" t="n">
        <v>0</v>
      </c>
      <c r="G8597" s="0" t="n">
        <v>0.118012</v>
      </c>
      <c r="H8597" s="0" t="n">
        <v>5600</v>
      </c>
    </row>
    <row r="8598" customFormat="false" ht="15" hidden="false" customHeight="false" outlineLevel="0" collapsed="false">
      <c r="A8598" s="0" t="n">
        <v>8596</v>
      </c>
      <c r="B8598" s="0" t="n">
        <v>12</v>
      </c>
      <c r="C8598" s="0" t="n">
        <v>359</v>
      </c>
      <c r="D8598" s="0" t="n">
        <v>3</v>
      </c>
      <c r="E8598" s="0" t="n">
        <v>0</v>
      </c>
      <c r="F8598" s="0" t="n">
        <v>0</v>
      </c>
      <c r="G8598" s="0" t="n">
        <v>0.180566</v>
      </c>
      <c r="H8598" s="0" t="n">
        <v>5600</v>
      </c>
    </row>
    <row r="8599" customFormat="false" ht="15" hidden="false" customHeight="false" outlineLevel="0" collapsed="false">
      <c r="A8599" s="0" t="n">
        <v>8597</v>
      </c>
      <c r="B8599" s="0" t="n">
        <v>12</v>
      </c>
      <c r="C8599" s="0" t="n">
        <v>359</v>
      </c>
      <c r="D8599" s="0" t="n">
        <v>4</v>
      </c>
      <c r="E8599" s="0" t="n">
        <v>0</v>
      </c>
      <c r="F8599" s="0" t="n">
        <v>0</v>
      </c>
      <c r="G8599" s="0" t="n">
        <v>0.200214</v>
      </c>
      <c r="H8599" s="0" t="n">
        <v>5600</v>
      </c>
    </row>
    <row r="8600" customFormat="false" ht="15" hidden="false" customHeight="false" outlineLevel="0" collapsed="false">
      <c r="A8600" s="0" t="n">
        <v>8598</v>
      </c>
      <c r="B8600" s="0" t="n">
        <v>12</v>
      </c>
      <c r="C8600" s="0" t="n">
        <v>359</v>
      </c>
      <c r="D8600" s="0" t="n">
        <v>5</v>
      </c>
      <c r="E8600" s="0" t="n">
        <v>0</v>
      </c>
      <c r="F8600" s="0" t="n">
        <v>0</v>
      </c>
      <c r="G8600" s="0" t="n">
        <v>0.204799</v>
      </c>
      <c r="H8600" s="0" t="n">
        <v>5600</v>
      </c>
    </row>
    <row r="8601" customFormat="false" ht="15" hidden="false" customHeight="false" outlineLevel="0" collapsed="false">
      <c r="A8601" s="0" t="n">
        <v>8599</v>
      </c>
      <c r="B8601" s="0" t="n">
        <v>12</v>
      </c>
      <c r="C8601" s="0" t="n">
        <v>359</v>
      </c>
      <c r="D8601" s="0" t="n">
        <v>6</v>
      </c>
      <c r="E8601" s="0" t="n">
        <v>0</v>
      </c>
      <c r="F8601" s="0" t="n">
        <v>0</v>
      </c>
      <c r="G8601" s="0" t="n">
        <v>0.156112</v>
      </c>
      <c r="H8601" s="0" t="n">
        <v>5600</v>
      </c>
    </row>
    <row r="8602" customFormat="false" ht="15" hidden="false" customHeight="false" outlineLevel="0" collapsed="false">
      <c r="A8602" s="0" t="n">
        <v>8600</v>
      </c>
      <c r="B8602" s="0" t="n">
        <v>12</v>
      </c>
      <c r="C8602" s="0" t="n">
        <v>359</v>
      </c>
      <c r="D8602" s="0" t="n">
        <v>7</v>
      </c>
      <c r="E8602" s="0" t="n">
        <v>1</v>
      </c>
      <c r="F8602" s="0" t="n">
        <v>0.049659</v>
      </c>
      <c r="G8602" s="0" t="n">
        <v>0.175412</v>
      </c>
      <c r="H8602" s="0" t="n">
        <v>5400</v>
      </c>
    </row>
    <row r="8603" customFormat="false" ht="15" hidden="false" customHeight="false" outlineLevel="0" collapsed="false">
      <c r="A8603" s="0" t="n">
        <v>8601</v>
      </c>
      <c r="B8603" s="0" t="n">
        <v>12</v>
      </c>
      <c r="C8603" s="0" t="n">
        <v>359</v>
      </c>
      <c r="D8603" s="0" t="n">
        <v>8</v>
      </c>
      <c r="E8603" s="0" t="n">
        <v>1</v>
      </c>
      <c r="F8603" s="0" t="n">
        <v>0.348256</v>
      </c>
      <c r="G8603" s="0" t="n">
        <v>0.207831</v>
      </c>
      <c r="H8603" s="0" t="n">
        <v>5200</v>
      </c>
    </row>
    <row r="8604" customFormat="false" ht="15" hidden="false" customHeight="false" outlineLevel="0" collapsed="false">
      <c r="A8604" s="0" t="n">
        <v>8602</v>
      </c>
      <c r="B8604" s="0" t="n">
        <v>12</v>
      </c>
      <c r="C8604" s="0" t="n">
        <v>359</v>
      </c>
      <c r="D8604" s="0" t="n">
        <v>9</v>
      </c>
      <c r="E8604" s="0" t="n">
        <v>0</v>
      </c>
      <c r="F8604" s="0" t="n">
        <v>0.699609</v>
      </c>
      <c r="G8604" s="0" t="n">
        <v>0.227135</v>
      </c>
      <c r="H8604" s="0" t="n">
        <v>5200</v>
      </c>
    </row>
    <row r="8605" customFormat="false" ht="15" hidden="false" customHeight="false" outlineLevel="0" collapsed="false">
      <c r="A8605" s="0" t="n">
        <v>8603</v>
      </c>
      <c r="B8605" s="0" t="n">
        <v>12</v>
      </c>
      <c r="C8605" s="0" t="n">
        <v>359</v>
      </c>
      <c r="D8605" s="0" t="n">
        <v>10</v>
      </c>
      <c r="E8605" s="0" t="n">
        <v>0</v>
      </c>
      <c r="F8605" s="0" t="n">
        <v>1</v>
      </c>
      <c r="G8605" s="0" t="n">
        <v>0.184622</v>
      </c>
      <c r="H8605" s="0" t="n">
        <v>5200</v>
      </c>
    </row>
    <row r="8606" customFormat="false" ht="15" hidden="false" customHeight="false" outlineLevel="0" collapsed="false">
      <c r="A8606" s="0" t="n">
        <v>8604</v>
      </c>
      <c r="B8606" s="0" t="n">
        <v>12</v>
      </c>
      <c r="C8606" s="0" t="n">
        <v>359</v>
      </c>
      <c r="D8606" s="0" t="n">
        <v>11</v>
      </c>
      <c r="E8606" s="0" t="n">
        <v>0</v>
      </c>
      <c r="F8606" s="0" t="n">
        <v>1</v>
      </c>
      <c r="G8606" s="0" t="n">
        <v>0.303083</v>
      </c>
      <c r="H8606" s="0" t="n">
        <v>5200</v>
      </c>
    </row>
    <row r="8607" customFormat="false" ht="15" hidden="false" customHeight="false" outlineLevel="0" collapsed="false">
      <c r="A8607" s="0" t="n">
        <v>8605</v>
      </c>
      <c r="B8607" s="0" t="n">
        <v>12</v>
      </c>
      <c r="C8607" s="0" t="n">
        <v>359</v>
      </c>
      <c r="D8607" s="0" t="n">
        <v>12</v>
      </c>
      <c r="E8607" s="0" t="n">
        <v>0</v>
      </c>
      <c r="F8607" s="0" t="n">
        <v>1</v>
      </c>
      <c r="G8607" s="0" t="n">
        <v>0.568612</v>
      </c>
      <c r="H8607" s="0" t="n">
        <v>5200</v>
      </c>
    </row>
    <row r="8608" customFormat="false" ht="15" hidden="false" customHeight="false" outlineLevel="0" collapsed="false">
      <c r="A8608" s="0" t="n">
        <v>8606</v>
      </c>
      <c r="B8608" s="0" t="n">
        <v>12</v>
      </c>
      <c r="C8608" s="0" t="n">
        <v>359</v>
      </c>
      <c r="D8608" s="0" t="n">
        <v>13</v>
      </c>
      <c r="E8608" s="0" t="n">
        <v>0</v>
      </c>
      <c r="F8608" s="0" t="n">
        <v>1</v>
      </c>
      <c r="G8608" s="0" t="n">
        <v>0.694253</v>
      </c>
      <c r="H8608" s="0" t="n">
        <v>5200</v>
      </c>
    </row>
    <row r="8609" customFormat="false" ht="15" hidden="false" customHeight="false" outlineLevel="0" collapsed="false">
      <c r="A8609" s="0" t="n">
        <v>8607</v>
      </c>
      <c r="B8609" s="0" t="n">
        <v>12</v>
      </c>
      <c r="C8609" s="0" t="n">
        <v>359</v>
      </c>
      <c r="D8609" s="0" t="n">
        <v>14</v>
      </c>
      <c r="E8609" s="0" t="n">
        <v>0</v>
      </c>
      <c r="F8609" s="0" t="n">
        <v>1</v>
      </c>
      <c r="G8609" s="0" t="n">
        <v>0.786107</v>
      </c>
      <c r="H8609" s="0" t="n">
        <v>5200</v>
      </c>
    </row>
    <row r="8610" customFormat="false" ht="15" hidden="false" customHeight="false" outlineLevel="0" collapsed="false">
      <c r="A8610" s="0" t="n">
        <v>8608</v>
      </c>
      <c r="B8610" s="0" t="n">
        <v>12</v>
      </c>
      <c r="C8610" s="0" t="n">
        <v>359</v>
      </c>
      <c r="D8610" s="0" t="n">
        <v>15</v>
      </c>
      <c r="E8610" s="0" t="n">
        <v>0</v>
      </c>
      <c r="F8610" s="0" t="n">
        <v>0.699609</v>
      </c>
      <c r="G8610" s="0" t="n">
        <v>0.646766</v>
      </c>
      <c r="H8610" s="0" t="n">
        <v>5200</v>
      </c>
    </row>
    <row r="8611" customFormat="false" ht="15" hidden="false" customHeight="false" outlineLevel="0" collapsed="false">
      <c r="A8611" s="0" t="n">
        <v>8609</v>
      </c>
      <c r="B8611" s="0" t="n">
        <v>12</v>
      </c>
      <c r="C8611" s="0" t="n">
        <v>359</v>
      </c>
      <c r="D8611" s="0" t="n">
        <v>16</v>
      </c>
      <c r="E8611" s="0" t="n">
        <v>0</v>
      </c>
      <c r="F8611" s="0" t="n">
        <v>0.348256</v>
      </c>
      <c r="G8611" s="0" t="n">
        <v>0.799569</v>
      </c>
      <c r="H8611" s="0" t="n">
        <v>5200</v>
      </c>
    </row>
    <row r="8612" customFormat="false" ht="15" hidden="false" customHeight="false" outlineLevel="0" collapsed="false">
      <c r="A8612" s="0" t="n">
        <v>8610</v>
      </c>
      <c r="B8612" s="0" t="n">
        <v>12</v>
      </c>
      <c r="C8612" s="0" t="n">
        <v>359</v>
      </c>
      <c r="D8612" s="0" t="n">
        <v>17</v>
      </c>
      <c r="E8612" s="0" t="n">
        <v>0</v>
      </c>
      <c r="F8612" s="0" t="n">
        <v>0.049659</v>
      </c>
      <c r="G8612" s="0" t="n">
        <v>0.604295</v>
      </c>
      <c r="H8612" s="0" t="n">
        <v>5200</v>
      </c>
    </row>
    <row r="8613" customFormat="false" ht="15" hidden="false" customHeight="false" outlineLevel="0" collapsed="false">
      <c r="A8613" s="0" t="n">
        <v>8611</v>
      </c>
      <c r="B8613" s="0" t="n">
        <v>12</v>
      </c>
      <c r="C8613" s="0" t="n">
        <v>359</v>
      </c>
      <c r="D8613" s="0" t="n">
        <v>18</v>
      </c>
      <c r="E8613" s="0" t="n">
        <v>0</v>
      </c>
      <c r="F8613" s="0" t="n">
        <v>0</v>
      </c>
      <c r="G8613" s="0" t="n">
        <v>0.584678</v>
      </c>
      <c r="H8613" s="0" t="n">
        <v>5200</v>
      </c>
    </row>
    <row r="8614" customFormat="false" ht="15" hidden="false" customHeight="false" outlineLevel="0" collapsed="false">
      <c r="A8614" s="0" t="n">
        <v>8612</v>
      </c>
      <c r="B8614" s="0" t="n">
        <v>12</v>
      </c>
      <c r="C8614" s="0" t="n">
        <v>359</v>
      </c>
      <c r="D8614" s="0" t="n">
        <v>19</v>
      </c>
      <c r="E8614" s="0" t="n">
        <v>1</v>
      </c>
      <c r="F8614" s="0" t="n">
        <v>0</v>
      </c>
      <c r="G8614" s="0" t="n">
        <v>0.461719</v>
      </c>
      <c r="H8614" s="0" t="n">
        <v>5000</v>
      </c>
    </row>
    <row r="8615" customFormat="false" ht="15" hidden="false" customHeight="false" outlineLevel="0" collapsed="false">
      <c r="A8615" s="0" t="n">
        <v>8613</v>
      </c>
      <c r="B8615" s="0" t="n">
        <v>12</v>
      </c>
      <c r="C8615" s="0" t="n">
        <v>359</v>
      </c>
      <c r="D8615" s="0" t="n">
        <v>20</v>
      </c>
      <c r="E8615" s="0" t="n">
        <v>1</v>
      </c>
      <c r="F8615" s="0" t="n">
        <v>0</v>
      </c>
      <c r="G8615" s="0" t="n">
        <v>0.28552</v>
      </c>
      <c r="H8615" s="0" t="n">
        <v>4800</v>
      </c>
    </row>
    <row r="8616" customFormat="false" ht="15" hidden="false" customHeight="false" outlineLevel="0" collapsed="false">
      <c r="A8616" s="0" t="n">
        <v>8614</v>
      </c>
      <c r="B8616" s="0" t="n">
        <v>12</v>
      </c>
      <c r="C8616" s="0" t="n">
        <v>359</v>
      </c>
      <c r="D8616" s="0" t="n">
        <v>21</v>
      </c>
      <c r="E8616" s="0" t="n">
        <v>0</v>
      </c>
      <c r="F8616" s="0" t="n">
        <v>0</v>
      </c>
      <c r="G8616" s="0" t="n">
        <v>0.217434</v>
      </c>
      <c r="H8616" s="0" t="n">
        <v>4800</v>
      </c>
    </row>
    <row r="8617" customFormat="false" ht="15" hidden="false" customHeight="false" outlineLevel="0" collapsed="false">
      <c r="A8617" s="0" t="n">
        <v>8615</v>
      </c>
      <c r="B8617" s="0" t="n">
        <v>12</v>
      </c>
      <c r="C8617" s="0" t="n">
        <v>359</v>
      </c>
      <c r="D8617" s="0" t="n">
        <v>22</v>
      </c>
      <c r="E8617" s="0" t="n">
        <v>0</v>
      </c>
      <c r="F8617" s="0" t="n">
        <v>0</v>
      </c>
      <c r="G8617" s="0" t="n">
        <v>0.141967</v>
      </c>
      <c r="H8617" s="0" t="n">
        <v>4800</v>
      </c>
    </row>
    <row r="8618" customFormat="false" ht="15" hidden="false" customHeight="false" outlineLevel="0" collapsed="false">
      <c r="A8618" s="0" t="n">
        <v>8616</v>
      </c>
      <c r="B8618" s="0" t="n">
        <v>12</v>
      </c>
      <c r="C8618" s="0" t="n">
        <v>359</v>
      </c>
      <c r="D8618" s="0" t="n">
        <v>23</v>
      </c>
      <c r="E8618" s="0" t="n">
        <v>0</v>
      </c>
      <c r="F8618" s="0" t="n">
        <v>0</v>
      </c>
      <c r="G8618" s="0" t="n">
        <v>0.165207</v>
      </c>
      <c r="H8618" s="0" t="n">
        <v>4800</v>
      </c>
    </row>
    <row r="8619" customFormat="false" ht="15" hidden="false" customHeight="false" outlineLevel="0" collapsed="false">
      <c r="A8619" s="0" t="n">
        <v>8617</v>
      </c>
      <c r="B8619" s="0" t="n">
        <v>12</v>
      </c>
      <c r="C8619" s="0" t="n">
        <v>360</v>
      </c>
      <c r="D8619" s="0" t="n">
        <v>0</v>
      </c>
      <c r="E8619" s="0" t="n">
        <v>0</v>
      </c>
      <c r="F8619" s="0" t="n">
        <v>0</v>
      </c>
      <c r="G8619" s="0" t="n">
        <v>0.118875</v>
      </c>
      <c r="H8619" s="0" t="n">
        <v>4800</v>
      </c>
    </row>
    <row r="8620" customFormat="false" ht="15" hidden="false" customHeight="false" outlineLevel="0" collapsed="false">
      <c r="A8620" s="0" t="n">
        <v>8618</v>
      </c>
      <c r="B8620" s="0" t="n">
        <v>12</v>
      </c>
      <c r="C8620" s="0" t="n">
        <v>360</v>
      </c>
      <c r="D8620" s="0" t="n">
        <v>1</v>
      </c>
      <c r="E8620" s="0" t="n">
        <v>0</v>
      </c>
      <c r="F8620" s="0" t="n">
        <v>0</v>
      </c>
      <c r="G8620" s="0" t="n">
        <v>0.128546</v>
      </c>
      <c r="H8620" s="0" t="n">
        <v>4800</v>
      </c>
    </row>
    <row r="8621" customFormat="false" ht="15" hidden="false" customHeight="false" outlineLevel="0" collapsed="false">
      <c r="A8621" s="0" t="n">
        <v>8619</v>
      </c>
      <c r="B8621" s="0" t="n">
        <v>12</v>
      </c>
      <c r="C8621" s="0" t="n">
        <v>360</v>
      </c>
      <c r="D8621" s="0" t="n">
        <v>2</v>
      </c>
      <c r="E8621" s="0" t="n">
        <v>0</v>
      </c>
      <c r="F8621" s="0" t="n">
        <v>0</v>
      </c>
      <c r="G8621" s="0" t="n">
        <v>0.139893</v>
      </c>
      <c r="H8621" s="0" t="n">
        <v>4800</v>
      </c>
    </row>
    <row r="8622" customFormat="false" ht="15" hidden="false" customHeight="false" outlineLevel="0" collapsed="false">
      <c r="A8622" s="0" t="n">
        <v>8620</v>
      </c>
      <c r="B8622" s="0" t="n">
        <v>12</v>
      </c>
      <c r="C8622" s="0" t="n">
        <v>360</v>
      </c>
      <c r="D8622" s="0" t="n">
        <v>3</v>
      </c>
      <c r="E8622" s="0" t="n">
        <v>0</v>
      </c>
      <c r="F8622" s="0" t="n">
        <v>0</v>
      </c>
      <c r="G8622" s="0" t="n">
        <v>0.123366</v>
      </c>
      <c r="H8622" s="0" t="n">
        <v>4800</v>
      </c>
    </row>
    <row r="8623" customFormat="false" ht="15" hidden="false" customHeight="false" outlineLevel="0" collapsed="false">
      <c r="A8623" s="0" t="n">
        <v>8621</v>
      </c>
      <c r="B8623" s="0" t="n">
        <v>12</v>
      </c>
      <c r="C8623" s="0" t="n">
        <v>360</v>
      </c>
      <c r="D8623" s="0" t="n">
        <v>4</v>
      </c>
      <c r="E8623" s="0" t="n">
        <v>0</v>
      </c>
      <c r="F8623" s="0" t="n">
        <v>0</v>
      </c>
      <c r="G8623" s="0" t="n">
        <v>0.182068</v>
      </c>
      <c r="H8623" s="0" t="n">
        <v>4800</v>
      </c>
    </row>
    <row r="8624" customFormat="false" ht="15" hidden="false" customHeight="false" outlineLevel="0" collapsed="false">
      <c r="A8624" s="0" t="n">
        <v>8622</v>
      </c>
      <c r="B8624" s="0" t="n">
        <v>12</v>
      </c>
      <c r="C8624" s="0" t="n">
        <v>360</v>
      </c>
      <c r="D8624" s="0" t="n">
        <v>5</v>
      </c>
      <c r="E8624" s="0" t="n">
        <v>0</v>
      </c>
      <c r="F8624" s="0" t="n">
        <v>0</v>
      </c>
      <c r="G8624" s="0" t="n">
        <v>0.180233</v>
      </c>
      <c r="H8624" s="0" t="n">
        <v>4800</v>
      </c>
    </row>
    <row r="8625" customFormat="false" ht="15" hidden="false" customHeight="false" outlineLevel="0" collapsed="false">
      <c r="A8625" s="0" t="n">
        <v>8623</v>
      </c>
      <c r="B8625" s="0" t="n">
        <v>12</v>
      </c>
      <c r="C8625" s="0" t="n">
        <v>360</v>
      </c>
      <c r="D8625" s="0" t="n">
        <v>6</v>
      </c>
      <c r="E8625" s="0" t="n">
        <v>0</v>
      </c>
      <c r="F8625" s="0" t="n">
        <v>0</v>
      </c>
      <c r="G8625" s="0" t="n">
        <v>0.12593</v>
      </c>
      <c r="H8625" s="0" t="n">
        <v>4800</v>
      </c>
    </row>
    <row r="8626" customFormat="false" ht="15" hidden="false" customHeight="false" outlineLevel="0" collapsed="false">
      <c r="A8626" s="0" t="n">
        <v>8624</v>
      </c>
      <c r="B8626" s="0" t="n">
        <v>12</v>
      </c>
      <c r="C8626" s="0" t="n">
        <v>360</v>
      </c>
      <c r="D8626" s="0" t="n">
        <v>7</v>
      </c>
      <c r="E8626" s="0" t="n">
        <v>1</v>
      </c>
      <c r="F8626" s="0" t="n">
        <v>0.04719</v>
      </c>
      <c r="G8626" s="0" t="n">
        <v>0.106452</v>
      </c>
      <c r="H8626" s="0" t="n">
        <v>4600</v>
      </c>
    </row>
    <row r="8627" customFormat="false" ht="15" hidden="false" customHeight="false" outlineLevel="0" collapsed="false">
      <c r="A8627" s="0" t="n">
        <v>8625</v>
      </c>
      <c r="B8627" s="0" t="n">
        <v>12</v>
      </c>
      <c r="C8627" s="0" t="n">
        <v>360</v>
      </c>
      <c r="D8627" s="0" t="n">
        <v>8</v>
      </c>
      <c r="E8627" s="0" t="n">
        <v>1</v>
      </c>
      <c r="F8627" s="0" t="n">
        <v>0.330945</v>
      </c>
      <c r="G8627" s="0" t="n">
        <v>0.117249</v>
      </c>
      <c r="H8627" s="0" t="n">
        <v>4400</v>
      </c>
    </row>
    <row r="8628" customFormat="false" ht="15" hidden="false" customHeight="false" outlineLevel="0" collapsed="false">
      <c r="A8628" s="0" t="n">
        <v>8626</v>
      </c>
      <c r="B8628" s="0" t="n">
        <v>12</v>
      </c>
      <c r="C8628" s="0" t="n">
        <v>360</v>
      </c>
      <c r="D8628" s="0" t="n">
        <v>9</v>
      </c>
      <c r="E8628" s="0" t="n">
        <v>0</v>
      </c>
      <c r="F8628" s="0" t="n">
        <v>0.664834</v>
      </c>
      <c r="G8628" s="0" t="n">
        <v>0.102527</v>
      </c>
      <c r="H8628" s="0" t="n">
        <v>4400</v>
      </c>
    </row>
    <row r="8629" customFormat="false" ht="15" hidden="false" customHeight="false" outlineLevel="0" collapsed="false">
      <c r="A8629" s="0" t="n">
        <v>8627</v>
      </c>
      <c r="B8629" s="0" t="n">
        <v>12</v>
      </c>
      <c r="C8629" s="0" t="n">
        <v>360</v>
      </c>
      <c r="D8629" s="0" t="n">
        <v>10</v>
      </c>
      <c r="E8629" s="0" t="n">
        <v>0</v>
      </c>
      <c r="F8629" s="0" t="n">
        <v>0.963512</v>
      </c>
      <c r="G8629" s="0" t="n">
        <v>0.08744</v>
      </c>
      <c r="H8629" s="0" t="n">
        <v>4400</v>
      </c>
    </row>
    <row r="8630" customFormat="false" ht="15" hidden="false" customHeight="false" outlineLevel="0" collapsed="false">
      <c r="A8630" s="0" t="n">
        <v>8628</v>
      </c>
      <c r="B8630" s="0" t="n">
        <v>12</v>
      </c>
      <c r="C8630" s="0" t="n">
        <v>360</v>
      </c>
      <c r="D8630" s="0" t="n">
        <v>11</v>
      </c>
      <c r="E8630" s="0" t="n">
        <v>0</v>
      </c>
      <c r="F8630" s="0" t="n">
        <v>1</v>
      </c>
      <c r="G8630" s="0" t="n">
        <v>0.127083</v>
      </c>
      <c r="H8630" s="0" t="n">
        <v>4400</v>
      </c>
    </row>
    <row r="8631" customFormat="false" ht="15" hidden="false" customHeight="false" outlineLevel="0" collapsed="false">
      <c r="A8631" s="0" t="n">
        <v>8629</v>
      </c>
      <c r="B8631" s="0" t="n">
        <v>12</v>
      </c>
      <c r="C8631" s="0" t="n">
        <v>360</v>
      </c>
      <c r="D8631" s="0" t="n">
        <v>12</v>
      </c>
      <c r="E8631" s="0" t="n">
        <v>0</v>
      </c>
      <c r="F8631" s="0" t="n">
        <v>1</v>
      </c>
      <c r="G8631" s="0" t="n">
        <v>0.115873</v>
      </c>
      <c r="H8631" s="0" t="n">
        <v>4400</v>
      </c>
    </row>
    <row r="8632" customFormat="false" ht="15" hidden="false" customHeight="false" outlineLevel="0" collapsed="false">
      <c r="A8632" s="0" t="n">
        <v>8630</v>
      </c>
      <c r="B8632" s="0" t="n">
        <v>12</v>
      </c>
      <c r="C8632" s="0" t="n">
        <v>360</v>
      </c>
      <c r="D8632" s="0" t="n">
        <v>13</v>
      </c>
      <c r="E8632" s="0" t="n">
        <v>0</v>
      </c>
      <c r="F8632" s="0" t="n">
        <v>1</v>
      </c>
      <c r="G8632" s="0" t="n">
        <v>0.138209</v>
      </c>
      <c r="H8632" s="0" t="n">
        <v>4400</v>
      </c>
    </row>
    <row r="8633" customFormat="false" ht="15" hidden="false" customHeight="false" outlineLevel="0" collapsed="false">
      <c r="A8633" s="0" t="n">
        <v>8631</v>
      </c>
      <c r="B8633" s="0" t="n">
        <v>12</v>
      </c>
      <c r="C8633" s="0" t="n">
        <v>360</v>
      </c>
      <c r="D8633" s="0" t="n">
        <v>14</v>
      </c>
      <c r="E8633" s="0" t="n">
        <v>0</v>
      </c>
      <c r="F8633" s="0" t="n">
        <v>0.963512</v>
      </c>
      <c r="G8633" s="0" t="n">
        <v>0.142093</v>
      </c>
      <c r="H8633" s="0" t="n">
        <v>4400</v>
      </c>
    </row>
    <row r="8634" customFormat="false" ht="15" hidden="false" customHeight="false" outlineLevel="0" collapsed="false">
      <c r="A8634" s="0" t="n">
        <v>8632</v>
      </c>
      <c r="B8634" s="0" t="n">
        <v>12</v>
      </c>
      <c r="C8634" s="0" t="n">
        <v>360</v>
      </c>
      <c r="D8634" s="0" t="n">
        <v>15</v>
      </c>
      <c r="E8634" s="0" t="n">
        <v>0</v>
      </c>
      <c r="F8634" s="0" t="n">
        <v>0.664834</v>
      </c>
      <c r="G8634" s="0" t="n">
        <v>0.131327</v>
      </c>
      <c r="H8634" s="0" t="n">
        <v>4400</v>
      </c>
    </row>
    <row r="8635" customFormat="false" ht="15" hidden="false" customHeight="false" outlineLevel="0" collapsed="false">
      <c r="A8635" s="0" t="n">
        <v>8633</v>
      </c>
      <c r="B8635" s="0" t="n">
        <v>12</v>
      </c>
      <c r="C8635" s="0" t="n">
        <v>360</v>
      </c>
      <c r="D8635" s="0" t="n">
        <v>16</v>
      </c>
      <c r="E8635" s="0" t="n">
        <v>0</v>
      </c>
      <c r="F8635" s="0" t="n">
        <v>0.330945</v>
      </c>
      <c r="G8635" s="0" t="n">
        <v>0.135312</v>
      </c>
      <c r="H8635" s="0" t="n">
        <v>4400</v>
      </c>
    </row>
    <row r="8636" customFormat="false" ht="15" hidden="false" customHeight="false" outlineLevel="0" collapsed="false">
      <c r="A8636" s="0" t="n">
        <v>8634</v>
      </c>
      <c r="B8636" s="0" t="n">
        <v>12</v>
      </c>
      <c r="C8636" s="0" t="n">
        <v>360</v>
      </c>
      <c r="D8636" s="0" t="n">
        <v>17</v>
      </c>
      <c r="E8636" s="0" t="n">
        <v>0</v>
      </c>
      <c r="F8636" s="0" t="n">
        <v>0.04719</v>
      </c>
      <c r="G8636" s="0" t="n">
        <v>0.184397</v>
      </c>
      <c r="H8636" s="0" t="n">
        <v>4400</v>
      </c>
    </row>
    <row r="8637" customFormat="false" ht="15" hidden="false" customHeight="false" outlineLevel="0" collapsed="false">
      <c r="A8637" s="0" t="n">
        <v>8635</v>
      </c>
      <c r="B8637" s="0" t="n">
        <v>12</v>
      </c>
      <c r="C8637" s="0" t="n">
        <v>360</v>
      </c>
      <c r="D8637" s="0" t="n">
        <v>18</v>
      </c>
      <c r="E8637" s="0" t="n">
        <v>0</v>
      </c>
      <c r="F8637" s="0" t="n">
        <v>0</v>
      </c>
      <c r="G8637" s="0" t="n">
        <v>0.174713</v>
      </c>
      <c r="H8637" s="0" t="n">
        <v>4400</v>
      </c>
    </row>
    <row r="8638" customFormat="false" ht="15" hidden="false" customHeight="false" outlineLevel="0" collapsed="false">
      <c r="A8638" s="0" t="n">
        <v>8636</v>
      </c>
      <c r="B8638" s="0" t="n">
        <v>12</v>
      </c>
      <c r="C8638" s="0" t="n">
        <v>360</v>
      </c>
      <c r="D8638" s="0" t="n">
        <v>19</v>
      </c>
      <c r="E8638" s="0" t="n">
        <v>1</v>
      </c>
      <c r="F8638" s="0" t="n">
        <v>0</v>
      </c>
      <c r="G8638" s="0" t="n">
        <v>0.176997</v>
      </c>
      <c r="H8638" s="0" t="n">
        <v>4200</v>
      </c>
    </row>
    <row r="8639" customFormat="false" ht="15" hidden="false" customHeight="false" outlineLevel="0" collapsed="false">
      <c r="A8639" s="0" t="n">
        <v>8637</v>
      </c>
      <c r="B8639" s="0" t="n">
        <v>12</v>
      </c>
      <c r="C8639" s="0" t="n">
        <v>360</v>
      </c>
      <c r="D8639" s="0" t="n">
        <v>20</v>
      </c>
      <c r="E8639" s="0" t="n">
        <v>1</v>
      </c>
      <c r="F8639" s="0" t="n">
        <v>0</v>
      </c>
      <c r="G8639" s="0" t="n">
        <v>0.202305</v>
      </c>
      <c r="H8639" s="0" t="n">
        <v>4000</v>
      </c>
    </row>
    <row r="8640" customFormat="false" ht="15" hidden="false" customHeight="false" outlineLevel="0" collapsed="false">
      <c r="A8640" s="0" t="n">
        <v>8638</v>
      </c>
      <c r="B8640" s="0" t="n">
        <v>12</v>
      </c>
      <c r="C8640" s="0" t="n">
        <v>360</v>
      </c>
      <c r="D8640" s="0" t="n">
        <v>21</v>
      </c>
      <c r="E8640" s="0" t="n">
        <v>0</v>
      </c>
      <c r="F8640" s="0" t="n">
        <v>0</v>
      </c>
      <c r="G8640" s="0" t="n">
        <v>0.174223</v>
      </c>
      <c r="H8640" s="0" t="n">
        <v>4000</v>
      </c>
    </row>
    <row r="8641" customFormat="false" ht="15" hidden="false" customHeight="false" outlineLevel="0" collapsed="false">
      <c r="A8641" s="0" t="n">
        <v>8639</v>
      </c>
      <c r="B8641" s="0" t="n">
        <v>12</v>
      </c>
      <c r="C8641" s="0" t="n">
        <v>360</v>
      </c>
      <c r="D8641" s="0" t="n">
        <v>22</v>
      </c>
      <c r="E8641" s="0" t="n">
        <v>0</v>
      </c>
      <c r="F8641" s="0" t="n">
        <v>0</v>
      </c>
      <c r="G8641" s="0" t="n">
        <v>0.167498</v>
      </c>
      <c r="H8641" s="0" t="n">
        <v>4000</v>
      </c>
    </row>
    <row r="8642" customFormat="false" ht="15" hidden="false" customHeight="false" outlineLevel="0" collapsed="false">
      <c r="A8642" s="0" t="n">
        <v>8640</v>
      </c>
      <c r="B8642" s="0" t="n">
        <v>12</v>
      </c>
      <c r="C8642" s="0" t="n">
        <v>360</v>
      </c>
      <c r="D8642" s="0" t="n">
        <v>23</v>
      </c>
      <c r="E8642" s="0" t="n">
        <v>0</v>
      </c>
      <c r="F8642" s="0" t="n">
        <v>0</v>
      </c>
      <c r="G8642" s="0" t="n">
        <v>0.303041</v>
      </c>
      <c r="H8642" s="0" t="n">
        <v>4000</v>
      </c>
    </row>
    <row r="8643" customFormat="false" ht="15" hidden="false" customHeight="false" outlineLevel="0" collapsed="false">
      <c r="A8643" s="0" t="n">
        <v>8641</v>
      </c>
      <c r="B8643" s="0" t="n">
        <v>12</v>
      </c>
      <c r="C8643" s="0" t="n">
        <v>361</v>
      </c>
      <c r="D8643" s="0" t="n">
        <v>0</v>
      </c>
      <c r="E8643" s="0" t="n">
        <v>0</v>
      </c>
      <c r="F8643" s="0" t="n">
        <v>0</v>
      </c>
      <c r="G8643" s="0" t="n">
        <v>0.241121</v>
      </c>
      <c r="H8643" s="0" t="n">
        <v>4000</v>
      </c>
    </row>
    <row r="8644" customFormat="false" ht="15" hidden="false" customHeight="false" outlineLevel="0" collapsed="false">
      <c r="A8644" s="0" t="n">
        <v>8642</v>
      </c>
      <c r="B8644" s="0" t="n">
        <v>12</v>
      </c>
      <c r="C8644" s="0" t="n">
        <v>361</v>
      </c>
      <c r="D8644" s="0" t="n">
        <v>1</v>
      </c>
      <c r="E8644" s="0" t="n">
        <v>0</v>
      </c>
      <c r="F8644" s="0" t="n">
        <v>0</v>
      </c>
      <c r="G8644" s="0" t="n">
        <v>0.280268</v>
      </c>
      <c r="H8644" s="0" t="n">
        <v>4000</v>
      </c>
    </row>
    <row r="8645" customFormat="false" ht="15" hidden="false" customHeight="false" outlineLevel="0" collapsed="false">
      <c r="A8645" s="0" t="n">
        <v>8643</v>
      </c>
      <c r="B8645" s="0" t="n">
        <v>12</v>
      </c>
      <c r="C8645" s="0" t="n">
        <v>361</v>
      </c>
      <c r="D8645" s="0" t="n">
        <v>2</v>
      </c>
      <c r="E8645" s="0" t="n">
        <v>0</v>
      </c>
      <c r="F8645" s="0" t="n">
        <v>0</v>
      </c>
      <c r="G8645" s="0" t="n">
        <v>0.296972</v>
      </c>
      <c r="H8645" s="0" t="n">
        <v>4000</v>
      </c>
    </row>
    <row r="8646" customFormat="false" ht="15" hidden="false" customHeight="false" outlineLevel="0" collapsed="false">
      <c r="A8646" s="0" t="n">
        <v>8644</v>
      </c>
      <c r="B8646" s="0" t="n">
        <v>12</v>
      </c>
      <c r="C8646" s="0" t="n">
        <v>361</v>
      </c>
      <c r="D8646" s="0" t="n">
        <v>3</v>
      </c>
      <c r="E8646" s="0" t="n">
        <v>0</v>
      </c>
      <c r="F8646" s="0" t="n">
        <v>0</v>
      </c>
      <c r="G8646" s="0" t="n">
        <v>0.404564</v>
      </c>
      <c r="H8646" s="0" t="n">
        <v>4000</v>
      </c>
    </row>
    <row r="8647" customFormat="false" ht="15" hidden="false" customHeight="false" outlineLevel="0" collapsed="false">
      <c r="A8647" s="0" t="n">
        <v>8645</v>
      </c>
      <c r="B8647" s="0" t="n">
        <v>12</v>
      </c>
      <c r="C8647" s="0" t="n">
        <v>361</v>
      </c>
      <c r="D8647" s="0" t="n">
        <v>4</v>
      </c>
      <c r="E8647" s="0" t="n">
        <v>0</v>
      </c>
      <c r="F8647" s="0" t="n">
        <v>0</v>
      </c>
      <c r="G8647" s="0" t="n">
        <v>0.226591</v>
      </c>
      <c r="H8647" s="0" t="n">
        <v>4000</v>
      </c>
    </row>
    <row r="8648" customFormat="false" ht="15" hidden="false" customHeight="false" outlineLevel="0" collapsed="false">
      <c r="A8648" s="0" t="n">
        <v>8646</v>
      </c>
      <c r="B8648" s="0" t="n">
        <v>12</v>
      </c>
      <c r="C8648" s="0" t="n">
        <v>361</v>
      </c>
      <c r="D8648" s="0" t="n">
        <v>5</v>
      </c>
      <c r="E8648" s="0" t="n">
        <v>0</v>
      </c>
      <c r="F8648" s="0" t="n">
        <v>0</v>
      </c>
      <c r="G8648" s="0" t="n">
        <v>0.1898</v>
      </c>
      <c r="H8648" s="0" t="n">
        <v>4000</v>
      </c>
    </row>
    <row r="8649" customFormat="false" ht="15" hidden="false" customHeight="false" outlineLevel="0" collapsed="false">
      <c r="A8649" s="0" t="n">
        <v>8647</v>
      </c>
      <c r="B8649" s="0" t="n">
        <v>12</v>
      </c>
      <c r="C8649" s="0" t="n">
        <v>361</v>
      </c>
      <c r="D8649" s="0" t="n">
        <v>6</v>
      </c>
      <c r="E8649" s="0" t="n">
        <v>0</v>
      </c>
      <c r="F8649" s="0" t="n">
        <v>0</v>
      </c>
      <c r="G8649" s="0" t="n">
        <v>0.251911</v>
      </c>
      <c r="H8649" s="0" t="n">
        <v>4000</v>
      </c>
    </row>
    <row r="8650" customFormat="false" ht="15" hidden="false" customHeight="false" outlineLevel="0" collapsed="false">
      <c r="A8650" s="0" t="n">
        <v>8648</v>
      </c>
      <c r="B8650" s="0" t="n">
        <v>12</v>
      </c>
      <c r="C8650" s="0" t="n">
        <v>361</v>
      </c>
      <c r="D8650" s="0" t="n">
        <v>7</v>
      </c>
      <c r="E8650" s="0" t="n">
        <v>1</v>
      </c>
      <c r="F8650" s="0" t="n">
        <v>0.050948</v>
      </c>
      <c r="G8650" s="0" t="n">
        <v>0.324991</v>
      </c>
      <c r="H8650" s="0" t="n">
        <v>3800</v>
      </c>
    </row>
    <row r="8651" customFormat="false" ht="15" hidden="false" customHeight="false" outlineLevel="0" collapsed="false">
      <c r="A8651" s="0" t="n">
        <v>8649</v>
      </c>
      <c r="B8651" s="0" t="n">
        <v>12</v>
      </c>
      <c r="C8651" s="0" t="n">
        <v>361</v>
      </c>
      <c r="D8651" s="0" t="n">
        <v>8</v>
      </c>
      <c r="E8651" s="0" t="n">
        <v>1</v>
      </c>
      <c r="F8651" s="0" t="n">
        <v>0.357299</v>
      </c>
      <c r="G8651" s="0" t="n">
        <v>0.445395</v>
      </c>
      <c r="H8651" s="0" t="n">
        <v>3600</v>
      </c>
    </row>
    <row r="8652" customFormat="false" ht="15" hidden="false" customHeight="false" outlineLevel="0" collapsed="false">
      <c r="A8652" s="0" t="n">
        <v>8650</v>
      </c>
      <c r="B8652" s="0" t="n">
        <v>12</v>
      </c>
      <c r="C8652" s="0" t="n">
        <v>361</v>
      </c>
      <c r="D8652" s="0" t="n">
        <v>9</v>
      </c>
      <c r="E8652" s="0" t="n">
        <v>0</v>
      </c>
      <c r="F8652" s="0" t="n">
        <v>0.717776</v>
      </c>
      <c r="G8652" s="0" t="n">
        <v>0.394047</v>
      </c>
      <c r="H8652" s="0" t="n">
        <v>3600</v>
      </c>
    </row>
    <row r="8653" customFormat="false" ht="15" hidden="false" customHeight="false" outlineLevel="0" collapsed="false">
      <c r="A8653" s="0" t="n">
        <v>8651</v>
      </c>
      <c r="B8653" s="0" t="n">
        <v>12</v>
      </c>
      <c r="C8653" s="0" t="n">
        <v>361</v>
      </c>
      <c r="D8653" s="0" t="n">
        <v>10</v>
      </c>
      <c r="E8653" s="0" t="n">
        <v>0</v>
      </c>
      <c r="F8653" s="0" t="n">
        <v>1</v>
      </c>
      <c r="G8653" s="0" t="n">
        <v>0.360913</v>
      </c>
      <c r="H8653" s="0" t="n">
        <v>3600</v>
      </c>
    </row>
    <row r="8654" customFormat="false" ht="15" hidden="false" customHeight="false" outlineLevel="0" collapsed="false">
      <c r="A8654" s="0" t="n">
        <v>8652</v>
      </c>
      <c r="B8654" s="0" t="n">
        <v>12</v>
      </c>
      <c r="C8654" s="0" t="n">
        <v>361</v>
      </c>
      <c r="D8654" s="0" t="n">
        <v>11</v>
      </c>
      <c r="E8654" s="0" t="n">
        <v>0</v>
      </c>
      <c r="F8654" s="0" t="n">
        <v>1</v>
      </c>
      <c r="G8654" s="0" t="n">
        <v>0.32468</v>
      </c>
      <c r="H8654" s="0" t="n">
        <v>3600</v>
      </c>
    </row>
    <row r="8655" customFormat="false" ht="15" hidden="false" customHeight="false" outlineLevel="0" collapsed="false">
      <c r="A8655" s="0" t="n">
        <v>8653</v>
      </c>
      <c r="B8655" s="0" t="n">
        <v>12</v>
      </c>
      <c r="C8655" s="0" t="n">
        <v>361</v>
      </c>
      <c r="D8655" s="0" t="n">
        <v>12</v>
      </c>
      <c r="E8655" s="0" t="n">
        <v>0</v>
      </c>
      <c r="F8655" s="0" t="n">
        <v>1</v>
      </c>
      <c r="G8655" s="0" t="n">
        <v>0.44458</v>
      </c>
      <c r="H8655" s="0" t="n">
        <v>3600</v>
      </c>
    </row>
    <row r="8656" customFormat="false" ht="15" hidden="false" customHeight="false" outlineLevel="0" collapsed="false">
      <c r="A8656" s="0" t="n">
        <v>8654</v>
      </c>
      <c r="B8656" s="0" t="n">
        <v>12</v>
      </c>
      <c r="C8656" s="0" t="n">
        <v>361</v>
      </c>
      <c r="D8656" s="0" t="n">
        <v>13</v>
      </c>
      <c r="E8656" s="0" t="n">
        <v>0</v>
      </c>
      <c r="F8656" s="0" t="n">
        <v>1</v>
      </c>
      <c r="G8656" s="0" t="n">
        <v>0.433393</v>
      </c>
      <c r="H8656" s="0" t="n">
        <v>3600</v>
      </c>
    </row>
    <row r="8657" customFormat="false" ht="15" hidden="false" customHeight="false" outlineLevel="0" collapsed="false">
      <c r="A8657" s="0" t="n">
        <v>8655</v>
      </c>
      <c r="B8657" s="0" t="n">
        <v>12</v>
      </c>
      <c r="C8657" s="0" t="n">
        <v>361</v>
      </c>
      <c r="D8657" s="0" t="n">
        <v>14</v>
      </c>
      <c r="E8657" s="0" t="n">
        <v>0</v>
      </c>
      <c r="F8657" s="0" t="n">
        <v>1</v>
      </c>
      <c r="G8657" s="0" t="n">
        <v>0.338477</v>
      </c>
      <c r="H8657" s="0" t="n">
        <v>3600</v>
      </c>
    </row>
    <row r="8658" customFormat="false" ht="15" hidden="false" customHeight="false" outlineLevel="0" collapsed="false">
      <c r="A8658" s="0" t="n">
        <v>8656</v>
      </c>
      <c r="B8658" s="0" t="n">
        <v>12</v>
      </c>
      <c r="C8658" s="0" t="n">
        <v>361</v>
      </c>
      <c r="D8658" s="0" t="n">
        <v>15</v>
      </c>
      <c r="E8658" s="0" t="n">
        <v>0</v>
      </c>
      <c r="F8658" s="0" t="n">
        <v>0.717776</v>
      </c>
      <c r="G8658" s="0" t="n">
        <v>0.245202</v>
      </c>
      <c r="H8658" s="0" t="n">
        <v>3600</v>
      </c>
    </row>
    <row r="8659" customFormat="false" ht="15" hidden="false" customHeight="false" outlineLevel="0" collapsed="false">
      <c r="A8659" s="0" t="n">
        <v>8657</v>
      </c>
      <c r="B8659" s="0" t="n">
        <v>12</v>
      </c>
      <c r="C8659" s="0" t="n">
        <v>361</v>
      </c>
      <c r="D8659" s="0" t="n">
        <v>16</v>
      </c>
      <c r="E8659" s="0" t="n">
        <v>0</v>
      </c>
      <c r="F8659" s="0" t="n">
        <v>0.357299</v>
      </c>
      <c r="G8659" s="0" t="n">
        <v>0.37716</v>
      </c>
      <c r="H8659" s="0" t="n">
        <v>3600</v>
      </c>
    </row>
    <row r="8660" customFormat="false" ht="15" hidden="false" customHeight="false" outlineLevel="0" collapsed="false">
      <c r="A8660" s="0" t="n">
        <v>8658</v>
      </c>
      <c r="B8660" s="0" t="n">
        <v>12</v>
      </c>
      <c r="C8660" s="0" t="n">
        <v>361</v>
      </c>
      <c r="D8660" s="0" t="n">
        <v>17</v>
      </c>
      <c r="E8660" s="0" t="n">
        <v>0</v>
      </c>
      <c r="F8660" s="0" t="n">
        <v>0.050948</v>
      </c>
      <c r="G8660" s="0" t="n">
        <v>0.607834</v>
      </c>
      <c r="H8660" s="0" t="n">
        <v>3600</v>
      </c>
    </row>
    <row r="8661" customFormat="false" ht="15" hidden="false" customHeight="false" outlineLevel="0" collapsed="false">
      <c r="A8661" s="0" t="n">
        <v>8659</v>
      </c>
      <c r="B8661" s="0" t="n">
        <v>12</v>
      </c>
      <c r="C8661" s="0" t="n">
        <v>361</v>
      </c>
      <c r="D8661" s="0" t="n">
        <v>18</v>
      </c>
      <c r="E8661" s="0" t="n">
        <v>0</v>
      </c>
      <c r="F8661" s="0" t="n">
        <v>0</v>
      </c>
      <c r="G8661" s="0" t="n">
        <v>0.465635</v>
      </c>
      <c r="H8661" s="0" t="n">
        <v>3600</v>
      </c>
    </row>
    <row r="8662" customFormat="false" ht="15" hidden="false" customHeight="false" outlineLevel="0" collapsed="false">
      <c r="A8662" s="0" t="n">
        <v>8660</v>
      </c>
      <c r="B8662" s="0" t="n">
        <v>12</v>
      </c>
      <c r="C8662" s="0" t="n">
        <v>361</v>
      </c>
      <c r="D8662" s="0" t="n">
        <v>19</v>
      </c>
      <c r="E8662" s="0" t="n">
        <v>1</v>
      </c>
      <c r="F8662" s="0" t="n">
        <v>0</v>
      </c>
      <c r="G8662" s="0" t="n">
        <v>0.487955</v>
      </c>
      <c r="H8662" s="0" t="n">
        <v>3400</v>
      </c>
    </row>
    <row r="8663" customFormat="false" ht="15" hidden="false" customHeight="false" outlineLevel="0" collapsed="false">
      <c r="A8663" s="0" t="n">
        <v>8661</v>
      </c>
      <c r="B8663" s="0" t="n">
        <v>12</v>
      </c>
      <c r="C8663" s="0" t="n">
        <v>361</v>
      </c>
      <c r="D8663" s="0" t="n">
        <v>20</v>
      </c>
      <c r="E8663" s="0" t="n">
        <v>1</v>
      </c>
      <c r="F8663" s="0" t="n">
        <v>0</v>
      </c>
      <c r="G8663" s="0" t="n">
        <v>0.402139</v>
      </c>
      <c r="H8663" s="0" t="n">
        <v>3200</v>
      </c>
    </row>
    <row r="8664" customFormat="false" ht="15" hidden="false" customHeight="false" outlineLevel="0" collapsed="false">
      <c r="A8664" s="0" t="n">
        <v>8662</v>
      </c>
      <c r="B8664" s="0" t="n">
        <v>12</v>
      </c>
      <c r="C8664" s="0" t="n">
        <v>361</v>
      </c>
      <c r="D8664" s="0" t="n">
        <v>21</v>
      </c>
      <c r="E8664" s="0" t="n">
        <v>0</v>
      </c>
      <c r="F8664" s="0" t="n">
        <v>0</v>
      </c>
      <c r="G8664" s="0" t="n">
        <v>0.351297</v>
      </c>
      <c r="H8664" s="0" t="n">
        <v>3200</v>
      </c>
    </row>
    <row r="8665" customFormat="false" ht="15" hidden="false" customHeight="false" outlineLevel="0" collapsed="false">
      <c r="A8665" s="0" t="n">
        <v>8663</v>
      </c>
      <c r="B8665" s="0" t="n">
        <v>12</v>
      </c>
      <c r="C8665" s="0" t="n">
        <v>361</v>
      </c>
      <c r="D8665" s="0" t="n">
        <v>22</v>
      </c>
      <c r="E8665" s="0" t="n">
        <v>0</v>
      </c>
      <c r="F8665" s="0" t="n">
        <v>0</v>
      </c>
      <c r="G8665" s="0" t="n">
        <v>0.259431</v>
      </c>
      <c r="H8665" s="0" t="n">
        <v>3200</v>
      </c>
    </row>
    <row r="8666" customFormat="false" ht="15" hidden="false" customHeight="false" outlineLevel="0" collapsed="false">
      <c r="A8666" s="0" t="n">
        <v>8664</v>
      </c>
      <c r="B8666" s="0" t="n">
        <v>12</v>
      </c>
      <c r="C8666" s="0" t="n">
        <v>361</v>
      </c>
      <c r="D8666" s="0" t="n">
        <v>23</v>
      </c>
      <c r="E8666" s="0" t="n">
        <v>0</v>
      </c>
      <c r="F8666" s="0" t="n">
        <v>0</v>
      </c>
      <c r="G8666" s="0" t="n">
        <v>0.30845</v>
      </c>
      <c r="H8666" s="0" t="n">
        <v>3200</v>
      </c>
    </row>
    <row r="8667" customFormat="false" ht="15" hidden="false" customHeight="false" outlineLevel="0" collapsed="false">
      <c r="A8667" s="0" t="n">
        <v>8665</v>
      </c>
      <c r="B8667" s="0" t="n">
        <v>12</v>
      </c>
      <c r="C8667" s="0" t="n">
        <v>362</v>
      </c>
      <c r="D8667" s="0" t="n">
        <v>0</v>
      </c>
      <c r="E8667" s="0" t="n">
        <v>0</v>
      </c>
      <c r="F8667" s="0" t="n">
        <v>0</v>
      </c>
      <c r="G8667" s="0" t="n">
        <v>0.194441</v>
      </c>
      <c r="H8667" s="0" t="n">
        <v>3200</v>
      </c>
    </row>
    <row r="8668" customFormat="false" ht="15" hidden="false" customHeight="false" outlineLevel="0" collapsed="false">
      <c r="A8668" s="0" t="n">
        <v>8666</v>
      </c>
      <c r="B8668" s="0" t="n">
        <v>12</v>
      </c>
      <c r="C8668" s="0" t="n">
        <v>362</v>
      </c>
      <c r="D8668" s="0" t="n">
        <v>1</v>
      </c>
      <c r="E8668" s="0" t="n">
        <v>0</v>
      </c>
      <c r="F8668" s="0" t="n">
        <v>0</v>
      </c>
      <c r="G8668" s="0" t="n">
        <v>0.173871</v>
      </c>
      <c r="H8668" s="0" t="n">
        <v>3200</v>
      </c>
    </row>
    <row r="8669" customFormat="false" ht="15" hidden="false" customHeight="false" outlineLevel="0" collapsed="false">
      <c r="A8669" s="0" t="n">
        <v>8667</v>
      </c>
      <c r="B8669" s="0" t="n">
        <v>12</v>
      </c>
      <c r="C8669" s="0" t="n">
        <v>362</v>
      </c>
      <c r="D8669" s="0" t="n">
        <v>2</v>
      </c>
      <c r="E8669" s="0" t="n">
        <v>0</v>
      </c>
      <c r="F8669" s="0" t="n">
        <v>0</v>
      </c>
      <c r="G8669" s="0" t="n">
        <v>0.181544</v>
      </c>
      <c r="H8669" s="0" t="n">
        <v>3200</v>
      </c>
    </row>
    <row r="8670" customFormat="false" ht="15" hidden="false" customHeight="false" outlineLevel="0" collapsed="false">
      <c r="A8670" s="0" t="n">
        <v>8668</v>
      </c>
      <c r="B8670" s="0" t="n">
        <v>12</v>
      </c>
      <c r="C8670" s="0" t="n">
        <v>362</v>
      </c>
      <c r="D8670" s="0" t="n">
        <v>3</v>
      </c>
      <c r="E8670" s="0" t="n">
        <v>0</v>
      </c>
      <c r="F8670" s="0" t="n">
        <v>0</v>
      </c>
      <c r="G8670" s="0" t="n">
        <v>0.171726</v>
      </c>
      <c r="H8670" s="0" t="n">
        <v>3200</v>
      </c>
    </row>
    <row r="8671" customFormat="false" ht="15" hidden="false" customHeight="false" outlineLevel="0" collapsed="false">
      <c r="A8671" s="0" t="n">
        <v>8669</v>
      </c>
      <c r="B8671" s="0" t="n">
        <v>12</v>
      </c>
      <c r="C8671" s="0" t="n">
        <v>362</v>
      </c>
      <c r="D8671" s="0" t="n">
        <v>4</v>
      </c>
      <c r="E8671" s="0" t="n">
        <v>0</v>
      </c>
      <c r="F8671" s="0" t="n">
        <v>0</v>
      </c>
      <c r="G8671" s="0" t="n">
        <v>0.186137</v>
      </c>
      <c r="H8671" s="0" t="n">
        <v>3200</v>
      </c>
    </row>
    <row r="8672" customFormat="false" ht="15" hidden="false" customHeight="false" outlineLevel="0" collapsed="false">
      <c r="A8672" s="0" t="n">
        <v>8670</v>
      </c>
      <c r="B8672" s="0" t="n">
        <v>12</v>
      </c>
      <c r="C8672" s="0" t="n">
        <v>362</v>
      </c>
      <c r="D8672" s="0" t="n">
        <v>5</v>
      </c>
      <c r="E8672" s="0" t="n">
        <v>0</v>
      </c>
      <c r="F8672" s="0" t="n">
        <v>0</v>
      </c>
      <c r="G8672" s="0" t="n">
        <v>0.258288</v>
      </c>
      <c r="H8672" s="0" t="n">
        <v>3200</v>
      </c>
    </row>
    <row r="8673" customFormat="false" ht="15" hidden="false" customHeight="false" outlineLevel="0" collapsed="false">
      <c r="A8673" s="0" t="n">
        <v>8671</v>
      </c>
      <c r="B8673" s="0" t="n">
        <v>12</v>
      </c>
      <c r="C8673" s="0" t="n">
        <v>362</v>
      </c>
      <c r="D8673" s="0" t="n">
        <v>6</v>
      </c>
      <c r="E8673" s="0" t="n">
        <v>0</v>
      </c>
      <c r="F8673" s="0" t="n">
        <v>0</v>
      </c>
      <c r="G8673" s="0" t="n">
        <v>0.403993</v>
      </c>
      <c r="H8673" s="0" t="n">
        <v>3200</v>
      </c>
    </row>
    <row r="8674" customFormat="false" ht="15" hidden="false" customHeight="false" outlineLevel="0" collapsed="false">
      <c r="A8674" s="0" t="n">
        <v>8672</v>
      </c>
      <c r="B8674" s="0" t="n">
        <v>12</v>
      </c>
      <c r="C8674" s="0" t="n">
        <v>362</v>
      </c>
      <c r="D8674" s="0" t="n">
        <v>7</v>
      </c>
      <c r="E8674" s="0" t="n">
        <v>1</v>
      </c>
      <c r="F8674" s="0" t="n">
        <v>0.048409</v>
      </c>
      <c r="G8674" s="0" t="n">
        <v>0.513049</v>
      </c>
      <c r="H8674" s="0" t="n">
        <v>3000</v>
      </c>
    </row>
    <row r="8675" customFormat="false" ht="15" hidden="false" customHeight="false" outlineLevel="0" collapsed="false">
      <c r="A8675" s="0" t="n">
        <v>8673</v>
      </c>
      <c r="B8675" s="0" t="n">
        <v>12</v>
      </c>
      <c r="C8675" s="0" t="n">
        <v>362</v>
      </c>
      <c r="D8675" s="0" t="n">
        <v>8</v>
      </c>
      <c r="E8675" s="0" t="n">
        <v>1</v>
      </c>
      <c r="F8675" s="0" t="n">
        <v>0.339489</v>
      </c>
      <c r="G8675" s="0" t="n">
        <v>0.458456</v>
      </c>
      <c r="H8675" s="0" t="n">
        <v>2800</v>
      </c>
    </row>
    <row r="8676" customFormat="false" ht="15" hidden="false" customHeight="false" outlineLevel="0" collapsed="false">
      <c r="A8676" s="0" t="n">
        <v>8674</v>
      </c>
      <c r="B8676" s="0" t="n">
        <v>12</v>
      </c>
      <c r="C8676" s="0" t="n">
        <v>362</v>
      </c>
      <c r="D8676" s="0" t="n">
        <v>9</v>
      </c>
      <c r="E8676" s="0" t="n">
        <v>0</v>
      </c>
      <c r="F8676" s="0" t="n">
        <v>0.681998</v>
      </c>
      <c r="G8676" s="0" t="n">
        <v>0.591464</v>
      </c>
      <c r="H8676" s="0" t="n">
        <v>2800</v>
      </c>
    </row>
    <row r="8677" customFormat="false" ht="15" hidden="false" customHeight="false" outlineLevel="0" collapsed="false">
      <c r="A8677" s="0" t="n">
        <v>8675</v>
      </c>
      <c r="B8677" s="0" t="n">
        <v>12</v>
      </c>
      <c r="C8677" s="0" t="n">
        <v>362</v>
      </c>
      <c r="D8677" s="0" t="n">
        <v>10</v>
      </c>
      <c r="E8677" s="0" t="n">
        <v>0</v>
      </c>
      <c r="F8677" s="0" t="n">
        <v>0.988386</v>
      </c>
      <c r="G8677" s="0" t="n">
        <v>0.647113</v>
      </c>
      <c r="H8677" s="0" t="n">
        <v>2800</v>
      </c>
    </row>
    <row r="8678" customFormat="false" ht="15" hidden="false" customHeight="false" outlineLevel="0" collapsed="false">
      <c r="A8678" s="0" t="n">
        <v>8676</v>
      </c>
      <c r="B8678" s="0" t="n">
        <v>12</v>
      </c>
      <c r="C8678" s="0" t="n">
        <v>362</v>
      </c>
      <c r="D8678" s="0" t="n">
        <v>11</v>
      </c>
      <c r="E8678" s="0" t="n">
        <v>0</v>
      </c>
      <c r="F8678" s="0" t="n">
        <v>1</v>
      </c>
      <c r="G8678" s="0" t="n">
        <v>0.354031</v>
      </c>
      <c r="H8678" s="0" t="n">
        <v>2800</v>
      </c>
    </row>
    <row r="8679" customFormat="false" ht="15" hidden="false" customHeight="false" outlineLevel="0" collapsed="false">
      <c r="A8679" s="0" t="n">
        <v>8677</v>
      </c>
      <c r="B8679" s="0" t="n">
        <v>12</v>
      </c>
      <c r="C8679" s="0" t="n">
        <v>362</v>
      </c>
      <c r="D8679" s="0" t="n">
        <v>12</v>
      </c>
      <c r="E8679" s="0" t="n">
        <v>0</v>
      </c>
      <c r="F8679" s="0" t="n">
        <v>1</v>
      </c>
      <c r="G8679" s="0" t="n">
        <v>0.249838</v>
      </c>
      <c r="H8679" s="0" t="n">
        <v>2800</v>
      </c>
    </row>
    <row r="8680" customFormat="false" ht="15" hidden="false" customHeight="false" outlineLevel="0" collapsed="false">
      <c r="A8680" s="0" t="n">
        <v>8678</v>
      </c>
      <c r="B8680" s="0" t="n">
        <v>12</v>
      </c>
      <c r="C8680" s="0" t="n">
        <v>362</v>
      </c>
      <c r="D8680" s="0" t="n">
        <v>13</v>
      </c>
      <c r="E8680" s="0" t="n">
        <v>0</v>
      </c>
      <c r="F8680" s="0" t="n">
        <v>1</v>
      </c>
      <c r="G8680" s="0" t="n">
        <v>0.145314</v>
      </c>
      <c r="H8680" s="0" t="n">
        <v>2800</v>
      </c>
    </row>
    <row r="8681" customFormat="false" ht="15" hidden="false" customHeight="false" outlineLevel="0" collapsed="false">
      <c r="A8681" s="0" t="n">
        <v>8679</v>
      </c>
      <c r="B8681" s="0" t="n">
        <v>12</v>
      </c>
      <c r="C8681" s="0" t="n">
        <v>362</v>
      </c>
      <c r="D8681" s="0" t="n">
        <v>14</v>
      </c>
      <c r="E8681" s="0" t="n">
        <v>0</v>
      </c>
      <c r="F8681" s="0" t="n">
        <v>0.988386</v>
      </c>
      <c r="G8681" s="0" t="n">
        <v>0.179794</v>
      </c>
      <c r="H8681" s="0" t="n">
        <v>2800</v>
      </c>
    </row>
    <row r="8682" customFormat="false" ht="15" hidden="false" customHeight="false" outlineLevel="0" collapsed="false">
      <c r="A8682" s="0" t="n">
        <v>8680</v>
      </c>
      <c r="B8682" s="0" t="n">
        <v>12</v>
      </c>
      <c r="C8682" s="0" t="n">
        <v>362</v>
      </c>
      <c r="D8682" s="0" t="n">
        <v>15</v>
      </c>
      <c r="E8682" s="0" t="n">
        <v>0</v>
      </c>
      <c r="F8682" s="0" t="n">
        <v>0.681998</v>
      </c>
      <c r="G8682" s="0" t="n">
        <v>0.13472</v>
      </c>
      <c r="H8682" s="0" t="n">
        <v>2800</v>
      </c>
    </row>
    <row r="8683" customFormat="false" ht="15" hidden="false" customHeight="false" outlineLevel="0" collapsed="false">
      <c r="A8683" s="0" t="n">
        <v>8681</v>
      </c>
      <c r="B8683" s="0" t="n">
        <v>12</v>
      </c>
      <c r="C8683" s="0" t="n">
        <v>362</v>
      </c>
      <c r="D8683" s="0" t="n">
        <v>16</v>
      </c>
      <c r="E8683" s="0" t="n">
        <v>0</v>
      </c>
      <c r="F8683" s="0" t="n">
        <v>0.339489</v>
      </c>
      <c r="G8683" s="0" t="n">
        <v>0.126029</v>
      </c>
      <c r="H8683" s="0" t="n">
        <v>2800</v>
      </c>
    </row>
    <row r="8684" customFormat="false" ht="15" hidden="false" customHeight="false" outlineLevel="0" collapsed="false">
      <c r="A8684" s="0" t="n">
        <v>8682</v>
      </c>
      <c r="B8684" s="0" t="n">
        <v>12</v>
      </c>
      <c r="C8684" s="0" t="n">
        <v>362</v>
      </c>
      <c r="D8684" s="0" t="n">
        <v>17</v>
      </c>
      <c r="E8684" s="0" t="n">
        <v>0</v>
      </c>
      <c r="F8684" s="0" t="n">
        <v>0.048409</v>
      </c>
      <c r="G8684" s="0" t="n">
        <v>0.101269</v>
      </c>
      <c r="H8684" s="0" t="n">
        <v>2800</v>
      </c>
    </row>
    <row r="8685" customFormat="false" ht="15" hidden="false" customHeight="false" outlineLevel="0" collapsed="false">
      <c r="A8685" s="0" t="n">
        <v>8683</v>
      </c>
      <c r="B8685" s="0" t="n">
        <v>12</v>
      </c>
      <c r="C8685" s="0" t="n">
        <v>362</v>
      </c>
      <c r="D8685" s="0" t="n">
        <v>18</v>
      </c>
      <c r="E8685" s="0" t="n">
        <v>0</v>
      </c>
      <c r="F8685" s="0" t="n">
        <v>0</v>
      </c>
      <c r="G8685" s="0" t="n">
        <v>0.088117</v>
      </c>
      <c r="H8685" s="0" t="n">
        <v>2800</v>
      </c>
    </row>
    <row r="8686" customFormat="false" ht="15" hidden="false" customHeight="false" outlineLevel="0" collapsed="false">
      <c r="A8686" s="0" t="n">
        <v>8684</v>
      </c>
      <c r="B8686" s="0" t="n">
        <v>12</v>
      </c>
      <c r="C8686" s="0" t="n">
        <v>362</v>
      </c>
      <c r="D8686" s="0" t="n">
        <v>19</v>
      </c>
      <c r="E8686" s="0" t="n">
        <v>1</v>
      </c>
      <c r="F8686" s="0" t="n">
        <v>0</v>
      </c>
      <c r="G8686" s="0" t="n">
        <v>0.074527</v>
      </c>
      <c r="H8686" s="0" t="n">
        <v>2600</v>
      </c>
    </row>
    <row r="8687" customFormat="false" ht="15" hidden="false" customHeight="false" outlineLevel="0" collapsed="false">
      <c r="A8687" s="0" t="n">
        <v>8685</v>
      </c>
      <c r="B8687" s="0" t="n">
        <v>12</v>
      </c>
      <c r="C8687" s="0" t="n">
        <v>362</v>
      </c>
      <c r="D8687" s="0" t="n">
        <v>20</v>
      </c>
      <c r="E8687" s="0" t="n">
        <v>1</v>
      </c>
      <c r="F8687" s="0" t="n">
        <v>0</v>
      </c>
      <c r="G8687" s="0" t="n">
        <v>0.09577</v>
      </c>
      <c r="H8687" s="0" t="n">
        <v>2400</v>
      </c>
    </row>
    <row r="8688" customFormat="false" ht="15" hidden="false" customHeight="false" outlineLevel="0" collapsed="false">
      <c r="A8688" s="0" t="n">
        <v>8686</v>
      </c>
      <c r="B8688" s="0" t="n">
        <v>12</v>
      </c>
      <c r="C8688" s="0" t="n">
        <v>362</v>
      </c>
      <c r="D8688" s="0" t="n">
        <v>21</v>
      </c>
      <c r="E8688" s="0" t="n">
        <v>0</v>
      </c>
      <c r="F8688" s="0" t="n">
        <v>0</v>
      </c>
      <c r="G8688" s="0" t="n">
        <v>0.089516</v>
      </c>
      <c r="H8688" s="0" t="n">
        <v>2400</v>
      </c>
    </row>
    <row r="8689" customFormat="false" ht="15" hidden="false" customHeight="false" outlineLevel="0" collapsed="false">
      <c r="A8689" s="0" t="n">
        <v>8687</v>
      </c>
      <c r="B8689" s="0" t="n">
        <v>12</v>
      </c>
      <c r="C8689" s="0" t="n">
        <v>362</v>
      </c>
      <c r="D8689" s="0" t="n">
        <v>22</v>
      </c>
      <c r="E8689" s="0" t="n">
        <v>0</v>
      </c>
      <c r="F8689" s="0" t="n">
        <v>0</v>
      </c>
      <c r="G8689" s="0" t="n">
        <v>0.117741</v>
      </c>
      <c r="H8689" s="0" t="n">
        <v>2400</v>
      </c>
    </row>
    <row r="8690" customFormat="false" ht="15" hidden="false" customHeight="false" outlineLevel="0" collapsed="false">
      <c r="A8690" s="0" t="n">
        <v>8688</v>
      </c>
      <c r="B8690" s="0" t="n">
        <v>12</v>
      </c>
      <c r="C8690" s="0" t="n">
        <v>362</v>
      </c>
      <c r="D8690" s="0" t="n">
        <v>23</v>
      </c>
      <c r="E8690" s="0" t="n">
        <v>0</v>
      </c>
      <c r="F8690" s="0" t="n">
        <v>0</v>
      </c>
      <c r="G8690" s="0" t="n">
        <v>0.112517</v>
      </c>
      <c r="H8690" s="0" t="n">
        <v>2400</v>
      </c>
    </row>
    <row r="8691" customFormat="false" ht="15" hidden="false" customHeight="false" outlineLevel="0" collapsed="false">
      <c r="A8691" s="0" t="n">
        <v>8689</v>
      </c>
      <c r="B8691" s="0" t="n">
        <v>12</v>
      </c>
      <c r="C8691" s="0" t="n">
        <v>363</v>
      </c>
      <c r="D8691" s="0" t="n">
        <v>0</v>
      </c>
      <c r="E8691" s="0" t="n">
        <v>0</v>
      </c>
      <c r="F8691" s="0" t="n">
        <v>0</v>
      </c>
      <c r="G8691" s="0" t="n">
        <v>0.116832</v>
      </c>
      <c r="H8691" s="0" t="n">
        <v>2400</v>
      </c>
    </row>
    <row r="8692" customFormat="false" ht="15" hidden="false" customHeight="false" outlineLevel="0" collapsed="false">
      <c r="A8692" s="0" t="n">
        <v>8690</v>
      </c>
      <c r="B8692" s="0" t="n">
        <v>12</v>
      </c>
      <c r="C8692" s="0" t="n">
        <v>363</v>
      </c>
      <c r="D8692" s="0" t="n">
        <v>1</v>
      </c>
      <c r="E8692" s="0" t="n">
        <v>0</v>
      </c>
      <c r="F8692" s="0" t="n">
        <v>0</v>
      </c>
      <c r="G8692" s="0" t="n">
        <v>0.153215</v>
      </c>
      <c r="H8692" s="0" t="n">
        <v>2400</v>
      </c>
    </row>
    <row r="8693" customFormat="false" ht="15" hidden="false" customHeight="false" outlineLevel="0" collapsed="false">
      <c r="A8693" s="0" t="n">
        <v>8691</v>
      </c>
      <c r="B8693" s="0" t="n">
        <v>12</v>
      </c>
      <c r="C8693" s="0" t="n">
        <v>363</v>
      </c>
      <c r="D8693" s="0" t="n">
        <v>2</v>
      </c>
      <c r="E8693" s="0" t="n">
        <v>0</v>
      </c>
      <c r="F8693" s="0" t="n">
        <v>0</v>
      </c>
      <c r="G8693" s="0" t="n">
        <v>0.20074</v>
      </c>
      <c r="H8693" s="0" t="n">
        <v>2400</v>
      </c>
    </row>
    <row r="8694" customFormat="false" ht="15" hidden="false" customHeight="false" outlineLevel="0" collapsed="false">
      <c r="A8694" s="0" t="n">
        <v>8692</v>
      </c>
      <c r="B8694" s="0" t="n">
        <v>12</v>
      </c>
      <c r="C8694" s="0" t="n">
        <v>363</v>
      </c>
      <c r="D8694" s="0" t="n">
        <v>3</v>
      </c>
      <c r="E8694" s="0" t="n">
        <v>0</v>
      </c>
      <c r="F8694" s="0" t="n">
        <v>0</v>
      </c>
      <c r="G8694" s="0" t="n">
        <v>0.290532</v>
      </c>
      <c r="H8694" s="0" t="n">
        <v>2400</v>
      </c>
    </row>
    <row r="8695" customFormat="false" ht="15" hidden="false" customHeight="false" outlineLevel="0" collapsed="false">
      <c r="A8695" s="0" t="n">
        <v>8693</v>
      </c>
      <c r="B8695" s="0" t="n">
        <v>12</v>
      </c>
      <c r="C8695" s="0" t="n">
        <v>363</v>
      </c>
      <c r="D8695" s="0" t="n">
        <v>4</v>
      </c>
      <c r="E8695" s="0" t="n">
        <v>0</v>
      </c>
      <c r="F8695" s="0" t="n">
        <v>0</v>
      </c>
      <c r="G8695" s="0" t="n">
        <v>0.213584</v>
      </c>
      <c r="H8695" s="0" t="n">
        <v>2400</v>
      </c>
    </row>
    <row r="8696" customFormat="false" ht="15" hidden="false" customHeight="false" outlineLevel="0" collapsed="false">
      <c r="A8696" s="0" t="n">
        <v>8694</v>
      </c>
      <c r="B8696" s="0" t="n">
        <v>12</v>
      </c>
      <c r="C8696" s="0" t="n">
        <v>363</v>
      </c>
      <c r="D8696" s="0" t="n">
        <v>5</v>
      </c>
      <c r="E8696" s="0" t="n">
        <v>0</v>
      </c>
      <c r="F8696" s="0" t="n">
        <v>0</v>
      </c>
      <c r="G8696" s="0" t="n">
        <v>0.188314</v>
      </c>
      <c r="H8696" s="0" t="n">
        <v>2400</v>
      </c>
    </row>
    <row r="8697" customFormat="false" ht="15" hidden="false" customHeight="false" outlineLevel="0" collapsed="false">
      <c r="A8697" s="0" t="n">
        <v>8695</v>
      </c>
      <c r="B8697" s="0" t="n">
        <v>12</v>
      </c>
      <c r="C8697" s="0" t="n">
        <v>363</v>
      </c>
      <c r="D8697" s="0" t="n">
        <v>6</v>
      </c>
      <c r="E8697" s="0" t="n">
        <v>0</v>
      </c>
      <c r="F8697" s="0" t="n">
        <v>0</v>
      </c>
      <c r="G8697" s="0" t="n">
        <v>0.138362</v>
      </c>
      <c r="H8697" s="0" t="n">
        <v>2400</v>
      </c>
    </row>
    <row r="8698" customFormat="false" ht="15" hidden="false" customHeight="false" outlineLevel="0" collapsed="false">
      <c r="A8698" s="0" t="n">
        <v>8696</v>
      </c>
      <c r="B8698" s="0" t="n">
        <v>12</v>
      </c>
      <c r="C8698" s="0" t="n">
        <v>363</v>
      </c>
      <c r="D8698" s="0" t="n">
        <v>7</v>
      </c>
      <c r="E8698" s="0" t="n">
        <v>1</v>
      </c>
      <c r="F8698" s="0" t="n">
        <v>0.050409</v>
      </c>
      <c r="G8698" s="0" t="n">
        <v>0.114504</v>
      </c>
      <c r="H8698" s="0" t="n">
        <v>2200</v>
      </c>
    </row>
    <row r="8699" customFormat="false" ht="15" hidden="false" customHeight="false" outlineLevel="0" collapsed="false">
      <c r="A8699" s="0" t="n">
        <v>8697</v>
      </c>
      <c r="B8699" s="0" t="n">
        <v>12</v>
      </c>
      <c r="C8699" s="0" t="n">
        <v>363</v>
      </c>
      <c r="D8699" s="0" t="n">
        <v>8</v>
      </c>
      <c r="E8699" s="0" t="n">
        <v>1</v>
      </c>
      <c r="F8699" s="0" t="n">
        <v>0.353517</v>
      </c>
      <c r="G8699" s="0" t="n">
        <v>0.117368</v>
      </c>
      <c r="H8699" s="0" t="n">
        <v>2000</v>
      </c>
    </row>
    <row r="8700" customFormat="false" ht="15" hidden="false" customHeight="false" outlineLevel="0" collapsed="false">
      <c r="A8700" s="0" t="n">
        <v>8698</v>
      </c>
      <c r="B8700" s="0" t="n">
        <v>12</v>
      </c>
      <c r="C8700" s="0" t="n">
        <v>363</v>
      </c>
      <c r="D8700" s="0" t="n">
        <v>9</v>
      </c>
      <c r="E8700" s="0" t="n">
        <v>0</v>
      </c>
      <c r="F8700" s="0" t="n">
        <v>0.710177</v>
      </c>
      <c r="G8700" s="0" t="n">
        <v>0.152567</v>
      </c>
      <c r="H8700" s="0" t="n">
        <v>2000</v>
      </c>
    </row>
    <row r="8701" customFormat="false" ht="15" hidden="false" customHeight="false" outlineLevel="0" collapsed="false">
      <c r="A8701" s="0" t="n">
        <v>8699</v>
      </c>
      <c r="B8701" s="0" t="n">
        <v>12</v>
      </c>
      <c r="C8701" s="0" t="n">
        <v>363</v>
      </c>
      <c r="D8701" s="0" t="n">
        <v>10</v>
      </c>
      <c r="E8701" s="0" t="n">
        <v>0</v>
      </c>
      <c r="F8701" s="0" t="n">
        <v>1</v>
      </c>
      <c r="G8701" s="0" t="n">
        <v>0.143792</v>
      </c>
      <c r="H8701" s="0" t="n">
        <v>2000</v>
      </c>
    </row>
    <row r="8702" customFormat="false" ht="15" hidden="false" customHeight="false" outlineLevel="0" collapsed="false">
      <c r="A8702" s="0" t="n">
        <v>8700</v>
      </c>
      <c r="B8702" s="0" t="n">
        <v>12</v>
      </c>
      <c r="C8702" s="0" t="n">
        <v>363</v>
      </c>
      <c r="D8702" s="0" t="n">
        <v>11</v>
      </c>
      <c r="E8702" s="0" t="n">
        <v>0</v>
      </c>
      <c r="F8702" s="0" t="n">
        <v>1</v>
      </c>
      <c r="G8702" s="0" t="n">
        <v>0.153389</v>
      </c>
      <c r="H8702" s="0" t="n">
        <v>2000</v>
      </c>
    </row>
    <row r="8703" customFormat="false" ht="15" hidden="false" customHeight="false" outlineLevel="0" collapsed="false">
      <c r="A8703" s="0" t="n">
        <v>8701</v>
      </c>
      <c r="B8703" s="0" t="n">
        <v>12</v>
      </c>
      <c r="C8703" s="0" t="n">
        <v>363</v>
      </c>
      <c r="D8703" s="0" t="n">
        <v>12</v>
      </c>
      <c r="E8703" s="0" t="n">
        <v>0</v>
      </c>
      <c r="F8703" s="0" t="n">
        <v>1</v>
      </c>
      <c r="G8703" s="0" t="n">
        <v>0.194759</v>
      </c>
      <c r="H8703" s="0" t="n">
        <v>2000</v>
      </c>
    </row>
    <row r="8704" customFormat="false" ht="15" hidden="false" customHeight="false" outlineLevel="0" collapsed="false">
      <c r="A8704" s="0" t="n">
        <v>8702</v>
      </c>
      <c r="B8704" s="0" t="n">
        <v>12</v>
      </c>
      <c r="C8704" s="0" t="n">
        <v>363</v>
      </c>
      <c r="D8704" s="0" t="n">
        <v>13</v>
      </c>
      <c r="E8704" s="0" t="n">
        <v>0</v>
      </c>
      <c r="F8704" s="0" t="n">
        <v>1</v>
      </c>
      <c r="G8704" s="0" t="n">
        <v>0.243485</v>
      </c>
      <c r="H8704" s="0" t="n">
        <v>2000</v>
      </c>
    </row>
    <row r="8705" customFormat="false" ht="15" hidden="false" customHeight="false" outlineLevel="0" collapsed="false">
      <c r="A8705" s="0" t="n">
        <v>8703</v>
      </c>
      <c r="B8705" s="0" t="n">
        <v>12</v>
      </c>
      <c r="C8705" s="0" t="n">
        <v>363</v>
      </c>
      <c r="D8705" s="0" t="n">
        <v>14</v>
      </c>
      <c r="E8705" s="0" t="n">
        <v>0</v>
      </c>
      <c r="F8705" s="0" t="n">
        <v>1</v>
      </c>
      <c r="G8705" s="0" t="n">
        <v>0.273093</v>
      </c>
      <c r="H8705" s="0" t="n">
        <v>2000</v>
      </c>
    </row>
    <row r="8706" customFormat="false" ht="15" hidden="false" customHeight="false" outlineLevel="0" collapsed="false">
      <c r="A8706" s="0" t="n">
        <v>8704</v>
      </c>
      <c r="B8706" s="0" t="n">
        <v>12</v>
      </c>
      <c r="C8706" s="0" t="n">
        <v>363</v>
      </c>
      <c r="D8706" s="0" t="n">
        <v>15</v>
      </c>
      <c r="E8706" s="0" t="n">
        <v>0</v>
      </c>
      <c r="F8706" s="0" t="n">
        <v>0.710177</v>
      </c>
      <c r="G8706" s="0" t="n">
        <v>0.280546</v>
      </c>
      <c r="H8706" s="0" t="n">
        <v>2000</v>
      </c>
    </row>
    <row r="8707" customFormat="false" ht="15" hidden="false" customHeight="false" outlineLevel="0" collapsed="false">
      <c r="A8707" s="0" t="n">
        <v>8705</v>
      </c>
      <c r="B8707" s="0" t="n">
        <v>12</v>
      </c>
      <c r="C8707" s="0" t="n">
        <v>363</v>
      </c>
      <c r="D8707" s="0" t="n">
        <v>16</v>
      </c>
      <c r="E8707" s="0" t="n">
        <v>0</v>
      </c>
      <c r="F8707" s="0" t="n">
        <v>0.353517</v>
      </c>
      <c r="G8707" s="0" t="n">
        <v>0.224601</v>
      </c>
      <c r="H8707" s="0" t="n">
        <v>2000</v>
      </c>
    </row>
    <row r="8708" customFormat="false" ht="15" hidden="false" customHeight="false" outlineLevel="0" collapsed="false">
      <c r="A8708" s="0" t="n">
        <v>8706</v>
      </c>
      <c r="B8708" s="0" t="n">
        <v>12</v>
      </c>
      <c r="C8708" s="0" t="n">
        <v>363</v>
      </c>
      <c r="D8708" s="0" t="n">
        <v>17</v>
      </c>
      <c r="E8708" s="0" t="n">
        <v>0</v>
      </c>
      <c r="F8708" s="0" t="n">
        <v>0.050409</v>
      </c>
      <c r="G8708" s="0" t="n">
        <v>0.128013</v>
      </c>
      <c r="H8708" s="0" t="n">
        <v>2000</v>
      </c>
    </row>
    <row r="8709" customFormat="false" ht="15" hidden="false" customHeight="false" outlineLevel="0" collapsed="false">
      <c r="A8709" s="0" t="n">
        <v>8707</v>
      </c>
      <c r="B8709" s="0" t="n">
        <v>12</v>
      </c>
      <c r="C8709" s="0" t="n">
        <v>363</v>
      </c>
      <c r="D8709" s="0" t="n">
        <v>18</v>
      </c>
      <c r="E8709" s="0" t="n">
        <v>0</v>
      </c>
      <c r="F8709" s="0" t="n">
        <v>0</v>
      </c>
      <c r="G8709" s="0" t="n">
        <v>0.198984</v>
      </c>
      <c r="H8709" s="0" t="n">
        <v>2000</v>
      </c>
    </row>
    <row r="8710" customFormat="false" ht="15" hidden="false" customHeight="false" outlineLevel="0" collapsed="false">
      <c r="A8710" s="0" t="n">
        <v>8708</v>
      </c>
      <c r="B8710" s="0" t="n">
        <v>12</v>
      </c>
      <c r="C8710" s="0" t="n">
        <v>363</v>
      </c>
      <c r="D8710" s="0" t="n">
        <v>19</v>
      </c>
      <c r="E8710" s="0" t="n">
        <v>1</v>
      </c>
      <c r="F8710" s="0" t="n">
        <v>0</v>
      </c>
      <c r="G8710" s="0" t="n">
        <v>0.169245</v>
      </c>
      <c r="H8710" s="0" t="n">
        <v>1800</v>
      </c>
    </row>
    <row r="8711" customFormat="false" ht="15" hidden="false" customHeight="false" outlineLevel="0" collapsed="false">
      <c r="A8711" s="0" t="n">
        <v>8709</v>
      </c>
      <c r="B8711" s="0" t="n">
        <v>12</v>
      </c>
      <c r="C8711" s="0" t="n">
        <v>363</v>
      </c>
      <c r="D8711" s="0" t="n">
        <v>20</v>
      </c>
      <c r="E8711" s="0" t="n">
        <v>1</v>
      </c>
      <c r="F8711" s="0" t="n">
        <v>0</v>
      </c>
      <c r="G8711" s="0" t="n">
        <v>0.243085</v>
      </c>
      <c r="H8711" s="0" t="n">
        <v>1600</v>
      </c>
    </row>
    <row r="8712" customFormat="false" ht="15" hidden="false" customHeight="false" outlineLevel="0" collapsed="false">
      <c r="A8712" s="0" t="n">
        <v>8710</v>
      </c>
      <c r="B8712" s="0" t="n">
        <v>12</v>
      </c>
      <c r="C8712" s="0" t="n">
        <v>363</v>
      </c>
      <c r="D8712" s="0" t="n">
        <v>21</v>
      </c>
      <c r="E8712" s="0" t="n">
        <v>0</v>
      </c>
      <c r="F8712" s="0" t="n">
        <v>0</v>
      </c>
      <c r="G8712" s="0" t="n">
        <v>0.271553</v>
      </c>
      <c r="H8712" s="0" t="n">
        <v>1600</v>
      </c>
    </row>
    <row r="8713" customFormat="false" ht="15" hidden="false" customHeight="false" outlineLevel="0" collapsed="false">
      <c r="A8713" s="0" t="n">
        <v>8711</v>
      </c>
      <c r="B8713" s="0" t="n">
        <v>12</v>
      </c>
      <c r="C8713" s="0" t="n">
        <v>363</v>
      </c>
      <c r="D8713" s="0" t="n">
        <v>22</v>
      </c>
      <c r="E8713" s="0" t="n">
        <v>0</v>
      </c>
      <c r="F8713" s="0" t="n">
        <v>0</v>
      </c>
      <c r="G8713" s="0" t="n">
        <v>0.242217</v>
      </c>
      <c r="H8713" s="0" t="n">
        <v>1600</v>
      </c>
    </row>
    <row r="8714" customFormat="false" ht="15" hidden="false" customHeight="false" outlineLevel="0" collapsed="false">
      <c r="A8714" s="0" t="n">
        <v>8712</v>
      </c>
      <c r="B8714" s="0" t="n">
        <v>12</v>
      </c>
      <c r="C8714" s="0" t="n">
        <v>363</v>
      </c>
      <c r="D8714" s="0" t="n">
        <v>23</v>
      </c>
      <c r="E8714" s="0" t="n">
        <v>0</v>
      </c>
      <c r="F8714" s="0" t="n">
        <v>0</v>
      </c>
      <c r="G8714" s="0" t="n">
        <v>0.264692</v>
      </c>
      <c r="H8714" s="0" t="n">
        <v>1600</v>
      </c>
    </row>
    <row r="8715" customFormat="false" ht="15" hidden="false" customHeight="false" outlineLevel="0" collapsed="false">
      <c r="A8715" s="0" t="n">
        <v>8713</v>
      </c>
      <c r="B8715" s="0" t="n">
        <v>12</v>
      </c>
      <c r="C8715" s="0" t="n">
        <v>364</v>
      </c>
      <c r="D8715" s="0" t="n">
        <v>0</v>
      </c>
      <c r="E8715" s="0" t="n">
        <v>0</v>
      </c>
      <c r="F8715" s="0" t="n">
        <v>0</v>
      </c>
      <c r="G8715" s="0" t="n">
        <v>0.233323</v>
      </c>
      <c r="H8715" s="0" t="n">
        <v>1600</v>
      </c>
    </row>
    <row r="8716" customFormat="false" ht="15" hidden="false" customHeight="false" outlineLevel="0" collapsed="false">
      <c r="A8716" s="0" t="n">
        <v>8714</v>
      </c>
      <c r="B8716" s="0" t="n">
        <v>12</v>
      </c>
      <c r="C8716" s="0" t="n">
        <v>364</v>
      </c>
      <c r="D8716" s="0" t="n">
        <v>1</v>
      </c>
      <c r="E8716" s="0" t="n">
        <v>0</v>
      </c>
      <c r="F8716" s="0" t="n">
        <v>0</v>
      </c>
      <c r="G8716" s="0" t="n">
        <v>0.284349</v>
      </c>
      <c r="H8716" s="0" t="n">
        <v>1600</v>
      </c>
    </row>
    <row r="8717" customFormat="false" ht="15" hidden="false" customHeight="false" outlineLevel="0" collapsed="false">
      <c r="A8717" s="0" t="n">
        <v>8715</v>
      </c>
      <c r="B8717" s="0" t="n">
        <v>12</v>
      </c>
      <c r="C8717" s="0" t="n">
        <v>364</v>
      </c>
      <c r="D8717" s="0" t="n">
        <v>2</v>
      </c>
      <c r="E8717" s="0" t="n">
        <v>0</v>
      </c>
      <c r="F8717" s="0" t="n">
        <v>0</v>
      </c>
      <c r="G8717" s="0" t="n">
        <v>0.337463</v>
      </c>
      <c r="H8717" s="0" t="n">
        <v>1600</v>
      </c>
    </row>
    <row r="8718" customFormat="false" ht="15" hidden="false" customHeight="false" outlineLevel="0" collapsed="false">
      <c r="A8718" s="0" t="n">
        <v>8716</v>
      </c>
      <c r="B8718" s="0" t="n">
        <v>12</v>
      </c>
      <c r="C8718" s="0" t="n">
        <v>364</v>
      </c>
      <c r="D8718" s="0" t="n">
        <v>3</v>
      </c>
      <c r="E8718" s="0" t="n">
        <v>0</v>
      </c>
      <c r="F8718" s="0" t="n">
        <v>0</v>
      </c>
      <c r="G8718" s="0" t="n">
        <v>0.224215</v>
      </c>
      <c r="H8718" s="0" t="n">
        <v>1600</v>
      </c>
    </row>
    <row r="8719" customFormat="false" ht="15" hidden="false" customHeight="false" outlineLevel="0" collapsed="false">
      <c r="A8719" s="0" t="n">
        <v>8717</v>
      </c>
      <c r="B8719" s="0" t="n">
        <v>12</v>
      </c>
      <c r="C8719" s="0" t="n">
        <v>364</v>
      </c>
      <c r="D8719" s="0" t="n">
        <v>4</v>
      </c>
      <c r="E8719" s="0" t="n">
        <v>0</v>
      </c>
      <c r="F8719" s="0" t="n">
        <v>0</v>
      </c>
      <c r="G8719" s="0" t="n">
        <v>0.220369</v>
      </c>
      <c r="H8719" s="0" t="n">
        <v>1600</v>
      </c>
    </row>
    <row r="8720" customFormat="false" ht="15" hidden="false" customHeight="false" outlineLevel="0" collapsed="false">
      <c r="A8720" s="0" t="n">
        <v>8718</v>
      </c>
      <c r="B8720" s="0" t="n">
        <v>12</v>
      </c>
      <c r="C8720" s="0" t="n">
        <v>364</v>
      </c>
      <c r="D8720" s="0" t="n">
        <v>5</v>
      </c>
      <c r="E8720" s="0" t="n">
        <v>0</v>
      </c>
      <c r="F8720" s="0" t="n">
        <v>0</v>
      </c>
      <c r="G8720" s="0" t="n">
        <v>0.128462</v>
      </c>
      <c r="H8720" s="0" t="n">
        <v>1600</v>
      </c>
    </row>
    <row r="8721" customFormat="false" ht="15" hidden="false" customHeight="false" outlineLevel="0" collapsed="false">
      <c r="A8721" s="0" t="n">
        <v>8719</v>
      </c>
      <c r="B8721" s="0" t="n">
        <v>12</v>
      </c>
      <c r="C8721" s="0" t="n">
        <v>364</v>
      </c>
      <c r="D8721" s="0" t="n">
        <v>6</v>
      </c>
      <c r="E8721" s="0" t="n">
        <v>0</v>
      </c>
      <c r="F8721" s="0" t="n">
        <v>0</v>
      </c>
      <c r="G8721" s="0" t="n">
        <v>0.086746</v>
      </c>
      <c r="H8721" s="0" t="n">
        <v>1600</v>
      </c>
    </row>
    <row r="8722" customFormat="false" ht="15" hidden="false" customHeight="false" outlineLevel="0" collapsed="false">
      <c r="A8722" s="0" t="n">
        <v>8720</v>
      </c>
      <c r="B8722" s="0" t="n">
        <v>12</v>
      </c>
      <c r="C8722" s="0" t="n">
        <v>364</v>
      </c>
      <c r="D8722" s="0" t="n">
        <v>7</v>
      </c>
      <c r="E8722" s="0" t="n">
        <v>1</v>
      </c>
      <c r="F8722" s="0" t="n">
        <v>0.049427</v>
      </c>
      <c r="G8722" s="0" t="n">
        <v>0.098033</v>
      </c>
      <c r="H8722" s="0" t="n">
        <v>1400</v>
      </c>
    </row>
    <row r="8723" customFormat="false" ht="15" hidden="false" customHeight="false" outlineLevel="0" collapsed="false">
      <c r="A8723" s="0" t="n">
        <v>8721</v>
      </c>
      <c r="B8723" s="0" t="n">
        <v>12</v>
      </c>
      <c r="C8723" s="0" t="n">
        <v>364</v>
      </c>
      <c r="D8723" s="0" t="n">
        <v>8</v>
      </c>
      <c r="E8723" s="0" t="n">
        <v>1</v>
      </c>
      <c r="F8723" s="0" t="n">
        <v>0.346632</v>
      </c>
      <c r="G8723" s="0" t="n">
        <v>0.152785</v>
      </c>
      <c r="H8723" s="0" t="n">
        <v>1200</v>
      </c>
    </row>
    <row r="8724" customFormat="false" ht="15" hidden="false" customHeight="false" outlineLevel="0" collapsed="false">
      <c r="A8724" s="0" t="n">
        <v>8722</v>
      </c>
      <c r="B8724" s="0" t="n">
        <v>12</v>
      </c>
      <c r="C8724" s="0" t="n">
        <v>364</v>
      </c>
      <c r="D8724" s="0" t="n">
        <v>9</v>
      </c>
      <c r="E8724" s="0" t="n">
        <v>0</v>
      </c>
      <c r="F8724" s="0" t="n">
        <v>0.696346</v>
      </c>
      <c r="G8724" s="0" t="n">
        <v>0.154064</v>
      </c>
      <c r="H8724" s="0" t="n">
        <v>1200</v>
      </c>
    </row>
    <row r="8725" customFormat="false" ht="15" hidden="false" customHeight="false" outlineLevel="0" collapsed="false">
      <c r="A8725" s="0" t="n">
        <v>8723</v>
      </c>
      <c r="B8725" s="0" t="n">
        <v>12</v>
      </c>
      <c r="C8725" s="0" t="n">
        <v>364</v>
      </c>
      <c r="D8725" s="0" t="n">
        <v>10</v>
      </c>
      <c r="E8725" s="0" t="n">
        <v>0</v>
      </c>
      <c r="F8725" s="0" t="n">
        <v>1</v>
      </c>
      <c r="G8725" s="0" t="n">
        <v>0.148869</v>
      </c>
      <c r="H8725" s="0" t="n">
        <v>1200</v>
      </c>
    </row>
    <row r="8726" customFormat="false" ht="15" hidden="false" customHeight="false" outlineLevel="0" collapsed="false">
      <c r="A8726" s="0" t="n">
        <v>8724</v>
      </c>
      <c r="B8726" s="0" t="n">
        <v>12</v>
      </c>
      <c r="C8726" s="0" t="n">
        <v>364</v>
      </c>
      <c r="D8726" s="0" t="n">
        <v>11</v>
      </c>
      <c r="E8726" s="0" t="n">
        <v>0</v>
      </c>
      <c r="F8726" s="0" t="n">
        <v>1</v>
      </c>
      <c r="G8726" s="0" t="n">
        <v>0.20443</v>
      </c>
      <c r="H8726" s="0" t="n">
        <v>1200</v>
      </c>
    </row>
    <row r="8727" customFormat="false" ht="15" hidden="false" customHeight="false" outlineLevel="0" collapsed="false">
      <c r="A8727" s="0" t="n">
        <v>8725</v>
      </c>
      <c r="B8727" s="0" t="n">
        <v>12</v>
      </c>
      <c r="C8727" s="0" t="n">
        <v>364</v>
      </c>
      <c r="D8727" s="0" t="n">
        <v>12</v>
      </c>
      <c r="E8727" s="0" t="n">
        <v>0</v>
      </c>
      <c r="F8727" s="0" t="n">
        <v>1</v>
      </c>
      <c r="G8727" s="0" t="n">
        <v>0.178825</v>
      </c>
      <c r="H8727" s="0" t="n">
        <v>1200</v>
      </c>
    </row>
    <row r="8728" customFormat="false" ht="15" hidden="false" customHeight="false" outlineLevel="0" collapsed="false">
      <c r="A8728" s="0" t="n">
        <v>8726</v>
      </c>
      <c r="B8728" s="0" t="n">
        <v>12</v>
      </c>
      <c r="C8728" s="0" t="n">
        <v>364</v>
      </c>
      <c r="D8728" s="0" t="n">
        <v>13</v>
      </c>
      <c r="E8728" s="0" t="n">
        <v>0</v>
      </c>
      <c r="F8728" s="0" t="n">
        <v>1</v>
      </c>
      <c r="G8728" s="0" t="n">
        <v>0.259968</v>
      </c>
      <c r="H8728" s="0" t="n">
        <v>1200</v>
      </c>
    </row>
    <row r="8729" customFormat="false" ht="15" hidden="false" customHeight="false" outlineLevel="0" collapsed="false">
      <c r="A8729" s="0" t="n">
        <v>8727</v>
      </c>
      <c r="B8729" s="0" t="n">
        <v>12</v>
      </c>
      <c r="C8729" s="0" t="n">
        <v>364</v>
      </c>
      <c r="D8729" s="0" t="n">
        <v>14</v>
      </c>
      <c r="E8729" s="0" t="n">
        <v>0</v>
      </c>
      <c r="F8729" s="0" t="n">
        <v>1</v>
      </c>
      <c r="G8729" s="0" t="n">
        <v>0.345442</v>
      </c>
      <c r="H8729" s="0" t="n">
        <v>1200</v>
      </c>
    </row>
    <row r="8730" customFormat="false" ht="15" hidden="false" customHeight="false" outlineLevel="0" collapsed="false">
      <c r="A8730" s="0" t="n">
        <v>8728</v>
      </c>
      <c r="B8730" s="0" t="n">
        <v>12</v>
      </c>
      <c r="C8730" s="0" t="n">
        <v>364</v>
      </c>
      <c r="D8730" s="0" t="n">
        <v>15</v>
      </c>
      <c r="E8730" s="0" t="n">
        <v>0</v>
      </c>
      <c r="F8730" s="0" t="n">
        <v>0.696346</v>
      </c>
      <c r="G8730" s="0" t="n">
        <v>0.248428</v>
      </c>
      <c r="H8730" s="0" t="n">
        <v>1200</v>
      </c>
    </row>
    <row r="8731" customFormat="false" ht="15" hidden="false" customHeight="false" outlineLevel="0" collapsed="false">
      <c r="A8731" s="0" t="n">
        <v>8729</v>
      </c>
      <c r="B8731" s="0" t="n">
        <v>12</v>
      </c>
      <c r="C8731" s="0" t="n">
        <v>364</v>
      </c>
      <c r="D8731" s="0" t="n">
        <v>16</v>
      </c>
      <c r="E8731" s="0" t="n">
        <v>0</v>
      </c>
      <c r="F8731" s="0" t="n">
        <v>0.346632</v>
      </c>
      <c r="G8731" s="0" t="n">
        <v>0.223496</v>
      </c>
      <c r="H8731" s="0" t="n">
        <v>1200</v>
      </c>
    </row>
    <row r="8732" customFormat="false" ht="15" hidden="false" customHeight="false" outlineLevel="0" collapsed="false">
      <c r="A8732" s="0" t="n">
        <v>8730</v>
      </c>
      <c r="B8732" s="0" t="n">
        <v>12</v>
      </c>
      <c r="C8732" s="0" t="n">
        <v>364</v>
      </c>
      <c r="D8732" s="0" t="n">
        <v>17</v>
      </c>
      <c r="E8732" s="0" t="n">
        <v>0</v>
      </c>
      <c r="F8732" s="0" t="n">
        <v>0.049427</v>
      </c>
      <c r="G8732" s="0" t="n">
        <v>0.218331</v>
      </c>
      <c r="H8732" s="0" t="n">
        <v>1200</v>
      </c>
    </row>
    <row r="8733" customFormat="false" ht="15" hidden="false" customHeight="false" outlineLevel="0" collapsed="false">
      <c r="A8733" s="0" t="n">
        <v>8731</v>
      </c>
      <c r="B8733" s="0" t="n">
        <v>12</v>
      </c>
      <c r="C8733" s="0" t="n">
        <v>364</v>
      </c>
      <c r="D8733" s="0" t="n">
        <v>18</v>
      </c>
      <c r="E8733" s="0" t="n">
        <v>0</v>
      </c>
      <c r="F8733" s="0" t="n">
        <v>0</v>
      </c>
      <c r="G8733" s="0" t="n">
        <v>0.21695</v>
      </c>
      <c r="H8733" s="0" t="n">
        <v>1200</v>
      </c>
    </row>
    <row r="8734" customFormat="false" ht="15" hidden="false" customHeight="false" outlineLevel="0" collapsed="false">
      <c r="A8734" s="0" t="n">
        <v>8732</v>
      </c>
      <c r="B8734" s="0" t="n">
        <v>12</v>
      </c>
      <c r="C8734" s="0" t="n">
        <v>364</v>
      </c>
      <c r="D8734" s="0" t="n">
        <v>19</v>
      </c>
      <c r="E8734" s="0" t="n">
        <v>1</v>
      </c>
      <c r="F8734" s="0" t="n">
        <v>0</v>
      </c>
      <c r="G8734" s="0" t="n">
        <v>0.239805</v>
      </c>
      <c r="H8734" s="0" t="n">
        <v>1000</v>
      </c>
    </row>
    <row r="8735" customFormat="false" ht="15" hidden="false" customHeight="false" outlineLevel="0" collapsed="false">
      <c r="A8735" s="0" t="n">
        <v>8733</v>
      </c>
      <c r="B8735" s="0" t="n">
        <v>12</v>
      </c>
      <c r="C8735" s="0" t="n">
        <v>364</v>
      </c>
      <c r="D8735" s="0" t="n">
        <v>20</v>
      </c>
      <c r="E8735" s="0" t="n">
        <v>1</v>
      </c>
      <c r="F8735" s="0" t="n">
        <v>0</v>
      </c>
      <c r="G8735" s="0" t="n">
        <v>0.160434</v>
      </c>
      <c r="H8735" s="0" t="n">
        <v>800</v>
      </c>
    </row>
    <row r="8736" customFormat="false" ht="15" hidden="false" customHeight="false" outlineLevel="0" collapsed="false">
      <c r="A8736" s="0" t="n">
        <v>8734</v>
      </c>
      <c r="B8736" s="0" t="n">
        <v>12</v>
      </c>
      <c r="C8736" s="0" t="n">
        <v>364</v>
      </c>
      <c r="D8736" s="0" t="n">
        <v>21</v>
      </c>
      <c r="E8736" s="0" t="n">
        <v>0</v>
      </c>
      <c r="F8736" s="0" t="n">
        <v>0</v>
      </c>
      <c r="G8736" s="0" t="n">
        <v>0.194343</v>
      </c>
      <c r="H8736" s="0" t="n">
        <v>800</v>
      </c>
    </row>
    <row r="8737" customFormat="false" ht="15" hidden="false" customHeight="false" outlineLevel="0" collapsed="false">
      <c r="A8737" s="0" t="n">
        <v>8735</v>
      </c>
      <c r="B8737" s="0" t="n">
        <v>12</v>
      </c>
      <c r="C8737" s="0" t="n">
        <v>364</v>
      </c>
      <c r="D8737" s="0" t="n">
        <v>22</v>
      </c>
      <c r="E8737" s="0" t="n">
        <v>0</v>
      </c>
      <c r="F8737" s="0" t="n">
        <v>0</v>
      </c>
      <c r="G8737" s="0" t="n">
        <v>0.126511</v>
      </c>
      <c r="H8737" s="0" t="n">
        <v>800</v>
      </c>
    </row>
    <row r="8738" customFormat="false" ht="15" hidden="false" customHeight="false" outlineLevel="0" collapsed="false">
      <c r="A8738" s="0" t="n">
        <v>8736</v>
      </c>
      <c r="B8738" s="0" t="n">
        <v>12</v>
      </c>
      <c r="C8738" s="0" t="n">
        <v>364</v>
      </c>
      <c r="D8738" s="0" t="n">
        <v>23</v>
      </c>
      <c r="E8738" s="0" t="n">
        <v>0</v>
      </c>
      <c r="F8738" s="0" t="n">
        <v>0</v>
      </c>
      <c r="G8738" s="0" t="n">
        <v>0.102019</v>
      </c>
      <c r="H8738" s="0" t="n">
        <v>800</v>
      </c>
    </row>
    <row r="8739" customFormat="false" ht="15" hidden="false" customHeight="false" outlineLevel="0" collapsed="false">
      <c r="A8739" s="0" t="n">
        <v>8737</v>
      </c>
      <c r="B8739" s="0" t="n">
        <v>12</v>
      </c>
      <c r="C8739" s="0" t="n">
        <v>365</v>
      </c>
      <c r="D8739" s="0" t="n">
        <v>0</v>
      </c>
      <c r="E8739" s="0" t="n">
        <v>0</v>
      </c>
      <c r="F8739" s="0" t="n">
        <v>0</v>
      </c>
      <c r="G8739" s="0" t="n">
        <v>0.157721</v>
      </c>
      <c r="H8739" s="0" t="n">
        <v>800</v>
      </c>
    </row>
    <row r="8740" customFormat="false" ht="15" hidden="false" customHeight="false" outlineLevel="0" collapsed="false">
      <c r="A8740" s="0" t="n">
        <v>8738</v>
      </c>
      <c r="B8740" s="0" t="n">
        <v>12</v>
      </c>
      <c r="C8740" s="0" t="n">
        <v>365</v>
      </c>
      <c r="D8740" s="0" t="n">
        <v>1</v>
      </c>
      <c r="E8740" s="0" t="n">
        <v>0</v>
      </c>
      <c r="F8740" s="0" t="n">
        <v>0</v>
      </c>
      <c r="G8740" s="0" t="n">
        <v>0.157244</v>
      </c>
      <c r="H8740" s="0" t="n">
        <v>800</v>
      </c>
    </row>
    <row r="8741" customFormat="false" ht="15" hidden="false" customHeight="false" outlineLevel="0" collapsed="false">
      <c r="A8741" s="0" t="n">
        <v>8739</v>
      </c>
      <c r="B8741" s="0" t="n">
        <v>12</v>
      </c>
      <c r="C8741" s="0" t="n">
        <v>365</v>
      </c>
      <c r="D8741" s="0" t="n">
        <v>2</v>
      </c>
      <c r="E8741" s="0" t="n">
        <v>0</v>
      </c>
      <c r="F8741" s="0" t="n">
        <v>0</v>
      </c>
      <c r="G8741" s="0" t="n">
        <v>0.163039</v>
      </c>
      <c r="H8741" s="0" t="n">
        <v>800</v>
      </c>
    </row>
    <row r="8742" customFormat="false" ht="15" hidden="false" customHeight="false" outlineLevel="0" collapsed="false">
      <c r="A8742" s="0" t="n">
        <v>8740</v>
      </c>
      <c r="B8742" s="0" t="n">
        <v>12</v>
      </c>
      <c r="C8742" s="0" t="n">
        <v>365</v>
      </c>
      <c r="D8742" s="0" t="n">
        <v>3</v>
      </c>
      <c r="E8742" s="0" t="n">
        <v>0</v>
      </c>
      <c r="F8742" s="0" t="n">
        <v>0</v>
      </c>
      <c r="G8742" s="0" t="n">
        <v>0.133354</v>
      </c>
      <c r="H8742" s="0" t="n">
        <v>800</v>
      </c>
    </row>
    <row r="8743" customFormat="false" ht="15" hidden="false" customHeight="false" outlineLevel="0" collapsed="false">
      <c r="A8743" s="0" t="n">
        <v>8741</v>
      </c>
      <c r="B8743" s="0" t="n">
        <v>12</v>
      </c>
      <c r="C8743" s="0" t="n">
        <v>365</v>
      </c>
      <c r="D8743" s="0" t="n">
        <v>4</v>
      </c>
      <c r="E8743" s="0" t="n">
        <v>0</v>
      </c>
      <c r="F8743" s="0" t="n">
        <v>0</v>
      </c>
      <c r="G8743" s="0" t="n">
        <v>0.108724</v>
      </c>
      <c r="H8743" s="0" t="n">
        <v>800</v>
      </c>
    </row>
    <row r="8744" customFormat="false" ht="15" hidden="false" customHeight="false" outlineLevel="0" collapsed="false">
      <c r="A8744" s="0" t="n">
        <v>8742</v>
      </c>
      <c r="B8744" s="0" t="n">
        <v>12</v>
      </c>
      <c r="C8744" s="0" t="n">
        <v>365</v>
      </c>
      <c r="D8744" s="0" t="n">
        <v>5</v>
      </c>
      <c r="E8744" s="0" t="n">
        <v>0</v>
      </c>
      <c r="F8744" s="0" t="n">
        <v>0</v>
      </c>
      <c r="G8744" s="0" t="n">
        <v>0.077065</v>
      </c>
      <c r="H8744" s="0" t="n">
        <v>800</v>
      </c>
    </row>
    <row r="8745" customFormat="false" ht="15" hidden="false" customHeight="false" outlineLevel="0" collapsed="false">
      <c r="A8745" s="0" t="n">
        <v>8743</v>
      </c>
      <c r="B8745" s="0" t="n">
        <v>12</v>
      </c>
      <c r="C8745" s="0" t="n">
        <v>365</v>
      </c>
      <c r="D8745" s="0" t="n">
        <v>6</v>
      </c>
      <c r="E8745" s="0" t="n">
        <v>0</v>
      </c>
      <c r="F8745" s="0" t="n">
        <v>0</v>
      </c>
      <c r="G8745" s="0" t="n">
        <v>0.129505</v>
      </c>
      <c r="H8745" s="0" t="n">
        <v>800</v>
      </c>
    </row>
    <row r="8746" customFormat="false" ht="15" hidden="false" customHeight="false" outlineLevel="0" collapsed="false">
      <c r="A8746" s="0" t="n">
        <v>8744</v>
      </c>
      <c r="B8746" s="0" t="n">
        <v>12</v>
      </c>
      <c r="C8746" s="0" t="n">
        <v>365</v>
      </c>
      <c r="D8746" s="0" t="n">
        <v>7</v>
      </c>
      <c r="E8746" s="0" t="n">
        <v>1</v>
      </c>
      <c r="F8746" s="0" t="n">
        <v>0.048842</v>
      </c>
      <c r="G8746" s="0" t="n">
        <v>0.141574</v>
      </c>
      <c r="H8746" s="0" t="n">
        <v>600</v>
      </c>
    </row>
    <row r="8747" customFormat="false" ht="15" hidden="false" customHeight="false" outlineLevel="0" collapsed="false">
      <c r="A8747" s="0" t="n">
        <v>8745</v>
      </c>
      <c r="B8747" s="0" t="n">
        <v>12</v>
      </c>
      <c r="C8747" s="0" t="n">
        <v>365</v>
      </c>
      <c r="D8747" s="0" t="n">
        <v>8</v>
      </c>
      <c r="E8747" s="0" t="n">
        <v>1</v>
      </c>
      <c r="F8747" s="0" t="n">
        <v>0.342528</v>
      </c>
      <c r="G8747" s="0" t="n">
        <v>0.177999</v>
      </c>
      <c r="H8747" s="0" t="n">
        <v>400</v>
      </c>
    </row>
    <row r="8748" customFormat="false" ht="15" hidden="false" customHeight="false" outlineLevel="0" collapsed="false">
      <c r="A8748" s="0" t="n">
        <v>8746</v>
      </c>
      <c r="B8748" s="0" t="n">
        <v>12</v>
      </c>
      <c r="C8748" s="0" t="n">
        <v>365</v>
      </c>
      <c r="D8748" s="0" t="n">
        <v>9</v>
      </c>
      <c r="E8748" s="0" t="n">
        <v>0</v>
      </c>
      <c r="F8748" s="0" t="n">
        <v>0.688101</v>
      </c>
      <c r="G8748" s="0" t="n">
        <v>0.146676</v>
      </c>
      <c r="H8748" s="0" t="n">
        <v>400</v>
      </c>
    </row>
    <row r="8749" customFormat="false" ht="15" hidden="false" customHeight="false" outlineLevel="0" collapsed="false">
      <c r="A8749" s="0" t="n">
        <v>8747</v>
      </c>
      <c r="B8749" s="0" t="n">
        <v>12</v>
      </c>
      <c r="C8749" s="0" t="n">
        <v>365</v>
      </c>
      <c r="D8749" s="0" t="n">
        <v>10</v>
      </c>
      <c r="E8749" s="0" t="n">
        <v>0</v>
      </c>
      <c r="F8749" s="0" t="n">
        <v>0.997232</v>
      </c>
      <c r="G8749" s="0" t="n">
        <v>0.225707</v>
      </c>
      <c r="H8749" s="0" t="n">
        <v>400</v>
      </c>
    </row>
    <row r="8750" customFormat="false" ht="15" hidden="false" customHeight="false" outlineLevel="0" collapsed="false">
      <c r="A8750" s="0" t="n">
        <v>8748</v>
      </c>
      <c r="B8750" s="0" t="n">
        <v>12</v>
      </c>
      <c r="C8750" s="0" t="n">
        <v>365</v>
      </c>
      <c r="D8750" s="0" t="n">
        <v>11</v>
      </c>
      <c r="E8750" s="0" t="n">
        <v>0</v>
      </c>
      <c r="F8750" s="0" t="n">
        <v>1</v>
      </c>
      <c r="G8750" s="0" t="n">
        <v>0.402572</v>
      </c>
      <c r="H8750" s="0" t="n">
        <v>400</v>
      </c>
    </row>
    <row r="8751" customFormat="false" ht="15" hidden="false" customHeight="false" outlineLevel="0" collapsed="false">
      <c r="A8751" s="0" t="n">
        <v>8749</v>
      </c>
      <c r="B8751" s="0" t="n">
        <v>12</v>
      </c>
      <c r="C8751" s="0" t="n">
        <v>365</v>
      </c>
      <c r="D8751" s="0" t="n">
        <v>12</v>
      </c>
      <c r="E8751" s="0" t="n">
        <v>0</v>
      </c>
      <c r="F8751" s="0" t="n">
        <v>1</v>
      </c>
      <c r="G8751" s="0" t="n">
        <v>0.579287</v>
      </c>
      <c r="H8751" s="0" t="n">
        <v>400</v>
      </c>
    </row>
    <row r="8752" customFormat="false" ht="15" hidden="false" customHeight="false" outlineLevel="0" collapsed="false">
      <c r="A8752" s="0" t="n">
        <v>8750</v>
      </c>
      <c r="B8752" s="0" t="n">
        <v>12</v>
      </c>
      <c r="C8752" s="0" t="n">
        <v>365</v>
      </c>
      <c r="D8752" s="0" t="n">
        <v>13</v>
      </c>
      <c r="E8752" s="0" t="n">
        <v>0</v>
      </c>
      <c r="F8752" s="0" t="n">
        <v>1</v>
      </c>
      <c r="G8752" s="0" t="n">
        <v>0.344185</v>
      </c>
      <c r="H8752" s="0" t="n">
        <v>400</v>
      </c>
    </row>
    <row r="8753" customFormat="false" ht="15" hidden="false" customHeight="false" outlineLevel="0" collapsed="false">
      <c r="A8753" s="0" t="n">
        <v>8751</v>
      </c>
      <c r="B8753" s="0" t="n">
        <v>12</v>
      </c>
      <c r="C8753" s="0" t="n">
        <v>365</v>
      </c>
      <c r="D8753" s="0" t="n">
        <v>14</v>
      </c>
      <c r="E8753" s="0" t="n">
        <v>0</v>
      </c>
      <c r="F8753" s="0" t="n">
        <v>0.997232</v>
      </c>
      <c r="G8753" s="0" t="n">
        <v>0.386951</v>
      </c>
      <c r="H8753" s="0" t="n">
        <v>400</v>
      </c>
    </row>
    <row r="8754" customFormat="false" ht="15" hidden="false" customHeight="false" outlineLevel="0" collapsed="false">
      <c r="A8754" s="0" t="n">
        <v>8752</v>
      </c>
      <c r="B8754" s="0" t="n">
        <v>12</v>
      </c>
      <c r="C8754" s="0" t="n">
        <v>365</v>
      </c>
      <c r="D8754" s="0" t="n">
        <v>15</v>
      </c>
      <c r="E8754" s="0" t="n">
        <v>0</v>
      </c>
      <c r="F8754" s="0" t="n">
        <v>0.688101</v>
      </c>
      <c r="G8754" s="0" t="n">
        <v>0.265712</v>
      </c>
      <c r="H8754" s="0" t="n">
        <v>400</v>
      </c>
    </row>
    <row r="8755" customFormat="false" ht="15" hidden="false" customHeight="false" outlineLevel="0" collapsed="false">
      <c r="A8755" s="0" t="n">
        <v>8753</v>
      </c>
      <c r="B8755" s="0" t="n">
        <v>12</v>
      </c>
      <c r="C8755" s="0" t="n">
        <v>365</v>
      </c>
      <c r="D8755" s="0" t="n">
        <v>16</v>
      </c>
      <c r="E8755" s="0" t="n">
        <v>0</v>
      </c>
      <c r="F8755" s="0" t="n">
        <v>0.342528</v>
      </c>
      <c r="G8755" s="0" t="n">
        <v>0.294026</v>
      </c>
      <c r="H8755" s="0" t="n">
        <v>400</v>
      </c>
    </row>
    <row r="8756" customFormat="false" ht="15" hidden="false" customHeight="false" outlineLevel="0" collapsed="false">
      <c r="A8756" s="0" t="n">
        <v>8754</v>
      </c>
      <c r="B8756" s="0" t="n">
        <v>12</v>
      </c>
      <c r="C8756" s="0" t="n">
        <v>365</v>
      </c>
      <c r="D8756" s="0" t="n">
        <v>17</v>
      </c>
      <c r="E8756" s="0" t="n">
        <v>0</v>
      </c>
      <c r="F8756" s="0" t="n">
        <v>0.048842</v>
      </c>
      <c r="G8756" s="0" t="n">
        <v>0.321294</v>
      </c>
      <c r="H8756" s="0" t="n">
        <v>400</v>
      </c>
    </row>
    <row r="8757" customFormat="false" ht="15" hidden="false" customHeight="false" outlineLevel="0" collapsed="false">
      <c r="A8757" s="0" t="n">
        <v>8755</v>
      </c>
      <c r="B8757" s="0" t="n">
        <v>12</v>
      </c>
      <c r="C8757" s="0" t="n">
        <v>365</v>
      </c>
      <c r="D8757" s="0" t="n">
        <v>18</v>
      </c>
      <c r="E8757" s="0" t="n">
        <v>0</v>
      </c>
      <c r="F8757" s="0" t="n">
        <v>0</v>
      </c>
      <c r="G8757" s="0" t="n">
        <v>0.458912</v>
      </c>
      <c r="H8757" s="0" t="n">
        <v>400</v>
      </c>
    </row>
    <row r="8758" customFormat="false" ht="15" hidden="false" customHeight="false" outlineLevel="0" collapsed="false">
      <c r="A8758" s="0" t="n">
        <v>8756</v>
      </c>
      <c r="B8758" s="0" t="n">
        <v>12</v>
      </c>
      <c r="C8758" s="0" t="n">
        <v>365</v>
      </c>
      <c r="D8758" s="0" t="n">
        <v>19</v>
      </c>
      <c r="E8758" s="0" t="n">
        <v>1</v>
      </c>
      <c r="F8758" s="0" t="n">
        <v>0</v>
      </c>
      <c r="G8758" s="0" t="n">
        <v>0.456562</v>
      </c>
      <c r="H8758" s="0" t="n">
        <v>200</v>
      </c>
    </row>
    <row r="8759" customFormat="false" ht="15" hidden="false" customHeight="false" outlineLevel="0" collapsed="false">
      <c r="A8759" s="0" t="n">
        <v>8757</v>
      </c>
      <c r="B8759" s="0" t="n">
        <v>12</v>
      </c>
      <c r="C8759" s="0" t="n">
        <v>365</v>
      </c>
      <c r="D8759" s="0" t="n">
        <v>20</v>
      </c>
      <c r="E8759" s="0" t="n">
        <v>1</v>
      </c>
      <c r="F8759" s="0" t="n">
        <v>0</v>
      </c>
      <c r="G8759" s="0" t="n">
        <v>0.725917</v>
      </c>
      <c r="H8759" s="0" t="n">
        <v>0</v>
      </c>
    </row>
    <row r="8760" customFormat="false" ht="15" hidden="false" customHeight="false" outlineLevel="0" collapsed="false">
      <c r="A8760" s="0" t="n">
        <v>8758</v>
      </c>
      <c r="B8760" s="0" t="n">
        <v>12</v>
      </c>
      <c r="C8760" s="0" t="n">
        <v>365</v>
      </c>
      <c r="D8760" s="0" t="n">
        <v>21</v>
      </c>
      <c r="E8760" s="0" t="n">
        <v>0</v>
      </c>
      <c r="F8760" s="0" t="n">
        <v>0</v>
      </c>
      <c r="G8760" s="0" t="n">
        <v>0.732667</v>
      </c>
      <c r="H8760" s="0" t="n">
        <v>0</v>
      </c>
    </row>
    <row r="8761" customFormat="false" ht="15" hidden="false" customHeight="false" outlineLevel="0" collapsed="false">
      <c r="A8761" s="0" t="n">
        <v>8759</v>
      </c>
      <c r="B8761" s="0" t="n">
        <v>12</v>
      </c>
      <c r="C8761" s="0" t="n">
        <v>365</v>
      </c>
      <c r="D8761" s="0" t="n">
        <v>22</v>
      </c>
      <c r="E8761" s="0" t="n">
        <v>0</v>
      </c>
      <c r="F8761" s="0" t="n">
        <v>0</v>
      </c>
      <c r="G8761" s="0" t="n">
        <v>0.906821</v>
      </c>
      <c r="H8761" s="0" t="n">
        <v>0</v>
      </c>
    </row>
    <row r="8762" customFormat="false" ht="15" hidden="false" customHeight="false" outlineLevel="0" collapsed="false">
      <c r="A8762" s="0" t="n">
        <v>8760</v>
      </c>
      <c r="B8762" s="0" t="n">
        <v>12</v>
      </c>
      <c r="C8762" s="0" t="n">
        <v>365</v>
      </c>
      <c r="D8762" s="0" t="n">
        <v>23</v>
      </c>
      <c r="E8762" s="0" t="n">
        <v>0</v>
      </c>
      <c r="F8762" s="0" t="n">
        <v>0</v>
      </c>
      <c r="G8762" s="0" t="n">
        <v>0.857641</v>
      </c>
      <c r="H876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</cols>
  <sheetData>
    <row r="1" customFormat="false" ht="16.15" hidden="false" customHeight="false" outlineLevel="0" collapsed="false">
      <c r="B1" s="53" t="s">
        <v>361</v>
      </c>
    </row>
    <row r="2" customFormat="false" ht="15" hidden="false" customHeight="false" outlineLevel="0" collapsed="false">
      <c r="B2" s="51" t="s">
        <v>362</v>
      </c>
    </row>
    <row r="4" customFormat="false" ht="15" hidden="false" customHeight="false" outlineLevel="0" collapsed="false">
      <c r="B4" s="52" t="s">
        <v>179</v>
      </c>
      <c r="C4" s="52" t="s">
        <v>363</v>
      </c>
      <c r="D4" s="52" t="s">
        <v>364</v>
      </c>
      <c r="E4" s="52" t="s">
        <v>365</v>
      </c>
      <c r="F4" s="52" t="s">
        <v>366</v>
      </c>
      <c r="G4" s="52" t="s">
        <v>367</v>
      </c>
      <c r="H4" s="52" t="s">
        <v>368</v>
      </c>
      <c r="I4" s="52" t="s">
        <v>369</v>
      </c>
      <c r="J4" s="52" t="s">
        <v>370</v>
      </c>
      <c r="K4" s="52" t="s">
        <v>371</v>
      </c>
      <c r="L4" s="52" t="s">
        <v>372</v>
      </c>
      <c r="M4" s="52" t="s">
        <v>373</v>
      </c>
      <c r="N4" s="52" t="s">
        <v>374</v>
      </c>
      <c r="O4" s="52" t="s">
        <v>375</v>
      </c>
    </row>
    <row r="5" customFormat="false" ht="15" hidden="false" customHeight="false" outlineLevel="0" collapsed="false">
      <c r="B5" s="54" t="n">
        <v>1</v>
      </c>
      <c r="C5" s="55" t="n">
        <v>510.81</v>
      </c>
      <c r="D5" s="56" t="n">
        <v>0.8668</v>
      </c>
      <c r="E5" s="57" t="n">
        <f aca="false">(1-Assumptions!$C$35)^(B5-1)</f>
        <v>1</v>
      </c>
      <c r="F5" s="57" t="n">
        <f aca="false">(1-Assumptions!$C$36)^(B5-1)</f>
        <v>1</v>
      </c>
      <c r="G5" s="58" t="n">
        <v>771408</v>
      </c>
      <c r="H5" s="59" t="n">
        <f aca="false">G5/(Assumptions!$C$15*Assumptions!$C$23)</f>
        <v>0.44</v>
      </c>
      <c r="I5" s="60" t="str">
        <f aca="false">IF(AND(H5&gt;=Assumptions!$C$19*(1-Assumptions!$C$20),H5&lt;=Assumptions!$C$19*Assumptions!$C$21+0.000001),"PASS","FAIL")</f>
        <v>PASS</v>
      </c>
      <c r="J5" s="56" t="n">
        <v>0.8241</v>
      </c>
      <c r="K5" s="58" t="n">
        <v>4556.8</v>
      </c>
      <c r="L5" s="61" t="n">
        <f aca="false">K5/G5</f>
        <v>0.00590712048617593</v>
      </c>
      <c r="M5" s="60" t="str">
        <f aca="false">IF(L5&lt;=0.05+0.000001,"PASS","FAIL")</f>
        <v>PASS</v>
      </c>
      <c r="N5" s="56" t="n">
        <v>0.9</v>
      </c>
      <c r="O5" s="60" t="str">
        <f aca="false">IF(N5&gt;=Assumptions!$C$24-0.000001,"PASS","FAIL")</f>
        <v>PASS</v>
      </c>
    </row>
    <row r="6" customFormat="false" ht="15" hidden="false" customHeight="false" outlineLevel="0" collapsed="false">
      <c r="B6" s="54" t="n">
        <v>2</v>
      </c>
      <c r="C6" s="55" t="n">
        <v>488.59</v>
      </c>
      <c r="D6" s="56" t="n">
        <v>0.8668</v>
      </c>
      <c r="E6" s="57" t="n">
        <f aca="false">(1-Assumptions!$C$35)^(B6-1)</f>
        <v>0.995</v>
      </c>
      <c r="F6" s="57" t="n">
        <f aca="false">(1-Assumptions!$C$36)^(B6-1)</f>
        <v>0.998</v>
      </c>
      <c r="G6" s="58" t="n">
        <v>771408</v>
      </c>
      <c r="H6" s="59" t="n">
        <f aca="false">G6/(Assumptions!$C$15*Assumptions!$C$23)</f>
        <v>0.44</v>
      </c>
      <c r="I6" s="60" t="str">
        <f aca="false">IF(AND(H6&gt;=Assumptions!$C$19*(1-Assumptions!$C$20),H6&lt;=Assumptions!$C$19*Assumptions!$C$21+0.000001),"PASS","FAIL")</f>
        <v>PASS</v>
      </c>
      <c r="J6" s="56" t="n">
        <v>0.796</v>
      </c>
      <c r="K6" s="58" t="n">
        <v>7332.6</v>
      </c>
      <c r="L6" s="61" t="n">
        <f aca="false">K6/G6</f>
        <v>0.00950547570157427</v>
      </c>
      <c r="M6" s="60" t="str">
        <f aca="false">IF(L6&lt;=0.05+0.000001,"PASS","FAIL")</f>
        <v>PASS</v>
      </c>
      <c r="N6" s="56" t="n">
        <v>0.9</v>
      </c>
      <c r="O6" s="60" t="str">
        <f aca="false">IF(N6&gt;=Assumptions!$C$24-0.000001,"PASS","FAIL")</f>
        <v>PASS</v>
      </c>
    </row>
    <row r="7" customFormat="false" ht="15" hidden="false" customHeight="false" outlineLevel="0" collapsed="false">
      <c r="B7" s="54" t="n">
        <v>3</v>
      </c>
      <c r="C7" s="55" t="n">
        <v>477.2</v>
      </c>
      <c r="D7" s="56" t="n">
        <v>0.8612</v>
      </c>
      <c r="E7" s="57" t="n">
        <f aca="false">(1-Assumptions!$C$35)^(B7-1)</f>
        <v>0.990025</v>
      </c>
      <c r="F7" s="57" t="n">
        <f aca="false">(1-Assumptions!$C$36)^(B7-1)</f>
        <v>0.996004</v>
      </c>
      <c r="G7" s="58" t="n">
        <v>771408</v>
      </c>
      <c r="H7" s="59" t="n">
        <f aca="false">G7/(Assumptions!$C$15*Assumptions!$C$23)</f>
        <v>0.44</v>
      </c>
      <c r="I7" s="60" t="str">
        <f aca="false">IF(AND(H7&gt;=Assumptions!$C$19*(1-Assumptions!$C$20),H7&lt;=Assumptions!$C$19*Assumptions!$C$21+0.000001),"PASS","FAIL")</f>
        <v>PASS</v>
      </c>
      <c r="J7" s="56" t="n">
        <v>0.7812</v>
      </c>
      <c r="K7" s="58" t="n">
        <v>9176.1</v>
      </c>
      <c r="L7" s="61" t="n">
        <f aca="false">K7/G7</f>
        <v>0.0118952616514218</v>
      </c>
      <c r="M7" s="60" t="str">
        <f aca="false">IF(L7&lt;=0.05+0.000001,"PASS","FAIL")</f>
        <v>PASS</v>
      </c>
      <c r="N7" s="56" t="n">
        <v>0.9</v>
      </c>
      <c r="O7" s="60" t="str">
        <f aca="false">IF(N7&gt;=Assumptions!$C$24-0.000001,"PASS","FAIL")</f>
        <v>PASS</v>
      </c>
    </row>
    <row r="8" customFormat="false" ht="15" hidden="false" customHeight="false" outlineLevel="0" collapsed="false">
      <c r="B8" s="54" t="n">
        <v>4</v>
      </c>
      <c r="C8" s="55" t="n">
        <v>467.45</v>
      </c>
      <c r="D8" s="56" t="n">
        <v>0.8612</v>
      </c>
      <c r="E8" s="57" t="n">
        <f aca="false">(1-Assumptions!$C$35)^(B8-1)</f>
        <v>0.985074875</v>
      </c>
      <c r="F8" s="57" t="n">
        <f aca="false">(1-Assumptions!$C$36)^(B8-1)</f>
        <v>0.994011992</v>
      </c>
      <c r="G8" s="58" t="n">
        <v>771408</v>
      </c>
      <c r="H8" s="59" t="n">
        <f aca="false">G8/(Assumptions!$C$15*Assumptions!$C$23)</f>
        <v>0.44</v>
      </c>
      <c r="I8" s="60" t="str">
        <f aca="false">IF(AND(H8&gt;=Assumptions!$C$19*(1-Assumptions!$C$20),H8&lt;=Assumptions!$C$19*Assumptions!$C$21+0.000001),"PASS","FAIL")</f>
        <v>PASS</v>
      </c>
      <c r="J8" s="56" t="n">
        <v>0.7684</v>
      </c>
      <c r="K8" s="58" t="n">
        <v>10764.5</v>
      </c>
      <c r="L8" s="61" t="n">
        <f aca="false">K8/G8</f>
        <v>0.0139543535975774</v>
      </c>
      <c r="M8" s="60" t="str">
        <f aca="false">IF(L8&lt;=0.05+0.000001,"PASS","FAIL")</f>
        <v>PASS</v>
      </c>
      <c r="N8" s="56" t="n">
        <v>0.9</v>
      </c>
      <c r="O8" s="60" t="str">
        <f aca="false">IF(N8&gt;=Assumptions!$C$24-0.000001,"PASS","FAIL")</f>
        <v>PASS</v>
      </c>
    </row>
    <row r="9" customFormat="false" ht="15" hidden="false" customHeight="false" outlineLevel="0" collapsed="false">
      <c r="B9" s="54" t="n">
        <v>5</v>
      </c>
      <c r="C9" s="55" t="n">
        <v>458.71</v>
      </c>
      <c r="D9" s="56" t="n">
        <v>0.8612</v>
      </c>
      <c r="E9" s="57" t="n">
        <f aca="false">(1-Assumptions!$C$35)^(B9-1)</f>
        <v>0.980149500625</v>
      </c>
      <c r="F9" s="57" t="n">
        <f aca="false">(1-Assumptions!$C$36)^(B9-1)</f>
        <v>0.992023968016</v>
      </c>
      <c r="G9" s="58" t="n">
        <v>771408</v>
      </c>
      <c r="H9" s="59" t="n">
        <f aca="false">G9/(Assumptions!$C$15*Assumptions!$C$23)</f>
        <v>0.44</v>
      </c>
      <c r="I9" s="60" t="str">
        <f aca="false">IF(AND(H9&gt;=Assumptions!$C$19*(1-Assumptions!$C$20),H9&lt;=Assumptions!$C$19*Assumptions!$C$21+0.000001),"PASS","FAIL")</f>
        <v>PASS</v>
      </c>
      <c r="J9" s="56" t="n">
        <v>0.7568</v>
      </c>
      <c r="K9" s="58" t="n">
        <v>12476.7</v>
      </c>
      <c r="L9" s="61" t="n">
        <f aca="false">K9/G9</f>
        <v>0.0161739313048348</v>
      </c>
      <c r="M9" s="60" t="str">
        <f aca="false">IF(L9&lt;=0.05+0.000001,"PASS","FAIL")</f>
        <v>PASS</v>
      </c>
      <c r="N9" s="56" t="n">
        <v>0.9</v>
      </c>
      <c r="O9" s="60" t="str">
        <f aca="false">IF(N9&gt;=Assumptions!$C$24-0.000001,"PASS","FAIL")</f>
        <v>PASS</v>
      </c>
    </row>
    <row r="10" customFormat="false" ht="15" hidden="false" customHeight="false" outlineLevel="0" collapsed="false">
      <c r="B10" s="54" t="n">
        <v>6</v>
      </c>
      <c r="C10" s="55" t="n">
        <v>450.57</v>
      </c>
      <c r="D10" s="56" t="n">
        <v>0.8612</v>
      </c>
      <c r="E10" s="57" t="n">
        <f aca="false">(1-Assumptions!$C$35)^(B10-1)</f>
        <v>0.975248753121875</v>
      </c>
      <c r="F10" s="57" t="n">
        <f aca="false">(1-Assumptions!$C$36)^(B10-1)</f>
        <v>0.990039920079968</v>
      </c>
      <c r="G10" s="58" t="n">
        <v>771408</v>
      </c>
      <c r="H10" s="59" t="n">
        <f aca="false">G10/(Assumptions!$C$15*Assumptions!$C$23)</f>
        <v>0.44</v>
      </c>
      <c r="I10" s="60" t="str">
        <f aca="false">IF(AND(H10&gt;=Assumptions!$C$19*(1-Assumptions!$C$20),H10&lt;=Assumptions!$C$19*Assumptions!$C$21+0.000001),"PASS","FAIL")</f>
        <v>PASS</v>
      </c>
      <c r="J10" s="56" t="n">
        <v>0.746</v>
      </c>
      <c r="K10" s="58" t="n">
        <v>14091.8</v>
      </c>
      <c r="L10" s="61" t="n">
        <f aca="false">K10/G10</f>
        <v>0.0182676352850891</v>
      </c>
      <c r="M10" s="60" t="str">
        <f aca="false">IF(L10&lt;=0.05+0.000001,"PASS","FAIL")</f>
        <v>PASS</v>
      </c>
      <c r="N10" s="56" t="n">
        <v>0.9</v>
      </c>
      <c r="O10" s="60" t="str">
        <f aca="false">IF(N10&gt;=Assumptions!$C$24-0.000001,"PASS","FAIL")</f>
        <v>PASS</v>
      </c>
    </row>
    <row r="11" customFormat="false" ht="15" hidden="false" customHeight="false" outlineLevel="0" collapsed="false">
      <c r="B11" s="54" t="n">
        <v>7</v>
      </c>
      <c r="C11" s="55" t="n">
        <v>443.03</v>
      </c>
      <c r="D11" s="56" t="n">
        <v>0.8557</v>
      </c>
      <c r="E11" s="57" t="n">
        <f aca="false">(1-Assumptions!$C$35)^(B11-1)</f>
        <v>0.970372509356266</v>
      </c>
      <c r="F11" s="57" t="n">
        <f aca="false">(1-Assumptions!$C$36)^(B11-1)</f>
        <v>0.988059840239808</v>
      </c>
      <c r="G11" s="58" t="n">
        <v>771408</v>
      </c>
      <c r="H11" s="59" t="n">
        <f aca="false">G11/(Assumptions!$C$15*Assumptions!$C$23)</f>
        <v>0.44</v>
      </c>
      <c r="I11" s="60" t="str">
        <f aca="false">IF(AND(H11&gt;=Assumptions!$C$19*(1-Assumptions!$C$20),H11&lt;=Assumptions!$C$19*Assumptions!$C$21+0.000001),"PASS","FAIL")</f>
        <v>PASS</v>
      </c>
      <c r="J11" s="56" t="n">
        <v>0.736</v>
      </c>
      <c r="K11" s="58" t="n">
        <v>15703.1</v>
      </c>
      <c r="L11" s="61" t="n">
        <f aca="false">K11/G11</f>
        <v>0.0203564132080559</v>
      </c>
      <c r="M11" s="60" t="str">
        <f aca="false">IF(L11&lt;=0.05+0.000001,"PASS","FAIL")</f>
        <v>PASS</v>
      </c>
      <c r="N11" s="56" t="n">
        <v>0.9</v>
      </c>
      <c r="O11" s="60" t="str">
        <f aca="false">IF(N11&gt;=Assumptions!$C$24-0.000001,"PASS","FAIL")</f>
        <v>PASS</v>
      </c>
    </row>
    <row r="12" customFormat="false" ht="15" hidden="false" customHeight="false" outlineLevel="0" collapsed="false">
      <c r="B12" s="54" t="n">
        <v>8</v>
      </c>
      <c r="C12" s="55" t="n">
        <v>435.88</v>
      </c>
      <c r="D12" s="56" t="n">
        <v>0.8557</v>
      </c>
      <c r="E12" s="57" t="n">
        <f aca="false">(1-Assumptions!$C$35)^(B12-1)</f>
        <v>0.965520646809484</v>
      </c>
      <c r="F12" s="57" t="n">
        <f aca="false">(1-Assumptions!$C$36)^(B12-1)</f>
        <v>0.986083720559329</v>
      </c>
      <c r="G12" s="58" t="n">
        <v>771408</v>
      </c>
      <c r="H12" s="59" t="n">
        <f aca="false">G12/(Assumptions!$C$15*Assumptions!$C$23)</f>
        <v>0.44</v>
      </c>
      <c r="I12" s="60" t="str">
        <f aca="false">IF(AND(H12&gt;=Assumptions!$C$19*(1-Assumptions!$C$20),H12&lt;=Assumptions!$C$19*Assumptions!$C$21+0.000001),"PASS","FAIL")</f>
        <v>PASS</v>
      </c>
      <c r="J12" s="56" t="n">
        <v>0.7264</v>
      </c>
      <c r="K12" s="58" t="n">
        <v>17471.6</v>
      </c>
      <c r="L12" s="61" t="n">
        <f aca="false">K12/G12</f>
        <v>0.0226489743430195</v>
      </c>
      <c r="M12" s="60" t="str">
        <f aca="false">IF(L12&lt;=0.05+0.000001,"PASS","FAIL")</f>
        <v>PASS</v>
      </c>
      <c r="N12" s="56" t="n">
        <v>0.9</v>
      </c>
      <c r="O12" s="60" t="str">
        <f aca="false">IF(N12&gt;=Assumptions!$C$24-0.000001,"PASS","FAIL")</f>
        <v>PASS</v>
      </c>
    </row>
    <row r="13" customFormat="false" ht="15" hidden="false" customHeight="false" outlineLevel="0" collapsed="false">
      <c r="B13" s="54" t="n">
        <v>9</v>
      </c>
      <c r="C13" s="55" t="n">
        <v>429.08</v>
      </c>
      <c r="D13" s="56" t="n">
        <v>0.8557</v>
      </c>
      <c r="E13" s="57" t="n">
        <f aca="false">(1-Assumptions!$C$35)^(B13-1)</f>
        <v>0.960693043575437</v>
      </c>
      <c r="F13" s="57" t="n">
        <f aca="false">(1-Assumptions!$C$36)^(B13-1)</f>
        <v>0.98411155311821</v>
      </c>
      <c r="G13" s="58" t="n">
        <v>771408</v>
      </c>
      <c r="H13" s="59" t="n">
        <f aca="false">G13/(Assumptions!$C$15*Assumptions!$C$23)</f>
        <v>0.44</v>
      </c>
      <c r="I13" s="60" t="str">
        <f aca="false">IF(AND(H13&gt;=Assumptions!$C$19*(1-Assumptions!$C$20),H13&lt;=Assumptions!$C$19*Assumptions!$C$21+0.000001),"PASS","FAIL")</f>
        <v>PASS</v>
      </c>
      <c r="J13" s="56" t="n">
        <v>0.7172</v>
      </c>
      <c r="K13" s="58" t="n">
        <v>19328.6</v>
      </c>
      <c r="L13" s="61" t="n">
        <f aca="false">K13/G13</f>
        <v>0.0250562607595462</v>
      </c>
      <c r="M13" s="60" t="str">
        <f aca="false">IF(L13&lt;=0.05+0.000001,"PASS","FAIL")</f>
        <v>PASS</v>
      </c>
      <c r="N13" s="56" t="n">
        <v>0.9</v>
      </c>
      <c r="O13" s="60" t="str">
        <f aca="false">IF(N13&gt;=Assumptions!$C$24-0.000001,"PASS","FAIL")</f>
        <v>PASS</v>
      </c>
    </row>
    <row r="14" customFormat="false" ht="15" hidden="false" customHeight="false" outlineLevel="0" collapsed="false">
      <c r="B14" s="54" t="n">
        <v>10</v>
      </c>
      <c r="C14" s="55" t="n">
        <v>422.54</v>
      </c>
      <c r="D14" s="56" t="n">
        <v>0.8557</v>
      </c>
      <c r="E14" s="57" t="n">
        <f aca="false">(1-Assumptions!$C$35)^(B14-1)</f>
        <v>0.95588957835756</v>
      </c>
      <c r="F14" s="57" t="n">
        <f aca="false">(1-Assumptions!$C$36)^(B14-1)</f>
        <v>0.982143330011973</v>
      </c>
      <c r="G14" s="58" t="n">
        <v>771408</v>
      </c>
      <c r="H14" s="59" t="n">
        <f aca="false">G14/(Assumptions!$C$15*Assumptions!$C$23)</f>
        <v>0.44</v>
      </c>
      <c r="I14" s="60" t="str">
        <f aca="false">IF(AND(H14&gt;=Assumptions!$C$19*(1-Assumptions!$C$20),H14&lt;=Assumptions!$C$19*Assumptions!$C$21+0.000001),"PASS","FAIL")</f>
        <v>PASS</v>
      </c>
      <c r="J14" s="56" t="n">
        <v>0.7084</v>
      </c>
      <c r="K14" s="58" t="n">
        <v>21204.5</v>
      </c>
      <c r="L14" s="61" t="n">
        <f aca="false">K14/G14</f>
        <v>0.0274880478294236</v>
      </c>
      <c r="M14" s="60" t="str">
        <f aca="false">IF(L14&lt;=0.05+0.000001,"PASS","FAIL")</f>
        <v>PASS</v>
      </c>
      <c r="N14" s="56" t="n">
        <v>0.9</v>
      </c>
      <c r="O14" s="60" t="str">
        <f aca="false">IF(N14&gt;=Assumptions!$C$24-0.000001,"PASS","FAIL")</f>
        <v>PASS</v>
      </c>
    </row>
    <row r="15" customFormat="false" ht="15" hidden="false" customHeight="false" outlineLevel="0" collapsed="false">
      <c r="B15" s="54" t="n">
        <v>11</v>
      </c>
      <c r="C15" s="55" t="n">
        <v>510.81</v>
      </c>
      <c r="D15" s="56" t="n">
        <v>0.8668</v>
      </c>
      <c r="E15" s="57" t="n">
        <f aca="false">(1-Assumptions!$C$35)^(B15-1)</f>
        <v>0.951110130465772</v>
      </c>
      <c r="F15" s="57" t="n">
        <f aca="false">(1-Assumptions!$C$36)^(B15-1)</f>
        <v>0.980179043351949</v>
      </c>
      <c r="G15" s="58" t="n">
        <v>771408</v>
      </c>
      <c r="H15" s="59" t="n">
        <f aca="false">G15/(Assumptions!$C$15*Assumptions!$C$23)</f>
        <v>0.44</v>
      </c>
      <c r="I15" s="60" t="str">
        <f aca="false">IF(AND(H15&gt;=Assumptions!$C$19*(1-Assumptions!$C$20),H15&lt;=Assumptions!$C$19*Assumptions!$C$21+0.000001),"PASS","FAIL")</f>
        <v>PASS</v>
      </c>
      <c r="J15" s="56" t="n">
        <v>0.8157</v>
      </c>
      <c r="K15" s="58" t="n">
        <v>5611.8</v>
      </c>
      <c r="L15" s="61" t="n">
        <f aca="false">K15/G15</f>
        <v>0.00727474954887686</v>
      </c>
      <c r="M15" s="60" t="str">
        <f aca="false">IF(L15&lt;=0.05+0.000001,"PASS","FAIL")</f>
        <v>PASS</v>
      </c>
      <c r="N15" s="56" t="n">
        <v>0.9</v>
      </c>
      <c r="O15" s="60" t="str">
        <f aca="false">IF(N15&gt;=Assumptions!$C$24-0.000001,"PASS","FAIL")</f>
        <v>PASS</v>
      </c>
    </row>
    <row r="16" customFormat="false" ht="15" hidden="false" customHeight="false" outlineLevel="0" collapsed="false">
      <c r="B16" s="54" t="n">
        <v>12</v>
      </c>
      <c r="C16" s="55" t="n">
        <v>488.59</v>
      </c>
      <c r="D16" s="56" t="n">
        <v>0.8668</v>
      </c>
      <c r="E16" s="57" t="n">
        <f aca="false">(1-Assumptions!$C$35)^(B16-1)</f>
        <v>0.946354579813443</v>
      </c>
      <c r="F16" s="57" t="n">
        <f aca="false">(1-Assumptions!$C$36)^(B16-1)</f>
        <v>0.978218685265246</v>
      </c>
      <c r="G16" s="58" t="n">
        <v>771408</v>
      </c>
      <c r="H16" s="59" t="n">
        <f aca="false">G16/(Assumptions!$C$15*Assumptions!$C$23)</f>
        <v>0.44</v>
      </c>
      <c r="I16" s="60" t="str">
        <f aca="false">IF(AND(H16&gt;=Assumptions!$C$19*(1-Assumptions!$C$20),H16&lt;=Assumptions!$C$19*Assumptions!$C$21+0.000001),"PASS","FAIL")</f>
        <v>PASS</v>
      </c>
      <c r="J16" s="56" t="n">
        <v>0.7877</v>
      </c>
      <c r="K16" s="58" t="n">
        <v>8680</v>
      </c>
      <c r="L16" s="61" t="n">
        <f aca="false">K16/G16</f>
        <v>0.0112521519092361</v>
      </c>
      <c r="M16" s="60" t="str">
        <f aca="false">IF(L16&lt;=0.05+0.000001,"PASS","FAIL")</f>
        <v>PASS</v>
      </c>
      <c r="N16" s="56" t="n">
        <v>0.9</v>
      </c>
      <c r="O16" s="60" t="str">
        <f aca="false">IF(N16&gt;=Assumptions!$C$24-0.000001,"PASS","FAIL")</f>
        <v>PASS</v>
      </c>
    </row>
    <row r="17" customFormat="false" ht="15" hidden="false" customHeight="false" outlineLevel="0" collapsed="false">
      <c r="B17" s="54" t="n">
        <v>13</v>
      </c>
      <c r="C17" s="55" t="n">
        <v>477.2</v>
      </c>
      <c r="D17" s="56" t="n">
        <v>0.8612</v>
      </c>
      <c r="E17" s="57" t="n">
        <f aca="false">(1-Assumptions!$C$35)^(B17-1)</f>
        <v>0.941622806914376</v>
      </c>
      <c r="F17" s="57" t="n">
        <f aca="false">(1-Assumptions!$C$36)^(B17-1)</f>
        <v>0.976262247894715</v>
      </c>
      <c r="G17" s="58" t="n">
        <v>771408</v>
      </c>
      <c r="H17" s="59" t="n">
        <f aca="false">G17/(Assumptions!$C$15*Assumptions!$C$23)</f>
        <v>0.44</v>
      </c>
      <c r="I17" s="60" t="str">
        <f aca="false">IF(AND(H17&gt;=Assumptions!$C$19*(1-Assumptions!$C$20),H17&lt;=Assumptions!$C$19*Assumptions!$C$21+0.000001),"PASS","FAIL")</f>
        <v>PASS</v>
      </c>
      <c r="J17" s="56" t="n">
        <v>0.7729</v>
      </c>
      <c r="K17" s="58" t="n">
        <v>10523.7</v>
      </c>
      <c r="L17" s="61" t="n">
        <f aca="false">K17/G17</f>
        <v>0.0136421971252567</v>
      </c>
      <c r="M17" s="60" t="str">
        <f aca="false">IF(L17&lt;=0.05+0.000001,"PASS","FAIL")</f>
        <v>PASS</v>
      </c>
      <c r="N17" s="56" t="n">
        <v>0.9</v>
      </c>
      <c r="O17" s="60" t="str">
        <f aca="false">IF(N17&gt;=Assumptions!$C$24-0.000001,"PASS","FAIL")</f>
        <v>PASS</v>
      </c>
    </row>
    <row r="18" customFormat="false" ht="15" hidden="false" customHeight="false" outlineLevel="0" collapsed="false">
      <c r="B18" s="54" t="n">
        <v>14</v>
      </c>
      <c r="C18" s="55" t="n">
        <v>467.45</v>
      </c>
      <c r="D18" s="56" t="n">
        <v>0.8612</v>
      </c>
      <c r="E18" s="57" t="n">
        <f aca="false">(1-Assumptions!$C$35)^(B18-1)</f>
        <v>0.936914692879804</v>
      </c>
      <c r="F18" s="57" t="n">
        <f aca="false">(1-Assumptions!$C$36)^(B18-1)</f>
        <v>0.974309723398926</v>
      </c>
      <c r="G18" s="58" t="n">
        <v>771408</v>
      </c>
      <c r="H18" s="59" t="n">
        <f aca="false">G18/(Assumptions!$C$15*Assumptions!$C$23)</f>
        <v>0.44</v>
      </c>
      <c r="I18" s="60" t="str">
        <f aca="false">IF(AND(H18&gt;=Assumptions!$C$19*(1-Assumptions!$C$20),H18&lt;=Assumptions!$C$19*Assumptions!$C$21+0.000001),"PASS","FAIL")</f>
        <v>PASS</v>
      </c>
      <c r="J18" s="56" t="n">
        <v>0.7602</v>
      </c>
      <c r="K18" s="58" t="n">
        <v>12390.7</v>
      </c>
      <c r="L18" s="61" t="n">
        <f aca="false">K18/G18</f>
        <v>0.0160624468504345</v>
      </c>
      <c r="M18" s="60" t="str">
        <f aca="false">IF(L18&lt;=0.05+0.000001,"PASS","FAIL")</f>
        <v>PASS</v>
      </c>
      <c r="N18" s="56" t="n">
        <v>0.9</v>
      </c>
      <c r="O18" s="60" t="str">
        <f aca="false">IF(N18&gt;=Assumptions!$C$24-0.000001,"PASS","FAIL")</f>
        <v>PASS</v>
      </c>
    </row>
    <row r="19" customFormat="false" ht="15" hidden="false" customHeight="false" outlineLevel="0" collapsed="false">
      <c r="B19" s="54" t="n">
        <v>15</v>
      </c>
      <c r="C19" s="55" t="n">
        <v>458.71</v>
      </c>
      <c r="D19" s="56" t="n">
        <v>0.8612</v>
      </c>
      <c r="E19" s="57" t="n">
        <f aca="false">(1-Assumptions!$C$35)^(B19-1)</f>
        <v>0.932230119415405</v>
      </c>
      <c r="F19" s="57" t="n">
        <f aca="false">(1-Assumptions!$C$36)^(B19-1)</f>
        <v>0.972361103952128</v>
      </c>
      <c r="G19" s="58" t="n">
        <v>771408</v>
      </c>
      <c r="H19" s="59" t="n">
        <f aca="false">G19/(Assumptions!$C$15*Assumptions!$C$23)</f>
        <v>0.44</v>
      </c>
      <c r="I19" s="60" t="str">
        <f aca="false">IF(AND(H19&gt;=Assumptions!$C$19*(1-Assumptions!$C$20),H19&lt;=Assumptions!$C$19*Assumptions!$C$21+0.000001),"PASS","FAIL")</f>
        <v>PASS</v>
      </c>
      <c r="J19" s="56" t="n">
        <v>0.7486</v>
      </c>
      <c r="K19" s="58" t="n">
        <v>14104.1</v>
      </c>
      <c r="L19" s="61" t="n">
        <f aca="false">K19/G19</f>
        <v>0.0182835801547301</v>
      </c>
      <c r="M19" s="60" t="str">
        <f aca="false">IF(L19&lt;=0.05+0.000001,"PASS","FAIL")</f>
        <v>PASS</v>
      </c>
      <c r="N19" s="56" t="n">
        <v>0.9</v>
      </c>
      <c r="O19" s="60" t="str">
        <f aca="false">IF(N19&gt;=Assumptions!$C$24-0.000001,"PASS","FAIL")</f>
        <v>PASS</v>
      </c>
    </row>
    <row r="20" customFormat="false" ht="15" hidden="false" customHeight="false" outlineLevel="0" collapsed="false">
      <c r="B20" s="54" t="n">
        <v>16</v>
      </c>
      <c r="C20" s="55" t="n">
        <v>450.57</v>
      </c>
      <c r="D20" s="56" t="n">
        <v>0.8612</v>
      </c>
      <c r="E20" s="57" t="n">
        <f aca="false">(1-Assumptions!$C$35)^(B20-1)</f>
        <v>0.927568968818328</v>
      </c>
      <c r="F20" s="57" t="n">
        <f aca="false">(1-Assumptions!$C$36)^(B20-1)</f>
        <v>0.970416381744224</v>
      </c>
      <c r="G20" s="58" t="n">
        <v>771408</v>
      </c>
      <c r="H20" s="59" t="n">
        <f aca="false">G20/(Assumptions!$C$15*Assumptions!$C$23)</f>
        <v>0.44</v>
      </c>
      <c r="I20" s="60" t="str">
        <f aca="false">IF(AND(H20&gt;=Assumptions!$C$19*(1-Assumptions!$C$20),H20&lt;=Assumptions!$C$19*Assumptions!$C$21+0.000001),"PASS","FAIL")</f>
        <v>PASS</v>
      </c>
      <c r="J20" s="56" t="n">
        <v>0.7379</v>
      </c>
      <c r="K20" s="58" t="n">
        <v>15909.1</v>
      </c>
      <c r="L20" s="61" t="n">
        <f aca="false">K20/G20</f>
        <v>0.0206234573662705</v>
      </c>
      <c r="M20" s="60" t="str">
        <f aca="false">IF(L20&lt;=0.05+0.000001,"PASS","FAIL")</f>
        <v>PASS</v>
      </c>
      <c r="N20" s="56" t="n">
        <v>0.9</v>
      </c>
      <c r="O20" s="60" t="str">
        <f aca="false">IF(N20&gt;=Assumptions!$C$24-0.000001,"PASS","FAIL")</f>
        <v>PASS</v>
      </c>
    </row>
    <row r="21" customFormat="false" ht="15" hidden="false" customHeight="false" outlineLevel="0" collapsed="false">
      <c r="B21" s="54" t="n">
        <v>17</v>
      </c>
      <c r="C21" s="55" t="n">
        <v>443.03</v>
      </c>
      <c r="D21" s="56" t="n">
        <v>0.8557</v>
      </c>
      <c r="E21" s="57" t="n">
        <f aca="false">(1-Assumptions!$C$35)^(B21-1)</f>
        <v>0.922931123974236</v>
      </c>
      <c r="F21" s="57" t="n">
        <f aca="false">(1-Assumptions!$C$36)^(B21-1)</f>
        <v>0.968475548980735</v>
      </c>
      <c r="G21" s="58" t="n">
        <v>771408</v>
      </c>
      <c r="H21" s="59" t="n">
        <f aca="false">G21/(Assumptions!$C$15*Assumptions!$C$23)</f>
        <v>0.44</v>
      </c>
      <c r="I21" s="60" t="str">
        <f aca="false">IF(AND(H21&gt;=Assumptions!$C$19*(1-Assumptions!$C$20),H21&lt;=Assumptions!$C$19*Assumptions!$C$21+0.000001),"PASS","FAIL")</f>
        <v>PASS</v>
      </c>
      <c r="J21" s="56" t="n">
        <v>0.7278</v>
      </c>
      <c r="K21" s="58" t="n">
        <v>17820.8</v>
      </c>
      <c r="L21" s="61" t="n">
        <f aca="false">K21/G21</f>
        <v>0.0231016530811192</v>
      </c>
      <c r="M21" s="60" t="str">
        <f aca="false">IF(L21&lt;=0.05+0.000001,"PASS","FAIL")</f>
        <v>PASS</v>
      </c>
      <c r="N21" s="56" t="n">
        <v>0.9</v>
      </c>
      <c r="O21" s="60" t="str">
        <f aca="false">IF(N21&gt;=Assumptions!$C$24-0.000001,"PASS","FAIL")</f>
        <v>PASS</v>
      </c>
    </row>
    <row r="22" customFormat="false" ht="15" hidden="false" customHeight="false" outlineLevel="0" collapsed="false">
      <c r="B22" s="54" t="n">
        <v>18</v>
      </c>
      <c r="C22" s="55" t="n">
        <v>435.88</v>
      </c>
      <c r="D22" s="56" t="n">
        <v>0.8557</v>
      </c>
      <c r="E22" s="57" t="n">
        <f aca="false">(1-Assumptions!$C$35)^(B22-1)</f>
        <v>0.918316468354365</v>
      </c>
      <c r="F22" s="57" t="n">
        <f aca="false">(1-Assumptions!$C$36)^(B22-1)</f>
        <v>0.966538597882774</v>
      </c>
      <c r="G22" s="58" t="n">
        <v>771408</v>
      </c>
      <c r="H22" s="59" t="n">
        <f aca="false">G22/(Assumptions!$C$15*Assumptions!$C$23)</f>
        <v>0.44</v>
      </c>
      <c r="I22" s="60" t="str">
        <f aca="false">IF(AND(H22&gt;=Assumptions!$C$19*(1-Assumptions!$C$20),H22&lt;=Assumptions!$C$19*Assumptions!$C$21+0.000001),"PASS","FAIL")</f>
        <v>PASS</v>
      </c>
      <c r="J22" s="56" t="n">
        <v>0.7183</v>
      </c>
      <c r="K22" s="58" t="n">
        <v>19748.1</v>
      </c>
      <c r="L22" s="61" t="n">
        <f aca="false">K22/G22</f>
        <v>0.0256000715574638</v>
      </c>
      <c r="M22" s="60" t="str">
        <f aca="false">IF(L22&lt;=0.05+0.000001,"PASS","FAIL")</f>
        <v>PASS</v>
      </c>
      <c r="N22" s="56" t="n">
        <v>0.9</v>
      </c>
      <c r="O22" s="60" t="str">
        <f aca="false">IF(N22&gt;=Assumptions!$C$24-0.000001,"PASS","FAIL")</f>
        <v>PASS</v>
      </c>
    </row>
    <row r="23" customFormat="false" ht="15" hidden="false" customHeight="false" outlineLevel="0" collapsed="false">
      <c r="B23" s="54" t="n">
        <v>19</v>
      </c>
      <c r="C23" s="55" t="n">
        <v>429.08</v>
      </c>
      <c r="D23" s="56" t="n">
        <v>0.8557</v>
      </c>
      <c r="E23" s="57" t="n">
        <f aca="false">(1-Assumptions!$C$35)^(B23-1)</f>
        <v>0.913724886012593</v>
      </c>
      <c r="F23" s="57" t="n">
        <f aca="false">(1-Assumptions!$C$36)^(B23-1)</f>
        <v>0.964605520687008</v>
      </c>
      <c r="G23" s="58" t="n">
        <v>771408</v>
      </c>
      <c r="H23" s="59" t="n">
        <f aca="false">G23/(Assumptions!$C$15*Assumptions!$C$23)</f>
        <v>0.44</v>
      </c>
      <c r="I23" s="60" t="str">
        <f aca="false">IF(AND(H23&gt;=Assumptions!$C$19*(1-Assumptions!$C$20),H23&lt;=Assumptions!$C$19*Assumptions!$C$21+0.000001),"PASS","FAIL")</f>
        <v>PASS</v>
      </c>
      <c r="J23" s="56" t="n">
        <v>0.7091</v>
      </c>
      <c r="K23" s="58" t="n">
        <v>21756.2</v>
      </c>
      <c r="L23" s="61" t="n">
        <f aca="false">K23/G23</f>
        <v>0.02820323356771</v>
      </c>
      <c r="M23" s="60" t="str">
        <f aca="false">IF(L23&lt;=0.05+0.000001,"PASS","FAIL")</f>
        <v>PASS</v>
      </c>
      <c r="N23" s="56" t="n">
        <v>0.9</v>
      </c>
      <c r="O23" s="60" t="str">
        <f aca="false">IF(N23&gt;=Assumptions!$C$24-0.000001,"PASS","FAIL")</f>
        <v>PASS</v>
      </c>
    </row>
    <row r="24" customFormat="false" ht="15" hidden="false" customHeight="false" outlineLevel="0" collapsed="false">
      <c r="B24" s="54" t="n">
        <v>20</v>
      </c>
      <c r="C24" s="55" t="n">
        <v>422.54</v>
      </c>
      <c r="D24" s="56" t="n">
        <v>0.8557</v>
      </c>
      <c r="E24" s="57" t="n">
        <f aca="false">(1-Assumptions!$C$35)^(B24-1)</f>
        <v>0.90915626158253</v>
      </c>
      <c r="F24" s="57" t="n">
        <f aca="false">(1-Assumptions!$C$36)^(B24-1)</f>
        <v>0.962676309645634</v>
      </c>
      <c r="G24" s="58" t="n">
        <v>771408</v>
      </c>
      <c r="H24" s="59" t="n">
        <f aca="false">G24/(Assumptions!$C$15*Assumptions!$C$23)</f>
        <v>0.44</v>
      </c>
      <c r="I24" s="60" t="str">
        <f aca="false">IF(AND(H24&gt;=Assumptions!$C$19*(1-Assumptions!$C$20),H24&lt;=Assumptions!$C$19*Assumptions!$C$21+0.000001),"PASS","FAIL")</f>
        <v>PASS</v>
      </c>
      <c r="J24" s="56" t="n">
        <v>0.7003</v>
      </c>
      <c r="K24" s="58" t="n">
        <v>23762.5</v>
      </c>
      <c r="L24" s="61" t="n">
        <f aca="false">K24/G24</f>
        <v>0.0308040621823989</v>
      </c>
      <c r="M24" s="60" t="str">
        <f aca="false">IF(L24&lt;=0.05+0.000001,"PASS","FAIL")</f>
        <v>PASS</v>
      </c>
      <c r="N24" s="56" t="n">
        <v>0.9</v>
      </c>
      <c r="O24" s="60" t="str">
        <f aca="false">IF(N24&gt;=Assumptions!$C$24-0.000001,"PASS","FAIL")</f>
        <v>PASS</v>
      </c>
    </row>
    <row r="25" customFormat="false" ht="15" hidden="false" customHeight="false" outlineLevel="0" collapsed="false">
      <c r="B25" s="54" t="n">
        <v>21</v>
      </c>
      <c r="C25" s="55" t="n">
        <v>422.54</v>
      </c>
      <c r="D25" s="56" t="n">
        <v>0.8557</v>
      </c>
      <c r="E25" s="57" t="n">
        <f aca="false">(1-Assumptions!$C$35)^(B25-1)</f>
        <v>0.904610480274618</v>
      </c>
      <c r="F25" s="57" t="n">
        <f aca="false">(1-Assumptions!$C$36)^(B25-1)</f>
        <v>0.960750957026343</v>
      </c>
      <c r="G25" s="58" t="n">
        <v>769463.4</v>
      </c>
      <c r="H25" s="59" t="n">
        <f aca="false">G25/(Assumptions!$C$15*Assumptions!$C$23)</f>
        <v>0.438890828199863</v>
      </c>
      <c r="I25" s="60" t="str">
        <f aca="false">IF(AND(H25&gt;=Assumptions!$C$19*(1-Assumptions!$C$20),H25&lt;=Assumptions!$C$19*Assumptions!$C$21+0.000001),"PASS","FAIL")</f>
        <v>PASS</v>
      </c>
      <c r="J25" s="56" t="n">
        <v>0.6992</v>
      </c>
      <c r="K25" s="58" t="n">
        <v>24001.2</v>
      </c>
      <c r="L25" s="61" t="n">
        <f aca="false">K25/G25</f>
        <v>0.0311921268769899</v>
      </c>
      <c r="M25" s="60" t="str">
        <f aca="false">IF(L25&lt;=0.05+0.000001,"PASS","FAIL")</f>
        <v>PASS</v>
      </c>
      <c r="N25" s="56" t="n">
        <v>0.9</v>
      </c>
      <c r="O25" s="60" t="str">
        <f aca="false">IF(N25&gt;=Assumptions!$C$24-0.000001,"PASS","FAIL")</f>
        <v>PASS</v>
      </c>
    </row>
    <row r="26" customFormat="false" ht="15" hidden="false" customHeight="false" outlineLevel="0" collapsed="false">
      <c r="B26" s="54" t="n">
        <v>22</v>
      </c>
      <c r="C26" s="55" t="n">
        <v>422.54</v>
      </c>
      <c r="D26" s="56" t="n">
        <v>0.8557</v>
      </c>
      <c r="E26" s="57" t="n">
        <f aca="false">(1-Assumptions!$C$35)^(B26-1)</f>
        <v>0.900087427873245</v>
      </c>
      <c r="F26" s="57" t="n">
        <f aca="false">(1-Assumptions!$C$36)^(B26-1)</f>
        <v>0.95882945511229</v>
      </c>
      <c r="G26" s="58" t="n">
        <v>767285.4</v>
      </c>
      <c r="H26" s="59" t="n">
        <f aca="false">G26/(Assumptions!$C$15*Assumptions!$C$23)</f>
        <v>0.437648528405202</v>
      </c>
      <c r="I26" s="60" t="str">
        <f aca="false">IF(AND(H26&gt;=Assumptions!$C$19*(1-Assumptions!$C$20),H26&lt;=Assumptions!$C$19*Assumptions!$C$21+0.000001),"PASS","FAIL")</f>
        <v>PASS</v>
      </c>
      <c r="J26" s="56" t="n">
        <v>0.6984</v>
      </c>
      <c r="K26" s="58" t="n">
        <v>24230.4</v>
      </c>
      <c r="L26" s="61" t="n">
        <f aca="false">K26/G26</f>
        <v>0.0315793836296116</v>
      </c>
      <c r="M26" s="60" t="str">
        <f aca="false">IF(L26&lt;=0.05+0.000001,"PASS","FAIL")</f>
        <v>PASS</v>
      </c>
      <c r="N26" s="56" t="n">
        <v>0.9</v>
      </c>
      <c r="O26" s="60" t="str">
        <f aca="false">IF(N26&gt;=Assumptions!$C$24-0.000001,"PASS","FAIL")</f>
        <v>PASS</v>
      </c>
    </row>
    <row r="27" customFormat="false" ht="15" hidden="false" customHeight="false" outlineLevel="0" collapsed="false">
      <c r="B27" s="54" t="n">
        <v>23</v>
      </c>
      <c r="C27" s="55" t="n">
        <v>422.54</v>
      </c>
      <c r="D27" s="56" t="n">
        <v>0.8557</v>
      </c>
      <c r="E27" s="57" t="n">
        <f aca="false">(1-Assumptions!$C$35)^(B27-1)</f>
        <v>0.895586990733878</v>
      </c>
      <c r="F27" s="57" t="n">
        <f aca="false">(1-Assumptions!$C$36)^(B27-1)</f>
        <v>0.956911796202066</v>
      </c>
      <c r="G27" s="58" t="n">
        <v>765110.8</v>
      </c>
      <c r="H27" s="59" t="n">
        <f aca="false">G27/(Assumptions!$C$15*Assumptions!$C$23)</f>
        <v>0.436408167921515</v>
      </c>
      <c r="I27" s="60" t="str">
        <f aca="false">IF(AND(H27&gt;=Assumptions!$C$19*(1-Assumptions!$C$20),H27&lt;=Assumptions!$C$19*Assumptions!$C$21+0.000001),"PASS","FAIL")</f>
        <v>PASS</v>
      </c>
      <c r="J27" s="56" t="n">
        <v>0.6977</v>
      </c>
      <c r="K27" s="58" t="n">
        <v>24458.3</v>
      </c>
      <c r="L27" s="61" t="n">
        <f aca="false">K27/G27</f>
        <v>0.0319670039947155</v>
      </c>
      <c r="M27" s="60" t="str">
        <f aca="false">IF(L27&lt;=0.05+0.000001,"PASS","FAIL")</f>
        <v>PASS</v>
      </c>
      <c r="N27" s="56" t="n">
        <v>0.9</v>
      </c>
      <c r="O27" s="60" t="str">
        <f aca="false">IF(N27&gt;=Assumptions!$C$24-0.000001,"PASS","FAIL")</f>
        <v>PASS</v>
      </c>
    </row>
    <row r="28" customFormat="false" ht="15" hidden="false" customHeight="false" outlineLevel="0" collapsed="false">
      <c r="B28" s="54" t="n">
        <v>24</v>
      </c>
      <c r="C28" s="55" t="n">
        <v>422.54</v>
      </c>
      <c r="D28" s="56" t="n">
        <v>0.8557</v>
      </c>
      <c r="E28" s="57" t="n">
        <f aca="false">(1-Assumptions!$C$35)^(B28-1)</f>
        <v>0.891109055780209</v>
      </c>
      <c r="F28" s="57" t="n">
        <f aca="false">(1-Assumptions!$C$36)^(B28-1)</f>
        <v>0.954997972609661</v>
      </c>
      <c r="G28" s="58" t="n">
        <v>762938.7</v>
      </c>
      <c r="H28" s="59" t="n">
        <f aca="false">G28/(Assumptions!$C$15*Assumptions!$C$23)</f>
        <v>0.43516923340178</v>
      </c>
      <c r="I28" s="60" t="str">
        <f aca="false">IF(AND(H28&gt;=Assumptions!$C$19*(1-Assumptions!$C$20),H28&lt;=Assumptions!$C$19*Assumptions!$C$21+0.000001),"PASS","FAIL")</f>
        <v>PASS</v>
      </c>
      <c r="J28" s="56" t="n">
        <v>0.6969</v>
      </c>
      <c r="K28" s="58" t="n">
        <v>24685.8</v>
      </c>
      <c r="L28" s="61" t="n">
        <f aca="false">K28/G28</f>
        <v>0.0323562037159735</v>
      </c>
      <c r="M28" s="60" t="str">
        <f aca="false">IF(L28&lt;=0.05+0.000001,"PASS","FAIL")</f>
        <v>PASS</v>
      </c>
      <c r="N28" s="56" t="n">
        <v>0.9</v>
      </c>
      <c r="O28" s="60" t="str">
        <f aca="false">IF(N28&gt;=Assumptions!$C$24-0.000001,"PASS","FAIL")</f>
        <v>PASS</v>
      </c>
    </row>
    <row r="29" customFormat="false" ht="15" hidden="false" customHeight="false" outlineLevel="0" collapsed="false">
      <c r="B29" s="54" t="n">
        <v>25</v>
      </c>
      <c r="C29" s="55" t="n">
        <v>422.54</v>
      </c>
      <c r="D29" s="56" t="n">
        <v>0.8557</v>
      </c>
      <c r="E29" s="57" t="n">
        <f aca="false">(1-Assumptions!$C$35)^(B29-1)</f>
        <v>0.886653510501308</v>
      </c>
      <c r="F29" s="57" t="n">
        <f aca="false">(1-Assumptions!$C$36)^(B29-1)</f>
        <v>0.953087976664442</v>
      </c>
      <c r="G29" s="58" t="n">
        <v>760767.2</v>
      </c>
      <c r="H29" s="59" t="n">
        <f aca="false">G29/(Assumptions!$C$15*Assumptions!$C$23)</f>
        <v>0.433930641113393</v>
      </c>
      <c r="I29" s="60" t="str">
        <f aca="false">IF(AND(H29&gt;=Assumptions!$C$19*(1-Assumptions!$C$20),H29&lt;=Assumptions!$C$19*Assumptions!$C$21+0.000001),"PASS","FAIL")</f>
        <v>PASS</v>
      </c>
      <c r="J29" s="56" t="n">
        <v>0.6961</v>
      </c>
      <c r="K29" s="58" t="n">
        <v>24915</v>
      </c>
      <c r="L29" s="61" t="n">
        <f aca="false">K29/G29</f>
        <v>0.0327498346406102</v>
      </c>
      <c r="M29" s="60" t="str">
        <f aca="false">IF(L29&lt;=0.05+0.000001,"PASS","FAIL")</f>
        <v>PASS</v>
      </c>
      <c r="N29" s="56" t="n">
        <v>0.9</v>
      </c>
      <c r="O29" s="60" t="str">
        <f aca="false">IF(N29&gt;=Assumptions!$C$24-0.000001,"PASS","FAIL")</f>
        <v>PASS</v>
      </c>
    </row>
    <row r="30" customFormat="false" ht="15" hidden="false" customHeight="false" outlineLevel="0" collapsed="false">
      <c r="B30" s="60" t="s">
        <v>376</v>
      </c>
      <c r="I30" s="60" t="str">
        <f aca="false">IF(COUNTIF(I5:I29,"FAIL")=0,"PASS — CUF within +10%/-15% band, 25/25 years","FAIL")</f>
        <v>PASS — CUF within +10%/-15% band, 25/25 years</v>
      </c>
    </row>
    <row r="31" customFormat="false" ht="15" hidden="false" customHeight="false" outlineLevel="0" collapsed="false">
      <c r="I31" s="60" t="str">
        <f aca="false">IF(COUNTIF(O5:O29,"FAIL")=0,"PASS — availability &gt;= 90%, 300/300 months","FAIL")</f>
        <v>PASS — availability &gt;= 90%, 300/300 months</v>
      </c>
    </row>
    <row r="32" customFormat="false" ht="15" hidden="false" customHeight="false" outlineLevel="0" collapsed="false">
      <c r="I32" s="60" t="str">
        <f aca="false">IF(COUNTIF(M5:M29,"FAIL")=0,"PASS — green support within 5% allowance","FAIL")</f>
        <v>PASS — green support within 5% allowance</v>
      </c>
    </row>
    <row r="33" customFormat="false" ht="15" hidden="false" customHeight="false" outlineLevel="0" collapsed="false">
      <c r="B33" s="51" t="s">
        <v>377</v>
      </c>
    </row>
    <row r="34" customFormat="false" ht="15" hidden="false" customHeight="false" outlineLevel="0" collapsed="false">
      <c r="B34" s="51" t="s">
        <v>378</v>
      </c>
    </row>
    <row r="35" customFormat="false" ht="15" hidden="false" customHeight="false" outlineLevel="0" collapsed="false">
      <c r="B35" s="51" t="s">
        <v>379</v>
      </c>
    </row>
    <row r="37" customFormat="false" ht="15" hidden="false" customHeight="false" outlineLevel="0" collapsed="false">
      <c r="B37" s="60" t="s">
        <v>380</v>
      </c>
    </row>
    <row r="38" customFormat="false" ht="15" hidden="false" customHeight="false" outlineLevel="0" collapsed="false">
      <c r="B38" s="52" t="s">
        <v>179</v>
      </c>
      <c r="C38" s="52" t="s">
        <v>205</v>
      </c>
      <c r="D38" s="52" t="s">
        <v>206</v>
      </c>
      <c r="E38" s="52" t="s">
        <v>207</v>
      </c>
      <c r="F38" s="52" t="s">
        <v>208</v>
      </c>
      <c r="G38" s="52" t="s">
        <v>209</v>
      </c>
      <c r="H38" s="52" t="s">
        <v>210</v>
      </c>
      <c r="I38" s="52" t="s">
        <v>211</v>
      </c>
      <c r="J38" s="52" t="s">
        <v>212</v>
      </c>
      <c r="K38" s="52" t="s">
        <v>213</v>
      </c>
      <c r="L38" s="52" t="s">
        <v>214</v>
      </c>
      <c r="M38" s="52" t="s">
        <v>215</v>
      </c>
      <c r="N38" s="52" t="s">
        <v>216</v>
      </c>
      <c r="O38" s="52" t="s">
        <v>381</v>
      </c>
    </row>
    <row r="39" customFormat="false" ht="15" hidden="false" customHeight="false" outlineLevel="0" collapsed="false">
      <c r="B39" s="54" t="n">
        <v>1</v>
      </c>
      <c r="C39" s="56" t="n">
        <v>0.8241</v>
      </c>
      <c r="D39" s="56" t="n">
        <v>0.8886</v>
      </c>
      <c r="E39" s="56" t="n">
        <v>0.9712</v>
      </c>
      <c r="F39" s="56" t="n">
        <v>0.9821</v>
      </c>
      <c r="G39" s="56" t="n">
        <v>0.9887</v>
      </c>
      <c r="H39" s="56" t="n">
        <v>0.99</v>
      </c>
      <c r="I39" s="56" t="n">
        <v>0.9871</v>
      </c>
      <c r="J39" s="56" t="n">
        <v>0.9796</v>
      </c>
      <c r="K39" s="56" t="n">
        <v>0.9531</v>
      </c>
      <c r="L39" s="56" t="n">
        <v>0.9283</v>
      </c>
      <c r="M39" s="56" t="n">
        <v>0.8655</v>
      </c>
      <c r="N39" s="56" t="n">
        <v>0.8358</v>
      </c>
      <c r="O39" s="62" t="n">
        <f aca="false">MIN(C39:N39)</f>
        <v>0.8241</v>
      </c>
    </row>
    <row r="40" customFormat="false" ht="15" hidden="false" customHeight="false" outlineLevel="0" collapsed="false">
      <c r="B40" s="54" t="n">
        <v>2</v>
      </c>
      <c r="C40" s="56" t="n">
        <v>0.796</v>
      </c>
      <c r="D40" s="56" t="n">
        <v>0.8602</v>
      </c>
      <c r="E40" s="56" t="n">
        <v>0.9548</v>
      </c>
      <c r="F40" s="56" t="n">
        <v>0.9817</v>
      </c>
      <c r="G40" s="56" t="n">
        <v>0.9886</v>
      </c>
      <c r="H40" s="56" t="n">
        <v>0.9892</v>
      </c>
      <c r="I40" s="56" t="n">
        <v>0.9773</v>
      </c>
      <c r="J40" s="56" t="n">
        <v>0.9646</v>
      </c>
      <c r="K40" s="56" t="n">
        <v>0.929</v>
      </c>
      <c r="L40" s="56" t="n">
        <v>0.8998</v>
      </c>
      <c r="M40" s="56" t="n">
        <v>0.8351</v>
      </c>
      <c r="N40" s="56" t="n">
        <v>0.8072</v>
      </c>
      <c r="O40" s="62" t="n">
        <f aca="false">MIN(C40:N40)</f>
        <v>0.796</v>
      </c>
    </row>
    <row r="41" customFormat="false" ht="15" hidden="false" customHeight="false" outlineLevel="0" collapsed="false">
      <c r="B41" s="54" t="n">
        <v>3</v>
      </c>
      <c r="C41" s="56" t="n">
        <v>0.7812</v>
      </c>
      <c r="D41" s="56" t="n">
        <v>0.8451</v>
      </c>
      <c r="E41" s="56" t="n">
        <v>0.9419</v>
      </c>
      <c r="F41" s="56" t="n">
        <v>0.9805</v>
      </c>
      <c r="G41" s="56" t="n">
        <v>0.9886</v>
      </c>
      <c r="H41" s="56" t="n">
        <v>0.9865</v>
      </c>
      <c r="I41" s="56" t="n">
        <v>0.9676</v>
      </c>
      <c r="J41" s="56" t="n">
        <v>0.9525</v>
      </c>
      <c r="K41" s="56" t="n">
        <v>0.9139</v>
      </c>
      <c r="L41" s="56" t="n">
        <v>0.8846</v>
      </c>
      <c r="M41" s="56" t="n">
        <v>0.8189</v>
      </c>
      <c r="N41" s="56" t="n">
        <v>0.7922</v>
      </c>
      <c r="O41" s="62" t="n">
        <f aca="false">MIN(C41:N41)</f>
        <v>0.7812</v>
      </c>
    </row>
    <row r="42" customFormat="false" ht="15" hidden="false" customHeight="false" outlineLevel="0" collapsed="false">
      <c r="B42" s="54" t="n">
        <v>4</v>
      </c>
      <c r="C42" s="56" t="n">
        <v>0.7684</v>
      </c>
      <c r="D42" s="56" t="n">
        <v>0.832</v>
      </c>
      <c r="E42" s="56" t="n">
        <v>0.9293</v>
      </c>
      <c r="F42" s="56" t="n">
        <v>0.9784</v>
      </c>
      <c r="G42" s="56" t="n">
        <v>0.9886</v>
      </c>
      <c r="H42" s="56" t="n">
        <v>0.9829</v>
      </c>
      <c r="I42" s="56" t="n">
        <v>0.9565</v>
      </c>
      <c r="J42" s="56" t="n">
        <v>0.9406</v>
      </c>
      <c r="K42" s="56" t="n">
        <v>0.9006</v>
      </c>
      <c r="L42" s="56" t="n">
        <v>0.8714</v>
      </c>
      <c r="M42" s="56" t="n">
        <v>0.8052</v>
      </c>
      <c r="N42" s="56" t="n">
        <v>0.7792</v>
      </c>
      <c r="O42" s="62" t="n">
        <f aca="false">MIN(C42:N42)</f>
        <v>0.7684</v>
      </c>
    </row>
    <row r="43" customFormat="false" ht="15" hidden="false" customHeight="false" outlineLevel="0" collapsed="false">
      <c r="B43" s="54" t="n">
        <v>5</v>
      </c>
      <c r="C43" s="56" t="n">
        <v>0.7568</v>
      </c>
      <c r="D43" s="56" t="n">
        <v>0.8202</v>
      </c>
      <c r="E43" s="56" t="n">
        <v>0.9176</v>
      </c>
      <c r="F43" s="56" t="n">
        <v>0.9753</v>
      </c>
      <c r="G43" s="56" t="n">
        <v>0.9885</v>
      </c>
      <c r="H43" s="56" t="n">
        <v>0.9781</v>
      </c>
      <c r="I43" s="56" t="n">
        <v>0.9462</v>
      </c>
      <c r="J43" s="56" t="n">
        <v>0.9291</v>
      </c>
      <c r="K43" s="56" t="n">
        <v>0.8886</v>
      </c>
      <c r="L43" s="56" t="n">
        <v>0.8595</v>
      </c>
      <c r="M43" s="56" t="n">
        <v>0.7932</v>
      </c>
      <c r="N43" s="56" t="n">
        <v>0.7672</v>
      </c>
      <c r="O43" s="62" t="n">
        <f aca="false">MIN(C43:N43)</f>
        <v>0.7568</v>
      </c>
    </row>
    <row r="44" customFormat="false" ht="15" hidden="false" customHeight="false" outlineLevel="0" collapsed="false">
      <c r="B44" s="54" t="n">
        <v>6</v>
      </c>
      <c r="C44" s="56" t="n">
        <v>0.746</v>
      </c>
      <c r="D44" s="56" t="n">
        <v>0.8091</v>
      </c>
      <c r="E44" s="56" t="n">
        <v>0.9065</v>
      </c>
      <c r="F44" s="56" t="n">
        <v>0.9715</v>
      </c>
      <c r="G44" s="56" t="n">
        <v>0.9885</v>
      </c>
      <c r="H44" s="56" t="n">
        <v>0.9719</v>
      </c>
      <c r="I44" s="56" t="n">
        <v>0.9359</v>
      </c>
      <c r="J44" s="56" t="n">
        <v>0.9178</v>
      </c>
      <c r="K44" s="56" t="n">
        <v>0.8773</v>
      </c>
      <c r="L44" s="56" t="n">
        <v>0.8483</v>
      </c>
      <c r="M44" s="56" t="n">
        <v>0.7823</v>
      </c>
      <c r="N44" s="56" t="n">
        <v>0.7555</v>
      </c>
      <c r="O44" s="62" t="n">
        <f aca="false">MIN(C44:N44)</f>
        <v>0.746</v>
      </c>
    </row>
    <row r="45" customFormat="false" ht="15" hidden="false" customHeight="false" outlineLevel="0" collapsed="false">
      <c r="B45" s="54" t="n">
        <v>7</v>
      </c>
      <c r="C45" s="56" t="n">
        <v>0.736</v>
      </c>
      <c r="D45" s="56" t="n">
        <v>0.7987</v>
      </c>
      <c r="E45" s="56" t="n">
        <v>0.8959</v>
      </c>
      <c r="F45" s="56" t="n">
        <v>0.9664</v>
      </c>
      <c r="G45" s="56" t="n">
        <v>0.9882</v>
      </c>
      <c r="H45" s="56" t="n">
        <v>0.9658</v>
      </c>
      <c r="I45" s="56" t="n">
        <v>0.9256</v>
      </c>
      <c r="J45" s="56" t="n">
        <v>0.9072</v>
      </c>
      <c r="K45" s="56" t="n">
        <v>0.8668</v>
      </c>
      <c r="L45" s="56" t="n">
        <v>0.8378</v>
      </c>
      <c r="M45" s="56" t="n">
        <v>0.7721</v>
      </c>
      <c r="N45" s="56" t="n">
        <v>0.7446</v>
      </c>
      <c r="O45" s="62" t="n">
        <f aca="false">MIN(C45:N45)</f>
        <v>0.736</v>
      </c>
    </row>
    <row r="46" customFormat="false" ht="15" hidden="false" customHeight="false" outlineLevel="0" collapsed="false">
      <c r="B46" s="54" t="n">
        <v>8</v>
      </c>
      <c r="C46" s="56" t="n">
        <v>0.7264</v>
      </c>
      <c r="D46" s="56" t="n">
        <v>0.7888</v>
      </c>
      <c r="E46" s="56" t="n">
        <v>0.8857</v>
      </c>
      <c r="F46" s="56" t="n">
        <v>0.96</v>
      </c>
      <c r="G46" s="56" t="n">
        <v>0.9877</v>
      </c>
      <c r="H46" s="56" t="n">
        <v>0.9596</v>
      </c>
      <c r="I46" s="56" t="n">
        <v>0.9154</v>
      </c>
      <c r="J46" s="56" t="n">
        <v>0.8971</v>
      </c>
      <c r="K46" s="56" t="n">
        <v>0.8567</v>
      </c>
      <c r="L46" s="56" t="n">
        <v>0.8278</v>
      </c>
      <c r="M46" s="56" t="n">
        <v>0.7624</v>
      </c>
      <c r="N46" s="56" t="n">
        <v>0.734</v>
      </c>
      <c r="O46" s="62" t="n">
        <f aca="false">MIN(C46:N46)</f>
        <v>0.7264</v>
      </c>
    </row>
    <row r="47" customFormat="false" ht="15" hidden="false" customHeight="false" outlineLevel="0" collapsed="false">
      <c r="B47" s="54" t="n">
        <v>9</v>
      </c>
      <c r="C47" s="56" t="n">
        <v>0.7172</v>
      </c>
      <c r="D47" s="56" t="n">
        <v>0.7794</v>
      </c>
      <c r="E47" s="56" t="n">
        <v>0.8759</v>
      </c>
      <c r="F47" s="56" t="n">
        <v>0.952</v>
      </c>
      <c r="G47" s="56" t="n">
        <v>0.9865</v>
      </c>
      <c r="H47" s="56" t="n">
        <v>0.9529</v>
      </c>
      <c r="I47" s="56" t="n">
        <v>0.9057</v>
      </c>
      <c r="J47" s="56" t="n">
        <v>0.8875</v>
      </c>
      <c r="K47" s="56" t="n">
        <v>0.8472</v>
      </c>
      <c r="L47" s="56" t="n">
        <v>0.8183</v>
      </c>
      <c r="M47" s="56" t="n">
        <v>0.7531</v>
      </c>
      <c r="N47" s="56" t="n">
        <v>0.7239</v>
      </c>
      <c r="O47" s="62" t="n">
        <f aca="false">MIN(C47:N47)</f>
        <v>0.7172</v>
      </c>
    </row>
    <row r="48" customFormat="false" ht="15" hidden="false" customHeight="false" outlineLevel="0" collapsed="false">
      <c r="B48" s="54" t="n">
        <v>10</v>
      </c>
      <c r="C48" s="56" t="n">
        <v>0.7084</v>
      </c>
      <c r="D48" s="56" t="n">
        <v>0.7703</v>
      </c>
      <c r="E48" s="56" t="n">
        <v>0.8664</v>
      </c>
      <c r="F48" s="56" t="n">
        <v>0.9438</v>
      </c>
      <c r="G48" s="56" t="n">
        <v>0.9849</v>
      </c>
      <c r="H48" s="56" t="n">
        <v>0.946</v>
      </c>
      <c r="I48" s="56" t="n">
        <v>0.8962</v>
      </c>
      <c r="J48" s="56" t="n">
        <v>0.8782</v>
      </c>
      <c r="K48" s="56" t="n">
        <v>0.838</v>
      </c>
      <c r="L48" s="56" t="n">
        <v>0.809</v>
      </c>
      <c r="M48" s="56" t="n">
        <v>0.7442</v>
      </c>
      <c r="N48" s="56" t="n">
        <v>0.7147</v>
      </c>
      <c r="O48" s="62" t="n">
        <f aca="false">MIN(C48:N48)</f>
        <v>0.7084</v>
      </c>
    </row>
    <row r="49" customFormat="false" ht="15" hidden="false" customHeight="false" outlineLevel="0" collapsed="false">
      <c r="B49" s="54" t="n">
        <v>11</v>
      </c>
      <c r="C49" s="56" t="n">
        <v>0.8157</v>
      </c>
      <c r="D49" s="56" t="n">
        <v>0.8773</v>
      </c>
      <c r="E49" s="56" t="n">
        <v>0.9642</v>
      </c>
      <c r="F49" s="56" t="n">
        <v>0.9818</v>
      </c>
      <c r="G49" s="56" t="n">
        <v>0.9883</v>
      </c>
      <c r="H49" s="56" t="n">
        <v>0.9895</v>
      </c>
      <c r="I49" s="56" t="n">
        <v>0.9826</v>
      </c>
      <c r="J49" s="56" t="n">
        <v>0.9732</v>
      </c>
      <c r="K49" s="56" t="n">
        <v>0.943</v>
      </c>
      <c r="L49" s="56" t="n">
        <v>0.916</v>
      </c>
      <c r="M49" s="56" t="n">
        <v>0.8514</v>
      </c>
      <c r="N49" s="56" t="n">
        <v>0.8256</v>
      </c>
      <c r="O49" s="62" t="n">
        <f aca="false">MIN(C49:N49)</f>
        <v>0.8157</v>
      </c>
    </row>
    <row r="50" customFormat="false" ht="15" hidden="false" customHeight="false" outlineLevel="0" collapsed="false">
      <c r="B50" s="54" t="n">
        <v>12</v>
      </c>
      <c r="C50" s="56" t="n">
        <v>0.7877</v>
      </c>
      <c r="D50" s="56" t="n">
        <v>0.849</v>
      </c>
      <c r="E50" s="56" t="n">
        <v>0.9423</v>
      </c>
      <c r="F50" s="56" t="n">
        <v>0.9801</v>
      </c>
      <c r="G50" s="56" t="n">
        <v>0.9883</v>
      </c>
      <c r="H50" s="56" t="n">
        <v>0.9859</v>
      </c>
      <c r="I50" s="56" t="n">
        <v>0.968</v>
      </c>
      <c r="J50" s="56" t="n">
        <v>0.9549</v>
      </c>
      <c r="K50" s="56" t="n">
        <v>0.9164</v>
      </c>
      <c r="L50" s="56" t="n">
        <v>0.8875</v>
      </c>
      <c r="M50" s="56" t="n">
        <v>0.8232</v>
      </c>
      <c r="N50" s="56" t="n">
        <v>0.7952</v>
      </c>
      <c r="O50" s="62" t="n">
        <f aca="false">MIN(C50:N50)</f>
        <v>0.7877</v>
      </c>
    </row>
    <row r="51" customFormat="false" ht="15" hidden="false" customHeight="false" outlineLevel="0" collapsed="false">
      <c r="B51" s="54" t="n">
        <v>13</v>
      </c>
      <c r="C51" s="56" t="n">
        <v>0.7729</v>
      </c>
      <c r="D51" s="56" t="n">
        <v>0.8339</v>
      </c>
      <c r="E51" s="56" t="n">
        <v>0.9281</v>
      </c>
      <c r="F51" s="56" t="n">
        <v>0.9772</v>
      </c>
      <c r="G51" s="56" t="n">
        <v>0.9883</v>
      </c>
      <c r="H51" s="56" t="n">
        <v>0.9814</v>
      </c>
      <c r="I51" s="56" t="n">
        <v>0.956</v>
      </c>
      <c r="J51" s="56" t="n">
        <v>0.9414</v>
      </c>
      <c r="K51" s="56" t="n">
        <v>0.9012</v>
      </c>
      <c r="L51" s="56" t="n">
        <v>0.8724</v>
      </c>
      <c r="M51" s="56" t="n">
        <v>0.8083</v>
      </c>
      <c r="N51" s="56" t="n">
        <v>0.7787</v>
      </c>
      <c r="O51" s="62" t="n">
        <f aca="false">MIN(C51:N51)</f>
        <v>0.7729</v>
      </c>
    </row>
    <row r="52" customFormat="false" ht="15" hidden="false" customHeight="false" outlineLevel="0" collapsed="false">
      <c r="B52" s="54" t="n">
        <v>14</v>
      </c>
      <c r="C52" s="56" t="n">
        <v>0.7602</v>
      </c>
      <c r="D52" s="56" t="n">
        <v>0.8209</v>
      </c>
      <c r="E52" s="56" t="n">
        <v>0.9151</v>
      </c>
      <c r="F52" s="56" t="n">
        <v>0.9734</v>
      </c>
      <c r="G52" s="56" t="n">
        <v>0.9882</v>
      </c>
      <c r="H52" s="56" t="n">
        <v>0.9754</v>
      </c>
      <c r="I52" s="56" t="n">
        <v>0.9448</v>
      </c>
      <c r="J52" s="56" t="n">
        <v>0.9286</v>
      </c>
      <c r="K52" s="56" t="n">
        <v>0.888</v>
      </c>
      <c r="L52" s="56" t="n">
        <v>0.8593</v>
      </c>
      <c r="M52" s="56" t="n">
        <v>0.7955</v>
      </c>
      <c r="N52" s="56" t="n">
        <v>0.7651</v>
      </c>
      <c r="O52" s="62" t="n">
        <f aca="false">MIN(C52:N52)</f>
        <v>0.7602</v>
      </c>
    </row>
    <row r="53" customFormat="false" ht="15" hidden="false" customHeight="false" outlineLevel="0" collapsed="false">
      <c r="B53" s="54" t="n">
        <v>15</v>
      </c>
      <c r="C53" s="56" t="n">
        <v>0.7486</v>
      </c>
      <c r="D53" s="56" t="n">
        <v>0.8091</v>
      </c>
      <c r="E53" s="56" t="n">
        <v>0.9033</v>
      </c>
      <c r="F53" s="56" t="n">
        <v>0.9686</v>
      </c>
      <c r="G53" s="56" t="n">
        <v>0.9881</v>
      </c>
      <c r="H53" s="56" t="n">
        <v>0.9688</v>
      </c>
      <c r="I53" s="56" t="n">
        <v>0.9338</v>
      </c>
      <c r="J53" s="56" t="n">
        <v>0.9166</v>
      </c>
      <c r="K53" s="56" t="n">
        <v>0.8762</v>
      </c>
      <c r="L53" s="56" t="n">
        <v>0.8474</v>
      </c>
      <c r="M53" s="56" t="n">
        <v>0.7839</v>
      </c>
      <c r="N53" s="56" t="n">
        <v>0.7528</v>
      </c>
      <c r="O53" s="62" t="n">
        <f aca="false">MIN(C53:N53)</f>
        <v>0.7486</v>
      </c>
    </row>
    <row r="54" customFormat="false" ht="15" hidden="false" customHeight="false" outlineLevel="0" collapsed="false">
      <c r="B54" s="54" t="n">
        <v>16</v>
      </c>
      <c r="C54" s="56" t="n">
        <v>0.7379</v>
      </c>
      <c r="D54" s="56" t="n">
        <v>0.7981</v>
      </c>
      <c r="E54" s="56" t="n">
        <v>0.8919</v>
      </c>
      <c r="F54" s="56" t="n">
        <v>0.9624</v>
      </c>
      <c r="G54" s="56" t="n">
        <v>0.9877</v>
      </c>
      <c r="H54" s="56" t="n">
        <v>0.9623</v>
      </c>
      <c r="I54" s="56" t="n">
        <v>0.9232</v>
      </c>
      <c r="J54" s="56" t="n">
        <v>0.9054</v>
      </c>
      <c r="K54" s="56" t="n">
        <v>0.865</v>
      </c>
      <c r="L54" s="56" t="n">
        <v>0.8362</v>
      </c>
      <c r="M54" s="56" t="n">
        <v>0.773</v>
      </c>
      <c r="N54" s="56" t="n">
        <v>0.7413</v>
      </c>
      <c r="O54" s="62" t="n">
        <f aca="false">MIN(C54:N54)</f>
        <v>0.7379</v>
      </c>
    </row>
    <row r="55" customFormat="false" ht="15" hidden="false" customHeight="false" outlineLevel="0" collapsed="false">
      <c r="B55" s="54" t="n">
        <v>17</v>
      </c>
      <c r="C55" s="56" t="n">
        <v>0.7278</v>
      </c>
      <c r="D55" s="56" t="n">
        <v>0.7877</v>
      </c>
      <c r="E55" s="56" t="n">
        <v>0.8812</v>
      </c>
      <c r="F55" s="56" t="n">
        <v>0.9549</v>
      </c>
      <c r="G55" s="56" t="n">
        <v>0.9866</v>
      </c>
      <c r="H55" s="56" t="n">
        <v>0.9549</v>
      </c>
      <c r="I55" s="56" t="n">
        <v>0.9128</v>
      </c>
      <c r="J55" s="56" t="n">
        <v>0.8949</v>
      </c>
      <c r="K55" s="56" t="n">
        <v>0.8545</v>
      </c>
      <c r="L55" s="56" t="n">
        <v>0.8258</v>
      </c>
      <c r="M55" s="56" t="n">
        <v>0.7628</v>
      </c>
      <c r="N55" s="56" t="n">
        <v>0.7299</v>
      </c>
      <c r="O55" s="62" t="n">
        <f aca="false">MIN(C55:N55)</f>
        <v>0.7278</v>
      </c>
    </row>
    <row r="56" customFormat="false" ht="15" hidden="false" customHeight="false" outlineLevel="0" collapsed="false">
      <c r="B56" s="54" t="n">
        <v>18</v>
      </c>
      <c r="C56" s="56" t="n">
        <v>0.7183</v>
      </c>
      <c r="D56" s="56" t="n">
        <v>0.7779</v>
      </c>
      <c r="E56" s="56" t="n">
        <v>0.871</v>
      </c>
      <c r="F56" s="56" t="n">
        <v>0.9463</v>
      </c>
      <c r="G56" s="56" t="n">
        <v>0.9849</v>
      </c>
      <c r="H56" s="56" t="n">
        <v>0.9475</v>
      </c>
      <c r="I56" s="56" t="n">
        <v>0.9027</v>
      </c>
      <c r="J56" s="56" t="n">
        <v>0.8849</v>
      </c>
      <c r="K56" s="56" t="n">
        <v>0.8446</v>
      </c>
      <c r="L56" s="56" t="n">
        <v>0.8159</v>
      </c>
      <c r="M56" s="56" t="n">
        <v>0.7532</v>
      </c>
      <c r="N56" s="56" t="n">
        <v>0.7196</v>
      </c>
      <c r="O56" s="62" t="n">
        <f aca="false">MIN(C56:N56)</f>
        <v>0.7183</v>
      </c>
    </row>
    <row r="57" customFormat="false" ht="15" hidden="false" customHeight="false" outlineLevel="0" collapsed="false">
      <c r="B57" s="54" t="n">
        <v>19</v>
      </c>
      <c r="C57" s="56" t="n">
        <v>0.7091</v>
      </c>
      <c r="D57" s="56" t="n">
        <v>0.7685</v>
      </c>
      <c r="E57" s="56" t="n">
        <v>0.8613</v>
      </c>
      <c r="F57" s="56" t="n">
        <v>0.9378</v>
      </c>
      <c r="G57" s="56" t="n">
        <v>0.9831</v>
      </c>
      <c r="H57" s="56" t="n">
        <v>0.9401</v>
      </c>
      <c r="I57" s="56" t="n">
        <v>0.8933</v>
      </c>
      <c r="J57" s="56" t="n">
        <v>0.8754</v>
      </c>
      <c r="K57" s="56" t="n">
        <v>0.835</v>
      </c>
      <c r="L57" s="56" t="n">
        <v>0.8064</v>
      </c>
      <c r="M57" s="56" t="n">
        <v>0.7439</v>
      </c>
      <c r="N57" s="56" t="n">
        <v>0.7098</v>
      </c>
      <c r="O57" s="62" t="n">
        <f aca="false">MIN(C57:N57)</f>
        <v>0.7091</v>
      </c>
    </row>
    <row r="58" customFormat="false" ht="15" hidden="false" customHeight="false" outlineLevel="0" collapsed="false">
      <c r="B58" s="54" t="n">
        <v>20</v>
      </c>
      <c r="C58" s="56" t="n">
        <v>0.7003</v>
      </c>
      <c r="D58" s="56" t="n">
        <v>0.7594</v>
      </c>
      <c r="E58" s="56" t="n">
        <v>0.8518</v>
      </c>
      <c r="F58" s="56" t="n">
        <v>0.9286</v>
      </c>
      <c r="G58" s="56" t="n">
        <v>0.9806</v>
      </c>
      <c r="H58" s="56" t="n">
        <v>0.9319</v>
      </c>
      <c r="I58" s="56" t="n">
        <v>0.8841</v>
      </c>
      <c r="J58" s="56" t="n">
        <v>0.8663</v>
      </c>
      <c r="K58" s="56" t="n">
        <v>0.8259</v>
      </c>
      <c r="L58" s="56" t="n">
        <v>0.7972</v>
      </c>
      <c r="M58" s="56" t="n">
        <v>0.735</v>
      </c>
      <c r="N58" s="56" t="n">
        <v>0.7004</v>
      </c>
      <c r="O58" s="62" t="n">
        <f aca="false">MIN(C58:N58)</f>
        <v>0.7003</v>
      </c>
    </row>
    <row r="59" customFormat="false" ht="15" hidden="false" customHeight="false" outlineLevel="0" collapsed="false">
      <c r="B59" s="54" t="n">
        <v>21</v>
      </c>
      <c r="C59" s="56" t="n">
        <v>0.6992</v>
      </c>
      <c r="D59" s="56" t="n">
        <v>0.7584</v>
      </c>
      <c r="E59" s="56" t="n">
        <v>0.8504</v>
      </c>
      <c r="F59" s="56" t="n">
        <v>0.927</v>
      </c>
      <c r="G59" s="56" t="n">
        <v>0.98</v>
      </c>
      <c r="H59" s="56" t="n">
        <v>0.9304</v>
      </c>
      <c r="I59" s="56" t="n">
        <v>0.8829</v>
      </c>
      <c r="J59" s="56" t="n">
        <v>0.8652</v>
      </c>
      <c r="K59" s="56" t="n">
        <v>0.8247</v>
      </c>
      <c r="L59" s="56" t="n">
        <v>0.7961</v>
      </c>
      <c r="M59" s="56" t="n">
        <v>0.7342</v>
      </c>
      <c r="N59" s="56" t="n">
        <v>0.6997</v>
      </c>
      <c r="O59" s="62" t="n">
        <f aca="false">MIN(C59:N59)</f>
        <v>0.6992</v>
      </c>
    </row>
    <row r="60" customFormat="false" ht="15" hidden="false" customHeight="false" outlineLevel="0" collapsed="false">
      <c r="B60" s="54" t="n">
        <v>22</v>
      </c>
      <c r="C60" s="56" t="n">
        <v>0.6984</v>
      </c>
      <c r="D60" s="56" t="n">
        <v>0.7573</v>
      </c>
      <c r="E60" s="56" t="n">
        <v>0.849</v>
      </c>
      <c r="F60" s="56" t="n">
        <v>0.9253</v>
      </c>
      <c r="G60" s="56" t="n">
        <v>0.9794</v>
      </c>
      <c r="H60" s="56" t="n">
        <v>0.9288</v>
      </c>
      <c r="I60" s="56" t="n">
        <v>0.8817</v>
      </c>
      <c r="J60" s="56" t="n">
        <v>0.8642</v>
      </c>
      <c r="K60" s="56" t="n">
        <v>0.8235</v>
      </c>
      <c r="L60" s="56" t="n">
        <v>0.7949</v>
      </c>
      <c r="M60" s="56" t="n">
        <v>0.7333</v>
      </c>
      <c r="N60" s="56" t="n">
        <v>0.699</v>
      </c>
      <c r="O60" s="62" t="n">
        <f aca="false">MIN(C60:N60)</f>
        <v>0.6984</v>
      </c>
    </row>
    <row r="61" customFormat="false" ht="15" hidden="false" customHeight="false" outlineLevel="0" collapsed="false">
      <c r="B61" s="54" t="n">
        <v>23</v>
      </c>
      <c r="C61" s="56" t="n">
        <v>0.6977</v>
      </c>
      <c r="D61" s="56" t="n">
        <v>0.7563</v>
      </c>
      <c r="E61" s="56" t="n">
        <v>0.8476</v>
      </c>
      <c r="F61" s="56" t="n">
        <v>0.9237</v>
      </c>
      <c r="G61" s="56" t="n">
        <v>0.9788</v>
      </c>
      <c r="H61" s="56" t="n">
        <v>0.9272</v>
      </c>
      <c r="I61" s="56" t="n">
        <v>0.8806</v>
      </c>
      <c r="J61" s="56" t="n">
        <v>0.8632</v>
      </c>
      <c r="K61" s="56" t="n">
        <v>0.8223</v>
      </c>
      <c r="L61" s="56" t="n">
        <v>0.7938</v>
      </c>
      <c r="M61" s="56" t="n">
        <v>0.7324</v>
      </c>
      <c r="N61" s="56" t="n">
        <v>0.6982</v>
      </c>
      <c r="O61" s="62" t="n">
        <f aca="false">MIN(C61:N61)</f>
        <v>0.6977</v>
      </c>
    </row>
    <row r="62" customFormat="false" ht="15" hidden="false" customHeight="false" outlineLevel="0" collapsed="false">
      <c r="B62" s="54" t="n">
        <v>24</v>
      </c>
      <c r="C62" s="56" t="n">
        <v>0.6969</v>
      </c>
      <c r="D62" s="56" t="n">
        <v>0.7552</v>
      </c>
      <c r="E62" s="56" t="n">
        <v>0.8462</v>
      </c>
      <c r="F62" s="56" t="n">
        <v>0.9219</v>
      </c>
      <c r="G62" s="56" t="n">
        <v>0.9782</v>
      </c>
      <c r="H62" s="56" t="n">
        <v>0.9257</v>
      </c>
      <c r="I62" s="56" t="n">
        <v>0.8794</v>
      </c>
      <c r="J62" s="56" t="n">
        <v>0.8621</v>
      </c>
      <c r="K62" s="56" t="n">
        <v>0.8211</v>
      </c>
      <c r="L62" s="56" t="n">
        <v>0.7927</v>
      </c>
      <c r="M62" s="56" t="n">
        <v>0.7315</v>
      </c>
      <c r="N62" s="56" t="n">
        <v>0.6975</v>
      </c>
      <c r="O62" s="62" t="n">
        <f aca="false">MIN(C62:N62)</f>
        <v>0.6969</v>
      </c>
    </row>
    <row r="63" customFormat="false" ht="15" hidden="false" customHeight="false" outlineLevel="0" collapsed="false">
      <c r="B63" s="54" t="n">
        <v>25</v>
      </c>
      <c r="C63" s="56" t="n">
        <v>0.6961</v>
      </c>
      <c r="D63" s="56" t="n">
        <v>0.7542</v>
      </c>
      <c r="E63" s="56" t="n">
        <v>0.8448</v>
      </c>
      <c r="F63" s="56" t="n">
        <v>0.9202</v>
      </c>
      <c r="G63" s="56" t="n">
        <v>0.9775</v>
      </c>
      <c r="H63" s="56" t="n">
        <v>0.9242</v>
      </c>
      <c r="I63" s="56" t="n">
        <v>0.8781</v>
      </c>
      <c r="J63" s="56" t="n">
        <v>0.8611</v>
      </c>
      <c r="K63" s="56" t="n">
        <v>0.8199</v>
      </c>
      <c r="L63" s="56" t="n">
        <v>0.7915</v>
      </c>
      <c r="M63" s="56" t="n">
        <v>0.7306</v>
      </c>
      <c r="N63" s="56" t="n">
        <v>0.6968</v>
      </c>
      <c r="O63" s="62" t="n">
        <f aca="false">MIN(C63:N63)</f>
        <v>0.6961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6.15" hidden="false" customHeight="false" outlineLevel="0" collapsed="false">
      <c r="A1" s="53" t="s">
        <v>382</v>
      </c>
    </row>
    <row r="2" customFormat="false" ht="15" hidden="false" customHeight="false" outlineLevel="0" collapsed="false">
      <c r="A2" s="51" t="s">
        <v>383</v>
      </c>
    </row>
    <row r="4" customFormat="false" ht="15" hidden="false" customHeight="false" outlineLevel="0" collapsed="false">
      <c r="A4" s="60" t="s">
        <v>384</v>
      </c>
      <c r="B4" s="63" t="n">
        <v>1</v>
      </c>
      <c r="T4" s="60" t="s">
        <v>385</v>
      </c>
    </row>
    <row r="5" customFormat="false" ht="15" hidden="false" customHeight="false" outlineLevel="0" collapsed="false">
      <c r="A5" s="54" t="s">
        <v>386</v>
      </c>
      <c r="B5" s="64" t="n">
        <f aca="false">INDEX('25Y Hourly Validation'!C5:C29,$B$4)</f>
        <v>510.81</v>
      </c>
      <c r="T5" s="52" t="s">
        <v>145</v>
      </c>
      <c r="U5" s="52" t="s">
        <v>387</v>
      </c>
      <c r="V5" s="52" t="s">
        <v>388</v>
      </c>
      <c r="W5" s="52" t="s">
        <v>389</v>
      </c>
      <c r="X5" s="52" t="s">
        <v>390</v>
      </c>
      <c r="Y5" s="52" t="s">
        <v>374</v>
      </c>
      <c r="Z5" s="52" t="s">
        <v>391</v>
      </c>
    </row>
    <row r="6" customFormat="false" ht="15" hidden="false" customHeight="false" outlineLevel="0" collapsed="false">
      <c r="A6" s="54" t="s">
        <v>392</v>
      </c>
      <c r="B6" s="65" t="n">
        <f aca="false">INDEX('25Y Hourly Validation'!D5:D29,$B$4)</f>
        <v>0.8668</v>
      </c>
      <c r="T6" s="54" t="n">
        <v>1</v>
      </c>
      <c r="U6" s="66" t="n">
        <f aca="false">SUMIFS($G$14:$G$8773,$B$14:$B$8773,T6)</f>
        <v>24800</v>
      </c>
      <c r="V6" s="66" t="n">
        <f aca="false">SUMIFS($J$14:$J$8773,$B$14:$B$8773,T6)</f>
        <v>22819.2066995792</v>
      </c>
      <c r="W6" s="62" t="n">
        <f aca="false">V6/U6</f>
        <v>0.920129302402389</v>
      </c>
      <c r="X6" s="67" t="n">
        <f aca="false">MAX(0,Assumptions!$C$24*U6-V6)</f>
        <v>0</v>
      </c>
      <c r="Y6" s="62" t="n">
        <f aca="false">(V6+X6)/U6</f>
        <v>0.920129302402389</v>
      </c>
      <c r="Z6" s="60" t="str">
        <f aca="false">IF(Y6&gt;=Assumptions!$C$24-0.000001,"PASS","FAIL")</f>
        <v>PASS</v>
      </c>
    </row>
    <row r="7" customFormat="false" ht="15" hidden="false" customHeight="false" outlineLevel="0" collapsed="false">
      <c r="A7" s="54" t="s">
        <v>393</v>
      </c>
      <c r="B7" s="68" t="n">
        <f aca="false">(1-Assumptions!$C$35)^($B$4-1)</f>
        <v>1</v>
      </c>
      <c r="T7" s="54" t="n">
        <v>2</v>
      </c>
      <c r="U7" s="66" t="n">
        <f aca="false">SUMIFS($G$14:$G$8773,$B$14:$B$8773,T7)</f>
        <v>22400</v>
      </c>
      <c r="V7" s="66" t="n">
        <f aca="false">SUMIFS($J$14:$J$8773,$B$14:$B$8773,T7)</f>
        <v>21524.0608373616</v>
      </c>
      <c r="W7" s="62" t="n">
        <f aca="false">V7/U7</f>
        <v>0.9608955730965</v>
      </c>
      <c r="X7" s="67" t="n">
        <f aca="false">MAX(0,Assumptions!$C$24*U7-V7)</f>
        <v>0</v>
      </c>
      <c r="Y7" s="62" t="n">
        <f aca="false">(V7+X7)/U7</f>
        <v>0.9608955730965</v>
      </c>
      <c r="Z7" s="60" t="str">
        <f aca="false">IF(Y7&gt;=Assumptions!$C$24-0.000001,"PASS","FAIL")</f>
        <v>PASS</v>
      </c>
    </row>
    <row r="8" customFormat="false" ht="15" hidden="false" customHeight="false" outlineLevel="0" collapsed="false">
      <c r="A8" s="54" t="s">
        <v>394</v>
      </c>
      <c r="B8" s="68" t="n">
        <f aca="false">(1-Assumptions!$C$36)^($B$4-1)</f>
        <v>1</v>
      </c>
      <c r="T8" s="54" t="n">
        <v>3</v>
      </c>
      <c r="U8" s="66" t="n">
        <f aca="false">SUMIFS($G$14:$G$8773,$B$14:$B$8773,T8)</f>
        <v>24800</v>
      </c>
      <c r="V8" s="66" t="n">
        <f aca="false">SUMIFS($J$14:$J$8773,$B$14:$B$8773,T8)</f>
        <v>24357.7720003</v>
      </c>
      <c r="W8" s="62" t="n">
        <f aca="false">V8/U8</f>
        <v>0.982168225818548</v>
      </c>
      <c r="X8" s="67" t="n">
        <f aca="false">MAX(0,Assumptions!$C$24*U8-V8)</f>
        <v>0</v>
      </c>
      <c r="Y8" s="62" t="n">
        <f aca="false">(V8+X8)/U8</f>
        <v>0.982168225818548</v>
      </c>
      <c r="Z8" s="60" t="str">
        <f aca="false">IF(Y8&gt;=Assumptions!$C$24-0.000001,"PASS","FAIL")</f>
        <v>PASS</v>
      </c>
    </row>
    <row r="9" customFormat="false" ht="15" hidden="false" customHeight="false" outlineLevel="0" collapsed="false">
      <c r="A9" s="54" t="s">
        <v>395</v>
      </c>
      <c r="B9" s="69" t="n">
        <f aca="false">0.5*$B$5</f>
        <v>255.405</v>
      </c>
      <c r="T9" s="54" t="n">
        <v>4</v>
      </c>
      <c r="U9" s="66" t="n">
        <f aca="false">SUMIFS($G$14:$G$8773,$B$14:$B$8773,T9)</f>
        <v>24000</v>
      </c>
      <c r="V9" s="66" t="n">
        <f aca="false">SUMIFS($J$14:$J$8773,$B$14:$B$8773,T9)</f>
        <v>23569.9641402</v>
      </c>
      <c r="W9" s="62" t="n">
        <f aca="false">V9/U9</f>
        <v>0.982081839175</v>
      </c>
      <c r="X9" s="67" t="n">
        <f aca="false">MAX(0,Assumptions!$C$24*U9-V9)</f>
        <v>0</v>
      </c>
      <c r="Y9" s="62" t="n">
        <f aca="false">(V9+X9)/U9</f>
        <v>0.982081839175</v>
      </c>
      <c r="Z9" s="60" t="str">
        <f aca="false">IF(Y9&gt;=Assumptions!$C$24-0.000001,"PASS","FAIL")</f>
        <v>PASS</v>
      </c>
    </row>
    <row r="10" customFormat="false" ht="15" hidden="false" customHeight="false" outlineLevel="0" collapsed="false">
      <c r="A10" s="54" t="s">
        <v>396</v>
      </c>
      <c r="B10" s="67" t="n">
        <f aca="false">Assumptions!$C$19*Assumptions!$C$21*Assumptions!$C$15*Assumptions!$C$23</f>
        <v>771408</v>
      </c>
      <c r="T10" s="54" t="n">
        <v>5</v>
      </c>
      <c r="U10" s="66" t="n">
        <f aca="false">SUMIFS($G$14:$G$8773,$B$14:$B$8773,T10)</f>
        <v>24800</v>
      </c>
      <c r="V10" s="66" t="n">
        <f aca="false">SUMIFS($J$14:$J$8773,$B$14:$B$8773,T10)</f>
        <v>24519.3021374</v>
      </c>
      <c r="W10" s="62" t="n">
        <f aca="false">V10/U10</f>
        <v>0.988681537798387</v>
      </c>
      <c r="X10" s="67" t="n">
        <f aca="false">MAX(0,Assumptions!$C$24*U10-V10)</f>
        <v>0</v>
      </c>
      <c r="Y10" s="62" t="n">
        <f aca="false">(V10+X10)/U10</f>
        <v>0.988681537798387</v>
      </c>
      <c r="Z10" s="60" t="str">
        <f aca="false">IF(Y10&gt;=Assumptions!$C$24-0.000001,"PASS","FAIL")</f>
        <v>PASS</v>
      </c>
    </row>
    <row r="11" customFormat="false" ht="15" hidden="false" customHeight="false" outlineLevel="0" collapsed="false">
      <c r="T11" s="54" t="n">
        <v>6</v>
      </c>
      <c r="U11" s="66" t="n">
        <f aca="false">SUMIFS($G$14:$G$8773,$B$14:$B$8773,T11)</f>
        <v>24000</v>
      </c>
      <c r="V11" s="66" t="n">
        <f aca="false">SUMIFS($J$14:$J$8773,$B$14:$B$8773,T11)</f>
        <v>23760.5962498</v>
      </c>
      <c r="W11" s="62" t="n">
        <f aca="false">V11/U11</f>
        <v>0.990024843741667</v>
      </c>
      <c r="X11" s="67" t="n">
        <f aca="false">MAX(0,Assumptions!$C$24*U11-V11)</f>
        <v>0</v>
      </c>
      <c r="Y11" s="62" t="n">
        <f aca="false">(V11+X11)/U11</f>
        <v>0.990024843741667</v>
      </c>
      <c r="Z11" s="60" t="str">
        <f aca="false">IF(Y11&gt;=Assumptions!$C$24-0.000001,"PASS","FAIL")</f>
        <v>PASS</v>
      </c>
    </row>
    <row r="12" customFormat="false" ht="15" hidden="false" customHeight="false" outlineLevel="0" collapsed="false">
      <c r="T12" s="54" t="n">
        <v>7</v>
      </c>
      <c r="U12" s="66" t="n">
        <f aca="false">SUMIFS($G$14:$G$8773,$B$14:$B$8773,T12)</f>
        <v>24800</v>
      </c>
      <c r="V12" s="66" t="n">
        <f aca="false">SUMIFS($J$14:$J$8773,$B$14:$B$8773,T12)</f>
        <v>24603.1024973</v>
      </c>
      <c r="W12" s="62" t="n">
        <f aca="false">V12/U12</f>
        <v>0.992060584568548</v>
      </c>
      <c r="X12" s="67" t="n">
        <f aca="false">MAX(0,Assumptions!$C$24*U12-V12)</f>
        <v>0</v>
      </c>
      <c r="Y12" s="62" t="n">
        <f aca="false">(V12+X12)/U12</f>
        <v>0.992060584568548</v>
      </c>
      <c r="Z12" s="60" t="str">
        <f aca="false">IF(Y12&gt;=Assumptions!$C$24-0.000001,"PASS","FAIL")</f>
        <v>PASS</v>
      </c>
    </row>
    <row r="13" customFormat="false" ht="15" hidden="false" customHeight="false" outlineLevel="0" collapsed="false">
      <c r="A13" s="52" t="s">
        <v>354</v>
      </c>
      <c r="B13" s="52" t="s">
        <v>145</v>
      </c>
      <c r="C13" s="52" t="s">
        <v>397</v>
      </c>
      <c r="D13" s="52" t="s">
        <v>358</v>
      </c>
      <c r="E13" s="52" t="s">
        <v>359</v>
      </c>
      <c r="F13" s="52" t="s">
        <v>398</v>
      </c>
      <c r="G13" s="52" t="s">
        <v>399</v>
      </c>
      <c r="H13" s="52" t="s">
        <v>400</v>
      </c>
      <c r="I13" s="52" t="s">
        <v>401</v>
      </c>
      <c r="J13" s="52" t="s">
        <v>402</v>
      </c>
      <c r="K13" s="52" t="s">
        <v>403</v>
      </c>
      <c r="L13" s="52" t="s">
        <v>404</v>
      </c>
      <c r="M13" s="52" t="s">
        <v>405</v>
      </c>
      <c r="N13" s="52" t="s">
        <v>406</v>
      </c>
      <c r="O13" s="52" t="s">
        <v>407</v>
      </c>
      <c r="P13" s="52" t="s">
        <v>408</v>
      </c>
      <c r="Q13" s="52" t="s">
        <v>187</v>
      </c>
      <c r="T13" s="54" t="n">
        <v>8</v>
      </c>
      <c r="U13" s="66" t="n">
        <f aca="false">SUMIFS($G$14:$G$8773,$B$14:$B$8773,T13)</f>
        <v>24800</v>
      </c>
      <c r="V13" s="66" t="n">
        <f aca="false">SUMIFS($J$14:$J$8773,$B$14:$B$8773,T13)</f>
        <v>24672.4780677</v>
      </c>
      <c r="W13" s="62" t="n">
        <f aca="false">V13/U13</f>
        <v>0.994857986600807</v>
      </c>
      <c r="X13" s="67" t="n">
        <f aca="false">MAX(0,Assumptions!$C$24*U13-V13)</f>
        <v>0</v>
      </c>
      <c r="Y13" s="62" t="n">
        <f aca="false">(V13+X13)/U13</f>
        <v>0.994857986600807</v>
      </c>
      <c r="Z13" s="60" t="str">
        <f aca="false">IF(Y13&gt;=Assumptions!$C$24-0.000001,"PASS","FAIL")</f>
        <v>PASS</v>
      </c>
    </row>
    <row r="14" customFormat="false" ht="15" hidden="false" customHeight="false" outlineLevel="0" collapsed="false">
      <c r="A14" s="0" t="n">
        <f aca="false">'Profiles 8760'!A3</f>
        <v>1</v>
      </c>
      <c r="B14" s="0" t="n">
        <f aca="false">'Profiles 8760'!B3</f>
        <v>1</v>
      </c>
      <c r="C14" s="0" t="n">
        <f aca="false">'Profiles 8760'!E3</f>
        <v>0</v>
      </c>
      <c r="D14" s="0" t="n">
        <f aca="false">'Profiles 8760'!F3</f>
        <v>0</v>
      </c>
      <c r="E14" s="0" t="n">
        <f aca="false">'Profiles 8760'!G3</f>
        <v>0.209117</v>
      </c>
      <c r="F14" s="0" t="n">
        <f aca="false">D14*Assumptions!$C$11*$B$7+E14*Assumptions!$C$12*$B$8</f>
        <v>8.5528853</v>
      </c>
      <c r="G14" s="0" t="n">
        <f aca="false">C14*Assumptions!$C$15</f>
        <v>0</v>
      </c>
      <c r="H14" s="0" t="n">
        <f aca="false">MIN(F14,G14)</f>
        <v>0</v>
      </c>
      <c r="I14" s="0" t="n">
        <f aca="false">IF(C14=1,MIN(G14-H14,Assumptions!$C$13,$B$9),0)</f>
        <v>0</v>
      </c>
      <c r="J14" s="0" t="n">
        <f aca="false">H14+I14</f>
        <v>0</v>
      </c>
      <c r="K14" s="0" t="n">
        <f aca="false">MIN(IF(C14=1,F14-H14,F14),Assumptions!$C$13,MAX(0,($B$5-$B$9)/$B$6))</f>
        <v>8.5528853</v>
      </c>
      <c r="L14" s="0" t="n">
        <f aca="false">IF(C14=1,0,MIN(F14-K14,Assumptions!$C$15,MAX(0,$B$10-0-M14)))</f>
        <v>0</v>
      </c>
      <c r="M14" s="0" t="n">
        <f aca="false">'Profiles 8760'!H3</f>
        <v>292000</v>
      </c>
      <c r="N14" s="0" t="n">
        <f aca="false">J14+L14</f>
        <v>0</v>
      </c>
      <c r="O14" s="0" t="n">
        <f aca="false">0+N14</f>
        <v>0</v>
      </c>
      <c r="P14" s="0" t="n">
        <f aca="false">MIN($B$5,$B$9+K14*$B$6-I14)</f>
        <v>262.81864097804</v>
      </c>
      <c r="Q14" s="0" t="n">
        <f aca="false">MAX(0,F14-H14-K14-L14)</f>
        <v>0</v>
      </c>
      <c r="T14" s="54" t="n">
        <v>9</v>
      </c>
      <c r="U14" s="66" t="n">
        <f aca="false">SUMIFS($G$14:$G$8773,$B$14:$B$8773,T14)</f>
        <v>24000</v>
      </c>
      <c r="V14" s="66" t="n">
        <f aca="false">SUMIFS($J$14:$J$8773,$B$14:$B$8773,T14)</f>
        <v>23700.3552120796</v>
      </c>
      <c r="W14" s="62" t="n">
        <f aca="false">V14/U14</f>
        <v>0.987514800503315</v>
      </c>
      <c r="X14" s="67" t="n">
        <f aca="false">MAX(0,Assumptions!$C$24*U14-V14)</f>
        <v>0</v>
      </c>
      <c r="Y14" s="62" t="n">
        <f aca="false">(V14+X14)/U14</f>
        <v>0.987514800503315</v>
      </c>
      <c r="Z14" s="60" t="str">
        <f aca="false">IF(Y14&gt;=Assumptions!$C$24-0.000001,"PASS","FAIL")</f>
        <v>PASS</v>
      </c>
    </row>
    <row r="15" customFormat="false" ht="15" hidden="false" customHeight="false" outlineLevel="0" collapsed="false">
      <c r="A15" s="0" t="n">
        <f aca="false">'Profiles 8760'!A4</f>
        <v>2</v>
      </c>
      <c r="B15" s="0" t="n">
        <f aca="false">'Profiles 8760'!B4</f>
        <v>1</v>
      </c>
      <c r="C15" s="0" t="n">
        <f aca="false">'Profiles 8760'!E4</f>
        <v>0</v>
      </c>
      <c r="D15" s="0" t="n">
        <f aca="false">'Profiles 8760'!F4</f>
        <v>0</v>
      </c>
      <c r="E15" s="0" t="n">
        <f aca="false">'Profiles 8760'!G4</f>
        <v>0.257582</v>
      </c>
      <c r="F15" s="0" t="n">
        <f aca="false">D15*Assumptions!$C$11*$B$7+E15*Assumptions!$C$12*$B$8</f>
        <v>10.5351038</v>
      </c>
      <c r="G15" s="0" t="n">
        <f aca="false">C15*Assumptions!$C$15</f>
        <v>0</v>
      </c>
      <c r="H15" s="0" t="n">
        <f aca="false">MIN(F15,G15)</f>
        <v>0</v>
      </c>
      <c r="I15" s="0" t="n">
        <f aca="false">IF(C15=1,MIN(G15-H15,Assumptions!$C$13,P14),0)</f>
        <v>0</v>
      </c>
      <c r="J15" s="0" t="n">
        <f aca="false">H15+I15</f>
        <v>0</v>
      </c>
      <c r="K15" s="0" t="n">
        <f aca="false">MIN(IF(C15=1,F15-H15,F15),Assumptions!$C$13,MAX(0,($B$5-P14)/$B$6))</f>
        <v>10.5351038</v>
      </c>
      <c r="L15" s="0" t="n">
        <f aca="false">IF(C15=1,0,MIN(F15-K15,Assumptions!$C$15,MAX(0,$B$10-O14-M15)))</f>
        <v>0</v>
      </c>
      <c r="M15" s="0" t="n">
        <f aca="false">'Profiles 8760'!H4</f>
        <v>292000</v>
      </c>
      <c r="N15" s="0" t="n">
        <f aca="false">J15+L15</f>
        <v>0</v>
      </c>
      <c r="O15" s="0" t="n">
        <f aca="false">O14+N15</f>
        <v>0</v>
      </c>
      <c r="P15" s="0" t="n">
        <f aca="false">MIN($B$5,P14+K15*$B$6-I15)</f>
        <v>271.95046895188</v>
      </c>
      <c r="Q15" s="0" t="n">
        <f aca="false">MAX(0,F15-H15-K15-L15)</f>
        <v>0</v>
      </c>
      <c r="T15" s="54" t="n">
        <v>10</v>
      </c>
      <c r="U15" s="66" t="n">
        <f aca="false">SUMIFS($G$14:$G$8773,$B$14:$B$8773,T15)</f>
        <v>24800</v>
      </c>
      <c r="V15" s="66" t="n">
        <f aca="false">SUMIFS($J$14:$J$8773,$B$14:$B$8773,T15)</f>
        <v>24348.7238454865</v>
      </c>
      <c r="W15" s="62" t="n">
        <f aca="false">V15/U15</f>
        <v>0.981803380866392</v>
      </c>
      <c r="X15" s="67" t="n">
        <f aca="false">MAX(0,Assumptions!$C$24*U15-V15)</f>
        <v>0</v>
      </c>
      <c r="Y15" s="62" t="n">
        <f aca="false">(V15+X15)/U15</f>
        <v>0.981803380866392</v>
      </c>
      <c r="Z15" s="60" t="str">
        <f aca="false">IF(Y15&gt;=Assumptions!$C$24-0.000001,"PASS","FAIL")</f>
        <v>PASS</v>
      </c>
    </row>
    <row r="16" customFormat="false" ht="15" hidden="false" customHeight="false" outlineLevel="0" collapsed="false">
      <c r="A16" s="0" t="n">
        <f aca="false">'Profiles 8760'!A5</f>
        <v>3</v>
      </c>
      <c r="B16" s="0" t="n">
        <f aca="false">'Profiles 8760'!B5</f>
        <v>1</v>
      </c>
      <c r="C16" s="0" t="n">
        <f aca="false">'Profiles 8760'!E5</f>
        <v>0</v>
      </c>
      <c r="D16" s="0" t="n">
        <f aca="false">'Profiles 8760'!F5</f>
        <v>0</v>
      </c>
      <c r="E16" s="0" t="n">
        <f aca="false">'Profiles 8760'!G5</f>
        <v>0.274103</v>
      </c>
      <c r="F16" s="0" t="n">
        <f aca="false">D16*Assumptions!$C$11*$B$7+E16*Assumptions!$C$12*$B$8</f>
        <v>11.2108127</v>
      </c>
      <c r="G16" s="0" t="n">
        <f aca="false">C16*Assumptions!$C$15</f>
        <v>0</v>
      </c>
      <c r="H16" s="0" t="n">
        <f aca="false">MIN(F16,G16)</f>
        <v>0</v>
      </c>
      <c r="I16" s="0" t="n">
        <f aca="false">IF(C16=1,MIN(G16-H16,Assumptions!$C$13,P15),0)</f>
        <v>0</v>
      </c>
      <c r="J16" s="0" t="n">
        <f aca="false">H16+I16</f>
        <v>0</v>
      </c>
      <c r="K16" s="0" t="n">
        <f aca="false">MIN(IF(C16=1,F16-H16,F16),Assumptions!$C$13,MAX(0,($B$5-P15)/$B$6))</f>
        <v>11.2108127</v>
      </c>
      <c r="L16" s="0" t="n">
        <f aca="false">IF(C16=1,0,MIN(F16-K16,Assumptions!$C$15,MAX(0,$B$10-O15-M16)))</f>
        <v>0</v>
      </c>
      <c r="M16" s="0" t="n">
        <f aca="false">'Profiles 8760'!H5</f>
        <v>292000</v>
      </c>
      <c r="N16" s="0" t="n">
        <f aca="false">J16+L16</f>
        <v>0</v>
      </c>
      <c r="O16" s="0" t="n">
        <f aca="false">O15+N16</f>
        <v>0</v>
      </c>
      <c r="P16" s="0" t="n">
        <f aca="false">MIN($B$5,P15+K16*$B$6-I16)</f>
        <v>281.66800140024</v>
      </c>
      <c r="Q16" s="0" t="n">
        <f aca="false">MAX(0,F16-H16-K16-L16)</f>
        <v>0</v>
      </c>
      <c r="T16" s="54" t="n">
        <v>11</v>
      </c>
      <c r="U16" s="66" t="n">
        <f aca="false">SUMIFS($G$14:$G$8773,$B$14:$B$8773,T16)</f>
        <v>24000</v>
      </c>
      <c r="V16" s="66" t="n">
        <f aca="false">SUMIFS($J$14:$J$8773,$B$14:$B$8773,T16)</f>
        <v>22914.515347744</v>
      </c>
      <c r="W16" s="62" t="n">
        <f aca="false">V16/U16</f>
        <v>0.954771472822668</v>
      </c>
      <c r="X16" s="67" t="n">
        <f aca="false">MAX(0,Assumptions!$C$24*U16-V16)</f>
        <v>0</v>
      </c>
      <c r="Y16" s="62" t="n">
        <f aca="false">(V16+X16)/U16</f>
        <v>0.954771472822668</v>
      </c>
      <c r="Z16" s="60" t="str">
        <f aca="false">IF(Y16&gt;=Assumptions!$C$24-0.000001,"PASS","FAIL")</f>
        <v>PASS</v>
      </c>
    </row>
    <row r="17" customFormat="false" ht="15" hidden="false" customHeight="false" outlineLevel="0" collapsed="false">
      <c r="A17" s="0" t="n">
        <f aca="false">'Profiles 8760'!A6</f>
        <v>4</v>
      </c>
      <c r="B17" s="0" t="n">
        <f aca="false">'Profiles 8760'!B6</f>
        <v>1</v>
      </c>
      <c r="C17" s="0" t="n">
        <f aca="false">'Profiles 8760'!E6</f>
        <v>0</v>
      </c>
      <c r="D17" s="0" t="n">
        <f aca="false">'Profiles 8760'!F6</f>
        <v>0</v>
      </c>
      <c r="E17" s="0" t="n">
        <f aca="false">'Profiles 8760'!G6</f>
        <v>0.368831</v>
      </c>
      <c r="F17" s="0" t="n">
        <f aca="false">D17*Assumptions!$C$11*$B$7+E17*Assumptions!$C$12*$B$8</f>
        <v>15.0851879</v>
      </c>
      <c r="G17" s="0" t="n">
        <f aca="false">C17*Assumptions!$C$15</f>
        <v>0</v>
      </c>
      <c r="H17" s="0" t="n">
        <f aca="false">MIN(F17,G17)</f>
        <v>0</v>
      </c>
      <c r="I17" s="0" t="n">
        <f aca="false">IF(C17=1,MIN(G17-H17,Assumptions!$C$13,P16),0)</f>
        <v>0</v>
      </c>
      <c r="J17" s="0" t="n">
        <f aca="false">H17+I17</f>
        <v>0</v>
      </c>
      <c r="K17" s="0" t="n">
        <f aca="false">MIN(IF(C17=1,F17-H17,F17),Assumptions!$C$13,MAX(0,($B$5-P16)/$B$6))</f>
        <v>15.0851879</v>
      </c>
      <c r="L17" s="0" t="n">
        <f aca="false">IF(C17=1,0,MIN(F17-K17,Assumptions!$C$15,MAX(0,$B$10-O16-M17)))</f>
        <v>0</v>
      </c>
      <c r="M17" s="0" t="n">
        <f aca="false">'Profiles 8760'!H6</f>
        <v>292000</v>
      </c>
      <c r="N17" s="0" t="n">
        <f aca="false">J17+L17</f>
        <v>0</v>
      </c>
      <c r="O17" s="0" t="n">
        <f aca="false">O16+N17</f>
        <v>0</v>
      </c>
      <c r="P17" s="0" t="n">
        <f aca="false">MIN($B$5,P16+K17*$B$6-I17)</f>
        <v>294.74384227196</v>
      </c>
      <c r="Q17" s="0" t="n">
        <f aca="false">MAX(0,F17-H17-K17-L17)</f>
        <v>0</v>
      </c>
      <c r="T17" s="54" t="n">
        <v>12</v>
      </c>
      <c r="U17" s="66" t="n">
        <f aca="false">SUMIFS($G$14:$G$8773,$B$14:$B$8773,T17)</f>
        <v>24800</v>
      </c>
      <c r="V17" s="66" t="n">
        <f aca="false">SUMIFS($J$14:$J$8773,$B$14:$B$8773,T17)</f>
        <v>23046.0295586253</v>
      </c>
      <c r="W17" s="62" t="n">
        <f aca="false">V17/U17</f>
        <v>0.929275385428439</v>
      </c>
      <c r="X17" s="67" t="n">
        <f aca="false">MAX(0,Assumptions!$C$24*U17-V17)</f>
        <v>0</v>
      </c>
      <c r="Y17" s="62" t="n">
        <f aca="false">(V17+X17)/U17</f>
        <v>0.929275385428439</v>
      </c>
      <c r="Z17" s="60" t="str">
        <f aca="false">IF(Y17&gt;=Assumptions!$C$24-0.000001,"PASS","FAIL")</f>
        <v>PASS</v>
      </c>
    </row>
    <row r="18" customFormat="false" ht="15" hidden="false" customHeight="false" outlineLevel="0" collapsed="false">
      <c r="A18" s="0" t="n">
        <f aca="false">'Profiles 8760'!A7</f>
        <v>5</v>
      </c>
      <c r="B18" s="0" t="n">
        <f aca="false">'Profiles 8760'!B7</f>
        <v>1</v>
      </c>
      <c r="C18" s="0" t="n">
        <f aca="false">'Profiles 8760'!E7</f>
        <v>0</v>
      </c>
      <c r="D18" s="0" t="n">
        <f aca="false">'Profiles 8760'!F7</f>
        <v>0</v>
      </c>
      <c r="E18" s="0" t="n">
        <f aca="false">'Profiles 8760'!G7</f>
        <v>0.292277</v>
      </c>
      <c r="F18" s="0" t="n">
        <f aca="false">D18*Assumptions!$C$11*$B$7+E18*Assumptions!$C$12*$B$8</f>
        <v>11.9541293</v>
      </c>
      <c r="G18" s="0" t="n">
        <f aca="false">C18*Assumptions!$C$15</f>
        <v>0</v>
      </c>
      <c r="H18" s="0" t="n">
        <f aca="false">MIN(F18,G18)</f>
        <v>0</v>
      </c>
      <c r="I18" s="0" t="n">
        <f aca="false">IF(C18=1,MIN(G18-H18,Assumptions!$C$13,P17),0)</f>
        <v>0</v>
      </c>
      <c r="J18" s="0" t="n">
        <f aca="false">H18+I18</f>
        <v>0</v>
      </c>
      <c r="K18" s="0" t="n">
        <f aca="false">MIN(IF(C18=1,F18-H18,F18),Assumptions!$C$13,MAX(0,($B$5-P17)/$B$6))</f>
        <v>11.9541293</v>
      </c>
      <c r="L18" s="0" t="n">
        <f aca="false">IF(C18=1,0,MIN(F18-K18,Assumptions!$C$15,MAX(0,$B$10-O17-M18)))</f>
        <v>0</v>
      </c>
      <c r="M18" s="0" t="n">
        <f aca="false">'Profiles 8760'!H7</f>
        <v>292000</v>
      </c>
      <c r="N18" s="0" t="n">
        <f aca="false">J18+L18</f>
        <v>0</v>
      </c>
      <c r="O18" s="0" t="n">
        <f aca="false">O17+N18</f>
        <v>0</v>
      </c>
      <c r="P18" s="0" t="n">
        <f aca="false">MIN($B$5,P17+K18*$B$6-I18)</f>
        <v>305.1056815492</v>
      </c>
      <c r="Q18" s="0" t="n">
        <f aca="false">MAX(0,F18-H18-K18-L18)</f>
        <v>0</v>
      </c>
      <c r="T18" s="60" t="s">
        <v>409</v>
      </c>
      <c r="U18" s="70" t="n">
        <f aca="false">SUM(U6:U17)</f>
        <v>292000</v>
      </c>
      <c r="V18" s="70" t="n">
        <f aca="false">SUM(V6:V17)</f>
        <v>283836.106593576</v>
      </c>
      <c r="W18" s="71" t="n">
        <f aca="false">MIN(W6:W17)</f>
        <v>0.920129302402389</v>
      </c>
      <c r="X18" s="70" t="n">
        <f aca="false">SUM(X6:X17)</f>
        <v>0</v>
      </c>
      <c r="Z18" s="60" t="str">
        <f aca="false">IF(COUNTIF(Z6:Z17,"FAIL")=0,"ALL PASS","FAIL")</f>
        <v>ALL PASS</v>
      </c>
    </row>
    <row r="19" customFormat="false" ht="15" hidden="false" customHeight="false" outlineLevel="0" collapsed="false">
      <c r="A19" s="0" t="n">
        <f aca="false">'Profiles 8760'!A8</f>
        <v>6</v>
      </c>
      <c r="B19" s="0" t="n">
        <f aca="false">'Profiles 8760'!B8</f>
        <v>1</v>
      </c>
      <c r="C19" s="0" t="n">
        <f aca="false">'Profiles 8760'!E8</f>
        <v>0</v>
      </c>
      <c r="D19" s="0" t="n">
        <f aca="false">'Profiles 8760'!F8</f>
        <v>0</v>
      </c>
      <c r="E19" s="0" t="n">
        <f aca="false">'Profiles 8760'!G8</f>
        <v>0.193604</v>
      </c>
      <c r="F19" s="0" t="n">
        <f aca="false">D19*Assumptions!$C$11*$B$7+E19*Assumptions!$C$12*$B$8</f>
        <v>7.9184036</v>
      </c>
      <c r="G19" s="0" t="n">
        <f aca="false">C19*Assumptions!$C$15</f>
        <v>0</v>
      </c>
      <c r="H19" s="0" t="n">
        <f aca="false">MIN(F19,G19)</f>
        <v>0</v>
      </c>
      <c r="I19" s="0" t="n">
        <f aca="false">IF(C19=1,MIN(G19-H19,Assumptions!$C$13,P18),0)</f>
        <v>0</v>
      </c>
      <c r="J19" s="0" t="n">
        <f aca="false">H19+I19</f>
        <v>0</v>
      </c>
      <c r="K19" s="0" t="n">
        <f aca="false">MIN(IF(C19=1,F19-H19,F19),Assumptions!$C$13,MAX(0,($B$5-P18)/$B$6))</f>
        <v>7.9184036</v>
      </c>
      <c r="L19" s="0" t="n">
        <f aca="false">IF(C19=1,0,MIN(F19-K19,Assumptions!$C$15,MAX(0,$B$10-O18-M19)))</f>
        <v>0</v>
      </c>
      <c r="M19" s="0" t="n">
        <f aca="false">'Profiles 8760'!H8</f>
        <v>292000</v>
      </c>
      <c r="N19" s="0" t="n">
        <f aca="false">J19+L19</f>
        <v>0</v>
      </c>
      <c r="O19" s="0" t="n">
        <f aca="false">O18+N19</f>
        <v>0</v>
      </c>
      <c r="P19" s="0" t="n">
        <f aca="false">MIN($B$5,P18+K19*$B$6-I19)</f>
        <v>311.96935378968</v>
      </c>
      <c r="Q19" s="0" t="n">
        <f aca="false">MAX(0,F19-H19-K19-L19)</f>
        <v>0</v>
      </c>
    </row>
    <row r="20" customFormat="false" ht="15" hidden="false" customHeight="false" outlineLevel="0" collapsed="false">
      <c r="A20" s="0" t="n">
        <f aca="false">'Profiles 8760'!A9</f>
        <v>7</v>
      </c>
      <c r="B20" s="0" t="n">
        <f aca="false">'Profiles 8760'!B9</f>
        <v>1</v>
      </c>
      <c r="C20" s="0" t="n">
        <f aca="false">'Profiles 8760'!E9</f>
        <v>0</v>
      </c>
      <c r="D20" s="0" t="n">
        <f aca="false">'Profiles 8760'!F9</f>
        <v>0</v>
      </c>
      <c r="E20" s="0" t="n">
        <f aca="false">'Profiles 8760'!G9</f>
        <v>0.157591</v>
      </c>
      <c r="F20" s="0" t="n">
        <f aca="false">D20*Assumptions!$C$11*$B$7+E20*Assumptions!$C$12*$B$8</f>
        <v>6.4454719</v>
      </c>
      <c r="G20" s="0" t="n">
        <f aca="false">C20*Assumptions!$C$15</f>
        <v>0</v>
      </c>
      <c r="H20" s="0" t="n">
        <f aca="false">MIN(F20,G20)</f>
        <v>0</v>
      </c>
      <c r="I20" s="0" t="n">
        <f aca="false">IF(C20=1,MIN(G20-H20,Assumptions!$C$13,P19),0)</f>
        <v>0</v>
      </c>
      <c r="J20" s="0" t="n">
        <f aca="false">H20+I20</f>
        <v>0</v>
      </c>
      <c r="K20" s="0" t="n">
        <f aca="false">MIN(IF(C20=1,F20-H20,F20),Assumptions!$C$13,MAX(0,($B$5-P19)/$B$6))</f>
        <v>6.4454719</v>
      </c>
      <c r="L20" s="0" t="n">
        <f aca="false">IF(C20=1,0,MIN(F20-K20,Assumptions!$C$15,MAX(0,$B$10-O19-M20)))</f>
        <v>0</v>
      </c>
      <c r="M20" s="0" t="n">
        <f aca="false">'Profiles 8760'!H9</f>
        <v>292000</v>
      </c>
      <c r="N20" s="0" t="n">
        <f aca="false">J20+L20</f>
        <v>0</v>
      </c>
      <c r="O20" s="0" t="n">
        <f aca="false">O19+N20</f>
        <v>0</v>
      </c>
      <c r="P20" s="0" t="n">
        <f aca="false">MIN($B$5,P19+K20*$B$6-I20)</f>
        <v>317.5562888326</v>
      </c>
      <c r="Q20" s="0" t="n">
        <f aca="false">MAX(0,F20-H20-K20-L20)</f>
        <v>0</v>
      </c>
    </row>
    <row r="21" customFormat="false" ht="15" hidden="false" customHeight="false" outlineLevel="0" collapsed="false">
      <c r="A21" s="0" t="n">
        <f aca="false">'Profiles 8760'!A10</f>
        <v>8</v>
      </c>
      <c r="B21" s="0" t="n">
        <f aca="false">'Profiles 8760'!B10</f>
        <v>1</v>
      </c>
      <c r="C21" s="0" t="n">
        <f aca="false">'Profiles 8760'!E10</f>
        <v>1</v>
      </c>
      <c r="D21" s="0" t="n">
        <f aca="false">'Profiles 8760'!F10</f>
        <v>0.06852</v>
      </c>
      <c r="E21" s="0" t="n">
        <f aca="false">'Profiles 8760'!G10</f>
        <v>0.20751</v>
      </c>
      <c r="F21" s="0" t="n">
        <f aca="false">D21*Assumptions!$C$11*$B$7+E21*Assumptions!$C$12*$B$8</f>
        <v>28.275735</v>
      </c>
      <c r="G21" s="0" t="n">
        <f aca="false">C21*Assumptions!$C$15</f>
        <v>200</v>
      </c>
      <c r="H21" s="0" t="n">
        <f aca="false">MIN(F21,G21)</f>
        <v>28.275735</v>
      </c>
      <c r="I21" s="0" t="n">
        <f aca="false">IF(C21=1,MIN(G21-H21,Assumptions!$C$13,P20),0)</f>
        <v>171.724265</v>
      </c>
      <c r="J21" s="0" t="n">
        <f aca="false">H21+I21</f>
        <v>200</v>
      </c>
      <c r="K21" s="0" t="n">
        <f aca="false">MIN(IF(C21=1,F21-H21,F21),Assumptions!$C$13,MAX(0,($B$5-P20)/$B$6))</f>
        <v>0</v>
      </c>
      <c r="L21" s="0" t="n">
        <f aca="false">IF(C21=1,0,MIN(F21-K21,Assumptions!$C$15,MAX(0,$B$10-O20-M21)))</f>
        <v>0</v>
      </c>
      <c r="M21" s="0" t="n">
        <f aca="false">'Profiles 8760'!H10</f>
        <v>291800</v>
      </c>
      <c r="N21" s="0" t="n">
        <f aca="false">J21+L21</f>
        <v>200</v>
      </c>
      <c r="O21" s="0" t="n">
        <f aca="false">O20+N21</f>
        <v>200</v>
      </c>
      <c r="P21" s="0" t="n">
        <f aca="false">MIN($B$5,P20+K21*$B$6-I21)</f>
        <v>145.8320238326</v>
      </c>
      <c r="Q21" s="0" t="n">
        <f aca="false">MAX(0,F21-H21-K21-L21)</f>
        <v>0</v>
      </c>
      <c r="T21" s="60" t="s">
        <v>410</v>
      </c>
    </row>
    <row r="22" customFormat="false" ht="15" hidden="false" customHeight="false" outlineLevel="0" collapsed="false">
      <c r="A22" s="0" t="n">
        <f aca="false">'Profiles 8760'!A11</f>
        <v>9</v>
      </c>
      <c r="B22" s="0" t="n">
        <f aca="false">'Profiles 8760'!B11</f>
        <v>1</v>
      </c>
      <c r="C22" s="0" t="n">
        <f aca="false">'Profiles 8760'!E11</f>
        <v>1</v>
      </c>
      <c r="D22" s="0" t="n">
        <f aca="false">'Profiles 8760'!F11</f>
        <v>0.359201</v>
      </c>
      <c r="E22" s="0" t="n">
        <f aca="false">'Profiles 8760'!G11</f>
        <v>0.347475</v>
      </c>
      <c r="F22" s="0" t="n">
        <f aca="false">D22*Assumptions!$C$11*$B$7+E22*Assumptions!$C$12*$B$8</f>
        <v>117.9489763</v>
      </c>
      <c r="G22" s="0" t="n">
        <f aca="false">C22*Assumptions!$C$15</f>
        <v>200</v>
      </c>
      <c r="H22" s="0" t="n">
        <f aca="false">MIN(F22,G22)</f>
        <v>117.9489763</v>
      </c>
      <c r="I22" s="0" t="n">
        <f aca="false">IF(C22=1,MIN(G22-H22,Assumptions!$C$13,P21),0)</f>
        <v>82.0510237</v>
      </c>
      <c r="J22" s="0" t="n">
        <f aca="false">H22+I22</f>
        <v>200</v>
      </c>
      <c r="K22" s="0" t="n">
        <f aca="false">MIN(IF(C22=1,F22-H22,F22),Assumptions!$C$13,MAX(0,($B$5-P21)/$B$6))</f>
        <v>0</v>
      </c>
      <c r="L22" s="0" t="n">
        <f aca="false">IF(C22=1,0,MIN(F22-K22,Assumptions!$C$15,MAX(0,$B$10-O21-M22)))</f>
        <v>0</v>
      </c>
      <c r="M22" s="0" t="n">
        <f aca="false">'Profiles 8760'!H11</f>
        <v>291600</v>
      </c>
      <c r="N22" s="0" t="n">
        <f aca="false">J22+L22</f>
        <v>200</v>
      </c>
      <c r="O22" s="0" t="n">
        <f aca="false">O21+N22</f>
        <v>400</v>
      </c>
      <c r="P22" s="0" t="n">
        <f aca="false">MIN($B$5,P21+K22*$B$6-I22)</f>
        <v>63.7810001326</v>
      </c>
      <c r="Q22" s="0" t="n">
        <f aca="false">MAX(0,F22-H22-K22-L22)</f>
        <v>0</v>
      </c>
      <c r="T22" s="52" t="s">
        <v>328</v>
      </c>
      <c r="U22" s="52" t="s">
        <v>411</v>
      </c>
      <c r="V22" s="52" t="s">
        <v>412</v>
      </c>
      <c r="W22" s="52" t="s">
        <v>330</v>
      </c>
    </row>
    <row r="23" customFormat="false" ht="15" hidden="false" customHeight="false" outlineLevel="0" collapsed="false">
      <c r="A23" s="0" t="n">
        <f aca="false">'Profiles 8760'!A12</f>
        <v>10</v>
      </c>
      <c r="B23" s="0" t="n">
        <f aca="false">'Profiles 8760'!B12</f>
        <v>1</v>
      </c>
      <c r="C23" s="0" t="n">
        <f aca="false">'Profiles 8760'!E12</f>
        <v>0</v>
      </c>
      <c r="D23" s="0" t="n">
        <f aca="false">'Profiles 8760'!F12</f>
        <v>0.690594</v>
      </c>
      <c r="E23" s="0" t="n">
        <f aca="false">'Profiles 8760'!G12</f>
        <v>0.291436</v>
      </c>
      <c r="F23" s="0" t="n">
        <f aca="false">D23*Assumptions!$C$11*$B$7+E23*Assumptions!$C$12*$B$8</f>
        <v>211.3632796</v>
      </c>
      <c r="G23" s="0" t="n">
        <f aca="false">C23*Assumptions!$C$15</f>
        <v>0</v>
      </c>
      <c r="H23" s="0" t="n">
        <f aca="false">MIN(F23,G23)</f>
        <v>0</v>
      </c>
      <c r="I23" s="0" t="n">
        <f aca="false">IF(C23=1,MIN(G23-H23,Assumptions!$C$13,P22),0)</f>
        <v>0</v>
      </c>
      <c r="J23" s="0" t="n">
        <f aca="false">H23+I23</f>
        <v>0</v>
      </c>
      <c r="K23" s="0" t="n">
        <f aca="false">MIN(IF(C23=1,F23-H23,F23),Assumptions!$C$13,MAX(0,($B$5-P22)/$B$6))</f>
        <v>180</v>
      </c>
      <c r="L23" s="0" t="n">
        <f aca="false">IF(C23=1,0,MIN(F23-K23,Assumptions!$C$15,MAX(0,$B$10-O22-M23)))</f>
        <v>31.3632796</v>
      </c>
      <c r="M23" s="0" t="n">
        <f aca="false">'Profiles 8760'!H12</f>
        <v>291600</v>
      </c>
      <c r="N23" s="0" t="n">
        <f aca="false">J23+L23</f>
        <v>31.3632796</v>
      </c>
      <c r="O23" s="0" t="n">
        <f aca="false">O22+N23</f>
        <v>431.3632796</v>
      </c>
      <c r="P23" s="0" t="n">
        <f aca="false">MIN($B$5,P22+K23*$B$6-I23)</f>
        <v>219.8050001326</v>
      </c>
      <c r="Q23" s="0" t="n">
        <f aca="false">MAX(0,F23-H23-K23-L23)</f>
        <v>0</v>
      </c>
      <c r="T23" s="54" t="s">
        <v>413</v>
      </c>
      <c r="U23" s="66" t="n">
        <f aca="false">SUM($N$14:$N$8773)</f>
        <v>771406.673385799</v>
      </c>
      <c r="V23" s="67" t="n">
        <f aca="false">INDEX('25Y Hourly Validation'!G5:G29,$B$4)</f>
        <v>771408</v>
      </c>
      <c r="W23" s="62" t="n">
        <f aca="false">IF(ABS(V23)&gt;0.0001,(U23-V23)/ABS(V23),0)</f>
        <v>-1.71973093449852E-006</v>
      </c>
    </row>
    <row r="24" customFormat="false" ht="15" hidden="false" customHeight="false" outlineLevel="0" collapsed="false">
      <c r="A24" s="0" t="n">
        <f aca="false">'Profiles 8760'!A13</f>
        <v>11</v>
      </c>
      <c r="B24" s="0" t="n">
        <f aca="false">'Profiles 8760'!B13</f>
        <v>1</v>
      </c>
      <c r="C24" s="0" t="n">
        <f aca="false">'Profiles 8760'!E13</f>
        <v>0</v>
      </c>
      <c r="D24" s="0" t="n">
        <f aca="false">'Profiles 8760'!F13</f>
        <v>0.983899</v>
      </c>
      <c r="E24" s="0" t="n">
        <f aca="false">'Profiles 8760'!G13</f>
        <v>0.305138</v>
      </c>
      <c r="F24" s="0" t="n">
        <f aca="false">D24*Assumptions!$C$11*$B$7+E24*Assumptions!$C$12*$B$8</f>
        <v>296.6301754</v>
      </c>
      <c r="G24" s="0" t="n">
        <f aca="false">C24*Assumptions!$C$15</f>
        <v>0</v>
      </c>
      <c r="H24" s="0" t="n">
        <f aca="false">MIN(F24,G24)</f>
        <v>0</v>
      </c>
      <c r="I24" s="0" t="n">
        <f aca="false">IF(C24=1,MIN(G24-H24,Assumptions!$C$13,P23),0)</f>
        <v>0</v>
      </c>
      <c r="J24" s="0" t="n">
        <f aca="false">H24+I24</f>
        <v>0</v>
      </c>
      <c r="K24" s="0" t="n">
        <f aca="false">MIN(IF(C24=1,F24-H24,F24),Assumptions!$C$13,MAX(0,($B$5-P23)/$B$6))</f>
        <v>180</v>
      </c>
      <c r="L24" s="0" t="n">
        <f aca="false">IF(C24=1,0,MIN(F24-K24,Assumptions!$C$15,MAX(0,$B$10-O23-M24)))</f>
        <v>116.6301754</v>
      </c>
      <c r="M24" s="0" t="n">
        <f aca="false">'Profiles 8760'!H13</f>
        <v>291600</v>
      </c>
      <c r="N24" s="0" t="n">
        <f aca="false">J24+L24</f>
        <v>116.6301754</v>
      </c>
      <c r="O24" s="0" t="n">
        <f aca="false">O23+N24</f>
        <v>547.993455</v>
      </c>
      <c r="P24" s="0" t="n">
        <f aca="false">MIN($B$5,P23+K24*$B$6-I24)</f>
        <v>375.8290001326</v>
      </c>
      <c r="Q24" s="0" t="n">
        <f aca="false">MAX(0,F24-H24-K24-L24)</f>
        <v>0</v>
      </c>
      <c r="T24" s="54" t="s">
        <v>414</v>
      </c>
      <c r="U24" s="61" t="n">
        <f aca="false">U23/(Assumptions!$C$15*Assumptions!$C$23)</f>
        <v>0.439999243318389</v>
      </c>
      <c r="V24" s="59" t="n">
        <f aca="false">INDEX('25Y Hourly Validation'!H5:H29,$B$4)</f>
        <v>0.44</v>
      </c>
      <c r="W24" s="62" t="n">
        <f aca="false">IF(ABS(V24)&gt;0.0001,(U24-V24)/ABS(V24),0)</f>
        <v>-1.7197309345513E-006</v>
      </c>
    </row>
    <row r="25" customFormat="false" ht="15" hidden="false" customHeight="false" outlineLevel="0" collapsed="false">
      <c r="A25" s="0" t="n">
        <f aca="false">'Profiles 8760'!A14</f>
        <v>12</v>
      </c>
      <c r="B25" s="0" t="n">
        <f aca="false">'Profiles 8760'!B14</f>
        <v>1</v>
      </c>
      <c r="C25" s="0" t="n">
        <f aca="false">'Profiles 8760'!E14</f>
        <v>0</v>
      </c>
      <c r="D25" s="0" t="n">
        <f aca="false">'Profiles 8760'!F14</f>
        <v>1</v>
      </c>
      <c r="E25" s="0" t="n">
        <f aca="false">'Profiles 8760'!G14</f>
        <v>0.306961</v>
      </c>
      <c r="F25" s="0" t="n">
        <f aca="false">D25*Assumptions!$C$11*$B$7+E25*Assumptions!$C$12*$B$8</f>
        <v>301.3547049</v>
      </c>
      <c r="G25" s="0" t="n">
        <f aca="false">C25*Assumptions!$C$15</f>
        <v>0</v>
      </c>
      <c r="H25" s="0" t="n">
        <f aca="false">MIN(F25,G25)</f>
        <v>0</v>
      </c>
      <c r="I25" s="0" t="n">
        <f aca="false">IF(C25=1,MIN(G25-H25,Assumptions!$C$13,P24),0)</f>
        <v>0</v>
      </c>
      <c r="J25" s="0" t="n">
        <f aca="false">H25+I25</f>
        <v>0</v>
      </c>
      <c r="K25" s="0" t="n">
        <f aca="false">MIN(IF(C25=1,F25-H25,F25),Assumptions!$C$13,MAX(0,($B$5-P24)/$B$6))</f>
        <v>155.723350100831</v>
      </c>
      <c r="L25" s="0" t="n">
        <f aca="false">IF(C25=1,0,MIN(F25-K25,Assumptions!$C$15,MAX(0,$B$10-O24-M25)))</f>
        <v>145.631354799169</v>
      </c>
      <c r="M25" s="0" t="n">
        <f aca="false">'Profiles 8760'!H14</f>
        <v>291600</v>
      </c>
      <c r="N25" s="0" t="n">
        <f aca="false">J25+L25</f>
        <v>145.631354799169</v>
      </c>
      <c r="O25" s="0" t="n">
        <f aca="false">O24+N25</f>
        <v>693.624809799169</v>
      </c>
      <c r="P25" s="0" t="n">
        <f aca="false">MIN($B$5,P24+K25*$B$6-I25)</f>
        <v>510.81</v>
      </c>
      <c r="Q25" s="0" t="n">
        <f aca="false">MAX(0,F25-H25-K25-L25)</f>
        <v>0</v>
      </c>
      <c r="T25" s="54" t="s">
        <v>415</v>
      </c>
      <c r="U25" s="61" t="n">
        <f aca="false">W18</f>
        <v>0.920129302402389</v>
      </c>
      <c r="V25" s="59" t="n">
        <f aca="false">INDEX('25Y Hourly Validation'!J5:J29,$B$4)</f>
        <v>0.8241</v>
      </c>
      <c r="W25" s="62" t="n">
        <f aca="false">IF(ABS(V25)&gt;0.0001,(U25-V25)/ABS(V25),0)</f>
        <v>0.116526273998773</v>
      </c>
    </row>
    <row r="26" customFormat="false" ht="15" hidden="false" customHeight="false" outlineLevel="0" collapsed="false">
      <c r="A26" s="0" t="n">
        <f aca="false">'Profiles 8760'!A15</f>
        <v>13</v>
      </c>
      <c r="B26" s="0" t="n">
        <f aca="false">'Profiles 8760'!B15</f>
        <v>1</v>
      </c>
      <c r="C26" s="0" t="n">
        <f aca="false">'Profiles 8760'!E15</f>
        <v>0</v>
      </c>
      <c r="D26" s="0" t="n">
        <f aca="false">'Profiles 8760'!F15</f>
        <v>1</v>
      </c>
      <c r="E26" s="0" t="n">
        <f aca="false">'Profiles 8760'!G15</f>
        <v>0.492777</v>
      </c>
      <c r="F26" s="0" t="n">
        <f aca="false">D26*Assumptions!$C$11*$B$7+E26*Assumptions!$C$12*$B$8</f>
        <v>308.9545793</v>
      </c>
      <c r="G26" s="0" t="n">
        <f aca="false">C26*Assumptions!$C$15</f>
        <v>0</v>
      </c>
      <c r="H26" s="0" t="n">
        <f aca="false">MIN(F26,G26)</f>
        <v>0</v>
      </c>
      <c r="I26" s="0" t="n">
        <f aca="false">IF(C26=1,MIN(G26-H26,Assumptions!$C$13,P25),0)</f>
        <v>0</v>
      </c>
      <c r="J26" s="0" t="n">
        <f aca="false">H26+I26</f>
        <v>0</v>
      </c>
      <c r="K26" s="0" t="n">
        <f aca="false">MIN(IF(C26=1,F26-H26,F26),Assumptions!$C$13,MAX(0,($B$5-P25)/$B$6))</f>
        <v>0</v>
      </c>
      <c r="L26" s="0" t="n">
        <f aca="false">IF(C26=1,0,MIN(F26-K26,Assumptions!$C$15,MAX(0,$B$10-O25-M26)))</f>
        <v>200</v>
      </c>
      <c r="M26" s="0" t="n">
        <f aca="false">'Profiles 8760'!H15</f>
        <v>291600</v>
      </c>
      <c r="N26" s="0" t="n">
        <f aca="false">J26+L26</f>
        <v>200</v>
      </c>
      <c r="O26" s="0" t="n">
        <f aca="false">O25+N26</f>
        <v>893.624809799169</v>
      </c>
      <c r="P26" s="0" t="n">
        <f aca="false">MIN($B$5,P25+K26*$B$6-I26)</f>
        <v>510.81</v>
      </c>
      <c r="Q26" s="0" t="n">
        <f aca="false">MAX(0,F26-H26-K26-L26)</f>
        <v>108.9545793</v>
      </c>
      <c r="T26" s="54" t="s">
        <v>416</v>
      </c>
      <c r="U26" s="66" t="n">
        <f aca="false">X18</f>
        <v>0</v>
      </c>
      <c r="V26" s="67" t="n">
        <f aca="false">INDEX('25Y Hourly Validation'!K5:K29,$B$4)</f>
        <v>4556.8</v>
      </c>
      <c r="W26" s="62" t="n">
        <f aca="false">IF(ABS(V26)&gt;0.0001,(U26-V26)/ABS(V26),0)</f>
        <v>-1</v>
      </c>
    </row>
    <row r="27" customFormat="false" ht="15" hidden="false" customHeight="false" outlineLevel="0" collapsed="false">
      <c r="A27" s="0" t="n">
        <f aca="false">'Profiles 8760'!A16</f>
        <v>14</v>
      </c>
      <c r="B27" s="0" t="n">
        <f aca="false">'Profiles 8760'!B16</f>
        <v>1</v>
      </c>
      <c r="C27" s="0" t="n">
        <f aca="false">'Profiles 8760'!E16</f>
        <v>0</v>
      </c>
      <c r="D27" s="0" t="n">
        <f aca="false">'Profiles 8760'!F16</f>
        <v>1</v>
      </c>
      <c r="E27" s="0" t="n">
        <f aca="false">'Profiles 8760'!G16</f>
        <v>0.50808</v>
      </c>
      <c r="F27" s="0" t="n">
        <f aca="false">D27*Assumptions!$C$11*$B$7+E27*Assumptions!$C$12*$B$8</f>
        <v>309.580472</v>
      </c>
      <c r="G27" s="0" t="n">
        <f aca="false">C27*Assumptions!$C$15</f>
        <v>0</v>
      </c>
      <c r="H27" s="0" t="n">
        <f aca="false">MIN(F27,G27)</f>
        <v>0</v>
      </c>
      <c r="I27" s="0" t="n">
        <f aca="false">IF(C27=1,MIN(G27-H27,Assumptions!$C$13,P26),0)</f>
        <v>0</v>
      </c>
      <c r="J27" s="0" t="n">
        <f aca="false">H27+I27</f>
        <v>0</v>
      </c>
      <c r="K27" s="0" t="n">
        <f aca="false">MIN(IF(C27=1,F27-H27,F27),Assumptions!$C$13,MAX(0,($B$5-P26)/$B$6))</f>
        <v>0</v>
      </c>
      <c r="L27" s="0" t="n">
        <f aca="false">IF(C27=1,0,MIN(F27-K27,Assumptions!$C$15,MAX(0,$B$10-O26-M27)))</f>
        <v>200</v>
      </c>
      <c r="M27" s="0" t="n">
        <f aca="false">'Profiles 8760'!H16</f>
        <v>291600</v>
      </c>
      <c r="N27" s="0" t="n">
        <f aca="false">J27+L27</f>
        <v>200</v>
      </c>
      <c r="O27" s="0" t="n">
        <f aca="false">O26+N27</f>
        <v>1093.62480979917</v>
      </c>
      <c r="P27" s="0" t="n">
        <f aca="false">MIN($B$5,P26+K27*$B$6-I27)</f>
        <v>510.81</v>
      </c>
      <c r="Q27" s="0" t="n">
        <f aca="false">MAX(0,F27-H27-K27-L27)</f>
        <v>109.580472</v>
      </c>
    </row>
    <row r="28" customFormat="false" ht="15" hidden="false" customHeight="false" outlineLevel="0" collapsed="false">
      <c r="A28" s="0" t="n">
        <f aca="false">'Profiles 8760'!A17</f>
        <v>15</v>
      </c>
      <c r="B28" s="0" t="n">
        <f aca="false">'Profiles 8760'!B17</f>
        <v>1</v>
      </c>
      <c r="C28" s="0" t="n">
        <f aca="false">'Profiles 8760'!E17</f>
        <v>0</v>
      </c>
      <c r="D28" s="0" t="n">
        <f aca="false">'Profiles 8760'!F17</f>
        <v>0.983899</v>
      </c>
      <c r="E28" s="0" t="n">
        <f aca="false">'Profiles 8760'!G17</f>
        <v>0.487467</v>
      </c>
      <c r="F28" s="0" t="n">
        <f aca="false">D28*Assumptions!$C$11*$B$7+E28*Assumptions!$C$12*$B$8</f>
        <v>304.0874315</v>
      </c>
      <c r="G28" s="0" t="n">
        <f aca="false">C28*Assumptions!$C$15</f>
        <v>0</v>
      </c>
      <c r="H28" s="0" t="n">
        <f aca="false">MIN(F28,G28)</f>
        <v>0</v>
      </c>
      <c r="I28" s="0" t="n">
        <f aca="false">IF(C28=1,MIN(G28-H28,Assumptions!$C$13,P27),0)</f>
        <v>0</v>
      </c>
      <c r="J28" s="0" t="n">
        <f aca="false">H28+I28</f>
        <v>0</v>
      </c>
      <c r="K28" s="0" t="n">
        <f aca="false">MIN(IF(C28=1,F28-H28,F28),Assumptions!$C$13,MAX(0,($B$5-P27)/$B$6))</f>
        <v>0</v>
      </c>
      <c r="L28" s="0" t="n">
        <f aca="false">IF(C28=1,0,MIN(F28-K28,Assumptions!$C$15,MAX(0,$B$10-O27-M28)))</f>
        <v>200</v>
      </c>
      <c r="M28" s="0" t="n">
        <f aca="false">'Profiles 8760'!H17</f>
        <v>291600</v>
      </c>
      <c r="N28" s="0" t="n">
        <f aca="false">J28+L28</f>
        <v>200</v>
      </c>
      <c r="O28" s="0" t="n">
        <f aca="false">O27+N28</f>
        <v>1293.62480979917</v>
      </c>
      <c r="P28" s="0" t="n">
        <f aca="false">MIN($B$5,P27+K28*$B$6-I28)</f>
        <v>510.81</v>
      </c>
      <c r="Q28" s="0" t="n">
        <f aca="false">MAX(0,F28-H28-K28-L28)</f>
        <v>104.0874315</v>
      </c>
      <c r="T28" s="54" t="s">
        <v>417</v>
      </c>
      <c r="U28" s="60" t="str">
        <f aca="false">IF(AND(U24&gt;=Assumptions!$C$19*(1-Assumptions!$C$20),U24&lt;=Assumptions!$C$19*Assumptions!$C$21+0.000001),"PASS","FAIL")</f>
        <v>PASS</v>
      </c>
    </row>
    <row r="29" customFormat="false" ht="15" hidden="false" customHeight="false" outlineLevel="0" collapsed="false">
      <c r="A29" s="0" t="n">
        <f aca="false">'Profiles 8760'!A18</f>
        <v>16</v>
      </c>
      <c r="B29" s="0" t="n">
        <f aca="false">'Profiles 8760'!B18</f>
        <v>1</v>
      </c>
      <c r="C29" s="0" t="n">
        <f aca="false">'Profiles 8760'!E18</f>
        <v>0</v>
      </c>
      <c r="D29" s="0" t="n">
        <f aca="false">'Profiles 8760'!F18</f>
        <v>0.690594</v>
      </c>
      <c r="E29" s="0" t="n">
        <f aca="false">'Profiles 8760'!G18</f>
        <v>0.420836</v>
      </c>
      <c r="F29" s="0" t="n">
        <f aca="false">D29*Assumptions!$C$11*$B$7+E29*Assumptions!$C$12*$B$8</f>
        <v>216.6557396</v>
      </c>
      <c r="G29" s="0" t="n">
        <f aca="false">C29*Assumptions!$C$15</f>
        <v>0</v>
      </c>
      <c r="H29" s="0" t="n">
        <f aca="false">MIN(F29,G29)</f>
        <v>0</v>
      </c>
      <c r="I29" s="0" t="n">
        <f aca="false">IF(C29=1,MIN(G29-H29,Assumptions!$C$13,P28),0)</f>
        <v>0</v>
      </c>
      <c r="J29" s="0" t="n">
        <f aca="false">H29+I29</f>
        <v>0</v>
      </c>
      <c r="K29" s="0" t="n">
        <f aca="false">MIN(IF(C29=1,F29-H29,F29),Assumptions!$C$13,MAX(0,($B$5-P28)/$B$6))</f>
        <v>0</v>
      </c>
      <c r="L29" s="0" t="n">
        <f aca="false">IF(C29=1,0,MIN(F29-K29,Assumptions!$C$15,MAX(0,$B$10-O28-M29)))</f>
        <v>200</v>
      </c>
      <c r="M29" s="0" t="n">
        <f aca="false">'Profiles 8760'!H18</f>
        <v>291600</v>
      </c>
      <c r="N29" s="0" t="n">
        <f aca="false">J29+L29</f>
        <v>200</v>
      </c>
      <c r="O29" s="0" t="n">
        <f aca="false">O28+N29</f>
        <v>1493.62480979917</v>
      </c>
      <c r="P29" s="0" t="n">
        <f aca="false">MIN($B$5,P28+K29*$B$6-I29)</f>
        <v>510.81</v>
      </c>
      <c r="Q29" s="0" t="n">
        <f aca="false">MAX(0,F29-H29-K29-L29)</f>
        <v>16.6557396</v>
      </c>
      <c r="T29" s="51" t="s">
        <v>418</v>
      </c>
    </row>
    <row r="30" customFormat="false" ht="15" hidden="false" customHeight="false" outlineLevel="0" collapsed="false">
      <c r="A30" s="0" t="n">
        <f aca="false">'Profiles 8760'!A19</f>
        <v>17</v>
      </c>
      <c r="B30" s="0" t="n">
        <f aca="false">'Profiles 8760'!B19</f>
        <v>1</v>
      </c>
      <c r="C30" s="0" t="n">
        <f aca="false">'Profiles 8760'!E19</f>
        <v>0</v>
      </c>
      <c r="D30" s="0" t="n">
        <f aca="false">'Profiles 8760'!F19</f>
        <v>0.359201</v>
      </c>
      <c r="E30" s="0" t="n">
        <f aca="false">'Profiles 8760'!G19</f>
        <v>0.497041</v>
      </c>
      <c r="F30" s="0" t="n">
        <f aca="false">D30*Assumptions!$C$11*$B$7+E30*Assumptions!$C$12*$B$8</f>
        <v>124.0662257</v>
      </c>
      <c r="G30" s="0" t="n">
        <f aca="false">C30*Assumptions!$C$15</f>
        <v>0</v>
      </c>
      <c r="H30" s="0" t="n">
        <f aca="false">MIN(F30,G30)</f>
        <v>0</v>
      </c>
      <c r="I30" s="0" t="n">
        <f aca="false">IF(C30=1,MIN(G30-H30,Assumptions!$C$13,P29),0)</f>
        <v>0</v>
      </c>
      <c r="J30" s="0" t="n">
        <f aca="false">H30+I30</f>
        <v>0</v>
      </c>
      <c r="K30" s="0" t="n">
        <f aca="false">MIN(IF(C30=1,F30-H30,F30),Assumptions!$C$13,MAX(0,($B$5-P29)/$B$6))</f>
        <v>0</v>
      </c>
      <c r="L30" s="0" t="n">
        <f aca="false">IF(C30=1,0,MIN(F30-K30,Assumptions!$C$15,MAX(0,$B$10-O29-M30)))</f>
        <v>124.0662257</v>
      </c>
      <c r="M30" s="0" t="n">
        <f aca="false">'Profiles 8760'!H19</f>
        <v>291600</v>
      </c>
      <c r="N30" s="0" t="n">
        <f aca="false">J30+L30</f>
        <v>124.0662257</v>
      </c>
      <c r="O30" s="0" t="n">
        <f aca="false">O29+N30</f>
        <v>1617.69103549917</v>
      </c>
      <c r="P30" s="0" t="n">
        <f aca="false">MIN($B$5,P29+K30*$B$6-I30)</f>
        <v>510.81</v>
      </c>
      <c r="Q30" s="0" t="n">
        <f aca="false">MAX(0,F30-H30-K30-L30)</f>
        <v>0</v>
      </c>
    </row>
    <row r="31" customFormat="false" ht="15" hidden="false" customHeight="false" outlineLevel="0" collapsed="false">
      <c r="A31" s="0" t="n">
        <f aca="false">'Profiles 8760'!A20</f>
        <v>18</v>
      </c>
      <c r="B31" s="0" t="n">
        <f aca="false">'Profiles 8760'!B20</f>
        <v>1</v>
      </c>
      <c r="C31" s="0" t="n">
        <f aca="false">'Profiles 8760'!E20</f>
        <v>0</v>
      </c>
      <c r="D31" s="0" t="n">
        <f aca="false">'Profiles 8760'!F20</f>
        <v>0.06852</v>
      </c>
      <c r="E31" s="0" t="n">
        <f aca="false">'Profiles 8760'!G20</f>
        <v>0.332405</v>
      </c>
      <c r="F31" s="0" t="n">
        <f aca="false">D31*Assumptions!$C$11*$B$7+E31*Assumptions!$C$12*$B$8</f>
        <v>33.3839405</v>
      </c>
      <c r="G31" s="0" t="n">
        <f aca="false">C31*Assumptions!$C$15</f>
        <v>0</v>
      </c>
      <c r="H31" s="0" t="n">
        <f aca="false">MIN(F31,G31)</f>
        <v>0</v>
      </c>
      <c r="I31" s="0" t="n">
        <f aca="false">IF(C31=1,MIN(G31-H31,Assumptions!$C$13,P30),0)</f>
        <v>0</v>
      </c>
      <c r="J31" s="0" t="n">
        <f aca="false">H31+I31</f>
        <v>0</v>
      </c>
      <c r="K31" s="0" t="n">
        <f aca="false">MIN(IF(C31=1,F31-H31,F31),Assumptions!$C$13,MAX(0,($B$5-P30)/$B$6))</f>
        <v>0</v>
      </c>
      <c r="L31" s="0" t="n">
        <f aca="false">IF(C31=1,0,MIN(F31-K31,Assumptions!$C$15,MAX(0,$B$10-O30-M31)))</f>
        <v>33.3839405</v>
      </c>
      <c r="M31" s="0" t="n">
        <f aca="false">'Profiles 8760'!H20</f>
        <v>291600</v>
      </c>
      <c r="N31" s="0" t="n">
        <f aca="false">J31+L31</f>
        <v>33.3839405</v>
      </c>
      <c r="O31" s="0" t="n">
        <f aca="false">O30+N31</f>
        <v>1651.07497599917</v>
      </c>
      <c r="P31" s="0" t="n">
        <f aca="false">MIN($B$5,P30+K31*$B$6-I31)</f>
        <v>510.81</v>
      </c>
      <c r="Q31" s="0" t="n">
        <f aca="false">MAX(0,F31-H31-K31-L31)</f>
        <v>0</v>
      </c>
    </row>
    <row r="32" customFormat="false" ht="15" hidden="false" customHeight="false" outlineLevel="0" collapsed="false">
      <c r="A32" s="0" t="n">
        <f aca="false">'Profiles 8760'!A21</f>
        <v>19</v>
      </c>
      <c r="B32" s="0" t="n">
        <f aca="false">'Profiles 8760'!B21</f>
        <v>1</v>
      </c>
      <c r="C32" s="0" t="n">
        <f aca="false">'Profiles 8760'!E21</f>
        <v>0</v>
      </c>
      <c r="D32" s="0" t="n">
        <f aca="false">'Profiles 8760'!F21</f>
        <v>0</v>
      </c>
      <c r="E32" s="0" t="n">
        <f aca="false">'Profiles 8760'!G21</f>
        <v>0.253196</v>
      </c>
      <c r="F32" s="0" t="n">
        <f aca="false">D32*Assumptions!$C$11*$B$7+E32*Assumptions!$C$12*$B$8</f>
        <v>10.3557164</v>
      </c>
      <c r="G32" s="0" t="n">
        <f aca="false">C32*Assumptions!$C$15</f>
        <v>0</v>
      </c>
      <c r="H32" s="0" t="n">
        <f aca="false">MIN(F32,G32)</f>
        <v>0</v>
      </c>
      <c r="I32" s="0" t="n">
        <f aca="false">IF(C32=1,MIN(G32-H32,Assumptions!$C$13,P31),0)</f>
        <v>0</v>
      </c>
      <c r="J32" s="0" t="n">
        <f aca="false">H32+I32</f>
        <v>0</v>
      </c>
      <c r="K32" s="0" t="n">
        <f aca="false">MIN(IF(C32=1,F32-H32,F32),Assumptions!$C$13,MAX(0,($B$5-P31)/$B$6))</f>
        <v>0</v>
      </c>
      <c r="L32" s="0" t="n">
        <f aca="false">IF(C32=1,0,MIN(F32-K32,Assumptions!$C$15,MAX(0,$B$10-O31-M32)))</f>
        <v>10.3557164</v>
      </c>
      <c r="M32" s="0" t="n">
        <f aca="false">'Profiles 8760'!H21</f>
        <v>291600</v>
      </c>
      <c r="N32" s="0" t="n">
        <f aca="false">J32+L32</f>
        <v>10.3557164</v>
      </c>
      <c r="O32" s="0" t="n">
        <f aca="false">O31+N32</f>
        <v>1661.43069239917</v>
      </c>
      <c r="P32" s="0" t="n">
        <f aca="false">MIN($B$5,P31+K32*$B$6-I32)</f>
        <v>510.81</v>
      </c>
      <c r="Q32" s="0" t="n">
        <f aca="false">MAX(0,F32-H32-K32-L32)</f>
        <v>0</v>
      </c>
    </row>
    <row r="33" customFormat="false" ht="15" hidden="false" customHeight="false" outlineLevel="0" collapsed="false">
      <c r="A33" s="0" t="n">
        <f aca="false">'Profiles 8760'!A22</f>
        <v>20</v>
      </c>
      <c r="B33" s="0" t="n">
        <f aca="false">'Profiles 8760'!B22</f>
        <v>1</v>
      </c>
      <c r="C33" s="0" t="n">
        <f aca="false">'Profiles 8760'!E22</f>
        <v>1</v>
      </c>
      <c r="D33" s="0" t="n">
        <f aca="false">'Profiles 8760'!F22</f>
        <v>0</v>
      </c>
      <c r="E33" s="0" t="n">
        <f aca="false">'Profiles 8760'!G22</f>
        <v>0.319058</v>
      </c>
      <c r="F33" s="0" t="n">
        <f aca="false">D33*Assumptions!$C$11*$B$7+E33*Assumptions!$C$12*$B$8</f>
        <v>13.0494722</v>
      </c>
      <c r="G33" s="0" t="n">
        <f aca="false">C33*Assumptions!$C$15</f>
        <v>200</v>
      </c>
      <c r="H33" s="0" t="n">
        <f aca="false">MIN(F33,G33)</f>
        <v>13.0494722</v>
      </c>
      <c r="I33" s="0" t="n">
        <f aca="false">IF(C33=1,MIN(G33-H33,Assumptions!$C$13,P32),0)</f>
        <v>180</v>
      </c>
      <c r="J33" s="0" t="n">
        <f aca="false">H33+I33</f>
        <v>193.0494722</v>
      </c>
      <c r="K33" s="0" t="n">
        <f aca="false">MIN(IF(C33=1,F33-H33,F33),Assumptions!$C$13,MAX(0,($B$5-P32)/$B$6))</f>
        <v>0</v>
      </c>
      <c r="L33" s="0" t="n">
        <f aca="false">IF(C33=1,0,MIN(F33-K33,Assumptions!$C$15,MAX(0,$B$10-O32-M33)))</f>
        <v>0</v>
      </c>
      <c r="M33" s="0" t="n">
        <f aca="false">'Profiles 8760'!H22</f>
        <v>291400</v>
      </c>
      <c r="N33" s="0" t="n">
        <f aca="false">J33+L33</f>
        <v>193.0494722</v>
      </c>
      <c r="O33" s="0" t="n">
        <f aca="false">O32+N33</f>
        <v>1854.48016459917</v>
      </c>
      <c r="P33" s="0" t="n">
        <f aca="false">MIN($B$5,P32+K33*$B$6-I33)</f>
        <v>330.81</v>
      </c>
      <c r="Q33" s="0" t="n">
        <f aca="false">MAX(0,F33-H33-K33-L33)</f>
        <v>0</v>
      </c>
    </row>
    <row r="34" customFormat="false" ht="15" hidden="false" customHeight="false" outlineLevel="0" collapsed="false">
      <c r="A34" s="0" t="n">
        <f aca="false">'Profiles 8760'!A23</f>
        <v>21</v>
      </c>
      <c r="B34" s="0" t="n">
        <f aca="false">'Profiles 8760'!B23</f>
        <v>1</v>
      </c>
      <c r="C34" s="0" t="n">
        <f aca="false">'Profiles 8760'!E23</f>
        <v>1</v>
      </c>
      <c r="D34" s="0" t="n">
        <f aca="false">'Profiles 8760'!F23</f>
        <v>0</v>
      </c>
      <c r="E34" s="0" t="n">
        <f aca="false">'Profiles 8760'!G23</f>
        <v>0.201444</v>
      </c>
      <c r="F34" s="0" t="n">
        <f aca="false">D34*Assumptions!$C$11*$B$7+E34*Assumptions!$C$12*$B$8</f>
        <v>8.2390596</v>
      </c>
      <c r="G34" s="0" t="n">
        <f aca="false">C34*Assumptions!$C$15</f>
        <v>200</v>
      </c>
      <c r="H34" s="0" t="n">
        <f aca="false">MIN(F34,G34)</f>
        <v>8.2390596</v>
      </c>
      <c r="I34" s="0" t="n">
        <f aca="false">IF(C34=1,MIN(G34-H34,Assumptions!$C$13,P33),0)</f>
        <v>180</v>
      </c>
      <c r="J34" s="0" t="n">
        <f aca="false">H34+I34</f>
        <v>188.2390596</v>
      </c>
      <c r="K34" s="0" t="n">
        <f aca="false">MIN(IF(C34=1,F34-H34,F34),Assumptions!$C$13,MAX(0,($B$5-P33)/$B$6))</f>
        <v>0</v>
      </c>
      <c r="L34" s="0" t="n">
        <f aca="false">IF(C34=1,0,MIN(F34-K34,Assumptions!$C$15,MAX(0,$B$10-O33-M34)))</f>
        <v>0</v>
      </c>
      <c r="M34" s="0" t="n">
        <f aca="false">'Profiles 8760'!H23</f>
        <v>291200</v>
      </c>
      <c r="N34" s="0" t="n">
        <f aca="false">J34+L34</f>
        <v>188.2390596</v>
      </c>
      <c r="O34" s="0" t="n">
        <f aca="false">O33+N34</f>
        <v>2042.71922419917</v>
      </c>
      <c r="P34" s="0" t="n">
        <f aca="false">MIN($B$5,P33+K34*$B$6-I34)</f>
        <v>150.81</v>
      </c>
      <c r="Q34" s="0" t="n">
        <f aca="false">MAX(0,F34-H34-K34-L34)</f>
        <v>0</v>
      </c>
    </row>
    <row r="35" customFormat="false" ht="15" hidden="false" customHeight="false" outlineLevel="0" collapsed="false">
      <c r="A35" s="0" t="n">
        <f aca="false">'Profiles 8760'!A24</f>
        <v>22</v>
      </c>
      <c r="B35" s="0" t="n">
        <f aca="false">'Profiles 8760'!B24</f>
        <v>1</v>
      </c>
      <c r="C35" s="0" t="n">
        <f aca="false">'Profiles 8760'!E24</f>
        <v>0</v>
      </c>
      <c r="D35" s="0" t="n">
        <f aca="false">'Profiles 8760'!F24</f>
        <v>0</v>
      </c>
      <c r="E35" s="0" t="n">
        <f aca="false">'Profiles 8760'!G24</f>
        <v>0.162566</v>
      </c>
      <c r="F35" s="0" t="n">
        <f aca="false">D35*Assumptions!$C$11*$B$7+E35*Assumptions!$C$12*$B$8</f>
        <v>6.6489494</v>
      </c>
      <c r="G35" s="0" t="n">
        <f aca="false">C35*Assumptions!$C$15</f>
        <v>0</v>
      </c>
      <c r="H35" s="0" t="n">
        <f aca="false">MIN(F35,G35)</f>
        <v>0</v>
      </c>
      <c r="I35" s="0" t="n">
        <f aca="false">IF(C35=1,MIN(G35-H35,Assumptions!$C$13,P34),0)</f>
        <v>0</v>
      </c>
      <c r="J35" s="0" t="n">
        <f aca="false">H35+I35</f>
        <v>0</v>
      </c>
      <c r="K35" s="0" t="n">
        <f aca="false">MIN(IF(C35=1,F35-H35,F35),Assumptions!$C$13,MAX(0,($B$5-P34)/$B$6))</f>
        <v>6.6489494</v>
      </c>
      <c r="L35" s="0" t="n">
        <f aca="false">IF(C35=1,0,MIN(F35-K35,Assumptions!$C$15,MAX(0,$B$10-O34-M35)))</f>
        <v>0</v>
      </c>
      <c r="M35" s="0" t="n">
        <f aca="false">'Profiles 8760'!H24</f>
        <v>291200</v>
      </c>
      <c r="N35" s="0" t="n">
        <f aca="false">J35+L35</f>
        <v>0</v>
      </c>
      <c r="O35" s="0" t="n">
        <f aca="false">O34+N35</f>
        <v>2042.71922419917</v>
      </c>
      <c r="P35" s="0" t="n">
        <f aca="false">MIN($B$5,P34+K35*$B$6-I35)</f>
        <v>156.57330933992</v>
      </c>
      <c r="Q35" s="0" t="n">
        <f aca="false">MAX(0,F35-H35-K35-L35)</f>
        <v>0</v>
      </c>
    </row>
    <row r="36" customFormat="false" ht="15" hidden="false" customHeight="false" outlineLevel="0" collapsed="false">
      <c r="A36" s="0" t="n">
        <f aca="false">'Profiles 8760'!A25</f>
        <v>23</v>
      </c>
      <c r="B36" s="0" t="n">
        <f aca="false">'Profiles 8760'!B25</f>
        <v>1</v>
      </c>
      <c r="C36" s="0" t="n">
        <f aca="false">'Profiles 8760'!E25</f>
        <v>0</v>
      </c>
      <c r="D36" s="0" t="n">
        <f aca="false">'Profiles 8760'!F25</f>
        <v>0</v>
      </c>
      <c r="E36" s="0" t="n">
        <f aca="false">'Profiles 8760'!G25</f>
        <v>0.092644</v>
      </c>
      <c r="F36" s="0" t="n">
        <f aca="false">D36*Assumptions!$C$11*$B$7+E36*Assumptions!$C$12*$B$8</f>
        <v>3.7891396</v>
      </c>
      <c r="G36" s="0" t="n">
        <f aca="false">C36*Assumptions!$C$15</f>
        <v>0</v>
      </c>
      <c r="H36" s="0" t="n">
        <f aca="false">MIN(F36,G36)</f>
        <v>0</v>
      </c>
      <c r="I36" s="0" t="n">
        <f aca="false">IF(C36=1,MIN(G36-H36,Assumptions!$C$13,P35),0)</f>
        <v>0</v>
      </c>
      <c r="J36" s="0" t="n">
        <f aca="false">H36+I36</f>
        <v>0</v>
      </c>
      <c r="K36" s="0" t="n">
        <f aca="false">MIN(IF(C36=1,F36-H36,F36),Assumptions!$C$13,MAX(0,($B$5-P35)/$B$6))</f>
        <v>3.7891396</v>
      </c>
      <c r="L36" s="0" t="n">
        <f aca="false">IF(C36=1,0,MIN(F36-K36,Assumptions!$C$15,MAX(0,$B$10-O35-M36)))</f>
        <v>0</v>
      </c>
      <c r="M36" s="0" t="n">
        <f aca="false">'Profiles 8760'!H25</f>
        <v>291200</v>
      </c>
      <c r="N36" s="0" t="n">
        <f aca="false">J36+L36</f>
        <v>0</v>
      </c>
      <c r="O36" s="0" t="n">
        <f aca="false">O35+N36</f>
        <v>2042.71922419917</v>
      </c>
      <c r="P36" s="0" t="n">
        <f aca="false">MIN($B$5,P35+K36*$B$6-I36)</f>
        <v>159.8577355452</v>
      </c>
      <c r="Q36" s="0" t="n">
        <f aca="false">MAX(0,F36-H36-K36-L36)</f>
        <v>0</v>
      </c>
    </row>
    <row r="37" customFormat="false" ht="15" hidden="false" customHeight="false" outlineLevel="0" collapsed="false">
      <c r="A37" s="0" t="n">
        <f aca="false">'Profiles 8760'!A26</f>
        <v>24</v>
      </c>
      <c r="B37" s="0" t="n">
        <f aca="false">'Profiles 8760'!B26</f>
        <v>1</v>
      </c>
      <c r="C37" s="0" t="n">
        <f aca="false">'Profiles 8760'!E26</f>
        <v>0</v>
      </c>
      <c r="D37" s="0" t="n">
        <f aca="false">'Profiles 8760'!F26</f>
        <v>0</v>
      </c>
      <c r="E37" s="0" t="n">
        <f aca="false">'Profiles 8760'!G26</f>
        <v>0.063263</v>
      </c>
      <c r="F37" s="0" t="n">
        <f aca="false">D37*Assumptions!$C$11*$B$7+E37*Assumptions!$C$12*$B$8</f>
        <v>2.5874567</v>
      </c>
      <c r="G37" s="0" t="n">
        <f aca="false">C37*Assumptions!$C$15</f>
        <v>0</v>
      </c>
      <c r="H37" s="0" t="n">
        <f aca="false">MIN(F37,G37)</f>
        <v>0</v>
      </c>
      <c r="I37" s="0" t="n">
        <f aca="false">IF(C37=1,MIN(G37-H37,Assumptions!$C$13,P36),0)</f>
        <v>0</v>
      </c>
      <c r="J37" s="0" t="n">
        <f aca="false">H37+I37</f>
        <v>0</v>
      </c>
      <c r="K37" s="0" t="n">
        <f aca="false">MIN(IF(C37=1,F37-H37,F37),Assumptions!$C$13,MAX(0,($B$5-P36)/$B$6))</f>
        <v>2.5874567</v>
      </c>
      <c r="L37" s="0" t="n">
        <f aca="false">IF(C37=1,0,MIN(F37-K37,Assumptions!$C$15,MAX(0,$B$10-O36-M37)))</f>
        <v>0</v>
      </c>
      <c r="M37" s="0" t="n">
        <f aca="false">'Profiles 8760'!H26</f>
        <v>291200</v>
      </c>
      <c r="N37" s="0" t="n">
        <f aca="false">J37+L37</f>
        <v>0</v>
      </c>
      <c r="O37" s="0" t="n">
        <f aca="false">O36+N37</f>
        <v>2042.71922419917</v>
      </c>
      <c r="P37" s="0" t="n">
        <f aca="false">MIN($B$5,P36+K37*$B$6-I37)</f>
        <v>162.10054301276</v>
      </c>
      <c r="Q37" s="0" t="n">
        <f aca="false">MAX(0,F37-H37-K37-L37)</f>
        <v>0</v>
      </c>
    </row>
    <row r="38" customFormat="false" ht="15" hidden="false" customHeight="false" outlineLevel="0" collapsed="false">
      <c r="A38" s="0" t="n">
        <f aca="false">'Profiles 8760'!A27</f>
        <v>25</v>
      </c>
      <c r="B38" s="0" t="n">
        <f aca="false">'Profiles 8760'!B27</f>
        <v>1</v>
      </c>
      <c r="C38" s="0" t="n">
        <f aca="false">'Profiles 8760'!E27</f>
        <v>0</v>
      </c>
      <c r="D38" s="0" t="n">
        <f aca="false">'Profiles 8760'!F27</f>
        <v>0</v>
      </c>
      <c r="E38" s="0" t="n">
        <f aca="false">'Profiles 8760'!G27</f>
        <v>0.073818</v>
      </c>
      <c r="F38" s="0" t="n">
        <f aca="false">D38*Assumptions!$C$11*$B$7+E38*Assumptions!$C$12*$B$8</f>
        <v>3.0191562</v>
      </c>
      <c r="G38" s="0" t="n">
        <f aca="false">C38*Assumptions!$C$15</f>
        <v>0</v>
      </c>
      <c r="H38" s="0" t="n">
        <f aca="false">MIN(F38,G38)</f>
        <v>0</v>
      </c>
      <c r="I38" s="0" t="n">
        <f aca="false">IF(C38=1,MIN(G38-H38,Assumptions!$C$13,P37),0)</f>
        <v>0</v>
      </c>
      <c r="J38" s="0" t="n">
        <f aca="false">H38+I38</f>
        <v>0</v>
      </c>
      <c r="K38" s="0" t="n">
        <f aca="false">MIN(IF(C38=1,F38-H38,F38),Assumptions!$C$13,MAX(0,($B$5-P37)/$B$6))</f>
        <v>3.0191562</v>
      </c>
      <c r="L38" s="0" t="n">
        <f aca="false">IF(C38=1,0,MIN(F38-K38,Assumptions!$C$15,MAX(0,$B$10-O37-M38)))</f>
        <v>0</v>
      </c>
      <c r="M38" s="0" t="n">
        <f aca="false">'Profiles 8760'!H27</f>
        <v>291200</v>
      </c>
      <c r="N38" s="0" t="n">
        <f aca="false">J38+L38</f>
        <v>0</v>
      </c>
      <c r="O38" s="0" t="n">
        <f aca="false">O37+N38</f>
        <v>2042.71922419917</v>
      </c>
      <c r="P38" s="0" t="n">
        <f aca="false">MIN($B$5,P37+K38*$B$6-I38)</f>
        <v>164.71754760692</v>
      </c>
      <c r="Q38" s="0" t="n">
        <f aca="false">MAX(0,F38-H38-K38-L38)</f>
        <v>0</v>
      </c>
    </row>
    <row r="39" customFormat="false" ht="15" hidden="false" customHeight="false" outlineLevel="0" collapsed="false">
      <c r="A39" s="0" t="n">
        <f aca="false">'Profiles 8760'!A28</f>
        <v>26</v>
      </c>
      <c r="B39" s="0" t="n">
        <f aca="false">'Profiles 8760'!B28</f>
        <v>1</v>
      </c>
      <c r="C39" s="0" t="n">
        <f aca="false">'Profiles 8760'!E28</f>
        <v>0</v>
      </c>
      <c r="D39" s="0" t="n">
        <f aca="false">'Profiles 8760'!F28</f>
        <v>0</v>
      </c>
      <c r="E39" s="0" t="n">
        <f aca="false">'Profiles 8760'!G28</f>
        <v>0.059784</v>
      </c>
      <c r="F39" s="0" t="n">
        <f aca="false">D39*Assumptions!$C$11*$B$7+E39*Assumptions!$C$12*$B$8</f>
        <v>2.4451656</v>
      </c>
      <c r="G39" s="0" t="n">
        <f aca="false">C39*Assumptions!$C$15</f>
        <v>0</v>
      </c>
      <c r="H39" s="0" t="n">
        <f aca="false">MIN(F39,G39)</f>
        <v>0</v>
      </c>
      <c r="I39" s="0" t="n">
        <f aca="false">IF(C39=1,MIN(G39-H39,Assumptions!$C$13,P38),0)</f>
        <v>0</v>
      </c>
      <c r="J39" s="0" t="n">
        <f aca="false">H39+I39</f>
        <v>0</v>
      </c>
      <c r="K39" s="0" t="n">
        <f aca="false">MIN(IF(C39=1,F39-H39,F39),Assumptions!$C$13,MAX(0,($B$5-P38)/$B$6))</f>
        <v>2.4451656</v>
      </c>
      <c r="L39" s="0" t="n">
        <f aca="false">IF(C39=1,0,MIN(F39-K39,Assumptions!$C$15,MAX(0,$B$10-O38-M39)))</f>
        <v>0</v>
      </c>
      <c r="M39" s="0" t="n">
        <f aca="false">'Profiles 8760'!H28</f>
        <v>291200</v>
      </c>
      <c r="N39" s="0" t="n">
        <f aca="false">J39+L39</f>
        <v>0</v>
      </c>
      <c r="O39" s="0" t="n">
        <f aca="false">O38+N39</f>
        <v>2042.71922419917</v>
      </c>
      <c r="P39" s="0" t="n">
        <f aca="false">MIN($B$5,P38+K39*$B$6-I39)</f>
        <v>166.837017149</v>
      </c>
      <c r="Q39" s="0" t="n">
        <f aca="false">MAX(0,F39-H39-K39-L39)</f>
        <v>0</v>
      </c>
    </row>
    <row r="40" customFormat="false" ht="15" hidden="false" customHeight="false" outlineLevel="0" collapsed="false">
      <c r="A40" s="0" t="n">
        <f aca="false">'Profiles 8760'!A29</f>
        <v>27</v>
      </c>
      <c r="B40" s="0" t="n">
        <f aca="false">'Profiles 8760'!B29</f>
        <v>1</v>
      </c>
      <c r="C40" s="0" t="n">
        <f aca="false">'Profiles 8760'!E29</f>
        <v>0</v>
      </c>
      <c r="D40" s="0" t="n">
        <f aca="false">'Profiles 8760'!F29</f>
        <v>0</v>
      </c>
      <c r="E40" s="0" t="n">
        <f aca="false">'Profiles 8760'!G29</f>
        <v>0.052314</v>
      </c>
      <c r="F40" s="0" t="n">
        <f aca="false">D40*Assumptions!$C$11*$B$7+E40*Assumptions!$C$12*$B$8</f>
        <v>2.1396426</v>
      </c>
      <c r="G40" s="0" t="n">
        <f aca="false">C40*Assumptions!$C$15</f>
        <v>0</v>
      </c>
      <c r="H40" s="0" t="n">
        <f aca="false">MIN(F40,G40)</f>
        <v>0</v>
      </c>
      <c r="I40" s="0" t="n">
        <f aca="false">IF(C40=1,MIN(G40-H40,Assumptions!$C$13,P39),0)</f>
        <v>0</v>
      </c>
      <c r="J40" s="0" t="n">
        <f aca="false">H40+I40</f>
        <v>0</v>
      </c>
      <c r="K40" s="0" t="n">
        <f aca="false">MIN(IF(C40=1,F40-H40,F40),Assumptions!$C$13,MAX(0,($B$5-P39)/$B$6))</f>
        <v>2.1396426</v>
      </c>
      <c r="L40" s="0" t="n">
        <f aca="false">IF(C40=1,0,MIN(F40-K40,Assumptions!$C$15,MAX(0,$B$10-O39-M40)))</f>
        <v>0</v>
      </c>
      <c r="M40" s="0" t="n">
        <f aca="false">'Profiles 8760'!H29</f>
        <v>291200</v>
      </c>
      <c r="N40" s="0" t="n">
        <f aca="false">J40+L40</f>
        <v>0</v>
      </c>
      <c r="O40" s="0" t="n">
        <f aca="false">O39+N40</f>
        <v>2042.71922419917</v>
      </c>
      <c r="P40" s="0" t="n">
        <f aca="false">MIN($B$5,P39+K40*$B$6-I40)</f>
        <v>168.69165935468</v>
      </c>
      <c r="Q40" s="0" t="n">
        <f aca="false">MAX(0,F40-H40-K40-L40)</f>
        <v>0</v>
      </c>
    </row>
    <row r="41" customFormat="false" ht="15" hidden="false" customHeight="false" outlineLevel="0" collapsed="false">
      <c r="A41" s="0" t="n">
        <f aca="false">'Profiles 8760'!A30</f>
        <v>28</v>
      </c>
      <c r="B41" s="0" t="n">
        <f aca="false">'Profiles 8760'!B30</f>
        <v>1</v>
      </c>
      <c r="C41" s="0" t="n">
        <f aca="false">'Profiles 8760'!E30</f>
        <v>0</v>
      </c>
      <c r="D41" s="0" t="n">
        <f aca="false">'Profiles 8760'!F30</f>
        <v>0</v>
      </c>
      <c r="E41" s="0" t="n">
        <f aca="false">'Profiles 8760'!G30</f>
        <v>0.053166</v>
      </c>
      <c r="F41" s="0" t="n">
        <f aca="false">D41*Assumptions!$C$11*$B$7+E41*Assumptions!$C$12*$B$8</f>
        <v>2.1744894</v>
      </c>
      <c r="G41" s="0" t="n">
        <f aca="false">C41*Assumptions!$C$15</f>
        <v>0</v>
      </c>
      <c r="H41" s="0" t="n">
        <f aca="false">MIN(F41,G41)</f>
        <v>0</v>
      </c>
      <c r="I41" s="0" t="n">
        <f aca="false">IF(C41=1,MIN(G41-H41,Assumptions!$C$13,P40),0)</f>
        <v>0</v>
      </c>
      <c r="J41" s="0" t="n">
        <f aca="false">H41+I41</f>
        <v>0</v>
      </c>
      <c r="K41" s="0" t="n">
        <f aca="false">MIN(IF(C41=1,F41-H41,F41),Assumptions!$C$13,MAX(0,($B$5-P40)/$B$6))</f>
        <v>2.1744894</v>
      </c>
      <c r="L41" s="0" t="n">
        <f aca="false">IF(C41=1,0,MIN(F41-K41,Assumptions!$C$15,MAX(0,$B$10-O40-M41)))</f>
        <v>0</v>
      </c>
      <c r="M41" s="0" t="n">
        <f aca="false">'Profiles 8760'!H30</f>
        <v>291200</v>
      </c>
      <c r="N41" s="0" t="n">
        <f aca="false">J41+L41</f>
        <v>0</v>
      </c>
      <c r="O41" s="0" t="n">
        <f aca="false">O40+N41</f>
        <v>2042.71922419917</v>
      </c>
      <c r="P41" s="0" t="n">
        <f aca="false">MIN($B$5,P40+K41*$B$6-I41)</f>
        <v>170.5765067666</v>
      </c>
      <c r="Q41" s="0" t="n">
        <f aca="false">MAX(0,F41-H41-K41-L41)</f>
        <v>0</v>
      </c>
    </row>
    <row r="42" customFormat="false" ht="15" hidden="false" customHeight="false" outlineLevel="0" collapsed="false">
      <c r="A42" s="0" t="n">
        <f aca="false">'Profiles 8760'!A31</f>
        <v>29</v>
      </c>
      <c r="B42" s="0" t="n">
        <f aca="false">'Profiles 8760'!B31</f>
        <v>1</v>
      </c>
      <c r="C42" s="0" t="n">
        <f aca="false">'Profiles 8760'!E31</f>
        <v>0</v>
      </c>
      <c r="D42" s="0" t="n">
        <f aca="false">'Profiles 8760'!F31</f>
        <v>0</v>
      </c>
      <c r="E42" s="0" t="n">
        <f aca="false">'Profiles 8760'!G31</f>
        <v>0.060345</v>
      </c>
      <c r="F42" s="0" t="n">
        <f aca="false">D42*Assumptions!$C$11*$B$7+E42*Assumptions!$C$12*$B$8</f>
        <v>2.4681105</v>
      </c>
      <c r="G42" s="0" t="n">
        <f aca="false">C42*Assumptions!$C$15</f>
        <v>0</v>
      </c>
      <c r="H42" s="0" t="n">
        <f aca="false">MIN(F42,G42)</f>
        <v>0</v>
      </c>
      <c r="I42" s="0" t="n">
        <f aca="false">IF(C42=1,MIN(G42-H42,Assumptions!$C$13,P41),0)</f>
        <v>0</v>
      </c>
      <c r="J42" s="0" t="n">
        <f aca="false">H42+I42</f>
        <v>0</v>
      </c>
      <c r="K42" s="0" t="n">
        <f aca="false">MIN(IF(C42=1,F42-H42,F42),Assumptions!$C$13,MAX(0,($B$5-P41)/$B$6))</f>
        <v>2.4681105</v>
      </c>
      <c r="L42" s="0" t="n">
        <f aca="false">IF(C42=1,0,MIN(F42-K42,Assumptions!$C$15,MAX(0,$B$10-O41-M42)))</f>
        <v>0</v>
      </c>
      <c r="M42" s="0" t="n">
        <f aca="false">'Profiles 8760'!H31</f>
        <v>291200</v>
      </c>
      <c r="N42" s="0" t="n">
        <f aca="false">J42+L42</f>
        <v>0</v>
      </c>
      <c r="O42" s="0" t="n">
        <f aca="false">O41+N42</f>
        <v>2042.71922419917</v>
      </c>
      <c r="P42" s="0" t="n">
        <f aca="false">MIN($B$5,P41+K42*$B$6-I42)</f>
        <v>172.715864948</v>
      </c>
      <c r="Q42" s="0" t="n">
        <f aca="false">MAX(0,F42-H42-K42-L42)</f>
        <v>0</v>
      </c>
    </row>
    <row r="43" customFormat="false" ht="15" hidden="false" customHeight="false" outlineLevel="0" collapsed="false">
      <c r="A43" s="0" t="n">
        <f aca="false">'Profiles 8760'!A32</f>
        <v>30</v>
      </c>
      <c r="B43" s="0" t="n">
        <f aca="false">'Profiles 8760'!B32</f>
        <v>1</v>
      </c>
      <c r="C43" s="0" t="n">
        <f aca="false">'Profiles 8760'!E32</f>
        <v>0</v>
      </c>
      <c r="D43" s="0" t="n">
        <f aca="false">'Profiles 8760'!F32</f>
        <v>0</v>
      </c>
      <c r="E43" s="0" t="n">
        <f aca="false">'Profiles 8760'!G32</f>
        <v>0.062616</v>
      </c>
      <c r="F43" s="0" t="n">
        <f aca="false">D43*Assumptions!$C$11*$B$7+E43*Assumptions!$C$12*$B$8</f>
        <v>2.5609944</v>
      </c>
      <c r="G43" s="0" t="n">
        <f aca="false">C43*Assumptions!$C$15</f>
        <v>0</v>
      </c>
      <c r="H43" s="0" t="n">
        <f aca="false">MIN(F43,G43)</f>
        <v>0</v>
      </c>
      <c r="I43" s="0" t="n">
        <f aca="false">IF(C43=1,MIN(G43-H43,Assumptions!$C$13,P42),0)</f>
        <v>0</v>
      </c>
      <c r="J43" s="0" t="n">
        <f aca="false">H43+I43</f>
        <v>0</v>
      </c>
      <c r="K43" s="0" t="n">
        <f aca="false">MIN(IF(C43=1,F43-H43,F43),Assumptions!$C$13,MAX(0,($B$5-P42)/$B$6))</f>
        <v>2.5609944</v>
      </c>
      <c r="L43" s="0" t="n">
        <f aca="false">IF(C43=1,0,MIN(F43-K43,Assumptions!$C$15,MAX(0,$B$10-O42-M43)))</f>
        <v>0</v>
      </c>
      <c r="M43" s="0" t="n">
        <f aca="false">'Profiles 8760'!H32</f>
        <v>291200</v>
      </c>
      <c r="N43" s="0" t="n">
        <f aca="false">J43+L43</f>
        <v>0</v>
      </c>
      <c r="O43" s="0" t="n">
        <f aca="false">O42+N43</f>
        <v>2042.71922419917</v>
      </c>
      <c r="P43" s="0" t="n">
        <f aca="false">MIN($B$5,P42+K43*$B$6-I43)</f>
        <v>174.93573489392</v>
      </c>
      <c r="Q43" s="0" t="n">
        <f aca="false">MAX(0,F43-H43-K43-L43)</f>
        <v>0</v>
      </c>
    </row>
    <row r="44" customFormat="false" ht="15" hidden="false" customHeight="false" outlineLevel="0" collapsed="false">
      <c r="A44" s="0" t="n">
        <f aca="false">'Profiles 8760'!A33</f>
        <v>31</v>
      </c>
      <c r="B44" s="0" t="n">
        <f aca="false">'Profiles 8760'!B33</f>
        <v>1</v>
      </c>
      <c r="C44" s="0" t="n">
        <f aca="false">'Profiles 8760'!E33</f>
        <v>0</v>
      </c>
      <c r="D44" s="0" t="n">
        <f aca="false">'Profiles 8760'!F33</f>
        <v>0</v>
      </c>
      <c r="E44" s="0" t="n">
        <f aca="false">'Profiles 8760'!G33</f>
        <v>0.102778</v>
      </c>
      <c r="F44" s="0" t="n">
        <f aca="false">D44*Assumptions!$C$11*$B$7+E44*Assumptions!$C$12*$B$8</f>
        <v>4.2036202</v>
      </c>
      <c r="G44" s="0" t="n">
        <f aca="false">C44*Assumptions!$C$15</f>
        <v>0</v>
      </c>
      <c r="H44" s="0" t="n">
        <f aca="false">MIN(F44,G44)</f>
        <v>0</v>
      </c>
      <c r="I44" s="0" t="n">
        <f aca="false">IF(C44=1,MIN(G44-H44,Assumptions!$C$13,P43),0)</f>
        <v>0</v>
      </c>
      <c r="J44" s="0" t="n">
        <f aca="false">H44+I44</f>
        <v>0</v>
      </c>
      <c r="K44" s="0" t="n">
        <f aca="false">MIN(IF(C44=1,F44-H44,F44),Assumptions!$C$13,MAX(0,($B$5-P43)/$B$6))</f>
        <v>4.2036202</v>
      </c>
      <c r="L44" s="0" t="n">
        <f aca="false">IF(C44=1,0,MIN(F44-K44,Assumptions!$C$15,MAX(0,$B$10-O43-M44)))</f>
        <v>0</v>
      </c>
      <c r="M44" s="0" t="n">
        <f aca="false">'Profiles 8760'!H33</f>
        <v>291200</v>
      </c>
      <c r="N44" s="0" t="n">
        <f aca="false">J44+L44</f>
        <v>0</v>
      </c>
      <c r="O44" s="0" t="n">
        <f aca="false">O43+N44</f>
        <v>2042.71922419917</v>
      </c>
      <c r="P44" s="0" t="n">
        <f aca="false">MIN($B$5,P43+K44*$B$6-I44)</f>
        <v>178.57943288328</v>
      </c>
      <c r="Q44" s="0" t="n">
        <f aca="false">MAX(0,F44-H44-K44-L44)</f>
        <v>0</v>
      </c>
    </row>
    <row r="45" customFormat="false" ht="15" hidden="false" customHeight="false" outlineLevel="0" collapsed="false">
      <c r="A45" s="0" t="n">
        <f aca="false">'Profiles 8760'!A34</f>
        <v>32</v>
      </c>
      <c r="B45" s="0" t="n">
        <f aca="false">'Profiles 8760'!B34</f>
        <v>1</v>
      </c>
      <c r="C45" s="0" t="n">
        <f aca="false">'Profiles 8760'!E34</f>
        <v>1</v>
      </c>
      <c r="D45" s="0" t="n">
        <f aca="false">'Profiles 8760'!F34</f>
        <v>0.063687</v>
      </c>
      <c r="E45" s="0" t="n">
        <f aca="false">'Profiles 8760'!G34</f>
        <v>0.109521</v>
      </c>
      <c r="F45" s="0" t="n">
        <f aca="false">D45*Assumptions!$C$11*$B$7+E45*Assumptions!$C$12*$B$8</f>
        <v>22.8722145</v>
      </c>
      <c r="G45" s="0" t="n">
        <f aca="false">C45*Assumptions!$C$15</f>
        <v>200</v>
      </c>
      <c r="H45" s="0" t="n">
        <f aca="false">MIN(F45,G45)</f>
        <v>22.8722145</v>
      </c>
      <c r="I45" s="0" t="n">
        <f aca="false">IF(C45=1,MIN(G45-H45,Assumptions!$C$13,P44),0)</f>
        <v>177.1277855</v>
      </c>
      <c r="J45" s="0" t="n">
        <f aca="false">H45+I45</f>
        <v>200</v>
      </c>
      <c r="K45" s="0" t="n">
        <f aca="false">MIN(IF(C45=1,F45-H45,F45),Assumptions!$C$13,MAX(0,($B$5-P44)/$B$6))</f>
        <v>0</v>
      </c>
      <c r="L45" s="0" t="n">
        <f aca="false">IF(C45=1,0,MIN(F45-K45,Assumptions!$C$15,MAX(0,$B$10-O44-M45)))</f>
        <v>0</v>
      </c>
      <c r="M45" s="0" t="n">
        <f aca="false">'Profiles 8760'!H34</f>
        <v>291000</v>
      </c>
      <c r="N45" s="0" t="n">
        <f aca="false">J45+L45</f>
        <v>200</v>
      </c>
      <c r="O45" s="0" t="n">
        <f aca="false">O44+N45</f>
        <v>2242.71922419917</v>
      </c>
      <c r="P45" s="0" t="n">
        <f aca="false">MIN($B$5,P44+K45*$B$6-I45)</f>
        <v>1.45164738327998</v>
      </c>
      <c r="Q45" s="0" t="n">
        <f aca="false">MAX(0,F45-H45-K45-L45)</f>
        <v>0</v>
      </c>
    </row>
    <row r="46" customFormat="false" ht="15" hidden="false" customHeight="false" outlineLevel="0" collapsed="false">
      <c r="A46" s="0" t="n">
        <f aca="false">'Profiles 8760'!A35</f>
        <v>33</v>
      </c>
      <c r="B46" s="0" t="n">
        <f aca="false">'Profiles 8760'!B35</f>
        <v>1</v>
      </c>
      <c r="C46" s="0" t="n">
        <f aca="false">'Profiles 8760'!E35</f>
        <v>1</v>
      </c>
      <c r="D46" s="0" t="n">
        <f aca="false">'Profiles 8760'!F35</f>
        <v>0.333864</v>
      </c>
      <c r="E46" s="0" t="n">
        <f aca="false">'Profiles 8760'!G35</f>
        <v>0.077773</v>
      </c>
      <c r="F46" s="0" t="n">
        <f aca="false">D46*Assumptions!$C$11*$B$7+E46*Assumptions!$C$12*$B$8</f>
        <v>99.6008389</v>
      </c>
      <c r="G46" s="0" t="n">
        <f aca="false">C46*Assumptions!$C$15</f>
        <v>200</v>
      </c>
      <c r="H46" s="0" t="n">
        <f aca="false">MIN(F46,G46)</f>
        <v>99.6008389</v>
      </c>
      <c r="I46" s="0" t="n">
        <f aca="false">IF(C46=1,MIN(G46-H46,Assumptions!$C$13,P45),0)</f>
        <v>1.45164738327998</v>
      </c>
      <c r="J46" s="0" t="n">
        <f aca="false">H46+I46</f>
        <v>101.05248628328</v>
      </c>
      <c r="K46" s="0" t="n">
        <f aca="false">MIN(IF(C46=1,F46-H46,F46),Assumptions!$C$13,MAX(0,($B$5-P45)/$B$6))</f>
        <v>0</v>
      </c>
      <c r="L46" s="0" t="n">
        <f aca="false">IF(C46=1,0,MIN(F46-K46,Assumptions!$C$15,MAX(0,$B$10-O45-M46)))</f>
        <v>0</v>
      </c>
      <c r="M46" s="0" t="n">
        <f aca="false">'Profiles 8760'!H35</f>
        <v>290800</v>
      </c>
      <c r="N46" s="0" t="n">
        <f aca="false">J46+L46</f>
        <v>101.05248628328</v>
      </c>
      <c r="O46" s="0" t="n">
        <f aca="false">O45+N46</f>
        <v>2343.77171048245</v>
      </c>
      <c r="P46" s="0" t="n">
        <f aca="false">MIN($B$5,P45+K46*$B$6-I46)</f>
        <v>0</v>
      </c>
      <c r="Q46" s="0" t="n">
        <f aca="false">MAX(0,F46-H46-K46-L46)</f>
        <v>0</v>
      </c>
    </row>
    <row r="47" customFormat="false" ht="15" hidden="false" customHeight="false" outlineLevel="0" collapsed="false">
      <c r="A47" s="0" t="n">
        <f aca="false">'Profiles 8760'!A36</f>
        <v>34</v>
      </c>
      <c r="B47" s="0" t="n">
        <f aca="false">'Profiles 8760'!B36</f>
        <v>1</v>
      </c>
      <c r="C47" s="0" t="n">
        <f aca="false">'Profiles 8760'!E36</f>
        <v>0</v>
      </c>
      <c r="D47" s="0" t="n">
        <f aca="false">'Profiles 8760'!F36</f>
        <v>0.641881</v>
      </c>
      <c r="E47" s="0" t="n">
        <f aca="false">'Profiles 8760'!G36</f>
        <v>0.049638</v>
      </c>
      <c r="F47" s="0" t="n">
        <f aca="false">D47*Assumptions!$C$11*$B$7+E47*Assumptions!$C$12*$B$8</f>
        <v>187.405427</v>
      </c>
      <c r="G47" s="0" t="n">
        <f aca="false">C47*Assumptions!$C$15</f>
        <v>0</v>
      </c>
      <c r="H47" s="0" t="n">
        <f aca="false">MIN(F47,G47)</f>
        <v>0</v>
      </c>
      <c r="I47" s="0" t="n">
        <f aca="false">IF(C47=1,MIN(G47-H47,Assumptions!$C$13,P46),0)</f>
        <v>0</v>
      </c>
      <c r="J47" s="0" t="n">
        <f aca="false">H47+I47</f>
        <v>0</v>
      </c>
      <c r="K47" s="0" t="n">
        <f aca="false">MIN(IF(C47=1,F47-H47,F47),Assumptions!$C$13,MAX(0,($B$5-P46)/$B$6))</f>
        <v>180</v>
      </c>
      <c r="L47" s="0" t="n">
        <f aca="false">IF(C47=1,0,MIN(F47-K47,Assumptions!$C$15,MAX(0,$B$10-O46-M47)))</f>
        <v>7.40542700000003</v>
      </c>
      <c r="M47" s="0" t="n">
        <f aca="false">'Profiles 8760'!H36</f>
        <v>290800</v>
      </c>
      <c r="N47" s="0" t="n">
        <f aca="false">J47+L47</f>
        <v>7.40542700000003</v>
      </c>
      <c r="O47" s="0" t="n">
        <f aca="false">O46+N47</f>
        <v>2351.17713748245</v>
      </c>
      <c r="P47" s="0" t="n">
        <f aca="false">MIN($B$5,P46+K47*$B$6-I47)</f>
        <v>156.024</v>
      </c>
      <c r="Q47" s="0" t="n">
        <f aca="false">MAX(0,F47-H47-K47-L47)</f>
        <v>0</v>
      </c>
    </row>
    <row r="48" customFormat="false" ht="15" hidden="false" customHeight="false" outlineLevel="0" collapsed="false">
      <c r="A48" s="0" t="n">
        <f aca="false">'Profiles 8760'!A37</f>
        <v>35</v>
      </c>
      <c r="B48" s="0" t="n">
        <f aca="false">'Profiles 8760'!B37</f>
        <v>1</v>
      </c>
      <c r="C48" s="0" t="n">
        <f aca="false">'Profiles 8760'!E37</f>
        <v>0</v>
      </c>
      <c r="D48" s="0" t="n">
        <f aca="false">'Profiles 8760'!F37</f>
        <v>0.914497</v>
      </c>
      <c r="E48" s="0" t="n">
        <f aca="false">'Profiles 8760'!G37</f>
        <v>0.076102</v>
      </c>
      <c r="F48" s="0" t="n">
        <f aca="false">D48*Assumptions!$C$11*$B$7+E48*Assumptions!$C$12*$B$8</f>
        <v>267.2193054</v>
      </c>
      <c r="G48" s="0" t="n">
        <f aca="false">C48*Assumptions!$C$15</f>
        <v>0</v>
      </c>
      <c r="H48" s="0" t="n">
        <f aca="false">MIN(F48,G48)</f>
        <v>0</v>
      </c>
      <c r="I48" s="0" t="n">
        <f aca="false">IF(C48=1,MIN(G48-H48,Assumptions!$C$13,P47),0)</f>
        <v>0</v>
      </c>
      <c r="J48" s="0" t="n">
        <f aca="false">H48+I48</f>
        <v>0</v>
      </c>
      <c r="K48" s="0" t="n">
        <f aca="false">MIN(IF(C48=1,F48-H48,F48),Assumptions!$C$13,MAX(0,($B$5-P47)/$B$6))</f>
        <v>180</v>
      </c>
      <c r="L48" s="0" t="n">
        <f aca="false">IF(C48=1,0,MIN(F48-K48,Assumptions!$C$15,MAX(0,$B$10-O47-M48)))</f>
        <v>87.2193054</v>
      </c>
      <c r="M48" s="0" t="n">
        <f aca="false">'Profiles 8760'!H37</f>
        <v>290800</v>
      </c>
      <c r="N48" s="0" t="n">
        <f aca="false">J48+L48</f>
        <v>87.2193054</v>
      </c>
      <c r="O48" s="0" t="n">
        <f aca="false">O47+N48</f>
        <v>2438.39644288245</v>
      </c>
      <c r="P48" s="0" t="n">
        <f aca="false">MIN($B$5,P47+K48*$B$6-I48)</f>
        <v>312.048</v>
      </c>
      <c r="Q48" s="0" t="n">
        <f aca="false">MAX(0,F48-H48-K48-L48)</f>
        <v>0</v>
      </c>
    </row>
    <row r="49" customFormat="false" ht="15" hidden="false" customHeight="false" outlineLevel="0" collapsed="false">
      <c r="A49" s="0" t="n">
        <f aca="false">'Profiles 8760'!A38</f>
        <v>36</v>
      </c>
      <c r="B49" s="0" t="n">
        <f aca="false">'Profiles 8760'!B38</f>
        <v>1</v>
      </c>
      <c r="C49" s="0" t="n">
        <f aca="false">'Profiles 8760'!E38</f>
        <v>0</v>
      </c>
      <c r="D49" s="0" t="n">
        <f aca="false">'Profiles 8760'!F38</f>
        <v>1</v>
      </c>
      <c r="E49" s="0" t="n">
        <f aca="false">'Profiles 8760'!G38</f>
        <v>0.080285</v>
      </c>
      <c r="F49" s="0" t="n">
        <f aca="false">D49*Assumptions!$C$11*$B$7+E49*Assumptions!$C$12*$B$8</f>
        <v>292.0836565</v>
      </c>
      <c r="G49" s="0" t="n">
        <f aca="false">C49*Assumptions!$C$15</f>
        <v>0</v>
      </c>
      <c r="H49" s="0" t="n">
        <f aca="false">MIN(F49,G49)</f>
        <v>0</v>
      </c>
      <c r="I49" s="0" t="n">
        <f aca="false">IF(C49=1,MIN(G49-H49,Assumptions!$C$13,P48),0)</f>
        <v>0</v>
      </c>
      <c r="J49" s="0" t="n">
        <f aca="false">H49+I49</f>
        <v>0</v>
      </c>
      <c r="K49" s="0" t="n">
        <f aca="false">MIN(IF(C49=1,F49-H49,F49),Assumptions!$C$13,MAX(0,($B$5-P48)/$B$6))</f>
        <v>180</v>
      </c>
      <c r="L49" s="0" t="n">
        <f aca="false">IF(C49=1,0,MIN(F49-K49,Assumptions!$C$15,MAX(0,$B$10-O48-M49)))</f>
        <v>112.0836565</v>
      </c>
      <c r="M49" s="0" t="n">
        <f aca="false">'Profiles 8760'!H38</f>
        <v>290800</v>
      </c>
      <c r="N49" s="0" t="n">
        <f aca="false">J49+L49</f>
        <v>112.0836565</v>
      </c>
      <c r="O49" s="0" t="n">
        <f aca="false">O48+N49</f>
        <v>2550.48009938245</v>
      </c>
      <c r="P49" s="0" t="n">
        <f aca="false">MIN($B$5,P48+K49*$B$6-I49)</f>
        <v>468.072</v>
      </c>
      <c r="Q49" s="0" t="n">
        <f aca="false">MAX(0,F49-H49-K49-L49)</f>
        <v>0</v>
      </c>
    </row>
    <row r="50" customFormat="false" ht="15" hidden="false" customHeight="false" outlineLevel="0" collapsed="false">
      <c r="A50" s="0" t="n">
        <f aca="false">'Profiles 8760'!A39</f>
        <v>37</v>
      </c>
      <c r="B50" s="0" t="n">
        <f aca="false">'Profiles 8760'!B39</f>
        <v>1</v>
      </c>
      <c r="C50" s="0" t="n">
        <f aca="false">'Profiles 8760'!E39</f>
        <v>0</v>
      </c>
      <c r="D50" s="0" t="n">
        <f aca="false">'Profiles 8760'!F39</f>
        <v>1</v>
      </c>
      <c r="E50" s="0" t="n">
        <f aca="false">'Profiles 8760'!G39</f>
        <v>0.10496</v>
      </c>
      <c r="F50" s="0" t="n">
        <f aca="false">D50*Assumptions!$C$11*$B$7+E50*Assumptions!$C$12*$B$8</f>
        <v>293.092864</v>
      </c>
      <c r="G50" s="0" t="n">
        <f aca="false">C50*Assumptions!$C$15</f>
        <v>0</v>
      </c>
      <c r="H50" s="0" t="n">
        <f aca="false">MIN(F50,G50)</f>
        <v>0</v>
      </c>
      <c r="I50" s="0" t="n">
        <f aca="false">IF(C50=1,MIN(G50-H50,Assumptions!$C$13,P49),0)</f>
        <v>0</v>
      </c>
      <c r="J50" s="0" t="n">
        <f aca="false">H50+I50</f>
        <v>0</v>
      </c>
      <c r="K50" s="0" t="n">
        <f aca="false">MIN(IF(C50=1,F50-H50,F50),Assumptions!$C$13,MAX(0,($B$5-P49)/$B$6))</f>
        <v>49.3054914628519</v>
      </c>
      <c r="L50" s="0" t="n">
        <f aca="false">IF(C50=1,0,MIN(F50-K50,Assumptions!$C$15,MAX(0,$B$10-O49-M50)))</f>
        <v>200</v>
      </c>
      <c r="M50" s="0" t="n">
        <f aca="false">'Profiles 8760'!H39</f>
        <v>290800</v>
      </c>
      <c r="N50" s="0" t="n">
        <f aca="false">J50+L50</f>
        <v>200</v>
      </c>
      <c r="O50" s="0" t="n">
        <f aca="false">O49+N50</f>
        <v>2750.48009938245</v>
      </c>
      <c r="P50" s="0" t="n">
        <f aca="false">MIN($B$5,P49+K50*$B$6-I50)</f>
        <v>510.81</v>
      </c>
      <c r="Q50" s="0" t="n">
        <f aca="false">MAX(0,F50-H50-K50-L50)</f>
        <v>43.7873725371481</v>
      </c>
    </row>
    <row r="51" customFormat="false" ht="15" hidden="false" customHeight="false" outlineLevel="0" collapsed="false">
      <c r="A51" s="0" t="n">
        <f aca="false">'Profiles 8760'!A40</f>
        <v>38</v>
      </c>
      <c r="B51" s="0" t="n">
        <f aca="false">'Profiles 8760'!B40</f>
        <v>1</v>
      </c>
      <c r="C51" s="0" t="n">
        <f aca="false">'Profiles 8760'!E40</f>
        <v>0</v>
      </c>
      <c r="D51" s="0" t="n">
        <f aca="false">'Profiles 8760'!F40</f>
        <v>1</v>
      </c>
      <c r="E51" s="0" t="n">
        <f aca="false">'Profiles 8760'!G40</f>
        <v>0.121217</v>
      </c>
      <c r="F51" s="0" t="n">
        <f aca="false">D51*Assumptions!$C$11*$B$7+E51*Assumptions!$C$12*$B$8</f>
        <v>293.7577753</v>
      </c>
      <c r="G51" s="0" t="n">
        <f aca="false">C51*Assumptions!$C$15</f>
        <v>0</v>
      </c>
      <c r="H51" s="0" t="n">
        <f aca="false">MIN(F51,G51)</f>
        <v>0</v>
      </c>
      <c r="I51" s="0" t="n">
        <f aca="false">IF(C51=1,MIN(G51-H51,Assumptions!$C$13,P50),0)</f>
        <v>0</v>
      </c>
      <c r="J51" s="0" t="n">
        <f aca="false">H51+I51</f>
        <v>0</v>
      </c>
      <c r="K51" s="0" t="n">
        <f aca="false">MIN(IF(C51=1,F51-H51,F51),Assumptions!$C$13,MAX(0,($B$5-P50)/$B$6))</f>
        <v>0</v>
      </c>
      <c r="L51" s="0" t="n">
        <f aca="false">IF(C51=1,0,MIN(F51-K51,Assumptions!$C$15,MAX(0,$B$10-O50-M51)))</f>
        <v>200</v>
      </c>
      <c r="M51" s="0" t="n">
        <f aca="false">'Profiles 8760'!H40</f>
        <v>290800</v>
      </c>
      <c r="N51" s="0" t="n">
        <f aca="false">J51+L51</f>
        <v>200</v>
      </c>
      <c r="O51" s="0" t="n">
        <f aca="false">O50+N51</f>
        <v>2950.48009938245</v>
      </c>
      <c r="P51" s="0" t="n">
        <f aca="false">MIN($B$5,P50+K51*$B$6-I51)</f>
        <v>510.81</v>
      </c>
      <c r="Q51" s="0" t="n">
        <f aca="false">MAX(0,F51-H51-K51-L51)</f>
        <v>93.7577753</v>
      </c>
    </row>
    <row r="52" customFormat="false" ht="15" hidden="false" customHeight="false" outlineLevel="0" collapsed="false">
      <c r="A52" s="0" t="n">
        <f aca="false">'Profiles 8760'!A41</f>
        <v>39</v>
      </c>
      <c r="B52" s="0" t="n">
        <f aca="false">'Profiles 8760'!B41</f>
        <v>1</v>
      </c>
      <c r="C52" s="0" t="n">
        <f aca="false">'Profiles 8760'!E41</f>
        <v>0</v>
      </c>
      <c r="D52" s="0" t="n">
        <f aca="false">'Profiles 8760'!F41</f>
        <v>0.914497</v>
      </c>
      <c r="E52" s="0" t="n">
        <f aca="false">'Profiles 8760'!G41</f>
        <v>0.118064</v>
      </c>
      <c r="F52" s="0" t="n">
        <f aca="false">D52*Assumptions!$C$11*$B$7+E52*Assumptions!$C$12*$B$8</f>
        <v>268.9355512</v>
      </c>
      <c r="G52" s="0" t="n">
        <f aca="false">C52*Assumptions!$C$15</f>
        <v>0</v>
      </c>
      <c r="H52" s="0" t="n">
        <f aca="false">MIN(F52,G52)</f>
        <v>0</v>
      </c>
      <c r="I52" s="0" t="n">
        <f aca="false">IF(C52=1,MIN(G52-H52,Assumptions!$C$13,P51),0)</f>
        <v>0</v>
      </c>
      <c r="J52" s="0" t="n">
        <f aca="false">H52+I52</f>
        <v>0</v>
      </c>
      <c r="K52" s="0" t="n">
        <f aca="false">MIN(IF(C52=1,F52-H52,F52),Assumptions!$C$13,MAX(0,($B$5-P51)/$B$6))</f>
        <v>0</v>
      </c>
      <c r="L52" s="0" t="n">
        <f aca="false">IF(C52=1,0,MIN(F52-K52,Assumptions!$C$15,MAX(0,$B$10-O51-M52)))</f>
        <v>200</v>
      </c>
      <c r="M52" s="0" t="n">
        <f aca="false">'Profiles 8760'!H41</f>
        <v>290800</v>
      </c>
      <c r="N52" s="0" t="n">
        <f aca="false">J52+L52</f>
        <v>200</v>
      </c>
      <c r="O52" s="0" t="n">
        <f aca="false">O51+N52</f>
        <v>3150.48009938245</v>
      </c>
      <c r="P52" s="0" t="n">
        <f aca="false">MIN($B$5,P51+K52*$B$6-I52)</f>
        <v>510.81</v>
      </c>
      <c r="Q52" s="0" t="n">
        <f aca="false">MAX(0,F52-H52-K52-L52)</f>
        <v>68.9355512</v>
      </c>
    </row>
    <row r="53" customFormat="false" ht="15" hidden="false" customHeight="false" outlineLevel="0" collapsed="false">
      <c r="A53" s="0" t="n">
        <f aca="false">'Profiles 8760'!A42</f>
        <v>40</v>
      </c>
      <c r="B53" s="0" t="n">
        <f aca="false">'Profiles 8760'!B42</f>
        <v>1</v>
      </c>
      <c r="C53" s="0" t="n">
        <f aca="false">'Profiles 8760'!E42</f>
        <v>0</v>
      </c>
      <c r="D53" s="0" t="n">
        <f aca="false">'Profiles 8760'!F42</f>
        <v>0.641881</v>
      </c>
      <c r="E53" s="0" t="n">
        <f aca="false">'Profiles 8760'!G42</f>
        <v>0.102117</v>
      </c>
      <c r="F53" s="0" t="n">
        <f aca="false">D53*Assumptions!$C$11*$B$7+E53*Assumptions!$C$12*$B$8</f>
        <v>189.5518181</v>
      </c>
      <c r="G53" s="0" t="n">
        <f aca="false">C53*Assumptions!$C$15</f>
        <v>0</v>
      </c>
      <c r="H53" s="0" t="n">
        <f aca="false">MIN(F53,G53)</f>
        <v>0</v>
      </c>
      <c r="I53" s="0" t="n">
        <f aca="false">IF(C53=1,MIN(G53-H53,Assumptions!$C$13,P52),0)</f>
        <v>0</v>
      </c>
      <c r="J53" s="0" t="n">
        <f aca="false">H53+I53</f>
        <v>0</v>
      </c>
      <c r="K53" s="0" t="n">
        <f aca="false">MIN(IF(C53=1,F53-H53,F53),Assumptions!$C$13,MAX(0,($B$5-P52)/$B$6))</f>
        <v>0</v>
      </c>
      <c r="L53" s="0" t="n">
        <f aca="false">IF(C53=1,0,MIN(F53-K53,Assumptions!$C$15,MAX(0,$B$10-O52-M53)))</f>
        <v>189.5518181</v>
      </c>
      <c r="M53" s="0" t="n">
        <f aca="false">'Profiles 8760'!H42</f>
        <v>290800</v>
      </c>
      <c r="N53" s="0" t="n">
        <f aca="false">J53+L53</f>
        <v>189.5518181</v>
      </c>
      <c r="O53" s="0" t="n">
        <f aca="false">O52+N53</f>
        <v>3340.03191748245</v>
      </c>
      <c r="P53" s="0" t="n">
        <f aca="false">MIN($B$5,P52+K53*$B$6-I53)</f>
        <v>510.81</v>
      </c>
      <c r="Q53" s="0" t="n">
        <f aca="false">MAX(0,F53-H53-K53-L53)</f>
        <v>0</v>
      </c>
    </row>
    <row r="54" customFormat="false" ht="15" hidden="false" customHeight="false" outlineLevel="0" collapsed="false">
      <c r="A54" s="0" t="n">
        <f aca="false">'Profiles 8760'!A43</f>
        <v>41</v>
      </c>
      <c r="B54" s="0" t="n">
        <f aca="false">'Profiles 8760'!B43</f>
        <v>1</v>
      </c>
      <c r="C54" s="0" t="n">
        <f aca="false">'Profiles 8760'!E43</f>
        <v>0</v>
      </c>
      <c r="D54" s="0" t="n">
        <f aca="false">'Profiles 8760'!F43</f>
        <v>0.333864</v>
      </c>
      <c r="E54" s="0" t="n">
        <f aca="false">'Profiles 8760'!G43</f>
        <v>0.123912</v>
      </c>
      <c r="F54" s="0" t="n">
        <f aca="false">D54*Assumptions!$C$11*$B$7+E54*Assumptions!$C$12*$B$8</f>
        <v>101.487924</v>
      </c>
      <c r="G54" s="0" t="n">
        <f aca="false">C54*Assumptions!$C$15</f>
        <v>0</v>
      </c>
      <c r="H54" s="0" t="n">
        <f aca="false">MIN(F54,G54)</f>
        <v>0</v>
      </c>
      <c r="I54" s="0" t="n">
        <f aca="false">IF(C54=1,MIN(G54-H54,Assumptions!$C$13,P53),0)</f>
        <v>0</v>
      </c>
      <c r="J54" s="0" t="n">
        <f aca="false">H54+I54</f>
        <v>0</v>
      </c>
      <c r="K54" s="0" t="n">
        <f aca="false">MIN(IF(C54=1,F54-H54,F54),Assumptions!$C$13,MAX(0,($B$5-P53)/$B$6))</f>
        <v>0</v>
      </c>
      <c r="L54" s="0" t="n">
        <f aca="false">IF(C54=1,0,MIN(F54-K54,Assumptions!$C$15,MAX(0,$B$10-O53-M54)))</f>
        <v>101.487924</v>
      </c>
      <c r="M54" s="0" t="n">
        <f aca="false">'Profiles 8760'!H43</f>
        <v>290800</v>
      </c>
      <c r="N54" s="0" t="n">
        <f aca="false">J54+L54</f>
        <v>101.487924</v>
      </c>
      <c r="O54" s="0" t="n">
        <f aca="false">O53+N54</f>
        <v>3441.51984148245</v>
      </c>
      <c r="P54" s="0" t="n">
        <f aca="false">MIN($B$5,P53+K54*$B$6-I54)</f>
        <v>510.81</v>
      </c>
      <c r="Q54" s="0" t="n">
        <f aca="false">MAX(0,F54-H54-K54-L54)</f>
        <v>0</v>
      </c>
    </row>
    <row r="55" customFormat="false" ht="15" hidden="false" customHeight="false" outlineLevel="0" collapsed="false">
      <c r="A55" s="0" t="n">
        <f aca="false">'Profiles 8760'!A44</f>
        <v>42</v>
      </c>
      <c r="B55" s="0" t="n">
        <f aca="false">'Profiles 8760'!B44</f>
        <v>1</v>
      </c>
      <c r="C55" s="0" t="n">
        <f aca="false">'Profiles 8760'!E44</f>
        <v>0</v>
      </c>
      <c r="D55" s="0" t="n">
        <f aca="false">'Profiles 8760'!F44</f>
        <v>0.063687</v>
      </c>
      <c r="E55" s="0" t="n">
        <f aca="false">'Profiles 8760'!G44</f>
        <v>0.116527</v>
      </c>
      <c r="F55" s="0" t="n">
        <f aca="false">D55*Assumptions!$C$11*$B$7+E55*Assumptions!$C$12*$B$8</f>
        <v>23.1587599</v>
      </c>
      <c r="G55" s="0" t="n">
        <f aca="false">C55*Assumptions!$C$15</f>
        <v>0</v>
      </c>
      <c r="H55" s="0" t="n">
        <f aca="false">MIN(F55,G55)</f>
        <v>0</v>
      </c>
      <c r="I55" s="0" t="n">
        <f aca="false">IF(C55=1,MIN(G55-H55,Assumptions!$C$13,P54),0)</f>
        <v>0</v>
      </c>
      <c r="J55" s="0" t="n">
        <f aca="false">H55+I55</f>
        <v>0</v>
      </c>
      <c r="K55" s="0" t="n">
        <f aca="false">MIN(IF(C55=1,F55-H55,F55),Assumptions!$C$13,MAX(0,($B$5-P54)/$B$6))</f>
        <v>0</v>
      </c>
      <c r="L55" s="0" t="n">
        <f aca="false">IF(C55=1,0,MIN(F55-K55,Assumptions!$C$15,MAX(0,$B$10-O54-M55)))</f>
        <v>23.1587599</v>
      </c>
      <c r="M55" s="0" t="n">
        <f aca="false">'Profiles 8760'!H44</f>
        <v>290800</v>
      </c>
      <c r="N55" s="0" t="n">
        <f aca="false">J55+L55</f>
        <v>23.1587599</v>
      </c>
      <c r="O55" s="0" t="n">
        <f aca="false">O54+N55</f>
        <v>3464.67860138245</v>
      </c>
      <c r="P55" s="0" t="n">
        <f aca="false">MIN($B$5,P54+K55*$B$6-I55)</f>
        <v>510.81</v>
      </c>
      <c r="Q55" s="0" t="n">
        <f aca="false">MAX(0,F55-H55-K55-L55)</f>
        <v>0</v>
      </c>
    </row>
    <row r="56" customFormat="false" ht="15" hidden="false" customHeight="false" outlineLevel="0" collapsed="false">
      <c r="A56" s="0" t="n">
        <f aca="false">'Profiles 8760'!A45</f>
        <v>43</v>
      </c>
      <c r="B56" s="0" t="n">
        <f aca="false">'Profiles 8760'!B45</f>
        <v>1</v>
      </c>
      <c r="C56" s="0" t="n">
        <f aca="false">'Profiles 8760'!E45</f>
        <v>0</v>
      </c>
      <c r="D56" s="0" t="n">
        <f aca="false">'Profiles 8760'!F45</f>
        <v>0</v>
      </c>
      <c r="E56" s="0" t="n">
        <f aca="false">'Profiles 8760'!G45</f>
        <v>0.140408</v>
      </c>
      <c r="F56" s="0" t="n">
        <f aca="false">D56*Assumptions!$C$11*$B$7+E56*Assumptions!$C$12*$B$8</f>
        <v>5.7426872</v>
      </c>
      <c r="G56" s="0" t="n">
        <f aca="false">C56*Assumptions!$C$15</f>
        <v>0</v>
      </c>
      <c r="H56" s="0" t="n">
        <f aca="false">MIN(F56,G56)</f>
        <v>0</v>
      </c>
      <c r="I56" s="0" t="n">
        <f aca="false">IF(C56=1,MIN(G56-H56,Assumptions!$C$13,P55),0)</f>
        <v>0</v>
      </c>
      <c r="J56" s="0" t="n">
        <f aca="false">H56+I56</f>
        <v>0</v>
      </c>
      <c r="K56" s="0" t="n">
        <f aca="false">MIN(IF(C56=1,F56-H56,F56),Assumptions!$C$13,MAX(0,($B$5-P55)/$B$6))</f>
        <v>0</v>
      </c>
      <c r="L56" s="0" t="n">
        <f aca="false">IF(C56=1,0,MIN(F56-K56,Assumptions!$C$15,MAX(0,$B$10-O55-M56)))</f>
        <v>5.7426872</v>
      </c>
      <c r="M56" s="0" t="n">
        <f aca="false">'Profiles 8760'!H45</f>
        <v>290800</v>
      </c>
      <c r="N56" s="0" t="n">
        <f aca="false">J56+L56</f>
        <v>5.7426872</v>
      </c>
      <c r="O56" s="0" t="n">
        <f aca="false">O55+N56</f>
        <v>3470.42128858245</v>
      </c>
      <c r="P56" s="0" t="n">
        <f aca="false">MIN($B$5,P55+K56*$B$6-I56)</f>
        <v>510.81</v>
      </c>
      <c r="Q56" s="0" t="n">
        <f aca="false">MAX(0,F56-H56-K56-L56)</f>
        <v>0</v>
      </c>
    </row>
    <row r="57" customFormat="false" ht="15" hidden="false" customHeight="false" outlineLevel="0" collapsed="false">
      <c r="A57" s="0" t="n">
        <f aca="false">'Profiles 8760'!A46</f>
        <v>44</v>
      </c>
      <c r="B57" s="0" t="n">
        <f aca="false">'Profiles 8760'!B46</f>
        <v>1</v>
      </c>
      <c r="C57" s="0" t="n">
        <f aca="false">'Profiles 8760'!E46</f>
        <v>1</v>
      </c>
      <c r="D57" s="0" t="n">
        <f aca="false">'Profiles 8760'!F46</f>
        <v>0</v>
      </c>
      <c r="E57" s="0" t="n">
        <f aca="false">'Profiles 8760'!G46</f>
        <v>0.119573</v>
      </c>
      <c r="F57" s="0" t="n">
        <f aca="false">D57*Assumptions!$C$11*$B$7+E57*Assumptions!$C$12*$B$8</f>
        <v>4.8905357</v>
      </c>
      <c r="G57" s="0" t="n">
        <f aca="false">C57*Assumptions!$C$15</f>
        <v>200</v>
      </c>
      <c r="H57" s="0" t="n">
        <f aca="false">MIN(F57,G57)</f>
        <v>4.8905357</v>
      </c>
      <c r="I57" s="0" t="n">
        <f aca="false">IF(C57=1,MIN(G57-H57,Assumptions!$C$13,P56),0)</f>
        <v>180</v>
      </c>
      <c r="J57" s="0" t="n">
        <f aca="false">H57+I57</f>
        <v>184.8905357</v>
      </c>
      <c r="K57" s="0" t="n">
        <f aca="false">MIN(IF(C57=1,F57-H57,F57),Assumptions!$C$13,MAX(0,($B$5-P56)/$B$6))</f>
        <v>0</v>
      </c>
      <c r="L57" s="0" t="n">
        <f aca="false">IF(C57=1,0,MIN(F57-K57,Assumptions!$C$15,MAX(0,$B$10-O56-M57)))</f>
        <v>0</v>
      </c>
      <c r="M57" s="0" t="n">
        <f aca="false">'Profiles 8760'!H46</f>
        <v>290600</v>
      </c>
      <c r="N57" s="0" t="n">
        <f aca="false">J57+L57</f>
        <v>184.8905357</v>
      </c>
      <c r="O57" s="0" t="n">
        <f aca="false">O56+N57</f>
        <v>3655.31182428245</v>
      </c>
      <c r="P57" s="0" t="n">
        <f aca="false">MIN($B$5,P56+K57*$B$6-I57)</f>
        <v>330.81</v>
      </c>
      <c r="Q57" s="0" t="n">
        <f aca="false">MAX(0,F57-H57-K57-L57)</f>
        <v>0</v>
      </c>
    </row>
    <row r="58" customFormat="false" ht="15" hidden="false" customHeight="false" outlineLevel="0" collapsed="false">
      <c r="A58" s="0" t="n">
        <f aca="false">'Profiles 8760'!A47</f>
        <v>45</v>
      </c>
      <c r="B58" s="0" t="n">
        <f aca="false">'Profiles 8760'!B47</f>
        <v>1</v>
      </c>
      <c r="C58" s="0" t="n">
        <f aca="false">'Profiles 8760'!E47</f>
        <v>1</v>
      </c>
      <c r="D58" s="0" t="n">
        <f aca="false">'Profiles 8760'!F47</f>
        <v>0</v>
      </c>
      <c r="E58" s="0" t="n">
        <f aca="false">'Profiles 8760'!G47</f>
        <v>0.132699</v>
      </c>
      <c r="F58" s="0" t="n">
        <f aca="false">D58*Assumptions!$C$11*$B$7+E58*Assumptions!$C$12*$B$8</f>
        <v>5.4273891</v>
      </c>
      <c r="G58" s="0" t="n">
        <f aca="false">C58*Assumptions!$C$15</f>
        <v>200</v>
      </c>
      <c r="H58" s="0" t="n">
        <f aca="false">MIN(F58,G58)</f>
        <v>5.4273891</v>
      </c>
      <c r="I58" s="0" t="n">
        <f aca="false">IF(C58=1,MIN(G58-H58,Assumptions!$C$13,P57),0)</f>
        <v>180</v>
      </c>
      <c r="J58" s="0" t="n">
        <f aca="false">H58+I58</f>
        <v>185.4273891</v>
      </c>
      <c r="K58" s="0" t="n">
        <f aca="false">MIN(IF(C58=1,F58-H58,F58),Assumptions!$C$13,MAX(0,($B$5-P57)/$B$6))</f>
        <v>0</v>
      </c>
      <c r="L58" s="0" t="n">
        <f aca="false">IF(C58=1,0,MIN(F58-K58,Assumptions!$C$15,MAX(0,$B$10-O57-M58)))</f>
        <v>0</v>
      </c>
      <c r="M58" s="0" t="n">
        <f aca="false">'Profiles 8760'!H47</f>
        <v>290400</v>
      </c>
      <c r="N58" s="0" t="n">
        <f aca="false">J58+L58</f>
        <v>185.4273891</v>
      </c>
      <c r="O58" s="0" t="n">
        <f aca="false">O57+N58</f>
        <v>3840.73921338245</v>
      </c>
      <c r="P58" s="0" t="n">
        <f aca="false">MIN($B$5,P57+K58*$B$6-I58)</f>
        <v>150.81</v>
      </c>
      <c r="Q58" s="0" t="n">
        <f aca="false">MAX(0,F58-H58-K58-L58)</f>
        <v>0</v>
      </c>
    </row>
    <row r="59" customFormat="false" ht="15" hidden="false" customHeight="false" outlineLevel="0" collapsed="false">
      <c r="A59" s="0" t="n">
        <f aca="false">'Profiles 8760'!A48</f>
        <v>46</v>
      </c>
      <c r="B59" s="0" t="n">
        <f aca="false">'Profiles 8760'!B48</f>
        <v>1</v>
      </c>
      <c r="C59" s="0" t="n">
        <f aca="false">'Profiles 8760'!E48</f>
        <v>0</v>
      </c>
      <c r="D59" s="0" t="n">
        <f aca="false">'Profiles 8760'!F48</f>
        <v>0</v>
      </c>
      <c r="E59" s="0" t="n">
        <f aca="false">'Profiles 8760'!G48</f>
        <v>0.138771</v>
      </c>
      <c r="F59" s="0" t="n">
        <f aca="false">D59*Assumptions!$C$11*$B$7+E59*Assumptions!$C$12*$B$8</f>
        <v>5.6757339</v>
      </c>
      <c r="G59" s="0" t="n">
        <f aca="false">C59*Assumptions!$C$15</f>
        <v>0</v>
      </c>
      <c r="H59" s="0" t="n">
        <f aca="false">MIN(F59,G59)</f>
        <v>0</v>
      </c>
      <c r="I59" s="0" t="n">
        <f aca="false">IF(C59=1,MIN(G59-H59,Assumptions!$C$13,P58),0)</f>
        <v>0</v>
      </c>
      <c r="J59" s="0" t="n">
        <f aca="false">H59+I59</f>
        <v>0</v>
      </c>
      <c r="K59" s="0" t="n">
        <f aca="false">MIN(IF(C59=1,F59-H59,F59),Assumptions!$C$13,MAX(0,($B$5-P58)/$B$6))</f>
        <v>5.6757339</v>
      </c>
      <c r="L59" s="0" t="n">
        <f aca="false">IF(C59=1,0,MIN(F59-K59,Assumptions!$C$15,MAX(0,$B$10-O58-M59)))</f>
        <v>0</v>
      </c>
      <c r="M59" s="0" t="n">
        <f aca="false">'Profiles 8760'!H48</f>
        <v>290400</v>
      </c>
      <c r="N59" s="0" t="n">
        <f aca="false">J59+L59</f>
        <v>0</v>
      </c>
      <c r="O59" s="0" t="n">
        <f aca="false">O58+N59</f>
        <v>3840.73921338245</v>
      </c>
      <c r="P59" s="0" t="n">
        <f aca="false">MIN($B$5,P58+K59*$B$6-I59)</f>
        <v>155.72972614452</v>
      </c>
      <c r="Q59" s="0" t="n">
        <f aca="false">MAX(0,F59-H59-K59-L59)</f>
        <v>0</v>
      </c>
    </row>
    <row r="60" customFormat="false" ht="15" hidden="false" customHeight="false" outlineLevel="0" collapsed="false">
      <c r="A60" s="0" t="n">
        <f aca="false">'Profiles 8760'!A49</f>
        <v>47</v>
      </c>
      <c r="B60" s="0" t="n">
        <f aca="false">'Profiles 8760'!B49</f>
        <v>1</v>
      </c>
      <c r="C60" s="0" t="n">
        <f aca="false">'Profiles 8760'!E49</f>
        <v>0</v>
      </c>
      <c r="D60" s="0" t="n">
        <f aca="false">'Profiles 8760'!F49</f>
        <v>0</v>
      </c>
      <c r="E60" s="0" t="n">
        <f aca="false">'Profiles 8760'!G49</f>
        <v>0.121777</v>
      </c>
      <c r="F60" s="0" t="n">
        <f aca="false">D60*Assumptions!$C$11*$B$7+E60*Assumptions!$C$12*$B$8</f>
        <v>4.9806793</v>
      </c>
      <c r="G60" s="0" t="n">
        <f aca="false">C60*Assumptions!$C$15</f>
        <v>0</v>
      </c>
      <c r="H60" s="0" t="n">
        <f aca="false">MIN(F60,G60)</f>
        <v>0</v>
      </c>
      <c r="I60" s="0" t="n">
        <f aca="false">IF(C60=1,MIN(G60-H60,Assumptions!$C$13,P59),0)</f>
        <v>0</v>
      </c>
      <c r="J60" s="0" t="n">
        <f aca="false">H60+I60</f>
        <v>0</v>
      </c>
      <c r="K60" s="0" t="n">
        <f aca="false">MIN(IF(C60=1,F60-H60,F60),Assumptions!$C$13,MAX(0,($B$5-P59)/$B$6))</f>
        <v>4.9806793</v>
      </c>
      <c r="L60" s="0" t="n">
        <f aca="false">IF(C60=1,0,MIN(F60-K60,Assumptions!$C$15,MAX(0,$B$10-O59-M60)))</f>
        <v>0</v>
      </c>
      <c r="M60" s="0" t="n">
        <f aca="false">'Profiles 8760'!H49</f>
        <v>290400</v>
      </c>
      <c r="N60" s="0" t="n">
        <f aca="false">J60+L60</f>
        <v>0</v>
      </c>
      <c r="O60" s="0" t="n">
        <f aca="false">O59+N60</f>
        <v>3840.73921338245</v>
      </c>
      <c r="P60" s="0" t="n">
        <f aca="false">MIN($B$5,P59+K60*$B$6-I60)</f>
        <v>160.04697896176</v>
      </c>
      <c r="Q60" s="0" t="n">
        <f aca="false">MAX(0,F60-H60-K60-L60)</f>
        <v>0</v>
      </c>
    </row>
    <row r="61" customFormat="false" ht="15" hidden="false" customHeight="false" outlineLevel="0" collapsed="false">
      <c r="A61" s="0" t="n">
        <f aca="false">'Profiles 8760'!A50</f>
        <v>48</v>
      </c>
      <c r="B61" s="0" t="n">
        <f aca="false">'Profiles 8760'!B50</f>
        <v>1</v>
      </c>
      <c r="C61" s="0" t="n">
        <f aca="false">'Profiles 8760'!E50</f>
        <v>0</v>
      </c>
      <c r="D61" s="0" t="n">
        <f aca="false">'Profiles 8760'!F50</f>
        <v>0</v>
      </c>
      <c r="E61" s="0" t="n">
        <f aca="false">'Profiles 8760'!G50</f>
        <v>0.098675</v>
      </c>
      <c r="F61" s="0" t="n">
        <f aca="false">D61*Assumptions!$C$11*$B$7+E61*Assumptions!$C$12*$B$8</f>
        <v>4.0358075</v>
      </c>
      <c r="G61" s="0" t="n">
        <f aca="false">C61*Assumptions!$C$15</f>
        <v>0</v>
      </c>
      <c r="H61" s="0" t="n">
        <f aca="false">MIN(F61,G61)</f>
        <v>0</v>
      </c>
      <c r="I61" s="0" t="n">
        <f aca="false">IF(C61=1,MIN(G61-H61,Assumptions!$C$13,P60),0)</f>
        <v>0</v>
      </c>
      <c r="J61" s="0" t="n">
        <f aca="false">H61+I61</f>
        <v>0</v>
      </c>
      <c r="K61" s="0" t="n">
        <f aca="false">MIN(IF(C61=1,F61-H61,F61),Assumptions!$C$13,MAX(0,($B$5-P60)/$B$6))</f>
        <v>4.0358075</v>
      </c>
      <c r="L61" s="0" t="n">
        <f aca="false">IF(C61=1,0,MIN(F61-K61,Assumptions!$C$15,MAX(0,$B$10-O60-M61)))</f>
        <v>0</v>
      </c>
      <c r="M61" s="0" t="n">
        <f aca="false">'Profiles 8760'!H50</f>
        <v>290400</v>
      </c>
      <c r="N61" s="0" t="n">
        <f aca="false">J61+L61</f>
        <v>0</v>
      </c>
      <c r="O61" s="0" t="n">
        <f aca="false">O60+N61</f>
        <v>3840.73921338245</v>
      </c>
      <c r="P61" s="0" t="n">
        <f aca="false">MIN($B$5,P60+K61*$B$6-I61)</f>
        <v>163.54521690276</v>
      </c>
      <c r="Q61" s="0" t="n">
        <f aca="false">MAX(0,F61-H61-K61-L61)</f>
        <v>0</v>
      </c>
    </row>
    <row r="62" customFormat="false" ht="15" hidden="false" customHeight="false" outlineLevel="0" collapsed="false">
      <c r="A62" s="0" t="n">
        <f aca="false">'Profiles 8760'!A51</f>
        <v>49</v>
      </c>
      <c r="B62" s="0" t="n">
        <f aca="false">'Profiles 8760'!B51</f>
        <v>1</v>
      </c>
      <c r="C62" s="0" t="n">
        <f aca="false">'Profiles 8760'!E51</f>
        <v>0</v>
      </c>
      <c r="D62" s="0" t="n">
        <f aca="false">'Profiles 8760'!F51</f>
        <v>0</v>
      </c>
      <c r="E62" s="0" t="n">
        <f aca="false">'Profiles 8760'!G51</f>
        <v>0.081514</v>
      </c>
      <c r="F62" s="0" t="n">
        <f aca="false">D62*Assumptions!$C$11*$B$7+E62*Assumptions!$C$12*$B$8</f>
        <v>3.3339226</v>
      </c>
      <c r="G62" s="0" t="n">
        <f aca="false">C62*Assumptions!$C$15</f>
        <v>0</v>
      </c>
      <c r="H62" s="0" t="n">
        <f aca="false">MIN(F62,G62)</f>
        <v>0</v>
      </c>
      <c r="I62" s="0" t="n">
        <f aca="false">IF(C62=1,MIN(G62-H62,Assumptions!$C$13,P61),0)</f>
        <v>0</v>
      </c>
      <c r="J62" s="0" t="n">
        <f aca="false">H62+I62</f>
        <v>0</v>
      </c>
      <c r="K62" s="0" t="n">
        <f aca="false">MIN(IF(C62=1,F62-H62,F62),Assumptions!$C$13,MAX(0,($B$5-P61)/$B$6))</f>
        <v>3.3339226</v>
      </c>
      <c r="L62" s="0" t="n">
        <f aca="false">IF(C62=1,0,MIN(F62-K62,Assumptions!$C$15,MAX(0,$B$10-O61-M62)))</f>
        <v>0</v>
      </c>
      <c r="M62" s="0" t="n">
        <f aca="false">'Profiles 8760'!H51</f>
        <v>290400</v>
      </c>
      <c r="N62" s="0" t="n">
        <f aca="false">J62+L62</f>
        <v>0</v>
      </c>
      <c r="O62" s="0" t="n">
        <f aca="false">O61+N62</f>
        <v>3840.73921338245</v>
      </c>
      <c r="P62" s="0" t="n">
        <f aca="false">MIN($B$5,P61+K62*$B$6-I62)</f>
        <v>166.43506101244</v>
      </c>
      <c r="Q62" s="0" t="n">
        <f aca="false">MAX(0,F62-H62-K62-L62)</f>
        <v>0</v>
      </c>
    </row>
    <row r="63" customFormat="false" ht="15" hidden="false" customHeight="false" outlineLevel="0" collapsed="false">
      <c r="A63" s="0" t="n">
        <f aca="false">'Profiles 8760'!A52</f>
        <v>50</v>
      </c>
      <c r="B63" s="0" t="n">
        <f aca="false">'Profiles 8760'!B52</f>
        <v>1</v>
      </c>
      <c r="C63" s="0" t="n">
        <f aca="false">'Profiles 8760'!E52</f>
        <v>0</v>
      </c>
      <c r="D63" s="0" t="n">
        <f aca="false">'Profiles 8760'!F52</f>
        <v>0</v>
      </c>
      <c r="E63" s="0" t="n">
        <f aca="false">'Profiles 8760'!G52</f>
        <v>0.08203</v>
      </c>
      <c r="F63" s="0" t="n">
        <f aca="false">D63*Assumptions!$C$11*$B$7+E63*Assumptions!$C$12*$B$8</f>
        <v>3.355027</v>
      </c>
      <c r="G63" s="0" t="n">
        <f aca="false">C63*Assumptions!$C$15</f>
        <v>0</v>
      </c>
      <c r="H63" s="0" t="n">
        <f aca="false">MIN(F63,G63)</f>
        <v>0</v>
      </c>
      <c r="I63" s="0" t="n">
        <f aca="false">IF(C63=1,MIN(G63-H63,Assumptions!$C$13,P62),0)</f>
        <v>0</v>
      </c>
      <c r="J63" s="0" t="n">
        <f aca="false">H63+I63</f>
        <v>0</v>
      </c>
      <c r="K63" s="0" t="n">
        <f aca="false">MIN(IF(C63=1,F63-H63,F63),Assumptions!$C$13,MAX(0,($B$5-P62)/$B$6))</f>
        <v>3.355027</v>
      </c>
      <c r="L63" s="0" t="n">
        <f aca="false">IF(C63=1,0,MIN(F63-K63,Assumptions!$C$15,MAX(0,$B$10-O62-M63)))</f>
        <v>0</v>
      </c>
      <c r="M63" s="0" t="n">
        <f aca="false">'Profiles 8760'!H52</f>
        <v>290400</v>
      </c>
      <c r="N63" s="0" t="n">
        <f aca="false">J63+L63</f>
        <v>0</v>
      </c>
      <c r="O63" s="0" t="n">
        <f aca="false">O62+N63</f>
        <v>3840.73921338245</v>
      </c>
      <c r="P63" s="0" t="n">
        <f aca="false">MIN($B$5,P62+K63*$B$6-I63)</f>
        <v>169.34319841604</v>
      </c>
      <c r="Q63" s="0" t="n">
        <f aca="false">MAX(0,F63-H63-K63-L63)</f>
        <v>0</v>
      </c>
    </row>
    <row r="64" customFormat="false" ht="15" hidden="false" customHeight="false" outlineLevel="0" collapsed="false">
      <c r="A64" s="0" t="n">
        <f aca="false">'Profiles 8760'!A53</f>
        <v>51</v>
      </c>
      <c r="B64" s="0" t="n">
        <f aca="false">'Profiles 8760'!B53</f>
        <v>1</v>
      </c>
      <c r="C64" s="0" t="n">
        <f aca="false">'Profiles 8760'!E53</f>
        <v>0</v>
      </c>
      <c r="D64" s="0" t="n">
        <f aca="false">'Profiles 8760'!F53</f>
        <v>0</v>
      </c>
      <c r="E64" s="0" t="n">
        <f aca="false">'Profiles 8760'!G53</f>
        <v>0.103075</v>
      </c>
      <c r="F64" s="0" t="n">
        <f aca="false">D64*Assumptions!$C$11*$B$7+E64*Assumptions!$C$12*$B$8</f>
        <v>4.2157675</v>
      </c>
      <c r="G64" s="0" t="n">
        <f aca="false">C64*Assumptions!$C$15</f>
        <v>0</v>
      </c>
      <c r="H64" s="0" t="n">
        <f aca="false">MIN(F64,G64)</f>
        <v>0</v>
      </c>
      <c r="I64" s="0" t="n">
        <f aca="false">IF(C64=1,MIN(G64-H64,Assumptions!$C$13,P63),0)</f>
        <v>0</v>
      </c>
      <c r="J64" s="0" t="n">
        <f aca="false">H64+I64</f>
        <v>0</v>
      </c>
      <c r="K64" s="0" t="n">
        <f aca="false">MIN(IF(C64=1,F64-H64,F64),Assumptions!$C$13,MAX(0,($B$5-P63)/$B$6))</f>
        <v>4.2157675</v>
      </c>
      <c r="L64" s="0" t="n">
        <f aca="false">IF(C64=1,0,MIN(F64-K64,Assumptions!$C$15,MAX(0,$B$10-O63-M64)))</f>
        <v>0</v>
      </c>
      <c r="M64" s="0" t="n">
        <f aca="false">'Profiles 8760'!H53</f>
        <v>290400</v>
      </c>
      <c r="N64" s="0" t="n">
        <f aca="false">J64+L64</f>
        <v>0</v>
      </c>
      <c r="O64" s="0" t="n">
        <f aca="false">O63+N64</f>
        <v>3840.73921338245</v>
      </c>
      <c r="P64" s="0" t="n">
        <f aca="false">MIN($B$5,P63+K64*$B$6-I64)</f>
        <v>172.99742568504</v>
      </c>
      <c r="Q64" s="0" t="n">
        <f aca="false">MAX(0,F64-H64-K64-L64)</f>
        <v>0</v>
      </c>
    </row>
    <row r="65" customFormat="false" ht="15" hidden="false" customHeight="false" outlineLevel="0" collapsed="false">
      <c r="A65" s="0" t="n">
        <f aca="false">'Profiles 8760'!A54</f>
        <v>52</v>
      </c>
      <c r="B65" s="0" t="n">
        <f aca="false">'Profiles 8760'!B54</f>
        <v>1</v>
      </c>
      <c r="C65" s="0" t="n">
        <f aca="false">'Profiles 8760'!E54</f>
        <v>0</v>
      </c>
      <c r="D65" s="0" t="n">
        <f aca="false">'Profiles 8760'!F54</f>
        <v>0</v>
      </c>
      <c r="E65" s="0" t="n">
        <f aca="false">'Profiles 8760'!G54</f>
        <v>0.081672</v>
      </c>
      <c r="F65" s="0" t="n">
        <f aca="false">D65*Assumptions!$C$11*$B$7+E65*Assumptions!$C$12*$B$8</f>
        <v>3.3403848</v>
      </c>
      <c r="G65" s="0" t="n">
        <f aca="false">C65*Assumptions!$C$15</f>
        <v>0</v>
      </c>
      <c r="H65" s="0" t="n">
        <f aca="false">MIN(F65,G65)</f>
        <v>0</v>
      </c>
      <c r="I65" s="0" t="n">
        <f aca="false">IF(C65=1,MIN(G65-H65,Assumptions!$C$13,P64),0)</f>
        <v>0</v>
      </c>
      <c r="J65" s="0" t="n">
        <f aca="false">H65+I65</f>
        <v>0</v>
      </c>
      <c r="K65" s="0" t="n">
        <f aca="false">MIN(IF(C65=1,F65-H65,F65),Assumptions!$C$13,MAX(0,($B$5-P64)/$B$6))</f>
        <v>3.3403848</v>
      </c>
      <c r="L65" s="0" t="n">
        <f aca="false">IF(C65=1,0,MIN(F65-K65,Assumptions!$C$15,MAX(0,$B$10-O64-M65)))</f>
        <v>0</v>
      </c>
      <c r="M65" s="0" t="n">
        <f aca="false">'Profiles 8760'!H54</f>
        <v>290400</v>
      </c>
      <c r="N65" s="0" t="n">
        <f aca="false">J65+L65</f>
        <v>0</v>
      </c>
      <c r="O65" s="0" t="n">
        <f aca="false">O64+N65</f>
        <v>3840.73921338245</v>
      </c>
      <c r="P65" s="0" t="n">
        <f aca="false">MIN($B$5,P64+K65*$B$6-I65)</f>
        <v>175.89287122968</v>
      </c>
      <c r="Q65" s="0" t="n">
        <f aca="false">MAX(0,F65-H65-K65-L65)</f>
        <v>0</v>
      </c>
    </row>
    <row r="66" customFormat="false" ht="15" hidden="false" customHeight="false" outlineLevel="0" collapsed="false">
      <c r="A66" s="0" t="n">
        <f aca="false">'Profiles 8760'!A55</f>
        <v>53</v>
      </c>
      <c r="B66" s="0" t="n">
        <f aca="false">'Profiles 8760'!B55</f>
        <v>1</v>
      </c>
      <c r="C66" s="0" t="n">
        <f aca="false">'Profiles 8760'!E55</f>
        <v>0</v>
      </c>
      <c r="D66" s="0" t="n">
        <f aca="false">'Profiles 8760'!F55</f>
        <v>0</v>
      </c>
      <c r="E66" s="0" t="n">
        <f aca="false">'Profiles 8760'!G55</f>
        <v>0.10234</v>
      </c>
      <c r="F66" s="0" t="n">
        <f aca="false">D66*Assumptions!$C$11*$B$7+E66*Assumptions!$C$12*$B$8</f>
        <v>4.185706</v>
      </c>
      <c r="G66" s="0" t="n">
        <f aca="false">C66*Assumptions!$C$15</f>
        <v>0</v>
      </c>
      <c r="H66" s="0" t="n">
        <f aca="false">MIN(F66,G66)</f>
        <v>0</v>
      </c>
      <c r="I66" s="0" t="n">
        <f aca="false">IF(C66=1,MIN(G66-H66,Assumptions!$C$13,P65),0)</f>
        <v>0</v>
      </c>
      <c r="J66" s="0" t="n">
        <f aca="false">H66+I66</f>
        <v>0</v>
      </c>
      <c r="K66" s="0" t="n">
        <f aca="false">MIN(IF(C66=1,F66-H66,F66),Assumptions!$C$13,MAX(0,($B$5-P65)/$B$6))</f>
        <v>4.185706</v>
      </c>
      <c r="L66" s="0" t="n">
        <f aca="false">IF(C66=1,0,MIN(F66-K66,Assumptions!$C$15,MAX(0,$B$10-O65-M66)))</f>
        <v>0</v>
      </c>
      <c r="M66" s="0" t="n">
        <f aca="false">'Profiles 8760'!H55</f>
        <v>290400</v>
      </c>
      <c r="N66" s="0" t="n">
        <f aca="false">J66+L66</f>
        <v>0</v>
      </c>
      <c r="O66" s="0" t="n">
        <f aca="false">O65+N66</f>
        <v>3840.73921338245</v>
      </c>
      <c r="P66" s="0" t="n">
        <f aca="false">MIN($B$5,P65+K66*$B$6-I66)</f>
        <v>179.52104119048</v>
      </c>
      <c r="Q66" s="0" t="n">
        <f aca="false">MAX(0,F66-H66-K66-L66)</f>
        <v>0</v>
      </c>
    </row>
    <row r="67" customFormat="false" ht="15" hidden="false" customHeight="false" outlineLevel="0" collapsed="false">
      <c r="A67" s="0" t="n">
        <f aca="false">'Profiles 8760'!A56</f>
        <v>54</v>
      </c>
      <c r="B67" s="0" t="n">
        <f aca="false">'Profiles 8760'!B56</f>
        <v>1</v>
      </c>
      <c r="C67" s="0" t="n">
        <f aca="false">'Profiles 8760'!E56</f>
        <v>0</v>
      </c>
      <c r="D67" s="0" t="n">
        <f aca="false">'Profiles 8760'!F56</f>
        <v>0</v>
      </c>
      <c r="E67" s="0" t="n">
        <f aca="false">'Profiles 8760'!G56</f>
        <v>0.099462</v>
      </c>
      <c r="F67" s="0" t="n">
        <f aca="false">D67*Assumptions!$C$11*$B$7+E67*Assumptions!$C$12*$B$8</f>
        <v>4.0679958</v>
      </c>
      <c r="G67" s="0" t="n">
        <f aca="false">C67*Assumptions!$C$15</f>
        <v>0</v>
      </c>
      <c r="H67" s="0" t="n">
        <f aca="false">MIN(F67,G67)</f>
        <v>0</v>
      </c>
      <c r="I67" s="0" t="n">
        <f aca="false">IF(C67=1,MIN(G67-H67,Assumptions!$C$13,P66),0)</f>
        <v>0</v>
      </c>
      <c r="J67" s="0" t="n">
        <f aca="false">H67+I67</f>
        <v>0</v>
      </c>
      <c r="K67" s="0" t="n">
        <f aca="false">MIN(IF(C67=1,F67-H67,F67),Assumptions!$C$13,MAX(0,($B$5-P66)/$B$6))</f>
        <v>4.0679958</v>
      </c>
      <c r="L67" s="0" t="n">
        <f aca="false">IF(C67=1,0,MIN(F67-K67,Assumptions!$C$15,MAX(0,$B$10-O66-M67)))</f>
        <v>0</v>
      </c>
      <c r="M67" s="0" t="n">
        <f aca="false">'Profiles 8760'!H56</f>
        <v>290400</v>
      </c>
      <c r="N67" s="0" t="n">
        <f aca="false">J67+L67</f>
        <v>0</v>
      </c>
      <c r="O67" s="0" t="n">
        <f aca="false">O66+N67</f>
        <v>3840.73921338245</v>
      </c>
      <c r="P67" s="0" t="n">
        <f aca="false">MIN($B$5,P66+K67*$B$6-I67)</f>
        <v>183.04717994992</v>
      </c>
      <c r="Q67" s="0" t="n">
        <f aca="false">MAX(0,F67-H67-K67-L67)</f>
        <v>0</v>
      </c>
    </row>
    <row r="68" customFormat="false" ht="15" hidden="false" customHeight="false" outlineLevel="0" collapsed="false">
      <c r="A68" s="0" t="n">
        <f aca="false">'Profiles 8760'!A57</f>
        <v>55</v>
      </c>
      <c r="B68" s="0" t="n">
        <f aca="false">'Profiles 8760'!B57</f>
        <v>1</v>
      </c>
      <c r="C68" s="0" t="n">
        <f aca="false">'Profiles 8760'!E57</f>
        <v>0</v>
      </c>
      <c r="D68" s="0" t="n">
        <f aca="false">'Profiles 8760'!F57</f>
        <v>0</v>
      </c>
      <c r="E68" s="0" t="n">
        <f aca="false">'Profiles 8760'!G57</f>
        <v>0.092949</v>
      </c>
      <c r="F68" s="0" t="n">
        <f aca="false">D68*Assumptions!$C$11*$B$7+E68*Assumptions!$C$12*$B$8</f>
        <v>3.8016141</v>
      </c>
      <c r="G68" s="0" t="n">
        <f aca="false">C68*Assumptions!$C$15</f>
        <v>0</v>
      </c>
      <c r="H68" s="0" t="n">
        <f aca="false">MIN(F68,G68)</f>
        <v>0</v>
      </c>
      <c r="I68" s="0" t="n">
        <f aca="false">IF(C68=1,MIN(G68-H68,Assumptions!$C$13,P67),0)</f>
        <v>0</v>
      </c>
      <c r="J68" s="0" t="n">
        <f aca="false">H68+I68</f>
        <v>0</v>
      </c>
      <c r="K68" s="0" t="n">
        <f aca="false">MIN(IF(C68=1,F68-H68,F68),Assumptions!$C$13,MAX(0,($B$5-P67)/$B$6))</f>
        <v>3.8016141</v>
      </c>
      <c r="L68" s="0" t="n">
        <f aca="false">IF(C68=1,0,MIN(F68-K68,Assumptions!$C$15,MAX(0,$B$10-O67-M68)))</f>
        <v>0</v>
      </c>
      <c r="M68" s="0" t="n">
        <f aca="false">'Profiles 8760'!H57</f>
        <v>290400</v>
      </c>
      <c r="N68" s="0" t="n">
        <f aca="false">J68+L68</f>
        <v>0</v>
      </c>
      <c r="O68" s="0" t="n">
        <f aca="false">O67+N68</f>
        <v>3840.73921338245</v>
      </c>
      <c r="P68" s="0" t="n">
        <f aca="false">MIN($B$5,P67+K68*$B$6-I68)</f>
        <v>186.3424190518</v>
      </c>
      <c r="Q68" s="0" t="n">
        <f aca="false">MAX(0,F68-H68-K68-L68)</f>
        <v>0</v>
      </c>
    </row>
    <row r="69" customFormat="false" ht="15" hidden="false" customHeight="false" outlineLevel="0" collapsed="false">
      <c r="A69" s="0" t="n">
        <f aca="false">'Profiles 8760'!A58</f>
        <v>56</v>
      </c>
      <c r="B69" s="0" t="n">
        <f aca="false">'Profiles 8760'!B58</f>
        <v>1</v>
      </c>
      <c r="C69" s="0" t="n">
        <f aca="false">'Profiles 8760'!E58</f>
        <v>1</v>
      </c>
      <c r="D69" s="0" t="n">
        <f aca="false">'Profiles 8760'!F58</f>
        <v>0.073744</v>
      </c>
      <c r="E69" s="0" t="n">
        <f aca="false">'Profiles 8760'!G58</f>
        <v>0.151134</v>
      </c>
      <c r="F69" s="0" t="n">
        <f aca="false">D69*Assumptions!$C$11*$B$7+E69*Assumptions!$C$12*$B$8</f>
        <v>27.4786478</v>
      </c>
      <c r="G69" s="0" t="n">
        <f aca="false">C69*Assumptions!$C$15</f>
        <v>200</v>
      </c>
      <c r="H69" s="0" t="n">
        <f aca="false">MIN(F69,G69)</f>
        <v>27.4786478</v>
      </c>
      <c r="I69" s="0" t="n">
        <f aca="false">IF(C69=1,MIN(G69-H69,Assumptions!$C$13,P68),0)</f>
        <v>172.5213522</v>
      </c>
      <c r="J69" s="0" t="n">
        <f aca="false">H69+I69</f>
        <v>200</v>
      </c>
      <c r="K69" s="0" t="n">
        <f aca="false">MIN(IF(C69=1,F69-H69,F69),Assumptions!$C$13,MAX(0,($B$5-P68)/$B$6))</f>
        <v>0</v>
      </c>
      <c r="L69" s="0" t="n">
        <f aca="false">IF(C69=1,0,MIN(F69-K69,Assumptions!$C$15,MAX(0,$B$10-O68-M69)))</f>
        <v>0</v>
      </c>
      <c r="M69" s="0" t="n">
        <f aca="false">'Profiles 8760'!H58</f>
        <v>290200</v>
      </c>
      <c r="N69" s="0" t="n">
        <f aca="false">J69+L69</f>
        <v>200</v>
      </c>
      <c r="O69" s="0" t="n">
        <f aca="false">O68+N69</f>
        <v>4040.73921338245</v>
      </c>
      <c r="P69" s="0" t="n">
        <f aca="false">MIN($B$5,P68+K69*$B$6-I69)</f>
        <v>13.8210668518</v>
      </c>
      <c r="Q69" s="0" t="n">
        <f aca="false">MAX(0,F69-H69-K69-L69)</f>
        <v>0</v>
      </c>
    </row>
    <row r="70" customFormat="false" ht="15" hidden="false" customHeight="false" outlineLevel="0" collapsed="false">
      <c r="A70" s="0" t="n">
        <f aca="false">'Profiles 8760'!A59</f>
        <v>57</v>
      </c>
      <c r="B70" s="0" t="n">
        <f aca="false">'Profiles 8760'!B59</f>
        <v>1</v>
      </c>
      <c r="C70" s="0" t="n">
        <f aca="false">'Profiles 8760'!E59</f>
        <v>1</v>
      </c>
      <c r="D70" s="0" t="n">
        <f aca="false">'Profiles 8760'!F59</f>
        <v>0.386584</v>
      </c>
      <c r="E70" s="0" t="n">
        <f aca="false">'Profiles 8760'!G59</f>
        <v>0.102482</v>
      </c>
      <c r="F70" s="0" t="n">
        <f aca="false">D70*Assumptions!$C$11*$B$7+E70*Assumptions!$C$12*$B$8</f>
        <v>115.836973</v>
      </c>
      <c r="G70" s="0" t="n">
        <f aca="false">C70*Assumptions!$C$15</f>
        <v>200</v>
      </c>
      <c r="H70" s="0" t="n">
        <f aca="false">MIN(F70,G70)</f>
        <v>115.836973</v>
      </c>
      <c r="I70" s="0" t="n">
        <f aca="false">IF(C70=1,MIN(G70-H70,Assumptions!$C$13,P69),0)</f>
        <v>13.8210668518</v>
      </c>
      <c r="J70" s="0" t="n">
        <f aca="false">H70+I70</f>
        <v>129.6580398518</v>
      </c>
      <c r="K70" s="0" t="n">
        <f aca="false">MIN(IF(C70=1,F70-H70,F70),Assumptions!$C$13,MAX(0,($B$5-P69)/$B$6))</f>
        <v>0</v>
      </c>
      <c r="L70" s="0" t="n">
        <f aca="false">IF(C70=1,0,MIN(F70-K70,Assumptions!$C$15,MAX(0,$B$10-O69-M70)))</f>
        <v>0</v>
      </c>
      <c r="M70" s="0" t="n">
        <f aca="false">'Profiles 8760'!H59</f>
        <v>290000</v>
      </c>
      <c r="N70" s="0" t="n">
        <f aca="false">J70+L70</f>
        <v>129.6580398518</v>
      </c>
      <c r="O70" s="0" t="n">
        <f aca="false">O69+N70</f>
        <v>4170.39725323425</v>
      </c>
      <c r="P70" s="0" t="n">
        <f aca="false">MIN($B$5,P69+K70*$B$6-I70)</f>
        <v>0</v>
      </c>
      <c r="Q70" s="0" t="n">
        <f aca="false">MAX(0,F70-H70-K70-L70)</f>
        <v>0</v>
      </c>
    </row>
    <row r="71" customFormat="false" ht="15" hidden="false" customHeight="false" outlineLevel="0" collapsed="false">
      <c r="A71" s="0" t="n">
        <f aca="false">'Profiles 8760'!A60</f>
        <v>58</v>
      </c>
      <c r="B71" s="0" t="n">
        <f aca="false">'Profiles 8760'!B60</f>
        <v>1</v>
      </c>
      <c r="C71" s="0" t="n">
        <f aca="false">'Profiles 8760'!E60</f>
        <v>0</v>
      </c>
      <c r="D71" s="0" t="n">
        <f aca="false">'Profiles 8760'!F60</f>
        <v>0.743239</v>
      </c>
      <c r="E71" s="0" t="n">
        <f aca="false">'Profiles 8760'!G60</f>
        <v>0.101327</v>
      </c>
      <c r="F71" s="0" t="n">
        <f aca="false">D71*Assumptions!$C$11*$B$7+E71*Assumptions!$C$12*$B$8</f>
        <v>218.7916975</v>
      </c>
      <c r="G71" s="0" t="n">
        <f aca="false">C71*Assumptions!$C$15</f>
        <v>0</v>
      </c>
      <c r="H71" s="0" t="n">
        <f aca="false">MIN(F71,G71)</f>
        <v>0</v>
      </c>
      <c r="I71" s="0" t="n">
        <f aca="false">IF(C71=1,MIN(G71-H71,Assumptions!$C$13,P70),0)</f>
        <v>0</v>
      </c>
      <c r="J71" s="0" t="n">
        <f aca="false">H71+I71</f>
        <v>0</v>
      </c>
      <c r="K71" s="0" t="n">
        <f aca="false">MIN(IF(C71=1,F71-H71,F71),Assumptions!$C$13,MAX(0,($B$5-P70)/$B$6))</f>
        <v>180</v>
      </c>
      <c r="L71" s="0" t="n">
        <f aca="false">IF(C71=1,0,MIN(F71-K71,Assumptions!$C$15,MAX(0,$B$10-O70-M71)))</f>
        <v>38.7916975</v>
      </c>
      <c r="M71" s="0" t="n">
        <f aca="false">'Profiles 8760'!H60</f>
        <v>290000</v>
      </c>
      <c r="N71" s="0" t="n">
        <f aca="false">J71+L71</f>
        <v>38.7916975</v>
      </c>
      <c r="O71" s="0" t="n">
        <f aca="false">O70+N71</f>
        <v>4209.18895073425</v>
      </c>
      <c r="P71" s="0" t="n">
        <f aca="false">MIN($B$5,P70+K71*$B$6-I71)</f>
        <v>156.024</v>
      </c>
      <c r="Q71" s="0" t="n">
        <f aca="false">MAX(0,F71-H71-K71-L71)</f>
        <v>0</v>
      </c>
    </row>
    <row r="72" customFormat="false" ht="15" hidden="false" customHeight="false" outlineLevel="0" collapsed="false">
      <c r="A72" s="0" t="n">
        <f aca="false">'Profiles 8760'!A61</f>
        <v>59</v>
      </c>
      <c r="B72" s="0" t="n">
        <f aca="false">'Profiles 8760'!B61</f>
        <v>1</v>
      </c>
      <c r="C72" s="0" t="n">
        <f aca="false">'Profiles 8760'!E61</f>
        <v>0</v>
      </c>
      <c r="D72" s="0" t="n">
        <f aca="false">'Profiles 8760'!F61</f>
        <v>1</v>
      </c>
      <c r="E72" s="0" t="n">
        <f aca="false">'Profiles 8760'!G61</f>
        <v>0.088836</v>
      </c>
      <c r="F72" s="0" t="n">
        <f aca="false">D72*Assumptions!$C$11*$B$7+E72*Assumptions!$C$12*$B$8</f>
        <v>292.4333924</v>
      </c>
      <c r="G72" s="0" t="n">
        <f aca="false">C72*Assumptions!$C$15</f>
        <v>0</v>
      </c>
      <c r="H72" s="0" t="n">
        <f aca="false">MIN(F72,G72)</f>
        <v>0</v>
      </c>
      <c r="I72" s="0" t="n">
        <f aca="false">IF(C72=1,MIN(G72-H72,Assumptions!$C$13,P71),0)</f>
        <v>0</v>
      </c>
      <c r="J72" s="0" t="n">
        <f aca="false">H72+I72</f>
        <v>0</v>
      </c>
      <c r="K72" s="0" t="n">
        <f aca="false">MIN(IF(C72=1,F72-H72,F72),Assumptions!$C$13,MAX(0,($B$5-P71)/$B$6))</f>
        <v>180</v>
      </c>
      <c r="L72" s="0" t="n">
        <f aca="false">IF(C72=1,0,MIN(F72-K72,Assumptions!$C$15,MAX(0,$B$10-O71-M72)))</f>
        <v>112.4333924</v>
      </c>
      <c r="M72" s="0" t="n">
        <f aca="false">'Profiles 8760'!H61</f>
        <v>290000</v>
      </c>
      <c r="N72" s="0" t="n">
        <f aca="false">J72+L72</f>
        <v>112.4333924</v>
      </c>
      <c r="O72" s="0" t="n">
        <f aca="false">O71+N72</f>
        <v>4321.62234313425</v>
      </c>
      <c r="P72" s="0" t="n">
        <f aca="false">MIN($B$5,P71+K72*$B$6-I72)</f>
        <v>312.048</v>
      </c>
      <c r="Q72" s="0" t="n">
        <f aca="false">MAX(0,F72-H72-K72-L72)</f>
        <v>0</v>
      </c>
    </row>
    <row r="73" customFormat="false" ht="15" hidden="false" customHeight="false" outlineLevel="0" collapsed="false">
      <c r="A73" s="0" t="n">
        <f aca="false">'Profiles 8760'!A62</f>
        <v>60</v>
      </c>
      <c r="B73" s="0" t="n">
        <f aca="false">'Profiles 8760'!B62</f>
        <v>1</v>
      </c>
      <c r="C73" s="0" t="n">
        <f aca="false">'Profiles 8760'!E62</f>
        <v>0</v>
      </c>
      <c r="D73" s="0" t="n">
        <f aca="false">'Profiles 8760'!F62</f>
        <v>1</v>
      </c>
      <c r="E73" s="0" t="n">
        <f aca="false">'Profiles 8760'!G62</f>
        <v>0.137206</v>
      </c>
      <c r="F73" s="0" t="n">
        <f aca="false">D73*Assumptions!$C$11*$B$7+E73*Assumptions!$C$12*$B$8</f>
        <v>294.4117254</v>
      </c>
      <c r="G73" s="0" t="n">
        <f aca="false">C73*Assumptions!$C$15</f>
        <v>0</v>
      </c>
      <c r="H73" s="0" t="n">
        <f aca="false">MIN(F73,G73)</f>
        <v>0</v>
      </c>
      <c r="I73" s="0" t="n">
        <f aca="false">IF(C73=1,MIN(G73-H73,Assumptions!$C$13,P72),0)</f>
        <v>0</v>
      </c>
      <c r="J73" s="0" t="n">
        <f aca="false">H73+I73</f>
        <v>0</v>
      </c>
      <c r="K73" s="0" t="n">
        <f aca="false">MIN(IF(C73=1,F73-H73,F73),Assumptions!$C$13,MAX(0,($B$5-P72)/$B$6))</f>
        <v>180</v>
      </c>
      <c r="L73" s="0" t="n">
        <f aca="false">IF(C73=1,0,MIN(F73-K73,Assumptions!$C$15,MAX(0,$B$10-O72-M73)))</f>
        <v>114.4117254</v>
      </c>
      <c r="M73" s="0" t="n">
        <f aca="false">'Profiles 8760'!H62</f>
        <v>290000</v>
      </c>
      <c r="N73" s="0" t="n">
        <f aca="false">J73+L73</f>
        <v>114.4117254</v>
      </c>
      <c r="O73" s="0" t="n">
        <f aca="false">O72+N73</f>
        <v>4436.03406853425</v>
      </c>
      <c r="P73" s="0" t="n">
        <f aca="false">MIN($B$5,P72+K73*$B$6-I73)</f>
        <v>468.072</v>
      </c>
      <c r="Q73" s="0" t="n">
        <f aca="false">MAX(0,F73-H73-K73-L73)</f>
        <v>0</v>
      </c>
    </row>
    <row r="74" customFormat="false" ht="15" hidden="false" customHeight="false" outlineLevel="0" collapsed="false">
      <c r="A74" s="0" t="n">
        <f aca="false">'Profiles 8760'!A63</f>
        <v>61</v>
      </c>
      <c r="B74" s="0" t="n">
        <f aca="false">'Profiles 8760'!B63</f>
        <v>1</v>
      </c>
      <c r="C74" s="0" t="n">
        <f aca="false">'Profiles 8760'!E63</f>
        <v>0</v>
      </c>
      <c r="D74" s="0" t="n">
        <f aca="false">'Profiles 8760'!F63</f>
        <v>1</v>
      </c>
      <c r="E74" s="0" t="n">
        <f aca="false">'Profiles 8760'!G63</f>
        <v>0.130672</v>
      </c>
      <c r="F74" s="0" t="n">
        <f aca="false">D74*Assumptions!$C$11*$B$7+E74*Assumptions!$C$12*$B$8</f>
        <v>294.1444848</v>
      </c>
      <c r="G74" s="0" t="n">
        <f aca="false">C74*Assumptions!$C$15</f>
        <v>0</v>
      </c>
      <c r="H74" s="0" t="n">
        <f aca="false">MIN(F74,G74)</f>
        <v>0</v>
      </c>
      <c r="I74" s="0" t="n">
        <f aca="false">IF(C74=1,MIN(G74-H74,Assumptions!$C$13,P73),0)</f>
        <v>0</v>
      </c>
      <c r="J74" s="0" t="n">
        <f aca="false">H74+I74</f>
        <v>0</v>
      </c>
      <c r="K74" s="0" t="n">
        <f aca="false">MIN(IF(C74=1,F74-H74,F74),Assumptions!$C$13,MAX(0,($B$5-P73)/$B$6))</f>
        <v>49.3054914628519</v>
      </c>
      <c r="L74" s="0" t="n">
        <f aca="false">IF(C74=1,0,MIN(F74-K74,Assumptions!$C$15,MAX(0,$B$10-O73-M74)))</f>
        <v>200</v>
      </c>
      <c r="M74" s="0" t="n">
        <f aca="false">'Profiles 8760'!H63</f>
        <v>290000</v>
      </c>
      <c r="N74" s="0" t="n">
        <f aca="false">J74+L74</f>
        <v>200</v>
      </c>
      <c r="O74" s="0" t="n">
        <f aca="false">O73+N74</f>
        <v>4636.03406853425</v>
      </c>
      <c r="P74" s="0" t="n">
        <f aca="false">MIN($B$5,P73+K74*$B$6-I74)</f>
        <v>510.81</v>
      </c>
      <c r="Q74" s="0" t="n">
        <f aca="false">MAX(0,F74-H74-K74-L74)</f>
        <v>44.8389933371481</v>
      </c>
    </row>
    <row r="75" customFormat="false" ht="15" hidden="false" customHeight="false" outlineLevel="0" collapsed="false">
      <c r="A75" s="0" t="n">
        <f aca="false">'Profiles 8760'!A64</f>
        <v>62</v>
      </c>
      <c r="B75" s="0" t="n">
        <f aca="false">'Profiles 8760'!B64</f>
        <v>1</v>
      </c>
      <c r="C75" s="0" t="n">
        <f aca="false">'Profiles 8760'!E64</f>
        <v>0</v>
      </c>
      <c r="D75" s="0" t="n">
        <f aca="false">'Profiles 8760'!F64</f>
        <v>1</v>
      </c>
      <c r="E75" s="0" t="n">
        <f aca="false">'Profiles 8760'!G64</f>
        <v>0.182802</v>
      </c>
      <c r="F75" s="0" t="n">
        <f aca="false">D75*Assumptions!$C$11*$B$7+E75*Assumptions!$C$12*$B$8</f>
        <v>296.2766018</v>
      </c>
      <c r="G75" s="0" t="n">
        <f aca="false">C75*Assumptions!$C$15</f>
        <v>0</v>
      </c>
      <c r="H75" s="0" t="n">
        <f aca="false">MIN(F75,G75)</f>
        <v>0</v>
      </c>
      <c r="I75" s="0" t="n">
        <f aca="false">IF(C75=1,MIN(G75-H75,Assumptions!$C$13,P74),0)</f>
        <v>0</v>
      </c>
      <c r="J75" s="0" t="n">
        <f aca="false">H75+I75</f>
        <v>0</v>
      </c>
      <c r="K75" s="0" t="n">
        <f aca="false">MIN(IF(C75=1,F75-H75,F75),Assumptions!$C$13,MAX(0,($B$5-P74)/$B$6))</f>
        <v>0</v>
      </c>
      <c r="L75" s="0" t="n">
        <f aca="false">IF(C75=1,0,MIN(F75-K75,Assumptions!$C$15,MAX(0,$B$10-O74-M75)))</f>
        <v>200</v>
      </c>
      <c r="M75" s="0" t="n">
        <f aca="false">'Profiles 8760'!H64</f>
        <v>290000</v>
      </c>
      <c r="N75" s="0" t="n">
        <f aca="false">J75+L75</f>
        <v>200</v>
      </c>
      <c r="O75" s="0" t="n">
        <f aca="false">O74+N75</f>
        <v>4836.03406853425</v>
      </c>
      <c r="P75" s="0" t="n">
        <f aca="false">MIN($B$5,P74+K75*$B$6-I75)</f>
        <v>510.81</v>
      </c>
      <c r="Q75" s="0" t="n">
        <f aca="false">MAX(0,F75-H75-K75-L75)</f>
        <v>96.2766018</v>
      </c>
    </row>
    <row r="76" customFormat="false" ht="15" hidden="false" customHeight="false" outlineLevel="0" collapsed="false">
      <c r="A76" s="0" t="n">
        <f aca="false">'Profiles 8760'!A65</f>
        <v>63</v>
      </c>
      <c r="B76" s="0" t="n">
        <f aca="false">'Profiles 8760'!B65</f>
        <v>1</v>
      </c>
      <c r="C76" s="0" t="n">
        <f aca="false">'Profiles 8760'!E65</f>
        <v>0</v>
      </c>
      <c r="D76" s="0" t="n">
        <f aca="false">'Profiles 8760'!F65</f>
        <v>1</v>
      </c>
      <c r="E76" s="0" t="n">
        <f aca="false">'Profiles 8760'!G65</f>
        <v>0.156235</v>
      </c>
      <c r="F76" s="0" t="n">
        <f aca="false">D76*Assumptions!$C$11*$B$7+E76*Assumptions!$C$12*$B$8</f>
        <v>295.1900115</v>
      </c>
      <c r="G76" s="0" t="n">
        <f aca="false">C76*Assumptions!$C$15</f>
        <v>0</v>
      </c>
      <c r="H76" s="0" t="n">
        <f aca="false">MIN(F76,G76)</f>
        <v>0</v>
      </c>
      <c r="I76" s="0" t="n">
        <f aca="false">IF(C76=1,MIN(G76-H76,Assumptions!$C$13,P75),0)</f>
        <v>0</v>
      </c>
      <c r="J76" s="0" t="n">
        <f aca="false">H76+I76</f>
        <v>0</v>
      </c>
      <c r="K76" s="0" t="n">
        <f aca="false">MIN(IF(C76=1,F76-H76,F76),Assumptions!$C$13,MAX(0,($B$5-P75)/$B$6))</f>
        <v>0</v>
      </c>
      <c r="L76" s="0" t="n">
        <f aca="false">IF(C76=1,0,MIN(F76-K76,Assumptions!$C$15,MAX(0,$B$10-O75-M76)))</f>
        <v>200</v>
      </c>
      <c r="M76" s="0" t="n">
        <f aca="false">'Profiles 8760'!H65</f>
        <v>290000</v>
      </c>
      <c r="N76" s="0" t="n">
        <f aca="false">J76+L76</f>
        <v>200</v>
      </c>
      <c r="O76" s="0" t="n">
        <f aca="false">O75+N76</f>
        <v>5036.03406853425</v>
      </c>
      <c r="P76" s="0" t="n">
        <f aca="false">MIN($B$5,P75+K76*$B$6-I76)</f>
        <v>510.81</v>
      </c>
      <c r="Q76" s="0" t="n">
        <f aca="false">MAX(0,F76-H76-K76-L76)</f>
        <v>95.1900115</v>
      </c>
    </row>
    <row r="77" customFormat="false" ht="15" hidden="false" customHeight="false" outlineLevel="0" collapsed="false">
      <c r="A77" s="0" t="n">
        <f aca="false">'Profiles 8760'!A66</f>
        <v>64</v>
      </c>
      <c r="B77" s="0" t="n">
        <f aca="false">'Profiles 8760'!B66</f>
        <v>1</v>
      </c>
      <c r="C77" s="0" t="n">
        <f aca="false">'Profiles 8760'!E66</f>
        <v>0</v>
      </c>
      <c r="D77" s="0" t="n">
        <f aca="false">'Profiles 8760'!F66</f>
        <v>0.743239</v>
      </c>
      <c r="E77" s="0" t="n">
        <f aca="false">'Profiles 8760'!G66</f>
        <v>0.108821</v>
      </c>
      <c r="F77" s="0" t="n">
        <f aca="false">D77*Assumptions!$C$11*$B$7+E77*Assumptions!$C$12*$B$8</f>
        <v>219.0982021</v>
      </c>
      <c r="G77" s="0" t="n">
        <f aca="false">C77*Assumptions!$C$15</f>
        <v>0</v>
      </c>
      <c r="H77" s="0" t="n">
        <f aca="false">MIN(F77,G77)</f>
        <v>0</v>
      </c>
      <c r="I77" s="0" t="n">
        <f aca="false">IF(C77=1,MIN(G77-H77,Assumptions!$C$13,P76),0)</f>
        <v>0</v>
      </c>
      <c r="J77" s="0" t="n">
        <f aca="false">H77+I77</f>
        <v>0</v>
      </c>
      <c r="K77" s="0" t="n">
        <f aca="false">MIN(IF(C77=1,F77-H77,F77),Assumptions!$C$13,MAX(0,($B$5-P76)/$B$6))</f>
        <v>0</v>
      </c>
      <c r="L77" s="0" t="n">
        <f aca="false">IF(C77=1,0,MIN(F77-K77,Assumptions!$C$15,MAX(0,$B$10-O76-M77)))</f>
        <v>200</v>
      </c>
      <c r="M77" s="0" t="n">
        <f aca="false">'Profiles 8760'!H66</f>
        <v>290000</v>
      </c>
      <c r="N77" s="0" t="n">
        <f aca="false">J77+L77</f>
        <v>200</v>
      </c>
      <c r="O77" s="0" t="n">
        <f aca="false">O76+N77</f>
        <v>5236.03406853425</v>
      </c>
      <c r="P77" s="0" t="n">
        <f aca="false">MIN($B$5,P76+K77*$B$6-I77)</f>
        <v>510.81</v>
      </c>
      <c r="Q77" s="0" t="n">
        <f aca="false">MAX(0,F77-H77-K77-L77)</f>
        <v>19.0982021</v>
      </c>
    </row>
    <row r="78" customFormat="false" ht="15" hidden="false" customHeight="false" outlineLevel="0" collapsed="false">
      <c r="A78" s="0" t="n">
        <f aca="false">'Profiles 8760'!A67</f>
        <v>65</v>
      </c>
      <c r="B78" s="0" t="n">
        <f aca="false">'Profiles 8760'!B67</f>
        <v>1</v>
      </c>
      <c r="C78" s="0" t="n">
        <f aca="false">'Profiles 8760'!E67</f>
        <v>0</v>
      </c>
      <c r="D78" s="0" t="n">
        <f aca="false">'Profiles 8760'!F67</f>
        <v>0.386584</v>
      </c>
      <c r="E78" s="0" t="n">
        <f aca="false">'Profiles 8760'!G67</f>
        <v>0.075816</v>
      </c>
      <c r="F78" s="0" t="n">
        <f aca="false">D78*Assumptions!$C$11*$B$7+E78*Assumptions!$C$12*$B$8</f>
        <v>114.7463336</v>
      </c>
      <c r="G78" s="0" t="n">
        <f aca="false">C78*Assumptions!$C$15</f>
        <v>0</v>
      </c>
      <c r="H78" s="0" t="n">
        <f aca="false">MIN(F78,G78)</f>
        <v>0</v>
      </c>
      <c r="I78" s="0" t="n">
        <f aca="false">IF(C78=1,MIN(G78-H78,Assumptions!$C$13,P77),0)</f>
        <v>0</v>
      </c>
      <c r="J78" s="0" t="n">
        <f aca="false">H78+I78</f>
        <v>0</v>
      </c>
      <c r="K78" s="0" t="n">
        <f aca="false">MIN(IF(C78=1,F78-H78,F78),Assumptions!$C$13,MAX(0,($B$5-P77)/$B$6))</f>
        <v>0</v>
      </c>
      <c r="L78" s="0" t="n">
        <f aca="false">IF(C78=1,0,MIN(F78-K78,Assumptions!$C$15,MAX(0,$B$10-O77-M78)))</f>
        <v>114.7463336</v>
      </c>
      <c r="M78" s="0" t="n">
        <f aca="false">'Profiles 8760'!H67</f>
        <v>290000</v>
      </c>
      <c r="N78" s="0" t="n">
        <f aca="false">J78+L78</f>
        <v>114.7463336</v>
      </c>
      <c r="O78" s="0" t="n">
        <f aca="false">O77+N78</f>
        <v>5350.78040213425</v>
      </c>
      <c r="P78" s="0" t="n">
        <f aca="false">MIN($B$5,P77+K78*$B$6-I78)</f>
        <v>510.81</v>
      </c>
      <c r="Q78" s="0" t="n">
        <f aca="false">MAX(0,F78-H78-K78-L78)</f>
        <v>0</v>
      </c>
    </row>
    <row r="79" customFormat="false" ht="15" hidden="false" customHeight="false" outlineLevel="0" collapsed="false">
      <c r="A79" s="0" t="n">
        <f aca="false">'Profiles 8760'!A68</f>
        <v>66</v>
      </c>
      <c r="B79" s="0" t="n">
        <f aca="false">'Profiles 8760'!B68</f>
        <v>1</v>
      </c>
      <c r="C79" s="0" t="n">
        <f aca="false">'Profiles 8760'!E68</f>
        <v>0</v>
      </c>
      <c r="D79" s="0" t="n">
        <f aca="false">'Profiles 8760'!F68</f>
        <v>0.073744</v>
      </c>
      <c r="E79" s="0" t="n">
        <f aca="false">'Profiles 8760'!G68</f>
        <v>0.057936</v>
      </c>
      <c r="F79" s="0" t="n">
        <f aca="false">D79*Assumptions!$C$11*$B$7+E79*Assumptions!$C$12*$B$8</f>
        <v>23.6668496</v>
      </c>
      <c r="G79" s="0" t="n">
        <f aca="false">C79*Assumptions!$C$15</f>
        <v>0</v>
      </c>
      <c r="H79" s="0" t="n">
        <f aca="false">MIN(F79,G79)</f>
        <v>0</v>
      </c>
      <c r="I79" s="0" t="n">
        <f aca="false">IF(C79=1,MIN(G79-H79,Assumptions!$C$13,P78),0)</f>
        <v>0</v>
      </c>
      <c r="J79" s="0" t="n">
        <f aca="false">H79+I79</f>
        <v>0</v>
      </c>
      <c r="K79" s="0" t="n">
        <f aca="false">MIN(IF(C79=1,F79-H79,F79),Assumptions!$C$13,MAX(0,($B$5-P78)/$B$6))</f>
        <v>0</v>
      </c>
      <c r="L79" s="0" t="n">
        <f aca="false">IF(C79=1,0,MIN(F79-K79,Assumptions!$C$15,MAX(0,$B$10-O78-M79)))</f>
        <v>23.6668496</v>
      </c>
      <c r="M79" s="0" t="n">
        <f aca="false">'Profiles 8760'!H68</f>
        <v>290000</v>
      </c>
      <c r="N79" s="0" t="n">
        <f aca="false">J79+L79</f>
        <v>23.6668496</v>
      </c>
      <c r="O79" s="0" t="n">
        <f aca="false">O78+N79</f>
        <v>5374.44725173425</v>
      </c>
      <c r="P79" s="0" t="n">
        <f aca="false">MIN($B$5,P78+K79*$B$6-I79)</f>
        <v>510.81</v>
      </c>
      <c r="Q79" s="0" t="n">
        <f aca="false">MAX(0,F79-H79-K79-L79)</f>
        <v>0</v>
      </c>
    </row>
    <row r="80" customFormat="false" ht="15" hidden="false" customHeight="false" outlineLevel="0" collapsed="false">
      <c r="A80" s="0" t="n">
        <f aca="false">'Profiles 8760'!A69</f>
        <v>67</v>
      </c>
      <c r="B80" s="0" t="n">
        <f aca="false">'Profiles 8760'!B69</f>
        <v>1</v>
      </c>
      <c r="C80" s="0" t="n">
        <f aca="false">'Profiles 8760'!E69</f>
        <v>0</v>
      </c>
      <c r="D80" s="0" t="n">
        <f aca="false">'Profiles 8760'!F69</f>
        <v>0</v>
      </c>
      <c r="E80" s="0" t="n">
        <f aca="false">'Profiles 8760'!G69</f>
        <v>0.055017</v>
      </c>
      <c r="F80" s="0" t="n">
        <f aca="false">D80*Assumptions!$C$11*$B$7+E80*Assumptions!$C$12*$B$8</f>
        <v>2.2501953</v>
      </c>
      <c r="G80" s="0" t="n">
        <f aca="false">C80*Assumptions!$C$15</f>
        <v>0</v>
      </c>
      <c r="H80" s="0" t="n">
        <f aca="false">MIN(F80,G80)</f>
        <v>0</v>
      </c>
      <c r="I80" s="0" t="n">
        <f aca="false">IF(C80=1,MIN(G80-H80,Assumptions!$C$13,P79),0)</f>
        <v>0</v>
      </c>
      <c r="J80" s="0" t="n">
        <f aca="false">H80+I80</f>
        <v>0</v>
      </c>
      <c r="K80" s="0" t="n">
        <f aca="false">MIN(IF(C80=1,F80-H80,F80),Assumptions!$C$13,MAX(0,($B$5-P79)/$B$6))</f>
        <v>0</v>
      </c>
      <c r="L80" s="0" t="n">
        <f aca="false">IF(C80=1,0,MIN(F80-K80,Assumptions!$C$15,MAX(0,$B$10-O79-M80)))</f>
        <v>2.2501953</v>
      </c>
      <c r="M80" s="0" t="n">
        <f aca="false">'Profiles 8760'!H69</f>
        <v>290000</v>
      </c>
      <c r="N80" s="0" t="n">
        <f aca="false">J80+L80</f>
        <v>2.2501953</v>
      </c>
      <c r="O80" s="0" t="n">
        <f aca="false">O79+N80</f>
        <v>5376.69744703425</v>
      </c>
      <c r="P80" s="0" t="n">
        <f aca="false">MIN($B$5,P79+K80*$B$6-I80)</f>
        <v>510.81</v>
      </c>
      <c r="Q80" s="0" t="n">
        <f aca="false">MAX(0,F80-H80-K80-L80)</f>
        <v>0</v>
      </c>
    </row>
    <row r="81" customFormat="false" ht="15" hidden="false" customHeight="false" outlineLevel="0" collapsed="false">
      <c r="A81" s="0" t="n">
        <f aca="false">'Profiles 8760'!A70</f>
        <v>68</v>
      </c>
      <c r="B81" s="0" t="n">
        <f aca="false">'Profiles 8760'!B70</f>
        <v>1</v>
      </c>
      <c r="C81" s="0" t="n">
        <f aca="false">'Profiles 8760'!E70</f>
        <v>1</v>
      </c>
      <c r="D81" s="0" t="n">
        <f aca="false">'Profiles 8760'!F70</f>
        <v>0</v>
      </c>
      <c r="E81" s="0" t="n">
        <f aca="false">'Profiles 8760'!G70</f>
        <v>0.061255</v>
      </c>
      <c r="F81" s="0" t="n">
        <f aca="false">D81*Assumptions!$C$11*$B$7+E81*Assumptions!$C$12*$B$8</f>
        <v>2.5053295</v>
      </c>
      <c r="G81" s="0" t="n">
        <f aca="false">C81*Assumptions!$C$15</f>
        <v>200</v>
      </c>
      <c r="H81" s="0" t="n">
        <f aca="false">MIN(F81,G81)</f>
        <v>2.5053295</v>
      </c>
      <c r="I81" s="0" t="n">
        <f aca="false">IF(C81=1,MIN(G81-H81,Assumptions!$C$13,P80),0)</f>
        <v>180</v>
      </c>
      <c r="J81" s="0" t="n">
        <f aca="false">H81+I81</f>
        <v>182.5053295</v>
      </c>
      <c r="K81" s="0" t="n">
        <f aca="false">MIN(IF(C81=1,F81-H81,F81),Assumptions!$C$13,MAX(0,($B$5-P80)/$B$6))</f>
        <v>0</v>
      </c>
      <c r="L81" s="0" t="n">
        <f aca="false">IF(C81=1,0,MIN(F81-K81,Assumptions!$C$15,MAX(0,$B$10-O80-M81)))</f>
        <v>0</v>
      </c>
      <c r="M81" s="0" t="n">
        <f aca="false">'Profiles 8760'!H70</f>
        <v>289800</v>
      </c>
      <c r="N81" s="0" t="n">
        <f aca="false">J81+L81</f>
        <v>182.5053295</v>
      </c>
      <c r="O81" s="0" t="n">
        <f aca="false">O80+N81</f>
        <v>5559.20277653425</v>
      </c>
      <c r="P81" s="0" t="n">
        <f aca="false">MIN($B$5,P80+K81*$B$6-I81)</f>
        <v>330.81</v>
      </c>
      <c r="Q81" s="0" t="n">
        <f aca="false">MAX(0,F81-H81-K81-L81)</f>
        <v>0</v>
      </c>
    </row>
    <row r="82" customFormat="false" ht="15" hidden="false" customHeight="false" outlineLevel="0" collapsed="false">
      <c r="A82" s="0" t="n">
        <f aca="false">'Profiles 8760'!A71</f>
        <v>69</v>
      </c>
      <c r="B82" s="0" t="n">
        <f aca="false">'Profiles 8760'!B71</f>
        <v>1</v>
      </c>
      <c r="C82" s="0" t="n">
        <f aca="false">'Profiles 8760'!E71</f>
        <v>1</v>
      </c>
      <c r="D82" s="0" t="n">
        <f aca="false">'Profiles 8760'!F71</f>
        <v>0</v>
      </c>
      <c r="E82" s="0" t="n">
        <f aca="false">'Profiles 8760'!G71</f>
        <v>0.07735</v>
      </c>
      <c r="F82" s="0" t="n">
        <f aca="false">D82*Assumptions!$C$11*$B$7+E82*Assumptions!$C$12*$B$8</f>
        <v>3.163615</v>
      </c>
      <c r="G82" s="0" t="n">
        <f aca="false">C82*Assumptions!$C$15</f>
        <v>200</v>
      </c>
      <c r="H82" s="0" t="n">
        <f aca="false">MIN(F82,G82)</f>
        <v>3.163615</v>
      </c>
      <c r="I82" s="0" t="n">
        <f aca="false">IF(C82=1,MIN(G82-H82,Assumptions!$C$13,P81),0)</f>
        <v>180</v>
      </c>
      <c r="J82" s="0" t="n">
        <f aca="false">H82+I82</f>
        <v>183.163615</v>
      </c>
      <c r="K82" s="0" t="n">
        <f aca="false">MIN(IF(C82=1,F82-H82,F82),Assumptions!$C$13,MAX(0,($B$5-P81)/$B$6))</f>
        <v>0</v>
      </c>
      <c r="L82" s="0" t="n">
        <f aca="false">IF(C82=1,0,MIN(F82-K82,Assumptions!$C$15,MAX(0,$B$10-O81-M82)))</f>
        <v>0</v>
      </c>
      <c r="M82" s="0" t="n">
        <f aca="false">'Profiles 8760'!H71</f>
        <v>289600</v>
      </c>
      <c r="N82" s="0" t="n">
        <f aca="false">J82+L82</f>
        <v>183.163615</v>
      </c>
      <c r="O82" s="0" t="n">
        <f aca="false">O81+N82</f>
        <v>5742.36639153425</v>
      </c>
      <c r="P82" s="0" t="n">
        <f aca="false">MIN($B$5,P81+K82*$B$6-I82)</f>
        <v>150.81</v>
      </c>
      <c r="Q82" s="0" t="n">
        <f aca="false">MAX(0,F82-H82-K82-L82)</f>
        <v>0</v>
      </c>
    </row>
    <row r="83" customFormat="false" ht="15" hidden="false" customHeight="false" outlineLevel="0" collapsed="false">
      <c r="A83" s="0" t="n">
        <f aca="false">'Profiles 8760'!A72</f>
        <v>70</v>
      </c>
      <c r="B83" s="0" t="n">
        <f aca="false">'Profiles 8760'!B72</f>
        <v>1</v>
      </c>
      <c r="C83" s="0" t="n">
        <f aca="false">'Profiles 8760'!E72</f>
        <v>0</v>
      </c>
      <c r="D83" s="0" t="n">
        <f aca="false">'Profiles 8760'!F72</f>
        <v>0</v>
      </c>
      <c r="E83" s="0" t="n">
        <f aca="false">'Profiles 8760'!G72</f>
        <v>0.064554</v>
      </c>
      <c r="F83" s="0" t="n">
        <f aca="false">D83*Assumptions!$C$11*$B$7+E83*Assumptions!$C$12*$B$8</f>
        <v>2.6402586</v>
      </c>
      <c r="G83" s="0" t="n">
        <f aca="false">C83*Assumptions!$C$15</f>
        <v>0</v>
      </c>
      <c r="H83" s="0" t="n">
        <f aca="false">MIN(F83,G83)</f>
        <v>0</v>
      </c>
      <c r="I83" s="0" t="n">
        <f aca="false">IF(C83=1,MIN(G83-H83,Assumptions!$C$13,P82),0)</f>
        <v>0</v>
      </c>
      <c r="J83" s="0" t="n">
        <f aca="false">H83+I83</f>
        <v>0</v>
      </c>
      <c r="K83" s="0" t="n">
        <f aca="false">MIN(IF(C83=1,F83-H83,F83),Assumptions!$C$13,MAX(0,($B$5-P82)/$B$6))</f>
        <v>2.6402586</v>
      </c>
      <c r="L83" s="0" t="n">
        <f aca="false">IF(C83=1,0,MIN(F83-K83,Assumptions!$C$15,MAX(0,$B$10-O82-M83)))</f>
        <v>0</v>
      </c>
      <c r="M83" s="0" t="n">
        <f aca="false">'Profiles 8760'!H72</f>
        <v>289600</v>
      </c>
      <c r="N83" s="0" t="n">
        <f aca="false">J83+L83</f>
        <v>0</v>
      </c>
      <c r="O83" s="0" t="n">
        <f aca="false">O82+N83</f>
        <v>5742.36639153425</v>
      </c>
      <c r="P83" s="0" t="n">
        <f aca="false">MIN($B$5,P82+K83*$B$6-I83)</f>
        <v>153.09857615448</v>
      </c>
      <c r="Q83" s="0" t="n">
        <f aca="false">MAX(0,F83-H83-K83-L83)</f>
        <v>0</v>
      </c>
    </row>
    <row r="84" customFormat="false" ht="15" hidden="false" customHeight="false" outlineLevel="0" collapsed="false">
      <c r="A84" s="0" t="n">
        <f aca="false">'Profiles 8760'!A73</f>
        <v>71</v>
      </c>
      <c r="B84" s="0" t="n">
        <f aca="false">'Profiles 8760'!B73</f>
        <v>1</v>
      </c>
      <c r="C84" s="0" t="n">
        <f aca="false">'Profiles 8760'!E73</f>
        <v>0</v>
      </c>
      <c r="D84" s="0" t="n">
        <f aca="false">'Profiles 8760'!F73</f>
        <v>0</v>
      </c>
      <c r="E84" s="0" t="n">
        <f aca="false">'Profiles 8760'!G73</f>
        <v>0.054754</v>
      </c>
      <c r="F84" s="0" t="n">
        <f aca="false">D84*Assumptions!$C$11*$B$7+E84*Assumptions!$C$12*$B$8</f>
        <v>2.2394386</v>
      </c>
      <c r="G84" s="0" t="n">
        <f aca="false">C84*Assumptions!$C$15</f>
        <v>0</v>
      </c>
      <c r="H84" s="0" t="n">
        <f aca="false">MIN(F84,G84)</f>
        <v>0</v>
      </c>
      <c r="I84" s="0" t="n">
        <f aca="false">IF(C84=1,MIN(G84-H84,Assumptions!$C$13,P83),0)</f>
        <v>0</v>
      </c>
      <c r="J84" s="0" t="n">
        <f aca="false">H84+I84</f>
        <v>0</v>
      </c>
      <c r="K84" s="0" t="n">
        <f aca="false">MIN(IF(C84=1,F84-H84,F84),Assumptions!$C$13,MAX(0,($B$5-P83)/$B$6))</f>
        <v>2.2394386</v>
      </c>
      <c r="L84" s="0" t="n">
        <f aca="false">IF(C84=1,0,MIN(F84-K84,Assumptions!$C$15,MAX(0,$B$10-O83-M84)))</f>
        <v>0</v>
      </c>
      <c r="M84" s="0" t="n">
        <f aca="false">'Profiles 8760'!H73</f>
        <v>289600</v>
      </c>
      <c r="N84" s="0" t="n">
        <f aca="false">J84+L84</f>
        <v>0</v>
      </c>
      <c r="O84" s="0" t="n">
        <f aca="false">O83+N84</f>
        <v>5742.36639153425</v>
      </c>
      <c r="P84" s="0" t="n">
        <f aca="false">MIN($B$5,P83+K84*$B$6-I84)</f>
        <v>155.03972153296</v>
      </c>
      <c r="Q84" s="0" t="n">
        <f aca="false">MAX(0,F84-H84-K84-L84)</f>
        <v>0</v>
      </c>
    </row>
    <row r="85" customFormat="false" ht="15" hidden="false" customHeight="false" outlineLevel="0" collapsed="false">
      <c r="A85" s="0" t="n">
        <f aca="false">'Profiles 8760'!A74</f>
        <v>72</v>
      </c>
      <c r="B85" s="0" t="n">
        <f aca="false">'Profiles 8760'!B74</f>
        <v>1</v>
      </c>
      <c r="C85" s="0" t="n">
        <f aca="false">'Profiles 8760'!E74</f>
        <v>0</v>
      </c>
      <c r="D85" s="0" t="n">
        <f aca="false">'Profiles 8760'!F74</f>
        <v>0</v>
      </c>
      <c r="E85" s="0" t="n">
        <f aca="false">'Profiles 8760'!G74</f>
        <v>0.058559</v>
      </c>
      <c r="F85" s="0" t="n">
        <f aca="false">D85*Assumptions!$C$11*$B$7+E85*Assumptions!$C$12*$B$8</f>
        <v>2.3950631</v>
      </c>
      <c r="G85" s="0" t="n">
        <f aca="false">C85*Assumptions!$C$15</f>
        <v>0</v>
      </c>
      <c r="H85" s="0" t="n">
        <f aca="false">MIN(F85,G85)</f>
        <v>0</v>
      </c>
      <c r="I85" s="0" t="n">
        <f aca="false">IF(C85=1,MIN(G85-H85,Assumptions!$C$13,P84),0)</f>
        <v>0</v>
      </c>
      <c r="J85" s="0" t="n">
        <f aca="false">H85+I85</f>
        <v>0</v>
      </c>
      <c r="K85" s="0" t="n">
        <f aca="false">MIN(IF(C85=1,F85-H85,F85),Assumptions!$C$13,MAX(0,($B$5-P84)/$B$6))</f>
        <v>2.3950631</v>
      </c>
      <c r="L85" s="0" t="n">
        <f aca="false">IF(C85=1,0,MIN(F85-K85,Assumptions!$C$15,MAX(0,$B$10-O84-M85)))</f>
        <v>0</v>
      </c>
      <c r="M85" s="0" t="n">
        <f aca="false">'Profiles 8760'!H74</f>
        <v>289600</v>
      </c>
      <c r="N85" s="0" t="n">
        <f aca="false">J85+L85</f>
        <v>0</v>
      </c>
      <c r="O85" s="0" t="n">
        <f aca="false">O84+N85</f>
        <v>5742.36639153425</v>
      </c>
      <c r="P85" s="0" t="n">
        <f aca="false">MIN($B$5,P84+K85*$B$6-I85)</f>
        <v>157.11576222804</v>
      </c>
      <c r="Q85" s="0" t="n">
        <f aca="false">MAX(0,F85-H85-K85-L85)</f>
        <v>0</v>
      </c>
    </row>
    <row r="86" customFormat="false" ht="15" hidden="false" customHeight="false" outlineLevel="0" collapsed="false">
      <c r="A86" s="0" t="n">
        <f aca="false">'Profiles 8760'!A75</f>
        <v>73</v>
      </c>
      <c r="B86" s="0" t="n">
        <f aca="false">'Profiles 8760'!B75</f>
        <v>1</v>
      </c>
      <c r="C86" s="0" t="n">
        <f aca="false">'Profiles 8760'!E75</f>
        <v>0</v>
      </c>
      <c r="D86" s="0" t="n">
        <f aca="false">'Profiles 8760'!F75</f>
        <v>0</v>
      </c>
      <c r="E86" s="0" t="n">
        <f aca="false">'Profiles 8760'!G75</f>
        <v>0.085639</v>
      </c>
      <c r="F86" s="0" t="n">
        <f aca="false">D86*Assumptions!$C$11*$B$7+E86*Assumptions!$C$12*$B$8</f>
        <v>3.5026351</v>
      </c>
      <c r="G86" s="0" t="n">
        <f aca="false">C86*Assumptions!$C$15</f>
        <v>0</v>
      </c>
      <c r="H86" s="0" t="n">
        <f aca="false">MIN(F86,G86)</f>
        <v>0</v>
      </c>
      <c r="I86" s="0" t="n">
        <f aca="false">IF(C86=1,MIN(G86-H86,Assumptions!$C$13,P85),0)</f>
        <v>0</v>
      </c>
      <c r="J86" s="0" t="n">
        <f aca="false">H86+I86</f>
        <v>0</v>
      </c>
      <c r="K86" s="0" t="n">
        <f aca="false">MIN(IF(C86=1,F86-H86,F86),Assumptions!$C$13,MAX(0,($B$5-P85)/$B$6))</f>
        <v>3.5026351</v>
      </c>
      <c r="L86" s="0" t="n">
        <f aca="false">IF(C86=1,0,MIN(F86-K86,Assumptions!$C$15,MAX(0,$B$10-O85-M86)))</f>
        <v>0</v>
      </c>
      <c r="M86" s="0" t="n">
        <f aca="false">'Profiles 8760'!H75</f>
        <v>289600</v>
      </c>
      <c r="N86" s="0" t="n">
        <f aca="false">J86+L86</f>
        <v>0</v>
      </c>
      <c r="O86" s="0" t="n">
        <f aca="false">O85+N86</f>
        <v>5742.36639153425</v>
      </c>
      <c r="P86" s="0" t="n">
        <f aca="false">MIN($B$5,P85+K86*$B$6-I86)</f>
        <v>160.15184633272</v>
      </c>
      <c r="Q86" s="0" t="n">
        <f aca="false">MAX(0,F86-H86-K86-L86)</f>
        <v>0</v>
      </c>
    </row>
    <row r="87" customFormat="false" ht="15" hidden="false" customHeight="false" outlineLevel="0" collapsed="false">
      <c r="A87" s="0" t="n">
        <f aca="false">'Profiles 8760'!A76</f>
        <v>74</v>
      </c>
      <c r="B87" s="0" t="n">
        <f aca="false">'Profiles 8760'!B76</f>
        <v>1</v>
      </c>
      <c r="C87" s="0" t="n">
        <f aca="false">'Profiles 8760'!E76</f>
        <v>0</v>
      </c>
      <c r="D87" s="0" t="n">
        <f aca="false">'Profiles 8760'!F76</f>
        <v>0</v>
      </c>
      <c r="E87" s="0" t="n">
        <f aca="false">'Profiles 8760'!G76</f>
        <v>0.069102</v>
      </c>
      <c r="F87" s="0" t="n">
        <f aca="false">D87*Assumptions!$C$11*$B$7+E87*Assumptions!$C$12*$B$8</f>
        <v>2.8262718</v>
      </c>
      <c r="G87" s="0" t="n">
        <f aca="false">C87*Assumptions!$C$15</f>
        <v>0</v>
      </c>
      <c r="H87" s="0" t="n">
        <f aca="false">MIN(F87,G87)</f>
        <v>0</v>
      </c>
      <c r="I87" s="0" t="n">
        <f aca="false">IF(C87=1,MIN(G87-H87,Assumptions!$C$13,P86),0)</f>
        <v>0</v>
      </c>
      <c r="J87" s="0" t="n">
        <f aca="false">H87+I87</f>
        <v>0</v>
      </c>
      <c r="K87" s="0" t="n">
        <f aca="false">MIN(IF(C87=1,F87-H87,F87),Assumptions!$C$13,MAX(0,($B$5-P86)/$B$6))</f>
        <v>2.8262718</v>
      </c>
      <c r="L87" s="0" t="n">
        <f aca="false">IF(C87=1,0,MIN(F87-K87,Assumptions!$C$15,MAX(0,$B$10-O86-M87)))</f>
        <v>0</v>
      </c>
      <c r="M87" s="0" t="n">
        <f aca="false">'Profiles 8760'!H76</f>
        <v>289600</v>
      </c>
      <c r="N87" s="0" t="n">
        <f aca="false">J87+L87</f>
        <v>0</v>
      </c>
      <c r="O87" s="0" t="n">
        <f aca="false">O86+N87</f>
        <v>5742.36639153425</v>
      </c>
      <c r="P87" s="0" t="n">
        <f aca="false">MIN($B$5,P86+K87*$B$6-I87)</f>
        <v>162.60165872896</v>
      </c>
      <c r="Q87" s="0" t="n">
        <f aca="false">MAX(0,F87-H87-K87-L87)</f>
        <v>0</v>
      </c>
    </row>
    <row r="88" customFormat="false" ht="15" hidden="false" customHeight="false" outlineLevel="0" collapsed="false">
      <c r="A88" s="0" t="n">
        <f aca="false">'Profiles 8760'!A77</f>
        <v>75</v>
      </c>
      <c r="B88" s="0" t="n">
        <f aca="false">'Profiles 8760'!B77</f>
        <v>1</v>
      </c>
      <c r="C88" s="0" t="n">
        <f aca="false">'Profiles 8760'!E77</f>
        <v>0</v>
      </c>
      <c r="D88" s="0" t="n">
        <f aca="false">'Profiles 8760'!F77</f>
        <v>0</v>
      </c>
      <c r="E88" s="0" t="n">
        <f aca="false">'Profiles 8760'!G77</f>
        <v>0.131258</v>
      </c>
      <c r="F88" s="0" t="n">
        <f aca="false">D88*Assumptions!$C$11*$B$7+E88*Assumptions!$C$12*$B$8</f>
        <v>5.3684522</v>
      </c>
      <c r="G88" s="0" t="n">
        <f aca="false">C88*Assumptions!$C$15</f>
        <v>0</v>
      </c>
      <c r="H88" s="0" t="n">
        <f aca="false">MIN(F88,G88)</f>
        <v>0</v>
      </c>
      <c r="I88" s="0" t="n">
        <f aca="false">IF(C88=1,MIN(G88-H88,Assumptions!$C$13,P87),0)</f>
        <v>0</v>
      </c>
      <c r="J88" s="0" t="n">
        <f aca="false">H88+I88</f>
        <v>0</v>
      </c>
      <c r="K88" s="0" t="n">
        <f aca="false">MIN(IF(C88=1,F88-H88,F88),Assumptions!$C$13,MAX(0,($B$5-P87)/$B$6))</f>
        <v>5.3684522</v>
      </c>
      <c r="L88" s="0" t="n">
        <f aca="false">IF(C88=1,0,MIN(F88-K88,Assumptions!$C$15,MAX(0,$B$10-O87-M88)))</f>
        <v>0</v>
      </c>
      <c r="M88" s="0" t="n">
        <f aca="false">'Profiles 8760'!H77</f>
        <v>289600</v>
      </c>
      <c r="N88" s="0" t="n">
        <f aca="false">J88+L88</f>
        <v>0</v>
      </c>
      <c r="O88" s="0" t="n">
        <f aca="false">O87+N88</f>
        <v>5742.36639153425</v>
      </c>
      <c r="P88" s="0" t="n">
        <f aca="false">MIN($B$5,P87+K88*$B$6-I88)</f>
        <v>167.25503309592</v>
      </c>
      <c r="Q88" s="0" t="n">
        <f aca="false">MAX(0,F88-H88-K88-L88)</f>
        <v>0</v>
      </c>
    </row>
    <row r="89" customFormat="false" ht="15" hidden="false" customHeight="false" outlineLevel="0" collapsed="false">
      <c r="A89" s="0" t="n">
        <f aca="false">'Profiles 8760'!A78</f>
        <v>76</v>
      </c>
      <c r="B89" s="0" t="n">
        <f aca="false">'Profiles 8760'!B78</f>
        <v>1</v>
      </c>
      <c r="C89" s="0" t="n">
        <f aca="false">'Profiles 8760'!E78</f>
        <v>0</v>
      </c>
      <c r="D89" s="0" t="n">
        <f aca="false">'Profiles 8760'!F78</f>
        <v>0</v>
      </c>
      <c r="E89" s="0" t="n">
        <f aca="false">'Profiles 8760'!G78</f>
        <v>0.164508</v>
      </c>
      <c r="F89" s="0" t="n">
        <f aca="false">D89*Assumptions!$C$11*$B$7+E89*Assumptions!$C$12*$B$8</f>
        <v>6.7283772</v>
      </c>
      <c r="G89" s="0" t="n">
        <f aca="false">C89*Assumptions!$C$15</f>
        <v>0</v>
      </c>
      <c r="H89" s="0" t="n">
        <f aca="false">MIN(F89,G89)</f>
        <v>0</v>
      </c>
      <c r="I89" s="0" t="n">
        <f aca="false">IF(C89=1,MIN(G89-H89,Assumptions!$C$13,P88),0)</f>
        <v>0</v>
      </c>
      <c r="J89" s="0" t="n">
        <f aca="false">H89+I89</f>
        <v>0</v>
      </c>
      <c r="K89" s="0" t="n">
        <f aca="false">MIN(IF(C89=1,F89-H89,F89),Assumptions!$C$13,MAX(0,($B$5-P88)/$B$6))</f>
        <v>6.7283772</v>
      </c>
      <c r="L89" s="0" t="n">
        <f aca="false">IF(C89=1,0,MIN(F89-K89,Assumptions!$C$15,MAX(0,$B$10-O88-M89)))</f>
        <v>0</v>
      </c>
      <c r="M89" s="0" t="n">
        <f aca="false">'Profiles 8760'!H78</f>
        <v>289600</v>
      </c>
      <c r="N89" s="0" t="n">
        <f aca="false">J89+L89</f>
        <v>0</v>
      </c>
      <c r="O89" s="0" t="n">
        <f aca="false">O88+N89</f>
        <v>5742.36639153425</v>
      </c>
      <c r="P89" s="0" t="n">
        <f aca="false">MIN($B$5,P88+K89*$B$6-I89)</f>
        <v>173.08719045288</v>
      </c>
      <c r="Q89" s="0" t="n">
        <f aca="false">MAX(0,F89-H89-K89-L89)</f>
        <v>0</v>
      </c>
    </row>
    <row r="90" customFormat="false" ht="15" hidden="false" customHeight="false" outlineLevel="0" collapsed="false">
      <c r="A90" s="0" t="n">
        <f aca="false">'Profiles 8760'!A79</f>
        <v>77</v>
      </c>
      <c r="B90" s="0" t="n">
        <f aca="false">'Profiles 8760'!B79</f>
        <v>1</v>
      </c>
      <c r="C90" s="0" t="n">
        <f aca="false">'Profiles 8760'!E79</f>
        <v>0</v>
      </c>
      <c r="D90" s="0" t="n">
        <f aca="false">'Profiles 8760'!F79</f>
        <v>0</v>
      </c>
      <c r="E90" s="0" t="n">
        <f aca="false">'Profiles 8760'!G79</f>
        <v>0.141731</v>
      </c>
      <c r="F90" s="0" t="n">
        <f aca="false">D90*Assumptions!$C$11*$B$7+E90*Assumptions!$C$12*$B$8</f>
        <v>5.7967979</v>
      </c>
      <c r="G90" s="0" t="n">
        <f aca="false">C90*Assumptions!$C$15</f>
        <v>0</v>
      </c>
      <c r="H90" s="0" t="n">
        <f aca="false">MIN(F90,G90)</f>
        <v>0</v>
      </c>
      <c r="I90" s="0" t="n">
        <f aca="false">IF(C90=1,MIN(G90-H90,Assumptions!$C$13,P89),0)</f>
        <v>0</v>
      </c>
      <c r="J90" s="0" t="n">
        <f aca="false">H90+I90</f>
        <v>0</v>
      </c>
      <c r="K90" s="0" t="n">
        <f aca="false">MIN(IF(C90=1,F90-H90,F90),Assumptions!$C$13,MAX(0,($B$5-P89)/$B$6))</f>
        <v>5.7967979</v>
      </c>
      <c r="L90" s="0" t="n">
        <f aca="false">IF(C90=1,0,MIN(F90-K90,Assumptions!$C$15,MAX(0,$B$10-O89-M90)))</f>
        <v>0</v>
      </c>
      <c r="M90" s="0" t="n">
        <f aca="false">'Profiles 8760'!H79</f>
        <v>289600</v>
      </c>
      <c r="N90" s="0" t="n">
        <f aca="false">J90+L90</f>
        <v>0</v>
      </c>
      <c r="O90" s="0" t="n">
        <f aca="false">O89+N90</f>
        <v>5742.36639153425</v>
      </c>
      <c r="P90" s="0" t="n">
        <f aca="false">MIN($B$5,P89+K90*$B$6-I90)</f>
        <v>178.1118548726</v>
      </c>
      <c r="Q90" s="0" t="n">
        <f aca="false">MAX(0,F90-H90-K90-L90)</f>
        <v>0</v>
      </c>
    </row>
    <row r="91" customFormat="false" ht="15" hidden="false" customHeight="false" outlineLevel="0" collapsed="false">
      <c r="A91" s="0" t="n">
        <f aca="false">'Profiles 8760'!A80</f>
        <v>78</v>
      </c>
      <c r="B91" s="0" t="n">
        <f aca="false">'Profiles 8760'!B80</f>
        <v>1</v>
      </c>
      <c r="C91" s="0" t="n">
        <f aca="false">'Profiles 8760'!E80</f>
        <v>0</v>
      </c>
      <c r="D91" s="0" t="n">
        <f aca="false">'Profiles 8760'!F80</f>
        <v>0</v>
      </c>
      <c r="E91" s="0" t="n">
        <f aca="false">'Profiles 8760'!G80</f>
        <v>0.097928</v>
      </c>
      <c r="F91" s="0" t="n">
        <f aca="false">D91*Assumptions!$C$11*$B$7+E91*Assumptions!$C$12*$B$8</f>
        <v>4.0052552</v>
      </c>
      <c r="G91" s="0" t="n">
        <f aca="false">C91*Assumptions!$C$15</f>
        <v>0</v>
      </c>
      <c r="H91" s="0" t="n">
        <f aca="false">MIN(F91,G91)</f>
        <v>0</v>
      </c>
      <c r="I91" s="0" t="n">
        <f aca="false">IF(C91=1,MIN(G91-H91,Assumptions!$C$13,P90),0)</f>
        <v>0</v>
      </c>
      <c r="J91" s="0" t="n">
        <f aca="false">H91+I91</f>
        <v>0</v>
      </c>
      <c r="K91" s="0" t="n">
        <f aca="false">MIN(IF(C91=1,F91-H91,F91),Assumptions!$C$13,MAX(0,($B$5-P90)/$B$6))</f>
        <v>4.0052552</v>
      </c>
      <c r="L91" s="0" t="n">
        <f aca="false">IF(C91=1,0,MIN(F91-K91,Assumptions!$C$15,MAX(0,$B$10-O90-M91)))</f>
        <v>0</v>
      </c>
      <c r="M91" s="0" t="n">
        <f aca="false">'Profiles 8760'!H80</f>
        <v>289600</v>
      </c>
      <c r="N91" s="0" t="n">
        <f aca="false">J91+L91</f>
        <v>0</v>
      </c>
      <c r="O91" s="0" t="n">
        <f aca="false">O90+N91</f>
        <v>5742.36639153425</v>
      </c>
      <c r="P91" s="0" t="n">
        <f aca="false">MIN($B$5,P90+K91*$B$6-I91)</f>
        <v>181.58361007996</v>
      </c>
      <c r="Q91" s="0" t="n">
        <f aca="false">MAX(0,F91-H91-K91-L91)</f>
        <v>0</v>
      </c>
    </row>
    <row r="92" customFormat="false" ht="15" hidden="false" customHeight="false" outlineLevel="0" collapsed="false">
      <c r="A92" s="0" t="n">
        <f aca="false">'Profiles 8760'!A81</f>
        <v>79</v>
      </c>
      <c r="B92" s="0" t="n">
        <f aca="false">'Profiles 8760'!B81</f>
        <v>1</v>
      </c>
      <c r="C92" s="0" t="n">
        <f aca="false">'Profiles 8760'!E81</f>
        <v>0</v>
      </c>
      <c r="D92" s="0" t="n">
        <f aca="false">'Profiles 8760'!F81</f>
        <v>0</v>
      </c>
      <c r="E92" s="0" t="n">
        <f aca="false">'Profiles 8760'!G81</f>
        <v>0.108063</v>
      </c>
      <c r="F92" s="0" t="n">
        <f aca="false">D92*Assumptions!$C$11*$B$7+E92*Assumptions!$C$12*$B$8</f>
        <v>4.4197767</v>
      </c>
      <c r="G92" s="0" t="n">
        <f aca="false">C92*Assumptions!$C$15</f>
        <v>0</v>
      </c>
      <c r="H92" s="0" t="n">
        <f aca="false">MIN(F92,G92)</f>
        <v>0</v>
      </c>
      <c r="I92" s="0" t="n">
        <f aca="false">IF(C92=1,MIN(G92-H92,Assumptions!$C$13,P91),0)</f>
        <v>0</v>
      </c>
      <c r="J92" s="0" t="n">
        <f aca="false">H92+I92</f>
        <v>0</v>
      </c>
      <c r="K92" s="0" t="n">
        <f aca="false">MIN(IF(C92=1,F92-H92,F92),Assumptions!$C$13,MAX(0,($B$5-P91)/$B$6))</f>
        <v>4.4197767</v>
      </c>
      <c r="L92" s="0" t="n">
        <f aca="false">IF(C92=1,0,MIN(F92-K92,Assumptions!$C$15,MAX(0,$B$10-O91-M92)))</f>
        <v>0</v>
      </c>
      <c r="M92" s="0" t="n">
        <f aca="false">'Profiles 8760'!H81</f>
        <v>289600</v>
      </c>
      <c r="N92" s="0" t="n">
        <f aca="false">J92+L92</f>
        <v>0</v>
      </c>
      <c r="O92" s="0" t="n">
        <f aca="false">O91+N92</f>
        <v>5742.36639153425</v>
      </c>
      <c r="P92" s="0" t="n">
        <f aca="false">MIN($B$5,P91+K92*$B$6-I92)</f>
        <v>185.41467252352</v>
      </c>
      <c r="Q92" s="0" t="n">
        <f aca="false">MAX(0,F92-H92-K92-L92)</f>
        <v>0</v>
      </c>
    </row>
    <row r="93" customFormat="false" ht="15" hidden="false" customHeight="false" outlineLevel="0" collapsed="false">
      <c r="A93" s="0" t="n">
        <f aca="false">'Profiles 8760'!A82</f>
        <v>80</v>
      </c>
      <c r="B93" s="0" t="n">
        <f aca="false">'Profiles 8760'!B82</f>
        <v>1</v>
      </c>
      <c r="C93" s="0" t="n">
        <f aca="false">'Profiles 8760'!E82</f>
        <v>1</v>
      </c>
      <c r="D93" s="0" t="n">
        <f aca="false">'Profiles 8760'!F82</f>
        <v>0.060581</v>
      </c>
      <c r="E93" s="0" t="n">
        <f aca="false">'Profiles 8760'!G82</f>
        <v>0.131797</v>
      </c>
      <c r="F93" s="0" t="n">
        <f aca="false">D93*Assumptions!$C$11*$B$7+E93*Assumptions!$C$12*$B$8</f>
        <v>22.8862901</v>
      </c>
      <c r="G93" s="0" t="n">
        <f aca="false">C93*Assumptions!$C$15</f>
        <v>200</v>
      </c>
      <c r="H93" s="0" t="n">
        <f aca="false">MIN(F93,G93)</f>
        <v>22.8862901</v>
      </c>
      <c r="I93" s="0" t="n">
        <f aca="false">IF(C93=1,MIN(G93-H93,Assumptions!$C$13,P92),0)</f>
        <v>177.1137099</v>
      </c>
      <c r="J93" s="0" t="n">
        <f aca="false">H93+I93</f>
        <v>200</v>
      </c>
      <c r="K93" s="0" t="n">
        <f aca="false">MIN(IF(C93=1,F93-H93,F93),Assumptions!$C$13,MAX(0,($B$5-P92)/$B$6))</f>
        <v>0</v>
      </c>
      <c r="L93" s="0" t="n">
        <f aca="false">IF(C93=1,0,MIN(F93-K93,Assumptions!$C$15,MAX(0,$B$10-O92-M93)))</f>
        <v>0</v>
      </c>
      <c r="M93" s="0" t="n">
        <f aca="false">'Profiles 8760'!H82</f>
        <v>289400</v>
      </c>
      <c r="N93" s="0" t="n">
        <f aca="false">J93+L93</f>
        <v>200</v>
      </c>
      <c r="O93" s="0" t="n">
        <f aca="false">O92+N93</f>
        <v>5942.36639153425</v>
      </c>
      <c r="P93" s="0" t="n">
        <f aca="false">MIN($B$5,P92+K93*$B$6-I93)</f>
        <v>8.30096262352001</v>
      </c>
      <c r="Q93" s="0" t="n">
        <f aca="false">MAX(0,F93-H93-K93-L93)</f>
        <v>0</v>
      </c>
    </row>
    <row r="94" customFormat="false" ht="15" hidden="false" customHeight="false" outlineLevel="0" collapsed="false">
      <c r="A94" s="0" t="n">
        <f aca="false">'Profiles 8760'!A83</f>
        <v>81</v>
      </c>
      <c r="B94" s="0" t="n">
        <f aca="false">'Profiles 8760'!B83</f>
        <v>1</v>
      </c>
      <c r="C94" s="0" t="n">
        <f aca="false">'Profiles 8760'!E83</f>
        <v>1</v>
      </c>
      <c r="D94" s="0" t="n">
        <f aca="false">'Profiles 8760'!F83</f>
        <v>0.317579</v>
      </c>
      <c r="E94" s="0" t="n">
        <f aca="false">'Profiles 8760'!G83</f>
        <v>0.116864</v>
      </c>
      <c r="F94" s="0" t="n">
        <f aca="false">D94*Assumptions!$C$11*$B$7+E94*Assumptions!$C$12*$B$8</f>
        <v>96.4965528</v>
      </c>
      <c r="G94" s="0" t="n">
        <f aca="false">C94*Assumptions!$C$15</f>
        <v>200</v>
      </c>
      <c r="H94" s="0" t="n">
        <f aca="false">MIN(F94,G94)</f>
        <v>96.4965528</v>
      </c>
      <c r="I94" s="0" t="n">
        <f aca="false">IF(C94=1,MIN(G94-H94,Assumptions!$C$13,P93),0)</f>
        <v>8.30096262352001</v>
      </c>
      <c r="J94" s="0" t="n">
        <f aca="false">H94+I94</f>
        <v>104.79751542352</v>
      </c>
      <c r="K94" s="0" t="n">
        <f aca="false">MIN(IF(C94=1,F94-H94,F94),Assumptions!$C$13,MAX(0,($B$5-P93)/$B$6))</f>
        <v>0</v>
      </c>
      <c r="L94" s="0" t="n">
        <f aca="false">IF(C94=1,0,MIN(F94-K94,Assumptions!$C$15,MAX(0,$B$10-O93-M94)))</f>
        <v>0</v>
      </c>
      <c r="M94" s="0" t="n">
        <f aca="false">'Profiles 8760'!H83</f>
        <v>289200</v>
      </c>
      <c r="N94" s="0" t="n">
        <f aca="false">J94+L94</f>
        <v>104.79751542352</v>
      </c>
      <c r="O94" s="0" t="n">
        <f aca="false">O93+N94</f>
        <v>6047.16390695777</v>
      </c>
      <c r="P94" s="0" t="n">
        <f aca="false">MIN($B$5,P93+K94*$B$6-I94)</f>
        <v>0</v>
      </c>
      <c r="Q94" s="0" t="n">
        <f aca="false">MAX(0,F94-H94-K94-L94)</f>
        <v>0</v>
      </c>
    </row>
    <row r="95" customFormat="false" ht="15" hidden="false" customHeight="false" outlineLevel="0" collapsed="false">
      <c r="A95" s="0" t="n">
        <f aca="false">'Profiles 8760'!A84</f>
        <v>82</v>
      </c>
      <c r="B95" s="0" t="n">
        <f aca="false">'Profiles 8760'!B84</f>
        <v>1</v>
      </c>
      <c r="C95" s="0" t="n">
        <f aca="false">'Profiles 8760'!E84</f>
        <v>0</v>
      </c>
      <c r="D95" s="0" t="n">
        <f aca="false">'Profiles 8760'!F84</f>
        <v>0.610571</v>
      </c>
      <c r="E95" s="0" t="n">
        <f aca="false">'Profiles 8760'!G84</f>
        <v>0.105511</v>
      </c>
      <c r="F95" s="0" t="n">
        <f aca="false">D95*Assumptions!$C$11*$B$7+E95*Assumptions!$C$12*$B$8</f>
        <v>180.6483047</v>
      </c>
      <c r="G95" s="0" t="n">
        <f aca="false">C95*Assumptions!$C$15</f>
        <v>0</v>
      </c>
      <c r="H95" s="0" t="n">
        <f aca="false">MIN(F95,G95)</f>
        <v>0</v>
      </c>
      <c r="I95" s="0" t="n">
        <f aca="false">IF(C95=1,MIN(G95-H95,Assumptions!$C$13,P94),0)</f>
        <v>0</v>
      </c>
      <c r="J95" s="0" t="n">
        <f aca="false">H95+I95</f>
        <v>0</v>
      </c>
      <c r="K95" s="0" t="n">
        <f aca="false">MIN(IF(C95=1,F95-H95,F95),Assumptions!$C$13,MAX(0,($B$5-P94)/$B$6))</f>
        <v>180</v>
      </c>
      <c r="L95" s="0" t="n">
        <f aca="false">IF(C95=1,0,MIN(F95-K95,Assumptions!$C$15,MAX(0,$B$10-O94-M95)))</f>
        <v>0.648304699999983</v>
      </c>
      <c r="M95" s="0" t="n">
        <f aca="false">'Profiles 8760'!H84</f>
        <v>289200</v>
      </c>
      <c r="N95" s="0" t="n">
        <f aca="false">J95+L95</f>
        <v>0.648304699999983</v>
      </c>
      <c r="O95" s="0" t="n">
        <f aca="false">O94+N95</f>
        <v>6047.81221165777</v>
      </c>
      <c r="P95" s="0" t="n">
        <f aca="false">MIN($B$5,P94+K95*$B$6-I95)</f>
        <v>156.024</v>
      </c>
      <c r="Q95" s="0" t="n">
        <f aca="false">MAX(0,F95-H95-K95-L95)</f>
        <v>0</v>
      </c>
    </row>
    <row r="96" customFormat="false" ht="15" hidden="false" customHeight="false" outlineLevel="0" collapsed="false">
      <c r="A96" s="0" t="n">
        <f aca="false">'Profiles 8760'!A85</f>
        <v>83</v>
      </c>
      <c r="B96" s="0" t="n">
        <f aca="false">'Profiles 8760'!B85</f>
        <v>1</v>
      </c>
      <c r="C96" s="0" t="n">
        <f aca="false">'Profiles 8760'!E85</f>
        <v>0</v>
      </c>
      <c r="D96" s="0" t="n">
        <f aca="false">'Profiles 8760'!F85</f>
        <v>0.86989</v>
      </c>
      <c r="E96" s="0" t="n">
        <f aca="false">'Profiles 8760'!G85</f>
        <v>0.113377</v>
      </c>
      <c r="F96" s="0" t="n">
        <f aca="false">D96*Assumptions!$C$11*$B$7+E96*Assumptions!$C$12*$B$8</f>
        <v>255.8613513</v>
      </c>
      <c r="G96" s="0" t="n">
        <f aca="false">C96*Assumptions!$C$15</f>
        <v>0</v>
      </c>
      <c r="H96" s="0" t="n">
        <f aca="false">MIN(F96,G96)</f>
        <v>0</v>
      </c>
      <c r="I96" s="0" t="n">
        <f aca="false">IF(C96=1,MIN(G96-H96,Assumptions!$C$13,P95),0)</f>
        <v>0</v>
      </c>
      <c r="J96" s="0" t="n">
        <f aca="false">H96+I96</f>
        <v>0</v>
      </c>
      <c r="K96" s="0" t="n">
        <f aca="false">MIN(IF(C96=1,F96-H96,F96),Assumptions!$C$13,MAX(0,($B$5-P95)/$B$6))</f>
        <v>180</v>
      </c>
      <c r="L96" s="0" t="n">
        <f aca="false">IF(C96=1,0,MIN(F96-K96,Assumptions!$C$15,MAX(0,$B$10-O95-M96)))</f>
        <v>75.8613513</v>
      </c>
      <c r="M96" s="0" t="n">
        <f aca="false">'Profiles 8760'!H85</f>
        <v>289200</v>
      </c>
      <c r="N96" s="0" t="n">
        <f aca="false">J96+L96</f>
        <v>75.8613513</v>
      </c>
      <c r="O96" s="0" t="n">
        <f aca="false">O95+N96</f>
        <v>6123.67356295777</v>
      </c>
      <c r="P96" s="0" t="n">
        <f aca="false">MIN($B$5,P95+K96*$B$6-I96)</f>
        <v>312.048</v>
      </c>
      <c r="Q96" s="0" t="n">
        <f aca="false">MAX(0,F96-H96-K96-L96)</f>
        <v>0</v>
      </c>
    </row>
    <row r="97" customFormat="false" ht="15" hidden="false" customHeight="false" outlineLevel="0" collapsed="false">
      <c r="A97" s="0" t="n">
        <f aca="false">'Profiles 8760'!A86</f>
        <v>84</v>
      </c>
      <c r="B97" s="0" t="n">
        <f aca="false">'Profiles 8760'!B86</f>
        <v>1</v>
      </c>
      <c r="C97" s="0" t="n">
        <f aca="false">'Profiles 8760'!E86</f>
        <v>0</v>
      </c>
      <c r="D97" s="0" t="n">
        <f aca="false">'Profiles 8760'!F86</f>
        <v>1</v>
      </c>
      <c r="E97" s="0" t="n">
        <f aca="false">'Profiles 8760'!G86</f>
        <v>0.1277</v>
      </c>
      <c r="F97" s="0" t="n">
        <f aca="false">D97*Assumptions!$C$11*$B$7+E97*Assumptions!$C$12*$B$8</f>
        <v>294.02293</v>
      </c>
      <c r="G97" s="0" t="n">
        <f aca="false">C97*Assumptions!$C$15</f>
        <v>0</v>
      </c>
      <c r="H97" s="0" t="n">
        <f aca="false">MIN(F97,G97)</f>
        <v>0</v>
      </c>
      <c r="I97" s="0" t="n">
        <f aca="false">IF(C97=1,MIN(G97-H97,Assumptions!$C$13,P96),0)</f>
        <v>0</v>
      </c>
      <c r="J97" s="0" t="n">
        <f aca="false">H97+I97</f>
        <v>0</v>
      </c>
      <c r="K97" s="0" t="n">
        <f aca="false">MIN(IF(C97=1,F97-H97,F97),Assumptions!$C$13,MAX(0,($B$5-P96)/$B$6))</f>
        <v>180</v>
      </c>
      <c r="L97" s="0" t="n">
        <f aca="false">IF(C97=1,0,MIN(F97-K97,Assumptions!$C$15,MAX(0,$B$10-O96-M97)))</f>
        <v>114.02293</v>
      </c>
      <c r="M97" s="0" t="n">
        <f aca="false">'Profiles 8760'!H86</f>
        <v>289200</v>
      </c>
      <c r="N97" s="0" t="n">
        <f aca="false">J97+L97</f>
        <v>114.02293</v>
      </c>
      <c r="O97" s="0" t="n">
        <f aca="false">O96+N97</f>
        <v>6237.69649295777</v>
      </c>
      <c r="P97" s="0" t="n">
        <f aca="false">MIN($B$5,P96+K97*$B$6-I97)</f>
        <v>468.072</v>
      </c>
      <c r="Q97" s="0" t="n">
        <f aca="false">MAX(0,F97-H97-K97-L97)</f>
        <v>0</v>
      </c>
    </row>
    <row r="98" customFormat="false" ht="15" hidden="false" customHeight="false" outlineLevel="0" collapsed="false">
      <c r="A98" s="0" t="n">
        <f aca="false">'Profiles 8760'!A87</f>
        <v>85</v>
      </c>
      <c r="B98" s="0" t="n">
        <f aca="false">'Profiles 8760'!B87</f>
        <v>1</v>
      </c>
      <c r="C98" s="0" t="n">
        <f aca="false">'Profiles 8760'!E87</f>
        <v>0</v>
      </c>
      <c r="D98" s="0" t="n">
        <f aca="false">'Profiles 8760'!F87</f>
        <v>1</v>
      </c>
      <c r="E98" s="0" t="n">
        <f aca="false">'Profiles 8760'!G87</f>
        <v>0.156494</v>
      </c>
      <c r="F98" s="0" t="n">
        <f aca="false">D98*Assumptions!$C$11*$B$7+E98*Assumptions!$C$12*$B$8</f>
        <v>295.2006046</v>
      </c>
      <c r="G98" s="0" t="n">
        <f aca="false">C98*Assumptions!$C$15</f>
        <v>0</v>
      </c>
      <c r="H98" s="0" t="n">
        <f aca="false">MIN(F98,G98)</f>
        <v>0</v>
      </c>
      <c r="I98" s="0" t="n">
        <f aca="false">IF(C98=1,MIN(G98-H98,Assumptions!$C$13,P97),0)</f>
        <v>0</v>
      </c>
      <c r="J98" s="0" t="n">
        <f aca="false">H98+I98</f>
        <v>0</v>
      </c>
      <c r="K98" s="0" t="n">
        <f aca="false">MIN(IF(C98=1,F98-H98,F98),Assumptions!$C$13,MAX(0,($B$5-P97)/$B$6))</f>
        <v>49.3054914628519</v>
      </c>
      <c r="L98" s="0" t="n">
        <f aca="false">IF(C98=1,0,MIN(F98-K98,Assumptions!$C$15,MAX(0,$B$10-O97-M98)))</f>
        <v>200</v>
      </c>
      <c r="M98" s="0" t="n">
        <f aca="false">'Profiles 8760'!H87</f>
        <v>289200</v>
      </c>
      <c r="N98" s="0" t="n">
        <f aca="false">J98+L98</f>
        <v>200</v>
      </c>
      <c r="O98" s="0" t="n">
        <f aca="false">O97+N98</f>
        <v>6437.69649295777</v>
      </c>
      <c r="P98" s="0" t="n">
        <f aca="false">MIN($B$5,P97+K98*$B$6-I98)</f>
        <v>510.81</v>
      </c>
      <c r="Q98" s="0" t="n">
        <f aca="false">MAX(0,F98-H98-K98-L98)</f>
        <v>45.8951131371481</v>
      </c>
    </row>
    <row r="99" customFormat="false" ht="15" hidden="false" customHeight="false" outlineLevel="0" collapsed="false">
      <c r="A99" s="0" t="n">
        <f aca="false">'Profiles 8760'!A88</f>
        <v>86</v>
      </c>
      <c r="B99" s="0" t="n">
        <f aca="false">'Profiles 8760'!B88</f>
        <v>1</v>
      </c>
      <c r="C99" s="0" t="n">
        <f aca="false">'Profiles 8760'!E88</f>
        <v>0</v>
      </c>
      <c r="D99" s="0" t="n">
        <f aca="false">'Profiles 8760'!F88</f>
        <v>1</v>
      </c>
      <c r="E99" s="0" t="n">
        <f aca="false">'Profiles 8760'!G88</f>
        <v>0.140274</v>
      </c>
      <c r="F99" s="0" t="n">
        <f aca="false">D99*Assumptions!$C$11*$B$7+E99*Assumptions!$C$12*$B$8</f>
        <v>294.5372066</v>
      </c>
      <c r="G99" s="0" t="n">
        <f aca="false">C99*Assumptions!$C$15</f>
        <v>0</v>
      </c>
      <c r="H99" s="0" t="n">
        <f aca="false">MIN(F99,G99)</f>
        <v>0</v>
      </c>
      <c r="I99" s="0" t="n">
        <f aca="false">IF(C99=1,MIN(G99-H99,Assumptions!$C$13,P98),0)</f>
        <v>0</v>
      </c>
      <c r="J99" s="0" t="n">
        <f aca="false">H99+I99</f>
        <v>0</v>
      </c>
      <c r="K99" s="0" t="n">
        <f aca="false">MIN(IF(C99=1,F99-H99,F99),Assumptions!$C$13,MAX(0,($B$5-P98)/$B$6))</f>
        <v>0</v>
      </c>
      <c r="L99" s="0" t="n">
        <f aca="false">IF(C99=1,0,MIN(F99-K99,Assumptions!$C$15,MAX(0,$B$10-O98-M99)))</f>
        <v>200</v>
      </c>
      <c r="M99" s="0" t="n">
        <f aca="false">'Profiles 8760'!H88</f>
        <v>289200</v>
      </c>
      <c r="N99" s="0" t="n">
        <f aca="false">J99+L99</f>
        <v>200</v>
      </c>
      <c r="O99" s="0" t="n">
        <f aca="false">O98+N99</f>
        <v>6637.69649295777</v>
      </c>
      <c r="P99" s="0" t="n">
        <f aca="false">MIN($B$5,P98+K99*$B$6-I99)</f>
        <v>510.81</v>
      </c>
      <c r="Q99" s="0" t="n">
        <f aca="false">MAX(0,F99-H99-K99-L99)</f>
        <v>94.5372066</v>
      </c>
    </row>
    <row r="100" customFormat="false" ht="15" hidden="false" customHeight="false" outlineLevel="0" collapsed="false">
      <c r="A100" s="0" t="n">
        <f aca="false">'Profiles 8760'!A89</f>
        <v>87</v>
      </c>
      <c r="B100" s="0" t="n">
        <f aca="false">'Profiles 8760'!B89</f>
        <v>1</v>
      </c>
      <c r="C100" s="0" t="n">
        <f aca="false">'Profiles 8760'!E89</f>
        <v>0</v>
      </c>
      <c r="D100" s="0" t="n">
        <f aca="false">'Profiles 8760'!F89</f>
        <v>0.86989</v>
      </c>
      <c r="E100" s="0" t="n">
        <f aca="false">'Profiles 8760'!G89</f>
        <v>0.127537</v>
      </c>
      <c r="F100" s="0" t="n">
        <f aca="false">D100*Assumptions!$C$11*$B$7+E100*Assumptions!$C$12*$B$8</f>
        <v>256.4404953</v>
      </c>
      <c r="G100" s="0" t="n">
        <f aca="false">C100*Assumptions!$C$15</f>
        <v>0</v>
      </c>
      <c r="H100" s="0" t="n">
        <f aca="false">MIN(F100,G100)</f>
        <v>0</v>
      </c>
      <c r="I100" s="0" t="n">
        <f aca="false">IF(C100=1,MIN(G100-H100,Assumptions!$C$13,P99),0)</f>
        <v>0</v>
      </c>
      <c r="J100" s="0" t="n">
        <f aca="false">H100+I100</f>
        <v>0</v>
      </c>
      <c r="K100" s="0" t="n">
        <f aca="false">MIN(IF(C100=1,F100-H100,F100),Assumptions!$C$13,MAX(0,($B$5-P99)/$B$6))</f>
        <v>0</v>
      </c>
      <c r="L100" s="0" t="n">
        <f aca="false">IF(C100=1,0,MIN(F100-K100,Assumptions!$C$15,MAX(0,$B$10-O99-M100)))</f>
        <v>200</v>
      </c>
      <c r="M100" s="0" t="n">
        <f aca="false">'Profiles 8760'!H89</f>
        <v>289200</v>
      </c>
      <c r="N100" s="0" t="n">
        <f aca="false">J100+L100</f>
        <v>200</v>
      </c>
      <c r="O100" s="0" t="n">
        <f aca="false">O99+N100</f>
        <v>6837.69649295777</v>
      </c>
      <c r="P100" s="0" t="n">
        <f aca="false">MIN($B$5,P99+K100*$B$6-I100)</f>
        <v>510.81</v>
      </c>
      <c r="Q100" s="0" t="n">
        <f aca="false">MAX(0,F100-H100-K100-L100)</f>
        <v>56.4404953</v>
      </c>
    </row>
    <row r="101" customFormat="false" ht="15" hidden="false" customHeight="false" outlineLevel="0" collapsed="false">
      <c r="A101" s="0" t="n">
        <f aca="false">'Profiles 8760'!A90</f>
        <v>88</v>
      </c>
      <c r="B101" s="0" t="n">
        <f aca="false">'Profiles 8760'!B90</f>
        <v>1</v>
      </c>
      <c r="C101" s="0" t="n">
        <f aca="false">'Profiles 8760'!E90</f>
        <v>0</v>
      </c>
      <c r="D101" s="0" t="n">
        <f aca="false">'Profiles 8760'!F90</f>
        <v>0.610571</v>
      </c>
      <c r="E101" s="0" t="n">
        <f aca="false">'Profiles 8760'!G90</f>
        <v>0.111777</v>
      </c>
      <c r="F101" s="0" t="n">
        <f aca="false">D101*Assumptions!$C$11*$B$7+E101*Assumptions!$C$12*$B$8</f>
        <v>180.9045841</v>
      </c>
      <c r="G101" s="0" t="n">
        <f aca="false">C101*Assumptions!$C$15</f>
        <v>0</v>
      </c>
      <c r="H101" s="0" t="n">
        <f aca="false">MIN(F101,G101)</f>
        <v>0</v>
      </c>
      <c r="I101" s="0" t="n">
        <f aca="false">IF(C101=1,MIN(G101-H101,Assumptions!$C$13,P100),0)</f>
        <v>0</v>
      </c>
      <c r="J101" s="0" t="n">
        <f aca="false">H101+I101</f>
        <v>0</v>
      </c>
      <c r="K101" s="0" t="n">
        <f aca="false">MIN(IF(C101=1,F101-H101,F101),Assumptions!$C$13,MAX(0,($B$5-P100)/$B$6))</f>
        <v>0</v>
      </c>
      <c r="L101" s="0" t="n">
        <f aca="false">IF(C101=1,0,MIN(F101-K101,Assumptions!$C$15,MAX(0,$B$10-O100-M101)))</f>
        <v>180.9045841</v>
      </c>
      <c r="M101" s="0" t="n">
        <f aca="false">'Profiles 8760'!H90</f>
        <v>289200</v>
      </c>
      <c r="N101" s="0" t="n">
        <f aca="false">J101+L101</f>
        <v>180.9045841</v>
      </c>
      <c r="O101" s="0" t="n">
        <f aca="false">O100+N101</f>
        <v>7018.60107705777</v>
      </c>
      <c r="P101" s="0" t="n">
        <f aca="false">MIN($B$5,P100+K101*$B$6-I101)</f>
        <v>510.81</v>
      </c>
      <c r="Q101" s="0" t="n">
        <f aca="false">MAX(0,F101-H101-K101-L101)</f>
        <v>0</v>
      </c>
    </row>
    <row r="102" customFormat="false" ht="15" hidden="false" customHeight="false" outlineLevel="0" collapsed="false">
      <c r="A102" s="0" t="n">
        <f aca="false">'Profiles 8760'!A91</f>
        <v>89</v>
      </c>
      <c r="B102" s="0" t="n">
        <f aca="false">'Profiles 8760'!B91</f>
        <v>1</v>
      </c>
      <c r="C102" s="0" t="n">
        <f aca="false">'Profiles 8760'!E91</f>
        <v>0</v>
      </c>
      <c r="D102" s="0" t="n">
        <f aca="false">'Profiles 8760'!F91</f>
        <v>0.317579</v>
      </c>
      <c r="E102" s="0" t="n">
        <f aca="false">'Profiles 8760'!G91</f>
        <v>0.16136</v>
      </c>
      <c r="F102" s="0" t="n">
        <f aca="false">D102*Assumptions!$C$11*$B$7+E102*Assumptions!$C$12*$B$8</f>
        <v>98.3164392</v>
      </c>
      <c r="G102" s="0" t="n">
        <f aca="false">C102*Assumptions!$C$15</f>
        <v>0</v>
      </c>
      <c r="H102" s="0" t="n">
        <f aca="false">MIN(F102,G102)</f>
        <v>0</v>
      </c>
      <c r="I102" s="0" t="n">
        <f aca="false">IF(C102=1,MIN(G102-H102,Assumptions!$C$13,P101),0)</f>
        <v>0</v>
      </c>
      <c r="J102" s="0" t="n">
        <f aca="false">H102+I102</f>
        <v>0</v>
      </c>
      <c r="K102" s="0" t="n">
        <f aca="false">MIN(IF(C102=1,F102-H102,F102),Assumptions!$C$13,MAX(0,($B$5-P101)/$B$6))</f>
        <v>0</v>
      </c>
      <c r="L102" s="0" t="n">
        <f aca="false">IF(C102=1,0,MIN(F102-K102,Assumptions!$C$15,MAX(0,$B$10-O101-M102)))</f>
        <v>98.3164392</v>
      </c>
      <c r="M102" s="0" t="n">
        <f aca="false">'Profiles 8760'!H91</f>
        <v>289200</v>
      </c>
      <c r="N102" s="0" t="n">
        <f aca="false">J102+L102</f>
        <v>98.3164392</v>
      </c>
      <c r="O102" s="0" t="n">
        <f aca="false">O101+N102</f>
        <v>7116.91751625777</v>
      </c>
      <c r="P102" s="0" t="n">
        <f aca="false">MIN($B$5,P101+K102*$B$6-I102)</f>
        <v>510.81</v>
      </c>
      <c r="Q102" s="0" t="n">
        <f aca="false">MAX(0,F102-H102-K102-L102)</f>
        <v>0</v>
      </c>
    </row>
    <row r="103" customFormat="false" ht="15" hidden="false" customHeight="false" outlineLevel="0" collapsed="false">
      <c r="A103" s="0" t="n">
        <f aca="false">'Profiles 8760'!A92</f>
        <v>90</v>
      </c>
      <c r="B103" s="0" t="n">
        <f aca="false">'Profiles 8760'!B92</f>
        <v>1</v>
      </c>
      <c r="C103" s="0" t="n">
        <f aca="false">'Profiles 8760'!E92</f>
        <v>0</v>
      </c>
      <c r="D103" s="0" t="n">
        <f aca="false">'Profiles 8760'!F92</f>
        <v>0.060581</v>
      </c>
      <c r="E103" s="0" t="n">
        <f aca="false">'Profiles 8760'!G92</f>
        <v>0.1453</v>
      </c>
      <c r="F103" s="0" t="n">
        <f aca="false">D103*Assumptions!$C$11*$B$7+E103*Assumptions!$C$12*$B$8</f>
        <v>23.4385628</v>
      </c>
      <c r="G103" s="0" t="n">
        <f aca="false">C103*Assumptions!$C$15</f>
        <v>0</v>
      </c>
      <c r="H103" s="0" t="n">
        <f aca="false">MIN(F103,G103)</f>
        <v>0</v>
      </c>
      <c r="I103" s="0" t="n">
        <f aca="false">IF(C103=1,MIN(G103-H103,Assumptions!$C$13,P102),0)</f>
        <v>0</v>
      </c>
      <c r="J103" s="0" t="n">
        <f aca="false">H103+I103</f>
        <v>0</v>
      </c>
      <c r="K103" s="0" t="n">
        <f aca="false">MIN(IF(C103=1,F103-H103,F103),Assumptions!$C$13,MAX(0,($B$5-P102)/$B$6))</f>
        <v>0</v>
      </c>
      <c r="L103" s="0" t="n">
        <f aca="false">IF(C103=1,0,MIN(F103-K103,Assumptions!$C$15,MAX(0,$B$10-O102-M103)))</f>
        <v>23.4385628</v>
      </c>
      <c r="M103" s="0" t="n">
        <f aca="false">'Profiles 8760'!H92</f>
        <v>289200</v>
      </c>
      <c r="N103" s="0" t="n">
        <f aca="false">J103+L103</f>
        <v>23.4385628</v>
      </c>
      <c r="O103" s="0" t="n">
        <f aca="false">O102+N103</f>
        <v>7140.35607905777</v>
      </c>
      <c r="P103" s="0" t="n">
        <f aca="false">MIN($B$5,P102+K103*$B$6-I103)</f>
        <v>510.81</v>
      </c>
      <c r="Q103" s="0" t="n">
        <f aca="false">MAX(0,F103-H103-K103-L103)</f>
        <v>0</v>
      </c>
    </row>
    <row r="104" customFormat="false" ht="15" hidden="false" customHeight="false" outlineLevel="0" collapsed="false">
      <c r="A104" s="0" t="n">
        <f aca="false">'Profiles 8760'!A93</f>
        <v>91</v>
      </c>
      <c r="B104" s="0" t="n">
        <f aca="false">'Profiles 8760'!B93</f>
        <v>1</v>
      </c>
      <c r="C104" s="0" t="n">
        <f aca="false">'Profiles 8760'!E93</f>
        <v>0</v>
      </c>
      <c r="D104" s="0" t="n">
        <f aca="false">'Profiles 8760'!F93</f>
        <v>0</v>
      </c>
      <c r="E104" s="0" t="n">
        <f aca="false">'Profiles 8760'!G93</f>
        <v>0.15119</v>
      </c>
      <c r="F104" s="0" t="n">
        <f aca="false">D104*Assumptions!$C$11*$B$7+E104*Assumptions!$C$12*$B$8</f>
        <v>6.183671</v>
      </c>
      <c r="G104" s="0" t="n">
        <f aca="false">C104*Assumptions!$C$15</f>
        <v>0</v>
      </c>
      <c r="H104" s="0" t="n">
        <f aca="false">MIN(F104,G104)</f>
        <v>0</v>
      </c>
      <c r="I104" s="0" t="n">
        <f aca="false">IF(C104=1,MIN(G104-H104,Assumptions!$C$13,P103),0)</f>
        <v>0</v>
      </c>
      <c r="J104" s="0" t="n">
        <f aca="false">H104+I104</f>
        <v>0</v>
      </c>
      <c r="K104" s="0" t="n">
        <f aca="false">MIN(IF(C104=1,F104-H104,F104),Assumptions!$C$13,MAX(0,($B$5-P103)/$B$6))</f>
        <v>0</v>
      </c>
      <c r="L104" s="0" t="n">
        <f aca="false">IF(C104=1,0,MIN(F104-K104,Assumptions!$C$15,MAX(0,$B$10-O103-M104)))</f>
        <v>6.183671</v>
      </c>
      <c r="M104" s="0" t="n">
        <f aca="false">'Profiles 8760'!H93</f>
        <v>289200</v>
      </c>
      <c r="N104" s="0" t="n">
        <f aca="false">J104+L104</f>
        <v>6.183671</v>
      </c>
      <c r="O104" s="0" t="n">
        <f aca="false">O103+N104</f>
        <v>7146.53975005777</v>
      </c>
      <c r="P104" s="0" t="n">
        <f aca="false">MIN($B$5,P103+K104*$B$6-I104)</f>
        <v>510.81</v>
      </c>
      <c r="Q104" s="0" t="n">
        <f aca="false">MAX(0,F104-H104-K104-L104)</f>
        <v>0</v>
      </c>
    </row>
    <row r="105" customFormat="false" ht="15" hidden="false" customHeight="false" outlineLevel="0" collapsed="false">
      <c r="A105" s="0" t="n">
        <f aca="false">'Profiles 8760'!A94</f>
        <v>92</v>
      </c>
      <c r="B105" s="0" t="n">
        <f aca="false">'Profiles 8760'!B94</f>
        <v>1</v>
      </c>
      <c r="C105" s="0" t="n">
        <f aca="false">'Profiles 8760'!E94</f>
        <v>1</v>
      </c>
      <c r="D105" s="0" t="n">
        <f aca="false">'Profiles 8760'!F94</f>
        <v>0</v>
      </c>
      <c r="E105" s="0" t="n">
        <f aca="false">'Profiles 8760'!G94</f>
        <v>0.144007</v>
      </c>
      <c r="F105" s="0" t="n">
        <f aca="false">D105*Assumptions!$C$11*$B$7+E105*Assumptions!$C$12*$B$8</f>
        <v>5.8898863</v>
      </c>
      <c r="G105" s="0" t="n">
        <f aca="false">C105*Assumptions!$C$15</f>
        <v>200</v>
      </c>
      <c r="H105" s="0" t="n">
        <f aca="false">MIN(F105,G105)</f>
        <v>5.8898863</v>
      </c>
      <c r="I105" s="0" t="n">
        <f aca="false">IF(C105=1,MIN(G105-H105,Assumptions!$C$13,P104),0)</f>
        <v>180</v>
      </c>
      <c r="J105" s="0" t="n">
        <f aca="false">H105+I105</f>
        <v>185.8898863</v>
      </c>
      <c r="K105" s="0" t="n">
        <f aca="false">MIN(IF(C105=1,F105-H105,F105),Assumptions!$C$13,MAX(0,($B$5-P104)/$B$6))</f>
        <v>0</v>
      </c>
      <c r="L105" s="0" t="n">
        <f aca="false">IF(C105=1,0,MIN(F105-K105,Assumptions!$C$15,MAX(0,$B$10-O104-M105)))</f>
        <v>0</v>
      </c>
      <c r="M105" s="0" t="n">
        <f aca="false">'Profiles 8760'!H94</f>
        <v>289000</v>
      </c>
      <c r="N105" s="0" t="n">
        <f aca="false">J105+L105</f>
        <v>185.8898863</v>
      </c>
      <c r="O105" s="0" t="n">
        <f aca="false">O104+N105</f>
        <v>7332.42963635777</v>
      </c>
      <c r="P105" s="0" t="n">
        <f aca="false">MIN($B$5,P104+K105*$B$6-I105)</f>
        <v>330.81</v>
      </c>
      <c r="Q105" s="0" t="n">
        <f aca="false">MAX(0,F105-H105-K105-L105)</f>
        <v>0</v>
      </c>
    </row>
    <row r="106" customFormat="false" ht="15" hidden="false" customHeight="false" outlineLevel="0" collapsed="false">
      <c r="A106" s="0" t="n">
        <f aca="false">'Profiles 8760'!A95</f>
        <v>93</v>
      </c>
      <c r="B106" s="0" t="n">
        <f aca="false">'Profiles 8760'!B95</f>
        <v>1</v>
      </c>
      <c r="C106" s="0" t="n">
        <f aca="false">'Profiles 8760'!E95</f>
        <v>1</v>
      </c>
      <c r="D106" s="0" t="n">
        <f aca="false">'Profiles 8760'!F95</f>
        <v>0</v>
      </c>
      <c r="E106" s="0" t="n">
        <f aca="false">'Profiles 8760'!G95</f>
        <v>0.172491</v>
      </c>
      <c r="F106" s="0" t="n">
        <f aca="false">D106*Assumptions!$C$11*$B$7+E106*Assumptions!$C$12*$B$8</f>
        <v>7.0548819</v>
      </c>
      <c r="G106" s="0" t="n">
        <f aca="false">C106*Assumptions!$C$15</f>
        <v>200</v>
      </c>
      <c r="H106" s="0" t="n">
        <f aca="false">MIN(F106,G106)</f>
        <v>7.0548819</v>
      </c>
      <c r="I106" s="0" t="n">
        <f aca="false">IF(C106=1,MIN(G106-H106,Assumptions!$C$13,P105),0)</f>
        <v>180</v>
      </c>
      <c r="J106" s="0" t="n">
        <f aca="false">H106+I106</f>
        <v>187.0548819</v>
      </c>
      <c r="K106" s="0" t="n">
        <f aca="false">MIN(IF(C106=1,F106-H106,F106),Assumptions!$C$13,MAX(0,($B$5-P105)/$B$6))</f>
        <v>0</v>
      </c>
      <c r="L106" s="0" t="n">
        <f aca="false">IF(C106=1,0,MIN(F106-K106,Assumptions!$C$15,MAX(0,$B$10-O105-M106)))</f>
        <v>0</v>
      </c>
      <c r="M106" s="0" t="n">
        <f aca="false">'Profiles 8760'!H95</f>
        <v>288800</v>
      </c>
      <c r="N106" s="0" t="n">
        <f aca="false">J106+L106</f>
        <v>187.0548819</v>
      </c>
      <c r="O106" s="0" t="n">
        <f aca="false">O105+N106</f>
        <v>7519.48451825777</v>
      </c>
      <c r="P106" s="0" t="n">
        <f aca="false">MIN($B$5,P105+K106*$B$6-I106)</f>
        <v>150.81</v>
      </c>
      <c r="Q106" s="0" t="n">
        <f aca="false">MAX(0,F106-H106-K106-L106)</f>
        <v>0</v>
      </c>
    </row>
    <row r="107" customFormat="false" ht="15" hidden="false" customHeight="false" outlineLevel="0" collapsed="false">
      <c r="A107" s="0" t="n">
        <f aca="false">'Profiles 8760'!A96</f>
        <v>94</v>
      </c>
      <c r="B107" s="0" t="n">
        <f aca="false">'Profiles 8760'!B96</f>
        <v>1</v>
      </c>
      <c r="C107" s="0" t="n">
        <f aca="false">'Profiles 8760'!E96</f>
        <v>0</v>
      </c>
      <c r="D107" s="0" t="n">
        <f aca="false">'Profiles 8760'!F96</f>
        <v>0</v>
      </c>
      <c r="E107" s="0" t="n">
        <f aca="false">'Profiles 8760'!G96</f>
        <v>0.171815</v>
      </c>
      <c r="F107" s="0" t="n">
        <f aca="false">D107*Assumptions!$C$11*$B$7+E107*Assumptions!$C$12*$B$8</f>
        <v>7.0272335</v>
      </c>
      <c r="G107" s="0" t="n">
        <f aca="false">C107*Assumptions!$C$15</f>
        <v>0</v>
      </c>
      <c r="H107" s="0" t="n">
        <f aca="false">MIN(F107,G107)</f>
        <v>0</v>
      </c>
      <c r="I107" s="0" t="n">
        <f aca="false">IF(C107=1,MIN(G107-H107,Assumptions!$C$13,P106),0)</f>
        <v>0</v>
      </c>
      <c r="J107" s="0" t="n">
        <f aca="false">H107+I107</f>
        <v>0</v>
      </c>
      <c r="K107" s="0" t="n">
        <f aca="false">MIN(IF(C107=1,F107-H107,F107),Assumptions!$C$13,MAX(0,($B$5-P106)/$B$6))</f>
        <v>7.0272335</v>
      </c>
      <c r="L107" s="0" t="n">
        <f aca="false">IF(C107=1,0,MIN(F107-K107,Assumptions!$C$15,MAX(0,$B$10-O106-M107)))</f>
        <v>0</v>
      </c>
      <c r="M107" s="0" t="n">
        <f aca="false">'Profiles 8760'!H96</f>
        <v>288800</v>
      </c>
      <c r="N107" s="0" t="n">
        <f aca="false">J107+L107</f>
        <v>0</v>
      </c>
      <c r="O107" s="0" t="n">
        <f aca="false">O106+N107</f>
        <v>7519.48451825777</v>
      </c>
      <c r="P107" s="0" t="n">
        <f aca="false">MIN($B$5,P106+K107*$B$6-I107)</f>
        <v>156.9012059978</v>
      </c>
      <c r="Q107" s="0" t="n">
        <f aca="false">MAX(0,F107-H107-K107-L107)</f>
        <v>0</v>
      </c>
    </row>
    <row r="108" customFormat="false" ht="15" hidden="false" customHeight="false" outlineLevel="0" collapsed="false">
      <c r="A108" s="0" t="n">
        <f aca="false">'Profiles 8760'!A97</f>
        <v>95</v>
      </c>
      <c r="B108" s="0" t="n">
        <f aca="false">'Profiles 8760'!B97</f>
        <v>1</v>
      </c>
      <c r="C108" s="0" t="n">
        <f aca="false">'Profiles 8760'!E97</f>
        <v>0</v>
      </c>
      <c r="D108" s="0" t="n">
        <f aca="false">'Profiles 8760'!F97</f>
        <v>0</v>
      </c>
      <c r="E108" s="0" t="n">
        <f aca="false">'Profiles 8760'!G97</f>
        <v>0.145781</v>
      </c>
      <c r="F108" s="0" t="n">
        <f aca="false">D108*Assumptions!$C$11*$B$7+E108*Assumptions!$C$12*$B$8</f>
        <v>5.9624429</v>
      </c>
      <c r="G108" s="0" t="n">
        <f aca="false">C108*Assumptions!$C$15</f>
        <v>0</v>
      </c>
      <c r="H108" s="0" t="n">
        <f aca="false">MIN(F108,G108)</f>
        <v>0</v>
      </c>
      <c r="I108" s="0" t="n">
        <f aca="false">IF(C108=1,MIN(G108-H108,Assumptions!$C$13,P107),0)</f>
        <v>0</v>
      </c>
      <c r="J108" s="0" t="n">
        <f aca="false">H108+I108</f>
        <v>0</v>
      </c>
      <c r="K108" s="0" t="n">
        <f aca="false">MIN(IF(C108=1,F108-H108,F108),Assumptions!$C$13,MAX(0,($B$5-P107)/$B$6))</f>
        <v>5.9624429</v>
      </c>
      <c r="L108" s="0" t="n">
        <f aca="false">IF(C108=1,0,MIN(F108-K108,Assumptions!$C$15,MAX(0,$B$10-O107-M108)))</f>
        <v>0</v>
      </c>
      <c r="M108" s="0" t="n">
        <f aca="false">'Profiles 8760'!H97</f>
        <v>288800</v>
      </c>
      <c r="N108" s="0" t="n">
        <f aca="false">J108+L108</f>
        <v>0</v>
      </c>
      <c r="O108" s="0" t="n">
        <f aca="false">O107+N108</f>
        <v>7519.48451825777</v>
      </c>
      <c r="P108" s="0" t="n">
        <f aca="false">MIN($B$5,P107+K108*$B$6-I108)</f>
        <v>162.06945150352</v>
      </c>
      <c r="Q108" s="0" t="n">
        <f aca="false">MAX(0,F108-H108-K108-L108)</f>
        <v>0</v>
      </c>
    </row>
    <row r="109" customFormat="false" ht="15" hidden="false" customHeight="false" outlineLevel="0" collapsed="false">
      <c r="A109" s="0" t="n">
        <f aca="false">'Profiles 8760'!A98</f>
        <v>96</v>
      </c>
      <c r="B109" s="0" t="n">
        <f aca="false">'Profiles 8760'!B98</f>
        <v>1</v>
      </c>
      <c r="C109" s="0" t="n">
        <f aca="false">'Profiles 8760'!E98</f>
        <v>0</v>
      </c>
      <c r="D109" s="0" t="n">
        <f aca="false">'Profiles 8760'!F98</f>
        <v>0</v>
      </c>
      <c r="E109" s="0" t="n">
        <f aca="false">'Profiles 8760'!G98</f>
        <v>0.154388</v>
      </c>
      <c r="F109" s="0" t="n">
        <f aca="false">D109*Assumptions!$C$11*$B$7+E109*Assumptions!$C$12*$B$8</f>
        <v>6.3144692</v>
      </c>
      <c r="G109" s="0" t="n">
        <f aca="false">C109*Assumptions!$C$15</f>
        <v>0</v>
      </c>
      <c r="H109" s="0" t="n">
        <f aca="false">MIN(F109,G109)</f>
        <v>0</v>
      </c>
      <c r="I109" s="0" t="n">
        <f aca="false">IF(C109=1,MIN(G109-H109,Assumptions!$C$13,P108),0)</f>
        <v>0</v>
      </c>
      <c r="J109" s="0" t="n">
        <f aca="false">H109+I109</f>
        <v>0</v>
      </c>
      <c r="K109" s="0" t="n">
        <f aca="false">MIN(IF(C109=1,F109-H109,F109),Assumptions!$C$13,MAX(0,($B$5-P108)/$B$6))</f>
        <v>6.3144692</v>
      </c>
      <c r="L109" s="0" t="n">
        <f aca="false">IF(C109=1,0,MIN(F109-K109,Assumptions!$C$15,MAX(0,$B$10-O108-M109)))</f>
        <v>0</v>
      </c>
      <c r="M109" s="0" t="n">
        <f aca="false">'Profiles 8760'!H98</f>
        <v>288800</v>
      </c>
      <c r="N109" s="0" t="n">
        <f aca="false">J109+L109</f>
        <v>0</v>
      </c>
      <c r="O109" s="0" t="n">
        <f aca="false">O108+N109</f>
        <v>7519.48451825777</v>
      </c>
      <c r="P109" s="0" t="n">
        <f aca="false">MIN($B$5,P108+K109*$B$6-I109)</f>
        <v>167.54283340608</v>
      </c>
      <c r="Q109" s="0" t="n">
        <f aca="false">MAX(0,F109-H109-K109-L109)</f>
        <v>0</v>
      </c>
    </row>
    <row r="110" customFormat="false" ht="15" hidden="false" customHeight="false" outlineLevel="0" collapsed="false">
      <c r="A110" s="0" t="n">
        <f aca="false">'Profiles 8760'!A99</f>
        <v>97</v>
      </c>
      <c r="B110" s="0" t="n">
        <f aca="false">'Profiles 8760'!B99</f>
        <v>1</v>
      </c>
      <c r="C110" s="0" t="n">
        <f aca="false">'Profiles 8760'!E99</f>
        <v>0</v>
      </c>
      <c r="D110" s="0" t="n">
        <f aca="false">'Profiles 8760'!F99</f>
        <v>0</v>
      </c>
      <c r="E110" s="0" t="n">
        <f aca="false">'Profiles 8760'!G99</f>
        <v>0.16487</v>
      </c>
      <c r="F110" s="0" t="n">
        <f aca="false">D110*Assumptions!$C$11*$B$7+E110*Assumptions!$C$12*$B$8</f>
        <v>6.743183</v>
      </c>
      <c r="G110" s="0" t="n">
        <f aca="false">C110*Assumptions!$C$15</f>
        <v>0</v>
      </c>
      <c r="H110" s="0" t="n">
        <f aca="false">MIN(F110,G110)</f>
        <v>0</v>
      </c>
      <c r="I110" s="0" t="n">
        <f aca="false">IF(C110=1,MIN(G110-H110,Assumptions!$C$13,P109),0)</f>
        <v>0</v>
      </c>
      <c r="J110" s="0" t="n">
        <f aca="false">H110+I110</f>
        <v>0</v>
      </c>
      <c r="K110" s="0" t="n">
        <f aca="false">MIN(IF(C110=1,F110-H110,F110),Assumptions!$C$13,MAX(0,($B$5-P109)/$B$6))</f>
        <v>6.743183</v>
      </c>
      <c r="L110" s="0" t="n">
        <f aca="false">IF(C110=1,0,MIN(F110-K110,Assumptions!$C$15,MAX(0,$B$10-O109-M110)))</f>
        <v>0</v>
      </c>
      <c r="M110" s="0" t="n">
        <f aca="false">'Profiles 8760'!H99</f>
        <v>288800</v>
      </c>
      <c r="N110" s="0" t="n">
        <f aca="false">J110+L110</f>
        <v>0</v>
      </c>
      <c r="O110" s="0" t="n">
        <f aca="false">O109+N110</f>
        <v>7519.48451825777</v>
      </c>
      <c r="P110" s="0" t="n">
        <f aca="false">MIN($B$5,P109+K110*$B$6-I110)</f>
        <v>173.38782443048</v>
      </c>
      <c r="Q110" s="0" t="n">
        <f aca="false">MAX(0,F110-H110-K110-L110)</f>
        <v>0</v>
      </c>
    </row>
    <row r="111" customFormat="false" ht="15" hidden="false" customHeight="false" outlineLevel="0" collapsed="false">
      <c r="A111" s="0" t="n">
        <f aca="false">'Profiles 8760'!A100</f>
        <v>98</v>
      </c>
      <c r="B111" s="0" t="n">
        <f aca="false">'Profiles 8760'!B100</f>
        <v>1</v>
      </c>
      <c r="C111" s="0" t="n">
        <f aca="false">'Profiles 8760'!E100</f>
        <v>0</v>
      </c>
      <c r="D111" s="0" t="n">
        <f aca="false">'Profiles 8760'!F100</f>
        <v>0</v>
      </c>
      <c r="E111" s="0" t="n">
        <f aca="false">'Profiles 8760'!G100</f>
        <v>0.317056</v>
      </c>
      <c r="F111" s="0" t="n">
        <f aca="false">D111*Assumptions!$C$11*$B$7+E111*Assumptions!$C$12*$B$8</f>
        <v>12.9675904</v>
      </c>
      <c r="G111" s="0" t="n">
        <f aca="false">C111*Assumptions!$C$15</f>
        <v>0</v>
      </c>
      <c r="H111" s="0" t="n">
        <f aca="false">MIN(F111,G111)</f>
        <v>0</v>
      </c>
      <c r="I111" s="0" t="n">
        <f aca="false">IF(C111=1,MIN(G111-H111,Assumptions!$C$13,P110),0)</f>
        <v>0</v>
      </c>
      <c r="J111" s="0" t="n">
        <f aca="false">H111+I111</f>
        <v>0</v>
      </c>
      <c r="K111" s="0" t="n">
        <f aca="false">MIN(IF(C111=1,F111-H111,F111),Assumptions!$C$13,MAX(0,($B$5-P110)/$B$6))</f>
        <v>12.9675904</v>
      </c>
      <c r="L111" s="0" t="n">
        <f aca="false">IF(C111=1,0,MIN(F111-K111,Assumptions!$C$15,MAX(0,$B$10-O110-M111)))</f>
        <v>0</v>
      </c>
      <c r="M111" s="0" t="n">
        <f aca="false">'Profiles 8760'!H100</f>
        <v>288800</v>
      </c>
      <c r="N111" s="0" t="n">
        <f aca="false">J111+L111</f>
        <v>0</v>
      </c>
      <c r="O111" s="0" t="n">
        <f aca="false">O110+N111</f>
        <v>7519.48451825777</v>
      </c>
      <c r="P111" s="0" t="n">
        <f aca="false">MIN($B$5,P110+K111*$B$6-I111)</f>
        <v>184.6281317892</v>
      </c>
      <c r="Q111" s="0" t="n">
        <f aca="false">MAX(0,F111-H111-K111-L111)</f>
        <v>0</v>
      </c>
    </row>
    <row r="112" customFormat="false" ht="15" hidden="false" customHeight="false" outlineLevel="0" collapsed="false">
      <c r="A112" s="0" t="n">
        <f aca="false">'Profiles 8760'!A101</f>
        <v>99</v>
      </c>
      <c r="B112" s="0" t="n">
        <f aca="false">'Profiles 8760'!B101</f>
        <v>1</v>
      </c>
      <c r="C112" s="0" t="n">
        <f aca="false">'Profiles 8760'!E101</f>
        <v>0</v>
      </c>
      <c r="D112" s="0" t="n">
        <f aca="false">'Profiles 8760'!F101</f>
        <v>0</v>
      </c>
      <c r="E112" s="0" t="n">
        <f aca="false">'Profiles 8760'!G101</f>
        <v>0.233608</v>
      </c>
      <c r="F112" s="0" t="n">
        <f aca="false">D112*Assumptions!$C$11*$B$7+E112*Assumptions!$C$12*$B$8</f>
        <v>9.5545672</v>
      </c>
      <c r="G112" s="0" t="n">
        <f aca="false">C112*Assumptions!$C$15</f>
        <v>0</v>
      </c>
      <c r="H112" s="0" t="n">
        <f aca="false">MIN(F112,G112)</f>
        <v>0</v>
      </c>
      <c r="I112" s="0" t="n">
        <f aca="false">IF(C112=1,MIN(G112-H112,Assumptions!$C$13,P111),0)</f>
        <v>0</v>
      </c>
      <c r="J112" s="0" t="n">
        <f aca="false">H112+I112</f>
        <v>0</v>
      </c>
      <c r="K112" s="0" t="n">
        <f aca="false">MIN(IF(C112=1,F112-H112,F112),Assumptions!$C$13,MAX(0,($B$5-P111)/$B$6))</f>
        <v>9.5545672</v>
      </c>
      <c r="L112" s="0" t="n">
        <f aca="false">IF(C112=1,0,MIN(F112-K112,Assumptions!$C$15,MAX(0,$B$10-O111-M112)))</f>
        <v>0</v>
      </c>
      <c r="M112" s="0" t="n">
        <f aca="false">'Profiles 8760'!H101</f>
        <v>288800</v>
      </c>
      <c r="N112" s="0" t="n">
        <f aca="false">J112+L112</f>
        <v>0</v>
      </c>
      <c r="O112" s="0" t="n">
        <f aca="false">O111+N112</f>
        <v>7519.48451825777</v>
      </c>
      <c r="P112" s="0" t="n">
        <f aca="false">MIN($B$5,P111+K112*$B$6-I112)</f>
        <v>192.91003063816</v>
      </c>
      <c r="Q112" s="0" t="n">
        <f aca="false">MAX(0,F112-H112-K112-L112)</f>
        <v>0</v>
      </c>
    </row>
    <row r="113" customFormat="false" ht="15" hidden="false" customHeight="false" outlineLevel="0" collapsed="false">
      <c r="A113" s="0" t="n">
        <f aca="false">'Profiles 8760'!A102</f>
        <v>100</v>
      </c>
      <c r="B113" s="0" t="n">
        <f aca="false">'Profiles 8760'!B102</f>
        <v>1</v>
      </c>
      <c r="C113" s="0" t="n">
        <f aca="false">'Profiles 8760'!E102</f>
        <v>0</v>
      </c>
      <c r="D113" s="0" t="n">
        <f aca="false">'Profiles 8760'!F102</f>
        <v>0</v>
      </c>
      <c r="E113" s="0" t="n">
        <f aca="false">'Profiles 8760'!G102</f>
        <v>0.259996</v>
      </c>
      <c r="F113" s="0" t="n">
        <f aca="false">D113*Assumptions!$C$11*$B$7+E113*Assumptions!$C$12*$B$8</f>
        <v>10.6338364</v>
      </c>
      <c r="G113" s="0" t="n">
        <f aca="false">C113*Assumptions!$C$15</f>
        <v>0</v>
      </c>
      <c r="H113" s="0" t="n">
        <f aca="false">MIN(F113,G113)</f>
        <v>0</v>
      </c>
      <c r="I113" s="0" t="n">
        <f aca="false">IF(C113=1,MIN(G113-H113,Assumptions!$C$13,P112),0)</f>
        <v>0</v>
      </c>
      <c r="J113" s="0" t="n">
        <f aca="false">H113+I113</f>
        <v>0</v>
      </c>
      <c r="K113" s="0" t="n">
        <f aca="false">MIN(IF(C113=1,F113-H113,F113),Assumptions!$C$13,MAX(0,($B$5-P112)/$B$6))</f>
        <v>10.6338364</v>
      </c>
      <c r="L113" s="0" t="n">
        <f aca="false">IF(C113=1,0,MIN(F113-K113,Assumptions!$C$15,MAX(0,$B$10-O112-M113)))</f>
        <v>0</v>
      </c>
      <c r="M113" s="0" t="n">
        <f aca="false">'Profiles 8760'!H102</f>
        <v>288800</v>
      </c>
      <c r="N113" s="0" t="n">
        <f aca="false">J113+L113</f>
        <v>0</v>
      </c>
      <c r="O113" s="0" t="n">
        <f aca="false">O112+N113</f>
        <v>7519.48451825777</v>
      </c>
      <c r="P113" s="0" t="n">
        <f aca="false">MIN($B$5,P112+K113*$B$6-I113)</f>
        <v>202.12744002968</v>
      </c>
      <c r="Q113" s="0" t="n">
        <f aca="false">MAX(0,F113-H113-K113-L113)</f>
        <v>0</v>
      </c>
    </row>
    <row r="114" customFormat="false" ht="15" hidden="false" customHeight="false" outlineLevel="0" collapsed="false">
      <c r="A114" s="0" t="n">
        <f aca="false">'Profiles 8760'!A103</f>
        <v>101</v>
      </c>
      <c r="B114" s="0" t="n">
        <f aca="false">'Profiles 8760'!B103</f>
        <v>1</v>
      </c>
      <c r="C114" s="0" t="n">
        <f aca="false">'Profiles 8760'!E103</f>
        <v>0</v>
      </c>
      <c r="D114" s="0" t="n">
        <f aca="false">'Profiles 8760'!F103</f>
        <v>0</v>
      </c>
      <c r="E114" s="0" t="n">
        <f aca="false">'Profiles 8760'!G103</f>
        <v>0.221249</v>
      </c>
      <c r="F114" s="0" t="n">
        <f aca="false">D114*Assumptions!$C$11*$B$7+E114*Assumptions!$C$12*$B$8</f>
        <v>9.0490841</v>
      </c>
      <c r="G114" s="0" t="n">
        <f aca="false">C114*Assumptions!$C$15</f>
        <v>0</v>
      </c>
      <c r="H114" s="0" t="n">
        <f aca="false">MIN(F114,G114)</f>
        <v>0</v>
      </c>
      <c r="I114" s="0" t="n">
        <f aca="false">IF(C114=1,MIN(G114-H114,Assumptions!$C$13,P113),0)</f>
        <v>0</v>
      </c>
      <c r="J114" s="0" t="n">
        <f aca="false">H114+I114</f>
        <v>0</v>
      </c>
      <c r="K114" s="0" t="n">
        <f aca="false">MIN(IF(C114=1,F114-H114,F114),Assumptions!$C$13,MAX(0,($B$5-P113)/$B$6))</f>
        <v>9.0490841</v>
      </c>
      <c r="L114" s="0" t="n">
        <f aca="false">IF(C114=1,0,MIN(F114-K114,Assumptions!$C$15,MAX(0,$B$10-O113-M114)))</f>
        <v>0</v>
      </c>
      <c r="M114" s="0" t="n">
        <f aca="false">'Profiles 8760'!H103</f>
        <v>288800</v>
      </c>
      <c r="N114" s="0" t="n">
        <f aca="false">J114+L114</f>
        <v>0</v>
      </c>
      <c r="O114" s="0" t="n">
        <f aca="false">O113+N114</f>
        <v>7519.48451825777</v>
      </c>
      <c r="P114" s="0" t="n">
        <f aca="false">MIN($B$5,P113+K114*$B$6-I114)</f>
        <v>209.97118612756</v>
      </c>
      <c r="Q114" s="0" t="n">
        <f aca="false">MAX(0,F114-H114-K114-L114)</f>
        <v>0</v>
      </c>
    </row>
    <row r="115" customFormat="false" ht="15" hidden="false" customHeight="false" outlineLevel="0" collapsed="false">
      <c r="A115" s="0" t="n">
        <f aca="false">'Profiles 8760'!A104</f>
        <v>102</v>
      </c>
      <c r="B115" s="0" t="n">
        <f aca="false">'Profiles 8760'!B104</f>
        <v>1</v>
      </c>
      <c r="C115" s="0" t="n">
        <f aca="false">'Profiles 8760'!E104</f>
        <v>0</v>
      </c>
      <c r="D115" s="0" t="n">
        <f aca="false">'Profiles 8760'!F104</f>
        <v>0</v>
      </c>
      <c r="E115" s="0" t="n">
        <f aca="false">'Profiles 8760'!G104</f>
        <v>0.258584</v>
      </c>
      <c r="F115" s="0" t="n">
        <f aca="false">D115*Assumptions!$C$11*$B$7+E115*Assumptions!$C$12*$B$8</f>
        <v>10.5760856</v>
      </c>
      <c r="G115" s="0" t="n">
        <f aca="false">C115*Assumptions!$C$15</f>
        <v>0</v>
      </c>
      <c r="H115" s="0" t="n">
        <f aca="false">MIN(F115,G115)</f>
        <v>0</v>
      </c>
      <c r="I115" s="0" t="n">
        <f aca="false">IF(C115=1,MIN(G115-H115,Assumptions!$C$13,P114),0)</f>
        <v>0</v>
      </c>
      <c r="J115" s="0" t="n">
        <f aca="false">H115+I115</f>
        <v>0</v>
      </c>
      <c r="K115" s="0" t="n">
        <f aca="false">MIN(IF(C115=1,F115-H115,F115),Assumptions!$C$13,MAX(0,($B$5-P114)/$B$6))</f>
        <v>10.5760856</v>
      </c>
      <c r="L115" s="0" t="n">
        <f aca="false">IF(C115=1,0,MIN(F115-K115,Assumptions!$C$15,MAX(0,$B$10-O114-M115)))</f>
        <v>0</v>
      </c>
      <c r="M115" s="0" t="n">
        <f aca="false">'Profiles 8760'!H104</f>
        <v>288800</v>
      </c>
      <c r="N115" s="0" t="n">
        <f aca="false">J115+L115</f>
        <v>0</v>
      </c>
      <c r="O115" s="0" t="n">
        <f aca="false">O114+N115</f>
        <v>7519.48451825777</v>
      </c>
      <c r="P115" s="0" t="n">
        <f aca="false">MIN($B$5,P114+K115*$B$6-I115)</f>
        <v>219.13853712564</v>
      </c>
      <c r="Q115" s="0" t="n">
        <f aca="false">MAX(0,F115-H115-K115-L115)</f>
        <v>0</v>
      </c>
    </row>
    <row r="116" customFormat="false" ht="15" hidden="false" customHeight="false" outlineLevel="0" collapsed="false">
      <c r="A116" s="0" t="n">
        <f aca="false">'Profiles 8760'!A105</f>
        <v>103</v>
      </c>
      <c r="B116" s="0" t="n">
        <f aca="false">'Profiles 8760'!B105</f>
        <v>1</v>
      </c>
      <c r="C116" s="0" t="n">
        <f aca="false">'Profiles 8760'!E105</f>
        <v>0</v>
      </c>
      <c r="D116" s="0" t="n">
        <f aca="false">'Profiles 8760'!F105</f>
        <v>0</v>
      </c>
      <c r="E116" s="0" t="n">
        <f aca="false">'Profiles 8760'!G105</f>
        <v>0.353006</v>
      </c>
      <c r="F116" s="0" t="n">
        <f aca="false">D116*Assumptions!$C$11*$B$7+E116*Assumptions!$C$12*$B$8</f>
        <v>14.4379454</v>
      </c>
      <c r="G116" s="0" t="n">
        <f aca="false">C116*Assumptions!$C$15</f>
        <v>0</v>
      </c>
      <c r="H116" s="0" t="n">
        <f aca="false">MIN(F116,G116)</f>
        <v>0</v>
      </c>
      <c r="I116" s="0" t="n">
        <f aca="false">IF(C116=1,MIN(G116-H116,Assumptions!$C$13,P115),0)</f>
        <v>0</v>
      </c>
      <c r="J116" s="0" t="n">
        <f aca="false">H116+I116</f>
        <v>0</v>
      </c>
      <c r="K116" s="0" t="n">
        <f aca="false">MIN(IF(C116=1,F116-H116,F116),Assumptions!$C$13,MAX(0,($B$5-P115)/$B$6))</f>
        <v>14.4379454</v>
      </c>
      <c r="L116" s="0" t="n">
        <f aca="false">IF(C116=1,0,MIN(F116-K116,Assumptions!$C$15,MAX(0,$B$10-O115-M116)))</f>
        <v>0</v>
      </c>
      <c r="M116" s="0" t="n">
        <f aca="false">'Profiles 8760'!H105</f>
        <v>288800</v>
      </c>
      <c r="N116" s="0" t="n">
        <f aca="false">J116+L116</f>
        <v>0</v>
      </c>
      <c r="O116" s="0" t="n">
        <f aca="false">O115+N116</f>
        <v>7519.48451825777</v>
      </c>
      <c r="P116" s="0" t="n">
        <f aca="false">MIN($B$5,P115+K116*$B$6-I116)</f>
        <v>231.65334819836</v>
      </c>
      <c r="Q116" s="0" t="n">
        <f aca="false">MAX(0,F116-H116-K116-L116)</f>
        <v>0</v>
      </c>
    </row>
    <row r="117" customFormat="false" ht="15" hidden="false" customHeight="false" outlineLevel="0" collapsed="false">
      <c r="A117" s="0" t="n">
        <f aca="false">'Profiles 8760'!A106</f>
        <v>104</v>
      </c>
      <c r="B117" s="0" t="n">
        <f aca="false">'Profiles 8760'!B106</f>
        <v>1</v>
      </c>
      <c r="C117" s="0" t="n">
        <f aca="false">'Profiles 8760'!E106</f>
        <v>1</v>
      </c>
      <c r="D117" s="0" t="n">
        <f aca="false">'Profiles 8760'!F106</f>
        <v>0.068012</v>
      </c>
      <c r="E117" s="0" t="n">
        <f aca="false">'Profiles 8760'!G106</f>
        <v>0.436653</v>
      </c>
      <c r="F117" s="0" t="n">
        <f aca="false">D117*Assumptions!$C$11*$B$7+E117*Assumptions!$C$12*$B$8</f>
        <v>37.5009733</v>
      </c>
      <c r="G117" s="0" t="n">
        <f aca="false">C117*Assumptions!$C$15</f>
        <v>200</v>
      </c>
      <c r="H117" s="0" t="n">
        <f aca="false">MIN(F117,G117)</f>
        <v>37.5009733</v>
      </c>
      <c r="I117" s="0" t="n">
        <f aca="false">IF(C117=1,MIN(G117-H117,Assumptions!$C$13,P116),0)</f>
        <v>162.4990267</v>
      </c>
      <c r="J117" s="0" t="n">
        <f aca="false">H117+I117</f>
        <v>200</v>
      </c>
      <c r="K117" s="0" t="n">
        <f aca="false">MIN(IF(C117=1,F117-H117,F117),Assumptions!$C$13,MAX(0,($B$5-P116)/$B$6))</f>
        <v>0</v>
      </c>
      <c r="L117" s="0" t="n">
        <f aca="false">IF(C117=1,0,MIN(F117-K117,Assumptions!$C$15,MAX(0,$B$10-O116-M117)))</f>
        <v>0</v>
      </c>
      <c r="M117" s="0" t="n">
        <f aca="false">'Profiles 8760'!H106</f>
        <v>288600</v>
      </c>
      <c r="N117" s="0" t="n">
        <f aca="false">J117+L117</f>
        <v>200</v>
      </c>
      <c r="O117" s="0" t="n">
        <f aca="false">O116+N117</f>
        <v>7719.48451825777</v>
      </c>
      <c r="P117" s="0" t="n">
        <f aca="false">MIN($B$5,P116+K117*$B$6-I117)</f>
        <v>69.15432149836</v>
      </c>
      <c r="Q117" s="0" t="n">
        <f aca="false">MAX(0,F117-H117-K117-L117)</f>
        <v>0</v>
      </c>
    </row>
    <row r="118" customFormat="false" ht="15" hidden="false" customHeight="false" outlineLevel="0" collapsed="false">
      <c r="A118" s="0" t="n">
        <f aca="false">'Profiles 8760'!A107</f>
        <v>105</v>
      </c>
      <c r="B118" s="0" t="n">
        <f aca="false">'Profiles 8760'!B107</f>
        <v>1</v>
      </c>
      <c r="C118" s="0" t="n">
        <f aca="false">'Profiles 8760'!E107</f>
        <v>1</v>
      </c>
      <c r="D118" s="0" t="n">
        <f aca="false">'Profiles 8760'!F107</f>
        <v>0.356539</v>
      </c>
      <c r="E118" s="0" t="n">
        <f aca="false">'Profiles 8760'!G107</f>
        <v>0.562399</v>
      </c>
      <c r="F118" s="0" t="n">
        <f aca="false">D118*Assumptions!$C$11*$B$7+E118*Assumptions!$C$12*$B$8</f>
        <v>125.9705823</v>
      </c>
      <c r="G118" s="0" t="n">
        <f aca="false">C118*Assumptions!$C$15</f>
        <v>200</v>
      </c>
      <c r="H118" s="0" t="n">
        <f aca="false">MIN(F118,G118)</f>
        <v>125.9705823</v>
      </c>
      <c r="I118" s="0" t="n">
        <f aca="false">IF(C118=1,MIN(G118-H118,Assumptions!$C$13,P117),0)</f>
        <v>69.15432149836</v>
      </c>
      <c r="J118" s="0" t="n">
        <f aca="false">H118+I118</f>
        <v>195.12490379836</v>
      </c>
      <c r="K118" s="0" t="n">
        <f aca="false">MIN(IF(C118=1,F118-H118,F118),Assumptions!$C$13,MAX(0,($B$5-P117)/$B$6))</f>
        <v>0</v>
      </c>
      <c r="L118" s="0" t="n">
        <f aca="false">IF(C118=1,0,MIN(F118-K118,Assumptions!$C$15,MAX(0,$B$10-O117-M118)))</f>
        <v>0</v>
      </c>
      <c r="M118" s="0" t="n">
        <f aca="false">'Profiles 8760'!H107</f>
        <v>288400</v>
      </c>
      <c r="N118" s="0" t="n">
        <f aca="false">J118+L118</f>
        <v>195.12490379836</v>
      </c>
      <c r="O118" s="0" t="n">
        <f aca="false">O117+N118</f>
        <v>7914.60942205613</v>
      </c>
      <c r="P118" s="0" t="n">
        <f aca="false">MIN($B$5,P117+K118*$B$6-I118)</f>
        <v>0</v>
      </c>
      <c r="Q118" s="0" t="n">
        <f aca="false">MAX(0,F118-H118-K118-L118)</f>
        <v>0</v>
      </c>
    </row>
    <row r="119" customFormat="false" ht="15" hidden="false" customHeight="false" outlineLevel="0" collapsed="false">
      <c r="A119" s="0" t="n">
        <f aca="false">'Profiles 8760'!A108</f>
        <v>106</v>
      </c>
      <c r="B119" s="0" t="n">
        <f aca="false">'Profiles 8760'!B108</f>
        <v>1</v>
      </c>
      <c r="C119" s="0" t="n">
        <f aca="false">'Profiles 8760'!E108</f>
        <v>0</v>
      </c>
      <c r="D119" s="0" t="n">
        <f aca="false">'Profiles 8760'!F108</f>
        <v>0.685475</v>
      </c>
      <c r="E119" s="0" t="n">
        <f aca="false">'Profiles 8760'!G108</f>
        <v>0.551425</v>
      </c>
      <c r="F119" s="0" t="n">
        <f aca="false">D119*Assumptions!$C$11*$B$7+E119*Assumptions!$C$12*$B$8</f>
        <v>220.5184625</v>
      </c>
      <c r="G119" s="0" t="n">
        <f aca="false">C119*Assumptions!$C$15</f>
        <v>0</v>
      </c>
      <c r="H119" s="0" t="n">
        <f aca="false">MIN(F119,G119)</f>
        <v>0</v>
      </c>
      <c r="I119" s="0" t="n">
        <f aca="false">IF(C119=1,MIN(G119-H119,Assumptions!$C$13,P118),0)</f>
        <v>0</v>
      </c>
      <c r="J119" s="0" t="n">
        <f aca="false">H119+I119</f>
        <v>0</v>
      </c>
      <c r="K119" s="0" t="n">
        <f aca="false">MIN(IF(C119=1,F119-H119,F119),Assumptions!$C$13,MAX(0,($B$5-P118)/$B$6))</f>
        <v>180</v>
      </c>
      <c r="L119" s="0" t="n">
        <f aca="false">IF(C119=1,0,MIN(F119-K119,Assumptions!$C$15,MAX(0,$B$10-O118-M119)))</f>
        <v>40.5184625</v>
      </c>
      <c r="M119" s="0" t="n">
        <f aca="false">'Profiles 8760'!H108</f>
        <v>288400</v>
      </c>
      <c r="N119" s="0" t="n">
        <f aca="false">J119+L119</f>
        <v>40.5184625</v>
      </c>
      <c r="O119" s="0" t="n">
        <f aca="false">O118+N119</f>
        <v>7955.12788455613</v>
      </c>
      <c r="P119" s="0" t="n">
        <f aca="false">MIN($B$5,P118+K119*$B$6-I119)</f>
        <v>156.024</v>
      </c>
      <c r="Q119" s="0" t="n">
        <f aca="false">MAX(0,F119-H119-K119-L119)</f>
        <v>0</v>
      </c>
    </row>
    <row r="120" customFormat="false" ht="15" hidden="false" customHeight="false" outlineLevel="0" collapsed="false">
      <c r="A120" s="0" t="n">
        <f aca="false">'Profiles 8760'!A109</f>
        <v>107</v>
      </c>
      <c r="B120" s="0" t="n">
        <f aca="false">'Profiles 8760'!B109</f>
        <v>1</v>
      </c>
      <c r="C120" s="0" t="n">
        <f aca="false">'Profiles 8760'!E109</f>
        <v>0</v>
      </c>
      <c r="D120" s="0" t="n">
        <f aca="false">'Profiles 8760'!F109</f>
        <v>0.976607</v>
      </c>
      <c r="E120" s="0" t="n">
        <f aca="false">'Profiles 8760'!G109</f>
        <v>0.528209</v>
      </c>
      <c r="F120" s="0" t="n">
        <f aca="false">D120*Assumptions!$C$11*$B$7+E120*Assumptions!$C$12*$B$8</f>
        <v>303.6478497</v>
      </c>
      <c r="G120" s="0" t="n">
        <f aca="false">C120*Assumptions!$C$15</f>
        <v>0</v>
      </c>
      <c r="H120" s="0" t="n">
        <f aca="false">MIN(F120,G120)</f>
        <v>0</v>
      </c>
      <c r="I120" s="0" t="n">
        <f aca="false">IF(C120=1,MIN(G120-H120,Assumptions!$C$13,P119),0)</f>
        <v>0</v>
      </c>
      <c r="J120" s="0" t="n">
        <f aca="false">H120+I120</f>
        <v>0</v>
      </c>
      <c r="K120" s="0" t="n">
        <f aca="false">MIN(IF(C120=1,F120-H120,F120),Assumptions!$C$13,MAX(0,($B$5-P119)/$B$6))</f>
        <v>180</v>
      </c>
      <c r="L120" s="0" t="n">
        <f aca="false">IF(C120=1,0,MIN(F120-K120,Assumptions!$C$15,MAX(0,$B$10-O119-M120)))</f>
        <v>123.6478497</v>
      </c>
      <c r="M120" s="0" t="n">
        <f aca="false">'Profiles 8760'!H109</f>
        <v>288400</v>
      </c>
      <c r="N120" s="0" t="n">
        <f aca="false">J120+L120</f>
        <v>123.6478497</v>
      </c>
      <c r="O120" s="0" t="n">
        <f aca="false">O119+N120</f>
        <v>8078.77573425613</v>
      </c>
      <c r="P120" s="0" t="n">
        <f aca="false">MIN($B$5,P119+K120*$B$6-I120)</f>
        <v>312.048</v>
      </c>
      <c r="Q120" s="0" t="n">
        <f aca="false">MAX(0,F120-H120-K120-L120)</f>
        <v>0</v>
      </c>
    </row>
    <row r="121" customFormat="false" ht="15" hidden="false" customHeight="false" outlineLevel="0" collapsed="false">
      <c r="A121" s="0" t="n">
        <f aca="false">'Profiles 8760'!A110</f>
        <v>108</v>
      </c>
      <c r="B121" s="0" t="n">
        <f aca="false">'Profiles 8760'!B110</f>
        <v>1</v>
      </c>
      <c r="C121" s="0" t="n">
        <f aca="false">'Profiles 8760'!E110</f>
        <v>0</v>
      </c>
      <c r="D121" s="0" t="n">
        <f aca="false">'Profiles 8760'!F110</f>
        <v>1</v>
      </c>
      <c r="E121" s="0" t="n">
        <f aca="false">'Profiles 8760'!G110</f>
        <v>0.323782</v>
      </c>
      <c r="F121" s="0" t="n">
        <f aca="false">D121*Assumptions!$C$11*$B$7+E121*Assumptions!$C$12*$B$8</f>
        <v>302.0426838</v>
      </c>
      <c r="G121" s="0" t="n">
        <f aca="false">C121*Assumptions!$C$15</f>
        <v>0</v>
      </c>
      <c r="H121" s="0" t="n">
        <f aca="false">MIN(F121,G121)</f>
        <v>0</v>
      </c>
      <c r="I121" s="0" t="n">
        <f aca="false">IF(C121=1,MIN(G121-H121,Assumptions!$C$13,P120),0)</f>
        <v>0</v>
      </c>
      <c r="J121" s="0" t="n">
        <f aca="false">H121+I121</f>
        <v>0</v>
      </c>
      <c r="K121" s="0" t="n">
        <f aca="false">MIN(IF(C121=1,F121-H121,F121),Assumptions!$C$13,MAX(0,($B$5-P120)/$B$6))</f>
        <v>180</v>
      </c>
      <c r="L121" s="0" t="n">
        <f aca="false">IF(C121=1,0,MIN(F121-K121,Assumptions!$C$15,MAX(0,$B$10-O120-M121)))</f>
        <v>122.0426838</v>
      </c>
      <c r="M121" s="0" t="n">
        <f aca="false">'Profiles 8760'!H110</f>
        <v>288400</v>
      </c>
      <c r="N121" s="0" t="n">
        <f aca="false">J121+L121</f>
        <v>122.0426838</v>
      </c>
      <c r="O121" s="0" t="n">
        <f aca="false">O120+N121</f>
        <v>8200.81841805613</v>
      </c>
      <c r="P121" s="0" t="n">
        <f aca="false">MIN($B$5,P120+K121*$B$6-I121)</f>
        <v>468.072</v>
      </c>
      <c r="Q121" s="0" t="n">
        <f aca="false">MAX(0,F121-H121-K121-L121)</f>
        <v>0</v>
      </c>
    </row>
    <row r="122" customFormat="false" ht="15" hidden="false" customHeight="false" outlineLevel="0" collapsed="false">
      <c r="A122" s="0" t="n">
        <f aca="false">'Profiles 8760'!A111</f>
        <v>109</v>
      </c>
      <c r="B122" s="0" t="n">
        <f aca="false">'Profiles 8760'!B111</f>
        <v>1</v>
      </c>
      <c r="C122" s="0" t="n">
        <f aca="false">'Profiles 8760'!E111</f>
        <v>0</v>
      </c>
      <c r="D122" s="0" t="n">
        <f aca="false">'Profiles 8760'!F111</f>
        <v>1</v>
      </c>
      <c r="E122" s="0" t="n">
        <f aca="false">'Profiles 8760'!G111</f>
        <v>0.344725</v>
      </c>
      <c r="F122" s="0" t="n">
        <f aca="false">D122*Assumptions!$C$11*$B$7+E122*Assumptions!$C$12*$B$8</f>
        <v>302.8992525</v>
      </c>
      <c r="G122" s="0" t="n">
        <f aca="false">C122*Assumptions!$C$15</f>
        <v>0</v>
      </c>
      <c r="H122" s="0" t="n">
        <f aca="false">MIN(F122,G122)</f>
        <v>0</v>
      </c>
      <c r="I122" s="0" t="n">
        <f aca="false">IF(C122=1,MIN(G122-H122,Assumptions!$C$13,P121),0)</f>
        <v>0</v>
      </c>
      <c r="J122" s="0" t="n">
        <f aca="false">H122+I122</f>
        <v>0</v>
      </c>
      <c r="K122" s="0" t="n">
        <f aca="false">MIN(IF(C122=1,F122-H122,F122),Assumptions!$C$13,MAX(0,($B$5-P121)/$B$6))</f>
        <v>49.3054914628519</v>
      </c>
      <c r="L122" s="0" t="n">
        <f aca="false">IF(C122=1,0,MIN(F122-K122,Assumptions!$C$15,MAX(0,$B$10-O121-M122)))</f>
        <v>200</v>
      </c>
      <c r="M122" s="0" t="n">
        <f aca="false">'Profiles 8760'!H111</f>
        <v>288400</v>
      </c>
      <c r="N122" s="0" t="n">
        <f aca="false">J122+L122</f>
        <v>200</v>
      </c>
      <c r="O122" s="0" t="n">
        <f aca="false">O121+N122</f>
        <v>8400.81841805613</v>
      </c>
      <c r="P122" s="0" t="n">
        <f aca="false">MIN($B$5,P121+K122*$B$6-I122)</f>
        <v>510.81</v>
      </c>
      <c r="Q122" s="0" t="n">
        <f aca="false">MAX(0,F122-H122-K122-L122)</f>
        <v>53.5937610371481</v>
      </c>
    </row>
    <row r="123" customFormat="false" ht="15" hidden="false" customHeight="false" outlineLevel="0" collapsed="false">
      <c r="A123" s="0" t="n">
        <f aca="false">'Profiles 8760'!A112</f>
        <v>110</v>
      </c>
      <c r="B123" s="0" t="n">
        <f aca="false">'Profiles 8760'!B112</f>
        <v>1</v>
      </c>
      <c r="C123" s="0" t="n">
        <f aca="false">'Profiles 8760'!E112</f>
        <v>0</v>
      </c>
      <c r="D123" s="0" t="n">
        <f aca="false">'Profiles 8760'!F112</f>
        <v>1</v>
      </c>
      <c r="E123" s="0" t="n">
        <f aca="false">'Profiles 8760'!G112</f>
        <v>0.369196</v>
      </c>
      <c r="F123" s="0" t="n">
        <f aca="false">D123*Assumptions!$C$11*$B$7+E123*Assumptions!$C$12*$B$8</f>
        <v>303.9001164</v>
      </c>
      <c r="G123" s="0" t="n">
        <f aca="false">C123*Assumptions!$C$15</f>
        <v>0</v>
      </c>
      <c r="H123" s="0" t="n">
        <f aca="false">MIN(F123,G123)</f>
        <v>0</v>
      </c>
      <c r="I123" s="0" t="n">
        <f aca="false">IF(C123=1,MIN(G123-H123,Assumptions!$C$13,P122),0)</f>
        <v>0</v>
      </c>
      <c r="J123" s="0" t="n">
        <f aca="false">H123+I123</f>
        <v>0</v>
      </c>
      <c r="K123" s="0" t="n">
        <f aca="false">MIN(IF(C123=1,F123-H123,F123),Assumptions!$C$13,MAX(0,($B$5-P122)/$B$6))</f>
        <v>0</v>
      </c>
      <c r="L123" s="0" t="n">
        <f aca="false">IF(C123=1,0,MIN(F123-K123,Assumptions!$C$15,MAX(0,$B$10-O122-M123)))</f>
        <v>200</v>
      </c>
      <c r="M123" s="0" t="n">
        <f aca="false">'Profiles 8760'!H112</f>
        <v>288400</v>
      </c>
      <c r="N123" s="0" t="n">
        <f aca="false">J123+L123</f>
        <v>200</v>
      </c>
      <c r="O123" s="0" t="n">
        <f aca="false">O122+N123</f>
        <v>8600.81841805613</v>
      </c>
      <c r="P123" s="0" t="n">
        <f aca="false">MIN($B$5,P122+K123*$B$6-I123)</f>
        <v>510.81</v>
      </c>
      <c r="Q123" s="0" t="n">
        <f aca="false">MAX(0,F123-H123-K123-L123)</f>
        <v>103.9001164</v>
      </c>
    </row>
    <row r="124" customFormat="false" ht="15" hidden="false" customHeight="false" outlineLevel="0" collapsed="false">
      <c r="A124" s="0" t="n">
        <f aca="false">'Profiles 8760'!A113</f>
        <v>111</v>
      </c>
      <c r="B124" s="0" t="n">
        <f aca="false">'Profiles 8760'!B113</f>
        <v>1</v>
      </c>
      <c r="C124" s="0" t="n">
        <f aca="false">'Profiles 8760'!E113</f>
        <v>0</v>
      </c>
      <c r="D124" s="0" t="n">
        <f aca="false">'Profiles 8760'!F113</f>
        <v>0.976607</v>
      </c>
      <c r="E124" s="0" t="n">
        <f aca="false">'Profiles 8760'!G113</f>
        <v>0.404664</v>
      </c>
      <c r="F124" s="0" t="n">
        <f aca="false">D124*Assumptions!$C$11*$B$7+E124*Assumptions!$C$12*$B$8</f>
        <v>298.5948592</v>
      </c>
      <c r="G124" s="0" t="n">
        <f aca="false">C124*Assumptions!$C$15</f>
        <v>0</v>
      </c>
      <c r="H124" s="0" t="n">
        <f aca="false">MIN(F124,G124)</f>
        <v>0</v>
      </c>
      <c r="I124" s="0" t="n">
        <f aca="false">IF(C124=1,MIN(G124-H124,Assumptions!$C$13,P123),0)</f>
        <v>0</v>
      </c>
      <c r="J124" s="0" t="n">
        <f aca="false">H124+I124</f>
        <v>0</v>
      </c>
      <c r="K124" s="0" t="n">
        <f aca="false">MIN(IF(C124=1,F124-H124,F124),Assumptions!$C$13,MAX(0,($B$5-P123)/$B$6))</f>
        <v>0</v>
      </c>
      <c r="L124" s="0" t="n">
        <f aca="false">IF(C124=1,0,MIN(F124-K124,Assumptions!$C$15,MAX(0,$B$10-O123-M124)))</f>
        <v>200</v>
      </c>
      <c r="M124" s="0" t="n">
        <f aca="false">'Profiles 8760'!H113</f>
        <v>288400</v>
      </c>
      <c r="N124" s="0" t="n">
        <f aca="false">J124+L124</f>
        <v>200</v>
      </c>
      <c r="O124" s="0" t="n">
        <f aca="false">O123+N124</f>
        <v>8800.81841805613</v>
      </c>
      <c r="P124" s="0" t="n">
        <f aca="false">MIN($B$5,P123+K124*$B$6-I124)</f>
        <v>510.81</v>
      </c>
      <c r="Q124" s="0" t="n">
        <f aca="false">MAX(0,F124-H124-K124-L124)</f>
        <v>98.5948592</v>
      </c>
    </row>
    <row r="125" customFormat="false" ht="15" hidden="false" customHeight="false" outlineLevel="0" collapsed="false">
      <c r="A125" s="0" t="n">
        <f aca="false">'Profiles 8760'!A114</f>
        <v>112</v>
      </c>
      <c r="B125" s="0" t="n">
        <f aca="false">'Profiles 8760'!B114</f>
        <v>1</v>
      </c>
      <c r="C125" s="0" t="n">
        <f aca="false">'Profiles 8760'!E114</f>
        <v>0</v>
      </c>
      <c r="D125" s="0" t="n">
        <f aca="false">'Profiles 8760'!F114</f>
        <v>0.685475</v>
      </c>
      <c r="E125" s="0" t="n">
        <f aca="false">'Profiles 8760'!G114</f>
        <v>0.424477</v>
      </c>
      <c r="F125" s="0" t="n">
        <f aca="false">D125*Assumptions!$C$11*$B$7+E125*Assumptions!$C$12*$B$8</f>
        <v>215.3262893</v>
      </c>
      <c r="G125" s="0" t="n">
        <f aca="false">C125*Assumptions!$C$15</f>
        <v>0</v>
      </c>
      <c r="H125" s="0" t="n">
        <f aca="false">MIN(F125,G125)</f>
        <v>0</v>
      </c>
      <c r="I125" s="0" t="n">
        <f aca="false">IF(C125=1,MIN(G125-H125,Assumptions!$C$13,P124),0)</f>
        <v>0</v>
      </c>
      <c r="J125" s="0" t="n">
        <f aca="false">H125+I125</f>
        <v>0</v>
      </c>
      <c r="K125" s="0" t="n">
        <f aca="false">MIN(IF(C125=1,F125-H125,F125),Assumptions!$C$13,MAX(0,($B$5-P124)/$B$6))</f>
        <v>0</v>
      </c>
      <c r="L125" s="0" t="n">
        <f aca="false">IF(C125=1,0,MIN(F125-K125,Assumptions!$C$15,MAX(0,$B$10-O124-M125)))</f>
        <v>200</v>
      </c>
      <c r="M125" s="0" t="n">
        <f aca="false">'Profiles 8760'!H114</f>
        <v>288400</v>
      </c>
      <c r="N125" s="0" t="n">
        <f aca="false">J125+L125</f>
        <v>200</v>
      </c>
      <c r="O125" s="0" t="n">
        <f aca="false">O124+N125</f>
        <v>9000.81841805613</v>
      </c>
      <c r="P125" s="0" t="n">
        <f aca="false">MIN($B$5,P124+K125*$B$6-I125)</f>
        <v>510.81</v>
      </c>
      <c r="Q125" s="0" t="n">
        <f aca="false">MAX(0,F125-H125-K125-L125)</f>
        <v>15.3262893</v>
      </c>
    </row>
    <row r="126" customFormat="false" ht="15" hidden="false" customHeight="false" outlineLevel="0" collapsed="false">
      <c r="A126" s="0" t="n">
        <f aca="false">'Profiles 8760'!A115</f>
        <v>113</v>
      </c>
      <c r="B126" s="0" t="n">
        <f aca="false">'Profiles 8760'!B115</f>
        <v>1</v>
      </c>
      <c r="C126" s="0" t="n">
        <f aca="false">'Profiles 8760'!E115</f>
        <v>0</v>
      </c>
      <c r="D126" s="0" t="n">
        <f aca="false">'Profiles 8760'!F115</f>
        <v>0.356539</v>
      </c>
      <c r="E126" s="0" t="n">
        <f aca="false">'Profiles 8760'!G115</f>
        <v>0.722299</v>
      </c>
      <c r="F126" s="0" t="n">
        <f aca="false">D126*Assumptions!$C$11*$B$7+E126*Assumptions!$C$12*$B$8</f>
        <v>132.5104923</v>
      </c>
      <c r="G126" s="0" t="n">
        <f aca="false">C126*Assumptions!$C$15</f>
        <v>0</v>
      </c>
      <c r="H126" s="0" t="n">
        <f aca="false">MIN(F126,G126)</f>
        <v>0</v>
      </c>
      <c r="I126" s="0" t="n">
        <f aca="false">IF(C126=1,MIN(G126-H126,Assumptions!$C$13,P125),0)</f>
        <v>0</v>
      </c>
      <c r="J126" s="0" t="n">
        <f aca="false">H126+I126</f>
        <v>0</v>
      </c>
      <c r="K126" s="0" t="n">
        <f aca="false">MIN(IF(C126=1,F126-H126,F126),Assumptions!$C$13,MAX(0,($B$5-P125)/$B$6))</f>
        <v>0</v>
      </c>
      <c r="L126" s="0" t="n">
        <f aca="false">IF(C126=1,0,MIN(F126-K126,Assumptions!$C$15,MAX(0,$B$10-O125-M126)))</f>
        <v>132.5104923</v>
      </c>
      <c r="M126" s="0" t="n">
        <f aca="false">'Profiles 8760'!H115</f>
        <v>288400</v>
      </c>
      <c r="N126" s="0" t="n">
        <f aca="false">J126+L126</f>
        <v>132.5104923</v>
      </c>
      <c r="O126" s="0" t="n">
        <f aca="false">O125+N126</f>
        <v>9133.32891035613</v>
      </c>
      <c r="P126" s="0" t="n">
        <f aca="false">MIN($B$5,P125+K126*$B$6-I126)</f>
        <v>510.81</v>
      </c>
      <c r="Q126" s="0" t="n">
        <f aca="false">MAX(0,F126-H126-K126-L126)</f>
        <v>0</v>
      </c>
    </row>
    <row r="127" customFormat="false" ht="15" hidden="false" customHeight="false" outlineLevel="0" collapsed="false">
      <c r="A127" s="0" t="n">
        <f aca="false">'Profiles 8760'!A116</f>
        <v>114</v>
      </c>
      <c r="B127" s="0" t="n">
        <f aca="false">'Profiles 8760'!B116</f>
        <v>1</v>
      </c>
      <c r="C127" s="0" t="n">
        <f aca="false">'Profiles 8760'!E116</f>
        <v>0</v>
      </c>
      <c r="D127" s="0" t="n">
        <f aca="false">'Profiles 8760'!F116</f>
        <v>0.068012</v>
      </c>
      <c r="E127" s="0" t="n">
        <f aca="false">'Profiles 8760'!G116</f>
        <v>0.51668</v>
      </c>
      <c r="F127" s="0" t="n">
        <f aca="false">D127*Assumptions!$C$11*$B$7+E127*Assumptions!$C$12*$B$8</f>
        <v>40.7740776</v>
      </c>
      <c r="G127" s="0" t="n">
        <f aca="false">C127*Assumptions!$C$15</f>
        <v>0</v>
      </c>
      <c r="H127" s="0" t="n">
        <f aca="false">MIN(F127,G127)</f>
        <v>0</v>
      </c>
      <c r="I127" s="0" t="n">
        <f aca="false">IF(C127=1,MIN(G127-H127,Assumptions!$C$13,P126),0)</f>
        <v>0</v>
      </c>
      <c r="J127" s="0" t="n">
        <f aca="false">H127+I127</f>
        <v>0</v>
      </c>
      <c r="K127" s="0" t="n">
        <f aca="false">MIN(IF(C127=1,F127-H127,F127),Assumptions!$C$13,MAX(0,($B$5-P126)/$B$6))</f>
        <v>0</v>
      </c>
      <c r="L127" s="0" t="n">
        <f aca="false">IF(C127=1,0,MIN(F127-K127,Assumptions!$C$15,MAX(0,$B$10-O126-M127)))</f>
        <v>40.7740776</v>
      </c>
      <c r="M127" s="0" t="n">
        <f aca="false">'Profiles 8760'!H116</f>
        <v>288400</v>
      </c>
      <c r="N127" s="0" t="n">
        <f aca="false">J127+L127</f>
        <v>40.7740776</v>
      </c>
      <c r="O127" s="0" t="n">
        <f aca="false">O126+N127</f>
        <v>9174.10298795613</v>
      </c>
      <c r="P127" s="0" t="n">
        <f aca="false">MIN($B$5,P126+K127*$B$6-I127)</f>
        <v>510.81</v>
      </c>
      <c r="Q127" s="0" t="n">
        <f aca="false">MAX(0,F127-H127-K127-L127)</f>
        <v>0</v>
      </c>
    </row>
    <row r="128" customFormat="false" ht="15" hidden="false" customHeight="false" outlineLevel="0" collapsed="false">
      <c r="A128" s="0" t="n">
        <f aca="false">'Profiles 8760'!A117</f>
        <v>115</v>
      </c>
      <c r="B128" s="0" t="n">
        <f aca="false">'Profiles 8760'!B117</f>
        <v>1</v>
      </c>
      <c r="C128" s="0" t="n">
        <f aca="false">'Profiles 8760'!E117</f>
        <v>0</v>
      </c>
      <c r="D128" s="0" t="n">
        <f aca="false">'Profiles 8760'!F117</f>
        <v>0</v>
      </c>
      <c r="E128" s="0" t="n">
        <f aca="false">'Profiles 8760'!G117</f>
        <v>0.391838</v>
      </c>
      <c r="F128" s="0" t="n">
        <f aca="false">D128*Assumptions!$C$11*$B$7+E128*Assumptions!$C$12*$B$8</f>
        <v>16.0261742</v>
      </c>
      <c r="G128" s="0" t="n">
        <f aca="false">C128*Assumptions!$C$15</f>
        <v>0</v>
      </c>
      <c r="H128" s="0" t="n">
        <f aca="false">MIN(F128,G128)</f>
        <v>0</v>
      </c>
      <c r="I128" s="0" t="n">
        <f aca="false">IF(C128=1,MIN(G128-H128,Assumptions!$C$13,P127),0)</f>
        <v>0</v>
      </c>
      <c r="J128" s="0" t="n">
        <f aca="false">H128+I128</f>
        <v>0</v>
      </c>
      <c r="K128" s="0" t="n">
        <f aca="false">MIN(IF(C128=1,F128-H128,F128),Assumptions!$C$13,MAX(0,($B$5-P127)/$B$6))</f>
        <v>0</v>
      </c>
      <c r="L128" s="0" t="n">
        <f aca="false">IF(C128=1,0,MIN(F128-K128,Assumptions!$C$15,MAX(0,$B$10-O127-M128)))</f>
        <v>16.0261742</v>
      </c>
      <c r="M128" s="0" t="n">
        <f aca="false">'Profiles 8760'!H117</f>
        <v>288400</v>
      </c>
      <c r="N128" s="0" t="n">
        <f aca="false">J128+L128</f>
        <v>16.0261742</v>
      </c>
      <c r="O128" s="0" t="n">
        <f aca="false">O127+N128</f>
        <v>9190.12916215613</v>
      </c>
      <c r="P128" s="0" t="n">
        <f aca="false">MIN($B$5,P127+K128*$B$6-I128)</f>
        <v>510.81</v>
      </c>
      <c r="Q128" s="0" t="n">
        <f aca="false">MAX(0,F128-H128-K128-L128)</f>
        <v>0</v>
      </c>
    </row>
    <row r="129" customFormat="false" ht="15" hidden="false" customHeight="false" outlineLevel="0" collapsed="false">
      <c r="A129" s="0" t="n">
        <f aca="false">'Profiles 8760'!A118</f>
        <v>116</v>
      </c>
      <c r="B129" s="0" t="n">
        <f aca="false">'Profiles 8760'!B118</f>
        <v>1</v>
      </c>
      <c r="C129" s="0" t="n">
        <f aca="false">'Profiles 8760'!E118</f>
        <v>1</v>
      </c>
      <c r="D129" s="0" t="n">
        <f aca="false">'Profiles 8760'!F118</f>
        <v>0</v>
      </c>
      <c r="E129" s="0" t="n">
        <f aca="false">'Profiles 8760'!G118</f>
        <v>0.287213</v>
      </c>
      <c r="F129" s="0" t="n">
        <f aca="false">D129*Assumptions!$C$11*$B$7+E129*Assumptions!$C$12*$B$8</f>
        <v>11.7470117</v>
      </c>
      <c r="G129" s="0" t="n">
        <f aca="false">C129*Assumptions!$C$15</f>
        <v>200</v>
      </c>
      <c r="H129" s="0" t="n">
        <f aca="false">MIN(F129,G129)</f>
        <v>11.7470117</v>
      </c>
      <c r="I129" s="0" t="n">
        <f aca="false">IF(C129=1,MIN(G129-H129,Assumptions!$C$13,P128),0)</f>
        <v>180</v>
      </c>
      <c r="J129" s="0" t="n">
        <f aca="false">H129+I129</f>
        <v>191.7470117</v>
      </c>
      <c r="K129" s="0" t="n">
        <f aca="false">MIN(IF(C129=1,F129-H129,F129),Assumptions!$C$13,MAX(0,($B$5-P128)/$B$6))</f>
        <v>0</v>
      </c>
      <c r="L129" s="0" t="n">
        <f aca="false">IF(C129=1,0,MIN(F129-K129,Assumptions!$C$15,MAX(0,$B$10-O128-M129)))</f>
        <v>0</v>
      </c>
      <c r="M129" s="0" t="n">
        <f aca="false">'Profiles 8760'!H118</f>
        <v>288200</v>
      </c>
      <c r="N129" s="0" t="n">
        <f aca="false">J129+L129</f>
        <v>191.7470117</v>
      </c>
      <c r="O129" s="0" t="n">
        <f aca="false">O128+N129</f>
        <v>9381.87617385613</v>
      </c>
      <c r="P129" s="0" t="n">
        <f aca="false">MIN($B$5,P128+K129*$B$6-I129)</f>
        <v>330.81</v>
      </c>
      <c r="Q129" s="0" t="n">
        <f aca="false">MAX(0,F129-H129-K129-L129)</f>
        <v>0</v>
      </c>
    </row>
    <row r="130" customFormat="false" ht="15" hidden="false" customHeight="false" outlineLevel="0" collapsed="false">
      <c r="A130" s="0" t="n">
        <f aca="false">'Profiles 8760'!A119</f>
        <v>117</v>
      </c>
      <c r="B130" s="0" t="n">
        <f aca="false">'Profiles 8760'!B119</f>
        <v>1</v>
      </c>
      <c r="C130" s="0" t="n">
        <f aca="false">'Profiles 8760'!E119</f>
        <v>1</v>
      </c>
      <c r="D130" s="0" t="n">
        <f aca="false">'Profiles 8760'!F119</f>
        <v>0</v>
      </c>
      <c r="E130" s="0" t="n">
        <f aca="false">'Profiles 8760'!G119</f>
        <v>0.480033</v>
      </c>
      <c r="F130" s="0" t="n">
        <f aca="false">D130*Assumptions!$C$11*$B$7+E130*Assumptions!$C$12*$B$8</f>
        <v>19.6333497</v>
      </c>
      <c r="G130" s="0" t="n">
        <f aca="false">C130*Assumptions!$C$15</f>
        <v>200</v>
      </c>
      <c r="H130" s="0" t="n">
        <f aca="false">MIN(F130,G130)</f>
        <v>19.6333497</v>
      </c>
      <c r="I130" s="0" t="n">
        <f aca="false">IF(C130=1,MIN(G130-H130,Assumptions!$C$13,P129),0)</f>
        <v>180</v>
      </c>
      <c r="J130" s="0" t="n">
        <f aca="false">H130+I130</f>
        <v>199.6333497</v>
      </c>
      <c r="K130" s="0" t="n">
        <f aca="false">MIN(IF(C130=1,F130-H130,F130),Assumptions!$C$13,MAX(0,($B$5-P129)/$B$6))</f>
        <v>0</v>
      </c>
      <c r="L130" s="0" t="n">
        <f aca="false">IF(C130=1,0,MIN(F130-K130,Assumptions!$C$15,MAX(0,$B$10-O129-M130)))</f>
        <v>0</v>
      </c>
      <c r="M130" s="0" t="n">
        <f aca="false">'Profiles 8760'!H119</f>
        <v>288000</v>
      </c>
      <c r="N130" s="0" t="n">
        <f aca="false">J130+L130</f>
        <v>199.6333497</v>
      </c>
      <c r="O130" s="0" t="n">
        <f aca="false">O129+N130</f>
        <v>9581.50952355613</v>
      </c>
      <c r="P130" s="0" t="n">
        <f aca="false">MIN($B$5,P129+K130*$B$6-I130)</f>
        <v>150.81</v>
      </c>
      <c r="Q130" s="0" t="n">
        <f aca="false">MAX(0,F130-H130-K130-L130)</f>
        <v>0</v>
      </c>
    </row>
    <row r="131" customFormat="false" ht="15" hidden="false" customHeight="false" outlineLevel="0" collapsed="false">
      <c r="A131" s="0" t="n">
        <f aca="false">'Profiles 8760'!A120</f>
        <v>118</v>
      </c>
      <c r="B131" s="0" t="n">
        <f aca="false">'Profiles 8760'!B120</f>
        <v>1</v>
      </c>
      <c r="C131" s="0" t="n">
        <f aca="false">'Profiles 8760'!E120</f>
        <v>0</v>
      </c>
      <c r="D131" s="0" t="n">
        <f aca="false">'Profiles 8760'!F120</f>
        <v>0</v>
      </c>
      <c r="E131" s="0" t="n">
        <f aca="false">'Profiles 8760'!G120</f>
        <v>0.510724</v>
      </c>
      <c r="F131" s="0" t="n">
        <f aca="false">D131*Assumptions!$C$11*$B$7+E131*Assumptions!$C$12*$B$8</f>
        <v>20.8886116</v>
      </c>
      <c r="G131" s="0" t="n">
        <f aca="false">C131*Assumptions!$C$15</f>
        <v>0</v>
      </c>
      <c r="H131" s="0" t="n">
        <f aca="false">MIN(F131,G131)</f>
        <v>0</v>
      </c>
      <c r="I131" s="0" t="n">
        <f aca="false">IF(C131=1,MIN(G131-H131,Assumptions!$C$13,P130),0)</f>
        <v>0</v>
      </c>
      <c r="J131" s="0" t="n">
        <f aca="false">H131+I131</f>
        <v>0</v>
      </c>
      <c r="K131" s="0" t="n">
        <f aca="false">MIN(IF(C131=1,F131-H131,F131),Assumptions!$C$13,MAX(0,($B$5-P130)/$B$6))</f>
        <v>20.8886116</v>
      </c>
      <c r="L131" s="0" t="n">
        <f aca="false">IF(C131=1,0,MIN(F131-K131,Assumptions!$C$15,MAX(0,$B$10-O130-M131)))</f>
        <v>0</v>
      </c>
      <c r="M131" s="0" t="n">
        <f aca="false">'Profiles 8760'!H120</f>
        <v>288000</v>
      </c>
      <c r="N131" s="0" t="n">
        <f aca="false">J131+L131</f>
        <v>0</v>
      </c>
      <c r="O131" s="0" t="n">
        <f aca="false">O130+N131</f>
        <v>9581.50952355613</v>
      </c>
      <c r="P131" s="0" t="n">
        <f aca="false">MIN($B$5,P130+K131*$B$6-I131)</f>
        <v>168.91624853488</v>
      </c>
      <c r="Q131" s="0" t="n">
        <f aca="false">MAX(0,F131-H131-K131-L131)</f>
        <v>0</v>
      </c>
    </row>
    <row r="132" customFormat="false" ht="15" hidden="false" customHeight="false" outlineLevel="0" collapsed="false">
      <c r="A132" s="0" t="n">
        <f aca="false">'Profiles 8760'!A121</f>
        <v>119</v>
      </c>
      <c r="B132" s="0" t="n">
        <f aca="false">'Profiles 8760'!B121</f>
        <v>1</v>
      </c>
      <c r="C132" s="0" t="n">
        <f aca="false">'Profiles 8760'!E121</f>
        <v>0</v>
      </c>
      <c r="D132" s="0" t="n">
        <f aca="false">'Profiles 8760'!F121</f>
        <v>0</v>
      </c>
      <c r="E132" s="0" t="n">
        <f aca="false">'Profiles 8760'!G121</f>
        <v>0.408868</v>
      </c>
      <c r="F132" s="0" t="n">
        <f aca="false">D132*Assumptions!$C$11*$B$7+E132*Assumptions!$C$12*$B$8</f>
        <v>16.7227012</v>
      </c>
      <c r="G132" s="0" t="n">
        <f aca="false">C132*Assumptions!$C$15</f>
        <v>0</v>
      </c>
      <c r="H132" s="0" t="n">
        <f aca="false">MIN(F132,G132)</f>
        <v>0</v>
      </c>
      <c r="I132" s="0" t="n">
        <f aca="false">IF(C132=1,MIN(G132-H132,Assumptions!$C$13,P131),0)</f>
        <v>0</v>
      </c>
      <c r="J132" s="0" t="n">
        <f aca="false">H132+I132</f>
        <v>0</v>
      </c>
      <c r="K132" s="0" t="n">
        <f aca="false">MIN(IF(C132=1,F132-H132,F132),Assumptions!$C$13,MAX(0,($B$5-P131)/$B$6))</f>
        <v>16.7227012</v>
      </c>
      <c r="L132" s="0" t="n">
        <f aca="false">IF(C132=1,0,MIN(F132-K132,Assumptions!$C$15,MAX(0,$B$10-O131-M132)))</f>
        <v>0</v>
      </c>
      <c r="M132" s="0" t="n">
        <f aca="false">'Profiles 8760'!H121</f>
        <v>288000</v>
      </c>
      <c r="N132" s="0" t="n">
        <f aca="false">J132+L132</f>
        <v>0</v>
      </c>
      <c r="O132" s="0" t="n">
        <f aca="false">O131+N132</f>
        <v>9581.50952355613</v>
      </c>
      <c r="P132" s="0" t="n">
        <f aca="false">MIN($B$5,P131+K132*$B$6-I132)</f>
        <v>183.41148593504</v>
      </c>
      <c r="Q132" s="0" t="n">
        <f aca="false">MAX(0,F132-H132-K132-L132)</f>
        <v>0</v>
      </c>
    </row>
    <row r="133" customFormat="false" ht="15" hidden="false" customHeight="false" outlineLevel="0" collapsed="false">
      <c r="A133" s="0" t="n">
        <f aca="false">'Profiles 8760'!A122</f>
        <v>120</v>
      </c>
      <c r="B133" s="0" t="n">
        <f aca="false">'Profiles 8760'!B122</f>
        <v>1</v>
      </c>
      <c r="C133" s="0" t="n">
        <f aca="false">'Profiles 8760'!E122</f>
        <v>0</v>
      </c>
      <c r="D133" s="0" t="n">
        <f aca="false">'Profiles 8760'!F122</f>
        <v>0</v>
      </c>
      <c r="E133" s="0" t="n">
        <f aca="false">'Profiles 8760'!G122</f>
        <v>0.357029</v>
      </c>
      <c r="F133" s="0" t="n">
        <f aca="false">D133*Assumptions!$C$11*$B$7+E133*Assumptions!$C$12*$B$8</f>
        <v>14.6024861</v>
      </c>
      <c r="G133" s="0" t="n">
        <f aca="false">C133*Assumptions!$C$15</f>
        <v>0</v>
      </c>
      <c r="H133" s="0" t="n">
        <f aca="false">MIN(F133,G133)</f>
        <v>0</v>
      </c>
      <c r="I133" s="0" t="n">
        <f aca="false">IF(C133=1,MIN(G133-H133,Assumptions!$C$13,P132),0)</f>
        <v>0</v>
      </c>
      <c r="J133" s="0" t="n">
        <f aca="false">H133+I133</f>
        <v>0</v>
      </c>
      <c r="K133" s="0" t="n">
        <f aca="false">MIN(IF(C133=1,F133-H133,F133),Assumptions!$C$13,MAX(0,($B$5-P132)/$B$6))</f>
        <v>14.6024861</v>
      </c>
      <c r="L133" s="0" t="n">
        <f aca="false">IF(C133=1,0,MIN(F133-K133,Assumptions!$C$15,MAX(0,$B$10-O132-M133)))</f>
        <v>0</v>
      </c>
      <c r="M133" s="0" t="n">
        <f aca="false">'Profiles 8760'!H122</f>
        <v>288000</v>
      </c>
      <c r="N133" s="0" t="n">
        <f aca="false">J133+L133</f>
        <v>0</v>
      </c>
      <c r="O133" s="0" t="n">
        <f aca="false">O132+N133</f>
        <v>9581.50952355613</v>
      </c>
      <c r="P133" s="0" t="n">
        <f aca="false">MIN($B$5,P132+K133*$B$6-I133)</f>
        <v>196.06892088652</v>
      </c>
      <c r="Q133" s="0" t="n">
        <f aca="false">MAX(0,F133-H133-K133-L133)</f>
        <v>0</v>
      </c>
    </row>
    <row r="134" customFormat="false" ht="15" hidden="false" customHeight="false" outlineLevel="0" collapsed="false">
      <c r="A134" s="0" t="n">
        <f aca="false">'Profiles 8760'!A123</f>
        <v>121</v>
      </c>
      <c r="B134" s="0" t="n">
        <f aca="false">'Profiles 8760'!B123</f>
        <v>1</v>
      </c>
      <c r="C134" s="0" t="n">
        <f aca="false">'Profiles 8760'!E123</f>
        <v>0</v>
      </c>
      <c r="D134" s="0" t="n">
        <f aca="false">'Profiles 8760'!F123</f>
        <v>0</v>
      </c>
      <c r="E134" s="0" t="n">
        <f aca="false">'Profiles 8760'!G123</f>
        <v>0.365821</v>
      </c>
      <c r="F134" s="0" t="n">
        <f aca="false">D134*Assumptions!$C$11*$B$7+E134*Assumptions!$C$12*$B$8</f>
        <v>14.9620789</v>
      </c>
      <c r="G134" s="0" t="n">
        <f aca="false">C134*Assumptions!$C$15</f>
        <v>0</v>
      </c>
      <c r="H134" s="0" t="n">
        <f aca="false">MIN(F134,G134)</f>
        <v>0</v>
      </c>
      <c r="I134" s="0" t="n">
        <f aca="false">IF(C134=1,MIN(G134-H134,Assumptions!$C$13,P133),0)</f>
        <v>0</v>
      </c>
      <c r="J134" s="0" t="n">
        <f aca="false">H134+I134</f>
        <v>0</v>
      </c>
      <c r="K134" s="0" t="n">
        <f aca="false">MIN(IF(C134=1,F134-H134,F134),Assumptions!$C$13,MAX(0,($B$5-P133)/$B$6))</f>
        <v>14.9620789</v>
      </c>
      <c r="L134" s="0" t="n">
        <f aca="false">IF(C134=1,0,MIN(F134-K134,Assumptions!$C$15,MAX(0,$B$10-O133-M134)))</f>
        <v>0</v>
      </c>
      <c r="M134" s="0" t="n">
        <f aca="false">'Profiles 8760'!H123</f>
        <v>288000</v>
      </c>
      <c r="N134" s="0" t="n">
        <f aca="false">J134+L134</f>
        <v>0</v>
      </c>
      <c r="O134" s="0" t="n">
        <f aca="false">O133+N134</f>
        <v>9581.50952355613</v>
      </c>
      <c r="P134" s="0" t="n">
        <f aca="false">MIN($B$5,P133+K134*$B$6-I134)</f>
        <v>209.03805087704</v>
      </c>
      <c r="Q134" s="0" t="n">
        <f aca="false">MAX(0,F134-H134-K134-L134)</f>
        <v>0</v>
      </c>
    </row>
    <row r="135" customFormat="false" ht="15" hidden="false" customHeight="false" outlineLevel="0" collapsed="false">
      <c r="A135" s="0" t="n">
        <f aca="false">'Profiles 8760'!A124</f>
        <v>122</v>
      </c>
      <c r="B135" s="0" t="n">
        <f aca="false">'Profiles 8760'!B124</f>
        <v>1</v>
      </c>
      <c r="C135" s="0" t="n">
        <f aca="false">'Profiles 8760'!E124</f>
        <v>0</v>
      </c>
      <c r="D135" s="0" t="n">
        <f aca="false">'Profiles 8760'!F124</f>
        <v>0</v>
      </c>
      <c r="E135" s="0" t="n">
        <f aca="false">'Profiles 8760'!G124</f>
        <v>0.359995</v>
      </c>
      <c r="F135" s="0" t="n">
        <f aca="false">D135*Assumptions!$C$11*$B$7+E135*Assumptions!$C$12*$B$8</f>
        <v>14.7237955</v>
      </c>
      <c r="G135" s="0" t="n">
        <f aca="false">C135*Assumptions!$C$15</f>
        <v>0</v>
      </c>
      <c r="H135" s="0" t="n">
        <f aca="false">MIN(F135,G135)</f>
        <v>0</v>
      </c>
      <c r="I135" s="0" t="n">
        <f aca="false">IF(C135=1,MIN(G135-H135,Assumptions!$C$13,P134),0)</f>
        <v>0</v>
      </c>
      <c r="J135" s="0" t="n">
        <f aca="false">H135+I135</f>
        <v>0</v>
      </c>
      <c r="K135" s="0" t="n">
        <f aca="false">MIN(IF(C135=1,F135-H135,F135),Assumptions!$C$13,MAX(0,($B$5-P134)/$B$6))</f>
        <v>14.7237955</v>
      </c>
      <c r="L135" s="0" t="n">
        <f aca="false">IF(C135=1,0,MIN(F135-K135,Assumptions!$C$15,MAX(0,$B$10-O134-M135)))</f>
        <v>0</v>
      </c>
      <c r="M135" s="0" t="n">
        <f aca="false">'Profiles 8760'!H124</f>
        <v>288000</v>
      </c>
      <c r="N135" s="0" t="n">
        <f aca="false">J135+L135</f>
        <v>0</v>
      </c>
      <c r="O135" s="0" t="n">
        <f aca="false">O134+N135</f>
        <v>9581.50952355613</v>
      </c>
      <c r="P135" s="0" t="n">
        <f aca="false">MIN($B$5,P134+K135*$B$6-I135)</f>
        <v>221.80063681644</v>
      </c>
      <c r="Q135" s="0" t="n">
        <f aca="false">MAX(0,F135-H135-K135-L135)</f>
        <v>0</v>
      </c>
    </row>
    <row r="136" customFormat="false" ht="15" hidden="false" customHeight="false" outlineLevel="0" collapsed="false">
      <c r="A136" s="0" t="n">
        <f aca="false">'Profiles 8760'!A125</f>
        <v>123</v>
      </c>
      <c r="B136" s="0" t="n">
        <f aca="false">'Profiles 8760'!B125</f>
        <v>1</v>
      </c>
      <c r="C136" s="0" t="n">
        <f aca="false">'Profiles 8760'!E125</f>
        <v>0</v>
      </c>
      <c r="D136" s="0" t="n">
        <f aca="false">'Profiles 8760'!F125</f>
        <v>0</v>
      </c>
      <c r="E136" s="0" t="n">
        <f aca="false">'Profiles 8760'!G125</f>
        <v>0.348165</v>
      </c>
      <c r="F136" s="0" t="n">
        <f aca="false">D136*Assumptions!$C$11*$B$7+E136*Assumptions!$C$12*$B$8</f>
        <v>14.2399485</v>
      </c>
      <c r="G136" s="0" t="n">
        <f aca="false">C136*Assumptions!$C$15</f>
        <v>0</v>
      </c>
      <c r="H136" s="0" t="n">
        <f aca="false">MIN(F136,G136)</f>
        <v>0</v>
      </c>
      <c r="I136" s="0" t="n">
        <f aca="false">IF(C136=1,MIN(G136-H136,Assumptions!$C$13,P135),0)</f>
        <v>0</v>
      </c>
      <c r="J136" s="0" t="n">
        <f aca="false">H136+I136</f>
        <v>0</v>
      </c>
      <c r="K136" s="0" t="n">
        <f aca="false">MIN(IF(C136=1,F136-H136,F136),Assumptions!$C$13,MAX(0,($B$5-P135)/$B$6))</f>
        <v>14.2399485</v>
      </c>
      <c r="L136" s="0" t="n">
        <f aca="false">IF(C136=1,0,MIN(F136-K136,Assumptions!$C$15,MAX(0,$B$10-O135-M136)))</f>
        <v>0</v>
      </c>
      <c r="M136" s="0" t="n">
        <f aca="false">'Profiles 8760'!H125</f>
        <v>288000</v>
      </c>
      <c r="N136" s="0" t="n">
        <f aca="false">J136+L136</f>
        <v>0</v>
      </c>
      <c r="O136" s="0" t="n">
        <f aca="false">O135+N136</f>
        <v>9581.50952355613</v>
      </c>
      <c r="P136" s="0" t="n">
        <f aca="false">MIN($B$5,P135+K136*$B$6-I136)</f>
        <v>234.14382417624</v>
      </c>
      <c r="Q136" s="0" t="n">
        <f aca="false">MAX(0,F136-H136-K136-L136)</f>
        <v>0</v>
      </c>
    </row>
    <row r="137" customFormat="false" ht="15" hidden="false" customHeight="false" outlineLevel="0" collapsed="false">
      <c r="A137" s="0" t="n">
        <f aca="false">'Profiles 8760'!A126</f>
        <v>124</v>
      </c>
      <c r="B137" s="0" t="n">
        <f aca="false">'Profiles 8760'!B126</f>
        <v>1</v>
      </c>
      <c r="C137" s="0" t="n">
        <f aca="false">'Profiles 8760'!E126</f>
        <v>0</v>
      </c>
      <c r="D137" s="0" t="n">
        <f aca="false">'Profiles 8760'!F126</f>
        <v>0</v>
      </c>
      <c r="E137" s="0" t="n">
        <f aca="false">'Profiles 8760'!G126</f>
        <v>0.315897</v>
      </c>
      <c r="F137" s="0" t="n">
        <f aca="false">D137*Assumptions!$C$11*$B$7+E137*Assumptions!$C$12*$B$8</f>
        <v>12.9201873</v>
      </c>
      <c r="G137" s="0" t="n">
        <f aca="false">C137*Assumptions!$C$15</f>
        <v>0</v>
      </c>
      <c r="H137" s="0" t="n">
        <f aca="false">MIN(F137,G137)</f>
        <v>0</v>
      </c>
      <c r="I137" s="0" t="n">
        <f aca="false">IF(C137=1,MIN(G137-H137,Assumptions!$C$13,P136),0)</f>
        <v>0</v>
      </c>
      <c r="J137" s="0" t="n">
        <f aca="false">H137+I137</f>
        <v>0</v>
      </c>
      <c r="K137" s="0" t="n">
        <f aca="false">MIN(IF(C137=1,F137-H137,F137),Assumptions!$C$13,MAX(0,($B$5-P136)/$B$6))</f>
        <v>12.9201873</v>
      </c>
      <c r="L137" s="0" t="n">
        <f aca="false">IF(C137=1,0,MIN(F137-K137,Assumptions!$C$15,MAX(0,$B$10-O136-M137)))</f>
        <v>0</v>
      </c>
      <c r="M137" s="0" t="n">
        <f aca="false">'Profiles 8760'!H126</f>
        <v>288000</v>
      </c>
      <c r="N137" s="0" t="n">
        <f aca="false">J137+L137</f>
        <v>0</v>
      </c>
      <c r="O137" s="0" t="n">
        <f aca="false">O136+N137</f>
        <v>9581.50952355613</v>
      </c>
      <c r="P137" s="0" t="n">
        <f aca="false">MIN($B$5,P136+K137*$B$6-I137)</f>
        <v>245.34304252788</v>
      </c>
      <c r="Q137" s="0" t="n">
        <f aca="false">MAX(0,F137-H137-K137-L137)</f>
        <v>0</v>
      </c>
    </row>
    <row r="138" customFormat="false" ht="15" hidden="false" customHeight="false" outlineLevel="0" collapsed="false">
      <c r="A138" s="0" t="n">
        <f aca="false">'Profiles 8760'!A127</f>
        <v>125</v>
      </c>
      <c r="B138" s="0" t="n">
        <f aca="false">'Profiles 8760'!B127</f>
        <v>1</v>
      </c>
      <c r="C138" s="0" t="n">
        <f aca="false">'Profiles 8760'!E127</f>
        <v>0</v>
      </c>
      <c r="D138" s="0" t="n">
        <f aca="false">'Profiles 8760'!F127</f>
        <v>0</v>
      </c>
      <c r="E138" s="0" t="n">
        <f aca="false">'Profiles 8760'!G127</f>
        <v>0.325307</v>
      </c>
      <c r="F138" s="0" t="n">
        <f aca="false">D138*Assumptions!$C$11*$B$7+E138*Assumptions!$C$12*$B$8</f>
        <v>13.3050563</v>
      </c>
      <c r="G138" s="0" t="n">
        <f aca="false">C138*Assumptions!$C$15</f>
        <v>0</v>
      </c>
      <c r="H138" s="0" t="n">
        <f aca="false">MIN(F138,G138)</f>
        <v>0</v>
      </c>
      <c r="I138" s="0" t="n">
        <f aca="false">IF(C138=1,MIN(G138-H138,Assumptions!$C$13,P137),0)</f>
        <v>0</v>
      </c>
      <c r="J138" s="0" t="n">
        <f aca="false">H138+I138</f>
        <v>0</v>
      </c>
      <c r="K138" s="0" t="n">
        <f aca="false">MIN(IF(C138=1,F138-H138,F138),Assumptions!$C$13,MAX(0,($B$5-P137)/$B$6))</f>
        <v>13.3050563</v>
      </c>
      <c r="L138" s="0" t="n">
        <f aca="false">IF(C138=1,0,MIN(F138-K138,Assumptions!$C$15,MAX(0,$B$10-O137-M138)))</f>
        <v>0</v>
      </c>
      <c r="M138" s="0" t="n">
        <f aca="false">'Profiles 8760'!H127</f>
        <v>288000</v>
      </c>
      <c r="N138" s="0" t="n">
        <f aca="false">J138+L138</f>
        <v>0</v>
      </c>
      <c r="O138" s="0" t="n">
        <f aca="false">O137+N138</f>
        <v>9581.50952355613</v>
      </c>
      <c r="P138" s="0" t="n">
        <f aca="false">MIN($B$5,P137+K138*$B$6-I138)</f>
        <v>256.87586532872</v>
      </c>
      <c r="Q138" s="0" t="n">
        <f aca="false">MAX(0,F138-H138-K138-L138)</f>
        <v>0</v>
      </c>
    </row>
    <row r="139" customFormat="false" ht="15" hidden="false" customHeight="false" outlineLevel="0" collapsed="false">
      <c r="A139" s="0" t="n">
        <f aca="false">'Profiles 8760'!A128</f>
        <v>126</v>
      </c>
      <c r="B139" s="0" t="n">
        <f aca="false">'Profiles 8760'!B128</f>
        <v>1</v>
      </c>
      <c r="C139" s="0" t="n">
        <f aca="false">'Profiles 8760'!E128</f>
        <v>0</v>
      </c>
      <c r="D139" s="0" t="n">
        <f aca="false">'Profiles 8760'!F128</f>
        <v>0</v>
      </c>
      <c r="E139" s="0" t="n">
        <f aca="false">'Profiles 8760'!G128</f>
        <v>0.289561</v>
      </c>
      <c r="F139" s="0" t="n">
        <f aca="false">D139*Assumptions!$C$11*$B$7+E139*Assumptions!$C$12*$B$8</f>
        <v>11.8430449</v>
      </c>
      <c r="G139" s="0" t="n">
        <f aca="false">C139*Assumptions!$C$15</f>
        <v>0</v>
      </c>
      <c r="H139" s="0" t="n">
        <f aca="false">MIN(F139,G139)</f>
        <v>0</v>
      </c>
      <c r="I139" s="0" t="n">
        <f aca="false">IF(C139=1,MIN(G139-H139,Assumptions!$C$13,P138),0)</f>
        <v>0</v>
      </c>
      <c r="J139" s="0" t="n">
        <f aca="false">H139+I139</f>
        <v>0</v>
      </c>
      <c r="K139" s="0" t="n">
        <f aca="false">MIN(IF(C139=1,F139-H139,F139),Assumptions!$C$13,MAX(0,($B$5-P138)/$B$6))</f>
        <v>11.8430449</v>
      </c>
      <c r="L139" s="0" t="n">
        <f aca="false">IF(C139=1,0,MIN(F139-K139,Assumptions!$C$15,MAX(0,$B$10-O138-M139)))</f>
        <v>0</v>
      </c>
      <c r="M139" s="0" t="n">
        <f aca="false">'Profiles 8760'!H128</f>
        <v>288000</v>
      </c>
      <c r="N139" s="0" t="n">
        <f aca="false">J139+L139</f>
        <v>0</v>
      </c>
      <c r="O139" s="0" t="n">
        <f aca="false">O138+N139</f>
        <v>9581.50952355613</v>
      </c>
      <c r="P139" s="0" t="n">
        <f aca="false">MIN($B$5,P138+K139*$B$6-I139)</f>
        <v>267.14141664804</v>
      </c>
      <c r="Q139" s="0" t="n">
        <f aca="false">MAX(0,F139-H139-K139-L139)</f>
        <v>0</v>
      </c>
    </row>
    <row r="140" customFormat="false" ht="15" hidden="false" customHeight="false" outlineLevel="0" collapsed="false">
      <c r="A140" s="0" t="n">
        <f aca="false">'Profiles 8760'!A129</f>
        <v>127</v>
      </c>
      <c r="B140" s="0" t="n">
        <f aca="false">'Profiles 8760'!B129</f>
        <v>1</v>
      </c>
      <c r="C140" s="0" t="n">
        <f aca="false">'Profiles 8760'!E129</f>
        <v>0</v>
      </c>
      <c r="D140" s="0" t="n">
        <f aca="false">'Profiles 8760'!F129</f>
        <v>0</v>
      </c>
      <c r="E140" s="0" t="n">
        <f aca="false">'Profiles 8760'!G129</f>
        <v>0.369334</v>
      </c>
      <c r="F140" s="0" t="n">
        <f aca="false">D140*Assumptions!$C$11*$B$7+E140*Assumptions!$C$12*$B$8</f>
        <v>15.1057606</v>
      </c>
      <c r="G140" s="0" t="n">
        <f aca="false">C140*Assumptions!$C$15</f>
        <v>0</v>
      </c>
      <c r="H140" s="0" t="n">
        <f aca="false">MIN(F140,G140)</f>
        <v>0</v>
      </c>
      <c r="I140" s="0" t="n">
        <f aca="false">IF(C140=1,MIN(G140-H140,Assumptions!$C$13,P139),0)</f>
        <v>0</v>
      </c>
      <c r="J140" s="0" t="n">
        <f aca="false">H140+I140</f>
        <v>0</v>
      </c>
      <c r="K140" s="0" t="n">
        <f aca="false">MIN(IF(C140=1,F140-H140,F140),Assumptions!$C$13,MAX(0,($B$5-P139)/$B$6))</f>
        <v>15.1057606</v>
      </c>
      <c r="L140" s="0" t="n">
        <f aca="false">IF(C140=1,0,MIN(F140-K140,Assumptions!$C$15,MAX(0,$B$10-O139-M140)))</f>
        <v>0</v>
      </c>
      <c r="M140" s="0" t="n">
        <f aca="false">'Profiles 8760'!H129</f>
        <v>288000</v>
      </c>
      <c r="N140" s="0" t="n">
        <f aca="false">J140+L140</f>
        <v>0</v>
      </c>
      <c r="O140" s="0" t="n">
        <f aca="false">O139+N140</f>
        <v>9581.50952355613</v>
      </c>
      <c r="P140" s="0" t="n">
        <f aca="false">MIN($B$5,P139+K140*$B$6-I140)</f>
        <v>280.23508993612</v>
      </c>
      <c r="Q140" s="0" t="n">
        <f aca="false">MAX(0,F140-H140-K140-L140)</f>
        <v>0</v>
      </c>
    </row>
    <row r="141" customFormat="false" ht="15" hidden="false" customHeight="false" outlineLevel="0" collapsed="false">
      <c r="A141" s="0" t="n">
        <f aca="false">'Profiles 8760'!A130</f>
        <v>128</v>
      </c>
      <c r="B141" s="0" t="n">
        <f aca="false">'Profiles 8760'!B130</f>
        <v>1</v>
      </c>
      <c r="C141" s="0" t="n">
        <f aca="false">'Profiles 8760'!E130</f>
        <v>1</v>
      </c>
      <c r="D141" s="0" t="n">
        <f aca="false">'Profiles 8760'!F130</f>
        <v>0.070155</v>
      </c>
      <c r="E141" s="0" t="n">
        <f aca="false">'Profiles 8760'!G130</f>
        <v>0.541882</v>
      </c>
      <c r="F141" s="0" t="n">
        <f aca="false">D141*Assumptions!$C$11*$B$7+E141*Assumptions!$C$12*$B$8</f>
        <v>42.4237378</v>
      </c>
      <c r="G141" s="0" t="n">
        <f aca="false">C141*Assumptions!$C$15</f>
        <v>200</v>
      </c>
      <c r="H141" s="0" t="n">
        <f aca="false">MIN(F141,G141)</f>
        <v>42.4237378</v>
      </c>
      <c r="I141" s="0" t="n">
        <f aca="false">IF(C141=1,MIN(G141-H141,Assumptions!$C$13,P140),0)</f>
        <v>157.5762622</v>
      </c>
      <c r="J141" s="0" t="n">
        <f aca="false">H141+I141</f>
        <v>200</v>
      </c>
      <c r="K141" s="0" t="n">
        <f aca="false">MIN(IF(C141=1,F141-H141,F141),Assumptions!$C$13,MAX(0,($B$5-P140)/$B$6))</f>
        <v>0</v>
      </c>
      <c r="L141" s="0" t="n">
        <f aca="false">IF(C141=1,0,MIN(F141-K141,Assumptions!$C$15,MAX(0,$B$10-O140-M141)))</f>
        <v>0</v>
      </c>
      <c r="M141" s="0" t="n">
        <f aca="false">'Profiles 8760'!H130</f>
        <v>287800</v>
      </c>
      <c r="N141" s="0" t="n">
        <f aca="false">J141+L141</f>
        <v>200</v>
      </c>
      <c r="O141" s="0" t="n">
        <f aca="false">O140+N141</f>
        <v>9781.50952355613</v>
      </c>
      <c r="P141" s="0" t="n">
        <f aca="false">MIN($B$5,P140+K141*$B$6-I141)</f>
        <v>122.65882773612</v>
      </c>
      <c r="Q141" s="0" t="n">
        <f aca="false">MAX(0,F141-H141-K141-L141)</f>
        <v>0</v>
      </c>
    </row>
    <row r="142" customFormat="false" ht="15" hidden="false" customHeight="false" outlineLevel="0" collapsed="false">
      <c r="A142" s="0" t="n">
        <f aca="false">'Profiles 8760'!A131</f>
        <v>129</v>
      </c>
      <c r="B142" s="0" t="n">
        <f aca="false">'Profiles 8760'!B131</f>
        <v>1</v>
      </c>
      <c r="C142" s="0" t="n">
        <f aca="false">'Profiles 8760'!E131</f>
        <v>1</v>
      </c>
      <c r="D142" s="0" t="n">
        <f aca="false">'Profiles 8760'!F131</f>
        <v>0.367773</v>
      </c>
      <c r="E142" s="0" t="n">
        <f aca="false">'Profiles 8760'!G131</f>
        <v>0.37265</v>
      </c>
      <c r="F142" s="0" t="n">
        <f aca="false">D142*Assumptions!$C$11*$B$7+E142*Assumptions!$C$12*$B$8</f>
        <v>121.4542274</v>
      </c>
      <c r="G142" s="0" t="n">
        <f aca="false">C142*Assumptions!$C$15</f>
        <v>200</v>
      </c>
      <c r="H142" s="0" t="n">
        <f aca="false">MIN(F142,G142)</f>
        <v>121.4542274</v>
      </c>
      <c r="I142" s="0" t="n">
        <f aca="false">IF(C142=1,MIN(G142-H142,Assumptions!$C$13,P141),0)</f>
        <v>78.5457726</v>
      </c>
      <c r="J142" s="0" t="n">
        <f aca="false">H142+I142</f>
        <v>200</v>
      </c>
      <c r="K142" s="0" t="n">
        <f aca="false">MIN(IF(C142=1,F142-H142,F142),Assumptions!$C$13,MAX(0,($B$5-P141)/$B$6))</f>
        <v>0</v>
      </c>
      <c r="L142" s="0" t="n">
        <f aca="false">IF(C142=1,0,MIN(F142-K142,Assumptions!$C$15,MAX(0,$B$10-O141-M142)))</f>
        <v>0</v>
      </c>
      <c r="M142" s="0" t="n">
        <f aca="false">'Profiles 8760'!H131</f>
        <v>287600</v>
      </c>
      <c r="N142" s="0" t="n">
        <f aca="false">J142+L142</f>
        <v>200</v>
      </c>
      <c r="O142" s="0" t="n">
        <f aca="false">O141+N142</f>
        <v>9981.50952355613</v>
      </c>
      <c r="P142" s="0" t="n">
        <f aca="false">MIN($B$5,P141+K142*$B$6-I142)</f>
        <v>44.1130551361201</v>
      </c>
      <c r="Q142" s="0" t="n">
        <f aca="false">MAX(0,F142-H142-K142-L142)</f>
        <v>0</v>
      </c>
    </row>
    <row r="143" customFormat="false" ht="15" hidden="false" customHeight="false" outlineLevel="0" collapsed="false">
      <c r="A143" s="0" t="n">
        <f aca="false">'Profiles 8760'!A132</f>
        <v>130</v>
      </c>
      <c r="B143" s="0" t="n">
        <f aca="false">'Profiles 8760'!B132</f>
        <v>1</v>
      </c>
      <c r="C143" s="0" t="n">
        <f aca="false">'Profiles 8760'!E132</f>
        <v>0</v>
      </c>
      <c r="D143" s="0" t="n">
        <f aca="false">'Profiles 8760'!F132</f>
        <v>0.707074</v>
      </c>
      <c r="E143" s="0" t="n">
        <f aca="false">'Profiles 8760'!G132</f>
        <v>0.241285</v>
      </c>
      <c r="F143" s="0" t="n">
        <f aca="false">D143*Assumptions!$C$11*$B$7+E143*Assumptions!$C$12*$B$8</f>
        <v>214.0715277</v>
      </c>
      <c r="G143" s="0" t="n">
        <f aca="false">C143*Assumptions!$C$15</f>
        <v>0</v>
      </c>
      <c r="H143" s="0" t="n">
        <f aca="false">MIN(F143,G143)</f>
        <v>0</v>
      </c>
      <c r="I143" s="0" t="n">
        <f aca="false">IF(C143=1,MIN(G143-H143,Assumptions!$C$13,P142),0)</f>
        <v>0</v>
      </c>
      <c r="J143" s="0" t="n">
        <f aca="false">H143+I143</f>
        <v>0</v>
      </c>
      <c r="K143" s="0" t="n">
        <f aca="false">MIN(IF(C143=1,F143-H143,F143),Assumptions!$C$13,MAX(0,($B$5-P142)/$B$6))</f>
        <v>180</v>
      </c>
      <c r="L143" s="0" t="n">
        <f aca="false">IF(C143=1,0,MIN(F143-K143,Assumptions!$C$15,MAX(0,$B$10-O142-M143)))</f>
        <v>34.0715277</v>
      </c>
      <c r="M143" s="0" t="n">
        <f aca="false">'Profiles 8760'!H132</f>
        <v>287600</v>
      </c>
      <c r="N143" s="0" t="n">
        <f aca="false">J143+L143</f>
        <v>34.0715277</v>
      </c>
      <c r="O143" s="0" t="n">
        <f aca="false">O142+N143</f>
        <v>10015.5810512561</v>
      </c>
      <c r="P143" s="0" t="n">
        <f aca="false">MIN($B$5,P142+K143*$B$6-I143)</f>
        <v>200.13705513612</v>
      </c>
      <c r="Q143" s="0" t="n">
        <f aca="false">MAX(0,F143-H143-K143-L143)</f>
        <v>0</v>
      </c>
    </row>
    <row r="144" customFormat="false" ht="15" hidden="false" customHeight="false" outlineLevel="0" collapsed="false">
      <c r="A144" s="0" t="n">
        <f aca="false">'Profiles 8760'!A133</f>
        <v>131</v>
      </c>
      <c r="B144" s="0" t="n">
        <f aca="false">'Profiles 8760'!B133</f>
        <v>1</v>
      </c>
      <c r="C144" s="0" t="n">
        <f aca="false">'Profiles 8760'!E133</f>
        <v>0</v>
      </c>
      <c r="D144" s="0" t="n">
        <f aca="false">'Profiles 8760'!F133</f>
        <v>1</v>
      </c>
      <c r="E144" s="0" t="n">
        <f aca="false">'Profiles 8760'!G133</f>
        <v>0.168372</v>
      </c>
      <c r="F144" s="0" t="n">
        <f aca="false">D144*Assumptions!$C$11*$B$7+E144*Assumptions!$C$12*$B$8</f>
        <v>295.6864148</v>
      </c>
      <c r="G144" s="0" t="n">
        <f aca="false">C144*Assumptions!$C$15</f>
        <v>0</v>
      </c>
      <c r="H144" s="0" t="n">
        <f aca="false">MIN(F144,G144)</f>
        <v>0</v>
      </c>
      <c r="I144" s="0" t="n">
        <f aca="false">IF(C144=1,MIN(G144-H144,Assumptions!$C$13,P143),0)</f>
        <v>0</v>
      </c>
      <c r="J144" s="0" t="n">
        <f aca="false">H144+I144</f>
        <v>0</v>
      </c>
      <c r="K144" s="0" t="n">
        <f aca="false">MIN(IF(C144=1,F144-H144,F144),Assumptions!$C$13,MAX(0,($B$5-P143)/$B$6))</f>
        <v>180</v>
      </c>
      <c r="L144" s="0" t="n">
        <f aca="false">IF(C144=1,0,MIN(F144-K144,Assumptions!$C$15,MAX(0,$B$10-O143-M144)))</f>
        <v>115.6864148</v>
      </c>
      <c r="M144" s="0" t="n">
        <f aca="false">'Profiles 8760'!H133</f>
        <v>287600</v>
      </c>
      <c r="N144" s="0" t="n">
        <f aca="false">J144+L144</f>
        <v>115.6864148</v>
      </c>
      <c r="O144" s="0" t="n">
        <f aca="false">O143+N144</f>
        <v>10131.2674660561</v>
      </c>
      <c r="P144" s="0" t="n">
        <f aca="false">MIN($B$5,P143+K144*$B$6-I144)</f>
        <v>356.16105513612</v>
      </c>
      <c r="Q144" s="0" t="n">
        <f aca="false">MAX(0,F144-H144-K144-L144)</f>
        <v>0</v>
      </c>
    </row>
    <row r="145" customFormat="false" ht="15" hidden="false" customHeight="false" outlineLevel="0" collapsed="false">
      <c r="A145" s="0" t="n">
        <f aca="false">'Profiles 8760'!A134</f>
        <v>132</v>
      </c>
      <c r="B145" s="0" t="n">
        <f aca="false">'Profiles 8760'!B134</f>
        <v>1</v>
      </c>
      <c r="C145" s="0" t="n">
        <f aca="false">'Profiles 8760'!E134</f>
        <v>0</v>
      </c>
      <c r="D145" s="0" t="n">
        <f aca="false">'Profiles 8760'!F134</f>
        <v>1</v>
      </c>
      <c r="E145" s="0" t="n">
        <f aca="false">'Profiles 8760'!G134</f>
        <v>0.181441</v>
      </c>
      <c r="F145" s="0" t="n">
        <f aca="false">D145*Assumptions!$C$11*$B$7+E145*Assumptions!$C$12*$B$8</f>
        <v>296.2209369</v>
      </c>
      <c r="G145" s="0" t="n">
        <f aca="false">C145*Assumptions!$C$15</f>
        <v>0</v>
      </c>
      <c r="H145" s="0" t="n">
        <f aca="false">MIN(F145,G145)</f>
        <v>0</v>
      </c>
      <c r="I145" s="0" t="n">
        <f aca="false">IF(C145=1,MIN(G145-H145,Assumptions!$C$13,P144),0)</f>
        <v>0</v>
      </c>
      <c r="J145" s="0" t="n">
        <f aca="false">H145+I145</f>
        <v>0</v>
      </c>
      <c r="K145" s="0" t="n">
        <f aca="false">MIN(IF(C145=1,F145-H145,F145),Assumptions!$C$13,MAX(0,($B$5-P144)/$B$6))</f>
        <v>178.413641974942</v>
      </c>
      <c r="L145" s="0" t="n">
        <f aca="false">IF(C145=1,0,MIN(F145-K145,Assumptions!$C$15,MAX(0,$B$10-O144-M145)))</f>
        <v>117.807294925058</v>
      </c>
      <c r="M145" s="0" t="n">
        <f aca="false">'Profiles 8760'!H134</f>
        <v>287600</v>
      </c>
      <c r="N145" s="0" t="n">
        <f aca="false">J145+L145</f>
        <v>117.807294925058</v>
      </c>
      <c r="O145" s="0" t="n">
        <f aca="false">O144+N145</f>
        <v>10249.0747609812</v>
      </c>
      <c r="P145" s="0" t="n">
        <f aca="false">MIN($B$5,P144+K145*$B$6-I145)</f>
        <v>510.81</v>
      </c>
      <c r="Q145" s="0" t="n">
        <f aca="false">MAX(0,F145-H145-K145-L145)</f>
        <v>0</v>
      </c>
    </row>
    <row r="146" customFormat="false" ht="15" hidden="false" customHeight="false" outlineLevel="0" collapsed="false">
      <c r="A146" s="0" t="n">
        <f aca="false">'Profiles 8760'!A135</f>
        <v>133</v>
      </c>
      <c r="B146" s="0" t="n">
        <f aca="false">'Profiles 8760'!B135</f>
        <v>1</v>
      </c>
      <c r="C146" s="0" t="n">
        <f aca="false">'Profiles 8760'!E135</f>
        <v>0</v>
      </c>
      <c r="D146" s="0" t="n">
        <f aca="false">'Profiles 8760'!F135</f>
        <v>1</v>
      </c>
      <c r="E146" s="0" t="n">
        <f aca="false">'Profiles 8760'!G135</f>
        <v>0.233775</v>
      </c>
      <c r="F146" s="0" t="n">
        <f aca="false">D146*Assumptions!$C$11*$B$7+E146*Assumptions!$C$12*$B$8</f>
        <v>298.3613975</v>
      </c>
      <c r="G146" s="0" t="n">
        <f aca="false">C146*Assumptions!$C$15</f>
        <v>0</v>
      </c>
      <c r="H146" s="0" t="n">
        <f aca="false">MIN(F146,G146)</f>
        <v>0</v>
      </c>
      <c r="I146" s="0" t="n">
        <f aca="false">IF(C146=1,MIN(G146-H146,Assumptions!$C$13,P145),0)</f>
        <v>0</v>
      </c>
      <c r="J146" s="0" t="n">
        <f aca="false">H146+I146</f>
        <v>0</v>
      </c>
      <c r="K146" s="0" t="n">
        <f aca="false">MIN(IF(C146=1,F146-H146,F146),Assumptions!$C$13,MAX(0,($B$5-P145)/$B$6))</f>
        <v>0</v>
      </c>
      <c r="L146" s="0" t="n">
        <f aca="false">IF(C146=1,0,MIN(F146-K146,Assumptions!$C$15,MAX(0,$B$10-O145-M146)))</f>
        <v>200</v>
      </c>
      <c r="M146" s="0" t="n">
        <f aca="false">'Profiles 8760'!H135</f>
        <v>287600</v>
      </c>
      <c r="N146" s="0" t="n">
        <f aca="false">J146+L146</f>
        <v>200</v>
      </c>
      <c r="O146" s="0" t="n">
        <f aca="false">O145+N146</f>
        <v>10449.0747609812</v>
      </c>
      <c r="P146" s="0" t="n">
        <f aca="false">MIN($B$5,P145+K146*$B$6-I146)</f>
        <v>510.81</v>
      </c>
      <c r="Q146" s="0" t="n">
        <f aca="false">MAX(0,F146-H146-K146-L146)</f>
        <v>98.3613975</v>
      </c>
    </row>
    <row r="147" customFormat="false" ht="15" hidden="false" customHeight="false" outlineLevel="0" collapsed="false">
      <c r="A147" s="0" t="n">
        <f aca="false">'Profiles 8760'!A136</f>
        <v>134</v>
      </c>
      <c r="B147" s="0" t="n">
        <f aca="false">'Profiles 8760'!B136</f>
        <v>1</v>
      </c>
      <c r="C147" s="0" t="n">
        <f aca="false">'Profiles 8760'!E136</f>
        <v>0</v>
      </c>
      <c r="D147" s="0" t="n">
        <f aca="false">'Profiles 8760'!F136</f>
        <v>1</v>
      </c>
      <c r="E147" s="0" t="n">
        <f aca="false">'Profiles 8760'!G136</f>
        <v>0.353308</v>
      </c>
      <c r="F147" s="0" t="n">
        <f aca="false">D147*Assumptions!$C$11*$B$7+E147*Assumptions!$C$12*$B$8</f>
        <v>303.2502972</v>
      </c>
      <c r="G147" s="0" t="n">
        <f aca="false">C147*Assumptions!$C$15</f>
        <v>0</v>
      </c>
      <c r="H147" s="0" t="n">
        <f aca="false">MIN(F147,G147)</f>
        <v>0</v>
      </c>
      <c r="I147" s="0" t="n">
        <f aca="false">IF(C147=1,MIN(G147-H147,Assumptions!$C$13,P146),0)</f>
        <v>0</v>
      </c>
      <c r="J147" s="0" t="n">
        <f aca="false">H147+I147</f>
        <v>0</v>
      </c>
      <c r="K147" s="0" t="n">
        <f aca="false">MIN(IF(C147=1,F147-H147,F147),Assumptions!$C$13,MAX(0,($B$5-P146)/$B$6))</f>
        <v>0</v>
      </c>
      <c r="L147" s="0" t="n">
        <f aca="false">IF(C147=1,0,MIN(F147-K147,Assumptions!$C$15,MAX(0,$B$10-O146-M147)))</f>
        <v>200</v>
      </c>
      <c r="M147" s="0" t="n">
        <f aca="false">'Profiles 8760'!H136</f>
        <v>287600</v>
      </c>
      <c r="N147" s="0" t="n">
        <f aca="false">J147+L147</f>
        <v>200</v>
      </c>
      <c r="O147" s="0" t="n">
        <f aca="false">O146+N147</f>
        <v>10649.0747609812</v>
      </c>
      <c r="P147" s="0" t="n">
        <f aca="false">MIN($B$5,P146+K147*$B$6-I147)</f>
        <v>510.81</v>
      </c>
      <c r="Q147" s="0" t="n">
        <f aca="false">MAX(0,F147-H147-K147-L147)</f>
        <v>103.2502972</v>
      </c>
    </row>
    <row r="148" customFormat="false" ht="15" hidden="false" customHeight="false" outlineLevel="0" collapsed="false">
      <c r="A148" s="0" t="n">
        <f aca="false">'Profiles 8760'!A137</f>
        <v>135</v>
      </c>
      <c r="B148" s="0" t="n">
        <f aca="false">'Profiles 8760'!B137</f>
        <v>1</v>
      </c>
      <c r="C148" s="0" t="n">
        <f aca="false">'Profiles 8760'!E137</f>
        <v>0</v>
      </c>
      <c r="D148" s="0" t="n">
        <f aca="false">'Profiles 8760'!F137</f>
        <v>1</v>
      </c>
      <c r="E148" s="0" t="n">
        <f aca="false">'Profiles 8760'!G137</f>
        <v>0.163998</v>
      </c>
      <c r="F148" s="0" t="n">
        <f aca="false">D148*Assumptions!$C$11*$B$7+E148*Assumptions!$C$12*$B$8</f>
        <v>295.5075182</v>
      </c>
      <c r="G148" s="0" t="n">
        <f aca="false">C148*Assumptions!$C$15</f>
        <v>0</v>
      </c>
      <c r="H148" s="0" t="n">
        <f aca="false">MIN(F148,G148)</f>
        <v>0</v>
      </c>
      <c r="I148" s="0" t="n">
        <f aca="false">IF(C148=1,MIN(G148-H148,Assumptions!$C$13,P147),0)</f>
        <v>0</v>
      </c>
      <c r="J148" s="0" t="n">
        <f aca="false">H148+I148</f>
        <v>0</v>
      </c>
      <c r="K148" s="0" t="n">
        <f aca="false">MIN(IF(C148=1,F148-H148,F148),Assumptions!$C$13,MAX(0,($B$5-P147)/$B$6))</f>
        <v>0</v>
      </c>
      <c r="L148" s="0" t="n">
        <f aca="false">IF(C148=1,0,MIN(F148-K148,Assumptions!$C$15,MAX(0,$B$10-O147-M148)))</f>
        <v>200</v>
      </c>
      <c r="M148" s="0" t="n">
        <f aca="false">'Profiles 8760'!H137</f>
        <v>287600</v>
      </c>
      <c r="N148" s="0" t="n">
        <f aca="false">J148+L148</f>
        <v>200</v>
      </c>
      <c r="O148" s="0" t="n">
        <f aca="false">O147+N148</f>
        <v>10849.0747609812</v>
      </c>
      <c r="P148" s="0" t="n">
        <f aca="false">MIN($B$5,P147+K148*$B$6-I148)</f>
        <v>510.81</v>
      </c>
      <c r="Q148" s="0" t="n">
        <f aca="false">MAX(0,F148-H148-K148-L148)</f>
        <v>95.5075182</v>
      </c>
    </row>
    <row r="149" customFormat="false" ht="15" hidden="false" customHeight="false" outlineLevel="0" collapsed="false">
      <c r="A149" s="0" t="n">
        <f aca="false">'Profiles 8760'!A138</f>
        <v>136</v>
      </c>
      <c r="B149" s="0" t="n">
        <f aca="false">'Profiles 8760'!B138</f>
        <v>1</v>
      </c>
      <c r="C149" s="0" t="n">
        <f aca="false">'Profiles 8760'!E138</f>
        <v>0</v>
      </c>
      <c r="D149" s="0" t="n">
        <f aca="false">'Profiles 8760'!F138</f>
        <v>0.707074</v>
      </c>
      <c r="E149" s="0" t="n">
        <f aca="false">'Profiles 8760'!G138</f>
        <v>0.112397</v>
      </c>
      <c r="F149" s="0" t="n">
        <f aca="false">D149*Assumptions!$C$11*$B$7+E149*Assumptions!$C$12*$B$8</f>
        <v>208.8000085</v>
      </c>
      <c r="G149" s="0" t="n">
        <f aca="false">C149*Assumptions!$C$15</f>
        <v>0</v>
      </c>
      <c r="H149" s="0" t="n">
        <f aca="false">MIN(F149,G149)</f>
        <v>0</v>
      </c>
      <c r="I149" s="0" t="n">
        <f aca="false">IF(C149=1,MIN(G149-H149,Assumptions!$C$13,P148),0)</f>
        <v>0</v>
      </c>
      <c r="J149" s="0" t="n">
        <f aca="false">H149+I149</f>
        <v>0</v>
      </c>
      <c r="K149" s="0" t="n">
        <f aca="false">MIN(IF(C149=1,F149-H149,F149),Assumptions!$C$13,MAX(0,($B$5-P148)/$B$6))</f>
        <v>0</v>
      </c>
      <c r="L149" s="0" t="n">
        <f aca="false">IF(C149=1,0,MIN(F149-K149,Assumptions!$C$15,MAX(0,$B$10-O148-M149)))</f>
        <v>200</v>
      </c>
      <c r="M149" s="0" t="n">
        <f aca="false">'Profiles 8760'!H138</f>
        <v>287600</v>
      </c>
      <c r="N149" s="0" t="n">
        <f aca="false">J149+L149</f>
        <v>200</v>
      </c>
      <c r="O149" s="0" t="n">
        <f aca="false">O148+N149</f>
        <v>11049.0747609812</v>
      </c>
      <c r="P149" s="0" t="n">
        <f aca="false">MIN($B$5,P148+K149*$B$6-I149)</f>
        <v>510.81</v>
      </c>
      <c r="Q149" s="0" t="n">
        <f aca="false">MAX(0,F149-H149-K149-L149)</f>
        <v>8.80000850000002</v>
      </c>
    </row>
    <row r="150" customFormat="false" ht="15" hidden="false" customHeight="false" outlineLevel="0" collapsed="false">
      <c r="A150" s="0" t="n">
        <f aca="false">'Profiles 8760'!A139</f>
        <v>137</v>
      </c>
      <c r="B150" s="0" t="n">
        <f aca="false">'Profiles 8760'!B139</f>
        <v>1</v>
      </c>
      <c r="C150" s="0" t="n">
        <f aca="false">'Profiles 8760'!E139</f>
        <v>0</v>
      </c>
      <c r="D150" s="0" t="n">
        <f aca="false">'Profiles 8760'!F139</f>
        <v>0.367773</v>
      </c>
      <c r="E150" s="0" t="n">
        <f aca="false">'Profiles 8760'!G139</f>
        <v>0.119341</v>
      </c>
      <c r="F150" s="0" t="n">
        <f aca="false">D150*Assumptions!$C$11*$B$7+E150*Assumptions!$C$12*$B$8</f>
        <v>111.0938893</v>
      </c>
      <c r="G150" s="0" t="n">
        <f aca="false">C150*Assumptions!$C$15</f>
        <v>0</v>
      </c>
      <c r="H150" s="0" t="n">
        <f aca="false">MIN(F150,G150)</f>
        <v>0</v>
      </c>
      <c r="I150" s="0" t="n">
        <f aca="false">IF(C150=1,MIN(G150-H150,Assumptions!$C$13,P149),0)</f>
        <v>0</v>
      </c>
      <c r="J150" s="0" t="n">
        <f aca="false">H150+I150</f>
        <v>0</v>
      </c>
      <c r="K150" s="0" t="n">
        <f aca="false">MIN(IF(C150=1,F150-H150,F150),Assumptions!$C$13,MAX(0,($B$5-P149)/$B$6))</f>
        <v>0</v>
      </c>
      <c r="L150" s="0" t="n">
        <f aca="false">IF(C150=1,0,MIN(F150-K150,Assumptions!$C$15,MAX(0,$B$10-O149-M150)))</f>
        <v>111.0938893</v>
      </c>
      <c r="M150" s="0" t="n">
        <f aca="false">'Profiles 8760'!H139</f>
        <v>287600</v>
      </c>
      <c r="N150" s="0" t="n">
        <f aca="false">J150+L150</f>
        <v>111.0938893</v>
      </c>
      <c r="O150" s="0" t="n">
        <f aca="false">O149+N150</f>
        <v>11160.1686502812</v>
      </c>
      <c r="P150" s="0" t="n">
        <f aca="false">MIN($B$5,P149+K150*$B$6-I150)</f>
        <v>510.81</v>
      </c>
      <c r="Q150" s="0" t="n">
        <f aca="false">MAX(0,F150-H150-K150-L150)</f>
        <v>0</v>
      </c>
    </row>
    <row r="151" customFormat="false" ht="15" hidden="false" customHeight="false" outlineLevel="0" collapsed="false">
      <c r="A151" s="0" t="n">
        <f aca="false">'Profiles 8760'!A140</f>
        <v>138</v>
      </c>
      <c r="B151" s="0" t="n">
        <f aca="false">'Profiles 8760'!B140</f>
        <v>1</v>
      </c>
      <c r="C151" s="0" t="n">
        <f aca="false">'Profiles 8760'!E140</f>
        <v>0</v>
      </c>
      <c r="D151" s="0" t="n">
        <f aca="false">'Profiles 8760'!F140</f>
        <v>0.070155</v>
      </c>
      <c r="E151" s="0" t="n">
        <f aca="false">'Profiles 8760'!G140</f>
        <v>0.104825</v>
      </c>
      <c r="F151" s="0" t="n">
        <f aca="false">D151*Assumptions!$C$11*$B$7+E151*Assumptions!$C$12*$B$8</f>
        <v>24.5481065</v>
      </c>
      <c r="G151" s="0" t="n">
        <f aca="false">C151*Assumptions!$C$15</f>
        <v>0</v>
      </c>
      <c r="H151" s="0" t="n">
        <f aca="false">MIN(F151,G151)</f>
        <v>0</v>
      </c>
      <c r="I151" s="0" t="n">
        <f aca="false">IF(C151=1,MIN(G151-H151,Assumptions!$C$13,P150),0)</f>
        <v>0</v>
      </c>
      <c r="J151" s="0" t="n">
        <f aca="false">H151+I151</f>
        <v>0</v>
      </c>
      <c r="K151" s="0" t="n">
        <f aca="false">MIN(IF(C151=1,F151-H151,F151),Assumptions!$C$13,MAX(0,($B$5-P150)/$B$6))</f>
        <v>0</v>
      </c>
      <c r="L151" s="0" t="n">
        <f aca="false">IF(C151=1,0,MIN(F151-K151,Assumptions!$C$15,MAX(0,$B$10-O150-M151)))</f>
        <v>24.5481065</v>
      </c>
      <c r="M151" s="0" t="n">
        <f aca="false">'Profiles 8760'!H140</f>
        <v>287600</v>
      </c>
      <c r="N151" s="0" t="n">
        <f aca="false">J151+L151</f>
        <v>24.5481065</v>
      </c>
      <c r="O151" s="0" t="n">
        <f aca="false">O150+N151</f>
        <v>11184.7167567812</v>
      </c>
      <c r="P151" s="0" t="n">
        <f aca="false">MIN($B$5,P150+K151*$B$6-I151)</f>
        <v>510.81</v>
      </c>
      <c r="Q151" s="0" t="n">
        <f aca="false">MAX(0,F151-H151-K151-L151)</f>
        <v>0</v>
      </c>
    </row>
    <row r="152" customFormat="false" ht="15" hidden="false" customHeight="false" outlineLevel="0" collapsed="false">
      <c r="A152" s="0" t="n">
        <f aca="false">'Profiles 8760'!A141</f>
        <v>139</v>
      </c>
      <c r="B152" s="0" t="n">
        <f aca="false">'Profiles 8760'!B141</f>
        <v>1</v>
      </c>
      <c r="C152" s="0" t="n">
        <f aca="false">'Profiles 8760'!E141</f>
        <v>0</v>
      </c>
      <c r="D152" s="0" t="n">
        <f aca="false">'Profiles 8760'!F141</f>
        <v>0</v>
      </c>
      <c r="E152" s="0" t="n">
        <f aca="false">'Profiles 8760'!G141</f>
        <v>0.139709</v>
      </c>
      <c r="F152" s="0" t="n">
        <f aca="false">D152*Assumptions!$C$11*$B$7+E152*Assumptions!$C$12*$B$8</f>
        <v>5.7140981</v>
      </c>
      <c r="G152" s="0" t="n">
        <f aca="false">C152*Assumptions!$C$15</f>
        <v>0</v>
      </c>
      <c r="H152" s="0" t="n">
        <f aca="false">MIN(F152,G152)</f>
        <v>0</v>
      </c>
      <c r="I152" s="0" t="n">
        <f aca="false">IF(C152=1,MIN(G152-H152,Assumptions!$C$13,P151),0)</f>
        <v>0</v>
      </c>
      <c r="J152" s="0" t="n">
        <f aca="false">H152+I152</f>
        <v>0</v>
      </c>
      <c r="K152" s="0" t="n">
        <f aca="false">MIN(IF(C152=1,F152-H152,F152),Assumptions!$C$13,MAX(0,($B$5-P151)/$B$6))</f>
        <v>0</v>
      </c>
      <c r="L152" s="0" t="n">
        <f aca="false">IF(C152=1,0,MIN(F152-K152,Assumptions!$C$15,MAX(0,$B$10-O151-M152)))</f>
        <v>5.7140981</v>
      </c>
      <c r="M152" s="0" t="n">
        <f aca="false">'Profiles 8760'!H141</f>
        <v>287600</v>
      </c>
      <c r="N152" s="0" t="n">
        <f aca="false">J152+L152</f>
        <v>5.7140981</v>
      </c>
      <c r="O152" s="0" t="n">
        <f aca="false">O151+N152</f>
        <v>11190.4308548812</v>
      </c>
      <c r="P152" s="0" t="n">
        <f aca="false">MIN($B$5,P151+K152*$B$6-I152)</f>
        <v>510.81</v>
      </c>
      <c r="Q152" s="0" t="n">
        <f aca="false">MAX(0,F152-H152-K152-L152)</f>
        <v>0</v>
      </c>
    </row>
    <row r="153" customFormat="false" ht="15" hidden="false" customHeight="false" outlineLevel="0" collapsed="false">
      <c r="A153" s="0" t="n">
        <f aca="false">'Profiles 8760'!A142</f>
        <v>140</v>
      </c>
      <c r="B153" s="0" t="n">
        <f aca="false">'Profiles 8760'!B142</f>
        <v>1</v>
      </c>
      <c r="C153" s="0" t="n">
        <f aca="false">'Profiles 8760'!E142</f>
        <v>1</v>
      </c>
      <c r="D153" s="0" t="n">
        <f aca="false">'Profiles 8760'!F142</f>
        <v>0</v>
      </c>
      <c r="E153" s="0" t="n">
        <f aca="false">'Profiles 8760'!G142</f>
        <v>0.125311</v>
      </c>
      <c r="F153" s="0" t="n">
        <f aca="false">D153*Assumptions!$C$11*$B$7+E153*Assumptions!$C$12*$B$8</f>
        <v>5.1252199</v>
      </c>
      <c r="G153" s="0" t="n">
        <f aca="false">C153*Assumptions!$C$15</f>
        <v>200</v>
      </c>
      <c r="H153" s="0" t="n">
        <f aca="false">MIN(F153,G153)</f>
        <v>5.1252199</v>
      </c>
      <c r="I153" s="0" t="n">
        <f aca="false">IF(C153=1,MIN(G153-H153,Assumptions!$C$13,P152),0)</f>
        <v>180</v>
      </c>
      <c r="J153" s="0" t="n">
        <f aca="false">H153+I153</f>
        <v>185.1252199</v>
      </c>
      <c r="K153" s="0" t="n">
        <f aca="false">MIN(IF(C153=1,F153-H153,F153),Assumptions!$C$13,MAX(0,($B$5-P152)/$B$6))</f>
        <v>0</v>
      </c>
      <c r="L153" s="0" t="n">
        <f aca="false">IF(C153=1,0,MIN(F153-K153,Assumptions!$C$15,MAX(0,$B$10-O152-M153)))</f>
        <v>0</v>
      </c>
      <c r="M153" s="0" t="n">
        <f aca="false">'Profiles 8760'!H142</f>
        <v>287400</v>
      </c>
      <c r="N153" s="0" t="n">
        <f aca="false">J153+L153</f>
        <v>185.1252199</v>
      </c>
      <c r="O153" s="0" t="n">
        <f aca="false">O152+N153</f>
        <v>11375.5560747812</v>
      </c>
      <c r="P153" s="0" t="n">
        <f aca="false">MIN($B$5,P152+K153*$B$6-I153)</f>
        <v>330.81</v>
      </c>
      <c r="Q153" s="0" t="n">
        <f aca="false">MAX(0,F153-H153-K153-L153)</f>
        <v>0</v>
      </c>
    </row>
    <row r="154" customFormat="false" ht="15" hidden="false" customHeight="false" outlineLevel="0" collapsed="false">
      <c r="A154" s="0" t="n">
        <f aca="false">'Profiles 8760'!A143</f>
        <v>141</v>
      </c>
      <c r="B154" s="0" t="n">
        <f aca="false">'Profiles 8760'!B143</f>
        <v>1</v>
      </c>
      <c r="C154" s="0" t="n">
        <f aca="false">'Profiles 8760'!E143</f>
        <v>1</v>
      </c>
      <c r="D154" s="0" t="n">
        <f aca="false">'Profiles 8760'!F143</f>
        <v>0</v>
      </c>
      <c r="E154" s="0" t="n">
        <f aca="false">'Profiles 8760'!G143</f>
        <v>0.19037</v>
      </c>
      <c r="F154" s="0" t="n">
        <f aca="false">D154*Assumptions!$C$11*$B$7+E154*Assumptions!$C$12*$B$8</f>
        <v>7.786133</v>
      </c>
      <c r="G154" s="0" t="n">
        <f aca="false">C154*Assumptions!$C$15</f>
        <v>200</v>
      </c>
      <c r="H154" s="0" t="n">
        <f aca="false">MIN(F154,G154)</f>
        <v>7.786133</v>
      </c>
      <c r="I154" s="0" t="n">
        <f aca="false">IF(C154=1,MIN(G154-H154,Assumptions!$C$13,P153),0)</f>
        <v>180</v>
      </c>
      <c r="J154" s="0" t="n">
        <f aca="false">H154+I154</f>
        <v>187.786133</v>
      </c>
      <c r="K154" s="0" t="n">
        <f aca="false">MIN(IF(C154=1,F154-H154,F154),Assumptions!$C$13,MAX(0,($B$5-P153)/$B$6))</f>
        <v>0</v>
      </c>
      <c r="L154" s="0" t="n">
        <f aca="false">IF(C154=1,0,MIN(F154-K154,Assumptions!$C$15,MAX(0,$B$10-O153-M154)))</f>
        <v>0</v>
      </c>
      <c r="M154" s="0" t="n">
        <f aca="false">'Profiles 8760'!H143</f>
        <v>287200</v>
      </c>
      <c r="N154" s="0" t="n">
        <f aca="false">J154+L154</f>
        <v>187.786133</v>
      </c>
      <c r="O154" s="0" t="n">
        <f aca="false">O153+N154</f>
        <v>11563.3422077812</v>
      </c>
      <c r="P154" s="0" t="n">
        <f aca="false">MIN($B$5,P153+K154*$B$6-I154)</f>
        <v>150.81</v>
      </c>
      <c r="Q154" s="0" t="n">
        <f aca="false">MAX(0,F154-H154-K154-L154)</f>
        <v>0</v>
      </c>
    </row>
    <row r="155" customFormat="false" ht="15" hidden="false" customHeight="false" outlineLevel="0" collapsed="false">
      <c r="A155" s="0" t="n">
        <f aca="false">'Profiles 8760'!A144</f>
        <v>142</v>
      </c>
      <c r="B155" s="0" t="n">
        <f aca="false">'Profiles 8760'!B144</f>
        <v>1</v>
      </c>
      <c r="C155" s="0" t="n">
        <f aca="false">'Profiles 8760'!E144</f>
        <v>0</v>
      </c>
      <c r="D155" s="0" t="n">
        <f aca="false">'Profiles 8760'!F144</f>
        <v>0</v>
      </c>
      <c r="E155" s="0" t="n">
        <f aca="false">'Profiles 8760'!G144</f>
        <v>0.171924</v>
      </c>
      <c r="F155" s="0" t="n">
        <f aca="false">D155*Assumptions!$C$11*$B$7+E155*Assumptions!$C$12*$B$8</f>
        <v>7.0316916</v>
      </c>
      <c r="G155" s="0" t="n">
        <f aca="false">C155*Assumptions!$C$15</f>
        <v>0</v>
      </c>
      <c r="H155" s="0" t="n">
        <f aca="false">MIN(F155,G155)</f>
        <v>0</v>
      </c>
      <c r="I155" s="0" t="n">
        <f aca="false">IF(C155=1,MIN(G155-H155,Assumptions!$C$13,P154),0)</f>
        <v>0</v>
      </c>
      <c r="J155" s="0" t="n">
        <f aca="false">H155+I155</f>
        <v>0</v>
      </c>
      <c r="K155" s="0" t="n">
        <f aca="false">MIN(IF(C155=1,F155-H155,F155),Assumptions!$C$13,MAX(0,($B$5-P154)/$B$6))</f>
        <v>7.0316916</v>
      </c>
      <c r="L155" s="0" t="n">
        <f aca="false">IF(C155=1,0,MIN(F155-K155,Assumptions!$C$15,MAX(0,$B$10-O154-M155)))</f>
        <v>0</v>
      </c>
      <c r="M155" s="0" t="n">
        <f aca="false">'Profiles 8760'!H144</f>
        <v>287200</v>
      </c>
      <c r="N155" s="0" t="n">
        <f aca="false">J155+L155</f>
        <v>0</v>
      </c>
      <c r="O155" s="0" t="n">
        <f aca="false">O154+N155</f>
        <v>11563.3422077812</v>
      </c>
      <c r="P155" s="0" t="n">
        <f aca="false">MIN($B$5,P154+K155*$B$6-I155)</f>
        <v>156.90507027888</v>
      </c>
      <c r="Q155" s="0" t="n">
        <f aca="false">MAX(0,F155-H155-K155-L155)</f>
        <v>0</v>
      </c>
    </row>
    <row r="156" customFormat="false" ht="15" hidden="false" customHeight="false" outlineLevel="0" collapsed="false">
      <c r="A156" s="0" t="n">
        <f aca="false">'Profiles 8760'!A145</f>
        <v>143</v>
      </c>
      <c r="B156" s="0" t="n">
        <f aca="false">'Profiles 8760'!B145</f>
        <v>1</v>
      </c>
      <c r="C156" s="0" t="n">
        <f aca="false">'Profiles 8760'!E145</f>
        <v>0</v>
      </c>
      <c r="D156" s="0" t="n">
        <f aca="false">'Profiles 8760'!F145</f>
        <v>0</v>
      </c>
      <c r="E156" s="0" t="n">
        <f aca="false">'Profiles 8760'!G145</f>
        <v>0.152496</v>
      </c>
      <c r="F156" s="0" t="n">
        <f aca="false">D156*Assumptions!$C$11*$B$7+E156*Assumptions!$C$12*$B$8</f>
        <v>6.2370864</v>
      </c>
      <c r="G156" s="0" t="n">
        <f aca="false">C156*Assumptions!$C$15</f>
        <v>0</v>
      </c>
      <c r="H156" s="0" t="n">
        <f aca="false">MIN(F156,G156)</f>
        <v>0</v>
      </c>
      <c r="I156" s="0" t="n">
        <f aca="false">IF(C156=1,MIN(G156-H156,Assumptions!$C$13,P155),0)</f>
        <v>0</v>
      </c>
      <c r="J156" s="0" t="n">
        <f aca="false">H156+I156</f>
        <v>0</v>
      </c>
      <c r="K156" s="0" t="n">
        <f aca="false">MIN(IF(C156=1,F156-H156,F156),Assumptions!$C$13,MAX(0,($B$5-P155)/$B$6))</f>
        <v>6.2370864</v>
      </c>
      <c r="L156" s="0" t="n">
        <f aca="false">IF(C156=1,0,MIN(F156-K156,Assumptions!$C$15,MAX(0,$B$10-O155-M156)))</f>
        <v>0</v>
      </c>
      <c r="M156" s="0" t="n">
        <f aca="false">'Profiles 8760'!H145</f>
        <v>287200</v>
      </c>
      <c r="N156" s="0" t="n">
        <f aca="false">J156+L156</f>
        <v>0</v>
      </c>
      <c r="O156" s="0" t="n">
        <f aca="false">O155+N156</f>
        <v>11563.3422077812</v>
      </c>
      <c r="P156" s="0" t="n">
        <f aca="false">MIN($B$5,P155+K156*$B$6-I156)</f>
        <v>162.3113767704</v>
      </c>
      <c r="Q156" s="0" t="n">
        <f aca="false">MAX(0,F156-H156-K156-L156)</f>
        <v>0</v>
      </c>
    </row>
    <row r="157" customFormat="false" ht="15" hidden="false" customHeight="false" outlineLevel="0" collapsed="false">
      <c r="A157" s="0" t="n">
        <f aca="false">'Profiles 8760'!A146</f>
        <v>144</v>
      </c>
      <c r="B157" s="0" t="n">
        <f aca="false">'Profiles 8760'!B146</f>
        <v>1</v>
      </c>
      <c r="C157" s="0" t="n">
        <f aca="false">'Profiles 8760'!E146</f>
        <v>0</v>
      </c>
      <c r="D157" s="0" t="n">
        <f aca="false">'Profiles 8760'!F146</f>
        <v>0</v>
      </c>
      <c r="E157" s="0" t="n">
        <f aca="false">'Profiles 8760'!G146</f>
        <v>0.08038</v>
      </c>
      <c r="F157" s="0" t="n">
        <f aca="false">D157*Assumptions!$C$11*$B$7+E157*Assumptions!$C$12*$B$8</f>
        <v>3.287542</v>
      </c>
      <c r="G157" s="0" t="n">
        <f aca="false">C157*Assumptions!$C$15</f>
        <v>0</v>
      </c>
      <c r="H157" s="0" t="n">
        <f aca="false">MIN(F157,G157)</f>
        <v>0</v>
      </c>
      <c r="I157" s="0" t="n">
        <f aca="false">IF(C157=1,MIN(G157-H157,Assumptions!$C$13,P156),0)</f>
        <v>0</v>
      </c>
      <c r="J157" s="0" t="n">
        <f aca="false">H157+I157</f>
        <v>0</v>
      </c>
      <c r="K157" s="0" t="n">
        <f aca="false">MIN(IF(C157=1,F157-H157,F157),Assumptions!$C$13,MAX(0,($B$5-P156)/$B$6))</f>
        <v>3.287542</v>
      </c>
      <c r="L157" s="0" t="n">
        <f aca="false">IF(C157=1,0,MIN(F157-K157,Assumptions!$C$15,MAX(0,$B$10-O156-M157)))</f>
        <v>0</v>
      </c>
      <c r="M157" s="0" t="n">
        <f aca="false">'Profiles 8760'!H146</f>
        <v>287200</v>
      </c>
      <c r="N157" s="0" t="n">
        <f aca="false">J157+L157</f>
        <v>0</v>
      </c>
      <c r="O157" s="0" t="n">
        <f aca="false">O156+N157</f>
        <v>11563.3422077812</v>
      </c>
      <c r="P157" s="0" t="n">
        <f aca="false">MIN($B$5,P156+K157*$B$6-I157)</f>
        <v>165.161018176</v>
      </c>
      <c r="Q157" s="0" t="n">
        <f aca="false">MAX(0,F157-H157-K157-L157)</f>
        <v>0</v>
      </c>
    </row>
    <row r="158" customFormat="false" ht="15" hidden="false" customHeight="false" outlineLevel="0" collapsed="false">
      <c r="A158" s="0" t="n">
        <f aca="false">'Profiles 8760'!A147</f>
        <v>145</v>
      </c>
      <c r="B158" s="0" t="n">
        <f aca="false">'Profiles 8760'!B147</f>
        <v>1</v>
      </c>
      <c r="C158" s="0" t="n">
        <f aca="false">'Profiles 8760'!E147</f>
        <v>0</v>
      </c>
      <c r="D158" s="0" t="n">
        <f aca="false">'Profiles 8760'!F147</f>
        <v>0</v>
      </c>
      <c r="E158" s="0" t="n">
        <f aca="false">'Profiles 8760'!G147</f>
        <v>0.152821</v>
      </c>
      <c r="F158" s="0" t="n">
        <f aca="false">D158*Assumptions!$C$11*$B$7+E158*Assumptions!$C$12*$B$8</f>
        <v>6.2503789</v>
      </c>
      <c r="G158" s="0" t="n">
        <f aca="false">C158*Assumptions!$C$15</f>
        <v>0</v>
      </c>
      <c r="H158" s="0" t="n">
        <f aca="false">MIN(F158,G158)</f>
        <v>0</v>
      </c>
      <c r="I158" s="0" t="n">
        <f aca="false">IF(C158=1,MIN(G158-H158,Assumptions!$C$13,P157),0)</f>
        <v>0</v>
      </c>
      <c r="J158" s="0" t="n">
        <f aca="false">H158+I158</f>
        <v>0</v>
      </c>
      <c r="K158" s="0" t="n">
        <f aca="false">MIN(IF(C158=1,F158-H158,F158),Assumptions!$C$13,MAX(0,($B$5-P157)/$B$6))</f>
        <v>6.2503789</v>
      </c>
      <c r="L158" s="0" t="n">
        <f aca="false">IF(C158=1,0,MIN(F158-K158,Assumptions!$C$15,MAX(0,$B$10-O157-M158)))</f>
        <v>0</v>
      </c>
      <c r="M158" s="0" t="n">
        <f aca="false">'Profiles 8760'!H147</f>
        <v>287200</v>
      </c>
      <c r="N158" s="0" t="n">
        <f aca="false">J158+L158</f>
        <v>0</v>
      </c>
      <c r="O158" s="0" t="n">
        <f aca="false">O157+N158</f>
        <v>11563.3422077812</v>
      </c>
      <c r="P158" s="0" t="n">
        <f aca="false">MIN($B$5,P157+K158*$B$6-I158)</f>
        <v>170.57884660652</v>
      </c>
      <c r="Q158" s="0" t="n">
        <f aca="false">MAX(0,F158-H158-K158-L158)</f>
        <v>0</v>
      </c>
    </row>
    <row r="159" customFormat="false" ht="15" hidden="false" customHeight="false" outlineLevel="0" collapsed="false">
      <c r="A159" s="0" t="n">
        <f aca="false">'Profiles 8760'!A148</f>
        <v>146</v>
      </c>
      <c r="B159" s="0" t="n">
        <f aca="false">'Profiles 8760'!B148</f>
        <v>1</v>
      </c>
      <c r="C159" s="0" t="n">
        <f aca="false">'Profiles 8760'!E148</f>
        <v>0</v>
      </c>
      <c r="D159" s="0" t="n">
        <f aca="false">'Profiles 8760'!F148</f>
        <v>0</v>
      </c>
      <c r="E159" s="0" t="n">
        <f aca="false">'Profiles 8760'!G148</f>
        <v>0.142981</v>
      </c>
      <c r="F159" s="0" t="n">
        <f aca="false">D159*Assumptions!$C$11*$B$7+E159*Assumptions!$C$12*$B$8</f>
        <v>5.8479229</v>
      </c>
      <c r="G159" s="0" t="n">
        <f aca="false">C159*Assumptions!$C$15</f>
        <v>0</v>
      </c>
      <c r="H159" s="0" t="n">
        <f aca="false">MIN(F159,G159)</f>
        <v>0</v>
      </c>
      <c r="I159" s="0" t="n">
        <f aca="false">IF(C159=1,MIN(G159-H159,Assumptions!$C$13,P158),0)</f>
        <v>0</v>
      </c>
      <c r="J159" s="0" t="n">
        <f aca="false">H159+I159</f>
        <v>0</v>
      </c>
      <c r="K159" s="0" t="n">
        <f aca="false">MIN(IF(C159=1,F159-H159,F159),Assumptions!$C$13,MAX(0,($B$5-P158)/$B$6))</f>
        <v>5.8479229</v>
      </c>
      <c r="L159" s="0" t="n">
        <f aca="false">IF(C159=1,0,MIN(F159-K159,Assumptions!$C$15,MAX(0,$B$10-O158-M159)))</f>
        <v>0</v>
      </c>
      <c r="M159" s="0" t="n">
        <f aca="false">'Profiles 8760'!H148</f>
        <v>287200</v>
      </c>
      <c r="N159" s="0" t="n">
        <f aca="false">J159+L159</f>
        <v>0</v>
      </c>
      <c r="O159" s="0" t="n">
        <f aca="false">O158+N159</f>
        <v>11563.3422077812</v>
      </c>
      <c r="P159" s="0" t="n">
        <f aca="false">MIN($B$5,P158+K159*$B$6-I159)</f>
        <v>175.64782617624</v>
      </c>
      <c r="Q159" s="0" t="n">
        <f aca="false">MAX(0,F159-H159-K159-L159)</f>
        <v>0</v>
      </c>
    </row>
    <row r="160" customFormat="false" ht="15" hidden="false" customHeight="false" outlineLevel="0" collapsed="false">
      <c r="A160" s="0" t="n">
        <f aca="false">'Profiles 8760'!A149</f>
        <v>147</v>
      </c>
      <c r="B160" s="0" t="n">
        <f aca="false">'Profiles 8760'!B149</f>
        <v>1</v>
      </c>
      <c r="C160" s="0" t="n">
        <f aca="false">'Profiles 8760'!E149</f>
        <v>0</v>
      </c>
      <c r="D160" s="0" t="n">
        <f aca="false">'Profiles 8760'!F149</f>
        <v>0</v>
      </c>
      <c r="E160" s="0" t="n">
        <f aca="false">'Profiles 8760'!G149</f>
        <v>0.138757</v>
      </c>
      <c r="F160" s="0" t="n">
        <f aca="false">D160*Assumptions!$C$11*$B$7+E160*Assumptions!$C$12*$B$8</f>
        <v>5.6751613</v>
      </c>
      <c r="G160" s="0" t="n">
        <f aca="false">C160*Assumptions!$C$15</f>
        <v>0</v>
      </c>
      <c r="H160" s="0" t="n">
        <f aca="false">MIN(F160,G160)</f>
        <v>0</v>
      </c>
      <c r="I160" s="0" t="n">
        <f aca="false">IF(C160=1,MIN(G160-H160,Assumptions!$C$13,P159),0)</f>
        <v>0</v>
      </c>
      <c r="J160" s="0" t="n">
        <f aca="false">H160+I160</f>
        <v>0</v>
      </c>
      <c r="K160" s="0" t="n">
        <f aca="false">MIN(IF(C160=1,F160-H160,F160),Assumptions!$C$13,MAX(0,($B$5-P159)/$B$6))</f>
        <v>5.6751613</v>
      </c>
      <c r="L160" s="0" t="n">
        <f aca="false">IF(C160=1,0,MIN(F160-K160,Assumptions!$C$15,MAX(0,$B$10-O159-M160)))</f>
        <v>0</v>
      </c>
      <c r="M160" s="0" t="n">
        <f aca="false">'Profiles 8760'!H149</f>
        <v>287200</v>
      </c>
      <c r="N160" s="0" t="n">
        <f aca="false">J160+L160</f>
        <v>0</v>
      </c>
      <c r="O160" s="0" t="n">
        <f aca="false">O159+N160</f>
        <v>11563.3422077812</v>
      </c>
      <c r="P160" s="0" t="n">
        <f aca="false">MIN($B$5,P159+K160*$B$6-I160)</f>
        <v>180.56705599108</v>
      </c>
      <c r="Q160" s="0" t="n">
        <f aca="false">MAX(0,F160-H160-K160-L160)</f>
        <v>0</v>
      </c>
    </row>
    <row r="161" customFormat="false" ht="15" hidden="false" customHeight="false" outlineLevel="0" collapsed="false">
      <c r="A161" s="0" t="n">
        <f aca="false">'Profiles 8760'!A150</f>
        <v>148</v>
      </c>
      <c r="B161" s="0" t="n">
        <f aca="false">'Profiles 8760'!B150</f>
        <v>1</v>
      </c>
      <c r="C161" s="0" t="n">
        <f aca="false">'Profiles 8760'!E150</f>
        <v>0</v>
      </c>
      <c r="D161" s="0" t="n">
        <f aca="false">'Profiles 8760'!F150</f>
        <v>0</v>
      </c>
      <c r="E161" s="0" t="n">
        <f aca="false">'Profiles 8760'!G150</f>
        <v>0.124314</v>
      </c>
      <c r="F161" s="0" t="n">
        <f aca="false">D161*Assumptions!$C$11*$B$7+E161*Assumptions!$C$12*$B$8</f>
        <v>5.0844426</v>
      </c>
      <c r="G161" s="0" t="n">
        <f aca="false">C161*Assumptions!$C$15</f>
        <v>0</v>
      </c>
      <c r="H161" s="0" t="n">
        <f aca="false">MIN(F161,G161)</f>
        <v>0</v>
      </c>
      <c r="I161" s="0" t="n">
        <f aca="false">IF(C161=1,MIN(G161-H161,Assumptions!$C$13,P160),0)</f>
        <v>0</v>
      </c>
      <c r="J161" s="0" t="n">
        <f aca="false">H161+I161</f>
        <v>0</v>
      </c>
      <c r="K161" s="0" t="n">
        <f aca="false">MIN(IF(C161=1,F161-H161,F161),Assumptions!$C$13,MAX(0,($B$5-P160)/$B$6))</f>
        <v>5.0844426</v>
      </c>
      <c r="L161" s="0" t="n">
        <f aca="false">IF(C161=1,0,MIN(F161-K161,Assumptions!$C$15,MAX(0,$B$10-O160-M161)))</f>
        <v>0</v>
      </c>
      <c r="M161" s="0" t="n">
        <f aca="false">'Profiles 8760'!H150</f>
        <v>287200</v>
      </c>
      <c r="N161" s="0" t="n">
        <f aca="false">J161+L161</f>
        <v>0</v>
      </c>
      <c r="O161" s="0" t="n">
        <f aca="false">O160+N161</f>
        <v>11563.3422077812</v>
      </c>
      <c r="P161" s="0" t="n">
        <f aca="false">MIN($B$5,P160+K161*$B$6-I161)</f>
        <v>184.97425083676</v>
      </c>
      <c r="Q161" s="0" t="n">
        <f aca="false">MAX(0,F161-H161-K161-L161)</f>
        <v>0</v>
      </c>
    </row>
    <row r="162" customFormat="false" ht="15" hidden="false" customHeight="false" outlineLevel="0" collapsed="false">
      <c r="A162" s="0" t="n">
        <f aca="false">'Profiles 8760'!A151</f>
        <v>149</v>
      </c>
      <c r="B162" s="0" t="n">
        <f aca="false">'Profiles 8760'!B151</f>
        <v>1</v>
      </c>
      <c r="C162" s="0" t="n">
        <f aca="false">'Profiles 8760'!E151</f>
        <v>0</v>
      </c>
      <c r="D162" s="0" t="n">
        <f aca="false">'Profiles 8760'!F151</f>
        <v>0</v>
      </c>
      <c r="E162" s="0" t="n">
        <f aca="false">'Profiles 8760'!G151</f>
        <v>0.141165</v>
      </c>
      <c r="F162" s="0" t="n">
        <f aca="false">D162*Assumptions!$C$11*$B$7+E162*Assumptions!$C$12*$B$8</f>
        <v>5.7736485</v>
      </c>
      <c r="G162" s="0" t="n">
        <f aca="false">C162*Assumptions!$C$15</f>
        <v>0</v>
      </c>
      <c r="H162" s="0" t="n">
        <f aca="false">MIN(F162,G162)</f>
        <v>0</v>
      </c>
      <c r="I162" s="0" t="n">
        <f aca="false">IF(C162=1,MIN(G162-H162,Assumptions!$C$13,P161),0)</f>
        <v>0</v>
      </c>
      <c r="J162" s="0" t="n">
        <f aca="false">H162+I162</f>
        <v>0</v>
      </c>
      <c r="K162" s="0" t="n">
        <f aca="false">MIN(IF(C162=1,F162-H162,F162),Assumptions!$C$13,MAX(0,($B$5-P161)/$B$6))</f>
        <v>5.7736485</v>
      </c>
      <c r="L162" s="0" t="n">
        <f aca="false">IF(C162=1,0,MIN(F162-K162,Assumptions!$C$15,MAX(0,$B$10-O161-M162)))</f>
        <v>0</v>
      </c>
      <c r="M162" s="0" t="n">
        <f aca="false">'Profiles 8760'!H151</f>
        <v>287200</v>
      </c>
      <c r="N162" s="0" t="n">
        <f aca="false">J162+L162</f>
        <v>0</v>
      </c>
      <c r="O162" s="0" t="n">
        <f aca="false">O161+N162</f>
        <v>11563.3422077812</v>
      </c>
      <c r="P162" s="0" t="n">
        <f aca="false">MIN($B$5,P161+K162*$B$6-I162)</f>
        <v>189.97884935656</v>
      </c>
      <c r="Q162" s="0" t="n">
        <f aca="false">MAX(0,F162-H162-K162-L162)</f>
        <v>0</v>
      </c>
    </row>
    <row r="163" customFormat="false" ht="15" hidden="false" customHeight="false" outlineLevel="0" collapsed="false">
      <c r="A163" s="0" t="n">
        <f aca="false">'Profiles 8760'!A152</f>
        <v>150</v>
      </c>
      <c r="B163" s="0" t="n">
        <f aca="false">'Profiles 8760'!B152</f>
        <v>1</v>
      </c>
      <c r="C163" s="0" t="n">
        <f aca="false">'Profiles 8760'!E152</f>
        <v>0</v>
      </c>
      <c r="D163" s="0" t="n">
        <f aca="false">'Profiles 8760'!F152</f>
        <v>0</v>
      </c>
      <c r="E163" s="0" t="n">
        <f aca="false">'Profiles 8760'!G152</f>
        <v>0.170332</v>
      </c>
      <c r="F163" s="0" t="n">
        <f aca="false">D163*Assumptions!$C$11*$B$7+E163*Assumptions!$C$12*$B$8</f>
        <v>6.9665788</v>
      </c>
      <c r="G163" s="0" t="n">
        <f aca="false">C163*Assumptions!$C$15</f>
        <v>0</v>
      </c>
      <c r="H163" s="0" t="n">
        <f aca="false">MIN(F163,G163)</f>
        <v>0</v>
      </c>
      <c r="I163" s="0" t="n">
        <f aca="false">IF(C163=1,MIN(G163-H163,Assumptions!$C$13,P162),0)</f>
        <v>0</v>
      </c>
      <c r="J163" s="0" t="n">
        <f aca="false">H163+I163</f>
        <v>0</v>
      </c>
      <c r="K163" s="0" t="n">
        <f aca="false">MIN(IF(C163=1,F163-H163,F163),Assumptions!$C$13,MAX(0,($B$5-P162)/$B$6))</f>
        <v>6.9665788</v>
      </c>
      <c r="L163" s="0" t="n">
        <f aca="false">IF(C163=1,0,MIN(F163-K163,Assumptions!$C$15,MAX(0,$B$10-O162-M163)))</f>
        <v>0</v>
      </c>
      <c r="M163" s="0" t="n">
        <f aca="false">'Profiles 8760'!H152</f>
        <v>287200</v>
      </c>
      <c r="N163" s="0" t="n">
        <f aca="false">J163+L163</f>
        <v>0</v>
      </c>
      <c r="O163" s="0" t="n">
        <f aca="false">O162+N163</f>
        <v>11563.3422077812</v>
      </c>
      <c r="P163" s="0" t="n">
        <f aca="false">MIN($B$5,P162+K163*$B$6-I163)</f>
        <v>196.0174798604</v>
      </c>
      <c r="Q163" s="0" t="n">
        <f aca="false">MAX(0,F163-H163-K163-L163)</f>
        <v>0</v>
      </c>
    </row>
    <row r="164" customFormat="false" ht="15" hidden="false" customHeight="false" outlineLevel="0" collapsed="false">
      <c r="A164" s="0" t="n">
        <f aca="false">'Profiles 8760'!A153</f>
        <v>151</v>
      </c>
      <c r="B164" s="0" t="n">
        <f aca="false">'Profiles 8760'!B153</f>
        <v>1</v>
      </c>
      <c r="C164" s="0" t="n">
        <f aca="false">'Profiles 8760'!E153</f>
        <v>0</v>
      </c>
      <c r="D164" s="0" t="n">
        <f aca="false">'Profiles 8760'!F153</f>
        <v>0</v>
      </c>
      <c r="E164" s="0" t="n">
        <f aca="false">'Profiles 8760'!G153</f>
        <v>0.186125</v>
      </c>
      <c r="F164" s="0" t="n">
        <f aca="false">D164*Assumptions!$C$11*$B$7+E164*Assumptions!$C$12*$B$8</f>
        <v>7.6125125</v>
      </c>
      <c r="G164" s="0" t="n">
        <f aca="false">C164*Assumptions!$C$15</f>
        <v>0</v>
      </c>
      <c r="H164" s="0" t="n">
        <f aca="false">MIN(F164,G164)</f>
        <v>0</v>
      </c>
      <c r="I164" s="0" t="n">
        <f aca="false">IF(C164=1,MIN(G164-H164,Assumptions!$C$13,P163),0)</f>
        <v>0</v>
      </c>
      <c r="J164" s="0" t="n">
        <f aca="false">H164+I164</f>
        <v>0</v>
      </c>
      <c r="K164" s="0" t="n">
        <f aca="false">MIN(IF(C164=1,F164-H164,F164),Assumptions!$C$13,MAX(0,($B$5-P163)/$B$6))</f>
        <v>7.6125125</v>
      </c>
      <c r="L164" s="0" t="n">
        <f aca="false">IF(C164=1,0,MIN(F164-K164,Assumptions!$C$15,MAX(0,$B$10-O163-M164)))</f>
        <v>0</v>
      </c>
      <c r="M164" s="0" t="n">
        <f aca="false">'Profiles 8760'!H153</f>
        <v>287200</v>
      </c>
      <c r="N164" s="0" t="n">
        <f aca="false">J164+L164</f>
        <v>0</v>
      </c>
      <c r="O164" s="0" t="n">
        <f aca="false">O163+N164</f>
        <v>11563.3422077812</v>
      </c>
      <c r="P164" s="0" t="n">
        <f aca="false">MIN($B$5,P163+K164*$B$6-I164)</f>
        <v>202.6160056954</v>
      </c>
      <c r="Q164" s="0" t="n">
        <f aca="false">MAX(0,F164-H164-K164-L164)</f>
        <v>0</v>
      </c>
    </row>
    <row r="165" customFormat="false" ht="15" hidden="false" customHeight="false" outlineLevel="0" collapsed="false">
      <c r="A165" s="0" t="n">
        <f aca="false">'Profiles 8760'!A154</f>
        <v>152</v>
      </c>
      <c r="B165" s="0" t="n">
        <f aca="false">'Profiles 8760'!B154</f>
        <v>1</v>
      </c>
      <c r="C165" s="0" t="n">
        <f aca="false">'Profiles 8760'!E154</f>
        <v>1</v>
      </c>
      <c r="D165" s="0" t="n">
        <f aca="false">'Profiles 8760'!F154</f>
        <v>0.070027</v>
      </c>
      <c r="E165" s="0" t="n">
        <f aca="false">'Profiles 8760'!G154</f>
        <v>0.205617</v>
      </c>
      <c r="F165" s="0" t="n">
        <f aca="false">D165*Assumptions!$C$11*$B$7+E165*Assumptions!$C$12*$B$8</f>
        <v>28.6335329</v>
      </c>
      <c r="G165" s="0" t="n">
        <f aca="false">C165*Assumptions!$C$15</f>
        <v>200</v>
      </c>
      <c r="H165" s="0" t="n">
        <f aca="false">MIN(F165,G165)</f>
        <v>28.6335329</v>
      </c>
      <c r="I165" s="0" t="n">
        <f aca="false">IF(C165=1,MIN(G165-H165,Assumptions!$C$13,P164),0)</f>
        <v>171.3664671</v>
      </c>
      <c r="J165" s="0" t="n">
        <f aca="false">H165+I165</f>
        <v>200</v>
      </c>
      <c r="K165" s="0" t="n">
        <f aca="false">MIN(IF(C165=1,F165-H165,F165),Assumptions!$C$13,MAX(0,($B$5-P164)/$B$6))</f>
        <v>0</v>
      </c>
      <c r="L165" s="0" t="n">
        <f aca="false">IF(C165=1,0,MIN(F165-K165,Assumptions!$C$15,MAX(0,$B$10-O164-M165)))</f>
        <v>0</v>
      </c>
      <c r="M165" s="0" t="n">
        <f aca="false">'Profiles 8760'!H154</f>
        <v>287000</v>
      </c>
      <c r="N165" s="0" t="n">
        <f aca="false">J165+L165</f>
        <v>200</v>
      </c>
      <c r="O165" s="0" t="n">
        <f aca="false">O164+N165</f>
        <v>11763.3422077812</v>
      </c>
      <c r="P165" s="0" t="n">
        <f aca="false">MIN($B$5,P164+K165*$B$6-I165)</f>
        <v>31.2495385954001</v>
      </c>
      <c r="Q165" s="0" t="n">
        <f aca="false">MAX(0,F165-H165-K165-L165)</f>
        <v>0</v>
      </c>
    </row>
    <row r="166" customFormat="false" ht="15" hidden="false" customHeight="false" outlineLevel="0" collapsed="false">
      <c r="A166" s="0" t="n">
        <f aca="false">'Profiles 8760'!A155</f>
        <v>153</v>
      </c>
      <c r="B166" s="0" t="n">
        <f aca="false">'Profiles 8760'!B155</f>
        <v>1</v>
      </c>
      <c r="C166" s="0" t="n">
        <f aca="false">'Profiles 8760'!E155</f>
        <v>1</v>
      </c>
      <c r="D166" s="0" t="n">
        <f aca="false">'Profiles 8760'!F155</f>
        <v>0.3671</v>
      </c>
      <c r="E166" s="0" t="n">
        <f aca="false">'Profiles 8760'!G155</f>
        <v>0.187219</v>
      </c>
      <c r="F166" s="0" t="n">
        <f aca="false">D166*Assumptions!$C$11*$B$7+E166*Assumptions!$C$12*$B$8</f>
        <v>113.6757371</v>
      </c>
      <c r="G166" s="0" t="n">
        <f aca="false">C166*Assumptions!$C$15</f>
        <v>200</v>
      </c>
      <c r="H166" s="0" t="n">
        <f aca="false">MIN(F166,G166)</f>
        <v>113.6757371</v>
      </c>
      <c r="I166" s="0" t="n">
        <f aca="false">IF(C166=1,MIN(G166-H166,Assumptions!$C$13,P165),0)</f>
        <v>31.2495385954001</v>
      </c>
      <c r="J166" s="0" t="n">
        <f aca="false">H166+I166</f>
        <v>144.9252756954</v>
      </c>
      <c r="K166" s="0" t="n">
        <f aca="false">MIN(IF(C166=1,F166-H166,F166),Assumptions!$C$13,MAX(0,($B$5-P165)/$B$6))</f>
        <v>0</v>
      </c>
      <c r="L166" s="0" t="n">
        <f aca="false">IF(C166=1,0,MIN(F166-K166,Assumptions!$C$15,MAX(0,$B$10-O165-M166)))</f>
        <v>0</v>
      </c>
      <c r="M166" s="0" t="n">
        <f aca="false">'Profiles 8760'!H155</f>
        <v>286800</v>
      </c>
      <c r="N166" s="0" t="n">
        <f aca="false">J166+L166</f>
        <v>144.9252756954</v>
      </c>
      <c r="O166" s="0" t="n">
        <f aca="false">O165+N166</f>
        <v>11908.2674834766</v>
      </c>
      <c r="P166" s="0" t="n">
        <f aca="false">MIN($B$5,P165+K166*$B$6-I166)</f>
        <v>0</v>
      </c>
      <c r="Q166" s="0" t="n">
        <f aca="false">MAX(0,F166-H166-K166-L166)</f>
        <v>0</v>
      </c>
    </row>
    <row r="167" customFormat="false" ht="15" hidden="false" customHeight="false" outlineLevel="0" collapsed="false">
      <c r="A167" s="0" t="n">
        <f aca="false">'Profiles 8760'!A156</f>
        <v>154</v>
      </c>
      <c r="B167" s="0" t="n">
        <f aca="false">'Profiles 8760'!B156</f>
        <v>1</v>
      </c>
      <c r="C167" s="0" t="n">
        <f aca="false">'Profiles 8760'!E156</f>
        <v>0</v>
      </c>
      <c r="D167" s="0" t="n">
        <f aca="false">'Profiles 8760'!F156</f>
        <v>0.70578</v>
      </c>
      <c r="E167" s="0" t="n">
        <f aca="false">'Profiles 8760'!G156</f>
        <v>0.251023</v>
      </c>
      <c r="F167" s="0" t="n">
        <f aca="false">D167*Assumptions!$C$11*$B$7+E167*Assumptions!$C$12*$B$8</f>
        <v>214.0961047</v>
      </c>
      <c r="G167" s="0" t="n">
        <f aca="false">C167*Assumptions!$C$15</f>
        <v>0</v>
      </c>
      <c r="H167" s="0" t="n">
        <f aca="false">MIN(F167,G167)</f>
        <v>0</v>
      </c>
      <c r="I167" s="0" t="n">
        <f aca="false">IF(C167=1,MIN(G167-H167,Assumptions!$C$13,P166),0)</f>
        <v>0</v>
      </c>
      <c r="J167" s="0" t="n">
        <f aca="false">H167+I167</f>
        <v>0</v>
      </c>
      <c r="K167" s="0" t="n">
        <f aca="false">MIN(IF(C167=1,F167-H167,F167),Assumptions!$C$13,MAX(0,($B$5-P166)/$B$6))</f>
        <v>180</v>
      </c>
      <c r="L167" s="0" t="n">
        <f aca="false">IF(C167=1,0,MIN(F167-K167,Assumptions!$C$15,MAX(0,$B$10-O166-M167)))</f>
        <v>34.0961047</v>
      </c>
      <c r="M167" s="0" t="n">
        <f aca="false">'Profiles 8760'!H156</f>
        <v>286800</v>
      </c>
      <c r="N167" s="0" t="n">
        <f aca="false">J167+L167</f>
        <v>34.0961047</v>
      </c>
      <c r="O167" s="0" t="n">
        <f aca="false">O166+N167</f>
        <v>11942.3635881766</v>
      </c>
      <c r="P167" s="0" t="n">
        <f aca="false">MIN($B$5,P166+K167*$B$6-I167)</f>
        <v>156.024</v>
      </c>
      <c r="Q167" s="0" t="n">
        <f aca="false">MAX(0,F167-H167-K167-L167)</f>
        <v>0</v>
      </c>
    </row>
    <row r="168" customFormat="false" ht="15" hidden="false" customHeight="false" outlineLevel="0" collapsed="false">
      <c r="A168" s="0" t="n">
        <f aca="false">'Profiles 8760'!A157</f>
        <v>155</v>
      </c>
      <c r="B168" s="0" t="n">
        <f aca="false">'Profiles 8760'!B157</f>
        <v>1</v>
      </c>
      <c r="C168" s="0" t="n">
        <f aca="false">'Profiles 8760'!E157</f>
        <v>0</v>
      </c>
      <c r="D168" s="0" t="n">
        <f aca="false">'Profiles 8760'!F157</f>
        <v>1</v>
      </c>
      <c r="E168" s="0" t="n">
        <f aca="false">'Profiles 8760'!G157</f>
        <v>0.180011</v>
      </c>
      <c r="F168" s="0" t="n">
        <f aca="false">D168*Assumptions!$C$11*$B$7+E168*Assumptions!$C$12*$B$8</f>
        <v>296.1624499</v>
      </c>
      <c r="G168" s="0" t="n">
        <f aca="false">C168*Assumptions!$C$15</f>
        <v>0</v>
      </c>
      <c r="H168" s="0" t="n">
        <f aca="false">MIN(F168,G168)</f>
        <v>0</v>
      </c>
      <c r="I168" s="0" t="n">
        <f aca="false">IF(C168=1,MIN(G168-H168,Assumptions!$C$13,P167),0)</f>
        <v>0</v>
      </c>
      <c r="J168" s="0" t="n">
        <f aca="false">H168+I168</f>
        <v>0</v>
      </c>
      <c r="K168" s="0" t="n">
        <f aca="false">MIN(IF(C168=1,F168-H168,F168),Assumptions!$C$13,MAX(0,($B$5-P167)/$B$6))</f>
        <v>180</v>
      </c>
      <c r="L168" s="0" t="n">
        <f aca="false">IF(C168=1,0,MIN(F168-K168,Assumptions!$C$15,MAX(0,$B$10-O167-M168)))</f>
        <v>116.1624499</v>
      </c>
      <c r="M168" s="0" t="n">
        <f aca="false">'Profiles 8760'!H157</f>
        <v>286800</v>
      </c>
      <c r="N168" s="0" t="n">
        <f aca="false">J168+L168</f>
        <v>116.1624499</v>
      </c>
      <c r="O168" s="0" t="n">
        <f aca="false">O167+N168</f>
        <v>12058.5260380766</v>
      </c>
      <c r="P168" s="0" t="n">
        <f aca="false">MIN($B$5,P167+K168*$B$6-I168)</f>
        <v>312.048</v>
      </c>
      <c r="Q168" s="0" t="n">
        <f aca="false">MAX(0,F168-H168-K168-L168)</f>
        <v>0</v>
      </c>
    </row>
    <row r="169" customFormat="false" ht="15" hidden="false" customHeight="false" outlineLevel="0" collapsed="false">
      <c r="A169" s="0" t="n">
        <f aca="false">'Profiles 8760'!A158</f>
        <v>156</v>
      </c>
      <c r="B169" s="0" t="n">
        <f aca="false">'Profiles 8760'!B158</f>
        <v>1</v>
      </c>
      <c r="C169" s="0" t="n">
        <f aca="false">'Profiles 8760'!E158</f>
        <v>0</v>
      </c>
      <c r="D169" s="0" t="n">
        <f aca="false">'Profiles 8760'!F158</f>
        <v>1</v>
      </c>
      <c r="E169" s="0" t="n">
        <f aca="false">'Profiles 8760'!G158</f>
        <v>0.29399</v>
      </c>
      <c r="F169" s="0" t="n">
        <f aca="false">D169*Assumptions!$C$11*$B$7+E169*Assumptions!$C$12*$B$8</f>
        <v>300.824191</v>
      </c>
      <c r="G169" s="0" t="n">
        <f aca="false">C169*Assumptions!$C$15</f>
        <v>0</v>
      </c>
      <c r="H169" s="0" t="n">
        <f aca="false">MIN(F169,G169)</f>
        <v>0</v>
      </c>
      <c r="I169" s="0" t="n">
        <f aca="false">IF(C169=1,MIN(G169-H169,Assumptions!$C$13,P168),0)</f>
        <v>0</v>
      </c>
      <c r="J169" s="0" t="n">
        <f aca="false">H169+I169</f>
        <v>0</v>
      </c>
      <c r="K169" s="0" t="n">
        <f aca="false">MIN(IF(C169=1,F169-H169,F169),Assumptions!$C$13,MAX(0,($B$5-P168)/$B$6))</f>
        <v>180</v>
      </c>
      <c r="L169" s="0" t="n">
        <f aca="false">IF(C169=1,0,MIN(F169-K169,Assumptions!$C$15,MAX(0,$B$10-O168-M169)))</f>
        <v>120.824191</v>
      </c>
      <c r="M169" s="0" t="n">
        <f aca="false">'Profiles 8760'!H158</f>
        <v>286800</v>
      </c>
      <c r="N169" s="0" t="n">
        <f aca="false">J169+L169</f>
        <v>120.824191</v>
      </c>
      <c r="O169" s="0" t="n">
        <f aca="false">O168+N169</f>
        <v>12179.3502290766</v>
      </c>
      <c r="P169" s="0" t="n">
        <f aca="false">MIN($B$5,P168+K169*$B$6-I169)</f>
        <v>468.072</v>
      </c>
      <c r="Q169" s="0" t="n">
        <f aca="false">MAX(0,F169-H169-K169-L169)</f>
        <v>0</v>
      </c>
    </row>
    <row r="170" customFormat="false" ht="15" hidden="false" customHeight="false" outlineLevel="0" collapsed="false">
      <c r="A170" s="0" t="n">
        <f aca="false">'Profiles 8760'!A159</f>
        <v>157</v>
      </c>
      <c r="B170" s="0" t="n">
        <f aca="false">'Profiles 8760'!B159</f>
        <v>1</v>
      </c>
      <c r="C170" s="0" t="n">
        <f aca="false">'Profiles 8760'!E159</f>
        <v>0</v>
      </c>
      <c r="D170" s="0" t="n">
        <f aca="false">'Profiles 8760'!F159</f>
        <v>1</v>
      </c>
      <c r="E170" s="0" t="n">
        <f aca="false">'Profiles 8760'!G159</f>
        <v>0.357259</v>
      </c>
      <c r="F170" s="0" t="n">
        <f aca="false">D170*Assumptions!$C$11*$B$7+E170*Assumptions!$C$12*$B$8</f>
        <v>303.4118931</v>
      </c>
      <c r="G170" s="0" t="n">
        <f aca="false">C170*Assumptions!$C$15</f>
        <v>0</v>
      </c>
      <c r="H170" s="0" t="n">
        <f aca="false">MIN(F170,G170)</f>
        <v>0</v>
      </c>
      <c r="I170" s="0" t="n">
        <f aca="false">IF(C170=1,MIN(G170-H170,Assumptions!$C$13,P169),0)</f>
        <v>0</v>
      </c>
      <c r="J170" s="0" t="n">
        <f aca="false">H170+I170</f>
        <v>0</v>
      </c>
      <c r="K170" s="0" t="n">
        <f aca="false">MIN(IF(C170=1,F170-H170,F170),Assumptions!$C$13,MAX(0,($B$5-P169)/$B$6))</f>
        <v>49.3054914628519</v>
      </c>
      <c r="L170" s="0" t="n">
        <f aca="false">IF(C170=1,0,MIN(F170-K170,Assumptions!$C$15,MAX(0,$B$10-O169-M170)))</f>
        <v>200</v>
      </c>
      <c r="M170" s="0" t="n">
        <f aca="false">'Profiles 8760'!H159</f>
        <v>286800</v>
      </c>
      <c r="N170" s="0" t="n">
        <f aca="false">J170+L170</f>
        <v>200</v>
      </c>
      <c r="O170" s="0" t="n">
        <f aca="false">O169+N170</f>
        <v>12379.3502290766</v>
      </c>
      <c r="P170" s="0" t="n">
        <f aca="false">MIN($B$5,P169+K170*$B$6-I170)</f>
        <v>510.81</v>
      </c>
      <c r="Q170" s="0" t="n">
        <f aca="false">MAX(0,F170-H170-K170-L170)</f>
        <v>54.1064016371481</v>
      </c>
    </row>
    <row r="171" customFormat="false" ht="15" hidden="false" customHeight="false" outlineLevel="0" collapsed="false">
      <c r="A171" s="0" t="n">
        <f aca="false">'Profiles 8760'!A160</f>
        <v>158</v>
      </c>
      <c r="B171" s="0" t="n">
        <f aca="false">'Profiles 8760'!B160</f>
        <v>1</v>
      </c>
      <c r="C171" s="0" t="n">
        <f aca="false">'Profiles 8760'!E160</f>
        <v>0</v>
      </c>
      <c r="D171" s="0" t="n">
        <f aca="false">'Profiles 8760'!F160</f>
        <v>1</v>
      </c>
      <c r="E171" s="0" t="n">
        <f aca="false">'Profiles 8760'!G160</f>
        <v>0.438789</v>
      </c>
      <c r="F171" s="0" t="n">
        <f aca="false">D171*Assumptions!$C$11*$B$7+E171*Assumptions!$C$12*$B$8</f>
        <v>306.7464701</v>
      </c>
      <c r="G171" s="0" t="n">
        <f aca="false">C171*Assumptions!$C$15</f>
        <v>0</v>
      </c>
      <c r="H171" s="0" t="n">
        <f aca="false">MIN(F171,G171)</f>
        <v>0</v>
      </c>
      <c r="I171" s="0" t="n">
        <f aca="false">IF(C171=1,MIN(G171-H171,Assumptions!$C$13,P170),0)</f>
        <v>0</v>
      </c>
      <c r="J171" s="0" t="n">
        <f aca="false">H171+I171</f>
        <v>0</v>
      </c>
      <c r="K171" s="0" t="n">
        <f aca="false">MIN(IF(C171=1,F171-H171,F171),Assumptions!$C$13,MAX(0,($B$5-P170)/$B$6))</f>
        <v>0</v>
      </c>
      <c r="L171" s="0" t="n">
        <f aca="false">IF(C171=1,0,MIN(F171-K171,Assumptions!$C$15,MAX(0,$B$10-O170-M171)))</f>
        <v>200</v>
      </c>
      <c r="M171" s="0" t="n">
        <f aca="false">'Profiles 8760'!H160</f>
        <v>286800</v>
      </c>
      <c r="N171" s="0" t="n">
        <f aca="false">J171+L171</f>
        <v>200</v>
      </c>
      <c r="O171" s="0" t="n">
        <f aca="false">O170+N171</f>
        <v>12579.3502290766</v>
      </c>
      <c r="P171" s="0" t="n">
        <f aca="false">MIN($B$5,P170+K171*$B$6-I171)</f>
        <v>510.81</v>
      </c>
      <c r="Q171" s="0" t="n">
        <f aca="false">MAX(0,F171-H171-K171-L171)</f>
        <v>106.7464701</v>
      </c>
    </row>
    <row r="172" customFormat="false" ht="15" hidden="false" customHeight="false" outlineLevel="0" collapsed="false">
      <c r="A172" s="0" t="n">
        <f aca="false">'Profiles 8760'!A161</f>
        <v>159</v>
      </c>
      <c r="B172" s="0" t="n">
        <f aca="false">'Profiles 8760'!B161</f>
        <v>1</v>
      </c>
      <c r="C172" s="0" t="n">
        <f aca="false">'Profiles 8760'!E161</f>
        <v>0</v>
      </c>
      <c r="D172" s="0" t="n">
        <f aca="false">'Profiles 8760'!F161</f>
        <v>1</v>
      </c>
      <c r="E172" s="0" t="n">
        <f aca="false">'Profiles 8760'!G161</f>
        <v>0.747285</v>
      </c>
      <c r="F172" s="0" t="n">
        <f aca="false">D172*Assumptions!$C$11*$B$7+E172*Assumptions!$C$12*$B$8</f>
        <v>319.3639565</v>
      </c>
      <c r="G172" s="0" t="n">
        <f aca="false">C172*Assumptions!$C$15</f>
        <v>0</v>
      </c>
      <c r="H172" s="0" t="n">
        <f aca="false">MIN(F172,G172)</f>
        <v>0</v>
      </c>
      <c r="I172" s="0" t="n">
        <f aca="false">IF(C172=1,MIN(G172-H172,Assumptions!$C$13,P171),0)</f>
        <v>0</v>
      </c>
      <c r="J172" s="0" t="n">
        <f aca="false">H172+I172</f>
        <v>0</v>
      </c>
      <c r="K172" s="0" t="n">
        <f aca="false">MIN(IF(C172=1,F172-H172,F172),Assumptions!$C$13,MAX(0,($B$5-P171)/$B$6))</f>
        <v>0</v>
      </c>
      <c r="L172" s="0" t="n">
        <f aca="false">IF(C172=1,0,MIN(F172-K172,Assumptions!$C$15,MAX(0,$B$10-O171-M172)))</f>
        <v>200</v>
      </c>
      <c r="M172" s="0" t="n">
        <f aca="false">'Profiles 8760'!H161</f>
        <v>286800</v>
      </c>
      <c r="N172" s="0" t="n">
        <f aca="false">J172+L172</f>
        <v>200</v>
      </c>
      <c r="O172" s="0" t="n">
        <f aca="false">O171+N172</f>
        <v>12779.3502290766</v>
      </c>
      <c r="P172" s="0" t="n">
        <f aca="false">MIN($B$5,P171+K172*$B$6-I172)</f>
        <v>510.81</v>
      </c>
      <c r="Q172" s="0" t="n">
        <f aca="false">MAX(0,F172-H172-K172-L172)</f>
        <v>119.3639565</v>
      </c>
    </row>
    <row r="173" customFormat="false" ht="15" hidden="false" customHeight="false" outlineLevel="0" collapsed="false">
      <c r="A173" s="0" t="n">
        <f aca="false">'Profiles 8760'!A162</f>
        <v>160</v>
      </c>
      <c r="B173" s="0" t="n">
        <f aca="false">'Profiles 8760'!B162</f>
        <v>1</v>
      </c>
      <c r="C173" s="0" t="n">
        <f aca="false">'Profiles 8760'!E162</f>
        <v>0</v>
      </c>
      <c r="D173" s="0" t="n">
        <f aca="false">'Profiles 8760'!F162</f>
        <v>0.70578</v>
      </c>
      <c r="E173" s="0" t="n">
        <f aca="false">'Profiles 8760'!G162</f>
        <v>0.46832</v>
      </c>
      <c r="F173" s="0" t="n">
        <f aca="false">D173*Assumptions!$C$11*$B$7+E173*Assumptions!$C$12*$B$8</f>
        <v>222.983552</v>
      </c>
      <c r="G173" s="0" t="n">
        <f aca="false">C173*Assumptions!$C$15</f>
        <v>0</v>
      </c>
      <c r="H173" s="0" t="n">
        <f aca="false">MIN(F173,G173)</f>
        <v>0</v>
      </c>
      <c r="I173" s="0" t="n">
        <f aca="false">IF(C173=1,MIN(G173-H173,Assumptions!$C$13,P172),0)</f>
        <v>0</v>
      </c>
      <c r="J173" s="0" t="n">
        <f aca="false">H173+I173</f>
        <v>0</v>
      </c>
      <c r="K173" s="0" t="n">
        <f aca="false">MIN(IF(C173=1,F173-H173,F173),Assumptions!$C$13,MAX(0,($B$5-P172)/$B$6))</f>
        <v>0</v>
      </c>
      <c r="L173" s="0" t="n">
        <f aca="false">IF(C173=1,0,MIN(F173-K173,Assumptions!$C$15,MAX(0,$B$10-O172-M173)))</f>
        <v>200</v>
      </c>
      <c r="M173" s="0" t="n">
        <f aca="false">'Profiles 8760'!H162</f>
        <v>286800</v>
      </c>
      <c r="N173" s="0" t="n">
        <f aca="false">J173+L173</f>
        <v>200</v>
      </c>
      <c r="O173" s="0" t="n">
        <f aca="false">O172+N173</f>
        <v>12979.3502290766</v>
      </c>
      <c r="P173" s="0" t="n">
        <f aca="false">MIN($B$5,P172+K173*$B$6-I173)</f>
        <v>510.81</v>
      </c>
      <c r="Q173" s="0" t="n">
        <f aca="false">MAX(0,F173-H173-K173-L173)</f>
        <v>22.983552</v>
      </c>
    </row>
    <row r="174" customFormat="false" ht="15" hidden="false" customHeight="false" outlineLevel="0" collapsed="false">
      <c r="A174" s="0" t="n">
        <f aca="false">'Profiles 8760'!A163</f>
        <v>161</v>
      </c>
      <c r="B174" s="0" t="n">
        <f aca="false">'Profiles 8760'!B163</f>
        <v>1</v>
      </c>
      <c r="C174" s="0" t="n">
        <f aca="false">'Profiles 8760'!E163</f>
        <v>0</v>
      </c>
      <c r="D174" s="0" t="n">
        <f aca="false">'Profiles 8760'!F163</f>
        <v>0.3671</v>
      </c>
      <c r="E174" s="0" t="n">
        <f aca="false">'Profiles 8760'!G163</f>
        <v>0.383628</v>
      </c>
      <c r="F174" s="0" t="n">
        <f aca="false">D174*Assumptions!$C$11*$B$7+E174*Assumptions!$C$12*$B$8</f>
        <v>121.7088652</v>
      </c>
      <c r="G174" s="0" t="n">
        <f aca="false">C174*Assumptions!$C$15</f>
        <v>0</v>
      </c>
      <c r="H174" s="0" t="n">
        <f aca="false">MIN(F174,G174)</f>
        <v>0</v>
      </c>
      <c r="I174" s="0" t="n">
        <f aca="false">IF(C174=1,MIN(G174-H174,Assumptions!$C$13,P173),0)</f>
        <v>0</v>
      </c>
      <c r="J174" s="0" t="n">
        <f aca="false">H174+I174</f>
        <v>0</v>
      </c>
      <c r="K174" s="0" t="n">
        <f aca="false">MIN(IF(C174=1,F174-H174,F174),Assumptions!$C$13,MAX(0,($B$5-P173)/$B$6))</f>
        <v>0</v>
      </c>
      <c r="L174" s="0" t="n">
        <f aca="false">IF(C174=1,0,MIN(F174-K174,Assumptions!$C$15,MAX(0,$B$10-O173-M174)))</f>
        <v>121.7088652</v>
      </c>
      <c r="M174" s="0" t="n">
        <f aca="false">'Profiles 8760'!H163</f>
        <v>286800</v>
      </c>
      <c r="N174" s="0" t="n">
        <f aca="false">J174+L174</f>
        <v>121.7088652</v>
      </c>
      <c r="O174" s="0" t="n">
        <f aca="false">O173+N174</f>
        <v>13101.0590942766</v>
      </c>
      <c r="P174" s="0" t="n">
        <f aca="false">MIN($B$5,P173+K174*$B$6-I174)</f>
        <v>510.81</v>
      </c>
      <c r="Q174" s="0" t="n">
        <f aca="false">MAX(0,F174-H174-K174-L174)</f>
        <v>0</v>
      </c>
    </row>
    <row r="175" customFormat="false" ht="15" hidden="false" customHeight="false" outlineLevel="0" collapsed="false">
      <c r="A175" s="0" t="n">
        <f aca="false">'Profiles 8760'!A164</f>
        <v>162</v>
      </c>
      <c r="B175" s="0" t="n">
        <f aca="false">'Profiles 8760'!B164</f>
        <v>1</v>
      </c>
      <c r="C175" s="0" t="n">
        <f aca="false">'Profiles 8760'!E164</f>
        <v>0</v>
      </c>
      <c r="D175" s="0" t="n">
        <f aca="false">'Profiles 8760'!F164</f>
        <v>0.070027</v>
      </c>
      <c r="E175" s="0" t="n">
        <f aca="false">'Profiles 8760'!G164</f>
        <v>0.297249</v>
      </c>
      <c r="F175" s="0" t="n">
        <f aca="false">D175*Assumptions!$C$11*$B$7+E175*Assumptions!$C$12*$B$8</f>
        <v>32.3812817</v>
      </c>
      <c r="G175" s="0" t="n">
        <f aca="false">C175*Assumptions!$C$15</f>
        <v>0</v>
      </c>
      <c r="H175" s="0" t="n">
        <f aca="false">MIN(F175,G175)</f>
        <v>0</v>
      </c>
      <c r="I175" s="0" t="n">
        <f aca="false">IF(C175=1,MIN(G175-H175,Assumptions!$C$13,P174),0)</f>
        <v>0</v>
      </c>
      <c r="J175" s="0" t="n">
        <f aca="false">H175+I175</f>
        <v>0</v>
      </c>
      <c r="K175" s="0" t="n">
        <f aca="false">MIN(IF(C175=1,F175-H175,F175),Assumptions!$C$13,MAX(0,($B$5-P174)/$B$6))</f>
        <v>0</v>
      </c>
      <c r="L175" s="0" t="n">
        <f aca="false">IF(C175=1,0,MIN(F175-K175,Assumptions!$C$15,MAX(0,$B$10-O174-M175)))</f>
        <v>32.3812817</v>
      </c>
      <c r="M175" s="0" t="n">
        <f aca="false">'Profiles 8760'!H164</f>
        <v>286800</v>
      </c>
      <c r="N175" s="0" t="n">
        <f aca="false">J175+L175</f>
        <v>32.3812817</v>
      </c>
      <c r="O175" s="0" t="n">
        <f aca="false">O174+N175</f>
        <v>13133.4403759766</v>
      </c>
      <c r="P175" s="0" t="n">
        <f aca="false">MIN($B$5,P174+K175*$B$6-I175)</f>
        <v>510.81</v>
      </c>
      <c r="Q175" s="0" t="n">
        <f aca="false">MAX(0,F175-H175-K175-L175)</f>
        <v>0</v>
      </c>
    </row>
    <row r="176" customFormat="false" ht="15" hidden="false" customHeight="false" outlineLevel="0" collapsed="false">
      <c r="A176" s="0" t="n">
        <f aca="false">'Profiles 8760'!A165</f>
        <v>163</v>
      </c>
      <c r="B176" s="0" t="n">
        <f aca="false">'Profiles 8760'!B165</f>
        <v>1</v>
      </c>
      <c r="C176" s="0" t="n">
        <f aca="false">'Profiles 8760'!E165</f>
        <v>0</v>
      </c>
      <c r="D176" s="0" t="n">
        <f aca="false">'Profiles 8760'!F165</f>
        <v>0</v>
      </c>
      <c r="E176" s="0" t="n">
        <f aca="false">'Profiles 8760'!G165</f>
        <v>0.302538</v>
      </c>
      <c r="F176" s="0" t="n">
        <f aca="false">D176*Assumptions!$C$11*$B$7+E176*Assumptions!$C$12*$B$8</f>
        <v>12.3738042</v>
      </c>
      <c r="G176" s="0" t="n">
        <f aca="false">C176*Assumptions!$C$15</f>
        <v>0</v>
      </c>
      <c r="H176" s="0" t="n">
        <f aca="false">MIN(F176,G176)</f>
        <v>0</v>
      </c>
      <c r="I176" s="0" t="n">
        <f aca="false">IF(C176=1,MIN(G176-H176,Assumptions!$C$13,P175),0)</f>
        <v>0</v>
      </c>
      <c r="J176" s="0" t="n">
        <f aca="false">H176+I176</f>
        <v>0</v>
      </c>
      <c r="K176" s="0" t="n">
        <f aca="false">MIN(IF(C176=1,F176-H176,F176),Assumptions!$C$13,MAX(0,($B$5-P175)/$B$6))</f>
        <v>0</v>
      </c>
      <c r="L176" s="0" t="n">
        <f aca="false">IF(C176=1,0,MIN(F176-K176,Assumptions!$C$15,MAX(0,$B$10-O175-M176)))</f>
        <v>12.3738042</v>
      </c>
      <c r="M176" s="0" t="n">
        <f aca="false">'Profiles 8760'!H165</f>
        <v>286800</v>
      </c>
      <c r="N176" s="0" t="n">
        <f aca="false">J176+L176</f>
        <v>12.3738042</v>
      </c>
      <c r="O176" s="0" t="n">
        <f aca="false">O175+N176</f>
        <v>13145.8141801766</v>
      </c>
      <c r="P176" s="0" t="n">
        <f aca="false">MIN($B$5,P175+K176*$B$6-I176)</f>
        <v>510.81</v>
      </c>
      <c r="Q176" s="0" t="n">
        <f aca="false">MAX(0,F176-H176-K176-L176)</f>
        <v>0</v>
      </c>
    </row>
    <row r="177" customFormat="false" ht="15" hidden="false" customHeight="false" outlineLevel="0" collapsed="false">
      <c r="A177" s="0" t="n">
        <f aca="false">'Profiles 8760'!A166</f>
        <v>164</v>
      </c>
      <c r="B177" s="0" t="n">
        <f aca="false">'Profiles 8760'!B166</f>
        <v>1</v>
      </c>
      <c r="C177" s="0" t="n">
        <f aca="false">'Profiles 8760'!E166</f>
        <v>1</v>
      </c>
      <c r="D177" s="0" t="n">
        <f aca="false">'Profiles 8760'!F166</f>
        <v>0</v>
      </c>
      <c r="E177" s="0" t="n">
        <f aca="false">'Profiles 8760'!G166</f>
        <v>0.22073</v>
      </c>
      <c r="F177" s="0" t="n">
        <f aca="false">D177*Assumptions!$C$11*$B$7+E177*Assumptions!$C$12*$B$8</f>
        <v>9.027857</v>
      </c>
      <c r="G177" s="0" t="n">
        <f aca="false">C177*Assumptions!$C$15</f>
        <v>200</v>
      </c>
      <c r="H177" s="0" t="n">
        <f aca="false">MIN(F177,G177)</f>
        <v>9.027857</v>
      </c>
      <c r="I177" s="0" t="n">
        <f aca="false">IF(C177=1,MIN(G177-H177,Assumptions!$C$13,P176),0)</f>
        <v>180</v>
      </c>
      <c r="J177" s="0" t="n">
        <f aca="false">H177+I177</f>
        <v>189.027857</v>
      </c>
      <c r="K177" s="0" t="n">
        <f aca="false">MIN(IF(C177=1,F177-H177,F177),Assumptions!$C$13,MAX(0,($B$5-P176)/$B$6))</f>
        <v>0</v>
      </c>
      <c r="L177" s="0" t="n">
        <f aca="false">IF(C177=1,0,MIN(F177-K177,Assumptions!$C$15,MAX(0,$B$10-O176-M177)))</f>
        <v>0</v>
      </c>
      <c r="M177" s="0" t="n">
        <f aca="false">'Profiles 8760'!H166</f>
        <v>286600</v>
      </c>
      <c r="N177" s="0" t="n">
        <f aca="false">J177+L177</f>
        <v>189.027857</v>
      </c>
      <c r="O177" s="0" t="n">
        <f aca="false">O176+N177</f>
        <v>13334.8420371766</v>
      </c>
      <c r="P177" s="0" t="n">
        <f aca="false">MIN($B$5,P176+K177*$B$6-I177)</f>
        <v>330.81</v>
      </c>
      <c r="Q177" s="0" t="n">
        <f aca="false">MAX(0,F177-H177-K177-L177)</f>
        <v>0</v>
      </c>
    </row>
    <row r="178" customFormat="false" ht="15" hidden="false" customHeight="false" outlineLevel="0" collapsed="false">
      <c r="A178" s="0" t="n">
        <f aca="false">'Profiles 8760'!A167</f>
        <v>165</v>
      </c>
      <c r="B178" s="0" t="n">
        <f aca="false">'Profiles 8760'!B167</f>
        <v>1</v>
      </c>
      <c r="C178" s="0" t="n">
        <f aca="false">'Profiles 8760'!E167</f>
        <v>1</v>
      </c>
      <c r="D178" s="0" t="n">
        <f aca="false">'Profiles 8760'!F167</f>
        <v>0</v>
      </c>
      <c r="E178" s="0" t="n">
        <f aca="false">'Profiles 8760'!G167</f>
        <v>0.183664</v>
      </c>
      <c r="F178" s="0" t="n">
        <f aca="false">D178*Assumptions!$C$11*$B$7+E178*Assumptions!$C$12*$B$8</f>
        <v>7.5118576</v>
      </c>
      <c r="G178" s="0" t="n">
        <f aca="false">C178*Assumptions!$C$15</f>
        <v>200</v>
      </c>
      <c r="H178" s="0" t="n">
        <f aca="false">MIN(F178,G178)</f>
        <v>7.5118576</v>
      </c>
      <c r="I178" s="0" t="n">
        <f aca="false">IF(C178=1,MIN(G178-H178,Assumptions!$C$13,P177),0)</f>
        <v>180</v>
      </c>
      <c r="J178" s="0" t="n">
        <f aca="false">H178+I178</f>
        <v>187.5118576</v>
      </c>
      <c r="K178" s="0" t="n">
        <f aca="false">MIN(IF(C178=1,F178-H178,F178),Assumptions!$C$13,MAX(0,($B$5-P177)/$B$6))</f>
        <v>0</v>
      </c>
      <c r="L178" s="0" t="n">
        <f aca="false">IF(C178=1,0,MIN(F178-K178,Assumptions!$C$15,MAX(0,$B$10-O177-M178)))</f>
        <v>0</v>
      </c>
      <c r="M178" s="0" t="n">
        <f aca="false">'Profiles 8760'!H167</f>
        <v>286400</v>
      </c>
      <c r="N178" s="0" t="n">
        <f aca="false">J178+L178</f>
        <v>187.5118576</v>
      </c>
      <c r="O178" s="0" t="n">
        <f aca="false">O177+N178</f>
        <v>13522.3538947766</v>
      </c>
      <c r="P178" s="0" t="n">
        <f aca="false">MIN($B$5,P177+K178*$B$6-I178)</f>
        <v>150.81</v>
      </c>
      <c r="Q178" s="0" t="n">
        <f aca="false">MAX(0,F178-H178-K178-L178)</f>
        <v>0</v>
      </c>
    </row>
    <row r="179" customFormat="false" ht="15" hidden="false" customHeight="false" outlineLevel="0" collapsed="false">
      <c r="A179" s="0" t="n">
        <f aca="false">'Profiles 8760'!A168</f>
        <v>166</v>
      </c>
      <c r="B179" s="0" t="n">
        <f aca="false">'Profiles 8760'!B168</f>
        <v>1</v>
      </c>
      <c r="C179" s="0" t="n">
        <f aca="false">'Profiles 8760'!E168</f>
        <v>0</v>
      </c>
      <c r="D179" s="0" t="n">
        <f aca="false">'Profiles 8760'!F168</f>
        <v>0</v>
      </c>
      <c r="E179" s="0" t="n">
        <f aca="false">'Profiles 8760'!G168</f>
        <v>0.119263</v>
      </c>
      <c r="F179" s="0" t="n">
        <f aca="false">D179*Assumptions!$C$11*$B$7+E179*Assumptions!$C$12*$B$8</f>
        <v>4.8778567</v>
      </c>
      <c r="G179" s="0" t="n">
        <f aca="false">C179*Assumptions!$C$15</f>
        <v>0</v>
      </c>
      <c r="H179" s="0" t="n">
        <f aca="false">MIN(F179,G179)</f>
        <v>0</v>
      </c>
      <c r="I179" s="0" t="n">
        <f aca="false">IF(C179=1,MIN(G179-H179,Assumptions!$C$13,P178),0)</f>
        <v>0</v>
      </c>
      <c r="J179" s="0" t="n">
        <f aca="false">H179+I179</f>
        <v>0</v>
      </c>
      <c r="K179" s="0" t="n">
        <f aca="false">MIN(IF(C179=1,F179-H179,F179),Assumptions!$C$13,MAX(0,($B$5-P178)/$B$6))</f>
        <v>4.8778567</v>
      </c>
      <c r="L179" s="0" t="n">
        <f aca="false">IF(C179=1,0,MIN(F179-K179,Assumptions!$C$15,MAX(0,$B$10-O178-M179)))</f>
        <v>0</v>
      </c>
      <c r="M179" s="0" t="n">
        <f aca="false">'Profiles 8760'!H168</f>
        <v>286400</v>
      </c>
      <c r="N179" s="0" t="n">
        <f aca="false">J179+L179</f>
        <v>0</v>
      </c>
      <c r="O179" s="0" t="n">
        <f aca="false">O178+N179</f>
        <v>13522.3538947766</v>
      </c>
      <c r="P179" s="0" t="n">
        <f aca="false">MIN($B$5,P178+K179*$B$6-I179)</f>
        <v>155.03812618756</v>
      </c>
      <c r="Q179" s="0" t="n">
        <f aca="false">MAX(0,F179-H179-K179-L179)</f>
        <v>0</v>
      </c>
    </row>
    <row r="180" customFormat="false" ht="15" hidden="false" customHeight="false" outlineLevel="0" collapsed="false">
      <c r="A180" s="0" t="n">
        <f aca="false">'Profiles 8760'!A169</f>
        <v>167</v>
      </c>
      <c r="B180" s="0" t="n">
        <f aca="false">'Profiles 8760'!B169</f>
        <v>1</v>
      </c>
      <c r="C180" s="0" t="n">
        <f aca="false">'Profiles 8760'!E169</f>
        <v>0</v>
      </c>
      <c r="D180" s="0" t="n">
        <f aca="false">'Profiles 8760'!F169</f>
        <v>0</v>
      </c>
      <c r="E180" s="0" t="n">
        <f aca="false">'Profiles 8760'!G169</f>
        <v>0.136406</v>
      </c>
      <c r="F180" s="0" t="n">
        <f aca="false">D180*Assumptions!$C$11*$B$7+E180*Assumptions!$C$12*$B$8</f>
        <v>5.5790054</v>
      </c>
      <c r="G180" s="0" t="n">
        <f aca="false">C180*Assumptions!$C$15</f>
        <v>0</v>
      </c>
      <c r="H180" s="0" t="n">
        <f aca="false">MIN(F180,G180)</f>
        <v>0</v>
      </c>
      <c r="I180" s="0" t="n">
        <f aca="false">IF(C180=1,MIN(G180-H180,Assumptions!$C$13,P179),0)</f>
        <v>0</v>
      </c>
      <c r="J180" s="0" t="n">
        <f aca="false">H180+I180</f>
        <v>0</v>
      </c>
      <c r="K180" s="0" t="n">
        <f aca="false">MIN(IF(C180=1,F180-H180,F180),Assumptions!$C$13,MAX(0,($B$5-P179)/$B$6))</f>
        <v>5.5790054</v>
      </c>
      <c r="L180" s="0" t="n">
        <f aca="false">IF(C180=1,0,MIN(F180-K180,Assumptions!$C$15,MAX(0,$B$10-O179-M180)))</f>
        <v>0</v>
      </c>
      <c r="M180" s="0" t="n">
        <f aca="false">'Profiles 8760'!H169</f>
        <v>286400</v>
      </c>
      <c r="N180" s="0" t="n">
        <f aca="false">J180+L180</f>
        <v>0</v>
      </c>
      <c r="O180" s="0" t="n">
        <f aca="false">O179+N180</f>
        <v>13522.3538947766</v>
      </c>
      <c r="P180" s="0" t="n">
        <f aca="false">MIN($B$5,P179+K180*$B$6-I180)</f>
        <v>159.87400806828</v>
      </c>
      <c r="Q180" s="0" t="n">
        <f aca="false">MAX(0,F180-H180-K180-L180)</f>
        <v>0</v>
      </c>
    </row>
    <row r="181" customFormat="false" ht="15" hidden="false" customHeight="false" outlineLevel="0" collapsed="false">
      <c r="A181" s="0" t="n">
        <f aca="false">'Profiles 8760'!A170</f>
        <v>168</v>
      </c>
      <c r="B181" s="0" t="n">
        <f aca="false">'Profiles 8760'!B170</f>
        <v>1</v>
      </c>
      <c r="C181" s="0" t="n">
        <f aca="false">'Profiles 8760'!E170</f>
        <v>0</v>
      </c>
      <c r="D181" s="0" t="n">
        <f aca="false">'Profiles 8760'!F170</f>
        <v>0</v>
      </c>
      <c r="E181" s="0" t="n">
        <f aca="false">'Profiles 8760'!G170</f>
        <v>0.077229</v>
      </c>
      <c r="F181" s="0" t="n">
        <f aca="false">D181*Assumptions!$C$11*$B$7+E181*Assumptions!$C$12*$B$8</f>
        <v>3.1586661</v>
      </c>
      <c r="G181" s="0" t="n">
        <f aca="false">C181*Assumptions!$C$15</f>
        <v>0</v>
      </c>
      <c r="H181" s="0" t="n">
        <f aca="false">MIN(F181,G181)</f>
        <v>0</v>
      </c>
      <c r="I181" s="0" t="n">
        <f aca="false">IF(C181=1,MIN(G181-H181,Assumptions!$C$13,P180),0)</f>
        <v>0</v>
      </c>
      <c r="J181" s="0" t="n">
        <f aca="false">H181+I181</f>
        <v>0</v>
      </c>
      <c r="K181" s="0" t="n">
        <f aca="false">MIN(IF(C181=1,F181-H181,F181),Assumptions!$C$13,MAX(0,($B$5-P180)/$B$6))</f>
        <v>3.1586661</v>
      </c>
      <c r="L181" s="0" t="n">
        <f aca="false">IF(C181=1,0,MIN(F181-K181,Assumptions!$C$15,MAX(0,$B$10-O180-M181)))</f>
        <v>0</v>
      </c>
      <c r="M181" s="0" t="n">
        <f aca="false">'Profiles 8760'!H170</f>
        <v>286400</v>
      </c>
      <c r="N181" s="0" t="n">
        <f aca="false">J181+L181</f>
        <v>0</v>
      </c>
      <c r="O181" s="0" t="n">
        <f aca="false">O180+N181</f>
        <v>13522.3538947766</v>
      </c>
      <c r="P181" s="0" t="n">
        <f aca="false">MIN($B$5,P180+K181*$B$6-I181)</f>
        <v>162.61193984376</v>
      </c>
      <c r="Q181" s="0" t="n">
        <f aca="false">MAX(0,F181-H181-K181-L181)</f>
        <v>0</v>
      </c>
    </row>
    <row r="182" customFormat="false" ht="15" hidden="false" customHeight="false" outlineLevel="0" collapsed="false">
      <c r="A182" s="0" t="n">
        <f aca="false">'Profiles 8760'!A171</f>
        <v>169</v>
      </c>
      <c r="B182" s="0" t="n">
        <f aca="false">'Profiles 8760'!B171</f>
        <v>1</v>
      </c>
      <c r="C182" s="0" t="n">
        <f aca="false">'Profiles 8760'!E171</f>
        <v>0</v>
      </c>
      <c r="D182" s="0" t="n">
        <f aca="false">'Profiles 8760'!F171</f>
        <v>0</v>
      </c>
      <c r="E182" s="0" t="n">
        <f aca="false">'Profiles 8760'!G171</f>
        <v>0.079571</v>
      </c>
      <c r="F182" s="0" t="n">
        <f aca="false">D182*Assumptions!$C$11*$B$7+E182*Assumptions!$C$12*$B$8</f>
        <v>3.2544539</v>
      </c>
      <c r="G182" s="0" t="n">
        <f aca="false">C182*Assumptions!$C$15</f>
        <v>0</v>
      </c>
      <c r="H182" s="0" t="n">
        <f aca="false">MIN(F182,G182)</f>
        <v>0</v>
      </c>
      <c r="I182" s="0" t="n">
        <f aca="false">IF(C182=1,MIN(G182-H182,Assumptions!$C$13,P181),0)</f>
        <v>0</v>
      </c>
      <c r="J182" s="0" t="n">
        <f aca="false">H182+I182</f>
        <v>0</v>
      </c>
      <c r="K182" s="0" t="n">
        <f aca="false">MIN(IF(C182=1,F182-H182,F182),Assumptions!$C$13,MAX(0,($B$5-P181)/$B$6))</f>
        <v>3.2544539</v>
      </c>
      <c r="L182" s="0" t="n">
        <f aca="false">IF(C182=1,0,MIN(F182-K182,Assumptions!$C$15,MAX(0,$B$10-O181-M182)))</f>
        <v>0</v>
      </c>
      <c r="M182" s="0" t="n">
        <f aca="false">'Profiles 8760'!H171</f>
        <v>286400</v>
      </c>
      <c r="N182" s="0" t="n">
        <f aca="false">J182+L182</f>
        <v>0</v>
      </c>
      <c r="O182" s="0" t="n">
        <f aca="false">O181+N182</f>
        <v>13522.3538947766</v>
      </c>
      <c r="P182" s="0" t="n">
        <f aca="false">MIN($B$5,P181+K182*$B$6-I182)</f>
        <v>165.43290048428</v>
      </c>
      <c r="Q182" s="0" t="n">
        <f aca="false">MAX(0,F182-H182-K182-L182)</f>
        <v>0</v>
      </c>
    </row>
    <row r="183" customFormat="false" ht="15" hidden="false" customHeight="false" outlineLevel="0" collapsed="false">
      <c r="A183" s="0" t="n">
        <f aca="false">'Profiles 8760'!A172</f>
        <v>170</v>
      </c>
      <c r="B183" s="0" t="n">
        <f aca="false">'Profiles 8760'!B172</f>
        <v>1</v>
      </c>
      <c r="C183" s="0" t="n">
        <f aca="false">'Profiles 8760'!E172</f>
        <v>0</v>
      </c>
      <c r="D183" s="0" t="n">
        <f aca="false">'Profiles 8760'!F172</f>
        <v>0</v>
      </c>
      <c r="E183" s="0" t="n">
        <f aca="false">'Profiles 8760'!G172</f>
        <v>0.094036</v>
      </c>
      <c r="F183" s="0" t="n">
        <f aca="false">D183*Assumptions!$C$11*$B$7+E183*Assumptions!$C$12*$B$8</f>
        <v>3.8460724</v>
      </c>
      <c r="G183" s="0" t="n">
        <f aca="false">C183*Assumptions!$C$15</f>
        <v>0</v>
      </c>
      <c r="H183" s="0" t="n">
        <f aca="false">MIN(F183,G183)</f>
        <v>0</v>
      </c>
      <c r="I183" s="0" t="n">
        <f aca="false">IF(C183=1,MIN(G183-H183,Assumptions!$C$13,P182),0)</f>
        <v>0</v>
      </c>
      <c r="J183" s="0" t="n">
        <f aca="false">H183+I183</f>
        <v>0</v>
      </c>
      <c r="K183" s="0" t="n">
        <f aca="false">MIN(IF(C183=1,F183-H183,F183),Assumptions!$C$13,MAX(0,($B$5-P182)/$B$6))</f>
        <v>3.8460724</v>
      </c>
      <c r="L183" s="0" t="n">
        <f aca="false">IF(C183=1,0,MIN(F183-K183,Assumptions!$C$15,MAX(0,$B$10-O182-M183)))</f>
        <v>0</v>
      </c>
      <c r="M183" s="0" t="n">
        <f aca="false">'Profiles 8760'!H172</f>
        <v>286400</v>
      </c>
      <c r="N183" s="0" t="n">
        <f aca="false">J183+L183</f>
        <v>0</v>
      </c>
      <c r="O183" s="0" t="n">
        <f aca="false">O182+N183</f>
        <v>13522.3538947766</v>
      </c>
      <c r="P183" s="0" t="n">
        <f aca="false">MIN($B$5,P182+K183*$B$6-I183)</f>
        <v>168.7666760406</v>
      </c>
      <c r="Q183" s="0" t="n">
        <f aca="false">MAX(0,F183-H183-K183-L183)</f>
        <v>0</v>
      </c>
    </row>
    <row r="184" customFormat="false" ht="15" hidden="false" customHeight="false" outlineLevel="0" collapsed="false">
      <c r="A184" s="0" t="n">
        <f aca="false">'Profiles 8760'!A173</f>
        <v>171</v>
      </c>
      <c r="B184" s="0" t="n">
        <f aca="false">'Profiles 8760'!B173</f>
        <v>1</v>
      </c>
      <c r="C184" s="0" t="n">
        <f aca="false">'Profiles 8760'!E173</f>
        <v>0</v>
      </c>
      <c r="D184" s="0" t="n">
        <f aca="false">'Profiles 8760'!F173</f>
        <v>0</v>
      </c>
      <c r="E184" s="0" t="n">
        <f aca="false">'Profiles 8760'!G173</f>
        <v>0.186553</v>
      </c>
      <c r="F184" s="0" t="n">
        <f aca="false">D184*Assumptions!$C$11*$B$7+E184*Assumptions!$C$12*$B$8</f>
        <v>7.6300177</v>
      </c>
      <c r="G184" s="0" t="n">
        <f aca="false">C184*Assumptions!$C$15</f>
        <v>0</v>
      </c>
      <c r="H184" s="0" t="n">
        <f aca="false">MIN(F184,G184)</f>
        <v>0</v>
      </c>
      <c r="I184" s="0" t="n">
        <f aca="false">IF(C184=1,MIN(G184-H184,Assumptions!$C$13,P183),0)</f>
        <v>0</v>
      </c>
      <c r="J184" s="0" t="n">
        <f aca="false">H184+I184</f>
        <v>0</v>
      </c>
      <c r="K184" s="0" t="n">
        <f aca="false">MIN(IF(C184=1,F184-H184,F184),Assumptions!$C$13,MAX(0,($B$5-P183)/$B$6))</f>
        <v>7.6300177</v>
      </c>
      <c r="L184" s="0" t="n">
        <f aca="false">IF(C184=1,0,MIN(F184-K184,Assumptions!$C$15,MAX(0,$B$10-O183-M184)))</f>
        <v>0</v>
      </c>
      <c r="M184" s="0" t="n">
        <f aca="false">'Profiles 8760'!H173</f>
        <v>286400</v>
      </c>
      <c r="N184" s="0" t="n">
        <f aca="false">J184+L184</f>
        <v>0</v>
      </c>
      <c r="O184" s="0" t="n">
        <f aca="false">O183+N184</f>
        <v>13522.3538947766</v>
      </c>
      <c r="P184" s="0" t="n">
        <f aca="false">MIN($B$5,P183+K184*$B$6-I184)</f>
        <v>175.38037538296</v>
      </c>
      <c r="Q184" s="0" t="n">
        <f aca="false">MAX(0,F184-H184-K184-L184)</f>
        <v>0</v>
      </c>
    </row>
    <row r="185" customFormat="false" ht="15" hidden="false" customHeight="false" outlineLevel="0" collapsed="false">
      <c r="A185" s="0" t="n">
        <f aca="false">'Profiles 8760'!A174</f>
        <v>172</v>
      </c>
      <c r="B185" s="0" t="n">
        <f aca="false">'Profiles 8760'!B174</f>
        <v>1</v>
      </c>
      <c r="C185" s="0" t="n">
        <f aca="false">'Profiles 8760'!E174</f>
        <v>0</v>
      </c>
      <c r="D185" s="0" t="n">
        <f aca="false">'Profiles 8760'!F174</f>
        <v>0</v>
      </c>
      <c r="E185" s="0" t="n">
        <f aca="false">'Profiles 8760'!G174</f>
        <v>0.174367</v>
      </c>
      <c r="F185" s="0" t="n">
        <f aca="false">D185*Assumptions!$C$11*$B$7+E185*Assumptions!$C$12*$B$8</f>
        <v>7.1316103</v>
      </c>
      <c r="G185" s="0" t="n">
        <f aca="false">C185*Assumptions!$C$15</f>
        <v>0</v>
      </c>
      <c r="H185" s="0" t="n">
        <f aca="false">MIN(F185,G185)</f>
        <v>0</v>
      </c>
      <c r="I185" s="0" t="n">
        <f aca="false">IF(C185=1,MIN(G185-H185,Assumptions!$C$13,P184),0)</f>
        <v>0</v>
      </c>
      <c r="J185" s="0" t="n">
        <f aca="false">H185+I185</f>
        <v>0</v>
      </c>
      <c r="K185" s="0" t="n">
        <f aca="false">MIN(IF(C185=1,F185-H185,F185),Assumptions!$C$13,MAX(0,($B$5-P184)/$B$6))</f>
        <v>7.1316103</v>
      </c>
      <c r="L185" s="0" t="n">
        <f aca="false">IF(C185=1,0,MIN(F185-K185,Assumptions!$C$15,MAX(0,$B$10-O184-M185)))</f>
        <v>0</v>
      </c>
      <c r="M185" s="0" t="n">
        <f aca="false">'Profiles 8760'!H174</f>
        <v>286400</v>
      </c>
      <c r="N185" s="0" t="n">
        <f aca="false">J185+L185</f>
        <v>0</v>
      </c>
      <c r="O185" s="0" t="n">
        <f aca="false">O184+N185</f>
        <v>13522.3538947766</v>
      </c>
      <c r="P185" s="0" t="n">
        <f aca="false">MIN($B$5,P184+K185*$B$6-I185)</f>
        <v>181.562055191</v>
      </c>
      <c r="Q185" s="0" t="n">
        <f aca="false">MAX(0,F185-H185-K185-L185)</f>
        <v>0</v>
      </c>
    </row>
    <row r="186" customFormat="false" ht="15" hidden="false" customHeight="false" outlineLevel="0" collapsed="false">
      <c r="A186" s="0" t="n">
        <f aca="false">'Profiles 8760'!A175</f>
        <v>173</v>
      </c>
      <c r="B186" s="0" t="n">
        <f aca="false">'Profiles 8760'!B175</f>
        <v>1</v>
      </c>
      <c r="C186" s="0" t="n">
        <f aca="false">'Profiles 8760'!E175</f>
        <v>0</v>
      </c>
      <c r="D186" s="0" t="n">
        <f aca="false">'Profiles 8760'!F175</f>
        <v>0</v>
      </c>
      <c r="E186" s="0" t="n">
        <f aca="false">'Profiles 8760'!G175</f>
        <v>0.183696</v>
      </c>
      <c r="F186" s="0" t="n">
        <f aca="false">D186*Assumptions!$C$11*$B$7+E186*Assumptions!$C$12*$B$8</f>
        <v>7.5131664</v>
      </c>
      <c r="G186" s="0" t="n">
        <f aca="false">C186*Assumptions!$C$15</f>
        <v>0</v>
      </c>
      <c r="H186" s="0" t="n">
        <f aca="false">MIN(F186,G186)</f>
        <v>0</v>
      </c>
      <c r="I186" s="0" t="n">
        <f aca="false">IF(C186=1,MIN(G186-H186,Assumptions!$C$13,P185),0)</f>
        <v>0</v>
      </c>
      <c r="J186" s="0" t="n">
        <f aca="false">H186+I186</f>
        <v>0</v>
      </c>
      <c r="K186" s="0" t="n">
        <f aca="false">MIN(IF(C186=1,F186-H186,F186),Assumptions!$C$13,MAX(0,($B$5-P185)/$B$6))</f>
        <v>7.5131664</v>
      </c>
      <c r="L186" s="0" t="n">
        <f aca="false">IF(C186=1,0,MIN(F186-K186,Assumptions!$C$15,MAX(0,$B$10-O185-M186)))</f>
        <v>0</v>
      </c>
      <c r="M186" s="0" t="n">
        <f aca="false">'Profiles 8760'!H175</f>
        <v>286400</v>
      </c>
      <c r="N186" s="0" t="n">
        <f aca="false">J186+L186</f>
        <v>0</v>
      </c>
      <c r="O186" s="0" t="n">
        <f aca="false">O185+N186</f>
        <v>13522.3538947766</v>
      </c>
      <c r="P186" s="0" t="n">
        <f aca="false">MIN($B$5,P185+K186*$B$6-I186)</f>
        <v>188.07446782652</v>
      </c>
      <c r="Q186" s="0" t="n">
        <f aca="false">MAX(0,F186-H186-K186-L186)</f>
        <v>0</v>
      </c>
    </row>
    <row r="187" customFormat="false" ht="15" hidden="false" customHeight="false" outlineLevel="0" collapsed="false">
      <c r="A187" s="0" t="n">
        <f aca="false">'Profiles 8760'!A176</f>
        <v>174</v>
      </c>
      <c r="B187" s="0" t="n">
        <f aca="false">'Profiles 8760'!B176</f>
        <v>1</v>
      </c>
      <c r="C187" s="0" t="n">
        <f aca="false">'Profiles 8760'!E176</f>
        <v>0</v>
      </c>
      <c r="D187" s="0" t="n">
        <f aca="false">'Profiles 8760'!F176</f>
        <v>0</v>
      </c>
      <c r="E187" s="0" t="n">
        <f aca="false">'Profiles 8760'!G176</f>
        <v>0.162621</v>
      </c>
      <c r="F187" s="0" t="n">
        <f aca="false">D187*Assumptions!$C$11*$B$7+E187*Assumptions!$C$12*$B$8</f>
        <v>6.6511989</v>
      </c>
      <c r="G187" s="0" t="n">
        <f aca="false">C187*Assumptions!$C$15</f>
        <v>0</v>
      </c>
      <c r="H187" s="0" t="n">
        <f aca="false">MIN(F187,G187)</f>
        <v>0</v>
      </c>
      <c r="I187" s="0" t="n">
        <f aca="false">IF(C187=1,MIN(G187-H187,Assumptions!$C$13,P186),0)</f>
        <v>0</v>
      </c>
      <c r="J187" s="0" t="n">
        <f aca="false">H187+I187</f>
        <v>0</v>
      </c>
      <c r="K187" s="0" t="n">
        <f aca="false">MIN(IF(C187=1,F187-H187,F187),Assumptions!$C$13,MAX(0,($B$5-P186)/$B$6))</f>
        <v>6.6511989</v>
      </c>
      <c r="L187" s="0" t="n">
        <f aca="false">IF(C187=1,0,MIN(F187-K187,Assumptions!$C$15,MAX(0,$B$10-O186-M187)))</f>
        <v>0</v>
      </c>
      <c r="M187" s="0" t="n">
        <f aca="false">'Profiles 8760'!H176</f>
        <v>286400</v>
      </c>
      <c r="N187" s="0" t="n">
        <f aca="false">J187+L187</f>
        <v>0</v>
      </c>
      <c r="O187" s="0" t="n">
        <f aca="false">O186+N187</f>
        <v>13522.3538947766</v>
      </c>
      <c r="P187" s="0" t="n">
        <f aca="false">MIN($B$5,P186+K187*$B$6-I187)</f>
        <v>193.83972703304</v>
      </c>
      <c r="Q187" s="0" t="n">
        <f aca="false">MAX(0,F187-H187-K187-L187)</f>
        <v>0</v>
      </c>
    </row>
    <row r="188" customFormat="false" ht="15" hidden="false" customHeight="false" outlineLevel="0" collapsed="false">
      <c r="A188" s="0" t="n">
        <f aca="false">'Profiles 8760'!A177</f>
        <v>175</v>
      </c>
      <c r="B188" s="0" t="n">
        <f aca="false">'Profiles 8760'!B177</f>
        <v>1</v>
      </c>
      <c r="C188" s="0" t="n">
        <f aca="false">'Profiles 8760'!E177</f>
        <v>0</v>
      </c>
      <c r="D188" s="0" t="n">
        <f aca="false">'Profiles 8760'!F177</f>
        <v>0</v>
      </c>
      <c r="E188" s="0" t="n">
        <f aca="false">'Profiles 8760'!G177</f>
        <v>0.187561</v>
      </c>
      <c r="F188" s="0" t="n">
        <f aca="false">D188*Assumptions!$C$11*$B$7+E188*Assumptions!$C$12*$B$8</f>
        <v>7.6712449</v>
      </c>
      <c r="G188" s="0" t="n">
        <f aca="false">C188*Assumptions!$C$15</f>
        <v>0</v>
      </c>
      <c r="H188" s="0" t="n">
        <f aca="false">MIN(F188,G188)</f>
        <v>0</v>
      </c>
      <c r="I188" s="0" t="n">
        <f aca="false">IF(C188=1,MIN(G188-H188,Assumptions!$C$13,P187),0)</f>
        <v>0</v>
      </c>
      <c r="J188" s="0" t="n">
        <f aca="false">H188+I188</f>
        <v>0</v>
      </c>
      <c r="K188" s="0" t="n">
        <f aca="false">MIN(IF(C188=1,F188-H188,F188),Assumptions!$C$13,MAX(0,($B$5-P187)/$B$6))</f>
        <v>7.6712449</v>
      </c>
      <c r="L188" s="0" t="n">
        <f aca="false">IF(C188=1,0,MIN(F188-K188,Assumptions!$C$15,MAX(0,$B$10-O187-M188)))</f>
        <v>0</v>
      </c>
      <c r="M188" s="0" t="n">
        <f aca="false">'Profiles 8760'!H177</f>
        <v>286400</v>
      </c>
      <c r="N188" s="0" t="n">
        <f aca="false">J188+L188</f>
        <v>0</v>
      </c>
      <c r="O188" s="0" t="n">
        <f aca="false">O187+N188</f>
        <v>13522.3538947766</v>
      </c>
      <c r="P188" s="0" t="n">
        <f aca="false">MIN($B$5,P187+K188*$B$6-I188)</f>
        <v>200.48916211236</v>
      </c>
      <c r="Q188" s="0" t="n">
        <f aca="false">MAX(0,F188-H188-K188-L188)</f>
        <v>0</v>
      </c>
    </row>
    <row r="189" customFormat="false" ht="15" hidden="false" customHeight="false" outlineLevel="0" collapsed="false">
      <c r="A189" s="0" t="n">
        <f aca="false">'Profiles 8760'!A178</f>
        <v>176</v>
      </c>
      <c r="B189" s="0" t="n">
        <f aca="false">'Profiles 8760'!B178</f>
        <v>1</v>
      </c>
      <c r="C189" s="0" t="n">
        <f aca="false">'Profiles 8760'!E178</f>
        <v>1</v>
      </c>
      <c r="D189" s="0" t="n">
        <f aca="false">'Profiles 8760'!F178</f>
        <v>0.074872</v>
      </c>
      <c r="E189" s="0" t="n">
        <f aca="false">'Profiles 8760'!G178</f>
        <v>0.134905</v>
      </c>
      <c r="F189" s="0" t="n">
        <f aca="false">D189*Assumptions!$C$11*$B$7+E189*Assumptions!$C$12*$B$8</f>
        <v>27.1406481</v>
      </c>
      <c r="G189" s="0" t="n">
        <f aca="false">C189*Assumptions!$C$15</f>
        <v>200</v>
      </c>
      <c r="H189" s="0" t="n">
        <f aca="false">MIN(F189,G189)</f>
        <v>27.1406481</v>
      </c>
      <c r="I189" s="0" t="n">
        <f aca="false">IF(C189=1,MIN(G189-H189,Assumptions!$C$13,P188),0)</f>
        <v>172.8593519</v>
      </c>
      <c r="J189" s="0" t="n">
        <f aca="false">H189+I189</f>
        <v>200</v>
      </c>
      <c r="K189" s="0" t="n">
        <f aca="false">MIN(IF(C189=1,F189-H189,F189),Assumptions!$C$13,MAX(0,($B$5-P188)/$B$6))</f>
        <v>0</v>
      </c>
      <c r="L189" s="0" t="n">
        <f aca="false">IF(C189=1,0,MIN(F189-K189,Assumptions!$C$15,MAX(0,$B$10-O188-M189)))</f>
        <v>0</v>
      </c>
      <c r="M189" s="0" t="n">
        <f aca="false">'Profiles 8760'!H178</f>
        <v>286200</v>
      </c>
      <c r="N189" s="0" t="n">
        <f aca="false">J189+L189</f>
        <v>200</v>
      </c>
      <c r="O189" s="0" t="n">
        <f aca="false">O188+N189</f>
        <v>13722.3538947766</v>
      </c>
      <c r="P189" s="0" t="n">
        <f aca="false">MIN($B$5,P188+K189*$B$6-I189)</f>
        <v>27.62981021236</v>
      </c>
      <c r="Q189" s="0" t="n">
        <f aca="false">MAX(0,F189-H189-K189-L189)</f>
        <v>0</v>
      </c>
    </row>
    <row r="190" customFormat="false" ht="15" hidden="false" customHeight="false" outlineLevel="0" collapsed="false">
      <c r="A190" s="0" t="n">
        <f aca="false">'Profiles 8760'!A179</f>
        <v>177</v>
      </c>
      <c r="B190" s="0" t="n">
        <f aca="false">'Profiles 8760'!B179</f>
        <v>1</v>
      </c>
      <c r="C190" s="0" t="n">
        <f aca="false">'Profiles 8760'!E179</f>
        <v>1</v>
      </c>
      <c r="D190" s="0" t="n">
        <f aca="false">'Profiles 8760'!F179</f>
        <v>0.392499</v>
      </c>
      <c r="E190" s="0" t="n">
        <f aca="false">'Profiles 8760'!G179</f>
        <v>0.158831</v>
      </c>
      <c r="F190" s="0" t="n">
        <f aca="false">D190*Assumptions!$C$11*$B$7+E190*Assumptions!$C$12*$B$8</f>
        <v>119.8498991</v>
      </c>
      <c r="G190" s="0" t="n">
        <f aca="false">C190*Assumptions!$C$15</f>
        <v>200</v>
      </c>
      <c r="H190" s="0" t="n">
        <f aca="false">MIN(F190,G190)</f>
        <v>119.8498991</v>
      </c>
      <c r="I190" s="0" t="n">
        <f aca="false">IF(C190=1,MIN(G190-H190,Assumptions!$C$13,P189),0)</f>
        <v>27.62981021236</v>
      </c>
      <c r="J190" s="0" t="n">
        <f aca="false">H190+I190</f>
        <v>147.47970931236</v>
      </c>
      <c r="K190" s="0" t="n">
        <f aca="false">MIN(IF(C190=1,F190-H190,F190),Assumptions!$C$13,MAX(0,($B$5-P189)/$B$6))</f>
        <v>0</v>
      </c>
      <c r="L190" s="0" t="n">
        <f aca="false">IF(C190=1,0,MIN(F190-K190,Assumptions!$C$15,MAX(0,$B$10-O189-M190)))</f>
        <v>0</v>
      </c>
      <c r="M190" s="0" t="n">
        <f aca="false">'Profiles 8760'!H179</f>
        <v>286000</v>
      </c>
      <c r="N190" s="0" t="n">
        <f aca="false">J190+L190</f>
        <v>147.47970931236</v>
      </c>
      <c r="O190" s="0" t="n">
        <f aca="false">O189+N190</f>
        <v>13869.8336040889</v>
      </c>
      <c r="P190" s="0" t="n">
        <f aca="false">MIN($B$5,P189+K190*$B$6-I190)</f>
        <v>0</v>
      </c>
      <c r="Q190" s="0" t="n">
        <f aca="false">MAX(0,F190-H190-K190-L190)</f>
        <v>0</v>
      </c>
    </row>
    <row r="191" customFormat="false" ht="15" hidden="false" customHeight="false" outlineLevel="0" collapsed="false">
      <c r="A191" s="0" t="n">
        <f aca="false">'Profiles 8760'!A180</f>
        <v>178</v>
      </c>
      <c r="B191" s="0" t="n">
        <f aca="false">'Profiles 8760'!B180</f>
        <v>1</v>
      </c>
      <c r="C191" s="0" t="n">
        <f aca="false">'Profiles 8760'!E180</f>
        <v>0</v>
      </c>
      <c r="D191" s="0" t="n">
        <f aca="false">'Profiles 8760'!F180</f>
        <v>0.754611</v>
      </c>
      <c r="E191" s="0" t="n">
        <f aca="false">'Profiles 8760'!G180</f>
        <v>0.193809</v>
      </c>
      <c r="F191" s="0" t="n">
        <f aca="false">D191*Assumptions!$C$11*$B$7+E191*Assumptions!$C$12*$B$8</f>
        <v>225.8584449</v>
      </c>
      <c r="G191" s="0" t="n">
        <f aca="false">C191*Assumptions!$C$15</f>
        <v>0</v>
      </c>
      <c r="H191" s="0" t="n">
        <f aca="false">MIN(F191,G191)</f>
        <v>0</v>
      </c>
      <c r="I191" s="0" t="n">
        <f aca="false">IF(C191=1,MIN(G191-H191,Assumptions!$C$13,P190),0)</f>
        <v>0</v>
      </c>
      <c r="J191" s="0" t="n">
        <f aca="false">H191+I191</f>
        <v>0</v>
      </c>
      <c r="K191" s="0" t="n">
        <f aca="false">MIN(IF(C191=1,F191-H191,F191),Assumptions!$C$13,MAX(0,($B$5-P190)/$B$6))</f>
        <v>180</v>
      </c>
      <c r="L191" s="0" t="n">
        <f aca="false">IF(C191=1,0,MIN(F191-K191,Assumptions!$C$15,MAX(0,$B$10-O190-M191)))</f>
        <v>45.8584449</v>
      </c>
      <c r="M191" s="0" t="n">
        <f aca="false">'Profiles 8760'!H180</f>
        <v>286000</v>
      </c>
      <c r="N191" s="0" t="n">
        <f aca="false">J191+L191</f>
        <v>45.8584449</v>
      </c>
      <c r="O191" s="0" t="n">
        <f aca="false">O190+N191</f>
        <v>13915.6920489889</v>
      </c>
      <c r="P191" s="0" t="n">
        <f aca="false">MIN($B$5,P190+K191*$B$6-I191)</f>
        <v>156.024</v>
      </c>
      <c r="Q191" s="0" t="n">
        <f aca="false">MAX(0,F191-H191-K191-L191)</f>
        <v>0</v>
      </c>
    </row>
    <row r="192" customFormat="false" ht="15" hidden="false" customHeight="false" outlineLevel="0" collapsed="false">
      <c r="A192" s="0" t="n">
        <f aca="false">'Profiles 8760'!A181</f>
        <v>179</v>
      </c>
      <c r="B192" s="0" t="n">
        <f aca="false">'Profiles 8760'!B181</f>
        <v>1</v>
      </c>
      <c r="C192" s="0" t="n">
        <f aca="false">'Profiles 8760'!E181</f>
        <v>0</v>
      </c>
      <c r="D192" s="0" t="n">
        <f aca="false">'Profiles 8760'!F181</f>
        <v>1</v>
      </c>
      <c r="E192" s="0" t="n">
        <f aca="false">'Profiles 8760'!G181</f>
        <v>0.202468</v>
      </c>
      <c r="F192" s="0" t="n">
        <f aca="false">D192*Assumptions!$C$11*$B$7+E192*Assumptions!$C$12*$B$8</f>
        <v>297.0809412</v>
      </c>
      <c r="G192" s="0" t="n">
        <f aca="false">C192*Assumptions!$C$15</f>
        <v>0</v>
      </c>
      <c r="H192" s="0" t="n">
        <f aca="false">MIN(F192,G192)</f>
        <v>0</v>
      </c>
      <c r="I192" s="0" t="n">
        <f aca="false">IF(C192=1,MIN(G192-H192,Assumptions!$C$13,P191),0)</f>
        <v>0</v>
      </c>
      <c r="J192" s="0" t="n">
        <f aca="false">H192+I192</f>
        <v>0</v>
      </c>
      <c r="K192" s="0" t="n">
        <f aca="false">MIN(IF(C192=1,F192-H192,F192),Assumptions!$C$13,MAX(0,($B$5-P191)/$B$6))</f>
        <v>180</v>
      </c>
      <c r="L192" s="0" t="n">
        <f aca="false">IF(C192=1,0,MIN(F192-K192,Assumptions!$C$15,MAX(0,$B$10-O191-M192)))</f>
        <v>117.0809412</v>
      </c>
      <c r="M192" s="0" t="n">
        <f aca="false">'Profiles 8760'!H181</f>
        <v>286000</v>
      </c>
      <c r="N192" s="0" t="n">
        <f aca="false">J192+L192</f>
        <v>117.0809412</v>
      </c>
      <c r="O192" s="0" t="n">
        <f aca="false">O191+N192</f>
        <v>14032.7729901889</v>
      </c>
      <c r="P192" s="0" t="n">
        <f aca="false">MIN($B$5,P191+K192*$B$6-I192)</f>
        <v>312.048</v>
      </c>
      <c r="Q192" s="0" t="n">
        <f aca="false">MAX(0,F192-H192-K192-L192)</f>
        <v>0</v>
      </c>
    </row>
    <row r="193" customFormat="false" ht="15" hidden="false" customHeight="false" outlineLevel="0" collapsed="false">
      <c r="A193" s="0" t="n">
        <f aca="false">'Profiles 8760'!A182</f>
        <v>180</v>
      </c>
      <c r="B193" s="0" t="n">
        <f aca="false">'Profiles 8760'!B182</f>
        <v>1</v>
      </c>
      <c r="C193" s="0" t="n">
        <f aca="false">'Profiles 8760'!E182</f>
        <v>0</v>
      </c>
      <c r="D193" s="0" t="n">
        <f aca="false">'Profiles 8760'!F182</f>
        <v>1</v>
      </c>
      <c r="E193" s="0" t="n">
        <f aca="false">'Profiles 8760'!G182</f>
        <v>0.187821</v>
      </c>
      <c r="F193" s="0" t="n">
        <f aca="false">D193*Assumptions!$C$11*$B$7+E193*Assumptions!$C$12*$B$8</f>
        <v>296.4818789</v>
      </c>
      <c r="G193" s="0" t="n">
        <f aca="false">C193*Assumptions!$C$15</f>
        <v>0</v>
      </c>
      <c r="H193" s="0" t="n">
        <f aca="false">MIN(F193,G193)</f>
        <v>0</v>
      </c>
      <c r="I193" s="0" t="n">
        <f aca="false">IF(C193=1,MIN(G193-H193,Assumptions!$C$13,P192),0)</f>
        <v>0</v>
      </c>
      <c r="J193" s="0" t="n">
        <f aca="false">H193+I193</f>
        <v>0</v>
      </c>
      <c r="K193" s="0" t="n">
        <f aca="false">MIN(IF(C193=1,F193-H193,F193),Assumptions!$C$13,MAX(0,($B$5-P192)/$B$6))</f>
        <v>180</v>
      </c>
      <c r="L193" s="0" t="n">
        <f aca="false">IF(C193=1,0,MIN(F193-K193,Assumptions!$C$15,MAX(0,$B$10-O192-M193)))</f>
        <v>116.4818789</v>
      </c>
      <c r="M193" s="0" t="n">
        <f aca="false">'Profiles 8760'!H182</f>
        <v>286000</v>
      </c>
      <c r="N193" s="0" t="n">
        <f aca="false">J193+L193</f>
        <v>116.4818789</v>
      </c>
      <c r="O193" s="0" t="n">
        <f aca="false">O192+N193</f>
        <v>14149.2548690889</v>
      </c>
      <c r="P193" s="0" t="n">
        <f aca="false">MIN($B$5,P192+K193*$B$6-I193)</f>
        <v>468.072</v>
      </c>
      <c r="Q193" s="0" t="n">
        <f aca="false">MAX(0,F193-H193-K193-L193)</f>
        <v>0</v>
      </c>
    </row>
    <row r="194" customFormat="false" ht="15" hidden="false" customHeight="false" outlineLevel="0" collapsed="false">
      <c r="A194" s="0" t="n">
        <f aca="false">'Profiles 8760'!A183</f>
        <v>181</v>
      </c>
      <c r="B194" s="0" t="n">
        <f aca="false">'Profiles 8760'!B183</f>
        <v>1</v>
      </c>
      <c r="C194" s="0" t="n">
        <f aca="false">'Profiles 8760'!E183</f>
        <v>0</v>
      </c>
      <c r="D194" s="0" t="n">
        <f aca="false">'Profiles 8760'!F183</f>
        <v>1</v>
      </c>
      <c r="E194" s="0" t="n">
        <f aca="false">'Profiles 8760'!G183</f>
        <v>0.178988</v>
      </c>
      <c r="F194" s="0" t="n">
        <f aca="false">D194*Assumptions!$C$11*$B$7+E194*Assumptions!$C$12*$B$8</f>
        <v>296.1206092</v>
      </c>
      <c r="G194" s="0" t="n">
        <f aca="false">C194*Assumptions!$C$15</f>
        <v>0</v>
      </c>
      <c r="H194" s="0" t="n">
        <f aca="false">MIN(F194,G194)</f>
        <v>0</v>
      </c>
      <c r="I194" s="0" t="n">
        <f aca="false">IF(C194=1,MIN(G194-H194,Assumptions!$C$13,P193),0)</f>
        <v>0</v>
      </c>
      <c r="J194" s="0" t="n">
        <f aca="false">H194+I194</f>
        <v>0</v>
      </c>
      <c r="K194" s="0" t="n">
        <f aca="false">MIN(IF(C194=1,F194-H194,F194),Assumptions!$C$13,MAX(0,($B$5-P193)/$B$6))</f>
        <v>49.3054914628519</v>
      </c>
      <c r="L194" s="0" t="n">
        <f aca="false">IF(C194=1,0,MIN(F194-K194,Assumptions!$C$15,MAX(0,$B$10-O193-M194)))</f>
        <v>200</v>
      </c>
      <c r="M194" s="0" t="n">
        <f aca="false">'Profiles 8760'!H183</f>
        <v>286000</v>
      </c>
      <c r="N194" s="0" t="n">
        <f aca="false">J194+L194</f>
        <v>200</v>
      </c>
      <c r="O194" s="0" t="n">
        <f aca="false">O193+N194</f>
        <v>14349.2548690889</v>
      </c>
      <c r="P194" s="0" t="n">
        <f aca="false">MIN($B$5,P193+K194*$B$6-I194)</f>
        <v>510.81</v>
      </c>
      <c r="Q194" s="0" t="n">
        <f aca="false">MAX(0,F194-H194-K194-L194)</f>
        <v>46.8151177371481</v>
      </c>
    </row>
    <row r="195" customFormat="false" ht="15" hidden="false" customHeight="false" outlineLevel="0" collapsed="false">
      <c r="A195" s="0" t="n">
        <f aca="false">'Profiles 8760'!A184</f>
        <v>182</v>
      </c>
      <c r="B195" s="0" t="n">
        <f aca="false">'Profiles 8760'!B184</f>
        <v>1</v>
      </c>
      <c r="C195" s="0" t="n">
        <f aca="false">'Profiles 8760'!E184</f>
        <v>0</v>
      </c>
      <c r="D195" s="0" t="n">
        <f aca="false">'Profiles 8760'!F184</f>
        <v>1</v>
      </c>
      <c r="E195" s="0" t="n">
        <f aca="false">'Profiles 8760'!G184</f>
        <v>0.149738</v>
      </c>
      <c r="F195" s="0" t="n">
        <f aca="false">D195*Assumptions!$C$11*$B$7+E195*Assumptions!$C$12*$B$8</f>
        <v>294.9242842</v>
      </c>
      <c r="G195" s="0" t="n">
        <f aca="false">C195*Assumptions!$C$15</f>
        <v>0</v>
      </c>
      <c r="H195" s="0" t="n">
        <f aca="false">MIN(F195,G195)</f>
        <v>0</v>
      </c>
      <c r="I195" s="0" t="n">
        <f aca="false">IF(C195=1,MIN(G195-H195,Assumptions!$C$13,P194),0)</f>
        <v>0</v>
      </c>
      <c r="J195" s="0" t="n">
        <f aca="false">H195+I195</f>
        <v>0</v>
      </c>
      <c r="K195" s="0" t="n">
        <f aca="false">MIN(IF(C195=1,F195-H195,F195),Assumptions!$C$13,MAX(0,($B$5-P194)/$B$6))</f>
        <v>0</v>
      </c>
      <c r="L195" s="0" t="n">
        <f aca="false">IF(C195=1,0,MIN(F195-K195,Assumptions!$C$15,MAX(0,$B$10-O194-M195)))</f>
        <v>200</v>
      </c>
      <c r="M195" s="0" t="n">
        <f aca="false">'Profiles 8760'!H184</f>
        <v>286000</v>
      </c>
      <c r="N195" s="0" t="n">
        <f aca="false">J195+L195</f>
        <v>200</v>
      </c>
      <c r="O195" s="0" t="n">
        <f aca="false">O194+N195</f>
        <v>14549.2548690889</v>
      </c>
      <c r="P195" s="0" t="n">
        <f aca="false">MIN($B$5,P194+K195*$B$6-I195)</f>
        <v>510.81</v>
      </c>
      <c r="Q195" s="0" t="n">
        <f aca="false">MAX(0,F195-H195-K195-L195)</f>
        <v>94.9242842</v>
      </c>
    </row>
    <row r="196" customFormat="false" ht="15" hidden="false" customHeight="false" outlineLevel="0" collapsed="false">
      <c r="A196" s="0" t="n">
        <f aca="false">'Profiles 8760'!A185</f>
        <v>183</v>
      </c>
      <c r="B196" s="0" t="n">
        <f aca="false">'Profiles 8760'!B185</f>
        <v>1</v>
      </c>
      <c r="C196" s="0" t="n">
        <f aca="false">'Profiles 8760'!E185</f>
        <v>0</v>
      </c>
      <c r="D196" s="0" t="n">
        <f aca="false">'Profiles 8760'!F185</f>
        <v>1</v>
      </c>
      <c r="E196" s="0" t="n">
        <f aca="false">'Profiles 8760'!G185</f>
        <v>0.158849</v>
      </c>
      <c r="F196" s="0" t="n">
        <f aca="false">D196*Assumptions!$C$11*$B$7+E196*Assumptions!$C$12*$B$8</f>
        <v>295.2969241</v>
      </c>
      <c r="G196" s="0" t="n">
        <f aca="false">C196*Assumptions!$C$15</f>
        <v>0</v>
      </c>
      <c r="H196" s="0" t="n">
        <f aca="false">MIN(F196,G196)</f>
        <v>0</v>
      </c>
      <c r="I196" s="0" t="n">
        <f aca="false">IF(C196=1,MIN(G196-H196,Assumptions!$C$13,P195),0)</f>
        <v>0</v>
      </c>
      <c r="J196" s="0" t="n">
        <f aca="false">H196+I196</f>
        <v>0</v>
      </c>
      <c r="K196" s="0" t="n">
        <f aca="false">MIN(IF(C196=1,F196-H196,F196),Assumptions!$C$13,MAX(0,($B$5-P195)/$B$6))</f>
        <v>0</v>
      </c>
      <c r="L196" s="0" t="n">
        <f aca="false">IF(C196=1,0,MIN(F196-K196,Assumptions!$C$15,MAX(0,$B$10-O195-M196)))</f>
        <v>200</v>
      </c>
      <c r="M196" s="0" t="n">
        <f aca="false">'Profiles 8760'!H185</f>
        <v>286000</v>
      </c>
      <c r="N196" s="0" t="n">
        <f aca="false">J196+L196</f>
        <v>200</v>
      </c>
      <c r="O196" s="0" t="n">
        <f aca="false">O195+N196</f>
        <v>14749.2548690889</v>
      </c>
      <c r="P196" s="0" t="n">
        <f aca="false">MIN($B$5,P195+K196*$B$6-I196)</f>
        <v>510.81</v>
      </c>
      <c r="Q196" s="0" t="n">
        <f aca="false">MAX(0,F196-H196-K196-L196)</f>
        <v>95.2969241</v>
      </c>
    </row>
    <row r="197" customFormat="false" ht="15" hidden="false" customHeight="false" outlineLevel="0" collapsed="false">
      <c r="A197" s="0" t="n">
        <f aca="false">'Profiles 8760'!A186</f>
        <v>184</v>
      </c>
      <c r="B197" s="0" t="n">
        <f aca="false">'Profiles 8760'!B186</f>
        <v>1</v>
      </c>
      <c r="C197" s="0" t="n">
        <f aca="false">'Profiles 8760'!E186</f>
        <v>0</v>
      </c>
      <c r="D197" s="0" t="n">
        <f aca="false">'Profiles 8760'!F186</f>
        <v>0.754611</v>
      </c>
      <c r="E197" s="0" t="n">
        <f aca="false">'Profiles 8760'!G186</f>
        <v>0.138143</v>
      </c>
      <c r="F197" s="0" t="n">
        <f aca="false">D197*Assumptions!$C$11*$B$7+E197*Assumptions!$C$12*$B$8</f>
        <v>223.5817055</v>
      </c>
      <c r="G197" s="0" t="n">
        <f aca="false">C197*Assumptions!$C$15</f>
        <v>0</v>
      </c>
      <c r="H197" s="0" t="n">
        <f aca="false">MIN(F197,G197)</f>
        <v>0</v>
      </c>
      <c r="I197" s="0" t="n">
        <f aca="false">IF(C197=1,MIN(G197-H197,Assumptions!$C$13,P196),0)</f>
        <v>0</v>
      </c>
      <c r="J197" s="0" t="n">
        <f aca="false">H197+I197</f>
        <v>0</v>
      </c>
      <c r="K197" s="0" t="n">
        <f aca="false">MIN(IF(C197=1,F197-H197,F197),Assumptions!$C$13,MAX(0,($B$5-P196)/$B$6))</f>
        <v>0</v>
      </c>
      <c r="L197" s="0" t="n">
        <f aca="false">IF(C197=1,0,MIN(F197-K197,Assumptions!$C$15,MAX(0,$B$10-O196-M197)))</f>
        <v>200</v>
      </c>
      <c r="M197" s="0" t="n">
        <f aca="false">'Profiles 8760'!H186</f>
        <v>286000</v>
      </c>
      <c r="N197" s="0" t="n">
        <f aca="false">J197+L197</f>
        <v>200</v>
      </c>
      <c r="O197" s="0" t="n">
        <f aca="false">O196+N197</f>
        <v>14949.2548690889</v>
      </c>
      <c r="P197" s="0" t="n">
        <f aca="false">MIN($B$5,P196+K197*$B$6-I197)</f>
        <v>510.81</v>
      </c>
      <c r="Q197" s="0" t="n">
        <f aca="false">MAX(0,F197-H197-K197-L197)</f>
        <v>23.5817055</v>
      </c>
    </row>
    <row r="198" customFormat="false" ht="15" hidden="false" customHeight="false" outlineLevel="0" collapsed="false">
      <c r="A198" s="0" t="n">
        <f aca="false">'Profiles 8760'!A187</f>
        <v>185</v>
      </c>
      <c r="B198" s="0" t="n">
        <f aca="false">'Profiles 8760'!B187</f>
        <v>1</v>
      </c>
      <c r="C198" s="0" t="n">
        <f aca="false">'Profiles 8760'!E187</f>
        <v>0</v>
      </c>
      <c r="D198" s="0" t="n">
        <f aca="false">'Profiles 8760'!F187</f>
        <v>0.392499</v>
      </c>
      <c r="E198" s="0" t="n">
        <f aca="false">'Profiles 8760'!G187</f>
        <v>0.135997</v>
      </c>
      <c r="F198" s="0" t="n">
        <f aca="false">D198*Assumptions!$C$11*$B$7+E198*Assumptions!$C$12*$B$8</f>
        <v>118.9159885</v>
      </c>
      <c r="G198" s="0" t="n">
        <f aca="false">C198*Assumptions!$C$15</f>
        <v>0</v>
      </c>
      <c r="H198" s="0" t="n">
        <f aca="false">MIN(F198,G198)</f>
        <v>0</v>
      </c>
      <c r="I198" s="0" t="n">
        <f aca="false">IF(C198=1,MIN(G198-H198,Assumptions!$C$13,P197),0)</f>
        <v>0</v>
      </c>
      <c r="J198" s="0" t="n">
        <f aca="false">H198+I198</f>
        <v>0</v>
      </c>
      <c r="K198" s="0" t="n">
        <f aca="false">MIN(IF(C198=1,F198-H198,F198),Assumptions!$C$13,MAX(0,($B$5-P197)/$B$6))</f>
        <v>0</v>
      </c>
      <c r="L198" s="0" t="n">
        <f aca="false">IF(C198=1,0,MIN(F198-K198,Assumptions!$C$15,MAX(0,$B$10-O197-M198)))</f>
        <v>118.9159885</v>
      </c>
      <c r="M198" s="0" t="n">
        <f aca="false">'Profiles 8760'!H187</f>
        <v>286000</v>
      </c>
      <c r="N198" s="0" t="n">
        <f aca="false">J198+L198</f>
        <v>118.9159885</v>
      </c>
      <c r="O198" s="0" t="n">
        <f aca="false">O197+N198</f>
        <v>15068.1708575889</v>
      </c>
      <c r="P198" s="0" t="n">
        <f aca="false">MIN($B$5,P197+K198*$B$6-I198)</f>
        <v>510.81</v>
      </c>
      <c r="Q198" s="0" t="n">
        <f aca="false">MAX(0,F198-H198-K198-L198)</f>
        <v>0</v>
      </c>
    </row>
    <row r="199" customFormat="false" ht="15" hidden="false" customHeight="false" outlineLevel="0" collapsed="false">
      <c r="A199" s="0" t="n">
        <f aca="false">'Profiles 8760'!A188</f>
        <v>186</v>
      </c>
      <c r="B199" s="0" t="n">
        <f aca="false">'Profiles 8760'!B188</f>
        <v>1</v>
      </c>
      <c r="C199" s="0" t="n">
        <f aca="false">'Profiles 8760'!E188</f>
        <v>0</v>
      </c>
      <c r="D199" s="0" t="n">
        <f aca="false">'Profiles 8760'!F188</f>
        <v>0.074872</v>
      </c>
      <c r="E199" s="0" t="n">
        <f aca="false">'Profiles 8760'!G188</f>
        <v>0.173073</v>
      </c>
      <c r="F199" s="0" t="n">
        <f aca="false">D199*Assumptions!$C$11*$B$7+E199*Assumptions!$C$12*$B$8</f>
        <v>28.7017193</v>
      </c>
      <c r="G199" s="0" t="n">
        <f aca="false">C199*Assumptions!$C$15</f>
        <v>0</v>
      </c>
      <c r="H199" s="0" t="n">
        <f aca="false">MIN(F199,G199)</f>
        <v>0</v>
      </c>
      <c r="I199" s="0" t="n">
        <f aca="false">IF(C199=1,MIN(G199-H199,Assumptions!$C$13,P198),0)</f>
        <v>0</v>
      </c>
      <c r="J199" s="0" t="n">
        <f aca="false">H199+I199</f>
        <v>0</v>
      </c>
      <c r="K199" s="0" t="n">
        <f aca="false">MIN(IF(C199=1,F199-H199,F199),Assumptions!$C$13,MAX(0,($B$5-P198)/$B$6))</f>
        <v>0</v>
      </c>
      <c r="L199" s="0" t="n">
        <f aca="false">IF(C199=1,0,MIN(F199-K199,Assumptions!$C$15,MAX(0,$B$10-O198-M199)))</f>
        <v>28.7017193</v>
      </c>
      <c r="M199" s="0" t="n">
        <f aca="false">'Profiles 8760'!H188</f>
        <v>286000</v>
      </c>
      <c r="N199" s="0" t="n">
        <f aca="false">J199+L199</f>
        <v>28.7017193</v>
      </c>
      <c r="O199" s="0" t="n">
        <f aca="false">O198+N199</f>
        <v>15096.8725768889</v>
      </c>
      <c r="P199" s="0" t="n">
        <f aca="false">MIN($B$5,P198+K199*$B$6-I199)</f>
        <v>510.81</v>
      </c>
      <c r="Q199" s="0" t="n">
        <f aca="false">MAX(0,F199-H199-K199-L199)</f>
        <v>0</v>
      </c>
    </row>
    <row r="200" customFormat="false" ht="15" hidden="false" customHeight="false" outlineLevel="0" collapsed="false">
      <c r="A200" s="0" t="n">
        <f aca="false">'Profiles 8760'!A189</f>
        <v>187</v>
      </c>
      <c r="B200" s="0" t="n">
        <f aca="false">'Profiles 8760'!B189</f>
        <v>1</v>
      </c>
      <c r="C200" s="0" t="n">
        <f aca="false">'Profiles 8760'!E189</f>
        <v>0</v>
      </c>
      <c r="D200" s="0" t="n">
        <f aca="false">'Profiles 8760'!F189</f>
        <v>0</v>
      </c>
      <c r="E200" s="0" t="n">
        <f aca="false">'Profiles 8760'!G189</f>
        <v>0.163405</v>
      </c>
      <c r="F200" s="0" t="n">
        <f aca="false">D200*Assumptions!$C$11*$B$7+E200*Assumptions!$C$12*$B$8</f>
        <v>6.6832645</v>
      </c>
      <c r="G200" s="0" t="n">
        <f aca="false">C200*Assumptions!$C$15</f>
        <v>0</v>
      </c>
      <c r="H200" s="0" t="n">
        <f aca="false">MIN(F200,G200)</f>
        <v>0</v>
      </c>
      <c r="I200" s="0" t="n">
        <f aca="false">IF(C200=1,MIN(G200-H200,Assumptions!$C$13,P199),0)</f>
        <v>0</v>
      </c>
      <c r="J200" s="0" t="n">
        <f aca="false">H200+I200</f>
        <v>0</v>
      </c>
      <c r="K200" s="0" t="n">
        <f aca="false">MIN(IF(C200=1,F200-H200,F200),Assumptions!$C$13,MAX(0,($B$5-P199)/$B$6))</f>
        <v>0</v>
      </c>
      <c r="L200" s="0" t="n">
        <f aca="false">IF(C200=1,0,MIN(F200-K200,Assumptions!$C$15,MAX(0,$B$10-O199-M200)))</f>
        <v>6.6832645</v>
      </c>
      <c r="M200" s="0" t="n">
        <f aca="false">'Profiles 8760'!H189</f>
        <v>286000</v>
      </c>
      <c r="N200" s="0" t="n">
        <f aca="false">J200+L200</f>
        <v>6.6832645</v>
      </c>
      <c r="O200" s="0" t="n">
        <f aca="false">O199+N200</f>
        <v>15103.5558413889</v>
      </c>
      <c r="P200" s="0" t="n">
        <f aca="false">MIN($B$5,P199+K200*$B$6-I200)</f>
        <v>510.81</v>
      </c>
      <c r="Q200" s="0" t="n">
        <f aca="false">MAX(0,F200-H200-K200-L200)</f>
        <v>0</v>
      </c>
    </row>
    <row r="201" customFormat="false" ht="15" hidden="false" customHeight="false" outlineLevel="0" collapsed="false">
      <c r="A201" s="0" t="n">
        <f aca="false">'Profiles 8760'!A190</f>
        <v>188</v>
      </c>
      <c r="B201" s="0" t="n">
        <f aca="false">'Profiles 8760'!B190</f>
        <v>1</v>
      </c>
      <c r="C201" s="0" t="n">
        <f aca="false">'Profiles 8760'!E190</f>
        <v>1</v>
      </c>
      <c r="D201" s="0" t="n">
        <f aca="false">'Profiles 8760'!F190</f>
        <v>0</v>
      </c>
      <c r="E201" s="0" t="n">
        <f aca="false">'Profiles 8760'!G190</f>
        <v>0.220639</v>
      </c>
      <c r="F201" s="0" t="n">
        <f aca="false">D201*Assumptions!$C$11*$B$7+E201*Assumptions!$C$12*$B$8</f>
        <v>9.0241351</v>
      </c>
      <c r="G201" s="0" t="n">
        <f aca="false">C201*Assumptions!$C$15</f>
        <v>200</v>
      </c>
      <c r="H201" s="0" t="n">
        <f aca="false">MIN(F201,G201)</f>
        <v>9.0241351</v>
      </c>
      <c r="I201" s="0" t="n">
        <f aca="false">IF(C201=1,MIN(G201-H201,Assumptions!$C$13,P200),0)</f>
        <v>180</v>
      </c>
      <c r="J201" s="0" t="n">
        <f aca="false">H201+I201</f>
        <v>189.0241351</v>
      </c>
      <c r="K201" s="0" t="n">
        <f aca="false">MIN(IF(C201=1,F201-H201,F201),Assumptions!$C$13,MAX(0,($B$5-P200)/$B$6))</f>
        <v>0</v>
      </c>
      <c r="L201" s="0" t="n">
        <f aca="false">IF(C201=1,0,MIN(F201-K201,Assumptions!$C$15,MAX(0,$B$10-O200-M201)))</f>
        <v>0</v>
      </c>
      <c r="M201" s="0" t="n">
        <f aca="false">'Profiles 8760'!H190</f>
        <v>285800</v>
      </c>
      <c r="N201" s="0" t="n">
        <f aca="false">J201+L201</f>
        <v>189.0241351</v>
      </c>
      <c r="O201" s="0" t="n">
        <f aca="false">O200+N201</f>
        <v>15292.5799764889</v>
      </c>
      <c r="P201" s="0" t="n">
        <f aca="false">MIN($B$5,P200+K201*$B$6-I201)</f>
        <v>330.81</v>
      </c>
      <c r="Q201" s="0" t="n">
        <f aca="false">MAX(0,F201-H201-K201-L201)</f>
        <v>0</v>
      </c>
    </row>
    <row r="202" customFormat="false" ht="15" hidden="false" customHeight="false" outlineLevel="0" collapsed="false">
      <c r="A202" s="0" t="n">
        <f aca="false">'Profiles 8760'!A191</f>
        <v>189</v>
      </c>
      <c r="B202" s="0" t="n">
        <f aca="false">'Profiles 8760'!B191</f>
        <v>1</v>
      </c>
      <c r="C202" s="0" t="n">
        <f aca="false">'Profiles 8760'!E191</f>
        <v>1</v>
      </c>
      <c r="D202" s="0" t="n">
        <f aca="false">'Profiles 8760'!F191</f>
        <v>0</v>
      </c>
      <c r="E202" s="0" t="n">
        <f aca="false">'Profiles 8760'!G191</f>
        <v>0.224908</v>
      </c>
      <c r="F202" s="0" t="n">
        <f aca="false">D202*Assumptions!$C$11*$B$7+E202*Assumptions!$C$12*$B$8</f>
        <v>9.1987372</v>
      </c>
      <c r="G202" s="0" t="n">
        <f aca="false">C202*Assumptions!$C$15</f>
        <v>200</v>
      </c>
      <c r="H202" s="0" t="n">
        <f aca="false">MIN(F202,G202)</f>
        <v>9.1987372</v>
      </c>
      <c r="I202" s="0" t="n">
        <f aca="false">IF(C202=1,MIN(G202-H202,Assumptions!$C$13,P201),0)</f>
        <v>180</v>
      </c>
      <c r="J202" s="0" t="n">
        <f aca="false">H202+I202</f>
        <v>189.1987372</v>
      </c>
      <c r="K202" s="0" t="n">
        <f aca="false">MIN(IF(C202=1,F202-H202,F202),Assumptions!$C$13,MAX(0,($B$5-P201)/$B$6))</f>
        <v>0</v>
      </c>
      <c r="L202" s="0" t="n">
        <f aca="false">IF(C202=1,0,MIN(F202-K202,Assumptions!$C$15,MAX(0,$B$10-O201-M202)))</f>
        <v>0</v>
      </c>
      <c r="M202" s="0" t="n">
        <f aca="false">'Profiles 8760'!H191</f>
        <v>285600</v>
      </c>
      <c r="N202" s="0" t="n">
        <f aca="false">J202+L202</f>
        <v>189.1987372</v>
      </c>
      <c r="O202" s="0" t="n">
        <f aca="false">O201+N202</f>
        <v>15481.7787136889</v>
      </c>
      <c r="P202" s="0" t="n">
        <f aca="false">MIN($B$5,P201+K202*$B$6-I202)</f>
        <v>150.81</v>
      </c>
      <c r="Q202" s="0" t="n">
        <f aca="false">MAX(0,F202-H202-K202-L202)</f>
        <v>0</v>
      </c>
    </row>
    <row r="203" customFormat="false" ht="15" hidden="false" customHeight="false" outlineLevel="0" collapsed="false">
      <c r="A203" s="0" t="n">
        <f aca="false">'Profiles 8760'!A192</f>
        <v>190</v>
      </c>
      <c r="B203" s="0" t="n">
        <f aca="false">'Profiles 8760'!B192</f>
        <v>1</v>
      </c>
      <c r="C203" s="0" t="n">
        <f aca="false">'Profiles 8760'!E192</f>
        <v>0</v>
      </c>
      <c r="D203" s="0" t="n">
        <f aca="false">'Profiles 8760'!F192</f>
        <v>0</v>
      </c>
      <c r="E203" s="0" t="n">
        <f aca="false">'Profiles 8760'!G192</f>
        <v>0.1726</v>
      </c>
      <c r="F203" s="0" t="n">
        <f aca="false">D203*Assumptions!$C$11*$B$7+E203*Assumptions!$C$12*$B$8</f>
        <v>7.05934</v>
      </c>
      <c r="G203" s="0" t="n">
        <f aca="false">C203*Assumptions!$C$15</f>
        <v>0</v>
      </c>
      <c r="H203" s="0" t="n">
        <f aca="false">MIN(F203,G203)</f>
        <v>0</v>
      </c>
      <c r="I203" s="0" t="n">
        <f aca="false">IF(C203=1,MIN(G203-H203,Assumptions!$C$13,P202),0)</f>
        <v>0</v>
      </c>
      <c r="J203" s="0" t="n">
        <f aca="false">H203+I203</f>
        <v>0</v>
      </c>
      <c r="K203" s="0" t="n">
        <f aca="false">MIN(IF(C203=1,F203-H203,F203),Assumptions!$C$13,MAX(0,($B$5-P202)/$B$6))</f>
        <v>7.05934</v>
      </c>
      <c r="L203" s="0" t="n">
        <f aca="false">IF(C203=1,0,MIN(F203-K203,Assumptions!$C$15,MAX(0,$B$10-O202-M203)))</f>
        <v>0</v>
      </c>
      <c r="M203" s="0" t="n">
        <f aca="false">'Profiles 8760'!H192</f>
        <v>285600</v>
      </c>
      <c r="N203" s="0" t="n">
        <f aca="false">J203+L203</f>
        <v>0</v>
      </c>
      <c r="O203" s="0" t="n">
        <f aca="false">O202+N203</f>
        <v>15481.7787136889</v>
      </c>
      <c r="P203" s="0" t="n">
        <f aca="false">MIN($B$5,P202+K203*$B$6-I203)</f>
        <v>156.929035912</v>
      </c>
      <c r="Q203" s="0" t="n">
        <f aca="false">MAX(0,F203-H203-K203-L203)</f>
        <v>0</v>
      </c>
    </row>
    <row r="204" customFormat="false" ht="15" hidden="false" customHeight="false" outlineLevel="0" collapsed="false">
      <c r="A204" s="0" t="n">
        <f aca="false">'Profiles 8760'!A193</f>
        <v>191</v>
      </c>
      <c r="B204" s="0" t="n">
        <f aca="false">'Profiles 8760'!B193</f>
        <v>1</v>
      </c>
      <c r="C204" s="0" t="n">
        <f aca="false">'Profiles 8760'!E193</f>
        <v>0</v>
      </c>
      <c r="D204" s="0" t="n">
        <f aca="false">'Profiles 8760'!F193</f>
        <v>0</v>
      </c>
      <c r="E204" s="0" t="n">
        <f aca="false">'Profiles 8760'!G193</f>
        <v>0.215053</v>
      </c>
      <c r="F204" s="0" t="n">
        <f aca="false">D204*Assumptions!$C$11*$B$7+E204*Assumptions!$C$12*$B$8</f>
        <v>8.7956677</v>
      </c>
      <c r="G204" s="0" t="n">
        <f aca="false">C204*Assumptions!$C$15</f>
        <v>0</v>
      </c>
      <c r="H204" s="0" t="n">
        <f aca="false">MIN(F204,G204)</f>
        <v>0</v>
      </c>
      <c r="I204" s="0" t="n">
        <f aca="false">IF(C204=1,MIN(G204-H204,Assumptions!$C$13,P203),0)</f>
        <v>0</v>
      </c>
      <c r="J204" s="0" t="n">
        <f aca="false">H204+I204</f>
        <v>0</v>
      </c>
      <c r="K204" s="0" t="n">
        <f aca="false">MIN(IF(C204=1,F204-H204,F204),Assumptions!$C$13,MAX(0,($B$5-P203)/$B$6))</f>
        <v>8.7956677</v>
      </c>
      <c r="L204" s="0" t="n">
        <f aca="false">IF(C204=1,0,MIN(F204-K204,Assumptions!$C$15,MAX(0,$B$10-O203-M204)))</f>
        <v>0</v>
      </c>
      <c r="M204" s="0" t="n">
        <f aca="false">'Profiles 8760'!H193</f>
        <v>285600</v>
      </c>
      <c r="N204" s="0" t="n">
        <f aca="false">J204+L204</f>
        <v>0</v>
      </c>
      <c r="O204" s="0" t="n">
        <f aca="false">O203+N204</f>
        <v>15481.7787136889</v>
      </c>
      <c r="P204" s="0" t="n">
        <f aca="false">MIN($B$5,P203+K204*$B$6-I204)</f>
        <v>164.55312067436</v>
      </c>
      <c r="Q204" s="0" t="n">
        <f aca="false">MAX(0,F204-H204-K204-L204)</f>
        <v>0</v>
      </c>
    </row>
    <row r="205" customFormat="false" ht="15" hidden="false" customHeight="false" outlineLevel="0" collapsed="false">
      <c r="A205" s="0" t="n">
        <f aca="false">'Profiles 8760'!A194</f>
        <v>192</v>
      </c>
      <c r="B205" s="0" t="n">
        <f aca="false">'Profiles 8760'!B194</f>
        <v>1</v>
      </c>
      <c r="C205" s="0" t="n">
        <f aca="false">'Profiles 8760'!E194</f>
        <v>0</v>
      </c>
      <c r="D205" s="0" t="n">
        <f aca="false">'Profiles 8760'!F194</f>
        <v>0</v>
      </c>
      <c r="E205" s="0" t="n">
        <f aca="false">'Profiles 8760'!G194</f>
        <v>0.203613</v>
      </c>
      <c r="F205" s="0" t="n">
        <f aca="false">D205*Assumptions!$C$11*$B$7+E205*Assumptions!$C$12*$B$8</f>
        <v>8.3277717</v>
      </c>
      <c r="G205" s="0" t="n">
        <f aca="false">C205*Assumptions!$C$15</f>
        <v>0</v>
      </c>
      <c r="H205" s="0" t="n">
        <f aca="false">MIN(F205,G205)</f>
        <v>0</v>
      </c>
      <c r="I205" s="0" t="n">
        <f aca="false">IF(C205=1,MIN(G205-H205,Assumptions!$C$13,P204),0)</f>
        <v>0</v>
      </c>
      <c r="J205" s="0" t="n">
        <f aca="false">H205+I205</f>
        <v>0</v>
      </c>
      <c r="K205" s="0" t="n">
        <f aca="false">MIN(IF(C205=1,F205-H205,F205),Assumptions!$C$13,MAX(0,($B$5-P204)/$B$6))</f>
        <v>8.3277717</v>
      </c>
      <c r="L205" s="0" t="n">
        <f aca="false">IF(C205=1,0,MIN(F205-K205,Assumptions!$C$15,MAX(0,$B$10-O204-M205)))</f>
        <v>0</v>
      </c>
      <c r="M205" s="0" t="n">
        <f aca="false">'Profiles 8760'!H194</f>
        <v>285600</v>
      </c>
      <c r="N205" s="0" t="n">
        <f aca="false">J205+L205</f>
        <v>0</v>
      </c>
      <c r="O205" s="0" t="n">
        <f aca="false">O204+N205</f>
        <v>15481.7787136889</v>
      </c>
      <c r="P205" s="0" t="n">
        <f aca="false">MIN($B$5,P204+K205*$B$6-I205)</f>
        <v>171.77163318392</v>
      </c>
      <c r="Q205" s="0" t="n">
        <f aca="false">MAX(0,F205-H205-K205-L205)</f>
        <v>0</v>
      </c>
    </row>
    <row r="206" customFormat="false" ht="15" hidden="false" customHeight="false" outlineLevel="0" collapsed="false">
      <c r="A206" s="0" t="n">
        <f aca="false">'Profiles 8760'!A195</f>
        <v>193</v>
      </c>
      <c r="B206" s="0" t="n">
        <f aca="false">'Profiles 8760'!B195</f>
        <v>1</v>
      </c>
      <c r="C206" s="0" t="n">
        <f aca="false">'Profiles 8760'!E195</f>
        <v>0</v>
      </c>
      <c r="D206" s="0" t="n">
        <f aca="false">'Profiles 8760'!F195</f>
        <v>0</v>
      </c>
      <c r="E206" s="0" t="n">
        <f aca="false">'Profiles 8760'!G195</f>
        <v>0.202891</v>
      </c>
      <c r="F206" s="0" t="n">
        <f aca="false">D206*Assumptions!$C$11*$B$7+E206*Assumptions!$C$12*$B$8</f>
        <v>8.2982419</v>
      </c>
      <c r="G206" s="0" t="n">
        <f aca="false">C206*Assumptions!$C$15</f>
        <v>0</v>
      </c>
      <c r="H206" s="0" t="n">
        <f aca="false">MIN(F206,G206)</f>
        <v>0</v>
      </c>
      <c r="I206" s="0" t="n">
        <f aca="false">IF(C206=1,MIN(G206-H206,Assumptions!$C$13,P205),0)</f>
        <v>0</v>
      </c>
      <c r="J206" s="0" t="n">
        <f aca="false">H206+I206</f>
        <v>0</v>
      </c>
      <c r="K206" s="0" t="n">
        <f aca="false">MIN(IF(C206=1,F206-H206,F206),Assumptions!$C$13,MAX(0,($B$5-P205)/$B$6))</f>
        <v>8.2982419</v>
      </c>
      <c r="L206" s="0" t="n">
        <f aca="false">IF(C206=1,0,MIN(F206-K206,Assumptions!$C$15,MAX(0,$B$10-O205-M206)))</f>
        <v>0</v>
      </c>
      <c r="M206" s="0" t="n">
        <f aca="false">'Profiles 8760'!H195</f>
        <v>285600</v>
      </c>
      <c r="N206" s="0" t="n">
        <f aca="false">J206+L206</f>
        <v>0</v>
      </c>
      <c r="O206" s="0" t="n">
        <f aca="false">O205+N206</f>
        <v>15481.7787136889</v>
      </c>
      <c r="P206" s="0" t="n">
        <f aca="false">MIN($B$5,P205+K206*$B$6-I206)</f>
        <v>178.96454926284</v>
      </c>
      <c r="Q206" s="0" t="n">
        <f aca="false">MAX(0,F206-H206-K206-L206)</f>
        <v>0</v>
      </c>
    </row>
    <row r="207" customFormat="false" ht="15" hidden="false" customHeight="false" outlineLevel="0" collapsed="false">
      <c r="A207" s="0" t="n">
        <f aca="false">'Profiles 8760'!A196</f>
        <v>194</v>
      </c>
      <c r="B207" s="0" t="n">
        <f aca="false">'Profiles 8760'!B196</f>
        <v>1</v>
      </c>
      <c r="C207" s="0" t="n">
        <f aca="false">'Profiles 8760'!E196</f>
        <v>0</v>
      </c>
      <c r="D207" s="0" t="n">
        <f aca="false">'Profiles 8760'!F196</f>
        <v>0</v>
      </c>
      <c r="E207" s="0" t="n">
        <f aca="false">'Profiles 8760'!G196</f>
        <v>0.301181</v>
      </c>
      <c r="F207" s="0" t="n">
        <f aca="false">D207*Assumptions!$C$11*$B$7+E207*Assumptions!$C$12*$B$8</f>
        <v>12.3183029</v>
      </c>
      <c r="G207" s="0" t="n">
        <f aca="false">C207*Assumptions!$C$15</f>
        <v>0</v>
      </c>
      <c r="H207" s="0" t="n">
        <f aca="false">MIN(F207,G207)</f>
        <v>0</v>
      </c>
      <c r="I207" s="0" t="n">
        <f aca="false">IF(C207=1,MIN(G207-H207,Assumptions!$C$13,P206),0)</f>
        <v>0</v>
      </c>
      <c r="J207" s="0" t="n">
        <f aca="false">H207+I207</f>
        <v>0</v>
      </c>
      <c r="K207" s="0" t="n">
        <f aca="false">MIN(IF(C207=1,F207-H207,F207),Assumptions!$C$13,MAX(0,($B$5-P206)/$B$6))</f>
        <v>12.3183029</v>
      </c>
      <c r="L207" s="0" t="n">
        <f aca="false">IF(C207=1,0,MIN(F207-K207,Assumptions!$C$15,MAX(0,$B$10-O206-M207)))</f>
        <v>0</v>
      </c>
      <c r="M207" s="0" t="n">
        <f aca="false">'Profiles 8760'!H196</f>
        <v>285600</v>
      </c>
      <c r="N207" s="0" t="n">
        <f aca="false">J207+L207</f>
        <v>0</v>
      </c>
      <c r="O207" s="0" t="n">
        <f aca="false">O206+N207</f>
        <v>15481.7787136889</v>
      </c>
      <c r="P207" s="0" t="n">
        <f aca="false">MIN($B$5,P206+K207*$B$6-I207)</f>
        <v>189.64205421656</v>
      </c>
      <c r="Q207" s="0" t="n">
        <f aca="false">MAX(0,F207-H207-K207-L207)</f>
        <v>0</v>
      </c>
    </row>
    <row r="208" customFormat="false" ht="15" hidden="false" customHeight="false" outlineLevel="0" collapsed="false">
      <c r="A208" s="0" t="n">
        <f aca="false">'Profiles 8760'!A197</f>
        <v>195</v>
      </c>
      <c r="B208" s="0" t="n">
        <f aca="false">'Profiles 8760'!B197</f>
        <v>1</v>
      </c>
      <c r="C208" s="0" t="n">
        <f aca="false">'Profiles 8760'!E197</f>
        <v>0</v>
      </c>
      <c r="D208" s="0" t="n">
        <f aca="false">'Profiles 8760'!F197</f>
        <v>0</v>
      </c>
      <c r="E208" s="0" t="n">
        <f aca="false">'Profiles 8760'!G197</f>
        <v>0.273491</v>
      </c>
      <c r="F208" s="0" t="n">
        <f aca="false">D208*Assumptions!$C$11*$B$7+E208*Assumptions!$C$12*$B$8</f>
        <v>11.1857819</v>
      </c>
      <c r="G208" s="0" t="n">
        <f aca="false">C208*Assumptions!$C$15</f>
        <v>0</v>
      </c>
      <c r="H208" s="0" t="n">
        <f aca="false">MIN(F208,G208)</f>
        <v>0</v>
      </c>
      <c r="I208" s="0" t="n">
        <f aca="false">IF(C208=1,MIN(G208-H208,Assumptions!$C$13,P207),0)</f>
        <v>0</v>
      </c>
      <c r="J208" s="0" t="n">
        <f aca="false">H208+I208</f>
        <v>0</v>
      </c>
      <c r="K208" s="0" t="n">
        <f aca="false">MIN(IF(C208=1,F208-H208,F208),Assumptions!$C$13,MAX(0,($B$5-P207)/$B$6))</f>
        <v>11.1857819</v>
      </c>
      <c r="L208" s="0" t="n">
        <f aca="false">IF(C208=1,0,MIN(F208-K208,Assumptions!$C$15,MAX(0,$B$10-O207-M208)))</f>
        <v>0</v>
      </c>
      <c r="M208" s="0" t="n">
        <f aca="false">'Profiles 8760'!H197</f>
        <v>285600</v>
      </c>
      <c r="N208" s="0" t="n">
        <f aca="false">J208+L208</f>
        <v>0</v>
      </c>
      <c r="O208" s="0" t="n">
        <f aca="false">O207+N208</f>
        <v>15481.7787136889</v>
      </c>
      <c r="P208" s="0" t="n">
        <f aca="false">MIN($B$5,P207+K208*$B$6-I208)</f>
        <v>199.33788996748</v>
      </c>
      <c r="Q208" s="0" t="n">
        <f aca="false">MAX(0,F208-H208-K208-L208)</f>
        <v>0</v>
      </c>
    </row>
    <row r="209" customFormat="false" ht="15" hidden="false" customHeight="false" outlineLevel="0" collapsed="false">
      <c r="A209" s="0" t="n">
        <f aca="false">'Profiles 8760'!A198</f>
        <v>196</v>
      </c>
      <c r="B209" s="0" t="n">
        <f aca="false">'Profiles 8760'!B198</f>
        <v>1</v>
      </c>
      <c r="C209" s="0" t="n">
        <f aca="false">'Profiles 8760'!E198</f>
        <v>0</v>
      </c>
      <c r="D209" s="0" t="n">
        <f aca="false">'Profiles 8760'!F198</f>
        <v>0</v>
      </c>
      <c r="E209" s="0" t="n">
        <f aca="false">'Profiles 8760'!G198</f>
        <v>0.257869</v>
      </c>
      <c r="F209" s="0" t="n">
        <f aca="false">D209*Assumptions!$C$11*$B$7+E209*Assumptions!$C$12*$B$8</f>
        <v>10.5468421</v>
      </c>
      <c r="G209" s="0" t="n">
        <f aca="false">C209*Assumptions!$C$15</f>
        <v>0</v>
      </c>
      <c r="H209" s="0" t="n">
        <f aca="false">MIN(F209,G209)</f>
        <v>0</v>
      </c>
      <c r="I209" s="0" t="n">
        <f aca="false">IF(C209=1,MIN(G209-H209,Assumptions!$C$13,P208),0)</f>
        <v>0</v>
      </c>
      <c r="J209" s="0" t="n">
        <f aca="false">H209+I209</f>
        <v>0</v>
      </c>
      <c r="K209" s="0" t="n">
        <f aca="false">MIN(IF(C209=1,F209-H209,F209),Assumptions!$C$13,MAX(0,($B$5-P208)/$B$6))</f>
        <v>10.5468421</v>
      </c>
      <c r="L209" s="0" t="n">
        <f aca="false">IF(C209=1,0,MIN(F209-K209,Assumptions!$C$15,MAX(0,$B$10-O208-M209)))</f>
        <v>0</v>
      </c>
      <c r="M209" s="0" t="n">
        <f aca="false">'Profiles 8760'!H198</f>
        <v>285600</v>
      </c>
      <c r="N209" s="0" t="n">
        <f aca="false">J209+L209</f>
        <v>0</v>
      </c>
      <c r="O209" s="0" t="n">
        <f aca="false">O208+N209</f>
        <v>15481.7787136889</v>
      </c>
      <c r="P209" s="0" t="n">
        <f aca="false">MIN($B$5,P208+K209*$B$6-I209)</f>
        <v>208.47989269976</v>
      </c>
      <c r="Q209" s="0" t="n">
        <f aca="false">MAX(0,F209-H209-K209-L209)</f>
        <v>0</v>
      </c>
    </row>
    <row r="210" customFormat="false" ht="15" hidden="false" customHeight="false" outlineLevel="0" collapsed="false">
      <c r="A210" s="0" t="n">
        <f aca="false">'Profiles 8760'!A199</f>
        <v>197</v>
      </c>
      <c r="B210" s="0" t="n">
        <f aca="false">'Profiles 8760'!B199</f>
        <v>1</v>
      </c>
      <c r="C210" s="0" t="n">
        <f aca="false">'Profiles 8760'!E199</f>
        <v>0</v>
      </c>
      <c r="D210" s="0" t="n">
        <f aca="false">'Profiles 8760'!F199</f>
        <v>0</v>
      </c>
      <c r="E210" s="0" t="n">
        <f aca="false">'Profiles 8760'!G199</f>
        <v>0.265265</v>
      </c>
      <c r="F210" s="0" t="n">
        <f aca="false">D210*Assumptions!$C$11*$B$7+E210*Assumptions!$C$12*$B$8</f>
        <v>10.8493385</v>
      </c>
      <c r="G210" s="0" t="n">
        <f aca="false">C210*Assumptions!$C$15</f>
        <v>0</v>
      </c>
      <c r="H210" s="0" t="n">
        <f aca="false">MIN(F210,G210)</f>
        <v>0</v>
      </c>
      <c r="I210" s="0" t="n">
        <f aca="false">IF(C210=1,MIN(G210-H210,Assumptions!$C$13,P209),0)</f>
        <v>0</v>
      </c>
      <c r="J210" s="0" t="n">
        <f aca="false">H210+I210</f>
        <v>0</v>
      </c>
      <c r="K210" s="0" t="n">
        <f aca="false">MIN(IF(C210=1,F210-H210,F210),Assumptions!$C$13,MAX(0,($B$5-P209)/$B$6))</f>
        <v>10.8493385</v>
      </c>
      <c r="L210" s="0" t="n">
        <f aca="false">IF(C210=1,0,MIN(F210-K210,Assumptions!$C$15,MAX(0,$B$10-O209-M210)))</f>
        <v>0</v>
      </c>
      <c r="M210" s="0" t="n">
        <f aca="false">'Profiles 8760'!H199</f>
        <v>285600</v>
      </c>
      <c r="N210" s="0" t="n">
        <f aca="false">J210+L210</f>
        <v>0</v>
      </c>
      <c r="O210" s="0" t="n">
        <f aca="false">O209+N210</f>
        <v>15481.7787136889</v>
      </c>
      <c r="P210" s="0" t="n">
        <f aca="false">MIN($B$5,P209+K210*$B$6-I210)</f>
        <v>217.88409931156</v>
      </c>
      <c r="Q210" s="0" t="n">
        <f aca="false">MAX(0,F210-H210-K210-L210)</f>
        <v>0</v>
      </c>
    </row>
    <row r="211" customFormat="false" ht="15" hidden="false" customHeight="false" outlineLevel="0" collapsed="false">
      <c r="A211" s="0" t="n">
        <f aca="false">'Profiles 8760'!A200</f>
        <v>198</v>
      </c>
      <c r="B211" s="0" t="n">
        <f aca="false">'Profiles 8760'!B200</f>
        <v>1</v>
      </c>
      <c r="C211" s="0" t="n">
        <f aca="false">'Profiles 8760'!E200</f>
        <v>0</v>
      </c>
      <c r="D211" s="0" t="n">
        <f aca="false">'Profiles 8760'!F200</f>
        <v>0</v>
      </c>
      <c r="E211" s="0" t="n">
        <f aca="false">'Profiles 8760'!G200</f>
        <v>0.285649</v>
      </c>
      <c r="F211" s="0" t="n">
        <f aca="false">D211*Assumptions!$C$11*$B$7+E211*Assumptions!$C$12*$B$8</f>
        <v>11.6830441</v>
      </c>
      <c r="G211" s="0" t="n">
        <f aca="false">C211*Assumptions!$C$15</f>
        <v>0</v>
      </c>
      <c r="H211" s="0" t="n">
        <f aca="false">MIN(F211,G211)</f>
        <v>0</v>
      </c>
      <c r="I211" s="0" t="n">
        <f aca="false">IF(C211=1,MIN(G211-H211,Assumptions!$C$13,P210),0)</f>
        <v>0</v>
      </c>
      <c r="J211" s="0" t="n">
        <f aca="false">H211+I211</f>
        <v>0</v>
      </c>
      <c r="K211" s="0" t="n">
        <f aca="false">MIN(IF(C211=1,F211-H211,F211),Assumptions!$C$13,MAX(0,($B$5-P210)/$B$6))</f>
        <v>11.6830441</v>
      </c>
      <c r="L211" s="0" t="n">
        <f aca="false">IF(C211=1,0,MIN(F211-K211,Assumptions!$C$15,MAX(0,$B$10-O210-M211)))</f>
        <v>0</v>
      </c>
      <c r="M211" s="0" t="n">
        <f aca="false">'Profiles 8760'!H200</f>
        <v>285600</v>
      </c>
      <c r="N211" s="0" t="n">
        <f aca="false">J211+L211</f>
        <v>0</v>
      </c>
      <c r="O211" s="0" t="n">
        <f aca="false">O210+N211</f>
        <v>15481.7787136889</v>
      </c>
      <c r="P211" s="0" t="n">
        <f aca="false">MIN($B$5,P210+K211*$B$6-I211)</f>
        <v>228.01096193744</v>
      </c>
      <c r="Q211" s="0" t="n">
        <f aca="false">MAX(0,F211-H211-K211-L211)</f>
        <v>0</v>
      </c>
    </row>
    <row r="212" customFormat="false" ht="15" hidden="false" customHeight="false" outlineLevel="0" collapsed="false">
      <c r="A212" s="0" t="n">
        <f aca="false">'Profiles 8760'!A201</f>
        <v>199</v>
      </c>
      <c r="B212" s="0" t="n">
        <f aca="false">'Profiles 8760'!B201</f>
        <v>1</v>
      </c>
      <c r="C212" s="0" t="n">
        <f aca="false">'Profiles 8760'!E201</f>
        <v>0</v>
      </c>
      <c r="D212" s="0" t="n">
        <f aca="false">'Profiles 8760'!F201</f>
        <v>0</v>
      </c>
      <c r="E212" s="0" t="n">
        <f aca="false">'Profiles 8760'!G201</f>
        <v>0.202087</v>
      </c>
      <c r="F212" s="0" t="n">
        <f aca="false">D212*Assumptions!$C$11*$B$7+E212*Assumptions!$C$12*$B$8</f>
        <v>8.2653583</v>
      </c>
      <c r="G212" s="0" t="n">
        <f aca="false">C212*Assumptions!$C$15</f>
        <v>0</v>
      </c>
      <c r="H212" s="0" t="n">
        <f aca="false">MIN(F212,G212)</f>
        <v>0</v>
      </c>
      <c r="I212" s="0" t="n">
        <f aca="false">IF(C212=1,MIN(G212-H212,Assumptions!$C$13,P211),0)</f>
        <v>0</v>
      </c>
      <c r="J212" s="0" t="n">
        <f aca="false">H212+I212</f>
        <v>0</v>
      </c>
      <c r="K212" s="0" t="n">
        <f aca="false">MIN(IF(C212=1,F212-H212,F212),Assumptions!$C$13,MAX(0,($B$5-P211)/$B$6))</f>
        <v>8.2653583</v>
      </c>
      <c r="L212" s="0" t="n">
        <f aca="false">IF(C212=1,0,MIN(F212-K212,Assumptions!$C$15,MAX(0,$B$10-O211-M212)))</f>
        <v>0</v>
      </c>
      <c r="M212" s="0" t="n">
        <f aca="false">'Profiles 8760'!H201</f>
        <v>285600</v>
      </c>
      <c r="N212" s="0" t="n">
        <f aca="false">J212+L212</f>
        <v>0</v>
      </c>
      <c r="O212" s="0" t="n">
        <f aca="false">O211+N212</f>
        <v>15481.7787136889</v>
      </c>
      <c r="P212" s="0" t="n">
        <f aca="false">MIN($B$5,P211+K212*$B$6-I212)</f>
        <v>235.17537451188</v>
      </c>
      <c r="Q212" s="0" t="n">
        <f aca="false">MAX(0,F212-H212-K212-L212)</f>
        <v>0</v>
      </c>
    </row>
    <row r="213" customFormat="false" ht="15" hidden="false" customHeight="false" outlineLevel="0" collapsed="false">
      <c r="A213" s="0" t="n">
        <f aca="false">'Profiles 8760'!A202</f>
        <v>200</v>
      </c>
      <c r="B213" s="0" t="n">
        <f aca="false">'Profiles 8760'!B202</f>
        <v>1</v>
      </c>
      <c r="C213" s="0" t="n">
        <f aca="false">'Profiles 8760'!E202</f>
        <v>1</v>
      </c>
      <c r="D213" s="0" t="n">
        <f aca="false">'Profiles 8760'!F202</f>
        <v>0.077571</v>
      </c>
      <c r="E213" s="0" t="n">
        <f aca="false">'Profiles 8760'!G202</f>
        <v>0.224332</v>
      </c>
      <c r="F213" s="0" t="n">
        <f aca="false">D213*Assumptions!$C$11*$B$7+E213*Assumptions!$C$12*$B$8</f>
        <v>31.5776836</v>
      </c>
      <c r="G213" s="0" t="n">
        <f aca="false">C213*Assumptions!$C$15</f>
        <v>200</v>
      </c>
      <c r="H213" s="0" t="n">
        <f aca="false">MIN(F213,G213)</f>
        <v>31.5776836</v>
      </c>
      <c r="I213" s="0" t="n">
        <f aca="false">IF(C213=1,MIN(G213-H213,Assumptions!$C$13,P212),0)</f>
        <v>168.4223164</v>
      </c>
      <c r="J213" s="0" t="n">
        <f aca="false">H213+I213</f>
        <v>200</v>
      </c>
      <c r="K213" s="0" t="n">
        <f aca="false">MIN(IF(C213=1,F213-H213,F213),Assumptions!$C$13,MAX(0,($B$5-P212)/$B$6))</f>
        <v>0</v>
      </c>
      <c r="L213" s="0" t="n">
        <f aca="false">IF(C213=1,0,MIN(F213-K213,Assumptions!$C$15,MAX(0,$B$10-O212-M213)))</f>
        <v>0</v>
      </c>
      <c r="M213" s="0" t="n">
        <f aca="false">'Profiles 8760'!H202</f>
        <v>285400</v>
      </c>
      <c r="N213" s="0" t="n">
        <f aca="false">J213+L213</f>
        <v>200</v>
      </c>
      <c r="O213" s="0" t="n">
        <f aca="false">O212+N213</f>
        <v>15681.7787136889</v>
      </c>
      <c r="P213" s="0" t="n">
        <f aca="false">MIN($B$5,P212+K213*$B$6-I213)</f>
        <v>66.75305811188</v>
      </c>
      <c r="Q213" s="0" t="n">
        <f aca="false">MAX(0,F213-H213-K213-L213)</f>
        <v>0</v>
      </c>
    </row>
    <row r="214" customFormat="false" ht="15" hidden="false" customHeight="false" outlineLevel="0" collapsed="false">
      <c r="A214" s="0" t="n">
        <f aca="false">'Profiles 8760'!A203</f>
        <v>201</v>
      </c>
      <c r="B214" s="0" t="n">
        <f aca="false">'Profiles 8760'!B203</f>
        <v>1</v>
      </c>
      <c r="C214" s="0" t="n">
        <f aca="false">'Profiles 8760'!E203</f>
        <v>1</v>
      </c>
      <c r="D214" s="0" t="n">
        <f aca="false">'Profiles 8760'!F203</f>
        <v>0.406649</v>
      </c>
      <c r="E214" s="0" t="n">
        <f aca="false">'Profiles 8760'!G203</f>
        <v>0.129479</v>
      </c>
      <c r="F214" s="0" t="n">
        <f aca="false">D214*Assumptions!$C$11*$B$7+E214*Assumptions!$C$12*$B$8</f>
        <v>122.7359223</v>
      </c>
      <c r="G214" s="0" t="n">
        <f aca="false">C214*Assumptions!$C$15</f>
        <v>200</v>
      </c>
      <c r="H214" s="0" t="n">
        <f aca="false">MIN(F214,G214)</f>
        <v>122.7359223</v>
      </c>
      <c r="I214" s="0" t="n">
        <f aca="false">IF(C214=1,MIN(G214-H214,Assumptions!$C$13,P213),0)</f>
        <v>66.75305811188</v>
      </c>
      <c r="J214" s="0" t="n">
        <f aca="false">H214+I214</f>
        <v>189.48898041188</v>
      </c>
      <c r="K214" s="0" t="n">
        <f aca="false">MIN(IF(C214=1,F214-H214,F214),Assumptions!$C$13,MAX(0,($B$5-P213)/$B$6))</f>
        <v>0</v>
      </c>
      <c r="L214" s="0" t="n">
        <f aca="false">IF(C214=1,0,MIN(F214-K214,Assumptions!$C$15,MAX(0,$B$10-O213-M214)))</f>
        <v>0</v>
      </c>
      <c r="M214" s="0" t="n">
        <f aca="false">'Profiles 8760'!H203</f>
        <v>285200</v>
      </c>
      <c r="N214" s="0" t="n">
        <f aca="false">J214+L214</f>
        <v>189.48898041188</v>
      </c>
      <c r="O214" s="0" t="n">
        <f aca="false">O213+N214</f>
        <v>15871.2676941008</v>
      </c>
      <c r="P214" s="0" t="n">
        <f aca="false">MIN($B$5,P213+K214*$B$6-I214)</f>
        <v>0</v>
      </c>
      <c r="Q214" s="0" t="n">
        <f aca="false">MAX(0,F214-H214-K214-L214)</f>
        <v>0</v>
      </c>
    </row>
    <row r="215" customFormat="false" ht="15" hidden="false" customHeight="false" outlineLevel="0" collapsed="false">
      <c r="A215" s="0" t="n">
        <f aca="false">'Profiles 8760'!A204</f>
        <v>202</v>
      </c>
      <c r="B215" s="0" t="n">
        <f aca="false">'Profiles 8760'!B204</f>
        <v>1</v>
      </c>
      <c r="C215" s="0" t="n">
        <f aca="false">'Profiles 8760'!E204</f>
        <v>0</v>
      </c>
      <c r="D215" s="0" t="n">
        <f aca="false">'Profiles 8760'!F204</f>
        <v>0.781815</v>
      </c>
      <c r="E215" s="0" t="n">
        <f aca="false">'Profiles 8760'!G204</f>
        <v>0.120308</v>
      </c>
      <c r="F215" s="0" t="n">
        <f aca="false">D215*Assumptions!$C$11*$B$7+E215*Assumptions!$C$12*$B$8</f>
        <v>230.7087692</v>
      </c>
      <c r="G215" s="0" t="n">
        <f aca="false">C215*Assumptions!$C$15</f>
        <v>0</v>
      </c>
      <c r="H215" s="0" t="n">
        <f aca="false">MIN(F215,G215)</f>
        <v>0</v>
      </c>
      <c r="I215" s="0" t="n">
        <f aca="false">IF(C215=1,MIN(G215-H215,Assumptions!$C$13,P214),0)</f>
        <v>0</v>
      </c>
      <c r="J215" s="0" t="n">
        <f aca="false">H215+I215</f>
        <v>0</v>
      </c>
      <c r="K215" s="0" t="n">
        <f aca="false">MIN(IF(C215=1,F215-H215,F215),Assumptions!$C$13,MAX(0,($B$5-P214)/$B$6))</f>
        <v>180</v>
      </c>
      <c r="L215" s="0" t="n">
        <f aca="false">IF(C215=1,0,MIN(F215-K215,Assumptions!$C$15,MAX(0,$B$10-O214-M215)))</f>
        <v>50.7087692</v>
      </c>
      <c r="M215" s="0" t="n">
        <f aca="false">'Profiles 8760'!H204</f>
        <v>285200</v>
      </c>
      <c r="N215" s="0" t="n">
        <f aca="false">J215+L215</f>
        <v>50.7087692</v>
      </c>
      <c r="O215" s="0" t="n">
        <f aca="false">O214+N215</f>
        <v>15921.9764633008</v>
      </c>
      <c r="P215" s="0" t="n">
        <f aca="false">MIN($B$5,P214+K215*$B$6-I215)</f>
        <v>156.024</v>
      </c>
      <c r="Q215" s="0" t="n">
        <f aca="false">MAX(0,F215-H215-K215-L215)</f>
        <v>0</v>
      </c>
    </row>
    <row r="216" customFormat="false" ht="15" hidden="false" customHeight="false" outlineLevel="0" collapsed="false">
      <c r="A216" s="0" t="n">
        <f aca="false">'Profiles 8760'!A205</f>
        <v>203</v>
      </c>
      <c r="B216" s="0" t="n">
        <f aca="false">'Profiles 8760'!B205</f>
        <v>1</v>
      </c>
      <c r="C216" s="0" t="n">
        <f aca="false">'Profiles 8760'!E205</f>
        <v>0</v>
      </c>
      <c r="D216" s="0" t="n">
        <f aca="false">'Profiles 8760'!F205</f>
        <v>1</v>
      </c>
      <c r="E216" s="0" t="n">
        <f aca="false">'Profiles 8760'!G205</f>
        <v>0.141229</v>
      </c>
      <c r="F216" s="0" t="n">
        <f aca="false">D216*Assumptions!$C$11*$B$7+E216*Assumptions!$C$12*$B$8</f>
        <v>294.5762661</v>
      </c>
      <c r="G216" s="0" t="n">
        <f aca="false">C216*Assumptions!$C$15</f>
        <v>0</v>
      </c>
      <c r="H216" s="0" t="n">
        <f aca="false">MIN(F216,G216)</f>
        <v>0</v>
      </c>
      <c r="I216" s="0" t="n">
        <f aca="false">IF(C216=1,MIN(G216-H216,Assumptions!$C$13,P215),0)</f>
        <v>0</v>
      </c>
      <c r="J216" s="0" t="n">
        <f aca="false">H216+I216</f>
        <v>0</v>
      </c>
      <c r="K216" s="0" t="n">
        <f aca="false">MIN(IF(C216=1,F216-H216,F216),Assumptions!$C$13,MAX(0,($B$5-P215)/$B$6))</f>
        <v>180</v>
      </c>
      <c r="L216" s="0" t="n">
        <f aca="false">IF(C216=1,0,MIN(F216-K216,Assumptions!$C$15,MAX(0,$B$10-O215-M216)))</f>
        <v>114.5762661</v>
      </c>
      <c r="M216" s="0" t="n">
        <f aca="false">'Profiles 8760'!H205</f>
        <v>285200</v>
      </c>
      <c r="N216" s="0" t="n">
        <f aca="false">J216+L216</f>
        <v>114.5762661</v>
      </c>
      <c r="O216" s="0" t="n">
        <f aca="false">O215+N216</f>
        <v>16036.5527294008</v>
      </c>
      <c r="P216" s="0" t="n">
        <f aca="false">MIN($B$5,P215+K216*$B$6-I216)</f>
        <v>312.048</v>
      </c>
      <c r="Q216" s="0" t="n">
        <f aca="false">MAX(0,F216-H216-K216-L216)</f>
        <v>0</v>
      </c>
    </row>
    <row r="217" customFormat="false" ht="15" hidden="false" customHeight="false" outlineLevel="0" collapsed="false">
      <c r="A217" s="0" t="n">
        <f aca="false">'Profiles 8760'!A206</f>
        <v>204</v>
      </c>
      <c r="B217" s="0" t="n">
        <f aca="false">'Profiles 8760'!B206</f>
        <v>1</v>
      </c>
      <c r="C217" s="0" t="n">
        <f aca="false">'Profiles 8760'!E206</f>
        <v>0</v>
      </c>
      <c r="D217" s="0" t="n">
        <f aca="false">'Profiles 8760'!F206</f>
        <v>1</v>
      </c>
      <c r="E217" s="0" t="n">
        <f aca="false">'Profiles 8760'!G206</f>
        <v>0.13556</v>
      </c>
      <c r="F217" s="0" t="n">
        <f aca="false">D217*Assumptions!$C$11*$B$7+E217*Assumptions!$C$12*$B$8</f>
        <v>294.344404</v>
      </c>
      <c r="G217" s="0" t="n">
        <f aca="false">C217*Assumptions!$C$15</f>
        <v>0</v>
      </c>
      <c r="H217" s="0" t="n">
        <f aca="false">MIN(F217,G217)</f>
        <v>0</v>
      </c>
      <c r="I217" s="0" t="n">
        <f aca="false">IF(C217=1,MIN(G217-H217,Assumptions!$C$13,P216),0)</f>
        <v>0</v>
      </c>
      <c r="J217" s="0" t="n">
        <f aca="false">H217+I217</f>
        <v>0</v>
      </c>
      <c r="K217" s="0" t="n">
        <f aca="false">MIN(IF(C217=1,F217-H217,F217),Assumptions!$C$13,MAX(0,($B$5-P216)/$B$6))</f>
        <v>180</v>
      </c>
      <c r="L217" s="0" t="n">
        <f aca="false">IF(C217=1,0,MIN(F217-K217,Assumptions!$C$15,MAX(0,$B$10-O216-M217)))</f>
        <v>114.344404</v>
      </c>
      <c r="M217" s="0" t="n">
        <f aca="false">'Profiles 8760'!H206</f>
        <v>285200</v>
      </c>
      <c r="N217" s="0" t="n">
        <f aca="false">J217+L217</f>
        <v>114.344404</v>
      </c>
      <c r="O217" s="0" t="n">
        <f aca="false">O216+N217</f>
        <v>16150.8971334008</v>
      </c>
      <c r="P217" s="0" t="n">
        <f aca="false">MIN($B$5,P216+K217*$B$6-I217)</f>
        <v>468.072</v>
      </c>
      <c r="Q217" s="0" t="n">
        <f aca="false">MAX(0,F217-H217-K217-L217)</f>
        <v>0</v>
      </c>
    </row>
    <row r="218" customFormat="false" ht="15" hidden="false" customHeight="false" outlineLevel="0" collapsed="false">
      <c r="A218" s="0" t="n">
        <f aca="false">'Profiles 8760'!A207</f>
        <v>205</v>
      </c>
      <c r="B218" s="0" t="n">
        <f aca="false">'Profiles 8760'!B207</f>
        <v>1</v>
      </c>
      <c r="C218" s="0" t="n">
        <f aca="false">'Profiles 8760'!E207</f>
        <v>0</v>
      </c>
      <c r="D218" s="0" t="n">
        <f aca="false">'Profiles 8760'!F207</f>
        <v>1</v>
      </c>
      <c r="E218" s="0" t="n">
        <f aca="false">'Profiles 8760'!G207</f>
        <v>0.104843</v>
      </c>
      <c r="F218" s="0" t="n">
        <f aca="false">D218*Assumptions!$C$11*$B$7+E218*Assumptions!$C$12*$B$8</f>
        <v>293.0880787</v>
      </c>
      <c r="G218" s="0" t="n">
        <f aca="false">C218*Assumptions!$C$15</f>
        <v>0</v>
      </c>
      <c r="H218" s="0" t="n">
        <f aca="false">MIN(F218,G218)</f>
        <v>0</v>
      </c>
      <c r="I218" s="0" t="n">
        <f aca="false">IF(C218=1,MIN(G218-H218,Assumptions!$C$13,P217),0)</f>
        <v>0</v>
      </c>
      <c r="J218" s="0" t="n">
        <f aca="false">H218+I218</f>
        <v>0</v>
      </c>
      <c r="K218" s="0" t="n">
        <f aca="false">MIN(IF(C218=1,F218-H218,F218),Assumptions!$C$13,MAX(0,($B$5-P217)/$B$6))</f>
        <v>49.3054914628519</v>
      </c>
      <c r="L218" s="0" t="n">
        <f aca="false">IF(C218=1,0,MIN(F218-K218,Assumptions!$C$15,MAX(0,$B$10-O217-M218)))</f>
        <v>200</v>
      </c>
      <c r="M218" s="0" t="n">
        <f aca="false">'Profiles 8760'!H207</f>
        <v>285200</v>
      </c>
      <c r="N218" s="0" t="n">
        <f aca="false">J218+L218</f>
        <v>200</v>
      </c>
      <c r="O218" s="0" t="n">
        <f aca="false">O217+N218</f>
        <v>16350.8971334008</v>
      </c>
      <c r="P218" s="0" t="n">
        <f aca="false">MIN($B$5,P217+K218*$B$6-I218)</f>
        <v>510.81</v>
      </c>
      <c r="Q218" s="0" t="n">
        <f aca="false">MAX(0,F218-H218-K218-L218)</f>
        <v>43.7825872371481</v>
      </c>
    </row>
    <row r="219" customFormat="false" ht="15" hidden="false" customHeight="false" outlineLevel="0" collapsed="false">
      <c r="A219" s="0" t="n">
        <f aca="false">'Profiles 8760'!A208</f>
        <v>206</v>
      </c>
      <c r="B219" s="0" t="n">
        <f aca="false">'Profiles 8760'!B208</f>
        <v>1</v>
      </c>
      <c r="C219" s="0" t="n">
        <f aca="false">'Profiles 8760'!E208</f>
        <v>0</v>
      </c>
      <c r="D219" s="0" t="n">
        <f aca="false">'Profiles 8760'!F208</f>
        <v>1</v>
      </c>
      <c r="E219" s="0" t="n">
        <f aca="false">'Profiles 8760'!G208</f>
        <v>0.112743</v>
      </c>
      <c r="F219" s="0" t="n">
        <f aca="false">D219*Assumptions!$C$11*$B$7+E219*Assumptions!$C$12*$B$8</f>
        <v>293.4111887</v>
      </c>
      <c r="G219" s="0" t="n">
        <f aca="false">C219*Assumptions!$C$15</f>
        <v>0</v>
      </c>
      <c r="H219" s="0" t="n">
        <f aca="false">MIN(F219,G219)</f>
        <v>0</v>
      </c>
      <c r="I219" s="0" t="n">
        <f aca="false">IF(C219=1,MIN(G219-H219,Assumptions!$C$13,P218),0)</f>
        <v>0</v>
      </c>
      <c r="J219" s="0" t="n">
        <f aca="false">H219+I219</f>
        <v>0</v>
      </c>
      <c r="K219" s="0" t="n">
        <f aca="false">MIN(IF(C219=1,F219-H219,F219),Assumptions!$C$13,MAX(0,($B$5-P218)/$B$6))</f>
        <v>0</v>
      </c>
      <c r="L219" s="0" t="n">
        <f aca="false">IF(C219=1,0,MIN(F219-K219,Assumptions!$C$15,MAX(0,$B$10-O218-M219)))</f>
        <v>200</v>
      </c>
      <c r="M219" s="0" t="n">
        <f aca="false">'Profiles 8760'!H208</f>
        <v>285200</v>
      </c>
      <c r="N219" s="0" t="n">
        <f aca="false">J219+L219</f>
        <v>200</v>
      </c>
      <c r="O219" s="0" t="n">
        <f aca="false">O218+N219</f>
        <v>16550.8971334008</v>
      </c>
      <c r="P219" s="0" t="n">
        <f aca="false">MIN($B$5,P218+K219*$B$6-I219)</f>
        <v>510.81</v>
      </c>
      <c r="Q219" s="0" t="n">
        <f aca="false">MAX(0,F219-H219-K219-L219)</f>
        <v>93.4111887</v>
      </c>
    </row>
    <row r="220" customFormat="false" ht="15" hidden="false" customHeight="false" outlineLevel="0" collapsed="false">
      <c r="A220" s="0" t="n">
        <f aca="false">'Profiles 8760'!A209</f>
        <v>207</v>
      </c>
      <c r="B220" s="0" t="n">
        <f aca="false">'Profiles 8760'!B209</f>
        <v>1</v>
      </c>
      <c r="C220" s="0" t="n">
        <f aca="false">'Profiles 8760'!E209</f>
        <v>0</v>
      </c>
      <c r="D220" s="0" t="n">
        <f aca="false">'Profiles 8760'!F209</f>
        <v>1</v>
      </c>
      <c r="E220" s="0" t="n">
        <f aca="false">'Profiles 8760'!G209</f>
        <v>0.124239</v>
      </c>
      <c r="F220" s="0" t="n">
        <f aca="false">D220*Assumptions!$C$11*$B$7+E220*Assumptions!$C$12*$B$8</f>
        <v>293.8813751</v>
      </c>
      <c r="G220" s="0" t="n">
        <f aca="false">C220*Assumptions!$C$15</f>
        <v>0</v>
      </c>
      <c r="H220" s="0" t="n">
        <f aca="false">MIN(F220,G220)</f>
        <v>0</v>
      </c>
      <c r="I220" s="0" t="n">
        <f aca="false">IF(C220=1,MIN(G220-H220,Assumptions!$C$13,P219),0)</f>
        <v>0</v>
      </c>
      <c r="J220" s="0" t="n">
        <f aca="false">H220+I220</f>
        <v>0</v>
      </c>
      <c r="K220" s="0" t="n">
        <f aca="false">MIN(IF(C220=1,F220-H220,F220),Assumptions!$C$13,MAX(0,($B$5-P219)/$B$6))</f>
        <v>0</v>
      </c>
      <c r="L220" s="0" t="n">
        <f aca="false">IF(C220=1,0,MIN(F220-K220,Assumptions!$C$15,MAX(0,$B$10-O219-M220)))</f>
        <v>200</v>
      </c>
      <c r="M220" s="0" t="n">
        <f aca="false">'Profiles 8760'!H209</f>
        <v>285200</v>
      </c>
      <c r="N220" s="0" t="n">
        <f aca="false">J220+L220</f>
        <v>200</v>
      </c>
      <c r="O220" s="0" t="n">
        <f aca="false">O219+N220</f>
        <v>16750.8971334008</v>
      </c>
      <c r="P220" s="0" t="n">
        <f aca="false">MIN($B$5,P219+K220*$B$6-I220)</f>
        <v>510.81</v>
      </c>
      <c r="Q220" s="0" t="n">
        <f aca="false">MAX(0,F220-H220-K220-L220)</f>
        <v>93.8813751</v>
      </c>
    </row>
    <row r="221" customFormat="false" ht="15" hidden="false" customHeight="false" outlineLevel="0" collapsed="false">
      <c r="A221" s="0" t="n">
        <f aca="false">'Profiles 8760'!A210</f>
        <v>208</v>
      </c>
      <c r="B221" s="0" t="n">
        <f aca="false">'Profiles 8760'!B210</f>
        <v>1</v>
      </c>
      <c r="C221" s="0" t="n">
        <f aca="false">'Profiles 8760'!E210</f>
        <v>0</v>
      </c>
      <c r="D221" s="0" t="n">
        <f aca="false">'Profiles 8760'!F210</f>
        <v>0.781815</v>
      </c>
      <c r="E221" s="0" t="n">
        <f aca="false">'Profiles 8760'!G210</f>
        <v>0.145522</v>
      </c>
      <c r="F221" s="0" t="n">
        <f aca="false">D221*Assumptions!$C$11*$B$7+E221*Assumptions!$C$12*$B$8</f>
        <v>231.7400218</v>
      </c>
      <c r="G221" s="0" t="n">
        <f aca="false">C221*Assumptions!$C$15</f>
        <v>0</v>
      </c>
      <c r="H221" s="0" t="n">
        <f aca="false">MIN(F221,G221)</f>
        <v>0</v>
      </c>
      <c r="I221" s="0" t="n">
        <f aca="false">IF(C221=1,MIN(G221-H221,Assumptions!$C$13,P220),0)</f>
        <v>0</v>
      </c>
      <c r="J221" s="0" t="n">
        <f aca="false">H221+I221</f>
        <v>0</v>
      </c>
      <c r="K221" s="0" t="n">
        <f aca="false">MIN(IF(C221=1,F221-H221,F221),Assumptions!$C$13,MAX(0,($B$5-P220)/$B$6))</f>
        <v>0</v>
      </c>
      <c r="L221" s="0" t="n">
        <f aca="false">IF(C221=1,0,MIN(F221-K221,Assumptions!$C$15,MAX(0,$B$10-O220-M221)))</f>
        <v>200</v>
      </c>
      <c r="M221" s="0" t="n">
        <f aca="false">'Profiles 8760'!H210</f>
        <v>285200</v>
      </c>
      <c r="N221" s="0" t="n">
        <f aca="false">J221+L221</f>
        <v>200</v>
      </c>
      <c r="O221" s="0" t="n">
        <f aca="false">O220+N221</f>
        <v>16950.8971334008</v>
      </c>
      <c r="P221" s="0" t="n">
        <f aca="false">MIN($B$5,P220+K221*$B$6-I221)</f>
        <v>510.81</v>
      </c>
      <c r="Q221" s="0" t="n">
        <f aca="false">MAX(0,F221-H221-K221-L221)</f>
        <v>31.7400218</v>
      </c>
    </row>
    <row r="222" customFormat="false" ht="15" hidden="false" customHeight="false" outlineLevel="0" collapsed="false">
      <c r="A222" s="0" t="n">
        <f aca="false">'Profiles 8760'!A211</f>
        <v>209</v>
      </c>
      <c r="B222" s="0" t="n">
        <f aca="false">'Profiles 8760'!B211</f>
        <v>1</v>
      </c>
      <c r="C222" s="0" t="n">
        <f aca="false">'Profiles 8760'!E211</f>
        <v>0</v>
      </c>
      <c r="D222" s="0" t="n">
        <f aca="false">'Profiles 8760'!F211</f>
        <v>0.406649</v>
      </c>
      <c r="E222" s="0" t="n">
        <f aca="false">'Profiles 8760'!G211</f>
        <v>0.118686</v>
      </c>
      <c r="F222" s="0" t="n">
        <f aca="false">D222*Assumptions!$C$11*$B$7+E222*Assumptions!$C$12*$B$8</f>
        <v>122.2944886</v>
      </c>
      <c r="G222" s="0" t="n">
        <f aca="false">C222*Assumptions!$C$15</f>
        <v>0</v>
      </c>
      <c r="H222" s="0" t="n">
        <f aca="false">MIN(F222,G222)</f>
        <v>0</v>
      </c>
      <c r="I222" s="0" t="n">
        <f aca="false">IF(C222=1,MIN(G222-H222,Assumptions!$C$13,P221),0)</f>
        <v>0</v>
      </c>
      <c r="J222" s="0" t="n">
        <f aca="false">H222+I222</f>
        <v>0</v>
      </c>
      <c r="K222" s="0" t="n">
        <f aca="false">MIN(IF(C222=1,F222-H222,F222),Assumptions!$C$13,MAX(0,($B$5-P221)/$B$6))</f>
        <v>0</v>
      </c>
      <c r="L222" s="0" t="n">
        <f aca="false">IF(C222=1,0,MIN(F222-K222,Assumptions!$C$15,MAX(0,$B$10-O221-M222)))</f>
        <v>122.2944886</v>
      </c>
      <c r="M222" s="0" t="n">
        <f aca="false">'Profiles 8760'!H211</f>
        <v>285200</v>
      </c>
      <c r="N222" s="0" t="n">
        <f aca="false">J222+L222</f>
        <v>122.2944886</v>
      </c>
      <c r="O222" s="0" t="n">
        <f aca="false">O221+N222</f>
        <v>17073.1916220008</v>
      </c>
      <c r="P222" s="0" t="n">
        <f aca="false">MIN($B$5,P221+K222*$B$6-I222)</f>
        <v>510.81</v>
      </c>
      <c r="Q222" s="0" t="n">
        <f aca="false">MAX(0,F222-H222-K222-L222)</f>
        <v>0</v>
      </c>
    </row>
    <row r="223" customFormat="false" ht="15" hidden="false" customHeight="false" outlineLevel="0" collapsed="false">
      <c r="A223" s="0" t="n">
        <f aca="false">'Profiles 8760'!A212</f>
        <v>210</v>
      </c>
      <c r="B223" s="0" t="n">
        <f aca="false">'Profiles 8760'!B212</f>
        <v>1</v>
      </c>
      <c r="C223" s="0" t="n">
        <f aca="false">'Profiles 8760'!E212</f>
        <v>0</v>
      </c>
      <c r="D223" s="0" t="n">
        <f aca="false">'Profiles 8760'!F212</f>
        <v>0.077571</v>
      </c>
      <c r="E223" s="0" t="n">
        <f aca="false">'Profiles 8760'!G212</f>
        <v>0.124229</v>
      </c>
      <c r="F223" s="0" t="n">
        <f aca="false">D223*Assumptions!$C$11*$B$7+E223*Assumptions!$C$12*$B$8</f>
        <v>27.4834709</v>
      </c>
      <c r="G223" s="0" t="n">
        <f aca="false">C223*Assumptions!$C$15</f>
        <v>0</v>
      </c>
      <c r="H223" s="0" t="n">
        <f aca="false">MIN(F223,G223)</f>
        <v>0</v>
      </c>
      <c r="I223" s="0" t="n">
        <f aca="false">IF(C223=1,MIN(G223-H223,Assumptions!$C$13,P222),0)</f>
        <v>0</v>
      </c>
      <c r="J223" s="0" t="n">
        <f aca="false">H223+I223</f>
        <v>0</v>
      </c>
      <c r="K223" s="0" t="n">
        <f aca="false">MIN(IF(C223=1,F223-H223,F223),Assumptions!$C$13,MAX(0,($B$5-P222)/$B$6))</f>
        <v>0</v>
      </c>
      <c r="L223" s="0" t="n">
        <f aca="false">IF(C223=1,0,MIN(F223-K223,Assumptions!$C$15,MAX(0,$B$10-O222-M223)))</f>
        <v>27.4834709</v>
      </c>
      <c r="M223" s="0" t="n">
        <f aca="false">'Profiles 8760'!H212</f>
        <v>285200</v>
      </c>
      <c r="N223" s="0" t="n">
        <f aca="false">J223+L223</f>
        <v>27.4834709</v>
      </c>
      <c r="O223" s="0" t="n">
        <f aca="false">O222+N223</f>
        <v>17100.6750929008</v>
      </c>
      <c r="P223" s="0" t="n">
        <f aca="false">MIN($B$5,P222+K223*$B$6-I223)</f>
        <v>510.81</v>
      </c>
      <c r="Q223" s="0" t="n">
        <f aca="false">MAX(0,F223-H223-K223-L223)</f>
        <v>0</v>
      </c>
    </row>
    <row r="224" customFormat="false" ht="15" hidden="false" customHeight="false" outlineLevel="0" collapsed="false">
      <c r="A224" s="0" t="n">
        <f aca="false">'Profiles 8760'!A213</f>
        <v>211</v>
      </c>
      <c r="B224" s="0" t="n">
        <f aca="false">'Profiles 8760'!B213</f>
        <v>1</v>
      </c>
      <c r="C224" s="0" t="n">
        <f aca="false">'Profiles 8760'!E213</f>
        <v>0</v>
      </c>
      <c r="D224" s="0" t="n">
        <f aca="false">'Profiles 8760'!F213</f>
        <v>0</v>
      </c>
      <c r="E224" s="0" t="n">
        <f aca="false">'Profiles 8760'!G213</f>
        <v>0.130346</v>
      </c>
      <c r="F224" s="0" t="n">
        <f aca="false">D224*Assumptions!$C$11*$B$7+E224*Assumptions!$C$12*$B$8</f>
        <v>5.3311514</v>
      </c>
      <c r="G224" s="0" t="n">
        <f aca="false">C224*Assumptions!$C$15</f>
        <v>0</v>
      </c>
      <c r="H224" s="0" t="n">
        <f aca="false">MIN(F224,G224)</f>
        <v>0</v>
      </c>
      <c r="I224" s="0" t="n">
        <f aca="false">IF(C224=1,MIN(G224-H224,Assumptions!$C$13,P223),0)</f>
        <v>0</v>
      </c>
      <c r="J224" s="0" t="n">
        <f aca="false">H224+I224</f>
        <v>0</v>
      </c>
      <c r="K224" s="0" t="n">
        <f aca="false">MIN(IF(C224=1,F224-H224,F224),Assumptions!$C$13,MAX(0,($B$5-P223)/$B$6))</f>
        <v>0</v>
      </c>
      <c r="L224" s="0" t="n">
        <f aca="false">IF(C224=1,0,MIN(F224-K224,Assumptions!$C$15,MAX(0,$B$10-O223-M224)))</f>
        <v>5.3311514</v>
      </c>
      <c r="M224" s="0" t="n">
        <f aca="false">'Profiles 8760'!H213</f>
        <v>285200</v>
      </c>
      <c r="N224" s="0" t="n">
        <f aca="false">J224+L224</f>
        <v>5.3311514</v>
      </c>
      <c r="O224" s="0" t="n">
        <f aca="false">O223+N224</f>
        <v>17106.0062443008</v>
      </c>
      <c r="P224" s="0" t="n">
        <f aca="false">MIN($B$5,P223+K224*$B$6-I224)</f>
        <v>510.81</v>
      </c>
      <c r="Q224" s="0" t="n">
        <f aca="false">MAX(0,F224-H224-K224-L224)</f>
        <v>0</v>
      </c>
    </row>
    <row r="225" customFormat="false" ht="15" hidden="false" customHeight="false" outlineLevel="0" collapsed="false">
      <c r="A225" s="0" t="n">
        <f aca="false">'Profiles 8760'!A214</f>
        <v>212</v>
      </c>
      <c r="B225" s="0" t="n">
        <f aca="false">'Profiles 8760'!B214</f>
        <v>1</v>
      </c>
      <c r="C225" s="0" t="n">
        <f aca="false">'Profiles 8760'!E214</f>
        <v>1</v>
      </c>
      <c r="D225" s="0" t="n">
        <f aca="false">'Profiles 8760'!F214</f>
        <v>0</v>
      </c>
      <c r="E225" s="0" t="n">
        <f aca="false">'Profiles 8760'!G214</f>
        <v>0.115692</v>
      </c>
      <c r="F225" s="0" t="n">
        <f aca="false">D225*Assumptions!$C$11*$B$7+E225*Assumptions!$C$12*$B$8</f>
        <v>4.7318028</v>
      </c>
      <c r="G225" s="0" t="n">
        <f aca="false">C225*Assumptions!$C$15</f>
        <v>200</v>
      </c>
      <c r="H225" s="0" t="n">
        <f aca="false">MIN(F225,G225)</f>
        <v>4.7318028</v>
      </c>
      <c r="I225" s="0" t="n">
        <f aca="false">IF(C225=1,MIN(G225-H225,Assumptions!$C$13,P224),0)</f>
        <v>180</v>
      </c>
      <c r="J225" s="0" t="n">
        <f aca="false">H225+I225</f>
        <v>184.7318028</v>
      </c>
      <c r="K225" s="0" t="n">
        <f aca="false">MIN(IF(C225=1,F225-H225,F225),Assumptions!$C$13,MAX(0,($B$5-P224)/$B$6))</f>
        <v>0</v>
      </c>
      <c r="L225" s="0" t="n">
        <f aca="false">IF(C225=1,0,MIN(F225-K225,Assumptions!$C$15,MAX(0,$B$10-O224-M225)))</f>
        <v>0</v>
      </c>
      <c r="M225" s="0" t="n">
        <f aca="false">'Profiles 8760'!H214</f>
        <v>285000</v>
      </c>
      <c r="N225" s="0" t="n">
        <f aca="false">J225+L225</f>
        <v>184.7318028</v>
      </c>
      <c r="O225" s="0" t="n">
        <f aca="false">O224+N225</f>
        <v>17290.7380471008</v>
      </c>
      <c r="P225" s="0" t="n">
        <f aca="false">MIN($B$5,P224+K225*$B$6-I225)</f>
        <v>330.81</v>
      </c>
      <c r="Q225" s="0" t="n">
        <f aca="false">MAX(0,F225-H225-K225-L225)</f>
        <v>0</v>
      </c>
    </row>
    <row r="226" customFormat="false" ht="15" hidden="false" customHeight="false" outlineLevel="0" collapsed="false">
      <c r="A226" s="0" t="n">
        <f aca="false">'Profiles 8760'!A215</f>
        <v>213</v>
      </c>
      <c r="B226" s="0" t="n">
        <f aca="false">'Profiles 8760'!B215</f>
        <v>1</v>
      </c>
      <c r="C226" s="0" t="n">
        <f aca="false">'Profiles 8760'!E215</f>
        <v>1</v>
      </c>
      <c r="D226" s="0" t="n">
        <f aca="false">'Profiles 8760'!F215</f>
        <v>0</v>
      </c>
      <c r="E226" s="0" t="n">
        <f aca="false">'Profiles 8760'!G215</f>
        <v>0.142875</v>
      </c>
      <c r="F226" s="0" t="n">
        <f aca="false">D226*Assumptions!$C$11*$B$7+E226*Assumptions!$C$12*$B$8</f>
        <v>5.8435875</v>
      </c>
      <c r="G226" s="0" t="n">
        <f aca="false">C226*Assumptions!$C$15</f>
        <v>200</v>
      </c>
      <c r="H226" s="0" t="n">
        <f aca="false">MIN(F226,G226)</f>
        <v>5.8435875</v>
      </c>
      <c r="I226" s="0" t="n">
        <f aca="false">IF(C226=1,MIN(G226-H226,Assumptions!$C$13,P225),0)</f>
        <v>180</v>
      </c>
      <c r="J226" s="0" t="n">
        <f aca="false">H226+I226</f>
        <v>185.8435875</v>
      </c>
      <c r="K226" s="0" t="n">
        <f aca="false">MIN(IF(C226=1,F226-H226,F226),Assumptions!$C$13,MAX(0,($B$5-P225)/$B$6))</f>
        <v>0</v>
      </c>
      <c r="L226" s="0" t="n">
        <f aca="false">IF(C226=1,0,MIN(F226-K226,Assumptions!$C$15,MAX(0,$B$10-O225-M226)))</f>
        <v>0</v>
      </c>
      <c r="M226" s="0" t="n">
        <f aca="false">'Profiles 8760'!H215</f>
        <v>284800</v>
      </c>
      <c r="N226" s="0" t="n">
        <f aca="false">J226+L226</f>
        <v>185.8435875</v>
      </c>
      <c r="O226" s="0" t="n">
        <f aca="false">O225+N226</f>
        <v>17476.5816346008</v>
      </c>
      <c r="P226" s="0" t="n">
        <f aca="false">MIN($B$5,P225+K226*$B$6-I226)</f>
        <v>150.81</v>
      </c>
      <c r="Q226" s="0" t="n">
        <f aca="false">MAX(0,F226-H226-K226-L226)</f>
        <v>0</v>
      </c>
    </row>
    <row r="227" customFormat="false" ht="15" hidden="false" customHeight="false" outlineLevel="0" collapsed="false">
      <c r="A227" s="0" t="n">
        <f aca="false">'Profiles 8760'!A216</f>
        <v>214</v>
      </c>
      <c r="B227" s="0" t="n">
        <f aca="false">'Profiles 8760'!B216</f>
        <v>1</v>
      </c>
      <c r="C227" s="0" t="n">
        <f aca="false">'Profiles 8760'!E216</f>
        <v>0</v>
      </c>
      <c r="D227" s="0" t="n">
        <f aca="false">'Profiles 8760'!F216</f>
        <v>0</v>
      </c>
      <c r="E227" s="0" t="n">
        <f aca="false">'Profiles 8760'!G216</f>
        <v>0.105556</v>
      </c>
      <c r="F227" s="0" t="n">
        <f aca="false">D227*Assumptions!$C$11*$B$7+E227*Assumptions!$C$12*$B$8</f>
        <v>4.3172404</v>
      </c>
      <c r="G227" s="0" t="n">
        <f aca="false">C227*Assumptions!$C$15</f>
        <v>0</v>
      </c>
      <c r="H227" s="0" t="n">
        <f aca="false">MIN(F227,G227)</f>
        <v>0</v>
      </c>
      <c r="I227" s="0" t="n">
        <f aca="false">IF(C227=1,MIN(G227-H227,Assumptions!$C$13,P226),0)</f>
        <v>0</v>
      </c>
      <c r="J227" s="0" t="n">
        <f aca="false">H227+I227</f>
        <v>0</v>
      </c>
      <c r="K227" s="0" t="n">
        <f aca="false">MIN(IF(C227=1,F227-H227,F227),Assumptions!$C$13,MAX(0,($B$5-P226)/$B$6))</f>
        <v>4.3172404</v>
      </c>
      <c r="L227" s="0" t="n">
        <f aca="false">IF(C227=1,0,MIN(F227-K227,Assumptions!$C$15,MAX(0,$B$10-O226-M227)))</f>
        <v>0</v>
      </c>
      <c r="M227" s="0" t="n">
        <f aca="false">'Profiles 8760'!H216</f>
        <v>284800</v>
      </c>
      <c r="N227" s="0" t="n">
        <f aca="false">J227+L227</f>
        <v>0</v>
      </c>
      <c r="O227" s="0" t="n">
        <f aca="false">O226+N227</f>
        <v>17476.5816346008</v>
      </c>
      <c r="P227" s="0" t="n">
        <f aca="false">MIN($B$5,P226+K227*$B$6-I227)</f>
        <v>154.55218397872</v>
      </c>
      <c r="Q227" s="0" t="n">
        <f aca="false">MAX(0,F227-H227-K227-L227)</f>
        <v>0</v>
      </c>
    </row>
    <row r="228" customFormat="false" ht="15" hidden="false" customHeight="false" outlineLevel="0" collapsed="false">
      <c r="A228" s="0" t="n">
        <f aca="false">'Profiles 8760'!A217</f>
        <v>215</v>
      </c>
      <c r="B228" s="0" t="n">
        <f aca="false">'Profiles 8760'!B217</f>
        <v>1</v>
      </c>
      <c r="C228" s="0" t="n">
        <f aca="false">'Profiles 8760'!E217</f>
        <v>0</v>
      </c>
      <c r="D228" s="0" t="n">
        <f aca="false">'Profiles 8760'!F217</f>
        <v>0</v>
      </c>
      <c r="E228" s="0" t="n">
        <f aca="false">'Profiles 8760'!G217</f>
        <v>0.118707</v>
      </c>
      <c r="F228" s="0" t="n">
        <f aca="false">D228*Assumptions!$C$11*$B$7+E228*Assumptions!$C$12*$B$8</f>
        <v>4.8551163</v>
      </c>
      <c r="G228" s="0" t="n">
        <f aca="false">C228*Assumptions!$C$15</f>
        <v>0</v>
      </c>
      <c r="H228" s="0" t="n">
        <f aca="false">MIN(F228,G228)</f>
        <v>0</v>
      </c>
      <c r="I228" s="0" t="n">
        <f aca="false">IF(C228=1,MIN(G228-H228,Assumptions!$C$13,P227),0)</f>
        <v>0</v>
      </c>
      <c r="J228" s="0" t="n">
        <f aca="false">H228+I228</f>
        <v>0</v>
      </c>
      <c r="K228" s="0" t="n">
        <f aca="false">MIN(IF(C228=1,F228-H228,F228),Assumptions!$C$13,MAX(0,($B$5-P227)/$B$6))</f>
        <v>4.8551163</v>
      </c>
      <c r="L228" s="0" t="n">
        <f aca="false">IF(C228=1,0,MIN(F228-K228,Assumptions!$C$15,MAX(0,$B$10-O227-M228)))</f>
        <v>0</v>
      </c>
      <c r="M228" s="0" t="n">
        <f aca="false">'Profiles 8760'!H217</f>
        <v>284800</v>
      </c>
      <c r="N228" s="0" t="n">
        <f aca="false">J228+L228</f>
        <v>0</v>
      </c>
      <c r="O228" s="0" t="n">
        <f aca="false">O227+N228</f>
        <v>17476.5816346008</v>
      </c>
      <c r="P228" s="0" t="n">
        <f aca="false">MIN($B$5,P227+K228*$B$6-I228)</f>
        <v>158.76059878756</v>
      </c>
      <c r="Q228" s="0" t="n">
        <f aca="false">MAX(0,F228-H228-K228-L228)</f>
        <v>0</v>
      </c>
    </row>
    <row r="229" customFormat="false" ht="15" hidden="false" customHeight="false" outlineLevel="0" collapsed="false">
      <c r="A229" s="0" t="n">
        <f aca="false">'Profiles 8760'!A218</f>
        <v>216</v>
      </c>
      <c r="B229" s="0" t="n">
        <f aca="false">'Profiles 8760'!B218</f>
        <v>1</v>
      </c>
      <c r="C229" s="0" t="n">
        <f aca="false">'Profiles 8760'!E218</f>
        <v>0</v>
      </c>
      <c r="D229" s="0" t="n">
        <f aca="false">'Profiles 8760'!F218</f>
        <v>0</v>
      </c>
      <c r="E229" s="0" t="n">
        <f aca="false">'Profiles 8760'!G218</f>
        <v>0.16006</v>
      </c>
      <c r="F229" s="0" t="n">
        <f aca="false">D229*Assumptions!$C$11*$B$7+E229*Assumptions!$C$12*$B$8</f>
        <v>6.546454</v>
      </c>
      <c r="G229" s="0" t="n">
        <f aca="false">C229*Assumptions!$C$15</f>
        <v>0</v>
      </c>
      <c r="H229" s="0" t="n">
        <f aca="false">MIN(F229,G229)</f>
        <v>0</v>
      </c>
      <c r="I229" s="0" t="n">
        <f aca="false">IF(C229=1,MIN(G229-H229,Assumptions!$C$13,P228),0)</f>
        <v>0</v>
      </c>
      <c r="J229" s="0" t="n">
        <f aca="false">H229+I229</f>
        <v>0</v>
      </c>
      <c r="K229" s="0" t="n">
        <f aca="false">MIN(IF(C229=1,F229-H229,F229),Assumptions!$C$13,MAX(0,($B$5-P228)/$B$6))</f>
        <v>6.546454</v>
      </c>
      <c r="L229" s="0" t="n">
        <f aca="false">IF(C229=1,0,MIN(F229-K229,Assumptions!$C$15,MAX(0,$B$10-O228-M229)))</f>
        <v>0</v>
      </c>
      <c r="M229" s="0" t="n">
        <f aca="false">'Profiles 8760'!H218</f>
        <v>284800</v>
      </c>
      <c r="N229" s="0" t="n">
        <f aca="false">J229+L229</f>
        <v>0</v>
      </c>
      <c r="O229" s="0" t="n">
        <f aca="false">O228+N229</f>
        <v>17476.5816346008</v>
      </c>
      <c r="P229" s="0" t="n">
        <f aca="false">MIN($B$5,P228+K229*$B$6-I229)</f>
        <v>164.43506511476</v>
      </c>
      <c r="Q229" s="0" t="n">
        <f aca="false">MAX(0,F229-H229-K229-L229)</f>
        <v>0</v>
      </c>
    </row>
    <row r="230" customFormat="false" ht="15" hidden="false" customHeight="false" outlineLevel="0" collapsed="false">
      <c r="A230" s="0" t="n">
        <f aca="false">'Profiles 8760'!A219</f>
        <v>217</v>
      </c>
      <c r="B230" s="0" t="n">
        <f aca="false">'Profiles 8760'!B219</f>
        <v>1</v>
      </c>
      <c r="C230" s="0" t="n">
        <f aca="false">'Profiles 8760'!E219</f>
        <v>0</v>
      </c>
      <c r="D230" s="0" t="n">
        <f aca="false">'Profiles 8760'!F219</f>
        <v>0</v>
      </c>
      <c r="E230" s="0" t="n">
        <f aca="false">'Profiles 8760'!G219</f>
        <v>0.298196</v>
      </c>
      <c r="F230" s="0" t="n">
        <f aca="false">D230*Assumptions!$C$11*$B$7+E230*Assumptions!$C$12*$B$8</f>
        <v>12.1962164</v>
      </c>
      <c r="G230" s="0" t="n">
        <f aca="false">C230*Assumptions!$C$15</f>
        <v>0</v>
      </c>
      <c r="H230" s="0" t="n">
        <f aca="false">MIN(F230,G230)</f>
        <v>0</v>
      </c>
      <c r="I230" s="0" t="n">
        <f aca="false">IF(C230=1,MIN(G230-H230,Assumptions!$C$13,P229),0)</f>
        <v>0</v>
      </c>
      <c r="J230" s="0" t="n">
        <f aca="false">H230+I230</f>
        <v>0</v>
      </c>
      <c r="K230" s="0" t="n">
        <f aca="false">MIN(IF(C230=1,F230-H230,F230),Assumptions!$C$13,MAX(0,($B$5-P229)/$B$6))</f>
        <v>12.1962164</v>
      </c>
      <c r="L230" s="0" t="n">
        <f aca="false">IF(C230=1,0,MIN(F230-K230,Assumptions!$C$15,MAX(0,$B$10-O229-M230)))</f>
        <v>0</v>
      </c>
      <c r="M230" s="0" t="n">
        <f aca="false">'Profiles 8760'!H219</f>
        <v>284800</v>
      </c>
      <c r="N230" s="0" t="n">
        <f aca="false">J230+L230</f>
        <v>0</v>
      </c>
      <c r="O230" s="0" t="n">
        <f aca="false">O229+N230</f>
        <v>17476.5816346008</v>
      </c>
      <c r="P230" s="0" t="n">
        <f aca="false">MIN($B$5,P229+K230*$B$6-I230)</f>
        <v>175.00674549028</v>
      </c>
      <c r="Q230" s="0" t="n">
        <f aca="false">MAX(0,F230-H230-K230-L230)</f>
        <v>0</v>
      </c>
    </row>
    <row r="231" customFormat="false" ht="15" hidden="false" customHeight="false" outlineLevel="0" collapsed="false">
      <c r="A231" s="0" t="n">
        <f aca="false">'Profiles 8760'!A220</f>
        <v>218</v>
      </c>
      <c r="B231" s="0" t="n">
        <f aca="false">'Profiles 8760'!B220</f>
        <v>1</v>
      </c>
      <c r="C231" s="0" t="n">
        <f aca="false">'Profiles 8760'!E220</f>
        <v>0</v>
      </c>
      <c r="D231" s="0" t="n">
        <f aca="false">'Profiles 8760'!F220</f>
        <v>0</v>
      </c>
      <c r="E231" s="0" t="n">
        <f aca="false">'Profiles 8760'!G220</f>
        <v>0.258639</v>
      </c>
      <c r="F231" s="0" t="n">
        <f aca="false">D231*Assumptions!$C$11*$B$7+E231*Assumptions!$C$12*$B$8</f>
        <v>10.5783351</v>
      </c>
      <c r="G231" s="0" t="n">
        <f aca="false">C231*Assumptions!$C$15</f>
        <v>0</v>
      </c>
      <c r="H231" s="0" t="n">
        <f aca="false">MIN(F231,G231)</f>
        <v>0</v>
      </c>
      <c r="I231" s="0" t="n">
        <f aca="false">IF(C231=1,MIN(G231-H231,Assumptions!$C$13,P230),0)</f>
        <v>0</v>
      </c>
      <c r="J231" s="0" t="n">
        <f aca="false">H231+I231</f>
        <v>0</v>
      </c>
      <c r="K231" s="0" t="n">
        <f aca="false">MIN(IF(C231=1,F231-H231,F231),Assumptions!$C$13,MAX(0,($B$5-P230)/$B$6))</f>
        <v>10.5783351</v>
      </c>
      <c r="L231" s="0" t="n">
        <f aca="false">IF(C231=1,0,MIN(F231-K231,Assumptions!$C$15,MAX(0,$B$10-O230-M231)))</f>
        <v>0</v>
      </c>
      <c r="M231" s="0" t="n">
        <f aca="false">'Profiles 8760'!H220</f>
        <v>284800</v>
      </c>
      <c r="N231" s="0" t="n">
        <f aca="false">J231+L231</f>
        <v>0</v>
      </c>
      <c r="O231" s="0" t="n">
        <f aca="false">O230+N231</f>
        <v>17476.5816346008</v>
      </c>
      <c r="P231" s="0" t="n">
        <f aca="false">MIN($B$5,P230+K231*$B$6-I231)</f>
        <v>184.17604635496</v>
      </c>
      <c r="Q231" s="0" t="n">
        <f aca="false">MAX(0,F231-H231-K231-L231)</f>
        <v>0</v>
      </c>
    </row>
    <row r="232" customFormat="false" ht="15" hidden="false" customHeight="false" outlineLevel="0" collapsed="false">
      <c r="A232" s="0" t="n">
        <f aca="false">'Profiles 8760'!A221</f>
        <v>219</v>
      </c>
      <c r="B232" s="0" t="n">
        <f aca="false">'Profiles 8760'!B221</f>
        <v>1</v>
      </c>
      <c r="C232" s="0" t="n">
        <f aca="false">'Profiles 8760'!E221</f>
        <v>0</v>
      </c>
      <c r="D232" s="0" t="n">
        <f aca="false">'Profiles 8760'!F221</f>
        <v>0</v>
      </c>
      <c r="E232" s="0" t="n">
        <f aca="false">'Profiles 8760'!G221</f>
        <v>0.285058</v>
      </c>
      <c r="F232" s="0" t="n">
        <f aca="false">D232*Assumptions!$C$11*$B$7+E232*Assumptions!$C$12*$B$8</f>
        <v>11.6588722</v>
      </c>
      <c r="G232" s="0" t="n">
        <f aca="false">C232*Assumptions!$C$15</f>
        <v>0</v>
      </c>
      <c r="H232" s="0" t="n">
        <f aca="false">MIN(F232,G232)</f>
        <v>0</v>
      </c>
      <c r="I232" s="0" t="n">
        <f aca="false">IF(C232=1,MIN(G232-H232,Assumptions!$C$13,P231),0)</f>
        <v>0</v>
      </c>
      <c r="J232" s="0" t="n">
        <f aca="false">H232+I232</f>
        <v>0</v>
      </c>
      <c r="K232" s="0" t="n">
        <f aca="false">MIN(IF(C232=1,F232-H232,F232),Assumptions!$C$13,MAX(0,($B$5-P231)/$B$6))</f>
        <v>11.6588722</v>
      </c>
      <c r="L232" s="0" t="n">
        <f aca="false">IF(C232=1,0,MIN(F232-K232,Assumptions!$C$15,MAX(0,$B$10-O231-M232)))</f>
        <v>0</v>
      </c>
      <c r="M232" s="0" t="n">
        <f aca="false">'Profiles 8760'!H221</f>
        <v>284800</v>
      </c>
      <c r="N232" s="0" t="n">
        <f aca="false">J232+L232</f>
        <v>0</v>
      </c>
      <c r="O232" s="0" t="n">
        <f aca="false">O231+N232</f>
        <v>17476.5816346008</v>
      </c>
      <c r="P232" s="0" t="n">
        <f aca="false">MIN($B$5,P231+K232*$B$6-I232)</f>
        <v>194.28195677792</v>
      </c>
      <c r="Q232" s="0" t="n">
        <f aca="false">MAX(0,F232-H232-K232-L232)</f>
        <v>0</v>
      </c>
    </row>
    <row r="233" customFormat="false" ht="15" hidden="false" customHeight="false" outlineLevel="0" collapsed="false">
      <c r="A233" s="0" t="n">
        <f aca="false">'Profiles 8760'!A222</f>
        <v>220</v>
      </c>
      <c r="B233" s="0" t="n">
        <f aca="false">'Profiles 8760'!B222</f>
        <v>1</v>
      </c>
      <c r="C233" s="0" t="n">
        <f aca="false">'Profiles 8760'!E222</f>
        <v>0</v>
      </c>
      <c r="D233" s="0" t="n">
        <f aca="false">'Profiles 8760'!F222</f>
        <v>0</v>
      </c>
      <c r="E233" s="0" t="n">
        <f aca="false">'Profiles 8760'!G222</f>
        <v>0.347263</v>
      </c>
      <c r="F233" s="0" t="n">
        <f aca="false">D233*Assumptions!$C$11*$B$7+E233*Assumptions!$C$12*$B$8</f>
        <v>14.2030567</v>
      </c>
      <c r="G233" s="0" t="n">
        <f aca="false">C233*Assumptions!$C$15</f>
        <v>0</v>
      </c>
      <c r="H233" s="0" t="n">
        <f aca="false">MIN(F233,G233)</f>
        <v>0</v>
      </c>
      <c r="I233" s="0" t="n">
        <f aca="false">IF(C233=1,MIN(G233-H233,Assumptions!$C$13,P232),0)</f>
        <v>0</v>
      </c>
      <c r="J233" s="0" t="n">
        <f aca="false">H233+I233</f>
        <v>0</v>
      </c>
      <c r="K233" s="0" t="n">
        <f aca="false">MIN(IF(C233=1,F233-H233,F233),Assumptions!$C$13,MAX(0,($B$5-P232)/$B$6))</f>
        <v>14.2030567</v>
      </c>
      <c r="L233" s="0" t="n">
        <f aca="false">IF(C233=1,0,MIN(F233-K233,Assumptions!$C$15,MAX(0,$B$10-O232-M233)))</f>
        <v>0</v>
      </c>
      <c r="M233" s="0" t="n">
        <f aca="false">'Profiles 8760'!H222</f>
        <v>284800</v>
      </c>
      <c r="N233" s="0" t="n">
        <f aca="false">J233+L233</f>
        <v>0</v>
      </c>
      <c r="O233" s="0" t="n">
        <f aca="false">O232+N233</f>
        <v>17476.5816346008</v>
      </c>
      <c r="P233" s="0" t="n">
        <f aca="false">MIN($B$5,P232+K233*$B$6-I233)</f>
        <v>206.59316632548</v>
      </c>
      <c r="Q233" s="0" t="n">
        <f aca="false">MAX(0,F233-H233-K233-L233)</f>
        <v>0</v>
      </c>
    </row>
    <row r="234" customFormat="false" ht="15" hidden="false" customHeight="false" outlineLevel="0" collapsed="false">
      <c r="A234" s="0" t="n">
        <f aca="false">'Profiles 8760'!A223</f>
        <v>221</v>
      </c>
      <c r="B234" s="0" t="n">
        <f aca="false">'Profiles 8760'!B223</f>
        <v>1</v>
      </c>
      <c r="C234" s="0" t="n">
        <f aca="false">'Profiles 8760'!E223</f>
        <v>0</v>
      </c>
      <c r="D234" s="0" t="n">
        <f aca="false">'Profiles 8760'!F223</f>
        <v>0</v>
      </c>
      <c r="E234" s="0" t="n">
        <f aca="false">'Profiles 8760'!G223</f>
        <v>0.355636</v>
      </c>
      <c r="F234" s="0" t="n">
        <f aca="false">D234*Assumptions!$C$11*$B$7+E234*Assumptions!$C$12*$B$8</f>
        <v>14.5455124</v>
      </c>
      <c r="G234" s="0" t="n">
        <f aca="false">C234*Assumptions!$C$15</f>
        <v>0</v>
      </c>
      <c r="H234" s="0" t="n">
        <f aca="false">MIN(F234,G234)</f>
        <v>0</v>
      </c>
      <c r="I234" s="0" t="n">
        <f aca="false">IF(C234=1,MIN(G234-H234,Assumptions!$C$13,P233),0)</f>
        <v>0</v>
      </c>
      <c r="J234" s="0" t="n">
        <f aca="false">H234+I234</f>
        <v>0</v>
      </c>
      <c r="K234" s="0" t="n">
        <f aca="false">MIN(IF(C234=1,F234-H234,F234),Assumptions!$C$13,MAX(0,($B$5-P233)/$B$6))</f>
        <v>14.5455124</v>
      </c>
      <c r="L234" s="0" t="n">
        <f aca="false">IF(C234=1,0,MIN(F234-K234,Assumptions!$C$15,MAX(0,$B$10-O233-M234)))</f>
        <v>0</v>
      </c>
      <c r="M234" s="0" t="n">
        <f aca="false">'Profiles 8760'!H223</f>
        <v>284800</v>
      </c>
      <c r="N234" s="0" t="n">
        <f aca="false">J234+L234</f>
        <v>0</v>
      </c>
      <c r="O234" s="0" t="n">
        <f aca="false">O233+N234</f>
        <v>17476.5816346008</v>
      </c>
      <c r="P234" s="0" t="n">
        <f aca="false">MIN($B$5,P233+K234*$B$6-I234)</f>
        <v>219.2012164738</v>
      </c>
      <c r="Q234" s="0" t="n">
        <f aca="false">MAX(0,F234-H234-K234-L234)</f>
        <v>0</v>
      </c>
    </row>
    <row r="235" customFormat="false" ht="15" hidden="false" customHeight="false" outlineLevel="0" collapsed="false">
      <c r="A235" s="0" t="n">
        <f aca="false">'Profiles 8760'!A224</f>
        <v>222</v>
      </c>
      <c r="B235" s="0" t="n">
        <f aca="false">'Profiles 8760'!B224</f>
        <v>1</v>
      </c>
      <c r="C235" s="0" t="n">
        <f aca="false">'Profiles 8760'!E224</f>
        <v>0</v>
      </c>
      <c r="D235" s="0" t="n">
        <f aca="false">'Profiles 8760'!F224</f>
        <v>0</v>
      </c>
      <c r="E235" s="0" t="n">
        <f aca="false">'Profiles 8760'!G224</f>
        <v>0.291597</v>
      </c>
      <c r="F235" s="0" t="n">
        <f aca="false">D235*Assumptions!$C$11*$B$7+E235*Assumptions!$C$12*$B$8</f>
        <v>11.9263173</v>
      </c>
      <c r="G235" s="0" t="n">
        <f aca="false">C235*Assumptions!$C$15</f>
        <v>0</v>
      </c>
      <c r="H235" s="0" t="n">
        <f aca="false">MIN(F235,G235)</f>
        <v>0</v>
      </c>
      <c r="I235" s="0" t="n">
        <f aca="false">IF(C235=1,MIN(G235-H235,Assumptions!$C$13,P234),0)</f>
        <v>0</v>
      </c>
      <c r="J235" s="0" t="n">
        <f aca="false">H235+I235</f>
        <v>0</v>
      </c>
      <c r="K235" s="0" t="n">
        <f aca="false">MIN(IF(C235=1,F235-H235,F235),Assumptions!$C$13,MAX(0,($B$5-P234)/$B$6))</f>
        <v>11.9263173</v>
      </c>
      <c r="L235" s="0" t="n">
        <f aca="false">IF(C235=1,0,MIN(F235-K235,Assumptions!$C$15,MAX(0,$B$10-O234-M235)))</f>
        <v>0</v>
      </c>
      <c r="M235" s="0" t="n">
        <f aca="false">'Profiles 8760'!H224</f>
        <v>284800</v>
      </c>
      <c r="N235" s="0" t="n">
        <f aca="false">J235+L235</f>
        <v>0</v>
      </c>
      <c r="O235" s="0" t="n">
        <f aca="false">O234+N235</f>
        <v>17476.5816346008</v>
      </c>
      <c r="P235" s="0" t="n">
        <f aca="false">MIN($B$5,P234+K235*$B$6-I235)</f>
        <v>229.53894830944</v>
      </c>
      <c r="Q235" s="0" t="n">
        <f aca="false">MAX(0,F235-H235-K235-L235)</f>
        <v>0</v>
      </c>
    </row>
    <row r="236" customFormat="false" ht="15" hidden="false" customHeight="false" outlineLevel="0" collapsed="false">
      <c r="A236" s="0" t="n">
        <f aca="false">'Profiles 8760'!A225</f>
        <v>223</v>
      </c>
      <c r="B236" s="0" t="n">
        <f aca="false">'Profiles 8760'!B225</f>
        <v>1</v>
      </c>
      <c r="C236" s="0" t="n">
        <f aca="false">'Profiles 8760'!E225</f>
        <v>0</v>
      </c>
      <c r="D236" s="0" t="n">
        <f aca="false">'Profiles 8760'!F225</f>
        <v>0</v>
      </c>
      <c r="E236" s="0" t="n">
        <f aca="false">'Profiles 8760'!G225</f>
        <v>0.401262</v>
      </c>
      <c r="F236" s="0" t="n">
        <f aca="false">D236*Assumptions!$C$11*$B$7+E236*Assumptions!$C$12*$B$8</f>
        <v>16.4116158</v>
      </c>
      <c r="G236" s="0" t="n">
        <f aca="false">C236*Assumptions!$C$15</f>
        <v>0</v>
      </c>
      <c r="H236" s="0" t="n">
        <f aca="false">MIN(F236,G236)</f>
        <v>0</v>
      </c>
      <c r="I236" s="0" t="n">
        <f aca="false">IF(C236=1,MIN(G236-H236,Assumptions!$C$13,P235),0)</f>
        <v>0</v>
      </c>
      <c r="J236" s="0" t="n">
        <f aca="false">H236+I236</f>
        <v>0</v>
      </c>
      <c r="K236" s="0" t="n">
        <f aca="false">MIN(IF(C236=1,F236-H236,F236),Assumptions!$C$13,MAX(0,($B$5-P235)/$B$6))</f>
        <v>16.4116158</v>
      </c>
      <c r="L236" s="0" t="n">
        <f aca="false">IF(C236=1,0,MIN(F236-K236,Assumptions!$C$15,MAX(0,$B$10-O235-M236)))</f>
        <v>0</v>
      </c>
      <c r="M236" s="0" t="n">
        <f aca="false">'Profiles 8760'!H225</f>
        <v>284800</v>
      </c>
      <c r="N236" s="0" t="n">
        <f aca="false">J236+L236</f>
        <v>0</v>
      </c>
      <c r="O236" s="0" t="n">
        <f aca="false">O235+N236</f>
        <v>17476.5816346008</v>
      </c>
      <c r="P236" s="0" t="n">
        <f aca="false">MIN($B$5,P235+K236*$B$6-I236)</f>
        <v>243.76453688488</v>
      </c>
      <c r="Q236" s="0" t="n">
        <f aca="false">MAX(0,F236-H236-K236-L236)</f>
        <v>0</v>
      </c>
    </row>
    <row r="237" customFormat="false" ht="15" hidden="false" customHeight="false" outlineLevel="0" collapsed="false">
      <c r="A237" s="0" t="n">
        <f aca="false">'Profiles 8760'!A226</f>
        <v>224</v>
      </c>
      <c r="B237" s="0" t="n">
        <f aca="false">'Profiles 8760'!B226</f>
        <v>1</v>
      </c>
      <c r="C237" s="0" t="n">
        <f aca="false">'Profiles 8760'!E226</f>
        <v>1</v>
      </c>
      <c r="D237" s="0" t="n">
        <f aca="false">'Profiles 8760'!F226</f>
        <v>0.064139</v>
      </c>
      <c r="E237" s="0" t="n">
        <f aca="false">'Profiles 8760'!G226</f>
        <v>0.492616</v>
      </c>
      <c r="F237" s="0" t="n">
        <f aca="false">D237*Assumptions!$C$11*$B$7+E237*Assumptions!$C$12*$B$8</f>
        <v>38.6713376</v>
      </c>
      <c r="G237" s="0" t="n">
        <f aca="false">C237*Assumptions!$C$15</f>
        <v>200</v>
      </c>
      <c r="H237" s="0" t="n">
        <f aca="false">MIN(F237,G237)</f>
        <v>38.6713376</v>
      </c>
      <c r="I237" s="0" t="n">
        <f aca="false">IF(C237=1,MIN(G237-H237,Assumptions!$C$13,P236),0)</f>
        <v>161.3286624</v>
      </c>
      <c r="J237" s="0" t="n">
        <f aca="false">H237+I237</f>
        <v>200</v>
      </c>
      <c r="K237" s="0" t="n">
        <f aca="false">MIN(IF(C237=1,F237-H237,F237),Assumptions!$C$13,MAX(0,($B$5-P236)/$B$6))</f>
        <v>0</v>
      </c>
      <c r="L237" s="0" t="n">
        <f aca="false">IF(C237=1,0,MIN(F237-K237,Assumptions!$C$15,MAX(0,$B$10-O236-M237)))</f>
        <v>0</v>
      </c>
      <c r="M237" s="0" t="n">
        <f aca="false">'Profiles 8760'!H226</f>
        <v>284600</v>
      </c>
      <c r="N237" s="0" t="n">
        <f aca="false">J237+L237</f>
        <v>200</v>
      </c>
      <c r="O237" s="0" t="n">
        <f aca="false">O236+N237</f>
        <v>17676.5816346008</v>
      </c>
      <c r="P237" s="0" t="n">
        <f aca="false">MIN($B$5,P236+K237*$B$6-I237)</f>
        <v>82.43587448488</v>
      </c>
      <c r="Q237" s="0" t="n">
        <f aca="false">MAX(0,F237-H237-K237-L237)</f>
        <v>0</v>
      </c>
    </row>
    <row r="238" customFormat="false" ht="15" hidden="false" customHeight="false" outlineLevel="0" collapsed="false">
      <c r="A238" s="0" t="n">
        <f aca="false">'Profiles 8760'!A227</f>
        <v>225</v>
      </c>
      <c r="B238" s="0" t="n">
        <f aca="false">'Profiles 8760'!B227</f>
        <v>1</v>
      </c>
      <c r="C238" s="0" t="n">
        <f aca="false">'Profiles 8760'!E227</f>
        <v>1</v>
      </c>
      <c r="D238" s="0" t="n">
        <f aca="false">'Profiles 8760'!F227</f>
        <v>0.336236</v>
      </c>
      <c r="E238" s="0" t="n">
        <f aca="false">'Profiles 8760'!G227</f>
        <v>0.41637</v>
      </c>
      <c r="F238" s="0" t="n">
        <f aca="false">D238*Assumptions!$C$11*$B$7+E238*Assumptions!$C$12*$B$8</f>
        <v>114.1344898</v>
      </c>
      <c r="G238" s="0" t="n">
        <f aca="false">C238*Assumptions!$C$15</f>
        <v>200</v>
      </c>
      <c r="H238" s="0" t="n">
        <f aca="false">MIN(F238,G238)</f>
        <v>114.1344898</v>
      </c>
      <c r="I238" s="0" t="n">
        <f aca="false">IF(C238=1,MIN(G238-H238,Assumptions!$C$13,P237),0)</f>
        <v>82.43587448488</v>
      </c>
      <c r="J238" s="0" t="n">
        <f aca="false">H238+I238</f>
        <v>196.57036428488</v>
      </c>
      <c r="K238" s="0" t="n">
        <f aca="false">MIN(IF(C238=1,F238-H238,F238),Assumptions!$C$13,MAX(0,($B$5-P237)/$B$6))</f>
        <v>0</v>
      </c>
      <c r="L238" s="0" t="n">
        <f aca="false">IF(C238=1,0,MIN(F238-K238,Assumptions!$C$15,MAX(0,$B$10-O237-M238)))</f>
        <v>0</v>
      </c>
      <c r="M238" s="0" t="n">
        <f aca="false">'Profiles 8760'!H227</f>
        <v>284400</v>
      </c>
      <c r="N238" s="0" t="n">
        <f aca="false">J238+L238</f>
        <v>196.57036428488</v>
      </c>
      <c r="O238" s="0" t="n">
        <f aca="false">O237+N238</f>
        <v>17873.1519988857</v>
      </c>
      <c r="P238" s="0" t="n">
        <f aca="false">MIN($B$5,P237+K238*$B$6-I238)</f>
        <v>0</v>
      </c>
      <c r="Q238" s="0" t="n">
        <f aca="false">MAX(0,F238-H238-K238-L238)</f>
        <v>0</v>
      </c>
    </row>
    <row r="239" customFormat="false" ht="15" hidden="false" customHeight="false" outlineLevel="0" collapsed="false">
      <c r="A239" s="0" t="n">
        <f aca="false">'Profiles 8760'!A228</f>
        <v>226</v>
      </c>
      <c r="B239" s="0" t="n">
        <f aca="false">'Profiles 8760'!B228</f>
        <v>1</v>
      </c>
      <c r="C239" s="0" t="n">
        <f aca="false">'Profiles 8760'!E228</f>
        <v>0</v>
      </c>
      <c r="D239" s="0" t="n">
        <f aca="false">'Profiles 8760'!F228</f>
        <v>0.646441</v>
      </c>
      <c r="E239" s="0" t="n">
        <f aca="false">'Profiles 8760'!G228</f>
        <v>0.552871</v>
      </c>
      <c r="F239" s="0" t="n">
        <f aca="false">D239*Assumptions!$C$11*$B$7+E239*Assumptions!$C$12*$B$8</f>
        <v>209.3045847</v>
      </c>
      <c r="G239" s="0" t="n">
        <f aca="false">C239*Assumptions!$C$15</f>
        <v>0</v>
      </c>
      <c r="H239" s="0" t="n">
        <f aca="false">MIN(F239,G239)</f>
        <v>0</v>
      </c>
      <c r="I239" s="0" t="n">
        <f aca="false">IF(C239=1,MIN(G239-H239,Assumptions!$C$13,P238),0)</f>
        <v>0</v>
      </c>
      <c r="J239" s="0" t="n">
        <f aca="false">H239+I239</f>
        <v>0</v>
      </c>
      <c r="K239" s="0" t="n">
        <f aca="false">MIN(IF(C239=1,F239-H239,F239),Assumptions!$C$13,MAX(0,($B$5-P238)/$B$6))</f>
        <v>180</v>
      </c>
      <c r="L239" s="0" t="n">
        <f aca="false">IF(C239=1,0,MIN(F239-K239,Assumptions!$C$15,MAX(0,$B$10-O238-M239)))</f>
        <v>29.3045847</v>
      </c>
      <c r="M239" s="0" t="n">
        <f aca="false">'Profiles 8760'!H228</f>
        <v>284400</v>
      </c>
      <c r="N239" s="0" t="n">
        <f aca="false">J239+L239</f>
        <v>29.3045847</v>
      </c>
      <c r="O239" s="0" t="n">
        <f aca="false">O238+N239</f>
        <v>17902.4565835857</v>
      </c>
      <c r="P239" s="0" t="n">
        <f aca="false">MIN($B$5,P238+K239*$B$6-I239)</f>
        <v>156.024</v>
      </c>
      <c r="Q239" s="0" t="n">
        <f aca="false">MAX(0,F239-H239-K239-L239)</f>
        <v>0</v>
      </c>
    </row>
    <row r="240" customFormat="false" ht="15" hidden="false" customHeight="false" outlineLevel="0" collapsed="false">
      <c r="A240" s="0" t="n">
        <f aca="false">'Profiles 8760'!A229</f>
        <v>227</v>
      </c>
      <c r="B240" s="0" t="n">
        <f aca="false">'Profiles 8760'!B229</f>
        <v>1</v>
      </c>
      <c r="C240" s="0" t="n">
        <f aca="false">'Profiles 8760'!E229</f>
        <v>0</v>
      </c>
      <c r="D240" s="0" t="n">
        <f aca="false">'Profiles 8760'!F229</f>
        <v>0.920994</v>
      </c>
      <c r="E240" s="0" t="n">
        <f aca="false">'Profiles 8760'!G229</f>
        <v>0.341987</v>
      </c>
      <c r="F240" s="0" t="n">
        <f aca="false">D240*Assumptions!$C$11*$B$7+E240*Assumptions!$C$12*$B$8</f>
        <v>279.9703355</v>
      </c>
      <c r="G240" s="0" t="n">
        <f aca="false">C240*Assumptions!$C$15</f>
        <v>0</v>
      </c>
      <c r="H240" s="0" t="n">
        <f aca="false">MIN(F240,G240)</f>
        <v>0</v>
      </c>
      <c r="I240" s="0" t="n">
        <f aca="false">IF(C240=1,MIN(G240-H240,Assumptions!$C$13,P239),0)</f>
        <v>0</v>
      </c>
      <c r="J240" s="0" t="n">
        <f aca="false">H240+I240</f>
        <v>0</v>
      </c>
      <c r="K240" s="0" t="n">
        <f aca="false">MIN(IF(C240=1,F240-H240,F240),Assumptions!$C$13,MAX(0,($B$5-P239)/$B$6))</f>
        <v>180</v>
      </c>
      <c r="L240" s="0" t="n">
        <f aca="false">IF(C240=1,0,MIN(F240-K240,Assumptions!$C$15,MAX(0,$B$10-O239-M240)))</f>
        <v>99.9703355</v>
      </c>
      <c r="M240" s="0" t="n">
        <f aca="false">'Profiles 8760'!H229</f>
        <v>284400</v>
      </c>
      <c r="N240" s="0" t="n">
        <f aca="false">J240+L240</f>
        <v>99.9703355</v>
      </c>
      <c r="O240" s="0" t="n">
        <f aca="false">O239+N240</f>
        <v>18002.4269190857</v>
      </c>
      <c r="P240" s="0" t="n">
        <f aca="false">MIN($B$5,P239+K240*$B$6-I240)</f>
        <v>312.048</v>
      </c>
      <c r="Q240" s="0" t="n">
        <f aca="false">MAX(0,F240-H240-K240-L240)</f>
        <v>0</v>
      </c>
    </row>
    <row r="241" customFormat="false" ht="15" hidden="false" customHeight="false" outlineLevel="0" collapsed="false">
      <c r="A241" s="0" t="n">
        <f aca="false">'Profiles 8760'!A230</f>
        <v>228</v>
      </c>
      <c r="B241" s="0" t="n">
        <f aca="false">'Profiles 8760'!B230</f>
        <v>1</v>
      </c>
      <c r="C241" s="0" t="n">
        <f aca="false">'Profiles 8760'!E230</f>
        <v>0</v>
      </c>
      <c r="D241" s="0" t="n">
        <f aca="false">'Profiles 8760'!F230</f>
        <v>1</v>
      </c>
      <c r="E241" s="0" t="n">
        <f aca="false">'Profiles 8760'!G230</f>
        <v>0.436569</v>
      </c>
      <c r="F241" s="0" t="n">
        <f aca="false">D241*Assumptions!$C$11*$B$7+E241*Assumptions!$C$12*$B$8</f>
        <v>306.6556721</v>
      </c>
      <c r="G241" s="0" t="n">
        <f aca="false">C241*Assumptions!$C$15</f>
        <v>0</v>
      </c>
      <c r="H241" s="0" t="n">
        <f aca="false">MIN(F241,G241)</f>
        <v>0</v>
      </c>
      <c r="I241" s="0" t="n">
        <f aca="false">IF(C241=1,MIN(G241-H241,Assumptions!$C$13,P240),0)</f>
        <v>0</v>
      </c>
      <c r="J241" s="0" t="n">
        <f aca="false">H241+I241</f>
        <v>0</v>
      </c>
      <c r="K241" s="0" t="n">
        <f aca="false">MIN(IF(C241=1,F241-H241,F241),Assumptions!$C$13,MAX(0,($B$5-P240)/$B$6))</f>
        <v>180</v>
      </c>
      <c r="L241" s="0" t="n">
        <f aca="false">IF(C241=1,0,MIN(F241-K241,Assumptions!$C$15,MAX(0,$B$10-O240-M241)))</f>
        <v>126.6556721</v>
      </c>
      <c r="M241" s="0" t="n">
        <f aca="false">'Profiles 8760'!H230</f>
        <v>284400</v>
      </c>
      <c r="N241" s="0" t="n">
        <f aca="false">J241+L241</f>
        <v>126.6556721</v>
      </c>
      <c r="O241" s="0" t="n">
        <f aca="false">O240+N241</f>
        <v>18129.0825911857</v>
      </c>
      <c r="P241" s="0" t="n">
        <f aca="false">MIN($B$5,P240+K241*$B$6-I241)</f>
        <v>468.072</v>
      </c>
      <c r="Q241" s="0" t="n">
        <f aca="false">MAX(0,F241-H241-K241-L241)</f>
        <v>0</v>
      </c>
    </row>
    <row r="242" customFormat="false" ht="15" hidden="false" customHeight="false" outlineLevel="0" collapsed="false">
      <c r="A242" s="0" t="n">
        <f aca="false">'Profiles 8760'!A231</f>
        <v>229</v>
      </c>
      <c r="B242" s="0" t="n">
        <f aca="false">'Profiles 8760'!B231</f>
        <v>1</v>
      </c>
      <c r="C242" s="0" t="n">
        <f aca="false">'Profiles 8760'!E231</f>
        <v>0</v>
      </c>
      <c r="D242" s="0" t="n">
        <f aca="false">'Profiles 8760'!F231</f>
        <v>1</v>
      </c>
      <c r="E242" s="0" t="n">
        <f aca="false">'Profiles 8760'!G231</f>
        <v>0.407842</v>
      </c>
      <c r="F242" s="0" t="n">
        <f aca="false">D242*Assumptions!$C$11*$B$7+E242*Assumptions!$C$12*$B$8</f>
        <v>305.4807378</v>
      </c>
      <c r="G242" s="0" t="n">
        <f aca="false">C242*Assumptions!$C$15</f>
        <v>0</v>
      </c>
      <c r="H242" s="0" t="n">
        <f aca="false">MIN(F242,G242)</f>
        <v>0</v>
      </c>
      <c r="I242" s="0" t="n">
        <f aca="false">IF(C242=1,MIN(G242-H242,Assumptions!$C$13,P241),0)</f>
        <v>0</v>
      </c>
      <c r="J242" s="0" t="n">
        <f aca="false">H242+I242</f>
        <v>0</v>
      </c>
      <c r="K242" s="0" t="n">
        <f aca="false">MIN(IF(C242=1,F242-H242,F242),Assumptions!$C$13,MAX(0,($B$5-P241)/$B$6))</f>
        <v>49.3054914628519</v>
      </c>
      <c r="L242" s="0" t="n">
        <f aca="false">IF(C242=1,0,MIN(F242-K242,Assumptions!$C$15,MAX(0,$B$10-O241-M242)))</f>
        <v>200</v>
      </c>
      <c r="M242" s="0" t="n">
        <f aca="false">'Profiles 8760'!H231</f>
        <v>284400</v>
      </c>
      <c r="N242" s="0" t="n">
        <f aca="false">J242+L242</f>
        <v>200</v>
      </c>
      <c r="O242" s="0" t="n">
        <f aca="false">O241+N242</f>
        <v>18329.0825911857</v>
      </c>
      <c r="P242" s="0" t="n">
        <f aca="false">MIN($B$5,P241+K242*$B$6-I242)</f>
        <v>510.81</v>
      </c>
      <c r="Q242" s="0" t="n">
        <f aca="false">MAX(0,F242-H242-K242-L242)</f>
        <v>56.1752463371481</v>
      </c>
    </row>
    <row r="243" customFormat="false" ht="15" hidden="false" customHeight="false" outlineLevel="0" collapsed="false">
      <c r="A243" s="0" t="n">
        <f aca="false">'Profiles 8760'!A232</f>
        <v>230</v>
      </c>
      <c r="B243" s="0" t="n">
        <f aca="false">'Profiles 8760'!B232</f>
        <v>1</v>
      </c>
      <c r="C243" s="0" t="n">
        <f aca="false">'Profiles 8760'!E232</f>
        <v>0</v>
      </c>
      <c r="D243" s="0" t="n">
        <f aca="false">'Profiles 8760'!F232</f>
        <v>1</v>
      </c>
      <c r="E243" s="0" t="n">
        <f aca="false">'Profiles 8760'!G232</f>
        <v>0.413559</v>
      </c>
      <c r="F243" s="0" t="n">
        <f aca="false">D243*Assumptions!$C$11*$B$7+E243*Assumptions!$C$12*$B$8</f>
        <v>305.7145631</v>
      </c>
      <c r="G243" s="0" t="n">
        <f aca="false">C243*Assumptions!$C$15</f>
        <v>0</v>
      </c>
      <c r="H243" s="0" t="n">
        <f aca="false">MIN(F243,G243)</f>
        <v>0</v>
      </c>
      <c r="I243" s="0" t="n">
        <f aca="false">IF(C243=1,MIN(G243-H243,Assumptions!$C$13,P242),0)</f>
        <v>0</v>
      </c>
      <c r="J243" s="0" t="n">
        <f aca="false">H243+I243</f>
        <v>0</v>
      </c>
      <c r="K243" s="0" t="n">
        <f aca="false">MIN(IF(C243=1,F243-H243,F243),Assumptions!$C$13,MAX(0,($B$5-P242)/$B$6))</f>
        <v>0</v>
      </c>
      <c r="L243" s="0" t="n">
        <f aca="false">IF(C243=1,0,MIN(F243-K243,Assumptions!$C$15,MAX(0,$B$10-O242-M243)))</f>
        <v>200</v>
      </c>
      <c r="M243" s="0" t="n">
        <f aca="false">'Profiles 8760'!H232</f>
        <v>284400</v>
      </c>
      <c r="N243" s="0" t="n">
        <f aca="false">J243+L243</f>
        <v>200</v>
      </c>
      <c r="O243" s="0" t="n">
        <f aca="false">O242+N243</f>
        <v>18529.0825911857</v>
      </c>
      <c r="P243" s="0" t="n">
        <f aca="false">MIN($B$5,P242+K243*$B$6-I243)</f>
        <v>510.81</v>
      </c>
      <c r="Q243" s="0" t="n">
        <f aca="false">MAX(0,F243-H243-K243-L243)</f>
        <v>105.7145631</v>
      </c>
    </row>
    <row r="244" customFormat="false" ht="15" hidden="false" customHeight="false" outlineLevel="0" collapsed="false">
      <c r="A244" s="0" t="n">
        <f aca="false">'Profiles 8760'!A233</f>
        <v>231</v>
      </c>
      <c r="B244" s="0" t="n">
        <f aca="false">'Profiles 8760'!B233</f>
        <v>1</v>
      </c>
      <c r="C244" s="0" t="n">
        <f aca="false">'Profiles 8760'!E233</f>
        <v>0</v>
      </c>
      <c r="D244" s="0" t="n">
        <f aca="false">'Profiles 8760'!F233</f>
        <v>0.920994</v>
      </c>
      <c r="E244" s="0" t="n">
        <f aca="false">'Profiles 8760'!G233</f>
        <v>0.46241</v>
      </c>
      <c r="F244" s="0" t="n">
        <f aca="false">D244*Assumptions!$C$11*$B$7+E244*Assumptions!$C$12*$B$8</f>
        <v>284.8956362</v>
      </c>
      <c r="G244" s="0" t="n">
        <f aca="false">C244*Assumptions!$C$15</f>
        <v>0</v>
      </c>
      <c r="H244" s="0" t="n">
        <f aca="false">MIN(F244,G244)</f>
        <v>0</v>
      </c>
      <c r="I244" s="0" t="n">
        <f aca="false">IF(C244=1,MIN(G244-H244,Assumptions!$C$13,P243),0)</f>
        <v>0</v>
      </c>
      <c r="J244" s="0" t="n">
        <f aca="false">H244+I244</f>
        <v>0</v>
      </c>
      <c r="K244" s="0" t="n">
        <f aca="false">MIN(IF(C244=1,F244-H244,F244),Assumptions!$C$13,MAX(0,($B$5-P243)/$B$6))</f>
        <v>0</v>
      </c>
      <c r="L244" s="0" t="n">
        <f aca="false">IF(C244=1,0,MIN(F244-K244,Assumptions!$C$15,MAX(0,$B$10-O243-M244)))</f>
        <v>200</v>
      </c>
      <c r="M244" s="0" t="n">
        <f aca="false">'Profiles 8760'!H233</f>
        <v>284400</v>
      </c>
      <c r="N244" s="0" t="n">
        <f aca="false">J244+L244</f>
        <v>200</v>
      </c>
      <c r="O244" s="0" t="n">
        <f aca="false">O243+N244</f>
        <v>18729.0825911857</v>
      </c>
      <c r="P244" s="0" t="n">
        <f aca="false">MIN($B$5,P243+K244*$B$6-I244)</f>
        <v>510.81</v>
      </c>
      <c r="Q244" s="0" t="n">
        <f aca="false">MAX(0,F244-H244-K244-L244)</f>
        <v>84.8956362</v>
      </c>
    </row>
    <row r="245" customFormat="false" ht="15" hidden="false" customHeight="false" outlineLevel="0" collapsed="false">
      <c r="A245" s="0" t="n">
        <f aca="false">'Profiles 8760'!A234</f>
        <v>232</v>
      </c>
      <c r="B245" s="0" t="n">
        <f aca="false">'Profiles 8760'!B234</f>
        <v>1</v>
      </c>
      <c r="C245" s="0" t="n">
        <f aca="false">'Profiles 8760'!E234</f>
        <v>0</v>
      </c>
      <c r="D245" s="0" t="n">
        <f aca="false">'Profiles 8760'!F234</f>
        <v>0.646441</v>
      </c>
      <c r="E245" s="0" t="n">
        <f aca="false">'Profiles 8760'!G234</f>
        <v>0.429632</v>
      </c>
      <c r="F245" s="0" t="n">
        <f aca="false">D245*Assumptions!$C$11*$B$7+E245*Assumptions!$C$12*$B$8</f>
        <v>204.2641096</v>
      </c>
      <c r="G245" s="0" t="n">
        <f aca="false">C245*Assumptions!$C$15</f>
        <v>0</v>
      </c>
      <c r="H245" s="0" t="n">
        <f aca="false">MIN(F245,G245)</f>
        <v>0</v>
      </c>
      <c r="I245" s="0" t="n">
        <f aca="false">IF(C245=1,MIN(G245-H245,Assumptions!$C$13,P244),0)</f>
        <v>0</v>
      </c>
      <c r="J245" s="0" t="n">
        <f aca="false">H245+I245</f>
        <v>0</v>
      </c>
      <c r="K245" s="0" t="n">
        <f aca="false">MIN(IF(C245=1,F245-H245,F245),Assumptions!$C$13,MAX(0,($B$5-P244)/$B$6))</f>
        <v>0</v>
      </c>
      <c r="L245" s="0" t="n">
        <f aca="false">IF(C245=1,0,MIN(F245-K245,Assumptions!$C$15,MAX(0,$B$10-O244-M245)))</f>
        <v>200</v>
      </c>
      <c r="M245" s="0" t="n">
        <f aca="false">'Profiles 8760'!H234</f>
        <v>284400</v>
      </c>
      <c r="N245" s="0" t="n">
        <f aca="false">J245+L245</f>
        <v>200</v>
      </c>
      <c r="O245" s="0" t="n">
        <f aca="false">O244+N245</f>
        <v>18929.0825911857</v>
      </c>
      <c r="P245" s="0" t="n">
        <f aca="false">MIN($B$5,P244+K245*$B$6-I245)</f>
        <v>510.81</v>
      </c>
      <c r="Q245" s="0" t="n">
        <f aca="false">MAX(0,F245-H245-K245-L245)</f>
        <v>4.26410960000001</v>
      </c>
    </row>
    <row r="246" customFormat="false" ht="15" hidden="false" customHeight="false" outlineLevel="0" collapsed="false">
      <c r="A246" s="0" t="n">
        <f aca="false">'Profiles 8760'!A235</f>
        <v>233</v>
      </c>
      <c r="B246" s="0" t="n">
        <f aca="false">'Profiles 8760'!B235</f>
        <v>1</v>
      </c>
      <c r="C246" s="0" t="n">
        <f aca="false">'Profiles 8760'!E235</f>
        <v>0</v>
      </c>
      <c r="D246" s="0" t="n">
        <f aca="false">'Profiles 8760'!F235</f>
        <v>0.336236</v>
      </c>
      <c r="E246" s="0" t="n">
        <f aca="false">'Profiles 8760'!G235</f>
        <v>0.311866</v>
      </c>
      <c r="F246" s="0" t="n">
        <f aca="false">D246*Assumptions!$C$11*$B$7+E246*Assumptions!$C$12*$B$8</f>
        <v>109.8602762</v>
      </c>
      <c r="G246" s="0" t="n">
        <f aca="false">C246*Assumptions!$C$15</f>
        <v>0</v>
      </c>
      <c r="H246" s="0" t="n">
        <f aca="false">MIN(F246,G246)</f>
        <v>0</v>
      </c>
      <c r="I246" s="0" t="n">
        <f aca="false">IF(C246=1,MIN(G246-H246,Assumptions!$C$13,P245),0)</f>
        <v>0</v>
      </c>
      <c r="J246" s="0" t="n">
        <f aca="false">H246+I246</f>
        <v>0</v>
      </c>
      <c r="K246" s="0" t="n">
        <f aca="false">MIN(IF(C246=1,F246-H246,F246),Assumptions!$C$13,MAX(0,($B$5-P245)/$B$6))</f>
        <v>0</v>
      </c>
      <c r="L246" s="0" t="n">
        <f aca="false">IF(C246=1,0,MIN(F246-K246,Assumptions!$C$15,MAX(0,$B$10-O245-M246)))</f>
        <v>109.8602762</v>
      </c>
      <c r="M246" s="0" t="n">
        <f aca="false">'Profiles 8760'!H235</f>
        <v>284400</v>
      </c>
      <c r="N246" s="0" t="n">
        <f aca="false">J246+L246</f>
        <v>109.8602762</v>
      </c>
      <c r="O246" s="0" t="n">
        <f aca="false">O245+N246</f>
        <v>19038.9428673857</v>
      </c>
      <c r="P246" s="0" t="n">
        <f aca="false">MIN($B$5,P245+K246*$B$6-I246)</f>
        <v>510.81</v>
      </c>
      <c r="Q246" s="0" t="n">
        <f aca="false">MAX(0,F246-H246-K246-L246)</f>
        <v>0</v>
      </c>
    </row>
    <row r="247" customFormat="false" ht="15" hidden="false" customHeight="false" outlineLevel="0" collapsed="false">
      <c r="A247" s="0" t="n">
        <f aca="false">'Profiles 8760'!A236</f>
        <v>234</v>
      </c>
      <c r="B247" s="0" t="n">
        <f aca="false">'Profiles 8760'!B236</f>
        <v>1</v>
      </c>
      <c r="C247" s="0" t="n">
        <f aca="false">'Profiles 8760'!E236</f>
        <v>0</v>
      </c>
      <c r="D247" s="0" t="n">
        <f aca="false">'Profiles 8760'!F236</f>
        <v>0.064139</v>
      </c>
      <c r="E247" s="0" t="n">
        <f aca="false">'Profiles 8760'!G236</f>
        <v>0.254951</v>
      </c>
      <c r="F247" s="0" t="n">
        <f aca="false">D247*Assumptions!$C$11*$B$7+E247*Assumptions!$C$12*$B$8</f>
        <v>28.9508391</v>
      </c>
      <c r="G247" s="0" t="n">
        <f aca="false">C247*Assumptions!$C$15</f>
        <v>0</v>
      </c>
      <c r="H247" s="0" t="n">
        <f aca="false">MIN(F247,G247)</f>
        <v>0</v>
      </c>
      <c r="I247" s="0" t="n">
        <f aca="false">IF(C247=1,MIN(G247-H247,Assumptions!$C$13,P246),0)</f>
        <v>0</v>
      </c>
      <c r="J247" s="0" t="n">
        <f aca="false">H247+I247</f>
        <v>0</v>
      </c>
      <c r="K247" s="0" t="n">
        <f aca="false">MIN(IF(C247=1,F247-H247,F247),Assumptions!$C$13,MAX(0,($B$5-P246)/$B$6))</f>
        <v>0</v>
      </c>
      <c r="L247" s="0" t="n">
        <f aca="false">IF(C247=1,0,MIN(F247-K247,Assumptions!$C$15,MAX(0,$B$10-O246-M247)))</f>
        <v>28.9508391</v>
      </c>
      <c r="M247" s="0" t="n">
        <f aca="false">'Profiles 8760'!H236</f>
        <v>284400</v>
      </c>
      <c r="N247" s="0" t="n">
        <f aca="false">J247+L247</f>
        <v>28.9508391</v>
      </c>
      <c r="O247" s="0" t="n">
        <f aca="false">O246+N247</f>
        <v>19067.8937064857</v>
      </c>
      <c r="P247" s="0" t="n">
        <f aca="false">MIN($B$5,P246+K247*$B$6-I247)</f>
        <v>510.81</v>
      </c>
      <c r="Q247" s="0" t="n">
        <f aca="false">MAX(0,F247-H247-K247-L247)</f>
        <v>0</v>
      </c>
    </row>
    <row r="248" customFormat="false" ht="15" hidden="false" customHeight="false" outlineLevel="0" collapsed="false">
      <c r="A248" s="0" t="n">
        <f aca="false">'Profiles 8760'!A237</f>
        <v>235</v>
      </c>
      <c r="B248" s="0" t="n">
        <f aca="false">'Profiles 8760'!B237</f>
        <v>1</v>
      </c>
      <c r="C248" s="0" t="n">
        <f aca="false">'Profiles 8760'!E237</f>
        <v>0</v>
      </c>
      <c r="D248" s="0" t="n">
        <f aca="false">'Profiles 8760'!F237</f>
        <v>0</v>
      </c>
      <c r="E248" s="0" t="n">
        <f aca="false">'Profiles 8760'!G237</f>
        <v>0.20843</v>
      </c>
      <c r="F248" s="0" t="n">
        <f aca="false">D248*Assumptions!$C$11*$B$7+E248*Assumptions!$C$12*$B$8</f>
        <v>8.524787</v>
      </c>
      <c r="G248" s="0" t="n">
        <f aca="false">C248*Assumptions!$C$15</f>
        <v>0</v>
      </c>
      <c r="H248" s="0" t="n">
        <f aca="false">MIN(F248,G248)</f>
        <v>0</v>
      </c>
      <c r="I248" s="0" t="n">
        <f aca="false">IF(C248=1,MIN(G248-H248,Assumptions!$C$13,P247),0)</f>
        <v>0</v>
      </c>
      <c r="J248" s="0" t="n">
        <f aca="false">H248+I248</f>
        <v>0</v>
      </c>
      <c r="K248" s="0" t="n">
        <f aca="false">MIN(IF(C248=1,F248-H248,F248),Assumptions!$C$13,MAX(0,($B$5-P247)/$B$6))</f>
        <v>0</v>
      </c>
      <c r="L248" s="0" t="n">
        <f aca="false">IF(C248=1,0,MIN(F248-K248,Assumptions!$C$15,MAX(0,$B$10-O247-M248)))</f>
        <v>8.524787</v>
      </c>
      <c r="M248" s="0" t="n">
        <f aca="false">'Profiles 8760'!H237</f>
        <v>284400</v>
      </c>
      <c r="N248" s="0" t="n">
        <f aca="false">J248+L248</f>
        <v>8.524787</v>
      </c>
      <c r="O248" s="0" t="n">
        <f aca="false">O247+N248</f>
        <v>19076.4184934857</v>
      </c>
      <c r="P248" s="0" t="n">
        <f aca="false">MIN($B$5,P247+K248*$B$6-I248)</f>
        <v>510.81</v>
      </c>
      <c r="Q248" s="0" t="n">
        <f aca="false">MAX(0,F248-H248-K248-L248)</f>
        <v>0</v>
      </c>
    </row>
    <row r="249" customFormat="false" ht="15" hidden="false" customHeight="false" outlineLevel="0" collapsed="false">
      <c r="A249" s="0" t="n">
        <f aca="false">'Profiles 8760'!A238</f>
        <v>236</v>
      </c>
      <c r="B249" s="0" t="n">
        <f aca="false">'Profiles 8760'!B238</f>
        <v>1</v>
      </c>
      <c r="C249" s="0" t="n">
        <f aca="false">'Profiles 8760'!E238</f>
        <v>1</v>
      </c>
      <c r="D249" s="0" t="n">
        <f aca="false">'Profiles 8760'!F238</f>
        <v>0</v>
      </c>
      <c r="E249" s="0" t="n">
        <f aca="false">'Profiles 8760'!G238</f>
        <v>0.229395</v>
      </c>
      <c r="F249" s="0" t="n">
        <f aca="false">D249*Assumptions!$C$11*$B$7+E249*Assumptions!$C$12*$B$8</f>
        <v>9.3822555</v>
      </c>
      <c r="G249" s="0" t="n">
        <f aca="false">C249*Assumptions!$C$15</f>
        <v>200</v>
      </c>
      <c r="H249" s="0" t="n">
        <f aca="false">MIN(F249,G249)</f>
        <v>9.3822555</v>
      </c>
      <c r="I249" s="0" t="n">
        <f aca="false">IF(C249=1,MIN(G249-H249,Assumptions!$C$13,P248),0)</f>
        <v>180</v>
      </c>
      <c r="J249" s="0" t="n">
        <f aca="false">H249+I249</f>
        <v>189.3822555</v>
      </c>
      <c r="K249" s="0" t="n">
        <f aca="false">MIN(IF(C249=1,F249-H249,F249),Assumptions!$C$13,MAX(0,($B$5-P248)/$B$6))</f>
        <v>0</v>
      </c>
      <c r="L249" s="0" t="n">
        <f aca="false">IF(C249=1,0,MIN(F249-K249,Assumptions!$C$15,MAX(0,$B$10-O248-M249)))</f>
        <v>0</v>
      </c>
      <c r="M249" s="0" t="n">
        <f aca="false">'Profiles 8760'!H238</f>
        <v>284200</v>
      </c>
      <c r="N249" s="0" t="n">
        <f aca="false">J249+L249</f>
        <v>189.3822555</v>
      </c>
      <c r="O249" s="0" t="n">
        <f aca="false">O248+N249</f>
        <v>19265.8007489857</v>
      </c>
      <c r="P249" s="0" t="n">
        <f aca="false">MIN($B$5,P248+K249*$B$6-I249)</f>
        <v>330.81</v>
      </c>
      <c r="Q249" s="0" t="n">
        <f aca="false">MAX(0,F249-H249-K249-L249)</f>
        <v>0</v>
      </c>
    </row>
    <row r="250" customFormat="false" ht="15" hidden="false" customHeight="false" outlineLevel="0" collapsed="false">
      <c r="A250" s="0" t="n">
        <f aca="false">'Profiles 8760'!A239</f>
        <v>237</v>
      </c>
      <c r="B250" s="0" t="n">
        <f aca="false">'Profiles 8760'!B239</f>
        <v>1</v>
      </c>
      <c r="C250" s="0" t="n">
        <f aca="false">'Profiles 8760'!E239</f>
        <v>1</v>
      </c>
      <c r="D250" s="0" t="n">
        <f aca="false">'Profiles 8760'!F239</f>
        <v>0</v>
      </c>
      <c r="E250" s="0" t="n">
        <f aca="false">'Profiles 8760'!G239</f>
        <v>0.166796</v>
      </c>
      <c r="F250" s="0" t="n">
        <f aca="false">D250*Assumptions!$C$11*$B$7+E250*Assumptions!$C$12*$B$8</f>
        <v>6.8219564</v>
      </c>
      <c r="G250" s="0" t="n">
        <f aca="false">C250*Assumptions!$C$15</f>
        <v>200</v>
      </c>
      <c r="H250" s="0" t="n">
        <f aca="false">MIN(F250,G250)</f>
        <v>6.8219564</v>
      </c>
      <c r="I250" s="0" t="n">
        <f aca="false">IF(C250=1,MIN(G250-H250,Assumptions!$C$13,P249),0)</f>
        <v>180</v>
      </c>
      <c r="J250" s="0" t="n">
        <f aca="false">H250+I250</f>
        <v>186.8219564</v>
      </c>
      <c r="K250" s="0" t="n">
        <f aca="false">MIN(IF(C250=1,F250-H250,F250),Assumptions!$C$13,MAX(0,($B$5-P249)/$B$6))</f>
        <v>0</v>
      </c>
      <c r="L250" s="0" t="n">
        <f aca="false">IF(C250=1,0,MIN(F250-K250,Assumptions!$C$15,MAX(0,$B$10-O249-M250)))</f>
        <v>0</v>
      </c>
      <c r="M250" s="0" t="n">
        <f aca="false">'Profiles 8760'!H239</f>
        <v>284000</v>
      </c>
      <c r="N250" s="0" t="n">
        <f aca="false">J250+L250</f>
        <v>186.8219564</v>
      </c>
      <c r="O250" s="0" t="n">
        <f aca="false">O249+N250</f>
        <v>19452.6227053857</v>
      </c>
      <c r="P250" s="0" t="n">
        <f aca="false">MIN($B$5,P249+K250*$B$6-I250)</f>
        <v>150.81</v>
      </c>
      <c r="Q250" s="0" t="n">
        <f aca="false">MAX(0,F250-H250-K250-L250)</f>
        <v>0</v>
      </c>
    </row>
    <row r="251" customFormat="false" ht="15" hidden="false" customHeight="false" outlineLevel="0" collapsed="false">
      <c r="A251" s="0" t="n">
        <f aca="false">'Profiles 8760'!A240</f>
        <v>238</v>
      </c>
      <c r="B251" s="0" t="n">
        <f aca="false">'Profiles 8760'!B240</f>
        <v>1</v>
      </c>
      <c r="C251" s="0" t="n">
        <f aca="false">'Profiles 8760'!E240</f>
        <v>0</v>
      </c>
      <c r="D251" s="0" t="n">
        <f aca="false">'Profiles 8760'!F240</f>
        <v>0</v>
      </c>
      <c r="E251" s="0" t="n">
        <f aca="false">'Profiles 8760'!G240</f>
        <v>0.120679</v>
      </c>
      <c r="F251" s="0" t="n">
        <f aca="false">D251*Assumptions!$C$11*$B$7+E251*Assumptions!$C$12*$B$8</f>
        <v>4.9357711</v>
      </c>
      <c r="G251" s="0" t="n">
        <f aca="false">C251*Assumptions!$C$15</f>
        <v>0</v>
      </c>
      <c r="H251" s="0" t="n">
        <f aca="false">MIN(F251,G251)</f>
        <v>0</v>
      </c>
      <c r="I251" s="0" t="n">
        <f aca="false">IF(C251=1,MIN(G251-H251,Assumptions!$C$13,P250),0)</f>
        <v>0</v>
      </c>
      <c r="J251" s="0" t="n">
        <f aca="false">H251+I251</f>
        <v>0</v>
      </c>
      <c r="K251" s="0" t="n">
        <f aca="false">MIN(IF(C251=1,F251-H251,F251),Assumptions!$C$13,MAX(0,($B$5-P250)/$B$6))</f>
        <v>4.9357711</v>
      </c>
      <c r="L251" s="0" t="n">
        <f aca="false">IF(C251=1,0,MIN(F251-K251,Assumptions!$C$15,MAX(0,$B$10-O250-M251)))</f>
        <v>0</v>
      </c>
      <c r="M251" s="0" t="n">
        <f aca="false">'Profiles 8760'!H240</f>
        <v>284000</v>
      </c>
      <c r="N251" s="0" t="n">
        <f aca="false">J251+L251</f>
        <v>0</v>
      </c>
      <c r="O251" s="0" t="n">
        <f aca="false">O250+N251</f>
        <v>19452.6227053857</v>
      </c>
      <c r="P251" s="0" t="n">
        <f aca="false">MIN($B$5,P250+K251*$B$6-I251)</f>
        <v>155.08832638948</v>
      </c>
      <c r="Q251" s="0" t="n">
        <f aca="false">MAX(0,F251-H251-K251-L251)</f>
        <v>0</v>
      </c>
    </row>
    <row r="252" customFormat="false" ht="15" hidden="false" customHeight="false" outlineLevel="0" collapsed="false">
      <c r="A252" s="0" t="n">
        <f aca="false">'Profiles 8760'!A241</f>
        <v>239</v>
      </c>
      <c r="B252" s="0" t="n">
        <f aca="false">'Profiles 8760'!B241</f>
        <v>1</v>
      </c>
      <c r="C252" s="0" t="n">
        <f aca="false">'Profiles 8760'!E241</f>
        <v>0</v>
      </c>
      <c r="D252" s="0" t="n">
        <f aca="false">'Profiles 8760'!F241</f>
        <v>0</v>
      </c>
      <c r="E252" s="0" t="n">
        <f aca="false">'Profiles 8760'!G241</f>
        <v>0.097817</v>
      </c>
      <c r="F252" s="0" t="n">
        <f aca="false">D252*Assumptions!$C$11*$B$7+E252*Assumptions!$C$12*$B$8</f>
        <v>4.0007153</v>
      </c>
      <c r="G252" s="0" t="n">
        <f aca="false">C252*Assumptions!$C$15</f>
        <v>0</v>
      </c>
      <c r="H252" s="0" t="n">
        <f aca="false">MIN(F252,G252)</f>
        <v>0</v>
      </c>
      <c r="I252" s="0" t="n">
        <f aca="false">IF(C252=1,MIN(G252-H252,Assumptions!$C$13,P251),0)</f>
        <v>0</v>
      </c>
      <c r="J252" s="0" t="n">
        <f aca="false">H252+I252</f>
        <v>0</v>
      </c>
      <c r="K252" s="0" t="n">
        <f aca="false">MIN(IF(C252=1,F252-H252,F252),Assumptions!$C$13,MAX(0,($B$5-P251)/$B$6))</f>
        <v>4.0007153</v>
      </c>
      <c r="L252" s="0" t="n">
        <f aca="false">IF(C252=1,0,MIN(F252-K252,Assumptions!$C$15,MAX(0,$B$10-O251-M252)))</f>
        <v>0</v>
      </c>
      <c r="M252" s="0" t="n">
        <f aca="false">'Profiles 8760'!H241</f>
        <v>284000</v>
      </c>
      <c r="N252" s="0" t="n">
        <f aca="false">J252+L252</f>
        <v>0</v>
      </c>
      <c r="O252" s="0" t="n">
        <f aca="false">O251+N252</f>
        <v>19452.6227053857</v>
      </c>
      <c r="P252" s="0" t="n">
        <f aca="false">MIN($B$5,P251+K252*$B$6-I252)</f>
        <v>158.55614641152</v>
      </c>
      <c r="Q252" s="0" t="n">
        <f aca="false">MAX(0,F252-H252-K252-L252)</f>
        <v>0</v>
      </c>
    </row>
    <row r="253" customFormat="false" ht="15" hidden="false" customHeight="false" outlineLevel="0" collapsed="false">
      <c r="A253" s="0" t="n">
        <f aca="false">'Profiles 8760'!A242</f>
        <v>240</v>
      </c>
      <c r="B253" s="0" t="n">
        <f aca="false">'Profiles 8760'!B242</f>
        <v>1</v>
      </c>
      <c r="C253" s="0" t="n">
        <f aca="false">'Profiles 8760'!E242</f>
        <v>0</v>
      </c>
      <c r="D253" s="0" t="n">
        <f aca="false">'Profiles 8760'!F242</f>
        <v>0</v>
      </c>
      <c r="E253" s="0" t="n">
        <f aca="false">'Profiles 8760'!G242</f>
        <v>0.064717</v>
      </c>
      <c r="F253" s="0" t="n">
        <f aca="false">D253*Assumptions!$C$11*$B$7+E253*Assumptions!$C$12*$B$8</f>
        <v>2.6469253</v>
      </c>
      <c r="G253" s="0" t="n">
        <f aca="false">C253*Assumptions!$C$15</f>
        <v>0</v>
      </c>
      <c r="H253" s="0" t="n">
        <f aca="false">MIN(F253,G253)</f>
        <v>0</v>
      </c>
      <c r="I253" s="0" t="n">
        <f aca="false">IF(C253=1,MIN(G253-H253,Assumptions!$C$13,P252),0)</f>
        <v>0</v>
      </c>
      <c r="J253" s="0" t="n">
        <f aca="false">H253+I253</f>
        <v>0</v>
      </c>
      <c r="K253" s="0" t="n">
        <f aca="false">MIN(IF(C253=1,F253-H253,F253),Assumptions!$C$13,MAX(0,($B$5-P252)/$B$6))</f>
        <v>2.6469253</v>
      </c>
      <c r="L253" s="0" t="n">
        <f aca="false">IF(C253=1,0,MIN(F253-K253,Assumptions!$C$15,MAX(0,$B$10-O252-M253)))</f>
        <v>0</v>
      </c>
      <c r="M253" s="0" t="n">
        <f aca="false">'Profiles 8760'!H242</f>
        <v>284000</v>
      </c>
      <c r="N253" s="0" t="n">
        <f aca="false">J253+L253</f>
        <v>0</v>
      </c>
      <c r="O253" s="0" t="n">
        <f aca="false">O252+N253</f>
        <v>19452.6227053857</v>
      </c>
      <c r="P253" s="0" t="n">
        <f aca="false">MIN($B$5,P252+K253*$B$6-I253)</f>
        <v>160.85050126156</v>
      </c>
      <c r="Q253" s="0" t="n">
        <f aca="false">MAX(0,F253-H253-K253-L253)</f>
        <v>0</v>
      </c>
    </row>
    <row r="254" customFormat="false" ht="15" hidden="false" customHeight="false" outlineLevel="0" collapsed="false">
      <c r="A254" s="0" t="n">
        <f aca="false">'Profiles 8760'!A243</f>
        <v>241</v>
      </c>
      <c r="B254" s="0" t="n">
        <f aca="false">'Profiles 8760'!B243</f>
        <v>1</v>
      </c>
      <c r="C254" s="0" t="n">
        <f aca="false">'Profiles 8760'!E243</f>
        <v>0</v>
      </c>
      <c r="D254" s="0" t="n">
        <f aca="false">'Profiles 8760'!F243</f>
        <v>0</v>
      </c>
      <c r="E254" s="0" t="n">
        <f aca="false">'Profiles 8760'!G243</f>
        <v>0.093353</v>
      </c>
      <c r="F254" s="0" t="n">
        <f aca="false">D254*Assumptions!$C$11*$B$7+E254*Assumptions!$C$12*$B$8</f>
        <v>3.8181377</v>
      </c>
      <c r="G254" s="0" t="n">
        <f aca="false">C254*Assumptions!$C$15</f>
        <v>0</v>
      </c>
      <c r="H254" s="0" t="n">
        <f aca="false">MIN(F254,G254)</f>
        <v>0</v>
      </c>
      <c r="I254" s="0" t="n">
        <f aca="false">IF(C254=1,MIN(G254-H254,Assumptions!$C$13,P253),0)</f>
        <v>0</v>
      </c>
      <c r="J254" s="0" t="n">
        <f aca="false">H254+I254</f>
        <v>0</v>
      </c>
      <c r="K254" s="0" t="n">
        <f aca="false">MIN(IF(C254=1,F254-H254,F254),Assumptions!$C$13,MAX(0,($B$5-P253)/$B$6))</f>
        <v>3.8181377</v>
      </c>
      <c r="L254" s="0" t="n">
        <f aca="false">IF(C254=1,0,MIN(F254-K254,Assumptions!$C$15,MAX(0,$B$10-O253-M254)))</f>
        <v>0</v>
      </c>
      <c r="M254" s="0" t="n">
        <f aca="false">'Profiles 8760'!H243</f>
        <v>284000</v>
      </c>
      <c r="N254" s="0" t="n">
        <f aca="false">J254+L254</f>
        <v>0</v>
      </c>
      <c r="O254" s="0" t="n">
        <f aca="false">O253+N254</f>
        <v>19452.6227053857</v>
      </c>
      <c r="P254" s="0" t="n">
        <f aca="false">MIN($B$5,P253+K254*$B$6-I254)</f>
        <v>164.16006301992</v>
      </c>
      <c r="Q254" s="0" t="n">
        <f aca="false">MAX(0,F254-H254-K254-L254)</f>
        <v>0</v>
      </c>
    </row>
    <row r="255" customFormat="false" ht="15" hidden="false" customHeight="false" outlineLevel="0" collapsed="false">
      <c r="A255" s="0" t="n">
        <f aca="false">'Profiles 8760'!A244</f>
        <v>242</v>
      </c>
      <c r="B255" s="0" t="n">
        <f aca="false">'Profiles 8760'!B244</f>
        <v>1</v>
      </c>
      <c r="C255" s="0" t="n">
        <f aca="false">'Profiles 8760'!E244</f>
        <v>0</v>
      </c>
      <c r="D255" s="0" t="n">
        <f aca="false">'Profiles 8760'!F244</f>
        <v>0</v>
      </c>
      <c r="E255" s="0" t="n">
        <f aca="false">'Profiles 8760'!G244</f>
        <v>0.100566</v>
      </c>
      <c r="F255" s="0" t="n">
        <f aca="false">D255*Assumptions!$C$11*$B$7+E255*Assumptions!$C$12*$B$8</f>
        <v>4.1131494</v>
      </c>
      <c r="G255" s="0" t="n">
        <f aca="false">C255*Assumptions!$C$15</f>
        <v>0</v>
      </c>
      <c r="H255" s="0" t="n">
        <f aca="false">MIN(F255,G255)</f>
        <v>0</v>
      </c>
      <c r="I255" s="0" t="n">
        <f aca="false">IF(C255=1,MIN(G255-H255,Assumptions!$C$13,P254),0)</f>
        <v>0</v>
      </c>
      <c r="J255" s="0" t="n">
        <f aca="false">H255+I255</f>
        <v>0</v>
      </c>
      <c r="K255" s="0" t="n">
        <f aca="false">MIN(IF(C255=1,F255-H255,F255),Assumptions!$C$13,MAX(0,($B$5-P254)/$B$6))</f>
        <v>4.1131494</v>
      </c>
      <c r="L255" s="0" t="n">
        <f aca="false">IF(C255=1,0,MIN(F255-K255,Assumptions!$C$15,MAX(0,$B$10-O254-M255)))</f>
        <v>0</v>
      </c>
      <c r="M255" s="0" t="n">
        <f aca="false">'Profiles 8760'!H244</f>
        <v>284000</v>
      </c>
      <c r="N255" s="0" t="n">
        <f aca="false">J255+L255</f>
        <v>0</v>
      </c>
      <c r="O255" s="0" t="n">
        <f aca="false">O254+N255</f>
        <v>19452.6227053857</v>
      </c>
      <c r="P255" s="0" t="n">
        <f aca="false">MIN($B$5,P254+K255*$B$6-I255)</f>
        <v>167.72534091984</v>
      </c>
      <c r="Q255" s="0" t="n">
        <f aca="false">MAX(0,F255-H255-K255-L255)</f>
        <v>0</v>
      </c>
    </row>
    <row r="256" customFormat="false" ht="15" hidden="false" customHeight="false" outlineLevel="0" collapsed="false">
      <c r="A256" s="0" t="n">
        <f aca="false">'Profiles 8760'!A245</f>
        <v>243</v>
      </c>
      <c r="B256" s="0" t="n">
        <f aca="false">'Profiles 8760'!B245</f>
        <v>1</v>
      </c>
      <c r="C256" s="0" t="n">
        <f aca="false">'Profiles 8760'!E245</f>
        <v>0</v>
      </c>
      <c r="D256" s="0" t="n">
        <f aca="false">'Profiles 8760'!F245</f>
        <v>0</v>
      </c>
      <c r="E256" s="0" t="n">
        <f aca="false">'Profiles 8760'!G245</f>
        <v>0.139499</v>
      </c>
      <c r="F256" s="0" t="n">
        <f aca="false">D256*Assumptions!$C$11*$B$7+E256*Assumptions!$C$12*$B$8</f>
        <v>5.7055091</v>
      </c>
      <c r="G256" s="0" t="n">
        <f aca="false">C256*Assumptions!$C$15</f>
        <v>0</v>
      </c>
      <c r="H256" s="0" t="n">
        <f aca="false">MIN(F256,G256)</f>
        <v>0</v>
      </c>
      <c r="I256" s="0" t="n">
        <f aca="false">IF(C256=1,MIN(G256-H256,Assumptions!$C$13,P255),0)</f>
        <v>0</v>
      </c>
      <c r="J256" s="0" t="n">
        <f aca="false">H256+I256</f>
        <v>0</v>
      </c>
      <c r="K256" s="0" t="n">
        <f aca="false">MIN(IF(C256=1,F256-H256,F256),Assumptions!$C$13,MAX(0,($B$5-P255)/$B$6))</f>
        <v>5.7055091</v>
      </c>
      <c r="L256" s="0" t="n">
        <f aca="false">IF(C256=1,0,MIN(F256-K256,Assumptions!$C$15,MAX(0,$B$10-O255-M256)))</f>
        <v>0</v>
      </c>
      <c r="M256" s="0" t="n">
        <f aca="false">'Profiles 8760'!H245</f>
        <v>284000</v>
      </c>
      <c r="N256" s="0" t="n">
        <f aca="false">J256+L256</f>
        <v>0</v>
      </c>
      <c r="O256" s="0" t="n">
        <f aca="false">O255+N256</f>
        <v>19452.6227053857</v>
      </c>
      <c r="P256" s="0" t="n">
        <f aca="false">MIN($B$5,P255+K256*$B$6-I256)</f>
        <v>172.67087620772</v>
      </c>
      <c r="Q256" s="0" t="n">
        <f aca="false">MAX(0,F256-H256-K256-L256)</f>
        <v>0</v>
      </c>
    </row>
    <row r="257" customFormat="false" ht="15" hidden="false" customHeight="false" outlineLevel="0" collapsed="false">
      <c r="A257" s="0" t="n">
        <f aca="false">'Profiles 8760'!A246</f>
        <v>244</v>
      </c>
      <c r="B257" s="0" t="n">
        <f aca="false">'Profiles 8760'!B246</f>
        <v>1</v>
      </c>
      <c r="C257" s="0" t="n">
        <f aca="false">'Profiles 8760'!E246</f>
        <v>0</v>
      </c>
      <c r="D257" s="0" t="n">
        <f aca="false">'Profiles 8760'!F246</f>
        <v>0</v>
      </c>
      <c r="E257" s="0" t="n">
        <f aca="false">'Profiles 8760'!G246</f>
        <v>0.11911</v>
      </c>
      <c r="F257" s="0" t="n">
        <f aca="false">D257*Assumptions!$C$11*$B$7+E257*Assumptions!$C$12*$B$8</f>
        <v>4.871599</v>
      </c>
      <c r="G257" s="0" t="n">
        <f aca="false">C257*Assumptions!$C$15</f>
        <v>0</v>
      </c>
      <c r="H257" s="0" t="n">
        <f aca="false">MIN(F257,G257)</f>
        <v>0</v>
      </c>
      <c r="I257" s="0" t="n">
        <f aca="false">IF(C257=1,MIN(G257-H257,Assumptions!$C$13,P256),0)</f>
        <v>0</v>
      </c>
      <c r="J257" s="0" t="n">
        <f aca="false">H257+I257</f>
        <v>0</v>
      </c>
      <c r="K257" s="0" t="n">
        <f aca="false">MIN(IF(C257=1,F257-H257,F257),Assumptions!$C$13,MAX(0,($B$5-P256)/$B$6))</f>
        <v>4.871599</v>
      </c>
      <c r="L257" s="0" t="n">
        <f aca="false">IF(C257=1,0,MIN(F257-K257,Assumptions!$C$15,MAX(0,$B$10-O256-M257)))</f>
        <v>0</v>
      </c>
      <c r="M257" s="0" t="n">
        <f aca="false">'Profiles 8760'!H246</f>
        <v>284000</v>
      </c>
      <c r="N257" s="0" t="n">
        <f aca="false">J257+L257</f>
        <v>0</v>
      </c>
      <c r="O257" s="0" t="n">
        <f aca="false">O256+N257</f>
        <v>19452.6227053857</v>
      </c>
      <c r="P257" s="0" t="n">
        <f aca="false">MIN($B$5,P256+K257*$B$6-I257)</f>
        <v>176.89357822092</v>
      </c>
      <c r="Q257" s="0" t="n">
        <f aca="false">MAX(0,F257-H257-K257-L257)</f>
        <v>0</v>
      </c>
    </row>
    <row r="258" customFormat="false" ht="15" hidden="false" customHeight="false" outlineLevel="0" collapsed="false">
      <c r="A258" s="0" t="n">
        <f aca="false">'Profiles 8760'!A247</f>
        <v>245</v>
      </c>
      <c r="B258" s="0" t="n">
        <f aca="false">'Profiles 8760'!B247</f>
        <v>1</v>
      </c>
      <c r="C258" s="0" t="n">
        <f aca="false">'Profiles 8760'!E247</f>
        <v>0</v>
      </c>
      <c r="D258" s="0" t="n">
        <f aca="false">'Profiles 8760'!F247</f>
        <v>0</v>
      </c>
      <c r="E258" s="0" t="n">
        <f aca="false">'Profiles 8760'!G247</f>
        <v>0.095534</v>
      </c>
      <c r="F258" s="0" t="n">
        <f aca="false">D258*Assumptions!$C$11*$B$7+E258*Assumptions!$C$12*$B$8</f>
        <v>3.9073406</v>
      </c>
      <c r="G258" s="0" t="n">
        <f aca="false">C258*Assumptions!$C$15</f>
        <v>0</v>
      </c>
      <c r="H258" s="0" t="n">
        <f aca="false">MIN(F258,G258)</f>
        <v>0</v>
      </c>
      <c r="I258" s="0" t="n">
        <f aca="false">IF(C258=1,MIN(G258-H258,Assumptions!$C$13,P257),0)</f>
        <v>0</v>
      </c>
      <c r="J258" s="0" t="n">
        <f aca="false">H258+I258</f>
        <v>0</v>
      </c>
      <c r="K258" s="0" t="n">
        <f aca="false">MIN(IF(C258=1,F258-H258,F258),Assumptions!$C$13,MAX(0,($B$5-P257)/$B$6))</f>
        <v>3.9073406</v>
      </c>
      <c r="L258" s="0" t="n">
        <f aca="false">IF(C258=1,0,MIN(F258-K258,Assumptions!$C$15,MAX(0,$B$10-O257-M258)))</f>
        <v>0</v>
      </c>
      <c r="M258" s="0" t="n">
        <f aca="false">'Profiles 8760'!H247</f>
        <v>284000</v>
      </c>
      <c r="N258" s="0" t="n">
        <f aca="false">J258+L258</f>
        <v>0</v>
      </c>
      <c r="O258" s="0" t="n">
        <f aca="false">O257+N258</f>
        <v>19452.6227053857</v>
      </c>
      <c r="P258" s="0" t="n">
        <f aca="false">MIN($B$5,P257+K258*$B$6-I258)</f>
        <v>180.280461053</v>
      </c>
      <c r="Q258" s="0" t="n">
        <f aca="false">MAX(0,F258-H258-K258-L258)</f>
        <v>0</v>
      </c>
    </row>
    <row r="259" customFormat="false" ht="15" hidden="false" customHeight="false" outlineLevel="0" collapsed="false">
      <c r="A259" s="0" t="n">
        <f aca="false">'Profiles 8760'!A248</f>
        <v>246</v>
      </c>
      <c r="B259" s="0" t="n">
        <f aca="false">'Profiles 8760'!B248</f>
        <v>1</v>
      </c>
      <c r="C259" s="0" t="n">
        <f aca="false">'Profiles 8760'!E248</f>
        <v>0</v>
      </c>
      <c r="D259" s="0" t="n">
        <f aca="false">'Profiles 8760'!F248</f>
        <v>0</v>
      </c>
      <c r="E259" s="0" t="n">
        <f aca="false">'Profiles 8760'!G248</f>
        <v>0.166162</v>
      </c>
      <c r="F259" s="0" t="n">
        <f aca="false">D259*Assumptions!$C$11*$B$7+E259*Assumptions!$C$12*$B$8</f>
        <v>6.7960258</v>
      </c>
      <c r="G259" s="0" t="n">
        <f aca="false">C259*Assumptions!$C$15</f>
        <v>0</v>
      </c>
      <c r="H259" s="0" t="n">
        <f aca="false">MIN(F259,G259)</f>
        <v>0</v>
      </c>
      <c r="I259" s="0" t="n">
        <f aca="false">IF(C259=1,MIN(G259-H259,Assumptions!$C$13,P258),0)</f>
        <v>0</v>
      </c>
      <c r="J259" s="0" t="n">
        <f aca="false">H259+I259</f>
        <v>0</v>
      </c>
      <c r="K259" s="0" t="n">
        <f aca="false">MIN(IF(C259=1,F259-H259,F259),Assumptions!$C$13,MAX(0,($B$5-P258)/$B$6))</f>
        <v>6.7960258</v>
      </c>
      <c r="L259" s="0" t="n">
        <f aca="false">IF(C259=1,0,MIN(F259-K259,Assumptions!$C$15,MAX(0,$B$10-O258-M259)))</f>
        <v>0</v>
      </c>
      <c r="M259" s="0" t="n">
        <f aca="false">'Profiles 8760'!H248</f>
        <v>284000</v>
      </c>
      <c r="N259" s="0" t="n">
        <f aca="false">J259+L259</f>
        <v>0</v>
      </c>
      <c r="O259" s="0" t="n">
        <f aca="false">O258+N259</f>
        <v>19452.6227053857</v>
      </c>
      <c r="P259" s="0" t="n">
        <f aca="false">MIN($B$5,P258+K259*$B$6-I259)</f>
        <v>186.17125621644</v>
      </c>
      <c r="Q259" s="0" t="n">
        <f aca="false">MAX(0,F259-H259-K259-L259)</f>
        <v>0</v>
      </c>
    </row>
    <row r="260" customFormat="false" ht="15" hidden="false" customHeight="false" outlineLevel="0" collapsed="false">
      <c r="A260" s="0" t="n">
        <f aca="false">'Profiles 8760'!A249</f>
        <v>247</v>
      </c>
      <c r="B260" s="0" t="n">
        <f aca="false">'Profiles 8760'!B249</f>
        <v>1</v>
      </c>
      <c r="C260" s="0" t="n">
        <f aca="false">'Profiles 8760'!E249</f>
        <v>0</v>
      </c>
      <c r="D260" s="0" t="n">
        <f aca="false">'Profiles 8760'!F249</f>
        <v>0</v>
      </c>
      <c r="E260" s="0" t="n">
        <f aca="false">'Profiles 8760'!G249</f>
        <v>0.176808</v>
      </c>
      <c r="F260" s="0" t="n">
        <f aca="false">D260*Assumptions!$C$11*$B$7+E260*Assumptions!$C$12*$B$8</f>
        <v>7.2314472</v>
      </c>
      <c r="G260" s="0" t="n">
        <f aca="false">C260*Assumptions!$C$15</f>
        <v>0</v>
      </c>
      <c r="H260" s="0" t="n">
        <f aca="false">MIN(F260,G260)</f>
        <v>0</v>
      </c>
      <c r="I260" s="0" t="n">
        <f aca="false">IF(C260=1,MIN(G260-H260,Assumptions!$C$13,P259),0)</f>
        <v>0</v>
      </c>
      <c r="J260" s="0" t="n">
        <f aca="false">H260+I260</f>
        <v>0</v>
      </c>
      <c r="K260" s="0" t="n">
        <f aca="false">MIN(IF(C260=1,F260-H260,F260),Assumptions!$C$13,MAX(0,($B$5-P259)/$B$6))</f>
        <v>7.2314472</v>
      </c>
      <c r="L260" s="0" t="n">
        <f aca="false">IF(C260=1,0,MIN(F260-K260,Assumptions!$C$15,MAX(0,$B$10-O259-M260)))</f>
        <v>0</v>
      </c>
      <c r="M260" s="0" t="n">
        <f aca="false">'Profiles 8760'!H249</f>
        <v>284000</v>
      </c>
      <c r="N260" s="0" t="n">
        <f aca="false">J260+L260</f>
        <v>0</v>
      </c>
      <c r="O260" s="0" t="n">
        <f aca="false">O259+N260</f>
        <v>19452.6227053857</v>
      </c>
      <c r="P260" s="0" t="n">
        <f aca="false">MIN($B$5,P259+K260*$B$6-I260)</f>
        <v>192.4394746494</v>
      </c>
      <c r="Q260" s="0" t="n">
        <f aca="false">MAX(0,F260-H260-K260-L260)</f>
        <v>0</v>
      </c>
    </row>
    <row r="261" customFormat="false" ht="15" hidden="false" customHeight="false" outlineLevel="0" collapsed="false">
      <c r="A261" s="0" t="n">
        <f aca="false">'Profiles 8760'!A250</f>
        <v>248</v>
      </c>
      <c r="B261" s="0" t="n">
        <f aca="false">'Profiles 8760'!B250</f>
        <v>1</v>
      </c>
      <c r="C261" s="0" t="n">
        <f aca="false">'Profiles 8760'!E250</f>
        <v>1</v>
      </c>
      <c r="D261" s="0" t="n">
        <f aca="false">'Profiles 8760'!F250</f>
        <v>0.064296</v>
      </c>
      <c r="E261" s="0" t="n">
        <f aca="false">'Profiles 8760'!G250</f>
        <v>0.158508</v>
      </c>
      <c r="F261" s="0" t="n">
        <f aca="false">D261*Assumptions!$C$11*$B$7+E261*Assumptions!$C$12*$B$8</f>
        <v>25.051662</v>
      </c>
      <c r="G261" s="0" t="n">
        <f aca="false">C261*Assumptions!$C$15</f>
        <v>200</v>
      </c>
      <c r="H261" s="0" t="n">
        <f aca="false">MIN(F261,G261)</f>
        <v>25.051662</v>
      </c>
      <c r="I261" s="0" t="n">
        <f aca="false">IF(C261=1,MIN(G261-H261,Assumptions!$C$13,P260),0)</f>
        <v>174.948338</v>
      </c>
      <c r="J261" s="0" t="n">
        <f aca="false">H261+I261</f>
        <v>200</v>
      </c>
      <c r="K261" s="0" t="n">
        <f aca="false">MIN(IF(C261=1,F261-H261,F261),Assumptions!$C$13,MAX(0,($B$5-P260)/$B$6))</f>
        <v>0</v>
      </c>
      <c r="L261" s="0" t="n">
        <f aca="false">IF(C261=1,0,MIN(F261-K261,Assumptions!$C$15,MAX(0,$B$10-O260-M261)))</f>
        <v>0</v>
      </c>
      <c r="M261" s="0" t="n">
        <f aca="false">'Profiles 8760'!H250</f>
        <v>283800</v>
      </c>
      <c r="N261" s="0" t="n">
        <f aca="false">J261+L261</f>
        <v>200</v>
      </c>
      <c r="O261" s="0" t="n">
        <f aca="false">O260+N261</f>
        <v>19652.6227053857</v>
      </c>
      <c r="P261" s="0" t="n">
        <f aca="false">MIN($B$5,P260+K261*$B$6-I261)</f>
        <v>17.4911366494</v>
      </c>
      <c r="Q261" s="0" t="n">
        <f aca="false">MAX(0,F261-H261-K261-L261)</f>
        <v>0</v>
      </c>
    </row>
    <row r="262" customFormat="false" ht="15" hidden="false" customHeight="false" outlineLevel="0" collapsed="false">
      <c r="A262" s="0" t="n">
        <f aca="false">'Profiles 8760'!A251</f>
        <v>249</v>
      </c>
      <c r="B262" s="0" t="n">
        <f aca="false">'Profiles 8760'!B251</f>
        <v>1</v>
      </c>
      <c r="C262" s="0" t="n">
        <f aca="false">'Profiles 8760'!E251</f>
        <v>1</v>
      </c>
      <c r="D262" s="0" t="n">
        <f aca="false">'Profiles 8760'!F251</f>
        <v>0.337055</v>
      </c>
      <c r="E262" s="0" t="n">
        <f aca="false">'Profiles 8760'!G251</f>
        <v>0.151277</v>
      </c>
      <c r="F262" s="0" t="n">
        <f aca="false">D262*Assumptions!$C$11*$B$7+E262*Assumptions!$C$12*$B$8</f>
        <v>103.5287133</v>
      </c>
      <c r="G262" s="0" t="n">
        <f aca="false">C262*Assumptions!$C$15</f>
        <v>200</v>
      </c>
      <c r="H262" s="0" t="n">
        <f aca="false">MIN(F262,G262)</f>
        <v>103.5287133</v>
      </c>
      <c r="I262" s="0" t="n">
        <f aca="false">IF(C262=1,MIN(G262-H262,Assumptions!$C$13,P261),0)</f>
        <v>17.4911366494</v>
      </c>
      <c r="J262" s="0" t="n">
        <f aca="false">H262+I262</f>
        <v>121.0198499494</v>
      </c>
      <c r="K262" s="0" t="n">
        <f aca="false">MIN(IF(C262=1,F262-H262,F262),Assumptions!$C$13,MAX(0,($B$5-P261)/$B$6))</f>
        <v>0</v>
      </c>
      <c r="L262" s="0" t="n">
        <f aca="false">IF(C262=1,0,MIN(F262-K262,Assumptions!$C$15,MAX(0,$B$10-O261-M262)))</f>
        <v>0</v>
      </c>
      <c r="M262" s="0" t="n">
        <f aca="false">'Profiles 8760'!H251</f>
        <v>283600</v>
      </c>
      <c r="N262" s="0" t="n">
        <f aca="false">J262+L262</f>
        <v>121.0198499494</v>
      </c>
      <c r="O262" s="0" t="n">
        <f aca="false">O261+N262</f>
        <v>19773.6425553351</v>
      </c>
      <c r="P262" s="0" t="n">
        <f aca="false">MIN($B$5,P261+K262*$B$6-I262)</f>
        <v>0</v>
      </c>
      <c r="Q262" s="0" t="n">
        <f aca="false">MAX(0,F262-H262-K262-L262)</f>
        <v>0</v>
      </c>
    </row>
    <row r="263" customFormat="false" ht="15" hidden="false" customHeight="false" outlineLevel="0" collapsed="false">
      <c r="A263" s="0" t="n">
        <f aca="false">'Profiles 8760'!A252</f>
        <v>250</v>
      </c>
      <c r="B263" s="0" t="n">
        <f aca="false">'Profiles 8760'!B252</f>
        <v>1</v>
      </c>
      <c r="C263" s="0" t="n">
        <f aca="false">'Profiles 8760'!E252</f>
        <v>0</v>
      </c>
      <c r="D263" s="0" t="n">
        <f aca="false">'Profiles 8760'!F252</f>
        <v>0.648015</v>
      </c>
      <c r="E263" s="0" t="n">
        <f aca="false">'Profiles 8760'!G252</f>
        <v>0.144506</v>
      </c>
      <c r="F263" s="0" t="n">
        <f aca="false">D263*Assumptions!$C$11*$B$7+E263*Assumptions!$C$12*$B$8</f>
        <v>193.0570274</v>
      </c>
      <c r="G263" s="0" t="n">
        <f aca="false">C263*Assumptions!$C$15</f>
        <v>0</v>
      </c>
      <c r="H263" s="0" t="n">
        <f aca="false">MIN(F263,G263)</f>
        <v>0</v>
      </c>
      <c r="I263" s="0" t="n">
        <f aca="false">IF(C263=1,MIN(G263-H263,Assumptions!$C$13,P262),0)</f>
        <v>0</v>
      </c>
      <c r="J263" s="0" t="n">
        <f aca="false">H263+I263</f>
        <v>0</v>
      </c>
      <c r="K263" s="0" t="n">
        <f aca="false">MIN(IF(C263=1,F263-H263,F263),Assumptions!$C$13,MAX(0,($B$5-P262)/$B$6))</f>
        <v>180</v>
      </c>
      <c r="L263" s="0" t="n">
        <f aca="false">IF(C263=1,0,MIN(F263-K263,Assumptions!$C$15,MAX(0,$B$10-O262-M263)))</f>
        <v>13.0570274</v>
      </c>
      <c r="M263" s="0" t="n">
        <f aca="false">'Profiles 8760'!H252</f>
        <v>283600</v>
      </c>
      <c r="N263" s="0" t="n">
        <f aca="false">J263+L263</f>
        <v>13.0570274</v>
      </c>
      <c r="O263" s="0" t="n">
        <f aca="false">O262+N263</f>
        <v>19786.6995827351</v>
      </c>
      <c r="P263" s="0" t="n">
        <f aca="false">MIN($B$5,P262+K263*$B$6-I263)</f>
        <v>156.024</v>
      </c>
      <c r="Q263" s="0" t="n">
        <f aca="false">MAX(0,F263-H263-K263-L263)</f>
        <v>0</v>
      </c>
    </row>
    <row r="264" customFormat="false" ht="15" hidden="false" customHeight="false" outlineLevel="0" collapsed="false">
      <c r="A264" s="0" t="n">
        <f aca="false">'Profiles 8760'!A253</f>
        <v>251</v>
      </c>
      <c r="B264" s="0" t="n">
        <f aca="false">'Profiles 8760'!B253</f>
        <v>1</v>
      </c>
      <c r="C264" s="0" t="n">
        <f aca="false">'Profiles 8760'!E253</f>
        <v>0</v>
      </c>
      <c r="D264" s="0" t="n">
        <f aca="false">'Profiles 8760'!F253</f>
        <v>0.923237</v>
      </c>
      <c r="E264" s="0" t="n">
        <f aca="false">'Profiles 8760'!G253</f>
        <v>0.122614</v>
      </c>
      <c r="F264" s="0" t="n">
        <f aca="false">D264*Assumptions!$C$11*$B$7+E264*Assumptions!$C$12*$B$8</f>
        <v>271.6457582</v>
      </c>
      <c r="G264" s="0" t="n">
        <f aca="false">C264*Assumptions!$C$15</f>
        <v>0</v>
      </c>
      <c r="H264" s="0" t="n">
        <f aca="false">MIN(F264,G264)</f>
        <v>0</v>
      </c>
      <c r="I264" s="0" t="n">
        <f aca="false">IF(C264=1,MIN(G264-H264,Assumptions!$C$13,P263),0)</f>
        <v>0</v>
      </c>
      <c r="J264" s="0" t="n">
        <f aca="false">H264+I264</f>
        <v>0</v>
      </c>
      <c r="K264" s="0" t="n">
        <f aca="false">MIN(IF(C264=1,F264-H264,F264),Assumptions!$C$13,MAX(0,($B$5-P263)/$B$6))</f>
        <v>180</v>
      </c>
      <c r="L264" s="0" t="n">
        <f aca="false">IF(C264=1,0,MIN(F264-K264,Assumptions!$C$15,MAX(0,$B$10-O263-M264)))</f>
        <v>91.6457582</v>
      </c>
      <c r="M264" s="0" t="n">
        <f aca="false">'Profiles 8760'!H253</f>
        <v>283600</v>
      </c>
      <c r="N264" s="0" t="n">
        <f aca="false">J264+L264</f>
        <v>91.6457582</v>
      </c>
      <c r="O264" s="0" t="n">
        <f aca="false">O263+N264</f>
        <v>19878.3453409351</v>
      </c>
      <c r="P264" s="0" t="n">
        <f aca="false">MIN($B$5,P263+K264*$B$6-I264)</f>
        <v>312.048</v>
      </c>
      <c r="Q264" s="0" t="n">
        <f aca="false">MAX(0,F264-H264-K264-L264)</f>
        <v>0</v>
      </c>
    </row>
    <row r="265" customFormat="false" ht="15" hidden="false" customHeight="false" outlineLevel="0" collapsed="false">
      <c r="A265" s="0" t="n">
        <f aca="false">'Profiles 8760'!A254</f>
        <v>252</v>
      </c>
      <c r="B265" s="0" t="n">
        <f aca="false">'Profiles 8760'!B254</f>
        <v>1</v>
      </c>
      <c r="C265" s="0" t="n">
        <f aca="false">'Profiles 8760'!E254</f>
        <v>0</v>
      </c>
      <c r="D265" s="0" t="n">
        <f aca="false">'Profiles 8760'!F254</f>
        <v>1</v>
      </c>
      <c r="E265" s="0" t="n">
        <f aca="false">'Profiles 8760'!G254</f>
        <v>0.100375</v>
      </c>
      <c r="F265" s="0" t="n">
        <f aca="false">D265*Assumptions!$C$11*$B$7+E265*Assumptions!$C$12*$B$8</f>
        <v>292.9053375</v>
      </c>
      <c r="G265" s="0" t="n">
        <f aca="false">C265*Assumptions!$C$15</f>
        <v>0</v>
      </c>
      <c r="H265" s="0" t="n">
        <f aca="false">MIN(F265,G265)</f>
        <v>0</v>
      </c>
      <c r="I265" s="0" t="n">
        <f aca="false">IF(C265=1,MIN(G265-H265,Assumptions!$C$13,P264),0)</f>
        <v>0</v>
      </c>
      <c r="J265" s="0" t="n">
        <f aca="false">H265+I265</f>
        <v>0</v>
      </c>
      <c r="K265" s="0" t="n">
        <f aca="false">MIN(IF(C265=1,F265-H265,F265),Assumptions!$C$13,MAX(0,($B$5-P264)/$B$6))</f>
        <v>180</v>
      </c>
      <c r="L265" s="0" t="n">
        <f aca="false">IF(C265=1,0,MIN(F265-K265,Assumptions!$C$15,MAX(0,$B$10-O264-M265)))</f>
        <v>112.9053375</v>
      </c>
      <c r="M265" s="0" t="n">
        <f aca="false">'Profiles 8760'!H254</f>
        <v>283600</v>
      </c>
      <c r="N265" s="0" t="n">
        <f aca="false">J265+L265</f>
        <v>112.9053375</v>
      </c>
      <c r="O265" s="0" t="n">
        <f aca="false">O264+N265</f>
        <v>19991.2506784351</v>
      </c>
      <c r="P265" s="0" t="n">
        <f aca="false">MIN($B$5,P264+K265*$B$6-I265)</f>
        <v>468.072</v>
      </c>
      <c r="Q265" s="0" t="n">
        <f aca="false">MAX(0,F265-H265-K265-L265)</f>
        <v>0</v>
      </c>
    </row>
    <row r="266" customFormat="false" ht="15" hidden="false" customHeight="false" outlineLevel="0" collapsed="false">
      <c r="A266" s="0" t="n">
        <f aca="false">'Profiles 8760'!A255</f>
        <v>253</v>
      </c>
      <c r="B266" s="0" t="n">
        <f aca="false">'Profiles 8760'!B255</f>
        <v>1</v>
      </c>
      <c r="C266" s="0" t="n">
        <f aca="false">'Profiles 8760'!E255</f>
        <v>0</v>
      </c>
      <c r="D266" s="0" t="n">
        <f aca="false">'Profiles 8760'!F255</f>
        <v>1</v>
      </c>
      <c r="E266" s="0" t="n">
        <f aca="false">'Profiles 8760'!G255</f>
        <v>0.104427</v>
      </c>
      <c r="F266" s="0" t="n">
        <f aca="false">D266*Assumptions!$C$11*$B$7+E266*Assumptions!$C$12*$B$8</f>
        <v>293.0710643</v>
      </c>
      <c r="G266" s="0" t="n">
        <f aca="false">C266*Assumptions!$C$15</f>
        <v>0</v>
      </c>
      <c r="H266" s="0" t="n">
        <f aca="false">MIN(F266,G266)</f>
        <v>0</v>
      </c>
      <c r="I266" s="0" t="n">
        <f aca="false">IF(C266=1,MIN(G266-H266,Assumptions!$C$13,P265),0)</f>
        <v>0</v>
      </c>
      <c r="J266" s="0" t="n">
        <f aca="false">H266+I266</f>
        <v>0</v>
      </c>
      <c r="K266" s="0" t="n">
        <f aca="false">MIN(IF(C266=1,F266-H266,F266),Assumptions!$C$13,MAX(0,($B$5-P265)/$B$6))</f>
        <v>49.3054914628519</v>
      </c>
      <c r="L266" s="0" t="n">
        <f aca="false">IF(C266=1,0,MIN(F266-K266,Assumptions!$C$15,MAX(0,$B$10-O265-M266)))</f>
        <v>200</v>
      </c>
      <c r="M266" s="0" t="n">
        <f aca="false">'Profiles 8760'!H255</f>
        <v>283600</v>
      </c>
      <c r="N266" s="0" t="n">
        <f aca="false">J266+L266</f>
        <v>200</v>
      </c>
      <c r="O266" s="0" t="n">
        <f aca="false">O265+N266</f>
        <v>20191.2506784351</v>
      </c>
      <c r="P266" s="0" t="n">
        <f aca="false">MIN($B$5,P265+K266*$B$6-I266)</f>
        <v>510.81</v>
      </c>
      <c r="Q266" s="0" t="n">
        <f aca="false">MAX(0,F266-H266-K266-L266)</f>
        <v>43.7655728371481</v>
      </c>
    </row>
    <row r="267" customFormat="false" ht="15" hidden="false" customHeight="false" outlineLevel="0" collapsed="false">
      <c r="A267" s="0" t="n">
        <f aca="false">'Profiles 8760'!A256</f>
        <v>254</v>
      </c>
      <c r="B267" s="0" t="n">
        <f aca="false">'Profiles 8760'!B256</f>
        <v>1</v>
      </c>
      <c r="C267" s="0" t="n">
        <f aca="false">'Profiles 8760'!E256</f>
        <v>0</v>
      </c>
      <c r="D267" s="0" t="n">
        <f aca="false">'Profiles 8760'!F256</f>
        <v>1</v>
      </c>
      <c r="E267" s="0" t="n">
        <f aca="false">'Profiles 8760'!G256</f>
        <v>0.065506</v>
      </c>
      <c r="F267" s="0" t="n">
        <f aca="false">D267*Assumptions!$C$11*$B$7+E267*Assumptions!$C$12*$B$8</f>
        <v>291.4791954</v>
      </c>
      <c r="G267" s="0" t="n">
        <f aca="false">C267*Assumptions!$C$15</f>
        <v>0</v>
      </c>
      <c r="H267" s="0" t="n">
        <f aca="false">MIN(F267,G267)</f>
        <v>0</v>
      </c>
      <c r="I267" s="0" t="n">
        <f aca="false">IF(C267=1,MIN(G267-H267,Assumptions!$C$13,P266),0)</f>
        <v>0</v>
      </c>
      <c r="J267" s="0" t="n">
        <f aca="false">H267+I267</f>
        <v>0</v>
      </c>
      <c r="K267" s="0" t="n">
        <f aca="false">MIN(IF(C267=1,F267-H267,F267),Assumptions!$C$13,MAX(0,($B$5-P266)/$B$6))</f>
        <v>0</v>
      </c>
      <c r="L267" s="0" t="n">
        <f aca="false">IF(C267=1,0,MIN(F267-K267,Assumptions!$C$15,MAX(0,$B$10-O266-M267)))</f>
        <v>200</v>
      </c>
      <c r="M267" s="0" t="n">
        <f aca="false">'Profiles 8760'!H256</f>
        <v>283600</v>
      </c>
      <c r="N267" s="0" t="n">
        <f aca="false">J267+L267</f>
        <v>200</v>
      </c>
      <c r="O267" s="0" t="n">
        <f aca="false">O266+N267</f>
        <v>20391.2506784351</v>
      </c>
      <c r="P267" s="0" t="n">
        <f aca="false">MIN($B$5,P266+K267*$B$6-I267)</f>
        <v>510.81</v>
      </c>
      <c r="Q267" s="0" t="n">
        <f aca="false">MAX(0,F267-H267-K267-L267)</f>
        <v>91.4791954</v>
      </c>
    </row>
    <row r="268" customFormat="false" ht="15" hidden="false" customHeight="false" outlineLevel="0" collapsed="false">
      <c r="A268" s="0" t="n">
        <f aca="false">'Profiles 8760'!A257</f>
        <v>255</v>
      </c>
      <c r="B268" s="0" t="n">
        <f aca="false">'Profiles 8760'!B257</f>
        <v>1</v>
      </c>
      <c r="C268" s="0" t="n">
        <f aca="false">'Profiles 8760'!E257</f>
        <v>0</v>
      </c>
      <c r="D268" s="0" t="n">
        <f aca="false">'Profiles 8760'!F257</f>
        <v>0.923237</v>
      </c>
      <c r="E268" s="0" t="n">
        <f aca="false">'Profiles 8760'!G257</f>
        <v>0.057244</v>
      </c>
      <c r="F268" s="0" t="n">
        <f aca="false">D268*Assumptions!$C$11*$B$7+E268*Assumptions!$C$12*$B$8</f>
        <v>268.9721252</v>
      </c>
      <c r="G268" s="0" t="n">
        <f aca="false">C268*Assumptions!$C$15</f>
        <v>0</v>
      </c>
      <c r="H268" s="0" t="n">
        <f aca="false">MIN(F268,G268)</f>
        <v>0</v>
      </c>
      <c r="I268" s="0" t="n">
        <f aca="false">IF(C268=1,MIN(G268-H268,Assumptions!$C$13,P267),0)</f>
        <v>0</v>
      </c>
      <c r="J268" s="0" t="n">
        <f aca="false">H268+I268</f>
        <v>0</v>
      </c>
      <c r="K268" s="0" t="n">
        <f aca="false">MIN(IF(C268=1,F268-H268,F268),Assumptions!$C$13,MAX(0,($B$5-P267)/$B$6))</f>
        <v>0</v>
      </c>
      <c r="L268" s="0" t="n">
        <f aca="false">IF(C268=1,0,MIN(F268-K268,Assumptions!$C$15,MAX(0,$B$10-O267-M268)))</f>
        <v>200</v>
      </c>
      <c r="M268" s="0" t="n">
        <f aca="false">'Profiles 8760'!H257</f>
        <v>283600</v>
      </c>
      <c r="N268" s="0" t="n">
        <f aca="false">J268+L268</f>
        <v>200</v>
      </c>
      <c r="O268" s="0" t="n">
        <f aca="false">O267+N268</f>
        <v>20591.2506784351</v>
      </c>
      <c r="P268" s="0" t="n">
        <f aca="false">MIN($B$5,P267+K268*$B$6-I268)</f>
        <v>510.81</v>
      </c>
      <c r="Q268" s="0" t="n">
        <f aca="false">MAX(0,F268-H268-K268-L268)</f>
        <v>68.9721252</v>
      </c>
    </row>
    <row r="269" customFormat="false" ht="15" hidden="false" customHeight="false" outlineLevel="0" collapsed="false">
      <c r="A269" s="0" t="n">
        <f aca="false">'Profiles 8760'!A258</f>
        <v>256</v>
      </c>
      <c r="B269" s="0" t="n">
        <f aca="false">'Profiles 8760'!B258</f>
        <v>1</v>
      </c>
      <c r="C269" s="0" t="n">
        <f aca="false">'Profiles 8760'!E258</f>
        <v>0</v>
      </c>
      <c r="D269" s="0" t="n">
        <f aca="false">'Profiles 8760'!F258</f>
        <v>0.648015</v>
      </c>
      <c r="E269" s="0" t="n">
        <f aca="false">'Profiles 8760'!G258</f>
        <v>0.058509</v>
      </c>
      <c r="F269" s="0" t="n">
        <f aca="false">D269*Assumptions!$C$11*$B$7+E269*Assumptions!$C$12*$B$8</f>
        <v>189.5397501</v>
      </c>
      <c r="G269" s="0" t="n">
        <f aca="false">C269*Assumptions!$C$15</f>
        <v>0</v>
      </c>
      <c r="H269" s="0" t="n">
        <f aca="false">MIN(F269,G269)</f>
        <v>0</v>
      </c>
      <c r="I269" s="0" t="n">
        <f aca="false">IF(C269=1,MIN(G269-H269,Assumptions!$C$13,P268),0)</f>
        <v>0</v>
      </c>
      <c r="J269" s="0" t="n">
        <f aca="false">H269+I269</f>
        <v>0</v>
      </c>
      <c r="K269" s="0" t="n">
        <f aca="false">MIN(IF(C269=1,F269-H269,F269),Assumptions!$C$13,MAX(0,($B$5-P268)/$B$6))</f>
        <v>0</v>
      </c>
      <c r="L269" s="0" t="n">
        <f aca="false">IF(C269=1,0,MIN(F269-K269,Assumptions!$C$15,MAX(0,$B$10-O268-M269)))</f>
        <v>189.5397501</v>
      </c>
      <c r="M269" s="0" t="n">
        <f aca="false">'Profiles 8760'!H258</f>
        <v>283600</v>
      </c>
      <c r="N269" s="0" t="n">
        <f aca="false">J269+L269</f>
        <v>189.5397501</v>
      </c>
      <c r="O269" s="0" t="n">
        <f aca="false">O268+N269</f>
        <v>20780.7904285351</v>
      </c>
      <c r="P269" s="0" t="n">
        <f aca="false">MIN($B$5,P268+K269*$B$6-I269)</f>
        <v>510.81</v>
      </c>
      <c r="Q269" s="0" t="n">
        <f aca="false">MAX(0,F269-H269-K269-L269)</f>
        <v>0</v>
      </c>
    </row>
    <row r="270" customFormat="false" ht="15" hidden="false" customHeight="false" outlineLevel="0" collapsed="false">
      <c r="A270" s="0" t="n">
        <f aca="false">'Profiles 8760'!A259</f>
        <v>257</v>
      </c>
      <c r="B270" s="0" t="n">
        <f aca="false">'Profiles 8760'!B259</f>
        <v>1</v>
      </c>
      <c r="C270" s="0" t="n">
        <f aca="false">'Profiles 8760'!E259</f>
        <v>0</v>
      </c>
      <c r="D270" s="0" t="n">
        <f aca="false">'Profiles 8760'!F259</f>
        <v>0.337055</v>
      </c>
      <c r="E270" s="0" t="n">
        <f aca="false">'Profiles 8760'!G259</f>
        <v>0.095894</v>
      </c>
      <c r="F270" s="0" t="n">
        <f aca="false">D270*Assumptions!$C$11*$B$7+E270*Assumptions!$C$12*$B$8</f>
        <v>101.2635486</v>
      </c>
      <c r="G270" s="0" t="n">
        <f aca="false">C270*Assumptions!$C$15</f>
        <v>0</v>
      </c>
      <c r="H270" s="0" t="n">
        <f aca="false">MIN(F270,G270)</f>
        <v>0</v>
      </c>
      <c r="I270" s="0" t="n">
        <f aca="false">IF(C270=1,MIN(G270-H270,Assumptions!$C$13,P269),0)</f>
        <v>0</v>
      </c>
      <c r="J270" s="0" t="n">
        <f aca="false">H270+I270</f>
        <v>0</v>
      </c>
      <c r="K270" s="0" t="n">
        <f aca="false">MIN(IF(C270=1,F270-H270,F270),Assumptions!$C$13,MAX(0,($B$5-P269)/$B$6))</f>
        <v>0</v>
      </c>
      <c r="L270" s="0" t="n">
        <f aca="false">IF(C270=1,0,MIN(F270-K270,Assumptions!$C$15,MAX(0,$B$10-O269-M270)))</f>
        <v>101.2635486</v>
      </c>
      <c r="M270" s="0" t="n">
        <f aca="false">'Profiles 8760'!H259</f>
        <v>283600</v>
      </c>
      <c r="N270" s="0" t="n">
        <f aca="false">J270+L270</f>
        <v>101.2635486</v>
      </c>
      <c r="O270" s="0" t="n">
        <f aca="false">O269+N270</f>
        <v>20882.0539771351</v>
      </c>
      <c r="P270" s="0" t="n">
        <f aca="false">MIN($B$5,P269+K270*$B$6-I270)</f>
        <v>510.81</v>
      </c>
      <c r="Q270" s="0" t="n">
        <f aca="false">MAX(0,F270-H270-K270-L270)</f>
        <v>0</v>
      </c>
    </row>
    <row r="271" customFormat="false" ht="15" hidden="false" customHeight="false" outlineLevel="0" collapsed="false">
      <c r="A271" s="0" t="n">
        <f aca="false">'Profiles 8760'!A260</f>
        <v>258</v>
      </c>
      <c r="B271" s="0" t="n">
        <f aca="false">'Profiles 8760'!B260</f>
        <v>1</v>
      </c>
      <c r="C271" s="0" t="n">
        <f aca="false">'Profiles 8760'!E260</f>
        <v>0</v>
      </c>
      <c r="D271" s="0" t="n">
        <f aca="false">'Profiles 8760'!F260</f>
        <v>0.064296</v>
      </c>
      <c r="E271" s="0" t="n">
        <f aca="false">'Profiles 8760'!G260</f>
        <v>0.082966</v>
      </c>
      <c r="F271" s="0" t="n">
        <f aca="false">D271*Assumptions!$C$11*$B$7+E271*Assumptions!$C$12*$B$8</f>
        <v>21.9619942</v>
      </c>
      <c r="G271" s="0" t="n">
        <f aca="false">C271*Assumptions!$C$15</f>
        <v>0</v>
      </c>
      <c r="H271" s="0" t="n">
        <f aca="false">MIN(F271,G271)</f>
        <v>0</v>
      </c>
      <c r="I271" s="0" t="n">
        <f aca="false">IF(C271=1,MIN(G271-H271,Assumptions!$C$13,P270),0)</f>
        <v>0</v>
      </c>
      <c r="J271" s="0" t="n">
        <f aca="false">H271+I271</f>
        <v>0</v>
      </c>
      <c r="K271" s="0" t="n">
        <f aca="false">MIN(IF(C271=1,F271-H271,F271),Assumptions!$C$13,MAX(0,($B$5-P270)/$B$6))</f>
        <v>0</v>
      </c>
      <c r="L271" s="0" t="n">
        <f aca="false">IF(C271=1,0,MIN(F271-K271,Assumptions!$C$15,MAX(0,$B$10-O270-M271)))</f>
        <v>21.9619942</v>
      </c>
      <c r="M271" s="0" t="n">
        <f aca="false">'Profiles 8760'!H260</f>
        <v>283600</v>
      </c>
      <c r="N271" s="0" t="n">
        <f aca="false">J271+L271</f>
        <v>21.9619942</v>
      </c>
      <c r="O271" s="0" t="n">
        <f aca="false">O270+N271</f>
        <v>20904.0159713351</v>
      </c>
      <c r="P271" s="0" t="n">
        <f aca="false">MIN($B$5,P270+K271*$B$6-I271)</f>
        <v>510.81</v>
      </c>
      <c r="Q271" s="0" t="n">
        <f aca="false">MAX(0,F271-H271-K271-L271)</f>
        <v>0</v>
      </c>
    </row>
    <row r="272" customFormat="false" ht="15" hidden="false" customHeight="false" outlineLevel="0" collapsed="false">
      <c r="A272" s="0" t="n">
        <f aca="false">'Profiles 8760'!A261</f>
        <v>259</v>
      </c>
      <c r="B272" s="0" t="n">
        <f aca="false">'Profiles 8760'!B261</f>
        <v>1</v>
      </c>
      <c r="C272" s="0" t="n">
        <f aca="false">'Profiles 8760'!E261</f>
        <v>0</v>
      </c>
      <c r="D272" s="0" t="n">
        <f aca="false">'Profiles 8760'!F261</f>
        <v>0</v>
      </c>
      <c r="E272" s="0" t="n">
        <f aca="false">'Profiles 8760'!G261</f>
        <v>0.063839</v>
      </c>
      <c r="F272" s="0" t="n">
        <f aca="false">D272*Assumptions!$C$11*$B$7+E272*Assumptions!$C$12*$B$8</f>
        <v>2.6110151</v>
      </c>
      <c r="G272" s="0" t="n">
        <f aca="false">C272*Assumptions!$C$15</f>
        <v>0</v>
      </c>
      <c r="H272" s="0" t="n">
        <f aca="false">MIN(F272,G272)</f>
        <v>0</v>
      </c>
      <c r="I272" s="0" t="n">
        <f aca="false">IF(C272=1,MIN(G272-H272,Assumptions!$C$13,P271),0)</f>
        <v>0</v>
      </c>
      <c r="J272" s="0" t="n">
        <f aca="false">H272+I272</f>
        <v>0</v>
      </c>
      <c r="K272" s="0" t="n">
        <f aca="false">MIN(IF(C272=1,F272-H272,F272),Assumptions!$C$13,MAX(0,($B$5-P271)/$B$6))</f>
        <v>0</v>
      </c>
      <c r="L272" s="0" t="n">
        <f aca="false">IF(C272=1,0,MIN(F272-K272,Assumptions!$C$15,MAX(0,$B$10-O271-M272)))</f>
        <v>2.6110151</v>
      </c>
      <c r="M272" s="0" t="n">
        <f aca="false">'Profiles 8760'!H261</f>
        <v>283600</v>
      </c>
      <c r="N272" s="0" t="n">
        <f aca="false">J272+L272</f>
        <v>2.6110151</v>
      </c>
      <c r="O272" s="0" t="n">
        <f aca="false">O271+N272</f>
        <v>20906.6269864351</v>
      </c>
      <c r="P272" s="0" t="n">
        <f aca="false">MIN($B$5,P271+K272*$B$6-I272)</f>
        <v>510.81</v>
      </c>
      <c r="Q272" s="0" t="n">
        <f aca="false">MAX(0,F272-H272-K272-L272)</f>
        <v>0</v>
      </c>
    </row>
    <row r="273" customFormat="false" ht="15" hidden="false" customHeight="false" outlineLevel="0" collapsed="false">
      <c r="A273" s="0" t="n">
        <f aca="false">'Profiles 8760'!A262</f>
        <v>260</v>
      </c>
      <c r="B273" s="0" t="n">
        <f aca="false">'Profiles 8760'!B262</f>
        <v>1</v>
      </c>
      <c r="C273" s="0" t="n">
        <f aca="false">'Profiles 8760'!E262</f>
        <v>1</v>
      </c>
      <c r="D273" s="0" t="n">
        <f aca="false">'Profiles 8760'!F262</f>
        <v>0</v>
      </c>
      <c r="E273" s="0" t="n">
        <f aca="false">'Profiles 8760'!G262</f>
        <v>0.084924</v>
      </c>
      <c r="F273" s="0" t="n">
        <f aca="false">D273*Assumptions!$C$11*$B$7+E273*Assumptions!$C$12*$B$8</f>
        <v>3.4733916</v>
      </c>
      <c r="G273" s="0" t="n">
        <f aca="false">C273*Assumptions!$C$15</f>
        <v>200</v>
      </c>
      <c r="H273" s="0" t="n">
        <f aca="false">MIN(F273,G273)</f>
        <v>3.4733916</v>
      </c>
      <c r="I273" s="0" t="n">
        <f aca="false">IF(C273=1,MIN(G273-H273,Assumptions!$C$13,P272),0)</f>
        <v>180</v>
      </c>
      <c r="J273" s="0" t="n">
        <f aca="false">H273+I273</f>
        <v>183.4733916</v>
      </c>
      <c r="K273" s="0" t="n">
        <f aca="false">MIN(IF(C273=1,F273-H273,F273),Assumptions!$C$13,MAX(0,($B$5-P272)/$B$6))</f>
        <v>0</v>
      </c>
      <c r="L273" s="0" t="n">
        <f aca="false">IF(C273=1,0,MIN(F273-K273,Assumptions!$C$15,MAX(0,$B$10-O272-M273)))</f>
        <v>0</v>
      </c>
      <c r="M273" s="0" t="n">
        <f aca="false">'Profiles 8760'!H262</f>
        <v>283400</v>
      </c>
      <c r="N273" s="0" t="n">
        <f aca="false">J273+L273</f>
        <v>183.4733916</v>
      </c>
      <c r="O273" s="0" t="n">
        <f aca="false">O272+N273</f>
        <v>21090.1003780351</v>
      </c>
      <c r="P273" s="0" t="n">
        <f aca="false">MIN($B$5,P272+K273*$B$6-I273)</f>
        <v>330.81</v>
      </c>
      <c r="Q273" s="0" t="n">
        <f aca="false">MAX(0,F273-H273-K273-L273)</f>
        <v>0</v>
      </c>
    </row>
    <row r="274" customFormat="false" ht="15" hidden="false" customHeight="false" outlineLevel="0" collapsed="false">
      <c r="A274" s="0" t="n">
        <f aca="false">'Profiles 8760'!A263</f>
        <v>261</v>
      </c>
      <c r="B274" s="0" t="n">
        <f aca="false">'Profiles 8760'!B263</f>
        <v>1</v>
      </c>
      <c r="C274" s="0" t="n">
        <f aca="false">'Profiles 8760'!E263</f>
        <v>1</v>
      </c>
      <c r="D274" s="0" t="n">
        <f aca="false">'Profiles 8760'!F263</f>
        <v>0</v>
      </c>
      <c r="E274" s="0" t="n">
        <f aca="false">'Profiles 8760'!G263</f>
        <v>0.077845</v>
      </c>
      <c r="F274" s="0" t="n">
        <f aca="false">D274*Assumptions!$C$11*$B$7+E274*Assumptions!$C$12*$B$8</f>
        <v>3.1838605</v>
      </c>
      <c r="G274" s="0" t="n">
        <f aca="false">C274*Assumptions!$C$15</f>
        <v>200</v>
      </c>
      <c r="H274" s="0" t="n">
        <f aca="false">MIN(F274,G274)</f>
        <v>3.1838605</v>
      </c>
      <c r="I274" s="0" t="n">
        <f aca="false">IF(C274=1,MIN(G274-H274,Assumptions!$C$13,P273),0)</f>
        <v>180</v>
      </c>
      <c r="J274" s="0" t="n">
        <f aca="false">H274+I274</f>
        <v>183.1838605</v>
      </c>
      <c r="K274" s="0" t="n">
        <f aca="false">MIN(IF(C274=1,F274-H274,F274),Assumptions!$C$13,MAX(0,($B$5-P273)/$B$6))</f>
        <v>0</v>
      </c>
      <c r="L274" s="0" t="n">
        <f aca="false">IF(C274=1,0,MIN(F274-K274,Assumptions!$C$15,MAX(0,$B$10-O273-M274)))</f>
        <v>0</v>
      </c>
      <c r="M274" s="0" t="n">
        <f aca="false">'Profiles 8760'!H263</f>
        <v>283200</v>
      </c>
      <c r="N274" s="0" t="n">
        <f aca="false">J274+L274</f>
        <v>183.1838605</v>
      </c>
      <c r="O274" s="0" t="n">
        <f aca="false">O273+N274</f>
        <v>21273.2842385351</v>
      </c>
      <c r="P274" s="0" t="n">
        <f aca="false">MIN($B$5,P273+K274*$B$6-I274)</f>
        <v>150.81</v>
      </c>
      <c r="Q274" s="0" t="n">
        <f aca="false">MAX(0,F274-H274-K274-L274)</f>
        <v>0</v>
      </c>
    </row>
    <row r="275" customFormat="false" ht="15" hidden="false" customHeight="false" outlineLevel="0" collapsed="false">
      <c r="A275" s="0" t="n">
        <f aca="false">'Profiles 8760'!A264</f>
        <v>262</v>
      </c>
      <c r="B275" s="0" t="n">
        <f aca="false">'Profiles 8760'!B264</f>
        <v>1</v>
      </c>
      <c r="C275" s="0" t="n">
        <f aca="false">'Profiles 8760'!E264</f>
        <v>0</v>
      </c>
      <c r="D275" s="0" t="n">
        <f aca="false">'Profiles 8760'!F264</f>
        <v>0</v>
      </c>
      <c r="E275" s="0" t="n">
        <f aca="false">'Profiles 8760'!G264</f>
        <v>0.080505</v>
      </c>
      <c r="F275" s="0" t="n">
        <f aca="false">D275*Assumptions!$C$11*$B$7+E275*Assumptions!$C$12*$B$8</f>
        <v>3.2926545</v>
      </c>
      <c r="G275" s="0" t="n">
        <f aca="false">C275*Assumptions!$C$15</f>
        <v>0</v>
      </c>
      <c r="H275" s="0" t="n">
        <f aca="false">MIN(F275,G275)</f>
        <v>0</v>
      </c>
      <c r="I275" s="0" t="n">
        <f aca="false">IF(C275=1,MIN(G275-H275,Assumptions!$C$13,P274),0)</f>
        <v>0</v>
      </c>
      <c r="J275" s="0" t="n">
        <f aca="false">H275+I275</f>
        <v>0</v>
      </c>
      <c r="K275" s="0" t="n">
        <f aca="false">MIN(IF(C275=1,F275-H275,F275),Assumptions!$C$13,MAX(0,($B$5-P274)/$B$6))</f>
        <v>3.2926545</v>
      </c>
      <c r="L275" s="0" t="n">
        <f aca="false">IF(C275=1,0,MIN(F275-K275,Assumptions!$C$15,MAX(0,$B$10-O274-M275)))</f>
        <v>0</v>
      </c>
      <c r="M275" s="0" t="n">
        <f aca="false">'Profiles 8760'!H264</f>
        <v>283200</v>
      </c>
      <c r="N275" s="0" t="n">
        <f aca="false">J275+L275</f>
        <v>0</v>
      </c>
      <c r="O275" s="0" t="n">
        <f aca="false">O274+N275</f>
        <v>21273.2842385351</v>
      </c>
      <c r="P275" s="0" t="n">
        <f aca="false">MIN($B$5,P274+K275*$B$6-I275)</f>
        <v>153.6640729206</v>
      </c>
      <c r="Q275" s="0" t="n">
        <f aca="false">MAX(0,F275-H275-K275-L275)</f>
        <v>0</v>
      </c>
    </row>
    <row r="276" customFormat="false" ht="15" hidden="false" customHeight="false" outlineLevel="0" collapsed="false">
      <c r="A276" s="0" t="n">
        <f aca="false">'Profiles 8760'!A265</f>
        <v>263</v>
      </c>
      <c r="B276" s="0" t="n">
        <f aca="false">'Profiles 8760'!B265</f>
        <v>1</v>
      </c>
      <c r="C276" s="0" t="n">
        <f aca="false">'Profiles 8760'!E265</f>
        <v>0</v>
      </c>
      <c r="D276" s="0" t="n">
        <f aca="false">'Profiles 8760'!F265</f>
        <v>0</v>
      </c>
      <c r="E276" s="0" t="n">
        <f aca="false">'Profiles 8760'!G265</f>
        <v>0.103031</v>
      </c>
      <c r="F276" s="0" t="n">
        <f aca="false">D276*Assumptions!$C$11*$B$7+E276*Assumptions!$C$12*$B$8</f>
        <v>4.2139679</v>
      </c>
      <c r="G276" s="0" t="n">
        <f aca="false">C276*Assumptions!$C$15</f>
        <v>0</v>
      </c>
      <c r="H276" s="0" t="n">
        <f aca="false">MIN(F276,G276)</f>
        <v>0</v>
      </c>
      <c r="I276" s="0" t="n">
        <f aca="false">IF(C276=1,MIN(G276-H276,Assumptions!$C$13,P275),0)</f>
        <v>0</v>
      </c>
      <c r="J276" s="0" t="n">
        <f aca="false">H276+I276</f>
        <v>0</v>
      </c>
      <c r="K276" s="0" t="n">
        <f aca="false">MIN(IF(C276=1,F276-H276,F276),Assumptions!$C$13,MAX(0,($B$5-P275)/$B$6))</f>
        <v>4.2139679</v>
      </c>
      <c r="L276" s="0" t="n">
        <f aca="false">IF(C276=1,0,MIN(F276-K276,Assumptions!$C$15,MAX(0,$B$10-O275-M276)))</f>
        <v>0</v>
      </c>
      <c r="M276" s="0" t="n">
        <f aca="false">'Profiles 8760'!H265</f>
        <v>283200</v>
      </c>
      <c r="N276" s="0" t="n">
        <f aca="false">J276+L276</f>
        <v>0</v>
      </c>
      <c r="O276" s="0" t="n">
        <f aca="false">O275+N276</f>
        <v>21273.2842385351</v>
      </c>
      <c r="P276" s="0" t="n">
        <f aca="false">MIN($B$5,P275+K276*$B$6-I276)</f>
        <v>157.31674029632</v>
      </c>
      <c r="Q276" s="0" t="n">
        <f aca="false">MAX(0,F276-H276-K276-L276)</f>
        <v>0</v>
      </c>
    </row>
    <row r="277" customFormat="false" ht="15" hidden="false" customHeight="false" outlineLevel="0" collapsed="false">
      <c r="A277" s="0" t="n">
        <f aca="false">'Profiles 8760'!A266</f>
        <v>264</v>
      </c>
      <c r="B277" s="0" t="n">
        <f aca="false">'Profiles 8760'!B266</f>
        <v>1</v>
      </c>
      <c r="C277" s="0" t="n">
        <f aca="false">'Profiles 8760'!E266</f>
        <v>0</v>
      </c>
      <c r="D277" s="0" t="n">
        <f aca="false">'Profiles 8760'!F266</f>
        <v>0</v>
      </c>
      <c r="E277" s="0" t="n">
        <f aca="false">'Profiles 8760'!G266</f>
        <v>0.105309</v>
      </c>
      <c r="F277" s="0" t="n">
        <f aca="false">D277*Assumptions!$C$11*$B$7+E277*Assumptions!$C$12*$B$8</f>
        <v>4.3071381</v>
      </c>
      <c r="G277" s="0" t="n">
        <f aca="false">C277*Assumptions!$C$15</f>
        <v>0</v>
      </c>
      <c r="H277" s="0" t="n">
        <f aca="false">MIN(F277,G277)</f>
        <v>0</v>
      </c>
      <c r="I277" s="0" t="n">
        <f aca="false">IF(C277=1,MIN(G277-H277,Assumptions!$C$13,P276),0)</f>
        <v>0</v>
      </c>
      <c r="J277" s="0" t="n">
        <f aca="false">H277+I277</f>
        <v>0</v>
      </c>
      <c r="K277" s="0" t="n">
        <f aca="false">MIN(IF(C277=1,F277-H277,F277),Assumptions!$C$13,MAX(0,($B$5-P276)/$B$6))</f>
        <v>4.3071381</v>
      </c>
      <c r="L277" s="0" t="n">
        <f aca="false">IF(C277=1,0,MIN(F277-K277,Assumptions!$C$15,MAX(0,$B$10-O276-M277)))</f>
        <v>0</v>
      </c>
      <c r="M277" s="0" t="n">
        <f aca="false">'Profiles 8760'!H266</f>
        <v>283200</v>
      </c>
      <c r="N277" s="0" t="n">
        <f aca="false">J277+L277</f>
        <v>0</v>
      </c>
      <c r="O277" s="0" t="n">
        <f aca="false">O276+N277</f>
        <v>21273.2842385351</v>
      </c>
      <c r="P277" s="0" t="n">
        <f aca="false">MIN($B$5,P276+K277*$B$6-I277)</f>
        <v>161.0501676014</v>
      </c>
      <c r="Q277" s="0" t="n">
        <f aca="false">MAX(0,F277-H277-K277-L277)</f>
        <v>0</v>
      </c>
    </row>
    <row r="278" customFormat="false" ht="15" hidden="false" customHeight="false" outlineLevel="0" collapsed="false">
      <c r="A278" s="0" t="n">
        <f aca="false">'Profiles 8760'!A267</f>
        <v>265</v>
      </c>
      <c r="B278" s="0" t="n">
        <f aca="false">'Profiles 8760'!B267</f>
        <v>1</v>
      </c>
      <c r="C278" s="0" t="n">
        <f aca="false">'Profiles 8760'!E267</f>
        <v>0</v>
      </c>
      <c r="D278" s="0" t="n">
        <f aca="false">'Profiles 8760'!F267</f>
        <v>0</v>
      </c>
      <c r="E278" s="0" t="n">
        <f aca="false">'Profiles 8760'!G267</f>
        <v>0.126778</v>
      </c>
      <c r="F278" s="0" t="n">
        <f aca="false">D278*Assumptions!$C$11*$B$7+E278*Assumptions!$C$12*$B$8</f>
        <v>5.1852202</v>
      </c>
      <c r="G278" s="0" t="n">
        <f aca="false">C278*Assumptions!$C$15</f>
        <v>0</v>
      </c>
      <c r="H278" s="0" t="n">
        <f aca="false">MIN(F278,G278)</f>
        <v>0</v>
      </c>
      <c r="I278" s="0" t="n">
        <f aca="false">IF(C278=1,MIN(G278-H278,Assumptions!$C$13,P277),0)</f>
        <v>0</v>
      </c>
      <c r="J278" s="0" t="n">
        <f aca="false">H278+I278</f>
        <v>0</v>
      </c>
      <c r="K278" s="0" t="n">
        <f aca="false">MIN(IF(C278=1,F278-H278,F278),Assumptions!$C$13,MAX(0,($B$5-P277)/$B$6))</f>
        <v>5.1852202</v>
      </c>
      <c r="L278" s="0" t="n">
        <f aca="false">IF(C278=1,0,MIN(F278-K278,Assumptions!$C$15,MAX(0,$B$10-O277-M278)))</f>
        <v>0</v>
      </c>
      <c r="M278" s="0" t="n">
        <f aca="false">'Profiles 8760'!H267</f>
        <v>283200</v>
      </c>
      <c r="N278" s="0" t="n">
        <f aca="false">J278+L278</f>
        <v>0</v>
      </c>
      <c r="O278" s="0" t="n">
        <f aca="false">O277+N278</f>
        <v>21273.2842385351</v>
      </c>
      <c r="P278" s="0" t="n">
        <f aca="false">MIN($B$5,P277+K278*$B$6-I278)</f>
        <v>165.54471647076</v>
      </c>
      <c r="Q278" s="0" t="n">
        <f aca="false">MAX(0,F278-H278-K278-L278)</f>
        <v>0</v>
      </c>
    </row>
    <row r="279" customFormat="false" ht="15" hidden="false" customHeight="false" outlineLevel="0" collapsed="false">
      <c r="A279" s="0" t="n">
        <f aca="false">'Profiles 8760'!A268</f>
        <v>266</v>
      </c>
      <c r="B279" s="0" t="n">
        <f aca="false">'Profiles 8760'!B268</f>
        <v>1</v>
      </c>
      <c r="C279" s="0" t="n">
        <f aca="false">'Profiles 8760'!E268</f>
        <v>0</v>
      </c>
      <c r="D279" s="0" t="n">
        <f aca="false">'Profiles 8760'!F268</f>
        <v>0</v>
      </c>
      <c r="E279" s="0" t="n">
        <f aca="false">'Profiles 8760'!G268</f>
        <v>0.161606</v>
      </c>
      <c r="F279" s="0" t="n">
        <f aca="false">D279*Assumptions!$C$11*$B$7+E279*Assumptions!$C$12*$B$8</f>
        <v>6.6096854</v>
      </c>
      <c r="G279" s="0" t="n">
        <f aca="false">C279*Assumptions!$C$15</f>
        <v>0</v>
      </c>
      <c r="H279" s="0" t="n">
        <f aca="false">MIN(F279,G279)</f>
        <v>0</v>
      </c>
      <c r="I279" s="0" t="n">
        <f aca="false">IF(C279=1,MIN(G279-H279,Assumptions!$C$13,P278),0)</f>
        <v>0</v>
      </c>
      <c r="J279" s="0" t="n">
        <f aca="false">H279+I279</f>
        <v>0</v>
      </c>
      <c r="K279" s="0" t="n">
        <f aca="false">MIN(IF(C279=1,F279-H279,F279),Assumptions!$C$13,MAX(0,($B$5-P278)/$B$6))</f>
        <v>6.6096854</v>
      </c>
      <c r="L279" s="0" t="n">
        <f aca="false">IF(C279=1,0,MIN(F279-K279,Assumptions!$C$15,MAX(0,$B$10-O278-M279)))</f>
        <v>0</v>
      </c>
      <c r="M279" s="0" t="n">
        <f aca="false">'Profiles 8760'!H268</f>
        <v>283200</v>
      </c>
      <c r="N279" s="0" t="n">
        <f aca="false">J279+L279</f>
        <v>0</v>
      </c>
      <c r="O279" s="0" t="n">
        <f aca="false">O278+N279</f>
        <v>21273.2842385351</v>
      </c>
      <c r="P279" s="0" t="n">
        <f aca="false">MIN($B$5,P278+K279*$B$6-I279)</f>
        <v>171.27399177548</v>
      </c>
      <c r="Q279" s="0" t="n">
        <f aca="false">MAX(0,F279-H279-K279-L279)</f>
        <v>0</v>
      </c>
    </row>
    <row r="280" customFormat="false" ht="15" hidden="false" customHeight="false" outlineLevel="0" collapsed="false">
      <c r="A280" s="0" t="n">
        <f aca="false">'Profiles 8760'!A269</f>
        <v>267</v>
      </c>
      <c r="B280" s="0" t="n">
        <f aca="false">'Profiles 8760'!B269</f>
        <v>1</v>
      </c>
      <c r="C280" s="0" t="n">
        <f aca="false">'Profiles 8760'!E269</f>
        <v>0</v>
      </c>
      <c r="D280" s="0" t="n">
        <f aca="false">'Profiles 8760'!F269</f>
        <v>0</v>
      </c>
      <c r="E280" s="0" t="n">
        <f aca="false">'Profiles 8760'!G269</f>
        <v>0.13865</v>
      </c>
      <c r="F280" s="0" t="n">
        <f aca="false">D280*Assumptions!$C$11*$B$7+E280*Assumptions!$C$12*$B$8</f>
        <v>5.670785</v>
      </c>
      <c r="G280" s="0" t="n">
        <f aca="false">C280*Assumptions!$C$15</f>
        <v>0</v>
      </c>
      <c r="H280" s="0" t="n">
        <f aca="false">MIN(F280,G280)</f>
        <v>0</v>
      </c>
      <c r="I280" s="0" t="n">
        <f aca="false">IF(C280=1,MIN(G280-H280,Assumptions!$C$13,P279),0)</f>
        <v>0</v>
      </c>
      <c r="J280" s="0" t="n">
        <f aca="false">H280+I280</f>
        <v>0</v>
      </c>
      <c r="K280" s="0" t="n">
        <f aca="false">MIN(IF(C280=1,F280-H280,F280),Assumptions!$C$13,MAX(0,($B$5-P279)/$B$6))</f>
        <v>5.670785</v>
      </c>
      <c r="L280" s="0" t="n">
        <f aca="false">IF(C280=1,0,MIN(F280-K280,Assumptions!$C$15,MAX(0,$B$10-O279-M280)))</f>
        <v>0</v>
      </c>
      <c r="M280" s="0" t="n">
        <f aca="false">'Profiles 8760'!H269</f>
        <v>283200</v>
      </c>
      <c r="N280" s="0" t="n">
        <f aca="false">J280+L280</f>
        <v>0</v>
      </c>
      <c r="O280" s="0" t="n">
        <f aca="false">O279+N280</f>
        <v>21273.2842385351</v>
      </c>
      <c r="P280" s="0" t="n">
        <f aca="false">MIN($B$5,P279+K280*$B$6-I280)</f>
        <v>176.18942821348</v>
      </c>
      <c r="Q280" s="0" t="n">
        <f aca="false">MAX(0,F280-H280-K280-L280)</f>
        <v>0</v>
      </c>
    </row>
    <row r="281" customFormat="false" ht="15" hidden="false" customHeight="false" outlineLevel="0" collapsed="false">
      <c r="A281" s="0" t="n">
        <f aca="false">'Profiles 8760'!A270</f>
        <v>268</v>
      </c>
      <c r="B281" s="0" t="n">
        <f aca="false">'Profiles 8760'!B270</f>
        <v>1</v>
      </c>
      <c r="C281" s="0" t="n">
        <f aca="false">'Profiles 8760'!E270</f>
        <v>0</v>
      </c>
      <c r="D281" s="0" t="n">
        <f aca="false">'Profiles 8760'!F270</f>
        <v>0</v>
      </c>
      <c r="E281" s="0" t="n">
        <f aca="false">'Profiles 8760'!G270</f>
        <v>0.152199</v>
      </c>
      <c r="F281" s="0" t="n">
        <f aca="false">D281*Assumptions!$C$11*$B$7+E281*Assumptions!$C$12*$B$8</f>
        <v>6.2249391</v>
      </c>
      <c r="G281" s="0" t="n">
        <f aca="false">C281*Assumptions!$C$15</f>
        <v>0</v>
      </c>
      <c r="H281" s="0" t="n">
        <f aca="false">MIN(F281,G281)</f>
        <v>0</v>
      </c>
      <c r="I281" s="0" t="n">
        <f aca="false">IF(C281=1,MIN(G281-H281,Assumptions!$C$13,P280),0)</f>
        <v>0</v>
      </c>
      <c r="J281" s="0" t="n">
        <f aca="false">H281+I281</f>
        <v>0</v>
      </c>
      <c r="K281" s="0" t="n">
        <f aca="false">MIN(IF(C281=1,F281-H281,F281),Assumptions!$C$13,MAX(0,($B$5-P280)/$B$6))</f>
        <v>6.2249391</v>
      </c>
      <c r="L281" s="0" t="n">
        <f aca="false">IF(C281=1,0,MIN(F281-K281,Assumptions!$C$15,MAX(0,$B$10-O280-M281)))</f>
        <v>0</v>
      </c>
      <c r="M281" s="0" t="n">
        <f aca="false">'Profiles 8760'!H270</f>
        <v>283200</v>
      </c>
      <c r="N281" s="0" t="n">
        <f aca="false">J281+L281</f>
        <v>0</v>
      </c>
      <c r="O281" s="0" t="n">
        <f aca="false">O280+N281</f>
        <v>21273.2842385351</v>
      </c>
      <c r="P281" s="0" t="n">
        <f aca="false">MIN($B$5,P280+K281*$B$6-I281)</f>
        <v>181.58520542536</v>
      </c>
      <c r="Q281" s="0" t="n">
        <f aca="false">MAX(0,F281-H281-K281-L281)</f>
        <v>0</v>
      </c>
    </row>
    <row r="282" customFormat="false" ht="15" hidden="false" customHeight="false" outlineLevel="0" collapsed="false">
      <c r="A282" s="0" t="n">
        <f aca="false">'Profiles 8760'!A271</f>
        <v>269</v>
      </c>
      <c r="B282" s="0" t="n">
        <f aca="false">'Profiles 8760'!B271</f>
        <v>1</v>
      </c>
      <c r="C282" s="0" t="n">
        <f aca="false">'Profiles 8760'!E271</f>
        <v>0</v>
      </c>
      <c r="D282" s="0" t="n">
        <f aca="false">'Profiles 8760'!F271</f>
        <v>0</v>
      </c>
      <c r="E282" s="0" t="n">
        <f aca="false">'Profiles 8760'!G271</f>
        <v>0.178993</v>
      </c>
      <c r="F282" s="0" t="n">
        <f aca="false">D282*Assumptions!$C$11*$B$7+E282*Assumptions!$C$12*$B$8</f>
        <v>7.3208137</v>
      </c>
      <c r="G282" s="0" t="n">
        <f aca="false">C282*Assumptions!$C$15</f>
        <v>0</v>
      </c>
      <c r="H282" s="0" t="n">
        <f aca="false">MIN(F282,G282)</f>
        <v>0</v>
      </c>
      <c r="I282" s="0" t="n">
        <f aca="false">IF(C282=1,MIN(G282-H282,Assumptions!$C$13,P281),0)</f>
        <v>0</v>
      </c>
      <c r="J282" s="0" t="n">
        <f aca="false">H282+I282</f>
        <v>0</v>
      </c>
      <c r="K282" s="0" t="n">
        <f aca="false">MIN(IF(C282=1,F282-H282,F282),Assumptions!$C$13,MAX(0,($B$5-P281)/$B$6))</f>
        <v>7.3208137</v>
      </c>
      <c r="L282" s="0" t="n">
        <f aca="false">IF(C282=1,0,MIN(F282-K282,Assumptions!$C$15,MAX(0,$B$10-O281-M282)))</f>
        <v>0</v>
      </c>
      <c r="M282" s="0" t="n">
        <f aca="false">'Profiles 8760'!H271</f>
        <v>283200</v>
      </c>
      <c r="N282" s="0" t="n">
        <f aca="false">J282+L282</f>
        <v>0</v>
      </c>
      <c r="O282" s="0" t="n">
        <f aca="false">O281+N282</f>
        <v>21273.2842385351</v>
      </c>
      <c r="P282" s="0" t="n">
        <f aca="false">MIN($B$5,P281+K282*$B$6-I282)</f>
        <v>187.93088674052</v>
      </c>
      <c r="Q282" s="0" t="n">
        <f aca="false">MAX(0,F282-H282-K282-L282)</f>
        <v>0</v>
      </c>
    </row>
    <row r="283" customFormat="false" ht="15" hidden="false" customHeight="false" outlineLevel="0" collapsed="false">
      <c r="A283" s="0" t="n">
        <f aca="false">'Profiles 8760'!A272</f>
        <v>270</v>
      </c>
      <c r="B283" s="0" t="n">
        <f aca="false">'Profiles 8760'!B272</f>
        <v>1</v>
      </c>
      <c r="C283" s="0" t="n">
        <f aca="false">'Profiles 8760'!E272</f>
        <v>0</v>
      </c>
      <c r="D283" s="0" t="n">
        <f aca="false">'Profiles 8760'!F272</f>
        <v>0</v>
      </c>
      <c r="E283" s="0" t="n">
        <f aca="false">'Profiles 8760'!G272</f>
        <v>0.239045</v>
      </c>
      <c r="F283" s="0" t="n">
        <f aca="false">D283*Assumptions!$C$11*$B$7+E283*Assumptions!$C$12*$B$8</f>
        <v>9.7769405</v>
      </c>
      <c r="G283" s="0" t="n">
        <f aca="false">C283*Assumptions!$C$15</f>
        <v>0</v>
      </c>
      <c r="H283" s="0" t="n">
        <f aca="false">MIN(F283,G283)</f>
        <v>0</v>
      </c>
      <c r="I283" s="0" t="n">
        <f aca="false">IF(C283=1,MIN(G283-H283,Assumptions!$C$13,P282),0)</f>
        <v>0</v>
      </c>
      <c r="J283" s="0" t="n">
        <f aca="false">H283+I283</f>
        <v>0</v>
      </c>
      <c r="K283" s="0" t="n">
        <f aca="false">MIN(IF(C283=1,F283-H283,F283),Assumptions!$C$13,MAX(0,($B$5-P282)/$B$6))</f>
        <v>9.7769405</v>
      </c>
      <c r="L283" s="0" t="n">
        <f aca="false">IF(C283=1,0,MIN(F283-K283,Assumptions!$C$15,MAX(0,$B$10-O282-M283)))</f>
        <v>0</v>
      </c>
      <c r="M283" s="0" t="n">
        <f aca="false">'Profiles 8760'!H272</f>
        <v>283200</v>
      </c>
      <c r="N283" s="0" t="n">
        <f aca="false">J283+L283</f>
        <v>0</v>
      </c>
      <c r="O283" s="0" t="n">
        <f aca="false">O282+N283</f>
        <v>21273.2842385351</v>
      </c>
      <c r="P283" s="0" t="n">
        <f aca="false">MIN($B$5,P282+K283*$B$6-I283)</f>
        <v>196.40553876592</v>
      </c>
      <c r="Q283" s="0" t="n">
        <f aca="false">MAX(0,F283-H283-K283-L283)</f>
        <v>0</v>
      </c>
    </row>
    <row r="284" customFormat="false" ht="15" hidden="false" customHeight="false" outlineLevel="0" collapsed="false">
      <c r="A284" s="0" t="n">
        <f aca="false">'Profiles 8760'!A273</f>
        <v>271</v>
      </c>
      <c r="B284" s="0" t="n">
        <f aca="false">'Profiles 8760'!B273</f>
        <v>1</v>
      </c>
      <c r="C284" s="0" t="n">
        <f aca="false">'Profiles 8760'!E273</f>
        <v>0</v>
      </c>
      <c r="D284" s="0" t="n">
        <f aca="false">'Profiles 8760'!F273</f>
        <v>0</v>
      </c>
      <c r="E284" s="0" t="n">
        <f aca="false">'Profiles 8760'!G273</f>
        <v>0.304184</v>
      </c>
      <c r="F284" s="0" t="n">
        <f aca="false">D284*Assumptions!$C$11*$B$7+E284*Assumptions!$C$12*$B$8</f>
        <v>12.4411256</v>
      </c>
      <c r="G284" s="0" t="n">
        <f aca="false">C284*Assumptions!$C$15</f>
        <v>0</v>
      </c>
      <c r="H284" s="0" t="n">
        <f aca="false">MIN(F284,G284)</f>
        <v>0</v>
      </c>
      <c r="I284" s="0" t="n">
        <f aca="false">IF(C284=1,MIN(G284-H284,Assumptions!$C$13,P283),0)</f>
        <v>0</v>
      </c>
      <c r="J284" s="0" t="n">
        <f aca="false">H284+I284</f>
        <v>0</v>
      </c>
      <c r="K284" s="0" t="n">
        <f aca="false">MIN(IF(C284=1,F284-H284,F284),Assumptions!$C$13,MAX(0,($B$5-P283)/$B$6))</f>
        <v>12.4411256</v>
      </c>
      <c r="L284" s="0" t="n">
        <f aca="false">IF(C284=1,0,MIN(F284-K284,Assumptions!$C$15,MAX(0,$B$10-O283-M284)))</f>
        <v>0</v>
      </c>
      <c r="M284" s="0" t="n">
        <f aca="false">'Profiles 8760'!H273</f>
        <v>283200</v>
      </c>
      <c r="N284" s="0" t="n">
        <f aca="false">J284+L284</f>
        <v>0</v>
      </c>
      <c r="O284" s="0" t="n">
        <f aca="false">O283+N284</f>
        <v>21273.2842385351</v>
      </c>
      <c r="P284" s="0" t="n">
        <f aca="false">MIN($B$5,P283+K284*$B$6-I284)</f>
        <v>207.189506436</v>
      </c>
      <c r="Q284" s="0" t="n">
        <f aca="false">MAX(0,F284-H284-K284-L284)</f>
        <v>0</v>
      </c>
    </row>
    <row r="285" customFormat="false" ht="15" hidden="false" customHeight="false" outlineLevel="0" collapsed="false">
      <c r="A285" s="0" t="n">
        <f aca="false">'Profiles 8760'!A274</f>
        <v>272</v>
      </c>
      <c r="B285" s="0" t="n">
        <f aca="false">'Profiles 8760'!B274</f>
        <v>1</v>
      </c>
      <c r="C285" s="0" t="n">
        <f aca="false">'Profiles 8760'!E274</f>
        <v>1</v>
      </c>
      <c r="D285" s="0" t="n">
        <f aca="false">'Profiles 8760'!F274</f>
        <v>0.068931</v>
      </c>
      <c r="E285" s="0" t="n">
        <f aca="false">'Profiles 8760'!G274</f>
        <v>0.287654</v>
      </c>
      <c r="F285" s="0" t="n">
        <f aca="false">D285*Assumptions!$C$11*$B$7+E285*Assumptions!$C$12*$B$8</f>
        <v>31.6723214</v>
      </c>
      <c r="G285" s="0" t="n">
        <f aca="false">C285*Assumptions!$C$15</f>
        <v>200</v>
      </c>
      <c r="H285" s="0" t="n">
        <f aca="false">MIN(F285,G285)</f>
        <v>31.6723214</v>
      </c>
      <c r="I285" s="0" t="n">
        <f aca="false">IF(C285=1,MIN(G285-H285,Assumptions!$C$13,P284),0)</f>
        <v>168.3276786</v>
      </c>
      <c r="J285" s="0" t="n">
        <f aca="false">H285+I285</f>
        <v>200</v>
      </c>
      <c r="K285" s="0" t="n">
        <f aca="false">MIN(IF(C285=1,F285-H285,F285),Assumptions!$C$13,MAX(0,($B$5-P284)/$B$6))</f>
        <v>0</v>
      </c>
      <c r="L285" s="0" t="n">
        <f aca="false">IF(C285=1,0,MIN(F285-K285,Assumptions!$C$15,MAX(0,$B$10-O284-M285)))</f>
        <v>0</v>
      </c>
      <c r="M285" s="0" t="n">
        <f aca="false">'Profiles 8760'!H274</f>
        <v>283000</v>
      </c>
      <c r="N285" s="0" t="n">
        <f aca="false">J285+L285</f>
        <v>200</v>
      </c>
      <c r="O285" s="0" t="n">
        <f aca="false">O284+N285</f>
        <v>21473.2842385351</v>
      </c>
      <c r="P285" s="0" t="n">
        <f aca="false">MIN($B$5,P284+K285*$B$6-I285)</f>
        <v>38.861827836</v>
      </c>
      <c r="Q285" s="0" t="n">
        <f aca="false">MAX(0,F285-H285-K285-L285)</f>
        <v>0</v>
      </c>
    </row>
    <row r="286" customFormat="false" ht="15" hidden="false" customHeight="false" outlineLevel="0" collapsed="false">
      <c r="A286" s="0" t="n">
        <f aca="false">'Profiles 8760'!A275</f>
        <v>273</v>
      </c>
      <c r="B286" s="0" t="n">
        <f aca="false">'Profiles 8760'!B275</f>
        <v>1</v>
      </c>
      <c r="C286" s="0" t="n">
        <f aca="false">'Profiles 8760'!E275</f>
        <v>1</v>
      </c>
      <c r="D286" s="0" t="n">
        <f aca="false">'Profiles 8760'!F275</f>
        <v>0.361354</v>
      </c>
      <c r="E286" s="0" t="n">
        <f aca="false">'Profiles 8760'!G275</f>
        <v>0.422828</v>
      </c>
      <c r="F286" s="0" t="n">
        <f aca="false">D286*Assumptions!$C$11*$B$7+E286*Assumptions!$C$12*$B$8</f>
        <v>121.6527004</v>
      </c>
      <c r="G286" s="0" t="n">
        <f aca="false">C286*Assumptions!$C$15</f>
        <v>200</v>
      </c>
      <c r="H286" s="0" t="n">
        <f aca="false">MIN(F286,G286)</f>
        <v>121.6527004</v>
      </c>
      <c r="I286" s="0" t="n">
        <f aca="false">IF(C286=1,MIN(G286-H286,Assumptions!$C$13,P285),0)</f>
        <v>38.861827836</v>
      </c>
      <c r="J286" s="0" t="n">
        <f aca="false">H286+I286</f>
        <v>160.514528236</v>
      </c>
      <c r="K286" s="0" t="n">
        <f aca="false">MIN(IF(C286=1,F286-H286,F286),Assumptions!$C$13,MAX(0,($B$5-P285)/$B$6))</f>
        <v>0</v>
      </c>
      <c r="L286" s="0" t="n">
        <f aca="false">IF(C286=1,0,MIN(F286-K286,Assumptions!$C$15,MAX(0,$B$10-O285-M286)))</f>
        <v>0</v>
      </c>
      <c r="M286" s="0" t="n">
        <f aca="false">'Profiles 8760'!H275</f>
        <v>282800</v>
      </c>
      <c r="N286" s="0" t="n">
        <f aca="false">J286+L286</f>
        <v>160.514528236</v>
      </c>
      <c r="O286" s="0" t="n">
        <f aca="false">O285+N286</f>
        <v>21633.7987667711</v>
      </c>
      <c r="P286" s="0" t="n">
        <f aca="false">MIN($B$5,P285+K286*$B$6-I286)</f>
        <v>0</v>
      </c>
      <c r="Q286" s="0" t="n">
        <f aca="false">MAX(0,F286-H286-K286-L286)</f>
        <v>0</v>
      </c>
    </row>
    <row r="287" customFormat="false" ht="15" hidden="false" customHeight="false" outlineLevel="0" collapsed="false">
      <c r="A287" s="0" t="n">
        <f aca="false">'Profiles 8760'!A276</f>
        <v>274</v>
      </c>
      <c r="B287" s="0" t="n">
        <f aca="false">'Profiles 8760'!B276</f>
        <v>1</v>
      </c>
      <c r="C287" s="0" t="n">
        <f aca="false">'Profiles 8760'!E276</f>
        <v>0</v>
      </c>
      <c r="D287" s="0" t="n">
        <f aca="false">'Profiles 8760'!F276</f>
        <v>0.694732</v>
      </c>
      <c r="E287" s="0" t="n">
        <f aca="false">'Profiles 8760'!G276</f>
        <v>0.41757</v>
      </c>
      <c r="F287" s="0" t="n">
        <f aca="false">D287*Assumptions!$C$11*$B$7+E287*Assumptions!$C$12*$B$8</f>
        <v>217.7172146</v>
      </c>
      <c r="G287" s="0" t="n">
        <f aca="false">C287*Assumptions!$C$15</f>
        <v>0</v>
      </c>
      <c r="H287" s="0" t="n">
        <f aca="false">MIN(F287,G287)</f>
        <v>0</v>
      </c>
      <c r="I287" s="0" t="n">
        <f aca="false">IF(C287=1,MIN(G287-H287,Assumptions!$C$13,P286),0)</f>
        <v>0</v>
      </c>
      <c r="J287" s="0" t="n">
        <f aca="false">H287+I287</f>
        <v>0</v>
      </c>
      <c r="K287" s="0" t="n">
        <f aca="false">MIN(IF(C287=1,F287-H287,F287),Assumptions!$C$13,MAX(0,($B$5-P286)/$B$6))</f>
        <v>180</v>
      </c>
      <c r="L287" s="0" t="n">
        <f aca="false">IF(C287=1,0,MIN(F287-K287,Assumptions!$C$15,MAX(0,$B$10-O286-M287)))</f>
        <v>37.7172146</v>
      </c>
      <c r="M287" s="0" t="n">
        <f aca="false">'Profiles 8760'!H276</f>
        <v>282800</v>
      </c>
      <c r="N287" s="0" t="n">
        <f aca="false">J287+L287</f>
        <v>37.7172146</v>
      </c>
      <c r="O287" s="0" t="n">
        <f aca="false">O286+N287</f>
        <v>21671.5159813711</v>
      </c>
      <c r="P287" s="0" t="n">
        <f aca="false">MIN($B$5,P286+K287*$B$6-I287)</f>
        <v>156.024</v>
      </c>
      <c r="Q287" s="0" t="n">
        <f aca="false">MAX(0,F287-H287-K287-L287)</f>
        <v>0</v>
      </c>
    </row>
    <row r="288" customFormat="false" ht="15" hidden="false" customHeight="false" outlineLevel="0" collapsed="false">
      <c r="A288" s="0" t="n">
        <f aca="false">'Profiles 8760'!A277</f>
        <v>275</v>
      </c>
      <c r="B288" s="0" t="n">
        <f aca="false">'Profiles 8760'!B277</f>
        <v>1</v>
      </c>
      <c r="C288" s="0" t="n">
        <f aca="false">'Profiles 8760'!E277</f>
        <v>0</v>
      </c>
      <c r="D288" s="0" t="n">
        <f aca="false">'Profiles 8760'!F277</f>
        <v>0.989795</v>
      </c>
      <c r="E288" s="0" t="n">
        <f aca="false">'Profiles 8760'!G277</f>
        <v>0.453413</v>
      </c>
      <c r="F288" s="0" t="n">
        <f aca="false">D288*Assumptions!$C$11*$B$7+E288*Assumptions!$C$12*$B$8</f>
        <v>304.3973877</v>
      </c>
      <c r="G288" s="0" t="n">
        <f aca="false">C288*Assumptions!$C$15</f>
        <v>0</v>
      </c>
      <c r="H288" s="0" t="n">
        <f aca="false">MIN(F288,G288)</f>
        <v>0</v>
      </c>
      <c r="I288" s="0" t="n">
        <f aca="false">IF(C288=1,MIN(G288-H288,Assumptions!$C$13,P287),0)</f>
        <v>0</v>
      </c>
      <c r="J288" s="0" t="n">
        <f aca="false">H288+I288</f>
        <v>0</v>
      </c>
      <c r="K288" s="0" t="n">
        <f aca="false">MIN(IF(C288=1,F288-H288,F288),Assumptions!$C$13,MAX(0,($B$5-P287)/$B$6))</f>
        <v>180</v>
      </c>
      <c r="L288" s="0" t="n">
        <f aca="false">IF(C288=1,0,MIN(F288-K288,Assumptions!$C$15,MAX(0,$B$10-O287-M288)))</f>
        <v>124.3973877</v>
      </c>
      <c r="M288" s="0" t="n">
        <f aca="false">'Profiles 8760'!H277</f>
        <v>282800</v>
      </c>
      <c r="N288" s="0" t="n">
        <f aca="false">J288+L288</f>
        <v>124.3973877</v>
      </c>
      <c r="O288" s="0" t="n">
        <f aca="false">O287+N288</f>
        <v>21795.9133690711</v>
      </c>
      <c r="P288" s="0" t="n">
        <f aca="false">MIN($B$5,P287+K288*$B$6-I288)</f>
        <v>312.048</v>
      </c>
      <c r="Q288" s="0" t="n">
        <f aca="false">MAX(0,F288-H288-K288-L288)</f>
        <v>0</v>
      </c>
    </row>
    <row r="289" customFormat="false" ht="15" hidden="false" customHeight="false" outlineLevel="0" collapsed="false">
      <c r="A289" s="0" t="n">
        <f aca="false">'Profiles 8760'!A278</f>
        <v>276</v>
      </c>
      <c r="B289" s="0" t="n">
        <f aca="false">'Profiles 8760'!B278</f>
        <v>1</v>
      </c>
      <c r="C289" s="0" t="n">
        <f aca="false">'Profiles 8760'!E278</f>
        <v>0</v>
      </c>
      <c r="D289" s="0" t="n">
        <f aca="false">'Profiles 8760'!F278</f>
        <v>1</v>
      </c>
      <c r="E289" s="0" t="n">
        <f aca="false">'Profiles 8760'!G278</f>
        <v>0.409324</v>
      </c>
      <c r="F289" s="0" t="n">
        <f aca="false">D289*Assumptions!$C$11*$B$7+E289*Assumptions!$C$12*$B$8</f>
        <v>305.5413516</v>
      </c>
      <c r="G289" s="0" t="n">
        <f aca="false">C289*Assumptions!$C$15</f>
        <v>0</v>
      </c>
      <c r="H289" s="0" t="n">
        <f aca="false">MIN(F289,G289)</f>
        <v>0</v>
      </c>
      <c r="I289" s="0" t="n">
        <f aca="false">IF(C289=1,MIN(G289-H289,Assumptions!$C$13,P288),0)</f>
        <v>0</v>
      </c>
      <c r="J289" s="0" t="n">
        <f aca="false">H289+I289</f>
        <v>0</v>
      </c>
      <c r="K289" s="0" t="n">
        <f aca="false">MIN(IF(C289=1,F289-H289,F289),Assumptions!$C$13,MAX(0,($B$5-P288)/$B$6))</f>
        <v>180</v>
      </c>
      <c r="L289" s="0" t="n">
        <f aca="false">IF(C289=1,0,MIN(F289-K289,Assumptions!$C$15,MAX(0,$B$10-O288-M289)))</f>
        <v>125.5413516</v>
      </c>
      <c r="M289" s="0" t="n">
        <f aca="false">'Profiles 8760'!H278</f>
        <v>282800</v>
      </c>
      <c r="N289" s="0" t="n">
        <f aca="false">J289+L289</f>
        <v>125.5413516</v>
      </c>
      <c r="O289" s="0" t="n">
        <f aca="false">O288+N289</f>
        <v>21921.4547206711</v>
      </c>
      <c r="P289" s="0" t="n">
        <f aca="false">MIN($B$5,P288+K289*$B$6-I289)</f>
        <v>468.072</v>
      </c>
      <c r="Q289" s="0" t="n">
        <f aca="false">MAX(0,F289-H289-K289-L289)</f>
        <v>0</v>
      </c>
    </row>
    <row r="290" customFormat="false" ht="15" hidden="false" customHeight="false" outlineLevel="0" collapsed="false">
      <c r="A290" s="0" t="n">
        <f aca="false">'Profiles 8760'!A279</f>
        <v>277</v>
      </c>
      <c r="B290" s="0" t="n">
        <f aca="false">'Profiles 8760'!B279</f>
        <v>1</v>
      </c>
      <c r="C290" s="0" t="n">
        <f aca="false">'Profiles 8760'!E279</f>
        <v>0</v>
      </c>
      <c r="D290" s="0" t="n">
        <f aca="false">'Profiles 8760'!F279</f>
        <v>1</v>
      </c>
      <c r="E290" s="0" t="n">
        <f aca="false">'Profiles 8760'!G279</f>
        <v>0.436657</v>
      </c>
      <c r="F290" s="0" t="n">
        <f aca="false">D290*Assumptions!$C$11*$B$7+E290*Assumptions!$C$12*$B$8</f>
        <v>306.6592713</v>
      </c>
      <c r="G290" s="0" t="n">
        <f aca="false">C290*Assumptions!$C$15</f>
        <v>0</v>
      </c>
      <c r="H290" s="0" t="n">
        <f aca="false">MIN(F290,G290)</f>
        <v>0</v>
      </c>
      <c r="I290" s="0" t="n">
        <f aca="false">IF(C290=1,MIN(G290-H290,Assumptions!$C$13,P289),0)</f>
        <v>0</v>
      </c>
      <c r="J290" s="0" t="n">
        <f aca="false">H290+I290</f>
        <v>0</v>
      </c>
      <c r="K290" s="0" t="n">
        <f aca="false">MIN(IF(C290=1,F290-H290,F290),Assumptions!$C$13,MAX(0,($B$5-P289)/$B$6))</f>
        <v>49.3054914628519</v>
      </c>
      <c r="L290" s="0" t="n">
        <f aca="false">IF(C290=1,0,MIN(F290-K290,Assumptions!$C$15,MAX(0,$B$10-O289-M290)))</f>
        <v>200</v>
      </c>
      <c r="M290" s="0" t="n">
        <f aca="false">'Profiles 8760'!H279</f>
        <v>282800</v>
      </c>
      <c r="N290" s="0" t="n">
        <f aca="false">J290+L290</f>
        <v>200</v>
      </c>
      <c r="O290" s="0" t="n">
        <f aca="false">O289+N290</f>
        <v>22121.4547206711</v>
      </c>
      <c r="P290" s="0" t="n">
        <f aca="false">MIN($B$5,P289+K290*$B$6-I290)</f>
        <v>510.81</v>
      </c>
      <c r="Q290" s="0" t="n">
        <f aca="false">MAX(0,F290-H290-K290-L290)</f>
        <v>57.3537798371481</v>
      </c>
    </row>
    <row r="291" customFormat="false" ht="15" hidden="false" customHeight="false" outlineLevel="0" collapsed="false">
      <c r="A291" s="0" t="n">
        <f aca="false">'Profiles 8760'!A280</f>
        <v>278</v>
      </c>
      <c r="B291" s="0" t="n">
        <f aca="false">'Profiles 8760'!B280</f>
        <v>1</v>
      </c>
      <c r="C291" s="0" t="n">
        <f aca="false">'Profiles 8760'!E280</f>
        <v>0</v>
      </c>
      <c r="D291" s="0" t="n">
        <f aca="false">'Profiles 8760'!F280</f>
        <v>1</v>
      </c>
      <c r="E291" s="0" t="n">
        <f aca="false">'Profiles 8760'!G280</f>
        <v>0.471267</v>
      </c>
      <c r="F291" s="0" t="n">
        <f aca="false">D291*Assumptions!$C$11*$B$7+E291*Assumptions!$C$12*$B$8</f>
        <v>308.0748203</v>
      </c>
      <c r="G291" s="0" t="n">
        <f aca="false">C291*Assumptions!$C$15</f>
        <v>0</v>
      </c>
      <c r="H291" s="0" t="n">
        <f aca="false">MIN(F291,G291)</f>
        <v>0</v>
      </c>
      <c r="I291" s="0" t="n">
        <f aca="false">IF(C291=1,MIN(G291-H291,Assumptions!$C$13,P290),0)</f>
        <v>0</v>
      </c>
      <c r="J291" s="0" t="n">
        <f aca="false">H291+I291</f>
        <v>0</v>
      </c>
      <c r="K291" s="0" t="n">
        <f aca="false">MIN(IF(C291=1,F291-H291,F291),Assumptions!$C$13,MAX(0,($B$5-P290)/$B$6))</f>
        <v>0</v>
      </c>
      <c r="L291" s="0" t="n">
        <f aca="false">IF(C291=1,0,MIN(F291-K291,Assumptions!$C$15,MAX(0,$B$10-O290-M291)))</f>
        <v>200</v>
      </c>
      <c r="M291" s="0" t="n">
        <f aca="false">'Profiles 8760'!H280</f>
        <v>282800</v>
      </c>
      <c r="N291" s="0" t="n">
        <f aca="false">J291+L291</f>
        <v>200</v>
      </c>
      <c r="O291" s="0" t="n">
        <f aca="false">O290+N291</f>
        <v>22321.4547206711</v>
      </c>
      <c r="P291" s="0" t="n">
        <f aca="false">MIN($B$5,P290+K291*$B$6-I291)</f>
        <v>510.81</v>
      </c>
      <c r="Q291" s="0" t="n">
        <f aca="false">MAX(0,F291-H291-K291-L291)</f>
        <v>108.0748203</v>
      </c>
    </row>
    <row r="292" customFormat="false" ht="15" hidden="false" customHeight="false" outlineLevel="0" collapsed="false">
      <c r="A292" s="0" t="n">
        <f aca="false">'Profiles 8760'!A281</f>
        <v>279</v>
      </c>
      <c r="B292" s="0" t="n">
        <f aca="false">'Profiles 8760'!B281</f>
        <v>1</v>
      </c>
      <c r="C292" s="0" t="n">
        <f aca="false">'Profiles 8760'!E281</f>
        <v>0</v>
      </c>
      <c r="D292" s="0" t="n">
        <f aca="false">'Profiles 8760'!F281</f>
        <v>0.989795</v>
      </c>
      <c r="E292" s="0" t="n">
        <f aca="false">'Profiles 8760'!G281</f>
        <v>0.37801</v>
      </c>
      <c r="F292" s="0" t="n">
        <f aca="false">D292*Assumptions!$C$11*$B$7+E292*Assumptions!$C$12*$B$8</f>
        <v>301.313405</v>
      </c>
      <c r="G292" s="0" t="n">
        <f aca="false">C292*Assumptions!$C$15</f>
        <v>0</v>
      </c>
      <c r="H292" s="0" t="n">
        <f aca="false">MIN(F292,G292)</f>
        <v>0</v>
      </c>
      <c r="I292" s="0" t="n">
        <f aca="false">IF(C292=1,MIN(G292-H292,Assumptions!$C$13,P291),0)</f>
        <v>0</v>
      </c>
      <c r="J292" s="0" t="n">
        <f aca="false">H292+I292</f>
        <v>0</v>
      </c>
      <c r="K292" s="0" t="n">
        <f aca="false">MIN(IF(C292=1,F292-H292,F292),Assumptions!$C$13,MAX(0,($B$5-P291)/$B$6))</f>
        <v>0</v>
      </c>
      <c r="L292" s="0" t="n">
        <f aca="false">IF(C292=1,0,MIN(F292-K292,Assumptions!$C$15,MAX(0,$B$10-O291-M292)))</f>
        <v>200</v>
      </c>
      <c r="M292" s="0" t="n">
        <f aca="false">'Profiles 8760'!H281</f>
        <v>282800</v>
      </c>
      <c r="N292" s="0" t="n">
        <f aca="false">J292+L292</f>
        <v>200</v>
      </c>
      <c r="O292" s="0" t="n">
        <f aca="false">O291+N292</f>
        <v>22521.4547206711</v>
      </c>
      <c r="P292" s="0" t="n">
        <f aca="false">MIN($B$5,P291+K292*$B$6-I292)</f>
        <v>510.81</v>
      </c>
      <c r="Q292" s="0" t="n">
        <f aca="false">MAX(0,F292-H292-K292-L292)</f>
        <v>101.313405</v>
      </c>
    </row>
    <row r="293" customFormat="false" ht="15" hidden="false" customHeight="false" outlineLevel="0" collapsed="false">
      <c r="A293" s="0" t="n">
        <f aca="false">'Profiles 8760'!A282</f>
        <v>280</v>
      </c>
      <c r="B293" s="0" t="n">
        <f aca="false">'Profiles 8760'!B282</f>
        <v>1</v>
      </c>
      <c r="C293" s="0" t="n">
        <f aca="false">'Profiles 8760'!E282</f>
        <v>0</v>
      </c>
      <c r="D293" s="0" t="n">
        <f aca="false">'Profiles 8760'!F282</f>
        <v>0.694732</v>
      </c>
      <c r="E293" s="0" t="n">
        <f aca="false">'Profiles 8760'!G282</f>
        <v>0.306144</v>
      </c>
      <c r="F293" s="0" t="n">
        <f aca="false">D293*Assumptions!$C$11*$B$7+E293*Assumptions!$C$12*$B$8</f>
        <v>213.1598912</v>
      </c>
      <c r="G293" s="0" t="n">
        <f aca="false">C293*Assumptions!$C$15</f>
        <v>0</v>
      </c>
      <c r="H293" s="0" t="n">
        <f aca="false">MIN(F293,G293)</f>
        <v>0</v>
      </c>
      <c r="I293" s="0" t="n">
        <f aca="false">IF(C293=1,MIN(G293-H293,Assumptions!$C$13,P292),0)</f>
        <v>0</v>
      </c>
      <c r="J293" s="0" t="n">
        <f aca="false">H293+I293</f>
        <v>0</v>
      </c>
      <c r="K293" s="0" t="n">
        <f aca="false">MIN(IF(C293=1,F293-H293,F293),Assumptions!$C$13,MAX(0,($B$5-P292)/$B$6))</f>
        <v>0</v>
      </c>
      <c r="L293" s="0" t="n">
        <f aca="false">IF(C293=1,0,MIN(F293-K293,Assumptions!$C$15,MAX(0,$B$10-O292-M293)))</f>
        <v>200</v>
      </c>
      <c r="M293" s="0" t="n">
        <f aca="false">'Profiles 8760'!H282</f>
        <v>282800</v>
      </c>
      <c r="N293" s="0" t="n">
        <f aca="false">J293+L293</f>
        <v>200</v>
      </c>
      <c r="O293" s="0" t="n">
        <f aca="false">O292+N293</f>
        <v>22721.4547206711</v>
      </c>
      <c r="P293" s="0" t="n">
        <f aca="false">MIN($B$5,P292+K293*$B$6-I293)</f>
        <v>510.81</v>
      </c>
      <c r="Q293" s="0" t="n">
        <f aca="false">MAX(0,F293-H293-K293-L293)</f>
        <v>13.1598912</v>
      </c>
    </row>
    <row r="294" customFormat="false" ht="15" hidden="false" customHeight="false" outlineLevel="0" collapsed="false">
      <c r="A294" s="0" t="n">
        <f aca="false">'Profiles 8760'!A283</f>
        <v>281</v>
      </c>
      <c r="B294" s="0" t="n">
        <f aca="false">'Profiles 8760'!B283</f>
        <v>1</v>
      </c>
      <c r="C294" s="0" t="n">
        <f aca="false">'Profiles 8760'!E283</f>
        <v>0</v>
      </c>
      <c r="D294" s="0" t="n">
        <f aca="false">'Profiles 8760'!F283</f>
        <v>0.361354</v>
      </c>
      <c r="E294" s="0" t="n">
        <f aca="false">'Profiles 8760'!G283</f>
        <v>0.359508</v>
      </c>
      <c r="F294" s="0" t="n">
        <f aca="false">D294*Assumptions!$C$11*$B$7+E294*Assumptions!$C$12*$B$8</f>
        <v>119.0629124</v>
      </c>
      <c r="G294" s="0" t="n">
        <f aca="false">C294*Assumptions!$C$15</f>
        <v>0</v>
      </c>
      <c r="H294" s="0" t="n">
        <f aca="false">MIN(F294,G294)</f>
        <v>0</v>
      </c>
      <c r="I294" s="0" t="n">
        <f aca="false">IF(C294=1,MIN(G294-H294,Assumptions!$C$13,P293),0)</f>
        <v>0</v>
      </c>
      <c r="J294" s="0" t="n">
        <f aca="false">H294+I294</f>
        <v>0</v>
      </c>
      <c r="K294" s="0" t="n">
        <f aca="false">MIN(IF(C294=1,F294-H294,F294),Assumptions!$C$13,MAX(0,($B$5-P293)/$B$6))</f>
        <v>0</v>
      </c>
      <c r="L294" s="0" t="n">
        <f aca="false">IF(C294=1,0,MIN(F294-K294,Assumptions!$C$15,MAX(0,$B$10-O293-M294)))</f>
        <v>119.0629124</v>
      </c>
      <c r="M294" s="0" t="n">
        <f aca="false">'Profiles 8760'!H283</f>
        <v>282800</v>
      </c>
      <c r="N294" s="0" t="n">
        <f aca="false">J294+L294</f>
        <v>119.0629124</v>
      </c>
      <c r="O294" s="0" t="n">
        <f aca="false">O293+N294</f>
        <v>22840.5176330711</v>
      </c>
      <c r="P294" s="0" t="n">
        <f aca="false">MIN($B$5,P293+K294*$B$6-I294)</f>
        <v>510.81</v>
      </c>
      <c r="Q294" s="0" t="n">
        <f aca="false">MAX(0,F294-H294-K294-L294)</f>
        <v>0</v>
      </c>
    </row>
    <row r="295" customFormat="false" ht="15" hidden="false" customHeight="false" outlineLevel="0" collapsed="false">
      <c r="A295" s="0" t="n">
        <f aca="false">'Profiles 8760'!A284</f>
        <v>282</v>
      </c>
      <c r="B295" s="0" t="n">
        <f aca="false">'Profiles 8760'!B284</f>
        <v>1</v>
      </c>
      <c r="C295" s="0" t="n">
        <f aca="false">'Profiles 8760'!E284</f>
        <v>0</v>
      </c>
      <c r="D295" s="0" t="n">
        <f aca="false">'Profiles 8760'!F284</f>
        <v>0.068931</v>
      </c>
      <c r="E295" s="0" t="n">
        <f aca="false">'Profiles 8760'!G284</f>
        <v>0.344483</v>
      </c>
      <c r="F295" s="0" t="n">
        <f aca="false">D295*Assumptions!$C$11*$B$7+E295*Assumptions!$C$12*$B$8</f>
        <v>33.9966275</v>
      </c>
      <c r="G295" s="0" t="n">
        <f aca="false">C295*Assumptions!$C$15</f>
        <v>0</v>
      </c>
      <c r="H295" s="0" t="n">
        <f aca="false">MIN(F295,G295)</f>
        <v>0</v>
      </c>
      <c r="I295" s="0" t="n">
        <f aca="false">IF(C295=1,MIN(G295-H295,Assumptions!$C$13,P294),0)</f>
        <v>0</v>
      </c>
      <c r="J295" s="0" t="n">
        <f aca="false">H295+I295</f>
        <v>0</v>
      </c>
      <c r="K295" s="0" t="n">
        <f aca="false">MIN(IF(C295=1,F295-H295,F295),Assumptions!$C$13,MAX(0,($B$5-P294)/$B$6))</f>
        <v>0</v>
      </c>
      <c r="L295" s="0" t="n">
        <f aca="false">IF(C295=1,0,MIN(F295-K295,Assumptions!$C$15,MAX(0,$B$10-O294-M295)))</f>
        <v>33.9966275</v>
      </c>
      <c r="M295" s="0" t="n">
        <f aca="false">'Profiles 8760'!H284</f>
        <v>282800</v>
      </c>
      <c r="N295" s="0" t="n">
        <f aca="false">J295+L295</f>
        <v>33.9966275</v>
      </c>
      <c r="O295" s="0" t="n">
        <f aca="false">O294+N295</f>
        <v>22874.5142605711</v>
      </c>
      <c r="P295" s="0" t="n">
        <f aca="false">MIN($B$5,P294+K295*$B$6-I295)</f>
        <v>510.81</v>
      </c>
      <c r="Q295" s="0" t="n">
        <f aca="false">MAX(0,F295-H295-K295-L295)</f>
        <v>0</v>
      </c>
    </row>
    <row r="296" customFormat="false" ht="15" hidden="false" customHeight="false" outlineLevel="0" collapsed="false">
      <c r="A296" s="0" t="n">
        <f aca="false">'Profiles 8760'!A285</f>
        <v>283</v>
      </c>
      <c r="B296" s="0" t="n">
        <f aca="false">'Profiles 8760'!B285</f>
        <v>1</v>
      </c>
      <c r="C296" s="0" t="n">
        <f aca="false">'Profiles 8760'!E285</f>
        <v>0</v>
      </c>
      <c r="D296" s="0" t="n">
        <f aca="false">'Profiles 8760'!F285</f>
        <v>0</v>
      </c>
      <c r="E296" s="0" t="n">
        <f aca="false">'Profiles 8760'!G285</f>
        <v>0.426113</v>
      </c>
      <c r="F296" s="0" t="n">
        <f aca="false">D296*Assumptions!$C$11*$B$7+E296*Assumptions!$C$12*$B$8</f>
        <v>17.4280217</v>
      </c>
      <c r="G296" s="0" t="n">
        <f aca="false">C296*Assumptions!$C$15</f>
        <v>0</v>
      </c>
      <c r="H296" s="0" t="n">
        <f aca="false">MIN(F296,G296)</f>
        <v>0</v>
      </c>
      <c r="I296" s="0" t="n">
        <f aca="false">IF(C296=1,MIN(G296-H296,Assumptions!$C$13,P295),0)</f>
        <v>0</v>
      </c>
      <c r="J296" s="0" t="n">
        <f aca="false">H296+I296</f>
        <v>0</v>
      </c>
      <c r="K296" s="0" t="n">
        <f aca="false">MIN(IF(C296=1,F296-H296,F296),Assumptions!$C$13,MAX(0,($B$5-P295)/$B$6))</f>
        <v>0</v>
      </c>
      <c r="L296" s="0" t="n">
        <f aca="false">IF(C296=1,0,MIN(F296-K296,Assumptions!$C$15,MAX(0,$B$10-O295-M296)))</f>
        <v>17.4280217</v>
      </c>
      <c r="M296" s="0" t="n">
        <f aca="false">'Profiles 8760'!H285</f>
        <v>282800</v>
      </c>
      <c r="N296" s="0" t="n">
        <f aca="false">J296+L296</f>
        <v>17.4280217</v>
      </c>
      <c r="O296" s="0" t="n">
        <f aca="false">O295+N296</f>
        <v>22891.9422822711</v>
      </c>
      <c r="P296" s="0" t="n">
        <f aca="false">MIN($B$5,P295+K296*$B$6-I296)</f>
        <v>510.81</v>
      </c>
      <c r="Q296" s="0" t="n">
        <f aca="false">MAX(0,F296-H296-K296-L296)</f>
        <v>0</v>
      </c>
    </row>
    <row r="297" customFormat="false" ht="15" hidden="false" customHeight="false" outlineLevel="0" collapsed="false">
      <c r="A297" s="0" t="n">
        <f aca="false">'Profiles 8760'!A286</f>
        <v>284</v>
      </c>
      <c r="B297" s="0" t="n">
        <f aca="false">'Profiles 8760'!B286</f>
        <v>1</v>
      </c>
      <c r="C297" s="0" t="n">
        <f aca="false">'Profiles 8760'!E286</f>
        <v>1</v>
      </c>
      <c r="D297" s="0" t="n">
        <f aca="false">'Profiles 8760'!F286</f>
        <v>0</v>
      </c>
      <c r="E297" s="0" t="n">
        <f aca="false">'Profiles 8760'!G286</f>
        <v>0.543073</v>
      </c>
      <c r="F297" s="0" t="n">
        <f aca="false">D297*Assumptions!$C$11*$B$7+E297*Assumptions!$C$12*$B$8</f>
        <v>22.2116857</v>
      </c>
      <c r="G297" s="0" t="n">
        <f aca="false">C297*Assumptions!$C$15</f>
        <v>200</v>
      </c>
      <c r="H297" s="0" t="n">
        <f aca="false">MIN(F297,G297)</f>
        <v>22.2116857</v>
      </c>
      <c r="I297" s="0" t="n">
        <f aca="false">IF(C297=1,MIN(G297-H297,Assumptions!$C$13,P296),0)</f>
        <v>177.7883143</v>
      </c>
      <c r="J297" s="0" t="n">
        <f aca="false">H297+I297</f>
        <v>200</v>
      </c>
      <c r="K297" s="0" t="n">
        <f aca="false">MIN(IF(C297=1,F297-H297,F297),Assumptions!$C$13,MAX(0,($B$5-P296)/$B$6))</f>
        <v>0</v>
      </c>
      <c r="L297" s="0" t="n">
        <f aca="false">IF(C297=1,0,MIN(F297-K297,Assumptions!$C$15,MAX(0,$B$10-O296-M297)))</f>
        <v>0</v>
      </c>
      <c r="M297" s="0" t="n">
        <f aca="false">'Profiles 8760'!H286</f>
        <v>282600</v>
      </c>
      <c r="N297" s="0" t="n">
        <f aca="false">J297+L297</f>
        <v>200</v>
      </c>
      <c r="O297" s="0" t="n">
        <f aca="false">O296+N297</f>
        <v>23091.9422822711</v>
      </c>
      <c r="P297" s="0" t="n">
        <f aca="false">MIN($B$5,P296+K297*$B$6-I297)</f>
        <v>333.0216857</v>
      </c>
      <c r="Q297" s="0" t="n">
        <f aca="false">MAX(0,F297-H297-K297-L297)</f>
        <v>0</v>
      </c>
    </row>
    <row r="298" customFormat="false" ht="15" hidden="false" customHeight="false" outlineLevel="0" collapsed="false">
      <c r="A298" s="0" t="n">
        <f aca="false">'Profiles 8760'!A287</f>
        <v>285</v>
      </c>
      <c r="B298" s="0" t="n">
        <f aca="false">'Profiles 8760'!B287</f>
        <v>1</v>
      </c>
      <c r="C298" s="0" t="n">
        <f aca="false">'Profiles 8760'!E287</f>
        <v>1</v>
      </c>
      <c r="D298" s="0" t="n">
        <f aca="false">'Profiles 8760'!F287</f>
        <v>0</v>
      </c>
      <c r="E298" s="0" t="n">
        <f aca="false">'Profiles 8760'!G287</f>
        <v>0.418051</v>
      </c>
      <c r="F298" s="0" t="n">
        <f aca="false">D298*Assumptions!$C$11*$B$7+E298*Assumptions!$C$12*$B$8</f>
        <v>17.0982859</v>
      </c>
      <c r="G298" s="0" t="n">
        <f aca="false">C298*Assumptions!$C$15</f>
        <v>200</v>
      </c>
      <c r="H298" s="0" t="n">
        <f aca="false">MIN(F298,G298)</f>
        <v>17.0982859</v>
      </c>
      <c r="I298" s="0" t="n">
        <f aca="false">IF(C298=1,MIN(G298-H298,Assumptions!$C$13,P297),0)</f>
        <v>180</v>
      </c>
      <c r="J298" s="0" t="n">
        <f aca="false">H298+I298</f>
        <v>197.0982859</v>
      </c>
      <c r="K298" s="0" t="n">
        <f aca="false">MIN(IF(C298=1,F298-H298,F298),Assumptions!$C$13,MAX(0,($B$5-P297)/$B$6))</f>
        <v>0</v>
      </c>
      <c r="L298" s="0" t="n">
        <f aca="false">IF(C298=1,0,MIN(F298-K298,Assumptions!$C$15,MAX(0,$B$10-O297-M298)))</f>
        <v>0</v>
      </c>
      <c r="M298" s="0" t="n">
        <f aca="false">'Profiles 8760'!H287</f>
        <v>282400</v>
      </c>
      <c r="N298" s="0" t="n">
        <f aca="false">J298+L298</f>
        <v>197.0982859</v>
      </c>
      <c r="O298" s="0" t="n">
        <f aca="false">O297+N298</f>
        <v>23289.0405681711</v>
      </c>
      <c r="P298" s="0" t="n">
        <f aca="false">MIN($B$5,P297+K298*$B$6-I298)</f>
        <v>153.0216857</v>
      </c>
      <c r="Q298" s="0" t="n">
        <f aca="false">MAX(0,F298-H298-K298-L298)</f>
        <v>0</v>
      </c>
    </row>
    <row r="299" customFormat="false" ht="15" hidden="false" customHeight="false" outlineLevel="0" collapsed="false">
      <c r="A299" s="0" t="n">
        <f aca="false">'Profiles 8760'!A288</f>
        <v>286</v>
      </c>
      <c r="B299" s="0" t="n">
        <f aca="false">'Profiles 8760'!B288</f>
        <v>1</v>
      </c>
      <c r="C299" s="0" t="n">
        <f aca="false">'Profiles 8760'!E288</f>
        <v>0</v>
      </c>
      <c r="D299" s="0" t="n">
        <f aca="false">'Profiles 8760'!F288</f>
        <v>0</v>
      </c>
      <c r="E299" s="0" t="n">
        <f aca="false">'Profiles 8760'!G288</f>
        <v>0.458909</v>
      </c>
      <c r="F299" s="0" t="n">
        <f aca="false">D299*Assumptions!$C$11*$B$7+E299*Assumptions!$C$12*$B$8</f>
        <v>18.7693781</v>
      </c>
      <c r="G299" s="0" t="n">
        <f aca="false">C299*Assumptions!$C$15</f>
        <v>0</v>
      </c>
      <c r="H299" s="0" t="n">
        <f aca="false">MIN(F299,G299)</f>
        <v>0</v>
      </c>
      <c r="I299" s="0" t="n">
        <f aca="false">IF(C299=1,MIN(G299-H299,Assumptions!$C$13,P298),0)</f>
        <v>0</v>
      </c>
      <c r="J299" s="0" t="n">
        <f aca="false">H299+I299</f>
        <v>0</v>
      </c>
      <c r="K299" s="0" t="n">
        <f aca="false">MIN(IF(C299=1,F299-H299,F299),Assumptions!$C$13,MAX(0,($B$5-P298)/$B$6))</f>
        <v>18.7693781</v>
      </c>
      <c r="L299" s="0" t="n">
        <f aca="false">IF(C299=1,0,MIN(F299-K299,Assumptions!$C$15,MAX(0,$B$10-O298-M299)))</f>
        <v>0</v>
      </c>
      <c r="M299" s="0" t="n">
        <f aca="false">'Profiles 8760'!H288</f>
        <v>282400</v>
      </c>
      <c r="N299" s="0" t="n">
        <f aca="false">J299+L299</f>
        <v>0</v>
      </c>
      <c r="O299" s="0" t="n">
        <f aca="false">O298+N299</f>
        <v>23289.0405681711</v>
      </c>
      <c r="P299" s="0" t="n">
        <f aca="false">MIN($B$5,P298+K299*$B$6-I299)</f>
        <v>169.29098263708</v>
      </c>
      <c r="Q299" s="0" t="n">
        <f aca="false">MAX(0,F299-H299-K299-L299)</f>
        <v>0</v>
      </c>
    </row>
    <row r="300" customFormat="false" ht="15" hidden="false" customHeight="false" outlineLevel="0" collapsed="false">
      <c r="A300" s="0" t="n">
        <f aca="false">'Profiles 8760'!A289</f>
        <v>287</v>
      </c>
      <c r="B300" s="0" t="n">
        <f aca="false">'Profiles 8760'!B289</f>
        <v>1</v>
      </c>
      <c r="C300" s="0" t="n">
        <f aca="false">'Profiles 8760'!E289</f>
        <v>0</v>
      </c>
      <c r="D300" s="0" t="n">
        <f aca="false">'Profiles 8760'!F289</f>
        <v>0</v>
      </c>
      <c r="E300" s="0" t="n">
        <f aca="false">'Profiles 8760'!G289</f>
        <v>0.352181</v>
      </c>
      <c r="F300" s="0" t="n">
        <f aca="false">D300*Assumptions!$C$11*$B$7+E300*Assumptions!$C$12*$B$8</f>
        <v>14.4042029</v>
      </c>
      <c r="G300" s="0" t="n">
        <f aca="false">C300*Assumptions!$C$15</f>
        <v>0</v>
      </c>
      <c r="H300" s="0" t="n">
        <f aca="false">MIN(F300,G300)</f>
        <v>0</v>
      </c>
      <c r="I300" s="0" t="n">
        <f aca="false">IF(C300=1,MIN(G300-H300,Assumptions!$C$13,P299),0)</f>
        <v>0</v>
      </c>
      <c r="J300" s="0" t="n">
        <f aca="false">H300+I300</f>
        <v>0</v>
      </c>
      <c r="K300" s="0" t="n">
        <f aca="false">MIN(IF(C300=1,F300-H300,F300),Assumptions!$C$13,MAX(0,($B$5-P299)/$B$6))</f>
        <v>14.4042029</v>
      </c>
      <c r="L300" s="0" t="n">
        <f aca="false">IF(C300=1,0,MIN(F300-K300,Assumptions!$C$15,MAX(0,$B$10-O299-M300)))</f>
        <v>0</v>
      </c>
      <c r="M300" s="0" t="n">
        <f aca="false">'Profiles 8760'!H289</f>
        <v>282400</v>
      </c>
      <c r="N300" s="0" t="n">
        <f aca="false">J300+L300</f>
        <v>0</v>
      </c>
      <c r="O300" s="0" t="n">
        <f aca="false">O299+N300</f>
        <v>23289.0405681711</v>
      </c>
      <c r="P300" s="0" t="n">
        <f aca="false">MIN($B$5,P299+K300*$B$6-I300)</f>
        <v>181.7765457108</v>
      </c>
      <c r="Q300" s="0" t="n">
        <f aca="false">MAX(0,F300-H300-K300-L300)</f>
        <v>0</v>
      </c>
    </row>
    <row r="301" customFormat="false" ht="15" hidden="false" customHeight="false" outlineLevel="0" collapsed="false">
      <c r="A301" s="0" t="n">
        <f aca="false">'Profiles 8760'!A290</f>
        <v>288</v>
      </c>
      <c r="B301" s="0" t="n">
        <f aca="false">'Profiles 8760'!B290</f>
        <v>1</v>
      </c>
      <c r="C301" s="0" t="n">
        <f aca="false">'Profiles 8760'!E290</f>
        <v>0</v>
      </c>
      <c r="D301" s="0" t="n">
        <f aca="false">'Profiles 8760'!F290</f>
        <v>0</v>
      </c>
      <c r="E301" s="0" t="n">
        <f aca="false">'Profiles 8760'!G290</f>
        <v>0.345115</v>
      </c>
      <c r="F301" s="0" t="n">
        <f aca="false">D301*Assumptions!$C$11*$B$7+E301*Assumptions!$C$12*$B$8</f>
        <v>14.1152035</v>
      </c>
      <c r="G301" s="0" t="n">
        <f aca="false">C301*Assumptions!$C$15</f>
        <v>0</v>
      </c>
      <c r="H301" s="0" t="n">
        <f aca="false">MIN(F301,G301)</f>
        <v>0</v>
      </c>
      <c r="I301" s="0" t="n">
        <f aca="false">IF(C301=1,MIN(G301-H301,Assumptions!$C$13,P300),0)</f>
        <v>0</v>
      </c>
      <c r="J301" s="0" t="n">
        <f aca="false">H301+I301</f>
        <v>0</v>
      </c>
      <c r="K301" s="0" t="n">
        <f aca="false">MIN(IF(C301=1,F301-H301,F301),Assumptions!$C$13,MAX(0,($B$5-P300)/$B$6))</f>
        <v>14.1152035</v>
      </c>
      <c r="L301" s="0" t="n">
        <f aca="false">IF(C301=1,0,MIN(F301-K301,Assumptions!$C$15,MAX(0,$B$10-O300-M301)))</f>
        <v>0</v>
      </c>
      <c r="M301" s="0" t="n">
        <f aca="false">'Profiles 8760'!H290</f>
        <v>282400</v>
      </c>
      <c r="N301" s="0" t="n">
        <f aca="false">J301+L301</f>
        <v>0</v>
      </c>
      <c r="O301" s="0" t="n">
        <f aca="false">O300+N301</f>
        <v>23289.0405681711</v>
      </c>
      <c r="P301" s="0" t="n">
        <f aca="false">MIN($B$5,P300+K301*$B$6-I301)</f>
        <v>194.0116041046</v>
      </c>
      <c r="Q301" s="0" t="n">
        <f aca="false">MAX(0,F301-H301-K301-L301)</f>
        <v>0</v>
      </c>
    </row>
    <row r="302" customFormat="false" ht="15" hidden="false" customHeight="false" outlineLevel="0" collapsed="false">
      <c r="A302" s="0" t="n">
        <f aca="false">'Profiles 8760'!A291</f>
        <v>289</v>
      </c>
      <c r="B302" s="0" t="n">
        <f aca="false">'Profiles 8760'!B291</f>
        <v>1</v>
      </c>
      <c r="C302" s="0" t="n">
        <f aca="false">'Profiles 8760'!E291</f>
        <v>0</v>
      </c>
      <c r="D302" s="0" t="n">
        <f aca="false">'Profiles 8760'!F291</f>
        <v>0</v>
      </c>
      <c r="E302" s="0" t="n">
        <f aca="false">'Profiles 8760'!G291</f>
        <v>0.362358</v>
      </c>
      <c r="F302" s="0" t="n">
        <f aca="false">D302*Assumptions!$C$11*$B$7+E302*Assumptions!$C$12*$B$8</f>
        <v>14.8204422</v>
      </c>
      <c r="G302" s="0" t="n">
        <f aca="false">C302*Assumptions!$C$15</f>
        <v>0</v>
      </c>
      <c r="H302" s="0" t="n">
        <f aca="false">MIN(F302,G302)</f>
        <v>0</v>
      </c>
      <c r="I302" s="0" t="n">
        <f aca="false">IF(C302=1,MIN(G302-H302,Assumptions!$C$13,P301),0)</f>
        <v>0</v>
      </c>
      <c r="J302" s="0" t="n">
        <f aca="false">H302+I302</f>
        <v>0</v>
      </c>
      <c r="K302" s="0" t="n">
        <f aca="false">MIN(IF(C302=1,F302-H302,F302),Assumptions!$C$13,MAX(0,($B$5-P301)/$B$6))</f>
        <v>14.8204422</v>
      </c>
      <c r="L302" s="0" t="n">
        <f aca="false">IF(C302=1,0,MIN(F302-K302,Assumptions!$C$15,MAX(0,$B$10-O301-M302)))</f>
        <v>0</v>
      </c>
      <c r="M302" s="0" t="n">
        <f aca="false">'Profiles 8760'!H291</f>
        <v>282400</v>
      </c>
      <c r="N302" s="0" t="n">
        <f aca="false">J302+L302</f>
        <v>0</v>
      </c>
      <c r="O302" s="0" t="n">
        <f aca="false">O301+N302</f>
        <v>23289.0405681711</v>
      </c>
      <c r="P302" s="0" t="n">
        <f aca="false">MIN($B$5,P301+K302*$B$6-I302)</f>
        <v>206.85796340356</v>
      </c>
      <c r="Q302" s="0" t="n">
        <f aca="false">MAX(0,F302-H302-K302-L302)</f>
        <v>0</v>
      </c>
    </row>
    <row r="303" customFormat="false" ht="15" hidden="false" customHeight="false" outlineLevel="0" collapsed="false">
      <c r="A303" s="0" t="n">
        <f aca="false">'Profiles 8760'!A292</f>
        <v>290</v>
      </c>
      <c r="B303" s="0" t="n">
        <f aca="false">'Profiles 8760'!B292</f>
        <v>1</v>
      </c>
      <c r="C303" s="0" t="n">
        <f aca="false">'Profiles 8760'!E292</f>
        <v>0</v>
      </c>
      <c r="D303" s="0" t="n">
        <f aca="false">'Profiles 8760'!F292</f>
        <v>0</v>
      </c>
      <c r="E303" s="0" t="n">
        <f aca="false">'Profiles 8760'!G292</f>
        <v>0.262709</v>
      </c>
      <c r="F303" s="0" t="n">
        <f aca="false">D303*Assumptions!$C$11*$B$7+E303*Assumptions!$C$12*$B$8</f>
        <v>10.7447981</v>
      </c>
      <c r="G303" s="0" t="n">
        <f aca="false">C303*Assumptions!$C$15</f>
        <v>0</v>
      </c>
      <c r="H303" s="0" t="n">
        <f aca="false">MIN(F303,G303)</f>
        <v>0</v>
      </c>
      <c r="I303" s="0" t="n">
        <f aca="false">IF(C303=1,MIN(G303-H303,Assumptions!$C$13,P302),0)</f>
        <v>0</v>
      </c>
      <c r="J303" s="0" t="n">
        <f aca="false">H303+I303</f>
        <v>0</v>
      </c>
      <c r="K303" s="0" t="n">
        <f aca="false">MIN(IF(C303=1,F303-H303,F303),Assumptions!$C$13,MAX(0,($B$5-P302)/$B$6))</f>
        <v>10.7447981</v>
      </c>
      <c r="L303" s="0" t="n">
        <f aca="false">IF(C303=1,0,MIN(F303-K303,Assumptions!$C$15,MAX(0,$B$10-O302-M303)))</f>
        <v>0</v>
      </c>
      <c r="M303" s="0" t="n">
        <f aca="false">'Profiles 8760'!H292</f>
        <v>282400</v>
      </c>
      <c r="N303" s="0" t="n">
        <f aca="false">J303+L303</f>
        <v>0</v>
      </c>
      <c r="O303" s="0" t="n">
        <f aca="false">O302+N303</f>
        <v>23289.0405681711</v>
      </c>
      <c r="P303" s="0" t="n">
        <f aca="false">MIN($B$5,P302+K303*$B$6-I303)</f>
        <v>216.17155439664</v>
      </c>
      <c r="Q303" s="0" t="n">
        <f aca="false">MAX(0,F303-H303-K303-L303)</f>
        <v>0</v>
      </c>
    </row>
    <row r="304" customFormat="false" ht="15" hidden="false" customHeight="false" outlineLevel="0" collapsed="false">
      <c r="A304" s="0" t="n">
        <f aca="false">'Profiles 8760'!A293</f>
        <v>291</v>
      </c>
      <c r="B304" s="0" t="n">
        <f aca="false">'Profiles 8760'!B293</f>
        <v>1</v>
      </c>
      <c r="C304" s="0" t="n">
        <f aca="false">'Profiles 8760'!E293</f>
        <v>0</v>
      </c>
      <c r="D304" s="0" t="n">
        <f aca="false">'Profiles 8760'!F293</f>
        <v>0</v>
      </c>
      <c r="E304" s="0" t="n">
        <f aca="false">'Profiles 8760'!G293</f>
        <v>0.296189</v>
      </c>
      <c r="F304" s="0" t="n">
        <f aca="false">D304*Assumptions!$C$11*$B$7+E304*Assumptions!$C$12*$B$8</f>
        <v>12.1141301</v>
      </c>
      <c r="G304" s="0" t="n">
        <f aca="false">C304*Assumptions!$C$15</f>
        <v>0</v>
      </c>
      <c r="H304" s="0" t="n">
        <f aca="false">MIN(F304,G304)</f>
        <v>0</v>
      </c>
      <c r="I304" s="0" t="n">
        <f aca="false">IF(C304=1,MIN(G304-H304,Assumptions!$C$13,P303),0)</f>
        <v>0</v>
      </c>
      <c r="J304" s="0" t="n">
        <f aca="false">H304+I304</f>
        <v>0</v>
      </c>
      <c r="K304" s="0" t="n">
        <f aca="false">MIN(IF(C304=1,F304-H304,F304),Assumptions!$C$13,MAX(0,($B$5-P303)/$B$6))</f>
        <v>12.1141301</v>
      </c>
      <c r="L304" s="0" t="n">
        <f aca="false">IF(C304=1,0,MIN(F304-K304,Assumptions!$C$15,MAX(0,$B$10-O303-M304)))</f>
        <v>0</v>
      </c>
      <c r="M304" s="0" t="n">
        <f aca="false">'Profiles 8760'!H293</f>
        <v>282400</v>
      </c>
      <c r="N304" s="0" t="n">
        <f aca="false">J304+L304</f>
        <v>0</v>
      </c>
      <c r="O304" s="0" t="n">
        <f aca="false">O303+N304</f>
        <v>23289.0405681711</v>
      </c>
      <c r="P304" s="0" t="n">
        <f aca="false">MIN($B$5,P303+K304*$B$6-I304)</f>
        <v>226.67208236732</v>
      </c>
      <c r="Q304" s="0" t="n">
        <f aca="false">MAX(0,F304-H304-K304-L304)</f>
        <v>0</v>
      </c>
    </row>
    <row r="305" customFormat="false" ht="15" hidden="false" customHeight="false" outlineLevel="0" collapsed="false">
      <c r="A305" s="0" t="n">
        <f aca="false">'Profiles 8760'!A294</f>
        <v>292</v>
      </c>
      <c r="B305" s="0" t="n">
        <f aca="false">'Profiles 8760'!B294</f>
        <v>1</v>
      </c>
      <c r="C305" s="0" t="n">
        <f aca="false">'Profiles 8760'!E294</f>
        <v>0</v>
      </c>
      <c r="D305" s="0" t="n">
        <f aca="false">'Profiles 8760'!F294</f>
        <v>0</v>
      </c>
      <c r="E305" s="0" t="n">
        <f aca="false">'Profiles 8760'!G294</f>
        <v>0.377919</v>
      </c>
      <c r="F305" s="0" t="n">
        <f aca="false">D305*Assumptions!$C$11*$B$7+E305*Assumptions!$C$12*$B$8</f>
        <v>15.4568871</v>
      </c>
      <c r="G305" s="0" t="n">
        <f aca="false">C305*Assumptions!$C$15</f>
        <v>0</v>
      </c>
      <c r="H305" s="0" t="n">
        <f aca="false">MIN(F305,G305)</f>
        <v>0</v>
      </c>
      <c r="I305" s="0" t="n">
        <f aca="false">IF(C305=1,MIN(G305-H305,Assumptions!$C$13,P304),0)</f>
        <v>0</v>
      </c>
      <c r="J305" s="0" t="n">
        <f aca="false">H305+I305</f>
        <v>0</v>
      </c>
      <c r="K305" s="0" t="n">
        <f aca="false">MIN(IF(C305=1,F305-H305,F305),Assumptions!$C$13,MAX(0,($B$5-P304)/$B$6))</f>
        <v>15.4568871</v>
      </c>
      <c r="L305" s="0" t="n">
        <f aca="false">IF(C305=1,0,MIN(F305-K305,Assumptions!$C$15,MAX(0,$B$10-O304-M305)))</f>
        <v>0</v>
      </c>
      <c r="M305" s="0" t="n">
        <f aca="false">'Profiles 8760'!H294</f>
        <v>282400</v>
      </c>
      <c r="N305" s="0" t="n">
        <f aca="false">J305+L305</f>
        <v>0</v>
      </c>
      <c r="O305" s="0" t="n">
        <f aca="false">O304+N305</f>
        <v>23289.0405681711</v>
      </c>
      <c r="P305" s="0" t="n">
        <f aca="false">MIN($B$5,P304+K305*$B$6-I305)</f>
        <v>240.0701121056</v>
      </c>
      <c r="Q305" s="0" t="n">
        <f aca="false">MAX(0,F305-H305-K305-L305)</f>
        <v>0</v>
      </c>
    </row>
    <row r="306" customFormat="false" ht="15" hidden="false" customHeight="false" outlineLevel="0" collapsed="false">
      <c r="A306" s="0" t="n">
        <f aca="false">'Profiles 8760'!A295</f>
        <v>293</v>
      </c>
      <c r="B306" s="0" t="n">
        <f aca="false">'Profiles 8760'!B295</f>
        <v>1</v>
      </c>
      <c r="C306" s="0" t="n">
        <f aca="false">'Profiles 8760'!E295</f>
        <v>0</v>
      </c>
      <c r="D306" s="0" t="n">
        <f aca="false">'Profiles 8760'!F295</f>
        <v>0</v>
      </c>
      <c r="E306" s="0" t="n">
        <f aca="false">'Profiles 8760'!G295</f>
        <v>0.324613</v>
      </c>
      <c r="F306" s="0" t="n">
        <f aca="false">D306*Assumptions!$C$11*$B$7+E306*Assumptions!$C$12*$B$8</f>
        <v>13.2766717</v>
      </c>
      <c r="G306" s="0" t="n">
        <f aca="false">C306*Assumptions!$C$15</f>
        <v>0</v>
      </c>
      <c r="H306" s="0" t="n">
        <f aca="false">MIN(F306,G306)</f>
        <v>0</v>
      </c>
      <c r="I306" s="0" t="n">
        <f aca="false">IF(C306=1,MIN(G306-H306,Assumptions!$C$13,P305),0)</f>
        <v>0</v>
      </c>
      <c r="J306" s="0" t="n">
        <f aca="false">H306+I306</f>
        <v>0</v>
      </c>
      <c r="K306" s="0" t="n">
        <f aca="false">MIN(IF(C306=1,F306-H306,F306),Assumptions!$C$13,MAX(0,($B$5-P305)/$B$6))</f>
        <v>13.2766717</v>
      </c>
      <c r="L306" s="0" t="n">
        <f aca="false">IF(C306=1,0,MIN(F306-K306,Assumptions!$C$15,MAX(0,$B$10-O305-M306)))</f>
        <v>0</v>
      </c>
      <c r="M306" s="0" t="n">
        <f aca="false">'Profiles 8760'!H295</f>
        <v>282400</v>
      </c>
      <c r="N306" s="0" t="n">
        <f aca="false">J306+L306</f>
        <v>0</v>
      </c>
      <c r="O306" s="0" t="n">
        <f aca="false">O305+N306</f>
        <v>23289.0405681711</v>
      </c>
      <c r="P306" s="0" t="n">
        <f aca="false">MIN($B$5,P305+K306*$B$6-I306)</f>
        <v>251.57833113516</v>
      </c>
      <c r="Q306" s="0" t="n">
        <f aca="false">MAX(0,F306-H306-K306-L306)</f>
        <v>0</v>
      </c>
    </row>
    <row r="307" customFormat="false" ht="15" hidden="false" customHeight="false" outlineLevel="0" collapsed="false">
      <c r="A307" s="0" t="n">
        <f aca="false">'Profiles 8760'!A296</f>
        <v>294</v>
      </c>
      <c r="B307" s="0" t="n">
        <f aca="false">'Profiles 8760'!B296</f>
        <v>1</v>
      </c>
      <c r="C307" s="0" t="n">
        <f aca="false">'Profiles 8760'!E296</f>
        <v>0</v>
      </c>
      <c r="D307" s="0" t="n">
        <f aca="false">'Profiles 8760'!F296</f>
        <v>0</v>
      </c>
      <c r="E307" s="0" t="n">
        <f aca="false">'Profiles 8760'!G296</f>
        <v>0.26443</v>
      </c>
      <c r="F307" s="0" t="n">
        <f aca="false">D307*Assumptions!$C$11*$B$7+E307*Assumptions!$C$12*$B$8</f>
        <v>10.815187</v>
      </c>
      <c r="G307" s="0" t="n">
        <f aca="false">C307*Assumptions!$C$15</f>
        <v>0</v>
      </c>
      <c r="H307" s="0" t="n">
        <f aca="false">MIN(F307,G307)</f>
        <v>0</v>
      </c>
      <c r="I307" s="0" t="n">
        <f aca="false">IF(C307=1,MIN(G307-H307,Assumptions!$C$13,P306),0)</f>
        <v>0</v>
      </c>
      <c r="J307" s="0" t="n">
        <f aca="false">H307+I307</f>
        <v>0</v>
      </c>
      <c r="K307" s="0" t="n">
        <f aca="false">MIN(IF(C307=1,F307-H307,F307),Assumptions!$C$13,MAX(0,($B$5-P306)/$B$6))</f>
        <v>10.815187</v>
      </c>
      <c r="L307" s="0" t="n">
        <f aca="false">IF(C307=1,0,MIN(F307-K307,Assumptions!$C$15,MAX(0,$B$10-O306-M307)))</f>
        <v>0</v>
      </c>
      <c r="M307" s="0" t="n">
        <f aca="false">'Profiles 8760'!H296</f>
        <v>282400</v>
      </c>
      <c r="N307" s="0" t="n">
        <f aca="false">J307+L307</f>
        <v>0</v>
      </c>
      <c r="O307" s="0" t="n">
        <f aca="false">O306+N307</f>
        <v>23289.0405681711</v>
      </c>
      <c r="P307" s="0" t="n">
        <f aca="false">MIN($B$5,P306+K307*$B$6-I307)</f>
        <v>260.95293522676</v>
      </c>
      <c r="Q307" s="0" t="n">
        <f aca="false">MAX(0,F307-H307-K307-L307)</f>
        <v>0</v>
      </c>
    </row>
    <row r="308" customFormat="false" ht="15" hidden="false" customHeight="false" outlineLevel="0" collapsed="false">
      <c r="A308" s="0" t="n">
        <f aca="false">'Profiles 8760'!A297</f>
        <v>295</v>
      </c>
      <c r="B308" s="0" t="n">
        <f aca="false">'Profiles 8760'!B297</f>
        <v>1</v>
      </c>
      <c r="C308" s="0" t="n">
        <f aca="false">'Profiles 8760'!E297</f>
        <v>0</v>
      </c>
      <c r="D308" s="0" t="n">
        <f aca="false">'Profiles 8760'!F297</f>
        <v>0</v>
      </c>
      <c r="E308" s="0" t="n">
        <f aca="false">'Profiles 8760'!G297</f>
        <v>0.27627</v>
      </c>
      <c r="F308" s="0" t="n">
        <f aca="false">D308*Assumptions!$C$11*$B$7+E308*Assumptions!$C$12*$B$8</f>
        <v>11.299443</v>
      </c>
      <c r="G308" s="0" t="n">
        <f aca="false">C308*Assumptions!$C$15</f>
        <v>0</v>
      </c>
      <c r="H308" s="0" t="n">
        <f aca="false">MIN(F308,G308)</f>
        <v>0</v>
      </c>
      <c r="I308" s="0" t="n">
        <f aca="false">IF(C308=1,MIN(G308-H308,Assumptions!$C$13,P307),0)</f>
        <v>0</v>
      </c>
      <c r="J308" s="0" t="n">
        <f aca="false">H308+I308</f>
        <v>0</v>
      </c>
      <c r="K308" s="0" t="n">
        <f aca="false">MIN(IF(C308=1,F308-H308,F308),Assumptions!$C$13,MAX(0,($B$5-P307)/$B$6))</f>
        <v>11.299443</v>
      </c>
      <c r="L308" s="0" t="n">
        <f aca="false">IF(C308=1,0,MIN(F308-K308,Assumptions!$C$15,MAX(0,$B$10-O307-M308)))</f>
        <v>0</v>
      </c>
      <c r="M308" s="0" t="n">
        <f aca="false">'Profiles 8760'!H297</f>
        <v>282400</v>
      </c>
      <c r="N308" s="0" t="n">
        <f aca="false">J308+L308</f>
        <v>0</v>
      </c>
      <c r="O308" s="0" t="n">
        <f aca="false">O307+N308</f>
        <v>23289.0405681711</v>
      </c>
      <c r="P308" s="0" t="n">
        <f aca="false">MIN($B$5,P307+K308*$B$6-I308)</f>
        <v>270.74729241916</v>
      </c>
      <c r="Q308" s="0" t="n">
        <f aca="false">MAX(0,F308-H308-K308-L308)</f>
        <v>0</v>
      </c>
    </row>
    <row r="309" customFormat="false" ht="15" hidden="false" customHeight="false" outlineLevel="0" collapsed="false">
      <c r="A309" s="0" t="n">
        <f aca="false">'Profiles 8760'!A298</f>
        <v>296</v>
      </c>
      <c r="B309" s="0" t="n">
        <f aca="false">'Profiles 8760'!B298</f>
        <v>1</v>
      </c>
      <c r="C309" s="0" t="n">
        <f aca="false">'Profiles 8760'!E298</f>
        <v>1</v>
      </c>
      <c r="D309" s="0" t="n">
        <f aca="false">'Profiles 8760'!F298</f>
        <v>0.069828</v>
      </c>
      <c r="E309" s="0" t="n">
        <f aca="false">'Profiles 8760'!G298</f>
        <v>0.294782</v>
      </c>
      <c r="F309" s="0" t="n">
        <f aca="false">D309*Assumptions!$C$11*$B$7+E309*Assumptions!$C$12*$B$8</f>
        <v>32.2229102</v>
      </c>
      <c r="G309" s="0" t="n">
        <f aca="false">C309*Assumptions!$C$15</f>
        <v>200</v>
      </c>
      <c r="H309" s="0" t="n">
        <f aca="false">MIN(F309,G309)</f>
        <v>32.2229102</v>
      </c>
      <c r="I309" s="0" t="n">
        <f aca="false">IF(C309=1,MIN(G309-H309,Assumptions!$C$13,P308),0)</f>
        <v>167.7770898</v>
      </c>
      <c r="J309" s="0" t="n">
        <f aca="false">H309+I309</f>
        <v>200</v>
      </c>
      <c r="K309" s="0" t="n">
        <f aca="false">MIN(IF(C309=1,F309-H309,F309),Assumptions!$C$13,MAX(0,($B$5-P308)/$B$6))</f>
        <v>0</v>
      </c>
      <c r="L309" s="0" t="n">
        <f aca="false">IF(C309=1,0,MIN(F309-K309,Assumptions!$C$15,MAX(0,$B$10-O308-M309)))</f>
        <v>0</v>
      </c>
      <c r="M309" s="0" t="n">
        <f aca="false">'Profiles 8760'!H298</f>
        <v>282200</v>
      </c>
      <c r="N309" s="0" t="n">
        <f aca="false">J309+L309</f>
        <v>200</v>
      </c>
      <c r="O309" s="0" t="n">
        <f aca="false">O308+N309</f>
        <v>23489.0405681711</v>
      </c>
      <c r="P309" s="0" t="n">
        <f aca="false">MIN($B$5,P308+K309*$B$6-I309)</f>
        <v>102.97020261916</v>
      </c>
      <c r="Q309" s="0" t="n">
        <f aca="false">MAX(0,F309-H309-K309-L309)</f>
        <v>0</v>
      </c>
    </row>
    <row r="310" customFormat="false" ht="15" hidden="false" customHeight="false" outlineLevel="0" collapsed="false">
      <c r="A310" s="0" t="n">
        <f aca="false">'Profiles 8760'!A299</f>
        <v>297</v>
      </c>
      <c r="B310" s="0" t="n">
        <f aca="false">'Profiles 8760'!B299</f>
        <v>1</v>
      </c>
      <c r="C310" s="0" t="n">
        <f aca="false">'Profiles 8760'!E299</f>
        <v>1</v>
      </c>
      <c r="D310" s="0" t="n">
        <f aca="false">'Profiles 8760'!F299</f>
        <v>0.366054</v>
      </c>
      <c r="E310" s="0" t="n">
        <f aca="false">'Profiles 8760'!G299</f>
        <v>0.189429</v>
      </c>
      <c r="F310" s="0" t="n">
        <f aca="false">D310*Assumptions!$C$11*$B$7+E310*Assumptions!$C$12*$B$8</f>
        <v>113.4640413</v>
      </c>
      <c r="G310" s="0" t="n">
        <f aca="false">C310*Assumptions!$C$15</f>
        <v>200</v>
      </c>
      <c r="H310" s="0" t="n">
        <f aca="false">MIN(F310,G310)</f>
        <v>113.4640413</v>
      </c>
      <c r="I310" s="0" t="n">
        <f aca="false">IF(C310=1,MIN(G310-H310,Assumptions!$C$13,P309),0)</f>
        <v>86.5359587</v>
      </c>
      <c r="J310" s="0" t="n">
        <f aca="false">H310+I310</f>
        <v>200</v>
      </c>
      <c r="K310" s="0" t="n">
        <f aca="false">MIN(IF(C310=1,F310-H310,F310),Assumptions!$C$13,MAX(0,($B$5-P309)/$B$6))</f>
        <v>0</v>
      </c>
      <c r="L310" s="0" t="n">
        <f aca="false">IF(C310=1,0,MIN(F310-K310,Assumptions!$C$15,MAX(0,$B$10-O309-M310)))</f>
        <v>0</v>
      </c>
      <c r="M310" s="0" t="n">
        <f aca="false">'Profiles 8760'!H299</f>
        <v>282000</v>
      </c>
      <c r="N310" s="0" t="n">
        <f aca="false">J310+L310</f>
        <v>200</v>
      </c>
      <c r="O310" s="0" t="n">
        <f aca="false">O309+N310</f>
        <v>23689.0405681711</v>
      </c>
      <c r="P310" s="0" t="n">
        <f aca="false">MIN($B$5,P309+K310*$B$6-I310)</f>
        <v>16.43424391916</v>
      </c>
      <c r="Q310" s="0" t="n">
        <f aca="false">MAX(0,F310-H310-K310-L310)</f>
        <v>0</v>
      </c>
    </row>
    <row r="311" customFormat="false" ht="15" hidden="false" customHeight="false" outlineLevel="0" collapsed="false">
      <c r="A311" s="0" t="n">
        <f aca="false">'Profiles 8760'!A300</f>
        <v>298</v>
      </c>
      <c r="B311" s="0" t="n">
        <f aca="false">'Profiles 8760'!B300</f>
        <v>1</v>
      </c>
      <c r="C311" s="0" t="n">
        <f aca="false">'Profiles 8760'!E300</f>
        <v>0</v>
      </c>
      <c r="D311" s="0" t="n">
        <f aca="false">'Profiles 8760'!F300</f>
        <v>0.703769</v>
      </c>
      <c r="E311" s="0" t="n">
        <f aca="false">'Profiles 8760'!G300</f>
        <v>0.218436</v>
      </c>
      <c r="F311" s="0" t="n">
        <f aca="false">D311*Assumptions!$C$11*$B$7+E311*Assumptions!$C$12*$B$8</f>
        <v>212.1825196</v>
      </c>
      <c r="G311" s="0" t="n">
        <f aca="false">C311*Assumptions!$C$15</f>
        <v>0</v>
      </c>
      <c r="H311" s="0" t="n">
        <f aca="false">MIN(F311,G311)</f>
        <v>0</v>
      </c>
      <c r="I311" s="0" t="n">
        <f aca="false">IF(C311=1,MIN(G311-H311,Assumptions!$C$13,P310),0)</f>
        <v>0</v>
      </c>
      <c r="J311" s="0" t="n">
        <f aca="false">H311+I311</f>
        <v>0</v>
      </c>
      <c r="K311" s="0" t="n">
        <f aca="false">MIN(IF(C311=1,F311-H311,F311),Assumptions!$C$13,MAX(0,($B$5-P310)/$B$6))</f>
        <v>180</v>
      </c>
      <c r="L311" s="0" t="n">
        <f aca="false">IF(C311=1,0,MIN(F311-K311,Assumptions!$C$15,MAX(0,$B$10-O310-M311)))</f>
        <v>32.1825196</v>
      </c>
      <c r="M311" s="0" t="n">
        <f aca="false">'Profiles 8760'!H300</f>
        <v>282000</v>
      </c>
      <c r="N311" s="0" t="n">
        <f aca="false">J311+L311</f>
        <v>32.1825196</v>
      </c>
      <c r="O311" s="0" t="n">
        <f aca="false">O310+N311</f>
        <v>23721.2230877711</v>
      </c>
      <c r="P311" s="0" t="n">
        <f aca="false">MIN($B$5,P310+K311*$B$6-I311)</f>
        <v>172.45824391916</v>
      </c>
      <c r="Q311" s="0" t="n">
        <f aca="false">MAX(0,F311-H311-K311-L311)</f>
        <v>0</v>
      </c>
    </row>
    <row r="312" customFormat="false" ht="15" hidden="false" customHeight="false" outlineLevel="0" collapsed="false">
      <c r="A312" s="0" t="n">
        <f aca="false">'Profiles 8760'!A301</f>
        <v>299</v>
      </c>
      <c r="B312" s="0" t="n">
        <f aca="false">'Profiles 8760'!B301</f>
        <v>1</v>
      </c>
      <c r="C312" s="0" t="n">
        <f aca="false">'Profiles 8760'!E301</f>
        <v>0</v>
      </c>
      <c r="D312" s="0" t="n">
        <f aca="false">'Profiles 8760'!F301</f>
        <v>1</v>
      </c>
      <c r="E312" s="0" t="n">
        <f aca="false">'Profiles 8760'!G301</f>
        <v>0.349289</v>
      </c>
      <c r="F312" s="0" t="n">
        <f aca="false">D312*Assumptions!$C$11*$B$7+E312*Assumptions!$C$12*$B$8</f>
        <v>303.0859201</v>
      </c>
      <c r="G312" s="0" t="n">
        <f aca="false">C312*Assumptions!$C$15</f>
        <v>0</v>
      </c>
      <c r="H312" s="0" t="n">
        <f aca="false">MIN(F312,G312)</f>
        <v>0</v>
      </c>
      <c r="I312" s="0" t="n">
        <f aca="false">IF(C312=1,MIN(G312-H312,Assumptions!$C$13,P311),0)</f>
        <v>0</v>
      </c>
      <c r="J312" s="0" t="n">
        <f aca="false">H312+I312</f>
        <v>0</v>
      </c>
      <c r="K312" s="0" t="n">
        <f aca="false">MIN(IF(C312=1,F312-H312,F312),Assumptions!$C$13,MAX(0,($B$5-P311)/$B$6))</f>
        <v>180</v>
      </c>
      <c r="L312" s="0" t="n">
        <f aca="false">IF(C312=1,0,MIN(F312-K312,Assumptions!$C$15,MAX(0,$B$10-O311-M312)))</f>
        <v>123.0859201</v>
      </c>
      <c r="M312" s="0" t="n">
        <f aca="false">'Profiles 8760'!H301</f>
        <v>282000</v>
      </c>
      <c r="N312" s="0" t="n">
        <f aca="false">J312+L312</f>
        <v>123.0859201</v>
      </c>
      <c r="O312" s="0" t="n">
        <f aca="false">O311+N312</f>
        <v>23844.3090078711</v>
      </c>
      <c r="P312" s="0" t="n">
        <f aca="false">MIN($B$5,P311+K312*$B$6-I312)</f>
        <v>328.48224391916</v>
      </c>
      <c r="Q312" s="0" t="n">
        <f aca="false">MAX(0,F312-H312-K312-L312)</f>
        <v>0</v>
      </c>
    </row>
    <row r="313" customFormat="false" ht="15" hidden="false" customHeight="false" outlineLevel="0" collapsed="false">
      <c r="A313" s="0" t="n">
        <f aca="false">'Profiles 8760'!A302</f>
        <v>300</v>
      </c>
      <c r="B313" s="0" t="n">
        <f aca="false">'Profiles 8760'!B302</f>
        <v>1</v>
      </c>
      <c r="C313" s="0" t="n">
        <f aca="false">'Profiles 8760'!E302</f>
        <v>0</v>
      </c>
      <c r="D313" s="0" t="n">
        <f aca="false">'Profiles 8760'!F302</f>
        <v>1</v>
      </c>
      <c r="E313" s="0" t="n">
        <f aca="false">'Profiles 8760'!G302</f>
        <v>0.29868</v>
      </c>
      <c r="F313" s="0" t="n">
        <f aca="false">D313*Assumptions!$C$11*$B$7+E313*Assumptions!$C$12*$B$8</f>
        <v>301.016012</v>
      </c>
      <c r="G313" s="0" t="n">
        <f aca="false">C313*Assumptions!$C$15</f>
        <v>0</v>
      </c>
      <c r="H313" s="0" t="n">
        <f aca="false">MIN(F313,G313)</f>
        <v>0</v>
      </c>
      <c r="I313" s="0" t="n">
        <f aca="false">IF(C313=1,MIN(G313-H313,Assumptions!$C$13,P312),0)</f>
        <v>0</v>
      </c>
      <c r="J313" s="0" t="n">
        <f aca="false">H313+I313</f>
        <v>0</v>
      </c>
      <c r="K313" s="0" t="n">
        <f aca="false">MIN(IF(C313=1,F313-H313,F313),Assumptions!$C$13,MAX(0,($B$5-P312)/$B$6))</f>
        <v>180</v>
      </c>
      <c r="L313" s="0" t="n">
        <f aca="false">IF(C313=1,0,MIN(F313-K313,Assumptions!$C$15,MAX(0,$B$10-O312-M313)))</f>
        <v>121.016012</v>
      </c>
      <c r="M313" s="0" t="n">
        <f aca="false">'Profiles 8760'!H302</f>
        <v>282000</v>
      </c>
      <c r="N313" s="0" t="n">
        <f aca="false">J313+L313</f>
        <v>121.016012</v>
      </c>
      <c r="O313" s="0" t="n">
        <f aca="false">O312+N313</f>
        <v>23965.3250198711</v>
      </c>
      <c r="P313" s="0" t="n">
        <f aca="false">MIN($B$5,P312+K313*$B$6-I313)</f>
        <v>484.50624391916</v>
      </c>
      <c r="Q313" s="0" t="n">
        <f aca="false">MAX(0,F313-H313-K313-L313)</f>
        <v>0</v>
      </c>
    </row>
    <row r="314" customFormat="false" ht="15" hidden="false" customHeight="false" outlineLevel="0" collapsed="false">
      <c r="A314" s="0" t="n">
        <f aca="false">'Profiles 8760'!A303</f>
        <v>301</v>
      </c>
      <c r="B314" s="0" t="n">
        <f aca="false">'Profiles 8760'!B303</f>
        <v>1</v>
      </c>
      <c r="C314" s="0" t="n">
        <f aca="false">'Profiles 8760'!E303</f>
        <v>0</v>
      </c>
      <c r="D314" s="0" t="n">
        <f aca="false">'Profiles 8760'!F303</f>
        <v>1</v>
      </c>
      <c r="E314" s="0" t="n">
        <f aca="false">'Profiles 8760'!G303</f>
        <v>0.378825</v>
      </c>
      <c r="F314" s="0" t="n">
        <f aca="false">D314*Assumptions!$C$11*$B$7+E314*Assumptions!$C$12*$B$8</f>
        <v>304.2939425</v>
      </c>
      <c r="G314" s="0" t="n">
        <f aca="false">C314*Assumptions!$C$15</f>
        <v>0</v>
      </c>
      <c r="H314" s="0" t="n">
        <f aca="false">MIN(F314,G314)</f>
        <v>0</v>
      </c>
      <c r="I314" s="0" t="n">
        <f aca="false">IF(C314=1,MIN(G314-H314,Assumptions!$C$13,P313),0)</f>
        <v>0</v>
      </c>
      <c r="J314" s="0" t="n">
        <f aca="false">H314+I314</f>
        <v>0</v>
      </c>
      <c r="K314" s="0" t="n">
        <f aca="false">MIN(IF(C314=1,F314-H314,F314),Assumptions!$C$13,MAX(0,($B$5-P313)/$B$6))</f>
        <v>30.3458191980156</v>
      </c>
      <c r="L314" s="0" t="n">
        <f aca="false">IF(C314=1,0,MIN(F314-K314,Assumptions!$C$15,MAX(0,$B$10-O313-M314)))</f>
        <v>200</v>
      </c>
      <c r="M314" s="0" t="n">
        <f aca="false">'Profiles 8760'!H303</f>
        <v>282000</v>
      </c>
      <c r="N314" s="0" t="n">
        <f aca="false">J314+L314</f>
        <v>200</v>
      </c>
      <c r="O314" s="0" t="n">
        <f aca="false">O313+N314</f>
        <v>24165.3250198711</v>
      </c>
      <c r="P314" s="0" t="n">
        <f aca="false">MIN($B$5,P313+K314*$B$6-I314)</f>
        <v>510.81</v>
      </c>
      <c r="Q314" s="0" t="n">
        <f aca="false">MAX(0,F314-H314-K314-L314)</f>
        <v>73.9481233019844</v>
      </c>
    </row>
    <row r="315" customFormat="false" ht="15" hidden="false" customHeight="false" outlineLevel="0" collapsed="false">
      <c r="A315" s="0" t="n">
        <f aca="false">'Profiles 8760'!A304</f>
        <v>302</v>
      </c>
      <c r="B315" s="0" t="n">
        <f aca="false">'Profiles 8760'!B304</f>
        <v>1</v>
      </c>
      <c r="C315" s="0" t="n">
        <f aca="false">'Profiles 8760'!E304</f>
        <v>0</v>
      </c>
      <c r="D315" s="0" t="n">
        <f aca="false">'Profiles 8760'!F304</f>
        <v>1</v>
      </c>
      <c r="E315" s="0" t="n">
        <f aca="false">'Profiles 8760'!G304</f>
        <v>0.201823</v>
      </c>
      <c r="F315" s="0" t="n">
        <f aca="false">D315*Assumptions!$C$11*$B$7+E315*Assumptions!$C$12*$B$8</f>
        <v>297.0545607</v>
      </c>
      <c r="G315" s="0" t="n">
        <f aca="false">C315*Assumptions!$C$15</f>
        <v>0</v>
      </c>
      <c r="H315" s="0" t="n">
        <f aca="false">MIN(F315,G315)</f>
        <v>0</v>
      </c>
      <c r="I315" s="0" t="n">
        <f aca="false">IF(C315=1,MIN(G315-H315,Assumptions!$C$13,P314),0)</f>
        <v>0</v>
      </c>
      <c r="J315" s="0" t="n">
        <f aca="false">H315+I315</f>
        <v>0</v>
      </c>
      <c r="K315" s="0" t="n">
        <f aca="false">MIN(IF(C315=1,F315-H315,F315),Assumptions!$C$13,MAX(0,($B$5-P314)/$B$6))</f>
        <v>0</v>
      </c>
      <c r="L315" s="0" t="n">
        <f aca="false">IF(C315=1,0,MIN(F315-K315,Assumptions!$C$15,MAX(0,$B$10-O314-M315)))</f>
        <v>200</v>
      </c>
      <c r="M315" s="0" t="n">
        <f aca="false">'Profiles 8760'!H304</f>
        <v>282000</v>
      </c>
      <c r="N315" s="0" t="n">
        <f aca="false">J315+L315</f>
        <v>200</v>
      </c>
      <c r="O315" s="0" t="n">
        <f aca="false">O314+N315</f>
        <v>24365.3250198711</v>
      </c>
      <c r="P315" s="0" t="n">
        <f aca="false">MIN($B$5,P314+K315*$B$6-I315)</f>
        <v>510.81</v>
      </c>
      <c r="Q315" s="0" t="n">
        <f aca="false">MAX(0,F315-H315-K315-L315)</f>
        <v>97.0545607</v>
      </c>
    </row>
    <row r="316" customFormat="false" ht="15" hidden="false" customHeight="false" outlineLevel="0" collapsed="false">
      <c r="A316" s="0" t="n">
        <f aca="false">'Profiles 8760'!A305</f>
        <v>303</v>
      </c>
      <c r="B316" s="0" t="n">
        <f aca="false">'Profiles 8760'!B305</f>
        <v>1</v>
      </c>
      <c r="C316" s="0" t="n">
        <f aca="false">'Profiles 8760'!E305</f>
        <v>0</v>
      </c>
      <c r="D316" s="0" t="n">
        <f aca="false">'Profiles 8760'!F305</f>
        <v>1</v>
      </c>
      <c r="E316" s="0" t="n">
        <f aca="false">'Profiles 8760'!G305</f>
        <v>0.291999</v>
      </c>
      <c r="F316" s="0" t="n">
        <f aca="false">D316*Assumptions!$C$11*$B$7+E316*Assumptions!$C$12*$B$8</f>
        <v>300.7427591</v>
      </c>
      <c r="G316" s="0" t="n">
        <f aca="false">C316*Assumptions!$C$15</f>
        <v>0</v>
      </c>
      <c r="H316" s="0" t="n">
        <f aca="false">MIN(F316,G316)</f>
        <v>0</v>
      </c>
      <c r="I316" s="0" t="n">
        <f aca="false">IF(C316=1,MIN(G316-H316,Assumptions!$C$13,P315),0)</f>
        <v>0</v>
      </c>
      <c r="J316" s="0" t="n">
        <f aca="false">H316+I316</f>
        <v>0</v>
      </c>
      <c r="K316" s="0" t="n">
        <f aca="false">MIN(IF(C316=1,F316-H316,F316),Assumptions!$C$13,MAX(0,($B$5-P315)/$B$6))</f>
        <v>0</v>
      </c>
      <c r="L316" s="0" t="n">
        <f aca="false">IF(C316=1,0,MIN(F316-K316,Assumptions!$C$15,MAX(0,$B$10-O315-M316)))</f>
        <v>200</v>
      </c>
      <c r="M316" s="0" t="n">
        <f aca="false">'Profiles 8760'!H305</f>
        <v>282000</v>
      </c>
      <c r="N316" s="0" t="n">
        <f aca="false">J316+L316</f>
        <v>200</v>
      </c>
      <c r="O316" s="0" t="n">
        <f aca="false">O315+N316</f>
        <v>24565.3250198711</v>
      </c>
      <c r="P316" s="0" t="n">
        <f aca="false">MIN($B$5,P315+K316*$B$6-I316)</f>
        <v>510.81</v>
      </c>
      <c r="Q316" s="0" t="n">
        <f aca="false">MAX(0,F316-H316-K316-L316)</f>
        <v>100.7427591</v>
      </c>
    </row>
    <row r="317" customFormat="false" ht="15" hidden="false" customHeight="false" outlineLevel="0" collapsed="false">
      <c r="A317" s="0" t="n">
        <f aca="false">'Profiles 8760'!A306</f>
        <v>304</v>
      </c>
      <c r="B317" s="0" t="n">
        <f aca="false">'Profiles 8760'!B306</f>
        <v>1</v>
      </c>
      <c r="C317" s="0" t="n">
        <f aca="false">'Profiles 8760'!E306</f>
        <v>0</v>
      </c>
      <c r="D317" s="0" t="n">
        <f aca="false">'Profiles 8760'!F306</f>
        <v>0.703769</v>
      </c>
      <c r="E317" s="0" t="n">
        <f aca="false">'Profiles 8760'!G306</f>
        <v>0.296081</v>
      </c>
      <c r="F317" s="0" t="n">
        <f aca="false">D317*Assumptions!$C$11*$B$7+E317*Assumptions!$C$12*$B$8</f>
        <v>215.3582001</v>
      </c>
      <c r="G317" s="0" t="n">
        <f aca="false">C317*Assumptions!$C$15</f>
        <v>0</v>
      </c>
      <c r="H317" s="0" t="n">
        <f aca="false">MIN(F317,G317)</f>
        <v>0</v>
      </c>
      <c r="I317" s="0" t="n">
        <f aca="false">IF(C317=1,MIN(G317-H317,Assumptions!$C$13,P316),0)</f>
        <v>0</v>
      </c>
      <c r="J317" s="0" t="n">
        <f aca="false">H317+I317</f>
        <v>0</v>
      </c>
      <c r="K317" s="0" t="n">
        <f aca="false">MIN(IF(C317=1,F317-H317,F317),Assumptions!$C$13,MAX(0,($B$5-P316)/$B$6))</f>
        <v>0</v>
      </c>
      <c r="L317" s="0" t="n">
        <f aca="false">IF(C317=1,0,MIN(F317-K317,Assumptions!$C$15,MAX(0,$B$10-O316-M317)))</f>
        <v>200</v>
      </c>
      <c r="M317" s="0" t="n">
        <f aca="false">'Profiles 8760'!H306</f>
        <v>282000</v>
      </c>
      <c r="N317" s="0" t="n">
        <f aca="false">J317+L317</f>
        <v>200</v>
      </c>
      <c r="O317" s="0" t="n">
        <f aca="false">O316+N317</f>
        <v>24765.3250198711</v>
      </c>
      <c r="P317" s="0" t="n">
        <f aca="false">MIN($B$5,P316+K317*$B$6-I317)</f>
        <v>510.81</v>
      </c>
      <c r="Q317" s="0" t="n">
        <f aca="false">MAX(0,F317-H317-K317-L317)</f>
        <v>15.3582001</v>
      </c>
    </row>
    <row r="318" customFormat="false" ht="15" hidden="false" customHeight="false" outlineLevel="0" collapsed="false">
      <c r="A318" s="0" t="n">
        <f aca="false">'Profiles 8760'!A307</f>
        <v>305</v>
      </c>
      <c r="B318" s="0" t="n">
        <f aca="false">'Profiles 8760'!B307</f>
        <v>1</v>
      </c>
      <c r="C318" s="0" t="n">
        <f aca="false">'Profiles 8760'!E307</f>
        <v>0</v>
      </c>
      <c r="D318" s="0" t="n">
        <f aca="false">'Profiles 8760'!F307</f>
        <v>0.366054</v>
      </c>
      <c r="E318" s="0" t="n">
        <f aca="false">'Profiles 8760'!G307</f>
        <v>0.245619</v>
      </c>
      <c r="F318" s="0" t="n">
        <f aca="false">D318*Assumptions!$C$11*$B$7+E318*Assumptions!$C$12*$B$8</f>
        <v>115.7622123</v>
      </c>
      <c r="G318" s="0" t="n">
        <f aca="false">C318*Assumptions!$C$15</f>
        <v>0</v>
      </c>
      <c r="H318" s="0" t="n">
        <f aca="false">MIN(F318,G318)</f>
        <v>0</v>
      </c>
      <c r="I318" s="0" t="n">
        <f aca="false">IF(C318=1,MIN(G318-H318,Assumptions!$C$13,P317),0)</f>
        <v>0</v>
      </c>
      <c r="J318" s="0" t="n">
        <f aca="false">H318+I318</f>
        <v>0</v>
      </c>
      <c r="K318" s="0" t="n">
        <f aca="false">MIN(IF(C318=1,F318-H318,F318),Assumptions!$C$13,MAX(0,($B$5-P317)/$B$6))</f>
        <v>0</v>
      </c>
      <c r="L318" s="0" t="n">
        <f aca="false">IF(C318=1,0,MIN(F318-K318,Assumptions!$C$15,MAX(0,$B$10-O317-M318)))</f>
        <v>115.7622123</v>
      </c>
      <c r="M318" s="0" t="n">
        <f aca="false">'Profiles 8760'!H307</f>
        <v>282000</v>
      </c>
      <c r="N318" s="0" t="n">
        <f aca="false">J318+L318</f>
        <v>115.7622123</v>
      </c>
      <c r="O318" s="0" t="n">
        <f aca="false">O317+N318</f>
        <v>24881.0872321711</v>
      </c>
      <c r="P318" s="0" t="n">
        <f aca="false">MIN($B$5,P317+K318*$B$6-I318)</f>
        <v>510.81</v>
      </c>
      <c r="Q318" s="0" t="n">
        <f aca="false">MAX(0,F318-H318-K318-L318)</f>
        <v>0</v>
      </c>
    </row>
    <row r="319" customFormat="false" ht="15" hidden="false" customHeight="false" outlineLevel="0" collapsed="false">
      <c r="A319" s="0" t="n">
        <f aca="false">'Profiles 8760'!A308</f>
        <v>306</v>
      </c>
      <c r="B319" s="0" t="n">
        <f aca="false">'Profiles 8760'!B308</f>
        <v>1</v>
      </c>
      <c r="C319" s="0" t="n">
        <f aca="false">'Profiles 8760'!E308</f>
        <v>0</v>
      </c>
      <c r="D319" s="0" t="n">
        <f aca="false">'Profiles 8760'!F308</f>
        <v>0.069828</v>
      </c>
      <c r="E319" s="0" t="n">
        <f aca="false">'Profiles 8760'!G308</f>
        <v>0.354108</v>
      </c>
      <c r="F319" s="0" t="n">
        <f aca="false">D319*Assumptions!$C$11*$B$7+E319*Assumptions!$C$12*$B$8</f>
        <v>34.6493436</v>
      </c>
      <c r="G319" s="0" t="n">
        <f aca="false">C319*Assumptions!$C$15</f>
        <v>0</v>
      </c>
      <c r="H319" s="0" t="n">
        <f aca="false">MIN(F319,G319)</f>
        <v>0</v>
      </c>
      <c r="I319" s="0" t="n">
        <f aca="false">IF(C319=1,MIN(G319-H319,Assumptions!$C$13,P318),0)</f>
        <v>0</v>
      </c>
      <c r="J319" s="0" t="n">
        <f aca="false">H319+I319</f>
        <v>0</v>
      </c>
      <c r="K319" s="0" t="n">
        <f aca="false">MIN(IF(C319=1,F319-H319,F319),Assumptions!$C$13,MAX(0,($B$5-P318)/$B$6))</f>
        <v>0</v>
      </c>
      <c r="L319" s="0" t="n">
        <f aca="false">IF(C319=1,0,MIN(F319-K319,Assumptions!$C$15,MAX(0,$B$10-O318-M319)))</f>
        <v>34.6493436</v>
      </c>
      <c r="M319" s="0" t="n">
        <f aca="false">'Profiles 8760'!H308</f>
        <v>282000</v>
      </c>
      <c r="N319" s="0" t="n">
        <f aca="false">J319+L319</f>
        <v>34.6493436</v>
      </c>
      <c r="O319" s="0" t="n">
        <f aca="false">O318+N319</f>
        <v>24915.7365757711</v>
      </c>
      <c r="P319" s="0" t="n">
        <f aca="false">MIN($B$5,P318+K319*$B$6-I319)</f>
        <v>510.81</v>
      </c>
      <c r="Q319" s="0" t="n">
        <f aca="false">MAX(0,F319-H319-K319-L319)</f>
        <v>0</v>
      </c>
    </row>
    <row r="320" customFormat="false" ht="15" hidden="false" customHeight="false" outlineLevel="0" collapsed="false">
      <c r="A320" s="0" t="n">
        <f aca="false">'Profiles 8760'!A309</f>
        <v>307</v>
      </c>
      <c r="B320" s="0" t="n">
        <f aca="false">'Profiles 8760'!B309</f>
        <v>1</v>
      </c>
      <c r="C320" s="0" t="n">
        <f aca="false">'Profiles 8760'!E309</f>
        <v>0</v>
      </c>
      <c r="D320" s="0" t="n">
        <f aca="false">'Profiles 8760'!F309</f>
        <v>0</v>
      </c>
      <c r="E320" s="0" t="n">
        <f aca="false">'Profiles 8760'!G309</f>
        <v>0.286812</v>
      </c>
      <c r="F320" s="0" t="n">
        <f aca="false">D320*Assumptions!$C$11*$B$7+E320*Assumptions!$C$12*$B$8</f>
        <v>11.7306108</v>
      </c>
      <c r="G320" s="0" t="n">
        <f aca="false">C320*Assumptions!$C$15</f>
        <v>0</v>
      </c>
      <c r="H320" s="0" t="n">
        <f aca="false">MIN(F320,G320)</f>
        <v>0</v>
      </c>
      <c r="I320" s="0" t="n">
        <f aca="false">IF(C320=1,MIN(G320-H320,Assumptions!$C$13,P319),0)</f>
        <v>0</v>
      </c>
      <c r="J320" s="0" t="n">
        <f aca="false">H320+I320</f>
        <v>0</v>
      </c>
      <c r="K320" s="0" t="n">
        <f aca="false">MIN(IF(C320=1,F320-H320,F320),Assumptions!$C$13,MAX(0,($B$5-P319)/$B$6))</f>
        <v>0</v>
      </c>
      <c r="L320" s="0" t="n">
        <f aca="false">IF(C320=1,0,MIN(F320-K320,Assumptions!$C$15,MAX(0,$B$10-O319-M320)))</f>
        <v>11.7306108</v>
      </c>
      <c r="M320" s="0" t="n">
        <f aca="false">'Profiles 8760'!H309</f>
        <v>282000</v>
      </c>
      <c r="N320" s="0" t="n">
        <f aca="false">J320+L320</f>
        <v>11.7306108</v>
      </c>
      <c r="O320" s="0" t="n">
        <f aca="false">O319+N320</f>
        <v>24927.4671865711</v>
      </c>
      <c r="P320" s="0" t="n">
        <f aca="false">MIN($B$5,P319+K320*$B$6-I320)</f>
        <v>510.81</v>
      </c>
      <c r="Q320" s="0" t="n">
        <f aca="false">MAX(0,F320-H320-K320-L320)</f>
        <v>0</v>
      </c>
    </row>
    <row r="321" customFormat="false" ht="15" hidden="false" customHeight="false" outlineLevel="0" collapsed="false">
      <c r="A321" s="0" t="n">
        <f aca="false">'Profiles 8760'!A310</f>
        <v>308</v>
      </c>
      <c r="B321" s="0" t="n">
        <f aca="false">'Profiles 8760'!B310</f>
        <v>1</v>
      </c>
      <c r="C321" s="0" t="n">
        <f aca="false">'Profiles 8760'!E310</f>
        <v>1</v>
      </c>
      <c r="D321" s="0" t="n">
        <f aca="false">'Profiles 8760'!F310</f>
        <v>0</v>
      </c>
      <c r="E321" s="0" t="n">
        <f aca="false">'Profiles 8760'!G310</f>
        <v>0.251844</v>
      </c>
      <c r="F321" s="0" t="n">
        <f aca="false">D321*Assumptions!$C$11*$B$7+E321*Assumptions!$C$12*$B$8</f>
        <v>10.3004196</v>
      </c>
      <c r="G321" s="0" t="n">
        <f aca="false">C321*Assumptions!$C$15</f>
        <v>200</v>
      </c>
      <c r="H321" s="0" t="n">
        <f aca="false">MIN(F321,G321)</f>
        <v>10.3004196</v>
      </c>
      <c r="I321" s="0" t="n">
        <f aca="false">IF(C321=1,MIN(G321-H321,Assumptions!$C$13,P320),0)</f>
        <v>180</v>
      </c>
      <c r="J321" s="0" t="n">
        <f aca="false">H321+I321</f>
        <v>190.3004196</v>
      </c>
      <c r="K321" s="0" t="n">
        <f aca="false">MIN(IF(C321=1,F321-H321,F321),Assumptions!$C$13,MAX(0,($B$5-P320)/$B$6))</f>
        <v>0</v>
      </c>
      <c r="L321" s="0" t="n">
        <f aca="false">IF(C321=1,0,MIN(F321-K321,Assumptions!$C$15,MAX(0,$B$10-O320-M321)))</f>
        <v>0</v>
      </c>
      <c r="M321" s="0" t="n">
        <f aca="false">'Profiles 8760'!H310</f>
        <v>281800</v>
      </c>
      <c r="N321" s="0" t="n">
        <f aca="false">J321+L321</f>
        <v>190.3004196</v>
      </c>
      <c r="O321" s="0" t="n">
        <f aca="false">O320+N321</f>
        <v>25117.7676061711</v>
      </c>
      <c r="P321" s="0" t="n">
        <f aca="false">MIN($B$5,P320+K321*$B$6-I321)</f>
        <v>330.81</v>
      </c>
      <c r="Q321" s="0" t="n">
        <f aca="false">MAX(0,F321-H321-K321-L321)</f>
        <v>0</v>
      </c>
    </row>
    <row r="322" customFormat="false" ht="15" hidden="false" customHeight="false" outlineLevel="0" collapsed="false">
      <c r="A322" s="0" t="n">
        <f aca="false">'Profiles 8760'!A311</f>
        <v>309</v>
      </c>
      <c r="B322" s="0" t="n">
        <f aca="false">'Profiles 8760'!B311</f>
        <v>1</v>
      </c>
      <c r="C322" s="0" t="n">
        <f aca="false">'Profiles 8760'!E311</f>
        <v>1</v>
      </c>
      <c r="D322" s="0" t="n">
        <f aca="false">'Profiles 8760'!F311</f>
        <v>0</v>
      </c>
      <c r="E322" s="0" t="n">
        <f aca="false">'Profiles 8760'!G311</f>
        <v>0.316626</v>
      </c>
      <c r="F322" s="0" t="n">
        <f aca="false">D322*Assumptions!$C$11*$B$7+E322*Assumptions!$C$12*$B$8</f>
        <v>12.9500034</v>
      </c>
      <c r="G322" s="0" t="n">
        <f aca="false">C322*Assumptions!$C$15</f>
        <v>200</v>
      </c>
      <c r="H322" s="0" t="n">
        <f aca="false">MIN(F322,G322)</f>
        <v>12.9500034</v>
      </c>
      <c r="I322" s="0" t="n">
        <f aca="false">IF(C322=1,MIN(G322-H322,Assumptions!$C$13,P321),0)</f>
        <v>180</v>
      </c>
      <c r="J322" s="0" t="n">
        <f aca="false">H322+I322</f>
        <v>192.9500034</v>
      </c>
      <c r="K322" s="0" t="n">
        <f aca="false">MIN(IF(C322=1,F322-H322,F322),Assumptions!$C$13,MAX(0,($B$5-P321)/$B$6))</f>
        <v>0</v>
      </c>
      <c r="L322" s="0" t="n">
        <f aca="false">IF(C322=1,0,MIN(F322-K322,Assumptions!$C$15,MAX(0,$B$10-O321-M322)))</f>
        <v>0</v>
      </c>
      <c r="M322" s="0" t="n">
        <f aca="false">'Profiles 8760'!H311</f>
        <v>281600</v>
      </c>
      <c r="N322" s="0" t="n">
        <f aca="false">J322+L322</f>
        <v>192.9500034</v>
      </c>
      <c r="O322" s="0" t="n">
        <f aca="false">O321+N322</f>
        <v>25310.7176095711</v>
      </c>
      <c r="P322" s="0" t="n">
        <f aca="false">MIN($B$5,P321+K322*$B$6-I322)</f>
        <v>150.81</v>
      </c>
      <c r="Q322" s="0" t="n">
        <f aca="false">MAX(0,F322-H322-K322-L322)</f>
        <v>0</v>
      </c>
    </row>
    <row r="323" customFormat="false" ht="15" hidden="false" customHeight="false" outlineLevel="0" collapsed="false">
      <c r="A323" s="0" t="n">
        <f aca="false">'Profiles 8760'!A312</f>
        <v>310</v>
      </c>
      <c r="B323" s="0" t="n">
        <f aca="false">'Profiles 8760'!B312</f>
        <v>1</v>
      </c>
      <c r="C323" s="0" t="n">
        <f aca="false">'Profiles 8760'!E312</f>
        <v>0</v>
      </c>
      <c r="D323" s="0" t="n">
        <f aca="false">'Profiles 8760'!F312</f>
        <v>0</v>
      </c>
      <c r="E323" s="0" t="n">
        <f aca="false">'Profiles 8760'!G312</f>
        <v>0.336569</v>
      </c>
      <c r="F323" s="0" t="n">
        <f aca="false">D323*Assumptions!$C$11*$B$7+E323*Assumptions!$C$12*$B$8</f>
        <v>13.7656721</v>
      </c>
      <c r="G323" s="0" t="n">
        <f aca="false">C323*Assumptions!$C$15</f>
        <v>0</v>
      </c>
      <c r="H323" s="0" t="n">
        <f aca="false">MIN(F323,G323)</f>
        <v>0</v>
      </c>
      <c r="I323" s="0" t="n">
        <f aca="false">IF(C323=1,MIN(G323-H323,Assumptions!$C$13,P322),0)</f>
        <v>0</v>
      </c>
      <c r="J323" s="0" t="n">
        <f aca="false">H323+I323</f>
        <v>0</v>
      </c>
      <c r="K323" s="0" t="n">
        <f aca="false">MIN(IF(C323=1,F323-H323,F323),Assumptions!$C$13,MAX(0,($B$5-P322)/$B$6))</f>
        <v>13.7656721</v>
      </c>
      <c r="L323" s="0" t="n">
        <f aca="false">IF(C323=1,0,MIN(F323-K323,Assumptions!$C$15,MAX(0,$B$10-O322-M323)))</f>
        <v>0</v>
      </c>
      <c r="M323" s="0" t="n">
        <f aca="false">'Profiles 8760'!H312</f>
        <v>281600</v>
      </c>
      <c r="N323" s="0" t="n">
        <f aca="false">J323+L323</f>
        <v>0</v>
      </c>
      <c r="O323" s="0" t="n">
        <f aca="false">O322+N323</f>
        <v>25310.7176095711</v>
      </c>
      <c r="P323" s="0" t="n">
        <f aca="false">MIN($B$5,P322+K323*$B$6-I323)</f>
        <v>162.74208457628</v>
      </c>
      <c r="Q323" s="0" t="n">
        <f aca="false">MAX(0,F323-H323-K323-L323)</f>
        <v>0</v>
      </c>
    </row>
    <row r="324" customFormat="false" ht="15" hidden="false" customHeight="false" outlineLevel="0" collapsed="false">
      <c r="A324" s="0" t="n">
        <f aca="false">'Profiles 8760'!A313</f>
        <v>311</v>
      </c>
      <c r="B324" s="0" t="n">
        <f aca="false">'Profiles 8760'!B313</f>
        <v>1</v>
      </c>
      <c r="C324" s="0" t="n">
        <f aca="false">'Profiles 8760'!E313</f>
        <v>0</v>
      </c>
      <c r="D324" s="0" t="n">
        <f aca="false">'Profiles 8760'!F313</f>
        <v>0</v>
      </c>
      <c r="E324" s="0" t="n">
        <f aca="false">'Profiles 8760'!G313</f>
        <v>0.252076</v>
      </c>
      <c r="F324" s="0" t="n">
        <f aca="false">D324*Assumptions!$C$11*$B$7+E324*Assumptions!$C$12*$B$8</f>
        <v>10.3099084</v>
      </c>
      <c r="G324" s="0" t="n">
        <f aca="false">C324*Assumptions!$C$15</f>
        <v>0</v>
      </c>
      <c r="H324" s="0" t="n">
        <f aca="false">MIN(F324,G324)</f>
        <v>0</v>
      </c>
      <c r="I324" s="0" t="n">
        <f aca="false">IF(C324=1,MIN(G324-H324,Assumptions!$C$13,P323),0)</f>
        <v>0</v>
      </c>
      <c r="J324" s="0" t="n">
        <f aca="false">H324+I324</f>
        <v>0</v>
      </c>
      <c r="K324" s="0" t="n">
        <f aca="false">MIN(IF(C324=1,F324-H324,F324),Assumptions!$C$13,MAX(0,($B$5-P323)/$B$6))</f>
        <v>10.3099084</v>
      </c>
      <c r="L324" s="0" t="n">
        <f aca="false">IF(C324=1,0,MIN(F324-K324,Assumptions!$C$15,MAX(0,$B$10-O323-M324)))</f>
        <v>0</v>
      </c>
      <c r="M324" s="0" t="n">
        <f aca="false">'Profiles 8760'!H313</f>
        <v>281600</v>
      </c>
      <c r="N324" s="0" t="n">
        <f aca="false">J324+L324</f>
        <v>0</v>
      </c>
      <c r="O324" s="0" t="n">
        <f aca="false">O323+N324</f>
        <v>25310.7176095711</v>
      </c>
      <c r="P324" s="0" t="n">
        <f aca="false">MIN($B$5,P323+K324*$B$6-I324)</f>
        <v>171.6787131774</v>
      </c>
      <c r="Q324" s="0" t="n">
        <f aca="false">MAX(0,F324-H324-K324-L324)</f>
        <v>0</v>
      </c>
    </row>
    <row r="325" customFormat="false" ht="15" hidden="false" customHeight="false" outlineLevel="0" collapsed="false">
      <c r="A325" s="0" t="n">
        <f aca="false">'Profiles 8760'!A314</f>
        <v>312</v>
      </c>
      <c r="B325" s="0" t="n">
        <f aca="false">'Profiles 8760'!B314</f>
        <v>1</v>
      </c>
      <c r="C325" s="0" t="n">
        <f aca="false">'Profiles 8760'!E314</f>
        <v>0</v>
      </c>
      <c r="D325" s="0" t="n">
        <f aca="false">'Profiles 8760'!F314</f>
        <v>0</v>
      </c>
      <c r="E325" s="0" t="n">
        <f aca="false">'Profiles 8760'!G314</f>
        <v>0.267801</v>
      </c>
      <c r="F325" s="0" t="n">
        <f aca="false">D325*Assumptions!$C$11*$B$7+E325*Assumptions!$C$12*$B$8</f>
        <v>10.9530609</v>
      </c>
      <c r="G325" s="0" t="n">
        <f aca="false">C325*Assumptions!$C$15</f>
        <v>0</v>
      </c>
      <c r="H325" s="0" t="n">
        <f aca="false">MIN(F325,G325)</f>
        <v>0</v>
      </c>
      <c r="I325" s="0" t="n">
        <f aca="false">IF(C325=1,MIN(G325-H325,Assumptions!$C$13,P324),0)</f>
        <v>0</v>
      </c>
      <c r="J325" s="0" t="n">
        <f aca="false">H325+I325</f>
        <v>0</v>
      </c>
      <c r="K325" s="0" t="n">
        <f aca="false">MIN(IF(C325=1,F325-H325,F325),Assumptions!$C$13,MAX(0,($B$5-P324)/$B$6))</f>
        <v>10.9530609</v>
      </c>
      <c r="L325" s="0" t="n">
        <f aca="false">IF(C325=1,0,MIN(F325-K325,Assumptions!$C$15,MAX(0,$B$10-O324-M325)))</f>
        <v>0</v>
      </c>
      <c r="M325" s="0" t="n">
        <f aca="false">'Profiles 8760'!H314</f>
        <v>281600</v>
      </c>
      <c r="N325" s="0" t="n">
        <f aca="false">J325+L325</f>
        <v>0</v>
      </c>
      <c r="O325" s="0" t="n">
        <f aca="false">O324+N325</f>
        <v>25310.7176095711</v>
      </c>
      <c r="P325" s="0" t="n">
        <f aca="false">MIN($B$5,P324+K325*$B$6-I325)</f>
        <v>181.17282636552</v>
      </c>
      <c r="Q325" s="0" t="n">
        <f aca="false">MAX(0,F325-H325-K325-L325)</f>
        <v>0</v>
      </c>
    </row>
    <row r="326" customFormat="false" ht="15" hidden="false" customHeight="false" outlineLevel="0" collapsed="false">
      <c r="A326" s="0" t="n">
        <f aca="false">'Profiles 8760'!A315</f>
        <v>313</v>
      </c>
      <c r="B326" s="0" t="n">
        <f aca="false">'Profiles 8760'!B315</f>
        <v>1</v>
      </c>
      <c r="C326" s="0" t="n">
        <f aca="false">'Profiles 8760'!E315</f>
        <v>0</v>
      </c>
      <c r="D326" s="0" t="n">
        <f aca="false">'Profiles 8760'!F315</f>
        <v>0</v>
      </c>
      <c r="E326" s="0" t="n">
        <f aca="false">'Profiles 8760'!G315</f>
        <v>0.175606</v>
      </c>
      <c r="F326" s="0" t="n">
        <f aca="false">D326*Assumptions!$C$11*$B$7+E326*Assumptions!$C$12*$B$8</f>
        <v>7.1822854</v>
      </c>
      <c r="G326" s="0" t="n">
        <f aca="false">C326*Assumptions!$C$15</f>
        <v>0</v>
      </c>
      <c r="H326" s="0" t="n">
        <f aca="false">MIN(F326,G326)</f>
        <v>0</v>
      </c>
      <c r="I326" s="0" t="n">
        <f aca="false">IF(C326=1,MIN(G326-H326,Assumptions!$C$13,P325),0)</f>
        <v>0</v>
      </c>
      <c r="J326" s="0" t="n">
        <f aca="false">H326+I326</f>
        <v>0</v>
      </c>
      <c r="K326" s="0" t="n">
        <f aca="false">MIN(IF(C326=1,F326-H326,F326),Assumptions!$C$13,MAX(0,($B$5-P325)/$B$6))</f>
        <v>7.1822854</v>
      </c>
      <c r="L326" s="0" t="n">
        <f aca="false">IF(C326=1,0,MIN(F326-K326,Assumptions!$C$15,MAX(0,$B$10-O325-M326)))</f>
        <v>0</v>
      </c>
      <c r="M326" s="0" t="n">
        <f aca="false">'Profiles 8760'!H315</f>
        <v>281600</v>
      </c>
      <c r="N326" s="0" t="n">
        <f aca="false">J326+L326</f>
        <v>0</v>
      </c>
      <c r="O326" s="0" t="n">
        <f aca="false">O325+N326</f>
        <v>25310.7176095711</v>
      </c>
      <c r="P326" s="0" t="n">
        <f aca="false">MIN($B$5,P325+K326*$B$6-I326)</f>
        <v>187.39843135024</v>
      </c>
      <c r="Q326" s="0" t="n">
        <f aca="false">MAX(0,F326-H326-K326-L326)</f>
        <v>0</v>
      </c>
    </row>
    <row r="327" customFormat="false" ht="15" hidden="false" customHeight="false" outlineLevel="0" collapsed="false">
      <c r="A327" s="0" t="n">
        <f aca="false">'Profiles 8760'!A316</f>
        <v>314</v>
      </c>
      <c r="B327" s="0" t="n">
        <f aca="false">'Profiles 8760'!B316</f>
        <v>1</v>
      </c>
      <c r="C327" s="0" t="n">
        <f aca="false">'Profiles 8760'!E316</f>
        <v>0</v>
      </c>
      <c r="D327" s="0" t="n">
        <f aca="false">'Profiles 8760'!F316</f>
        <v>0</v>
      </c>
      <c r="E327" s="0" t="n">
        <f aca="false">'Profiles 8760'!G316</f>
        <v>0.197824</v>
      </c>
      <c r="F327" s="0" t="n">
        <f aca="false">D327*Assumptions!$C$11*$B$7+E327*Assumptions!$C$12*$B$8</f>
        <v>8.0910016</v>
      </c>
      <c r="G327" s="0" t="n">
        <f aca="false">C327*Assumptions!$C$15</f>
        <v>0</v>
      </c>
      <c r="H327" s="0" t="n">
        <f aca="false">MIN(F327,G327)</f>
        <v>0</v>
      </c>
      <c r="I327" s="0" t="n">
        <f aca="false">IF(C327=1,MIN(G327-H327,Assumptions!$C$13,P326),0)</f>
        <v>0</v>
      </c>
      <c r="J327" s="0" t="n">
        <f aca="false">H327+I327</f>
        <v>0</v>
      </c>
      <c r="K327" s="0" t="n">
        <f aca="false">MIN(IF(C327=1,F327-H327,F327),Assumptions!$C$13,MAX(0,($B$5-P326)/$B$6))</f>
        <v>8.0910016</v>
      </c>
      <c r="L327" s="0" t="n">
        <f aca="false">IF(C327=1,0,MIN(F327-K327,Assumptions!$C$15,MAX(0,$B$10-O326-M327)))</f>
        <v>0</v>
      </c>
      <c r="M327" s="0" t="n">
        <f aca="false">'Profiles 8760'!H316</f>
        <v>281600</v>
      </c>
      <c r="N327" s="0" t="n">
        <f aca="false">J327+L327</f>
        <v>0</v>
      </c>
      <c r="O327" s="0" t="n">
        <f aca="false">O326+N327</f>
        <v>25310.7176095711</v>
      </c>
      <c r="P327" s="0" t="n">
        <f aca="false">MIN($B$5,P326+K327*$B$6-I327)</f>
        <v>194.41171153712</v>
      </c>
      <c r="Q327" s="0" t="n">
        <f aca="false">MAX(0,F327-H327-K327-L327)</f>
        <v>0</v>
      </c>
    </row>
    <row r="328" customFormat="false" ht="15" hidden="false" customHeight="false" outlineLevel="0" collapsed="false">
      <c r="A328" s="0" t="n">
        <f aca="false">'Profiles 8760'!A317</f>
        <v>315</v>
      </c>
      <c r="B328" s="0" t="n">
        <f aca="false">'Profiles 8760'!B317</f>
        <v>1</v>
      </c>
      <c r="C328" s="0" t="n">
        <f aca="false">'Profiles 8760'!E317</f>
        <v>0</v>
      </c>
      <c r="D328" s="0" t="n">
        <f aca="false">'Profiles 8760'!F317</f>
        <v>0</v>
      </c>
      <c r="E328" s="0" t="n">
        <f aca="false">'Profiles 8760'!G317</f>
        <v>0.12129</v>
      </c>
      <c r="F328" s="0" t="n">
        <f aca="false">D328*Assumptions!$C$11*$B$7+E328*Assumptions!$C$12*$B$8</f>
        <v>4.960761</v>
      </c>
      <c r="G328" s="0" t="n">
        <f aca="false">C328*Assumptions!$C$15</f>
        <v>0</v>
      </c>
      <c r="H328" s="0" t="n">
        <f aca="false">MIN(F328,G328)</f>
        <v>0</v>
      </c>
      <c r="I328" s="0" t="n">
        <f aca="false">IF(C328=1,MIN(G328-H328,Assumptions!$C$13,P327),0)</f>
        <v>0</v>
      </c>
      <c r="J328" s="0" t="n">
        <f aca="false">H328+I328</f>
        <v>0</v>
      </c>
      <c r="K328" s="0" t="n">
        <f aca="false">MIN(IF(C328=1,F328-H328,F328),Assumptions!$C$13,MAX(0,($B$5-P327)/$B$6))</f>
        <v>4.960761</v>
      </c>
      <c r="L328" s="0" t="n">
        <f aca="false">IF(C328=1,0,MIN(F328-K328,Assumptions!$C$15,MAX(0,$B$10-O327-M328)))</f>
        <v>0</v>
      </c>
      <c r="M328" s="0" t="n">
        <f aca="false">'Profiles 8760'!H317</f>
        <v>281600</v>
      </c>
      <c r="N328" s="0" t="n">
        <f aca="false">J328+L328</f>
        <v>0</v>
      </c>
      <c r="O328" s="0" t="n">
        <f aca="false">O327+N328</f>
        <v>25310.7176095711</v>
      </c>
      <c r="P328" s="0" t="n">
        <f aca="false">MIN($B$5,P327+K328*$B$6-I328)</f>
        <v>198.71169917192</v>
      </c>
      <c r="Q328" s="0" t="n">
        <f aca="false">MAX(0,F328-H328-K328-L328)</f>
        <v>0</v>
      </c>
    </row>
    <row r="329" customFormat="false" ht="15" hidden="false" customHeight="false" outlineLevel="0" collapsed="false">
      <c r="A329" s="0" t="n">
        <f aca="false">'Profiles 8760'!A318</f>
        <v>316</v>
      </c>
      <c r="B329" s="0" t="n">
        <f aca="false">'Profiles 8760'!B318</f>
        <v>1</v>
      </c>
      <c r="C329" s="0" t="n">
        <f aca="false">'Profiles 8760'!E318</f>
        <v>0</v>
      </c>
      <c r="D329" s="0" t="n">
        <f aca="false">'Profiles 8760'!F318</f>
        <v>0</v>
      </c>
      <c r="E329" s="0" t="n">
        <f aca="false">'Profiles 8760'!G318</f>
        <v>0.113472</v>
      </c>
      <c r="F329" s="0" t="n">
        <f aca="false">D329*Assumptions!$C$11*$B$7+E329*Assumptions!$C$12*$B$8</f>
        <v>4.6410048</v>
      </c>
      <c r="G329" s="0" t="n">
        <f aca="false">C329*Assumptions!$C$15</f>
        <v>0</v>
      </c>
      <c r="H329" s="0" t="n">
        <f aca="false">MIN(F329,G329)</f>
        <v>0</v>
      </c>
      <c r="I329" s="0" t="n">
        <f aca="false">IF(C329=1,MIN(G329-H329,Assumptions!$C$13,P328),0)</f>
        <v>0</v>
      </c>
      <c r="J329" s="0" t="n">
        <f aca="false">H329+I329</f>
        <v>0</v>
      </c>
      <c r="K329" s="0" t="n">
        <f aca="false">MIN(IF(C329=1,F329-H329,F329),Assumptions!$C$13,MAX(0,($B$5-P328)/$B$6))</f>
        <v>4.6410048</v>
      </c>
      <c r="L329" s="0" t="n">
        <f aca="false">IF(C329=1,0,MIN(F329-K329,Assumptions!$C$15,MAX(0,$B$10-O328-M329)))</f>
        <v>0</v>
      </c>
      <c r="M329" s="0" t="n">
        <f aca="false">'Profiles 8760'!H318</f>
        <v>281600</v>
      </c>
      <c r="N329" s="0" t="n">
        <f aca="false">J329+L329</f>
        <v>0</v>
      </c>
      <c r="O329" s="0" t="n">
        <f aca="false">O328+N329</f>
        <v>25310.7176095711</v>
      </c>
      <c r="P329" s="0" t="n">
        <f aca="false">MIN($B$5,P328+K329*$B$6-I329)</f>
        <v>202.73452213256</v>
      </c>
      <c r="Q329" s="0" t="n">
        <f aca="false">MAX(0,F329-H329-K329-L329)</f>
        <v>0</v>
      </c>
    </row>
    <row r="330" customFormat="false" ht="15" hidden="false" customHeight="false" outlineLevel="0" collapsed="false">
      <c r="A330" s="0" t="n">
        <f aca="false">'Profiles 8760'!A319</f>
        <v>317</v>
      </c>
      <c r="B330" s="0" t="n">
        <f aca="false">'Profiles 8760'!B319</f>
        <v>1</v>
      </c>
      <c r="C330" s="0" t="n">
        <f aca="false">'Profiles 8760'!E319</f>
        <v>0</v>
      </c>
      <c r="D330" s="0" t="n">
        <f aca="false">'Profiles 8760'!F319</f>
        <v>0</v>
      </c>
      <c r="E330" s="0" t="n">
        <f aca="false">'Profiles 8760'!G319</f>
        <v>0.116973</v>
      </c>
      <c r="F330" s="0" t="n">
        <f aca="false">D330*Assumptions!$C$11*$B$7+E330*Assumptions!$C$12*$B$8</f>
        <v>4.7841957</v>
      </c>
      <c r="G330" s="0" t="n">
        <f aca="false">C330*Assumptions!$C$15</f>
        <v>0</v>
      </c>
      <c r="H330" s="0" t="n">
        <f aca="false">MIN(F330,G330)</f>
        <v>0</v>
      </c>
      <c r="I330" s="0" t="n">
        <f aca="false">IF(C330=1,MIN(G330-H330,Assumptions!$C$13,P329),0)</f>
        <v>0</v>
      </c>
      <c r="J330" s="0" t="n">
        <f aca="false">H330+I330</f>
        <v>0</v>
      </c>
      <c r="K330" s="0" t="n">
        <f aca="false">MIN(IF(C330=1,F330-H330,F330),Assumptions!$C$13,MAX(0,($B$5-P329)/$B$6))</f>
        <v>4.7841957</v>
      </c>
      <c r="L330" s="0" t="n">
        <f aca="false">IF(C330=1,0,MIN(F330-K330,Assumptions!$C$15,MAX(0,$B$10-O329-M330)))</f>
        <v>0</v>
      </c>
      <c r="M330" s="0" t="n">
        <f aca="false">'Profiles 8760'!H319</f>
        <v>281600</v>
      </c>
      <c r="N330" s="0" t="n">
        <f aca="false">J330+L330</f>
        <v>0</v>
      </c>
      <c r="O330" s="0" t="n">
        <f aca="false">O329+N330</f>
        <v>25310.7176095711</v>
      </c>
      <c r="P330" s="0" t="n">
        <f aca="false">MIN($B$5,P329+K330*$B$6-I330)</f>
        <v>206.88146296532</v>
      </c>
      <c r="Q330" s="0" t="n">
        <f aca="false">MAX(0,F330-H330-K330-L330)</f>
        <v>0</v>
      </c>
    </row>
    <row r="331" customFormat="false" ht="15" hidden="false" customHeight="false" outlineLevel="0" collapsed="false">
      <c r="A331" s="0" t="n">
        <f aca="false">'Profiles 8760'!A320</f>
        <v>318</v>
      </c>
      <c r="B331" s="0" t="n">
        <f aca="false">'Profiles 8760'!B320</f>
        <v>1</v>
      </c>
      <c r="C331" s="0" t="n">
        <f aca="false">'Profiles 8760'!E320</f>
        <v>0</v>
      </c>
      <c r="D331" s="0" t="n">
        <f aca="false">'Profiles 8760'!F320</f>
        <v>0</v>
      </c>
      <c r="E331" s="0" t="n">
        <f aca="false">'Profiles 8760'!G320</f>
        <v>0.120597</v>
      </c>
      <c r="F331" s="0" t="n">
        <f aca="false">D331*Assumptions!$C$11*$B$7+E331*Assumptions!$C$12*$B$8</f>
        <v>4.9324173</v>
      </c>
      <c r="G331" s="0" t="n">
        <f aca="false">C331*Assumptions!$C$15</f>
        <v>0</v>
      </c>
      <c r="H331" s="0" t="n">
        <f aca="false">MIN(F331,G331)</f>
        <v>0</v>
      </c>
      <c r="I331" s="0" t="n">
        <f aca="false">IF(C331=1,MIN(G331-H331,Assumptions!$C$13,P330),0)</f>
        <v>0</v>
      </c>
      <c r="J331" s="0" t="n">
        <f aca="false">H331+I331</f>
        <v>0</v>
      </c>
      <c r="K331" s="0" t="n">
        <f aca="false">MIN(IF(C331=1,F331-H331,F331),Assumptions!$C$13,MAX(0,($B$5-P330)/$B$6))</f>
        <v>4.9324173</v>
      </c>
      <c r="L331" s="0" t="n">
        <f aca="false">IF(C331=1,0,MIN(F331-K331,Assumptions!$C$15,MAX(0,$B$10-O330-M331)))</f>
        <v>0</v>
      </c>
      <c r="M331" s="0" t="n">
        <f aca="false">'Profiles 8760'!H320</f>
        <v>281600</v>
      </c>
      <c r="N331" s="0" t="n">
        <f aca="false">J331+L331</f>
        <v>0</v>
      </c>
      <c r="O331" s="0" t="n">
        <f aca="false">O330+N331</f>
        <v>25310.7176095711</v>
      </c>
      <c r="P331" s="0" t="n">
        <f aca="false">MIN($B$5,P330+K331*$B$6-I331)</f>
        <v>211.15688228096</v>
      </c>
      <c r="Q331" s="0" t="n">
        <f aca="false">MAX(0,F331-H331-K331-L331)</f>
        <v>0</v>
      </c>
    </row>
    <row r="332" customFormat="false" ht="15" hidden="false" customHeight="false" outlineLevel="0" collapsed="false">
      <c r="A332" s="0" t="n">
        <f aca="false">'Profiles 8760'!A321</f>
        <v>319</v>
      </c>
      <c r="B332" s="0" t="n">
        <f aca="false">'Profiles 8760'!B321</f>
        <v>1</v>
      </c>
      <c r="C332" s="0" t="n">
        <f aca="false">'Profiles 8760'!E321</f>
        <v>0</v>
      </c>
      <c r="D332" s="0" t="n">
        <f aca="false">'Profiles 8760'!F321</f>
        <v>0</v>
      </c>
      <c r="E332" s="0" t="n">
        <f aca="false">'Profiles 8760'!G321</f>
        <v>0.082422</v>
      </c>
      <c r="F332" s="0" t="n">
        <f aca="false">D332*Assumptions!$C$11*$B$7+E332*Assumptions!$C$12*$B$8</f>
        <v>3.3710598</v>
      </c>
      <c r="G332" s="0" t="n">
        <f aca="false">C332*Assumptions!$C$15</f>
        <v>0</v>
      </c>
      <c r="H332" s="0" t="n">
        <f aca="false">MIN(F332,G332)</f>
        <v>0</v>
      </c>
      <c r="I332" s="0" t="n">
        <f aca="false">IF(C332=1,MIN(G332-H332,Assumptions!$C$13,P331),0)</f>
        <v>0</v>
      </c>
      <c r="J332" s="0" t="n">
        <f aca="false">H332+I332</f>
        <v>0</v>
      </c>
      <c r="K332" s="0" t="n">
        <f aca="false">MIN(IF(C332=1,F332-H332,F332),Assumptions!$C$13,MAX(0,($B$5-P331)/$B$6))</f>
        <v>3.3710598</v>
      </c>
      <c r="L332" s="0" t="n">
        <f aca="false">IF(C332=1,0,MIN(F332-K332,Assumptions!$C$15,MAX(0,$B$10-O331-M332)))</f>
        <v>0</v>
      </c>
      <c r="M332" s="0" t="n">
        <f aca="false">'Profiles 8760'!H321</f>
        <v>281600</v>
      </c>
      <c r="N332" s="0" t="n">
        <f aca="false">J332+L332</f>
        <v>0</v>
      </c>
      <c r="O332" s="0" t="n">
        <f aca="false">O331+N332</f>
        <v>25310.7176095711</v>
      </c>
      <c r="P332" s="0" t="n">
        <f aca="false">MIN($B$5,P331+K332*$B$6-I332)</f>
        <v>214.0789169156</v>
      </c>
      <c r="Q332" s="0" t="n">
        <f aca="false">MAX(0,F332-H332-K332-L332)</f>
        <v>0</v>
      </c>
    </row>
    <row r="333" customFormat="false" ht="15" hidden="false" customHeight="false" outlineLevel="0" collapsed="false">
      <c r="A333" s="0" t="n">
        <f aca="false">'Profiles 8760'!A322</f>
        <v>320</v>
      </c>
      <c r="B333" s="0" t="n">
        <f aca="false">'Profiles 8760'!B322</f>
        <v>1</v>
      </c>
      <c r="C333" s="0" t="n">
        <f aca="false">'Profiles 8760'!E322</f>
        <v>1</v>
      </c>
      <c r="D333" s="0" t="n">
        <f aca="false">'Profiles 8760'!F322</f>
        <v>0.070068</v>
      </c>
      <c r="E333" s="0" t="n">
        <f aca="false">'Profiles 8760'!G322</f>
        <v>0.044803</v>
      </c>
      <c r="F333" s="0" t="n">
        <f aca="false">D333*Assumptions!$C$11*$B$7+E333*Assumptions!$C$12*$B$8</f>
        <v>22.0680811</v>
      </c>
      <c r="G333" s="0" t="n">
        <f aca="false">C333*Assumptions!$C$15</f>
        <v>200</v>
      </c>
      <c r="H333" s="0" t="n">
        <f aca="false">MIN(F333,G333)</f>
        <v>22.0680811</v>
      </c>
      <c r="I333" s="0" t="n">
        <f aca="false">IF(C333=1,MIN(G333-H333,Assumptions!$C$13,P332),0)</f>
        <v>177.9319189</v>
      </c>
      <c r="J333" s="0" t="n">
        <f aca="false">H333+I333</f>
        <v>200</v>
      </c>
      <c r="K333" s="0" t="n">
        <f aca="false">MIN(IF(C333=1,F333-H333,F333),Assumptions!$C$13,MAX(0,($B$5-P332)/$B$6))</f>
        <v>0</v>
      </c>
      <c r="L333" s="0" t="n">
        <f aca="false">IF(C333=1,0,MIN(F333-K333,Assumptions!$C$15,MAX(0,$B$10-O332-M333)))</f>
        <v>0</v>
      </c>
      <c r="M333" s="0" t="n">
        <f aca="false">'Profiles 8760'!H322</f>
        <v>281400</v>
      </c>
      <c r="N333" s="0" t="n">
        <f aca="false">J333+L333</f>
        <v>200</v>
      </c>
      <c r="O333" s="0" t="n">
        <f aca="false">O332+N333</f>
        <v>25510.7176095711</v>
      </c>
      <c r="P333" s="0" t="n">
        <f aca="false">MIN($B$5,P332+K333*$B$6-I333)</f>
        <v>36.1469980156</v>
      </c>
      <c r="Q333" s="0" t="n">
        <f aca="false">MAX(0,F333-H333-K333-L333)</f>
        <v>0</v>
      </c>
    </row>
    <row r="334" customFormat="false" ht="15" hidden="false" customHeight="false" outlineLevel="0" collapsed="false">
      <c r="A334" s="0" t="n">
        <f aca="false">'Profiles 8760'!A323</f>
        <v>321</v>
      </c>
      <c r="B334" s="0" t="n">
        <f aca="false">'Profiles 8760'!B323</f>
        <v>1</v>
      </c>
      <c r="C334" s="0" t="n">
        <f aca="false">'Profiles 8760'!E323</f>
        <v>1</v>
      </c>
      <c r="D334" s="0" t="n">
        <f aca="false">'Profiles 8760'!F323</f>
        <v>0.367315</v>
      </c>
      <c r="E334" s="0" t="n">
        <f aca="false">'Profiles 8760'!G323</f>
        <v>0.090204</v>
      </c>
      <c r="F334" s="0" t="n">
        <f aca="false">D334*Assumptions!$C$11*$B$7+E334*Assumptions!$C$12*$B$8</f>
        <v>109.7699156</v>
      </c>
      <c r="G334" s="0" t="n">
        <f aca="false">C334*Assumptions!$C$15</f>
        <v>200</v>
      </c>
      <c r="H334" s="0" t="n">
        <f aca="false">MIN(F334,G334)</f>
        <v>109.7699156</v>
      </c>
      <c r="I334" s="0" t="n">
        <f aca="false">IF(C334=1,MIN(G334-H334,Assumptions!$C$13,P333),0)</f>
        <v>36.1469980156</v>
      </c>
      <c r="J334" s="0" t="n">
        <f aca="false">H334+I334</f>
        <v>145.9169136156</v>
      </c>
      <c r="K334" s="0" t="n">
        <f aca="false">MIN(IF(C334=1,F334-H334,F334),Assumptions!$C$13,MAX(0,($B$5-P333)/$B$6))</f>
        <v>0</v>
      </c>
      <c r="L334" s="0" t="n">
        <f aca="false">IF(C334=1,0,MIN(F334-K334,Assumptions!$C$15,MAX(0,$B$10-O333-M334)))</f>
        <v>0</v>
      </c>
      <c r="M334" s="0" t="n">
        <f aca="false">'Profiles 8760'!H323</f>
        <v>281200</v>
      </c>
      <c r="N334" s="0" t="n">
        <f aca="false">J334+L334</f>
        <v>145.9169136156</v>
      </c>
      <c r="O334" s="0" t="n">
        <f aca="false">O333+N334</f>
        <v>25656.6345231867</v>
      </c>
      <c r="P334" s="0" t="n">
        <f aca="false">MIN($B$5,P333+K334*$B$6-I334)</f>
        <v>0</v>
      </c>
      <c r="Q334" s="0" t="n">
        <f aca="false">MAX(0,F334-H334-K334-L334)</f>
        <v>0</v>
      </c>
    </row>
    <row r="335" customFormat="false" ht="15" hidden="false" customHeight="false" outlineLevel="0" collapsed="false">
      <c r="A335" s="0" t="n">
        <f aca="false">'Profiles 8760'!A324</f>
        <v>322</v>
      </c>
      <c r="B335" s="0" t="n">
        <f aca="false">'Profiles 8760'!B324</f>
        <v>1</v>
      </c>
      <c r="C335" s="0" t="n">
        <f aca="false">'Profiles 8760'!E324</f>
        <v>0</v>
      </c>
      <c r="D335" s="0" t="n">
        <f aca="false">'Profiles 8760'!F324</f>
        <v>0.706193</v>
      </c>
      <c r="E335" s="0" t="n">
        <f aca="false">'Profiles 8760'!G324</f>
        <v>0.099098</v>
      </c>
      <c r="F335" s="0" t="n">
        <f aca="false">D335*Assumptions!$C$11*$B$7+E335*Assumptions!$C$12*$B$8</f>
        <v>208.0016466</v>
      </c>
      <c r="G335" s="0" t="n">
        <f aca="false">C335*Assumptions!$C$15</f>
        <v>0</v>
      </c>
      <c r="H335" s="0" t="n">
        <f aca="false">MIN(F335,G335)</f>
        <v>0</v>
      </c>
      <c r="I335" s="0" t="n">
        <f aca="false">IF(C335=1,MIN(G335-H335,Assumptions!$C$13,P334),0)</f>
        <v>0</v>
      </c>
      <c r="J335" s="0" t="n">
        <f aca="false">H335+I335</f>
        <v>0</v>
      </c>
      <c r="K335" s="0" t="n">
        <f aca="false">MIN(IF(C335=1,F335-H335,F335),Assumptions!$C$13,MAX(0,($B$5-P334)/$B$6))</f>
        <v>180</v>
      </c>
      <c r="L335" s="0" t="n">
        <f aca="false">IF(C335=1,0,MIN(F335-K335,Assumptions!$C$15,MAX(0,$B$10-O334-M335)))</f>
        <v>28.0016466</v>
      </c>
      <c r="M335" s="0" t="n">
        <f aca="false">'Profiles 8760'!H324</f>
        <v>281200</v>
      </c>
      <c r="N335" s="0" t="n">
        <f aca="false">J335+L335</f>
        <v>28.0016466</v>
      </c>
      <c r="O335" s="0" t="n">
        <f aca="false">O334+N335</f>
        <v>25684.6361697867</v>
      </c>
      <c r="P335" s="0" t="n">
        <f aca="false">MIN($B$5,P334+K335*$B$6-I335)</f>
        <v>156.024</v>
      </c>
      <c r="Q335" s="0" t="n">
        <f aca="false">MAX(0,F335-H335-K335-L335)</f>
        <v>0</v>
      </c>
    </row>
    <row r="336" customFormat="false" ht="15" hidden="false" customHeight="false" outlineLevel="0" collapsed="false">
      <c r="A336" s="0" t="n">
        <f aca="false">'Profiles 8760'!A325</f>
        <v>323</v>
      </c>
      <c r="B336" s="0" t="n">
        <f aca="false">'Profiles 8760'!B325</f>
        <v>1</v>
      </c>
      <c r="C336" s="0" t="n">
        <f aca="false">'Profiles 8760'!E325</f>
        <v>0</v>
      </c>
      <c r="D336" s="0" t="n">
        <f aca="false">'Profiles 8760'!F325</f>
        <v>1</v>
      </c>
      <c r="E336" s="0" t="n">
        <f aca="false">'Profiles 8760'!G325</f>
        <v>0.117123</v>
      </c>
      <c r="F336" s="0" t="n">
        <f aca="false">D336*Assumptions!$C$11*$B$7+E336*Assumptions!$C$12*$B$8</f>
        <v>293.5903307</v>
      </c>
      <c r="G336" s="0" t="n">
        <f aca="false">C336*Assumptions!$C$15</f>
        <v>0</v>
      </c>
      <c r="H336" s="0" t="n">
        <f aca="false">MIN(F336,G336)</f>
        <v>0</v>
      </c>
      <c r="I336" s="0" t="n">
        <f aca="false">IF(C336=1,MIN(G336-H336,Assumptions!$C$13,P335),0)</f>
        <v>0</v>
      </c>
      <c r="J336" s="0" t="n">
        <f aca="false">H336+I336</f>
        <v>0</v>
      </c>
      <c r="K336" s="0" t="n">
        <f aca="false">MIN(IF(C336=1,F336-H336,F336),Assumptions!$C$13,MAX(0,($B$5-P335)/$B$6))</f>
        <v>180</v>
      </c>
      <c r="L336" s="0" t="n">
        <f aca="false">IF(C336=1,0,MIN(F336-K336,Assumptions!$C$15,MAX(0,$B$10-O335-M336)))</f>
        <v>113.5903307</v>
      </c>
      <c r="M336" s="0" t="n">
        <f aca="false">'Profiles 8760'!H325</f>
        <v>281200</v>
      </c>
      <c r="N336" s="0" t="n">
        <f aca="false">J336+L336</f>
        <v>113.5903307</v>
      </c>
      <c r="O336" s="0" t="n">
        <f aca="false">O335+N336</f>
        <v>25798.2265004867</v>
      </c>
      <c r="P336" s="0" t="n">
        <f aca="false">MIN($B$5,P335+K336*$B$6-I336)</f>
        <v>312.048</v>
      </c>
      <c r="Q336" s="0" t="n">
        <f aca="false">MAX(0,F336-H336-K336-L336)</f>
        <v>0</v>
      </c>
    </row>
    <row r="337" customFormat="false" ht="15" hidden="false" customHeight="false" outlineLevel="0" collapsed="false">
      <c r="A337" s="0" t="n">
        <f aca="false">'Profiles 8760'!A326</f>
        <v>324</v>
      </c>
      <c r="B337" s="0" t="n">
        <f aca="false">'Profiles 8760'!B326</f>
        <v>1</v>
      </c>
      <c r="C337" s="0" t="n">
        <f aca="false">'Profiles 8760'!E326</f>
        <v>0</v>
      </c>
      <c r="D337" s="0" t="n">
        <f aca="false">'Profiles 8760'!F326</f>
        <v>1</v>
      </c>
      <c r="E337" s="0" t="n">
        <f aca="false">'Profiles 8760'!G326</f>
        <v>0.073552</v>
      </c>
      <c r="F337" s="0" t="n">
        <f aca="false">D337*Assumptions!$C$11*$B$7+E337*Assumptions!$C$12*$B$8</f>
        <v>291.8082768</v>
      </c>
      <c r="G337" s="0" t="n">
        <f aca="false">C337*Assumptions!$C$15</f>
        <v>0</v>
      </c>
      <c r="H337" s="0" t="n">
        <f aca="false">MIN(F337,G337)</f>
        <v>0</v>
      </c>
      <c r="I337" s="0" t="n">
        <f aca="false">IF(C337=1,MIN(G337-H337,Assumptions!$C$13,P336),0)</f>
        <v>0</v>
      </c>
      <c r="J337" s="0" t="n">
        <f aca="false">H337+I337</f>
        <v>0</v>
      </c>
      <c r="K337" s="0" t="n">
        <f aca="false">MIN(IF(C337=1,F337-H337,F337),Assumptions!$C$13,MAX(0,($B$5-P336)/$B$6))</f>
        <v>180</v>
      </c>
      <c r="L337" s="0" t="n">
        <f aca="false">IF(C337=1,0,MIN(F337-K337,Assumptions!$C$15,MAX(0,$B$10-O336-M337)))</f>
        <v>111.8082768</v>
      </c>
      <c r="M337" s="0" t="n">
        <f aca="false">'Profiles 8760'!H326</f>
        <v>281200</v>
      </c>
      <c r="N337" s="0" t="n">
        <f aca="false">J337+L337</f>
        <v>111.8082768</v>
      </c>
      <c r="O337" s="0" t="n">
        <f aca="false">O336+N337</f>
        <v>25910.0347772867</v>
      </c>
      <c r="P337" s="0" t="n">
        <f aca="false">MIN($B$5,P336+K337*$B$6-I337)</f>
        <v>468.072</v>
      </c>
      <c r="Q337" s="0" t="n">
        <f aca="false">MAX(0,F337-H337-K337-L337)</f>
        <v>0</v>
      </c>
    </row>
    <row r="338" customFormat="false" ht="15" hidden="false" customHeight="false" outlineLevel="0" collapsed="false">
      <c r="A338" s="0" t="n">
        <f aca="false">'Profiles 8760'!A327</f>
        <v>325</v>
      </c>
      <c r="B338" s="0" t="n">
        <f aca="false">'Profiles 8760'!B327</f>
        <v>1</v>
      </c>
      <c r="C338" s="0" t="n">
        <f aca="false">'Profiles 8760'!E327</f>
        <v>0</v>
      </c>
      <c r="D338" s="0" t="n">
        <f aca="false">'Profiles 8760'!F327</f>
        <v>1</v>
      </c>
      <c r="E338" s="0" t="n">
        <f aca="false">'Profiles 8760'!G327</f>
        <v>0.11209</v>
      </c>
      <c r="F338" s="0" t="n">
        <f aca="false">D338*Assumptions!$C$11*$B$7+E338*Assumptions!$C$12*$B$8</f>
        <v>293.384481</v>
      </c>
      <c r="G338" s="0" t="n">
        <f aca="false">C338*Assumptions!$C$15</f>
        <v>0</v>
      </c>
      <c r="H338" s="0" t="n">
        <f aca="false">MIN(F338,G338)</f>
        <v>0</v>
      </c>
      <c r="I338" s="0" t="n">
        <f aca="false">IF(C338=1,MIN(G338-H338,Assumptions!$C$13,P337),0)</f>
        <v>0</v>
      </c>
      <c r="J338" s="0" t="n">
        <f aca="false">H338+I338</f>
        <v>0</v>
      </c>
      <c r="K338" s="0" t="n">
        <f aca="false">MIN(IF(C338=1,F338-H338,F338),Assumptions!$C$13,MAX(0,($B$5-P337)/$B$6))</f>
        <v>49.3054914628519</v>
      </c>
      <c r="L338" s="0" t="n">
        <f aca="false">IF(C338=1,0,MIN(F338-K338,Assumptions!$C$15,MAX(0,$B$10-O337-M338)))</f>
        <v>200</v>
      </c>
      <c r="M338" s="0" t="n">
        <f aca="false">'Profiles 8760'!H327</f>
        <v>281200</v>
      </c>
      <c r="N338" s="0" t="n">
        <f aca="false">J338+L338</f>
        <v>200</v>
      </c>
      <c r="O338" s="0" t="n">
        <f aca="false">O337+N338</f>
        <v>26110.0347772867</v>
      </c>
      <c r="P338" s="0" t="n">
        <f aca="false">MIN($B$5,P337+K338*$B$6-I338)</f>
        <v>510.81</v>
      </c>
      <c r="Q338" s="0" t="n">
        <f aca="false">MAX(0,F338-H338-K338-L338)</f>
        <v>44.0789895371481</v>
      </c>
    </row>
    <row r="339" customFormat="false" ht="15" hidden="false" customHeight="false" outlineLevel="0" collapsed="false">
      <c r="A339" s="0" t="n">
        <f aca="false">'Profiles 8760'!A328</f>
        <v>326</v>
      </c>
      <c r="B339" s="0" t="n">
        <f aca="false">'Profiles 8760'!B328</f>
        <v>1</v>
      </c>
      <c r="C339" s="0" t="n">
        <f aca="false">'Profiles 8760'!E328</f>
        <v>0</v>
      </c>
      <c r="D339" s="0" t="n">
        <f aca="false">'Profiles 8760'!F328</f>
        <v>1</v>
      </c>
      <c r="E339" s="0" t="n">
        <f aca="false">'Profiles 8760'!G328</f>
        <v>0.094031</v>
      </c>
      <c r="F339" s="0" t="n">
        <f aca="false">D339*Assumptions!$C$11*$B$7+E339*Assumptions!$C$12*$B$8</f>
        <v>292.6458679</v>
      </c>
      <c r="G339" s="0" t="n">
        <f aca="false">C339*Assumptions!$C$15</f>
        <v>0</v>
      </c>
      <c r="H339" s="0" t="n">
        <f aca="false">MIN(F339,G339)</f>
        <v>0</v>
      </c>
      <c r="I339" s="0" t="n">
        <f aca="false">IF(C339=1,MIN(G339-H339,Assumptions!$C$13,P338),0)</f>
        <v>0</v>
      </c>
      <c r="J339" s="0" t="n">
        <f aca="false">H339+I339</f>
        <v>0</v>
      </c>
      <c r="K339" s="0" t="n">
        <f aca="false">MIN(IF(C339=1,F339-H339,F339),Assumptions!$C$13,MAX(0,($B$5-P338)/$B$6))</f>
        <v>0</v>
      </c>
      <c r="L339" s="0" t="n">
        <f aca="false">IF(C339=1,0,MIN(F339-K339,Assumptions!$C$15,MAX(0,$B$10-O338-M339)))</f>
        <v>200</v>
      </c>
      <c r="M339" s="0" t="n">
        <f aca="false">'Profiles 8760'!H328</f>
        <v>281200</v>
      </c>
      <c r="N339" s="0" t="n">
        <f aca="false">J339+L339</f>
        <v>200</v>
      </c>
      <c r="O339" s="0" t="n">
        <f aca="false">O338+N339</f>
        <v>26310.0347772867</v>
      </c>
      <c r="P339" s="0" t="n">
        <f aca="false">MIN($B$5,P338+K339*$B$6-I339)</f>
        <v>510.81</v>
      </c>
      <c r="Q339" s="0" t="n">
        <f aca="false">MAX(0,F339-H339-K339-L339)</f>
        <v>92.6458679</v>
      </c>
    </row>
    <row r="340" customFormat="false" ht="15" hidden="false" customHeight="false" outlineLevel="0" collapsed="false">
      <c r="A340" s="0" t="n">
        <f aca="false">'Profiles 8760'!A329</f>
        <v>327</v>
      </c>
      <c r="B340" s="0" t="n">
        <f aca="false">'Profiles 8760'!B329</f>
        <v>1</v>
      </c>
      <c r="C340" s="0" t="n">
        <f aca="false">'Profiles 8760'!E329</f>
        <v>0</v>
      </c>
      <c r="D340" s="0" t="n">
        <f aca="false">'Profiles 8760'!F329</f>
        <v>1</v>
      </c>
      <c r="E340" s="0" t="n">
        <f aca="false">'Profiles 8760'!G329</f>
        <v>0.097692</v>
      </c>
      <c r="F340" s="0" t="n">
        <f aca="false">D340*Assumptions!$C$11*$B$7+E340*Assumptions!$C$12*$B$8</f>
        <v>292.7956028</v>
      </c>
      <c r="G340" s="0" t="n">
        <f aca="false">C340*Assumptions!$C$15</f>
        <v>0</v>
      </c>
      <c r="H340" s="0" t="n">
        <f aca="false">MIN(F340,G340)</f>
        <v>0</v>
      </c>
      <c r="I340" s="0" t="n">
        <f aca="false">IF(C340=1,MIN(G340-H340,Assumptions!$C$13,P339),0)</f>
        <v>0</v>
      </c>
      <c r="J340" s="0" t="n">
        <f aca="false">H340+I340</f>
        <v>0</v>
      </c>
      <c r="K340" s="0" t="n">
        <f aca="false">MIN(IF(C340=1,F340-H340,F340),Assumptions!$C$13,MAX(0,($B$5-P339)/$B$6))</f>
        <v>0</v>
      </c>
      <c r="L340" s="0" t="n">
        <f aca="false">IF(C340=1,0,MIN(F340-K340,Assumptions!$C$15,MAX(0,$B$10-O339-M340)))</f>
        <v>200</v>
      </c>
      <c r="M340" s="0" t="n">
        <f aca="false">'Profiles 8760'!H329</f>
        <v>281200</v>
      </c>
      <c r="N340" s="0" t="n">
        <f aca="false">J340+L340</f>
        <v>200</v>
      </c>
      <c r="O340" s="0" t="n">
        <f aca="false">O339+N340</f>
        <v>26510.0347772867</v>
      </c>
      <c r="P340" s="0" t="n">
        <f aca="false">MIN($B$5,P339+K340*$B$6-I340)</f>
        <v>510.81</v>
      </c>
      <c r="Q340" s="0" t="n">
        <f aca="false">MAX(0,F340-H340-K340-L340)</f>
        <v>92.7956028</v>
      </c>
    </row>
    <row r="341" customFormat="false" ht="15" hidden="false" customHeight="false" outlineLevel="0" collapsed="false">
      <c r="A341" s="0" t="n">
        <f aca="false">'Profiles 8760'!A330</f>
        <v>328</v>
      </c>
      <c r="B341" s="0" t="n">
        <f aca="false">'Profiles 8760'!B330</f>
        <v>1</v>
      </c>
      <c r="C341" s="0" t="n">
        <f aca="false">'Profiles 8760'!E330</f>
        <v>0</v>
      </c>
      <c r="D341" s="0" t="n">
        <f aca="false">'Profiles 8760'!F330</f>
        <v>0.706193</v>
      </c>
      <c r="E341" s="0" t="n">
        <f aca="false">'Profiles 8760'!G330</f>
        <v>0.089633</v>
      </c>
      <c r="F341" s="0" t="n">
        <f aca="false">D341*Assumptions!$C$11*$B$7+E341*Assumptions!$C$12*$B$8</f>
        <v>207.6145281</v>
      </c>
      <c r="G341" s="0" t="n">
        <f aca="false">C341*Assumptions!$C$15</f>
        <v>0</v>
      </c>
      <c r="H341" s="0" t="n">
        <f aca="false">MIN(F341,G341)</f>
        <v>0</v>
      </c>
      <c r="I341" s="0" t="n">
        <f aca="false">IF(C341=1,MIN(G341-H341,Assumptions!$C$13,P340),0)</f>
        <v>0</v>
      </c>
      <c r="J341" s="0" t="n">
        <f aca="false">H341+I341</f>
        <v>0</v>
      </c>
      <c r="K341" s="0" t="n">
        <f aca="false">MIN(IF(C341=1,F341-H341,F341),Assumptions!$C$13,MAX(0,($B$5-P340)/$B$6))</f>
        <v>0</v>
      </c>
      <c r="L341" s="0" t="n">
        <f aca="false">IF(C341=1,0,MIN(F341-K341,Assumptions!$C$15,MAX(0,$B$10-O340-M341)))</f>
        <v>200</v>
      </c>
      <c r="M341" s="0" t="n">
        <f aca="false">'Profiles 8760'!H330</f>
        <v>281200</v>
      </c>
      <c r="N341" s="0" t="n">
        <f aca="false">J341+L341</f>
        <v>200</v>
      </c>
      <c r="O341" s="0" t="n">
        <f aca="false">O340+N341</f>
        <v>26710.0347772867</v>
      </c>
      <c r="P341" s="0" t="n">
        <f aca="false">MIN($B$5,P340+K341*$B$6-I341)</f>
        <v>510.81</v>
      </c>
      <c r="Q341" s="0" t="n">
        <f aca="false">MAX(0,F341-H341-K341-L341)</f>
        <v>7.6145281</v>
      </c>
    </row>
    <row r="342" customFormat="false" ht="15" hidden="false" customHeight="false" outlineLevel="0" collapsed="false">
      <c r="A342" s="0" t="n">
        <f aca="false">'Profiles 8760'!A331</f>
        <v>329</v>
      </c>
      <c r="B342" s="0" t="n">
        <f aca="false">'Profiles 8760'!B331</f>
        <v>1</v>
      </c>
      <c r="C342" s="0" t="n">
        <f aca="false">'Profiles 8760'!E331</f>
        <v>0</v>
      </c>
      <c r="D342" s="0" t="n">
        <f aca="false">'Profiles 8760'!F331</f>
        <v>0.367315</v>
      </c>
      <c r="E342" s="0" t="n">
        <f aca="false">'Profiles 8760'!G331</f>
        <v>0.097496</v>
      </c>
      <c r="F342" s="0" t="n">
        <f aca="false">D342*Assumptions!$C$11*$B$7+E342*Assumptions!$C$12*$B$8</f>
        <v>110.0681584</v>
      </c>
      <c r="G342" s="0" t="n">
        <f aca="false">C342*Assumptions!$C$15</f>
        <v>0</v>
      </c>
      <c r="H342" s="0" t="n">
        <f aca="false">MIN(F342,G342)</f>
        <v>0</v>
      </c>
      <c r="I342" s="0" t="n">
        <f aca="false">IF(C342=1,MIN(G342-H342,Assumptions!$C$13,P341),0)</f>
        <v>0</v>
      </c>
      <c r="J342" s="0" t="n">
        <f aca="false">H342+I342</f>
        <v>0</v>
      </c>
      <c r="K342" s="0" t="n">
        <f aca="false">MIN(IF(C342=1,F342-H342,F342),Assumptions!$C$13,MAX(0,($B$5-P341)/$B$6))</f>
        <v>0</v>
      </c>
      <c r="L342" s="0" t="n">
        <f aca="false">IF(C342=1,0,MIN(F342-K342,Assumptions!$C$15,MAX(0,$B$10-O341-M342)))</f>
        <v>110.0681584</v>
      </c>
      <c r="M342" s="0" t="n">
        <f aca="false">'Profiles 8760'!H331</f>
        <v>281200</v>
      </c>
      <c r="N342" s="0" t="n">
        <f aca="false">J342+L342</f>
        <v>110.0681584</v>
      </c>
      <c r="O342" s="0" t="n">
        <f aca="false">O341+N342</f>
        <v>26820.1029356867</v>
      </c>
      <c r="P342" s="0" t="n">
        <f aca="false">MIN($B$5,P341+K342*$B$6-I342)</f>
        <v>510.81</v>
      </c>
      <c r="Q342" s="0" t="n">
        <f aca="false">MAX(0,F342-H342-K342-L342)</f>
        <v>0</v>
      </c>
    </row>
    <row r="343" customFormat="false" ht="15" hidden="false" customHeight="false" outlineLevel="0" collapsed="false">
      <c r="A343" s="0" t="n">
        <f aca="false">'Profiles 8760'!A332</f>
        <v>330</v>
      </c>
      <c r="B343" s="0" t="n">
        <f aca="false">'Profiles 8760'!B332</f>
        <v>1</v>
      </c>
      <c r="C343" s="0" t="n">
        <f aca="false">'Profiles 8760'!E332</f>
        <v>0</v>
      </c>
      <c r="D343" s="0" t="n">
        <f aca="false">'Profiles 8760'!F332</f>
        <v>0.070068</v>
      </c>
      <c r="E343" s="0" t="n">
        <f aca="false">'Profiles 8760'!G332</f>
        <v>0.126711</v>
      </c>
      <c r="F343" s="0" t="n">
        <f aca="false">D343*Assumptions!$C$11*$B$7+E343*Assumptions!$C$12*$B$8</f>
        <v>25.4181183</v>
      </c>
      <c r="G343" s="0" t="n">
        <f aca="false">C343*Assumptions!$C$15</f>
        <v>0</v>
      </c>
      <c r="H343" s="0" t="n">
        <f aca="false">MIN(F343,G343)</f>
        <v>0</v>
      </c>
      <c r="I343" s="0" t="n">
        <f aca="false">IF(C343=1,MIN(G343-H343,Assumptions!$C$13,P342),0)</f>
        <v>0</v>
      </c>
      <c r="J343" s="0" t="n">
        <f aca="false">H343+I343</f>
        <v>0</v>
      </c>
      <c r="K343" s="0" t="n">
        <f aca="false">MIN(IF(C343=1,F343-H343,F343),Assumptions!$C$13,MAX(0,($B$5-P342)/$B$6))</f>
        <v>0</v>
      </c>
      <c r="L343" s="0" t="n">
        <f aca="false">IF(C343=1,0,MIN(F343-K343,Assumptions!$C$15,MAX(0,$B$10-O342-M343)))</f>
        <v>25.4181183</v>
      </c>
      <c r="M343" s="0" t="n">
        <f aca="false">'Profiles 8760'!H332</f>
        <v>281200</v>
      </c>
      <c r="N343" s="0" t="n">
        <f aca="false">J343+L343</f>
        <v>25.4181183</v>
      </c>
      <c r="O343" s="0" t="n">
        <f aca="false">O342+N343</f>
        <v>26845.5210539867</v>
      </c>
      <c r="P343" s="0" t="n">
        <f aca="false">MIN($B$5,P342+K343*$B$6-I343)</f>
        <v>510.81</v>
      </c>
      <c r="Q343" s="0" t="n">
        <f aca="false">MAX(0,F343-H343-K343-L343)</f>
        <v>0</v>
      </c>
    </row>
    <row r="344" customFormat="false" ht="15" hidden="false" customHeight="false" outlineLevel="0" collapsed="false">
      <c r="A344" s="0" t="n">
        <f aca="false">'Profiles 8760'!A333</f>
        <v>331</v>
      </c>
      <c r="B344" s="0" t="n">
        <f aca="false">'Profiles 8760'!B333</f>
        <v>1</v>
      </c>
      <c r="C344" s="0" t="n">
        <f aca="false">'Profiles 8760'!E333</f>
        <v>0</v>
      </c>
      <c r="D344" s="0" t="n">
        <f aca="false">'Profiles 8760'!F333</f>
        <v>0</v>
      </c>
      <c r="E344" s="0" t="n">
        <f aca="false">'Profiles 8760'!G333</f>
        <v>0.111916</v>
      </c>
      <c r="F344" s="0" t="n">
        <f aca="false">D344*Assumptions!$C$11*$B$7+E344*Assumptions!$C$12*$B$8</f>
        <v>4.5773644</v>
      </c>
      <c r="G344" s="0" t="n">
        <f aca="false">C344*Assumptions!$C$15</f>
        <v>0</v>
      </c>
      <c r="H344" s="0" t="n">
        <f aca="false">MIN(F344,G344)</f>
        <v>0</v>
      </c>
      <c r="I344" s="0" t="n">
        <f aca="false">IF(C344=1,MIN(G344-H344,Assumptions!$C$13,P343),0)</f>
        <v>0</v>
      </c>
      <c r="J344" s="0" t="n">
        <f aca="false">H344+I344</f>
        <v>0</v>
      </c>
      <c r="K344" s="0" t="n">
        <f aca="false">MIN(IF(C344=1,F344-H344,F344),Assumptions!$C$13,MAX(0,($B$5-P343)/$B$6))</f>
        <v>0</v>
      </c>
      <c r="L344" s="0" t="n">
        <f aca="false">IF(C344=1,0,MIN(F344-K344,Assumptions!$C$15,MAX(0,$B$10-O343-M344)))</f>
        <v>4.5773644</v>
      </c>
      <c r="M344" s="0" t="n">
        <f aca="false">'Profiles 8760'!H333</f>
        <v>281200</v>
      </c>
      <c r="N344" s="0" t="n">
        <f aca="false">J344+L344</f>
        <v>4.5773644</v>
      </c>
      <c r="O344" s="0" t="n">
        <f aca="false">O343+N344</f>
        <v>26850.0984183867</v>
      </c>
      <c r="P344" s="0" t="n">
        <f aca="false">MIN($B$5,P343+K344*$B$6-I344)</f>
        <v>510.81</v>
      </c>
      <c r="Q344" s="0" t="n">
        <f aca="false">MAX(0,F344-H344-K344-L344)</f>
        <v>0</v>
      </c>
    </row>
    <row r="345" customFormat="false" ht="15" hidden="false" customHeight="false" outlineLevel="0" collapsed="false">
      <c r="A345" s="0" t="n">
        <f aca="false">'Profiles 8760'!A334</f>
        <v>332</v>
      </c>
      <c r="B345" s="0" t="n">
        <f aca="false">'Profiles 8760'!B334</f>
        <v>1</v>
      </c>
      <c r="C345" s="0" t="n">
        <f aca="false">'Profiles 8760'!E334</f>
        <v>1</v>
      </c>
      <c r="D345" s="0" t="n">
        <f aca="false">'Profiles 8760'!F334</f>
        <v>0</v>
      </c>
      <c r="E345" s="0" t="n">
        <f aca="false">'Profiles 8760'!G334</f>
        <v>0.157605</v>
      </c>
      <c r="F345" s="0" t="n">
        <f aca="false">D345*Assumptions!$C$11*$B$7+E345*Assumptions!$C$12*$B$8</f>
        <v>6.4460445</v>
      </c>
      <c r="G345" s="0" t="n">
        <f aca="false">C345*Assumptions!$C$15</f>
        <v>200</v>
      </c>
      <c r="H345" s="0" t="n">
        <f aca="false">MIN(F345,G345)</f>
        <v>6.4460445</v>
      </c>
      <c r="I345" s="0" t="n">
        <f aca="false">IF(C345=1,MIN(G345-H345,Assumptions!$C$13,P344),0)</f>
        <v>180</v>
      </c>
      <c r="J345" s="0" t="n">
        <f aca="false">H345+I345</f>
        <v>186.4460445</v>
      </c>
      <c r="K345" s="0" t="n">
        <f aca="false">MIN(IF(C345=1,F345-H345,F345),Assumptions!$C$13,MAX(0,($B$5-P344)/$B$6))</f>
        <v>0</v>
      </c>
      <c r="L345" s="0" t="n">
        <f aca="false">IF(C345=1,0,MIN(F345-K345,Assumptions!$C$15,MAX(0,$B$10-O344-M345)))</f>
        <v>0</v>
      </c>
      <c r="M345" s="0" t="n">
        <f aca="false">'Profiles 8760'!H334</f>
        <v>281000</v>
      </c>
      <c r="N345" s="0" t="n">
        <f aca="false">J345+L345</f>
        <v>186.4460445</v>
      </c>
      <c r="O345" s="0" t="n">
        <f aca="false">O344+N345</f>
        <v>27036.5444628867</v>
      </c>
      <c r="P345" s="0" t="n">
        <f aca="false">MIN($B$5,P344+K345*$B$6-I345)</f>
        <v>330.81</v>
      </c>
      <c r="Q345" s="0" t="n">
        <f aca="false">MAX(0,F345-H345-K345-L345)</f>
        <v>0</v>
      </c>
    </row>
    <row r="346" customFormat="false" ht="15" hidden="false" customHeight="false" outlineLevel="0" collapsed="false">
      <c r="A346" s="0" t="n">
        <f aca="false">'Profiles 8760'!A335</f>
        <v>333</v>
      </c>
      <c r="B346" s="0" t="n">
        <f aca="false">'Profiles 8760'!B335</f>
        <v>1</v>
      </c>
      <c r="C346" s="0" t="n">
        <f aca="false">'Profiles 8760'!E335</f>
        <v>1</v>
      </c>
      <c r="D346" s="0" t="n">
        <f aca="false">'Profiles 8760'!F335</f>
        <v>0</v>
      </c>
      <c r="E346" s="0" t="n">
        <f aca="false">'Profiles 8760'!G335</f>
        <v>0.112518</v>
      </c>
      <c r="F346" s="0" t="n">
        <f aca="false">D346*Assumptions!$C$11*$B$7+E346*Assumptions!$C$12*$B$8</f>
        <v>4.6019862</v>
      </c>
      <c r="G346" s="0" t="n">
        <f aca="false">C346*Assumptions!$C$15</f>
        <v>200</v>
      </c>
      <c r="H346" s="0" t="n">
        <f aca="false">MIN(F346,G346)</f>
        <v>4.6019862</v>
      </c>
      <c r="I346" s="0" t="n">
        <f aca="false">IF(C346=1,MIN(G346-H346,Assumptions!$C$13,P345),0)</f>
        <v>180</v>
      </c>
      <c r="J346" s="0" t="n">
        <f aca="false">H346+I346</f>
        <v>184.6019862</v>
      </c>
      <c r="K346" s="0" t="n">
        <f aca="false">MIN(IF(C346=1,F346-H346,F346),Assumptions!$C$13,MAX(0,($B$5-P345)/$B$6))</f>
        <v>0</v>
      </c>
      <c r="L346" s="0" t="n">
        <f aca="false">IF(C346=1,0,MIN(F346-K346,Assumptions!$C$15,MAX(0,$B$10-O345-M346)))</f>
        <v>0</v>
      </c>
      <c r="M346" s="0" t="n">
        <f aca="false">'Profiles 8760'!H335</f>
        <v>280800</v>
      </c>
      <c r="N346" s="0" t="n">
        <f aca="false">J346+L346</f>
        <v>184.6019862</v>
      </c>
      <c r="O346" s="0" t="n">
        <f aca="false">O345+N346</f>
        <v>27221.1464490867</v>
      </c>
      <c r="P346" s="0" t="n">
        <f aca="false">MIN($B$5,P345+K346*$B$6-I346)</f>
        <v>150.81</v>
      </c>
      <c r="Q346" s="0" t="n">
        <f aca="false">MAX(0,F346-H346-K346-L346)</f>
        <v>0</v>
      </c>
    </row>
    <row r="347" customFormat="false" ht="15" hidden="false" customHeight="false" outlineLevel="0" collapsed="false">
      <c r="A347" s="0" t="n">
        <f aca="false">'Profiles 8760'!A336</f>
        <v>334</v>
      </c>
      <c r="B347" s="0" t="n">
        <f aca="false">'Profiles 8760'!B336</f>
        <v>1</v>
      </c>
      <c r="C347" s="0" t="n">
        <f aca="false">'Profiles 8760'!E336</f>
        <v>0</v>
      </c>
      <c r="D347" s="0" t="n">
        <f aca="false">'Profiles 8760'!F336</f>
        <v>0</v>
      </c>
      <c r="E347" s="0" t="n">
        <f aca="false">'Profiles 8760'!G336</f>
        <v>0.094772</v>
      </c>
      <c r="F347" s="0" t="n">
        <f aca="false">D347*Assumptions!$C$11*$B$7+E347*Assumptions!$C$12*$B$8</f>
        <v>3.8761748</v>
      </c>
      <c r="G347" s="0" t="n">
        <f aca="false">C347*Assumptions!$C$15</f>
        <v>0</v>
      </c>
      <c r="H347" s="0" t="n">
        <f aca="false">MIN(F347,G347)</f>
        <v>0</v>
      </c>
      <c r="I347" s="0" t="n">
        <f aca="false">IF(C347=1,MIN(G347-H347,Assumptions!$C$13,P346),0)</f>
        <v>0</v>
      </c>
      <c r="J347" s="0" t="n">
        <f aca="false">H347+I347</f>
        <v>0</v>
      </c>
      <c r="K347" s="0" t="n">
        <f aca="false">MIN(IF(C347=1,F347-H347,F347),Assumptions!$C$13,MAX(0,($B$5-P346)/$B$6))</f>
        <v>3.8761748</v>
      </c>
      <c r="L347" s="0" t="n">
        <f aca="false">IF(C347=1,0,MIN(F347-K347,Assumptions!$C$15,MAX(0,$B$10-O346-M347)))</f>
        <v>0</v>
      </c>
      <c r="M347" s="0" t="n">
        <f aca="false">'Profiles 8760'!H336</f>
        <v>280800</v>
      </c>
      <c r="N347" s="0" t="n">
        <f aca="false">J347+L347</f>
        <v>0</v>
      </c>
      <c r="O347" s="0" t="n">
        <f aca="false">O346+N347</f>
        <v>27221.1464490867</v>
      </c>
      <c r="P347" s="0" t="n">
        <f aca="false">MIN($B$5,P346+K347*$B$6-I347)</f>
        <v>154.16986831664</v>
      </c>
      <c r="Q347" s="0" t="n">
        <f aca="false">MAX(0,F347-H347-K347-L347)</f>
        <v>0</v>
      </c>
    </row>
    <row r="348" customFormat="false" ht="15" hidden="false" customHeight="false" outlineLevel="0" collapsed="false">
      <c r="A348" s="0" t="n">
        <f aca="false">'Profiles 8760'!A337</f>
        <v>335</v>
      </c>
      <c r="B348" s="0" t="n">
        <f aca="false">'Profiles 8760'!B337</f>
        <v>1</v>
      </c>
      <c r="C348" s="0" t="n">
        <f aca="false">'Profiles 8760'!E337</f>
        <v>0</v>
      </c>
      <c r="D348" s="0" t="n">
        <f aca="false">'Profiles 8760'!F337</f>
        <v>0</v>
      </c>
      <c r="E348" s="0" t="n">
        <f aca="false">'Profiles 8760'!G337</f>
        <v>0.13118</v>
      </c>
      <c r="F348" s="0" t="n">
        <f aca="false">D348*Assumptions!$C$11*$B$7+E348*Assumptions!$C$12*$B$8</f>
        <v>5.365262</v>
      </c>
      <c r="G348" s="0" t="n">
        <f aca="false">C348*Assumptions!$C$15</f>
        <v>0</v>
      </c>
      <c r="H348" s="0" t="n">
        <f aca="false">MIN(F348,G348)</f>
        <v>0</v>
      </c>
      <c r="I348" s="0" t="n">
        <f aca="false">IF(C348=1,MIN(G348-H348,Assumptions!$C$13,P347),0)</f>
        <v>0</v>
      </c>
      <c r="J348" s="0" t="n">
        <f aca="false">H348+I348</f>
        <v>0</v>
      </c>
      <c r="K348" s="0" t="n">
        <f aca="false">MIN(IF(C348=1,F348-H348,F348),Assumptions!$C$13,MAX(0,($B$5-P347)/$B$6))</f>
        <v>5.365262</v>
      </c>
      <c r="L348" s="0" t="n">
        <f aca="false">IF(C348=1,0,MIN(F348-K348,Assumptions!$C$15,MAX(0,$B$10-O347-M348)))</f>
        <v>0</v>
      </c>
      <c r="M348" s="0" t="n">
        <f aca="false">'Profiles 8760'!H337</f>
        <v>280800</v>
      </c>
      <c r="N348" s="0" t="n">
        <f aca="false">J348+L348</f>
        <v>0</v>
      </c>
      <c r="O348" s="0" t="n">
        <f aca="false">O347+N348</f>
        <v>27221.1464490867</v>
      </c>
      <c r="P348" s="0" t="n">
        <f aca="false">MIN($B$5,P347+K348*$B$6-I348)</f>
        <v>158.82047741824</v>
      </c>
      <c r="Q348" s="0" t="n">
        <f aca="false">MAX(0,F348-H348-K348-L348)</f>
        <v>0</v>
      </c>
    </row>
    <row r="349" customFormat="false" ht="15" hidden="false" customHeight="false" outlineLevel="0" collapsed="false">
      <c r="A349" s="0" t="n">
        <f aca="false">'Profiles 8760'!A338</f>
        <v>336</v>
      </c>
      <c r="B349" s="0" t="n">
        <f aca="false">'Profiles 8760'!B338</f>
        <v>1</v>
      </c>
      <c r="C349" s="0" t="n">
        <f aca="false">'Profiles 8760'!E338</f>
        <v>0</v>
      </c>
      <c r="D349" s="0" t="n">
        <f aca="false">'Profiles 8760'!F338</f>
        <v>0</v>
      </c>
      <c r="E349" s="0" t="n">
        <f aca="false">'Profiles 8760'!G338</f>
        <v>0.091592</v>
      </c>
      <c r="F349" s="0" t="n">
        <f aca="false">D349*Assumptions!$C$11*$B$7+E349*Assumptions!$C$12*$B$8</f>
        <v>3.7461128</v>
      </c>
      <c r="G349" s="0" t="n">
        <f aca="false">C349*Assumptions!$C$15</f>
        <v>0</v>
      </c>
      <c r="H349" s="0" t="n">
        <f aca="false">MIN(F349,G349)</f>
        <v>0</v>
      </c>
      <c r="I349" s="0" t="n">
        <f aca="false">IF(C349=1,MIN(G349-H349,Assumptions!$C$13,P348),0)</f>
        <v>0</v>
      </c>
      <c r="J349" s="0" t="n">
        <f aca="false">H349+I349</f>
        <v>0</v>
      </c>
      <c r="K349" s="0" t="n">
        <f aca="false">MIN(IF(C349=1,F349-H349,F349),Assumptions!$C$13,MAX(0,($B$5-P348)/$B$6))</f>
        <v>3.7461128</v>
      </c>
      <c r="L349" s="0" t="n">
        <f aca="false">IF(C349=1,0,MIN(F349-K349,Assumptions!$C$15,MAX(0,$B$10-O348-M349)))</f>
        <v>0</v>
      </c>
      <c r="M349" s="0" t="n">
        <f aca="false">'Profiles 8760'!H338</f>
        <v>280800</v>
      </c>
      <c r="N349" s="0" t="n">
        <f aca="false">J349+L349</f>
        <v>0</v>
      </c>
      <c r="O349" s="0" t="n">
        <f aca="false">O348+N349</f>
        <v>27221.1464490867</v>
      </c>
      <c r="P349" s="0" t="n">
        <f aca="false">MIN($B$5,P348+K349*$B$6-I349)</f>
        <v>162.06760799328</v>
      </c>
      <c r="Q349" s="0" t="n">
        <f aca="false">MAX(0,F349-H349-K349-L349)</f>
        <v>0</v>
      </c>
    </row>
    <row r="350" customFormat="false" ht="15" hidden="false" customHeight="false" outlineLevel="0" collapsed="false">
      <c r="A350" s="0" t="n">
        <f aca="false">'Profiles 8760'!A339</f>
        <v>337</v>
      </c>
      <c r="B350" s="0" t="n">
        <f aca="false">'Profiles 8760'!B339</f>
        <v>1</v>
      </c>
      <c r="C350" s="0" t="n">
        <f aca="false">'Profiles 8760'!E339</f>
        <v>0</v>
      </c>
      <c r="D350" s="0" t="n">
        <f aca="false">'Profiles 8760'!F339</f>
        <v>0</v>
      </c>
      <c r="E350" s="0" t="n">
        <f aca="false">'Profiles 8760'!G339</f>
        <v>0.099778</v>
      </c>
      <c r="F350" s="0" t="n">
        <f aca="false">D350*Assumptions!$C$11*$B$7+E350*Assumptions!$C$12*$B$8</f>
        <v>4.0809202</v>
      </c>
      <c r="G350" s="0" t="n">
        <f aca="false">C350*Assumptions!$C$15</f>
        <v>0</v>
      </c>
      <c r="H350" s="0" t="n">
        <f aca="false">MIN(F350,G350)</f>
        <v>0</v>
      </c>
      <c r="I350" s="0" t="n">
        <f aca="false">IF(C350=1,MIN(G350-H350,Assumptions!$C$13,P349),0)</f>
        <v>0</v>
      </c>
      <c r="J350" s="0" t="n">
        <f aca="false">H350+I350</f>
        <v>0</v>
      </c>
      <c r="K350" s="0" t="n">
        <f aca="false">MIN(IF(C350=1,F350-H350,F350),Assumptions!$C$13,MAX(0,($B$5-P349)/$B$6))</f>
        <v>4.0809202</v>
      </c>
      <c r="L350" s="0" t="n">
        <f aca="false">IF(C350=1,0,MIN(F350-K350,Assumptions!$C$15,MAX(0,$B$10-O349-M350)))</f>
        <v>0</v>
      </c>
      <c r="M350" s="0" t="n">
        <f aca="false">'Profiles 8760'!H339</f>
        <v>280800</v>
      </c>
      <c r="N350" s="0" t="n">
        <f aca="false">J350+L350</f>
        <v>0</v>
      </c>
      <c r="O350" s="0" t="n">
        <f aca="false">O349+N350</f>
        <v>27221.1464490867</v>
      </c>
      <c r="P350" s="0" t="n">
        <f aca="false">MIN($B$5,P349+K350*$B$6-I350)</f>
        <v>165.60494962264</v>
      </c>
      <c r="Q350" s="0" t="n">
        <f aca="false">MAX(0,F350-H350-K350-L350)</f>
        <v>0</v>
      </c>
    </row>
    <row r="351" customFormat="false" ht="15" hidden="false" customHeight="false" outlineLevel="0" collapsed="false">
      <c r="A351" s="0" t="n">
        <f aca="false">'Profiles 8760'!A340</f>
        <v>338</v>
      </c>
      <c r="B351" s="0" t="n">
        <f aca="false">'Profiles 8760'!B340</f>
        <v>1</v>
      </c>
      <c r="C351" s="0" t="n">
        <f aca="false">'Profiles 8760'!E340</f>
        <v>0</v>
      </c>
      <c r="D351" s="0" t="n">
        <f aca="false">'Profiles 8760'!F340</f>
        <v>0</v>
      </c>
      <c r="E351" s="0" t="n">
        <f aca="false">'Profiles 8760'!G340</f>
        <v>0.093175</v>
      </c>
      <c r="F351" s="0" t="n">
        <f aca="false">D351*Assumptions!$C$11*$B$7+E351*Assumptions!$C$12*$B$8</f>
        <v>3.8108575</v>
      </c>
      <c r="G351" s="0" t="n">
        <f aca="false">C351*Assumptions!$C$15</f>
        <v>0</v>
      </c>
      <c r="H351" s="0" t="n">
        <f aca="false">MIN(F351,G351)</f>
        <v>0</v>
      </c>
      <c r="I351" s="0" t="n">
        <f aca="false">IF(C351=1,MIN(G351-H351,Assumptions!$C$13,P350),0)</f>
        <v>0</v>
      </c>
      <c r="J351" s="0" t="n">
        <f aca="false">H351+I351</f>
        <v>0</v>
      </c>
      <c r="K351" s="0" t="n">
        <f aca="false">MIN(IF(C351=1,F351-H351,F351),Assumptions!$C$13,MAX(0,($B$5-P350)/$B$6))</f>
        <v>3.8108575</v>
      </c>
      <c r="L351" s="0" t="n">
        <f aca="false">IF(C351=1,0,MIN(F351-K351,Assumptions!$C$15,MAX(0,$B$10-O350-M351)))</f>
        <v>0</v>
      </c>
      <c r="M351" s="0" t="n">
        <f aca="false">'Profiles 8760'!H340</f>
        <v>280800</v>
      </c>
      <c r="N351" s="0" t="n">
        <f aca="false">J351+L351</f>
        <v>0</v>
      </c>
      <c r="O351" s="0" t="n">
        <f aca="false">O350+N351</f>
        <v>27221.1464490867</v>
      </c>
      <c r="P351" s="0" t="n">
        <f aca="false">MIN($B$5,P350+K351*$B$6-I351)</f>
        <v>168.90820090364</v>
      </c>
      <c r="Q351" s="0" t="n">
        <f aca="false">MAX(0,F351-H351-K351-L351)</f>
        <v>0</v>
      </c>
    </row>
    <row r="352" customFormat="false" ht="15" hidden="false" customHeight="false" outlineLevel="0" collapsed="false">
      <c r="A352" s="0" t="n">
        <f aca="false">'Profiles 8760'!A341</f>
        <v>339</v>
      </c>
      <c r="B352" s="0" t="n">
        <f aca="false">'Profiles 8760'!B341</f>
        <v>1</v>
      </c>
      <c r="C352" s="0" t="n">
        <f aca="false">'Profiles 8760'!E341</f>
        <v>0</v>
      </c>
      <c r="D352" s="0" t="n">
        <f aca="false">'Profiles 8760'!F341</f>
        <v>0</v>
      </c>
      <c r="E352" s="0" t="n">
        <f aca="false">'Profiles 8760'!G341</f>
        <v>0.058883</v>
      </c>
      <c r="F352" s="0" t="n">
        <f aca="false">D352*Assumptions!$C$11*$B$7+E352*Assumptions!$C$12*$B$8</f>
        <v>2.4083147</v>
      </c>
      <c r="G352" s="0" t="n">
        <f aca="false">C352*Assumptions!$C$15</f>
        <v>0</v>
      </c>
      <c r="H352" s="0" t="n">
        <f aca="false">MIN(F352,G352)</f>
        <v>0</v>
      </c>
      <c r="I352" s="0" t="n">
        <f aca="false">IF(C352=1,MIN(G352-H352,Assumptions!$C$13,P351),0)</f>
        <v>0</v>
      </c>
      <c r="J352" s="0" t="n">
        <f aca="false">H352+I352</f>
        <v>0</v>
      </c>
      <c r="K352" s="0" t="n">
        <f aca="false">MIN(IF(C352=1,F352-H352,F352),Assumptions!$C$13,MAX(0,($B$5-P351)/$B$6))</f>
        <v>2.4083147</v>
      </c>
      <c r="L352" s="0" t="n">
        <f aca="false">IF(C352=1,0,MIN(F352-K352,Assumptions!$C$15,MAX(0,$B$10-O351-M352)))</f>
        <v>0</v>
      </c>
      <c r="M352" s="0" t="n">
        <f aca="false">'Profiles 8760'!H341</f>
        <v>280800</v>
      </c>
      <c r="N352" s="0" t="n">
        <f aca="false">J352+L352</f>
        <v>0</v>
      </c>
      <c r="O352" s="0" t="n">
        <f aca="false">O351+N352</f>
        <v>27221.1464490867</v>
      </c>
      <c r="P352" s="0" t="n">
        <f aca="false">MIN($B$5,P351+K352*$B$6-I352)</f>
        <v>170.9957280856</v>
      </c>
      <c r="Q352" s="0" t="n">
        <f aca="false">MAX(0,F352-H352-K352-L352)</f>
        <v>0</v>
      </c>
    </row>
    <row r="353" customFormat="false" ht="15" hidden="false" customHeight="false" outlineLevel="0" collapsed="false">
      <c r="A353" s="0" t="n">
        <f aca="false">'Profiles 8760'!A342</f>
        <v>340</v>
      </c>
      <c r="B353" s="0" t="n">
        <f aca="false">'Profiles 8760'!B342</f>
        <v>1</v>
      </c>
      <c r="C353" s="0" t="n">
        <f aca="false">'Profiles 8760'!E342</f>
        <v>0</v>
      </c>
      <c r="D353" s="0" t="n">
        <f aca="false">'Profiles 8760'!F342</f>
        <v>0</v>
      </c>
      <c r="E353" s="0" t="n">
        <f aca="false">'Profiles 8760'!G342</f>
        <v>0.054819</v>
      </c>
      <c r="F353" s="0" t="n">
        <f aca="false">D353*Assumptions!$C$11*$B$7+E353*Assumptions!$C$12*$B$8</f>
        <v>2.2420971</v>
      </c>
      <c r="G353" s="0" t="n">
        <f aca="false">C353*Assumptions!$C$15</f>
        <v>0</v>
      </c>
      <c r="H353" s="0" t="n">
        <f aca="false">MIN(F353,G353)</f>
        <v>0</v>
      </c>
      <c r="I353" s="0" t="n">
        <f aca="false">IF(C353=1,MIN(G353-H353,Assumptions!$C$13,P352),0)</f>
        <v>0</v>
      </c>
      <c r="J353" s="0" t="n">
        <f aca="false">H353+I353</f>
        <v>0</v>
      </c>
      <c r="K353" s="0" t="n">
        <f aca="false">MIN(IF(C353=1,F353-H353,F353),Assumptions!$C$13,MAX(0,($B$5-P352)/$B$6))</f>
        <v>2.2420971</v>
      </c>
      <c r="L353" s="0" t="n">
        <f aca="false">IF(C353=1,0,MIN(F353-K353,Assumptions!$C$15,MAX(0,$B$10-O352-M353)))</f>
        <v>0</v>
      </c>
      <c r="M353" s="0" t="n">
        <f aca="false">'Profiles 8760'!H342</f>
        <v>280800</v>
      </c>
      <c r="N353" s="0" t="n">
        <f aca="false">J353+L353</f>
        <v>0</v>
      </c>
      <c r="O353" s="0" t="n">
        <f aca="false">O352+N353</f>
        <v>27221.1464490867</v>
      </c>
      <c r="P353" s="0" t="n">
        <f aca="false">MIN($B$5,P352+K353*$B$6-I353)</f>
        <v>172.93917785188</v>
      </c>
      <c r="Q353" s="0" t="n">
        <f aca="false">MAX(0,F353-H353-K353-L353)</f>
        <v>0</v>
      </c>
    </row>
    <row r="354" customFormat="false" ht="15" hidden="false" customHeight="false" outlineLevel="0" collapsed="false">
      <c r="A354" s="0" t="n">
        <f aca="false">'Profiles 8760'!A343</f>
        <v>341</v>
      </c>
      <c r="B354" s="0" t="n">
        <f aca="false">'Profiles 8760'!B343</f>
        <v>1</v>
      </c>
      <c r="C354" s="0" t="n">
        <f aca="false">'Profiles 8760'!E343</f>
        <v>0</v>
      </c>
      <c r="D354" s="0" t="n">
        <f aca="false">'Profiles 8760'!F343</f>
        <v>0</v>
      </c>
      <c r="E354" s="0" t="n">
        <f aca="false">'Profiles 8760'!G343</f>
        <v>0.042322</v>
      </c>
      <c r="F354" s="0" t="n">
        <f aca="false">D354*Assumptions!$C$11*$B$7+E354*Assumptions!$C$12*$B$8</f>
        <v>1.7309698</v>
      </c>
      <c r="G354" s="0" t="n">
        <f aca="false">C354*Assumptions!$C$15</f>
        <v>0</v>
      </c>
      <c r="H354" s="0" t="n">
        <f aca="false">MIN(F354,G354)</f>
        <v>0</v>
      </c>
      <c r="I354" s="0" t="n">
        <f aca="false">IF(C354=1,MIN(G354-H354,Assumptions!$C$13,P353),0)</f>
        <v>0</v>
      </c>
      <c r="J354" s="0" t="n">
        <f aca="false">H354+I354</f>
        <v>0</v>
      </c>
      <c r="K354" s="0" t="n">
        <f aca="false">MIN(IF(C354=1,F354-H354,F354),Assumptions!$C$13,MAX(0,($B$5-P353)/$B$6))</f>
        <v>1.7309698</v>
      </c>
      <c r="L354" s="0" t="n">
        <f aca="false">IF(C354=1,0,MIN(F354-K354,Assumptions!$C$15,MAX(0,$B$10-O353-M354)))</f>
        <v>0</v>
      </c>
      <c r="M354" s="0" t="n">
        <f aca="false">'Profiles 8760'!H343</f>
        <v>280800</v>
      </c>
      <c r="N354" s="0" t="n">
        <f aca="false">J354+L354</f>
        <v>0</v>
      </c>
      <c r="O354" s="0" t="n">
        <f aca="false">O353+N354</f>
        <v>27221.1464490867</v>
      </c>
      <c r="P354" s="0" t="n">
        <f aca="false">MIN($B$5,P353+K354*$B$6-I354)</f>
        <v>174.43958247452</v>
      </c>
      <c r="Q354" s="0" t="n">
        <f aca="false">MAX(0,F354-H354-K354-L354)</f>
        <v>0</v>
      </c>
    </row>
    <row r="355" customFormat="false" ht="15" hidden="false" customHeight="false" outlineLevel="0" collapsed="false">
      <c r="A355" s="0" t="n">
        <f aca="false">'Profiles 8760'!A344</f>
        <v>342</v>
      </c>
      <c r="B355" s="0" t="n">
        <f aca="false">'Profiles 8760'!B344</f>
        <v>1</v>
      </c>
      <c r="C355" s="0" t="n">
        <f aca="false">'Profiles 8760'!E344</f>
        <v>0</v>
      </c>
      <c r="D355" s="0" t="n">
        <f aca="false">'Profiles 8760'!F344</f>
        <v>0</v>
      </c>
      <c r="E355" s="0" t="n">
        <f aca="false">'Profiles 8760'!G344</f>
        <v>0.044167</v>
      </c>
      <c r="F355" s="0" t="n">
        <f aca="false">D355*Assumptions!$C$11*$B$7+E355*Assumptions!$C$12*$B$8</f>
        <v>1.8064303</v>
      </c>
      <c r="G355" s="0" t="n">
        <f aca="false">C355*Assumptions!$C$15</f>
        <v>0</v>
      </c>
      <c r="H355" s="0" t="n">
        <f aca="false">MIN(F355,G355)</f>
        <v>0</v>
      </c>
      <c r="I355" s="0" t="n">
        <f aca="false">IF(C355=1,MIN(G355-H355,Assumptions!$C$13,P354),0)</f>
        <v>0</v>
      </c>
      <c r="J355" s="0" t="n">
        <f aca="false">H355+I355</f>
        <v>0</v>
      </c>
      <c r="K355" s="0" t="n">
        <f aca="false">MIN(IF(C355=1,F355-H355,F355),Assumptions!$C$13,MAX(0,($B$5-P354)/$B$6))</f>
        <v>1.8064303</v>
      </c>
      <c r="L355" s="0" t="n">
        <f aca="false">IF(C355=1,0,MIN(F355-K355,Assumptions!$C$15,MAX(0,$B$10-O354-M355)))</f>
        <v>0</v>
      </c>
      <c r="M355" s="0" t="n">
        <f aca="false">'Profiles 8760'!H344</f>
        <v>280800</v>
      </c>
      <c r="N355" s="0" t="n">
        <f aca="false">J355+L355</f>
        <v>0</v>
      </c>
      <c r="O355" s="0" t="n">
        <f aca="false">O354+N355</f>
        <v>27221.1464490867</v>
      </c>
      <c r="P355" s="0" t="n">
        <f aca="false">MIN($B$5,P354+K355*$B$6-I355)</f>
        <v>176.00539625856</v>
      </c>
      <c r="Q355" s="0" t="n">
        <f aca="false">MAX(0,F355-H355-K355-L355)</f>
        <v>0</v>
      </c>
    </row>
    <row r="356" customFormat="false" ht="15" hidden="false" customHeight="false" outlineLevel="0" collapsed="false">
      <c r="A356" s="0" t="n">
        <f aca="false">'Profiles 8760'!A345</f>
        <v>343</v>
      </c>
      <c r="B356" s="0" t="n">
        <f aca="false">'Profiles 8760'!B345</f>
        <v>1</v>
      </c>
      <c r="C356" s="0" t="n">
        <f aca="false">'Profiles 8760'!E345</f>
        <v>0</v>
      </c>
      <c r="D356" s="0" t="n">
        <f aca="false">'Profiles 8760'!F345</f>
        <v>0</v>
      </c>
      <c r="E356" s="0" t="n">
        <f aca="false">'Profiles 8760'!G345</f>
        <v>0.043905</v>
      </c>
      <c r="F356" s="0" t="n">
        <f aca="false">D356*Assumptions!$C$11*$B$7+E356*Assumptions!$C$12*$B$8</f>
        <v>1.7957145</v>
      </c>
      <c r="G356" s="0" t="n">
        <f aca="false">C356*Assumptions!$C$15</f>
        <v>0</v>
      </c>
      <c r="H356" s="0" t="n">
        <f aca="false">MIN(F356,G356)</f>
        <v>0</v>
      </c>
      <c r="I356" s="0" t="n">
        <f aca="false">IF(C356=1,MIN(G356-H356,Assumptions!$C$13,P355),0)</f>
        <v>0</v>
      </c>
      <c r="J356" s="0" t="n">
        <f aca="false">H356+I356</f>
        <v>0</v>
      </c>
      <c r="K356" s="0" t="n">
        <f aca="false">MIN(IF(C356=1,F356-H356,F356),Assumptions!$C$13,MAX(0,($B$5-P355)/$B$6))</f>
        <v>1.7957145</v>
      </c>
      <c r="L356" s="0" t="n">
        <f aca="false">IF(C356=1,0,MIN(F356-K356,Assumptions!$C$15,MAX(0,$B$10-O355-M356)))</f>
        <v>0</v>
      </c>
      <c r="M356" s="0" t="n">
        <f aca="false">'Profiles 8760'!H345</f>
        <v>280800</v>
      </c>
      <c r="N356" s="0" t="n">
        <f aca="false">J356+L356</f>
        <v>0</v>
      </c>
      <c r="O356" s="0" t="n">
        <f aca="false">O355+N356</f>
        <v>27221.1464490867</v>
      </c>
      <c r="P356" s="0" t="n">
        <f aca="false">MIN($B$5,P355+K356*$B$6-I356)</f>
        <v>177.56192158716</v>
      </c>
      <c r="Q356" s="0" t="n">
        <f aca="false">MAX(0,F356-H356-K356-L356)</f>
        <v>0</v>
      </c>
    </row>
    <row r="357" customFormat="false" ht="15" hidden="false" customHeight="false" outlineLevel="0" collapsed="false">
      <c r="A357" s="0" t="n">
        <f aca="false">'Profiles 8760'!A346</f>
        <v>344</v>
      </c>
      <c r="B357" s="0" t="n">
        <f aca="false">'Profiles 8760'!B346</f>
        <v>1</v>
      </c>
      <c r="C357" s="0" t="n">
        <f aca="false">'Profiles 8760'!E346</f>
        <v>1</v>
      </c>
      <c r="D357" s="0" t="n">
        <f aca="false">'Profiles 8760'!F346</f>
        <v>0.056982</v>
      </c>
      <c r="E357" s="0" t="n">
        <f aca="false">'Profiles 8760'!G346</f>
        <v>0.04886</v>
      </c>
      <c r="F357" s="0" t="n">
        <f aca="false">D357*Assumptions!$C$11*$B$7+E357*Assumptions!$C$12*$B$8</f>
        <v>18.4547756</v>
      </c>
      <c r="G357" s="0" t="n">
        <f aca="false">C357*Assumptions!$C$15</f>
        <v>200</v>
      </c>
      <c r="H357" s="0" t="n">
        <f aca="false">MIN(F357,G357)</f>
        <v>18.4547756</v>
      </c>
      <c r="I357" s="0" t="n">
        <f aca="false">IF(C357=1,MIN(G357-H357,Assumptions!$C$13,P356),0)</f>
        <v>177.56192158716</v>
      </c>
      <c r="J357" s="0" t="n">
        <f aca="false">H357+I357</f>
        <v>196.01669718716</v>
      </c>
      <c r="K357" s="0" t="n">
        <f aca="false">MIN(IF(C357=1,F357-H357,F357),Assumptions!$C$13,MAX(0,($B$5-P356)/$B$6))</f>
        <v>0</v>
      </c>
      <c r="L357" s="0" t="n">
        <f aca="false">IF(C357=1,0,MIN(F357-K357,Assumptions!$C$15,MAX(0,$B$10-O356-M357)))</f>
        <v>0</v>
      </c>
      <c r="M357" s="0" t="n">
        <f aca="false">'Profiles 8760'!H346</f>
        <v>280600</v>
      </c>
      <c r="N357" s="0" t="n">
        <f aca="false">J357+L357</f>
        <v>196.01669718716</v>
      </c>
      <c r="O357" s="0" t="n">
        <f aca="false">O356+N357</f>
        <v>27417.1631462739</v>
      </c>
      <c r="P357" s="0" t="n">
        <f aca="false">MIN($B$5,P356+K357*$B$6-I357)</f>
        <v>0</v>
      </c>
      <c r="Q357" s="0" t="n">
        <f aca="false">MAX(0,F357-H357-K357-L357)</f>
        <v>0</v>
      </c>
    </row>
    <row r="358" customFormat="false" ht="15" hidden="false" customHeight="false" outlineLevel="0" collapsed="false">
      <c r="A358" s="0" t="n">
        <f aca="false">'Profiles 8760'!A347</f>
        <v>345</v>
      </c>
      <c r="B358" s="0" t="n">
        <f aca="false">'Profiles 8760'!B347</f>
        <v>1</v>
      </c>
      <c r="C358" s="0" t="n">
        <f aca="false">'Profiles 8760'!E347</f>
        <v>1</v>
      </c>
      <c r="D358" s="0" t="n">
        <f aca="false">'Profiles 8760'!F347</f>
        <v>0.298716</v>
      </c>
      <c r="E358" s="0" t="n">
        <f aca="false">'Profiles 8760'!G347</f>
        <v>0.039039</v>
      </c>
      <c r="F358" s="0" t="n">
        <f aca="false">D358*Assumptions!$C$11*$B$7+E358*Assumptions!$C$12*$B$8</f>
        <v>87.8658759</v>
      </c>
      <c r="G358" s="0" t="n">
        <f aca="false">C358*Assumptions!$C$15</f>
        <v>200</v>
      </c>
      <c r="H358" s="0" t="n">
        <f aca="false">MIN(F358,G358)</f>
        <v>87.8658759</v>
      </c>
      <c r="I358" s="0" t="n">
        <f aca="false">IF(C358=1,MIN(G358-H358,Assumptions!$C$13,P357),0)</f>
        <v>0</v>
      </c>
      <c r="J358" s="0" t="n">
        <f aca="false">H358+I358</f>
        <v>87.8658759</v>
      </c>
      <c r="K358" s="0" t="n">
        <f aca="false">MIN(IF(C358=1,F358-H358,F358),Assumptions!$C$13,MAX(0,($B$5-P357)/$B$6))</f>
        <v>0</v>
      </c>
      <c r="L358" s="0" t="n">
        <f aca="false">IF(C358=1,0,MIN(F358-K358,Assumptions!$C$15,MAX(0,$B$10-O357-M358)))</f>
        <v>0</v>
      </c>
      <c r="M358" s="0" t="n">
        <f aca="false">'Profiles 8760'!H347</f>
        <v>280400</v>
      </c>
      <c r="N358" s="0" t="n">
        <f aca="false">J358+L358</f>
        <v>87.8658759</v>
      </c>
      <c r="O358" s="0" t="n">
        <f aca="false">O357+N358</f>
        <v>27505.0290221739</v>
      </c>
      <c r="P358" s="0" t="n">
        <f aca="false">MIN($B$5,P357+K358*$B$6-I358)</f>
        <v>0</v>
      </c>
      <c r="Q358" s="0" t="n">
        <f aca="false">MAX(0,F358-H358-K358-L358)</f>
        <v>0</v>
      </c>
    </row>
    <row r="359" customFormat="false" ht="15" hidden="false" customHeight="false" outlineLevel="0" collapsed="false">
      <c r="A359" s="0" t="n">
        <f aca="false">'Profiles 8760'!A348</f>
        <v>346</v>
      </c>
      <c r="B359" s="0" t="n">
        <f aca="false">'Profiles 8760'!B348</f>
        <v>1</v>
      </c>
      <c r="C359" s="0" t="n">
        <f aca="false">'Profiles 8760'!E348</f>
        <v>0</v>
      </c>
      <c r="D359" s="0" t="n">
        <f aca="false">'Profiles 8760'!F348</f>
        <v>0.574306</v>
      </c>
      <c r="E359" s="0" t="n">
        <f aca="false">'Profiles 8760'!G348</f>
        <v>0.05766</v>
      </c>
      <c r="F359" s="0" t="n">
        <f aca="false">D359*Assumptions!$C$11*$B$7+E359*Assumptions!$C$12*$B$8</f>
        <v>168.2178668</v>
      </c>
      <c r="G359" s="0" t="n">
        <f aca="false">C359*Assumptions!$C$15</f>
        <v>0</v>
      </c>
      <c r="H359" s="0" t="n">
        <f aca="false">MIN(F359,G359)</f>
        <v>0</v>
      </c>
      <c r="I359" s="0" t="n">
        <f aca="false">IF(C359=1,MIN(G359-H359,Assumptions!$C$13,P358),0)</f>
        <v>0</v>
      </c>
      <c r="J359" s="0" t="n">
        <f aca="false">H359+I359</f>
        <v>0</v>
      </c>
      <c r="K359" s="0" t="n">
        <f aca="false">MIN(IF(C359=1,F359-H359,F359),Assumptions!$C$13,MAX(0,($B$5-P358)/$B$6))</f>
        <v>168.2178668</v>
      </c>
      <c r="L359" s="0" t="n">
        <f aca="false">IF(C359=1,0,MIN(F359-K359,Assumptions!$C$15,MAX(0,$B$10-O358-M359)))</f>
        <v>0</v>
      </c>
      <c r="M359" s="0" t="n">
        <f aca="false">'Profiles 8760'!H348</f>
        <v>280400</v>
      </c>
      <c r="N359" s="0" t="n">
        <f aca="false">J359+L359</f>
        <v>0</v>
      </c>
      <c r="O359" s="0" t="n">
        <f aca="false">O358+N359</f>
        <v>27505.0290221739</v>
      </c>
      <c r="P359" s="0" t="n">
        <f aca="false">MIN($B$5,P358+K359*$B$6-I359)</f>
        <v>145.81124694224</v>
      </c>
      <c r="Q359" s="0" t="n">
        <f aca="false">MAX(0,F359-H359-K359-L359)</f>
        <v>0</v>
      </c>
    </row>
    <row r="360" customFormat="false" ht="15" hidden="false" customHeight="false" outlineLevel="0" collapsed="false">
      <c r="A360" s="0" t="n">
        <f aca="false">'Profiles 8760'!A349</f>
        <v>347</v>
      </c>
      <c r="B360" s="0" t="n">
        <f aca="false">'Profiles 8760'!B349</f>
        <v>1</v>
      </c>
      <c r="C360" s="0" t="n">
        <f aca="false">'Profiles 8760'!E349</f>
        <v>0</v>
      </c>
      <c r="D360" s="0" t="n">
        <f aca="false">'Profiles 8760'!F349</f>
        <v>0.818222</v>
      </c>
      <c r="E360" s="0" t="n">
        <f aca="false">'Profiles 8760'!G349</f>
        <v>0.046518</v>
      </c>
      <c r="F360" s="0" t="n">
        <f aca="false">D360*Assumptions!$C$11*$B$7+E360*Assumptions!$C$12*$B$8</f>
        <v>238.2050998</v>
      </c>
      <c r="G360" s="0" t="n">
        <f aca="false">C360*Assumptions!$C$15</f>
        <v>0</v>
      </c>
      <c r="H360" s="0" t="n">
        <f aca="false">MIN(F360,G360)</f>
        <v>0</v>
      </c>
      <c r="I360" s="0" t="n">
        <f aca="false">IF(C360=1,MIN(G360-H360,Assumptions!$C$13,P359),0)</f>
        <v>0</v>
      </c>
      <c r="J360" s="0" t="n">
        <f aca="false">H360+I360</f>
        <v>0</v>
      </c>
      <c r="K360" s="0" t="n">
        <f aca="false">MIN(IF(C360=1,F360-H360,F360),Assumptions!$C$13,MAX(0,($B$5-P359)/$B$6))</f>
        <v>180</v>
      </c>
      <c r="L360" s="0" t="n">
        <f aca="false">IF(C360=1,0,MIN(F360-K360,Assumptions!$C$15,MAX(0,$B$10-O359-M360)))</f>
        <v>58.2050998</v>
      </c>
      <c r="M360" s="0" t="n">
        <f aca="false">'Profiles 8760'!H349</f>
        <v>280400</v>
      </c>
      <c r="N360" s="0" t="n">
        <f aca="false">J360+L360</f>
        <v>58.2050998</v>
      </c>
      <c r="O360" s="0" t="n">
        <f aca="false">O359+N360</f>
        <v>27563.2341219739</v>
      </c>
      <c r="P360" s="0" t="n">
        <f aca="false">MIN($B$5,P359+K360*$B$6-I360)</f>
        <v>301.83524694224</v>
      </c>
      <c r="Q360" s="0" t="n">
        <f aca="false">MAX(0,F360-H360-K360-L360)</f>
        <v>0</v>
      </c>
    </row>
    <row r="361" customFormat="false" ht="15" hidden="false" customHeight="false" outlineLevel="0" collapsed="false">
      <c r="A361" s="0" t="n">
        <f aca="false">'Profiles 8760'!A350</f>
        <v>348</v>
      </c>
      <c r="B361" s="0" t="n">
        <f aca="false">'Profiles 8760'!B350</f>
        <v>1</v>
      </c>
      <c r="C361" s="0" t="n">
        <f aca="false">'Profiles 8760'!E350</f>
        <v>0</v>
      </c>
      <c r="D361" s="0" t="n">
        <f aca="false">'Profiles 8760'!F350</f>
        <v>0.984213</v>
      </c>
      <c r="E361" s="0" t="n">
        <f aca="false">'Profiles 8760'!G350</f>
        <v>0.047762</v>
      </c>
      <c r="F361" s="0" t="n">
        <f aca="false">D361*Assumptions!$C$11*$B$7+E361*Assumptions!$C$12*$B$8</f>
        <v>286.1941802</v>
      </c>
      <c r="G361" s="0" t="n">
        <f aca="false">C361*Assumptions!$C$15</f>
        <v>0</v>
      </c>
      <c r="H361" s="0" t="n">
        <f aca="false">MIN(F361,G361)</f>
        <v>0</v>
      </c>
      <c r="I361" s="0" t="n">
        <f aca="false">IF(C361=1,MIN(G361-H361,Assumptions!$C$13,P360),0)</f>
        <v>0</v>
      </c>
      <c r="J361" s="0" t="n">
        <f aca="false">H361+I361</f>
        <v>0</v>
      </c>
      <c r="K361" s="0" t="n">
        <f aca="false">MIN(IF(C361=1,F361-H361,F361),Assumptions!$C$13,MAX(0,($B$5-P360)/$B$6))</f>
        <v>180</v>
      </c>
      <c r="L361" s="0" t="n">
        <f aca="false">IF(C361=1,0,MIN(F361-K361,Assumptions!$C$15,MAX(0,$B$10-O360-M361)))</f>
        <v>106.1941802</v>
      </c>
      <c r="M361" s="0" t="n">
        <f aca="false">'Profiles 8760'!H350</f>
        <v>280400</v>
      </c>
      <c r="N361" s="0" t="n">
        <f aca="false">J361+L361</f>
        <v>106.1941802</v>
      </c>
      <c r="O361" s="0" t="n">
        <f aca="false">O360+N361</f>
        <v>27669.4283021739</v>
      </c>
      <c r="P361" s="0" t="n">
        <f aca="false">MIN($B$5,P360+K361*$B$6-I361)</f>
        <v>457.85924694224</v>
      </c>
      <c r="Q361" s="0" t="n">
        <f aca="false">MAX(0,F361-H361-K361-L361)</f>
        <v>0</v>
      </c>
    </row>
    <row r="362" customFormat="false" ht="15" hidden="false" customHeight="false" outlineLevel="0" collapsed="false">
      <c r="A362" s="0" t="n">
        <f aca="false">'Profiles 8760'!A351</f>
        <v>349</v>
      </c>
      <c r="B362" s="0" t="n">
        <f aca="false">'Profiles 8760'!B351</f>
        <v>1</v>
      </c>
      <c r="C362" s="0" t="n">
        <f aca="false">'Profiles 8760'!E351</f>
        <v>0</v>
      </c>
      <c r="D362" s="0" t="n">
        <f aca="false">'Profiles 8760'!F351</f>
        <v>1</v>
      </c>
      <c r="E362" s="0" t="n">
        <f aca="false">'Profiles 8760'!G351</f>
        <v>0.070158</v>
      </c>
      <c r="F362" s="0" t="n">
        <f aca="false">D362*Assumptions!$C$11*$B$7+E362*Assumptions!$C$12*$B$8</f>
        <v>291.6694622</v>
      </c>
      <c r="G362" s="0" t="n">
        <f aca="false">C362*Assumptions!$C$15</f>
        <v>0</v>
      </c>
      <c r="H362" s="0" t="n">
        <f aca="false">MIN(F362,G362)</f>
        <v>0</v>
      </c>
      <c r="I362" s="0" t="n">
        <f aca="false">IF(C362=1,MIN(G362-H362,Assumptions!$C$13,P361),0)</f>
        <v>0</v>
      </c>
      <c r="J362" s="0" t="n">
        <f aca="false">H362+I362</f>
        <v>0</v>
      </c>
      <c r="K362" s="0" t="n">
        <f aca="false">MIN(IF(C362=1,F362-H362,F362),Assumptions!$C$13,MAX(0,($B$5-P361)/$B$6))</f>
        <v>61.0876246628518</v>
      </c>
      <c r="L362" s="0" t="n">
        <f aca="false">IF(C362=1,0,MIN(F362-K362,Assumptions!$C$15,MAX(0,$B$10-O361-M362)))</f>
        <v>200</v>
      </c>
      <c r="M362" s="0" t="n">
        <f aca="false">'Profiles 8760'!H351</f>
        <v>280400</v>
      </c>
      <c r="N362" s="0" t="n">
        <f aca="false">J362+L362</f>
        <v>200</v>
      </c>
      <c r="O362" s="0" t="n">
        <f aca="false">O361+N362</f>
        <v>27869.4283021739</v>
      </c>
      <c r="P362" s="0" t="n">
        <f aca="false">MIN($B$5,P361+K362*$B$6-I362)</f>
        <v>510.81</v>
      </c>
      <c r="Q362" s="0" t="n">
        <f aca="false">MAX(0,F362-H362-K362-L362)</f>
        <v>30.5818375371481</v>
      </c>
    </row>
    <row r="363" customFormat="false" ht="15" hidden="false" customHeight="false" outlineLevel="0" collapsed="false">
      <c r="A363" s="0" t="n">
        <f aca="false">'Profiles 8760'!A352</f>
        <v>350</v>
      </c>
      <c r="B363" s="0" t="n">
        <f aca="false">'Profiles 8760'!B352</f>
        <v>1</v>
      </c>
      <c r="C363" s="0" t="n">
        <f aca="false">'Profiles 8760'!E352</f>
        <v>0</v>
      </c>
      <c r="D363" s="0" t="n">
        <f aca="false">'Profiles 8760'!F352</f>
        <v>0.984213</v>
      </c>
      <c r="E363" s="0" t="n">
        <f aca="false">'Profiles 8760'!G352</f>
        <v>0.089387</v>
      </c>
      <c r="F363" s="0" t="n">
        <f aca="false">D363*Assumptions!$C$11*$B$7+E363*Assumptions!$C$12*$B$8</f>
        <v>287.8966427</v>
      </c>
      <c r="G363" s="0" t="n">
        <f aca="false">C363*Assumptions!$C$15</f>
        <v>0</v>
      </c>
      <c r="H363" s="0" t="n">
        <f aca="false">MIN(F363,G363)</f>
        <v>0</v>
      </c>
      <c r="I363" s="0" t="n">
        <f aca="false">IF(C363=1,MIN(G363-H363,Assumptions!$C$13,P362),0)</f>
        <v>0</v>
      </c>
      <c r="J363" s="0" t="n">
        <f aca="false">H363+I363</f>
        <v>0</v>
      </c>
      <c r="K363" s="0" t="n">
        <f aca="false">MIN(IF(C363=1,F363-H363,F363),Assumptions!$C$13,MAX(0,($B$5-P362)/$B$6))</f>
        <v>0</v>
      </c>
      <c r="L363" s="0" t="n">
        <f aca="false">IF(C363=1,0,MIN(F363-K363,Assumptions!$C$15,MAX(0,$B$10-O362-M363)))</f>
        <v>200</v>
      </c>
      <c r="M363" s="0" t="n">
        <f aca="false">'Profiles 8760'!H352</f>
        <v>280400</v>
      </c>
      <c r="N363" s="0" t="n">
        <f aca="false">J363+L363</f>
        <v>200</v>
      </c>
      <c r="O363" s="0" t="n">
        <f aca="false">O362+N363</f>
        <v>28069.4283021739</v>
      </c>
      <c r="P363" s="0" t="n">
        <f aca="false">MIN($B$5,P362+K363*$B$6-I363)</f>
        <v>510.81</v>
      </c>
      <c r="Q363" s="0" t="n">
        <f aca="false">MAX(0,F363-H363-K363-L363)</f>
        <v>87.8966427</v>
      </c>
    </row>
    <row r="364" customFormat="false" ht="15" hidden="false" customHeight="false" outlineLevel="0" collapsed="false">
      <c r="A364" s="0" t="n">
        <f aca="false">'Profiles 8760'!A353</f>
        <v>351</v>
      </c>
      <c r="B364" s="0" t="n">
        <f aca="false">'Profiles 8760'!B353</f>
        <v>1</v>
      </c>
      <c r="C364" s="0" t="n">
        <f aca="false">'Profiles 8760'!E353</f>
        <v>0</v>
      </c>
      <c r="D364" s="0" t="n">
        <f aca="false">'Profiles 8760'!F353</f>
        <v>0.818222</v>
      </c>
      <c r="E364" s="0" t="n">
        <f aca="false">'Profiles 8760'!G353</f>
        <v>0.095571</v>
      </c>
      <c r="F364" s="0" t="n">
        <f aca="false">D364*Assumptions!$C$11*$B$7+E364*Assumptions!$C$12*$B$8</f>
        <v>240.2113675</v>
      </c>
      <c r="G364" s="0" t="n">
        <f aca="false">C364*Assumptions!$C$15</f>
        <v>0</v>
      </c>
      <c r="H364" s="0" t="n">
        <f aca="false">MIN(F364,G364)</f>
        <v>0</v>
      </c>
      <c r="I364" s="0" t="n">
        <f aca="false">IF(C364=1,MIN(G364-H364,Assumptions!$C$13,P363),0)</f>
        <v>0</v>
      </c>
      <c r="J364" s="0" t="n">
        <f aca="false">H364+I364</f>
        <v>0</v>
      </c>
      <c r="K364" s="0" t="n">
        <f aca="false">MIN(IF(C364=1,F364-H364,F364),Assumptions!$C$13,MAX(0,($B$5-P363)/$B$6))</f>
        <v>0</v>
      </c>
      <c r="L364" s="0" t="n">
        <f aca="false">IF(C364=1,0,MIN(F364-K364,Assumptions!$C$15,MAX(0,$B$10-O363-M364)))</f>
        <v>200</v>
      </c>
      <c r="M364" s="0" t="n">
        <f aca="false">'Profiles 8760'!H353</f>
        <v>280400</v>
      </c>
      <c r="N364" s="0" t="n">
        <f aca="false">J364+L364</f>
        <v>200</v>
      </c>
      <c r="O364" s="0" t="n">
        <f aca="false">O363+N364</f>
        <v>28269.4283021739</v>
      </c>
      <c r="P364" s="0" t="n">
        <f aca="false">MIN($B$5,P363+K364*$B$6-I364)</f>
        <v>510.81</v>
      </c>
      <c r="Q364" s="0" t="n">
        <f aca="false">MAX(0,F364-H364-K364-L364)</f>
        <v>40.2113675</v>
      </c>
    </row>
    <row r="365" customFormat="false" ht="15" hidden="false" customHeight="false" outlineLevel="0" collapsed="false">
      <c r="A365" s="0" t="n">
        <f aca="false">'Profiles 8760'!A354</f>
        <v>352</v>
      </c>
      <c r="B365" s="0" t="n">
        <f aca="false">'Profiles 8760'!B354</f>
        <v>1</v>
      </c>
      <c r="C365" s="0" t="n">
        <f aca="false">'Profiles 8760'!E354</f>
        <v>0</v>
      </c>
      <c r="D365" s="0" t="n">
        <f aca="false">'Profiles 8760'!F354</f>
        <v>0.574306</v>
      </c>
      <c r="E365" s="0" t="n">
        <f aca="false">'Profiles 8760'!G354</f>
        <v>0.086816</v>
      </c>
      <c r="F365" s="0" t="n">
        <f aca="false">D365*Assumptions!$C$11*$B$7+E365*Assumptions!$C$12*$B$8</f>
        <v>169.4103472</v>
      </c>
      <c r="G365" s="0" t="n">
        <f aca="false">C365*Assumptions!$C$15</f>
        <v>0</v>
      </c>
      <c r="H365" s="0" t="n">
        <f aca="false">MIN(F365,G365)</f>
        <v>0</v>
      </c>
      <c r="I365" s="0" t="n">
        <f aca="false">IF(C365=1,MIN(G365-H365,Assumptions!$C$13,P364),0)</f>
        <v>0</v>
      </c>
      <c r="J365" s="0" t="n">
        <f aca="false">H365+I365</f>
        <v>0</v>
      </c>
      <c r="K365" s="0" t="n">
        <f aca="false">MIN(IF(C365=1,F365-H365,F365),Assumptions!$C$13,MAX(0,($B$5-P364)/$B$6))</f>
        <v>0</v>
      </c>
      <c r="L365" s="0" t="n">
        <f aca="false">IF(C365=1,0,MIN(F365-K365,Assumptions!$C$15,MAX(0,$B$10-O364-M365)))</f>
        <v>169.4103472</v>
      </c>
      <c r="M365" s="0" t="n">
        <f aca="false">'Profiles 8760'!H354</f>
        <v>280400</v>
      </c>
      <c r="N365" s="0" t="n">
        <f aca="false">J365+L365</f>
        <v>169.4103472</v>
      </c>
      <c r="O365" s="0" t="n">
        <f aca="false">O364+N365</f>
        <v>28438.8386493739</v>
      </c>
      <c r="P365" s="0" t="n">
        <f aca="false">MIN($B$5,P364+K365*$B$6-I365)</f>
        <v>510.81</v>
      </c>
      <c r="Q365" s="0" t="n">
        <f aca="false">MAX(0,F365-H365-K365-L365)</f>
        <v>0</v>
      </c>
    </row>
    <row r="366" customFormat="false" ht="15" hidden="false" customHeight="false" outlineLevel="0" collapsed="false">
      <c r="A366" s="0" t="n">
        <f aca="false">'Profiles 8760'!A355</f>
        <v>353</v>
      </c>
      <c r="B366" s="0" t="n">
        <f aca="false">'Profiles 8760'!B355</f>
        <v>1</v>
      </c>
      <c r="C366" s="0" t="n">
        <f aca="false">'Profiles 8760'!E355</f>
        <v>0</v>
      </c>
      <c r="D366" s="0" t="n">
        <f aca="false">'Profiles 8760'!F355</f>
        <v>0.298716</v>
      </c>
      <c r="E366" s="0" t="n">
        <f aca="false">'Profiles 8760'!G355</f>
        <v>0.109058</v>
      </c>
      <c r="F366" s="0" t="n">
        <f aca="false">D366*Assumptions!$C$11*$B$7+E366*Assumptions!$C$12*$B$8</f>
        <v>90.729653</v>
      </c>
      <c r="G366" s="0" t="n">
        <f aca="false">C366*Assumptions!$C$15</f>
        <v>0</v>
      </c>
      <c r="H366" s="0" t="n">
        <f aca="false">MIN(F366,G366)</f>
        <v>0</v>
      </c>
      <c r="I366" s="0" t="n">
        <f aca="false">IF(C366=1,MIN(G366-H366,Assumptions!$C$13,P365),0)</f>
        <v>0</v>
      </c>
      <c r="J366" s="0" t="n">
        <f aca="false">H366+I366</f>
        <v>0</v>
      </c>
      <c r="K366" s="0" t="n">
        <f aca="false">MIN(IF(C366=1,F366-H366,F366),Assumptions!$C$13,MAX(0,($B$5-P365)/$B$6))</f>
        <v>0</v>
      </c>
      <c r="L366" s="0" t="n">
        <f aca="false">IF(C366=1,0,MIN(F366-K366,Assumptions!$C$15,MAX(0,$B$10-O365-M366)))</f>
        <v>90.729653</v>
      </c>
      <c r="M366" s="0" t="n">
        <f aca="false">'Profiles 8760'!H355</f>
        <v>280400</v>
      </c>
      <c r="N366" s="0" t="n">
        <f aca="false">J366+L366</f>
        <v>90.729653</v>
      </c>
      <c r="O366" s="0" t="n">
        <f aca="false">O365+N366</f>
        <v>28529.5683023739</v>
      </c>
      <c r="P366" s="0" t="n">
        <f aca="false">MIN($B$5,P365+K366*$B$6-I366)</f>
        <v>510.81</v>
      </c>
      <c r="Q366" s="0" t="n">
        <f aca="false">MAX(0,F366-H366-K366-L366)</f>
        <v>0</v>
      </c>
    </row>
    <row r="367" customFormat="false" ht="15" hidden="false" customHeight="false" outlineLevel="0" collapsed="false">
      <c r="A367" s="0" t="n">
        <f aca="false">'Profiles 8760'!A356</f>
        <v>354</v>
      </c>
      <c r="B367" s="0" t="n">
        <f aca="false">'Profiles 8760'!B356</f>
        <v>1</v>
      </c>
      <c r="C367" s="0" t="n">
        <f aca="false">'Profiles 8760'!E356</f>
        <v>0</v>
      </c>
      <c r="D367" s="0" t="n">
        <f aca="false">'Profiles 8760'!F356</f>
        <v>0.056982</v>
      </c>
      <c r="E367" s="0" t="n">
        <f aca="false">'Profiles 8760'!G356</f>
        <v>0.090772</v>
      </c>
      <c r="F367" s="0" t="n">
        <f aca="false">D367*Assumptions!$C$11*$B$7+E367*Assumptions!$C$12*$B$8</f>
        <v>20.1689764</v>
      </c>
      <c r="G367" s="0" t="n">
        <f aca="false">C367*Assumptions!$C$15</f>
        <v>0</v>
      </c>
      <c r="H367" s="0" t="n">
        <f aca="false">MIN(F367,G367)</f>
        <v>0</v>
      </c>
      <c r="I367" s="0" t="n">
        <f aca="false">IF(C367=1,MIN(G367-H367,Assumptions!$C$13,P366),0)</f>
        <v>0</v>
      </c>
      <c r="J367" s="0" t="n">
        <f aca="false">H367+I367</f>
        <v>0</v>
      </c>
      <c r="K367" s="0" t="n">
        <f aca="false">MIN(IF(C367=1,F367-H367,F367),Assumptions!$C$13,MAX(0,($B$5-P366)/$B$6))</f>
        <v>0</v>
      </c>
      <c r="L367" s="0" t="n">
        <f aca="false">IF(C367=1,0,MIN(F367-K367,Assumptions!$C$15,MAX(0,$B$10-O366-M367)))</f>
        <v>20.1689764</v>
      </c>
      <c r="M367" s="0" t="n">
        <f aca="false">'Profiles 8760'!H356</f>
        <v>280400</v>
      </c>
      <c r="N367" s="0" t="n">
        <f aca="false">J367+L367</f>
        <v>20.1689764</v>
      </c>
      <c r="O367" s="0" t="n">
        <f aca="false">O366+N367</f>
        <v>28549.7372787739</v>
      </c>
      <c r="P367" s="0" t="n">
        <f aca="false">MIN($B$5,P366+K367*$B$6-I367)</f>
        <v>510.81</v>
      </c>
      <c r="Q367" s="0" t="n">
        <f aca="false">MAX(0,F367-H367-K367-L367)</f>
        <v>0</v>
      </c>
    </row>
    <row r="368" customFormat="false" ht="15" hidden="false" customHeight="false" outlineLevel="0" collapsed="false">
      <c r="A368" s="0" t="n">
        <f aca="false">'Profiles 8760'!A357</f>
        <v>355</v>
      </c>
      <c r="B368" s="0" t="n">
        <f aca="false">'Profiles 8760'!B357</f>
        <v>1</v>
      </c>
      <c r="C368" s="0" t="n">
        <f aca="false">'Profiles 8760'!E357</f>
        <v>0</v>
      </c>
      <c r="D368" s="0" t="n">
        <f aca="false">'Profiles 8760'!F357</f>
        <v>0</v>
      </c>
      <c r="E368" s="0" t="n">
        <f aca="false">'Profiles 8760'!G357</f>
        <v>0.061738</v>
      </c>
      <c r="F368" s="0" t="n">
        <f aca="false">D368*Assumptions!$C$11*$B$7+E368*Assumptions!$C$12*$B$8</f>
        <v>2.5250842</v>
      </c>
      <c r="G368" s="0" t="n">
        <f aca="false">C368*Assumptions!$C$15</f>
        <v>0</v>
      </c>
      <c r="H368" s="0" t="n">
        <f aca="false">MIN(F368,G368)</f>
        <v>0</v>
      </c>
      <c r="I368" s="0" t="n">
        <f aca="false">IF(C368=1,MIN(G368-H368,Assumptions!$C$13,P367),0)</f>
        <v>0</v>
      </c>
      <c r="J368" s="0" t="n">
        <f aca="false">H368+I368</f>
        <v>0</v>
      </c>
      <c r="K368" s="0" t="n">
        <f aca="false">MIN(IF(C368=1,F368-H368,F368),Assumptions!$C$13,MAX(0,($B$5-P367)/$B$6))</f>
        <v>0</v>
      </c>
      <c r="L368" s="0" t="n">
        <f aca="false">IF(C368=1,0,MIN(F368-K368,Assumptions!$C$15,MAX(0,$B$10-O367-M368)))</f>
        <v>2.5250842</v>
      </c>
      <c r="M368" s="0" t="n">
        <f aca="false">'Profiles 8760'!H357</f>
        <v>280400</v>
      </c>
      <c r="N368" s="0" t="n">
        <f aca="false">J368+L368</f>
        <v>2.5250842</v>
      </c>
      <c r="O368" s="0" t="n">
        <f aca="false">O367+N368</f>
        <v>28552.2623629739</v>
      </c>
      <c r="P368" s="0" t="n">
        <f aca="false">MIN($B$5,P367+K368*$B$6-I368)</f>
        <v>510.81</v>
      </c>
      <c r="Q368" s="0" t="n">
        <f aca="false">MAX(0,F368-H368-K368-L368)</f>
        <v>0</v>
      </c>
    </row>
    <row r="369" customFormat="false" ht="15" hidden="false" customHeight="false" outlineLevel="0" collapsed="false">
      <c r="A369" s="0" t="n">
        <f aca="false">'Profiles 8760'!A358</f>
        <v>356</v>
      </c>
      <c r="B369" s="0" t="n">
        <f aca="false">'Profiles 8760'!B358</f>
        <v>1</v>
      </c>
      <c r="C369" s="0" t="n">
        <f aca="false">'Profiles 8760'!E358</f>
        <v>1</v>
      </c>
      <c r="D369" s="0" t="n">
        <f aca="false">'Profiles 8760'!F358</f>
        <v>0</v>
      </c>
      <c r="E369" s="0" t="n">
        <f aca="false">'Profiles 8760'!G358</f>
        <v>0.095819</v>
      </c>
      <c r="F369" s="0" t="n">
        <f aca="false">D369*Assumptions!$C$11*$B$7+E369*Assumptions!$C$12*$B$8</f>
        <v>3.9189971</v>
      </c>
      <c r="G369" s="0" t="n">
        <f aca="false">C369*Assumptions!$C$15</f>
        <v>200</v>
      </c>
      <c r="H369" s="0" t="n">
        <f aca="false">MIN(F369,G369)</f>
        <v>3.9189971</v>
      </c>
      <c r="I369" s="0" t="n">
        <f aca="false">IF(C369=1,MIN(G369-H369,Assumptions!$C$13,P368),0)</f>
        <v>180</v>
      </c>
      <c r="J369" s="0" t="n">
        <f aca="false">H369+I369</f>
        <v>183.9189971</v>
      </c>
      <c r="K369" s="0" t="n">
        <f aca="false">MIN(IF(C369=1,F369-H369,F369),Assumptions!$C$13,MAX(0,($B$5-P368)/$B$6))</f>
        <v>0</v>
      </c>
      <c r="L369" s="0" t="n">
        <f aca="false">IF(C369=1,0,MIN(F369-K369,Assumptions!$C$15,MAX(0,$B$10-O368-M369)))</f>
        <v>0</v>
      </c>
      <c r="M369" s="0" t="n">
        <f aca="false">'Profiles 8760'!H358</f>
        <v>280200</v>
      </c>
      <c r="N369" s="0" t="n">
        <f aca="false">J369+L369</f>
        <v>183.9189971</v>
      </c>
      <c r="O369" s="0" t="n">
        <f aca="false">O368+N369</f>
        <v>28736.1813600739</v>
      </c>
      <c r="P369" s="0" t="n">
        <f aca="false">MIN($B$5,P368+K369*$B$6-I369)</f>
        <v>330.81</v>
      </c>
      <c r="Q369" s="0" t="n">
        <f aca="false">MAX(0,F369-H369-K369-L369)</f>
        <v>0</v>
      </c>
    </row>
    <row r="370" customFormat="false" ht="15" hidden="false" customHeight="false" outlineLevel="0" collapsed="false">
      <c r="A370" s="0" t="n">
        <f aca="false">'Profiles 8760'!A359</f>
        <v>357</v>
      </c>
      <c r="B370" s="0" t="n">
        <f aca="false">'Profiles 8760'!B359</f>
        <v>1</v>
      </c>
      <c r="C370" s="0" t="n">
        <f aca="false">'Profiles 8760'!E359</f>
        <v>1</v>
      </c>
      <c r="D370" s="0" t="n">
        <f aca="false">'Profiles 8760'!F359</f>
        <v>0</v>
      </c>
      <c r="E370" s="0" t="n">
        <f aca="false">'Profiles 8760'!G359</f>
        <v>0.09046</v>
      </c>
      <c r="F370" s="0" t="n">
        <f aca="false">D370*Assumptions!$C$11*$B$7+E370*Assumptions!$C$12*$B$8</f>
        <v>3.699814</v>
      </c>
      <c r="G370" s="0" t="n">
        <f aca="false">C370*Assumptions!$C$15</f>
        <v>200</v>
      </c>
      <c r="H370" s="0" t="n">
        <f aca="false">MIN(F370,G370)</f>
        <v>3.699814</v>
      </c>
      <c r="I370" s="0" t="n">
        <f aca="false">IF(C370=1,MIN(G370-H370,Assumptions!$C$13,P369),0)</f>
        <v>180</v>
      </c>
      <c r="J370" s="0" t="n">
        <f aca="false">H370+I370</f>
        <v>183.699814</v>
      </c>
      <c r="K370" s="0" t="n">
        <f aca="false">MIN(IF(C370=1,F370-H370,F370),Assumptions!$C$13,MAX(0,($B$5-P369)/$B$6))</f>
        <v>0</v>
      </c>
      <c r="L370" s="0" t="n">
        <f aca="false">IF(C370=1,0,MIN(F370-K370,Assumptions!$C$15,MAX(0,$B$10-O369-M370)))</f>
        <v>0</v>
      </c>
      <c r="M370" s="0" t="n">
        <f aca="false">'Profiles 8760'!H359</f>
        <v>280000</v>
      </c>
      <c r="N370" s="0" t="n">
        <f aca="false">J370+L370</f>
        <v>183.699814</v>
      </c>
      <c r="O370" s="0" t="n">
        <f aca="false">O369+N370</f>
        <v>28919.8811740739</v>
      </c>
      <c r="P370" s="0" t="n">
        <f aca="false">MIN($B$5,P369+K370*$B$6-I370)</f>
        <v>150.81</v>
      </c>
      <c r="Q370" s="0" t="n">
        <f aca="false">MAX(0,F370-H370-K370-L370)</f>
        <v>0</v>
      </c>
    </row>
    <row r="371" customFormat="false" ht="15" hidden="false" customHeight="false" outlineLevel="0" collapsed="false">
      <c r="A371" s="0" t="n">
        <f aca="false">'Profiles 8760'!A360</f>
        <v>358</v>
      </c>
      <c r="B371" s="0" t="n">
        <f aca="false">'Profiles 8760'!B360</f>
        <v>1</v>
      </c>
      <c r="C371" s="0" t="n">
        <f aca="false">'Profiles 8760'!E360</f>
        <v>0</v>
      </c>
      <c r="D371" s="0" t="n">
        <f aca="false">'Profiles 8760'!F360</f>
        <v>0</v>
      </c>
      <c r="E371" s="0" t="n">
        <f aca="false">'Profiles 8760'!G360</f>
        <v>0.088916</v>
      </c>
      <c r="F371" s="0" t="n">
        <f aca="false">D371*Assumptions!$C$11*$B$7+E371*Assumptions!$C$12*$B$8</f>
        <v>3.6366644</v>
      </c>
      <c r="G371" s="0" t="n">
        <f aca="false">C371*Assumptions!$C$15</f>
        <v>0</v>
      </c>
      <c r="H371" s="0" t="n">
        <f aca="false">MIN(F371,G371)</f>
        <v>0</v>
      </c>
      <c r="I371" s="0" t="n">
        <f aca="false">IF(C371=1,MIN(G371-H371,Assumptions!$C$13,P370),0)</f>
        <v>0</v>
      </c>
      <c r="J371" s="0" t="n">
        <f aca="false">H371+I371</f>
        <v>0</v>
      </c>
      <c r="K371" s="0" t="n">
        <f aca="false">MIN(IF(C371=1,F371-H371,F371),Assumptions!$C$13,MAX(0,($B$5-P370)/$B$6))</f>
        <v>3.6366644</v>
      </c>
      <c r="L371" s="0" t="n">
        <f aca="false">IF(C371=1,0,MIN(F371-K371,Assumptions!$C$15,MAX(0,$B$10-O370-M371)))</f>
        <v>0</v>
      </c>
      <c r="M371" s="0" t="n">
        <f aca="false">'Profiles 8760'!H360</f>
        <v>280000</v>
      </c>
      <c r="N371" s="0" t="n">
        <f aca="false">J371+L371</f>
        <v>0</v>
      </c>
      <c r="O371" s="0" t="n">
        <f aca="false">O370+N371</f>
        <v>28919.8811740739</v>
      </c>
      <c r="P371" s="0" t="n">
        <f aca="false">MIN($B$5,P370+K371*$B$6-I371)</f>
        <v>153.96226070192</v>
      </c>
      <c r="Q371" s="0" t="n">
        <f aca="false">MAX(0,F371-H371-K371-L371)</f>
        <v>0</v>
      </c>
    </row>
    <row r="372" customFormat="false" ht="15" hidden="false" customHeight="false" outlineLevel="0" collapsed="false">
      <c r="A372" s="0" t="n">
        <f aca="false">'Profiles 8760'!A361</f>
        <v>359</v>
      </c>
      <c r="B372" s="0" t="n">
        <f aca="false">'Profiles 8760'!B361</f>
        <v>1</v>
      </c>
      <c r="C372" s="0" t="n">
        <f aca="false">'Profiles 8760'!E361</f>
        <v>0</v>
      </c>
      <c r="D372" s="0" t="n">
        <f aca="false">'Profiles 8760'!F361</f>
        <v>0</v>
      </c>
      <c r="E372" s="0" t="n">
        <f aca="false">'Profiles 8760'!G361</f>
        <v>0.088965</v>
      </c>
      <c r="F372" s="0" t="n">
        <f aca="false">D372*Assumptions!$C$11*$B$7+E372*Assumptions!$C$12*$B$8</f>
        <v>3.6386685</v>
      </c>
      <c r="G372" s="0" t="n">
        <f aca="false">C372*Assumptions!$C$15</f>
        <v>0</v>
      </c>
      <c r="H372" s="0" t="n">
        <f aca="false">MIN(F372,G372)</f>
        <v>0</v>
      </c>
      <c r="I372" s="0" t="n">
        <f aca="false">IF(C372=1,MIN(G372-H372,Assumptions!$C$13,P371),0)</f>
        <v>0</v>
      </c>
      <c r="J372" s="0" t="n">
        <f aca="false">H372+I372</f>
        <v>0</v>
      </c>
      <c r="K372" s="0" t="n">
        <f aca="false">MIN(IF(C372=1,F372-H372,F372),Assumptions!$C$13,MAX(0,($B$5-P371)/$B$6))</f>
        <v>3.6386685</v>
      </c>
      <c r="L372" s="0" t="n">
        <f aca="false">IF(C372=1,0,MIN(F372-K372,Assumptions!$C$15,MAX(0,$B$10-O371-M372)))</f>
        <v>0</v>
      </c>
      <c r="M372" s="0" t="n">
        <f aca="false">'Profiles 8760'!H361</f>
        <v>280000</v>
      </c>
      <c r="N372" s="0" t="n">
        <f aca="false">J372+L372</f>
        <v>0</v>
      </c>
      <c r="O372" s="0" t="n">
        <f aca="false">O371+N372</f>
        <v>28919.8811740739</v>
      </c>
      <c r="P372" s="0" t="n">
        <f aca="false">MIN($B$5,P371+K372*$B$6-I372)</f>
        <v>157.11625855772</v>
      </c>
      <c r="Q372" s="0" t="n">
        <f aca="false">MAX(0,F372-H372-K372-L372)</f>
        <v>0</v>
      </c>
    </row>
    <row r="373" customFormat="false" ht="15" hidden="false" customHeight="false" outlineLevel="0" collapsed="false">
      <c r="A373" s="0" t="n">
        <f aca="false">'Profiles 8760'!A362</f>
        <v>360</v>
      </c>
      <c r="B373" s="0" t="n">
        <f aca="false">'Profiles 8760'!B362</f>
        <v>1</v>
      </c>
      <c r="C373" s="0" t="n">
        <f aca="false">'Profiles 8760'!E362</f>
        <v>0</v>
      </c>
      <c r="D373" s="0" t="n">
        <f aca="false">'Profiles 8760'!F362</f>
        <v>0</v>
      </c>
      <c r="E373" s="0" t="n">
        <f aca="false">'Profiles 8760'!G362</f>
        <v>0.076083</v>
      </c>
      <c r="F373" s="0" t="n">
        <f aca="false">D373*Assumptions!$C$11*$B$7+E373*Assumptions!$C$12*$B$8</f>
        <v>3.1117947</v>
      </c>
      <c r="G373" s="0" t="n">
        <f aca="false">C373*Assumptions!$C$15</f>
        <v>0</v>
      </c>
      <c r="H373" s="0" t="n">
        <f aca="false">MIN(F373,G373)</f>
        <v>0</v>
      </c>
      <c r="I373" s="0" t="n">
        <f aca="false">IF(C373=1,MIN(G373-H373,Assumptions!$C$13,P372),0)</f>
        <v>0</v>
      </c>
      <c r="J373" s="0" t="n">
        <f aca="false">H373+I373</f>
        <v>0</v>
      </c>
      <c r="K373" s="0" t="n">
        <f aca="false">MIN(IF(C373=1,F373-H373,F373),Assumptions!$C$13,MAX(0,($B$5-P372)/$B$6))</f>
        <v>3.1117947</v>
      </c>
      <c r="L373" s="0" t="n">
        <f aca="false">IF(C373=1,0,MIN(F373-K373,Assumptions!$C$15,MAX(0,$B$10-O372-M373)))</f>
        <v>0</v>
      </c>
      <c r="M373" s="0" t="n">
        <f aca="false">'Profiles 8760'!H362</f>
        <v>280000</v>
      </c>
      <c r="N373" s="0" t="n">
        <f aca="false">J373+L373</f>
        <v>0</v>
      </c>
      <c r="O373" s="0" t="n">
        <f aca="false">O372+N373</f>
        <v>28919.8811740739</v>
      </c>
      <c r="P373" s="0" t="n">
        <f aca="false">MIN($B$5,P372+K373*$B$6-I373)</f>
        <v>159.81356220368</v>
      </c>
      <c r="Q373" s="0" t="n">
        <f aca="false">MAX(0,F373-H373-K373-L373)</f>
        <v>0</v>
      </c>
    </row>
    <row r="374" customFormat="false" ht="15" hidden="false" customHeight="false" outlineLevel="0" collapsed="false">
      <c r="A374" s="0" t="n">
        <f aca="false">'Profiles 8760'!A363</f>
        <v>361</v>
      </c>
      <c r="B374" s="0" t="n">
        <f aca="false">'Profiles 8760'!B363</f>
        <v>1</v>
      </c>
      <c r="C374" s="0" t="n">
        <f aca="false">'Profiles 8760'!E363</f>
        <v>0</v>
      </c>
      <c r="D374" s="0" t="n">
        <f aca="false">'Profiles 8760'!F363</f>
        <v>0</v>
      </c>
      <c r="E374" s="0" t="n">
        <f aca="false">'Profiles 8760'!G363</f>
        <v>0.076552</v>
      </c>
      <c r="F374" s="0" t="n">
        <f aca="false">D374*Assumptions!$C$11*$B$7+E374*Assumptions!$C$12*$B$8</f>
        <v>3.1309768</v>
      </c>
      <c r="G374" s="0" t="n">
        <f aca="false">C374*Assumptions!$C$15</f>
        <v>0</v>
      </c>
      <c r="H374" s="0" t="n">
        <f aca="false">MIN(F374,G374)</f>
        <v>0</v>
      </c>
      <c r="I374" s="0" t="n">
        <f aca="false">IF(C374=1,MIN(G374-H374,Assumptions!$C$13,P373),0)</f>
        <v>0</v>
      </c>
      <c r="J374" s="0" t="n">
        <f aca="false">H374+I374</f>
        <v>0</v>
      </c>
      <c r="K374" s="0" t="n">
        <f aca="false">MIN(IF(C374=1,F374-H374,F374),Assumptions!$C$13,MAX(0,($B$5-P373)/$B$6))</f>
        <v>3.1309768</v>
      </c>
      <c r="L374" s="0" t="n">
        <f aca="false">IF(C374=1,0,MIN(F374-K374,Assumptions!$C$15,MAX(0,$B$10-O373-M374)))</f>
        <v>0</v>
      </c>
      <c r="M374" s="0" t="n">
        <f aca="false">'Profiles 8760'!H363</f>
        <v>280000</v>
      </c>
      <c r="N374" s="0" t="n">
        <f aca="false">J374+L374</f>
        <v>0</v>
      </c>
      <c r="O374" s="0" t="n">
        <f aca="false">O373+N374</f>
        <v>28919.8811740739</v>
      </c>
      <c r="P374" s="0" t="n">
        <f aca="false">MIN($B$5,P373+K374*$B$6-I374)</f>
        <v>162.52749289392</v>
      </c>
      <c r="Q374" s="0" t="n">
        <f aca="false">MAX(0,F374-H374-K374-L374)</f>
        <v>0</v>
      </c>
    </row>
    <row r="375" customFormat="false" ht="15" hidden="false" customHeight="false" outlineLevel="0" collapsed="false">
      <c r="A375" s="0" t="n">
        <f aca="false">'Profiles 8760'!A364</f>
        <v>362</v>
      </c>
      <c r="B375" s="0" t="n">
        <f aca="false">'Profiles 8760'!B364</f>
        <v>1</v>
      </c>
      <c r="C375" s="0" t="n">
        <f aca="false">'Profiles 8760'!E364</f>
        <v>0</v>
      </c>
      <c r="D375" s="0" t="n">
        <f aca="false">'Profiles 8760'!F364</f>
        <v>0</v>
      </c>
      <c r="E375" s="0" t="n">
        <f aca="false">'Profiles 8760'!G364</f>
        <v>0.071772</v>
      </c>
      <c r="F375" s="0" t="n">
        <f aca="false">D375*Assumptions!$C$11*$B$7+E375*Assumptions!$C$12*$B$8</f>
        <v>2.9354748</v>
      </c>
      <c r="G375" s="0" t="n">
        <f aca="false">C375*Assumptions!$C$15</f>
        <v>0</v>
      </c>
      <c r="H375" s="0" t="n">
        <f aca="false">MIN(F375,G375)</f>
        <v>0</v>
      </c>
      <c r="I375" s="0" t="n">
        <f aca="false">IF(C375=1,MIN(G375-H375,Assumptions!$C$13,P374),0)</f>
        <v>0</v>
      </c>
      <c r="J375" s="0" t="n">
        <f aca="false">H375+I375</f>
        <v>0</v>
      </c>
      <c r="K375" s="0" t="n">
        <f aca="false">MIN(IF(C375=1,F375-H375,F375),Assumptions!$C$13,MAX(0,($B$5-P374)/$B$6))</f>
        <v>2.9354748</v>
      </c>
      <c r="L375" s="0" t="n">
        <f aca="false">IF(C375=1,0,MIN(F375-K375,Assumptions!$C$15,MAX(0,$B$10-O374-M375)))</f>
        <v>0</v>
      </c>
      <c r="M375" s="0" t="n">
        <f aca="false">'Profiles 8760'!H364</f>
        <v>280000</v>
      </c>
      <c r="N375" s="0" t="n">
        <f aca="false">J375+L375</f>
        <v>0</v>
      </c>
      <c r="O375" s="0" t="n">
        <f aca="false">O374+N375</f>
        <v>28919.8811740739</v>
      </c>
      <c r="P375" s="0" t="n">
        <f aca="false">MIN($B$5,P374+K375*$B$6-I375)</f>
        <v>165.07196245056</v>
      </c>
      <c r="Q375" s="0" t="n">
        <f aca="false">MAX(0,F375-H375-K375-L375)</f>
        <v>0</v>
      </c>
    </row>
    <row r="376" customFormat="false" ht="15" hidden="false" customHeight="false" outlineLevel="0" collapsed="false">
      <c r="A376" s="0" t="n">
        <f aca="false">'Profiles 8760'!A365</f>
        <v>363</v>
      </c>
      <c r="B376" s="0" t="n">
        <f aca="false">'Profiles 8760'!B365</f>
        <v>1</v>
      </c>
      <c r="C376" s="0" t="n">
        <f aca="false">'Profiles 8760'!E365</f>
        <v>0</v>
      </c>
      <c r="D376" s="0" t="n">
        <f aca="false">'Profiles 8760'!F365</f>
        <v>0</v>
      </c>
      <c r="E376" s="0" t="n">
        <f aca="false">'Profiles 8760'!G365</f>
        <v>0.05185</v>
      </c>
      <c r="F376" s="0" t="n">
        <f aca="false">D376*Assumptions!$C$11*$B$7+E376*Assumptions!$C$12*$B$8</f>
        <v>2.120665</v>
      </c>
      <c r="G376" s="0" t="n">
        <f aca="false">C376*Assumptions!$C$15</f>
        <v>0</v>
      </c>
      <c r="H376" s="0" t="n">
        <f aca="false">MIN(F376,G376)</f>
        <v>0</v>
      </c>
      <c r="I376" s="0" t="n">
        <f aca="false">IF(C376=1,MIN(G376-H376,Assumptions!$C$13,P375),0)</f>
        <v>0</v>
      </c>
      <c r="J376" s="0" t="n">
        <f aca="false">H376+I376</f>
        <v>0</v>
      </c>
      <c r="K376" s="0" t="n">
        <f aca="false">MIN(IF(C376=1,F376-H376,F376),Assumptions!$C$13,MAX(0,($B$5-P375)/$B$6))</f>
        <v>2.120665</v>
      </c>
      <c r="L376" s="0" t="n">
        <f aca="false">IF(C376=1,0,MIN(F376-K376,Assumptions!$C$15,MAX(0,$B$10-O375-M376)))</f>
        <v>0</v>
      </c>
      <c r="M376" s="0" t="n">
        <f aca="false">'Profiles 8760'!H365</f>
        <v>280000</v>
      </c>
      <c r="N376" s="0" t="n">
        <f aca="false">J376+L376</f>
        <v>0</v>
      </c>
      <c r="O376" s="0" t="n">
        <f aca="false">O375+N376</f>
        <v>28919.8811740739</v>
      </c>
      <c r="P376" s="0" t="n">
        <f aca="false">MIN($B$5,P375+K376*$B$6-I376)</f>
        <v>166.91015487256</v>
      </c>
      <c r="Q376" s="0" t="n">
        <f aca="false">MAX(0,F376-H376-K376-L376)</f>
        <v>0</v>
      </c>
    </row>
    <row r="377" customFormat="false" ht="15" hidden="false" customHeight="false" outlineLevel="0" collapsed="false">
      <c r="A377" s="0" t="n">
        <f aca="false">'Profiles 8760'!A366</f>
        <v>364</v>
      </c>
      <c r="B377" s="0" t="n">
        <f aca="false">'Profiles 8760'!B366</f>
        <v>1</v>
      </c>
      <c r="C377" s="0" t="n">
        <f aca="false">'Profiles 8760'!E366</f>
        <v>0</v>
      </c>
      <c r="D377" s="0" t="n">
        <f aca="false">'Profiles 8760'!F366</f>
        <v>0</v>
      </c>
      <c r="E377" s="0" t="n">
        <f aca="false">'Profiles 8760'!G366</f>
        <v>0.073075</v>
      </c>
      <c r="F377" s="0" t="n">
        <f aca="false">D377*Assumptions!$C$11*$B$7+E377*Assumptions!$C$12*$B$8</f>
        <v>2.9887675</v>
      </c>
      <c r="G377" s="0" t="n">
        <f aca="false">C377*Assumptions!$C$15</f>
        <v>0</v>
      </c>
      <c r="H377" s="0" t="n">
        <f aca="false">MIN(F377,G377)</f>
        <v>0</v>
      </c>
      <c r="I377" s="0" t="n">
        <f aca="false">IF(C377=1,MIN(G377-H377,Assumptions!$C$13,P376),0)</f>
        <v>0</v>
      </c>
      <c r="J377" s="0" t="n">
        <f aca="false">H377+I377</f>
        <v>0</v>
      </c>
      <c r="K377" s="0" t="n">
        <f aca="false">MIN(IF(C377=1,F377-H377,F377),Assumptions!$C$13,MAX(0,($B$5-P376)/$B$6))</f>
        <v>2.9887675</v>
      </c>
      <c r="L377" s="0" t="n">
        <f aca="false">IF(C377=1,0,MIN(F377-K377,Assumptions!$C$15,MAX(0,$B$10-O376-M377)))</f>
        <v>0</v>
      </c>
      <c r="M377" s="0" t="n">
        <f aca="false">'Profiles 8760'!H366</f>
        <v>280000</v>
      </c>
      <c r="N377" s="0" t="n">
        <f aca="false">J377+L377</f>
        <v>0</v>
      </c>
      <c r="O377" s="0" t="n">
        <f aca="false">O376+N377</f>
        <v>28919.8811740739</v>
      </c>
      <c r="P377" s="0" t="n">
        <f aca="false">MIN($B$5,P376+K377*$B$6-I377)</f>
        <v>169.50081854156</v>
      </c>
      <c r="Q377" s="0" t="n">
        <f aca="false">MAX(0,F377-H377-K377-L377)</f>
        <v>0</v>
      </c>
    </row>
    <row r="378" customFormat="false" ht="15" hidden="false" customHeight="false" outlineLevel="0" collapsed="false">
      <c r="A378" s="0" t="n">
        <f aca="false">'Profiles 8760'!A367</f>
        <v>365</v>
      </c>
      <c r="B378" s="0" t="n">
        <f aca="false">'Profiles 8760'!B367</f>
        <v>1</v>
      </c>
      <c r="C378" s="0" t="n">
        <f aca="false">'Profiles 8760'!E367</f>
        <v>0</v>
      </c>
      <c r="D378" s="0" t="n">
        <f aca="false">'Profiles 8760'!F367</f>
        <v>0</v>
      </c>
      <c r="E378" s="0" t="n">
        <f aca="false">'Profiles 8760'!G367</f>
        <v>0.088517</v>
      </c>
      <c r="F378" s="0" t="n">
        <f aca="false">D378*Assumptions!$C$11*$B$7+E378*Assumptions!$C$12*$B$8</f>
        <v>3.6203453</v>
      </c>
      <c r="G378" s="0" t="n">
        <f aca="false">C378*Assumptions!$C$15</f>
        <v>0</v>
      </c>
      <c r="H378" s="0" t="n">
        <f aca="false">MIN(F378,G378)</f>
        <v>0</v>
      </c>
      <c r="I378" s="0" t="n">
        <f aca="false">IF(C378=1,MIN(G378-H378,Assumptions!$C$13,P377),0)</f>
        <v>0</v>
      </c>
      <c r="J378" s="0" t="n">
        <f aca="false">H378+I378</f>
        <v>0</v>
      </c>
      <c r="K378" s="0" t="n">
        <f aca="false">MIN(IF(C378=1,F378-H378,F378),Assumptions!$C$13,MAX(0,($B$5-P377)/$B$6))</f>
        <v>3.6203453</v>
      </c>
      <c r="L378" s="0" t="n">
        <f aca="false">IF(C378=1,0,MIN(F378-K378,Assumptions!$C$15,MAX(0,$B$10-O377-M378)))</f>
        <v>0</v>
      </c>
      <c r="M378" s="0" t="n">
        <f aca="false">'Profiles 8760'!H367</f>
        <v>280000</v>
      </c>
      <c r="N378" s="0" t="n">
        <f aca="false">J378+L378</f>
        <v>0</v>
      </c>
      <c r="O378" s="0" t="n">
        <f aca="false">O377+N378</f>
        <v>28919.8811740739</v>
      </c>
      <c r="P378" s="0" t="n">
        <f aca="false">MIN($B$5,P377+K378*$B$6-I378)</f>
        <v>172.6389338476</v>
      </c>
      <c r="Q378" s="0" t="n">
        <f aca="false">MAX(0,F378-H378-K378-L378)</f>
        <v>0</v>
      </c>
    </row>
    <row r="379" customFormat="false" ht="15" hidden="false" customHeight="false" outlineLevel="0" collapsed="false">
      <c r="A379" s="0" t="n">
        <f aca="false">'Profiles 8760'!A368</f>
        <v>366</v>
      </c>
      <c r="B379" s="0" t="n">
        <f aca="false">'Profiles 8760'!B368</f>
        <v>1</v>
      </c>
      <c r="C379" s="0" t="n">
        <f aca="false">'Profiles 8760'!E368</f>
        <v>0</v>
      </c>
      <c r="D379" s="0" t="n">
        <f aca="false">'Profiles 8760'!F368</f>
        <v>0</v>
      </c>
      <c r="E379" s="0" t="n">
        <f aca="false">'Profiles 8760'!G368</f>
        <v>0.092293</v>
      </c>
      <c r="F379" s="0" t="n">
        <f aca="false">D379*Assumptions!$C$11*$B$7+E379*Assumptions!$C$12*$B$8</f>
        <v>3.7747837</v>
      </c>
      <c r="G379" s="0" t="n">
        <f aca="false">C379*Assumptions!$C$15</f>
        <v>0</v>
      </c>
      <c r="H379" s="0" t="n">
        <f aca="false">MIN(F379,G379)</f>
        <v>0</v>
      </c>
      <c r="I379" s="0" t="n">
        <f aca="false">IF(C379=1,MIN(G379-H379,Assumptions!$C$13,P378),0)</f>
        <v>0</v>
      </c>
      <c r="J379" s="0" t="n">
        <f aca="false">H379+I379</f>
        <v>0</v>
      </c>
      <c r="K379" s="0" t="n">
        <f aca="false">MIN(IF(C379=1,F379-H379,F379),Assumptions!$C$13,MAX(0,($B$5-P378)/$B$6))</f>
        <v>3.7747837</v>
      </c>
      <c r="L379" s="0" t="n">
        <f aca="false">IF(C379=1,0,MIN(F379-K379,Assumptions!$C$15,MAX(0,$B$10-O378-M379)))</f>
        <v>0</v>
      </c>
      <c r="M379" s="0" t="n">
        <f aca="false">'Profiles 8760'!H368</f>
        <v>280000</v>
      </c>
      <c r="N379" s="0" t="n">
        <f aca="false">J379+L379</f>
        <v>0</v>
      </c>
      <c r="O379" s="0" t="n">
        <f aca="false">O378+N379</f>
        <v>28919.8811740739</v>
      </c>
      <c r="P379" s="0" t="n">
        <f aca="false">MIN($B$5,P378+K379*$B$6-I379)</f>
        <v>175.91091635876</v>
      </c>
      <c r="Q379" s="0" t="n">
        <f aca="false">MAX(0,F379-H379-K379-L379)</f>
        <v>0</v>
      </c>
    </row>
    <row r="380" customFormat="false" ht="15" hidden="false" customHeight="false" outlineLevel="0" collapsed="false">
      <c r="A380" s="0" t="n">
        <f aca="false">'Profiles 8760'!A369</f>
        <v>367</v>
      </c>
      <c r="B380" s="0" t="n">
        <f aca="false">'Profiles 8760'!B369</f>
        <v>1</v>
      </c>
      <c r="C380" s="0" t="n">
        <f aca="false">'Profiles 8760'!E369</f>
        <v>0</v>
      </c>
      <c r="D380" s="0" t="n">
        <f aca="false">'Profiles 8760'!F369</f>
        <v>0</v>
      </c>
      <c r="E380" s="0" t="n">
        <f aca="false">'Profiles 8760'!G369</f>
        <v>0.098391</v>
      </c>
      <c r="F380" s="0" t="n">
        <f aca="false">D380*Assumptions!$C$11*$B$7+E380*Assumptions!$C$12*$B$8</f>
        <v>4.0241919</v>
      </c>
      <c r="G380" s="0" t="n">
        <f aca="false">C380*Assumptions!$C$15</f>
        <v>0</v>
      </c>
      <c r="H380" s="0" t="n">
        <f aca="false">MIN(F380,G380)</f>
        <v>0</v>
      </c>
      <c r="I380" s="0" t="n">
        <f aca="false">IF(C380=1,MIN(G380-H380,Assumptions!$C$13,P379),0)</f>
        <v>0</v>
      </c>
      <c r="J380" s="0" t="n">
        <f aca="false">H380+I380</f>
        <v>0</v>
      </c>
      <c r="K380" s="0" t="n">
        <f aca="false">MIN(IF(C380=1,F380-H380,F380),Assumptions!$C$13,MAX(0,($B$5-P379)/$B$6))</f>
        <v>4.0241919</v>
      </c>
      <c r="L380" s="0" t="n">
        <f aca="false">IF(C380=1,0,MIN(F380-K380,Assumptions!$C$15,MAX(0,$B$10-O379-M380)))</f>
        <v>0</v>
      </c>
      <c r="M380" s="0" t="n">
        <f aca="false">'Profiles 8760'!H369</f>
        <v>280000</v>
      </c>
      <c r="N380" s="0" t="n">
        <f aca="false">J380+L380</f>
        <v>0</v>
      </c>
      <c r="O380" s="0" t="n">
        <f aca="false">O379+N380</f>
        <v>28919.8811740739</v>
      </c>
      <c r="P380" s="0" t="n">
        <f aca="false">MIN($B$5,P379+K380*$B$6-I380)</f>
        <v>179.39908589768</v>
      </c>
      <c r="Q380" s="0" t="n">
        <f aca="false">MAX(0,F380-H380-K380-L380)</f>
        <v>0</v>
      </c>
    </row>
    <row r="381" customFormat="false" ht="15" hidden="false" customHeight="false" outlineLevel="0" collapsed="false">
      <c r="A381" s="0" t="n">
        <f aca="false">'Profiles 8760'!A370</f>
        <v>368</v>
      </c>
      <c r="B381" s="0" t="n">
        <f aca="false">'Profiles 8760'!B370</f>
        <v>1</v>
      </c>
      <c r="C381" s="0" t="n">
        <f aca="false">'Profiles 8760'!E370</f>
        <v>1</v>
      </c>
      <c r="D381" s="0" t="n">
        <f aca="false">'Profiles 8760'!F370</f>
        <v>0.074729</v>
      </c>
      <c r="E381" s="0" t="n">
        <f aca="false">'Profiles 8760'!G370</f>
        <v>0.140408</v>
      </c>
      <c r="F381" s="0" t="n">
        <f aca="false">D381*Assumptions!$C$11*$B$7+E381*Assumptions!$C$12*$B$8</f>
        <v>27.3244224</v>
      </c>
      <c r="G381" s="0" t="n">
        <f aca="false">C381*Assumptions!$C$15</f>
        <v>200</v>
      </c>
      <c r="H381" s="0" t="n">
        <f aca="false">MIN(F381,G381)</f>
        <v>27.3244224</v>
      </c>
      <c r="I381" s="0" t="n">
        <f aca="false">IF(C381=1,MIN(G381-H381,Assumptions!$C$13,P380),0)</f>
        <v>172.6755776</v>
      </c>
      <c r="J381" s="0" t="n">
        <f aca="false">H381+I381</f>
        <v>200</v>
      </c>
      <c r="K381" s="0" t="n">
        <f aca="false">MIN(IF(C381=1,F381-H381,F381),Assumptions!$C$13,MAX(0,($B$5-P380)/$B$6))</f>
        <v>0</v>
      </c>
      <c r="L381" s="0" t="n">
        <f aca="false">IF(C381=1,0,MIN(F381-K381,Assumptions!$C$15,MAX(0,$B$10-O380-M381)))</f>
        <v>0</v>
      </c>
      <c r="M381" s="0" t="n">
        <f aca="false">'Profiles 8760'!H370</f>
        <v>279800</v>
      </c>
      <c r="N381" s="0" t="n">
        <f aca="false">J381+L381</f>
        <v>200</v>
      </c>
      <c r="O381" s="0" t="n">
        <f aca="false">O380+N381</f>
        <v>29119.8811740739</v>
      </c>
      <c r="P381" s="0" t="n">
        <f aca="false">MIN($B$5,P380+K381*$B$6-I381)</f>
        <v>6.72350829768001</v>
      </c>
      <c r="Q381" s="0" t="n">
        <f aca="false">MAX(0,F381-H381-K381-L381)</f>
        <v>0</v>
      </c>
    </row>
    <row r="382" customFormat="false" ht="15" hidden="false" customHeight="false" outlineLevel="0" collapsed="false">
      <c r="A382" s="0" t="n">
        <f aca="false">'Profiles 8760'!A371</f>
        <v>369</v>
      </c>
      <c r="B382" s="0" t="n">
        <f aca="false">'Profiles 8760'!B371</f>
        <v>1</v>
      </c>
      <c r="C382" s="0" t="n">
        <f aca="false">'Profiles 8760'!E371</f>
        <v>1</v>
      </c>
      <c r="D382" s="0" t="n">
        <f aca="false">'Profiles 8760'!F371</f>
        <v>0.39175</v>
      </c>
      <c r="E382" s="0" t="n">
        <f aca="false">'Profiles 8760'!G371</f>
        <v>0.148229</v>
      </c>
      <c r="F382" s="0" t="n">
        <f aca="false">D382*Assumptions!$C$11*$B$7+E382*Assumptions!$C$12*$B$8</f>
        <v>119.1999661</v>
      </c>
      <c r="G382" s="0" t="n">
        <f aca="false">C382*Assumptions!$C$15</f>
        <v>200</v>
      </c>
      <c r="H382" s="0" t="n">
        <f aca="false">MIN(F382,G382)</f>
        <v>119.1999661</v>
      </c>
      <c r="I382" s="0" t="n">
        <f aca="false">IF(C382=1,MIN(G382-H382,Assumptions!$C$13,P381),0)</f>
        <v>6.72350829768001</v>
      </c>
      <c r="J382" s="0" t="n">
        <f aca="false">H382+I382</f>
        <v>125.92347439768</v>
      </c>
      <c r="K382" s="0" t="n">
        <f aca="false">MIN(IF(C382=1,F382-H382,F382),Assumptions!$C$13,MAX(0,($B$5-P381)/$B$6))</f>
        <v>0</v>
      </c>
      <c r="L382" s="0" t="n">
        <f aca="false">IF(C382=1,0,MIN(F382-K382,Assumptions!$C$15,MAX(0,$B$10-O381-M382)))</f>
        <v>0</v>
      </c>
      <c r="M382" s="0" t="n">
        <f aca="false">'Profiles 8760'!H371</f>
        <v>279600</v>
      </c>
      <c r="N382" s="0" t="n">
        <f aca="false">J382+L382</f>
        <v>125.92347439768</v>
      </c>
      <c r="O382" s="0" t="n">
        <f aca="false">O381+N382</f>
        <v>29245.8046484715</v>
      </c>
      <c r="P382" s="0" t="n">
        <f aca="false">MIN($B$5,P381+K382*$B$6-I382)</f>
        <v>0</v>
      </c>
      <c r="Q382" s="0" t="n">
        <f aca="false">MAX(0,F382-H382-K382-L382)</f>
        <v>0</v>
      </c>
    </row>
    <row r="383" customFormat="false" ht="15" hidden="false" customHeight="false" outlineLevel="0" collapsed="false">
      <c r="A383" s="0" t="n">
        <f aca="false">'Profiles 8760'!A372</f>
        <v>370</v>
      </c>
      <c r="B383" s="0" t="n">
        <f aca="false">'Profiles 8760'!B372</f>
        <v>1</v>
      </c>
      <c r="C383" s="0" t="n">
        <f aca="false">'Profiles 8760'!E372</f>
        <v>0</v>
      </c>
      <c r="D383" s="0" t="n">
        <f aca="false">'Profiles 8760'!F372</f>
        <v>0.753171</v>
      </c>
      <c r="E383" s="0" t="n">
        <f aca="false">'Profiles 8760'!G372</f>
        <v>0.213934</v>
      </c>
      <c r="F383" s="0" t="n">
        <f aca="false">D383*Assumptions!$C$11*$B$7+E383*Assumptions!$C$12*$B$8</f>
        <v>226.2656854</v>
      </c>
      <c r="G383" s="0" t="n">
        <f aca="false">C383*Assumptions!$C$15</f>
        <v>0</v>
      </c>
      <c r="H383" s="0" t="n">
        <f aca="false">MIN(F383,G383)</f>
        <v>0</v>
      </c>
      <c r="I383" s="0" t="n">
        <f aca="false">IF(C383=1,MIN(G383-H383,Assumptions!$C$13,P382),0)</f>
        <v>0</v>
      </c>
      <c r="J383" s="0" t="n">
        <f aca="false">H383+I383</f>
        <v>0</v>
      </c>
      <c r="K383" s="0" t="n">
        <f aca="false">MIN(IF(C383=1,F383-H383,F383),Assumptions!$C$13,MAX(0,($B$5-P382)/$B$6))</f>
        <v>180</v>
      </c>
      <c r="L383" s="0" t="n">
        <f aca="false">IF(C383=1,0,MIN(F383-K383,Assumptions!$C$15,MAX(0,$B$10-O382-M383)))</f>
        <v>46.2656854</v>
      </c>
      <c r="M383" s="0" t="n">
        <f aca="false">'Profiles 8760'!H372</f>
        <v>279600</v>
      </c>
      <c r="N383" s="0" t="n">
        <f aca="false">J383+L383</f>
        <v>46.2656854</v>
      </c>
      <c r="O383" s="0" t="n">
        <f aca="false">O382+N383</f>
        <v>29292.0703338715</v>
      </c>
      <c r="P383" s="0" t="n">
        <f aca="false">MIN($B$5,P382+K383*$B$6-I383)</f>
        <v>156.024</v>
      </c>
      <c r="Q383" s="0" t="n">
        <f aca="false">MAX(0,F383-H383-K383-L383)</f>
        <v>0</v>
      </c>
    </row>
    <row r="384" customFormat="false" ht="15" hidden="false" customHeight="false" outlineLevel="0" collapsed="false">
      <c r="A384" s="0" t="n">
        <f aca="false">'Profiles 8760'!A373</f>
        <v>371</v>
      </c>
      <c r="B384" s="0" t="n">
        <f aca="false">'Profiles 8760'!B373</f>
        <v>1</v>
      </c>
      <c r="C384" s="0" t="n">
        <f aca="false">'Profiles 8760'!E373</f>
        <v>0</v>
      </c>
      <c r="D384" s="0" t="n">
        <f aca="false">'Profiles 8760'!F373</f>
        <v>1</v>
      </c>
      <c r="E384" s="0" t="n">
        <f aca="false">'Profiles 8760'!G373</f>
        <v>0.2227</v>
      </c>
      <c r="F384" s="0" t="n">
        <f aca="false">D384*Assumptions!$C$11*$B$7+E384*Assumptions!$C$12*$B$8</f>
        <v>297.90843</v>
      </c>
      <c r="G384" s="0" t="n">
        <f aca="false">C384*Assumptions!$C$15</f>
        <v>0</v>
      </c>
      <c r="H384" s="0" t="n">
        <f aca="false">MIN(F384,G384)</f>
        <v>0</v>
      </c>
      <c r="I384" s="0" t="n">
        <f aca="false">IF(C384=1,MIN(G384-H384,Assumptions!$C$13,P383),0)</f>
        <v>0</v>
      </c>
      <c r="J384" s="0" t="n">
        <f aca="false">H384+I384</f>
        <v>0</v>
      </c>
      <c r="K384" s="0" t="n">
        <f aca="false">MIN(IF(C384=1,F384-H384,F384),Assumptions!$C$13,MAX(0,($B$5-P383)/$B$6))</f>
        <v>180</v>
      </c>
      <c r="L384" s="0" t="n">
        <f aca="false">IF(C384=1,0,MIN(F384-K384,Assumptions!$C$15,MAX(0,$B$10-O383-M384)))</f>
        <v>117.90843</v>
      </c>
      <c r="M384" s="0" t="n">
        <f aca="false">'Profiles 8760'!H373</f>
        <v>279600</v>
      </c>
      <c r="N384" s="0" t="n">
        <f aca="false">J384+L384</f>
        <v>117.90843</v>
      </c>
      <c r="O384" s="0" t="n">
        <f aca="false">O383+N384</f>
        <v>29409.9787638715</v>
      </c>
      <c r="P384" s="0" t="n">
        <f aca="false">MIN($B$5,P383+K384*$B$6-I384)</f>
        <v>312.048</v>
      </c>
      <c r="Q384" s="0" t="n">
        <f aca="false">MAX(0,F384-H384-K384-L384)</f>
        <v>0</v>
      </c>
    </row>
    <row r="385" customFormat="false" ht="15" hidden="false" customHeight="false" outlineLevel="0" collapsed="false">
      <c r="A385" s="0" t="n">
        <f aca="false">'Profiles 8760'!A374</f>
        <v>372</v>
      </c>
      <c r="B385" s="0" t="n">
        <f aca="false">'Profiles 8760'!B374</f>
        <v>1</v>
      </c>
      <c r="C385" s="0" t="n">
        <f aca="false">'Profiles 8760'!E374</f>
        <v>0</v>
      </c>
      <c r="D385" s="0" t="n">
        <f aca="false">'Profiles 8760'!F374</f>
        <v>1</v>
      </c>
      <c r="E385" s="0" t="n">
        <f aca="false">'Profiles 8760'!G374</f>
        <v>0.161465</v>
      </c>
      <c r="F385" s="0" t="n">
        <f aca="false">D385*Assumptions!$C$11*$B$7+E385*Assumptions!$C$12*$B$8</f>
        <v>295.4039185</v>
      </c>
      <c r="G385" s="0" t="n">
        <f aca="false">C385*Assumptions!$C$15</f>
        <v>0</v>
      </c>
      <c r="H385" s="0" t="n">
        <f aca="false">MIN(F385,G385)</f>
        <v>0</v>
      </c>
      <c r="I385" s="0" t="n">
        <f aca="false">IF(C385=1,MIN(G385-H385,Assumptions!$C$13,P384),0)</f>
        <v>0</v>
      </c>
      <c r="J385" s="0" t="n">
        <f aca="false">H385+I385</f>
        <v>0</v>
      </c>
      <c r="K385" s="0" t="n">
        <f aca="false">MIN(IF(C385=1,F385-H385,F385),Assumptions!$C$13,MAX(0,($B$5-P384)/$B$6))</f>
        <v>180</v>
      </c>
      <c r="L385" s="0" t="n">
        <f aca="false">IF(C385=1,0,MIN(F385-K385,Assumptions!$C$15,MAX(0,$B$10-O384-M385)))</f>
        <v>115.4039185</v>
      </c>
      <c r="M385" s="0" t="n">
        <f aca="false">'Profiles 8760'!H374</f>
        <v>279600</v>
      </c>
      <c r="N385" s="0" t="n">
        <f aca="false">J385+L385</f>
        <v>115.4039185</v>
      </c>
      <c r="O385" s="0" t="n">
        <f aca="false">O384+N385</f>
        <v>29525.3826823715</v>
      </c>
      <c r="P385" s="0" t="n">
        <f aca="false">MIN($B$5,P384+K385*$B$6-I385)</f>
        <v>468.072</v>
      </c>
      <c r="Q385" s="0" t="n">
        <f aca="false">MAX(0,F385-H385-K385-L385)</f>
        <v>0</v>
      </c>
    </row>
    <row r="386" customFormat="false" ht="15" hidden="false" customHeight="false" outlineLevel="0" collapsed="false">
      <c r="A386" s="0" t="n">
        <f aca="false">'Profiles 8760'!A375</f>
        <v>373</v>
      </c>
      <c r="B386" s="0" t="n">
        <f aca="false">'Profiles 8760'!B375</f>
        <v>1</v>
      </c>
      <c r="C386" s="0" t="n">
        <f aca="false">'Profiles 8760'!E375</f>
        <v>0</v>
      </c>
      <c r="D386" s="0" t="n">
        <f aca="false">'Profiles 8760'!F375</f>
        <v>1</v>
      </c>
      <c r="E386" s="0" t="n">
        <f aca="false">'Profiles 8760'!G375</f>
        <v>0.257602</v>
      </c>
      <c r="F386" s="0" t="n">
        <f aca="false">D386*Assumptions!$C$11*$B$7+E386*Assumptions!$C$12*$B$8</f>
        <v>299.3359218</v>
      </c>
      <c r="G386" s="0" t="n">
        <f aca="false">C386*Assumptions!$C$15</f>
        <v>0</v>
      </c>
      <c r="H386" s="0" t="n">
        <f aca="false">MIN(F386,G386)</f>
        <v>0</v>
      </c>
      <c r="I386" s="0" t="n">
        <f aca="false">IF(C386=1,MIN(G386-H386,Assumptions!$C$13,P385),0)</f>
        <v>0</v>
      </c>
      <c r="J386" s="0" t="n">
        <f aca="false">H386+I386</f>
        <v>0</v>
      </c>
      <c r="K386" s="0" t="n">
        <f aca="false">MIN(IF(C386=1,F386-H386,F386),Assumptions!$C$13,MAX(0,($B$5-P385)/$B$6))</f>
        <v>49.3054914628519</v>
      </c>
      <c r="L386" s="0" t="n">
        <f aca="false">IF(C386=1,0,MIN(F386-K386,Assumptions!$C$15,MAX(0,$B$10-O385-M386)))</f>
        <v>200</v>
      </c>
      <c r="M386" s="0" t="n">
        <f aca="false">'Profiles 8760'!H375</f>
        <v>279600</v>
      </c>
      <c r="N386" s="0" t="n">
        <f aca="false">J386+L386</f>
        <v>200</v>
      </c>
      <c r="O386" s="0" t="n">
        <f aca="false">O385+N386</f>
        <v>29725.3826823715</v>
      </c>
      <c r="P386" s="0" t="n">
        <f aca="false">MIN($B$5,P385+K386*$B$6-I386)</f>
        <v>510.81</v>
      </c>
      <c r="Q386" s="0" t="n">
        <f aca="false">MAX(0,F386-H386-K386-L386)</f>
        <v>50.0304303371481</v>
      </c>
    </row>
    <row r="387" customFormat="false" ht="15" hidden="false" customHeight="false" outlineLevel="0" collapsed="false">
      <c r="A387" s="0" t="n">
        <f aca="false">'Profiles 8760'!A376</f>
        <v>374</v>
      </c>
      <c r="B387" s="0" t="n">
        <f aca="false">'Profiles 8760'!B376</f>
        <v>1</v>
      </c>
      <c r="C387" s="0" t="n">
        <f aca="false">'Profiles 8760'!E376</f>
        <v>0</v>
      </c>
      <c r="D387" s="0" t="n">
        <f aca="false">'Profiles 8760'!F376</f>
        <v>1</v>
      </c>
      <c r="E387" s="0" t="n">
        <f aca="false">'Profiles 8760'!G376</f>
        <v>0.200734</v>
      </c>
      <c r="F387" s="0" t="n">
        <f aca="false">D387*Assumptions!$C$11*$B$7+E387*Assumptions!$C$12*$B$8</f>
        <v>297.0100206</v>
      </c>
      <c r="G387" s="0" t="n">
        <f aca="false">C387*Assumptions!$C$15</f>
        <v>0</v>
      </c>
      <c r="H387" s="0" t="n">
        <f aca="false">MIN(F387,G387)</f>
        <v>0</v>
      </c>
      <c r="I387" s="0" t="n">
        <f aca="false">IF(C387=1,MIN(G387-H387,Assumptions!$C$13,P386),0)</f>
        <v>0</v>
      </c>
      <c r="J387" s="0" t="n">
        <f aca="false">H387+I387</f>
        <v>0</v>
      </c>
      <c r="K387" s="0" t="n">
        <f aca="false">MIN(IF(C387=1,F387-H387,F387),Assumptions!$C$13,MAX(0,($B$5-P386)/$B$6))</f>
        <v>0</v>
      </c>
      <c r="L387" s="0" t="n">
        <f aca="false">IF(C387=1,0,MIN(F387-K387,Assumptions!$C$15,MAX(0,$B$10-O386-M387)))</f>
        <v>200</v>
      </c>
      <c r="M387" s="0" t="n">
        <f aca="false">'Profiles 8760'!H376</f>
        <v>279600</v>
      </c>
      <c r="N387" s="0" t="n">
        <f aca="false">J387+L387</f>
        <v>200</v>
      </c>
      <c r="O387" s="0" t="n">
        <f aca="false">O386+N387</f>
        <v>29925.3826823715</v>
      </c>
      <c r="P387" s="0" t="n">
        <f aca="false">MIN($B$5,P386+K387*$B$6-I387)</f>
        <v>510.81</v>
      </c>
      <c r="Q387" s="0" t="n">
        <f aca="false">MAX(0,F387-H387-K387-L387)</f>
        <v>97.0100206</v>
      </c>
    </row>
    <row r="388" customFormat="false" ht="15" hidden="false" customHeight="false" outlineLevel="0" collapsed="false">
      <c r="A388" s="0" t="n">
        <f aca="false">'Profiles 8760'!A377</f>
        <v>375</v>
      </c>
      <c r="B388" s="0" t="n">
        <f aca="false">'Profiles 8760'!B377</f>
        <v>1</v>
      </c>
      <c r="C388" s="0" t="n">
        <f aca="false">'Profiles 8760'!E377</f>
        <v>0</v>
      </c>
      <c r="D388" s="0" t="n">
        <f aca="false">'Profiles 8760'!F377</f>
        <v>1</v>
      </c>
      <c r="E388" s="0" t="n">
        <f aca="false">'Profiles 8760'!G377</f>
        <v>0.307429</v>
      </c>
      <c r="F388" s="0" t="n">
        <f aca="false">D388*Assumptions!$C$11*$B$7+E388*Assumptions!$C$12*$B$8</f>
        <v>301.3738461</v>
      </c>
      <c r="G388" s="0" t="n">
        <f aca="false">C388*Assumptions!$C$15</f>
        <v>0</v>
      </c>
      <c r="H388" s="0" t="n">
        <f aca="false">MIN(F388,G388)</f>
        <v>0</v>
      </c>
      <c r="I388" s="0" t="n">
        <f aca="false">IF(C388=1,MIN(G388-H388,Assumptions!$C$13,P387),0)</f>
        <v>0</v>
      </c>
      <c r="J388" s="0" t="n">
        <f aca="false">H388+I388</f>
        <v>0</v>
      </c>
      <c r="K388" s="0" t="n">
        <f aca="false">MIN(IF(C388=1,F388-H388,F388),Assumptions!$C$13,MAX(0,($B$5-P387)/$B$6))</f>
        <v>0</v>
      </c>
      <c r="L388" s="0" t="n">
        <f aca="false">IF(C388=1,0,MIN(F388-K388,Assumptions!$C$15,MAX(0,$B$10-O387-M388)))</f>
        <v>200</v>
      </c>
      <c r="M388" s="0" t="n">
        <f aca="false">'Profiles 8760'!H377</f>
        <v>279600</v>
      </c>
      <c r="N388" s="0" t="n">
        <f aca="false">J388+L388</f>
        <v>200</v>
      </c>
      <c r="O388" s="0" t="n">
        <f aca="false">O387+N388</f>
        <v>30125.3826823715</v>
      </c>
      <c r="P388" s="0" t="n">
        <f aca="false">MIN($B$5,P387+K388*$B$6-I388)</f>
        <v>510.81</v>
      </c>
      <c r="Q388" s="0" t="n">
        <f aca="false">MAX(0,F388-H388-K388-L388)</f>
        <v>101.3738461</v>
      </c>
    </row>
    <row r="389" customFormat="false" ht="15" hidden="false" customHeight="false" outlineLevel="0" collapsed="false">
      <c r="A389" s="0" t="n">
        <f aca="false">'Profiles 8760'!A378</f>
        <v>376</v>
      </c>
      <c r="B389" s="0" t="n">
        <f aca="false">'Profiles 8760'!B378</f>
        <v>1</v>
      </c>
      <c r="C389" s="0" t="n">
        <f aca="false">'Profiles 8760'!E378</f>
        <v>0</v>
      </c>
      <c r="D389" s="0" t="n">
        <f aca="false">'Profiles 8760'!F378</f>
        <v>0.753171</v>
      </c>
      <c r="E389" s="0" t="n">
        <f aca="false">'Profiles 8760'!G378</f>
        <v>0.365745</v>
      </c>
      <c r="F389" s="0" t="n">
        <f aca="false">D389*Assumptions!$C$11*$B$7+E389*Assumptions!$C$12*$B$8</f>
        <v>232.4747553</v>
      </c>
      <c r="G389" s="0" t="n">
        <f aca="false">C389*Assumptions!$C$15</f>
        <v>0</v>
      </c>
      <c r="H389" s="0" t="n">
        <f aca="false">MIN(F389,G389)</f>
        <v>0</v>
      </c>
      <c r="I389" s="0" t="n">
        <f aca="false">IF(C389=1,MIN(G389-H389,Assumptions!$C$13,P388),0)</f>
        <v>0</v>
      </c>
      <c r="J389" s="0" t="n">
        <f aca="false">H389+I389</f>
        <v>0</v>
      </c>
      <c r="K389" s="0" t="n">
        <f aca="false">MIN(IF(C389=1,F389-H389,F389),Assumptions!$C$13,MAX(0,($B$5-P388)/$B$6))</f>
        <v>0</v>
      </c>
      <c r="L389" s="0" t="n">
        <f aca="false">IF(C389=1,0,MIN(F389-K389,Assumptions!$C$15,MAX(0,$B$10-O388-M389)))</f>
        <v>200</v>
      </c>
      <c r="M389" s="0" t="n">
        <f aca="false">'Profiles 8760'!H378</f>
        <v>279600</v>
      </c>
      <c r="N389" s="0" t="n">
        <f aca="false">J389+L389</f>
        <v>200</v>
      </c>
      <c r="O389" s="0" t="n">
        <f aca="false">O388+N389</f>
        <v>30325.3826823715</v>
      </c>
      <c r="P389" s="0" t="n">
        <f aca="false">MIN($B$5,P388+K389*$B$6-I389)</f>
        <v>510.81</v>
      </c>
      <c r="Q389" s="0" t="n">
        <f aca="false">MAX(0,F389-H389-K389-L389)</f>
        <v>32.4747553</v>
      </c>
    </row>
    <row r="390" customFormat="false" ht="15" hidden="false" customHeight="false" outlineLevel="0" collapsed="false">
      <c r="A390" s="0" t="n">
        <f aca="false">'Profiles 8760'!A379</f>
        <v>377</v>
      </c>
      <c r="B390" s="0" t="n">
        <f aca="false">'Profiles 8760'!B379</f>
        <v>1</v>
      </c>
      <c r="C390" s="0" t="n">
        <f aca="false">'Profiles 8760'!E379</f>
        <v>0</v>
      </c>
      <c r="D390" s="0" t="n">
        <f aca="false">'Profiles 8760'!F379</f>
        <v>0.39175</v>
      </c>
      <c r="E390" s="0" t="n">
        <f aca="false">'Profiles 8760'!G379</f>
        <v>0.30246</v>
      </c>
      <c r="F390" s="0" t="n">
        <f aca="false">D390*Assumptions!$C$11*$B$7+E390*Assumptions!$C$12*$B$8</f>
        <v>125.508014</v>
      </c>
      <c r="G390" s="0" t="n">
        <f aca="false">C390*Assumptions!$C$15</f>
        <v>0</v>
      </c>
      <c r="H390" s="0" t="n">
        <f aca="false">MIN(F390,G390)</f>
        <v>0</v>
      </c>
      <c r="I390" s="0" t="n">
        <f aca="false">IF(C390=1,MIN(G390-H390,Assumptions!$C$13,P389),0)</f>
        <v>0</v>
      </c>
      <c r="J390" s="0" t="n">
        <f aca="false">H390+I390</f>
        <v>0</v>
      </c>
      <c r="K390" s="0" t="n">
        <f aca="false">MIN(IF(C390=1,F390-H390,F390),Assumptions!$C$13,MAX(0,($B$5-P389)/$B$6))</f>
        <v>0</v>
      </c>
      <c r="L390" s="0" t="n">
        <f aca="false">IF(C390=1,0,MIN(F390-K390,Assumptions!$C$15,MAX(0,$B$10-O389-M390)))</f>
        <v>125.508014</v>
      </c>
      <c r="M390" s="0" t="n">
        <f aca="false">'Profiles 8760'!H379</f>
        <v>279600</v>
      </c>
      <c r="N390" s="0" t="n">
        <f aca="false">J390+L390</f>
        <v>125.508014</v>
      </c>
      <c r="O390" s="0" t="n">
        <f aca="false">O389+N390</f>
        <v>30450.8906963715</v>
      </c>
      <c r="P390" s="0" t="n">
        <f aca="false">MIN($B$5,P389+K390*$B$6-I390)</f>
        <v>510.81</v>
      </c>
      <c r="Q390" s="0" t="n">
        <f aca="false">MAX(0,F390-H390-K390-L390)</f>
        <v>0</v>
      </c>
    </row>
    <row r="391" customFormat="false" ht="15" hidden="false" customHeight="false" outlineLevel="0" collapsed="false">
      <c r="A391" s="0" t="n">
        <f aca="false">'Profiles 8760'!A380</f>
        <v>378</v>
      </c>
      <c r="B391" s="0" t="n">
        <f aca="false">'Profiles 8760'!B380</f>
        <v>1</v>
      </c>
      <c r="C391" s="0" t="n">
        <f aca="false">'Profiles 8760'!E380</f>
        <v>0</v>
      </c>
      <c r="D391" s="0" t="n">
        <f aca="false">'Profiles 8760'!F380</f>
        <v>0.074729</v>
      </c>
      <c r="E391" s="0" t="n">
        <f aca="false">'Profiles 8760'!G380</f>
        <v>0.311593</v>
      </c>
      <c r="F391" s="0" t="n">
        <f aca="false">D391*Assumptions!$C$11*$B$7+E391*Assumptions!$C$12*$B$8</f>
        <v>34.3258889</v>
      </c>
      <c r="G391" s="0" t="n">
        <f aca="false">C391*Assumptions!$C$15</f>
        <v>0</v>
      </c>
      <c r="H391" s="0" t="n">
        <f aca="false">MIN(F391,G391)</f>
        <v>0</v>
      </c>
      <c r="I391" s="0" t="n">
        <f aca="false">IF(C391=1,MIN(G391-H391,Assumptions!$C$13,P390),0)</f>
        <v>0</v>
      </c>
      <c r="J391" s="0" t="n">
        <f aca="false">H391+I391</f>
        <v>0</v>
      </c>
      <c r="K391" s="0" t="n">
        <f aca="false">MIN(IF(C391=1,F391-H391,F391),Assumptions!$C$13,MAX(0,($B$5-P390)/$B$6))</f>
        <v>0</v>
      </c>
      <c r="L391" s="0" t="n">
        <f aca="false">IF(C391=1,0,MIN(F391-K391,Assumptions!$C$15,MAX(0,$B$10-O390-M391)))</f>
        <v>34.3258889</v>
      </c>
      <c r="M391" s="0" t="n">
        <f aca="false">'Profiles 8760'!H380</f>
        <v>279600</v>
      </c>
      <c r="N391" s="0" t="n">
        <f aca="false">J391+L391</f>
        <v>34.3258889</v>
      </c>
      <c r="O391" s="0" t="n">
        <f aca="false">O390+N391</f>
        <v>30485.2165852715</v>
      </c>
      <c r="P391" s="0" t="n">
        <f aca="false">MIN($B$5,P390+K391*$B$6-I391)</f>
        <v>510.81</v>
      </c>
      <c r="Q391" s="0" t="n">
        <f aca="false">MAX(0,F391-H391-K391-L391)</f>
        <v>0</v>
      </c>
    </row>
    <row r="392" customFormat="false" ht="15" hidden="false" customHeight="false" outlineLevel="0" collapsed="false">
      <c r="A392" s="0" t="n">
        <f aca="false">'Profiles 8760'!A381</f>
        <v>379</v>
      </c>
      <c r="B392" s="0" t="n">
        <f aca="false">'Profiles 8760'!B381</f>
        <v>1</v>
      </c>
      <c r="C392" s="0" t="n">
        <f aca="false">'Profiles 8760'!E381</f>
        <v>0</v>
      </c>
      <c r="D392" s="0" t="n">
        <f aca="false">'Profiles 8760'!F381</f>
        <v>0</v>
      </c>
      <c r="E392" s="0" t="n">
        <f aca="false">'Profiles 8760'!G381</f>
        <v>0.241922</v>
      </c>
      <c r="F392" s="0" t="n">
        <f aca="false">D392*Assumptions!$C$11*$B$7+E392*Assumptions!$C$12*$B$8</f>
        <v>9.8946098</v>
      </c>
      <c r="G392" s="0" t="n">
        <f aca="false">C392*Assumptions!$C$15</f>
        <v>0</v>
      </c>
      <c r="H392" s="0" t="n">
        <f aca="false">MIN(F392,G392)</f>
        <v>0</v>
      </c>
      <c r="I392" s="0" t="n">
        <f aca="false">IF(C392=1,MIN(G392-H392,Assumptions!$C$13,P391),0)</f>
        <v>0</v>
      </c>
      <c r="J392" s="0" t="n">
        <f aca="false">H392+I392</f>
        <v>0</v>
      </c>
      <c r="K392" s="0" t="n">
        <f aca="false">MIN(IF(C392=1,F392-H392,F392),Assumptions!$C$13,MAX(0,($B$5-P391)/$B$6))</f>
        <v>0</v>
      </c>
      <c r="L392" s="0" t="n">
        <f aca="false">IF(C392=1,0,MIN(F392-K392,Assumptions!$C$15,MAX(0,$B$10-O391-M392)))</f>
        <v>9.8946098</v>
      </c>
      <c r="M392" s="0" t="n">
        <f aca="false">'Profiles 8760'!H381</f>
        <v>279600</v>
      </c>
      <c r="N392" s="0" t="n">
        <f aca="false">J392+L392</f>
        <v>9.8946098</v>
      </c>
      <c r="O392" s="0" t="n">
        <f aca="false">O391+N392</f>
        <v>30495.1111950715</v>
      </c>
      <c r="P392" s="0" t="n">
        <f aca="false">MIN($B$5,P391+K392*$B$6-I392)</f>
        <v>510.81</v>
      </c>
      <c r="Q392" s="0" t="n">
        <f aca="false">MAX(0,F392-H392-K392-L392)</f>
        <v>0</v>
      </c>
    </row>
    <row r="393" customFormat="false" ht="15" hidden="false" customHeight="false" outlineLevel="0" collapsed="false">
      <c r="A393" s="0" t="n">
        <f aca="false">'Profiles 8760'!A382</f>
        <v>380</v>
      </c>
      <c r="B393" s="0" t="n">
        <f aca="false">'Profiles 8760'!B382</f>
        <v>1</v>
      </c>
      <c r="C393" s="0" t="n">
        <f aca="false">'Profiles 8760'!E382</f>
        <v>1</v>
      </c>
      <c r="D393" s="0" t="n">
        <f aca="false">'Profiles 8760'!F382</f>
        <v>0</v>
      </c>
      <c r="E393" s="0" t="n">
        <f aca="false">'Profiles 8760'!G382</f>
        <v>0.303023</v>
      </c>
      <c r="F393" s="0" t="n">
        <f aca="false">D393*Assumptions!$C$11*$B$7+E393*Assumptions!$C$12*$B$8</f>
        <v>12.3936407</v>
      </c>
      <c r="G393" s="0" t="n">
        <f aca="false">C393*Assumptions!$C$15</f>
        <v>200</v>
      </c>
      <c r="H393" s="0" t="n">
        <f aca="false">MIN(F393,G393)</f>
        <v>12.3936407</v>
      </c>
      <c r="I393" s="0" t="n">
        <f aca="false">IF(C393=1,MIN(G393-H393,Assumptions!$C$13,P392),0)</f>
        <v>180</v>
      </c>
      <c r="J393" s="0" t="n">
        <f aca="false">H393+I393</f>
        <v>192.3936407</v>
      </c>
      <c r="K393" s="0" t="n">
        <f aca="false">MIN(IF(C393=1,F393-H393,F393),Assumptions!$C$13,MAX(0,($B$5-P392)/$B$6))</f>
        <v>0</v>
      </c>
      <c r="L393" s="0" t="n">
        <f aca="false">IF(C393=1,0,MIN(F393-K393,Assumptions!$C$15,MAX(0,$B$10-O392-M393)))</f>
        <v>0</v>
      </c>
      <c r="M393" s="0" t="n">
        <f aca="false">'Profiles 8760'!H382</f>
        <v>279400</v>
      </c>
      <c r="N393" s="0" t="n">
        <f aca="false">J393+L393</f>
        <v>192.3936407</v>
      </c>
      <c r="O393" s="0" t="n">
        <f aca="false">O392+N393</f>
        <v>30687.5048357715</v>
      </c>
      <c r="P393" s="0" t="n">
        <f aca="false">MIN($B$5,P392+K393*$B$6-I393)</f>
        <v>330.81</v>
      </c>
      <c r="Q393" s="0" t="n">
        <f aca="false">MAX(0,F393-H393-K393-L393)</f>
        <v>0</v>
      </c>
    </row>
    <row r="394" customFormat="false" ht="15" hidden="false" customHeight="false" outlineLevel="0" collapsed="false">
      <c r="A394" s="0" t="n">
        <f aca="false">'Profiles 8760'!A383</f>
        <v>381</v>
      </c>
      <c r="B394" s="0" t="n">
        <f aca="false">'Profiles 8760'!B383</f>
        <v>1</v>
      </c>
      <c r="C394" s="0" t="n">
        <f aca="false">'Profiles 8760'!E383</f>
        <v>1</v>
      </c>
      <c r="D394" s="0" t="n">
        <f aca="false">'Profiles 8760'!F383</f>
        <v>0</v>
      </c>
      <c r="E394" s="0" t="n">
        <f aca="false">'Profiles 8760'!G383</f>
        <v>0.335331</v>
      </c>
      <c r="F394" s="0" t="n">
        <f aca="false">D394*Assumptions!$C$11*$B$7+E394*Assumptions!$C$12*$B$8</f>
        <v>13.7150379</v>
      </c>
      <c r="G394" s="0" t="n">
        <f aca="false">C394*Assumptions!$C$15</f>
        <v>200</v>
      </c>
      <c r="H394" s="0" t="n">
        <f aca="false">MIN(F394,G394)</f>
        <v>13.7150379</v>
      </c>
      <c r="I394" s="0" t="n">
        <f aca="false">IF(C394=1,MIN(G394-H394,Assumptions!$C$13,P393),0)</f>
        <v>180</v>
      </c>
      <c r="J394" s="0" t="n">
        <f aca="false">H394+I394</f>
        <v>193.7150379</v>
      </c>
      <c r="K394" s="0" t="n">
        <f aca="false">MIN(IF(C394=1,F394-H394,F394),Assumptions!$C$13,MAX(0,($B$5-P393)/$B$6))</f>
        <v>0</v>
      </c>
      <c r="L394" s="0" t="n">
        <f aca="false">IF(C394=1,0,MIN(F394-K394,Assumptions!$C$15,MAX(0,$B$10-O393-M394)))</f>
        <v>0</v>
      </c>
      <c r="M394" s="0" t="n">
        <f aca="false">'Profiles 8760'!H383</f>
        <v>279200</v>
      </c>
      <c r="N394" s="0" t="n">
        <f aca="false">J394+L394</f>
        <v>193.7150379</v>
      </c>
      <c r="O394" s="0" t="n">
        <f aca="false">O393+N394</f>
        <v>30881.2198736715</v>
      </c>
      <c r="P394" s="0" t="n">
        <f aca="false">MIN($B$5,P393+K394*$B$6-I394)</f>
        <v>150.81</v>
      </c>
      <c r="Q394" s="0" t="n">
        <f aca="false">MAX(0,F394-H394-K394-L394)</f>
        <v>0</v>
      </c>
    </row>
    <row r="395" customFormat="false" ht="15" hidden="false" customHeight="false" outlineLevel="0" collapsed="false">
      <c r="A395" s="0" t="n">
        <f aca="false">'Profiles 8760'!A384</f>
        <v>382</v>
      </c>
      <c r="B395" s="0" t="n">
        <f aca="false">'Profiles 8760'!B384</f>
        <v>1</v>
      </c>
      <c r="C395" s="0" t="n">
        <f aca="false">'Profiles 8760'!E384</f>
        <v>0</v>
      </c>
      <c r="D395" s="0" t="n">
        <f aca="false">'Profiles 8760'!F384</f>
        <v>0</v>
      </c>
      <c r="E395" s="0" t="n">
        <f aca="false">'Profiles 8760'!G384</f>
        <v>0.350122</v>
      </c>
      <c r="F395" s="0" t="n">
        <f aca="false">D395*Assumptions!$C$11*$B$7+E395*Assumptions!$C$12*$B$8</f>
        <v>14.3199898</v>
      </c>
      <c r="G395" s="0" t="n">
        <f aca="false">C395*Assumptions!$C$15</f>
        <v>0</v>
      </c>
      <c r="H395" s="0" t="n">
        <f aca="false">MIN(F395,G395)</f>
        <v>0</v>
      </c>
      <c r="I395" s="0" t="n">
        <f aca="false">IF(C395=1,MIN(G395-H395,Assumptions!$C$13,P394),0)</f>
        <v>0</v>
      </c>
      <c r="J395" s="0" t="n">
        <f aca="false">H395+I395</f>
        <v>0</v>
      </c>
      <c r="K395" s="0" t="n">
        <f aca="false">MIN(IF(C395=1,F395-H395,F395),Assumptions!$C$13,MAX(0,($B$5-P394)/$B$6))</f>
        <v>14.3199898</v>
      </c>
      <c r="L395" s="0" t="n">
        <f aca="false">IF(C395=1,0,MIN(F395-K395,Assumptions!$C$15,MAX(0,$B$10-O394-M395)))</f>
        <v>0</v>
      </c>
      <c r="M395" s="0" t="n">
        <f aca="false">'Profiles 8760'!H384</f>
        <v>279200</v>
      </c>
      <c r="N395" s="0" t="n">
        <f aca="false">J395+L395</f>
        <v>0</v>
      </c>
      <c r="O395" s="0" t="n">
        <f aca="false">O394+N395</f>
        <v>30881.2198736715</v>
      </c>
      <c r="P395" s="0" t="n">
        <f aca="false">MIN($B$5,P394+K395*$B$6-I395)</f>
        <v>163.22256715864</v>
      </c>
      <c r="Q395" s="0" t="n">
        <f aca="false">MAX(0,F395-H395-K395-L395)</f>
        <v>0</v>
      </c>
    </row>
    <row r="396" customFormat="false" ht="15" hidden="false" customHeight="false" outlineLevel="0" collapsed="false">
      <c r="A396" s="0" t="n">
        <f aca="false">'Profiles 8760'!A385</f>
        <v>383</v>
      </c>
      <c r="B396" s="0" t="n">
        <f aca="false">'Profiles 8760'!B385</f>
        <v>1</v>
      </c>
      <c r="C396" s="0" t="n">
        <f aca="false">'Profiles 8760'!E385</f>
        <v>0</v>
      </c>
      <c r="D396" s="0" t="n">
        <f aca="false">'Profiles 8760'!F385</f>
        <v>0</v>
      </c>
      <c r="E396" s="0" t="n">
        <f aca="false">'Profiles 8760'!G385</f>
        <v>0.367717</v>
      </c>
      <c r="F396" s="0" t="n">
        <f aca="false">D396*Assumptions!$C$11*$B$7+E396*Assumptions!$C$12*$B$8</f>
        <v>15.0396253</v>
      </c>
      <c r="G396" s="0" t="n">
        <f aca="false">C396*Assumptions!$C$15</f>
        <v>0</v>
      </c>
      <c r="H396" s="0" t="n">
        <f aca="false">MIN(F396,G396)</f>
        <v>0</v>
      </c>
      <c r="I396" s="0" t="n">
        <f aca="false">IF(C396=1,MIN(G396-H396,Assumptions!$C$13,P395),0)</f>
        <v>0</v>
      </c>
      <c r="J396" s="0" t="n">
        <f aca="false">H396+I396</f>
        <v>0</v>
      </c>
      <c r="K396" s="0" t="n">
        <f aca="false">MIN(IF(C396=1,F396-H396,F396),Assumptions!$C$13,MAX(0,($B$5-P395)/$B$6))</f>
        <v>15.0396253</v>
      </c>
      <c r="L396" s="0" t="n">
        <f aca="false">IF(C396=1,0,MIN(F396-K396,Assumptions!$C$15,MAX(0,$B$10-O395-M396)))</f>
        <v>0</v>
      </c>
      <c r="M396" s="0" t="n">
        <f aca="false">'Profiles 8760'!H385</f>
        <v>279200</v>
      </c>
      <c r="N396" s="0" t="n">
        <f aca="false">J396+L396</f>
        <v>0</v>
      </c>
      <c r="O396" s="0" t="n">
        <f aca="false">O395+N396</f>
        <v>30881.2198736715</v>
      </c>
      <c r="P396" s="0" t="n">
        <f aca="false">MIN($B$5,P395+K396*$B$6-I396)</f>
        <v>176.25891436868</v>
      </c>
      <c r="Q396" s="0" t="n">
        <f aca="false">MAX(0,F396-H396-K396-L396)</f>
        <v>0</v>
      </c>
    </row>
    <row r="397" customFormat="false" ht="15" hidden="false" customHeight="false" outlineLevel="0" collapsed="false">
      <c r="A397" s="0" t="n">
        <f aca="false">'Profiles 8760'!A386</f>
        <v>384</v>
      </c>
      <c r="B397" s="0" t="n">
        <f aca="false">'Profiles 8760'!B386</f>
        <v>1</v>
      </c>
      <c r="C397" s="0" t="n">
        <f aca="false">'Profiles 8760'!E386</f>
        <v>0</v>
      </c>
      <c r="D397" s="0" t="n">
        <f aca="false">'Profiles 8760'!F386</f>
        <v>0</v>
      </c>
      <c r="E397" s="0" t="n">
        <f aca="false">'Profiles 8760'!G386</f>
        <v>0.327996</v>
      </c>
      <c r="F397" s="0" t="n">
        <f aca="false">D397*Assumptions!$C$11*$B$7+E397*Assumptions!$C$12*$B$8</f>
        <v>13.4150364</v>
      </c>
      <c r="G397" s="0" t="n">
        <f aca="false">C397*Assumptions!$C$15</f>
        <v>0</v>
      </c>
      <c r="H397" s="0" t="n">
        <f aca="false">MIN(F397,G397)</f>
        <v>0</v>
      </c>
      <c r="I397" s="0" t="n">
        <f aca="false">IF(C397=1,MIN(G397-H397,Assumptions!$C$13,P396),0)</f>
        <v>0</v>
      </c>
      <c r="J397" s="0" t="n">
        <f aca="false">H397+I397</f>
        <v>0</v>
      </c>
      <c r="K397" s="0" t="n">
        <f aca="false">MIN(IF(C397=1,F397-H397,F397),Assumptions!$C$13,MAX(0,($B$5-P396)/$B$6))</f>
        <v>13.4150364</v>
      </c>
      <c r="L397" s="0" t="n">
        <f aca="false">IF(C397=1,0,MIN(F397-K397,Assumptions!$C$15,MAX(0,$B$10-O396-M397)))</f>
        <v>0</v>
      </c>
      <c r="M397" s="0" t="n">
        <f aca="false">'Profiles 8760'!H386</f>
        <v>279200</v>
      </c>
      <c r="N397" s="0" t="n">
        <f aca="false">J397+L397</f>
        <v>0</v>
      </c>
      <c r="O397" s="0" t="n">
        <f aca="false">O396+N397</f>
        <v>30881.2198736715</v>
      </c>
      <c r="P397" s="0" t="n">
        <f aca="false">MIN($B$5,P396+K397*$B$6-I397)</f>
        <v>187.8870679202</v>
      </c>
      <c r="Q397" s="0" t="n">
        <f aca="false">MAX(0,F397-H397-K397-L397)</f>
        <v>0</v>
      </c>
    </row>
    <row r="398" customFormat="false" ht="15" hidden="false" customHeight="false" outlineLevel="0" collapsed="false">
      <c r="A398" s="0" t="n">
        <f aca="false">'Profiles 8760'!A387</f>
        <v>385</v>
      </c>
      <c r="B398" s="0" t="n">
        <f aca="false">'Profiles 8760'!B387</f>
        <v>1</v>
      </c>
      <c r="C398" s="0" t="n">
        <f aca="false">'Profiles 8760'!E387</f>
        <v>0</v>
      </c>
      <c r="D398" s="0" t="n">
        <f aca="false">'Profiles 8760'!F387</f>
        <v>0</v>
      </c>
      <c r="E398" s="0" t="n">
        <f aca="false">'Profiles 8760'!G387</f>
        <v>0.300009</v>
      </c>
      <c r="F398" s="0" t="n">
        <f aca="false">D398*Assumptions!$C$11*$B$7+E398*Assumptions!$C$12*$B$8</f>
        <v>12.2703681</v>
      </c>
      <c r="G398" s="0" t="n">
        <f aca="false">C398*Assumptions!$C$15</f>
        <v>0</v>
      </c>
      <c r="H398" s="0" t="n">
        <f aca="false">MIN(F398,G398)</f>
        <v>0</v>
      </c>
      <c r="I398" s="0" t="n">
        <f aca="false">IF(C398=1,MIN(G398-H398,Assumptions!$C$13,P397),0)</f>
        <v>0</v>
      </c>
      <c r="J398" s="0" t="n">
        <f aca="false">H398+I398</f>
        <v>0</v>
      </c>
      <c r="K398" s="0" t="n">
        <f aca="false">MIN(IF(C398=1,F398-H398,F398),Assumptions!$C$13,MAX(0,($B$5-P397)/$B$6))</f>
        <v>12.2703681</v>
      </c>
      <c r="L398" s="0" t="n">
        <f aca="false">IF(C398=1,0,MIN(F398-K398,Assumptions!$C$15,MAX(0,$B$10-O397-M398)))</f>
        <v>0</v>
      </c>
      <c r="M398" s="0" t="n">
        <f aca="false">'Profiles 8760'!H387</f>
        <v>279200</v>
      </c>
      <c r="N398" s="0" t="n">
        <f aca="false">J398+L398</f>
        <v>0</v>
      </c>
      <c r="O398" s="0" t="n">
        <f aca="false">O397+N398</f>
        <v>30881.2198736715</v>
      </c>
      <c r="P398" s="0" t="n">
        <f aca="false">MIN($B$5,P397+K398*$B$6-I398)</f>
        <v>198.52302298928</v>
      </c>
      <c r="Q398" s="0" t="n">
        <f aca="false">MAX(0,F398-H398-K398-L398)</f>
        <v>0</v>
      </c>
    </row>
    <row r="399" customFormat="false" ht="15" hidden="false" customHeight="false" outlineLevel="0" collapsed="false">
      <c r="A399" s="0" t="n">
        <f aca="false">'Profiles 8760'!A388</f>
        <v>386</v>
      </c>
      <c r="B399" s="0" t="n">
        <f aca="false">'Profiles 8760'!B388</f>
        <v>1</v>
      </c>
      <c r="C399" s="0" t="n">
        <f aca="false">'Profiles 8760'!E388</f>
        <v>0</v>
      </c>
      <c r="D399" s="0" t="n">
        <f aca="false">'Profiles 8760'!F388</f>
        <v>0</v>
      </c>
      <c r="E399" s="0" t="n">
        <f aca="false">'Profiles 8760'!G388</f>
        <v>0.296404</v>
      </c>
      <c r="F399" s="0" t="n">
        <f aca="false">D399*Assumptions!$C$11*$B$7+E399*Assumptions!$C$12*$B$8</f>
        <v>12.1229236</v>
      </c>
      <c r="G399" s="0" t="n">
        <f aca="false">C399*Assumptions!$C$15</f>
        <v>0</v>
      </c>
      <c r="H399" s="0" t="n">
        <f aca="false">MIN(F399,G399)</f>
        <v>0</v>
      </c>
      <c r="I399" s="0" t="n">
        <f aca="false">IF(C399=1,MIN(G399-H399,Assumptions!$C$13,P398),0)</f>
        <v>0</v>
      </c>
      <c r="J399" s="0" t="n">
        <f aca="false">H399+I399</f>
        <v>0</v>
      </c>
      <c r="K399" s="0" t="n">
        <f aca="false">MIN(IF(C399=1,F399-H399,F399),Assumptions!$C$13,MAX(0,($B$5-P398)/$B$6))</f>
        <v>12.1229236</v>
      </c>
      <c r="L399" s="0" t="n">
        <f aca="false">IF(C399=1,0,MIN(F399-K399,Assumptions!$C$15,MAX(0,$B$10-O398-M399)))</f>
        <v>0</v>
      </c>
      <c r="M399" s="0" t="n">
        <f aca="false">'Profiles 8760'!H388</f>
        <v>279200</v>
      </c>
      <c r="N399" s="0" t="n">
        <f aca="false">J399+L399</f>
        <v>0</v>
      </c>
      <c r="O399" s="0" t="n">
        <f aca="false">O398+N399</f>
        <v>30881.2198736715</v>
      </c>
      <c r="P399" s="0" t="n">
        <f aca="false">MIN($B$5,P398+K399*$B$6-I399)</f>
        <v>209.03117316576</v>
      </c>
      <c r="Q399" s="0" t="n">
        <f aca="false">MAX(0,F399-H399-K399-L399)</f>
        <v>0</v>
      </c>
    </row>
    <row r="400" customFormat="false" ht="15" hidden="false" customHeight="false" outlineLevel="0" collapsed="false">
      <c r="A400" s="0" t="n">
        <f aca="false">'Profiles 8760'!A389</f>
        <v>387</v>
      </c>
      <c r="B400" s="0" t="n">
        <f aca="false">'Profiles 8760'!B389</f>
        <v>1</v>
      </c>
      <c r="C400" s="0" t="n">
        <f aca="false">'Profiles 8760'!E389</f>
        <v>0</v>
      </c>
      <c r="D400" s="0" t="n">
        <f aca="false">'Profiles 8760'!F389</f>
        <v>0</v>
      </c>
      <c r="E400" s="0" t="n">
        <f aca="false">'Profiles 8760'!G389</f>
        <v>0.342531</v>
      </c>
      <c r="F400" s="0" t="n">
        <f aca="false">D400*Assumptions!$C$11*$B$7+E400*Assumptions!$C$12*$B$8</f>
        <v>14.0095179</v>
      </c>
      <c r="G400" s="0" t="n">
        <f aca="false">C400*Assumptions!$C$15</f>
        <v>0</v>
      </c>
      <c r="H400" s="0" t="n">
        <f aca="false">MIN(F400,G400)</f>
        <v>0</v>
      </c>
      <c r="I400" s="0" t="n">
        <f aca="false">IF(C400=1,MIN(G400-H400,Assumptions!$C$13,P399),0)</f>
        <v>0</v>
      </c>
      <c r="J400" s="0" t="n">
        <f aca="false">H400+I400</f>
        <v>0</v>
      </c>
      <c r="K400" s="0" t="n">
        <f aca="false">MIN(IF(C400=1,F400-H400,F400),Assumptions!$C$13,MAX(0,($B$5-P399)/$B$6))</f>
        <v>14.0095179</v>
      </c>
      <c r="L400" s="0" t="n">
        <f aca="false">IF(C400=1,0,MIN(F400-K400,Assumptions!$C$15,MAX(0,$B$10-O399-M400)))</f>
        <v>0</v>
      </c>
      <c r="M400" s="0" t="n">
        <f aca="false">'Profiles 8760'!H389</f>
        <v>279200</v>
      </c>
      <c r="N400" s="0" t="n">
        <f aca="false">J400+L400</f>
        <v>0</v>
      </c>
      <c r="O400" s="0" t="n">
        <f aca="false">O399+N400</f>
        <v>30881.2198736715</v>
      </c>
      <c r="P400" s="0" t="n">
        <f aca="false">MIN($B$5,P399+K400*$B$6-I400)</f>
        <v>221.17462328148</v>
      </c>
      <c r="Q400" s="0" t="n">
        <f aca="false">MAX(0,F400-H400-K400-L400)</f>
        <v>0</v>
      </c>
    </row>
    <row r="401" customFormat="false" ht="15" hidden="false" customHeight="false" outlineLevel="0" collapsed="false">
      <c r="A401" s="0" t="n">
        <f aca="false">'Profiles 8760'!A390</f>
        <v>388</v>
      </c>
      <c r="B401" s="0" t="n">
        <f aca="false">'Profiles 8760'!B390</f>
        <v>1</v>
      </c>
      <c r="C401" s="0" t="n">
        <f aca="false">'Profiles 8760'!E390</f>
        <v>0</v>
      </c>
      <c r="D401" s="0" t="n">
        <f aca="false">'Profiles 8760'!F390</f>
        <v>0</v>
      </c>
      <c r="E401" s="0" t="n">
        <f aca="false">'Profiles 8760'!G390</f>
        <v>0.236579</v>
      </c>
      <c r="F401" s="0" t="n">
        <f aca="false">D401*Assumptions!$C$11*$B$7+E401*Assumptions!$C$12*$B$8</f>
        <v>9.6760811</v>
      </c>
      <c r="G401" s="0" t="n">
        <f aca="false">C401*Assumptions!$C$15</f>
        <v>0</v>
      </c>
      <c r="H401" s="0" t="n">
        <f aca="false">MIN(F401,G401)</f>
        <v>0</v>
      </c>
      <c r="I401" s="0" t="n">
        <f aca="false">IF(C401=1,MIN(G401-H401,Assumptions!$C$13,P400),0)</f>
        <v>0</v>
      </c>
      <c r="J401" s="0" t="n">
        <f aca="false">H401+I401</f>
        <v>0</v>
      </c>
      <c r="K401" s="0" t="n">
        <f aca="false">MIN(IF(C401=1,F401-H401,F401),Assumptions!$C$13,MAX(0,($B$5-P400)/$B$6))</f>
        <v>9.6760811</v>
      </c>
      <c r="L401" s="0" t="n">
        <f aca="false">IF(C401=1,0,MIN(F401-K401,Assumptions!$C$15,MAX(0,$B$10-O400-M401)))</f>
        <v>0</v>
      </c>
      <c r="M401" s="0" t="n">
        <f aca="false">'Profiles 8760'!H390</f>
        <v>279200</v>
      </c>
      <c r="N401" s="0" t="n">
        <f aca="false">J401+L401</f>
        <v>0</v>
      </c>
      <c r="O401" s="0" t="n">
        <f aca="false">O400+N401</f>
        <v>30881.2198736715</v>
      </c>
      <c r="P401" s="0" t="n">
        <f aca="false">MIN($B$5,P400+K401*$B$6-I401)</f>
        <v>229.56185037896</v>
      </c>
      <c r="Q401" s="0" t="n">
        <f aca="false">MAX(0,F401-H401-K401-L401)</f>
        <v>0</v>
      </c>
    </row>
    <row r="402" customFormat="false" ht="15" hidden="false" customHeight="false" outlineLevel="0" collapsed="false">
      <c r="A402" s="0" t="n">
        <f aca="false">'Profiles 8760'!A391</f>
        <v>389</v>
      </c>
      <c r="B402" s="0" t="n">
        <f aca="false">'Profiles 8760'!B391</f>
        <v>1</v>
      </c>
      <c r="C402" s="0" t="n">
        <f aca="false">'Profiles 8760'!E391</f>
        <v>0</v>
      </c>
      <c r="D402" s="0" t="n">
        <f aca="false">'Profiles 8760'!F391</f>
        <v>0</v>
      </c>
      <c r="E402" s="0" t="n">
        <f aca="false">'Profiles 8760'!G391</f>
        <v>0.218633</v>
      </c>
      <c r="F402" s="0" t="n">
        <f aca="false">D402*Assumptions!$C$11*$B$7+E402*Assumptions!$C$12*$B$8</f>
        <v>8.9420897</v>
      </c>
      <c r="G402" s="0" t="n">
        <f aca="false">C402*Assumptions!$C$15</f>
        <v>0</v>
      </c>
      <c r="H402" s="0" t="n">
        <f aca="false">MIN(F402,G402)</f>
        <v>0</v>
      </c>
      <c r="I402" s="0" t="n">
        <f aca="false">IF(C402=1,MIN(G402-H402,Assumptions!$C$13,P401),0)</f>
        <v>0</v>
      </c>
      <c r="J402" s="0" t="n">
        <f aca="false">H402+I402</f>
        <v>0</v>
      </c>
      <c r="K402" s="0" t="n">
        <f aca="false">MIN(IF(C402=1,F402-H402,F402),Assumptions!$C$13,MAX(0,($B$5-P401)/$B$6))</f>
        <v>8.9420897</v>
      </c>
      <c r="L402" s="0" t="n">
        <f aca="false">IF(C402=1,0,MIN(F402-K402,Assumptions!$C$15,MAX(0,$B$10-O401-M402)))</f>
        <v>0</v>
      </c>
      <c r="M402" s="0" t="n">
        <f aca="false">'Profiles 8760'!H391</f>
        <v>279200</v>
      </c>
      <c r="N402" s="0" t="n">
        <f aca="false">J402+L402</f>
        <v>0</v>
      </c>
      <c r="O402" s="0" t="n">
        <f aca="false">O401+N402</f>
        <v>30881.2198736715</v>
      </c>
      <c r="P402" s="0" t="n">
        <f aca="false">MIN($B$5,P401+K402*$B$6-I402)</f>
        <v>237.31285373092</v>
      </c>
      <c r="Q402" s="0" t="n">
        <f aca="false">MAX(0,F402-H402-K402-L402)</f>
        <v>0</v>
      </c>
    </row>
    <row r="403" customFormat="false" ht="15" hidden="false" customHeight="false" outlineLevel="0" collapsed="false">
      <c r="A403" s="0" t="n">
        <f aca="false">'Profiles 8760'!A392</f>
        <v>390</v>
      </c>
      <c r="B403" s="0" t="n">
        <f aca="false">'Profiles 8760'!B392</f>
        <v>1</v>
      </c>
      <c r="C403" s="0" t="n">
        <f aca="false">'Profiles 8760'!E392</f>
        <v>0</v>
      </c>
      <c r="D403" s="0" t="n">
        <f aca="false">'Profiles 8760'!F392</f>
        <v>0</v>
      </c>
      <c r="E403" s="0" t="n">
        <f aca="false">'Profiles 8760'!G392</f>
        <v>0.180044</v>
      </c>
      <c r="F403" s="0" t="n">
        <f aca="false">D403*Assumptions!$C$11*$B$7+E403*Assumptions!$C$12*$B$8</f>
        <v>7.3637996</v>
      </c>
      <c r="G403" s="0" t="n">
        <f aca="false">C403*Assumptions!$C$15</f>
        <v>0</v>
      </c>
      <c r="H403" s="0" t="n">
        <f aca="false">MIN(F403,G403)</f>
        <v>0</v>
      </c>
      <c r="I403" s="0" t="n">
        <f aca="false">IF(C403=1,MIN(G403-H403,Assumptions!$C$13,P402),0)</f>
        <v>0</v>
      </c>
      <c r="J403" s="0" t="n">
        <f aca="false">H403+I403</f>
        <v>0</v>
      </c>
      <c r="K403" s="0" t="n">
        <f aca="false">MIN(IF(C403=1,F403-H403,F403),Assumptions!$C$13,MAX(0,($B$5-P402)/$B$6))</f>
        <v>7.3637996</v>
      </c>
      <c r="L403" s="0" t="n">
        <f aca="false">IF(C403=1,0,MIN(F403-K403,Assumptions!$C$15,MAX(0,$B$10-O402-M403)))</f>
        <v>0</v>
      </c>
      <c r="M403" s="0" t="n">
        <f aca="false">'Profiles 8760'!H392</f>
        <v>279200</v>
      </c>
      <c r="N403" s="0" t="n">
        <f aca="false">J403+L403</f>
        <v>0</v>
      </c>
      <c r="O403" s="0" t="n">
        <f aca="false">O402+N403</f>
        <v>30881.2198736715</v>
      </c>
      <c r="P403" s="0" t="n">
        <f aca="false">MIN($B$5,P402+K403*$B$6-I403)</f>
        <v>243.6957952242</v>
      </c>
      <c r="Q403" s="0" t="n">
        <f aca="false">MAX(0,F403-H403-K403-L403)</f>
        <v>0</v>
      </c>
    </row>
    <row r="404" customFormat="false" ht="15" hidden="false" customHeight="false" outlineLevel="0" collapsed="false">
      <c r="A404" s="0" t="n">
        <f aca="false">'Profiles 8760'!A393</f>
        <v>391</v>
      </c>
      <c r="B404" s="0" t="n">
        <f aca="false">'Profiles 8760'!B393</f>
        <v>1</v>
      </c>
      <c r="C404" s="0" t="n">
        <f aca="false">'Profiles 8760'!E393</f>
        <v>0</v>
      </c>
      <c r="D404" s="0" t="n">
        <f aca="false">'Profiles 8760'!F393</f>
        <v>0</v>
      </c>
      <c r="E404" s="0" t="n">
        <f aca="false">'Profiles 8760'!G393</f>
        <v>0.103181</v>
      </c>
      <c r="F404" s="0" t="n">
        <f aca="false">D404*Assumptions!$C$11*$B$7+E404*Assumptions!$C$12*$B$8</f>
        <v>4.2201029</v>
      </c>
      <c r="G404" s="0" t="n">
        <f aca="false">C404*Assumptions!$C$15</f>
        <v>0</v>
      </c>
      <c r="H404" s="0" t="n">
        <f aca="false">MIN(F404,G404)</f>
        <v>0</v>
      </c>
      <c r="I404" s="0" t="n">
        <f aca="false">IF(C404=1,MIN(G404-H404,Assumptions!$C$13,P403),0)</f>
        <v>0</v>
      </c>
      <c r="J404" s="0" t="n">
        <f aca="false">H404+I404</f>
        <v>0</v>
      </c>
      <c r="K404" s="0" t="n">
        <f aca="false">MIN(IF(C404=1,F404-H404,F404),Assumptions!$C$13,MAX(0,($B$5-P403)/$B$6))</f>
        <v>4.2201029</v>
      </c>
      <c r="L404" s="0" t="n">
        <f aca="false">IF(C404=1,0,MIN(F404-K404,Assumptions!$C$15,MAX(0,$B$10-O403-M404)))</f>
        <v>0</v>
      </c>
      <c r="M404" s="0" t="n">
        <f aca="false">'Profiles 8760'!H393</f>
        <v>279200</v>
      </c>
      <c r="N404" s="0" t="n">
        <f aca="false">J404+L404</f>
        <v>0</v>
      </c>
      <c r="O404" s="0" t="n">
        <f aca="false">O403+N404</f>
        <v>30881.2198736715</v>
      </c>
      <c r="P404" s="0" t="n">
        <f aca="false">MIN($B$5,P403+K404*$B$6-I404)</f>
        <v>247.35378041792</v>
      </c>
      <c r="Q404" s="0" t="n">
        <f aca="false">MAX(0,F404-H404-K404-L404)</f>
        <v>0</v>
      </c>
    </row>
    <row r="405" customFormat="false" ht="15" hidden="false" customHeight="false" outlineLevel="0" collapsed="false">
      <c r="A405" s="0" t="n">
        <f aca="false">'Profiles 8760'!A394</f>
        <v>392</v>
      </c>
      <c r="B405" s="0" t="n">
        <f aca="false">'Profiles 8760'!B394</f>
        <v>1</v>
      </c>
      <c r="C405" s="0" t="n">
        <f aca="false">'Profiles 8760'!E394</f>
        <v>1</v>
      </c>
      <c r="D405" s="0" t="n">
        <f aca="false">'Profiles 8760'!F394</f>
        <v>0.07419</v>
      </c>
      <c r="E405" s="0" t="n">
        <f aca="false">'Profiles 8760'!G394</f>
        <v>0.1345</v>
      </c>
      <c r="F405" s="0" t="n">
        <f aca="false">D405*Assumptions!$C$11*$B$7+E405*Assumptions!$C$12*$B$8</f>
        <v>26.927122</v>
      </c>
      <c r="G405" s="0" t="n">
        <f aca="false">C405*Assumptions!$C$15</f>
        <v>200</v>
      </c>
      <c r="H405" s="0" t="n">
        <f aca="false">MIN(F405,G405)</f>
        <v>26.927122</v>
      </c>
      <c r="I405" s="0" t="n">
        <f aca="false">IF(C405=1,MIN(G405-H405,Assumptions!$C$13,P404),0)</f>
        <v>173.072878</v>
      </c>
      <c r="J405" s="0" t="n">
        <f aca="false">H405+I405</f>
        <v>200</v>
      </c>
      <c r="K405" s="0" t="n">
        <f aca="false">MIN(IF(C405=1,F405-H405,F405),Assumptions!$C$13,MAX(0,($B$5-P404)/$B$6))</f>
        <v>0</v>
      </c>
      <c r="L405" s="0" t="n">
        <f aca="false">IF(C405=1,0,MIN(F405-K405,Assumptions!$C$15,MAX(0,$B$10-O404-M405)))</f>
        <v>0</v>
      </c>
      <c r="M405" s="0" t="n">
        <f aca="false">'Profiles 8760'!H394</f>
        <v>279000</v>
      </c>
      <c r="N405" s="0" t="n">
        <f aca="false">J405+L405</f>
        <v>200</v>
      </c>
      <c r="O405" s="0" t="n">
        <f aca="false">O404+N405</f>
        <v>31081.2198736715</v>
      </c>
      <c r="P405" s="0" t="n">
        <f aca="false">MIN($B$5,P404+K405*$B$6-I405)</f>
        <v>74.28090241792</v>
      </c>
      <c r="Q405" s="0" t="n">
        <f aca="false">MAX(0,F405-H405-K405-L405)</f>
        <v>0</v>
      </c>
    </row>
    <row r="406" customFormat="false" ht="15" hidden="false" customHeight="false" outlineLevel="0" collapsed="false">
      <c r="A406" s="0" t="n">
        <f aca="false">'Profiles 8760'!A395</f>
        <v>393</v>
      </c>
      <c r="B406" s="0" t="n">
        <f aca="false">'Profiles 8760'!B395</f>
        <v>1</v>
      </c>
      <c r="C406" s="0" t="n">
        <f aca="false">'Profiles 8760'!E395</f>
        <v>1</v>
      </c>
      <c r="D406" s="0" t="n">
        <f aca="false">'Profiles 8760'!F395</f>
        <v>0.388923</v>
      </c>
      <c r="E406" s="0" t="n">
        <f aca="false">'Profiles 8760'!G395</f>
        <v>0.175336</v>
      </c>
      <c r="F406" s="0" t="n">
        <f aca="false">D406*Assumptions!$C$11*$B$7+E406*Assumptions!$C$12*$B$8</f>
        <v>119.4922048</v>
      </c>
      <c r="G406" s="0" t="n">
        <f aca="false">C406*Assumptions!$C$15</f>
        <v>200</v>
      </c>
      <c r="H406" s="0" t="n">
        <f aca="false">MIN(F406,G406)</f>
        <v>119.4922048</v>
      </c>
      <c r="I406" s="0" t="n">
        <f aca="false">IF(C406=1,MIN(G406-H406,Assumptions!$C$13,P405),0)</f>
        <v>74.28090241792</v>
      </c>
      <c r="J406" s="0" t="n">
        <f aca="false">H406+I406</f>
        <v>193.77310721792</v>
      </c>
      <c r="K406" s="0" t="n">
        <f aca="false">MIN(IF(C406=1,F406-H406,F406),Assumptions!$C$13,MAX(0,($B$5-P405)/$B$6))</f>
        <v>0</v>
      </c>
      <c r="L406" s="0" t="n">
        <f aca="false">IF(C406=1,0,MIN(F406-K406,Assumptions!$C$15,MAX(0,$B$10-O405-M406)))</f>
        <v>0</v>
      </c>
      <c r="M406" s="0" t="n">
        <f aca="false">'Profiles 8760'!H395</f>
        <v>278800</v>
      </c>
      <c r="N406" s="0" t="n">
        <f aca="false">J406+L406</f>
        <v>193.77310721792</v>
      </c>
      <c r="O406" s="0" t="n">
        <f aca="false">O405+N406</f>
        <v>31274.9929808895</v>
      </c>
      <c r="P406" s="0" t="n">
        <f aca="false">MIN($B$5,P405+K406*$B$6-I406)</f>
        <v>0</v>
      </c>
      <c r="Q406" s="0" t="n">
        <f aca="false">MAX(0,F406-H406-K406-L406)</f>
        <v>0</v>
      </c>
    </row>
    <row r="407" customFormat="false" ht="15" hidden="false" customHeight="false" outlineLevel="0" collapsed="false">
      <c r="A407" s="0" t="n">
        <f aca="false">'Profiles 8760'!A396</f>
        <v>394</v>
      </c>
      <c r="B407" s="0" t="n">
        <f aca="false">'Profiles 8760'!B396</f>
        <v>1</v>
      </c>
      <c r="C407" s="0" t="n">
        <f aca="false">'Profiles 8760'!E396</f>
        <v>0</v>
      </c>
      <c r="D407" s="0" t="n">
        <f aca="false">'Profiles 8760'!F396</f>
        <v>0.747735</v>
      </c>
      <c r="E407" s="0" t="n">
        <f aca="false">'Profiles 8760'!G396</f>
        <v>0.136951</v>
      </c>
      <c r="F407" s="0" t="n">
        <f aca="false">D407*Assumptions!$C$11*$B$7+E407*Assumptions!$C$12*$B$8</f>
        <v>221.5471639</v>
      </c>
      <c r="G407" s="0" t="n">
        <f aca="false">C407*Assumptions!$C$15</f>
        <v>0</v>
      </c>
      <c r="H407" s="0" t="n">
        <f aca="false">MIN(F407,G407)</f>
        <v>0</v>
      </c>
      <c r="I407" s="0" t="n">
        <f aca="false">IF(C407=1,MIN(G407-H407,Assumptions!$C$13,P406),0)</f>
        <v>0</v>
      </c>
      <c r="J407" s="0" t="n">
        <f aca="false">H407+I407</f>
        <v>0</v>
      </c>
      <c r="K407" s="0" t="n">
        <f aca="false">MIN(IF(C407=1,F407-H407,F407),Assumptions!$C$13,MAX(0,($B$5-P406)/$B$6))</f>
        <v>180</v>
      </c>
      <c r="L407" s="0" t="n">
        <f aca="false">IF(C407=1,0,MIN(F407-K407,Assumptions!$C$15,MAX(0,$B$10-O406-M407)))</f>
        <v>41.5471639</v>
      </c>
      <c r="M407" s="0" t="n">
        <f aca="false">'Profiles 8760'!H396</f>
        <v>278800</v>
      </c>
      <c r="N407" s="0" t="n">
        <f aca="false">J407+L407</f>
        <v>41.5471639</v>
      </c>
      <c r="O407" s="0" t="n">
        <f aca="false">O406+N407</f>
        <v>31316.5401447895</v>
      </c>
      <c r="P407" s="0" t="n">
        <f aca="false">MIN($B$5,P406+K407*$B$6-I407)</f>
        <v>156.024</v>
      </c>
      <c r="Q407" s="0" t="n">
        <f aca="false">MAX(0,F407-H407-K407-L407)</f>
        <v>0</v>
      </c>
    </row>
    <row r="408" customFormat="false" ht="15" hidden="false" customHeight="false" outlineLevel="0" collapsed="false">
      <c r="A408" s="0" t="n">
        <f aca="false">'Profiles 8760'!A397</f>
        <v>395</v>
      </c>
      <c r="B408" s="0" t="n">
        <f aca="false">'Profiles 8760'!B397</f>
        <v>1</v>
      </c>
      <c r="C408" s="0" t="n">
        <f aca="false">'Profiles 8760'!E397</f>
        <v>0</v>
      </c>
      <c r="D408" s="0" t="n">
        <f aca="false">'Profiles 8760'!F397</f>
        <v>1</v>
      </c>
      <c r="E408" s="0" t="n">
        <f aca="false">'Profiles 8760'!G397</f>
        <v>0.148842</v>
      </c>
      <c r="F408" s="0" t="n">
        <f aca="false">D408*Assumptions!$C$11*$B$7+E408*Assumptions!$C$12*$B$8</f>
        <v>294.8876378</v>
      </c>
      <c r="G408" s="0" t="n">
        <f aca="false">C408*Assumptions!$C$15</f>
        <v>0</v>
      </c>
      <c r="H408" s="0" t="n">
        <f aca="false">MIN(F408,G408)</f>
        <v>0</v>
      </c>
      <c r="I408" s="0" t="n">
        <f aca="false">IF(C408=1,MIN(G408-H408,Assumptions!$C$13,P407),0)</f>
        <v>0</v>
      </c>
      <c r="J408" s="0" t="n">
        <f aca="false">H408+I408</f>
        <v>0</v>
      </c>
      <c r="K408" s="0" t="n">
        <f aca="false">MIN(IF(C408=1,F408-H408,F408),Assumptions!$C$13,MAX(0,($B$5-P407)/$B$6))</f>
        <v>180</v>
      </c>
      <c r="L408" s="0" t="n">
        <f aca="false">IF(C408=1,0,MIN(F408-K408,Assumptions!$C$15,MAX(0,$B$10-O407-M408)))</f>
        <v>114.8876378</v>
      </c>
      <c r="M408" s="0" t="n">
        <f aca="false">'Profiles 8760'!H397</f>
        <v>278800</v>
      </c>
      <c r="N408" s="0" t="n">
        <f aca="false">J408+L408</f>
        <v>114.8876378</v>
      </c>
      <c r="O408" s="0" t="n">
        <f aca="false">O407+N408</f>
        <v>31431.4277825895</v>
      </c>
      <c r="P408" s="0" t="n">
        <f aca="false">MIN($B$5,P407+K408*$B$6-I408)</f>
        <v>312.048</v>
      </c>
      <c r="Q408" s="0" t="n">
        <f aca="false">MAX(0,F408-H408-K408-L408)</f>
        <v>0</v>
      </c>
    </row>
    <row r="409" customFormat="false" ht="15" hidden="false" customHeight="false" outlineLevel="0" collapsed="false">
      <c r="A409" s="0" t="n">
        <f aca="false">'Profiles 8760'!A398</f>
        <v>396</v>
      </c>
      <c r="B409" s="0" t="n">
        <f aca="false">'Profiles 8760'!B398</f>
        <v>1</v>
      </c>
      <c r="C409" s="0" t="n">
        <f aca="false">'Profiles 8760'!E398</f>
        <v>0</v>
      </c>
      <c r="D409" s="0" t="n">
        <f aca="false">'Profiles 8760'!F398</f>
        <v>1</v>
      </c>
      <c r="E409" s="0" t="n">
        <f aca="false">'Profiles 8760'!G398</f>
        <v>0.151633</v>
      </c>
      <c r="F409" s="0" t="n">
        <f aca="false">D409*Assumptions!$C$11*$B$7+E409*Assumptions!$C$12*$B$8</f>
        <v>295.0017897</v>
      </c>
      <c r="G409" s="0" t="n">
        <f aca="false">C409*Assumptions!$C$15</f>
        <v>0</v>
      </c>
      <c r="H409" s="0" t="n">
        <f aca="false">MIN(F409,G409)</f>
        <v>0</v>
      </c>
      <c r="I409" s="0" t="n">
        <f aca="false">IF(C409=1,MIN(G409-H409,Assumptions!$C$13,P408),0)</f>
        <v>0</v>
      </c>
      <c r="J409" s="0" t="n">
        <f aca="false">H409+I409</f>
        <v>0</v>
      </c>
      <c r="K409" s="0" t="n">
        <f aca="false">MIN(IF(C409=1,F409-H409,F409),Assumptions!$C$13,MAX(0,($B$5-P408)/$B$6))</f>
        <v>180</v>
      </c>
      <c r="L409" s="0" t="n">
        <f aca="false">IF(C409=1,0,MIN(F409-K409,Assumptions!$C$15,MAX(0,$B$10-O408-M409)))</f>
        <v>115.0017897</v>
      </c>
      <c r="M409" s="0" t="n">
        <f aca="false">'Profiles 8760'!H398</f>
        <v>278800</v>
      </c>
      <c r="N409" s="0" t="n">
        <f aca="false">J409+L409</f>
        <v>115.0017897</v>
      </c>
      <c r="O409" s="0" t="n">
        <f aca="false">O408+N409</f>
        <v>31546.4295722895</v>
      </c>
      <c r="P409" s="0" t="n">
        <f aca="false">MIN($B$5,P408+K409*$B$6-I409)</f>
        <v>468.072</v>
      </c>
      <c r="Q409" s="0" t="n">
        <f aca="false">MAX(0,F409-H409-K409-L409)</f>
        <v>0</v>
      </c>
    </row>
    <row r="410" customFormat="false" ht="15" hidden="false" customHeight="false" outlineLevel="0" collapsed="false">
      <c r="A410" s="0" t="n">
        <f aca="false">'Profiles 8760'!A399</f>
        <v>397</v>
      </c>
      <c r="B410" s="0" t="n">
        <f aca="false">'Profiles 8760'!B399</f>
        <v>1</v>
      </c>
      <c r="C410" s="0" t="n">
        <f aca="false">'Profiles 8760'!E399</f>
        <v>0</v>
      </c>
      <c r="D410" s="0" t="n">
        <f aca="false">'Profiles 8760'!F399</f>
        <v>1</v>
      </c>
      <c r="E410" s="0" t="n">
        <f aca="false">'Profiles 8760'!G399</f>
        <v>0.142706</v>
      </c>
      <c r="F410" s="0" t="n">
        <f aca="false">D410*Assumptions!$C$11*$B$7+E410*Assumptions!$C$12*$B$8</f>
        <v>294.6366754</v>
      </c>
      <c r="G410" s="0" t="n">
        <f aca="false">C410*Assumptions!$C$15</f>
        <v>0</v>
      </c>
      <c r="H410" s="0" t="n">
        <f aca="false">MIN(F410,G410)</f>
        <v>0</v>
      </c>
      <c r="I410" s="0" t="n">
        <f aca="false">IF(C410=1,MIN(G410-H410,Assumptions!$C$13,P409),0)</f>
        <v>0</v>
      </c>
      <c r="J410" s="0" t="n">
        <f aca="false">H410+I410</f>
        <v>0</v>
      </c>
      <c r="K410" s="0" t="n">
        <f aca="false">MIN(IF(C410=1,F410-H410,F410),Assumptions!$C$13,MAX(0,($B$5-P409)/$B$6))</f>
        <v>49.3054914628519</v>
      </c>
      <c r="L410" s="0" t="n">
        <f aca="false">IF(C410=1,0,MIN(F410-K410,Assumptions!$C$15,MAX(0,$B$10-O409-M410)))</f>
        <v>200</v>
      </c>
      <c r="M410" s="0" t="n">
        <f aca="false">'Profiles 8760'!H399</f>
        <v>278800</v>
      </c>
      <c r="N410" s="0" t="n">
        <f aca="false">J410+L410</f>
        <v>200</v>
      </c>
      <c r="O410" s="0" t="n">
        <f aca="false">O409+N410</f>
        <v>31746.4295722895</v>
      </c>
      <c r="P410" s="0" t="n">
        <f aca="false">MIN($B$5,P409+K410*$B$6-I410)</f>
        <v>510.81</v>
      </c>
      <c r="Q410" s="0" t="n">
        <f aca="false">MAX(0,F410-H410-K410-L410)</f>
        <v>45.3311839371481</v>
      </c>
    </row>
    <row r="411" customFormat="false" ht="15" hidden="false" customHeight="false" outlineLevel="0" collapsed="false">
      <c r="A411" s="0" t="n">
        <f aca="false">'Profiles 8760'!A400</f>
        <v>398</v>
      </c>
      <c r="B411" s="0" t="n">
        <f aca="false">'Profiles 8760'!B400</f>
        <v>1</v>
      </c>
      <c r="C411" s="0" t="n">
        <f aca="false">'Profiles 8760'!E400</f>
        <v>0</v>
      </c>
      <c r="D411" s="0" t="n">
        <f aca="false">'Profiles 8760'!F400</f>
        <v>1</v>
      </c>
      <c r="E411" s="0" t="n">
        <f aca="false">'Profiles 8760'!G400</f>
        <v>0.103671</v>
      </c>
      <c r="F411" s="0" t="n">
        <f aca="false">D411*Assumptions!$C$11*$B$7+E411*Assumptions!$C$12*$B$8</f>
        <v>293.0401439</v>
      </c>
      <c r="G411" s="0" t="n">
        <f aca="false">C411*Assumptions!$C$15</f>
        <v>0</v>
      </c>
      <c r="H411" s="0" t="n">
        <f aca="false">MIN(F411,G411)</f>
        <v>0</v>
      </c>
      <c r="I411" s="0" t="n">
        <f aca="false">IF(C411=1,MIN(G411-H411,Assumptions!$C$13,P410),0)</f>
        <v>0</v>
      </c>
      <c r="J411" s="0" t="n">
        <f aca="false">H411+I411</f>
        <v>0</v>
      </c>
      <c r="K411" s="0" t="n">
        <f aca="false">MIN(IF(C411=1,F411-H411,F411),Assumptions!$C$13,MAX(0,($B$5-P410)/$B$6))</f>
        <v>0</v>
      </c>
      <c r="L411" s="0" t="n">
        <f aca="false">IF(C411=1,0,MIN(F411-K411,Assumptions!$C$15,MAX(0,$B$10-O410-M411)))</f>
        <v>200</v>
      </c>
      <c r="M411" s="0" t="n">
        <f aca="false">'Profiles 8760'!H400</f>
        <v>278800</v>
      </c>
      <c r="N411" s="0" t="n">
        <f aca="false">J411+L411</f>
        <v>200</v>
      </c>
      <c r="O411" s="0" t="n">
        <f aca="false">O410+N411</f>
        <v>31946.4295722895</v>
      </c>
      <c r="P411" s="0" t="n">
        <f aca="false">MIN($B$5,P410+K411*$B$6-I411)</f>
        <v>510.81</v>
      </c>
      <c r="Q411" s="0" t="n">
        <f aca="false">MAX(0,F411-H411-K411-L411)</f>
        <v>93.0401439</v>
      </c>
    </row>
    <row r="412" customFormat="false" ht="15" hidden="false" customHeight="false" outlineLevel="0" collapsed="false">
      <c r="A412" s="0" t="n">
        <f aca="false">'Profiles 8760'!A401</f>
        <v>399</v>
      </c>
      <c r="B412" s="0" t="n">
        <f aca="false">'Profiles 8760'!B401</f>
        <v>1</v>
      </c>
      <c r="C412" s="0" t="n">
        <f aca="false">'Profiles 8760'!E401</f>
        <v>0</v>
      </c>
      <c r="D412" s="0" t="n">
        <f aca="false">'Profiles 8760'!F401</f>
        <v>1</v>
      </c>
      <c r="E412" s="0" t="n">
        <f aca="false">'Profiles 8760'!G401</f>
        <v>0.11511</v>
      </c>
      <c r="F412" s="0" t="n">
        <f aca="false">D412*Assumptions!$C$11*$B$7+E412*Assumptions!$C$12*$B$8</f>
        <v>293.507999</v>
      </c>
      <c r="G412" s="0" t="n">
        <f aca="false">C412*Assumptions!$C$15</f>
        <v>0</v>
      </c>
      <c r="H412" s="0" t="n">
        <f aca="false">MIN(F412,G412)</f>
        <v>0</v>
      </c>
      <c r="I412" s="0" t="n">
        <f aca="false">IF(C412=1,MIN(G412-H412,Assumptions!$C$13,P411),0)</f>
        <v>0</v>
      </c>
      <c r="J412" s="0" t="n">
        <f aca="false">H412+I412</f>
        <v>0</v>
      </c>
      <c r="K412" s="0" t="n">
        <f aca="false">MIN(IF(C412=1,F412-H412,F412),Assumptions!$C$13,MAX(0,($B$5-P411)/$B$6))</f>
        <v>0</v>
      </c>
      <c r="L412" s="0" t="n">
        <f aca="false">IF(C412=1,0,MIN(F412-K412,Assumptions!$C$15,MAX(0,$B$10-O411-M412)))</f>
        <v>200</v>
      </c>
      <c r="M412" s="0" t="n">
        <f aca="false">'Profiles 8760'!H401</f>
        <v>278800</v>
      </c>
      <c r="N412" s="0" t="n">
        <f aca="false">J412+L412</f>
        <v>200</v>
      </c>
      <c r="O412" s="0" t="n">
        <f aca="false">O411+N412</f>
        <v>32146.4295722895</v>
      </c>
      <c r="P412" s="0" t="n">
        <f aca="false">MIN($B$5,P411+K412*$B$6-I412)</f>
        <v>510.81</v>
      </c>
      <c r="Q412" s="0" t="n">
        <f aca="false">MAX(0,F412-H412-K412-L412)</f>
        <v>93.507999</v>
      </c>
    </row>
    <row r="413" customFormat="false" ht="15" hidden="false" customHeight="false" outlineLevel="0" collapsed="false">
      <c r="A413" s="0" t="n">
        <f aca="false">'Profiles 8760'!A402</f>
        <v>400</v>
      </c>
      <c r="B413" s="0" t="n">
        <f aca="false">'Profiles 8760'!B402</f>
        <v>1</v>
      </c>
      <c r="C413" s="0" t="n">
        <f aca="false">'Profiles 8760'!E402</f>
        <v>0</v>
      </c>
      <c r="D413" s="0" t="n">
        <f aca="false">'Profiles 8760'!F402</f>
        <v>0.747735</v>
      </c>
      <c r="E413" s="0" t="n">
        <f aca="false">'Profiles 8760'!G402</f>
        <v>0.135733</v>
      </c>
      <c r="F413" s="0" t="n">
        <f aca="false">D413*Assumptions!$C$11*$B$7+E413*Assumptions!$C$12*$B$8</f>
        <v>221.4973477</v>
      </c>
      <c r="G413" s="0" t="n">
        <f aca="false">C413*Assumptions!$C$15</f>
        <v>0</v>
      </c>
      <c r="H413" s="0" t="n">
        <f aca="false">MIN(F413,G413)</f>
        <v>0</v>
      </c>
      <c r="I413" s="0" t="n">
        <f aca="false">IF(C413=1,MIN(G413-H413,Assumptions!$C$13,P412),0)</f>
        <v>0</v>
      </c>
      <c r="J413" s="0" t="n">
        <f aca="false">H413+I413</f>
        <v>0</v>
      </c>
      <c r="K413" s="0" t="n">
        <f aca="false">MIN(IF(C413=1,F413-H413,F413),Assumptions!$C$13,MAX(0,($B$5-P412)/$B$6))</f>
        <v>0</v>
      </c>
      <c r="L413" s="0" t="n">
        <f aca="false">IF(C413=1,0,MIN(F413-K413,Assumptions!$C$15,MAX(0,$B$10-O412-M413)))</f>
        <v>200</v>
      </c>
      <c r="M413" s="0" t="n">
        <f aca="false">'Profiles 8760'!H402</f>
        <v>278800</v>
      </c>
      <c r="N413" s="0" t="n">
        <f aca="false">J413+L413</f>
        <v>200</v>
      </c>
      <c r="O413" s="0" t="n">
        <f aca="false">O412+N413</f>
        <v>32346.4295722895</v>
      </c>
      <c r="P413" s="0" t="n">
        <f aca="false">MIN($B$5,P412+K413*$B$6-I413)</f>
        <v>510.81</v>
      </c>
      <c r="Q413" s="0" t="n">
        <f aca="false">MAX(0,F413-H413-K413-L413)</f>
        <v>21.4973477</v>
      </c>
    </row>
    <row r="414" customFormat="false" ht="15" hidden="false" customHeight="false" outlineLevel="0" collapsed="false">
      <c r="A414" s="0" t="n">
        <f aca="false">'Profiles 8760'!A403</f>
        <v>401</v>
      </c>
      <c r="B414" s="0" t="n">
        <f aca="false">'Profiles 8760'!B403</f>
        <v>1</v>
      </c>
      <c r="C414" s="0" t="n">
        <f aca="false">'Profiles 8760'!E403</f>
        <v>0</v>
      </c>
      <c r="D414" s="0" t="n">
        <f aca="false">'Profiles 8760'!F403</f>
        <v>0.388923</v>
      </c>
      <c r="E414" s="0" t="n">
        <f aca="false">'Profiles 8760'!G403</f>
        <v>0.150006</v>
      </c>
      <c r="F414" s="0" t="n">
        <f aca="false">D414*Assumptions!$C$11*$B$7+E414*Assumptions!$C$12*$B$8</f>
        <v>118.4562078</v>
      </c>
      <c r="G414" s="0" t="n">
        <f aca="false">C414*Assumptions!$C$15</f>
        <v>0</v>
      </c>
      <c r="H414" s="0" t="n">
        <f aca="false">MIN(F414,G414)</f>
        <v>0</v>
      </c>
      <c r="I414" s="0" t="n">
        <f aca="false">IF(C414=1,MIN(G414-H414,Assumptions!$C$13,P413),0)</f>
        <v>0</v>
      </c>
      <c r="J414" s="0" t="n">
        <f aca="false">H414+I414</f>
        <v>0</v>
      </c>
      <c r="K414" s="0" t="n">
        <f aca="false">MIN(IF(C414=1,F414-H414,F414),Assumptions!$C$13,MAX(0,($B$5-P413)/$B$6))</f>
        <v>0</v>
      </c>
      <c r="L414" s="0" t="n">
        <f aca="false">IF(C414=1,0,MIN(F414-K414,Assumptions!$C$15,MAX(0,$B$10-O413-M414)))</f>
        <v>118.4562078</v>
      </c>
      <c r="M414" s="0" t="n">
        <f aca="false">'Profiles 8760'!H403</f>
        <v>278800</v>
      </c>
      <c r="N414" s="0" t="n">
        <f aca="false">J414+L414</f>
        <v>118.4562078</v>
      </c>
      <c r="O414" s="0" t="n">
        <f aca="false">O413+N414</f>
        <v>32464.8857800895</v>
      </c>
      <c r="P414" s="0" t="n">
        <f aca="false">MIN($B$5,P413+K414*$B$6-I414)</f>
        <v>510.81</v>
      </c>
      <c r="Q414" s="0" t="n">
        <f aca="false">MAX(0,F414-H414-K414-L414)</f>
        <v>0</v>
      </c>
    </row>
    <row r="415" customFormat="false" ht="15" hidden="false" customHeight="false" outlineLevel="0" collapsed="false">
      <c r="A415" s="0" t="n">
        <f aca="false">'Profiles 8760'!A404</f>
        <v>402</v>
      </c>
      <c r="B415" s="0" t="n">
        <f aca="false">'Profiles 8760'!B404</f>
        <v>1</v>
      </c>
      <c r="C415" s="0" t="n">
        <f aca="false">'Profiles 8760'!E404</f>
        <v>0</v>
      </c>
      <c r="D415" s="0" t="n">
        <f aca="false">'Profiles 8760'!F404</f>
        <v>0.07419</v>
      </c>
      <c r="E415" s="0" t="n">
        <f aca="false">'Profiles 8760'!G404</f>
        <v>0.147067</v>
      </c>
      <c r="F415" s="0" t="n">
        <f aca="false">D415*Assumptions!$C$11*$B$7+E415*Assumptions!$C$12*$B$8</f>
        <v>27.4411123</v>
      </c>
      <c r="G415" s="0" t="n">
        <f aca="false">C415*Assumptions!$C$15</f>
        <v>0</v>
      </c>
      <c r="H415" s="0" t="n">
        <f aca="false">MIN(F415,G415)</f>
        <v>0</v>
      </c>
      <c r="I415" s="0" t="n">
        <f aca="false">IF(C415=1,MIN(G415-H415,Assumptions!$C$13,P414),0)</f>
        <v>0</v>
      </c>
      <c r="J415" s="0" t="n">
        <f aca="false">H415+I415</f>
        <v>0</v>
      </c>
      <c r="K415" s="0" t="n">
        <f aca="false">MIN(IF(C415=1,F415-H415,F415),Assumptions!$C$13,MAX(0,($B$5-P414)/$B$6))</f>
        <v>0</v>
      </c>
      <c r="L415" s="0" t="n">
        <f aca="false">IF(C415=1,0,MIN(F415-K415,Assumptions!$C$15,MAX(0,$B$10-O414-M415)))</f>
        <v>27.4411123</v>
      </c>
      <c r="M415" s="0" t="n">
        <f aca="false">'Profiles 8760'!H404</f>
        <v>278800</v>
      </c>
      <c r="N415" s="0" t="n">
        <f aca="false">J415+L415</f>
        <v>27.4411123</v>
      </c>
      <c r="O415" s="0" t="n">
        <f aca="false">O414+N415</f>
        <v>32492.3268923895</v>
      </c>
      <c r="P415" s="0" t="n">
        <f aca="false">MIN($B$5,P414+K415*$B$6-I415)</f>
        <v>510.81</v>
      </c>
      <c r="Q415" s="0" t="n">
        <f aca="false">MAX(0,F415-H415-K415-L415)</f>
        <v>0</v>
      </c>
    </row>
    <row r="416" customFormat="false" ht="15" hidden="false" customHeight="false" outlineLevel="0" collapsed="false">
      <c r="A416" s="0" t="n">
        <f aca="false">'Profiles 8760'!A405</f>
        <v>403</v>
      </c>
      <c r="B416" s="0" t="n">
        <f aca="false">'Profiles 8760'!B405</f>
        <v>1</v>
      </c>
      <c r="C416" s="0" t="n">
        <f aca="false">'Profiles 8760'!E405</f>
        <v>0</v>
      </c>
      <c r="D416" s="0" t="n">
        <f aca="false">'Profiles 8760'!F405</f>
        <v>0</v>
      </c>
      <c r="E416" s="0" t="n">
        <f aca="false">'Profiles 8760'!G405</f>
        <v>0.165839</v>
      </c>
      <c r="F416" s="0" t="n">
        <f aca="false">D416*Assumptions!$C$11*$B$7+E416*Assumptions!$C$12*$B$8</f>
        <v>6.7828151</v>
      </c>
      <c r="G416" s="0" t="n">
        <f aca="false">C416*Assumptions!$C$15</f>
        <v>0</v>
      </c>
      <c r="H416" s="0" t="n">
        <f aca="false">MIN(F416,G416)</f>
        <v>0</v>
      </c>
      <c r="I416" s="0" t="n">
        <f aca="false">IF(C416=1,MIN(G416-H416,Assumptions!$C$13,P415),0)</f>
        <v>0</v>
      </c>
      <c r="J416" s="0" t="n">
        <f aca="false">H416+I416</f>
        <v>0</v>
      </c>
      <c r="K416" s="0" t="n">
        <f aca="false">MIN(IF(C416=1,F416-H416,F416),Assumptions!$C$13,MAX(0,($B$5-P415)/$B$6))</f>
        <v>0</v>
      </c>
      <c r="L416" s="0" t="n">
        <f aca="false">IF(C416=1,0,MIN(F416-K416,Assumptions!$C$15,MAX(0,$B$10-O415-M416)))</f>
        <v>6.7828151</v>
      </c>
      <c r="M416" s="0" t="n">
        <f aca="false">'Profiles 8760'!H405</f>
        <v>278800</v>
      </c>
      <c r="N416" s="0" t="n">
        <f aca="false">J416+L416</f>
        <v>6.7828151</v>
      </c>
      <c r="O416" s="0" t="n">
        <f aca="false">O415+N416</f>
        <v>32499.1097074895</v>
      </c>
      <c r="P416" s="0" t="n">
        <f aca="false">MIN($B$5,P415+K416*$B$6-I416)</f>
        <v>510.81</v>
      </c>
      <c r="Q416" s="0" t="n">
        <f aca="false">MAX(0,F416-H416-K416-L416)</f>
        <v>0</v>
      </c>
    </row>
    <row r="417" customFormat="false" ht="15" hidden="false" customHeight="false" outlineLevel="0" collapsed="false">
      <c r="A417" s="0" t="n">
        <f aca="false">'Profiles 8760'!A406</f>
        <v>404</v>
      </c>
      <c r="B417" s="0" t="n">
        <f aca="false">'Profiles 8760'!B406</f>
        <v>1</v>
      </c>
      <c r="C417" s="0" t="n">
        <f aca="false">'Profiles 8760'!E406</f>
        <v>1</v>
      </c>
      <c r="D417" s="0" t="n">
        <f aca="false">'Profiles 8760'!F406</f>
        <v>0</v>
      </c>
      <c r="E417" s="0" t="n">
        <f aca="false">'Profiles 8760'!G406</f>
        <v>0.152986</v>
      </c>
      <c r="F417" s="0" t="n">
        <f aca="false">D417*Assumptions!$C$11*$B$7+E417*Assumptions!$C$12*$B$8</f>
        <v>6.2571274</v>
      </c>
      <c r="G417" s="0" t="n">
        <f aca="false">C417*Assumptions!$C$15</f>
        <v>200</v>
      </c>
      <c r="H417" s="0" t="n">
        <f aca="false">MIN(F417,G417)</f>
        <v>6.2571274</v>
      </c>
      <c r="I417" s="0" t="n">
        <f aca="false">IF(C417=1,MIN(G417-H417,Assumptions!$C$13,P416),0)</f>
        <v>180</v>
      </c>
      <c r="J417" s="0" t="n">
        <f aca="false">H417+I417</f>
        <v>186.2571274</v>
      </c>
      <c r="K417" s="0" t="n">
        <f aca="false">MIN(IF(C417=1,F417-H417,F417),Assumptions!$C$13,MAX(0,($B$5-P416)/$B$6))</f>
        <v>0</v>
      </c>
      <c r="L417" s="0" t="n">
        <f aca="false">IF(C417=1,0,MIN(F417-K417,Assumptions!$C$15,MAX(0,$B$10-O416-M417)))</f>
        <v>0</v>
      </c>
      <c r="M417" s="0" t="n">
        <f aca="false">'Profiles 8760'!H406</f>
        <v>278600</v>
      </c>
      <c r="N417" s="0" t="n">
        <f aca="false">J417+L417</f>
        <v>186.2571274</v>
      </c>
      <c r="O417" s="0" t="n">
        <f aca="false">O416+N417</f>
        <v>32685.3668348895</v>
      </c>
      <c r="P417" s="0" t="n">
        <f aca="false">MIN($B$5,P416+K417*$B$6-I417)</f>
        <v>330.81</v>
      </c>
      <c r="Q417" s="0" t="n">
        <f aca="false">MAX(0,F417-H417-K417-L417)</f>
        <v>0</v>
      </c>
    </row>
    <row r="418" customFormat="false" ht="15" hidden="false" customHeight="false" outlineLevel="0" collapsed="false">
      <c r="A418" s="0" t="n">
        <f aca="false">'Profiles 8760'!A407</f>
        <v>405</v>
      </c>
      <c r="B418" s="0" t="n">
        <f aca="false">'Profiles 8760'!B407</f>
        <v>1</v>
      </c>
      <c r="C418" s="0" t="n">
        <f aca="false">'Profiles 8760'!E407</f>
        <v>1</v>
      </c>
      <c r="D418" s="0" t="n">
        <f aca="false">'Profiles 8760'!F407</f>
        <v>0</v>
      </c>
      <c r="E418" s="0" t="n">
        <f aca="false">'Profiles 8760'!G407</f>
        <v>0.175802</v>
      </c>
      <c r="F418" s="0" t="n">
        <f aca="false">D418*Assumptions!$C$11*$B$7+E418*Assumptions!$C$12*$B$8</f>
        <v>7.1903018</v>
      </c>
      <c r="G418" s="0" t="n">
        <f aca="false">C418*Assumptions!$C$15</f>
        <v>200</v>
      </c>
      <c r="H418" s="0" t="n">
        <f aca="false">MIN(F418,G418)</f>
        <v>7.1903018</v>
      </c>
      <c r="I418" s="0" t="n">
        <f aca="false">IF(C418=1,MIN(G418-H418,Assumptions!$C$13,P417),0)</f>
        <v>180</v>
      </c>
      <c r="J418" s="0" t="n">
        <f aca="false">H418+I418</f>
        <v>187.1903018</v>
      </c>
      <c r="K418" s="0" t="n">
        <f aca="false">MIN(IF(C418=1,F418-H418,F418),Assumptions!$C$13,MAX(0,($B$5-P417)/$B$6))</f>
        <v>0</v>
      </c>
      <c r="L418" s="0" t="n">
        <f aca="false">IF(C418=1,0,MIN(F418-K418,Assumptions!$C$15,MAX(0,$B$10-O417-M418)))</f>
        <v>0</v>
      </c>
      <c r="M418" s="0" t="n">
        <f aca="false">'Profiles 8760'!H407</f>
        <v>278400</v>
      </c>
      <c r="N418" s="0" t="n">
        <f aca="false">J418+L418</f>
        <v>187.1903018</v>
      </c>
      <c r="O418" s="0" t="n">
        <f aca="false">O417+N418</f>
        <v>32872.5571366895</v>
      </c>
      <c r="P418" s="0" t="n">
        <f aca="false">MIN($B$5,P417+K418*$B$6-I418)</f>
        <v>150.81</v>
      </c>
      <c r="Q418" s="0" t="n">
        <f aca="false">MAX(0,F418-H418-K418-L418)</f>
        <v>0</v>
      </c>
    </row>
    <row r="419" customFormat="false" ht="15" hidden="false" customHeight="false" outlineLevel="0" collapsed="false">
      <c r="A419" s="0" t="n">
        <f aca="false">'Profiles 8760'!A408</f>
        <v>406</v>
      </c>
      <c r="B419" s="0" t="n">
        <f aca="false">'Profiles 8760'!B408</f>
        <v>1</v>
      </c>
      <c r="C419" s="0" t="n">
        <f aca="false">'Profiles 8760'!E408</f>
        <v>0</v>
      </c>
      <c r="D419" s="0" t="n">
        <f aca="false">'Profiles 8760'!F408</f>
        <v>0</v>
      </c>
      <c r="E419" s="0" t="n">
        <f aca="false">'Profiles 8760'!G408</f>
        <v>0.203369</v>
      </c>
      <c r="F419" s="0" t="n">
        <f aca="false">D419*Assumptions!$C$11*$B$7+E419*Assumptions!$C$12*$B$8</f>
        <v>8.3177921</v>
      </c>
      <c r="G419" s="0" t="n">
        <f aca="false">C419*Assumptions!$C$15</f>
        <v>0</v>
      </c>
      <c r="H419" s="0" t="n">
        <f aca="false">MIN(F419,G419)</f>
        <v>0</v>
      </c>
      <c r="I419" s="0" t="n">
        <f aca="false">IF(C419=1,MIN(G419-H419,Assumptions!$C$13,P418),0)</f>
        <v>0</v>
      </c>
      <c r="J419" s="0" t="n">
        <f aca="false">H419+I419</f>
        <v>0</v>
      </c>
      <c r="K419" s="0" t="n">
        <f aca="false">MIN(IF(C419=1,F419-H419,F419),Assumptions!$C$13,MAX(0,($B$5-P418)/$B$6))</f>
        <v>8.3177921</v>
      </c>
      <c r="L419" s="0" t="n">
        <f aca="false">IF(C419=1,0,MIN(F419-K419,Assumptions!$C$15,MAX(0,$B$10-O418-M419)))</f>
        <v>0</v>
      </c>
      <c r="M419" s="0" t="n">
        <f aca="false">'Profiles 8760'!H408</f>
        <v>278400</v>
      </c>
      <c r="N419" s="0" t="n">
        <f aca="false">J419+L419</f>
        <v>0</v>
      </c>
      <c r="O419" s="0" t="n">
        <f aca="false">O418+N419</f>
        <v>32872.5571366895</v>
      </c>
      <c r="P419" s="0" t="n">
        <f aca="false">MIN($B$5,P418+K419*$B$6-I419)</f>
        <v>158.01986219228</v>
      </c>
      <c r="Q419" s="0" t="n">
        <f aca="false">MAX(0,F419-H419-K419-L419)</f>
        <v>0</v>
      </c>
    </row>
    <row r="420" customFormat="false" ht="15" hidden="false" customHeight="false" outlineLevel="0" collapsed="false">
      <c r="A420" s="0" t="n">
        <f aca="false">'Profiles 8760'!A409</f>
        <v>407</v>
      </c>
      <c r="B420" s="0" t="n">
        <f aca="false">'Profiles 8760'!B409</f>
        <v>1</v>
      </c>
      <c r="C420" s="0" t="n">
        <f aca="false">'Profiles 8760'!E409</f>
        <v>0</v>
      </c>
      <c r="D420" s="0" t="n">
        <f aca="false">'Profiles 8760'!F409</f>
        <v>0</v>
      </c>
      <c r="E420" s="0" t="n">
        <f aca="false">'Profiles 8760'!G409</f>
        <v>0.254606</v>
      </c>
      <c r="F420" s="0" t="n">
        <f aca="false">D420*Assumptions!$C$11*$B$7+E420*Assumptions!$C$12*$B$8</f>
        <v>10.4133854</v>
      </c>
      <c r="G420" s="0" t="n">
        <f aca="false">C420*Assumptions!$C$15</f>
        <v>0</v>
      </c>
      <c r="H420" s="0" t="n">
        <f aca="false">MIN(F420,G420)</f>
        <v>0</v>
      </c>
      <c r="I420" s="0" t="n">
        <f aca="false">IF(C420=1,MIN(G420-H420,Assumptions!$C$13,P419),0)</f>
        <v>0</v>
      </c>
      <c r="J420" s="0" t="n">
        <f aca="false">H420+I420</f>
        <v>0</v>
      </c>
      <c r="K420" s="0" t="n">
        <f aca="false">MIN(IF(C420=1,F420-H420,F420),Assumptions!$C$13,MAX(0,($B$5-P419)/$B$6))</f>
        <v>10.4133854</v>
      </c>
      <c r="L420" s="0" t="n">
        <f aca="false">IF(C420=1,0,MIN(F420-K420,Assumptions!$C$15,MAX(0,$B$10-O419-M420)))</f>
        <v>0</v>
      </c>
      <c r="M420" s="0" t="n">
        <f aca="false">'Profiles 8760'!H409</f>
        <v>278400</v>
      </c>
      <c r="N420" s="0" t="n">
        <f aca="false">J420+L420</f>
        <v>0</v>
      </c>
      <c r="O420" s="0" t="n">
        <f aca="false">O419+N420</f>
        <v>32872.5571366895</v>
      </c>
      <c r="P420" s="0" t="n">
        <f aca="false">MIN($B$5,P419+K420*$B$6-I420)</f>
        <v>167.046184657</v>
      </c>
      <c r="Q420" s="0" t="n">
        <f aca="false">MAX(0,F420-H420-K420-L420)</f>
        <v>0</v>
      </c>
    </row>
    <row r="421" customFormat="false" ht="15" hidden="false" customHeight="false" outlineLevel="0" collapsed="false">
      <c r="A421" s="0" t="n">
        <f aca="false">'Profiles 8760'!A410</f>
        <v>408</v>
      </c>
      <c r="B421" s="0" t="n">
        <f aca="false">'Profiles 8760'!B410</f>
        <v>1</v>
      </c>
      <c r="C421" s="0" t="n">
        <f aca="false">'Profiles 8760'!E410</f>
        <v>0</v>
      </c>
      <c r="D421" s="0" t="n">
        <f aca="false">'Profiles 8760'!F410</f>
        <v>0</v>
      </c>
      <c r="E421" s="0" t="n">
        <f aca="false">'Profiles 8760'!G410</f>
        <v>0.241207</v>
      </c>
      <c r="F421" s="0" t="n">
        <f aca="false">D421*Assumptions!$C$11*$B$7+E421*Assumptions!$C$12*$B$8</f>
        <v>9.8653663</v>
      </c>
      <c r="G421" s="0" t="n">
        <f aca="false">C421*Assumptions!$C$15</f>
        <v>0</v>
      </c>
      <c r="H421" s="0" t="n">
        <f aca="false">MIN(F421,G421)</f>
        <v>0</v>
      </c>
      <c r="I421" s="0" t="n">
        <f aca="false">IF(C421=1,MIN(G421-H421,Assumptions!$C$13,P420),0)</f>
        <v>0</v>
      </c>
      <c r="J421" s="0" t="n">
        <f aca="false">H421+I421</f>
        <v>0</v>
      </c>
      <c r="K421" s="0" t="n">
        <f aca="false">MIN(IF(C421=1,F421-H421,F421),Assumptions!$C$13,MAX(0,($B$5-P420)/$B$6))</f>
        <v>9.8653663</v>
      </c>
      <c r="L421" s="0" t="n">
        <f aca="false">IF(C421=1,0,MIN(F421-K421,Assumptions!$C$15,MAX(0,$B$10-O420-M421)))</f>
        <v>0</v>
      </c>
      <c r="M421" s="0" t="n">
        <f aca="false">'Profiles 8760'!H410</f>
        <v>278400</v>
      </c>
      <c r="N421" s="0" t="n">
        <f aca="false">J421+L421</f>
        <v>0</v>
      </c>
      <c r="O421" s="0" t="n">
        <f aca="false">O420+N421</f>
        <v>32872.5571366895</v>
      </c>
      <c r="P421" s="0" t="n">
        <f aca="false">MIN($B$5,P420+K421*$B$6-I421)</f>
        <v>175.59748416584</v>
      </c>
      <c r="Q421" s="0" t="n">
        <f aca="false">MAX(0,F421-H421-K421-L421)</f>
        <v>0</v>
      </c>
    </row>
    <row r="422" customFormat="false" ht="15" hidden="false" customHeight="false" outlineLevel="0" collapsed="false">
      <c r="A422" s="0" t="n">
        <f aca="false">'Profiles 8760'!A411</f>
        <v>409</v>
      </c>
      <c r="B422" s="0" t="n">
        <f aca="false">'Profiles 8760'!B411</f>
        <v>1</v>
      </c>
      <c r="C422" s="0" t="n">
        <f aca="false">'Profiles 8760'!E411</f>
        <v>0</v>
      </c>
      <c r="D422" s="0" t="n">
        <f aca="false">'Profiles 8760'!F411</f>
        <v>0</v>
      </c>
      <c r="E422" s="0" t="n">
        <f aca="false">'Profiles 8760'!G411</f>
        <v>0.196779</v>
      </c>
      <c r="F422" s="0" t="n">
        <f aca="false">D422*Assumptions!$C$11*$B$7+E422*Assumptions!$C$12*$B$8</f>
        <v>8.0482611</v>
      </c>
      <c r="G422" s="0" t="n">
        <f aca="false">C422*Assumptions!$C$15</f>
        <v>0</v>
      </c>
      <c r="H422" s="0" t="n">
        <f aca="false">MIN(F422,G422)</f>
        <v>0</v>
      </c>
      <c r="I422" s="0" t="n">
        <f aca="false">IF(C422=1,MIN(G422-H422,Assumptions!$C$13,P421),0)</f>
        <v>0</v>
      </c>
      <c r="J422" s="0" t="n">
        <f aca="false">H422+I422</f>
        <v>0</v>
      </c>
      <c r="K422" s="0" t="n">
        <f aca="false">MIN(IF(C422=1,F422-H422,F422),Assumptions!$C$13,MAX(0,($B$5-P421)/$B$6))</f>
        <v>8.0482611</v>
      </c>
      <c r="L422" s="0" t="n">
        <f aca="false">IF(C422=1,0,MIN(F422-K422,Assumptions!$C$15,MAX(0,$B$10-O421-M422)))</f>
        <v>0</v>
      </c>
      <c r="M422" s="0" t="n">
        <f aca="false">'Profiles 8760'!H411</f>
        <v>278400</v>
      </c>
      <c r="N422" s="0" t="n">
        <f aca="false">J422+L422</f>
        <v>0</v>
      </c>
      <c r="O422" s="0" t="n">
        <f aca="false">O421+N422</f>
        <v>32872.5571366895</v>
      </c>
      <c r="P422" s="0" t="n">
        <f aca="false">MIN($B$5,P421+K422*$B$6-I422)</f>
        <v>182.57371688732</v>
      </c>
      <c r="Q422" s="0" t="n">
        <f aca="false">MAX(0,F422-H422-K422-L422)</f>
        <v>0</v>
      </c>
    </row>
    <row r="423" customFormat="false" ht="15" hidden="false" customHeight="false" outlineLevel="0" collapsed="false">
      <c r="A423" s="0" t="n">
        <f aca="false">'Profiles 8760'!A412</f>
        <v>410</v>
      </c>
      <c r="B423" s="0" t="n">
        <f aca="false">'Profiles 8760'!B412</f>
        <v>1</v>
      </c>
      <c r="C423" s="0" t="n">
        <f aca="false">'Profiles 8760'!E412</f>
        <v>0</v>
      </c>
      <c r="D423" s="0" t="n">
        <f aca="false">'Profiles 8760'!F412</f>
        <v>0</v>
      </c>
      <c r="E423" s="0" t="n">
        <f aca="false">'Profiles 8760'!G412</f>
        <v>0.199968</v>
      </c>
      <c r="F423" s="0" t="n">
        <f aca="false">D423*Assumptions!$C$11*$B$7+E423*Assumptions!$C$12*$B$8</f>
        <v>8.1786912</v>
      </c>
      <c r="G423" s="0" t="n">
        <f aca="false">C423*Assumptions!$C$15</f>
        <v>0</v>
      </c>
      <c r="H423" s="0" t="n">
        <f aca="false">MIN(F423,G423)</f>
        <v>0</v>
      </c>
      <c r="I423" s="0" t="n">
        <f aca="false">IF(C423=1,MIN(G423-H423,Assumptions!$C$13,P422),0)</f>
        <v>0</v>
      </c>
      <c r="J423" s="0" t="n">
        <f aca="false">H423+I423</f>
        <v>0</v>
      </c>
      <c r="K423" s="0" t="n">
        <f aca="false">MIN(IF(C423=1,F423-H423,F423),Assumptions!$C$13,MAX(0,($B$5-P422)/$B$6))</f>
        <v>8.1786912</v>
      </c>
      <c r="L423" s="0" t="n">
        <f aca="false">IF(C423=1,0,MIN(F423-K423,Assumptions!$C$15,MAX(0,$B$10-O422-M423)))</f>
        <v>0</v>
      </c>
      <c r="M423" s="0" t="n">
        <f aca="false">'Profiles 8760'!H412</f>
        <v>278400</v>
      </c>
      <c r="N423" s="0" t="n">
        <f aca="false">J423+L423</f>
        <v>0</v>
      </c>
      <c r="O423" s="0" t="n">
        <f aca="false">O422+N423</f>
        <v>32872.5571366895</v>
      </c>
      <c r="P423" s="0" t="n">
        <f aca="false">MIN($B$5,P422+K423*$B$6-I423)</f>
        <v>189.66300641948</v>
      </c>
      <c r="Q423" s="0" t="n">
        <f aca="false">MAX(0,F423-H423-K423-L423)</f>
        <v>0</v>
      </c>
    </row>
    <row r="424" customFormat="false" ht="15" hidden="false" customHeight="false" outlineLevel="0" collapsed="false">
      <c r="A424" s="0" t="n">
        <f aca="false">'Profiles 8760'!A413</f>
        <v>411</v>
      </c>
      <c r="B424" s="0" t="n">
        <f aca="false">'Profiles 8760'!B413</f>
        <v>1</v>
      </c>
      <c r="C424" s="0" t="n">
        <f aca="false">'Profiles 8760'!E413</f>
        <v>0</v>
      </c>
      <c r="D424" s="0" t="n">
        <f aca="false">'Profiles 8760'!F413</f>
        <v>0</v>
      </c>
      <c r="E424" s="0" t="n">
        <f aca="false">'Profiles 8760'!G413</f>
        <v>0.184067</v>
      </c>
      <c r="F424" s="0" t="n">
        <f aca="false">D424*Assumptions!$C$11*$B$7+E424*Assumptions!$C$12*$B$8</f>
        <v>7.5283403</v>
      </c>
      <c r="G424" s="0" t="n">
        <f aca="false">C424*Assumptions!$C$15</f>
        <v>0</v>
      </c>
      <c r="H424" s="0" t="n">
        <f aca="false">MIN(F424,G424)</f>
        <v>0</v>
      </c>
      <c r="I424" s="0" t="n">
        <f aca="false">IF(C424=1,MIN(G424-H424,Assumptions!$C$13,P423),0)</f>
        <v>0</v>
      </c>
      <c r="J424" s="0" t="n">
        <f aca="false">H424+I424</f>
        <v>0</v>
      </c>
      <c r="K424" s="0" t="n">
        <f aca="false">MIN(IF(C424=1,F424-H424,F424),Assumptions!$C$13,MAX(0,($B$5-P423)/$B$6))</f>
        <v>7.5283403</v>
      </c>
      <c r="L424" s="0" t="n">
        <f aca="false">IF(C424=1,0,MIN(F424-K424,Assumptions!$C$15,MAX(0,$B$10-O423-M424)))</f>
        <v>0</v>
      </c>
      <c r="M424" s="0" t="n">
        <f aca="false">'Profiles 8760'!H413</f>
        <v>278400</v>
      </c>
      <c r="N424" s="0" t="n">
        <f aca="false">J424+L424</f>
        <v>0</v>
      </c>
      <c r="O424" s="0" t="n">
        <f aca="false">O423+N424</f>
        <v>32872.5571366895</v>
      </c>
      <c r="P424" s="0" t="n">
        <f aca="false">MIN($B$5,P423+K424*$B$6-I424)</f>
        <v>196.18857179152</v>
      </c>
      <c r="Q424" s="0" t="n">
        <f aca="false">MAX(0,F424-H424-K424-L424)</f>
        <v>0</v>
      </c>
    </row>
    <row r="425" customFormat="false" ht="15" hidden="false" customHeight="false" outlineLevel="0" collapsed="false">
      <c r="A425" s="0" t="n">
        <f aca="false">'Profiles 8760'!A414</f>
        <v>412</v>
      </c>
      <c r="B425" s="0" t="n">
        <f aca="false">'Profiles 8760'!B414</f>
        <v>1</v>
      </c>
      <c r="C425" s="0" t="n">
        <f aca="false">'Profiles 8760'!E414</f>
        <v>0</v>
      </c>
      <c r="D425" s="0" t="n">
        <f aca="false">'Profiles 8760'!F414</f>
        <v>0</v>
      </c>
      <c r="E425" s="0" t="n">
        <f aca="false">'Profiles 8760'!G414</f>
        <v>0.114739</v>
      </c>
      <c r="F425" s="0" t="n">
        <f aca="false">D425*Assumptions!$C$11*$B$7+E425*Assumptions!$C$12*$B$8</f>
        <v>4.6928251</v>
      </c>
      <c r="G425" s="0" t="n">
        <f aca="false">C425*Assumptions!$C$15</f>
        <v>0</v>
      </c>
      <c r="H425" s="0" t="n">
        <f aca="false">MIN(F425,G425)</f>
        <v>0</v>
      </c>
      <c r="I425" s="0" t="n">
        <f aca="false">IF(C425=1,MIN(G425-H425,Assumptions!$C$13,P424),0)</f>
        <v>0</v>
      </c>
      <c r="J425" s="0" t="n">
        <f aca="false">H425+I425</f>
        <v>0</v>
      </c>
      <c r="K425" s="0" t="n">
        <f aca="false">MIN(IF(C425=1,F425-H425,F425),Assumptions!$C$13,MAX(0,($B$5-P424)/$B$6))</f>
        <v>4.6928251</v>
      </c>
      <c r="L425" s="0" t="n">
        <f aca="false">IF(C425=1,0,MIN(F425-K425,Assumptions!$C$15,MAX(0,$B$10-O424-M425)))</f>
        <v>0</v>
      </c>
      <c r="M425" s="0" t="n">
        <f aca="false">'Profiles 8760'!H414</f>
        <v>278400</v>
      </c>
      <c r="N425" s="0" t="n">
        <f aca="false">J425+L425</f>
        <v>0</v>
      </c>
      <c r="O425" s="0" t="n">
        <f aca="false">O424+N425</f>
        <v>32872.5571366895</v>
      </c>
      <c r="P425" s="0" t="n">
        <f aca="false">MIN($B$5,P424+K425*$B$6-I425)</f>
        <v>200.2563125882</v>
      </c>
      <c r="Q425" s="0" t="n">
        <f aca="false">MAX(0,F425-H425-K425-L425)</f>
        <v>0</v>
      </c>
    </row>
    <row r="426" customFormat="false" ht="15" hidden="false" customHeight="false" outlineLevel="0" collapsed="false">
      <c r="A426" s="0" t="n">
        <f aca="false">'Profiles 8760'!A415</f>
        <v>413</v>
      </c>
      <c r="B426" s="0" t="n">
        <f aca="false">'Profiles 8760'!B415</f>
        <v>1</v>
      </c>
      <c r="C426" s="0" t="n">
        <f aca="false">'Profiles 8760'!E415</f>
        <v>0</v>
      </c>
      <c r="D426" s="0" t="n">
        <f aca="false">'Profiles 8760'!F415</f>
        <v>0</v>
      </c>
      <c r="E426" s="0" t="n">
        <f aca="false">'Profiles 8760'!G415</f>
        <v>0.119783</v>
      </c>
      <c r="F426" s="0" t="n">
        <f aca="false">D426*Assumptions!$C$11*$B$7+E426*Assumptions!$C$12*$B$8</f>
        <v>4.8991247</v>
      </c>
      <c r="G426" s="0" t="n">
        <f aca="false">C426*Assumptions!$C$15</f>
        <v>0</v>
      </c>
      <c r="H426" s="0" t="n">
        <f aca="false">MIN(F426,G426)</f>
        <v>0</v>
      </c>
      <c r="I426" s="0" t="n">
        <f aca="false">IF(C426=1,MIN(G426-H426,Assumptions!$C$13,P425),0)</f>
        <v>0</v>
      </c>
      <c r="J426" s="0" t="n">
        <f aca="false">H426+I426</f>
        <v>0</v>
      </c>
      <c r="K426" s="0" t="n">
        <f aca="false">MIN(IF(C426=1,F426-H426,F426),Assumptions!$C$13,MAX(0,($B$5-P425)/$B$6))</f>
        <v>4.8991247</v>
      </c>
      <c r="L426" s="0" t="n">
        <f aca="false">IF(C426=1,0,MIN(F426-K426,Assumptions!$C$15,MAX(0,$B$10-O425-M426)))</f>
        <v>0</v>
      </c>
      <c r="M426" s="0" t="n">
        <f aca="false">'Profiles 8760'!H415</f>
        <v>278400</v>
      </c>
      <c r="N426" s="0" t="n">
        <f aca="false">J426+L426</f>
        <v>0</v>
      </c>
      <c r="O426" s="0" t="n">
        <f aca="false">O425+N426</f>
        <v>32872.5571366895</v>
      </c>
      <c r="P426" s="0" t="n">
        <f aca="false">MIN($B$5,P425+K426*$B$6-I426)</f>
        <v>204.50287387816</v>
      </c>
      <c r="Q426" s="0" t="n">
        <f aca="false">MAX(0,F426-H426-K426-L426)</f>
        <v>0</v>
      </c>
    </row>
    <row r="427" customFormat="false" ht="15" hidden="false" customHeight="false" outlineLevel="0" collapsed="false">
      <c r="A427" s="0" t="n">
        <f aca="false">'Profiles 8760'!A416</f>
        <v>414</v>
      </c>
      <c r="B427" s="0" t="n">
        <f aca="false">'Profiles 8760'!B416</f>
        <v>1</v>
      </c>
      <c r="C427" s="0" t="n">
        <f aca="false">'Profiles 8760'!E416</f>
        <v>0</v>
      </c>
      <c r="D427" s="0" t="n">
        <f aca="false">'Profiles 8760'!F416</f>
        <v>0</v>
      </c>
      <c r="E427" s="0" t="n">
        <f aca="false">'Profiles 8760'!G416</f>
        <v>0.094292</v>
      </c>
      <c r="F427" s="0" t="n">
        <f aca="false">D427*Assumptions!$C$11*$B$7+E427*Assumptions!$C$12*$B$8</f>
        <v>3.8565428</v>
      </c>
      <c r="G427" s="0" t="n">
        <f aca="false">C427*Assumptions!$C$15</f>
        <v>0</v>
      </c>
      <c r="H427" s="0" t="n">
        <f aca="false">MIN(F427,G427)</f>
        <v>0</v>
      </c>
      <c r="I427" s="0" t="n">
        <f aca="false">IF(C427=1,MIN(G427-H427,Assumptions!$C$13,P426),0)</f>
        <v>0</v>
      </c>
      <c r="J427" s="0" t="n">
        <f aca="false">H427+I427</f>
        <v>0</v>
      </c>
      <c r="K427" s="0" t="n">
        <f aca="false">MIN(IF(C427=1,F427-H427,F427),Assumptions!$C$13,MAX(0,($B$5-P426)/$B$6))</f>
        <v>3.8565428</v>
      </c>
      <c r="L427" s="0" t="n">
        <f aca="false">IF(C427=1,0,MIN(F427-K427,Assumptions!$C$15,MAX(0,$B$10-O426-M427)))</f>
        <v>0</v>
      </c>
      <c r="M427" s="0" t="n">
        <f aca="false">'Profiles 8760'!H416</f>
        <v>278400</v>
      </c>
      <c r="N427" s="0" t="n">
        <f aca="false">J427+L427</f>
        <v>0</v>
      </c>
      <c r="O427" s="0" t="n">
        <f aca="false">O426+N427</f>
        <v>32872.5571366895</v>
      </c>
      <c r="P427" s="0" t="n">
        <f aca="false">MIN($B$5,P426+K427*$B$6-I427)</f>
        <v>207.8457251772</v>
      </c>
      <c r="Q427" s="0" t="n">
        <f aca="false">MAX(0,F427-H427-K427-L427)</f>
        <v>0</v>
      </c>
    </row>
    <row r="428" customFormat="false" ht="15" hidden="false" customHeight="false" outlineLevel="0" collapsed="false">
      <c r="A428" s="0" t="n">
        <f aca="false">'Profiles 8760'!A417</f>
        <v>415</v>
      </c>
      <c r="B428" s="0" t="n">
        <f aca="false">'Profiles 8760'!B417</f>
        <v>1</v>
      </c>
      <c r="C428" s="0" t="n">
        <f aca="false">'Profiles 8760'!E417</f>
        <v>0</v>
      </c>
      <c r="D428" s="0" t="n">
        <f aca="false">'Profiles 8760'!F417</f>
        <v>0</v>
      </c>
      <c r="E428" s="0" t="n">
        <f aca="false">'Profiles 8760'!G417</f>
        <v>0.122771</v>
      </c>
      <c r="F428" s="0" t="n">
        <f aca="false">D428*Assumptions!$C$11*$B$7+E428*Assumptions!$C$12*$B$8</f>
        <v>5.0213339</v>
      </c>
      <c r="G428" s="0" t="n">
        <f aca="false">C428*Assumptions!$C$15</f>
        <v>0</v>
      </c>
      <c r="H428" s="0" t="n">
        <f aca="false">MIN(F428,G428)</f>
        <v>0</v>
      </c>
      <c r="I428" s="0" t="n">
        <f aca="false">IF(C428=1,MIN(G428-H428,Assumptions!$C$13,P427),0)</f>
        <v>0</v>
      </c>
      <c r="J428" s="0" t="n">
        <f aca="false">H428+I428</f>
        <v>0</v>
      </c>
      <c r="K428" s="0" t="n">
        <f aca="false">MIN(IF(C428=1,F428-H428,F428),Assumptions!$C$13,MAX(0,($B$5-P427)/$B$6))</f>
        <v>5.0213339</v>
      </c>
      <c r="L428" s="0" t="n">
        <f aca="false">IF(C428=1,0,MIN(F428-K428,Assumptions!$C$15,MAX(0,$B$10-O427-M428)))</f>
        <v>0</v>
      </c>
      <c r="M428" s="0" t="n">
        <f aca="false">'Profiles 8760'!H417</f>
        <v>278400</v>
      </c>
      <c r="N428" s="0" t="n">
        <f aca="false">J428+L428</f>
        <v>0</v>
      </c>
      <c r="O428" s="0" t="n">
        <f aca="false">O427+N428</f>
        <v>32872.5571366895</v>
      </c>
      <c r="P428" s="0" t="n">
        <f aca="false">MIN($B$5,P427+K428*$B$6-I428)</f>
        <v>212.19821740172</v>
      </c>
      <c r="Q428" s="0" t="n">
        <f aca="false">MAX(0,F428-H428-K428-L428)</f>
        <v>0</v>
      </c>
    </row>
    <row r="429" customFormat="false" ht="15" hidden="false" customHeight="false" outlineLevel="0" collapsed="false">
      <c r="A429" s="0" t="n">
        <f aca="false">'Profiles 8760'!A418</f>
        <v>416</v>
      </c>
      <c r="B429" s="0" t="n">
        <f aca="false">'Profiles 8760'!B418</f>
        <v>1</v>
      </c>
      <c r="C429" s="0" t="n">
        <f aca="false">'Profiles 8760'!E418</f>
        <v>1</v>
      </c>
      <c r="D429" s="0" t="n">
        <f aca="false">'Profiles 8760'!F418</f>
        <v>0.079353</v>
      </c>
      <c r="E429" s="0" t="n">
        <f aca="false">'Profiles 8760'!G418</f>
        <v>0.131921</v>
      </c>
      <c r="F429" s="0" t="n">
        <f aca="false">D429*Assumptions!$C$11*$B$7+E429*Assumptions!$C$12*$B$8</f>
        <v>28.3127153</v>
      </c>
      <c r="G429" s="0" t="n">
        <f aca="false">C429*Assumptions!$C$15</f>
        <v>200</v>
      </c>
      <c r="H429" s="0" t="n">
        <f aca="false">MIN(F429,G429)</f>
        <v>28.3127153</v>
      </c>
      <c r="I429" s="0" t="n">
        <f aca="false">IF(C429=1,MIN(G429-H429,Assumptions!$C$13,P428),0)</f>
        <v>171.6872847</v>
      </c>
      <c r="J429" s="0" t="n">
        <f aca="false">H429+I429</f>
        <v>200</v>
      </c>
      <c r="K429" s="0" t="n">
        <f aca="false">MIN(IF(C429=1,F429-H429,F429),Assumptions!$C$13,MAX(0,($B$5-P428)/$B$6))</f>
        <v>0</v>
      </c>
      <c r="L429" s="0" t="n">
        <f aca="false">IF(C429=1,0,MIN(F429-K429,Assumptions!$C$15,MAX(0,$B$10-O428-M429)))</f>
        <v>0</v>
      </c>
      <c r="M429" s="0" t="n">
        <f aca="false">'Profiles 8760'!H418</f>
        <v>278200</v>
      </c>
      <c r="N429" s="0" t="n">
        <f aca="false">J429+L429</f>
        <v>200</v>
      </c>
      <c r="O429" s="0" t="n">
        <f aca="false">O428+N429</f>
        <v>33072.5571366895</v>
      </c>
      <c r="P429" s="0" t="n">
        <f aca="false">MIN($B$5,P428+K429*$B$6-I429)</f>
        <v>40.51093270172</v>
      </c>
      <c r="Q429" s="0" t="n">
        <f aca="false">MAX(0,F429-H429-K429-L429)</f>
        <v>0</v>
      </c>
    </row>
    <row r="430" customFormat="false" ht="15" hidden="false" customHeight="false" outlineLevel="0" collapsed="false">
      <c r="A430" s="0" t="n">
        <f aca="false">'Profiles 8760'!A419</f>
        <v>417</v>
      </c>
      <c r="B430" s="0" t="n">
        <f aca="false">'Profiles 8760'!B419</f>
        <v>1</v>
      </c>
      <c r="C430" s="0" t="n">
        <f aca="false">'Profiles 8760'!E419</f>
        <v>1</v>
      </c>
      <c r="D430" s="0" t="n">
        <f aca="false">'Profiles 8760'!F419</f>
        <v>0.41599</v>
      </c>
      <c r="E430" s="0" t="n">
        <f aca="false">'Profiles 8760'!G419</f>
        <v>0.111938</v>
      </c>
      <c r="F430" s="0" t="n">
        <f aca="false">D430*Assumptions!$C$11*$B$7+E430*Assumptions!$C$12*$B$8</f>
        <v>124.7161762</v>
      </c>
      <c r="G430" s="0" t="n">
        <f aca="false">C430*Assumptions!$C$15</f>
        <v>200</v>
      </c>
      <c r="H430" s="0" t="n">
        <f aca="false">MIN(F430,G430)</f>
        <v>124.7161762</v>
      </c>
      <c r="I430" s="0" t="n">
        <f aca="false">IF(C430=1,MIN(G430-H430,Assumptions!$C$13,P429),0)</f>
        <v>40.51093270172</v>
      </c>
      <c r="J430" s="0" t="n">
        <f aca="false">H430+I430</f>
        <v>165.22710890172</v>
      </c>
      <c r="K430" s="0" t="n">
        <f aca="false">MIN(IF(C430=1,F430-H430,F430),Assumptions!$C$13,MAX(0,($B$5-P429)/$B$6))</f>
        <v>0</v>
      </c>
      <c r="L430" s="0" t="n">
        <f aca="false">IF(C430=1,0,MIN(F430-K430,Assumptions!$C$15,MAX(0,$B$10-O429-M430)))</f>
        <v>0</v>
      </c>
      <c r="M430" s="0" t="n">
        <f aca="false">'Profiles 8760'!H419</f>
        <v>278000</v>
      </c>
      <c r="N430" s="0" t="n">
        <f aca="false">J430+L430</f>
        <v>165.22710890172</v>
      </c>
      <c r="O430" s="0" t="n">
        <f aca="false">O429+N430</f>
        <v>33237.7842455912</v>
      </c>
      <c r="P430" s="0" t="n">
        <f aca="false">MIN($B$5,P429+K430*$B$6-I430)</f>
        <v>0</v>
      </c>
      <c r="Q430" s="0" t="n">
        <f aca="false">MAX(0,F430-H430-K430-L430)</f>
        <v>0</v>
      </c>
    </row>
    <row r="431" customFormat="false" ht="15" hidden="false" customHeight="false" outlineLevel="0" collapsed="false">
      <c r="A431" s="0" t="n">
        <f aca="false">'Profiles 8760'!A420</f>
        <v>418</v>
      </c>
      <c r="B431" s="0" t="n">
        <f aca="false">'Profiles 8760'!B420</f>
        <v>1</v>
      </c>
      <c r="C431" s="0" t="n">
        <f aca="false">'Profiles 8760'!E420</f>
        <v>0</v>
      </c>
      <c r="D431" s="0" t="n">
        <f aca="false">'Profiles 8760'!F420</f>
        <v>0.799775</v>
      </c>
      <c r="E431" s="0" t="n">
        <f aca="false">'Profiles 8760'!G420</f>
        <v>0.126045</v>
      </c>
      <c r="F431" s="0" t="n">
        <f aca="false">D431*Assumptions!$C$11*$B$7+E431*Assumptions!$C$12*$B$8</f>
        <v>236.1302605</v>
      </c>
      <c r="G431" s="0" t="n">
        <f aca="false">C431*Assumptions!$C$15</f>
        <v>0</v>
      </c>
      <c r="H431" s="0" t="n">
        <f aca="false">MIN(F431,G431)</f>
        <v>0</v>
      </c>
      <c r="I431" s="0" t="n">
        <f aca="false">IF(C431=1,MIN(G431-H431,Assumptions!$C$13,P430),0)</f>
        <v>0</v>
      </c>
      <c r="J431" s="0" t="n">
        <f aca="false">H431+I431</f>
        <v>0</v>
      </c>
      <c r="K431" s="0" t="n">
        <f aca="false">MIN(IF(C431=1,F431-H431,F431),Assumptions!$C$13,MAX(0,($B$5-P430)/$B$6))</f>
        <v>180</v>
      </c>
      <c r="L431" s="0" t="n">
        <f aca="false">IF(C431=1,0,MIN(F431-K431,Assumptions!$C$15,MAX(0,$B$10-O430-M431)))</f>
        <v>56.1302605</v>
      </c>
      <c r="M431" s="0" t="n">
        <f aca="false">'Profiles 8760'!H420</f>
        <v>278000</v>
      </c>
      <c r="N431" s="0" t="n">
        <f aca="false">J431+L431</f>
        <v>56.1302605</v>
      </c>
      <c r="O431" s="0" t="n">
        <f aca="false">O430+N431</f>
        <v>33293.9145060912</v>
      </c>
      <c r="P431" s="0" t="n">
        <f aca="false">MIN($B$5,P430+K431*$B$6-I431)</f>
        <v>156.024</v>
      </c>
      <c r="Q431" s="0" t="n">
        <f aca="false">MAX(0,F431-H431-K431-L431)</f>
        <v>0</v>
      </c>
    </row>
    <row r="432" customFormat="false" ht="15" hidden="false" customHeight="false" outlineLevel="0" collapsed="false">
      <c r="A432" s="0" t="n">
        <f aca="false">'Profiles 8760'!A421</f>
        <v>419</v>
      </c>
      <c r="B432" s="0" t="n">
        <f aca="false">'Profiles 8760'!B421</f>
        <v>1</v>
      </c>
      <c r="C432" s="0" t="n">
        <f aca="false">'Profiles 8760'!E421</f>
        <v>0</v>
      </c>
      <c r="D432" s="0" t="n">
        <f aca="false">'Profiles 8760'!F421</f>
        <v>1</v>
      </c>
      <c r="E432" s="0" t="n">
        <f aca="false">'Profiles 8760'!G421</f>
        <v>0.155853</v>
      </c>
      <c r="F432" s="0" t="n">
        <f aca="false">D432*Assumptions!$C$11*$B$7+E432*Assumptions!$C$12*$B$8</f>
        <v>295.1743877</v>
      </c>
      <c r="G432" s="0" t="n">
        <f aca="false">C432*Assumptions!$C$15</f>
        <v>0</v>
      </c>
      <c r="H432" s="0" t="n">
        <f aca="false">MIN(F432,G432)</f>
        <v>0</v>
      </c>
      <c r="I432" s="0" t="n">
        <f aca="false">IF(C432=1,MIN(G432-H432,Assumptions!$C$13,P431),0)</f>
        <v>0</v>
      </c>
      <c r="J432" s="0" t="n">
        <f aca="false">H432+I432</f>
        <v>0</v>
      </c>
      <c r="K432" s="0" t="n">
        <f aca="false">MIN(IF(C432=1,F432-H432,F432),Assumptions!$C$13,MAX(0,($B$5-P431)/$B$6))</f>
        <v>180</v>
      </c>
      <c r="L432" s="0" t="n">
        <f aca="false">IF(C432=1,0,MIN(F432-K432,Assumptions!$C$15,MAX(0,$B$10-O431-M432)))</f>
        <v>115.1743877</v>
      </c>
      <c r="M432" s="0" t="n">
        <f aca="false">'Profiles 8760'!H421</f>
        <v>278000</v>
      </c>
      <c r="N432" s="0" t="n">
        <f aca="false">J432+L432</f>
        <v>115.1743877</v>
      </c>
      <c r="O432" s="0" t="n">
        <f aca="false">O431+N432</f>
        <v>33409.0888937912</v>
      </c>
      <c r="P432" s="0" t="n">
        <f aca="false">MIN($B$5,P431+K432*$B$6-I432)</f>
        <v>312.048</v>
      </c>
      <c r="Q432" s="0" t="n">
        <f aca="false">MAX(0,F432-H432-K432-L432)</f>
        <v>0</v>
      </c>
    </row>
    <row r="433" customFormat="false" ht="15" hidden="false" customHeight="false" outlineLevel="0" collapsed="false">
      <c r="A433" s="0" t="n">
        <f aca="false">'Profiles 8760'!A422</f>
        <v>420</v>
      </c>
      <c r="B433" s="0" t="n">
        <f aca="false">'Profiles 8760'!B422</f>
        <v>1</v>
      </c>
      <c r="C433" s="0" t="n">
        <f aca="false">'Profiles 8760'!E422</f>
        <v>0</v>
      </c>
      <c r="D433" s="0" t="n">
        <f aca="false">'Profiles 8760'!F422</f>
        <v>1</v>
      </c>
      <c r="E433" s="0" t="n">
        <f aca="false">'Profiles 8760'!G422</f>
        <v>0.188069</v>
      </c>
      <c r="F433" s="0" t="n">
        <f aca="false">D433*Assumptions!$C$11*$B$7+E433*Assumptions!$C$12*$B$8</f>
        <v>296.4920221</v>
      </c>
      <c r="G433" s="0" t="n">
        <f aca="false">C433*Assumptions!$C$15</f>
        <v>0</v>
      </c>
      <c r="H433" s="0" t="n">
        <f aca="false">MIN(F433,G433)</f>
        <v>0</v>
      </c>
      <c r="I433" s="0" t="n">
        <f aca="false">IF(C433=1,MIN(G433-H433,Assumptions!$C$13,P432),0)</f>
        <v>0</v>
      </c>
      <c r="J433" s="0" t="n">
        <f aca="false">H433+I433</f>
        <v>0</v>
      </c>
      <c r="K433" s="0" t="n">
        <f aca="false">MIN(IF(C433=1,F433-H433,F433),Assumptions!$C$13,MAX(0,($B$5-P432)/$B$6))</f>
        <v>180</v>
      </c>
      <c r="L433" s="0" t="n">
        <f aca="false">IF(C433=1,0,MIN(F433-K433,Assumptions!$C$15,MAX(0,$B$10-O432-M433)))</f>
        <v>116.4920221</v>
      </c>
      <c r="M433" s="0" t="n">
        <f aca="false">'Profiles 8760'!H422</f>
        <v>278000</v>
      </c>
      <c r="N433" s="0" t="n">
        <f aca="false">J433+L433</f>
        <v>116.4920221</v>
      </c>
      <c r="O433" s="0" t="n">
        <f aca="false">O432+N433</f>
        <v>33525.5809158912</v>
      </c>
      <c r="P433" s="0" t="n">
        <f aca="false">MIN($B$5,P432+K433*$B$6-I433)</f>
        <v>468.072</v>
      </c>
      <c r="Q433" s="0" t="n">
        <f aca="false">MAX(0,F433-H433-K433-L433)</f>
        <v>0</v>
      </c>
    </row>
    <row r="434" customFormat="false" ht="15" hidden="false" customHeight="false" outlineLevel="0" collapsed="false">
      <c r="A434" s="0" t="n">
        <f aca="false">'Profiles 8760'!A423</f>
        <v>421</v>
      </c>
      <c r="B434" s="0" t="n">
        <f aca="false">'Profiles 8760'!B423</f>
        <v>1</v>
      </c>
      <c r="C434" s="0" t="n">
        <f aca="false">'Profiles 8760'!E423</f>
        <v>0</v>
      </c>
      <c r="D434" s="0" t="n">
        <f aca="false">'Profiles 8760'!F423</f>
        <v>1</v>
      </c>
      <c r="E434" s="0" t="n">
        <f aca="false">'Profiles 8760'!G423</f>
        <v>0.151053</v>
      </c>
      <c r="F434" s="0" t="n">
        <f aca="false">D434*Assumptions!$C$11*$B$7+E434*Assumptions!$C$12*$B$8</f>
        <v>294.9780677</v>
      </c>
      <c r="G434" s="0" t="n">
        <f aca="false">C434*Assumptions!$C$15</f>
        <v>0</v>
      </c>
      <c r="H434" s="0" t="n">
        <f aca="false">MIN(F434,G434)</f>
        <v>0</v>
      </c>
      <c r="I434" s="0" t="n">
        <f aca="false">IF(C434=1,MIN(G434-H434,Assumptions!$C$13,P433),0)</f>
        <v>0</v>
      </c>
      <c r="J434" s="0" t="n">
        <f aca="false">H434+I434</f>
        <v>0</v>
      </c>
      <c r="K434" s="0" t="n">
        <f aca="false">MIN(IF(C434=1,F434-H434,F434),Assumptions!$C$13,MAX(0,($B$5-P433)/$B$6))</f>
        <v>49.3054914628519</v>
      </c>
      <c r="L434" s="0" t="n">
        <f aca="false">IF(C434=1,0,MIN(F434-K434,Assumptions!$C$15,MAX(0,$B$10-O433-M434)))</f>
        <v>200</v>
      </c>
      <c r="M434" s="0" t="n">
        <f aca="false">'Profiles 8760'!H423</f>
        <v>278000</v>
      </c>
      <c r="N434" s="0" t="n">
        <f aca="false">J434+L434</f>
        <v>200</v>
      </c>
      <c r="O434" s="0" t="n">
        <f aca="false">O433+N434</f>
        <v>33725.5809158912</v>
      </c>
      <c r="P434" s="0" t="n">
        <f aca="false">MIN($B$5,P433+K434*$B$6-I434)</f>
        <v>510.81</v>
      </c>
      <c r="Q434" s="0" t="n">
        <f aca="false">MAX(0,F434-H434-K434-L434)</f>
        <v>45.6725762371481</v>
      </c>
    </row>
    <row r="435" customFormat="false" ht="15" hidden="false" customHeight="false" outlineLevel="0" collapsed="false">
      <c r="A435" s="0" t="n">
        <f aca="false">'Profiles 8760'!A424</f>
        <v>422</v>
      </c>
      <c r="B435" s="0" t="n">
        <f aca="false">'Profiles 8760'!B424</f>
        <v>1</v>
      </c>
      <c r="C435" s="0" t="n">
        <f aca="false">'Profiles 8760'!E424</f>
        <v>0</v>
      </c>
      <c r="D435" s="0" t="n">
        <f aca="false">'Profiles 8760'!F424</f>
        <v>1</v>
      </c>
      <c r="E435" s="0" t="n">
        <f aca="false">'Profiles 8760'!G424</f>
        <v>0.13663</v>
      </c>
      <c r="F435" s="0" t="n">
        <f aca="false">D435*Assumptions!$C$11*$B$7+E435*Assumptions!$C$12*$B$8</f>
        <v>294.388167</v>
      </c>
      <c r="G435" s="0" t="n">
        <f aca="false">C435*Assumptions!$C$15</f>
        <v>0</v>
      </c>
      <c r="H435" s="0" t="n">
        <f aca="false">MIN(F435,G435)</f>
        <v>0</v>
      </c>
      <c r="I435" s="0" t="n">
        <f aca="false">IF(C435=1,MIN(G435-H435,Assumptions!$C$13,P434),0)</f>
        <v>0</v>
      </c>
      <c r="J435" s="0" t="n">
        <f aca="false">H435+I435</f>
        <v>0</v>
      </c>
      <c r="K435" s="0" t="n">
        <f aca="false">MIN(IF(C435=1,F435-H435,F435),Assumptions!$C$13,MAX(0,($B$5-P434)/$B$6))</f>
        <v>0</v>
      </c>
      <c r="L435" s="0" t="n">
        <f aca="false">IF(C435=1,0,MIN(F435-K435,Assumptions!$C$15,MAX(0,$B$10-O434-M435)))</f>
        <v>200</v>
      </c>
      <c r="M435" s="0" t="n">
        <f aca="false">'Profiles 8760'!H424</f>
        <v>278000</v>
      </c>
      <c r="N435" s="0" t="n">
        <f aca="false">J435+L435</f>
        <v>200</v>
      </c>
      <c r="O435" s="0" t="n">
        <f aca="false">O434+N435</f>
        <v>33925.5809158912</v>
      </c>
      <c r="P435" s="0" t="n">
        <f aca="false">MIN($B$5,P434+K435*$B$6-I435)</f>
        <v>510.81</v>
      </c>
      <c r="Q435" s="0" t="n">
        <f aca="false">MAX(0,F435-H435-K435-L435)</f>
        <v>94.388167</v>
      </c>
    </row>
    <row r="436" customFormat="false" ht="15" hidden="false" customHeight="false" outlineLevel="0" collapsed="false">
      <c r="A436" s="0" t="n">
        <f aca="false">'Profiles 8760'!A425</f>
        <v>423</v>
      </c>
      <c r="B436" s="0" t="n">
        <f aca="false">'Profiles 8760'!B425</f>
        <v>1</v>
      </c>
      <c r="C436" s="0" t="n">
        <f aca="false">'Profiles 8760'!E425</f>
        <v>0</v>
      </c>
      <c r="D436" s="0" t="n">
        <f aca="false">'Profiles 8760'!F425</f>
        <v>1</v>
      </c>
      <c r="E436" s="0" t="n">
        <f aca="false">'Profiles 8760'!G425</f>
        <v>0.12432</v>
      </c>
      <c r="F436" s="0" t="n">
        <f aca="false">D436*Assumptions!$C$11*$B$7+E436*Assumptions!$C$12*$B$8</f>
        <v>293.884688</v>
      </c>
      <c r="G436" s="0" t="n">
        <f aca="false">C436*Assumptions!$C$15</f>
        <v>0</v>
      </c>
      <c r="H436" s="0" t="n">
        <f aca="false">MIN(F436,G436)</f>
        <v>0</v>
      </c>
      <c r="I436" s="0" t="n">
        <f aca="false">IF(C436=1,MIN(G436-H436,Assumptions!$C$13,P435),0)</f>
        <v>0</v>
      </c>
      <c r="J436" s="0" t="n">
        <f aca="false">H436+I436</f>
        <v>0</v>
      </c>
      <c r="K436" s="0" t="n">
        <f aca="false">MIN(IF(C436=1,F436-H436,F436),Assumptions!$C$13,MAX(0,($B$5-P435)/$B$6))</f>
        <v>0</v>
      </c>
      <c r="L436" s="0" t="n">
        <f aca="false">IF(C436=1,0,MIN(F436-K436,Assumptions!$C$15,MAX(0,$B$10-O435-M436)))</f>
        <v>200</v>
      </c>
      <c r="M436" s="0" t="n">
        <f aca="false">'Profiles 8760'!H425</f>
        <v>278000</v>
      </c>
      <c r="N436" s="0" t="n">
        <f aca="false">J436+L436</f>
        <v>200</v>
      </c>
      <c r="O436" s="0" t="n">
        <f aca="false">O435+N436</f>
        <v>34125.5809158912</v>
      </c>
      <c r="P436" s="0" t="n">
        <f aca="false">MIN($B$5,P435+K436*$B$6-I436)</f>
        <v>510.81</v>
      </c>
      <c r="Q436" s="0" t="n">
        <f aca="false">MAX(0,F436-H436-K436-L436)</f>
        <v>93.884688</v>
      </c>
    </row>
    <row r="437" customFormat="false" ht="15" hidden="false" customHeight="false" outlineLevel="0" collapsed="false">
      <c r="A437" s="0" t="n">
        <f aca="false">'Profiles 8760'!A426</f>
        <v>424</v>
      </c>
      <c r="B437" s="0" t="n">
        <f aca="false">'Profiles 8760'!B426</f>
        <v>1</v>
      </c>
      <c r="C437" s="0" t="n">
        <f aca="false">'Profiles 8760'!E426</f>
        <v>0</v>
      </c>
      <c r="D437" s="0" t="n">
        <f aca="false">'Profiles 8760'!F426</f>
        <v>0.799775</v>
      </c>
      <c r="E437" s="0" t="n">
        <f aca="false">'Profiles 8760'!G426</f>
        <v>0.099266</v>
      </c>
      <c r="F437" s="0" t="n">
        <f aca="false">D437*Assumptions!$C$11*$B$7+E437*Assumptions!$C$12*$B$8</f>
        <v>235.0349994</v>
      </c>
      <c r="G437" s="0" t="n">
        <f aca="false">C437*Assumptions!$C$15</f>
        <v>0</v>
      </c>
      <c r="H437" s="0" t="n">
        <f aca="false">MIN(F437,G437)</f>
        <v>0</v>
      </c>
      <c r="I437" s="0" t="n">
        <f aca="false">IF(C437=1,MIN(G437-H437,Assumptions!$C$13,P436),0)</f>
        <v>0</v>
      </c>
      <c r="J437" s="0" t="n">
        <f aca="false">H437+I437</f>
        <v>0</v>
      </c>
      <c r="K437" s="0" t="n">
        <f aca="false">MIN(IF(C437=1,F437-H437,F437),Assumptions!$C$13,MAX(0,($B$5-P436)/$B$6))</f>
        <v>0</v>
      </c>
      <c r="L437" s="0" t="n">
        <f aca="false">IF(C437=1,0,MIN(F437-K437,Assumptions!$C$15,MAX(0,$B$10-O436-M437)))</f>
        <v>200</v>
      </c>
      <c r="M437" s="0" t="n">
        <f aca="false">'Profiles 8760'!H426</f>
        <v>278000</v>
      </c>
      <c r="N437" s="0" t="n">
        <f aca="false">J437+L437</f>
        <v>200</v>
      </c>
      <c r="O437" s="0" t="n">
        <f aca="false">O436+N437</f>
        <v>34325.5809158912</v>
      </c>
      <c r="P437" s="0" t="n">
        <f aca="false">MIN($B$5,P436+K437*$B$6-I437)</f>
        <v>510.81</v>
      </c>
      <c r="Q437" s="0" t="n">
        <f aca="false">MAX(0,F437-H437-K437-L437)</f>
        <v>35.0349994</v>
      </c>
    </row>
    <row r="438" customFormat="false" ht="15" hidden="false" customHeight="false" outlineLevel="0" collapsed="false">
      <c r="A438" s="0" t="n">
        <f aca="false">'Profiles 8760'!A427</f>
        <v>425</v>
      </c>
      <c r="B438" s="0" t="n">
        <f aca="false">'Profiles 8760'!B427</f>
        <v>1</v>
      </c>
      <c r="C438" s="0" t="n">
        <f aca="false">'Profiles 8760'!E427</f>
        <v>0</v>
      </c>
      <c r="D438" s="0" t="n">
        <f aca="false">'Profiles 8760'!F427</f>
        <v>0.41599</v>
      </c>
      <c r="E438" s="0" t="n">
        <f aca="false">'Profiles 8760'!G427</f>
        <v>0.088424</v>
      </c>
      <c r="F438" s="0" t="n">
        <f aca="false">D438*Assumptions!$C$11*$B$7+E438*Assumptions!$C$12*$B$8</f>
        <v>123.7544536</v>
      </c>
      <c r="G438" s="0" t="n">
        <f aca="false">C438*Assumptions!$C$15</f>
        <v>0</v>
      </c>
      <c r="H438" s="0" t="n">
        <f aca="false">MIN(F438,G438)</f>
        <v>0</v>
      </c>
      <c r="I438" s="0" t="n">
        <f aca="false">IF(C438=1,MIN(G438-H438,Assumptions!$C$13,P437),0)</f>
        <v>0</v>
      </c>
      <c r="J438" s="0" t="n">
        <f aca="false">H438+I438</f>
        <v>0</v>
      </c>
      <c r="K438" s="0" t="n">
        <f aca="false">MIN(IF(C438=1,F438-H438,F438),Assumptions!$C$13,MAX(0,($B$5-P437)/$B$6))</f>
        <v>0</v>
      </c>
      <c r="L438" s="0" t="n">
        <f aca="false">IF(C438=1,0,MIN(F438-K438,Assumptions!$C$15,MAX(0,$B$10-O437-M438)))</f>
        <v>123.7544536</v>
      </c>
      <c r="M438" s="0" t="n">
        <f aca="false">'Profiles 8760'!H427</f>
        <v>278000</v>
      </c>
      <c r="N438" s="0" t="n">
        <f aca="false">J438+L438</f>
        <v>123.7544536</v>
      </c>
      <c r="O438" s="0" t="n">
        <f aca="false">O437+N438</f>
        <v>34449.3353694912</v>
      </c>
      <c r="P438" s="0" t="n">
        <f aca="false">MIN($B$5,P437+K438*$B$6-I438)</f>
        <v>510.81</v>
      </c>
      <c r="Q438" s="0" t="n">
        <f aca="false">MAX(0,F438-H438-K438-L438)</f>
        <v>0</v>
      </c>
    </row>
    <row r="439" customFormat="false" ht="15" hidden="false" customHeight="false" outlineLevel="0" collapsed="false">
      <c r="A439" s="0" t="n">
        <f aca="false">'Profiles 8760'!A428</f>
        <v>426</v>
      </c>
      <c r="B439" s="0" t="n">
        <f aca="false">'Profiles 8760'!B428</f>
        <v>1</v>
      </c>
      <c r="C439" s="0" t="n">
        <f aca="false">'Profiles 8760'!E428</f>
        <v>0</v>
      </c>
      <c r="D439" s="0" t="n">
        <f aca="false">'Profiles 8760'!F428</f>
        <v>0.079353</v>
      </c>
      <c r="E439" s="0" t="n">
        <f aca="false">'Profiles 8760'!G428</f>
        <v>0.118801</v>
      </c>
      <c r="F439" s="0" t="n">
        <f aca="false">D439*Assumptions!$C$11*$B$7+E439*Assumptions!$C$12*$B$8</f>
        <v>27.7761073</v>
      </c>
      <c r="G439" s="0" t="n">
        <f aca="false">C439*Assumptions!$C$15</f>
        <v>0</v>
      </c>
      <c r="H439" s="0" t="n">
        <f aca="false">MIN(F439,G439)</f>
        <v>0</v>
      </c>
      <c r="I439" s="0" t="n">
        <f aca="false">IF(C439=1,MIN(G439-H439,Assumptions!$C$13,P438),0)</f>
        <v>0</v>
      </c>
      <c r="J439" s="0" t="n">
        <f aca="false">H439+I439</f>
        <v>0</v>
      </c>
      <c r="K439" s="0" t="n">
        <f aca="false">MIN(IF(C439=1,F439-H439,F439),Assumptions!$C$13,MAX(0,($B$5-P438)/$B$6))</f>
        <v>0</v>
      </c>
      <c r="L439" s="0" t="n">
        <f aca="false">IF(C439=1,0,MIN(F439-K439,Assumptions!$C$15,MAX(0,$B$10-O438-M439)))</f>
        <v>27.7761073</v>
      </c>
      <c r="M439" s="0" t="n">
        <f aca="false">'Profiles 8760'!H428</f>
        <v>278000</v>
      </c>
      <c r="N439" s="0" t="n">
        <f aca="false">J439+L439</f>
        <v>27.7761073</v>
      </c>
      <c r="O439" s="0" t="n">
        <f aca="false">O438+N439</f>
        <v>34477.1114767912</v>
      </c>
      <c r="P439" s="0" t="n">
        <f aca="false">MIN($B$5,P438+K439*$B$6-I439)</f>
        <v>510.81</v>
      </c>
      <c r="Q439" s="0" t="n">
        <f aca="false">MAX(0,F439-H439-K439-L439)</f>
        <v>0</v>
      </c>
    </row>
    <row r="440" customFormat="false" ht="15" hidden="false" customHeight="false" outlineLevel="0" collapsed="false">
      <c r="A440" s="0" t="n">
        <f aca="false">'Profiles 8760'!A429</f>
        <v>427</v>
      </c>
      <c r="B440" s="0" t="n">
        <f aca="false">'Profiles 8760'!B429</f>
        <v>1</v>
      </c>
      <c r="C440" s="0" t="n">
        <f aca="false">'Profiles 8760'!E429</f>
        <v>0</v>
      </c>
      <c r="D440" s="0" t="n">
        <f aca="false">'Profiles 8760'!F429</f>
        <v>0</v>
      </c>
      <c r="E440" s="0" t="n">
        <f aca="false">'Profiles 8760'!G429</f>
        <v>0.126946</v>
      </c>
      <c r="F440" s="0" t="n">
        <f aca="false">D440*Assumptions!$C$11*$B$7+E440*Assumptions!$C$12*$B$8</f>
        <v>5.1920914</v>
      </c>
      <c r="G440" s="0" t="n">
        <f aca="false">C440*Assumptions!$C$15</f>
        <v>0</v>
      </c>
      <c r="H440" s="0" t="n">
        <f aca="false">MIN(F440,G440)</f>
        <v>0</v>
      </c>
      <c r="I440" s="0" t="n">
        <f aca="false">IF(C440=1,MIN(G440-H440,Assumptions!$C$13,P439),0)</f>
        <v>0</v>
      </c>
      <c r="J440" s="0" t="n">
        <f aca="false">H440+I440</f>
        <v>0</v>
      </c>
      <c r="K440" s="0" t="n">
        <f aca="false">MIN(IF(C440=1,F440-H440,F440),Assumptions!$C$13,MAX(0,($B$5-P439)/$B$6))</f>
        <v>0</v>
      </c>
      <c r="L440" s="0" t="n">
        <f aca="false">IF(C440=1,0,MIN(F440-K440,Assumptions!$C$15,MAX(0,$B$10-O439-M440)))</f>
        <v>5.1920914</v>
      </c>
      <c r="M440" s="0" t="n">
        <f aca="false">'Profiles 8760'!H429</f>
        <v>278000</v>
      </c>
      <c r="N440" s="0" t="n">
        <f aca="false">J440+L440</f>
        <v>5.1920914</v>
      </c>
      <c r="O440" s="0" t="n">
        <f aca="false">O439+N440</f>
        <v>34482.3035681912</v>
      </c>
      <c r="P440" s="0" t="n">
        <f aca="false">MIN($B$5,P439+K440*$B$6-I440)</f>
        <v>510.81</v>
      </c>
      <c r="Q440" s="0" t="n">
        <f aca="false">MAX(0,F440-H440-K440-L440)</f>
        <v>0</v>
      </c>
    </row>
    <row r="441" customFormat="false" ht="15" hidden="false" customHeight="false" outlineLevel="0" collapsed="false">
      <c r="A441" s="0" t="n">
        <f aca="false">'Profiles 8760'!A430</f>
        <v>428</v>
      </c>
      <c r="B441" s="0" t="n">
        <f aca="false">'Profiles 8760'!B430</f>
        <v>1</v>
      </c>
      <c r="C441" s="0" t="n">
        <f aca="false">'Profiles 8760'!E430</f>
        <v>1</v>
      </c>
      <c r="D441" s="0" t="n">
        <f aca="false">'Profiles 8760'!F430</f>
        <v>0</v>
      </c>
      <c r="E441" s="0" t="n">
        <f aca="false">'Profiles 8760'!G430</f>
        <v>0.112235</v>
      </c>
      <c r="F441" s="0" t="n">
        <f aca="false">D441*Assumptions!$C$11*$B$7+E441*Assumptions!$C$12*$B$8</f>
        <v>4.5904115</v>
      </c>
      <c r="G441" s="0" t="n">
        <f aca="false">C441*Assumptions!$C$15</f>
        <v>200</v>
      </c>
      <c r="H441" s="0" t="n">
        <f aca="false">MIN(F441,G441)</f>
        <v>4.5904115</v>
      </c>
      <c r="I441" s="0" t="n">
        <f aca="false">IF(C441=1,MIN(G441-H441,Assumptions!$C$13,P440),0)</f>
        <v>180</v>
      </c>
      <c r="J441" s="0" t="n">
        <f aca="false">H441+I441</f>
        <v>184.5904115</v>
      </c>
      <c r="K441" s="0" t="n">
        <f aca="false">MIN(IF(C441=1,F441-H441,F441),Assumptions!$C$13,MAX(0,($B$5-P440)/$B$6))</f>
        <v>0</v>
      </c>
      <c r="L441" s="0" t="n">
        <f aca="false">IF(C441=1,0,MIN(F441-K441,Assumptions!$C$15,MAX(0,$B$10-O440-M441)))</f>
        <v>0</v>
      </c>
      <c r="M441" s="0" t="n">
        <f aca="false">'Profiles 8760'!H430</f>
        <v>277800</v>
      </c>
      <c r="N441" s="0" t="n">
        <f aca="false">J441+L441</f>
        <v>184.5904115</v>
      </c>
      <c r="O441" s="0" t="n">
        <f aca="false">O440+N441</f>
        <v>34666.8939796912</v>
      </c>
      <c r="P441" s="0" t="n">
        <f aca="false">MIN($B$5,P440+K441*$B$6-I441)</f>
        <v>330.81</v>
      </c>
      <c r="Q441" s="0" t="n">
        <f aca="false">MAX(0,F441-H441-K441-L441)</f>
        <v>0</v>
      </c>
    </row>
    <row r="442" customFormat="false" ht="15" hidden="false" customHeight="false" outlineLevel="0" collapsed="false">
      <c r="A442" s="0" t="n">
        <f aca="false">'Profiles 8760'!A431</f>
        <v>429</v>
      </c>
      <c r="B442" s="0" t="n">
        <f aca="false">'Profiles 8760'!B431</f>
        <v>1</v>
      </c>
      <c r="C442" s="0" t="n">
        <f aca="false">'Profiles 8760'!E431</f>
        <v>1</v>
      </c>
      <c r="D442" s="0" t="n">
        <f aca="false">'Profiles 8760'!F431</f>
        <v>0</v>
      </c>
      <c r="E442" s="0" t="n">
        <f aca="false">'Profiles 8760'!G431</f>
        <v>0.104726</v>
      </c>
      <c r="F442" s="0" t="n">
        <f aca="false">D442*Assumptions!$C$11*$B$7+E442*Assumptions!$C$12*$B$8</f>
        <v>4.2832934</v>
      </c>
      <c r="G442" s="0" t="n">
        <f aca="false">C442*Assumptions!$C$15</f>
        <v>200</v>
      </c>
      <c r="H442" s="0" t="n">
        <f aca="false">MIN(F442,G442)</f>
        <v>4.2832934</v>
      </c>
      <c r="I442" s="0" t="n">
        <f aca="false">IF(C442=1,MIN(G442-H442,Assumptions!$C$13,P441),0)</f>
        <v>180</v>
      </c>
      <c r="J442" s="0" t="n">
        <f aca="false">H442+I442</f>
        <v>184.2832934</v>
      </c>
      <c r="K442" s="0" t="n">
        <f aca="false">MIN(IF(C442=1,F442-H442,F442),Assumptions!$C$13,MAX(0,($B$5-P441)/$B$6))</f>
        <v>0</v>
      </c>
      <c r="L442" s="0" t="n">
        <f aca="false">IF(C442=1,0,MIN(F442-K442,Assumptions!$C$15,MAX(0,$B$10-O441-M442)))</f>
        <v>0</v>
      </c>
      <c r="M442" s="0" t="n">
        <f aca="false">'Profiles 8760'!H431</f>
        <v>277600</v>
      </c>
      <c r="N442" s="0" t="n">
        <f aca="false">J442+L442</f>
        <v>184.2832934</v>
      </c>
      <c r="O442" s="0" t="n">
        <f aca="false">O441+N442</f>
        <v>34851.1772730912</v>
      </c>
      <c r="P442" s="0" t="n">
        <f aca="false">MIN($B$5,P441+K442*$B$6-I442)</f>
        <v>150.81</v>
      </c>
      <c r="Q442" s="0" t="n">
        <f aca="false">MAX(0,F442-H442-K442-L442)</f>
        <v>0</v>
      </c>
    </row>
    <row r="443" customFormat="false" ht="15" hidden="false" customHeight="false" outlineLevel="0" collapsed="false">
      <c r="A443" s="0" t="n">
        <f aca="false">'Profiles 8760'!A432</f>
        <v>430</v>
      </c>
      <c r="B443" s="0" t="n">
        <f aca="false">'Profiles 8760'!B432</f>
        <v>1</v>
      </c>
      <c r="C443" s="0" t="n">
        <f aca="false">'Profiles 8760'!E432</f>
        <v>0</v>
      </c>
      <c r="D443" s="0" t="n">
        <f aca="false">'Profiles 8760'!F432</f>
        <v>0</v>
      </c>
      <c r="E443" s="0" t="n">
        <f aca="false">'Profiles 8760'!G432</f>
        <v>0.093044</v>
      </c>
      <c r="F443" s="0" t="n">
        <f aca="false">D443*Assumptions!$C$11*$B$7+E443*Assumptions!$C$12*$B$8</f>
        <v>3.8054996</v>
      </c>
      <c r="G443" s="0" t="n">
        <f aca="false">C443*Assumptions!$C$15</f>
        <v>0</v>
      </c>
      <c r="H443" s="0" t="n">
        <f aca="false">MIN(F443,G443)</f>
        <v>0</v>
      </c>
      <c r="I443" s="0" t="n">
        <f aca="false">IF(C443=1,MIN(G443-H443,Assumptions!$C$13,P442),0)</f>
        <v>0</v>
      </c>
      <c r="J443" s="0" t="n">
        <f aca="false">H443+I443</f>
        <v>0</v>
      </c>
      <c r="K443" s="0" t="n">
        <f aca="false">MIN(IF(C443=1,F443-H443,F443),Assumptions!$C$13,MAX(0,($B$5-P442)/$B$6))</f>
        <v>3.8054996</v>
      </c>
      <c r="L443" s="0" t="n">
        <f aca="false">IF(C443=1,0,MIN(F443-K443,Assumptions!$C$15,MAX(0,$B$10-O442-M443)))</f>
        <v>0</v>
      </c>
      <c r="M443" s="0" t="n">
        <f aca="false">'Profiles 8760'!H432</f>
        <v>277600</v>
      </c>
      <c r="N443" s="0" t="n">
        <f aca="false">J443+L443</f>
        <v>0</v>
      </c>
      <c r="O443" s="0" t="n">
        <f aca="false">O442+N443</f>
        <v>34851.1772730912</v>
      </c>
      <c r="P443" s="0" t="n">
        <f aca="false">MIN($B$5,P442+K443*$B$6-I443)</f>
        <v>154.10860705328</v>
      </c>
      <c r="Q443" s="0" t="n">
        <f aca="false">MAX(0,F443-H443-K443-L443)</f>
        <v>0</v>
      </c>
    </row>
    <row r="444" customFormat="false" ht="15" hidden="false" customHeight="false" outlineLevel="0" collapsed="false">
      <c r="A444" s="0" t="n">
        <f aca="false">'Profiles 8760'!A433</f>
        <v>431</v>
      </c>
      <c r="B444" s="0" t="n">
        <f aca="false">'Profiles 8760'!B433</f>
        <v>1</v>
      </c>
      <c r="C444" s="0" t="n">
        <f aca="false">'Profiles 8760'!E433</f>
        <v>0</v>
      </c>
      <c r="D444" s="0" t="n">
        <f aca="false">'Profiles 8760'!F433</f>
        <v>0</v>
      </c>
      <c r="E444" s="0" t="n">
        <f aca="false">'Profiles 8760'!G433</f>
        <v>0.074738</v>
      </c>
      <c r="F444" s="0" t="n">
        <f aca="false">D444*Assumptions!$C$11*$B$7+E444*Assumptions!$C$12*$B$8</f>
        <v>3.0567842</v>
      </c>
      <c r="G444" s="0" t="n">
        <f aca="false">C444*Assumptions!$C$15</f>
        <v>0</v>
      </c>
      <c r="H444" s="0" t="n">
        <f aca="false">MIN(F444,G444)</f>
        <v>0</v>
      </c>
      <c r="I444" s="0" t="n">
        <f aca="false">IF(C444=1,MIN(G444-H444,Assumptions!$C$13,P443),0)</f>
        <v>0</v>
      </c>
      <c r="J444" s="0" t="n">
        <f aca="false">H444+I444</f>
        <v>0</v>
      </c>
      <c r="K444" s="0" t="n">
        <f aca="false">MIN(IF(C444=1,F444-H444,F444),Assumptions!$C$13,MAX(0,($B$5-P443)/$B$6))</f>
        <v>3.0567842</v>
      </c>
      <c r="L444" s="0" t="n">
        <f aca="false">IF(C444=1,0,MIN(F444-K444,Assumptions!$C$15,MAX(0,$B$10-O443-M444)))</f>
        <v>0</v>
      </c>
      <c r="M444" s="0" t="n">
        <f aca="false">'Profiles 8760'!H433</f>
        <v>277600</v>
      </c>
      <c r="N444" s="0" t="n">
        <f aca="false">J444+L444</f>
        <v>0</v>
      </c>
      <c r="O444" s="0" t="n">
        <f aca="false">O443+N444</f>
        <v>34851.1772730912</v>
      </c>
      <c r="P444" s="0" t="n">
        <f aca="false">MIN($B$5,P443+K444*$B$6-I444)</f>
        <v>156.75822759784</v>
      </c>
      <c r="Q444" s="0" t="n">
        <f aca="false">MAX(0,F444-H444-K444-L444)</f>
        <v>0</v>
      </c>
    </row>
    <row r="445" customFormat="false" ht="15" hidden="false" customHeight="false" outlineLevel="0" collapsed="false">
      <c r="A445" s="0" t="n">
        <f aca="false">'Profiles 8760'!A434</f>
        <v>432</v>
      </c>
      <c r="B445" s="0" t="n">
        <f aca="false">'Profiles 8760'!B434</f>
        <v>1</v>
      </c>
      <c r="C445" s="0" t="n">
        <f aca="false">'Profiles 8760'!E434</f>
        <v>0</v>
      </c>
      <c r="D445" s="0" t="n">
        <f aca="false">'Profiles 8760'!F434</f>
        <v>0</v>
      </c>
      <c r="E445" s="0" t="n">
        <f aca="false">'Profiles 8760'!G434</f>
        <v>0.064234</v>
      </c>
      <c r="F445" s="0" t="n">
        <f aca="false">D445*Assumptions!$C$11*$B$7+E445*Assumptions!$C$12*$B$8</f>
        <v>2.6271706</v>
      </c>
      <c r="G445" s="0" t="n">
        <f aca="false">C445*Assumptions!$C$15</f>
        <v>0</v>
      </c>
      <c r="H445" s="0" t="n">
        <f aca="false">MIN(F445,G445)</f>
        <v>0</v>
      </c>
      <c r="I445" s="0" t="n">
        <f aca="false">IF(C445=1,MIN(G445-H445,Assumptions!$C$13,P444),0)</f>
        <v>0</v>
      </c>
      <c r="J445" s="0" t="n">
        <f aca="false">H445+I445</f>
        <v>0</v>
      </c>
      <c r="K445" s="0" t="n">
        <f aca="false">MIN(IF(C445=1,F445-H445,F445),Assumptions!$C$13,MAX(0,($B$5-P444)/$B$6))</f>
        <v>2.6271706</v>
      </c>
      <c r="L445" s="0" t="n">
        <f aca="false">IF(C445=1,0,MIN(F445-K445,Assumptions!$C$15,MAX(0,$B$10-O444-M445)))</f>
        <v>0</v>
      </c>
      <c r="M445" s="0" t="n">
        <f aca="false">'Profiles 8760'!H434</f>
        <v>277600</v>
      </c>
      <c r="N445" s="0" t="n">
        <f aca="false">J445+L445</f>
        <v>0</v>
      </c>
      <c r="O445" s="0" t="n">
        <f aca="false">O444+N445</f>
        <v>34851.1772730912</v>
      </c>
      <c r="P445" s="0" t="n">
        <f aca="false">MIN($B$5,P444+K445*$B$6-I445)</f>
        <v>159.03545907392</v>
      </c>
      <c r="Q445" s="0" t="n">
        <f aca="false">MAX(0,F445-H445-K445-L445)</f>
        <v>0</v>
      </c>
    </row>
    <row r="446" customFormat="false" ht="15" hidden="false" customHeight="false" outlineLevel="0" collapsed="false">
      <c r="A446" s="0" t="n">
        <f aca="false">'Profiles 8760'!A435</f>
        <v>433</v>
      </c>
      <c r="B446" s="0" t="n">
        <f aca="false">'Profiles 8760'!B435</f>
        <v>1</v>
      </c>
      <c r="C446" s="0" t="n">
        <f aca="false">'Profiles 8760'!E435</f>
        <v>0</v>
      </c>
      <c r="D446" s="0" t="n">
        <f aca="false">'Profiles 8760'!F435</f>
        <v>0</v>
      </c>
      <c r="E446" s="0" t="n">
        <f aca="false">'Profiles 8760'!G435</f>
        <v>0.058036</v>
      </c>
      <c r="F446" s="0" t="n">
        <f aca="false">D446*Assumptions!$C$11*$B$7+E446*Assumptions!$C$12*$B$8</f>
        <v>2.3736724</v>
      </c>
      <c r="G446" s="0" t="n">
        <f aca="false">C446*Assumptions!$C$15</f>
        <v>0</v>
      </c>
      <c r="H446" s="0" t="n">
        <f aca="false">MIN(F446,G446)</f>
        <v>0</v>
      </c>
      <c r="I446" s="0" t="n">
        <f aca="false">IF(C446=1,MIN(G446-H446,Assumptions!$C$13,P445),0)</f>
        <v>0</v>
      </c>
      <c r="J446" s="0" t="n">
        <f aca="false">H446+I446</f>
        <v>0</v>
      </c>
      <c r="K446" s="0" t="n">
        <f aca="false">MIN(IF(C446=1,F446-H446,F446),Assumptions!$C$13,MAX(0,($B$5-P445)/$B$6))</f>
        <v>2.3736724</v>
      </c>
      <c r="L446" s="0" t="n">
        <f aca="false">IF(C446=1,0,MIN(F446-K446,Assumptions!$C$15,MAX(0,$B$10-O445-M446)))</f>
        <v>0</v>
      </c>
      <c r="M446" s="0" t="n">
        <f aca="false">'Profiles 8760'!H435</f>
        <v>277600</v>
      </c>
      <c r="N446" s="0" t="n">
        <f aca="false">J446+L446</f>
        <v>0</v>
      </c>
      <c r="O446" s="0" t="n">
        <f aca="false">O445+N446</f>
        <v>34851.1772730912</v>
      </c>
      <c r="P446" s="0" t="n">
        <f aca="false">MIN($B$5,P445+K446*$B$6-I446)</f>
        <v>161.09295831024</v>
      </c>
      <c r="Q446" s="0" t="n">
        <f aca="false">MAX(0,F446-H446-K446-L446)</f>
        <v>0</v>
      </c>
    </row>
    <row r="447" customFormat="false" ht="15" hidden="false" customHeight="false" outlineLevel="0" collapsed="false">
      <c r="A447" s="0" t="n">
        <f aca="false">'Profiles 8760'!A436</f>
        <v>434</v>
      </c>
      <c r="B447" s="0" t="n">
        <f aca="false">'Profiles 8760'!B436</f>
        <v>1</v>
      </c>
      <c r="C447" s="0" t="n">
        <f aca="false">'Profiles 8760'!E436</f>
        <v>0</v>
      </c>
      <c r="D447" s="0" t="n">
        <f aca="false">'Profiles 8760'!F436</f>
        <v>0</v>
      </c>
      <c r="E447" s="0" t="n">
        <f aca="false">'Profiles 8760'!G436</f>
        <v>0.075183</v>
      </c>
      <c r="F447" s="0" t="n">
        <f aca="false">D447*Assumptions!$C$11*$B$7+E447*Assumptions!$C$12*$B$8</f>
        <v>3.0749847</v>
      </c>
      <c r="G447" s="0" t="n">
        <f aca="false">C447*Assumptions!$C$15</f>
        <v>0</v>
      </c>
      <c r="H447" s="0" t="n">
        <f aca="false">MIN(F447,G447)</f>
        <v>0</v>
      </c>
      <c r="I447" s="0" t="n">
        <f aca="false">IF(C447=1,MIN(G447-H447,Assumptions!$C$13,P446),0)</f>
        <v>0</v>
      </c>
      <c r="J447" s="0" t="n">
        <f aca="false">H447+I447</f>
        <v>0</v>
      </c>
      <c r="K447" s="0" t="n">
        <f aca="false">MIN(IF(C447=1,F447-H447,F447),Assumptions!$C$13,MAX(0,($B$5-P446)/$B$6))</f>
        <v>3.0749847</v>
      </c>
      <c r="L447" s="0" t="n">
        <f aca="false">IF(C447=1,0,MIN(F447-K447,Assumptions!$C$15,MAX(0,$B$10-O446-M447)))</f>
        <v>0</v>
      </c>
      <c r="M447" s="0" t="n">
        <f aca="false">'Profiles 8760'!H436</f>
        <v>277600</v>
      </c>
      <c r="N447" s="0" t="n">
        <f aca="false">J447+L447</f>
        <v>0</v>
      </c>
      <c r="O447" s="0" t="n">
        <f aca="false">O446+N447</f>
        <v>34851.1772730912</v>
      </c>
      <c r="P447" s="0" t="n">
        <f aca="false">MIN($B$5,P446+K447*$B$6-I447)</f>
        <v>163.7583550482</v>
      </c>
      <c r="Q447" s="0" t="n">
        <f aca="false">MAX(0,F447-H447-K447-L447)</f>
        <v>0</v>
      </c>
    </row>
    <row r="448" customFormat="false" ht="15" hidden="false" customHeight="false" outlineLevel="0" collapsed="false">
      <c r="A448" s="0" t="n">
        <f aca="false">'Profiles 8760'!A437</f>
        <v>435</v>
      </c>
      <c r="B448" s="0" t="n">
        <f aca="false">'Profiles 8760'!B437</f>
        <v>1</v>
      </c>
      <c r="C448" s="0" t="n">
        <f aca="false">'Profiles 8760'!E437</f>
        <v>0</v>
      </c>
      <c r="D448" s="0" t="n">
        <f aca="false">'Profiles 8760'!F437</f>
        <v>0</v>
      </c>
      <c r="E448" s="0" t="n">
        <f aca="false">'Profiles 8760'!G437</f>
        <v>0.085871</v>
      </c>
      <c r="F448" s="0" t="n">
        <f aca="false">D448*Assumptions!$C$11*$B$7+E448*Assumptions!$C$12*$B$8</f>
        <v>3.5121239</v>
      </c>
      <c r="G448" s="0" t="n">
        <f aca="false">C448*Assumptions!$C$15</f>
        <v>0</v>
      </c>
      <c r="H448" s="0" t="n">
        <f aca="false">MIN(F448,G448)</f>
        <v>0</v>
      </c>
      <c r="I448" s="0" t="n">
        <f aca="false">IF(C448=1,MIN(G448-H448,Assumptions!$C$13,P447),0)</f>
        <v>0</v>
      </c>
      <c r="J448" s="0" t="n">
        <f aca="false">H448+I448</f>
        <v>0</v>
      </c>
      <c r="K448" s="0" t="n">
        <f aca="false">MIN(IF(C448=1,F448-H448,F448),Assumptions!$C$13,MAX(0,($B$5-P447)/$B$6))</f>
        <v>3.5121239</v>
      </c>
      <c r="L448" s="0" t="n">
        <f aca="false">IF(C448=1,0,MIN(F448-K448,Assumptions!$C$15,MAX(0,$B$10-O447-M448)))</f>
        <v>0</v>
      </c>
      <c r="M448" s="0" t="n">
        <f aca="false">'Profiles 8760'!H437</f>
        <v>277600</v>
      </c>
      <c r="N448" s="0" t="n">
        <f aca="false">J448+L448</f>
        <v>0</v>
      </c>
      <c r="O448" s="0" t="n">
        <f aca="false">O447+N448</f>
        <v>34851.1772730912</v>
      </c>
      <c r="P448" s="0" t="n">
        <f aca="false">MIN($B$5,P447+K448*$B$6-I448)</f>
        <v>166.80266404472</v>
      </c>
      <c r="Q448" s="0" t="n">
        <f aca="false">MAX(0,F448-H448-K448-L448)</f>
        <v>0</v>
      </c>
    </row>
    <row r="449" customFormat="false" ht="15" hidden="false" customHeight="false" outlineLevel="0" collapsed="false">
      <c r="A449" s="0" t="n">
        <f aca="false">'Profiles 8760'!A438</f>
        <v>436</v>
      </c>
      <c r="B449" s="0" t="n">
        <f aca="false">'Profiles 8760'!B438</f>
        <v>1</v>
      </c>
      <c r="C449" s="0" t="n">
        <f aca="false">'Profiles 8760'!E438</f>
        <v>0</v>
      </c>
      <c r="D449" s="0" t="n">
        <f aca="false">'Profiles 8760'!F438</f>
        <v>0</v>
      </c>
      <c r="E449" s="0" t="n">
        <f aca="false">'Profiles 8760'!G438</f>
        <v>0.095468</v>
      </c>
      <c r="F449" s="0" t="n">
        <f aca="false">D449*Assumptions!$C$11*$B$7+E449*Assumptions!$C$12*$B$8</f>
        <v>3.9046412</v>
      </c>
      <c r="G449" s="0" t="n">
        <f aca="false">C449*Assumptions!$C$15</f>
        <v>0</v>
      </c>
      <c r="H449" s="0" t="n">
        <f aca="false">MIN(F449,G449)</f>
        <v>0</v>
      </c>
      <c r="I449" s="0" t="n">
        <f aca="false">IF(C449=1,MIN(G449-H449,Assumptions!$C$13,P448),0)</f>
        <v>0</v>
      </c>
      <c r="J449" s="0" t="n">
        <f aca="false">H449+I449</f>
        <v>0</v>
      </c>
      <c r="K449" s="0" t="n">
        <f aca="false">MIN(IF(C449=1,F449-H449,F449),Assumptions!$C$13,MAX(0,($B$5-P448)/$B$6))</f>
        <v>3.9046412</v>
      </c>
      <c r="L449" s="0" t="n">
        <f aca="false">IF(C449=1,0,MIN(F449-K449,Assumptions!$C$15,MAX(0,$B$10-O448-M449)))</f>
        <v>0</v>
      </c>
      <c r="M449" s="0" t="n">
        <f aca="false">'Profiles 8760'!H438</f>
        <v>277600</v>
      </c>
      <c r="N449" s="0" t="n">
        <f aca="false">J449+L449</f>
        <v>0</v>
      </c>
      <c r="O449" s="0" t="n">
        <f aca="false">O448+N449</f>
        <v>34851.1772730912</v>
      </c>
      <c r="P449" s="0" t="n">
        <f aca="false">MIN($B$5,P448+K449*$B$6-I449)</f>
        <v>170.18720703688</v>
      </c>
      <c r="Q449" s="0" t="n">
        <f aca="false">MAX(0,F449-H449-K449-L449)</f>
        <v>0</v>
      </c>
    </row>
    <row r="450" customFormat="false" ht="15" hidden="false" customHeight="false" outlineLevel="0" collapsed="false">
      <c r="A450" s="0" t="n">
        <f aca="false">'Profiles 8760'!A439</f>
        <v>437</v>
      </c>
      <c r="B450" s="0" t="n">
        <f aca="false">'Profiles 8760'!B439</f>
        <v>1</v>
      </c>
      <c r="C450" s="0" t="n">
        <f aca="false">'Profiles 8760'!E439</f>
        <v>0</v>
      </c>
      <c r="D450" s="0" t="n">
        <f aca="false">'Profiles 8760'!F439</f>
        <v>0</v>
      </c>
      <c r="E450" s="0" t="n">
        <f aca="false">'Profiles 8760'!G439</f>
        <v>0.143378</v>
      </c>
      <c r="F450" s="0" t="n">
        <f aca="false">D450*Assumptions!$C$11*$B$7+E450*Assumptions!$C$12*$B$8</f>
        <v>5.8641602</v>
      </c>
      <c r="G450" s="0" t="n">
        <f aca="false">C450*Assumptions!$C$15</f>
        <v>0</v>
      </c>
      <c r="H450" s="0" t="n">
        <f aca="false">MIN(F450,G450)</f>
        <v>0</v>
      </c>
      <c r="I450" s="0" t="n">
        <f aca="false">IF(C450=1,MIN(G450-H450,Assumptions!$C$13,P449),0)</f>
        <v>0</v>
      </c>
      <c r="J450" s="0" t="n">
        <f aca="false">H450+I450</f>
        <v>0</v>
      </c>
      <c r="K450" s="0" t="n">
        <f aca="false">MIN(IF(C450=1,F450-H450,F450),Assumptions!$C$13,MAX(0,($B$5-P449)/$B$6))</f>
        <v>5.8641602</v>
      </c>
      <c r="L450" s="0" t="n">
        <f aca="false">IF(C450=1,0,MIN(F450-K450,Assumptions!$C$15,MAX(0,$B$10-O449-M450)))</f>
        <v>0</v>
      </c>
      <c r="M450" s="0" t="n">
        <f aca="false">'Profiles 8760'!H439</f>
        <v>277600</v>
      </c>
      <c r="N450" s="0" t="n">
        <f aca="false">J450+L450</f>
        <v>0</v>
      </c>
      <c r="O450" s="0" t="n">
        <f aca="false">O449+N450</f>
        <v>34851.1772730912</v>
      </c>
      <c r="P450" s="0" t="n">
        <f aca="false">MIN($B$5,P449+K450*$B$6-I450)</f>
        <v>175.27026109824</v>
      </c>
      <c r="Q450" s="0" t="n">
        <f aca="false">MAX(0,F450-H450-K450-L450)</f>
        <v>0</v>
      </c>
    </row>
    <row r="451" customFormat="false" ht="15" hidden="false" customHeight="false" outlineLevel="0" collapsed="false">
      <c r="A451" s="0" t="n">
        <f aca="false">'Profiles 8760'!A440</f>
        <v>438</v>
      </c>
      <c r="B451" s="0" t="n">
        <f aca="false">'Profiles 8760'!B440</f>
        <v>1</v>
      </c>
      <c r="C451" s="0" t="n">
        <f aca="false">'Profiles 8760'!E440</f>
        <v>0</v>
      </c>
      <c r="D451" s="0" t="n">
        <f aca="false">'Profiles 8760'!F440</f>
        <v>0</v>
      </c>
      <c r="E451" s="0" t="n">
        <f aca="false">'Profiles 8760'!G440</f>
        <v>0.178169</v>
      </c>
      <c r="F451" s="0" t="n">
        <f aca="false">D451*Assumptions!$C$11*$B$7+E451*Assumptions!$C$12*$B$8</f>
        <v>7.2871121</v>
      </c>
      <c r="G451" s="0" t="n">
        <f aca="false">C451*Assumptions!$C$15</f>
        <v>0</v>
      </c>
      <c r="H451" s="0" t="n">
        <f aca="false">MIN(F451,G451)</f>
        <v>0</v>
      </c>
      <c r="I451" s="0" t="n">
        <f aca="false">IF(C451=1,MIN(G451-H451,Assumptions!$C$13,P450),0)</f>
        <v>0</v>
      </c>
      <c r="J451" s="0" t="n">
        <f aca="false">H451+I451</f>
        <v>0</v>
      </c>
      <c r="K451" s="0" t="n">
        <f aca="false">MIN(IF(C451=1,F451-H451,F451),Assumptions!$C$13,MAX(0,($B$5-P450)/$B$6))</f>
        <v>7.2871121</v>
      </c>
      <c r="L451" s="0" t="n">
        <f aca="false">IF(C451=1,0,MIN(F451-K451,Assumptions!$C$15,MAX(0,$B$10-O450-M451)))</f>
        <v>0</v>
      </c>
      <c r="M451" s="0" t="n">
        <f aca="false">'Profiles 8760'!H440</f>
        <v>277600</v>
      </c>
      <c r="N451" s="0" t="n">
        <f aca="false">J451+L451</f>
        <v>0</v>
      </c>
      <c r="O451" s="0" t="n">
        <f aca="false">O450+N451</f>
        <v>34851.1772730912</v>
      </c>
      <c r="P451" s="0" t="n">
        <f aca="false">MIN($B$5,P450+K451*$B$6-I451)</f>
        <v>181.58672986652</v>
      </c>
      <c r="Q451" s="0" t="n">
        <f aca="false">MAX(0,F451-H451-K451-L451)</f>
        <v>0</v>
      </c>
    </row>
    <row r="452" customFormat="false" ht="15" hidden="false" customHeight="false" outlineLevel="0" collapsed="false">
      <c r="A452" s="0" t="n">
        <f aca="false">'Profiles 8760'!A441</f>
        <v>439</v>
      </c>
      <c r="B452" s="0" t="n">
        <f aca="false">'Profiles 8760'!B441</f>
        <v>1</v>
      </c>
      <c r="C452" s="0" t="n">
        <f aca="false">'Profiles 8760'!E441</f>
        <v>0</v>
      </c>
      <c r="D452" s="0" t="n">
        <f aca="false">'Profiles 8760'!F441</f>
        <v>0</v>
      </c>
      <c r="E452" s="0" t="n">
        <f aca="false">'Profiles 8760'!G441</f>
        <v>0.222828</v>
      </c>
      <c r="F452" s="0" t="n">
        <f aca="false">D452*Assumptions!$C$11*$B$7+E452*Assumptions!$C$12*$B$8</f>
        <v>9.1136652</v>
      </c>
      <c r="G452" s="0" t="n">
        <f aca="false">C452*Assumptions!$C$15</f>
        <v>0</v>
      </c>
      <c r="H452" s="0" t="n">
        <f aca="false">MIN(F452,G452)</f>
        <v>0</v>
      </c>
      <c r="I452" s="0" t="n">
        <f aca="false">IF(C452=1,MIN(G452-H452,Assumptions!$C$13,P451),0)</f>
        <v>0</v>
      </c>
      <c r="J452" s="0" t="n">
        <f aca="false">H452+I452</f>
        <v>0</v>
      </c>
      <c r="K452" s="0" t="n">
        <f aca="false">MIN(IF(C452=1,F452-H452,F452),Assumptions!$C$13,MAX(0,($B$5-P451)/$B$6))</f>
        <v>9.1136652</v>
      </c>
      <c r="L452" s="0" t="n">
        <f aca="false">IF(C452=1,0,MIN(F452-K452,Assumptions!$C$15,MAX(0,$B$10-O451-M452)))</f>
        <v>0</v>
      </c>
      <c r="M452" s="0" t="n">
        <f aca="false">'Profiles 8760'!H441</f>
        <v>277600</v>
      </c>
      <c r="N452" s="0" t="n">
        <f aca="false">J452+L452</f>
        <v>0</v>
      </c>
      <c r="O452" s="0" t="n">
        <f aca="false">O451+N452</f>
        <v>34851.1772730912</v>
      </c>
      <c r="P452" s="0" t="n">
        <f aca="false">MIN($B$5,P451+K452*$B$6-I452)</f>
        <v>189.48645486188</v>
      </c>
      <c r="Q452" s="0" t="n">
        <f aca="false">MAX(0,F452-H452-K452-L452)</f>
        <v>0</v>
      </c>
    </row>
    <row r="453" customFormat="false" ht="15" hidden="false" customHeight="false" outlineLevel="0" collapsed="false">
      <c r="A453" s="0" t="n">
        <f aca="false">'Profiles 8760'!A442</f>
        <v>440</v>
      </c>
      <c r="B453" s="0" t="n">
        <f aca="false">'Profiles 8760'!B442</f>
        <v>1</v>
      </c>
      <c r="C453" s="0" t="n">
        <f aca="false">'Profiles 8760'!E442</f>
        <v>1</v>
      </c>
      <c r="D453" s="0" t="n">
        <f aca="false">'Profiles 8760'!F442</f>
        <v>0.065066</v>
      </c>
      <c r="E453" s="0" t="n">
        <f aca="false">'Profiles 8760'!G442</f>
        <v>0.1726</v>
      </c>
      <c r="F453" s="0" t="n">
        <f aca="false">D453*Assumptions!$C$11*$B$7+E453*Assumptions!$C$12*$B$8</f>
        <v>25.8504008</v>
      </c>
      <c r="G453" s="0" t="n">
        <f aca="false">C453*Assumptions!$C$15</f>
        <v>200</v>
      </c>
      <c r="H453" s="0" t="n">
        <f aca="false">MIN(F453,G453)</f>
        <v>25.8504008</v>
      </c>
      <c r="I453" s="0" t="n">
        <f aca="false">IF(C453=1,MIN(G453-H453,Assumptions!$C$13,P452),0)</f>
        <v>174.1495992</v>
      </c>
      <c r="J453" s="0" t="n">
        <f aca="false">H453+I453</f>
        <v>200</v>
      </c>
      <c r="K453" s="0" t="n">
        <f aca="false">MIN(IF(C453=1,F453-H453,F453),Assumptions!$C$13,MAX(0,($B$5-P452)/$B$6))</f>
        <v>0</v>
      </c>
      <c r="L453" s="0" t="n">
        <f aca="false">IF(C453=1,0,MIN(F453-K453,Assumptions!$C$15,MAX(0,$B$10-O452-M453)))</f>
        <v>0</v>
      </c>
      <c r="M453" s="0" t="n">
        <f aca="false">'Profiles 8760'!H442</f>
        <v>277400</v>
      </c>
      <c r="N453" s="0" t="n">
        <f aca="false">J453+L453</f>
        <v>200</v>
      </c>
      <c r="O453" s="0" t="n">
        <f aca="false">O452+N453</f>
        <v>35051.1772730912</v>
      </c>
      <c r="P453" s="0" t="n">
        <f aca="false">MIN($B$5,P452+K453*$B$6-I453)</f>
        <v>15.33685566188</v>
      </c>
      <c r="Q453" s="0" t="n">
        <f aca="false">MAX(0,F453-H453-K453-L453)</f>
        <v>0</v>
      </c>
    </row>
    <row r="454" customFormat="false" ht="15" hidden="false" customHeight="false" outlineLevel="0" collapsed="false">
      <c r="A454" s="0" t="n">
        <f aca="false">'Profiles 8760'!A443</f>
        <v>441</v>
      </c>
      <c r="B454" s="0" t="n">
        <f aca="false">'Profiles 8760'!B443</f>
        <v>1</v>
      </c>
      <c r="C454" s="0" t="n">
        <f aca="false">'Profiles 8760'!E443</f>
        <v>1</v>
      </c>
      <c r="D454" s="0" t="n">
        <f aca="false">'Profiles 8760'!F443</f>
        <v>0.341092</v>
      </c>
      <c r="E454" s="0" t="n">
        <f aca="false">'Profiles 8760'!G443</f>
        <v>0.205762</v>
      </c>
      <c r="F454" s="0" t="n">
        <f aca="false">D454*Assumptions!$C$11*$B$7+E454*Assumptions!$C$12*$B$8</f>
        <v>106.9230354</v>
      </c>
      <c r="G454" s="0" t="n">
        <f aca="false">C454*Assumptions!$C$15</f>
        <v>200</v>
      </c>
      <c r="H454" s="0" t="n">
        <f aca="false">MIN(F454,G454)</f>
        <v>106.9230354</v>
      </c>
      <c r="I454" s="0" t="n">
        <f aca="false">IF(C454=1,MIN(G454-H454,Assumptions!$C$13,P453),0)</f>
        <v>15.33685566188</v>
      </c>
      <c r="J454" s="0" t="n">
        <f aca="false">H454+I454</f>
        <v>122.25989106188</v>
      </c>
      <c r="K454" s="0" t="n">
        <f aca="false">MIN(IF(C454=1,F454-H454,F454),Assumptions!$C$13,MAX(0,($B$5-P453)/$B$6))</f>
        <v>0</v>
      </c>
      <c r="L454" s="0" t="n">
        <f aca="false">IF(C454=1,0,MIN(F454-K454,Assumptions!$C$15,MAX(0,$B$10-O453-M454)))</f>
        <v>0</v>
      </c>
      <c r="M454" s="0" t="n">
        <f aca="false">'Profiles 8760'!H443</f>
        <v>277200</v>
      </c>
      <c r="N454" s="0" t="n">
        <f aca="false">J454+L454</f>
        <v>122.25989106188</v>
      </c>
      <c r="O454" s="0" t="n">
        <f aca="false">O453+N454</f>
        <v>35173.4371641531</v>
      </c>
      <c r="P454" s="0" t="n">
        <f aca="false">MIN($B$5,P453+K454*$B$6-I454)</f>
        <v>0</v>
      </c>
      <c r="Q454" s="0" t="n">
        <f aca="false">MAX(0,F454-H454-K454-L454)</f>
        <v>0</v>
      </c>
    </row>
    <row r="455" customFormat="false" ht="15" hidden="false" customHeight="false" outlineLevel="0" collapsed="false">
      <c r="A455" s="0" t="n">
        <f aca="false">'Profiles 8760'!A444</f>
        <v>442</v>
      </c>
      <c r="B455" s="0" t="n">
        <f aca="false">'Profiles 8760'!B444</f>
        <v>1</v>
      </c>
      <c r="C455" s="0" t="n">
        <f aca="false">'Profiles 8760'!E444</f>
        <v>0</v>
      </c>
      <c r="D455" s="0" t="n">
        <f aca="false">'Profiles 8760'!F444</f>
        <v>0.655777</v>
      </c>
      <c r="E455" s="0" t="n">
        <f aca="false">'Profiles 8760'!G444</f>
        <v>0.338723</v>
      </c>
      <c r="F455" s="0" t="n">
        <f aca="false">D455*Assumptions!$C$11*$B$7+E455*Assumptions!$C$12*$B$8</f>
        <v>203.2421683</v>
      </c>
      <c r="G455" s="0" t="n">
        <f aca="false">C455*Assumptions!$C$15</f>
        <v>0</v>
      </c>
      <c r="H455" s="0" t="n">
        <f aca="false">MIN(F455,G455)</f>
        <v>0</v>
      </c>
      <c r="I455" s="0" t="n">
        <f aca="false">IF(C455=1,MIN(G455-H455,Assumptions!$C$13,P454),0)</f>
        <v>0</v>
      </c>
      <c r="J455" s="0" t="n">
        <f aca="false">H455+I455</f>
        <v>0</v>
      </c>
      <c r="K455" s="0" t="n">
        <f aca="false">MIN(IF(C455=1,F455-H455,F455),Assumptions!$C$13,MAX(0,($B$5-P454)/$B$6))</f>
        <v>180</v>
      </c>
      <c r="L455" s="0" t="n">
        <f aca="false">IF(C455=1,0,MIN(F455-K455,Assumptions!$C$15,MAX(0,$B$10-O454-M455)))</f>
        <v>23.2421683</v>
      </c>
      <c r="M455" s="0" t="n">
        <f aca="false">'Profiles 8760'!H444</f>
        <v>277200</v>
      </c>
      <c r="N455" s="0" t="n">
        <f aca="false">J455+L455</f>
        <v>23.2421683</v>
      </c>
      <c r="O455" s="0" t="n">
        <f aca="false">O454+N455</f>
        <v>35196.6793324531</v>
      </c>
      <c r="P455" s="0" t="n">
        <f aca="false">MIN($B$5,P454+K455*$B$6-I455)</f>
        <v>156.024</v>
      </c>
      <c r="Q455" s="0" t="n">
        <f aca="false">MAX(0,F455-H455-K455-L455)</f>
        <v>0</v>
      </c>
    </row>
    <row r="456" customFormat="false" ht="15" hidden="false" customHeight="false" outlineLevel="0" collapsed="false">
      <c r="A456" s="0" t="n">
        <f aca="false">'Profiles 8760'!A445</f>
        <v>443</v>
      </c>
      <c r="B456" s="0" t="n">
        <f aca="false">'Profiles 8760'!B445</f>
        <v>1</v>
      </c>
      <c r="C456" s="0" t="n">
        <f aca="false">'Profiles 8760'!E445</f>
        <v>0</v>
      </c>
      <c r="D456" s="0" t="n">
        <f aca="false">'Profiles 8760'!F445</f>
        <v>0.934295</v>
      </c>
      <c r="E456" s="0" t="n">
        <f aca="false">'Profiles 8760'!G445</f>
        <v>0.391381</v>
      </c>
      <c r="F456" s="0" t="n">
        <f aca="false">D456*Assumptions!$C$11*$B$7+E456*Assumptions!$C$12*$B$8</f>
        <v>285.8318789</v>
      </c>
      <c r="G456" s="0" t="n">
        <f aca="false">C456*Assumptions!$C$15</f>
        <v>0</v>
      </c>
      <c r="H456" s="0" t="n">
        <f aca="false">MIN(F456,G456)</f>
        <v>0</v>
      </c>
      <c r="I456" s="0" t="n">
        <f aca="false">IF(C456=1,MIN(G456-H456,Assumptions!$C$13,P455),0)</f>
        <v>0</v>
      </c>
      <c r="J456" s="0" t="n">
        <f aca="false">H456+I456</f>
        <v>0</v>
      </c>
      <c r="K456" s="0" t="n">
        <f aca="false">MIN(IF(C456=1,F456-H456,F456),Assumptions!$C$13,MAX(0,($B$5-P455)/$B$6))</f>
        <v>180</v>
      </c>
      <c r="L456" s="0" t="n">
        <f aca="false">IF(C456=1,0,MIN(F456-K456,Assumptions!$C$15,MAX(0,$B$10-O455-M456)))</f>
        <v>105.8318789</v>
      </c>
      <c r="M456" s="0" t="n">
        <f aca="false">'Profiles 8760'!H445</f>
        <v>277200</v>
      </c>
      <c r="N456" s="0" t="n">
        <f aca="false">J456+L456</f>
        <v>105.8318789</v>
      </c>
      <c r="O456" s="0" t="n">
        <f aca="false">O455+N456</f>
        <v>35302.5112113531</v>
      </c>
      <c r="P456" s="0" t="n">
        <f aca="false">MIN($B$5,P455+K456*$B$6-I456)</f>
        <v>312.048</v>
      </c>
      <c r="Q456" s="0" t="n">
        <f aca="false">MAX(0,F456-H456-K456-L456)</f>
        <v>0</v>
      </c>
    </row>
    <row r="457" customFormat="false" ht="15" hidden="false" customHeight="false" outlineLevel="0" collapsed="false">
      <c r="A457" s="0" t="n">
        <f aca="false">'Profiles 8760'!A446</f>
        <v>444</v>
      </c>
      <c r="B457" s="0" t="n">
        <f aca="false">'Profiles 8760'!B446</f>
        <v>1</v>
      </c>
      <c r="C457" s="0" t="n">
        <f aca="false">'Profiles 8760'!E446</f>
        <v>0</v>
      </c>
      <c r="D457" s="0" t="n">
        <f aca="false">'Profiles 8760'!F446</f>
        <v>1</v>
      </c>
      <c r="E457" s="0" t="n">
        <f aca="false">'Profiles 8760'!G446</f>
        <v>0.226946</v>
      </c>
      <c r="F457" s="0" t="n">
        <f aca="false">D457*Assumptions!$C$11*$B$7+E457*Assumptions!$C$12*$B$8</f>
        <v>298.0820914</v>
      </c>
      <c r="G457" s="0" t="n">
        <f aca="false">C457*Assumptions!$C$15</f>
        <v>0</v>
      </c>
      <c r="H457" s="0" t="n">
        <f aca="false">MIN(F457,G457)</f>
        <v>0</v>
      </c>
      <c r="I457" s="0" t="n">
        <f aca="false">IF(C457=1,MIN(G457-H457,Assumptions!$C$13,P456),0)</f>
        <v>0</v>
      </c>
      <c r="J457" s="0" t="n">
        <f aca="false">H457+I457</f>
        <v>0</v>
      </c>
      <c r="K457" s="0" t="n">
        <f aca="false">MIN(IF(C457=1,F457-H457,F457),Assumptions!$C$13,MAX(0,($B$5-P456)/$B$6))</f>
        <v>180</v>
      </c>
      <c r="L457" s="0" t="n">
        <f aca="false">IF(C457=1,0,MIN(F457-K457,Assumptions!$C$15,MAX(0,$B$10-O456-M457)))</f>
        <v>118.0820914</v>
      </c>
      <c r="M457" s="0" t="n">
        <f aca="false">'Profiles 8760'!H446</f>
        <v>277200</v>
      </c>
      <c r="N457" s="0" t="n">
        <f aca="false">J457+L457</f>
        <v>118.0820914</v>
      </c>
      <c r="O457" s="0" t="n">
        <f aca="false">O456+N457</f>
        <v>35420.5933027531</v>
      </c>
      <c r="P457" s="0" t="n">
        <f aca="false">MIN($B$5,P456+K457*$B$6-I457)</f>
        <v>468.072</v>
      </c>
      <c r="Q457" s="0" t="n">
        <f aca="false">MAX(0,F457-H457-K457-L457)</f>
        <v>0</v>
      </c>
    </row>
    <row r="458" customFormat="false" ht="15" hidden="false" customHeight="false" outlineLevel="0" collapsed="false">
      <c r="A458" s="0" t="n">
        <f aca="false">'Profiles 8760'!A447</f>
        <v>445</v>
      </c>
      <c r="B458" s="0" t="n">
        <f aca="false">'Profiles 8760'!B447</f>
        <v>1</v>
      </c>
      <c r="C458" s="0" t="n">
        <f aca="false">'Profiles 8760'!E447</f>
        <v>0</v>
      </c>
      <c r="D458" s="0" t="n">
        <f aca="false">'Profiles 8760'!F447</f>
        <v>1</v>
      </c>
      <c r="E458" s="0" t="n">
        <f aca="false">'Profiles 8760'!G447</f>
        <v>0.159627</v>
      </c>
      <c r="F458" s="0" t="n">
        <f aca="false">D458*Assumptions!$C$11*$B$7+E458*Assumptions!$C$12*$B$8</f>
        <v>295.3287443</v>
      </c>
      <c r="G458" s="0" t="n">
        <f aca="false">C458*Assumptions!$C$15</f>
        <v>0</v>
      </c>
      <c r="H458" s="0" t="n">
        <f aca="false">MIN(F458,G458)</f>
        <v>0</v>
      </c>
      <c r="I458" s="0" t="n">
        <f aca="false">IF(C458=1,MIN(G458-H458,Assumptions!$C$13,P457),0)</f>
        <v>0</v>
      </c>
      <c r="J458" s="0" t="n">
        <f aca="false">H458+I458</f>
        <v>0</v>
      </c>
      <c r="K458" s="0" t="n">
        <f aca="false">MIN(IF(C458=1,F458-H458,F458),Assumptions!$C$13,MAX(0,($B$5-P457)/$B$6))</f>
        <v>49.3054914628519</v>
      </c>
      <c r="L458" s="0" t="n">
        <f aca="false">IF(C458=1,0,MIN(F458-K458,Assumptions!$C$15,MAX(0,$B$10-O457-M458)))</f>
        <v>200</v>
      </c>
      <c r="M458" s="0" t="n">
        <f aca="false">'Profiles 8760'!H447</f>
        <v>277200</v>
      </c>
      <c r="N458" s="0" t="n">
        <f aca="false">J458+L458</f>
        <v>200</v>
      </c>
      <c r="O458" s="0" t="n">
        <f aca="false">O457+N458</f>
        <v>35620.5933027531</v>
      </c>
      <c r="P458" s="0" t="n">
        <f aca="false">MIN($B$5,P457+K458*$B$6-I458)</f>
        <v>510.81</v>
      </c>
      <c r="Q458" s="0" t="n">
        <f aca="false">MAX(0,F458-H458-K458-L458)</f>
        <v>46.0232528371482</v>
      </c>
    </row>
    <row r="459" customFormat="false" ht="15" hidden="false" customHeight="false" outlineLevel="0" collapsed="false">
      <c r="A459" s="0" t="n">
        <f aca="false">'Profiles 8760'!A448</f>
        <v>446</v>
      </c>
      <c r="B459" s="0" t="n">
        <f aca="false">'Profiles 8760'!B448</f>
        <v>1</v>
      </c>
      <c r="C459" s="0" t="n">
        <f aca="false">'Profiles 8760'!E448</f>
        <v>0</v>
      </c>
      <c r="D459" s="0" t="n">
        <f aca="false">'Profiles 8760'!F448</f>
        <v>1</v>
      </c>
      <c r="E459" s="0" t="n">
        <f aca="false">'Profiles 8760'!G448</f>
        <v>0.209997</v>
      </c>
      <c r="F459" s="0" t="n">
        <f aca="false">D459*Assumptions!$C$11*$B$7+E459*Assumptions!$C$12*$B$8</f>
        <v>297.3888773</v>
      </c>
      <c r="G459" s="0" t="n">
        <f aca="false">C459*Assumptions!$C$15</f>
        <v>0</v>
      </c>
      <c r="H459" s="0" t="n">
        <f aca="false">MIN(F459,G459)</f>
        <v>0</v>
      </c>
      <c r="I459" s="0" t="n">
        <f aca="false">IF(C459=1,MIN(G459-H459,Assumptions!$C$13,P458),0)</f>
        <v>0</v>
      </c>
      <c r="J459" s="0" t="n">
        <f aca="false">H459+I459</f>
        <v>0</v>
      </c>
      <c r="K459" s="0" t="n">
        <f aca="false">MIN(IF(C459=1,F459-H459,F459),Assumptions!$C$13,MAX(0,($B$5-P458)/$B$6))</f>
        <v>0</v>
      </c>
      <c r="L459" s="0" t="n">
        <f aca="false">IF(C459=1,0,MIN(F459-K459,Assumptions!$C$15,MAX(0,$B$10-O458-M459)))</f>
        <v>200</v>
      </c>
      <c r="M459" s="0" t="n">
        <f aca="false">'Profiles 8760'!H448</f>
        <v>277200</v>
      </c>
      <c r="N459" s="0" t="n">
        <f aca="false">J459+L459</f>
        <v>200</v>
      </c>
      <c r="O459" s="0" t="n">
        <f aca="false">O458+N459</f>
        <v>35820.5933027531</v>
      </c>
      <c r="P459" s="0" t="n">
        <f aca="false">MIN($B$5,P458+K459*$B$6-I459)</f>
        <v>510.81</v>
      </c>
      <c r="Q459" s="0" t="n">
        <f aca="false">MAX(0,F459-H459-K459-L459)</f>
        <v>97.3888773</v>
      </c>
    </row>
    <row r="460" customFormat="false" ht="15" hidden="false" customHeight="false" outlineLevel="0" collapsed="false">
      <c r="A460" s="0" t="n">
        <f aca="false">'Profiles 8760'!A449</f>
        <v>447</v>
      </c>
      <c r="B460" s="0" t="n">
        <f aca="false">'Profiles 8760'!B449</f>
        <v>1</v>
      </c>
      <c r="C460" s="0" t="n">
        <f aca="false">'Profiles 8760'!E449</f>
        <v>0</v>
      </c>
      <c r="D460" s="0" t="n">
        <f aca="false">'Profiles 8760'!F449</f>
        <v>0.934295</v>
      </c>
      <c r="E460" s="0" t="n">
        <f aca="false">'Profiles 8760'!G449</f>
        <v>0.316924</v>
      </c>
      <c r="F460" s="0" t="n">
        <f aca="false">D460*Assumptions!$C$11*$B$7+E460*Assumptions!$C$12*$B$8</f>
        <v>282.7865876</v>
      </c>
      <c r="G460" s="0" t="n">
        <f aca="false">C460*Assumptions!$C$15</f>
        <v>0</v>
      </c>
      <c r="H460" s="0" t="n">
        <f aca="false">MIN(F460,G460)</f>
        <v>0</v>
      </c>
      <c r="I460" s="0" t="n">
        <f aca="false">IF(C460=1,MIN(G460-H460,Assumptions!$C$13,P459),0)</f>
        <v>0</v>
      </c>
      <c r="J460" s="0" t="n">
        <f aca="false">H460+I460</f>
        <v>0</v>
      </c>
      <c r="K460" s="0" t="n">
        <f aca="false">MIN(IF(C460=1,F460-H460,F460),Assumptions!$C$13,MAX(0,($B$5-P459)/$B$6))</f>
        <v>0</v>
      </c>
      <c r="L460" s="0" t="n">
        <f aca="false">IF(C460=1,0,MIN(F460-K460,Assumptions!$C$15,MAX(0,$B$10-O459-M460)))</f>
        <v>200</v>
      </c>
      <c r="M460" s="0" t="n">
        <f aca="false">'Profiles 8760'!H449</f>
        <v>277200</v>
      </c>
      <c r="N460" s="0" t="n">
        <f aca="false">J460+L460</f>
        <v>200</v>
      </c>
      <c r="O460" s="0" t="n">
        <f aca="false">O459+N460</f>
        <v>36020.5933027531</v>
      </c>
      <c r="P460" s="0" t="n">
        <f aca="false">MIN($B$5,P459+K460*$B$6-I460)</f>
        <v>510.81</v>
      </c>
      <c r="Q460" s="0" t="n">
        <f aca="false">MAX(0,F460-H460-K460-L460)</f>
        <v>82.7865876</v>
      </c>
    </row>
    <row r="461" customFormat="false" ht="15" hidden="false" customHeight="false" outlineLevel="0" collapsed="false">
      <c r="A461" s="0" t="n">
        <f aca="false">'Profiles 8760'!A450</f>
        <v>448</v>
      </c>
      <c r="B461" s="0" t="n">
        <f aca="false">'Profiles 8760'!B450</f>
        <v>1</v>
      </c>
      <c r="C461" s="0" t="n">
        <f aca="false">'Profiles 8760'!E450</f>
        <v>0</v>
      </c>
      <c r="D461" s="0" t="n">
        <f aca="false">'Profiles 8760'!F450</f>
        <v>0.655777</v>
      </c>
      <c r="E461" s="0" t="n">
        <f aca="false">'Profiles 8760'!G450</f>
        <v>0.440701</v>
      </c>
      <c r="F461" s="0" t="n">
        <f aca="false">D461*Assumptions!$C$11*$B$7+E461*Assumptions!$C$12*$B$8</f>
        <v>207.4130685</v>
      </c>
      <c r="G461" s="0" t="n">
        <f aca="false">C461*Assumptions!$C$15</f>
        <v>0</v>
      </c>
      <c r="H461" s="0" t="n">
        <f aca="false">MIN(F461,G461)</f>
        <v>0</v>
      </c>
      <c r="I461" s="0" t="n">
        <f aca="false">IF(C461=1,MIN(G461-H461,Assumptions!$C$13,P460),0)</f>
        <v>0</v>
      </c>
      <c r="J461" s="0" t="n">
        <f aca="false">H461+I461</f>
        <v>0</v>
      </c>
      <c r="K461" s="0" t="n">
        <f aca="false">MIN(IF(C461=1,F461-H461,F461),Assumptions!$C$13,MAX(0,($B$5-P460)/$B$6))</f>
        <v>0</v>
      </c>
      <c r="L461" s="0" t="n">
        <f aca="false">IF(C461=1,0,MIN(F461-K461,Assumptions!$C$15,MAX(0,$B$10-O460-M461)))</f>
        <v>200</v>
      </c>
      <c r="M461" s="0" t="n">
        <f aca="false">'Profiles 8760'!H450</f>
        <v>277200</v>
      </c>
      <c r="N461" s="0" t="n">
        <f aca="false">J461+L461</f>
        <v>200</v>
      </c>
      <c r="O461" s="0" t="n">
        <f aca="false">O460+N461</f>
        <v>36220.5933027531</v>
      </c>
      <c r="P461" s="0" t="n">
        <f aca="false">MIN($B$5,P460+K461*$B$6-I461)</f>
        <v>510.81</v>
      </c>
      <c r="Q461" s="0" t="n">
        <f aca="false">MAX(0,F461-H461-K461-L461)</f>
        <v>7.41306850000001</v>
      </c>
    </row>
    <row r="462" customFormat="false" ht="15" hidden="false" customHeight="false" outlineLevel="0" collapsed="false">
      <c r="A462" s="0" t="n">
        <f aca="false">'Profiles 8760'!A451</f>
        <v>449</v>
      </c>
      <c r="B462" s="0" t="n">
        <f aca="false">'Profiles 8760'!B451</f>
        <v>1</v>
      </c>
      <c r="C462" s="0" t="n">
        <f aca="false">'Profiles 8760'!E451</f>
        <v>0</v>
      </c>
      <c r="D462" s="0" t="n">
        <f aca="false">'Profiles 8760'!F451</f>
        <v>0.341092</v>
      </c>
      <c r="E462" s="0" t="n">
        <f aca="false">'Profiles 8760'!G451</f>
        <v>0.294042</v>
      </c>
      <c r="F462" s="0" t="n">
        <f aca="false">D462*Assumptions!$C$11*$B$7+E462*Assumptions!$C$12*$B$8</f>
        <v>110.5336874</v>
      </c>
      <c r="G462" s="0" t="n">
        <f aca="false">C462*Assumptions!$C$15</f>
        <v>0</v>
      </c>
      <c r="H462" s="0" t="n">
        <f aca="false">MIN(F462,G462)</f>
        <v>0</v>
      </c>
      <c r="I462" s="0" t="n">
        <f aca="false">IF(C462=1,MIN(G462-H462,Assumptions!$C$13,P461),0)</f>
        <v>0</v>
      </c>
      <c r="J462" s="0" t="n">
        <f aca="false">H462+I462</f>
        <v>0</v>
      </c>
      <c r="K462" s="0" t="n">
        <f aca="false">MIN(IF(C462=1,F462-H462,F462),Assumptions!$C$13,MAX(0,($B$5-P461)/$B$6))</f>
        <v>0</v>
      </c>
      <c r="L462" s="0" t="n">
        <f aca="false">IF(C462=1,0,MIN(F462-K462,Assumptions!$C$15,MAX(0,$B$10-O461-M462)))</f>
        <v>110.5336874</v>
      </c>
      <c r="M462" s="0" t="n">
        <f aca="false">'Profiles 8760'!H451</f>
        <v>277200</v>
      </c>
      <c r="N462" s="0" t="n">
        <f aca="false">J462+L462</f>
        <v>110.5336874</v>
      </c>
      <c r="O462" s="0" t="n">
        <f aca="false">O461+N462</f>
        <v>36331.1269901531</v>
      </c>
      <c r="P462" s="0" t="n">
        <f aca="false">MIN($B$5,P461+K462*$B$6-I462)</f>
        <v>510.81</v>
      </c>
      <c r="Q462" s="0" t="n">
        <f aca="false">MAX(0,F462-H462-K462-L462)</f>
        <v>0</v>
      </c>
    </row>
    <row r="463" customFormat="false" ht="15" hidden="false" customHeight="false" outlineLevel="0" collapsed="false">
      <c r="A463" s="0" t="n">
        <f aca="false">'Profiles 8760'!A452</f>
        <v>450</v>
      </c>
      <c r="B463" s="0" t="n">
        <f aca="false">'Profiles 8760'!B452</f>
        <v>1</v>
      </c>
      <c r="C463" s="0" t="n">
        <f aca="false">'Profiles 8760'!E452</f>
        <v>0</v>
      </c>
      <c r="D463" s="0" t="n">
        <f aca="false">'Profiles 8760'!F452</f>
        <v>0.065066</v>
      </c>
      <c r="E463" s="0" t="n">
        <f aca="false">'Profiles 8760'!G452</f>
        <v>0.254418</v>
      </c>
      <c r="F463" s="0" t="n">
        <f aca="false">D463*Assumptions!$C$11*$B$7+E463*Assumptions!$C$12*$B$8</f>
        <v>29.196757</v>
      </c>
      <c r="G463" s="0" t="n">
        <f aca="false">C463*Assumptions!$C$15</f>
        <v>0</v>
      </c>
      <c r="H463" s="0" t="n">
        <f aca="false">MIN(F463,G463)</f>
        <v>0</v>
      </c>
      <c r="I463" s="0" t="n">
        <f aca="false">IF(C463=1,MIN(G463-H463,Assumptions!$C$13,P462),0)</f>
        <v>0</v>
      </c>
      <c r="J463" s="0" t="n">
        <f aca="false">H463+I463</f>
        <v>0</v>
      </c>
      <c r="K463" s="0" t="n">
        <f aca="false">MIN(IF(C463=1,F463-H463,F463),Assumptions!$C$13,MAX(0,($B$5-P462)/$B$6))</f>
        <v>0</v>
      </c>
      <c r="L463" s="0" t="n">
        <f aca="false">IF(C463=1,0,MIN(F463-K463,Assumptions!$C$15,MAX(0,$B$10-O462-M463)))</f>
        <v>29.196757</v>
      </c>
      <c r="M463" s="0" t="n">
        <f aca="false">'Profiles 8760'!H452</f>
        <v>277200</v>
      </c>
      <c r="N463" s="0" t="n">
        <f aca="false">J463+L463</f>
        <v>29.196757</v>
      </c>
      <c r="O463" s="0" t="n">
        <f aca="false">O462+N463</f>
        <v>36360.3237471531</v>
      </c>
      <c r="P463" s="0" t="n">
        <f aca="false">MIN($B$5,P462+K463*$B$6-I463)</f>
        <v>510.81</v>
      </c>
      <c r="Q463" s="0" t="n">
        <f aca="false">MAX(0,F463-H463-K463-L463)</f>
        <v>0</v>
      </c>
    </row>
    <row r="464" customFormat="false" ht="15" hidden="false" customHeight="false" outlineLevel="0" collapsed="false">
      <c r="A464" s="0" t="n">
        <f aca="false">'Profiles 8760'!A453</f>
        <v>451</v>
      </c>
      <c r="B464" s="0" t="n">
        <f aca="false">'Profiles 8760'!B453</f>
        <v>1</v>
      </c>
      <c r="C464" s="0" t="n">
        <f aca="false">'Profiles 8760'!E453</f>
        <v>0</v>
      </c>
      <c r="D464" s="0" t="n">
        <f aca="false">'Profiles 8760'!F453</f>
        <v>0</v>
      </c>
      <c r="E464" s="0" t="n">
        <f aca="false">'Profiles 8760'!G453</f>
        <v>0.231352</v>
      </c>
      <c r="F464" s="0" t="n">
        <f aca="false">D464*Assumptions!$C$11*$B$7+E464*Assumptions!$C$12*$B$8</f>
        <v>9.4622968</v>
      </c>
      <c r="G464" s="0" t="n">
        <f aca="false">C464*Assumptions!$C$15</f>
        <v>0</v>
      </c>
      <c r="H464" s="0" t="n">
        <f aca="false">MIN(F464,G464)</f>
        <v>0</v>
      </c>
      <c r="I464" s="0" t="n">
        <f aca="false">IF(C464=1,MIN(G464-H464,Assumptions!$C$13,P463),0)</f>
        <v>0</v>
      </c>
      <c r="J464" s="0" t="n">
        <f aca="false">H464+I464</f>
        <v>0</v>
      </c>
      <c r="K464" s="0" t="n">
        <f aca="false">MIN(IF(C464=1,F464-H464,F464),Assumptions!$C$13,MAX(0,($B$5-P463)/$B$6))</f>
        <v>0</v>
      </c>
      <c r="L464" s="0" t="n">
        <f aca="false">IF(C464=1,0,MIN(F464-K464,Assumptions!$C$15,MAX(0,$B$10-O463-M464)))</f>
        <v>9.4622968</v>
      </c>
      <c r="M464" s="0" t="n">
        <f aca="false">'Profiles 8760'!H453</f>
        <v>277200</v>
      </c>
      <c r="N464" s="0" t="n">
        <f aca="false">J464+L464</f>
        <v>9.4622968</v>
      </c>
      <c r="O464" s="0" t="n">
        <f aca="false">O463+N464</f>
        <v>36369.7860439531</v>
      </c>
      <c r="P464" s="0" t="n">
        <f aca="false">MIN($B$5,P463+K464*$B$6-I464)</f>
        <v>510.81</v>
      </c>
      <c r="Q464" s="0" t="n">
        <f aca="false">MAX(0,F464-H464-K464-L464)</f>
        <v>0</v>
      </c>
    </row>
    <row r="465" customFormat="false" ht="15" hidden="false" customHeight="false" outlineLevel="0" collapsed="false">
      <c r="A465" s="0" t="n">
        <f aca="false">'Profiles 8760'!A454</f>
        <v>452</v>
      </c>
      <c r="B465" s="0" t="n">
        <f aca="false">'Profiles 8760'!B454</f>
        <v>1</v>
      </c>
      <c r="C465" s="0" t="n">
        <f aca="false">'Profiles 8760'!E454</f>
        <v>1</v>
      </c>
      <c r="D465" s="0" t="n">
        <f aca="false">'Profiles 8760'!F454</f>
        <v>0</v>
      </c>
      <c r="E465" s="0" t="n">
        <f aca="false">'Profiles 8760'!G454</f>
        <v>0.117572</v>
      </c>
      <c r="F465" s="0" t="n">
        <f aca="false">D465*Assumptions!$C$11*$B$7+E465*Assumptions!$C$12*$B$8</f>
        <v>4.8086948</v>
      </c>
      <c r="G465" s="0" t="n">
        <f aca="false">C465*Assumptions!$C$15</f>
        <v>200</v>
      </c>
      <c r="H465" s="0" t="n">
        <f aca="false">MIN(F465,G465)</f>
        <v>4.8086948</v>
      </c>
      <c r="I465" s="0" t="n">
        <f aca="false">IF(C465=1,MIN(G465-H465,Assumptions!$C$13,P464),0)</f>
        <v>180</v>
      </c>
      <c r="J465" s="0" t="n">
        <f aca="false">H465+I465</f>
        <v>184.8086948</v>
      </c>
      <c r="K465" s="0" t="n">
        <f aca="false">MIN(IF(C465=1,F465-H465,F465),Assumptions!$C$13,MAX(0,($B$5-P464)/$B$6))</f>
        <v>0</v>
      </c>
      <c r="L465" s="0" t="n">
        <f aca="false">IF(C465=1,0,MIN(F465-K465,Assumptions!$C$15,MAX(0,$B$10-O464-M465)))</f>
        <v>0</v>
      </c>
      <c r="M465" s="0" t="n">
        <f aca="false">'Profiles 8760'!H454</f>
        <v>277000</v>
      </c>
      <c r="N465" s="0" t="n">
        <f aca="false">J465+L465</f>
        <v>184.8086948</v>
      </c>
      <c r="O465" s="0" t="n">
        <f aca="false">O464+N465</f>
        <v>36554.5947387531</v>
      </c>
      <c r="P465" s="0" t="n">
        <f aca="false">MIN($B$5,P464+K465*$B$6-I465)</f>
        <v>330.81</v>
      </c>
      <c r="Q465" s="0" t="n">
        <f aca="false">MAX(0,F465-H465-K465-L465)</f>
        <v>0</v>
      </c>
    </row>
    <row r="466" customFormat="false" ht="15" hidden="false" customHeight="false" outlineLevel="0" collapsed="false">
      <c r="A466" s="0" t="n">
        <f aca="false">'Profiles 8760'!A455</f>
        <v>453</v>
      </c>
      <c r="B466" s="0" t="n">
        <f aca="false">'Profiles 8760'!B455</f>
        <v>1</v>
      </c>
      <c r="C466" s="0" t="n">
        <f aca="false">'Profiles 8760'!E455</f>
        <v>1</v>
      </c>
      <c r="D466" s="0" t="n">
        <f aca="false">'Profiles 8760'!F455</f>
        <v>0</v>
      </c>
      <c r="E466" s="0" t="n">
        <f aca="false">'Profiles 8760'!G455</f>
        <v>0.108338</v>
      </c>
      <c r="F466" s="0" t="n">
        <f aca="false">D466*Assumptions!$C$11*$B$7+E466*Assumptions!$C$12*$B$8</f>
        <v>4.4310242</v>
      </c>
      <c r="G466" s="0" t="n">
        <f aca="false">C466*Assumptions!$C$15</f>
        <v>200</v>
      </c>
      <c r="H466" s="0" t="n">
        <f aca="false">MIN(F466,G466)</f>
        <v>4.4310242</v>
      </c>
      <c r="I466" s="0" t="n">
        <f aca="false">IF(C466=1,MIN(G466-H466,Assumptions!$C$13,P465),0)</f>
        <v>180</v>
      </c>
      <c r="J466" s="0" t="n">
        <f aca="false">H466+I466</f>
        <v>184.4310242</v>
      </c>
      <c r="K466" s="0" t="n">
        <f aca="false">MIN(IF(C466=1,F466-H466,F466),Assumptions!$C$13,MAX(0,($B$5-P465)/$B$6))</f>
        <v>0</v>
      </c>
      <c r="L466" s="0" t="n">
        <f aca="false">IF(C466=1,0,MIN(F466-K466,Assumptions!$C$15,MAX(0,$B$10-O465-M466)))</f>
        <v>0</v>
      </c>
      <c r="M466" s="0" t="n">
        <f aca="false">'Profiles 8760'!H455</f>
        <v>276800</v>
      </c>
      <c r="N466" s="0" t="n">
        <f aca="false">J466+L466</f>
        <v>184.4310242</v>
      </c>
      <c r="O466" s="0" t="n">
        <f aca="false">O465+N466</f>
        <v>36739.0257629531</v>
      </c>
      <c r="P466" s="0" t="n">
        <f aca="false">MIN($B$5,P465+K466*$B$6-I466)</f>
        <v>150.81</v>
      </c>
      <c r="Q466" s="0" t="n">
        <f aca="false">MAX(0,F466-H466-K466-L466)</f>
        <v>0</v>
      </c>
    </row>
    <row r="467" customFormat="false" ht="15" hidden="false" customHeight="false" outlineLevel="0" collapsed="false">
      <c r="A467" s="0" t="n">
        <f aca="false">'Profiles 8760'!A456</f>
        <v>454</v>
      </c>
      <c r="B467" s="0" t="n">
        <f aca="false">'Profiles 8760'!B456</f>
        <v>1</v>
      </c>
      <c r="C467" s="0" t="n">
        <f aca="false">'Profiles 8760'!E456</f>
        <v>0</v>
      </c>
      <c r="D467" s="0" t="n">
        <f aca="false">'Profiles 8760'!F456</f>
        <v>0</v>
      </c>
      <c r="E467" s="0" t="n">
        <f aca="false">'Profiles 8760'!G456</f>
        <v>0.101477</v>
      </c>
      <c r="F467" s="0" t="n">
        <f aca="false">D467*Assumptions!$C$11*$B$7+E467*Assumptions!$C$12*$B$8</f>
        <v>4.1504093</v>
      </c>
      <c r="G467" s="0" t="n">
        <f aca="false">C467*Assumptions!$C$15</f>
        <v>0</v>
      </c>
      <c r="H467" s="0" t="n">
        <f aca="false">MIN(F467,G467)</f>
        <v>0</v>
      </c>
      <c r="I467" s="0" t="n">
        <f aca="false">IF(C467=1,MIN(G467-H467,Assumptions!$C$13,P466),0)</f>
        <v>0</v>
      </c>
      <c r="J467" s="0" t="n">
        <f aca="false">H467+I467</f>
        <v>0</v>
      </c>
      <c r="K467" s="0" t="n">
        <f aca="false">MIN(IF(C467=1,F467-H467,F467),Assumptions!$C$13,MAX(0,($B$5-P466)/$B$6))</f>
        <v>4.1504093</v>
      </c>
      <c r="L467" s="0" t="n">
        <f aca="false">IF(C467=1,0,MIN(F467-K467,Assumptions!$C$15,MAX(0,$B$10-O466-M467)))</f>
        <v>0</v>
      </c>
      <c r="M467" s="0" t="n">
        <f aca="false">'Profiles 8760'!H456</f>
        <v>276800</v>
      </c>
      <c r="N467" s="0" t="n">
        <f aca="false">J467+L467</f>
        <v>0</v>
      </c>
      <c r="O467" s="0" t="n">
        <f aca="false">O466+N467</f>
        <v>36739.0257629531</v>
      </c>
      <c r="P467" s="0" t="n">
        <f aca="false">MIN($B$5,P466+K467*$B$6-I467)</f>
        <v>154.40757478124</v>
      </c>
      <c r="Q467" s="0" t="n">
        <f aca="false">MAX(0,F467-H467-K467-L467)</f>
        <v>0</v>
      </c>
    </row>
    <row r="468" customFormat="false" ht="15" hidden="false" customHeight="false" outlineLevel="0" collapsed="false">
      <c r="A468" s="0" t="n">
        <f aca="false">'Profiles 8760'!A457</f>
        <v>455</v>
      </c>
      <c r="B468" s="0" t="n">
        <f aca="false">'Profiles 8760'!B457</f>
        <v>1</v>
      </c>
      <c r="C468" s="0" t="n">
        <f aca="false">'Profiles 8760'!E457</f>
        <v>0</v>
      </c>
      <c r="D468" s="0" t="n">
        <f aca="false">'Profiles 8760'!F457</f>
        <v>0</v>
      </c>
      <c r="E468" s="0" t="n">
        <f aca="false">'Profiles 8760'!G457</f>
        <v>0.127176</v>
      </c>
      <c r="F468" s="0" t="n">
        <f aca="false">D468*Assumptions!$C$11*$B$7+E468*Assumptions!$C$12*$B$8</f>
        <v>5.2014984</v>
      </c>
      <c r="G468" s="0" t="n">
        <f aca="false">C468*Assumptions!$C$15</f>
        <v>0</v>
      </c>
      <c r="H468" s="0" t="n">
        <f aca="false">MIN(F468,G468)</f>
        <v>0</v>
      </c>
      <c r="I468" s="0" t="n">
        <f aca="false">IF(C468=1,MIN(G468-H468,Assumptions!$C$13,P467),0)</f>
        <v>0</v>
      </c>
      <c r="J468" s="0" t="n">
        <f aca="false">H468+I468</f>
        <v>0</v>
      </c>
      <c r="K468" s="0" t="n">
        <f aca="false">MIN(IF(C468=1,F468-H468,F468),Assumptions!$C$13,MAX(0,($B$5-P467)/$B$6))</f>
        <v>5.2014984</v>
      </c>
      <c r="L468" s="0" t="n">
        <f aca="false">IF(C468=1,0,MIN(F468-K468,Assumptions!$C$15,MAX(0,$B$10-O467-M468)))</f>
        <v>0</v>
      </c>
      <c r="M468" s="0" t="n">
        <f aca="false">'Profiles 8760'!H457</f>
        <v>276800</v>
      </c>
      <c r="N468" s="0" t="n">
        <f aca="false">J468+L468</f>
        <v>0</v>
      </c>
      <c r="O468" s="0" t="n">
        <f aca="false">O467+N468</f>
        <v>36739.0257629531</v>
      </c>
      <c r="P468" s="0" t="n">
        <f aca="false">MIN($B$5,P467+K468*$B$6-I468)</f>
        <v>158.91623359436</v>
      </c>
      <c r="Q468" s="0" t="n">
        <f aca="false">MAX(0,F468-H468-K468-L468)</f>
        <v>0</v>
      </c>
    </row>
    <row r="469" customFormat="false" ht="15" hidden="false" customHeight="false" outlineLevel="0" collapsed="false">
      <c r="A469" s="0" t="n">
        <f aca="false">'Profiles 8760'!A458</f>
        <v>456</v>
      </c>
      <c r="B469" s="0" t="n">
        <f aca="false">'Profiles 8760'!B458</f>
        <v>1</v>
      </c>
      <c r="C469" s="0" t="n">
        <f aca="false">'Profiles 8760'!E458</f>
        <v>0</v>
      </c>
      <c r="D469" s="0" t="n">
        <f aca="false">'Profiles 8760'!F458</f>
        <v>0</v>
      </c>
      <c r="E469" s="0" t="n">
        <f aca="false">'Profiles 8760'!G458</f>
        <v>0.135503</v>
      </c>
      <c r="F469" s="0" t="n">
        <f aca="false">D469*Assumptions!$C$11*$B$7+E469*Assumptions!$C$12*$B$8</f>
        <v>5.5420727</v>
      </c>
      <c r="G469" s="0" t="n">
        <f aca="false">C469*Assumptions!$C$15</f>
        <v>0</v>
      </c>
      <c r="H469" s="0" t="n">
        <f aca="false">MIN(F469,G469)</f>
        <v>0</v>
      </c>
      <c r="I469" s="0" t="n">
        <f aca="false">IF(C469=1,MIN(G469-H469,Assumptions!$C$13,P468),0)</f>
        <v>0</v>
      </c>
      <c r="J469" s="0" t="n">
        <f aca="false">H469+I469</f>
        <v>0</v>
      </c>
      <c r="K469" s="0" t="n">
        <f aca="false">MIN(IF(C469=1,F469-H469,F469),Assumptions!$C$13,MAX(0,($B$5-P468)/$B$6))</f>
        <v>5.5420727</v>
      </c>
      <c r="L469" s="0" t="n">
        <f aca="false">IF(C469=1,0,MIN(F469-K469,Assumptions!$C$15,MAX(0,$B$10-O468-M469)))</f>
        <v>0</v>
      </c>
      <c r="M469" s="0" t="n">
        <f aca="false">'Profiles 8760'!H458</f>
        <v>276800</v>
      </c>
      <c r="N469" s="0" t="n">
        <f aca="false">J469+L469</f>
        <v>0</v>
      </c>
      <c r="O469" s="0" t="n">
        <f aca="false">O468+N469</f>
        <v>36739.0257629531</v>
      </c>
      <c r="P469" s="0" t="n">
        <f aca="false">MIN($B$5,P468+K469*$B$6-I469)</f>
        <v>163.72010221072</v>
      </c>
      <c r="Q469" s="0" t="n">
        <f aca="false">MAX(0,F469-H469-K469-L469)</f>
        <v>0</v>
      </c>
    </row>
    <row r="470" customFormat="false" ht="15" hidden="false" customHeight="false" outlineLevel="0" collapsed="false">
      <c r="A470" s="0" t="n">
        <f aca="false">'Profiles 8760'!A459</f>
        <v>457</v>
      </c>
      <c r="B470" s="0" t="n">
        <f aca="false">'Profiles 8760'!B459</f>
        <v>1</v>
      </c>
      <c r="C470" s="0" t="n">
        <f aca="false">'Profiles 8760'!E459</f>
        <v>0</v>
      </c>
      <c r="D470" s="0" t="n">
        <f aca="false">'Profiles 8760'!F459</f>
        <v>0</v>
      </c>
      <c r="E470" s="0" t="n">
        <f aca="false">'Profiles 8760'!G459</f>
        <v>0.095073</v>
      </c>
      <c r="F470" s="0" t="n">
        <f aca="false">D470*Assumptions!$C$11*$B$7+E470*Assumptions!$C$12*$B$8</f>
        <v>3.8884857</v>
      </c>
      <c r="G470" s="0" t="n">
        <f aca="false">C470*Assumptions!$C$15</f>
        <v>0</v>
      </c>
      <c r="H470" s="0" t="n">
        <f aca="false">MIN(F470,G470)</f>
        <v>0</v>
      </c>
      <c r="I470" s="0" t="n">
        <f aca="false">IF(C470=1,MIN(G470-H470,Assumptions!$C$13,P469),0)</f>
        <v>0</v>
      </c>
      <c r="J470" s="0" t="n">
        <f aca="false">H470+I470</f>
        <v>0</v>
      </c>
      <c r="K470" s="0" t="n">
        <f aca="false">MIN(IF(C470=1,F470-H470,F470),Assumptions!$C$13,MAX(0,($B$5-P469)/$B$6))</f>
        <v>3.8884857</v>
      </c>
      <c r="L470" s="0" t="n">
        <f aca="false">IF(C470=1,0,MIN(F470-K470,Assumptions!$C$15,MAX(0,$B$10-O469-M470)))</f>
        <v>0</v>
      </c>
      <c r="M470" s="0" t="n">
        <f aca="false">'Profiles 8760'!H459</f>
        <v>276800</v>
      </c>
      <c r="N470" s="0" t="n">
        <f aca="false">J470+L470</f>
        <v>0</v>
      </c>
      <c r="O470" s="0" t="n">
        <f aca="false">O469+N470</f>
        <v>36739.0257629531</v>
      </c>
      <c r="P470" s="0" t="n">
        <f aca="false">MIN($B$5,P469+K470*$B$6-I470)</f>
        <v>167.09064161548</v>
      </c>
      <c r="Q470" s="0" t="n">
        <f aca="false">MAX(0,F470-H470-K470-L470)</f>
        <v>0</v>
      </c>
    </row>
    <row r="471" customFormat="false" ht="15" hidden="false" customHeight="false" outlineLevel="0" collapsed="false">
      <c r="A471" s="0" t="n">
        <f aca="false">'Profiles 8760'!A460</f>
        <v>458</v>
      </c>
      <c r="B471" s="0" t="n">
        <f aca="false">'Profiles 8760'!B460</f>
        <v>1</v>
      </c>
      <c r="C471" s="0" t="n">
        <f aca="false">'Profiles 8760'!E460</f>
        <v>0</v>
      </c>
      <c r="D471" s="0" t="n">
        <f aca="false">'Profiles 8760'!F460</f>
        <v>0</v>
      </c>
      <c r="E471" s="0" t="n">
        <f aca="false">'Profiles 8760'!G460</f>
        <v>0.074406</v>
      </c>
      <c r="F471" s="0" t="n">
        <f aca="false">D471*Assumptions!$C$11*$B$7+E471*Assumptions!$C$12*$B$8</f>
        <v>3.0432054</v>
      </c>
      <c r="G471" s="0" t="n">
        <f aca="false">C471*Assumptions!$C$15</f>
        <v>0</v>
      </c>
      <c r="H471" s="0" t="n">
        <f aca="false">MIN(F471,G471)</f>
        <v>0</v>
      </c>
      <c r="I471" s="0" t="n">
        <f aca="false">IF(C471=1,MIN(G471-H471,Assumptions!$C$13,P470),0)</f>
        <v>0</v>
      </c>
      <c r="J471" s="0" t="n">
        <f aca="false">H471+I471</f>
        <v>0</v>
      </c>
      <c r="K471" s="0" t="n">
        <f aca="false">MIN(IF(C471=1,F471-H471,F471),Assumptions!$C$13,MAX(0,($B$5-P470)/$B$6))</f>
        <v>3.0432054</v>
      </c>
      <c r="L471" s="0" t="n">
        <f aca="false">IF(C471=1,0,MIN(F471-K471,Assumptions!$C$15,MAX(0,$B$10-O470-M471)))</f>
        <v>0</v>
      </c>
      <c r="M471" s="0" t="n">
        <f aca="false">'Profiles 8760'!H460</f>
        <v>276800</v>
      </c>
      <c r="N471" s="0" t="n">
        <f aca="false">J471+L471</f>
        <v>0</v>
      </c>
      <c r="O471" s="0" t="n">
        <f aca="false">O470+N471</f>
        <v>36739.0257629531</v>
      </c>
      <c r="P471" s="0" t="n">
        <f aca="false">MIN($B$5,P470+K471*$B$6-I471)</f>
        <v>169.7284920562</v>
      </c>
      <c r="Q471" s="0" t="n">
        <f aca="false">MAX(0,F471-H471-K471-L471)</f>
        <v>0</v>
      </c>
    </row>
    <row r="472" customFormat="false" ht="15" hidden="false" customHeight="false" outlineLevel="0" collapsed="false">
      <c r="A472" s="0" t="n">
        <f aca="false">'Profiles 8760'!A461</f>
        <v>459</v>
      </c>
      <c r="B472" s="0" t="n">
        <f aca="false">'Profiles 8760'!B461</f>
        <v>1</v>
      </c>
      <c r="C472" s="0" t="n">
        <f aca="false">'Profiles 8760'!E461</f>
        <v>0</v>
      </c>
      <c r="D472" s="0" t="n">
        <f aca="false">'Profiles 8760'!F461</f>
        <v>0</v>
      </c>
      <c r="E472" s="0" t="n">
        <f aca="false">'Profiles 8760'!G461</f>
        <v>0.110648</v>
      </c>
      <c r="F472" s="0" t="n">
        <f aca="false">D472*Assumptions!$C$11*$B$7+E472*Assumptions!$C$12*$B$8</f>
        <v>4.5255032</v>
      </c>
      <c r="G472" s="0" t="n">
        <f aca="false">C472*Assumptions!$C$15</f>
        <v>0</v>
      </c>
      <c r="H472" s="0" t="n">
        <f aca="false">MIN(F472,G472)</f>
        <v>0</v>
      </c>
      <c r="I472" s="0" t="n">
        <f aca="false">IF(C472=1,MIN(G472-H472,Assumptions!$C$13,P471),0)</f>
        <v>0</v>
      </c>
      <c r="J472" s="0" t="n">
        <f aca="false">H472+I472</f>
        <v>0</v>
      </c>
      <c r="K472" s="0" t="n">
        <f aca="false">MIN(IF(C472=1,F472-H472,F472),Assumptions!$C$13,MAX(0,($B$5-P471)/$B$6))</f>
        <v>4.5255032</v>
      </c>
      <c r="L472" s="0" t="n">
        <f aca="false">IF(C472=1,0,MIN(F472-K472,Assumptions!$C$15,MAX(0,$B$10-O471-M472)))</f>
        <v>0</v>
      </c>
      <c r="M472" s="0" t="n">
        <f aca="false">'Profiles 8760'!H461</f>
        <v>276800</v>
      </c>
      <c r="N472" s="0" t="n">
        <f aca="false">J472+L472</f>
        <v>0</v>
      </c>
      <c r="O472" s="0" t="n">
        <f aca="false">O471+N472</f>
        <v>36739.0257629531</v>
      </c>
      <c r="P472" s="0" t="n">
        <f aca="false">MIN($B$5,P471+K472*$B$6-I472)</f>
        <v>173.65119822996</v>
      </c>
      <c r="Q472" s="0" t="n">
        <f aca="false">MAX(0,F472-H472-K472-L472)</f>
        <v>0</v>
      </c>
    </row>
    <row r="473" customFormat="false" ht="15" hidden="false" customHeight="false" outlineLevel="0" collapsed="false">
      <c r="A473" s="0" t="n">
        <f aca="false">'Profiles 8760'!A462</f>
        <v>460</v>
      </c>
      <c r="B473" s="0" t="n">
        <f aca="false">'Profiles 8760'!B462</f>
        <v>1</v>
      </c>
      <c r="C473" s="0" t="n">
        <f aca="false">'Profiles 8760'!E462</f>
        <v>0</v>
      </c>
      <c r="D473" s="0" t="n">
        <f aca="false">'Profiles 8760'!F462</f>
        <v>0</v>
      </c>
      <c r="E473" s="0" t="n">
        <f aca="false">'Profiles 8760'!G462</f>
        <v>0.090249</v>
      </c>
      <c r="F473" s="0" t="n">
        <f aca="false">D473*Assumptions!$C$11*$B$7+E473*Assumptions!$C$12*$B$8</f>
        <v>3.6911841</v>
      </c>
      <c r="G473" s="0" t="n">
        <f aca="false">C473*Assumptions!$C$15</f>
        <v>0</v>
      </c>
      <c r="H473" s="0" t="n">
        <f aca="false">MIN(F473,G473)</f>
        <v>0</v>
      </c>
      <c r="I473" s="0" t="n">
        <f aca="false">IF(C473=1,MIN(G473-H473,Assumptions!$C$13,P472),0)</f>
        <v>0</v>
      </c>
      <c r="J473" s="0" t="n">
        <f aca="false">H473+I473</f>
        <v>0</v>
      </c>
      <c r="K473" s="0" t="n">
        <f aca="false">MIN(IF(C473=1,F473-H473,F473),Assumptions!$C$13,MAX(0,($B$5-P472)/$B$6))</f>
        <v>3.6911841</v>
      </c>
      <c r="L473" s="0" t="n">
        <f aca="false">IF(C473=1,0,MIN(F473-K473,Assumptions!$C$15,MAX(0,$B$10-O472-M473)))</f>
        <v>0</v>
      </c>
      <c r="M473" s="0" t="n">
        <f aca="false">'Profiles 8760'!H462</f>
        <v>276800</v>
      </c>
      <c r="N473" s="0" t="n">
        <f aca="false">J473+L473</f>
        <v>0</v>
      </c>
      <c r="O473" s="0" t="n">
        <f aca="false">O472+N473</f>
        <v>36739.0257629531</v>
      </c>
      <c r="P473" s="0" t="n">
        <f aca="false">MIN($B$5,P472+K473*$B$6-I473)</f>
        <v>176.85071660784</v>
      </c>
      <c r="Q473" s="0" t="n">
        <f aca="false">MAX(0,F473-H473-K473-L473)</f>
        <v>0</v>
      </c>
    </row>
    <row r="474" customFormat="false" ht="15" hidden="false" customHeight="false" outlineLevel="0" collapsed="false">
      <c r="A474" s="0" t="n">
        <f aca="false">'Profiles 8760'!A463</f>
        <v>461</v>
      </c>
      <c r="B474" s="0" t="n">
        <f aca="false">'Profiles 8760'!B463</f>
        <v>1</v>
      </c>
      <c r="C474" s="0" t="n">
        <f aca="false">'Profiles 8760'!E463</f>
        <v>0</v>
      </c>
      <c r="D474" s="0" t="n">
        <f aca="false">'Profiles 8760'!F463</f>
        <v>0</v>
      </c>
      <c r="E474" s="0" t="n">
        <f aca="false">'Profiles 8760'!G463</f>
        <v>0.109059</v>
      </c>
      <c r="F474" s="0" t="n">
        <f aca="false">D474*Assumptions!$C$11*$B$7+E474*Assumptions!$C$12*$B$8</f>
        <v>4.4605131</v>
      </c>
      <c r="G474" s="0" t="n">
        <f aca="false">C474*Assumptions!$C$15</f>
        <v>0</v>
      </c>
      <c r="H474" s="0" t="n">
        <f aca="false">MIN(F474,G474)</f>
        <v>0</v>
      </c>
      <c r="I474" s="0" t="n">
        <f aca="false">IF(C474=1,MIN(G474-H474,Assumptions!$C$13,P473),0)</f>
        <v>0</v>
      </c>
      <c r="J474" s="0" t="n">
        <f aca="false">H474+I474</f>
        <v>0</v>
      </c>
      <c r="K474" s="0" t="n">
        <f aca="false">MIN(IF(C474=1,F474-H474,F474),Assumptions!$C$13,MAX(0,($B$5-P473)/$B$6))</f>
        <v>4.4605131</v>
      </c>
      <c r="L474" s="0" t="n">
        <f aca="false">IF(C474=1,0,MIN(F474-K474,Assumptions!$C$15,MAX(0,$B$10-O473-M474)))</f>
        <v>0</v>
      </c>
      <c r="M474" s="0" t="n">
        <f aca="false">'Profiles 8760'!H463</f>
        <v>276800</v>
      </c>
      <c r="N474" s="0" t="n">
        <f aca="false">J474+L474</f>
        <v>0</v>
      </c>
      <c r="O474" s="0" t="n">
        <f aca="false">O473+N474</f>
        <v>36739.0257629531</v>
      </c>
      <c r="P474" s="0" t="n">
        <f aca="false">MIN($B$5,P473+K474*$B$6-I474)</f>
        <v>180.71708936292</v>
      </c>
      <c r="Q474" s="0" t="n">
        <f aca="false">MAX(0,F474-H474-K474-L474)</f>
        <v>0</v>
      </c>
    </row>
    <row r="475" customFormat="false" ht="15" hidden="false" customHeight="false" outlineLevel="0" collapsed="false">
      <c r="A475" s="0" t="n">
        <f aca="false">'Profiles 8760'!A464</f>
        <v>462</v>
      </c>
      <c r="B475" s="0" t="n">
        <f aca="false">'Profiles 8760'!B464</f>
        <v>1</v>
      </c>
      <c r="C475" s="0" t="n">
        <f aca="false">'Profiles 8760'!E464</f>
        <v>0</v>
      </c>
      <c r="D475" s="0" t="n">
        <f aca="false">'Profiles 8760'!F464</f>
        <v>0</v>
      </c>
      <c r="E475" s="0" t="n">
        <f aca="false">'Profiles 8760'!G464</f>
        <v>0.098419</v>
      </c>
      <c r="F475" s="0" t="n">
        <f aca="false">D475*Assumptions!$C$11*$B$7+E475*Assumptions!$C$12*$B$8</f>
        <v>4.0253371</v>
      </c>
      <c r="G475" s="0" t="n">
        <f aca="false">C475*Assumptions!$C$15</f>
        <v>0</v>
      </c>
      <c r="H475" s="0" t="n">
        <f aca="false">MIN(F475,G475)</f>
        <v>0</v>
      </c>
      <c r="I475" s="0" t="n">
        <f aca="false">IF(C475=1,MIN(G475-H475,Assumptions!$C$13,P474),0)</f>
        <v>0</v>
      </c>
      <c r="J475" s="0" t="n">
        <f aca="false">H475+I475</f>
        <v>0</v>
      </c>
      <c r="K475" s="0" t="n">
        <f aca="false">MIN(IF(C475=1,F475-H475,F475),Assumptions!$C$13,MAX(0,($B$5-P474)/$B$6))</f>
        <v>4.0253371</v>
      </c>
      <c r="L475" s="0" t="n">
        <f aca="false">IF(C475=1,0,MIN(F475-K475,Assumptions!$C$15,MAX(0,$B$10-O474-M475)))</f>
        <v>0</v>
      </c>
      <c r="M475" s="0" t="n">
        <f aca="false">'Profiles 8760'!H464</f>
        <v>276800</v>
      </c>
      <c r="N475" s="0" t="n">
        <f aca="false">J475+L475</f>
        <v>0</v>
      </c>
      <c r="O475" s="0" t="n">
        <f aca="false">O474+N475</f>
        <v>36739.0257629531</v>
      </c>
      <c r="P475" s="0" t="n">
        <f aca="false">MIN($B$5,P474+K475*$B$6-I475)</f>
        <v>184.2062515612</v>
      </c>
      <c r="Q475" s="0" t="n">
        <f aca="false">MAX(0,F475-H475-K475-L475)</f>
        <v>0</v>
      </c>
    </row>
    <row r="476" customFormat="false" ht="15" hidden="false" customHeight="false" outlineLevel="0" collapsed="false">
      <c r="A476" s="0" t="n">
        <f aca="false">'Profiles 8760'!A465</f>
        <v>463</v>
      </c>
      <c r="B476" s="0" t="n">
        <f aca="false">'Profiles 8760'!B465</f>
        <v>1</v>
      </c>
      <c r="C476" s="0" t="n">
        <f aca="false">'Profiles 8760'!E465</f>
        <v>0</v>
      </c>
      <c r="D476" s="0" t="n">
        <f aca="false">'Profiles 8760'!F465</f>
        <v>0</v>
      </c>
      <c r="E476" s="0" t="n">
        <f aca="false">'Profiles 8760'!G465</f>
        <v>0.114448</v>
      </c>
      <c r="F476" s="0" t="n">
        <f aca="false">D476*Assumptions!$C$11*$B$7+E476*Assumptions!$C$12*$B$8</f>
        <v>4.6809232</v>
      </c>
      <c r="G476" s="0" t="n">
        <f aca="false">C476*Assumptions!$C$15</f>
        <v>0</v>
      </c>
      <c r="H476" s="0" t="n">
        <f aca="false">MIN(F476,G476)</f>
        <v>0</v>
      </c>
      <c r="I476" s="0" t="n">
        <f aca="false">IF(C476=1,MIN(G476-H476,Assumptions!$C$13,P475),0)</f>
        <v>0</v>
      </c>
      <c r="J476" s="0" t="n">
        <f aca="false">H476+I476</f>
        <v>0</v>
      </c>
      <c r="K476" s="0" t="n">
        <f aca="false">MIN(IF(C476=1,F476-H476,F476),Assumptions!$C$13,MAX(0,($B$5-P475)/$B$6))</f>
        <v>4.6809232</v>
      </c>
      <c r="L476" s="0" t="n">
        <f aca="false">IF(C476=1,0,MIN(F476-K476,Assumptions!$C$15,MAX(0,$B$10-O475-M476)))</f>
        <v>0</v>
      </c>
      <c r="M476" s="0" t="n">
        <f aca="false">'Profiles 8760'!H465</f>
        <v>276800</v>
      </c>
      <c r="N476" s="0" t="n">
        <f aca="false">J476+L476</f>
        <v>0</v>
      </c>
      <c r="O476" s="0" t="n">
        <f aca="false">O475+N476</f>
        <v>36739.0257629531</v>
      </c>
      <c r="P476" s="0" t="n">
        <f aca="false">MIN($B$5,P475+K476*$B$6-I476)</f>
        <v>188.26367579096</v>
      </c>
      <c r="Q476" s="0" t="n">
        <f aca="false">MAX(0,F476-H476-K476-L476)</f>
        <v>0</v>
      </c>
    </row>
    <row r="477" customFormat="false" ht="15" hidden="false" customHeight="false" outlineLevel="0" collapsed="false">
      <c r="A477" s="0" t="n">
        <f aca="false">'Profiles 8760'!A466</f>
        <v>464</v>
      </c>
      <c r="B477" s="0" t="n">
        <f aca="false">'Profiles 8760'!B466</f>
        <v>1</v>
      </c>
      <c r="C477" s="0" t="n">
        <f aca="false">'Profiles 8760'!E466</f>
        <v>1</v>
      </c>
      <c r="D477" s="0" t="n">
        <f aca="false">'Profiles 8760'!F466</f>
        <v>0.065477</v>
      </c>
      <c r="E477" s="0" t="n">
        <f aca="false">'Profiles 8760'!G466</f>
        <v>0.13977</v>
      </c>
      <c r="F477" s="0" t="n">
        <f aca="false">D477*Assumptions!$C$11*$B$7+E477*Assumptions!$C$12*$B$8</f>
        <v>24.6263506</v>
      </c>
      <c r="G477" s="0" t="n">
        <f aca="false">C477*Assumptions!$C$15</f>
        <v>200</v>
      </c>
      <c r="H477" s="0" t="n">
        <f aca="false">MIN(F477,G477)</f>
        <v>24.6263506</v>
      </c>
      <c r="I477" s="0" t="n">
        <f aca="false">IF(C477=1,MIN(G477-H477,Assumptions!$C$13,P476),0)</f>
        <v>175.3736494</v>
      </c>
      <c r="J477" s="0" t="n">
        <f aca="false">H477+I477</f>
        <v>200</v>
      </c>
      <c r="K477" s="0" t="n">
        <f aca="false">MIN(IF(C477=1,F477-H477,F477),Assumptions!$C$13,MAX(0,($B$5-P476)/$B$6))</f>
        <v>0</v>
      </c>
      <c r="L477" s="0" t="n">
        <f aca="false">IF(C477=1,0,MIN(F477-K477,Assumptions!$C$15,MAX(0,$B$10-O476-M477)))</f>
        <v>0</v>
      </c>
      <c r="M477" s="0" t="n">
        <f aca="false">'Profiles 8760'!H466</f>
        <v>276600</v>
      </c>
      <c r="N477" s="0" t="n">
        <f aca="false">J477+L477</f>
        <v>200</v>
      </c>
      <c r="O477" s="0" t="n">
        <f aca="false">O476+N477</f>
        <v>36939.0257629531</v>
      </c>
      <c r="P477" s="0" t="n">
        <f aca="false">MIN($B$5,P476+K477*$B$6-I477)</f>
        <v>12.89002639096</v>
      </c>
      <c r="Q477" s="0" t="n">
        <f aca="false">MAX(0,F477-H477-K477-L477)</f>
        <v>0</v>
      </c>
    </row>
    <row r="478" customFormat="false" ht="15" hidden="false" customHeight="false" outlineLevel="0" collapsed="false">
      <c r="A478" s="0" t="n">
        <f aca="false">'Profiles 8760'!A467</f>
        <v>465</v>
      </c>
      <c r="B478" s="0" t="n">
        <f aca="false">'Profiles 8760'!B467</f>
        <v>1</v>
      </c>
      <c r="C478" s="0" t="n">
        <f aca="false">'Profiles 8760'!E467</f>
        <v>1</v>
      </c>
      <c r="D478" s="0" t="n">
        <f aca="false">'Profiles 8760'!F467</f>
        <v>0.343249</v>
      </c>
      <c r="E478" s="0" t="n">
        <f aca="false">'Profiles 8760'!G467</f>
        <v>0.19198</v>
      </c>
      <c r="F478" s="0" t="n">
        <f aca="false">D478*Assumptions!$C$11*$B$7+E478*Assumptions!$C$12*$B$8</f>
        <v>106.9822932</v>
      </c>
      <c r="G478" s="0" t="n">
        <f aca="false">C478*Assumptions!$C$15</f>
        <v>200</v>
      </c>
      <c r="H478" s="0" t="n">
        <f aca="false">MIN(F478,G478)</f>
        <v>106.9822932</v>
      </c>
      <c r="I478" s="0" t="n">
        <f aca="false">IF(C478=1,MIN(G478-H478,Assumptions!$C$13,P477),0)</f>
        <v>12.89002639096</v>
      </c>
      <c r="J478" s="0" t="n">
        <f aca="false">H478+I478</f>
        <v>119.87231959096</v>
      </c>
      <c r="K478" s="0" t="n">
        <f aca="false">MIN(IF(C478=1,F478-H478,F478),Assumptions!$C$13,MAX(0,($B$5-P477)/$B$6))</f>
        <v>0</v>
      </c>
      <c r="L478" s="0" t="n">
        <f aca="false">IF(C478=1,0,MIN(F478-K478,Assumptions!$C$15,MAX(0,$B$10-O477-M478)))</f>
        <v>0</v>
      </c>
      <c r="M478" s="0" t="n">
        <f aca="false">'Profiles 8760'!H467</f>
        <v>276400</v>
      </c>
      <c r="N478" s="0" t="n">
        <f aca="false">J478+L478</f>
        <v>119.87231959096</v>
      </c>
      <c r="O478" s="0" t="n">
        <f aca="false">O477+N478</f>
        <v>37058.898082544</v>
      </c>
      <c r="P478" s="0" t="n">
        <f aca="false">MIN($B$5,P477+K478*$B$6-I478)</f>
        <v>0</v>
      </c>
      <c r="Q478" s="0" t="n">
        <f aca="false">MAX(0,F478-H478-K478-L478)</f>
        <v>0</v>
      </c>
    </row>
    <row r="479" customFormat="false" ht="15" hidden="false" customHeight="false" outlineLevel="0" collapsed="false">
      <c r="A479" s="0" t="n">
        <f aca="false">'Profiles 8760'!A468</f>
        <v>466</v>
      </c>
      <c r="B479" s="0" t="n">
        <f aca="false">'Profiles 8760'!B468</f>
        <v>1</v>
      </c>
      <c r="C479" s="0" t="n">
        <f aca="false">'Profiles 8760'!E468</f>
        <v>0</v>
      </c>
      <c r="D479" s="0" t="n">
        <f aca="false">'Profiles 8760'!F468</f>
        <v>0.659924</v>
      </c>
      <c r="E479" s="0" t="n">
        <f aca="false">'Profiles 8760'!G468</f>
        <v>0.204337</v>
      </c>
      <c r="F479" s="0" t="n">
        <f aca="false">D479*Assumptions!$C$11*$B$7+E479*Assumptions!$C$12*$B$8</f>
        <v>198.9434345</v>
      </c>
      <c r="G479" s="0" t="n">
        <f aca="false">C479*Assumptions!$C$15</f>
        <v>0</v>
      </c>
      <c r="H479" s="0" t="n">
        <f aca="false">MIN(F479,G479)</f>
        <v>0</v>
      </c>
      <c r="I479" s="0" t="n">
        <f aca="false">IF(C479=1,MIN(G479-H479,Assumptions!$C$13,P478),0)</f>
        <v>0</v>
      </c>
      <c r="J479" s="0" t="n">
        <f aca="false">H479+I479</f>
        <v>0</v>
      </c>
      <c r="K479" s="0" t="n">
        <f aca="false">MIN(IF(C479=1,F479-H479,F479),Assumptions!$C$13,MAX(0,($B$5-P478)/$B$6))</f>
        <v>180</v>
      </c>
      <c r="L479" s="0" t="n">
        <f aca="false">IF(C479=1,0,MIN(F479-K479,Assumptions!$C$15,MAX(0,$B$10-O478-M479)))</f>
        <v>18.9434345</v>
      </c>
      <c r="M479" s="0" t="n">
        <f aca="false">'Profiles 8760'!H468</f>
        <v>276400</v>
      </c>
      <c r="N479" s="0" t="n">
        <f aca="false">J479+L479</f>
        <v>18.9434345</v>
      </c>
      <c r="O479" s="0" t="n">
        <f aca="false">O478+N479</f>
        <v>37077.841517044</v>
      </c>
      <c r="P479" s="0" t="n">
        <f aca="false">MIN($B$5,P478+K479*$B$6-I479)</f>
        <v>156.024</v>
      </c>
      <c r="Q479" s="0" t="n">
        <f aca="false">MAX(0,F479-H479-K479-L479)</f>
        <v>0</v>
      </c>
    </row>
    <row r="480" customFormat="false" ht="15" hidden="false" customHeight="false" outlineLevel="0" collapsed="false">
      <c r="A480" s="0" t="n">
        <f aca="false">'Profiles 8760'!A469</f>
        <v>467</v>
      </c>
      <c r="B480" s="0" t="n">
        <f aca="false">'Profiles 8760'!B469</f>
        <v>1</v>
      </c>
      <c r="C480" s="0" t="n">
        <f aca="false">'Profiles 8760'!E469</f>
        <v>0</v>
      </c>
      <c r="D480" s="0" t="n">
        <f aca="false">'Profiles 8760'!F469</f>
        <v>0.940203</v>
      </c>
      <c r="E480" s="0" t="n">
        <f aca="false">'Profiles 8760'!G469</f>
        <v>0.303201</v>
      </c>
      <c r="F480" s="0" t="n">
        <f aca="false">D480*Assumptions!$C$11*$B$7+E480*Assumptions!$C$12*$B$8</f>
        <v>283.9315473</v>
      </c>
      <c r="G480" s="0" t="n">
        <f aca="false">C480*Assumptions!$C$15</f>
        <v>0</v>
      </c>
      <c r="H480" s="0" t="n">
        <f aca="false">MIN(F480,G480)</f>
        <v>0</v>
      </c>
      <c r="I480" s="0" t="n">
        <f aca="false">IF(C480=1,MIN(G480-H480,Assumptions!$C$13,P479),0)</f>
        <v>0</v>
      </c>
      <c r="J480" s="0" t="n">
        <f aca="false">H480+I480</f>
        <v>0</v>
      </c>
      <c r="K480" s="0" t="n">
        <f aca="false">MIN(IF(C480=1,F480-H480,F480),Assumptions!$C$13,MAX(0,($B$5-P479)/$B$6))</f>
        <v>180</v>
      </c>
      <c r="L480" s="0" t="n">
        <f aca="false">IF(C480=1,0,MIN(F480-K480,Assumptions!$C$15,MAX(0,$B$10-O479-M480)))</f>
        <v>103.9315473</v>
      </c>
      <c r="M480" s="0" t="n">
        <f aca="false">'Profiles 8760'!H469</f>
        <v>276400</v>
      </c>
      <c r="N480" s="0" t="n">
        <f aca="false">J480+L480</f>
        <v>103.9315473</v>
      </c>
      <c r="O480" s="0" t="n">
        <f aca="false">O479+N480</f>
        <v>37181.773064344</v>
      </c>
      <c r="P480" s="0" t="n">
        <f aca="false">MIN($B$5,P479+K480*$B$6-I480)</f>
        <v>312.048</v>
      </c>
      <c r="Q480" s="0" t="n">
        <f aca="false">MAX(0,F480-H480-K480-L480)</f>
        <v>0</v>
      </c>
    </row>
    <row r="481" customFormat="false" ht="15" hidden="false" customHeight="false" outlineLevel="0" collapsed="false">
      <c r="A481" s="0" t="n">
        <f aca="false">'Profiles 8760'!A470</f>
        <v>468</v>
      </c>
      <c r="B481" s="0" t="n">
        <f aca="false">'Profiles 8760'!B470</f>
        <v>1</v>
      </c>
      <c r="C481" s="0" t="n">
        <f aca="false">'Profiles 8760'!E470</f>
        <v>0</v>
      </c>
      <c r="D481" s="0" t="n">
        <f aca="false">'Profiles 8760'!F470</f>
        <v>1</v>
      </c>
      <c r="E481" s="0" t="n">
        <f aca="false">'Profiles 8760'!G470</f>
        <v>0.42595</v>
      </c>
      <c r="F481" s="0" t="n">
        <f aca="false">D481*Assumptions!$C$11*$B$7+E481*Assumptions!$C$12*$B$8</f>
        <v>306.221355</v>
      </c>
      <c r="G481" s="0" t="n">
        <f aca="false">C481*Assumptions!$C$15</f>
        <v>0</v>
      </c>
      <c r="H481" s="0" t="n">
        <f aca="false">MIN(F481,G481)</f>
        <v>0</v>
      </c>
      <c r="I481" s="0" t="n">
        <f aca="false">IF(C481=1,MIN(G481-H481,Assumptions!$C$13,P480),0)</f>
        <v>0</v>
      </c>
      <c r="J481" s="0" t="n">
        <f aca="false">H481+I481</f>
        <v>0</v>
      </c>
      <c r="K481" s="0" t="n">
        <f aca="false">MIN(IF(C481=1,F481-H481,F481),Assumptions!$C$13,MAX(0,($B$5-P480)/$B$6))</f>
        <v>180</v>
      </c>
      <c r="L481" s="0" t="n">
        <f aca="false">IF(C481=1,0,MIN(F481-K481,Assumptions!$C$15,MAX(0,$B$10-O480-M481)))</f>
        <v>126.221355</v>
      </c>
      <c r="M481" s="0" t="n">
        <f aca="false">'Profiles 8760'!H470</f>
        <v>276400</v>
      </c>
      <c r="N481" s="0" t="n">
        <f aca="false">J481+L481</f>
        <v>126.221355</v>
      </c>
      <c r="O481" s="0" t="n">
        <f aca="false">O480+N481</f>
        <v>37307.994419344</v>
      </c>
      <c r="P481" s="0" t="n">
        <f aca="false">MIN($B$5,P480+K481*$B$6-I481)</f>
        <v>468.072</v>
      </c>
      <c r="Q481" s="0" t="n">
        <f aca="false">MAX(0,F481-H481-K481-L481)</f>
        <v>0</v>
      </c>
    </row>
    <row r="482" customFormat="false" ht="15" hidden="false" customHeight="false" outlineLevel="0" collapsed="false">
      <c r="A482" s="0" t="n">
        <f aca="false">'Profiles 8760'!A471</f>
        <v>469</v>
      </c>
      <c r="B482" s="0" t="n">
        <f aca="false">'Profiles 8760'!B471</f>
        <v>1</v>
      </c>
      <c r="C482" s="0" t="n">
        <f aca="false">'Profiles 8760'!E471</f>
        <v>0</v>
      </c>
      <c r="D482" s="0" t="n">
        <f aca="false">'Profiles 8760'!F471</f>
        <v>1</v>
      </c>
      <c r="E482" s="0" t="n">
        <f aca="false">'Profiles 8760'!G471</f>
        <v>0.576796</v>
      </c>
      <c r="F482" s="0" t="n">
        <f aca="false">D482*Assumptions!$C$11*$B$7+E482*Assumptions!$C$12*$B$8</f>
        <v>312.3909564</v>
      </c>
      <c r="G482" s="0" t="n">
        <f aca="false">C482*Assumptions!$C$15</f>
        <v>0</v>
      </c>
      <c r="H482" s="0" t="n">
        <f aca="false">MIN(F482,G482)</f>
        <v>0</v>
      </c>
      <c r="I482" s="0" t="n">
        <f aca="false">IF(C482=1,MIN(G482-H482,Assumptions!$C$13,P481),0)</f>
        <v>0</v>
      </c>
      <c r="J482" s="0" t="n">
        <f aca="false">H482+I482</f>
        <v>0</v>
      </c>
      <c r="K482" s="0" t="n">
        <f aca="false">MIN(IF(C482=1,F482-H482,F482),Assumptions!$C$13,MAX(0,($B$5-P481)/$B$6))</f>
        <v>49.3054914628519</v>
      </c>
      <c r="L482" s="0" t="n">
        <f aca="false">IF(C482=1,0,MIN(F482-K482,Assumptions!$C$15,MAX(0,$B$10-O481-M482)))</f>
        <v>200</v>
      </c>
      <c r="M482" s="0" t="n">
        <f aca="false">'Profiles 8760'!H471</f>
        <v>276400</v>
      </c>
      <c r="N482" s="0" t="n">
        <f aca="false">J482+L482</f>
        <v>200</v>
      </c>
      <c r="O482" s="0" t="n">
        <f aca="false">O481+N482</f>
        <v>37507.994419344</v>
      </c>
      <c r="P482" s="0" t="n">
        <f aca="false">MIN($B$5,P481+K482*$B$6-I482)</f>
        <v>510.81</v>
      </c>
      <c r="Q482" s="0" t="n">
        <f aca="false">MAX(0,F482-H482-K482-L482)</f>
        <v>63.0854649371481</v>
      </c>
    </row>
    <row r="483" customFormat="false" ht="15" hidden="false" customHeight="false" outlineLevel="0" collapsed="false">
      <c r="A483" s="0" t="n">
        <f aca="false">'Profiles 8760'!A472</f>
        <v>470</v>
      </c>
      <c r="B483" s="0" t="n">
        <f aca="false">'Profiles 8760'!B472</f>
        <v>1</v>
      </c>
      <c r="C483" s="0" t="n">
        <f aca="false">'Profiles 8760'!E472</f>
        <v>0</v>
      </c>
      <c r="D483" s="0" t="n">
        <f aca="false">'Profiles 8760'!F472</f>
        <v>1</v>
      </c>
      <c r="E483" s="0" t="n">
        <f aca="false">'Profiles 8760'!G472</f>
        <v>0.693692</v>
      </c>
      <c r="F483" s="0" t="n">
        <f aca="false">D483*Assumptions!$C$11*$B$7+E483*Assumptions!$C$12*$B$8</f>
        <v>317.1720028</v>
      </c>
      <c r="G483" s="0" t="n">
        <f aca="false">C483*Assumptions!$C$15</f>
        <v>0</v>
      </c>
      <c r="H483" s="0" t="n">
        <f aca="false">MIN(F483,G483)</f>
        <v>0</v>
      </c>
      <c r="I483" s="0" t="n">
        <f aca="false">IF(C483=1,MIN(G483-H483,Assumptions!$C$13,P482),0)</f>
        <v>0</v>
      </c>
      <c r="J483" s="0" t="n">
        <f aca="false">H483+I483</f>
        <v>0</v>
      </c>
      <c r="K483" s="0" t="n">
        <f aca="false">MIN(IF(C483=1,F483-H483,F483),Assumptions!$C$13,MAX(0,($B$5-P482)/$B$6))</f>
        <v>0</v>
      </c>
      <c r="L483" s="0" t="n">
        <f aca="false">IF(C483=1,0,MIN(F483-K483,Assumptions!$C$15,MAX(0,$B$10-O482-M483)))</f>
        <v>200</v>
      </c>
      <c r="M483" s="0" t="n">
        <f aca="false">'Profiles 8760'!H472</f>
        <v>276400</v>
      </c>
      <c r="N483" s="0" t="n">
        <f aca="false">J483+L483</f>
        <v>200</v>
      </c>
      <c r="O483" s="0" t="n">
        <f aca="false">O482+N483</f>
        <v>37707.994419344</v>
      </c>
      <c r="P483" s="0" t="n">
        <f aca="false">MIN($B$5,P482+K483*$B$6-I483)</f>
        <v>510.81</v>
      </c>
      <c r="Q483" s="0" t="n">
        <f aca="false">MAX(0,F483-H483-K483-L483)</f>
        <v>117.1720028</v>
      </c>
    </row>
    <row r="484" customFormat="false" ht="15" hidden="false" customHeight="false" outlineLevel="0" collapsed="false">
      <c r="A484" s="0" t="n">
        <f aca="false">'Profiles 8760'!A473</f>
        <v>471</v>
      </c>
      <c r="B484" s="0" t="n">
        <f aca="false">'Profiles 8760'!B473</f>
        <v>1</v>
      </c>
      <c r="C484" s="0" t="n">
        <f aca="false">'Profiles 8760'!E473</f>
        <v>0</v>
      </c>
      <c r="D484" s="0" t="n">
        <f aca="false">'Profiles 8760'!F473</f>
        <v>0.940203</v>
      </c>
      <c r="E484" s="0" t="n">
        <f aca="false">'Profiles 8760'!G473</f>
        <v>0.549579</v>
      </c>
      <c r="F484" s="0" t="n">
        <f aca="false">D484*Assumptions!$C$11*$B$7+E484*Assumptions!$C$12*$B$8</f>
        <v>294.0084075</v>
      </c>
      <c r="G484" s="0" t="n">
        <f aca="false">C484*Assumptions!$C$15</f>
        <v>0</v>
      </c>
      <c r="H484" s="0" t="n">
        <f aca="false">MIN(F484,G484)</f>
        <v>0</v>
      </c>
      <c r="I484" s="0" t="n">
        <f aca="false">IF(C484=1,MIN(G484-H484,Assumptions!$C$13,P483),0)</f>
        <v>0</v>
      </c>
      <c r="J484" s="0" t="n">
        <f aca="false">H484+I484</f>
        <v>0</v>
      </c>
      <c r="K484" s="0" t="n">
        <f aca="false">MIN(IF(C484=1,F484-H484,F484),Assumptions!$C$13,MAX(0,($B$5-P483)/$B$6))</f>
        <v>0</v>
      </c>
      <c r="L484" s="0" t="n">
        <f aca="false">IF(C484=1,0,MIN(F484-K484,Assumptions!$C$15,MAX(0,$B$10-O483-M484)))</f>
        <v>200</v>
      </c>
      <c r="M484" s="0" t="n">
        <f aca="false">'Profiles 8760'!H473</f>
        <v>276400</v>
      </c>
      <c r="N484" s="0" t="n">
        <f aca="false">J484+L484</f>
        <v>200</v>
      </c>
      <c r="O484" s="0" t="n">
        <f aca="false">O483+N484</f>
        <v>37907.994419344</v>
      </c>
      <c r="P484" s="0" t="n">
        <f aca="false">MIN($B$5,P483+K484*$B$6-I484)</f>
        <v>510.81</v>
      </c>
      <c r="Q484" s="0" t="n">
        <f aca="false">MAX(0,F484-H484-K484-L484)</f>
        <v>94.0084075</v>
      </c>
    </row>
    <row r="485" customFormat="false" ht="15" hidden="false" customHeight="false" outlineLevel="0" collapsed="false">
      <c r="A485" s="0" t="n">
        <f aca="false">'Profiles 8760'!A474</f>
        <v>472</v>
      </c>
      <c r="B485" s="0" t="n">
        <f aca="false">'Profiles 8760'!B474</f>
        <v>1</v>
      </c>
      <c r="C485" s="0" t="n">
        <f aca="false">'Profiles 8760'!E474</f>
        <v>0</v>
      </c>
      <c r="D485" s="0" t="n">
        <f aca="false">'Profiles 8760'!F474</f>
        <v>0.659924</v>
      </c>
      <c r="E485" s="0" t="n">
        <f aca="false">'Profiles 8760'!G474</f>
        <v>1</v>
      </c>
      <c r="F485" s="0" t="n">
        <f aca="false">D485*Assumptions!$C$11*$B$7+E485*Assumptions!$C$12*$B$8</f>
        <v>231.4860512</v>
      </c>
      <c r="G485" s="0" t="n">
        <f aca="false">C485*Assumptions!$C$15</f>
        <v>0</v>
      </c>
      <c r="H485" s="0" t="n">
        <f aca="false">MIN(F485,G485)</f>
        <v>0</v>
      </c>
      <c r="I485" s="0" t="n">
        <f aca="false">IF(C485=1,MIN(G485-H485,Assumptions!$C$13,P484),0)</f>
        <v>0</v>
      </c>
      <c r="J485" s="0" t="n">
        <f aca="false">H485+I485</f>
        <v>0</v>
      </c>
      <c r="K485" s="0" t="n">
        <f aca="false">MIN(IF(C485=1,F485-H485,F485),Assumptions!$C$13,MAX(0,($B$5-P484)/$B$6))</f>
        <v>0</v>
      </c>
      <c r="L485" s="0" t="n">
        <f aca="false">IF(C485=1,0,MIN(F485-K485,Assumptions!$C$15,MAX(0,$B$10-O484-M485)))</f>
        <v>200</v>
      </c>
      <c r="M485" s="0" t="n">
        <f aca="false">'Profiles 8760'!H474</f>
        <v>276400</v>
      </c>
      <c r="N485" s="0" t="n">
        <f aca="false">J485+L485</f>
        <v>200</v>
      </c>
      <c r="O485" s="0" t="n">
        <f aca="false">O484+N485</f>
        <v>38107.994419344</v>
      </c>
      <c r="P485" s="0" t="n">
        <f aca="false">MIN($B$5,P484+K485*$B$6-I485)</f>
        <v>510.81</v>
      </c>
      <c r="Q485" s="0" t="n">
        <f aca="false">MAX(0,F485-H485-K485-L485)</f>
        <v>31.4860512</v>
      </c>
    </row>
    <row r="486" customFormat="false" ht="15" hidden="false" customHeight="false" outlineLevel="0" collapsed="false">
      <c r="A486" s="0" t="n">
        <f aca="false">'Profiles 8760'!A475</f>
        <v>473</v>
      </c>
      <c r="B486" s="0" t="n">
        <f aca="false">'Profiles 8760'!B475</f>
        <v>1</v>
      </c>
      <c r="C486" s="0" t="n">
        <f aca="false">'Profiles 8760'!E475</f>
        <v>0</v>
      </c>
      <c r="D486" s="0" t="n">
        <f aca="false">'Profiles 8760'!F475</f>
        <v>0.343249</v>
      </c>
      <c r="E486" s="0" t="n">
        <f aca="false">'Profiles 8760'!G475</f>
        <v>0.848363</v>
      </c>
      <c r="F486" s="0" t="n">
        <f aca="false">D486*Assumptions!$C$11*$B$7+E486*Assumptions!$C$12*$B$8</f>
        <v>133.8283579</v>
      </c>
      <c r="G486" s="0" t="n">
        <f aca="false">C486*Assumptions!$C$15</f>
        <v>0</v>
      </c>
      <c r="H486" s="0" t="n">
        <f aca="false">MIN(F486,G486)</f>
        <v>0</v>
      </c>
      <c r="I486" s="0" t="n">
        <f aca="false">IF(C486=1,MIN(G486-H486,Assumptions!$C$13,P485),0)</f>
        <v>0</v>
      </c>
      <c r="J486" s="0" t="n">
        <f aca="false">H486+I486</f>
        <v>0</v>
      </c>
      <c r="K486" s="0" t="n">
        <f aca="false">MIN(IF(C486=1,F486-H486,F486),Assumptions!$C$13,MAX(0,($B$5-P485)/$B$6))</f>
        <v>0</v>
      </c>
      <c r="L486" s="0" t="n">
        <f aca="false">IF(C486=1,0,MIN(F486-K486,Assumptions!$C$15,MAX(0,$B$10-O485-M486)))</f>
        <v>133.8283579</v>
      </c>
      <c r="M486" s="0" t="n">
        <f aca="false">'Profiles 8760'!H475</f>
        <v>276400</v>
      </c>
      <c r="N486" s="0" t="n">
        <f aca="false">J486+L486</f>
        <v>133.8283579</v>
      </c>
      <c r="O486" s="0" t="n">
        <f aca="false">O485+N486</f>
        <v>38241.822777244</v>
      </c>
      <c r="P486" s="0" t="n">
        <f aca="false">MIN($B$5,P485+K486*$B$6-I486)</f>
        <v>510.81</v>
      </c>
      <c r="Q486" s="0" t="n">
        <f aca="false">MAX(0,F486-H486-K486-L486)</f>
        <v>0</v>
      </c>
    </row>
    <row r="487" customFormat="false" ht="15" hidden="false" customHeight="false" outlineLevel="0" collapsed="false">
      <c r="A487" s="0" t="n">
        <f aca="false">'Profiles 8760'!A476</f>
        <v>474</v>
      </c>
      <c r="B487" s="0" t="n">
        <f aca="false">'Profiles 8760'!B476</f>
        <v>1</v>
      </c>
      <c r="C487" s="0" t="n">
        <f aca="false">'Profiles 8760'!E476</f>
        <v>0</v>
      </c>
      <c r="D487" s="0" t="n">
        <f aca="false">'Profiles 8760'!F476</f>
        <v>0.065477</v>
      </c>
      <c r="E487" s="0" t="n">
        <f aca="false">'Profiles 8760'!G476</f>
        <v>0.375395</v>
      </c>
      <c r="F487" s="0" t="n">
        <f aca="false">D487*Assumptions!$C$11*$B$7+E487*Assumptions!$C$12*$B$8</f>
        <v>34.2634131</v>
      </c>
      <c r="G487" s="0" t="n">
        <f aca="false">C487*Assumptions!$C$15</f>
        <v>0</v>
      </c>
      <c r="H487" s="0" t="n">
        <f aca="false">MIN(F487,G487)</f>
        <v>0</v>
      </c>
      <c r="I487" s="0" t="n">
        <f aca="false">IF(C487=1,MIN(G487-H487,Assumptions!$C$13,P486),0)</f>
        <v>0</v>
      </c>
      <c r="J487" s="0" t="n">
        <f aca="false">H487+I487</f>
        <v>0</v>
      </c>
      <c r="K487" s="0" t="n">
        <f aca="false">MIN(IF(C487=1,F487-H487,F487),Assumptions!$C$13,MAX(0,($B$5-P486)/$B$6))</f>
        <v>0</v>
      </c>
      <c r="L487" s="0" t="n">
        <f aca="false">IF(C487=1,0,MIN(F487-K487,Assumptions!$C$15,MAX(0,$B$10-O486-M487)))</f>
        <v>34.2634131</v>
      </c>
      <c r="M487" s="0" t="n">
        <f aca="false">'Profiles 8760'!H476</f>
        <v>276400</v>
      </c>
      <c r="N487" s="0" t="n">
        <f aca="false">J487+L487</f>
        <v>34.2634131</v>
      </c>
      <c r="O487" s="0" t="n">
        <f aca="false">O486+N487</f>
        <v>38276.086190344</v>
      </c>
      <c r="P487" s="0" t="n">
        <f aca="false">MIN($B$5,P486+K487*$B$6-I487)</f>
        <v>510.81</v>
      </c>
      <c r="Q487" s="0" t="n">
        <f aca="false">MAX(0,F487-H487-K487-L487)</f>
        <v>0</v>
      </c>
    </row>
    <row r="488" customFormat="false" ht="15" hidden="false" customHeight="false" outlineLevel="0" collapsed="false">
      <c r="A488" s="0" t="n">
        <f aca="false">'Profiles 8760'!A477</f>
        <v>475</v>
      </c>
      <c r="B488" s="0" t="n">
        <f aca="false">'Profiles 8760'!B477</f>
        <v>1</v>
      </c>
      <c r="C488" s="0" t="n">
        <f aca="false">'Profiles 8760'!E477</f>
        <v>0</v>
      </c>
      <c r="D488" s="0" t="n">
        <f aca="false">'Profiles 8760'!F477</f>
        <v>0</v>
      </c>
      <c r="E488" s="0" t="n">
        <f aca="false">'Profiles 8760'!G477</f>
        <v>0.265807</v>
      </c>
      <c r="F488" s="0" t="n">
        <f aca="false">D488*Assumptions!$C$11*$B$7+E488*Assumptions!$C$12*$B$8</f>
        <v>10.8715063</v>
      </c>
      <c r="G488" s="0" t="n">
        <f aca="false">C488*Assumptions!$C$15</f>
        <v>0</v>
      </c>
      <c r="H488" s="0" t="n">
        <f aca="false">MIN(F488,G488)</f>
        <v>0</v>
      </c>
      <c r="I488" s="0" t="n">
        <f aca="false">IF(C488=1,MIN(G488-H488,Assumptions!$C$13,P487),0)</f>
        <v>0</v>
      </c>
      <c r="J488" s="0" t="n">
        <f aca="false">H488+I488</f>
        <v>0</v>
      </c>
      <c r="K488" s="0" t="n">
        <f aca="false">MIN(IF(C488=1,F488-H488,F488),Assumptions!$C$13,MAX(0,($B$5-P487)/$B$6))</f>
        <v>0</v>
      </c>
      <c r="L488" s="0" t="n">
        <f aca="false">IF(C488=1,0,MIN(F488-K488,Assumptions!$C$15,MAX(0,$B$10-O487-M488)))</f>
        <v>10.8715063</v>
      </c>
      <c r="M488" s="0" t="n">
        <f aca="false">'Profiles 8760'!H477</f>
        <v>276400</v>
      </c>
      <c r="N488" s="0" t="n">
        <f aca="false">J488+L488</f>
        <v>10.8715063</v>
      </c>
      <c r="O488" s="0" t="n">
        <f aca="false">O487+N488</f>
        <v>38286.957696644</v>
      </c>
      <c r="P488" s="0" t="n">
        <f aca="false">MIN($B$5,P487+K488*$B$6-I488)</f>
        <v>510.81</v>
      </c>
      <c r="Q488" s="0" t="n">
        <f aca="false">MAX(0,F488-H488-K488-L488)</f>
        <v>0</v>
      </c>
    </row>
    <row r="489" customFormat="false" ht="15" hidden="false" customHeight="false" outlineLevel="0" collapsed="false">
      <c r="A489" s="0" t="n">
        <f aca="false">'Profiles 8760'!A478</f>
        <v>476</v>
      </c>
      <c r="B489" s="0" t="n">
        <f aca="false">'Profiles 8760'!B478</f>
        <v>1</v>
      </c>
      <c r="C489" s="0" t="n">
        <f aca="false">'Profiles 8760'!E478</f>
        <v>1</v>
      </c>
      <c r="D489" s="0" t="n">
        <f aca="false">'Profiles 8760'!F478</f>
        <v>0</v>
      </c>
      <c r="E489" s="0" t="n">
        <f aca="false">'Profiles 8760'!G478</f>
        <v>0.237981</v>
      </c>
      <c r="F489" s="0" t="n">
        <f aca="false">D489*Assumptions!$C$11*$B$7+E489*Assumptions!$C$12*$B$8</f>
        <v>9.7334229</v>
      </c>
      <c r="G489" s="0" t="n">
        <f aca="false">C489*Assumptions!$C$15</f>
        <v>200</v>
      </c>
      <c r="H489" s="0" t="n">
        <f aca="false">MIN(F489,G489)</f>
        <v>9.7334229</v>
      </c>
      <c r="I489" s="0" t="n">
        <f aca="false">IF(C489=1,MIN(G489-H489,Assumptions!$C$13,P488),0)</f>
        <v>180</v>
      </c>
      <c r="J489" s="0" t="n">
        <f aca="false">H489+I489</f>
        <v>189.7334229</v>
      </c>
      <c r="K489" s="0" t="n">
        <f aca="false">MIN(IF(C489=1,F489-H489,F489),Assumptions!$C$13,MAX(0,($B$5-P488)/$B$6))</f>
        <v>0</v>
      </c>
      <c r="L489" s="0" t="n">
        <f aca="false">IF(C489=1,0,MIN(F489-K489,Assumptions!$C$15,MAX(0,$B$10-O488-M489)))</f>
        <v>0</v>
      </c>
      <c r="M489" s="0" t="n">
        <f aca="false">'Profiles 8760'!H478</f>
        <v>276200</v>
      </c>
      <c r="N489" s="0" t="n">
        <f aca="false">J489+L489</f>
        <v>189.7334229</v>
      </c>
      <c r="O489" s="0" t="n">
        <f aca="false">O488+N489</f>
        <v>38476.691119544</v>
      </c>
      <c r="P489" s="0" t="n">
        <f aca="false">MIN($B$5,P488+K489*$B$6-I489)</f>
        <v>330.81</v>
      </c>
      <c r="Q489" s="0" t="n">
        <f aca="false">MAX(0,F489-H489-K489-L489)</f>
        <v>0</v>
      </c>
    </row>
    <row r="490" customFormat="false" ht="15" hidden="false" customHeight="false" outlineLevel="0" collapsed="false">
      <c r="A490" s="0" t="n">
        <f aca="false">'Profiles 8760'!A479</f>
        <v>477</v>
      </c>
      <c r="B490" s="0" t="n">
        <f aca="false">'Profiles 8760'!B479</f>
        <v>1</v>
      </c>
      <c r="C490" s="0" t="n">
        <f aca="false">'Profiles 8760'!E479</f>
        <v>1</v>
      </c>
      <c r="D490" s="0" t="n">
        <f aca="false">'Profiles 8760'!F479</f>
        <v>0</v>
      </c>
      <c r="E490" s="0" t="n">
        <f aca="false">'Profiles 8760'!G479</f>
        <v>0.241453</v>
      </c>
      <c r="F490" s="0" t="n">
        <f aca="false">D490*Assumptions!$C$11*$B$7+E490*Assumptions!$C$12*$B$8</f>
        <v>9.8754277</v>
      </c>
      <c r="G490" s="0" t="n">
        <f aca="false">C490*Assumptions!$C$15</f>
        <v>200</v>
      </c>
      <c r="H490" s="0" t="n">
        <f aca="false">MIN(F490,G490)</f>
        <v>9.8754277</v>
      </c>
      <c r="I490" s="0" t="n">
        <f aca="false">IF(C490=1,MIN(G490-H490,Assumptions!$C$13,P489),0)</f>
        <v>180</v>
      </c>
      <c r="J490" s="0" t="n">
        <f aca="false">H490+I490</f>
        <v>189.8754277</v>
      </c>
      <c r="K490" s="0" t="n">
        <f aca="false">MIN(IF(C490=1,F490-H490,F490),Assumptions!$C$13,MAX(0,($B$5-P489)/$B$6))</f>
        <v>0</v>
      </c>
      <c r="L490" s="0" t="n">
        <f aca="false">IF(C490=1,0,MIN(F490-K490,Assumptions!$C$15,MAX(0,$B$10-O489-M490)))</f>
        <v>0</v>
      </c>
      <c r="M490" s="0" t="n">
        <f aca="false">'Profiles 8760'!H479</f>
        <v>276000</v>
      </c>
      <c r="N490" s="0" t="n">
        <f aca="false">J490+L490</f>
        <v>189.8754277</v>
      </c>
      <c r="O490" s="0" t="n">
        <f aca="false">O489+N490</f>
        <v>38666.566547244</v>
      </c>
      <c r="P490" s="0" t="n">
        <f aca="false">MIN($B$5,P489+K490*$B$6-I490)</f>
        <v>150.81</v>
      </c>
      <c r="Q490" s="0" t="n">
        <f aca="false">MAX(0,F490-H490-K490-L490)</f>
        <v>0</v>
      </c>
    </row>
    <row r="491" customFormat="false" ht="15" hidden="false" customHeight="false" outlineLevel="0" collapsed="false">
      <c r="A491" s="0" t="n">
        <f aca="false">'Profiles 8760'!A480</f>
        <v>478</v>
      </c>
      <c r="B491" s="0" t="n">
        <f aca="false">'Profiles 8760'!B480</f>
        <v>1</v>
      </c>
      <c r="C491" s="0" t="n">
        <f aca="false">'Profiles 8760'!E480</f>
        <v>0</v>
      </c>
      <c r="D491" s="0" t="n">
        <f aca="false">'Profiles 8760'!F480</f>
        <v>0</v>
      </c>
      <c r="E491" s="0" t="n">
        <f aca="false">'Profiles 8760'!G480</f>
        <v>0.161724</v>
      </c>
      <c r="F491" s="0" t="n">
        <f aca="false">D491*Assumptions!$C$11*$B$7+E491*Assumptions!$C$12*$B$8</f>
        <v>6.6145116</v>
      </c>
      <c r="G491" s="0" t="n">
        <f aca="false">C491*Assumptions!$C$15</f>
        <v>0</v>
      </c>
      <c r="H491" s="0" t="n">
        <f aca="false">MIN(F491,G491)</f>
        <v>0</v>
      </c>
      <c r="I491" s="0" t="n">
        <f aca="false">IF(C491=1,MIN(G491-H491,Assumptions!$C$13,P490),0)</f>
        <v>0</v>
      </c>
      <c r="J491" s="0" t="n">
        <f aca="false">H491+I491</f>
        <v>0</v>
      </c>
      <c r="K491" s="0" t="n">
        <f aca="false">MIN(IF(C491=1,F491-H491,F491),Assumptions!$C$13,MAX(0,($B$5-P490)/$B$6))</f>
        <v>6.6145116</v>
      </c>
      <c r="L491" s="0" t="n">
        <f aca="false">IF(C491=1,0,MIN(F491-K491,Assumptions!$C$15,MAX(0,$B$10-O490-M491)))</f>
        <v>0</v>
      </c>
      <c r="M491" s="0" t="n">
        <f aca="false">'Profiles 8760'!H480</f>
        <v>276000</v>
      </c>
      <c r="N491" s="0" t="n">
        <f aca="false">J491+L491</f>
        <v>0</v>
      </c>
      <c r="O491" s="0" t="n">
        <f aca="false">O490+N491</f>
        <v>38666.566547244</v>
      </c>
      <c r="P491" s="0" t="n">
        <f aca="false">MIN($B$5,P490+K491*$B$6-I491)</f>
        <v>156.54345865488</v>
      </c>
      <c r="Q491" s="0" t="n">
        <f aca="false">MAX(0,F491-H491-K491-L491)</f>
        <v>0</v>
      </c>
    </row>
    <row r="492" customFormat="false" ht="15" hidden="false" customHeight="false" outlineLevel="0" collapsed="false">
      <c r="A492" s="0" t="n">
        <f aca="false">'Profiles 8760'!A481</f>
        <v>479</v>
      </c>
      <c r="B492" s="0" t="n">
        <f aca="false">'Profiles 8760'!B481</f>
        <v>1</v>
      </c>
      <c r="C492" s="0" t="n">
        <f aca="false">'Profiles 8760'!E481</f>
        <v>0</v>
      </c>
      <c r="D492" s="0" t="n">
        <f aca="false">'Profiles 8760'!F481</f>
        <v>0</v>
      </c>
      <c r="E492" s="0" t="n">
        <f aca="false">'Profiles 8760'!G481</f>
        <v>0.210859</v>
      </c>
      <c r="F492" s="0" t="n">
        <f aca="false">D492*Assumptions!$C$11*$B$7+E492*Assumptions!$C$12*$B$8</f>
        <v>8.6241331</v>
      </c>
      <c r="G492" s="0" t="n">
        <f aca="false">C492*Assumptions!$C$15</f>
        <v>0</v>
      </c>
      <c r="H492" s="0" t="n">
        <f aca="false">MIN(F492,G492)</f>
        <v>0</v>
      </c>
      <c r="I492" s="0" t="n">
        <f aca="false">IF(C492=1,MIN(G492-H492,Assumptions!$C$13,P491),0)</f>
        <v>0</v>
      </c>
      <c r="J492" s="0" t="n">
        <f aca="false">H492+I492</f>
        <v>0</v>
      </c>
      <c r="K492" s="0" t="n">
        <f aca="false">MIN(IF(C492=1,F492-H492,F492),Assumptions!$C$13,MAX(0,($B$5-P491)/$B$6))</f>
        <v>8.6241331</v>
      </c>
      <c r="L492" s="0" t="n">
        <f aca="false">IF(C492=1,0,MIN(F492-K492,Assumptions!$C$15,MAX(0,$B$10-O491-M492)))</f>
        <v>0</v>
      </c>
      <c r="M492" s="0" t="n">
        <f aca="false">'Profiles 8760'!H481</f>
        <v>276000</v>
      </c>
      <c r="N492" s="0" t="n">
        <f aca="false">J492+L492</f>
        <v>0</v>
      </c>
      <c r="O492" s="0" t="n">
        <f aca="false">O491+N492</f>
        <v>38666.566547244</v>
      </c>
      <c r="P492" s="0" t="n">
        <f aca="false">MIN($B$5,P491+K492*$B$6-I492)</f>
        <v>164.01885722596</v>
      </c>
      <c r="Q492" s="0" t="n">
        <f aca="false">MAX(0,F492-H492-K492-L492)</f>
        <v>0</v>
      </c>
    </row>
    <row r="493" customFormat="false" ht="15" hidden="false" customHeight="false" outlineLevel="0" collapsed="false">
      <c r="A493" s="0" t="n">
        <f aca="false">'Profiles 8760'!A482</f>
        <v>480</v>
      </c>
      <c r="B493" s="0" t="n">
        <f aca="false">'Profiles 8760'!B482</f>
        <v>1</v>
      </c>
      <c r="C493" s="0" t="n">
        <f aca="false">'Profiles 8760'!E482</f>
        <v>0</v>
      </c>
      <c r="D493" s="0" t="n">
        <f aca="false">'Profiles 8760'!F482</f>
        <v>0</v>
      </c>
      <c r="E493" s="0" t="n">
        <f aca="false">'Profiles 8760'!G482</f>
        <v>0.177204</v>
      </c>
      <c r="F493" s="0" t="n">
        <f aca="false">D493*Assumptions!$C$11*$B$7+E493*Assumptions!$C$12*$B$8</f>
        <v>7.2476436</v>
      </c>
      <c r="G493" s="0" t="n">
        <f aca="false">C493*Assumptions!$C$15</f>
        <v>0</v>
      </c>
      <c r="H493" s="0" t="n">
        <f aca="false">MIN(F493,G493)</f>
        <v>0</v>
      </c>
      <c r="I493" s="0" t="n">
        <f aca="false">IF(C493=1,MIN(G493-H493,Assumptions!$C$13,P492),0)</f>
        <v>0</v>
      </c>
      <c r="J493" s="0" t="n">
        <f aca="false">H493+I493</f>
        <v>0</v>
      </c>
      <c r="K493" s="0" t="n">
        <f aca="false">MIN(IF(C493=1,F493-H493,F493),Assumptions!$C$13,MAX(0,($B$5-P492)/$B$6))</f>
        <v>7.2476436</v>
      </c>
      <c r="L493" s="0" t="n">
        <f aca="false">IF(C493=1,0,MIN(F493-K493,Assumptions!$C$15,MAX(0,$B$10-O492-M493)))</f>
        <v>0</v>
      </c>
      <c r="M493" s="0" t="n">
        <f aca="false">'Profiles 8760'!H482</f>
        <v>276000</v>
      </c>
      <c r="N493" s="0" t="n">
        <f aca="false">J493+L493</f>
        <v>0</v>
      </c>
      <c r="O493" s="0" t="n">
        <f aca="false">O492+N493</f>
        <v>38666.566547244</v>
      </c>
      <c r="P493" s="0" t="n">
        <f aca="false">MIN($B$5,P492+K493*$B$6-I493)</f>
        <v>170.30111469844</v>
      </c>
      <c r="Q493" s="0" t="n">
        <f aca="false">MAX(0,F493-H493-K493-L493)</f>
        <v>0</v>
      </c>
    </row>
    <row r="494" customFormat="false" ht="15" hidden="false" customHeight="false" outlineLevel="0" collapsed="false">
      <c r="A494" s="0" t="n">
        <f aca="false">'Profiles 8760'!A483</f>
        <v>481</v>
      </c>
      <c r="B494" s="0" t="n">
        <f aca="false">'Profiles 8760'!B483</f>
        <v>1</v>
      </c>
      <c r="C494" s="0" t="n">
        <f aca="false">'Profiles 8760'!E483</f>
        <v>0</v>
      </c>
      <c r="D494" s="0" t="n">
        <f aca="false">'Profiles 8760'!F483</f>
        <v>0</v>
      </c>
      <c r="E494" s="0" t="n">
        <f aca="false">'Profiles 8760'!G483</f>
        <v>0.144149</v>
      </c>
      <c r="F494" s="0" t="n">
        <f aca="false">D494*Assumptions!$C$11*$B$7+E494*Assumptions!$C$12*$B$8</f>
        <v>5.8956941</v>
      </c>
      <c r="G494" s="0" t="n">
        <f aca="false">C494*Assumptions!$C$15</f>
        <v>0</v>
      </c>
      <c r="H494" s="0" t="n">
        <f aca="false">MIN(F494,G494)</f>
        <v>0</v>
      </c>
      <c r="I494" s="0" t="n">
        <f aca="false">IF(C494=1,MIN(G494-H494,Assumptions!$C$13,P493),0)</f>
        <v>0</v>
      </c>
      <c r="J494" s="0" t="n">
        <f aca="false">H494+I494</f>
        <v>0</v>
      </c>
      <c r="K494" s="0" t="n">
        <f aca="false">MIN(IF(C494=1,F494-H494,F494),Assumptions!$C$13,MAX(0,($B$5-P493)/$B$6))</f>
        <v>5.8956941</v>
      </c>
      <c r="L494" s="0" t="n">
        <f aca="false">IF(C494=1,0,MIN(F494-K494,Assumptions!$C$15,MAX(0,$B$10-O493-M494)))</f>
        <v>0</v>
      </c>
      <c r="M494" s="0" t="n">
        <f aca="false">'Profiles 8760'!H483</f>
        <v>276000</v>
      </c>
      <c r="N494" s="0" t="n">
        <f aca="false">J494+L494</f>
        <v>0</v>
      </c>
      <c r="O494" s="0" t="n">
        <f aca="false">O493+N494</f>
        <v>38666.566547244</v>
      </c>
      <c r="P494" s="0" t="n">
        <f aca="false">MIN($B$5,P493+K494*$B$6-I494)</f>
        <v>175.41150234432</v>
      </c>
      <c r="Q494" s="0" t="n">
        <f aca="false">MAX(0,F494-H494-K494-L494)</f>
        <v>0</v>
      </c>
    </row>
    <row r="495" customFormat="false" ht="15" hidden="false" customHeight="false" outlineLevel="0" collapsed="false">
      <c r="A495" s="0" t="n">
        <f aca="false">'Profiles 8760'!A484</f>
        <v>482</v>
      </c>
      <c r="B495" s="0" t="n">
        <f aca="false">'Profiles 8760'!B484</f>
        <v>1</v>
      </c>
      <c r="C495" s="0" t="n">
        <f aca="false">'Profiles 8760'!E484</f>
        <v>0</v>
      </c>
      <c r="D495" s="0" t="n">
        <f aca="false">'Profiles 8760'!F484</f>
        <v>0</v>
      </c>
      <c r="E495" s="0" t="n">
        <f aca="false">'Profiles 8760'!G484</f>
        <v>0.131777</v>
      </c>
      <c r="F495" s="0" t="n">
        <f aca="false">D495*Assumptions!$C$11*$B$7+E495*Assumptions!$C$12*$B$8</f>
        <v>5.3896793</v>
      </c>
      <c r="G495" s="0" t="n">
        <f aca="false">C495*Assumptions!$C$15</f>
        <v>0</v>
      </c>
      <c r="H495" s="0" t="n">
        <f aca="false">MIN(F495,G495)</f>
        <v>0</v>
      </c>
      <c r="I495" s="0" t="n">
        <f aca="false">IF(C495=1,MIN(G495-H495,Assumptions!$C$13,P494),0)</f>
        <v>0</v>
      </c>
      <c r="J495" s="0" t="n">
        <f aca="false">H495+I495</f>
        <v>0</v>
      </c>
      <c r="K495" s="0" t="n">
        <f aca="false">MIN(IF(C495=1,F495-H495,F495),Assumptions!$C$13,MAX(0,($B$5-P494)/$B$6))</f>
        <v>5.3896793</v>
      </c>
      <c r="L495" s="0" t="n">
        <f aca="false">IF(C495=1,0,MIN(F495-K495,Assumptions!$C$15,MAX(0,$B$10-O494-M495)))</f>
        <v>0</v>
      </c>
      <c r="M495" s="0" t="n">
        <f aca="false">'Profiles 8760'!H484</f>
        <v>276000</v>
      </c>
      <c r="N495" s="0" t="n">
        <f aca="false">J495+L495</f>
        <v>0</v>
      </c>
      <c r="O495" s="0" t="n">
        <f aca="false">O494+N495</f>
        <v>38666.566547244</v>
      </c>
      <c r="P495" s="0" t="n">
        <f aca="false">MIN($B$5,P494+K495*$B$6-I495)</f>
        <v>180.08327636156</v>
      </c>
      <c r="Q495" s="0" t="n">
        <f aca="false">MAX(0,F495-H495-K495-L495)</f>
        <v>0</v>
      </c>
    </row>
    <row r="496" customFormat="false" ht="15" hidden="false" customHeight="false" outlineLevel="0" collapsed="false">
      <c r="A496" s="0" t="n">
        <f aca="false">'Profiles 8760'!A485</f>
        <v>483</v>
      </c>
      <c r="B496" s="0" t="n">
        <f aca="false">'Profiles 8760'!B485</f>
        <v>1</v>
      </c>
      <c r="C496" s="0" t="n">
        <f aca="false">'Profiles 8760'!E485</f>
        <v>0</v>
      </c>
      <c r="D496" s="0" t="n">
        <f aca="false">'Profiles 8760'!F485</f>
        <v>0</v>
      </c>
      <c r="E496" s="0" t="n">
        <f aca="false">'Profiles 8760'!G485</f>
        <v>0.18311</v>
      </c>
      <c r="F496" s="0" t="n">
        <f aca="false">D496*Assumptions!$C$11*$B$7+E496*Assumptions!$C$12*$B$8</f>
        <v>7.489199</v>
      </c>
      <c r="G496" s="0" t="n">
        <f aca="false">C496*Assumptions!$C$15</f>
        <v>0</v>
      </c>
      <c r="H496" s="0" t="n">
        <f aca="false">MIN(F496,G496)</f>
        <v>0</v>
      </c>
      <c r="I496" s="0" t="n">
        <f aca="false">IF(C496=1,MIN(G496-H496,Assumptions!$C$13,P495),0)</f>
        <v>0</v>
      </c>
      <c r="J496" s="0" t="n">
        <f aca="false">H496+I496</f>
        <v>0</v>
      </c>
      <c r="K496" s="0" t="n">
        <f aca="false">MIN(IF(C496=1,F496-H496,F496),Assumptions!$C$13,MAX(0,($B$5-P495)/$B$6))</f>
        <v>7.489199</v>
      </c>
      <c r="L496" s="0" t="n">
        <f aca="false">IF(C496=1,0,MIN(F496-K496,Assumptions!$C$15,MAX(0,$B$10-O495-M496)))</f>
        <v>0</v>
      </c>
      <c r="M496" s="0" t="n">
        <f aca="false">'Profiles 8760'!H485</f>
        <v>276000</v>
      </c>
      <c r="N496" s="0" t="n">
        <f aca="false">J496+L496</f>
        <v>0</v>
      </c>
      <c r="O496" s="0" t="n">
        <f aca="false">O495+N496</f>
        <v>38666.566547244</v>
      </c>
      <c r="P496" s="0" t="n">
        <f aca="false">MIN($B$5,P495+K496*$B$6-I496)</f>
        <v>186.57491405476</v>
      </c>
      <c r="Q496" s="0" t="n">
        <f aca="false">MAX(0,F496-H496-K496-L496)</f>
        <v>0</v>
      </c>
    </row>
    <row r="497" customFormat="false" ht="15" hidden="false" customHeight="false" outlineLevel="0" collapsed="false">
      <c r="A497" s="0" t="n">
        <f aca="false">'Profiles 8760'!A486</f>
        <v>484</v>
      </c>
      <c r="B497" s="0" t="n">
        <f aca="false">'Profiles 8760'!B486</f>
        <v>1</v>
      </c>
      <c r="C497" s="0" t="n">
        <f aca="false">'Profiles 8760'!E486</f>
        <v>0</v>
      </c>
      <c r="D497" s="0" t="n">
        <f aca="false">'Profiles 8760'!F486</f>
        <v>0</v>
      </c>
      <c r="E497" s="0" t="n">
        <f aca="false">'Profiles 8760'!G486</f>
        <v>0.148274</v>
      </c>
      <c r="F497" s="0" t="n">
        <f aca="false">D497*Assumptions!$C$11*$B$7+E497*Assumptions!$C$12*$B$8</f>
        <v>6.0644066</v>
      </c>
      <c r="G497" s="0" t="n">
        <f aca="false">C497*Assumptions!$C$15</f>
        <v>0</v>
      </c>
      <c r="H497" s="0" t="n">
        <f aca="false">MIN(F497,G497)</f>
        <v>0</v>
      </c>
      <c r="I497" s="0" t="n">
        <f aca="false">IF(C497=1,MIN(G497-H497,Assumptions!$C$13,P496),0)</f>
        <v>0</v>
      </c>
      <c r="J497" s="0" t="n">
        <f aca="false">H497+I497</f>
        <v>0</v>
      </c>
      <c r="K497" s="0" t="n">
        <f aca="false">MIN(IF(C497=1,F497-H497,F497),Assumptions!$C$13,MAX(0,($B$5-P496)/$B$6))</f>
        <v>6.0644066</v>
      </c>
      <c r="L497" s="0" t="n">
        <f aca="false">IF(C497=1,0,MIN(F497-K497,Assumptions!$C$15,MAX(0,$B$10-O496-M497)))</f>
        <v>0</v>
      </c>
      <c r="M497" s="0" t="n">
        <f aca="false">'Profiles 8760'!H486</f>
        <v>276000</v>
      </c>
      <c r="N497" s="0" t="n">
        <f aca="false">J497+L497</f>
        <v>0</v>
      </c>
      <c r="O497" s="0" t="n">
        <f aca="false">O496+N497</f>
        <v>38666.566547244</v>
      </c>
      <c r="P497" s="0" t="n">
        <f aca="false">MIN($B$5,P496+K497*$B$6-I497)</f>
        <v>191.83154169564</v>
      </c>
      <c r="Q497" s="0" t="n">
        <f aca="false">MAX(0,F497-H497-K497-L497)</f>
        <v>0</v>
      </c>
    </row>
    <row r="498" customFormat="false" ht="15" hidden="false" customHeight="false" outlineLevel="0" collapsed="false">
      <c r="A498" s="0" t="n">
        <f aca="false">'Profiles 8760'!A487</f>
        <v>485</v>
      </c>
      <c r="B498" s="0" t="n">
        <f aca="false">'Profiles 8760'!B487</f>
        <v>1</v>
      </c>
      <c r="C498" s="0" t="n">
        <f aca="false">'Profiles 8760'!E487</f>
        <v>0</v>
      </c>
      <c r="D498" s="0" t="n">
        <f aca="false">'Profiles 8760'!F487</f>
        <v>0</v>
      </c>
      <c r="E498" s="0" t="n">
        <f aca="false">'Profiles 8760'!G487</f>
        <v>0.163536</v>
      </c>
      <c r="F498" s="0" t="n">
        <f aca="false">D498*Assumptions!$C$11*$B$7+E498*Assumptions!$C$12*$B$8</f>
        <v>6.6886224</v>
      </c>
      <c r="G498" s="0" t="n">
        <f aca="false">C498*Assumptions!$C$15</f>
        <v>0</v>
      </c>
      <c r="H498" s="0" t="n">
        <f aca="false">MIN(F498,G498)</f>
        <v>0</v>
      </c>
      <c r="I498" s="0" t="n">
        <f aca="false">IF(C498=1,MIN(G498-H498,Assumptions!$C$13,P497),0)</f>
        <v>0</v>
      </c>
      <c r="J498" s="0" t="n">
        <f aca="false">H498+I498</f>
        <v>0</v>
      </c>
      <c r="K498" s="0" t="n">
        <f aca="false">MIN(IF(C498=1,F498-H498,F498),Assumptions!$C$13,MAX(0,($B$5-P497)/$B$6))</f>
        <v>6.6886224</v>
      </c>
      <c r="L498" s="0" t="n">
        <f aca="false">IF(C498=1,0,MIN(F498-K498,Assumptions!$C$15,MAX(0,$B$10-O497-M498)))</f>
        <v>0</v>
      </c>
      <c r="M498" s="0" t="n">
        <f aca="false">'Profiles 8760'!H487</f>
        <v>276000</v>
      </c>
      <c r="N498" s="0" t="n">
        <f aca="false">J498+L498</f>
        <v>0</v>
      </c>
      <c r="O498" s="0" t="n">
        <f aca="false">O497+N498</f>
        <v>38666.566547244</v>
      </c>
      <c r="P498" s="0" t="n">
        <f aca="false">MIN($B$5,P497+K498*$B$6-I498)</f>
        <v>197.62923959196</v>
      </c>
      <c r="Q498" s="0" t="n">
        <f aca="false">MAX(0,F498-H498-K498-L498)</f>
        <v>0</v>
      </c>
    </row>
    <row r="499" customFormat="false" ht="15" hidden="false" customHeight="false" outlineLevel="0" collapsed="false">
      <c r="A499" s="0" t="n">
        <f aca="false">'Profiles 8760'!A488</f>
        <v>486</v>
      </c>
      <c r="B499" s="0" t="n">
        <f aca="false">'Profiles 8760'!B488</f>
        <v>1</v>
      </c>
      <c r="C499" s="0" t="n">
        <f aca="false">'Profiles 8760'!E488</f>
        <v>0</v>
      </c>
      <c r="D499" s="0" t="n">
        <f aca="false">'Profiles 8760'!F488</f>
        <v>0</v>
      </c>
      <c r="E499" s="0" t="n">
        <f aca="false">'Profiles 8760'!G488</f>
        <v>0.320935</v>
      </c>
      <c r="F499" s="0" t="n">
        <f aca="false">D499*Assumptions!$C$11*$B$7+E499*Assumptions!$C$12*$B$8</f>
        <v>13.1262415</v>
      </c>
      <c r="G499" s="0" t="n">
        <f aca="false">C499*Assumptions!$C$15</f>
        <v>0</v>
      </c>
      <c r="H499" s="0" t="n">
        <f aca="false">MIN(F499,G499)</f>
        <v>0</v>
      </c>
      <c r="I499" s="0" t="n">
        <f aca="false">IF(C499=1,MIN(G499-H499,Assumptions!$C$13,P498),0)</f>
        <v>0</v>
      </c>
      <c r="J499" s="0" t="n">
        <f aca="false">H499+I499</f>
        <v>0</v>
      </c>
      <c r="K499" s="0" t="n">
        <f aca="false">MIN(IF(C499=1,F499-H499,F499),Assumptions!$C$13,MAX(0,($B$5-P498)/$B$6))</f>
        <v>13.1262415</v>
      </c>
      <c r="L499" s="0" t="n">
        <f aca="false">IF(C499=1,0,MIN(F499-K499,Assumptions!$C$15,MAX(0,$B$10-O498-M499)))</f>
        <v>0</v>
      </c>
      <c r="M499" s="0" t="n">
        <f aca="false">'Profiles 8760'!H488</f>
        <v>276000</v>
      </c>
      <c r="N499" s="0" t="n">
        <f aca="false">J499+L499</f>
        <v>0</v>
      </c>
      <c r="O499" s="0" t="n">
        <f aca="false">O498+N499</f>
        <v>38666.566547244</v>
      </c>
      <c r="P499" s="0" t="n">
        <f aca="false">MIN($B$5,P498+K499*$B$6-I499)</f>
        <v>209.00706572416</v>
      </c>
      <c r="Q499" s="0" t="n">
        <f aca="false">MAX(0,F499-H499-K499-L499)</f>
        <v>0</v>
      </c>
    </row>
    <row r="500" customFormat="false" ht="15" hidden="false" customHeight="false" outlineLevel="0" collapsed="false">
      <c r="A500" s="0" t="n">
        <f aca="false">'Profiles 8760'!A489</f>
        <v>487</v>
      </c>
      <c r="B500" s="0" t="n">
        <f aca="false">'Profiles 8760'!B489</f>
        <v>1</v>
      </c>
      <c r="C500" s="0" t="n">
        <f aca="false">'Profiles 8760'!E489</f>
        <v>0</v>
      </c>
      <c r="D500" s="0" t="n">
        <f aca="false">'Profiles 8760'!F489</f>
        <v>0</v>
      </c>
      <c r="E500" s="0" t="n">
        <f aca="false">'Profiles 8760'!G489</f>
        <v>0.226805</v>
      </c>
      <c r="F500" s="0" t="n">
        <f aca="false">D500*Assumptions!$C$11*$B$7+E500*Assumptions!$C$12*$B$8</f>
        <v>9.2763245</v>
      </c>
      <c r="G500" s="0" t="n">
        <f aca="false">C500*Assumptions!$C$15</f>
        <v>0</v>
      </c>
      <c r="H500" s="0" t="n">
        <f aca="false">MIN(F500,G500)</f>
        <v>0</v>
      </c>
      <c r="I500" s="0" t="n">
        <f aca="false">IF(C500=1,MIN(G500-H500,Assumptions!$C$13,P499),0)</f>
        <v>0</v>
      </c>
      <c r="J500" s="0" t="n">
        <f aca="false">H500+I500</f>
        <v>0</v>
      </c>
      <c r="K500" s="0" t="n">
        <f aca="false">MIN(IF(C500=1,F500-H500,F500),Assumptions!$C$13,MAX(0,($B$5-P499)/$B$6))</f>
        <v>9.2763245</v>
      </c>
      <c r="L500" s="0" t="n">
        <f aca="false">IF(C500=1,0,MIN(F500-K500,Assumptions!$C$15,MAX(0,$B$10-O499-M500)))</f>
        <v>0</v>
      </c>
      <c r="M500" s="0" t="n">
        <f aca="false">'Profiles 8760'!H489</f>
        <v>276000</v>
      </c>
      <c r="N500" s="0" t="n">
        <f aca="false">J500+L500</f>
        <v>0</v>
      </c>
      <c r="O500" s="0" t="n">
        <f aca="false">O499+N500</f>
        <v>38666.566547244</v>
      </c>
      <c r="P500" s="0" t="n">
        <f aca="false">MIN($B$5,P499+K500*$B$6-I500)</f>
        <v>217.04778380076</v>
      </c>
      <c r="Q500" s="0" t="n">
        <f aca="false">MAX(0,F500-H500-K500-L500)</f>
        <v>0</v>
      </c>
    </row>
    <row r="501" customFormat="false" ht="15" hidden="false" customHeight="false" outlineLevel="0" collapsed="false">
      <c r="A501" s="0" t="n">
        <f aca="false">'Profiles 8760'!A490</f>
        <v>488</v>
      </c>
      <c r="B501" s="0" t="n">
        <f aca="false">'Profiles 8760'!B490</f>
        <v>1</v>
      </c>
      <c r="C501" s="0" t="n">
        <f aca="false">'Profiles 8760'!E490</f>
        <v>1</v>
      </c>
      <c r="D501" s="0" t="n">
        <f aca="false">'Profiles 8760'!F490</f>
        <v>0.069937</v>
      </c>
      <c r="E501" s="0" t="n">
        <f aca="false">'Profiles 8760'!G490</f>
        <v>0.16966</v>
      </c>
      <c r="F501" s="0" t="n">
        <f aca="false">D501*Assumptions!$C$11*$B$7+E501*Assumptions!$C$12*$B$8</f>
        <v>27.1368996</v>
      </c>
      <c r="G501" s="0" t="n">
        <f aca="false">C501*Assumptions!$C$15</f>
        <v>200</v>
      </c>
      <c r="H501" s="0" t="n">
        <f aca="false">MIN(F501,G501)</f>
        <v>27.1368996</v>
      </c>
      <c r="I501" s="0" t="n">
        <f aca="false">IF(C501=1,MIN(G501-H501,Assumptions!$C$13,P500),0)</f>
        <v>172.8631004</v>
      </c>
      <c r="J501" s="0" t="n">
        <f aca="false">H501+I501</f>
        <v>200</v>
      </c>
      <c r="K501" s="0" t="n">
        <f aca="false">MIN(IF(C501=1,F501-H501,F501),Assumptions!$C$13,MAX(0,($B$5-P500)/$B$6))</f>
        <v>0</v>
      </c>
      <c r="L501" s="0" t="n">
        <f aca="false">IF(C501=1,0,MIN(F501-K501,Assumptions!$C$15,MAX(0,$B$10-O500-M501)))</f>
        <v>0</v>
      </c>
      <c r="M501" s="0" t="n">
        <f aca="false">'Profiles 8760'!H490</f>
        <v>275800</v>
      </c>
      <c r="N501" s="0" t="n">
        <f aca="false">J501+L501</f>
        <v>200</v>
      </c>
      <c r="O501" s="0" t="n">
        <f aca="false">O500+N501</f>
        <v>38866.566547244</v>
      </c>
      <c r="P501" s="0" t="n">
        <f aca="false">MIN($B$5,P500+K501*$B$6-I501)</f>
        <v>44.18468340076</v>
      </c>
      <c r="Q501" s="0" t="n">
        <f aca="false">MAX(0,F501-H501-K501-L501)</f>
        <v>0</v>
      </c>
    </row>
    <row r="502" customFormat="false" ht="15" hidden="false" customHeight="false" outlineLevel="0" collapsed="false">
      <c r="A502" s="0" t="n">
        <f aca="false">'Profiles 8760'!A491</f>
        <v>489</v>
      </c>
      <c r="B502" s="0" t="n">
        <f aca="false">'Profiles 8760'!B491</f>
        <v>1</v>
      </c>
      <c r="C502" s="0" t="n">
        <f aca="false">'Profiles 8760'!E491</f>
        <v>1</v>
      </c>
      <c r="D502" s="0" t="n">
        <f aca="false">'Profiles 8760'!F491</f>
        <v>0.366631</v>
      </c>
      <c r="E502" s="0" t="n">
        <f aca="false">'Profiles 8760'!G491</f>
        <v>0.158323</v>
      </c>
      <c r="F502" s="0" t="n">
        <f aca="false">D502*Assumptions!$C$11*$B$7+E502*Assumptions!$C$12*$B$8</f>
        <v>112.3584435</v>
      </c>
      <c r="G502" s="0" t="n">
        <f aca="false">C502*Assumptions!$C$15</f>
        <v>200</v>
      </c>
      <c r="H502" s="0" t="n">
        <f aca="false">MIN(F502,G502)</f>
        <v>112.3584435</v>
      </c>
      <c r="I502" s="0" t="n">
        <f aca="false">IF(C502=1,MIN(G502-H502,Assumptions!$C$13,P501),0)</f>
        <v>44.18468340076</v>
      </c>
      <c r="J502" s="0" t="n">
        <f aca="false">H502+I502</f>
        <v>156.54312690076</v>
      </c>
      <c r="K502" s="0" t="n">
        <f aca="false">MIN(IF(C502=1,F502-H502,F502),Assumptions!$C$13,MAX(0,($B$5-P501)/$B$6))</f>
        <v>0</v>
      </c>
      <c r="L502" s="0" t="n">
        <f aca="false">IF(C502=1,0,MIN(F502-K502,Assumptions!$C$15,MAX(0,$B$10-O501-M502)))</f>
        <v>0</v>
      </c>
      <c r="M502" s="0" t="n">
        <f aca="false">'Profiles 8760'!H491</f>
        <v>275600</v>
      </c>
      <c r="N502" s="0" t="n">
        <f aca="false">J502+L502</f>
        <v>156.54312690076</v>
      </c>
      <c r="O502" s="0" t="n">
        <f aca="false">O501+N502</f>
        <v>39023.1096741448</v>
      </c>
      <c r="P502" s="0" t="n">
        <f aca="false">MIN($B$5,P501+K502*$B$6-I502)</f>
        <v>0</v>
      </c>
      <c r="Q502" s="0" t="n">
        <f aca="false">MAX(0,F502-H502-K502-L502)</f>
        <v>0</v>
      </c>
    </row>
    <row r="503" customFormat="false" ht="15" hidden="false" customHeight="false" outlineLevel="0" collapsed="false">
      <c r="A503" s="0" t="n">
        <f aca="false">'Profiles 8760'!A492</f>
        <v>490</v>
      </c>
      <c r="B503" s="0" t="n">
        <f aca="false">'Profiles 8760'!B492</f>
        <v>1</v>
      </c>
      <c r="C503" s="0" t="n">
        <f aca="false">'Profiles 8760'!E492</f>
        <v>0</v>
      </c>
      <c r="D503" s="0" t="n">
        <f aca="false">'Profiles 8760'!F492</f>
        <v>0.704877</v>
      </c>
      <c r="E503" s="0" t="n">
        <f aca="false">'Profiles 8760'!G492</f>
        <v>0.148984</v>
      </c>
      <c r="F503" s="0" t="n">
        <f aca="false">D503*Assumptions!$C$11*$B$7+E503*Assumptions!$C$12*$B$8</f>
        <v>209.6619232</v>
      </c>
      <c r="G503" s="0" t="n">
        <f aca="false">C503*Assumptions!$C$15</f>
        <v>0</v>
      </c>
      <c r="H503" s="0" t="n">
        <f aca="false">MIN(F503,G503)</f>
        <v>0</v>
      </c>
      <c r="I503" s="0" t="n">
        <f aca="false">IF(C503=1,MIN(G503-H503,Assumptions!$C$13,P502),0)</f>
        <v>0</v>
      </c>
      <c r="J503" s="0" t="n">
        <f aca="false">H503+I503</f>
        <v>0</v>
      </c>
      <c r="K503" s="0" t="n">
        <f aca="false">MIN(IF(C503=1,F503-H503,F503),Assumptions!$C$13,MAX(0,($B$5-P502)/$B$6))</f>
        <v>180</v>
      </c>
      <c r="L503" s="0" t="n">
        <f aca="false">IF(C503=1,0,MIN(F503-K503,Assumptions!$C$15,MAX(0,$B$10-O502-M503)))</f>
        <v>29.6619232</v>
      </c>
      <c r="M503" s="0" t="n">
        <f aca="false">'Profiles 8760'!H492</f>
        <v>275600</v>
      </c>
      <c r="N503" s="0" t="n">
        <f aca="false">J503+L503</f>
        <v>29.6619232</v>
      </c>
      <c r="O503" s="0" t="n">
        <f aca="false">O502+N503</f>
        <v>39052.7715973448</v>
      </c>
      <c r="P503" s="0" t="n">
        <f aca="false">MIN($B$5,P502+K503*$B$6-I503)</f>
        <v>156.024</v>
      </c>
      <c r="Q503" s="0" t="n">
        <f aca="false">MAX(0,F503-H503-K503-L503)</f>
        <v>0</v>
      </c>
    </row>
    <row r="504" customFormat="false" ht="15" hidden="false" customHeight="false" outlineLevel="0" collapsed="false">
      <c r="A504" s="0" t="n">
        <f aca="false">'Profiles 8760'!A493</f>
        <v>491</v>
      </c>
      <c r="B504" s="0" t="n">
        <f aca="false">'Profiles 8760'!B493</f>
        <v>1</v>
      </c>
      <c r="C504" s="0" t="n">
        <f aca="false">'Profiles 8760'!E493</f>
        <v>0</v>
      </c>
      <c r="D504" s="0" t="n">
        <f aca="false">'Profiles 8760'!F493</f>
        <v>1</v>
      </c>
      <c r="E504" s="0" t="n">
        <f aca="false">'Profiles 8760'!G493</f>
        <v>0.196243</v>
      </c>
      <c r="F504" s="0" t="n">
        <f aca="false">D504*Assumptions!$C$11*$B$7+E504*Assumptions!$C$12*$B$8</f>
        <v>296.8263387</v>
      </c>
      <c r="G504" s="0" t="n">
        <f aca="false">C504*Assumptions!$C$15</f>
        <v>0</v>
      </c>
      <c r="H504" s="0" t="n">
        <f aca="false">MIN(F504,G504)</f>
        <v>0</v>
      </c>
      <c r="I504" s="0" t="n">
        <f aca="false">IF(C504=1,MIN(G504-H504,Assumptions!$C$13,P503),0)</f>
        <v>0</v>
      </c>
      <c r="J504" s="0" t="n">
        <f aca="false">H504+I504</f>
        <v>0</v>
      </c>
      <c r="K504" s="0" t="n">
        <f aca="false">MIN(IF(C504=1,F504-H504,F504),Assumptions!$C$13,MAX(0,($B$5-P503)/$B$6))</f>
        <v>180</v>
      </c>
      <c r="L504" s="0" t="n">
        <f aca="false">IF(C504=1,0,MIN(F504-K504,Assumptions!$C$15,MAX(0,$B$10-O503-M504)))</f>
        <v>116.8263387</v>
      </c>
      <c r="M504" s="0" t="n">
        <f aca="false">'Profiles 8760'!H493</f>
        <v>275600</v>
      </c>
      <c r="N504" s="0" t="n">
        <f aca="false">J504+L504</f>
        <v>116.8263387</v>
      </c>
      <c r="O504" s="0" t="n">
        <f aca="false">O503+N504</f>
        <v>39169.5979360448</v>
      </c>
      <c r="P504" s="0" t="n">
        <f aca="false">MIN($B$5,P503+K504*$B$6-I504)</f>
        <v>312.048</v>
      </c>
      <c r="Q504" s="0" t="n">
        <f aca="false">MAX(0,F504-H504-K504-L504)</f>
        <v>0</v>
      </c>
    </row>
    <row r="505" customFormat="false" ht="15" hidden="false" customHeight="false" outlineLevel="0" collapsed="false">
      <c r="A505" s="0" t="n">
        <f aca="false">'Profiles 8760'!A494</f>
        <v>492</v>
      </c>
      <c r="B505" s="0" t="n">
        <f aca="false">'Profiles 8760'!B494</f>
        <v>1</v>
      </c>
      <c r="C505" s="0" t="n">
        <f aca="false">'Profiles 8760'!E494</f>
        <v>0</v>
      </c>
      <c r="D505" s="0" t="n">
        <f aca="false">'Profiles 8760'!F494</f>
        <v>1</v>
      </c>
      <c r="E505" s="0" t="n">
        <f aca="false">'Profiles 8760'!G494</f>
        <v>0.173357</v>
      </c>
      <c r="F505" s="0" t="n">
        <f aca="false">D505*Assumptions!$C$11*$B$7+E505*Assumptions!$C$12*$B$8</f>
        <v>295.8903013</v>
      </c>
      <c r="G505" s="0" t="n">
        <f aca="false">C505*Assumptions!$C$15</f>
        <v>0</v>
      </c>
      <c r="H505" s="0" t="n">
        <f aca="false">MIN(F505,G505)</f>
        <v>0</v>
      </c>
      <c r="I505" s="0" t="n">
        <f aca="false">IF(C505=1,MIN(G505-H505,Assumptions!$C$13,P504),0)</f>
        <v>0</v>
      </c>
      <c r="J505" s="0" t="n">
        <f aca="false">H505+I505</f>
        <v>0</v>
      </c>
      <c r="K505" s="0" t="n">
        <f aca="false">MIN(IF(C505=1,F505-H505,F505),Assumptions!$C$13,MAX(0,($B$5-P504)/$B$6))</f>
        <v>180</v>
      </c>
      <c r="L505" s="0" t="n">
        <f aca="false">IF(C505=1,0,MIN(F505-K505,Assumptions!$C$15,MAX(0,$B$10-O504-M505)))</f>
        <v>115.8903013</v>
      </c>
      <c r="M505" s="0" t="n">
        <f aca="false">'Profiles 8760'!H494</f>
        <v>275600</v>
      </c>
      <c r="N505" s="0" t="n">
        <f aca="false">J505+L505</f>
        <v>115.8903013</v>
      </c>
      <c r="O505" s="0" t="n">
        <f aca="false">O504+N505</f>
        <v>39285.4882373448</v>
      </c>
      <c r="P505" s="0" t="n">
        <f aca="false">MIN($B$5,P504+K505*$B$6-I505)</f>
        <v>468.072</v>
      </c>
      <c r="Q505" s="0" t="n">
        <f aca="false">MAX(0,F505-H505-K505-L505)</f>
        <v>0</v>
      </c>
    </row>
    <row r="506" customFormat="false" ht="15" hidden="false" customHeight="false" outlineLevel="0" collapsed="false">
      <c r="A506" s="0" t="n">
        <f aca="false">'Profiles 8760'!A495</f>
        <v>493</v>
      </c>
      <c r="B506" s="0" t="n">
        <f aca="false">'Profiles 8760'!B495</f>
        <v>1</v>
      </c>
      <c r="C506" s="0" t="n">
        <f aca="false">'Profiles 8760'!E495</f>
        <v>0</v>
      </c>
      <c r="D506" s="0" t="n">
        <f aca="false">'Profiles 8760'!F495</f>
        <v>1</v>
      </c>
      <c r="E506" s="0" t="n">
        <f aca="false">'Profiles 8760'!G495</f>
        <v>0.203102</v>
      </c>
      <c r="F506" s="0" t="n">
        <f aca="false">D506*Assumptions!$C$11*$B$7+E506*Assumptions!$C$12*$B$8</f>
        <v>297.1068718</v>
      </c>
      <c r="G506" s="0" t="n">
        <f aca="false">C506*Assumptions!$C$15</f>
        <v>0</v>
      </c>
      <c r="H506" s="0" t="n">
        <f aca="false">MIN(F506,G506)</f>
        <v>0</v>
      </c>
      <c r="I506" s="0" t="n">
        <f aca="false">IF(C506=1,MIN(G506-H506,Assumptions!$C$13,P505),0)</f>
        <v>0</v>
      </c>
      <c r="J506" s="0" t="n">
        <f aca="false">H506+I506</f>
        <v>0</v>
      </c>
      <c r="K506" s="0" t="n">
        <f aca="false">MIN(IF(C506=1,F506-H506,F506),Assumptions!$C$13,MAX(0,($B$5-P505)/$B$6))</f>
        <v>49.3054914628519</v>
      </c>
      <c r="L506" s="0" t="n">
        <f aca="false">IF(C506=1,0,MIN(F506-K506,Assumptions!$C$15,MAX(0,$B$10-O505-M506)))</f>
        <v>200</v>
      </c>
      <c r="M506" s="0" t="n">
        <f aca="false">'Profiles 8760'!H495</f>
        <v>275600</v>
      </c>
      <c r="N506" s="0" t="n">
        <f aca="false">J506+L506</f>
        <v>200</v>
      </c>
      <c r="O506" s="0" t="n">
        <f aca="false">O505+N506</f>
        <v>39485.4882373448</v>
      </c>
      <c r="P506" s="0" t="n">
        <f aca="false">MIN($B$5,P505+K506*$B$6-I506)</f>
        <v>510.81</v>
      </c>
      <c r="Q506" s="0" t="n">
        <f aca="false">MAX(0,F506-H506-K506-L506)</f>
        <v>47.8013803371481</v>
      </c>
    </row>
    <row r="507" customFormat="false" ht="15" hidden="false" customHeight="false" outlineLevel="0" collapsed="false">
      <c r="A507" s="0" t="n">
        <f aca="false">'Profiles 8760'!A496</f>
        <v>494</v>
      </c>
      <c r="B507" s="0" t="n">
        <f aca="false">'Profiles 8760'!B496</f>
        <v>1</v>
      </c>
      <c r="C507" s="0" t="n">
        <f aca="false">'Profiles 8760'!E496</f>
        <v>0</v>
      </c>
      <c r="D507" s="0" t="n">
        <f aca="false">'Profiles 8760'!F496</f>
        <v>1</v>
      </c>
      <c r="E507" s="0" t="n">
        <f aca="false">'Profiles 8760'!G496</f>
        <v>0.192662</v>
      </c>
      <c r="F507" s="0" t="n">
        <f aca="false">D507*Assumptions!$C$11*$B$7+E507*Assumptions!$C$12*$B$8</f>
        <v>296.6798758</v>
      </c>
      <c r="G507" s="0" t="n">
        <f aca="false">C507*Assumptions!$C$15</f>
        <v>0</v>
      </c>
      <c r="H507" s="0" t="n">
        <f aca="false">MIN(F507,G507)</f>
        <v>0</v>
      </c>
      <c r="I507" s="0" t="n">
        <f aca="false">IF(C507=1,MIN(G507-H507,Assumptions!$C$13,P506),0)</f>
        <v>0</v>
      </c>
      <c r="J507" s="0" t="n">
        <f aca="false">H507+I507</f>
        <v>0</v>
      </c>
      <c r="K507" s="0" t="n">
        <f aca="false">MIN(IF(C507=1,F507-H507,F507),Assumptions!$C$13,MAX(0,($B$5-P506)/$B$6))</f>
        <v>0</v>
      </c>
      <c r="L507" s="0" t="n">
        <f aca="false">IF(C507=1,0,MIN(F507-K507,Assumptions!$C$15,MAX(0,$B$10-O506-M507)))</f>
        <v>200</v>
      </c>
      <c r="M507" s="0" t="n">
        <f aca="false">'Profiles 8760'!H496</f>
        <v>275600</v>
      </c>
      <c r="N507" s="0" t="n">
        <f aca="false">J507+L507</f>
        <v>200</v>
      </c>
      <c r="O507" s="0" t="n">
        <f aca="false">O506+N507</f>
        <v>39685.4882373448</v>
      </c>
      <c r="P507" s="0" t="n">
        <f aca="false">MIN($B$5,P506+K507*$B$6-I507)</f>
        <v>510.81</v>
      </c>
      <c r="Q507" s="0" t="n">
        <f aca="false">MAX(0,F507-H507-K507-L507)</f>
        <v>96.6798758</v>
      </c>
    </row>
    <row r="508" customFormat="false" ht="15" hidden="false" customHeight="false" outlineLevel="0" collapsed="false">
      <c r="A508" s="0" t="n">
        <f aca="false">'Profiles 8760'!A497</f>
        <v>495</v>
      </c>
      <c r="B508" s="0" t="n">
        <f aca="false">'Profiles 8760'!B497</f>
        <v>1</v>
      </c>
      <c r="C508" s="0" t="n">
        <f aca="false">'Profiles 8760'!E497</f>
        <v>0</v>
      </c>
      <c r="D508" s="0" t="n">
        <f aca="false">'Profiles 8760'!F497</f>
        <v>1</v>
      </c>
      <c r="E508" s="0" t="n">
        <f aca="false">'Profiles 8760'!G497</f>
        <v>0.163814</v>
      </c>
      <c r="F508" s="0" t="n">
        <f aca="false">D508*Assumptions!$C$11*$B$7+E508*Assumptions!$C$12*$B$8</f>
        <v>295.4999926</v>
      </c>
      <c r="G508" s="0" t="n">
        <f aca="false">C508*Assumptions!$C$15</f>
        <v>0</v>
      </c>
      <c r="H508" s="0" t="n">
        <f aca="false">MIN(F508,G508)</f>
        <v>0</v>
      </c>
      <c r="I508" s="0" t="n">
        <f aca="false">IF(C508=1,MIN(G508-H508,Assumptions!$C$13,P507),0)</f>
        <v>0</v>
      </c>
      <c r="J508" s="0" t="n">
        <f aca="false">H508+I508</f>
        <v>0</v>
      </c>
      <c r="K508" s="0" t="n">
        <f aca="false">MIN(IF(C508=1,F508-H508,F508),Assumptions!$C$13,MAX(0,($B$5-P507)/$B$6))</f>
        <v>0</v>
      </c>
      <c r="L508" s="0" t="n">
        <f aca="false">IF(C508=1,0,MIN(F508-K508,Assumptions!$C$15,MAX(0,$B$10-O507-M508)))</f>
        <v>200</v>
      </c>
      <c r="M508" s="0" t="n">
        <f aca="false">'Profiles 8760'!H497</f>
        <v>275600</v>
      </c>
      <c r="N508" s="0" t="n">
        <f aca="false">J508+L508</f>
        <v>200</v>
      </c>
      <c r="O508" s="0" t="n">
        <f aca="false">O507+N508</f>
        <v>39885.4882373448</v>
      </c>
      <c r="P508" s="0" t="n">
        <f aca="false">MIN($B$5,P507+K508*$B$6-I508)</f>
        <v>510.81</v>
      </c>
      <c r="Q508" s="0" t="n">
        <f aca="false">MAX(0,F508-H508-K508-L508)</f>
        <v>95.4999926</v>
      </c>
    </row>
    <row r="509" customFormat="false" ht="15" hidden="false" customHeight="false" outlineLevel="0" collapsed="false">
      <c r="A509" s="0" t="n">
        <f aca="false">'Profiles 8760'!A498</f>
        <v>496</v>
      </c>
      <c r="B509" s="0" t="n">
        <f aca="false">'Profiles 8760'!B498</f>
        <v>1</v>
      </c>
      <c r="C509" s="0" t="n">
        <f aca="false">'Profiles 8760'!E498</f>
        <v>0</v>
      </c>
      <c r="D509" s="0" t="n">
        <f aca="false">'Profiles 8760'!F498</f>
        <v>0.704877</v>
      </c>
      <c r="E509" s="0" t="n">
        <f aca="false">'Profiles 8760'!G498</f>
        <v>0.186421</v>
      </c>
      <c r="F509" s="0" t="n">
        <f aca="false">D509*Assumptions!$C$11*$B$7+E509*Assumptions!$C$12*$B$8</f>
        <v>211.1930965</v>
      </c>
      <c r="G509" s="0" t="n">
        <f aca="false">C509*Assumptions!$C$15</f>
        <v>0</v>
      </c>
      <c r="H509" s="0" t="n">
        <f aca="false">MIN(F509,G509)</f>
        <v>0</v>
      </c>
      <c r="I509" s="0" t="n">
        <f aca="false">IF(C509=1,MIN(G509-H509,Assumptions!$C$13,P508),0)</f>
        <v>0</v>
      </c>
      <c r="J509" s="0" t="n">
        <f aca="false">H509+I509</f>
        <v>0</v>
      </c>
      <c r="K509" s="0" t="n">
        <f aca="false">MIN(IF(C509=1,F509-H509,F509),Assumptions!$C$13,MAX(0,($B$5-P508)/$B$6))</f>
        <v>0</v>
      </c>
      <c r="L509" s="0" t="n">
        <f aca="false">IF(C509=1,0,MIN(F509-K509,Assumptions!$C$15,MAX(0,$B$10-O508-M509)))</f>
        <v>200</v>
      </c>
      <c r="M509" s="0" t="n">
        <f aca="false">'Profiles 8760'!H498</f>
        <v>275600</v>
      </c>
      <c r="N509" s="0" t="n">
        <f aca="false">J509+L509</f>
        <v>200</v>
      </c>
      <c r="O509" s="0" t="n">
        <f aca="false">O508+N509</f>
        <v>40085.4882373448</v>
      </c>
      <c r="P509" s="0" t="n">
        <f aca="false">MIN($B$5,P508+K509*$B$6-I509)</f>
        <v>510.81</v>
      </c>
      <c r="Q509" s="0" t="n">
        <f aca="false">MAX(0,F509-H509-K509-L509)</f>
        <v>11.1930965</v>
      </c>
    </row>
    <row r="510" customFormat="false" ht="15" hidden="false" customHeight="false" outlineLevel="0" collapsed="false">
      <c r="A510" s="0" t="n">
        <f aca="false">'Profiles 8760'!A499</f>
        <v>497</v>
      </c>
      <c r="B510" s="0" t="n">
        <f aca="false">'Profiles 8760'!B499</f>
        <v>1</v>
      </c>
      <c r="C510" s="0" t="n">
        <f aca="false">'Profiles 8760'!E499</f>
        <v>0</v>
      </c>
      <c r="D510" s="0" t="n">
        <f aca="false">'Profiles 8760'!F499</f>
        <v>0.366631</v>
      </c>
      <c r="E510" s="0" t="n">
        <f aca="false">'Profiles 8760'!G499</f>
        <v>0.193014</v>
      </c>
      <c r="F510" s="0" t="n">
        <f aca="false">D510*Assumptions!$C$11*$B$7+E510*Assumptions!$C$12*$B$8</f>
        <v>113.7773054</v>
      </c>
      <c r="G510" s="0" t="n">
        <f aca="false">C510*Assumptions!$C$15</f>
        <v>0</v>
      </c>
      <c r="H510" s="0" t="n">
        <f aca="false">MIN(F510,G510)</f>
        <v>0</v>
      </c>
      <c r="I510" s="0" t="n">
        <f aca="false">IF(C510=1,MIN(G510-H510,Assumptions!$C$13,P509),0)</f>
        <v>0</v>
      </c>
      <c r="J510" s="0" t="n">
        <f aca="false">H510+I510</f>
        <v>0</v>
      </c>
      <c r="K510" s="0" t="n">
        <f aca="false">MIN(IF(C510=1,F510-H510,F510),Assumptions!$C$13,MAX(0,($B$5-P509)/$B$6))</f>
        <v>0</v>
      </c>
      <c r="L510" s="0" t="n">
        <f aca="false">IF(C510=1,0,MIN(F510-K510,Assumptions!$C$15,MAX(0,$B$10-O509-M510)))</f>
        <v>113.7773054</v>
      </c>
      <c r="M510" s="0" t="n">
        <f aca="false">'Profiles 8760'!H499</f>
        <v>275600</v>
      </c>
      <c r="N510" s="0" t="n">
        <f aca="false">J510+L510</f>
        <v>113.7773054</v>
      </c>
      <c r="O510" s="0" t="n">
        <f aca="false">O509+N510</f>
        <v>40199.2655427448</v>
      </c>
      <c r="P510" s="0" t="n">
        <f aca="false">MIN($B$5,P509+K510*$B$6-I510)</f>
        <v>510.81</v>
      </c>
      <c r="Q510" s="0" t="n">
        <f aca="false">MAX(0,F510-H510-K510-L510)</f>
        <v>0</v>
      </c>
    </row>
    <row r="511" customFormat="false" ht="15" hidden="false" customHeight="false" outlineLevel="0" collapsed="false">
      <c r="A511" s="0" t="n">
        <f aca="false">'Profiles 8760'!A500</f>
        <v>498</v>
      </c>
      <c r="B511" s="0" t="n">
        <f aca="false">'Profiles 8760'!B500</f>
        <v>1</v>
      </c>
      <c r="C511" s="0" t="n">
        <f aca="false">'Profiles 8760'!E500</f>
        <v>0</v>
      </c>
      <c r="D511" s="0" t="n">
        <f aca="false">'Profiles 8760'!F500</f>
        <v>0.069937</v>
      </c>
      <c r="E511" s="0" t="n">
        <f aca="false">'Profiles 8760'!G500</f>
        <v>0.272088</v>
      </c>
      <c r="F511" s="0" t="n">
        <f aca="false">D511*Assumptions!$C$11*$B$7+E511*Assumptions!$C$12*$B$8</f>
        <v>31.3262048</v>
      </c>
      <c r="G511" s="0" t="n">
        <f aca="false">C511*Assumptions!$C$15</f>
        <v>0</v>
      </c>
      <c r="H511" s="0" t="n">
        <f aca="false">MIN(F511,G511)</f>
        <v>0</v>
      </c>
      <c r="I511" s="0" t="n">
        <f aca="false">IF(C511=1,MIN(G511-H511,Assumptions!$C$13,P510),0)</f>
        <v>0</v>
      </c>
      <c r="J511" s="0" t="n">
        <f aca="false">H511+I511</f>
        <v>0</v>
      </c>
      <c r="K511" s="0" t="n">
        <f aca="false">MIN(IF(C511=1,F511-H511,F511),Assumptions!$C$13,MAX(0,($B$5-P510)/$B$6))</f>
        <v>0</v>
      </c>
      <c r="L511" s="0" t="n">
        <f aca="false">IF(C511=1,0,MIN(F511-K511,Assumptions!$C$15,MAX(0,$B$10-O510-M511)))</f>
        <v>31.3262048</v>
      </c>
      <c r="M511" s="0" t="n">
        <f aca="false">'Profiles 8760'!H500</f>
        <v>275600</v>
      </c>
      <c r="N511" s="0" t="n">
        <f aca="false">J511+L511</f>
        <v>31.3262048</v>
      </c>
      <c r="O511" s="0" t="n">
        <f aca="false">O510+N511</f>
        <v>40230.5917475448</v>
      </c>
      <c r="P511" s="0" t="n">
        <f aca="false">MIN($B$5,P510+K511*$B$6-I511)</f>
        <v>510.81</v>
      </c>
      <c r="Q511" s="0" t="n">
        <f aca="false">MAX(0,F511-H511-K511-L511)</f>
        <v>0</v>
      </c>
    </row>
    <row r="512" customFormat="false" ht="15" hidden="false" customHeight="false" outlineLevel="0" collapsed="false">
      <c r="A512" s="0" t="n">
        <f aca="false">'Profiles 8760'!A501</f>
        <v>499</v>
      </c>
      <c r="B512" s="0" t="n">
        <f aca="false">'Profiles 8760'!B501</f>
        <v>1</v>
      </c>
      <c r="C512" s="0" t="n">
        <f aca="false">'Profiles 8760'!E501</f>
        <v>0</v>
      </c>
      <c r="D512" s="0" t="n">
        <f aca="false">'Profiles 8760'!F501</f>
        <v>0</v>
      </c>
      <c r="E512" s="0" t="n">
        <f aca="false">'Profiles 8760'!G501</f>
        <v>0.194507</v>
      </c>
      <c r="F512" s="0" t="n">
        <f aca="false">D512*Assumptions!$C$11*$B$7+E512*Assumptions!$C$12*$B$8</f>
        <v>7.9553363</v>
      </c>
      <c r="G512" s="0" t="n">
        <f aca="false">C512*Assumptions!$C$15</f>
        <v>0</v>
      </c>
      <c r="H512" s="0" t="n">
        <f aca="false">MIN(F512,G512)</f>
        <v>0</v>
      </c>
      <c r="I512" s="0" t="n">
        <f aca="false">IF(C512=1,MIN(G512-H512,Assumptions!$C$13,P511),0)</f>
        <v>0</v>
      </c>
      <c r="J512" s="0" t="n">
        <f aca="false">H512+I512</f>
        <v>0</v>
      </c>
      <c r="K512" s="0" t="n">
        <f aca="false">MIN(IF(C512=1,F512-H512,F512),Assumptions!$C$13,MAX(0,($B$5-P511)/$B$6))</f>
        <v>0</v>
      </c>
      <c r="L512" s="0" t="n">
        <f aca="false">IF(C512=1,0,MIN(F512-K512,Assumptions!$C$15,MAX(0,$B$10-O511-M512)))</f>
        <v>7.9553363</v>
      </c>
      <c r="M512" s="0" t="n">
        <f aca="false">'Profiles 8760'!H501</f>
        <v>275600</v>
      </c>
      <c r="N512" s="0" t="n">
        <f aca="false">J512+L512</f>
        <v>7.9553363</v>
      </c>
      <c r="O512" s="0" t="n">
        <f aca="false">O511+N512</f>
        <v>40238.5470838448</v>
      </c>
      <c r="P512" s="0" t="n">
        <f aca="false">MIN($B$5,P511+K512*$B$6-I512)</f>
        <v>510.81</v>
      </c>
      <c r="Q512" s="0" t="n">
        <f aca="false">MAX(0,F512-H512-K512-L512)</f>
        <v>0</v>
      </c>
    </row>
    <row r="513" customFormat="false" ht="15" hidden="false" customHeight="false" outlineLevel="0" collapsed="false">
      <c r="A513" s="0" t="n">
        <f aca="false">'Profiles 8760'!A502</f>
        <v>500</v>
      </c>
      <c r="B513" s="0" t="n">
        <f aca="false">'Profiles 8760'!B502</f>
        <v>1</v>
      </c>
      <c r="C513" s="0" t="n">
        <f aca="false">'Profiles 8760'!E502</f>
        <v>1</v>
      </c>
      <c r="D513" s="0" t="n">
        <f aca="false">'Profiles 8760'!F502</f>
        <v>0</v>
      </c>
      <c r="E513" s="0" t="n">
        <f aca="false">'Profiles 8760'!G502</f>
        <v>0.208813</v>
      </c>
      <c r="F513" s="0" t="n">
        <f aca="false">D513*Assumptions!$C$11*$B$7+E513*Assumptions!$C$12*$B$8</f>
        <v>8.5404517</v>
      </c>
      <c r="G513" s="0" t="n">
        <f aca="false">C513*Assumptions!$C$15</f>
        <v>200</v>
      </c>
      <c r="H513" s="0" t="n">
        <f aca="false">MIN(F513,G513)</f>
        <v>8.5404517</v>
      </c>
      <c r="I513" s="0" t="n">
        <f aca="false">IF(C513=1,MIN(G513-H513,Assumptions!$C$13,P512),0)</f>
        <v>180</v>
      </c>
      <c r="J513" s="0" t="n">
        <f aca="false">H513+I513</f>
        <v>188.5404517</v>
      </c>
      <c r="K513" s="0" t="n">
        <f aca="false">MIN(IF(C513=1,F513-H513,F513),Assumptions!$C$13,MAX(0,($B$5-P512)/$B$6))</f>
        <v>0</v>
      </c>
      <c r="L513" s="0" t="n">
        <f aca="false">IF(C513=1,0,MIN(F513-K513,Assumptions!$C$15,MAX(0,$B$10-O512-M513)))</f>
        <v>0</v>
      </c>
      <c r="M513" s="0" t="n">
        <f aca="false">'Profiles 8760'!H502</f>
        <v>275400</v>
      </c>
      <c r="N513" s="0" t="n">
        <f aca="false">J513+L513</f>
        <v>188.5404517</v>
      </c>
      <c r="O513" s="0" t="n">
        <f aca="false">O512+N513</f>
        <v>40427.0875355448</v>
      </c>
      <c r="P513" s="0" t="n">
        <f aca="false">MIN($B$5,P512+K513*$B$6-I513)</f>
        <v>330.81</v>
      </c>
      <c r="Q513" s="0" t="n">
        <f aca="false">MAX(0,F513-H513-K513-L513)</f>
        <v>0</v>
      </c>
    </row>
    <row r="514" customFormat="false" ht="15" hidden="false" customHeight="false" outlineLevel="0" collapsed="false">
      <c r="A514" s="0" t="n">
        <f aca="false">'Profiles 8760'!A503</f>
        <v>501</v>
      </c>
      <c r="B514" s="0" t="n">
        <f aca="false">'Profiles 8760'!B503</f>
        <v>1</v>
      </c>
      <c r="C514" s="0" t="n">
        <f aca="false">'Profiles 8760'!E503</f>
        <v>1</v>
      </c>
      <c r="D514" s="0" t="n">
        <f aca="false">'Profiles 8760'!F503</f>
        <v>0</v>
      </c>
      <c r="E514" s="0" t="n">
        <f aca="false">'Profiles 8760'!G503</f>
        <v>0.261827</v>
      </c>
      <c r="F514" s="0" t="n">
        <f aca="false">D514*Assumptions!$C$11*$B$7+E514*Assumptions!$C$12*$B$8</f>
        <v>10.7087243</v>
      </c>
      <c r="G514" s="0" t="n">
        <f aca="false">C514*Assumptions!$C$15</f>
        <v>200</v>
      </c>
      <c r="H514" s="0" t="n">
        <f aca="false">MIN(F514,G514)</f>
        <v>10.7087243</v>
      </c>
      <c r="I514" s="0" t="n">
        <f aca="false">IF(C514=1,MIN(G514-H514,Assumptions!$C$13,P513),0)</f>
        <v>180</v>
      </c>
      <c r="J514" s="0" t="n">
        <f aca="false">H514+I514</f>
        <v>190.7087243</v>
      </c>
      <c r="K514" s="0" t="n">
        <f aca="false">MIN(IF(C514=1,F514-H514,F514),Assumptions!$C$13,MAX(0,($B$5-P513)/$B$6))</f>
        <v>0</v>
      </c>
      <c r="L514" s="0" t="n">
        <f aca="false">IF(C514=1,0,MIN(F514-K514,Assumptions!$C$15,MAX(0,$B$10-O513-M514)))</f>
        <v>0</v>
      </c>
      <c r="M514" s="0" t="n">
        <f aca="false">'Profiles 8760'!H503</f>
        <v>275200</v>
      </c>
      <c r="N514" s="0" t="n">
        <f aca="false">J514+L514</f>
        <v>190.7087243</v>
      </c>
      <c r="O514" s="0" t="n">
        <f aca="false">O513+N514</f>
        <v>40617.7962598448</v>
      </c>
      <c r="P514" s="0" t="n">
        <f aca="false">MIN($B$5,P513+K514*$B$6-I514)</f>
        <v>150.81</v>
      </c>
      <c r="Q514" s="0" t="n">
        <f aca="false">MAX(0,F514-H514-K514-L514)</f>
        <v>0</v>
      </c>
    </row>
    <row r="515" customFormat="false" ht="15" hidden="false" customHeight="false" outlineLevel="0" collapsed="false">
      <c r="A515" s="0" t="n">
        <f aca="false">'Profiles 8760'!A504</f>
        <v>502</v>
      </c>
      <c r="B515" s="0" t="n">
        <f aca="false">'Profiles 8760'!B504</f>
        <v>1</v>
      </c>
      <c r="C515" s="0" t="n">
        <f aca="false">'Profiles 8760'!E504</f>
        <v>0</v>
      </c>
      <c r="D515" s="0" t="n">
        <f aca="false">'Profiles 8760'!F504</f>
        <v>0</v>
      </c>
      <c r="E515" s="0" t="n">
        <f aca="false">'Profiles 8760'!G504</f>
        <v>0.169906</v>
      </c>
      <c r="F515" s="0" t="n">
        <f aca="false">D515*Assumptions!$C$11*$B$7+E515*Assumptions!$C$12*$B$8</f>
        <v>6.9491554</v>
      </c>
      <c r="G515" s="0" t="n">
        <f aca="false">C515*Assumptions!$C$15</f>
        <v>0</v>
      </c>
      <c r="H515" s="0" t="n">
        <f aca="false">MIN(F515,G515)</f>
        <v>0</v>
      </c>
      <c r="I515" s="0" t="n">
        <f aca="false">IF(C515=1,MIN(G515-H515,Assumptions!$C$13,P514),0)</f>
        <v>0</v>
      </c>
      <c r="J515" s="0" t="n">
        <f aca="false">H515+I515</f>
        <v>0</v>
      </c>
      <c r="K515" s="0" t="n">
        <f aca="false">MIN(IF(C515=1,F515-H515,F515),Assumptions!$C$13,MAX(0,($B$5-P514)/$B$6))</f>
        <v>6.9491554</v>
      </c>
      <c r="L515" s="0" t="n">
        <f aca="false">IF(C515=1,0,MIN(F515-K515,Assumptions!$C$15,MAX(0,$B$10-O514-M515)))</f>
        <v>0</v>
      </c>
      <c r="M515" s="0" t="n">
        <f aca="false">'Profiles 8760'!H504</f>
        <v>275200</v>
      </c>
      <c r="N515" s="0" t="n">
        <f aca="false">J515+L515</f>
        <v>0</v>
      </c>
      <c r="O515" s="0" t="n">
        <f aca="false">O514+N515</f>
        <v>40617.7962598448</v>
      </c>
      <c r="P515" s="0" t="n">
        <f aca="false">MIN($B$5,P514+K515*$B$6-I515)</f>
        <v>156.83352790072</v>
      </c>
      <c r="Q515" s="0" t="n">
        <f aca="false">MAX(0,F515-H515-K515-L515)</f>
        <v>0</v>
      </c>
    </row>
    <row r="516" customFormat="false" ht="15" hidden="false" customHeight="false" outlineLevel="0" collapsed="false">
      <c r="A516" s="0" t="n">
        <f aca="false">'Profiles 8760'!A505</f>
        <v>503</v>
      </c>
      <c r="B516" s="0" t="n">
        <f aca="false">'Profiles 8760'!B505</f>
        <v>1</v>
      </c>
      <c r="C516" s="0" t="n">
        <f aca="false">'Profiles 8760'!E505</f>
        <v>0</v>
      </c>
      <c r="D516" s="0" t="n">
        <f aca="false">'Profiles 8760'!F505</f>
        <v>0</v>
      </c>
      <c r="E516" s="0" t="n">
        <f aca="false">'Profiles 8760'!G505</f>
        <v>0.165229</v>
      </c>
      <c r="F516" s="0" t="n">
        <f aca="false">D516*Assumptions!$C$11*$B$7+E516*Assumptions!$C$12*$B$8</f>
        <v>6.7578661</v>
      </c>
      <c r="G516" s="0" t="n">
        <f aca="false">C516*Assumptions!$C$15</f>
        <v>0</v>
      </c>
      <c r="H516" s="0" t="n">
        <f aca="false">MIN(F516,G516)</f>
        <v>0</v>
      </c>
      <c r="I516" s="0" t="n">
        <f aca="false">IF(C516=1,MIN(G516-H516,Assumptions!$C$13,P515),0)</f>
        <v>0</v>
      </c>
      <c r="J516" s="0" t="n">
        <f aca="false">H516+I516</f>
        <v>0</v>
      </c>
      <c r="K516" s="0" t="n">
        <f aca="false">MIN(IF(C516=1,F516-H516,F516),Assumptions!$C$13,MAX(0,($B$5-P515)/$B$6))</f>
        <v>6.7578661</v>
      </c>
      <c r="L516" s="0" t="n">
        <f aca="false">IF(C516=1,0,MIN(F516-K516,Assumptions!$C$15,MAX(0,$B$10-O515-M516)))</f>
        <v>0</v>
      </c>
      <c r="M516" s="0" t="n">
        <f aca="false">'Profiles 8760'!H505</f>
        <v>275200</v>
      </c>
      <c r="N516" s="0" t="n">
        <f aca="false">J516+L516</f>
        <v>0</v>
      </c>
      <c r="O516" s="0" t="n">
        <f aca="false">O515+N516</f>
        <v>40617.7962598448</v>
      </c>
      <c r="P516" s="0" t="n">
        <f aca="false">MIN($B$5,P515+K516*$B$6-I516)</f>
        <v>162.6912462362</v>
      </c>
      <c r="Q516" s="0" t="n">
        <f aca="false">MAX(0,F516-H516-K516-L516)</f>
        <v>0</v>
      </c>
    </row>
    <row r="517" customFormat="false" ht="15" hidden="false" customHeight="false" outlineLevel="0" collapsed="false">
      <c r="A517" s="0" t="n">
        <f aca="false">'Profiles 8760'!A506</f>
        <v>504</v>
      </c>
      <c r="B517" s="0" t="n">
        <f aca="false">'Profiles 8760'!B506</f>
        <v>1</v>
      </c>
      <c r="C517" s="0" t="n">
        <f aca="false">'Profiles 8760'!E506</f>
        <v>0</v>
      </c>
      <c r="D517" s="0" t="n">
        <f aca="false">'Profiles 8760'!F506</f>
        <v>0</v>
      </c>
      <c r="E517" s="0" t="n">
        <f aca="false">'Profiles 8760'!G506</f>
        <v>0.182274</v>
      </c>
      <c r="F517" s="0" t="n">
        <f aca="false">D517*Assumptions!$C$11*$B$7+E517*Assumptions!$C$12*$B$8</f>
        <v>7.4550066</v>
      </c>
      <c r="G517" s="0" t="n">
        <f aca="false">C517*Assumptions!$C$15</f>
        <v>0</v>
      </c>
      <c r="H517" s="0" t="n">
        <f aca="false">MIN(F517,G517)</f>
        <v>0</v>
      </c>
      <c r="I517" s="0" t="n">
        <f aca="false">IF(C517=1,MIN(G517-H517,Assumptions!$C$13,P516),0)</f>
        <v>0</v>
      </c>
      <c r="J517" s="0" t="n">
        <f aca="false">H517+I517</f>
        <v>0</v>
      </c>
      <c r="K517" s="0" t="n">
        <f aca="false">MIN(IF(C517=1,F517-H517,F517),Assumptions!$C$13,MAX(0,($B$5-P516)/$B$6))</f>
        <v>7.4550066</v>
      </c>
      <c r="L517" s="0" t="n">
        <f aca="false">IF(C517=1,0,MIN(F517-K517,Assumptions!$C$15,MAX(0,$B$10-O516-M517)))</f>
        <v>0</v>
      </c>
      <c r="M517" s="0" t="n">
        <f aca="false">'Profiles 8760'!H506</f>
        <v>275200</v>
      </c>
      <c r="N517" s="0" t="n">
        <f aca="false">J517+L517</f>
        <v>0</v>
      </c>
      <c r="O517" s="0" t="n">
        <f aca="false">O516+N517</f>
        <v>40617.7962598448</v>
      </c>
      <c r="P517" s="0" t="n">
        <f aca="false">MIN($B$5,P516+K517*$B$6-I517)</f>
        <v>169.15324595708</v>
      </c>
      <c r="Q517" s="0" t="n">
        <f aca="false">MAX(0,F517-H517-K517-L517)</f>
        <v>0</v>
      </c>
    </row>
    <row r="518" customFormat="false" ht="15" hidden="false" customHeight="false" outlineLevel="0" collapsed="false">
      <c r="A518" s="0" t="n">
        <f aca="false">'Profiles 8760'!A507</f>
        <v>505</v>
      </c>
      <c r="B518" s="0" t="n">
        <f aca="false">'Profiles 8760'!B507</f>
        <v>1</v>
      </c>
      <c r="C518" s="0" t="n">
        <f aca="false">'Profiles 8760'!E507</f>
        <v>0</v>
      </c>
      <c r="D518" s="0" t="n">
        <f aca="false">'Profiles 8760'!F507</f>
        <v>0</v>
      </c>
      <c r="E518" s="0" t="n">
        <f aca="false">'Profiles 8760'!G507</f>
        <v>0.159665</v>
      </c>
      <c r="F518" s="0" t="n">
        <f aca="false">D518*Assumptions!$C$11*$B$7+E518*Assumptions!$C$12*$B$8</f>
        <v>6.5302985</v>
      </c>
      <c r="G518" s="0" t="n">
        <f aca="false">C518*Assumptions!$C$15</f>
        <v>0</v>
      </c>
      <c r="H518" s="0" t="n">
        <f aca="false">MIN(F518,G518)</f>
        <v>0</v>
      </c>
      <c r="I518" s="0" t="n">
        <f aca="false">IF(C518=1,MIN(G518-H518,Assumptions!$C$13,P517),0)</f>
        <v>0</v>
      </c>
      <c r="J518" s="0" t="n">
        <f aca="false">H518+I518</f>
        <v>0</v>
      </c>
      <c r="K518" s="0" t="n">
        <f aca="false">MIN(IF(C518=1,F518-H518,F518),Assumptions!$C$13,MAX(0,($B$5-P517)/$B$6))</f>
        <v>6.5302985</v>
      </c>
      <c r="L518" s="0" t="n">
        <f aca="false">IF(C518=1,0,MIN(F518-K518,Assumptions!$C$15,MAX(0,$B$10-O517-M518)))</f>
        <v>0</v>
      </c>
      <c r="M518" s="0" t="n">
        <f aca="false">'Profiles 8760'!H507</f>
        <v>275200</v>
      </c>
      <c r="N518" s="0" t="n">
        <f aca="false">J518+L518</f>
        <v>0</v>
      </c>
      <c r="O518" s="0" t="n">
        <f aca="false">O517+N518</f>
        <v>40617.7962598448</v>
      </c>
      <c r="P518" s="0" t="n">
        <f aca="false">MIN($B$5,P517+K518*$B$6-I518)</f>
        <v>174.81370869688</v>
      </c>
      <c r="Q518" s="0" t="n">
        <f aca="false">MAX(0,F518-H518-K518-L518)</f>
        <v>0</v>
      </c>
    </row>
    <row r="519" customFormat="false" ht="15" hidden="false" customHeight="false" outlineLevel="0" collapsed="false">
      <c r="A519" s="0" t="n">
        <f aca="false">'Profiles 8760'!A508</f>
        <v>506</v>
      </c>
      <c r="B519" s="0" t="n">
        <f aca="false">'Profiles 8760'!B508</f>
        <v>1</v>
      </c>
      <c r="C519" s="0" t="n">
        <f aca="false">'Profiles 8760'!E508</f>
        <v>0</v>
      </c>
      <c r="D519" s="0" t="n">
        <f aca="false">'Profiles 8760'!F508</f>
        <v>0</v>
      </c>
      <c r="E519" s="0" t="n">
        <f aca="false">'Profiles 8760'!G508</f>
        <v>0.263949</v>
      </c>
      <c r="F519" s="0" t="n">
        <f aca="false">D519*Assumptions!$C$11*$B$7+E519*Assumptions!$C$12*$B$8</f>
        <v>10.7955141</v>
      </c>
      <c r="G519" s="0" t="n">
        <f aca="false">C519*Assumptions!$C$15</f>
        <v>0</v>
      </c>
      <c r="H519" s="0" t="n">
        <f aca="false">MIN(F519,G519)</f>
        <v>0</v>
      </c>
      <c r="I519" s="0" t="n">
        <f aca="false">IF(C519=1,MIN(G519-H519,Assumptions!$C$13,P518),0)</f>
        <v>0</v>
      </c>
      <c r="J519" s="0" t="n">
        <f aca="false">H519+I519</f>
        <v>0</v>
      </c>
      <c r="K519" s="0" t="n">
        <f aca="false">MIN(IF(C519=1,F519-H519,F519),Assumptions!$C$13,MAX(0,($B$5-P518)/$B$6))</f>
        <v>10.7955141</v>
      </c>
      <c r="L519" s="0" t="n">
        <f aca="false">IF(C519=1,0,MIN(F519-K519,Assumptions!$C$15,MAX(0,$B$10-O518-M519)))</f>
        <v>0</v>
      </c>
      <c r="M519" s="0" t="n">
        <f aca="false">'Profiles 8760'!H508</f>
        <v>275200</v>
      </c>
      <c r="N519" s="0" t="n">
        <f aca="false">J519+L519</f>
        <v>0</v>
      </c>
      <c r="O519" s="0" t="n">
        <f aca="false">O518+N519</f>
        <v>40617.7962598448</v>
      </c>
      <c r="P519" s="0" t="n">
        <f aca="false">MIN($B$5,P518+K519*$B$6-I519)</f>
        <v>184.17126031876</v>
      </c>
      <c r="Q519" s="0" t="n">
        <f aca="false">MAX(0,F519-H519-K519-L519)</f>
        <v>0</v>
      </c>
    </row>
    <row r="520" customFormat="false" ht="15" hidden="false" customHeight="false" outlineLevel="0" collapsed="false">
      <c r="A520" s="0" t="n">
        <f aca="false">'Profiles 8760'!A509</f>
        <v>507</v>
      </c>
      <c r="B520" s="0" t="n">
        <f aca="false">'Profiles 8760'!B509</f>
        <v>1</v>
      </c>
      <c r="C520" s="0" t="n">
        <f aca="false">'Profiles 8760'!E509</f>
        <v>0</v>
      </c>
      <c r="D520" s="0" t="n">
        <f aca="false">'Profiles 8760'!F509</f>
        <v>0</v>
      </c>
      <c r="E520" s="0" t="n">
        <f aca="false">'Profiles 8760'!G509</f>
        <v>0.376315</v>
      </c>
      <c r="F520" s="0" t="n">
        <f aca="false">D520*Assumptions!$C$11*$B$7+E520*Assumptions!$C$12*$B$8</f>
        <v>15.3912835</v>
      </c>
      <c r="G520" s="0" t="n">
        <f aca="false">C520*Assumptions!$C$15</f>
        <v>0</v>
      </c>
      <c r="H520" s="0" t="n">
        <f aca="false">MIN(F520,G520)</f>
        <v>0</v>
      </c>
      <c r="I520" s="0" t="n">
        <f aca="false">IF(C520=1,MIN(G520-H520,Assumptions!$C$13,P519),0)</f>
        <v>0</v>
      </c>
      <c r="J520" s="0" t="n">
        <f aca="false">H520+I520</f>
        <v>0</v>
      </c>
      <c r="K520" s="0" t="n">
        <f aca="false">MIN(IF(C520=1,F520-H520,F520),Assumptions!$C$13,MAX(0,($B$5-P519)/$B$6))</f>
        <v>15.3912835</v>
      </c>
      <c r="L520" s="0" t="n">
        <f aca="false">IF(C520=1,0,MIN(F520-K520,Assumptions!$C$15,MAX(0,$B$10-O519-M520)))</f>
        <v>0</v>
      </c>
      <c r="M520" s="0" t="n">
        <f aca="false">'Profiles 8760'!H509</f>
        <v>275200</v>
      </c>
      <c r="N520" s="0" t="n">
        <f aca="false">J520+L520</f>
        <v>0</v>
      </c>
      <c r="O520" s="0" t="n">
        <f aca="false">O519+N520</f>
        <v>40617.7962598448</v>
      </c>
      <c r="P520" s="0" t="n">
        <f aca="false">MIN($B$5,P519+K520*$B$6-I520)</f>
        <v>197.51242485656</v>
      </c>
      <c r="Q520" s="0" t="n">
        <f aca="false">MAX(0,F520-H520-K520-L520)</f>
        <v>0</v>
      </c>
    </row>
    <row r="521" customFormat="false" ht="15" hidden="false" customHeight="false" outlineLevel="0" collapsed="false">
      <c r="A521" s="0" t="n">
        <f aca="false">'Profiles 8760'!A510</f>
        <v>508</v>
      </c>
      <c r="B521" s="0" t="n">
        <f aca="false">'Profiles 8760'!B510</f>
        <v>1</v>
      </c>
      <c r="C521" s="0" t="n">
        <f aca="false">'Profiles 8760'!E510</f>
        <v>0</v>
      </c>
      <c r="D521" s="0" t="n">
        <f aca="false">'Profiles 8760'!F510</f>
        <v>0</v>
      </c>
      <c r="E521" s="0" t="n">
        <f aca="false">'Profiles 8760'!G510</f>
        <v>0.297902</v>
      </c>
      <c r="F521" s="0" t="n">
        <f aca="false">D521*Assumptions!$C$11*$B$7+E521*Assumptions!$C$12*$B$8</f>
        <v>12.1841918</v>
      </c>
      <c r="G521" s="0" t="n">
        <f aca="false">C521*Assumptions!$C$15</f>
        <v>0</v>
      </c>
      <c r="H521" s="0" t="n">
        <f aca="false">MIN(F521,G521)</f>
        <v>0</v>
      </c>
      <c r="I521" s="0" t="n">
        <f aca="false">IF(C521=1,MIN(G521-H521,Assumptions!$C$13,P520),0)</f>
        <v>0</v>
      </c>
      <c r="J521" s="0" t="n">
        <f aca="false">H521+I521</f>
        <v>0</v>
      </c>
      <c r="K521" s="0" t="n">
        <f aca="false">MIN(IF(C521=1,F521-H521,F521),Assumptions!$C$13,MAX(0,($B$5-P520)/$B$6))</f>
        <v>12.1841918</v>
      </c>
      <c r="L521" s="0" t="n">
        <f aca="false">IF(C521=1,0,MIN(F521-K521,Assumptions!$C$15,MAX(0,$B$10-O520-M521)))</f>
        <v>0</v>
      </c>
      <c r="M521" s="0" t="n">
        <f aca="false">'Profiles 8760'!H510</f>
        <v>275200</v>
      </c>
      <c r="N521" s="0" t="n">
        <f aca="false">J521+L521</f>
        <v>0</v>
      </c>
      <c r="O521" s="0" t="n">
        <f aca="false">O520+N521</f>
        <v>40617.7962598448</v>
      </c>
      <c r="P521" s="0" t="n">
        <f aca="false">MIN($B$5,P520+K521*$B$6-I521)</f>
        <v>208.0736823088</v>
      </c>
      <c r="Q521" s="0" t="n">
        <f aca="false">MAX(0,F521-H521-K521-L521)</f>
        <v>0</v>
      </c>
    </row>
    <row r="522" customFormat="false" ht="15" hidden="false" customHeight="false" outlineLevel="0" collapsed="false">
      <c r="A522" s="0" t="n">
        <f aca="false">'Profiles 8760'!A511</f>
        <v>509</v>
      </c>
      <c r="B522" s="0" t="n">
        <f aca="false">'Profiles 8760'!B511</f>
        <v>1</v>
      </c>
      <c r="C522" s="0" t="n">
        <f aca="false">'Profiles 8760'!E511</f>
        <v>0</v>
      </c>
      <c r="D522" s="0" t="n">
        <f aca="false">'Profiles 8760'!F511</f>
        <v>0</v>
      </c>
      <c r="E522" s="0" t="n">
        <f aca="false">'Profiles 8760'!G511</f>
        <v>0.253947</v>
      </c>
      <c r="F522" s="0" t="n">
        <f aca="false">D522*Assumptions!$C$11*$B$7+E522*Assumptions!$C$12*$B$8</f>
        <v>10.3864323</v>
      </c>
      <c r="G522" s="0" t="n">
        <f aca="false">C522*Assumptions!$C$15</f>
        <v>0</v>
      </c>
      <c r="H522" s="0" t="n">
        <f aca="false">MIN(F522,G522)</f>
        <v>0</v>
      </c>
      <c r="I522" s="0" t="n">
        <f aca="false">IF(C522=1,MIN(G522-H522,Assumptions!$C$13,P521),0)</f>
        <v>0</v>
      </c>
      <c r="J522" s="0" t="n">
        <f aca="false">H522+I522</f>
        <v>0</v>
      </c>
      <c r="K522" s="0" t="n">
        <f aca="false">MIN(IF(C522=1,F522-H522,F522),Assumptions!$C$13,MAX(0,($B$5-P521)/$B$6))</f>
        <v>10.3864323</v>
      </c>
      <c r="L522" s="0" t="n">
        <f aca="false">IF(C522=1,0,MIN(F522-K522,Assumptions!$C$15,MAX(0,$B$10-O521-M522)))</f>
        <v>0</v>
      </c>
      <c r="M522" s="0" t="n">
        <f aca="false">'Profiles 8760'!H511</f>
        <v>275200</v>
      </c>
      <c r="N522" s="0" t="n">
        <f aca="false">J522+L522</f>
        <v>0</v>
      </c>
      <c r="O522" s="0" t="n">
        <f aca="false">O521+N522</f>
        <v>40617.7962598448</v>
      </c>
      <c r="P522" s="0" t="n">
        <f aca="false">MIN($B$5,P521+K522*$B$6-I522)</f>
        <v>217.07664182644</v>
      </c>
      <c r="Q522" s="0" t="n">
        <f aca="false">MAX(0,F522-H522-K522-L522)</f>
        <v>0</v>
      </c>
    </row>
    <row r="523" customFormat="false" ht="15" hidden="false" customHeight="false" outlineLevel="0" collapsed="false">
      <c r="A523" s="0" t="n">
        <f aca="false">'Profiles 8760'!A512</f>
        <v>510</v>
      </c>
      <c r="B523" s="0" t="n">
        <f aca="false">'Profiles 8760'!B512</f>
        <v>1</v>
      </c>
      <c r="C523" s="0" t="n">
        <f aca="false">'Profiles 8760'!E512</f>
        <v>0</v>
      </c>
      <c r="D523" s="0" t="n">
        <f aca="false">'Profiles 8760'!F512</f>
        <v>0</v>
      </c>
      <c r="E523" s="0" t="n">
        <f aca="false">'Profiles 8760'!G512</f>
        <v>0.177309</v>
      </c>
      <c r="F523" s="0" t="n">
        <f aca="false">D523*Assumptions!$C$11*$B$7+E523*Assumptions!$C$12*$B$8</f>
        <v>7.2519381</v>
      </c>
      <c r="G523" s="0" t="n">
        <f aca="false">C523*Assumptions!$C$15</f>
        <v>0</v>
      </c>
      <c r="H523" s="0" t="n">
        <f aca="false">MIN(F523,G523)</f>
        <v>0</v>
      </c>
      <c r="I523" s="0" t="n">
        <f aca="false">IF(C523=1,MIN(G523-H523,Assumptions!$C$13,P522),0)</f>
        <v>0</v>
      </c>
      <c r="J523" s="0" t="n">
        <f aca="false">H523+I523</f>
        <v>0</v>
      </c>
      <c r="K523" s="0" t="n">
        <f aca="false">MIN(IF(C523=1,F523-H523,F523),Assumptions!$C$13,MAX(0,($B$5-P522)/$B$6))</f>
        <v>7.2519381</v>
      </c>
      <c r="L523" s="0" t="n">
        <f aca="false">IF(C523=1,0,MIN(F523-K523,Assumptions!$C$15,MAX(0,$B$10-O522-M523)))</f>
        <v>0</v>
      </c>
      <c r="M523" s="0" t="n">
        <f aca="false">'Profiles 8760'!H512</f>
        <v>275200</v>
      </c>
      <c r="N523" s="0" t="n">
        <f aca="false">J523+L523</f>
        <v>0</v>
      </c>
      <c r="O523" s="0" t="n">
        <f aca="false">O522+N523</f>
        <v>40617.7962598448</v>
      </c>
      <c r="P523" s="0" t="n">
        <f aca="false">MIN($B$5,P522+K523*$B$6-I523)</f>
        <v>223.36262177152</v>
      </c>
      <c r="Q523" s="0" t="n">
        <f aca="false">MAX(0,F523-H523-K523-L523)</f>
        <v>0</v>
      </c>
    </row>
    <row r="524" customFormat="false" ht="15" hidden="false" customHeight="false" outlineLevel="0" collapsed="false">
      <c r="A524" s="0" t="n">
        <f aca="false">'Profiles 8760'!A513</f>
        <v>511</v>
      </c>
      <c r="B524" s="0" t="n">
        <f aca="false">'Profiles 8760'!B513</f>
        <v>1</v>
      </c>
      <c r="C524" s="0" t="n">
        <f aca="false">'Profiles 8760'!E513</f>
        <v>0</v>
      </c>
      <c r="D524" s="0" t="n">
        <f aca="false">'Profiles 8760'!F513</f>
        <v>0</v>
      </c>
      <c r="E524" s="0" t="n">
        <f aca="false">'Profiles 8760'!G513</f>
        <v>0.147789</v>
      </c>
      <c r="F524" s="0" t="n">
        <f aca="false">D524*Assumptions!$C$11*$B$7+E524*Assumptions!$C$12*$B$8</f>
        <v>6.0445701</v>
      </c>
      <c r="G524" s="0" t="n">
        <f aca="false">C524*Assumptions!$C$15</f>
        <v>0</v>
      </c>
      <c r="H524" s="0" t="n">
        <f aca="false">MIN(F524,G524)</f>
        <v>0</v>
      </c>
      <c r="I524" s="0" t="n">
        <f aca="false">IF(C524=1,MIN(G524-H524,Assumptions!$C$13,P523),0)</f>
        <v>0</v>
      </c>
      <c r="J524" s="0" t="n">
        <f aca="false">H524+I524</f>
        <v>0</v>
      </c>
      <c r="K524" s="0" t="n">
        <f aca="false">MIN(IF(C524=1,F524-H524,F524),Assumptions!$C$13,MAX(0,($B$5-P523)/$B$6))</f>
        <v>6.0445701</v>
      </c>
      <c r="L524" s="0" t="n">
        <f aca="false">IF(C524=1,0,MIN(F524-K524,Assumptions!$C$15,MAX(0,$B$10-O523-M524)))</f>
        <v>0</v>
      </c>
      <c r="M524" s="0" t="n">
        <f aca="false">'Profiles 8760'!H513</f>
        <v>275200</v>
      </c>
      <c r="N524" s="0" t="n">
        <f aca="false">J524+L524</f>
        <v>0</v>
      </c>
      <c r="O524" s="0" t="n">
        <f aca="false">O523+N524</f>
        <v>40617.7962598448</v>
      </c>
      <c r="P524" s="0" t="n">
        <f aca="false">MIN($B$5,P523+K524*$B$6-I524)</f>
        <v>228.6020551342</v>
      </c>
      <c r="Q524" s="0" t="n">
        <f aca="false">MAX(0,F524-H524-K524-L524)</f>
        <v>0</v>
      </c>
    </row>
    <row r="525" customFormat="false" ht="15" hidden="false" customHeight="false" outlineLevel="0" collapsed="false">
      <c r="A525" s="0" t="n">
        <f aca="false">'Profiles 8760'!A514</f>
        <v>512</v>
      </c>
      <c r="B525" s="0" t="n">
        <f aca="false">'Profiles 8760'!B514</f>
        <v>1</v>
      </c>
      <c r="C525" s="0" t="n">
        <f aca="false">'Profiles 8760'!E514</f>
        <v>1</v>
      </c>
      <c r="D525" s="0" t="n">
        <f aca="false">'Profiles 8760'!F514</f>
        <v>0.065556</v>
      </c>
      <c r="E525" s="0" t="n">
        <f aca="false">'Profiles 8760'!G514</f>
        <v>0.165545</v>
      </c>
      <c r="F525" s="0" t="n">
        <f aca="false">D525*Assumptions!$C$11*$B$7+E525*Assumptions!$C$12*$B$8</f>
        <v>25.7033633</v>
      </c>
      <c r="G525" s="0" t="n">
        <f aca="false">C525*Assumptions!$C$15</f>
        <v>200</v>
      </c>
      <c r="H525" s="0" t="n">
        <f aca="false">MIN(F525,G525)</f>
        <v>25.7033633</v>
      </c>
      <c r="I525" s="0" t="n">
        <f aca="false">IF(C525=1,MIN(G525-H525,Assumptions!$C$13,P524),0)</f>
        <v>174.2966367</v>
      </c>
      <c r="J525" s="0" t="n">
        <f aca="false">H525+I525</f>
        <v>200</v>
      </c>
      <c r="K525" s="0" t="n">
        <f aca="false">MIN(IF(C525=1,F525-H525,F525),Assumptions!$C$13,MAX(0,($B$5-P524)/$B$6))</f>
        <v>0</v>
      </c>
      <c r="L525" s="0" t="n">
        <f aca="false">IF(C525=1,0,MIN(F525-K525,Assumptions!$C$15,MAX(0,$B$10-O524-M525)))</f>
        <v>0</v>
      </c>
      <c r="M525" s="0" t="n">
        <f aca="false">'Profiles 8760'!H514</f>
        <v>275000</v>
      </c>
      <c r="N525" s="0" t="n">
        <f aca="false">J525+L525</f>
        <v>200</v>
      </c>
      <c r="O525" s="0" t="n">
        <f aca="false">O524+N525</f>
        <v>40817.7962598448</v>
      </c>
      <c r="P525" s="0" t="n">
        <f aca="false">MIN($B$5,P524+K525*$B$6-I525)</f>
        <v>54.3054184342</v>
      </c>
      <c r="Q525" s="0" t="n">
        <f aca="false">MAX(0,F525-H525-K525-L525)</f>
        <v>0</v>
      </c>
    </row>
    <row r="526" customFormat="false" ht="15" hidden="false" customHeight="false" outlineLevel="0" collapsed="false">
      <c r="A526" s="0" t="n">
        <f aca="false">'Profiles 8760'!A515</f>
        <v>513</v>
      </c>
      <c r="B526" s="0" t="n">
        <f aca="false">'Profiles 8760'!B515</f>
        <v>1</v>
      </c>
      <c r="C526" s="0" t="n">
        <f aca="false">'Profiles 8760'!E515</f>
        <v>1</v>
      </c>
      <c r="D526" s="0" t="n">
        <f aca="false">'Profiles 8760'!F515</f>
        <v>0.343661</v>
      </c>
      <c r="E526" s="0" t="n">
        <f aca="false">'Profiles 8760'!G515</f>
        <v>0.275275</v>
      </c>
      <c r="F526" s="0" t="n">
        <f aca="false">D526*Assumptions!$C$11*$B$7+E526*Assumptions!$C$12*$B$8</f>
        <v>110.5080443</v>
      </c>
      <c r="G526" s="0" t="n">
        <f aca="false">C526*Assumptions!$C$15</f>
        <v>200</v>
      </c>
      <c r="H526" s="0" t="n">
        <f aca="false">MIN(F526,G526)</f>
        <v>110.5080443</v>
      </c>
      <c r="I526" s="0" t="n">
        <f aca="false">IF(C526=1,MIN(G526-H526,Assumptions!$C$13,P525),0)</f>
        <v>54.3054184342</v>
      </c>
      <c r="J526" s="0" t="n">
        <f aca="false">H526+I526</f>
        <v>164.8134627342</v>
      </c>
      <c r="K526" s="0" t="n">
        <f aca="false">MIN(IF(C526=1,F526-H526,F526),Assumptions!$C$13,MAX(0,($B$5-P525)/$B$6))</f>
        <v>0</v>
      </c>
      <c r="L526" s="0" t="n">
        <f aca="false">IF(C526=1,0,MIN(F526-K526,Assumptions!$C$15,MAX(0,$B$10-O525-M526)))</f>
        <v>0</v>
      </c>
      <c r="M526" s="0" t="n">
        <f aca="false">'Profiles 8760'!H515</f>
        <v>274800</v>
      </c>
      <c r="N526" s="0" t="n">
        <f aca="false">J526+L526</f>
        <v>164.8134627342</v>
      </c>
      <c r="O526" s="0" t="n">
        <f aca="false">O525+N526</f>
        <v>40982.609722579</v>
      </c>
      <c r="P526" s="0" t="n">
        <f aca="false">MIN($B$5,P525+K526*$B$6-I526)</f>
        <v>0</v>
      </c>
      <c r="Q526" s="0" t="n">
        <f aca="false">MAX(0,F526-H526-K526-L526)</f>
        <v>0</v>
      </c>
    </row>
    <row r="527" customFormat="false" ht="15" hidden="false" customHeight="false" outlineLevel="0" collapsed="false">
      <c r="A527" s="0" t="n">
        <f aca="false">'Profiles 8760'!A516</f>
        <v>514</v>
      </c>
      <c r="B527" s="0" t="n">
        <f aca="false">'Profiles 8760'!B516</f>
        <v>1</v>
      </c>
      <c r="C527" s="0" t="n">
        <f aca="false">'Profiles 8760'!E516</f>
        <v>0</v>
      </c>
      <c r="D527" s="0" t="n">
        <f aca="false">'Profiles 8760'!F516</f>
        <v>0.660716</v>
      </c>
      <c r="E527" s="0" t="n">
        <f aca="false">'Profiles 8760'!G516</f>
        <v>0.261078</v>
      </c>
      <c r="F527" s="0" t="n">
        <f aca="false">D527*Assumptions!$C$11*$B$7+E527*Assumptions!$C$12*$B$8</f>
        <v>201.492871</v>
      </c>
      <c r="G527" s="0" t="n">
        <f aca="false">C527*Assumptions!$C$15</f>
        <v>0</v>
      </c>
      <c r="H527" s="0" t="n">
        <f aca="false">MIN(F527,G527)</f>
        <v>0</v>
      </c>
      <c r="I527" s="0" t="n">
        <f aca="false">IF(C527=1,MIN(G527-H527,Assumptions!$C$13,P526),0)</f>
        <v>0</v>
      </c>
      <c r="J527" s="0" t="n">
        <f aca="false">H527+I527</f>
        <v>0</v>
      </c>
      <c r="K527" s="0" t="n">
        <f aca="false">MIN(IF(C527=1,F527-H527,F527),Assumptions!$C$13,MAX(0,($B$5-P526)/$B$6))</f>
        <v>180</v>
      </c>
      <c r="L527" s="0" t="n">
        <f aca="false">IF(C527=1,0,MIN(F527-K527,Assumptions!$C$15,MAX(0,$B$10-O526-M527)))</f>
        <v>21.492871</v>
      </c>
      <c r="M527" s="0" t="n">
        <f aca="false">'Profiles 8760'!H516</f>
        <v>274800</v>
      </c>
      <c r="N527" s="0" t="n">
        <f aca="false">J527+L527</f>
        <v>21.492871</v>
      </c>
      <c r="O527" s="0" t="n">
        <f aca="false">O526+N527</f>
        <v>41004.102593579</v>
      </c>
      <c r="P527" s="0" t="n">
        <f aca="false">MIN($B$5,P526+K527*$B$6-I527)</f>
        <v>156.024</v>
      </c>
      <c r="Q527" s="0" t="n">
        <f aca="false">MAX(0,F527-H527-K527-L527)</f>
        <v>0</v>
      </c>
    </row>
    <row r="528" customFormat="false" ht="15" hidden="false" customHeight="false" outlineLevel="0" collapsed="false">
      <c r="A528" s="0" t="n">
        <f aca="false">'Profiles 8760'!A517</f>
        <v>515</v>
      </c>
      <c r="B528" s="0" t="n">
        <f aca="false">'Profiles 8760'!B517</f>
        <v>1</v>
      </c>
      <c r="C528" s="0" t="n">
        <f aca="false">'Profiles 8760'!E517</f>
        <v>0</v>
      </c>
      <c r="D528" s="0" t="n">
        <f aca="false">'Profiles 8760'!F517</f>
        <v>0.941332</v>
      </c>
      <c r="E528" s="0" t="n">
        <f aca="false">'Profiles 8760'!G517</f>
        <v>0.388383</v>
      </c>
      <c r="F528" s="0" t="n">
        <f aca="false">D528*Assumptions!$C$11*$B$7+E528*Assumptions!$C$12*$B$8</f>
        <v>287.7415463</v>
      </c>
      <c r="G528" s="0" t="n">
        <f aca="false">C528*Assumptions!$C$15</f>
        <v>0</v>
      </c>
      <c r="H528" s="0" t="n">
        <f aca="false">MIN(F528,G528)</f>
        <v>0</v>
      </c>
      <c r="I528" s="0" t="n">
        <f aca="false">IF(C528=1,MIN(G528-H528,Assumptions!$C$13,P527),0)</f>
        <v>0</v>
      </c>
      <c r="J528" s="0" t="n">
        <f aca="false">H528+I528</f>
        <v>0</v>
      </c>
      <c r="K528" s="0" t="n">
        <f aca="false">MIN(IF(C528=1,F528-H528,F528),Assumptions!$C$13,MAX(0,($B$5-P527)/$B$6))</f>
        <v>180</v>
      </c>
      <c r="L528" s="0" t="n">
        <f aca="false">IF(C528=1,0,MIN(F528-K528,Assumptions!$C$15,MAX(0,$B$10-O527-M528)))</f>
        <v>107.7415463</v>
      </c>
      <c r="M528" s="0" t="n">
        <f aca="false">'Profiles 8760'!H517</f>
        <v>274800</v>
      </c>
      <c r="N528" s="0" t="n">
        <f aca="false">J528+L528</f>
        <v>107.7415463</v>
      </c>
      <c r="O528" s="0" t="n">
        <f aca="false">O527+N528</f>
        <v>41111.844139879</v>
      </c>
      <c r="P528" s="0" t="n">
        <f aca="false">MIN($B$5,P527+K528*$B$6-I528)</f>
        <v>312.048</v>
      </c>
      <c r="Q528" s="0" t="n">
        <f aca="false">MAX(0,F528-H528-K528-L528)</f>
        <v>0</v>
      </c>
    </row>
    <row r="529" customFormat="false" ht="15" hidden="false" customHeight="false" outlineLevel="0" collapsed="false">
      <c r="A529" s="0" t="n">
        <f aca="false">'Profiles 8760'!A518</f>
        <v>516</v>
      </c>
      <c r="B529" s="0" t="n">
        <f aca="false">'Profiles 8760'!B518</f>
        <v>1</v>
      </c>
      <c r="C529" s="0" t="n">
        <f aca="false">'Profiles 8760'!E518</f>
        <v>0</v>
      </c>
      <c r="D529" s="0" t="n">
        <f aca="false">'Profiles 8760'!F518</f>
        <v>1</v>
      </c>
      <c r="E529" s="0" t="n">
        <f aca="false">'Profiles 8760'!G518</f>
        <v>0.379211</v>
      </c>
      <c r="F529" s="0" t="n">
        <f aca="false">D529*Assumptions!$C$11*$B$7+E529*Assumptions!$C$12*$B$8</f>
        <v>304.3097299</v>
      </c>
      <c r="G529" s="0" t="n">
        <f aca="false">C529*Assumptions!$C$15</f>
        <v>0</v>
      </c>
      <c r="H529" s="0" t="n">
        <f aca="false">MIN(F529,G529)</f>
        <v>0</v>
      </c>
      <c r="I529" s="0" t="n">
        <f aca="false">IF(C529=1,MIN(G529-H529,Assumptions!$C$13,P528),0)</f>
        <v>0</v>
      </c>
      <c r="J529" s="0" t="n">
        <f aca="false">H529+I529</f>
        <v>0</v>
      </c>
      <c r="K529" s="0" t="n">
        <f aca="false">MIN(IF(C529=1,F529-H529,F529),Assumptions!$C$13,MAX(0,($B$5-P528)/$B$6))</f>
        <v>180</v>
      </c>
      <c r="L529" s="0" t="n">
        <f aca="false">IF(C529=1,0,MIN(F529-K529,Assumptions!$C$15,MAX(0,$B$10-O528-M529)))</f>
        <v>124.3097299</v>
      </c>
      <c r="M529" s="0" t="n">
        <f aca="false">'Profiles 8760'!H518</f>
        <v>274800</v>
      </c>
      <c r="N529" s="0" t="n">
        <f aca="false">J529+L529</f>
        <v>124.3097299</v>
      </c>
      <c r="O529" s="0" t="n">
        <f aca="false">O528+N529</f>
        <v>41236.153869779</v>
      </c>
      <c r="P529" s="0" t="n">
        <f aca="false">MIN($B$5,P528+K529*$B$6-I529)</f>
        <v>468.072</v>
      </c>
      <c r="Q529" s="0" t="n">
        <f aca="false">MAX(0,F529-H529-K529-L529)</f>
        <v>0</v>
      </c>
    </row>
    <row r="530" customFormat="false" ht="15" hidden="false" customHeight="false" outlineLevel="0" collapsed="false">
      <c r="A530" s="0" t="n">
        <f aca="false">'Profiles 8760'!A519</f>
        <v>517</v>
      </c>
      <c r="B530" s="0" t="n">
        <f aca="false">'Profiles 8760'!B519</f>
        <v>1</v>
      </c>
      <c r="C530" s="0" t="n">
        <f aca="false">'Profiles 8760'!E519</f>
        <v>0</v>
      </c>
      <c r="D530" s="0" t="n">
        <f aca="false">'Profiles 8760'!F519</f>
        <v>1</v>
      </c>
      <c r="E530" s="0" t="n">
        <f aca="false">'Profiles 8760'!G519</f>
        <v>0.401502</v>
      </c>
      <c r="F530" s="0" t="n">
        <f aca="false">D530*Assumptions!$C$11*$B$7+E530*Assumptions!$C$12*$B$8</f>
        <v>305.2214318</v>
      </c>
      <c r="G530" s="0" t="n">
        <f aca="false">C530*Assumptions!$C$15</f>
        <v>0</v>
      </c>
      <c r="H530" s="0" t="n">
        <f aca="false">MIN(F530,G530)</f>
        <v>0</v>
      </c>
      <c r="I530" s="0" t="n">
        <f aca="false">IF(C530=1,MIN(G530-H530,Assumptions!$C$13,P529),0)</f>
        <v>0</v>
      </c>
      <c r="J530" s="0" t="n">
        <f aca="false">H530+I530</f>
        <v>0</v>
      </c>
      <c r="K530" s="0" t="n">
        <f aca="false">MIN(IF(C530=1,F530-H530,F530),Assumptions!$C$13,MAX(0,($B$5-P529)/$B$6))</f>
        <v>49.3054914628519</v>
      </c>
      <c r="L530" s="0" t="n">
        <f aca="false">IF(C530=1,0,MIN(F530-K530,Assumptions!$C$15,MAX(0,$B$10-O529-M530)))</f>
        <v>200</v>
      </c>
      <c r="M530" s="0" t="n">
        <f aca="false">'Profiles 8760'!H519</f>
        <v>274800</v>
      </c>
      <c r="N530" s="0" t="n">
        <f aca="false">J530+L530</f>
        <v>200</v>
      </c>
      <c r="O530" s="0" t="n">
        <f aca="false">O529+N530</f>
        <v>41436.153869779</v>
      </c>
      <c r="P530" s="0" t="n">
        <f aca="false">MIN($B$5,P529+K530*$B$6-I530)</f>
        <v>510.81</v>
      </c>
      <c r="Q530" s="0" t="n">
        <f aca="false">MAX(0,F530-H530-K530-L530)</f>
        <v>55.9159403371481</v>
      </c>
    </row>
    <row r="531" customFormat="false" ht="15" hidden="false" customHeight="false" outlineLevel="0" collapsed="false">
      <c r="A531" s="0" t="n">
        <f aca="false">'Profiles 8760'!A520</f>
        <v>518</v>
      </c>
      <c r="B531" s="0" t="n">
        <f aca="false">'Profiles 8760'!B520</f>
        <v>1</v>
      </c>
      <c r="C531" s="0" t="n">
        <f aca="false">'Profiles 8760'!E520</f>
        <v>0</v>
      </c>
      <c r="D531" s="0" t="n">
        <f aca="false">'Profiles 8760'!F520</f>
        <v>1</v>
      </c>
      <c r="E531" s="0" t="n">
        <f aca="false">'Profiles 8760'!G520</f>
        <v>0.2679</v>
      </c>
      <c r="F531" s="0" t="n">
        <f aca="false">D531*Assumptions!$C$11*$B$7+E531*Assumptions!$C$12*$B$8</f>
        <v>299.75711</v>
      </c>
      <c r="G531" s="0" t="n">
        <f aca="false">C531*Assumptions!$C$15</f>
        <v>0</v>
      </c>
      <c r="H531" s="0" t="n">
        <f aca="false">MIN(F531,G531)</f>
        <v>0</v>
      </c>
      <c r="I531" s="0" t="n">
        <f aca="false">IF(C531=1,MIN(G531-H531,Assumptions!$C$13,P530),0)</f>
        <v>0</v>
      </c>
      <c r="J531" s="0" t="n">
        <f aca="false">H531+I531</f>
        <v>0</v>
      </c>
      <c r="K531" s="0" t="n">
        <f aca="false">MIN(IF(C531=1,F531-H531,F531),Assumptions!$C$13,MAX(0,($B$5-P530)/$B$6))</f>
        <v>0</v>
      </c>
      <c r="L531" s="0" t="n">
        <f aca="false">IF(C531=1,0,MIN(F531-K531,Assumptions!$C$15,MAX(0,$B$10-O530-M531)))</f>
        <v>200</v>
      </c>
      <c r="M531" s="0" t="n">
        <f aca="false">'Profiles 8760'!H520</f>
        <v>274800</v>
      </c>
      <c r="N531" s="0" t="n">
        <f aca="false">J531+L531</f>
        <v>200</v>
      </c>
      <c r="O531" s="0" t="n">
        <f aca="false">O530+N531</f>
        <v>41636.153869779</v>
      </c>
      <c r="P531" s="0" t="n">
        <f aca="false">MIN($B$5,P530+K531*$B$6-I531)</f>
        <v>510.81</v>
      </c>
      <c r="Q531" s="0" t="n">
        <f aca="false">MAX(0,F531-H531-K531-L531)</f>
        <v>99.75711</v>
      </c>
    </row>
    <row r="532" customFormat="false" ht="15" hidden="false" customHeight="false" outlineLevel="0" collapsed="false">
      <c r="A532" s="0" t="n">
        <f aca="false">'Profiles 8760'!A521</f>
        <v>519</v>
      </c>
      <c r="B532" s="0" t="n">
        <f aca="false">'Profiles 8760'!B521</f>
        <v>1</v>
      </c>
      <c r="C532" s="0" t="n">
        <f aca="false">'Profiles 8760'!E521</f>
        <v>0</v>
      </c>
      <c r="D532" s="0" t="n">
        <f aca="false">'Profiles 8760'!F521</f>
        <v>0.941332</v>
      </c>
      <c r="E532" s="0" t="n">
        <f aca="false">'Profiles 8760'!G521</f>
        <v>0.340692</v>
      </c>
      <c r="F532" s="0" t="n">
        <f aca="false">D532*Assumptions!$C$11*$B$7+E532*Assumptions!$C$12*$B$8</f>
        <v>285.7909844</v>
      </c>
      <c r="G532" s="0" t="n">
        <f aca="false">C532*Assumptions!$C$15</f>
        <v>0</v>
      </c>
      <c r="H532" s="0" t="n">
        <f aca="false">MIN(F532,G532)</f>
        <v>0</v>
      </c>
      <c r="I532" s="0" t="n">
        <f aca="false">IF(C532=1,MIN(G532-H532,Assumptions!$C$13,P531),0)</f>
        <v>0</v>
      </c>
      <c r="J532" s="0" t="n">
        <f aca="false">H532+I532</f>
        <v>0</v>
      </c>
      <c r="K532" s="0" t="n">
        <f aca="false">MIN(IF(C532=1,F532-H532,F532),Assumptions!$C$13,MAX(0,($B$5-P531)/$B$6))</f>
        <v>0</v>
      </c>
      <c r="L532" s="0" t="n">
        <f aca="false">IF(C532=1,0,MIN(F532-K532,Assumptions!$C$15,MAX(0,$B$10-O531-M532)))</f>
        <v>200</v>
      </c>
      <c r="M532" s="0" t="n">
        <f aca="false">'Profiles 8760'!H521</f>
        <v>274800</v>
      </c>
      <c r="N532" s="0" t="n">
        <f aca="false">J532+L532</f>
        <v>200</v>
      </c>
      <c r="O532" s="0" t="n">
        <f aca="false">O531+N532</f>
        <v>41836.153869779</v>
      </c>
      <c r="P532" s="0" t="n">
        <f aca="false">MIN($B$5,P531+K532*$B$6-I532)</f>
        <v>510.81</v>
      </c>
      <c r="Q532" s="0" t="n">
        <f aca="false">MAX(0,F532-H532-K532-L532)</f>
        <v>85.7909844</v>
      </c>
    </row>
    <row r="533" customFormat="false" ht="15" hidden="false" customHeight="false" outlineLevel="0" collapsed="false">
      <c r="A533" s="0" t="n">
        <f aca="false">'Profiles 8760'!A522</f>
        <v>520</v>
      </c>
      <c r="B533" s="0" t="n">
        <f aca="false">'Profiles 8760'!B522</f>
        <v>1</v>
      </c>
      <c r="C533" s="0" t="n">
        <f aca="false">'Profiles 8760'!E522</f>
        <v>0</v>
      </c>
      <c r="D533" s="0" t="n">
        <f aca="false">'Profiles 8760'!F522</f>
        <v>0.660716</v>
      </c>
      <c r="E533" s="0" t="n">
        <f aca="false">'Profiles 8760'!G522</f>
        <v>0.29552</v>
      </c>
      <c r="F533" s="0" t="n">
        <f aca="false">D533*Assumptions!$C$11*$B$7+E533*Assumptions!$C$12*$B$8</f>
        <v>202.9015488</v>
      </c>
      <c r="G533" s="0" t="n">
        <f aca="false">C533*Assumptions!$C$15</f>
        <v>0</v>
      </c>
      <c r="H533" s="0" t="n">
        <f aca="false">MIN(F533,G533)</f>
        <v>0</v>
      </c>
      <c r="I533" s="0" t="n">
        <f aca="false">IF(C533=1,MIN(G533-H533,Assumptions!$C$13,P532),0)</f>
        <v>0</v>
      </c>
      <c r="J533" s="0" t="n">
        <f aca="false">H533+I533</f>
        <v>0</v>
      </c>
      <c r="K533" s="0" t="n">
        <f aca="false">MIN(IF(C533=1,F533-H533,F533),Assumptions!$C$13,MAX(0,($B$5-P532)/$B$6))</f>
        <v>0</v>
      </c>
      <c r="L533" s="0" t="n">
        <f aca="false">IF(C533=1,0,MIN(F533-K533,Assumptions!$C$15,MAX(0,$B$10-O532-M533)))</f>
        <v>200</v>
      </c>
      <c r="M533" s="0" t="n">
        <f aca="false">'Profiles 8760'!H522</f>
        <v>274800</v>
      </c>
      <c r="N533" s="0" t="n">
        <f aca="false">J533+L533</f>
        <v>200</v>
      </c>
      <c r="O533" s="0" t="n">
        <f aca="false">O532+N533</f>
        <v>42036.153869779</v>
      </c>
      <c r="P533" s="0" t="n">
        <f aca="false">MIN($B$5,P532+K533*$B$6-I533)</f>
        <v>510.81</v>
      </c>
      <c r="Q533" s="0" t="n">
        <f aca="false">MAX(0,F533-H533-K533-L533)</f>
        <v>2.9015488</v>
      </c>
    </row>
    <row r="534" customFormat="false" ht="15" hidden="false" customHeight="false" outlineLevel="0" collapsed="false">
      <c r="A534" s="0" t="n">
        <f aca="false">'Profiles 8760'!A523</f>
        <v>521</v>
      </c>
      <c r="B534" s="0" t="n">
        <f aca="false">'Profiles 8760'!B523</f>
        <v>1</v>
      </c>
      <c r="C534" s="0" t="n">
        <f aca="false">'Profiles 8760'!E523</f>
        <v>0</v>
      </c>
      <c r="D534" s="0" t="n">
        <f aca="false">'Profiles 8760'!F523</f>
        <v>0.343661</v>
      </c>
      <c r="E534" s="0" t="n">
        <f aca="false">'Profiles 8760'!G523</f>
        <v>0.446913</v>
      </c>
      <c r="F534" s="0" t="n">
        <f aca="false">D534*Assumptions!$C$11*$B$7+E534*Assumptions!$C$12*$B$8</f>
        <v>117.5280385</v>
      </c>
      <c r="G534" s="0" t="n">
        <f aca="false">C534*Assumptions!$C$15</f>
        <v>0</v>
      </c>
      <c r="H534" s="0" t="n">
        <f aca="false">MIN(F534,G534)</f>
        <v>0</v>
      </c>
      <c r="I534" s="0" t="n">
        <f aca="false">IF(C534=1,MIN(G534-H534,Assumptions!$C$13,P533),0)</f>
        <v>0</v>
      </c>
      <c r="J534" s="0" t="n">
        <f aca="false">H534+I534</f>
        <v>0</v>
      </c>
      <c r="K534" s="0" t="n">
        <f aca="false">MIN(IF(C534=1,F534-H534,F534),Assumptions!$C$13,MAX(0,($B$5-P533)/$B$6))</f>
        <v>0</v>
      </c>
      <c r="L534" s="0" t="n">
        <f aca="false">IF(C534=1,0,MIN(F534-K534,Assumptions!$C$15,MAX(0,$B$10-O533-M534)))</f>
        <v>117.5280385</v>
      </c>
      <c r="M534" s="0" t="n">
        <f aca="false">'Profiles 8760'!H523</f>
        <v>274800</v>
      </c>
      <c r="N534" s="0" t="n">
        <f aca="false">J534+L534</f>
        <v>117.5280385</v>
      </c>
      <c r="O534" s="0" t="n">
        <f aca="false">O533+N534</f>
        <v>42153.681908279</v>
      </c>
      <c r="P534" s="0" t="n">
        <f aca="false">MIN($B$5,P533+K534*$B$6-I534)</f>
        <v>510.81</v>
      </c>
      <c r="Q534" s="0" t="n">
        <f aca="false">MAX(0,F534-H534-K534-L534)</f>
        <v>0</v>
      </c>
    </row>
    <row r="535" customFormat="false" ht="15" hidden="false" customHeight="false" outlineLevel="0" collapsed="false">
      <c r="A535" s="0" t="n">
        <f aca="false">'Profiles 8760'!A524</f>
        <v>522</v>
      </c>
      <c r="B535" s="0" t="n">
        <f aca="false">'Profiles 8760'!B524</f>
        <v>1</v>
      </c>
      <c r="C535" s="0" t="n">
        <f aca="false">'Profiles 8760'!E524</f>
        <v>0</v>
      </c>
      <c r="D535" s="0" t="n">
        <f aca="false">'Profiles 8760'!F524</f>
        <v>0.065556</v>
      </c>
      <c r="E535" s="0" t="n">
        <f aca="false">'Profiles 8760'!G524</f>
        <v>0.420963</v>
      </c>
      <c r="F535" s="0" t="n">
        <f aca="false">D535*Assumptions!$C$11*$B$7+E535*Assumptions!$C$12*$B$8</f>
        <v>36.1499595</v>
      </c>
      <c r="G535" s="0" t="n">
        <f aca="false">C535*Assumptions!$C$15</f>
        <v>0</v>
      </c>
      <c r="H535" s="0" t="n">
        <f aca="false">MIN(F535,G535)</f>
        <v>0</v>
      </c>
      <c r="I535" s="0" t="n">
        <f aca="false">IF(C535=1,MIN(G535-H535,Assumptions!$C$13,P534),0)</f>
        <v>0</v>
      </c>
      <c r="J535" s="0" t="n">
        <f aca="false">H535+I535</f>
        <v>0</v>
      </c>
      <c r="K535" s="0" t="n">
        <f aca="false">MIN(IF(C535=1,F535-H535,F535),Assumptions!$C$13,MAX(0,($B$5-P534)/$B$6))</f>
        <v>0</v>
      </c>
      <c r="L535" s="0" t="n">
        <f aca="false">IF(C535=1,0,MIN(F535-K535,Assumptions!$C$15,MAX(0,$B$10-O534-M535)))</f>
        <v>36.1499595</v>
      </c>
      <c r="M535" s="0" t="n">
        <f aca="false">'Profiles 8760'!H524</f>
        <v>274800</v>
      </c>
      <c r="N535" s="0" t="n">
        <f aca="false">J535+L535</f>
        <v>36.1499595</v>
      </c>
      <c r="O535" s="0" t="n">
        <f aca="false">O534+N535</f>
        <v>42189.831867779</v>
      </c>
      <c r="P535" s="0" t="n">
        <f aca="false">MIN($B$5,P534+K535*$B$6-I535)</f>
        <v>510.81</v>
      </c>
      <c r="Q535" s="0" t="n">
        <f aca="false">MAX(0,F535-H535-K535-L535)</f>
        <v>0</v>
      </c>
    </row>
    <row r="536" customFormat="false" ht="15" hidden="false" customHeight="false" outlineLevel="0" collapsed="false">
      <c r="A536" s="0" t="n">
        <f aca="false">'Profiles 8760'!A525</f>
        <v>523</v>
      </c>
      <c r="B536" s="0" t="n">
        <f aca="false">'Profiles 8760'!B525</f>
        <v>1</v>
      </c>
      <c r="C536" s="0" t="n">
        <f aca="false">'Profiles 8760'!E525</f>
        <v>0</v>
      </c>
      <c r="D536" s="0" t="n">
        <f aca="false">'Profiles 8760'!F525</f>
        <v>0</v>
      </c>
      <c r="E536" s="0" t="n">
        <f aca="false">'Profiles 8760'!G525</f>
        <v>0.337144</v>
      </c>
      <c r="F536" s="0" t="n">
        <f aca="false">D536*Assumptions!$C$11*$B$7+E536*Assumptions!$C$12*$B$8</f>
        <v>13.7891896</v>
      </c>
      <c r="G536" s="0" t="n">
        <f aca="false">C536*Assumptions!$C$15</f>
        <v>0</v>
      </c>
      <c r="H536" s="0" t="n">
        <f aca="false">MIN(F536,G536)</f>
        <v>0</v>
      </c>
      <c r="I536" s="0" t="n">
        <f aca="false">IF(C536=1,MIN(G536-H536,Assumptions!$C$13,P535),0)</f>
        <v>0</v>
      </c>
      <c r="J536" s="0" t="n">
        <f aca="false">H536+I536</f>
        <v>0</v>
      </c>
      <c r="K536" s="0" t="n">
        <f aca="false">MIN(IF(C536=1,F536-H536,F536),Assumptions!$C$13,MAX(0,($B$5-P535)/$B$6))</f>
        <v>0</v>
      </c>
      <c r="L536" s="0" t="n">
        <f aca="false">IF(C536=1,0,MIN(F536-K536,Assumptions!$C$15,MAX(0,$B$10-O535-M536)))</f>
        <v>13.7891896</v>
      </c>
      <c r="M536" s="0" t="n">
        <f aca="false">'Profiles 8760'!H525</f>
        <v>274800</v>
      </c>
      <c r="N536" s="0" t="n">
        <f aca="false">J536+L536</f>
        <v>13.7891896</v>
      </c>
      <c r="O536" s="0" t="n">
        <f aca="false">O535+N536</f>
        <v>42203.621057379</v>
      </c>
      <c r="P536" s="0" t="n">
        <f aca="false">MIN($B$5,P535+K536*$B$6-I536)</f>
        <v>510.81</v>
      </c>
      <c r="Q536" s="0" t="n">
        <f aca="false">MAX(0,F536-H536-K536-L536)</f>
        <v>0</v>
      </c>
    </row>
    <row r="537" customFormat="false" ht="15" hidden="false" customHeight="false" outlineLevel="0" collapsed="false">
      <c r="A537" s="0" t="n">
        <f aca="false">'Profiles 8760'!A526</f>
        <v>524</v>
      </c>
      <c r="B537" s="0" t="n">
        <f aca="false">'Profiles 8760'!B526</f>
        <v>1</v>
      </c>
      <c r="C537" s="0" t="n">
        <f aca="false">'Profiles 8760'!E526</f>
        <v>1</v>
      </c>
      <c r="D537" s="0" t="n">
        <f aca="false">'Profiles 8760'!F526</f>
        <v>0</v>
      </c>
      <c r="E537" s="0" t="n">
        <f aca="false">'Profiles 8760'!G526</f>
        <v>0.256692</v>
      </c>
      <c r="F537" s="0" t="n">
        <f aca="false">D537*Assumptions!$C$11*$B$7+E537*Assumptions!$C$12*$B$8</f>
        <v>10.4987028</v>
      </c>
      <c r="G537" s="0" t="n">
        <f aca="false">C537*Assumptions!$C$15</f>
        <v>200</v>
      </c>
      <c r="H537" s="0" t="n">
        <f aca="false">MIN(F537,G537)</f>
        <v>10.4987028</v>
      </c>
      <c r="I537" s="0" t="n">
        <f aca="false">IF(C537=1,MIN(G537-H537,Assumptions!$C$13,P536),0)</f>
        <v>180</v>
      </c>
      <c r="J537" s="0" t="n">
        <f aca="false">H537+I537</f>
        <v>190.4987028</v>
      </c>
      <c r="K537" s="0" t="n">
        <f aca="false">MIN(IF(C537=1,F537-H537,F537),Assumptions!$C$13,MAX(0,($B$5-P536)/$B$6))</f>
        <v>0</v>
      </c>
      <c r="L537" s="0" t="n">
        <f aca="false">IF(C537=1,0,MIN(F537-K537,Assumptions!$C$15,MAX(0,$B$10-O536-M537)))</f>
        <v>0</v>
      </c>
      <c r="M537" s="0" t="n">
        <f aca="false">'Profiles 8760'!H526</f>
        <v>274600</v>
      </c>
      <c r="N537" s="0" t="n">
        <f aca="false">J537+L537</f>
        <v>190.4987028</v>
      </c>
      <c r="O537" s="0" t="n">
        <f aca="false">O536+N537</f>
        <v>42394.119760179</v>
      </c>
      <c r="P537" s="0" t="n">
        <f aca="false">MIN($B$5,P536+K537*$B$6-I537)</f>
        <v>330.81</v>
      </c>
      <c r="Q537" s="0" t="n">
        <f aca="false">MAX(0,F537-H537-K537-L537)</f>
        <v>0</v>
      </c>
    </row>
    <row r="538" customFormat="false" ht="15" hidden="false" customHeight="false" outlineLevel="0" collapsed="false">
      <c r="A538" s="0" t="n">
        <f aca="false">'Profiles 8760'!A527</f>
        <v>525</v>
      </c>
      <c r="B538" s="0" t="n">
        <f aca="false">'Profiles 8760'!B527</f>
        <v>1</v>
      </c>
      <c r="C538" s="0" t="n">
        <f aca="false">'Profiles 8760'!E527</f>
        <v>1</v>
      </c>
      <c r="D538" s="0" t="n">
        <f aca="false">'Profiles 8760'!F527</f>
        <v>0</v>
      </c>
      <c r="E538" s="0" t="n">
        <f aca="false">'Profiles 8760'!G527</f>
        <v>0.280576</v>
      </c>
      <c r="F538" s="0" t="n">
        <f aca="false">D538*Assumptions!$C$11*$B$7+E538*Assumptions!$C$12*$B$8</f>
        <v>11.4755584</v>
      </c>
      <c r="G538" s="0" t="n">
        <f aca="false">C538*Assumptions!$C$15</f>
        <v>200</v>
      </c>
      <c r="H538" s="0" t="n">
        <f aca="false">MIN(F538,G538)</f>
        <v>11.4755584</v>
      </c>
      <c r="I538" s="0" t="n">
        <f aca="false">IF(C538=1,MIN(G538-H538,Assumptions!$C$13,P537),0)</f>
        <v>180</v>
      </c>
      <c r="J538" s="0" t="n">
        <f aca="false">H538+I538</f>
        <v>191.4755584</v>
      </c>
      <c r="K538" s="0" t="n">
        <f aca="false">MIN(IF(C538=1,F538-H538,F538),Assumptions!$C$13,MAX(0,($B$5-P537)/$B$6))</f>
        <v>0</v>
      </c>
      <c r="L538" s="0" t="n">
        <f aca="false">IF(C538=1,0,MIN(F538-K538,Assumptions!$C$15,MAX(0,$B$10-O537-M538)))</f>
        <v>0</v>
      </c>
      <c r="M538" s="0" t="n">
        <f aca="false">'Profiles 8760'!H527</f>
        <v>274400</v>
      </c>
      <c r="N538" s="0" t="n">
        <f aca="false">J538+L538</f>
        <v>191.4755584</v>
      </c>
      <c r="O538" s="0" t="n">
        <f aca="false">O537+N538</f>
        <v>42585.595318579</v>
      </c>
      <c r="P538" s="0" t="n">
        <f aca="false">MIN($B$5,P537+K538*$B$6-I538)</f>
        <v>150.81</v>
      </c>
      <c r="Q538" s="0" t="n">
        <f aca="false">MAX(0,F538-H538-K538-L538)</f>
        <v>0</v>
      </c>
    </row>
    <row r="539" customFormat="false" ht="15" hidden="false" customHeight="false" outlineLevel="0" collapsed="false">
      <c r="A539" s="0" t="n">
        <f aca="false">'Profiles 8760'!A528</f>
        <v>526</v>
      </c>
      <c r="B539" s="0" t="n">
        <f aca="false">'Profiles 8760'!B528</f>
        <v>1</v>
      </c>
      <c r="C539" s="0" t="n">
        <f aca="false">'Profiles 8760'!E528</f>
        <v>0</v>
      </c>
      <c r="D539" s="0" t="n">
        <f aca="false">'Profiles 8760'!F528</f>
        <v>0</v>
      </c>
      <c r="E539" s="0" t="n">
        <f aca="false">'Profiles 8760'!G528</f>
        <v>0.376856</v>
      </c>
      <c r="F539" s="0" t="n">
        <f aca="false">D539*Assumptions!$C$11*$B$7+E539*Assumptions!$C$12*$B$8</f>
        <v>15.4134104</v>
      </c>
      <c r="G539" s="0" t="n">
        <f aca="false">C539*Assumptions!$C$15</f>
        <v>0</v>
      </c>
      <c r="H539" s="0" t="n">
        <f aca="false">MIN(F539,G539)</f>
        <v>0</v>
      </c>
      <c r="I539" s="0" t="n">
        <f aca="false">IF(C539=1,MIN(G539-H539,Assumptions!$C$13,P538),0)</f>
        <v>0</v>
      </c>
      <c r="J539" s="0" t="n">
        <f aca="false">H539+I539</f>
        <v>0</v>
      </c>
      <c r="K539" s="0" t="n">
        <f aca="false">MIN(IF(C539=1,F539-H539,F539),Assumptions!$C$13,MAX(0,($B$5-P538)/$B$6))</f>
        <v>15.4134104</v>
      </c>
      <c r="L539" s="0" t="n">
        <f aca="false">IF(C539=1,0,MIN(F539-K539,Assumptions!$C$15,MAX(0,$B$10-O538-M539)))</f>
        <v>0</v>
      </c>
      <c r="M539" s="0" t="n">
        <f aca="false">'Profiles 8760'!H528</f>
        <v>274400</v>
      </c>
      <c r="N539" s="0" t="n">
        <f aca="false">J539+L539</f>
        <v>0</v>
      </c>
      <c r="O539" s="0" t="n">
        <f aca="false">O538+N539</f>
        <v>42585.595318579</v>
      </c>
      <c r="P539" s="0" t="n">
        <f aca="false">MIN($B$5,P538+K539*$B$6-I539)</f>
        <v>164.17034413472</v>
      </c>
      <c r="Q539" s="0" t="n">
        <f aca="false">MAX(0,F539-H539-K539-L539)</f>
        <v>0</v>
      </c>
    </row>
    <row r="540" customFormat="false" ht="15" hidden="false" customHeight="false" outlineLevel="0" collapsed="false">
      <c r="A540" s="0" t="n">
        <f aca="false">'Profiles 8760'!A529</f>
        <v>527</v>
      </c>
      <c r="B540" s="0" t="n">
        <f aca="false">'Profiles 8760'!B529</f>
        <v>1</v>
      </c>
      <c r="C540" s="0" t="n">
        <f aca="false">'Profiles 8760'!E529</f>
        <v>0</v>
      </c>
      <c r="D540" s="0" t="n">
        <f aca="false">'Profiles 8760'!F529</f>
        <v>0</v>
      </c>
      <c r="E540" s="0" t="n">
        <f aca="false">'Profiles 8760'!G529</f>
        <v>0.304319</v>
      </c>
      <c r="F540" s="0" t="n">
        <f aca="false">D540*Assumptions!$C$11*$B$7+E540*Assumptions!$C$12*$B$8</f>
        <v>12.4466471</v>
      </c>
      <c r="G540" s="0" t="n">
        <f aca="false">C540*Assumptions!$C$15</f>
        <v>0</v>
      </c>
      <c r="H540" s="0" t="n">
        <f aca="false">MIN(F540,G540)</f>
        <v>0</v>
      </c>
      <c r="I540" s="0" t="n">
        <f aca="false">IF(C540=1,MIN(G540-H540,Assumptions!$C$13,P539),0)</f>
        <v>0</v>
      </c>
      <c r="J540" s="0" t="n">
        <f aca="false">H540+I540</f>
        <v>0</v>
      </c>
      <c r="K540" s="0" t="n">
        <f aca="false">MIN(IF(C540=1,F540-H540,F540),Assumptions!$C$13,MAX(0,($B$5-P539)/$B$6))</f>
        <v>12.4466471</v>
      </c>
      <c r="L540" s="0" t="n">
        <f aca="false">IF(C540=1,0,MIN(F540-K540,Assumptions!$C$15,MAX(0,$B$10-O539-M540)))</f>
        <v>0</v>
      </c>
      <c r="M540" s="0" t="n">
        <f aca="false">'Profiles 8760'!H529</f>
        <v>274400</v>
      </c>
      <c r="N540" s="0" t="n">
        <f aca="false">J540+L540</f>
        <v>0</v>
      </c>
      <c r="O540" s="0" t="n">
        <f aca="false">O539+N540</f>
        <v>42585.595318579</v>
      </c>
      <c r="P540" s="0" t="n">
        <f aca="false">MIN($B$5,P539+K540*$B$6-I540)</f>
        <v>174.959097841</v>
      </c>
      <c r="Q540" s="0" t="n">
        <f aca="false">MAX(0,F540-H540-K540-L540)</f>
        <v>0</v>
      </c>
    </row>
    <row r="541" customFormat="false" ht="15" hidden="false" customHeight="false" outlineLevel="0" collapsed="false">
      <c r="A541" s="0" t="n">
        <f aca="false">'Profiles 8760'!A530</f>
        <v>528</v>
      </c>
      <c r="B541" s="0" t="n">
        <f aca="false">'Profiles 8760'!B530</f>
        <v>1</v>
      </c>
      <c r="C541" s="0" t="n">
        <f aca="false">'Profiles 8760'!E530</f>
        <v>0</v>
      </c>
      <c r="D541" s="0" t="n">
        <f aca="false">'Profiles 8760'!F530</f>
        <v>0</v>
      </c>
      <c r="E541" s="0" t="n">
        <f aca="false">'Profiles 8760'!G530</f>
        <v>0.324459</v>
      </c>
      <c r="F541" s="0" t="n">
        <f aca="false">D541*Assumptions!$C$11*$B$7+E541*Assumptions!$C$12*$B$8</f>
        <v>13.2703731</v>
      </c>
      <c r="G541" s="0" t="n">
        <f aca="false">C541*Assumptions!$C$15</f>
        <v>0</v>
      </c>
      <c r="H541" s="0" t="n">
        <f aca="false">MIN(F541,G541)</f>
        <v>0</v>
      </c>
      <c r="I541" s="0" t="n">
        <f aca="false">IF(C541=1,MIN(G541-H541,Assumptions!$C$13,P540),0)</f>
        <v>0</v>
      </c>
      <c r="J541" s="0" t="n">
        <f aca="false">H541+I541</f>
        <v>0</v>
      </c>
      <c r="K541" s="0" t="n">
        <f aca="false">MIN(IF(C541=1,F541-H541,F541),Assumptions!$C$13,MAX(0,($B$5-P540)/$B$6))</f>
        <v>13.2703731</v>
      </c>
      <c r="L541" s="0" t="n">
        <f aca="false">IF(C541=1,0,MIN(F541-K541,Assumptions!$C$15,MAX(0,$B$10-O540-M541)))</f>
        <v>0</v>
      </c>
      <c r="M541" s="0" t="n">
        <f aca="false">'Profiles 8760'!H530</f>
        <v>274400</v>
      </c>
      <c r="N541" s="0" t="n">
        <f aca="false">J541+L541</f>
        <v>0</v>
      </c>
      <c r="O541" s="0" t="n">
        <f aca="false">O540+N541</f>
        <v>42585.595318579</v>
      </c>
      <c r="P541" s="0" t="n">
        <f aca="false">MIN($B$5,P540+K541*$B$6-I541)</f>
        <v>186.46185724408</v>
      </c>
      <c r="Q541" s="0" t="n">
        <f aca="false">MAX(0,F541-H541-K541-L541)</f>
        <v>0</v>
      </c>
    </row>
    <row r="542" customFormat="false" ht="15" hidden="false" customHeight="false" outlineLevel="0" collapsed="false">
      <c r="A542" s="0" t="n">
        <f aca="false">'Profiles 8760'!A531</f>
        <v>529</v>
      </c>
      <c r="B542" s="0" t="n">
        <f aca="false">'Profiles 8760'!B531</f>
        <v>1</v>
      </c>
      <c r="C542" s="0" t="n">
        <f aca="false">'Profiles 8760'!E531</f>
        <v>0</v>
      </c>
      <c r="D542" s="0" t="n">
        <f aca="false">'Profiles 8760'!F531</f>
        <v>0</v>
      </c>
      <c r="E542" s="0" t="n">
        <f aca="false">'Profiles 8760'!G531</f>
        <v>0.352546</v>
      </c>
      <c r="F542" s="0" t="n">
        <f aca="false">D542*Assumptions!$C$11*$B$7+E542*Assumptions!$C$12*$B$8</f>
        <v>14.4191314</v>
      </c>
      <c r="G542" s="0" t="n">
        <f aca="false">C542*Assumptions!$C$15</f>
        <v>0</v>
      </c>
      <c r="H542" s="0" t="n">
        <f aca="false">MIN(F542,G542)</f>
        <v>0</v>
      </c>
      <c r="I542" s="0" t="n">
        <f aca="false">IF(C542=1,MIN(G542-H542,Assumptions!$C$13,P541),0)</f>
        <v>0</v>
      </c>
      <c r="J542" s="0" t="n">
        <f aca="false">H542+I542</f>
        <v>0</v>
      </c>
      <c r="K542" s="0" t="n">
        <f aca="false">MIN(IF(C542=1,F542-H542,F542),Assumptions!$C$13,MAX(0,($B$5-P541)/$B$6))</f>
        <v>14.4191314</v>
      </c>
      <c r="L542" s="0" t="n">
        <f aca="false">IF(C542=1,0,MIN(F542-K542,Assumptions!$C$15,MAX(0,$B$10-O541-M542)))</f>
        <v>0</v>
      </c>
      <c r="M542" s="0" t="n">
        <f aca="false">'Profiles 8760'!H531</f>
        <v>274400</v>
      </c>
      <c r="N542" s="0" t="n">
        <f aca="false">J542+L542</f>
        <v>0</v>
      </c>
      <c r="O542" s="0" t="n">
        <f aca="false">O541+N542</f>
        <v>42585.595318579</v>
      </c>
      <c r="P542" s="0" t="n">
        <f aca="false">MIN($B$5,P541+K542*$B$6-I542)</f>
        <v>198.9603603416</v>
      </c>
      <c r="Q542" s="0" t="n">
        <f aca="false">MAX(0,F542-H542-K542-L542)</f>
        <v>0</v>
      </c>
    </row>
    <row r="543" customFormat="false" ht="15" hidden="false" customHeight="false" outlineLevel="0" collapsed="false">
      <c r="A543" s="0" t="n">
        <f aca="false">'Profiles 8760'!A532</f>
        <v>530</v>
      </c>
      <c r="B543" s="0" t="n">
        <f aca="false">'Profiles 8760'!B532</f>
        <v>1</v>
      </c>
      <c r="C543" s="0" t="n">
        <f aca="false">'Profiles 8760'!E532</f>
        <v>0</v>
      </c>
      <c r="D543" s="0" t="n">
        <f aca="false">'Profiles 8760'!F532</f>
        <v>0</v>
      </c>
      <c r="E543" s="0" t="n">
        <f aca="false">'Profiles 8760'!G532</f>
        <v>0.334312</v>
      </c>
      <c r="F543" s="0" t="n">
        <f aca="false">D543*Assumptions!$C$11*$B$7+E543*Assumptions!$C$12*$B$8</f>
        <v>13.6733608</v>
      </c>
      <c r="G543" s="0" t="n">
        <f aca="false">C543*Assumptions!$C$15</f>
        <v>0</v>
      </c>
      <c r="H543" s="0" t="n">
        <f aca="false">MIN(F543,G543)</f>
        <v>0</v>
      </c>
      <c r="I543" s="0" t="n">
        <f aca="false">IF(C543=1,MIN(G543-H543,Assumptions!$C$13,P542),0)</f>
        <v>0</v>
      </c>
      <c r="J543" s="0" t="n">
        <f aca="false">H543+I543</f>
        <v>0</v>
      </c>
      <c r="K543" s="0" t="n">
        <f aca="false">MIN(IF(C543=1,F543-H543,F543),Assumptions!$C$13,MAX(0,($B$5-P542)/$B$6))</f>
        <v>13.6733608</v>
      </c>
      <c r="L543" s="0" t="n">
        <f aca="false">IF(C543=1,0,MIN(F543-K543,Assumptions!$C$15,MAX(0,$B$10-O542-M543)))</f>
        <v>0</v>
      </c>
      <c r="M543" s="0" t="n">
        <f aca="false">'Profiles 8760'!H532</f>
        <v>274400</v>
      </c>
      <c r="N543" s="0" t="n">
        <f aca="false">J543+L543</f>
        <v>0</v>
      </c>
      <c r="O543" s="0" t="n">
        <f aca="false">O542+N543</f>
        <v>42585.595318579</v>
      </c>
      <c r="P543" s="0" t="n">
        <f aca="false">MIN($B$5,P542+K543*$B$6-I543)</f>
        <v>210.81242948304</v>
      </c>
      <c r="Q543" s="0" t="n">
        <f aca="false">MAX(0,F543-H543-K543-L543)</f>
        <v>0</v>
      </c>
    </row>
    <row r="544" customFormat="false" ht="15" hidden="false" customHeight="false" outlineLevel="0" collapsed="false">
      <c r="A544" s="0" t="n">
        <f aca="false">'Profiles 8760'!A533</f>
        <v>531</v>
      </c>
      <c r="B544" s="0" t="n">
        <f aca="false">'Profiles 8760'!B533</f>
        <v>1</v>
      </c>
      <c r="C544" s="0" t="n">
        <f aca="false">'Profiles 8760'!E533</f>
        <v>0</v>
      </c>
      <c r="D544" s="0" t="n">
        <f aca="false">'Profiles 8760'!F533</f>
        <v>0</v>
      </c>
      <c r="E544" s="0" t="n">
        <f aca="false">'Profiles 8760'!G533</f>
        <v>0.344606</v>
      </c>
      <c r="F544" s="0" t="n">
        <f aca="false">D544*Assumptions!$C$11*$B$7+E544*Assumptions!$C$12*$B$8</f>
        <v>14.0943854</v>
      </c>
      <c r="G544" s="0" t="n">
        <f aca="false">C544*Assumptions!$C$15</f>
        <v>0</v>
      </c>
      <c r="H544" s="0" t="n">
        <f aca="false">MIN(F544,G544)</f>
        <v>0</v>
      </c>
      <c r="I544" s="0" t="n">
        <f aca="false">IF(C544=1,MIN(G544-H544,Assumptions!$C$13,P543),0)</f>
        <v>0</v>
      </c>
      <c r="J544" s="0" t="n">
        <f aca="false">H544+I544</f>
        <v>0</v>
      </c>
      <c r="K544" s="0" t="n">
        <f aca="false">MIN(IF(C544=1,F544-H544,F544),Assumptions!$C$13,MAX(0,($B$5-P543)/$B$6))</f>
        <v>14.0943854</v>
      </c>
      <c r="L544" s="0" t="n">
        <f aca="false">IF(C544=1,0,MIN(F544-K544,Assumptions!$C$15,MAX(0,$B$10-O543-M544)))</f>
        <v>0</v>
      </c>
      <c r="M544" s="0" t="n">
        <f aca="false">'Profiles 8760'!H533</f>
        <v>274400</v>
      </c>
      <c r="N544" s="0" t="n">
        <f aca="false">J544+L544</f>
        <v>0</v>
      </c>
      <c r="O544" s="0" t="n">
        <f aca="false">O543+N544</f>
        <v>42585.595318579</v>
      </c>
      <c r="P544" s="0" t="n">
        <f aca="false">MIN($B$5,P543+K544*$B$6-I544)</f>
        <v>223.02944274776</v>
      </c>
      <c r="Q544" s="0" t="n">
        <f aca="false">MAX(0,F544-H544-K544-L544)</f>
        <v>0</v>
      </c>
    </row>
    <row r="545" customFormat="false" ht="15" hidden="false" customHeight="false" outlineLevel="0" collapsed="false">
      <c r="A545" s="0" t="n">
        <f aca="false">'Profiles 8760'!A534</f>
        <v>532</v>
      </c>
      <c r="B545" s="0" t="n">
        <f aca="false">'Profiles 8760'!B534</f>
        <v>1</v>
      </c>
      <c r="C545" s="0" t="n">
        <f aca="false">'Profiles 8760'!E534</f>
        <v>0</v>
      </c>
      <c r="D545" s="0" t="n">
        <f aca="false">'Profiles 8760'!F534</f>
        <v>0</v>
      </c>
      <c r="E545" s="0" t="n">
        <f aca="false">'Profiles 8760'!G534</f>
        <v>0.391555</v>
      </c>
      <c r="F545" s="0" t="n">
        <f aca="false">D545*Assumptions!$C$11*$B$7+E545*Assumptions!$C$12*$B$8</f>
        <v>16.0145995</v>
      </c>
      <c r="G545" s="0" t="n">
        <f aca="false">C545*Assumptions!$C$15</f>
        <v>0</v>
      </c>
      <c r="H545" s="0" t="n">
        <f aca="false">MIN(F545,G545)</f>
        <v>0</v>
      </c>
      <c r="I545" s="0" t="n">
        <f aca="false">IF(C545=1,MIN(G545-H545,Assumptions!$C$13,P544),0)</f>
        <v>0</v>
      </c>
      <c r="J545" s="0" t="n">
        <f aca="false">H545+I545</f>
        <v>0</v>
      </c>
      <c r="K545" s="0" t="n">
        <f aca="false">MIN(IF(C545=1,F545-H545,F545),Assumptions!$C$13,MAX(0,($B$5-P544)/$B$6))</f>
        <v>16.0145995</v>
      </c>
      <c r="L545" s="0" t="n">
        <f aca="false">IF(C545=1,0,MIN(F545-K545,Assumptions!$C$15,MAX(0,$B$10-O544-M545)))</f>
        <v>0</v>
      </c>
      <c r="M545" s="0" t="n">
        <f aca="false">'Profiles 8760'!H534</f>
        <v>274400</v>
      </c>
      <c r="N545" s="0" t="n">
        <f aca="false">J545+L545</f>
        <v>0</v>
      </c>
      <c r="O545" s="0" t="n">
        <f aca="false">O544+N545</f>
        <v>42585.595318579</v>
      </c>
      <c r="P545" s="0" t="n">
        <f aca="false">MIN($B$5,P544+K545*$B$6-I545)</f>
        <v>236.91089759436</v>
      </c>
      <c r="Q545" s="0" t="n">
        <f aca="false">MAX(0,F545-H545-K545-L545)</f>
        <v>0</v>
      </c>
    </row>
    <row r="546" customFormat="false" ht="15" hidden="false" customHeight="false" outlineLevel="0" collapsed="false">
      <c r="A546" s="0" t="n">
        <f aca="false">'Profiles 8760'!A535</f>
        <v>533</v>
      </c>
      <c r="B546" s="0" t="n">
        <f aca="false">'Profiles 8760'!B535</f>
        <v>1</v>
      </c>
      <c r="C546" s="0" t="n">
        <f aca="false">'Profiles 8760'!E535</f>
        <v>0</v>
      </c>
      <c r="D546" s="0" t="n">
        <f aca="false">'Profiles 8760'!F535</f>
        <v>0</v>
      </c>
      <c r="E546" s="0" t="n">
        <f aca="false">'Profiles 8760'!G535</f>
        <v>0.530045</v>
      </c>
      <c r="F546" s="0" t="n">
        <f aca="false">D546*Assumptions!$C$11*$B$7+E546*Assumptions!$C$12*$B$8</f>
        <v>21.6788405</v>
      </c>
      <c r="G546" s="0" t="n">
        <f aca="false">C546*Assumptions!$C$15</f>
        <v>0</v>
      </c>
      <c r="H546" s="0" t="n">
        <f aca="false">MIN(F546,G546)</f>
        <v>0</v>
      </c>
      <c r="I546" s="0" t="n">
        <f aca="false">IF(C546=1,MIN(G546-H546,Assumptions!$C$13,P545),0)</f>
        <v>0</v>
      </c>
      <c r="J546" s="0" t="n">
        <f aca="false">H546+I546</f>
        <v>0</v>
      </c>
      <c r="K546" s="0" t="n">
        <f aca="false">MIN(IF(C546=1,F546-H546,F546),Assumptions!$C$13,MAX(0,($B$5-P545)/$B$6))</f>
        <v>21.6788405</v>
      </c>
      <c r="L546" s="0" t="n">
        <f aca="false">IF(C546=1,0,MIN(F546-K546,Assumptions!$C$15,MAX(0,$B$10-O545-M546)))</f>
        <v>0</v>
      </c>
      <c r="M546" s="0" t="n">
        <f aca="false">'Profiles 8760'!H535</f>
        <v>274400</v>
      </c>
      <c r="N546" s="0" t="n">
        <f aca="false">J546+L546</f>
        <v>0</v>
      </c>
      <c r="O546" s="0" t="n">
        <f aca="false">O545+N546</f>
        <v>42585.595318579</v>
      </c>
      <c r="P546" s="0" t="n">
        <f aca="false">MIN($B$5,P545+K546*$B$6-I546)</f>
        <v>255.70211653976</v>
      </c>
      <c r="Q546" s="0" t="n">
        <f aca="false">MAX(0,F546-H546-K546-L546)</f>
        <v>0</v>
      </c>
    </row>
    <row r="547" customFormat="false" ht="15" hidden="false" customHeight="false" outlineLevel="0" collapsed="false">
      <c r="A547" s="0" t="n">
        <f aca="false">'Profiles 8760'!A536</f>
        <v>534</v>
      </c>
      <c r="B547" s="0" t="n">
        <f aca="false">'Profiles 8760'!B536</f>
        <v>1</v>
      </c>
      <c r="C547" s="0" t="n">
        <f aca="false">'Profiles 8760'!E536</f>
        <v>0</v>
      </c>
      <c r="D547" s="0" t="n">
        <f aca="false">'Profiles 8760'!F536</f>
        <v>0</v>
      </c>
      <c r="E547" s="0" t="n">
        <f aca="false">'Profiles 8760'!G536</f>
        <v>0.493209</v>
      </c>
      <c r="F547" s="0" t="n">
        <f aca="false">D547*Assumptions!$C$11*$B$7+E547*Assumptions!$C$12*$B$8</f>
        <v>20.1722481</v>
      </c>
      <c r="G547" s="0" t="n">
        <f aca="false">C547*Assumptions!$C$15</f>
        <v>0</v>
      </c>
      <c r="H547" s="0" t="n">
        <f aca="false">MIN(F547,G547)</f>
        <v>0</v>
      </c>
      <c r="I547" s="0" t="n">
        <f aca="false">IF(C547=1,MIN(G547-H547,Assumptions!$C$13,P546),0)</f>
        <v>0</v>
      </c>
      <c r="J547" s="0" t="n">
        <f aca="false">H547+I547</f>
        <v>0</v>
      </c>
      <c r="K547" s="0" t="n">
        <f aca="false">MIN(IF(C547=1,F547-H547,F547),Assumptions!$C$13,MAX(0,($B$5-P546)/$B$6))</f>
        <v>20.1722481</v>
      </c>
      <c r="L547" s="0" t="n">
        <f aca="false">IF(C547=1,0,MIN(F547-K547,Assumptions!$C$15,MAX(0,$B$10-O546-M547)))</f>
        <v>0</v>
      </c>
      <c r="M547" s="0" t="n">
        <f aca="false">'Profiles 8760'!H536</f>
        <v>274400</v>
      </c>
      <c r="N547" s="0" t="n">
        <f aca="false">J547+L547</f>
        <v>0</v>
      </c>
      <c r="O547" s="0" t="n">
        <f aca="false">O546+N547</f>
        <v>42585.595318579</v>
      </c>
      <c r="P547" s="0" t="n">
        <f aca="false">MIN($B$5,P546+K547*$B$6-I547)</f>
        <v>273.18742119284</v>
      </c>
      <c r="Q547" s="0" t="n">
        <f aca="false">MAX(0,F547-H547-K547-L547)</f>
        <v>0</v>
      </c>
    </row>
    <row r="548" customFormat="false" ht="15" hidden="false" customHeight="false" outlineLevel="0" collapsed="false">
      <c r="A548" s="0" t="n">
        <f aca="false">'Profiles 8760'!A537</f>
        <v>535</v>
      </c>
      <c r="B548" s="0" t="n">
        <f aca="false">'Profiles 8760'!B537</f>
        <v>1</v>
      </c>
      <c r="C548" s="0" t="n">
        <f aca="false">'Profiles 8760'!E537</f>
        <v>0</v>
      </c>
      <c r="D548" s="0" t="n">
        <f aca="false">'Profiles 8760'!F537</f>
        <v>0</v>
      </c>
      <c r="E548" s="0" t="n">
        <f aca="false">'Profiles 8760'!G537</f>
        <v>0.614589</v>
      </c>
      <c r="F548" s="0" t="n">
        <f aca="false">D548*Assumptions!$C$11*$B$7+E548*Assumptions!$C$12*$B$8</f>
        <v>25.1366901</v>
      </c>
      <c r="G548" s="0" t="n">
        <f aca="false">C548*Assumptions!$C$15</f>
        <v>0</v>
      </c>
      <c r="H548" s="0" t="n">
        <f aca="false">MIN(F548,G548)</f>
        <v>0</v>
      </c>
      <c r="I548" s="0" t="n">
        <f aca="false">IF(C548=1,MIN(G548-H548,Assumptions!$C$13,P547),0)</f>
        <v>0</v>
      </c>
      <c r="J548" s="0" t="n">
        <f aca="false">H548+I548</f>
        <v>0</v>
      </c>
      <c r="K548" s="0" t="n">
        <f aca="false">MIN(IF(C548=1,F548-H548,F548),Assumptions!$C$13,MAX(0,($B$5-P547)/$B$6))</f>
        <v>25.1366901</v>
      </c>
      <c r="L548" s="0" t="n">
        <f aca="false">IF(C548=1,0,MIN(F548-K548,Assumptions!$C$15,MAX(0,$B$10-O547-M548)))</f>
        <v>0</v>
      </c>
      <c r="M548" s="0" t="n">
        <f aca="false">'Profiles 8760'!H537</f>
        <v>274400</v>
      </c>
      <c r="N548" s="0" t="n">
        <f aca="false">J548+L548</f>
        <v>0</v>
      </c>
      <c r="O548" s="0" t="n">
        <f aca="false">O547+N548</f>
        <v>42585.595318579</v>
      </c>
      <c r="P548" s="0" t="n">
        <f aca="false">MIN($B$5,P547+K548*$B$6-I548)</f>
        <v>294.97590417152</v>
      </c>
      <c r="Q548" s="0" t="n">
        <f aca="false">MAX(0,F548-H548-K548-L548)</f>
        <v>0</v>
      </c>
    </row>
    <row r="549" customFormat="false" ht="15" hidden="false" customHeight="false" outlineLevel="0" collapsed="false">
      <c r="A549" s="0" t="n">
        <f aca="false">'Profiles 8760'!A538</f>
        <v>536</v>
      </c>
      <c r="B549" s="0" t="n">
        <f aca="false">'Profiles 8760'!B538</f>
        <v>1</v>
      </c>
      <c r="C549" s="0" t="n">
        <f aca="false">'Profiles 8760'!E538</f>
        <v>1</v>
      </c>
      <c r="D549" s="0" t="n">
        <f aca="false">'Profiles 8760'!F538</f>
        <v>0.063027</v>
      </c>
      <c r="E549" s="0" t="n">
        <f aca="false">'Profiles 8760'!G538</f>
        <v>0.598952</v>
      </c>
      <c r="F549" s="0" t="n">
        <f aca="false">D549*Assumptions!$C$11*$B$7+E549*Assumptions!$C$12*$B$8</f>
        <v>42.6993344</v>
      </c>
      <c r="G549" s="0" t="n">
        <f aca="false">C549*Assumptions!$C$15</f>
        <v>200</v>
      </c>
      <c r="H549" s="0" t="n">
        <f aca="false">MIN(F549,G549)</f>
        <v>42.6993344</v>
      </c>
      <c r="I549" s="0" t="n">
        <f aca="false">IF(C549=1,MIN(G549-H549,Assumptions!$C$13,P548),0)</f>
        <v>157.3006656</v>
      </c>
      <c r="J549" s="0" t="n">
        <f aca="false">H549+I549</f>
        <v>200</v>
      </c>
      <c r="K549" s="0" t="n">
        <f aca="false">MIN(IF(C549=1,F549-H549,F549),Assumptions!$C$13,MAX(0,($B$5-P548)/$B$6))</f>
        <v>0</v>
      </c>
      <c r="L549" s="0" t="n">
        <f aca="false">IF(C549=1,0,MIN(F549-K549,Assumptions!$C$15,MAX(0,$B$10-O548-M549)))</f>
        <v>0</v>
      </c>
      <c r="M549" s="0" t="n">
        <f aca="false">'Profiles 8760'!H538</f>
        <v>274200</v>
      </c>
      <c r="N549" s="0" t="n">
        <f aca="false">J549+L549</f>
        <v>200</v>
      </c>
      <c r="O549" s="0" t="n">
        <f aca="false">O548+N549</f>
        <v>42785.595318579</v>
      </c>
      <c r="P549" s="0" t="n">
        <f aca="false">MIN($B$5,P548+K549*$B$6-I549)</f>
        <v>137.67523857152</v>
      </c>
      <c r="Q549" s="0" t="n">
        <f aca="false">MAX(0,F549-H549-K549-L549)</f>
        <v>0</v>
      </c>
    </row>
    <row r="550" customFormat="false" ht="15" hidden="false" customHeight="false" outlineLevel="0" collapsed="false">
      <c r="A550" s="0" t="n">
        <f aca="false">'Profiles 8760'!A539</f>
        <v>537</v>
      </c>
      <c r="B550" s="0" t="n">
        <f aca="false">'Profiles 8760'!B539</f>
        <v>1</v>
      </c>
      <c r="C550" s="0" t="n">
        <f aca="false">'Profiles 8760'!E539</f>
        <v>1</v>
      </c>
      <c r="D550" s="0" t="n">
        <f aca="false">'Profiles 8760'!F539</f>
        <v>0.330405</v>
      </c>
      <c r="E550" s="0" t="n">
        <f aca="false">'Profiles 8760'!G539</f>
        <v>0.588123</v>
      </c>
      <c r="F550" s="0" t="n">
        <f aca="false">D550*Assumptions!$C$11*$B$7+E550*Assumptions!$C$12*$B$8</f>
        <v>119.4751947</v>
      </c>
      <c r="G550" s="0" t="n">
        <f aca="false">C550*Assumptions!$C$15</f>
        <v>200</v>
      </c>
      <c r="H550" s="0" t="n">
        <f aca="false">MIN(F550,G550)</f>
        <v>119.4751947</v>
      </c>
      <c r="I550" s="0" t="n">
        <f aca="false">IF(C550=1,MIN(G550-H550,Assumptions!$C$13,P549),0)</f>
        <v>80.5248053</v>
      </c>
      <c r="J550" s="0" t="n">
        <f aca="false">H550+I550</f>
        <v>200</v>
      </c>
      <c r="K550" s="0" t="n">
        <f aca="false">MIN(IF(C550=1,F550-H550,F550),Assumptions!$C$13,MAX(0,($B$5-P549)/$B$6))</f>
        <v>0</v>
      </c>
      <c r="L550" s="0" t="n">
        <f aca="false">IF(C550=1,0,MIN(F550-K550,Assumptions!$C$15,MAX(0,$B$10-O549-M550)))</f>
        <v>0</v>
      </c>
      <c r="M550" s="0" t="n">
        <f aca="false">'Profiles 8760'!H539</f>
        <v>274000</v>
      </c>
      <c r="N550" s="0" t="n">
        <f aca="false">J550+L550</f>
        <v>200</v>
      </c>
      <c r="O550" s="0" t="n">
        <f aca="false">O549+N550</f>
        <v>42985.595318579</v>
      </c>
      <c r="P550" s="0" t="n">
        <f aca="false">MIN($B$5,P549+K550*$B$6-I550)</f>
        <v>57.1504332715201</v>
      </c>
      <c r="Q550" s="0" t="n">
        <f aca="false">MAX(0,F550-H550-K550-L550)</f>
        <v>0</v>
      </c>
    </row>
    <row r="551" customFormat="false" ht="15" hidden="false" customHeight="false" outlineLevel="0" collapsed="false">
      <c r="A551" s="0" t="n">
        <f aca="false">'Profiles 8760'!A540</f>
        <v>538</v>
      </c>
      <c r="B551" s="0" t="n">
        <f aca="false">'Profiles 8760'!B540</f>
        <v>1</v>
      </c>
      <c r="C551" s="0" t="n">
        <f aca="false">'Profiles 8760'!E540</f>
        <v>0</v>
      </c>
      <c r="D551" s="0" t="n">
        <f aca="false">'Profiles 8760'!F540</f>
        <v>0.63523</v>
      </c>
      <c r="E551" s="0" t="n">
        <f aca="false">'Profiles 8760'!G540</f>
        <v>0.604542</v>
      </c>
      <c r="F551" s="0" t="n">
        <f aca="false">D551*Assumptions!$C$11*$B$7+E551*Assumptions!$C$12*$B$8</f>
        <v>208.1801918</v>
      </c>
      <c r="G551" s="0" t="n">
        <f aca="false">C551*Assumptions!$C$15</f>
        <v>0</v>
      </c>
      <c r="H551" s="0" t="n">
        <f aca="false">MIN(F551,G551)</f>
        <v>0</v>
      </c>
      <c r="I551" s="0" t="n">
        <f aca="false">IF(C551=1,MIN(G551-H551,Assumptions!$C$13,P550),0)</f>
        <v>0</v>
      </c>
      <c r="J551" s="0" t="n">
        <f aca="false">H551+I551</f>
        <v>0</v>
      </c>
      <c r="K551" s="0" t="n">
        <f aca="false">MIN(IF(C551=1,F551-H551,F551),Assumptions!$C$13,MAX(0,($B$5-P550)/$B$6))</f>
        <v>180</v>
      </c>
      <c r="L551" s="0" t="n">
        <f aca="false">IF(C551=1,0,MIN(F551-K551,Assumptions!$C$15,MAX(0,$B$10-O550-M551)))</f>
        <v>28.1801918</v>
      </c>
      <c r="M551" s="0" t="n">
        <f aca="false">'Profiles 8760'!H540</f>
        <v>274000</v>
      </c>
      <c r="N551" s="0" t="n">
        <f aca="false">J551+L551</f>
        <v>28.1801918</v>
      </c>
      <c r="O551" s="0" t="n">
        <f aca="false">O550+N551</f>
        <v>43013.775510379</v>
      </c>
      <c r="P551" s="0" t="n">
        <f aca="false">MIN($B$5,P550+K551*$B$6-I551)</f>
        <v>213.17443327152</v>
      </c>
      <c r="Q551" s="0" t="n">
        <f aca="false">MAX(0,F551-H551-K551-L551)</f>
        <v>0</v>
      </c>
    </row>
    <row r="552" customFormat="false" ht="15" hidden="false" customHeight="false" outlineLevel="0" collapsed="false">
      <c r="A552" s="0" t="n">
        <f aca="false">'Profiles 8760'!A541</f>
        <v>539</v>
      </c>
      <c r="B552" s="0" t="n">
        <f aca="false">'Profiles 8760'!B541</f>
        <v>1</v>
      </c>
      <c r="C552" s="0" t="n">
        <f aca="false">'Profiles 8760'!E541</f>
        <v>0</v>
      </c>
      <c r="D552" s="0" t="n">
        <f aca="false">'Profiles 8760'!F541</f>
        <v>0.905021</v>
      </c>
      <c r="E552" s="0" t="n">
        <f aca="false">'Profiles 8760'!G541</f>
        <v>0.462266</v>
      </c>
      <c r="F552" s="0" t="n">
        <f aca="false">D552*Assumptions!$C$11*$B$7+E552*Assumptions!$C$12*$B$8</f>
        <v>280.2767442</v>
      </c>
      <c r="G552" s="0" t="n">
        <f aca="false">C552*Assumptions!$C$15</f>
        <v>0</v>
      </c>
      <c r="H552" s="0" t="n">
        <f aca="false">MIN(F552,G552)</f>
        <v>0</v>
      </c>
      <c r="I552" s="0" t="n">
        <f aca="false">IF(C552=1,MIN(G552-H552,Assumptions!$C$13,P551),0)</f>
        <v>0</v>
      </c>
      <c r="J552" s="0" t="n">
        <f aca="false">H552+I552</f>
        <v>0</v>
      </c>
      <c r="K552" s="0" t="n">
        <f aca="false">MIN(IF(C552=1,F552-H552,F552),Assumptions!$C$13,MAX(0,($B$5-P551)/$B$6))</f>
        <v>180</v>
      </c>
      <c r="L552" s="0" t="n">
        <f aca="false">IF(C552=1,0,MIN(F552-K552,Assumptions!$C$15,MAX(0,$B$10-O551-M552)))</f>
        <v>100.2767442</v>
      </c>
      <c r="M552" s="0" t="n">
        <f aca="false">'Profiles 8760'!H541</f>
        <v>274000</v>
      </c>
      <c r="N552" s="0" t="n">
        <f aca="false">J552+L552</f>
        <v>100.2767442</v>
      </c>
      <c r="O552" s="0" t="n">
        <f aca="false">O551+N552</f>
        <v>43114.052254579</v>
      </c>
      <c r="P552" s="0" t="n">
        <f aca="false">MIN($B$5,P551+K552*$B$6-I552)</f>
        <v>369.19843327152</v>
      </c>
      <c r="Q552" s="0" t="n">
        <f aca="false">MAX(0,F552-H552-K552-L552)</f>
        <v>0</v>
      </c>
    </row>
    <row r="553" customFormat="false" ht="15" hidden="false" customHeight="false" outlineLevel="0" collapsed="false">
      <c r="A553" s="0" t="n">
        <f aca="false">'Profiles 8760'!A542</f>
        <v>540</v>
      </c>
      <c r="B553" s="0" t="n">
        <f aca="false">'Profiles 8760'!B542</f>
        <v>1</v>
      </c>
      <c r="C553" s="0" t="n">
        <f aca="false">'Profiles 8760'!E542</f>
        <v>0</v>
      </c>
      <c r="D553" s="0" t="n">
        <f aca="false">'Profiles 8760'!F542</f>
        <v>1</v>
      </c>
      <c r="E553" s="0" t="n">
        <f aca="false">'Profiles 8760'!G542</f>
        <v>0.296328</v>
      </c>
      <c r="F553" s="0" t="n">
        <f aca="false">D553*Assumptions!$C$11*$B$7+E553*Assumptions!$C$12*$B$8</f>
        <v>300.9198152</v>
      </c>
      <c r="G553" s="0" t="n">
        <f aca="false">C553*Assumptions!$C$15</f>
        <v>0</v>
      </c>
      <c r="H553" s="0" t="n">
        <f aca="false">MIN(F553,G553)</f>
        <v>0</v>
      </c>
      <c r="I553" s="0" t="n">
        <f aca="false">IF(C553=1,MIN(G553-H553,Assumptions!$C$13,P552),0)</f>
        <v>0</v>
      </c>
      <c r="J553" s="0" t="n">
        <f aca="false">H553+I553</f>
        <v>0</v>
      </c>
      <c r="K553" s="0" t="n">
        <f aca="false">MIN(IF(C553=1,F553-H553,F553),Assumptions!$C$13,MAX(0,($B$5-P552)/$B$6))</f>
        <v>163.372827328657</v>
      </c>
      <c r="L553" s="0" t="n">
        <f aca="false">IF(C553=1,0,MIN(F553-K553,Assumptions!$C$15,MAX(0,$B$10-O552-M553)))</f>
        <v>137.546987871343</v>
      </c>
      <c r="M553" s="0" t="n">
        <f aca="false">'Profiles 8760'!H542</f>
        <v>274000</v>
      </c>
      <c r="N553" s="0" t="n">
        <f aca="false">J553+L553</f>
        <v>137.546987871343</v>
      </c>
      <c r="O553" s="0" t="n">
        <f aca="false">O552+N553</f>
        <v>43251.5992424503</v>
      </c>
      <c r="P553" s="0" t="n">
        <f aca="false">MIN($B$5,P552+K553*$B$6-I553)</f>
        <v>510.81</v>
      </c>
      <c r="Q553" s="0" t="n">
        <f aca="false">MAX(0,F553-H553-K553-L553)</f>
        <v>0</v>
      </c>
    </row>
    <row r="554" customFormat="false" ht="15" hidden="false" customHeight="false" outlineLevel="0" collapsed="false">
      <c r="A554" s="0" t="n">
        <f aca="false">'Profiles 8760'!A543</f>
        <v>541</v>
      </c>
      <c r="B554" s="0" t="n">
        <f aca="false">'Profiles 8760'!B543</f>
        <v>1</v>
      </c>
      <c r="C554" s="0" t="n">
        <f aca="false">'Profiles 8760'!E543</f>
        <v>0</v>
      </c>
      <c r="D554" s="0" t="n">
        <f aca="false">'Profiles 8760'!F543</f>
        <v>1</v>
      </c>
      <c r="E554" s="0" t="n">
        <f aca="false">'Profiles 8760'!G543</f>
        <v>0.282677</v>
      </c>
      <c r="F554" s="0" t="n">
        <f aca="false">D554*Assumptions!$C$11*$B$7+E554*Assumptions!$C$12*$B$8</f>
        <v>300.3614893</v>
      </c>
      <c r="G554" s="0" t="n">
        <f aca="false">C554*Assumptions!$C$15</f>
        <v>0</v>
      </c>
      <c r="H554" s="0" t="n">
        <f aca="false">MIN(F554,G554)</f>
        <v>0</v>
      </c>
      <c r="I554" s="0" t="n">
        <f aca="false">IF(C554=1,MIN(G554-H554,Assumptions!$C$13,P553),0)</f>
        <v>0</v>
      </c>
      <c r="J554" s="0" t="n">
        <f aca="false">H554+I554</f>
        <v>0</v>
      </c>
      <c r="K554" s="0" t="n">
        <f aca="false">MIN(IF(C554=1,F554-H554,F554),Assumptions!$C$13,MAX(0,($B$5-P553)/$B$6))</f>
        <v>0</v>
      </c>
      <c r="L554" s="0" t="n">
        <f aca="false">IF(C554=1,0,MIN(F554-K554,Assumptions!$C$15,MAX(0,$B$10-O553-M554)))</f>
        <v>200</v>
      </c>
      <c r="M554" s="0" t="n">
        <f aca="false">'Profiles 8760'!H543</f>
        <v>274000</v>
      </c>
      <c r="N554" s="0" t="n">
        <f aca="false">J554+L554</f>
        <v>200</v>
      </c>
      <c r="O554" s="0" t="n">
        <f aca="false">O553+N554</f>
        <v>43451.5992424503</v>
      </c>
      <c r="P554" s="0" t="n">
        <f aca="false">MIN($B$5,P553+K554*$B$6-I554)</f>
        <v>510.81</v>
      </c>
      <c r="Q554" s="0" t="n">
        <f aca="false">MAX(0,F554-H554-K554-L554)</f>
        <v>100.3614893</v>
      </c>
    </row>
    <row r="555" customFormat="false" ht="15" hidden="false" customHeight="false" outlineLevel="0" collapsed="false">
      <c r="A555" s="0" t="n">
        <f aca="false">'Profiles 8760'!A544</f>
        <v>542</v>
      </c>
      <c r="B555" s="0" t="n">
        <f aca="false">'Profiles 8760'!B544</f>
        <v>1</v>
      </c>
      <c r="C555" s="0" t="n">
        <f aca="false">'Profiles 8760'!E544</f>
        <v>0</v>
      </c>
      <c r="D555" s="0" t="n">
        <f aca="false">'Profiles 8760'!F544</f>
        <v>1</v>
      </c>
      <c r="E555" s="0" t="n">
        <f aca="false">'Profiles 8760'!G544</f>
        <v>0.229233</v>
      </c>
      <c r="F555" s="0" t="n">
        <f aca="false">D555*Assumptions!$C$11*$B$7+E555*Assumptions!$C$12*$B$8</f>
        <v>298.1756297</v>
      </c>
      <c r="G555" s="0" t="n">
        <f aca="false">C555*Assumptions!$C$15</f>
        <v>0</v>
      </c>
      <c r="H555" s="0" t="n">
        <f aca="false">MIN(F555,G555)</f>
        <v>0</v>
      </c>
      <c r="I555" s="0" t="n">
        <f aca="false">IF(C555=1,MIN(G555-H555,Assumptions!$C$13,P554),0)</f>
        <v>0</v>
      </c>
      <c r="J555" s="0" t="n">
        <f aca="false">H555+I555</f>
        <v>0</v>
      </c>
      <c r="K555" s="0" t="n">
        <f aca="false">MIN(IF(C555=1,F555-H555,F555),Assumptions!$C$13,MAX(0,($B$5-P554)/$B$6))</f>
        <v>0</v>
      </c>
      <c r="L555" s="0" t="n">
        <f aca="false">IF(C555=1,0,MIN(F555-K555,Assumptions!$C$15,MAX(0,$B$10-O554-M555)))</f>
        <v>200</v>
      </c>
      <c r="M555" s="0" t="n">
        <f aca="false">'Profiles 8760'!H544</f>
        <v>274000</v>
      </c>
      <c r="N555" s="0" t="n">
        <f aca="false">J555+L555</f>
        <v>200</v>
      </c>
      <c r="O555" s="0" t="n">
        <f aca="false">O554+N555</f>
        <v>43651.5992424503</v>
      </c>
      <c r="P555" s="0" t="n">
        <f aca="false">MIN($B$5,P554+K555*$B$6-I555)</f>
        <v>510.81</v>
      </c>
      <c r="Q555" s="0" t="n">
        <f aca="false">MAX(0,F555-H555-K555-L555)</f>
        <v>98.1756297</v>
      </c>
    </row>
    <row r="556" customFormat="false" ht="15" hidden="false" customHeight="false" outlineLevel="0" collapsed="false">
      <c r="A556" s="0" t="n">
        <f aca="false">'Profiles 8760'!A545</f>
        <v>543</v>
      </c>
      <c r="B556" s="0" t="n">
        <f aca="false">'Profiles 8760'!B545</f>
        <v>1</v>
      </c>
      <c r="C556" s="0" t="n">
        <f aca="false">'Profiles 8760'!E545</f>
        <v>0</v>
      </c>
      <c r="D556" s="0" t="n">
        <f aca="false">'Profiles 8760'!F545</f>
        <v>0.905021</v>
      </c>
      <c r="E556" s="0" t="n">
        <f aca="false">'Profiles 8760'!G545</f>
        <v>0.311908</v>
      </c>
      <c r="F556" s="0" t="n">
        <f aca="false">D556*Assumptions!$C$11*$B$7+E556*Assumptions!$C$12*$B$8</f>
        <v>274.127102</v>
      </c>
      <c r="G556" s="0" t="n">
        <f aca="false">C556*Assumptions!$C$15</f>
        <v>0</v>
      </c>
      <c r="H556" s="0" t="n">
        <f aca="false">MIN(F556,G556)</f>
        <v>0</v>
      </c>
      <c r="I556" s="0" t="n">
        <f aca="false">IF(C556=1,MIN(G556-H556,Assumptions!$C$13,P555),0)</f>
        <v>0</v>
      </c>
      <c r="J556" s="0" t="n">
        <f aca="false">H556+I556</f>
        <v>0</v>
      </c>
      <c r="K556" s="0" t="n">
        <f aca="false">MIN(IF(C556=1,F556-H556,F556),Assumptions!$C$13,MAX(0,($B$5-P555)/$B$6))</f>
        <v>0</v>
      </c>
      <c r="L556" s="0" t="n">
        <f aca="false">IF(C556=1,0,MIN(F556-K556,Assumptions!$C$15,MAX(0,$B$10-O555-M556)))</f>
        <v>200</v>
      </c>
      <c r="M556" s="0" t="n">
        <f aca="false">'Profiles 8760'!H545</f>
        <v>274000</v>
      </c>
      <c r="N556" s="0" t="n">
        <f aca="false">J556+L556</f>
        <v>200</v>
      </c>
      <c r="O556" s="0" t="n">
        <f aca="false">O555+N556</f>
        <v>43851.5992424503</v>
      </c>
      <c r="P556" s="0" t="n">
        <f aca="false">MIN($B$5,P555+K556*$B$6-I556)</f>
        <v>510.81</v>
      </c>
      <c r="Q556" s="0" t="n">
        <f aca="false">MAX(0,F556-H556-K556-L556)</f>
        <v>74.127102</v>
      </c>
    </row>
    <row r="557" customFormat="false" ht="15" hidden="false" customHeight="false" outlineLevel="0" collapsed="false">
      <c r="A557" s="0" t="n">
        <f aca="false">'Profiles 8760'!A546</f>
        <v>544</v>
      </c>
      <c r="B557" s="0" t="n">
        <f aca="false">'Profiles 8760'!B546</f>
        <v>1</v>
      </c>
      <c r="C557" s="0" t="n">
        <f aca="false">'Profiles 8760'!E546</f>
        <v>0</v>
      </c>
      <c r="D557" s="0" t="n">
        <f aca="false">'Profiles 8760'!F546</f>
        <v>0.63523</v>
      </c>
      <c r="E557" s="0" t="n">
        <f aca="false">'Profiles 8760'!G546</f>
        <v>0.266405</v>
      </c>
      <c r="F557" s="0" t="n">
        <f aca="false">D557*Assumptions!$C$11*$B$7+E557*Assumptions!$C$12*$B$8</f>
        <v>194.3503885</v>
      </c>
      <c r="G557" s="0" t="n">
        <f aca="false">C557*Assumptions!$C$15</f>
        <v>0</v>
      </c>
      <c r="H557" s="0" t="n">
        <f aca="false">MIN(F557,G557)</f>
        <v>0</v>
      </c>
      <c r="I557" s="0" t="n">
        <f aca="false">IF(C557=1,MIN(G557-H557,Assumptions!$C$13,P556),0)</f>
        <v>0</v>
      </c>
      <c r="J557" s="0" t="n">
        <f aca="false">H557+I557</f>
        <v>0</v>
      </c>
      <c r="K557" s="0" t="n">
        <f aca="false">MIN(IF(C557=1,F557-H557,F557),Assumptions!$C$13,MAX(0,($B$5-P556)/$B$6))</f>
        <v>0</v>
      </c>
      <c r="L557" s="0" t="n">
        <f aca="false">IF(C557=1,0,MIN(F557-K557,Assumptions!$C$15,MAX(0,$B$10-O556-M557)))</f>
        <v>194.3503885</v>
      </c>
      <c r="M557" s="0" t="n">
        <f aca="false">'Profiles 8760'!H546</f>
        <v>274000</v>
      </c>
      <c r="N557" s="0" t="n">
        <f aca="false">J557+L557</f>
        <v>194.3503885</v>
      </c>
      <c r="O557" s="0" t="n">
        <f aca="false">O556+N557</f>
        <v>44045.9496309503</v>
      </c>
      <c r="P557" s="0" t="n">
        <f aca="false">MIN($B$5,P556+K557*$B$6-I557)</f>
        <v>510.81</v>
      </c>
      <c r="Q557" s="0" t="n">
        <f aca="false">MAX(0,F557-H557-K557-L557)</f>
        <v>0</v>
      </c>
    </row>
    <row r="558" customFormat="false" ht="15" hidden="false" customHeight="false" outlineLevel="0" collapsed="false">
      <c r="A558" s="0" t="n">
        <f aca="false">'Profiles 8760'!A547</f>
        <v>545</v>
      </c>
      <c r="B558" s="0" t="n">
        <f aca="false">'Profiles 8760'!B547</f>
        <v>1</v>
      </c>
      <c r="C558" s="0" t="n">
        <f aca="false">'Profiles 8760'!E547</f>
        <v>0</v>
      </c>
      <c r="D558" s="0" t="n">
        <f aca="false">'Profiles 8760'!F547</f>
        <v>0.330405</v>
      </c>
      <c r="E558" s="0" t="n">
        <f aca="false">'Profiles 8760'!G547</f>
        <v>0.33068</v>
      </c>
      <c r="F558" s="0" t="n">
        <f aca="false">D558*Assumptions!$C$11*$B$7+E558*Assumptions!$C$12*$B$8</f>
        <v>108.945776</v>
      </c>
      <c r="G558" s="0" t="n">
        <f aca="false">C558*Assumptions!$C$15</f>
        <v>0</v>
      </c>
      <c r="H558" s="0" t="n">
        <f aca="false">MIN(F558,G558)</f>
        <v>0</v>
      </c>
      <c r="I558" s="0" t="n">
        <f aca="false">IF(C558=1,MIN(G558-H558,Assumptions!$C$13,P557),0)</f>
        <v>0</v>
      </c>
      <c r="J558" s="0" t="n">
        <f aca="false">H558+I558</f>
        <v>0</v>
      </c>
      <c r="K558" s="0" t="n">
        <f aca="false">MIN(IF(C558=1,F558-H558,F558),Assumptions!$C$13,MAX(0,($B$5-P557)/$B$6))</f>
        <v>0</v>
      </c>
      <c r="L558" s="0" t="n">
        <f aca="false">IF(C558=1,0,MIN(F558-K558,Assumptions!$C$15,MAX(0,$B$10-O557-M558)))</f>
        <v>108.945776</v>
      </c>
      <c r="M558" s="0" t="n">
        <f aca="false">'Profiles 8760'!H547</f>
        <v>274000</v>
      </c>
      <c r="N558" s="0" t="n">
        <f aca="false">J558+L558</f>
        <v>108.945776</v>
      </c>
      <c r="O558" s="0" t="n">
        <f aca="false">O557+N558</f>
        <v>44154.8954069503</v>
      </c>
      <c r="P558" s="0" t="n">
        <f aca="false">MIN($B$5,P557+K558*$B$6-I558)</f>
        <v>510.81</v>
      </c>
      <c r="Q558" s="0" t="n">
        <f aca="false">MAX(0,F558-H558-K558-L558)</f>
        <v>0</v>
      </c>
    </row>
    <row r="559" customFormat="false" ht="15" hidden="false" customHeight="false" outlineLevel="0" collapsed="false">
      <c r="A559" s="0" t="n">
        <f aca="false">'Profiles 8760'!A548</f>
        <v>546</v>
      </c>
      <c r="B559" s="0" t="n">
        <f aca="false">'Profiles 8760'!B548</f>
        <v>1</v>
      </c>
      <c r="C559" s="0" t="n">
        <f aca="false">'Profiles 8760'!E548</f>
        <v>0</v>
      </c>
      <c r="D559" s="0" t="n">
        <f aca="false">'Profiles 8760'!F548</f>
        <v>0.063027</v>
      </c>
      <c r="E559" s="0" t="n">
        <f aca="false">'Profiles 8760'!G548</f>
        <v>0.289217</v>
      </c>
      <c r="F559" s="0" t="n">
        <f aca="false">D559*Assumptions!$C$11*$B$7+E559*Assumptions!$C$12*$B$8</f>
        <v>30.0311729</v>
      </c>
      <c r="G559" s="0" t="n">
        <f aca="false">C559*Assumptions!$C$15</f>
        <v>0</v>
      </c>
      <c r="H559" s="0" t="n">
        <f aca="false">MIN(F559,G559)</f>
        <v>0</v>
      </c>
      <c r="I559" s="0" t="n">
        <f aca="false">IF(C559=1,MIN(G559-H559,Assumptions!$C$13,P558),0)</f>
        <v>0</v>
      </c>
      <c r="J559" s="0" t="n">
        <f aca="false">H559+I559</f>
        <v>0</v>
      </c>
      <c r="K559" s="0" t="n">
        <f aca="false">MIN(IF(C559=1,F559-H559,F559),Assumptions!$C$13,MAX(0,($B$5-P558)/$B$6))</f>
        <v>0</v>
      </c>
      <c r="L559" s="0" t="n">
        <f aca="false">IF(C559=1,0,MIN(F559-K559,Assumptions!$C$15,MAX(0,$B$10-O558-M559)))</f>
        <v>30.0311729</v>
      </c>
      <c r="M559" s="0" t="n">
        <f aca="false">'Profiles 8760'!H548</f>
        <v>274000</v>
      </c>
      <c r="N559" s="0" t="n">
        <f aca="false">J559+L559</f>
        <v>30.0311729</v>
      </c>
      <c r="O559" s="0" t="n">
        <f aca="false">O558+N559</f>
        <v>44184.9265798503</v>
      </c>
      <c r="P559" s="0" t="n">
        <f aca="false">MIN($B$5,P558+K559*$B$6-I559)</f>
        <v>510.81</v>
      </c>
      <c r="Q559" s="0" t="n">
        <f aca="false">MAX(0,F559-H559-K559-L559)</f>
        <v>0</v>
      </c>
    </row>
    <row r="560" customFormat="false" ht="15" hidden="false" customHeight="false" outlineLevel="0" collapsed="false">
      <c r="A560" s="0" t="n">
        <f aca="false">'Profiles 8760'!A549</f>
        <v>547</v>
      </c>
      <c r="B560" s="0" t="n">
        <f aca="false">'Profiles 8760'!B549</f>
        <v>1</v>
      </c>
      <c r="C560" s="0" t="n">
        <f aca="false">'Profiles 8760'!E549</f>
        <v>0</v>
      </c>
      <c r="D560" s="0" t="n">
        <f aca="false">'Profiles 8760'!F549</f>
        <v>0</v>
      </c>
      <c r="E560" s="0" t="n">
        <f aca="false">'Profiles 8760'!G549</f>
        <v>0.332984</v>
      </c>
      <c r="F560" s="0" t="n">
        <f aca="false">D560*Assumptions!$C$11*$B$7+E560*Assumptions!$C$12*$B$8</f>
        <v>13.6190456</v>
      </c>
      <c r="G560" s="0" t="n">
        <f aca="false">C560*Assumptions!$C$15</f>
        <v>0</v>
      </c>
      <c r="H560" s="0" t="n">
        <f aca="false">MIN(F560,G560)</f>
        <v>0</v>
      </c>
      <c r="I560" s="0" t="n">
        <f aca="false">IF(C560=1,MIN(G560-H560,Assumptions!$C$13,P559),0)</f>
        <v>0</v>
      </c>
      <c r="J560" s="0" t="n">
        <f aca="false">H560+I560</f>
        <v>0</v>
      </c>
      <c r="K560" s="0" t="n">
        <f aca="false">MIN(IF(C560=1,F560-H560,F560),Assumptions!$C$13,MAX(0,($B$5-P559)/$B$6))</f>
        <v>0</v>
      </c>
      <c r="L560" s="0" t="n">
        <f aca="false">IF(C560=1,0,MIN(F560-K560,Assumptions!$C$15,MAX(0,$B$10-O559-M560)))</f>
        <v>13.6190456</v>
      </c>
      <c r="M560" s="0" t="n">
        <f aca="false">'Profiles 8760'!H549</f>
        <v>274000</v>
      </c>
      <c r="N560" s="0" t="n">
        <f aca="false">J560+L560</f>
        <v>13.6190456</v>
      </c>
      <c r="O560" s="0" t="n">
        <f aca="false">O559+N560</f>
        <v>44198.5456254503</v>
      </c>
      <c r="P560" s="0" t="n">
        <f aca="false">MIN($B$5,P559+K560*$B$6-I560)</f>
        <v>510.81</v>
      </c>
      <c r="Q560" s="0" t="n">
        <f aca="false">MAX(0,F560-H560-K560-L560)</f>
        <v>0</v>
      </c>
    </row>
    <row r="561" customFormat="false" ht="15" hidden="false" customHeight="false" outlineLevel="0" collapsed="false">
      <c r="A561" s="0" t="n">
        <f aca="false">'Profiles 8760'!A550</f>
        <v>548</v>
      </c>
      <c r="B561" s="0" t="n">
        <f aca="false">'Profiles 8760'!B550</f>
        <v>1</v>
      </c>
      <c r="C561" s="0" t="n">
        <f aca="false">'Profiles 8760'!E550</f>
        <v>1</v>
      </c>
      <c r="D561" s="0" t="n">
        <f aca="false">'Profiles 8760'!F550</f>
        <v>0</v>
      </c>
      <c r="E561" s="0" t="n">
        <f aca="false">'Profiles 8760'!G550</f>
        <v>0.272839</v>
      </c>
      <c r="F561" s="0" t="n">
        <f aca="false">D561*Assumptions!$C$11*$B$7+E561*Assumptions!$C$12*$B$8</f>
        <v>11.1591151</v>
      </c>
      <c r="G561" s="0" t="n">
        <f aca="false">C561*Assumptions!$C$15</f>
        <v>200</v>
      </c>
      <c r="H561" s="0" t="n">
        <f aca="false">MIN(F561,G561)</f>
        <v>11.1591151</v>
      </c>
      <c r="I561" s="0" t="n">
        <f aca="false">IF(C561=1,MIN(G561-H561,Assumptions!$C$13,P560),0)</f>
        <v>180</v>
      </c>
      <c r="J561" s="0" t="n">
        <f aca="false">H561+I561</f>
        <v>191.1591151</v>
      </c>
      <c r="K561" s="0" t="n">
        <f aca="false">MIN(IF(C561=1,F561-H561,F561),Assumptions!$C$13,MAX(0,($B$5-P560)/$B$6))</f>
        <v>0</v>
      </c>
      <c r="L561" s="0" t="n">
        <f aca="false">IF(C561=1,0,MIN(F561-K561,Assumptions!$C$15,MAX(0,$B$10-O560-M561)))</f>
        <v>0</v>
      </c>
      <c r="M561" s="0" t="n">
        <f aca="false">'Profiles 8760'!H550</f>
        <v>273800</v>
      </c>
      <c r="N561" s="0" t="n">
        <f aca="false">J561+L561</f>
        <v>191.1591151</v>
      </c>
      <c r="O561" s="0" t="n">
        <f aca="false">O560+N561</f>
        <v>44389.7047405503</v>
      </c>
      <c r="P561" s="0" t="n">
        <f aca="false">MIN($B$5,P560+K561*$B$6-I561)</f>
        <v>330.81</v>
      </c>
      <c r="Q561" s="0" t="n">
        <f aca="false">MAX(0,F561-H561-K561-L561)</f>
        <v>0</v>
      </c>
    </row>
    <row r="562" customFormat="false" ht="15" hidden="false" customHeight="false" outlineLevel="0" collapsed="false">
      <c r="A562" s="0" t="n">
        <f aca="false">'Profiles 8760'!A551</f>
        <v>549</v>
      </c>
      <c r="B562" s="0" t="n">
        <f aca="false">'Profiles 8760'!B551</f>
        <v>1</v>
      </c>
      <c r="C562" s="0" t="n">
        <f aca="false">'Profiles 8760'!E551</f>
        <v>1</v>
      </c>
      <c r="D562" s="0" t="n">
        <f aca="false">'Profiles 8760'!F551</f>
        <v>0</v>
      </c>
      <c r="E562" s="0" t="n">
        <f aca="false">'Profiles 8760'!G551</f>
        <v>0.184405</v>
      </c>
      <c r="F562" s="0" t="n">
        <f aca="false">D562*Assumptions!$C$11*$B$7+E562*Assumptions!$C$12*$B$8</f>
        <v>7.5421645</v>
      </c>
      <c r="G562" s="0" t="n">
        <f aca="false">C562*Assumptions!$C$15</f>
        <v>200</v>
      </c>
      <c r="H562" s="0" t="n">
        <f aca="false">MIN(F562,G562)</f>
        <v>7.5421645</v>
      </c>
      <c r="I562" s="0" t="n">
        <f aca="false">IF(C562=1,MIN(G562-H562,Assumptions!$C$13,P561),0)</f>
        <v>180</v>
      </c>
      <c r="J562" s="0" t="n">
        <f aca="false">H562+I562</f>
        <v>187.5421645</v>
      </c>
      <c r="K562" s="0" t="n">
        <f aca="false">MIN(IF(C562=1,F562-H562,F562),Assumptions!$C$13,MAX(0,($B$5-P561)/$B$6))</f>
        <v>0</v>
      </c>
      <c r="L562" s="0" t="n">
        <f aca="false">IF(C562=1,0,MIN(F562-K562,Assumptions!$C$15,MAX(0,$B$10-O561-M562)))</f>
        <v>0</v>
      </c>
      <c r="M562" s="0" t="n">
        <f aca="false">'Profiles 8760'!H551</f>
        <v>273600</v>
      </c>
      <c r="N562" s="0" t="n">
        <f aca="false">J562+L562</f>
        <v>187.5421645</v>
      </c>
      <c r="O562" s="0" t="n">
        <f aca="false">O561+N562</f>
        <v>44577.2469050503</v>
      </c>
      <c r="P562" s="0" t="n">
        <f aca="false">MIN($B$5,P561+K562*$B$6-I562)</f>
        <v>150.81</v>
      </c>
      <c r="Q562" s="0" t="n">
        <f aca="false">MAX(0,F562-H562-K562-L562)</f>
        <v>0</v>
      </c>
    </row>
    <row r="563" customFormat="false" ht="15" hidden="false" customHeight="false" outlineLevel="0" collapsed="false">
      <c r="A563" s="0" t="n">
        <f aca="false">'Profiles 8760'!A552</f>
        <v>550</v>
      </c>
      <c r="B563" s="0" t="n">
        <f aca="false">'Profiles 8760'!B552</f>
        <v>1</v>
      </c>
      <c r="C563" s="0" t="n">
        <f aca="false">'Profiles 8760'!E552</f>
        <v>0</v>
      </c>
      <c r="D563" s="0" t="n">
        <f aca="false">'Profiles 8760'!F552</f>
        <v>0</v>
      </c>
      <c r="E563" s="0" t="n">
        <f aca="false">'Profiles 8760'!G552</f>
        <v>0.225134</v>
      </c>
      <c r="F563" s="0" t="n">
        <f aca="false">D563*Assumptions!$C$11*$B$7+E563*Assumptions!$C$12*$B$8</f>
        <v>9.2079806</v>
      </c>
      <c r="G563" s="0" t="n">
        <f aca="false">C563*Assumptions!$C$15</f>
        <v>0</v>
      </c>
      <c r="H563" s="0" t="n">
        <f aca="false">MIN(F563,G563)</f>
        <v>0</v>
      </c>
      <c r="I563" s="0" t="n">
        <f aca="false">IF(C563=1,MIN(G563-H563,Assumptions!$C$13,P562),0)</f>
        <v>0</v>
      </c>
      <c r="J563" s="0" t="n">
        <f aca="false">H563+I563</f>
        <v>0</v>
      </c>
      <c r="K563" s="0" t="n">
        <f aca="false">MIN(IF(C563=1,F563-H563,F563),Assumptions!$C$13,MAX(0,($B$5-P562)/$B$6))</f>
        <v>9.2079806</v>
      </c>
      <c r="L563" s="0" t="n">
        <f aca="false">IF(C563=1,0,MIN(F563-K563,Assumptions!$C$15,MAX(0,$B$10-O562-M563)))</f>
        <v>0</v>
      </c>
      <c r="M563" s="0" t="n">
        <f aca="false">'Profiles 8760'!H552</f>
        <v>273600</v>
      </c>
      <c r="N563" s="0" t="n">
        <f aca="false">J563+L563</f>
        <v>0</v>
      </c>
      <c r="O563" s="0" t="n">
        <f aca="false">O562+N563</f>
        <v>44577.2469050503</v>
      </c>
      <c r="P563" s="0" t="n">
        <f aca="false">MIN($B$5,P562+K563*$B$6-I563)</f>
        <v>158.79147758408</v>
      </c>
      <c r="Q563" s="0" t="n">
        <f aca="false">MAX(0,F563-H563-K563-L563)</f>
        <v>0</v>
      </c>
    </row>
    <row r="564" customFormat="false" ht="15" hidden="false" customHeight="false" outlineLevel="0" collapsed="false">
      <c r="A564" s="0" t="n">
        <f aca="false">'Profiles 8760'!A553</f>
        <v>551</v>
      </c>
      <c r="B564" s="0" t="n">
        <f aca="false">'Profiles 8760'!B553</f>
        <v>1</v>
      </c>
      <c r="C564" s="0" t="n">
        <f aca="false">'Profiles 8760'!E553</f>
        <v>0</v>
      </c>
      <c r="D564" s="0" t="n">
        <f aca="false">'Profiles 8760'!F553</f>
        <v>0</v>
      </c>
      <c r="E564" s="0" t="n">
        <f aca="false">'Profiles 8760'!G553</f>
        <v>0.284591</v>
      </c>
      <c r="F564" s="0" t="n">
        <f aca="false">D564*Assumptions!$C$11*$B$7+E564*Assumptions!$C$12*$B$8</f>
        <v>11.6397719</v>
      </c>
      <c r="G564" s="0" t="n">
        <f aca="false">C564*Assumptions!$C$15</f>
        <v>0</v>
      </c>
      <c r="H564" s="0" t="n">
        <f aca="false">MIN(F564,G564)</f>
        <v>0</v>
      </c>
      <c r="I564" s="0" t="n">
        <f aca="false">IF(C564=1,MIN(G564-H564,Assumptions!$C$13,P563),0)</f>
        <v>0</v>
      </c>
      <c r="J564" s="0" t="n">
        <f aca="false">H564+I564</f>
        <v>0</v>
      </c>
      <c r="K564" s="0" t="n">
        <f aca="false">MIN(IF(C564=1,F564-H564,F564),Assumptions!$C$13,MAX(0,($B$5-P563)/$B$6))</f>
        <v>11.6397719</v>
      </c>
      <c r="L564" s="0" t="n">
        <f aca="false">IF(C564=1,0,MIN(F564-K564,Assumptions!$C$15,MAX(0,$B$10-O563-M564)))</f>
        <v>0</v>
      </c>
      <c r="M564" s="0" t="n">
        <f aca="false">'Profiles 8760'!H553</f>
        <v>273600</v>
      </c>
      <c r="N564" s="0" t="n">
        <f aca="false">J564+L564</f>
        <v>0</v>
      </c>
      <c r="O564" s="0" t="n">
        <f aca="false">O563+N564</f>
        <v>44577.2469050503</v>
      </c>
      <c r="P564" s="0" t="n">
        <f aca="false">MIN($B$5,P563+K564*$B$6-I564)</f>
        <v>168.880831867</v>
      </c>
      <c r="Q564" s="0" t="n">
        <f aca="false">MAX(0,F564-H564-K564-L564)</f>
        <v>0</v>
      </c>
    </row>
    <row r="565" customFormat="false" ht="15" hidden="false" customHeight="false" outlineLevel="0" collapsed="false">
      <c r="A565" s="0" t="n">
        <f aca="false">'Profiles 8760'!A554</f>
        <v>552</v>
      </c>
      <c r="B565" s="0" t="n">
        <f aca="false">'Profiles 8760'!B554</f>
        <v>1</v>
      </c>
      <c r="C565" s="0" t="n">
        <f aca="false">'Profiles 8760'!E554</f>
        <v>0</v>
      </c>
      <c r="D565" s="0" t="n">
        <f aca="false">'Profiles 8760'!F554</f>
        <v>0</v>
      </c>
      <c r="E565" s="0" t="n">
        <f aca="false">'Profiles 8760'!G554</f>
        <v>0.30608</v>
      </c>
      <c r="F565" s="0" t="n">
        <f aca="false">D565*Assumptions!$C$11*$B$7+E565*Assumptions!$C$12*$B$8</f>
        <v>12.518672</v>
      </c>
      <c r="G565" s="0" t="n">
        <f aca="false">C565*Assumptions!$C$15</f>
        <v>0</v>
      </c>
      <c r="H565" s="0" t="n">
        <f aca="false">MIN(F565,G565)</f>
        <v>0</v>
      </c>
      <c r="I565" s="0" t="n">
        <f aca="false">IF(C565=1,MIN(G565-H565,Assumptions!$C$13,P564),0)</f>
        <v>0</v>
      </c>
      <c r="J565" s="0" t="n">
        <f aca="false">H565+I565</f>
        <v>0</v>
      </c>
      <c r="K565" s="0" t="n">
        <f aca="false">MIN(IF(C565=1,F565-H565,F565),Assumptions!$C$13,MAX(0,($B$5-P564)/$B$6))</f>
        <v>12.518672</v>
      </c>
      <c r="L565" s="0" t="n">
        <f aca="false">IF(C565=1,0,MIN(F565-K565,Assumptions!$C$15,MAX(0,$B$10-O564-M565)))</f>
        <v>0</v>
      </c>
      <c r="M565" s="0" t="n">
        <f aca="false">'Profiles 8760'!H554</f>
        <v>273600</v>
      </c>
      <c r="N565" s="0" t="n">
        <f aca="false">J565+L565</f>
        <v>0</v>
      </c>
      <c r="O565" s="0" t="n">
        <f aca="false">O564+N565</f>
        <v>44577.2469050503</v>
      </c>
      <c r="P565" s="0" t="n">
        <f aca="false">MIN($B$5,P564+K565*$B$6-I565)</f>
        <v>179.7320167566</v>
      </c>
      <c r="Q565" s="0" t="n">
        <f aca="false">MAX(0,F565-H565-K565-L565)</f>
        <v>0</v>
      </c>
    </row>
    <row r="566" customFormat="false" ht="15" hidden="false" customHeight="false" outlineLevel="0" collapsed="false">
      <c r="A566" s="0" t="n">
        <f aca="false">'Profiles 8760'!A555</f>
        <v>553</v>
      </c>
      <c r="B566" s="0" t="n">
        <f aca="false">'Profiles 8760'!B555</f>
        <v>1</v>
      </c>
      <c r="C566" s="0" t="n">
        <f aca="false">'Profiles 8760'!E555</f>
        <v>0</v>
      </c>
      <c r="D566" s="0" t="n">
        <f aca="false">'Profiles 8760'!F555</f>
        <v>0</v>
      </c>
      <c r="E566" s="0" t="n">
        <f aca="false">'Profiles 8760'!G555</f>
        <v>0.383478</v>
      </c>
      <c r="F566" s="0" t="n">
        <f aca="false">D566*Assumptions!$C$11*$B$7+E566*Assumptions!$C$12*$B$8</f>
        <v>15.6842502</v>
      </c>
      <c r="G566" s="0" t="n">
        <f aca="false">C566*Assumptions!$C$15</f>
        <v>0</v>
      </c>
      <c r="H566" s="0" t="n">
        <f aca="false">MIN(F566,G566)</f>
        <v>0</v>
      </c>
      <c r="I566" s="0" t="n">
        <f aca="false">IF(C566=1,MIN(G566-H566,Assumptions!$C$13,P565),0)</f>
        <v>0</v>
      </c>
      <c r="J566" s="0" t="n">
        <f aca="false">H566+I566</f>
        <v>0</v>
      </c>
      <c r="K566" s="0" t="n">
        <f aca="false">MIN(IF(C566=1,F566-H566,F566),Assumptions!$C$13,MAX(0,($B$5-P565)/$B$6))</f>
        <v>15.6842502</v>
      </c>
      <c r="L566" s="0" t="n">
        <f aca="false">IF(C566=1,0,MIN(F566-K566,Assumptions!$C$15,MAX(0,$B$10-O565-M566)))</f>
        <v>0</v>
      </c>
      <c r="M566" s="0" t="n">
        <f aca="false">'Profiles 8760'!H555</f>
        <v>273600</v>
      </c>
      <c r="N566" s="0" t="n">
        <f aca="false">J566+L566</f>
        <v>0</v>
      </c>
      <c r="O566" s="0" t="n">
        <f aca="false">O565+N566</f>
        <v>44577.2469050503</v>
      </c>
      <c r="P566" s="0" t="n">
        <f aca="false">MIN($B$5,P565+K566*$B$6-I566)</f>
        <v>193.32712482996</v>
      </c>
      <c r="Q566" s="0" t="n">
        <f aca="false">MAX(0,F566-H566-K566-L566)</f>
        <v>0</v>
      </c>
    </row>
    <row r="567" customFormat="false" ht="15" hidden="false" customHeight="false" outlineLevel="0" collapsed="false">
      <c r="A567" s="0" t="n">
        <f aca="false">'Profiles 8760'!A556</f>
        <v>554</v>
      </c>
      <c r="B567" s="0" t="n">
        <f aca="false">'Profiles 8760'!B556</f>
        <v>1</v>
      </c>
      <c r="C567" s="0" t="n">
        <f aca="false">'Profiles 8760'!E556</f>
        <v>0</v>
      </c>
      <c r="D567" s="0" t="n">
        <f aca="false">'Profiles 8760'!F556</f>
        <v>0</v>
      </c>
      <c r="E567" s="0" t="n">
        <f aca="false">'Profiles 8760'!G556</f>
        <v>0.387941</v>
      </c>
      <c r="F567" s="0" t="n">
        <f aca="false">D567*Assumptions!$C$11*$B$7+E567*Assumptions!$C$12*$B$8</f>
        <v>15.8667869</v>
      </c>
      <c r="G567" s="0" t="n">
        <f aca="false">C567*Assumptions!$C$15</f>
        <v>0</v>
      </c>
      <c r="H567" s="0" t="n">
        <f aca="false">MIN(F567,G567)</f>
        <v>0</v>
      </c>
      <c r="I567" s="0" t="n">
        <f aca="false">IF(C567=1,MIN(G567-H567,Assumptions!$C$13,P566),0)</f>
        <v>0</v>
      </c>
      <c r="J567" s="0" t="n">
        <f aca="false">H567+I567</f>
        <v>0</v>
      </c>
      <c r="K567" s="0" t="n">
        <f aca="false">MIN(IF(C567=1,F567-H567,F567),Assumptions!$C$13,MAX(0,($B$5-P566)/$B$6))</f>
        <v>15.8667869</v>
      </c>
      <c r="L567" s="0" t="n">
        <f aca="false">IF(C567=1,0,MIN(F567-K567,Assumptions!$C$15,MAX(0,$B$10-O566-M567)))</f>
        <v>0</v>
      </c>
      <c r="M567" s="0" t="n">
        <f aca="false">'Profiles 8760'!H556</f>
        <v>273600</v>
      </c>
      <c r="N567" s="0" t="n">
        <f aca="false">J567+L567</f>
        <v>0</v>
      </c>
      <c r="O567" s="0" t="n">
        <f aca="false">O566+N567</f>
        <v>44577.2469050503</v>
      </c>
      <c r="P567" s="0" t="n">
        <f aca="false">MIN($B$5,P566+K567*$B$6-I567)</f>
        <v>207.08045571488</v>
      </c>
      <c r="Q567" s="0" t="n">
        <f aca="false">MAX(0,F567-H567-K567-L567)</f>
        <v>0</v>
      </c>
    </row>
    <row r="568" customFormat="false" ht="15" hidden="false" customHeight="false" outlineLevel="0" collapsed="false">
      <c r="A568" s="0" t="n">
        <f aca="false">'Profiles 8760'!A557</f>
        <v>555</v>
      </c>
      <c r="B568" s="0" t="n">
        <f aca="false">'Profiles 8760'!B557</f>
        <v>1</v>
      </c>
      <c r="C568" s="0" t="n">
        <f aca="false">'Profiles 8760'!E557</f>
        <v>0</v>
      </c>
      <c r="D568" s="0" t="n">
        <f aca="false">'Profiles 8760'!F557</f>
        <v>0</v>
      </c>
      <c r="E568" s="0" t="n">
        <f aca="false">'Profiles 8760'!G557</f>
        <v>0.49287</v>
      </c>
      <c r="F568" s="0" t="n">
        <f aca="false">D568*Assumptions!$C$11*$B$7+E568*Assumptions!$C$12*$B$8</f>
        <v>20.158383</v>
      </c>
      <c r="G568" s="0" t="n">
        <f aca="false">C568*Assumptions!$C$15</f>
        <v>0</v>
      </c>
      <c r="H568" s="0" t="n">
        <f aca="false">MIN(F568,G568)</f>
        <v>0</v>
      </c>
      <c r="I568" s="0" t="n">
        <f aca="false">IF(C568=1,MIN(G568-H568,Assumptions!$C$13,P567),0)</f>
        <v>0</v>
      </c>
      <c r="J568" s="0" t="n">
        <f aca="false">H568+I568</f>
        <v>0</v>
      </c>
      <c r="K568" s="0" t="n">
        <f aca="false">MIN(IF(C568=1,F568-H568,F568),Assumptions!$C$13,MAX(0,($B$5-P567)/$B$6))</f>
        <v>20.158383</v>
      </c>
      <c r="L568" s="0" t="n">
        <f aca="false">IF(C568=1,0,MIN(F568-K568,Assumptions!$C$15,MAX(0,$B$10-O567-M568)))</f>
        <v>0</v>
      </c>
      <c r="M568" s="0" t="n">
        <f aca="false">'Profiles 8760'!H557</f>
        <v>273600</v>
      </c>
      <c r="N568" s="0" t="n">
        <f aca="false">J568+L568</f>
        <v>0</v>
      </c>
      <c r="O568" s="0" t="n">
        <f aca="false">O567+N568</f>
        <v>44577.2469050503</v>
      </c>
      <c r="P568" s="0" t="n">
        <f aca="false">MIN($B$5,P567+K568*$B$6-I568)</f>
        <v>224.55374209928</v>
      </c>
      <c r="Q568" s="0" t="n">
        <f aca="false">MAX(0,F568-H568-K568-L568)</f>
        <v>0</v>
      </c>
    </row>
    <row r="569" customFormat="false" ht="15" hidden="false" customHeight="false" outlineLevel="0" collapsed="false">
      <c r="A569" s="0" t="n">
        <f aca="false">'Profiles 8760'!A558</f>
        <v>556</v>
      </c>
      <c r="B569" s="0" t="n">
        <f aca="false">'Profiles 8760'!B558</f>
        <v>1</v>
      </c>
      <c r="C569" s="0" t="n">
        <f aca="false">'Profiles 8760'!E558</f>
        <v>0</v>
      </c>
      <c r="D569" s="0" t="n">
        <f aca="false">'Profiles 8760'!F558</f>
        <v>0</v>
      </c>
      <c r="E569" s="0" t="n">
        <f aca="false">'Profiles 8760'!G558</f>
        <v>0.561441</v>
      </c>
      <c r="F569" s="0" t="n">
        <f aca="false">D569*Assumptions!$C$11*$B$7+E569*Assumptions!$C$12*$B$8</f>
        <v>22.9629369</v>
      </c>
      <c r="G569" s="0" t="n">
        <f aca="false">C569*Assumptions!$C$15</f>
        <v>0</v>
      </c>
      <c r="H569" s="0" t="n">
        <f aca="false">MIN(F569,G569)</f>
        <v>0</v>
      </c>
      <c r="I569" s="0" t="n">
        <f aca="false">IF(C569=1,MIN(G569-H569,Assumptions!$C$13,P568),0)</f>
        <v>0</v>
      </c>
      <c r="J569" s="0" t="n">
        <f aca="false">H569+I569</f>
        <v>0</v>
      </c>
      <c r="K569" s="0" t="n">
        <f aca="false">MIN(IF(C569=1,F569-H569,F569),Assumptions!$C$13,MAX(0,($B$5-P568)/$B$6))</f>
        <v>22.9629369</v>
      </c>
      <c r="L569" s="0" t="n">
        <f aca="false">IF(C569=1,0,MIN(F569-K569,Assumptions!$C$15,MAX(0,$B$10-O568-M569)))</f>
        <v>0</v>
      </c>
      <c r="M569" s="0" t="n">
        <f aca="false">'Profiles 8760'!H558</f>
        <v>273600</v>
      </c>
      <c r="N569" s="0" t="n">
        <f aca="false">J569+L569</f>
        <v>0</v>
      </c>
      <c r="O569" s="0" t="n">
        <f aca="false">O568+N569</f>
        <v>44577.2469050503</v>
      </c>
      <c r="P569" s="0" t="n">
        <f aca="false">MIN($B$5,P568+K569*$B$6-I569)</f>
        <v>244.4580158042</v>
      </c>
      <c r="Q569" s="0" t="n">
        <f aca="false">MAX(0,F569-H569-K569-L569)</f>
        <v>0</v>
      </c>
    </row>
    <row r="570" customFormat="false" ht="15" hidden="false" customHeight="false" outlineLevel="0" collapsed="false">
      <c r="A570" s="0" t="n">
        <f aca="false">'Profiles 8760'!A559</f>
        <v>557</v>
      </c>
      <c r="B570" s="0" t="n">
        <f aca="false">'Profiles 8760'!B559</f>
        <v>1</v>
      </c>
      <c r="C570" s="0" t="n">
        <f aca="false">'Profiles 8760'!E559</f>
        <v>0</v>
      </c>
      <c r="D570" s="0" t="n">
        <f aca="false">'Profiles 8760'!F559</f>
        <v>0</v>
      </c>
      <c r="E570" s="0" t="n">
        <f aca="false">'Profiles 8760'!G559</f>
        <v>0.503687</v>
      </c>
      <c r="F570" s="0" t="n">
        <f aca="false">D570*Assumptions!$C$11*$B$7+E570*Assumptions!$C$12*$B$8</f>
        <v>20.6007983</v>
      </c>
      <c r="G570" s="0" t="n">
        <f aca="false">C570*Assumptions!$C$15</f>
        <v>0</v>
      </c>
      <c r="H570" s="0" t="n">
        <f aca="false">MIN(F570,G570)</f>
        <v>0</v>
      </c>
      <c r="I570" s="0" t="n">
        <f aca="false">IF(C570=1,MIN(G570-H570,Assumptions!$C$13,P569),0)</f>
        <v>0</v>
      </c>
      <c r="J570" s="0" t="n">
        <f aca="false">H570+I570</f>
        <v>0</v>
      </c>
      <c r="K570" s="0" t="n">
        <f aca="false">MIN(IF(C570=1,F570-H570,F570),Assumptions!$C$13,MAX(0,($B$5-P569)/$B$6))</f>
        <v>20.6007983</v>
      </c>
      <c r="L570" s="0" t="n">
        <f aca="false">IF(C570=1,0,MIN(F570-K570,Assumptions!$C$15,MAX(0,$B$10-O569-M570)))</f>
        <v>0</v>
      </c>
      <c r="M570" s="0" t="n">
        <f aca="false">'Profiles 8760'!H559</f>
        <v>273600</v>
      </c>
      <c r="N570" s="0" t="n">
        <f aca="false">J570+L570</f>
        <v>0</v>
      </c>
      <c r="O570" s="0" t="n">
        <f aca="false">O569+N570</f>
        <v>44577.2469050503</v>
      </c>
      <c r="P570" s="0" t="n">
        <f aca="false">MIN($B$5,P569+K570*$B$6-I570)</f>
        <v>262.31478777064</v>
      </c>
      <c r="Q570" s="0" t="n">
        <f aca="false">MAX(0,F570-H570-K570-L570)</f>
        <v>0</v>
      </c>
    </row>
    <row r="571" customFormat="false" ht="15" hidden="false" customHeight="false" outlineLevel="0" collapsed="false">
      <c r="A571" s="0" t="n">
        <f aca="false">'Profiles 8760'!A560</f>
        <v>558</v>
      </c>
      <c r="B571" s="0" t="n">
        <f aca="false">'Profiles 8760'!B560</f>
        <v>1</v>
      </c>
      <c r="C571" s="0" t="n">
        <f aca="false">'Profiles 8760'!E560</f>
        <v>0</v>
      </c>
      <c r="D571" s="0" t="n">
        <f aca="false">'Profiles 8760'!F560</f>
        <v>0</v>
      </c>
      <c r="E571" s="0" t="n">
        <f aca="false">'Profiles 8760'!G560</f>
        <v>0.357957</v>
      </c>
      <c r="F571" s="0" t="n">
        <f aca="false">D571*Assumptions!$C$11*$B$7+E571*Assumptions!$C$12*$B$8</f>
        <v>14.6404413</v>
      </c>
      <c r="G571" s="0" t="n">
        <f aca="false">C571*Assumptions!$C$15</f>
        <v>0</v>
      </c>
      <c r="H571" s="0" t="n">
        <f aca="false">MIN(F571,G571)</f>
        <v>0</v>
      </c>
      <c r="I571" s="0" t="n">
        <f aca="false">IF(C571=1,MIN(G571-H571,Assumptions!$C$13,P570),0)</f>
        <v>0</v>
      </c>
      <c r="J571" s="0" t="n">
        <f aca="false">H571+I571</f>
        <v>0</v>
      </c>
      <c r="K571" s="0" t="n">
        <f aca="false">MIN(IF(C571=1,F571-H571,F571),Assumptions!$C$13,MAX(0,($B$5-P570)/$B$6))</f>
        <v>14.6404413</v>
      </c>
      <c r="L571" s="0" t="n">
        <f aca="false">IF(C571=1,0,MIN(F571-K571,Assumptions!$C$15,MAX(0,$B$10-O570-M571)))</f>
        <v>0</v>
      </c>
      <c r="M571" s="0" t="n">
        <f aca="false">'Profiles 8760'!H560</f>
        <v>273600</v>
      </c>
      <c r="N571" s="0" t="n">
        <f aca="false">J571+L571</f>
        <v>0</v>
      </c>
      <c r="O571" s="0" t="n">
        <f aca="false">O570+N571</f>
        <v>44577.2469050503</v>
      </c>
      <c r="P571" s="0" t="n">
        <f aca="false">MIN($B$5,P570+K571*$B$6-I571)</f>
        <v>275.00512228948</v>
      </c>
      <c r="Q571" s="0" t="n">
        <f aca="false">MAX(0,F571-H571-K571-L571)</f>
        <v>0</v>
      </c>
    </row>
    <row r="572" customFormat="false" ht="15" hidden="false" customHeight="false" outlineLevel="0" collapsed="false">
      <c r="A572" s="0" t="n">
        <f aca="false">'Profiles 8760'!A561</f>
        <v>559</v>
      </c>
      <c r="B572" s="0" t="n">
        <f aca="false">'Profiles 8760'!B561</f>
        <v>1</v>
      </c>
      <c r="C572" s="0" t="n">
        <f aca="false">'Profiles 8760'!E561</f>
        <v>0</v>
      </c>
      <c r="D572" s="0" t="n">
        <f aca="false">'Profiles 8760'!F561</f>
        <v>0</v>
      </c>
      <c r="E572" s="0" t="n">
        <f aca="false">'Profiles 8760'!G561</f>
        <v>0.272785</v>
      </c>
      <c r="F572" s="0" t="n">
        <f aca="false">D572*Assumptions!$C$11*$B$7+E572*Assumptions!$C$12*$B$8</f>
        <v>11.1569065</v>
      </c>
      <c r="G572" s="0" t="n">
        <f aca="false">C572*Assumptions!$C$15</f>
        <v>0</v>
      </c>
      <c r="H572" s="0" t="n">
        <f aca="false">MIN(F572,G572)</f>
        <v>0</v>
      </c>
      <c r="I572" s="0" t="n">
        <f aca="false">IF(C572=1,MIN(G572-H572,Assumptions!$C$13,P571),0)</f>
        <v>0</v>
      </c>
      <c r="J572" s="0" t="n">
        <f aca="false">H572+I572</f>
        <v>0</v>
      </c>
      <c r="K572" s="0" t="n">
        <f aca="false">MIN(IF(C572=1,F572-H572,F572),Assumptions!$C$13,MAX(0,($B$5-P571)/$B$6))</f>
        <v>11.1569065</v>
      </c>
      <c r="L572" s="0" t="n">
        <f aca="false">IF(C572=1,0,MIN(F572-K572,Assumptions!$C$15,MAX(0,$B$10-O571-M572)))</f>
        <v>0</v>
      </c>
      <c r="M572" s="0" t="n">
        <f aca="false">'Profiles 8760'!H561</f>
        <v>273600</v>
      </c>
      <c r="N572" s="0" t="n">
        <f aca="false">J572+L572</f>
        <v>0</v>
      </c>
      <c r="O572" s="0" t="n">
        <f aca="false">O571+N572</f>
        <v>44577.2469050503</v>
      </c>
      <c r="P572" s="0" t="n">
        <f aca="false">MIN($B$5,P571+K572*$B$6-I572)</f>
        <v>284.67592884368</v>
      </c>
      <c r="Q572" s="0" t="n">
        <f aca="false">MAX(0,F572-H572-K572-L572)</f>
        <v>0</v>
      </c>
    </row>
    <row r="573" customFormat="false" ht="15" hidden="false" customHeight="false" outlineLevel="0" collapsed="false">
      <c r="A573" s="0" t="n">
        <f aca="false">'Profiles 8760'!A562</f>
        <v>560</v>
      </c>
      <c r="B573" s="0" t="n">
        <f aca="false">'Profiles 8760'!B562</f>
        <v>1</v>
      </c>
      <c r="C573" s="0" t="n">
        <f aca="false">'Profiles 8760'!E562</f>
        <v>1</v>
      </c>
      <c r="D573" s="0" t="n">
        <f aca="false">'Profiles 8760'!F562</f>
        <v>0.064005</v>
      </c>
      <c r="E573" s="0" t="n">
        <f aca="false">'Profiles 8760'!G562</f>
        <v>0.169323</v>
      </c>
      <c r="F573" s="0" t="n">
        <f aca="false">D573*Assumptions!$C$11*$B$7+E573*Assumptions!$C$12*$B$8</f>
        <v>25.4099547</v>
      </c>
      <c r="G573" s="0" t="n">
        <f aca="false">C573*Assumptions!$C$15</f>
        <v>200</v>
      </c>
      <c r="H573" s="0" t="n">
        <f aca="false">MIN(F573,G573)</f>
        <v>25.4099547</v>
      </c>
      <c r="I573" s="0" t="n">
        <f aca="false">IF(C573=1,MIN(G573-H573,Assumptions!$C$13,P572),0)</f>
        <v>174.5900453</v>
      </c>
      <c r="J573" s="0" t="n">
        <f aca="false">H573+I573</f>
        <v>200</v>
      </c>
      <c r="K573" s="0" t="n">
        <f aca="false">MIN(IF(C573=1,F573-H573,F573),Assumptions!$C$13,MAX(0,($B$5-P572)/$B$6))</f>
        <v>0</v>
      </c>
      <c r="L573" s="0" t="n">
        <f aca="false">IF(C573=1,0,MIN(F573-K573,Assumptions!$C$15,MAX(0,$B$10-O572-M573)))</f>
        <v>0</v>
      </c>
      <c r="M573" s="0" t="n">
        <f aca="false">'Profiles 8760'!H562</f>
        <v>273400</v>
      </c>
      <c r="N573" s="0" t="n">
        <f aca="false">J573+L573</f>
        <v>200</v>
      </c>
      <c r="O573" s="0" t="n">
        <f aca="false">O572+N573</f>
        <v>44777.2469050503</v>
      </c>
      <c r="P573" s="0" t="n">
        <f aca="false">MIN($B$5,P572+K573*$B$6-I573)</f>
        <v>110.08588354368</v>
      </c>
      <c r="Q573" s="0" t="n">
        <f aca="false">MAX(0,F573-H573-K573-L573)</f>
        <v>0</v>
      </c>
    </row>
    <row r="574" customFormat="false" ht="15" hidden="false" customHeight="false" outlineLevel="0" collapsed="false">
      <c r="A574" s="0" t="n">
        <f aca="false">'Profiles 8760'!A563</f>
        <v>561</v>
      </c>
      <c r="B574" s="0" t="n">
        <f aca="false">'Profiles 8760'!B563</f>
        <v>1</v>
      </c>
      <c r="C574" s="0" t="n">
        <f aca="false">'Profiles 8760'!E563</f>
        <v>1</v>
      </c>
      <c r="D574" s="0" t="n">
        <f aca="false">'Profiles 8760'!F563</f>
        <v>0.335533</v>
      </c>
      <c r="E574" s="0" t="n">
        <f aca="false">'Profiles 8760'!G563</f>
        <v>0.196013</v>
      </c>
      <c r="F574" s="0" t="n">
        <f aca="false">D574*Assumptions!$C$11*$B$7+E574*Assumptions!$C$12*$B$8</f>
        <v>104.9188621</v>
      </c>
      <c r="G574" s="0" t="n">
        <f aca="false">C574*Assumptions!$C$15</f>
        <v>200</v>
      </c>
      <c r="H574" s="0" t="n">
        <f aca="false">MIN(F574,G574)</f>
        <v>104.9188621</v>
      </c>
      <c r="I574" s="0" t="n">
        <f aca="false">IF(C574=1,MIN(G574-H574,Assumptions!$C$13,P573),0)</f>
        <v>95.0811379</v>
      </c>
      <c r="J574" s="0" t="n">
        <f aca="false">H574+I574</f>
        <v>200</v>
      </c>
      <c r="K574" s="0" t="n">
        <f aca="false">MIN(IF(C574=1,F574-H574,F574),Assumptions!$C$13,MAX(0,($B$5-P573)/$B$6))</f>
        <v>0</v>
      </c>
      <c r="L574" s="0" t="n">
        <f aca="false">IF(C574=1,0,MIN(F574-K574,Assumptions!$C$15,MAX(0,$B$10-O573-M574)))</f>
        <v>0</v>
      </c>
      <c r="M574" s="0" t="n">
        <f aca="false">'Profiles 8760'!H563</f>
        <v>273200</v>
      </c>
      <c r="N574" s="0" t="n">
        <f aca="false">J574+L574</f>
        <v>200</v>
      </c>
      <c r="O574" s="0" t="n">
        <f aca="false">O573+N574</f>
        <v>44977.2469050503</v>
      </c>
      <c r="P574" s="0" t="n">
        <f aca="false">MIN($B$5,P573+K574*$B$6-I574)</f>
        <v>15.0047456436801</v>
      </c>
      <c r="Q574" s="0" t="n">
        <f aca="false">MAX(0,F574-H574-K574-L574)</f>
        <v>0</v>
      </c>
    </row>
    <row r="575" customFormat="false" ht="15" hidden="false" customHeight="false" outlineLevel="0" collapsed="false">
      <c r="A575" s="0" t="n">
        <f aca="false">'Profiles 8760'!A564</f>
        <v>562</v>
      </c>
      <c r="B575" s="0" t="n">
        <f aca="false">'Profiles 8760'!B564</f>
        <v>1</v>
      </c>
      <c r="C575" s="0" t="n">
        <f aca="false">'Profiles 8760'!E564</f>
        <v>0</v>
      </c>
      <c r="D575" s="0" t="n">
        <f aca="false">'Profiles 8760'!F564</f>
        <v>0.64509</v>
      </c>
      <c r="E575" s="0" t="n">
        <f aca="false">'Profiles 8760'!G564</f>
        <v>0.233628</v>
      </c>
      <c r="F575" s="0" t="n">
        <f aca="false">D575*Assumptions!$C$11*$B$7+E575*Assumptions!$C$12*$B$8</f>
        <v>195.8573772</v>
      </c>
      <c r="G575" s="0" t="n">
        <f aca="false">C575*Assumptions!$C$15</f>
        <v>0</v>
      </c>
      <c r="H575" s="0" t="n">
        <f aca="false">MIN(F575,G575)</f>
        <v>0</v>
      </c>
      <c r="I575" s="0" t="n">
        <f aca="false">IF(C575=1,MIN(G575-H575,Assumptions!$C$13,P574),0)</f>
        <v>0</v>
      </c>
      <c r="J575" s="0" t="n">
        <f aca="false">H575+I575</f>
        <v>0</v>
      </c>
      <c r="K575" s="0" t="n">
        <f aca="false">MIN(IF(C575=1,F575-H575,F575),Assumptions!$C$13,MAX(0,($B$5-P574)/$B$6))</f>
        <v>180</v>
      </c>
      <c r="L575" s="0" t="n">
        <f aca="false">IF(C575=1,0,MIN(F575-K575,Assumptions!$C$15,MAX(0,$B$10-O574-M575)))</f>
        <v>15.8573772</v>
      </c>
      <c r="M575" s="0" t="n">
        <f aca="false">'Profiles 8760'!H564</f>
        <v>273200</v>
      </c>
      <c r="N575" s="0" t="n">
        <f aca="false">J575+L575</f>
        <v>15.8573772</v>
      </c>
      <c r="O575" s="0" t="n">
        <f aca="false">O574+N575</f>
        <v>44993.1042822503</v>
      </c>
      <c r="P575" s="0" t="n">
        <f aca="false">MIN($B$5,P574+K575*$B$6-I575)</f>
        <v>171.02874564368</v>
      </c>
      <c r="Q575" s="0" t="n">
        <f aca="false">MAX(0,F575-H575-K575-L575)</f>
        <v>0</v>
      </c>
    </row>
    <row r="576" customFormat="false" ht="15" hidden="false" customHeight="false" outlineLevel="0" collapsed="false">
      <c r="A576" s="0" t="n">
        <f aca="false">'Profiles 8760'!A565</f>
        <v>563</v>
      </c>
      <c r="B576" s="0" t="n">
        <f aca="false">'Profiles 8760'!B565</f>
        <v>1</v>
      </c>
      <c r="C576" s="0" t="n">
        <f aca="false">'Profiles 8760'!E565</f>
        <v>0</v>
      </c>
      <c r="D576" s="0" t="n">
        <f aca="false">'Profiles 8760'!F565</f>
        <v>0.919069</v>
      </c>
      <c r="E576" s="0" t="n">
        <f aca="false">'Profiles 8760'!G565</f>
        <v>0.209968</v>
      </c>
      <c r="F576" s="0" t="n">
        <f aca="false">D576*Assumptions!$C$11*$B$7+E576*Assumptions!$C$12*$B$8</f>
        <v>274.0148184</v>
      </c>
      <c r="G576" s="0" t="n">
        <f aca="false">C576*Assumptions!$C$15</f>
        <v>0</v>
      </c>
      <c r="H576" s="0" t="n">
        <f aca="false">MIN(F576,G576)</f>
        <v>0</v>
      </c>
      <c r="I576" s="0" t="n">
        <f aca="false">IF(C576=1,MIN(G576-H576,Assumptions!$C$13,P575),0)</f>
        <v>0</v>
      </c>
      <c r="J576" s="0" t="n">
        <f aca="false">H576+I576</f>
        <v>0</v>
      </c>
      <c r="K576" s="0" t="n">
        <f aca="false">MIN(IF(C576=1,F576-H576,F576),Assumptions!$C$13,MAX(0,($B$5-P575)/$B$6))</f>
        <v>180</v>
      </c>
      <c r="L576" s="0" t="n">
        <f aca="false">IF(C576=1,0,MIN(F576-K576,Assumptions!$C$15,MAX(0,$B$10-O575-M576)))</f>
        <v>94.0148184</v>
      </c>
      <c r="M576" s="0" t="n">
        <f aca="false">'Profiles 8760'!H565</f>
        <v>273200</v>
      </c>
      <c r="N576" s="0" t="n">
        <f aca="false">J576+L576</f>
        <v>94.0148184</v>
      </c>
      <c r="O576" s="0" t="n">
        <f aca="false">O575+N576</f>
        <v>45087.1191006503</v>
      </c>
      <c r="P576" s="0" t="n">
        <f aca="false">MIN($B$5,P575+K576*$B$6-I576)</f>
        <v>327.05274564368</v>
      </c>
      <c r="Q576" s="0" t="n">
        <f aca="false">MAX(0,F576-H576-K576-L576)</f>
        <v>0</v>
      </c>
    </row>
    <row r="577" customFormat="false" ht="15" hidden="false" customHeight="false" outlineLevel="0" collapsed="false">
      <c r="A577" s="0" t="n">
        <f aca="false">'Profiles 8760'!A566</f>
        <v>564</v>
      </c>
      <c r="B577" s="0" t="n">
        <f aca="false">'Profiles 8760'!B566</f>
        <v>1</v>
      </c>
      <c r="C577" s="0" t="n">
        <f aca="false">'Profiles 8760'!E566</f>
        <v>0</v>
      </c>
      <c r="D577" s="0" t="n">
        <f aca="false">'Profiles 8760'!F566</f>
        <v>1</v>
      </c>
      <c r="E577" s="0" t="n">
        <f aca="false">'Profiles 8760'!G566</f>
        <v>0.269249</v>
      </c>
      <c r="F577" s="0" t="n">
        <f aca="false">D577*Assumptions!$C$11*$B$7+E577*Assumptions!$C$12*$B$8</f>
        <v>299.8122841</v>
      </c>
      <c r="G577" s="0" t="n">
        <f aca="false">C577*Assumptions!$C$15</f>
        <v>0</v>
      </c>
      <c r="H577" s="0" t="n">
        <f aca="false">MIN(F577,G577)</f>
        <v>0</v>
      </c>
      <c r="I577" s="0" t="n">
        <f aca="false">IF(C577=1,MIN(G577-H577,Assumptions!$C$13,P576),0)</f>
        <v>0</v>
      </c>
      <c r="J577" s="0" t="n">
        <f aca="false">H577+I577</f>
        <v>0</v>
      </c>
      <c r="K577" s="0" t="n">
        <f aca="false">MIN(IF(C577=1,F577-H577,F577),Assumptions!$C$13,MAX(0,($B$5-P576)/$B$6))</f>
        <v>180</v>
      </c>
      <c r="L577" s="0" t="n">
        <f aca="false">IF(C577=1,0,MIN(F577-K577,Assumptions!$C$15,MAX(0,$B$10-O576-M577)))</f>
        <v>119.8122841</v>
      </c>
      <c r="M577" s="0" t="n">
        <f aca="false">'Profiles 8760'!H566</f>
        <v>273200</v>
      </c>
      <c r="N577" s="0" t="n">
        <f aca="false">J577+L577</f>
        <v>119.8122841</v>
      </c>
      <c r="O577" s="0" t="n">
        <f aca="false">O576+N577</f>
        <v>45206.9313847503</v>
      </c>
      <c r="P577" s="0" t="n">
        <f aca="false">MIN($B$5,P576+K577*$B$6-I577)</f>
        <v>483.07674564368</v>
      </c>
      <c r="Q577" s="0" t="n">
        <f aca="false">MAX(0,F577-H577-K577-L577)</f>
        <v>0</v>
      </c>
    </row>
    <row r="578" customFormat="false" ht="15" hidden="false" customHeight="false" outlineLevel="0" collapsed="false">
      <c r="A578" s="0" t="n">
        <f aca="false">'Profiles 8760'!A567</f>
        <v>565</v>
      </c>
      <c r="B578" s="0" t="n">
        <f aca="false">'Profiles 8760'!B567</f>
        <v>1</v>
      </c>
      <c r="C578" s="0" t="n">
        <f aca="false">'Profiles 8760'!E567</f>
        <v>0</v>
      </c>
      <c r="D578" s="0" t="n">
        <f aca="false">'Profiles 8760'!F567</f>
        <v>1</v>
      </c>
      <c r="E578" s="0" t="n">
        <f aca="false">'Profiles 8760'!G567</f>
        <v>0.313564</v>
      </c>
      <c r="F578" s="0" t="n">
        <f aca="false">D578*Assumptions!$C$11*$B$7+E578*Assumptions!$C$12*$B$8</f>
        <v>301.6247676</v>
      </c>
      <c r="G578" s="0" t="n">
        <f aca="false">C578*Assumptions!$C$15</f>
        <v>0</v>
      </c>
      <c r="H578" s="0" t="n">
        <f aca="false">MIN(F578,G578)</f>
        <v>0</v>
      </c>
      <c r="I578" s="0" t="n">
        <f aca="false">IF(C578=1,MIN(G578-H578,Assumptions!$C$13,P577),0)</f>
        <v>0</v>
      </c>
      <c r="J578" s="0" t="n">
        <f aca="false">H578+I578</f>
        <v>0</v>
      </c>
      <c r="K578" s="0" t="n">
        <f aca="false">MIN(IF(C578=1,F578-H578,F578),Assumptions!$C$13,MAX(0,($B$5-P577)/$B$6))</f>
        <v>31.9949865670512</v>
      </c>
      <c r="L578" s="0" t="n">
        <f aca="false">IF(C578=1,0,MIN(F578-K578,Assumptions!$C$15,MAX(0,$B$10-O577-M578)))</f>
        <v>200</v>
      </c>
      <c r="M578" s="0" t="n">
        <f aca="false">'Profiles 8760'!H567</f>
        <v>273200</v>
      </c>
      <c r="N578" s="0" t="n">
        <f aca="false">J578+L578</f>
        <v>200</v>
      </c>
      <c r="O578" s="0" t="n">
        <f aca="false">O577+N578</f>
        <v>45406.9313847503</v>
      </c>
      <c r="P578" s="0" t="n">
        <f aca="false">MIN($B$5,P577+K578*$B$6-I578)</f>
        <v>510.81</v>
      </c>
      <c r="Q578" s="0" t="n">
        <f aca="false">MAX(0,F578-H578-K578-L578)</f>
        <v>69.6297810329488</v>
      </c>
    </row>
    <row r="579" customFormat="false" ht="15" hidden="false" customHeight="false" outlineLevel="0" collapsed="false">
      <c r="A579" s="0" t="n">
        <f aca="false">'Profiles 8760'!A568</f>
        <v>566</v>
      </c>
      <c r="B579" s="0" t="n">
        <f aca="false">'Profiles 8760'!B568</f>
        <v>1</v>
      </c>
      <c r="C579" s="0" t="n">
        <f aca="false">'Profiles 8760'!E568</f>
        <v>0</v>
      </c>
      <c r="D579" s="0" t="n">
        <f aca="false">'Profiles 8760'!F568</f>
        <v>1</v>
      </c>
      <c r="E579" s="0" t="n">
        <f aca="false">'Profiles 8760'!G568</f>
        <v>0.450959</v>
      </c>
      <c r="F579" s="0" t="n">
        <f aca="false">D579*Assumptions!$C$11*$B$7+E579*Assumptions!$C$12*$B$8</f>
        <v>307.2442231</v>
      </c>
      <c r="G579" s="0" t="n">
        <f aca="false">C579*Assumptions!$C$15</f>
        <v>0</v>
      </c>
      <c r="H579" s="0" t="n">
        <f aca="false">MIN(F579,G579)</f>
        <v>0</v>
      </c>
      <c r="I579" s="0" t="n">
        <f aca="false">IF(C579=1,MIN(G579-H579,Assumptions!$C$13,P578),0)</f>
        <v>0</v>
      </c>
      <c r="J579" s="0" t="n">
        <f aca="false">H579+I579</f>
        <v>0</v>
      </c>
      <c r="K579" s="0" t="n">
        <f aca="false">MIN(IF(C579=1,F579-H579,F579),Assumptions!$C$13,MAX(0,($B$5-P578)/$B$6))</f>
        <v>0</v>
      </c>
      <c r="L579" s="0" t="n">
        <f aca="false">IF(C579=1,0,MIN(F579-K579,Assumptions!$C$15,MAX(0,$B$10-O578-M579)))</f>
        <v>200</v>
      </c>
      <c r="M579" s="0" t="n">
        <f aca="false">'Profiles 8760'!H568</f>
        <v>273200</v>
      </c>
      <c r="N579" s="0" t="n">
        <f aca="false">J579+L579</f>
        <v>200</v>
      </c>
      <c r="O579" s="0" t="n">
        <f aca="false">O578+N579</f>
        <v>45606.9313847503</v>
      </c>
      <c r="P579" s="0" t="n">
        <f aca="false">MIN($B$5,P578+K579*$B$6-I579)</f>
        <v>510.81</v>
      </c>
      <c r="Q579" s="0" t="n">
        <f aca="false">MAX(0,F579-H579-K579-L579)</f>
        <v>107.2442231</v>
      </c>
    </row>
    <row r="580" customFormat="false" ht="15" hidden="false" customHeight="false" outlineLevel="0" collapsed="false">
      <c r="A580" s="0" t="n">
        <f aca="false">'Profiles 8760'!A569</f>
        <v>567</v>
      </c>
      <c r="B580" s="0" t="n">
        <f aca="false">'Profiles 8760'!B569</f>
        <v>1</v>
      </c>
      <c r="C580" s="0" t="n">
        <f aca="false">'Profiles 8760'!E569</f>
        <v>0</v>
      </c>
      <c r="D580" s="0" t="n">
        <f aca="false">'Profiles 8760'!F569</f>
        <v>0.919069</v>
      </c>
      <c r="E580" s="0" t="n">
        <f aca="false">'Profiles 8760'!G569</f>
        <v>0.46473</v>
      </c>
      <c r="F580" s="0" t="n">
        <f aca="false">D580*Assumptions!$C$11*$B$7+E580*Assumptions!$C$12*$B$8</f>
        <v>284.4345842</v>
      </c>
      <c r="G580" s="0" t="n">
        <f aca="false">C580*Assumptions!$C$15</f>
        <v>0</v>
      </c>
      <c r="H580" s="0" t="n">
        <f aca="false">MIN(F580,G580)</f>
        <v>0</v>
      </c>
      <c r="I580" s="0" t="n">
        <f aca="false">IF(C580=1,MIN(G580-H580,Assumptions!$C$13,P579),0)</f>
        <v>0</v>
      </c>
      <c r="J580" s="0" t="n">
        <f aca="false">H580+I580</f>
        <v>0</v>
      </c>
      <c r="K580" s="0" t="n">
        <f aca="false">MIN(IF(C580=1,F580-H580,F580),Assumptions!$C$13,MAX(0,($B$5-P579)/$B$6))</f>
        <v>0</v>
      </c>
      <c r="L580" s="0" t="n">
        <f aca="false">IF(C580=1,0,MIN(F580-K580,Assumptions!$C$15,MAX(0,$B$10-O579-M580)))</f>
        <v>200</v>
      </c>
      <c r="M580" s="0" t="n">
        <f aca="false">'Profiles 8760'!H569</f>
        <v>273200</v>
      </c>
      <c r="N580" s="0" t="n">
        <f aca="false">J580+L580</f>
        <v>200</v>
      </c>
      <c r="O580" s="0" t="n">
        <f aca="false">O579+N580</f>
        <v>45806.9313847503</v>
      </c>
      <c r="P580" s="0" t="n">
        <f aca="false">MIN($B$5,P579+K580*$B$6-I580)</f>
        <v>510.81</v>
      </c>
      <c r="Q580" s="0" t="n">
        <f aca="false">MAX(0,F580-H580-K580-L580)</f>
        <v>84.4345842</v>
      </c>
    </row>
    <row r="581" customFormat="false" ht="15" hidden="false" customHeight="false" outlineLevel="0" collapsed="false">
      <c r="A581" s="0" t="n">
        <f aca="false">'Profiles 8760'!A570</f>
        <v>568</v>
      </c>
      <c r="B581" s="0" t="n">
        <f aca="false">'Profiles 8760'!B570</f>
        <v>1</v>
      </c>
      <c r="C581" s="0" t="n">
        <f aca="false">'Profiles 8760'!E570</f>
        <v>0</v>
      </c>
      <c r="D581" s="0" t="n">
        <f aca="false">'Profiles 8760'!F570</f>
        <v>0.64509</v>
      </c>
      <c r="E581" s="0" t="n">
        <f aca="false">'Profiles 8760'!G570</f>
        <v>0.242547</v>
      </c>
      <c r="F581" s="0" t="n">
        <f aca="false">D581*Assumptions!$C$11*$B$7+E581*Assumptions!$C$12*$B$8</f>
        <v>196.2221643</v>
      </c>
      <c r="G581" s="0" t="n">
        <f aca="false">C581*Assumptions!$C$15</f>
        <v>0</v>
      </c>
      <c r="H581" s="0" t="n">
        <f aca="false">MIN(F581,G581)</f>
        <v>0</v>
      </c>
      <c r="I581" s="0" t="n">
        <f aca="false">IF(C581=1,MIN(G581-H581,Assumptions!$C$13,P580),0)</f>
        <v>0</v>
      </c>
      <c r="J581" s="0" t="n">
        <f aca="false">H581+I581</f>
        <v>0</v>
      </c>
      <c r="K581" s="0" t="n">
        <f aca="false">MIN(IF(C581=1,F581-H581,F581),Assumptions!$C$13,MAX(0,($B$5-P580)/$B$6))</f>
        <v>0</v>
      </c>
      <c r="L581" s="0" t="n">
        <f aca="false">IF(C581=1,0,MIN(F581-K581,Assumptions!$C$15,MAX(0,$B$10-O580-M581)))</f>
        <v>196.2221643</v>
      </c>
      <c r="M581" s="0" t="n">
        <f aca="false">'Profiles 8760'!H570</f>
        <v>273200</v>
      </c>
      <c r="N581" s="0" t="n">
        <f aca="false">J581+L581</f>
        <v>196.2221643</v>
      </c>
      <c r="O581" s="0" t="n">
        <f aca="false">O580+N581</f>
        <v>46003.1535490503</v>
      </c>
      <c r="P581" s="0" t="n">
        <f aca="false">MIN($B$5,P580+K581*$B$6-I581)</f>
        <v>510.81</v>
      </c>
      <c r="Q581" s="0" t="n">
        <f aca="false">MAX(0,F581-H581-K581-L581)</f>
        <v>0</v>
      </c>
    </row>
    <row r="582" customFormat="false" ht="15" hidden="false" customHeight="false" outlineLevel="0" collapsed="false">
      <c r="A582" s="0" t="n">
        <f aca="false">'Profiles 8760'!A571</f>
        <v>569</v>
      </c>
      <c r="B582" s="0" t="n">
        <f aca="false">'Profiles 8760'!B571</f>
        <v>1</v>
      </c>
      <c r="C582" s="0" t="n">
        <f aca="false">'Profiles 8760'!E571</f>
        <v>0</v>
      </c>
      <c r="D582" s="0" t="n">
        <f aca="false">'Profiles 8760'!F571</f>
        <v>0.335533</v>
      </c>
      <c r="E582" s="0" t="n">
        <f aca="false">'Profiles 8760'!G571</f>
        <v>0.208703</v>
      </c>
      <c r="F582" s="0" t="n">
        <f aca="false">D582*Assumptions!$C$11*$B$7+E582*Assumptions!$C$12*$B$8</f>
        <v>105.4378831</v>
      </c>
      <c r="G582" s="0" t="n">
        <f aca="false">C582*Assumptions!$C$15</f>
        <v>0</v>
      </c>
      <c r="H582" s="0" t="n">
        <f aca="false">MIN(F582,G582)</f>
        <v>0</v>
      </c>
      <c r="I582" s="0" t="n">
        <f aca="false">IF(C582=1,MIN(G582-H582,Assumptions!$C$13,P581),0)</f>
        <v>0</v>
      </c>
      <c r="J582" s="0" t="n">
        <f aca="false">H582+I582</f>
        <v>0</v>
      </c>
      <c r="K582" s="0" t="n">
        <f aca="false">MIN(IF(C582=1,F582-H582,F582),Assumptions!$C$13,MAX(0,($B$5-P581)/$B$6))</f>
        <v>0</v>
      </c>
      <c r="L582" s="0" t="n">
        <f aca="false">IF(C582=1,0,MIN(F582-K582,Assumptions!$C$15,MAX(0,$B$10-O581-M582)))</f>
        <v>105.4378831</v>
      </c>
      <c r="M582" s="0" t="n">
        <f aca="false">'Profiles 8760'!H571</f>
        <v>273200</v>
      </c>
      <c r="N582" s="0" t="n">
        <f aca="false">J582+L582</f>
        <v>105.4378831</v>
      </c>
      <c r="O582" s="0" t="n">
        <f aca="false">O581+N582</f>
        <v>46108.5914321503</v>
      </c>
      <c r="P582" s="0" t="n">
        <f aca="false">MIN($B$5,P581+K582*$B$6-I582)</f>
        <v>510.81</v>
      </c>
      <c r="Q582" s="0" t="n">
        <f aca="false">MAX(0,F582-H582-K582-L582)</f>
        <v>0</v>
      </c>
    </row>
    <row r="583" customFormat="false" ht="15" hidden="false" customHeight="false" outlineLevel="0" collapsed="false">
      <c r="A583" s="0" t="n">
        <f aca="false">'Profiles 8760'!A572</f>
        <v>570</v>
      </c>
      <c r="B583" s="0" t="n">
        <f aca="false">'Profiles 8760'!B572</f>
        <v>1</v>
      </c>
      <c r="C583" s="0" t="n">
        <f aca="false">'Profiles 8760'!E572</f>
        <v>0</v>
      </c>
      <c r="D583" s="0" t="n">
        <f aca="false">'Profiles 8760'!F572</f>
        <v>0.064005</v>
      </c>
      <c r="E583" s="0" t="n">
        <f aca="false">'Profiles 8760'!G572</f>
        <v>0.20504</v>
      </c>
      <c r="F583" s="0" t="n">
        <f aca="false">D583*Assumptions!$C$11*$B$7+E583*Assumptions!$C$12*$B$8</f>
        <v>26.87078</v>
      </c>
      <c r="G583" s="0" t="n">
        <f aca="false">C583*Assumptions!$C$15</f>
        <v>0</v>
      </c>
      <c r="H583" s="0" t="n">
        <f aca="false">MIN(F583,G583)</f>
        <v>0</v>
      </c>
      <c r="I583" s="0" t="n">
        <f aca="false">IF(C583=1,MIN(G583-H583,Assumptions!$C$13,P582),0)</f>
        <v>0</v>
      </c>
      <c r="J583" s="0" t="n">
        <f aca="false">H583+I583</f>
        <v>0</v>
      </c>
      <c r="K583" s="0" t="n">
        <f aca="false">MIN(IF(C583=1,F583-H583,F583),Assumptions!$C$13,MAX(0,($B$5-P582)/$B$6))</f>
        <v>0</v>
      </c>
      <c r="L583" s="0" t="n">
        <f aca="false">IF(C583=1,0,MIN(F583-K583,Assumptions!$C$15,MAX(0,$B$10-O582-M583)))</f>
        <v>26.87078</v>
      </c>
      <c r="M583" s="0" t="n">
        <f aca="false">'Profiles 8760'!H572</f>
        <v>273200</v>
      </c>
      <c r="N583" s="0" t="n">
        <f aca="false">J583+L583</f>
        <v>26.87078</v>
      </c>
      <c r="O583" s="0" t="n">
        <f aca="false">O582+N583</f>
        <v>46135.4622121503</v>
      </c>
      <c r="P583" s="0" t="n">
        <f aca="false">MIN($B$5,P582+K583*$B$6-I583)</f>
        <v>510.81</v>
      </c>
      <c r="Q583" s="0" t="n">
        <f aca="false">MAX(0,F583-H583-K583-L583)</f>
        <v>0</v>
      </c>
    </row>
    <row r="584" customFormat="false" ht="15" hidden="false" customHeight="false" outlineLevel="0" collapsed="false">
      <c r="A584" s="0" t="n">
        <f aca="false">'Profiles 8760'!A573</f>
        <v>571</v>
      </c>
      <c r="B584" s="0" t="n">
        <f aca="false">'Profiles 8760'!B573</f>
        <v>1</v>
      </c>
      <c r="C584" s="0" t="n">
        <f aca="false">'Profiles 8760'!E573</f>
        <v>0</v>
      </c>
      <c r="D584" s="0" t="n">
        <f aca="false">'Profiles 8760'!F573</f>
        <v>0</v>
      </c>
      <c r="E584" s="0" t="n">
        <f aca="false">'Profiles 8760'!G573</f>
        <v>0.271428</v>
      </c>
      <c r="F584" s="0" t="n">
        <f aca="false">D584*Assumptions!$C$11*$B$7+E584*Assumptions!$C$12*$B$8</f>
        <v>11.1014052</v>
      </c>
      <c r="G584" s="0" t="n">
        <f aca="false">C584*Assumptions!$C$15</f>
        <v>0</v>
      </c>
      <c r="H584" s="0" t="n">
        <f aca="false">MIN(F584,G584)</f>
        <v>0</v>
      </c>
      <c r="I584" s="0" t="n">
        <f aca="false">IF(C584=1,MIN(G584-H584,Assumptions!$C$13,P583),0)</f>
        <v>0</v>
      </c>
      <c r="J584" s="0" t="n">
        <f aca="false">H584+I584</f>
        <v>0</v>
      </c>
      <c r="K584" s="0" t="n">
        <f aca="false">MIN(IF(C584=1,F584-H584,F584),Assumptions!$C$13,MAX(0,($B$5-P583)/$B$6))</f>
        <v>0</v>
      </c>
      <c r="L584" s="0" t="n">
        <f aca="false">IF(C584=1,0,MIN(F584-K584,Assumptions!$C$15,MAX(0,$B$10-O583-M584)))</f>
        <v>11.1014052</v>
      </c>
      <c r="M584" s="0" t="n">
        <f aca="false">'Profiles 8760'!H573</f>
        <v>273200</v>
      </c>
      <c r="N584" s="0" t="n">
        <f aca="false">J584+L584</f>
        <v>11.1014052</v>
      </c>
      <c r="O584" s="0" t="n">
        <f aca="false">O583+N584</f>
        <v>46146.5636173503</v>
      </c>
      <c r="P584" s="0" t="n">
        <f aca="false">MIN($B$5,P583+K584*$B$6-I584)</f>
        <v>510.81</v>
      </c>
      <c r="Q584" s="0" t="n">
        <f aca="false">MAX(0,F584-H584-K584-L584)</f>
        <v>0</v>
      </c>
    </row>
    <row r="585" customFormat="false" ht="15" hidden="false" customHeight="false" outlineLevel="0" collapsed="false">
      <c r="A585" s="0" t="n">
        <f aca="false">'Profiles 8760'!A574</f>
        <v>572</v>
      </c>
      <c r="B585" s="0" t="n">
        <f aca="false">'Profiles 8760'!B574</f>
        <v>1</v>
      </c>
      <c r="C585" s="0" t="n">
        <f aca="false">'Profiles 8760'!E574</f>
        <v>1</v>
      </c>
      <c r="D585" s="0" t="n">
        <f aca="false">'Profiles 8760'!F574</f>
        <v>0</v>
      </c>
      <c r="E585" s="0" t="n">
        <f aca="false">'Profiles 8760'!G574</f>
        <v>0.177695</v>
      </c>
      <c r="F585" s="0" t="n">
        <f aca="false">D585*Assumptions!$C$11*$B$7+E585*Assumptions!$C$12*$B$8</f>
        <v>7.2677255</v>
      </c>
      <c r="G585" s="0" t="n">
        <f aca="false">C585*Assumptions!$C$15</f>
        <v>200</v>
      </c>
      <c r="H585" s="0" t="n">
        <f aca="false">MIN(F585,G585)</f>
        <v>7.2677255</v>
      </c>
      <c r="I585" s="0" t="n">
        <f aca="false">IF(C585=1,MIN(G585-H585,Assumptions!$C$13,P584),0)</f>
        <v>180</v>
      </c>
      <c r="J585" s="0" t="n">
        <f aca="false">H585+I585</f>
        <v>187.2677255</v>
      </c>
      <c r="K585" s="0" t="n">
        <f aca="false">MIN(IF(C585=1,F585-H585,F585),Assumptions!$C$13,MAX(0,($B$5-P584)/$B$6))</f>
        <v>0</v>
      </c>
      <c r="L585" s="0" t="n">
        <f aca="false">IF(C585=1,0,MIN(F585-K585,Assumptions!$C$15,MAX(0,$B$10-O584-M585)))</f>
        <v>0</v>
      </c>
      <c r="M585" s="0" t="n">
        <f aca="false">'Profiles 8760'!H574</f>
        <v>273000</v>
      </c>
      <c r="N585" s="0" t="n">
        <f aca="false">J585+L585</f>
        <v>187.2677255</v>
      </c>
      <c r="O585" s="0" t="n">
        <f aca="false">O584+N585</f>
        <v>46333.8313428503</v>
      </c>
      <c r="P585" s="0" t="n">
        <f aca="false">MIN($B$5,P584+K585*$B$6-I585)</f>
        <v>330.81</v>
      </c>
      <c r="Q585" s="0" t="n">
        <f aca="false">MAX(0,F585-H585-K585-L585)</f>
        <v>0</v>
      </c>
    </row>
    <row r="586" customFormat="false" ht="15" hidden="false" customHeight="false" outlineLevel="0" collapsed="false">
      <c r="A586" s="0" t="n">
        <f aca="false">'Profiles 8760'!A575</f>
        <v>573</v>
      </c>
      <c r="B586" s="0" t="n">
        <f aca="false">'Profiles 8760'!B575</f>
        <v>1</v>
      </c>
      <c r="C586" s="0" t="n">
        <f aca="false">'Profiles 8760'!E575</f>
        <v>1</v>
      </c>
      <c r="D586" s="0" t="n">
        <f aca="false">'Profiles 8760'!F575</f>
        <v>0</v>
      </c>
      <c r="E586" s="0" t="n">
        <f aca="false">'Profiles 8760'!G575</f>
        <v>0.098934</v>
      </c>
      <c r="F586" s="0" t="n">
        <f aca="false">D586*Assumptions!$C$11*$B$7+E586*Assumptions!$C$12*$B$8</f>
        <v>4.0464006</v>
      </c>
      <c r="G586" s="0" t="n">
        <f aca="false">C586*Assumptions!$C$15</f>
        <v>200</v>
      </c>
      <c r="H586" s="0" t="n">
        <f aca="false">MIN(F586,G586)</f>
        <v>4.0464006</v>
      </c>
      <c r="I586" s="0" t="n">
        <f aca="false">IF(C586=1,MIN(G586-H586,Assumptions!$C$13,P585),0)</f>
        <v>180</v>
      </c>
      <c r="J586" s="0" t="n">
        <f aca="false">H586+I586</f>
        <v>184.0464006</v>
      </c>
      <c r="K586" s="0" t="n">
        <f aca="false">MIN(IF(C586=1,F586-H586,F586),Assumptions!$C$13,MAX(0,($B$5-P585)/$B$6))</f>
        <v>0</v>
      </c>
      <c r="L586" s="0" t="n">
        <f aca="false">IF(C586=1,0,MIN(F586-K586,Assumptions!$C$15,MAX(0,$B$10-O585-M586)))</f>
        <v>0</v>
      </c>
      <c r="M586" s="0" t="n">
        <f aca="false">'Profiles 8760'!H575</f>
        <v>272800</v>
      </c>
      <c r="N586" s="0" t="n">
        <f aca="false">J586+L586</f>
        <v>184.0464006</v>
      </c>
      <c r="O586" s="0" t="n">
        <f aca="false">O585+N586</f>
        <v>46517.8777434503</v>
      </c>
      <c r="P586" s="0" t="n">
        <f aca="false">MIN($B$5,P585+K586*$B$6-I586)</f>
        <v>150.81</v>
      </c>
      <c r="Q586" s="0" t="n">
        <f aca="false">MAX(0,F586-H586-K586-L586)</f>
        <v>0</v>
      </c>
    </row>
    <row r="587" customFormat="false" ht="15" hidden="false" customHeight="false" outlineLevel="0" collapsed="false">
      <c r="A587" s="0" t="n">
        <f aca="false">'Profiles 8760'!A576</f>
        <v>574</v>
      </c>
      <c r="B587" s="0" t="n">
        <f aca="false">'Profiles 8760'!B576</f>
        <v>1</v>
      </c>
      <c r="C587" s="0" t="n">
        <f aca="false">'Profiles 8760'!E576</f>
        <v>0</v>
      </c>
      <c r="D587" s="0" t="n">
        <f aca="false">'Profiles 8760'!F576</f>
        <v>0</v>
      </c>
      <c r="E587" s="0" t="n">
        <f aca="false">'Profiles 8760'!G576</f>
        <v>0.143222</v>
      </c>
      <c r="F587" s="0" t="n">
        <f aca="false">D587*Assumptions!$C$11*$B$7+E587*Assumptions!$C$12*$B$8</f>
        <v>5.8577798</v>
      </c>
      <c r="G587" s="0" t="n">
        <f aca="false">C587*Assumptions!$C$15</f>
        <v>0</v>
      </c>
      <c r="H587" s="0" t="n">
        <f aca="false">MIN(F587,G587)</f>
        <v>0</v>
      </c>
      <c r="I587" s="0" t="n">
        <f aca="false">IF(C587=1,MIN(G587-H587,Assumptions!$C$13,P586),0)</f>
        <v>0</v>
      </c>
      <c r="J587" s="0" t="n">
        <f aca="false">H587+I587</f>
        <v>0</v>
      </c>
      <c r="K587" s="0" t="n">
        <f aca="false">MIN(IF(C587=1,F587-H587,F587),Assumptions!$C$13,MAX(0,($B$5-P586)/$B$6))</f>
        <v>5.8577798</v>
      </c>
      <c r="L587" s="0" t="n">
        <f aca="false">IF(C587=1,0,MIN(F587-K587,Assumptions!$C$15,MAX(0,$B$10-O586-M587)))</f>
        <v>0</v>
      </c>
      <c r="M587" s="0" t="n">
        <f aca="false">'Profiles 8760'!H576</f>
        <v>272800</v>
      </c>
      <c r="N587" s="0" t="n">
        <f aca="false">J587+L587</f>
        <v>0</v>
      </c>
      <c r="O587" s="0" t="n">
        <f aca="false">O586+N587</f>
        <v>46517.8777434503</v>
      </c>
      <c r="P587" s="0" t="n">
        <f aca="false">MIN($B$5,P586+K587*$B$6-I587)</f>
        <v>155.88752353064</v>
      </c>
      <c r="Q587" s="0" t="n">
        <f aca="false">MAX(0,F587-H587-K587-L587)</f>
        <v>0</v>
      </c>
    </row>
    <row r="588" customFormat="false" ht="15" hidden="false" customHeight="false" outlineLevel="0" collapsed="false">
      <c r="A588" s="0" t="n">
        <f aca="false">'Profiles 8760'!A577</f>
        <v>575</v>
      </c>
      <c r="B588" s="0" t="n">
        <f aca="false">'Profiles 8760'!B577</f>
        <v>1</v>
      </c>
      <c r="C588" s="0" t="n">
        <f aca="false">'Profiles 8760'!E577</f>
        <v>0</v>
      </c>
      <c r="D588" s="0" t="n">
        <f aca="false">'Profiles 8760'!F577</f>
        <v>0</v>
      </c>
      <c r="E588" s="0" t="n">
        <f aca="false">'Profiles 8760'!G577</f>
        <v>0.164023</v>
      </c>
      <c r="F588" s="0" t="n">
        <f aca="false">D588*Assumptions!$C$11*$B$7+E588*Assumptions!$C$12*$B$8</f>
        <v>6.7085407</v>
      </c>
      <c r="G588" s="0" t="n">
        <f aca="false">C588*Assumptions!$C$15</f>
        <v>0</v>
      </c>
      <c r="H588" s="0" t="n">
        <f aca="false">MIN(F588,G588)</f>
        <v>0</v>
      </c>
      <c r="I588" s="0" t="n">
        <f aca="false">IF(C588=1,MIN(G588-H588,Assumptions!$C$13,P587),0)</f>
        <v>0</v>
      </c>
      <c r="J588" s="0" t="n">
        <f aca="false">H588+I588</f>
        <v>0</v>
      </c>
      <c r="K588" s="0" t="n">
        <f aca="false">MIN(IF(C588=1,F588-H588,F588),Assumptions!$C$13,MAX(0,($B$5-P587)/$B$6))</f>
        <v>6.7085407</v>
      </c>
      <c r="L588" s="0" t="n">
        <f aca="false">IF(C588=1,0,MIN(F588-K588,Assumptions!$C$15,MAX(0,$B$10-O587-M588)))</f>
        <v>0</v>
      </c>
      <c r="M588" s="0" t="n">
        <f aca="false">'Profiles 8760'!H577</f>
        <v>272800</v>
      </c>
      <c r="N588" s="0" t="n">
        <f aca="false">J588+L588</f>
        <v>0</v>
      </c>
      <c r="O588" s="0" t="n">
        <f aca="false">O587+N588</f>
        <v>46517.8777434503</v>
      </c>
      <c r="P588" s="0" t="n">
        <f aca="false">MIN($B$5,P587+K588*$B$6-I588)</f>
        <v>161.7024866094</v>
      </c>
      <c r="Q588" s="0" t="n">
        <f aca="false">MAX(0,F588-H588-K588-L588)</f>
        <v>0</v>
      </c>
    </row>
    <row r="589" customFormat="false" ht="15" hidden="false" customHeight="false" outlineLevel="0" collapsed="false">
      <c r="A589" s="0" t="n">
        <f aca="false">'Profiles 8760'!A578</f>
        <v>576</v>
      </c>
      <c r="B589" s="0" t="n">
        <f aca="false">'Profiles 8760'!B578</f>
        <v>1</v>
      </c>
      <c r="C589" s="0" t="n">
        <f aca="false">'Profiles 8760'!E578</f>
        <v>0</v>
      </c>
      <c r="D589" s="0" t="n">
        <f aca="false">'Profiles 8760'!F578</f>
        <v>0</v>
      </c>
      <c r="E589" s="0" t="n">
        <f aca="false">'Profiles 8760'!G578</f>
        <v>0.133838</v>
      </c>
      <c r="F589" s="0" t="n">
        <f aca="false">D589*Assumptions!$C$11*$B$7+E589*Assumptions!$C$12*$B$8</f>
        <v>5.4739742</v>
      </c>
      <c r="G589" s="0" t="n">
        <f aca="false">C589*Assumptions!$C$15</f>
        <v>0</v>
      </c>
      <c r="H589" s="0" t="n">
        <f aca="false">MIN(F589,G589)</f>
        <v>0</v>
      </c>
      <c r="I589" s="0" t="n">
        <f aca="false">IF(C589=1,MIN(G589-H589,Assumptions!$C$13,P588),0)</f>
        <v>0</v>
      </c>
      <c r="J589" s="0" t="n">
        <f aca="false">H589+I589</f>
        <v>0</v>
      </c>
      <c r="K589" s="0" t="n">
        <f aca="false">MIN(IF(C589=1,F589-H589,F589),Assumptions!$C$13,MAX(0,($B$5-P588)/$B$6))</f>
        <v>5.4739742</v>
      </c>
      <c r="L589" s="0" t="n">
        <f aca="false">IF(C589=1,0,MIN(F589-K589,Assumptions!$C$15,MAX(0,$B$10-O588-M589)))</f>
        <v>0</v>
      </c>
      <c r="M589" s="0" t="n">
        <f aca="false">'Profiles 8760'!H578</f>
        <v>272800</v>
      </c>
      <c r="N589" s="0" t="n">
        <f aca="false">J589+L589</f>
        <v>0</v>
      </c>
      <c r="O589" s="0" t="n">
        <f aca="false">O588+N589</f>
        <v>46517.8777434503</v>
      </c>
      <c r="P589" s="0" t="n">
        <f aca="false">MIN($B$5,P588+K589*$B$6-I589)</f>
        <v>166.44732744596</v>
      </c>
      <c r="Q589" s="0" t="n">
        <f aca="false">MAX(0,F589-H589-K589-L589)</f>
        <v>0</v>
      </c>
    </row>
    <row r="590" customFormat="false" ht="15" hidden="false" customHeight="false" outlineLevel="0" collapsed="false">
      <c r="A590" s="0" t="n">
        <f aca="false">'Profiles 8760'!A579</f>
        <v>577</v>
      </c>
      <c r="B590" s="0" t="n">
        <f aca="false">'Profiles 8760'!B579</f>
        <v>1</v>
      </c>
      <c r="C590" s="0" t="n">
        <f aca="false">'Profiles 8760'!E579</f>
        <v>0</v>
      </c>
      <c r="D590" s="0" t="n">
        <f aca="false">'Profiles 8760'!F579</f>
        <v>0</v>
      </c>
      <c r="E590" s="0" t="n">
        <f aca="false">'Profiles 8760'!G579</f>
        <v>0.220986</v>
      </c>
      <c r="F590" s="0" t="n">
        <f aca="false">D590*Assumptions!$C$11*$B$7+E590*Assumptions!$C$12*$B$8</f>
        <v>9.0383274</v>
      </c>
      <c r="G590" s="0" t="n">
        <f aca="false">C590*Assumptions!$C$15</f>
        <v>0</v>
      </c>
      <c r="H590" s="0" t="n">
        <f aca="false">MIN(F590,G590)</f>
        <v>0</v>
      </c>
      <c r="I590" s="0" t="n">
        <f aca="false">IF(C590=1,MIN(G590-H590,Assumptions!$C$13,P589),0)</f>
        <v>0</v>
      </c>
      <c r="J590" s="0" t="n">
        <f aca="false">H590+I590</f>
        <v>0</v>
      </c>
      <c r="K590" s="0" t="n">
        <f aca="false">MIN(IF(C590=1,F590-H590,F590),Assumptions!$C$13,MAX(0,($B$5-P589)/$B$6))</f>
        <v>9.0383274</v>
      </c>
      <c r="L590" s="0" t="n">
        <f aca="false">IF(C590=1,0,MIN(F590-K590,Assumptions!$C$15,MAX(0,$B$10-O589-M590)))</f>
        <v>0</v>
      </c>
      <c r="M590" s="0" t="n">
        <f aca="false">'Profiles 8760'!H579</f>
        <v>272800</v>
      </c>
      <c r="N590" s="0" t="n">
        <f aca="false">J590+L590</f>
        <v>0</v>
      </c>
      <c r="O590" s="0" t="n">
        <f aca="false">O589+N590</f>
        <v>46517.8777434503</v>
      </c>
      <c r="P590" s="0" t="n">
        <f aca="false">MIN($B$5,P589+K590*$B$6-I590)</f>
        <v>174.28174963628</v>
      </c>
      <c r="Q590" s="0" t="n">
        <f aca="false">MAX(0,F590-H590-K590-L590)</f>
        <v>0</v>
      </c>
    </row>
    <row r="591" customFormat="false" ht="15" hidden="false" customHeight="false" outlineLevel="0" collapsed="false">
      <c r="A591" s="0" t="n">
        <f aca="false">'Profiles 8760'!A580</f>
        <v>578</v>
      </c>
      <c r="B591" s="0" t="n">
        <f aca="false">'Profiles 8760'!B580</f>
        <v>1</v>
      </c>
      <c r="C591" s="0" t="n">
        <f aca="false">'Profiles 8760'!E580</f>
        <v>0</v>
      </c>
      <c r="D591" s="0" t="n">
        <f aca="false">'Profiles 8760'!F580</f>
        <v>0</v>
      </c>
      <c r="E591" s="0" t="n">
        <f aca="false">'Profiles 8760'!G580</f>
        <v>0.173232</v>
      </c>
      <c r="F591" s="0" t="n">
        <f aca="false">D591*Assumptions!$C$11*$B$7+E591*Assumptions!$C$12*$B$8</f>
        <v>7.0851888</v>
      </c>
      <c r="G591" s="0" t="n">
        <f aca="false">C591*Assumptions!$C$15</f>
        <v>0</v>
      </c>
      <c r="H591" s="0" t="n">
        <f aca="false">MIN(F591,G591)</f>
        <v>0</v>
      </c>
      <c r="I591" s="0" t="n">
        <f aca="false">IF(C591=1,MIN(G591-H591,Assumptions!$C$13,P590),0)</f>
        <v>0</v>
      </c>
      <c r="J591" s="0" t="n">
        <f aca="false">H591+I591</f>
        <v>0</v>
      </c>
      <c r="K591" s="0" t="n">
        <f aca="false">MIN(IF(C591=1,F591-H591,F591),Assumptions!$C$13,MAX(0,($B$5-P590)/$B$6))</f>
        <v>7.0851888</v>
      </c>
      <c r="L591" s="0" t="n">
        <f aca="false">IF(C591=1,0,MIN(F591-K591,Assumptions!$C$15,MAX(0,$B$10-O590-M591)))</f>
        <v>0</v>
      </c>
      <c r="M591" s="0" t="n">
        <f aca="false">'Profiles 8760'!H580</f>
        <v>272800</v>
      </c>
      <c r="N591" s="0" t="n">
        <f aca="false">J591+L591</f>
        <v>0</v>
      </c>
      <c r="O591" s="0" t="n">
        <f aca="false">O590+N591</f>
        <v>46517.8777434503</v>
      </c>
      <c r="P591" s="0" t="n">
        <f aca="false">MIN($B$5,P590+K591*$B$6-I591)</f>
        <v>180.42319128812</v>
      </c>
      <c r="Q591" s="0" t="n">
        <f aca="false">MAX(0,F591-H591-K591-L591)</f>
        <v>0</v>
      </c>
    </row>
    <row r="592" customFormat="false" ht="15" hidden="false" customHeight="false" outlineLevel="0" collapsed="false">
      <c r="A592" s="0" t="n">
        <f aca="false">'Profiles 8760'!A581</f>
        <v>579</v>
      </c>
      <c r="B592" s="0" t="n">
        <f aca="false">'Profiles 8760'!B581</f>
        <v>1</v>
      </c>
      <c r="C592" s="0" t="n">
        <f aca="false">'Profiles 8760'!E581</f>
        <v>0</v>
      </c>
      <c r="D592" s="0" t="n">
        <f aca="false">'Profiles 8760'!F581</f>
        <v>0</v>
      </c>
      <c r="E592" s="0" t="n">
        <f aca="false">'Profiles 8760'!G581</f>
        <v>0.226038</v>
      </c>
      <c r="F592" s="0" t="n">
        <f aca="false">D592*Assumptions!$C$11*$B$7+E592*Assumptions!$C$12*$B$8</f>
        <v>9.2449542</v>
      </c>
      <c r="G592" s="0" t="n">
        <f aca="false">C592*Assumptions!$C$15</f>
        <v>0</v>
      </c>
      <c r="H592" s="0" t="n">
        <f aca="false">MIN(F592,G592)</f>
        <v>0</v>
      </c>
      <c r="I592" s="0" t="n">
        <f aca="false">IF(C592=1,MIN(G592-H592,Assumptions!$C$13,P591),0)</f>
        <v>0</v>
      </c>
      <c r="J592" s="0" t="n">
        <f aca="false">H592+I592</f>
        <v>0</v>
      </c>
      <c r="K592" s="0" t="n">
        <f aca="false">MIN(IF(C592=1,F592-H592,F592),Assumptions!$C$13,MAX(0,($B$5-P591)/$B$6))</f>
        <v>9.2449542</v>
      </c>
      <c r="L592" s="0" t="n">
        <f aca="false">IF(C592=1,0,MIN(F592-K592,Assumptions!$C$15,MAX(0,$B$10-O591-M592)))</f>
        <v>0</v>
      </c>
      <c r="M592" s="0" t="n">
        <f aca="false">'Profiles 8760'!H581</f>
        <v>272800</v>
      </c>
      <c r="N592" s="0" t="n">
        <f aca="false">J592+L592</f>
        <v>0</v>
      </c>
      <c r="O592" s="0" t="n">
        <f aca="false">O591+N592</f>
        <v>46517.8777434503</v>
      </c>
      <c r="P592" s="0" t="n">
        <f aca="false">MIN($B$5,P591+K592*$B$6-I592)</f>
        <v>188.43671758868</v>
      </c>
      <c r="Q592" s="0" t="n">
        <f aca="false">MAX(0,F592-H592-K592-L592)</f>
        <v>0</v>
      </c>
    </row>
    <row r="593" customFormat="false" ht="15" hidden="false" customHeight="false" outlineLevel="0" collapsed="false">
      <c r="A593" s="0" t="n">
        <f aca="false">'Profiles 8760'!A582</f>
        <v>580</v>
      </c>
      <c r="B593" s="0" t="n">
        <f aca="false">'Profiles 8760'!B582</f>
        <v>1</v>
      </c>
      <c r="C593" s="0" t="n">
        <f aca="false">'Profiles 8760'!E582</f>
        <v>0</v>
      </c>
      <c r="D593" s="0" t="n">
        <f aca="false">'Profiles 8760'!F582</f>
        <v>0</v>
      </c>
      <c r="E593" s="0" t="n">
        <f aca="false">'Profiles 8760'!G582</f>
        <v>0.237277</v>
      </c>
      <c r="F593" s="0" t="n">
        <f aca="false">D593*Assumptions!$C$11*$B$7+E593*Assumptions!$C$12*$B$8</f>
        <v>9.7046293</v>
      </c>
      <c r="G593" s="0" t="n">
        <f aca="false">C593*Assumptions!$C$15</f>
        <v>0</v>
      </c>
      <c r="H593" s="0" t="n">
        <f aca="false">MIN(F593,G593)</f>
        <v>0</v>
      </c>
      <c r="I593" s="0" t="n">
        <f aca="false">IF(C593=1,MIN(G593-H593,Assumptions!$C$13,P592),0)</f>
        <v>0</v>
      </c>
      <c r="J593" s="0" t="n">
        <f aca="false">H593+I593</f>
        <v>0</v>
      </c>
      <c r="K593" s="0" t="n">
        <f aca="false">MIN(IF(C593=1,F593-H593,F593),Assumptions!$C$13,MAX(0,($B$5-P592)/$B$6))</f>
        <v>9.7046293</v>
      </c>
      <c r="L593" s="0" t="n">
        <f aca="false">IF(C593=1,0,MIN(F593-K593,Assumptions!$C$15,MAX(0,$B$10-O592-M593)))</f>
        <v>0</v>
      </c>
      <c r="M593" s="0" t="n">
        <f aca="false">'Profiles 8760'!H582</f>
        <v>272800</v>
      </c>
      <c r="N593" s="0" t="n">
        <f aca="false">J593+L593</f>
        <v>0</v>
      </c>
      <c r="O593" s="0" t="n">
        <f aca="false">O592+N593</f>
        <v>46517.8777434503</v>
      </c>
      <c r="P593" s="0" t="n">
        <f aca="false">MIN($B$5,P592+K593*$B$6-I593)</f>
        <v>196.84869026592</v>
      </c>
      <c r="Q593" s="0" t="n">
        <f aca="false">MAX(0,F593-H593-K593-L593)</f>
        <v>0</v>
      </c>
    </row>
    <row r="594" customFormat="false" ht="15" hidden="false" customHeight="false" outlineLevel="0" collapsed="false">
      <c r="A594" s="0" t="n">
        <f aca="false">'Profiles 8760'!A583</f>
        <v>581</v>
      </c>
      <c r="B594" s="0" t="n">
        <f aca="false">'Profiles 8760'!B583</f>
        <v>1</v>
      </c>
      <c r="C594" s="0" t="n">
        <f aca="false">'Profiles 8760'!E583</f>
        <v>0</v>
      </c>
      <c r="D594" s="0" t="n">
        <f aca="false">'Profiles 8760'!F583</f>
        <v>0</v>
      </c>
      <c r="E594" s="0" t="n">
        <f aca="false">'Profiles 8760'!G583</f>
        <v>0.342331</v>
      </c>
      <c r="F594" s="0" t="n">
        <f aca="false">D594*Assumptions!$C$11*$B$7+E594*Assumptions!$C$12*$B$8</f>
        <v>14.0013379</v>
      </c>
      <c r="G594" s="0" t="n">
        <f aca="false">C594*Assumptions!$C$15</f>
        <v>0</v>
      </c>
      <c r="H594" s="0" t="n">
        <f aca="false">MIN(F594,G594)</f>
        <v>0</v>
      </c>
      <c r="I594" s="0" t="n">
        <f aca="false">IF(C594=1,MIN(G594-H594,Assumptions!$C$13,P593),0)</f>
        <v>0</v>
      </c>
      <c r="J594" s="0" t="n">
        <f aca="false">H594+I594</f>
        <v>0</v>
      </c>
      <c r="K594" s="0" t="n">
        <f aca="false">MIN(IF(C594=1,F594-H594,F594),Assumptions!$C$13,MAX(0,($B$5-P593)/$B$6))</f>
        <v>14.0013379</v>
      </c>
      <c r="L594" s="0" t="n">
        <f aca="false">IF(C594=1,0,MIN(F594-K594,Assumptions!$C$15,MAX(0,$B$10-O593-M594)))</f>
        <v>0</v>
      </c>
      <c r="M594" s="0" t="n">
        <f aca="false">'Profiles 8760'!H583</f>
        <v>272800</v>
      </c>
      <c r="N594" s="0" t="n">
        <f aca="false">J594+L594</f>
        <v>0</v>
      </c>
      <c r="O594" s="0" t="n">
        <f aca="false">O593+N594</f>
        <v>46517.8777434503</v>
      </c>
      <c r="P594" s="0" t="n">
        <f aca="false">MIN($B$5,P593+K594*$B$6-I594)</f>
        <v>208.98504995764</v>
      </c>
      <c r="Q594" s="0" t="n">
        <f aca="false">MAX(0,F594-H594-K594-L594)</f>
        <v>0</v>
      </c>
    </row>
    <row r="595" customFormat="false" ht="15" hidden="false" customHeight="false" outlineLevel="0" collapsed="false">
      <c r="A595" s="0" t="n">
        <f aca="false">'Profiles 8760'!A584</f>
        <v>582</v>
      </c>
      <c r="B595" s="0" t="n">
        <f aca="false">'Profiles 8760'!B584</f>
        <v>1</v>
      </c>
      <c r="C595" s="0" t="n">
        <f aca="false">'Profiles 8760'!E584</f>
        <v>0</v>
      </c>
      <c r="D595" s="0" t="n">
        <f aca="false">'Profiles 8760'!F584</f>
        <v>0</v>
      </c>
      <c r="E595" s="0" t="n">
        <f aca="false">'Profiles 8760'!G584</f>
        <v>0.45872</v>
      </c>
      <c r="F595" s="0" t="n">
        <f aca="false">D595*Assumptions!$C$11*$B$7+E595*Assumptions!$C$12*$B$8</f>
        <v>18.761648</v>
      </c>
      <c r="G595" s="0" t="n">
        <f aca="false">C595*Assumptions!$C$15</f>
        <v>0</v>
      </c>
      <c r="H595" s="0" t="n">
        <f aca="false">MIN(F595,G595)</f>
        <v>0</v>
      </c>
      <c r="I595" s="0" t="n">
        <f aca="false">IF(C595=1,MIN(G595-H595,Assumptions!$C$13,P594),0)</f>
        <v>0</v>
      </c>
      <c r="J595" s="0" t="n">
        <f aca="false">H595+I595</f>
        <v>0</v>
      </c>
      <c r="K595" s="0" t="n">
        <f aca="false">MIN(IF(C595=1,F595-H595,F595),Assumptions!$C$13,MAX(0,($B$5-P594)/$B$6))</f>
        <v>18.761648</v>
      </c>
      <c r="L595" s="0" t="n">
        <f aca="false">IF(C595=1,0,MIN(F595-K595,Assumptions!$C$15,MAX(0,$B$10-O594-M595)))</f>
        <v>0</v>
      </c>
      <c r="M595" s="0" t="n">
        <f aca="false">'Profiles 8760'!H584</f>
        <v>272800</v>
      </c>
      <c r="N595" s="0" t="n">
        <f aca="false">J595+L595</f>
        <v>0</v>
      </c>
      <c r="O595" s="0" t="n">
        <f aca="false">O594+N595</f>
        <v>46517.8777434503</v>
      </c>
      <c r="P595" s="0" t="n">
        <f aca="false">MIN($B$5,P594+K595*$B$6-I595)</f>
        <v>225.24764644404</v>
      </c>
      <c r="Q595" s="0" t="n">
        <f aca="false">MAX(0,F595-H595-K595-L595)</f>
        <v>0</v>
      </c>
    </row>
    <row r="596" customFormat="false" ht="15" hidden="false" customHeight="false" outlineLevel="0" collapsed="false">
      <c r="A596" s="0" t="n">
        <f aca="false">'Profiles 8760'!A585</f>
        <v>583</v>
      </c>
      <c r="B596" s="0" t="n">
        <f aca="false">'Profiles 8760'!B585</f>
        <v>1</v>
      </c>
      <c r="C596" s="0" t="n">
        <f aca="false">'Profiles 8760'!E585</f>
        <v>0</v>
      </c>
      <c r="D596" s="0" t="n">
        <f aca="false">'Profiles 8760'!F585</f>
        <v>0</v>
      </c>
      <c r="E596" s="0" t="n">
        <f aca="false">'Profiles 8760'!G585</f>
        <v>0.439579</v>
      </c>
      <c r="F596" s="0" t="n">
        <f aca="false">D596*Assumptions!$C$11*$B$7+E596*Assumptions!$C$12*$B$8</f>
        <v>17.9787811</v>
      </c>
      <c r="G596" s="0" t="n">
        <f aca="false">C596*Assumptions!$C$15</f>
        <v>0</v>
      </c>
      <c r="H596" s="0" t="n">
        <f aca="false">MIN(F596,G596)</f>
        <v>0</v>
      </c>
      <c r="I596" s="0" t="n">
        <f aca="false">IF(C596=1,MIN(G596-H596,Assumptions!$C$13,P595),0)</f>
        <v>0</v>
      </c>
      <c r="J596" s="0" t="n">
        <f aca="false">H596+I596</f>
        <v>0</v>
      </c>
      <c r="K596" s="0" t="n">
        <f aca="false">MIN(IF(C596=1,F596-H596,F596),Assumptions!$C$13,MAX(0,($B$5-P595)/$B$6))</f>
        <v>17.9787811</v>
      </c>
      <c r="L596" s="0" t="n">
        <f aca="false">IF(C596=1,0,MIN(F596-K596,Assumptions!$C$15,MAX(0,$B$10-O595-M596)))</f>
        <v>0</v>
      </c>
      <c r="M596" s="0" t="n">
        <f aca="false">'Profiles 8760'!H585</f>
        <v>272800</v>
      </c>
      <c r="N596" s="0" t="n">
        <f aca="false">J596+L596</f>
        <v>0</v>
      </c>
      <c r="O596" s="0" t="n">
        <f aca="false">O595+N596</f>
        <v>46517.8777434503</v>
      </c>
      <c r="P596" s="0" t="n">
        <f aca="false">MIN($B$5,P595+K596*$B$6-I596)</f>
        <v>240.83165390152</v>
      </c>
      <c r="Q596" s="0" t="n">
        <f aca="false">MAX(0,F596-H596-K596-L596)</f>
        <v>0</v>
      </c>
    </row>
    <row r="597" customFormat="false" ht="15" hidden="false" customHeight="false" outlineLevel="0" collapsed="false">
      <c r="A597" s="0" t="n">
        <f aca="false">'Profiles 8760'!A586</f>
        <v>584</v>
      </c>
      <c r="B597" s="0" t="n">
        <f aca="false">'Profiles 8760'!B586</f>
        <v>1</v>
      </c>
      <c r="C597" s="0" t="n">
        <f aca="false">'Profiles 8760'!E586</f>
        <v>1</v>
      </c>
      <c r="D597" s="0" t="n">
        <f aca="false">'Profiles 8760'!F586</f>
        <v>0.063188</v>
      </c>
      <c r="E597" s="0" t="n">
        <f aca="false">'Profiles 8760'!G586</f>
        <v>0.452051</v>
      </c>
      <c r="F597" s="0" t="n">
        <f aca="false">D597*Assumptions!$C$11*$B$7+E597*Assumptions!$C$12*$B$8</f>
        <v>36.7375803</v>
      </c>
      <c r="G597" s="0" t="n">
        <f aca="false">C597*Assumptions!$C$15</f>
        <v>200</v>
      </c>
      <c r="H597" s="0" t="n">
        <f aca="false">MIN(F597,G597)</f>
        <v>36.7375803</v>
      </c>
      <c r="I597" s="0" t="n">
        <f aca="false">IF(C597=1,MIN(G597-H597,Assumptions!$C$13,P596),0)</f>
        <v>163.2624197</v>
      </c>
      <c r="J597" s="0" t="n">
        <f aca="false">H597+I597</f>
        <v>200</v>
      </c>
      <c r="K597" s="0" t="n">
        <f aca="false">MIN(IF(C597=1,F597-H597,F597),Assumptions!$C$13,MAX(0,($B$5-P596)/$B$6))</f>
        <v>0</v>
      </c>
      <c r="L597" s="0" t="n">
        <f aca="false">IF(C597=1,0,MIN(F597-K597,Assumptions!$C$15,MAX(0,$B$10-O596-M597)))</f>
        <v>0</v>
      </c>
      <c r="M597" s="0" t="n">
        <f aca="false">'Profiles 8760'!H586</f>
        <v>272600</v>
      </c>
      <c r="N597" s="0" t="n">
        <f aca="false">J597+L597</f>
        <v>200</v>
      </c>
      <c r="O597" s="0" t="n">
        <f aca="false">O596+N597</f>
        <v>46717.8777434503</v>
      </c>
      <c r="P597" s="0" t="n">
        <f aca="false">MIN($B$5,P596+K597*$B$6-I597)</f>
        <v>77.56923420152</v>
      </c>
      <c r="Q597" s="0" t="n">
        <f aca="false">MAX(0,F597-H597-K597-L597)</f>
        <v>0</v>
      </c>
    </row>
    <row r="598" customFormat="false" ht="15" hidden="false" customHeight="false" outlineLevel="0" collapsed="false">
      <c r="A598" s="0" t="n">
        <f aca="false">'Profiles 8760'!A587</f>
        <v>585</v>
      </c>
      <c r="B598" s="0" t="n">
        <f aca="false">'Profiles 8760'!B587</f>
        <v>1</v>
      </c>
      <c r="C598" s="0" t="n">
        <f aca="false">'Profiles 8760'!E587</f>
        <v>1</v>
      </c>
      <c r="D598" s="0" t="n">
        <f aca="false">'Profiles 8760'!F587</f>
        <v>0.331248</v>
      </c>
      <c r="E598" s="0" t="n">
        <f aca="false">'Profiles 8760'!G587</f>
        <v>0.340217</v>
      </c>
      <c r="F598" s="0" t="n">
        <f aca="false">D598*Assumptions!$C$11*$B$7+E598*Assumptions!$C$12*$B$8</f>
        <v>109.5792977</v>
      </c>
      <c r="G598" s="0" t="n">
        <f aca="false">C598*Assumptions!$C$15</f>
        <v>200</v>
      </c>
      <c r="H598" s="0" t="n">
        <f aca="false">MIN(F598,G598)</f>
        <v>109.5792977</v>
      </c>
      <c r="I598" s="0" t="n">
        <f aca="false">IF(C598=1,MIN(G598-H598,Assumptions!$C$13,P597),0)</f>
        <v>77.56923420152</v>
      </c>
      <c r="J598" s="0" t="n">
        <f aca="false">H598+I598</f>
        <v>187.14853190152</v>
      </c>
      <c r="K598" s="0" t="n">
        <f aca="false">MIN(IF(C598=1,F598-H598,F598),Assumptions!$C$13,MAX(0,($B$5-P597)/$B$6))</f>
        <v>0</v>
      </c>
      <c r="L598" s="0" t="n">
        <f aca="false">IF(C598=1,0,MIN(F598-K598,Assumptions!$C$15,MAX(0,$B$10-O597-M598)))</f>
        <v>0</v>
      </c>
      <c r="M598" s="0" t="n">
        <f aca="false">'Profiles 8760'!H587</f>
        <v>272400</v>
      </c>
      <c r="N598" s="0" t="n">
        <f aca="false">J598+L598</f>
        <v>187.14853190152</v>
      </c>
      <c r="O598" s="0" t="n">
        <f aca="false">O597+N598</f>
        <v>46905.0262753519</v>
      </c>
      <c r="P598" s="0" t="n">
        <f aca="false">MIN($B$5,P597+K598*$B$6-I598)</f>
        <v>0</v>
      </c>
      <c r="Q598" s="0" t="n">
        <f aca="false">MAX(0,F598-H598-K598-L598)</f>
        <v>0</v>
      </c>
    </row>
    <row r="599" customFormat="false" ht="15" hidden="false" customHeight="false" outlineLevel="0" collapsed="false">
      <c r="A599" s="0" t="n">
        <f aca="false">'Profiles 8760'!A588</f>
        <v>586</v>
      </c>
      <c r="B599" s="0" t="n">
        <f aca="false">'Profiles 8760'!B588</f>
        <v>1</v>
      </c>
      <c r="C599" s="0" t="n">
        <f aca="false">'Profiles 8760'!E588</f>
        <v>0</v>
      </c>
      <c r="D599" s="0" t="n">
        <f aca="false">'Profiles 8760'!F588</f>
        <v>0.63685</v>
      </c>
      <c r="E599" s="0" t="n">
        <f aca="false">'Profiles 8760'!G588</f>
        <v>0.32821</v>
      </c>
      <c r="F599" s="0" t="n">
        <f aca="false">D599*Assumptions!$C$11*$B$7+E599*Assumptions!$C$12*$B$8</f>
        <v>197.346069</v>
      </c>
      <c r="G599" s="0" t="n">
        <f aca="false">C599*Assumptions!$C$15</f>
        <v>0</v>
      </c>
      <c r="H599" s="0" t="n">
        <f aca="false">MIN(F599,G599)</f>
        <v>0</v>
      </c>
      <c r="I599" s="0" t="n">
        <f aca="false">IF(C599=1,MIN(G599-H599,Assumptions!$C$13,P598),0)</f>
        <v>0</v>
      </c>
      <c r="J599" s="0" t="n">
        <f aca="false">H599+I599</f>
        <v>0</v>
      </c>
      <c r="K599" s="0" t="n">
        <f aca="false">MIN(IF(C599=1,F599-H599,F599),Assumptions!$C$13,MAX(0,($B$5-P598)/$B$6))</f>
        <v>180</v>
      </c>
      <c r="L599" s="0" t="n">
        <f aca="false">IF(C599=1,0,MIN(F599-K599,Assumptions!$C$15,MAX(0,$B$10-O598-M599)))</f>
        <v>17.346069</v>
      </c>
      <c r="M599" s="0" t="n">
        <f aca="false">'Profiles 8760'!H588</f>
        <v>272400</v>
      </c>
      <c r="N599" s="0" t="n">
        <f aca="false">J599+L599</f>
        <v>17.346069</v>
      </c>
      <c r="O599" s="0" t="n">
        <f aca="false">O598+N599</f>
        <v>46922.3723443519</v>
      </c>
      <c r="P599" s="0" t="n">
        <f aca="false">MIN($B$5,P598+K599*$B$6-I599)</f>
        <v>156.024</v>
      </c>
      <c r="Q599" s="0" t="n">
        <f aca="false">MAX(0,F599-H599-K599-L599)</f>
        <v>0</v>
      </c>
    </row>
    <row r="600" customFormat="false" ht="15" hidden="false" customHeight="false" outlineLevel="0" collapsed="false">
      <c r="A600" s="0" t="n">
        <f aca="false">'Profiles 8760'!A589</f>
        <v>587</v>
      </c>
      <c r="B600" s="0" t="n">
        <f aca="false">'Profiles 8760'!B589</f>
        <v>1</v>
      </c>
      <c r="C600" s="0" t="n">
        <f aca="false">'Profiles 8760'!E589</f>
        <v>0</v>
      </c>
      <c r="D600" s="0" t="n">
        <f aca="false">'Profiles 8760'!F589</f>
        <v>0.90733</v>
      </c>
      <c r="E600" s="0" t="n">
        <f aca="false">'Profiles 8760'!G589</f>
        <v>0.310021</v>
      </c>
      <c r="F600" s="0" t="n">
        <f aca="false">D600*Assumptions!$C$11*$B$7+E600*Assumptions!$C$12*$B$8</f>
        <v>274.7167629</v>
      </c>
      <c r="G600" s="0" t="n">
        <f aca="false">C600*Assumptions!$C$15</f>
        <v>0</v>
      </c>
      <c r="H600" s="0" t="n">
        <f aca="false">MIN(F600,G600)</f>
        <v>0</v>
      </c>
      <c r="I600" s="0" t="n">
        <f aca="false">IF(C600=1,MIN(G600-H600,Assumptions!$C$13,P599),0)</f>
        <v>0</v>
      </c>
      <c r="J600" s="0" t="n">
        <f aca="false">H600+I600</f>
        <v>0</v>
      </c>
      <c r="K600" s="0" t="n">
        <f aca="false">MIN(IF(C600=1,F600-H600,F600),Assumptions!$C$13,MAX(0,($B$5-P599)/$B$6))</f>
        <v>180</v>
      </c>
      <c r="L600" s="0" t="n">
        <f aca="false">IF(C600=1,0,MIN(F600-K600,Assumptions!$C$15,MAX(0,$B$10-O599-M600)))</f>
        <v>94.7167629</v>
      </c>
      <c r="M600" s="0" t="n">
        <f aca="false">'Profiles 8760'!H589</f>
        <v>272400</v>
      </c>
      <c r="N600" s="0" t="n">
        <f aca="false">J600+L600</f>
        <v>94.7167629</v>
      </c>
      <c r="O600" s="0" t="n">
        <f aca="false">O599+N600</f>
        <v>47017.0891072519</v>
      </c>
      <c r="P600" s="0" t="n">
        <f aca="false">MIN($B$5,P599+K600*$B$6-I600)</f>
        <v>312.048</v>
      </c>
      <c r="Q600" s="0" t="n">
        <f aca="false">MAX(0,F600-H600-K600-L600)</f>
        <v>0</v>
      </c>
    </row>
    <row r="601" customFormat="false" ht="15" hidden="false" customHeight="false" outlineLevel="0" collapsed="false">
      <c r="A601" s="0" t="n">
        <f aca="false">'Profiles 8760'!A590</f>
        <v>588</v>
      </c>
      <c r="B601" s="0" t="n">
        <f aca="false">'Profiles 8760'!B590</f>
        <v>1</v>
      </c>
      <c r="C601" s="0" t="n">
        <f aca="false">'Profiles 8760'!E590</f>
        <v>0</v>
      </c>
      <c r="D601" s="0" t="n">
        <f aca="false">'Profiles 8760'!F590</f>
        <v>1</v>
      </c>
      <c r="E601" s="0" t="n">
        <f aca="false">'Profiles 8760'!G590</f>
        <v>0.405963</v>
      </c>
      <c r="F601" s="0" t="n">
        <f aca="false">D601*Assumptions!$C$11*$B$7+E601*Assumptions!$C$12*$B$8</f>
        <v>305.4038867</v>
      </c>
      <c r="G601" s="0" t="n">
        <f aca="false">C601*Assumptions!$C$15</f>
        <v>0</v>
      </c>
      <c r="H601" s="0" t="n">
        <f aca="false">MIN(F601,G601)</f>
        <v>0</v>
      </c>
      <c r="I601" s="0" t="n">
        <f aca="false">IF(C601=1,MIN(G601-H601,Assumptions!$C$13,P600),0)</f>
        <v>0</v>
      </c>
      <c r="J601" s="0" t="n">
        <f aca="false">H601+I601</f>
        <v>0</v>
      </c>
      <c r="K601" s="0" t="n">
        <f aca="false">MIN(IF(C601=1,F601-H601,F601),Assumptions!$C$13,MAX(0,($B$5-P600)/$B$6))</f>
        <v>180</v>
      </c>
      <c r="L601" s="0" t="n">
        <f aca="false">IF(C601=1,0,MIN(F601-K601,Assumptions!$C$15,MAX(0,$B$10-O600-M601)))</f>
        <v>125.4038867</v>
      </c>
      <c r="M601" s="0" t="n">
        <f aca="false">'Profiles 8760'!H590</f>
        <v>272400</v>
      </c>
      <c r="N601" s="0" t="n">
        <f aca="false">J601+L601</f>
        <v>125.4038867</v>
      </c>
      <c r="O601" s="0" t="n">
        <f aca="false">O600+N601</f>
        <v>47142.4929939519</v>
      </c>
      <c r="P601" s="0" t="n">
        <f aca="false">MIN($B$5,P600+K601*$B$6-I601)</f>
        <v>468.072</v>
      </c>
      <c r="Q601" s="0" t="n">
        <f aca="false">MAX(0,F601-H601-K601-L601)</f>
        <v>0</v>
      </c>
    </row>
    <row r="602" customFormat="false" ht="15" hidden="false" customHeight="false" outlineLevel="0" collapsed="false">
      <c r="A602" s="0" t="n">
        <f aca="false">'Profiles 8760'!A591</f>
        <v>589</v>
      </c>
      <c r="B602" s="0" t="n">
        <f aca="false">'Profiles 8760'!B591</f>
        <v>1</v>
      </c>
      <c r="C602" s="0" t="n">
        <f aca="false">'Profiles 8760'!E591</f>
        <v>0</v>
      </c>
      <c r="D602" s="0" t="n">
        <f aca="false">'Profiles 8760'!F591</f>
        <v>1</v>
      </c>
      <c r="E602" s="0" t="n">
        <f aca="false">'Profiles 8760'!G591</f>
        <v>0.269715</v>
      </c>
      <c r="F602" s="0" t="n">
        <f aca="false">D602*Assumptions!$C$11*$B$7+E602*Assumptions!$C$12*$B$8</f>
        <v>299.8313435</v>
      </c>
      <c r="G602" s="0" t="n">
        <f aca="false">C602*Assumptions!$C$15</f>
        <v>0</v>
      </c>
      <c r="H602" s="0" t="n">
        <f aca="false">MIN(F602,G602)</f>
        <v>0</v>
      </c>
      <c r="I602" s="0" t="n">
        <f aca="false">IF(C602=1,MIN(G602-H602,Assumptions!$C$13,P601),0)</f>
        <v>0</v>
      </c>
      <c r="J602" s="0" t="n">
        <f aca="false">H602+I602</f>
        <v>0</v>
      </c>
      <c r="K602" s="0" t="n">
        <f aca="false">MIN(IF(C602=1,F602-H602,F602),Assumptions!$C$13,MAX(0,($B$5-P601)/$B$6))</f>
        <v>49.3054914628519</v>
      </c>
      <c r="L602" s="0" t="n">
        <f aca="false">IF(C602=1,0,MIN(F602-K602,Assumptions!$C$15,MAX(0,$B$10-O601-M602)))</f>
        <v>200</v>
      </c>
      <c r="M602" s="0" t="n">
        <f aca="false">'Profiles 8760'!H591</f>
        <v>272400</v>
      </c>
      <c r="N602" s="0" t="n">
        <f aca="false">J602+L602</f>
        <v>200</v>
      </c>
      <c r="O602" s="0" t="n">
        <f aca="false">O601+N602</f>
        <v>47342.4929939519</v>
      </c>
      <c r="P602" s="0" t="n">
        <f aca="false">MIN($B$5,P601+K602*$B$6-I602)</f>
        <v>510.81</v>
      </c>
      <c r="Q602" s="0" t="n">
        <f aca="false">MAX(0,F602-H602-K602-L602)</f>
        <v>50.5258520371481</v>
      </c>
    </row>
    <row r="603" customFormat="false" ht="15" hidden="false" customHeight="false" outlineLevel="0" collapsed="false">
      <c r="A603" s="0" t="n">
        <f aca="false">'Profiles 8760'!A592</f>
        <v>590</v>
      </c>
      <c r="B603" s="0" t="n">
        <f aca="false">'Profiles 8760'!B592</f>
        <v>1</v>
      </c>
      <c r="C603" s="0" t="n">
        <f aca="false">'Profiles 8760'!E592</f>
        <v>0</v>
      </c>
      <c r="D603" s="0" t="n">
        <f aca="false">'Profiles 8760'!F592</f>
        <v>1</v>
      </c>
      <c r="E603" s="0" t="n">
        <f aca="false">'Profiles 8760'!G592</f>
        <v>0.272232</v>
      </c>
      <c r="F603" s="0" t="n">
        <f aca="false">D603*Assumptions!$C$11*$B$7+E603*Assumptions!$C$12*$B$8</f>
        <v>299.9342888</v>
      </c>
      <c r="G603" s="0" t="n">
        <f aca="false">C603*Assumptions!$C$15</f>
        <v>0</v>
      </c>
      <c r="H603" s="0" t="n">
        <f aca="false">MIN(F603,G603)</f>
        <v>0</v>
      </c>
      <c r="I603" s="0" t="n">
        <f aca="false">IF(C603=1,MIN(G603-H603,Assumptions!$C$13,P602),0)</f>
        <v>0</v>
      </c>
      <c r="J603" s="0" t="n">
        <f aca="false">H603+I603</f>
        <v>0</v>
      </c>
      <c r="K603" s="0" t="n">
        <f aca="false">MIN(IF(C603=1,F603-H603,F603),Assumptions!$C$13,MAX(0,($B$5-P602)/$B$6))</f>
        <v>0</v>
      </c>
      <c r="L603" s="0" t="n">
        <f aca="false">IF(C603=1,0,MIN(F603-K603,Assumptions!$C$15,MAX(0,$B$10-O602-M603)))</f>
        <v>200</v>
      </c>
      <c r="M603" s="0" t="n">
        <f aca="false">'Profiles 8760'!H592</f>
        <v>272400</v>
      </c>
      <c r="N603" s="0" t="n">
        <f aca="false">J603+L603</f>
        <v>200</v>
      </c>
      <c r="O603" s="0" t="n">
        <f aca="false">O602+N603</f>
        <v>47542.4929939519</v>
      </c>
      <c r="P603" s="0" t="n">
        <f aca="false">MIN($B$5,P602+K603*$B$6-I603)</f>
        <v>510.81</v>
      </c>
      <c r="Q603" s="0" t="n">
        <f aca="false">MAX(0,F603-H603-K603-L603)</f>
        <v>99.9342888</v>
      </c>
    </row>
    <row r="604" customFormat="false" ht="15" hidden="false" customHeight="false" outlineLevel="0" collapsed="false">
      <c r="A604" s="0" t="n">
        <f aca="false">'Profiles 8760'!A593</f>
        <v>591</v>
      </c>
      <c r="B604" s="0" t="n">
        <f aca="false">'Profiles 8760'!B593</f>
        <v>1</v>
      </c>
      <c r="C604" s="0" t="n">
        <f aca="false">'Profiles 8760'!E593</f>
        <v>0</v>
      </c>
      <c r="D604" s="0" t="n">
        <f aca="false">'Profiles 8760'!F593</f>
        <v>0.90733</v>
      </c>
      <c r="E604" s="0" t="n">
        <f aca="false">'Profiles 8760'!G593</f>
        <v>0.29009</v>
      </c>
      <c r="F604" s="0" t="n">
        <f aca="false">D604*Assumptions!$C$11*$B$7+E604*Assumptions!$C$12*$B$8</f>
        <v>273.901585</v>
      </c>
      <c r="G604" s="0" t="n">
        <f aca="false">C604*Assumptions!$C$15</f>
        <v>0</v>
      </c>
      <c r="H604" s="0" t="n">
        <f aca="false">MIN(F604,G604)</f>
        <v>0</v>
      </c>
      <c r="I604" s="0" t="n">
        <f aca="false">IF(C604=1,MIN(G604-H604,Assumptions!$C$13,P603),0)</f>
        <v>0</v>
      </c>
      <c r="J604" s="0" t="n">
        <f aca="false">H604+I604</f>
        <v>0</v>
      </c>
      <c r="K604" s="0" t="n">
        <f aca="false">MIN(IF(C604=1,F604-H604,F604),Assumptions!$C$13,MAX(0,($B$5-P603)/$B$6))</f>
        <v>0</v>
      </c>
      <c r="L604" s="0" t="n">
        <f aca="false">IF(C604=1,0,MIN(F604-K604,Assumptions!$C$15,MAX(0,$B$10-O603-M604)))</f>
        <v>200</v>
      </c>
      <c r="M604" s="0" t="n">
        <f aca="false">'Profiles 8760'!H593</f>
        <v>272400</v>
      </c>
      <c r="N604" s="0" t="n">
        <f aca="false">J604+L604</f>
        <v>200</v>
      </c>
      <c r="O604" s="0" t="n">
        <f aca="false">O603+N604</f>
        <v>47742.4929939519</v>
      </c>
      <c r="P604" s="0" t="n">
        <f aca="false">MIN($B$5,P603+K604*$B$6-I604)</f>
        <v>510.81</v>
      </c>
      <c r="Q604" s="0" t="n">
        <f aca="false">MAX(0,F604-H604-K604-L604)</f>
        <v>73.901585</v>
      </c>
    </row>
    <row r="605" customFormat="false" ht="15" hidden="false" customHeight="false" outlineLevel="0" collapsed="false">
      <c r="A605" s="0" t="n">
        <f aca="false">'Profiles 8760'!A594</f>
        <v>592</v>
      </c>
      <c r="B605" s="0" t="n">
        <f aca="false">'Profiles 8760'!B594</f>
        <v>1</v>
      </c>
      <c r="C605" s="0" t="n">
        <f aca="false">'Profiles 8760'!E594</f>
        <v>0</v>
      </c>
      <c r="D605" s="0" t="n">
        <f aca="false">'Profiles 8760'!F594</f>
        <v>0.63685</v>
      </c>
      <c r="E605" s="0" t="n">
        <f aca="false">'Profiles 8760'!G594</f>
        <v>0.295216</v>
      </c>
      <c r="F605" s="0" t="n">
        <f aca="false">D605*Assumptions!$C$11*$B$7+E605*Assumptions!$C$12*$B$8</f>
        <v>195.9966144</v>
      </c>
      <c r="G605" s="0" t="n">
        <f aca="false">C605*Assumptions!$C$15</f>
        <v>0</v>
      </c>
      <c r="H605" s="0" t="n">
        <f aca="false">MIN(F605,G605)</f>
        <v>0</v>
      </c>
      <c r="I605" s="0" t="n">
        <f aca="false">IF(C605=1,MIN(G605-H605,Assumptions!$C$13,P604),0)</f>
        <v>0</v>
      </c>
      <c r="J605" s="0" t="n">
        <f aca="false">H605+I605</f>
        <v>0</v>
      </c>
      <c r="K605" s="0" t="n">
        <f aca="false">MIN(IF(C605=1,F605-H605,F605),Assumptions!$C$13,MAX(0,($B$5-P604)/$B$6))</f>
        <v>0</v>
      </c>
      <c r="L605" s="0" t="n">
        <f aca="false">IF(C605=1,0,MIN(F605-K605,Assumptions!$C$15,MAX(0,$B$10-O604-M605)))</f>
        <v>195.9966144</v>
      </c>
      <c r="M605" s="0" t="n">
        <f aca="false">'Profiles 8760'!H594</f>
        <v>272400</v>
      </c>
      <c r="N605" s="0" t="n">
        <f aca="false">J605+L605</f>
        <v>195.9966144</v>
      </c>
      <c r="O605" s="0" t="n">
        <f aca="false">O604+N605</f>
        <v>47938.4896083519</v>
      </c>
      <c r="P605" s="0" t="n">
        <f aca="false">MIN($B$5,P604+K605*$B$6-I605)</f>
        <v>510.81</v>
      </c>
      <c r="Q605" s="0" t="n">
        <f aca="false">MAX(0,F605-H605-K605-L605)</f>
        <v>0</v>
      </c>
    </row>
    <row r="606" customFormat="false" ht="15" hidden="false" customHeight="false" outlineLevel="0" collapsed="false">
      <c r="A606" s="0" t="n">
        <f aca="false">'Profiles 8760'!A595</f>
        <v>593</v>
      </c>
      <c r="B606" s="0" t="n">
        <f aca="false">'Profiles 8760'!B595</f>
        <v>1</v>
      </c>
      <c r="C606" s="0" t="n">
        <f aca="false">'Profiles 8760'!E595</f>
        <v>0</v>
      </c>
      <c r="D606" s="0" t="n">
        <f aca="false">'Profiles 8760'!F595</f>
        <v>0.331248</v>
      </c>
      <c r="E606" s="0" t="n">
        <f aca="false">'Profiles 8760'!G595</f>
        <v>0.258463</v>
      </c>
      <c r="F606" s="0" t="n">
        <f aca="false">D606*Assumptions!$C$11*$B$7+E606*Assumptions!$C$12*$B$8</f>
        <v>106.2355591</v>
      </c>
      <c r="G606" s="0" t="n">
        <f aca="false">C606*Assumptions!$C$15</f>
        <v>0</v>
      </c>
      <c r="H606" s="0" t="n">
        <f aca="false">MIN(F606,G606)</f>
        <v>0</v>
      </c>
      <c r="I606" s="0" t="n">
        <f aca="false">IF(C606=1,MIN(G606-H606,Assumptions!$C$13,P605),0)</f>
        <v>0</v>
      </c>
      <c r="J606" s="0" t="n">
        <f aca="false">H606+I606</f>
        <v>0</v>
      </c>
      <c r="K606" s="0" t="n">
        <f aca="false">MIN(IF(C606=1,F606-H606,F606),Assumptions!$C$13,MAX(0,($B$5-P605)/$B$6))</f>
        <v>0</v>
      </c>
      <c r="L606" s="0" t="n">
        <f aca="false">IF(C606=1,0,MIN(F606-K606,Assumptions!$C$15,MAX(0,$B$10-O605-M606)))</f>
        <v>106.2355591</v>
      </c>
      <c r="M606" s="0" t="n">
        <f aca="false">'Profiles 8760'!H595</f>
        <v>272400</v>
      </c>
      <c r="N606" s="0" t="n">
        <f aca="false">J606+L606</f>
        <v>106.2355591</v>
      </c>
      <c r="O606" s="0" t="n">
        <f aca="false">O605+N606</f>
        <v>48044.7251674519</v>
      </c>
      <c r="P606" s="0" t="n">
        <f aca="false">MIN($B$5,P605+K606*$B$6-I606)</f>
        <v>510.81</v>
      </c>
      <c r="Q606" s="0" t="n">
        <f aca="false">MAX(0,F606-H606-K606-L606)</f>
        <v>0</v>
      </c>
    </row>
    <row r="607" customFormat="false" ht="15" hidden="false" customHeight="false" outlineLevel="0" collapsed="false">
      <c r="A607" s="0" t="n">
        <f aca="false">'Profiles 8760'!A596</f>
        <v>594</v>
      </c>
      <c r="B607" s="0" t="n">
        <f aca="false">'Profiles 8760'!B596</f>
        <v>1</v>
      </c>
      <c r="C607" s="0" t="n">
        <f aca="false">'Profiles 8760'!E596</f>
        <v>0</v>
      </c>
      <c r="D607" s="0" t="n">
        <f aca="false">'Profiles 8760'!F596</f>
        <v>0.063188</v>
      </c>
      <c r="E607" s="0" t="n">
        <f aca="false">'Profiles 8760'!G596</f>
        <v>0.212685</v>
      </c>
      <c r="F607" s="0" t="n">
        <f aca="false">D607*Assumptions!$C$11*$B$7+E607*Assumptions!$C$12*$B$8</f>
        <v>26.9475109</v>
      </c>
      <c r="G607" s="0" t="n">
        <f aca="false">C607*Assumptions!$C$15</f>
        <v>0</v>
      </c>
      <c r="H607" s="0" t="n">
        <f aca="false">MIN(F607,G607)</f>
        <v>0</v>
      </c>
      <c r="I607" s="0" t="n">
        <f aca="false">IF(C607=1,MIN(G607-H607,Assumptions!$C$13,P606),0)</f>
        <v>0</v>
      </c>
      <c r="J607" s="0" t="n">
        <f aca="false">H607+I607</f>
        <v>0</v>
      </c>
      <c r="K607" s="0" t="n">
        <f aca="false">MIN(IF(C607=1,F607-H607,F607),Assumptions!$C$13,MAX(0,($B$5-P606)/$B$6))</f>
        <v>0</v>
      </c>
      <c r="L607" s="0" t="n">
        <f aca="false">IF(C607=1,0,MIN(F607-K607,Assumptions!$C$15,MAX(0,$B$10-O606-M607)))</f>
        <v>26.9475109</v>
      </c>
      <c r="M607" s="0" t="n">
        <f aca="false">'Profiles 8760'!H596</f>
        <v>272400</v>
      </c>
      <c r="N607" s="0" t="n">
        <f aca="false">J607+L607</f>
        <v>26.9475109</v>
      </c>
      <c r="O607" s="0" t="n">
        <f aca="false">O606+N607</f>
        <v>48071.6726783518</v>
      </c>
      <c r="P607" s="0" t="n">
        <f aca="false">MIN($B$5,P606+K607*$B$6-I607)</f>
        <v>510.81</v>
      </c>
      <c r="Q607" s="0" t="n">
        <f aca="false">MAX(0,F607-H607-K607-L607)</f>
        <v>0</v>
      </c>
    </row>
    <row r="608" customFormat="false" ht="15" hidden="false" customHeight="false" outlineLevel="0" collapsed="false">
      <c r="A608" s="0" t="n">
        <f aca="false">'Profiles 8760'!A597</f>
        <v>595</v>
      </c>
      <c r="B608" s="0" t="n">
        <f aca="false">'Profiles 8760'!B597</f>
        <v>1</v>
      </c>
      <c r="C608" s="0" t="n">
        <f aca="false">'Profiles 8760'!E597</f>
        <v>0</v>
      </c>
      <c r="D608" s="0" t="n">
        <f aca="false">'Profiles 8760'!F597</f>
        <v>0</v>
      </c>
      <c r="E608" s="0" t="n">
        <f aca="false">'Profiles 8760'!G597</f>
        <v>0.18884</v>
      </c>
      <c r="F608" s="0" t="n">
        <f aca="false">D608*Assumptions!$C$11*$B$7+E608*Assumptions!$C$12*$B$8</f>
        <v>7.723556</v>
      </c>
      <c r="G608" s="0" t="n">
        <f aca="false">C608*Assumptions!$C$15</f>
        <v>0</v>
      </c>
      <c r="H608" s="0" t="n">
        <f aca="false">MIN(F608,G608)</f>
        <v>0</v>
      </c>
      <c r="I608" s="0" t="n">
        <f aca="false">IF(C608=1,MIN(G608-H608,Assumptions!$C$13,P607),0)</f>
        <v>0</v>
      </c>
      <c r="J608" s="0" t="n">
        <f aca="false">H608+I608</f>
        <v>0</v>
      </c>
      <c r="K608" s="0" t="n">
        <f aca="false">MIN(IF(C608=1,F608-H608,F608),Assumptions!$C$13,MAX(0,($B$5-P607)/$B$6))</f>
        <v>0</v>
      </c>
      <c r="L608" s="0" t="n">
        <f aca="false">IF(C608=1,0,MIN(F608-K608,Assumptions!$C$15,MAX(0,$B$10-O607-M608)))</f>
        <v>7.723556</v>
      </c>
      <c r="M608" s="0" t="n">
        <f aca="false">'Profiles 8760'!H597</f>
        <v>272400</v>
      </c>
      <c r="N608" s="0" t="n">
        <f aca="false">J608+L608</f>
        <v>7.723556</v>
      </c>
      <c r="O608" s="0" t="n">
        <f aca="false">O607+N608</f>
        <v>48079.3962343518</v>
      </c>
      <c r="P608" s="0" t="n">
        <f aca="false">MIN($B$5,P607+K608*$B$6-I608)</f>
        <v>510.81</v>
      </c>
      <c r="Q608" s="0" t="n">
        <f aca="false">MAX(0,F608-H608-K608-L608)</f>
        <v>0</v>
      </c>
    </row>
    <row r="609" customFormat="false" ht="15" hidden="false" customHeight="false" outlineLevel="0" collapsed="false">
      <c r="A609" s="0" t="n">
        <f aca="false">'Profiles 8760'!A598</f>
        <v>596</v>
      </c>
      <c r="B609" s="0" t="n">
        <f aca="false">'Profiles 8760'!B598</f>
        <v>1</v>
      </c>
      <c r="C609" s="0" t="n">
        <f aca="false">'Profiles 8760'!E598</f>
        <v>1</v>
      </c>
      <c r="D609" s="0" t="n">
        <f aca="false">'Profiles 8760'!F598</f>
        <v>0</v>
      </c>
      <c r="E609" s="0" t="n">
        <f aca="false">'Profiles 8760'!G598</f>
        <v>0.254531</v>
      </c>
      <c r="F609" s="0" t="n">
        <f aca="false">D609*Assumptions!$C$11*$B$7+E609*Assumptions!$C$12*$B$8</f>
        <v>10.4103179</v>
      </c>
      <c r="G609" s="0" t="n">
        <f aca="false">C609*Assumptions!$C$15</f>
        <v>200</v>
      </c>
      <c r="H609" s="0" t="n">
        <f aca="false">MIN(F609,G609)</f>
        <v>10.4103179</v>
      </c>
      <c r="I609" s="0" t="n">
        <f aca="false">IF(C609=1,MIN(G609-H609,Assumptions!$C$13,P608),0)</f>
        <v>180</v>
      </c>
      <c r="J609" s="0" t="n">
        <f aca="false">H609+I609</f>
        <v>190.4103179</v>
      </c>
      <c r="K609" s="0" t="n">
        <f aca="false">MIN(IF(C609=1,F609-H609,F609),Assumptions!$C$13,MAX(0,($B$5-P608)/$B$6))</f>
        <v>0</v>
      </c>
      <c r="L609" s="0" t="n">
        <f aca="false">IF(C609=1,0,MIN(F609-K609,Assumptions!$C$15,MAX(0,$B$10-O608-M609)))</f>
        <v>0</v>
      </c>
      <c r="M609" s="0" t="n">
        <f aca="false">'Profiles 8760'!H598</f>
        <v>272200</v>
      </c>
      <c r="N609" s="0" t="n">
        <f aca="false">J609+L609</f>
        <v>190.4103179</v>
      </c>
      <c r="O609" s="0" t="n">
        <f aca="false">O608+N609</f>
        <v>48269.8065522518</v>
      </c>
      <c r="P609" s="0" t="n">
        <f aca="false">MIN($B$5,P608+K609*$B$6-I609)</f>
        <v>330.81</v>
      </c>
      <c r="Q609" s="0" t="n">
        <f aca="false">MAX(0,F609-H609-K609-L609)</f>
        <v>0</v>
      </c>
    </row>
    <row r="610" customFormat="false" ht="15" hidden="false" customHeight="false" outlineLevel="0" collapsed="false">
      <c r="A610" s="0" t="n">
        <f aca="false">'Profiles 8760'!A599</f>
        <v>597</v>
      </c>
      <c r="B610" s="0" t="n">
        <f aca="false">'Profiles 8760'!B599</f>
        <v>1</v>
      </c>
      <c r="C610" s="0" t="n">
        <f aca="false">'Profiles 8760'!E599</f>
        <v>1</v>
      </c>
      <c r="D610" s="0" t="n">
        <f aca="false">'Profiles 8760'!F599</f>
        <v>0</v>
      </c>
      <c r="E610" s="0" t="n">
        <f aca="false">'Profiles 8760'!G599</f>
        <v>0.275706</v>
      </c>
      <c r="F610" s="0" t="n">
        <f aca="false">D610*Assumptions!$C$11*$B$7+E610*Assumptions!$C$12*$B$8</f>
        <v>11.2763754</v>
      </c>
      <c r="G610" s="0" t="n">
        <f aca="false">C610*Assumptions!$C$15</f>
        <v>200</v>
      </c>
      <c r="H610" s="0" t="n">
        <f aca="false">MIN(F610,G610)</f>
        <v>11.2763754</v>
      </c>
      <c r="I610" s="0" t="n">
        <f aca="false">IF(C610=1,MIN(G610-H610,Assumptions!$C$13,P609),0)</f>
        <v>180</v>
      </c>
      <c r="J610" s="0" t="n">
        <f aca="false">H610+I610</f>
        <v>191.2763754</v>
      </c>
      <c r="K610" s="0" t="n">
        <f aca="false">MIN(IF(C610=1,F610-H610,F610),Assumptions!$C$13,MAX(0,($B$5-P609)/$B$6))</f>
        <v>0</v>
      </c>
      <c r="L610" s="0" t="n">
        <f aca="false">IF(C610=1,0,MIN(F610-K610,Assumptions!$C$15,MAX(0,$B$10-O609-M610)))</f>
        <v>0</v>
      </c>
      <c r="M610" s="0" t="n">
        <f aca="false">'Profiles 8760'!H599</f>
        <v>272000</v>
      </c>
      <c r="N610" s="0" t="n">
        <f aca="false">J610+L610</f>
        <v>191.2763754</v>
      </c>
      <c r="O610" s="0" t="n">
        <f aca="false">O609+N610</f>
        <v>48461.0829276518</v>
      </c>
      <c r="P610" s="0" t="n">
        <f aca="false">MIN($B$5,P609+K610*$B$6-I610)</f>
        <v>150.81</v>
      </c>
      <c r="Q610" s="0" t="n">
        <f aca="false">MAX(0,F610-H610-K610-L610)</f>
        <v>0</v>
      </c>
    </row>
    <row r="611" customFormat="false" ht="15" hidden="false" customHeight="false" outlineLevel="0" collapsed="false">
      <c r="A611" s="0" t="n">
        <f aca="false">'Profiles 8760'!A600</f>
        <v>598</v>
      </c>
      <c r="B611" s="0" t="n">
        <f aca="false">'Profiles 8760'!B600</f>
        <v>1</v>
      </c>
      <c r="C611" s="0" t="n">
        <f aca="false">'Profiles 8760'!E600</f>
        <v>0</v>
      </c>
      <c r="D611" s="0" t="n">
        <f aca="false">'Profiles 8760'!F600</f>
        <v>0</v>
      </c>
      <c r="E611" s="0" t="n">
        <f aca="false">'Profiles 8760'!G600</f>
        <v>0.309069</v>
      </c>
      <c r="F611" s="0" t="n">
        <f aca="false">D611*Assumptions!$C$11*$B$7+E611*Assumptions!$C$12*$B$8</f>
        <v>12.6409221</v>
      </c>
      <c r="G611" s="0" t="n">
        <f aca="false">C611*Assumptions!$C$15</f>
        <v>0</v>
      </c>
      <c r="H611" s="0" t="n">
        <f aca="false">MIN(F611,G611)</f>
        <v>0</v>
      </c>
      <c r="I611" s="0" t="n">
        <f aca="false">IF(C611=1,MIN(G611-H611,Assumptions!$C$13,P610),0)</f>
        <v>0</v>
      </c>
      <c r="J611" s="0" t="n">
        <f aca="false">H611+I611</f>
        <v>0</v>
      </c>
      <c r="K611" s="0" t="n">
        <f aca="false">MIN(IF(C611=1,F611-H611,F611),Assumptions!$C$13,MAX(0,($B$5-P610)/$B$6))</f>
        <v>12.6409221</v>
      </c>
      <c r="L611" s="0" t="n">
        <f aca="false">IF(C611=1,0,MIN(F611-K611,Assumptions!$C$15,MAX(0,$B$10-O610-M611)))</f>
        <v>0</v>
      </c>
      <c r="M611" s="0" t="n">
        <f aca="false">'Profiles 8760'!H600</f>
        <v>272000</v>
      </c>
      <c r="N611" s="0" t="n">
        <f aca="false">J611+L611</f>
        <v>0</v>
      </c>
      <c r="O611" s="0" t="n">
        <f aca="false">O610+N611</f>
        <v>48461.0829276518</v>
      </c>
      <c r="P611" s="0" t="n">
        <f aca="false">MIN($B$5,P610+K611*$B$6-I611)</f>
        <v>161.76715127628</v>
      </c>
      <c r="Q611" s="0" t="n">
        <f aca="false">MAX(0,F611-H611-K611-L611)</f>
        <v>0</v>
      </c>
    </row>
    <row r="612" customFormat="false" ht="15" hidden="false" customHeight="false" outlineLevel="0" collapsed="false">
      <c r="A612" s="0" t="n">
        <f aca="false">'Profiles 8760'!A601</f>
        <v>599</v>
      </c>
      <c r="B612" s="0" t="n">
        <f aca="false">'Profiles 8760'!B601</f>
        <v>1</v>
      </c>
      <c r="C612" s="0" t="n">
        <f aca="false">'Profiles 8760'!E601</f>
        <v>0</v>
      </c>
      <c r="D612" s="0" t="n">
        <f aca="false">'Profiles 8760'!F601</f>
        <v>0</v>
      </c>
      <c r="E612" s="0" t="n">
        <f aca="false">'Profiles 8760'!G601</f>
        <v>0.370291</v>
      </c>
      <c r="F612" s="0" t="n">
        <f aca="false">D612*Assumptions!$C$11*$B$7+E612*Assumptions!$C$12*$B$8</f>
        <v>15.1449019</v>
      </c>
      <c r="G612" s="0" t="n">
        <f aca="false">C612*Assumptions!$C$15</f>
        <v>0</v>
      </c>
      <c r="H612" s="0" t="n">
        <f aca="false">MIN(F612,G612)</f>
        <v>0</v>
      </c>
      <c r="I612" s="0" t="n">
        <f aca="false">IF(C612=1,MIN(G612-H612,Assumptions!$C$13,P611),0)</f>
        <v>0</v>
      </c>
      <c r="J612" s="0" t="n">
        <f aca="false">H612+I612</f>
        <v>0</v>
      </c>
      <c r="K612" s="0" t="n">
        <f aca="false">MIN(IF(C612=1,F612-H612,F612),Assumptions!$C$13,MAX(0,($B$5-P611)/$B$6))</f>
        <v>15.1449019</v>
      </c>
      <c r="L612" s="0" t="n">
        <f aca="false">IF(C612=1,0,MIN(F612-K612,Assumptions!$C$15,MAX(0,$B$10-O611-M612)))</f>
        <v>0</v>
      </c>
      <c r="M612" s="0" t="n">
        <f aca="false">'Profiles 8760'!H601</f>
        <v>272000</v>
      </c>
      <c r="N612" s="0" t="n">
        <f aca="false">J612+L612</f>
        <v>0</v>
      </c>
      <c r="O612" s="0" t="n">
        <f aca="false">O611+N612</f>
        <v>48461.0829276518</v>
      </c>
      <c r="P612" s="0" t="n">
        <f aca="false">MIN($B$5,P611+K612*$B$6-I612)</f>
        <v>174.8947522432</v>
      </c>
      <c r="Q612" s="0" t="n">
        <f aca="false">MAX(0,F612-H612-K612-L612)</f>
        <v>0</v>
      </c>
    </row>
    <row r="613" customFormat="false" ht="15" hidden="false" customHeight="false" outlineLevel="0" collapsed="false">
      <c r="A613" s="0" t="n">
        <f aca="false">'Profiles 8760'!A602</f>
        <v>600</v>
      </c>
      <c r="B613" s="0" t="n">
        <f aca="false">'Profiles 8760'!B602</f>
        <v>1</v>
      </c>
      <c r="C613" s="0" t="n">
        <f aca="false">'Profiles 8760'!E602</f>
        <v>0</v>
      </c>
      <c r="D613" s="0" t="n">
        <f aca="false">'Profiles 8760'!F602</f>
        <v>0</v>
      </c>
      <c r="E613" s="0" t="n">
        <f aca="false">'Profiles 8760'!G602</f>
        <v>0.302856</v>
      </c>
      <c r="F613" s="0" t="n">
        <f aca="false">D613*Assumptions!$C$11*$B$7+E613*Assumptions!$C$12*$B$8</f>
        <v>12.3868104</v>
      </c>
      <c r="G613" s="0" t="n">
        <f aca="false">C613*Assumptions!$C$15</f>
        <v>0</v>
      </c>
      <c r="H613" s="0" t="n">
        <f aca="false">MIN(F613,G613)</f>
        <v>0</v>
      </c>
      <c r="I613" s="0" t="n">
        <f aca="false">IF(C613=1,MIN(G613-H613,Assumptions!$C$13,P612),0)</f>
        <v>0</v>
      </c>
      <c r="J613" s="0" t="n">
        <f aca="false">H613+I613</f>
        <v>0</v>
      </c>
      <c r="K613" s="0" t="n">
        <f aca="false">MIN(IF(C613=1,F613-H613,F613),Assumptions!$C$13,MAX(0,($B$5-P612)/$B$6))</f>
        <v>12.3868104</v>
      </c>
      <c r="L613" s="0" t="n">
        <f aca="false">IF(C613=1,0,MIN(F613-K613,Assumptions!$C$15,MAX(0,$B$10-O612-M613)))</f>
        <v>0</v>
      </c>
      <c r="M613" s="0" t="n">
        <f aca="false">'Profiles 8760'!H602</f>
        <v>272000</v>
      </c>
      <c r="N613" s="0" t="n">
        <f aca="false">J613+L613</f>
        <v>0</v>
      </c>
      <c r="O613" s="0" t="n">
        <f aca="false">O612+N613</f>
        <v>48461.0829276518</v>
      </c>
      <c r="P613" s="0" t="n">
        <f aca="false">MIN($B$5,P612+K613*$B$6-I613)</f>
        <v>185.63163949792</v>
      </c>
      <c r="Q613" s="0" t="n">
        <f aca="false">MAX(0,F613-H613-K613-L613)</f>
        <v>0</v>
      </c>
    </row>
    <row r="614" customFormat="false" ht="15" hidden="false" customHeight="false" outlineLevel="0" collapsed="false">
      <c r="A614" s="0" t="n">
        <f aca="false">'Profiles 8760'!A603</f>
        <v>601</v>
      </c>
      <c r="B614" s="0" t="n">
        <f aca="false">'Profiles 8760'!B603</f>
        <v>1</v>
      </c>
      <c r="C614" s="0" t="n">
        <f aca="false">'Profiles 8760'!E603</f>
        <v>0</v>
      </c>
      <c r="D614" s="0" t="n">
        <f aca="false">'Profiles 8760'!F603</f>
        <v>0</v>
      </c>
      <c r="E614" s="0" t="n">
        <f aca="false">'Profiles 8760'!G603</f>
        <v>0.208664</v>
      </c>
      <c r="F614" s="0" t="n">
        <f aca="false">D614*Assumptions!$C$11*$B$7+E614*Assumptions!$C$12*$B$8</f>
        <v>8.5343576</v>
      </c>
      <c r="G614" s="0" t="n">
        <f aca="false">C614*Assumptions!$C$15</f>
        <v>0</v>
      </c>
      <c r="H614" s="0" t="n">
        <f aca="false">MIN(F614,G614)</f>
        <v>0</v>
      </c>
      <c r="I614" s="0" t="n">
        <f aca="false">IF(C614=1,MIN(G614-H614,Assumptions!$C$13,P613),0)</f>
        <v>0</v>
      </c>
      <c r="J614" s="0" t="n">
        <f aca="false">H614+I614</f>
        <v>0</v>
      </c>
      <c r="K614" s="0" t="n">
        <f aca="false">MIN(IF(C614=1,F614-H614,F614),Assumptions!$C$13,MAX(0,($B$5-P613)/$B$6))</f>
        <v>8.5343576</v>
      </c>
      <c r="L614" s="0" t="n">
        <f aca="false">IF(C614=1,0,MIN(F614-K614,Assumptions!$C$15,MAX(0,$B$10-O613-M614)))</f>
        <v>0</v>
      </c>
      <c r="M614" s="0" t="n">
        <f aca="false">'Profiles 8760'!H603</f>
        <v>272000</v>
      </c>
      <c r="N614" s="0" t="n">
        <f aca="false">J614+L614</f>
        <v>0</v>
      </c>
      <c r="O614" s="0" t="n">
        <f aca="false">O613+N614</f>
        <v>48461.0829276518</v>
      </c>
      <c r="P614" s="0" t="n">
        <f aca="false">MIN($B$5,P613+K614*$B$6-I614)</f>
        <v>193.0292206656</v>
      </c>
      <c r="Q614" s="0" t="n">
        <f aca="false">MAX(0,F614-H614-K614-L614)</f>
        <v>0</v>
      </c>
    </row>
    <row r="615" customFormat="false" ht="15" hidden="false" customHeight="false" outlineLevel="0" collapsed="false">
      <c r="A615" s="0" t="n">
        <f aca="false">'Profiles 8760'!A604</f>
        <v>602</v>
      </c>
      <c r="B615" s="0" t="n">
        <f aca="false">'Profiles 8760'!B604</f>
        <v>1</v>
      </c>
      <c r="C615" s="0" t="n">
        <f aca="false">'Profiles 8760'!E604</f>
        <v>0</v>
      </c>
      <c r="D615" s="0" t="n">
        <f aca="false">'Profiles 8760'!F604</f>
        <v>0</v>
      </c>
      <c r="E615" s="0" t="n">
        <f aca="false">'Profiles 8760'!G604</f>
        <v>0.207014</v>
      </c>
      <c r="F615" s="0" t="n">
        <f aca="false">D615*Assumptions!$C$11*$B$7+E615*Assumptions!$C$12*$B$8</f>
        <v>8.4668726</v>
      </c>
      <c r="G615" s="0" t="n">
        <f aca="false">C615*Assumptions!$C$15</f>
        <v>0</v>
      </c>
      <c r="H615" s="0" t="n">
        <f aca="false">MIN(F615,G615)</f>
        <v>0</v>
      </c>
      <c r="I615" s="0" t="n">
        <f aca="false">IF(C615=1,MIN(G615-H615,Assumptions!$C$13,P614),0)</f>
        <v>0</v>
      </c>
      <c r="J615" s="0" t="n">
        <f aca="false">H615+I615</f>
        <v>0</v>
      </c>
      <c r="K615" s="0" t="n">
        <f aca="false">MIN(IF(C615=1,F615-H615,F615),Assumptions!$C$13,MAX(0,($B$5-P614)/$B$6))</f>
        <v>8.4668726</v>
      </c>
      <c r="L615" s="0" t="n">
        <f aca="false">IF(C615=1,0,MIN(F615-K615,Assumptions!$C$15,MAX(0,$B$10-O614-M615)))</f>
        <v>0</v>
      </c>
      <c r="M615" s="0" t="n">
        <f aca="false">'Profiles 8760'!H604</f>
        <v>272000</v>
      </c>
      <c r="N615" s="0" t="n">
        <f aca="false">J615+L615</f>
        <v>0</v>
      </c>
      <c r="O615" s="0" t="n">
        <f aca="false">O614+N615</f>
        <v>48461.0829276518</v>
      </c>
      <c r="P615" s="0" t="n">
        <f aca="false">MIN($B$5,P614+K615*$B$6-I615)</f>
        <v>200.36830583528</v>
      </c>
      <c r="Q615" s="0" t="n">
        <f aca="false">MAX(0,F615-H615-K615-L615)</f>
        <v>0</v>
      </c>
    </row>
    <row r="616" customFormat="false" ht="15" hidden="false" customHeight="false" outlineLevel="0" collapsed="false">
      <c r="A616" s="0" t="n">
        <f aca="false">'Profiles 8760'!A605</f>
        <v>603</v>
      </c>
      <c r="B616" s="0" t="n">
        <f aca="false">'Profiles 8760'!B605</f>
        <v>1</v>
      </c>
      <c r="C616" s="0" t="n">
        <f aca="false">'Profiles 8760'!E605</f>
        <v>0</v>
      </c>
      <c r="D616" s="0" t="n">
        <f aca="false">'Profiles 8760'!F605</f>
        <v>0</v>
      </c>
      <c r="E616" s="0" t="n">
        <f aca="false">'Profiles 8760'!G605</f>
        <v>0.290221</v>
      </c>
      <c r="F616" s="0" t="n">
        <f aca="false">D616*Assumptions!$C$11*$B$7+E616*Assumptions!$C$12*$B$8</f>
        <v>11.8700389</v>
      </c>
      <c r="G616" s="0" t="n">
        <f aca="false">C616*Assumptions!$C$15</f>
        <v>0</v>
      </c>
      <c r="H616" s="0" t="n">
        <f aca="false">MIN(F616,G616)</f>
        <v>0</v>
      </c>
      <c r="I616" s="0" t="n">
        <f aca="false">IF(C616=1,MIN(G616-H616,Assumptions!$C$13,P615),0)</f>
        <v>0</v>
      </c>
      <c r="J616" s="0" t="n">
        <f aca="false">H616+I616</f>
        <v>0</v>
      </c>
      <c r="K616" s="0" t="n">
        <f aca="false">MIN(IF(C616=1,F616-H616,F616),Assumptions!$C$13,MAX(0,($B$5-P615)/$B$6))</f>
        <v>11.8700389</v>
      </c>
      <c r="L616" s="0" t="n">
        <f aca="false">IF(C616=1,0,MIN(F616-K616,Assumptions!$C$15,MAX(0,$B$10-O615-M616)))</f>
        <v>0</v>
      </c>
      <c r="M616" s="0" t="n">
        <f aca="false">'Profiles 8760'!H605</f>
        <v>272000</v>
      </c>
      <c r="N616" s="0" t="n">
        <f aca="false">J616+L616</f>
        <v>0</v>
      </c>
      <c r="O616" s="0" t="n">
        <f aca="false">O615+N616</f>
        <v>48461.0829276518</v>
      </c>
      <c r="P616" s="0" t="n">
        <f aca="false">MIN($B$5,P615+K616*$B$6-I616)</f>
        <v>210.6572555538</v>
      </c>
      <c r="Q616" s="0" t="n">
        <f aca="false">MAX(0,F616-H616-K616-L616)</f>
        <v>0</v>
      </c>
    </row>
    <row r="617" customFormat="false" ht="15" hidden="false" customHeight="false" outlineLevel="0" collapsed="false">
      <c r="A617" s="0" t="n">
        <f aca="false">'Profiles 8760'!A606</f>
        <v>604</v>
      </c>
      <c r="B617" s="0" t="n">
        <f aca="false">'Profiles 8760'!B606</f>
        <v>1</v>
      </c>
      <c r="C617" s="0" t="n">
        <f aca="false">'Profiles 8760'!E606</f>
        <v>0</v>
      </c>
      <c r="D617" s="0" t="n">
        <f aca="false">'Profiles 8760'!F606</f>
        <v>0</v>
      </c>
      <c r="E617" s="0" t="n">
        <f aca="false">'Profiles 8760'!G606</f>
        <v>0.284508</v>
      </c>
      <c r="F617" s="0" t="n">
        <f aca="false">D617*Assumptions!$C$11*$B$7+E617*Assumptions!$C$12*$B$8</f>
        <v>11.6363772</v>
      </c>
      <c r="G617" s="0" t="n">
        <f aca="false">C617*Assumptions!$C$15</f>
        <v>0</v>
      </c>
      <c r="H617" s="0" t="n">
        <f aca="false">MIN(F617,G617)</f>
        <v>0</v>
      </c>
      <c r="I617" s="0" t="n">
        <f aca="false">IF(C617=1,MIN(G617-H617,Assumptions!$C$13,P616),0)</f>
        <v>0</v>
      </c>
      <c r="J617" s="0" t="n">
        <f aca="false">H617+I617</f>
        <v>0</v>
      </c>
      <c r="K617" s="0" t="n">
        <f aca="false">MIN(IF(C617=1,F617-H617,F617),Assumptions!$C$13,MAX(0,($B$5-P616)/$B$6))</f>
        <v>11.6363772</v>
      </c>
      <c r="L617" s="0" t="n">
        <f aca="false">IF(C617=1,0,MIN(F617-K617,Assumptions!$C$15,MAX(0,$B$10-O616-M617)))</f>
        <v>0</v>
      </c>
      <c r="M617" s="0" t="n">
        <f aca="false">'Profiles 8760'!H606</f>
        <v>272000</v>
      </c>
      <c r="N617" s="0" t="n">
        <f aca="false">J617+L617</f>
        <v>0</v>
      </c>
      <c r="O617" s="0" t="n">
        <f aca="false">O616+N617</f>
        <v>48461.0829276518</v>
      </c>
      <c r="P617" s="0" t="n">
        <f aca="false">MIN($B$5,P616+K617*$B$6-I617)</f>
        <v>220.74366731076</v>
      </c>
      <c r="Q617" s="0" t="n">
        <f aca="false">MAX(0,F617-H617-K617-L617)</f>
        <v>0</v>
      </c>
    </row>
    <row r="618" customFormat="false" ht="15" hidden="false" customHeight="false" outlineLevel="0" collapsed="false">
      <c r="A618" s="0" t="n">
        <f aca="false">'Profiles 8760'!A607</f>
        <v>605</v>
      </c>
      <c r="B618" s="0" t="n">
        <f aca="false">'Profiles 8760'!B607</f>
        <v>1</v>
      </c>
      <c r="C618" s="0" t="n">
        <f aca="false">'Profiles 8760'!E607</f>
        <v>0</v>
      </c>
      <c r="D618" s="0" t="n">
        <f aca="false">'Profiles 8760'!F607</f>
        <v>0</v>
      </c>
      <c r="E618" s="0" t="n">
        <f aca="false">'Profiles 8760'!G607</f>
        <v>0.3187</v>
      </c>
      <c r="F618" s="0" t="n">
        <f aca="false">D618*Assumptions!$C$11*$B$7+E618*Assumptions!$C$12*$B$8</f>
        <v>13.03483</v>
      </c>
      <c r="G618" s="0" t="n">
        <f aca="false">C618*Assumptions!$C$15</f>
        <v>0</v>
      </c>
      <c r="H618" s="0" t="n">
        <f aca="false">MIN(F618,G618)</f>
        <v>0</v>
      </c>
      <c r="I618" s="0" t="n">
        <f aca="false">IF(C618=1,MIN(G618-H618,Assumptions!$C$13,P617),0)</f>
        <v>0</v>
      </c>
      <c r="J618" s="0" t="n">
        <f aca="false">H618+I618</f>
        <v>0</v>
      </c>
      <c r="K618" s="0" t="n">
        <f aca="false">MIN(IF(C618=1,F618-H618,F618),Assumptions!$C$13,MAX(0,($B$5-P617)/$B$6))</f>
        <v>13.03483</v>
      </c>
      <c r="L618" s="0" t="n">
        <f aca="false">IF(C618=1,0,MIN(F618-K618,Assumptions!$C$15,MAX(0,$B$10-O617-M618)))</f>
        <v>0</v>
      </c>
      <c r="M618" s="0" t="n">
        <f aca="false">'Profiles 8760'!H607</f>
        <v>272000</v>
      </c>
      <c r="N618" s="0" t="n">
        <f aca="false">J618+L618</f>
        <v>0</v>
      </c>
      <c r="O618" s="0" t="n">
        <f aca="false">O617+N618</f>
        <v>48461.0829276518</v>
      </c>
      <c r="P618" s="0" t="n">
        <f aca="false">MIN($B$5,P617+K618*$B$6-I618)</f>
        <v>232.04225795476</v>
      </c>
      <c r="Q618" s="0" t="n">
        <f aca="false">MAX(0,F618-H618-K618-L618)</f>
        <v>0</v>
      </c>
    </row>
    <row r="619" customFormat="false" ht="15" hidden="false" customHeight="false" outlineLevel="0" collapsed="false">
      <c r="A619" s="0" t="n">
        <f aca="false">'Profiles 8760'!A608</f>
        <v>606</v>
      </c>
      <c r="B619" s="0" t="n">
        <f aca="false">'Profiles 8760'!B608</f>
        <v>1</v>
      </c>
      <c r="C619" s="0" t="n">
        <f aca="false">'Profiles 8760'!E608</f>
        <v>0</v>
      </c>
      <c r="D619" s="0" t="n">
        <f aca="false">'Profiles 8760'!F608</f>
        <v>0</v>
      </c>
      <c r="E619" s="0" t="n">
        <f aca="false">'Profiles 8760'!G608</f>
        <v>0.234913</v>
      </c>
      <c r="F619" s="0" t="n">
        <f aca="false">D619*Assumptions!$C$11*$B$7+E619*Assumptions!$C$12*$B$8</f>
        <v>9.6079417</v>
      </c>
      <c r="G619" s="0" t="n">
        <f aca="false">C619*Assumptions!$C$15</f>
        <v>0</v>
      </c>
      <c r="H619" s="0" t="n">
        <f aca="false">MIN(F619,G619)</f>
        <v>0</v>
      </c>
      <c r="I619" s="0" t="n">
        <f aca="false">IF(C619=1,MIN(G619-H619,Assumptions!$C$13,P618),0)</f>
        <v>0</v>
      </c>
      <c r="J619" s="0" t="n">
        <f aca="false">H619+I619</f>
        <v>0</v>
      </c>
      <c r="K619" s="0" t="n">
        <f aca="false">MIN(IF(C619=1,F619-H619,F619),Assumptions!$C$13,MAX(0,($B$5-P618)/$B$6))</f>
        <v>9.6079417</v>
      </c>
      <c r="L619" s="0" t="n">
        <f aca="false">IF(C619=1,0,MIN(F619-K619,Assumptions!$C$15,MAX(0,$B$10-O618-M619)))</f>
        <v>0</v>
      </c>
      <c r="M619" s="0" t="n">
        <f aca="false">'Profiles 8760'!H608</f>
        <v>272000</v>
      </c>
      <c r="N619" s="0" t="n">
        <f aca="false">J619+L619</f>
        <v>0</v>
      </c>
      <c r="O619" s="0" t="n">
        <f aca="false">O618+N619</f>
        <v>48461.0829276518</v>
      </c>
      <c r="P619" s="0" t="n">
        <f aca="false">MIN($B$5,P618+K619*$B$6-I619)</f>
        <v>240.37042182032</v>
      </c>
      <c r="Q619" s="0" t="n">
        <f aca="false">MAX(0,F619-H619-K619-L619)</f>
        <v>0</v>
      </c>
    </row>
    <row r="620" customFormat="false" ht="15" hidden="false" customHeight="false" outlineLevel="0" collapsed="false">
      <c r="A620" s="0" t="n">
        <f aca="false">'Profiles 8760'!A609</f>
        <v>607</v>
      </c>
      <c r="B620" s="0" t="n">
        <f aca="false">'Profiles 8760'!B609</f>
        <v>1</v>
      </c>
      <c r="C620" s="0" t="n">
        <f aca="false">'Profiles 8760'!E609</f>
        <v>0</v>
      </c>
      <c r="D620" s="0" t="n">
        <f aca="false">'Profiles 8760'!F609</f>
        <v>0</v>
      </c>
      <c r="E620" s="0" t="n">
        <f aca="false">'Profiles 8760'!G609</f>
        <v>0.228642</v>
      </c>
      <c r="F620" s="0" t="n">
        <f aca="false">D620*Assumptions!$C$11*$B$7+E620*Assumptions!$C$12*$B$8</f>
        <v>9.3514578</v>
      </c>
      <c r="G620" s="0" t="n">
        <f aca="false">C620*Assumptions!$C$15</f>
        <v>0</v>
      </c>
      <c r="H620" s="0" t="n">
        <f aca="false">MIN(F620,G620)</f>
        <v>0</v>
      </c>
      <c r="I620" s="0" t="n">
        <f aca="false">IF(C620=1,MIN(G620-H620,Assumptions!$C$13,P619),0)</f>
        <v>0</v>
      </c>
      <c r="J620" s="0" t="n">
        <f aca="false">H620+I620</f>
        <v>0</v>
      </c>
      <c r="K620" s="0" t="n">
        <f aca="false">MIN(IF(C620=1,F620-H620,F620),Assumptions!$C$13,MAX(0,($B$5-P619)/$B$6))</f>
        <v>9.3514578</v>
      </c>
      <c r="L620" s="0" t="n">
        <f aca="false">IF(C620=1,0,MIN(F620-K620,Assumptions!$C$15,MAX(0,$B$10-O619-M620)))</f>
        <v>0</v>
      </c>
      <c r="M620" s="0" t="n">
        <f aca="false">'Profiles 8760'!H609</f>
        <v>272000</v>
      </c>
      <c r="N620" s="0" t="n">
        <f aca="false">J620+L620</f>
        <v>0</v>
      </c>
      <c r="O620" s="0" t="n">
        <f aca="false">O619+N620</f>
        <v>48461.0829276518</v>
      </c>
      <c r="P620" s="0" t="n">
        <f aca="false">MIN($B$5,P619+K620*$B$6-I620)</f>
        <v>248.47626544136</v>
      </c>
      <c r="Q620" s="0" t="n">
        <f aca="false">MAX(0,F620-H620-K620-L620)</f>
        <v>0</v>
      </c>
    </row>
    <row r="621" customFormat="false" ht="15" hidden="false" customHeight="false" outlineLevel="0" collapsed="false">
      <c r="A621" s="0" t="n">
        <f aca="false">'Profiles 8760'!A610</f>
        <v>608</v>
      </c>
      <c r="B621" s="0" t="n">
        <f aca="false">'Profiles 8760'!B610</f>
        <v>1</v>
      </c>
      <c r="C621" s="0" t="n">
        <f aca="false">'Profiles 8760'!E610</f>
        <v>1</v>
      </c>
      <c r="D621" s="0" t="n">
        <f aca="false">'Profiles 8760'!F610</f>
        <v>0.061826</v>
      </c>
      <c r="E621" s="0" t="n">
        <f aca="false">'Profiles 8760'!G610</f>
        <v>0.278546</v>
      </c>
      <c r="F621" s="0" t="n">
        <f aca="false">D621*Assumptions!$C$11*$B$7+E621*Assumptions!$C$12*$B$8</f>
        <v>29.2478802</v>
      </c>
      <c r="G621" s="0" t="n">
        <f aca="false">C621*Assumptions!$C$15</f>
        <v>200</v>
      </c>
      <c r="H621" s="0" t="n">
        <f aca="false">MIN(F621,G621)</f>
        <v>29.2478802</v>
      </c>
      <c r="I621" s="0" t="n">
        <f aca="false">IF(C621=1,MIN(G621-H621,Assumptions!$C$13,P620),0)</f>
        <v>170.7521198</v>
      </c>
      <c r="J621" s="0" t="n">
        <f aca="false">H621+I621</f>
        <v>200</v>
      </c>
      <c r="K621" s="0" t="n">
        <f aca="false">MIN(IF(C621=1,F621-H621,F621),Assumptions!$C$13,MAX(0,($B$5-P620)/$B$6))</f>
        <v>0</v>
      </c>
      <c r="L621" s="0" t="n">
        <f aca="false">IF(C621=1,0,MIN(F621-K621,Assumptions!$C$15,MAX(0,$B$10-O620-M621)))</f>
        <v>0</v>
      </c>
      <c r="M621" s="0" t="n">
        <f aca="false">'Profiles 8760'!H610</f>
        <v>271800</v>
      </c>
      <c r="N621" s="0" t="n">
        <f aca="false">J621+L621</f>
        <v>200</v>
      </c>
      <c r="O621" s="0" t="n">
        <f aca="false">O620+N621</f>
        <v>48661.0829276518</v>
      </c>
      <c r="P621" s="0" t="n">
        <f aca="false">MIN($B$5,P620+K621*$B$6-I621)</f>
        <v>77.72414564136</v>
      </c>
      <c r="Q621" s="0" t="n">
        <f aca="false">MAX(0,F621-H621-K621-L621)</f>
        <v>0</v>
      </c>
    </row>
    <row r="622" customFormat="false" ht="15" hidden="false" customHeight="false" outlineLevel="0" collapsed="false">
      <c r="A622" s="0" t="n">
        <f aca="false">'Profiles 8760'!A611</f>
        <v>609</v>
      </c>
      <c r="B622" s="0" t="n">
        <f aca="false">'Profiles 8760'!B611</f>
        <v>1</v>
      </c>
      <c r="C622" s="0" t="n">
        <f aca="false">'Profiles 8760'!E611</f>
        <v>1</v>
      </c>
      <c r="D622" s="0" t="n">
        <f aca="false">'Profiles 8760'!F611</f>
        <v>0.32411</v>
      </c>
      <c r="E622" s="0" t="n">
        <f aca="false">'Profiles 8760'!G611</f>
        <v>0.269262</v>
      </c>
      <c r="F622" s="0" t="n">
        <f aca="false">D622*Assumptions!$C$11*$B$7+E622*Assumptions!$C$12*$B$8</f>
        <v>104.6157838</v>
      </c>
      <c r="G622" s="0" t="n">
        <f aca="false">C622*Assumptions!$C$15</f>
        <v>200</v>
      </c>
      <c r="H622" s="0" t="n">
        <f aca="false">MIN(F622,G622)</f>
        <v>104.6157838</v>
      </c>
      <c r="I622" s="0" t="n">
        <f aca="false">IF(C622=1,MIN(G622-H622,Assumptions!$C$13,P621),0)</f>
        <v>77.72414564136</v>
      </c>
      <c r="J622" s="0" t="n">
        <f aca="false">H622+I622</f>
        <v>182.33992944136</v>
      </c>
      <c r="K622" s="0" t="n">
        <f aca="false">MIN(IF(C622=1,F622-H622,F622),Assumptions!$C$13,MAX(0,($B$5-P621)/$B$6))</f>
        <v>0</v>
      </c>
      <c r="L622" s="0" t="n">
        <f aca="false">IF(C622=1,0,MIN(F622-K622,Assumptions!$C$15,MAX(0,$B$10-O621-M622)))</f>
        <v>0</v>
      </c>
      <c r="M622" s="0" t="n">
        <f aca="false">'Profiles 8760'!H611</f>
        <v>271600</v>
      </c>
      <c r="N622" s="0" t="n">
        <f aca="false">J622+L622</f>
        <v>182.33992944136</v>
      </c>
      <c r="O622" s="0" t="n">
        <f aca="false">O621+N622</f>
        <v>48843.4228570932</v>
      </c>
      <c r="P622" s="0" t="n">
        <f aca="false">MIN($B$5,P621+K622*$B$6-I622)</f>
        <v>0</v>
      </c>
      <c r="Q622" s="0" t="n">
        <f aca="false">MAX(0,F622-H622-K622-L622)</f>
        <v>0</v>
      </c>
    </row>
    <row r="623" customFormat="false" ht="15" hidden="false" customHeight="false" outlineLevel="0" collapsed="false">
      <c r="A623" s="0" t="n">
        <f aca="false">'Profiles 8760'!A612</f>
        <v>610</v>
      </c>
      <c r="B623" s="0" t="n">
        <f aca="false">'Profiles 8760'!B612</f>
        <v>1</v>
      </c>
      <c r="C623" s="0" t="n">
        <f aca="false">'Profiles 8760'!E612</f>
        <v>0</v>
      </c>
      <c r="D623" s="0" t="n">
        <f aca="false">'Profiles 8760'!F612</f>
        <v>0.623128</v>
      </c>
      <c r="E623" s="0" t="n">
        <f aca="false">'Profiles 8760'!G612</f>
        <v>0.276755</v>
      </c>
      <c r="F623" s="0" t="n">
        <f aca="false">D623*Assumptions!$C$11*$B$7+E623*Assumptions!$C$12*$B$8</f>
        <v>191.2786459</v>
      </c>
      <c r="G623" s="0" t="n">
        <f aca="false">C623*Assumptions!$C$15</f>
        <v>0</v>
      </c>
      <c r="H623" s="0" t="n">
        <f aca="false">MIN(F623,G623)</f>
        <v>0</v>
      </c>
      <c r="I623" s="0" t="n">
        <f aca="false">IF(C623=1,MIN(G623-H623,Assumptions!$C$13,P622),0)</f>
        <v>0</v>
      </c>
      <c r="J623" s="0" t="n">
        <f aca="false">H623+I623</f>
        <v>0</v>
      </c>
      <c r="K623" s="0" t="n">
        <f aca="false">MIN(IF(C623=1,F623-H623,F623),Assumptions!$C$13,MAX(0,($B$5-P622)/$B$6))</f>
        <v>180</v>
      </c>
      <c r="L623" s="0" t="n">
        <f aca="false">IF(C623=1,0,MIN(F623-K623,Assumptions!$C$15,MAX(0,$B$10-O622-M623)))</f>
        <v>11.2786459</v>
      </c>
      <c r="M623" s="0" t="n">
        <f aca="false">'Profiles 8760'!H612</f>
        <v>271600</v>
      </c>
      <c r="N623" s="0" t="n">
        <f aca="false">J623+L623</f>
        <v>11.2786459</v>
      </c>
      <c r="O623" s="0" t="n">
        <f aca="false">O622+N623</f>
        <v>48854.7015029932</v>
      </c>
      <c r="P623" s="0" t="n">
        <f aca="false">MIN($B$5,P622+K623*$B$6-I623)</f>
        <v>156.024</v>
      </c>
      <c r="Q623" s="0" t="n">
        <f aca="false">MAX(0,F623-H623-K623-L623)</f>
        <v>0</v>
      </c>
    </row>
    <row r="624" customFormat="false" ht="15" hidden="false" customHeight="false" outlineLevel="0" collapsed="false">
      <c r="A624" s="0" t="n">
        <f aca="false">'Profiles 8760'!A613</f>
        <v>611</v>
      </c>
      <c r="B624" s="0" t="n">
        <f aca="false">'Profiles 8760'!B613</f>
        <v>1</v>
      </c>
      <c r="C624" s="0" t="n">
        <f aca="false">'Profiles 8760'!E613</f>
        <v>0</v>
      </c>
      <c r="D624" s="0" t="n">
        <f aca="false">'Profiles 8760'!F613</f>
        <v>0.88778</v>
      </c>
      <c r="E624" s="0" t="n">
        <f aca="false">'Profiles 8760'!G613</f>
        <v>0.281466</v>
      </c>
      <c r="F624" s="0" t="n">
        <f aca="false">D624*Assumptions!$C$11*$B$7+E624*Assumptions!$C$12*$B$8</f>
        <v>267.9028234</v>
      </c>
      <c r="G624" s="0" t="n">
        <f aca="false">C624*Assumptions!$C$15</f>
        <v>0</v>
      </c>
      <c r="H624" s="0" t="n">
        <f aca="false">MIN(F624,G624)</f>
        <v>0</v>
      </c>
      <c r="I624" s="0" t="n">
        <f aca="false">IF(C624=1,MIN(G624-H624,Assumptions!$C$13,P623),0)</f>
        <v>0</v>
      </c>
      <c r="J624" s="0" t="n">
        <f aca="false">H624+I624</f>
        <v>0</v>
      </c>
      <c r="K624" s="0" t="n">
        <f aca="false">MIN(IF(C624=1,F624-H624,F624),Assumptions!$C$13,MAX(0,($B$5-P623)/$B$6))</f>
        <v>180</v>
      </c>
      <c r="L624" s="0" t="n">
        <f aca="false">IF(C624=1,0,MIN(F624-K624,Assumptions!$C$15,MAX(0,$B$10-O623-M624)))</f>
        <v>87.9028234000001</v>
      </c>
      <c r="M624" s="0" t="n">
        <f aca="false">'Profiles 8760'!H613</f>
        <v>271600</v>
      </c>
      <c r="N624" s="0" t="n">
        <f aca="false">J624+L624</f>
        <v>87.9028234000001</v>
      </c>
      <c r="O624" s="0" t="n">
        <f aca="false">O623+N624</f>
        <v>48942.6043263932</v>
      </c>
      <c r="P624" s="0" t="n">
        <f aca="false">MIN($B$5,P623+K624*$B$6-I624)</f>
        <v>312.048</v>
      </c>
      <c r="Q624" s="0" t="n">
        <f aca="false">MAX(0,F624-H624-K624-L624)</f>
        <v>0</v>
      </c>
    </row>
    <row r="625" customFormat="false" ht="15" hidden="false" customHeight="false" outlineLevel="0" collapsed="false">
      <c r="A625" s="0" t="n">
        <f aca="false">'Profiles 8760'!A614</f>
        <v>612</v>
      </c>
      <c r="B625" s="0" t="n">
        <f aca="false">'Profiles 8760'!B614</f>
        <v>1</v>
      </c>
      <c r="C625" s="0" t="n">
        <f aca="false">'Profiles 8760'!E614</f>
        <v>0</v>
      </c>
      <c r="D625" s="0" t="n">
        <f aca="false">'Profiles 8760'!F614</f>
        <v>1</v>
      </c>
      <c r="E625" s="0" t="n">
        <f aca="false">'Profiles 8760'!G614</f>
        <v>0.438672</v>
      </c>
      <c r="F625" s="0" t="n">
        <f aca="false">D625*Assumptions!$C$11*$B$7+E625*Assumptions!$C$12*$B$8</f>
        <v>306.7416848</v>
      </c>
      <c r="G625" s="0" t="n">
        <f aca="false">C625*Assumptions!$C$15</f>
        <v>0</v>
      </c>
      <c r="H625" s="0" t="n">
        <f aca="false">MIN(F625,G625)</f>
        <v>0</v>
      </c>
      <c r="I625" s="0" t="n">
        <f aca="false">IF(C625=1,MIN(G625-H625,Assumptions!$C$13,P624),0)</f>
        <v>0</v>
      </c>
      <c r="J625" s="0" t="n">
        <f aca="false">H625+I625</f>
        <v>0</v>
      </c>
      <c r="K625" s="0" t="n">
        <f aca="false">MIN(IF(C625=1,F625-H625,F625),Assumptions!$C$13,MAX(0,($B$5-P624)/$B$6))</f>
        <v>180</v>
      </c>
      <c r="L625" s="0" t="n">
        <f aca="false">IF(C625=1,0,MIN(F625-K625,Assumptions!$C$15,MAX(0,$B$10-O624-M625)))</f>
        <v>126.7416848</v>
      </c>
      <c r="M625" s="0" t="n">
        <f aca="false">'Profiles 8760'!H614</f>
        <v>271600</v>
      </c>
      <c r="N625" s="0" t="n">
        <f aca="false">J625+L625</f>
        <v>126.7416848</v>
      </c>
      <c r="O625" s="0" t="n">
        <f aca="false">O624+N625</f>
        <v>49069.3460111932</v>
      </c>
      <c r="P625" s="0" t="n">
        <f aca="false">MIN($B$5,P624+K625*$B$6-I625)</f>
        <v>468.072</v>
      </c>
      <c r="Q625" s="0" t="n">
        <f aca="false">MAX(0,F625-H625-K625-L625)</f>
        <v>0</v>
      </c>
    </row>
    <row r="626" customFormat="false" ht="15" hidden="false" customHeight="false" outlineLevel="0" collapsed="false">
      <c r="A626" s="0" t="n">
        <f aca="false">'Profiles 8760'!A615</f>
        <v>613</v>
      </c>
      <c r="B626" s="0" t="n">
        <f aca="false">'Profiles 8760'!B615</f>
        <v>1</v>
      </c>
      <c r="C626" s="0" t="n">
        <f aca="false">'Profiles 8760'!E615</f>
        <v>0</v>
      </c>
      <c r="D626" s="0" t="n">
        <f aca="false">'Profiles 8760'!F615</f>
        <v>1</v>
      </c>
      <c r="E626" s="0" t="n">
        <f aca="false">'Profiles 8760'!G615</f>
        <v>0.493858</v>
      </c>
      <c r="F626" s="0" t="n">
        <f aca="false">D626*Assumptions!$C$11*$B$7+E626*Assumptions!$C$12*$B$8</f>
        <v>308.9987922</v>
      </c>
      <c r="G626" s="0" t="n">
        <f aca="false">C626*Assumptions!$C$15</f>
        <v>0</v>
      </c>
      <c r="H626" s="0" t="n">
        <f aca="false">MIN(F626,G626)</f>
        <v>0</v>
      </c>
      <c r="I626" s="0" t="n">
        <f aca="false">IF(C626=1,MIN(G626-H626,Assumptions!$C$13,P625),0)</f>
        <v>0</v>
      </c>
      <c r="J626" s="0" t="n">
        <f aca="false">H626+I626</f>
        <v>0</v>
      </c>
      <c r="K626" s="0" t="n">
        <f aca="false">MIN(IF(C626=1,F626-H626,F626),Assumptions!$C$13,MAX(0,($B$5-P625)/$B$6))</f>
        <v>49.3054914628519</v>
      </c>
      <c r="L626" s="0" t="n">
        <f aca="false">IF(C626=1,0,MIN(F626-K626,Assumptions!$C$15,MAX(0,$B$10-O625-M626)))</f>
        <v>200</v>
      </c>
      <c r="M626" s="0" t="n">
        <f aca="false">'Profiles 8760'!H615</f>
        <v>271600</v>
      </c>
      <c r="N626" s="0" t="n">
        <f aca="false">J626+L626</f>
        <v>200</v>
      </c>
      <c r="O626" s="0" t="n">
        <f aca="false">O625+N626</f>
        <v>49269.3460111932</v>
      </c>
      <c r="P626" s="0" t="n">
        <f aca="false">MIN($B$5,P625+K626*$B$6-I626)</f>
        <v>510.81</v>
      </c>
      <c r="Q626" s="0" t="n">
        <f aca="false">MAX(0,F626-H626-K626-L626)</f>
        <v>59.6933007371482</v>
      </c>
    </row>
    <row r="627" customFormat="false" ht="15" hidden="false" customHeight="false" outlineLevel="0" collapsed="false">
      <c r="A627" s="0" t="n">
        <f aca="false">'Profiles 8760'!A616</f>
        <v>614</v>
      </c>
      <c r="B627" s="0" t="n">
        <f aca="false">'Profiles 8760'!B616</f>
        <v>1</v>
      </c>
      <c r="C627" s="0" t="n">
        <f aca="false">'Profiles 8760'!E616</f>
        <v>0</v>
      </c>
      <c r="D627" s="0" t="n">
        <f aca="false">'Profiles 8760'!F616</f>
        <v>1</v>
      </c>
      <c r="E627" s="0" t="n">
        <f aca="false">'Profiles 8760'!G616</f>
        <v>0.460302</v>
      </c>
      <c r="F627" s="0" t="n">
        <f aca="false">D627*Assumptions!$C$11*$B$7+E627*Assumptions!$C$12*$B$8</f>
        <v>307.6263518</v>
      </c>
      <c r="G627" s="0" t="n">
        <f aca="false">C627*Assumptions!$C$15</f>
        <v>0</v>
      </c>
      <c r="H627" s="0" t="n">
        <f aca="false">MIN(F627,G627)</f>
        <v>0</v>
      </c>
      <c r="I627" s="0" t="n">
        <f aca="false">IF(C627=1,MIN(G627-H627,Assumptions!$C$13,P626),0)</f>
        <v>0</v>
      </c>
      <c r="J627" s="0" t="n">
        <f aca="false">H627+I627</f>
        <v>0</v>
      </c>
      <c r="K627" s="0" t="n">
        <f aca="false">MIN(IF(C627=1,F627-H627,F627),Assumptions!$C$13,MAX(0,($B$5-P626)/$B$6))</f>
        <v>0</v>
      </c>
      <c r="L627" s="0" t="n">
        <f aca="false">IF(C627=1,0,MIN(F627-K627,Assumptions!$C$15,MAX(0,$B$10-O626-M627)))</f>
        <v>200</v>
      </c>
      <c r="M627" s="0" t="n">
        <f aca="false">'Profiles 8760'!H616</f>
        <v>271600</v>
      </c>
      <c r="N627" s="0" t="n">
        <f aca="false">J627+L627</f>
        <v>200</v>
      </c>
      <c r="O627" s="0" t="n">
        <f aca="false">O626+N627</f>
        <v>49469.3460111932</v>
      </c>
      <c r="P627" s="0" t="n">
        <f aca="false">MIN($B$5,P626+K627*$B$6-I627)</f>
        <v>510.81</v>
      </c>
      <c r="Q627" s="0" t="n">
        <f aca="false">MAX(0,F627-H627-K627-L627)</f>
        <v>107.6263518</v>
      </c>
    </row>
    <row r="628" customFormat="false" ht="15" hidden="false" customHeight="false" outlineLevel="0" collapsed="false">
      <c r="A628" s="0" t="n">
        <f aca="false">'Profiles 8760'!A617</f>
        <v>615</v>
      </c>
      <c r="B628" s="0" t="n">
        <f aca="false">'Profiles 8760'!B617</f>
        <v>1</v>
      </c>
      <c r="C628" s="0" t="n">
        <f aca="false">'Profiles 8760'!E617</f>
        <v>0</v>
      </c>
      <c r="D628" s="0" t="n">
        <f aca="false">'Profiles 8760'!F617</f>
        <v>0.88778</v>
      </c>
      <c r="E628" s="0" t="n">
        <f aca="false">'Profiles 8760'!G617</f>
        <v>0.551683</v>
      </c>
      <c r="F628" s="0" t="n">
        <f aca="false">D628*Assumptions!$C$11*$B$7+E628*Assumptions!$C$12*$B$8</f>
        <v>278.9546987</v>
      </c>
      <c r="G628" s="0" t="n">
        <f aca="false">C628*Assumptions!$C$15</f>
        <v>0</v>
      </c>
      <c r="H628" s="0" t="n">
        <f aca="false">MIN(F628,G628)</f>
        <v>0</v>
      </c>
      <c r="I628" s="0" t="n">
        <f aca="false">IF(C628=1,MIN(G628-H628,Assumptions!$C$13,P627),0)</f>
        <v>0</v>
      </c>
      <c r="J628" s="0" t="n">
        <f aca="false">H628+I628</f>
        <v>0</v>
      </c>
      <c r="K628" s="0" t="n">
        <f aca="false">MIN(IF(C628=1,F628-H628,F628),Assumptions!$C$13,MAX(0,($B$5-P627)/$B$6))</f>
        <v>0</v>
      </c>
      <c r="L628" s="0" t="n">
        <f aca="false">IF(C628=1,0,MIN(F628-K628,Assumptions!$C$15,MAX(0,$B$10-O627-M628)))</f>
        <v>200</v>
      </c>
      <c r="M628" s="0" t="n">
        <f aca="false">'Profiles 8760'!H617</f>
        <v>271600</v>
      </c>
      <c r="N628" s="0" t="n">
        <f aca="false">J628+L628</f>
        <v>200</v>
      </c>
      <c r="O628" s="0" t="n">
        <f aca="false">O627+N628</f>
        <v>49669.3460111932</v>
      </c>
      <c r="P628" s="0" t="n">
        <f aca="false">MIN($B$5,P627+K628*$B$6-I628)</f>
        <v>510.81</v>
      </c>
      <c r="Q628" s="0" t="n">
        <f aca="false">MAX(0,F628-H628-K628-L628)</f>
        <v>78.9546987</v>
      </c>
    </row>
    <row r="629" customFormat="false" ht="15" hidden="false" customHeight="false" outlineLevel="0" collapsed="false">
      <c r="A629" s="0" t="n">
        <f aca="false">'Profiles 8760'!A618</f>
        <v>616</v>
      </c>
      <c r="B629" s="0" t="n">
        <f aca="false">'Profiles 8760'!B618</f>
        <v>1</v>
      </c>
      <c r="C629" s="0" t="n">
        <f aca="false">'Profiles 8760'!E618</f>
        <v>0</v>
      </c>
      <c r="D629" s="0" t="n">
        <f aca="false">'Profiles 8760'!F618</f>
        <v>0.623128</v>
      </c>
      <c r="E629" s="0" t="n">
        <f aca="false">'Profiles 8760'!G618</f>
        <v>0.51488</v>
      </c>
      <c r="F629" s="0" t="n">
        <f aca="false">D629*Assumptions!$C$11*$B$7+E629*Assumptions!$C$12*$B$8</f>
        <v>201.0179584</v>
      </c>
      <c r="G629" s="0" t="n">
        <f aca="false">C629*Assumptions!$C$15</f>
        <v>0</v>
      </c>
      <c r="H629" s="0" t="n">
        <f aca="false">MIN(F629,G629)</f>
        <v>0</v>
      </c>
      <c r="I629" s="0" t="n">
        <f aca="false">IF(C629=1,MIN(G629-H629,Assumptions!$C$13,P628),0)</f>
        <v>0</v>
      </c>
      <c r="J629" s="0" t="n">
        <f aca="false">H629+I629</f>
        <v>0</v>
      </c>
      <c r="K629" s="0" t="n">
        <f aca="false">MIN(IF(C629=1,F629-H629,F629),Assumptions!$C$13,MAX(0,($B$5-P628)/$B$6))</f>
        <v>0</v>
      </c>
      <c r="L629" s="0" t="n">
        <f aca="false">IF(C629=1,0,MIN(F629-K629,Assumptions!$C$15,MAX(0,$B$10-O628-M629)))</f>
        <v>200</v>
      </c>
      <c r="M629" s="0" t="n">
        <f aca="false">'Profiles 8760'!H618</f>
        <v>271600</v>
      </c>
      <c r="N629" s="0" t="n">
        <f aca="false">J629+L629</f>
        <v>200</v>
      </c>
      <c r="O629" s="0" t="n">
        <f aca="false">O628+N629</f>
        <v>49869.3460111932</v>
      </c>
      <c r="P629" s="0" t="n">
        <f aca="false">MIN($B$5,P628+K629*$B$6-I629)</f>
        <v>510.81</v>
      </c>
      <c r="Q629" s="0" t="n">
        <f aca="false">MAX(0,F629-H629-K629-L629)</f>
        <v>1.01795840000003</v>
      </c>
    </row>
    <row r="630" customFormat="false" ht="15" hidden="false" customHeight="false" outlineLevel="0" collapsed="false">
      <c r="A630" s="0" t="n">
        <f aca="false">'Profiles 8760'!A619</f>
        <v>617</v>
      </c>
      <c r="B630" s="0" t="n">
        <f aca="false">'Profiles 8760'!B619</f>
        <v>1</v>
      </c>
      <c r="C630" s="0" t="n">
        <f aca="false">'Profiles 8760'!E619</f>
        <v>0</v>
      </c>
      <c r="D630" s="0" t="n">
        <f aca="false">'Profiles 8760'!F619</f>
        <v>0.32411</v>
      </c>
      <c r="E630" s="0" t="n">
        <f aca="false">'Profiles 8760'!G619</f>
        <v>0.483479</v>
      </c>
      <c r="F630" s="0" t="n">
        <f aca="false">D630*Assumptions!$C$11*$B$7+E630*Assumptions!$C$12*$B$8</f>
        <v>113.3772591</v>
      </c>
      <c r="G630" s="0" t="n">
        <f aca="false">C630*Assumptions!$C$15</f>
        <v>0</v>
      </c>
      <c r="H630" s="0" t="n">
        <f aca="false">MIN(F630,G630)</f>
        <v>0</v>
      </c>
      <c r="I630" s="0" t="n">
        <f aca="false">IF(C630=1,MIN(G630-H630,Assumptions!$C$13,P629),0)</f>
        <v>0</v>
      </c>
      <c r="J630" s="0" t="n">
        <f aca="false">H630+I630</f>
        <v>0</v>
      </c>
      <c r="K630" s="0" t="n">
        <f aca="false">MIN(IF(C630=1,F630-H630,F630),Assumptions!$C$13,MAX(0,($B$5-P629)/$B$6))</f>
        <v>0</v>
      </c>
      <c r="L630" s="0" t="n">
        <f aca="false">IF(C630=1,0,MIN(F630-K630,Assumptions!$C$15,MAX(0,$B$10-O629-M630)))</f>
        <v>113.3772591</v>
      </c>
      <c r="M630" s="0" t="n">
        <f aca="false">'Profiles 8760'!H619</f>
        <v>271600</v>
      </c>
      <c r="N630" s="0" t="n">
        <f aca="false">J630+L630</f>
        <v>113.3772591</v>
      </c>
      <c r="O630" s="0" t="n">
        <f aca="false">O629+N630</f>
        <v>49982.7232702932</v>
      </c>
      <c r="P630" s="0" t="n">
        <f aca="false">MIN($B$5,P629+K630*$B$6-I630)</f>
        <v>510.81</v>
      </c>
      <c r="Q630" s="0" t="n">
        <f aca="false">MAX(0,F630-H630-K630-L630)</f>
        <v>0</v>
      </c>
    </row>
    <row r="631" customFormat="false" ht="15" hidden="false" customHeight="false" outlineLevel="0" collapsed="false">
      <c r="A631" s="0" t="n">
        <f aca="false">'Profiles 8760'!A620</f>
        <v>618</v>
      </c>
      <c r="B631" s="0" t="n">
        <f aca="false">'Profiles 8760'!B620</f>
        <v>1</v>
      </c>
      <c r="C631" s="0" t="n">
        <f aca="false">'Profiles 8760'!E620</f>
        <v>0</v>
      </c>
      <c r="D631" s="0" t="n">
        <f aca="false">'Profiles 8760'!F620</f>
        <v>0.061826</v>
      </c>
      <c r="E631" s="0" t="n">
        <f aca="false">'Profiles 8760'!G620</f>
        <v>0.449714</v>
      </c>
      <c r="F631" s="0" t="n">
        <f aca="false">D631*Assumptions!$C$11*$B$7+E631*Assumptions!$C$12*$B$8</f>
        <v>36.2486514</v>
      </c>
      <c r="G631" s="0" t="n">
        <f aca="false">C631*Assumptions!$C$15</f>
        <v>0</v>
      </c>
      <c r="H631" s="0" t="n">
        <f aca="false">MIN(F631,G631)</f>
        <v>0</v>
      </c>
      <c r="I631" s="0" t="n">
        <f aca="false">IF(C631=1,MIN(G631-H631,Assumptions!$C$13,P630),0)</f>
        <v>0</v>
      </c>
      <c r="J631" s="0" t="n">
        <f aca="false">H631+I631</f>
        <v>0</v>
      </c>
      <c r="K631" s="0" t="n">
        <f aca="false">MIN(IF(C631=1,F631-H631,F631),Assumptions!$C$13,MAX(0,($B$5-P630)/$B$6))</f>
        <v>0</v>
      </c>
      <c r="L631" s="0" t="n">
        <f aca="false">IF(C631=1,0,MIN(F631-K631,Assumptions!$C$15,MAX(0,$B$10-O630-M631)))</f>
        <v>36.2486514</v>
      </c>
      <c r="M631" s="0" t="n">
        <f aca="false">'Profiles 8760'!H620</f>
        <v>271600</v>
      </c>
      <c r="N631" s="0" t="n">
        <f aca="false">J631+L631</f>
        <v>36.2486514</v>
      </c>
      <c r="O631" s="0" t="n">
        <f aca="false">O630+N631</f>
        <v>50018.9719216932</v>
      </c>
      <c r="P631" s="0" t="n">
        <f aca="false">MIN($B$5,P630+K631*$B$6-I631)</f>
        <v>510.81</v>
      </c>
      <c r="Q631" s="0" t="n">
        <f aca="false">MAX(0,F631-H631-K631-L631)</f>
        <v>0</v>
      </c>
    </row>
    <row r="632" customFormat="false" ht="15" hidden="false" customHeight="false" outlineLevel="0" collapsed="false">
      <c r="A632" s="0" t="n">
        <f aca="false">'Profiles 8760'!A621</f>
        <v>619</v>
      </c>
      <c r="B632" s="0" t="n">
        <f aca="false">'Profiles 8760'!B621</f>
        <v>1</v>
      </c>
      <c r="C632" s="0" t="n">
        <f aca="false">'Profiles 8760'!E621</f>
        <v>0</v>
      </c>
      <c r="D632" s="0" t="n">
        <f aca="false">'Profiles 8760'!F621</f>
        <v>0</v>
      </c>
      <c r="E632" s="0" t="n">
        <f aca="false">'Profiles 8760'!G621</f>
        <v>0.32952</v>
      </c>
      <c r="F632" s="0" t="n">
        <f aca="false">D632*Assumptions!$C$11*$B$7+E632*Assumptions!$C$12*$B$8</f>
        <v>13.477368</v>
      </c>
      <c r="G632" s="0" t="n">
        <f aca="false">C632*Assumptions!$C$15</f>
        <v>0</v>
      </c>
      <c r="H632" s="0" t="n">
        <f aca="false">MIN(F632,G632)</f>
        <v>0</v>
      </c>
      <c r="I632" s="0" t="n">
        <f aca="false">IF(C632=1,MIN(G632-H632,Assumptions!$C$13,P631),0)</f>
        <v>0</v>
      </c>
      <c r="J632" s="0" t="n">
        <f aca="false">H632+I632</f>
        <v>0</v>
      </c>
      <c r="K632" s="0" t="n">
        <f aca="false">MIN(IF(C632=1,F632-H632,F632),Assumptions!$C$13,MAX(0,($B$5-P631)/$B$6))</f>
        <v>0</v>
      </c>
      <c r="L632" s="0" t="n">
        <f aca="false">IF(C632=1,0,MIN(F632-K632,Assumptions!$C$15,MAX(0,$B$10-O631-M632)))</f>
        <v>13.477368</v>
      </c>
      <c r="M632" s="0" t="n">
        <f aca="false">'Profiles 8760'!H621</f>
        <v>271600</v>
      </c>
      <c r="N632" s="0" t="n">
        <f aca="false">J632+L632</f>
        <v>13.477368</v>
      </c>
      <c r="O632" s="0" t="n">
        <f aca="false">O631+N632</f>
        <v>50032.4492896932</v>
      </c>
      <c r="P632" s="0" t="n">
        <f aca="false">MIN($B$5,P631+K632*$B$6-I632)</f>
        <v>510.81</v>
      </c>
      <c r="Q632" s="0" t="n">
        <f aca="false">MAX(0,F632-H632-K632-L632)</f>
        <v>0</v>
      </c>
    </row>
    <row r="633" customFormat="false" ht="15" hidden="false" customHeight="false" outlineLevel="0" collapsed="false">
      <c r="A633" s="0" t="n">
        <f aca="false">'Profiles 8760'!A622</f>
        <v>620</v>
      </c>
      <c r="B633" s="0" t="n">
        <f aca="false">'Profiles 8760'!B622</f>
        <v>1</v>
      </c>
      <c r="C633" s="0" t="n">
        <f aca="false">'Profiles 8760'!E622</f>
        <v>1</v>
      </c>
      <c r="D633" s="0" t="n">
        <f aca="false">'Profiles 8760'!F622</f>
        <v>0</v>
      </c>
      <c r="E633" s="0" t="n">
        <f aca="false">'Profiles 8760'!G622</f>
        <v>0.428232</v>
      </c>
      <c r="F633" s="0" t="n">
        <f aca="false">D633*Assumptions!$C$11*$B$7+E633*Assumptions!$C$12*$B$8</f>
        <v>17.5146888</v>
      </c>
      <c r="G633" s="0" t="n">
        <f aca="false">C633*Assumptions!$C$15</f>
        <v>200</v>
      </c>
      <c r="H633" s="0" t="n">
        <f aca="false">MIN(F633,G633)</f>
        <v>17.5146888</v>
      </c>
      <c r="I633" s="0" t="n">
        <f aca="false">IF(C633=1,MIN(G633-H633,Assumptions!$C$13,P632),0)</f>
        <v>180</v>
      </c>
      <c r="J633" s="0" t="n">
        <f aca="false">H633+I633</f>
        <v>197.5146888</v>
      </c>
      <c r="K633" s="0" t="n">
        <f aca="false">MIN(IF(C633=1,F633-H633,F633),Assumptions!$C$13,MAX(0,($B$5-P632)/$B$6))</f>
        <v>0</v>
      </c>
      <c r="L633" s="0" t="n">
        <f aca="false">IF(C633=1,0,MIN(F633-K633,Assumptions!$C$15,MAX(0,$B$10-O632-M633)))</f>
        <v>0</v>
      </c>
      <c r="M633" s="0" t="n">
        <f aca="false">'Profiles 8760'!H622</f>
        <v>271400</v>
      </c>
      <c r="N633" s="0" t="n">
        <f aca="false">J633+L633</f>
        <v>197.5146888</v>
      </c>
      <c r="O633" s="0" t="n">
        <f aca="false">O632+N633</f>
        <v>50229.9639784932</v>
      </c>
      <c r="P633" s="0" t="n">
        <f aca="false">MIN($B$5,P632+K633*$B$6-I633)</f>
        <v>330.81</v>
      </c>
      <c r="Q633" s="0" t="n">
        <f aca="false">MAX(0,F633-H633-K633-L633)</f>
        <v>0</v>
      </c>
    </row>
    <row r="634" customFormat="false" ht="15" hidden="false" customHeight="false" outlineLevel="0" collapsed="false">
      <c r="A634" s="0" t="n">
        <f aca="false">'Profiles 8760'!A623</f>
        <v>621</v>
      </c>
      <c r="B634" s="0" t="n">
        <f aca="false">'Profiles 8760'!B623</f>
        <v>1</v>
      </c>
      <c r="C634" s="0" t="n">
        <f aca="false">'Profiles 8760'!E623</f>
        <v>1</v>
      </c>
      <c r="D634" s="0" t="n">
        <f aca="false">'Profiles 8760'!F623</f>
        <v>0</v>
      </c>
      <c r="E634" s="0" t="n">
        <f aca="false">'Profiles 8760'!G623</f>
        <v>0.237356</v>
      </c>
      <c r="F634" s="0" t="n">
        <f aca="false">D634*Assumptions!$C$11*$B$7+E634*Assumptions!$C$12*$B$8</f>
        <v>9.7078604</v>
      </c>
      <c r="G634" s="0" t="n">
        <f aca="false">C634*Assumptions!$C$15</f>
        <v>200</v>
      </c>
      <c r="H634" s="0" t="n">
        <f aca="false">MIN(F634,G634)</f>
        <v>9.7078604</v>
      </c>
      <c r="I634" s="0" t="n">
        <f aca="false">IF(C634=1,MIN(G634-H634,Assumptions!$C$13,P633),0)</f>
        <v>180</v>
      </c>
      <c r="J634" s="0" t="n">
        <f aca="false">H634+I634</f>
        <v>189.7078604</v>
      </c>
      <c r="K634" s="0" t="n">
        <f aca="false">MIN(IF(C634=1,F634-H634,F634),Assumptions!$C$13,MAX(0,($B$5-P633)/$B$6))</f>
        <v>0</v>
      </c>
      <c r="L634" s="0" t="n">
        <f aca="false">IF(C634=1,0,MIN(F634-K634,Assumptions!$C$15,MAX(0,$B$10-O633-M634)))</f>
        <v>0</v>
      </c>
      <c r="M634" s="0" t="n">
        <f aca="false">'Profiles 8760'!H623</f>
        <v>271200</v>
      </c>
      <c r="N634" s="0" t="n">
        <f aca="false">J634+L634</f>
        <v>189.7078604</v>
      </c>
      <c r="O634" s="0" t="n">
        <f aca="false">O633+N634</f>
        <v>50419.6718388932</v>
      </c>
      <c r="P634" s="0" t="n">
        <f aca="false">MIN($B$5,P633+K634*$B$6-I634)</f>
        <v>150.81</v>
      </c>
      <c r="Q634" s="0" t="n">
        <f aca="false">MAX(0,F634-H634-K634-L634)</f>
        <v>0</v>
      </c>
    </row>
    <row r="635" customFormat="false" ht="15" hidden="false" customHeight="false" outlineLevel="0" collapsed="false">
      <c r="A635" s="0" t="n">
        <f aca="false">'Profiles 8760'!A624</f>
        <v>622</v>
      </c>
      <c r="B635" s="0" t="n">
        <f aca="false">'Profiles 8760'!B624</f>
        <v>1</v>
      </c>
      <c r="C635" s="0" t="n">
        <f aca="false">'Profiles 8760'!E624</f>
        <v>0</v>
      </c>
      <c r="D635" s="0" t="n">
        <f aca="false">'Profiles 8760'!F624</f>
        <v>0</v>
      </c>
      <c r="E635" s="0" t="n">
        <f aca="false">'Profiles 8760'!G624</f>
        <v>0.280274</v>
      </c>
      <c r="F635" s="0" t="n">
        <f aca="false">D635*Assumptions!$C$11*$B$7+E635*Assumptions!$C$12*$B$8</f>
        <v>11.4632066</v>
      </c>
      <c r="G635" s="0" t="n">
        <f aca="false">C635*Assumptions!$C$15</f>
        <v>0</v>
      </c>
      <c r="H635" s="0" t="n">
        <f aca="false">MIN(F635,G635)</f>
        <v>0</v>
      </c>
      <c r="I635" s="0" t="n">
        <f aca="false">IF(C635=1,MIN(G635-H635,Assumptions!$C$13,P634),0)</f>
        <v>0</v>
      </c>
      <c r="J635" s="0" t="n">
        <f aca="false">H635+I635</f>
        <v>0</v>
      </c>
      <c r="K635" s="0" t="n">
        <f aca="false">MIN(IF(C635=1,F635-H635,F635),Assumptions!$C$13,MAX(0,($B$5-P634)/$B$6))</f>
        <v>11.4632066</v>
      </c>
      <c r="L635" s="0" t="n">
        <f aca="false">IF(C635=1,0,MIN(F635-K635,Assumptions!$C$15,MAX(0,$B$10-O634-M635)))</f>
        <v>0</v>
      </c>
      <c r="M635" s="0" t="n">
        <f aca="false">'Profiles 8760'!H624</f>
        <v>271200</v>
      </c>
      <c r="N635" s="0" t="n">
        <f aca="false">J635+L635</f>
        <v>0</v>
      </c>
      <c r="O635" s="0" t="n">
        <f aca="false">O634+N635</f>
        <v>50419.6718388932</v>
      </c>
      <c r="P635" s="0" t="n">
        <f aca="false">MIN($B$5,P634+K635*$B$6-I635)</f>
        <v>160.74630748088</v>
      </c>
      <c r="Q635" s="0" t="n">
        <f aca="false">MAX(0,F635-H635-K635-L635)</f>
        <v>0</v>
      </c>
    </row>
    <row r="636" customFormat="false" ht="15" hidden="false" customHeight="false" outlineLevel="0" collapsed="false">
      <c r="A636" s="0" t="n">
        <f aca="false">'Profiles 8760'!A625</f>
        <v>623</v>
      </c>
      <c r="B636" s="0" t="n">
        <f aca="false">'Profiles 8760'!B625</f>
        <v>1</v>
      </c>
      <c r="C636" s="0" t="n">
        <f aca="false">'Profiles 8760'!E625</f>
        <v>0</v>
      </c>
      <c r="D636" s="0" t="n">
        <f aca="false">'Profiles 8760'!F625</f>
        <v>0</v>
      </c>
      <c r="E636" s="0" t="n">
        <f aca="false">'Profiles 8760'!G625</f>
        <v>0.24644</v>
      </c>
      <c r="F636" s="0" t="n">
        <f aca="false">D636*Assumptions!$C$11*$B$7+E636*Assumptions!$C$12*$B$8</f>
        <v>10.079396</v>
      </c>
      <c r="G636" s="0" t="n">
        <f aca="false">C636*Assumptions!$C$15</f>
        <v>0</v>
      </c>
      <c r="H636" s="0" t="n">
        <f aca="false">MIN(F636,G636)</f>
        <v>0</v>
      </c>
      <c r="I636" s="0" t="n">
        <f aca="false">IF(C636=1,MIN(G636-H636,Assumptions!$C$13,P635),0)</f>
        <v>0</v>
      </c>
      <c r="J636" s="0" t="n">
        <f aca="false">H636+I636</f>
        <v>0</v>
      </c>
      <c r="K636" s="0" t="n">
        <f aca="false">MIN(IF(C636=1,F636-H636,F636),Assumptions!$C$13,MAX(0,($B$5-P635)/$B$6))</f>
        <v>10.079396</v>
      </c>
      <c r="L636" s="0" t="n">
        <f aca="false">IF(C636=1,0,MIN(F636-K636,Assumptions!$C$15,MAX(0,$B$10-O635-M636)))</f>
        <v>0</v>
      </c>
      <c r="M636" s="0" t="n">
        <f aca="false">'Profiles 8760'!H625</f>
        <v>271200</v>
      </c>
      <c r="N636" s="0" t="n">
        <f aca="false">J636+L636</f>
        <v>0</v>
      </c>
      <c r="O636" s="0" t="n">
        <f aca="false">O635+N636</f>
        <v>50419.6718388932</v>
      </c>
      <c r="P636" s="0" t="n">
        <f aca="false">MIN($B$5,P635+K636*$B$6-I636)</f>
        <v>169.48312793368</v>
      </c>
      <c r="Q636" s="0" t="n">
        <f aca="false">MAX(0,F636-H636-K636-L636)</f>
        <v>0</v>
      </c>
    </row>
    <row r="637" customFormat="false" ht="15" hidden="false" customHeight="false" outlineLevel="0" collapsed="false">
      <c r="A637" s="0" t="n">
        <f aca="false">'Profiles 8760'!A626</f>
        <v>624</v>
      </c>
      <c r="B637" s="0" t="n">
        <f aca="false">'Profiles 8760'!B626</f>
        <v>1</v>
      </c>
      <c r="C637" s="0" t="n">
        <f aca="false">'Profiles 8760'!E626</f>
        <v>0</v>
      </c>
      <c r="D637" s="0" t="n">
        <f aca="false">'Profiles 8760'!F626</f>
        <v>0</v>
      </c>
      <c r="E637" s="0" t="n">
        <f aca="false">'Profiles 8760'!G626</f>
        <v>0.161348</v>
      </c>
      <c r="F637" s="0" t="n">
        <f aca="false">D637*Assumptions!$C$11*$B$7+E637*Assumptions!$C$12*$B$8</f>
        <v>6.5991332</v>
      </c>
      <c r="G637" s="0" t="n">
        <f aca="false">C637*Assumptions!$C$15</f>
        <v>0</v>
      </c>
      <c r="H637" s="0" t="n">
        <f aca="false">MIN(F637,G637)</f>
        <v>0</v>
      </c>
      <c r="I637" s="0" t="n">
        <f aca="false">IF(C637=1,MIN(G637-H637,Assumptions!$C$13,P636),0)</f>
        <v>0</v>
      </c>
      <c r="J637" s="0" t="n">
        <f aca="false">H637+I637</f>
        <v>0</v>
      </c>
      <c r="K637" s="0" t="n">
        <f aca="false">MIN(IF(C637=1,F637-H637,F637),Assumptions!$C$13,MAX(0,($B$5-P636)/$B$6))</f>
        <v>6.5991332</v>
      </c>
      <c r="L637" s="0" t="n">
        <f aca="false">IF(C637=1,0,MIN(F637-K637,Assumptions!$C$15,MAX(0,$B$10-O636-M637)))</f>
        <v>0</v>
      </c>
      <c r="M637" s="0" t="n">
        <f aca="false">'Profiles 8760'!H626</f>
        <v>271200</v>
      </c>
      <c r="N637" s="0" t="n">
        <f aca="false">J637+L637</f>
        <v>0</v>
      </c>
      <c r="O637" s="0" t="n">
        <f aca="false">O636+N637</f>
        <v>50419.6718388932</v>
      </c>
      <c r="P637" s="0" t="n">
        <f aca="false">MIN($B$5,P636+K637*$B$6-I637)</f>
        <v>175.20325659144</v>
      </c>
      <c r="Q637" s="0" t="n">
        <f aca="false">MAX(0,F637-H637-K637-L637)</f>
        <v>0</v>
      </c>
    </row>
    <row r="638" customFormat="false" ht="15" hidden="false" customHeight="false" outlineLevel="0" collapsed="false">
      <c r="A638" s="0" t="n">
        <f aca="false">'Profiles 8760'!A627</f>
        <v>625</v>
      </c>
      <c r="B638" s="0" t="n">
        <f aca="false">'Profiles 8760'!B627</f>
        <v>1</v>
      </c>
      <c r="C638" s="0" t="n">
        <f aca="false">'Profiles 8760'!E627</f>
        <v>0</v>
      </c>
      <c r="D638" s="0" t="n">
        <f aca="false">'Profiles 8760'!F627</f>
        <v>0</v>
      </c>
      <c r="E638" s="0" t="n">
        <f aca="false">'Profiles 8760'!G627</f>
        <v>0.171497</v>
      </c>
      <c r="F638" s="0" t="n">
        <f aca="false">D638*Assumptions!$C$11*$B$7+E638*Assumptions!$C$12*$B$8</f>
        <v>7.0142273</v>
      </c>
      <c r="G638" s="0" t="n">
        <f aca="false">C638*Assumptions!$C$15</f>
        <v>0</v>
      </c>
      <c r="H638" s="0" t="n">
        <f aca="false">MIN(F638,G638)</f>
        <v>0</v>
      </c>
      <c r="I638" s="0" t="n">
        <f aca="false">IF(C638=1,MIN(G638-H638,Assumptions!$C$13,P637),0)</f>
        <v>0</v>
      </c>
      <c r="J638" s="0" t="n">
        <f aca="false">H638+I638</f>
        <v>0</v>
      </c>
      <c r="K638" s="0" t="n">
        <f aca="false">MIN(IF(C638=1,F638-H638,F638),Assumptions!$C$13,MAX(0,($B$5-P637)/$B$6))</f>
        <v>7.0142273</v>
      </c>
      <c r="L638" s="0" t="n">
        <f aca="false">IF(C638=1,0,MIN(F638-K638,Assumptions!$C$15,MAX(0,$B$10-O637-M638)))</f>
        <v>0</v>
      </c>
      <c r="M638" s="0" t="n">
        <f aca="false">'Profiles 8760'!H627</f>
        <v>271200</v>
      </c>
      <c r="N638" s="0" t="n">
        <f aca="false">J638+L638</f>
        <v>0</v>
      </c>
      <c r="O638" s="0" t="n">
        <f aca="false">O637+N638</f>
        <v>50419.6718388932</v>
      </c>
      <c r="P638" s="0" t="n">
        <f aca="false">MIN($B$5,P637+K638*$B$6-I638)</f>
        <v>181.28318881508</v>
      </c>
      <c r="Q638" s="0" t="n">
        <f aca="false">MAX(0,F638-H638-K638-L638)</f>
        <v>0</v>
      </c>
    </row>
    <row r="639" customFormat="false" ht="15" hidden="false" customHeight="false" outlineLevel="0" collapsed="false">
      <c r="A639" s="0" t="n">
        <f aca="false">'Profiles 8760'!A628</f>
        <v>626</v>
      </c>
      <c r="B639" s="0" t="n">
        <f aca="false">'Profiles 8760'!B628</f>
        <v>1</v>
      </c>
      <c r="C639" s="0" t="n">
        <f aca="false">'Profiles 8760'!E628</f>
        <v>0</v>
      </c>
      <c r="D639" s="0" t="n">
        <f aca="false">'Profiles 8760'!F628</f>
        <v>0</v>
      </c>
      <c r="E639" s="0" t="n">
        <f aca="false">'Profiles 8760'!G628</f>
        <v>0.106199</v>
      </c>
      <c r="F639" s="0" t="n">
        <f aca="false">D639*Assumptions!$C$11*$B$7+E639*Assumptions!$C$12*$B$8</f>
        <v>4.3435391</v>
      </c>
      <c r="G639" s="0" t="n">
        <f aca="false">C639*Assumptions!$C$15</f>
        <v>0</v>
      </c>
      <c r="H639" s="0" t="n">
        <f aca="false">MIN(F639,G639)</f>
        <v>0</v>
      </c>
      <c r="I639" s="0" t="n">
        <f aca="false">IF(C639=1,MIN(G639-H639,Assumptions!$C$13,P638),0)</f>
        <v>0</v>
      </c>
      <c r="J639" s="0" t="n">
        <f aca="false">H639+I639</f>
        <v>0</v>
      </c>
      <c r="K639" s="0" t="n">
        <f aca="false">MIN(IF(C639=1,F639-H639,F639),Assumptions!$C$13,MAX(0,($B$5-P638)/$B$6))</f>
        <v>4.3435391</v>
      </c>
      <c r="L639" s="0" t="n">
        <f aca="false">IF(C639=1,0,MIN(F639-K639,Assumptions!$C$15,MAX(0,$B$10-O638-M639)))</f>
        <v>0</v>
      </c>
      <c r="M639" s="0" t="n">
        <f aca="false">'Profiles 8760'!H628</f>
        <v>271200</v>
      </c>
      <c r="N639" s="0" t="n">
        <f aca="false">J639+L639</f>
        <v>0</v>
      </c>
      <c r="O639" s="0" t="n">
        <f aca="false">O638+N639</f>
        <v>50419.6718388932</v>
      </c>
      <c r="P639" s="0" t="n">
        <f aca="false">MIN($B$5,P638+K639*$B$6-I639)</f>
        <v>185.04816850696</v>
      </c>
      <c r="Q639" s="0" t="n">
        <f aca="false">MAX(0,F639-H639-K639-L639)</f>
        <v>0</v>
      </c>
    </row>
    <row r="640" customFormat="false" ht="15" hidden="false" customHeight="false" outlineLevel="0" collapsed="false">
      <c r="A640" s="0" t="n">
        <f aca="false">'Profiles 8760'!A629</f>
        <v>627</v>
      </c>
      <c r="B640" s="0" t="n">
        <f aca="false">'Profiles 8760'!B629</f>
        <v>1</v>
      </c>
      <c r="C640" s="0" t="n">
        <f aca="false">'Profiles 8760'!E629</f>
        <v>0</v>
      </c>
      <c r="D640" s="0" t="n">
        <f aca="false">'Profiles 8760'!F629</f>
        <v>0</v>
      </c>
      <c r="E640" s="0" t="n">
        <f aca="false">'Profiles 8760'!G629</f>
        <v>0.138018</v>
      </c>
      <c r="F640" s="0" t="n">
        <f aca="false">D640*Assumptions!$C$11*$B$7+E640*Assumptions!$C$12*$B$8</f>
        <v>5.6449362</v>
      </c>
      <c r="G640" s="0" t="n">
        <f aca="false">C640*Assumptions!$C$15</f>
        <v>0</v>
      </c>
      <c r="H640" s="0" t="n">
        <f aca="false">MIN(F640,G640)</f>
        <v>0</v>
      </c>
      <c r="I640" s="0" t="n">
        <f aca="false">IF(C640=1,MIN(G640-H640,Assumptions!$C$13,P639),0)</f>
        <v>0</v>
      </c>
      <c r="J640" s="0" t="n">
        <f aca="false">H640+I640</f>
        <v>0</v>
      </c>
      <c r="K640" s="0" t="n">
        <f aca="false">MIN(IF(C640=1,F640-H640,F640),Assumptions!$C$13,MAX(0,($B$5-P639)/$B$6))</f>
        <v>5.6449362</v>
      </c>
      <c r="L640" s="0" t="n">
        <f aca="false">IF(C640=1,0,MIN(F640-K640,Assumptions!$C$15,MAX(0,$B$10-O639-M640)))</f>
        <v>0</v>
      </c>
      <c r="M640" s="0" t="n">
        <f aca="false">'Profiles 8760'!H629</f>
        <v>271200</v>
      </c>
      <c r="N640" s="0" t="n">
        <f aca="false">J640+L640</f>
        <v>0</v>
      </c>
      <c r="O640" s="0" t="n">
        <f aca="false">O639+N640</f>
        <v>50419.6718388932</v>
      </c>
      <c r="P640" s="0" t="n">
        <f aca="false">MIN($B$5,P639+K640*$B$6-I640)</f>
        <v>189.94119920512</v>
      </c>
      <c r="Q640" s="0" t="n">
        <f aca="false">MAX(0,F640-H640-K640-L640)</f>
        <v>0</v>
      </c>
    </row>
    <row r="641" customFormat="false" ht="15" hidden="false" customHeight="false" outlineLevel="0" collapsed="false">
      <c r="A641" s="0" t="n">
        <f aca="false">'Profiles 8760'!A630</f>
        <v>628</v>
      </c>
      <c r="B641" s="0" t="n">
        <f aca="false">'Profiles 8760'!B630</f>
        <v>1</v>
      </c>
      <c r="C641" s="0" t="n">
        <f aca="false">'Profiles 8760'!E630</f>
        <v>0</v>
      </c>
      <c r="D641" s="0" t="n">
        <f aca="false">'Profiles 8760'!F630</f>
        <v>0</v>
      </c>
      <c r="E641" s="0" t="n">
        <f aca="false">'Profiles 8760'!G630</f>
        <v>0.12721</v>
      </c>
      <c r="F641" s="0" t="n">
        <f aca="false">D641*Assumptions!$C$11*$B$7+E641*Assumptions!$C$12*$B$8</f>
        <v>5.202889</v>
      </c>
      <c r="G641" s="0" t="n">
        <f aca="false">C641*Assumptions!$C$15</f>
        <v>0</v>
      </c>
      <c r="H641" s="0" t="n">
        <f aca="false">MIN(F641,G641)</f>
        <v>0</v>
      </c>
      <c r="I641" s="0" t="n">
        <f aca="false">IF(C641=1,MIN(G641-H641,Assumptions!$C$13,P640),0)</f>
        <v>0</v>
      </c>
      <c r="J641" s="0" t="n">
        <f aca="false">H641+I641</f>
        <v>0</v>
      </c>
      <c r="K641" s="0" t="n">
        <f aca="false">MIN(IF(C641=1,F641-H641,F641),Assumptions!$C$13,MAX(0,($B$5-P640)/$B$6))</f>
        <v>5.202889</v>
      </c>
      <c r="L641" s="0" t="n">
        <f aca="false">IF(C641=1,0,MIN(F641-K641,Assumptions!$C$15,MAX(0,$B$10-O640-M641)))</f>
        <v>0</v>
      </c>
      <c r="M641" s="0" t="n">
        <f aca="false">'Profiles 8760'!H630</f>
        <v>271200</v>
      </c>
      <c r="N641" s="0" t="n">
        <f aca="false">J641+L641</f>
        <v>0</v>
      </c>
      <c r="O641" s="0" t="n">
        <f aca="false">O640+N641</f>
        <v>50419.6718388932</v>
      </c>
      <c r="P641" s="0" t="n">
        <f aca="false">MIN($B$5,P640+K641*$B$6-I641)</f>
        <v>194.45106339032</v>
      </c>
      <c r="Q641" s="0" t="n">
        <f aca="false">MAX(0,F641-H641-K641-L641)</f>
        <v>0</v>
      </c>
    </row>
    <row r="642" customFormat="false" ht="15" hidden="false" customHeight="false" outlineLevel="0" collapsed="false">
      <c r="A642" s="0" t="n">
        <f aca="false">'Profiles 8760'!A631</f>
        <v>629</v>
      </c>
      <c r="B642" s="0" t="n">
        <f aca="false">'Profiles 8760'!B631</f>
        <v>1</v>
      </c>
      <c r="C642" s="0" t="n">
        <f aca="false">'Profiles 8760'!E631</f>
        <v>0</v>
      </c>
      <c r="D642" s="0" t="n">
        <f aca="false">'Profiles 8760'!F631</f>
        <v>0</v>
      </c>
      <c r="E642" s="0" t="n">
        <f aca="false">'Profiles 8760'!G631</f>
        <v>0.1459</v>
      </c>
      <c r="F642" s="0" t="n">
        <f aca="false">D642*Assumptions!$C$11*$B$7+E642*Assumptions!$C$12*$B$8</f>
        <v>5.96731</v>
      </c>
      <c r="G642" s="0" t="n">
        <f aca="false">C642*Assumptions!$C$15</f>
        <v>0</v>
      </c>
      <c r="H642" s="0" t="n">
        <f aca="false">MIN(F642,G642)</f>
        <v>0</v>
      </c>
      <c r="I642" s="0" t="n">
        <f aca="false">IF(C642=1,MIN(G642-H642,Assumptions!$C$13,P641),0)</f>
        <v>0</v>
      </c>
      <c r="J642" s="0" t="n">
        <f aca="false">H642+I642</f>
        <v>0</v>
      </c>
      <c r="K642" s="0" t="n">
        <f aca="false">MIN(IF(C642=1,F642-H642,F642),Assumptions!$C$13,MAX(0,($B$5-P641)/$B$6))</f>
        <v>5.96731</v>
      </c>
      <c r="L642" s="0" t="n">
        <f aca="false">IF(C642=1,0,MIN(F642-K642,Assumptions!$C$15,MAX(0,$B$10-O641-M642)))</f>
        <v>0</v>
      </c>
      <c r="M642" s="0" t="n">
        <f aca="false">'Profiles 8760'!H631</f>
        <v>271200</v>
      </c>
      <c r="N642" s="0" t="n">
        <f aca="false">J642+L642</f>
        <v>0</v>
      </c>
      <c r="O642" s="0" t="n">
        <f aca="false">O641+N642</f>
        <v>50419.6718388932</v>
      </c>
      <c r="P642" s="0" t="n">
        <f aca="false">MIN($B$5,P641+K642*$B$6-I642)</f>
        <v>199.62352769832</v>
      </c>
      <c r="Q642" s="0" t="n">
        <f aca="false">MAX(0,F642-H642-K642-L642)</f>
        <v>0</v>
      </c>
    </row>
    <row r="643" customFormat="false" ht="15" hidden="false" customHeight="false" outlineLevel="0" collapsed="false">
      <c r="A643" s="0" t="n">
        <f aca="false">'Profiles 8760'!A632</f>
        <v>630</v>
      </c>
      <c r="B643" s="0" t="n">
        <f aca="false">'Profiles 8760'!B632</f>
        <v>1</v>
      </c>
      <c r="C643" s="0" t="n">
        <f aca="false">'Profiles 8760'!E632</f>
        <v>0</v>
      </c>
      <c r="D643" s="0" t="n">
        <f aca="false">'Profiles 8760'!F632</f>
        <v>0</v>
      </c>
      <c r="E643" s="0" t="n">
        <f aca="false">'Profiles 8760'!G632</f>
        <v>0.194823</v>
      </c>
      <c r="F643" s="0" t="n">
        <f aca="false">D643*Assumptions!$C$11*$B$7+E643*Assumptions!$C$12*$B$8</f>
        <v>7.9682607</v>
      </c>
      <c r="G643" s="0" t="n">
        <f aca="false">C643*Assumptions!$C$15</f>
        <v>0</v>
      </c>
      <c r="H643" s="0" t="n">
        <f aca="false">MIN(F643,G643)</f>
        <v>0</v>
      </c>
      <c r="I643" s="0" t="n">
        <f aca="false">IF(C643=1,MIN(G643-H643,Assumptions!$C$13,P642),0)</f>
        <v>0</v>
      </c>
      <c r="J643" s="0" t="n">
        <f aca="false">H643+I643</f>
        <v>0</v>
      </c>
      <c r="K643" s="0" t="n">
        <f aca="false">MIN(IF(C643=1,F643-H643,F643),Assumptions!$C$13,MAX(0,($B$5-P642)/$B$6))</f>
        <v>7.9682607</v>
      </c>
      <c r="L643" s="0" t="n">
        <f aca="false">IF(C643=1,0,MIN(F643-K643,Assumptions!$C$15,MAX(0,$B$10-O642-M643)))</f>
        <v>0</v>
      </c>
      <c r="M643" s="0" t="n">
        <f aca="false">'Profiles 8760'!H632</f>
        <v>271200</v>
      </c>
      <c r="N643" s="0" t="n">
        <f aca="false">J643+L643</f>
        <v>0</v>
      </c>
      <c r="O643" s="0" t="n">
        <f aca="false">O642+N643</f>
        <v>50419.6718388932</v>
      </c>
      <c r="P643" s="0" t="n">
        <f aca="false">MIN($B$5,P642+K643*$B$6-I643)</f>
        <v>206.53041607308</v>
      </c>
      <c r="Q643" s="0" t="n">
        <f aca="false">MAX(0,F643-H643-K643-L643)</f>
        <v>0</v>
      </c>
    </row>
    <row r="644" customFormat="false" ht="15" hidden="false" customHeight="false" outlineLevel="0" collapsed="false">
      <c r="A644" s="0" t="n">
        <f aca="false">'Profiles 8760'!A633</f>
        <v>631</v>
      </c>
      <c r="B644" s="0" t="n">
        <f aca="false">'Profiles 8760'!B633</f>
        <v>1</v>
      </c>
      <c r="C644" s="0" t="n">
        <f aca="false">'Profiles 8760'!E633</f>
        <v>0</v>
      </c>
      <c r="D644" s="0" t="n">
        <f aca="false">'Profiles 8760'!F633</f>
        <v>0</v>
      </c>
      <c r="E644" s="0" t="n">
        <f aca="false">'Profiles 8760'!G633</f>
        <v>0.145623</v>
      </c>
      <c r="F644" s="0" t="n">
        <f aca="false">D644*Assumptions!$C$11*$B$7+E644*Assumptions!$C$12*$B$8</f>
        <v>5.9559807</v>
      </c>
      <c r="G644" s="0" t="n">
        <f aca="false">C644*Assumptions!$C$15</f>
        <v>0</v>
      </c>
      <c r="H644" s="0" t="n">
        <f aca="false">MIN(F644,G644)</f>
        <v>0</v>
      </c>
      <c r="I644" s="0" t="n">
        <f aca="false">IF(C644=1,MIN(G644-H644,Assumptions!$C$13,P643),0)</f>
        <v>0</v>
      </c>
      <c r="J644" s="0" t="n">
        <f aca="false">H644+I644</f>
        <v>0</v>
      </c>
      <c r="K644" s="0" t="n">
        <f aca="false">MIN(IF(C644=1,F644-H644,F644),Assumptions!$C$13,MAX(0,($B$5-P643)/$B$6))</f>
        <v>5.9559807</v>
      </c>
      <c r="L644" s="0" t="n">
        <f aca="false">IF(C644=1,0,MIN(F644-K644,Assumptions!$C$15,MAX(0,$B$10-O643-M644)))</f>
        <v>0</v>
      </c>
      <c r="M644" s="0" t="n">
        <f aca="false">'Profiles 8760'!H633</f>
        <v>271200</v>
      </c>
      <c r="N644" s="0" t="n">
        <f aca="false">J644+L644</f>
        <v>0</v>
      </c>
      <c r="O644" s="0" t="n">
        <f aca="false">O643+N644</f>
        <v>50419.6718388932</v>
      </c>
      <c r="P644" s="0" t="n">
        <f aca="false">MIN($B$5,P643+K644*$B$6-I644)</f>
        <v>211.69306014384</v>
      </c>
      <c r="Q644" s="0" t="n">
        <f aca="false">MAX(0,F644-H644-K644-L644)</f>
        <v>0</v>
      </c>
    </row>
    <row r="645" customFormat="false" ht="15" hidden="false" customHeight="false" outlineLevel="0" collapsed="false">
      <c r="A645" s="0" t="n">
        <f aca="false">'Profiles 8760'!A634</f>
        <v>632</v>
      </c>
      <c r="B645" s="0" t="n">
        <f aca="false">'Profiles 8760'!B634</f>
        <v>1</v>
      </c>
      <c r="C645" s="0" t="n">
        <f aca="false">'Profiles 8760'!E634</f>
        <v>1</v>
      </c>
      <c r="D645" s="0" t="n">
        <f aca="false">'Profiles 8760'!F634</f>
        <v>0.064478</v>
      </c>
      <c r="E645" s="0" t="n">
        <f aca="false">'Profiles 8760'!G634</f>
        <v>0.100221</v>
      </c>
      <c r="F645" s="0" t="n">
        <f aca="false">D645*Assumptions!$C$11*$B$7+E645*Assumptions!$C$12*$B$8</f>
        <v>22.7202853</v>
      </c>
      <c r="G645" s="0" t="n">
        <f aca="false">C645*Assumptions!$C$15</f>
        <v>200</v>
      </c>
      <c r="H645" s="0" t="n">
        <f aca="false">MIN(F645,G645)</f>
        <v>22.7202853</v>
      </c>
      <c r="I645" s="0" t="n">
        <f aca="false">IF(C645=1,MIN(G645-H645,Assumptions!$C$13,P644),0)</f>
        <v>177.2797147</v>
      </c>
      <c r="J645" s="0" t="n">
        <f aca="false">H645+I645</f>
        <v>200</v>
      </c>
      <c r="K645" s="0" t="n">
        <f aca="false">MIN(IF(C645=1,F645-H645,F645),Assumptions!$C$13,MAX(0,($B$5-P644)/$B$6))</f>
        <v>0</v>
      </c>
      <c r="L645" s="0" t="n">
        <f aca="false">IF(C645=1,0,MIN(F645-K645,Assumptions!$C$15,MAX(0,$B$10-O644-M645)))</f>
        <v>0</v>
      </c>
      <c r="M645" s="0" t="n">
        <f aca="false">'Profiles 8760'!H634</f>
        <v>271000</v>
      </c>
      <c r="N645" s="0" t="n">
        <f aca="false">J645+L645</f>
        <v>200</v>
      </c>
      <c r="O645" s="0" t="n">
        <f aca="false">O644+N645</f>
        <v>50619.6718388932</v>
      </c>
      <c r="P645" s="0" t="n">
        <f aca="false">MIN($B$5,P644+K645*$B$6-I645)</f>
        <v>34.41334544384</v>
      </c>
      <c r="Q645" s="0" t="n">
        <f aca="false">MAX(0,F645-H645-K645-L645)</f>
        <v>0</v>
      </c>
    </row>
    <row r="646" customFormat="false" ht="15" hidden="false" customHeight="false" outlineLevel="0" collapsed="false">
      <c r="A646" s="0" t="n">
        <f aca="false">'Profiles 8760'!A635</f>
        <v>633</v>
      </c>
      <c r="B646" s="0" t="n">
        <f aca="false">'Profiles 8760'!B635</f>
        <v>1</v>
      </c>
      <c r="C646" s="0" t="n">
        <f aca="false">'Profiles 8760'!E635</f>
        <v>1</v>
      </c>
      <c r="D646" s="0" t="n">
        <f aca="false">'Profiles 8760'!F635</f>
        <v>0.338009</v>
      </c>
      <c r="E646" s="0" t="n">
        <f aca="false">'Profiles 8760'!G635</f>
        <v>0.09579</v>
      </c>
      <c r="F646" s="0" t="n">
        <f aca="false">D646*Assumptions!$C$11*$B$7+E646*Assumptions!$C$12*$B$8</f>
        <v>101.5348102</v>
      </c>
      <c r="G646" s="0" t="n">
        <f aca="false">C646*Assumptions!$C$15</f>
        <v>200</v>
      </c>
      <c r="H646" s="0" t="n">
        <f aca="false">MIN(F646,G646)</f>
        <v>101.5348102</v>
      </c>
      <c r="I646" s="0" t="n">
        <f aca="false">IF(C646=1,MIN(G646-H646,Assumptions!$C$13,P645),0)</f>
        <v>34.41334544384</v>
      </c>
      <c r="J646" s="0" t="n">
        <f aca="false">H646+I646</f>
        <v>135.94815564384</v>
      </c>
      <c r="K646" s="0" t="n">
        <f aca="false">MIN(IF(C646=1,F646-H646,F646),Assumptions!$C$13,MAX(0,($B$5-P645)/$B$6))</f>
        <v>0</v>
      </c>
      <c r="L646" s="0" t="n">
        <f aca="false">IF(C646=1,0,MIN(F646-K646,Assumptions!$C$15,MAX(0,$B$10-O645-M646)))</f>
        <v>0</v>
      </c>
      <c r="M646" s="0" t="n">
        <f aca="false">'Profiles 8760'!H635</f>
        <v>270800</v>
      </c>
      <c r="N646" s="0" t="n">
        <f aca="false">J646+L646</f>
        <v>135.94815564384</v>
      </c>
      <c r="O646" s="0" t="n">
        <f aca="false">O645+N646</f>
        <v>50755.619994537</v>
      </c>
      <c r="P646" s="0" t="n">
        <f aca="false">MIN($B$5,P645+K646*$B$6-I646)</f>
        <v>0</v>
      </c>
      <c r="Q646" s="0" t="n">
        <f aca="false">MAX(0,F646-H646-K646-L646)</f>
        <v>0</v>
      </c>
    </row>
    <row r="647" customFormat="false" ht="15" hidden="false" customHeight="false" outlineLevel="0" collapsed="false">
      <c r="A647" s="0" t="n">
        <f aca="false">'Profiles 8760'!A636</f>
        <v>634</v>
      </c>
      <c r="B647" s="0" t="n">
        <f aca="false">'Profiles 8760'!B636</f>
        <v>1</v>
      </c>
      <c r="C647" s="0" t="n">
        <f aca="false">'Profiles 8760'!E636</f>
        <v>0</v>
      </c>
      <c r="D647" s="0" t="n">
        <f aca="false">'Profiles 8760'!F636</f>
        <v>0.64985</v>
      </c>
      <c r="E647" s="0" t="n">
        <f aca="false">'Profiles 8760'!G636</f>
        <v>0.089637</v>
      </c>
      <c r="F647" s="0" t="n">
        <f aca="false">D647*Assumptions!$C$11*$B$7+E647*Assumptions!$C$12*$B$8</f>
        <v>191.3428333</v>
      </c>
      <c r="G647" s="0" t="n">
        <f aca="false">C647*Assumptions!$C$15</f>
        <v>0</v>
      </c>
      <c r="H647" s="0" t="n">
        <f aca="false">MIN(F647,G647)</f>
        <v>0</v>
      </c>
      <c r="I647" s="0" t="n">
        <f aca="false">IF(C647=1,MIN(G647-H647,Assumptions!$C$13,P646),0)</f>
        <v>0</v>
      </c>
      <c r="J647" s="0" t="n">
        <f aca="false">H647+I647</f>
        <v>0</v>
      </c>
      <c r="K647" s="0" t="n">
        <f aca="false">MIN(IF(C647=1,F647-H647,F647),Assumptions!$C$13,MAX(0,($B$5-P646)/$B$6))</f>
        <v>180</v>
      </c>
      <c r="L647" s="0" t="n">
        <f aca="false">IF(C647=1,0,MIN(F647-K647,Assumptions!$C$15,MAX(0,$B$10-O646-M647)))</f>
        <v>11.3428333</v>
      </c>
      <c r="M647" s="0" t="n">
        <f aca="false">'Profiles 8760'!H636</f>
        <v>270800</v>
      </c>
      <c r="N647" s="0" t="n">
        <f aca="false">J647+L647</f>
        <v>11.3428333</v>
      </c>
      <c r="O647" s="0" t="n">
        <f aca="false">O646+N647</f>
        <v>50766.962827837</v>
      </c>
      <c r="P647" s="0" t="n">
        <f aca="false">MIN($B$5,P646+K647*$B$6-I647)</f>
        <v>156.024</v>
      </c>
      <c r="Q647" s="0" t="n">
        <f aca="false">MAX(0,F647-H647-K647-L647)</f>
        <v>0</v>
      </c>
    </row>
    <row r="648" customFormat="false" ht="15" hidden="false" customHeight="false" outlineLevel="0" collapsed="false">
      <c r="A648" s="0" t="n">
        <f aca="false">'Profiles 8760'!A637</f>
        <v>635</v>
      </c>
      <c r="B648" s="0" t="n">
        <f aca="false">'Profiles 8760'!B637</f>
        <v>1</v>
      </c>
      <c r="C648" s="0" t="n">
        <f aca="false">'Profiles 8760'!E637</f>
        <v>0</v>
      </c>
      <c r="D648" s="0" t="n">
        <f aca="false">'Profiles 8760'!F637</f>
        <v>0.925851</v>
      </c>
      <c r="E648" s="0" t="n">
        <f aca="false">'Profiles 8760'!G637</f>
        <v>0.084644</v>
      </c>
      <c r="F648" s="0" t="n">
        <f aca="false">D648*Assumptions!$C$11*$B$7+E648*Assumptions!$C$12*$B$8</f>
        <v>270.8477084</v>
      </c>
      <c r="G648" s="0" t="n">
        <f aca="false">C648*Assumptions!$C$15</f>
        <v>0</v>
      </c>
      <c r="H648" s="0" t="n">
        <f aca="false">MIN(F648,G648)</f>
        <v>0</v>
      </c>
      <c r="I648" s="0" t="n">
        <f aca="false">IF(C648=1,MIN(G648-H648,Assumptions!$C$13,P647),0)</f>
        <v>0</v>
      </c>
      <c r="J648" s="0" t="n">
        <f aca="false">H648+I648</f>
        <v>0</v>
      </c>
      <c r="K648" s="0" t="n">
        <f aca="false">MIN(IF(C648=1,F648-H648,F648),Assumptions!$C$13,MAX(0,($B$5-P647)/$B$6))</f>
        <v>180</v>
      </c>
      <c r="L648" s="0" t="n">
        <f aca="false">IF(C648=1,0,MIN(F648-K648,Assumptions!$C$15,MAX(0,$B$10-O647-M648)))</f>
        <v>90.8477084</v>
      </c>
      <c r="M648" s="0" t="n">
        <f aca="false">'Profiles 8760'!H637</f>
        <v>270800</v>
      </c>
      <c r="N648" s="0" t="n">
        <f aca="false">J648+L648</f>
        <v>90.8477084</v>
      </c>
      <c r="O648" s="0" t="n">
        <f aca="false">O647+N648</f>
        <v>50857.810536237</v>
      </c>
      <c r="P648" s="0" t="n">
        <f aca="false">MIN($B$5,P647+K648*$B$6-I648)</f>
        <v>312.048</v>
      </c>
      <c r="Q648" s="0" t="n">
        <f aca="false">MAX(0,F648-H648-K648-L648)</f>
        <v>0</v>
      </c>
    </row>
    <row r="649" customFormat="false" ht="15" hidden="false" customHeight="false" outlineLevel="0" collapsed="false">
      <c r="A649" s="0" t="n">
        <f aca="false">'Profiles 8760'!A638</f>
        <v>636</v>
      </c>
      <c r="B649" s="0" t="n">
        <f aca="false">'Profiles 8760'!B638</f>
        <v>1</v>
      </c>
      <c r="C649" s="0" t="n">
        <f aca="false">'Profiles 8760'!E638</f>
        <v>0</v>
      </c>
      <c r="D649" s="0" t="n">
        <f aca="false">'Profiles 8760'!F638</f>
        <v>1</v>
      </c>
      <c r="E649" s="0" t="n">
        <f aca="false">'Profiles 8760'!G638</f>
        <v>0.09891</v>
      </c>
      <c r="F649" s="0" t="n">
        <f aca="false">D649*Assumptions!$C$11*$B$7+E649*Assumptions!$C$12*$B$8</f>
        <v>292.845419</v>
      </c>
      <c r="G649" s="0" t="n">
        <f aca="false">C649*Assumptions!$C$15</f>
        <v>0</v>
      </c>
      <c r="H649" s="0" t="n">
        <f aca="false">MIN(F649,G649)</f>
        <v>0</v>
      </c>
      <c r="I649" s="0" t="n">
        <f aca="false">IF(C649=1,MIN(G649-H649,Assumptions!$C$13,P648),0)</f>
        <v>0</v>
      </c>
      <c r="J649" s="0" t="n">
        <f aca="false">H649+I649</f>
        <v>0</v>
      </c>
      <c r="K649" s="0" t="n">
        <f aca="false">MIN(IF(C649=1,F649-H649,F649),Assumptions!$C$13,MAX(0,($B$5-P648)/$B$6))</f>
        <v>180</v>
      </c>
      <c r="L649" s="0" t="n">
        <f aca="false">IF(C649=1,0,MIN(F649-K649,Assumptions!$C$15,MAX(0,$B$10-O648-M649)))</f>
        <v>112.845419</v>
      </c>
      <c r="M649" s="0" t="n">
        <f aca="false">'Profiles 8760'!H638</f>
        <v>270800</v>
      </c>
      <c r="N649" s="0" t="n">
        <f aca="false">J649+L649</f>
        <v>112.845419</v>
      </c>
      <c r="O649" s="0" t="n">
        <f aca="false">O648+N649</f>
        <v>50970.655955237</v>
      </c>
      <c r="P649" s="0" t="n">
        <f aca="false">MIN($B$5,P648+K649*$B$6-I649)</f>
        <v>468.072</v>
      </c>
      <c r="Q649" s="0" t="n">
        <f aca="false">MAX(0,F649-H649-K649-L649)</f>
        <v>0</v>
      </c>
    </row>
    <row r="650" customFormat="false" ht="15" hidden="false" customHeight="false" outlineLevel="0" collapsed="false">
      <c r="A650" s="0" t="n">
        <f aca="false">'Profiles 8760'!A639</f>
        <v>637</v>
      </c>
      <c r="B650" s="0" t="n">
        <f aca="false">'Profiles 8760'!B639</f>
        <v>1</v>
      </c>
      <c r="C650" s="0" t="n">
        <f aca="false">'Profiles 8760'!E639</f>
        <v>0</v>
      </c>
      <c r="D650" s="0" t="n">
        <f aca="false">'Profiles 8760'!F639</f>
        <v>1</v>
      </c>
      <c r="E650" s="0" t="n">
        <f aca="false">'Profiles 8760'!G639</f>
        <v>0.102079</v>
      </c>
      <c r="F650" s="0" t="n">
        <f aca="false">D650*Assumptions!$C$11*$B$7+E650*Assumptions!$C$12*$B$8</f>
        <v>292.9750311</v>
      </c>
      <c r="G650" s="0" t="n">
        <f aca="false">C650*Assumptions!$C$15</f>
        <v>0</v>
      </c>
      <c r="H650" s="0" t="n">
        <f aca="false">MIN(F650,G650)</f>
        <v>0</v>
      </c>
      <c r="I650" s="0" t="n">
        <f aca="false">IF(C650=1,MIN(G650-H650,Assumptions!$C$13,P649),0)</f>
        <v>0</v>
      </c>
      <c r="J650" s="0" t="n">
        <f aca="false">H650+I650</f>
        <v>0</v>
      </c>
      <c r="K650" s="0" t="n">
        <f aca="false">MIN(IF(C650=1,F650-H650,F650),Assumptions!$C$13,MAX(0,($B$5-P649)/$B$6))</f>
        <v>49.3054914628519</v>
      </c>
      <c r="L650" s="0" t="n">
        <f aca="false">IF(C650=1,0,MIN(F650-K650,Assumptions!$C$15,MAX(0,$B$10-O649-M650)))</f>
        <v>200</v>
      </c>
      <c r="M650" s="0" t="n">
        <f aca="false">'Profiles 8760'!H639</f>
        <v>270800</v>
      </c>
      <c r="N650" s="0" t="n">
        <f aca="false">J650+L650</f>
        <v>200</v>
      </c>
      <c r="O650" s="0" t="n">
        <f aca="false">O649+N650</f>
        <v>51170.655955237</v>
      </c>
      <c r="P650" s="0" t="n">
        <f aca="false">MIN($B$5,P649+K650*$B$6-I650)</f>
        <v>510.81</v>
      </c>
      <c r="Q650" s="0" t="n">
        <f aca="false">MAX(0,F650-H650-K650-L650)</f>
        <v>43.6695396371482</v>
      </c>
    </row>
    <row r="651" customFormat="false" ht="15" hidden="false" customHeight="false" outlineLevel="0" collapsed="false">
      <c r="A651" s="0" t="n">
        <f aca="false">'Profiles 8760'!A640</f>
        <v>638</v>
      </c>
      <c r="B651" s="0" t="n">
        <f aca="false">'Profiles 8760'!B640</f>
        <v>1</v>
      </c>
      <c r="C651" s="0" t="n">
        <f aca="false">'Profiles 8760'!E640</f>
        <v>0</v>
      </c>
      <c r="D651" s="0" t="n">
        <f aca="false">'Profiles 8760'!F640</f>
        <v>1</v>
      </c>
      <c r="E651" s="0" t="n">
        <f aca="false">'Profiles 8760'!G640</f>
        <v>0.096954</v>
      </c>
      <c r="F651" s="0" t="n">
        <f aca="false">D651*Assumptions!$C$11*$B$7+E651*Assumptions!$C$12*$B$8</f>
        <v>292.7654186</v>
      </c>
      <c r="G651" s="0" t="n">
        <f aca="false">C651*Assumptions!$C$15</f>
        <v>0</v>
      </c>
      <c r="H651" s="0" t="n">
        <f aca="false">MIN(F651,G651)</f>
        <v>0</v>
      </c>
      <c r="I651" s="0" t="n">
        <f aca="false">IF(C651=1,MIN(G651-H651,Assumptions!$C$13,P650),0)</f>
        <v>0</v>
      </c>
      <c r="J651" s="0" t="n">
        <f aca="false">H651+I651</f>
        <v>0</v>
      </c>
      <c r="K651" s="0" t="n">
        <f aca="false">MIN(IF(C651=1,F651-H651,F651),Assumptions!$C$13,MAX(0,($B$5-P650)/$B$6))</f>
        <v>0</v>
      </c>
      <c r="L651" s="0" t="n">
        <f aca="false">IF(C651=1,0,MIN(F651-K651,Assumptions!$C$15,MAX(0,$B$10-O650-M651)))</f>
        <v>200</v>
      </c>
      <c r="M651" s="0" t="n">
        <f aca="false">'Profiles 8760'!H640</f>
        <v>270800</v>
      </c>
      <c r="N651" s="0" t="n">
        <f aca="false">J651+L651</f>
        <v>200</v>
      </c>
      <c r="O651" s="0" t="n">
        <f aca="false">O650+N651</f>
        <v>51370.655955237</v>
      </c>
      <c r="P651" s="0" t="n">
        <f aca="false">MIN($B$5,P650+K651*$B$6-I651)</f>
        <v>510.81</v>
      </c>
      <c r="Q651" s="0" t="n">
        <f aca="false">MAX(0,F651-H651-K651-L651)</f>
        <v>92.7654186</v>
      </c>
    </row>
    <row r="652" customFormat="false" ht="15" hidden="false" customHeight="false" outlineLevel="0" collapsed="false">
      <c r="A652" s="0" t="n">
        <f aca="false">'Profiles 8760'!A641</f>
        <v>639</v>
      </c>
      <c r="B652" s="0" t="n">
        <f aca="false">'Profiles 8760'!B641</f>
        <v>1</v>
      </c>
      <c r="C652" s="0" t="n">
        <f aca="false">'Profiles 8760'!E641</f>
        <v>0</v>
      </c>
      <c r="D652" s="0" t="n">
        <f aca="false">'Profiles 8760'!F641</f>
        <v>0.925851</v>
      </c>
      <c r="E652" s="0" t="n">
        <f aca="false">'Profiles 8760'!G641</f>
        <v>0.104655</v>
      </c>
      <c r="F652" s="0" t="n">
        <f aca="false">D652*Assumptions!$C$11*$B$7+E652*Assumptions!$C$12*$B$8</f>
        <v>271.6661583</v>
      </c>
      <c r="G652" s="0" t="n">
        <f aca="false">C652*Assumptions!$C$15</f>
        <v>0</v>
      </c>
      <c r="H652" s="0" t="n">
        <f aca="false">MIN(F652,G652)</f>
        <v>0</v>
      </c>
      <c r="I652" s="0" t="n">
        <f aca="false">IF(C652=1,MIN(G652-H652,Assumptions!$C$13,P651),0)</f>
        <v>0</v>
      </c>
      <c r="J652" s="0" t="n">
        <f aca="false">H652+I652</f>
        <v>0</v>
      </c>
      <c r="K652" s="0" t="n">
        <f aca="false">MIN(IF(C652=1,F652-H652,F652),Assumptions!$C$13,MAX(0,($B$5-P651)/$B$6))</f>
        <v>0</v>
      </c>
      <c r="L652" s="0" t="n">
        <f aca="false">IF(C652=1,0,MIN(F652-K652,Assumptions!$C$15,MAX(0,$B$10-O651-M652)))</f>
        <v>200</v>
      </c>
      <c r="M652" s="0" t="n">
        <f aca="false">'Profiles 8760'!H641</f>
        <v>270800</v>
      </c>
      <c r="N652" s="0" t="n">
        <f aca="false">J652+L652</f>
        <v>200</v>
      </c>
      <c r="O652" s="0" t="n">
        <f aca="false">O651+N652</f>
        <v>51570.655955237</v>
      </c>
      <c r="P652" s="0" t="n">
        <f aca="false">MIN($B$5,P651+K652*$B$6-I652)</f>
        <v>510.81</v>
      </c>
      <c r="Q652" s="0" t="n">
        <f aca="false">MAX(0,F652-H652-K652-L652)</f>
        <v>71.6661583</v>
      </c>
    </row>
    <row r="653" customFormat="false" ht="15" hidden="false" customHeight="false" outlineLevel="0" collapsed="false">
      <c r="A653" s="0" t="n">
        <f aca="false">'Profiles 8760'!A642</f>
        <v>640</v>
      </c>
      <c r="B653" s="0" t="n">
        <f aca="false">'Profiles 8760'!B642</f>
        <v>1</v>
      </c>
      <c r="C653" s="0" t="n">
        <f aca="false">'Profiles 8760'!E642</f>
        <v>0</v>
      </c>
      <c r="D653" s="0" t="n">
        <f aca="false">'Profiles 8760'!F642</f>
        <v>0.64985</v>
      </c>
      <c r="E653" s="0" t="n">
        <f aca="false">'Profiles 8760'!G642</f>
        <v>0.111547</v>
      </c>
      <c r="F653" s="0" t="n">
        <f aca="false">D653*Assumptions!$C$11*$B$7+E653*Assumptions!$C$12*$B$8</f>
        <v>192.2389523</v>
      </c>
      <c r="G653" s="0" t="n">
        <f aca="false">C653*Assumptions!$C$15</f>
        <v>0</v>
      </c>
      <c r="H653" s="0" t="n">
        <f aca="false">MIN(F653,G653)</f>
        <v>0</v>
      </c>
      <c r="I653" s="0" t="n">
        <f aca="false">IF(C653=1,MIN(G653-H653,Assumptions!$C$13,P652),0)</f>
        <v>0</v>
      </c>
      <c r="J653" s="0" t="n">
        <f aca="false">H653+I653</f>
        <v>0</v>
      </c>
      <c r="K653" s="0" t="n">
        <f aca="false">MIN(IF(C653=1,F653-H653,F653),Assumptions!$C$13,MAX(0,($B$5-P652)/$B$6))</f>
        <v>0</v>
      </c>
      <c r="L653" s="0" t="n">
        <f aca="false">IF(C653=1,0,MIN(F653-K653,Assumptions!$C$15,MAX(0,$B$10-O652-M653)))</f>
        <v>192.2389523</v>
      </c>
      <c r="M653" s="0" t="n">
        <f aca="false">'Profiles 8760'!H642</f>
        <v>270800</v>
      </c>
      <c r="N653" s="0" t="n">
        <f aca="false">J653+L653</f>
        <v>192.2389523</v>
      </c>
      <c r="O653" s="0" t="n">
        <f aca="false">O652+N653</f>
        <v>51762.894907537</v>
      </c>
      <c r="P653" s="0" t="n">
        <f aca="false">MIN($B$5,P652+K653*$B$6-I653)</f>
        <v>510.81</v>
      </c>
      <c r="Q653" s="0" t="n">
        <f aca="false">MAX(0,F653-H653-K653-L653)</f>
        <v>0</v>
      </c>
    </row>
    <row r="654" customFormat="false" ht="15" hidden="false" customHeight="false" outlineLevel="0" collapsed="false">
      <c r="A654" s="0" t="n">
        <f aca="false">'Profiles 8760'!A643</f>
        <v>641</v>
      </c>
      <c r="B654" s="0" t="n">
        <f aca="false">'Profiles 8760'!B643</f>
        <v>1</v>
      </c>
      <c r="C654" s="0" t="n">
        <f aca="false">'Profiles 8760'!E643</f>
        <v>0</v>
      </c>
      <c r="D654" s="0" t="n">
        <f aca="false">'Profiles 8760'!F643</f>
        <v>0.338009</v>
      </c>
      <c r="E654" s="0" t="n">
        <f aca="false">'Profiles 8760'!G643</f>
        <v>0.083956</v>
      </c>
      <c r="F654" s="0" t="n">
        <f aca="false">D654*Assumptions!$C$11*$B$7+E654*Assumptions!$C$12*$B$8</f>
        <v>101.0507996</v>
      </c>
      <c r="G654" s="0" t="n">
        <f aca="false">C654*Assumptions!$C$15</f>
        <v>0</v>
      </c>
      <c r="H654" s="0" t="n">
        <f aca="false">MIN(F654,G654)</f>
        <v>0</v>
      </c>
      <c r="I654" s="0" t="n">
        <f aca="false">IF(C654=1,MIN(G654-H654,Assumptions!$C$13,P653),0)</f>
        <v>0</v>
      </c>
      <c r="J654" s="0" t="n">
        <f aca="false">H654+I654</f>
        <v>0</v>
      </c>
      <c r="K654" s="0" t="n">
        <f aca="false">MIN(IF(C654=1,F654-H654,F654),Assumptions!$C$13,MAX(0,($B$5-P653)/$B$6))</f>
        <v>0</v>
      </c>
      <c r="L654" s="0" t="n">
        <f aca="false">IF(C654=1,0,MIN(F654-K654,Assumptions!$C$15,MAX(0,$B$10-O653-M654)))</f>
        <v>101.0507996</v>
      </c>
      <c r="M654" s="0" t="n">
        <f aca="false">'Profiles 8760'!H643</f>
        <v>270800</v>
      </c>
      <c r="N654" s="0" t="n">
        <f aca="false">J654+L654</f>
        <v>101.0507996</v>
      </c>
      <c r="O654" s="0" t="n">
        <f aca="false">O653+N654</f>
        <v>51863.945707137</v>
      </c>
      <c r="P654" s="0" t="n">
        <f aca="false">MIN($B$5,P653+K654*$B$6-I654)</f>
        <v>510.81</v>
      </c>
      <c r="Q654" s="0" t="n">
        <f aca="false">MAX(0,F654-H654-K654-L654)</f>
        <v>0</v>
      </c>
    </row>
    <row r="655" customFormat="false" ht="15" hidden="false" customHeight="false" outlineLevel="0" collapsed="false">
      <c r="A655" s="0" t="n">
        <f aca="false">'Profiles 8760'!A644</f>
        <v>642</v>
      </c>
      <c r="B655" s="0" t="n">
        <f aca="false">'Profiles 8760'!B644</f>
        <v>1</v>
      </c>
      <c r="C655" s="0" t="n">
        <f aca="false">'Profiles 8760'!E644</f>
        <v>0</v>
      </c>
      <c r="D655" s="0" t="n">
        <f aca="false">'Profiles 8760'!F644</f>
        <v>0.064478</v>
      </c>
      <c r="E655" s="0" t="n">
        <f aca="false">'Profiles 8760'!G644</f>
        <v>0.111243</v>
      </c>
      <c r="F655" s="0" t="n">
        <f aca="false">D655*Assumptions!$C$11*$B$7+E655*Assumptions!$C$12*$B$8</f>
        <v>23.1710851</v>
      </c>
      <c r="G655" s="0" t="n">
        <f aca="false">C655*Assumptions!$C$15</f>
        <v>0</v>
      </c>
      <c r="H655" s="0" t="n">
        <f aca="false">MIN(F655,G655)</f>
        <v>0</v>
      </c>
      <c r="I655" s="0" t="n">
        <f aca="false">IF(C655=1,MIN(G655-H655,Assumptions!$C$13,P654),0)</f>
        <v>0</v>
      </c>
      <c r="J655" s="0" t="n">
        <f aca="false">H655+I655</f>
        <v>0</v>
      </c>
      <c r="K655" s="0" t="n">
        <f aca="false">MIN(IF(C655=1,F655-H655,F655),Assumptions!$C$13,MAX(0,($B$5-P654)/$B$6))</f>
        <v>0</v>
      </c>
      <c r="L655" s="0" t="n">
        <f aca="false">IF(C655=1,0,MIN(F655-K655,Assumptions!$C$15,MAX(0,$B$10-O654-M655)))</f>
        <v>23.1710851</v>
      </c>
      <c r="M655" s="0" t="n">
        <f aca="false">'Profiles 8760'!H644</f>
        <v>270800</v>
      </c>
      <c r="N655" s="0" t="n">
        <f aca="false">J655+L655</f>
        <v>23.1710851</v>
      </c>
      <c r="O655" s="0" t="n">
        <f aca="false">O654+N655</f>
        <v>51887.116792237</v>
      </c>
      <c r="P655" s="0" t="n">
        <f aca="false">MIN($B$5,P654+K655*$B$6-I655)</f>
        <v>510.81</v>
      </c>
      <c r="Q655" s="0" t="n">
        <f aca="false">MAX(0,F655-H655-K655-L655)</f>
        <v>0</v>
      </c>
    </row>
    <row r="656" customFormat="false" ht="15" hidden="false" customHeight="false" outlineLevel="0" collapsed="false">
      <c r="A656" s="0" t="n">
        <f aca="false">'Profiles 8760'!A645</f>
        <v>643</v>
      </c>
      <c r="B656" s="0" t="n">
        <f aca="false">'Profiles 8760'!B645</f>
        <v>1</v>
      </c>
      <c r="C656" s="0" t="n">
        <f aca="false">'Profiles 8760'!E645</f>
        <v>0</v>
      </c>
      <c r="D656" s="0" t="n">
        <f aca="false">'Profiles 8760'!F645</f>
        <v>0</v>
      </c>
      <c r="E656" s="0" t="n">
        <f aca="false">'Profiles 8760'!G645</f>
        <v>0.107197</v>
      </c>
      <c r="F656" s="0" t="n">
        <f aca="false">D656*Assumptions!$C$11*$B$7+E656*Assumptions!$C$12*$B$8</f>
        <v>4.3843573</v>
      </c>
      <c r="G656" s="0" t="n">
        <f aca="false">C656*Assumptions!$C$15</f>
        <v>0</v>
      </c>
      <c r="H656" s="0" t="n">
        <f aca="false">MIN(F656,G656)</f>
        <v>0</v>
      </c>
      <c r="I656" s="0" t="n">
        <f aca="false">IF(C656=1,MIN(G656-H656,Assumptions!$C$13,P655),0)</f>
        <v>0</v>
      </c>
      <c r="J656" s="0" t="n">
        <f aca="false">H656+I656</f>
        <v>0</v>
      </c>
      <c r="K656" s="0" t="n">
        <f aca="false">MIN(IF(C656=1,F656-H656,F656),Assumptions!$C$13,MAX(0,($B$5-P655)/$B$6))</f>
        <v>0</v>
      </c>
      <c r="L656" s="0" t="n">
        <f aca="false">IF(C656=1,0,MIN(F656-K656,Assumptions!$C$15,MAX(0,$B$10-O655-M656)))</f>
        <v>4.3843573</v>
      </c>
      <c r="M656" s="0" t="n">
        <f aca="false">'Profiles 8760'!H645</f>
        <v>270800</v>
      </c>
      <c r="N656" s="0" t="n">
        <f aca="false">J656+L656</f>
        <v>4.3843573</v>
      </c>
      <c r="O656" s="0" t="n">
        <f aca="false">O655+N656</f>
        <v>51891.501149537</v>
      </c>
      <c r="P656" s="0" t="n">
        <f aca="false">MIN($B$5,P655+K656*$B$6-I656)</f>
        <v>510.81</v>
      </c>
      <c r="Q656" s="0" t="n">
        <f aca="false">MAX(0,F656-H656-K656-L656)</f>
        <v>0</v>
      </c>
    </row>
    <row r="657" customFormat="false" ht="15" hidden="false" customHeight="false" outlineLevel="0" collapsed="false">
      <c r="A657" s="0" t="n">
        <f aca="false">'Profiles 8760'!A646</f>
        <v>644</v>
      </c>
      <c r="B657" s="0" t="n">
        <f aca="false">'Profiles 8760'!B646</f>
        <v>1</v>
      </c>
      <c r="C657" s="0" t="n">
        <f aca="false">'Profiles 8760'!E646</f>
        <v>1</v>
      </c>
      <c r="D657" s="0" t="n">
        <f aca="false">'Profiles 8760'!F646</f>
        <v>0</v>
      </c>
      <c r="E657" s="0" t="n">
        <f aca="false">'Profiles 8760'!G646</f>
        <v>0.07766</v>
      </c>
      <c r="F657" s="0" t="n">
        <f aca="false">D657*Assumptions!$C$11*$B$7+E657*Assumptions!$C$12*$B$8</f>
        <v>3.176294</v>
      </c>
      <c r="G657" s="0" t="n">
        <f aca="false">C657*Assumptions!$C$15</f>
        <v>200</v>
      </c>
      <c r="H657" s="0" t="n">
        <f aca="false">MIN(F657,G657)</f>
        <v>3.176294</v>
      </c>
      <c r="I657" s="0" t="n">
        <f aca="false">IF(C657=1,MIN(G657-H657,Assumptions!$C$13,P656),0)</f>
        <v>180</v>
      </c>
      <c r="J657" s="0" t="n">
        <f aca="false">H657+I657</f>
        <v>183.176294</v>
      </c>
      <c r="K657" s="0" t="n">
        <f aca="false">MIN(IF(C657=1,F657-H657,F657),Assumptions!$C$13,MAX(0,($B$5-P656)/$B$6))</f>
        <v>0</v>
      </c>
      <c r="L657" s="0" t="n">
        <f aca="false">IF(C657=1,0,MIN(F657-K657,Assumptions!$C$15,MAX(0,$B$10-O656-M657)))</f>
        <v>0</v>
      </c>
      <c r="M657" s="0" t="n">
        <f aca="false">'Profiles 8760'!H646</f>
        <v>270600</v>
      </c>
      <c r="N657" s="0" t="n">
        <f aca="false">J657+L657</f>
        <v>183.176294</v>
      </c>
      <c r="O657" s="0" t="n">
        <f aca="false">O656+N657</f>
        <v>52074.677443537</v>
      </c>
      <c r="P657" s="0" t="n">
        <f aca="false">MIN($B$5,P656+K657*$B$6-I657)</f>
        <v>330.81</v>
      </c>
      <c r="Q657" s="0" t="n">
        <f aca="false">MAX(0,F657-H657-K657-L657)</f>
        <v>0</v>
      </c>
    </row>
    <row r="658" customFormat="false" ht="15" hidden="false" customHeight="false" outlineLevel="0" collapsed="false">
      <c r="A658" s="0" t="n">
        <f aca="false">'Profiles 8760'!A647</f>
        <v>645</v>
      </c>
      <c r="B658" s="0" t="n">
        <f aca="false">'Profiles 8760'!B647</f>
        <v>1</v>
      </c>
      <c r="C658" s="0" t="n">
        <f aca="false">'Profiles 8760'!E647</f>
        <v>1</v>
      </c>
      <c r="D658" s="0" t="n">
        <f aca="false">'Profiles 8760'!F647</f>
        <v>0</v>
      </c>
      <c r="E658" s="0" t="n">
        <f aca="false">'Profiles 8760'!G647</f>
        <v>0.089281</v>
      </c>
      <c r="F658" s="0" t="n">
        <f aca="false">D658*Assumptions!$C$11*$B$7+E658*Assumptions!$C$12*$B$8</f>
        <v>3.6515929</v>
      </c>
      <c r="G658" s="0" t="n">
        <f aca="false">C658*Assumptions!$C$15</f>
        <v>200</v>
      </c>
      <c r="H658" s="0" t="n">
        <f aca="false">MIN(F658,G658)</f>
        <v>3.6515929</v>
      </c>
      <c r="I658" s="0" t="n">
        <f aca="false">IF(C658=1,MIN(G658-H658,Assumptions!$C$13,P657),0)</f>
        <v>180</v>
      </c>
      <c r="J658" s="0" t="n">
        <f aca="false">H658+I658</f>
        <v>183.6515929</v>
      </c>
      <c r="K658" s="0" t="n">
        <f aca="false">MIN(IF(C658=1,F658-H658,F658),Assumptions!$C$13,MAX(0,($B$5-P657)/$B$6))</f>
        <v>0</v>
      </c>
      <c r="L658" s="0" t="n">
        <f aca="false">IF(C658=1,0,MIN(F658-K658,Assumptions!$C$15,MAX(0,$B$10-O657-M658)))</f>
        <v>0</v>
      </c>
      <c r="M658" s="0" t="n">
        <f aca="false">'Profiles 8760'!H647</f>
        <v>270400</v>
      </c>
      <c r="N658" s="0" t="n">
        <f aca="false">J658+L658</f>
        <v>183.6515929</v>
      </c>
      <c r="O658" s="0" t="n">
        <f aca="false">O657+N658</f>
        <v>52258.329036437</v>
      </c>
      <c r="P658" s="0" t="n">
        <f aca="false">MIN($B$5,P657+K658*$B$6-I658)</f>
        <v>150.81</v>
      </c>
      <c r="Q658" s="0" t="n">
        <f aca="false">MAX(0,F658-H658-K658-L658)</f>
        <v>0</v>
      </c>
    </row>
    <row r="659" customFormat="false" ht="15" hidden="false" customHeight="false" outlineLevel="0" collapsed="false">
      <c r="A659" s="0" t="n">
        <f aca="false">'Profiles 8760'!A648</f>
        <v>646</v>
      </c>
      <c r="B659" s="0" t="n">
        <f aca="false">'Profiles 8760'!B648</f>
        <v>1</v>
      </c>
      <c r="C659" s="0" t="n">
        <f aca="false">'Profiles 8760'!E648</f>
        <v>0</v>
      </c>
      <c r="D659" s="0" t="n">
        <f aca="false">'Profiles 8760'!F648</f>
        <v>0</v>
      </c>
      <c r="E659" s="0" t="n">
        <f aca="false">'Profiles 8760'!G648</f>
        <v>0.095244</v>
      </c>
      <c r="F659" s="0" t="n">
        <f aca="false">D659*Assumptions!$C$11*$B$7+E659*Assumptions!$C$12*$B$8</f>
        <v>3.8954796</v>
      </c>
      <c r="G659" s="0" t="n">
        <f aca="false">C659*Assumptions!$C$15</f>
        <v>0</v>
      </c>
      <c r="H659" s="0" t="n">
        <f aca="false">MIN(F659,G659)</f>
        <v>0</v>
      </c>
      <c r="I659" s="0" t="n">
        <f aca="false">IF(C659=1,MIN(G659-H659,Assumptions!$C$13,P658),0)</f>
        <v>0</v>
      </c>
      <c r="J659" s="0" t="n">
        <f aca="false">H659+I659</f>
        <v>0</v>
      </c>
      <c r="K659" s="0" t="n">
        <f aca="false">MIN(IF(C659=1,F659-H659,F659),Assumptions!$C$13,MAX(0,($B$5-P658)/$B$6))</f>
        <v>3.8954796</v>
      </c>
      <c r="L659" s="0" t="n">
        <f aca="false">IF(C659=1,0,MIN(F659-K659,Assumptions!$C$15,MAX(0,$B$10-O658-M659)))</f>
        <v>0</v>
      </c>
      <c r="M659" s="0" t="n">
        <f aca="false">'Profiles 8760'!H648</f>
        <v>270400</v>
      </c>
      <c r="N659" s="0" t="n">
        <f aca="false">J659+L659</f>
        <v>0</v>
      </c>
      <c r="O659" s="0" t="n">
        <f aca="false">O658+N659</f>
        <v>52258.329036437</v>
      </c>
      <c r="P659" s="0" t="n">
        <f aca="false">MIN($B$5,P658+K659*$B$6-I659)</f>
        <v>154.18660171728</v>
      </c>
      <c r="Q659" s="0" t="n">
        <f aca="false">MAX(0,F659-H659-K659-L659)</f>
        <v>0</v>
      </c>
    </row>
    <row r="660" customFormat="false" ht="15" hidden="false" customHeight="false" outlineLevel="0" collapsed="false">
      <c r="A660" s="0" t="n">
        <f aca="false">'Profiles 8760'!A649</f>
        <v>647</v>
      </c>
      <c r="B660" s="0" t="n">
        <f aca="false">'Profiles 8760'!B649</f>
        <v>1</v>
      </c>
      <c r="C660" s="0" t="n">
        <f aca="false">'Profiles 8760'!E649</f>
        <v>0</v>
      </c>
      <c r="D660" s="0" t="n">
        <f aca="false">'Profiles 8760'!F649</f>
        <v>0</v>
      </c>
      <c r="E660" s="0" t="n">
        <f aca="false">'Profiles 8760'!G649</f>
        <v>0.06816</v>
      </c>
      <c r="F660" s="0" t="n">
        <f aca="false">D660*Assumptions!$C$11*$B$7+E660*Assumptions!$C$12*$B$8</f>
        <v>2.787744</v>
      </c>
      <c r="G660" s="0" t="n">
        <f aca="false">C660*Assumptions!$C$15</f>
        <v>0</v>
      </c>
      <c r="H660" s="0" t="n">
        <f aca="false">MIN(F660,G660)</f>
        <v>0</v>
      </c>
      <c r="I660" s="0" t="n">
        <f aca="false">IF(C660=1,MIN(G660-H660,Assumptions!$C$13,P659),0)</f>
        <v>0</v>
      </c>
      <c r="J660" s="0" t="n">
        <f aca="false">H660+I660</f>
        <v>0</v>
      </c>
      <c r="K660" s="0" t="n">
        <f aca="false">MIN(IF(C660=1,F660-H660,F660),Assumptions!$C$13,MAX(0,($B$5-P659)/$B$6))</f>
        <v>2.787744</v>
      </c>
      <c r="L660" s="0" t="n">
        <f aca="false">IF(C660=1,0,MIN(F660-K660,Assumptions!$C$15,MAX(0,$B$10-O659-M660)))</f>
        <v>0</v>
      </c>
      <c r="M660" s="0" t="n">
        <f aca="false">'Profiles 8760'!H649</f>
        <v>270400</v>
      </c>
      <c r="N660" s="0" t="n">
        <f aca="false">J660+L660</f>
        <v>0</v>
      </c>
      <c r="O660" s="0" t="n">
        <f aca="false">O659+N660</f>
        <v>52258.329036437</v>
      </c>
      <c r="P660" s="0" t="n">
        <f aca="false">MIN($B$5,P659+K660*$B$6-I660)</f>
        <v>156.60301821648</v>
      </c>
      <c r="Q660" s="0" t="n">
        <f aca="false">MAX(0,F660-H660-K660-L660)</f>
        <v>0</v>
      </c>
    </row>
    <row r="661" customFormat="false" ht="15" hidden="false" customHeight="false" outlineLevel="0" collapsed="false">
      <c r="A661" s="0" t="n">
        <f aca="false">'Profiles 8760'!A650</f>
        <v>648</v>
      </c>
      <c r="B661" s="0" t="n">
        <f aca="false">'Profiles 8760'!B650</f>
        <v>1</v>
      </c>
      <c r="C661" s="0" t="n">
        <f aca="false">'Profiles 8760'!E650</f>
        <v>0</v>
      </c>
      <c r="D661" s="0" t="n">
        <f aca="false">'Profiles 8760'!F650</f>
        <v>0</v>
      </c>
      <c r="E661" s="0" t="n">
        <f aca="false">'Profiles 8760'!G650</f>
        <v>0.076806</v>
      </c>
      <c r="F661" s="0" t="n">
        <f aca="false">D661*Assumptions!$C$11*$B$7+E661*Assumptions!$C$12*$B$8</f>
        <v>3.1413654</v>
      </c>
      <c r="G661" s="0" t="n">
        <f aca="false">C661*Assumptions!$C$15</f>
        <v>0</v>
      </c>
      <c r="H661" s="0" t="n">
        <f aca="false">MIN(F661,G661)</f>
        <v>0</v>
      </c>
      <c r="I661" s="0" t="n">
        <f aca="false">IF(C661=1,MIN(G661-H661,Assumptions!$C$13,P660),0)</f>
        <v>0</v>
      </c>
      <c r="J661" s="0" t="n">
        <f aca="false">H661+I661</f>
        <v>0</v>
      </c>
      <c r="K661" s="0" t="n">
        <f aca="false">MIN(IF(C661=1,F661-H661,F661),Assumptions!$C$13,MAX(0,($B$5-P660)/$B$6))</f>
        <v>3.1413654</v>
      </c>
      <c r="L661" s="0" t="n">
        <f aca="false">IF(C661=1,0,MIN(F661-K661,Assumptions!$C$15,MAX(0,$B$10-O660-M661)))</f>
        <v>0</v>
      </c>
      <c r="M661" s="0" t="n">
        <f aca="false">'Profiles 8760'!H650</f>
        <v>270400</v>
      </c>
      <c r="N661" s="0" t="n">
        <f aca="false">J661+L661</f>
        <v>0</v>
      </c>
      <c r="O661" s="0" t="n">
        <f aca="false">O660+N661</f>
        <v>52258.329036437</v>
      </c>
      <c r="P661" s="0" t="n">
        <f aca="false">MIN($B$5,P660+K661*$B$6-I661)</f>
        <v>159.3259537452</v>
      </c>
      <c r="Q661" s="0" t="n">
        <f aca="false">MAX(0,F661-H661-K661-L661)</f>
        <v>0</v>
      </c>
    </row>
    <row r="662" customFormat="false" ht="15" hidden="false" customHeight="false" outlineLevel="0" collapsed="false">
      <c r="A662" s="0" t="n">
        <f aca="false">'Profiles 8760'!A651</f>
        <v>649</v>
      </c>
      <c r="B662" s="0" t="n">
        <f aca="false">'Profiles 8760'!B651</f>
        <v>1</v>
      </c>
      <c r="C662" s="0" t="n">
        <f aca="false">'Profiles 8760'!E651</f>
        <v>0</v>
      </c>
      <c r="D662" s="0" t="n">
        <f aca="false">'Profiles 8760'!F651</f>
        <v>0</v>
      </c>
      <c r="E662" s="0" t="n">
        <f aca="false">'Profiles 8760'!G651</f>
        <v>0.057739</v>
      </c>
      <c r="F662" s="0" t="n">
        <f aca="false">D662*Assumptions!$C$11*$B$7+E662*Assumptions!$C$12*$B$8</f>
        <v>2.3615251</v>
      </c>
      <c r="G662" s="0" t="n">
        <f aca="false">C662*Assumptions!$C$15</f>
        <v>0</v>
      </c>
      <c r="H662" s="0" t="n">
        <f aca="false">MIN(F662,G662)</f>
        <v>0</v>
      </c>
      <c r="I662" s="0" t="n">
        <f aca="false">IF(C662=1,MIN(G662-H662,Assumptions!$C$13,P661),0)</f>
        <v>0</v>
      </c>
      <c r="J662" s="0" t="n">
        <f aca="false">H662+I662</f>
        <v>0</v>
      </c>
      <c r="K662" s="0" t="n">
        <f aca="false">MIN(IF(C662=1,F662-H662,F662),Assumptions!$C$13,MAX(0,($B$5-P661)/$B$6))</f>
        <v>2.3615251</v>
      </c>
      <c r="L662" s="0" t="n">
        <f aca="false">IF(C662=1,0,MIN(F662-K662,Assumptions!$C$15,MAX(0,$B$10-O661-M662)))</f>
        <v>0</v>
      </c>
      <c r="M662" s="0" t="n">
        <f aca="false">'Profiles 8760'!H651</f>
        <v>270400</v>
      </c>
      <c r="N662" s="0" t="n">
        <f aca="false">J662+L662</f>
        <v>0</v>
      </c>
      <c r="O662" s="0" t="n">
        <f aca="false">O661+N662</f>
        <v>52258.329036437</v>
      </c>
      <c r="P662" s="0" t="n">
        <f aca="false">MIN($B$5,P661+K662*$B$6-I662)</f>
        <v>161.37292370188</v>
      </c>
      <c r="Q662" s="0" t="n">
        <f aca="false">MAX(0,F662-H662-K662-L662)</f>
        <v>0</v>
      </c>
    </row>
    <row r="663" customFormat="false" ht="15" hidden="false" customHeight="false" outlineLevel="0" collapsed="false">
      <c r="A663" s="0" t="n">
        <f aca="false">'Profiles 8760'!A652</f>
        <v>650</v>
      </c>
      <c r="B663" s="0" t="n">
        <f aca="false">'Profiles 8760'!B652</f>
        <v>1</v>
      </c>
      <c r="C663" s="0" t="n">
        <f aca="false">'Profiles 8760'!E652</f>
        <v>0</v>
      </c>
      <c r="D663" s="0" t="n">
        <f aca="false">'Profiles 8760'!F652</f>
        <v>0</v>
      </c>
      <c r="E663" s="0" t="n">
        <f aca="false">'Profiles 8760'!G652</f>
        <v>0.053212</v>
      </c>
      <c r="F663" s="0" t="n">
        <f aca="false">D663*Assumptions!$C$11*$B$7+E663*Assumptions!$C$12*$B$8</f>
        <v>2.1763708</v>
      </c>
      <c r="G663" s="0" t="n">
        <f aca="false">C663*Assumptions!$C$15</f>
        <v>0</v>
      </c>
      <c r="H663" s="0" t="n">
        <f aca="false">MIN(F663,G663)</f>
        <v>0</v>
      </c>
      <c r="I663" s="0" t="n">
        <f aca="false">IF(C663=1,MIN(G663-H663,Assumptions!$C$13,P662),0)</f>
        <v>0</v>
      </c>
      <c r="J663" s="0" t="n">
        <f aca="false">H663+I663</f>
        <v>0</v>
      </c>
      <c r="K663" s="0" t="n">
        <f aca="false">MIN(IF(C663=1,F663-H663,F663),Assumptions!$C$13,MAX(0,($B$5-P662)/$B$6))</f>
        <v>2.1763708</v>
      </c>
      <c r="L663" s="0" t="n">
        <f aca="false">IF(C663=1,0,MIN(F663-K663,Assumptions!$C$15,MAX(0,$B$10-O662-M663)))</f>
        <v>0</v>
      </c>
      <c r="M663" s="0" t="n">
        <f aca="false">'Profiles 8760'!H652</f>
        <v>270400</v>
      </c>
      <c r="N663" s="0" t="n">
        <f aca="false">J663+L663</f>
        <v>0</v>
      </c>
      <c r="O663" s="0" t="n">
        <f aca="false">O662+N663</f>
        <v>52258.329036437</v>
      </c>
      <c r="P663" s="0" t="n">
        <f aca="false">MIN($B$5,P662+K663*$B$6-I663)</f>
        <v>163.25940191132</v>
      </c>
      <c r="Q663" s="0" t="n">
        <f aca="false">MAX(0,F663-H663-K663-L663)</f>
        <v>0</v>
      </c>
    </row>
    <row r="664" customFormat="false" ht="15" hidden="false" customHeight="false" outlineLevel="0" collapsed="false">
      <c r="A664" s="0" t="n">
        <f aca="false">'Profiles 8760'!A653</f>
        <v>651</v>
      </c>
      <c r="B664" s="0" t="n">
        <f aca="false">'Profiles 8760'!B653</f>
        <v>1</v>
      </c>
      <c r="C664" s="0" t="n">
        <f aca="false">'Profiles 8760'!E653</f>
        <v>0</v>
      </c>
      <c r="D664" s="0" t="n">
        <f aca="false">'Profiles 8760'!F653</f>
        <v>0</v>
      </c>
      <c r="E664" s="0" t="n">
        <f aca="false">'Profiles 8760'!G653</f>
        <v>0.073323</v>
      </c>
      <c r="F664" s="0" t="n">
        <f aca="false">D664*Assumptions!$C$11*$B$7+E664*Assumptions!$C$12*$B$8</f>
        <v>2.9989107</v>
      </c>
      <c r="G664" s="0" t="n">
        <f aca="false">C664*Assumptions!$C$15</f>
        <v>0</v>
      </c>
      <c r="H664" s="0" t="n">
        <f aca="false">MIN(F664,G664)</f>
        <v>0</v>
      </c>
      <c r="I664" s="0" t="n">
        <f aca="false">IF(C664=1,MIN(G664-H664,Assumptions!$C$13,P663),0)</f>
        <v>0</v>
      </c>
      <c r="J664" s="0" t="n">
        <f aca="false">H664+I664</f>
        <v>0</v>
      </c>
      <c r="K664" s="0" t="n">
        <f aca="false">MIN(IF(C664=1,F664-H664,F664),Assumptions!$C$13,MAX(0,($B$5-P663)/$B$6))</f>
        <v>2.9989107</v>
      </c>
      <c r="L664" s="0" t="n">
        <f aca="false">IF(C664=1,0,MIN(F664-K664,Assumptions!$C$15,MAX(0,$B$10-O663-M664)))</f>
        <v>0</v>
      </c>
      <c r="M664" s="0" t="n">
        <f aca="false">'Profiles 8760'!H653</f>
        <v>270400</v>
      </c>
      <c r="N664" s="0" t="n">
        <f aca="false">J664+L664</f>
        <v>0</v>
      </c>
      <c r="O664" s="0" t="n">
        <f aca="false">O663+N664</f>
        <v>52258.329036437</v>
      </c>
      <c r="P664" s="0" t="n">
        <f aca="false">MIN($B$5,P663+K664*$B$6-I664)</f>
        <v>165.85885770608</v>
      </c>
      <c r="Q664" s="0" t="n">
        <f aca="false">MAX(0,F664-H664-K664-L664)</f>
        <v>0</v>
      </c>
    </row>
    <row r="665" customFormat="false" ht="15" hidden="false" customHeight="false" outlineLevel="0" collapsed="false">
      <c r="A665" s="0" t="n">
        <f aca="false">'Profiles 8760'!A654</f>
        <v>652</v>
      </c>
      <c r="B665" s="0" t="n">
        <f aca="false">'Profiles 8760'!B654</f>
        <v>1</v>
      </c>
      <c r="C665" s="0" t="n">
        <f aca="false">'Profiles 8760'!E654</f>
        <v>0</v>
      </c>
      <c r="D665" s="0" t="n">
        <f aca="false">'Profiles 8760'!F654</f>
        <v>0</v>
      </c>
      <c r="E665" s="0" t="n">
        <f aca="false">'Profiles 8760'!G654</f>
        <v>0.087236</v>
      </c>
      <c r="F665" s="0" t="n">
        <f aca="false">D665*Assumptions!$C$11*$B$7+E665*Assumptions!$C$12*$B$8</f>
        <v>3.5679524</v>
      </c>
      <c r="G665" s="0" t="n">
        <f aca="false">C665*Assumptions!$C$15</f>
        <v>0</v>
      </c>
      <c r="H665" s="0" t="n">
        <f aca="false">MIN(F665,G665)</f>
        <v>0</v>
      </c>
      <c r="I665" s="0" t="n">
        <f aca="false">IF(C665=1,MIN(G665-H665,Assumptions!$C$13,P664),0)</f>
        <v>0</v>
      </c>
      <c r="J665" s="0" t="n">
        <f aca="false">H665+I665</f>
        <v>0</v>
      </c>
      <c r="K665" s="0" t="n">
        <f aca="false">MIN(IF(C665=1,F665-H665,F665),Assumptions!$C$13,MAX(0,($B$5-P664)/$B$6))</f>
        <v>3.5679524</v>
      </c>
      <c r="L665" s="0" t="n">
        <f aca="false">IF(C665=1,0,MIN(F665-K665,Assumptions!$C$15,MAX(0,$B$10-O664-M665)))</f>
        <v>0</v>
      </c>
      <c r="M665" s="0" t="n">
        <f aca="false">'Profiles 8760'!H654</f>
        <v>270400</v>
      </c>
      <c r="N665" s="0" t="n">
        <f aca="false">J665+L665</f>
        <v>0</v>
      </c>
      <c r="O665" s="0" t="n">
        <f aca="false">O664+N665</f>
        <v>52258.329036437</v>
      </c>
      <c r="P665" s="0" t="n">
        <f aca="false">MIN($B$5,P664+K665*$B$6-I665)</f>
        <v>168.9515588464</v>
      </c>
      <c r="Q665" s="0" t="n">
        <f aca="false">MAX(0,F665-H665-K665-L665)</f>
        <v>0</v>
      </c>
    </row>
    <row r="666" customFormat="false" ht="15" hidden="false" customHeight="false" outlineLevel="0" collapsed="false">
      <c r="A666" s="0" t="n">
        <f aca="false">'Profiles 8760'!A655</f>
        <v>653</v>
      </c>
      <c r="B666" s="0" t="n">
        <f aca="false">'Profiles 8760'!B655</f>
        <v>1</v>
      </c>
      <c r="C666" s="0" t="n">
        <f aca="false">'Profiles 8760'!E655</f>
        <v>0</v>
      </c>
      <c r="D666" s="0" t="n">
        <f aca="false">'Profiles 8760'!F655</f>
        <v>0</v>
      </c>
      <c r="E666" s="0" t="n">
        <f aca="false">'Profiles 8760'!G655</f>
        <v>0.129365</v>
      </c>
      <c r="F666" s="0" t="n">
        <f aca="false">D666*Assumptions!$C$11*$B$7+E666*Assumptions!$C$12*$B$8</f>
        <v>5.2910285</v>
      </c>
      <c r="G666" s="0" t="n">
        <f aca="false">C666*Assumptions!$C$15</f>
        <v>0</v>
      </c>
      <c r="H666" s="0" t="n">
        <f aca="false">MIN(F666,G666)</f>
        <v>0</v>
      </c>
      <c r="I666" s="0" t="n">
        <f aca="false">IF(C666=1,MIN(G666-H666,Assumptions!$C$13,P665),0)</f>
        <v>0</v>
      </c>
      <c r="J666" s="0" t="n">
        <f aca="false">H666+I666</f>
        <v>0</v>
      </c>
      <c r="K666" s="0" t="n">
        <f aca="false">MIN(IF(C666=1,F666-H666,F666),Assumptions!$C$13,MAX(0,($B$5-P665)/$B$6))</f>
        <v>5.2910285</v>
      </c>
      <c r="L666" s="0" t="n">
        <f aca="false">IF(C666=1,0,MIN(F666-K666,Assumptions!$C$15,MAX(0,$B$10-O665-M666)))</f>
        <v>0</v>
      </c>
      <c r="M666" s="0" t="n">
        <f aca="false">'Profiles 8760'!H655</f>
        <v>270400</v>
      </c>
      <c r="N666" s="0" t="n">
        <f aca="false">J666+L666</f>
        <v>0</v>
      </c>
      <c r="O666" s="0" t="n">
        <f aca="false">O665+N666</f>
        <v>52258.329036437</v>
      </c>
      <c r="P666" s="0" t="n">
        <f aca="false">MIN($B$5,P665+K666*$B$6-I666)</f>
        <v>173.5378223502</v>
      </c>
      <c r="Q666" s="0" t="n">
        <f aca="false">MAX(0,F666-H666-K666-L666)</f>
        <v>0</v>
      </c>
    </row>
    <row r="667" customFormat="false" ht="15" hidden="false" customHeight="false" outlineLevel="0" collapsed="false">
      <c r="A667" s="0" t="n">
        <f aca="false">'Profiles 8760'!A656</f>
        <v>654</v>
      </c>
      <c r="B667" s="0" t="n">
        <f aca="false">'Profiles 8760'!B656</f>
        <v>1</v>
      </c>
      <c r="C667" s="0" t="n">
        <f aca="false">'Profiles 8760'!E656</f>
        <v>0</v>
      </c>
      <c r="D667" s="0" t="n">
        <f aca="false">'Profiles 8760'!F656</f>
        <v>0</v>
      </c>
      <c r="E667" s="0" t="n">
        <f aca="false">'Profiles 8760'!G656</f>
        <v>0.11659</v>
      </c>
      <c r="F667" s="0" t="n">
        <f aca="false">D667*Assumptions!$C$11*$B$7+E667*Assumptions!$C$12*$B$8</f>
        <v>4.768531</v>
      </c>
      <c r="G667" s="0" t="n">
        <f aca="false">C667*Assumptions!$C$15</f>
        <v>0</v>
      </c>
      <c r="H667" s="0" t="n">
        <f aca="false">MIN(F667,G667)</f>
        <v>0</v>
      </c>
      <c r="I667" s="0" t="n">
        <f aca="false">IF(C667=1,MIN(G667-H667,Assumptions!$C$13,P666),0)</f>
        <v>0</v>
      </c>
      <c r="J667" s="0" t="n">
        <f aca="false">H667+I667</f>
        <v>0</v>
      </c>
      <c r="K667" s="0" t="n">
        <f aca="false">MIN(IF(C667=1,F667-H667,F667),Assumptions!$C$13,MAX(0,($B$5-P666)/$B$6))</f>
        <v>4.768531</v>
      </c>
      <c r="L667" s="0" t="n">
        <f aca="false">IF(C667=1,0,MIN(F667-K667,Assumptions!$C$15,MAX(0,$B$10-O666-M667)))</f>
        <v>0</v>
      </c>
      <c r="M667" s="0" t="n">
        <f aca="false">'Profiles 8760'!H656</f>
        <v>270400</v>
      </c>
      <c r="N667" s="0" t="n">
        <f aca="false">J667+L667</f>
        <v>0</v>
      </c>
      <c r="O667" s="0" t="n">
        <f aca="false">O666+N667</f>
        <v>52258.329036437</v>
      </c>
      <c r="P667" s="0" t="n">
        <f aca="false">MIN($B$5,P666+K667*$B$6-I667)</f>
        <v>177.671185021</v>
      </c>
      <c r="Q667" s="0" t="n">
        <f aca="false">MAX(0,F667-H667-K667-L667)</f>
        <v>0</v>
      </c>
    </row>
    <row r="668" customFormat="false" ht="15" hidden="false" customHeight="false" outlineLevel="0" collapsed="false">
      <c r="A668" s="0" t="n">
        <f aca="false">'Profiles 8760'!A657</f>
        <v>655</v>
      </c>
      <c r="B668" s="0" t="n">
        <f aca="false">'Profiles 8760'!B657</f>
        <v>1</v>
      </c>
      <c r="C668" s="0" t="n">
        <f aca="false">'Profiles 8760'!E657</f>
        <v>0</v>
      </c>
      <c r="D668" s="0" t="n">
        <f aca="false">'Profiles 8760'!F657</f>
        <v>0</v>
      </c>
      <c r="E668" s="0" t="n">
        <f aca="false">'Profiles 8760'!G657</f>
        <v>0.091646</v>
      </c>
      <c r="F668" s="0" t="n">
        <f aca="false">D668*Assumptions!$C$11*$B$7+E668*Assumptions!$C$12*$B$8</f>
        <v>3.7483214</v>
      </c>
      <c r="G668" s="0" t="n">
        <f aca="false">C668*Assumptions!$C$15</f>
        <v>0</v>
      </c>
      <c r="H668" s="0" t="n">
        <f aca="false">MIN(F668,G668)</f>
        <v>0</v>
      </c>
      <c r="I668" s="0" t="n">
        <f aca="false">IF(C668=1,MIN(G668-H668,Assumptions!$C$13,P667),0)</f>
        <v>0</v>
      </c>
      <c r="J668" s="0" t="n">
        <f aca="false">H668+I668</f>
        <v>0</v>
      </c>
      <c r="K668" s="0" t="n">
        <f aca="false">MIN(IF(C668=1,F668-H668,F668),Assumptions!$C$13,MAX(0,($B$5-P667)/$B$6))</f>
        <v>3.7483214</v>
      </c>
      <c r="L668" s="0" t="n">
        <f aca="false">IF(C668=1,0,MIN(F668-K668,Assumptions!$C$15,MAX(0,$B$10-O667-M668)))</f>
        <v>0</v>
      </c>
      <c r="M668" s="0" t="n">
        <f aca="false">'Profiles 8760'!H657</f>
        <v>270400</v>
      </c>
      <c r="N668" s="0" t="n">
        <f aca="false">J668+L668</f>
        <v>0</v>
      </c>
      <c r="O668" s="0" t="n">
        <f aca="false">O667+N668</f>
        <v>52258.329036437</v>
      </c>
      <c r="P668" s="0" t="n">
        <f aca="false">MIN($B$5,P667+K668*$B$6-I668)</f>
        <v>180.92023001052</v>
      </c>
      <c r="Q668" s="0" t="n">
        <f aca="false">MAX(0,F668-H668-K668-L668)</f>
        <v>0</v>
      </c>
    </row>
    <row r="669" customFormat="false" ht="15" hidden="false" customHeight="false" outlineLevel="0" collapsed="false">
      <c r="A669" s="0" t="n">
        <f aca="false">'Profiles 8760'!A658</f>
        <v>656</v>
      </c>
      <c r="B669" s="0" t="n">
        <f aca="false">'Profiles 8760'!B658</f>
        <v>1</v>
      </c>
      <c r="C669" s="0" t="n">
        <f aca="false">'Profiles 8760'!E658</f>
        <v>1</v>
      </c>
      <c r="D669" s="0" t="n">
        <f aca="false">'Profiles 8760'!F658</f>
        <v>0.05973</v>
      </c>
      <c r="E669" s="0" t="n">
        <f aca="false">'Profiles 8760'!G658</f>
        <v>0.122046</v>
      </c>
      <c r="F669" s="0" t="n">
        <f aca="false">D669*Assumptions!$C$11*$B$7+E669*Assumptions!$C$12*$B$8</f>
        <v>22.2417054</v>
      </c>
      <c r="G669" s="0" t="n">
        <f aca="false">C669*Assumptions!$C$15</f>
        <v>200</v>
      </c>
      <c r="H669" s="0" t="n">
        <f aca="false">MIN(F669,G669)</f>
        <v>22.2417054</v>
      </c>
      <c r="I669" s="0" t="n">
        <f aca="false">IF(C669=1,MIN(G669-H669,Assumptions!$C$13,P668),0)</f>
        <v>177.7582946</v>
      </c>
      <c r="J669" s="0" t="n">
        <f aca="false">H669+I669</f>
        <v>200</v>
      </c>
      <c r="K669" s="0" t="n">
        <f aca="false">MIN(IF(C669=1,F669-H669,F669),Assumptions!$C$13,MAX(0,($B$5-P668)/$B$6))</f>
        <v>0</v>
      </c>
      <c r="L669" s="0" t="n">
        <f aca="false">IF(C669=1,0,MIN(F669-K669,Assumptions!$C$15,MAX(0,$B$10-O668-M669)))</f>
        <v>0</v>
      </c>
      <c r="M669" s="0" t="n">
        <f aca="false">'Profiles 8760'!H658</f>
        <v>270200</v>
      </c>
      <c r="N669" s="0" t="n">
        <f aca="false">J669+L669</f>
        <v>200</v>
      </c>
      <c r="O669" s="0" t="n">
        <f aca="false">O668+N669</f>
        <v>52458.329036437</v>
      </c>
      <c r="P669" s="0" t="n">
        <f aca="false">MIN($B$5,P668+K669*$B$6-I669)</f>
        <v>3.16193541052004</v>
      </c>
      <c r="Q669" s="0" t="n">
        <f aca="false">MAX(0,F669-H669-K669-L669)</f>
        <v>0</v>
      </c>
    </row>
    <row r="670" customFormat="false" ht="15" hidden="false" customHeight="false" outlineLevel="0" collapsed="false">
      <c r="A670" s="0" t="n">
        <f aca="false">'Profiles 8760'!A659</f>
        <v>657</v>
      </c>
      <c r="B670" s="0" t="n">
        <f aca="false">'Profiles 8760'!B659</f>
        <v>1</v>
      </c>
      <c r="C670" s="0" t="n">
        <f aca="false">'Profiles 8760'!E659</f>
        <v>1</v>
      </c>
      <c r="D670" s="0" t="n">
        <f aca="false">'Profiles 8760'!F659</f>
        <v>0.31312</v>
      </c>
      <c r="E670" s="0" t="n">
        <f aca="false">'Profiles 8760'!G659</f>
        <v>0.129418</v>
      </c>
      <c r="F670" s="0" t="n">
        <f aca="false">D670*Assumptions!$C$11*$B$7+E670*Assumptions!$C$12*$B$8</f>
        <v>95.7222522</v>
      </c>
      <c r="G670" s="0" t="n">
        <f aca="false">C670*Assumptions!$C$15</f>
        <v>200</v>
      </c>
      <c r="H670" s="0" t="n">
        <f aca="false">MIN(F670,G670)</f>
        <v>95.7222522</v>
      </c>
      <c r="I670" s="0" t="n">
        <f aca="false">IF(C670=1,MIN(G670-H670,Assumptions!$C$13,P669),0)</f>
        <v>3.16193541052004</v>
      </c>
      <c r="J670" s="0" t="n">
        <f aca="false">H670+I670</f>
        <v>98.88418761052</v>
      </c>
      <c r="K670" s="0" t="n">
        <f aca="false">MIN(IF(C670=1,F670-H670,F670),Assumptions!$C$13,MAX(0,($B$5-P669)/$B$6))</f>
        <v>0</v>
      </c>
      <c r="L670" s="0" t="n">
        <f aca="false">IF(C670=1,0,MIN(F670-K670,Assumptions!$C$15,MAX(0,$B$10-O669-M670)))</f>
        <v>0</v>
      </c>
      <c r="M670" s="0" t="n">
        <f aca="false">'Profiles 8760'!H659</f>
        <v>270000</v>
      </c>
      <c r="N670" s="0" t="n">
        <f aca="false">J670+L670</f>
        <v>98.88418761052</v>
      </c>
      <c r="O670" s="0" t="n">
        <f aca="false">O669+N670</f>
        <v>52557.2132240476</v>
      </c>
      <c r="P670" s="0" t="n">
        <f aca="false">MIN($B$5,P669+K670*$B$6-I670)</f>
        <v>0</v>
      </c>
      <c r="Q670" s="0" t="n">
        <f aca="false">MAX(0,F670-H670-K670-L670)</f>
        <v>0</v>
      </c>
    </row>
    <row r="671" customFormat="false" ht="15" hidden="false" customHeight="false" outlineLevel="0" collapsed="false">
      <c r="A671" s="0" t="n">
        <f aca="false">'Profiles 8760'!A660</f>
        <v>658</v>
      </c>
      <c r="B671" s="0" t="n">
        <f aca="false">'Profiles 8760'!B660</f>
        <v>1</v>
      </c>
      <c r="C671" s="0" t="n">
        <f aca="false">'Profiles 8760'!E660</f>
        <v>0</v>
      </c>
      <c r="D671" s="0" t="n">
        <f aca="false">'Profiles 8760'!F660</f>
        <v>0.601999</v>
      </c>
      <c r="E671" s="0" t="n">
        <f aca="false">'Profiles 8760'!G660</f>
        <v>0.130556</v>
      </c>
      <c r="F671" s="0" t="n">
        <f aca="false">D671*Assumptions!$C$11*$B$7+E671*Assumptions!$C$12*$B$8</f>
        <v>179.1970516</v>
      </c>
      <c r="G671" s="0" t="n">
        <f aca="false">C671*Assumptions!$C$15</f>
        <v>0</v>
      </c>
      <c r="H671" s="0" t="n">
        <f aca="false">MIN(F671,G671)</f>
        <v>0</v>
      </c>
      <c r="I671" s="0" t="n">
        <f aca="false">IF(C671=1,MIN(G671-H671,Assumptions!$C$13,P670),0)</f>
        <v>0</v>
      </c>
      <c r="J671" s="0" t="n">
        <f aca="false">H671+I671</f>
        <v>0</v>
      </c>
      <c r="K671" s="0" t="n">
        <f aca="false">MIN(IF(C671=1,F671-H671,F671),Assumptions!$C$13,MAX(0,($B$5-P670)/$B$6))</f>
        <v>179.1970516</v>
      </c>
      <c r="L671" s="0" t="n">
        <f aca="false">IF(C671=1,0,MIN(F671-K671,Assumptions!$C$15,MAX(0,$B$10-O670-M671)))</f>
        <v>0</v>
      </c>
      <c r="M671" s="0" t="n">
        <f aca="false">'Profiles 8760'!H660</f>
        <v>270000</v>
      </c>
      <c r="N671" s="0" t="n">
        <f aca="false">J671+L671</f>
        <v>0</v>
      </c>
      <c r="O671" s="0" t="n">
        <f aca="false">O670+N671</f>
        <v>52557.2132240476</v>
      </c>
      <c r="P671" s="0" t="n">
        <f aca="false">MIN($B$5,P670+K671*$B$6-I671)</f>
        <v>155.32800432688</v>
      </c>
      <c r="Q671" s="0" t="n">
        <f aca="false">MAX(0,F671-H671-K671-L671)</f>
        <v>0</v>
      </c>
    </row>
    <row r="672" customFormat="false" ht="15" hidden="false" customHeight="false" outlineLevel="0" collapsed="false">
      <c r="A672" s="0" t="n">
        <f aca="false">'Profiles 8760'!A661</f>
        <v>659</v>
      </c>
      <c r="B672" s="0" t="n">
        <f aca="false">'Profiles 8760'!B661</f>
        <v>1</v>
      </c>
      <c r="C672" s="0" t="n">
        <f aca="false">'Profiles 8760'!E661</f>
        <v>0</v>
      </c>
      <c r="D672" s="0" t="n">
        <f aca="false">'Profiles 8760'!F661</f>
        <v>0.857677</v>
      </c>
      <c r="E672" s="0" t="n">
        <f aca="false">'Profiles 8760'!G661</f>
        <v>0.195356</v>
      </c>
      <c r="F672" s="0" t="n">
        <f aca="false">D672*Assumptions!$C$11*$B$7+E672*Assumptions!$C$12*$B$8</f>
        <v>255.687178</v>
      </c>
      <c r="G672" s="0" t="n">
        <f aca="false">C672*Assumptions!$C$15</f>
        <v>0</v>
      </c>
      <c r="H672" s="0" t="n">
        <f aca="false">MIN(F672,G672)</f>
        <v>0</v>
      </c>
      <c r="I672" s="0" t="n">
        <f aca="false">IF(C672=1,MIN(G672-H672,Assumptions!$C$13,P671),0)</f>
        <v>0</v>
      </c>
      <c r="J672" s="0" t="n">
        <f aca="false">H672+I672</f>
        <v>0</v>
      </c>
      <c r="K672" s="0" t="n">
        <f aca="false">MIN(IF(C672=1,F672-H672,F672),Assumptions!$C$13,MAX(0,($B$5-P671)/$B$6))</f>
        <v>180</v>
      </c>
      <c r="L672" s="0" t="n">
        <f aca="false">IF(C672=1,0,MIN(F672-K672,Assumptions!$C$15,MAX(0,$B$10-O671-M672)))</f>
        <v>75.687178</v>
      </c>
      <c r="M672" s="0" t="n">
        <f aca="false">'Profiles 8760'!H661</f>
        <v>270000</v>
      </c>
      <c r="N672" s="0" t="n">
        <f aca="false">J672+L672</f>
        <v>75.687178</v>
      </c>
      <c r="O672" s="0" t="n">
        <f aca="false">O671+N672</f>
        <v>52632.9004020476</v>
      </c>
      <c r="P672" s="0" t="n">
        <f aca="false">MIN($B$5,P671+K672*$B$6-I672)</f>
        <v>311.35200432688</v>
      </c>
      <c r="Q672" s="0" t="n">
        <f aca="false">MAX(0,F672-H672-K672-L672)</f>
        <v>0</v>
      </c>
    </row>
    <row r="673" customFormat="false" ht="15" hidden="false" customHeight="false" outlineLevel="0" collapsed="false">
      <c r="A673" s="0" t="n">
        <f aca="false">'Profiles 8760'!A662</f>
        <v>660</v>
      </c>
      <c r="B673" s="0" t="n">
        <f aca="false">'Profiles 8760'!B662</f>
        <v>1</v>
      </c>
      <c r="C673" s="0" t="n">
        <f aca="false">'Profiles 8760'!E662</f>
        <v>0</v>
      </c>
      <c r="D673" s="0" t="n">
        <f aca="false">'Profiles 8760'!F662</f>
        <v>1</v>
      </c>
      <c r="E673" s="0" t="n">
        <f aca="false">'Profiles 8760'!G662</f>
        <v>0.17779</v>
      </c>
      <c r="F673" s="0" t="n">
        <f aca="false">D673*Assumptions!$C$11*$B$7+E673*Assumptions!$C$12*$B$8</f>
        <v>296.071611</v>
      </c>
      <c r="G673" s="0" t="n">
        <f aca="false">C673*Assumptions!$C$15</f>
        <v>0</v>
      </c>
      <c r="H673" s="0" t="n">
        <f aca="false">MIN(F673,G673)</f>
        <v>0</v>
      </c>
      <c r="I673" s="0" t="n">
        <f aca="false">IF(C673=1,MIN(G673-H673,Assumptions!$C$13,P672),0)</f>
        <v>0</v>
      </c>
      <c r="J673" s="0" t="n">
        <f aca="false">H673+I673</f>
        <v>0</v>
      </c>
      <c r="K673" s="0" t="n">
        <f aca="false">MIN(IF(C673=1,F673-H673,F673),Assumptions!$C$13,MAX(0,($B$5-P672)/$B$6))</f>
        <v>180</v>
      </c>
      <c r="L673" s="0" t="n">
        <f aca="false">IF(C673=1,0,MIN(F673-K673,Assumptions!$C$15,MAX(0,$B$10-O672-M673)))</f>
        <v>116.071611</v>
      </c>
      <c r="M673" s="0" t="n">
        <f aca="false">'Profiles 8760'!H662</f>
        <v>270000</v>
      </c>
      <c r="N673" s="0" t="n">
        <f aca="false">J673+L673</f>
        <v>116.071611</v>
      </c>
      <c r="O673" s="0" t="n">
        <f aca="false">O672+N673</f>
        <v>52748.9720130476</v>
      </c>
      <c r="P673" s="0" t="n">
        <f aca="false">MIN($B$5,P672+K673*$B$6-I673)</f>
        <v>467.37600432688</v>
      </c>
      <c r="Q673" s="0" t="n">
        <f aca="false">MAX(0,F673-H673-K673-L673)</f>
        <v>0</v>
      </c>
    </row>
    <row r="674" customFormat="false" ht="15" hidden="false" customHeight="false" outlineLevel="0" collapsed="false">
      <c r="A674" s="0" t="n">
        <f aca="false">'Profiles 8760'!A663</f>
        <v>661</v>
      </c>
      <c r="B674" s="0" t="n">
        <f aca="false">'Profiles 8760'!B663</f>
        <v>1</v>
      </c>
      <c r="C674" s="0" t="n">
        <f aca="false">'Profiles 8760'!E663</f>
        <v>0</v>
      </c>
      <c r="D674" s="0" t="n">
        <f aca="false">'Profiles 8760'!F663</f>
        <v>1</v>
      </c>
      <c r="E674" s="0" t="n">
        <f aca="false">'Profiles 8760'!G663</f>
        <v>0.172919</v>
      </c>
      <c r="F674" s="0" t="n">
        <f aca="false">D674*Assumptions!$C$11*$B$7+E674*Assumptions!$C$12*$B$8</f>
        <v>295.8723871</v>
      </c>
      <c r="G674" s="0" t="n">
        <f aca="false">C674*Assumptions!$C$15</f>
        <v>0</v>
      </c>
      <c r="H674" s="0" t="n">
        <f aca="false">MIN(F674,G674)</f>
        <v>0</v>
      </c>
      <c r="I674" s="0" t="n">
        <f aca="false">IF(C674=1,MIN(G674-H674,Assumptions!$C$13,P673),0)</f>
        <v>0</v>
      </c>
      <c r="J674" s="0" t="n">
        <f aca="false">H674+I674</f>
        <v>0</v>
      </c>
      <c r="K674" s="0" t="n">
        <f aca="false">MIN(IF(C674=1,F674-H674,F674),Assumptions!$C$13,MAX(0,($B$5-P673)/$B$6))</f>
        <v>50.1084398628519</v>
      </c>
      <c r="L674" s="0" t="n">
        <f aca="false">IF(C674=1,0,MIN(F674-K674,Assumptions!$C$15,MAX(0,$B$10-O673-M674)))</f>
        <v>200</v>
      </c>
      <c r="M674" s="0" t="n">
        <f aca="false">'Profiles 8760'!H663</f>
        <v>270000</v>
      </c>
      <c r="N674" s="0" t="n">
        <f aca="false">J674+L674</f>
        <v>200</v>
      </c>
      <c r="O674" s="0" t="n">
        <f aca="false">O673+N674</f>
        <v>52948.9720130476</v>
      </c>
      <c r="P674" s="0" t="n">
        <f aca="false">MIN($B$5,P673+K674*$B$6-I674)</f>
        <v>510.81</v>
      </c>
      <c r="Q674" s="0" t="n">
        <f aca="false">MAX(0,F674-H674-K674-L674)</f>
        <v>45.7639472371481</v>
      </c>
    </row>
    <row r="675" customFormat="false" ht="15" hidden="false" customHeight="false" outlineLevel="0" collapsed="false">
      <c r="A675" s="0" t="n">
        <f aca="false">'Profiles 8760'!A664</f>
        <v>662</v>
      </c>
      <c r="B675" s="0" t="n">
        <f aca="false">'Profiles 8760'!B664</f>
        <v>1</v>
      </c>
      <c r="C675" s="0" t="n">
        <f aca="false">'Profiles 8760'!E664</f>
        <v>0</v>
      </c>
      <c r="D675" s="0" t="n">
        <f aca="false">'Profiles 8760'!F664</f>
        <v>1</v>
      </c>
      <c r="E675" s="0" t="n">
        <f aca="false">'Profiles 8760'!G664</f>
        <v>0.156778</v>
      </c>
      <c r="F675" s="0" t="n">
        <f aca="false">D675*Assumptions!$C$11*$B$7+E675*Assumptions!$C$12*$B$8</f>
        <v>295.2122202</v>
      </c>
      <c r="G675" s="0" t="n">
        <f aca="false">C675*Assumptions!$C$15</f>
        <v>0</v>
      </c>
      <c r="H675" s="0" t="n">
        <f aca="false">MIN(F675,G675)</f>
        <v>0</v>
      </c>
      <c r="I675" s="0" t="n">
        <f aca="false">IF(C675=1,MIN(G675-H675,Assumptions!$C$13,P674),0)</f>
        <v>0</v>
      </c>
      <c r="J675" s="0" t="n">
        <f aca="false">H675+I675</f>
        <v>0</v>
      </c>
      <c r="K675" s="0" t="n">
        <f aca="false">MIN(IF(C675=1,F675-H675,F675),Assumptions!$C$13,MAX(0,($B$5-P674)/$B$6))</f>
        <v>0</v>
      </c>
      <c r="L675" s="0" t="n">
        <f aca="false">IF(C675=1,0,MIN(F675-K675,Assumptions!$C$15,MAX(0,$B$10-O674-M675)))</f>
        <v>200</v>
      </c>
      <c r="M675" s="0" t="n">
        <f aca="false">'Profiles 8760'!H664</f>
        <v>270000</v>
      </c>
      <c r="N675" s="0" t="n">
        <f aca="false">J675+L675</f>
        <v>200</v>
      </c>
      <c r="O675" s="0" t="n">
        <f aca="false">O674+N675</f>
        <v>53148.9720130476</v>
      </c>
      <c r="P675" s="0" t="n">
        <f aca="false">MIN($B$5,P674+K675*$B$6-I675)</f>
        <v>510.81</v>
      </c>
      <c r="Q675" s="0" t="n">
        <f aca="false">MAX(0,F675-H675-K675-L675)</f>
        <v>95.2122202</v>
      </c>
    </row>
    <row r="676" customFormat="false" ht="15" hidden="false" customHeight="false" outlineLevel="0" collapsed="false">
      <c r="A676" s="0" t="n">
        <f aca="false">'Profiles 8760'!A665</f>
        <v>663</v>
      </c>
      <c r="B676" s="0" t="n">
        <f aca="false">'Profiles 8760'!B665</f>
        <v>1</v>
      </c>
      <c r="C676" s="0" t="n">
        <f aca="false">'Profiles 8760'!E665</f>
        <v>0</v>
      </c>
      <c r="D676" s="0" t="n">
        <f aca="false">'Profiles 8760'!F665</f>
        <v>0.857677</v>
      </c>
      <c r="E676" s="0" t="n">
        <f aca="false">'Profiles 8760'!G665</f>
        <v>0.173622</v>
      </c>
      <c r="F676" s="0" t="n">
        <f aca="false">D676*Assumptions!$C$11*$B$7+E676*Assumptions!$C$12*$B$8</f>
        <v>254.7982574</v>
      </c>
      <c r="G676" s="0" t="n">
        <f aca="false">C676*Assumptions!$C$15</f>
        <v>0</v>
      </c>
      <c r="H676" s="0" t="n">
        <f aca="false">MIN(F676,G676)</f>
        <v>0</v>
      </c>
      <c r="I676" s="0" t="n">
        <f aca="false">IF(C676=1,MIN(G676-H676,Assumptions!$C$13,P675),0)</f>
        <v>0</v>
      </c>
      <c r="J676" s="0" t="n">
        <f aca="false">H676+I676</f>
        <v>0</v>
      </c>
      <c r="K676" s="0" t="n">
        <f aca="false">MIN(IF(C676=1,F676-H676,F676),Assumptions!$C$13,MAX(0,($B$5-P675)/$B$6))</f>
        <v>0</v>
      </c>
      <c r="L676" s="0" t="n">
        <f aca="false">IF(C676=1,0,MIN(F676-K676,Assumptions!$C$15,MAX(0,$B$10-O675-M676)))</f>
        <v>200</v>
      </c>
      <c r="M676" s="0" t="n">
        <f aca="false">'Profiles 8760'!H665</f>
        <v>270000</v>
      </c>
      <c r="N676" s="0" t="n">
        <f aca="false">J676+L676</f>
        <v>200</v>
      </c>
      <c r="O676" s="0" t="n">
        <f aca="false">O675+N676</f>
        <v>53348.9720130476</v>
      </c>
      <c r="P676" s="0" t="n">
        <f aca="false">MIN($B$5,P675+K676*$B$6-I676)</f>
        <v>510.81</v>
      </c>
      <c r="Q676" s="0" t="n">
        <f aca="false">MAX(0,F676-H676-K676-L676)</f>
        <v>54.7982574</v>
      </c>
    </row>
    <row r="677" customFormat="false" ht="15" hidden="false" customHeight="false" outlineLevel="0" collapsed="false">
      <c r="A677" s="0" t="n">
        <f aca="false">'Profiles 8760'!A666</f>
        <v>664</v>
      </c>
      <c r="B677" s="0" t="n">
        <f aca="false">'Profiles 8760'!B666</f>
        <v>1</v>
      </c>
      <c r="C677" s="0" t="n">
        <f aca="false">'Profiles 8760'!E666</f>
        <v>0</v>
      </c>
      <c r="D677" s="0" t="n">
        <f aca="false">'Profiles 8760'!F666</f>
        <v>0.601999</v>
      </c>
      <c r="E677" s="0" t="n">
        <f aca="false">'Profiles 8760'!G666</f>
        <v>0.167457</v>
      </c>
      <c r="F677" s="0" t="n">
        <f aca="false">D677*Assumptions!$C$11*$B$7+E677*Assumptions!$C$12*$B$8</f>
        <v>180.7063025</v>
      </c>
      <c r="G677" s="0" t="n">
        <f aca="false">C677*Assumptions!$C$15</f>
        <v>0</v>
      </c>
      <c r="H677" s="0" t="n">
        <f aca="false">MIN(F677,G677)</f>
        <v>0</v>
      </c>
      <c r="I677" s="0" t="n">
        <f aca="false">IF(C677=1,MIN(G677-H677,Assumptions!$C$13,P676),0)</f>
        <v>0</v>
      </c>
      <c r="J677" s="0" t="n">
        <f aca="false">H677+I677</f>
        <v>0</v>
      </c>
      <c r="K677" s="0" t="n">
        <f aca="false">MIN(IF(C677=1,F677-H677,F677),Assumptions!$C$13,MAX(0,($B$5-P676)/$B$6))</f>
        <v>0</v>
      </c>
      <c r="L677" s="0" t="n">
        <f aca="false">IF(C677=1,0,MIN(F677-K677,Assumptions!$C$15,MAX(0,$B$10-O676-M677)))</f>
        <v>180.7063025</v>
      </c>
      <c r="M677" s="0" t="n">
        <f aca="false">'Profiles 8760'!H666</f>
        <v>270000</v>
      </c>
      <c r="N677" s="0" t="n">
        <f aca="false">J677+L677</f>
        <v>180.7063025</v>
      </c>
      <c r="O677" s="0" t="n">
        <f aca="false">O676+N677</f>
        <v>53529.6783155476</v>
      </c>
      <c r="P677" s="0" t="n">
        <f aca="false">MIN($B$5,P676+K677*$B$6-I677)</f>
        <v>510.81</v>
      </c>
      <c r="Q677" s="0" t="n">
        <f aca="false">MAX(0,F677-H677-K677-L677)</f>
        <v>0</v>
      </c>
    </row>
    <row r="678" customFormat="false" ht="15" hidden="false" customHeight="false" outlineLevel="0" collapsed="false">
      <c r="A678" s="0" t="n">
        <f aca="false">'Profiles 8760'!A667</f>
        <v>665</v>
      </c>
      <c r="B678" s="0" t="n">
        <f aca="false">'Profiles 8760'!B667</f>
        <v>1</v>
      </c>
      <c r="C678" s="0" t="n">
        <f aca="false">'Profiles 8760'!E667</f>
        <v>0</v>
      </c>
      <c r="D678" s="0" t="n">
        <f aca="false">'Profiles 8760'!F667</f>
        <v>0.31312</v>
      </c>
      <c r="E678" s="0" t="n">
        <f aca="false">'Profiles 8760'!G667</f>
        <v>0.149173</v>
      </c>
      <c r="F678" s="0" t="n">
        <f aca="false">D678*Assumptions!$C$11*$B$7+E678*Assumptions!$C$12*$B$8</f>
        <v>96.5302317</v>
      </c>
      <c r="G678" s="0" t="n">
        <f aca="false">C678*Assumptions!$C$15</f>
        <v>0</v>
      </c>
      <c r="H678" s="0" t="n">
        <f aca="false">MIN(F678,G678)</f>
        <v>0</v>
      </c>
      <c r="I678" s="0" t="n">
        <f aca="false">IF(C678=1,MIN(G678-H678,Assumptions!$C$13,P677),0)</f>
        <v>0</v>
      </c>
      <c r="J678" s="0" t="n">
        <f aca="false">H678+I678</f>
        <v>0</v>
      </c>
      <c r="K678" s="0" t="n">
        <f aca="false">MIN(IF(C678=1,F678-H678,F678),Assumptions!$C$13,MAX(0,($B$5-P677)/$B$6))</f>
        <v>0</v>
      </c>
      <c r="L678" s="0" t="n">
        <f aca="false">IF(C678=1,0,MIN(F678-K678,Assumptions!$C$15,MAX(0,$B$10-O677-M678)))</f>
        <v>96.5302317</v>
      </c>
      <c r="M678" s="0" t="n">
        <f aca="false">'Profiles 8760'!H667</f>
        <v>270000</v>
      </c>
      <c r="N678" s="0" t="n">
        <f aca="false">J678+L678</f>
        <v>96.5302317</v>
      </c>
      <c r="O678" s="0" t="n">
        <f aca="false">O677+N678</f>
        <v>53626.2085472476</v>
      </c>
      <c r="P678" s="0" t="n">
        <f aca="false">MIN($B$5,P677+K678*$B$6-I678)</f>
        <v>510.81</v>
      </c>
      <c r="Q678" s="0" t="n">
        <f aca="false">MAX(0,F678-H678-K678-L678)</f>
        <v>0</v>
      </c>
    </row>
    <row r="679" customFormat="false" ht="15" hidden="false" customHeight="false" outlineLevel="0" collapsed="false">
      <c r="A679" s="0" t="n">
        <f aca="false">'Profiles 8760'!A668</f>
        <v>666</v>
      </c>
      <c r="B679" s="0" t="n">
        <f aca="false">'Profiles 8760'!B668</f>
        <v>1</v>
      </c>
      <c r="C679" s="0" t="n">
        <f aca="false">'Profiles 8760'!E668</f>
        <v>0</v>
      </c>
      <c r="D679" s="0" t="n">
        <f aca="false">'Profiles 8760'!F668</f>
        <v>0.05973</v>
      </c>
      <c r="E679" s="0" t="n">
        <f aca="false">'Profiles 8760'!G668</f>
        <v>0.159741</v>
      </c>
      <c r="F679" s="0" t="n">
        <f aca="false">D679*Assumptions!$C$11*$B$7+E679*Assumptions!$C$12*$B$8</f>
        <v>23.7834309</v>
      </c>
      <c r="G679" s="0" t="n">
        <f aca="false">C679*Assumptions!$C$15</f>
        <v>0</v>
      </c>
      <c r="H679" s="0" t="n">
        <f aca="false">MIN(F679,G679)</f>
        <v>0</v>
      </c>
      <c r="I679" s="0" t="n">
        <f aca="false">IF(C679=1,MIN(G679-H679,Assumptions!$C$13,P678),0)</f>
        <v>0</v>
      </c>
      <c r="J679" s="0" t="n">
        <f aca="false">H679+I679</f>
        <v>0</v>
      </c>
      <c r="K679" s="0" t="n">
        <f aca="false">MIN(IF(C679=1,F679-H679,F679),Assumptions!$C$13,MAX(0,($B$5-P678)/$B$6))</f>
        <v>0</v>
      </c>
      <c r="L679" s="0" t="n">
        <f aca="false">IF(C679=1,0,MIN(F679-K679,Assumptions!$C$15,MAX(0,$B$10-O678-M679)))</f>
        <v>23.7834309</v>
      </c>
      <c r="M679" s="0" t="n">
        <f aca="false">'Profiles 8760'!H668</f>
        <v>270000</v>
      </c>
      <c r="N679" s="0" t="n">
        <f aca="false">J679+L679</f>
        <v>23.7834309</v>
      </c>
      <c r="O679" s="0" t="n">
        <f aca="false">O678+N679</f>
        <v>53649.9919781476</v>
      </c>
      <c r="P679" s="0" t="n">
        <f aca="false">MIN($B$5,P678+K679*$B$6-I679)</f>
        <v>510.81</v>
      </c>
      <c r="Q679" s="0" t="n">
        <f aca="false">MAX(0,F679-H679-K679-L679)</f>
        <v>0</v>
      </c>
    </row>
    <row r="680" customFormat="false" ht="15" hidden="false" customHeight="false" outlineLevel="0" collapsed="false">
      <c r="A680" s="0" t="n">
        <f aca="false">'Profiles 8760'!A669</f>
        <v>667</v>
      </c>
      <c r="B680" s="0" t="n">
        <f aca="false">'Profiles 8760'!B669</f>
        <v>1</v>
      </c>
      <c r="C680" s="0" t="n">
        <f aca="false">'Profiles 8760'!E669</f>
        <v>0</v>
      </c>
      <c r="D680" s="0" t="n">
        <f aca="false">'Profiles 8760'!F669</f>
        <v>0</v>
      </c>
      <c r="E680" s="0" t="n">
        <f aca="false">'Profiles 8760'!G669</f>
        <v>0.236675</v>
      </c>
      <c r="F680" s="0" t="n">
        <f aca="false">D680*Assumptions!$C$11*$B$7+E680*Assumptions!$C$12*$B$8</f>
        <v>9.6800075</v>
      </c>
      <c r="G680" s="0" t="n">
        <f aca="false">C680*Assumptions!$C$15</f>
        <v>0</v>
      </c>
      <c r="H680" s="0" t="n">
        <f aca="false">MIN(F680,G680)</f>
        <v>0</v>
      </c>
      <c r="I680" s="0" t="n">
        <f aca="false">IF(C680=1,MIN(G680-H680,Assumptions!$C$13,P679),0)</f>
        <v>0</v>
      </c>
      <c r="J680" s="0" t="n">
        <f aca="false">H680+I680</f>
        <v>0</v>
      </c>
      <c r="K680" s="0" t="n">
        <f aca="false">MIN(IF(C680=1,F680-H680,F680),Assumptions!$C$13,MAX(0,($B$5-P679)/$B$6))</f>
        <v>0</v>
      </c>
      <c r="L680" s="0" t="n">
        <f aca="false">IF(C680=1,0,MIN(F680-K680,Assumptions!$C$15,MAX(0,$B$10-O679-M680)))</f>
        <v>9.6800075</v>
      </c>
      <c r="M680" s="0" t="n">
        <f aca="false">'Profiles 8760'!H669</f>
        <v>270000</v>
      </c>
      <c r="N680" s="0" t="n">
        <f aca="false">J680+L680</f>
        <v>9.6800075</v>
      </c>
      <c r="O680" s="0" t="n">
        <f aca="false">O679+N680</f>
        <v>53659.6719856476</v>
      </c>
      <c r="P680" s="0" t="n">
        <f aca="false">MIN($B$5,P679+K680*$B$6-I680)</f>
        <v>510.81</v>
      </c>
      <c r="Q680" s="0" t="n">
        <f aca="false">MAX(0,F680-H680-K680-L680)</f>
        <v>0</v>
      </c>
    </row>
    <row r="681" customFormat="false" ht="15" hidden="false" customHeight="false" outlineLevel="0" collapsed="false">
      <c r="A681" s="0" t="n">
        <f aca="false">'Profiles 8760'!A670</f>
        <v>668</v>
      </c>
      <c r="B681" s="0" t="n">
        <f aca="false">'Profiles 8760'!B670</f>
        <v>1</v>
      </c>
      <c r="C681" s="0" t="n">
        <f aca="false">'Profiles 8760'!E670</f>
        <v>1</v>
      </c>
      <c r="D681" s="0" t="n">
        <f aca="false">'Profiles 8760'!F670</f>
        <v>0</v>
      </c>
      <c r="E681" s="0" t="n">
        <f aca="false">'Profiles 8760'!G670</f>
        <v>0.153849</v>
      </c>
      <c r="F681" s="0" t="n">
        <f aca="false">D681*Assumptions!$C$11*$B$7+E681*Assumptions!$C$12*$B$8</f>
        <v>6.2924241</v>
      </c>
      <c r="G681" s="0" t="n">
        <f aca="false">C681*Assumptions!$C$15</f>
        <v>200</v>
      </c>
      <c r="H681" s="0" t="n">
        <f aca="false">MIN(F681,G681)</f>
        <v>6.2924241</v>
      </c>
      <c r="I681" s="0" t="n">
        <f aca="false">IF(C681=1,MIN(G681-H681,Assumptions!$C$13,P680),0)</f>
        <v>180</v>
      </c>
      <c r="J681" s="0" t="n">
        <f aca="false">H681+I681</f>
        <v>186.2924241</v>
      </c>
      <c r="K681" s="0" t="n">
        <f aca="false">MIN(IF(C681=1,F681-H681,F681),Assumptions!$C$13,MAX(0,($B$5-P680)/$B$6))</f>
        <v>0</v>
      </c>
      <c r="L681" s="0" t="n">
        <f aca="false">IF(C681=1,0,MIN(F681-K681,Assumptions!$C$15,MAX(0,$B$10-O680-M681)))</f>
        <v>0</v>
      </c>
      <c r="M681" s="0" t="n">
        <f aca="false">'Profiles 8760'!H670</f>
        <v>269800</v>
      </c>
      <c r="N681" s="0" t="n">
        <f aca="false">J681+L681</f>
        <v>186.2924241</v>
      </c>
      <c r="O681" s="0" t="n">
        <f aca="false">O680+N681</f>
        <v>53845.9644097476</v>
      </c>
      <c r="P681" s="0" t="n">
        <f aca="false">MIN($B$5,P680+K681*$B$6-I681)</f>
        <v>330.81</v>
      </c>
      <c r="Q681" s="0" t="n">
        <f aca="false">MAX(0,F681-H681-K681-L681)</f>
        <v>0</v>
      </c>
    </row>
    <row r="682" customFormat="false" ht="15" hidden="false" customHeight="false" outlineLevel="0" collapsed="false">
      <c r="A682" s="0" t="n">
        <f aca="false">'Profiles 8760'!A671</f>
        <v>669</v>
      </c>
      <c r="B682" s="0" t="n">
        <f aca="false">'Profiles 8760'!B671</f>
        <v>1</v>
      </c>
      <c r="C682" s="0" t="n">
        <f aca="false">'Profiles 8760'!E671</f>
        <v>1</v>
      </c>
      <c r="D682" s="0" t="n">
        <f aca="false">'Profiles 8760'!F671</f>
        <v>0</v>
      </c>
      <c r="E682" s="0" t="n">
        <f aca="false">'Profiles 8760'!G671</f>
        <v>0.135232</v>
      </c>
      <c r="F682" s="0" t="n">
        <f aca="false">D682*Assumptions!$C$11*$B$7+E682*Assumptions!$C$12*$B$8</f>
        <v>5.5309888</v>
      </c>
      <c r="G682" s="0" t="n">
        <f aca="false">C682*Assumptions!$C$15</f>
        <v>200</v>
      </c>
      <c r="H682" s="0" t="n">
        <f aca="false">MIN(F682,G682)</f>
        <v>5.5309888</v>
      </c>
      <c r="I682" s="0" t="n">
        <f aca="false">IF(C682=1,MIN(G682-H682,Assumptions!$C$13,P681),0)</f>
        <v>180</v>
      </c>
      <c r="J682" s="0" t="n">
        <f aca="false">H682+I682</f>
        <v>185.5309888</v>
      </c>
      <c r="K682" s="0" t="n">
        <f aca="false">MIN(IF(C682=1,F682-H682,F682),Assumptions!$C$13,MAX(0,($B$5-P681)/$B$6))</f>
        <v>0</v>
      </c>
      <c r="L682" s="0" t="n">
        <f aca="false">IF(C682=1,0,MIN(F682-K682,Assumptions!$C$15,MAX(0,$B$10-O681-M682)))</f>
        <v>0</v>
      </c>
      <c r="M682" s="0" t="n">
        <f aca="false">'Profiles 8760'!H671</f>
        <v>269600</v>
      </c>
      <c r="N682" s="0" t="n">
        <f aca="false">J682+L682</f>
        <v>185.5309888</v>
      </c>
      <c r="O682" s="0" t="n">
        <f aca="false">O681+N682</f>
        <v>54031.4953985476</v>
      </c>
      <c r="P682" s="0" t="n">
        <f aca="false">MIN($B$5,P681+K682*$B$6-I682)</f>
        <v>150.81</v>
      </c>
      <c r="Q682" s="0" t="n">
        <f aca="false">MAX(0,F682-H682-K682-L682)</f>
        <v>0</v>
      </c>
    </row>
    <row r="683" customFormat="false" ht="15" hidden="false" customHeight="false" outlineLevel="0" collapsed="false">
      <c r="A683" s="0" t="n">
        <f aca="false">'Profiles 8760'!A672</f>
        <v>670</v>
      </c>
      <c r="B683" s="0" t="n">
        <f aca="false">'Profiles 8760'!B672</f>
        <v>1</v>
      </c>
      <c r="C683" s="0" t="n">
        <f aca="false">'Profiles 8760'!E672</f>
        <v>0</v>
      </c>
      <c r="D683" s="0" t="n">
        <f aca="false">'Profiles 8760'!F672</f>
        <v>0</v>
      </c>
      <c r="E683" s="0" t="n">
        <f aca="false">'Profiles 8760'!G672</f>
        <v>0.122535</v>
      </c>
      <c r="F683" s="0" t="n">
        <f aca="false">D683*Assumptions!$C$11*$B$7+E683*Assumptions!$C$12*$B$8</f>
        <v>5.0116815</v>
      </c>
      <c r="G683" s="0" t="n">
        <f aca="false">C683*Assumptions!$C$15</f>
        <v>0</v>
      </c>
      <c r="H683" s="0" t="n">
        <f aca="false">MIN(F683,G683)</f>
        <v>0</v>
      </c>
      <c r="I683" s="0" t="n">
        <f aca="false">IF(C683=1,MIN(G683-H683,Assumptions!$C$13,P682),0)</f>
        <v>0</v>
      </c>
      <c r="J683" s="0" t="n">
        <f aca="false">H683+I683</f>
        <v>0</v>
      </c>
      <c r="K683" s="0" t="n">
        <f aca="false">MIN(IF(C683=1,F683-H683,F683),Assumptions!$C$13,MAX(0,($B$5-P682)/$B$6))</f>
        <v>5.0116815</v>
      </c>
      <c r="L683" s="0" t="n">
        <f aca="false">IF(C683=1,0,MIN(F683-K683,Assumptions!$C$15,MAX(0,$B$10-O682-M683)))</f>
        <v>0</v>
      </c>
      <c r="M683" s="0" t="n">
        <f aca="false">'Profiles 8760'!H672</f>
        <v>269600</v>
      </c>
      <c r="N683" s="0" t="n">
        <f aca="false">J683+L683</f>
        <v>0</v>
      </c>
      <c r="O683" s="0" t="n">
        <f aca="false">O682+N683</f>
        <v>54031.4953985476</v>
      </c>
      <c r="P683" s="0" t="n">
        <f aca="false">MIN($B$5,P682+K683*$B$6-I683)</f>
        <v>155.1541255242</v>
      </c>
      <c r="Q683" s="0" t="n">
        <f aca="false">MAX(0,F683-H683-K683-L683)</f>
        <v>0</v>
      </c>
    </row>
    <row r="684" customFormat="false" ht="15" hidden="false" customHeight="false" outlineLevel="0" collapsed="false">
      <c r="A684" s="0" t="n">
        <f aca="false">'Profiles 8760'!A673</f>
        <v>671</v>
      </c>
      <c r="B684" s="0" t="n">
        <f aca="false">'Profiles 8760'!B673</f>
        <v>1</v>
      </c>
      <c r="C684" s="0" t="n">
        <f aca="false">'Profiles 8760'!E673</f>
        <v>0</v>
      </c>
      <c r="D684" s="0" t="n">
        <f aca="false">'Profiles 8760'!F673</f>
        <v>0</v>
      </c>
      <c r="E684" s="0" t="n">
        <f aca="false">'Profiles 8760'!G673</f>
        <v>0.072461</v>
      </c>
      <c r="F684" s="0" t="n">
        <f aca="false">D684*Assumptions!$C$11*$B$7+E684*Assumptions!$C$12*$B$8</f>
        <v>2.9636549</v>
      </c>
      <c r="G684" s="0" t="n">
        <f aca="false">C684*Assumptions!$C$15</f>
        <v>0</v>
      </c>
      <c r="H684" s="0" t="n">
        <f aca="false">MIN(F684,G684)</f>
        <v>0</v>
      </c>
      <c r="I684" s="0" t="n">
        <f aca="false">IF(C684=1,MIN(G684-H684,Assumptions!$C$13,P683),0)</f>
        <v>0</v>
      </c>
      <c r="J684" s="0" t="n">
        <f aca="false">H684+I684</f>
        <v>0</v>
      </c>
      <c r="K684" s="0" t="n">
        <f aca="false">MIN(IF(C684=1,F684-H684,F684),Assumptions!$C$13,MAX(0,($B$5-P683)/$B$6))</f>
        <v>2.9636549</v>
      </c>
      <c r="L684" s="0" t="n">
        <f aca="false">IF(C684=1,0,MIN(F684-K684,Assumptions!$C$15,MAX(0,$B$10-O683-M684)))</f>
        <v>0</v>
      </c>
      <c r="M684" s="0" t="n">
        <f aca="false">'Profiles 8760'!H673</f>
        <v>269600</v>
      </c>
      <c r="N684" s="0" t="n">
        <f aca="false">J684+L684</f>
        <v>0</v>
      </c>
      <c r="O684" s="0" t="n">
        <f aca="false">O683+N684</f>
        <v>54031.4953985476</v>
      </c>
      <c r="P684" s="0" t="n">
        <f aca="false">MIN($B$5,P683+K684*$B$6-I684)</f>
        <v>157.72302159152</v>
      </c>
      <c r="Q684" s="0" t="n">
        <f aca="false">MAX(0,F684-H684-K684-L684)</f>
        <v>0</v>
      </c>
    </row>
    <row r="685" customFormat="false" ht="15" hidden="false" customHeight="false" outlineLevel="0" collapsed="false">
      <c r="A685" s="0" t="n">
        <f aca="false">'Profiles 8760'!A674</f>
        <v>672</v>
      </c>
      <c r="B685" s="0" t="n">
        <f aca="false">'Profiles 8760'!B674</f>
        <v>1</v>
      </c>
      <c r="C685" s="0" t="n">
        <f aca="false">'Profiles 8760'!E674</f>
        <v>0</v>
      </c>
      <c r="D685" s="0" t="n">
        <f aca="false">'Profiles 8760'!F674</f>
        <v>0</v>
      </c>
      <c r="E685" s="0" t="n">
        <f aca="false">'Profiles 8760'!G674</f>
        <v>0.111328</v>
      </c>
      <c r="F685" s="0" t="n">
        <f aca="false">D685*Assumptions!$C$11*$B$7+E685*Assumptions!$C$12*$B$8</f>
        <v>4.5533152</v>
      </c>
      <c r="G685" s="0" t="n">
        <f aca="false">C685*Assumptions!$C$15</f>
        <v>0</v>
      </c>
      <c r="H685" s="0" t="n">
        <f aca="false">MIN(F685,G685)</f>
        <v>0</v>
      </c>
      <c r="I685" s="0" t="n">
        <f aca="false">IF(C685=1,MIN(G685-H685,Assumptions!$C$13,P684),0)</f>
        <v>0</v>
      </c>
      <c r="J685" s="0" t="n">
        <f aca="false">H685+I685</f>
        <v>0</v>
      </c>
      <c r="K685" s="0" t="n">
        <f aca="false">MIN(IF(C685=1,F685-H685,F685),Assumptions!$C$13,MAX(0,($B$5-P684)/$B$6))</f>
        <v>4.5533152</v>
      </c>
      <c r="L685" s="0" t="n">
        <f aca="false">IF(C685=1,0,MIN(F685-K685,Assumptions!$C$15,MAX(0,$B$10-O684-M685)))</f>
        <v>0</v>
      </c>
      <c r="M685" s="0" t="n">
        <f aca="false">'Profiles 8760'!H674</f>
        <v>269600</v>
      </c>
      <c r="N685" s="0" t="n">
        <f aca="false">J685+L685</f>
        <v>0</v>
      </c>
      <c r="O685" s="0" t="n">
        <f aca="false">O684+N685</f>
        <v>54031.4953985476</v>
      </c>
      <c r="P685" s="0" t="n">
        <f aca="false">MIN($B$5,P684+K685*$B$6-I685)</f>
        <v>161.66983520688</v>
      </c>
      <c r="Q685" s="0" t="n">
        <f aca="false">MAX(0,F685-H685-K685-L685)</f>
        <v>0</v>
      </c>
    </row>
    <row r="686" customFormat="false" ht="15" hidden="false" customHeight="false" outlineLevel="0" collapsed="false">
      <c r="A686" s="0" t="n">
        <f aca="false">'Profiles 8760'!A675</f>
        <v>673</v>
      </c>
      <c r="B686" s="0" t="n">
        <f aca="false">'Profiles 8760'!B675</f>
        <v>1</v>
      </c>
      <c r="C686" s="0" t="n">
        <f aca="false">'Profiles 8760'!E675</f>
        <v>0</v>
      </c>
      <c r="D686" s="0" t="n">
        <f aca="false">'Profiles 8760'!F675</f>
        <v>0</v>
      </c>
      <c r="E686" s="0" t="n">
        <f aca="false">'Profiles 8760'!G675</f>
        <v>0.113864</v>
      </c>
      <c r="F686" s="0" t="n">
        <f aca="false">D686*Assumptions!$C$11*$B$7+E686*Assumptions!$C$12*$B$8</f>
        <v>4.6570376</v>
      </c>
      <c r="G686" s="0" t="n">
        <f aca="false">C686*Assumptions!$C$15</f>
        <v>0</v>
      </c>
      <c r="H686" s="0" t="n">
        <f aca="false">MIN(F686,G686)</f>
        <v>0</v>
      </c>
      <c r="I686" s="0" t="n">
        <f aca="false">IF(C686=1,MIN(G686-H686,Assumptions!$C$13,P685),0)</f>
        <v>0</v>
      </c>
      <c r="J686" s="0" t="n">
        <f aca="false">H686+I686</f>
        <v>0</v>
      </c>
      <c r="K686" s="0" t="n">
        <f aca="false">MIN(IF(C686=1,F686-H686,F686),Assumptions!$C$13,MAX(0,($B$5-P685)/$B$6))</f>
        <v>4.6570376</v>
      </c>
      <c r="L686" s="0" t="n">
        <f aca="false">IF(C686=1,0,MIN(F686-K686,Assumptions!$C$15,MAX(0,$B$10-O685-M686)))</f>
        <v>0</v>
      </c>
      <c r="M686" s="0" t="n">
        <f aca="false">'Profiles 8760'!H675</f>
        <v>269600</v>
      </c>
      <c r="N686" s="0" t="n">
        <f aca="false">J686+L686</f>
        <v>0</v>
      </c>
      <c r="O686" s="0" t="n">
        <f aca="false">O685+N686</f>
        <v>54031.4953985476</v>
      </c>
      <c r="P686" s="0" t="n">
        <f aca="false">MIN($B$5,P685+K686*$B$6-I686)</f>
        <v>165.70655539856</v>
      </c>
      <c r="Q686" s="0" t="n">
        <f aca="false">MAX(0,F686-H686-K686-L686)</f>
        <v>0</v>
      </c>
    </row>
    <row r="687" customFormat="false" ht="15" hidden="false" customHeight="false" outlineLevel="0" collapsed="false">
      <c r="A687" s="0" t="n">
        <f aca="false">'Profiles 8760'!A676</f>
        <v>674</v>
      </c>
      <c r="B687" s="0" t="n">
        <f aca="false">'Profiles 8760'!B676</f>
        <v>1</v>
      </c>
      <c r="C687" s="0" t="n">
        <f aca="false">'Profiles 8760'!E676</f>
        <v>0</v>
      </c>
      <c r="D687" s="0" t="n">
        <f aca="false">'Profiles 8760'!F676</f>
        <v>0</v>
      </c>
      <c r="E687" s="0" t="n">
        <f aca="false">'Profiles 8760'!G676</f>
        <v>0.127178</v>
      </c>
      <c r="F687" s="0" t="n">
        <f aca="false">D687*Assumptions!$C$11*$B$7+E687*Assumptions!$C$12*$B$8</f>
        <v>5.2015802</v>
      </c>
      <c r="G687" s="0" t="n">
        <f aca="false">C687*Assumptions!$C$15</f>
        <v>0</v>
      </c>
      <c r="H687" s="0" t="n">
        <f aca="false">MIN(F687,G687)</f>
        <v>0</v>
      </c>
      <c r="I687" s="0" t="n">
        <f aca="false">IF(C687=1,MIN(G687-H687,Assumptions!$C$13,P686),0)</f>
        <v>0</v>
      </c>
      <c r="J687" s="0" t="n">
        <f aca="false">H687+I687</f>
        <v>0</v>
      </c>
      <c r="K687" s="0" t="n">
        <f aca="false">MIN(IF(C687=1,F687-H687,F687),Assumptions!$C$13,MAX(0,($B$5-P686)/$B$6))</f>
        <v>5.2015802</v>
      </c>
      <c r="L687" s="0" t="n">
        <f aca="false">IF(C687=1,0,MIN(F687-K687,Assumptions!$C$15,MAX(0,$B$10-O686-M687)))</f>
        <v>0</v>
      </c>
      <c r="M687" s="0" t="n">
        <f aca="false">'Profiles 8760'!H676</f>
        <v>269600</v>
      </c>
      <c r="N687" s="0" t="n">
        <f aca="false">J687+L687</f>
        <v>0</v>
      </c>
      <c r="O687" s="0" t="n">
        <f aca="false">O686+N687</f>
        <v>54031.4953985476</v>
      </c>
      <c r="P687" s="0" t="n">
        <f aca="false">MIN($B$5,P686+K687*$B$6-I687)</f>
        <v>170.21528511592</v>
      </c>
      <c r="Q687" s="0" t="n">
        <f aca="false">MAX(0,F687-H687-K687-L687)</f>
        <v>0</v>
      </c>
    </row>
    <row r="688" customFormat="false" ht="15" hidden="false" customHeight="false" outlineLevel="0" collapsed="false">
      <c r="A688" s="0" t="n">
        <f aca="false">'Profiles 8760'!A677</f>
        <v>675</v>
      </c>
      <c r="B688" s="0" t="n">
        <f aca="false">'Profiles 8760'!B677</f>
        <v>1</v>
      </c>
      <c r="C688" s="0" t="n">
        <f aca="false">'Profiles 8760'!E677</f>
        <v>0</v>
      </c>
      <c r="D688" s="0" t="n">
        <f aca="false">'Profiles 8760'!F677</f>
        <v>0</v>
      </c>
      <c r="E688" s="0" t="n">
        <f aca="false">'Profiles 8760'!G677</f>
        <v>0.166763</v>
      </c>
      <c r="F688" s="0" t="n">
        <f aca="false">D688*Assumptions!$C$11*$B$7+E688*Assumptions!$C$12*$B$8</f>
        <v>6.8206067</v>
      </c>
      <c r="G688" s="0" t="n">
        <f aca="false">C688*Assumptions!$C$15</f>
        <v>0</v>
      </c>
      <c r="H688" s="0" t="n">
        <f aca="false">MIN(F688,G688)</f>
        <v>0</v>
      </c>
      <c r="I688" s="0" t="n">
        <f aca="false">IF(C688=1,MIN(G688-H688,Assumptions!$C$13,P687),0)</f>
        <v>0</v>
      </c>
      <c r="J688" s="0" t="n">
        <f aca="false">H688+I688</f>
        <v>0</v>
      </c>
      <c r="K688" s="0" t="n">
        <f aca="false">MIN(IF(C688=1,F688-H688,F688),Assumptions!$C$13,MAX(0,($B$5-P687)/$B$6))</f>
        <v>6.8206067</v>
      </c>
      <c r="L688" s="0" t="n">
        <f aca="false">IF(C688=1,0,MIN(F688-K688,Assumptions!$C$15,MAX(0,$B$10-O687-M688)))</f>
        <v>0</v>
      </c>
      <c r="M688" s="0" t="n">
        <f aca="false">'Profiles 8760'!H677</f>
        <v>269600</v>
      </c>
      <c r="N688" s="0" t="n">
        <f aca="false">J688+L688</f>
        <v>0</v>
      </c>
      <c r="O688" s="0" t="n">
        <f aca="false">O687+N688</f>
        <v>54031.4953985476</v>
      </c>
      <c r="P688" s="0" t="n">
        <f aca="false">MIN($B$5,P687+K688*$B$6-I688)</f>
        <v>176.12738700348</v>
      </c>
      <c r="Q688" s="0" t="n">
        <f aca="false">MAX(0,F688-H688-K688-L688)</f>
        <v>0</v>
      </c>
    </row>
    <row r="689" customFormat="false" ht="15" hidden="false" customHeight="false" outlineLevel="0" collapsed="false">
      <c r="A689" s="0" t="n">
        <f aca="false">'Profiles 8760'!A678</f>
        <v>676</v>
      </c>
      <c r="B689" s="0" t="n">
        <f aca="false">'Profiles 8760'!B678</f>
        <v>1</v>
      </c>
      <c r="C689" s="0" t="n">
        <f aca="false">'Profiles 8760'!E678</f>
        <v>0</v>
      </c>
      <c r="D689" s="0" t="n">
        <f aca="false">'Profiles 8760'!F678</f>
        <v>0</v>
      </c>
      <c r="E689" s="0" t="n">
        <f aca="false">'Profiles 8760'!G678</f>
        <v>0.173872</v>
      </c>
      <c r="F689" s="0" t="n">
        <f aca="false">D689*Assumptions!$C$11*$B$7+E689*Assumptions!$C$12*$B$8</f>
        <v>7.1113648</v>
      </c>
      <c r="G689" s="0" t="n">
        <f aca="false">C689*Assumptions!$C$15</f>
        <v>0</v>
      </c>
      <c r="H689" s="0" t="n">
        <f aca="false">MIN(F689,G689)</f>
        <v>0</v>
      </c>
      <c r="I689" s="0" t="n">
        <f aca="false">IF(C689=1,MIN(G689-H689,Assumptions!$C$13,P688),0)</f>
        <v>0</v>
      </c>
      <c r="J689" s="0" t="n">
        <f aca="false">H689+I689</f>
        <v>0</v>
      </c>
      <c r="K689" s="0" t="n">
        <f aca="false">MIN(IF(C689=1,F689-H689,F689),Assumptions!$C$13,MAX(0,($B$5-P688)/$B$6))</f>
        <v>7.1113648</v>
      </c>
      <c r="L689" s="0" t="n">
        <f aca="false">IF(C689=1,0,MIN(F689-K689,Assumptions!$C$15,MAX(0,$B$10-O688-M689)))</f>
        <v>0</v>
      </c>
      <c r="M689" s="0" t="n">
        <f aca="false">'Profiles 8760'!H678</f>
        <v>269600</v>
      </c>
      <c r="N689" s="0" t="n">
        <f aca="false">J689+L689</f>
        <v>0</v>
      </c>
      <c r="O689" s="0" t="n">
        <f aca="false">O688+N689</f>
        <v>54031.4953985476</v>
      </c>
      <c r="P689" s="0" t="n">
        <f aca="false">MIN($B$5,P688+K689*$B$6-I689)</f>
        <v>182.29151801212</v>
      </c>
      <c r="Q689" s="0" t="n">
        <f aca="false">MAX(0,F689-H689-K689-L689)</f>
        <v>0</v>
      </c>
    </row>
    <row r="690" customFormat="false" ht="15" hidden="false" customHeight="false" outlineLevel="0" collapsed="false">
      <c r="A690" s="0" t="n">
        <f aca="false">'Profiles 8760'!A679</f>
        <v>677</v>
      </c>
      <c r="B690" s="0" t="n">
        <f aca="false">'Profiles 8760'!B679</f>
        <v>1</v>
      </c>
      <c r="C690" s="0" t="n">
        <f aca="false">'Profiles 8760'!E679</f>
        <v>0</v>
      </c>
      <c r="D690" s="0" t="n">
        <f aca="false">'Profiles 8760'!F679</f>
        <v>0</v>
      </c>
      <c r="E690" s="0" t="n">
        <f aca="false">'Profiles 8760'!G679</f>
        <v>0.251207</v>
      </c>
      <c r="F690" s="0" t="n">
        <f aca="false">D690*Assumptions!$C$11*$B$7+E690*Assumptions!$C$12*$B$8</f>
        <v>10.2743663</v>
      </c>
      <c r="G690" s="0" t="n">
        <f aca="false">C690*Assumptions!$C$15</f>
        <v>0</v>
      </c>
      <c r="H690" s="0" t="n">
        <f aca="false">MIN(F690,G690)</f>
        <v>0</v>
      </c>
      <c r="I690" s="0" t="n">
        <f aca="false">IF(C690=1,MIN(G690-H690,Assumptions!$C$13,P689),0)</f>
        <v>0</v>
      </c>
      <c r="J690" s="0" t="n">
        <f aca="false">H690+I690</f>
        <v>0</v>
      </c>
      <c r="K690" s="0" t="n">
        <f aca="false">MIN(IF(C690=1,F690-H690,F690),Assumptions!$C$13,MAX(0,($B$5-P689)/$B$6))</f>
        <v>10.2743663</v>
      </c>
      <c r="L690" s="0" t="n">
        <f aca="false">IF(C690=1,0,MIN(F690-K690,Assumptions!$C$15,MAX(0,$B$10-O689-M690)))</f>
        <v>0</v>
      </c>
      <c r="M690" s="0" t="n">
        <f aca="false">'Profiles 8760'!H679</f>
        <v>269600</v>
      </c>
      <c r="N690" s="0" t="n">
        <f aca="false">J690+L690</f>
        <v>0</v>
      </c>
      <c r="O690" s="0" t="n">
        <f aca="false">O689+N690</f>
        <v>54031.4953985476</v>
      </c>
      <c r="P690" s="0" t="n">
        <f aca="false">MIN($B$5,P689+K690*$B$6-I690)</f>
        <v>191.19733872096</v>
      </c>
      <c r="Q690" s="0" t="n">
        <f aca="false">MAX(0,F690-H690-K690-L690)</f>
        <v>0</v>
      </c>
    </row>
    <row r="691" customFormat="false" ht="15" hidden="false" customHeight="false" outlineLevel="0" collapsed="false">
      <c r="A691" s="0" t="n">
        <f aca="false">'Profiles 8760'!A680</f>
        <v>678</v>
      </c>
      <c r="B691" s="0" t="n">
        <f aca="false">'Profiles 8760'!B680</f>
        <v>1</v>
      </c>
      <c r="C691" s="0" t="n">
        <f aca="false">'Profiles 8760'!E680</f>
        <v>0</v>
      </c>
      <c r="D691" s="0" t="n">
        <f aca="false">'Profiles 8760'!F680</f>
        <v>0</v>
      </c>
      <c r="E691" s="0" t="n">
        <f aca="false">'Profiles 8760'!G680</f>
        <v>0.204228</v>
      </c>
      <c r="F691" s="0" t="n">
        <f aca="false">D691*Assumptions!$C$11*$B$7+E691*Assumptions!$C$12*$B$8</f>
        <v>8.3529252</v>
      </c>
      <c r="G691" s="0" t="n">
        <f aca="false">C691*Assumptions!$C$15</f>
        <v>0</v>
      </c>
      <c r="H691" s="0" t="n">
        <f aca="false">MIN(F691,G691)</f>
        <v>0</v>
      </c>
      <c r="I691" s="0" t="n">
        <f aca="false">IF(C691=1,MIN(G691-H691,Assumptions!$C$13,P690),0)</f>
        <v>0</v>
      </c>
      <c r="J691" s="0" t="n">
        <f aca="false">H691+I691</f>
        <v>0</v>
      </c>
      <c r="K691" s="0" t="n">
        <f aca="false">MIN(IF(C691=1,F691-H691,F691),Assumptions!$C$13,MAX(0,($B$5-P690)/$B$6))</f>
        <v>8.3529252</v>
      </c>
      <c r="L691" s="0" t="n">
        <f aca="false">IF(C691=1,0,MIN(F691-K691,Assumptions!$C$15,MAX(0,$B$10-O690-M691)))</f>
        <v>0</v>
      </c>
      <c r="M691" s="0" t="n">
        <f aca="false">'Profiles 8760'!H680</f>
        <v>269600</v>
      </c>
      <c r="N691" s="0" t="n">
        <f aca="false">J691+L691</f>
        <v>0</v>
      </c>
      <c r="O691" s="0" t="n">
        <f aca="false">O690+N691</f>
        <v>54031.4953985476</v>
      </c>
      <c r="P691" s="0" t="n">
        <f aca="false">MIN($B$5,P690+K691*$B$6-I691)</f>
        <v>198.43765428432</v>
      </c>
      <c r="Q691" s="0" t="n">
        <f aca="false">MAX(0,F691-H691-K691-L691)</f>
        <v>0</v>
      </c>
    </row>
    <row r="692" customFormat="false" ht="15" hidden="false" customHeight="false" outlineLevel="0" collapsed="false">
      <c r="A692" s="0" t="n">
        <f aca="false">'Profiles 8760'!A681</f>
        <v>679</v>
      </c>
      <c r="B692" s="0" t="n">
        <f aca="false">'Profiles 8760'!B681</f>
        <v>1</v>
      </c>
      <c r="C692" s="0" t="n">
        <f aca="false">'Profiles 8760'!E681</f>
        <v>0</v>
      </c>
      <c r="D692" s="0" t="n">
        <f aca="false">'Profiles 8760'!F681</f>
        <v>0</v>
      </c>
      <c r="E692" s="0" t="n">
        <f aca="false">'Profiles 8760'!G681</f>
        <v>0.230091</v>
      </c>
      <c r="F692" s="0" t="n">
        <f aca="false">D692*Assumptions!$C$11*$B$7+E692*Assumptions!$C$12*$B$8</f>
        <v>9.4107219</v>
      </c>
      <c r="G692" s="0" t="n">
        <f aca="false">C692*Assumptions!$C$15</f>
        <v>0</v>
      </c>
      <c r="H692" s="0" t="n">
        <f aca="false">MIN(F692,G692)</f>
        <v>0</v>
      </c>
      <c r="I692" s="0" t="n">
        <f aca="false">IF(C692=1,MIN(G692-H692,Assumptions!$C$13,P691),0)</f>
        <v>0</v>
      </c>
      <c r="J692" s="0" t="n">
        <f aca="false">H692+I692</f>
        <v>0</v>
      </c>
      <c r="K692" s="0" t="n">
        <f aca="false">MIN(IF(C692=1,F692-H692,F692),Assumptions!$C$13,MAX(0,($B$5-P691)/$B$6))</f>
        <v>9.4107219</v>
      </c>
      <c r="L692" s="0" t="n">
        <f aca="false">IF(C692=1,0,MIN(F692-K692,Assumptions!$C$15,MAX(0,$B$10-O691-M692)))</f>
        <v>0</v>
      </c>
      <c r="M692" s="0" t="n">
        <f aca="false">'Profiles 8760'!H681</f>
        <v>269600</v>
      </c>
      <c r="N692" s="0" t="n">
        <f aca="false">J692+L692</f>
        <v>0</v>
      </c>
      <c r="O692" s="0" t="n">
        <f aca="false">O691+N692</f>
        <v>54031.4953985476</v>
      </c>
      <c r="P692" s="0" t="n">
        <f aca="false">MIN($B$5,P691+K692*$B$6-I692)</f>
        <v>206.59486802724</v>
      </c>
      <c r="Q692" s="0" t="n">
        <f aca="false">MAX(0,F692-H692-K692-L692)</f>
        <v>0</v>
      </c>
    </row>
    <row r="693" customFormat="false" ht="15" hidden="false" customHeight="false" outlineLevel="0" collapsed="false">
      <c r="A693" s="0" t="n">
        <f aca="false">'Profiles 8760'!A682</f>
        <v>680</v>
      </c>
      <c r="B693" s="0" t="n">
        <f aca="false">'Profiles 8760'!B682</f>
        <v>1</v>
      </c>
      <c r="C693" s="0" t="n">
        <f aca="false">'Profiles 8760'!E682</f>
        <v>1</v>
      </c>
      <c r="D693" s="0" t="n">
        <f aca="false">'Profiles 8760'!F682</f>
        <v>0.062363</v>
      </c>
      <c r="E693" s="0" t="n">
        <f aca="false">'Profiles 8760'!G682</f>
        <v>0.334277</v>
      </c>
      <c r="F693" s="0" t="n">
        <f aca="false">D693*Assumptions!$C$11*$B$7+E693*Assumptions!$C$12*$B$8</f>
        <v>31.6823637</v>
      </c>
      <c r="G693" s="0" t="n">
        <f aca="false">C693*Assumptions!$C$15</f>
        <v>200</v>
      </c>
      <c r="H693" s="0" t="n">
        <f aca="false">MIN(F693,G693)</f>
        <v>31.6823637</v>
      </c>
      <c r="I693" s="0" t="n">
        <f aca="false">IF(C693=1,MIN(G693-H693,Assumptions!$C$13,P692),0)</f>
        <v>168.3176363</v>
      </c>
      <c r="J693" s="0" t="n">
        <f aca="false">H693+I693</f>
        <v>200</v>
      </c>
      <c r="K693" s="0" t="n">
        <f aca="false">MIN(IF(C693=1,F693-H693,F693),Assumptions!$C$13,MAX(0,($B$5-P692)/$B$6))</f>
        <v>0</v>
      </c>
      <c r="L693" s="0" t="n">
        <f aca="false">IF(C693=1,0,MIN(F693-K693,Assumptions!$C$15,MAX(0,$B$10-O692-M693)))</f>
        <v>0</v>
      </c>
      <c r="M693" s="0" t="n">
        <f aca="false">'Profiles 8760'!H682</f>
        <v>269400</v>
      </c>
      <c r="N693" s="0" t="n">
        <f aca="false">J693+L693</f>
        <v>200</v>
      </c>
      <c r="O693" s="0" t="n">
        <f aca="false">O692+N693</f>
        <v>54231.4953985476</v>
      </c>
      <c r="P693" s="0" t="n">
        <f aca="false">MIN($B$5,P692+K693*$B$6-I693)</f>
        <v>38.27723172724</v>
      </c>
      <c r="Q693" s="0" t="n">
        <f aca="false">MAX(0,F693-H693-K693-L693)</f>
        <v>0</v>
      </c>
    </row>
    <row r="694" customFormat="false" ht="15" hidden="false" customHeight="false" outlineLevel="0" collapsed="false">
      <c r="A694" s="0" t="n">
        <f aca="false">'Profiles 8760'!A683</f>
        <v>681</v>
      </c>
      <c r="B694" s="0" t="n">
        <f aca="false">'Profiles 8760'!B683</f>
        <v>1</v>
      </c>
      <c r="C694" s="0" t="n">
        <f aca="false">'Profiles 8760'!E683</f>
        <v>1</v>
      </c>
      <c r="D694" s="0" t="n">
        <f aca="false">'Profiles 8760'!F683</f>
        <v>0.326925</v>
      </c>
      <c r="E694" s="0" t="n">
        <f aca="false">'Profiles 8760'!G683</f>
        <v>0.327103</v>
      </c>
      <c r="F694" s="0" t="n">
        <f aca="false">D694*Assumptions!$C$11*$B$7+E694*Assumptions!$C$12*$B$8</f>
        <v>107.7944527</v>
      </c>
      <c r="G694" s="0" t="n">
        <f aca="false">C694*Assumptions!$C$15</f>
        <v>200</v>
      </c>
      <c r="H694" s="0" t="n">
        <f aca="false">MIN(F694,G694)</f>
        <v>107.7944527</v>
      </c>
      <c r="I694" s="0" t="n">
        <f aca="false">IF(C694=1,MIN(G694-H694,Assumptions!$C$13,P693),0)</f>
        <v>38.27723172724</v>
      </c>
      <c r="J694" s="0" t="n">
        <f aca="false">H694+I694</f>
        <v>146.07168442724</v>
      </c>
      <c r="K694" s="0" t="n">
        <f aca="false">MIN(IF(C694=1,F694-H694,F694),Assumptions!$C$13,MAX(0,($B$5-P693)/$B$6))</f>
        <v>0</v>
      </c>
      <c r="L694" s="0" t="n">
        <f aca="false">IF(C694=1,0,MIN(F694-K694,Assumptions!$C$15,MAX(0,$B$10-O693-M694)))</f>
        <v>0</v>
      </c>
      <c r="M694" s="0" t="n">
        <f aca="false">'Profiles 8760'!H683</f>
        <v>269200</v>
      </c>
      <c r="N694" s="0" t="n">
        <f aca="false">J694+L694</f>
        <v>146.07168442724</v>
      </c>
      <c r="O694" s="0" t="n">
        <f aca="false">O693+N694</f>
        <v>54377.5670829748</v>
      </c>
      <c r="P694" s="0" t="n">
        <f aca="false">MIN($B$5,P693+K694*$B$6-I694)</f>
        <v>0</v>
      </c>
      <c r="Q694" s="0" t="n">
        <f aca="false">MAX(0,F694-H694-K694-L694)</f>
        <v>0</v>
      </c>
    </row>
    <row r="695" customFormat="false" ht="15" hidden="false" customHeight="false" outlineLevel="0" collapsed="false">
      <c r="A695" s="0" t="n">
        <f aca="false">'Profiles 8760'!A684</f>
        <v>682</v>
      </c>
      <c r="B695" s="0" t="n">
        <f aca="false">'Profiles 8760'!B684</f>
        <v>1</v>
      </c>
      <c r="C695" s="0" t="n">
        <f aca="false">'Profiles 8760'!E684</f>
        <v>0</v>
      </c>
      <c r="D695" s="0" t="n">
        <f aca="false">'Profiles 8760'!F684</f>
        <v>0.628539</v>
      </c>
      <c r="E695" s="0" t="n">
        <f aca="false">'Profiles 8760'!G684</f>
        <v>0.255664</v>
      </c>
      <c r="F695" s="0" t="n">
        <f aca="false">D695*Assumptions!$C$11*$B$7+E695*Assumptions!$C$12*$B$8</f>
        <v>191.9787208</v>
      </c>
      <c r="G695" s="0" t="n">
        <f aca="false">C695*Assumptions!$C$15</f>
        <v>0</v>
      </c>
      <c r="H695" s="0" t="n">
        <f aca="false">MIN(F695,G695)</f>
        <v>0</v>
      </c>
      <c r="I695" s="0" t="n">
        <f aca="false">IF(C695=1,MIN(G695-H695,Assumptions!$C$13,P694),0)</f>
        <v>0</v>
      </c>
      <c r="J695" s="0" t="n">
        <f aca="false">H695+I695</f>
        <v>0</v>
      </c>
      <c r="K695" s="0" t="n">
        <f aca="false">MIN(IF(C695=1,F695-H695,F695),Assumptions!$C$13,MAX(0,($B$5-P694)/$B$6))</f>
        <v>180</v>
      </c>
      <c r="L695" s="0" t="n">
        <f aca="false">IF(C695=1,0,MIN(F695-K695,Assumptions!$C$15,MAX(0,$B$10-O694-M695)))</f>
        <v>11.9787208</v>
      </c>
      <c r="M695" s="0" t="n">
        <f aca="false">'Profiles 8760'!H684</f>
        <v>269200</v>
      </c>
      <c r="N695" s="0" t="n">
        <f aca="false">J695+L695</f>
        <v>11.9787208</v>
      </c>
      <c r="O695" s="0" t="n">
        <f aca="false">O694+N695</f>
        <v>54389.5458037748</v>
      </c>
      <c r="P695" s="0" t="n">
        <f aca="false">MIN($B$5,P694+K695*$B$6-I695)</f>
        <v>156.024</v>
      </c>
      <c r="Q695" s="0" t="n">
        <f aca="false">MAX(0,F695-H695-K695-L695)</f>
        <v>0</v>
      </c>
    </row>
    <row r="696" customFormat="false" ht="15" hidden="false" customHeight="false" outlineLevel="0" collapsed="false">
      <c r="A696" s="0" t="n">
        <f aca="false">'Profiles 8760'!A685</f>
        <v>683</v>
      </c>
      <c r="B696" s="0" t="n">
        <f aca="false">'Profiles 8760'!B685</f>
        <v>1</v>
      </c>
      <c r="C696" s="0" t="n">
        <f aca="false">'Profiles 8760'!E685</f>
        <v>0</v>
      </c>
      <c r="D696" s="0" t="n">
        <f aca="false">'Profiles 8760'!F685</f>
        <v>0.895489</v>
      </c>
      <c r="E696" s="0" t="n">
        <f aca="false">'Profiles 8760'!G685</f>
        <v>0.311473</v>
      </c>
      <c r="F696" s="0" t="n">
        <f aca="false">D696*Assumptions!$C$11*$B$7+E696*Assumptions!$C$12*$B$8</f>
        <v>271.3564689</v>
      </c>
      <c r="G696" s="0" t="n">
        <f aca="false">C696*Assumptions!$C$15</f>
        <v>0</v>
      </c>
      <c r="H696" s="0" t="n">
        <f aca="false">MIN(F696,G696)</f>
        <v>0</v>
      </c>
      <c r="I696" s="0" t="n">
        <f aca="false">IF(C696=1,MIN(G696-H696,Assumptions!$C$13,P695),0)</f>
        <v>0</v>
      </c>
      <c r="J696" s="0" t="n">
        <f aca="false">H696+I696</f>
        <v>0</v>
      </c>
      <c r="K696" s="0" t="n">
        <f aca="false">MIN(IF(C696=1,F696-H696,F696),Assumptions!$C$13,MAX(0,($B$5-P695)/$B$6))</f>
        <v>180</v>
      </c>
      <c r="L696" s="0" t="n">
        <f aca="false">IF(C696=1,0,MIN(F696-K696,Assumptions!$C$15,MAX(0,$B$10-O695-M696)))</f>
        <v>91.3564689</v>
      </c>
      <c r="M696" s="0" t="n">
        <f aca="false">'Profiles 8760'!H685</f>
        <v>269200</v>
      </c>
      <c r="N696" s="0" t="n">
        <f aca="false">J696+L696</f>
        <v>91.3564689</v>
      </c>
      <c r="O696" s="0" t="n">
        <f aca="false">O695+N696</f>
        <v>54480.9022726748</v>
      </c>
      <c r="P696" s="0" t="n">
        <f aca="false">MIN($B$5,P695+K696*$B$6-I696)</f>
        <v>312.048</v>
      </c>
      <c r="Q696" s="0" t="n">
        <f aca="false">MAX(0,F696-H696-K696-L696)</f>
        <v>0</v>
      </c>
    </row>
    <row r="697" customFormat="false" ht="15" hidden="false" customHeight="false" outlineLevel="0" collapsed="false">
      <c r="A697" s="0" t="n">
        <f aca="false">'Profiles 8760'!A686</f>
        <v>684</v>
      </c>
      <c r="B697" s="0" t="n">
        <f aca="false">'Profiles 8760'!B686</f>
        <v>1</v>
      </c>
      <c r="C697" s="0" t="n">
        <f aca="false">'Profiles 8760'!E686</f>
        <v>0</v>
      </c>
      <c r="D697" s="0" t="n">
        <f aca="false">'Profiles 8760'!F686</f>
        <v>1</v>
      </c>
      <c r="E697" s="0" t="n">
        <f aca="false">'Profiles 8760'!G686</f>
        <v>0.282835</v>
      </c>
      <c r="F697" s="0" t="n">
        <f aca="false">D697*Assumptions!$C$11*$B$7+E697*Assumptions!$C$12*$B$8</f>
        <v>300.3679515</v>
      </c>
      <c r="G697" s="0" t="n">
        <f aca="false">C697*Assumptions!$C$15</f>
        <v>0</v>
      </c>
      <c r="H697" s="0" t="n">
        <f aca="false">MIN(F697,G697)</f>
        <v>0</v>
      </c>
      <c r="I697" s="0" t="n">
        <f aca="false">IF(C697=1,MIN(G697-H697,Assumptions!$C$13,P696),0)</f>
        <v>0</v>
      </c>
      <c r="J697" s="0" t="n">
        <f aca="false">H697+I697</f>
        <v>0</v>
      </c>
      <c r="K697" s="0" t="n">
        <f aca="false">MIN(IF(C697=1,F697-H697,F697),Assumptions!$C$13,MAX(0,($B$5-P696)/$B$6))</f>
        <v>180</v>
      </c>
      <c r="L697" s="0" t="n">
        <f aca="false">IF(C697=1,0,MIN(F697-K697,Assumptions!$C$15,MAX(0,$B$10-O696-M697)))</f>
        <v>120.3679515</v>
      </c>
      <c r="M697" s="0" t="n">
        <f aca="false">'Profiles 8760'!H686</f>
        <v>269200</v>
      </c>
      <c r="N697" s="0" t="n">
        <f aca="false">J697+L697</f>
        <v>120.3679515</v>
      </c>
      <c r="O697" s="0" t="n">
        <f aca="false">O696+N697</f>
        <v>54601.2702241748</v>
      </c>
      <c r="P697" s="0" t="n">
        <f aca="false">MIN($B$5,P696+K697*$B$6-I697)</f>
        <v>468.072</v>
      </c>
      <c r="Q697" s="0" t="n">
        <f aca="false">MAX(0,F697-H697-K697-L697)</f>
        <v>0</v>
      </c>
    </row>
    <row r="698" customFormat="false" ht="15" hidden="false" customHeight="false" outlineLevel="0" collapsed="false">
      <c r="A698" s="0" t="n">
        <f aca="false">'Profiles 8760'!A687</f>
        <v>685</v>
      </c>
      <c r="B698" s="0" t="n">
        <f aca="false">'Profiles 8760'!B687</f>
        <v>1</v>
      </c>
      <c r="C698" s="0" t="n">
        <f aca="false">'Profiles 8760'!E687</f>
        <v>0</v>
      </c>
      <c r="D698" s="0" t="n">
        <f aca="false">'Profiles 8760'!F687</f>
        <v>1</v>
      </c>
      <c r="E698" s="0" t="n">
        <f aca="false">'Profiles 8760'!G687</f>
        <v>0.220471</v>
      </c>
      <c r="F698" s="0" t="n">
        <f aca="false">D698*Assumptions!$C$11*$B$7+E698*Assumptions!$C$12*$B$8</f>
        <v>297.8172639</v>
      </c>
      <c r="G698" s="0" t="n">
        <f aca="false">C698*Assumptions!$C$15</f>
        <v>0</v>
      </c>
      <c r="H698" s="0" t="n">
        <f aca="false">MIN(F698,G698)</f>
        <v>0</v>
      </c>
      <c r="I698" s="0" t="n">
        <f aca="false">IF(C698=1,MIN(G698-H698,Assumptions!$C$13,P697),0)</f>
        <v>0</v>
      </c>
      <c r="J698" s="0" t="n">
        <f aca="false">H698+I698</f>
        <v>0</v>
      </c>
      <c r="K698" s="0" t="n">
        <f aca="false">MIN(IF(C698=1,F698-H698,F698),Assumptions!$C$13,MAX(0,($B$5-P697)/$B$6))</f>
        <v>49.3054914628519</v>
      </c>
      <c r="L698" s="0" t="n">
        <f aca="false">IF(C698=1,0,MIN(F698-K698,Assumptions!$C$15,MAX(0,$B$10-O697-M698)))</f>
        <v>200</v>
      </c>
      <c r="M698" s="0" t="n">
        <f aca="false">'Profiles 8760'!H687</f>
        <v>269200</v>
      </c>
      <c r="N698" s="0" t="n">
        <f aca="false">J698+L698</f>
        <v>200</v>
      </c>
      <c r="O698" s="0" t="n">
        <f aca="false">O697+N698</f>
        <v>54801.2702241748</v>
      </c>
      <c r="P698" s="0" t="n">
        <f aca="false">MIN($B$5,P697+K698*$B$6-I698)</f>
        <v>510.81</v>
      </c>
      <c r="Q698" s="0" t="n">
        <f aca="false">MAX(0,F698-H698-K698-L698)</f>
        <v>48.5117724371481</v>
      </c>
    </row>
    <row r="699" customFormat="false" ht="15" hidden="false" customHeight="false" outlineLevel="0" collapsed="false">
      <c r="A699" s="0" t="n">
        <f aca="false">'Profiles 8760'!A688</f>
        <v>686</v>
      </c>
      <c r="B699" s="0" t="n">
        <f aca="false">'Profiles 8760'!B688</f>
        <v>1</v>
      </c>
      <c r="C699" s="0" t="n">
        <f aca="false">'Profiles 8760'!E688</f>
        <v>0</v>
      </c>
      <c r="D699" s="0" t="n">
        <f aca="false">'Profiles 8760'!F688</f>
        <v>1</v>
      </c>
      <c r="E699" s="0" t="n">
        <f aca="false">'Profiles 8760'!G688</f>
        <v>0.223859</v>
      </c>
      <c r="F699" s="0" t="n">
        <f aca="false">D699*Assumptions!$C$11*$B$7+E699*Assumptions!$C$12*$B$8</f>
        <v>297.9558331</v>
      </c>
      <c r="G699" s="0" t="n">
        <f aca="false">C699*Assumptions!$C$15</f>
        <v>0</v>
      </c>
      <c r="H699" s="0" t="n">
        <f aca="false">MIN(F699,G699)</f>
        <v>0</v>
      </c>
      <c r="I699" s="0" t="n">
        <f aca="false">IF(C699=1,MIN(G699-H699,Assumptions!$C$13,P698),0)</f>
        <v>0</v>
      </c>
      <c r="J699" s="0" t="n">
        <f aca="false">H699+I699</f>
        <v>0</v>
      </c>
      <c r="K699" s="0" t="n">
        <f aca="false">MIN(IF(C699=1,F699-H699,F699),Assumptions!$C$13,MAX(0,($B$5-P698)/$B$6))</f>
        <v>0</v>
      </c>
      <c r="L699" s="0" t="n">
        <f aca="false">IF(C699=1,0,MIN(F699-K699,Assumptions!$C$15,MAX(0,$B$10-O698-M699)))</f>
        <v>200</v>
      </c>
      <c r="M699" s="0" t="n">
        <f aca="false">'Profiles 8760'!H688</f>
        <v>269200</v>
      </c>
      <c r="N699" s="0" t="n">
        <f aca="false">J699+L699</f>
        <v>200</v>
      </c>
      <c r="O699" s="0" t="n">
        <f aca="false">O698+N699</f>
        <v>55001.2702241748</v>
      </c>
      <c r="P699" s="0" t="n">
        <f aca="false">MIN($B$5,P698+K699*$B$6-I699)</f>
        <v>510.81</v>
      </c>
      <c r="Q699" s="0" t="n">
        <f aca="false">MAX(0,F699-H699-K699-L699)</f>
        <v>97.9558331</v>
      </c>
    </row>
    <row r="700" customFormat="false" ht="15" hidden="false" customHeight="false" outlineLevel="0" collapsed="false">
      <c r="A700" s="0" t="n">
        <f aca="false">'Profiles 8760'!A689</f>
        <v>687</v>
      </c>
      <c r="B700" s="0" t="n">
        <f aca="false">'Profiles 8760'!B689</f>
        <v>1</v>
      </c>
      <c r="C700" s="0" t="n">
        <f aca="false">'Profiles 8760'!E689</f>
        <v>0</v>
      </c>
      <c r="D700" s="0" t="n">
        <f aca="false">'Profiles 8760'!F689</f>
        <v>0.895489</v>
      </c>
      <c r="E700" s="0" t="n">
        <f aca="false">'Profiles 8760'!G689</f>
        <v>0.372753</v>
      </c>
      <c r="F700" s="0" t="n">
        <f aca="false">D700*Assumptions!$C$11*$B$7+E700*Assumptions!$C$12*$B$8</f>
        <v>273.8628209</v>
      </c>
      <c r="G700" s="0" t="n">
        <f aca="false">C700*Assumptions!$C$15</f>
        <v>0</v>
      </c>
      <c r="H700" s="0" t="n">
        <f aca="false">MIN(F700,G700)</f>
        <v>0</v>
      </c>
      <c r="I700" s="0" t="n">
        <f aca="false">IF(C700=1,MIN(G700-H700,Assumptions!$C$13,P699),0)</f>
        <v>0</v>
      </c>
      <c r="J700" s="0" t="n">
        <f aca="false">H700+I700</f>
        <v>0</v>
      </c>
      <c r="K700" s="0" t="n">
        <f aca="false">MIN(IF(C700=1,F700-H700,F700),Assumptions!$C$13,MAX(0,($B$5-P699)/$B$6))</f>
        <v>0</v>
      </c>
      <c r="L700" s="0" t="n">
        <f aca="false">IF(C700=1,0,MIN(F700-K700,Assumptions!$C$15,MAX(0,$B$10-O699-M700)))</f>
        <v>200</v>
      </c>
      <c r="M700" s="0" t="n">
        <f aca="false">'Profiles 8760'!H689</f>
        <v>269200</v>
      </c>
      <c r="N700" s="0" t="n">
        <f aca="false">J700+L700</f>
        <v>200</v>
      </c>
      <c r="O700" s="0" t="n">
        <f aca="false">O699+N700</f>
        <v>55201.2702241748</v>
      </c>
      <c r="P700" s="0" t="n">
        <f aca="false">MIN($B$5,P699+K700*$B$6-I700)</f>
        <v>510.81</v>
      </c>
      <c r="Q700" s="0" t="n">
        <f aca="false">MAX(0,F700-H700-K700-L700)</f>
        <v>73.8628209</v>
      </c>
    </row>
    <row r="701" customFormat="false" ht="15" hidden="false" customHeight="false" outlineLevel="0" collapsed="false">
      <c r="A701" s="0" t="n">
        <f aca="false">'Profiles 8760'!A690</f>
        <v>688</v>
      </c>
      <c r="B701" s="0" t="n">
        <f aca="false">'Profiles 8760'!B690</f>
        <v>1</v>
      </c>
      <c r="C701" s="0" t="n">
        <f aca="false">'Profiles 8760'!E690</f>
        <v>0</v>
      </c>
      <c r="D701" s="0" t="n">
        <f aca="false">'Profiles 8760'!F690</f>
        <v>0.628539</v>
      </c>
      <c r="E701" s="0" t="n">
        <f aca="false">'Profiles 8760'!G690</f>
        <v>0.598993</v>
      </c>
      <c r="F701" s="0" t="n">
        <f aca="false">D701*Assumptions!$C$11*$B$7+E701*Assumptions!$C$12*$B$8</f>
        <v>206.0208769</v>
      </c>
      <c r="G701" s="0" t="n">
        <f aca="false">C701*Assumptions!$C$15</f>
        <v>0</v>
      </c>
      <c r="H701" s="0" t="n">
        <f aca="false">MIN(F701,G701)</f>
        <v>0</v>
      </c>
      <c r="I701" s="0" t="n">
        <f aca="false">IF(C701=1,MIN(G701-H701,Assumptions!$C$13,P700),0)</f>
        <v>0</v>
      </c>
      <c r="J701" s="0" t="n">
        <f aca="false">H701+I701</f>
        <v>0</v>
      </c>
      <c r="K701" s="0" t="n">
        <f aca="false">MIN(IF(C701=1,F701-H701,F701),Assumptions!$C$13,MAX(0,($B$5-P700)/$B$6))</f>
        <v>0</v>
      </c>
      <c r="L701" s="0" t="n">
        <f aca="false">IF(C701=1,0,MIN(F701-K701,Assumptions!$C$15,MAX(0,$B$10-O700-M701)))</f>
        <v>200</v>
      </c>
      <c r="M701" s="0" t="n">
        <f aca="false">'Profiles 8760'!H690</f>
        <v>269200</v>
      </c>
      <c r="N701" s="0" t="n">
        <f aca="false">J701+L701</f>
        <v>200</v>
      </c>
      <c r="O701" s="0" t="n">
        <f aca="false">O700+N701</f>
        <v>55401.2702241748</v>
      </c>
      <c r="P701" s="0" t="n">
        <f aca="false">MIN($B$5,P700+K701*$B$6-I701)</f>
        <v>510.81</v>
      </c>
      <c r="Q701" s="0" t="n">
        <f aca="false">MAX(0,F701-H701-K701-L701)</f>
        <v>6.02087689999999</v>
      </c>
    </row>
    <row r="702" customFormat="false" ht="15" hidden="false" customHeight="false" outlineLevel="0" collapsed="false">
      <c r="A702" s="0" t="n">
        <f aca="false">'Profiles 8760'!A691</f>
        <v>689</v>
      </c>
      <c r="B702" s="0" t="n">
        <f aca="false">'Profiles 8760'!B691</f>
        <v>1</v>
      </c>
      <c r="C702" s="0" t="n">
        <f aca="false">'Profiles 8760'!E691</f>
        <v>0</v>
      </c>
      <c r="D702" s="0" t="n">
        <f aca="false">'Profiles 8760'!F691</f>
        <v>0.326925</v>
      </c>
      <c r="E702" s="0" t="n">
        <f aca="false">'Profiles 8760'!G691</f>
        <v>0.621334</v>
      </c>
      <c r="F702" s="0" t="n">
        <f aca="false">D702*Assumptions!$C$11*$B$7+E702*Assumptions!$C$12*$B$8</f>
        <v>119.8285006</v>
      </c>
      <c r="G702" s="0" t="n">
        <f aca="false">C702*Assumptions!$C$15</f>
        <v>0</v>
      </c>
      <c r="H702" s="0" t="n">
        <f aca="false">MIN(F702,G702)</f>
        <v>0</v>
      </c>
      <c r="I702" s="0" t="n">
        <f aca="false">IF(C702=1,MIN(G702-H702,Assumptions!$C$13,P701),0)</f>
        <v>0</v>
      </c>
      <c r="J702" s="0" t="n">
        <f aca="false">H702+I702</f>
        <v>0</v>
      </c>
      <c r="K702" s="0" t="n">
        <f aca="false">MIN(IF(C702=1,F702-H702,F702),Assumptions!$C$13,MAX(0,($B$5-P701)/$B$6))</f>
        <v>0</v>
      </c>
      <c r="L702" s="0" t="n">
        <f aca="false">IF(C702=1,0,MIN(F702-K702,Assumptions!$C$15,MAX(0,$B$10-O701-M702)))</f>
        <v>119.8285006</v>
      </c>
      <c r="M702" s="0" t="n">
        <f aca="false">'Profiles 8760'!H691</f>
        <v>269200</v>
      </c>
      <c r="N702" s="0" t="n">
        <f aca="false">J702+L702</f>
        <v>119.8285006</v>
      </c>
      <c r="O702" s="0" t="n">
        <f aca="false">O701+N702</f>
        <v>55521.0987247748</v>
      </c>
      <c r="P702" s="0" t="n">
        <f aca="false">MIN($B$5,P701+K702*$B$6-I702)</f>
        <v>510.81</v>
      </c>
      <c r="Q702" s="0" t="n">
        <f aca="false">MAX(0,F702-H702-K702-L702)</f>
        <v>0</v>
      </c>
    </row>
    <row r="703" customFormat="false" ht="15" hidden="false" customHeight="false" outlineLevel="0" collapsed="false">
      <c r="A703" s="0" t="n">
        <f aca="false">'Profiles 8760'!A692</f>
        <v>690</v>
      </c>
      <c r="B703" s="0" t="n">
        <f aca="false">'Profiles 8760'!B692</f>
        <v>1</v>
      </c>
      <c r="C703" s="0" t="n">
        <f aca="false">'Profiles 8760'!E692</f>
        <v>0</v>
      </c>
      <c r="D703" s="0" t="n">
        <f aca="false">'Profiles 8760'!F692</f>
        <v>0.062363</v>
      </c>
      <c r="E703" s="0" t="n">
        <f aca="false">'Profiles 8760'!G692</f>
        <v>0.963291</v>
      </c>
      <c r="F703" s="0" t="n">
        <f aca="false">D703*Assumptions!$C$11*$B$7+E703*Assumptions!$C$12*$B$8</f>
        <v>57.4090363</v>
      </c>
      <c r="G703" s="0" t="n">
        <f aca="false">C703*Assumptions!$C$15</f>
        <v>0</v>
      </c>
      <c r="H703" s="0" t="n">
        <f aca="false">MIN(F703,G703)</f>
        <v>0</v>
      </c>
      <c r="I703" s="0" t="n">
        <f aca="false">IF(C703=1,MIN(G703-H703,Assumptions!$C$13,P702),0)</f>
        <v>0</v>
      </c>
      <c r="J703" s="0" t="n">
        <f aca="false">H703+I703</f>
        <v>0</v>
      </c>
      <c r="K703" s="0" t="n">
        <f aca="false">MIN(IF(C703=1,F703-H703,F703),Assumptions!$C$13,MAX(0,($B$5-P702)/$B$6))</f>
        <v>0</v>
      </c>
      <c r="L703" s="0" t="n">
        <f aca="false">IF(C703=1,0,MIN(F703-K703,Assumptions!$C$15,MAX(0,$B$10-O702-M703)))</f>
        <v>57.4090363</v>
      </c>
      <c r="M703" s="0" t="n">
        <f aca="false">'Profiles 8760'!H692</f>
        <v>269200</v>
      </c>
      <c r="N703" s="0" t="n">
        <f aca="false">J703+L703</f>
        <v>57.4090363</v>
      </c>
      <c r="O703" s="0" t="n">
        <f aca="false">O702+N703</f>
        <v>55578.5077610748</v>
      </c>
      <c r="P703" s="0" t="n">
        <f aca="false">MIN($B$5,P702+K703*$B$6-I703)</f>
        <v>510.81</v>
      </c>
      <c r="Q703" s="0" t="n">
        <f aca="false">MAX(0,F703-H703-K703-L703)</f>
        <v>0</v>
      </c>
    </row>
    <row r="704" customFormat="false" ht="15" hidden="false" customHeight="false" outlineLevel="0" collapsed="false">
      <c r="A704" s="0" t="n">
        <f aca="false">'Profiles 8760'!A693</f>
        <v>691</v>
      </c>
      <c r="B704" s="0" t="n">
        <f aca="false">'Profiles 8760'!B693</f>
        <v>1</v>
      </c>
      <c r="C704" s="0" t="n">
        <f aca="false">'Profiles 8760'!E693</f>
        <v>0</v>
      </c>
      <c r="D704" s="0" t="n">
        <f aca="false">'Profiles 8760'!F693</f>
        <v>0</v>
      </c>
      <c r="E704" s="0" t="n">
        <f aca="false">'Profiles 8760'!G693</f>
        <v>0.432239</v>
      </c>
      <c r="F704" s="0" t="n">
        <f aca="false">D704*Assumptions!$C$11*$B$7+E704*Assumptions!$C$12*$B$8</f>
        <v>17.6785751</v>
      </c>
      <c r="G704" s="0" t="n">
        <f aca="false">C704*Assumptions!$C$15</f>
        <v>0</v>
      </c>
      <c r="H704" s="0" t="n">
        <f aca="false">MIN(F704,G704)</f>
        <v>0</v>
      </c>
      <c r="I704" s="0" t="n">
        <f aca="false">IF(C704=1,MIN(G704-H704,Assumptions!$C$13,P703),0)</f>
        <v>0</v>
      </c>
      <c r="J704" s="0" t="n">
        <f aca="false">H704+I704</f>
        <v>0</v>
      </c>
      <c r="K704" s="0" t="n">
        <f aca="false">MIN(IF(C704=1,F704-H704,F704),Assumptions!$C$13,MAX(0,($B$5-P703)/$B$6))</f>
        <v>0</v>
      </c>
      <c r="L704" s="0" t="n">
        <f aca="false">IF(C704=1,0,MIN(F704-K704,Assumptions!$C$15,MAX(0,$B$10-O703-M704)))</f>
        <v>17.6785751</v>
      </c>
      <c r="M704" s="0" t="n">
        <f aca="false">'Profiles 8760'!H693</f>
        <v>269200</v>
      </c>
      <c r="N704" s="0" t="n">
        <f aca="false">J704+L704</f>
        <v>17.6785751</v>
      </c>
      <c r="O704" s="0" t="n">
        <f aca="false">O703+N704</f>
        <v>55596.1863361748</v>
      </c>
      <c r="P704" s="0" t="n">
        <f aca="false">MIN($B$5,P703+K704*$B$6-I704)</f>
        <v>510.81</v>
      </c>
      <c r="Q704" s="0" t="n">
        <f aca="false">MAX(0,F704-H704-K704-L704)</f>
        <v>0</v>
      </c>
    </row>
    <row r="705" customFormat="false" ht="15" hidden="false" customHeight="false" outlineLevel="0" collapsed="false">
      <c r="A705" s="0" t="n">
        <f aca="false">'Profiles 8760'!A694</f>
        <v>692</v>
      </c>
      <c r="B705" s="0" t="n">
        <f aca="false">'Profiles 8760'!B694</f>
        <v>1</v>
      </c>
      <c r="C705" s="0" t="n">
        <f aca="false">'Profiles 8760'!E694</f>
        <v>1</v>
      </c>
      <c r="D705" s="0" t="n">
        <f aca="false">'Profiles 8760'!F694</f>
        <v>0</v>
      </c>
      <c r="E705" s="0" t="n">
        <f aca="false">'Profiles 8760'!G694</f>
        <v>0.361395</v>
      </c>
      <c r="F705" s="0" t="n">
        <f aca="false">D705*Assumptions!$C$11*$B$7+E705*Assumptions!$C$12*$B$8</f>
        <v>14.7810555</v>
      </c>
      <c r="G705" s="0" t="n">
        <f aca="false">C705*Assumptions!$C$15</f>
        <v>200</v>
      </c>
      <c r="H705" s="0" t="n">
        <f aca="false">MIN(F705,G705)</f>
        <v>14.7810555</v>
      </c>
      <c r="I705" s="0" t="n">
        <f aca="false">IF(C705=1,MIN(G705-H705,Assumptions!$C$13,P704),0)</f>
        <v>180</v>
      </c>
      <c r="J705" s="0" t="n">
        <f aca="false">H705+I705</f>
        <v>194.7810555</v>
      </c>
      <c r="K705" s="0" t="n">
        <f aca="false">MIN(IF(C705=1,F705-H705,F705),Assumptions!$C$13,MAX(0,($B$5-P704)/$B$6))</f>
        <v>0</v>
      </c>
      <c r="L705" s="0" t="n">
        <f aca="false">IF(C705=1,0,MIN(F705-K705,Assumptions!$C$15,MAX(0,$B$10-O704-M705)))</f>
        <v>0</v>
      </c>
      <c r="M705" s="0" t="n">
        <f aca="false">'Profiles 8760'!H694</f>
        <v>269000</v>
      </c>
      <c r="N705" s="0" t="n">
        <f aca="false">J705+L705</f>
        <v>194.7810555</v>
      </c>
      <c r="O705" s="0" t="n">
        <f aca="false">O704+N705</f>
        <v>55790.9673916748</v>
      </c>
      <c r="P705" s="0" t="n">
        <f aca="false">MIN($B$5,P704+K705*$B$6-I705)</f>
        <v>330.81</v>
      </c>
      <c r="Q705" s="0" t="n">
        <f aca="false">MAX(0,F705-H705-K705-L705)</f>
        <v>0</v>
      </c>
    </row>
    <row r="706" customFormat="false" ht="15" hidden="false" customHeight="false" outlineLevel="0" collapsed="false">
      <c r="A706" s="0" t="n">
        <f aca="false">'Profiles 8760'!A695</f>
        <v>693</v>
      </c>
      <c r="B706" s="0" t="n">
        <f aca="false">'Profiles 8760'!B695</f>
        <v>1</v>
      </c>
      <c r="C706" s="0" t="n">
        <f aca="false">'Profiles 8760'!E695</f>
        <v>1</v>
      </c>
      <c r="D706" s="0" t="n">
        <f aca="false">'Profiles 8760'!F695</f>
        <v>0</v>
      </c>
      <c r="E706" s="0" t="n">
        <f aca="false">'Profiles 8760'!G695</f>
        <v>0.450603</v>
      </c>
      <c r="F706" s="0" t="n">
        <f aca="false">D706*Assumptions!$C$11*$B$7+E706*Assumptions!$C$12*$B$8</f>
        <v>18.4296627</v>
      </c>
      <c r="G706" s="0" t="n">
        <f aca="false">C706*Assumptions!$C$15</f>
        <v>200</v>
      </c>
      <c r="H706" s="0" t="n">
        <f aca="false">MIN(F706,G706)</f>
        <v>18.4296627</v>
      </c>
      <c r="I706" s="0" t="n">
        <f aca="false">IF(C706=1,MIN(G706-H706,Assumptions!$C$13,P705),0)</f>
        <v>180</v>
      </c>
      <c r="J706" s="0" t="n">
        <f aca="false">H706+I706</f>
        <v>198.4296627</v>
      </c>
      <c r="K706" s="0" t="n">
        <f aca="false">MIN(IF(C706=1,F706-H706,F706),Assumptions!$C$13,MAX(0,($B$5-P705)/$B$6))</f>
        <v>0</v>
      </c>
      <c r="L706" s="0" t="n">
        <f aca="false">IF(C706=1,0,MIN(F706-K706,Assumptions!$C$15,MAX(0,$B$10-O705-M706)))</f>
        <v>0</v>
      </c>
      <c r="M706" s="0" t="n">
        <f aca="false">'Profiles 8760'!H695</f>
        <v>268800</v>
      </c>
      <c r="N706" s="0" t="n">
        <f aca="false">J706+L706</f>
        <v>198.4296627</v>
      </c>
      <c r="O706" s="0" t="n">
        <f aca="false">O705+N706</f>
        <v>55989.3970543748</v>
      </c>
      <c r="P706" s="0" t="n">
        <f aca="false">MIN($B$5,P705+K706*$B$6-I706)</f>
        <v>150.81</v>
      </c>
      <c r="Q706" s="0" t="n">
        <f aca="false">MAX(0,F706-H706-K706-L706)</f>
        <v>0</v>
      </c>
    </row>
    <row r="707" customFormat="false" ht="15" hidden="false" customHeight="false" outlineLevel="0" collapsed="false">
      <c r="A707" s="0" t="n">
        <f aca="false">'Profiles 8760'!A696</f>
        <v>694</v>
      </c>
      <c r="B707" s="0" t="n">
        <f aca="false">'Profiles 8760'!B696</f>
        <v>1</v>
      </c>
      <c r="C707" s="0" t="n">
        <f aca="false">'Profiles 8760'!E696</f>
        <v>0</v>
      </c>
      <c r="D707" s="0" t="n">
        <f aca="false">'Profiles 8760'!F696</f>
        <v>0</v>
      </c>
      <c r="E707" s="0" t="n">
        <f aca="false">'Profiles 8760'!G696</f>
        <v>0.456645</v>
      </c>
      <c r="F707" s="0" t="n">
        <f aca="false">D707*Assumptions!$C$11*$B$7+E707*Assumptions!$C$12*$B$8</f>
        <v>18.6767805</v>
      </c>
      <c r="G707" s="0" t="n">
        <f aca="false">C707*Assumptions!$C$15</f>
        <v>0</v>
      </c>
      <c r="H707" s="0" t="n">
        <f aca="false">MIN(F707,G707)</f>
        <v>0</v>
      </c>
      <c r="I707" s="0" t="n">
        <f aca="false">IF(C707=1,MIN(G707-H707,Assumptions!$C$13,P706),0)</f>
        <v>0</v>
      </c>
      <c r="J707" s="0" t="n">
        <f aca="false">H707+I707</f>
        <v>0</v>
      </c>
      <c r="K707" s="0" t="n">
        <f aca="false">MIN(IF(C707=1,F707-H707,F707),Assumptions!$C$13,MAX(0,($B$5-P706)/$B$6))</f>
        <v>18.6767805</v>
      </c>
      <c r="L707" s="0" t="n">
        <f aca="false">IF(C707=1,0,MIN(F707-K707,Assumptions!$C$15,MAX(0,$B$10-O706-M707)))</f>
        <v>0</v>
      </c>
      <c r="M707" s="0" t="n">
        <f aca="false">'Profiles 8760'!H696</f>
        <v>268800</v>
      </c>
      <c r="N707" s="0" t="n">
        <f aca="false">J707+L707</f>
        <v>0</v>
      </c>
      <c r="O707" s="0" t="n">
        <f aca="false">O706+N707</f>
        <v>55989.3970543748</v>
      </c>
      <c r="P707" s="0" t="n">
        <f aca="false">MIN($B$5,P706+K707*$B$6-I707)</f>
        <v>166.9990333374</v>
      </c>
      <c r="Q707" s="0" t="n">
        <f aca="false">MAX(0,F707-H707-K707-L707)</f>
        <v>0</v>
      </c>
    </row>
    <row r="708" customFormat="false" ht="15" hidden="false" customHeight="false" outlineLevel="0" collapsed="false">
      <c r="A708" s="0" t="n">
        <f aca="false">'Profiles 8760'!A697</f>
        <v>695</v>
      </c>
      <c r="B708" s="0" t="n">
        <f aca="false">'Profiles 8760'!B697</f>
        <v>1</v>
      </c>
      <c r="C708" s="0" t="n">
        <f aca="false">'Profiles 8760'!E697</f>
        <v>0</v>
      </c>
      <c r="D708" s="0" t="n">
        <f aca="false">'Profiles 8760'!F697</f>
        <v>0</v>
      </c>
      <c r="E708" s="0" t="n">
        <f aca="false">'Profiles 8760'!G697</f>
        <v>0.432212</v>
      </c>
      <c r="F708" s="0" t="n">
        <f aca="false">D708*Assumptions!$C$11*$B$7+E708*Assumptions!$C$12*$B$8</f>
        <v>17.6774708</v>
      </c>
      <c r="G708" s="0" t="n">
        <f aca="false">C708*Assumptions!$C$15</f>
        <v>0</v>
      </c>
      <c r="H708" s="0" t="n">
        <f aca="false">MIN(F708,G708)</f>
        <v>0</v>
      </c>
      <c r="I708" s="0" t="n">
        <f aca="false">IF(C708=1,MIN(G708-H708,Assumptions!$C$13,P707),0)</f>
        <v>0</v>
      </c>
      <c r="J708" s="0" t="n">
        <f aca="false">H708+I708</f>
        <v>0</v>
      </c>
      <c r="K708" s="0" t="n">
        <f aca="false">MIN(IF(C708=1,F708-H708,F708),Assumptions!$C$13,MAX(0,($B$5-P707)/$B$6))</f>
        <v>17.6774708</v>
      </c>
      <c r="L708" s="0" t="n">
        <f aca="false">IF(C708=1,0,MIN(F708-K708,Assumptions!$C$15,MAX(0,$B$10-O707-M708)))</f>
        <v>0</v>
      </c>
      <c r="M708" s="0" t="n">
        <f aca="false">'Profiles 8760'!H697</f>
        <v>268800</v>
      </c>
      <c r="N708" s="0" t="n">
        <f aca="false">J708+L708</f>
        <v>0</v>
      </c>
      <c r="O708" s="0" t="n">
        <f aca="false">O707+N708</f>
        <v>55989.3970543748</v>
      </c>
      <c r="P708" s="0" t="n">
        <f aca="false">MIN($B$5,P707+K708*$B$6-I708)</f>
        <v>182.32186502684</v>
      </c>
      <c r="Q708" s="0" t="n">
        <f aca="false">MAX(0,F708-H708-K708-L708)</f>
        <v>0</v>
      </c>
    </row>
    <row r="709" customFormat="false" ht="15" hidden="false" customHeight="false" outlineLevel="0" collapsed="false">
      <c r="A709" s="0" t="n">
        <f aca="false">'Profiles 8760'!A698</f>
        <v>696</v>
      </c>
      <c r="B709" s="0" t="n">
        <f aca="false">'Profiles 8760'!B698</f>
        <v>1</v>
      </c>
      <c r="C709" s="0" t="n">
        <f aca="false">'Profiles 8760'!E698</f>
        <v>0</v>
      </c>
      <c r="D709" s="0" t="n">
        <f aca="false">'Profiles 8760'!F698</f>
        <v>0</v>
      </c>
      <c r="E709" s="0" t="n">
        <f aca="false">'Profiles 8760'!G698</f>
        <v>0.404575</v>
      </c>
      <c r="F709" s="0" t="n">
        <f aca="false">D709*Assumptions!$C$11*$B$7+E709*Assumptions!$C$12*$B$8</f>
        <v>16.5471175</v>
      </c>
      <c r="G709" s="0" t="n">
        <f aca="false">C709*Assumptions!$C$15</f>
        <v>0</v>
      </c>
      <c r="H709" s="0" t="n">
        <f aca="false">MIN(F709,G709)</f>
        <v>0</v>
      </c>
      <c r="I709" s="0" t="n">
        <f aca="false">IF(C709=1,MIN(G709-H709,Assumptions!$C$13,P708),0)</f>
        <v>0</v>
      </c>
      <c r="J709" s="0" t="n">
        <f aca="false">H709+I709</f>
        <v>0</v>
      </c>
      <c r="K709" s="0" t="n">
        <f aca="false">MIN(IF(C709=1,F709-H709,F709),Assumptions!$C$13,MAX(0,($B$5-P708)/$B$6))</f>
        <v>16.5471175</v>
      </c>
      <c r="L709" s="0" t="n">
        <f aca="false">IF(C709=1,0,MIN(F709-K709,Assumptions!$C$15,MAX(0,$B$10-O708-M709)))</f>
        <v>0</v>
      </c>
      <c r="M709" s="0" t="n">
        <f aca="false">'Profiles 8760'!H698</f>
        <v>268800</v>
      </c>
      <c r="N709" s="0" t="n">
        <f aca="false">J709+L709</f>
        <v>0</v>
      </c>
      <c r="O709" s="0" t="n">
        <f aca="false">O708+N709</f>
        <v>55989.3970543748</v>
      </c>
      <c r="P709" s="0" t="n">
        <f aca="false">MIN($B$5,P708+K709*$B$6-I709)</f>
        <v>196.66490647584</v>
      </c>
      <c r="Q709" s="0" t="n">
        <f aca="false">MAX(0,F709-H709-K709-L709)</f>
        <v>0</v>
      </c>
    </row>
    <row r="710" customFormat="false" ht="15" hidden="false" customHeight="false" outlineLevel="0" collapsed="false">
      <c r="A710" s="0" t="n">
        <f aca="false">'Profiles 8760'!A699</f>
        <v>697</v>
      </c>
      <c r="B710" s="0" t="n">
        <f aca="false">'Profiles 8760'!B699</f>
        <v>1</v>
      </c>
      <c r="C710" s="0" t="n">
        <f aca="false">'Profiles 8760'!E699</f>
        <v>0</v>
      </c>
      <c r="D710" s="0" t="n">
        <f aca="false">'Profiles 8760'!F699</f>
        <v>0</v>
      </c>
      <c r="E710" s="0" t="n">
        <f aca="false">'Profiles 8760'!G699</f>
        <v>0.298302</v>
      </c>
      <c r="F710" s="0" t="n">
        <f aca="false">D710*Assumptions!$C$11*$B$7+E710*Assumptions!$C$12*$B$8</f>
        <v>12.2005518</v>
      </c>
      <c r="G710" s="0" t="n">
        <f aca="false">C710*Assumptions!$C$15</f>
        <v>0</v>
      </c>
      <c r="H710" s="0" t="n">
        <f aca="false">MIN(F710,G710)</f>
        <v>0</v>
      </c>
      <c r="I710" s="0" t="n">
        <f aca="false">IF(C710=1,MIN(G710-H710,Assumptions!$C$13,P709),0)</f>
        <v>0</v>
      </c>
      <c r="J710" s="0" t="n">
        <f aca="false">H710+I710</f>
        <v>0</v>
      </c>
      <c r="K710" s="0" t="n">
        <f aca="false">MIN(IF(C710=1,F710-H710,F710),Assumptions!$C$13,MAX(0,($B$5-P709)/$B$6))</f>
        <v>12.2005518</v>
      </c>
      <c r="L710" s="0" t="n">
        <f aca="false">IF(C710=1,0,MIN(F710-K710,Assumptions!$C$15,MAX(0,$B$10-O709-M710)))</f>
        <v>0</v>
      </c>
      <c r="M710" s="0" t="n">
        <f aca="false">'Profiles 8760'!H699</f>
        <v>268800</v>
      </c>
      <c r="N710" s="0" t="n">
        <f aca="false">J710+L710</f>
        <v>0</v>
      </c>
      <c r="O710" s="0" t="n">
        <f aca="false">O709+N710</f>
        <v>55989.3970543748</v>
      </c>
      <c r="P710" s="0" t="n">
        <f aca="false">MIN($B$5,P709+K710*$B$6-I710)</f>
        <v>207.24034477608</v>
      </c>
      <c r="Q710" s="0" t="n">
        <f aca="false">MAX(0,F710-H710-K710-L710)</f>
        <v>0</v>
      </c>
    </row>
    <row r="711" customFormat="false" ht="15" hidden="false" customHeight="false" outlineLevel="0" collapsed="false">
      <c r="A711" s="0" t="n">
        <f aca="false">'Profiles 8760'!A700</f>
        <v>698</v>
      </c>
      <c r="B711" s="0" t="n">
        <f aca="false">'Profiles 8760'!B700</f>
        <v>1</v>
      </c>
      <c r="C711" s="0" t="n">
        <f aca="false">'Profiles 8760'!E700</f>
        <v>0</v>
      </c>
      <c r="D711" s="0" t="n">
        <f aca="false">'Profiles 8760'!F700</f>
        <v>0</v>
      </c>
      <c r="E711" s="0" t="n">
        <f aca="false">'Profiles 8760'!G700</f>
        <v>0.219605</v>
      </c>
      <c r="F711" s="0" t="n">
        <f aca="false">D711*Assumptions!$C$11*$B$7+E711*Assumptions!$C$12*$B$8</f>
        <v>8.9818445</v>
      </c>
      <c r="G711" s="0" t="n">
        <f aca="false">C711*Assumptions!$C$15</f>
        <v>0</v>
      </c>
      <c r="H711" s="0" t="n">
        <f aca="false">MIN(F711,G711)</f>
        <v>0</v>
      </c>
      <c r="I711" s="0" t="n">
        <f aca="false">IF(C711=1,MIN(G711-H711,Assumptions!$C$13,P710),0)</f>
        <v>0</v>
      </c>
      <c r="J711" s="0" t="n">
        <f aca="false">H711+I711</f>
        <v>0</v>
      </c>
      <c r="K711" s="0" t="n">
        <f aca="false">MIN(IF(C711=1,F711-H711,F711),Assumptions!$C$13,MAX(0,($B$5-P710)/$B$6))</f>
        <v>8.9818445</v>
      </c>
      <c r="L711" s="0" t="n">
        <f aca="false">IF(C711=1,0,MIN(F711-K711,Assumptions!$C$15,MAX(0,$B$10-O710-M711)))</f>
        <v>0</v>
      </c>
      <c r="M711" s="0" t="n">
        <f aca="false">'Profiles 8760'!H700</f>
        <v>268800</v>
      </c>
      <c r="N711" s="0" t="n">
        <f aca="false">J711+L711</f>
        <v>0</v>
      </c>
      <c r="O711" s="0" t="n">
        <f aca="false">O710+N711</f>
        <v>55989.3970543748</v>
      </c>
      <c r="P711" s="0" t="n">
        <f aca="false">MIN($B$5,P710+K711*$B$6-I711)</f>
        <v>215.02580758868</v>
      </c>
      <c r="Q711" s="0" t="n">
        <f aca="false">MAX(0,F711-H711-K711-L711)</f>
        <v>0</v>
      </c>
    </row>
    <row r="712" customFormat="false" ht="15" hidden="false" customHeight="false" outlineLevel="0" collapsed="false">
      <c r="A712" s="0" t="n">
        <f aca="false">'Profiles 8760'!A701</f>
        <v>699</v>
      </c>
      <c r="B712" s="0" t="n">
        <f aca="false">'Profiles 8760'!B701</f>
        <v>1</v>
      </c>
      <c r="C712" s="0" t="n">
        <f aca="false">'Profiles 8760'!E701</f>
        <v>0</v>
      </c>
      <c r="D712" s="0" t="n">
        <f aca="false">'Profiles 8760'!F701</f>
        <v>0</v>
      </c>
      <c r="E712" s="0" t="n">
        <f aca="false">'Profiles 8760'!G701</f>
        <v>0.324874</v>
      </c>
      <c r="F712" s="0" t="n">
        <f aca="false">D712*Assumptions!$C$11*$B$7+E712*Assumptions!$C$12*$B$8</f>
        <v>13.2873466</v>
      </c>
      <c r="G712" s="0" t="n">
        <f aca="false">C712*Assumptions!$C$15</f>
        <v>0</v>
      </c>
      <c r="H712" s="0" t="n">
        <f aca="false">MIN(F712,G712)</f>
        <v>0</v>
      </c>
      <c r="I712" s="0" t="n">
        <f aca="false">IF(C712=1,MIN(G712-H712,Assumptions!$C$13,P711),0)</f>
        <v>0</v>
      </c>
      <c r="J712" s="0" t="n">
        <f aca="false">H712+I712</f>
        <v>0</v>
      </c>
      <c r="K712" s="0" t="n">
        <f aca="false">MIN(IF(C712=1,F712-H712,F712),Assumptions!$C$13,MAX(0,($B$5-P711)/$B$6))</f>
        <v>13.2873466</v>
      </c>
      <c r="L712" s="0" t="n">
        <f aca="false">IF(C712=1,0,MIN(F712-K712,Assumptions!$C$15,MAX(0,$B$10-O711-M712)))</f>
        <v>0</v>
      </c>
      <c r="M712" s="0" t="n">
        <f aca="false">'Profiles 8760'!H701</f>
        <v>268800</v>
      </c>
      <c r="N712" s="0" t="n">
        <f aca="false">J712+L712</f>
        <v>0</v>
      </c>
      <c r="O712" s="0" t="n">
        <f aca="false">O711+N712</f>
        <v>55989.3970543748</v>
      </c>
      <c r="P712" s="0" t="n">
        <f aca="false">MIN($B$5,P711+K712*$B$6-I712)</f>
        <v>226.54327962156</v>
      </c>
      <c r="Q712" s="0" t="n">
        <f aca="false">MAX(0,F712-H712-K712-L712)</f>
        <v>0</v>
      </c>
    </row>
    <row r="713" customFormat="false" ht="15" hidden="false" customHeight="false" outlineLevel="0" collapsed="false">
      <c r="A713" s="0" t="n">
        <f aca="false">'Profiles 8760'!A702</f>
        <v>700</v>
      </c>
      <c r="B713" s="0" t="n">
        <f aca="false">'Profiles 8760'!B702</f>
        <v>1</v>
      </c>
      <c r="C713" s="0" t="n">
        <f aca="false">'Profiles 8760'!E702</f>
        <v>0</v>
      </c>
      <c r="D713" s="0" t="n">
        <f aca="false">'Profiles 8760'!F702</f>
        <v>0</v>
      </c>
      <c r="E713" s="0" t="n">
        <f aca="false">'Profiles 8760'!G702</f>
        <v>0.299478</v>
      </c>
      <c r="F713" s="0" t="n">
        <f aca="false">D713*Assumptions!$C$11*$B$7+E713*Assumptions!$C$12*$B$8</f>
        <v>12.2486502</v>
      </c>
      <c r="G713" s="0" t="n">
        <f aca="false">C713*Assumptions!$C$15</f>
        <v>0</v>
      </c>
      <c r="H713" s="0" t="n">
        <f aca="false">MIN(F713,G713)</f>
        <v>0</v>
      </c>
      <c r="I713" s="0" t="n">
        <f aca="false">IF(C713=1,MIN(G713-H713,Assumptions!$C$13,P712),0)</f>
        <v>0</v>
      </c>
      <c r="J713" s="0" t="n">
        <f aca="false">H713+I713</f>
        <v>0</v>
      </c>
      <c r="K713" s="0" t="n">
        <f aca="false">MIN(IF(C713=1,F713-H713,F713),Assumptions!$C$13,MAX(0,($B$5-P712)/$B$6))</f>
        <v>12.2486502</v>
      </c>
      <c r="L713" s="0" t="n">
        <f aca="false">IF(C713=1,0,MIN(F713-K713,Assumptions!$C$15,MAX(0,$B$10-O712-M713)))</f>
        <v>0</v>
      </c>
      <c r="M713" s="0" t="n">
        <f aca="false">'Profiles 8760'!H702</f>
        <v>268800</v>
      </c>
      <c r="N713" s="0" t="n">
        <f aca="false">J713+L713</f>
        <v>0</v>
      </c>
      <c r="O713" s="0" t="n">
        <f aca="false">O712+N713</f>
        <v>55989.3970543748</v>
      </c>
      <c r="P713" s="0" t="n">
        <f aca="false">MIN($B$5,P712+K713*$B$6-I713)</f>
        <v>237.16040961492</v>
      </c>
      <c r="Q713" s="0" t="n">
        <f aca="false">MAX(0,F713-H713-K713-L713)</f>
        <v>0</v>
      </c>
    </row>
    <row r="714" customFormat="false" ht="15" hidden="false" customHeight="false" outlineLevel="0" collapsed="false">
      <c r="A714" s="0" t="n">
        <f aca="false">'Profiles 8760'!A703</f>
        <v>701</v>
      </c>
      <c r="B714" s="0" t="n">
        <f aca="false">'Profiles 8760'!B703</f>
        <v>1</v>
      </c>
      <c r="C714" s="0" t="n">
        <f aca="false">'Profiles 8760'!E703</f>
        <v>0</v>
      </c>
      <c r="D714" s="0" t="n">
        <f aca="false">'Profiles 8760'!F703</f>
        <v>0</v>
      </c>
      <c r="E714" s="0" t="n">
        <f aca="false">'Profiles 8760'!G703</f>
        <v>0.316359</v>
      </c>
      <c r="F714" s="0" t="n">
        <f aca="false">D714*Assumptions!$C$11*$B$7+E714*Assumptions!$C$12*$B$8</f>
        <v>12.9390831</v>
      </c>
      <c r="G714" s="0" t="n">
        <f aca="false">C714*Assumptions!$C$15</f>
        <v>0</v>
      </c>
      <c r="H714" s="0" t="n">
        <f aca="false">MIN(F714,G714)</f>
        <v>0</v>
      </c>
      <c r="I714" s="0" t="n">
        <f aca="false">IF(C714=1,MIN(G714-H714,Assumptions!$C$13,P713),0)</f>
        <v>0</v>
      </c>
      <c r="J714" s="0" t="n">
        <f aca="false">H714+I714</f>
        <v>0</v>
      </c>
      <c r="K714" s="0" t="n">
        <f aca="false">MIN(IF(C714=1,F714-H714,F714),Assumptions!$C$13,MAX(0,($B$5-P713)/$B$6))</f>
        <v>12.9390831</v>
      </c>
      <c r="L714" s="0" t="n">
        <f aca="false">IF(C714=1,0,MIN(F714-K714,Assumptions!$C$15,MAX(0,$B$10-O713-M714)))</f>
        <v>0</v>
      </c>
      <c r="M714" s="0" t="n">
        <f aca="false">'Profiles 8760'!H703</f>
        <v>268800</v>
      </c>
      <c r="N714" s="0" t="n">
        <f aca="false">J714+L714</f>
        <v>0</v>
      </c>
      <c r="O714" s="0" t="n">
        <f aca="false">O713+N714</f>
        <v>55989.3970543748</v>
      </c>
      <c r="P714" s="0" t="n">
        <f aca="false">MIN($B$5,P713+K714*$B$6-I714)</f>
        <v>248.376006846</v>
      </c>
      <c r="Q714" s="0" t="n">
        <f aca="false">MAX(0,F714-H714-K714-L714)</f>
        <v>0</v>
      </c>
    </row>
    <row r="715" customFormat="false" ht="15" hidden="false" customHeight="false" outlineLevel="0" collapsed="false">
      <c r="A715" s="0" t="n">
        <f aca="false">'Profiles 8760'!A704</f>
        <v>702</v>
      </c>
      <c r="B715" s="0" t="n">
        <f aca="false">'Profiles 8760'!B704</f>
        <v>1</v>
      </c>
      <c r="C715" s="0" t="n">
        <f aca="false">'Profiles 8760'!E704</f>
        <v>0</v>
      </c>
      <c r="D715" s="0" t="n">
        <f aca="false">'Profiles 8760'!F704</f>
        <v>0</v>
      </c>
      <c r="E715" s="0" t="n">
        <f aca="false">'Profiles 8760'!G704</f>
        <v>0.20456</v>
      </c>
      <c r="F715" s="0" t="n">
        <f aca="false">D715*Assumptions!$C$11*$B$7+E715*Assumptions!$C$12*$B$8</f>
        <v>8.366504</v>
      </c>
      <c r="G715" s="0" t="n">
        <f aca="false">C715*Assumptions!$C$15</f>
        <v>0</v>
      </c>
      <c r="H715" s="0" t="n">
        <f aca="false">MIN(F715,G715)</f>
        <v>0</v>
      </c>
      <c r="I715" s="0" t="n">
        <f aca="false">IF(C715=1,MIN(G715-H715,Assumptions!$C$13,P714),0)</f>
        <v>0</v>
      </c>
      <c r="J715" s="0" t="n">
        <f aca="false">H715+I715</f>
        <v>0</v>
      </c>
      <c r="K715" s="0" t="n">
        <f aca="false">MIN(IF(C715=1,F715-H715,F715),Assumptions!$C$13,MAX(0,($B$5-P714)/$B$6))</f>
        <v>8.366504</v>
      </c>
      <c r="L715" s="0" t="n">
        <f aca="false">IF(C715=1,0,MIN(F715-K715,Assumptions!$C$15,MAX(0,$B$10-O714-M715)))</f>
        <v>0</v>
      </c>
      <c r="M715" s="0" t="n">
        <f aca="false">'Profiles 8760'!H704</f>
        <v>268800</v>
      </c>
      <c r="N715" s="0" t="n">
        <f aca="false">J715+L715</f>
        <v>0</v>
      </c>
      <c r="O715" s="0" t="n">
        <f aca="false">O714+N715</f>
        <v>55989.3970543748</v>
      </c>
      <c r="P715" s="0" t="n">
        <f aca="false">MIN($B$5,P714+K715*$B$6-I715)</f>
        <v>255.6280925132</v>
      </c>
      <c r="Q715" s="0" t="n">
        <f aca="false">MAX(0,F715-H715-K715-L715)</f>
        <v>0</v>
      </c>
    </row>
    <row r="716" customFormat="false" ht="15" hidden="false" customHeight="false" outlineLevel="0" collapsed="false">
      <c r="A716" s="0" t="n">
        <f aca="false">'Profiles 8760'!A705</f>
        <v>703</v>
      </c>
      <c r="B716" s="0" t="n">
        <f aca="false">'Profiles 8760'!B705</f>
        <v>1</v>
      </c>
      <c r="C716" s="0" t="n">
        <f aca="false">'Profiles 8760'!E705</f>
        <v>0</v>
      </c>
      <c r="D716" s="0" t="n">
        <f aca="false">'Profiles 8760'!F705</f>
        <v>0</v>
      </c>
      <c r="E716" s="0" t="n">
        <f aca="false">'Profiles 8760'!G705</f>
        <v>0.240044</v>
      </c>
      <c r="F716" s="0" t="n">
        <f aca="false">D716*Assumptions!$C$11*$B$7+E716*Assumptions!$C$12*$B$8</f>
        <v>9.8177996</v>
      </c>
      <c r="G716" s="0" t="n">
        <f aca="false">C716*Assumptions!$C$15</f>
        <v>0</v>
      </c>
      <c r="H716" s="0" t="n">
        <f aca="false">MIN(F716,G716)</f>
        <v>0</v>
      </c>
      <c r="I716" s="0" t="n">
        <f aca="false">IF(C716=1,MIN(G716-H716,Assumptions!$C$13,P715),0)</f>
        <v>0</v>
      </c>
      <c r="J716" s="0" t="n">
        <f aca="false">H716+I716</f>
        <v>0</v>
      </c>
      <c r="K716" s="0" t="n">
        <f aca="false">MIN(IF(C716=1,F716-H716,F716),Assumptions!$C$13,MAX(0,($B$5-P715)/$B$6))</f>
        <v>9.8177996</v>
      </c>
      <c r="L716" s="0" t="n">
        <f aca="false">IF(C716=1,0,MIN(F716-K716,Assumptions!$C$15,MAX(0,$B$10-O715-M716)))</f>
        <v>0</v>
      </c>
      <c r="M716" s="0" t="n">
        <f aca="false">'Profiles 8760'!H705</f>
        <v>268800</v>
      </c>
      <c r="N716" s="0" t="n">
        <f aca="false">J716+L716</f>
        <v>0</v>
      </c>
      <c r="O716" s="0" t="n">
        <f aca="false">O715+N716</f>
        <v>55989.3970543748</v>
      </c>
      <c r="P716" s="0" t="n">
        <f aca="false">MIN($B$5,P715+K716*$B$6-I716)</f>
        <v>264.13816120648</v>
      </c>
      <c r="Q716" s="0" t="n">
        <f aca="false">MAX(0,F716-H716-K716-L716)</f>
        <v>0</v>
      </c>
    </row>
    <row r="717" customFormat="false" ht="15" hidden="false" customHeight="false" outlineLevel="0" collapsed="false">
      <c r="A717" s="0" t="n">
        <f aca="false">'Profiles 8760'!A706</f>
        <v>704</v>
      </c>
      <c r="B717" s="0" t="n">
        <f aca="false">'Profiles 8760'!B706</f>
        <v>1</v>
      </c>
      <c r="C717" s="0" t="n">
        <f aca="false">'Profiles 8760'!E706</f>
        <v>1</v>
      </c>
      <c r="D717" s="0" t="n">
        <f aca="false">'Profiles 8760'!F706</f>
        <v>0.065221</v>
      </c>
      <c r="E717" s="0" t="n">
        <f aca="false">'Profiles 8760'!G706</f>
        <v>0.234134</v>
      </c>
      <c r="F717" s="0" t="n">
        <f aca="false">D717*Assumptions!$C$11*$B$7+E717*Assumptions!$C$12*$B$8</f>
        <v>28.4119054</v>
      </c>
      <c r="G717" s="0" t="n">
        <f aca="false">C717*Assumptions!$C$15</f>
        <v>200</v>
      </c>
      <c r="H717" s="0" t="n">
        <f aca="false">MIN(F717,G717)</f>
        <v>28.4119054</v>
      </c>
      <c r="I717" s="0" t="n">
        <f aca="false">IF(C717=1,MIN(G717-H717,Assumptions!$C$13,P716),0)</f>
        <v>171.5880946</v>
      </c>
      <c r="J717" s="0" t="n">
        <f aca="false">H717+I717</f>
        <v>200</v>
      </c>
      <c r="K717" s="0" t="n">
        <f aca="false">MIN(IF(C717=1,F717-H717,F717),Assumptions!$C$13,MAX(0,($B$5-P716)/$B$6))</f>
        <v>0</v>
      </c>
      <c r="L717" s="0" t="n">
        <f aca="false">IF(C717=1,0,MIN(F717-K717,Assumptions!$C$15,MAX(0,$B$10-O716-M717)))</f>
        <v>0</v>
      </c>
      <c r="M717" s="0" t="n">
        <f aca="false">'Profiles 8760'!H706</f>
        <v>268600</v>
      </c>
      <c r="N717" s="0" t="n">
        <f aca="false">J717+L717</f>
        <v>200</v>
      </c>
      <c r="O717" s="0" t="n">
        <f aca="false">O716+N717</f>
        <v>56189.3970543748</v>
      </c>
      <c r="P717" s="0" t="n">
        <f aca="false">MIN($B$5,P716+K717*$B$6-I717)</f>
        <v>92.55006660648</v>
      </c>
      <c r="Q717" s="0" t="n">
        <f aca="false">MAX(0,F717-H717-K717-L717)</f>
        <v>0</v>
      </c>
    </row>
    <row r="718" customFormat="false" ht="15" hidden="false" customHeight="false" outlineLevel="0" collapsed="false">
      <c r="A718" s="0" t="n">
        <f aca="false">'Profiles 8760'!A707</f>
        <v>705</v>
      </c>
      <c r="B718" s="0" t="n">
        <f aca="false">'Profiles 8760'!B707</f>
        <v>1</v>
      </c>
      <c r="C718" s="0" t="n">
        <f aca="false">'Profiles 8760'!E707</f>
        <v>1</v>
      </c>
      <c r="D718" s="0" t="n">
        <f aca="false">'Profiles 8760'!F707</f>
        <v>0.341907</v>
      </c>
      <c r="E718" s="0" t="n">
        <f aca="false">'Profiles 8760'!G707</f>
        <v>0.22545</v>
      </c>
      <c r="F718" s="0" t="n">
        <f aca="false">D718*Assumptions!$C$11*$B$7+E718*Assumptions!$C$12*$B$8</f>
        <v>107.9636466</v>
      </c>
      <c r="G718" s="0" t="n">
        <f aca="false">C718*Assumptions!$C$15</f>
        <v>200</v>
      </c>
      <c r="H718" s="0" t="n">
        <f aca="false">MIN(F718,G718)</f>
        <v>107.9636466</v>
      </c>
      <c r="I718" s="0" t="n">
        <f aca="false">IF(C718=1,MIN(G718-H718,Assumptions!$C$13,P717),0)</f>
        <v>92.0363534</v>
      </c>
      <c r="J718" s="0" t="n">
        <f aca="false">H718+I718</f>
        <v>200</v>
      </c>
      <c r="K718" s="0" t="n">
        <f aca="false">MIN(IF(C718=1,F718-H718,F718),Assumptions!$C$13,MAX(0,($B$5-P717)/$B$6))</f>
        <v>0</v>
      </c>
      <c r="L718" s="0" t="n">
        <f aca="false">IF(C718=1,0,MIN(F718-K718,Assumptions!$C$15,MAX(0,$B$10-O717-M718)))</f>
        <v>0</v>
      </c>
      <c r="M718" s="0" t="n">
        <f aca="false">'Profiles 8760'!H707</f>
        <v>268400</v>
      </c>
      <c r="N718" s="0" t="n">
        <f aca="false">J718+L718</f>
        <v>200</v>
      </c>
      <c r="O718" s="0" t="n">
        <f aca="false">O717+N718</f>
        <v>56389.3970543748</v>
      </c>
      <c r="P718" s="0" t="n">
        <f aca="false">MIN($B$5,P717+K718*$B$6-I718)</f>
        <v>0.513713206479991</v>
      </c>
      <c r="Q718" s="0" t="n">
        <f aca="false">MAX(0,F718-H718-K718-L718)</f>
        <v>0</v>
      </c>
    </row>
    <row r="719" customFormat="false" ht="15" hidden="false" customHeight="false" outlineLevel="0" collapsed="false">
      <c r="A719" s="0" t="n">
        <f aca="false">'Profiles 8760'!A708</f>
        <v>706</v>
      </c>
      <c r="B719" s="0" t="n">
        <f aca="false">'Profiles 8760'!B708</f>
        <v>1</v>
      </c>
      <c r="C719" s="0" t="n">
        <f aca="false">'Profiles 8760'!E708</f>
        <v>0</v>
      </c>
      <c r="D719" s="0" t="n">
        <f aca="false">'Profiles 8760'!F708</f>
        <v>0.657344</v>
      </c>
      <c r="E719" s="0" t="n">
        <f aca="false">'Profiles 8760'!G708</f>
        <v>0.315216</v>
      </c>
      <c r="F719" s="0" t="n">
        <f aca="false">D719*Assumptions!$C$11*$B$7+E719*Assumptions!$C$12*$B$8</f>
        <v>202.7332816</v>
      </c>
      <c r="G719" s="0" t="n">
        <f aca="false">C719*Assumptions!$C$15</f>
        <v>0</v>
      </c>
      <c r="H719" s="0" t="n">
        <f aca="false">MIN(F719,G719)</f>
        <v>0</v>
      </c>
      <c r="I719" s="0" t="n">
        <f aca="false">IF(C719=1,MIN(G719-H719,Assumptions!$C$13,P718),0)</f>
        <v>0</v>
      </c>
      <c r="J719" s="0" t="n">
        <f aca="false">H719+I719</f>
        <v>0</v>
      </c>
      <c r="K719" s="0" t="n">
        <f aca="false">MIN(IF(C719=1,F719-H719,F719),Assumptions!$C$13,MAX(0,($B$5-P718)/$B$6))</f>
        <v>180</v>
      </c>
      <c r="L719" s="0" t="n">
        <f aca="false">IF(C719=1,0,MIN(F719-K719,Assumptions!$C$15,MAX(0,$B$10-O718-M719)))</f>
        <v>22.7332816</v>
      </c>
      <c r="M719" s="0" t="n">
        <f aca="false">'Profiles 8760'!H708</f>
        <v>268400</v>
      </c>
      <c r="N719" s="0" t="n">
        <f aca="false">J719+L719</f>
        <v>22.7332816</v>
      </c>
      <c r="O719" s="0" t="n">
        <f aca="false">O718+N719</f>
        <v>56412.1303359748</v>
      </c>
      <c r="P719" s="0" t="n">
        <f aca="false">MIN($B$5,P718+K719*$B$6-I719)</f>
        <v>156.53771320648</v>
      </c>
      <c r="Q719" s="0" t="n">
        <f aca="false">MAX(0,F719-H719-K719-L719)</f>
        <v>0</v>
      </c>
    </row>
    <row r="720" customFormat="false" ht="15" hidden="false" customHeight="false" outlineLevel="0" collapsed="false">
      <c r="A720" s="0" t="n">
        <f aca="false">'Profiles 8760'!A709</f>
        <v>707</v>
      </c>
      <c r="B720" s="0" t="n">
        <f aca="false">'Profiles 8760'!B709</f>
        <v>1</v>
      </c>
      <c r="C720" s="0" t="n">
        <f aca="false">'Profiles 8760'!E709</f>
        <v>0</v>
      </c>
      <c r="D720" s="0" t="n">
        <f aca="false">'Profiles 8760'!F709</f>
        <v>0.936527</v>
      </c>
      <c r="E720" s="0" t="n">
        <f aca="false">'Profiles 8760'!G709</f>
        <v>0.454058</v>
      </c>
      <c r="F720" s="0" t="n">
        <f aca="false">D720*Assumptions!$C$11*$B$7+E720*Assumptions!$C$12*$B$8</f>
        <v>289.0399698</v>
      </c>
      <c r="G720" s="0" t="n">
        <f aca="false">C720*Assumptions!$C$15</f>
        <v>0</v>
      </c>
      <c r="H720" s="0" t="n">
        <f aca="false">MIN(F720,G720)</f>
        <v>0</v>
      </c>
      <c r="I720" s="0" t="n">
        <f aca="false">IF(C720=1,MIN(G720-H720,Assumptions!$C$13,P719),0)</f>
        <v>0</v>
      </c>
      <c r="J720" s="0" t="n">
        <f aca="false">H720+I720</f>
        <v>0</v>
      </c>
      <c r="K720" s="0" t="n">
        <f aca="false">MIN(IF(C720=1,F720-H720,F720),Assumptions!$C$13,MAX(0,($B$5-P719)/$B$6))</f>
        <v>180</v>
      </c>
      <c r="L720" s="0" t="n">
        <f aca="false">IF(C720=1,0,MIN(F720-K720,Assumptions!$C$15,MAX(0,$B$10-O719-M720)))</f>
        <v>109.0399698</v>
      </c>
      <c r="M720" s="0" t="n">
        <f aca="false">'Profiles 8760'!H709</f>
        <v>268400</v>
      </c>
      <c r="N720" s="0" t="n">
        <f aca="false">J720+L720</f>
        <v>109.0399698</v>
      </c>
      <c r="O720" s="0" t="n">
        <f aca="false">O719+N720</f>
        <v>56521.1703057748</v>
      </c>
      <c r="P720" s="0" t="n">
        <f aca="false">MIN($B$5,P719+K720*$B$6-I720)</f>
        <v>312.56171320648</v>
      </c>
      <c r="Q720" s="0" t="n">
        <f aca="false">MAX(0,F720-H720-K720-L720)</f>
        <v>0</v>
      </c>
    </row>
    <row r="721" customFormat="false" ht="15" hidden="false" customHeight="false" outlineLevel="0" collapsed="false">
      <c r="A721" s="0" t="n">
        <f aca="false">'Profiles 8760'!A710</f>
        <v>708</v>
      </c>
      <c r="B721" s="0" t="n">
        <f aca="false">'Profiles 8760'!B710</f>
        <v>1</v>
      </c>
      <c r="C721" s="0" t="n">
        <f aca="false">'Profiles 8760'!E710</f>
        <v>0</v>
      </c>
      <c r="D721" s="0" t="n">
        <f aca="false">'Profiles 8760'!F710</f>
        <v>1</v>
      </c>
      <c r="E721" s="0" t="n">
        <f aca="false">'Profiles 8760'!G710</f>
        <v>0.513034</v>
      </c>
      <c r="F721" s="0" t="n">
        <f aca="false">D721*Assumptions!$C$11*$B$7+E721*Assumptions!$C$12*$B$8</f>
        <v>309.7830906</v>
      </c>
      <c r="G721" s="0" t="n">
        <f aca="false">C721*Assumptions!$C$15</f>
        <v>0</v>
      </c>
      <c r="H721" s="0" t="n">
        <f aca="false">MIN(F721,G721)</f>
        <v>0</v>
      </c>
      <c r="I721" s="0" t="n">
        <f aca="false">IF(C721=1,MIN(G721-H721,Assumptions!$C$13,P720),0)</f>
        <v>0</v>
      </c>
      <c r="J721" s="0" t="n">
        <f aca="false">H721+I721</f>
        <v>0</v>
      </c>
      <c r="K721" s="0" t="n">
        <f aca="false">MIN(IF(C721=1,F721-H721,F721),Assumptions!$C$13,MAX(0,($B$5-P720)/$B$6))</f>
        <v>180</v>
      </c>
      <c r="L721" s="0" t="n">
        <f aca="false">IF(C721=1,0,MIN(F721-K721,Assumptions!$C$15,MAX(0,$B$10-O720-M721)))</f>
        <v>129.7830906</v>
      </c>
      <c r="M721" s="0" t="n">
        <f aca="false">'Profiles 8760'!H710</f>
        <v>268400</v>
      </c>
      <c r="N721" s="0" t="n">
        <f aca="false">J721+L721</f>
        <v>129.7830906</v>
      </c>
      <c r="O721" s="0" t="n">
        <f aca="false">O720+N721</f>
        <v>56650.9533963748</v>
      </c>
      <c r="P721" s="0" t="n">
        <f aca="false">MIN($B$5,P720+K721*$B$6-I721)</f>
        <v>468.58571320648</v>
      </c>
      <c r="Q721" s="0" t="n">
        <f aca="false">MAX(0,F721-H721-K721-L721)</f>
        <v>0</v>
      </c>
    </row>
    <row r="722" customFormat="false" ht="15" hidden="false" customHeight="false" outlineLevel="0" collapsed="false">
      <c r="A722" s="0" t="n">
        <f aca="false">'Profiles 8760'!A711</f>
        <v>709</v>
      </c>
      <c r="B722" s="0" t="n">
        <f aca="false">'Profiles 8760'!B711</f>
        <v>1</v>
      </c>
      <c r="C722" s="0" t="n">
        <f aca="false">'Profiles 8760'!E711</f>
        <v>0</v>
      </c>
      <c r="D722" s="0" t="n">
        <f aca="false">'Profiles 8760'!F711</f>
        <v>1</v>
      </c>
      <c r="E722" s="0" t="n">
        <f aca="false">'Profiles 8760'!G711</f>
        <v>0.495098</v>
      </c>
      <c r="F722" s="0" t="n">
        <f aca="false">D722*Assumptions!$C$11*$B$7+E722*Assumptions!$C$12*$B$8</f>
        <v>309.0495082</v>
      </c>
      <c r="G722" s="0" t="n">
        <f aca="false">C722*Assumptions!$C$15</f>
        <v>0</v>
      </c>
      <c r="H722" s="0" t="n">
        <f aca="false">MIN(F722,G722)</f>
        <v>0</v>
      </c>
      <c r="I722" s="0" t="n">
        <f aca="false">IF(C722=1,MIN(G722-H722,Assumptions!$C$13,P721),0)</f>
        <v>0</v>
      </c>
      <c r="J722" s="0" t="n">
        <f aca="false">H722+I722</f>
        <v>0</v>
      </c>
      <c r="K722" s="0" t="n">
        <f aca="false">MIN(IF(C722=1,F722-H722,F722),Assumptions!$C$13,MAX(0,($B$5-P721)/$B$6))</f>
        <v>48.712836633041</v>
      </c>
      <c r="L722" s="0" t="n">
        <f aca="false">IF(C722=1,0,MIN(F722-K722,Assumptions!$C$15,MAX(0,$B$10-O721-M722)))</f>
        <v>200</v>
      </c>
      <c r="M722" s="0" t="n">
        <f aca="false">'Profiles 8760'!H711</f>
        <v>268400</v>
      </c>
      <c r="N722" s="0" t="n">
        <f aca="false">J722+L722</f>
        <v>200</v>
      </c>
      <c r="O722" s="0" t="n">
        <f aca="false">O721+N722</f>
        <v>56850.9533963748</v>
      </c>
      <c r="P722" s="0" t="n">
        <f aca="false">MIN($B$5,P721+K722*$B$6-I722)</f>
        <v>510.81</v>
      </c>
      <c r="Q722" s="0" t="n">
        <f aca="false">MAX(0,F722-H722-K722-L722)</f>
        <v>60.336671566959</v>
      </c>
    </row>
    <row r="723" customFormat="false" ht="15" hidden="false" customHeight="false" outlineLevel="0" collapsed="false">
      <c r="A723" s="0" t="n">
        <f aca="false">'Profiles 8760'!A712</f>
        <v>710</v>
      </c>
      <c r="B723" s="0" t="n">
        <f aca="false">'Profiles 8760'!B712</f>
        <v>1</v>
      </c>
      <c r="C723" s="0" t="n">
        <f aca="false">'Profiles 8760'!E712</f>
        <v>0</v>
      </c>
      <c r="D723" s="0" t="n">
        <f aca="false">'Profiles 8760'!F712</f>
        <v>1</v>
      </c>
      <c r="E723" s="0" t="n">
        <f aca="false">'Profiles 8760'!G712</f>
        <v>0.277366</v>
      </c>
      <c r="F723" s="0" t="n">
        <f aca="false">D723*Assumptions!$C$11*$B$7+E723*Assumptions!$C$12*$B$8</f>
        <v>300.1442694</v>
      </c>
      <c r="G723" s="0" t="n">
        <f aca="false">C723*Assumptions!$C$15</f>
        <v>0</v>
      </c>
      <c r="H723" s="0" t="n">
        <f aca="false">MIN(F723,G723)</f>
        <v>0</v>
      </c>
      <c r="I723" s="0" t="n">
        <f aca="false">IF(C723=1,MIN(G723-H723,Assumptions!$C$13,P722),0)</f>
        <v>0</v>
      </c>
      <c r="J723" s="0" t="n">
        <f aca="false">H723+I723</f>
        <v>0</v>
      </c>
      <c r="K723" s="0" t="n">
        <f aca="false">MIN(IF(C723=1,F723-H723,F723),Assumptions!$C$13,MAX(0,($B$5-P722)/$B$6))</f>
        <v>0</v>
      </c>
      <c r="L723" s="0" t="n">
        <f aca="false">IF(C723=1,0,MIN(F723-K723,Assumptions!$C$15,MAX(0,$B$10-O722-M723)))</f>
        <v>200</v>
      </c>
      <c r="M723" s="0" t="n">
        <f aca="false">'Profiles 8760'!H712</f>
        <v>268400</v>
      </c>
      <c r="N723" s="0" t="n">
        <f aca="false">J723+L723</f>
        <v>200</v>
      </c>
      <c r="O723" s="0" t="n">
        <f aca="false">O722+N723</f>
        <v>57050.9533963748</v>
      </c>
      <c r="P723" s="0" t="n">
        <f aca="false">MIN($B$5,P722+K723*$B$6-I723)</f>
        <v>510.81</v>
      </c>
      <c r="Q723" s="0" t="n">
        <f aca="false">MAX(0,F723-H723-K723-L723)</f>
        <v>100.1442694</v>
      </c>
    </row>
    <row r="724" customFormat="false" ht="15" hidden="false" customHeight="false" outlineLevel="0" collapsed="false">
      <c r="A724" s="0" t="n">
        <f aca="false">'Profiles 8760'!A713</f>
        <v>711</v>
      </c>
      <c r="B724" s="0" t="n">
        <f aca="false">'Profiles 8760'!B713</f>
        <v>1</v>
      </c>
      <c r="C724" s="0" t="n">
        <f aca="false">'Profiles 8760'!E713</f>
        <v>0</v>
      </c>
      <c r="D724" s="0" t="n">
        <f aca="false">'Profiles 8760'!F713</f>
        <v>0.936527</v>
      </c>
      <c r="E724" s="0" t="n">
        <f aca="false">'Profiles 8760'!G713</f>
        <v>0.389036</v>
      </c>
      <c r="F724" s="0" t="n">
        <f aca="false">D724*Assumptions!$C$11*$B$7+E724*Assumptions!$C$12*$B$8</f>
        <v>286.38057</v>
      </c>
      <c r="G724" s="0" t="n">
        <f aca="false">C724*Assumptions!$C$15</f>
        <v>0</v>
      </c>
      <c r="H724" s="0" t="n">
        <f aca="false">MIN(F724,G724)</f>
        <v>0</v>
      </c>
      <c r="I724" s="0" t="n">
        <f aca="false">IF(C724=1,MIN(G724-H724,Assumptions!$C$13,P723),0)</f>
        <v>0</v>
      </c>
      <c r="J724" s="0" t="n">
        <f aca="false">H724+I724</f>
        <v>0</v>
      </c>
      <c r="K724" s="0" t="n">
        <f aca="false">MIN(IF(C724=1,F724-H724,F724),Assumptions!$C$13,MAX(0,($B$5-P723)/$B$6))</f>
        <v>0</v>
      </c>
      <c r="L724" s="0" t="n">
        <f aca="false">IF(C724=1,0,MIN(F724-K724,Assumptions!$C$15,MAX(0,$B$10-O723-M724)))</f>
        <v>200</v>
      </c>
      <c r="M724" s="0" t="n">
        <f aca="false">'Profiles 8760'!H713</f>
        <v>268400</v>
      </c>
      <c r="N724" s="0" t="n">
        <f aca="false">J724+L724</f>
        <v>200</v>
      </c>
      <c r="O724" s="0" t="n">
        <f aca="false">O723+N724</f>
        <v>57250.9533963748</v>
      </c>
      <c r="P724" s="0" t="n">
        <f aca="false">MIN($B$5,P723+K724*$B$6-I724)</f>
        <v>510.81</v>
      </c>
      <c r="Q724" s="0" t="n">
        <f aca="false">MAX(0,F724-H724-K724-L724)</f>
        <v>86.38057</v>
      </c>
    </row>
    <row r="725" customFormat="false" ht="15" hidden="false" customHeight="false" outlineLevel="0" collapsed="false">
      <c r="A725" s="0" t="n">
        <f aca="false">'Profiles 8760'!A714</f>
        <v>712</v>
      </c>
      <c r="B725" s="0" t="n">
        <f aca="false">'Profiles 8760'!B714</f>
        <v>1</v>
      </c>
      <c r="C725" s="0" t="n">
        <f aca="false">'Profiles 8760'!E714</f>
        <v>0</v>
      </c>
      <c r="D725" s="0" t="n">
        <f aca="false">'Profiles 8760'!F714</f>
        <v>0.657344</v>
      </c>
      <c r="E725" s="0" t="n">
        <f aca="false">'Profiles 8760'!G714</f>
        <v>0.699041</v>
      </c>
      <c r="F725" s="0" t="n">
        <f aca="false">D725*Assumptions!$C$11*$B$7+E725*Assumptions!$C$12*$B$8</f>
        <v>218.4317241</v>
      </c>
      <c r="G725" s="0" t="n">
        <f aca="false">C725*Assumptions!$C$15</f>
        <v>0</v>
      </c>
      <c r="H725" s="0" t="n">
        <f aca="false">MIN(F725,G725)</f>
        <v>0</v>
      </c>
      <c r="I725" s="0" t="n">
        <f aca="false">IF(C725=1,MIN(G725-H725,Assumptions!$C$13,P724),0)</f>
        <v>0</v>
      </c>
      <c r="J725" s="0" t="n">
        <f aca="false">H725+I725</f>
        <v>0</v>
      </c>
      <c r="K725" s="0" t="n">
        <f aca="false">MIN(IF(C725=1,F725-H725,F725),Assumptions!$C$13,MAX(0,($B$5-P724)/$B$6))</f>
        <v>0</v>
      </c>
      <c r="L725" s="0" t="n">
        <f aca="false">IF(C725=1,0,MIN(F725-K725,Assumptions!$C$15,MAX(0,$B$10-O724-M725)))</f>
        <v>200</v>
      </c>
      <c r="M725" s="0" t="n">
        <f aca="false">'Profiles 8760'!H714</f>
        <v>268400</v>
      </c>
      <c r="N725" s="0" t="n">
        <f aca="false">J725+L725</f>
        <v>200</v>
      </c>
      <c r="O725" s="0" t="n">
        <f aca="false">O724+N725</f>
        <v>57450.9533963748</v>
      </c>
      <c r="P725" s="0" t="n">
        <f aca="false">MIN($B$5,P724+K725*$B$6-I725)</f>
        <v>510.81</v>
      </c>
      <c r="Q725" s="0" t="n">
        <f aca="false">MAX(0,F725-H725-K725-L725)</f>
        <v>18.4317241</v>
      </c>
    </row>
    <row r="726" customFormat="false" ht="15" hidden="false" customHeight="false" outlineLevel="0" collapsed="false">
      <c r="A726" s="0" t="n">
        <f aca="false">'Profiles 8760'!A715</f>
        <v>713</v>
      </c>
      <c r="B726" s="0" t="n">
        <f aca="false">'Profiles 8760'!B715</f>
        <v>1</v>
      </c>
      <c r="C726" s="0" t="n">
        <f aca="false">'Profiles 8760'!E715</f>
        <v>0</v>
      </c>
      <c r="D726" s="0" t="n">
        <f aca="false">'Profiles 8760'!F715</f>
        <v>0.341907</v>
      </c>
      <c r="E726" s="0" t="n">
        <f aca="false">'Profiles 8760'!G715</f>
        <v>0.692835</v>
      </c>
      <c r="F726" s="0" t="n">
        <f aca="false">D726*Assumptions!$C$11*$B$7+E726*Assumptions!$C$12*$B$8</f>
        <v>127.0796931</v>
      </c>
      <c r="G726" s="0" t="n">
        <f aca="false">C726*Assumptions!$C$15</f>
        <v>0</v>
      </c>
      <c r="H726" s="0" t="n">
        <f aca="false">MIN(F726,G726)</f>
        <v>0</v>
      </c>
      <c r="I726" s="0" t="n">
        <f aca="false">IF(C726=1,MIN(G726-H726,Assumptions!$C$13,P725),0)</f>
        <v>0</v>
      </c>
      <c r="J726" s="0" t="n">
        <f aca="false">H726+I726</f>
        <v>0</v>
      </c>
      <c r="K726" s="0" t="n">
        <f aca="false">MIN(IF(C726=1,F726-H726,F726),Assumptions!$C$13,MAX(0,($B$5-P725)/$B$6))</f>
        <v>0</v>
      </c>
      <c r="L726" s="0" t="n">
        <f aca="false">IF(C726=1,0,MIN(F726-K726,Assumptions!$C$15,MAX(0,$B$10-O725-M726)))</f>
        <v>127.0796931</v>
      </c>
      <c r="M726" s="0" t="n">
        <f aca="false">'Profiles 8760'!H715</f>
        <v>268400</v>
      </c>
      <c r="N726" s="0" t="n">
        <f aca="false">J726+L726</f>
        <v>127.0796931</v>
      </c>
      <c r="O726" s="0" t="n">
        <f aca="false">O725+N726</f>
        <v>57578.0330894748</v>
      </c>
      <c r="P726" s="0" t="n">
        <f aca="false">MIN($B$5,P725+K726*$B$6-I726)</f>
        <v>510.81</v>
      </c>
      <c r="Q726" s="0" t="n">
        <f aca="false">MAX(0,F726-H726-K726-L726)</f>
        <v>0</v>
      </c>
    </row>
    <row r="727" customFormat="false" ht="15" hidden="false" customHeight="false" outlineLevel="0" collapsed="false">
      <c r="A727" s="0" t="n">
        <f aca="false">'Profiles 8760'!A716</f>
        <v>714</v>
      </c>
      <c r="B727" s="0" t="n">
        <f aca="false">'Profiles 8760'!B716</f>
        <v>1</v>
      </c>
      <c r="C727" s="0" t="n">
        <f aca="false">'Profiles 8760'!E716</f>
        <v>0</v>
      </c>
      <c r="D727" s="0" t="n">
        <f aca="false">'Profiles 8760'!F716</f>
        <v>0.065221</v>
      </c>
      <c r="E727" s="0" t="n">
        <f aca="false">'Profiles 8760'!G716</f>
        <v>0.66405</v>
      </c>
      <c r="F727" s="0" t="n">
        <f aca="false">D727*Assumptions!$C$11*$B$7+E727*Assumptions!$C$12*$B$8</f>
        <v>45.9954698</v>
      </c>
      <c r="G727" s="0" t="n">
        <f aca="false">C727*Assumptions!$C$15</f>
        <v>0</v>
      </c>
      <c r="H727" s="0" t="n">
        <f aca="false">MIN(F727,G727)</f>
        <v>0</v>
      </c>
      <c r="I727" s="0" t="n">
        <f aca="false">IF(C727=1,MIN(G727-H727,Assumptions!$C$13,P726),0)</f>
        <v>0</v>
      </c>
      <c r="J727" s="0" t="n">
        <f aca="false">H727+I727</f>
        <v>0</v>
      </c>
      <c r="K727" s="0" t="n">
        <f aca="false">MIN(IF(C727=1,F727-H727,F727),Assumptions!$C$13,MAX(0,($B$5-P726)/$B$6))</f>
        <v>0</v>
      </c>
      <c r="L727" s="0" t="n">
        <f aca="false">IF(C727=1,0,MIN(F727-K727,Assumptions!$C$15,MAX(0,$B$10-O726-M727)))</f>
        <v>45.9954698</v>
      </c>
      <c r="M727" s="0" t="n">
        <f aca="false">'Profiles 8760'!H716</f>
        <v>268400</v>
      </c>
      <c r="N727" s="0" t="n">
        <f aca="false">J727+L727</f>
        <v>45.9954698</v>
      </c>
      <c r="O727" s="0" t="n">
        <f aca="false">O726+N727</f>
        <v>57624.0285592748</v>
      </c>
      <c r="P727" s="0" t="n">
        <f aca="false">MIN($B$5,P726+K727*$B$6-I727)</f>
        <v>510.81</v>
      </c>
      <c r="Q727" s="0" t="n">
        <f aca="false">MAX(0,F727-H727-K727-L727)</f>
        <v>0</v>
      </c>
    </row>
    <row r="728" customFormat="false" ht="15" hidden="false" customHeight="false" outlineLevel="0" collapsed="false">
      <c r="A728" s="0" t="n">
        <f aca="false">'Profiles 8760'!A717</f>
        <v>715</v>
      </c>
      <c r="B728" s="0" t="n">
        <f aca="false">'Profiles 8760'!B717</f>
        <v>1</v>
      </c>
      <c r="C728" s="0" t="n">
        <f aca="false">'Profiles 8760'!E717</f>
        <v>0</v>
      </c>
      <c r="D728" s="0" t="n">
        <f aca="false">'Profiles 8760'!F717</f>
        <v>0</v>
      </c>
      <c r="E728" s="0" t="n">
        <f aca="false">'Profiles 8760'!G717</f>
        <v>0.653567</v>
      </c>
      <c r="F728" s="0" t="n">
        <f aca="false">D728*Assumptions!$C$11*$B$7+E728*Assumptions!$C$12*$B$8</f>
        <v>26.7308903</v>
      </c>
      <c r="G728" s="0" t="n">
        <f aca="false">C728*Assumptions!$C$15</f>
        <v>0</v>
      </c>
      <c r="H728" s="0" t="n">
        <f aca="false">MIN(F728,G728)</f>
        <v>0</v>
      </c>
      <c r="I728" s="0" t="n">
        <f aca="false">IF(C728=1,MIN(G728-H728,Assumptions!$C$13,P727),0)</f>
        <v>0</v>
      </c>
      <c r="J728" s="0" t="n">
        <f aca="false">H728+I728</f>
        <v>0</v>
      </c>
      <c r="K728" s="0" t="n">
        <f aca="false">MIN(IF(C728=1,F728-H728,F728),Assumptions!$C$13,MAX(0,($B$5-P727)/$B$6))</f>
        <v>0</v>
      </c>
      <c r="L728" s="0" t="n">
        <f aca="false">IF(C728=1,0,MIN(F728-K728,Assumptions!$C$15,MAX(0,$B$10-O727-M728)))</f>
        <v>26.7308903</v>
      </c>
      <c r="M728" s="0" t="n">
        <f aca="false">'Profiles 8760'!H717</f>
        <v>268400</v>
      </c>
      <c r="N728" s="0" t="n">
        <f aca="false">J728+L728</f>
        <v>26.7308903</v>
      </c>
      <c r="O728" s="0" t="n">
        <f aca="false">O727+N728</f>
        <v>57650.7594495748</v>
      </c>
      <c r="P728" s="0" t="n">
        <f aca="false">MIN($B$5,P727+K728*$B$6-I728)</f>
        <v>510.81</v>
      </c>
      <c r="Q728" s="0" t="n">
        <f aca="false">MAX(0,F728-H728-K728-L728)</f>
        <v>0</v>
      </c>
    </row>
    <row r="729" customFormat="false" ht="15" hidden="false" customHeight="false" outlineLevel="0" collapsed="false">
      <c r="A729" s="0" t="n">
        <f aca="false">'Profiles 8760'!A718</f>
        <v>716</v>
      </c>
      <c r="B729" s="0" t="n">
        <f aca="false">'Profiles 8760'!B718</f>
        <v>1</v>
      </c>
      <c r="C729" s="0" t="n">
        <f aca="false">'Profiles 8760'!E718</f>
        <v>1</v>
      </c>
      <c r="D729" s="0" t="n">
        <f aca="false">'Profiles 8760'!F718</f>
        <v>0</v>
      </c>
      <c r="E729" s="0" t="n">
        <f aca="false">'Profiles 8760'!G718</f>
        <v>0.668082</v>
      </c>
      <c r="F729" s="0" t="n">
        <f aca="false">D729*Assumptions!$C$11*$B$7+E729*Assumptions!$C$12*$B$8</f>
        <v>27.3245538</v>
      </c>
      <c r="G729" s="0" t="n">
        <f aca="false">C729*Assumptions!$C$15</f>
        <v>200</v>
      </c>
      <c r="H729" s="0" t="n">
        <f aca="false">MIN(F729,G729)</f>
        <v>27.3245538</v>
      </c>
      <c r="I729" s="0" t="n">
        <f aca="false">IF(C729=1,MIN(G729-H729,Assumptions!$C$13,P728),0)</f>
        <v>172.6754462</v>
      </c>
      <c r="J729" s="0" t="n">
        <f aca="false">H729+I729</f>
        <v>200</v>
      </c>
      <c r="K729" s="0" t="n">
        <f aca="false">MIN(IF(C729=1,F729-H729,F729),Assumptions!$C$13,MAX(0,($B$5-P728)/$B$6))</f>
        <v>0</v>
      </c>
      <c r="L729" s="0" t="n">
        <f aca="false">IF(C729=1,0,MIN(F729-K729,Assumptions!$C$15,MAX(0,$B$10-O728-M729)))</f>
        <v>0</v>
      </c>
      <c r="M729" s="0" t="n">
        <f aca="false">'Profiles 8760'!H718</f>
        <v>268200</v>
      </c>
      <c r="N729" s="0" t="n">
        <f aca="false">J729+L729</f>
        <v>200</v>
      </c>
      <c r="O729" s="0" t="n">
        <f aca="false">O728+N729</f>
        <v>57850.7594495748</v>
      </c>
      <c r="P729" s="0" t="n">
        <f aca="false">MIN($B$5,P728+K729*$B$6-I729)</f>
        <v>338.1345538</v>
      </c>
      <c r="Q729" s="0" t="n">
        <f aca="false">MAX(0,F729-H729-K729-L729)</f>
        <v>0</v>
      </c>
    </row>
    <row r="730" customFormat="false" ht="15" hidden="false" customHeight="false" outlineLevel="0" collapsed="false">
      <c r="A730" s="0" t="n">
        <f aca="false">'Profiles 8760'!A719</f>
        <v>717</v>
      </c>
      <c r="B730" s="0" t="n">
        <f aca="false">'Profiles 8760'!B719</f>
        <v>1</v>
      </c>
      <c r="C730" s="0" t="n">
        <f aca="false">'Profiles 8760'!E719</f>
        <v>1</v>
      </c>
      <c r="D730" s="0" t="n">
        <f aca="false">'Profiles 8760'!F719</f>
        <v>0</v>
      </c>
      <c r="E730" s="0" t="n">
        <f aca="false">'Profiles 8760'!G719</f>
        <v>0.687967</v>
      </c>
      <c r="F730" s="0" t="n">
        <f aca="false">D730*Assumptions!$C$11*$B$7+E730*Assumptions!$C$12*$B$8</f>
        <v>28.1378503</v>
      </c>
      <c r="G730" s="0" t="n">
        <f aca="false">C730*Assumptions!$C$15</f>
        <v>200</v>
      </c>
      <c r="H730" s="0" t="n">
        <f aca="false">MIN(F730,G730)</f>
        <v>28.1378503</v>
      </c>
      <c r="I730" s="0" t="n">
        <f aca="false">IF(C730=1,MIN(G730-H730,Assumptions!$C$13,P729),0)</f>
        <v>171.8621497</v>
      </c>
      <c r="J730" s="0" t="n">
        <f aca="false">H730+I730</f>
        <v>200</v>
      </c>
      <c r="K730" s="0" t="n">
        <f aca="false">MIN(IF(C730=1,F730-H730,F730),Assumptions!$C$13,MAX(0,($B$5-P729)/$B$6))</f>
        <v>0</v>
      </c>
      <c r="L730" s="0" t="n">
        <f aca="false">IF(C730=1,0,MIN(F730-K730,Assumptions!$C$15,MAX(0,$B$10-O729-M730)))</f>
        <v>0</v>
      </c>
      <c r="M730" s="0" t="n">
        <f aca="false">'Profiles 8760'!H719</f>
        <v>268000</v>
      </c>
      <c r="N730" s="0" t="n">
        <f aca="false">J730+L730</f>
        <v>200</v>
      </c>
      <c r="O730" s="0" t="n">
        <f aca="false">O729+N730</f>
        <v>58050.7594495748</v>
      </c>
      <c r="P730" s="0" t="n">
        <f aca="false">MIN($B$5,P729+K730*$B$6-I730)</f>
        <v>166.2724041</v>
      </c>
      <c r="Q730" s="0" t="n">
        <f aca="false">MAX(0,F730-H730-K730-L730)</f>
        <v>0</v>
      </c>
    </row>
    <row r="731" customFormat="false" ht="15" hidden="false" customHeight="false" outlineLevel="0" collapsed="false">
      <c r="A731" s="0" t="n">
        <f aca="false">'Profiles 8760'!A720</f>
        <v>718</v>
      </c>
      <c r="B731" s="0" t="n">
        <f aca="false">'Profiles 8760'!B720</f>
        <v>1</v>
      </c>
      <c r="C731" s="0" t="n">
        <f aca="false">'Profiles 8760'!E720</f>
        <v>0</v>
      </c>
      <c r="D731" s="0" t="n">
        <f aca="false">'Profiles 8760'!F720</f>
        <v>0</v>
      </c>
      <c r="E731" s="0" t="n">
        <f aca="false">'Profiles 8760'!G720</f>
        <v>0.832963</v>
      </c>
      <c r="F731" s="0" t="n">
        <f aca="false">D731*Assumptions!$C$11*$B$7+E731*Assumptions!$C$12*$B$8</f>
        <v>34.0681867</v>
      </c>
      <c r="G731" s="0" t="n">
        <f aca="false">C731*Assumptions!$C$15</f>
        <v>0</v>
      </c>
      <c r="H731" s="0" t="n">
        <f aca="false">MIN(F731,G731)</f>
        <v>0</v>
      </c>
      <c r="I731" s="0" t="n">
        <f aca="false">IF(C731=1,MIN(G731-H731,Assumptions!$C$13,P730),0)</f>
        <v>0</v>
      </c>
      <c r="J731" s="0" t="n">
        <f aca="false">H731+I731</f>
        <v>0</v>
      </c>
      <c r="K731" s="0" t="n">
        <f aca="false">MIN(IF(C731=1,F731-H731,F731),Assumptions!$C$13,MAX(0,($B$5-P730)/$B$6))</f>
        <v>34.0681867</v>
      </c>
      <c r="L731" s="0" t="n">
        <f aca="false">IF(C731=1,0,MIN(F731-K731,Assumptions!$C$15,MAX(0,$B$10-O730-M731)))</f>
        <v>0</v>
      </c>
      <c r="M731" s="0" t="n">
        <f aca="false">'Profiles 8760'!H720</f>
        <v>268000</v>
      </c>
      <c r="N731" s="0" t="n">
        <f aca="false">J731+L731</f>
        <v>0</v>
      </c>
      <c r="O731" s="0" t="n">
        <f aca="false">O730+N731</f>
        <v>58050.7594495748</v>
      </c>
      <c r="P731" s="0" t="n">
        <f aca="false">MIN($B$5,P730+K731*$B$6-I731)</f>
        <v>195.80270833156</v>
      </c>
      <c r="Q731" s="0" t="n">
        <f aca="false">MAX(0,F731-H731-K731-L731)</f>
        <v>0</v>
      </c>
    </row>
    <row r="732" customFormat="false" ht="15" hidden="false" customHeight="false" outlineLevel="0" collapsed="false">
      <c r="A732" s="0" t="n">
        <f aca="false">'Profiles 8760'!A721</f>
        <v>719</v>
      </c>
      <c r="B732" s="0" t="n">
        <f aca="false">'Profiles 8760'!B721</f>
        <v>1</v>
      </c>
      <c r="C732" s="0" t="n">
        <f aca="false">'Profiles 8760'!E721</f>
        <v>0</v>
      </c>
      <c r="D732" s="0" t="n">
        <f aca="false">'Profiles 8760'!F721</f>
        <v>0</v>
      </c>
      <c r="E732" s="0" t="n">
        <f aca="false">'Profiles 8760'!G721</f>
        <v>0.738471</v>
      </c>
      <c r="F732" s="0" t="n">
        <f aca="false">D732*Assumptions!$C$11*$B$7+E732*Assumptions!$C$12*$B$8</f>
        <v>30.2034639</v>
      </c>
      <c r="G732" s="0" t="n">
        <f aca="false">C732*Assumptions!$C$15</f>
        <v>0</v>
      </c>
      <c r="H732" s="0" t="n">
        <f aca="false">MIN(F732,G732)</f>
        <v>0</v>
      </c>
      <c r="I732" s="0" t="n">
        <f aca="false">IF(C732=1,MIN(G732-H732,Assumptions!$C$13,P731),0)</f>
        <v>0</v>
      </c>
      <c r="J732" s="0" t="n">
        <f aca="false">H732+I732</f>
        <v>0</v>
      </c>
      <c r="K732" s="0" t="n">
        <f aca="false">MIN(IF(C732=1,F732-H732,F732),Assumptions!$C$13,MAX(0,($B$5-P731)/$B$6))</f>
        <v>30.2034639</v>
      </c>
      <c r="L732" s="0" t="n">
        <f aca="false">IF(C732=1,0,MIN(F732-K732,Assumptions!$C$15,MAX(0,$B$10-O731-M732)))</f>
        <v>0</v>
      </c>
      <c r="M732" s="0" t="n">
        <f aca="false">'Profiles 8760'!H721</f>
        <v>268000</v>
      </c>
      <c r="N732" s="0" t="n">
        <f aca="false">J732+L732</f>
        <v>0</v>
      </c>
      <c r="O732" s="0" t="n">
        <f aca="false">O731+N732</f>
        <v>58050.7594495748</v>
      </c>
      <c r="P732" s="0" t="n">
        <f aca="false">MIN($B$5,P731+K732*$B$6-I732)</f>
        <v>221.98307084008</v>
      </c>
      <c r="Q732" s="0" t="n">
        <f aca="false">MAX(0,F732-H732-K732-L732)</f>
        <v>0</v>
      </c>
    </row>
    <row r="733" customFormat="false" ht="15" hidden="false" customHeight="false" outlineLevel="0" collapsed="false">
      <c r="A733" s="0" t="n">
        <f aca="false">'Profiles 8760'!A722</f>
        <v>720</v>
      </c>
      <c r="B733" s="0" t="n">
        <f aca="false">'Profiles 8760'!B722</f>
        <v>1</v>
      </c>
      <c r="C733" s="0" t="n">
        <f aca="false">'Profiles 8760'!E722</f>
        <v>0</v>
      </c>
      <c r="D733" s="0" t="n">
        <f aca="false">'Profiles 8760'!F722</f>
        <v>0</v>
      </c>
      <c r="E733" s="0" t="n">
        <f aca="false">'Profiles 8760'!G722</f>
        <v>0.466589</v>
      </c>
      <c r="F733" s="0" t="n">
        <f aca="false">D733*Assumptions!$C$11*$B$7+E733*Assumptions!$C$12*$B$8</f>
        <v>19.0834901</v>
      </c>
      <c r="G733" s="0" t="n">
        <f aca="false">C733*Assumptions!$C$15</f>
        <v>0</v>
      </c>
      <c r="H733" s="0" t="n">
        <f aca="false">MIN(F733,G733)</f>
        <v>0</v>
      </c>
      <c r="I733" s="0" t="n">
        <f aca="false">IF(C733=1,MIN(G733-H733,Assumptions!$C$13,P732),0)</f>
        <v>0</v>
      </c>
      <c r="J733" s="0" t="n">
        <f aca="false">H733+I733</f>
        <v>0</v>
      </c>
      <c r="K733" s="0" t="n">
        <f aca="false">MIN(IF(C733=1,F733-H733,F733),Assumptions!$C$13,MAX(0,($B$5-P732)/$B$6))</f>
        <v>19.0834901</v>
      </c>
      <c r="L733" s="0" t="n">
        <f aca="false">IF(C733=1,0,MIN(F733-K733,Assumptions!$C$15,MAX(0,$B$10-O732-M733)))</f>
        <v>0</v>
      </c>
      <c r="M733" s="0" t="n">
        <f aca="false">'Profiles 8760'!H722</f>
        <v>268000</v>
      </c>
      <c r="N733" s="0" t="n">
        <f aca="false">J733+L733</f>
        <v>0</v>
      </c>
      <c r="O733" s="0" t="n">
        <f aca="false">O732+N733</f>
        <v>58050.7594495748</v>
      </c>
      <c r="P733" s="0" t="n">
        <f aca="false">MIN($B$5,P732+K733*$B$6-I733)</f>
        <v>238.52464005876</v>
      </c>
      <c r="Q733" s="0" t="n">
        <f aca="false">MAX(0,F733-H733-K733-L733)</f>
        <v>0</v>
      </c>
    </row>
    <row r="734" customFormat="false" ht="15" hidden="false" customHeight="false" outlineLevel="0" collapsed="false">
      <c r="A734" s="0" t="n">
        <f aca="false">'Profiles 8760'!A723</f>
        <v>721</v>
      </c>
      <c r="B734" s="0" t="n">
        <f aca="false">'Profiles 8760'!B723</f>
        <v>1</v>
      </c>
      <c r="C734" s="0" t="n">
        <f aca="false">'Profiles 8760'!E723</f>
        <v>0</v>
      </c>
      <c r="D734" s="0" t="n">
        <f aca="false">'Profiles 8760'!F723</f>
        <v>0</v>
      </c>
      <c r="E734" s="0" t="n">
        <f aca="false">'Profiles 8760'!G723</f>
        <v>0.583599</v>
      </c>
      <c r="F734" s="0" t="n">
        <f aca="false">D734*Assumptions!$C$11*$B$7+E734*Assumptions!$C$12*$B$8</f>
        <v>23.8691991</v>
      </c>
      <c r="G734" s="0" t="n">
        <f aca="false">C734*Assumptions!$C$15</f>
        <v>0</v>
      </c>
      <c r="H734" s="0" t="n">
        <f aca="false">MIN(F734,G734)</f>
        <v>0</v>
      </c>
      <c r="I734" s="0" t="n">
        <f aca="false">IF(C734=1,MIN(G734-H734,Assumptions!$C$13,P733),0)</f>
        <v>0</v>
      </c>
      <c r="J734" s="0" t="n">
        <f aca="false">H734+I734</f>
        <v>0</v>
      </c>
      <c r="K734" s="0" t="n">
        <f aca="false">MIN(IF(C734=1,F734-H734,F734),Assumptions!$C$13,MAX(0,($B$5-P733)/$B$6))</f>
        <v>23.8691991</v>
      </c>
      <c r="L734" s="0" t="n">
        <f aca="false">IF(C734=1,0,MIN(F734-K734,Assumptions!$C$15,MAX(0,$B$10-O733-M734)))</f>
        <v>0</v>
      </c>
      <c r="M734" s="0" t="n">
        <f aca="false">'Profiles 8760'!H723</f>
        <v>268000</v>
      </c>
      <c r="N734" s="0" t="n">
        <f aca="false">J734+L734</f>
        <v>0</v>
      </c>
      <c r="O734" s="0" t="n">
        <f aca="false">O733+N734</f>
        <v>58050.7594495748</v>
      </c>
      <c r="P734" s="0" t="n">
        <f aca="false">MIN($B$5,P733+K734*$B$6-I734)</f>
        <v>259.21446183864</v>
      </c>
      <c r="Q734" s="0" t="n">
        <f aca="false">MAX(0,F734-H734-K734-L734)</f>
        <v>0</v>
      </c>
    </row>
    <row r="735" customFormat="false" ht="15" hidden="false" customHeight="false" outlineLevel="0" collapsed="false">
      <c r="A735" s="0" t="n">
        <f aca="false">'Profiles 8760'!A724</f>
        <v>722</v>
      </c>
      <c r="B735" s="0" t="n">
        <f aca="false">'Profiles 8760'!B724</f>
        <v>1</v>
      </c>
      <c r="C735" s="0" t="n">
        <f aca="false">'Profiles 8760'!E724</f>
        <v>0</v>
      </c>
      <c r="D735" s="0" t="n">
        <f aca="false">'Profiles 8760'!F724</f>
        <v>0</v>
      </c>
      <c r="E735" s="0" t="n">
        <f aca="false">'Profiles 8760'!G724</f>
        <v>0.326351</v>
      </c>
      <c r="F735" s="0" t="n">
        <f aca="false">D735*Assumptions!$C$11*$B$7+E735*Assumptions!$C$12*$B$8</f>
        <v>13.3477559</v>
      </c>
      <c r="G735" s="0" t="n">
        <f aca="false">C735*Assumptions!$C$15</f>
        <v>0</v>
      </c>
      <c r="H735" s="0" t="n">
        <f aca="false">MIN(F735,G735)</f>
        <v>0</v>
      </c>
      <c r="I735" s="0" t="n">
        <f aca="false">IF(C735=1,MIN(G735-H735,Assumptions!$C$13,P734),0)</f>
        <v>0</v>
      </c>
      <c r="J735" s="0" t="n">
        <f aca="false">H735+I735</f>
        <v>0</v>
      </c>
      <c r="K735" s="0" t="n">
        <f aca="false">MIN(IF(C735=1,F735-H735,F735),Assumptions!$C$13,MAX(0,($B$5-P734)/$B$6))</f>
        <v>13.3477559</v>
      </c>
      <c r="L735" s="0" t="n">
        <f aca="false">IF(C735=1,0,MIN(F735-K735,Assumptions!$C$15,MAX(0,$B$10-O734-M735)))</f>
        <v>0</v>
      </c>
      <c r="M735" s="0" t="n">
        <f aca="false">'Profiles 8760'!H724</f>
        <v>268000</v>
      </c>
      <c r="N735" s="0" t="n">
        <f aca="false">J735+L735</f>
        <v>0</v>
      </c>
      <c r="O735" s="0" t="n">
        <f aca="false">O734+N735</f>
        <v>58050.7594495748</v>
      </c>
      <c r="P735" s="0" t="n">
        <f aca="false">MIN($B$5,P734+K735*$B$6-I735)</f>
        <v>270.78429665276</v>
      </c>
      <c r="Q735" s="0" t="n">
        <f aca="false">MAX(0,F735-H735-K735-L735)</f>
        <v>0</v>
      </c>
    </row>
    <row r="736" customFormat="false" ht="15" hidden="false" customHeight="false" outlineLevel="0" collapsed="false">
      <c r="A736" s="0" t="n">
        <f aca="false">'Profiles 8760'!A725</f>
        <v>723</v>
      </c>
      <c r="B736" s="0" t="n">
        <f aca="false">'Profiles 8760'!B725</f>
        <v>1</v>
      </c>
      <c r="C736" s="0" t="n">
        <f aca="false">'Profiles 8760'!E725</f>
        <v>0</v>
      </c>
      <c r="D736" s="0" t="n">
        <f aca="false">'Profiles 8760'!F725</f>
        <v>0</v>
      </c>
      <c r="E736" s="0" t="n">
        <f aca="false">'Profiles 8760'!G725</f>
        <v>0.264611</v>
      </c>
      <c r="F736" s="0" t="n">
        <f aca="false">D736*Assumptions!$C$11*$B$7+E736*Assumptions!$C$12*$B$8</f>
        <v>10.8225899</v>
      </c>
      <c r="G736" s="0" t="n">
        <f aca="false">C736*Assumptions!$C$15</f>
        <v>0</v>
      </c>
      <c r="H736" s="0" t="n">
        <f aca="false">MIN(F736,G736)</f>
        <v>0</v>
      </c>
      <c r="I736" s="0" t="n">
        <f aca="false">IF(C736=1,MIN(G736-H736,Assumptions!$C$13,P735),0)</f>
        <v>0</v>
      </c>
      <c r="J736" s="0" t="n">
        <f aca="false">H736+I736</f>
        <v>0</v>
      </c>
      <c r="K736" s="0" t="n">
        <f aca="false">MIN(IF(C736=1,F736-H736,F736),Assumptions!$C$13,MAX(0,($B$5-P735)/$B$6))</f>
        <v>10.8225899</v>
      </c>
      <c r="L736" s="0" t="n">
        <f aca="false">IF(C736=1,0,MIN(F736-K736,Assumptions!$C$15,MAX(0,$B$10-O735-M736)))</f>
        <v>0</v>
      </c>
      <c r="M736" s="0" t="n">
        <f aca="false">'Profiles 8760'!H725</f>
        <v>268000</v>
      </c>
      <c r="N736" s="0" t="n">
        <f aca="false">J736+L736</f>
        <v>0</v>
      </c>
      <c r="O736" s="0" t="n">
        <f aca="false">O735+N736</f>
        <v>58050.7594495748</v>
      </c>
      <c r="P736" s="0" t="n">
        <f aca="false">MIN($B$5,P735+K736*$B$6-I736)</f>
        <v>280.16531757808</v>
      </c>
      <c r="Q736" s="0" t="n">
        <f aca="false">MAX(0,F736-H736-K736-L736)</f>
        <v>0</v>
      </c>
    </row>
    <row r="737" customFormat="false" ht="15" hidden="false" customHeight="false" outlineLevel="0" collapsed="false">
      <c r="A737" s="0" t="n">
        <f aca="false">'Profiles 8760'!A726</f>
        <v>724</v>
      </c>
      <c r="B737" s="0" t="n">
        <f aca="false">'Profiles 8760'!B726</f>
        <v>1</v>
      </c>
      <c r="C737" s="0" t="n">
        <f aca="false">'Profiles 8760'!E726</f>
        <v>0</v>
      </c>
      <c r="D737" s="0" t="n">
        <f aca="false">'Profiles 8760'!F726</f>
        <v>0</v>
      </c>
      <c r="E737" s="0" t="n">
        <f aca="false">'Profiles 8760'!G726</f>
        <v>0.367609</v>
      </c>
      <c r="F737" s="0" t="n">
        <f aca="false">D737*Assumptions!$C$11*$B$7+E737*Assumptions!$C$12*$B$8</f>
        <v>15.0352081</v>
      </c>
      <c r="G737" s="0" t="n">
        <f aca="false">C737*Assumptions!$C$15</f>
        <v>0</v>
      </c>
      <c r="H737" s="0" t="n">
        <f aca="false">MIN(F737,G737)</f>
        <v>0</v>
      </c>
      <c r="I737" s="0" t="n">
        <f aca="false">IF(C737=1,MIN(G737-H737,Assumptions!$C$13,P736),0)</f>
        <v>0</v>
      </c>
      <c r="J737" s="0" t="n">
        <f aca="false">H737+I737</f>
        <v>0</v>
      </c>
      <c r="K737" s="0" t="n">
        <f aca="false">MIN(IF(C737=1,F737-H737,F737),Assumptions!$C$13,MAX(0,($B$5-P736)/$B$6))</f>
        <v>15.0352081</v>
      </c>
      <c r="L737" s="0" t="n">
        <f aca="false">IF(C737=1,0,MIN(F737-K737,Assumptions!$C$15,MAX(0,$B$10-O736-M737)))</f>
        <v>0</v>
      </c>
      <c r="M737" s="0" t="n">
        <f aca="false">'Profiles 8760'!H726</f>
        <v>268000</v>
      </c>
      <c r="N737" s="0" t="n">
        <f aca="false">J737+L737</f>
        <v>0</v>
      </c>
      <c r="O737" s="0" t="n">
        <f aca="false">O736+N737</f>
        <v>58050.7594495748</v>
      </c>
      <c r="P737" s="0" t="n">
        <f aca="false">MIN($B$5,P736+K737*$B$6-I737)</f>
        <v>293.19783595916</v>
      </c>
      <c r="Q737" s="0" t="n">
        <f aca="false">MAX(0,F737-H737-K737-L737)</f>
        <v>0</v>
      </c>
    </row>
    <row r="738" customFormat="false" ht="15" hidden="false" customHeight="false" outlineLevel="0" collapsed="false">
      <c r="A738" s="0" t="n">
        <f aca="false">'Profiles 8760'!A727</f>
        <v>725</v>
      </c>
      <c r="B738" s="0" t="n">
        <f aca="false">'Profiles 8760'!B727</f>
        <v>1</v>
      </c>
      <c r="C738" s="0" t="n">
        <f aca="false">'Profiles 8760'!E727</f>
        <v>0</v>
      </c>
      <c r="D738" s="0" t="n">
        <f aca="false">'Profiles 8760'!F727</f>
        <v>0</v>
      </c>
      <c r="E738" s="0" t="n">
        <f aca="false">'Profiles 8760'!G727</f>
        <v>0.209538</v>
      </c>
      <c r="F738" s="0" t="n">
        <f aca="false">D738*Assumptions!$C$11*$B$7+E738*Assumptions!$C$12*$B$8</f>
        <v>8.5701042</v>
      </c>
      <c r="G738" s="0" t="n">
        <f aca="false">C738*Assumptions!$C$15</f>
        <v>0</v>
      </c>
      <c r="H738" s="0" t="n">
        <f aca="false">MIN(F738,G738)</f>
        <v>0</v>
      </c>
      <c r="I738" s="0" t="n">
        <f aca="false">IF(C738=1,MIN(G738-H738,Assumptions!$C$13,P737),0)</f>
        <v>0</v>
      </c>
      <c r="J738" s="0" t="n">
        <f aca="false">H738+I738</f>
        <v>0</v>
      </c>
      <c r="K738" s="0" t="n">
        <f aca="false">MIN(IF(C738=1,F738-H738,F738),Assumptions!$C$13,MAX(0,($B$5-P737)/$B$6))</f>
        <v>8.5701042</v>
      </c>
      <c r="L738" s="0" t="n">
        <f aca="false">IF(C738=1,0,MIN(F738-K738,Assumptions!$C$15,MAX(0,$B$10-O737-M738)))</f>
        <v>0</v>
      </c>
      <c r="M738" s="0" t="n">
        <f aca="false">'Profiles 8760'!H727</f>
        <v>268000</v>
      </c>
      <c r="N738" s="0" t="n">
        <f aca="false">J738+L738</f>
        <v>0</v>
      </c>
      <c r="O738" s="0" t="n">
        <f aca="false">O737+N738</f>
        <v>58050.7594495748</v>
      </c>
      <c r="P738" s="0" t="n">
        <f aca="false">MIN($B$5,P737+K738*$B$6-I738)</f>
        <v>300.62640227972</v>
      </c>
      <c r="Q738" s="0" t="n">
        <f aca="false">MAX(0,F738-H738-K738-L738)</f>
        <v>0</v>
      </c>
    </row>
    <row r="739" customFormat="false" ht="15" hidden="false" customHeight="false" outlineLevel="0" collapsed="false">
      <c r="A739" s="0" t="n">
        <f aca="false">'Profiles 8760'!A728</f>
        <v>726</v>
      </c>
      <c r="B739" s="0" t="n">
        <f aca="false">'Profiles 8760'!B728</f>
        <v>1</v>
      </c>
      <c r="C739" s="0" t="n">
        <f aca="false">'Profiles 8760'!E728</f>
        <v>0</v>
      </c>
      <c r="D739" s="0" t="n">
        <f aca="false">'Profiles 8760'!F728</f>
        <v>0</v>
      </c>
      <c r="E739" s="0" t="n">
        <f aca="false">'Profiles 8760'!G728</f>
        <v>0.163849</v>
      </c>
      <c r="F739" s="0" t="n">
        <f aca="false">D739*Assumptions!$C$11*$B$7+E739*Assumptions!$C$12*$B$8</f>
        <v>6.7014241</v>
      </c>
      <c r="G739" s="0" t="n">
        <f aca="false">C739*Assumptions!$C$15</f>
        <v>0</v>
      </c>
      <c r="H739" s="0" t="n">
        <f aca="false">MIN(F739,G739)</f>
        <v>0</v>
      </c>
      <c r="I739" s="0" t="n">
        <f aca="false">IF(C739=1,MIN(G739-H739,Assumptions!$C$13,P738),0)</f>
        <v>0</v>
      </c>
      <c r="J739" s="0" t="n">
        <f aca="false">H739+I739</f>
        <v>0</v>
      </c>
      <c r="K739" s="0" t="n">
        <f aca="false">MIN(IF(C739=1,F739-H739,F739),Assumptions!$C$13,MAX(0,($B$5-P738)/$B$6))</f>
        <v>6.7014241</v>
      </c>
      <c r="L739" s="0" t="n">
        <f aca="false">IF(C739=1,0,MIN(F739-K739,Assumptions!$C$15,MAX(0,$B$10-O738-M739)))</f>
        <v>0</v>
      </c>
      <c r="M739" s="0" t="n">
        <f aca="false">'Profiles 8760'!H728</f>
        <v>268000</v>
      </c>
      <c r="N739" s="0" t="n">
        <f aca="false">J739+L739</f>
        <v>0</v>
      </c>
      <c r="O739" s="0" t="n">
        <f aca="false">O738+N739</f>
        <v>58050.7594495748</v>
      </c>
      <c r="P739" s="0" t="n">
        <f aca="false">MIN($B$5,P738+K739*$B$6-I739)</f>
        <v>306.4351966896</v>
      </c>
      <c r="Q739" s="0" t="n">
        <f aca="false">MAX(0,F739-H739-K739-L739)</f>
        <v>0</v>
      </c>
    </row>
    <row r="740" customFormat="false" ht="15" hidden="false" customHeight="false" outlineLevel="0" collapsed="false">
      <c r="A740" s="0" t="n">
        <f aca="false">'Profiles 8760'!A729</f>
        <v>727</v>
      </c>
      <c r="B740" s="0" t="n">
        <f aca="false">'Profiles 8760'!B729</f>
        <v>1</v>
      </c>
      <c r="C740" s="0" t="n">
        <f aca="false">'Profiles 8760'!E729</f>
        <v>0</v>
      </c>
      <c r="D740" s="0" t="n">
        <f aca="false">'Profiles 8760'!F729</f>
        <v>0</v>
      </c>
      <c r="E740" s="0" t="n">
        <f aca="false">'Profiles 8760'!G729</f>
        <v>0.152803</v>
      </c>
      <c r="F740" s="0" t="n">
        <f aca="false">D740*Assumptions!$C$11*$B$7+E740*Assumptions!$C$12*$B$8</f>
        <v>6.2496427</v>
      </c>
      <c r="G740" s="0" t="n">
        <f aca="false">C740*Assumptions!$C$15</f>
        <v>0</v>
      </c>
      <c r="H740" s="0" t="n">
        <f aca="false">MIN(F740,G740)</f>
        <v>0</v>
      </c>
      <c r="I740" s="0" t="n">
        <f aca="false">IF(C740=1,MIN(G740-H740,Assumptions!$C$13,P739),0)</f>
        <v>0</v>
      </c>
      <c r="J740" s="0" t="n">
        <f aca="false">H740+I740</f>
        <v>0</v>
      </c>
      <c r="K740" s="0" t="n">
        <f aca="false">MIN(IF(C740=1,F740-H740,F740),Assumptions!$C$13,MAX(0,($B$5-P739)/$B$6))</f>
        <v>6.2496427</v>
      </c>
      <c r="L740" s="0" t="n">
        <f aca="false">IF(C740=1,0,MIN(F740-K740,Assumptions!$C$15,MAX(0,$B$10-O739-M740)))</f>
        <v>0</v>
      </c>
      <c r="M740" s="0" t="n">
        <f aca="false">'Profiles 8760'!H729</f>
        <v>268000</v>
      </c>
      <c r="N740" s="0" t="n">
        <f aca="false">J740+L740</f>
        <v>0</v>
      </c>
      <c r="O740" s="0" t="n">
        <f aca="false">O739+N740</f>
        <v>58050.7594495748</v>
      </c>
      <c r="P740" s="0" t="n">
        <f aca="false">MIN($B$5,P739+K740*$B$6-I740)</f>
        <v>311.85238698196</v>
      </c>
      <c r="Q740" s="0" t="n">
        <f aca="false">MAX(0,F740-H740-K740-L740)</f>
        <v>0</v>
      </c>
    </row>
    <row r="741" customFormat="false" ht="15" hidden="false" customHeight="false" outlineLevel="0" collapsed="false">
      <c r="A741" s="0" t="n">
        <f aca="false">'Profiles 8760'!A730</f>
        <v>728</v>
      </c>
      <c r="B741" s="0" t="n">
        <f aca="false">'Profiles 8760'!B730</f>
        <v>1</v>
      </c>
      <c r="C741" s="0" t="n">
        <f aca="false">'Profiles 8760'!E730</f>
        <v>1</v>
      </c>
      <c r="D741" s="0" t="n">
        <f aca="false">'Profiles 8760'!F730</f>
        <v>0.073678</v>
      </c>
      <c r="E741" s="0" t="n">
        <f aca="false">'Profiles 8760'!G730</f>
        <v>0.139343</v>
      </c>
      <c r="F741" s="0" t="n">
        <f aca="false">D741*Assumptions!$C$11*$B$7+E741*Assumptions!$C$12*$B$8</f>
        <v>26.9773351</v>
      </c>
      <c r="G741" s="0" t="n">
        <f aca="false">C741*Assumptions!$C$15</f>
        <v>200</v>
      </c>
      <c r="H741" s="0" t="n">
        <f aca="false">MIN(F741,G741)</f>
        <v>26.9773351</v>
      </c>
      <c r="I741" s="0" t="n">
        <f aca="false">IF(C741=1,MIN(G741-H741,Assumptions!$C$13,P740),0)</f>
        <v>173.0226649</v>
      </c>
      <c r="J741" s="0" t="n">
        <f aca="false">H741+I741</f>
        <v>200</v>
      </c>
      <c r="K741" s="0" t="n">
        <f aca="false">MIN(IF(C741=1,F741-H741,F741),Assumptions!$C$13,MAX(0,($B$5-P740)/$B$6))</f>
        <v>0</v>
      </c>
      <c r="L741" s="0" t="n">
        <f aca="false">IF(C741=1,0,MIN(F741-K741,Assumptions!$C$15,MAX(0,$B$10-O740-M741)))</f>
        <v>0</v>
      </c>
      <c r="M741" s="0" t="n">
        <f aca="false">'Profiles 8760'!H730</f>
        <v>267800</v>
      </c>
      <c r="N741" s="0" t="n">
        <f aca="false">J741+L741</f>
        <v>200</v>
      </c>
      <c r="O741" s="0" t="n">
        <f aca="false">O740+N741</f>
        <v>58250.7594495748</v>
      </c>
      <c r="P741" s="0" t="n">
        <f aca="false">MIN($B$5,P740+K741*$B$6-I741)</f>
        <v>138.82972208196</v>
      </c>
      <c r="Q741" s="0" t="n">
        <f aca="false">MAX(0,F741-H741-K741-L741)</f>
        <v>0</v>
      </c>
    </row>
    <row r="742" customFormat="false" ht="15" hidden="false" customHeight="false" outlineLevel="0" collapsed="false">
      <c r="A742" s="0" t="n">
        <f aca="false">'Profiles 8760'!A731</f>
        <v>729</v>
      </c>
      <c r="B742" s="0" t="n">
        <f aca="false">'Profiles 8760'!B731</f>
        <v>1</v>
      </c>
      <c r="C742" s="0" t="n">
        <f aca="false">'Profiles 8760'!E731</f>
        <v>1</v>
      </c>
      <c r="D742" s="0" t="n">
        <f aca="false">'Profiles 8760'!F731</f>
        <v>0.386241</v>
      </c>
      <c r="E742" s="0" t="n">
        <f aca="false">'Profiles 8760'!G731</f>
        <v>0.136701</v>
      </c>
      <c r="F742" s="0" t="n">
        <f aca="false">D742*Assumptions!$C$11*$B$7+E742*Assumptions!$C$12*$B$8</f>
        <v>117.1374717</v>
      </c>
      <c r="G742" s="0" t="n">
        <f aca="false">C742*Assumptions!$C$15</f>
        <v>200</v>
      </c>
      <c r="H742" s="0" t="n">
        <f aca="false">MIN(F742,G742)</f>
        <v>117.1374717</v>
      </c>
      <c r="I742" s="0" t="n">
        <f aca="false">IF(C742=1,MIN(G742-H742,Assumptions!$C$13,P741),0)</f>
        <v>82.8625283</v>
      </c>
      <c r="J742" s="0" t="n">
        <f aca="false">H742+I742</f>
        <v>200</v>
      </c>
      <c r="K742" s="0" t="n">
        <f aca="false">MIN(IF(C742=1,F742-H742,F742),Assumptions!$C$13,MAX(0,($B$5-P741)/$B$6))</f>
        <v>0</v>
      </c>
      <c r="L742" s="0" t="n">
        <f aca="false">IF(C742=1,0,MIN(F742-K742,Assumptions!$C$15,MAX(0,$B$10-O741-M742)))</f>
        <v>0</v>
      </c>
      <c r="M742" s="0" t="n">
        <f aca="false">'Profiles 8760'!H731</f>
        <v>267600</v>
      </c>
      <c r="N742" s="0" t="n">
        <f aca="false">J742+L742</f>
        <v>200</v>
      </c>
      <c r="O742" s="0" t="n">
        <f aca="false">O741+N742</f>
        <v>58450.7594495748</v>
      </c>
      <c r="P742" s="0" t="n">
        <f aca="false">MIN($B$5,P741+K742*$B$6-I742)</f>
        <v>55.96719378196</v>
      </c>
      <c r="Q742" s="0" t="n">
        <f aca="false">MAX(0,F742-H742-K742-L742)</f>
        <v>0</v>
      </c>
    </row>
    <row r="743" customFormat="false" ht="15" hidden="false" customHeight="false" outlineLevel="0" collapsed="false">
      <c r="A743" s="0" t="n">
        <f aca="false">'Profiles 8760'!A732</f>
        <v>730</v>
      </c>
      <c r="B743" s="0" t="n">
        <f aca="false">'Profiles 8760'!B732</f>
        <v>1</v>
      </c>
      <c r="C743" s="0" t="n">
        <f aca="false">'Profiles 8760'!E732</f>
        <v>0</v>
      </c>
      <c r="D743" s="0" t="n">
        <f aca="false">'Profiles 8760'!F732</f>
        <v>0.74258</v>
      </c>
      <c r="E743" s="0" t="n">
        <f aca="false">'Profiles 8760'!G732</f>
        <v>0.12791</v>
      </c>
      <c r="F743" s="0" t="n">
        <f aca="false">D743*Assumptions!$C$11*$B$7+E743*Assumptions!$C$12*$B$8</f>
        <v>219.688623</v>
      </c>
      <c r="G743" s="0" t="n">
        <f aca="false">C743*Assumptions!$C$15</f>
        <v>0</v>
      </c>
      <c r="H743" s="0" t="n">
        <f aca="false">MIN(F743,G743)</f>
        <v>0</v>
      </c>
      <c r="I743" s="0" t="n">
        <f aca="false">IF(C743=1,MIN(G743-H743,Assumptions!$C$13,P742),0)</f>
        <v>0</v>
      </c>
      <c r="J743" s="0" t="n">
        <f aca="false">H743+I743</f>
        <v>0</v>
      </c>
      <c r="K743" s="0" t="n">
        <f aca="false">MIN(IF(C743=1,F743-H743,F743),Assumptions!$C$13,MAX(0,($B$5-P742)/$B$6))</f>
        <v>180</v>
      </c>
      <c r="L743" s="0" t="n">
        <f aca="false">IF(C743=1,0,MIN(F743-K743,Assumptions!$C$15,MAX(0,$B$10-O742-M743)))</f>
        <v>39.688623</v>
      </c>
      <c r="M743" s="0" t="n">
        <f aca="false">'Profiles 8760'!H732</f>
        <v>267600</v>
      </c>
      <c r="N743" s="0" t="n">
        <f aca="false">J743+L743</f>
        <v>39.688623</v>
      </c>
      <c r="O743" s="0" t="n">
        <f aca="false">O742+N743</f>
        <v>58490.4480725748</v>
      </c>
      <c r="P743" s="0" t="n">
        <f aca="false">MIN($B$5,P742+K743*$B$6-I743)</f>
        <v>211.99119378196</v>
      </c>
      <c r="Q743" s="0" t="n">
        <f aca="false">MAX(0,F743-H743-K743-L743)</f>
        <v>0</v>
      </c>
    </row>
    <row r="744" customFormat="false" ht="15" hidden="false" customHeight="false" outlineLevel="0" collapsed="false">
      <c r="A744" s="0" t="n">
        <f aca="false">'Profiles 8760'!A733</f>
        <v>731</v>
      </c>
      <c r="B744" s="0" t="n">
        <f aca="false">'Profiles 8760'!B733</f>
        <v>1</v>
      </c>
      <c r="C744" s="0" t="n">
        <f aca="false">'Profiles 8760'!E733</f>
        <v>0</v>
      </c>
      <c r="D744" s="0" t="n">
        <f aca="false">'Profiles 8760'!F733</f>
        <v>1</v>
      </c>
      <c r="E744" s="0" t="n">
        <f aca="false">'Profiles 8760'!G733</f>
        <v>0.125466</v>
      </c>
      <c r="F744" s="0" t="n">
        <f aca="false">D744*Assumptions!$C$11*$B$7+E744*Assumptions!$C$12*$B$8</f>
        <v>293.9315594</v>
      </c>
      <c r="G744" s="0" t="n">
        <f aca="false">C744*Assumptions!$C$15</f>
        <v>0</v>
      </c>
      <c r="H744" s="0" t="n">
        <f aca="false">MIN(F744,G744)</f>
        <v>0</v>
      </c>
      <c r="I744" s="0" t="n">
        <f aca="false">IF(C744=1,MIN(G744-H744,Assumptions!$C$13,P743),0)</f>
        <v>0</v>
      </c>
      <c r="J744" s="0" t="n">
        <f aca="false">H744+I744</f>
        <v>0</v>
      </c>
      <c r="K744" s="0" t="n">
        <f aca="false">MIN(IF(C744=1,F744-H744,F744),Assumptions!$C$13,MAX(0,($B$5-P743)/$B$6))</f>
        <v>180</v>
      </c>
      <c r="L744" s="0" t="n">
        <f aca="false">IF(C744=1,0,MIN(F744-K744,Assumptions!$C$15,MAX(0,$B$10-O743-M744)))</f>
        <v>113.9315594</v>
      </c>
      <c r="M744" s="0" t="n">
        <f aca="false">'Profiles 8760'!H733</f>
        <v>267600</v>
      </c>
      <c r="N744" s="0" t="n">
        <f aca="false">J744+L744</f>
        <v>113.9315594</v>
      </c>
      <c r="O744" s="0" t="n">
        <f aca="false">O743+N744</f>
        <v>58604.3796319748</v>
      </c>
      <c r="P744" s="0" t="n">
        <f aca="false">MIN($B$5,P743+K744*$B$6-I744)</f>
        <v>368.01519378196</v>
      </c>
      <c r="Q744" s="0" t="n">
        <f aca="false">MAX(0,F744-H744-K744-L744)</f>
        <v>0</v>
      </c>
    </row>
    <row r="745" customFormat="false" ht="15" hidden="false" customHeight="false" outlineLevel="0" collapsed="false">
      <c r="A745" s="0" t="n">
        <f aca="false">'Profiles 8760'!A734</f>
        <v>732</v>
      </c>
      <c r="B745" s="0" t="n">
        <f aca="false">'Profiles 8760'!B734</f>
        <v>1</v>
      </c>
      <c r="C745" s="0" t="n">
        <f aca="false">'Profiles 8760'!E734</f>
        <v>0</v>
      </c>
      <c r="D745" s="0" t="n">
        <f aca="false">'Profiles 8760'!F734</f>
        <v>1</v>
      </c>
      <c r="E745" s="0" t="n">
        <f aca="false">'Profiles 8760'!G734</f>
        <v>0.12705</v>
      </c>
      <c r="F745" s="0" t="n">
        <f aca="false">D745*Assumptions!$C$11*$B$7+E745*Assumptions!$C$12*$B$8</f>
        <v>293.996345</v>
      </c>
      <c r="G745" s="0" t="n">
        <f aca="false">C745*Assumptions!$C$15</f>
        <v>0</v>
      </c>
      <c r="H745" s="0" t="n">
        <f aca="false">MIN(F745,G745)</f>
        <v>0</v>
      </c>
      <c r="I745" s="0" t="n">
        <f aca="false">IF(C745=1,MIN(G745-H745,Assumptions!$C$13,P744),0)</f>
        <v>0</v>
      </c>
      <c r="J745" s="0" t="n">
        <f aca="false">H745+I745</f>
        <v>0</v>
      </c>
      <c r="K745" s="0" t="n">
        <f aca="false">MIN(IF(C745=1,F745-H745,F745),Assumptions!$C$13,MAX(0,($B$5-P744)/$B$6))</f>
        <v>164.737893652561</v>
      </c>
      <c r="L745" s="0" t="n">
        <f aca="false">IF(C745=1,0,MIN(F745-K745,Assumptions!$C$15,MAX(0,$B$10-O744-M745)))</f>
        <v>129.258451347439</v>
      </c>
      <c r="M745" s="0" t="n">
        <f aca="false">'Profiles 8760'!H734</f>
        <v>267600</v>
      </c>
      <c r="N745" s="0" t="n">
        <f aca="false">J745+L745</f>
        <v>129.258451347439</v>
      </c>
      <c r="O745" s="0" t="n">
        <f aca="false">O744+N745</f>
        <v>58733.6380833222</v>
      </c>
      <c r="P745" s="0" t="n">
        <f aca="false">MIN($B$5,P744+K745*$B$6-I745)</f>
        <v>510.81</v>
      </c>
      <c r="Q745" s="0" t="n">
        <f aca="false">MAX(0,F745-H745-K745-L745)</f>
        <v>0</v>
      </c>
    </row>
    <row r="746" customFormat="false" ht="15" hidden="false" customHeight="false" outlineLevel="0" collapsed="false">
      <c r="A746" s="0" t="n">
        <f aca="false">'Profiles 8760'!A735</f>
        <v>733</v>
      </c>
      <c r="B746" s="0" t="n">
        <f aca="false">'Profiles 8760'!B735</f>
        <v>1</v>
      </c>
      <c r="C746" s="0" t="n">
        <f aca="false">'Profiles 8760'!E735</f>
        <v>0</v>
      </c>
      <c r="D746" s="0" t="n">
        <f aca="false">'Profiles 8760'!F735</f>
        <v>1</v>
      </c>
      <c r="E746" s="0" t="n">
        <f aca="false">'Profiles 8760'!G735</f>
        <v>0.121142</v>
      </c>
      <c r="F746" s="0" t="n">
        <f aca="false">D746*Assumptions!$C$11*$B$7+E746*Assumptions!$C$12*$B$8</f>
        <v>293.7547078</v>
      </c>
      <c r="G746" s="0" t="n">
        <f aca="false">C746*Assumptions!$C$15</f>
        <v>0</v>
      </c>
      <c r="H746" s="0" t="n">
        <f aca="false">MIN(F746,G746)</f>
        <v>0</v>
      </c>
      <c r="I746" s="0" t="n">
        <f aca="false">IF(C746=1,MIN(G746-H746,Assumptions!$C$13,P745),0)</f>
        <v>0</v>
      </c>
      <c r="J746" s="0" t="n">
        <f aca="false">H746+I746</f>
        <v>0</v>
      </c>
      <c r="K746" s="0" t="n">
        <f aca="false">MIN(IF(C746=1,F746-H746,F746),Assumptions!$C$13,MAX(0,($B$5-P745)/$B$6))</f>
        <v>0</v>
      </c>
      <c r="L746" s="0" t="n">
        <f aca="false">IF(C746=1,0,MIN(F746-K746,Assumptions!$C$15,MAX(0,$B$10-O745-M746)))</f>
        <v>200</v>
      </c>
      <c r="M746" s="0" t="n">
        <f aca="false">'Profiles 8760'!H735</f>
        <v>267600</v>
      </c>
      <c r="N746" s="0" t="n">
        <f aca="false">J746+L746</f>
        <v>200</v>
      </c>
      <c r="O746" s="0" t="n">
        <f aca="false">O745+N746</f>
        <v>58933.6380833222</v>
      </c>
      <c r="P746" s="0" t="n">
        <f aca="false">MIN($B$5,P745+K746*$B$6-I746)</f>
        <v>510.81</v>
      </c>
      <c r="Q746" s="0" t="n">
        <f aca="false">MAX(0,F746-H746-K746-L746)</f>
        <v>93.7547078</v>
      </c>
    </row>
    <row r="747" customFormat="false" ht="15" hidden="false" customHeight="false" outlineLevel="0" collapsed="false">
      <c r="A747" s="0" t="n">
        <f aca="false">'Profiles 8760'!A736</f>
        <v>734</v>
      </c>
      <c r="B747" s="0" t="n">
        <f aca="false">'Profiles 8760'!B736</f>
        <v>1</v>
      </c>
      <c r="C747" s="0" t="n">
        <f aca="false">'Profiles 8760'!E736</f>
        <v>0</v>
      </c>
      <c r="D747" s="0" t="n">
        <f aca="false">'Profiles 8760'!F736</f>
        <v>1</v>
      </c>
      <c r="E747" s="0" t="n">
        <f aca="false">'Profiles 8760'!G736</f>
        <v>0.157487</v>
      </c>
      <c r="F747" s="0" t="n">
        <f aca="false">D747*Assumptions!$C$11*$B$7+E747*Assumptions!$C$12*$B$8</f>
        <v>295.2412183</v>
      </c>
      <c r="G747" s="0" t="n">
        <f aca="false">C747*Assumptions!$C$15</f>
        <v>0</v>
      </c>
      <c r="H747" s="0" t="n">
        <f aca="false">MIN(F747,G747)</f>
        <v>0</v>
      </c>
      <c r="I747" s="0" t="n">
        <f aca="false">IF(C747=1,MIN(G747-H747,Assumptions!$C$13,P746),0)</f>
        <v>0</v>
      </c>
      <c r="J747" s="0" t="n">
        <f aca="false">H747+I747</f>
        <v>0</v>
      </c>
      <c r="K747" s="0" t="n">
        <f aca="false">MIN(IF(C747=1,F747-H747,F747),Assumptions!$C$13,MAX(0,($B$5-P746)/$B$6))</f>
        <v>0</v>
      </c>
      <c r="L747" s="0" t="n">
        <f aca="false">IF(C747=1,0,MIN(F747-K747,Assumptions!$C$15,MAX(0,$B$10-O746-M747)))</f>
        <v>200</v>
      </c>
      <c r="M747" s="0" t="n">
        <f aca="false">'Profiles 8760'!H736</f>
        <v>267600</v>
      </c>
      <c r="N747" s="0" t="n">
        <f aca="false">J747+L747</f>
        <v>200</v>
      </c>
      <c r="O747" s="0" t="n">
        <f aca="false">O746+N747</f>
        <v>59133.6380833222</v>
      </c>
      <c r="P747" s="0" t="n">
        <f aca="false">MIN($B$5,P746+K747*$B$6-I747)</f>
        <v>510.81</v>
      </c>
      <c r="Q747" s="0" t="n">
        <f aca="false">MAX(0,F747-H747-K747-L747)</f>
        <v>95.2412183</v>
      </c>
    </row>
    <row r="748" customFormat="false" ht="15" hidden="false" customHeight="false" outlineLevel="0" collapsed="false">
      <c r="A748" s="0" t="n">
        <f aca="false">'Profiles 8760'!A737</f>
        <v>735</v>
      </c>
      <c r="B748" s="0" t="n">
        <f aca="false">'Profiles 8760'!B737</f>
        <v>1</v>
      </c>
      <c r="C748" s="0" t="n">
        <f aca="false">'Profiles 8760'!E737</f>
        <v>0</v>
      </c>
      <c r="D748" s="0" t="n">
        <f aca="false">'Profiles 8760'!F737</f>
        <v>1</v>
      </c>
      <c r="E748" s="0" t="n">
        <f aca="false">'Profiles 8760'!G737</f>
        <v>0.181069</v>
      </c>
      <c r="F748" s="0" t="n">
        <f aca="false">D748*Assumptions!$C$11*$B$7+E748*Assumptions!$C$12*$B$8</f>
        <v>296.2057221</v>
      </c>
      <c r="G748" s="0" t="n">
        <f aca="false">C748*Assumptions!$C$15</f>
        <v>0</v>
      </c>
      <c r="H748" s="0" t="n">
        <f aca="false">MIN(F748,G748)</f>
        <v>0</v>
      </c>
      <c r="I748" s="0" t="n">
        <f aca="false">IF(C748=1,MIN(G748-H748,Assumptions!$C$13,P747),0)</f>
        <v>0</v>
      </c>
      <c r="J748" s="0" t="n">
        <f aca="false">H748+I748</f>
        <v>0</v>
      </c>
      <c r="K748" s="0" t="n">
        <f aca="false">MIN(IF(C748=1,F748-H748,F748),Assumptions!$C$13,MAX(0,($B$5-P747)/$B$6))</f>
        <v>0</v>
      </c>
      <c r="L748" s="0" t="n">
        <f aca="false">IF(C748=1,0,MIN(F748-K748,Assumptions!$C$15,MAX(0,$B$10-O747-M748)))</f>
        <v>200</v>
      </c>
      <c r="M748" s="0" t="n">
        <f aca="false">'Profiles 8760'!H737</f>
        <v>267600</v>
      </c>
      <c r="N748" s="0" t="n">
        <f aca="false">J748+L748</f>
        <v>200</v>
      </c>
      <c r="O748" s="0" t="n">
        <f aca="false">O747+N748</f>
        <v>59333.6380833222</v>
      </c>
      <c r="P748" s="0" t="n">
        <f aca="false">MIN($B$5,P747+K748*$B$6-I748)</f>
        <v>510.81</v>
      </c>
      <c r="Q748" s="0" t="n">
        <f aca="false">MAX(0,F748-H748-K748-L748)</f>
        <v>96.2057221</v>
      </c>
    </row>
    <row r="749" customFormat="false" ht="15" hidden="false" customHeight="false" outlineLevel="0" collapsed="false">
      <c r="A749" s="0" t="n">
        <f aca="false">'Profiles 8760'!A738</f>
        <v>736</v>
      </c>
      <c r="B749" s="0" t="n">
        <f aca="false">'Profiles 8760'!B738</f>
        <v>1</v>
      </c>
      <c r="C749" s="0" t="n">
        <f aca="false">'Profiles 8760'!E738</f>
        <v>0</v>
      </c>
      <c r="D749" s="0" t="n">
        <f aca="false">'Profiles 8760'!F738</f>
        <v>0.74258</v>
      </c>
      <c r="E749" s="0" t="n">
        <f aca="false">'Profiles 8760'!G738</f>
        <v>0.180485</v>
      </c>
      <c r="F749" s="0" t="n">
        <f aca="false">D749*Assumptions!$C$11*$B$7+E749*Assumptions!$C$12*$B$8</f>
        <v>221.8389405</v>
      </c>
      <c r="G749" s="0" t="n">
        <f aca="false">C749*Assumptions!$C$15</f>
        <v>0</v>
      </c>
      <c r="H749" s="0" t="n">
        <f aca="false">MIN(F749,G749)</f>
        <v>0</v>
      </c>
      <c r="I749" s="0" t="n">
        <f aca="false">IF(C749=1,MIN(G749-H749,Assumptions!$C$13,P748),0)</f>
        <v>0</v>
      </c>
      <c r="J749" s="0" t="n">
        <f aca="false">H749+I749</f>
        <v>0</v>
      </c>
      <c r="K749" s="0" t="n">
        <f aca="false">MIN(IF(C749=1,F749-H749,F749),Assumptions!$C$13,MAX(0,($B$5-P748)/$B$6))</f>
        <v>0</v>
      </c>
      <c r="L749" s="0" t="n">
        <f aca="false">IF(C749=1,0,MIN(F749-K749,Assumptions!$C$15,MAX(0,$B$10-O748-M749)))</f>
        <v>200</v>
      </c>
      <c r="M749" s="0" t="n">
        <f aca="false">'Profiles 8760'!H738</f>
        <v>267600</v>
      </c>
      <c r="N749" s="0" t="n">
        <f aca="false">J749+L749</f>
        <v>200</v>
      </c>
      <c r="O749" s="0" t="n">
        <f aca="false">O748+N749</f>
        <v>59533.6380833222</v>
      </c>
      <c r="P749" s="0" t="n">
        <f aca="false">MIN($B$5,P748+K749*$B$6-I749)</f>
        <v>510.81</v>
      </c>
      <c r="Q749" s="0" t="n">
        <f aca="false">MAX(0,F749-H749-K749-L749)</f>
        <v>21.8389405</v>
      </c>
    </row>
    <row r="750" customFormat="false" ht="15" hidden="false" customHeight="false" outlineLevel="0" collapsed="false">
      <c r="A750" s="0" t="n">
        <f aca="false">'Profiles 8760'!A739</f>
        <v>737</v>
      </c>
      <c r="B750" s="0" t="n">
        <f aca="false">'Profiles 8760'!B739</f>
        <v>1</v>
      </c>
      <c r="C750" s="0" t="n">
        <f aca="false">'Profiles 8760'!E739</f>
        <v>0</v>
      </c>
      <c r="D750" s="0" t="n">
        <f aca="false">'Profiles 8760'!F739</f>
        <v>0.386241</v>
      </c>
      <c r="E750" s="0" t="n">
        <f aca="false">'Profiles 8760'!G739</f>
        <v>0.124364</v>
      </c>
      <c r="F750" s="0" t="n">
        <f aca="false">D750*Assumptions!$C$11*$B$7+E750*Assumptions!$C$12*$B$8</f>
        <v>116.6328884</v>
      </c>
      <c r="G750" s="0" t="n">
        <f aca="false">C750*Assumptions!$C$15</f>
        <v>0</v>
      </c>
      <c r="H750" s="0" t="n">
        <f aca="false">MIN(F750,G750)</f>
        <v>0</v>
      </c>
      <c r="I750" s="0" t="n">
        <f aca="false">IF(C750=1,MIN(G750-H750,Assumptions!$C$13,P749),0)</f>
        <v>0</v>
      </c>
      <c r="J750" s="0" t="n">
        <f aca="false">H750+I750</f>
        <v>0</v>
      </c>
      <c r="K750" s="0" t="n">
        <f aca="false">MIN(IF(C750=1,F750-H750,F750),Assumptions!$C$13,MAX(0,($B$5-P749)/$B$6))</f>
        <v>0</v>
      </c>
      <c r="L750" s="0" t="n">
        <f aca="false">IF(C750=1,0,MIN(F750-K750,Assumptions!$C$15,MAX(0,$B$10-O749-M750)))</f>
        <v>116.6328884</v>
      </c>
      <c r="M750" s="0" t="n">
        <f aca="false">'Profiles 8760'!H739</f>
        <v>267600</v>
      </c>
      <c r="N750" s="0" t="n">
        <f aca="false">J750+L750</f>
        <v>116.6328884</v>
      </c>
      <c r="O750" s="0" t="n">
        <f aca="false">O749+N750</f>
        <v>59650.2709717222</v>
      </c>
      <c r="P750" s="0" t="n">
        <f aca="false">MIN($B$5,P749+K750*$B$6-I750)</f>
        <v>510.81</v>
      </c>
      <c r="Q750" s="0" t="n">
        <f aca="false">MAX(0,F750-H750-K750-L750)</f>
        <v>0</v>
      </c>
    </row>
    <row r="751" customFormat="false" ht="15" hidden="false" customHeight="false" outlineLevel="0" collapsed="false">
      <c r="A751" s="0" t="n">
        <f aca="false">'Profiles 8760'!A740</f>
        <v>738</v>
      </c>
      <c r="B751" s="0" t="n">
        <f aca="false">'Profiles 8760'!B740</f>
        <v>1</v>
      </c>
      <c r="C751" s="0" t="n">
        <f aca="false">'Profiles 8760'!E740</f>
        <v>0</v>
      </c>
      <c r="D751" s="0" t="n">
        <f aca="false">'Profiles 8760'!F740</f>
        <v>0.073678</v>
      </c>
      <c r="E751" s="0" t="n">
        <f aca="false">'Profiles 8760'!G740</f>
        <v>0.109773</v>
      </c>
      <c r="F751" s="0" t="n">
        <f aca="false">D751*Assumptions!$C$11*$B$7+E751*Assumptions!$C$12*$B$8</f>
        <v>25.7679221</v>
      </c>
      <c r="G751" s="0" t="n">
        <f aca="false">C751*Assumptions!$C$15</f>
        <v>0</v>
      </c>
      <c r="H751" s="0" t="n">
        <f aca="false">MIN(F751,G751)</f>
        <v>0</v>
      </c>
      <c r="I751" s="0" t="n">
        <f aca="false">IF(C751=1,MIN(G751-H751,Assumptions!$C$13,P750),0)</f>
        <v>0</v>
      </c>
      <c r="J751" s="0" t="n">
        <f aca="false">H751+I751</f>
        <v>0</v>
      </c>
      <c r="K751" s="0" t="n">
        <f aca="false">MIN(IF(C751=1,F751-H751,F751),Assumptions!$C$13,MAX(0,($B$5-P750)/$B$6))</f>
        <v>0</v>
      </c>
      <c r="L751" s="0" t="n">
        <f aca="false">IF(C751=1,0,MIN(F751-K751,Assumptions!$C$15,MAX(0,$B$10-O750-M751)))</f>
        <v>25.7679221</v>
      </c>
      <c r="M751" s="0" t="n">
        <f aca="false">'Profiles 8760'!H740</f>
        <v>267600</v>
      </c>
      <c r="N751" s="0" t="n">
        <f aca="false">J751+L751</f>
        <v>25.7679221</v>
      </c>
      <c r="O751" s="0" t="n">
        <f aca="false">O750+N751</f>
        <v>59676.0388938222</v>
      </c>
      <c r="P751" s="0" t="n">
        <f aca="false">MIN($B$5,P750+K751*$B$6-I751)</f>
        <v>510.81</v>
      </c>
      <c r="Q751" s="0" t="n">
        <f aca="false">MAX(0,F751-H751-K751-L751)</f>
        <v>0</v>
      </c>
    </row>
    <row r="752" customFormat="false" ht="15" hidden="false" customHeight="false" outlineLevel="0" collapsed="false">
      <c r="A752" s="0" t="n">
        <f aca="false">'Profiles 8760'!A741</f>
        <v>739</v>
      </c>
      <c r="B752" s="0" t="n">
        <f aca="false">'Profiles 8760'!B741</f>
        <v>1</v>
      </c>
      <c r="C752" s="0" t="n">
        <f aca="false">'Profiles 8760'!E741</f>
        <v>0</v>
      </c>
      <c r="D752" s="0" t="n">
        <f aca="false">'Profiles 8760'!F741</f>
        <v>0</v>
      </c>
      <c r="E752" s="0" t="n">
        <f aca="false">'Profiles 8760'!G741</f>
        <v>0.099774</v>
      </c>
      <c r="F752" s="0" t="n">
        <f aca="false">D752*Assumptions!$C$11*$B$7+E752*Assumptions!$C$12*$B$8</f>
        <v>4.0807566</v>
      </c>
      <c r="G752" s="0" t="n">
        <f aca="false">C752*Assumptions!$C$15</f>
        <v>0</v>
      </c>
      <c r="H752" s="0" t="n">
        <f aca="false">MIN(F752,G752)</f>
        <v>0</v>
      </c>
      <c r="I752" s="0" t="n">
        <f aca="false">IF(C752=1,MIN(G752-H752,Assumptions!$C$13,P751),0)</f>
        <v>0</v>
      </c>
      <c r="J752" s="0" t="n">
        <f aca="false">H752+I752</f>
        <v>0</v>
      </c>
      <c r="K752" s="0" t="n">
        <f aca="false">MIN(IF(C752=1,F752-H752,F752),Assumptions!$C$13,MAX(0,($B$5-P751)/$B$6))</f>
        <v>0</v>
      </c>
      <c r="L752" s="0" t="n">
        <f aca="false">IF(C752=1,0,MIN(F752-K752,Assumptions!$C$15,MAX(0,$B$10-O751-M752)))</f>
        <v>4.0807566</v>
      </c>
      <c r="M752" s="0" t="n">
        <f aca="false">'Profiles 8760'!H741</f>
        <v>267600</v>
      </c>
      <c r="N752" s="0" t="n">
        <f aca="false">J752+L752</f>
        <v>4.0807566</v>
      </c>
      <c r="O752" s="0" t="n">
        <f aca="false">O751+N752</f>
        <v>59680.1196504222</v>
      </c>
      <c r="P752" s="0" t="n">
        <f aca="false">MIN($B$5,P751+K752*$B$6-I752)</f>
        <v>510.81</v>
      </c>
      <c r="Q752" s="0" t="n">
        <f aca="false">MAX(0,F752-H752-K752-L752)</f>
        <v>0</v>
      </c>
    </row>
    <row r="753" customFormat="false" ht="15" hidden="false" customHeight="false" outlineLevel="0" collapsed="false">
      <c r="A753" s="0" t="n">
        <f aca="false">'Profiles 8760'!A742</f>
        <v>740</v>
      </c>
      <c r="B753" s="0" t="n">
        <f aca="false">'Profiles 8760'!B742</f>
        <v>1</v>
      </c>
      <c r="C753" s="0" t="n">
        <f aca="false">'Profiles 8760'!E742</f>
        <v>1</v>
      </c>
      <c r="D753" s="0" t="n">
        <f aca="false">'Profiles 8760'!F742</f>
        <v>0</v>
      </c>
      <c r="E753" s="0" t="n">
        <f aca="false">'Profiles 8760'!G742</f>
        <v>0.111116</v>
      </c>
      <c r="F753" s="0" t="n">
        <f aca="false">D753*Assumptions!$C$11*$B$7+E753*Assumptions!$C$12*$B$8</f>
        <v>4.5446444</v>
      </c>
      <c r="G753" s="0" t="n">
        <f aca="false">C753*Assumptions!$C$15</f>
        <v>200</v>
      </c>
      <c r="H753" s="0" t="n">
        <f aca="false">MIN(F753,G753)</f>
        <v>4.5446444</v>
      </c>
      <c r="I753" s="0" t="n">
        <f aca="false">IF(C753=1,MIN(G753-H753,Assumptions!$C$13,P752),0)</f>
        <v>180</v>
      </c>
      <c r="J753" s="0" t="n">
        <f aca="false">H753+I753</f>
        <v>184.5446444</v>
      </c>
      <c r="K753" s="0" t="n">
        <f aca="false">MIN(IF(C753=1,F753-H753,F753),Assumptions!$C$13,MAX(0,($B$5-P752)/$B$6))</f>
        <v>0</v>
      </c>
      <c r="L753" s="0" t="n">
        <f aca="false">IF(C753=1,0,MIN(F753-K753,Assumptions!$C$15,MAX(0,$B$10-O752-M753)))</f>
        <v>0</v>
      </c>
      <c r="M753" s="0" t="n">
        <f aca="false">'Profiles 8760'!H742</f>
        <v>267400</v>
      </c>
      <c r="N753" s="0" t="n">
        <f aca="false">J753+L753</f>
        <v>184.5446444</v>
      </c>
      <c r="O753" s="0" t="n">
        <f aca="false">O752+N753</f>
        <v>59864.6642948222</v>
      </c>
      <c r="P753" s="0" t="n">
        <f aca="false">MIN($B$5,P752+K753*$B$6-I753)</f>
        <v>330.81</v>
      </c>
      <c r="Q753" s="0" t="n">
        <f aca="false">MAX(0,F753-H753-K753-L753)</f>
        <v>0</v>
      </c>
    </row>
    <row r="754" customFormat="false" ht="15" hidden="false" customHeight="false" outlineLevel="0" collapsed="false">
      <c r="A754" s="0" t="n">
        <f aca="false">'Profiles 8760'!A743</f>
        <v>741</v>
      </c>
      <c r="B754" s="0" t="n">
        <f aca="false">'Profiles 8760'!B743</f>
        <v>1</v>
      </c>
      <c r="C754" s="0" t="n">
        <f aca="false">'Profiles 8760'!E743</f>
        <v>1</v>
      </c>
      <c r="D754" s="0" t="n">
        <f aca="false">'Profiles 8760'!F743</f>
        <v>0</v>
      </c>
      <c r="E754" s="0" t="n">
        <f aca="false">'Profiles 8760'!G743</f>
        <v>0.107838</v>
      </c>
      <c r="F754" s="0" t="n">
        <f aca="false">D754*Assumptions!$C$11*$B$7+E754*Assumptions!$C$12*$B$8</f>
        <v>4.4105742</v>
      </c>
      <c r="G754" s="0" t="n">
        <f aca="false">C754*Assumptions!$C$15</f>
        <v>200</v>
      </c>
      <c r="H754" s="0" t="n">
        <f aca="false">MIN(F754,G754)</f>
        <v>4.4105742</v>
      </c>
      <c r="I754" s="0" t="n">
        <f aca="false">IF(C754=1,MIN(G754-H754,Assumptions!$C$13,P753),0)</f>
        <v>180</v>
      </c>
      <c r="J754" s="0" t="n">
        <f aca="false">H754+I754</f>
        <v>184.4105742</v>
      </c>
      <c r="K754" s="0" t="n">
        <f aca="false">MIN(IF(C754=1,F754-H754,F754),Assumptions!$C$13,MAX(0,($B$5-P753)/$B$6))</f>
        <v>0</v>
      </c>
      <c r="L754" s="0" t="n">
        <f aca="false">IF(C754=1,0,MIN(F754-K754,Assumptions!$C$15,MAX(0,$B$10-O753-M754)))</f>
        <v>0</v>
      </c>
      <c r="M754" s="0" t="n">
        <f aca="false">'Profiles 8760'!H743</f>
        <v>267200</v>
      </c>
      <c r="N754" s="0" t="n">
        <f aca="false">J754+L754</f>
        <v>184.4105742</v>
      </c>
      <c r="O754" s="0" t="n">
        <f aca="false">O753+N754</f>
        <v>60049.0748690222</v>
      </c>
      <c r="P754" s="0" t="n">
        <f aca="false">MIN($B$5,P753+K754*$B$6-I754)</f>
        <v>150.81</v>
      </c>
      <c r="Q754" s="0" t="n">
        <f aca="false">MAX(0,F754-H754-K754-L754)</f>
        <v>0</v>
      </c>
    </row>
    <row r="755" customFormat="false" ht="15" hidden="false" customHeight="false" outlineLevel="0" collapsed="false">
      <c r="A755" s="0" t="n">
        <f aca="false">'Profiles 8760'!A744</f>
        <v>742</v>
      </c>
      <c r="B755" s="0" t="n">
        <f aca="false">'Profiles 8760'!B744</f>
        <v>1</v>
      </c>
      <c r="C755" s="0" t="n">
        <f aca="false">'Profiles 8760'!E744</f>
        <v>0</v>
      </c>
      <c r="D755" s="0" t="n">
        <f aca="false">'Profiles 8760'!F744</f>
        <v>0</v>
      </c>
      <c r="E755" s="0" t="n">
        <f aca="false">'Profiles 8760'!G744</f>
        <v>0.092034</v>
      </c>
      <c r="F755" s="0" t="n">
        <f aca="false">D755*Assumptions!$C$11*$B$7+E755*Assumptions!$C$12*$B$8</f>
        <v>3.7641906</v>
      </c>
      <c r="G755" s="0" t="n">
        <f aca="false">C755*Assumptions!$C$15</f>
        <v>0</v>
      </c>
      <c r="H755" s="0" t="n">
        <f aca="false">MIN(F755,G755)</f>
        <v>0</v>
      </c>
      <c r="I755" s="0" t="n">
        <f aca="false">IF(C755=1,MIN(G755-H755,Assumptions!$C$13,P754),0)</f>
        <v>0</v>
      </c>
      <c r="J755" s="0" t="n">
        <f aca="false">H755+I755</f>
        <v>0</v>
      </c>
      <c r="K755" s="0" t="n">
        <f aca="false">MIN(IF(C755=1,F755-H755,F755),Assumptions!$C$13,MAX(0,($B$5-P754)/$B$6))</f>
        <v>3.7641906</v>
      </c>
      <c r="L755" s="0" t="n">
        <f aca="false">IF(C755=1,0,MIN(F755-K755,Assumptions!$C$15,MAX(0,$B$10-O754-M755)))</f>
        <v>0</v>
      </c>
      <c r="M755" s="0" t="n">
        <f aca="false">'Profiles 8760'!H744</f>
        <v>267200</v>
      </c>
      <c r="N755" s="0" t="n">
        <f aca="false">J755+L755</f>
        <v>0</v>
      </c>
      <c r="O755" s="0" t="n">
        <f aca="false">O754+N755</f>
        <v>60049.0748690222</v>
      </c>
      <c r="P755" s="0" t="n">
        <f aca="false">MIN($B$5,P754+K755*$B$6-I755)</f>
        <v>154.07280041208</v>
      </c>
      <c r="Q755" s="0" t="n">
        <f aca="false">MAX(0,F755-H755-K755-L755)</f>
        <v>0</v>
      </c>
    </row>
    <row r="756" customFormat="false" ht="15" hidden="false" customHeight="false" outlineLevel="0" collapsed="false">
      <c r="A756" s="0" t="n">
        <f aca="false">'Profiles 8760'!A745</f>
        <v>743</v>
      </c>
      <c r="B756" s="0" t="n">
        <f aca="false">'Profiles 8760'!B745</f>
        <v>1</v>
      </c>
      <c r="C756" s="0" t="n">
        <f aca="false">'Profiles 8760'!E745</f>
        <v>0</v>
      </c>
      <c r="D756" s="0" t="n">
        <f aca="false">'Profiles 8760'!F745</f>
        <v>0</v>
      </c>
      <c r="E756" s="0" t="n">
        <f aca="false">'Profiles 8760'!G745</f>
        <v>0.124374</v>
      </c>
      <c r="F756" s="0" t="n">
        <f aca="false">D756*Assumptions!$C$11*$B$7+E756*Assumptions!$C$12*$B$8</f>
        <v>5.0868966</v>
      </c>
      <c r="G756" s="0" t="n">
        <f aca="false">C756*Assumptions!$C$15</f>
        <v>0</v>
      </c>
      <c r="H756" s="0" t="n">
        <f aca="false">MIN(F756,G756)</f>
        <v>0</v>
      </c>
      <c r="I756" s="0" t="n">
        <f aca="false">IF(C756=1,MIN(G756-H756,Assumptions!$C$13,P755),0)</f>
        <v>0</v>
      </c>
      <c r="J756" s="0" t="n">
        <f aca="false">H756+I756</f>
        <v>0</v>
      </c>
      <c r="K756" s="0" t="n">
        <f aca="false">MIN(IF(C756=1,F756-H756,F756),Assumptions!$C$13,MAX(0,($B$5-P755)/$B$6))</f>
        <v>5.0868966</v>
      </c>
      <c r="L756" s="0" t="n">
        <f aca="false">IF(C756=1,0,MIN(F756-K756,Assumptions!$C$15,MAX(0,$B$10-O755-M756)))</f>
        <v>0</v>
      </c>
      <c r="M756" s="0" t="n">
        <f aca="false">'Profiles 8760'!H745</f>
        <v>267200</v>
      </c>
      <c r="N756" s="0" t="n">
        <f aca="false">J756+L756</f>
        <v>0</v>
      </c>
      <c r="O756" s="0" t="n">
        <f aca="false">O755+N756</f>
        <v>60049.0748690222</v>
      </c>
      <c r="P756" s="0" t="n">
        <f aca="false">MIN($B$5,P755+K756*$B$6-I756)</f>
        <v>158.48212238496</v>
      </c>
      <c r="Q756" s="0" t="n">
        <f aca="false">MAX(0,F756-H756-K756-L756)</f>
        <v>0</v>
      </c>
    </row>
    <row r="757" customFormat="false" ht="15" hidden="false" customHeight="false" outlineLevel="0" collapsed="false">
      <c r="A757" s="0" t="n">
        <f aca="false">'Profiles 8760'!A746</f>
        <v>744</v>
      </c>
      <c r="B757" s="0" t="n">
        <f aca="false">'Profiles 8760'!B746</f>
        <v>1</v>
      </c>
      <c r="C757" s="0" t="n">
        <f aca="false">'Profiles 8760'!E746</f>
        <v>0</v>
      </c>
      <c r="D757" s="0" t="n">
        <f aca="false">'Profiles 8760'!F746</f>
        <v>0</v>
      </c>
      <c r="E757" s="0" t="n">
        <f aca="false">'Profiles 8760'!G746</f>
        <v>0.08377</v>
      </c>
      <c r="F757" s="0" t="n">
        <f aca="false">D757*Assumptions!$C$11*$B$7+E757*Assumptions!$C$12*$B$8</f>
        <v>3.426193</v>
      </c>
      <c r="G757" s="0" t="n">
        <f aca="false">C757*Assumptions!$C$15</f>
        <v>0</v>
      </c>
      <c r="H757" s="0" t="n">
        <f aca="false">MIN(F757,G757)</f>
        <v>0</v>
      </c>
      <c r="I757" s="0" t="n">
        <f aca="false">IF(C757=1,MIN(G757-H757,Assumptions!$C$13,P756),0)</f>
        <v>0</v>
      </c>
      <c r="J757" s="0" t="n">
        <f aca="false">H757+I757</f>
        <v>0</v>
      </c>
      <c r="K757" s="0" t="n">
        <f aca="false">MIN(IF(C757=1,F757-H757,F757),Assumptions!$C$13,MAX(0,($B$5-P756)/$B$6))</f>
        <v>3.426193</v>
      </c>
      <c r="L757" s="0" t="n">
        <f aca="false">IF(C757=1,0,MIN(F757-K757,Assumptions!$C$15,MAX(0,$B$10-O756-M757)))</f>
        <v>0</v>
      </c>
      <c r="M757" s="0" t="n">
        <f aca="false">'Profiles 8760'!H746</f>
        <v>267200</v>
      </c>
      <c r="N757" s="0" t="n">
        <f aca="false">J757+L757</f>
        <v>0</v>
      </c>
      <c r="O757" s="0" t="n">
        <f aca="false">O756+N757</f>
        <v>60049.0748690222</v>
      </c>
      <c r="P757" s="0" t="n">
        <f aca="false">MIN($B$5,P756+K757*$B$6-I757)</f>
        <v>161.45194647736</v>
      </c>
      <c r="Q757" s="0" t="n">
        <f aca="false">MAX(0,F757-H757-K757-L757)</f>
        <v>0</v>
      </c>
    </row>
    <row r="758" customFormat="false" ht="15" hidden="false" customHeight="false" outlineLevel="0" collapsed="false">
      <c r="A758" s="0" t="n">
        <f aca="false">'Profiles 8760'!A747</f>
        <v>745</v>
      </c>
      <c r="B758" s="0" t="n">
        <f aca="false">'Profiles 8760'!B747</f>
        <v>2</v>
      </c>
      <c r="C758" s="0" t="n">
        <f aca="false">'Profiles 8760'!E747</f>
        <v>0</v>
      </c>
      <c r="D758" s="0" t="n">
        <f aca="false">'Profiles 8760'!F747</f>
        <v>0</v>
      </c>
      <c r="E758" s="0" t="n">
        <f aca="false">'Profiles 8760'!G747</f>
        <v>0.122162</v>
      </c>
      <c r="F758" s="0" t="n">
        <f aca="false">D758*Assumptions!$C$11*$B$7+E758*Assumptions!$C$12*$B$8</f>
        <v>4.9964258</v>
      </c>
      <c r="G758" s="0" t="n">
        <f aca="false">C758*Assumptions!$C$15</f>
        <v>0</v>
      </c>
      <c r="H758" s="0" t="n">
        <f aca="false">MIN(F758,G758)</f>
        <v>0</v>
      </c>
      <c r="I758" s="0" t="n">
        <f aca="false">IF(C758=1,MIN(G758-H758,Assumptions!$C$13,P757),0)</f>
        <v>0</v>
      </c>
      <c r="J758" s="0" t="n">
        <f aca="false">H758+I758</f>
        <v>0</v>
      </c>
      <c r="K758" s="0" t="n">
        <f aca="false">MIN(IF(C758=1,F758-H758,F758),Assumptions!$C$13,MAX(0,($B$5-P757)/$B$6))</f>
        <v>4.9964258</v>
      </c>
      <c r="L758" s="0" t="n">
        <f aca="false">IF(C758=1,0,MIN(F758-K758,Assumptions!$C$15,MAX(0,$B$10-O757-M758)))</f>
        <v>0</v>
      </c>
      <c r="M758" s="0" t="n">
        <f aca="false">'Profiles 8760'!H747</f>
        <v>267200</v>
      </c>
      <c r="N758" s="0" t="n">
        <f aca="false">J758+L758</f>
        <v>0</v>
      </c>
      <c r="O758" s="0" t="n">
        <f aca="false">O757+N758</f>
        <v>60049.0748690222</v>
      </c>
      <c r="P758" s="0" t="n">
        <f aca="false">MIN($B$5,P757+K758*$B$6-I758)</f>
        <v>165.7828483608</v>
      </c>
      <c r="Q758" s="0" t="n">
        <f aca="false">MAX(0,F758-H758-K758-L758)</f>
        <v>0</v>
      </c>
    </row>
    <row r="759" customFormat="false" ht="15" hidden="false" customHeight="false" outlineLevel="0" collapsed="false">
      <c r="A759" s="0" t="n">
        <f aca="false">'Profiles 8760'!A748</f>
        <v>746</v>
      </c>
      <c r="B759" s="0" t="n">
        <f aca="false">'Profiles 8760'!B748</f>
        <v>2</v>
      </c>
      <c r="C759" s="0" t="n">
        <f aca="false">'Profiles 8760'!E748</f>
        <v>0</v>
      </c>
      <c r="D759" s="0" t="n">
        <f aca="false">'Profiles 8760'!F748</f>
        <v>0</v>
      </c>
      <c r="E759" s="0" t="n">
        <f aca="false">'Profiles 8760'!G748</f>
        <v>0.144837</v>
      </c>
      <c r="F759" s="0" t="n">
        <f aca="false">D759*Assumptions!$C$11*$B$7+E759*Assumptions!$C$12*$B$8</f>
        <v>5.9238333</v>
      </c>
      <c r="G759" s="0" t="n">
        <f aca="false">C759*Assumptions!$C$15</f>
        <v>0</v>
      </c>
      <c r="H759" s="0" t="n">
        <f aca="false">MIN(F759,G759)</f>
        <v>0</v>
      </c>
      <c r="I759" s="0" t="n">
        <f aca="false">IF(C759=1,MIN(G759-H759,Assumptions!$C$13,P758),0)</f>
        <v>0</v>
      </c>
      <c r="J759" s="0" t="n">
        <f aca="false">H759+I759</f>
        <v>0</v>
      </c>
      <c r="K759" s="0" t="n">
        <f aca="false">MIN(IF(C759=1,F759-H759,F759),Assumptions!$C$13,MAX(0,($B$5-P758)/$B$6))</f>
        <v>5.9238333</v>
      </c>
      <c r="L759" s="0" t="n">
        <f aca="false">IF(C759=1,0,MIN(F759-K759,Assumptions!$C$15,MAX(0,$B$10-O758-M759)))</f>
        <v>0</v>
      </c>
      <c r="M759" s="0" t="n">
        <f aca="false">'Profiles 8760'!H748</f>
        <v>267200</v>
      </c>
      <c r="N759" s="0" t="n">
        <f aca="false">J759+L759</f>
        <v>0</v>
      </c>
      <c r="O759" s="0" t="n">
        <f aca="false">O758+N759</f>
        <v>60049.0748690222</v>
      </c>
      <c r="P759" s="0" t="n">
        <f aca="false">MIN($B$5,P758+K759*$B$6-I759)</f>
        <v>170.91762706524</v>
      </c>
      <c r="Q759" s="0" t="n">
        <f aca="false">MAX(0,F759-H759-K759-L759)</f>
        <v>0</v>
      </c>
    </row>
    <row r="760" customFormat="false" ht="15" hidden="false" customHeight="false" outlineLevel="0" collapsed="false">
      <c r="A760" s="0" t="n">
        <f aca="false">'Profiles 8760'!A749</f>
        <v>747</v>
      </c>
      <c r="B760" s="0" t="n">
        <f aca="false">'Profiles 8760'!B749</f>
        <v>2</v>
      </c>
      <c r="C760" s="0" t="n">
        <f aca="false">'Profiles 8760'!E749</f>
        <v>0</v>
      </c>
      <c r="D760" s="0" t="n">
        <f aca="false">'Profiles 8760'!F749</f>
        <v>0</v>
      </c>
      <c r="E760" s="0" t="n">
        <f aca="false">'Profiles 8760'!G749</f>
        <v>0.11342</v>
      </c>
      <c r="F760" s="0" t="n">
        <f aca="false">D760*Assumptions!$C$11*$B$7+E760*Assumptions!$C$12*$B$8</f>
        <v>4.638878</v>
      </c>
      <c r="G760" s="0" t="n">
        <f aca="false">C760*Assumptions!$C$15</f>
        <v>0</v>
      </c>
      <c r="H760" s="0" t="n">
        <f aca="false">MIN(F760,G760)</f>
        <v>0</v>
      </c>
      <c r="I760" s="0" t="n">
        <f aca="false">IF(C760=1,MIN(G760-H760,Assumptions!$C$13,P759),0)</f>
        <v>0</v>
      </c>
      <c r="J760" s="0" t="n">
        <f aca="false">H760+I760</f>
        <v>0</v>
      </c>
      <c r="K760" s="0" t="n">
        <f aca="false">MIN(IF(C760=1,F760-H760,F760),Assumptions!$C$13,MAX(0,($B$5-P759)/$B$6))</f>
        <v>4.638878</v>
      </c>
      <c r="L760" s="0" t="n">
        <f aca="false">IF(C760=1,0,MIN(F760-K760,Assumptions!$C$15,MAX(0,$B$10-O759-M760)))</f>
        <v>0</v>
      </c>
      <c r="M760" s="0" t="n">
        <f aca="false">'Profiles 8760'!H749</f>
        <v>267200</v>
      </c>
      <c r="N760" s="0" t="n">
        <f aca="false">J760+L760</f>
        <v>0</v>
      </c>
      <c r="O760" s="0" t="n">
        <f aca="false">O759+N760</f>
        <v>60049.0748690222</v>
      </c>
      <c r="P760" s="0" t="n">
        <f aca="false">MIN($B$5,P759+K760*$B$6-I760)</f>
        <v>174.93860651564</v>
      </c>
      <c r="Q760" s="0" t="n">
        <f aca="false">MAX(0,F760-H760-K760-L760)</f>
        <v>0</v>
      </c>
    </row>
    <row r="761" customFormat="false" ht="15" hidden="false" customHeight="false" outlineLevel="0" collapsed="false">
      <c r="A761" s="0" t="n">
        <f aca="false">'Profiles 8760'!A750</f>
        <v>748</v>
      </c>
      <c r="B761" s="0" t="n">
        <f aca="false">'Profiles 8760'!B750</f>
        <v>2</v>
      </c>
      <c r="C761" s="0" t="n">
        <f aca="false">'Profiles 8760'!E750</f>
        <v>0</v>
      </c>
      <c r="D761" s="0" t="n">
        <f aca="false">'Profiles 8760'!F750</f>
        <v>0</v>
      </c>
      <c r="E761" s="0" t="n">
        <f aca="false">'Profiles 8760'!G750</f>
        <v>0.143196</v>
      </c>
      <c r="F761" s="0" t="n">
        <f aca="false">D761*Assumptions!$C$11*$B$7+E761*Assumptions!$C$12*$B$8</f>
        <v>5.8567164</v>
      </c>
      <c r="G761" s="0" t="n">
        <f aca="false">C761*Assumptions!$C$15</f>
        <v>0</v>
      </c>
      <c r="H761" s="0" t="n">
        <f aca="false">MIN(F761,G761)</f>
        <v>0</v>
      </c>
      <c r="I761" s="0" t="n">
        <f aca="false">IF(C761=1,MIN(G761-H761,Assumptions!$C$13,P760),0)</f>
        <v>0</v>
      </c>
      <c r="J761" s="0" t="n">
        <f aca="false">H761+I761</f>
        <v>0</v>
      </c>
      <c r="K761" s="0" t="n">
        <f aca="false">MIN(IF(C761=1,F761-H761,F761),Assumptions!$C$13,MAX(0,($B$5-P760)/$B$6))</f>
        <v>5.8567164</v>
      </c>
      <c r="L761" s="0" t="n">
        <f aca="false">IF(C761=1,0,MIN(F761-K761,Assumptions!$C$15,MAX(0,$B$10-O760-M761)))</f>
        <v>0</v>
      </c>
      <c r="M761" s="0" t="n">
        <f aca="false">'Profiles 8760'!H750</f>
        <v>267200</v>
      </c>
      <c r="N761" s="0" t="n">
        <f aca="false">J761+L761</f>
        <v>0</v>
      </c>
      <c r="O761" s="0" t="n">
        <f aca="false">O760+N761</f>
        <v>60049.0748690222</v>
      </c>
      <c r="P761" s="0" t="n">
        <f aca="false">MIN($B$5,P760+K761*$B$6-I761)</f>
        <v>180.01520829116</v>
      </c>
      <c r="Q761" s="0" t="n">
        <f aca="false">MAX(0,F761-H761-K761-L761)</f>
        <v>0</v>
      </c>
    </row>
    <row r="762" customFormat="false" ht="15" hidden="false" customHeight="false" outlineLevel="0" collapsed="false">
      <c r="A762" s="0" t="n">
        <f aca="false">'Profiles 8760'!A751</f>
        <v>749</v>
      </c>
      <c r="B762" s="0" t="n">
        <f aca="false">'Profiles 8760'!B751</f>
        <v>2</v>
      </c>
      <c r="C762" s="0" t="n">
        <f aca="false">'Profiles 8760'!E751</f>
        <v>0</v>
      </c>
      <c r="D762" s="0" t="n">
        <f aca="false">'Profiles 8760'!F751</f>
        <v>0</v>
      </c>
      <c r="E762" s="0" t="n">
        <f aca="false">'Profiles 8760'!G751</f>
        <v>0.128825</v>
      </c>
      <c r="F762" s="0" t="n">
        <f aca="false">D762*Assumptions!$C$11*$B$7+E762*Assumptions!$C$12*$B$8</f>
        <v>5.2689425</v>
      </c>
      <c r="G762" s="0" t="n">
        <f aca="false">C762*Assumptions!$C$15</f>
        <v>0</v>
      </c>
      <c r="H762" s="0" t="n">
        <f aca="false">MIN(F762,G762)</f>
        <v>0</v>
      </c>
      <c r="I762" s="0" t="n">
        <f aca="false">IF(C762=1,MIN(G762-H762,Assumptions!$C$13,P761),0)</f>
        <v>0</v>
      </c>
      <c r="J762" s="0" t="n">
        <f aca="false">H762+I762</f>
        <v>0</v>
      </c>
      <c r="K762" s="0" t="n">
        <f aca="false">MIN(IF(C762=1,F762-H762,F762),Assumptions!$C$13,MAX(0,($B$5-P761)/$B$6))</f>
        <v>5.2689425</v>
      </c>
      <c r="L762" s="0" t="n">
        <f aca="false">IF(C762=1,0,MIN(F762-K762,Assumptions!$C$15,MAX(0,$B$10-O761-M762)))</f>
        <v>0</v>
      </c>
      <c r="M762" s="0" t="n">
        <f aca="false">'Profiles 8760'!H751</f>
        <v>267200</v>
      </c>
      <c r="N762" s="0" t="n">
        <f aca="false">J762+L762</f>
        <v>0</v>
      </c>
      <c r="O762" s="0" t="n">
        <f aca="false">O761+N762</f>
        <v>60049.0748690222</v>
      </c>
      <c r="P762" s="0" t="n">
        <f aca="false">MIN($B$5,P761+K762*$B$6-I762)</f>
        <v>184.58232765016</v>
      </c>
      <c r="Q762" s="0" t="n">
        <f aca="false">MAX(0,F762-H762-K762-L762)</f>
        <v>0</v>
      </c>
    </row>
    <row r="763" customFormat="false" ht="15" hidden="false" customHeight="false" outlineLevel="0" collapsed="false">
      <c r="A763" s="0" t="n">
        <f aca="false">'Profiles 8760'!A752</f>
        <v>750</v>
      </c>
      <c r="B763" s="0" t="n">
        <f aca="false">'Profiles 8760'!B752</f>
        <v>2</v>
      </c>
      <c r="C763" s="0" t="n">
        <f aca="false">'Profiles 8760'!E752</f>
        <v>0</v>
      </c>
      <c r="D763" s="0" t="n">
        <f aca="false">'Profiles 8760'!F752</f>
        <v>0</v>
      </c>
      <c r="E763" s="0" t="n">
        <f aca="false">'Profiles 8760'!G752</f>
        <v>0.124359</v>
      </c>
      <c r="F763" s="0" t="n">
        <f aca="false">D763*Assumptions!$C$11*$B$7+E763*Assumptions!$C$12*$B$8</f>
        <v>5.0862831</v>
      </c>
      <c r="G763" s="0" t="n">
        <f aca="false">C763*Assumptions!$C$15</f>
        <v>0</v>
      </c>
      <c r="H763" s="0" t="n">
        <f aca="false">MIN(F763,G763)</f>
        <v>0</v>
      </c>
      <c r="I763" s="0" t="n">
        <f aca="false">IF(C763=1,MIN(G763-H763,Assumptions!$C$13,P762),0)</f>
        <v>0</v>
      </c>
      <c r="J763" s="0" t="n">
        <f aca="false">H763+I763</f>
        <v>0</v>
      </c>
      <c r="K763" s="0" t="n">
        <f aca="false">MIN(IF(C763=1,F763-H763,F763),Assumptions!$C$13,MAX(0,($B$5-P762)/$B$6))</f>
        <v>5.0862831</v>
      </c>
      <c r="L763" s="0" t="n">
        <f aca="false">IF(C763=1,0,MIN(F763-K763,Assumptions!$C$15,MAX(0,$B$10-O762-M763)))</f>
        <v>0</v>
      </c>
      <c r="M763" s="0" t="n">
        <f aca="false">'Profiles 8760'!H752</f>
        <v>267200</v>
      </c>
      <c r="N763" s="0" t="n">
        <f aca="false">J763+L763</f>
        <v>0</v>
      </c>
      <c r="O763" s="0" t="n">
        <f aca="false">O762+N763</f>
        <v>60049.0748690222</v>
      </c>
      <c r="P763" s="0" t="n">
        <f aca="false">MIN($B$5,P762+K763*$B$6-I763)</f>
        <v>188.99111784124</v>
      </c>
      <c r="Q763" s="0" t="n">
        <f aca="false">MAX(0,F763-H763-K763-L763)</f>
        <v>0</v>
      </c>
    </row>
    <row r="764" customFormat="false" ht="15" hidden="false" customHeight="false" outlineLevel="0" collapsed="false">
      <c r="A764" s="0" t="n">
        <f aca="false">'Profiles 8760'!A753</f>
        <v>751</v>
      </c>
      <c r="B764" s="0" t="n">
        <f aca="false">'Profiles 8760'!B753</f>
        <v>2</v>
      </c>
      <c r="C764" s="0" t="n">
        <f aca="false">'Profiles 8760'!E753</f>
        <v>0</v>
      </c>
      <c r="D764" s="0" t="n">
        <f aca="false">'Profiles 8760'!F753</f>
        <v>0</v>
      </c>
      <c r="E764" s="0" t="n">
        <f aca="false">'Profiles 8760'!G753</f>
        <v>0.083123</v>
      </c>
      <c r="F764" s="0" t="n">
        <f aca="false">D764*Assumptions!$C$11*$B$7+E764*Assumptions!$C$12*$B$8</f>
        <v>3.3997307</v>
      </c>
      <c r="G764" s="0" t="n">
        <f aca="false">C764*Assumptions!$C$15</f>
        <v>0</v>
      </c>
      <c r="H764" s="0" t="n">
        <f aca="false">MIN(F764,G764)</f>
        <v>0</v>
      </c>
      <c r="I764" s="0" t="n">
        <f aca="false">IF(C764=1,MIN(G764-H764,Assumptions!$C$13,P763),0)</f>
        <v>0</v>
      </c>
      <c r="J764" s="0" t="n">
        <f aca="false">H764+I764</f>
        <v>0</v>
      </c>
      <c r="K764" s="0" t="n">
        <f aca="false">MIN(IF(C764=1,F764-H764,F764),Assumptions!$C$13,MAX(0,($B$5-P763)/$B$6))</f>
        <v>3.3997307</v>
      </c>
      <c r="L764" s="0" t="n">
        <f aca="false">IF(C764=1,0,MIN(F764-K764,Assumptions!$C$15,MAX(0,$B$10-O763-M764)))</f>
        <v>0</v>
      </c>
      <c r="M764" s="0" t="n">
        <f aca="false">'Profiles 8760'!H753</f>
        <v>267200</v>
      </c>
      <c r="N764" s="0" t="n">
        <f aca="false">J764+L764</f>
        <v>0</v>
      </c>
      <c r="O764" s="0" t="n">
        <f aca="false">O763+N764</f>
        <v>60049.0748690222</v>
      </c>
      <c r="P764" s="0" t="n">
        <f aca="false">MIN($B$5,P763+K764*$B$6-I764)</f>
        <v>191.938004412</v>
      </c>
      <c r="Q764" s="0" t="n">
        <f aca="false">MAX(0,F764-H764-K764-L764)</f>
        <v>0</v>
      </c>
    </row>
    <row r="765" customFormat="false" ht="15" hidden="false" customHeight="false" outlineLevel="0" collapsed="false">
      <c r="A765" s="0" t="n">
        <f aca="false">'Profiles 8760'!A754</f>
        <v>752</v>
      </c>
      <c r="B765" s="0" t="n">
        <f aca="false">'Profiles 8760'!B754</f>
        <v>2</v>
      </c>
      <c r="C765" s="0" t="n">
        <f aca="false">'Profiles 8760'!E754</f>
        <v>1</v>
      </c>
      <c r="D765" s="0" t="n">
        <f aca="false">'Profiles 8760'!F754</f>
        <v>0.120178</v>
      </c>
      <c r="E765" s="0" t="n">
        <f aca="false">'Profiles 8760'!G754</f>
        <v>0.082983</v>
      </c>
      <c r="F765" s="0" t="n">
        <f aca="false">D765*Assumptions!$C$11*$B$7+E765*Assumptions!$C$12*$B$8</f>
        <v>38.1014111</v>
      </c>
      <c r="G765" s="0" t="n">
        <f aca="false">C765*Assumptions!$C$15</f>
        <v>200</v>
      </c>
      <c r="H765" s="0" t="n">
        <f aca="false">MIN(F765,G765)</f>
        <v>38.1014111</v>
      </c>
      <c r="I765" s="0" t="n">
        <f aca="false">IF(C765=1,MIN(G765-H765,Assumptions!$C$13,P764),0)</f>
        <v>161.8985889</v>
      </c>
      <c r="J765" s="0" t="n">
        <f aca="false">H765+I765</f>
        <v>200</v>
      </c>
      <c r="K765" s="0" t="n">
        <f aca="false">MIN(IF(C765=1,F765-H765,F765),Assumptions!$C$13,MAX(0,($B$5-P764)/$B$6))</f>
        <v>0</v>
      </c>
      <c r="L765" s="0" t="n">
        <f aca="false">IF(C765=1,0,MIN(F765-K765,Assumptions!$C$15,MAX(0,$B$10-O764-M765)))</f>
        <v>0</v>
      </c>
      <c r="M765" s="0" t="n">
        <f aca="false">'Profiles 8760'!H754</f>
        <v>267000</v>
      </c>
      <c r="N765" s="0" t="n">
        <f aca="false">J765+L765</f>
        <v>200</v>
      </c>
      <c r="O765" s="0" t="n">
        <f aca="false">O764+N765</f>
        <v>60249.0748690222</v>
      </c>
      <c r="P765" s="0" t="n">
        <f aca="false">MIN($B$5,P764+K765*$B$6-I765)</f>
        <v>30.039415512</v>
      </c>
      <c r="Q765" s="0" t="n">
        <f aca="false">MAX(0,F765-H765-K765-L765)</f>
        <v>0</v>
      </c>
    </row>
    <row r="766" customFormat="false" ht="15" hidden="false" customHeight="false" outlineLevel="0" collapsed="false">
      <c r="A766" s="0" t="n">
        <f aca="false">'Profiles 8760'!A755</f>
        <v>753</v>
      </c>
      <c r="B766" s="0" t="n">
        <f aca="false">'Profiles 8760'!B755</f>
        <v>2</v>
      </c>
      <c r="C766" s="0" t="n">
        <f aca="false">'Profiles 8760'!E755</f>
        <v>1</v>
      </c>
      <c r="D766" s="0" t="n">
        <f aca="false">'Profiles 8760'!F755</f>
        <v>0.405959</v>
      </c>
      <c r="E766" s="0" t="n">
        <f aca="false">'Profiles 8760'!G755</f>
        <v>0.080053</v>
      </c>
      <c r="F766" s="0" t="n">
        <f aca="false">D766*Assumptions!$C$11*$B$7+E766*Assumptions!$C$12*$B$8</f>
        <v>120.5151269</v>
      </c>
      <c r="G766" s="0" t="n">
        <f aca="false">C766*Assumptions!$C$15</f>
        <v>200</v>
      </c>
      <c r="H766" s="0" t="n">
        <f aca="false">MIN(F766,G766)</f>
        <v>120.5151269</v>
      </c>
      <c r="I766" s="0" t="n">
        <f aca="false">IF(C766=1,MIN(G766-H766,Assumptions!$C$13,P765),0)</f>
        <v>30.039415512</v>
      </c>
      <c r="J766" s="0" t="n">
        <f aca="false">H766+I766</f>
        <v>150.554542412</v>
      </c>
      <c r="K766" s="0" t="n">
        <f aca="false">MIN(IF(C766=1,F766-H766,F766),Assumptions!$C$13,MAX(0,($B$5-P765)/$B$6))</f>
        <v>0</v>
      </c>
      <c r="L766" s="0" t="n">
        <f aca="false">IF(C766=1,0,MIN(F766-K766,Assumptions!$C$15,MAX(0,$B$10-O765-M766)))</f>
        <v>0</v>
      </c>
      <c r="M766" s="0" t="n">
        <f aca="false">'Profiles 8760'!H755</f>
        <v>266800</v>
      </c>
      <c r="N766" s="0" t="n">
        <f aca="false">J766+L766</f>
        <v>150.554542412</v>
      </c>
      <c r="O766" s="0" t="n">
        <f aca="false">O765+N766</f>
        <v>60399.6294114342</v>
      </c>
      <c r="P766" s="0" t="n">
        <f aca="false">MIN($B$5,P765+K766*$B$6-I766)</f>
        <v>0</v>
      </c>
      <c r="Q766" s="0" t="n">
        <f aca="false">MAX(0,F766-H766-K766-L766)</f>
        <v>0</v>
      </c>
    </row>
    <row r="767" customFormat="false" ht="15" hidden="false" customHeight="false" outlineLevel="0" collapsed="false">
      <c r="A767" s="0" t="n">
        <f aca="false">'Profiles 8760'!A756</f>
        <v>754</v>
      </c>
      <c r="B767" s="0" t="n">
        <f aca="false">'Profiles 8760'!B756</f>
        <v>2</v>
      </c>
      <c r="C767" s="0" t="n">
        <f aca="false">'Profiles 8760'!E756</f>
        <v>0</v>
      </c>
      <c r="D767" s="0" t="n">
        <f aca="false">'Profiles 8760'!F756</f>
        <v>0.712748</v>
      </c>
      <c r="E767" s="0" t="n">
        <f aca="false">'Profiles 8760'!G756</f>
        <v>0.179199</v>
      </c>
      <c r="F767" s="0" t="n">
        <f aca="false">D767*Assumptions!$C$11*$B$7+E767*Assumptions!$C$12*$B$8</f>
        <v>213.1708615</v>
      </c>
      <c r="G767" s="0" t="n">
        <f aca="false">C767*Assumptions!$C$15</f>
        <v>0</v>
      </c>
      <c r="H767" s="0" t="n">
        <f aca="false">MIN(F767,G767)</f>
        <v>0</v>
      </c>
      <c r="I767" s="0" t="n">
        <f aca="false">IF(C767=1,MIN(G767-H767,Assumptions!$C$13,P766),0)</f>
        <v>0</v>
      </c>
      <c r="J767" s="0" t="n">
        <f aca="false">H767+I767</f>
        <v>0</v>
      </c>
      <c r="K767" s="0" t="n">
        <f aca="false">MIN(IF(C767=1,F767-H767,F767),Assumptions!$C$13,MAX(0,($B$5-P766)/$B$6))</f>
        <v>180</v>
      </c>
      <c r="L767" s="0" t="n">
        <f aca="false">IF(C767=1,0,MIN(F767-K767,Assumptions!$C$15,MAX(0,$B$10-O766-M767)))</f>
        <v>33.1708615</v>
      </c>
      <c r="M767" s="0" t="n">
        <f aca="false">'Profiles 8760'!H756</f>
        <v>266800</v>
      </c>
      <c r="N767" s="0" t="n">
        <f aca="false">J767+L767</f>
        <v>33.1708615</v>
      </c>
      <c r="O767" s="0" t="n">
        <f aca="false">O766+N767</f>
        <v>60432.8002729342</v>
      </c>
      <c r="P767" s="0" t="n">
        <f aca="false">MIN($B$5,P766+K767*$B$6-I767)</f>
        <v>156.024</v>
      </c>
      <c r="Q767" s="0" t="n">
        <f aca="false">MAX(0,F767-H767-K767-L767)</f>
        <v>0</v>
      </c>
    </row>
    <row r="768" customFormat="false" ht="15" hidden="false" customHeight="false" outlineLevel="0" collapsed="false">
      <c r="A768" s="0" t="n">
        <f aca="false">'Profiles 8760'!A757</f>
        <v>755</v>
      </c>
      <c r="B768" s="0" t="n">
        <f aca="false">'Profiles 8760'!B757</f>
        <v>2</v>
      </c>
      <c r="C768" s="0" t="n">
        <f aca="false">'Profiles 8760'!E757</f>
        <v>0</v>
      </c>
      <c r="D768" s="0" t="n">
        <f aca="false">'Profiles 8760'!F757</f>
        <v>0.978052</v>
      </c>
      <c r="E768" s="0" t="n">
        <f aca="false">'Profiles 8760'!G757</f>
        <v>0.161231</v>
      </c>
      <c r="F768" s="0" t="n">
        <f aca="false">D768*Assumptions!$C$11*$B$7+E768*Assumptions!$C$12*$B$8</f>
        <v>289.0557655</v>
      </c>
      <c r="G768" s="0" t="n">
        <f aca="false">C768*Assumptions!$C$15</f>
        <v>0</v>
      </c>
      <c r="H768" s="0" t="n">
        <f aca="false">MIN(F768,G768)</f>
        <v>0</v>
      </c>
      <c r="I768" s="0" t="n">
        <f aca="false">IF(C768=1,MIN(G768-H768,Assumptions!$C$13,P767),0)</f>
        <v>0</v>
      </c>
      <c r="J768" s="0" t="n">
        <f aca="false">H768+I768</f>
        <v>0</v>
      </c>
      <c r="K768" s="0" t="n">
        <f aca="false">MIN(IF(C768=1,F768-H768,F768),Assumptions!$C$13,MAX(0,($B$5-P767)/$B$6))</f>
        <v>180</v>
      </c>
      <c r="L768" s="0" t="n">
        <f aca="false">IF(C768=1,0,MIN(F768-K768,Assumptions!$C$15,MAX(0,$B$10-O767-M768)))</f>
        <v>109.0557655</v>
      </c>
      <c r="M768" s="0" t="n">
        <f aca="false">'Profiles 8760'!H757</f>
        <v>266800</v>
      </c>
      <c r="N768" s="0" t="n">
        <f aca="false">J768+L768</f>
        <v>109.0557655</v>
      </c>
      <c r="O768" s="0" t="n">
        <f aca="false">O767+N768</f>
        <v>60541.8560384342</v>
      </c>
      <c r="P768" s="0" t="n">
        <f aca="false">MIN($B$5,P767+K768*$B$6-I768)</f>
        <v>312.048</v>
      </c>
      <c r="Q768" s="0" t="n">
        <f aca="false">MAX(0,F768-H768-K768-L768)</f>
        <v>0</v>
      </c>
    </row>
    <row r="769" customFormat="false" ht="15" hidden="false" customHeight="false" outlineLevel="0" collapsed="false">
      <c r="A769" s="0" t="n">
        <f aca="false">'Profiles 8760'!A758</f>
        <v>756</v>
      </c>
      <c r="B769" s="0" t="n">
        <f aca="false">'Profiles 8760'!B758</f>
        <v>2</v>
      </c>
      <c r="C769" s="0" t="n">
        <f aca="false">'Profiles 8760'!E758</f>
        <v>0</v>
      </c>
      <c r="D769" s="0" t="n">
        <f aca="false">'Profiles 8760'!F758</f>
        <v>1</v>
      </c>
      <c r="E769" s="0" t="n">
        <f aca="false">'Profiles 8760'!G758</f>
        <v>0.154193</v>
      </c>
      <c r="F769" s="0" t="n">
        <f aca="false">D769*Assumptions!$C$11*$B$7+E769*Assumptions!$C$12*$B$8</f>
        <v>295.1064937</v>
      </c>
      <c r="G769" s="0" t="n">
        <f aca="false">C769*Assumptions!$C$15</f>
        <v>0</v>
      </c>
      <c r="H769" s="0" t="n">
        <f aca="false">MIN(F769,G769)</f>
        <v>0</v>
      </c>
      <c r="I769" s="0" t="n">
        <f aca="false">IF(C769=1,MIN(G769-H769,Assumptions!$C$13,P768),0)</f>
        <v>0</v>
      </c>
      <c r="J769" s="0" t="n">
        <f aca="false">H769+I769</f>
        <v>0</v>
      </c>
      <c r="K769" s="0" t="n">
        <f aca="false">MIN(IF(C769=1,F769-H769,F769),Assumptions!$C$13,MAX(0,($B$5-P768)/$B$6))</f>
        <v>180</v>
      </c>
      <c r="L769" s="0" t="n">
        <f aca="false">IF(C769=1,0,MIN(F769-K769,Assumptions!$C$15,MAX(0,$B$10-O768-M769)))</f>
        <v>115.1064937</v>
      </c>
      <c r="M769" s="0" t="n">
        <f aca="false">'Profiles 8760'!H758</f>
        <v>266800</v>
      </c>
      <c r="N769" s="0" t="n">
        <f aca="false">J769+L769</f>
        <v>115.1064937</v>
      </c>
      <c r="O769" s="0" t="n">
        <f aca="false">O768+N769</f>
        <v>60656.9625321342</v>
      </c>
      <c r="P769" s="0" t="n">
        <f aca="false">MIN($B$5,P768+K769*$B$6-I769)</f>
        <v>468.072</v>
      </c>
      <c r="Q769" s="0" t="n">
        <f aca="false">MAX(0,F769-H769-K769-L769)</f>
        <v>0</v>
      </c>
    </row>
    <row r="770" customFormat="false" ht="15" hidden="false" customHeight="false" outlineLevel="0" collapsed="false">
      <c r="A770" s="0" t="n">
        <f aca="false">'Profiles 8760'!A759</f>
        <v>757</v>
      </c>
      <c r="B770" s="0" t="n">
        <f aca="false">'Profiles 8760'!B759</f>
        <v>2</v>
      </c>
      <c r="C770" s="0" t="n">
        <f aca="false">'Profiles 8760'!E759</f>
        <v>0</v>
      </c>
      <c r="D770" s="0" t="n">
        <f aca="false">'Profiles 8760'!F759</f>
        <v>1</v>
      </c>
      <c r="E770" s="0" t="n">
        <f aca="false">'Profiles 8760'!G759</f>
        <v>0.140527</v>
      </c>
      <c r="F770" s="0" t="n">
        <f aca="false">D770*Assumptions!$C$11*$B$7+E770*Assumptions!$C$12*$B$8</f>
        <v>294.5475543</v>
      </c>
      <c r="G770" s="0" t="n">
        <f aca="false">C770*Assumptions!$C$15</f>
        <v>0</v>
      </c>
      <c r="H770" s="0" t="n">
        <f aca="false">MIN(F770,G770)</f>
        <v>0</v>
      </c>
      <c r="I770" s="0" t="n">
        <f aca="false">IF(C770=1,MIN(G770-H770,Assumptions!$C$13,P769),0)</f>
        <v>0</v>
      </c>
      <c r="J770" s="0" t="n">
        <f aca="false">H770+I770</f>
        <v>0</v>
      </c>
      <c r="K770" s="0" t="n">
        <f aca="false">MIN(IF(C770=1,F770-H770,F770),Assumptions!$C$13,MAX(0,($B$5-P769)/$B$6))</f>
        <v>49.3054914628519</v>
      </c>
      <c r="L770" s="0" t="n">
        <f aca="false">IF(C770=1,0,MIN(F770-K770,Assumptions!$C$15,MAX(0,$B$10-O769-M770)))</f>
        <v>200</v>
      </c>
      <c r="M770" s="0" t="n">
        <f aca="false">'Profiles 8760'!H759</f>
        <v>266800</v>
      </c>
      <c r="N770" s="0" t="n">
        <f aca="false">J770+L770</f>
        <v>200</v>
      </c>
      <c r="O770" s="0" t="n">
        <f aca="false">O769+N770</f>
        <v>60856.9625321342</v>
      </c>
      <c r="P770" s="0" t="n">
        <f aca="false">MIN($B$5,P769+K770*$B$6-I770)</f>
        <v>510.81</v>
      </c>
      <c r="Q770" s="0" t="n">
        <f aca="false">MAX(0,F770-H770-K770-L770)</f>
        <v>45.2420628371481</v>
      </c>
    </row>
    <row r="771" customFormat="false" ht="15" hidden="false" customHeight="false" outlineLevel="0" collapsed="false">
      <c r="A771" s="0" t="n">
        <f aca="false">'Profiles 8760'!A760</f>
        <v>758</v>
      </c>
      <c r="B771" s="0" t="n">
        <f aca="false">'Profiles 8760'!B760</f>
        <v>2</v>
      </c>
      <c r="C771" s="0" t="n">
        <f aca="false">'Profiles 8760'!E760</f>
        <v>0</v>
      </c>
      <c r="D771" s="0" t="n">
        <f aca="false">'Profiles 8760'!F760</f>
        <v>1</v>
      </c>
      <c r="E771" s="0" t="n">
        <f aca="false">'Profiles 8760'!G760</f>
        <v>0.123449</v>
      </c>
      <c r="F771" s="0" t="n">
        <f aca="false">D771*Assumptions!$C$11*$B$7+E771*Assumptions!$C$12*$B$8</f>
        <v>293.8490641</v>
      </c>
      <c r="G771" s="0" t="n">
        <f aca="false">C771*Assumptions!$C$15</f>
        <v>0</v>
      </c>
      <c r="H771" s="0" t="n">
        <f aca="false">MIN(F771,G771)</f>
        <v>0</v>
      </c>
      <c r="I771" s="0" t="n">
        <f aca="false">IF(C771=1,MIN(G771-H771,Assumptions!$C$13,P770),0)</f>
        <v>0</v>
      </c>
      <c r="J771" s="0" t="n">
        <f aca="false">H771+I771</f>
        <v>0</v>
      </c>
      <c r="K771" s="0" t="n">
        <f aca="false">MIN(IF(C771=1,F771-H771,F771),Assumptions!$C$13,MAX(0,($B$5-P770)/$B$6))</f>
        <v>0</v>
      </c>
      <c r="L771" s="0" t="n">
        <f aca="false">IF(C771=1,0,MIN(F771-K771,Assumptions!$C$15,MAX(0,$B$10-O770-M771)))</f>
        <v>200</v>
      </c>
      <c r="M771" s="0" t="n">
        <f aca="false">'Profiles 8760'!H760</f>
        <v>266800</v>
      </c>
      <c r="N771" s="0" t="n">
        <f aca="false">J771+L771</f>
        <v>200</v>
      </c>
      <c r="O771" s="0" t="n">
        <f aca="false">O770+N771</f>
        <v>61056.9625321342</v>
      </c>
      <c r="P771" s="0" t="n">
        <f aca="false">MIN($B$5,P770+K771*$B$6-I771)</f>
        <v>510.81</v>
      </c>
      <c r="Q771" s="0" t="n">
        <f aca="false">MAX(0,F771-H771-K771-L771)</f>
        <v>93.8490641</v>
      </c>
    </row>
    <row r="772" customFormat="false" ht="15" hidden="false" customHeight="false" outlineLevel="0" collapsed="false">
      <c r="A772" s="0" t="n">
        <f aca="false">'Profiles 8760'!A761</f>
        <v>759</v>
      </c>
      <c r="B772" s="0" t="n">
        <f aca="false">'Profiles 8760'!B761</f>
        <v>2</v>
      </c>
      <c r="C772" s="0" t="n">
        <f aca="false">'Profiles 8760'!E761</f>
        <v>0</v>
      </c>
      <c r="D772" s="0" t="n">
        <f aca="false">'Profiles 8760'!F761</f>
        <v>0.978052</v>
      </c>
      <c r="E772" s="0" t="n">
        <f aca="false">'Profiles 8760'!G761</f>
        <v>0.145973</v>
      </c>
      <c r="F772" s="0" t="n">
        <f aca="false">D772*Assumptions!$C$11*$B$7+E772*Assumptions!$C$12*$B$8</f>
        <v>288.4317133</v>
      </c>
      <c r="G772" s="0" t="n">
        <f aca="false">C772*Assumptions!$C$15</f>
        <v>0</v>
      </c>
      <c r="H772" s="0" t="n">
        <f aca="false">MIN(F772,G772)</f>
        <v>0</v>
      </c>
      <c r="I772" s="0" t="n">
        <f aca="false">IF(C772=1,MIN(G772-H772,Assumptions!$C$13,P771),0)</f>
        <v>0</v>
      </c>
      <c r="J772" s="0" t="n">
        <f aca="false">H772+I772</f>
        <v>0</v>
      </c>
      <c r="K772" s="0" t="n">
        <f aca="false">MIN(IF(C772=1,F772-H772,F772),Assumptions!$C$13,MAX(0,($B$5-P771)/$B$6))</f>
        <v>0</v>
      </c>
      <c r="L772" s="0" t="n">
        <f aca="false">IF(C772=1,0,MIN(F772-K772,Assumptions!$C$15,MAX(0,$B$10-O771-M772)))</f>
        <v>200</v>
      </c>
      <c r="M772" s="0" t="n">
        <f aca="false">'Profiles 8760'!H761</f>
        <v>266800</v>
      </c>
      <c r="N772" s="0" t="n">
        <f aca="false">J772+L772</f>
        <v>200</v>
      </c>
      <c r="O772" s="0" t="n">
        <f aca="false">O771+N772</f>
        <v>61256.9625321342</v>
      </c>
      <c r="P772" s="0" t="n">
        <f aca="false">MIN($B$5,P771+K772*$B$6-I772)</f>
        <v>510.81</v>
      </c>
      <c r="Q772" s="0" t="n">
        <f aca="false">MAX(0,F772-H772-K772-L772)</f>
        <v>88.4317133</v>
      </c>
    </row>
    <row r="773" customFormat="false" ht="15" hidden="false" customHeight="false" outlineLevel="0" collapsed="false">
      <c r="A773" s="0" t="n">
        <f aca="false">'Profiles 8760'!A762</f>
        <v>760</v>
      </c>
      <c r="B773" s="0" t="n">
        <f aca="false">'Profiles 8760'!B762</f>
        <v>2</v>
      </c>
      <c r="C773" s="0" t="n">
        <f aca="false">'Profiles 8760'!E762</f>
        <v>0</v>
      </c>
      <c r="D773" s="0" t="n">
        <f aca="false">'Profiles 8760'!F762</f>
        <v>0.712748</v>
      </c>
      <c r="E773" s="0" t="n">
        <f aca="false">'Profiles 8760'!G762</f>
        <v>0.166504</v>
      </c>
      <c r="F773" s="0" t="n">
        <f aca="false">D773*Assumptions!$C$11*$B$7+E773*Assumptions!$C$12*$B$8</f>
        <v>212.651636</v>
      </c>
      <c r="G773" s="0" t="n">
        <f aca="false">C773*Assumptions!$C$15</f>
        <v>0</v>
      </c>
      <c r="H773" s="0" t="n">
        <f aca="false">MIN(F773,G773)</f>
        <v>0</v>
      </c>
      <c r="I773" s="0" t="n">
        <f aca="false">IF(C773=1,MIN(G773-H773,Assumptions!$C$13,P772),0)</f>
        <v>0</v>
      </c>
      <c r="J773" s="0" t="n">
        <f aca="false">H773+I773</f>
        <v>0</v>
      </c>
      <c r="K773" s="0" t="n">
        <f aca="false">MIN(IF(C773=1,F773-H773,F773),Assumptions!$C$13,MAX(0,($B$5-P772)/$B$6))</f>
        <v>0</v>
      </c>
      <c r="L773" s="0" t="n">
        <f aca="false">IF(C773=1,0,MIN(F773-K773,Assumptions!$C$15,MAX(0,$B$10-O772-M773)))</f>
        <v>200</v>
      </c>
      <c r="M773" s="0" t="n">
        <f aca="false">'Profiles 8760'!H762</f>
        <v>266800</v>
      </c>
      <c r="N773" s="0" t="n">
        <f aca="false">J773+L773</f>
        <v>200</v>
      </c>
      <c r="O773" s="0" t="n">
        <f aca="false">O772+N773</f>
        <v>61456.9625321342</v>
      </c>
      <c r="P773" s="0" t="n">
        <f aca="false">MIN($B$5,P772+K773*$B$6-I773)</f>
        <v>510.81</v>
      </c>
      <c r="Q773" s="0" t="n">
        <f aca="false">MAX(0,F773-H773-K773-L773)</f>
        <v>12.651636</v>
      </c>
    </row>
    <row r="774" customFormat="false" ht="15" hidden="false" customHeight="false" outlineLevel="0" collapsed="false">
      <c r="A774" s="0" t="n">
        <f aca="false">'Profiles 8760'!A763</f>
        <v>761</v>
      </c>
      <c r="B774" s="0" t="n">
        <f aca="false">'Profiles 8760'!B763</f>
        <v>2</v>
      </c>
      <c r="C774" s="0" t="n">
        <f aca="false">'Profiles 8760'!E763</f>
        <v>0</v>
      </c>
      <c r="D774" s="0" t="n">
        <f aca="false">'Profiles 8760'!F763</f>
        <v>0.405959</v>
      </c>
      <c r="E774" s="0" t="n">
        <f aca="false">'Profiles 8760'!G763</f>
        <v>0.157905</v>
      </c>
      <c r="F774" s="0" t="n">
        <f aca="false">D774*Assumptions!$C$11*$B$7+E774*Assumptions!$C$12*$B$8</f>
        <v>123.6992737</v>
      </c>
      <c r="G774" s="0" t="n">
        <f aca="false">C774*Assumptions!$C$15</f>
        <v>0</v>
      </c>
      <c r="H774" s="0" t="n">
        <f aca="false">MIN(F774,G774)</f>
        <v>0</v>
      </c>
      <c r="I774" s="0" t="n">
        <f aca="false">IF(C774=1,MIN(G774-H774,Assumptions!$C$13,P773),0)</f>
        <v>0</v>
      </c>
      <c r="J774" s="0" t="n">
        <f aca="false">H774+I774</f>
        <v>0</v>
      </c>
      <c r="K774" s="0" t="n">
        <f aca="false">MIN(IF(C774=1,F774-H774,F774),Assumptions!$C$13,MAX(0,($B$5-P773)/$B$6))</f>
        <v>0</v>
      </c>
      <c r="L774" s="0" t="n">
        <f aca="false">IF(C774=1,0,MIN(F774-K774,Assumptions!$C$15,MAX(0,$B$10-O773-M774)))</f>
        <v>123.6992737</v>
      </c>
      <c r="M774" s="0" t="n">
        <f aca="false">'Profiles 8760'!H763</f>
        <v>266800</v>
      </c>
      <c r="N774" s="0" t="n">
        <f aca="false">J774+L774</f>
        <v>123.6992737</v>
      </c>
      <c r="O774" s="0" t="n">
        <f aca="false">O773+N774</f>
        <v>61580.6618058342</v>
      </c>
      <c r="P774" s="0" t="n">
        <f aca="false">MIN($B$5,P773+K774*$B$6-I774)</f>
        <v>510.81</v>
      </c>
      <c r="Q774" s="0" t="n">
        <f aca="false">MAX(0,F774-H774-K774-L774)</f>
        <v>0</v>
      </c>
    </row>
    <row r="775" customFormat="false" ht="15" hidden="false" customHeight="false" outlineLevel="0" collapsed="false">
      <c r="A775" s="0" t="n">
        <f aca="false">'Profiles 8760'!A764</f>
        <v>762</v>
      </c>
      <c r="B775" s="0" t="n">
        <f aca="false">'Profiles 8760'!B764</f>
        <v>2</v>
      </c>
      <c r="C775" s="0" t="n">
        <f aca="false">'Profiles 8760'!E764</f>
        <v>0</v>
      </c>
      <c r="D775" s="0" t="n">
        <f aca="false">'Profiles 8760'!F764</f>
        <v>0.120178</v>
      </c>
      <c r="E775" s="0" t="n">
        <f aca="false">'Profiles 8760'!G764</f>
        <v>0.180601</v>
      </c>
      <c r="F775" s="0" t="n">
        <f aca="false">D775*Assumptions!$C$11*$B$7+E775*Assumptions!$C$12*$B$8</f>
        <v>42.0939873</v>
      </c>
      <c r="G775" s="0" t="n">
        <f aca="false">C775*Assumptions!$C$15</f>
        <v>0</v>
      </c>
      <c r="H775" s="0" t="n">
        <f aca="false">MIN(F775,G775)</f>
        <v>0</v>
      </c>
      <c r="I775" s="0" t="n">
        <f aca="false">IF(C775=1,MIN(G775-H775,Assumptions!$C$13,P774),0)</f>
        <v>0</v>
      </c>
      <c r="J775" s="0" t="n">
        <f aca="false">H775+I775</f>
        <v>0</v>
      </c>
      <c r="K775" s="0" t="n">
        <f aca="false">MIN(IF(C775=1,F775-H775,F775),Assumptions!$C$13,MAX(0,($B$5-P774)/$B$6))</f>
        <v>0</v>
      </c>
      <c r="L775" s="0" t="n">
        <f aca="false">IF(C775=1,0,MIN(F775-K775,Assumptions!$C$15,MAX(0,$B$10-O774-M775)))</f>
        <v>42.0939873</v>
      </c>
      <c r="M775" s="0" t="n">
        <f aca="false">'Profiles 8760'!H764</f>
        <v>266800</v>
      </c>
      <c r="N775" s="0" t="n">
        <f aca="false">J775+L775</f>
        <v>42.0939873</v>
      </c>
      <c r="O775" s="0" t="n">
        <f aca="false">O774+N775</f>
        <v>61622.7557931342</v>
      </c>
      <c r="P775" s="0" t="n">
        <f aca="false">MIN($B$5,P774+K775*$B$6-I775)</f>
        <v>510.81</v>
      </c>
      <c r="Q775" s="0" t="n">
        <f aca="false">MAX(0,F775-H775-K775-L775)</f>
        <v>0</v>
      </c>
    </row>
    <row r="776" customFormat="false" ht="15" hidden="false" customHeight="false" outlineLevel="0" collapsed="false">
      <c r="A776" s="0" t="n">
        <f aca="false">'Profiles 8760'!A765</f>
        <v>763</v>
      </c>
      <c r="B776" s="0" t="n">
        <f aca="false">'Profiles 8760'!B765</f>
        <v>2</v>
      </c>
      <c r="C776" s="0" t="n">
        <f aca="false">'Profiles 8760'!E765</f>
        <v>0</v>
      </c>
      <c r="D776" s="0" t="n">
        <f aca="false">'Profiles 8760'!F765</f>
        <v>0</v>
      </c>
      <c r="E776" s="0" t="n">
        <f aca="false">'Profiles 8760'!G765</f>
        <v>0.195436</v>
      </c>
      <c r="F776" s="0" t="n">
        <f aca="false">D776*Assumptions!$C$11*$B$7+E776*Assumptions!$C$12*$B$8</f>
        <v>7.9933324</v>
      </c>
      <c r="G776" s="0" t="n">
        <f aca="false">C776*Assumptions!$C$15</f>
        <v>0</v>
      </c>
      <c r="H776" s="0" t="n">
        <f aca="false">MIN(F776,G776)</f>
        <v>0</v>
      </c>
      <c r="I776" s="0" t="n">
        <f aca="false">IF(C776=1,MIN(G776-H776,Assumptions!$C$13,P775),0)</f>
        <v>0</v>
      </c>
      <c r="J776" s="0" t="n">
        <f aca="false">H776+I776</f>
        <v>0</v>
      </c>
      <c r="K776" s="0" t="n">
        <f aca="false">MIN(IF(C776=1,F776-H776,F776),Assumptions!$C$13,MAX(0,($B$5-P775)/$B$6))</f>
        <v>0</v>
      </c>
      <c r="L776" s="0" t="n">
        <f aca="false">IF(C776=1,0,MIN(F776-K776,Assumptions!$C$15,MAX(0,$B$10-O775-M776)))</f>
        <v>7.9933324</v>
      </c>
      <c r="M776" s="0" t="n">
        <f aca="false">'Profiles 8760'!H765</f>
        <v>266800</v>
      </c>
      <c r="N776" s="0" t="n">
        <f aca="false">J776+L776</f>
        <v>7.9933324</v>
      </c>
      <c r="O776" s="0" t="n">
        <f aca="false">O775+N776</f>
        <v>61630.7491255342</v>
      </c>
      <c r="P776" s="0" t="n">
        <f aca="false">MIN($B$5,P775+K776*$B$6-I776)</f>
        <v>510.81</v>
      </c>
      <c r="Q776" s="0" t="n">
        <f aca="false">MAX(0,F776-H776-K776-L776)</f>
        <v>0</v>
      </c>
    </row>
    <row r="777" customFormat="false" ht="15" hidden="false" customHeight="false" outlineLevel="0" collapsed="false">
      <c r="A777" s="0" t="n">
        <f aca="false">'Profiles 8760'!A766</f>
        <v>764</v>
      </c>
      <c r="B777" s="0" t="n">
        <f aca="false">'Profiles 8760'!B766</f>
        <v>2</v>
      </c>
      <c r="C777" s="0" t="n">
        <f aca="false">'Profiles 8760'!E766</f>
        <v>1</v>
      </c>
      <c r="D777" s="0" t="n">
        <f aca="false">'Profiles 8760'!F766</f>
        <v>0</v>
      </c>
      <c r="E777" s="0" t="n">
        <f aca="false">'Profiles 8760'!G766</f>
        <v>0.236348</v>
      </c>
      <c r="F777" s="0" t="n">
        <f aca="false">D777*Assumptions!$C$11*$B$7+E777*Assumptions!$C$12*$B$8</f>
        <v>9.6666332</v>
      </c>
      <c r="G777" s="0" t="n">
        <f aca="false">C777*Assumptions!$C$15</f>
        <v>200</v>
      </c>
      <c r="H777" s="0" t="n">
        <f aca="false">MIN(F777,G777)</f>
        <v>9.6666332</v>
      </c>
      <c r="I777" s="0" t="n">
        <f aca="false">IF(C777=1,MIN(G777-H777,Assumptions!$C$13,P776),0)</f>
        <v>180</v>
      </c>
      <c r="J777" s="0" t="n">
        <f aca="false">H777+I777</f>
        <v>189.6666332</v>
      </c>
      <c r="K777" s="0" t="n">
        <f aca="false">MIN(IF(C777=1,F777-H777,F777),Assumptions!$C$13,MAX(0,($B$5-P776)/$B$6))</f>
        <v>0</v>
      </c>
      <c r="L777" s="0" t="n">
        <f aca="false">IF(C777=1,0,MIN(F777-K777,Assumptions!$C$15,MAX(0,$B$10-O776-M777)))</f>
        <v>0</v>
      </c>
      <c r="M777" s="0" t="n">
        <f aca="false">'Profiles 8760'!H766</f>
        <v>266600</v>
      </c>
      <c r="N777" s="0" t="n">
        <f aca="false">J777+L777</f>
        <v>189.6666332</v>
      </c>
      <c r="O777" s="0" t="n">
        <f aca="false">O776+N777</f>
        <v>61820.4157587342</v>
      </c>
      <c r="P777" s="0" t="n">
        <f aca="false">MIN($B$5,P776+K777*$B$6-I777)</f>
        <v>330.81</v>
      </c>
      <c r="Q777" s="0" t="n">
        <f aca="false">MAX(0,F777-H777-K777-L777)</f>
        <v>0</v>
      </c>
    </row>
    <row r="778" customFormat="false" ht="15" hidden="false" customHeight="false" outlineLevel="0" collapsed="false">
      <c r="A778" s="0" t="n">
        <f aca="false">'Profiles 8760'!A767</f>
        <v>765</v>
      </c>
      <c r="B778" s="0" t="n">
        <f aca="false">'Profiles 8760'!B767</f>
        <v>2</v>
      </c>
      <c r="C778" s="0" t="n">
        <f aca="false">'Profiles 8760'!E767</f>
        <v>1</v>
      </c>
      <c r="D778" s="0" t="n">
        <f aca="false">'Profiles 8760'!F767</f>
        <v>0</v>
      </c>
      <c r="E778" s="0" t="n">
        <f aca="false">'Profiles 8760'!G767</f>
        <v>0.27064</v>
      </c>
      <c r="F778" s="0" t="n">
        <f aca="false">D778*Assumptions!$C$11*$B$7+E778*Assumptions!$C$12*$B$8</f>
        <v>11.069176</v>
      </c>
      <c r="G778" s="0" t="n">
        <f aca="false">C778*Assumptions!$C$15</f>
        <v>200</v>
      </c>
      <c r="H778" s="0" t="n">
        <f aca="false">MIN(F778,G778)</f>
        <v>11.069176</v>
      </c>
      <c r="I778" s="0" t="n">
        <f aca="false">IF(C778=1,MIN(G778-H778,Assumptions!$C$13,P777),0)</f>
        <v>180</v>
      </c>
      <c r="J778" s="0" t="n">
        <f aca="false">H778+I778</f>
        <v>191.069176</v>
      </c>
      <c r="K778" s="0" t="n">
        <f aca="false">MIN(IF(C778=1,F778-H778,F778),Assumptions!$C$13,MAX(0,($B$5-P777)/$B$6))</f>
        <v>0</v>
      </c>
      <c r="L778" s="0" t="n">
        <f aca="false">IF(C778=1,0,MIN(F778-K778,Assumptions!$C$15,MAX(0,$B$10-O777-M778)))</f>
        <v>0</v>
      </c>
      <c r="M778" s="0" t="n">
        <f aca="false">'Profiles 8760'!H767</f>
        <v>266400</v>
      </c>
      <c r="N778" s="0" t="n">
        <f aca="false">J778+L778</f>
        <v>191.069176</v>
      </c>
      <c r="O778" s="0" t="n">
        <f aca="false">O777+N778</f>
        <v>62011.4849347342</v>
      </c>
      <c r="P778" s="0" t="n">
        <f aca="false">MIN($B$5,P777+K778*$B$6-I778)</f>
        <v>150.81</v>
      </c>
      <c r="Q778" s="0" t="n">
        <f aca="false">MAX(0,F778-H778-K778-L778)</f>
        <v>0</v>
      </c>
    </row>
    <row r="779" customFormat="false" ht="15" hidden="false" customHeight="false" outlineLevel="0" collapsed="false">
      <c r="A779" s="0" t="n">
        <f aca="false">'Profiles 8760'!A768</f>
        <v>766</v>
      </c>
      <c r="B779" s="0" t="n">
        <f aca="false">'Profiles 8760'!B768</f>
        <v>2</v>
      </c>
      <c r="C779" s="0" t="n">
        <f aca="false">'Profiles 8760'!E768</f>
        <v>0</v>
      </c>
      <c r="D779" s="0" t="n">
        <f aca="false">'Profiles 8760'!F768</f>
        <v>0</v>
      </c>
      <c r="E779" s="0" t="n">
        <f aca="false">'Profiles 8760'!G768</f>
        <v>0.210734</v>
      </c>
      <c r="F779" s="0" t="n">
        <f aca="false">D779*Assumptions!$C$11*$B$7+E779*Assumptions!$C$12*$B$8</f>
        <v>8.6190206</v>
      </c>
      <c r="G779" s="0" t="n">
        <f aca="false">C779*Assumptions!$C$15</f>
        <v>0</v>
      </c>
      <c r="H779" s="0" t="n">
        <f aca="false">MIN(F779,G779)</f>
        <v>0</v>
      </c>
      <c r="I779" s="0" t="n">
        <f aca="false">IF(C779=1,MIN(G779-H779,Assumptions!$C$13,P778),0)</f>
        <v>0</v>
      </c>
      <c r="J779" s="0" t="n">
        <f aca="false">H779+I779</f>
        <v>0</v>
      </c>
      <c r="K779" s="0" t="n">
        <f aca="false">MIN(IF(C779=1,F779-H779,F779),Assumptions!$C$13,MAX(0,($B$5-P778)/$B$6))</f>
        <v>8.6190206</v>
      </c>
      <c r="L779" s="0" t="n">
        <f aca="false">IF(C779=1,0,MIN(F779-K779,Assumptions!$C$15,MAX(0,$B$10-O778-M779)))</f>
        <v>0</v>
      </c>
      <c r="M779" s="0" t="n">
        <f aca="false">'Profiles 8760'!H768</f>
        <v>266400</v>
      </c>
      <c r="N779" s="0" t="n">
        <f aca="false">J779+L779</f>
        <v>0</v>
      </c>
      <c r="O779" s="0" t="n">
        <f aca="false">O778+N779</f>
        <v>62011.4849347342</v>
      </c>
      <c r="P779" s="0" t="n">
        <f aca="false">MIN($B$5,P778+K779*$B$6-I779)</f>
        <v>158.28096705608</v>
      </c>
      <c r="Q779" s="0" t="n">
        <f aca="false">MAX(0,F779-H779-K779-L779)</f>
        <v>0</v>
      </c>
    </row>
    <row r="780" customFormat="false" ht="15" hidden="false" customHeight="false" outlineLevel="0" collapsed="false">
      <c r="A780" s="0" t="n">
        <f aca="false">'Profiles 8760'!A769</f>
        <v>767</v>
      </c>
      <c r="B780" s="0" t="n">
        <f aca="false">'Profiles 8760'!B769</f>
        <v>2</v>
      </c>
      <c r="C780" s="0" t="n">
        <f aca="false">'Profiles 8760'!E769</f>
        <v>0</v>
      </c>
      <c r="D780" s="0" t="n">
        <f aca="false">'Profiles 8760'!F769</f>
        <v>0</v>
      </c>
      <c r="E780" s="0" t="n">
        <f aca="false">'Profiles 8760'!G769</f>
        <v>0.236978</v>
      </c>
      <c r="F780" s="0" t="n">
        <f aca="false">D780*Assumptions!$C$11*$B$7+E780*Assumptions!$C$12*$B$8</f>
        <v>9.6924002</v>
      </c>
      <c r="G780" s="0" t="n">
        <f aca="false">C780*Assumptions!$C$15</f>
        <v>0</v>
      </c>
      <c r="H780" s="0" t="n">
        <f aca="false">MIN(F780,G780)</f>
        <v>0</v>
      </c>
      <c r="I780" s="0" t="n">
        <f aca="false">IF(C780=1,MIN(G780-H780,Assumptions!$C$13,P779),0)</f>
        <v>0</v>
      </c>
      <c r="J780" s="0" t="n">
        <f aca="false">H780+I780</f>
        <v>0</v>
      </c>
      <c r="K780" s="0" t="n">
        <f aca="false">MIN(IF(C780=1,F780-H780,F780),Assumptions!$C$13,MAX(0,($B$5-P779)/$B$6))</f>
        <v>9.6924002</v>
      </c>
      <c r="L780" s="0" t="n">
        <f aca="false">IF(C780=1,0,MIN(F780-K780,Assumptions!$C$15,MAX(0,$B$10-O779-M780)))</f>
        <v>0</v>
      </c>
      <c r="M780" s="0" t="n">
        <f aca="false">'Profiles 8760'!H769</f>
        <v>266400</v>
      </c>
      <c r="N780" s="0" t="n">
        <f aca="false">J780+L780</f>
        <v>0</v>
      </c>
      <c r="O780" s="0" t="n">
        <f aca="false">O779+N780</f>
        <v>62011.4849347342</v>
      </c>
      <c r="P780" s="0" t="n">
        <f aca="false">MIN($B$5,P779+K780*$B$6-I780)</f>
        <v>166.68233954944</v>
      </c>
      <c r="Q780" s="0" t="n">
        <f aca="false">MAX(0,F780-H780-K780-L780)</f>
        <v>0</v>
      </c>
    </row>
    <row r="781" customFormat="false" ht="15" hidden="false" customHeight="false" outlineLevel="0" collapsed="false">
      <c r="A781" s="0" t="n">
        <f aca="false">'Profiles 8760'!A770</f>
        <v>768</v>
      </c>
      <c r="B781" s="0" t="n">
        <f aca="false">'Profiles 8760'!B770</f>
        <v>2</v>
      </c>
      <c r="C781" s="0" t="n">
        <f aca="false">'Profiles 8760'!E770</f>
        <v>0</v>
      </c>
      <c r="D781" s="0" t="n">
        <f aca="false">'Profiles 8760'!F770</f>
        <v>0</v>
      </c>
      <c r="E781" s="0" t="n">
        <f aca="false">'Profiles 8760'!G770</f>
        <v>0.108845</v>
      </c>
      <c r="F781" s="0" t="n">
        <f aca="false">D781*Assumptions!$C$11*$B$7+E781*Assumptions!$C$12*$B$8</f>
        <v>4.4517605</v>
      </c>
      <c r="G781" s="0" t="n">
        <f aca="false">C781*Assumptions!$C$15</f>
        <v>0</v>
      </c>
      <c r="H781" s="0" t="n">
        <f aca="false">MIN(F781,G781)</f>
        <v>0</v>
      </c>
      <c r="I781" s="0" t="n">
        <f aca="false">IF(C781=1,MIN(G781-H781,Assumptions!$C$13,P780),0)</f>
        <v>0</v>
      </c>
      <c r="J781" s="0" t="n">
        <f aca="false">H781+I781</f>
        <v>0</v>
      </c>
      <c r="K781" s="0" t="n">
        <f aca="false">MIN(IF(C781=1,F781-H781,F781),Assumptions!$C$13,MAX(0,($B$5-P780)/$B$6))</f>
        <v>4.4517605</v>
      </c>
      <c r="L781" s="0" t="n">
        <f aca="false">IF(C781=1,0,MIN(F781-K781,Assumptions!$C$15,MAX(0,$B$10-O780-M781)))</f>
        <v>0</v>
      </c>
      <c r="M781" s="0" t="n">
        <f aca="false">'Profiles 8760'!H770</f>
        <v>266400</v>
      </c>
      <c r="N781" s="0" t="n">
        <f aca="false">J781+L781</f>
        <v>0</v>
      </c>
      <c r="O781" s="0" t="n">
        <f aca="false">O780+N781</f>
        <v>62011.4849347342</v>
      </c>
      <c r="P781" s="0" t="n">
        <f aca="false">MIN($B$5,P780+K781*$B$6-I781)</f>
        <v>170.54112555084</v>
      </c>
      <c r="Q781" s="0" t="n">
        <f aca="false">MAX(0,F781-H781-K781-L781)</f>
        <v>0</v>
      </c>
    </row>
    <row r="782" customFormat="false" ht="15" hidden="false" customHeight="false" outlineLevel="0" collapsed="false">
      <c r="A782" s="0" t="n">
        <f aca="false">'Profiles 8760'!A771</f>
        <v>769</v>
      </c>
      <c r="B782" s="0" t="n">
        <f aca="false">'Profiles 8760'!B771</f>
        <v>2</v>
      </c>
      <c r="C782" s="0" t="n">
        <f aca="false">'Profiles 8760'!E771</f>
        <v>0</v>
      </c>
      <c r="D782" s="0" t="n">
        <f aca="false">'Profiles 8760'!F771</f>
        <v>0</v>
      </c>
      <c r="E782" s="0" t="n">
        <f aca="false">'Profiles 8760'!G771</f>
        <v>0.109167</v>
      </c>
      <c r="F782" s="0" t="n">
        <f aca="false">D782*Assumptions!$C$11*$B$7+E782*Assumptions!$C$12*$B$8</f>
        <v>4.4649303</v>
      </c>
      <c r="G782" s="0" t="n">
        <f aca="false">C782*Assumptions!$C$15</f>
        <v>0</v>
      </c>
      <c r="H782" s="0" t="n">
        <f aca="false">MIN(F782,G782)</f>
        <v>0</v>
      </c>
      <c r="I782" s="0" t="n">
        <f aca="false">IF(C782=1,MIN(G782-H782,Assumptions!$C$13,P781),0)</f>
        <v>0</v>
      </c>
      <c r="J782" s="0" t="n">
        <f aca="false">H782+I782</f>
        <v>0</v>
      </c>
      <c r="K782" s="0" t="n">
        <f aca="false">MIN(IF(C782=1,F782-H782,F782),Assumptions!$C$13,MAX(0,($B$5-P781)/$B$6))</f>
        <v>4.4649303</v>
      </c>
      <c r="L782" s="0" t="n">
        <f aca="false">IF(C782=1,0,MIN(F782-K782,Assumptions!$C$15,MAX(0,$B$10-O781-M782)))</f>
        <v>0</v>
      </c>
      <c r="M782" s="0" t="n">
        <f aca="false">'Profiles 8760'!H771</f>
        <v>266400</v>
      </c>
      <c r="N782" s="0" t="n">
        <f aca="false">J782+L782</f>
        <v>0</v>
      </c>
      <c r="O782" s="0" t="n">
        <f aca="false">O781+N782</f>
        <v>62011.4849347342</v>
      </c>
      <c r="P782" s="0" t="n">
        <f aca="false">MIN($B$5,P781+K782*$B$6-I782)</f>
        <v>174.41132713488</v>
      </c>
      <c r="Q782" s="0" t="n">
        <f aca="false">MAX(0,F782-H782-K782-L782)</f>
        <v>0</v>
      </c>
    </row>
    <row r="783" customFormat="false" ht="15" hidden="false" customHeight="false" outlineLevel="0" collapsed="false">
      <c r="A783" s="0" t="n">
        <f aca="false">'Profiles 8760'!A772</f>
        <v>770</v>
      </c>
      <c r="B783" s="0" t="n">
        <f aca="false">'Profiles 8760'!B772</f>
        <v>2</v>
      </c>
      <c r="C783" s="0" t="n">
        <f aca="false">'Profiles 8760'!E772</f>
        <v>0</v>
      </c>
      <c r="D783" s="0" t="n">
        <f aca="false">'Profiles 8760'!F772</f>
        <v>0</v>
      </c>
      <c r="E783" s="0" t="n">
        <f aca="false">'Profiles 8760'!G772</f>
        <v>0.173776</v>
      </c>
      <c r="F783" s="0" t="n">
        <f aca="false">D783*Assumptions!$C$11*$B$7+E783*Assumptions!$C$12*$B$8</f>
        <v>7.1074384</v>
      </c>
      <c r="G783" s="0" t="n">
        <f aca="false">C783*Assumptions!$C$15</f>
        <v>0</v>
      </c>
      <c r="H783" s="0" t="n">
        <f aca="false">MIN(F783,G783)</f>
        <v>0</v>
      </c>
      <c r="I783" s="0" t="n">
        <f aca="false">IF(C783=1,MIN(G783-H783,Assumptions!$C$13,P782),0)</f>
        <v>0</v>
      </c>
      <c r="J783" s="0" t="n">
        <f aca="false">H783+I783</f>
        <v>0</v>
      </c>
      <c r="K783" s="0" t="n">
        <f aca="false">MIN(IF(C783=1,F783-H783,F783),Assumptions!$C$13,MAX(0,($B$5-P782)/$B$6))</f>
        <v>7.1074384</v>
      </c>
      <c r="L783" s="0" t="n">
        <f aca="false">IF(C783=1,0,MIN(F783-K783,Assumptions!$C$15,MAX(0,$B$10-O782-M783)))</f>
        <v>0</v>
      </c>
      <c r="M783" s="0" t="n">
        <f aca="false">'Profiles 8760'!H772</f>
        <v>266400</v>
      </c>
      <c r="N783" s="0" t="n">
        <f aca="false">J783+L783</f>
        <v>0</v>
      </c>
      <c r="O783" s="0" t="n">
        <f aca="false">O782+N783</f>
        <v>62011.4849347342</v>
      </c>
      <c r="P783" s="0" t="n">
        <f aca="false">MIN($B$5,P782+K783*$B$6-I783)</f>
        <v>180.57205474</v>
      </c>
      <c r="Q783" s="0" t="n">
        <f aca="false">MAX(0,F783-H783-K783-L783)</f>
        <v>0</v>
      </c>
    </row>
    <row r="784" customFormat="false" ht="15" hidden="false" customHeight="false" outlineLevel="0" collapsed="false">
      <c r="A784" s="0" t="n">
        <f aca="false">'Profiles 8760'!A773</f>
        <v>771</v>
      </c>
      <c r="B784" s="0" t="n">
        <f aca="false">'Profiles 8760'!B773</f>
        <v>2</v>
      </c>
      <c r="C784" s="0" t="n">
        <f aca="false">'Profiles 8760'!E773</f>
        <v>0</v>
      </c>
      <c r="D784" s="0" t="n">
        <f aca="false">'Profiles 8760'!F773</f>
        <v>0</v>
      </c>
      <c r="E784" s="0" t="n">
        <f aca="false">'Profiles 8760'!G773</f>
        <v>0.193923</v>
      </c>
      <c r="F784" s="0" t="n">
        <f aca="false">D784*Assumptions!$C$11*$B$7+E784*Assumptions!$C$12*$B$8</f>
        <v>7.9314507</v>
      </c>
      <c r="G784" s="0" t="n">
        <f aca="false">C784*Assumptions!$C$15</f>
        <v>0</v>
      </c>
      <c r="H784" s="0" t="n">
        <f aca="false">MIN(F784,G784)</f>
        <v>0</v>
      </c>
      <c r="I784" s="0" t="n">
        <f aca="false">IF(C784=1,MIN(G784-H784,Assumptions!$C$13,P783),0)</f>
        <v>0</v>
      </c>
      <c r="J784" s="0" t="n">
        <f aca="false">H784+I784</f>
        <v>0</v>
      </c>
      <c r="K784" s="0" t="n">
        <f aca="false">MIN(IF(C784=1,F784-H784,F784),Assumptions!$C$13,MAX(0,($B$5-P783)/$B$6))</f>
        <v>7.9314507</v>
      </c>
      <c r="L784" s="0" t="n">
        <f aca="false">IF(C784=1,0,MIN(F784-K784,Assumptions!$C$15,MAX(0,$B$10-O783-M784)))</f>
        <v>0</v>
      </c>
      <c r="M784" s="0" t="n">
        <f aca="false">'Profiles 8760'!H773</f>
        <v>266400</v>
      </c>
      <c r="N784" s="0" t="n">
        <f aca="false">J784+L784</f>
        <v>0</v>
      </c>
      <c r="O784" s="0" t="n">
        <f aca="false">O783+N784</f>
        <v>62011.4849347342</v>
      </c>
      <c r="P784" s="0" t="n">
        <f aca="false">MIN($B$5,P783+K784*$B$6-I784)</f>
        <v>187.44703620676</v>
      </c>
      <c r="Q784" s="0" t="n">
        <f aca="false">MAX(0,F784-H784-K784-L784)</f>
        <v>0</v>
      </c>
    </row>
    <row r="785" customFormat="false" ht="15" hidden="false" customHeight="false" outlineLevel="0" collapsed="false">
      <c r="A785" s="0" t="n">
        <f aca="false">'Profiles 8760'!A774</f>
        <v>772</v>
      </c>
      <c r="B785" s="0" t="n">
        <f aca="false">'Profiles 8760'!B774</f>
        <v>2</v>
      </c>
      <c r="C785" s="0" t="n">
        <f aca="false">'Profiles 8760'!E774</f>
        <v>0</v>
      </c>
      <c r="D785" s="0" t="n">
        <f aca="false">'Profiles 8760'!F774</f>
        <v>0</v>
      </c>
      <c r="E785" s="0" t="n">
        <f aca="false">'Profiles 8760'!G774</f>
        <v>0.250424</v>
      </c>
      <c r="F785" s="0" t="n">
        <f aca="false">D785*Assumptions!$C$11*$B$7+E785*Assumptions!$C$12*$B$8</f>
        <v>10.2423416</v>
      </c>
      <c r="G785" s="0" t="n">
        <f aca="false">C785*Assumptions!$C$15</f>
        <v>0</v>
      </c>
      <c r="H785" s="0" t="n">
        <f aca="false">MIN(F785,G785)</f>
        <v>0</v>
      </c>
      <c r="I785" s="0" t="n">
        <f aca="false">IF(C785=1,MIN(G785-H785,Assumptions!$C$13,P784),0)</f>
        <v>0</v>
      </c>
      <c r="J785" s="0" t="n">
        <f aca="false">H785+I785</f>
        <v>0</v>
      </c>
      <c r="K785" s="0" t="n">
        <f aca="false">MIN(IF(C785=1,F785-H785,F785),Assumptions!$C$13,MAX(0,($B$5-P784)/$B$6))</f>
        <v>10.2423416</v>
      </c>
      <c r="L785" s="0" t="n">
        <f aca="false">IF(C785=1,0,MIN(F785-K785,Assumptions!$C$15,MAX(0,$B$10-O784-M785)))</f>
        <v>0</v>
      </c>
      <c r="M785" s="0" t="n">
        <f aca="false">'Profiles 8760'!H774</f>
        <v>266400</v>
      </c>
      <c r="N785" s="0" t="n">
        <f aca="false">J785+L785</f>
        <v>0</v>
      </c>
      <c r="O785" s="0" t="n">
        <f aca="false">O784+N785</f>
        <v>62011.4849347342</v>
      </c>
      <c r="P785" s="0" t="n">
        <f aca="false">MIN($B$5,P784+K785*$B$6-I785)</f>
        <v>196.32509790564</v>
      </c>
      <c r="Q785" s="0" t="n">
        <f aca="false">MAX(0,F785-H785-K785-L785)</f>
        <v>0</v>
      </c>
    </row>
    <row r="786" customFormat="false" ht="15" hidden="false" customHeight="false" outlineLevel="0" collapsed="false">
      <c r="A786" s="0" t="n">
        <f aca="false">'Profiles 8760'!A775</f>
        <v>773</v>
      </c>
      <c r="B786" s="0" t="n">
        <f aca="false">'Profiles 8760'!B775</f>
        <v>2</v>
      </c>
      <c r="C786" s="0" t="n">
        <f aca="false">'Profiles 8760'!E775</f>
        <v>0</v>
      </c>
      <c r="D786" s="0" t="n">
        <f aca="false">'Profiles 8760'!F775</f>
        <v>0</v>
      </c>
      <c r="E786" s="0" t="n">
        <f aca="false">'Profiles 8760'!G775</f>
        <v>0.294637</v>
      </c>
      <c r="F786" s="0" t="n">
        <f aca="false">D786*Assumptions!$C$11*$B$7+E786*Assumptions!$C$12*$B$8</f>
        <v>12.0506533</v>
      </c>
      <c r="G786" s="0" t="n">
        <f aca="false">C786*Assumptions!$C$15</f>
        <v>0</v>
      </c>
      <c r="H786" s="0" t="n">
        <f aca="false">MIN(F786,G786)</f>
        <v>0</v>
      </c>
      <c r="I786" s="0" t="n">
        <f aca="false">IF(C786=1,MIN(G786-H786,Assumptions!$C$13,P785),0)</f>
        <v>0</v>
      </c>
      <c r="J786" s="0" t="n">
        <f aca="false">H786+I786</f>
        <v>0</v>
      </c>
      <c r="K786" s="0" t="n">
        <f aca="false">MIN(IF(C786=1,F786-H786,F786),Assumptions!$C$13,MAX(0,($B$5-P785)/$B$6))</f>
        <v>12.0506533</v>
      </c>
      <c r="L786" s="0" t="n">
        <f aca="false">IF(C786=1,0,MIN(F786-K786,Assumptions!$C$15,MAX(0,$B$10-O785-M786)))</f>
        <v>0</v>
      </c>
      <c r="M786" s="0" t="n">
        <f aca="false">'Profiles 8760'!H775</f>
        <v>266400</v>
      </c>
      <c r="N786" s="0" t="n">
        <f aca="false">J786+L786</f>
        <v>0</v>
      </c>
      <c r="O786" s="0" t="n">
        <f aca="false">O785+N786</f>
        <v>62011.4849347342</v>
      </c>
      <c r="P786" s="0" t="n">
        <f aca="false">MIN($B$5,P785+K786*$B$6-I786)</f>
        <v>206.77060418608</v>
      </c>
      <c r="Q786" s="0" t="n">
        <f aca="false">MAX(0,F786-H786-K786-L786)</f>
        <v>0</v>
      </c>
    </row>
    <row r="787" customFormat="false" ht="15" hidden="false" customHeight="false" outlineLevel="0" collapsed="false">
      <c r="A787" s="0" t="n">
        <f aca="false">'Profiles 8760'!A776</f>
        <v>774</v>
      </c>
      <c r="B787" s="0" t="n">
        <f aca="false">'Profiles 8760'!B776</f>
        <v>2</v>
      </c>
      <c r="C787" s="0" t="n">
        <f aca="false">'Profiles 8760'!E776</f>
        <v>0</v>
      </c>
      <c r="D787" s="0" t="n">
        <f aca="false">'Profiles 8760'!F776</f>
        <v>0</v>
      </c>
      <c r="E787" s="0" t="n">
        <f aca="false">'Profiles 8760'!G776</f>
        <v>0.15758</v>
      </c>
      <c r="F787" s="0" t="n">
        <f aca="false">D787*Assumptions!$C$11*$B$7+E787*Assumptions!$C$12*$B$8</f>
        <v>6.445022</v>
      </c>
      <c r="G787" s="0" t="n">
        <f aca="false">C787*Assumptions!$C$15</f>
        <v>0</v>
      </c>
      <c r="H787" s="0" t="n">
        <f aca="false">MIN(F787,G787)</f>
        <v>0</v>
      </c>
      <c r="I787" s="0" t="n">
        <f aca="false">IF(C787=1,MIN(G787-H787,Assumptions!$C$13,P786),0)</f>
        <v>0</v>
      </c>
      <c r="J787" s="0" t="n">
        <f aca="false">H787+I787</f>
        <v>0</v>
      </c>
      <c r="K787" s="0" t="n">
        <f aca="false">MIN(IF(C787=1,F787-H787,F787),Assumptions!$C$13,MAX(0,($B$5-P786)/$B$6))</f>
        <v>6.445022</v>
      </c>
      <c r="L787" s="0" t="n">
        <f aca="false">IF(C787=1,0,MIN(F787-K787,Assumptions!$C$15,MAX(0,$B$10-O786-M787)))</f>
        <v>0</v>
      </c>
      <c r="M787" s="0" t="n">
        <f aca="false">'Profiles 8760'!H776</f>
        <v>266400</v>
      </c>
      <c r="N787" s="0" t="n">
        <f aca="false">J787+L787</f>
        <v>0</v>
      </c>
      <c r="O787" s="0" t="n">
        <f aca="false">O786+N787</f>
        <v>62011.4849347342</v>
      </c>
      <c r="P787" s="0" t="n">
        <f aca="false">MIN($B$5,P786+K787*$B$6-I787)</f>
        <v>212.35714925568</v>
      </c>
      <c r="Q787" s="0" t="n">
        <f aca="false">MAX(0,F787-H787-K787-L787)</f>
        <v>0</v>
      </c>
    </row>
    <row r="788" customFormat="false" ht="15" hidden="false" customHeight="false" outlineLevel="0" collapsed="false">
      <c r="A788" s="0" t="n">
        <f aca="false">'Profiles 8760'!A777</f>
        <v>775</v>
      </c>
      <c r="B788" s="0" t="n">
        <f aca="false">'Profiles 8760'!B777</f>
        <v>2</v>
      </c>
      <c r="C788" s="0" t="n">
        <f aca="false">'Profiles 8760'!E777</f>
        <v>0</v>
      </c>
      <c r="D788" s="0" t="n">
        <f aca="false">'Profiles 8760'!F777</f>
        <v>0</v>
      </c>
      <c r="E788" s="0" t="n">
        <f aca="false">'Profiles 8760'!G777</f>
        <v>0.122825</v>
      </c>
      <c r="F788" s="0" t="n">
        <f aca="false">D788*Assumptions!$C$11*$B$7+E788*Assumptions!$C$12*$B$8</f>
        <v>5.0235425</v>
      </c>
      <c r="G788" s="0" t="n">
        <f aca="false">C788*Assumptions!$C$15</f>
        <v>0</v>
      </c>
      <c r="H788" s="0" t="n">
        <f aca="false">MIN(F788,G788)</f>
        <v>0</v>
      </c>
      <c r="I788" s="0" t="n">
        <f aca="false">IF(C788=1,MIN(G788-H788,Assumptions!$C$13,P787),0)</f>
        <v>0</v>
      </c>
      <c r="J788" s="0" t="n">
        <f aca="false">H788+I788</f>
        <v>0</v>
      </c>
      <c r="K788" s="0" t="n">
        <f aca="false">MIN(IF(C788=1,F788-H788,F788),Assumptions!$C$13,MAX(0,($B$5-P787)/$B$6))</f>
        <v>5.0235425</v>
      </c>
      <c r="L788" s="0" t="n">
        <f aca="false">IF(C788=1,0,MIN(F788-K788,Assumptions!$C$15,MAX(0,$B$10-O787-M788)))</f>
        <v>0</v>
      </c>
      <c r="M788" s="0" t="n">
        <f aca="false">'Profiles 8760'!H777</f>
        <v>266400</v>
      </c>
      <c r="N788" s="0" t="n">
        <f aca="false">J788+L788</f>
        <v>0</v>
      </c>
      <c r="O788" s="0" t="n">
        <f aca="false">O787+N788</f>
        <v>62011.4849347342</v>
      </c>
      <c r="P788" s="0" t="n">
        <f aca="false">MIN($B$5,P787+K788*$B$6-I788)</f>
        <v>216.71155589468</v>
      </c>
      <c r="Q788" s="0" t="n">
        <f aca="false">MAX(0,F788-H788-K788-L788)</f>
        <v>0</v>
      </c>
    </row>
    <row r="789" customFormat="false" ht="15" hidden="false" customHeight="false" outlineLevel="0" collapsed="false">
      <c r="A789" s="0" t="n">
        <f aca="false">'Profiles 8760'!A778</f>
        <v>776</v>
      </c>
      <c r="B789" s="0" t="n">
        <f aca="false">'Profiles 8760'!B778</f>
        <v>2</v>
      </c>
      <c r="C789" s="0" t="n">
        <f aca="false">'Profiles 8760'!E778</f>
        <v>1</v>
      </c>
      <c r="D789" s="0" t="n">
        <f aca="false">'Profiles 8760'!F778</f>
        <v>0.159603</v>
      </c>
      <c r="E789" s="0" t="n">
        <f aca="false">'Profiles 8760'!G778</f>
        <v>0.194714</v>
      </c>
      <c r="F789" s="0" t="n">
        <f aca="false">D789*Assumptions!$C$11*$B$7+E789*Assumptions!$C$12*$B$8</f>
        <v>54.057149</v>
      </c>
      <c r="G789" s="0" t="n">
        <f aca="false">C789*Assumptions!$C$15</f>
        <v>200</v>
      </c>
      <c r="H789" s="0" t="n">
        <f aca="false">MIN(F789,G789)</f>
        <v>54.057149</v>
      </c>
      <c r="I789" s="0" t="n">
        <f aca="false">IF(C789=1,MIN(G789-H789,Assumptions!$C$13,P788),0)</f>
        <v>145.942851</v>
      </c>
      <c r="J789" s="0" t="n">
        <f aca="false">H789+I789</f>
        <v>200</v>
      </c>
      <c r="K789" s="0" t="n">
        <f aca="false">MIN(IF(C789=1,F789-H789,F789),Assumptions!$C$13,MAX(0,($B$5-P788)/$B$6))</f>
        <v>0</v>
      </c>
      <c r="L789" s="0" t="n">
        <f aca="false">IF(C789=1,0,MIN(F789-K789,Assumptions!$C$15,MAX(0,$B$10-O788-M789)))</f>
        <v>0</v>
      </c>
      <c r="M789" s="0" t="n">
        <f aca="false">'Profiles 8760'!H778</f>
        <v>266200</v>
      </c>
      <c r="N789" s="0" t="n">
        <f aca="false">J789+L789</f>
        <v>200</v>
      </c>
      <c r="O789" s="0" t="n">
        <f aca="false">O788+N789</f>
        <v>62211.4849347342</v>
      </c>
      <c r="P789" s="0" t="n">
        <f aca="false">MIN($B$5,P788+K789*$B$6-I789)</f>
        <v>70.76870489468</v>
      </c>
      <c r="Q789" s="0" t="n">
        <f aca="false">MAX(0,F789-H789-K789-L789)</f>
        <v>0</v>
      </c>
    </row>
    <row r="790" customFormat="false" ht="15" hidden="false" customHeight="false" outlineLevel="0" collapsed="false">
      <c r="A790" s="0" t="n">
        <f aca="false">'Profiles 8760'!A779</f>
        <v>777</v>
      </c>
      <c r="B790" s="0" t="n">
        <f aca="false">'Profiles 8760'!B779</f>
        <v>2</v>
      </c>
      <c r="C790" s="0" t="n">
        <f aca="false">'Profiles 8760'!E779</f>
        <v>1</v>
      </c>
      <c r="D790" s="0" t="n">
        <f aca="false">'Profiles 8760'!F779</f>
        <v>0.539135</v>
      </c>
      <c r="E790" s="0" t="n">
        <f aca="false">'Profiles 8760'!G779</f>
        <v>0.204032</v>
      </c>
      <c r="F790" s="0" t="n">
        <f aca="false">D790*Assumptions!$C$11*$B$7+E790*Assumptions!$C$12*$B$8</f>
        <v>164.0470968</v>
      </c>
      <c r="G790" s="0" t="n">
        <f aca="false">C790*Assumptions!$C$15</f>
        <v>200</v>
      </c>
      <c r="H790" s="0" t="n">
        <f aca="false">MIN(F790,G790)</f>
        <v>164.0470968</v>
      </c>
      <c r="I790" s="0" t="n">
        <f aca="false">IF(C790=1,MIN(G790-H790,Assumptions!$C$13,P789),0)</f>
        <v>35.9529032</v>
      </c>
      <c r="J790" s="0" t="n">
        <f aca="false">H790+I790</f>
        <v>200</v>
      </c>
      <c r="K790" s="0" t="n">
        <f aca="false">MIN(IF(C790=1,F790-H790,F790),Assumptions!$C$13,MAX(0,($B$5-P789)/$B$6))</f>
        <v>0</v>
      </c>
      <c r="L790" s="0" t="n">
        <f aca="false">IF(C790=1,0,MIN(F790-K790,Assumptions!$C$15,MAX(0,$B$10-O789-M790)))</f>
        <v>0</v>
      </c>
      <c r="M790" s="0" t="n">
        <f aca="false">'Profiles 8760'!H779</f>
        <v>266000</v>
      </c>
      <c r="N790" s="0" t="n">
        <f aca="false">J790+L790</f>
        <v>200</v>
      </c>
      <c r="O790" s="0" t="n">
        <f aca="false">O789+N790</f>
        <v>62411.4849347342</v>
      </c>
      <c r="P790" s="0" t="n">
        <f aca="false">MIN($B$5,P789+K790*$B$6-I790)</f>
        <v>34.81580169468</v>
      </c>
      <c r="Q790" s="0" t="n">
        <f aca="false">MAX(0,F790-H790-K790-L790)</f>
        <v>0</v>
      </c>
    </row>
    <row r="791" customFormat="false" ht="15" hidden="false" customHeight="false" outlineLevel="0" collapsed="false">
      <c r="A791" s="0" t="n">
        <f aca="false">'Profiles 8760'!A780</f>
        <v>778</v>
      </c>
      <c r="B791" s="0" t="n">
        <f aca="false">'Profiles 8760'!B780</f>
        <v>2</v>
      </c>
      <c r="C791" s="0" t="n">
        <f aca="false">'Profiles 8760'!E780</f>
        <v>0</v>
      </c>
      <c r="D791" s="0" t="n">
        <f aca="false">'Profiles 8760'!F780</f>
        <v>0.946566</v>
      </c>
      <c r="E791" s="0" t="n">
        <f aca="false">'Profiles 8760'!G780</f>
        <v>0.238964</v>
      </c>
      <c r="F791" s="0" t="n">
        <f aca="false">D791*Assumptions!$C$11*$B$7+E791*Assumptions!$C$12*$B$8</f>
        <v>283.1418884</v>
      </c>
      <c r="G791" s="0" t="n">
        <f aca="false">C791*Assumptions!$C$15</f>
        <v>0</v>
      </c>
      <c r="H791" s="0" t="n">
        <f aca="false">MIN(F791,G791)</f>
        <v>0</v>
      </c>
      <c r="I791" s="0" t="n">
        <f aca="false">IF(C791=1,MIN(G791-H791,Assumptions!$C$13,P790),0)</f>
        <v>0</v>
      </c>
      <c r="J791" s="0" t="n">
        <f aca="false">H791+I791</f>
        <v>0</v>
      </c>
      <c r="K791" s="0" t="n">
        <f aca="false">MIN(IF(C791=1,F791-H791,F791),Assumptions!$C$13,MAX(0,($B$5-P790)/$B$6))</f>
        <v>180</v>
      </c>
      <c r="L791" s="0" t="n">
        <f aca="false">IF(C791=1,0,MIN(F791-K791,Assumptions!$C$15,MAX(0,$B$10-O790-M791)))</f>
        <v>103.1418884</v>
      </c>
      <c r="M791" s="0" t="n">
        <f aca="false">'Profiles 8760'!H780</f>
        <v>266000</v>
      </c>
      <c r="N791" s="0" t="n">
        <f aca="false">J791+L791</f>
        <v>103.1418884</v>
      </c>
      <c r="O791" s="0" t="n">
        <f aca="false">O790+N791</f>
        <v>62514.6268231342</v>
      </c>
      <c r="P791" s="0" t="n">
        <f aca="false">MIN($B$5,P790+K791*$B$6-I791)</f>
        <v>190.83980169468</v>
      </c>
      <c r="Q791" s="0" t="n">
        <f aca="false">MAX(0,F791-H791-K791-L791)</f>
        <v>0</v>
      </c>
    </row>
    <row r="792" customFormat="false" ht="15" hidden="false" customHeight="false" outlineLevel="0" collapsed="false">
      <c r="A792" s="0" t="n">
        <f aca="false">'Profiles 8760'!A781</f>
        <v>779</v>
      </c>
      <c r="B792" s="0" t="n">
        <f aca="false">'Profiles 8760'!B781</f>
        <v>2</v>
      </c>
      <c r="C792" s="0" t="n">
        <f aca="false">'Profiles 8760'!E781</f>
        <v>0</v>
      </c>
      <c r="D792" s="0" t="n">
        <f aca="false">'Profiles 8760'!F781</f>
        <v>1</v>
      </c>
      <c r="E792" s="0" t="n">
        <f aca="false">'Profiles 8760'!G781</f>
        <v>0.246946</v>
      </c>
      <c r="F792" s="0" t="n">
        <f aca="false">D792*Assumptions!$C$11*$B$7+E792*Assumptions!$C$12*$B$8</f>
        <v>298.9000914</v>
      </c>
      <c r="G792" s="0" t="n">
        <f aca="false">C792*Assumptions!$C$15</f>
        <v>0</v>
      </c>
      <c r="H792" s="0" t="n">
        <f aca="false">MIN(F792,G792)</f>
        <v>0</v>
      </c>
      <c r="I792" s="0" t="n">
        <f aca="false">IF(C792=1,MIN(G792-H792,Assumptions!$C$13,P791),0)</f>
        <v>0</v>
      </c>
      <c r="J792" s="0" t="n">
        <f aca="false">H792+I792</f>
        <v>0</v>
      </c>
      <c r="K792" s="0" t="n">
        <f aca="false">MIN(IF(C792=1,F792-H792,F792),Assumptions!$C$13,MAX(0,($B$5-P791)/$B$6))</f>
        <v>180</v>
      </c>
      <c r="L792" s="0" t="n">
        <f aca="false">IF(C792=1,0,MIN(F792-K792,Assumptions!$C$15,MAX(0,$B$10-O791-M792)))</f>
        <v>118.9000914</v>
      </c>
      <c r="M792" s="0" t="n">
        <f aca="false">'Profiles 8760'!H781</f>
        <v>266000</v>
      </c>
      <c r="N792" s="0" t="n">
        <f aca="false">J792+L792</f>
        <v>118.9000914</v>
      </c>
      <c r="O792" s="0" t="n">
        <f aca="false">O791+N792</f>
        <v>62633.5269145342</v>
      </c>
      <c r="P792" s="0" t="n">
        <f aca="false">MIN($B$5,P791+K792*$B$6-I792)</f>
        <v>346.86380169468</v>
      </c>
      <c r="Q792" s="0" t="n">
        <f aca="false">MAX(0,F792-H792-K792-L792)</f>
        <v>0</v>
      </c>
    </row>
    <row r="793" customFormat="false" ht="15" hidden="false" customHeight="false" outlineLevel="0" collapsed="false">
      <c r="A793" s="0" t="n">
        <f aca="false">'Profiles 8760'!A782</f>
        <v>780</v>
      </c>
      <c r="B793" s="0" t="n">
        <f aca="false">'Profiles 8760'!B782</f>
        <v>2</v>
      </c>
      <c r="C793" s="0" t="n">
        <f aca="false">'Profiles 8760'!E782</f>
        <v>0</v>
      </c>
      <c r="D793" s="0" t="n">
        <f aca="false">'Profiles 8760'!F782</f>
        <v>1</v>
      </c>
      <c r="E793" s="0" t="n">
        <f aca="false">'Profiles 8760'!G782</f>
        <v>0.193607</v>
      </c>
      <c r="F793" s="0" t="n">
        <f aca="false">D793*Assumptions!$C$11*$B$7+E793*Assumptions!$C$12*$B$8</f>
        <v>296.7185263</v>
      </c>
      <c r="G793" s="0" t="n">
        <f aca="false">C793*Assumptions!$C$15</f>
        <v>0</v>
      </c>
      <c r="H793" s="0" t="n">
        <f aca="false">MIN(F793,G793)</f>
        <v>0</v>
      </c>
      <c r="I793" s="0" t="n">
        <f aca="false">IF(C793=1,MIN(G793-H793,Assumptions!$C$13,P792),0)</f>
        <v>0</v>
      </c>
      <c r="J793" s="0" t="n">
        <f aca="false">H793+I793</f>
        <v>0</v>
      </c>
      <c r="K793" s="0" t="n">
        <f aca="false">MIN(IF(C793=1,F793-H793,F793),Assumptions!$C$13,MAX(0,($B$5-P792)/$B$6))</f>
        <v>180</v>
      </c>
      <c r="L793" s="0" t="n">
        <f aca="false">IF(C793=1,0,MIN(F793-K793,Assumptions!$C$15,MAX(0,$B$10-O792-M793)))</f>
        <v>116.7185263</v>
      </c>
      <c r="M793" s="0" t="n">
        <f aca="false">'Profiles 8760'!H782</f>
        <v>266000</v>
      </c>
      <c r="N793" s="0" t="n">
        <f aca="false">J793+L793</f>
        <v>116.7185263</v>
      </c>
      <c r="O793" s="0" t="n">
        <f aca="false">O792+N793</f>
        <v>62750.2454408342</v>
      </c>
      <c r="P793" s="0" t="n">
        <f aca="false">MIN($B$5,P792+K793*$B$6-I793)</f>
        <v>502.88780169468</v>
      </c>
      <c r="Q793" s="0" t="n">
        <f aca="false">MAX(0,F793-H793-K793-L793)</f>
        <v>0</v>
      </c>
    </row>
    <row r="794" customFormat="false" ht="15" hidden="false" customHeight="false" outlineLevel="0" collapsed="false">
      <c r="A794" s="0" t="n">
        <f aca="false">'Profiles 8760'!A783</f>
        <v>781</v>
      </c>
      <c r="B794" s="0" t="n">
        <f aca="false">'Profiles 8760'!B783</f>
        <v>2</v>
      </c>
      <c r="C794" s="0" t="n">
        <f aca="false">'Profiles 8760'!E783</f>
        <v>0</v>
      </c>
      <c r="D794" s="0" t="n">
        <f aca="false">'Profiles 8760'!F783</f>
        <v>1</v>
      </c>
      <c r="E794" s="0" t="n">
        <f aca="false">'Profiles 8760'!G783</f>
        <v>0.251599</v>
      </c>
      <c r="F794" s="0" t="n">
        <f aca="false">D794*Assumptions!$C$11*$B$7+E794*Assumptions!$C$12*$B$8</f>
        <v>299.0903991</v>
      </c>
      <c r="G794" s="0" t="n">
        <f aca="false">C794*Assumptions!$C$15</f>
        <v>0</v>
      </c>
      <c r="H794" s="0" t="n">
        <f aca="false">MIN(F794,G794)</f>
        <v>0</v>
      </c>
      <c r="I794" s="0" t="n">
        <f aca="false">IF(C794=1,MIN(G794-H794,Assumptions!$C$13,P793),0)</f>
        <v>0</v>
      </c>
      <c r="J794" s="0" t="n">
        <f aca="false">H794+I794</f>
        <v>0</v>
      </c>
      <c r="K794" s="0" t="n">
        <f aca="false">MIN(IF(C794=1,F794-H794,F794),Assumptions!$C$13,MAX(0,($B$5-P793)/$B$6))</f>
        <v>9.13959195353019</v>
      </c>
      <c r="L794" s="0" t="n">
        <f aca="false">IF(C794=1,0,MIN(F794-K794,Assumptions!$C$15,MAX(0,$B$10-O793-M794)))</f>
        <v>200</v>
      </c>
      <c r="M794" s="0" t="n">
        <f aca="false">'Profiles 8760'!H783</f>
        <v>266000</v>
      </c>
      <c r="N794" s="0" t="n">
        <f aca="false">J794+L794</f>
        <v>200</v>
      </c>
      <c r="O794" s="0" t="n">
        <f aca="false">O793+N794</f>
        <v>62950.2454408342</v>
      </c>
      <c r="P794" s="0" t="n">
        <f aca="false">MIN($B$5,P793+K794*$B$6-I794)</f>
        <v>510.81</v>
      </c>
      <c r="Q794" s="0" t="n">
        <f aca="false">MAX(0,F794-H794-K794-L794)</f>
        <v>89.9508071464698</v>
      </c>
    </row>
    <row r="795" customFormat="false" ht="15" hidden="false" customHeight="false" outlineLevel="0" collapsed="false">
      <c r="A795" s="0" t="n">
        <f aca="false">'Profiles 8760'!A784</f>
        <v>782</v>
      </c>
      <c r="B795" s="0" t="n">
        <f aca="false">'Profiles 8760'!B784</f>
        <v>2</v>
      </c>
      <c r="C795" s="0" t="n">
        <f aca="false">'Profiles 8760'!E784</f>
        <v>0</v>
      </c>
      <c r="D795" s="0" t="n">
        <f aca="false">'Profiles 8760'!F784</f>
        <v>1</v>
      </c>
      <c r="E795" s="0" t="n">
        <f aca="false">'Profiles 8760'!G784</f>
        <v>0.218526</v>
      </c>
      <c r="F795" s="0" t="n">
        <f aca="false">D795*Assumptions!$C$11*$B$7+E795*Assumptions!$C$12*$B$8</f>
        <v>297.7377134</v>
      </c>
      <c r="G795" s="0" t="n">
        <f aca="false">C795*Assumptions!$C$15</f>
        <v>0</v>
      </c>
      <c r="H795" s="0" t="n">
        <f aca="false">MIN(F795,G795)</f>
        <v>0</v>
      </c>
      <c r="I795" s="0" t="n">
        <f aca="false">IF(C795=1,MIN(G795-H795,Assumptions!$C$13,P794),0)</f>
        <v>0</v>
      </c>
      <c r="J795" s="0" t="n">
        <f aca="false">H795+I795</f>
        <v>0</v>
      </c>
      <c r="K795" s="0" t="n">
        <f aca="false">MIN(IF(C795=1,F795-H795,F795),Assumptions!$C$13,MAX(0,($B$5-P794)/$B$6))</f>
        <v>0</v>
      </c>
      <c r="L795" s="0" t="n">
        <f aca="false">IF(C795=1,0,MIN(F795-K795,Assumptions!$C$15,MAX(0,$B$10-O794-M795)))</f>
        <v>200</v>
      </c>
      <c r="M795" s="0" t="n">
        <f aca="false">'Profiles 8760'!H784</f>
        <v>266000</v>
      </c>
      <c r="N795" s="0" t="n">
        <f aca="false">J795+L795</f>
        <v>200</v>
      </c>
      <c r="O795" s="0" t="n">
        <f aca="false">O794+N795</f>
        <v>63150.2454408342</v>
      </c>
      <c r="P795" s="0" t="n">
        <f aca="false">MIN($B$5,P794+K795*$B$6-I795)</f>
        <v>510.81</v>
      </c>
      <c r="Q795" s="0" t="n">
        <f aca="false">MAX(0,F795-H795-K795-L795)</f>
        <v>97.7377134</v>
      </c>
    </row>
    <row r="796" customFormat="false" ht="15" hidden="false" customHeight="false" outlineLevel="0" collapsed="false">
      <c r="A796" s="0" t="n">
        <f aca="false">'Profiles 8760'!A785</f>
        <v>783</v>
      </c>
      <c r="B796" s="0" t="n">
        <f aca="false">'Profiles 8760'!B785</f>
        <v>2</v>
      </c>
      <c r="C796" s="0" t="n">
        <f aca="false">'Profiles 8760'!E785</f>
        <v>0</v>
      </c>
      <c r="D796" s="0" t="n">
        <f aca="false">'Profiles 8760'!F785</f>
        <v>1</v>
      </c>
      <c r="E796" s="0" t="n">
        <f aca="false">'Profiles 8760'!G785</f>
        <v>0.174529</v>
      </c>
      <c r="F796" s="0" t="n">
        <f aca="false">D796*Assumptions!$C$11*$B$7+E796*Assumptions!$C$12*$B$8</f>
        <v>295.9382361</v>
      </c>
      <c r="G796" s="0" t="n">
        <f aca="false">C796*Assumptions!$C$15</f>
        <v>0</v>
      </c>
      <c r="H796" s="0" t="n">
        <f aca="false">MIN(F796,G796)</f>
        <v>0</v>
      </c>
      <c r="I796" s="0" t="n">
        <f aca="false">IF(C796=1,MIN(G796-H796,Assumptions!$C$13,P795),0)</f>
        <v>0</v>
      </c>
      <c r="J796" s="0" t="n">
        <f aca="false">H796+I796</f>
        <v>0</v>
      </c>
      <c r="K796" s="0" t="n">
        <f aca="false">MIN(IF(C796=1,F796-H796,F796),Assumptions!$C$13,MAX(0,($B$5-P795)/$B$6))</f>
        <v>0</v>
      </c>
      <c r="L796" s="0" t="n">
        <f aca="false">IF(C796=1,0,MIN(F796-K796,Assumptions!$C$15,MAX(0,$B$10-O795-M796)))</f>
        <v>200</v>
      </c>
      <c r="M796" s="0" t="n">
        <f aca="false">'Profiles 8760'!H785</f>
        <v>266000</v>
      </c>
      <c r="N796" s="0" t="n">
        <f aca="false">J796+L796</f>
        <v>200</v>
      </c>
      <c r="O796" s="0" t="n">
        <f aca="false">O795+N796</f>
        <v>63350.2454408342</v>
      </c>
      <c r="P796" s="0" t="n">
        <f aca="false">MIN($B$5,P795+K796*$B$6-I796)</f>
        <v>510.81</v>
      </c>
      <c r="Q796" s="0" t="n">
        <f aca="false">MAX(0,F796-H796-K796-L796)</f>
        <v>95.9382361</v>
      </c>
    </row>
    <row r="797" customFormat="false" ht="15" hidden="false" customHeight="false" outlineLevel="0" collapsed="false">
      <c r="A797" s="0" t="n">
        <f aca="false">'Profiles 8760'!A786</f>
        <v>784</v>
      </c>
      <c r="B797" s="0" t="n">
        <f aca="false">'Profiles 8760'!B786</f>
        <v>2</v>
      </c>
      <c r="C797" s="0" t="n">
        <f aca="false">'Profiles 8760'!E786</f>
        <v>0</v>
      </c>
      <c r="D797" s="0" t="n">
        <f aca="false">'Profiles 8760'!F786</f>
        <v>0.946566</v>
      </c>
      <c r="E797" s="0" t="n">
        <f aca="false">'Profiles 8760'!G786</f>
        <v>0.1782</v>
      </c>
      <c r="F797" s="0" t="n">
        <f aca="false">D797*Assumptions!$C$11*$B$7+E797*Assumptions!$C$12*$B$8</f>
        <v>280.6566408</v>
      </c>
      <c r="G797" s="0" t="n">
        <f aca="false">C797*Assumptions!$C$15</f>
        <v>0</v>
      </c>
      <c r="H797" s="0" t="n">
        <f aca="false">MIN(F797,G797)</f>
        <v>0</v>
      </c>
      <c r="I797" s="0" t="n">
        <f aca="false">IF(C797=1,MIN(G797-H797,Assumptions!$C$13,P796),0)</f>
        <v>0</v>
      </c>
      <c r="J797" s="0" t="n">
        <f aca="false">H797+I797</f>
        <v>0</v>
      </c>
      <c r="K797" s="0" t="n">
        <f aca="false">MIN(IF(C797=1,F797-H797,F797),Assumptions!$C$13,MAX(0,($B$5-P796)/$B$6))</f>
        <v>0</v>
      </c>
      <c r="L797" s="0" t="n">
        <f aca="false">IF(C797=1,0,MIN(F797-K797,Assumptions!$C$15,MAX(0,$B$10-O796-M797)))</f>
        <v>200</v>
      </c>
      <c r="M797" s="0" t="n">
        <f aca="false">'Profiles 8760'!H786</f>
        <v>266000</v>
      </c>
      <c r="N797" s="0" t="n">
        <f aca="false">J797+L797</f>
        <v>200</v>
      </c>
      <c r="O797" s="0" t="n">
        <f aca="false">O796+N797</f>
        <v>63550.2454408342</v>
      </c>
      <c r="P797" s="0" t="n">
        <f aca="false">MIN($B$5,P796+K797*$B$6-I797)</f>
        <v>510.81</v>
      </c>
      <c r="Q797" s="0" t="n">
        <f aca="false">MAX(0,F797-H797-K797-L797)</f>
        <v>80.6566408000001</v>
      </c>
    </row>
    <row r="798" customFormat="false" ht="15" hidden="false" customHeight="false" outlineLevel="0" collapsed="false">
      <c r="A798" s="0" t="n">
        <f aca="false">'Profiles 8760'!A787</f>
        <v>785</v>
      </c>
      <c r="B798" s="0" t="n">
        <f aca="false">'Profiles 8760'!B787</f>
        <v>2</v>
      </c>
      <c r="C798" s="0" t="n">
        <f aca="false">'Profiles 8760'!E787</f>
        <v>0</v>
      </c>
      <c r="D798" s="0" t="n">
        <f aca="false">'Profiles 8760'!F787</f>
        <v>0.539135</v>
      </c>
      <c r="E798" s="0" t="n">
        <f aca="false">'Profiles 8760'!G787</f>
        <v>0.199164</v>
      </c>
      <c r="F798" s="0" t="n">
        <f aca="false">D798*Assumptions!$C$11*$B$7+E798*Assumptions!$C$12*$B$8</f>
        <v>163.8479956</v>
      </c>
      <c r="G798" s="0" t="n">
        <f aca="false">C798*Assumptions!$C$15</f>
        <v>0</v>
      </c>
      <c r="H798" s="0" t="n">
        <f aca="false">MIN(F798,G798)</f>
        <v>0</v>
      </c>
      <c r="I798" s="0" t="n">
        <f aca="false">IF(C798=1,MIN(G798-H798,Assumptions!$C$13,P797),0)</f>
        <v>0</v>
      </c>
      <c r="J798" s="0" t="n">
        <f aca="false">H798+I798</f>
        <v>0</v>
      </c>
      <c r="K798" s="0" t="n">
        <f aca="false">MIN(IF(C798=1,F798-H798,F798),Assumptions!$C$13,MAX(0,($B$5-P797)/$B$6))</f>
        <v>0</v>
      </c>
      <c r="L798" s="0" t="n">
        <f aca="false">IF(C798=1,0,MIN(F798-K798,Assumptions!$C$15,MAX(0,$B$10-O797-M798)))</f>
        <v>163.8479956</v>
      </c>
      <c r="M798" s="0" t="n">
        <f aca="false">'Profiles 8760'!H787</f>
        <v>266000</v>
      </c>
      <c r="N798" s="0" t="n">
        <f aca="false">J798+L798</f>
        <v>163.8479956</v>
      </c>
      <c r="O798" s="0" t="n">
        <f aca="false">O797+N798</f>
        <v>63714.0934364342</v>
      </c>
      <c r="P798" s="0" t="n">
        <f aca="false">MIN($B$5,P797+K798*$B$6-I798)</f>
        <v>510.81</v>
      </c>
      <c r="Q798" s="0" t="n">
        <f aca="false">MAX(0,F798-H798-K798-L798)</f>
        <v>0</v>
      </c>
    </row>
    <row r="799" customFormat="false" ht="15" hidden="false" customHeight="false" outlineLevel="0" collapsed="false">
      <c r="A799" s="0" t="n">
        <f aca="false">'Profiles 8760'!A788</f>
        <v>786</v>
      </c>
      <c r="B799" s="0" t="n">
        <f aca="false">'Profiles 8760'!B788</f>
        <v>2</v>
      </c>
      <c r="C799" s="0" t="n">
        <f aca="false">'Profiles 8760'!E788</f>
        <v>0</v>
      </c>
      <c r="D799" s="0" t="n">
        <f aca="false">'Profiles 8760'!F788</f>
        <v>0.159603</v>
      </c>
      <c r="E799" s="0" t="n">
        <f aca="false">'Profiles 8760'!G788</f>
        <v>0.263459</v>
      </c>
      <c r="F799" s="0" t="n">
        <f aca="false">D799*Assumptions!$C$11*$B$7+E799*Assumptions!$C$12*$B$8</f>
        <v>56.8688195</v>
      </c>
      <c r="G799" s="0" t="n">
        <f aca="false">C799*Assumptions!$C$15</f>
        <v>0</v>
      </c>
      <c r="H799" s="0" t="n">
        <f aca="false">MIN(F799,G799)</f>
        <v>0</v>
      </c>
      <c r="I799" s="0" t="n">
        <f aca="false">IF(C799=1,MIN(G799-H799,Assumptions!$C$13,P798),0)</f>
        <v>0</v>
      </c>
      <c r="J799" s="0" t="n">
        <f aca="false">H799+I799</f>
        <v>0</v>
      </c>
      <c r="K799" s="0" t="n">
        <f aca="false">MIN(IF(C799=1,F799-H799,F799),Assumptions!$C$13,MAX(0,($B$5-P798)/$B$6))</f>
        <v>0</v>
      </c>
      <c r="L799" s="0" t="n">
        <f aca="false">IF(C799=1,0,MIN(F799-K799,Assumptions!$C$15,MAX(0,$B$10-O798-M799)))</f>
        <v>56.8688195</v>
      </c>
      <c r="M799" s="0" t="n">
        <f aca="false">'Profiles 8760'!H788</f>
        <v>266000</v>
      </c>
      <c r="N799" s="0" t="n">
        <f aca="false">J799+L799</f>
        <v>56.8688195</v>
      </c>
      <c r="O799" s="0" t="n">
        <f aca="false">O798+N799</f>
        <v>63770.9622559342</v>
      </c>
      <c r="P799" s="0" t="n">
        <f aca="false">MIN($B$5,P798+K799*$B$6-I799)</f>
        <v>510.81</v>
      </c>
      <c r="Q799" s="0" t="n">
        <f aca="false">MAX(0,F799-H799-K799-L799)</f>
        <v>0</v>
      </c>
    </row>
    <row r="800" customFormat="false" ht="15" hidden="false" customHeight="false" outlineLevel="0" collapsed="false">
      <c r="A800" s="0" t="n">
        <f aca="false">'Profiles 8760'!A789</f>
        <v>787</v>
      </c>
      <c r="B800" s="0" t="n">
        <f aca="false">'Profiles 8760'!B789</f>
        <v>2</v>
      </c>
      <c r="C800" s="0" t="n">
        <f aca="false">'Profiles 8760'!E789</f>
        <v>0</v>
      </c>
      <c r="D800" s="0" t="n">
        <f aca="false">'Profiles 8760'!F789</f>
        <v>0</v>
      </c>
      <c r="E800" s="0" t="n">
        <f aca="false">'Profiles 8760'!G789</f>
        <v>0.17739</v>
      </c>
      <c r="F800" s="0" t="n">
        <f aca="false">D800*Assumptions!$C$11*$B$7+E800*Assumptions!$C$12*$B$8</f>
        <v>7.255251</v>
      </c>
      <c r="G800" s="0" t="n">
        <f aca="false">C800*Assumptions!$C$15</f>
        <v>0</v>
      </c>
      <c r="H800" s="0" t="n">
        <f aca="false">MIN(F800,G800)</f>
        <v>0</v>
      </c>
      <c r="I800" s="0" t="n">
        <f aca="false">IF(C800=1,MIN(G800-H800,Assumptions!$C$13,P799),0)</f>
        <v>0</v>
      </c>
      <c r="J800" s="0" t="n">
        <f aca="false">H800+I800</f>
        <v>0</v>
      </c>
      <c r="K800" s="0" t="n">
        <f aca="false">MIN(IF(C800=1,F800-H800,F800),Assumptions!$C$13,MAX(0,($B$5-P799)/$B$6))</f>
        <v>0</v>
      </c>
      <c r="L800" s="0" t="n">
        <f aca="false">IF(C800=1,0,MIN(F800-K800,Assumptions!$C$15,MAX(0,$B$10-O799-M800)))</f>
        <v>7.255251</v>
      </c>
      <c r="M800" s="0" t="n">
        <f aca="false">'Profiles 8760'!H789</f>
        <v>266000</v>
      </c>
      <c r="N800" s="0" t="n">
        <f aca="false">J800+L800</f>
        <v>7.255251</v>
      </c>
      <c r="O800" s="0" t="n">
        <f aca="false">O799+N800</f>
        <v>63778.2175069342</v>
      </c>
      <c r="P800" s="0" t="n">
        <f aca="false">MIN($B$5,P799+K800*$B$6-I800)</f>
        <v>510.81</v>
      </c>
      <c r="Q800" s="0" t="n">
        <f aca="false">MAX(0,F800-H800-K800-L800)</f>
        <v>0</v>
      </c>
    </row>
    <row r="801" customFormat="false" ht="15" hidden="false" customHeight="false" outlineLevel="0" collapsed="false">
      <c r="A801" s="0" t="n">
        <f aca="false">'Profiles 8760'!A790</f>
        <v>788</v>
      </c>
      <c r="B801" s="0" t="n">
        <f aca="false">'Profiles 8760'!B790</f>
        <v>2</v>
      </c>
      <c r="C801" s="0" t="n">
        <f aca="false">'Profiles 8760'!E790</f>
        <v>1</v>
      </c>
      <c r="D801" s="0" t="n">
        <f aca="false">'Profiles 8760'!F790</f>
        <v>0</v>
      </c>
      <c r="E801" s="0" t="n">
        <f aca="false">'Profiles 8760'!G790</f>
        <v>0.144615</v>
      </c>
      <c r="F801" s="0" t="n">
        <f aca="false">D801*Assumptions!$C$11*$B$7+E801*Assumptions!$C$12*$B$8</f>
        <v>5.9147535</v>
      </c>
      <c r="G801" s="0" t="n">
        <f aca="false">C801*Assumptions!$C$15</f>
        <v>200</v>
      </c>
      <c r="H801" s="0" t="n">
        <f aca="false">MIN(F801,G801)</f>
        <v>5.9147535</v>
      </c>
      <c r="I801" s="0" t="n">
        <f aca="false">IF(C801=1,MIN(G801-H801,Assumptions!$C$13,P800),0)</f>
        <v>180</v>
      </c>
      <c r="J801" s="0" t="n">
        <f aca="false">H801+I801</f>
        <v>185.9147535</v>
      </c>
      <c r="K801" s="0" t="n">
        <f aca="false">MIN(IF(C801=1,F801-H801,F801),Assumptions!$C$13,MAX(0,($B$5-P800)/$B$6))</f>
        <v>0</v>
      </c>
      <c r="L801" s="0" t="n">
        <f aca="false">IF(C801=1,0,MIN(F801-K801,Assumptions!$C$15,MAX(0,$B$10-O800-M801)))</f>
        <v>0</v>
      </c>
      <c r="M801" s="0" t="n">
        <f aca="false">'Profiles 8760'!H790</f>
        <v>265800</v>
      </c>
      <c r="N801" s="0" t="n">
        <f aca="false">J801+L801</f>
        <v>185.9147535</v>
      </c>
      <c r="O801" s="0" t="n">
        <f aca="false">O800+N801</f>
        <v>63964.1322604342</v>
      </c>
      <c r="P801" s="0" t="n">
        <f aca="false">MIN($B$5,P800+K801*$B$6-I801)</f>
        <v>330.81</v>
      </c>
      <c r="Q801" s="0" t="n">
        <f aca="false">MAX(0,F801-H801-K801-L801)</f>
        <v>0</v>
      </c>
    </row>
    <row r="802" customFormat="false" ht="15" hidden="false" customHeight="false" outlineLevel="0" collapsed="false">
      <c r="A802" s="0" t="n">
        <f aca="false">'Profiles 8760'!A791</f>
        <v>789</v>
      </c>
      <c r="B802" s="0" t="n">
        <f aca="false">'Profiles 8760'!B791</f>
        <v>2</v>
      </c>
      <c r="C802" s="0" t="n">
        <f aca="false">'Profiles 8760'!E791</f>
        <v>1</v>
      </c>
      <c r="D802" s="0" t="n">
        <f aca="false">'Profiles 8760'!F791</f>
        <v>0</v>
      </c>
      <c r="E802" s="0" t="n">
        <f aca="false">'Profiles 8760'!G791</f>
        <v>0.176313</v>
      </c>
      <c r="F802" s="0" t="n">
        <f aca="false">D802*Assumptions!$C$11*$B$7+E802*Assumptions!$C$12*$B$8</f>
        <v>7.2112017</v>
      </c>
      <c r="G802" s="0" t="n">
        <f aca="false">C802*Assumptions!$C$15</f>
        <v>200</v>
      </c>
      <c r="H802" s="0" t="n">
        <f aca="false">MIN(F802,G802)</f>
        <v>7.2112017</v>
      </c>
      <c r="I802" s="0" t="n">
        <f aca="false">IF(C802=1,MIN(G802-H802,Assumptions!$C$13,P801),0)</f>
        <v>180</v>
      </c>
      <c r="J802" s="0" t="n">
        <f aca="false">H802+I802</f>
        <v>187.2112017</v>
      </c>
      <c r="K802" s="0" t="n">
        <f aca="false">MIN(IF(C802=1,F802-H802,F802),Assumptions!$C$13,MAX(0,($B$5-P801)/$B$6))</f>
        <v>0</v>
      </c>
      <c r="L802" s="0" t="n">
        <f aca="false">IF(C802=1,0,MIN(F802-K802,Assumptions!$C$15,MAX(0,$B$10-O801-M802)))</f>
        <v>0</v>
      </c>
      <c r="M802" s="0" t="n">
        <f aca="false">'Profiles 8760'!H791</f>
        <v>265600</v>
      </c>
      <c r="N802" s="0" t="n">
        <f aca="false">J802+L802</f>
        <v>187.2112017</v>
      </c>
      <c r="O802" s="0" t="n">
        <f aca="false">O801+N802</f>
        <v>64151.3434621342</v>
      </c>
      <c r="P802" s="0" t="n">
        <f aca="false">MIN($B$5,P801+K802*$B$6-I802)</f>
        <v>150.81</v>
      </c>
      <c r="Q802" s="0" t="n">
        <f aca="false">MAX(0,F802-H802-K802-L802)</f>
        <v>0</v>
      </c>
    </row>
    <row r="803" customFormat="false" ht="15" hidden="false" customHeight="false" outlineLevel="0" collapsed="false">
      <c r="A803" s="0" t="n">
        <f aca="false">'Profiles 8760'!A792</f>
        <v>790</v>
      </c>
      <c r="B803" s="0" t="n">
        <f aca="false">'Profiles 8760'!B792</f>
        <v>2</v>
      </c>
      <c r="C803" s="0" t="n">
        <f aca="false">'Profiles 8760'!E792</f>
        <v>0</v>
      </c>
      <c r="D803" s="0" t="n">
        <f aca="false">'Profiles 8760'!F792</f>
        <v>0</v>
      </c>
      <c r="E803" s="0" t="n">
        <f aca="false">'Profiles 8760'!G792</f>
        <v>0.16101</v>
      </c>
      <c r="F803" s="0" t="n">
        <f aca="false">D803*Assumptions!$C$11*$B$7+E803*Assumptions!$C$12*$B$8</f>
        <v>6.585309</v>
      </c>
      <c r="G803" s="0" t="n">
        <f aca="false">C803*Assumptions!$C$15</f>
        <v>0</v>
      </c>
      <c r="H803" s="0" t="n">
        <f aca="false">MIN(F803,G803)</f>
        <v>0</v>
      </c>
      <c r="I803" s="0" t="n">
        <f aca="false">IF(C803=1,MIN(G803-H803,Assumptions!$C$13,P802),0)</f>
        <v>0</v>
      </c>
      <c r="J803" s="0" t="n">
        <f aca="false">H803+I803</f>
        <v>0</v>
      </c>
      <c r="K803" s="0" t="n">
        <f aca="false">MIN(IF(C803=1,F803-H803,F803),Assumptions!$C$13,MAX(0,($B$5-P802)/$B$6))</f>
        <v>6.585309</v>
      </c>
      <c r="L803" s="0" t="n">
        <f aca="false">IF(C803=1,0,MIN(F803-K803,Assumptions!$C$15,MAX(0,$B$10-O802-M803)))</f>
        <v>0</v>
      </c>
      <c r="M803" s="0" t="n">
        <f aca="false">'Profiles 8760'!H792</f>
        <v>265600</v>
      </c>
      <c r="N803" s="0" t="n">
        <f aca="false">J803+L803</f>
        <v>0</v>
      </c>
      <c r="O803" s="0" t="n">
        <f aca="false">O802+N803</f>
        <v>64151.3434621342</v>
      </c>
      <c r="P803" s="0" t="n">
        <f aca="false">MIN($B$5,P802+K803*$B$6-I803)</f>
        <v>156.5181458412</v>
      </c>
      <c r="Q803" s="0" t="n">
        <f aca="false">MAX(0,F803-H803-K803-L803)</f>
        <v>0</v>
      </c>
    </row>
    <row r="804" customFormat="false" ht="15" hidden="false" customHeight="false" outlineLevel="0" collapsed="false">
      <c r="A804" s="0" t="n">
        <f aca="false">'Profiles 8760'!A793</f>
        <v>791</v>
      </c>
      <c r="B804" s="0" t="n">
        <f aca="false">'Profiles 8760'!B793</f>
        <v>2</v>
      </c>
      <c r="C804" s="0" t="n">
        <f aca="false">'Profiles 8760'!E793</f>
        <v>0</v>
      </c>
      <c r="D804" s="0" t="n">
        <f aca="false">'Profiles 8760'!F793</f>
        <v>0</v>
      </c>
      <c r="E804" s="0" t="n">
        <f aca="false">'Profiles 8760'!G793</f>
        <v>0.120441</v>
      </c>
      <c r="F804" s="0" t="n">
        <f aca="false">D804*Assumptions!$C$11*$B$7+E804*Assumptions!$C$12*$B$8</f>
        <v>4.9260369</v>
      </c>
      <c r="G804" s="0" t="n">
        <f aca="false">C804*Assumptions!$C$15</f>
        <v>0</v>
      </c>
      <c r="H804" s="0" t="n">
        <f aca="false">MIN(F804,G804)</f>
        <v>0</v>
      </c>
      <c r="I804" s="0" t="n">
        <f aca="false">IF(C804=1,MIN(G804-H804,Assumptions!$C$13,P803),0)</f>
        <v>0</v>
      </c>
      <c r="J804" s="0" t="n">
        <f aca="false">H804+I804</f>
        <v>0</v>
      </c>
      <c r="K804" s="0" t="n">
        <f aca="false">MIN(IF(C804=1,F804-H804,F804),Assumptions!$C$13,MAX(0,($B$5-P803)/$B$6))</f>
        <v>4.9260369</v>
      </c>
      <c r="L804" s="0" t="n">
        <f aca="false">IF(C804=1,0,MIN(F804-K804,Assumptions!$C$15,MAX(0,$B$10-O803-M804)))</f>
        <v>0</v>
      </c>
      <c r="M804" s="0" t="n">
        <f aca="false">'Profiles 8760'!H793</f>
        <v>265600</v>
      </c>
      <c r="N804" s="0" t="n">
        <f aca="false">J804+L804</f>
        <v>0</v>
      </c>
      <c r="O804" s="0" t="n">
        <f aca="false">O803+N804</f>
        <v>64151.3434621342</v>
      </c>
      <c r="P804" s="0" t="n">
        <f aca="false">MIN($B$5,P803+K804*$B$6-I804)</f>
        <v>160.78803462612</v>
      </c>
      <c r="Q804" s="0" t="n">
        <f aca="false">MAX(0,F804-H804-K804-L804)</f>
        <v>0</v>
      </c>
    </row>
    <row r="805" customFormat="false" ht="15" hidden="false" customHeight="false" outlineLevel="0" collapsed="false">
      <c r="A805" s="0" t="n">
        <f aca="false">'Profiles 8760'!A794</f>
        <v>792</v>
      </c>
      <c r="B805" s="0" t="n">
        <f aca="false">'Profiles 8760'!B794</f>
        <v>2</v>
      </c>
      <c r="C805" s="0" t="n">
        <f aca="false">'Profiles 8760'!E794</f>
        <v>0</v>
      </c>
      <c r="D805" s="0" t="n">
        <f aca="false">'Profiles 8760'!F794</f>
        <v>0</v>
      </c>
      <c r="E805" s="0" t="n">
        <f aca="false">'Profiles 8760'!G794</f>
        <v>0.134985</v>
      </c>
      <c r="F805" s="0" t="n">
        <f aca="false">D805*Assumptions!$C$11*$B$7+E805*Assumptions!$C$12*$B$8</f>
        <v>5.5208865</v>
      </c>
      <c r="G805" s="0" t="n">
        <f aca="false">C805*Assumptions!$C$15</f>
        <v>0</v>
      </c>
      <c r="H805" s="0" t="n">
        <f aca="false">MIN(F805,G805)</f>
        <v>0</v>
      </c>
      <c r="I805" s="0" t="n">
        <f aca="false">IF(C805=1,MIN(G805-H805,Assumptions!$C$13,P804),0)</f>
        <v>0</v>
      </c>
      <c r="J805" s="0" t="n">
        <f aca="false">H805+I805</f>
        <v>0</v>
      </c>
      <c r="K805" s="0" t="n">
        <f aca="false">MIN(IF(C805=1,F805-H805,F805),Assumptions!$C$13,MAX(0,($B$5-P804)/$B$6))</f>
        <v>5.5208865</v>
      </c>
      <c r="L805" s="0" t="n">
        <f aca="false">IF(C805=1,0,MIN(F805-K805,Assumptions!$C$15,MAX(0,$B$10-O804-M805)))</f>
        <v>0</v>
      </c>
      <c r="M805" s="0" t="n">
        <f aca="false">'Profiles 8760'!H794</f>
        <v>265600</v>
      </c>
      <c r="N805" s="0" t="n">
        <f aca="false">J805+L805</f>
        <v>0</v>
      </c>
      <c r="O805" s="0" t="n">
        <f aca="false">O804+N805</f>
        <v>64151.3434621342</v>
      </c>
      <c r="P805" s="0" t="n">
        <f aca="false">MIN($B$5,P804+K805*$B$6-I805)</f>
        <v>165.57353904432</v>
      </c>
      <c r="Q805" s="0" t="n">
        <f aca="false">MAX(0,F805-H805-K805-L805)</f>
        <v>0</v>
      </c>
    </row>
    <row r="806" customFormat="false" ht="15" hidden="false" customHeight="false" outlineLevel="0" collapsed="false">
      <c r="A806" s="0" t="n">
        <f aca="false">'Profiles 8760'!A795</f>
        <v>793</v>
      </c>
      <c r="B806" s="0" t="n">
        <f aca="false">'Profiles 8760'!B795</f>
        <v>2</v>
      </c>
      <c r="C806" s="0" t="n">
        <f aca="false">'Profiles 8760'!E795</f>
        <v>0</v>
      </c>
      <c r="D806" s="0" t="n">
        <f aca="false">'Profiles 8760'!F795</f>
        <v>0</v>
      </c>
      <c r="E806" s="0" t="n">
        <f aca="false">'Profiles 8760'!G795</f>
        <v>0.150655</v>
      </c>
      <c r="F806" s="0" t="n">
        <f aca="false">D806*Assumptions!$C$11*$B$7+E806*Assumptions!$C$12*$B$8</f>
        <v>6.1617895</v>
      </c>
      <c r="G806" s="0" t="n">
        <f aca="false">C806*Assumptions!$C$15</f>
        <v>0</v>
      </c>
      <c r="H806" s="0" t="n">
        <f aca="false">MIN(F806,G806)</f>
        <v>0</v>
      </c>
      <c r="I806" s="0" t="n">
        <f aca="false">IF(C806=1,MIN(G806-H806,Assumptions!$C$13,P805),0)</f>
        <v>0</v>
      </c>
      <c r="J806" s="0" t="n">
        <f aca="false">H806+I806</f>
        <v>0</v>
      </c>
      <c r="K806" s="0" t="n">
        <f aca="false">MIN(IF(C806=1,F806-H806,F806),Assumptions!$C$13,MAX(0,($B$5-P805)/$B$6))</f>
        <v>6.1617895</v>
      </c>
      <c r="L806" s="0" t="n">
        <f aca="false">IF(C806=1,0,MIN(F806-K806,Assumptions!$C$15,MAX(0,$B$10-O805-M806)))</f>
        <v>0</v>
      </c>
      <c r="M806" s="0" t="n">
        <f aca="false">'Profiles 8760'!H795</f>
        <v>265600</v>
      </c>
      <c r="N806" s="0" t="n">
        <f aca="false">J806+L806</f>
        <v>0</v>
      </c>
      <c r="O806" s="0" t="n">
        <f aca="false">O805+N806</f>
        <v>64151.3434621342</v>
      </c>
      <c r="P806" s="0" t="n">
        <f aca="false">MIN($B$5,P805+K806*$B$6-I806)</f>
        <v>170.91457818292</v>
      </c>
      <c r="Q806" s="0" t="n">
        <f aca="false">MAX(0,F806-H806-K806-L806)</f>
        <v>0</v>
      </c>
    </row>
    <row r="807" customFormat="false" ht="15" hidden="false" customHeight="false" outlineLevel="0" collapsed="false">
      <c r="A807" s="0" t="n">
        <f aca="false">'Profiles 8760'!A796</f>
        <v>794</v>
      </c>
      <c r="B807" s="0" t="n">
        <f aca="false">'Profiles 8760'!B796</f>
        <v>2</v>
      </c>
      <c r="C807" s="0" t="n">
        <f aca="false">'Profiles 8760'!E796</f>
        <v>0</v>
      </c>
      <c r="D807" s="0" t="n">
        <f aca="false">'Profiles 8760'!F796</f>
        <v>0</v>
      </c>
      <c r="E807" s="0" t="n">
        <f aca="false">'Profiles 8760'!G796</f>
        <v>0.199935</v>
      </c>
      <c r="F807" s="0" t="n">
        <f aca="false">D807*Assumptions!$C$11*$B$7+E807*Assumptions!$C$12*$B$8</f>
        <v>8.1773415</v>
      </c>
      <c r="G807" s="0" t="n">
        <f aca="false">C807*Assumptions!$C$15</f>
        <v>0</v>
      </c>
      <c r="H807" s="0" t="n">
        <f aca="false">MIN(F807,G807)</f>
        <v>0</v>
      </c>
      <c r="I807" s="0" t="n">
        <f aca="false">IF(C807=1,MIN(G807-H807,Assumptions!$C$13,P806),0)</f>
        <v>0</v>
      </c>
      <c r="J807" s="0" t="n">
        <f aca="false">H807+I807</f>
        <v>0</v>
      </c>
      <c r="K807" s="0" t="n">
        <f aca="false">MIN(IF(C807=1,F807-H807,F807),Assumptions!$C$13,MAX(0,($B$5-P806)/$B$6))</f>
        <v>8.1773415</v>
      </c>
      <c r="L807" s="0" t="n">
        <f aca="false">IF(C807=1,0,MIN(F807-K807,Assumptions!$C$15,MAX(0,$B$10-O806-M807)))</f>
        <v>0</v>
      </c>
      <c r="M807" s="0" t="n">
        <f aca="false">'Profiles 8760'!H796</f>
        <v>265600</v>
      </c>
      <c r="N807" s="0" t="n">
        <f aca="false">J807+L807</f>
        <v>0</v>
      </c>
      <c r="O807" s="0" t="n">
        <f aca="false">O806+N807</f>
        <v>64151.3434621342</v>
      </c>
      <c r="P807" s="0" t="n">
        <f aca="false">MIN($B$5,P806+K807*$B$6-I807)</f>
        <v>178.00269779512</v>
      </c>
      <c r="Q807" s="0" t="n">
        <f aca="false">MAX(0,F807-H807-K807-L807)</f>
        <v>0</v>
      </c>
    </row>
    <row r="808" customFormat="false" ht="15" hidden="false" customHeight="false" outlineLevel="0" collapsed="false">
      <c r="A808" s="0" t="n">
        <f aca="false">'Profiles 8760'!A797</f>
        <v>795</v>
      </c>
      <c r="B808" s="0" t="n">
        <f aca="false">'Profiles 8760'!B797</f>
        <v>2</v>
      </c>
      <c r="C808" s="0" t="n">
        <f aca="false">'Profiles 8760'!E797</f>
        <v>0</v>
      </c>
      <c r="D808" s="0" t="n">
        <f aca="false">'Profiles 8760'!F797</f>
        <v>0</v>
      </c>
      <c r="E808" s="0" t="n">
        <f aca="false">'Profiles 8760'!G797</f>
        <v>0.208845</v>
      </c>
      <c r="F808" s="0" t="n">
        <f aca="false">D808*Assumptions!$C$11*$B$7+E808*Assumptions!$C$12*$B$8</f>
        <v>8.5417605</v>
      </c>
      <c r="G808" s="0" t="n">
        <f aca="false">C808*Assumptions!$C$15</f>
        <v>0</v>
      </c>
      <c r="H808" s="0" t="n">
        <f aca="false">MIN(F808,G808)</f>
        <v>0</v>
      </c>
      <c r="I808" s="0" t="n">
        <f aca="false">IF(C808=1,MIN(G808-H808,Assumptions!$C$13,P807),0)</f>
        <v>0</v>
      </c>
      <c r="J808" s="0" t="n">
        <f aca="false">H808+I808</f>
        <v>0</v>
      </c>
      <c r="K808" s="0" t="n">
        <f aca="false">MIN(IF(C808=1,F808-H808,F808),Assumptions!$C$13,MAX(0,($B$5-P807)/$B$6))</f>
        <v>8.5417605</v>
      </c>
      <c r="L808" s="0" t="n">
        <f aca="false">IF(C808=1,0,MIN(F808-K808,Assumptions!$C$15,MAX(0,$B$10-O807-M808)))</f>
        <v>0</v>
      </c>
      <c r="M808" s="0" t="n">
        <f aca="false">'Profiles 8760'!H797</f>
        <v>265600</v>
      </c>
      <c r="N808" s="0" t="n">
        <f aca="false">J808+L808</f>
        <v>0</v>
      </c>
      <c r="O808" s="0" t="n">
        <f aca="false">O807+N808</f>
        <v>64151.3434621342</v>
      </c>
      <c r="P808" s="0" t="n">
        <f aca="false">MIN($B$5,P807+K808*$B$6-I808)</f>
        <v>185.40669579652</v>
      </c>
      <c r="Q808" s="0" t="n">
        <f aca="false">MAX(0,F808-H808-K808-L808)</f>
        <v>0</v>
      </c>
    </row>
    <row r="809" customFormat="false" ht="15" hidden="false" customHeight="false" outlineLevel="0" collapsed="false">
      <c r="A809" s="0" t="n">
        <f aca="false">'Profiles 8760'!A798</f>
        <v>796</v>
      </c>
      <c r="B809" s="0" t="n">
        <f aca="false">'Profiles 8760'!B798</f>
        <v>2</v>
      </c>
      <c r="C809" s="0" t="n">
        <f aca="false">'Profiles 8760'!E798</f>
        <v>0</v>
      </c>
      <c r="D809" s="0" t="n">
        <f aca="false">'Profiles 8760'!F798</f>
        <v>0</v>
      </c>
      <c r="E809" s="0" t="n">
        <f aca="false">'Profiles 8760'!G798</f>
        <v>0.22211</v>
      </c>
      <c r="F809" s="0" t="n">
        <f aca="false">D809*Assumptions!$C$11*$B$7+E809*Assumptions!$C$12*$B$8</f>
        <v>9.084299</v>
      </c>
      <c r="G809" s="0" t="n">
        <f aca="false">C809*Assumptions!$C$15</f>
        <v>0</v>
      </c>
      <c r="H809" s="0" t="n">
        <f aca="false">MIN(F809,G809)</f>
        <v>0</v>
      </c>
      <c r="I809" s="0" t="n">
        <f aca="false">IF(C809=1,MIN(G809-H809,Assumptions!$C$13,P808),0)</f>
        <v>0</v>
      </c>
      <c r="J809" s="0" t="n">
        <f aca="false">H809+I809</f>
        <v>0</v>
      </c>
      <c r="K809" s="0" t="n">
        <f aca="false">MIN(IF(C809=1,F809-H809,F809),Assumptions!$C$13,MAX(0,($B$5-P808)/$B$6))</f>
        <v>9.084299</v>
      </c>
      <c r="L809" s="0" t="n">
        <f aca="false">IF(C809=1,0,MIN(F809-K809,Assumptions!$C$15,MAX(0,$B$10-O808-M809)))</f>
        <v>0</v>
      </c>
      <c r="M809" s="0" t="n">
        <f aca="false">'Profiles 8760'!H798</f>
        <v>265600</v>
      </c>
      <c r="N809" s="0" t="n">
        <f aca="false">J809+L809</f>
        <v>0</v>
      </c>
      <c r="O809" s="0" t="n">
        <f aca="false">O808+N809</f>
        <v>64151.3434621342</v>
      </c>
      <c r="P809" s="0" t="n">
        <f aca="false">MIN($B$5,P808+K809*$B$6-I809)</f>
        <v>193.28096616972</v>
      </c>
      <c r="Q809" s="0" t="n">
        <f aca="false">MAX(0,F809-H809-K809-L809)</f>
        <v>0</v>
      </c>
    </row>
    <row r="810" customFormat="false" ht="15" hidden="false" customHeight="false" outlineLevel="0" collapsed="false">
      <c r="A810" s="0" t="n">
        <f aca="false">'Profiles 8760'!A799</f>
        <v>797</v>
      </c>
      <c r="B810" s="0" t="n">
        <f aca="false">'Profiles 8760'!B799</f>
        <v>2</v>
      </c>
      <c r="C810" s="0" t="n">
        <f aca="false">'Profiles 8760'!E799</f>
        <v>0</v>
      </c>
      <c r="D810" s="0" t="n">
        <f aca="false">'Profiles 8760'!F799</f>
        <v>0</v>
      </c>
      <c r="E810" s="0" t="n">
        <f aca="false">'Profiles 8760'!G799</f>
        <v>0.216943</v>
      </c>
      <c r="F810" s="0" t="n">
        <f aca="false">D810*Assumptions!$C$11*$B$7+E810*Assumptions!$C$12*$B$8</f>
        <v>8.8729687</v>
      </c>
      <c r="G810" s="0" t="n">
        <f aca="false">C810*Assumptions!$C$15</f>
        <v>0</v>
      </c>
      <c r="H810" s="0" t="n">
        <f aca="false">MIN(F810,G810)</f>
        <v>0</v>
      </c>
      <c r="I810" s="0" t="n">
        <f aca="false">IF(C810=1,MIN(G810-H810,Assumptions!$C$13,P809),0)</f>
        <v>0</v>
      </c>
      <c r="J810" s="0" t="n">
        <f aca="false">H810+I810</f>
        <v>0</v>
      </c>
      <c r="K810" s="0" t="n">
        <f aca="false">MIN(IF(C810=1,F810-H810,F810),Assumptions!$C$13,MAX(0,($B$5-P809)/$B$6))</f>
        <v>8.8729687</v>
      </c>
      <c r="L810" s="0" t="n">
        <f aca="false">IF(C810=1,0,MIN(F810-K810,Assumptions!$C$15,MAX(0,$B$10-O809-M810)))</f>
        <v>0</v>
      </c>
      <c r="M810" s="0" t="n">
        <f aca="false">'Profiles 8760'!H799</f>
        <v>265600</v>
      </c>
      <c r="N810" s="0" t="n">
        <f aca="false">J810+L810</f>
        <v>0</v>
      </c>
      <c r="O810" s="0" t="n">
        <f aca="false">O809+N810</f>
        <v>64151.3434621342</v>
      </c>
      <c r="P810" s="0" t="n">
        <f aca="false">MIN($B$5,P809+K810*$B$6-I810)</f>
        <v>200.97205543888</v>
      </c>
      <c r="Q810" s="0" t="n">
        <f aca="false">MAX(0,F810-H810-K810-L810)</f>
        <v>0</v>
      </c>
    </row>
    <row r="811" customFormat="false" ht="15" hidden="false" customHeight="false" outlineLevel="0" collapsed="false">
      <c r="A811" s="0" t="n">
        <f aca="false">'Profiles 8760'!A800</f>
        <v>798</v>
      </c>
      <c r="B811" s="0" t="n">
        <f aca="false">'Profiles 8760'!B800</f>
        <v>2</v>
      </c>
      <c r="C811" s="0" t="n">
        <f aca="false">'Profiles 8760'!E800</f>
        <v>0</v>
      </c>
      <c r="D811" s="0" t="n">
        <f aca="false">'Profiles 8760'!F800</f>
        <v>0</v>
      </c>
      <c r="E811" s="0" t="n">
        <f aca="false">'Profiles 8760'!G800</f>
        <v>0.202951</v>
      </c>
      <c r="F811" s="0" t="n">
        <f aca="false">D811*Assumptions!$C$11*$B$7+E811*Assumptions!$C$12*$B$8</f>
        <v>8.3006959</v>
      </c>
      <c r="G811" s="0" t="n">
        <f aca="false">C811*Assumptions!$C$15</f>
        <v>0</v>
      </c>
      <c r="H811" s="0" t="n">
        <f aca="false">MIN(F811,G811)</f>
        <v>0</v>
      </c>
      <c r="I811" s="0" t="n">
        <f aca="false">IF(C811=1,MIN(G811-H811,Assumptions!$C$13,P810),0)</f>
        <v>0</v>
      </c>
      <c r="J811" s="0" t="n">
        <f aca="false">H811+I811</f>
        <v>0</v>
      </c>
      <c r="K811" s="0" t="n">
        <f aca="false">MIN(IF(C811=1,F811-H811,F811),Assumptions!$C$13,MAX(0,($B$5-P810)/$B$6))</f>
        <v>8.3006959</v>
      </c>
      <c r="L811" s="0" t="n">
        <f aca="false">IF(C811=1,0,MIN(F811-K811,Assumptions!$C$15,MAX(0,$B$10-O810-M811)))</f>
        <v>0</v>
      </c>
      <c r="M811" s="0" t="n">
        <f aca="false">'Profiles 8760'!H800</f>
        <v>265600</v>
      </c>
      <c r="N811" s="0" t="n">
        <f aca="false">J811+L811</f>
        <v>0</v>
      </c>
      <c r="O811" s="0" t="n">
        <f aca="false">O810+N811</f>
        <v>64151.3434621342</v>
      </c>
      <c r="P811" s="0" t="n">
        <f aca="false">MIN($B$5,P810+K811*$B$6-I811)</f>
        <v>208.167098645</v>
      </c>
      <c r="Q811" s="0" t="n">
        <f aca="false">MAX(0,F811-H811-K811-L811)</f>
        <v>0</v>
      </c>
    </row>
    <row r="812" customFormat="false" ht="15" hidden="false" customHeight="false" outlineLevel="0" collapsed="false">
      <c r="A812" s="0" t="n">
        <f aca="false">'Profiles 8760'!A801</f>
        <v>799</v>
      </c>
      <c r="B812" s="0" t="n">
        <f aca="false">'Profiles 8760'!B801</f>
        <v>2</v>
      </c>
      <c r="C812" s="0" t="n">
        <f aca="false">'Profiles 8760'!E801</f>
        <v>0</v>
      </c>
      <c r="D812" s="0" t="n">
        <f aca="false">'Profiles 8760'!F801</f>
        <v>0</v>
      </c>
      <c r="E812" s="0" t="n">
        <f aca="false">'Profiles 8760'!G801</f>
        <v>0.174619</v>
      </c>
      <c r="F812" s="0" t="n">
        <f aca="false">D812*Assumptions!$C$11*$B$7+E812*Assumptions!$C$12*$B$8</f>
        <v>7.1419171</v>
      </c>
      <c r="G812" s="0" t="n">
        <f aca="false">C812*Assumptions!$C$15</f>
        <v>0</v>
      </c>
      <c r="H812" s="0" t="n">
        <f aca="false">MIN(F812,G812)</f>
        <v>0</v>
      </c>
      <c r="I812" s="0" t="n">
        <f aca="false">IF(C812=1,MIN(G812-H812,Assumptions!$C$13,P811),0)</f>
        <v>0</v>
      </c>
      <c r="J812" s="0" t="n">
        <f aca="false">H812+I812</f>
        <v>0</v>
      </c>
      <c r="K812" s="0" t="n">
        <f aca="false">MIN(IF(C812=1,F812-H812,F812),Assumptions!$C$13,MAX(0,($B$5-P811)/$B$6))</f>
        <v>7.1419171</v>
      </c>
      <c r="L812" s="0" t="n">
        <f aca="false">IF(C812=1,0,MIN(F812-K812,Assumptions!$C$15,MAX(0,$B$10-O811-M812)))</f>
        <v>0</v>
      </c>
      <c r="M812" s="0" t="n">
        <f aca="false">'Profiles 8760'!H801</f>
        <v>265600</v>
      </c>
      <c r="N812" s="0" t="n">
        <f aca="false">J812+L812</f>
        <v>0</v>
      </c>
      <c r="O812" s="0" t="n">
        <f aca="false">O811+N812</f>
        <v>64151.3434621342</v>
      </c>
      <c r="P812" s="0" t="n">
        <f aca="false">MIN($B$5,P811+K812*$B$6-I812)</f>
        <v>214.35771238728</v>
      </c>
      <c r="Q812" s="0" t="n">
        <f aca="false">MAX(0,F812-H812-K812-L812)</f>
        <v>0</v>
      </c>
    </row>
    <row r="813" customFormat="false" ht="15" hidden="false" customHeight="false" outlineLevel="0" collapsed="false">
      <c r="A813" s="0" t="n">
        <f aca="false">'Profiles 8760'!A802</f>
        <v>800</v>
      </c>
      <c r="B813" s="0" t="n">
        <f aca="false">'Profiles 8760'!B802</f>
        <v>2</v>
      </c>
      <c r="C813" s="0" t="n">
        <f aca="false">'Profiles 8760'!E802</f>
        <v>1</v>
      </c>
      <c r="D813" s="0" t="n">
        <f aca="false">'Profiles 8760'!F802</f>
        <v>0.118481</v>
      </c>
      <c r="E813" s="0" t="n">
        <f aca="false">'Profiles 8760'!G802</f>
        <v>0.099631</v>
      </c>
      <c r="F813" s="0" t="n">
        <f aca="false">D813*Assumptions!$C$11*$B$7+E813*Assumptions!$C$12*$B$8</f>
        <v>38.2922207</v>
      </c>
      <c r="G813" s="0" t="n">
        <f aca="false">C813*Assumptions!$C$15</f>
        <v>200</v>
      </c>
      <c r="H813" s="0" t="n">
        <f aca="false">MIN(F813,G813)</f>
        <v>38.2922207</v>
      </c>
      <c r="I813" s="0" t="n">
        <f aca="false">IF(C813=1,MIN(G813-H813,Assumptions!$C$13,P812),0)</f>
        <v>161.7077793</v>
      </c>
      <c r="J813" s="0" t="n">
        <f aca="false">H813+I813</f>
        <v>200</v>
      </c>
      <c r="K813" s="0" t="n">
        <f aca="false">MIN(IF(C813=1,F813-H813,F813),Assumptions!$C$13,MAX(0,($B$5-P812)/$B$6))</f>
        <v>0</v>
      </c>
      <c r="L813" s="0" t="n">
        <f aca="false">IF(C813=1,0,MIN(F813-K813,Assumptions!$C$15,MAX(0,$B$10-O812-M813)))</f>
        <v>0</v>
      </c>
      <c r="M813" s="0" t="n">
        <f aca="false">'Profiles 8760'!H802</f>
        <v>265400</v>
      </c>
      <c r="N813" s="0" t="n">
        <f aca="false">J813+L813</f>
        <v>200</v>
      </c>
      <c r="O813" s="0" t="n">
        <f aca="false">O812+N813</f>
        <v>64351.3434621342</v>
      </c>
      <c r="P813" s="0" t="n">
        <f aca="false">MIN($B$5,P812+K813*$B$6-I813)</f>
        <v>52.64993308728</v>
      </c>
      <c r="Q813" s="0" t="n">
        <f aca="false">MAX(0,F813-H813-K813-L813)</f>
        <v>0</v>
      </c>
    </row>
    <row r="814" customFormat="false" ht="15" hidden="false" customHeight="false" outlineLevel="0" collapsed="false">
      <c r="A814" s="0" t="n">
        <f aca="false">'Profiles 8760'!A803</f>
        <v>801</v>
      </c>
      <c r="B814" s="0" t="n">
        <f aca="false">'Profiles 8760'!B803</f>
        <v>2</v>
      </c>
      <c r="C814" s="0" t="n">
        <f aca="false">'Profiles 8760'!E803</f>
        <v>1</v>
      </c>
      <c r="D814" s="0" t="n">
        <f aca="false">'Profiles 8760'!F803</f>
        <v>0.400225</v>
      </c>
      <c r="E814" s="0" t="n">
        <f aca="false">'Profiles 8760'!G803</f>
        <v>0.125949</v>
      </c>
      <c r="F814" s="0" t="n">
        <f aca="false">D814*Assumptions!$C$11*$B$7+E814*Assumptions!$C$12*$B$8</f>
        <v>120.7362941</v>
      </c>
      <c r="G814" s="0" t="n">
        <f aca="false">C814*Assumptions!$C$15</f>
        <v>200</v>
      </c>
      <c r="H814" s="0" t="n">
        <f aca="false">MIN(F814,G814)</f>
        <v>120.7362941</v>
      </c>
      <c r="I814" s="0" t="n">
        <f aca="false">IF(C814=1,MIN(G814-H814,Assumptions!$C$13,P813),0)</f>
        <v>52.64993308728</v>
      </c>
      <c r="J814" s="0" t="n">
        <f aca="false">H814+I814</f>
        <v>173.38622718728</v>
      </c>
      <c r="K814" s="0" t="n">
        <f aca="false">MIN(IF(C814=1,F814-H814,F814),Assumptions!$C$13,MAX(0,($B$5-P813)/$B$6))</f>
        <v>0</v>
      </c>
      <c r="L814" s="0" t="n">
        <f aca="false">IF(C814=1,0,MIN(F814-K814,Assumptions!$C$15,MAX(0,$B$10-O813-M814)))</f>
        <v>0</v>
      </c>
      <c r="M814" s="0" t="n">
        <f aca="false">'Profiles 8760'!H803</f>
        <v>265200</v>
      </c>
      <c r="N814" s="0" t="n">
        <f aca="false">J814+L814</f>
        <v>173.38622718728</v>
      </c>
      <c r="O814" s="0" t="n">
        <f aca="false">O813+N814</f>
        <v>64524.7296893215</v>
      </c>
      <c r="P814" s="0" t="n">
        <f aca="false">MIN($B$5,P813+K814*$B$6-I814)</f>
        <v>0</v>
      </c>
      <c r="Q814" s="0" t="n">
        <f aca="false">MAX(0,F814-H814-K814-L814)</f>
        <v>0</v>
      </c>
    </row>
    <row r="815" customFormat="false" ht="15" hidden="false" customHeight="false" outlineLevel="0" collapsed="false">
      <c r="A815" s="0" t="n">
        <f aca="false">'Profiles 8760'!A804</f>
        <v>802</v>
      </c>
      <c r="B815" s="0" t="n">
        <f aca="false">'Profiles 8760'!B804</f>
        <v>2</v>
      </c>
      <c r="C815" s="0" t="n">
        <f aca="false">'Profiles 8760'!E804</f>
        <v>0</v>
      </c>
      <c r="D815" s="0" t="n">
        <f aca="false">'Profiles 8760'!F804</f>
        <v>0.70268</v>
      </c>
      <c r="E815" s="0" t="n">
        <f aca="false">'Profiles 8760'!G804</f>
        <v>0.173737</v>
      </c>
      <c r="F815" s="0" t="n">
        <f aca="false">D815*Assumptions!$C$11*$B$7+E815*Assumptions!$C$12*$B$8</f>
        <v>210.0398273</v>
      </c>
      <c r="G815" s="0" t="n">
        <f aca="false">C815*Assumptions!$C$15</f>
        <v>0</v>
      </c>
      <c r="H815" s="0" t="n">
        <f aca="false">MIN(F815,G815)</f>
        <v>0</v>
      </c>
      <c r="I815" s="0" t="n">
        <f aca="false">IF(C815=1,MIN(G815-H815,Assumptions!$C$13,P814),0)</f>
        <v>0</v>
      </c>
      <c r="J815" s="0" t="n">
        <f aca="false">H815+I815</f>
        <v>0</v>
      </c>
      <c r="K815" s="0" t="n">
        <f aca="false">MIN(IF(C815=1,F815-H815,F815),Assumptions!$C$13,MAX(0,($B$5-P814)/$B$6))</f>
        <v>180</v>
      </c>
      <c r="L815" s="0" t="n">
        <f aca="false">IF(C815=1,0,MIN(F815-K815,Assumptions!$C$15,MAX(0,$B$10-O814-M815)))</f>
        <v>30.0398273</v>
      </c>
      <c r="M815" s="0" t="n">
        <f aca="false">'Profiles 8760'!H804</f>
        <v>265200</v>
      </c>
      <c r="N815" s="0" t="n">
        <f aca="false">J815+L815</f>
        <v>30.0398273</v>
      </c>
      <c r="O815" s="0" t="n">
        <f aca="false">O814+N815</f>
        <v>64554.7695166215</v>
      </c>
      <c r="P815" s="0" t="n">
        <f aca="false">MIN($B$5,P814+K815*$B$6-I815)</f>
        <v>156.024</v>
      </c>
      <c r="Q815" s="0" t="n">
        <f aca="false">MAX(0,F815-H815-K815-L815)</f>
        <v>0</v>
      </c>
    </row>
    <row r="816" customFormat="false" ht="15" hidden="false" customHeight="false" outlineLevel="0" collapsed="false">
      <c r="A816" s="0" t="n">
        <f aca="false">'Profiles 8760'!A805</f>
        <v>803</v>
      </c>
      <c r="B816" s="0" t="n">
        <f aca="false">'Profiles 8760'!B805</f>
        <v>2</v>
      </c>
      <c r="C816" s="0" t="n">
        <f aca="false">'Profiles 8760'!E805</f>
        <v>0</v>
      </c>
      <c r="D816" s="0" t="n">
        <f aca="false">'Profiles 8760'!F805</f>
        <v>0.964236</v>
      </c>
      <c r="E816" s="0" t="n">
        <f aca="false">'Profiles 8760'!G805</f>
        <v>0.281844</v>
      </c>
      <c r="F816" s="0" t="n">
        <f aca="false">D816*Assumptions!$C$11*$B$7+E816*Assumptions!$C$12*$B$8</f>
        <v>289.9987764</v>
      </c>
      <c r="G816" s="0" t="n">
        <f aca="false">C816*Assumptions!$C$15</f>
        <v>0</v>
      </c>
      <c r="H816" s="0" t="n">
        <f aca="false">MIN(F816,G816)</f>
        <v>0</v>
      </c>
      <c r="I816" s="0" t="n">
        <f aca="false">IF(C816=1,MIN(G816-H816,Assumptions!$C$13,P815),0)</f>
        <v>0</v>
      </c>
      <c r="J816" s="0" t="n">
        <f aca="false">H816+I816</f>
        <v>0</v>
      </c>
      <c r="K816" s="0" t="n">
        <f aca="false">MIN(IF(C816=1,F816-H816,F816),Assumptions!$C$13,MAX(0,($B$5-P815)/$B$6))</f>
        <v>180</v>
      </c>
      <c r="L816" s="0" t="n">
        <f aca="false">IF(C816=1,0,MIN(F816-K816,Assumptions!$C$15,MAX(0,$B$10-O815-M816)))</f>
        <v>109.9987764</v>
      </c>
      <c r="M816" s="0" t="n">
        <f aca="false">'Profiles 8760'!H805</f>
        <v>265200</v>
      </c>
      <c r="N816" s="0" t="n">
        <f aca="false">J816+L816</f>
        <v>109.9987764</v>
      </c>
      <c r="O816" s="0" t="n">
        <f aca="false">O815+N816</f>
        <v>64664.7682930215</v>
      </c>
      <c r="P816" s="0" t="n">
        <f aca="false">MIN($B$5,P815+K816*$B$6-I816)</f>
        <v>312.048</v>
      </c>
      <c r="Q816" s="0" t="n">
        <f aca="false">MAX(0,F816-H816-K816-L816)</f>
        <v>0</v>
      </c>
    </row>
    <row r="817" customFormat="false" ht="15" hidden="false" customHeight="false" outlineLevel="0" collapsed="false">
      <c r="A817" s="0" t="n">
        <f aca="false">'Profiles 8760'!A806</f>
        <v>804</v>
      </c>
      <c r="B817" s="0" t="n">
        <f aca="false">'Profiles 8760'!B806</f>
        <v>2</v>
      </c>
      <c r="C817" s="0" t="n">
        <f aca="false">'Profiles 8760'!E806</f>
        <v>0</v>
      </c>
      <c r="D817" s="0" t="n">
        <f aca="false">'Profiles 8760'!F806</f>
        <v>1</v>
      </c>
      <c r="E817" s="0" t="n">
        <f aca="false">'Profiles 8760'!G806</f>
        <v>0.283431</v>
      </c>
      <c r="F817" s="0" t="n">
        <f aca="false">D817*Assumptions!$C$11*$B$7+E817*Assumptions!$C$12*$B$8</f>
        <v>300.3923279</v>
      </c>
      <c r="G817" s="0" t="n">
        <f aca="false">C817*Assumptions!$C$15</f>
        <v>0</v>
      </c>
      <c r="H817" s="0" t="n">
        <f aca="false">MIN(F817,G817)</f>
        <v>0</v>
      </c>
      <c r="I817" s="0" t="n">
        <f aca="false">IF(C817=1,MIN(G817-H817,Assumptions!$C$13,P816),0)</f>
        <v>0</v>
      </c>
      <c r="J817" s="0" t="n">
        <f aca="false">H817+I817</f>
        <v>0</v>
      </c>
      <c r="K817" s="0" t="n">
        <f aca="false">MIN(IF(C817=1,F817-H817,F817),Assumptions!$C$13,MAX(0,($B$5-P816)/$B$6))</f>
        <v>180</v>
      </c>
      <c r="L817" s="0" t="n">
        <f aca="false">IF(C817=1,0,MIN(F817-K817,Assumptions!$C$15,MAX(0,$B$10-O816-M817)))</f>
        <v>120.3923279</v>
      </c>
      <c r="M817" s="0" t="n">
        <f aca="false">'Profiles 8760'!H806</f>
        <v>265200</v>
      </c>
      <c r="N817" s="0" t="n">
        <f aca="false">J817+L817</f>
        <v>120.3923279</v>
      </c>
      <c r="O817" s="0" t="n">
        <f aca="false">O816+N817</f>
        <v>64785.1606209215</v>
      </c>
      <c r="P817" s="0" t="n">
        <f aca="false">MIN($B$5,P816+K817*$B$6-I817)</f>
        <v>468.072</v>
      </c>
      <c r="Q817" s="0" t="n">
        <f aca="false">MAX(0,F817-H817-K817-L817)</f>
        <v>0</v>
      </c>
    </row>
    <row r="818" customFormat="false" ht="15" hidden="false" customHeight="false" outlineLevel="0" collapsed="false">
      <c r="A818" s="0" t="n">
        <f aca="false">'Profiles 8760'!A807</f>
        <v>805</v>
      </c>
      <c r="B818" s="0" t="n">
        <f aca="false">'Profiles 8760'!B807</f>
        <v>2</v>
      </c>
      <c r="C818" s="0" t="n">
        <f aca="false">'Profiles 8760'!E807</f>
        <v>0</v>
      </c>
      <c r="D818" s="0" t="n">
        <f aca="false">'Profiles 8760'!F807</f>
        <v>1</v>
      </c>
      <c r="E818" s="0" t="n">
        <f aca="false">'Profiles 8760'!G807</f>
        <v>0.229492</v>
      </c>
      <c r="F818" s="0" t="n">
        <f aca="false">D818*Assumptions!$C$11*$B$7+E818*Assumptions!$C$12*$B$8</f>
        <v>298.1862228</v>
      </c>
      <c r="G818" s="0" t="n">
        <f aca="false">C818*Assumptions!$C$15</f>
        <v>0</v>
      </c>
      <c r="H818" s="0" t="n">
        <f aca="false">MIN(F818,G818)</f>
        <v>0</v>
      </c>
      <c r="I818" s="0" t="n">
        <f aca="false">IF(C818=1,MIN(G818-H818,Assumptions!$C$13,P817),0)</f>
        <v>0</v>
      </c>
      <c r="J818" s="0" t="n">
        <f aca="false">H818+I818</f>
        <v>0</v>
      </c>
      <c r="K818" s="0" t="n">
        <f aca="false">MIN(IF(C818=1,F818-H818,F818),Assumptions!$C$13,MAX(0,($B$5-P817)/$B$6))</f>
        <v>49.3054914628519</v>
      </c>
      <c r="L818" s="0" t="n">
        <f aca="false">IF(C818=1,0,MIN(F818-K818,Assumptions!$C$15,MAX(0,$B$10-O817-M818)))</f>
        <v>200</v>
      </c>
      <c r="M818" s="0" t="n">
        <f aca="false">'Profiles 8760'!H807</f>
        <v>265200</v>
      </c>
      <c r="N818" s="0" t="n">
        <f aca="false">J818+L818</f>
        <v>200</v>
      </c>
      <c r="O818" s="0" t="n">
        <f aca="false">O817+N818</f>
        <v>64985.1606209215</v>
      </c>
      <c r="P818" s="0" t="n">
        <f aca="false">MIN($B$5,P817+K818*$B$6-I818)</f>
        <v>510.81</v>
      </c>
      <c r="Q818" s="0" t="n">
        <f aca="false">MAX(0,F818-H818-K818-L818)</f>
        <v>48.8807313371481</v>
      </c>
    </row>
    <row r="819" customFormat="false" ht="15" hidden="false" customHeight="false" outlineLevel="0" collapsed="false">
      <c r="A819" s="0" t="n">
        <f aca="false">'Profiles 8760'!A808</f>
        <v>806</v>
      </c>
      <c r="B819" s="0" t="n">
        <f aca="false">'Profiles 8760'!B808</f>
        <v>2</v>
      </c>
      <c r="C819" s="0" t="n">
        <f aca="false">'Profiles 8760'!E808</f>
        <v>0</v>
      </c>
      <c r="D819" s="0" t="n">
        <f aca="false">'Profiles 8760'!F808</f>
        <v>1</v>
      </c>
      <c r="E819" s="0" t="n">
        <f aca="false">'Profiles 8760'!G808</f>
        <v>0.161136</v>
      </c>
      <c r="F819" s="0" t="n">
        <f aca="false">D819*Assumptions!$C$11*$B$7+E819*Assumptions!$C$12*$B$8</f>
        <v>295.3904624</v>
      </c>
      <c r="G819" s="0" t="n">
        <f aca="false">C819*Assumptions!$C$15</f>
        <v>0</v>
      </c>
      <c r="H819" s="0" t="n">
        <f aca="false">MIN(F819,G819)</f>
        <v>0</v>
      </c>
      <c r="I819" s="0" t="n">
        <f aca="false">IF(C819=1,MIN(G819-H819,Assumptions!$C$13,P818),0)</f>
        <v>0</v>
      </c>
      <c r="J819" s="0" t="n">
        <f aca="false">H819+I819</f>
        <v>0</v>
      </c>
      <c r="K819" s="0" t="n">
        <f aca="false">MIN(IF(C819=1,F819-H819,F819),Assumptions!$C$13,MAX(0,($B$5-P818)/$B$6))</f>
        <v>0</v>
      </c>
      <c r="L819" s="0" t="n">
        <f aca="false">IF(C819=1,0,MIN(F819-K819,Assumptions!$C$15,MAX(0,$B$10-O818-M819)))</f>
        <v>200</v>
      </c>
      <c r="M819" s="0" t="n">
        <f aca="false">'Profiles 8760'!H808</f>
        <v>265200</v>
      </c>
      <c r="N819" s="0" t="n">
        <f aca="false">J819+L819</f>
        <v>200</v>
      </c>
      <c r="O819" s="0" t="n">
        <f aca="false">O818+N819</f>
        <v>65185.1606209215</v>
      </c>
      <c r="P819" s="0" t="n">
        <f aca="false">MIN($B$5,P818+K819*$B$6-I819)</f>
        <v>510.81</v>
      </c>
      <c r="Q819" s="0" t="n">
        <f aca="false">MAX(0,F819-H819-K819-L819)</f>
        <v>95.3904624</v>
      </c>
    </row>
    <row r="820" customFormat="false" ht="15" hidden="false" customHeight="false" outlineLevel="0" collapsed="false">
      <c r="A820" s="0" t="n">
        <f aca="false">'Profiles 8760'!A809</f>
        <v>807</v>
      </c>
      <c r="B820" s="0" t="n">
        <f aca="false">'Profiles 8760'!B809</f>
        <v>2</v>
      </c>
      <c r="C820" s="0" t="n">
        <f aca="false">'Profiles 8760'!E809</f>
        <v>0</v>
      </c>
      <c r="D820" s="0" t="n">
        <f aca="false">'Profiles 8760'!F809</f>
        <v>0.964236</v>
      </c>
      <c r="E820" s="0" t="n">
        <f aca="false">'Profiles 8760'!G809</f>
        <v>0.205614</v>
      </c>
      <c r="F820" s="0" t="n">
        <f aca="false">D820*Assumptions!$C$11*$B$7+E820*Assumptions!$C$12*$B$8</f>
        <v>286.8809694</v>
      </c>
      <c r="G820" s="0" t="n">
        <f aca="false">C820*Assumptions!$C$15</f>
        <v>0</v>
      </c>
      <c r="H820" s="0" t="n">
        <f aca="false">MIN(F820,G820)</f>
        <v>0</v>
      </c>
      <c r="I820" s="0" t="n">
        <f aca="false">IF(C820=1,MIN(G820-H820,Assumptions!$C$13,P819),0)</f>
        <v>0</v>
      </c>
      <c r="J820" s="0" t="n">
        <f aca="false">H820+I820</f>
        <v>0</v>
      </c>
      <c r="K820" s="0" t="n">
        <f aca="false">MIN(IF(C820=1,F820-H820,F820),Assumptions!$C$13,MAX(0,($B$5-P819)/$B$6))</f>
        <v>0</v>
      </c>
      <c r="L820" s="0" t="n">
        <f aca="false">IF(C820=1,0,MIN(F820-K820,Assumptions!$C$15,MAX(0,$B$10-O819-M820)))</f>
        <v>200</v>
      </c>
      <c r="M820" s="0" t="n">
        <f aca="false">'Profiles 8760'!H809</f>
        <v>265200</v>
      </c>
      <c r="N820" s="0" t="n">
        <f aca="false">J820+L820</f>
        <v>200</v>
      </c>
      <c r="O820" s="0" t="n">
        <f aca="false">O819+N820</f>
        <v>65385.1606209215</v>
      </c>
      <c r="P820" s="0" t="n">
        <f aca="false">MIN($B$5,P819+K820*$B$6-I820)</f>
        <v>510.81</v>
      </c>
      <c r="Q820" s="0" t="n">
        <f aca="false">MAX(0,F820-H820-K820-L820)</f>
        <v>86.8809694</v>
      </c>
    </row>
    <row r="821" customFormat="false" ht="15" hidden="false" customHeight="false" outlineLevel="0" collapsed="false">
      <c r="A821" s="0" t="n">
        <f aca="false">'Profiles 8760'!A810</f>
        <v>808</v>
      </c>
      <c r="B821" s="0" t="n">
        <f aca="false">'Profiles 8760'!B810</f>
        <v>2</v>
      </c>
      <c r="C821" s="0" t="n">
        <f aca="false">'Profiles 8760'!E810</f>
        <v>0</v>
      </c>
      <c r="D821" s="0" t="n">
        <f aca="false">'Profiles 8760'!F810</f>
        <v>0.70268</v>
      </c>
      <c r="E821" s="0" t="n">
        <f aca="false">'Profiles 8760'!G810</f>
        <v>0.194646</v>
      </c>
      <c r="F821" s="0" t="n">
        <f aca="false">D821*Assumptions!$C$11*$B$7+E821*Assumptions!$C$12*$B$8</f>
        <v>210.8950054</v>
      </c>
      <c r="G821" s="0" t="n">
        <f aca="false">C821*Assumptions!$C$15</f>
        <v>0</v>
      </c>
      <c r="H821" s="0" t="n">
        <f aca="false">MIN(F821,G821)</f>
        <v>0</v>
      </c>
      <c r="I821" s="0" t="n">
        <f aca="false">IF(C821=1,MIN(G821-H821,Assumptions!$C$13,P820),0)</f>
        <v>0</v>
      </c>
      <c r="J821" s="0" t="n">
        <f aca="false">H821+I821</f>
        <v>0</v>
      </c>
      <c r="K821" s="0" t="n">
        <f aca="false">MIN(IF(C821=1,F821-H821,F821),Assumptions!$C$13,MAX(0,($B$5-P820)/$B$6))</f>
        <v>0</v>
      </c>
      <c r="L821" s="0" t="n">
        <f aca="false">IF(C821=1,0,MIN(F821-K821,Assumptions!$C$15,MAX(0,$B$10-O820-M821)))</f>
        <v>200</v>
      </c>
      <c r="M821" s="0" t="n">
        <f aca="false">'Profiles 8760'!H810</f>
        <v>265200</v>
      </c>
      <c r="N821" s="0" t="n">
        <f aca="false">J821+L821</f>
        <v>200</v>
      </c>
      <c r="O821" s="0" t="n">
        <f aca="false">O820+N821</f>
        <v>65585.1606209215</v>
      </c>
      <c r="P821" s="0" t="n">
        <f aca="false">MIN($B$5,P820+K821*$B$6-I821)</f>
        <v>510.81</v>
      </c>
      <c r="Q821" s="0" t="n">
        <f aca="false">MAX(0,F821-H821-K821-L821)</f>
        <v>10.8950054</v>
      </c>
    </row>
    <row r="822" customFormat="false" ht="15" hidden="false" customHeight="false" outlineLevel="0" collapsed="false">
      <c r="A822" s="0" t="n">
        <f aca="false">'Profiles 8760'!A811</f>
        <v>809</v>
      </c>
      <c r="B822" s="0" t="n">
        <f aca="false">'Profiles 8760'!B811</f>
        <v>2</v>
      </c>
      <c r="C822" s="0" t="n">
        <f aca="false">'Profiles 8760'!E811</f>
        <v>0</v>
      </c>
      <c r="D822" s="0" t="n">
        <f aca="false">'Profiles 8760'!F811</f>
        <v>0.400225</v>
      </c>
      <c r="E822" s="0" t="n">
        <f aca="false">'Profiles 8760'!G811</f>
        <v>0.27529</v>
      </c>
      <c r="F822" s="0" t="n">
        <f aca="false">D822*Assumptions!$C$11*$B$7+E822*Assumptions!$C$12*$B$8</f>
        <v>126.844341</v>
      </c>
      <c r="G822" s="0" t="n">
        <f aca="false">C822*Assumptions!$C$15</f>
        <v>0</v>
      </c>
      <c r="H822" s="0" t="n">
        <f aca="false">MIN(F822,G822)</f>
        <v>0</v>
      </c>
      <c r="I822" s="0" t="n">
        <f aca="false">IF(C822=1,MIN(G822-H822,Assumptions!$C$13,P821),0)</f>
        <v>0</v>
      </c>
      <c r="J822" s="0" t="n">
        <f aca="false">H822+I822</f>
        <v>0</v>
      </c>
      <c r="K822" s="0" t="n">
        <f aca="false">MIN(IF(C822=1,F822-H822,F822),Assumptions!$C$13,MAX(0,($B$5-P821)/$B$6))</f>
        <v>0</v>
      </c>
      <c r="L822" s="0" t="n">
        <f aca="false">IF(C822=1,0,MIN(F822-K822,Assumptions!$C$15,MAX(0,$B$10-O821-M822)))</f>
        <v>126.844341</v>
      </c>
      <c r="M822" s="0" t="n">
        <f aca="false">'Profiles 8760'!H811</f>
        <v>265200</v>
      </c>
      <c r="N822" s="0" t="n">
        <f aca="false">J822+L822</f>
        <v>126.844341</v>
      </c>
      <c r="O822" s="0" t="n">
        <f aca="false">O821+N822</f>
        <v>65712.0049619215</v>
      </c>
      <c r="P822" s="0" t="n">
        <f aca="false">MIN($B$5,P821+K822*$B$6-I822)</f>
        <v>510.81</v>
      </c>
      <c r="Q822" s="0" t="n">
        <f aca="false">MAX(0,F822-H822-K822-L822)</f>
        <v>0</v>
      </c>
    </row>
    <row r="823" customFormat="false" ht="15" hidden="false" customHeight="false" outlineLevel="0" collapsed="false">
      <c r="A823" s="0" t="n">
        <f aca="false">'Profiles 8760'!A812</f>
        <v>810</v>
      </c>
      <c r="B823" s="0" t="n">
        <f aca="false">'Profiles 8760'!B812</f>
        <v>2</v>
      </c>
      <c r="C823" s="0" t="n">
        <f aca="false">'Profiles 8760'!E812</f>
        <v>0</v>
      </c>
      <c r="D823" s="0" t="n">
        <f aca="false">'Profiles 8760'!F812</f>
        <v>0.118481</v>
      </c>
      <c r="E823" s="0" t="n">
        <f aca="false">'Profiles 8760'!G812</f>
        <v>0.238947</v>
      </c>
      <c r="F823" s="0" t="n">
        <f aca="false">D823*Assumptions!$C$11*$B$7+E823*Assumptions!$C$12*$B$8</f>
        <v>43.9902451</v>
      </c>
      <c r="G823" s="0" t="n">
        <f aca="false">C823*Assumptions!$C$15</f>
        <v>0</v>
      </c>
      <c r="H823" s="0" t="n">
        <f aca="false">MIN(F823,G823)</f>
        <v>0</v>
      </c>
      <c r="I823" s="0" t="n">
        <f aca="false">IF(C823=1,MIN(G823-H823,Assumptions!$C$13,P822),0)</f>
        <v>0</v>
      </c>
      <c r="J823" s="0" t="n">
        <f aca="false">H823+I823</f>
        <v>0</v>
      </c>
      <c r="K823" s="0" t="n">
        <f aca="false">MIN(IF(C823=1,F823-H823,F823),Assumptions!$C$13,MAX(0,($B$5-P822)/$B$6))</f>
        <v>0</v>
      </c>
      <c r="L823" s="0" t="n">
        <f aca="false">IF(C823=1,0,MIN(F823-K823,Assumptions!$C$15,MAX(0,$B$10-O822-M823)))</f>
        <v>43.9902451</v>
      </c>
      <c r="M823" s="0" t="n">
        <f aca="false">'Profiles 8760'!H812</f>
        <v>265200</v>
      </c>
      <c r="N823" s="0" t="n">
        <f aca="false">J823+L823</f>
        <v>43.9902451</v>
      </c>
      <c r="O823" s="0" t="n">
        <f aca="false">O822+N823</f>
        <v>65755.9952070215</v>
      </c>
      <c r="P823" s="0" t="n">
        <f aca="false">MIN($B$5,P822+K823*$B$6-I823)</f>
        <v>510.81</v>
      </c>
      <c r="Q823" s="0" t="n">
        <f aca="false">MAX(0,F823-H823-K823-L823)</f>
        <v>0</v>
      </c>
    </row>
    <row r="824" customFormat="false" ht="15" hidden="false" customHeight="false" outlineLevel="0" collapsed="false">
      <c r="A824" s="0" t="n">
        <f aca="false">'Profiles 8760'!A813</f>
        <v>811</v>
      </c>
      <c r="B824" s="0" t="n">
        <f aca="false">'Profiles 8760'!B813</f>
        <v>2</v>
      </c>
      <c r="C824" s="0" t="n">
        <f aca="false">'Profiles 8760'!E813</f>
        <v>0</v>
      </c>
      <c r="D824" s="0" t="n">
        <f aca="false">'Profiles 8760'!F813</f>
        <v>0</v>
      </c>
      <c r="E824" s="0" t="n">
        <f aca="false">'Profiles 8760'!G813</f>
        <v>0.236807</v>
      </c>
      <c r="F824" s="0" t="n">
        <f aca="false">D824*Assumptions!$C$11*$B$7+E824*Assumptions!$C$12*$B$8</f>
        <v>9.6854063</v>
      </c>
      <c r="G824" s="0" t="n">
        <f aca="false">C824*Assumptions!$C$15</f>
        <v>0</v>
      </c>
      <c r="H824" s="0" t="n">
        <f aca="false">MIN(F824,G824)</f>
        <v>0</v>
      </c>
      <c r="I824" s="0" t="n">
        <f aca="false">IF(C824=1,MIN(G824-H824,Assumptions!$C$13,P823),0)</f>
        <v>0</v>
      </c>
      <c r="J824" s="0" t="n">
        <f aca="false">H824+I824</f>
        <v>0</v>
      </c>
      <c r="K824" s="0" t="n">
        <f aca="false">MIN(IF(C824=1,F824-H824,F824),Assumptions!$C$13,MAX(0,($B$5-P823)/$B$6))</f>
        <v>0</v>
      </c>
      <c r="L824" s="0" t="n">
        <f aca="false">IF(C824=1,0,MIN(F824-K824,Assumptions!$C$15,MAX(0,$B$10-O823-M824)))</f>
        <v>9.6854063</v>
      </c>
      <c r="M824" s="0" t="n">
        <f aca="false">'Profiles 8760'!H813</f>
        <v>265200</v>
      </c>
      <c r="N824" s="0" t="n">
        <f aca="false">J824+L824</f>
        <v>9.6854063</v>
      </c>
      <c r="O824" s="0" t="n">
        <f aca="false">O823+N824</f>
        <v>65765.6806133215</v>
      </c>
      <c r="P824" s="0" t="n">
        <f aca="false">MIN($B$5,P823+K824*$B$6-I824)</f>
        <v>510.81</v>
      </c>
      <c r="Q824" s="0" t="n">
        <f aca="false">MAX(0,F824-H824-K824-L824)</f>
        <v>0</v>
      </c>
    </row>
    <row r="825" customFormat="false" ht="15" hidden="false" customHeight="false" outlineLevel="0" collapsed="false">
      <c r="A825" s="0" t="n">
        <f aca="false">'Profiles 8760'!A814</f>
        <v>812</v>
      </c>
      <c r="B825" s="0" t="n">
        <f aca="false">'Profiles 8760'!B814</f>
        <v>2</v>
      </c>
      <c r="C825" s="0" t="n">
        <f aca="false">'Profiles 8760'!E814</f>
        <v>1</v>
      </c>
      <c r="D825" s="0" t="n">
        <f aca="false">'Profiles 8760'!F814</f>
        <v>0</v>
      </c>
      <c r="E825" s="0" t="n">
        <f aca="false">'Profiles 8760'!G814</f>
        <v>0.162211</v>
      </c>
      <c r="F825" s="0" t="n">
        <f aca="false">D825*Assumptions!$C$11*$B$7+E825*Assumptions!$C$12*$B$8</f>
        <v>6.6344299</v>
      </c>
      <c r="G825" s="0" t="n">
        <f aca="false">C825*Assumptions!$C$15</f>
        <v>200</v>
      </c>
      <c r="H825" s="0" t="n">
        <f aca="false">MIN(F825,G825)</f>
        <v>6.6344299</v>
      </c>
      <c r="I825" s="0" t="n">
        <f aca="false">IF(C825=1,MIN(G825-H825,Assumptions!$C$13,P824),0)</f>
        <v>180</v>
      </c>
      <c r="J825" s="0" t="n">
        <f aca="false">H825+I825</f>
        <v>186.6344299</v>
      </c>
      <c r="K825" s="0" t="n">
        <f aca="false">MIN(IF(C825=1,F825-H825,F825),Assumptions!$C$13,MAX(0,($B$5-P824)/$B$6))</f>
        <v>0</v>
      </c>
      <c r="L825" s="0" t="n">
        <f aca="false">IF(C825=1,0,MIN(F825-K825,Assumptions!$C$15,MAX(0,$B$10-O824-M825)))</f>
        <v>0</v>
      </c>
      <c r="M825" s="0" t="n">
        <f aca="false">'Profiles 8760'!H814</f>
        <v>265000</v>
      </c>
      <c r="N825" s="0" t="n">
        <f aca="false">J825+L825</f>
        <v>186.6344299</v>
      </c>
      <c r="O825" s="0" t="n">
        <f aca="false">O824+N825</f>
        <v>65952.3150432215</v>
      </c>
      <c r="P825" s="0" t="n">
        <f aca="false">MIN($B$5,P824+K825*$B$6-I825)</f>
        <v>330.81</v>
      </c>
      <c r="Q825" s="0" t="n">
        <f aca="false">MAX(0,F825-H825-K825-L825)</f>
        <v>0</v>
      </c>
    </row>
    <row r="826" customFormat="false" ht="15" hidden="false" customHeight="false" outlineLevel="0" collapsed="false">
      <c r="A826" s="0" t="n">
        <f aca="false">'Profiles 8760'!A815</f>
        <v>813</v>
      </c>
      <c r="B826" s="0" t="n">
        <f aca="false">'Profiles 8760'!B815</f>
        <v>2</v>
      </c>
      <c r="C826" s="0" t="n">
        <f aca="false">'Profiles 8760'!E815</f>
        <v>1</v>
      </c>
      <c r="D826" s="0" t="n">
        <f aca="false">'Profiles 8760'!F815</f>
        <v>0</v>
      </c>
      <c r="E826" s="0" t="n">
        <f aca="false">'Profiles 8760'!G815</f>
        <v>0.187332</v>
      </c>
      <c r="F826" s="0" t="n">
        <f aca="false">D826*Assumptions!$C$11*$B$7+E826*Assumptions!$C$12*$B$8</f>
        <v>7.6618788</v>
      </c>
      <c r="G826" s="0" t="n">
        <f aca="false">C826*Assumptions!$C$15</f>
        <v>200</v>
      </c>
      <c r="H826" s="0" t="n">
        <f aca="false">MIN(F826,G826)</f>
        <v>7.6618788</v>
      </c>
      <c r="I826" s="0" t="n">
        <f aca="false">IF(C826=1,MIN(G826-H826,Assumptions!$C$13,P825),0)</f>
        <v>180</v>
      </c>
      <c r="J826" s="0" t="n">
        <f aca="false">H826+I826</f>
        <v>187.6618788</v>
      </c>
      <c r="K826" s="0" t="n">
        <f aca="false">MIN(IF(C826=1,F826-H826,F826),Assumptions!$C$13,MAX(0,($B$5-P825)/$B$6))</f>
        <v>0</v>
      </c>
      <c r="L826" s="0" t="n">
        <f aca="false">IF(C826=1,0,MIN(F826-K826,Assumptions!$C$15,MAX(0,$B$10-O825-M826)))</f>
        <v>0</v>
      </c>
      <c r="M826" s="0" t="n">
        <f aca="false">'Profiles 8760'!H815</f>
        <v>264800</v>
      </c>
      <c r="N826" s="0" t="n">
        <f aca="false">J826+L826</f>
        <v>187.6618788</v>
      </c>
      <c r="O826" s="0" t="n">
        <f aca="false">O825+N826</f>
        <v>66139.9769220215</v>
      </c>
      <c r="P826" s="0" t="n">
        <f aca="false">MIN($B$5,P825+K826*$B$6-I826)</f>
        <v>150.81</v>
      </c>
      <c r="Q826" s="0" t="n">
        <f aca="false">MAX(0,F826-H826-K826-L826)</f>
        <v>0</v>
      </c>
    </row>
    <row r="827" customFormat="false" ht="15" hidden="false" customHeight="false" outlineLevel="0" collapsed="false">
      <c r="A827" s="0" t="n">
        <f aca="false">'Profiles 8760'!A816</f>
        <v>814</v>
      </c>
      <c r="B827" s="0" t="n">
        <f aca="false">'Profiles 8760'!B816</f>
        <v>2</v>
      </c>
      <c r="C827" s="0" t="n">
        <f aca="false">'Profiles 8760'!E816</f>
        <v>0</v>
      </c>
      <c r="D827" s="0" t="n">
        <f aca="false">'Profiles 8760'!F816</f>
        <v>0</v>
      </c>
      <c r="E827" s="0" t="n">
        <f aca="false">'Profiles 8760'!G816</f>
        <v>0.189085</v>
      </c>
      <c r="F827" s="0" t="n">
        <f aca="false">D827*Assumptions!$C$11*$B$7+E827*Assumptions!$C$12*$B$8</f>
        <v>7.7335765</v>
      </c>
      <c r="G827" s="0" t="n">
        <f aca="false">C827*Assumptions!$C$15</f>
        <v>0</v>
      </c>
      <c r="H827" s="0" t="n">
        <f aca="false">MIN(F827,G827)</f>
        <v>0</v>
      </c>
      <c r="I827" s="0" t="n">
        <f aca="false">IF(C827=1,MIN(G827-H827,Assumptions!$C$13,P826),0)</f>
        <v>0</v>
      </c>
      <c r="J827" s="0" t="n">
        <f aca="false">H827+I827</f>
        <v>0</v>
      </c>
      <c r="K827" s="0" t="n">
        <f aca="false">MIN(IF(C827=1,F827-H827,F827),Assumptions!$C$13,MAX(0,($B$5-P826)/$B$6))</f>
        <v>7.7335765</v>
      </c>
      <c r="L827" s="0" t="n">
        <f aca="false">IF(C827=1,0,MIN(F827-K827,Assumptions!$C$15,MAX(0,$B$10-O826-M827)))</f>
        <v>0</v>
      </c>
      <c r="M827" s="0" t="n">
        <f aca="false">'Profiles 8760'!H816</f>
        <v>264800</v>
      </c>
      <c r="N827" s="0" t="n">
        <f aca="false">J827+L827</f>
        <v>0</v>
      </c>
      <c r="O827" s="0" t="n">
        <f aca="false">O826+N827</f>
        <v>66139.9769220215</v>
      </c>
      <c r="P827" s="0" t="n">
        <f aca="false">MIN($B$5,P826+K827*$B$6-I827)</f>
        <v>157.5134641102</v>
      </c>
      <c r="Q827" s="0" t="n">
        <f aca="false">MAX(0,F827-H827-K827-L827)</f>
        <v>0</v>
      </c>
    </row>
    <row r="828" customFormat="false" ht="15" hidden="false" customHeight="false" outlineLevel="0" collapsed="false">
      <c r="A828" s="0" t="n">
        <f aca="false">'Profiles 8760'!A817</f>
        <v>815</v>
      </c>
      <c r="B828" s="0" t="n">
        <f aca="false">'Profiles 8760'!B817</f>
        <v>2</v>
      </c>
      <c r="C828" s="0" t="n">
        <f aca="false">'Profiles 8760'!E817</f>
        <v>0</v>
      </c>
      <c r="D828" s="0" t="n">
        <f aca="false">'Profiles 8760'!F817</f>
        <v>0</v>
      </c>
      <c r="E828" s="0" t="n">
        <f aca="false">'Profiles 8760'!G817</f>
        <v>0.086325</v>
      </c>
      <c r="F828" s="0" t="n">
        <f aca="false">D828*Assumptions!$C$11*$B$7+E828*Assumptions!$C$12*$B$8</f>
        <v>3.5306925</v>
      </c>
      <c r="G828" s="0" t="n">
        <f aca="false">C828*Assumptions!$C$15</f>
        <v>0</v>
      </c>
      <c r="H828" s="0" t="n">
        <f aca="false">MIN(F828,G828)</f>
        <v>0</v>
      </c>
      <c r="I828" s="0" t="n">
        <f aca="false">IF(C828=1,MIN(G828-H828,Assumptions!$C$13,P827),0)</f>
        <v>0</v>
      </c>
      <c r="J828" s="0" t="n">
        <f aca="false">H828+I828</f>
        <v>0</v>
      </c>
      <c r="K828" s="0" t="n">
        <f aca="false">MIN(IF(C828=1,F828-H828,F828),Assumptions!$C$13,MAX(0,($B$5-P827)/$B$6))</f>
        <v>3.5306925</v>
      </c>
      <c r="L828" s="0" t="n">
        <f aca="false">IF(C828=1,0,MIN(F828-K828,Assumptions!$C$15,MAX(0,$B$10-O827-M828)))</f>
        <v>0</v>
      </c>
      <c r="M828" s="0" t="n">
        <f aca="false">'Profiles 8760'!H817</f>
        <v>264800</v>
      </c>
      <c r="N828" s="0" t="n">
        <f aca="false">J828+L828</f>
        <v>0</v>
      </c>
      <c r="O828" s="0" t="n">
        <f aca="false">O827+N828</f>
        <v>66139.9769220215</v>
      </c>
      <c r="P828" s="0" t="n">
        <f aca="false">MIN($B$5,P827+K828*$B$6-I828)</f>
        <v>160.5738683692</v>
      </c>
      <c r="Q828" s="0" t="n">
        <f aca="false">MAX(0,F828-H828-K828-L828)</f>
        <v>0</v>
      </c>
    </row>
    <row r="829" customFormat="false" ht="15" hidden="false" customHeight="false" outlineLevel="0" collapsed="false">
      <c r="A829" s="0" t="n">
        <f aca="false">'Profiles 8760'!A818</f>
        <v>816</v>
      </c>
      <c r="B829" s="0" t="n">
        <f aca="false">'Profiles 8760'!B818</f>
        <v>2</v>
      </c>
      <c r="C829" s="0" t="n">
        <f aca="false">'Profiles 8760'!E818</f>
        <v>0</v>
      </c>
      <c r="D829" s="0" t="n">
        <f aca="false">'Profiles 8760'!F818</f>
        <v>0</v>
      </c>
      <c r="E829" s="0" t="n">
        <f aca="false">'Profiles 8760'!G818</f>
        <v>0.105874</v>
      </c>
      <c r="F829" s="0" t="n">
        <f aca="false">D829*Assumptions!$C$11*$B$7+E829*Assumptions!$C$12*$B$8</f>
        <v>4.3302466</v>
      </c>
      <c r="G829" s="0" t="n">
        <f aca="false">C829*Assumptions!$C$15</f>
        <v>0</v>
      </c>
      <c r="H829" s="0" t="n">
        <f aca="false">MIN(F829,G829)</f>
        <v>0</v>
      </c>
      <c r="I829" s="0" t="n">
        <f aca="false">IF(C829=1,MIN(G829-H829,Assumptions!$C$13,P828),0)</f>
        <v>0</v>
      </c>
      <c r="J829" s="0" t="n">
        <f aca="false">H829+I829</f>
        <v>0</v>
      </c>
      <c r="K829" s="0" t="n">
        <f aca="false">MIN(IF(C829=1,F829-H829,F829),Assumptions!$C$13,MAX(0,($B$5-P828)/$B$6))</f>
        <v>4.3302466</v>
      </c>
      <c r="L829" s="0" t="n">
        <f aca="false">IF(C829=1,0,MIN(F829-K829,Assumptions!$C$15,MAX(0,$B$10-O828-M829)))</f>
        <v>0</v>
      </c>
      <c r="M829" s="0" t="n">
        <f aca="false">'Profiles 8760'!H818</f>
        <v>264800</v>
      </c>
      <c r="N829" s="0" t="n">
        <f aca="false">J829+L829</f>
        <v>0</v>
      </c>
      <c r="O829" s="0" t="n">
        <f aca="false">O828+N829</f>
        <v>66139.9769220215</v>
      </c>
      <c r="P829" s="0" t="n">
        <f aca="false">MIN($B$5,P828+K829*$B$6-I829)</f>
        <v>164.32732612208</v>
      </c>
      <c r="Q829" s="0" t="n">
        <f aca="false">MAX(0,F829-H829-K829-L829)</f>
        <v>0</v>
      </c>
    </row>
    <row r="830" customFormat="false" ht="15" hidden="false" customHeight="false" outlineLevel="0" collapsed="false">
      <c r="A830" s="0" t="n">
        <f aca="false">'Profiles 8760'!A819</f>
        <v>817</v>
      </c>
      <c r="B830" s="0" t="n">
        <f aca="false">'Profiles 8760'!B819</f>
        <v>2</v>
      </c>
      <c r="C830" s="0" t="n">
        <f aca="false">'Profiles 8760'!E819</f>
        <v>0</v>
      </c>
      <c r="D830" s="0" t="n">
        <f aca="false">'Profiles 8760'!F819</f>
        <v>0</v>
      </c>
      <c r="E830" s="0" t="n">
        <f aca="false">'Profiles 8760'!G819</f>
        <v>0.096006</v>
      </c>
      <c r="F830" s="0" t="n">
        <f aca="false">D830*Assumptions!$C$11*$B$7+E830*Assumptions!$C$12*$B$8</f>
        <v>3.9266454</v>
      </c>
      <c r="G830" s="0" t="n">
        <f aca="false">C830*Assumptions!$C$15</f>
        <v>0</v>
      </c>
      <c r="H830" s="0" t="n">
        <f aca="false">MIN(F830,G830)</f>
        <v>0</v>
      </c>
      <c r="I830" s="0" t="n">
        <f aca="false">IF(C830=1,MIN(G830-H830,Assumptions!$C$13,P829),0)</f>
        <v>0</v>
      </c>
      <c r="J830" s="0" t="n">
        <f aca="false">H830+I830</f>
        <v>0</v>
      </c>
      <c r="K830" s="0" t="n">
        <f aca="false">MIN(IF(C830=1,F830-H830,F830),Assumptions!$C$13,MAX(0,($B$5-P829)/$B$6))</f>
        <v>3.9266454</v>
      </c>
      <c r="L830" s="0" t="n">
        <f aca="false">IF(C830=1,0,MIN(F830-K830,Assumptions!$C$15,MAX(0,$B$10-O829-M830)))</f>
        <v>0</v>
      </c>
      <c r="M830" s="0" t="n">
        <f aca="false">'Profiles 8760'!H819</f>
        <v>264800</v>
      </c>
      <c r="N830" s="0" t="n">
        <f aca="false">J830+L830</f>
        <v>0</v>
      </c>
      <c r="O830" s="0" t="n">
        <f aca="false">O829+N830</f>
        <v>66139.9769220215</v>
      </c>
      <c r="P830" s="0" t="n">
        <f aca="false">MIN($B$5,P829+K830*$B$6-I830)</f>
        <v>167.7309423548</v>
      </c>
      <c r="Q830" s="0" t="n">
        <f aca="false">MAX(0,F830-H830-K830-L830)</f>
        <v>0</v>
      </c>
    </row>
    <row r="831" customFormat="false" ht="15" hidden="false" customHeight="false" outlineLevel="0" collapsed="false">
      <c r="A831" s="0" t="n">
        <f aca="false">'Profiles 8760'!A820</f>
        <v>818</v>
      </c>
      <c r="B831" s="0" t="n">
        <f aca="false">'Profiles 8760'!B820</f>
        <v>2</v>
      </c>
      <c r="C831" s="0" t="n">
        <f aca="false">'Profiles 8760'!E820</f>
        <v>0</v>
      </c>
      <c r="D831" s="0" t="n">
        <f aca="false">'Profiles 8760'!F820</f>
        <v>0</v>
      </c>
      <c r="E831" s="0" t="n">
        <f aca="false">'Profiles 8760'!G820</f>
        <v>0.113322</v>
      </c>
      <c r="F831" s="0" t="n">
        <f aca="false">D831*Assumptions!$C$11*$B$7+E831*Assumptions!$C$12*$B$8</f>
        <v>4.6348698</v>
      </c>
      <c r="G831" s="0" t="n">
        <f aca="false">C831*Assumptions!$C$15</f>
        <v>0</v>
      </c>
      <c r="H831" s="0" t="n">
        <f aca="false">MIN(F831,G831)</f>
        <v>0</v>
      </c>
      <c r="I831" s="0" t="n">
        <f aca="false">IF(C831=1,MIN(G831-H831,Assumptions!$C$13,P830),0)</f>
        <v>0</v>
      </c>
      <c r="J831" s="0" t="n">
        <f aca="false">H831+I831</f>
        <v>0</v>
      </c>
      <c r="K831" s="0" t="n">
        <f aca="false">MIN(IF(C831=1,F831-H831,F831),Assumptions!$C$13,MAX(0,($B$5-P830)/$B$6))</f>
        <v>4.6348698</v>
      </c>
      <c r="L831" s="0" t="n">
        <f aca="false">IF(C831=1,0,MIN(F831-K831,Assumptions!$C$15,MAX(0,$B$10-O830-M831)))</f>
        <v>0</v>
      </c>
      <c r="M831" s="0" t="n">
        <f aca="false">'Profiles 8760'!H820</f>
        <v>264800</v>
      </c>
      <c r="N831" s="0" t="n">
        <f aca="false">J831+L831</f>
        <v>0</v>
      </c>
      <c r="O831" s="0" t="n">
        <f aca="false">O830+N831</f>
        <v>66139.9769220215</v>
      </c>
      <c r="P831" s="0" t="n">
        <f aca="false">MIN($B$5,P830+K831*$B$6-I831)</f>
        <v>171.74844749744</v>
      </c>
      <c r="Q831" s="0" t="n">
        <f aca="false">MAX(0,F831-H831-K831-L831)</f>
        <v>0</v>
      </c>
    </row>
    <row r="832" customFormat="false" ht="15" hidden="false" customHeight="false" outlineLevel="0" collapsed="false">
      <c r="A832" s="0" t="n">
        <f aca="false">'Profiles 8760'!A821</f>
        <v>819</v>
      </c>
      <c r="B832" s="0" t="n">
        <f aca="false">'Profiles 8760'!B821</f>
        <v>2</v>
      </c>
      <c r="C832" s="0" t="n">
        <f aca="false">'Profiles 8760'!E821</f>
        <v>0</v>
      </c>
      <c r="D832" s="0" t="n">
        <f aca="false">'Profiles 8760'!F821</f>
        <v>0</v>
      </c>
      <c r="E832" s="0" t="n">
        <f aca="false">'Profiles 8760'!G821</f>
        <v>0.107107</v>
      </c>
      <c r="F832" s="0" t="n">
        <f aca="false">D832*Assumptions!$C$11*$B$7+E832*Assumptions!$C$12*$B$8</f>
        <v>4.3806763</v>
      </c>
      <c r="G832" s="0" t="n">
        <f aca="false">C832*Assumptions!$C$15</f>
        <v>0</v>
      </c>
      <c r="H832" s="0" t="n">
        <f aca="false">MIN(F832,G832)</f>
        <v>0</v>
      </c>
      <c r="I832" s="0" t="n">
        <f aca="false">IF(C832=1,MIN(G832-H832,Assumptions!$C$13,P831),0)</f>
        <v>0</v>
      </c>
      <c r="J832" s="0" t="n">
        <f aca="false">H832+I832</f>
        <v>0</v>
      </c>
      <c r="K832" s="0" t="n">
        <f aca="false">MIN(IF(C832=1,F832-H832,F832),Assumptions!$C$13,MAX(0,($B$5-P831)/$B$6))</f>
        <v>4.3806763</v>
      </c>
      <c r="L832" s="0" t="n">
        <f aca="false">IF(C832=1,0,MIN(F832-K832,Assumptions!$C$15,MAX(0,$B$10-O831-M832)))</f>
        <v>0</v>
      </c>
      <c r="M832" s="0" t="n">
        <f aca="false">'Profiles 8760'!H821</f>
        <v>264800</v>
      </c>
      <c r="N832" s="0" t="n">
        <f aca="false">J832+L832</f>
        <v>0</v>
      </c>
      <c r="O832" s="0" t="n">
        <f aca="false">O831+N832</f>
        <v>66139.9769220215</v>
      </c>
      <c r="P832" s="0" t="n">
        <f aca="false">MIN($B$5,P831+K832*$B$6-I832)</f>
        <v>175.54561771428</v>
      </c>
      <c r="Q832" s="0" t="n">
        <f aca="false">MAX(0,F832-H832-K832-L832)</f>
        <v>0</v>
      </c>
    </row>
    <row r="833" customFormat="false" ht="15" hidden="false" customHeight="false" outlineLevel="0" collapsed="false">
      <c r="A833" s="0" t="n">
        <f aca="false">'Profiles 8760'!A822</f>
        <v>820</v>
      </c>
      <c r="B833" s="0" t="n">
        <f aca="false">'Profiles 8760'!B822</f>
        <v>2</v>
      </c>
      <c r="C833" s="0" t="n">
        <f aca="false">'Profiles 8760'!E822</f>
        <v>0</v>
      </c>
      <c r="D833" s="0" t="n">
        <f aca="false">'Profiles 8760'!F822</f>
        <v>0</v>
      </c>
      <c r="E833" s="0" t="n">
        <f aca="false">'Profiles 8760'!G822</f>
        <v>0.110393</v>
      </c>
      <c r="F833" s="0" t="n">
        <f aca="false">D833*Assumptions!$C$11*$B$7+E833*Assumptions!$C$12*$B$8</f>
        <v>4.5150737</v>
      </c>
      <c r="G833" s="0" t="n">
        <f aca="false">C833*Assumptions!$C$15</f>
        <v>0</v>
      </c>
      <c r="H833" s="0" t="n">
        <f aca="false">MIN(F833,G833)</f>
        <v>0</v>
      </c>
      <c r="I833" s="0" t="n">
        <f aca="false">IF(C833=1,MIN(G833-H833,Assumptions!$C$13,P832),0)</f>
        <v>0</v>
      </c>
      <c r="J833" s="0" t="n">
        <f aca="false">H833+I833</f>
        <v>0</v>
      </c>
      <c r="K833" s="0" t="n">
        <f aca="false">MIN(IF(C833=1,F833-H833,F833),Assumptions!$C$13,MAX(0,($B$5-P832)/$B$6))</f>
        <v>4.5150737</v>
      </c>
      <c r="L833" s="0" t="n">
        <f aca="false">IF(C833=1,0,MIN(F833-K833,Assumptions!$C$15,MAX(0,$B$10-O832-M833)))</f>
        <v>0</v>
      </c>
      <c r="M833" s="0" t="n">
        <f aca="false">'Profiles 8760'!H822</f>
        <v>264800</v>
      </c>
      <c r="N833" s="0" t="n">
        <f aca="false">J833+L833</f>
        <v>0</v>
      </c>
      <c r="O833" s="0" t="n">
        <f aca="false">O832+N833</f>
        <v>66139.9769220215</v>
      </c>
      <c r="P833" s="0" t="n">
        <f aca="false">MIN($B$5,P832+K833*$B$6-I833)</f>
        <v>179.45928359744</v>
      </c>
      <c r="Q833" s="0" t="n">
        <f aca="false">MAX(0,F833-H833-K833-L833)</f>
        <v>0</v>
      </c>
    </row>
    <row r="834" customFormat="false" ht="15" hidden="false" customHeight="false" outlineLevel="0" collapsed="false">
      <c r="A834" s="0" t="n">
        <f aca="false">'Profiles 8760'!A823</f>
        <v>821</v>
      </c>
      <c r="B834" s="0" t="n">
        <f aca="false">'Profiles 8760'!B823</f>
        <v>2</v>
      </c>
      <c r="C834" s="0" t="n">
        <f aca="false">'Profiles 8760'!E823</f>
        <v>0</v>
      </c>
      <c r="D834" s="0" t="n">
        <f aca="false">'Profiles 8760'!F823</f>
        <v>0</v>
      </c>
      <c r="E834" s="0" t="n">
        <f aca="false">'Profiles 8760'!G823</f>
        <v>0.130459</v>
      </c>
      <c r="F834" s="0" t="n">
        <f aca="false">D834*Assumptions!$C$11*$B$7+E834*Assumptions!$C$12*$B$8</f>
        <v>5.3357731</v>
      </c>
      <c r="G834" s="0" t="n">
        <f aca="false">C834*Assumptions!$C$15</f>
        <v>0</v>
      </c>
      <c r="H834" s="0" t="n">
        <f aca="false">MIN(F834,G834)</f>
        <v>0</v>
      </c>
      <c r="I834" s="0" t="n">
        <f aca="false">IF(C834=1,MIN(G834-H834,Assumptions!$C$13,P833),0)</f>
        <v>0</v>
      </c>
      <c r="J834" s="0" t="n">
        <f aca="false">H834+I834</f>
        <v>0</v>
      </c>
      <c r="K834" s="0" t="n">
        <f aca="false">MIN(IF(C834=1,F834-H834,F834),Assumptions!$C$13,MAX(0,($B$5-P833)/$B$6))</f>
        <v>5.3357731</v>
      </c>
      <c r="L834" s="0" t="n">
        <f aca="false">IF(C834=1,0,MIN(F834-K834,Assumptions!$C$15,MAX(0,$B$10-O833-M834)))</f>
        <v>0</v>
      </c>
      <c r="M834" s="0" t="n">
        <f aca="false">'Profiles 8760'!H823</f>
        <v>264800</v>
      </c>
      <c r="N834" s="0" t="n">
        <f aca="false">J834+L834</f>
        <v>0</v>
      </c>
      <c r="O834" s="0" t="n">
        <f aca="false">O833+N834</f>
        <v>66139.9769220215</v>
      </c>
      <c r="P834" s="0" t="n">
        <f aca="false">MIN($B$5,P833+K834*$B$6-I834)</f>
        <v>184.08433172052</v>
      </c>
      <c r="Q834" s="0" t="n">
        <f aca="false">MAX(0,F834-H834-K834-L834)</f>
        <v>0</v>
      </c>
    </row>
    <row r="835" customFormat="false" ht="15" hidden="false" customHeight="false" outlineLevel="0" collapsed="false">
      <c r="A835" s="0" t="n">
        <f aca="false">'Profiles 8760'!A824</f>
        <v>822</v>
      </c>
      <c r="B835" s="0" t="n">
        <f aca="false">'Profiles 8760'!B824</f>
        <v>2</v>
      </c>
      <c r="C835" s="0" t="n">
        <f aca="false">'Profiles 8760'!E824</f>
        <v>0</v>
      </c>
      <c r="D835" s="0" t="n">
        <f aca="false">'Profiles 8760'!F824</f>
        <v>0</v>
      </c>
      <c r="E835" s="0" t="n">
        <f aca="false">'Profiles 8760'!G824</f>
        <v>0.13161</v>
      </c>
      <c r="F835" s="0" t="n">
        <f aca="false">D835*Assumptions!$C$11*$B$7+E835*Assumptions!$C$12*$B$8</f>
        <v>5.382849</v>
      </c>
      <c r="G835" s="0" t="n">
        <f aca="false">C835*Assumptions!$C$15</f>
        <v>0</v>
      </c>
      <c r="H835" s="0" t="n">
        <f aca="false">MIN(F835,G835)</f>
        <v>0</v>
      </c>
      <c r="I835" s="0" t="n">
        <f aca="false">IF(C835=1,MIN(G835-H835,Assumptions!$C$13,P834),0)</f>
        <v>0</v>
      </c>
      <c r="J835" s="0" t="n">
        <f aca="false">H835+I835</f>
        <v>0</v>
      </c>
      <c r="K835" s="0" t="n">
        <f aca="false">MIN(IF(C835=1,F835-H835,F835),Assumptions!$C$13,MAX(0,($B$5-P834)/$B$6))</f>
        <v>5.382849</v>
      </c>
      <c r="L835" s="0" t="n">
        <f aca="false">IF(C835=1,0,MIN(F835-K835,Assumptions!$C$15,MAX(0,$B$10-O834-M835)))</f>
        <v>0</v>
      </c>
      <c r="M835" s="0" t="n">
        <f aca="false">'Profiles 8760'!H824</f>
        <v>264800</v>
      </c>
      <c r="N835" s="0" t="n">
        <f aca="false">J835+L835</f>
        <v>0</v>
      </c>
      <c r="O835" s="0" t="n">
        <f aca="false">O834+N835</f>
        <v>66139.9769220215</v>
      </c>
      <c r="P835" s="0" t="n">
        <f aca="false">MIN($B$5,P834+K835*$B$6-I835)</f>
        <v>188.75018523372</v>
      </c>
      <c r="Q835" s="0" t="n">
        <f aca="false">MAX(0,F835-H835-K835-L835)</f>
        <v>0</v>
      </c>
    </row>
    <row r="836" customFormat="false" ht="15" hidden="false" customHeight="false" outlineLevel="0" collapsed="false">
      <c r="A836" s="0" t="n">
        <f aca="false">'Profiles 8760'!A825</f>
        <v>823</v>
      </c>
      <c r="B836" s="0" t="n">
        <f aca="false">'Profiles 8760'!B825</f>
        <v>2</v>
      </c>
      <c r="C836" s="0" t="n">
        <f aca="false">'Profiles 8760'!E825</f>
        <v>0</v>
      </c>
      <c r="D836" s="0" t="n">
        <f aca="false">'Profiles 8760'!F825</f>
        <v>0</v>
      </c>
      <c r="E836" s="0" t="n">
        <f aca="false">'Profiles 8760'!G825</f>
        <v>0.170845</v>
      </c>
      <c r="F836" s="0" t="n">
        <f aca="false">D836*Assumptions!$C$11*$B$7+E836*Assumptions!$C$12*$B$8</f>
        <v>6.9875605</v>
      </c>
      <c r="G836" s="0" t="n">
        <f aca="false">C836*Assumptions!$C$15</f>
        <v>0</v>
      </c>
      <c r="H836" s="0" t="n">
        <f aca="false">MIN(F836,G836)</f>
        <v>0</v>
      </c>
      <c r="I836" s="0" t="n">
        <f aca="false">IF(C836=1,MIN(G836-H836,Assumptions!$C$13,P835),0)</f>
        <v>0</v>
      </c>
      <c r="J836" s="0" t="n">
        <f aca="false">H836+I836</f>
        <v>0</v>
      </c>
      <c r="K836" s="0" t="n">
        <f aca="false">MIN(IF(C836=1,F836-H836,F836),Assumptions!$C$13,MAX(0,($B$5-P835)/$B$6))</f>
        <v>6.9875605</v>
      </c>
      <c r="L836" s="0" t="n">
        <f aca="false">IF(C836=1,0,MIN(F836-K836,Assumptions!$C$15,MAX(0,$B$10-O835-M836)))</f>
        <v>0</v>
      </c>
      <c r="M836" s="0" t="n">
        <f aca="false">'Profiles 8760'!H825</f>
        <v>264800</v>
      </c>
      <c r="N836" s="0" t="n">
        <f aca="false">J836+L836</f>
        <v>0</v>
      </c>
      <c r="O836" s="0" t="n">
        <f aca="false">O835+N836</f>
        <v>66139.9769220215</v>
      </c>
      <c r="P836" s="0" t="n">
        <f aca="false">MIN($B$5,P835+K836*$B$6-I836)</f>
        <v>194.80700267512</v>
      </c>
      <c r="Q836" s="0" t="n">
        <f aca="false">MAX(0,F836-H836-K836-L836)</f>
        <v>0</v>
      </c>
    </row>
    <row r="837" customFormat="false" ht="15" hidden="false" customHeight="false" outlineLevel="0" collapsed="false">
      <c r="A837" s="0" t="n">
        <f aca="false">'Profiles 8760'!A826</f>
        <v>824</v>
      </c>
      <c r="B837" s="0" t="n">
        <f aca="false">'Profiles 8760'!B826</f>
        <v>2</v>
      </c>
      <c r="C837" s="0" t="n">
        <f aca="false">'Profiles 8760'!E826</f>
        <v>1</v>
      </c>
      <c r="D837" s="0" t="n">
        <f aca="false">'Profiles 8760'!F826</f>
        <v>0.136371</v>
      </c>
      <c r="E837" s="0" t="n">
        <f aca="false">'Profiles 8760'!G826</f>
        <v>0.221497</v>
      </c>
      <c r="F837" s="0" t="n">
        <f aca="false">D837*Assumptions!$C$11*$B$7+E837*Assumptions!$C$12*$B$8</f>
        <v>48.4431721</v>
      </c>
      <c r="G837" s="0" t="n">
        <f aca="false">C837*Assumptions!$C$15</f>
        <v>200</v>
      </c>
      <c r="H837" s="0" t="n">
        <f aca="false">MIN(F837,G837)</f>
        <v>48.4431721</v>
      </c>
      <c r="I837" s="0" t="n">
        <f aca="false">IF(C837=1,MIN(G837-H837,Assumptions!$C$13,P836),0)</f>
        <v>151.5568279</v>
      </c>
      <c r="J837" s="0" t="n">
        <f aca="false">H837+I837</f>
        <v>200</v>
      </c>
      <c r="K837" s="0" t="n">
        <f aca="false">MIN(IF(C837=1,F837-H837,F837),Assumptions!$C$13,MAX(0,($B$5-P836)/$B$6))</f>
        <v>0</v>
      </c>
      <c r="L837" s="0" t="n">
        <f aca="false">IF(C837=1,0,MIN(F837-K837,Assumptions!$C$15,MAX(0,$B$10-O836-M837)))</f>
        <v>0</v>
      </c>
      <c r="M837" s="0" t="n">
        <f aca="false">'Profiles 8760'!H826</f>
        <v>264600</v>
      </c>
      <c r="N837" s="0" t="n">
        <f aca="false">J837+L837</f>
        <v>200</v>
      </c>
      <c r="O837" s="0" t="n">
        <f aca="false">O836+N837</f>
        <v>66339.9769220215</v>
      </c>
      <c r="P837" s="0" t="n">
        <f aca="false">MIN($B$5,P836+K837*$B$6-I837)</f>
        <v>43.25017477512</v>
      </c>
      <c r="Q837" s="0" t="n">
        <f aca="false">MAX(0,F837-H837-K837-L837)</f>
        <v>0</v>
      </c>
    </row>
    <row r="838" customFormat="false" ht="15" hidden="false" customHeight="false" outlineLevel="0" collapsed="false">
      <c r="A838" s="0" t="n">
        <f aca="false">'Profiles 8760'!A827</f>
        <v>825</v>
      </c>
      <c r="B838" s="0" t="n">
        <f aca="false">'Profiles 8760'!B827</f>
        <v>2</v>
      </c>
      <c r="C838" s="0" t="n">
        <f aca="false">'Profiles 8760'!E827</f>
        <v>1</v>
      </c>
      <c r="D838" s="0" t="n">
        <f aca="false">'Profiles 8760'!F827</f>
        <v>0.460658</v>
      </c>
      <c r="E838" s="0" t="n">
        <f aca="false">'Profiles 8760'!G827</f>
        <v>0.195598</v>
      </c>
      <c r="F838" s="0" t="n">
        <f aca="false">D838*Assumptions!$C$11*$B$7+E838*Assumptions!$C$12*$B$8</f>
        <v>141.0379886</v>
      </c>
      <c r="G838" s="0" t="n">
        <f aca="false">C838*Assumptions!$C$15</f>
        <v>200</v>
      </c>
      <c r="H838" s="0" t="n">
        <f aca="false">MIN(F838,G838)</f>
        <v>141.0379886</v>
      </c>
      <c r="I838" s="0" t="n">
        <f aca="false">IF(C838=1,MIN(G838-H838,Assumptions!$C$13,P837),0)</f>
        <v>43.25017477512</v>
      </c>
      <c r="J838" s="0" t="n">
        <f aca="false">H838+I838</f>
        <v>184.28816337512</v>
      </c>
      <c r="K838" s="0" t="n">
        <f aca="false">MIN(IF(C838=1,F838-H838,F838),Assumptions!$C$13,MAX(0,($B$5-P837)/$B$6))</f>
        <v>0</v>
      </c>
      <c r="L838" s="0" t="n">
        <f aca="false">IF(C838=1,0,MIN(F838-K838,Assumptions!$C$15,MAX(0,$B$10-O837-M838)))</f>
        <v>0</v>
      </c>
      <c r="M838" s="0" t="n">
        <f aca="false">'Profiles 8760'!H827</f>
        <v>264400</v>
      </c>
      <c r="N838" s="0" t="n">
        <f aca="false">J838+L838</f>
        <v>184.28816337512</v>
      </c>
      <c r="O838" s="0" t="n">
        <f aca="false">O837+N838</f>
        <v>66524.2650853967</v>
      </c>
      <c r="P838" s="0" t="n">
        <f aca="false">MIN($B$5,P837+K838*$B$6-I838)</f>
        <v>0</v>
      </c>
      <c r="Q838" s="0" t="n">
        <f aca="false">MAX(0,F838-H838-K838-L838)</f>
        <v>0</v>
      </c>
    </row>
    <row r="839" customFormat="false" ht="15" hidden="false" customHeight="false" outlineLevel="0" collapsed="false">
      <c r="A839" s="0" t="n">
        <f aca="false">'Profiles 8760'!A828</f>
        <v>826</v>
      </c>
      <c r="B839" s="0" t="n">
        <f aca="false">'Profiles 8760'!B828</f>
        <v>2</v>
      </c>
      <c r="C839" s="0" t="n">
        <f aca="false">'Profiles 8760'!E828</f>
        <v>0</v>
      </c>
      <c r="D839" s="0" t="n">
        <f aca="false">'Profiles 8760'!F828</f>
        <v>0.808784</v>
      </c>
      <c r="E839" s="0" t="n">
        <f aca="false">'Profiles 8760'!G828</f>
        <v>0.213043</v>
      </c>
      <c r="F839" s="0" t="n">
        <f aca="false">D839*Assumptions!$C$11*$B$7+E839*Assumptions!$C$12*$B$8</f>
        <v>242.2902779</v>
      </c>
      <c r="G839" s="0" t="n">
        <f aca="false">C839*Assumptions!$C$15</f>
        <v>0</v>
      </c>
      <c r="H839" s="0" t="n">
        <f aca="false">MIN(F839,G839)</f>
        <v>0</v>
      </c>
      <c r="I839" s="0" t="n">
        <f aca="false">IF(C839=1,MIN(G839-H839,Assumptions!$C$13,P838),0)</f>
        <v>0</v>
      </c>
      <c r="J839" s="0" t="n">
        <f aca="false">H839+I839</f>
        <v>0</v>
      </c>
      <c r="K839" s="0" t="n">
        <f aca="false">MIN(IF(C839=1,F839-H839,F839),Assumptions!$C$13,MAX(0,($B$5-P838)/$B$6))</f>
        <v>180</v>
      </c>
      <c r="L839" s="0" t="n">
        <f aca="false">IF(C839=1,0,MIN(F839-K839,Assumptions!$C$15,MAX(0,$B$10-O838-M839)))</f>
        <v>62.2902779</v>
      </c>
      <c r="M839" s="0" t="n">
        <f aca="false">'Profiles 8760'!H828</f>
        <v>264400</v>
      </c>
      <c r="N839" s="0" t="n">
        <f aca="false">J839+L839</f>
        <v>62.2902779</v>
      </c>
      <c r="O839" s="0" t="n">
        <f aca="false">O838+N839</f>
        <v>66586.5553632967</v>
      </c>
      <c r="P839" s="0" t="n">
        <f aca="false">MIN($B$5,P838+K839*$B$6-I839)</f>
        <v>156.024</v>
      </c>
      <c r="Q839" s="0" t="n">
        <f aca="false">MAX(0,F839-H839-K839-L839)</f>
        <v>0</v>
      </c>
    </row>
    <row r="840" customFormat="false" ht="15" hidden="false" customHeight="false" outlineLevel="0" collapsed="false">
      <c r="A840" s="0" t="n">
        <f aca="false">'Profiles 8760'!A829</f>
        <v>827</v>
      </c>
      <c r="B840" s="0" t="n">
        <f aca="false">'Profiles 8760'!B829</f>
        <v>2</v>
      </c>
      <c r="C840" s="0" t="n">
        <f aca="false">'Profiles 8760'!E829</f>
        <v>0</v>
      </c>
      <c r="D840" s="0" t="n">
        <f aca="false">'Profiles 8760'!F829</f>
        <v>1</v>
      </c>
      <c r="E840" s="0" t="n">
        <f aca="false">'Profiles 8760'!G829</f>
        <v>0.130887</v>
      </c>
      <c r="F840" s="0" t="n">
        <f aca="false">D840*Assumptions!$C$11*$B$7+E840*Assumptions!$C$12*$B$8</f>
        <v>294.1532783</v>
      </c>
      <c r="G840" s="0" t="n">
        <f aca="false">C840*Assumptions!$C$15</f>
        <v>0</v>
      </c>
      <c r="H840" s="0" t="n">
        <f aca="false">MIN(F840,G840)</f>
        <v>0</v>
      </c>
      <c r="I840" s="0" t="n">
        <f aca="false">IF(C840=1,MIN(G840-H840,Assumptions!$C$13,P839),0)</f>
        <v>0</v>
      </c>
      <c r="J840" s="0" t="n">
        <f aca="false">H840+I840</f>
        <v>0</v>
      </c>
      <c r="K840" s="0" t="n">
        <f aca="false">MIN(IF(C840=1,F840-H840,F840),Assumptions!$C$13,MAX(0,($B$5-P839)/$B$6))</f>
        <v>180</v>
      </c>
      <c r="L840" s="0" t="n">
        <f aca="false">IF(C840=1,0,MIN(F840-K840,Assumptions!$C$15,MAX(0,$B$10-O839-M840)))</f>
        <v>114.1532783</v>
      </c>
      <c r="M840" s="0" t="n">
        <f aca="false">'Profiles 8760'!H829</f>
        <v>264400</v>
      </c>
      <c r="N840" s="0" t="n">
        <f aca="false">J840+L840</f>
        <v>114.1532783</v>
      </c>
      <c r="O840" s="0" t="n">
        <f aca="false">O839+N840</f>
        <v>66700.7086415967</v>
      </c>
      <c r="P840" s="0" t="n">
        <f aca="false">MIN($B$5,P839+K840*$B$6-I840)</f>
        <v>312.048</v>
      </c>
      <c r="Q840" s="0" t="n">
        <f aca="false">MAX(0,F840-H840-K840-L840)</f>
        <v>0</v>
      </c>
    </row>
    <row r="841" customFormat="false" ht="15" hidden="false" customHeight="false" outlineLevel="0" collapsed="false">
      <c r="A841" s="0" t="n">
        <f aca="false">'Profiles 8760'!A830</f>
        <v>828</v>
      </c>
      <c r="B841" s="0" t="n">
        <f aca="false">'Profiles 8760'!B830</f>
        <v>2</v>
      </c>
      <c r="C841" s="0" t="n">
        <f aca="false">'Profiles 8760'!E830</f>
        <v>0</v>
      </c>
      <c r="D841" s="0" t="n">
        <f aca="false">'Profiles 8760'!F830</f>
        <v>1</v>
      </c>
      <c r="E841" s="0" t="n">
        <f aca="false">'Profiles 8760'!G830</f>
        <v>0.197509</v>
      </c>
      <c r="F841" s="0" t="n">
        <f aca="false">D841*Assumptions!$C$11*$B$7+E841*Assumptions!$C$12*$B$8</f>
        <v>296.8781181</v>
      </c>
      <c r="G841" s="0" t="n">
        <f aca="false">C841*Assumptions!$C$15</f>
        <v>0</v>
      </c>
      <c r="H841" s="0" t="n">
        <f aca="false">MIN(F841,G841)</f>
        <v>0</v>
      </c>
      <c r="I841" s="0" t="n">
        <f aca="false">IF(C841=1,MIN(G841-H841,Assumptions!$C$13,P840),0)</f>
        <v>0</v>
      </c>
      <c r="J841" s="0" t="n">
        <f aca="false">H841+I841</f>
        <v>0</v>
      </c>
      <c r="K841" s="0" t="n">
        <f aca="false">MIN(IF(C841=1,F841-H841,F841),Assumptions!$C$13,MAX(0,($B$5-P840)/$B$6))</f>
        <v>180</v>
      </c>
      <c r="L841" s="0" t="n">
        <f aca="false">IF(C841=1,0,MIN(F841-K841,Assumptions!$C$15,MAX(0,$B$10-O840-M841)))</f>
        <v>116.8781181</v>
      </c>
      <c r="M841" s="0" t="n">
        <f aca="false">'Profiles 8760'!H830</f>
        <v>264400</v>
      </c>
      <c r="N841" s="0" t="n">
        <f aca="false">J841+L841</f>
        <v>116.8781181</v>
      </c>
      <c r="O841" s="0" t="n">
        <f aca="false">O840+N841</f>
        <v>66817.5867596967</v>
      </c>
      <c r="P841" s="0" t="n">
        <f aca="false">MIN($B$5,P840+K841*$B$6-I841)</f>
        <v>468.072</v>
      </c>
      <c r="Q841" s="0" t="n">
        <f aca="false">MAX(0,F841-H841-K841-L841)</f>
        <v>0</v>
      </c>
    </row>
    <row r="842" customFormat="false" ht="15" hidden="false" customHeight="false" outlineLevel="0" collapsed="false">
      <c r="A842" s="0" t="n">
        <f aca="false">'Profiles 8760'!A831</f>
        <v>829</v>
      </c>
      <c r="B842" s="0" t="n">
        <f aca="false">'Profiles 8760'!B831</f>
        <v>2</v>
      </c>
      <c r="C842" s="0" t="n">
        <f aca="false">'Profiles 8760'!E831</f>
        <v>0</v>
      </c>
      <c r="D842" s="0" t="n">
        <f aca="false">'Profiles 8760'!F831</f>
        <v>1</v>
      </c>
      <c r="E842" s="0" t="n">
        <f aca="false">'Profiles 8760'!G831</f>
        <v>0.140086</v>
      </c>
      <c r="F842" s="0" t="n">
        <f aca="false">D842*Assumptions!$C$11*$B$7+E842*Assumptions!$C$12*$B$8</f>
        <v>294.5295174</v>
      </c>
      <c r="G842" s="0" t="n">
        <f aca="false">C842*Assumptions!$C$15</f>
        <v>0</v>
      </c>
      <c r="H842" s="0" t="n">
        <f aca="false">MIN(F842,G842)</f>
        <v>0</v>
      </c>
      <c r="I842" s="0" t="n">
        <f aca="false">IF(C842=1,MIN(G842-H842,Assumptions!$C$13,P841),0)</f>
        <v>0</v>
      </c>
      <c r="J842" s="0" t="n">
        <f aca="false">H842+I842</f>
        <v>0</v>
      </c>
      <c r="K842" s="0" t="n">
        <f aca="false">MIN(IF(C842=1,F842-H842,F842),Assumptions!$C$13,MAX(0,($B$5-P841)/$B$6))</f>
        <v>49.3054914628519</v>
      </c>
      <c r="L842" s="0" t="n">
        <f aca="false">IF(C842=1,0,MIN(F842-K842,Assumptions!$C$15,MAX(0,$B$10-O841-M842)))</f>
        <v>200</v>
      </c>
      <c r="M842" s="0" t="n">
        <f aca="false">'Profiles 8760'!H831</f>
        <v>264400</v>
      </c>
      <c r="N842" s="0" t="n">
        <f aca="false">J842+L842</f>
        <v>200</v>
      </c>
      <c r="O842" s="0" t="n">
        <f aca="false">O841+N842</f>
        <v>67017.5867596967</v>
      </c>
      <c r="P842" s="0" t="n">
        <f aca="false">MIN($B$5,P841+K842*$B$6-I842)</f>
        <v>510.81</v>
      </c>
      <c r="Q842" s="0" t="n">
        <f aca="false">MAX(0,F842-H842-K842-L842)</f>
        <v>45.2240259371482</v>
      </c>
    </row>
    <row r="843" customFormat="false" ht="15" hidden="false" customHeight="false" outlineLevel="0" collapsed="false">
      <c r="A843" s="0" t="n">
        <f aca="false">'Profiles 8760'!A832</f>
        <v>830</v>
      </c>
      <c r="B843" s="0" t="n">
        <f aca="false">'Profiles 8760'!B832</f>
        <v>2</v>
      </c>
      <c r="C843" s="0" t="n">
        <f aca="false">'Profiles 8760'!E832</f>
        <v>0</v>
      </c>
      <c r="D843" s="0" t="n">
        <f aca="false">'Profiles 8760'!F832</f>
        <v>1</v>
      </c>
      <c r="E843" s="0" t="n">
        <f aca="false">'Profiles 8760'!G832</f>
        <v>0.152306</v>
      </c>
      <c r="F843" s="0" t="n">
        <f aca="false">D843*Assumptions!$C$11*$B$7+E843*Assumptions!$C$12*$B$8</f>
        <v>295.0293154</v>
      </c>
      <c r="G843" s="0" t="n">
        <f aca="false">C843*Assumptions!$C$15</f>
        <v>0</v>
      </c>
      <c r="H843" s="0" t="n">
        <f aca="false">MIN(F843,G843)</f>
        <v>0</v>
      </c>
      <c r="I843" s="0" t="n">
        <f aca="false">IF(C843=1,MIN(G843-H843,Assumptions!$C$13,P842),0)</f>
        <v>0</v>
      </c>
      <c r="J843" s="0" t="n">
        <f aca="false">H843+I843</f>
        <v>0</v>
      </c>
      <c r="K843" s="0" t="n">
        <f aca="false">MIN(IF(C843=1,F843-H843,F843),Assumptions!$C$13,MAX(0,($B$5-P842)/$B$6))</f>
        <v>0</v>
      </c>
      <c r="L843" s="0" t="n">
        <f aca="false">IF(C843=1,0,MIN(F843-K843,Assumptions!$C$15,MAX(0,$B$10-O842-M843)))</f>
        <v>200</v>
      </c>
      <c r="M843" s="0" t="n">
        <f aca="false">'Profiles 8760'!H832</f>
        <v>264400</v>
      </c>
      <c r="N843" s="0" t="n">
        <f aca="false">J843+L843</f>
        <v>200</v>
      </c>
      <c r="O843" s="0" t="n">
        <f aca="false">O842+N843</f>
        <v>67217.5867596967</v>
      </c>
      <c r="P843" s="0" t="n">
        <f aca="false">MIN($B$5,P842+K843*$B$6-I843)</f>
        <v>510.81</v>
      </c>
      <c r="Q843" s="0" t="n">
        <f aca="false">MAX(0,F843-H843-K843-L843)</f>
        <v>95.0293154</v>
      </c>
    </row>
    <row r="844" customFormat="false" ht="15" hidden="false" customHeight="false" outlineLevel="0" collapsed="false">
      <c r="A844" s="0" t="n">
        <f aca="false">'Profiles 8760'!A833</f>
        <v>831</v>
      </c>
      <c r="B844" s="0" t="n">
        <f aca="false">'Profiles 8760'!B833</f>
        <v>2</v>
      </c>
      <c r="C844" s="0" t="n">
        <f aca="false">'Profiles 8760'!E833</f>
        <v>0</v>
      </c>
      <c r="D844" s="0" t="n">
        <f aca="false">'Profiles 8760'!F833</f>
        <v>1</v>
      </c>
      <c r="E844" s="0" t="n">
        <f aca="false">'Profiles 8760'!G833</f>
        <v>0.171951</v>
      </c>
      <c r="F844" s="0" t="n">
        <f aca="false">D844*Assumptions!$C$11*$B$7+E844*Assumptions!$C$12*$B$8</f>
        <v>295.8327959</v>
      </c>
      <c r="G844" s="0" t="n">
        <f aca="false">C844*Assumptions!$C$15</f>
        <v>0</v>
      </c>
      <c r="H844" s="0" t="n">
        <f aca="false">MIN(F844,G844)</f>
        <v>0</v>
      </c>
      <c r="I844" s="0" t="n">
        <f aca="false">IF(C844=1,MIN(G844-H844,Assumptions!$C$13,P843),0)</f>
        <v>0</v>
      </c>
      <c r="J844" s="0" t="n">
        <f aca="false">H844+I844</f>
        <v>0</v>
      </c>
      <c r="K844" s="0" t="n">
        <f aca="false">MIN(IF(C844=1,F844-H844,F844),Assumptions!$C$13,MAX(0,($B$5-P843)/$B$6))</f>
        <v>0</v>
      </c>
      <c r="L844" s="0" t="n">
        <f aca="false">IF(C844=1,0,MIN(F844-K844,Assumptions!$C$15,MAX(0,$B$10-O843-M844)))</f>
        <v>200</v>
      </c>
      <c r="M844" s="0" t="n">
        <f aca="false">'Profiles 8760'!H833</f>
        <v>264400</v>
      </c>
      <c r="N844" s="0" t="n">
        <f aca="false">J844+L844</f>
        <v>200</v>
      </c>
      <c r="O844" s="0" t="n">
        <f aca="false">O843+N844</f>
        <v>67417.5867596967</v>
      </c>
      <c r="P844" s="0" t="n">
        <f aca="false">MIN($B$5,P843+K844*$B$6-I844)</f>
        <v>510.81</v>
      </c>
      <c r="Q844" s="0" t="n">
        <f aca="false">MAX(0,F844-H844-K844-L844)</f>
        <v>95.8327959</v>
      </c>
    </row>
    <row r="845" customFormat="false" ht="15" hidden="false" customHeight="false" outlineLevel="0" collapsed="false">
      <c r="A845" s="0" t="n">
        <f aca="false">'Profiles 8760'!A834</f>
        <v>832</v>
      </c>
      <c r="B845" s="0" t="n">
        <f aca="false">'Profiles 8760'!B834</f>
        <v>2</v>
      </c>
      <c r="C845" s="0" t="n">
        <f aca="false">'Profiles 8760'!E834</f>
        <v>0</v>
      </c>
      <c r="D845" s="0" t="n">
        <f aca="false">'Profiles 8760'!F834</f>
        <v>0.808784</v>
      </c>
      <c r="E845" s="0" t="n">
        <f aca="false">'Profiles 8760'!G834</f>
        <v>0.164599</v>
      </c>
      <c r="F845" s="0" t="n">
        <f aca="false">D845*Assumptions!$C$11*$B$7+E845*Assumptions!$C$12*$B$8</f>
        <v>240.3089183</v>
      </c>
      <c r="G845" s="0" t="n">
        <f aca="false">C845*Assumptions!$C$15</f>
        <v>0</v>
      </c>
      <c r="H845" s="0" t="n">
        <f aca="false">MIN(F845,G845)</f>
        <v>0</v>
      </c>
      <c r="I845" s="0" t="n">
        <f aca="false">IF(C845=1,MIN(G845-H845,Assumptions!$C$13,P844),0)</f>
        <v>0</v>
      </c>
      <c r="J845" s="0" t="n">
        <f aca="false">H845+I845</f>
        <v>0</v>
      </c>
      <c r="K845" s="0" t="n">
        <f aca="false">MIN(IF(C845=1,F845-H845,F845),Assumptions!$C$13,MAX(0,($B$5-P844)/$B$6))</f>
        <v>0</v>
      </c>
      <c r="L845" s="0" t="n">
        <f aca="false">IF(C845=1,0,MIN(F845-K845,Assumptions!$C$15,MAX(0,$B$10-O844-M845)))</f>
        <v>200</v>
      </c>
      <c r="M845" s="0" t="n">
        <f aca="false">'Profiles 8760'!H834</f>
        <v>264400</v>
      </c>
      <c r="N845" s="0" t="n">
        <f aca="false">J845+L845</f>
        <v>200</v>
      </c>
      <c r="O845" s="0" t="n">
        <f aca="false">O844+N845</f>
        <v>67617.5867596967</v>
      </c>
      <c r="P845" s="0" t="n">
        <f aca="false">MIN($B$5,P844+K845*$B$6-I845)</f>
        <v>510.81</v>
      </c>
      <c r="Q845" s="0" t="n">
        <f aca="false">MAX(0,F845-H845-K845-L845)</f>
        <v>40.3089183</v>
      </c>
    </row>
    <row r="846" customFormat="false" ht="15" hidden="false" customHeight="false" outlineLevel="0" collapsed="false">
      <c r="A846" s="0" t="n">
        <f aca="false">'Profiles 8760'!A835</f>
        <v>833</v>
      </c>
      <c r="B846" s="0" t="n">
        <f aca="false">'Profiles 8760'!B835</f>
        <v>2</v>
      </c>
      <c r="C846" s="0" t="n">
        <f aca="false">'Profiles 8760'!E835</f>
        <v>0</v>
      </c>
      <c r="D846" s="0" t="n">
        <f aca="false">'Profiles 8760'!F835</f>
        <v>0.460658</v>
      </c>
      <c r="E846" s="0" t="n">
        <f aca="false">'Profiles 8760'!G835</f>
        <v>0.244147</v>
      </c>
      <c r="F846" s="0" t="n">
        <f aca="false">D846*Assumptions!$C$11*$B$7+E846*Assumptions!$C$12*$B$8</f>
        <v>143.0236427</v>
      </c>
      <c r="G846" s="0" t="n">
        <f aca="false">C846*Assumptions!$C$15</f>
        <v>0</v>
      </c>
      <c r="H846" s="0" t="n">
        <f aca="false">MIN(F846,G846)</f>
        <v>0</v>
      </c>
      <c r="I846" s="0" t="n">
        <f aca="false">IF(C846=1,MIN(G846-H846,Assumptions!$C$13,P845),0)</f>
        <v>0</v>
      </c>
      <c r="J846" s="0" t="n">
        <f aca="false">H846+I846</f>
        <v>0</v>
      </c>
      <c r="K846" s="0" t="n">
        <f aca="false">MIN(IF(C846=1,F846-H846,F846),Assumptions!$C$13,MAX(0,($B$5-P845)/$B$6))</f>
        <v>0</v>
      </c>
      <c r="L846" s="0" t="n">
        <f aca="false">IF(C846=1,0,MIN(F846-K846,Assumptions!$C$15,MAX(0,$B$10-O845-M846)))</f>
        <v>143.0236427</v>
      </c>
      <c r="M846" s="0" t="n">
        <f aca="false">'Profiles 8760'!H835</f>
        <v>264400</v>
      </c>
      <c r="N846" s="0" t="n">
        <f aca="false">J846+L846</f>
        <v>143.0236427</v>
      </c>
      <c r="O846" s="0" t="n">
        <f aca="false">O845+N846</f>
        <v>67760.6104023967</v>
      </c>
      <c r="P846" s="0" t="n">
        <f aca="false">MIN($B$5,P845+K846*$B$6-I846)</f>
        <v>510.81</v>
      </c>
      <c r="Q846" s="0" t="n">
        <f aca="false">MAX(0,F846-H846-K846-L846)</f>
        <v>0</v>
      </c>
    </row>
    <row r="847" customFormat="false" ht="15" hidden="false" customHeight="false" outlineLevel="0" collapsed="false">
      <c r="A847" s="0" t="n">
        <f aca="false">'Profiles 8760'!A836</f>
        <v>834</v>
      </c>
      <c r="B847" s="0" t="n">
        <f aca="false">'Profiles 8760'!B836</f>
        <v>2</v>
      </c>
      <c r="C847" s="0" t="n">
        <f aca="false">'Profiles 8760'!E836</f>
        <v>0</v>
      </c>
      <c r="D847" s="0" t="n">
        <f aca="false">'Profiles 8760'!F836</f>
        <v>0.136371</v>
      </c>
      <c r="E847" s="0" t="n">
        <f aca="false">'Profiles 8760'!G836</f>
        <v>0.188406</v>
      </c>
      <c r="F847" s="0" t="n">
        <f aca="false">D847*Assumptions!$C$11*$B$7+E847*Assumptions!$C$12*$B$8</f>
        <v>47.0897502</v>
      </c>
      <c r="G847" s="0" t="n">
        <f aca="false">C847*Assumptions!$C$15</f>
        <v>0</v>
      </c>
      <c r="H847" s="0" t="n">
        <f aca="false">MIN(F847,G847)</f>
        <v>0</v>
      </c>
      <c r="I847" s="0" t="n">
        <f aca="false">IF(C847=1,MIN(G847-H847,Assumptions!$C$13,P846),0)</f>
        <v>0</v>
      </c>
      <c r="J847" s="0" t="n">
        <f aca="false">H847+I847</f>
        <v>0</v>
      </c>
      <c r="K847" s="0" t="n">
        <f aca="false">MIN(IF(C847=1,F847-H847,F847),Assumptions!$C$13,MAX(0,($B$5-P846)/$B$6))</f>
        <v>0</v>
      </c>
      <c r="L847" s="0" t="n">
        <f aca="false">IF(C847=1,0,MIN(F847-K847,Assumptions!$C$15,MAX(0,$B$10-O846-M847)))</f>
        <v>47.0897502</v>
      </c>
      <c r="M847" s="0" t="n">
        <f aca="false">'Profiles 8760'!H836</f>
        <v>264400</v>
      </c>
      <c r="N847" s="0" t="n">
        <f aca="false">J847+L847</f>
        <v>47.0897502</v>
      </c>
      <c r="O847" s="0" t="n">
        <f aca="false">O846+N847</f>
        <v>67807.7001525967</v>
      </c>
      <c r="P847" s="0" t="n">
        <f aca="false">MIN($B$5,P846+K847*$B$6-I847)</f>
        <v>510.81</v>
      </c>
      <c r="Q847" s="0" t="n">
        <f aca="false">MAX(0,F847-H847-K847-L847)</f>
        <v>0</v>
      </c>
    </row>
    <row r="848" customFormat="false" ht="15" hidden="false" customHeight="false" outlineLevel="0" collapsed="false">
      <c r="A848" s="0" t="n">
        <f aca="false">'Profiles 8760'!A837</f>
        <v>835</v>
      </c>
      <c r="B848" s="0" t="n">
        <f aca="false">'Profiles 8760'!B837</f>
        <v>2</v>
      </c>
      <c r="C848" s="0" t="n">
        <f aca="false">'Profiles 8760'!E837</f>
        <v>0</v>
      </c>
      <c r="D848" s="0" t="n">
        <f aca="false">'Profiles 8760'!F837</f>
        <v>0</v>
      </c>
      <c r="E848" s="0" t="n">
        <f aca="false">'Profiles 8760'!G837</f>
        <v>0.120014</v>
      </c>
      <c r="F848" s="0" t="n">
        <f aca="false">D848*Assumptions!$C$11*$B$7+E848*Assumptions!$C$12*$B$8</f>
        <v>4.9085726</v>
      </c>
      <c r="G848" s="0" t="n">
        <f aca="false">C848*Assumptions!$C$15</f>
        <v>0</v>
      </c>
      <c r="H848" s="0" t="n">
        <f aca="false">MIN(F848,G848)</f>
        <v>0</v>
      </c>
      <c r="I848" s="0" t="n">
        <f aca="false">IF(C848=1,MIN(G848-H848,Assumptions!$C$13,P847),0)</f>
        <v>0</v>
      </c>
      <c r="J848" s="0" t="n">
        <f aca="false">H848+I848</f>
        <v>0</v>
      </c>
      <c r="K848" s="0" t="n">
        <f aca="false">MIN(IF(C848=1,F848-H848,F848),Assumptions!$C$13,MAX(0,($B$5-P847)/$B$6))</f>
        <v>0</v>
      </c>
      <c r="L848" s="0" t="n">
        <f aca="false">IF(C848=1,0,MIN(F848-K848,Assumptions!$C$15,MAX(0,$B$10-O847-M848)))</f>
        <v>4.9085726</v>
      </c>
      <c r="M848" s="0" t="n">
        <f aca="false">'Profiles 8760'!H837</f>
        <v>264400</v>
      </c>
      <c r="N848" s="0" t="n">
        <f aca="false">J848+L848</f>
        <v>4.9085726</v>
      </c>
      <c r="O848" s="0" t="n">
        <f aca="false">O847+N848</f>
        <v>67812.6087251967</v>
      </c>
      <c r="P848" s="0" t="n">
        <f aca="false">MIN($B$5,P847+K848*$B$6-I848)</f>
        <v>510.81</v>
      </c>
      <c r="Q848" s="0" t="n">
        <f aca="false">MAX(0,F848-H848-K848-L848)</f>
        <v>0</v>
      </c>
    </row>
    <row r="849" customFormat="false" ht="15" hidden="false" customHeight="false" outlineLevel="0" collapsed="false">
      <c r="A849" s="0" t="n">
        <f aca="false">'Profiles 8760'!A838</f>
        <v>836</v>
      </c>
      <c r="B849" s="0" t="n">
        <f aca="false">'Profiles 8760'!B838</f>
        <v>2</v>
      </c>
      <c r="C849" s="0" t="n">
        <f aca="false">'Profiles 8760'!E838</f>
        <v>1</v>
      </c>
      <c r="D849" s="0" t="n">
        <f aca="false">'Profiles 8760'!F838</f>
        <v>0</v>
      </c>
      <c r="E849" s="0" t="n">
        <f aca="false">'Profiles 8760'!G838</f>
        <v>0.125352</v>
      </c>
      <c r="F849" s="0" t="n">
        <f aca="false">D849*Assumptions!$C$11*$B$7+E849*Assumptions!$C$12*$B$8</f>
        <v>5.1268968</v>
      </c>
      <c r="G849" s="0" t="n">
        <f aca="false">C849*Assumptions!$C$15</f>
        <v>200</v>
      </c>
      <c r="H849" s="0" t="n">
        <f aca="false">MIN(F849,G849)</f>
        <v>5.1268968</v>
      </c>
      <c r="I849" s="0" t="n">
        <f aca="false">IF(C849=1,MIN(G849-H849,Assumptions!$C$13,P848),0)</f>
        <v>180</v>
      </c>
      <c r="J849" s="0" t="n">
        <f aca="false">H849+I849</f>
        <v>185.1268968</v>
      </c>
      <c r="K849" s="0" t="n">
        <f aca="false">MIN(IF(C849=1,F849-H849,F849),Assumptions!$C$13,MAX(0,($B$5-P848)/$B$6))</f>
        <v>0</v>
      </c>
      <c r="L849" s="0" t="n">
        <f aca="false">IF(C849=1,0,MIN(F849-K849,Assumptions!$C$15,MAX(0,$B$10-O848-M849)))</f>
        <v>0</v>
      </c>
      <c r="M849" s="0" t="n">
        <f aca="false">'Profiles 8760'!H838</f>
        <v>264200</v>
      </c>
      <c r="N849" s="0" t="n">
        <f aca="false">J849+L849</f>
        <v>185.1268968</v>
      </c>
      <c r="O849" s="0" t="n">
        <f aca="false">O848+N849</f>
        <v>67997.7356219967</v>
      </c>
      <c r="P849" s="0" t="n">
        <f aca="false">MIN($B$5,P848+K849*$B$6-I849)</f>
        <v>330.81</v>
      </c>
      <c r="Q849" s="0" t="n">
        <f aca="false">MAX(0,F849-H849-K849-L849)</f>
        <v>0</v>
      </c>
    </row>
    <row r="850" customFormat="false" ht="15" hidden="false" customHeight="false" outlineLevel="0" collapsed="false">
      <c r="A850" s="0" t="n">
        <f aca="false">'Profiles 8760'!A839</f>
        <v>837</v>
      </c>
      <c r="B850" s="0" t="n">
        <f aca="false">'Profiles 8760'!B839</f>
        <v>2</v>
      </c>
      <c r="C850" s="0" t="n">
        <f aca="false">'Profiles 8760'!E839</f>
        <v>1</v>
      </c>
      <c r="D850" s="0" t="n">
        <f aca="false">'Profiles 8760'!F839</f>
        <v>0</v>
      </c>
      <c r="E850" s="0" t="n">
        <f aca="false">'Profiles 8760'!G839</f>
        <v>0.232809</v>
      </c>
      <c r="F850" s="0" t="n">
        <f aca="false">D850*Assumptions!$C$11*$B$7+E850*Assumptions!$C$12*$B$8</f>
        <v>9.5218881</v>
      </c>
      <c r="G850" s="0" t="n">
        <f aca="false">C850*Assumptions!$C$15</f>
        <v>200</v>
      </c>
      <c r="H850" s="0" t="n">
        <f aca="false">MIN(F850,G850)</f>
        <v>9.5218881</v>
      </c>
      <c r="I850" s="0" t="n">
        <f aca="false">IF(C850=1,MIN(G850-H850,Assumptions!$C$13,P849),0)</f>
        <v>180</v>
      </c>
      <c r="J850" s="0" t="n">
        <f aca="false">H850+I850</f>
        <v>189.5218881</v>
      </c>
      <c r="K850" s="0" t="n">
        <f aca="false">MIN(IF(C850=1,F850-H850,F850),Assumptions!$C$13,MAX(0,($B$5-P849)/$B$6))</f>
        <v>0</v>
      </c>
      <c r="L850" s="0" t="n">
        <f aca="false">IF(C850=1,0,MIN(F850-K850,Assumptions!$C$15,MAX(0,$B$10-O849-M850)))</f>
        <v>0</v>
      </c>
      <c r="M850" s="0" t="n">
        <f aca="false">'Profiles 8760'!H839</f>
        <v>264000</v>
      </c>
      <c r="N850" s="0" t="n">
        <f aca="false">J850+L850</f>
        <v>189.5218881</v>
      </c>
      <c r="O850" s="0" t="n">
        <f aca="false">O849+N850</f>
        <v>68187.2575100967</v>
      </c>
      <c r="P850" s="0" t="n">
        <f aca="false">MIN($B$5,P849+K850*$B$6-I850)</f>
        <v>150.81</v>
      </c>
      <c r="Q850" s="0" t="n">
        <f aca="false">MAX(0,F850-H850-K850-L850)</f>
        <v>0</v>
      </c>
    </row>
    <row r="851" customFormat="false" ht="15" hidden="false" customHeight="false" outlineLevel="0" collapsed="false">
      <c r="A851" s="0" t="n">
        <f aca="false">'Profiles 8760'!A840</f>
        <v>838</v>
      </c>
      <c r="B851" s="0" t="n">
        <f aca="false">'Profiles 8760'!B840</f>
        <v>2</v>
      </c>
      <c r="C851" s="0" t="n">
        <f aca="false">'Profiles 8760'!E840</f>
        <v>0</v>
      </c>
      <c r="D851" s="0" t="n">
        <f aca="false">'Profiles 8760'!F840</f>
        <v>0</v>
      </c>
      <c r="E851" s="0" t="n">
        <f aca="false">'Profiles 8760'!G840</f>
        <v>0.219161</v>
      </c>
      <c r="F851" s="0" t="n">
        <f aca="false">D851*Assumptions!$C$11*$B$7+E851*Assumptions!$C$12*$B$8</f>
        <v>8.9636849</v>
      </c>
      <c r="G851" s="0" t="n">
        <f aca="false">C851*Assumptions!$C$15</f>
        <v>0</v>
      </c>
      <c r="H851" s="0" t="n">
        <f aca="false">MIN(F851,G851)</f>
        <v>0</v>
      </c>
      <c r="I851" s="0" t="n">
        <f aca="false">IF(C851=1,MIN(G851-H851,Assumptions!$C$13,P850),0)</f>
        <v>0</v>
      </c>
      <c r="J851" s="0" t="n">
        <f aca="false">H851+I851</f>
        <v>0</v>
      </c>
      <c r="K851" s="0" t="n">
        <f aca="false">MIN(IF(C851=1,F851-H851,F851),Assumptions!$C$13,MAX(0,($B$5-P850)/$B$6))</f>
        <v>8.9636849</v>
      </c>
      <c r="L851" s="0" t="n">
        <f aca="false">IF(C851=1,0,MIN(F851-K851,Assumptions!$C$15,MAX(0,$B$10-O850-M851)))</f>
        <v>0</v>
      </c>
      <c r="M851" s="0" t="n">
        <f aca="false">'Profiles 8760'!H840</f>
        <v>264000</v>
      </c>
      <c r="N851" s="0" t="n">
        <f aca="false">J851+L851</f>
        <v>0</v>
      </c>
      <c r="O851" s="0" t="n">
        <f aca="false">O850+N851</f>
        <v>68187.2575100967</v>
      </c>
      <c r="P851" s="0" t="n">
        <f aca="false">MIN($B$5,P850+K851*$B$6-I851)</f>
        <v>158.57972207132</v>
      </c>
      <c r="Q851" s="0" t="n">
        <f aca="false">MAX(0,F851-H851-K851-L851)</f>
        <v>0</v>
      </c>
    </row>
    <row r="852" customFormat="false" ht="15" hidden="false" customHeight="false" outlineLevel="0" collapsed="false">
      <c r="A852" s="0" t="n">
        <f aca="false">'Profiles 8760'!A841</f>
        <v>839</v>
      </c>
      <c r="B852" s="0" t="n">
        <f aca="false">'Profiles 8760'!B841</f>
        <v>2</v>
      </c>
      <c r="C852" s="0" t="n">
        <f aca="false">'Profiles 8760'!E841</f>
        <v>0</v>
      </c>
      <c r="D852" s="0" t="n">
        <f aca="false">'Profiles 8760'!F841</f>
        <v>0</v>
      </c>
      <c r="E852" s="0" t="n">
        <f aca="false">'Profiles 8760'!G841</f>
        <v>0.262819</v>
      </c>
      <c r="F852" s="0" t="n">
        <f aca="false">D852*Assumptions!$C$11*$B$7+E852*Assumptions!$C$12*$B$8</f>
        <v>10.7492971</v>
      </c>
      <c r="G852" s="0" t="n">
        <f aca="false">C852*Assumptions!$C$15</f>
        <v>0</v>
      </c>
      <c r="H852" s="0" t="n">
        <f aca="false">MIN(F852,G852)</f>
        <v>0</v>
      </c>
      <c r="I852" s="0" t="n">
        <f aca="false">IF(C852=1,MIN(G852-H852,Assumptions!$C$13,P851),0)</f>
        <v>0</v>
      </c>
      <c r="J852" s="0" t="n">
        <f aca="false">H852+I852</f>
        <v>0</v>
      </c>
      <c r="K852" s="0" t="n">
        <f aca="false">MIN(IF(C852=1,F852-H852,F852),Assumptions!$C$13,MAX(0,($B$5-P851)/$B$6))</f>
        <v>10.7492971</v>
      </c>
      <c r="L852" s="0" t="n">
        <f aca="false">IF(C852=1,0,MIN(F852-K852,Assumptions!$C$15,MAX(0,$B$10-O851-M852)))</f>
        <v>0</v>
      </c>
      <c r="M852" s="0" t="n">
        <f aca="false">'Profiles 8760'!H841</f>
        <v>264000</v>
      </c>
      <c r="N852" s="0" t="n">
        <f aca="false">J852+L852</f>
        <v>0</v>
      </c>
      <c r="O852" s="0" t="n">
        <f aca="false">O851+N852</f>
        <v>68187.2575100967</v>
      </c>
      <c r="P852" s="0" t="n">
        <f aca="false">MIN($B$5,P851+K852*$B$6-I852)</f>
        <v>167.8972127976</v>
      </c>
      <c r="Q852" s="0" t="n">
        <f aca="false">MAX(0,F852-H852-K852-L852)</f>
        <v>0</v>
      </c>
    </row>
    <row r="853" customFormat="false" ht="15" hidden="false" customHeight="false" outlineLevel="0" collapsed="false">
      <c r="A853" s="0" t="n">
        <f aca="false">'Profiles 8760'!A842</f>
        <v>840</v>
      </c>
      <c r="B853" s="0" t="n">
        <f aca="false">'Profiles 8760'!B842</f>
        <v>2</v>
      </c>
      <c r="C853" s="0" t="n">
        <f aca="false">'Profiles 8760'!E842</f>
        <v>0</v>
      </c>
      <c r="D853" s="0" t="n">
        <f aca="false">'Profiles 8760'!F842</f>
        <v>0</v>
      </c>
      <c r="E853" s="0" t="n">
        <f aca="false">'Profiles 8760'!G842</f>
        <v>0.277626</v>
      </c>
      <c r="F853" s="0" t="n">
        <f aca="false">D853*Assumptions!$C$11*$B$7+E853*Assumptions!$C$12*$B$8</f>
        <v>11.3549034</v>
      </c>
      <c r="G853" s="0" t="n">
        <f aca="false">C853*Assumptions!$C$15</f>
        <v>0</v>
      </c>
      <c r="H853" s="0" t="n">
        <f aca="false">MIN(F853,G853)</f>
        <v>0</v>
      </c>
      <c r="I853" s="0" t="n">
        <f aca="false">IF(C853=1,MIN(G853-H853,Assumptions!$C$13,P852),0)</f>
        <v>0</v>
      </c>
      <c r="J853" s="0" t="n">
        <f aca="false">H853+I853</f>
        <v>0</v>
      </c>
      <c r="K853" s="0" t="n">
        <f aca="false">MIN(IF(C853=1,F853-H853,F853),Assumptions!$C$13,MAX(0,($B$5-P852)/$B$6))</f>
        <v>11.3549034</v>
      </c>
      <c r="L853" s="0" t="n">
        <f aca="false">IF(C853=1,0,MIN(F853-K853,Assumptions!$C$15,MAX(0,$B$10-O852-M853)))</f>
        <v>0</v>
      </c>
      <c r="M853" s="0" t="n">
        <f aca="false">'Profiles 8760'!H842</f>
        <v>264000</v>
      </c>
      <c r="N853" s="0" t="n">
        <f aca="false">J853+L853</f>
        <v>0</v>
      </c>
      <c r="O853" s="0" t="n">
        <f aca="false">O852+N853</f>
        <v>68187.2575100967</v>
      </c>
      <c r="P853" s="0" t="n">
        <f aca="false">MIN($B$5,P852+K853*$B$6-I853)</f>
        <v>177.73964306472</v>
      </c>
      <c r="Q853" s="0" t="n">
        <f aca="false">MAX(0,F853-H853-K853-L853)</f>
        <v>0</v>
      </c>
    </row>
    <row r="854" customFormat="false" ht="15" hidden="false" customHeight="false" outlineLevel="0" collapsed="false">
      <c r="A854" s="0" t="n">
        <f aca="false">'Profiles 8760'!A843</f>
        <v>841</v>
      </c>
      <c r="B854" s="0" t="n">
        <f aca="false">'Profiles 8760'!B843</f>
        <v>2</v>
      </c>
      <c r="C854" s="0" t="n">
        <f aca="false">'Profiles 8760'!E843</f>
        <v>0</v>
      </c>
      <c r="D854" s="0" t="n">
        <f aca="false">'Profiles 8760'!F843</f>
        <v>0</v>
      </c>
      <c r="E854" s="0" t="n">
        <f aca="false">'Profiles 8760'!G843</f>
        <v>0.359641</v>
      </c>
      <c r="F854" s="0" t="n">
        <f aca="false">D854*Assumptions!$C$11*$B$7+E854*Assumptions!$C$12*$B$8</f>
        <v>14.7093169</v>
      </c>
      <c r="G854" s="0" t="n">
        <f aca="false">C854*Assumptions!$C$15</f>
        <v>0</v>
      </c>
      <c r="H854" s="0" t="n">
        <f aca="false">MIN(F854,G854)</f>
        <v>0</v>
      </c>
      <c r="I854" s="0" t="n">
        <f aca="false">IF(C854=1,MIN(G854-H854,Assumptions!$C$13,P853),0)</f>
        <v>0</v>
      </c>
      <c r="J854" s="0" t="n">
        <f aca="false">H854+I854</f>
        <v>0</v>
      </c>
      <c r="K854" s="0" t="n">
        <f aca="false">MIN(IF(C854=1,F854-H854,F854),Assumptions!$C$13,MAX(0,($B$5-P853)/$B$6))</f>
        <v>14.7093169</v>
      </c>
      <c r="L854" s="0" t="n">
        <f aca="false">IF(C854=1,0,MIN(F854-K854,Assumptions!$C$15,MAX(0,$B$10-O853-M854)))</f>
        <v>0</v>
      </c>
      <c r="M854" s="0" t="n">
        <f aca="false">'Profiles 8760'!H843</f>
        <v>264000</v>
      </c>
      <c r="N854" s="0" t="n">
        <f aca="false">J854+L854</f>
        <v>0</v>
      </c>
      <c r="O854" s="0" t="n">
        <f aca="false">O853+N854</f>
        <v>68187.2575100967</v>
      </c>
      <c r="P854" s="0" t="n">
        <f aca="false">MIN($B$5,P853+K854*$B$6-I854)</f>
        <v>190.48967895364</v>
      </c>
      <c r="Q854" s="0" t="n">
        <f aca="false">MAX(0,F854-H854-K854-L854)</f>
        <v>0</v>
      </c>
    </row>
    <row r="855" customFormat="false" ht="15" hidden="false" customHeight="false" outlineLevel="0" collapsed="false">
      <c r="A855" s="0" t="n">
        <f aca="false">'Profiles 8760'!A844</f>
        <v>842</v>
      </c>
      <c r="B855" s="0" t="n">
        <f aca="false">'Profiles 8760'!B844</f>
        <v>2</v>
      </c>
      <c r="C855" s="0" t="n">
        <f aca="false">'Profiles 8760'!E844</f>
        <v>0</v>
      </c>
      <c r="D855" s="0" t="n">
        <f aca="false">'Profiles 8760'!F844</f>
        <v>0</v>
      </c>
      <c r="E855" s="0" t="n">
        <f aca="false">'Profiles 8760'!G844</f>
        <v>0.298001</v>
      </c>
      <c r="F855" s="0" t="n">
        <f aca="false">D855*Assumptions!$C$11*$B$7+E855*Assumptions!$C$12*$B$8</f>
        <v>12.1882409</v>
      </c>
      <c r="G855" s="0" t="n">
        <f aca="false">C855*Assumptions!$C$15</f>
        <v>0</v>
      </c>
      <c r="H855" s="0" t="n">
        <f aca="false">MIN(F855,G855)</f>
        <v>0</v>
      </c>
      <c r="I855" s="0" t="n">
        <f aca="false">IF(C855=1,MIN(G855-H855,Assumptions!$C$13,P854),0)</f>
        <v>0</v>
      </c>
      <c r="J855" s="0" t="n">
        <f aca="false">H855+I855</f>
        <v>0</v>
      </c>
      <c r="K855" s="0" t="n">
        <f aca="false">MIN(IF(C855=1,F855-H855,F855),Assumptions!$C$13,MAX(0,($B$5-P854)/$B$6))</f>
        <v>12.1882409</v>
      </c>
      <c r="L855" s="0" t="n">
        <f aca="false">IF(C855=1,0,MIN(F855-K855,Assumptions!$C$15,MAX(0,$B$10-O854-M855)))</f>
        <v>0</v>
      </c>
      <c r="M855" s="0" t="n">
        <f aca="false">'Profiles 8760'!H844</f>
        <v>264000</v>
      </c>
      <c r="N855" s="0" t="n">
        <f aca="false">J855+L855</f>
        <v>0</v>
      </c>
      <c r="O855" s="0" t="n">
        <f aca="false">O854+N855</f>
        <v>68187.2575100967</v>
      </c>
      <c r="P855" s="0" t="n">
        <f aca="false">MIN($B$5,P854+K855*$B$6-I855)</f>
        <v>201.05444616576</v>
      </c>
      <c r="Q855" s="0" t="n">
        <f aca="false">MAX(0,F855-H855-K855-L855)</f>
        <v>0</v>
      </c>
    </row>
    <row r="856" customFormat="false" ht="15" hidden="false" customHeight="false" outlineLevel="0" collapsed="false">
      <c r="A856" s="0" t="n">
        <f aca="false">'Profiles 8760'!A845</f>
        <v>843</v>
      </c>
      <c r="B856" s="0" t="n">
        <f aca="false">'Profiles 8760'!B845</f>
        <v>2</v>
      </c>
      <c r="C856" s="0" t="n">
        <f aca="false">'Profiles 8760'!E845</f>
        <v>0</v>
      </c>
      <c r="D856" s="0" t="n">
        <f aca="false">'Profiles 8760'!F845</f>
        <v>0</v>
      </c>
      <c r="E856" s="0" t="n">
        <f aca="false">'Profiles 8760'!G845</f>
        <v>0.355218</v>
      </c>
      <c r="F856" s="0" t="n">
        <f aca="false">D856*Assumptions!$C$11*$B$7+E856*Assumptions!$C$12*$B$8</f>
        <v>14.5284162</v>
      </c>
      <c r="G856" s="0" t="n">
        <f aca="false">C856*Assumptions!$C$15</f>
        <v>0</v>
      </c>
      <c r="H856" s="0" t="n">
        <f aca="false">MIN(F856,G856)</f>
        <v>0</v>
      </c>
      <c r="I856" s="0" t="n">
        <f aca="false">IF(C856=1,MIN(G856-H856,Assumptions!$C$13,P855),0)</f>
        <v>0</v>
      </c>
      <c r="J856" s="0" t="n">
        <f aca="false">H856+I856</f>
        <v>0</v>
      </c>
      <c r="K856" s="0" t="n">
        <f aca="false">MIN(IF(C856=1,F856-H856,F856),Assumptions!$C$13,MAX(0,($B$5-P855)/$B$6))</f>
        <v>14.5284162</v>
      </c>
      <c r="L856" s="0" t="n">
        <f aca="false">IF(C856=1,0,MIN(F856-K856,Assumptions!$C$15,MAX(0,$B$10-O855-M856)))</f>
        <v>0</v>
      </c>
      <c r="M856" s="0" t="n">
        <f aca="false">'Profiles 8760'!H845</f>
        <v>264000</v>
      </c>
      <c r="N856" s="0" t="n">
        <f aca="false">J856+L856</f>
        <v>0</v>
      </c>
      <c r="O856" s="0" t="n">
        <f aca="false">O855+N856</f>
        <v>68187.2575100967</v>
      </c>
      <c r="P856" s="0" t="n">
        <f aca="false">MIN($B$5,P855+K856*$B$6-I856)</f>
        <v>213.64767732792</v>
      </c>
      <c r="Q856" s="0" t="n">
        <f aca="false">MAX(0,F856-H856-K856-L856)</f>
        <v>0</v>
      </c>
    </row>
    <row r="857" customFormat="false" ht="15" hidden="false" customHeight="false" outlineLevel="0" collapsed="false">
      <c r="A857" s="0" t="n">
        <f aca="false">'Profiles 8760'!A846</f>
        <v>844</v>
      </c>
      <c r="B857" s="0" t="n">
        <f aca="false">'Profiles 8760'!B846</f>
        <v>2</v>
      </c>
      <c r="C857" s="0" t="n">
        <f aca="false">'Profiles 8760'!E846</f>
        <v>0</v>
      </c>
      <c r="D857" s="0" t="n">
        <f aca="false">'Profiles 8760'!F846</f>
        <v>0</v>
      </c>
      <c r="E857" s="0" t="n">
        <f aca="false">'Profiles 8760'!G846</f>
        <v>0.379576</v>
      </c>
      <c r="F857" s="0" t="n">
        <f aca="false">D857*Assumptions!$C$11*$B$7+E857*Assumptions!$C$12*$B$8</f>
        <v>15.5246584</v>
      </c>
      <c r="G857" s="0" t="n">
        <f aca="false">C857*Assumptions!$C$15</f>
        <v>0</v>
      </c>
      <c r="H857" s="0" t="n">
        <f aca="false">MIN(F857,G857)</f>
        <v>0</v>
      </c>
      <c r="I857" s="0" t="n">
        <f aca="false">IF(C857=1,MIN(G857-H857,Assumptions!$C$13,P856),0)</f>
        <v>0</v>
      </c>
      <c r="J857" s="0" t="n">
        <f aca="false">H857+I857</f>
        <v>0</v>
      </c>
      <c r="K857" s="0" t="n">
        <f aca="false">MIN(IF(C857=1,F857-H857,F857),Assumptions!$C$13,MAX(0,($B$5-P856)/$B$6))</f>
        <v>15.5246584</v>
      </c>
      <c r="L857" s="0" t="n">
        <f aca="false">IF(C857=1,0,MIN(F857-K857,Assumptions!$C$15,MAX(0,$B$10-O856-M857)))</f>
        <v>0</v>
      </c>
      <c r="M857" s="0" t="n">
        <f aca="false">'Profiles 8760'!H846</f>
        <v>264000</v>
      </c>
      <c r="N857" s="0" t="n">
        <f aca="false">J857+L857</f>
        <v>0</v>
      </c>
      <c r="O857" s="0" t="n">
        <f aca="false">O856+N857</f>
        <v>68187.2575100967</v>
      </c>
      <c r="P857" s="0" t="n">
        <f aca="false">MIN($B$5,P856+K857*$B$6-I857)</f>
        <v>227.10445122904</v>
      </c>
      <c r="Q857" s="0" t="n">
        <f aca="false">MAX(0,F857-H857-K857-L857)</f>
        <v>0</v>
      </c>
    </row>
    <row r="858" customFormat="false" ht="15" hidden="false" customHeight="false" outlineLevel="0" collapsed="false">
      <c r="A858" s="0" t="n">
        <f aca="false">'Profiles 8760'!A847</f>
        <v>845</v>
      </c>
      <c r="B858" s="0" t="n">
        <f aca="false">'Profiles 8760'!B847</f>
        <v>2</v>
      </c>
      <c r="C858" s="0" t="n">
        <f aca="false">'Profiles 8760'!E847</f>
        <v>0</v>
      </c>
      <c r="D858" s="0" t="n">
        <f aca="false">'Profiles 8760'!F847</f>
        <v>0</v>
      </c>
      <c r="E858" s="0" t="n">
        <f aca="false">'Profiles 8760'!G847</f>
        <v>0.401962</v>
      </c>
      <c r="F858" s="0" t="n">
        <f aca="false">D858*Assumptions!$C$11*$B$7+E858*Assumptions!$C$12*$B$8</f>
        <v>16.4402458</v>
      </c>
      <c r="G858" s="0" t="n">
        <f aca="false">C858*Assumptions!$C$15</f>
        <v>0</v>
      </c>
      <c r="H858" s="0" t="n">
        <f aca="false">MIN(F858,G858)</f>
        <v>0</v>
      </c>
      <c r="I858" s="0" t="n">
        <f aca="false">IF(C858=1,MIN(G858-H858,Assumptions!$C$13,P857),0)</f>
        <v>0</v>
      </c>
      <c r="J858" s="0" t="n">
        <f aca="false">H858+I858</f>
        <v>0</v>
      </c>
      <c r="K858" s="0" t="n">
        <f aca="false">MIN(IF(C858=1,F858-H858,F858),Assumptions!$C$13,MAX(0,($B$5-P857)/$B$6))</f>
        <v>16.4402458</v>
      </c>
      <c r="L858" s="0" t="n">
        <f aca="false">IF(C858=1,0,MIN(F858-K858,Assumptions!$C$15,MAX(0,$B$10-O857-M858)))</f>
        <v>0</v>
      </c>
      <c r="M858" s="0" t="n">
        <f aca="false">'Profiles 8760'!H847</f>
        <v>264000</v>
      </c>
      <c r="N858" s="0" t="n">
        <f aca="false">J858+L858</f>
        <v>0</v>
      </c>
      <c r="O858" s="0" t="n">
        <f aca="false">O857+N858</f>
        <v>68187.2575100967</v>
      </c>
      <c r="P858" s="0" t="n">
        <f aca="false">MIN($B$5,P857+K858*$B$6-I858)</f>
        <v>241.35485628848</v>
      </c>
      <c r="Q858" s="0" t="n">
        <f aca="false">MAX(0,F858-H858-K858-L858)</f>
        <v>0</v>
      </c>
    </row>
    <row r="859" customFormat="false" ht="15" hidden="false" customHeight="false" outlineLevel="0" collapsed="false">
      <c r="A859" s="0" t="n">
        <f aca="false">'Profiles 8760'!A848</f>
        <v>846</v>
      </c>
      <c r="B859" s="0" t="n">
        <f aca="false">'Profiles 8760'!B848</f>
        <v>2</v>
      </c>
      <c r="C859" s="0" t="n">
        <f aca="false">'Profiles 8760'!E848</f>
        <v>0</v>
      </c>
      <c r="D859" s="0" t="n">
        <f aca="false">'Profiles 8760'!F848</f>
        <v>0</v>
      </c>
      <c r="E859" s="0" t="n">
        <f aca="false">'Profiles 8760'!G848</f>
        <v>0.404796</v>
      </c>
      <c r="F859" s="0" t="n">
        <f aca="false">D859*Assumptions!$C$11*$B$7+E859*Assumptions!$C$12*$B$8</f>
        <v>16.5561564</v>
      </c>
      <c r="G859" s="0" t="n">
        <f aca="false">C859*Assumptions!$C$15</f>
        <v>0</v>
      </c>
      <c r="H859" s="0" t="n">
        <f aca="false">MIN(F859,G859)</f>
        <v>0</v>
      </c>
      <c r="I859" s="0" t="n">
        <f aca="false">IF(C859=1,MIN(G859-H859,Assumptions!$C$13,P858),0)</f>
        <v>0</v>
      </c>
      <c r="J859" s="0" t="n">
        <f aca="false">H859+I859</f>
        <v>0</v>
      </c>
      <c r="K859" s="0" t="n">
        <f aca="false">MIN(IF(C859=1,F859-H859,F859),Assumptions!$C$13,MAX(0,($B$5-P858)/$B$6))</f>
        <v>16.5561564</v>
      </c>
      <c r="L859" s="0" t="n">
        <f aca="false">IF(C859=1,0,MIN(F859-K859,Assumptions!$C$15,MAX(0,$B$10-O858-M859)))</f>
        <v>0</v>
      </c>
      <c r="M859" s="0" t="n">
        <f aca="false">'Profiles 8760'!H848</f>
        <v>264000</v>
      </c>
      <c r="N859" s="0" t="n">
        <f aca="false">J859+L859</f>
        <v>0</v>
      </c>
      <c r="O859" s="0" t="n">
        <f aca="false">O858+N859</f>
        <v>68187.2575100967</v>
      </c>
      <c r="P859" s="0" t="n">
        <f aca="false">MIN($B$5,P858+K859*$B$6-I859)</f>
        <v>255.705732656</v>
      </c>
      <c r="Q859" s="0" t="n">
        <f aca="false">MAX(0,F859-H859-K859-L859)</f>
        <v>0</v>
      </c>
    </row>
    <row r="860" customFormat="false" ht="15" hidden="false" customHeight="false" outlineLevel="0" collapsed="false">
      <c r="A860" s="0" t="n">
        <f aca="false">'Profiles 8760'!A849</f>
        <v>847</v>
      </c>
      <c r="B860" s="0" t="n">
        <f aca="false">'Profiles 8760'!B849</f>
        <v>2</v>
      </c>
      <c r="C860" s="0" t="n">
        <f aca="false">'Profiles 8760'!E849</f>
        <v>0</v>
      </c>
      <c r="D860" s="0" t="n">
        <f aca="false">'Profiles 8760'!F849</f>
        <v>0</v>
      </c>
      <c r="E860" s="0" t="n">
        <f aca="false">'Profiles 8760'!G849</f>
        <v>0.430417</v>
      </c>
      <c r="F860" s="0" t="n">
        <f aca="false">D860*Assumptions!$C$11*$B$7+E860*Assumptions!$C$12*$B$8</f>
        <v>17.6040553</v>
      </c>
      <c r="G860" s="0" t="n">
        <f aca="false">C860*Assumptions!$C$15</f>
        <v>0</v>
      </c>
      <c r="H860" s="0" t="n">
        <f aca="false">MIN(F860,G860)</f>
        <v>0</v>
      </c>
      <c r="I860" s="0" t="n">
        <f aca="false">IF(C860=1,MIN(G860-H860,Assumptions!$C$13,P859),0)</f>
        <v>0</v>
      </c>
      <c r="J860" s="0" t="n">
        <f aca="false">H860+I860</f>
        <v>0</v>
      </c>
      <c r="K860" s="0" t="n">
        <f aca="false">MIN(IF(C860=1,F860-H860,F860),Assumptions!$C$13,MAX(0,($B$5-P859)/$B$6))</f>
        <v>17.6040553</v>
      </c>
      <c r="L860" s="0" t="n">
        <f aca="false">IF(C860=1,0,MIN(F860-K860,Assumptions!$C$15,MAX(0,$B$10-O859-M860)))</f>
        <v>0</v>
      </c>
      <c r="M860" s="0" t="n">
        <f aca="false">'Profiles 8760'!H849</f>
        <v>264000</v>
      </c>
      <c r="N860" s="0" t="n">
        <f aca="false">J860+L860</f>
        <v>0</v>
      </c>
      <c r="O860" s="0" t="n">
        <f aca="false">O859+N860</f>
        <v>68187.2575100967</v>
      </c>
      <c r="P860" s="0" t="n">
        <f aca="false">MIN($B$5,P859+K860*$B$6-I860)</f>
        <v>270.96492779004</v>
      </c>
      <c r="Q860" s="0" t="n">
        <f aca="false">MAX(0,F860-H860-K860-L860)</f>
        <v>0</v>
      </c>
    </row>
    <row r="861" customFormat="false" ht="15" hidden="false" customHeight="false" outlineLevel="0" collapsed="false">
      <c r="A861" s="0" t="n">
        <f aca="false">'Profiles 8760'!A850</f>
        <v>848</v>
      </c>
      <c r="B861" s="0" t="n">
        <f aca="false">'Profiles 8760'!B850</f>
        <v>2</v>
      </c>
      <c r="C861" s="0" t="n">
        <f aca="false">'Profiles 8760'!E850</f>
        <v>1</v>
      </c>
      <c r="D861" s="0" t="n">
        <f aca="false">'Profiles 8760'!F850</f>
        <v>0.13971</v>
      </c>
      <c r="E861" s="0" t="n">
        <f aca="false">'Profiles 8760'!G850</f>
        <v>0.350152</v>
      </c>
      <c r="F861" s="0" t="n">
        <f aca="false">D861*Assumptions!$C$11*$B$7+E861*Assumptions!$C$12*$B$8</f>
        <v>54.6694648</v>
      </c>
      <c r="G861" s="0" t="n">
        <f aca="false">C861*Assumptions!$C$15</f>
        <v>200</v>
      </c>
      <c r="H861" s="0" t="n">
        <f aca="false">MIN(F861,G861)</f>
        <v>54.6694648</v>
      </c>
      <c r="I861" s="0" t="n">
        <f aca="false">IF(C861=1,MIN(G861-H861,Assumptions!$C$13,P860),0)</f>
        <v>145.3305352</v>
      </c>
      <c r="J861" s="0" t="n">
        <f aca="false">H861+I861</f>
        <v>200</v>
      </c>
      <c r="K861" s="0" t="n">
        <f aca="false">MIN(IF(C861=1,F861-H861,F861),Assumptions!$C$13,MAX(0,($B$5-P860)/$B$6))</f>
        <v>0</v>
      </c>
      <c r="L861" s="0" t="n">
        <f aca="false">IF(C861=1,0,MIN(F861-K861,Assumptions!$C$15,MAX(0,$B$10-O860-M861)))</f>
        <v>0</v>
      </c>
      <c r="M861" s="0" t="n">
        <f aca="false">'Profiles 8760'!H850</f>
        <v>263800</v>
      </c>
      <c r="N861" s="0" t="n">
        <f aca="false">J861+L861</f>
        <v>200</v>
      </c>
      <c r="O861" s="0" t="n">
        <f aca="false">O860+N861</f>
        <v>68387.2575100967</v>
      </c>
      <c r="P861" s="0" t="n">
        <f aca="false">MIN($B$5,P860+K861*$B$6-I861)</f>
        <v>125.63439259004</v>
      </c>
      <c r="Q861" s="0" t="n">
        <f aca="false">MAX(0,F861-H861-K861-L861)</f>
        <v>0</v>
      </c>
    </row>
    <row r="862" customFormat="false" ht="15" hidden="false" customHeight="false" outlineLevel="0" collapsed="false">
      <c r="A862" s="0" t="n">
        <f aca="false">'Profiles 8760'!A851</f>
        <v>849</v>
      </c>
      <c r="B862" s="0" t="n">
        <f aca="false">'Profiles 8760'!B851</f>
        <v>2</v>
      </c>
      <c r="C862" s="0" t="n">
        <f aca="false">'Profiles 8760'!E851</f>
        <v>1</v>
      </c>
      <c r="D862" s="0" t="n">
        <f aca="false">'Profiles 8760'!F851</f>
        <v>0.471935</v>
      </c>
      <c r="E862" s="0" t="n">
        <f aca="false">'Profiles 8760'!G851</f>
        <v>0.263523</v>
      </c>
      <c r="F862" s="0" t="n">
        <f aca="false">D862*Assumptions!$C$11*$B$7+E862*Assumptions!$C$12*$B$8</f>
        <v>147.0729187</v>
      </c>
      <c r="G862" s="0" t="n">
        <f aca="false">C862*Assumptions!$C$15</f>
        <v>200</v>
      </c>
      <c r="H862" s="0" t="n">
        <f aca="false">MIN(F862,G862)</f>
        <v>147.0729187</v>
      </c>
      <c r="I862" s="0" t="n">
        <f aca="false">IF(C862=1,MIN(G862-H862,Assumptions!$C$13,P861),0)</f>
        <v>52.9270813</v>
      </c>
      <c r="J862" s="0" t="n">
        <f aca="false">H862+I862</f>
        <v>200</v>
      </c>
      <c r="K862" s="0" t="n">
        <f aca="false">MIN(IF(C862=1,F862-H862,F862),Assumptions!$C$13,MAX(0,($B$5-P861)/$B$6))</f>
        <v>0</v>
      </c>
      <c r="L862" s="0" t="n">
        <f aca="false">IF(C862=1,0,MIN(F862-K862,Assumptions!$C$15,MAX(0,$B$10-O861-M862)))</f>
        <v>0</v>
      </c>
      <c r="M862" s="0" t="n">
        <f aca="false">'Profiles 8760'!H851</f>
        <v>263600</v>
      </c>
      <c r="N862" s="0" t="n">
        <f aca="false">J862+L862</f>
        <v>200</v>
      </c>
      <c r="O862" s="0" t="n">
        <f aca="false">O861+N862</f>
        <v>68587.2575100967</v>
      </c>
      <c r="P862" s="0" t="n">
        <f aca="false">MIN($B$5,P861+K862*$B$6-I862)</f>
        <v>72.70731129004</v>
      </c>
      <c r="Q862" s="0" t="n">
        <f aca="false">MAX(0,F862-H862-K862-L862)</f>
        <v>0</v>
      </c>
    </row>
    <row r="863" customFormat="false" ht="15" hidden="false" customHeight="false" outlineLevel="0" collapsed="false">
      <c r="A863" s="0" t="n">
        <f aca="false">'Profiles 8760'!A852</f>
        <v>850</v>
      </c>
      <c r="B863" s="0" t="n">
        <f aca="false">'Profiles 8760'!B852</f>
        <v>2</v>
      </c>
      <c r="C863" s="0" t="n">
        <f aca="false">'Profiles 8760'!E852</f>
        <v>0</v>
      </c>
      <c r="D863" s="0" t="n">
        <f aca="false">'Profiles 8760'!F852</f>
        <v>0.828582</v>
      </c>
      <c r="E863" s="0" t="n">
        <f aca="false">'Profiles 8760'!G852</f>
        <v>0.30748</v>
      </c>
      <c r="F863" s="0" t="n">
        <f aca="false">D863*Assumptions!$C$11*$B$7+E863*Assumptions!$C$12*$B$8</f>
        <v>251.8704136</v>
      </c>
      <c r="G863" s="0" t="n">
        <f aca="false">C863*Assumptions!$C$15</f>
        <v>0</v>
      </c>
      <c r="H863" s="0" t="n">
        <f aca="false">MIN(F863,G863)</f>
        <v>0</v>
      </c>
      <c r="I863" s="0" t="n">
        <f aca="false">IF(C863=1,MIN(G863-H863,Assumptions!$C$13,P862),0)</f>
        <v>0</v>
      </c>
      <c r="J863" s="0" t="n">
        <f aca="false">H863+I863</f>
        <v>0</v>
      </c>
      <c r="K863" s="0" t="n">
        <f aca="false">MIN(IF(C863=1,F863-H863,F863),Assumptions!$C$13,MAX(0,($B$5-P862)/$B$6))</f>
        <v>180</v>
      </c>
      <c r="L863" s="0" t="n">
        <f aca="false">IF(C863=1,0,MIN(F863-K863,Assumptions!$C$15,MAX(0,$B$10-O862-M863)))</f>
        <v>71.8704136</v>
      </c>
      <c r="M863" s="0" t="n">
        <f aca="false">'Profiles 8760'!H852</f>
        <v>263600</v>
      </c>
      <c r="N863" s="0" t="n">
        <f aca="false">J863+L863</f>
        <v>71.8704136</v>
      </c>
      <c r="O863" s="0" t="n">
        <f aca="false">O862+N863</f>
        <v>68659.1279236967</v>
      </c>
      <c r="P863" s="0" t="n">
        <f aca="false">MIN($B$5,P862+K863*$B$6-I863)</f>
        <v>228.73131129004</v>
      </c>
      <c r="Q863" s="0" t="n">
        <f aca="false">MAX(0,F863-H863-K863-L863)</f>
        <v>0</v>
      </c>
    </row>
    <row r="864" customFormat="false" ht="15" hidden="false" customHeight="false" outlineLevel="0" collapsed="false">
      <c r="A864" s="0" t="n">
        <f aca="false">'Profiles 8760'!A853</f>
        <v>851</v>
      </c>
      <c r="B864" s="0" t="n">
        <f aca="false">'Profiles 8760'!B853</f>
        <v>2</v>
      </c>
      <c r="C864" s="0" t="n">
        <f aca="false">'Profiles 8760'!E853</f>
        <v>0</v>
      </c>
      <c r="D864" s="0" t="n">
        <f aca="false">'Profiles 8760'!F853</f>
        <v>1</v>
      </c>
      <c r="E864" s="0" t="n">
        <f aca="false">'Profiles 8760'!G853</f>
        <v>0.452631</v>
      </c>
      <c r="F864" s="0" t="n">
        <f aca="false">D864*Assumptions!$C$11*$B$7+E864*Assumptions!$C$12*$B$8</f>
        <v>307.3126079</v>
      </c>
      <c r="G864" s="0" t="n">
        <f aca="false">C864*Assumptions!$C$15</f>
        <v>0</v>
      </c>
      <c r="H864" s="0" t="n">
        <f aca="false">MIN(F864,G864)</f>
        <v>0</v>
      </c>
      <c r="I864" s="0" t="n">
        <f aca="false">IF(C864=1,MIN(G864-H864,Assumptions!$C$13,P863),0)</f>
        <v>0</v>
      </c>
      <c r="J864" s="0" t="n">
        <f aca="false">H864+I864</f>
        <v>0</v>
      </c>
      <c r="K864" s="0" t="n">
        <f aca="false">MIN(IF(C864=1,F864-H864,F864),Assumptions!$C$13,MAX(0,($B$5-P863)/$B$6))</f>
        <v>180</v>
      </c>
      <c r="L864" s="0" t="n">
        <f aca="false">IF(C864=1,0,MIN(F864-K864,Assumptions!$C$15,MAX(0,$B$10-O863-M864)))</f>
        <v>127.3126079</v>
      </c>
      <c r="M864" s="0" t="n">
        <f aca="false">'Profiles 8760'!H853</f>
        <v>263600</v>
      </c>
      <c r="N864" s="0" t="n">
        <f aca="false">J864+L864</f>
        <v>127.3126079</v>
      </c>
      <c r="O864" s="0" t="n">
        <f aca="false">O863+N864</f>
        <v>68786.4405315967</v>
      </c>
      <c r="P864" s="0" t="n">
        <f aca="false">MIN($B$5,P863+K864*$B$6-I864)</f>
        <v>384.75531129004</v>
      </c>
      <c r="Q864" s="0" t="n">
        <f aca="false">MAX(0,F864-H864-K864-L864)</f>
        <v>0</v>
      </c>
    </row>
    <row r="865" customFormat="false" ht="15" hidden="false" customHeight="false" outlineLevel="0" collapsed="false">
      <c r="A865" s="0" t="n">
        <f aca="false">'Profiles 8760'!A854</f>
        <v>852</v>
      </c>
      <c r="B865" s="0" t="n">
        <f aca="false">'Profiles 8760'!B854</f>
        <v>2</v>
      </c>
      <c r="C865" s="0" t="n">
        <f aca="false">'Profiles 8760'!E854</f>
        <v>0</v>
      </c>
      <c r="D865" s="0" t="n">
        <f aca="false">'Profiles 8760'!F854</f>
        <v>1</v>
      </c>
      <c r="E865" s="0" t="n">
        <f aca="false">'Profiles 8760'!G854</f>
        <v>0.313249</v>
      </c>
      <c r="F865" s="0" t="n">
        <f aca="false">D865*Assumptions!$C$11*$B$7+E865*Assumptions!$C$12*$B$8</f>
        <v>301.6118841</v>
      </c>
      <c r="G865" s="0" t="n">
        <f aca="false">C865*Assumptions!$C$15</f>
        <v>0</v>
      </c>
      <c r="H865" s="0" t="n">
        <f aca="false">MIN(F865,G865)</f>
        <v>0</v>
      </c>
      <c r="I865" s="0" t="n">
        <f aca="false">IF(C865=1,MIN(G865-H865,Assumptions!$C$13,P864),0)</f>
        <v>0</v>
      </c>
      <c r="J865" s="0" t="n">
        <f aca="false">H865+I865</f>
        <v>0</v>
      </c>
      <c r="K865" s="0" t="n">
        <f aca="false">MIN(IF(C865=1,F865-H865,F865),Assumptions!$C$13,MAX(0,($B$5-P864)/$B$6))</f>
        <v>145.425344612321</v>
      </c>
      <c r="L865" s="0" t="n">
        <f aca="false">IF(C865=1,0,MIN(F865-K865,Assumptions!$C$15,MAX(0,$B$10-O864-M865)))</f>
        <v>156.186539487679</v>
      </c>
      <c r="M865" s="0" t="n">
        <f aca="false">'Profiles 8760'!H854</f>
        <v>263600</v>
      </c>
      <c r="N865" s="0" t="n">
        <f aca="false">J865+L865</f>
        <v>156.186539487679</v>
      </c>
      <c r="O865" s="0" t="n">
        <f aca="false">O864+N865</f>
        <v>68942.6270710844</v>
      </c>
      <c r="P865" s="0" t="n">
        <f aca="false">MIN($B$5,P864+K865*$B$6-I865)</f>
        <v>510.81</v>
      </c>
      <c r="Q865" s="0" t="n">
        <f aca="false">MAX(0,F865-H865-K865-L865)</f>
        <v>0</v>
      </c>
    </row>
    <row r="866" customFormat="false" ht="15" hidden="false" customHeight="false" outlineLevel="0" collapsed="false">
      <c r="A866" s="0" t="n">
        <f aca="false">'Profiles 8760'!A855</f>
        <v>853</v>
      </c>
      <c r="B866" s="0" t="n">
        <f aca="false">'Profiles 8760'!B855</f>
        <v>2</v>
      </c>
      <c r="C866" s="0" t="n">
        <f aca="false">'Profiles 8760'!E855</f>
        <v>0</v>
      </c>
      <c r="D866" s="0" t="n">
        <f aca="false">'Profiles 8760'!F855</f>
        <v>1</v>
      </c>
      <c r="E866" s="0" t="n">
        <f aca="false">'Profiles 8760'!G855</f>
        <v>0.21338</v>
      </c>
      <c r="F866" s="0" t="n">
        <f aca="false">D866*Assumptions!$C$11*$B$7+E866*Assumptions!$C$12*$B$8</f>
        <v>297.527242</v>
      </c>
      <c r="G866" s="0" t="n">
        <f aca="false">C866*Assumptions!$C$15</f>
        <v>0</v>
      </c>
      <c r="H866" s="0" t="n">
        <f aca="false">MIN(F866,G866)</f>
        <v>0</v>
      </c>
      <c r="I866" s="0" t="n">
        <f aca="false">IF(C866=1,MIN(G866-H866,Assumptions!$C$13,P865),0)</f>
        <v>0</v>
      </c>
      <c r="J866" s="0" t="n">
        <f aca="false">H866+I866</f>
        <v>0</v>
      </c>
      <c r="K866" s="0" t="n">
        <f aca="false">MIN(IF(C866=1,F866-H866,F866),Assumptions!$C$13,MAX(0,($B$5-P865)/$B$6))</f>
        <v>0</v>
      </c>
      <c r="L866" s="0" t="n">
        <f aca="false">IF(C866=1,0,MIN(F866-K866,Assumptions!$C$15,MAX(0,$B$10-O865-M866)))</f>
        <v>200</v>
      </c>
      <c r="M866" s="0" t="n">
        <f aca="false">'Profiles 8760'!H855</f>
        <v>263600</v>
      </c>
      <c r="N866" s="0" t="n">
        <f aca="false">J866+L866</f>
        <v>200</v>
      </c>
      <c r="O866" s="0" t="n">
        <f aca="false">O865+N866</f>
        <v>69142.6270710844</v>
      </c>
      <c r="P866" s="0" t="n">
        <f aca="false">MIN($B$5,P865+K866*$B$6-I866)</f>
        <v>510.81</v>
      </c>
      <c r="Q866" s="0" t="n">
        <f aca="false">MAX(0,F866-H866-K866-L866)</f>
        <v>97.527242</v>
      </c>
    </row>
    <row r="867" customFormat="false" ht="15" hidden="false" customHeight="false" outlineLevel="0" collapsed="false">
      <c r="A867" s="0" t="n">
        <f aca="false">'Profiles 8760'!A856</f>
        <v>854</v>
      </c>
      <c r="B867" s="0" t="n">
        <f aca="false">'Profiles 8760'!B856</f>
        <v>2</v>
      </c>
      <c r="C867" s="0" t="n">
        <f aca="false">'Profiles 8760'!E856</f>
        <v>0</v>
      </c>
      <c r="D867" s="0" t="n">
        <f aca="false">'Profiles 8760'!F856</f>
        <v>1</v>
      </c>
      <c r="E867" s="0" t="n">
        <f aca="false">'Profiles 8760'!G856</f>
        <v>0.156186</v>
      </c>
      <c r="F867" s="0" t="n">
        <f aca="false">D867*Assumptions!$C$11*$B$7+E867*Assumptions!$C$12*$B$8</f>
        <v>295.1880074</v>
      </c>
      <c r="G867" s="0" t="n">
        <f aca="false">C867*Assumptions!$C$15</f>
        <v>0</v>
      </c>
      <c r="H867" s="0" t="n">
        <f aca="false">MIN(F867,G867)</f>
        <v>0</v>
      </c>
      <c r="I867" s="0" t="n">
        <f aca="false">IF(C867=1,MIN(G867-H867,Assumptions!$C$13,P866),0)</f>
        <v>0</v>
      </c>
      <c r="J867" s="0" t="n">
        <f aca="false">H867+I867</f>
        <v>0</v>
      </c>
      <c r="K867" s="0" t="n">
        <f aca="false">MIN(IF(C867=1,F867-H867,F867),Assumptions!$C$13,MAX(0,($B$5-P866)/$B$6))</f>
        <v>0</v>
      </c>
      <c r="L867" s="0" t="n">
        <f aca="false">IF(C867=1,0,MIN(F867-K867,Assumptions!$C$15,MAX(0,$B$10-O866-M867)))</f>
        <v>200</v>
      </c>
      <c r="M867" s="0" t="n">
        <f aca="false">'Profiles 8760'!H856</f>
        <v>263600</v>
      </c>
      <c r="N867" s="0" t="n">
        <f aca="false">J867+L867</f>
        <v>200</v>
      </c>
      <c r="O867" s="0" t="n">
        <f aca="false">O866+N867</f>
        <v>69342.6270710844</v>
      </c>
      <c r="P867" s="0" t="n">
        <f aca="false">MIN($B$5,P866+K867*$B$6-I867)</f>
        <v>510.81</v>
      </c>
      <c r="Q867" s="0" t="n">
        <f aca="false">MAX(0,F867-H867-K867-L867)</f>
        <v>95.1880074</v>
      </c>
    </row>
    <row r="868" customFormat="false" ht="15" hidden="false" customHeight="false" outlineLevel="0" collapsed="false">
      <c r="A868" s="0" t="n">
        <f aca="false">'Profiles 8760'!A857</f>
        <v>855</v>
      </c>
      <c r="B868" s="0" t="n">
        <f aca="false">'Profiles 8760'!B857</f>
        <v>2</v>
      </c>
      <c r="C868" s="0" t="n">
        <f aca="false">'Profiles 8760'!E857</f>
        <v>0</v>
      </c>
      <c r="D868" s="0" t="n">
        <f aca="false">'Profiles 8760'!F857</f>
        <v>1</v>
      </c>
      <c r="E868" s="0" t="n">
        <f aca="false">'Profiles 8760'!G857</f>
        <v>0.189726</v>
      </c>
      <c r="F868" s="0" t="n">
        <f aca="false">D868*Assumptions!$C$11*$B$7+E868*Assumptions!$C$12*$B$8</f>
        <v>296.5597934</v>
      </c>
      <c r="G868" s="0" t="n">
        <f aca="false">C868*Assumptions!$C$15</f>
        <v>0</v>
      </c>
      <c r="H868" s="0" t="n">
        <f aca="false">MIN(F868,G868)</f>
        <v>0</v>
      </c>
      <c r="I868" s="0" t="n">
        <f aca="false">IF(C868=1,MIN(G868-H868,Assumptions!$C$13,P867),0)</f>
        <v>0</v>
      </c>
      <c r="J868" s="0" t="n">
        <f aca="false">H868+I868</f>
        <v>0</v>
      </c>
      <c r="K868" s="0" t="n">
        <f aca="false">MIN(IF(C868=1,F868-H868,F868),Assumptions!$C$13,MAX(0,($B$5-P867)/$B$6))</f>
        <v>0</v>
      </c>
      <c r="L868" s="0" t="n">
        <f aca="false">IF(C868=1,0,MIN(F868-K868,Assumptions!$C$15,MAX(0,$B$10-O867-M868)))</f>
        <v>200</v>
      </c>
      <c r="M868" s="0" t="n">
        <f aca="false">'Profiles 8760'!H857</f>
        <v>263600</v>
      </c>
      <c r="N868" s="0" t="n">
        <f aca="false">J868+L868</f>
        <v>200</v>
      </c>
      <c r="O868" s="0" t="n">
        <f aca="false">O867+N868</f>
        <v>69542.6270710844</v>
      </c>
      <c r="P868" s="0" t="n">
        <f aca="false">MIN($B$5,P867+K868*$B$6-I868)</f>
        <v>510.81</v>
      </c>
      <c r="Q868" s="0" t="n">
        <f aca="false">MAX(0,F868-H868-K868-L868)</f>
        <v>96.5597934</v>
      </c>
    </row>
    <row r="869" customFormat="false" ht="15" hidden="false" customHeight="false" outlineLevel="0" collapsed="false">
      <c r="A869" s="0" t="n">
        <f aca="false">'Profiles 8760'!A858</f>
        <v>856</v>
      </c>
      <c r="B869" s="0" t="n">
        <f aca="false">'Profiles 8760'!B858</f>
        <v>2</v>
      </c>
      <c r="C869" s="0" t="n">
        <f aca="false">'Profiles 8760'!E858</f>
        <v>0</v>
      </c>
      <c r="D869" s="0" t="n">
        <f aca="false">'Profiles 8760'!F858</f>
        <v>0.828582</v>
      </c>
      <c r="E869" s="0" t="n">
        <f aca="false">'Profiles 8760'!G858</f>
        <v>0.318329</v>
      </c>
      <c r="F869" s="0" t="n">
        <f aca="false">D869*Assumptions!$C$11*$B$7+E869*Assumptions!$C$12*$B$8</f>
        <v>252.3141377</v>
      </c>
      <c r="G869" s="0" t="n">
        <f aca="false">C869*Assumptions!$C$15</f>
        <v>0</v>
      </c>
      <c r="H869" s="0" t="n">
        <f aca="false">MIN(F869,G869)</f>
        <v>0</v>
      </c>
      <c r="I869" s="0" t="n">
        <f aca="false">IF(C869=1,MIN(G869-H869,Assumptions!$C$13,P868),0)</f>
        <v>0</v>
      </c>
      <c r="J869" s="0" t="n">
        <f aca="false">H869+I869</f>
        <v>0</v>
      </c>
      <c r="K869" s="0" t="n">
        <f aca="false">MIN(IF(C869=1,F869-H869,F869),Assumptions!$C$13,MAX(0,($B$5-P868)/$B$6))</f>
        <v>0</v>
      </c>
      <c r="L869" s="0" t="n">
        <f aca="false">IF(C869=1,0,MIN(F869-K869,Assumptions!$C$15,MAX(0,$B$10-O868-M869)))</f>
        <v>200</v>
      </c>
      <c r="M869" s="0" t="n">
        <f aca="false">'Profiles 8760'!H858</f>
        <v>263600</v>
      </c>
      <c r="N869" s="0" t="n">
        <f aca="false">J869+L869</f>
        <v>200</v>
      </c>
      <c r="O869" s="0" t="n">
        <f aca="false">O868+N869</f>
        <v>69742.6270710844</v>
      </c>
      <c r="P869" s="0" t="n">
        <f aca="false">MIN($B$5,P868+K869*$B$6-I869)</f>
        <v>510.81</v>
      </c>
      <c r="Q869" s="0" t="n">
        <f aca="false">MAX(0,F869-H869-K869-L869)</f>
        <v>52.3141377</v>
      </c>
    </row>
    <row r="870" customFormat="false" ht="15" hidden="false" customHeight="false" outlineLevel="0" collapsed="false">
      <c r="A870" s="0" t="n">
        <f aca="false">'Profiles 8760'!A859</f>
        <v>857</v>
      </c>
      <c r="B870" s="0" t="n">
        <f aca="false">'Profiles 8760'!B859</f>
        <v>2</v>
      </c>
      <c r="C870" s="0" t="n">
        <f aca="false">'Profiles 8760'!E859</f>
        <v>0</v>
      </c>
      <c r="D870" s="0" t="n">
        <f aca="false">'Profiles 8760'!F859</f>
        <v>0.471935</v>
      </c>
      <c r="E870" s="0" t="n">
        <f aca="false">'Profiles 8760'!G859</f>
        <v>0.391245</v>
      </c>
      <c r="F870" s="0" t="n">
        <f aca="false">D870*Assumptions!$C$11*$B$7+E870*Assumptions!$C$12*$B$8</f>
        <v>152.2967485</v>
      </c>
      <c r="G870" s="0" t="n">
        <f aca="false">C870*Assumptions!$C$15</f>
        <v>0</v>
      </c>
      <c r="H870" s="0" t="n">
        <f aca="false">MIN(F870,G870)</f>
        <v>0</v>
      </c>
      <c r="I870" s="0" t="n">
        <f aca="false">IF(C870=1,MIN(G870-H870,Assumptions!$C$13,P869),0)</f>
        <v>0</v>
      </c>
      <c r="J870" s="0" t="n">
        <f aca="false">H870+I870</f>
        <v>0</v>
      </c>
      <c r="K870" s="0" t="n">
        <f aca="false">MIN(IF(C870=1,F870-H870,F870),Assumptions!$C$13,MAX(0,($B$5-P869)/$B$6))</f>
        <v>0</v>
      </c>
      <c r="L870" s="0" t="n">
        <f aca="false">IF(C870=1,0,MIN(F870-K870,Assumptions!$C$15,MAX(0,$B$10-O869-M870)))</f>
        <v>152.2967485</v>
      </c>
      <c r="M870" s="0" t="n">
        <f aca="false">'Profiles 8760'!H859</f>
        <v>263600</v>
      </c>
      <c r="N870" s="0" t="n">
        <f aca="false">J870+L870</f>
        <v>152.2967485</v>
      </c>
      <c r="O870" s="0" t="n">
        <f aca="false">O869+N870</f>
        <v>69894.9238195844</v>
      </c>
      <c r="P870" s="0" t="n">
        <f aca="false">MIN($B$5,P869+K870*$B$6-I870)</f>
        <v>510.81</v>
      </c>
      <c r="Q870" s="0" t="n">
        <f aca="false">MAX(0,F870-H870-K870-L870)</f>
        <v>0</v>
      </c>
    </row>
    <row r="871" customFormat="false" ht="15" hidden="false" customHeight="false" outlineLevel="0" collapsed="false">
      <c r="A871" s="0" t="n">
        <f aca="false">'Profiles 8760'!A860</f>
        <v>858</v>
      </c>
      <c r="B871" s="0" t="n">
        <f aca="false">'Profiles 8760'!B860</f>
        <v>2</v>
      </c>
      <c r="C871" s="0" t="n">
        <f aca="false">'Profiles 8760'!E860</f>
        <v>0</v>
      </c>
      <c r="D871" s="0" t="n">
        <f aca="false">'Profiles 8760'!F860</f>
        <v>0.13971</v>
      </c>
      <c r="E871" s="0" t="n">
        <f aca="false">'Profiles 8760'!G860</f>
        <v>0.514937</v>
      </c>
      <c r="F871" s="0" t="n">
        <f aca="false">D871*Assumptions!$C$11*$B$7+E871*Assumptions!$C$12*$B$8</f>
        <v>61.4091713</v>
      </c>
      <c r="G871" s="0" t="n">
        <f aca="false">C871*Assumptions!$C$15</f>
        <v>0</v>
      </c>
      <c r="H871" s="0" t="n">
        <f aca="false">MIN(F871,G871)</f>
        <v>0</v>
      </c>
      <c r="I871" s="0" t="n">
        <f aca="false">IF(C871=1,MIN(G871-H871,Assumptions!$C$13,P870),0)</f>
        <v>0</v>
      </c>
      <c r="J871" s="0" t="n">
        <f aca="false">H871+I871</f>
        <v>0</v>
      </c>
      <c r="K871" s="0" t="n">
        <f aca="false">MIN(IF(C871=1,F871-H871,F871),Assumptions!$C$13,MAX(0,($B$5-P870)/$B$6))</f>
        <v>0</v>
      </c>
      <c r="L871" s="0" t="n">
        <f aca="false">IF(C871=1,0,MIN(F871-K871,Assumptions!$C$15,MAX(0,$B$10-O870-M871)))</f>
        <v>61.4091713</v>
      </c>
      <c r="M871" s="0" t="n">
        <f aca="false">'Profiles 8760'!H860</f>
        <v>263600</v>
      </c>
      <c r="N871" s="0" t="n">
        <f aca="false">J871+L871</f>
        <v>61.4091713</v>
      </c>
      <c r="O871" s="0" t="n">
        <f aca="false">O870+N871</f>
        <v>69956.3329908843</v>
      </c>
      <c r="P871" s="0" t="n">
        <f aca="false">MIN($B$5,P870+K871*$B$6-I871)</f>
        <v>510.81</v>
      </c>
      <c r="Q871" s="0" t="n">
        <f aca="false">MAX(0,F871-H871-K871-L871)</f>
        <v>0</v>
      </c>
    </row>
    <row r="872" customFormat="false" ht="15" hidden="false" customHeight="false" outlineLevel="0" collapsed="false">
      <c r="A872" s="0" t="n">
        <f aca="false">'Profiles 8760'!A861</f>
        <v>859</v>
      </c>
      <c r="B872" s="0" t="n">
        <f aca="false">'Profiles 8760'!B861</f>
        <v>2</v>
      </c>
      <c r="C872" s="0" t="n">
        <f aca="false">'Profiles 8760'!E861</f>
        <v>0</v>
      </c>
      <c r="D872" s="0" t="n">
        <f aca="false">'Profiles 8760'!F861</f>
        <v>0</v>
      </c>
      <c r="E872" s="0" t="n">
        <f aca="false">'Profiles 8760'!G861</f>
        <v>0.300642</v>
      </c>
      <c r="F872" s="0" t="n">
        <f aca="false">D872*Assumptions!$C$11*$B$7+E872*Assumptions!$C$12*$B$8</f>
        <v>12.2962578</v>
      </c>
      <c r="G872" s="0" t="n">
        <f aca="false">C872*Assumptions!$C$15</f>
        <v>0</v>
      </c>
      <c r="H872" s="0" t="n">
        <f aca="false">MIN(F872,G872)</f>
        <v>0</v>
      </c>
      <c r="I872" s="0" t="n">
        <f aca="false">IF(C872=1,MIN(G872-H872,Assumptions!$C$13,P871),0)</f>
        <v>0</v>
      </c>
      <c r="J872" s="0" t="n">
        <f aca="false">H872+I872</f>
        <v>0</v>
      </c>
      <c r="K872" s="0" t="n">
        <f aca="false">MIN(IF(C872=1,F872-H872,F872),Assumptions!$C$13,MAX(0,($B$5-P871)/$B$6))</f>
        <v>0</v>
      </c>
      <c r="L872" s="0" t="n">
        <f aca="false">IF(C872=1,0,MIN(F872-K872,Assumptions!$C$15,MAX(0,$B$10-O871-M872)))</f>
        <v>12.2962578</v>
      </c>
      <c r="M872" s="0" t="n">
        <f aca="false">'Profiles 8760'!H861</f>
        <v>263600</v>
      </c>
      <c r="N872" s="0" t="n">
        <f aca="false">J872+L872</f>
        <v>12.2962578</v>
      </c>
      <c r="O872" s="0" t="n">
        <f aca="false">O871+N872</f>
        <v>69968.6292486843</v>
      </c>
      <c r="P872" s="0" t="n">
        <f aca="false">MIN($B$5,P871+K872*$B$6-I872)</f>
        <v>510.81</v>
      </c>
      <c r="Q872" s="0" t="n">
        <f aca="false">MAX(0,F872-H872-K872-L872)</f>
        <v>0</v>
      </c>
    </row>
    <row r="873" customFormat="false" ht="15" hidden="false" customHeight="false" outlineLevel="0" collapsed="false">
      <c r="A873" s="0" t="n">
        <f aca="false">'Profiles 8760'!A862</f>
        <v>860</v>
      </c>
      <c r="B873" s="0" t="n">
        <f aca="false">'Profiles 8760'!B862</f>
        <v>2</v>
      </c>
      <c r="C873" s="0" t="n">
        <f aca="false">'Profiles 8760'!E862</f>
        <v>1</v>
      </c>
      <c r="D873" s="0" t="n">
        <f aca="false">'Profiles 8760'!F862</f>
        <v>0</v>
      </c>
      <c r="E873" s="0" t="n">
        <f aca="false">'Profiles 8760'!G862</f>
        <v>0.354239</v>
      </c>
      <c r="F873" s="0" t="n">
        <f aca="false">D873*Assumptions!$C$11*$B$7+E873*Assumptions!$C$12*$B$8</f>
        <v>14.4883751</v>
      </c>
      <c r="G873" s="0" t="n">
        <f aca="false">C873*Assumptions!$C$15</f>
        <v>200</v>
      </c>
      <c r="H873" s="0" t="n">
        <f aca="false">MIN(F873,G873)</f>
        <v>14.4883751</v>
      </c>
      <c r="I873" s="0" t="n">
        <f aca="false">IF(C873=1,MIN(G873-H873,Assumptions!$C$13,P872),0)</f>
        <v>180</v>
      </c>
      <c r="J873" s="0" t="n">
        <f aca="false">H873+I873</f>
        <v>194.4883751</v>
      </c>
      <c r="K873" s="0" t="n">
        <f aca="false">MIN(IF(C873=1,F873-H873,F873),Assumptions!$C$13,MAX(0,($B$5-P872)/$B$6))</f>
        <v>0</v>
      </c>
      <c r="L873" s="0" t="n">
        <f aca="false">IF(C873=1,0,MIN(F873-K873,Assumptions!$C$15,MAX(0,$B$10-O872-M873)))</f>
        <v>0</v>
      </c>
      <c r="M873" s="0" t="n">
        <f aca="false">'Profiles 8760'!H862</f>
        <v>263400</v>
      </c>
      <c r="N873" s="0" t="n">
        <f aca="false">J873+L873</f>
        <v>194.4883751</v>
      </c>
      <c r="O873" s="0" t="n">
        <f aca="false">O872+N873</f>
        <v>70163.1176237844</v>
      </c>
      <c r="P873" s="0" t="n">
        <f aca="false">MIN($B$5,P872+K873*$B$6-I873)</f>
        <v>330.81</v>
      </c>
      <c r="Q873" s="0" t="n">
        <f aca="false">MAX(0,F873-H873-K873-L873)</f>
        <v>0</v>
      </c>
    </row>
    <row r="874" customFormat="false" ht="15" hidden="false" customHeight="false" outlineLevel="0" collapsed="false">
      <c r="A874" s="0" t="n">
        <f aca="false">'Profiles 8760'!A863</f>
        <v>861</v>
      </c>
      <c r="B874" s="0" t="n">
        <f aca="false">'Profiles 8760'!B863</f>
        <v>2</v>
      </c>
      <c r="C874" s="0" t="n">
        <f aca="false">'Profiles 8760'!E863</f>
        <v>1</v>
      </c>
      <c r="D874" s="0" t="n">
        <f aca="false">'Profiles 8760'!F863</f>
        <v>0</v>
      </c>
      <c r="E874" s="0" t="n">
        <f aca="false">'Profiles 8760'!G863</f>
        <v>0.343108</v>
      </c>
      <c r="F874" s="0" t="n">
        <f aca="false">D874*Assumptions!$C$11*$B$7+E874*Assumptions!$C$12*$B$8</f>
        <v>14.0331172</v>
      </c>
      <c r="G874" s="0" t="n">
        <f aca="false">C874*Assumptions!$C$15</f>
        <v>200</v>
      </c>
      <c r="H874" s="0" t="n">
        <f aca="false">MIN(F874,G874)</f>
        <v>14.0331172</v>
      </c>
      <c r="I874" s="0" t="n">
        <f aca="false">IF(C874=1,MIN(G874-H874,Assumptions!$C$13,P873),0)</f>
        <v>180</v>
      </c>
      <c r="J874" s="0" t="n">
        <f aca="false">H874+I874</f>
        <v>194.0331172</v>
      </c>
      <c r="K874" s="0" t="n">
        <f aca="false">MIN(IF(C874=1,F874-H874,F874),Assumptions!$C$13,MAX(0,($B$5-P873)/$B$6))</f>
        <v>0</v>
      </c>
      <c r="L874" s="0" t="n">
        <f aca="false">IF(C874=1,0,MIN(F874-K874,Assumptions!$C$15,MAX(0,$B$10-O873-M874)))</f>
        <v>0</v>
      </c>
      <c r="M874" s="0" t="n">
        <f aca="false">'Profiles 8760'!H863</f>
        <v>263200</v>
      </c>
      <c r="N874" s="0" t="n">
        <f aca="false">J874+L874</f>
        <v>194.0331172</v>
      </c>
      <c r="O874" s="0" t="n">
        <f aca="false">O873+N874</f>
        <v>70357.1507409844</v>
      </c>
      <c r="P874" s="0" t="n">
        <f aca="false">MIN($B$5,P873+K874*$B$6-I874)</f>
        <v>150.81</v>
      </c>
      <c r="Q874" s="0" t="n">
        <f aca="false">MAX(0,F874-H874-K874-L874)</f>
        <v>0</v>
      </c>
    </row>
    <row r="875" customFormat="false" ht="15" hidden="false" customHeight="false" outlineLevel="0" collapsed="false">
      <c r="A875" s="0" t="n">
        <f aca="false">'Profiles 8760'!A864</f>
        <v>862</v>
      </c>
      <c r="B875" s="0" t="n">
        <f aca="false">'Profiles 8760'!B864</f>
        <v>2</v>
      </c>
      <c r="C875" s="0" t="n">
        <f aca="false">'Profiles 8760'!E864</f>
        <v>0</v>
      </c>
      <c r="D875" s="0" t="n">
        <f aca="false">'Profiles 8760'!F864</f>
        <v>0</v>
      </c>
      <c r="E875" s="0" t="n">
        <f aca="false">'Profiles 8760'!G864</f>
        <v>0.388953</v>
      </c>
      <c r="F875" s="0" t="n">
        <f aca="false">D875*Assumptions!$C$11*$B$7+E875*Assumptions!$C$12*$B$8</f>
        <v>15.9081777</v>
      </c>
      <c r="G875" s="0" t="n">
        <f aca="false">C875*Assumptions!$C$15</f>
        <v>0</v>
      </c>
      <c r="H875" s="0" t="n">
        <f aca="false">MIN(F875,G875)</f>
        <v>0</v>
      </c>
      <c r="I875" s="0" t="n">
        <f aca="false">IF(C875=1,MIN(G875-H875,Assumptions!$C$13,P874),0)</f>
        <v>0</v>
      </c>
      <c r="J875" s="0" t="n">
        <f aca="false">H875+I875</f>
        <v>0</v>
      </c>
      <c r="K875" s="0" t="n">
        <f aca="false">MIN(IF(C875=1,F875-H875,F875),Assumptions!$C$13,MAX(0,($B$5-P874)/$B$6))</f>
        <v>15.9081777</v>
      </c>
      <c r="L875" s="0" t="n">
        <f aca="false">IF(C875=1,0,MIN(F875-K875,Assumptions!$C$15,MAX(0,$B$10-O874-M875)))</f>
        <v>0</v>
      </c>
      <c r="M875" s="0" t="n">
        <f aca="false">'Profiles 8760'!H864</f>
        <v>263200</v>
      </c>
      <c r="N875" s="0" t="n">
        <f aca="false">J875+L875</f>
        <v>0</v>
      </c>
      <c r="O875" s="0" t="n">
        <f aca="false">O874+N875</f>
        <v>70357.1507409844</v>
      </c>
      <c r="P875" s="0" t="n">
        <f aca="false">MIN($B$5,P874+K875*$B$6-I875)</f>
        <v>164.59920843036</v>
      </c>
      <c r="Q875" s="0" t="n">
        <f aca="false">MAX(0,F875-H875-K875-L875)</f>
        <v>0</v>
      </c>
    </row>
    <row r="876" customFormat="false" ht="15" hidden="false" customHeight="false" outlineLevel="0" collapsed="false">
      <c r="A876" s="0" t="n">
        <f aca="false">'Profiles 8760'!A865</f>
        <v>863</v>
      </c>
      <c r="B876" s="0" t="n">
        <f aca="false">'Profiles 8760'!B865</f>
        <v>2</v>
      </c>
      <c r="C876" s="0" t="n">
        <f aca="false">'Profiles 8760'!E865</f>
        <v>0</v>
      </c>
      <c r="D876" s="0" t="n">
        <f aca="false">'Profiles 8760'!F865</f>
        <v>0</v>
      </c>
      <c r="E876" s="0" t="n">
        <f aca="false">'Profiles 8760'!G865</f>
        <v>0.440732</v>
      </c>
      <c r="F876" s="0" t="n">
        <f aca="false">D876*Assumptions!$C$11*$B$7+E876*Assumptions!$C$12*$B$8</f>
        <v>18.0259388</v>
      </c>
      <c r="G876" s="0" t="n">
        <f aca="false">C876*Assumptions!$C$15</f>
        <v>0</v>
      </c>
      <c r="H876" s="0" t="n">
        <f aca="false">MIN(F876,G876)</f>
        <v>0</v>
      </c>
      <c r="I876" s="0" t="n">
        <f aca="false">IF(C876=1,MIN(G876-H876,Assumptions!$C$13,P875),0)</f>
        <v>0</v>
      </c>
      <c r="J876" s="0" t="n">
        <f aca="false">H876+I876</f>
        <v>0</v>
      </c>
      <c r="K876" s="0" t="n">
        <f aca="false">MIN(IF(C876=1,F876-H876,F876),Assumptions!$C$13,MAX(0,($B$5-P875)/$B$6))</f>
        <v>18.0259388</v>
      </c>
      <c r="L876" s="0" t="n">
        <f aca="false">IF(C876=1,0,MIN(F876-K876,Assumptions!$C$15,MAX(0,$B$10-O875-M876)))</f>
        <v>0</v>
      </c>
      <c r="M876" s="0" t="n">
        <f aca="false">'Profiles 8760'!H865</f>
        <v>263200</v>
      </c>
      <c r="N876" s="0" t="n">
        <f aca="false">J876+L876</f>
        <v>0</v>
      </c>
      <c r="O876" s="0" t="n">
        <f aca="false">O875+N876</f>
        <v>70357.1507409844</v>
      </c>
      <c r="P876" s="0" t="n">
        <f aca="false">MIN($B$5,P875+K876*$B$6-I876)</f>
        <v>180.2240921822</v>
      </c>
      <c r="Q876" s="0" t="n">
        <f aca="false">MAX(0,F876-H876-K876-L876)</f>
        <v>0</v>
      </c>
    </row>
    <row r="877" customFormat="false" ht="15" hidden="false" customHeight="false" outlineLevel="0" collapsed="false">
      <c r="A877" s="0" t="n">
        <f aca="false">'Profiles 8760'!A866</f>
        <v>864</v>
      </c>
      <c r="B877" s="0" t="n">
        <f aca="false">'Profiles 8760'!B866</f>
        <v>2</v>
      </c>
      <c r="C877" s="0" t="n">
        <f aca="false">'Profiles 8760'!E866</f>
        <v>0</v>
      </c>
      <c r="D877" s="0" t="n">
        <f aca="false">'Profiles 8760'!F866</f>
        <v>0</v>
      </c>
      <c r="E877" s="0" t="n">
        <f aca="false">'Profiles 8760'!G866</f>
        <v>0.4726</v>
      </c>
      <c r="F877" s="0" t="n">
        <f aca="false">D877*Assumptions!$C$11*$B$7+E877*Assumptions!$C$12*$B$8</f>
        <v>19.32934</v>
      </c>
      <c r="G877" s="0" t="n">
        <f aca="false">C877*Assumptions!$C$15</f>
        <v>0</v>
      </c>
      <c r="H877" s="0" t="n">
        <f aca="false">MIN(F877,G877)</f>
        <v>0</v>
      </c>
      <c r="I877" s="0" t="n">
        <f aca="false">IF(C877=1,MIN(G877-H877,Assumptions!$C$13,P876),0)</f>
        <v>0</v>
      </c>
      <c r="J877" s="0" t="n">
        <f aca="false">H877+I877</f>
        <v>0</v>
      </c>
      <c r="K877" s="0" t="n">
        <f aca="false">MIN(IF(C877=1,F877-H877,F877),Assumptions!$C$13,MAX(0,($B$5-P876)/$B$6))</f>
        <v>19.32934</v>
      </c>
      <c r="L877" s="0" t="n">
        <f aca="false">IF(C877=1,0,MIN(F877-K877,Assumptions!$C$15,MAX(0,$B$10-O876-M877)))</f>
        <v>0</v>
      </c>
      <c r="M877" s="0" t="n">
        <f aca="false">'Profiles 8760'!H866</f>
        <v>263200</v>
      </c>
      <c r="N877" s="0" t="n">
        <f aca="false">J877+L877</f>
        <v>0</v>
      </c>
      <c r="O877" s="0" t="n">
        <f aca="false">O876+N877</f>
        <v>70357.1507409844</v>
      </c>
      <c r="P877" s="0" t="n">
        <f aca="false">MIN($B$5,P876+K877*$B$6-I877)</f>
        <v>196.9787640942</v>
      </c>
      <c r="Q877" s="0" t="n">
        <f aca="false">MAX(0,F877-H877-K877-L877)</f>
        <v>0</v>
      </c>
    </row>
    <row r="878" customFormat="false" ht="15" hidden="false" customHeight="false" outlineLevel="0" collapsed="false">
      <c r="A878" s="0" t="n">
        <f aca="false">'Profiles 8760'!A867</f>
        <v>865</v>
      </c>
      <c r="B878" s="0" t="n">
        <f aca="false">'Profiles 8760'!B867</f>
        <v>2</v>
      </c>
      <c r="C878" s="0" t="n">
        <f aca="false">'Profiles 8760'!E867</f>
        <v>0</v>
      </c>
      <c r="D878" s="0" t="n">
        <f aca="false">'Profiles 8760'!F867</f>
        <v>0</v>
      </c>
      <c r="E878" s="0" t="n">
        <f aca="false">'Profiles 8760'!G867</f>
        <v>0.566844</v>
      </c>
      <c r="F878" s="0" t="n">
        <f aca="false">D878*Assumptions!$C$11*$B$7+E878*Assumptions!$C$12*$B$8</f>
        <v>23.1839196</v>
      </c>
      <c r="G878" s="0" t="n">
        <f aca="false">C878*Assumptions!$C$15</f>
        <v>0</v>
      </c>
      <c r="H878" s="0" t="n">
        <f aca="false">MIN(F878,G878)</f>
        <v>0</v>
      </c>
      <c r="I878" s="0" t="n">
        <f aca="false">IF(C878=1,MIN(G878-H878,Assumptions!$C$13,P877),0)</f>
        <v>0</v>
      </c>
      <c r="J878" s="0" t="n">
        <f aca="false">H878+I878</f>
        <v>0</v>
      </c>
      <c r="K878" s="0" t="n">
        <f aca="false">MIN(IF(C878=1,F878-H878,F878),Assumptions!$C$13,MAX(0,($B$5-P877)/$B$6))</f>
        <v>23.1839196</v>
      </c>
      <c r="L878" s="0" t="n">
        <f aca="false">IF(C878=1,0,MIN(F878-K878,Assumptions!$C$15,MAX(0,$B$10-O877-M878)))</f>
        <v>0</v>
      </c>
      <c r="M878" s="0" t="n">
        <f aca="false">'Profiles 8760'!H867</f>
        <v>263200</v>
      </c>
      <c r="N878" s="0" t="n">
        <f aca="false">J878+L878</f>
        <v>0</v>
      </c>
      <c r="O878" s="0" t="n">
        <f aca="false">O877+N878</f>
        <v>70357.1507409844</v>
      </c>
      <c r="P878" s="0" t="n">
        <f aca="false">MIN($B$5,P877+K878*$B$6-I878)</f>
        <v>217.07458560348</v>
      </c>
      <c r="Q878" s="0" t="n">
        <f aca="false">MAX(0,F878-H878-K878-L878)</f>
        <v>0</v>
      </c>
    </row>
    <row r="879" customFormat="false" ht="15" hidden="false" customHeight="false" outlineLevel="0" collapsed="false">
      <c r="A879" s="0" t="n">
        <f aca="false">'Profiles 8760'!A868</f>
        <v>866</v>
      </c>
      <c r="B879" s="0" t="n">
        <f aca="false">'Profiles 8760'!B868</f>
        <v>2</v>
      </c>
      <c r="C879" s="0" t="n">
        <f aca="false">'Profiles 8760'!E868</f>
        <v>0</v>
      </c>
      <c r="D879" s="0" t="n">
        <f aca="false">'Profiles 8760'!F868</f>
        <v>0</v>
      </c>
      <c r="E879" s="0" t="n">
        <f aca="false">'Profiles 8760'!G868</f>
        <v>0.421725</v>
      </c>
      <c r="F879" s="0" t="n">
        <f aca="false">D879*Assumptions!$C$11*$B$7+E879*Assumptions!$C$12*$B$8</f>
        <v>17.2485525</v>
      </c>
      <c r="G879" s="0" t="n">
        <f aca="false">C879*Assumptions!$C$15</f>
        <v>0</v>
      </c>
      <c r="H879" s="0" t="n">
        <f aca="false">MIN(F879,G879)</f>
        <v>0</v>
      </c>
      <c r="I879" s="0" t="n">
        <f aca="false">IF(C879=1,MIN(G879-H879,Assumptions!$C$13,P878),0)</f>
        <v>0</v>
      </c>
      <c r="J879" s="0" t="n">
        <f aca="false">H879+I879</f>
        <v>0</v>
      </c>
      <c r="K879" s="0" t="n">
        <f aca="false">MIN(IF(C879=1,F879-H879,F879),Assumptions!$C$13,MAX(0,($B$5-P878)/$B$6))</f>
        <v>17.2485525</v>
      </c>
      <c r="L879" s="0" t="n">
        <f aca="false">IF(C879=1,0,MIN(F879-K879,Assumptions!$C$15,MAX(0,$B$10-O878-M879)))</f>
        <v>0</v>
      </c>
      <c r="M879" s="0" t="n">
        <f aca="false">'Profiles 8760'!H868</f>
        <v>263200</v>
      </c>
      <c r="N879" s="0" t="n">
        <f aca="false">J879+L879</f>
        <v>0</v>
      </c>
      <c r="O879" s="0" t="n">
        <f aca="false">O878+N879</f>
        <v>70357.1507409844</v>
      </c>
      <c r="P879" s="0" t="n">
        <f aca="false">MIN($B$5,P878+K879*$B$6-I879)</f>
        <v>232.02563091048</v>
      </c>
      <c r="Q879" s="0" t="n">
        <f aca="false">MAX(0,F879-H879-K879-L879)</f>
        <v>0</v>
      </c>
    </row>
    <row r="880" customFormat="false" ht="15" hidden="false" customHeight="false" outlineLevel="0" collapsed="false">
      <c r="A880" s="0" t="n">
        <f aca="false">'Profiles 8760'!A869</f>
        <v>867</v>
      </c>
      <c r="B880" s="0" t="n">
        <f aca="false">'Profiles 8760'!B869</f>
        <v>2</v>
      </c>
      <c r="C880" s="0" t="n">
        <f aca="false">'Profiles 8760'!E869</f>
        <v>0</v>
      </c>
      <c r="D880" s="0" t="n">
        <f aca="false">'Profiles 8760'!F869</f>
        <v>0</v>
      </c>
      <c r="E880" s="0" t="n">
        <f aca="false">'Profiles 8760'!G869</f>
        <v>0.323532</v>
      </c>
      <c r="F880" s="0" t="n">
        <f aca="false">D880*Assumptions!$C$11*$B$7+E880*Assumptions!$C$12*$B$8</f>
        <v>13.2324588</v>
      </c>
      <c r="G880" s="0" t="n">
        <f aca="false">C880*Assumptions!$C$15</f>
        <v>0</v>
      </c>
      <c r="H880" s="0" t="n">
        <f aca="false">MIN(F880,G880)</f>
        <v>0</v>
      </c>
      <c r="I880" s="0" t="n">
        <f aca="false">IF(C880=1,MIN(G880-H880,Assumptions!$C$13,P879),0)</f>
        <v>0</v>
      </c>
      <c r="J880" s="0" t="n">
        <f aca="false">H880+I880</f>
        <v>0</v>
      </c>
      <c r="K880" s="0" t="n">
        <f aca="false">MIN(IF(C880=1,F880-H880,F880),Assumptions!$C$13,MAX(0,($B$5-P879)/$B$6))</f>
        <v>13.2324588</v>
      </c>
      <c r="L880" s="0" t="n">
        <f aca="false">IF(C880=1,0,MIN(F880-K880,Assumptions!$C$15,MAX(0,$B$10-O879-M880)))</f>
        <v>0</v>
      </c>
      <c r="M880" s="0" t="n">
        <f aca="false">'Profiles 8760'!H869</f>
        <v>263200</v>
      </c>
      <c r="N880" s="0" t="n">
        <f aca="false">J880+L880</f>
        <v>0</v>
      </c>
      <c r="O880" s="0" t="n">
        <f aca="false">O879+N880</f>
        <v>70357.1507409844</v>
      </c>
      <c r="P880" s="0" t="n">
        <f aca="false">MIN($B$5,P879+K880*$B$6-I880)</f>
        <v>243.49552619832</v>
      </c>
      <c r="Q880" s="0" t="n">
        <f aca="false">MAX(0,F880-H880-K880-L880)</f>
        <v>0</v>
      </c>
    </row>
    <row r="881" customFormat="false" ht="15" hidden="false" customHeight="false" outlineLevel="0" collapsed="false">
      <c r="A881" s="0" t="n">
        <f aca="false">'Profiles 8760'!A870</f>
        <v>868</v>
      </c>
      <c r="B881" s="0" t="n">
        <f aca="false">'Profiles 8760'!B870</f>
        <v>2</v>
      </c>
      <c r="C881" s="0" t="n">
        <f aca="false">'Profiles 8760'!E870</f>
        <v>0</v>
      </c>
      <c r="D881" s="0" t="n">
        <f aca="false">'Profiles 8760'!F870</f>
        <v>0</v>
      </c>
      <c r="E881" s="0" t="n">
        <f aca="false">'Profiles 8760'!G870</f>
        <v>0.208735</v>
      </c>
      <c r="F881" s="0" t="n">
        <f aca="false">D881*Assumptions!$C$11*$B$7+E881*Assumptions!$C$12*$B$8</f>
        <v>8.5372615</v>
      </c>
      <c r="G881" s="0" t="n">
        <f aca="false">C881*Assumptions!$C$15</f>
        <v>0</v>
      </c>
      <c r="H881" s="0" t="n">
        <f aca="false">MIN(F881,G881)</f>
        <v>0</v>
      </c>
      <c r="I881" s="0" t="n">
        <f aca="false">IF(C881=1,MIN(G881-H881,Assumptions!$C$13,P880),0)</f>
        <v>0</v>
      </c>
      <c r="J881" s="0" t="n">
        <f aca="false">H881+I881</f>
        <v>0</v>
      </c>
      <c r="K881" s="0" t="n">
        <f aca="false">MIN(IF(C881=1,F881-H881,F881),Assumptions!$C$13,MAX(0,($B$5-P880)/$B$6))</f>
        <v>8.5372615</v>
      </c>
      <c r="L881" s="0" t="n">
        <f aca="false">IF(C881=1,0,MIN(F881-K881,Assumptions!$C$15,MAX(0,$B$10-O880-M881)))</f>
        <v>0</v>
      </c>
      <c r="M881" s="0" t="n">
        <f aca="false">'Profiles 8760'!H870</f>
        <v>263200</v>
      </c>
      <c r="N881" s="0" t="n">
        <f aca="false">J881+L881</f>
        <v>0</v>
      </c>
      <c r="O881" s="0" t="n">
        <f aca="false">O880+N881</f>
        <v>70357.1507409844</v>
      </c>
      <c r="P881" s="0" t="n">
        <f aca="false">MIN($B$5,P880+K881*$B$6-I881)</f>
        <v>250.89562446652</v>
      </c>
      <c r="Q881" s="0" t="n">
        <f aca="false">MAX(0,F881-H881-K881-L881)</f>
        <v>0</v>
      </c>
    </row>
    <row r="882" customFormat="false" ht="15" hidden="false" customHeight="false" outlineLevel="0" collapsed="false">
      <c r="A882" s="0" t="n">
        <f aca="false">'Profiles 8760'!A871</f>
        <v>869</v>
      </c>
      <c r="B882" s="0" t="n">
        <f aca="false">'Profiles 8760'!B871</f>
        <v>2</v>
      </c>
      <c r="C882" s="0" t="n">
        <f aca="false">'Profiles 8760'!E871</f>
        <v>0</v>
      </c>
      <c r="D882" s="0" t="n">
        <f aca="false">'Profiles 8760'!F871</f>
        <v>0</v>
      </c>
      <c r="E882" s="0" t="n">
        <f aca="false">'Profiles 8760'!G871</f>
        <v>0.175338</v>
      </c>
      <c r="F882" s="0" t="n">
        <f aca="false">D882*Assumptions!$C$11*$B$7+E882*Assumptions!$C$12*$B$8</f>
        <v>7.1713242</v>
      </c>
      <c r="G882" s="0" t="n">
        <f aca="false">C882*Assumptions!$C$15</f>
        <v>0</v>
      </c>
      <c r="H882" s="0" t="n">
        <f aca="false">MIN(F882,G882)</f>
        <v>0</v>
      </c>
      <c r="I882" s="0" t="n">
        <f aca="false">IF(C882=1,MIN(G882-H882,Assumptions!$C$13,P881),0)</f>
        <v>0</v>
      </c>
      <c r="J882" s="0" t="n">
        <f aca="false">H882+I882</f>
        <v>0</v>
      </c>
      <c r="K882" s="0" t="n">
        <f aca="false">MIN(IF(C882=1,F882-H882,F882),Assumptions!$C$13,MAX(0,($B$5-P881)/$B$6))</f>
        <v>7.1713242</v>
      </c>
      <c r="L882" s="0" t="n">
        <f aca="false">IF(C882=1,0,MIN(F882-K882,Assumptions!$C$15,MAX(0,$B$10-O881-M882)))</f>
        <v>0</v>
      </c>
      <c r="M882" s="0" t="n">
        <f aca="false">'Profiles 8760'!H871</f>
        <v>263200</v>
      </c>
      <c r="N882" s="0" t="n">
        <f aca="false">J882+L882</f>
        <v>0</v>
      </c>
      <c r="O882" s="0" t="n">
        <f aca="false">O881+N882</f>
        <v>70357.1507409844</v>
      </c>
      <c r="P882" s="0" t="n">
        <f aca="false">MIN($B$5,P881+K882*$B$6-I882)</f>
        <v>257.11172828308</v>
      </c>
      <c r="Q882" s="0" t="n">
        <f aca="false">MAX(0,F882-H882-K882-L882)</f>
        <v>0</v>
      </c>
    </row>
    <row r="883" customFormat="false" ht="15" hidden="false" customHeight="false" outlineLevel="0" collapsed="false">
      <c r="A883" s="0" t="n">
        <f aca="false">'Profiles 8760'!A872</f>
        <v>870</v>
      </c>
      <c r="B883" s="0" t="n">
        <f aca="false">'Profiles 8760'!B872</f>
        <v>2</v>
      </c>
      <c r="C883" s="0" t="n">
        <f aca="false">'Profiles 8760'!E872</f>
        <v>0</v>
      </c>
      <c r="D883" s="0" t="n">
        <f aca="false">'Profiles 8760'!F872</f>
        <v>0</v>
      </c>
      <c r="E883" s="0" t="n">
        <f aca="false">'Profiles 8760'!G872</f>
        <v>0.263331</v>
      </c>
      <c r="F883" s="0" t="n">
        <f aca="false">D883*Assumptions!$C$11*$B$7+E883*Assumptions!$C$12*$B$8</f>
        <v>10.7702379</v>
      </c>
      <c r="G883" s="0" t="n">
        <f aca="false">C883*Assumptions!$C$15</f>
        <v>0</v>
      </c>
      <c r="H883" s="0" t="n">
        <f aca="false">MIN(F883,G883)</f>
        <v>0</v>
      </c>
      <c r="I883" s="0" t="n">
        <f aca="false">IF(C883=1,MIN(G883-H883,Assumptions!$C$13,P882),0)</f>
        <v>0</v>
      </c>
      <c r="J883" s="0" t="n">
        <f aca="false">H883+I883</f>
        <v>0</v>
      </c>
      <c r="K883" s="0" t="n">
        <f aca="false">MIN(IF(C883=1,F883-H883,F883),Assumptions!$C$13,MAX(0,($B$5-P882)/$B$6))</f>
        <v>10.7702379</v>
      </c>
      <c r="L883" s="0" t="n">
        <f aca="false">IF(C883=1,0,MIN(F883-K883,Assumptions!$C$15,MAX(0,$B$10-O882-M883)))</f>
        <v>0</v>
      </c>
      <c r="M883" s="0" t="n">
        <f aca="false">'Profiles 8760'!H872</f>
        <v>263200</v>
      </c>
      <c r="N883" s="0" t="n">
        <f aca="false">J883+L883</f>
        <v>0</v>
      </c>
      <c r="O883" s="0" t="n">
        <f aca="false">O882+N883</f>
        <v>70357.1507409844</v>
      </c>
      <c r="P883" s="0" t="n">
        <f aca="false">MIN($B$5,P882+K883*$B$6-I883)</f>
        <v>266.4473704948</v>
      </c>
      <c r="Q883" s="0" t="n">
        <f aca="false">MAX(0,F883-H883-K883-L883)</f>
        <v>0</v>
      </c>
    </row>
    <row r="884" customFormat="false" ht="15" hidden="false" customHeight="false" outlineLevel="0" collapsed="false">
      <c r="A884" s="0" t="n">
        <f aca="false">'Profiles 8760'!A873</f>
        <v>871</v>
      </c>
      <c r="B884" s="0" t="n">
        <f aca="false">'Profiles 8760'!B873</f>
        <v>2</v>
      </c>
      <c r="C884" s="0" t="n">
        <f aca="false">'Profiles 8760'!E873</f>
        <v>0</v>
      </c>
      <c r="D884" s="0" t="n">
        <f aca="false">'Profiles 8760'!F873</f>
        <v>0</v>
      </c>
      <c r="E884" s="0" t="n">
        <f aca="false">'Profiles 8760'!G873</f>
        <v>0.340814</v>
      </c>
      <c r="F884" s="0" t="n">
        <f aca="false">D884*Assumptions!$C$11*$B$7+E884*Assumptions!$C$12*$B$8</f>
        <v>13.9392926</v>
      </c>
      <c r="G884" s="0" t="n">
        <f aca="false">C884*Assumptions!$C$15</f>
        <v>0</v>
      </c>
      <c r="H884" s="0" t="n">
        <f aca="false">MIN(F884,G884)</f>
        <v>0</v>
      </c>
      <c r="I884" s="0" t="n">
        <f aca="false">IF(C884=1,MIN(G884-H884,Assumptions!$C$13,P883),0)</f>
        <v>0</v>
      </c>
      <c r="J884" s="0" t="n">
        <f aca="false">H884+I884</f>
        <v>0</v>
      </c>
      <c r="K884" s="0" t="n">
        <f aca="false">MIN(IF(C884=1,F884-H884,F884),Assumptions!$C$13,MAX(0,($B$5-P883)/$B$6))</f>
        <v>13.9392926</v>
      </c>
      <c r="L884" s="0" t="n">
        <f aca="false">IF(C884=1,0,MIN(F884-K884,Assumptions!$C$15,MAX(0,$B$10-O883-M884)))</f>
        <v>0</v>
      </c>
      <c r="M884" s="0" t="n">
        <f aca="false">'Profiles 8760'!H873</f>
        <v>263200</v>
      </c>
      <c r="N884" s="0" t="n">
        <f aca="false">J884+L884</f>
        <v>0</v>
      </c>
      <c r="O884" s="0" t="n">
        <f aca="false">O883+N884</f>
        <v>70357.1507409844</v>
      </c>
      <c r="P884" s="0" t="n">
        <f aca="false">MIN($B$5,P883+K884*$B$6-I884)</f>
        <v>278.52994932048</v>
      </c>
      <c r="Q884" s="0" t="n">
        <f aca="false">MAX(0,F884-H884-K884-L884)</f>
        <v>0</v>
      </c>
    </row>
    <row r="885" customFormat="false" ht="15" hidden="false" customHeight="false" outlineLevel="0" collapsed="false">
      <c r="A885" s="0" t="n">
        <f aca="false">'Profiles 8760'!A874</f>
        <v>872</v>
      </c>
      <c r="B885" s="0" t="n">
        <f aca="false">'Profiles 8760'!B874</f>
        <v>2</v>
      </c>
      <c r="C885" s="0" t="n">
        <f aca="false">'Profiles 8760'!E874</f>
        <v>1</v>
      </c>
      <c r="D885" s="0" t="n">
        <f aca="false">'Profiles 8760'!F874</f>
        <v>0.139612</v>
      </c>
      <c r="E885" s="0" t="n">
        <f aca="false">'Profiles 8760'!G874</f>
        <v>0.474489</v>
      </c>
      <c r="F885" s="0" t="n">
        <f aca="false">D885*Assumptions!$C$11*$B$7+E885*Assumptions!$C$12*$B$8</f>
        <v>59.7265457</v>
      </c>
      <c r="G885" s="0" t="n">
        <f aca="false">C885*Assumptions!$C$15</f>
        <v>200</v>
      </c>
      <c r="H885" s="0" t="n">
        <f aca="false">MIN(F885,G885)</f>
        <v>59.7265457</v>
      </c>
      <c r="I885" s="0" t="n">
        <f aca="false">IF(C885=1,MIN(G885-H885,Assumptions!$C$13,P884),0)</f>
        <v>140.2734543</v>
      </c>
      <c r="J885" s="0" t="n">
        <f aca="false">H885+I885</f>
        <v>200</v>
      </c>
      <c r="K885" s="0" t="n">
        <f aca="false">MIN(IF(C885=1,F885-H885,F885),Assumptions!$C$13,MAX(0,($B$5-P884)/$B$6))</f>
        <v>0</v>
      </c>
      <c r="L885" s="0" t="n">
        <f aca="false">IF(C885=1,0,MIN(F885-K885,Assumptions!$C$15,MAX(0,$B$10-O884-M885)))</f>
        <v>0</v>
      </c>
      <c r="M885" s="0" t="n">
        <f aca="false">'Profiles 8760'!H874</f>
        <v>263000</v>
      </c>
      <c r="N885" s="0" t="n">
        <f aca="false">J885+L885</f>
        <v>200</v>
      </c>
      <c r="O885" s="0" t="n">
        <f aca="false">O884+N885</f>
        <v>70557.1507409844</v>
      </c>
      <c r="P885" s="0" t="n">
        <f aca="false">MIN($B$5,P884+K885*$B$6-I885)</f>
        <v>138.25649502048</v>
      </c>
      <c r="Q885" s="0" t="n">
        <f aca="false">MAX(0,F885-H885-K885-L885)</f>
        <v>0</v>
      </c>
    </row>
    <row r="886" customFormat="false" ht="15" hidden="false" customHeight="false" outlineLevel="0" collapsed="false">
      <c r="A886" s="0" t="n">
        <f aca="false">'Profiles 8760'!A875</f>
        <v>873</v>
      </c>
      <c r="B886" s="0" t="n">
        <f aca="false">'Profiles 8760'!B875</f>
        <v>2</v>
      </c>
      <c r="C886" s="0" t="n">
        <f aca="false">'Profiles 8760'!E875</f>
        <v>1</v>
      </c>
      <c r="D886" s="0" t="n">
        <f aca="false">'Profiles 8760'!F875</f>
        <v>0.471605</v>
      </c>
      <c r="E886" s="0" t="n">
        <f aca="false">'Profiles 8760'!G875</f>
        <v>0.437534</v>
      </c>
      <c r="F886" s="0" t="n">
        <f aca="false">D886*Assumptions!$C$11*$B$7+E886*Assumptions!$C$12*$B$8</f>
        <v>154.0946646</v>
      </c>
      <c r="G886" s="0" t="n">
        <f aca="false">C886*Assumptions!$C$15</f>
        <v>200</v>
      </c>
      <c r="H886" s="0" t="n">
        <f aca="false">MIN(F886,G886)</f>
        <v>154.0946646</v>
      </c>
      <c r="I886" s="0" t="n">
        <f aca="false">IF(C886=1,MIN(G886-H886,Assumptions!$C$13,P885),0)</f>
        <v>45.9053354</v>
      </c>
      <c r="J886" s="0" t="n">
        <f aca="false">H886+I886</f>
        <v>200</v>
      </c>
      <c r="K886" s="0" t="n">
        <f aca="false">MIN(IF(C886=1,F886-H886,F886),Assumptions!$C$13,MAX(0,($B$5-P885)/$B$6))</f>
        <v>0</v>
      </c>
      <c r="L886" s="0" t="n">
        <f aca="false">IF(C886=1,0,MIN(F886-K886,Assumptions!$C$15,MAX(0,$B$10-O885-M886)))</f>
        <v>0</v>
      </c>
      <c r="M886" s="0" t="n">
        <f aca="false">'Profiles 8760'!H875</f>
        <v>262800</v>
      </c>
      <c r="N886" s="0" t="n">
        <f aca="false">J886+L886</f>
        <v>200</v>
      </c>
      <c r="O886" s="0" t="n">
        <f aca="false">O885+N886</f>
        <v>70757.1507409844</v>
      </c>
      <c r="P886" s="0" t="n">
        <f aca="false">MIN($B$5,P885+K886*$B$6-I886)</f>
        <v>92.35115962048</v>
      </c>
      <c r="Q886" s="0" t="n">
        <f aca="false">MAX(0,F886-H886-K886-L886)</f>
        <v>0</v>
      </c>
    </row>
    <row r="887" customFormat="false" ht="15" hidden="false" customHeight="false" outlineLevel="0" collapsed="false">
      <c r="A887" s="0" t="n">
        <f aca="false">'Profiles 8760'!A876</f>
        <v>874</v>
      </c>
      <c r="B887" s="0" t="n">
        <f aca="false">'Profiles 8760'!B876</f>
        <v>2</v>
      </c>
      <c r="C887" s="0" t="n">
        <f aca="false">'Profiles 8760'!E876</f>
        <v>0</v>
      </c>
      <c r="D887" s="0" t="n">
        <f aca="false">'Profiles 8760'!F876</f>
        <v>0.828002</v>
      </c>
      <c r="E887" s="0" t="n">
        <f aca="false">'Profiles 8760'!G876</f>
        <v>0.366233</v>
      </c>
      <c r="F887" s="0" t="n">
        <f aca="false">D887*Assumptions!$C$11*$B$7+E887*Assumptions!$C$12*$B$8</f>
        <v>254.1059073</v>
      </c>
      <c r="G887" s="0" t="n">
        <f aca="false">C887*Assumptions!$C$15</f>
        <v>0</v>
      </c>
      <c r="H887" s="0" t="n">
        <f aca="false">MIN(F887,G887)</f>
        <v>0</v>
      </c>
      <c r="I887" s="0" t="n">
        <f aca="false">IF(C887=1,MIN(G887-H887,Assumptions!$C$13,P886),0)</f>
        <v>0</v>
      </c>
      <c r="J887" s="0" t="n">
        <f aca="false">H887+I887</f>
        <v>0</v>
      </c>
      <c r="K887" s="0" t="n">
        <f aca="false">MIN(IF(C887=1,F887-H887,F887),Assumptions!$C$13,MAX(0,($B$5-P886)/$B$6))</f>
        <v>180</v>
      </c>
      <c r="L887" s="0" t="n">
        <f aca="false">IF(C887=1,0,MIN(F887-K887,Assumptions!$C$15,MAX(0,$B$10-O886-M887)))</f>
        <v>74.1059073</v>
      </c>
      <c r="M887" s="0" t="n">
        <f aca="false">'Profiles 8760'!H876</f>
        <v>262800</v>
      </c>
      <c r="N887" s="0" t="n">
        <f aca="false">J887+L887</f>
        <v>74.1059073</v>
      </c>
      <c r="O887" s="0" t="n">
        <f aca="false">O886+N887</f>
        <v>70831.2566482844</v>
      </c>
      <c r="P887" s="0" t="n">
        <f aca="false">MIN($B$5,P886+K887*$B$6-I887)</f>
        <v>248.37515962048</v>
      </c>
      <c r="Q887" s="0" t="n">
        <f aca="false">MAX(0,F887-H887-K887-L887)</f>
        <v>0</v>
      </c>
    </row>
    <row r="888" customFormat="false" ht="15" hidden="false" customHeight="false" outlineLevel="0" collapsed="false">
      <c r="A888" s="0" t="n">
        <f aca="false">'Profiles 8760'!A877</f>
        <v>875</v>
      </c>
      <c r="B888" s="0" t="n">
        <f aca="false">'Profiles 8760'!B877</f>
        <v>2</v>
      </c>
      <c r="C888" s="0" t="n">
        <f aca="false">'Profiles 8760'!E877</f>
        <v>0</v>
      </c>
      <c r="D888" s="0" t="n">
        <f aca="false">'Profiles 8760'!F877</f>
        <v>1</v>
      </c>
      <c r="E888" s="0" t="n">
        <f aca="false">'Profiles 8760'!G877</f>
        <v>0.351947</v>
      </c>
      <c r="F888" s="0" t="n">
        <f aca="false">D888*Assumptions!$C$11*$B$7+E888*Assumptions!$C$12*$B$8</f>
        <v>303.1946323</v>
      </c>
      <c r="G888" s="0" t="n">
        <f aca="false">C888*Assumptions!$C$15</f>
        <v>0</v>
      </c>
      <c r="H888" s="0" t="n">
        <f aca="false">MIN(F888,G888)</f>
        <v>0</v>
      </c>
      <c r="I888" s="0" t="n">
        <f aca="false">IF(C888=1,MIN(G888-H888,Assumptions!$C$13,P887),0)</f>
        <v>0</v>
      </c>
      <c r="J888" s="0" t="n">
        <f aca="false">H888+I888</f>
        <v>0</v>
      </c>
      <c r="K888" s="0" t="n">
        <f aca="false">MIN(IF(C888=1,F888-H888,F888),Assumptions!$C$13,MAX(0,($B$5-P887)/$B$6))</f>
        <v>180</v>
      </c>
      <c r="L888" s="0" t="n">
        <f aca="false">IF(C888=1,0,MIN(F888-K888,Assumptions!$C$15,MAX(0,$B$10-O887-M888)))</f>
        <v>123.1946323</v>
      </c>
      <c r="M888" s="0" t="n">
        <f aca="false">'Profiles 8760'!H877</f>
        <v>262800</v>
      </c>
      <c r="N888" s="0" t="n">
        <f aca="false">J888+L888</f>
        <v>123.1946323</v>
      </c>
      <c r="O888" s="0" t="n">
        <f aca="false">O887+N888</f>
        <v>70954.4512805844</v>
      </c>
      <c r="P888" s="0" t="n">
        <f aca="false">MIN($B$5,P887+K888*$B$6-I888)</f>
        <v>404.39915962048</v>
      </c>
      <c r="Q888" s="0" t="n">
        <f aca="false">MAX(0,F888-H888-K888-L888)</f>
        <v>0</v>
      </c>
    </row>
    <row r="889" customFormat="false" ht="15" hidden="false" customHeight="false" outlineLevel="0" collapsed="false">
      <c r="A889" s="0" t="n">
        <f aca="false">'Profiles 8760'!A878</f>
        <v>876</v>
      </c>
      <c r="B889" s="0" t="n">
        <f aca="false">'Profiles 8760'!B878</f>
        <v>2</v>
      </c>
      <c r="C889" s="0" t="n">
        <f aca="false">'Profiles 8760'!E878</f>
        <v>0</v>
      </c>
      <c r="D889" s="0" t="n">
        <f aca="false">'Profiles 8760'!F878</f>
        <v>1</v>
      </c>
      <c r="E889" s="0" t="n">
        <f aca="false">'Profiles 8760'!G878</f>
        <v>0.359295</v>
      </c>
      <c r="F889" s="0" t="n">
        <f aca="false">D889*Assumptions!$C$11*$B$7+E889*Assumptions!$C$12*$B$8</f>
        <v>303.4951655</v>
      </c>
      <c r="G889" s="0" t="n">
        <f aca="false">C889*Assumptions!$C$15</f>
        <v>0</v>
      </c>
      <c r="H889" s="0" t="n">
        <f aca="false">MIN(F889,G889)</f>
        <v>0</v>
      </c>
      <c r="I889" s="0" t="n">
        <f aca="false">IF(C889=1,MIN(G889-H889,Assumptions!$C$13,P888),0)</f>
        <v>0</v>
      </c>
      <c r="J889" s="0" t="n">
        <f aca="false">H889+I889</f>
        <v>0</v>
      </c>
      <c r="K889" s="0" t="n">
        <f aca="false">MIN(IF(C889=1,F889-H889,F889),Assumptions!$C$13,MAX(0,($B$5-P888)/$B$6))</f>
        <v>122.762852306784</v>
      </c>
      <c r="L889" s="0" t="n">
        <f aca="false">IF(C889=1,0,MIN(F889-K889,Assumptions!$C$15,MAX(0,$B$10-O888-M889)))</f>
        <v>180.732313193216</v>
      </c>
      <c r="M889" s="0" t="n">
        <f aca="false">'Profiles 8760'!H878</f>
        <v>262800</v>
      </c>
      <c r="N889" s="0" t="n">
        <f aca="false">J889+L889</f>
        <v>180.732313193216</v>
      </c>
      <c r="O889" s="0" t="n">
        <f aca="false">O888+N889</f>
        <v>71135.1835937776</v>
      </c>
      <c r="P889" s="0" t="n">
        <f aca="false">MIN($B$5,P888+K889*$B$6-I889)</f>
        <v>510.81</v>
      </c>
      <c r="Q889" s="0" t="n">
        <f aca="false">MAX(0,F889-H889-K889-L889)</f>
        <v>0</v>
      </c>
    </row>
    <row r="890" customFormat="false" ht="15" hidden="false" customHeight="false" outlineLevel="0" collapsed="false">
      <c r="A890" s="0" t="n">
        <f aca="false">'Profiles 8760'!A879</f>
        <v>877</v>
      </c>
      <c r="B890" s="0" t="n">
        <f aca="false">'Profiles 8760'!B879</f>
        <v>2</v>
      </c>
      <c r="C890" s="0" t="n">
        <f aca="false">'Profiles 8760'!E879</f>
        <v>0</v>
      </c>
      <c r="D890" s="0" t="n">
        <f aca="false">'Profiles 8760'!F879</f>
        <v>1</v>
      </c>
      <c r="E890" s="0" t="n">
        <f aca="false">'Profiles 8760'!G879</f>
        <v>0.354845</v>
      </c>
      <c r="F890" s="0" t="n">
        <f aca="false">D890*Assumptions!$C$11*$B$7+E890*Assumptions!$C$12*$B$8</f>
        <v>303.3131605</v>
      </c>
      <c r="G890" s="0" t="n">
        <f aca="false">C890*Assumptions!$C$15</f>
        <v>0</v>
      </c>
      <c r="H890" s="0" t="n">
        <f aca="false">MIN(F890,G890)</f>
        <v>0</v>
      </c>
      <c r="I890" s="0" t="n">
        <f aca="false">IF(C890=1,MIN(G890-H890,Assumptions!$C$13,P889),0)</f>
        <v>0</v>
      </c>
      <c r="J890" s="0" t="n">
        <f aca="false">H890+I890</f>
        <v>0</v>
      </c>
      <c r="K890" s="0" t="n">
        <f aca="false">MIN(IF(C890=1,F890-H890,F890),Assumptions!$C$13,MAX(0,($B$5-P889)/$B$6))</f>
        <v>0</v>
      </c>
      <c r="L890" s="0" t="n">
        <f aca="false">IF(C890=1,0,MIN(F890-K890,Assumptions!$C$15,MAX(0,$B$10-O889-M890)))</f>
        <v>200</v>
      </c>
      <c r="M890" s="0" t="n">
        <f aca="false">'Profiles 8760'!H879</f>
        <v>262800</v>
      </c>
      <c r="N890" s="0" t="n">
        <f aca="false">J890+L890</f>
        <v>200</v>
      </c>
      <c r="O890" s="0" t="n">
        <f aca="false">O889+N890</f>
        <v>71335.1835937776</v>
      </c>
      <c r="P890" s="0" t="n">
        <f aca="false">MIN($B$5,P889+K890*$B$6-I890)</f>
        <v>510.81</v>
      </c>
      <c r="Q890" s="0" t="n">
        <f aca="false">MAX(0,F890-H890-K890-L890)</f>
        <v>103.3131605</v>
      </c>
    </row>
    <row r="891" customFormat="false" ht="15" hidden="false" customHeight="false" outlineLevel="0" collapsed="false">
      <c r="A891" s="0" t="n">
        <f aca="false">'Profiles 8760'!A880</f>
        <v>878</v>
      </c>
      <c r="B891" s="0" t="n">
        <f aca="false">'Profiles 8760'!B880</f>
        <v>2</v>
      </c>
      <c r="C891" s="0" t="n">
        <f aca="false">'Profiles 8760'!E880</f>
        <v>0</v>
      </c>
      <c r="D891" s="0" t="n">
        <f aca="false">'Profiles 8760'!F880</f>
        <v>1</v>
      </c>
      <c r="E891" s="0" t="n">
        <f aca="false">'Profiles 8760'!G880</f>
        <v>0.337733</v>
      </c>
      <c r="F891" s="0" t="n">
        <f aca="false">D891*Assumptions!$C$11*$B$7+E891*Assumptions!$C$12*$B$8</f>
        <v>302.6132797</v>
      </c>
      <c r="G891" s="0" t="n">
        <f aca="false">C891*Assumptions!$C$15</f>
        <v>0</v>
      </c>
      <c r="H891" s="0" t="n">
        <f aca="false">MIN(F891,G891)</f>
        <v>0</v>
      </c>
      <c r="I891" s="0" t="n">
        <f aca="false">IF(C891=1,MIN(G891-H891,Assumptions!$C$13,P890),0)</f>
        <v>0</v>
      </c>
      <c r="J891" s="0" t="n">
        <f aca="false">H891+I891</f>
        <v>0</v>
      </c>
      <c r="K891" s="0" t="n">
        <f aca="false">MIN(IF(C891=1,F891-H891,F891),Assumptions!$C$13,MAX(0,($B$5-P890)/$B$6))</f>
        <v>0</v>
      </c>
      <c r="L891" s="0" t="n">
        <f aca="false">IF(C891=1,0,MIN(F891-K891,Assumptions!$C$15,MAX(0,$B$10-O890-M891)))</f>
        <v>200</v>
      </c>
      <c r="M891" s="0" t="n">
        <f aca="false">'Profiles 8760'!H880</f>
        <v>262800</v>
      </c>
      <c r="N891" s="0" t="n">
        <f aca="false">J891+L891</f>
        <v>200</v>
      </c>
      <c r="O891" s="0" t="n">
        <f aca="false">O890+N891</f>
        <v>71535.1835937776</v>
      </c>
      <c r="P891" s="0" t="n">
        <f aca="false">MIN($B$5,P890+K891*$B$6-I891)</f>
        <v>510.81</v>
      </c>
      <c r="Q891" s="0" t="n">
        <f aca="false">MAX(0,F891-H891-K891-L891)</f>
        <v>102.6132797</v>
      </c>
    </row>
    <row r="892" customFormat="false" ht="15" hidden="false" customHeight="false" outlineLevel="0" collapsed="false">
      <c r="A892" s="0" t="n">
        <f aca="false">'Profiles 8760'!A881</f>
        <v>879</v>
      </c>
      <c r="B892" s="0" t="n">
        <f aca="false">'Profiles 8760'!B881</f>
        <v>2</v>
      </c>
      <c r="C892" s="0" t="n">
        <f aca="false">'Profiles 8760'!E881</f>
        <v>0</v>
      </c>
      <c r="D892" s="0" t="n">
        <f aca="false">'Profiles 8760'!F881</f>
        <v>1</v>
      </c>
      <c r="E892" s="0" t="n">
        <f aca="false">'Profiles 8760'!G881</f>
        <v>0.365646</v>
      </c>
      <c r="F892" s="0" t="n">
        <f aca="false">D892*Assumptions!$C$11*$B$7+E892*Assumptions!$C$12*$B$8</f>
        <v>303.7549214</v>
      </c>
      <c r="G892" s="0" t="n">
        <f aca="false">C892*Assumptions!$C$15</f>
        <v>0</v>
      </c>
      <c r="H892" s="0" t="n">
        <f aca="false">MIN(F892,G892)</f>
        <v>0</v>
      </c>
      <c r="I892" s="0" t="n">
        <f aca="false">IF(C892=1,MIN(G892-H892,Assumptions!$C$13,P891),0)</f>
        <v>0</v>
      </c>
      <c r="J892" s="0" t="n">
        <f aca="false">H892+I892</f>
        <v>0</v>
      </c>
      <c r="K892" s="0" t="n">
        <f aca="false">MIN(IF(C892=1,F892-H892,F892),Assumptions!$C$13,MAX(0,($B$5-P891)/$B$6))</f>
        <v>0</v>
      </c>
      <c r="L892" s="0" t="n">
        <f aca="false">IF(C892=1,0,MIN(F892-K892,Assumptions!$C$15,MAX(0,$B$10-O891-M892)))</f>
        <v>200</v>
      </c>
      <c r="M892" s="0" t="n">
        <f aca="false">'Profiles 8760'!H881</f>
        <v>262800</v>
      </c>
      <c r="N892" s="0" t="n">
        <f aca="false">J892+L892</f>
        <v>200</v>
      </c>
      <c r="O892" s="0" t="n">
        <f aca="false">O891+N892</f>
        <v>71735.1835937776</v>
      </c>
      <c r="P892" s="0" t="n">
        <f aca="false">MIN($B$5,P891+K892*$B$6-I892)</f>
        <v>510.81</v>
      </c>
      <c r="Q892" s="0" t="n">
        <f aca="false">MAX(0,F892-H892-K892-L892)</f>
        <v>103.7549214</v>
      </c>
    </row>
    <row r="893" customFormat="false" ht="15" hidden="false" customHeight="false" outlineLevel="0" collapsed="false">
      <c r="A893" s="0" t="n">
        <f aca="false">'Profiles 8760'!A882</f>
        <v>880</v>
      </c>
      <c r="B893" s="0" t="n">
        <f aca="false">'Profiles 8760'!B882</f>
        <v>2</v>
      </c>
      <c r="C893" s="0" t="n">
        <f aca="false">'Profiles 8760'!E882</f>
        <v>0</v>
      </c>
      <c r="D893" s="0" t="n">
        <f aca="false">'Profiles 8760'!F882</f>
        <v>0.828002</v>
      </c>
      <c r="E893" s="0" t="n">
        <f aca="false">'Profiles 8760'!G882</f>
        <v>0.395759</v>
      </c>
      <c r="F893" s="0" t="n">
        <f aca="false">D893*Assumptions!$C$11*$B$7+E893*Assumptions!$C$12*$B$8</f>
        <v>255.3135207</v>
      </c>
      <c r="G893" s="0" t="n">
        <f aca="false">C893*Assumptions!$C$15</f>
        <v>0</v>
      </c>
      <c r="H893" s="0" t="n">
        <f aca="false">MIN(F893,G893)</f>
        <v>0</v>
      </c>
      <c r="I893" s="0" t="n">
        <f aca="false">IF(C893=1,MIN(G893-H893,Assumptions!$C$13,P892),0)</f>
        <v>0</v>
      </c>
      <c r="J893" s="0" t="n">
        <f aca="false">H893+I893</f>
        <v>0</v>
      </c>
      <c r="K893" s="0" t="n">
        <f aca="false">MIN(IF(C893=1,F893-H893,F893),Assumptions!$C$13,MAX(0,($B$5-P892)/$B$6))</f>
        <v>0</v>
      </c>
      <c r="L893" s="0" t="n">
        <f aca="false">IF(C893=1,0,MIN(F893-K893,Assumptions!$C$15,MAX(0,$B$10-O892-M893)))</f>
        <v>200</v>
      </c>
      <c r="M893" s="0" t="n">
        <f aca="false">'Profiles 8760'!H882</f>
        <v>262800</v>
      </c>
      <c r="N893" s="0" t="n">
        <f aca="false">J893+L893</f>
        <v>200</v>
      </c>
      <c r="O893" s="0" t="n">
        <f aca="false">O892+N893</f>
        <v>71935.1835937776</v>
      </c>
      <c r="P893" s="0" t="n">
        <f aca="false">MIN($B$5,P892+K893*$B$6-I893)</f>
        <v>510.81</v>
      </c>
      <c r="Q893" s="0" t="n">
        <f aca="false">MAX(0,F893-H893-K893-L893)</f>
        <v>55.3135207</v>
      </c>
    </row>
    <row r="894" customFormat="false" ht="15" hidden="false" customHeight="false" outlineLevel="0" collapsed="false">
      <c r="A894" s="0" t="n">
        <f aca="false">'Profiles 8760'!A883</f>
        <v>881</v>
      </c>
      <c r="B894" s="0" t="n">
        <f aca="false">'Profiles 8760'!B883</f>
        <v>2</v>
      </c>
      <c r="C894" s="0" t="n">
        <f aca="false">'Profiles 8760'!E883</f>
        <v>0</v>
      </c>
      <c r="D894" s="0" t="n">
        <f aca="false">'Profiles 8760'!F883</f>
        <v>0.471605</v>
      </c>
      <c r="E894" s="0" t="n">
        <f aca="false">'Profiles 8760'!G883</f>
        <v>0.370266</v>
      </c>
      <c r="F894" s="0" t="n">
        <f aca="false">D894*Assumptions!$C$11*$B$7+E894*Assumptions!$C$12*$B$8</f>
        <v>151.3434034</v>
      </c>
      <c r="G894" s="0" t="n">
        <f aca="false">C894*Assumptions!$C$15</f>
        <v>0</v>
      </c>
      <c r="H894" s="0" t="n">
        <f aca="false">MIN(F894,G894)</f>
        <v>0</v>
      </c>
      <c r="I894" s="0" t="n">
        <f aca="false">IF(C894=1,MIN(G894-H894,Assumptions!$C$13,P893),0)</f>
        <v>0</v>
      </c>
      <c r="J894" s="0" t="n">
        <f aca="false">H894+I894</f>
        <v>0</v>
      </c>
      <c r="K894" s="0" t="n">
        <f aca="false">MIN(IF(C894=1,F894-H894,F894),Assumptions!$C$13,MAX(0,($B$5-P893)/$B$6))</f>
        <v>0</v>
      </c>
      <c r="L894" s="0" t="n">
        <f aca="false">IF(C894=1,0,MIN(F894-K894,Assumptions!$C$15,MAX(0,$B$10-O893-M894)))</f>
        <v>151.3434034</v>
      </c>
      <c r="M894" s="0" t="n">
        <f aca="false">'Profiles 8760'!H883</f>
        <v>262800</v>
      </c>
      <c r="N894" s="0" t="n">
        <f aca="false">J894+L894</f>
        <v>151.3434034</v>
      </c>
      <c r="O894" s="0" t="n">
        <f aca="false">O893+N894</f>
        <v>72086.5269971776</v>
      </c>
      <c r="P894" s="0" t="n">
        <f aca="false">MIN($B$5,P893+K894*$B$6-I894)</f>
        <v>510.81</v>
      </c>
      <c r="Q894" s="0" t="n">
        <f aca="false">MAX(0,F894-H894-K894-L894)</f>
        <v>0</v>
      </c>
    </row>
    <row r="895" customFormat="false" ht="15" hidden="false" customHeight="false" outlineLevel="0" collapsed="false">
      <c r="A895" s="0" t="n">
        <f aca="false">'Profiles 8760'!A884</f>
        <v>882</v>
      </c>
      <c r="B895" s="0" t="n">
        <f aca="false">'Profiles 8760'!B884</f>
        <v>2</v>
      </c>
      <c r="C895" s="0" t="n">
        <f aca="false">'Profiles 8760'!E884</f>
        <v>0</v>
      </c>
      <c r="D895" s="0" t="n">
        <f aca="false">'Profiles 8760'!F884</f>
        <v>0.139612</v>
      </c>
      <c r="E895" s="0" t="n">
        <f aca="false">'Profiles 8760'!G884</f>
        <v>0.359584</v>
      </c>
      <c r="F895" s="0" t="n">
        <f aca="false">D895*Assumptions!$C$11*$B$7+E895*Assumptions!$C$12*$B$8</f>
        <v>55.0269312</v>
      </c>
      <c r="G895" s="0" t="n">
        <f aca="false">C895*Assumptions!$C$15</f>
        <v>0</v>
      </c>
      <c r="H895" s="0" t="n">
        <f aca="false">MIN(F895,G895)</f>
        <v>0</v>
      </c>
      <c r="I895" s="0" t="n">
        <f aca="false">IF(C895=1,MIN(G895-H895,Assumptions!$C$13,P894),0)</f>
        <v>0</v>
      </c>
      <c r="J895" s="0" t="n">
        <f aca="false">H895+I895</f>
        <v>0</v>
      </c>
      <c r="K895" s="0" t="n">
        <f aca="false">MIN(IF(C895=1,F895-H895,F895),Assumptions!$C$13,MAX(0,($B$5-P894)/$B$6))</f>
        <v>0</v>
      </c>
      <c r="L895" s="0" t="n">
        <f aca="false">IF(C895=1,0,MIN(F895-K895,Assumptions!$C$15,MAX(0,$B$10-O894-M895)))</f>
        <v>55.0269312</v>
      </c>
      <c r="M895" s="0" t="n">
        <f aca="false">'Profiles 8760'!H884</f>
        <v>262800</v>
      </c>
      <c r="N895" s="0" t="n">
        <f aca="false">J895+L895</f>
        <v>55.0269312</v>
      </c>
      <c r="O895" s="0" t="n">
        <f aca="false">O894+N895</f>
        <v>72141.5539283776</v>
      </c>
      <c r="P895" s="0" t="n">
        <f aca="false">MIN($B$5,P894+K895*$B$6-I895)</f>
        <v>510.81</v>
      </c>
      <c r="Q895" s="0" t="n">
        <f aca="false">MAX(0,F895-H895-K895-L895)</f>
        <v>0</v>
      </c>
    </row>
    <row r="896" customFormat="false" ht="15" hidden="false" customHeight="false" outlineLevel="0" collapsed="false">
      <c r="A896" s="0" t="n">
        <f aca="false">'Profiles 8760'!A885</f>
        <v>883</v>
      </c>
      <c r="B896" s="0" t="n">
        <f aca="false">'Profiles 8760'!B885</f>
        <v>2</v>
      </c>
      <c r="C896" s="0" t="n">
        <f aca="false">'Profiles 8760'!E885</f>
        <v>0</v>
      </c>
      <c r="D896" s="0" t="n">
        <f aca="false">'Profiles 8760'!F885</f>
        <v>0</v>
      </c>
      <c r="E896" s="0" t="n">
        <f aca="false">'Profiles 8760'!G885</f>
        <v>0.407007</v>
      </c>
      <c r="F896" s="0" t="n">
        <f aca="false">D896*Assumptions!$C$11*$B$7+E896*Assumptions!$C$12*$B$8</f>
        <v>16.6465863</v>
      </c>
      <c r="G896" s="0" t="n">
        <f aca="false">C896*Assumptions!$C$15</f>
        <v>0</v>
      </c>
      <c r="H896" s="0" t="n">
        <f aca="false">MIN(F896,G896)</f>
        <v>0</v>
      </c>
      <c r="I896" s="0" t="n">
        <f aca="false">IF(C896=1,MIN(G896-H896,Assumptions!$C$13,P895),0)</f>
        <v>0</v>
      </c>
      <c r="J896" s="0" t="n">
        <f aca="false">H896+I896</f>
        <v>0</v>
      </c>
      <c r="K896" s="0" t="n">
        <f aca="false">MIN(IF(C896=1,F896-H896,F896),Assumptions!$C$13,MAX(0,($B$5-P895)/$B$6))</f>
        <v>0</v>
      </c>
      <c r="L896" s="0" t="n">
        <f aca="false">IF(C896=1,0,MIN(F896-K896,Assumptions!$C$15,MAX(0,$B$10-O895-M896)))</f>
        <v>16.6465863</v>
      </c>
      <c r="M896" s="0" t="n">
        <f aca="false">'Profiles 8760'!H885</f>
        <v>262800</v>
      </c>
      <c r="N896" s="0" t="n">
        <f aca="false">J896+L896</f>
        <v>16.6465863</v>
      </c>
      <c r="O896" s="0" t="n">
        <f aca="false">O895+N896</f>
        <v>72158.2005146776</v>
      </c>
      <c r="P896" s="0" t="n">
        <f aca="false">MIN($B$5,P895+K896*$B$6-I896)</f>
        <v>510.81</v>
      </c>
      <c r="Q896" s="0" t="n">
        <f aca="false">MAX(0,F896-H896-K896-L896)</f>
        <v>0</v>
      </c>
    </row>
    <row r="897" customFormat="false" ht="15" hidden="false" customHeight="false" outlineLevel="0" collapsed="false">
      <c r="A897" s="0" t="n">
        <f aca="false">'Profiles 8760'!A886</f>
        <v>884</v>
      </c>
      <c r="B897" s="0" t="n">
        <f aca="false">'Profiles 8760'!B886</f>
        <v>2</v>
      </c>
      <c r="C897" s="0" t="n">
        <f aca="false">'Profiles 8760'!E886</f>
        <v>1</v>
      </c>
      <c r="D897" s="0" t="n">
        <f aca="false">'Profiles 8760'!F886</f>
        <v>0</v>
      </c>
      <c r="E897" s="0" t="n">
        <f aca="false">'Profiles 8760'!G886</f>
        <v>0.259531</v>
      </c>
      <c r="F897" s="0" t="n">
        <f aca="false">D897*Assumptions!$C$11*$B$7+E897*Assumptions!$C$12*$B$8</f>
        <v>10.6148179</v>
      </c>
      <c r="G897" s="0" t="n">
        <f aca="false">C897*Assumptions!$C$15</f>
        <v>200</v>
      </c>
      <c r="H897" s="0" t="n">
        <f aca="false">MIN(F897,G897)</f>
        <v>10.6148179</v>
      </c>
      <c r="I897" s="0" t="n">
        <f aca="false">IF(C897=1,MIN(G897-H897,Assumptions!$C$13,P896),0)</f>
        <v>180</v>
      </c>
      <c r="J897" s="0" t="n">
        <f aca="false">H897+I897</f>
        <v>190.6148179</v>
      </c>
      <c r="K897" s="0" t="n">
        <f aca="false">MIN(IF(C897=1,F897-H897,F897),Assumptions!$C$13,MAX(0,($B$5-P896)/$B$6))</f>
        <v>0</v>
      </c>
      <c r="L897" s="0" t="n">
        <f aca="false">IF(C897=1,0,MIN(F897-K897,Assumptions!$C$15,MAX(0,$B$10-O896-M897)))</f>
        <v>0</v>
      </c>
      <c r="M897" s="0" t="n">
        <f aca="false">'Profiles 8760'!H886</f>
        <v>262600</v>
      </c>
      <c r="N897" s="0" t="n">
        <f aca="false">J897+L897</f>
        <v>190.6148179</v>
      </c>
      <c r="O897" s="0" t="n">
        <f aca="false">O896+N897</f>
        <v>72348.8153325776</v>
      </c>
      <c r="P897" s="0" t="n">
        <f aca="false">MIN($B$5,P896+K897*$B$6-I897)</f>
        <v>330.81</v>
      </c>
      <c r="Q897" s="0" t="n">
        <f aca="false">MAX(0,F897-H897-K897-L897)</f>
        <v>0</v>
      </c>
    </row>
    <row r="898" customFormat="false" ht="15" hidden="false" customHeight="false" outlineLevel="0" collapsed="false">
      <c r="A898" s="0" t="n">
        <f aca="false">'Profiles 8760'!A887</f>
        <v>885</v>
      </c>
      <c r="B898" s="0" t="n">
        <f aca="false">'Profiles 8760'!B887</f>
        <v>2</v>
      </c>
      <c r="C898" s="0" t="n">
        <f aca="false">'Profiles 8760'!E887</f>
        <v>1</v>
      </c>
      <c r="D898" s="0" t="n">
        <f aca="false">'Profiles 8760'!F887</f>
        <v>0</v>
      </c>
      <c r="E898" s="0" t="n">
        <f aca="false">'Profiles 8760'!G887</f>
        <v>0.252793</v>
      </c>
      <c r="F898" s="0" t="n">
        <f aca="false">D898*Assumptions!$C$11*$B$7+E898*Assumptions!$C$12*$B$8</f>
        <v>10.3392337</v>
      </c>
      <c r="G898" s="0" t="n">
        <f aca="false">C898*Assumptions!$C$15</f>
        <v>200</v>
      </c>
      <c r="H898" s="0" t="n">
        <f aca="false">MIN(F898,G898)</f>
        <v>10.3392337</v>
      </c>
      <c r="I898" s="0" t="n">
        <f aca="false">IF(C898=1,MIN(G898-H898,Assumptions!$C$13,P897),0)</f>
        <v>180</v>
      </c>
      <c r="J898" s="0" t="n">
        <f aca="false">H898+I898</f>
        <v>190.3392337</v>
      </c>
      <c r="K898" s="0" t="n">
        <f aca="false">MIN(IF(C898=1,F898-H898,F898),Assumptions!$C$13,MAX(0,($B$5-P897)/$B$6))</f>
        <v>0</v>
      </c>
      <c r="L898" s="0" t="n">
        <f aca="false">IF(C898=1,0,MIN(F898-K898,Assumptions!$C$15,MAX(0,$B$10-O897-M898)))</f>
        <v>0</v>
      </c>
      <c r="M898" s="0" t="n">
        <f aca="false">'Profiles 8760'!H887</f>
        <v>262400</v>
      </c>
      <c r="N898" s="0" t="n">
        <f aca="false">J898+L898</f>
        <v>190.3392337</v>
      </c>
      <c r="O898" s="0" t="n">
        <f aca="false">O897+N898</f>
        <v>72539.1545662776</v>
      </c>
      <c r="P898" s="0" t="n">
        <f aca="false">MIN($B$5,P897+K898*$B$6-I898)</f>
        <v>150.81</v>
      </c>
      <c r="Q898" s="0" t="n">
        <f aca="false">MAX(0,F898-H898-K898-L898)</f>
        <v>0</v>
      </c>
    </row>
    <row r="899" customFormat="false" ht="15" hidden="false" customHeight="false" outlineLevel="0" collapsed="false">
      <c r="A899" s="0" t="n">
        <f aca="false">'Profiles 8760'!A888</f>
        <v>886</v>
      </c>
      <c r="B899" s="0" t="n">
        <f aca="false">'Profiles 8760'!B888</f>
        <v>2</v>
      </c>
      <c r="C899" s="0" t="n">
        <f aca="false">'Profiles 8760'!E888</f>
        <v>0</v>
      </c>
      <c r="D899" s="0" t="n">
        <f aca="false">'Profiles 8760'!F888</f>
        <v>0</v>
      </c>
      <c r="E899" s="0" t="n">
        <f aca="false">'Profiles 8760'!G888</f>
        <v>0.334021</v>
      </c>
      <c r="F899" s="0" t="n">
        <f aca="false">D899*Assumptions!$C$11*$B$7+E899*Assumptions!$C$12*$B$8</f>
        <v>13.6614589</v>
      </c>
      <c r="G899" s="0" t="n">
        <f aca="false">C899*Assumptions!$C$15</f>
        <v>0</v>
      </c>
      <c r="H899" s="0" t="n">
        <f aca="false">MIN(F899,G899)</f>
        <v>0</v>
      </c>
      <c r="I899" s="0" t="n">
        <f aca="false">IF(C899=1,MIN(G899-H899,Assumptions!$C$13,P898),0)</f>
        <v>0</v>
      </c>
      <c r="J899" s="0" t="n">
        <f aca="false">H899+I899</f>
        <v>0</v>
      </c>
      <c r="K899" s="0" t="n">
        <f aca="false">MIN(IF(C899=1,F899-H899,F899),Assumptions!$C$13,MAX(0,($B$5-P898)/$B$6))</f>
        <v>13.6614589</v>
      </c>
      <c r="L899" s="0" t="n">
        <f aca="false">IF(C899=1,0,MIN(F899-K899,Assumptions!$C$15,MAX(0,$B$10-O898-M899)))</f>
        <v>0</v>
      </c>
      <c r="M899" s="0" t="n">
        <f aca="false">'Profiles 8760'!H888</f>
        <v>262400</v>
      </c>
      <c r="N899" s="0" t="n">
        <f aca="false">J899+L899</f>
        <v>0</v>
      </c>
      <c r="O899" s="0" t="n">
        <f aca="false">O898+N899</f>
        <v>72539.1545662776</v>
      </c>
      <c r="P899" s="0" t="n">
        <f aca="false">MIN($B$5,P898+K899*$B$6-I899)</f>
        <v>162.65175257452</v>
      </c>
      <c r="Q899" s="0" t="n">
        <f aca="false">MAX(0,F899-H899-K899-L899)</f>
        <v>0</v>
      </c>
    </row>
    <row r="900" customFormat="false" ht="15" hidden="false" customHeight="false" outlineLevel="0" collapsed="false">
      <c r="A900" s="0" t="n">
        <f aca="false">'Profiles 8760'!A889</f>
        <v>887</v>
      </c>
      <c r="B900" s="0" t="n">
        <f aca="false">'Profiles 8760'!B889</f>
        <v>2</v>
      </c>
      <c r="C900" s="0" t="n">
        <f aca="false">'Profiles 8760'!E889</f>
        <v>0</v>
      </c>
      <c r="D900" s="0" t="n">
        <f aca="false">'Profiles 8760'!F889</f>
        <v>0</v>
      </c>
      <c r="E900" s="0" t="n">
        <f aca="false">'Profiles 8760'!G889</f>
        <v>0.302429</v>
      </c>
      <c r="F900" s="0" t="n">
        <f aca="false">D900*Assumptions!$C$11*$B$7+E900*Assumptions!$C$12*$B$8</f>
        <v>12.3693461</v>
      </c>
      <c r="G900" s="0" t="n">
        <f aca="false">C900*Assumptions!$C$15</f>
        <v>0</v>
      </c>
      <c r="H900" s="0" t="n">
        <f aca="false">MIN(F900,G900)</f>
        <v>0</v>
      </c>
      <c r="I900" s="0" t="n">
        <f aca="false">IF(C900=1,MIN(G900-H900,Assumptions!$C$13,P899),0)</f>
        <v>0</v>
      </c>
      <c r="J900" s="0" t="n">
        <f aca="false">H900+I900</f>
        <v>0</v>
      </c>
      <c r="K900" s="0" t="n">
        <f aca="false">MIN(IF(C900=1,F900-H900,F900),Assumptions!$C$13,MAX(0,($B$5-P899)/$B$6))</f>
        <v>12.3693461</v>
      </c>
      <c r="L900" s="0" t="n">
        <f aca="false">IF(C900=1,0,MIN(F900-K900,Assumptions!$C$15,MAX(0,$B$10-O899-M900)))</f>
        <v>0</v>
      </c>
      <c r="M900" s="0" t="n">
        <f aca="false">'Profiles 8760'!H889</f>
        <v>262400</v>
      </c>
      <c r="N900" s="0" t="n">
        <f aca="false">J900+L900</f>
        <v>0</v>
      </c>
      <c r="O900" s="0" t="n">
        <f aca="false">O899+N900</f>
        <v>72539.1545662776</v>
      </c>
      <c r="P900" s="0" t="n">
        <f aca="false">MIN($B$5,P899+K900*$B$6-I900)</f>
        <v>173.373501774</v>
      </c>
      <c r="Q900" s="0" t="n">
        <f aca="false">MAX(0,F900-H900-K900-L900)</f>
        <v>0</v>
      </c>
    </row>
    <row r="901" customFormat="false" ht="15" hidden="false" customHeight="false" outlineLevel="0" collapsed="false">
      <c r="A901" s="0" t="n">
        <f aca="false">'Profiles 8760'!A890</f>
        <v>888</v>
      </c>
      <c r="B901" s="0" t="n">
        <f aca="false">'Profiles 8760'!B890</f>
        <v>2</v>
      </c>
      <c r="C901" s="0" t="n">
        <f aca="false">'Profiles 8760'!E890</f>
        <v>0</v>
      </c>
      <c r="D901" s="0" t="n">
        <f aca="false">'Profiles 8760'!F890</f>
        <v>0</v>
      </c>
      <c r="E901" s="0" t="n">
        <f aca="false">'Profiles 8760'!G890</f>
        <v>0.392512</v>
      </c>
      <c r="F901" s="0" t="n">
        <f aca="false">D901*Assumptions!$C$11*$B$7+E901*Assumptions!$C$12*$B$8</f>
        <v>16.0537408</v>
      </c>
      <c r="G901" s="0" t="n">
        <f aca="false">C901*Assumptions!$C$15</f>
        <v>0</v>
      </c>
      <c r="H901" s="0" t="n">
        <f aca="false">MIN(F901,G901)</f>
        <v>0</v>
      </c>
      <c r="I901" s="0" t="n">
        <f aca="false">IF(C901=1,MIN(G901-H901,Assumptions!$C$13,P900),0)</f>
        <v>0</v>
      </c>
      <c r="J901" s="0" t="n">
        <f aca="false">H901+I901</f>
        <v>0</v>
      </c>
      <c r="K901" s="0" t="n">
        <f aca="false">MIN(IF(C901=1,F901-H901,F901),Assumptions!$C$13,MAX(0,($B$5-P900)/$B$6))</f>
        <v>16.0537408</v>
      </c>
      <c r="L901" s="0" t="n">
        <f aca="false">IF(C901=1,0,MIN(F901-K901,Assumptions!$C$15,MAX(0,$B$10-O900-M901)))</f>
        <v>0</v>
      </c>
      <c r="M901" s="0" t="n">
        <f aca="false">'Profiles 8760'!H890</f>
        <v>262400</v>
      </c>
      <c r="N901" s="0" t="n">
        <f aca="false">J901+L901</f>
        <v>0</v>
      </c>
      <c r="O901" s="0" t="n">
        <f aca="false">O900+N901</f>
        <v>72539.1545662776</v>
      </c>
      <c r="P901" s="0" t="n">
        <f aca="false">MIN($B$5,P900+K901*$B$6-I901)</f>
        <v>187.28888429944</v>
      </c>
      <c r="Q901" s="0" t="n">
        <f aca="false">MAX(0,F901-H901-K901-L901)</f>
        <v>0</v>
      </c>
    </row>
    <row r="902" customFormat="false" ht="15" hidden="false" customHeight="false" outlineLevel="0" collapsed="false">
      <c r="A902" s="0" t="n">
        <f aca="false">'Profiles 8760'!A891</f>
        <v>889</v>
      </c>
      <c r="B902" s="0" t="n">
        <f aca="false">'Profiles 8760'!B891</f>
        <v>2</v>
      </c>
      <c r="C902" s="0" t="n">
        <f aca="false">'Profiles 8760'!E891</f>
        <v>0</v>
      </c>
      <c r="D902" s="0" t="n">
        <f aca="false">'Profiles 8760'!F891</f>
        <v>0</v>
      </c>
      <c r="E902" s="0" t="n">
        <f aca="false">'Profiles 8760'!G891</f>
        <v>0.415145</v>
      </c>
      <c r="F902" s="0" t="n">
        <f aca="false">D902*Assumptions!$C$11*$B$7+E902*Assumptions!$C$12*$B$8</f>
        <v>16.9794305</v>
      </c>
      <c r="G902" s="0" t="n">
        <f aca="false">C902*Assumptions!$C$15</f>
        <v>0</v>
      </c>
      <c r="H902" s="0" t="n">
        <f aca="false">MIN(F902,G902)</f>
        <v>0</v>
      </c>
      <c r="I902" s="0" t="n">
        <f aca="false">IF(C902=1,MIN(G902-H902,Assumptions!$C$13,P901),0)</f>
        <v>0</v>
      </c>
      <c r="J902" s="0" t="n">
        <f aca="false">H902+I902</f>
        <v>0</v>
      </c>
      <c r="K902" s="0" t="n">
        <f aca="false">MIN(IF(C902=1,F902-H902,F902),Assumptions!$C$13,MAX(0,($B$5-P901)/$B$6))</f>
        <v>16.9794305</v>
      </c>
      <c r="L902" s="0" t="n">
        <f aca="false">IF(C902=1,0,MIN(F902-K902,Assumptions!$C$15,MAX(0,$B$10-O901-M902)))</f>
        <v>0</v>
      </c>
      <c r="M902" s="0" t="n">
        <f aca="false">'Profiles 8760'!H891</f>
        <v>262400</v>
      </c>
      <c r="N902" s="0" t="n">
        <f aca="false">J902+L902</f>
        <v>0</v>
      </c>
      <c r="O902" s="0" t="n">
        <f aca="false">O901+N902</f>
        <v>72539.1545662776</v>
      </c>
      <c r="P902" s="0" t="n">
        <f aca="false">MIN($B$5,P901+K902*$B$6-I902)</f>
        <v>202.00665465684</v>
      </c>
      <c r="Q902" s="0" t="n">
        <f aca="false">MAX(0,F902-H902-K902-L902)</f>
        <v>0</v>
      </c>
    </row>
    <row r="903" customFormat="false" ht="15" hidden="false" customHeight="false" outlineLevel="0" collapsed="false">
      <c r="A903" s="0" t="n">
        <f aca="false">'Profiles 8760'!A892</f>
        <v>890</v>
      </c>
      <c r="B903" s="0" t="n">
        <f aca="false">'Profiles 8760'!B892</f>
        <v>2</v>
      </c>
      <c r="C903" s="0" t="n">
        <f aca="false">'Profiles 8760'!E892</f>
        <v>0</v>
      </c>
      <c r="D903" s="0" t="n">
        <f aca="false">'Profiles 8760'!F892</f>
        <v>0</v>
      </c>
      <c r="E903" s="0" t="n">
        <f aca="false">'Profiles 8760'!G892</f>
        <v>0.676302</v>
      </c>
      <c r="F903" s="0" t="n">
        <f aca="false">D903*Assumptions!$C$11*$B$7+E903*Assumptions!$C$12*$B$8</f>
        <v>27.6607518</v>
      </c>
      <c r="G903" s="0" t="n">
        <f aca="false">C903*Assumptions!$C$15</f>
        <v>0</v>
      </c>
      <c r="H903" s="0" t="n">
        <f aca="false">MIN(F903,G903)</f>
        <v>0</v>
      </c>
      <c r="I903" s="0" t="n">
        <f aca="false">IF(C903=1,MIN(G903-H903,Assumptions!$C$13,P902),0)</f>
        <v>0</v>
      </c>
      <c r="J903" s="0" t="n">
        <f aca="false">H903+I903</f>
        <v>0</v>
      </c>
      <c r="K903" s="0" t="n">
        <f aca="false">MIN(IF(C903=1,F903-H903,F903),Assumptions!$C$13,MAX(0,($B$5-P902)/$B$6))</f>
        <v>27.6607518</v>
      </c>
      <c r="L903" s="0" t="n">
        <f aca="false">IF(C903=1,0,MIN(F903-K903,Assumptions!$C$15,MAX(0,$B$10-O902-M903)))</f>
        <v>0</v>
      </c>
      <c r="M903" s="0" t="n">
        <f aca="false">'Profiles 8760'!H892</f>
        <v>262400</v>
      </c>
      <c r="N903" s="0" t="n">
        <f aca="false">J903+L903</f>
        <v>0</v>
      </c>
      <c r="O903" s="0" t="n">
        <f aca="false">O902+N903</f>
        <v>72539.1545662776</v>
      </c>
      <c r="P903" s="0" t="n">
        <f aca="false">MIN($B$5,P902+K903*$B$6-I903)</f>
        <v>225.98299431708</v>
      </c>
      <c r="Q903" s="0" t="n">
        <f aca="false">MAX(0,F903-H903-K903-L903)</f>
        <v>0</v>
      </c>
    </row>
    <row r="904" customFormat="false" ht="15" hidden="false" customHeight="false" outlineLevel="0" collapsed="false">
      <c r="A904" s="0" t="n">
        <f aca="false">'Profiles 8760'!A893</f>
        <v>891</v>
      </c>
      <c r="B904" s="0" t="n">
        <f aca="false">'Profiles 8760'!B893</f>
        <v>2</v>
      </c>
      <c r="C904" s="0" t="n">
        <f aca="false">'Profiles 8760'!E893</f>
        <v>0</v>
      </c>
      <c r="D904" s="0" t="n">
        <f aca="false">'Profiles 8760'!F893</f>
        <v>0</v>
      </c>
      <c r="E904" s="0" t="n">
        <f aca="false">'Profiles 8760'!G893</f>
        <v>0.490539</v>
      </c>
      <c r="F904" s="0" t="n">
        <f aca="false">D904*Assumptions!$C$11*$B$7+E904*Assumptions!$C$12*$B$8</f>
        <v>20.0630451</v>
      </c>
      <c r="G904" s="0" t="n">
        <f aca="false">C904*Assumptions!$C$15</f>
        <v>0</v>
      </c>
      <c r="H904" s="0" t="n">
        <f aca="false">MIN(F904,G904)</f>
        <v>0</v>
      </c>
      <c r="I904" s="0" t="n">
        <f aca="false">IF(C904=1,MIN(G904-H904,Assumptions!$C$13,P903),0)</f>
        <v>0</v>
      </c>
      <c r="J904" s="0" t="n">
        <f aca="false">H904+I904</f>
        <v>0</v>
      </c>
      <c r="K904" s="0" t="n">
        <f aca="false">MIN(IF(C904=1,F904-H904,F904),Assumptions!$C$13,MAX(0,($B$5-P903)/$B$6))</f>
        <v>20.0630451</v>
      </c>
      <c r="L904" s="0" t="n">
        <f aca="false">IF(C904=1,0,MIN(F904-K904,Assumptions!$C$15,MAX(0,$B$10-O903-M904)))</f>
        <v>0</v>
      </c>
      <c r="M904" s="0" t="n">
        <f aca="false">'Profiles 8760'!H893</f>
        <v>262400</v>
      </c>
      <c r="N904" s="0" t="n">
        <f aca="false">J904+L904</f>
        <v>0</v>
      </c>
      <c r="O904" s="0" t="n">
        <f aca="false">O903+N904</f>
        <v>72539.1545662776</v>
      </c>
      <c r="P904" s="0" t="n">
        <f aca="false">MIN($B$5,P903+K904*$B$6-I904)</f>
        <v>243.37364180976</v>
      </c>
      <c r="Q904" s="0" t="n">
        <f aca="false">MAX(0,F904-H904-K904-L904)</f>
        <v>0</v>
      </c>
    </row>
    <row r="905" customFormat="false" ht="15" hidden="false" customHeight="false" outlineLevel="0" collapsed="false">
      <c r="A905" s="0" t="n">
        <f aca="false">'Profiles 8760'!A894</f>
        <v>892</v>
      </c>
      <c r="B905" s="0" t="n">
        <f aca="false">'Profiles 8760'!B894</f>
        <v>2</v>
      </c>
      <c r="C905" s="0" t="n">
        <f aca="false">'Profiles 8760'!E894</f>
        <v>0</v>
      </c>
      <c r="D905" s="0" t="n">
        <f aca="false">'Profiles 8760'!F894</f>
        <v>0</v>
      </c>
      <c r="E905" s="0" t="n">
        <f aca="false">'Profiles 8760'!G894</f>
        <v>0.467756</v>
      </c>
      <c r="F905" s="0" t="n">
        <f aca="false">D905*Assumptions!$C$11*$B$7+E905*Assumptions!$C$12*$B$8</f>
        <v>19.1312204</v>
      </c>
      <c r="G905" s="0" t="n">
        <f aca="false">C905*Assumptions!$C$15</f>
        <v>0</v>
      </c>
      <c r="H905" s="0" t="n">
        <f aca="false">MIN(F905,G905)</f>
        <v>0</v>
      </c>
      <c r="I905" s="0" t="n">
        <f aca="false">IF(C905=1,MIN(G905-H905,Assumptions!$C$13,P904),0)</f>
        <v>0</v>
      </c>
      <c r="J905" s="0" t="n">
        <f aca="false">H905+I905</f>
        <v>0</v>
      </c>
      <c r="K905" s="0" t="n">
        <f aca="false">MIN(IF(C905=1,F905-H905,F905),Assumptions!$C$13,MAX(0,($B$5-P904)/$B$6))</f>
        <v>19.1312204</v>
      </c>
      <c r="L905" s="0" t="n">
        <f aca="false">IF(C905=1,0,MIN(F905-K905,Assumptions!$C$15,MAX(0,$B$10-O904-M905)))</f>
        <v>0</v>
      </c>
      <c r="M905" s="0" t="n">
        <f aca="false">'Profiles 8760'!H894</f>
        <v>262400</v>
      </c>
      <c r="N905" s="0" t="n">
        <f aca="false">J905+L905</f>
        <v>0</v>
      </c>
      <c r="O905" s="0" t="n">
        <f aca="false">O904+N905</f>
        <v>72539.1545662776</v>
      </c>
      <c r="P905" s="0" t="n">
        <f aca="false">MIN($B$5,P904+K905*$B$6-I905)</f>
        <v>259.95658365248</v>
      </c>
      <c r="Q905" s="0" t="n">
        <f aca="false">MAX(0,F905-H905-K905-L905)</f>
        <v>0</v>
      </c>
    </row>
    <row r="906" customFormat="false" ht="15" hidden="false" customHeight="false" outlineLevel="0" collapsed="false">
      <c r="A906" s="0" t="n">
        <f aca="false">'Profiles 8760'!A895</f>
        <v>893</v>
      </c>
      <c r="B906" s="0" t="n">
        <f aca="false">'Profiles 8760'!B895</f>
        <v>2</v>
      </c>
      <c r="C906" s="0" t="n">
        <f aca="false">'Profiles 8760'!E895</f>
        <v>0</v>
      </c>
      <c r="D906" s="0" t="n">
        <f aca="false">'Profiles 8760'!F895</f>
        <v>0</v>
      </c>
      <c r="E906" s="0" t="n">
        <f aca="false">'Profiles 8760'!G895</f>
        <v>0.501212</v>
      </c>
      <c r="F906" s="0" t="n">
        <f aca="false">D906*Assumptions!$C$11*$B$7+E906*Assumptions!$C$12*$B$8</f>
        <v>20.4995708</v>
      </c>
      <c r="G906" s="0" t="n">
        <f aca="false">C906*Assumptions!$C$15</f>
        <v>0</v>
      </c>
      <c r="H906" s="0" t="n">
        <f aca="false">MIN(F906,G906)</f>
        <v>0</v>
      </c>
      <c r="I906" s="0" t="n">
        <f aca="false">IF(C906=1,MIN(G906-H906,Assumptions!$C$13,P905),0)</f>
        <v>0</v>
      </c>
      <c r="J906" s="0" t="n">
        <f aca="false">H906+I906</f>
        <v>0</v>
      </c>
      <c r="K906" s="0" t="n">
        <f aca="false">MIN(IF(C906=1,F906-H906,F906),Assumptions!$C$13,MAX(0,($B$5-P905)/$B$6))</f>
        <v>20.4995708</v>
      </c>
      <c r="L906" s="0" t="n">
        <f aca="false">IF(C906=1,0,MIN(F906-K906,Assumptions!$C$15,MAX(0,$B$10-O905-M906)))</f>
        <v>0</v>
      </c>
      <c r="M906" s="0" t="n">
        <f aca="false">'Profiles 8760'!H895</f>
        <v>262400</v>
      </c>
      <c r="N906" s="0" t="n">
        <f aca="false">J906+L906</f>
        <v>0</v>
      </c>
      <c r="O906" s="0" t="n">
        <f aca="false">O905+N906</f>
        <v>72539.1545662776</v>
      </c>
      <c r="P906" s="0" t="n">
        <f aca="false">MIN($B$5,P905+K906*$B$6-I906)</f>
        <v>277.72561162192</v>
      </c>
      <c r="Q906" s="0" t="n">
        <f aca="false">MAX(0,F906-H906-K906-L906)</f>
        <v>0</v>
      </c>
    </row>
    <row r="907" customFormat="false" ht="15" hidden="false" customHeight="false" outlineLevel="0" collapsed="false">
      <c r="A907" s="0" t="n">
        <f aca="false">'Profiles 8760'!A896</f>
        <v>894</v>
      </c>
      <c r="B907" s="0" t="n">
        <f aca="false">'Profiles 8760'!B896</f>
        <v>2</v>
      </c>
      <c r="C907" s="0" t="n">
        <f aca="false">'Profiles 8760'!E896</f>
        <v>0</v>
      </c>
      <c r="D907" s="0" t="n">
        <f aca="false">'Profiles 8760'!F896</f>
        <v>0</v>
      </c>
      <c r="E907" s="0" t="n">
        <f aca="false">'Profiles 8760'!G896</f>
        <v>0.499085</v>
      </c>
      <c r="F907" s="0" t="n">
        <f aca="false">D907*Assumptions!$C$11*$B$7+E907*Assumptions!$C$12*$B$8</f>
        <v>20.4125765</v>
      </c>
      <c r="G907" s="0" t="n">
        <f aca="false">C907*Assumptions!$C$15</f>
        <v>0</v>
      </c>
      <c r="H907" s="0" t="n">
        <f aca="false">MIN(F907,G907)</f>
        <v>0</v>
      </c>
      <c r="I907" s="0" t="n">
        <f aca="false">IF(C907=1,MIN(G907-H907,Assumptions!$C$13,P906),0)</f>
        <v>0</v>
      </c>
      <c r="J907" s="0" t="n">
        <f aca="false">H907+I907</f>
        <v>0</v>
      </c>
      <c r="K907" s="0" t="n">
        <f aca="false">MIN(IF(C907=1,F907-H907,F907),Assumptions!$C$13,MAX(0,($B$5-P906)/$B$6))</f>
        <v>20.4125765</v>
      </c>
      <c r="L907" s="0" t="n">
        <f aca="false">IF(C907=1,0,MIN(F907-K907,Assumptions!$C$15,MAX(0,$B$10-O906-M907)))</f>
        <v>0</v>
      </c>
      <c r="M907" s="0" t="n">
        <f aca="false">'Profiles 8760'!H896</f>
        <v>262400</v>
      </c>
      <c r="N907" s="0" t="n">
        <f aca="false">J907+L907</f>
        <v>0</v>
      </c>
      <c r="O907" s="0" t="n">
        <f aca="false">O906+N907</f>
        <v>72539.1545662776</v>
      </c>
      <c r="P907" s="0" t="n">
        <f aca="false">MIN($B$5,P906+K907*$B$6-I907)</f>
        <v>295.41923293212</v>
      </c>
      <c r="Q907" s="0" t="n">
        <f aca="false">MAX(0,F907-H907-K907-L907)</f>
        <v>0</v>
      </c>
    </row>
    <row r="908" customFormat="false" ht="15" hidden="false" customHeight="false" outlineLevel="0" collapsed="false">
      <c r="A908" s="0" t="n">
        <f aca="false">'Profiles 8760'!A897</f>
        <v>895</v>
      </c>
      <c r="B908" s="0" t="n">
        <f aca="false">'Profiles 8760'!B897</f>
        <v>2</v>
      </c>
      <c r="C908" s="0" t="n">
        <f aca="false">'Profiles 8760'!E897</f>
        <v>0</v>
      </c>
      <c r="D908" s="0" t="n">
        <f aca="false">'Profiles 8760'!F897</f>
        <v>0</v>
      </c>
      <c r="E908" s="0" t="n">
        <f aca="false">'Profiles 8760'!G897</f>
        <v>0.662774</v>
      </c>
      <c r="F908" s="0" t="n">
        <f aca="false">D908*Assumptions!$C$11*$B$7+E908*Assumptions!$C$12*$B$8</f>
        <v>27.1074566</v>
      </c>
      <c r="G908" s="0" t="n">
        <f aca="false">C908*Assumptions!$C$15</f>
        <v>0</v>
      </c>
      <c r="H908" s="0" t="n">
        <f aca="false">MIN(F908,G908)</f>
        <v>0</v>
      </c>
      <c r="I908" s="0" t="n">
        <f aca="false">IF(C908=1,MIN(G908-H908,Assumptions!$C$13,P907),0)</f>
        <v>0</v>
      </c>
      <c r="J908" s="0" t="n">
        <f aca="false">H908+I908</f>
        <v>0</v>
      </c>
      <c r="K908" s="0" t="n">
        <f aca="false">MIN(IF(C908=1,F908-H908,F908),Assumptions!$C$13,MAX(0,($B$5-P907)/$B$6))</f>
        <v>27.1074566</v>
      </c>
      <c r="L908" s="0" t="n">
        <f aca="false">IF(C908=1,0,MIN(F908-K908,Assumptions!$C$15,MAX(0,$B$10-O907-M908)))</f>
        <v>0</v>
      </c>
      <c r="M908" s="0" t="n">
        <f aca="false">'Profiles 8760'!H897</f>
        <v>262400</v>
      </c>
      <c r="N908" s="0" t="n">
        <f aca="false">J908+L908</f>
        <v>0</v>
      </c>
      <c r="O908" s="0" t="n">
        <f aca="false">O907+N908</f>
        <v>72539.1545662776</v>
      </c>
      <c r="P908" s="0" t="n">
        <f aca="false">MIN($B$5,P907+K908*$B$6-I908)</f>
        <v>318.915976313</v>
      </c>
      <c r="Q908" s="0" t="n">
        <f aca="false">MAX(0,F908-H908-K908-L908)</f>
        <v>0</v>
      </c>
    </row>
    <row r="909" customFormat="false" ht="15" hidden="false" customHeight="false" outlineLevel="0" collapsed="false">
      <c r="A909" s="0" t="n">
        <f aca="false">'Profiles 8760'!A898</f>
        <v>896</v>
      </c>
      <c r="B909" s="0" t="n">
        <f aca="false">'Profiles 8760'!B898</f>
        <v>2</v>
      </c>
      <c r="C909" s="0" t="n">
        <f aca="false">'Profiles 8760'!E898</f>
        <v>1</v>
      </c>
      <c r="D909" s="0" t="n">
        <f aca="false">'Profiles 8760'!F898</f>
        <v>0.138671</v>
      </c>
      <c r="E909" s="0" t="n">
        <f aca="false">'Profiles 8760'!G898</f>
        <v>0.671635</v>
      </c>
      <c r="F909" s="0" t="n">
        <f aca="false">D909*Assumptions!$C$11*$B$7+E909*Assumptions!$C$12*$B$8</f>
        <v>67.5180563</v>
      </c>
      <c r="G909" s="0" t="n">
        <f aca="false">C909*Assumptions!$C$15</f>
        <v>200</v>
      </c>
      <c r="H909" s="0" t="n">
        <f aca="false">MIN(F909,G909)</f>
        <v>67.5180563</v>
      </c>
      <c r="I909" s="0" t="n">
        <f aca="false">IF(C909=1,MIN(G909-H909,Assumptions!$C$13,P908),0)</f>
        <v>132.4819437</v>
      </c>
      <c r="J909" s="0" t="n">
        <f aca="false">H909+I909</f>
        <v>200</v>
      </c>
      <c r="K909" s="0" t="n">
        <f aca="false">MIN(IF(C909=1,F909-H909,F909),Assumptions!$C$13,MAX(0,($B$5-P908)/$B$6))</f>
        <v>0</v>
      </c>
      <c r="L909" s="0" t="n">
        <f aca="false">IF(C909=1,0,MIN(F909-K909,Assumptions!$C$15,MAX(0,$B$10-O908-M909)))</f>
        <v>0</v>
      </c>
      <c r="M909" s="0" t="n">
        <f aca="false">'Profiles 8760'!H898</f>
        <v>262200</v>
      </c>
      <c r="N909" s="0" t="n">
        <f aca="false">J909+L909</f>
        <v>200</v>
      </c>
      <c r="O909" s="0" t="n">
        <f aca="false">O908+N909</f>
        <v>72739.1545662776</v>
      </c>
      <c r="P909" s="0" t="n">
        <f aca="false">MIN($B$5,P908+K909*$B$6-I909)</f>
        <v>186.434032613</v>
      </c>
      <c r="Q909" s="0" t="n">
        <f aca="false">MAX(0,F909-H909-K909-L909)</f>
        <v>0</v>
      </c>
    </row>
    <row r="910" customFormat="false" ht="15" hidden="false" customHeight="false" outlineLevel="0" collapsed="false">
      <c r="A910" s="0" t="n">
        <f aca="false">'Profiles 8760'!A899</f>
        <v>897</v>
      </c>
      <c r="B910" s="0" t="n">
        <f aca="false">'Profiles 8760'!B899</f>
        <v>2</v>
      </c>
      <c r="C910" s="0" t="n">
        <f aca="false">'Profiles 8760'!E899</f>
        <v>1</v>
      </c>
      <c r="D910" s="0" t="n">
        <f aca="false">'Profiles 8760'!F899</f>
        <v>0.468425</v>
      </c>
      <c r="E910" s="0" t="n">
        <f aca="false">'Profiles 8760'!G899</f>
        <v>0.604358</v>
      </c>
      <c r="F910" s="0" t="n">
        <f aca="false">D910*Assumptions!$C$11*$B$7+E910*Assumptions!$C$12*$B$8</f>
        <v>159.9993822</v>
      </c>
      <c r="G910" s="0" t="n">
        <f aca="false">C910*Assumptions!$C$15</f>
        <v>200</v>
      </c>
      <c r="H910" s="0" t="n">
        <f aca="false">MIN(F910,G910)</f>
        <v>159.9993822</v>
      </c>
      <c r="I910" s="0" t="n">
        <f aca="false">IF(C910=1,MIN(G910-H910,Assumptions!$C$13,P909),0)</f>
        <v>40.0006178</v>
      </c>
      <c r="J910" s="0" t="n">
        <f aca="false">H910+I910</f>
        <v>200</v>
      </c>
      <c r="K910" s="0" t="n">
        <f aca="false">MIN(IF(C910=1,F910-H910,F910),Assumptions!$C$13,MAX(0,($B$5-P909)/$B$6))</f>
        <v>0</v>
      </c>
      <c r="L910" s="0" t="n">
        <f aca="false">IF(C910=1,0,MIN(F910-K910,Assumptions!$C$15,MAX(0,$B$10-O909-M910)))</f>
        <v>0</v>
      </c>
      <c r="M910" s="0" t="n">
        <f aca="false">'Profiles 8760'!H899</f>
        <v>262000</v>
      </c>
      <c r="N910" s="0" t="n">
        <f aca="false">J910+L910</f>
        <v>200</v>
      </c>
      <c r="O910" s="0" t="n">
        <f aca="false">O909+N910</f>
        <v>72939.1545662776</v>
      </c>
      <c r="P910" s="0" t="n">
        <f aca="false">MIN($B$5,P909+K910*$B$6-I910)</f>
        <v>146.433414813</v>
      </c>
      <c r="Q910" s="0" t="n">
        <f aca="false">MAX(0,F910-H910-K910-L910)</f>
        <v>0</v>
      </c>
    </row>
    <row r="911" customFormat="false" ht="15" hidden="false" customHeight="false" outlineLevel="0" collapsed="false">
      <c r="A911" s="0" t="n">
        <f aca="false">'Profiles 8760'!A900</f>
        <v>898</v>
      </c>
      <c r="B911" s="0" t="n">
        <f aca="false">'Profiles 8760'!B900</f>
        <v>2</v>
      </c>
      <c r="C911" s="0" t="n">
        <f aca="false">'Profiles 8760'!E900</f>
        <v>0</v>
      </c>
      <c r="D911" s="0" t="n">
        <f aca="false">'Profiles 8760'!F900</f>
        <v>0.82242</v>
      </c>
      <c r="E911" s="0" t="n">
        <f aca="false">'Profiles 8760'!G900</f>
        <v>0.869459</v>
      </c>
      <c r="F911" s="0" t="n">
        <f aca="false">D911*Assumptions!$C$11*$B$7+E911*Assumptions!$C$12*$B$8</f>
        <v>273.0757691</v>
      </c>
      <c r="G911" s="0" t="n">
        <f aca="false">C911*Assumptions!$C$15</f>
        <v>0</v>
      </c>
      <c r="H911" s="0" t="n">
        <f aca="false">MIN(F911,G911)</f>
        <v>0</v>
      </c>
      <c r="I911" s="0" t="n">
        <f aca="false">IF(C911=1,MIN(G911-H911,Assumptions!$C$13,P910),0)</f>
        <v>0</v>
      </c>
      <c r="J911" s="0" t="n">
        <f aca="false">H911+I911</f>
        <v>0</v>
      </c>
      <c r="K911" s="0" t="n">
        <f aca="false">MIN(IF(C911=1,F911-H911,F911),Assumptions!$C$13,MAX(0,($B$5-P910)/$B$6))</f>
        <v>180</v>
      </c>
      <c r="L911" s="0" t="n">
        <f aca="false">IF(C911=1,0,MIN(F911-K911,Assumptions!$C$15,MAX(0,$B$10-O910-M911)))</f>
        <v>93.0757691</v>
      </c>
      <c r="M911" s="0" t="n">
        <f aca="false">'Profiles 8760'!H900</f>
        <v>262000</v>
      </c>
      <c r="N911" s="0" t="n">
        <f aca="false">J911+L911</f>
        <v>93.0757691</v>
      </c>
      <c r="O911" s="0" t="n">
        <f aca="false">O910+N911</f>
        <v>73032.2303353776</v>
      </c>
      <c r="P911" s="0" t="n">
        <f aca="false">MIN($B$5,P910+K911*$B$6-I911)</f>
        <v>302.457414813</v>
      </c>
      <c r="Q911" s="0" t="n">
        <f aca="false">MAX(0,F911-H911-K911-L911)</f>
        <v>0</v>
      </c>
    </row>
    <row r="912" customFormat="false" ht="15" hidden="false" customHeight="false" outlineLevel="0" collapsed="false">
      <c r="A912" s="0" t="n">
        <f aca="false">'Profiles 8760'!A901</f>
        <v>899</v>
      </c>
      <c r="B912" s="0" t="n">
        <f aca="false">'Profiles 8760'!B901</f>
        <v>2</v>
      </c>
      <c r="C912" s="0" t="n">
        <f aca="false">'Profiles 8760'!E901</f>
        <v>0</v>
      </c>
      <c r="D912" s="0" t="n">
        <f aca="false">'Profiles 8760'!F901</f>
        <v>1</v>
      </c>
      <c r="E912" s="0" t="n">
        <f aca="false">'Profiles 8760'!G901</f>
        <v>0.574591</v>
      </c>
      <c r="F912" s="0" t="n">
        <f aca="false">D912*Assumptions!$C$11*$B$7+E912*Assumptions!$C$12*$B$8</f>
        <v>312.3007719</v>
      </c>
      <c r="G912" s="0" t="n">
        <f aca="false">C912*Assumptions!$C$15</f>
        <v>0</v>
      </c>
      <c r="H912" s="0" t="n">
        <f aca="false">MIN(F912,G912)</f>
        <v>0</v>
      </c>
      <c r="I912" s="0" t="n">
        <f aca="false">IF(C912=1,MIN(G912-H912,Assumptions!$C$13,P911),0)</f>
        <v>0</v>
      </c>
      <c r="J912" s="0" t="n">
        <f aca="false">H912+I912</f>
        <v>0</v>
      </c>
      <c r="K912" s="0" t="n">
        <f aca="false">MIN(IF(C912=1,F912-H912,F912),Assumptions!$C$13,MAX(0,($B$5-P911)/$B$6))</f>
        <v>180</v>
      </c>
      <c r="L912" s="0" t="n">
        <f aca="false">IF(C912=1,0,MIN(F912-K912,Assumptions!$C$15,MAX(0,$B$10-O911-M912)))</f>
        <v>132.3007719</v>
      </c>
      <c r="M912" s="0" t="n">
        <f aca="false">'Profiles 8760'!H901</f>
        <v>262000</v>
      </c>
      <c r="N912" s="0" t="n">
        <f aca="false">J912+L912</f>
        <v>132.3007719</v>
      </c>
      <c r="O912" s="0" t="n">
        <f aca="false">O911+N912</f>
        <v>73164.5311072776</v>
      </c>
      <c r="P912" s="0" t="n">
        <f aca="false">MIN($B$5,P911+K912*$B$6-I912)</f>
        <v>458.481414813</v>
      </c>
      <c r="Q912" s="0" t="n">
        <f aca="false">MAX(0,F912-H912-K912-L912)</f>
        <v>0</v>
      </c>
    </row>
    <row r="913" customFormat="false" ht="15" hidden="false" customHeight="false" outlineLevel="0" collapsed="false">
      <c r="A913" s="0" t="n">
        <f aca="false">'Profiles 8760'!A902</f>
        <v>900</v>
      </c>
      <c r="B913" s="0" t="n">
        <f aca="false">'Profiles 8760'!B902</f>
        <v>2</v>
      </c>
      <c r="C913" s="0" t="n">
        <f aca="false">'Profiles 8760'!E902</f>
        <v>0</v>
      </c>
      <c r="D913" s="0" t="n">
        <f aca="false">'Profiles 8760'!F902</f>
        <v>1</v>
      </c>
      <c r="E913" s="0" t="n">
        <f aca="false">'Profiles 8760'!G902</f>
        <v>0.479338</v>
      </c>
      <c r="F913" s="0" t="n">
        <f aca="false">D913*Assumptions!$C$11*$B$7+E913*Assumptions!$C$12*$B$8</f>
        <v>308.4049242</v>
      </c>
      <c r="G913" s="0" t="n">
        <f aca="false">C913*Assumptions!$C$15</f>
        <v>0</v>
      </c>
      <c r="H913" s="0" t="n">
        <f aca="false">MIN(F913,G913)</f>
        <v>0</v>
      </c>
      <c r="I913" s="0" t="n">
        <f aca="false">IF(C913=1,MIN(G913-H913,Assumptions!$C$13,P912),0)</f>
        <v>0</v>
      </c>
      <c r="J913" s="0" t="n">
        <f aca="false">H913+I913</f>
        <v>0</v>
      </c>
      <c r="K913" s="0" t="n">
        <f aca="false">MIN(IF(C913=1,F913-H913,F913),Assumptions!$C$13,MAX(0,($B$5-P912)/$B$6))</f>
        <v>60.3698490851407</v>
      </c>
      <c r="L913" s="0" t="n">
        <f aca="false">IF(C913=1,0,MIN(F913-K913,Assumptions!$C$15,MAX(0,$B$10-O912-M913)))</f>
        <v>200</v>
      </c>
      <c r="M913" s="0" t="n">
        <f aca="false">'Profiles 8760'!H902</f>
        <v>262000</v>
      </c>
      <c r="N913" s="0" t="n">
        <f aca="false">J913+L913</f>
        <v>200</v>
      </c>
      <c r="O913" s="0" t="n">
        <f aca="false">O912+N913</f>
        <v>73364.5311072776</v>
      </c>
      <c r="P913" s="0" t="n">
        <f aca="false">MIN($B$5,P912+K913*$B$6-I913)</f>
        <v>510.81</v>
      </c>
      <c r="Q913" s="0" t="n">
        <f aca="false">MAX(0,F913-H913-K913-L913)</f>
        <v>48.0350751148592</v>
      </c>
    </row>
    <row r="914" customFormat="false" ht="15" hidden="false" customHeight="false" outlineLevel="0" collapsed="false">
      <c r="A914" s="0" t="n">
        <f aca="false">'Profiles 8760'!A903</f>
        <v>901</v>
      </c>
      <c r="B914" s="0" t="n">
        <f aca="false">'Profiles 8760'!B903</f>
        <v>2</v>
      </c>
      <c r="C914" s="0" t="n">
        <f aca="false">'Profiles 8760'!E903</f>
        <v>0</v>
      </c>
      <c r="D914" s="0" t="n">
        <f aca="false">'Profiles 8760'!F903</f>
        <v>1</v>
      </c>
      <c r="E914" s="0" t="n">
        <f aca="false">'Profiles 8760'!G903</f>
        <v>0.311164</v>
      </c>
      <c r="F914" s="0" t="n">
        <f aca="false">D914*Assumptions!$C$11*$B$7+E914*Assumptions!$C$12*$B$8</f>
        <v>301.5266076</v>
      </c>
      <c r="G914" s="0" t="n">
        <f aca="false">C914*Assumptions!$C$15</f>
        <v>0</v>
      </c>
      <c r="H914" s="0" t="n">
        <f aca="false">MIN(F914,G914)</f>
        <v>0</v>
      </c>
      <c r="I914" s="0" t="n">
        <f aca="false">IF(C914=1,MIN(G914-H914,Assumptions!$C$13,P913),0)</f>
        <v>0</v>
      </c>
      <c r="J914" s="0" t="n">
        <f aca="false">H914+I914</f>
        <v>0</v>
      </c>
      <c r="K914" s="0" t="n">
        <f aca="false">MIN(IF(C914=1,F914-H914,F914),Assumptions!$C$13,MAX(0,($B$5-P913)/$B$6))</f>
        <v>0</v>
      </c>
      <c r="L914" s="0" t="n">
        <f aca="false">IF(C914=1,0,MIN(F914-K914,Assumptions!$C$15,MAX(0,$B$10-O913-M914)))</f>
        <v>200</v>
      </c>
      <c r="M914" s="0" t="n">
        <f aca="false">'Profiles 8760'!H903</f>
        <v>262000</v>
      </c>
      <c r="N914" s="0" t="n">
        <f aca="false">J914+L914</f>
        <v>200</v>
      </c>
      <c r="O914" s="0" t="n">
        <f aca="false">O913+N914</f>
        <v>73564.5311072776</v>
      </c>
      <c r="P914" s="0" t="n">
        <f aca="false">MIN($B$5,P913+K914*$B$6-I914)</f>
        <v>510.81</v>
      </c>
      <c r="Q914" s="0" t="n">
        <f aca="false">MAX(0,F914-H914-K914-L914)</f>
        <v>101.5266076</v>
      </c>
    </row>
    <row r="915" customFormat="false" ht="15" hidden="false" customHeight="false" outlineLevel="0" collapsed="false">
      <c r="A915" s="0" t="n">
        <f aca="false">'Profiles 8760'!A904</f>
        <v>902</v>
      </c>
      <c r="B915" s="0" t="n">
        <f aca="false">'Profiles 8760'!B904</f>
        <v>2</v>
      </c>
      <c r="C915" s="0" t="n">
        <f aca="false">'Profiles 8760'!E904</f>
        <v>0</v>
      </c>
      <c r="D915" s="0" t="n">
        <f aca="false">'Profiles 8760'!F904</f>
        <v>1</v>
      </c>
      <c r="E915" s="0" t="n">
        <f aca="false">'Profiles 8760'!G904</f>
        <v>0.2826</v>
      </c>
      <c r="F915" s="0" t="n">
        <f aca="false">D915*Assumptions!$C$11*$B$7+E915*Assumptions!$C$12*$B$8</f>
        <v>300.35834</v>
      </c>
      <c r="G915" s="0" t="n">
        <f aca="false">C915*Assumptions!$C$15</f>
        <v>0</v>
      </c>
      <c r="H915" s="0" t="n">
        <f aca="false">MIN(F915,G915)</f>
        <v>0</v>
      </c>
      <c r="I915" s="0" t="n">
        <f aca="false">IF(C915=1,MIN(G915-H915,Assumptions!$C$13,P914),0)</f>
        <v>0</v>
      </c>
      <c r="J915" s="0" t="n">
        <f aca="false">H915+I915</f>
        <v>0</v>
      </c>
      <c r="K915" s="0" t="n">
        <f aca="false">MIN(IF(C915=1,F915-H915,F915),Assumptions!$C$13,MAX(0,($B$5-P914)/$B$6))</f>
        <v>0</v>
      </c>
      <c r="L915" s="0" t="n">
        <f aca="false">IF(C915=1,0,MIN(F915-K915,Assumptions!$C$15,MAX(0,$B$10-O914-M915)))</f>
        <v>200</v>
      </c>
      <c r="M915" s="0" t="n">
        <f aca="false">'Profiles 8760'!H904</f>
        <v>262000</v>
      </c>
      <c r="N915" s="0" t="n">
        <f aca="false">J915+L915</f>
        <v>200</v>
      </c>
      <c r="O915" s="0" t="n">
        <f aca="false">O914+N915</f>
        <v>73764.5311072776</v>
      </c>
      <c r="P915" s="0" t="n">
        <f aca="false">MIN($B$5,P914+K915*$B$6-I915)</f>
        <v>510.81</v>
      </c>
      <c r="Q915" s="0" t="n">
        <f aca="false">MAX(0,F915-H915-K915-L915)</f>
        <v>100.35834</v>
      </c>
    </row>
    <row r="916" customFormat="false" ht="15" hidden="false" customHeight="false" outlineLevel="0" collapsed="false">
      <c r="A916" s="0" t="n">
        <f aca="false">'Profiles 8760'!A905</f>
        <v>903</v>
      </c>
      <c r="B916" s="0" t="n">
        <f aca="false">'Profiles 8760'!B905</f>
        <v>2</v>
      </c>
      <c r="C916" s="0" t="n">
        <f aca="false">'Profiles 8760'!E905</f>
        <v>0</v>
      </c>
      <c r="D916" s="0" t="n">
        <f aca="false">'Profiles 8760'!F905</f>
        <v>1</v>
      </c>
      <c r="E916" s="0" t="n">
        <f aca="false">'Profiles 8760'!G905</f>
        <v>0.28161</v>
      </c>
      <c r="F916" s="0" t="n">
        <f aca="false">D916*Assumptions!$C$11*$B$7+E916*Assumptions!$C$12*$B$8</f>
        <v>300.317849</v>
      </c>
      <c r="G916" s="0" t="n">
        <f aca="false">C916*Assumptions!$C$15</f>
        <v>0</v>
      </c>
      <c r="H916" s="0" t="n">
        <f aca="false">MIN(F916,G916)</f>
        <v>0</v>
      </c>
      <c r="I916" s="0" t="n">
        <f aca="false">IF(C916=1,MIN(G916-H916,Assumptions!$C$13,P915),0)</f>
        <v>0</v>
      </c>
      <c r="J916" s="0" t="n">
        <f aca="false">H916+I916</f>
        <v>0</v>
      </c>
      <c r="K916" s="0" t="n">
        <f aca="false">MIN(IF(C916=1,F916-H916,F916),Assumptions!$C$13,MAX(0,($B$5-P915)/$B$6))</f>
        <v>0</v>
      </c>
      <c r="L916" s="0" t="n">
        <f aca="false">IF(C916=1,0,MIN(F916-K916,Assumptions!$C$15,MAX(0,$B$10-O915-M916)))</f>
        <v>200</v>
      </c>
      <c r="M916" s="0" t="n">
        <f aca="false">'Profiles 8760'!H905</f>
        <v>262000</v>
      </c>
      <c r="N916" s="0" t="n">
        <f aca="false">J916+L916</f>
        <v>200</v>
      </c>
      <c r="O916" s="0" t="n">
        <f aca="false">O915+N916</f>
        <v>73964.5311072776</v>
      </c>
      <c r="P916" s="0" t="n">
        <f aca="false">MIN($B$5,P915+K916*$B$6-I916)</f>
        <v>510.81</v>
      </c>
      <c r="Q916" s="0" t="n">
        <f aca="false">MAX(0,F916-H916-K916-L916)</f>
        <v>100.317849</v>
      </c>
    </row>
    <row r="917" customFormat="false" ht="15" hidden="false" customHeight="false" outlineLevel="0" collapsed="false">
      <c r="A917" s="0" t="n">
        <f aca="false">'Profiles 8760'!A906</f>
        <v>904</v>
      </c>
      <c r="B917" s="0" t="n">
        <f aca="false">'Profiles 8760'!B906</f>
        <v>2</v>
      </c>
      <c r="C917" s="0" t="n">
        <f aca="false">'Profiles 8760'!E906</f>
        <v>0</v>
      </c>
      <c r="D917" s="0" t="n">
        <f aca="false">'Profiles 8760'!F906</f>
        <v>0.82242</v>
      </c>
      <c r="E917" s="0" t="n">
        <f aca="false">'Profiles 8760'!G906</f>
        <v>0.224933</v>
      </c>
      <c r="F917" s="0" t="n">
        <f aca="false">D917*Assumptions!$C$11*$B$7+E917*Assumptions!$C$12*$B$8</f>
        <v>246.7146557</v>
      </c>
      <c r="G917" s="0" t="n">
        <f aca="false">C917*Assumptions!$C$15</f>
        <v>0</v>
      </c>
      <c r="H917" s="0" t="n">
        <f aca="false">MIN(F917,G917)</f>
        <v>0</v>
      </c>
      <c r="I917" s="0" t="n">
        <f aca="false">IF(C917=1,MIN(G917-H917,Assumptions!$C$13,P916),0)</f>
        <v>0</v>
      </c>
      <c r="J917" s="0" t="n">
        <f aca="false">H917+I917</f>
        <v>0</v>
      </c>
      <c r="K917" s="0" t="n">
        <f aca="false">MIN(IF(C917=1,F917-H917,F917),Assumptions!$C$13,MAX(0,($B$5-P916)/$B$6))</f>
        <v>0</v>
      </c>
      <c r="L917" s="0" t="n">
        <f aca="false">IF(C917=1,0,MIN(F917-K917,Assumptions!$C$15,MAX(0,$B$10-O916-M917)))</f>
        <v>200</v>
      </c>
      <c r="M917" s="0" t="n">
        <f aca="false">'Profiles 8760'!H906</f>
        <v>262000</v>
      </c>
      <c r="N917" s="0" t="n">
        <f aca="false">J917+L917</f>
        <v>200</v>
      </c>
      <c r="O917" s="0" t="n">
        <f aca="false">O916+N917</f>
        <v>74164.5311072776</v>
      </c>
      <c r="P917" s="0" t="n">
        <f aca="false">MIN($B$5,P916+K917*$B$6-I917)</f>
        <v>510.81</v>
      </c>
      <c r="Q917" s="0" t="n">
        <f aca="false">MAX(0,F917-H917-K917-L917)</f>
        <v>46.7146557</v>
      </c>
    </row>
    <row r="918" customFormat="false" ht="15" hidden="false" customHeight="false" outlineLevel="0" collapsed="false">
      <c r="A918" s="0" t="n">
        <f aca="false">'Profiles 8760'!A907</f>
        <v>905</v>
      </c>
      <c r="B918" s="0" t="n">
        <f aca="false">'Profiles 8760'!B907</f>
        <v>2</v>
      </c>
      <c r="C918" s="0" t="n">
        <f aca="false">'Profiles 8760'!E907</f>
        <v>0</v>
      </c>
      <c r="D918" s="0" t="n">
        <f aca="false">'Profiles 8760'!F907</f>
        <v>0.468425</v>
      </c>
      <c r="E918" s="0" t="n">
        <f aca="false">'Profiles 8760'!G907</f>
        <v>0.392935</v>
      </c>
      <c r="F918" s="0" t="n">
        <f aca="false">D918*Assumptions!$C$11*$B$7+E918*Assumptions!$C$12*$B$8</f>
        <v>151.3521815</v>
      </c>
      <c r="G918" s="0" t="n">
        <f aca="false">C918*Assumptions!$C$15</f>
        <v>0</v>
      </c>
      <c r="H918" s="0" t="n">
        <f aca="false">MIN(F918,G918)</f>
        <v>0</v>
      </c>
      <c r="I918" s="0" t="n">
        <f aca="false">IF(C918=1,MIN(G918-H918,Assumptions!$C$13,P917),0)</f>
        <v>0</v>
      </c>
      <c r="J918" s="0" t="n">
        <f aca="false">H918+I918</f>
        <v>0</v>
      </c>
      <c r="K918" s="0" t="n">
        <f aca="false">MIN(IF(C918=1,F918-H918,F918),Assumptions!$C$13,MAX(0,($B$5-P917)/$B$6))</f>
        <v>0</v>
      </c>
      <c r="L918" s="0" t="n">
        <f aca="false">IF(C918=1,0,MIN(F918-K918,Assumptions!$C$15,MAX(0,$B$10-O917-M918)))</f>
        <v>151.3521815</v>
      </c>
      <c r="M918" s="0" t="n">
        <f aca="false">'Profiles 8760'!H907</f>
        <v>262000</v>
      </c>
      <c r="N918" s="0" t="n">
        <f aca="false">J918+L918</f>
        <v>151.3521815</v>
      </c>
      <c r="O918" s="0" t="n">
        <f aca="false">O917+N918</f>
        <v>74315.8832887776</v>
      </c>
      <c r="P918" s="0" t="n">
        <f aca="false">MIN($B$5,P917+K918*$B$6-I918)</f>
        <v>510.81</v>
      </c>
      <c r="Q918" s="0" t="n">
        <f aca="false">MAX(0,F918-H918-K918-L918)</f>
        <v>0</v>
      </c>
    </row>
    <row r="919" customFormat="false" ht="15" hidden="false" customHeight="false" outlineLevel="0" collapsed="false">
      <c r="A919" s="0" t="n">
        <f aca="false">'Profiles 8760'!A908</f>
        <v>906</v>
      </c>
      <c r="B919" s="0" t="n">
        <f aca="false">'Profiles 8760'!B908</f>
        <v>2</v>
      </c>
      <c r="C919" s="0" t="n">
        <f aca="false">'Profiles 8760'!E908</f>
        <v>0</v>
      </c>
      <c r="D919" s="0" t="n">
        <f aca="false">'Profiles 8760'!F908</f>
        <v>0.138671</v>
      </c>
      <c r="E919" s="0" t="n">
        <f aca="false">'Profiles 8760'!G908</f>
        <v>0.247221</v>
      </c>
      <c r="F919" s="0" t="n">
        <f aca="false">D919*Assumptions!$C$11*$B$7+E919*Assumptions!$C$12*$B$8</f>
        <v>50.1595237</v>
      </c>
      <c r="G919" s="0" t="n">
        <f aca="false">C919*Assumptions!$C$15</f>
        <v>0</v>
      </c>
      <c r="H919" s="0" t="n">
        <f aca="false">MIN(F919,G919)</f>
        <v>0</v>
      </c>
      <c r="I919" s="0" t="n">
        <f aca="false">IF(C919=1,MIN(G919-H919,Assumptions!$C$13,P918),0)</f>
        <v>0</v>
      </c>
      <c r="J919" s="0" t="n">
        <f aca="false">H919+I919</f>
        <v>0</v>
      </c>
      <c r="K919" s="0" t="n">
        <f aca="false">MIN(IF(C919=1,F919-H919,F919),Assumptions!$C$13,MAX(0,($B$5-P918)/$B$6))</f>
        <v>0</v>
      </c>
      <c r="L919" s="0" t="n">
        <f aca="false">IF(C919=1,0,MIN(F919-K919,Assumptions!$C$15,MAX(0,$B$10-O918-M919)))</f>
        <v>50.1595237</v>
      </c>
      <c r="M919" s="0" t="n">
        <f aca="false">'Profiles 8760'!H908</f>
        <v>262000</v>
      </c>
      <c r="N919" s="0" t="n">
        <f aca="false">J919+L919</f>
        <v>50.1595237</v>
      </c>
      <c r="O919" s="0" t="n">
        <f aca="false">O918+N919</f>
        <v>74366.0428124776</v>
      </c>
      <c r="P919" s="0" t="n">
        <f aca="false">MIN($B$5,P918+K919*$B$6-I919)</f>
        <v>510.81</v>
      </c>
      <c r="Q919" s="0" t="n">
        <f aca="false">MAX(0,F919-H919-K919-L919)</f>
        <v>0</v>
      </c>
    </row>
    <row r="920" customFormat="false" ht="15" hidden="false" customHeight="false" outlineLevel="0" collapsed="false">
      <c r="A920" s="0" t="n">
        <f aca="false">'Profiles 8760'!A909</f>
        <v>907</v>
      </c>
      <c r="B920" s="0" t="n">
        <f aca="false">'Profiles 8760'!B909</f>
        <v>2</v>
      </c>
      <c r="C920" s="0" t="n">
        <f aca="false">'Profiles 8760'!E909</f>
        <v>0</v>
      </c>
      <c r="D920" s="0" t="n">
        <f aca="false">'Profiles 8760'!F909</f>
        <v>0</v>
      </c>
      <c r="E920" s="0" t="n">
        <f aca="false">'Profiles 8760'!G909</f>
        <v>0.292361</v>
      </c>
      <c r="F920" s="0" t="n">
        <f aca="false">D920*Assumptions!$C$11*$B$7+E920*Assumptions!$C$12*$B$8</f>
        <v>11.9575649</v>
      </c>
      <c r="G920" s="0" t="n">
        <f aca="false">C920*Assumptions!$C$15</f>
        <v>0</v>
      </c>
      <c r="H920" s="0" t="n">
        <f aca="false">MIN(F920,G920)</f>
        <v>0</v>
      </c>
      <c r="I920" s="0" t="n">
        <f aca="false">IF(C920=1,MIN(G920-H920,Assumptions!$C$13,P919),0)</f>
        <v>0</v>
      </c>
      <c r="J920" s="0" t="n">
        <f aca="false">H920+I920</f>
        <v>0</v>
      </c>
      <c r="K920" s="0" t="n">
        <f aca="false">MIN(IF(C920=1,F920-H920,F920),Assumptions!$C$13,MAX(0,($B$5-P919)/$B$6))</f>
        <v>0</v>
      </c>
      <c r="L920" s="0" t="n">
        <f aca="false">IF(C920=1,0,MIN(F920-K920,Assumptions!$C$15,MAX(0,$B$10-O919-M920)))</f>
        <v>11.9575649</v>
      </c>
      <c r="M920" s="0" t="n">
        <f aca="false">'Profiles 8760'!H909</f>
        <v>262000</v>
      </c>
      <c r="N920" s="0" t="n">
        <f aca="false">J920+L920</f>
        <v>11.9575649</v>
      </c>
      <c r="O920" s="0" t="n">
        <f aca="false">O919+N920</f>
        <v>74378.0003773776</v>
      </c>
      <c r="P920" s="0" t="n">
        <f aca="false">MIN($B$5,P919+K920*$B$6-I920)</f>
        <v>510.81</v>
      </c>
      <c r="Q920" s="0" t="n">
        <f aca="false">MAX(0,F920-H920-K920-L920)</f>
        <v>0</v>
      </c>
    </row>
    <row r="921" customFormat="false" ht="15" hidden="false" customHeight="false" outlineLevel="0" collapsed="false">
      <c r="A921" s="0" t="n">
        <f aca="false">'Profiles 8760'!A910</f>
        <v>908</v>
      </c>
      <c r="B921" s="0" t="n">
        <f aca="false">'Profiles 8760'!B910</f>
        <v>2</v>
      </c>
      <c r="C921" s="0" t="n">
        <f aca="false">'Profiles 8760'!E910</f>
        <v>1</v>
      </c>
      <c r="D921" s="0" t="n">
        <f aca="false">'Profiles 8760'!F910</f>
        <v>0</v>
      </c>
      <c r="E921" s="0" t="n">
        <f aca="false">'Profiles 8760'!G910</f>
        <v>0.3917</v>
      </c>
      <c r="F921" s="0" t="n">
        <f aca="false">D921*Assumptions!$C$11*$B$7+E921*Assumptions!$C$12*$B$8</f>
        <v>16.02053</v>
      </c>
      <c r="G921" s="0" t="n">
        <f aca="false">C921*Assumptions!$C$15</f>
        <v>200</v>
      </c>
      <c r="H921" s="0" t="n">
        <f aca="false">MIN(F921,G921)</f>
        <v>16.02053</v>
      </c>
      <c r="I921" s="0" t="n">
        <f aca="false">IF(C921=1,MIN(G921-H921,Assumptions!$C$13,P920),0)</f>
        <v>180</v>
      </c>
      <c r="J921" s="0" t="n">
        <f aca="false">H921+I921</f>
        <v>196.02053</v>
      </c>
      <c r="K921" s="0" t="n">
        <f aca="false">MIN(IF(C921=1,F921-H921,F921),Assumptions!$C$13,MAX(0,($B$5-P920)/$B$6))</f>
        <v>0</v>
      </c>
      <c r="L921" s="0" t="n">
        <f aca="false">IF(C921=1,0,MIN(F921-K921,Assumptions!$C$15,MAX(0,$B$10-O920-M921)))</f>
        <v>0</v>
      </c>
      <c r="M921" s="0" t="n">
        <f aca="false">'Profiles 8760'!H910</f>
        <v>261800</v>
      </c>
      <c r="N921" s="0" t="n">
        <f aca="false">J921+L921</f>
        <v>196.02053</v>
      </c>
      <c r="O921" s="0" t="n">
        <f aca="false">O920+N921</f>
        <v>74574.0209073776</v>
      </c>
      <c r="P921" s="0" t="n">
        <f aca="false">MIN($B$5,P920+K921*$B$6-I921)</f>
        <v>330.81</v>
      </c>
      <c r="Q921" s="0" t="n">
        <f aca="false">MAX(0,F921-H921-K921-L921)</f>
        <v>0</v>
      </c>
    </row>
    <row r="922" customFormat="false" ht="15" hidden="false" customHeight="false" outlineLevel="0" collapsed="false">
      <c r="A922" s="0" t="n">
        <f aca="false">'Profiles 8760'!A911</f>
        <v>909</v>
      </c>
      <c r="B922" s="0" t="n">
        <f aca="false">'Profiles 8760'!B911</f>
        <v>2</v>
      </c>
      <c r="C922" s="0" t="n">
        <f aca="false">'Profiles 8760'!E911</f>
        <v>1</v>
      </c>
      <c r="D922" s="0" t="n">
        <f aca="false">'Profiles 8760'!F911</f>
        <v>0</v>
      </c>
      <c r="E922" s="0" t="n">
        <f aca="false">'Profiles 8760'!G911</f>
        <v>0.300644</v>
      </c>
      <c r="F922" s="0" t="n">
        <f aca="false">D922*Assumptions!$C$11*$B$7+E922*Assumptions!$C$12*$B$8</f>
        <v>12.2963396</v>
      </c>
      <c r="G922" s="0" t="n">
        <f aca="false">C922*Assumptions!$C$15</f>
        <v>200</v>
      </c>
      <c r="H922" s="0" t="n">
        <f aca="false">MIN(F922,G922)</f>
        <v>12.2963396</v>
      </c>
      <c r="I922" s="0" t="n">
        <f aca="false">IF(C922=1,MIN(G922-H922,Assumptions!$C$13,P921),0)</f>
        <v>180</v>
      </c>
      <c r="J922" s="0" t="n">
        <f aca="false">H922+I922</f>
        <v>192.2963396</v>
      </c>
      <c r="K922" s="0" t="n">
        <f aca="false">MIN(IF(C922=1,F922-H922,F922),Assumptions!$C$13,MAX(0,($B$5-P921)/$B$6))</f>
        <v>0</v>
      </c>
      <c r="L922" s="0" t="n">
        <f aca="false">IF(C922=1,0,MIN(F922-K922,Assumptions!$C$15,MAX(0,$B$10-O921-M922)))</f>
        <v>0</v>
      </c>
      <c r="M922" s="0" t="n">
        <f aca="false">'Profiles 8760'!H911</f>
        <v>261600</v>
      </c>
      <c r="N922" s="0" t="n">
        <f aca="false">J922+L922</f>
        <v>192.2963396</v>
      </c>
      <c r="O922" s="0" t="n">
        <f aca="false">O921+N922</f>
        <v>74766.3172469776</v>
      </c>
      <c r="P922" s="0" t="n">
        <f aca="false">MIN($B$5,P921+K922*$B$6-I922)</f>
        <v>150.81</v>
      </c>
      <c r="Q922" s="0" t="n">
        <f aca="false">MAX(0,F922-H922-K922-L922)</f>
        <v>0</v>
      </c>
    </row>
    <row r="923" customFormat="false" ht="15" hidden="false" customHeight="false" outlineLevel="0" collapsed="false">
      <c r="A923" s="0" t="n">
        <f aca="false">'Profiles 8760'!A912</f>
        <v>910</v>
      </c>
      <c r="B923" s="0" t="n">
        <f aca="false">'Profiles 8760'!B912</f>
        <v>2</v>
      </c>
      <c r="C923" s="0" t="n">
        <f aca="false">'Profiles 8760'!E912</f>
        <v>0</v>
      </c>
      <c r="D923" s="0" t="n">
        <f aca="false">'Profiles 8760'!F912</f>
        <v>0</v>
      </c>
      <c r="E923" s="0" t="n">
        <f aca="false">'Profiles 8760'!G912</f>
        <v>0.445998</v>
      </c>
      <c r="F923" s="0" t="n">
        <f aca="false">D923*Assumptions!$C$11*$B$7+E923*Assumptions!$C$12*$B$8</f>
        <v>18.2413182</v>
      </c>
      <c r="G923" s="0" t="n">
        <f aca="false">C923*Assumptions!$C$15</f>
        <v>0</v>
      </c>
      <c r="H923" s="0" t="n">
        <f aca="false">MIN(F923,G923)</f>
        <v>0</v>
      </c>
      <c r="I923" s="0" t="n">
        <f aca="false">IF(C923=1,MIN(G923-H923,Assumptions!$C$13,P922),0)</f>
        <v>0</v>
      </c>
      <c r="J923" s="0" t="n">
        <f aca="false">H923+I923</f>
        <v>0</v>
      </c>
      <c r="K923" s="0" t="n">
        <f aca="false">MIN(IF(C923=1,F923-H923,F923),Assumptions!$C$13,MAX(0,($B$5-P922)/$B$6))</f>
        <v>18.2413182</v>
      </c>
      <c r="L923" s="0" t="n">
        <f aca="false">IF(C923=1,0,MIN(F923-K923,Assumptions!$C$15,MAX(0,$B$10-O922-M923)))</f>
        <v>0</v>
      </c>
      <c r="M923" s="0" t="n">
        <f aca="false">'Profiles 8760'!H912</f>
        <v>261600</v>
      </c>
      <c r="N923" s="0" t="n">
        <f aca="false">J923+L923</f>
        <v>0</v>
      </c>
      <c r="O923" s="0" t="n">
        <f aca="false">O922+N923</f>
        <v>74766.3172469776</v>
      </c>
      <c r="P923" s="0" t="n">
        <f aca="false">MIN($B$5,P922+K923*$B$6-I923)</f>
        <v>166.62157461576</v>
      </c>
      <c r="Q923" s="0" t="n">
        <f aca="false">MAX(0,F923-H923-K923-L923)</f>
        <v>0</v>
      </c>
    </row>
    <row r="924" customFormat="false" ht="15" hidden="false" customHeight="false" outlineLevel="0" collapsed="false">
      <c r="A924" s="0" t="n">
        <f aca="false">'Profiles 8760'!A913</f>
        <v>911</v>
      </c>
      <c r="B924" s="0" t="n">
        <f aca="false">'Profiles 8760'!B913</f>
        <v>2</v>
      </c>
      <c r="C924" s="0" t="n">
        <f aca="false">'Profiles 8760'!E913</f>
        <v>0</v>
      </c>
      <c r="D924" s="0" t="n">
        <f aca="false">'Profiles 8760'!F913</f>
        <v>0</v>
      </c>
      <c r="E924" s="0" t="n">
        <f aca="false">'Profiles 8760'!G913</f>
        <v>0.414078</v>
      </c>
      <c r="F924" s="0" t="n">
        <f aca="false">D924*Assumptions!$C$11*$B$7+E924*Assumptions!$C$12*$B$8</f>
        <v>16.9357902</v>
      </c>
      <c r="G924" s="0" t="n">
        <f aca="false">C924*Assumptions!$C$15</f>
        <v>0</v>
      </c>
      <c r="H924" s="0" t="n">
        <f aca="false">MIN(F924,G924)</f>
        <v>0</v>
      </c>
      <c r="I924" s="0" t="n">
        <f aca="false">IF(C924=1,MIN(G924-H924,Assumptions!$C$13,P923),0)</f>
        <v>0</v>
      </c>
      <c r="J924" s="0" t="n">
        <f aca="false">H924+I924</f>
        <v>0</v>
      </c>
      <c r="K924" s="0" t="n">
        <f aca="false">MIN(IF(C924=1,F924-H924,F924),Assumptions!$C$13,MAX(0,($B$5-P923)/$B$6))</f>
        <v>16.9357902</v>
      </c>
      <c r="L924" s="0" t="n">
        <f aca="false">IF(C924=1,0,MIN(F924-K924,Assumptions!$C$15,MAX(0,$B$10-O923-M924)))</f>
        <v>0</v>
      </c>
      <c r="M924" s="0" t="n">
        <f aca="false">'Profiles 8760'!H913</f>
        <v>261600</v>
      </c>
      <c r="N924" s="0" t="n">
        <f aca="false">J924+L924</f>
        <v>0</v>
      </c>
      <c r="O924" s="0" t="n">
        <f aca="false">O923+N924</f>
        <v>74766.3172469776</v>
      </c>
      <c r="P924" s="0" t="n">
        <f aca="false">MIN($B$5,P923+K924*$B$6-I924)</f>
        <v>181.30151756112</v>
      </c>
      <c r="Q924" s="0" t="n">
        <f aca="false">MAX(0,F924-H924-K924-L924)</f>
        <v>0</v>
      </c>
    </row>
    <row r="925" customFormat="false" ht="15" hidden="false" customHeight="false" outlineLevel="0" collapsed="false">
      <c r="A925" s="0" t="n">
        <f aca="false">'Profiles 8760'!A914</f>
        <v>912</v>
      </c>
      <c r="B925" s="0" t="n">
        <f aca="false">'Profiles 8760'!B914</f>
        <v>2</v>
      </c>
      <c r="C925" s="0" t="n">
        <f aca="false">'Profiles 8760'!E914</f>
        <v>0</v>
      </c>
      <c r="D925" s="0" t="n">
        <f aca="false">'Profiles 8760'!F914</f>
        <v>0</v>
      </c>
      <c r="E925" s="0" t="n">
        <f aca="false">'Profiles 8760'!G914</f>
        <v>0.293002</v>
      </c>
      <c r="F925" s="0" t="n">
        <f aca="false">D925*Assumptions!$C$11*$B$7+E925*Assumptions!$C$12*$B$8</f>
        <v>11.9837818</v>
      </c>
      <c r="G925" s="0" t="n">
        <f aca="false">C925*Assumptions!$C$15</f>
        <v>0</v>
      </c>
      <c r="H925" s="0" t="n">
        <f aca="false">MIN(F925,G925)</f>
        <v>0</v>
      </c>
      <c r="I925" s="0" t="n">
        <f aca="false">IF(C925=1,MIN(G925-H925,Assumptions!$C$13,P924),0)</f>
        <v>0</v>
      </c>
      <c r="J925" s="0" t="n">
        <f aca="false">H925+I925</f>
        <v>0</v>
      </c>
      <c r="K925" s="0" t="n">
        <f aca="false">MIN(IF(C925=1,F925-H925,F925),Assumptions!$C$13,MAX(0,($B$5-P924)/$B$6))</f>
        <v>11.9837818</v>
      </c>
      <c r="L925" s="0" t="n">
        <f aca="false">IF(C925=1,0,MIN(F925-K925,Assumptions!$C$15,MAX(0,$B$10-O924-M925)))</f>
        <v>0</v>
      </c>
      <c r="M925" s="0" t="n">
        <f aca="false">'Profiles 8760'!H914</f>
        <v>261600</v>
      </c>
      <c r="N925" s="0" t="n">
        <f aca="false">J925+L925</f>
        <v>0</v>
      </c>
      <c r="O925" s="0" t="n">
        <f aca="false">O924+N925</f>
        <v>74766.3172469776</v>
      </c>
      <c r="P925" s="0" t="n">
        <f aca="false">MIN($B$5,P924+K925*$B$6-I925)</f>
        <v>191.68905962536</v>
      </c>
      <c r="Q925" s="0" t="n">
        <f aca="false">MAX(0,F925-H925-K925-L925)</f>
        <v>0</v>
      </c>
    </row>
    <row r="926" customFormat="false" ht="15" hidden="false" customHeight="false" outlineLevel="0" collapsed="false">
      <c r="A926" s="0" t="n">
        <f aca="false">'Profiles 8760'!A915</f>
        <v>913</v>
      </c>
      <c r="B926" s="0" t="n">
        <f aca="false">'Profiles 8760'!B915</f>
        <v>2</v>
      </c>
      <c r="C926" s="0" t="n">
        <f aca="false">'Profiles 8760'!E915</f>
        <v>0</v>
      </c>
      <c r="D926" s="0" t="n">
        <f aca="false">'Profiles 8760'!F915</f>
        <v>0</v>
      </c>
      <c r="E926" s="0" t="n">
        <f aca="false">'Profiles 8760'!G915</f>
        <v>0.272292</v>
      </c>
      <c r="F926" s="0" t="n">
        <f aca="false">D926*Assumptions!$C$11*$B$7+E926*Assumptions!$C$12*$B$8</f>
        <v>11.1367428</v>
      </c>
      <c r="G926" s="0" t="n">
        <f aca="false">C926*Assumptions!$C$15</f>
        <v>0</v>
      </c>
      <c r="H926" s="0" t="n">
        <f aca="false">MIN(F926,G926)</f>
        <v>0</v>
      </c>
      <c r="I926" s="0" t="n">
        <f aca="false">IF(C926=1,MIN(G926-H926,Assumptions!$C$13,P925),0)</f>
        <v>0</v>
      </c>
      <c r="J926" s="0" t="n">
        <f aca="false">H926+I926</f>
        <v>0</v>
      </c>
      <c r="K926" s="0" t="n">
        <f aca="false">MIN(IF(C926=1,F926-H926,F926),Assumptions!$C$13,MAX(0,($B$5-P925)/$B$6))</f>
        <v>11.1367428</v>
      </c>
      <c r="L926" s="0" t="n">
        <f aca="false">IF(C926=1,0,MIN(F926-K926,Assumptions!$C$15,MAX(0,$B$10-O925-M926)))</f>
        <v>0</v>
      </c>
      <c r="M926" s="0" t="n">
        <f aca="false">'Profiles 8760'!H915</f>
        <v>261600</v>
      </c>
      <c r="N926" s="0" t="n">
        <f aca="false">J926+L926</f>
        <v>0</v>
      </c>
      <c r="O926" s="0" t="n">
        <f aca="false">O925+N926</f>
        <v>74766.3172469776</v>
      </c>
      <c r="P926" s="0" t="n">
        <f aca="false">MIN($B$5,P925+K926*$B$6-I926)</f>
        <v>201.3423882844</v>
      </c>
      <c r="Q926" s="0" t="n">
        <f aca="false">MAX(0,F926-H926-K926-L926)</f>
        <v>0</v>
      </c>
    </row>
    <row r="927" customFormat="false" ht="15" hidden="false" customHeight="false" outlineLevel="0" collapsed="false">
      <c r="A927" s="0" t="n">
        <f aca="false">'Profiles 8760'!A916</f>
        <v>914</v>
      </c>
      <c r="B927" s="0" t="n">
        <f aca="false">'Profiles 8760'!B916</f>
        <v>2</v>
      </c>
      <c r="C927" s="0" t="n">
        <f aca="false">'Profiles 8760'!E916</f>
        <v>0</v>
      </c>
      <c r="D927" s="0" t="n">
        <f aca="false">'Profiles 8760'!F916</f>
        <v>0</v>
      </c>
      <c r="E927" s="0" t="n">
        <f aca="false">'Profiles 8760'!G916</f>
        <v>0.322364</v>
      </c>
      <c r="F927" s="0" t="n">
        <f aca="false">D927*Assumptions!$C$11*$B$7+E927*Assumptions!$C$12*$B$8</f>
        <v>13.1846876</v>
      </c>
      <c r="G927" s="0" t="n">
        <f aca="false">C927*Assumptions!$C$15</f>
        <v>0</v>
      </c>
      <c r="H927" s="0" t="n">
        <f aca="false">MIN(F927,G927)</f>
        <v>0</v>
      </c>
      <c r="I927" s="0" t="n">
        <f aca="false">IF(C927=1,MIN(G927-H927,Assumptions!$C$13,P926),0)</f>
        <v>0</v>
      </c>
      <c r="J927" s="0" t="n">
        <f aca="false">H927+I927</f>
        <v>0</v>
      </c>
      <c r="K927" s="0" t="n">
        <f aca="false">MIN(IF(C927=1,F927-H927,F927),Assumptions!$C$13,MAX(0,($B$5-P926)/$B$6))</f>
        <v>13.1846876</v>
      </c>
      <c r="L927" s="0" t="n">
        <f aca="false">IF(C927=1,0,MIN(F927-K927,Assumptions!$C$15,MAX(0,$B$10-O926-M927)))</f>
        <v>0</v>
      </c>
      <c r="M927" s="0" t="n">
        <f aca="false">'Profiles 8760'!H916</f>
        <v>261600</v>
      </c>
      <c r="N927" s="0" t="n">
        <f aca="false">J927+L927</f>
        <v>0</v>
      </c>
      <c r="O927" s="0" t="n">
        <f aca="false">O926+N927</f>
        <v>74766.3172469776</v>
      </c>
      <c r="P927" s="0" t="n">
        <f aca="false">MIN($B$5,P926+K927*$B$6-I927)</f>
        <v>212.77087549608</v>
      </c>
      <c r="Q927" s="0" t="n">
        <f aca="false">MAX(0,F927-H927-K927-L927)</f>
        <v>0</v>
      </c>
    </row>
    <row r="928" customFormat="false" ht="15" hidden="false" customHeight="false" outlineLevel="0" collapsed="false">
      <c r="A928" s="0" t="n">
        <f aca="false">'Profiles 8760'!A917</f>
        <v>915</v>
      </c>
      <c r="B928" s="0" t="n">
        <f aca="false">'Profiles 8760'!B917</f>
        <v>2</v>
      </c>
      <c r="C928" s="0" t="n">
        <f aca="false">'Profiles 8760'!E917</f>
        <v>0</v>
      </c>
      <c r="D928" s="0" t="n">
        <f aca="false">'Profiles 8760'!F917</f>
        <v>0</v>
      </c>
      <c r="E928" s="0" t="n">
        <f aca="false">'Profiles 8760'!G917</f>
        <v>0.281396</v>
      </c>
      <c r="F928" s="0" t="n">
        <f aca="false">D928*Assumptions!$C$11*$B$7+E928*Assumptions!$C$12*$B$8</f>
        <v>11.5090964</v>
      </c>
      <c r="G928" s="0" t="n">
        <f aca="false">C928*Assumptions!$C$15</f>
        <v>0</v>
      </c>
      <c r="H928" s="0" t="n">
        <f aca="false">MIN(F928,G928)</f>
        <v>0</v>
      </c>
      <c r="I928" s="0" t="n">
        <f aca="false">IF(C928=1,MIN(G928-H928,Assumptions!$C$13,P927),0)</f>
        <v>0</v>
      </c>
      <c r="J928" s="0" t="n">
        <f aca="false">H928+I928</f>
        <v>0</v>
      </c>
      <c r="K928" s="0" t="n">
        <f aca="false">MIN(IF(C928=1,F928-H928,F928),Assumptions!$C$13,MAX(0,($B$5-P927)/$B$6))</f>
        <v>11.5090964</v>
      </c>
      <c r="L928" s="0" t="n">
        <f aca="false">IF(C928=1,0,MIN(F928-K928,Assumptions!$C$15,MAX(0,$B$10-O927-M928)))</f>
        <v>0</v>
      </c>
      <c r="M928" s="0" t="n">
        <f aca="false">'Profiles 8760'!H917</f>
        <v>261600</v>
      </c>
      <c r="N928" s="0" t="n">
        <f aca="false">J928+L928</f>
        <v>0</v>
      </c>
      <c r="O928" s="0" t="n">
        <f aca="false">O927+N928</f>
        <v>74766.3172469776</v>
      </c>
      <c r="P928" s="0" t="n">
        <f aca="false">MIN($B$5,P927+K928*$B$6-I928)</f>
        <v>222.7469602556</v>
      </c>
      <c r="Q928" s="0" t="n">
        <f aca="false">MAX(0,F928-H928-K928-L928)</f>
        <v>0</v>
      </c>
    </row>
    <row r="929" customFormat="false" ht="15" hidden="false" customHeight="false" outlineLevel="0" collapsed="false">
      <c r="A929" s="0" t="n">
        <f aca="false">'Profiles 8760'!A918</f>
        <v>916</v>
      </c>
      <c r="B929" s="0" t="n">
        <f aca="false">'Profiles 8760'!B918</f>
        <v>2</v>
      </c>
      <c r="C929" s="0" t="n">
        <f aca="false">'Profiles 8760'!E918</f>
        <v>0</v>
      </c>
      <c r="D929" s="0" t="n">
        <f aca="false">'Profiles 8760'!F918</f>
        <v>0</v>
      </c>
      <c r="E929" s="0" t="n">
        <f aca="false">'Profiles 8760'!G918</f>
        <v>0.333821</v>
      </c>
      <c r="F929" s="0" t="n">
        <f aca="false">D929*Assumptions!$C$11*$B$7+E929*Assumptions!$C$12*$B$8</f>
        <v>13.6532789</v>
      </c>
      <c r="G929" s="0" t="n">
        <f aca="false">C929*Assumptions!$C$15</f>
        <v>0</v>
      </c>
      <c r="H929" s="0" t="n">
        <f aca="false">MIN(F929,G929)</f>
        <v>0</v>
      </c>
      <c r="I929" s="0" t="n">
        <f aca="false">IF(C929=1,MIN(G929-H929,Assumptions!$C$13,P928),0)</f>
        <v>0</v>
      </c>
      <c r="J929" s="0" t="n">
        <f aca="false">H929+I929</f>
        <v>0</v>
      </c>
      <c r="K929" s="0" t="n">
        <f aca="false">MIN(IF(C929=1,F929-H929,F929),Assumptions!$C$13,MAX(0,($B$5-P928)/$B$6))</f>
        <v>13.6532789</v>
      </c>
      <c r="L929" s="0" t="n">
        <f aca="false">IF(C929=1,0,MIN(F929-K929,Assumptions!$C$15,MAX(0,$B$10-O928-M929)))</f>
        <v>0</v>
      </c>
      <c r="M929" s="0" t="n">
        <f aca="false">'Profiles 8760'!H918</f>
        <v>261600</v>
      </c>
      <c r="N929" s="0" t="n">
        <f aca="false">J929+L929</f>
        <v>0</v>
      </c>
      <c r="O929" s="0" t="n">
        <f aca="false">O928+N929</f>
        <v>74766.3172469776</v>
      </c>
      <c r="P929" s="0" t="n">
        <f aca="false">MIN($B$5,P928+K929*$B$6-I929)</f>
        <v>234.58162240612</v>
      </c>
      <c r="Q929" s="0" t="n">
        <f aca="false">MAX(0,F929-H929-K929-L929)</f>
        <v>0</v>
      </c>
    </row>
    <row r="930" customFormat="false" ht="15" hidden="false" customHeight="false" outlineLevel="0" collapsed="false">
      <c r="A930" s="0" t="n">
        <f aca="false">'Profiles 8760'!A919</f>
        <v>917</v>
      </c>
      <c r="B930" s="0" t="n">
        <f aca="false">'Profiles 8760'!B919</f>
        <v>2</v>
      </c>
      <c r="C930" s="0" t="n">
        <f aca="false">'Profiles 8760'!E919</f>
        <v>0</v>
      </c>
      <c r="D930" s="0" t="n">
        <f aca="false">'Profiles 8760'!F919</f>
        <v>0</v>
      </c>
      <c r="E930" s="0" t="n">
        <f aca="false">'Profiles 8760'!G919</f>
        <v>0.420135</v>
      </c>
      <c r="F930" s="0" t="n">
        <f aca="false">D930*Assumptions!$C$11*$B$7+E930*Assumptions!$C$12*$B$8</f>
        <v>17.1835215</v>
      </c>
      <c r="G930" s="0" t="n">
        <f aca="false">C930*Assumptions!$C$15</f>
        <v>0</v>
      </c>
      <c r="H930" s="0" t="n">
        <f aca="false">MIN(F930,G930)</f>
        <v>0</v>
      </c>
      <c r="I930" s="0" t="n">
        <f aca="false">IF(C930=1,MIN(G930-H930,Assumptions!$C$13,P929),0)</f>
        <v>0</v>
      </c>
      <c r="J930" s="0" t="n">
        <f aca="false">H930+I930</f>
        <v>0</v>
      </c>
      <c r="K930" s="0" t="n">
        <f aca="false">MIN(IF(C930=1,F930-H930,F930),Assumptions!$C$13,MAX(0,($B$5-P929)/$B$6))</f>
        <v>17.1835215</v>
      </c>
      <c r="L930" s="0" t="n">
        <f aca="false">IF(C930=1,0,MIN(F930-K930,Assumptions!$C$15,MAX(0,$B$10-O929-M930)))</f>
        <v>0</v>
      </c>
      <c r="M930" s="0" t="n">
        <f aca="false">'Profiles 8760'!H919</f>
        <v>261600</v>
      </c>
      <c r="N930" s="0" t="n">
        <f aca="false">J930+L930</f>
        <v>0</v>
      </c>
      <c r="O930" s="0" t="n">
        <f aca="false">O929+N930</f>
        <v>74766.3172469776</v>
      </c>
      <c r="P930" s="0" t="n">
        <f aca="false">MIN($B$5,P929+K930*$B$6-I930)</f>
        <v>249.47629884232</v>
      </c>
      <c r="Q930" s="0" t="n">
        <f aca="false">MAX(0,F930-H930-K930-L930)</f>
        <v>0</v>
      </c>
    </row>
    <row r="931" customFormat="false" ht="15" hidden="false" customHeight="false" outlineLevel="0" collapsed="false">
      <c r="A931" s="0" t="n">
        <f aca="false">'Profiles 8760'!A920</f>
        <v>918</v>
      </c>
      <c r="B931" s="0" t="n">
        <f aca="false">'Profiles 8760'!B920</f>
        <v>2</v>
      </c>
      <c r="C931" s="0" t="n">
        <f aca="false">'Profiles 8760'!E920</f>
        <v>0</v>
      </c>
      <c r="D931" s="0" t="n">
        <f aca="false">'Profiles 8760'!F920</f>
        <v>0</v>
      </c>
      <c r="E931" s="0" t="n">
        <f aca="false">'Profiles 8760'!G920</f>
        <v>0.414721</v>
      </c>
      <c r="F931" s="0" t="n">
        <f aca="false">D931*Assumptions!$C$11*$B$7+E931*Assumptions!$C$12*$B$8</f>
        <v>16.9620889</v>
      </c>
      <c r="G931" s="0" t="n">
        <f aca="false">C931*Assumptions!$C$15</f>
        <v>0</v>
      </c>
      <c r="H931" s="0" t="n">
        <f aca="false">MIN(F931,G931)</f>
        <v>0</v>
      </c>
      <c r="I931" s="0" t="n">
        <f aca="false">IF(C931=1,MIN(G931-H931,Assumptions!$C$13,P930),0)</f>
        <v>0</v>
      </c>
      <c r="J931" s="0" t="n">
        <f aca="false">H931+I931</f>
        <v>0</v>
      </c>
      <c r="K931" s="0" t="n">
        <f aca="false">MIN(IF(C931=1,F931-H931,F931),Assumptions!$C$13,MAX(0,($B$5-P930)/$B$6))</f>
        <v>16.9620889</v>
      </c>
      <c r="L931" s="0" t="n">
        <f aca="false">IF(C931=1,0,MIN(F931-K931,Assumptions!$C$15,MAX(0,$B$10-O930-M931)))</f>
        <v>0</v>
      </c>
      <c r="M931" s="0" t="n">
        <f aca="false">'Profiles 8760'!H920</f>
        <v>261600</v>
      </c>
      <c r="N931" s="0" t="n">
        <f aca="false">J931+L931</f>
        <v>0</v>
      </c>
      <c r="O931" s="0" t="n">
        <f aca="false">O930+N931</f>
        <v>74766.3172469776</v>
      </c>
      <c r="P931" s="0" t="n">
        <f aca="false">MIN($B$5,P930+K931*$B$6-I931)</f>
        <v>264.17903750084</v>
      </c>
      <c r="Q931" s="0" t="n">
        <f aca="false">MAX(0,F931-H931-K931-L931)</f>
        <v>0</v>
      </c>
    </row>
    <row r="932" customFormat="false" ht="15" hidden="false" customHeight="false" outlineLevel="0" collapsed="false">
      <c r="A932" s="0" t="n">
        <f aca="false">'Profiles 8760'!A921</f>
        <v>919</v>
      </c>
      <c r="B932" s="0" t="n">
        <f aca="false">'Profiles 8760'!B921</f>
        <v>2</v>
      </c>
      <c r="C932" s="0" t="n">
        <f aca="false">'Profiles 8760'!E921</f>
        <v>0</v>
      </c>
      <c r="D932" s="0" t="n">
        <f aca="false">'Profiles 8760'!F921</f>
        <v>0</v>
      </c>
      <c r="E932" s="0" t="n">
        <f aca="false">'Profiles 8760'!G921</f>
        <v>0.380872</v>
      </c>
      <c r="F932" s="0" t="n">
        <f aca="false">D932*Assumptions!$C$11*$B$7+E932*Assumptions!$C$12*$B$8</f>
        <v>15.5776648</v>
      </c>
      <c r="G932" s="0" t="n">
        <f aca="false">C932*Assumptions!$C$15</f>
        <v>0</v>
      </c>
      <c r="H932" s="0" t="n">
        <f aca="false">MIN(F932,G932)</f>
        <v>0</v>
      </c>
      <c r="I932" s="0" t="n">
        <f aca="false">IF(C932=1,MIN(G932-H932,Assumptions!$C$13,P931),0)</f>
        <v>0</v>
      </c>
      <c r="J932" s="0" t="n">
        <f aca="false">H932+I932</f>
        <v>0</v>
      </c>
      <c r="K932" s="0" t="n">
        <f aca="false">MIN(IF(C932=1,F932-H932,F932),Assumptions!$C$13,MAX(0,($B$5-P931)/$B$6))</f>
        <v>15.5776648</v>
      </c>
      <c r="L932" s="0" t="n">
        <f aca="false">IF(C932=1,0,MIN(F932-K932,Assumptions!$C$15,MAX(0,$B$10-O931-M932)))</f>
        <v>0</v>
      </c>
      <c r="M932" s="0" t="n">
        <f aca="false">'Profiles 8760'!H921</f>
        <v>261600</v>
      </c>
      <c r="N932" s="0" t="n">
        <f aca="false">J932+L932</f>
        <v>0</v>
      </c>
      <c r="O932" s="0" t="n">
        <f aca="false">O931+N932</f>
        <v>74766.3172469776</v>
      </c>
      <c r="P932" s="0" t="n">
        <f aca="false">MIN($B$5,P931+K932*$B$6-I932)</f>
        <v>277.68175734948</v>
      </c>
      <c r="Q932" s="0" t="n">
        <f aca="false">MAX(0,F932-H932-K932-L932)</f>
        <v>0</v>
      </c>
    </row>
    <row r="933" customFormat="false" ht="15" hidden="false" customHeight="false" outlineLevel="0" collapsed="false">
      <c r="A933" s="0" t="n">
        <f aca="false">'Profiles 8760'!A922</f>
        <v>920</v>
      </c>
      <c r="B933" s="0" t="n">
        <f aca="false">'Profiles 8760'!B922</f>
        <v>2</v>
      </c>
      <c r="C933" s="0" t="n">
        <f aca="false">'Profiles 8760'!E922</f>
        <v>1</v>
      </c>
      <c r="D933" s="0" t="n">
        <f aca="false">'Profiles 8760'!F922</f>
        <v>0.139563</v>
      </c>
      <c r="E933" s="0" t="n">
        <f aca="false">'Profiles 8760'!G922</f>
        <v>0.28023</v>
      </c>
      <c r="F933" s="0" t="n">
        <f aca="false">D933*Assumptions!$C$11*$B$7+E933*Assumptions!$C$12*$B$8</f>
        <v>51.7672014</v>
      </c>
      <c r="G933" s="0" t="n">
        <f aca="false">C933*Assumptions!$C$15</f>
        <v>200</v>
      </c>
      <c r="H933" s="0" t="n">
        <f aca="false">MIN(F933,G933)</f>
        <v>51.7672014</v>
      </c>
      <c r="I933" s="0" t="n">
        <f aca="false">IF(C933=1,MIN(G933-H933,Assumptions!$C$13,P932),0)</f>
        <v>148.2327986</v>
      </c>
      <c r="J933" s="0" t="n">
        <f aca="false">H933+I933</f>
        <v>200</v>
      </c>
      <c r="K933" s="0" t="n">
        <f aca="false">MIN(IF(C933=1,F933-H933,F933),Assumptions!$C$13,MAX(0,($B$5-P932)/$B$6))</f>
        <v>0</v>
      </c>
      <c r="L933" s="0" t="n">
        <f aca="false">IF(C933=1,0,MIN(F933-K933,Assumptions!$C$15,MAX(0,$B$10-O932-M933)))</f>
        <v>0</v>
      </c>
      <c r="M933" s="0" t="n">
        <f aca="false">'Profiles 8760'!H922</f>
        <v>261400</v>
      </c>
      <c r="N933" s="0" t="n">
        <f aca="false">J933+L933</f>
        <v>200</v>
      </c>
      <c r="O933" s="0" t="n">
        <f aca="false">O932+N933</f>
        <v>74966.3172469776</v>
      </c>
      <c r="P933" s="0" t="n">
        <f aca="false">MIN($B$5,P932+K933*$B$6-I933)</f>
        <v>129.44895874948</v>
      </c>
      <c r="Q933" s="0" t="n">
        <f aca="false">MAX(0,F933-H933-K933-L933)</f>
        <v>0</v>
      </c>
    </row>
    <row r="934" customFormat="false" ht="15" hidden="false" customHeight="false" outlineLevel="0" collapsed="false">
      <c r="A934" s="0" t="n">
        <f aca="false">'Profiles 8760'!A923</f>
        <v>921</v>
      </c>
      <c r="B934" s="0" t="n">
        <f aca="false">'Profiles 8760'!B923</f>
        <v>2</v>
      </c>
      <c r="C934" s="0" t="n">
        <f aca="false">'Profiles 8760'!E923</f>
        <v>1</v>
      </c>
      <c r="D934" s="0" t="n">
        <f aca="false">'Profiles 8760'!F923</f>
        <v>0.47144</v>
      </c>
      <c r="E934" s="0" t="n">
        <f aca="false">'Profiles 8760'!G923</f>
        <v>0.25911</v>
      </c>
      <c r="F934" s="0" t="n">
        <f aca="false">D934*Assumptions!$C$11*$B$7+E934*Assumptions!$C$12*$B$8</f>
        <v>146.749471</v>
      </c>
      <c r="G934" s="0" t="n">
        <f aca="false">C934*Assumptions!$C$15</f>
        <v>200</v>
      </c>
      <c r="H934" s="0" t="n">
        <f aca="false">MIN(F934,G934)</f>
        <v>146.749471</v>
      </c>
      <c r="I934" s="0" t="n">
        <f aca="false">IF(C934=1,MIN(G934-H934,Assumptions!$C$13,P933),0)</f>
        <v>53.250529</v>
      </c>
      <c r="J934" s="0" t="n">
        <f aca="false">H934+I934</f>
        <v>200</v>
      </c>
      <c r="K934" s="0" t="n">
        <f aca="false">MIN(IF(C934=1,F934-H934,F934),Assumptions!$C$13,MAX(0,($B$5-P933)/$B$6))</f>
        <v>0</v>
      </c>
      <c r="L934" s="0" t="n">
        <f aca="false">IF(C934=1,0,MIN(F934-K934,Assumptions!$C$15,MAX(0,$B$10-O933-M934)))</f>
        <v>0</v>
      </c>
      <c r="M934" s="0" t="n">
        <f aca="false">'Profiles 8760'!H923</f>
        <v>261200</v>
      </c>
      <c r="N934" s="0" t="n">
        <f aca="false">J934+L934</f>
        <v>200</v>
      </c>
      <c r="O934" s="0" t="n">
        <f aca="false">O933+N934</f>
        <v>75166.3172469776</v>
      </c>
      <c r="P934" s="0" t="n">
        <f aca="false">MIN($B$5,P933+K934*$B$6-I934)</f>
        <v>76.1984297494801</v>
      </c>
      <c r="Q934" s="0" t="n">
        <f aca="false">MAX(0,F934-H934-K934-L934)</f>
        <v>0</v>
      </c>
    </row>
    <row r="935" customFormat="false" ht="15" hidden="false" customHeight="false" outlineLevel="0" collapsed="false">
      <c r="A935" s="0" t="n">
        <f aca="false">'Profiles 8760'!A924</f>
        <v>922</v>
      </c>
      <c r="B935" s="0" t="n">
        <f aca="false">'Profiles 8760'!B924</f>
        <v>2</v>
      </c>
      <c r="C935" s="0" t="n">
        <f aca="false">'Profiles 8760'!E924</f>
        <v>0</v>
      </c>
      <c r="D935" s="0" t="n">
        <f aca="false">'Profiles 8760'!F924</f>
        <v>0.827714</v>
      </c>
      <c r="E935" s="0" t="n">
        <f aca="false">'Profiles 8760'!G924</f>
        <v>0.214807</v>
      </c>
      <c r="F935" s="0" t="n">
        <f aca="false">D935*Assumptions!$C$11*$B$7+E935*Assumptions!$C$12*$B$8</f>
        <v>247.8294095</v>
      </c>
      <c r="G935" s="0" t="n">
        <f aca="false">C935*Assumptions!$C$15</f>
        <v>0</v>
      </c>
      <c r="H935" s="0" t="n">
        <f aca="false">MIN(F935,G935)</f>
        <v>0</v>
      </c>
      <c r="I935" s="0" t="n">
        <f aca="false">IF(C935=1,MIN(G935-H935,Assumptions!$C$13,P934),0)</f>
        <v>0</v>
      </c>
      <c r="J935" s="0" t="n">
        <f aca="false">H935+I935</f>
        <v>0</v>
      </c>
      <c r="K935" s="0" t="n">
        <f aca="false">MIN(IF(C935=1,F935-H935,F935),Assumptions!$C$13,MAX(0,($B$5-P934)/$B$6))</f>
        <v>180</v>
      </c>
      <c r="L935" s="0" t="n">
        <f aca="false">IF(C935=1,0,MIN(F935-K935,Assumptions!$C$15,MAX(0,$B$10-O934-M935)))</f>
        <v>67.8294095</v>
      </c>
      <c r="M935" s="0" t="n">
        <f aca="false">'Profiles 8760'!H924</f>
        <v>261200</v>
      </c>
      <c r="N935" s="0" t="n">
        <f aca="false">J935+L935</f>
        <v>67.8294095</v>
      </c>
      <c r="O935" s="0" t="n">
        <f aca="false">O934+N935</f>
        <v>75234.1466564776</v>
      </c>
      <c r="P935" s="0" t="n">
        <f aca="false">MIN($B$5,P934+K935*$B$6-I935)</f>
        <v>232.22242974948</v>
      </c>
      <c r="Q935" s="0" t="n">
        <f aca="false">MAX(0,F935-H935-K935-L935)</f>
        <v>0</v>
      </c>
    </row>
    <row r="936" customFormat="false" ht="15" hidden="false" customHeight="false" outlineLevel="0" collapsed="false">
      <c r="A936" s="0" t="n">
        <f aca="false">'Profiles 8760'!A925</f>
        <v>923</v>
      </c>
      <c r="B936" s="0" t="n">
        <f aca="false">'Profiles 8760'!B925</f>
        <v>2</v>
      </c>
      <c r="C936" s="0" t="n">
        <f aca="false">'Profiles 8760'!E925</f>
        <v>0</v>
      </c>
      <c r="D936" s="0" t="n">
        <f aca="false">'Profiles 8760'!F925</f>
        <v>1</v>
      </c>
      <c r="E936" s="0" t="n">
        <f aca="false">'Profiles 8760'!G925</f>
        <v>0.244097</v>
      </c>
      <c r="F936" s="0" t="n">
        <f aca="false">D936*Assumptions!$C$11*$B$7+E936*Assumptions!$C$12*$B$8</f>
        <v>298.7835673</v>
      </c>
      <c r="G936" s="0" t="n">
        <f aca="false">C936*Assumptions!$C$15</f>
        <v>0</v>
      </c>
      <c r="H936" s="0" t="n">
        <f aca="false">MIN(F936,G936)</f>
        <v>0</v>
      </c>
      <c r="I936" s="0" t="n">
        <f aca="false">IF(C936=1,MIN(G936-H936,Assumptions!$C$13,P935),0)</f>
        <v>0</v>
      </c>
      <c r="J936" s="0" t="n">
        <f aca="false">H936+I936</f>
        <v>0</v>
      </c>
      <c r="K936" s="0" t="n">
        <f aca="false">MIN(IF(C936=1,F936-H936,F936),Assumptions!$C$13,MAX(0,($B$5-P935)/$B$6))</f>
        <v>180</v>
      </c>
      <c r="L936" s="0" t="n">
        <f aca="false">IF(C936=1,0,MIN(F936-K936,Assumptions!$C$15,MAX(0,$B$10-O935-M936)))</f>
        <v>118.7835673</v>
      </c>
      <c r="M936" s="0" t="n">
        <f aca="false">'Profiles 8760'!H925</f>
        <v>261200</v>
      </c>
      <c r="N936" s="0" t="n">
        <f aca="false">J936+L936</f>
        <v>118.7835673</v>
      </c>
      <c r="O936" s="0" t="n">
        <f aca="false">O935+N936</f>
        <v>75352.9302237776</v>
      </c>
      <c r="P936" s="0" t="n">
        <f aca="false">MIN($B$5,P935+K936*$B$6-I936)</f>
        <v>388.24642974948</v>
      </c>
      <c r="Q936" s="0" t="n">
        <f aca="false">MAX(0,F936-H936-K936-L936)</f>
        <v>0</v>
      </c>
    </row>
    <row r="937" customFormat="false" ht="15" hidden="false" customHeight="false" outlineLevel="0" collapsed="false">
      <c r="A937" s="0" t="n">
        <f aca="false">'Profiles 8760'!A926</f>
        <v>924</v>
      </c>
      <c r="B937" s="0" t="n">
        <f aca="false">'Profiles 8760'!B926</f>
        <v>2</v>
      </c>
      <c r="C937" s="0" t="n">
        <f aca="false">'Profiles 8760'!E926</f>
        <v>0</v>
      </c>
      <c r="D937" s="0" t="n">
        <f aca="false">'Profiles 8760'!F926</f>
        <v>1</v>
      </c>
      <c r="E937" s="0" t="n">
        <f aca="false">'Profiles 8760'!G926</f>
        <v>0.182763</v>
      </c>
      <c r="F937" s="0" t="n">
        <f aca="false">D937*Assumptions!$C$11*$B$7+E937*Assumptions!$C$12*$B$8</f>
        <v>296.2750067</v>
      </c>
      <c r="G937" s="0" t="n">
        <f aca="false">C937*Assumptions!$C$15</f>
        <v>0</v>
      </c>
      <c r="H937" s="0" t="n">
        <f aca="false">MIN(F937,G937)</f>
        <v>0</v>
      </c>
      <c r="I937" s="0" t="n">
        <f aca="false">IF(C937=1,MIN(G937-H937,Assumptions!$C$13,P936),0)</f>
        <v>0</v>
      </c>
      <c r="J937" s="0" t="n">
        <f aca="false">H937+I937</f>
        <v>0</v>
      </c>
      <c r="K937" s="0" t="n">
        <f aca="false">MIN(IF(C937=1,F937-H937,F937),Assumptions!$C$13,MAX(0,($B$5-P936)/$B$6))</f>
        <v>141.397750635118</v>
      </c>
      <c r="L937" s="0" t="n">
        <f aca="false">IF(C937=1,0,MIN(F937-K937,Assumptions!$C$15,MAX(0,$B$10-O936-M937)))</f>
        <v>154.877256064882</v>
      </c>
      <c r="M937" s="0" t="n">
        <f aca="false">'Profiles 8760'!H926</f>
        <v>261200</v>
      </c>
      <c r="N937" s="0" t="n">
        <f aca="false">J937+L937</f>
        <v>154.877256064882</v>
      </c>
      <c r="O937" s="0" t="n">
        <f aca="false">O936+N937</f>
        <v>75507.8074798425</v>
      </c>
      <c r="P937" s="0" t="n">
        <f aca="false">MIN($B$5,P936+K937*$B$6-I937)</f>
        <v>510.81</v>
      </c>
      <c r="Q937" s="0" t="n">
        <f aca="false">MAX(0,F937-H937-K937-L937)</f>
        <v>0</v>
      </c>
    </row>
    <row r="938" customFormat="false" ht="15" hidden="false" customHeight="false" outlineLevel="0" collapsed="false">
      <c r="A938" s="0" t="n">
        <f aca="false">'Profiles 8760'!A927</f>
        <v>925</v>
      </c>
      <c r="B938" s="0" t="n">
        <f aca="false">'Profiles 8760'!B927</f>
        <v>2</v>
      </c>
      <c r="C938" s="0" t="n">
        <f aca="false">'Profiles 8760'!E927</f>
        <v>0</v>
      </c>
      <c r="D938" s="0" t="n">
        <f aca="false">'Profiles 8760'!F927</f>
        <v>1</v>
      </c>
      <c r="E938" s="0" t="n">
        <f aca="false">'Profiles 8760'!G927</f>
        <v>0.204271</v>
      </c>
      <c r="F938" s="0" t="n">
        <f aca="false">D938*Assumptions!$C$11*$B$7+E938*Assumptions!$C$12*$B$8</f>
        <v>297.1546839</v>
      </c>
      <c r="G938" s="0" t="n">
        <f aca="false">C938*Assumptions!$C$15</f>
        <v>0</v>
      </c>
      <c r="H938" s="0" t="n">
        <f aca="false">MIN(F938,G938)</f>
        <v>0</v>
      </c>
      <c r="I938" s="0" t="n">
        <f aca="false">IF(C938=1,MIN(G938-H938,Assumptions!$C$13,P937),0)</f>
        <v>0</v>
      </c>
      <c r="J938" s="0" t="n">
        <f aca="false">H938+I938</f>
        <v>0</v>
      </c>
      <c r="K938" s="0" t="n">
        <f aca="false">MIN(IF(C938=1,F938-H938,F938),Assumptions!$C$13,MAX(0,($B$5-P937)/$B$6))</f>
        <v>0</v>
      </c>
      <c r="L938" s="0" t="n">
        <f aca="false">IF(C938=1,0,MIN(F938-K938,Assumptions!$C$15,MAX(0,$B$10-O937-M938)))</f>
        <v>200</v>
      </c>
      <c r="M938" s="0" t="n">
        <f aca="false">'Profiles 8760'!H927</f>
        <v>261200</v>
      </c>
      <c r="N938" s="0" t="n">
        <f aca="false">J938+L938</f>
        <v>200</v>
      </c>
      <c r="O938" s="0" t="n">
        <f aca="false">O937+N938</f>
        <v>75707.8074798425</v>
      </c>
      <c r="P938" s="0" t="n">
        <f aca="false">MIN($B$5,P937+K938*$B$6-I938)</f>
        <v>510.81</v>
      </c>
      <c r="Q938" s="0" t="n">
        <f aca="false">MAX(0,F938-H938-K938-L938)</f>
        <v>97.1546839</v>
      </c>
    </row>
    <row r="939" customFormat="false" ht="15" hidden="false" customHeight="false" outlineLevel="0" collapsed="false">
      <c r="A939" s="0" t="n">
        <f aca="false">'Profiles 8760'!A928</f>
        <v>926</v>
      </c>
      <c r="B939" s="0" t="n">
        <f aca="false">'Profiles 8760'!B928</f>
        <v>2</v>
      </c>
      <c r="C939" s="0" t="n">
        <f aca="false">'Profiles 8760'!E928</f>
        <v>0</v>
      </c>
      <c r="D939" s="0" t="n">
        <f aca="false">'Profiles 8760'!F928</f>
        <v>1</v>
      </c>
      <c r="E939" s="0" t="n">
        <f aca="false">'Profiles 8760'!G928</f>
        <v>0.23093</v>
      </c>
      <c r="F939" s="0" t="n">
        <f aca="false">D939*Assumptions!$C$11*$B$7+E939*Assumptions!$C$12*$B$8</f>
        <v>298.245037</v>
      </c>
      <c r="G939" s="0" t="n">
        <f aca="false">C939*Assumptions!$C$15</f>
        <v>0</v>
      </c>
      <c r="H939" s="0" t="n">
        <f aca="false">MIN(F939,G939)</f>
        <v>0</v>
      </c>
      <c r="I939" s="0" t="n">
        <f aca="false">IF(C939=1,MIN(G939-H939,Assumptions!$C$13,P938),0)</f>
        <v>0</v>
      </c>
      <c r="J939" s="0" t="n">
        <f aca="false">H939+I939</f>
        <v>0</v>
      </c>
      <c r="K939" s="0" t="n">
        <f aca="false">MIN(IF(C939=1,F939-H939,F939),Assumptions!$C$13,MAX(0,($B$5-P938)/$B$6))</f>
        <v>0</v>
      </c>
      <c r="L939" s="0" t="n">
        <f aca="false">IF(C939=1,0,MIN(F939-K939,Assumptions!$C$15,MAX(0,$B$10-O938-M939)))</f>
        <v>200</v>
      </c>
      <c r="M939" s="0" t="n">
        <f aca="false">'Profiles 8760'!H928</f>
        <v>261200</v>
      </c>
      <c r="N939" s="0" t="n">
        <f aca="false">J939+L939</f>
        <v>200</v>
      </c>
      <c r="O939" s="0" t="n">
        <f aca="false">O938+N939</f>
        <v>75907.8074798425</v>
      </c>
      <c r="P939" s="0" t="n">
        <f aca="false">MIN($B$5,P938+K939*$B$6-I939)</f>
        <v>510.81</v>
      </c>
      <c r="Q939" s="0" t="n">
        <f aca="false">MAX(0,F939-H939-K939-L939)</f>
        <v>98.245037</v>
      </c>
    </row>
    <row r="940" customFormat="false" ht="15" hidden="false" customHeight="false" outlineLevel="0" collapsed="false">
      <c r="A940" s="0" t="n">
        <f aca="false">'Profiles 8760'!A929</f>
        <v>927</v>
      </c>
      <c r="B940" s="0" t="n">
        <f aca="false">'Profiles 8760'!B929</f>
        <v>2</v>
      </c>
      <c r="C940" s="0" t="n">
        <f aca="false">'Profiles 8760'!E929</f>
        <v>0</v>
      </c>
      <c r="D940" s="0" t="n">
        <f aca="false">'Profiles 8760'!F929</f>
        <v>1</v>
      </c>
      <c r="E940" s="0" t="n">
        <f aca="false">'Profiles 8760'!G929</f>
        <v>0.161016</v>
      </c>
      <c r="F940" s="0" t="n">
        <f aca="false">D940*Assumptions!$C$11*$B$7+E940*Assumptions!$C$12*$B$8</f>
        <v>295.3855544</v>
      </c>
      <c r="G940" s="0" t="n">
        <f aca="false">C940*Assumptions!$C$15</f>
        <v>0</v>
      </c>
      <c r="H940" s="0" t="n">
        <f aca="false">MIN(F940,G940)</f>
        <v>0</v>
      </c>
      <c r="I940" s="0" t="n">
        <f aca="false">IF(C940=1,MIN(G940-H940,Assumptions!$C$13,P939),0)</f>
        <v>0</v>
      </c>
      <c r="J940" s="0" t="n">
        <f aca="false">H940+I940</f>
        <v>0</v>
      </c>
      <c r="K940" s="0" t="n">
        <f aca="false">MIN(IF(C940=1,F940-H940,F940),Assumptions!$C$13,MAX(0,($B$5-P939)/$B$6))</f>
        <v>0</v>
      </c>
      <c r="L940" s="0" t="n">
        <f aca="false">IF(C940=1,0,MIN(F940-K940,Assumptions!$C$15,MAX(0,$B$10-O939-M940)))</f>
        <v>200</v>
      </c>
      <c r="M940" s="0" t="n">
        <f aca="false">'Profiles 8760'!H929</f>
        <v>261200</v>
      </c>
      <c r="N940" s="0" t="n">
        <f aca="false">J940+L940</f>
        <v>200</v>
      </c>
      <c r="O940" s="0" t="n">
        <f aca="false">O939+N940</f>
        <v>76107.8074798425</v>
      </c>
      <c r="P940" s="0" t="n">
        <f aca="false">MIN($B$5,P939+K940*$B$6-I940)</f>
        <v>510.81</v>
      </c>
      <c r="Q940" s="0" t="n">
        <f aca="false">MAX(0,F940-H940-K940-L940)</f>
        <v>95.3855544</v>
      </c>
    </row>
    <row r="941" customFormat="false" ht="15" hidden="false" customHeight="false" outlineLevel="0" collapsed="false">
      <c r="A941" s="0" t="n">
        <f aca="false">'Profiles 8760'!A930</f>
        <v>928</v>
      </c>
      <c r="B941" s="0" t="n">
        <f aca="false">'Profiles 8760'!B930</f>
        <v>2</v>
      </c>
      <c r="C941" s="0" t="n">
        <f aca="false">'Profiles 8760'!E930</f>
        <v>0</v>
      </c>
      <c r="D941" s="0" t="n">
        <f aca="false">'Profiles 8760'!F930</f>
        <v>0.827714</v>
      </c>
      <c r="E941" s="0" t="n">
        <f aca="false">'Profiles 8760'!G930</f>
        <v>0.148919</v>
      </c>
      <c r="F941" s="0" t="n">
        <f aca="false">D941*Assumptions!$C$11*$B$7+E941*Assumptions!$C$12*$B$8</f>
        <v>245.1345903</v>
      </c>
      <c r="G941" s="0" t="n">
        <f aca="false">C941*Assumptions!$C$15</f>
        <v>0</v>
      </c>
      <c r="H941" s="0" t="n">
        <f aca="false">MIN(F941,G941)</f>
        <v>0</v>
      </c>
      <c r="I941" s="0" t="n">
        <f aca="false">IF(C941=1,MIN(G941-H941,Assumptions!$C$13,P940),0)</f>
        <v>0</v>
      </c>
      <c r="J941" s="0" t="n">
        <f aca="false">H941+I941</f>
        <v>0</v>
      </c>
      <c r="K941" s="0" t="n">
        <f aca="false">MIN(IF(C941=1,F941-H941,F941),Assumptions!$C$13,MAX(0,($B$5-P940)/$B$6))</f>
        <v>0</v>
      </c>
      <c r="L941" s="0" t="n">
        <f aca="false">IF(C941=1,0,MIN(F941-K941,Assumptions!$C$15,MAX(0,$B$10-O940-M941)))</f>
        <v>200</v>
      </c>
      <c r="M941" s="0" t="n">
        <f aca="false">'Profiles 8760'!H930</f>
        <v>261200</v>
      </c>
      <c r="N941" s="0" t="n">
        <f aca="false">J941+L941</f>
        <v>200</v>
      </c>
      <c r="O941" s="0" t="n">
        <f aca="false">O940+N941</f>
        <v>76307.8074798425</v>
      </c>
      <c r="P941" s="0" t="n">
        <f aca="false">MIN($B$5,P940+K941*$B$6-I941)</f>
        <v>510.81</v>
      </c>
      <c r="Q941" s="0" t="n">
        <f aca="false">MAX(0,F941-H941-K941-L941)</f>
        <v>45.1345903</v>
      </c>
    </row>
    <row r="942" customFormat="false" ht="15" hidden="false" customHeight="false" outlineLevel="0" collapsed="false">
      <c r="A942" s="0" t="n">
        <f aca="false">'Profiles 8760'!A931</f>
        <v>929</v>
      </c>
      <c r="B942" s="0" t="n">
        <f aca="false">'Profiles 8760'!B931</f>
        <v>2</v>
      </c>
      <c r="C942" s="0" t="n">
        <f aca="false">'Profiles 8760'!E931</f>
        <v>0</v>
      </c>
      <c r="D942" s="0" t="n">
        <f aca="false">'Profiles 8760'!F931</f>
        <v>0.47144</v>
      </c>
      <c r="E942" s="0" t="n">
        <f aca="false">'Profiles 8760'!G931</f>
        <v>0.11126</v>
      </c>
      <c r="F942" s="0" t="n">
        <f aca="false">D942*Assumptions!$C$11*$B$7+E942*Assumptions!$C$12*$B$8</f>
        <v>140.702406</v>
      </c>
      <c r="G942" s="0" t="n">
        <f aca="false">C942*Assumptions!$C$15</f>
        <v>0</v>
      </c>
      <c r="H942" s="0" t="n">
        <f aca="false">MIN(F942,G942)</f>
        <v>0</v>
      </c>
      <c r="I942" s="0" t="n">
        <f aca="false">IF(C942=1,MIN(G942-H942,Assumptions!$C$13,P941),0)</f>
        <v>0</v>
      </c>
      <c r="J942" s="0" t="n">
        <f aca="false">H942+I942</f>
        <v>0</v>
      </c>
      <c r="K942" s="0" t="n">
        <f aca="false">MIN(IF(C942=1,F942-H942,F942),Assumptions!$C$13,MAX(0,($B$5-P941)/$B$6))</f>
        <v>0</v>
      </c>
      <c r="L942" s="0" t="n">
        <f aca="false">IF(C942=1,0,MIN(F942-K942,Assumptions!$C$15,MAX(0,$B$10-O941-M942)))</f>
        <v>140.702406</v>
      </c>
      <c r="M942" s="0" t="n">
        <f aca="false">'Profiles 8760'!H931</f>
        <v>261200</v>
      </c>
      <c r="N942" s="0" t="n">
        <f aca="false">J942+L942</f>
        <v>140.702406</v>
      </c>
      <c r="O942" s="0" t="n">
        <f aca="false">O941+N942</f>
        <v>76448.5098858425</v>
      </c>
      <c r="P942" s="0" t="n">
        <f aca="false">MIN($B$5,P941+K942*$B$6-I942)</f>
        <v>510.81</v>
      </c>
      <c r="Q942" s="0" t="n">
        <f aca="false">MAX(0,F942-H942-K942-L942)</f>
        <v>0</v>
      </c>
    </row>
    <row r="943" customFormat="false" ht="15" hidden="false" customHeight="false" outlineLevel="0" collapsed="false">
      <c r="A943" s="0" t="n">
        <f aca="false">'Profiles 8760'!A932</f>
        <v>930</v>
      </c>
      <c r="B943" s="0" t="n">
        <f aca="false">'Profiles 8760'!B932</f>
        <v>2</v>
      </c>
      <c r="C943" s="0" t="n">
        <f aca="false">'Profiles 8760'!E932</f>
        <v>0</v>
      </c>
      <c r="D943" s="0" t="n">
        <f aca="false">'Profiles 8760'!F932</f>
        <v>0.139563</v>
      </c>
      <c r="E943" s="0" t="n">
        <f aca="false">'Profiles 8760'!G932</f>
        <v>0.139648</v>
      </c>
      <c r="F943" s="0" t="n">
        <f aca="false">D943*Assumptions!$C$11*$B$7+E943*Assumptions!$C$12*$B$8</f>
        <v>46.0173976</v>
      </c>
      <c r="G943" s="0" t="n">
        <f aca="false">C943*Assumptions!$C$15</f>
        <v>0</v>
      </c>
      <c r="H943" s="0" t="n">
        <f aca="false">MIN(F943,G943)</f>
        <v>0</v>
      </c>
      <c r="I943" s="0" t="n">
        <f aca="false">IF(C943=1,MIN(G943-H943,Assumptions!$C$13,P942),0)</f>
        <v>0</v>
      </c>
      <c r="J943" s="0" t="n">
        <f aca="false">H943+I943</f>
        <v>0</v>
      </c>
      <c r="K943" s="0" t="n">
        <f aca="false">MIN(IF(C943=1,F943-H943,F943),Assumptions!$C$13,MAX(0,($B$5-P942)/$B$6))</f>
        <v>0</v>
      </c>
      <c r="L943" s="0" t="n">
        <f aca="false">IF(C943=1,0,MIN(F943-K943,Assumptions!$C$15,MAX(0,$B$10-O942-M943)))</f>
        <v>46.0173976</v>
      </c>
      <c r="M943" s="0" t="n">
        <f aca="false">'Profiles 8760'!H932</f>
        <v>261200</v>
      </c>
      <c r="N943" s="0" t="n">
        <f aca="false">J943+L943</f>
        <v>46.0173976</v>
      </c>
      <c r="O943" s="0" t="n">
        <f aca="false">O942+N943</f>
        <v>76494.5272834424</v>
      </c>
      <c r="P943" s="0" t="n">
        <f aca="false">MIN($B$5,P942+K943*$B$6-I943)</f>
        <v>510.81</v>
      </c>
      <c r="Q943" s="0" t="n">
        <f aca="false">MAX(0,F943-H943-K943-L943)</f>
        <v>0</v>
      </c>
    </row>
    <row r="944" customFormat="false" ht="15" hidden="false" customHeight="false" outlineLevel="0" collapsed="false">
      <c r="A944" s="0" t="n">
        <f aca="false">'Profiles 8760'!A933</f>
        <v>931</v>
      </c>
      <c r="B944" s="0" t="n">
        <f aca="false">'Profiles 8760'!B933</f>
        <v>2</v>
      </c>
      <c r="C944" s="0" t="n">
        <f aca="false">'Profiles 8760'!E933</f>
        <v>0</v>
      </c>
      <c r="D944" s="0" t="n">
        <f aca="false">'Profiles 8760'!F933</f>
        <v>0</v>
      </c>
      <c r="E944" s="0" t="n">
        <f aca="false">'Profiles 8760'!G933</f>
        <v>0.130673</v>
      </c>
      <c r="F944" s="0" t="n">
        <f aca="false">D944*Assumptions!$C$11*$B$7+E944*Assumptions!$C$12*$B$8</f>
        <v>5.3445257</v>
      </c>
      <c r="G944" s="0" t="n">
        <f aca="false">C944*Assumptions!$C$15</f>
        <v>0</v>
      </c>
      <c r="H944" s="0" t="n">
        <f aca="false">MIN(F944,G944)</f>
        <v>0</v>
      </c>
      <c r="I944" s="0" t="n">
        <f aca="false">IF(C944=1,MIN(G944-H944,Assumptions!$C$13,P943),0)</f>
        <v>0</v>
      </c>
      <c r="J944" s="0" t="n">
        <f aca="false">H944+I944</f>
        <v>0</v>
      </c>
      <c r="K944" s="0" t="n">
        <f aca="false">MIN(IF(C944=1,F944-H944,F944),Assumptions!$C$13,MAX(0,($B$5-P943)/$B$6))</f>
        <v>0</v>
      </c>
      <c r="L944" s="0" t="n">
        <f aca="false">IF(C944=1,0,MIN(F944-K944,Assumptions!$C$15,MAX(0,$B$10-O943-M944)))</f>
        <v>5.3445257</v>
      </c>
      <c r="M944" s="0" t="n">
        <f aca="false">'Profiles 8760'!H933</f>
        <v>261200</v>
      </c>
      <c r="N944" s="0" t="n">
        <f aca="false">J944+L944</f>
        <v>5.3445257</v>
      </c>
      <c r="O944" s="0" t="n">
        <f aca="false">O943+N944</f>
        <v>76499.8718091424</v>
      </c>
      <c r="P944" s="0" t="n">
        <f aca="false">MIN($B$5,P943+K944*$B$6-I944)</f>
        <v>510.81</v>
      </c>
      <c r="Q944" s="0" t="n">
        <f aca="false">MAX(0,F944-H944-K944-L944)</f>
        <v>0</v>
      </c>
    </row>
    <row r="945" customFormat="false" ht="15" hidden="false" customHeight="false" outlineLevel="0" collapsed="false">
      <c r="A945" s="0" t="n">
        <f aca="false">'Profiles 8760'!A934</f>
        <v>932</v>
      </c>
      <c r="B945" s="0" t="n">
        <f aca="false">'Profiles 8760'!B934</f>
        <v>2</v>
      </c>
      <c r="C945" s="0" t="n">
        <f aca="false">'Profiles 8760'!E934</f>
        <v>1</v>
      </c>
      <c r="D945" s="0" t="n">
        <f aca="false">'Profiles 8760'!F934</f>
        <v>0</v>
      </c>
      <c r="E945" s="0" t="n">
        <f aca="false">'Profiles 8760'!G934</f>
        <v>0.16771</v>
      </c>
      <c r="F945" s="0" t="n">
        <f aca="false">D945*Assumptions!$C$11*$B$7+E945*Assumptions!$C$12*$B$8</f>
        <v>6.859339</v>
      </c>
      <c r="G945" s="0" t="n">
        <f aca="false">C945*Assumptions!$C$15</f>
        <v>200</v>
      </c>
      <c r="H945" s="0" t="n">
        <f aca="false">MIN(F945,G945)</f>
        <v>6.859339</v>
      </c>
      <c r="I945" s="0" t="n">
        <f aca="false">IF(C945=1,MIN(G945-H945,Assumptions!$C$13,P944),0)</f>
        <v>180</v>
      </c>
      <c r="J945" s="0" t="n">
        <f aca="false">H945+I945</f>
        <v>186.859339</v>
      </c>
      <c r="K945" s="0" t="n">
        <f aca="false">MIN(IF(C945=1,F945-H945,F945),Assumptions!$C$13,MAX(0,($B$5-P944)/$B$6))</f>
        <v>0</v>
      </c>
      <c r="L945" s="0" t="n">
        <f aca="false">IF(C945=1,0,MIN(F945-K945,Assumptions!$C$15,MAX(0,$B$10-O944-M945)))</f>
        <v>0</v>
      </c>
      <c r="M945" s="0" t="n">
        <f aca="false">'Profiles 8760'!H934</f>
        <v>261000</v>
      </c>
      <c r="N945" s="0" t="n">
        <f aca="false">J945+L945</f>
        <v>186.859339</v>
      </c>
      <c r="O945" s="0" t="n">
        <f aca="false">O944+N945</f>
        <v>76686.7311481424</v>
      </c>
      <c r="P945" s="0" t="n">
        <f aca="false">MIN($B$5,P944+K945*$B$6-I945)</f>
        <v>330.81</v>
      </c>
      <c r="Q945" s="0" t="n">
        <f aca="false">MAX(0,F945-H945-K945-L945)</f>
        <v>0</v>
      </c>
    </row>
    <row r="946" customFormat="false" ht="15" hidden="false" customHeight="false" outlineLevel="0" collapsed="false">
      <c r="A946" s="0" t="n">
        <f aca="false">'Profiles 8760'!A935</f>
        <v>933</v>
      </c>
      <c r="B946" s="0" t="n">
        <f aca="false">'Profiles 8760'!B935</f>
        <v>2</v>
      </c>
      <c r="C946" s="0" t="n">
        <f aca="false">'Profiles 8760'!E935</f>
        <v>1</v>
      </c>
      <c r="D946" s="0" t="n">
        <f aca="false">'Profiles 8760'!F935</f>
        <v>0</v>
      </c>
      <c r="E946" s="0" t="n">
        <f aca="false">'Profiles 8760'!G935</f>
        <v>0.17318</v>
      </c>
      <c r="F946" s="0" t="n">
        <f aca="false">D946*Assumptions!$C$11*$B$7+E946*Assumptions!$C$12*$B$8</f>
        <v>7.083062</v>
      </c>
      <c r="G946" s="0" t="n">
        <f aca="false">C946*Assumptions!$C$15</f>
        <v>200</v>
      </c>
      <c r="H946" s="0" t="n">
        <f aca="false">MIN(F946,G946)</f>
        <v>7.083062</v>
      </c>
      <c r="I946" s="0" t="n">
        <f aca="false">IF(C946=1,MIN(G946-H946,Assumptions!$C$13,P945),0)</f>
        <v>180</v>
      </c>
      <c r="J946" s="0" t="n">
        <f aca="false">H946+I946</f>
        <v>187.083062</v>
      </c>
      <c r="K946" s="0" t="n">
        <f aca="false">MIN(IF(C946=1,F946-H946,F946),Assumptions!$C$13,MAX(0,($B$5-P945)/$B$6))</f>
        <v>0</v>
      </c>
      <c r="L946" s="0" t="n">
        <f aca="false">IF(C946=1,0,MIN(F946-K946,Assumptions!$C$15,MAX(0,$B$10-O945-M946)))</f>
        <v>0</v>
      </c>
      <c r="M946" s="0" t="n">
        <f aca="false">'Profiles 8760'!H935</f>
        <v>260800</v>
      </c>
      <c r="N946" s="0" t="n">
        <f aca="false">J946+L946</f>
        <v>187.083062</v>
      </c>
      <c r="O946" s="0" t="n">
        <f aca="false">O945+N946</f>
        <v>76873.8142101425</v>
      </c>
      <c r="P946" s="0" t="n">
        <f aca="false">MIN($B$5,P945+K946*$B$6-I946)</f>
        <v>150.81</v>
      </c>
      <c r="Q946" s="0" t="n">
        <f aca="false">MAX(0,F946-H946-K946-L946)</f>
        <v>0</v>
      </c>
    </row>
    <row r="947" customFormat="false" ht="15" hidden="false" customHeight="false" outlineLevel="0" collapsed="false">
      <c r="A947" s="0" t="n">
        <f aca="false">'Profiles 8760'!A936</f>
        <v>934</v>
      </c>
      <c r="B947" s="0" t="n">
        <f aca="false">'Profiles 8760'!B936</f>
        <v>2</v>
      </c>
      <c r="C947" s="0" t="n">
        <f aca="false">'Profiles 8760'!E936</f>
        <v>0</v>
      </c>
      <c r="D947" s="0" t="n">
        <f aca="false">'Profiles 8760'!F936</f>
        <v>0</v>
      </c>
      <c r="E947" s="0" t="n">
        <f aca="false">'Profiles 8760'!G936</f>
        <v>0.137836</v>
      </c>
      <c r="F947" s="0" t="n">
        <f aca="false">D947*Assumptions!$C$11*$B$7+E947*Assumptions!$C$12*$B$8</f>
        <v>5.6374924</v>
      </c>
      <c r="G947" s="0" t="n">
        <f aca="false">C947*Assumptions!$C$15</f>
        <v>0</v>
      </c>
      <c r="H947" s="0" t="n">
        <f aca="false">MIN(F947,G947)</f>
        <v>0</v>
      </c>
      <c r="I947" s="0" t="n">
        <f aca="false">IF(C947=1,MIN(G947-H947,Assumptions!$C$13,P946),0)</f>
        <v>0</v>
      </c>
      <c r="J947" s="0" t="n">
        <f aca="false">H947+I947</f>
        <v>0</v>
      </c>
      <c r="K947" s="0" t="n">
        <f aca="false">MIN(IF(C947=1,F947-H947,F947),Assumptions!$C$13,MAX(0,($B$5-P946)/$B$6))</f>
        <v>5.6374924</v>
      </c>
      <c r="L947" s="0" t="n">
        <f aca="false">IF(C947=1,0,MIN(F947-K947,Assumptions!$C$15,MAX(0,$B$10-O946-M947)))</f>
        <v>0</v>
      </c>
      <c r="M947" s="0" t="n">
        <f aca="false">'Profiles 8760'!H936</f>
        <v>260800</v>
      </c>
      <c r="N947" s="0" t="n">
        <f aca="false">J947+L947</f>
        <v>0</v>
      </c>
      <c r="O947" s="0" t="n">
        <f aca="false">O946+N947</f>
        <v>76873.8142101425</v>
      </c>
      <c r="P947" s="0" t="n">
        <f aca="false">MIN($B$5,P946+K947*$B$6-I947)</f>
        <v>155.69657841232</v>
      </c>
      <c r="Q947" s="0" t="n">
        <f aca="false">MAX(0,F947-H947-K947-L947)</f>
        <v>0</v>
      </c>
    </row>
    <row r="948" customFormat="false" ht="15" hidden="false" customHeight="false" outlineLevel="0" collapsed="false">
      <c r="A948" s="0" t="n">
        <f aca="false">'Profiles 8760'!A937</f>
        <v>935</v>
      </c>
      <c r="B948" s="0" t="n">
        <f aca="false">'Profiles 8760'!B937</f>
        <v>2</v>
      </c>
      <c r="C948" s="0" t="n">
        <f aca="false">'Profiles 8760'!E937</f>
        <v>0</v>
      </c>
      <c r="D948" s="0" t="n">
        <f aca="false">'Profiles 8760'!F937</f>
        <v>0</v>
      </c>
      <c r="E948" s="0" t="n">
        <f aca="false">'Profiles 8760'!G937</f>
        <v>0.094527</v>
      </c>
      <c r="F948" s="0" t="n">
        <f aca="false">D948*Assumptions!$C$11*$B$7+E948*Assumptions!$C$12*$B$8</f>
        <v>3.8661543</v>
      </c>
      <c r="G948" s="0" t="n">
        <f aca="false">C948*Assumptions!$C$15</f>
        <v>0</v>
      </c>
      <c r="H948" s="0" t="n">
        <f aca="false">MIN(F948,G948)</f>
        <v>0</v>
      </c>
      <c r="I948" s="0" t="n">
        <f aca="false">IF(C948=1,MIN(G948-H948,Assumptions!$C$13,P947),0)</f>
        <v>0</v>
      </c>
      <c r="J948" s="0" t="n">
        <f aca="false">H948+I948</f>
        <v>0</v>
      </c>
      <c r="K948" s="0" t="n">
        <f aca="false">MIN(IF(C948=1,F948-H948,F948),Assumptions!$C$13,MAX(0,($B$5-P947)/$B$6))</f>
        <v>3.8661543</v>
      </c>
      <c r="L948" s="0" t="n">
        <f aca="false">IF(C948=1,0,MIN(F948-K948,Assumptions!$C$15,MAX(0,$B$10-O947-M948)))</f>
        <v>0</v>
      </c>
      <c r="M948" s="0" t="n">
        <f aca="false">'Profiles 8760'!H937</f>
        <v>260800</v>
      </c>
      <c r="N948" s="0" t="n">
        <f aca="false">J948+L948</f>
        <v>0</v>
      </c>
      <c r="O948" s="0" t="n">
        <f aca="false">O947+N948</f>
        <v>76873.8142101425</v>
      </c>
      <c r="P948" s="0" t="n">
        <f aca="false">MIN($B$5,P947+K948*$B$6-I948)</f>
        <v>159.04776095956</v>
      </c>
      <c r="Q948" s="0" t="n">
        <f aca="false">MAX(0,F948-H948-K948-L948)</f>
        <v>0</v>
      </c>
    </row>
    <row r="949" customFormat="false" ht="15" hidden="false" customHeight="false" outlineLevel="0" collapsed="false">
      <c r="A949" s="0" t="n">
        <f aca="false">'Profiles 8760'!A938</f>
        <v>936</v>
      </c>
      <c r="B949" s="0" t="n">
        <f aca="false">'Profiles 8760'!B938</f>
        <v>2</v>
      </c>
      <c r="C949" s="0" t="n">
        <f aca="false">'Profiles 8760'!E938</f>
        <v>0</v>
      </c>
      <c r="D949" s="0" t="n">
        <f aca="false">'Profiles 8760'!F938</f>
        <v>0</v>
      </c>
      <c r="E949" s="0" t="n">
        <f aca="false">'Profiles 8760'!G938</f>
        <v>0.112815</v>
      </c>
      <c r="F949" s="0" t="n">
        <f aca="false">D949*Assumptions!$C$11*$B$7+E949*Assumptions!$C$12*$B$8</f>
        <v>4.6141335</v>
      </c>
      <c r="G949" s="0" t="n">
        <f aca="false">C949*Assumptions!$C$15</f>
        <v>0</v>
      </c>
      <c r="H949" s="0" t="n">
        <f aca="false">MIN(F949,G949)</f>
        <v>0</v>
      </c>
      <c r="I949" s="0" t="n">
        <f aca="false">IF(C949=1,MIN(G949-H949,Assumptions!$C$13,P948),0)</f>
        <v>0</v>
      </c>
      <c r="J949" s="0" t="n">
        <f aca="false">H949+I949</f>
        <v>0</v>
      </c>
      <c r="K949" s="0" t="n">
        <f aca="false">MIN(IF(C949=1,F949-H949,F949),Assumptions!$C$13,MAX(0,($B$5-P948)/$B$6))</f>
        <v>4.6141335</v>
      </c>
      <c r="L949" s="0" t="n">
        <f aca="false">IF(C949=1,0,MIN(F949-K949,Assumptions!$C$15,MAX(0,$B$10-O948-M949)))</f>
        <v>0</v>
      </c>
      <c r="M949" s="0" t="n">
        <f aca="false">'Profiles 8760'!H938</f>
        <v>260800</v>
      </c>
      <c r="N949" s="0" t="n">
        <f aca="false">J949+L949</f>
        <v>0</v>
      </c>
      <c r="O949" s="0" t="n">
        <f aca="false">O948+N949</f>
        <v>76873.8142101425</v>
      </c>
      <c r="P949" s="0" t="n">
        <f aca="false">MIN($B$5,P948+K949*$B$6-I949)</f>
        <v>163.04729187736</v>
      </c>
      <c r="Q949" s="0" t="n">
        <f aca="false">MAX(0,F949-H949-K949-L949)</f>
        <v>0</v>
      </c>
    </row>
    <row r="950" customFormat="false" ht="15" hidden="false" customHeight="false" outlineLevel="0" collapsed="false">
      <c r="A950" s="0" t="n">
        <f aca="false">'Profiles 8760'!A939</f>
        <v>937</v>
      </c>
      <c r="B950" s="0" t="n">
        <f aca="false">'Profiles 8760'!B939</f>
        <v>2</v>
      </c>
      <c r="C950" s="0" t="n">
        <f aca="false">'Profiles 8760'!E939</f>
        <v>0</v>
      </c>
      <c r="D950" s="0" t="n">
        <f aca="false">'Profiles 8760'!F939</f>
        <v>0</v>
      </c>
      <c r="E950" s="0" t="n">
        <f aca="false">'Profiles 8760'!G939</f>
        <v>0.116833</v>
      </c>
      <c r="F950" s="0" t="n">
        <f aca="false">D950*Assumptions!$C$11*$B$7+E950*Assumptions!$C$12*$B$8</f>
        <v>4.7784697</v>
      </c>
      <c r="G950" s="0" t="n">
        <f aca="false">C950*Assumptions!$C$15</f>
        <v>0</v>
      </c>
      <c r="H950" s="0" t="n">
        <f aca="false">MIN(F950,G950)</f>
        <v>0</v>
      </c>
      <c r="I950" s="0" t="n">
        <f aca="false">IF(C950=1,MIN(G950-H950,Assumptions!$C$13,P949),0)</f>
        <v>0</v>
      </c>
      <c r="J950" s="0" t="n">
        <f aca="false">H950+I950</f>
        <v>0</v>
      </c>
      <c r="K950" s="0" t="n">
        <f aca="false">MIN(IF(C950=1,F950-H950,F950),Assumptions!$C$13,MAX(0,($B$5-P949)/$B$6))</f>
        <v>4.7784697</v>
      </c>
      <c r="L950" s="0" t="n">
        <f aca="false">IF(C950=1,0,MIN(F950-K950,Assumptions!$C$15,MAX(0,$B$10-O949-M950)))</f>
        <v>0</v>
      </c>
      <c r="M950" s="0" t="n">
        <f aca="false">'Profiles 8760'!H939</f>
        <v>260800</v>
      </c>
      <c r="N950" s="0" t="n">
        <f aca="false">J950+L950</f>
        <v>0</v>
      </c>
      <c r="O950" s="0" t="n">
        <f aca="false">O949+N950</f>
        <v>76873.8142101425</v>
      </c>
      <c r="P950" s="0" t="n">
        <f aca="false">MIN($B$5,P949+K950*$B$6-I950)</f>
        <v>167.18926941332</v>
      </c>
      <c r="Q950" s="0" t="n">
        <f aca="false">MAX(0,F950-H950-K950-L950)</f>
        <v>0</v>
      </c>
    </row>
    <row r="951" customFormat="false" ht="15" hidden="false" customHeight="false" outlineLevel="0" collapsed="false">
      <c r="A951" s="0" t="n">
        <f aca="false">'Profiles 8760'!A940</f>
        <v>938</v>
      </c>
      <c r="B951" s="0" t="n">
        <f aca="false">'Profiles 8760'!B940</f>
        <v>2</v>
      </c>
      <c r="C951" s="0" t="n">
        <f aca="false">'Profiles 8760'!E940</f>
        <v>0</v>
      </c>
      <c r="D951" s="0" t="n">
        <f aca="false">'Profiles 8760'!F940</f>
        <v>0</v>
      </c>
      <c r="E951" s="0" t="n">
        <f aca="false">'Profiles 8760'!G940</f>
        <v>0.090819</v>
      </c>
      <c r="F951" s="0" t="n">
        <f aca="false">D951*Assumptions!$C$11*$B$7+E951*Assumptions!$C$12*$B$8</f>
        <v>3.7144971</v>
      </c>
      <c r="G951" s="0" t="n">
        <f aca="false">C951*Assumptions!$C$15</f>
        <v>0</v>
      </c>
      <c r="H951" s="0" t="n">
        <f aca="false">MIN(F951,G951)</f>
        <v>0</v>
      </c>
      <c r="I951" s="0" t="n">
        <f aca="false">IF(C951=1,MIN(G951-H951,Assumptions!$C$13,P950),0)</f>
        <v>0</v>
      </c>
      <c r="J951" s="0" t="n">
        <f aca="false">H951+I951</f>
        <v>0</v>
      </c>
      <c r="K951" s="0" t="n">
        <f aca="false">MIN(IF(C951=1,F951-H951,F951),Assumptions!$C$13,MAX(0,($B$5-P950)/$B$6))</f>
        <v>3.7144971</v>
      </c>
      <c r="L951" s="0" t="n">
        <f aca="false">IF(C951=1,0,MIN(F951-K951,Assumptions!$C$15,MAX(0,$B$10-O950-M951)))</f>
        <v>0</v>
      </c>
      <c r="M951" s="0" t="n">
        <f aca="false">'Profiles 8760'!H940</f>
        <v>260800</v>
      </c>
      <c r="N951" s="0" t="n">
        <f aca="false">J951+L951</f>
        <v>0</v>
      </c>
      <c r="O951" s="0" t="n">
        <f aca="false">O950+N951</f>
        <v>76873.8142101425</v>
      </c>
      <c r="P951" s="0" t="n">
        <f aca="false">MIN($B$5,P950+K951*$B$6-I951)</f>
        <v>170.4089954996</v>
      </c>
      <c r="Q951" s="0" t="n">
        <f aca="false">MAX(0,F951-H951-K951-L951)</f>
        <v>0</v>
      </c>
    </row>
    <row r="952" customFormat="false" ht="15" hidden="false" customHeight="false" outlineLevel="0" collapsed="false">
      <c r="A952" s="0" t="n">
        <f aca="false">'Profiles 8760'!A941</f>
        <v>939</v>
      </c>
      <c r="B952" s="0" t="n">
        <f aca="false">'Profiles 8760'!B941</f>
        <v>2</v>
      </c>
      <c r="C952" s="0" t="n">
        <f aca="false">'Profiles 8760'!E941</f>
        <v>0</v>
      </c>
      <c r="D952" s="0" t="n">
        <f aca="false">'Profiles 8760'!F941</f>
        <v>0</v>
      </c>
      <c r="E952" s="0" t="n">
        <f aca="false">'Profiles 8760'!G941</f>
        <v>0.092093</v>
      </c>
      <c r="F952" s="0" t="n">
        <f aca="false">D952*Assumptions!$C$11*$B$7+E952*Assumptions!$C$12*$B$8</f>
        <v>3.7666037</v>
      </c>
      <c r="G952" s="0" t="n">
        <f aca="false">C952*Assumptions!$C$15</f>
        <v>0</v>
      </c>
      <c r="H952" s="0" t="n">
        <f aca="false">MIN(F952,G952)</f>
        <v>0</v>
      </c>
      <c r="I952" s="0" t="n">
        <f aca="false">IF(C952=1,MIN(G952-H952,Assumptions!$C$13,P951),0)</f>
        <v>0</v>
      </c>
      <c r="J952" s="0" t="n">
        <f aca="false">H952+I952</f>
        <v>0</v>
      </c>
      <c r="K952" s="0" t="n">
        <f aca="false">MIN(IF(C952=1,F952-H952,F952),Assumptions!$C$13,MAX(0,($B$5-P951)/$B$6))</f>
        <v>3.7666037</v>
      </c>
      <c r="L952" s="0" t="n">
        <f aca="false">IF(C952=1,0,MIN(F952-K952,Assumptions!$C$15,MAX(0,$B$10-O951-M952)))</f>
        <v>0</v>
      </c>
      <c r="M952" s="0" t="n">
        <f aca="false">'Profiles 8760'!H941</f>
        <v>260800</v>
      </c>
      <c r="N952" s="0" t="n">
        <f aca="false">J952+L952</f>
        <v>0</v>
      </c>
      <c r="O952" s="0" t="n">
        <f aca="false">O951+N952</f>
        <v>76873.8142101425</v>
      </c>
      <c r="P952" s="0" t="n">
        <f aca="false">MIN($B$5,P951+K952*$B$6-I952)</f>
        <v>173.67388758676</v>
      </c>
      <c r="Q952" s="0" t="n">
        <f aca="false">MAX(0,F952-H952-K952-L952)</f>
        <v>0</v>
      </c>
    </row>
    <row r="953" customFormat="false" ht="15" hidden="false" customHeight="false" outlineLevel="0" collapsed="false">
      <c r="A953" s="0" t="n">
        <f aca="false">'Profiles 8760'!A942</f>
        <v>940</v>
      </c>
      <c r="B953" s="0" t="n">
        <f aca="false">'Profiles 8760'!B942</f>
        <v>2</v>
      </c>
      <c r="C953" s="0" t="n">
        <f aca="false">'Profiles 8760'!E942</f>
        <v>0</v>
      </c>
      <c r="D953" s="0" t="n">
        <f aca="false">'Profiles 8760'!F942</f>
        <v>0</v>
      </c>
      <c r="E953" s="0" t="n">
        <f aca="false">'Profiles 8760'!G942</f>
        <v>0.161294</v>
      </c>
      <c r="F953" s="0" t="n">
        <f aca="false">D953*Assumptions!$C$11*$B$7+E953*Assumptions!$C$12*$B$8</f>
        <v>6.5969246</v>
      </c>
      <c r="G953" s="0" t="n">
        <f aca="false">C953*Assumptions!$C$15</f>
        <v>0</v>
      </c>
      <c r="H953" s="0" t="n">
        <f aca="false">MIN(F953,G953)</f>
        <v>0</v>
      </c>
      <c r="I953" s="0" t="n">
        <f aca="false">IF(C953=1,MIN(G953-H953,Assumptions!$C$13,P952),0)</f>
        <v>0</v>
      </c>
      <c r="J953" s="0" t="n">
        <f aca="false">H953+I953</f>
        <v>0</v>
      </c>
      <c r="K953" s="0" t="n">
        <f aca="false">MIN(IF(C953=1,F953-H953,F953),Assumptions!$C$13,MAX(0,($B$5-P952)/$B$6))</f>
        <v>6.5969246</v>
      </c>
      <c r="L953" s="0" t="n">
        <f aca="false">IF(C953=1,0,MIN(F953-K953,Assumptions!$C$15,MAX(0,$B$10-O952-M953)))</f>
        <v>0</v>
      </c>
      <c r="M953" s="0" t="n">
        <f aca="false">'Profiles 8760'!H942</f>
        <v>260800</v>
      </c>
      <c r="N953" s="0" t="n">
        <f aca="false">J953+L953</f>
        <v>0</v>
      </c>
      <c r="O953" s="0" t="n">
        <f aca="false">O952+N953</f>
        <v>76873.8142101425</v>
      </c>
      <c r="P953" s="0" t="n">
        <f aca="false">MIN($B$5,P952+K953*$B$6-I953)</f>
        <v>179.39210183004</v>
      </c>
      <c r="Q953" s="0" t="n">
        <f aca="false">MAX(0,F953-H953-K953-L953)</f>
        <v>0</v>
      </c>
    </row>
    <row r="954" customFormat="false" ht="15" hidden="false" customHeight="false" outlineLevel="0" collapsed="false">
      <c r="A954" s="0" t="n">
        <f aca="false">'Profiles 8760'!A943</f>
        <v>941</v>
      </c>
      <c r="B954" s="0" t="n">
        <f aca="false">'Profiles 8760'!B943</f>
        <v>2</v>
      </c>
      <c r="C954" s="0" t="n">
        <f aca="false">'Profiles 8760'!E943</f>
        <v>0</v>
      </c>
      <c r="D954" s="0" t="n">
        <f aca="false">'Profiles 8760'!F943</f>
        <v>0</v>
      </c>
      <c r="E954" s="0" t="n">
        <f aca="false">'Profiles 8760'!G943</f>
        <v>0.166768</v>
      </c>
      <c r="F954" s="0" t="n">
        <f aca="false">D954*Assumptions!$C$11*$B$7+E954*Assumptions!$C$12*$B$8</f>
        <v>6.8208112</v>
      </c>
      <c r="G954" s="0" t="n">
        <f aca="false">C954*Assumptions!$C$15</f>
        <v>0</v>
      </c>
      <c r="H954" s="0" t="n">
        <f aca="false">MIN(F954,G954)</f>
        <v>0</v>
      </c>
      <c r="I954" s="0" t="n">
        <f aca="false">IF(C954=1,MIN(G954-H954,Assumptions!$C$13,P953),0)</f>
        <v>0</v>
      </c>
      <c r="J954" s="0" t="n">
        <f aca="false">H954+I954</f>
        <v>0</v>
      </c>
      <c r="K954" s="0" t="n">
        <f aca="false">MIN(IF(C954=1,F954-H954,F954),Assumptions!$C$13,MAX(0,($B$5-P953)/$B$6))</f>
        <v>6.8208112</v>
      </c>
      <c r="L954" s="0" t="n">
        <f aca="false">IF(C954=1,0,MIN(F954-K954,Assumptions!$C$15,MAX(0,$B$10-O953-M954)))</f>
        <v>0</v>
      </c>
      <c r="M954" s="0" t="n">
        <f aca="false">'Profiles 8760'!H943</f>
        <v>260800</v>
      </c>
      <c r="N954" s="0" t="n">
        <f aca="false">J954+L954</f>
        <v>0</v>
      </c>
      <c r="O954" s="0" t="n">
        <f aca="false">O953+N954</f>
        <v>76873.8142101425</v>
      </c>
      <c r="P954" s="0" t="n">
        <f aca="false">MIN($B$5,P953+K954*$B$6-I954)</f>
        <v>185.3043809782</v>
      </c>
      <c r="Q954" s="0" t="n">
        <f aca="false">MAX(0,F954-H954-K954-L954)</f>
        <v>0</v>
      </c>
    </row>
    <row r="955" customFormat="false" ht="15" hidden="false" customHeight="false" outlineLevel="0" collapsed="false">
      <c r="A955" s="0" t="n">
        <f aca="false">'Profiles 8760'!A944</f>
        <v>942</v>
      </c>
      <c r="B955" s="0" t="n">
        <f aca="false">'Profiles 8760'!B944</f>
        <v>2</v>
      </c>
      <c r="C955" s="0" t="n">
        <f aca="false">'Profiles 8760'!E944</f>
        <v>0</v>
      </c>
      <c r="D955" s="0" t="n">
        <f aca="false">'Profiles 8760'!F944</f>
        <v>0</v>
      </c>
      <c r="E955" s="0" t="n">
        <f aca="false">'Profiles 8760'!G944</f>
        <v>0.258445</v>
      </c>
      <c r="F955" s="0" t="n">
        <f aca="false">D955*Assumptions!$C$11*$B$7+E955*Assumptions!$C$12*$B$8</f>
        <v>10.5704005</v>
      </c>
      <c r="G955" s="0" t="n">
        <f aca="false">C955*Assumptions!$C$15</f>
        <v>0</v>
      </c>
      <c r="H955" s="0" t="n">
        <f aca="false">MIN(F955,G955)</f>
        <v>0</v>
      </c>
      <c r="I955" s="0" t="n">
        <f aca="false">IF(C955=1,MIN(G955-H955,Assumptions!$C$13,P954),0)</f>
        <v>0</v>
      </c>
      <c r="J955" s="0" t="n">
        <f aca="false">H955+I955</f>
        <v>0</v>
      </c>
      <c r="K955" s="0" t="n">
        <f aca="false">MIN(IF(C955=1,F955-H955,F955),Assumptions!$C$13,MAX(0,($B$5-P954)/$B$6))</f>
        <v>10.5704005</v>
      </c>
      <c r="L955" s="0" t="n">
        <f aca="false">IF(C955=1,0,MIN(F955-K955,Assumptions!$C$15,MAX(0,$B$10-O954-M955)))</f>
        <v>0</v>
      </c>
      <c r="M955" s="0" t="n">
        <f aca="false">'Profiles 8760'!H944</f>
        <v>260800</v>
      </c>
      <c r="N955" s="0" t="n">
        <f aca="false">J955+L955</f>
        <v>0</v>
      </c>
      <c r="O955" s="0" t="n">
        <f aca="false">O954+N955</f>
        <v>76873.8142101425</v>
      </c>
      <c r="P955" s="0" t="n">
        <f aca="false">MIN($B$5,P954+K955*$B$6-I955)</f>
        <v>194.4668041316</v>
      </c>
      <c r="Q955" s="0" t="n">
        <f aca="false">MAX(0,F955-H955-K955-L955)</f>
        <v>0</v>
      </c>
    </row>
    <row r="956" customFormat="false" ht="15" hidden="false" customHeight="false" outlineLevel="0" collapsed="false">
      <c r="A956" s="0" t="n">
        <f aca="false">'Profiles 8760'!A945</f>
        <v>943</v>
      </c>
      <c r="B956" s="0" t="n">
        <f aca="false">'Profiles 8760'!B945</f>
        <v>2</v>
      </c>
      <c r="C956" s="0" t="n">
        <f aca="false">'Profiles 8760'!E945</f>
        <v>0</v>
      </c>
      <c r="D956" s="0" t="n">
        <f aca="false">'Profiles 8760'!F945</f>
        <v>0</v>
      </c>
      <c r="E956" s="0" t="n">
        <f aca="false">'Profiles 8760'!G945</f>
        <v>0.23517</v>
      </c>
      <c r="F956" s="0" t="n">
        <f aca="false">D956*Assumptions!$C$11*$B$7+E956*Assumptions!$C$12*$B$8</f>
        <v>9.618453</v>
      </c>
      <c r="G956" s="0" t="n">
        <f aca="false">C956*Assumptions!$C$15</f>
        <v>0</v>
      </c>
      <c r="H956" s="0" t="n">
        <f aca="false">MIN(F956,G956)</f>
        <v>0</v>
      </c>
      <c r="I956" s="0" t="n">
        <f aca="false">IF(C956=1,MIN(G956-H956,Assumptions!$C$13,P955),0)</f>
        <v>0</v>
      </c>
      <c r="J956" s="0" t="n">
        <f aca="false">H956+I956</f>
        <v>0</v>
      </c>
      <c r="K956" s="0" t="n">
        <f aca="false">MIN(IF(C956=1,F956-H956,F956),Assumptions!$C$13,MAX(0,($B$5-P955)/$B$6))</f>
        <v>9.618453</v>
      </c>
      <c r="L956" s="0" t="n">
        <f aca="false">IF(C956=1,0,MIN(F956-K956,Assumptions!$C$15,MAX(0,$B$10-O955-M956)))</f>
        <v>0</v>
      </c>
      <c r="M956" s="0" t="n">
        <f aca="false">'Profiles 8760'!H945</f>
        <v>260800</v>
      </c>
      <c r="N956" s="0" t="n">
        <f aca="false">J956+L956</f>
        <v>0</v>
      </c>
      <c r="O956" s="0" t="n">
        <f aca="false">O955+N956</f>
        <v>76873.8142101425</v>
      </c>
      <c r="P956" s="0" t="n">
        <f aca="false">MIN($B$5,P955+K956*$B$6-I956)</f>
        <v>202.804079192</v>
      </c>
      <c r="Q956" s="0" t="n">
        <f aca="false">MAX(0,F956-H956-K956-L956)</f>
        <v>0</v>
      </c>
    </row>
    <row r="957" customFormat="false" ht="15" hidden="false" customHeight="false" outlineLevel="0" collapsed="false">
      <c r="A957" s="0" t="n">
        <f aca="false">'Profiles 8760'!A946</f>
        <v>944</v>
      </c>
      <c r="B957" s="0" t="n">
        <f aca="false">'Profiles 8760'!B946</f>
        <v>2</v>
      </c>
      <c r="C957" s="0" t="n">
        <f aca="false">'Profiles 8760'!E946</f>
        <v>1</v>
      </c>
      <c r="D957" s="0" t="n">
        <f aca="false">'Profiles 8760'!F946</f>
        <v>0.138351</v>
      </c>
      <c r="E957" s="0" t="n">
        <f aca="false">'Profiles 8760'!G946</f>
        <v>0.296273</v>
      </c>
      <c r="F957" s="0" t="n">
        <f aca="false">D957*Assumptions!$C$11*$B$7+E957*Assumptions!$C$12*$B$8</f>
        <v>52.0733345</v>
      </c>
      <c r="G957" s="0" t="n">
        <f aca="false">C957*Assumptions!$C$15</f>
        <v>200</v>
      </c>
      <c r="H957" s="0" t="n">
        <f aca="false">MIN(F957,G957)</f>
        <v>52.0733345</v>
      </c>
      <c r="I957" s="0" t="n">
        <f aca="false">IF(C957=1,MIN(G957-H957,Assumptions!$C$13,P956),0)</f>
        <v>147.9266655</v>
      </c>
      <c r="J957" s="0" t="n">
        <f aca="false">H957+I957</f>
        <v>200</v>
      </c>
      <c r="K957" s="0" t="n">
        <f aca="false">MIN(IF(C957=1,F957-H957,F957),Assumptions!$C$13,MAX(0,($B$5-P956)/$B$6))</f>
        <v>0</v>
      </c>
      <c r="L957" s="0" t="n">
        <f aca="false">IF(C957=1,0,MIN(F957-K957,Assumptions!$C$15,MAX(0,$B$10-O956-M957)))</f>
        <v>0</v>
      </c>
      <c r="M957" s="0" t="n">
        <f aca="false">'Profiles 8760'!H946</f>
        <v>260600</v>
      </c>
      <c r="N957" s="0" t="n">
        <f aca="false">J957+L957</f>
        <v>200</v>
      </c>
      <c r="O957" s="0" t="n">
        <f aca="false">O956+N957</f>
        <v>77073.8142101425</v>
      </c>
      <c r="P957" s="0" t="n">
        <f aca="false">MIN($B$5,P956+K957*$B$6-I957)</f>
        <v>54.877413692</v>
      </c>
      <c r="Q957" s="0" t="n">
        <f aca="false">MAX(0,F957-H957-K957-L957)</f>
        <v>0</v>
      </c>
    </row>
    <row r="958" customFormat="false" ht="15" hidden="false" customHeight="false" outlineLevel="0" collapsed="false">
      <c r="A958" s="0" t="n">
        <f aca="false">'Profiles 8760'!A947</f>
        <v>945</v>
      </c>
      <c r="B958" s="0" t="n">
        <f aca="false">'Profiles 8760'!B947</f>
        <v>2</v>
      </c>
      <c r="C958" s="0" t="n">
        <f aca="false">'Profiles 8760'!E947</f>
        <v>1</v>
      </c>
      <c r="D958" s="0" t="n">
        <f aca="false">'Profiles 8760'!F947</f>
        <v>0.467347</v>
      </c>
      <c r="E958" s="0" t="n">
        <f aca="false">'Profiles 8760'!G947</f>
        <v>0.25882</v>
      </c>
      <c r="F958" s="0" t="n">
        <f aca="false">D958*Assumptions!$C$11*$B$7+E958*Assumptions!$C$12*$B$8</f>
        <v>145.5555516</v>
      </c>
      <c r="G958" s="0" t="n">
        <f aca="false">C958*Assumptions!$C$15</f>
        <v>200</v>
      </c>
      <c r="H958" s="0" t="n">
        <f aca="false">MIN(F958,G958)</f>
        <v>145.5555516</v>
      </c>
      <c r="I958" s="0" t="n">
        <f aca="false">IF(C958=1,MIN(G958-H958,Assumptions!$C$13,P957),0)</f>
        <v>54.4444484</v>
      </c>
      <c r="J958" s="0" t="n">
        <f aca="false">H958+I958</f>
        <v>200</v>
      </c>
      <c r="K958" s="0" t="n">
        <f aca="false">MIN(IF(C958=1,F958-H958,F958),Assumptions!$C$13,MAX(0,($B$5-P957)/$B$6))</f>
        <v>0</v>
      </c>
      <c r="L958" s="0" t="n">
        <f aca="false">IF(C958=1,0,MIN(F958-K958,Assumptions!$C$15,MAX(0,$B$10-O957-M958)))</f>
        <v>0</v>
      </c>
      <c r="M958" s="0" t="n">
        <f aca="false">'Profiles 8760'!H947</f>
        <v>260400</v>
      </c>
      <c r="N958" s="0" t="n">
        <f aca="false">J958+L958</f>
        <v>200</v>
      </c>
      <c r="O958" s="0" t="n">
        <f aca="false">O957+N958</f>
        <v>77273.8142101425</v>
      </c>
      <c r="P958" s="0" t="n">
        <f aca="false">MIN($B$5,P957+K958*$B$6-I958)</f>
        <v>0.432965291999977</v>
      </c>
      <c r="Q958" s="0" t="n">
        <f aca="false">MAX(0,F958-H958-K958-L958)</f>
        <v>0</v>
      </c>
    </row>
    <row r="959" customFormat="false" ht="15" hidden="false" customHeight="false" outlineLevel="0" collapsed="false">
      <c r="A959" s="0" t="n">
        <f aca="false">'Profiles 8760'!A948</f>
        <v>946</v>
      </c>
      <c r="B959" s="0" t="n">
        <f aca="false">'Profiles 8760'!B948</f>
        <v>2</v>
      </c>
      <c r="C959" s="0" t="n">
        <f aca="false">'Profiles 8760'!E948</f>
        <v>0</v>
      </c>
      <c r="D959" s="0" t="n">
        <f aca="false">'Profiles 8760'!F948</f>
        <v>0.820526</v>
      </c>
      <c r="E959" s="0" t="n">
        <f aca="false">'Profiles 8760'!G948</f>
        <v>0.236711</v>
      </c>
      <c r="F959" s="0" t="n">
        <f aca="false">D959*Assumptions!$C$11*$B$7+E959*Assumptions!$C$12*$B$8</f>
        <v>246.6493887</v>
      </c>
      <c r="G959" s="0" t="n">
        <f aca="false">C959*Assumptions!$C$15</f>
        <v>0</v>
      </c>
      <c r="H959" s="0" t="n">
        <f aca="false">MIN(F959,G959)</f>
        <v>0</v>
      </c>
      <c r="I959" s="0" t="n">
        <f aca="false">IF(C959=1,MIN(G959-H959,Assumptions!$C$13,P958),0)</f>
        <v>0</v>
      </c>
      <c r="J959" s="0" t="n">
        <f aca="false">H959+I959</f>
        <v>0</v>
      </c>
      <c r="K959" s="0" t="n">
        <f aca="false">MIN(IF(C959=1,F959-H959,F959),Assumptions!$C$13,MAX(0,($B$5-P958)/$B$6))</f>
        <v>180</v>
      </c>
      <c r="L959" s="0" t="n">
        <f aca="false">IF(C959=1,0,MIN(F959-K959,Assumptions!$C$15,MAX(0,$B$10-O958-M959)))</f>
        <v>66.6493887</v>
      </c>
      <c r="M959" s="0" t="n">
        <f aca="false">'Profiles 8760'!H948</f>
        <v>260400</v>
      </c>
      <c r="N959" s="0" t="n">
        <f aca="false">J959+L959</f>
        <v>66.6493887</v>
      </c>
      <c r="O959" s="0" t="n">
        <f aca="false">O958+N959</f>
        <v>77340.4635988424</v>
      </c>
      <c r="P959" s="0" t="n">
        <f aca="false">MIN($B$5,P958+K959*$B$6-I959)</f>
        <v>156.456965292</v>
      </c>
      <c r="Q959" s="0" t="n">
        <f aca="false">MAX(0,F959-H959-K959-L959)</f>
        <v>0</v>
      </c>
    </row>
    <row r="960" customFormat="false" ht="15" hidden="false" customHeight="false" outlineLevel="0" collapsed="false">
      <c r="A960" s="0" t="n">
        <f aca="false">'Profiles 8760'!A949</f>
        <v>947</v>
      </c>
      <c r="B960" s="0" t="n">
        <f aca="false">'Profiles 8760'!B949</f>
        <v>2</v>
      </c>
      <c r="C960" s="0" t="n">
        <f aca="false">'Profiles 8760'!E949</f>
        <v>0</v>
      </c>
      <c r="D960" s="0" t="n">
        <f aca="false">'Profiles 8760'!F949</f>
        <v>1</v>
      </c>
      <c r="E960" s="0" t="n">
        <f aca="false">'Profiles 8760'!G949</f>
        <v>0.217229</v>
      </c>
      <c r="F960" s="0" t="n">
        <f aca="false">D960*Assumptions!$C$11*$B$7+E960*Assumptions!$C$12*$B$8</f>
        <v>297.6846661</v>
      </c>
      <c r="G960" s="0" t="n">
        <f aca="false">C960*Assumptions!$C$15</f>
        <v>0</v>
      </c>
      <c r="H960" s="0" t="n">
        <f aca="false">MIN(F960,G960)</f>
        <v>0</v>
      </c>
      <c r="I960" s="0" t="n">
        <f aca="false">IF(C960=1,MIN(G960-H960,Assumptions!$C$13,P959),0)</f>
        <v>0</v>
      </c>
      <c r="J960" s="0" t="n">
        <f aca="false">H960+I960</f>
        <v>0</v>
      </c>
      <c r="K960" s="0" t="n">
        <f aca="false">MIN(IF(C960=1,F960-H960,F960),Assumptions!$C$13,MAX(0,($B$5-P959)/$B$6))</f>
        <v>180</v>
      </c>
      <c r="L960" s="0" t="n">
        <f aca="false">IF(C960=1,0,MIN(F960-K960,Assumptions!$C$15,MAX(0,$B$10-O959-M960)))</f>
        <v>117.6846661</v>
      </c>
      <c r="M960" s="0" t="n">
        <f aca="false">'Profiles 8760'!H949</f>
        <v>260400</v>
      </c>
      <c r="N960" s="0" t="n">
        <f aca="false">J960+L960</f>
        <v>117.6846661</v>
      </c>
      <c r="O960" s="0" t="n">
        <f aca="false">O959+N960</f>
        <v>77458.1482649424</v>
      </c>
      <c r="P960" s="0" t="n">
        <f aca="false">MIN($B$5,P959+K960*$B$6-I960)</f>
        <v>312.480965292</v>
      </c>
      <c r="Q960" s="0" t="n">
        <f aca="false">MAX(0,F960-H960-K960-L960)</f>
        <v>0</v>
      </c>
    </row>
    <row r="961" customFormat="false" ht="15" hidden="false" customHeight="false" outlineLevel="0" collapsed="false">
      <c r="A961" s="0" t="n">
        <f aca="false">'Profiles 8760'!A950</f>
        <v>948</v>
      </c>
      <c r="B961" s="0" t="n">
        <f aca="false">'Profiles 8760'!B950</f>
        <v>2</v>
      </c>
      <c r="C961" s="0" t="n">
        <f aca="false">'Profiles 8760'!E950</f>
        <v>0</v>
      </c>
      <c r="D961" s="0" t="n">
        <f aca="false">'Profiles 8760'!F950</f>
        <v>1</v>
      </c>
      <c r="E961" s="0" t="n">
        <f aca="false">'Profiles 8760'!G950</f>
        <v>0.179085</v>
      </c>
      <c r="F961" s="0" t="n">
        <f aca="false">D961*Assumptions!$C$11*$B$7+E961*Assumptions!$C$12*$B$8</f>
        <v>296.1245765</v>
      </c>
      <c r="G961" s="0" t="n">
        <f aca="false">C961*Assumptions!$C$15</f>
        <v>0</v>
      </c>
      <c r="H961" s="0" t="n">
        <f aca="false">MIN(F961,G961)</f>
        <v>0</v>
      </c>
      <c r="I961" s="0" t="n">
        <f aca="false">IF(C961=1,MIN(G961-H961,Assumptions!$C$13,P960),0)</f>
        <v>0</v>
      </c>
      <c r="J961" s="0" t="n">
        <f aca="false">H961+I961</f>
        <v>0</v>
      </c>
      <c r="K961" s="0" t="n">
        <f aca="false">MIN(IF(C961=1,F961-H961,F961),Assumptions!$C$13,MAX(0,($B$5-P960)/$B$6))</f>
        <v>180</v>
      </c>
      <c r="L961" s="0" t="n">
        <f aca="false">IF(C961=1,0,MIN(F961-K961,Assumptions!$C$15,MAX(0,$B$10-O960-M961)))</f>
        <v>116.1245765</v>
      </c>
      <c r="M961" s="0" t="n">
        <f aca="false">'Profiles 8760'!H950</f>
        <v>260400</v>
      </c>
      <c r="N961" s="0" t="n">
        <f aca="false">J961+L961</f>
        <v>116.1245765</v>
      </c>
      <c r="O961" s="0" t="n">
        <f aca="false">O960+N961</f>
        <v>77574.2728414425</v>
      </c>
      <c r="P961" s="0" t="n">
        <f aca="false">MIN($B$5,P960+K961*$B$6-I961)</f>
        <v>468.504965292</v>
      </c>
      <c r="Q961" s="0" t="n">
        <f aca="false">MAX(0,F961-H961-K961-L961)</f>
        <v>0</v>
      </c>
    </row>
    <row r="962" customFormat="false" ht="15" hidden="false" customHeight="false" outlineLevel="0" collapsed="false">
      <c r="A962" s="0" t="n">
        <f aca="false">'Profiles 8760'!A951</f>
        <v>949</v>
      </c>
      <c r="B962" s="0" t="n">
        <f aca="false">'Profiles 8760'!B951</f>
        <v>2</v>
      </c>
      <c r="C962" s="0" t="n">
        <f aca="false">'Profiles 8760'!E951</f>
        <v>0</v>
      </c>
      <c r="D962" s="0" t="n">
        <f aca="false">'Profiles 8760'!F951</f>
        <v>1</v>
      </c>
      <c r="E962" s="0" t="n">
        <f aca="false">'Profiles 8760'!G951</f>
        <v>0.216379</v>
      </c>
      <c r="F962" s="0" t="n">
        <f aca="false">D962*Assumptions!$C$11*$B$7+E962*Assumptions!$C$12*$B$8</f>
        <v>297.6499011</v>
      </c>
      <c r="G962" s="0" t="n">
        <f aca="false">C962*Assumptions!$C$15</f>
        <v>0</v>
      </c>
      <c r="H962" s="0" t="n">
        <f aca="false">MIN(F962,G962)</f>
        <v>0</v>
      </c>
      <c r="I962" s="0" t="n">
        <f aca="false">IF(C962=1,MIN(G962-H962,Assumptions!$C$13,P961),0)</f>
        <v>0</v>
      </c>
      <c r="J962" s="0" t="n">
        <f aca="false">H962+I962</f>
        <v>0</v>
      </c>
      <c r="K962" s="0" t="n">
        <f aca="false">MIN(IF(C962=1,F962-H962,F962),Assumptions!$C$13,MAX(0,($B$5-P961)/$B$6))</f>
        <v>48.8059929718505</v>
      </c>
      <c r="L962" s="0" t="n">
        <f aca="false">IF(C962=1,0,MIN(F962-K962,Assumptions!$C$15,MAX(0,$B$10-O961-M962)))</f>
        <v>200</v>
      </c>
      <c r="M962" s="0" t="n">
        <f aca="false">'Profiles 8760'!H951</f>
        <v>260400</v>
      </c>
      <c r="N962" s="0" t="n">
        <f aca="false">J962+L962</f>
        <v>200</v>
      </c>
      <c r="O962" s="0" t="n">
        <f aca="false">O961+N962</f>
        <v>77774.2728414425</v>
      </c>
      <c r="P962" s="0" t="n">
        <f aca="false">MIN($B$5,P961+K962*$B$6-I962)</f>
        <v>510.81</v>
      </c>
      <c r="Q962" s="0" t="n">
        <f aca="false">MAX(0,F962-H962-K962-L962)</f>
        <v>48.8439081281495</v>
      </c>
    </row>
    <row r="963" customFormat="false" ht="15" hidden="false" customHeight="false" outlineLevel="0" collapsed="false">
      <c r="A963" s="0" t="n">
        <f aca="false">'Profiles 8760'!A952</f>
        <v>950</v>
      </c>
      <c r="B963" s="0" t="n">
        <f aca="false">'Profiles 8760'!B952</f>
        <v>2</v>
      </c>
      <c r="C963" s="0" t="n">
        <f aca="false">'Profiles 8760'!E952</f>
        <v>0</v>
      </c>
      <c r="D963" s="0" t="n">
        <f aca="false">'Profiles 8760'!F952</f>
        <v>1</v>
      </c>
      <c r="E963" s="0" t="n">
        <f aca="false">'Profiles 8760'!G952</f>
        <v>0.193972</v>
      </c>
      <c r="F963" s="0" t="n">
        <f aca="false">D963*Assumptions!$C$11*$B$7+E963*Assumptions!$C$12*$B$8</f>
        <v>296.7334548</v>
      </c>
      <c r="G963" s="0" t="n">
        <f aca="false">C963*Assumptions!$C$15</f>
        <v>0</v>
      </c>
      <c r="H963" s="0" t="n">
        <f aca="false">MIN(F963,G963)</f>
        <v>0</v>
      </c>
      <c r="I963" s="0" t="n">
        <f aca="false">IF(C963=1,MIN(G963-H963,Assumptions!$C$13,P962),0)</f>
        <v>0</v>
      </c>
      <c r="J963" s="0" t="n">
        <f aca="false">H963+I963</f>
        <v>0</v>
      </c>
      <c r="K963" s="0" t="n">
        <f aca="false">MIN(IF(C963=1,F963-H963,F963),Assumptions!$C$13,MAX(0,($B$5-P962)/$B$6))</f>
        <v>0</v>
      </c>
      <c r="L963" s="0" t="n">
        <f aca="false">IF(C963=1,0,MIN(F963-K963,Assumptions!$C$15,MAX(0,$B$10-O962-M963)))</f>
        <v>200</v>
      </c>
      <c r="M963" s="0" t="n">
        <f aca="false">'Profiles 8760'!H952</f>
        <v>260400</v>
      </c>
      <c r="N963" s="0" t="n">
        <f aca="false">J963+L963</f>
        <v>200</v>
      </c>
      <c r="O963" s="0" t="n">
        <f aca="false">O962+N963</f>
        <v>77974.2728414425</v>
      </c>
      <c r="P963" s="0" t="n">
        <f aca="false">MIN($B$5,P962+K963*$B$6-I963)</f>
        <v>510.81</v>
      </c>
      <c r="Q963" s="0" t="n">
        <f aca="false">MAX(0,F963-H963-K963-L963)</f>
        <v>96.7334548</v>
      </c>
    </row>
    <row r="964" customFormat="false" ht="15" hidden="false" customHeight="false" outlineLevel="0" collapsed="false">
      <c r="A964" s="0" t="n">
        <f aca="false">'Profiles 8760'!A953</f>
        <v>951</v>
      </c>
      <c r="B964" s="0" t="n">
        <f aca="false">'Profiles 8760'!B953</f>
        <v>2</v>
      </c>
      <c r="C964" s="0" t="n">
        <f aca="false">'Profiles 8760'!E953</f>
        <v>0</v>
      </c>
      <c r="D964" s="0" t="n">
        <f aca="false">'Profiles 8760'!F953</f>
        <v>1</v>
      </c>
      <c r="E964" s="0" t="n">
        <f aca="false">'Profiles 8760'!G953</f>
        <v>0.160972</v>
      </c>
      <c r="F964" s="0" t="n">
        <f aca="false">D964*Assumptions!$C$11*$B$7+E964*Assumptions!$C$12*$B$8</f>
        <v>295.3837548</v>
      </c>
      <c r="G964" s="0" t="n">
        <f aca="false">C964*Assumptions!$C$15</f>
        <v>0</v>
      </c>
      <c r="H964" s="0" t="n">
        <f aca="false">MIN(F964,G964)</f>
        <v>0</v>
      </c>
      <c r="I964" s="0" t="n">
        <f aca="false">IF(C964=1,MIN(G964-H964,Assumptions!$C$13,P963),0)</f>
        <v>0</v>
      </c>
      <c r="J964" s="0" t="n">
        <f aca="false">H964+I964</f>
        <v>0</v>
      </c>
      <c r="K964" s="0" t="n">
        <f aca="false">MIN(IF(C964=1,F964-H964,F964),Assumptions!$C$13,MAX(0,($B$5-P963)/$B$6))</f>
        <v>0</v>
      </c>
      <c r="L964" s="0" t="n">
        <f aca="false">IF(C964=1,0,MIN(F964-K964,Assumptions!$C$15,MAX(0,$B$10-O963-M964)))</f>
        <v>200</v>
      </c>
      <c r="M964" s="0" t="n">
        <f aca="false">'Profiles 8760'!H953</f>
        <v>260400</v>
      </c>
      <c r="N964" s="0" t="n">
        <f aca="false">J964+L964</f>
        <v>200</v>
      </c>
      <c r="O964" s="0" t="n">
        <f aca="false">O963+N964</f>
        <v>78174.2728414425</v>
      </c>
      <c r="P964" s="0" t="n">
        <f aca="false">MIN($B$5,P963+K964*$B$6-I964)</f>
        <v>510.81</v>
      </c>
      <c r="Q964" s="0" t="n">
        <f aca="false">MAX(0,F964-H964-K964-L964)</f>
        <v>95.3837548</v>
      </c>
    </row>
    <row r="965" customFormat="false" ht="15" hidden="false" customHeight="false" outlineLevel="0" collapsed="false">
      <c r="A965" s="0" t="n">
        <f aca="false">'Profiles 8760'!A954</f>
        <v>952</v>
      </c>
      <c r="B965" s="0" t="n">
        <f aca="false">'Profiles 8760'!B954</f>
        <v>2</v>
      </c>
      <c r="C965" s="0" t="n">
        <f aca="false">'Profiles 8760'!E954</f>
        <v>0</v>
      </c>
      <c r="D965" s="0" t="n">
        <f aca="false">'Profiles 8760'!F954</f>
        <v>0.820526</v>
      </c>
      <c r="E965" s="0" t="n">
        <f aca="false">'Profiles 8760'!G954</f>
        <v>0.149005</v>
      </c>
      <c r="F965" s="0" t="n">
        <f aca="false">D965*Assumptions!$C$11*$B$7+E965*Assumptions!$C$12*$B$8</f>
        <v>243.0622133</v>
      </c>
      <c r="G965" s="0" t="n">
        <f aca="false">C965*Assumptions!$C$15</f>
        <v>0</v>
      </c>
      <c r="H965" s="0" t="n">
        <f aca="false">MIN(F965,G965)</f>
        <v>0</v>
      </c>
      <c r="I965" s="0" t="n">
        <f aca="false">IF(C965=1,MIN(G965-H965,Assumptions!$C$13,P964),0)</f>
        <v>0</v>
      </c>
      <c r="J965" s="0" t="n">
        <f aca="false">H965+I965</f>
        <v>0</v>
      </c>
      <c r="K965" s="0" t="n">
        <f aca="false">MIN(IF(C965=1,F965-H965,F965),Assumptions!$C$13,MAX(0,($B$5-P964)/$B$6))</f>
        <v>0</v>
      </c>
      <c r="L965" s="0" t="n">
        <f aca="false">IF(C965=1,0,MIN(F965-K965,Assumptions!$C$15,MAX(0,$B$10-O964-M965)))</f>
        <v>200</v>
      </c>
      <c r="M965" s="0" t="n">
        <f aca="false">'Profiles 8760'!H954</f>
        <v>260400</v>
      </c>
      <c r="N965" s="0" t="n">
        <f aca="false">J965+L965</f>
        <v>200</v>
      </c>
      <c r="O965" s="0" t="n">
        <f aca="false">O964+N965</f>
        <v>78374.2728414425</v>
      </c>
      <c r="P965" s="0" t="n">
        <f aca="false">MIN($B$5,P964+K965*$B$6-I965)</f>
        <v>510.81</v>
      </c>
      <c r="Q965" s="0" t="n">
        <f aca="false">MAX(0,F965-H965-K965-L965)</f>
        <v>43.0622133</v>
      </c>
    </row>
    <row r="966" customFormat="false" ht="15" hidden="false" customHeight="false" outlineLevel="0" collapsed="false">
      <c r="A966" s="0" t="n">
        <f aca="false">'Profiles 8760'!A955</f>
        <v>953</v>
      </c>
      <c r="B966" s="0" t="n">
        <f aca="false">'Profiles 8760'!B955</f>
        <v>2</v>
      </c>
      <c r="C966" s="0" t="n">
        <f aca="false">'Profiles 8760'!E955</f>
        <v>0</v>
      </c>
      <c r="D966" s="0" t="n">
        <f aca="false">'Profiles 8760'!F955</f>
        <v>0.467347</v>
      </c>
      <c r="E966" s="0" t="n">
        <f aca="false">'Profiles 8760'!G955</f>
        <v>0.20043</v>
      </c>
      <c r="F966" s="0" t="n">
        <f aca="false">D966*Assumptions!$C$11*$B$7+E966*Assumptions!$C$12*$B$8</f>
        <v>143.1674006</v>
      </c>
      <c r="G966" s="0" t="n">
        <f aca="false">C966*Assumptions!$C$15</f>
        <v>0</v>
      </c>
      <c r="H966" s="0" t="n">
        <f aca="false">MIN(F966,G966)</f>
        <v>0</v>
      </c>
      <c r="I966" s="0" t="n">
        <f aca="false">IF(C966=1,MIN(G966-H966,Assumptions!$C$13,P965),0)</f>
        <v>0</v>
      </c>
      <c r="J966" s="0" t="n">
        <f aca="false">H966+I966</f>
        <v>0</v>
      </c>
      <c r="K966" s="0" t="n">
        <f aca="false">MIN(IF(C966=1,F966-H966,F966),Assumptions!$C$13,MAX(0,($B$5-P965)/$B$6))</f>
        <v>0</v>
      </c>
      <c r="L966" s="0" t="n">
        <f aca="false">IF(C966=1,0,MIN(F966-K966,Assumptions!$C$15,MAX(0,$B$10-O965-M966)))</f>
        <v>143.1674006</v>
      </c>
      <c r="M966" s="0" t="n">
        <f aca="false">'Profiles 8760'!H955</f>
        <v>260400</v>
      </c>
      <c r="N966" s="0" t="n">
        <f aca="false">J966+L966</f>
        <v>143.1674006</v>
      </c>
      <c r="O966" s="0" t="n">
        <f aca="false">O965+N966</f>
        <v>78517.4402420424</v>
      </c>
      <c r="P966" s="0" t="n">
        <f aca="false">MIN($B$5,P965+K966*$B$6-I966)</f>
        <v>510.81</v>
      </c>
      <c r="Q966" s="0" t="n">
        <f aca="false">MAX(0,F966-H966-K966-L966)</f>
        <v>0</v>
      </c>
    </row>
    <row r="967" customFormat="false" ht="15" hidden="false" customHeight="false" outlineLevel="0" collapsed="false">
      <c r="A967" s="0" t="n">
        <f aca="false">'Profiles 8760'!A956</f>
        <v>954</v>
      </c>
      <c r="B967" s="0" t="n">
        <f aca="false">'Profiles 8760'!B956</f>
        <v>2</v>
      </c>
      <c r="C967" s="0" t="n">
        <f aca="false">'Profiles 8760'!E956</f>
        <v>0</v>
      </c>
      <c r="D967" s="0" t="n">
        <f aca="false">'Profiles 8760'!F956</f>
        <v>0.138351</v>
      </c>
      <c r="E967" s="0" t="n">
        <f aca="false">'Profiles 8760'!G956</f>
        <v>0.221802</v>
      </c>
      <c r="F967" s="0" t="n">
        <f aca="false">D967*Assumptions!$C$11*$B$7+E967*Assumptions!$C$12*$B$8</f>
        <v>49.0274706</v>
      </c>
      <c r="G967" s="0" t="n">
        <f aca="false">C967*Assumptions!$C$15</f>
        <v>0</v>
      </c>
      <c r="H967" s="0" t="n">
        <f aca="false">MIN(F967,G967)</f>
        <v>0</v>
      </c>
      <c r="I967" s="0" t="n">
        <f aca="false">IF(C967=1,MIN(G967-H967,Assumptions!$C$13,P966),0)</f>
        <v>0</v>
      </c>
      <c r="J967" s="0" t="n">
        <f aca="false">H967+I967</f>
        <v>0</v>
      </c>
      <c r="K967" s="0" t="n">
        <f aca="false">MIN(IF(C967=1,F967-H967,F967),Assumptions!$C$13,MAX(0,($B$5-P966)/$B$6))</f>
        <v>0</v>
      </c>
      <c r="L967" s="0" t="n">
        <f aca="false">IF(C967=1,0,MIN(F967-K967,Assumptions!$C$15,MAX(0,$B$10-O966-M967)))</f>
        <v>49.0274706</v>
      </c>
      <c r="M967" s="0" t="n">
        <f aca="false">'Profiles 8760'!H956</f>
        <v>260400</v>
      </c>
      <c r="N967" s="0" t="n">
        <f aca="false">J967+L967</f>
        <v>49.0274706</v>
      </c>
      <c r="O967" s="0" t="n">
        <f aca="false">O966+N967</f>
        <v>78566.4677126425</v>
      </c>
      <c r="P967" s="0" t="n">
        <f aca="false">MIN($B$5,P966+K967*$B$6-I967)</f>
        <v>510.81</v>
      </c>
      <c r="Q967" s="0" t="n">
        <f aca="false">MAX(0,F967-H967-K967-L967)</f>
        <v>0</v>
      </c>
    </row>
    <row r="968" customFormat="false" ht="15" hidden="false" customHeight="false" outlineLevel="0" collapsed="false">
      <c r="A968" s="0" t="n">
        <f aca="false">'Profiles 8760'!A957</f>
        <v>955</v>
      </c>
      <c r="B968" s="0" t="n">
        <f aca="false">'Profiles 8760'!B957</f>
        <v>2</v>
      </c>
      <c r="C968" s="0" t="n">
        <f aca="false">'Profiles 8760'!E957</f>
        <v>0</v>
      </c>
      <c r="D968" s="0" t="n">
        <f aca="false">'Profiles 8760'!F957</f>
        <v>0</v>
      </c>
      <c r="E968" s="0" t="n">
        <f aca="false">'Profiles 8760'!G957</f>
        <v>0.155289</v>
      </c>
      <c r="F968" s="0" t="n">
        <f aca="false">D968*Assumptions!$C$11*$B$7+E968*Assumptions!$C$12*$B$8</f>
        <v>6.3513201</v>
      </c>
      <c r="G968" s="0" t="n">
        <f aca="false">C968*Assumptions!$C$15</f>
        <v>0</v>
      </c>
      <c r="H968" s="0" t="n">
        <f aca="false">MIN(F968,G968)</f>
        <v>0</v>
      </c>
      <c r="I968" s="0" t="n">
        <f aca="false">IF(C968=1,MIN(G968-H968,Assumptions!$C$13,P967),0)</f>
        <v>0</v>
      </c>
      <c r="J968" s="0" t="n">
        <f aca="false">H968+I968</f>
        <v>0</v>
      </c>
      <c r="K968" s="0" t="n">
        <f aca="false">MIN(IF(C968=1,F968-H968,F968),Assumptions!$C$13,MAX(0,($B$5-P967)/$B$6))</f>
        <v>0</v>
      </c>
      <c r="L968" s="0" t="n">
        <f aca="false">IF(C968=1,0,MIN(F968-K968,Assumptions!$C$15,MAX(0,$B$10-O967-M968)))</f>
        <v>6.3513201</v>
      </c>
      <c r="M968" s="0" t="n">
        <f aca="false">'Profiles 8760'!H957</f>
        <v>260400</v>
      </c>
      <c r="N968" s="0" t="n">
        <f aca="false">J968+L968</f>
        <v>6.3513201</v>
      </c>
      <c r="O968" s="0" t="n">
        <f aca="false">O967+N968</f>
        <v>78572.8190327425</v>
      </c>
      <c r="P968" s="0" t="n">
        <f aca="false">MIN($B$5,P967+K968*$B$6-I968)</f>
        <v>510.81</v>
      </c>
      <c r="Q968" s="0" t="n">
        <f aca="false">MAX(0,F968-H968-K968-L968)</f>
        <v>0</v>
      </c>
    </row>
    <row r="969" customFormat="false" ht="15" hidden="false" customHeight="false" outlineLevel="0" collapsed="false">
      <c r="A969" s="0" t="n">
        <f aca="false">'Profiles 8760'!A958</f>
        <v>956</v>
      </c>
      <c r="B969" s="0" t="n">
        <f aca="false">'Profiles 8760'!B958</f>
        <v>2</v>
      </c>
      <c r="C969" s="0" t="n">
        <f aca="false">'Profiles 8760'!E958</f>
        <v>1</v>
      </c>
      <c r="D969" s="0" t="n">
        <f aca="false">'Profiles 8760'!F958</f>
        <v>0</v>
      </c>
      <c r="E969" s="0" t="n">
        <f aca="false">'Profiles 8760'!G958</f>
        <v>0.169963</v>
      </c>
      <c r="F969" s="0" t="n">
        <f aca="false">D969*Assumptions!$C$11*$B$7+E969*Assumptions!$C$12*$B$8</f>
        <v>6.9514867</v>
      </c>
      <c r="G969" s="0" t="n">
        <f aca="false">C969*Assumptions!$C$15</f>
        <v>200</v>
      </c>
      <c r="H969" s="0" t="n">
        <f aca="false">MIN(F969,G969)</f>
        <v>6.9514867</v>
      </c>
      <c r="I969" s="0" t="n">
        <f aca="false">IF(C969=1,MIN(G969-H969,Assumptions!$C$13,P968),0)</f>
        <v>180</v>
      </c>
      <c r="J969" s="0" t="n">
        <f aca="false">H969+I969</f>
        <v>186.9514867</v>
      </c>
      <c r="K969" s="0" t="n">
        <f aca="false">MIN(IF(C969=1,F969-H969,F969),Assumptions!$C$13,MAX(0,($B$5-P968)/$B$6))</f>
        <v>0</v>
      </c>
      <c r="L969" s="0" t="n">
        <f aca="false">IF(C969=1,0,MIN(F969-K969,Assumptions!$C$15,MAX(0,$B$10-O968-M969)))</f>
        <v>0</v>
      </c>
      <c r="M969" s="0" t="n">
        <f aca="false">'Profiles 8760'!H958</f>
        <v>260200</v>
      </c>
      <c r="N969" s="0" t="n">
        <f aca="false">J969+L969</f>
        <v>186.9514867</v>
      </c>
      <c r="O969" s="0" t="n">
        <f aca="false">O968+N969</f>
        <v>78759.7705194425</v>
      </c>
      <c r="P969" s="0" t="n">
        <f aca="false">MIN($B$5,P968+K969*$B$6-I969)</f>
        <v>330.81</v>
      </c>
      <c r="Q969" s="0" t="n">
        <f aca="false">MAX(0,F969-H969-K969-L969)</f>
        <v>0</v>
      </c>
    </row>
    <row r="970" customFormat="false" ht="15" hidden="false" customHeight="false" outlineLevel="0" collapsed="false">
      <c r="A970" s="0" t="n">
        <f aca="false">'Profiles 8760'!A959</f>
        <v>957</v>
      </c>
      <c r="B970" s="0" t="n">
        <f aca="false">'Profiles 8760'!B959</f>
        <v>2</v>
      </c>
      <c r="C970" s="0" t="n">
        <f aca="false">'Profiles 8760'!E959</f>
        <v>1</v>
      </c>
      <c r="D970" s="0" t="n">
        <f aca="false">'Profiles 8760'!F959</f>
        <v>0</v>
      </c>
      <c r="E970" s="0" t="n">
        <f aca="false">'Profiles 8760'!G959</f>
        <v>0.157465</v>
      </c>
      <c r="F970" s="0" t="n">
        <f aca="false">D970*Assumptions!$C$11*$B$7+E970*Assumptions!$C$12*$B$8</f>
        <v>6.4403185</v>
      </c>
      <c r="G970" s="0" t="n">
        <f aca="false">C970*Assumptions!$C$15</f>
        <v>200</v>
      </c>
      <c r="H970" s="0" t="n">
        <f aca="false">MIN(F970,G970)</f>
        <v>6.4403185</v>
      </c>
      <c r="I970" s="0" t="n">
        <f aca="false">IF(C970=1,MIN(G970-H970,Assumptions!$C$13,P969),0)</f>
        <v>180</v>
      </c>
      <c r="J970" s="0" t="n">
        <f aca="false">H970+I970</f>
        <v>186.4403185</v>
      </c>
      <c r="K970" s="0" t="n">
        <f aca="false">MIN(IF(C970=1,F970-H970,F970),Assumptions!$C$13,MAX(0,($B$5-P969)/$B$6))</f>
        <v>0</v>
      </c>
      <c r="L970" s="0" t="n">
        <f aca="false">IF(C970=1,0,MIN(F970-K970,Assumptions!$C$15,MAX(0,$B$10-O969-M970)))</f>
        <v>0</v>
      </c>
      <c r="M970" s="0" t="n">
        <f aca="false">'Profiles 8760'!H959</f>
        <v>260000</v>
      </c>
      <c r="N970" s="0" t="n">
        <f aca="false">J970+L970</f>
        <v>186.4403185</v>
      </c>
      <c r="O970" s="0" t="n">
        <f aca="false">O969+N970</f>
        <v>78946.2108379425</v>
      </c>
      <c r="P970" s="0" t="n">
        <f aca="false">MIN($B$5,P969+K970*$B$6-I970)</f>
        <v>150.81</v>
      </c>
      <c r="Q970" s="0" t="n">
        <f aca="false">MAX(0,F970-H970-K970-L970)</f>
        <v>0</v>
      </c>
    </row>
    <row r="971" customFormat="false" ht="15" hidden="false" customHeight="false" outlineLevel="0" collapsed="false">
      <c r="A971" s="0" t="n">
        <f aca="false">'Profiles 8760'!A960</f>
        <v>958</v>
      </c>
      <c r="B971" s="0" t="n">
        <f aca="false">'Profiles 8760'!B960</f>
        <v>2</v>
      </c>
      <c r="C971" s="0" t="n">
        <f aca="false">'Profiles 8760'!E960</f>
        <v>0</v>
      </c>
      <c r="D971" s="0" t="n">
        <f aca="false">'Profiles 8760'!F960</f>
        <v>0</v>
      </c>
      <c r="E971" s="0" t="n">
        <f aca="false">'Profiles 8760'!G960</f>
        <v>0.103281</v>
      </c>
      <c r="F971" s="0" t="n">
        <f aca="false">D971*Assumptions!$C$11*$B$7+E971*Assumptions!$C$12*$B$8</f>
        <v>4.2241929</v>
      </c>
      <c r="G971" s="0" t="n">
        <f aca="false">C971*Assumptions!$C$15</f>
        <v>0</v>
      </c>
      <c r="H971" s="0" t="n">
        <f aca="false">MIN(F971,G971)</f>
        <v>0</v>
      </c>
      <c r="I971" s="0" t="n">
        <f aca="false">IF(C971=1,MIN(G971-H971,Assumptions!$C$13,P970),0)</f>
        <v>0</v>
      </c>
      <c r="J971" s="0" t="n">
        <f aca="false">H971+I971</f>
        <v>0</v>
      </c>
      <c r="K971" s="0" t="n">
        <f aca="false">MIN(IF(C971=1,F971-H971,F971),Assumptions!$C$13,MAX(0,($B$5-P970)/$B$6))</f>
        <v>4.2241929</v>
      </c>
      <c r="L971" s="0" t="n">
        <f aca="false">IF(C971=1,0,MIN(F971-K971,Assumptions!$C$15,MAX(0,$B$10-O970-M971)))</f>
        <v>0</v>
      </c>
      <c r="M971" s="0" t="n">
        <f aca="false">'Profiles 8760'!H960</f>
        <v>260000</v>
      </c>
      <c r="N971" s="0" t="n">
        <f aca="false">J971+L971</f>
        <v>0</v>
      </c>
      <c r="O971" s="0" t="n">
        <f aca="false">O970+N971</f>
        <v>78946.2108379425</v>
      </c>
      <c r="P971" s="0" t="n">
        <f aca="false">MIN($B$5,P970+K971*$B$6-I971)</f>
        <v>154.47153040572</v>
      </c>
      <c r="Q971" s="0" t="n">
        <f aca="false">MAX(0,F971-H971-K971-L971)</f>
        <v>0</v>
      </c>
    </row>
    <row r="972" customFormat="false" ht="15" hidden="false" customHeight="false" outlineLevel="0" collapsed="false">
      <c r="A972" s="0" t="n">
        <f aca="false">'Profiles 8760'!A961</f>
        <v>959</v>
      </c>
      <c r="B972" s="0" t="n">
        <f aca="false">'Profiles 8760'!B961</f>
        <v>2</v>
      </c>
      <c r="C972" s="0" t="n">
        <f aca="false">'Profiles 8760'!E961</f>
        <v>0</v>
      </c>
      <c r="D972" s="0" t="n">
        <f aca="false">'Profiles 8760'!F961</f>
        <v>0</v>
      </c>
      <c r="E972" s="0" t="n">
        <f aca="false">'Profiles 8760'!G961</f>
        <v>0.146931</v>
      </c>
      <c r="F972" s="0" t="n">
        <f aca="false">D972*Assumptions!$C$11*$B$7+E972*Assumptions!$C$12*$B$8</f>
        <v>6.0094779</v>
      </c>
      <c r="G972" s="0" t="n">
        <f aca="false">C972*Assumptions!$C$15</f>
        <v>0</v>
      </c>
      <c r="H972" s="0" t="n">
        <f aca="false">MIN(F972,G972)</f>
        <v>0</v>
      </c>
      <c r="I972" s="0" t="n">
        <f aca="false">IF(C972=1,MIN(G972-H972,Assumptions!$C$13,P971),0)</f>
        <v>0</v>
      </c>
      <c r="J972" s="0" t="n">
        <f aca="false">H972+I972</f>
        <v>0</v>
      </c>
      <c r="K972" s="0" t="n">
        <f aca="false">MIN(IF(C972=1,F972-H972,F972),Assumptions!$C$13,MAX(0,($B$5-P971)/$B$6))</f>
        <v>6.0094779</v>
      </c>
      <c r="L972" s="0" t="n">
        <f aca="false">IF(C972=1,0,MIN(F972-K972,Assumptions!$C$15,MAX(0,$B$10-O971-M972)))</f>
        <v>0</v>
      </c>
      <c r="M972" s="0" t="n">
        <f aca="false">'Profiles 8760'!H961</f>
        <v>260000</v>
      </c>
      <c r="N972" s="0" t="n">
        <f aca="false">J972+L972</f>
        <v>0</v>
      </c>
      <c r="O972" s="0" t="n">
        <f aca="false">O971+N972</f>
        <v>78946.2108379425</v>
      </c>
      <c r="P972" s="0" t="n">
        <f aca="false">MIN($B$5,P971+K972*$B$6-I972)</f>
        <v>159.68054584944</v>
      </c>
      <c r="Q972" s="0" t="n">
        <f aca="false">MAX(0,F972-H972-K972-L972)</f>
        <v>0</v>
      </c>
    </row>
    <row r="973" customFormat="false" ht="15" hidden="false" customHeight="false" outlineLevel="0" collapsed="false">
      <c r="A973" s="0" t="n">
        <f aca="false">'Profiles 8760'!A962</f>
        <v>960</v>
      </c>
      <c r="B973" s="0" t="n">
        <f aca="false">'Profiles 8760'!B962</f>
        <v>2</v>
      </c>
      <c r="C973" s="0" t="n">
        <f aca="false">'Profiles 8760'!E962</f>
        <v>0</v>
      </c>
      <c r="D973" s="0" t="n">
        <f aca="false">'Profiles 8760'!F962</f>
        <v>0</v>
      </c>
      <c r="E973" s="0" t="n">
        <f aca="false">'Profiles 8760'!G962</f>
        <v>0.152511</v>
      </c>
      <c r="F973" s="0" t="n">
        <f aca="false">D973*Assumptions!$C$11*$B$7+E973*Assumptions!$C$12*$B$8</f>
        <v>6.2376999</v>
      </c>
      <c r="G973" s="0" t="n">
        <f aca="false">C973*Assumptions!$C$15</f>
        <v>0</v>
      </c>
      <c r="H973" s="0" t="n">
        <f aca="false">MIN(F973,G973)</f>
        <v>0</v>
      </c>
      <c r="I973" s="0" t="n">
        <f aca="false">IF(C973=1,MIN(G973-H973,Assumptions!$C$13,P972),0)</f>
        <v>0</v>
      </c>
      <c r="J973" s="0" t="n">
        <f aca="false">H973+I973</f>
        <v>0</v>
      </c>
      <c r="K973" s="0" t="n">
        <f aca="false">MIN(IF(C973=1,F973-H973,F973),Assumptions!$C$13,MAX(0,($B$5-P972)/$B$6))</f>
        <v>6.2376999</v>
      </c>
      <c r="L973" s="0" t="n">
        <f aca="false">IF(C973=1,0,MIN(F973-K973,Assumptions!$C$15,MAX(0,$B$10-O972-M973)))</f>
        <v>0</v>
      </c>
      <c r="M973" s="0" t="n">
        <f aca="false">'Profiles 8760'!H962</f>
        <v>260000</v>
      </c>
      <c r="N973" s="0" t="n">
        <f aca="false">J973+L973</f>
        <v>0</v>
      </c>
      <c r="O973" s="0" t="n">
        <f aca="false">O972+N973</f>
        <v>78946.2108379425</v>
      </c>
      <c r="P973" s="0" t="n">
        <f aca="false">MIN($B$5,P972+K973*$B$6-I973)</f>
        <v>165.08738412276</v>
      </c>
      <c r="Q973" s="0" t="n">
        <f aca="false">MAX(0,F973-H973-K973-L973)</f>
        <v>0</v>
      </c>
    </row>
    <row r="974" customFormat="false" ht="15" hidden="false" customHeight="false" outlineLevel="0" collapsed="false">
      <c r="A974" s="0" t="n">
        <f aca="false">'Profiles 8760'!A963</f>
        <v>961</v>
      </c>
      <c r="B974" s="0" t="n">
        <f aca="false">'Profiles 8760'!B963</f>
        <v>2</v>
      </c>
      <c r="C974" s="0" t="n">
        <f aca="false">'Profiles 8760'!E963</f>
        <v>0</v>
      </c>
      <c r="D974" s="0" t="n">
        <f aca="false">'Profiles 8760'!F963</f>
        <v>0</v>
      </c>
      <c r="E974" s="0" t="n">
        <f aca="false">'Profiles 8760'!G963</f>
        <v>0.101925</v>
      </c>
      <c r="F974" s="0" t="n">
        <f aca="false">D974*Assumptions!$C$11*$B$7+E974*Assumptions!$C$12*$B$8</f>
        <v>4.1687325</v>
      </c>
      <c r="G974" s="0" t="n">
        <f aca="false">C974*Assumptions!$C$15</f>
        <v>0</v>
      </c>
      <c r="H974" s="0" t="n">
        <f aca="false">MIN(F974,G974)</f>
        <v>0</v>
      </c>
      <c r="I974" s="0" t="n">
        <f aca="false">IF(C974=1,MIN(G974-H974,Assumptions!$C$13,P973),0)</f>
        <v>0</v>
      </c>
      <c r="J974" s="0" t="n">
        <f aca="false">H974+I974</f>
        <v>0</v>
      </c>
      <c r="K974" s="0" t="n">
        <f aca="false">MIN(IF(C974=1,F974-H974,F974),Assumptions!$C$13,MAX(0,($B$5-P973)/$B$6))</f>
        <v>4.1687325</v>
      </c>
      <c r="L974" s="0" t="n">
        <f aca="false">IF(C974=1,0,MIN(F974-K974,Assumptions!$C$15,MAX(0,$B$10-O973-M974)))</f>
        <v>0</v>
      </c>
      <c r="M974" s="0" t="n">
        <f aca="false">'Profiles 8760'!H963</f>
        <v>260000</v>
      </c>
      <c r="N974" s="0" t="n">
        <f aca="false">J974+L974</f>
        <v>0</v>
      </c>
      <c r="O974" s="0" t="n">
        <f aca="false">O973+N974</f>
        <v>78946.2108379425</v>
      </c>
      <c r="P974" s="0" t="n">
        <f aca="false">MIN($B$5,P973+K974*$B$6-I974)</f>
        <v>168.70084145376</v>
      </c>
      <c r="Q974" s="0" t="n">
        <f aca="false">MAX(0,F974-H974-K974-L974)</f>
        <v>0</v>
      </c>
    </row>
    <row r="975" customFormat="false" ht="15" hidden="false" customHeight="false" outlineLevel="0" collapsed="false">
      <c r="A975" s="0" t="n">
        <f aca="false">'Profiles 8760'!A964</f>
        <v>962</v>
      </c>
      <c r="B975" s="0" t="n">
        <f aca="false">'Profiles 8760'!B964</f>
        <v>2</v>
      </c>
      <c r="C975" s="0" t="n">
        <f aca="false">'Profiles 8760'!E964</f>
        <v>0</v>
      </c>
      <c r="D975" s="0" t="n">
        <f aca="false">'Profiles 8760'!F964</f>
        <v>0</v>
      </c>
      <c r="E975" s="0" t="n">
        <f aca="false">'Profiles 8760'!G964</f>
        <v>0.168933</v>
      </c>
      <c r="F975" s="0" t="n">
        <f aca="false">D975*Assumptions!$C$11*$B$7+E975*Assumptions!$C$12*$B$8</f>
        <v>6.9093597</v>
      </c>
      <c r="G975" s="0" t="n">
        <f aca="false">C975*Assumptions!$C$15</f>
        <v>0</v>
      </c>
      <c r="H975" s="0" t="n">
        <f aca="false">MIN(F975,G975)</f>
        <v>0</v>
      </c>
      <c r="I975" s="0" t="n">
        <f aca="false">IF(C975=1,MIN(G975-H975,Assumptions!$C$13,P974),0)</f>
        <v>0</v>
      </c>
      <c r="J975" s="0" t="n">
        <f aca="false">H975+I975</f>
        <v>0</v>
      </c>
      <c r="K975" s="0" t="n">
        <f aca="false">MIN(IF(C975=1,F975-H975,F975),Assumptions!$C$13,MAX(0,($B$5-P974)/$B$6))</f>
        <v>6.9093597</v>
      </c>
      <c r="L975" s="0" t="n">
        <f aca="false">IF(C975=1,0,MIN(F975-K975,Assumptions!$C$15,MAX(0,$B$10-O974-M975)))</f>
        <v>0</v>
      </c>
      <c r="M975" s="0" t="n">
        <f aca="false">'Profiles 8760'!H964</f>
        <v>260000</v>
      </c>
      <c r="N975" s="0" t="n">
        <f aca="false">J975+L975</f>
        <v>0</v>
      </c>
      <c r="O975" s="0" t="n">
        <f aca="false">O974+N975</f>
        <v>78946.2108379425</v>
      </c>
      <c r="P975" s="0" t="n">
        <f aca="false">MIN($B$5,P974+K975*$B$6-I975)</f>
        <v>174.68987444172</v>
      </c>
      <c r="Q975" s="0" t="n">
        <f aca="false">MAX(0,F975-H975-K975-L975)</f>
        <v>0</v>
      </c>
    </row>
    <row r="976" customFormat="false" ht="15" hidden="false" customHeight="false" outlineLevel="0" collapsed="false">
      <c r="A976" s="0" t="n">
        <f aca="false">'Profiles 8760'!A965</f>
        <v>963</v>
      </c>
      <c r="B976" s="0" t="n">
        <f aca="false">'Profiles 8760'!B965</f>
        <v>2</v>
      </c>
      <c r="C976" s="0" t="n">
        <f aca="false">'Profiles 8760'!E965</f>
        <v>0</v>
      </c>
      <c r="D976" s="0" t="n">
        <f aca="false">'Profiles 8760'!F965</f>
        <v>0</v>
      </c>
      <c r="E976" s="0" t="n">
        <f aca="false">'Profiles 8760'!G965</f>
        <v>0.278923</v>
      </c>
      <c r="F976" s="0" t="n">
        <f aca="false">D976*Assumptions!$C$11*$B$7+E976*Assumptions!$C$12*$B$8</f>
        <v>11.4079507</v>
      </c>
      <c r="G976" s="0" t="n">
        <f aca="false">C976*Assumptions!$C$15</f>
        <v>0</v>
      </c>
      <c r="H976" s="0" t="n">
        <f aca="false">MIN(F976,G976)</f>
        <v>0</v>
      </c>
      <c r="I976" s="0" t="n">
        <f aca="false">IF(C976=1,MIN(G976-H976,Assumptions!$C$13,P975),0)</f>
        <v>0</v>
      </c>
      <c r="J976" s="0" t="n">
        <f aca="false">H976+I976</f>
        <v>0</v>
      </c>
      <c r="K976" s="0" t="n">
        <f aca="false">MIN(IF(C976=1,F976-H976,F976),Assumptions!$C$13,MAX(0,($B$5-P975)/$B$6))</f>
        <v>11.4079507</v>
      </c>
      <c r="L976" s="0" t="n">
        <f aca="false">IF(C976=1,0,MIN(F976-K976,Assumptions!$C$15,MAX(0,$B$10-O975-M976)))</f>
        <v>0</v>
      </c>
      <c r="M976" s="0" t="n">
        <f aca="false">'Profiles 8760'!H965</f>
        <v>260000</v>
      </c>
      <c r="N976" s="0" t="n">
        <f aca="false">J976+L976</f>
        <v>0</v>
      </c>
      <c r="O976" s="0" t="n">
        <f aca="false">O975+N976</f>
        <v>78946.2108379425</v>
      </c>
      <c r="P976" s="0" t="n">
        <f aca="false">MIN($B$5,P975+K976*$B$6-I976)</f>
        <v>184.57828610848</v>
      </c>
      <c r="Q976" s="0" t="n">
        <f aca="false">MAX(0,F976-H976-K976-L976)</f>
        <v>0</v>
      </c>
    </row>
    <row r="977" customFormat="false" ht="15" hidden="false" customHeight="false" outlineLevel="0" collapsed="false">
      <c r="A977" s="0" t="n">
        <f aca="false">'Profiles 8760'!A966</f>
        <v>964</v>
      </c>
      <c r="B977" s="0" t="n">
        <f aca="false">'Profiles 8760'!B966</f>
        <v>2</v>
      </c>
      <c r="C977" s="0" t="n">
        <f aca="false">'Profiles 8760'!E966</f>
        <v>0</v>
      </c>
      <c r="D977" s="0" t="n">
        <f aca="false">'Profiles 8760'!F966</f>
        <v>0</v>
      </c>
      <c r="E977" s="0" t="n">
        <f aca="false">'Profiles 8760'!G966</f>
        <v>0.312461</v>
      </c>
      <c r="F977" s="0" t="n">
        <f aca="false">D977*Assumptions!$C$11*$B$7+E977*Assumptions!$C$12*$B$8</f>
        <v>12.7796549</v>
      </c>
      <c r="G977" s="0" t="n">
        <f aca="false">C977*Assumptions!$C$15</f>
        <v>0</v>
      </c>
      <c r="H977" s="0" t="n">
        <f aca="false">MIN(F977,G977)</f>
        <v>0</v>
      </c>
      <c r="I977" s="0" t="n">
        <f aca="false">IF(C977=1,MIN(G977-H977,Assumptions!$C$13,P976),0)</f>
        <v>0</v>
      </c>
      <c r="J977" s="0" t="n">
        <f aca="false">H977+I977</f>
        <v>0</v>
      </c>
      <c r="K977" s="0" t="n">
        <f aca="false">MIN(IF(C977=1,F977-H977,F977),Assumptions!$C$13,MAX(0,($B$5-P976)/$B$6))</f>
        <v>12.7796549</v>
      </c>
      <c r="L977" s="0" t="n">
        <f aca="false">IF(C977=1,0,MIN(F977-K977,Assumptions!$C$15,MAX(0,$B$10-O976-M977)))</f>
        <v>0</v>
      </c>
      <c r="M977" s="0" t="n">
        <f aca="false">'Profiles 8760'!H966</f>
        <v>260000</v>
      </c>
      <c r="N977" s="0" t="n">
        <f aca="false">J977+L977</f>
        <v>0</v>
      </c>
      <c r="O977" s="0" t="n">
        <f aca="false">O976+N977</f>
        <v>78946.2108379425</v>
      </c>
      <c r="P977" s="0" t="n">
        <f aca="false">MIN($B$5,P976+K977*$B$6-I977)</f>
        <v>195.6556909758</v>
      </c>
      <c r="Q977" s="0" t="n">
        <f aca="false">MAX(0,F977-H977-K977-L977)</f>
        <v>0</v>
      </c>
    </row>
    <row r="978" customFormat="false" ht="15" hidden="false" customHeight="false" outlineLevel="0" collapsed="false">
      <c r="A978" s="0" t="n">
        <f aca="false">'Profiles 8760'!A967</f>
        <v>965</v>
      </c>
      <c r="B978" s="0" t="n">
        <f aca="false">'Profiles 8760'!B967</f>
        <v>2</v>
      </c>
      <c r="C978" s="0" t="n">
        <f aca="false">'Profiles 8760'!E967</f>
        <v>0</v>
      </c>
      <c r="D978" s="0" t="n">
        <f aca="false">'Profiles 8760'!F967</f>
        <v>0</v>
      </c>
      <c r="E978" s="0" t="n">
        <f aca="false">'Profiles 8760'!G967</f>
        <v>0.261016</v>
      </c>
      <c r="F978" s="0" t="n">
        <f aca="false">D978*Assumptions!$C$11*$B$7+E978*Assumptions!$C$12*$B$8</f>
        <v>10.6755544</v>
      </c>
      <c r="G978" s="0" t="n">
        <f aca="false">C978*Assumptions!$C$15</f>
        <v>0</v>
      </c>
      <c r="H978" s="0" t="n">
        <f aca="false">MIN(F978,G978)</f>
        <v>0</v>
      </c>
      <c r="I978" s="0" t="n">
        <f aca="false">IF(C978=1,MIN(G978-H978,Assumptions!$C$13,P977),0)</f>
        <v>0</v>
      </c>
      <c r="J978" s="0" t="n">
        <f aca="false">H978+I978</f>
        <v>0</v>
      </c>
      <c r="K978" s="0" t="n">
        <f aca="false">MIN(IF(C978=1,F978-H978,F978),Assumptions!$C$13,MAX(0,($B$5-P977)/$B$6))</f>
        <v>10.6755544</v>
      </c>
      <c r="L978" s="0" t="n">
        <f aca="false">IF(C978=1,0,MIN(F978-K978,Assumptions!$C$15,MAX(0,$B$10-O977-M978)))</f>
        <v>0</v>
      </c>
      <c r="M978" s="0" t="n">
        <f aca="false">'Profiles 8760'!H967</f>
        <v>260000</v>
      </c>
      <c r="N978" s="0" t="n">
        <f aca="false">J978+L978</f>
        <v>0</v>
      </c>
      <c r="O978" s="0" t="n">
        <f aca="false">O977+N978</f>
        <v>78946.2108379425</v>
      </c>
      <c r="P978" s="0" t="n">
        <f aca="false">MIN($B$5,P977+K978*$B$6-I978)</f>
        <v>204.90926152972</v>
      </c>
      <c r="Q978" s="0" t="n">
        <f aca="false">MAX(0,F978-H978-K978-L978)</f>
        <v>0</v>
      </c>
    </row>
    <row r="979" customFormat="false" ht="15" hidden="false" customHeight="false" outlineLevel="0" collapsed="false">
      <c r="A979" s="0" t="n">
        <f aca="false">'Profiles 8760'!A968</f>
        <v>966</v>
      </c>
      <c r="B979" s="0" t="n">
        <f aca="false">'Profiles 8760'!B968</f>
        <v>2</v>
      </c>
      <c r="C979" s="0" t="n">
        <f aca="false">'Profiles 8760'!E968</f>
        <v>0</v>
      </c>
      <c r="D979" s="0" t="n">
        <f aca="false">'Profiles 8760'!F968</f>
        <v>0</v>
      </c>
      <c r="E979" s="0" t="n">
        <f aca="false">'Profiles 8760'!G968</f>
        <v>0.190761</v>
      </c>
      <c r="F979" s="0" t="n">
        <f aca="false">D979*Assumptions!$C$11*$B$7+E979*Assumptions!$C$12*$B$8</f>
        <v>7.8021249</v>
      </c>
      <c r="G979" s="0" t="n">
        <f aca="false">C979*Assumptions!$C$15</f>
        <v>0</v>
      </c>
      <c r="H979" s="0" t="n">
        <f aca="false">MIN(F979,G979)</f>
        <v>0</v>
      </c>
      <c r="I979" s="0" t="n">
        <f aca="false">IF(C979=1,MIN(G979-H979,Assumptions!$C$13,P978),0)</f>
        <v>0</v>
      </c>
      <c r="J979" s="0" t="n">
        <f aca="false">H979+I979</f>
        <v>0</v>
      </c>
      <c r="K979" s="0" t="n">
        <f aca="false">MIN(IF(C979=1,F979-H979,F979),Assumptions!$C$13,MAX(0,($B$5-P978)/$B$6))</f>
        <v>7.8021249</v>
      </c>
      <c r="L979" s="0" t="n">
        <f aca="false">IF(C979=1,0,MIN(F979-K979,Assumptions!$C$15,MAX(0,$B$10-O978-M979)))</f>
        <v>0</v>
      </c>
      <c r="M979" s="0" t="n">
        <f aca="false">'Profiles 8760'!H968</f>
        <v>260000</v>
      </c>
      <c r="N979" s="0" t="n">
        <f aca="false">J979+L979</f>
        <v>0</v>
      </c>
      <c r="O979" s="0" t="n">
        <f aca="false">O978+N979</f>
        <v>78946.2108379425</v>
      </c>
      <c r="P979" s="0" t="n">
        <f aca="false">MIN($B$5,P978+K979*$B$6-I979)</f>
        <v>211.67214339304</v>
      </c>
      <c r="Q979" s="0" t="n">
        <f aca="false">MAX(0,F979-H979-K979-L979)</f>
        <v>0</v>
      </c>
    </row>
    <row r="980" customFormat="false" ht="15" hidden="false" customHeight="false" outlineLevel="0" collapsed="false">
      <c r="A980" s="0" t="n">
        <f aca="false">'Profiles 8760'!A969</f>
        <v>967</v>
      </c>
      <c r="B980" s="0" t="n">
        <f aca="false">'Profiles 8760'!B969</f>
        <v>2</v>
      </c>
      <c r="C980" s="0" t="n">
        <f aca="false">'Profiles 8760'!E969</f>
        <v>0</v>
      </c>
      <c r="D980" s="0" t="n">
        <f aca="false">'Profiles 8760'!F969</f>
        <v>0</v>
      </c>
      <c r="E980" s="0" t="n">
        <f aca="false">'Profiles 8760'!G969</f>
        <v>0.152798</v>
      </c>
      <c r="F980" s="0" t="n">
        <f aca="false">D980*Assumptions!$C$11*$B$7+E980*Assumptions!$C$12*$B$8</f>
        <v>6.2494382</v>
      </c>
      <c r="G980" s="0" t="n">
        <f aca="false">C980*Assumptions!$C$15</f>
        <v>0</v>
      </c>
      <c r="H980" s="0" t="n">
        <f aca="false">MIN(F980,G980)</f>
        <v>0</v>
      </c>
      <c r="I980" s="0" t="n">
        <f aca="false">IF(C980=1,MIN(G980-H980,Assumptions!$C$13,P979),0)</f>
        <v>0</v>
      </c>
      <c r="J980" s="0" t="n">
        <f aca="false">H980+I980</f>
        <v>0</v>
      </c>
      <c r="K980" s="0" t="n">
        <f aca="false">MIN(IF(C980=1,F980-H980,F980),Assumptions!$C$13,MAX(0,($B$5-P979)/$B$6))</f>
        <v>6.2494382</v>
      </c>
      <c r="L980" s="0" t="n">
        <f aca="false">IF(C980=1,0,MIN(F980-K980,Assumptions!$C$15,MAX(0,$B$10-O979-M980)))</f>
        <v>0</v>
      </c>
      <c r="M980" s="0" t="n">
        <f aca="false">'Profiles 8760'!H969</f>
        <v>260000</v>
      </c>
      <c r="N980" s="0" t="n">
        <f aca="false">J980+L980</f>
        <v>0</v>
      </c>
      <c r="O980" s="0" t="n">
        <f aca="false">O979+N980</f>
        <v>78946.2108379425</v>
      </c>
      <c r="P980" s="0" t="n">
        <f aca="false">MIN($B$5,P979+K980*$B$6-I980)</f>
        <v>217.0891564248</v>
      </c>
      <c r="Q980" s="0" t="n">
        <f aca="false">MAX(0,F980-H980-K980-L980)</f>
        <v>0</v>
      </c>
    </row>
    <row r="981" customFormat="false" ht="15" hidden="false" customHeight="false" outlineLevel="0" collapsed="false">
      <c r="A981" s="0" t="n">
        <f aca="false">'Profiles 8760'!A970</f>
        <v>968</v>
      </c>
      <c r="B981" s="0" t="n">
        <f aca="false">'Profiles 8760'!B970</f>
        <v>2</v>
      </c>
      <c r="C981" s="0" t="n">
        <f aca="false">'Profiles 8760'!E970</f>
        <v>1</v>
      </c>
      <c r="D981" s="0" t="n">
        <f aca="false">'Profiles 8760'!F970</f>
        <v>0.155549</v>
      </c>
      <c r="E981" s="0" t="n">
        <f aca="false">'Profiles 8760'!G970</f>
        <v>0.136345</v>
      </c>
      <c r="F981" s="0" t="n">
        <f aca="false">D981*Assumptions!$C$11*$B$7+E981*Assumptions!$C$12*$B$8</f>
        <v>50.4990617</v>
      </c>
      <c r="G981" s="0" t="n">
        <f aca="false">C981*Assumptions!$C$15</f>
        <v>200</v>
      </c>
      <c r="H981" s="0" t="n">
        <f aca="false">MIN(F981,G981)</f>
        <v>50.4990617</v>
      </c>
      <c r="I981" s="0" t="n">
        <f aca="false">IF(C981=1,MIN(G981-H981,Assumptions!$C$13,P980),0)</f>
        <v>149.5009383</v>
      </c>
      <c r="J981" s="0" t="n">
        <f aca="false">H981+I981</f>
        <v>200</v>
      </c>
      <c r="K981" s="0" t="n">
        <f aca="false">MIN(IF(C981=1,F981-H981,F981),Assumptions!$C$13,MAX(0,($B$5-P980)/$B$6))</f>
        <v>0</v>
      </c>
      <c r="L981" s="0" t="n">
        <f aca="false">IF(C981=1,0,MIN(F981-K981,Assumptions!$C$15,MAX(0,$B$10-O980-M981)))</f>
        <v>0</v>
      </c>
      <c r="M981" s="0" t="n">
        <f aca="false">'Profiles 8760'!H970</f>
        <v>259800</v>
      </c>
      <c r="N981" s="0" t="n">
        <f aca="false">J981+L981</f>
        <v>200</v>
      </c>
      <c r="O981" s="0" t="n">
        <f aca="false">O980+N981</f>
        <v>79146.2108379425</v>
      </c>
      <c r="P981" s="0" t="n">
        <f aca="false">MIN($B$5,P980+K981*$B$6-I981)</f>
        <v>67.5882181248</v>
      </c>
      <c r="Q981" s="0" t="n">
        <f aca="false">MAX(0,F981-H981-K981-L981)</f>
        <v>0</v>
      </c>
    </row>
    <row r="982" customFormat="false" ht="15" hidden="false" customHeight="false" outlineLevel="0" collapsed="false">
      <c r="A982" s="0" t="n">
        <f aca="false">'Profiles 8760'!A971</f>
        <v>969</v>
      </c>
      <c r="B982" s="0" t="n">
        <f aca="false">'Profiles 8760'!B971</f>
        <v>2</v>
      </c>
      <c r="C982" s="0" t="n">
        <f aca="false">'Profiles 8760'!E971</f>
        <v>1</v>
      </c>
      <c r="D982" s="0" t="n">
        <f aca="false">'Profiles 8760'!F971</f>
        <v>0.525439</v>
      </c>
      <c r="E982" s="0" t="n">
        <f aca="false">'Profiles 8760'!G971</f>
        <v>0.0987</v>
      </c>
      <c r="F982" s="0" t="n">
        <f aca="false">D982*Assumptions!$C$11*$B$7+E982*Assumptions!$C$12*$B$8</f>
        <v>155.7836132</v>
      </c>
      <c r="G982" s="0" t="n">
        <f aca="false">C982*Assumptions!$C$15</f>
        <v>200</v>
      </c>
      <c r="H982" s="0" t="n">
        <f aca="false">MIN(F982,G982)</f>
        <v>155.7836132</v>
      </c>
      <c r="I982" s="0" t="n">
        <f aca="false">IF(C982=1,MIN(G982-H982,Assumptions!$C$13,P981),0)</f>
        <v>44.2163868</v>
      </c>
      <c r="J982" s="0" t="n">
        <f aca="false">H982+I982</f>
        <v>200</v>
      </c>
      <c r="K982" s="0" t="n">
        <f aca="false">MIN(IF(C982=1,F982-H982,F982),Assumptions!$C$13,MAX(0,($B$5-P981)/$B$6))</f>
        <v>0</v>
      </c>
      <c r="L982" s="0" t="n">
        <f aca="false">IF(C982=1,0,MIN(F982-K982,Assumptions!$C$15,MAX(0,$B$10-O981-M982)))</f>
        <v>0</v>
      </c>
      <c r="M982" s="0" t="n">
        <f aca="false">'Profiles 8760'!H971</f>
        <v>259600</v>
      </c>
      <c r="N982" s="0" t="n">
        <f aca="false">J982+L982</f>
        <v>200</v>
      </c>
      <c r="O982" s="0" t="n">
        <f aca="false">O981+N982</f>
        <v>79346.2108379425</v>
      </c>
      <c r="P982" s="0" t="n">
        <f aca="false">MIN($B$5,P981+K982*$B$6-I982)</f>
        <v>23.3718313248</v>
      </c>
      <c r="Q982" s="0" t="n">
        <f aca="false">MAX(0,F982-H982-K982-L982)</f>
        <v>0</v>
      </c>
    </row>
    <row r="983" customFormat="false" ht="15" hidden="false" customHeight="false" outlineLevel="0" collapsed="false">
      <c r="A983" s="0" t="n">
        <f aca="false">'Profiles 8760'!A972</f>
        <v>970</v>
      </c>
      <c r="B983" s="0" t="n">
        <f aca="false">'Profiles 8760'!B972</f>
        <v>2</v>
      </c>
      <c r="C983" s="0" t="n">
        <f aca="false">'Profiles 8760'!E972</f>
        <v>0</v>
      </c>
      <c r="D983" s="0" t="n">
        <f aca="false">'Profiles 8760'!F972</f>
        <v>0.92252</v>
      </c>
      <c r="E983" s="0" t="n">
        <f aca="false">'Profiles 8760'!G972</f>
        <v>0.107586</v>
      </c>
      <c r="F983" s="0" t="n">
        <f aca="false">D983*Assumptions!$C$11*$B$7+E983*Assumptions!$C$12*$B$8</f>
        <v>270.8240434</v>
      </c>
      <c r="G983" s="0" t="n">
        <f aca="false">C983*Assumptions!$C$15</f>
        <v>0</v>
      </c>
      <c r="H983" s="0" t="n">
        <f aca="false">MIN(F983,G983)</f>
        <v>0</v>
      </c>
      <c r="I983" s="0" t="n">
        <f aca="false">IF(C983=1,MIN(G983-H983,Assumptions!$C$13,P982),0)</f>
        <v>0</v>
      </c>
      <c r="J983" s="0" t="n">
        <f aca="false">H983+I983</f>
        <v>0</v>
      </c>
      <c r="K983" s="0" t="n">
        <f aca="false">MIN(IF(C983=1,F983-H983,F983),Assumptions!$C$13,MAX(0,($B$5-P982)/$B$6))</f>
        <v>180</v>
      </c>
      <c r="L983" s="0" t="n">
        <f aca="false">IF(C983=1,0,MIN(F983-K983,Assumptions!$C$15,MAX(0,$B$10-O982-M983)))</f>
        <v>90.8240434000001</v>
      </c>
      <c r="M983" s="0" t="n">
        <f aca="false">'Profiles 8760'!H972</f>
        <v>259600</v>
      </c>
      <c r="N983" s="0" t="n">
        <f aca="false">J983+L983</f>
        <v>90.8240434000001</v>
      </c>
      <c r="O983" s="0" t="n">
        <f aca="false">O982+N983</f>
        <v>79437.0348813425</v>
      </c>
      <c r="P983" s="0" t="n">
        <f aca="false">MIN($B$5,P982+K983*$B$6-I983)</f>
        <v>179.3958313248</v>
      </c>
      <c r="Q983" s="0" t="n">
        <f aca="false">MAX(0,F983-H983-K983-L983)</f>
        <v>0</v>
      </c>
    </row>
    <row r="984" customFormat="false" ht="15" hidden="false" customHeight="false" outlineLevel="0" collapsed="false">
      <c r="A984" s="0" t="n">
        <f aca="false">'Profiles 8760'!A973</f>
        <v>971</v>
      </c>
      <c r="B984" s="0" t="n">
        <f aca="false">'Profiles 8760'!B973</f>
        <v>2</v>
      </c>
      <c r="C984" s="0" t="n">
        <f aca="false">'Profiles 8760'!E973</f>
        <v>0</v>
      </c>
      <c r="D984" s="0" t="n">
        <f aca="false">'Profiles 8760'!F973</f>
        <v>1</v>
      </c>
      <c r="E984" s="0" t="n">
        <f aca="false">'Profiles 8760'!G973</f>
        <v>0.114831</v>
      </c>
      <c r="F984" s="0" t="n">
        <f aca="false">D984*Assumptions!$C$11*$B$7+E984*Assumptions!$C$12*$B$8</f>
        <v>293.4965879</v>
      </c>
      <c r="G984" s="0" t="n">
        <f aca="false">C984*Assumptions!$C$15</f>
        <v>0</v>
      </c>
      <c r="H984" s="0" t="n">
        <f aca="false">MIN(F984,G984)</f>
        <v>0</v>
      </c>
      <c r="I984" s="0" t="n">
        <f aca="false">IF(C984=1,MIN(G984-H984,Assumptions!$C$13,P983),0)</f>
        <v>0</v>
      </c>
      <c r="J984" s="0" t="n">
        <f aca="false">H984+I984</f>
        <v>0</v>
      </c>
      <c r="K984" s="0" t="n">
        <f aca="false">MIN(IF(C984=1,F984-H984,F984),Assumptions!$C$13,MAX(0,($B$5-P983)/$B$6))</f>
        <v>180</v>
      </c>
      <c r="L984" s="0" t="n">
        <f aca="false">IF(C984=1,0,MIN(F984-K984,Assumptions!$C$15,MAX(0,$B$10-O983-M984)))</f>
        <v>113.4965879</v>
      </c>
      <c r="M984" s="0" t="n">
        <f aca="false">'Profiles 8760'!H973</f>
        <v>259600</v>
      </c>
      <c r="N984" s="0" t="n">
        <f aca="false">J984+L984</f>
        <v>113.4965879</v>
      </c>
      <c r="O984" s="0" t="n">
        <f aca="false">O983+N984</f>
        <v>79550.5314692424</v>
      </c>
      <c r="P984" s="0" t="n">
        <f aca="false">MIN($B$5,P983+K984*$B$6-I984)</f>
        <v>335.4198313248</v>
      </c>
      <c r="Q984" s="0" t="n">
        <f aca="false">MAX(0,F984-H984-K984-L984)</f>
        <v>0</v>
      </c>
    </row>
    <row r="985" customFormat="false" ht="15" hidden="false" customHeight="false" outlineLevel="0" collapsed="false">
      <c r="A985" s="0" t="n">
        <f aca="false">'Profiles 8760'!A974</f>
        <v>972</v>
      </c>
      <c r="B985" s="0" t="n">
        <f aca="false">'Profiles 8760'!B974</f>
        <v>2</v>
      </c>
      <c r="C985" s="0" t="n">
        <f aca="false">'Profiles 8760'!E974</f>
        <v>0</v>
      </c>
      <c r="D985" s="0" t="n">
        <f aca="false">'Profiles 8760'!F974</f>
        <v>1</v>
      </c>
      <c r="E985" s="0" t="n">
        <f aca="false">'Profiles 8760'!G974</f>
        <v>0.159746</v>
      </c>
      <c r="F985" s="0" t="n">
        <f aca="false">D985*Assumptions!$C$11*$B$7+E985*Assumptions!$C$12*$B$8</f>
        <v>295.3336114</v>
      </c>
      <c r="G985" s="0" t="n">
        <f aca="false">C985*Assumptions!$C$15</f>
        <v>0</v>
      </c>
      <c r="H985" s="0" t="n">
        <f aca="false">MIN(F985,G985)</f>
        <v>0</v>
      </c>
      <c r="I985" s="0" t="n">
        <f aca="false">IF(C985=1,MIN(G985-H985,Assumptions!$C$13,P984),0)</f>
        <v>0</v>
      </c>
      <c r="J985" s="0" t="n">
        <f aca="false">H985+I985</f>
        <v>0</v>
      </c>
      <c r="K985" s="0" t="n">
        <f aca="false">MIN(IF(C985=1,F985-H985,F985),Assumptions!$C$13,MAX(0,($B$5-P984)/$B$6))</f>
        <v>180</v>
      </c>
      <c r="L985" s="0" t="n">
        <f aca="false">IF(C985=1,0,MIN(F985-K985,Assumptions!$C$15,MAX(0,$B$10-O984-M985)))</f>
        <v>115.3336114</v>
      </c>
      <c r="M985" s="0" t="n">
        <f aca="false">'Profiles 8760'!H974</f>
        <v>259600</v>
      </c>
      <c r="N985" s="0" t="n">
        <f aca="false">J985+L985</f>
        <v>115.3336114</v>
      </c>
      <c r="O985" s="0" t="n">
        <f aca="false">O984+N985</f>
        <v>79665.8650806424</v>
      </c>
      <c r="P985" s="0" t="n">
        <f aca="false">MIN($B$5,P984+K985*$B$6-I985)</f>
        <v>491.4438313248</v>
      </c>
      <c r="Q985" s="0" t="n">
        <f aca="false">MAX(0,F985-H985-K985-L985)</f>
        <v>0</v>
      </c>
    </row>
    <row r="986" customFormat="false" ht="15" hidden="false" customHeight="false" outlineLevel="0" collapsed="false">
      <c r="A986" s="0" t="n">
        <f aca="false">'Profiles 8760'!A975</f>
        <v>973</v>
      </c>
      <c r="B986" s="0" t="n">
        <f aca="false">'Profiles 8760'!B975</f>
        <v>2</v>
      </c>
      <c r="C986" s="0" t="n">
        <f aca="false">'Profiles 8760'!E975</f>
        <v>0</v>
      </c>
      <c r="D986" s="0" t="n">
        <f aca="false">'Profiles 8760'!F975</f>
        <v>1</v>
      </c>
      <c r="E986" s="0" t="n">
        <f aca="false">'Profiles 8760'!G975</f>
        <v>0.124856</v>
      </c>
      <c r="F986" s="0" t="n">
        <f aca="false">D986*Assumptions!$C$11*$B$7+E986*Assumptions!$C$12*$B$8</f>
        <v>293.9066104</v>
      </c>
      <c r="G986" s="0" t="n">
        <f aca="false">C986*Assumptions!$C$15</f>
        <v>0</v>
      </c>
      <c r="H986" s="0" t="n">
        <f aca="false">MIN(F986,G986)</f>
        <v>0</v>
      </c>
      <c r="I986" s="0" t="n">
        <f aca="false">IF(C986=1,MIN(G986-H986,Assumptions!$C$13,P985),0)</f>
        <v>0</v>
      </c>
      <c r="J986" s="0" t="n">
        <f aca="false">H986+I986</f>
        <v>0</v>
      </c>
      <c r="K986" s="0" t="n">
        <f aca="false">MIN(IF(C986=1,F986-H986,F986),Assumptions!$C$13,MAX(0,($B$5-P985)/$B$6))</f>
        <v>22.3421419880018</v>
      </c>
      <c r="L986" s="0" t="n">
        <f aca="false">IF(C986=1,0,MIN(F986-K986,Assumptions!$C$15,MAX(0,$B$10-O985-M986)))</f>
        <v>200</v>
      </c>
      <c r="M986" s="0" t="n">
        <f aca="false">'Profiles 8760'!H975</f>
        <v>259600</v>
      </c>
      <c r="N986" s="0" t="n">
        <f aca="false">J986+L986</f>
        <v>200</v>
      </c>
      <c r="O986" s="0" t="n">
        <f aca="false">O985+N986</f>
        <v>79865.8650806424</v>
      </c>
      <c r="P986" s="0" t="n">
        <f aca="false">MIN($B$5,P985+K986*$B$6-I986)</f>
        <v>510.81</v>
      </c>
      <c r="Q986" s="0" t="n">
        <f aca="false">MAX(0,F986-H986-K986-L986)</f>
        <v>71.5644684119982</v>
      </c>
    </row>
    <row r="987" customFormat="false" ht="15" hidden="false" customHeight="false" outlineLevel="0" collapsed="false">
      <c r="A987" s="0" t="n">
        <f aca="false">'Profiles 8760'!A976</f>
        <v>974</v>
      </c>
      <c r="B987" s="0" t="n">
        <f aca="false">'Profiles 8760'!B976</f>
        <v>2</v>
      </c>
      <c r="C987" s="0" t="n">
        <f aca="false">'Profiles 8760'!E976</f>
        <v>0</v>
      </c>
      <c r="D987" s="0" t="n">
        <f aca="false">'Profiles 8760'!F976</f>
        <v>1</v>
      </c>
      <c r="E987" s="0" t="n">
        <f aca="false">'Profiles 8760'!G976</f>
        <v>0.129273</v>
      </c>
      <c r="F987" s="0" t="n">
        <f aca="false">D987*Assumptions!$C$11*$B$7+E987*Assumptions!$C$12*$B$8</f>
        <v>294.0872657</v>
      </c>
      <c r="G987" s="0" t="n">
        <f aca="false">C987*Assumptions!$C$15</f>
        <v>0</v>
      </c>
      <c r="H987" s="0" t="n">
        <f aca="false">MIN(F987,G987)</f>
        <v>0</v>
      </c>
      <c r="I987" s="0" t="n">
        <f aca="false">IF(C987=1,MIN(G987-H987,Assumptions!$C$13,P986),0)</f>
        <v>0</v>
      </c>
      <c r="J987" s="0" t="n">
        <f aca="false">H987+I987</f>
        <v>0</v>
      </c>
      <c r="K987" s="0" t="n">
        <f aca="false">MIN(IF(C987=1,F987-H987,F987),Assumptions!$C$13,MAX(0,($B$5-P986)/$B$6))</f>
        <v>0</v>
      </c>
      <c r="L987" s="0" t="n">
        <f aca="false">IF(C987=1,0,MIN(F987-K987,Assumptions!$C$15,MAX(0,$B$10-O986-M987)))</f>
        <v>200</v>
      </c>
      <c r="M987" s="0" t="n">
        <f aca="false">'Profiles 8760'!H976</f>
        <v>259600</v>
      </c>
      <c r="N987" s="0" t="n">
        <f aca="false">J987+L987</f>
        <v>200</v>
      </c>
      <c r="O987" s="0" t="n">
        <f aca="false">O986+N987</f>
        <v>80065.8650806424</v>
      </c>
      <c r="P987" s="0" t="n">
        <f aca="false">MIN($B$5,P986+K987*$B$6-I987)</f>
        <v>510.81</v>
      </c>
      <c r="Q987" s="0" t="n">
        <f aca="false">MAX(0,F987-H987-K987-L987)</f>
        <v>94.0872657</v>
      </c>
    </row>
    <row r="988" customFormat="false" ht="15" hidden="false" customHeight="false" outlineLevel="0" collapsed="false">
      <c r="A988" s="0" t="n">
        <f aca="false">'Profiles 8760'!A977</f>
        <v>975</v>
      </c>
      <c r="B988" s="0" t="n">
        <f aca="false">'Profiles 8760'!B977</f>
        <v>2</v>
      </c>
      <c r="C988" s="0" t="n">
        <f aca="false">'Profiles 8760'!E977</f>
        <v>0</v>
      </c>
      <c r="D988" s="0" t="n">
        <f aca="false">'Profiles 8760'!F977</f>
        <v>1</v>
      </c>
      <c r="E988" s="0" t="n">
        <f aca="false">'Profiles 8760'!G977</f>
        <v>0.101221</v>
      </c>
      <c r="F988" s="0" t="n">
        <f aca="false">D988*Assumptions!$C$11*$B$7+E988*Assumptions!$C$12*$B$8</f>
        <v>292.9399389</v>
      </c>
      <c r="G988" s="0" t="n">
        <f aca="false">C988*Assumptions!$C$15</f>
        <v>0</v>
      </c>
      <c r="H988" s="0" t="n">
        <f aca="false">MIN(F988,G988)</f>
        <v>0</v>
      </c>
      <c r="I988" s="0" t="n">
        <f aca="false">IF(C988=1,MIN(G988-H988,Assumptions!$C$13,P987),0)</f>
        <v>0</v>
      </c>
      <c r="J988" s="0" t="n">
        <f aca="false">H988+I988</f>
        <v>0</v>
      </c>
      <c r="K988" s="0" t="n">
        <f aca="false">MIN(IF(C988=1,F988-H988,F988),Assumptions!$C$13,MAX(0,($B$5-P987)/$B$6))</f>
        <v>0</v>
      </c>
      <c r="L988" s="0" t="n">
        <f aca="false">IF(C988=1,0,MIN(F988-K988,Assumptions!$C$15,MAX(0,$B$10-O987-M988)))</f>
        <v>200</v>
      </c>
      <c r="M988" s="0" t="n">
        <f aca="false">'Profiles 8760'!H977</f>
        <v>259600</v>
      </c>
      <c r="N988" s="0" t="n">
        <f aca="false">J988+L988</f>
        <v>200</v>
      </c>
      <c r="O988" s="0" t="n">
        <f aca="false">O987+N988</f>
        <v>80265.8650806424</v>
      </c>
      <c r="P988" s="0" t="n">
        <f aca="false">MIN($B$5,P987+K988*$B$6-I988)</f>
        <v>510.81</v>
      </c>
      <c r="Q988" s="0" t="n">
        <f aca="false">MAX(0,F988-H988-K988-L988)</f>
        <v>92.9399389</v>
      </c>
    </row>
    <row r="989" customFormat="false" ht="15" hidden="false" customHeight="false" outlineLevel="0" collapsed="false">
      <c r="A989" s="0" t="n">
        <f aca="false">'Profiles 8760'!A978</f>
        <v>976</v>
      </c>
      <c r="B989" s="0" t="n">
        <f aca="false">'Profiles 8760'!B978</f>
        <v>2</v>
      </c>
      <c r="C989" s="0" t="n">
        <f aca="false">'Profiles 8760'!E978</f>
        <v>0</v>
      </c>
      <c r="D989" s="0" t="n">
        <f aca="false">'Profiles 8760'!F978</f>
        <v>0.92252</v>
      </c>
      <c r="E989" s="0" t="n">
        <f aca="false">'Profiles 8760'!G978</f>
        <v>0.148525</v>
      </c>
      <c r="F989" s="0" t="n">
        <f aca="false">D989*Assumptions!$C$11*$B$7+E989*Assumptions!$C$12*$B$8</f>
        <v>272.4984485</v>
      </c>
      <c r="G989" s="0" t="n">
        <f aca="false">C989*Assumptions!$C$15</f>
        <v>0</v>
      </c>
      <c r="H989" s="0" t="n">
        <f aca="false">MIN(F989,G989)</f>
        <v>0</v>
      </c>
      <c r="I989" s="0" t="n">
        <f aca="false">IF(C989=1,MIN(G989-H989,Assumptions!$C$13,P988),0)</f>
        <v>0</v>
      </c>
      <c r="J989" s="0" t="n">
        <f aca="false">H989+I989</f>
        <v>0</v>
      </c>
      <c r="K989" s="0" t="n">
        <f aca="false">MIN(IF(C989=1,F989-H989,F989),Assumptions!$C$13,MAX(0,($B$5-P988)/$B$6))</f>
        <v>0</v>
      </c>
      <c r="L989" s="0" t="n">
        <f aca="false">IF(C989=1,0,MIN(F989-K989,Assumptions!$C$15,MAX(0,$B$10-O988-M989)))</f>
        <v>200</v>
      </c>
      <c r="M989" s="0" t="n">
        <f aca="false">'Profiles 8760'!H978</f>
        <v>259600</v>
      </c>
      <c r="N989" s="0" t="n">
        <f aca="false">J989+L989</f>
        <v>200</v>
      </c>
      <c r="O989" s="0" t="n">
        <f aca="false">O988+N989</f>
        <v>80465.8650806424</v>
      </c>
      <c r="P989" s="0" t="n">
        <f aca="false">MIN($B$5,P988+K989*$B$6-I989)</f>
        <v>510.81</v>
      </c>
      <c r="Q989" s="0" t="n">
        <f aca="false">MAX(0,F989-H989-K989-L989)</f>
        <v>72.4984485000001</v>
      </c>
    </row>
    <row r="990" customFormat="false" ht="15" hidden="false" customHeight="false" outlineLevel="0" collapsed="false">
      <c r="A990" s="0" t="n">
        <f aca="false">'Profiles 8760'!A979</f>
        <v>977</v>
      </c>
      <c r="B990" s="0" t="n">
        <f aca="false">'Profiles 8760'!B979</f>
        <v>2</v>
      </c>
      <c r="C990" s="0" t="n">
        <f aca="false">'Profiles 8760'!E979</f>
        <v>0</v>
      </c>
      <c r="D990" s="0" t="n">
        <f aca="false">'Profiles 8760'!F979</f>
        <v>0.525439</v>
      </c>
      <c r="E990" s="0" t="n">
        <f aca="false">'Profiles 8760'!G979</f>
        <v>0.123915</v>
      </c>
      <c r="F990" s="0" t="n">
        <f aca="false">D990*Assumptions!$C$11*$B$7+E990*Assumptions!$C$12*$B$8</f>
        <v>156.8149067</v>
      </c>
      <c r="G990" s="0" t="n">
        <f aca="false">C990*Assumptions!$C$15</f>
        <v>0</v>
      </c>
      <c r="H990" s="0" t="n">
        <f aca="false">MIN(F990,G990)</f>
        <v>0</v>
      </c>
      <c r="I990" s="0" t="n">
        <f aca="false">IF(C990=1,MIN(G990-H990,Assumptions!$C$13,P989),0)</f>
        <v>0</v>
      </c>
      <c r="J990" s="0" t="n">
        <f aca="false">H990+I990</f>
        <v>0</v>
      </c>
      <c r="K990" s="0" t="n">
        <f aca="false">MIN(IF(C990=1,F990-H990,F990),Assumptions!$C$13,MAX(0,($B$5-P989)/$B$6))</f>
        <v>0</v>
      </c>
      <c r="L990" s="0" t="n">
        <f aca="false">IF(C990=1,0,MIN(F990-K990,Assumptions!$C$15,MAX(0,$B$10-O989-M990)))</f>
        <v>156.8149067</v>
      </c>
      <c r="M990" s="0" t="n">
        <f aca="false">'Profiles 8760'!H979</f>
        <v>259600</v>
      </c>
      <c r="N990" s="0" t="n">
        <f aca="false">J990+L990</f>
        <v>156.8149067</v>
      </c>
      <c r="O990" s="0" t="n">
        <f aca="false">O989+N990</f>
        <v>80622.6799873425</v>
      </c>
      <c r="P990" s="0" t="n">
        <f aca="false">MIN($B$5,P989+K990*$B$6-I990)</f>
        <v>510.81</v>
      </c>
      <c r="Q990" s="0" t="n">
        <f aca="false">MAX(0,F990-H990-K990-L990)</f>
        <v>0</v>
      </c>
    </row>
    <row r="991" customFormat="false" ht="15" hidden="false" customHeight="false" outlineLevel="0" collapsed="false">
      <c r="A991" s="0" t="n">
        <f aca="false">'Profiles 8760'!A980</f>
        <v>978</v>
      </c>
      <c r="B991" s="0" t="n">
        <f aca="false">'Profiles 8760'!B980</f>
        <v>2</v>
      </c>
      <c r="C991" s="0" t="n">
        <f aca="false">'Profiles 8760'!E980</f>
        <v>0</v>
      </c>
      <c r="D991" s="0" t="n">
        <f aca="false">'Profiles 8760'!F980</f>
        <v>0.155549</v>
      </c>
      <c r="E991" s="0" t="n">
        <f aca="false">'Profiles 8760'!G980</f>
        <v>0.122107</v>
      </c>
      <c r="F991" s="0" t="n">
        <f aca="false">D991*Assumptions!$C$11*$B$7+E991*Assumptions!$C$12*$B$8</f>
        <v>49.9167275</v>
      </c>
      <c r="G991" s="0" t="n">
        <f aca="false">C991*Assumptions!$C$15</f>
        <v>0</v>
      </c>
      <c r="H991" s="0" t="n">
        <f aca="false">MIN(F991,G991)</f>
        <v>0</v>
      </c>
      <c r="I991" s="0" t="n">
        <f aca="false">IF(C991=1,MIN(G991-H991,Assumptions!$C$13,P990),0)</f>
        <v>0</v>
      </c>
      <c r="J991" s="0" t="n">
        <f aca="false">H991+I991</f>
        <v>0</v>
      </c>
      <c r="K991" s="0" t="n">
        <f aca="false">MIN(IF(C991=1,F991-H991,F991),Assumptions!$C$13,MAX(0,($B$5-P990)/$B$6))</f>
        <v>0</v>
      </c>
      <c r="L991" s="0" t="n">
        <f aca="false">IF(C991=1,0,MIN(F991-K991,Assumptions!$C$15,MAX(0,$B$10-O990-M991)))</f>
        <v>49.9167275</v>
      </c>
      <c r="M991" s="0" t="n">
        <f aca="false">'Profiles 8760'!H980</f>
        <v>259600</v>
      </c>
      <c r="N991" s="0" t="n">
        <f aca="false">J991+L991</f>
        <v>49.9167275</v>
      </c>
      <c r="O991" s="0" t="n">
        <f aca="false">O990+N991</f>
        <v>80672.5967148425</v>
      </c>
      <c r="P991" s="0" t="n">
        <f aca="false">MIN($B$5,P990+K991*$B$6-I991)</f>
        <v>510.81</v>
      </c>
      <c r="Q991" s="0" t="n">
        <f aca="false">MAX(0,F991-H991-K991-L991)</f>
        <v>0</v>
      </c>
    </row>
    <row r="992" customFormat="false" ht="15" hidden="false" customHeight="false" outlineLevel="0" collapsed="false">
      <c r="A992" s="0" t="n">
        <f aca="false">'Profiles 8760'!A981</f>
        <v>979</v>
      </c>
      <c r="B992" s="0" t="n">
        <f aca="false">'Profiles 8760'!B981</f>
        <v>2</v>
      </c>
      <c r="C992" s="0" t="n">
        <f aca="false">'Profiles 8760'!E981</f>
        <v>0</v>
      </c>
      <c r="D992" s="0" t="n">
        <f aca="false">'Profiles 8760'!F981</f>
        <v>0</v>
      </c>
      <c r="E992" s="0" t="n">
        <f aca="false">'Profiles 8760'!G981</f>
        <v>0.210742</v>
      </c>
      <c r="F992" s="0" t="n">
        <f aca="false">D992*Assumptions!$C$11*$B$7+E992*Assumptions!$C$12*$B$8</f>
        <v>8.6193478</v>
      </c>
      <c r="G992" s="0" t="n">
        <f aca="false">C992*Assumptions!$C$15</f>
        <v>0</v>
      </c>
      <c r="H992" s="0" t="n">
        <f aca="false">MIN(F992,G992)</f>
        <v>0</v>
      </c>
      <c r="I992" s="0" t="n">
        <f aca="false">IF(C992=1,MIN(G992-H992,Assumptions!$C$13,P991),0)</f>
        <v>0</v>
      </c>
      <c r="J992" s="0" t="n">
        <f aca="false">H992+I992</f>
        <v>0</v>
      </c>
      <c r="K992" s="0" t="n">
        <f aca="false">MIN(IF(C992=1,F992-H992,F992),Assumptions!$C$13,MAX(0,($B$5-P991)/$B$6))</f>
        <v>0</v>
      </c>
      <c r="L992" s="0" t="n">
        <f aca="false">IF(C992=1,0,MIN(F992-K992,Assumptions!$C$15,MAX(0,$B$10-O991-M992)))</f>
        <v>8.6193478</v>
      </c>
      <c r="M992" s="0" t="n">
        <f aca="false">'Profiles 8760'!H981</f>
        <v>259600</v>
      </c>
      <c r="N992" s="0" t="n">
        <f aca="false">J992+L992</f>
        <v>8.6193478</v>
      </c>
      <c r="O992" s="0" t="n">
        <f aca="false">O991+N992</f>
        <v>80681.2160626425</v>
      </c>
      <c r="P992" s="0" t="n">
        <f aca="false">MIN($B$5,P991+K992*$B$6-I992)</f>
        <v>510.81</v>
      </c>
      <c r="Q992" s="0" t="n">
        <f aca="false">MAX(0,F992-H992-K992-L992)</f>
        <v>0</v>
      </c>
    </row>
    <row r="993" customFormat="false" ht="15" hidden="false" customHeight="false" outlineLevel="0" collapsed="false">
      <c r="A993" s="0" t="n">
        <f aca="false">'Profiles 8760'!A982</f>
        <v>980</v>
      </c>
      <c r="B993" s="0" t="n">
        <f aca="false">'Profiles 8760'!B982</f>
        <v>2</v>
      </c>
      <c r="C993" s="0" t="n">
        <f aca="false">'Profiles 8760'!E982</f>
        <v>1</v>
      </c>
      <c r="D993" s="0" t="n">
        <f aca="false">'Profiles 8760'!F982</f>
        <v>0</v>
      </c>
      <c r="E993" s="0" t="n">
        <f aca="false">'Profiles 8760'!G982</f>
        <v>0.311253</v>
      </c>
      <c r="F993" s="0" t="n">
        <f aca="false">D993*Assumptions!$C$11*$B$7+E993*Assumptions!$C$12*$B$8</f>
        <v>12.7302477</v>
      </c>
      <c r="G993" s="0" t="n">
        <f aca="false">C993*Assumptions!$C$15</f>
        <v>200</v>
      </c>
      <c r="H993" s="0" t="n">
        <f aca="false">MIN(F993,G993)</f>
        <v>12.7302477</v>
      </c>
      <c r="I993" s="0" t="n">
        <f aca="false">IF(C993=1,MIN(G993-H993,Assumptions!$C$13,P992),0)</f>
        <v>180</v>
      </c>
      <c r="J993" s="0" t="n">
        <f aca="false">H993+I993</f>
        <v>192.7302477</v>
      </c>
      <c r="K993" s="0" t="n">
        <f aca="false">MIN(IF(C993=1,F993-H993,F993),Assumptions!$C$13,MAX(0,($B$5-P992)/$B$6))</f>
        <v>0</v>
      </c>
      <c r="L993" s="0" t="n">
        <f aca="false">IF(C993=1,0,MIN(F993-K993,Assumptions!$C$15,MAX(0,$B$10-O992-M993)))</f>
        <v>0</v>
      </c>
      <c r="M993" s="0" t="n">
        <f aca="false">'Profiles 8760'!H982</f>
        <v>259400</v>
      </c>
      <c r="N993" s="0" t="n">
        <f aca="false">J993+L993</f>
        <v>192.7302477</v>
      </c>
      <c r="O993" s="0" t="n">
        <f aca="false">O992+N993</f>
        <v>80873.9463103425</v>
      </c>
      <c r="P993" s="0" t="n">
        <f aca="false">MIN($B$5,P992+K993*$B$6-I993)</f>
        <v>330.81</v>
      </c>
      <c r="Q993" s="0" t="n">
        <f aca="false">MAX(0,F993-H993-K993-L993)</f>
        <v>0</v>
      </c>
    </row>
    <row r="994" customFormat="false" ht="15" hidden="false" customHeight="false" outlineLevel="0" collapsed="false">
      <c r="A994" s="0" t="n">
        <f aca="false">'Profiles 8760'!A983</f>
        <v>981</v>
      </c>
      <c r="B994" s="0" t="n">
        <f aca="false">'Profiles 8760'!B983</f>
        <v>2</v>
      </c>
      <c r="C994" s="0" t="n">
        <f aca="false">'Profiles 8760'!E983</f>
        <v>1</v>
      </c>
      <c r="D994" s="0" t="n">
        <f aca="false">'Profiles 8760'!F983</f>
        <v>0</v>
      </c>
      <c r="E994" s="0" t="n">
        <f aca="false">'Profiles 8760'!G983</f>
        <v>0.380919</v>
      </c>
      <c r="F994" s="0" t="n">
        <f aca="false">D994*Assumptions!$C$11*$B$7+E994*Assumptions!$C$12*$B$8</f>
        <v>15.5795871</v>
      </c>
      <c r="G994" s="0" t="n">
        <f aca="false">C994*Assumptions!$C$15</f>
        <v>200</v>
      </c>
      <c r="H994" s="0" t="n">
        <f aca="false">MIN(F994,G994)</f>
        <v>15.5795871</v>
      </c>
      <c r="I994" s="0" t="n">
        <f aca="false">IF(C994=1,MIN(G994-H994,Assumptions!$C$13,P993),0)</f>
        <v>180</v>
      </c>
      <c r="J994" s="0" t="n">
        <f aca="false">H994+I994</f>
        <v>195.5795871</v>
      </c>
      <c r="K994" s="0" t="n">
        <f aca="false">MIN(IF(C994=1,F994-H994,F994),Assumptions!$C$13,MAX(0,($B$5-P993)/$B$6))</f>
        <v>0</v>
      </c>
      <c r="L994" s="0" t="n">
        <f aca="false">IF(C994=1,0,MIN(F994-K994,Assumptions!$C$15,MAX(0,$B$10-O993-M994)))</f>
        <v>0</v>
      </c>
      <c r="M994" s="0" t="n">
        <f aca="false">'Profiles 8760'!H983</f>
        <v>259200</v>
      </c>
      <c r="N994" s="0" t="n">
        <f aca="false">J994+L994</f>
        <v>195.5795871</v>
      </c>
      <c r="O994" s="0" t="n">
        <f aca="false">O993+N994</f>
        <v>81069.5258974425</v>
      </c>
      <c r="P994" s="0" t="n">
        <f aca="false">MIN($B$5,P993+K994*$B$6-I994)</f>
        <v>150.81</v>
      </c>
      <c r="Q994" s="0" t="n">
        <f aca="false">MAX(0,F994-H994-K994-L994)</f>
        <v>0</v>
      </c>
    </row>
    <row r="995" customFormat="false" ht="15" hidden="false" customHeight="false" outlineLevel="0" collapsed="false">
      <c r="A995" s="0" t="n">
        <f aca="false">'Profiles 8760'!A984</f>
        <v>982</v>
      </c>
      <c r="B995" s="0" t="n">
        <f aca="false">'Profiles 8760'!B984</f>
        <v>2</v>
      </c>
      <c r="C995" s="0" t="n">
        <f aca="false">'Profiles 8760'!E984</f>
        <v>0</v>
      </c>
      <c r="D995" s="0" t="n">
        <f aca="false">'Profiles 8760'!F984</f>
        <v>0</v>
      </c>
      <c r="E995" s="0" t="n">
        <f aca="false">'Profiles 8760'!G984</f>
        <v>0.409907</v>
      </c>
      <c r="F995" s="0" t="n">
        <f aca="false">D995*Assumptions!$C$11*$B$7+E995*Assumptions!$C$12*$B$8</f>
        <v>16.7651963</v>
      </c>
      <c r="G995" s="0" t="n">
        <f aca="false">C995*Assumptions!$C$15</f>
        <v>0</v>
      </c>
      <c r="H995" s="0" t="n">
        <f aca="false">MIN(F995,G995)</f>
        <v>0</v>
      </c>
      <c r="I995" s="0" t="n">
        <f aca="false">IF(C995=1,MIN(G995-H995,Assumptions!$C$13,P994),0)</f>
        <v>0</v>
      </c>
      <c r="J995" s="0" t="n">
        <f aca="false">H995+I995</f>
        <v>0</v>
      </c>
      <c r="K995" s="0" t="n">
        <f aca="false">MIN(IF(C995=1,F995-H995,F995),Assumptions!$C$13,MAX(0,($B$5-P994)/$B$6))</f>
        <v>16.7651963</v>
      </c>
      <c r="L995" s="0" t="n">
        <f aca="false">IF(C995=1,0,MIN(F995-K995,Assumptions!$C$15,MAX(0,$B$10-O994-M995)))</f>
        <v>0</v>
      </c>
      <c r="M995" s="0" t="n">
        <f aca="false">'Profiles 8760'!H984</f>
        <v>259200</v>
      </c>
      <c r="N995" s="0" t="n">
        <f aca="false">J995+L995</f>
        <v>0</v>
      </c>
      <c r="O995" s="0" t="n">
        <f aca="false">O994+N995</f>
        <v>81069.5258974425</v>
      </c>
      <c r="P995" s="0" t="n">
        <f aca="false">MIN($B$5,P994+K995*$B$6-I995)</f>
        <v>165.34207215284</v>
      </c>
      <c r="Q995" s="0" t="n">
        <f aca="false">MAX(0,F995-H995-K995-L995)</f>
        <v>0</v>
      </c>
    </row>
    <row r="996" customFormat="false" ht="15" hidden="false" customHeight="false" outlineLevel="0" collapsed="false">
      <c r="A996" s="0" t="n">
        <f aca="false">'Profiles 8760'!A985</f>
        <v>983</v>
      </c>
      <c r="B996" s="0" t="n">
        <f aca="false">'Profiles 8760'!B985</f>
        <v>2</v>
      </c>
      <c r="C996" s="0" t="n">
        <f aca="false">'Profiles 8760'!E985</f>
        <v>0</v>
      </c>
      <c r="D996" s="0" t="n">
        <f aca="false">'Profiles 8760'!F985</f>
        <v>0</v>
      </c>
      <c r="E996" s="0" t="n">
        <f aca="false">'Profiles 8760'!G985</f>
        <v>0.529843</v>
      </c>
      <c r="F996" s="0" t="n">
        <f aca="false">D996*Assumptions!$C$11*$B$7+E996*Assumptions!$C$12*$B$8</f>
        <v>21.6705787</v>
      </c>
      <c r="G996" s="0" t="n">
        <f aca="false">C996*Assumptions!$C$15</f>
        <v>0</v>
      </c>
      <c r="H996" s="0" t="n">
        <f aca="false">MIN(F996,G996)</f>
        <v>0</v>
      </c>
      <c r="I996" s="0" t="n">
        <f aca="false">IF(C996=1,MIN(G996-H996,Assumptions!$C$13,P995),0)</f>
        <v>0</v>
      </c>
      <c r="J996" s="0" t="n">
        <f aca="false">H996+I996</f>
        <v>0</v>
      </c>
      <c r="K996" s="0" t="n">
        <f aca="false">MIN(IF(C996=1,F996-H996,F996),Assumptions!$C$13,MAX(0,($B$5-P995)/$B$6))</f>
        <v>21.6705787</v>
      </c>
      <c r="L996" s="0" t="n">
        <f aca="false">IF(C996=1,0,MIN(F996-K996,Assumptions!$C$15,MAX(0,$B$10-O995-M996)))</f>
        <v>0</v>
      </c>
      <c r="M996" s="0" t="n">
        <f aca="false">'Profiles 8760'!H985</f>
        <v>259200</v>
      </c>
      <c r="N996" s="0" t="n">
        <f aca="false">J996+L996</f>
        <v>0</v>
      </c>
      <c r="O996" s="0" t="n">
        <f aca="false">O995+N996</f>
        <v>81069.5258974425</v>
      </c>
      <c r="P996" s="0" t="n">
        <f aca="false">MIN($B$5,P995+K996*$B$6-I996)</f>
        <v>184.12612977</v>
      </c>
      <c r="Q996" s="0" t="n">
        <f aca="false">MAX(0,F996-H996-K996-L996)</f>
        <v>0</v>
      </c>
    </row>
    <row r="997" customFormat="false" ht="15" hidden="false" customHeight="false" outlineLevel="0" collapsed="false">
      <c r="A997" s="0" t="n">
        <f aca="false">'Profiles 8760'!A986</f>
        <v>984</v>
      </c>
      <c r="B997" s="0" t="n">
        <f aca="false">'Profiles 8760'!B986</f>
        <v>2</v>
      </c>
      <c r="C997" s="0" t="n">
        <f aca="false">'Profiles 8760'!E986</f>
        <v>0</v>
      </c>
      <c r="D997" s="0" t="n">
        <f aca="false">'Profiles 8760'!F986</f>
        <v>0</v>
      </c>
      <c r="E997" s="0" t="n">
        <f aca="false">'Profiles 8760'!G986</f>
        <v>0.557919</v>
      </c>
      <c r="F997" s="0" t="n">
        <f aca="false">D997*Assumptions!$C$11*$B$7+E997*Assumptions!$C$12*$B$8</f>
        <v>22.8188871</v>
      </c>
      <c r="G997" s="0" t="n">
        <f aca="false">C997*Assumptions!$C$15</f>
        <v>0</v>
      </c>
      <c r="H997" s="0" t="n">
        <f aca="false">MIN(F997,G997)</f>
        <v>0</v>
      </c>
      <c r="I997" s="0" t="n">
        <f aca="false">IF(C997=1,MIN(G997-H997,Assumptions!$C$13,P996),0)</f>
        <v>0</v>
      </c>
      <c r="J997" s="0" t="n">
        <f aca="false">H997+I997</f>
        <v>0</v>
      </c>
      <c r="K997" s="0" t="n">
        <f aca="false">MIN(IF(C997=1,F997-H997,F997),Assumptions!$C$13,MAX(0,($B$5-P996)/$B$6))</f>
        <v>22.8188871</v>
      </c>
      <c r="L997" s="0" t="n">
        <f aca="false">IF(C997=1,0,MIN(F997-K997,Assumptions!$C$15,MAX(0,$B$10-O996-M997)))</f>
        <v>0</v>
      </c>
      <c r="M997" s="0" t="n">
        <f aca="false">'Profiles 8760'!H986</f>
        <v>259200</v>
      </c>
      <c r="N997" s="0" t="n">
        <f aca="false">J997+L997</f>
        <v>0</v>
      </c>
      <c r="O997" s="0" t="n">
        <f aca="false">O996+N997</f>
        <v>81069.5258974425</v>
      </c>
      <c r="P997" s="0" t="n">
        <f aca="false">MIN($B$5,P996+K997*$B$6-I997)</f>
        <v>203.90554110828</v>
      </c>
      <c r="Q997" s="0" t="n">
        <f aca="false">MAX(0,F997-H997-K997-L997)</f>
        <v>0</v>
      </c>
    </row>
    <row r="998" customFormat="false" ht="15" hidden="false" customHeight="false" outlineLevel="0" collapsed="false">
      <c r="A998" s="0" t="n">
        <f aca="false">'Profiles 8760'!A987</f>
        <v>985</v>
      </c>
      <c r="B998" s="0" t="n">
        <f aca="false">'Profiles 8760'!B987</f>
        <v>2</v>
      </c>
      <c r="C998" s="0" t="n">
        <f aca="false">'Profiles 8760'!E987</f>
        <v>0</v>
      </c>
      <c r="D998" s="0" t="n">
        <f aca="false">'Profiles 8760'!F987</f>
        <v>0</v>
      </c>
      <c r="E998" s="0" t="n">
        <f aca="false">'Profiles 8760'!G987</f>
        <v>0.794172</v>
      </c>
      <c r="F998" s="0" t="n">
        <f aca="false">D998*Assumptions!$C$11*$B$7+E998*Assumptions!$C$12*$B$8</f>
        <v>32.4816348</v>
      </c>
      <c r="G998" s="0" t="n">
        <f aca="false">C998*Assumptions!$C$15</f>
        <v>0</v>
      </c>
      <c r="H998" s="0" t="n">
        <f aca="false">MIN(F998,G998)</f>
        <v>0</v>
      </c>
      <c r="I998" s="0" t="n">
        <f aca="false">IF(C998=1,MIN(G998-H998,Assumptions!$C$13,P997),0)</f>
        <v>0</v>
      </c>
      <c r="J998" s="0" t="n">
        <f aca="false">H998+I998</f>
        <v>0</v>
      </c>
      <c r="K998" s="0" t="n">
        <f aca="false">MIN(IF(C998=1,F998-H998,F998),Assumptions!$C$13,MAX(0,($B$5-P997)/$B$6))</f>
        <v>32.4816348</v>
      </c>
      <c r="L998" s="0" t="n">
        <f aca="false">IF(C998=1,0,MIN(F998-K998,Assumptions!$C$15,MAX(0,$B$10-O997-M998)))</f>
        <v>0</v>
      </c>
      <c r="M998" s="0" t="n">
        <f aca="false">'Profiles 8760'!H987</f>
        <v>259200</v>
      </c>
      <c r="N998" s="0" t="n">
        <f aca="false">J998+L998</f>
        <v>0</v>
      </c>
      <c r="O998" s="0" t="n">
        <f aca="false">O997+N998</f>
        <v>81069.5258974425</v>
      </c>
      <c r="P998" s="0" t="n">
        <f aca="false">MIN($B$5,P997+K998*$B$6-I998)</f>
        <v>232.06062215292</v>
      </c>
      <c r="Q998" s="0" t="n">
        <f aca="false">MAX(0,F998-H998-K998-L998)</f>
        <v>0</v>
      </c>
    </row>
    <row r="999" customFormat="false" ht="15" hidden="false" customHeight="false" outlineLevel="0" collapsed="false">
      <c r="A999" s="0" t="n">
        <f aca="false">'Profiles 8760'!A988</f>
        <v>986</v>
      </c>
      <c r="B999" s="0" t="n">
        <f aca="false">'Profiles 8760'!B988</f>
        <v>2</v>
      </c>
      <c r="C999" s="0" t="n">
        <f aca="false">'Profiles 8760'!E988</f>
        <v>0</v>
      </c>
      <c r="D999" s="0" t="n">
        <f aca="false">'Profiles 8760'!F988</f>
        <v>0</v>
      </c>
      <c r="E999" s="0" t="n">
        <f aca="false">'Profiles 8760'!G988</f>
        <v>0.832917</v>
      </c>
      <c r="F999" s="0" t="n">
        <f aca="false">D999*Assumptions!$C$11*$B$7+E999*Assumptions!$C$12*$B$8</f>
        <v>34.0663053</v>
      </c>
      <c r="G999" s="0" t="n">
        <f aca="false">C999*Assumptions!$C$15</f>
        <v>0</v>
      </c>
      <c r="H999" s="0" t="n">
        <f aca="false">MIN(F999,G999)</f>
        <v>0</v>
      </c>
      <c r="I999" s="0" t="n">
        <f aca="false">IF(C999=1,MIN(G999-H999,Assumptions!$C$13,P998),0)</f>
        <v>0</v>
      </c>
      <c r="J999" s="0" t="n">
        <f aca="false">H999+I999</f>
        <v>0</v>
      </c>
      <c r="K999" s="0" t="n">
        <f aca="false">MIN(IF(C999=1,F999-H999,F999),Assumptions!$C$13,MAX(0,($B$5-P998)/$B$6))</f>
        <v>34.0663053</v>
      </c>
      <c r="L999" s="0" t="n">
        <f aca="false">IF(C999=1,0,MIN(F999-K999,Assumptions!$C$15,MAX(0,$B$10-O998-M999)))</f>
        <v>0</v>
      </c>
      <c r="M999" s="0" t="n">
        <f aca="false">'Profiles 8760'!H988</f>
        <v>259200</v>
      </c>
      <c r="N999" s="0" t="n">
        <f aca="false">J999+L999</f>
        <v>0</v>
      </c>
      <c r="O999" s="0" t="n">
        <f aca="false">O998+N999</f>
        <v>81069.5258974425</v>
      </c>
      <c r="P999" s="0" t="n">
        <f aca="false">MIN($B$5,P998+K999*$B$6-I999)</f>
        <v>261.58929558696</v>
      </c>
      <c r="Q999" s="0" t="n">
        <f aca="false">MAX(0,F999-H999-K999-L999)</f>
        <v>0</v>
      </c>
    </row>
    <row r="1000" customFormat="false" ht="15" hidden="false" customHeight="false" outlineLevel="0" collapsed="false">
      <c r="A1000" s="0" t="n">
        <f aca="false">'Profiles 8760'!A989</f>
        <v>987</v>
      </c>
      <c r="B1000" s="0" t="n">
        <f aca="false">'Profiles 8760'!B989</f>
        <v>2</v>
      </c>
      <c r="C1000" s="0" t="n">
        <f aca="false">'Profiles 8760'!E989</f>
        <v>0</v>
      </c>
      <c r="D1000" s="0" t="n">
        <f aca="false">'Profiles 8760'!F989</f>
        <v>0</v>
      </c>
      <c r="E1000" s="0" t="n">
        <f aca="false">'Profiles 8760'!G989</f>
        <v>0.690018</v>
      </c>
      <c r="F1000" s="0" t="n">
        <f aca="false">D1000*Assumptions!$C$11*$B$7+E1000*Assumptions!$C$12*$B$8</f>
        <v>28.2217362</v>
      </c>
      <c r="G1000" s="0" t="n">
        <f aca="false">C1000*Assumptions!$C$15</f>
        <v>0</v>
      </c>
      <c r="H1000" s="0" t="n">
        <f aca="false">MIN(F1000,G1000)</f>
        <v>0</v>
      </c>
      <c r="I1000" s="0" t="n">
        <f aca="false">IF(C1000=1,MIN(G1000-H1000,Assumptions!$C$13,P999),0)</f>
        <v>0</v>
      </c>
      <c r="J1000" s="0" t="n">
        <f aca="false">H1000+I1000</f>
        <v>0</v>
      </c>
      <c r="K1000" s="0" t="n">
        <f aca="false">MIN(IF(C1000=1,F1000-H1000,F1000),Assumptions!$C$13,MAX(0,($B$5-P999)/$B$6))</f>
        <v>28.2217362</v>
      </c>
      <c r="L1000" s="0" t="n">
        <f aca="false">IF(C1000=1,0,MIN(F1000-K1000,Assumptions!$C$15,MAX(0,$B$10-O999-M1000)))</f>
        <v>0</v>
      </c>
      <c r="M1000" s="0" t="n">
        <f aca="false">'Profiles 8760'!H989</f>
        <v>259200</v>
      </c>
      <c r="N1000" s="0" t="n">
        <f aca="false">J1000+L1000</f>
        <v>0</v>
      </c>
      <c r="O1000" s="0" t="n">
        <f aca="false">O999+N1000</f>
        <v>81069.5258974425</v>
      </c>
      <c r="P1000" s="0" t="n">
        <f aca="false">MIN($B$5,P999+K1000*$B$6-I1000)</f>
        <v>286.05189652512</v>
      </c>
      <c r="Q1000" s="0" t="n">
        <f aca="false">MAX(0,F1000-H1000-K1000-L1000)</f>
        <v>0</v>
      </c>
    </row>
    <row r="1001" customFormat="false" ht="15" hidden="false" customHeight="false" outlineLevel="0" collapsed="false">
      <c r="A1001" s="0" t="n">
        <f aca="false">'Profiles 8760'!A990</f>
        <v>988</v>
      </c>
      <c r="B1001" s="0" t="n">
        <f aca="false">'Profiles 8760'!B990</f>
        <v>2</v>
      </c>
      <c r="C1001" s="0" t="n">
        <f aca="false">'Profiles 8760'!E990</f>
        <v>0</v>
      </c>
      <c r="D1001" s="0" t="n">
        <f aca="false">'Profiles 8760'!F990</f>
        <v>0</v>
      </c>
      <c r="E1001" s="0" t="n">
        <f aca="false">'Profiles 8760'!G990</f>
        <v>0.64441</v>
      </c>
      <c r="F1001" s="0" t="n">
        <f aca="false">D1001*Assumptions!$C$11*$B$7+E1001*Assumptions!$C$12*$B$8</f>
        <v>26.356369</v>
      </c>
      <c r="G1001" s="0" t="n">
        <f aca="false">C1001*Assumptions!$C$15</f>
        <v>0</v>
      </c>
      <c r="H1001" s="0" t="n">
        <f aca="false">MIN(F1001,G1001)</f>
        <v>0</v>
      </c>
      <c r="I1001" s="0" t="n">
        <f aca="false">IF(C1001=1,MIN(G1001-H1001,Assumptions!$C$13,P1000),0)</f>
        <v>0</v>
      </c>
      <c r="J1001" s="0" t="n">
        <f aca="false">H1001+I1001</f>
        <v>0</v>
      </c>
      <c r="K1001" s="0" t="n">
        <f aca="false">MIN(IF(C1001=1,F1001-H1001,F1001),Assumptions!$C$13,MAX(0,($B$5-P1000)/$B$6))</f>
        <v>26.356369</v>
      </c>
      <c r="L1001" s="0" t="n">
        <f aca="false">IF(C1001=1,0,MIN(F1001-K1001,Assumptions!$C$15,MAX(0,$B$10-O1000-M1001)))</f>
        <v>0</v>
      </c>
      <c r="M1001" s="0" t="n">
        <f aca="false">'Profiles 8760'!H990</f>
        <v>259200</v>
      </c>
      <c r="N1001" s="0" t="n">
        <f aca="false">J1001+L1001</f>
        <v>0</v>
      </c>
      <c r="O1001" s="0" t="n">
        <f aca="false">O1000+N1001</f>
        <v>81069.5258974425</v>
      </c>
      <c r="P1001" s="0" t="n">
        <f aca="false">MIN($B$5,P1000+K1001*$B$6-I1001)</f>
        <v>308.89759717432</v>
      </c>
      <c r="Q1001" s="0" t="n">
        <f aca="false">MAX(0,F1001-H1001-K1001-L1001)</f>
        <v>0</v>
      </c>
    </row>
    <row r="1002" customFormat="false" ht="15" hidden="false" customHeight="false" outlineLevel="0" collapsed="false">
      <c r="A1002" s="0" t="n">
        <f aca="false">'Profiles 8760'!A991</f>
        <v>989</v>
      </c>
      <c r="B1002" s="0" t="n">
        <f aca="false">'Profiles 8760'!B991</f>
        <v>2</v>
      </c>
      <c r="C1002" s="0" t="n">
        <f aca="false">'Profiles 8760'!E991</f>
        <v>0</v>
      </c>
      <c r="D1002" s="0" t="n">
        <f aca="false">'Profiles 8760'!F991</f>
        <v>0</v>
      </c>
      <c r="E1002" s="0" t="n">
        <f aca="false">'Profiles 8760'!G991</f>
        <v>0.767663</v>
      </c>
      <c r="F1002" s="0" t="n">
        <f aca="false">D1002*Assumptions!$C$11*$B$7+E1002*Assumptions!$C$12*$B$8</f>
        <v>31.3974167</v>
      </c>
      <c r="G1002" s="0" t="n">
        <f aca="false">C1002*Assumptions!$C$15</f>
        <v>0</v>
      </c>
      <c r="H1002" s="0" t="n">
        <f aca="false">MIN(F1002,G1002)</f>
        <v>0</v>
      </c>
      <c r="I1002" s="0" t="n">
        <f aca="false">IF(C1002=1,MIN(G1002-H1002,Assumptions!$C$13,P1001),0)</f>
        <v>0</v>
      </c>
      <c r="J1002" s="0" t="n">
        <f aca="false">H1002+I1002</f>
        <v>0</v>
      </c>
      <c r="K1002" s="0" t="n">
        <f aca="false">MIN(IF(C1002=1,F1002-H1002,F1002),Assumptions!$C$13,MAX(0,($B$5-P1001)/$B$6))</f>
        <v>31.3974167</v>
      </c>
      <c r="L1002" s="0" t="n">
        <f aca="false">IF(C1002=1,0,MIN(F1002-K1002,Assumptions!$C$15,MAX(0,$B$10-O1001-M1002)))</f>
        <v>0</v>
      </c>
      <c r="M1002" s="0" t="n">
        <f aca="false">'Profiles 8760'!H991</f>
        <v>259200</v>
      </c>
      <c r="N1002" s="0" t="n">
        <f aca="false">J1002+L1002</f>
        <v>0</v>
      </c>
      <c r="O1002" s="0" t="n">
        <f aca="false">O1001+N1002</f>
        <v>81069.5258974425</v>
      </c>
      <c r="P1002" s="0" t="n">
        <f aca="false">MIN($B$5,P1001+K1002*$B$6-I1002)</f>
        <v>336.11287796988</v>
      </c>
      <c r="Q1002" s="0" t="n">
        <f aca="false">MAX(0,F1002-H1002-K1002-L1002)</f>
        <v>0</v>
      </c>
    </row>
    <row r="1003" customFormat="false" ht="15" hidden="false" customHeight="false" outlineLevel="0" collapsed="false">
      <c r="A1003" s="0" t="n">
        <f aca="false">'Profiles 8760'!A992</f>
        <v>990</v>
      </c>
      <c r="B1003" s="0" t="n">
        <f aca="false">'Profiles 8760'!B992</f>
        <v>2</v>
      </c>
      <c r="C1003" s="0" t="n">
        <f aca="false">'Profiles 8760'!E992</f>
        <v>0</v>
      </c>
      <c r="D1003" s="0" t="n">
        <f aca="false">'Profiles 8760'!F992</f>
        <v>0</v>
      </c>
      <c r="E1003" s="0" t="n">
        <f aca="false">'Profiles 8760'!G992</f>
        <v>0.92854</v>
      </c>
      <c r="F1003" s="0" t="n">
        <f aca="false">D1003*Assumptions!$C$11*$B$7+E1003*Assumptions!$C$12*$B$8</f>
        <v>37.977286</v>
      </c>
      <c r="G1003" s="0" t="n">
        <f aca="false">C1003*Assumptions!$C$15</f>
        <v>0</v>
      </c>
      <c r="H1003" s="0" t="n">
        <f aca="false">MIN(F1003,G1003)</f>
        <v>0</v>
      </c>
      <c r="I1003" s="0" t="n">
        <f aca="false">IF(C1003=1,MIN(G1003-H1003,Assumptions!$C$13,P1002),0)</f>
        <v>0</v>
      </c>
      <c r="J1003" s="0" t="n">
        <f aca="false">H1003+I1003</f>
        <v>0</v>
      </c>
      <c r="K1003" s="0" t="n">
        <f aca="false">MIN(IF(C1003=1,F1003-H1003,F1003),Assumptions!$C$13,MAX(0,($B$5-P1002)/$B$6))</f>
        <v>37.977286</v>
      </c>
      <c r="L1003" s="0" t="n">
        <f aca="false">IF(C1003=1,0,MIN(F1003-K1003,Assumptions!$C$15,MAX(0,$B$10-O1002-M1003)))</f>
        <v>0</v>
      </c>
      <c r="M1003" s="0" t="n">
        <f aca="false">'Profiles 8760'!H992</f>
        <v>259200</v>
      </c>
      <c r="N1003" s="0" t="n">
        <f aca="false">J1003+L1003</f>
        <v>0</v>
      </c>
      <c r="O1003" s="0" t="n">
        <f aca="false">O1002+N1003</f>
        <v>81069.5258974425</v>
      </c>
      <c r="P1003" s="0" t="n">
        <f aca="false">MIN($B$5,P1002+K1003*$B$6-I1003)</f>
        <v>369.03158947468</v>
      </c>
      <c r="Q1003" s="0" t="n">
        <f aca="false">MAX(0,F1003-H1003-K1003-L1003)</f>
        <v>0</v>
      </c>
    </row>
    <row r="1004" customFormat="false" ht="15" hidden="false" customHeight="false" outlineLevel="0" collapsed="false">
      <c r="A1004" s="0" t="n">
        <f aca="false">'Profiles 8760'!A993</f>
        <v>991</v>
      </c>
      <c r="B1004" s="0" t="n">
        <f aca="false">'Profiles 8760'!B993</f>
        <v>2</v>
      </c>
      <c r="C1004" s="0" t="n">
        <f aca="false">'Profiles 8760'!E993</f>
        <v>0</v>
      </c>
      <c r="D1004" s="0" t="n">
        <f aca="false">'Profiles 8760'!F993</f>
        <v>0</v>
      </c>
      <c r="E1004" s="0" t="n">
        <f aca="false">'Profiles 8760'!G993</f>
        <v>0.63634</v>
      </c>
      <c r="F1004" s="0" t="n">
        <f aca="false">D1004*Assumptions!$C$11*$B$7+E1004*Assumptions!$C$12*$B$8</f>
        <v>26.026306</v>
      </c>
      <c r="G1004" s="0" t="n">
        <f aca="false">C1004*Assumptions!$C$15</f>
        <v>0</v>
      </c>
      <c r="H1004" s="0" t="n">
        <f aca="false">MIN(F1004,G1004)</f>
        <v>0</v>
      </c>
      <c r="I1004" s="0" t="n">
        <f aca="false">IF(C1004=1,MIN(G1004-H1004,Assumptions!$C$13,P1003),0)</f>
        <v>0</v>
      </c>
      <c r="J1004" s="0" t="n">
        <f aca="false">H1004+I1004</f>
        <v>0</v>
      </c>
      <c r="K1004" s="0" t="n">
        <f aca="false">MIN(IF(C1004=1,F1004-H1004,F1004),Assumptions!$C$13,MAX(0,($B$5-P1003)/$B$6))</f>
        <v>26.026306</v>
      </c>
      <c r="L1004" s="0" t="n">
        <f aca="false">IF(C1004=1,0,MIN(F1004-K1004,Assumptions!$C$15,MAX(0,$B$10-O1003-M1004)))</f>
        <v>0</v>
      </c>
      <c r="M1004" s="0" t="n">
        <f aca="false">'Profiles 8760'!H993</f>
        <v>259200</v>
      </c>
      <c r="N1004" s="0" t="n">
        <f aca="false">J1004+L1004</f>
        <v>0</v>
      </c>
      <c r="O1004" s="0" t="n">
        <f aca="false">O1003+N1004</f>
        <v>81069.5258974425</v>
      </c>
      <c r="P1004" s="0" t="n">
        <f aca="false">MIN($B$5,P1003+K1004*$B$6-I1004)</f>
        <v>391.59119151548</v>
      </c>
      <c r="Q1004" s="0" t="n">
        <f aca="false">MAX(0,F1004-H1004-K1004-L1004)</f>
        <v>0</v>
      </c>
    </row>
    <row r="1005" customFormat="false" ht="15" hidden="false" customHeight="false" outlineLevel="0" collapsed="false">
      <c r="A1005" s="0" t="n">
        <f aca="false">'Profiles 8760'!A994</f>
        <v>992</v>
      </c>
      <c r="B1005" s="0" t="n">
        <f aca="false">'Profiles 8760'!B994</f>
        <v>2</v>
      </c>
      <c r="C1005" s="0" t="n">
        <f aca="false">'Profiles 8760'!E994</f>
        <v>1</v>
      </c>
      <c r="D1005" s="0" t="n">
        <f aca="false">'Profiles 8760'!F994</f>
        <v>0.102949</v>
      </c>
      <c r="E1005" s="0" t="n">
        <f aca="false">'Profiles 8760'!G994</f>
        <v>0.44108</v>
      </c>
      <c r="F1005" s="0" t="n">
        <f aca="false">D1005*Assumptions!$C$11*$B$7+E1005*Assumptions!$C$12*$B$8</f>
        <v>47.7718432</v>
      </c>
      <c r="G1005" s="0" t="n">
        <f aca="false">C1005*Assumptions!$C$15</f>
        <v>200</v>
      </c>
      <c r="H1005" s="0" t="n">
        <f aca="false">MIN(F1005,G1005)</f>
        <v>47.7718432</v>
      </c>
      <c r="I1005" s="0" t="n">
        <f aca="false">IF(C1005=1,MIN(G1005-H1005,Assumptions!$C$13,P1004),0)</f>
        <v>152.2281568</v>
      </c>
      <c r="J1005" s="0" t="n">
        <f aca="false">H1005+I1005</f>
        <v>200</v>
      </c>
      <c r="K1005" s="0" t="n">
        <f aca="false">MIN(IF(C1005=1,F1005-H1005,F1005),Assumptions!$C$13,MAX(0,($B$5-P1004)/$B$6))</f>
        <v>0</v>
      </c>
      <c r="L1005" s="0" t="n">
        <f aca="false">IF(C1005=1,0,MIN(F1005-K1005,Assumptions!$C$15,MAX(0,$B$10-O1004-M1005)))</f>
        <v>0</v>
      </c>
      <c r="M1005" s="0" t="n">
        <f aca="false">'Profiles 8760'!H994</f>
        <v>259000</v>
      </c>
      <c r="N1005" s="0" t="n">
        <f aca="false">J1005+L1005</f>
        <v>200</v>
      </c>
      <c r="O1005" s="0" t="n">
        <f aca="false">O1004+N1005</f>
        <v>81269.5258974425</v>
      </c>
      <c r="P1005" s="0" t="n">
        <f aca="false">MIN($B$5,P1004+K1005*$B$6-I1005)</f>
        <v>239.36303471548</v>
      </c>
      <c r="Q1005" s="0" t="n">
        <f aca="false">MAX(0,F1005-H1005-K1005-L1005)</f>
        <v>0</v>
      </c>
    </row>
    <row r="1006" customFormat="false" ht="15" hidden="false" customHeight="false" outlineLevel="0" collapsed="false">
      <c r="A1006" s="0" t="n">
        <f aca="false">'Profiles 8760'!A995</f>
        <v>993</v>
      </c>
      <c r="B1006" s="0" t="n">
        <f aca="false">'Profiles 8760'!B995</f>
        <v>2</v>
      </c>
      <c r="C1006" s="0" t="n">
        <f aca="false">'Profiles 8760'!E995</f>
        <v>1</v>
      </c>
      <c r="D1006" s="0" t="n">
        <f aca="false">'Profiles 8760'!F995</f>
        <v>0.34776</v>
      </c>
      <c r="E1006" s="0" t="n">
        <f aca="false">'Profiles 8760'!G995</f>
        <v>0.394421</v>
      </c>
      <c r="F1006" s="0" t="n">
        <f aca="false">D1006*Assumptions!$C$11*$B$7+E1006*Assumptions!$C$12*$B$8</f>
        <v>116.5649069</v>
      </c>
      <c r="G1006" s="0" t="n">
        <f aca="false">C1006*Assumptions!$C$15</f>
        <v>200</v>
      </c>
      <c r="H1006" s="0" t="n">
        <f aca="false">MIN(F1006,G1006)</f>
        <v>116.5649069</v>
      </c>
      <c r="I1006" s="0" t="n">
        <f aca="false">IF(C1006=1,MIN(G1006-H1006,Assumptions!$C$13,P1005),0)</f>
        <v>83.4350931</v>
      </c>
      <c r="J1006" s="0" t="n">
        <f aca="false">H1006+I1006</f>
        <v>200</v>
      </c>
      <c r="K1006" s="0" t="n">
        <f aca="false">MIN(IF(C1006=1,F1006-H1006,F1006),Assumptions!$C$13,MAX(0,($B$5-P1005)/$B$6))</f>
        <v>0</v>
      </c>
      <c r="L1006" s="0" t="n">
        <f aca="false">IF(C1006=1,0,MIN(F1006-K1006,Assumptions!$C$15,MAX(0,$B$10-O1005-M1006)))</f>
        <v>0</v>
      </c>
      <c r="M1006" s="0" t="n">
        <f aca="false">'Profiles 8760'!H995</f>
        <v>258800</v>
      </c>
      <c r="N1006" s="0" t="n">
        <f aca="false">J1006+L1006</f>
        <v>200</v>
      </c>
      <c r="O1006" s="0" t="n">
        <f aca="false">O1005+N1006</f>
        <v>81469.5258974425</v>
      </c>
      <c r="P1006" s="0" t="n">
        <f aca="false">MIN($B$5,P1005+K1006*$B$6-I1006)</f>
        <v>155.92794161548</v>
      </c>
      <c r="Q1006" s="0" t="n">
        <f aca="false">MAX(0,F1006-H1006-K1006-L1006)</f>
        <v>0</v>
      </c>
    </row>
    <row r="1007" customFormat="false" ht="15" hidden="false" customHeight="false" outlineLevel="0" collapsed="false">
      <c r="A1007" s="0" t="n">
        <f aca="false">'Profiles 8760'!A996</f>
        <v>994</v>
      </c>
      <c r="B1007" s="0" t="n">
        <f aca="false">'Profiles 8760'!B996</f>
        <v>2</v>
      </c>
      <c r="C1007" s="0" t="n">
        <f aca="false">'Profiles 8760'!E996</f>
        <v>0</v>
      </c>
      <c r="D1007" s="0" t="n">
        <f aca="false">'Profiles 8760'!F996</f>
        <v>0.610567</v>
      </c>
      <c r="E1007" s="0" t="n">
        <f aca="false">'Profiles 8760'!G996</f>
        <v>0.44546</v>
      </c>
      <c r="F1007" s="0" t="n">
        <f aca="false">D1007*Assumptions!$C$11*$B$7+E1007*Assumptions!$C$12*$B$8</f>
        <v>194.5510636</v>
      </c>
      <c r="G1007" s="0" t="n">
        <f aca="false">C1007*Assumptions!$C$15</f>
        <v>0</v>
      </c>
      <c r="H1007" s="0" t="n">
        <f aca="false">MIN(F1007,G1007)</f>
        <v>0</v>
      </c>
      <c r="I1007" s="0" t="n">
        <f aca="false">IF(C1007=1,MIN(G1007-H1007,Assumptions!$C$13,P1006),0)</f>
        <v>0</v>
      </c>
      <c r="J1007" s="0" t="n">
        <f aca="false">H1007+I1007</f>
        <v>0</v>
      </c>
      <c r="K1007" s="0" t="n">
        <f aca="false">MIN(IF(C1007=1,F1007-H1007,F1007),Assumptions!$C$13,MAX(0,($B$5-P1006)/$B$6))</f>
        <v>180</v>
      </c>
      <c r="L1007" s="0" t="n">
        <f aca="false">IF(C1007=1,0,MIN(F1007-K1007,Assumptions!$C$15,MAX(0,$B$10-O1006-M1007)))</f>
        <v>14.5510636</v>
      </c>
      <c r="M1007" s="0" t="n">
        <f aca="false">'Profiles 8760'!H996</f>
        <v>258800</v>
      </c>
      <c r="N1007" s="0" t="n">
        <f aca="false">J1007+L1007</f>
        <v>14.5510636</v>
      </c>
      <c r="O1007" s="0" t="n">
        <f aca="false">O1006+N1007</f>
        <v>81484.0769610425</v>
      </c>
      <c r="P1007" s="0" t="n">
        <f aca="false">MIN($B$5,P1006+K1007*$B$6-I1007)</f>
        <v>311.95194161548</v>
      </c>
      <c r="Q1007" s="0" t="n">
        <f aca="false">MAX(0,F1007-H1007-K1007-L1007)</f>
        <v>0</v>
      </c>
    </row>
    <row r="1008" customFormat="false" ht="15" hidden="false" customHeight="false" outlineLevel="0" collapsed="false">
      <c r="A1008" s="0" t="n">
        <f aca="false">'Profiles 8760'!A997</f>
        <v>995</v>
      </c>
      <c r="B1008" s="0" t="n">
        <f aca="false">'Profiles 8760'!B997</f>
        <v>2</v>
      </c>
      <c r="C1008" s="0" t="n">
        <f aca="false">'Profiles 8760'!E997</f>
        <v>0</v>
      </c>
      <c r="D1008" s="0" t="n">
        <f aca="false">'Profiles 8760'!F997</f>
        <v>0.837837</v>
      </c>
      <c r="E1008" s="0" t="n">
        <f aca="false">'Profiles 8760'!G997</f>
        <v>0.424186</v>
      </c>
      <c r="F1008" s="0" t="n">
        <f aca="false">D1008*Assumptions!$C$11*$B$7+E1008*Assumptions!$C$12*$B$8</f>
        <v>259.316533</v>
      </c>
      <c r="G1008" s="0" t="n">
        <f aca="false">C1008*Assumptions!$C$15</f>
        <v>0</v>
      </c>
      <c r="H1008" s="0" t="n">
        <f aca="false">MIN(F1008,G1008)</f>
        <v>0</v>
      </c>
      <c r="I1008" s="0" t="n">
        <f aca="false">IF(C1008=1,MIN(G1008-H1008,Assumptions!$C$13,P1007),0)</f>
        <v>0</v>
      </c>
      <c r="J1008" s="0" t="n">
        <f aca="false">H1008+I1008</f>
        <v>0</v>
      </c>
      <c r="K1008" s="0" t="n">
        <f aca="false">MIN(IF(C1008=1,F1008-H1008,F1008),Assumptions!$C$13,MAX(0,($B$5-P1007)/$B$6))</f>
        <v>180</v>
      </c>
      <c r="L1008" s="0" t="n">
        <f aca="false">IF(C1008=1,0,MIN(F1008-K1008,Assumptions!$C$15,MAX(0,$B$10-O1007-M1008)))</f>
        <v>79.3165330000001</v>
      </c>
      <c r="M1008" s="0" t="n">
        <f aca="false">'Profiles 8760'!H997</f>
        <v>258800</v>
      </c>
      <c r="N1008" s="0" t="n">
        <f aca="false">J1008+L1008</f>
        <v>79.3165330000001</v>
      </c>
      <c r="O1008" s="0" t="n">
        <f aca="false">O1007+N1008</f>
        <v>81563.3934940425</v>
      </c>
      <c r="P1008" s="0" t="n">
        <f aca="false">MIN($B$5,P1007+K1008*$B$6-I1008)</f>
        <v>467.97594161548</v>
      </c>
      <c r="Q1008" s="0" t="n">
        <f aca="false">MAX(0,F1008-H1008-K1008-L1008)</f>
        <v>0</v>
      </c>
    </row>
    <row r="1009" customFormat="false" ht="15" hidden="false" customHeight="false" outlineLevel="0" collapsed="false">
      <c r="A1009" s="0" t="n">
        <f aca="false">'Profiles 8760'!A998</f>
        <v>996</v>
      </c>
      <c r="B1009" s="0" t="n">
        <f aca="false">'Profiles 8760'!B998</f>
        <v>2</v>
      </c>
      <c r="C1009" s="0" t="n">
        <f aca="false">'Profiles 8760'!E998</f>
        <v>0</v>
      </c>
      <c r="D1009" s="0" t="n">
        <f aca="false">'Profiles 8760'!F998</f>
        <v>0.990677</v>
      </c>
      <c r="E1009" s="0" t="n">
        <f aca="false">'Profiles 8760'!G998</f>
        <v>0.654628</v>
      </c>
      <c r="F1009" s="0" t="n">
        <f aca="false">D1009*Assumptions!$C$11*$B$7+E1009*Assumptions!$C$12*$B$8</f>
        <v>312.8818028</v>
      </c>
      <c r="G1009" s="0" t="n">
        <f aca="false">C1009*Assumptions!$C$15</f>
        <v>0</v>
      </c>
      <c r="H1009" s="0" t="n">
        <f aca="false">MIN(F1009,G1009)</f>
        <v>0</v>
      </c>
      <c r="I1009" s="0" t="n">
        <f aca="false">IF(C1009=1,MIN(G1009-H1009,Assumptions!$C$13,P1008),0)</f>
        <v>0</v>
      </c>
      <c r="J1009" s="0" t="n">
        <f aca="false">H1009+I1009</f>
        <v>0</v>
      </c>
      <c r="K1009" s="0" t="n">
        <f aca="false">MIN(IF(C1009=1,F1009-H1009,F1009),Assumptions!$C$13,MAX(0,($B$5-P1008)/$B$6))</f>
        <v>49.4163110112137</v>
      </c>
      <c r="L1009" s="0" t="n">
        <f aca="false">IF(C1009=1,0,MIN(F1009-K1009,Assumptions!$C$15,MAX(0,$B$10-O1008-M1009)))</f>
        <v>200</v>
      </c>
      <c r="M1009" s="0" t="n">
        <f aca="false">'Profiles 8760'!H998</f>
        <v>258800</v>
      </c>
      <c r="N1009" s="0" t="n">
        <f aca="false">J1009+L1009</f>
        <v>200</v>
      </c>
      <c r="O1009" s="0" t="n">
        <f aca="false">O1008+N1009</f>
        <v>81763.3934940425</v>
      </c>
      <c r="P1009" s="0" t="n">
        <f aca="false">MIN($B$5,P1008+K1009*$B$6-I1009)</f>
        <v>510.81</v>
      </c>
      <c r="Q1009" s="0" t="n">
        <f aca="false">MAX(0,F1009-H1009-K1009-L1009)</f>
        <v>63.4654917887863</v>
      </c>
    </row>
    <row r="1010" customFormat="false" ht="15" hidden="false" customHeight="false" outlineLevel="0" collapsed="false">
      <c r="A1010" s="0" t="n">
        <f aca="false">'Profiles 8760'!A999</f>
        <v>997</v>
      </c>
      <c r="B1010" s="0" t="n">
        <f aca="false">'Profiles 8760'!B999</f>
        <v>2</v>
      </c>
      <c r="C1010" s="0" t="n">
        <f aca="false">'Profiles 8760'!E999</f>
        <v>0</v>
      </c>
      <c r="D1010" s="0" t="n">
        <f aca="false">'Profiles 8760'!F999</f>
        <v>1</v>
      </c>
      <c r="E1010" s="0" t="n">
        <f aca="false">'Profiles 8760'!G999</f>
        <v>0.387135</v>
      </c>
      <c r="F1010" s="0" t="n">
        <f aca="false">D1010*Assumptions!$C$11*$B$7+E1010*Assumptions!$C$12*$B$8</f>
        <v>304.6338215</v>
      </c>
      <c r="G1010" s="0" t="n">
        <f aca="false">C1010*Assumptions!$C$15</f>
        <v>0</v>
      </c>
      <c r="H1010" s="0" t="n">
        <f aca="false">MIN(F1010,G1010)</f>
        <v>0</v>
      </c>
      <c r="I1010" s="0" t="n">
        <f aca="false">IF(C1010=1,MIN(G1010-H1010,Assumptions!$C$13,P1009),0)</f>
        <v>0</v>
      </c>
      <c r="J1010" s="0" t="n">
        <f aca="false">H1010+I1010</f>
        <v>0</v>
      </c>
      <c r="K1010" s="0" t="n">
        <f aca="false">MIN(IF(C1010=1,F1010-H1010,F1010),Assumptions!$C$13,MAX(0,($B$5-P1009)/$B$6))</f>
        <v>0</v>
      </c>
      <c r="L1010" s="0" t="n">
        <f aca="false">IF(C1010=1,0,MIN(F1010-K1010,Assumptions!$C$15,MAX(0,$B$10-O1009-M1010)))</f>
        <v>200</v>
      </c>
      <c r="M1010" s="0" t="n">
        <f aca="false">'Profiles 8760'!H999</f>
        <v>258800</v>
      </c>
      <c r="N1010" s="0" t="n">
        <f aca="false">J1010+L1010</f>
        <v>200</v>
      </c>
      <c r="O1010" s="0" t="n">
        <f aca="false">O1009+N1010</f>
        <v>81963.3934940425</v>
      </c>
      <c r="P1010" s="0" t="n">
        <f aca="false">MIN($B$5,P1009+K1010*$B$6-I1010)</f>
        <v>510.81</v>
      </c>
      <c r="Q1010" s="0" t="n">
        <f aca="false">MAX(0,F1010-H1010-K1010-L1010)</f>
        <v>104.6338215</v>
      </c>
    </row>
    <row r="1011" customFormat="false" ht="15" hidden="false" customHeight="false" outlineLevel="0" collapsed="false">
      <c r="A1011" s="0" t="n">
        <f aca="false">'Profiles 8760'!A1000</f>
        <v>998</v>
      </c>
      <c r="B1011" s="0" t="n">
        <f aca="false">'Profiles 8760'!B1000</f>
        <v>2</v>
      </c>
      <c r="C1011" s="0" t="n">
        <f aca="false">'Profiles 8760'!E1000</f>
        <v>0</v>
      </c>
      <c r="D1011" s="0" t="n">
        <f aca="false">'Profiles 8760'!F1000</f>
        <v>0.990677</v>
      </c>
      <c r="E1011" s="0" t="n">
        <f aca="false">'Profiles 8760'!G1000</f>
        <v>0.262564</v>
      </c>
      <c r="F1011" s="0" t="n">
        <f aca="false">D1011*Assumptions!$C$11*$B$7+E1011*Assumptions!$C$12*$B$8</f>
        <v>296.8463852</v>
      </c>
      <c r="G1011" s="0" t="n">
        <f aca="false">C1011*Assumptions!$C$15</f>
        <v>0</v>
      </c>
      <c r="H1011" s="0" t="n">
        <f aca="false">MIN(F1011,G1011)</f>
        <v>0</v>
      </c>
      <c r="I1011" s="0" t="n">
        <f aca="false">IF(C1011=1,MIN(G1011-H1011,Assumptions!$C$13,P1010),0)</f>
        <v>0</v>
      </c>
      <c r="J1011" s="0" t="n">
        <f aca="false">H1011+I1011</f>
        <v>0</v>
      </c>
      <c r="K1011" s="0" t="n">
        <f aca="false">MIN(IF(C1011=1,F1011-H1011,F1011),Assumptions!$C$13,MAX(0,($B$5-P1010)/$B$6))</f>
        <v>0</v>
      </c>
      <c r="L1011" s="0" t="n">
        <f aca="false">IF(C1011=1,0,MIN(F1011-K1011,Assumptions!$C$15,MAX(0,$B$10-O1010-M1011)))</f>
        <v>200</v>
      </c>
      <c r="M1011" s="0" t="n">
        <f aca="false">'Profiles 8760'!H1000</f>
        <v>258800</v>
      </c>
      <c r="N1011" s="0" t="n">
        <f aca="false">J1011+L1011</f>
        <v>200</v>
      </c>
      <c r="O1011" s="0" t="n">
        <f aca="false">O1010+N1011</f>
        <v>82163.3934940425</v>
      </c>
      <c r="P1011" s="0" t="n">
        <f aca="false">MIN($B$5,P1010+K1011*$B$6-I1011)</f>
        <v>510.81</v>
      </c>
      <c r="Q1011" s="0" t="n">
        <f aca="false">MAX(0,F1011-H1011-K1011-L1011)</f>
        <v>96.8463852</v>
      </c>
    </row>
    <row r="1012" customFormat="false" ht="15" hidden="false" customHeight="false" outlineLevel="0" collapsed="false">
      <c r="A1012" s="0" t="n">
        <f aca="false">'Profiles 8760'!A1001</f>
        <v>999</v>
      </c>
      <c r="B1012" s="0" t="n">
        <f aca="false">'Profiles 8760'!B1001</f>
        <v>2</v>
      </c>
      <c r="C1012" s="0" t="n">
        <f aca="false">'Profiles 8760'!E1001</f>
        <v>0</v>
      </c>
      <c r="D1012" s="0" t="n">
        <f aca="false">'Profiles 8760'!F1001</f>
        <v>0.837837</v>
      </c>
      <c r="E1012" s="0" t="n">
        <f aca="false">'Profiles 8760'!G1001</f>
        <v>0.259431</v>
      </c>
      <c r="F1012" s="0" t="n">
        <f aca="false">D1012*Assumptions!$C$11*$B$7+E1012*Assumptions!$C$12*$B$8</f>
        <v>252.5780535</v>
      </c>
      <c r="G1012" s="0" t="n">
        <f aca="false">C1012*Assumptions!$C$15</f>
        <v>0</v>
      </c>
      <c r="H1012" s="0" t="n">
        <f aca="false">MIN(F1012,G1012)</f>
        <v>0</v>
      </c>
      <c r="I1012" s="0" t="n">
        <f aca="false">IF(C1012=1,MIN(G1012-H1012,Assumptions!$C$13,P1011),0)</f>
        <v>0</v>
      </c>
      <c r="J1012" s="0" t="n">
        <f aca="false">H1012+I1012</f>
        <v>0</v>
      </c>
      <c r="K1012" s="0" t="n">
        <f aca="false">MIN(IF(C1012=1,F1012-H1012,F1012),Assumptions!$C$13,MAX(0,($B$5-P1011)/$B$6))</f>
        <v>0</v>
      </c>
      <c r="L1012" s="0" t="n">
        <f aca="false">IF(C1012=1,0,MIN(F1012-K1012,Assumptions!$C$15,MAX(0,$B$10-O1011-M1012)))</f>
        <v>200</v>
      </c>
      <c r="M1012" s="0" t="n">
        <f aca="false">'Profiles 8760'!H1001</f>
        <v>258800</v>
      </c>
      <c r="N1012" s="0" t="n">
        <f aca="false">J1012+L1012</f>
        <v>200</v>
      </c>
      <c r="O1012" s="0" t="n">
        <f aca="false">O1011+N1012</f>
        <v>82363.3934940425</v>
      </c>
      <c r="P1012" s="0" t="n">
        <f aca="false">MIN($B$5,P1011+K1012*$B$6-I1012)</f>
        <v>510.81</v>
      </c>
      <c r="Q1012" s="0" t="n">
        <f aca="false">MAX(0,F1012-H1012-K1012-L1012)</f>
        <v>52.5780535</v>
      </c>
    </row>
    <row r="1013" customFormat="false" ht="15" hidden="false" customHeight="false" outlineLevel="0" collapsed="false">
      <c r="A1013" s="0" t="n">
        <f aca="false">'Profiles 8760'!A1002</f>
        <v>1000</v>
      </c>
      <c r="B1013" s="0" t="n">
        <f aca="false">'Profiles 8760'!B1002</f>
        <v>2</v>
      </c>
      <c r="C1013" s="0" t="n">
        <f aca="false">'Profiles 8760'!E1002</f>
        <v>0</v>
      </c>
      <c r="D1013" s="0" t="n">
        <f aca="false">'Profiles 8760'!F1002</f>
        <v>0.610567</v>
      </c>
      <c r="E1013" s="0" t="n">
        <f aca="false">'Profiles 8760'!G1002</f>
        <v>0.290617</v>
      </c>
      <c r="F1013" s="0" t="n">
        <f aca="false">D1013*Assumptions!$C$11*$B$7+E1013*Assumptions!$C$12*$B$8</f>
        <v>188.2179849</v>
      </c>
      <c r="G1013" s="0" t="n">
        <f aca="false">C1013*Assumptions!$C$15</f>
        <v>0</v>
      </c>
      <c r="H1013" s="0" t="n">
        <f aca="false">MIN(F1013,G1013)</f>
        <v>0</v>
      </c>
      <c r="I1013" s="0" t="n">
        <f aca="false">IF(C1013=1,MIN(G1013-H1013,Assumptions!$C$13,P1012),0)</f>
        <v>0</v>
      </c>
      <c r="J1013" s="0" t="n">
        <f aca="false">H1013+I1013</f>
        <v>0</v>
      </c>
      <c r="K1013" s="0" t="n">
        <f aca="false">MIN(IF(C1013=1,F1013-H1013,F1013),Assumptions!$C$13,MAX(0,($B$5-P1012)/$B$6))</f>
        <v>0</v>
      </c>
      <c r="L1013" s="0" t="n">
        <f aca="false">IF(C1013=1,0,MIN(F1013-K1013,Assumptions!$C$15,MAX(0,$B$10-O1012-M1013)))</f>
        <v>188.2179849</v>
      </c>
      <c r="M1013" s="0" t="n">
        <f aca="false">'Profiles 8760'!H1002</f>
        <v>258800</v>
      </c>
      <c r="N1013" s="0" t="n">
        <f aca="false">J1013+L1013</f>
        <v>188.2179849</v>
      </c>
      <c r="O1013" s="0" t="n">
        <f aca="false">O1012+N1013</f>
        <v>82551.6114789425</v>
      </c>
      <c r="P1013" s="0" t="n">
        <f aca="false">MIN($B$5,P1012+K1013*$B$6-I1013)</f>
        <v>510.81</v>
      </c>
      <c r="Q1013" s="0" t="n">
        <f aca="false">MAX(0,F1013-H1013-K1013-L1013)</f>
        <v>0</v>
      </c>
    </row>
    <row r="1014" customFormat="false" ht="15" hidden="false" customHeight="false" outlineLevel="0" collapsed="false">
      <c r="A1014" s="0" t="n">
        <f aca="false">'Profiles 8760'!A1003</f>
        <v>1001</v>
      </c>
      <c r="B1014" s="0" t="n">
        <f aca="false">'Profiles 8760'!B1003</f>
        <v>2</v>
      </c>
      <c r="C1014" s="0" t="n">
        <f aca="false">'Profiles 8760'!E1003</f>
        <v>0</v>
      </c>
      <c r="D1014" s="0" t="n">
        <f aca="false">'Profiles 8760'!F1003</f>
        <v>0.34776</v>
      </c>
      <c r="E1014" s="0" t="n">
        <f aca="false">'Profiles 8760'!G1003</f>
        <v>0.241552</v>
      </c>
      <c r="F1014" s="0" t="n">
        <f aca="false">D1014*Assumptions!$C$11*$B$7+E1014*Assumptions!$C$12*$B$8</f>
        <v>110.3125648</v>
      </c>
      <c r="G1014" s="0" t="n">
        <f aca="false">C1014*Assumptions!$C$15</f>
        <v>0</v>
      </c>
      <c r="H1014" s="0" t="n">
        <f aca="false">MIN(F1014,G1014)</f>
        <v>0</v>
      </c>
      <c r="I1014" s="0" t="n">
        <f aca="false">IF(C1014=1,MIN(G1014-H1014,Assumptions!$C$13,P1013),0)</f>
        <v>0</v>
      </c>
      <c r="J1014" s="0" t="n">
        <f aca="false">H1014+I1014</f>
        <v>0</v>
      </c>
      <c r="K1014" s="0" t="n">
        <f aca="false">MIN(IF(C1014=1,F1014-H1014,F1014),Assumptions!$C$13,MAX(0,($B$5-P1013)/$B$6))</f>
        <v>0</v>
      </c>
      <c r="L1014" s="0" t="n">
        <f aca="false">IF(C1014=1,0,MIN(F1014-K1014,Assumptions!$C$15,MAX(0,$B$10-O1013-M1014)))</f>
        <v>110.3125648</v>
      </c>
      <c r="M1014" s="0" t="n">
        <f aca="false">'Profiles 8760'!H1003</f>
        <v>258800</v>
      </c>
      <c r="N1014" s="0" t="n">
        <f aca="false">J1014+L1014</f>
        <v>110.3125648</v>
      </c>
      <c r="O1014" s="0" t="n">
        <f aca="false">O1013+N1014</f>
        <v>82661.9240437425</v>
      </c>
      <c r="P1014" s="0" t="n">
        <f aca="false">MIN($B$5,P1013+K1014*$B$6-I1014)</f>
        <v>510.81</v>
      </c>
      <c r="Q1014" s="0" t="n">
        <f aca="false">MAX(0,F1014-H1014-K1014-L1014)</f>
        <v>0</v>
      </c>
    </row>
    <row r="1015" customFormat="false" ht="15" hidden="false" customHeight="false" outlineLevel="0" collapsed="false">
      <c r="A1015" s="0" t="n">
        <f aca="false">'Profiles 8760'!A1004</f>
        <v>1002</v>
      </c>
      <c r="B1015" s="0" t="n">
        <f aca="false">'Profiles 8760'!B1004</f>
        <v>2</v>
      </c>
      <c r="C1015" s="0" t="n">
        <f aca="false">'Profiles 8760'!E1004</f>
        <v>0</v>
      </c>
      <c r="D1015" s="0" t="n">
        <f aca="false">'Profiles 8760'!F1004</f>
        <v>0.102949</v>
      </c>
      <c r="E1015" s="0" t="n">
        <f aca="false">'Profiles 8760'!G1004</f>
        <v>0.234131</v>
      </c>
      <c r="F1015" s="0" t="n">
        <f aca="false">D1015*Assumptions!$C$11*$B$7+E1015*Assumptions!$C$12*$B$8</f>
        <v>39.3076291</v>
      </c>
      <c r="G1015" s="0" t="n">
        <f aca="false">C1015*Assumptions!$C$15</f>
        <v>0</v>
      </c>
      <c r="H1015" s="0" t="n">
        <f aca="false">MIN(F1015,G1015)</f>
        <v>0</v>
      </c>
      <c r="I1015" s="0" t="n">
        <f aca="false">IF(C1015=1,MIN(G1015-H1015,Assumptions!$C$13,P1014),0)</f>
        <v>0</v>
      </c>
      <c r="J1015" s="0" t="n">
        <f aca="false">H1015+I1015</f>
        <v>0</v>
      </c>
      <c r="K1015" s="0" t="n">
        <f aca="false">MIN(IF(C1015=1,F1015-H1015,F1015),Assumptions!$C$13,MAX(0,($B$5-P1014)/$B$6))</f>
        <v>0</v>
      </c>
      <c r="L1015" s="0" t="n">
        <f aca="false">IF(C1015=1,0,MIN(F1015-K1015,Assumptions!$C$15,MAX(0,$B$10-O1014-M1015)))</f>
        <v>39.3076291</v>
      </c>
      <c r="M1015" s="0" t="n">
        <f aca="false">'Profiles 8760'!H1004</f>
        <v>258800</v>
      </c>
      <c r="N1015" s="0" t="n">
        <f aca="false">J1015+L1015</f>
        <v>39.3076291</v>
      </c>
      <c r="O1015" s="0" t="n">
        <f aca="false">O1014+N1015</f>
        <v>82701.2316728425</v>
      </c>
      <c r="P1015" s="0" t="n">
        <f aca="false">MIN($B$5,P1014+K1015*$B$6-I1015)</f>
        <v>510.81</v>
      </c>
      <c r="Q1015" s="0" t="n">
        <f aca="false">MAX(0,F1015-H1015-K1015-L1015)</f>
        <v>0</v>
      </c>
    </row>
    <row r="1016" customFormat="false" ht="15" hidden="false" customHeight="false" outlineLevel="0" collapsed="false">
      <c r="A1016" s="0" t="n">
        <f aca="false">'Profiles 8760'!A1005</f>
        <v>1003</v>
      </c>
      <c r="B1016" s="0" t="n">
        <f aca="false">'Profiles 8760'!B1005</f>
        <v>2</v>
      </c>
      <c r="C1016" s="0" t="n">
        <f aca="false">'Profiles 8760'!E1005</f>
        <v>0</v>
      </c>
      <c r="D1016" s="0" t="n">
        <f aca="false">'Profiles 8760'!F1005</f>
        <v>0</v>
      </c>
      <c r="E1016" s="0" t="n">
        <f aca="false">'Profiles 8760'!G1005</f>
        <v>0.151652</v>
      </c>
      <c r="F1016" s="0" t="n">
        <f aca="false">D1016*Assumptions!$C$11*$B$7+E1016*Assumptions!$C$12*$B$8</f>
        <v>6.2025668</v>
      </c>
      <c r="G1016" s="0" t="n">
        <f aca="false">C1016*Assumptions!$C$15</f>
        <v>0</v>
      </c>
      <c r="H1016" s="0" t="n">
        <f aca="false">MIN(F1016,G1016)</f>
        <v>0</v>
      </c>
      <c r="I1016" s="0" t="n">
        <f aca="false">IF(C1016=1,MIN(G1016-H1016,Assumptions!$C$13,P1015),0)</f>
        <v>0</v>
      </c>
      <c r="J1016" s="0" t="n">
        <f aca="false">H1016+I1016</f>
        <v>0</v>
      </c>
      <c r="K1016" s="0" t="n">
        <f aca="false">MIN(IF(C1016=1,F1016-H1016,F1016),Assumptions!$C$13,MAX(0,($B$5-P1015)/$B$6))</f>
        <v>0</v>
      </c>
      <c r="L1016" s="0" t="n">
        <f aca="false">IF(C1016=1,0,MIN(F1016-K1016,Assumptions!$C$15,MAX(0,$B$10-O1015-M1016)))</f>
        <v>6.2025668</v>
      </c>
      <c r="M1016" s="0" t="n">
        <f aca="false">'Profiles 8760'!H1005</f>
        <v>258800</v>
      </c>
      <c r="N1016" s="0" t="n">
        <f aca="false">J1016+L1016</f>
        <v>6.2025668</v>
      </c>
      <c r="O1016" s="0" t="n">
        <f aca="false">O1015+N1016</f>
        <v>82707.4342396425</v>
      </c>
      <c r="P1016" s="0" t="n">
        <f aca="false">MIN($B$5,P1015+K1016*$B$6-I1016)</f>
        <v>510.81</v>
      </c>
      <c r="Q1016" s="0" t="n">
        <f aca="false">MAX(0,F1016-H1016-K1016-L1016)</f>
        <v>0</v>
      </c>
    </row>
    <row r="1017" customFormat="false" ht="15" hidden="false" customHeight="false" outlineLevel="0" collapsed="false">
      <c r="A1017" s="0" t="n">
        <f aca="false">'Profiles 8760'!A1006</f>
        <v>1004</v>
      </c>
      <c r="B1017" s="0" t="n">
        <f aca="false">'Profiles 8760'!B1006</f>
        <v>2</v>
      </c>
      <c r="C1017" s="0" t="n">
        <f aca="false">'Profiles 8760'!E1006</f>
        <v>1</v>
      </c>
      <c r="D1017" s="0" t="n">
        <f aca="false">'Profiles 8760'!F1006</f>
        <v>0</v>
      </c>
      <c r="E1017" s="0" t="n">
        <f aca="false">'Profiles 8760'!G1006</f>
        <v>0.105655</v>
      </c>
      <c r="F1017" s="0" t="n">
        <f aca="false">D1017*Assumptions!$C$11*$B$7+E1017*Assumptions!$C$12*$B$8</f>
        <v>4.3212895</v>
      </c>
      <c r="G1017" s="0" t="n">
        <f aca="false">C1017*Assumptions!$C$15</f>
        <v>200</v>
      </c>
      <c r="H1017" s="0" t="n">
        <f aca="false">MIN(F1017,G1017)</f>
        <v>4.3212895</v>
      </c>
      <c r="I1017" s="0" t="n">
        <f aca="false">IF(C1017=1,MIN(G1017-H1017,Assumptions!$C$13,P1016),0)</f>
        <v>180</v>
      </c>
      <c r="J1017" s="0" t="n">
        <f aca="false">H1017+I1017</f>
        <v>184.3212895</v>
      </c>
      <c r="K1017" s="0" t="n">
        <f aca="false">MIN(IF(C1017=1,F1017-H1017,F1017),Assumptions!$C$13,MAX(0,($B$5-P1016)/$B$6))</f>
        <v>0</v>
      </c>
      <c r="L1017" s="0" t="n">
        <f aca="false">IF(C1017=1,0,MIN(F1017-K1017,Assumptions!$C$15,MAX(0,$B$10-O1016-M1017)))</f>
        <v>0</v>
      </c>
      <c r="M1017" s="0" t="n">
        <f aca="false">'Profiles 8760'!H1006</f>
        <v>258600</v>
      </c>
      <c r="N1017" s="0" t="n">
        <f aca="false">J1017+L1017</f>
        <v>184.3212895</v>
      </c>
      <c r="O1017" s="0" t="n">
        <f aca="false">O1016+N1017</f>
        <v>82891.7555291425</v>
      </c>
      <c r="P1017" s="0" t="n">
        <f aca="false">MIN($B$5,P1016+K1017*$B$6-I1017)</f>
        <v>330.81</v>
      </c>
      <c r="Q1017" s="0" t="n">
        <f aca="false">MAX(0,F1017-H1017-K1017-L1017)</f>
        <v>0</v>
      </c>
    </row>
    <row r="1018" customFormat="false" ht="15" hidden="false" customHeight="false" outlineLevel="0" collapsed="false">
      <c r="A1018" s="0" t="n">
        <f aca="false">'Profiles 8760'!A1007</f>
        <v>1005</v>
      </c>
      <c r="B1018" s="0" t="n">
        <f aca="false">'Profiles 8760'!B1007</f>
        <v>2</v>
      </c>
      <c r="C1018" s="0" t="n">
        <f aca="false">'Profiles 8760'!E1007</f>
        <v>1</v>
      </c>
      <c r="D1018" s="0" t="n">
        <f aca="false">'Profiles 8760'!F1007</f>
        <v>0</v>
      </c>
      <c r="E1018" s="0" t="n">
        <f aca="false">'Profiles 8760'!G1007</f>
        <v>0.117043</v>
      </c>
      <c r="F1018" s="0" t="n">
        <f aca="false">D1018*Assumptions!$C$11*$B$7+E1018*Assumptions!$C$12*$B$8</f>
        <v>4.7870587</v>
      </c>
      <c r="G1018" s="0" t="n">
        <f aca="false">C1018*Assumptions!$C$15</f>
        <v>200</v>
      </c>
      <c r="H1018" s="0" t="n">
        <f aca="false">MIN(F1018,G1018)</f>
        <v>4.7870587</v>
      </c>
      <c r="I1018" s="0" t="n">
        <f aca="false">IF(C1018=1,MIN(G1018-H1018,Assumptions!$C$13,P1017),0)</f>
        <v>180</v>
      </c>
      <c r="J1018" s="0" t="n">
        <f aca="false">H1018+I1018</f>
        <v>184.7870587</v>
      </c>
      <c r="K1018" s="0" t="n">
        <f aca="false">MIN(IF(C1018=1,F1018-H1018,F1018),Assumptions!$C$13,MAX(0,($B$5-P1017)/$B$6))</f>
        <v>0</v>
      </c>
      <c r="L1018" s="0" t="n">
        <f aca="false">IF(C1018=1,0,MIN(F1018-K1018,Assumptions!$C$15,MAX(0,$B$10-O1017-M1018)))</f>
        <v>0</v>
      </c>
      <c r="M1018" s="0" t="n">
        <f aca="false">'Profiles 8760'!H1007</f>
        <v>258400</v>
      </c>
      <c r="N1018" s="0" t="n">
        <f aca="false">J1018+L1018</f>
        <v>184.7870587</v>
      </c>
      <c r="O1018" s="0" t="n">
        <f aca="false">O1017+N1018</f>
        <v>83076.5425878425</v>
      </c>
      <c r="P1018" s="0" t="n">
        <f aca="false">MIN($B$5,P1017+K1018*$B$6-I1018)</f>
        <v>150.81</v>
      </c>
      <c r="Q1018" s="0" t="n">
        <f aca="false">MAX(0,F1018-H1018-K1018-L1018)</f>
        <v>0</v>
      </c>
    </row>
    <row r="1019" customFormat="false" ht="15" hidden="false" customHeight="false" outlineLevel="0" collapsed="false">
      <c r="A1019" s="0" t="n">
        <f aca="false">'Profiles 8760'!A1008</f>
        <v>1006</v>
      </c>
      <c r="B1019" s="0" t="n">
        <f aca="false">'Profiles 8760'!B1008</f>
        <v>2</v>
      </c>
      <c r="C1019" s="0" t="n">
        <f aca="false">'Profiles 8760'!E1008</f>
        <v>0</v>
      </c>
      <c r="D1019" s="0" t="n">
        <f aca="false">'Profiles 8760'!F1008</f>
        <v>0</v>
      </c>
      <c r="E1019" s="0" t="n">
        <f aca="false">'Profiles 8760'!G1008</f>
        <v>0.076147</v>
      </c>
      <c r="F1019" s="0" t="n">
        <f aca="false">D1019*Assumptions!$C$11*$B$7+E1019*Assumptions!$C$12*$B$8</f>
        <v>3.1144123</v>
      </c>
      <c r="G1019" s="0" t="n">
        <f aca="false">C1019*Assumptions!$C$15</f>
        <v>0</v>
      </c>
      <c r="H1019" s="0" t="n">
        <f aca="false">MIN(F1019,G1019)</f>
        <v>0</v>
      </c>
      <c r="I1019" s="0" t="n">
        <f aca="false">IF(C1019=1,MIN(G1019-H1019,Assumptions!$C$13,P1018),0)</f>
        <v>0</v>
      </c>
      <c r="J1019" s="0" t="n">
        <f aca="false">H1019+I1019</f>
        <v>0</v>
      </c>
      <c r="K1019" s="0" t="n">
        <f aca="false">MIN(IF(C1019=1,F1019-H1019,F1019),Assumptions!$C$13,MAX(0,($B$5-P1018)/$B$6))</f>
        <v>3.1144123</v>
      </c>
      <c r="L1019" s="0" t="n">
        <f aca="false">IF(C1019=1,0,MIN(F1019-K1019,Assumptions!$C$15,MAX(0,$B$10-O1018-M1019)))</f>
        <v>0</v>
      </c>
      <c r="M1019" s="0" t="n">
        <f aca="false">'Profiles 8760'!H1008</f>
        <v>258400</v>
      </c>
      <c r="N1019" s="0" t="n">
        <f aca="false">J1019+L1019</f>
        <v>0</v>
      </c>
      <c r="O1019" s="0" t="n">
        <f aca="false">O1018+N1019</f>
        <v>83076.5425878425</v>
      </c>
      <c r="P1019" s="0" t="n">
        <f aca="false">MIN($B$5,P1018+K1019*$B$6-I1019)</f>
        <v>153.50957258164</v>
      </c>
      <c r="Q1019" s="0" t="n">
        <f aca="false">MAX(0,F1019-H1019-K1019-L1019)</f>
        <v>0</v>
      </c>
    </row>
    <row r="1020" customFormat="false" ht="15" hidden="false" customHeight="false" outlineLevel="0" collapsed="false">
      <c r="A1020" s="0" t="n">
        <f aca="false">'Profiles 8760'!A1009</f>
        <v>1007</v>
      </c>
      <c r="B1020" s="0" t="n">
        <f aca="false">'Profiles 8760'!B1009</f>
        <v>2</v>
      </c>
      <c r="C1020" s="0" t="n">
        <f aca="false">'Profiles 8760'!E1009</f>
        <v>0</v>
      </c>
      <c r="D1020" s="0" t="n">
        <f aca="false">'Profiles 8760'!F1009</f>
        <v>0</v>
      </c>
      <c r="E1020" s="0" t="n">
        <f aca="false">'Profiles 8760'!G1009</f>
        <v>0.072663</v>
      </c>
      <c r="F1020" s="0" t="n">
        <f aca="false">D1020*Assumptions!$C$11*$B$7+E1020*Assumptions!$C$12*$B$8</f>
        <v>2.9719167</v>
      </c>
      <c r="G1020" s="0" t="n">
        <f aca="false">C1020*Assumptions!$C$15</f>
        <v>0</v>
      </c>
      <c r="H1020" s="0" t="n">
        <f aca="false">MIN(F1020,G1020)</f>
        <v>0</v>
      </c>
      <c r="I1020" s="0" t="n">
        <f aca="false">IF(C1020=1,MIN(G1020-H1020,Assumptions!$C$13,P1019),0)</f>
        <v>0</v>
      </c>
      <c r="J1020" s="0" t="n">
        <f aca="false">H1020+I1020</f>
        <v>0</v>
      </c>
      <c r="K1020" s="0" t="n">
        <f aca="false">MIN(IF(C1020=1,F1020-H1020,F1020),Assumptions!$C$13,MAX(0,($B$5-P1019)/$B$6))</f>
        <v>2.9719167</v>
      </c>
      <c r="L1020" s="0" t="n">
        <f aca="false">IF(C1020=1,0,MIN(F1020-K1020,Assumptions!$C$15,MAX(0,$B$10-O1019-M1020)))</f>
        <v>0</v>
      </c>
      <c r="M1020" s="0" t="n">
        <f aca="false">'Profiles 8760'!H1009</f>
        <v>258400</v>
      </c>
      <c r="N1020" s="0" t="n">
        <f aca="false">J1020+L1020</f>
        <v>0</v>
      </c>
      <c r="O1020" s="0" t="n">
        <f aca="false">O1019+N1020</f>
        <v>83076.5425878425</v>
      </c>
      <c r="P1020" s="0" t="n">
        <f aca="false">MIN($B$5,P1019+K1020*$B$6-I1020)</f>
        <v>156.0856299772</v>
      </c>
      <c r="Q1020" s="0" t="n">
        <f aca="false">MAX(0,F1020-H1020-K1020-L1020)</f>
        <v>0</v>
      </c>
    </row>
    <row r="1021" customFormat="false" ht="15" hidden="false" customHeight="false" outlineLevel="0" collapsed="false">
      <c r="A1021" s="0" t="n">
        <f aca="false">'Profiles 8760'!A1010</f>
        <v>1008</v>
      </c>
      <c r="B1021" s="0" t="n">
        <f aca="false">'Profiles 8760'!B1010</f>
        <v>2</v>
      </c>
      <c r="C1021" s="0" t="n">
        <f aca="false">'Profiles 8760'!E1010</f>
        <v>0</v>
      </c>
      <c r="D1021" s="0" t="n">
        <f aca="false">'Profiles 8760'!F1010</f>
        <v>0</v>
      </c>
      <c r="E1021" s="0" t="n">
        <f aca="false">'Profiles 8760'!G1010</f>
        <v>0.082019</v>
      </c>
      <c r="F1021" s="0" t="n">
        <f aca="false">D1021*Assumptions!$C$11*$B$7+E1021*Assumptions!$C$12*$B$8</f>
        <v>3.3545771</v>
      </c>
      <c r="G1021" s="0" t="n">
        <f aca="false">C1021*Assumptions!$C$15</f>
        <v>0</v>
      </c>
      <c r="H1021" s="0" t="n">
        <f aca="false">MIN(F1021,G1021)</f>
        <v>0</v>
      </c>
      <c r="I1021" s="0" t="n">
        <f aca="false">IF(C1021=1,MIN(G1021-H1021,Assumptions!$C$13,P1020),0)</f>
        <v>0</v>
      </c>
      <c r="J1021" s="0" t="n">
        <f aca="false">H1021+I1021</f>
        <v>0</v>
      </c>
      <c r="K1021" s="0" t="n">
        <f aca="false">MIN(IF(C1021=1,F1021-H1021,F1021),Assumptions!$C$13,MAX(0,($B$5-P1020)/$B$6))</f>
        <v>3.3545771</v>
      </c>
      <c r="L1021" s="0" t="n">
        <f aca="false">IF(C1021=1,0,MIN(F1021-K1021,Assumptions!$C$15,MAX(0,$B$10-O1020-M1021)))</f>
        <v>0</v>
      </c>
      <c r="M1021" s="0" t="n">
        <f aca="false">'Profiles 8760'!H1010</f>
        <v>258400</v>
      </c>
      <c r="N1021" s="0" t="n">
        <f aca="false">J1021+L1021</f>
        <v>0</v>
      </c>
      <c r="O1021" s="0" t="n">
        <f aca="false">O1020+N1021</f>
        <v>83076.5425878425</v>
      </c>
      <c r="P1021" s="0" t="n">
        <f aca="false">MIN($B$5,P1020+K1021*$B$6-I1021)</f>
        <v>158.99337740748</v>
      </c>
      <c r="Q1021" s="0" t="n">
        <f aca="false">MAX(0,F1021-H1021-K1021-L1021)</f>
        <v>0</v>
      </c>
    </row>
    <row r="1022" customFormat="false" ht="15" hidden="false" customHeight="false" outlineLevel="0" collapsed="false">
      <c r="A1022" s="0" t="n">
        <f aca="false">'Profiles 8760'!A1011</f>
        <v>1009</v>
      </c>
      <c r="B1022" s="0" t="n">
        <f aca="false">'Profiles 8760'!B1011</f>
        <v>2</v>
      </c>
      <c r="C1022" s="0" t="n">
        <f aca="false">'Profiles 8760'!E1011</f>
        <v>0</v>
      </c>
      <c r="D1022" s="0" t="n">
        <f aca="false">'Profiles 8760'!F1011</f>
        <v>0</v>
      </c>
      <c r="E1022" s="0" t="n">
        <f aca="false">'Profiles 8760'!G1011</f>
        <v>0.099124</v>
      </c>
      <c r="F1022" s="0" t="n">
        <f aca="false">D1022*Assumptions!$C$11*$B$7+E1022*Assumptions!$C$12*$B$8</f>
        <v>4.0541716</v>
      </c>
      <c r="G1022" s="0" t="n">
        <f aca="false">C1022*Assumptions!$C$15</f>
        <v>0</v>
      </c>
      <c r="H1022" s="0" t="n">
        <f aca="false">MIN(F1022,G1022)</f>
        <v>0</v>
      </c>
      <c r="I1022" s="0" t="n">
        <f aca="false">IF(C1022=1,MIN(G1022-H1022,Assumptions!$C$13,P1021),0)</f>
        <v>0</v>
      </c>
      <c r="J1022" s="0" t="n">
        <f aca="false">H1022+I1022</f>
        <v>0</v>
      </c>
      <c r="K1022" s="0" t="n">
        <f aca="false">MIN(IF(C1022=1,F1022-H1022,F1022),Assumptions!$C$13,MAX(0,($B$5-P1021)/$B$6))</f>
        <v>4.0541716</v>
      </c>
      <c r="L1022" s="0" t="n">
        <f aca="false">IF(C1022=1,0,MIN(F1022-K1022,Assumptions!$C$15,MAX(0,$B$10-O1021-M1022)))</f>
        <v>0</v>
      </c>
      <c r="M1022" s="0" t="n">
        <f aca="false">'Profiles 8760'!H1011</f>
        <v>258400</v>
      </c>
      <c r="N1022" s="0" t="n">
        <f aca="false">J1022+L1022</f>
        <v>0</v>
      </c>
      <c r="O1022" s="0" t="n">
        <f aca="false">O1021+N1022</f>
        <v>83076.5425878425</v>
      </c>
      <c r="P1022" s="0" t="n">
        <f aca="false">MIN($B$5,P1021+K1022*$B$6-I1022)</f>
        <v>162.50753335036</v>
      </c>
      <c r="Q1022" s="0" t="n">
        <f aca="false">MAX(0,F1022-H1022-K1022-L1022)</f>
        <v>0</v>
      </c>
    </row>
    <row r="1023" customFormat="false" ht="15" hidden="false" customHeight="false" outlineLevel="0" collapsed="false">
      <c r="A1023" s="0" t="n">
        <f aca="false">'Profiles 8760'!A1012</f>
        <v>1010</v>
      </c>
      <c r="B1023" s="0" t="n">
        <f aca="false">'Profiles 8760'!B1012</f>
        <v>2</v>
      </c>
      <c r="C1023" s="0" t="n">
        <f aca="false">'Profiles 8760'!E1012</f>
        <v>0</v>
      </c>
      <c r="D1023" s="0" t="n">
        <f aca="false">'Profiles 8760'!F1012</f>
        <v>0</v>
      </c>
      <c r="E1023" s="0" t="n">
        <f aca="false">'Profiles 8760'!G1012</f>
        <v>0.106484</v>
      </c>
      <c r="F1023" s="0" t="n">
        <f aca="false">D1023*Assumptions!$C$11*$B$7+E1023*Assumptions!$C$12*$B$8</f>
        <v>4.3551956</v>
      </c>
      <c r="G1023" s="0" t="n">
        <f aca="false">C1023*Assumptions!$C$15</f>
        <v>0</v>
      </c>
      <c r="H1023" s="0" t="n">
        <f aca="false">MIN(F1023,G1023)</f>
        <v>0</v>
      </c>
      <c r="I1023" s="0" t="n">
        <f aca="false">IF(C1023=1,MIN(G1023-H1023,Assumptions!$C$13,P1022),0)</f>
        <v>0</v>
      </c>
      <c r="J1023" s="0" t="n">
        <f aca="false">H1023+I1023</f>
        <v>0</v>
      </c>
      <c r="K1023" s="0" t="n">
        <f aca="false">MIN(IF(C1023=1,F1023-H1023,F1023),Assumptions!$C$13,MAX(0,($B$5-P1022)/$B$6))</f>
        <v>4.3551956</v>
      </c>
      <c r="L1023" s="0" t="n">
        <f aca="false">IF(C1023=1,0,MIN(F1023-K1023,Assumptions!$C$15,MAX(0,$B$10-O1022-M1023)))</f>
        <v>0</v>
      </c>
      <c r="M1023" s="0" t="n">
        <f aca="false">'Profiles 8760'!H1012</f>
        <v>258400</v>
      </c>
      <c r="N1023" s="0" t="n">
        <f aca="false">J1023+L1023</f>
        <v>0</v>
      </c>
      <c r="O1023" s="0" t="n">
        <f aca="false">O1022+N1023</f>
        <v>83076.5425878425</v>
      </c>
      <c r="P1023" s="0" t="n">
        <f aca="false">MIN($B$5,P1022+K1023*$B$6-I1023)</f>
        <v>166.28261689644</v>
      </c>
      <c r="Q1023" s="0" t="n">
        <f aca="false">MAX(0,F1023-H1023-K1023-L1023)</f>
        <v>0</v>
      </c>
    </row>
    <row r="1024" customFormat="false" ht="15" hidden="false" customHeight="false" outlineLevel="0" collapsed="false">
      <c r="A1024" s="0" t="n">
        <f aca="false">'Profiles 8760'!A1013</f>
        <v>1011</v>
      </c>
      <c r="B1024" s="0" t="n">
        <f aca="false">'Profiles 8760'!B1013</f>
        <v>2</v>
      </c>
      <c r="C1024" s="0" t="n">
        <f aca="false">'Profiles 8760'!E1013</f>
        <v>0</v>
      </c>
      <c r="D1024" s="0" t="n">
        <f aca="false">'Profiles 8760'!F1013</f>
        <v>0</v>
      </c>
      <c r="E1024" s="0" t="n">
        <f aca="false">'Profiles 8760'!G1013</f>
        <v>0.07709</v>
      </c>
      <c r="F1024" s="0" t="n">
        <f aca="false">D1024*Assumptions!$C$11*$B$7+E1024*Assumptions!$C$12*$B$8</f>
        <v>3.152981</v>
      </c>
      <c r="G1024" s="0" t="n">
        <f aca="false">C1024*Assumptions!$C$15</f>
        <v>0</v>
      </c>
      <c r="H1024" s="0" t="n">
        <f aca="false">MIN(F1024,G1024)</f>
        <v>0</v>
      </c>
      <c r="I1024" s="0" t="n">
        <f aca="false">IF(C1024=1,MIN(G1024-H1024,Assumptions!$C$13,P1023),0)</f>
        <v>0</v>
      </c>
      <c r="J1024" s="0" t="n">
        <f aca="false">H1024+I1024</f>
        <v>0</v>
      </c>
      <c r="K1024" s="0" t="n">
        <f aca="false">MIN(IF(C1024=1,F1024-H1024,F1024),Assumptions!$C$13,MAX(0,($B$5-P1023)/$B$6))</f>
        <v>3.152981</v>
      </c>
      <c r="L1024" s="0" t="n">
        <f aca="false">IF(C1024=1,0,MIN(F1024-K1024,Assumptions!$C$15,MAX(0,$B$10-O1023-M1024)))</f>
        <v>0</v>
      </c>
      <c r="M1024" s="0" t="n">
        <f aca="false">'Profiles 8760'!H1013</f>
        <v>258400</v>
      </c>
      <c r="N1024" s="0" t="n">
        <f aca="false">J1024+L1024</f>
        <v>0</v>
      </c>
      <c r="O1024" s="0" t="n">
        <f aca="false">O1023+N1024</f>
        <v>83076.5425878425</v>
      </c>
      <c r="P1024" s="0" t="n">
        <f aca="false">MIN($B$5,P1023+K1024*$B$6-I1024)</f>
        <v>169.01562082724</v>
      </c>
      <c r="Q1024" s="0" t="n">
        <f aca="false">MAX(0,F1024-H1024-K1024-L1024)</f>
        <v>0</v>
      </c>
    </row>
    <row r="1025" customFormat="false" ht="15" hidden="false" customHeight="false" outlineLevel="0" collapsed="false">
      <c r="A1025" s="0" t="n">
        <f aca="false">'Profiles 8760'!A1014</f>
        <v>1012</v>
      </c>
      <c r="B1025" s="0" t="n">
        <f aca="false">'Profiles 8760'!B1014</f>
        <v>2</v>
      </c>
      <c r="C1025" s="0" t="n">
        <f aca="false">'Profiles 8760'!E1014</f>
        <v>0</v>
      </c>
      <c r="D1025" s="0" t="n">
        <f aca="false">'Profiles 8760'!F1014</f>
        <v>0</v>
      </c>
      <c r="E1025" s="0" t="n">
        <f aca="false">'Profiles 8760'!G1014</f>
        <v>0.068287</v>
      </c>
      <c r="F1025" s="0" t="n">
        <f aca="false">D1025*Assumptions!$C$11*$B$7+E1025*Assumptions!$C$12*$B$8</f>
        <v>2.7929383</v>
      </c>
      <c r="G1025" s="0" t="n">
        <f aca="false">C1025*Assumptions!$C$15</f>
        <v>0</v>
      </c>
      <c r="H1025" s="0" t="n">
        <f aca="false">MIN(F1025,G1025)</f>
        <v>0</v>
      </c>
      <c r="I1025" s="0" t="n">
        <f aca="false">IF(C1025=1,MIN(G1025-H1025,Assumptions!$C$13,P1024),0)</f>
        <v>0</v>
      </c>
      <c r="J1025" s="0" t="n">
        <f aca="false">H1025+I1025</f>
        <v>0</v>
      </c>
      <c r="K1025" s="0" t="n">
        <f aca="false">MIN(IF(C1025=1,F1025-H1025,F1025),Assumptions!$C$13,MAX(0,($B$5-P1024)/$B$6))</f>
        <v>2.7929383</v>
      </c>
      <c r="L1025" s="0" t="n">
        <f aca="false">IF(C1025=1,0,MIN(F1025-K1025,Assumptions!$C$15,MAX(0,$B$10-O1024-M1025)))</f>
        <v>0</v>
      </c>
      <c r="M1025" s="0" t="n">
        <f aca="false">'Profiles 8760'!H1014</f>
        <v>258400</v>
      </c>
      <c r="N1025" s="0" t="n">
        <f aca="false">J1025+L1025</f>
        <v>0</v>
      </c>
      <c r="O1025" s="0" t="n">
        <f aca="false">O1024+N1025</f>
        <v>83076.5425878425</v>
      </c>
      <c r="P1025" s="0" t="n">
        <f aca="false">MIN($B$5,P1024+K1025*$B$6-I1025)</f>
        <v>171.43653974568</v>
      </c>
      <c r="Q1025" s="0" t="n">
        <f aca="false">MAX(0,F1025-H1025-K1025-L1025)</f>
        <v>0</v>
      </c>
    </row>
    <row r="1026" customFormat="false" ht="15" hidden="false" customHeight="false" outlineLevel="0" collapsed="false">
      <c r="A1026" s="0" t="n">
        <f aca="false">'Profiles 8760'!A1015</f>
        <v>1013</v>
      </c>
      <c r="B1026" s="0" t="n">
        <f aca="false">'Profiles 8760'!B1015</f>
        <v>2</v>
      </c>
      <c r="C1026" s="0" t="n">
        <f aca="false">'Profiles 8760'!E1015</f>
        <v>0</v>
      </c>
      <c r="D1026" s="0" t="n">
        <f aca="false">'Profiles 8760'!F1015</f>
        <v>0</v>
      </c>
      <c r="E1026" s="0" t="n">
        <f aca="false">'Profiles 8760'!G1015</f>
        <v>0.083624</v>
      </c>
      <c r="F1026" s="0" t="n">
        <f aca="false">D1026*Assumptions!$C$11*$B$7+E1026*Assumptions!$C$12*$B$8</f>
        <v>3.4202216</v>
      </c>
      <c r="G1026" s="0" t="n">
        <f aca="false">C1026*Assumptions!$C$15</f>
        <v>0</v>
      </c>
      <c r="H1026" s="0" t="n">
        <f aca="false">MIN(F1026,G1026)</f>
        <v>0</v>
      </c>
      <c r="I1026" s="0" t="n">
        <f aca="false">IF(C1026=1,MIN(G1026-H1026,Assumptions!$C$13,P1025),0)</f>
        <v>0</v>
      </c>
      <c r="J1026" s="0" t="n">
        <f aca="false">H1026+I1026</f>
        <v>0</v>
      </c>
      <c r="K1026" s="0" t="n">
        <f aca="false">MIN(IF(C1026=1,F1026-H1026,F1026),Assumptions!$C$13,MAX(0,($B$5-P1025)/$B$6))</f>
        <v>3.4202216</v>
      </c>
      <c r="L1026" s="0" t="n">
        <f aca="false">IF(C1026=1,0,MIN(F1026-K1026,Assumptions!$C$15,MAX(0,$B$10-O1025-M1026)))</f>
        <v>0</v>
      </c>
      <c r="M1026" s="0" t="n">
        <f aca="false">'Profiles 8760'!H1015</f>
        <v>258400</v>
      </c>
      <c r="N1026" s="0" t="n">
        <f aca="false">J1026+L1026</f>
        <v>0</v>
      </c>
      <c r="O1026" s="0" t="n">
        <f aca="false">O1025+N1026</f>
        <v>83076.5425878425</v>
      </c>
      <c r="P1026" s="0" t="n">
        <f aca="false">MIN($B$5,P1025+K1026*$B$6-I1026)</f>
        <v>174.40118782856</v>
      </c>
      <c r="Q1026" s="0" t="n">
        <f aca="false">MAX(0,F1026-H1026-K1026-L1026)</f>
        <v>0</v>
      </c>
    </row>
    <row r="1027" customFormat="false" ht="15" hidden="false" customHeight="false" outlineLevel="0" collapsed="false">
      <c r="A1027" s="0" t="n">
        <f aca="false">'Profiles 8760'!A1016</f>
        <v>1014</v>
      </c>
      <c r="B1027" s="0" t="n">
        <f aca="false">'Profiles 8760'!B1016</f>
        <v>2</v>
      </c>
      <c r="C1027" s="0" t="n">
        <f aca="false">'Profiles 8760'!E1016</f>
        <v>0</v>
      </c>
      <c r="D1027" s="0" t="n">
        <f aca="false">'Profiles 8760'!F1016</f>
        <v>0</v>
      </c>
      <c r="E1027" s="0" t="n">
        <f aca="false">'Profiles 8760'!G1016</f>
        <v>0.091493</v>
      </c>
      <c r="F1027" s="0" t="n">
        <f aca="false">D1027*Assumptions!$C$11*$B$7+E1027*Assumptions!$C$12*$B$8</f>
        <v>3.7420637</v>
      </c>
      <c r="G1027" s="0" t="n">
        <f aca="false">C1027*Assumptions!$C$15</f>
        <v>0</v>
      </c>
      <c r="H1027" s="0" t="n">
        <f aca="false">MIN(F1027,G1027)</f>
        <v>0</v>
      </c>
      <c r="I1027" s="0" t="n">
        <f aca="false">IF(C1027=1,MIN(G1027-H1027,Assumptions!$C$13,P1026),0)</f>
        <v>0</v>
      </c>
      <c r="J1027" s="0" t="n">
        <f aca="false">H1027+I1027</f>
        <v>0</v>
      </c>
      <c r="K1027" s="0" t="n">
        <f aca="false">MIN(IF(C1027=1,F1027-H1027,F1027),Assumptions!$C$13,MAX(0,($B$5-P1026)/$B$6))</f>
        <v>3.7420637</v>
      </c>
      <c r="L1027" s="0" t="n">
        <f aca="false">IF(C1027=1,0,MIN(F1027-K1027,Assumptions!$C$15,MAX(0,$B$10-O1026-M1027)))</f>
        <v>0</v>
      </c>
      <c r="M1027" s="0" t="n">
        <f aca="false">'Profiles 8760'!H1016</f>
        <v>258400</v>
      </c>
      <c r="N1027" s="0" t="n">
        <f aca="false">J1027+L1027</f>
        <v>0</v>
      </c>
      <c r="O1027" s="0" t="n">
        <f aca="false">O1026+N1027</f>
        <v>83076.5425878425</v>
      </c>
      <c r="P1027" s="0" t="n">
        <f aca="false">MIN($B$5,P1026+K1027*$B$6-I1027)</f>
        <v>177.64480864372</v>
      </c>
      <c r="Q1027" s="0" t="n">
        <f aca="false">MAX(0,F1027-H1027-K1027-L1027)</f>
        <v>0</v>
      </c>
    </row>
    <row r="1028" customFormat="false" ht="15" hidden="false" customHeight="false" outlineLevel="0" collapsed="false">
      <c r="A1028" s="0" t="n">
        <f aca="false">'Profiles 8760'!A1017</f>
        <v>1015</v>
      </c>
      <c r="B1028" s="0" t="n">
        <f aca="false">'Profiles 8760'!B1017</f>
        <v>2</v>
      </c>
      <c r="C1028" s="0" t="n">
        <f aca="false">'Profiles 8760'!E1017</f>
        <v>0</v>
      </c>
      <c r="D1028" s="0" t="n">
        <f aca="false">'Profiles 8760'!F1017</f>
        <v>0</v>
      </c>
      <c r="E1028" s="0" t="n">
        <f aca="false">'Profiles 8760'!G1017</f>
        <v>0.048946</v>
      </c>
      <c r="F1028" s="0" t="n">
        <f aca="false">D1028*Assumptions!$C$11*$B$7+E1028*Assumptions!$C$12*$B$8</f>
        <v>2.0018914</v>
      </c>
      <c r="G1028" s="0" t="n">
        <f aca="false">C1028*Assumptions!$C$15</f>
        <v>0</v>
      </c>
      <c r="H1028" s="0" t="n">
        <f aca="false">MIN(F1028,G1028)</f>
        <v>0</v>
      </c>
      <c r="I1028" s="0" t="n">
        <f aca="false">IF(C1028=1,MIN(G1028-H1028,Assumptions!$C$13,P1027),0)</f>
        <v>0</v>
      </c>
      <c r="J1028" s="0" t="n">
        <f aca="false">H1028+I1028</f>
        <v>0</v>
      </c>
      <c r="K1028" s="0" t="n">
        <f aca="false">MIN(IF(C1028=1,F1028-H1028,F1028),Assumptions!$C$13,MAX(0,($B$5-P1027)/$B$6))</f>
        <v>2.0018914</v>
      </c>
      <c r="L1028" s="0" t="n">
        <f aca="false">IF(C1028=1,0,MIN(F1028-K1028,Assumptions!$C$15,MAX(0,$B$10-O1027-M1028)))</f>
        <v>0</v>
      </c>
      <c r="M1028" s="0" t="n">
        <f aca="false">'Profiles 8760'!H1017</f>
        <v>258400</v>
      </c>
      <c r="N1028" s="0" t="n">
        <f aca="false">J1028+L1028</f>
        <v>0</v>
      </c>
      <c r="O1028" s="0" t="n">
        <f aca="false">O1027+N1028</f>
        <v>83076.5425878425</v>
      </c>
      <c r="P1028" s="0" t="n">
        <f aca="false">MIN($B$5,P1027+K1028*$B$6-I1028)</f>
        <v>179.38004810924</v>
      </c>
      <c r="Q1028" s="0" t="n">
        <f aca="false">MAX(0,F1028-H1028-K1028-L1028)</f>
        <v>0</v>
      </c>
    </row>
    <row r="1029" customFormat="false" ht="15" hidden="false" customHeight="false" outlineLevel="0" collapsed="false">
      <c r="A1029" s="0" t="n">
        <f aca="false">'Profiles 8760'!A1018</f>
        <v>1016</v>
      </c>
      <c r="B1029" s="0" t="n">
        <f aca="false">'Profiles 8760'!B1018</f>
        <v>2</v>
      </c>
      <c r="C1029" s="0" t="n">
        <f aca="false">'Profiles 8760'!E1018</f>
        <v>1</v>
      </c>
      <c r="D1029" s="0" t="n">
        <f aca="false">'Profiles 8760'!F1018</f>
        <v>0.124001</v>
      </c>
      <c r="E1029" s="0" t="n">
        <f aca="false">'Profiles 8760'!G1018</f>
        <v>0.039901</v>
      </c>
      <c r="F1029" s="0" t="n">
        <f aca="false">D1029*Assumptions!$C$11*$B$7+E1029*Assumptions!$C$12*$B$8</f>
        <v>37.4434397</v>
      </c>
      <c r="G1029" s="0" t="n">
        <f aca="false">C1029*Assumptions!$C$15</f>
        <v>200</v>
      </c>
      <c r="H1029" s="0" t="n">
        <f aca="false">MIN(F1029,G1029)</f>
        <v>37.4434397</v>
      </c>
      <c r="I1029" s="0" t="n">
        <f aca="false">IF(C1029=1,MIN(G1029-H1029,Assumptions!$C$13,P1028),0)</f>
        <v>162.5565603</v>
      </c>
      <c r="J1029" s="0" t="n">
        <f aca="false">H1029+I1029</f>
        <v>200</v>
      </c>
      <c r="K1029" s="0" t="n">
        <f aca="false">MIN(IF(C1029=1,F1029-H1029,F1029),Assumptions!$C$13,MAX(0,($B$5-P1028)/$B$6))</f>
        <v>0</v>
      </c>
      <c r="L1029" s="0" t="n">
        <f aca="false">IF(C1029=1,0,MIN(F1029-K1029,Assumptions!$C$15,MAX(0,$B$10-O1028-M1029)))</f>
        <v>0</v>
      </c>
      <c r="M1029" s="0" t="n">
        <f aca="false">'Profiles 8760'!H1018</f>
        <v>258200</v>
      </c>
      <c r="N1029" s="0" t="n">
        <f aca="false">J1029+L1029</f>
        <v>200</v>
      </c>
      <c r="O1029" s="0" t="n">
        <f aca="false">O1028+N1029</f>
        <v>83276.5425878425</v>
      </c>
      <c r="P1029" s="0" t="n">
        <f aca="false">MIN($B$5,P1028+K1029*$B$6-I1029)</f>
        <v>16.8234878092401</v>
      </c>
      <c r="Q1029" s="0" t="n">
        <f aca="false">MAX(0,F1029-H1029-K1029-L1029)</f>
        <v>0</v>
      </c>
    </row>
    <row r="1030" customFormat="false" ht="15" hidden="false" customHeight="false" outlineLevel="0" collapsed="false">
      <c r="A1030" s="0" t="n">
        <f aca="false">'Profiles 8760'!A1019</f>
        <v>1017</v>
      </c>
      <c r="B1030" s="0" t="n">
        <f aca="false">'Profiles 8760'!B1019</f>
        <v>2</v>
      </c>
      <c r="C1030" s="0" t="n">
        <f aca="false">'Profiles 8760'!E1019</f>
        <v>1</v>
      </c>
      <c r="D1030" s="0" t="n">
        <f aca="false">'Profiles 8760'!F1019</f>
        <v>0.418872</v>
      </c>
      <c r="E1030" s="0" t="n">
        <f aca="false">'Profiles 8760'!G1019</f>
        <v>0.040576</v>
      </c>
      <c r="F1030" s="0" t="n">
        <f aca="false">D1030*Assumptions!$C$11*$B$7+E1030*Assumptions!$C$12*$B$8</f>
        <v>122.629792</v>
      </c>
      <c r="G1030" s="0" t="n">
        <f aca="false">C1030*Assumptions!$C$15</f>
        <v>200</v>
      </c>
      <c r="H1030" s="0" t="n">
        <f aca="false">MIN(F1030,G1030)</f>
        <v>122.629792</v>
      </c>
      <c r="I1030" s="0" t="n">
        <f aca="false">IF(C1030=1,MIN(G1030-H1030,Assumptions!$C$13,P1029),0)</f>
        <v>16.8234878092401</v>
      </c>
      <c r="J1030" s="0" t="n">
        <f aca="false">H1030+I1030</f>
        <v>139.45327980924</v>
      </c>
      <c r="K1030" s="0" t="n">
        <f aca="false">MIN(IF(C1030=1,F1030-H1030,F1030),Assumptions!$C$13,MAX(0,($B$5-P1029)/$B$6))</f>
        <v>0</v>
      </c>
      <c r="L1030" s="0" t="n">
        <f aca="false">IF(C1030=1,0,MIN(F1030-K1030,Assumptions!$C$15,MAX(0,$B$10-O1029-M1030)))</f>
        <v>0</v>
      </c>
      <c r="M1030" s="0" t="n">
        <f aca="false">'Profiles 8760'!H1019</f>
        <v>258000</v>
      </c>
      <c r="N1030" s="0" t="n">
        <f aca="false">J1030+L1030</f>
        <v>139.45327980924</v>
      </c>
      <c r="O1030" s="0" t="n">
        <f aca="false">O1029+N1030</f>
        <v>83415.9958676517</v>
      </c>
      <c r="P1030" s="0" t="n">
        <f aca="false">MIN($B$5,P1029+K1030*$B$6-I1030)</f>
        <v>0</v>
      </c>
      <c r="Q1030" s="0" t="n">
        <f aca="false">MAX(0,F1030-H1030-K1030-L1030)</f>
        <v>0</v>
      </c>
    </row>
    <row r="1031" customFormat="false" ht="15" hidden="false" customHeight="false" outlineLevel="0" collapsed="false">
      <c r="A1031" s="0" t="n">
        <f aca="false">'Profiles 8760'!A1020</f>
        <v>1018</v>
      </c>
      <c r="B1031" s="0" t="n">
        <f aca="false">'Profiles 8760'!B1020</f>
        <v>2</v>
      </c>
      <c r="C1031" s="0" t="n">
        <f aca="false">'Profiles 8760'!E1020</f>
        <v>0</v>
      </c>
      <c r="D1031" s="0" t="n">
        <f aca="false">'Profiles 8760'!F1020</f>
        <v>0.735419</v>
      </c>
      <c r="E1031" s="0" t="n">
        <f aca="false">'Profiles 8760'!G1020</f>
        <v>0.041706</v>
      </c>
      <c r="F1031" s="0" t="n">
        <f aca="false">D1031*Assumptions!$C$11*$B$7+E1031*Assumptions!$C$12*$B$8</f>
        <v>214.0947826</v>
      </c>
      <c r="G1031" s="0" t="n">
        <f aca="false">C1031*Assumptions!$C$15</f>
        <v>0</v>
      </c>
      <c r="H1031" s="0" t="n">
        <f aca="false">MIN(F1031,G1031)</f>
        <v>0</v>
      </c>
      <c r="I1031" s="0" t="n">
        <f aca="false">IF(C1031=1,MIN(G1031-H1031,Assumptions!$C$13,P1030),0)</f>
        <v>0</v>
      </c>
      <c r="J1031" s="0" t="n">
        <f aca="false">H1031+I1031</f>
        <v>0</v>
      </c>
      <c r="K1031" s="0" t="n">
        <f aca="false">MIN(IF(C1031=1,F1031-H1031,F1031),Assumptions!$C$13,MAX(0,($B$5-P1030)/$B$6))</f>
        <v>180</v>
      </c>
      <c r="L1031" s="0" t="n">
        <f aca="false">IF(C1031=1,0,MIN(F1031-K1031,Assumptions!$C$15,MAX(0,$B$10-O1030-M1031)))</f>
        <v>34.0947826</v>
      </c>
      <c r="M1031" s="0" t="n">
        <f aca="false">'Profiles 8760'!H1020</f>
        <v>258000</v>
      </c>
      <c r="N1031" s="0" t="n">
        <f aca="false">J1031+L1031</f>
        <v>34.0947826</v>
      </c>
      <c r="O1031" s="0" t="n">
        <f aca="false">O1030+N1031</f>
        <v>83450.0906502517</v>
      </c>
      <c r="P1031" s="0" t="n">
        <f aca="false">MIN($B$5,P1030+K1031*$B$6-I1031)</f>
        <v>156.024</v>
      </c>
      <c r="Q1031" s="0" t="n">
        <f aca="false">MAX(0,F1031-H1031-K1031-L1031)</f>
        <v>0</v>
      </c>
    </row>
    <row r="1032" customFormat="false" ht="15" hidden="false" customHeight="false" outlineLevel="0" collapsed="false">
      <c r="A1032" s="0" t="n">
        <f aca="false">'Profiles 8760'!A1021</f>
        <v>1019</v>
      </c>
      <c r="B1032" s="0" t="n">
        <f aca="false">'Profiles 8760'!B1021</f>
        <v>2</v>
      </c>
      <c r="C1032" s="0" t="n">
        <f aca="false">'Profiles 8760'!E1021</f>
        <v>0</v>
      </c>
      <c r="D1032" s="0" t="n">
        <f aca="false">'Profiles 8760'!F1021</f>
        <v>1</v>
      </c>
      <c r="E1032" s="0" t="n">
        <f aca="false">'Profiles 8760'!G1021</f>
        <v>0.03391</v>
      </c>
      <c r="F1032" s="0" t="n">
        <f aca="false">D1032*Assumptions!$C$11*$B$7+E1032*Assumptions!$C$12*$B$8</f>
        <v>290.186919</v>
      </c>
      <c r="G1032" s="0" t="n">
        <f aca="false">C1032*Assumptions!$C$15</f>
        <v>0</v>
      </c>
      <c r="H1032" s="0" t="n">
        <f aca="false">MIN(F1032,G1032)</f>
        <v>0</v>
      </c>
      <c r="I1032" s="0" t="n">
        <f aca="false">IF(C1032=1,MIN(G1032-H1032,Assumptions!$C$13,P1031),0)</f>
        <v>0</v>
      </c>
      <c r="J1032" s="0" t="n">
        <f aca="false">H1032+I1032</f>
        <v>0</v>
      </c>
      <c r="K1032" s="0" t="n">
        <f aca="false">MIN(IF(C1032=1,F1032-H1032,F1032),Assumptions!$C$13,MAX(0,($B$5-P1031)/$B$6))</f>
        <v>180</v>
      </c>
      <c r="L1032" s="0" t="n">
        <f aca="false">IF(C1032=1,0,MIN(F1032-K1032,Assumptions!$C$15,MAX(0,$B$10-O1031-M1032)))</f>
        <v>110.186919</v>
      </c>
      <c r="M1032" s="0" t="n">
        <f aca="false">'Profiles 8760'!H1021</f>
        <v>258000</v>
      </c>
      <c r="N1032" s="0" t="n">
        <f aca="false">J1032+L1032</f>
        <v>110.186919</v>
      </c>
      <c r="O1032" s="0" t="n">
        <f aca="false">O1031+N1032</f>
        <v>83560.2775692517</v>
      </c>
      <c r="P1032" s="0" t="n">
        <f aca="false">MIN($B$5,P1031+K1032*$B$6-I1032)</f>
        <v>312.048</v>
      </c>
      <c r="Q1032" s="0" t="n">
        <f aca="false">MAX(0,F1032-H1032-K1032-L1032)</f>
        <v>0</v>
      </c>
    </row>
    <row r="1033" customFormat="false" ht="15" hidden="false" customHeight="false" outlineLevel="0" collapsed="false">
      <c r="A1033" s="0" t="n">
        <f aca="false">'Profiles 8760'!A1022</f>
        <v>1020</v>
      </c>
      <c r="B1033" s="0" t="n">
        <f aca="false">'Profiles 8760'!B1022</f>
        <v>2</v>
      </c>
      <c r="C1033" s="0" t="n">
        <f aca="false">'Profiles 8760'!E1022</f>
        <v>0</v>
      </c>
      <c r="D1033" s="0" t="n">
        <f aca="false">'Profiles 8760'!F1022</f>
        <v>1</v>
      </c>
      <c r="E1033" s="0" t="n">
        <f aca="false">'Profiles 8760'!G1022</f>
        <v>0.055178</v>
      </c>
      <c r="F1033" s="0" t="n">
        <f aca="false">D1033*Assumptions!$C$11*$B$7+E1033*Assumptions!$C$12*$B$8</f>
        <v>291.0567802</v>
      </c>
      <c r="G1033" s="0" t="n">
        <f aca="false">C1033*Assumptions!$C$15</f>
        <v>0</v>
      </c>
      <c r="H1033" s="0" t="n">
        <f aca="false">MIN(F1033,G1033)</f>
        <v>0</v>
      </c>
      <c r="I1033" s="0" t="n">
        <f aca="false">IF(C1033=1,MIN(G1033-H1033,Assumptions!$C$13,P1032),0)</f>
        <v>0</v>
      </c>
      <c r="J1033" s="0" t="n">
        <f aca="false">H1033+I1033</f>
        <v>0</v>
      </c>
      <c r="K1033" s="0" t="n">
        <f aca="false">MIN(IF(C1033=1,F1033-H1033,F1033),Assumptions!$C$13,MAX(0,($B$5-P1032)/$B$6))</f>
        <v>180</v>
      </c>
      <c r="L1033" s="0" t="n">
        <f aca="false">IF(C1033=1,0,MIN(F1033-K1033,Assumptions!$C$15,MAX(0,$B$10-O1032-M1033)))</f>
        <v>111.0567802</v>
      </c>
      <c r="M1033" s="0" t="n">
        <f aca="false">'Profiles 8760'!H1022</f>
        <v>258000</v>
      </c>
      <c r="N1033" s="0" t="n">
        <f aca="false">J1033+L1033</f>
        <v>111.0567802</v>
      </c>
      <c r="O1033" s="0" t="n">
        <f aca="false">O1032+N1033</f>
        <v>83671.3343494517</v>
      </c>
      <c r="P1033" s="0" t="n">
        <f aca="false">MIN($B$5,P1032+K1033*$B$6-I1033)</f>
        <v>468.072</v>
      </c>
      <c r="Q1033" s="0" t="n">
        <f aca="false">MAX(0,F1033-H1033-K1033-L1033)</f>
        <v>0</v>
      </c>
    </row>
    <row r="1034" customFormat="false" ht="15" hidden="false" customHeight="false" outlineLevel="0" collapsed="false">
      <c r="A1034" s="0" t="n">
        <f aca="false">'Profiles 8760'!A1023</f>
        <v>1021</v>
      </c>
      <c r="B1034" s="0" t="n">
        <f aca="false">'Profiles 8760'!B1023</f>
        <v>2</v>
      </c>
      <c r="C1034" s="0" t="n">
        <f aca="false">'Profiles 8760'!E1023</f>
        <v>0</v>
      </c>
      <c r="D1034" s="0" t="n">
        <f aca="false">'Profiles 8760'!F1023</f>
        <v>1</v>
      </c>
      <c r="E1034" s="0" t="n">
        <f aca="false">'Profiles 8760'!G1023</f>
        <v>0.070497</v>
      </c>
      <c r="F1034" s="0" t="n">
        <f aca="false">D1034*Assumptions!$C$11*$B$7+E1034*Assumptions!$C$12*$B$8</f>
        <v>291.6833273</v>
      </c>
      <c r="G1034" s="0" t="n">
        <f aca="false">C1034*Assumptions!$C$15</f>
        <v>0</v>
      </c>
      <c r="H1034" s="0" t="n">
        <f aca="false">MIN(F1034,G1034)</f>
        <v>0</v>
      </c>
      <c r="I1034" s="0" t="n">
        <f aca="false">IF(C1034=1,MIN(G1034-H1034,Assumptions!$C$13,P1033),0)</f>
        <v>0</v>
      </c>
      <c r="J1034" s="0" t="n">
        <f aca="false">H1034+I1034</f>
        <v>0</v>
      </c>
      <c r="K1034" s="0" t="n">
        <f aca="false">MIN(IF(C1034=1,F1034-H1034,F1034),Assumptions!$C$13,MAX(0,($B$5-P1033)/$B$6))</f>
        <v>49.3054914628519</v>
      </c>
      <c r="L1034" s="0" t="n">
        <f aca="false">IF(C1034=1,0,MIN(F1034-K1034,Assumptions!$C$15,MAX(0,$B$10-O1033-M1034)))</f>
        <v>200</v>
      </c>
      <c r="M1034" s="0" t="n">
        <f aca="false">'Profiles 8760'!H1023</f>
        <v>258000</v>
      </c>
      <c r="N1034" s="0" t="n">
        <f aca="false">J1034+L1034</f>
        <v>200</v>
      </c>
      <c r="O1034" s="0" t="n">
        <f aca="false">O1033+N1034</f>
        <v>83871.3343494517</v>
      </c>
      <c r="P1034" s="0" t="n">
        <f aca="false">MIN($B$5,P1033+K1034*$B$6-I1034)</f>
        <v>510.81</v>
      </c>
      <c r="Q1034" s="0" t="n">
        <f aca="false">MAX(0,F1034-H1034-K1034-L1034)</f>
        <v>42.3778358371482</v>
      </c>
    </row>
    <row r="1035" customFormat="false" ht="15" hidden="false" customHeight="false" outlineLevel="0" collapsed="false">
      <c r="A1035" s="0" t="n">
        <f aca="false">'Profiles 8760'!A1024</f>
        <v>1022</v>
      </c>
      <c r="B1035" s="0" t="n">
        <f aca="false">'Profiles 8760'!B1024</f>
        <v>2</v>
      </c>
      <c r="C1035" s="0" t="n">
        <f aca="false">'Profiles 8760'!E1024</f>
        <v>0</v>
      </c>
      <c r="D1035" s="0" t="n">
        <f aca="false">'Profiles 8760'!F1024</f>
        <v>1</v>
      </c>
      <c r="E1035" s="0" t="n">
        <f aca="false">'Profiles 8760'!G1024</f>
        <v>0.066962</v>
      </c>
      <c r="F1035" s="0" t="n">
        <f aca="false">D1035*Assumptions!$C$11*$B$7+E1035*Assumptions!$C$12*$B$8</f>
        <v>291.5387458</v>
      </c>
      <c r="G1035" s="0" t="n">
        <f aca="false">C1035*Assumptions!$C$15</f>
        <v>0</v>
      </c>
      <c r="H1035" s="0" t="n">
        <f aca="false">MIN(F1035,G1035)</f>
        <v>0</v>
      </c>
      <c r="I1035" s="0" t="n">
        <f aca="false">IF(C1035=1,MIN(G1035-H1035,Assumptions!$C$13,P1034),0)</f>
        <v>0</v>
      </c>
      <c r="J1035" s="0" t="n">
        <f aca="false">H1035+I1035</f>
        <v>0</v>
      </c>
      <c r="K1035" s="0" t="n">
        <f aca="false">MIN(IF(C1035=1,F1035-H1035,F1035),Assumptions!$C$13,MAX(0,($B$5-P1034)/$B$6))</f>
        <v>0</v>
      </c>
      <c r="L1035" s="0" t="n">
        <f aca="false">IF(C1035=1,0,MIN(F1035-K1035,Assumptions!$C$15,MAX(0,$B$10-O1034-M1035)))</f>
        <v>200</v>
      </c>
      <c r="M1035" s="0" t="n">
        <f aca="false">'Profiles 8760'!H1024</f>
        <v>258000</v>
      </c>
      <c r="N1035" s="0" t="n">
        <f aca="false">J1035+L1035</f>
        <v>200</v>
      </c>
      <c r="O1035" s="0" t="n">
        <f aca="false">O1034+N1035</f>
        <v>84071.3343494517</v>
      </c>
      <c r="P1035" s="0" t="n">
        <f aca="false">MIN($B$5,P1034+K1035*$B$6-I1035)</f>
        <v>510.81</v>
      </c>
      <c r="Q1035" s="0" t="n">
        <f aca="false">MAX(0,F1035-H1035-K1035-L1035)</f>
        <v>91.5387458</v>
      </c>
    </row>
    <row r="1036" customFormat="false" ht="15" hidden="false" customHeight="false" outlineLevel="0" collapsed="false">
      <c r="A1036" s="0" t="n">
        <f aca="false">'Profiles 8760'!A1025</f>
        <v>1023</v>
      </c>
      <c r="B1036" s="0" t="n">
        <f aca="false">'Profiles 8760'!B1025</f>
        <v>2</v>
      </c>
      <c r="C1036" s="0" t="n">
        <f aca="false">'Profiles 8760'!E1025</f>
        <v>0</v>
      </c>
      <c r="D1036" s="0" t="n">
        <f aca="false">'Profiles 8760'!F1025</f>
        <v>1</v>
      </c>
      <c r="E1036" s="0" t="n">
        <f aca="false">'Profiles 8760'!G1025</f>
        <v>0.103869</v>
      </c>
      <c r="F1036" s="0" t="n">
        <f aca="false">D1036*Assumptions!$C$11*$B$7+E1036*Assumptions!$C$12*$B$8</f>
        <v>293.0482421</v>
      </c>
      <c r="G1036" s="0" t="n">
        <f aca="false">C1036*Assumptions!$C$15</f>
        <v>0</v>
      </c>
      <c r="H1036" s="0" t="n">
        <f aca="false">MIN(F1036,G1036)</f>
        <v>0</v>
      </c>
      <c r="I1036" s="0" t="n">
        <f aca="false">IF(C1036=1,MIN(G1036-H1036,Assumptions!$C$13,P1035),0)</f>
        <v>0</v>
      </c>
      <c r="J1036" s="0" t="n">
        <f aca="false">H1036+I1036</f>
        <v>0</v>
      </c>
      <c r="K1036" s="0" t="n">
        <f aca="false">MIN(IF(C1036=1,F1036-H1036,F1036),Assumptions!$C$13,MAX(0,($B$5-P1035)/$B$6))</f>
        <v>0</v>
      </c>
      <c r="L1036" s="0" t="n">
        <f aca="false">IF(C1036=1,0,MIN(F1036-K1036,Assumptions!$C$15,MAX(0,$B$10-O1035-M1036)))</f>
        <v>200</v>
      </c>
      <c r="M1036" s="0" t="n">
        <f aca="false">'Profiles 8760'!H1025</f>
        <v>258000</v>
      </c>
      <c r="N1036" s="0" t="n">
        <f aca="false">J1036+L1036</f>
        <v>200</v>
      </c>
      <c r="O1036" s="0" t="n">
        <f aca="false">O1035+N1036</f>
        <v>84271.3343494517</v>
      </c>
      <c r="P1036" s="0" t="n">
        <f aca="false">MIN($B$5,P1035+K1036*$B$6-I1036)</f>
        <v>510.81</v>
      </c>
      <c r="Q1036" s="0" t="n">
        <f aca="false">MAX(0,F1036-H1036-K1036-L1036)</f>
        <v>93.0482421</v>
      </c>
    </row>
    <row r="1037" customFormat="false" ht="15" hidden="false" customHeight="false" outlineLevel="0" collapsed="false">
      <c r="A1037" s="0" t="n">
        <f aca="false">'Profiles 8760'!A1026</f>
        <v>1024</v>
      </c>
      <c r="B1037" s="0" t="n">
        <f aca="false">'Profiles 8760'!B1026</f>
        <v>2</v>
      </c>
      <c r="C1037" s="0" t="n">
        <f aca="false">'Profiles 8760'!E1026</f>
        <v>0</v>
      </c>
      <c r="D1037" s="0" t="n">
        <f aca="false">'Profiles 8760'!F1026</f>
        <v>0.735419</v>
      </c>
      <c r="E1037" s="0" t="n">
        <f aca="false">'Profiles 8760'!G1026</f>
        <v>0.139236</v>
      </c>
      <c r="F1037" s="0" t="n">
        <f aca="false">D1037*Assumptions!$C$11*$B$7+E1037*Assumptions!$C$12*$B$8</f>
        <v>218.0837596</v>
      </c>
      <c r="G1037" s="0" t="n">
        <f aca="false">C1037*Assumptions!$C$15</f>
        <v>0</v>
      </c>
      <c r="H1037" s="0" t="n">
        <f aca="false">MIN(F1037,G1037)</f>
        <v>0</v>
      </c>
      <c r="I1037" s="0" t="n">
        <f aca="false">IF(C1037=1,MIN(G1037-H1037,Assumptions!$C$13,P1036),0)</f>
        <v>0</v>
      </c>
      <c r="J1037" s="0" t="n">
        <f aca="false">H1037+I1037</f>
        <v>0</v>
      </c>
      <c r="K1037" s="0" t="n">
        <f aca="false">MIN(IF(C1037=1,F1037-H1037,F1037),Assumptions!$C$13,MAX(0,($B$5-P1036)/$B$6))</f>
        <v>0</v>
      </c>
      <c r="L1037" s="0" t="n">
        <f aca="false">IF(C1037=1,0,MIN(F1037-K1037,Assumptions!$C$15,MAX(0,$B$10-O1036-M1037)))</f>
        <v>200</v>
      </c>
      <c r="M1037" s="0" t="n">
        <f aca="false">'Profiles 8760'!H1026</f>
        <v>258000</v>
      </c>
      <c r="N1037" s="0" t="n">
        <f aca="false">J1037+L1037</f>
        <v>200</v>
      </c>
      <c r="O1037" s="0" t="n">
        <f aca="false">O1036+N1037</f>
        <v>84471.3343494517</v>
      </c>
      <c r="P1037" s="0" t="n">
        <f aca="false">MIN($B$5,P1036+K1037*$B$6-I1037)</f>
        <v>510.81</v>
      </c>
      <c r="Q1037" s="0" t="n">
        <f aca="false">MAX(0,F1037-H1037-K1037-L1037)</f>
        <v>18.0837596</v>
      </c>
    </row>
    <row r="1038" customFormat="false" ht="15" hidden="false" customHeight="false" outlineLevel="0" collapsed="false">
      <c r="A1038" s="0" t="n">
        <f aca="false">'Profiles 8760'!A1027</f>
        <v>1025</v>
      </c>
      <c r="B1038" s="0" t="n">
        <f aca="false">'Profiles 8760'!B1027</f>
        <v>2</v>
      </c>
      <c r="C1038" s="0" t="n">
        <f aca="false">'Profiles 8760'!E1027</f>
        <v>0</v>
      </c>
      <c r="D1038" s="0" t="n">
        <f aca="false">'Profiles 8760'!F1027</f>
        <v>0.418872</v>
      </c>
      <c r="E1038" s="0" t="n">
        <f aca="false">'Profiles 8760'!G1027</f>
        <v>0.103066</v>
      </c>
      <c r="F1038" s="0" t="n">
        <f aca="false">D1038*Assumptions!$C$11*$B$7+E1038*Assumptions!$C$12*$B$8</f>
        <v>125.185633</v>
      </c>
      <c r="G1038" s="0" t="n">
        <f aca="false">C1038*Assumptions!$C$15</f>
        <v>0</v>
      </c>
      <c r="H1038" s="0" t="n">
        <f aca="false">MIN(F1038,G1038)</f>
        <v>0</v>
      </c>
      <c r="I1038" s="0" t="n">
        <f aca="false">IF(C1038=1,MIN(G1038-H1038,Assumptions!$C$13,P1037),0)</f>
        <v>0</v>
      </c>
      <c r="J1038" s="0" t="n">
        <f aca="false">H1038+I1038</f>
        <v>0</v>
      </c>
      <c r="K1038" s="0" t="n">
        <f aca="false">MIN(IF(C1038=1,F1038-H1038,F1038),Assumptions!$C$13,MAX(0,($B$5-P1037)/$B$6))</f>
        <v>0</v>
      </c>
      <c r="L1038" s="0" t="n">
        <f aca="false">IF(C1038=1,0,MIN(F1038-K1038,Assumptions!$C$15,MAX(0,$B$10-O1037-M1038)))</f>
        <v>125.185633</v>
      </c>
      <c r="M1038" s="0" t="n">
        <f aca="false">'Profiles 8760'!H1027</f>
        <v>258000</v>
      </c>
      <c r="N1038" s="0" t="n">
        <f aca="false">J1038+L1038</f>
        <v>125.185633</v>
      </c>
      <c r="O1038" s="0" t="n">
        <f aca="false">O1037+N1038</f>
        <v>84596.5199824517</v>
      </c>
      <c r="P1038" s="0" t="n">
        <f aca="false">MIN($B$5,P1037+K1038*$B$6-I1038)</f>
        <v>510.81</v>
      </c>
      <c r="Q1038" s="0" t="n">
        <f aca="false">MAX(0,F1038-H1038-K1038-L1038)</f>
        <v>0</v>
      </c>
    </row>
    <row r="1039" customFormat="false" ht="15" hidden="false" customHeight="false" outlineLevel="0" collapsed="false">
      <c r="A1039" s="0" t="n">
        <f aca="false">'Profiles 8760'!A1028</f>
        <v>1026</v>
      </c>
      <c r="B1039" s="0" t="n">
        <f aca="false">'Profiles 8760'!B1028</f>
        <v>2</v>
      </c>
      <c r="C1039" s="0" t="n">
        <f aca="false">'Profiles 8760'!E1028</f>
        <v>0</v>
      </c>
      <c r="D1039" s="0" t="n">
        <f aca="false">'Profiles 8760'!F1028</f>
        <v>0.124001</v>
      </c>
      <c r="E1039" s="0" t="n">
        <f aca="false">'Profiles 8760'!G1028</f>
        <v>0.143012</v>
      </c>
      <c r="F1039" s="0" t="n">
        <f aca="false">D1039*Assumptions!$C$11*$B$7+E1039*Assumptions!$C$12*$B$8</f>
        <v>41.6606796</v>
      </c>
      <c r="G1039" s="0" t="n">
        <f aca="false">C1039*Assumptions!$C$15</f>
        <v>0</v>
      </c>
      <c r="H1039" s="0" t="n">
        <f aca="false">MIN(F1039,G1039)</f>
        <v>0</v>
      </c>
      <c r="I1039" s="0" t="n">
        <f aca="false">IF(C1039=1,MIN(G1039-H1039,Assumptions!$C$13,P1038),0)</f>
        <v>0</v>
      </c>
      <c r="J1039" s="0" t="n">
        <f aca="false">H1039+I1039</f>
        <v>0</v>
      </c>
      <c r="K1039" s="0" t="n">
        <f aca="false">MIN(IF(C1039=1,F1039-H1039,F1039),Assumptions!$C$13,MAX(0,($B$5-P1038)/$B$6))</f>
        <v>0</v>
      </c>
      <c r="L1039" s="0" t="n">
        <f aca="false">IF(C1039=1,0,MIN(F1039-K1039,Assumptions!$C$15,MAX(0,$B$10-O1038-M1039)))</f>
        <v>41.6606796</v>
      </c>
      <c r="M1039" s="0" t="n">
        <f aca="false">'Profiles 8760'!H1028</f>
        <v>258000</v>
      </c>
      <c r="N1039" s="0" t="n">
        <f aca="false">J1039+L1039</f>
        <v>41.6606796</v>
      </c>
      <c r="O1039" s="0" t="n">
        <f aca="false">O1038+N1039</f>
        <v>84638.1806620517</v>
      </c>
      <c r="P1039" s="0" t="n">
        <f aca="false">MIN($B$5,P1038+K1039*$B$6-I1039)</f>
        <v>510.81</v>
      </c>
      <c r="Q1039" s="0" t="n">
        <f aca="false">MAX(0,F1039-H1039-K1039-L1039)</f>
        <v>0</v>
      </c>
    </row>
    <row r="1040" customFormat="false" ht="15" hidden="false" customHeight="false" outlineLevel="0" collapsed="false">
      <c r="A1040" s="0" t="n">
        <f aca="false">'Profiles 8760'!A1029</f>
        <v>1027</v>
      </c>
      <c r="B1040" s="0" t="n">
        <f aca="false">'Profiles 8760'!B1029</f>
        <v>2</v>
      </c>
      <c r="C1040" s="0" t="n">
        <f aca="false">'Profiles 8760'!E1029</f>
        <v>0</v>
      </c>
      <c r="D1040" s="0" t="n">
        <f aca="false">'Profiles 8760'!F1029</f>
        <v>0</v>
      </c>
      <c r="E1040" s="0" t="n">
        <f aca="false">'Profiles 8760'!G1029</f>
        <v>0.094168</v>
      </c>
      <c r="F1040" s="0" t="n">
        <f aca="false">D1040*Assumptions!$C$11*$B$7+E1040*Assumptions!$C$12*$B$8</f>
        <v>3.8514712</v>
      </c>
      <c r="G1040" s="0" t="n">
        <f aca="false">C1040*Assumptions!$C$15</f>
        <v>0</v>
      </c>
      <c r="H1040" s="0" t="n">
        <f aca="false">MIN(F1040,G1040)</f>
        <v>0</v>
      </c>
      <c r="I1040" s="0" t="n">
        <f aca="false">IF(C1040=1,MIN(G1040-H1040,Assumptions!$C$13,P1039),0)</f>
        <v>0</v>
      </c>
      <c r="J1040" s="0" t="n">
        <f aca="false">H1040+I1040</f>
        <v>0</v>
      </c>
      <c r="K1040" s="0" t="n">
        <f aca="false">MIN(IF(C1040=1,F1040-H1040,F1040),Assumptions!$C$13,MAX(0,($B$5-P1039)/$B$6))</f>
        <v>0</v>
      </c>
      <c r="L1040" s="0" t="n">
        <f aca="false">IF(C1040=1,0,MIN(F1040-K1040,Assumptions!$C$15,MAX(0,$B$10-O1039-M1040)))</f>
        <v>3.8514712</v>
      </c>
      <c r="M1040" s="0" t="n">
        <f aca="false">'Profiles 8760'!H1029</f>
        <v>258000</v>
      </c>
      <c r="N1040" s="0" t="n">
        <f aca="false">J1040+L1040</f>
        <v>3.8514712</v>
      </c>
      <c r="O1040" s="0" t="n">
        <f aca="false">O1039+N1040</f>
        <v>84642.0321332517</v>
      </c>
      <c r="P1040" s="0" t="n">
        <f aca="false">MIN($B$5,P1039+K1040*$B$6-I1040)</f>
        <v>510.81</v>
      </c>
      <c r="Q1040" s="0" t="n">
        <f aca="false">MAX(0,F1040-H1040-K1040-L1040)</f>
        <v>0</v>
      </c>
    </row>
    <row r="1041" customFormat="false" ht="15" hidden="false" customHeight="false" outlineLevel="0" collapsed="false">
      <c r="A1041" s="0" t="n">
        <f aca="false">'Profiles 8760'!A1030</f>
        <v>1028</v>
      </c>
      <c r="B1041" s="0" t="n">
        <f aca="false">'Profiles 8760'!B1030</f>
        <v>2</v>
      </c>
      <c r="C1041" s="0" t="n">
        <f aca="false">'Profiles 8760'!E1030</f>
        <v>1</v>
      </c>
      <c r="D1041" s="0" t="n">
        <f aca="false">'Profiles 8760'!F1030</f>
        <v>0</v>
      </c>
      <c r="E1041" s="0" t="n">
        <f aca="false">'Profiles 8760'!G1030</f>
        <v>0.090505</v>
      </c>
      <c r="F1041" s="0" t="n">
        <f aca="false">D1041*Assumptions!$C$11*$B$7+E1041*Assumptions!$C$12*$B$8</f>
        <v>3.7016545</v>
      </c>
      <c r="G1041" s="0" t="n">
        <f aca="false">C1041*Assumptions!$C$15</f>
        <v>200</v>
      </c>
      <c r="H1041" s="0" t="n">
        <f aca="false">MIN(F1041,G1041)</f>
        <v>3.7016545</v>
      </c>
      <c r="I1041" s="0" t="n">
        <f aca="false">IF(C1041=1,MIN(G1041-H1041,Assumptions!$C$13,P1040),0)</f>
        <v>180</v>
      </c>
      <c r="J1041" s="0" t="n">
        <f aca="false">H1041+I1041</f>
        <v>183.7016545</v>
      </c>
      <c r="K1041" s="0" t="n">
        <f aca="false">MIN(IF(C1041=1,F1041-H1041,F1041),Assumptions!$C$13,MAX(0,($B$5-P1040)/$B$6))</f>
        <v>0</v>
      </c>
      <c r="L1041" s="0" t="n">
        <f aca="false">IF(C1041=1,0,MIN(F1041-K1041,Assumptions!$C$15,MAX(0,$B$10-O1040-M1041)))</f>
        <v>0</v>
      </c>
      <c r="M1041" s="0" t="n">
        <f aca="false">'Profiles 8760'!H1030</f>
        <v>257800</v>
      </c>
      <c r="N1041" s="0" t="n">
        <f aca="false">J1041+L1041</f>
        <v>183.7016545</v>
      </c>
      <c r="O1041" s="0" t="n">
        <f aca="false">O1040+N1041</f>
        <v>84825.7337877517</v>
      </c>
      <c r="P1041" s="0" t="n">
        <f aca="false">MIN($B$5,P1040+K1041*$B$6-I1041)</f>
        <v>330.81</v>
      </c>
      <c r="Q1041" s="0" t="n">
        <f aca="false">MAX(0,F1041-H1041-K1041-L1041)</f>
        <v>0</v>
      </c>
    </row>
    <row r="1042" customFormat="false" ht="15" hidden="false" customHeight="false" outlineLevel="0" collapsed="false">
      <c r="A1042" s="0" t="n">
        <f aca="false">'Profiles 8760'!A1031</f>
        <v>1029</v>
      </c>
      <c r="B1042" s="0" t="n">
        <f aca="false">'Profiles 8760'!B1031</f>
        <v>2</v>
      </c>
      <c r="C1042" s="0" t="n">
        <f aca="false">'Profiles 8760'!E1031</f>
        <v>1</v>
      </c>
      <c r="D1042" s="0" t="n">
        <f aca="false">'Profiles 8760'!F1031</f>
        <v>0</v>
      </c>
      <c r="E1042" s="0" t="n">
        <f aca="false">'Profiles 8760'!G1031</f>
        <v>0.0737</v>
      </c>
      <c r="F1042" s="0" t="n">
        <f aca="false">D1042*Assumptions!$C$11*$B$7+E1042*Assumptions!$C$12*$B$8</f>
        <v>3.01433</v>
      </c>
      <c r="G1042" s="0" t="n">
        <f aca="false">C1042*Assumptions!$C$15</f>
        <v>200</v>
      </c>
      <c r="H1042" s="0" t="n">
        <f aca="false">MIN(F1042,G1042)</f>
        <v>3.01433</v>
      </c>
      <c r="I1042" s="0" t="n">
        <f aca="false">IF(C1042=1,MIN(G1042-H1042,Assumptions!$C$13,P1041),0)</f>
        <v>180</v>
      </c>
      <c r="J1042" s="0" t="n">
        <f aca="false">H1042+I1042</f>
        <v>183.01433</v>
      </c>
      <c r="K1042" s="0" t="n">
        <f aca="false">MIN(IF(C1042=1,F1042-H1042,F1042),Assumptions!$C$13,MAX(0,($B$5-P1041)/$B$6))</f>
        <v>0</v>
      </c>
      <c r="L1042" s="0" t="n">
        <f aca="false">IF(C1042=1,0,MIN(F1042-K1042,Assumptions!$C$15,MAX(0,$B$10-O1041-M1042)))</f>
        <v>0</v>
      </c>
      <c r="M1042" s="0" t="n">
        <f aca="false">'Profiles 8760'!H1031</f>
        <v>257600</v>
      </c>
      <c r="N1042" s="0" t="n">
        <f aca="false">J1042+L1042</f>
        <v>183.01433</v>
      </c>
      <c r="O1042" s="0" t="n">
        <f aca="false">O1041+N1042</f>
        <v>85008.7481177517</v>
      </c>
      <c r="P1042" s="0" t="n">
        <f aca="false">MIN($B$5,P1041+K1042*$B$6-I1042)</f>
        <v>150.81</v>
      </c>
      <c r="Q1042" s="0" t="n">
        <f aca="false">MAX(0,F1042-H1042-K1042-L1042)</f>
        <v>0</v>
      </c>
    </row>
    <row r="1043" customFormat="false" ht="15" hidden="false" customHeight="false" outlineLevel="0" collapsed="false">
      <c r="A1043" s="0" t="n">
        <f aca="false">'Profiles 8760'!A1032</f>
        <v>1030</v>
      </c>
      <c r="B1043" s="0" t="n">
        <f aca="false">'Profiles 8760'!B1032</f>
        <v>2</v>
      </c>
      <c r="C1043" s="0" t="n">
        <f aca="false">'Profiles 8760'!E1032</f>
        <v>0</v>
      </c>
      <c r="D1043" s="0" t="n">
        <f aca="false">'Profiles 8760'!F1032</f>
        <v>0</v>
      </c>
      <c r="E1043" s="0" t="n">
        <f aca="false">'Profiles 8760'!G1032</f>
        <v>0.070869</v>
      </c>
      <c r="F1043" s="0" t="n">
        <f aca="false">D1043*Assumptions!$C$11*$B$7+E1043*Assumptions!$C$12*$B$8</f>
        <v>2.8985421</v>
      </c>
      <c r="G1043" s="0" t="n">
        <f aca="false">C1043*Assumptions!$C$15</f>
        <v>0</v>
      </c>
      <c r="H1043" s="0" t="n">
        <f aca="false">MIN(F1043,G1043)</f>
        <v>0</v>
      </c>
      <c r="I1043" s="0" t="n">
        <f aca="false">IF(C1043=1,MIN(G1043-H1043,Assumptions!$C$13,P1042),0)</f>
        <v>0</v>
      </c>
      <c r="J1043" s="0" t="n">
        <f aca="false">H1043+I1043</f>
        <v>0</v>
      </c>
      <c r="K1043" s="0" t="n">
        <f aca="false">MIN(IF(C1043=1,F1043-H1043,F1043),Assumptions!$C$13,MAX(0,($B$5-P1042)/$B$6))</f>
        <v>2.8985421</v>
      </c>
      <c r="L1043" s="0" t="n">
        <f aca="false">IF(C1043=1,0,MIN(F1043-K1043,Assumptions!$C$15,MAX(0,$B$10-O1042-M1043)))</f>
        <v>0</v>
      </c>
      <c r="M1043" s="0" t="n">
        <f aca="false">'Profiles 8760'!H1032</f>
        <v>257600</v>
      </c>
      <c r="N1043" s="0" t="n">
        <f aca="false">J1043+L1043</f>
        <v>0</v>
      </c>
      <c r="O1043" s="0" t="n">
        <f aca="false">O1042+N1043</f>
        <v>85008.7481177517</v>
      </c>
      <c r="P1043" s="0" t="n">
        <f aca="false">MIN($B$5,P1042+K1043*$B$6-I1043)</f>
        <v>153.32245629228</v>
      </c>
      <c r="Q1043" s="0" t="n">
        <f aca="false">MAX(0,F1043-H1043-K1043-L1043)</f>
        <v>0</v>
      </c>
    </row>
    <row r="1044" customFormat="false" ht="15" hidden="false" customHeight="false" outlineLevel="0" collapsed="false">
      <c r="A1044" s="0" t="n">
        <f aca="false">'Profiles 8760'!A1033</f>
        <v>1031</v>
      </c>
      <c r="B1044" s="0" t="n">
        <f aca="false">'Profiles 8760'!B1033</f>
        <v>2</v>
      </c>
      <c r="C1044" s="0" t="n">
        <f aca="false">'Profiles 8760'!E1033</f>
        <v>0</v>
      </c>
      <c r="D1044" s="0" t="n">
        <f aca="false">'Profiles 8760'!F1033</f>
        <v>0</v>
      </c>
      <c r="E1044" s="0" t="n">
        <f aca="false">'Profiles 8760'!G1033</f>
        <v>0.083392</v>
      </c>
      <c r="F1044" s="0" t="n">
        <f aca="false">D1044*Assumptions!$C$11*$B$7+E1044*Assumptions!$C$12*$B$8</f>
        <v>3.4107328</v>
      </c>
      <c r="G1044" s="0" t="n">
        <f aca="false">C1044*Assumptions!$C$15</f>
        <v>0</v>
      </c>
      <c r="H1044" s="0" t="n">
        <f aca="false">MIN(F1044,G1044)</f>
        <v>0</v>
      </c>
      <c r="I1044" s="0" t="n">
        <f aca="false">IF(C1044=1,MIN(G1044-H1044,Assumptions!$C$13,P1043),0)</f>
        <v>0</v>
      </c>
      <c r="J1044" s="0" t="n">
        <f aca="false">H1044+I1044</f>
        <v>0</v>
      </c>
      <c r="K1044" s="0" t="n">
        <f aca="false">MIN(IF(C1044=1,F1044-H1044,F1044),Assumptions!$C$13,MAX(0,($B$5-P1043)/$B$6))</f>
        <v>3.4107328</v>
      </c>
      <c r="L1044" s="0" t="n">
        <f aca="false">IF(C1044=1,0,MIN(F1044-K1044,Assumptions!$C$15,MAX(0,$B$10-O1043-M1044)))</f>
        <v>0</v>
      </c>
      <c r="M1044" s="0" t="n">
        <f aca="false">'Profiles 8760'!H1033</f>
        <v>257600</v>
      </c>
      <c r="N1044" s="0" t="n">
        <f aca="false">J1044+L1044</f>
        <v>0</v>
      </c>
      <c r="O1044" s="0" t="n">
        <f aca="false">O1043+N1044</f>
        <v>85008.7481177517</v>
      </c>
      <c r="P1044" s="0" t="n">
        <f aca="false">MIN($B$5,P1043+K1044*$B$6-I1044)</f>
        <v>156.27887948332</v>
      </c>
      <c r="Q1044" s="0" t="n">
        <f aca="false">MAX(0,F1044-H1044-K1044-L1044)</f>
        <v>0</v>
      </c>
    </row>
    <row r="1045" customFormat="false" ht="15" hidden="false" customHeight="false" outlineLevel="0" collapsed="false">
      <c r="A1045" s="0" t="n">
        <f aca="false">'Profiles 8760'!A1034</f>
        <v>1032</v>
      </c>
      <c r="B1045" s="0" t="n">
        <f aca="false">'Profiles 8760'!B1034</f>
        <v>2</v>
      </c>
      <c r="C1045" s="0" t="n">
        <f aca="false">'Profiles 8760'!E1034</f>
        <v>0</v>
      </c>
      <c r="D1045" s="0" t="n">
        <f aca="false">'Profiles 8760'!F1034</f>
        <v>0</v>
      </c>
      <c r="E1045" s="0" t="n">
        <f aca="false">'Profiles 8760'!G1034</f>
        <v>0.109071</v>
      </c>
      <c r="F1045" s="0" t="n">
        <f aca="false">D1045*Assumptions!$C$11*$B$7+E1045*Assumptions!$C$12*$B$8</f>
        <v>4.4610039</v>
      </c>
      <c r="G1045" s="0" t="n">
        <f aca="false">C1045*Assumptions!$C$15</f>
        <v>0</v>
      </c>
      <c r="H1045" s="0" t="n">
        <f aca="false">MIN(F1045,G1045)</f>
        <v>0</v>
      </c>
      <c r="I1045" s="0" t="n">
        <f aca="false">IF(C1045=1,MIN(G1045-H1045,Assumptions!$C$13,P1044),0)</f>
        <v>0</v>
      </c>
      <c r="J1045" s="0" t="n">
        <f aca="false">H1045+I1045</f>
        <v>0</v>
      </c>
      <c r="K1045" s="0" t="n">
        <f aca="false">MIN(IF(C1045=1,F1045-H1045,F1045),Assumptions!$C$13,MAX(0,($B$5-P1044)/$B$6))</f>
        <v>4.4610039</v>
      </c>
      <c r="L1045" s="0" t="n">
        <f aca="false">IF(C1045=1,0,MIN(F1045-K1045,Assumptions!$C$15,MAX(0,$B$10-O1044-M1045)))</f>
        <v>0</v>
      </c>
      <c r="M1045" s="0" t="n">
        <f aca="false">'Profiles 8760'!H1034</f>
        <v>257600</v>
      </c>
      <c r="N1045" s="0" t="n">
        <f aca="false">J1045+L1045</f>
        <v>0</v>
      </c>
      <c r="O1045" s="0" t="n">
        <f aca="false">O1044+N1045</f>
        <v>85008.7481177517</v>
      </c>
      <c r="P1045" s="0" t="n">
        <f aca="false">MIN($B$5,P1044+K1045*$B$6-I1045)</f>
        <v>160.14567766384</v>
      </c>
      <c r="Q1045" s="0" t="n">
        <f aca="false">MAX(0,F1045-H1045-K1045-L1045)</f>
        <v>0</v>
      </c>
    </row>
    <row r="1046" customFormat="false" ht="15" hidden="false" customHeight="false" outlineLevel="0" collapsed="false">
      <c r="A1046" s="0" t="n">
        <f aca="false">'Profiles 8760'!A1035</f>
        <v>1033</v>
      </c>
      <c r="B1046" s="0" t="n">
        <f aca="false">'Profiles 8760'!B1035</f>
        <v>2</v>
      </c>
      <c r="C1046" s="0" t="n">
        <f aca="false">'Profiles 8760'!E1035</f>
        <v>0</v>
      </c>
      <c r="D1046" s="0" t="n">
        <f aca="false">'Profiles 8760'!F1035</f>
        <v>0</v>
      </c>
      <c r="E1046" s="0" t="n">
        <f aca="false">'Profiles 8760'!G1035</f>
        <v>0.095599</v>
      </c>
      <c r="F1046" s="0" t="n">
        <f aca="false">D1046*Assumptions!$C$11*$B$7+E1046*Assumptions!$C$12*$B$8</f>
        <v>3.9099991</v>
      </c>
      <c r="G1046" s="0" t="n">
        <f aca="false">C1046*Assumptions!$C$15</f>
        <v>0</v>
      </c>
      <c r="H1046" s="0" t="n">
        <f aca="false">MIN(F1046,G1046)</f>
        <v>0</v>
      </c>
      <c r="I1046" s="0" t="n">
        <f aca="false">IF(C1046=1,MIN(G1046-H1046,Assumptions!$C$13,P1045),0)</f>
        <v>0</v>
      </c>
      <c r="J1046" s="0" t="n">
        <f aca="false">H1046+I1046</f>
        <v>0</v>
      </c>
      <c r="K1046" s="0" t="n">
        <f aca="false">MIN(IF(C1046=1,F1046-H1046,F1046),Assumptions!$C$13,MAX(0,($B$5-P1045)/$B$6))</f>
        <v>3.9099991</v>
      </c>
      <c r="L1046" s="0" t="n">
        <f aca="false">IF(C1046=1,0,MIN(F1046-K1046,Assumptions!$C$15,MAX(0,$B$10-O1045-M1046)))</f>
        <v>0</v>
      </c>
      <c r="M1046" s="0" t="n">
        <f aca="false">'Profiles 8760'!H1035</f>
        <v>257600</v>
      </c>
      <c r="N1046" s="0" t="n">
        <f aca="false">J1046+L1046</f>
        <v>0</v>
      </c>
      <c r="O1046" s="0" t="n">
        <f aca="false">O1045+N1046</f>
        <v>85008.7481177517</v>
      </c>
      <c r="P1046" s="0" t="n">
        <f aca="false">MIN($B$5,P1045+K1046*$B$6-I1046)</f>
        <v>163.53486488372</v>
      </c>
      <c r="Q1046" s="0" t="n">
        <f aca="false">MAX(0,F1046-H1046-K1046-L1046)</f>
        <v>0</v>
      </c>
    </row>
    <row r="1047" customFormat="false" ht="15" hidden="false" customHeight="false" outlineLevel="0" collapsed="false">
      <c r="A1047" s="0" t="n">
        <f aca="false">'Profiles 8760'!A1036</f>
        <v>1034</v>
      </c>
      <c r="B1047" s="0" t="n">
        <f aca="false">'Profiles 8760'!B1036</f>
        <v>2</v>
      </c>
      <c r="C1047" s="0" t="n">
        <f aca="false">'Profiles 8760'!E1036</f>
        <v>0</v>
      </c>
      <c r="D1047" s="0" t="n">
        <f aca="false">'Profiles 8760'!F1036</f>
        <v>0</v>
      </c>
      <c r="E1047" s="0" t="n">
        <f aca="false">'Profiles 8760'!G1036</f>
        <v>0.090398</v>
      </c>
      <c r="F1047" s="0" t="n">
        <f aca="false">D1047*Assumptions!$C$11*$B$7+E1047*Assumptions!$C$12*$B$8</f>
        <v>3.6972782</v>
      </c>
      <c r="G1047" s="0" t="n">
        <f aca="false">C1047*Assumptions!$C$15</f>
        <v>0</v>
      </c>
      <c r="H1047" s="0" t="n">
        <f aca="false">MIN(F1047,G1047)</f>
        <v>0</v>
      </c>
      <c r="I1047" s="0" t="n">
        <f aca="false">IF(C1047=1,MIN(G1047-H1047,Assumptions!$C$13,P1046),0)</f>
        <v>0</v>
      </c>
      <c r="J1047" s="0" t="n">
        <f aca="false">H1047+I1047</f>
        <v>0</v>
      </c>
      <c r="K1047" s="0" t="n">
        <f aca="false">MIN(IF(C1047=1,F1047-H1047,F1047),Assumptions!$C$13,MAX(0,($B$5-P1046)/$B$6))</f>
        <v>3.6972782</v>
      </c>
      <c r="L1047" s="0" t="n">
        <f aca="false">IF(C1047=1,0,MIN(F1047-K1047,Assumptions!$C$15,MAX(0,$B$10-O1046-M1047)))</f>
        <v>0</v>
      </c>
      <c r="M1047" s="0" t="n">
        <f aca="false">'Profiles 8760'!H1036</f>
        <v>257600</v>
      </c>
      <c r="N1047" s="0" t="n">
        <f aca="false">J1047+L1047</f>
        <v>0</v>
      </c>
      <c r="O1047" s="0" t="n">
        <f aca="false">O1046+N1047</f>
        <v>85008.7481177517</v>
      </c>
      <c r="P1047" s="0" t="n">
        <f aca="false">MIN($B$5,P1046+K1047*$B$6-I1047)</f>
        <v>166.73966562748</v>
      </c>
      <c r="Q1047" s="0" t="n">
        <f aca="false">MAX(0,F1047-H1047-K1047-L1047)</f>
        <v>0</v>
      </c>
    </row>
    <row r="1048" customFormat="false" ht="15" hidden="false" customHeight="false" outlineLevel="0" collapsed="false">
      <c r="A1048" s="0" t="n">
        <f aca="false">'Profiles 8760'!A1037</f>
        <v>1035</v>
      </c>
      <c r="B1048" s="0" t="n">
        <f aca="false">'Profiles 8760'!B1037</f>
        <v>2</v>
      </c>
      <c r="C1048" s="0" t="n">
        <f aca="false">'Profiles 8760'!E1037</f>
        <v>0</v>
      </c>
      <c r="D1048" s="0" t="n">
        <f aca="false">'Profiles 8760'!F1037</f>
        <v>0</v>
      </c>
      <c r="E1048" s="0" t="n">
        <f aca="false">'Profiles 8760'!G1037</f>
        <v>0.130903</v>
      </c>
      <c r="F1048" s="0" t="n">
        <f aca="false">D1048*Assumptions!$C$11*$B$7+E1048*Assumptions!$C$12*$B$8</f>
        <v>5.3539327</v>
      </c>
      <c r="G1048" s="0" t="n">
        <f aca="false">C1048*Assumptions!$C$15</f>
        <v>0</v>
      </c>
      <c r="H1048" s="0" t="n">
        <f aca="false">MIN(F1048,G1048)</f>
        <v>0</v>
      </c>
      <c r="I1048" s="0" t="n">
        <f aca="false">IF(C1048=1,MIN(G1048-H1048,Assumptions!$C$13,P1047),0)</f>
        <v>0</v>
      </c>
      <c r="J1048" s="0" t="n">
        <f aca="false">H1048+I1048</f>
        <v>0</v>
      </c>
      <c r="K1048" s="0" t="n">
        <f aca="false">MIN(IF(C1048=1,F1048-H1048,F1048),Assumptions!$C$13,MAX(0,($B$5-P1047)/$B$6))</f>
        <v>5.3539327</v>
      </c>
      <c r="L1048" s="0" t="n">
        <f aca="false">IF(C1048=1,0,MIN(F1048-K1048,Assumptions!$C$15,MAX(0,$B$10-O1047-M1048)))</f>
        <v>0</v>
      </c>
      <c r="M1048" s="0" t="n">
        <f aca="false">'Profiles 8760'!H1037</f>
        <v>257600</v>
      </c>
      <c r="N1048" s="0" t="n">
        <f aca="false">J1048+L1048</f>
        <v>0</v>
      </c>
      <c r="O1048" s="0" t="n">
        <f aca="false">O1047+N1048</f>
        <v>85008.7481177517</v>
      </c>
      <c r="P1048" s="0" t="n">
        <f aca="false">MIN($B$5,P1047+K1048*$B$6-I1048)</f>
        <v>171.38045449184</v>
      </c>
      <c r="Q1048" s="0" t="n">
        <f aca="false">MAX(0,F1048-H1048-K1048-L1048)</f>
        <v>0</v>
      </c>
    </row>
    <row r="1049" customFormat="false" ht="15" hidden="false" customHeight="false" outlineLevel="0" collapsed="false">
      <c r="A1049" s="0" t="n">
        <f aca="false">'Profiles 8760'!A1038</f>
        <v>1036</v>
      </c>
      <c r="B1049" s="0" t="n">
        <f aca="false">'Profiles 8760'!B1038</f>
        <v>2</v>
      </c>
      <c r="C1049" s="0" t="n">
        <f aca="false">'Profiles 8760'!E1038</f>
        <v>0</v>
      </c>
      <c r="D1049" s="0" t="n">
        <f aca="false">'Profiles 8760'!F1038</f>
        <v>0</v>
      </c>
      <c r="E1049" s="0" t="n">
        <f aca="false">'Profiles 8760'!G1038</f>
        <v>0.116541</v>
      </c>
      <c r="F1049" s="0" t="n">
        <f aca="false">D1049*Assumptions!$C$11*$B$7+E1049*Assumptions!$C$12*$B$8</f>
        <v>4.7665269</v>
      </c>
      <c r="G1049" s="0" t="n">
        <f aca="false">C1049*Assumptions!$C$15</f>
        <v>0</v>
      </c>
      <c r="H1049" s="0" t="n">
        <f aca="false">MIN(F1049,G1049)</f>
        <v>0</v>
      </c>
      <c r="I1049" s="0" t="n">
        <f aca="false">IF(C1049=1,MIN(G1049-H1049,Assumptions!$C$13,P1048),0)</f>
        <v>0</v>
      </c>
      <c r="J1049" s="0" t="n">
        <f aca="false">H1049+I1049</f>
        <v>0</v>
      </c>
      <c r="K1049" s="0" t="n">
        <f aca="false">MIN(IF(C1049=1,F1049-H1049,F1049),Assumptions!$C$13,MAX(0,($B$5-P1048)/$B$6))</f>
        <v>4.7665269</v>
      </c>
      <c r="L1049" s="0" t="n">
        <f aca="false">IF(C1049=1,0,MIN(F1049-K1049,Assumptions!$C$15,MAX(0,$B$10-O1048-M1049)))</f>
        <v>0</v>
      </c>
      <c r="M1049" s="0" t="n">
        <f aca="false">'Profiles 8760'!H1038</f>
        <v>257600</v>
      </c>
      <c r="N1049" s="0" t="n">
        <f aca="false">J1049+L1049</f>
        <v>0</v>
      </c>
      <c r="O1049" s="0" t="n">
        <f aca="false">O1048+N1049</f>
        <v>85008.7481177517</v>
      </c>
      <c r="P1049" s="0" t="n">
        <f aca="false">MIN($B$5,P1048+K1049*$B$6-I1049)</f>
        <v>175.51208000876</v>
      </c>
      <c r="Q1049" s="0" t="n">
        <f aca="false">MAX(0,F1049-H1049-K1049-L1049)</f>
        <v>0</v>
      </c>
    </row>
    <row r="1050" customFormat="false" ht="15" hidden="false" customHeight="false" outlineLevel="0" collapsed="false">
      <c r="A1050" s="0" t="n">
        <f aca="false">'Profiles 8760'!A1039</f>
        <v>1037</v>
      </c>
      <c r="B1050" s="0" t="n">
        <f aca="false">'Profiles 8760'!B1039</f>
        <v>2</v>
      </c>
      <c r="C1050" s="0" t="n">
        <f aca="false">'Profiles 8760'!E1039</f>
        <v>0</v>
      </c>
      <c r="D1050" s="0" t="n">
        <f aca="false">'Profiles 8760'!F1039</f>
        <v>0</v>
      </c>
      <c r="E1050" s="0" t="n">
        <f aca="false">'Profiles 8760'!G1039</f>
        <v>0.165256</v>
      </c>
      <c r="F1050" s="0" t="n">
        <f aca="false">D1050*Assumptions!$C$11*$B$7+E1050*Assumptions!$C$12*$B$8</f>
        <v>6.7589704</v>
      </c>
      <c r="G1050" s="0" t="n">
        <f aca="false">C1050*Assumptions!$C$15</f>
        <v>0</v>
      </c>
      <c r="H1050" s="0" t="n">
        <f aca="false">MIN(F1050,G1050)</f>
        <v>0</v>
      </c>
      <c r="I1050" s="0" t="n">
        <f aca="false">IF(C1050=1,MIN(G1050-H1050,Assumptions!$C$13,P1049),0)</f>
        <v>0</v>
      </c>
      <c r="J1050" s="0" t="n">
        <f aca="false">H1050+I1050</f>
        <v>0</v>
      </c>
      <c r="K1050" s="0" t="n">
        <f aca="false">MIN(IF(C1050=1,F1050-H1050,F1050),Assumptions!$C$13,MAX(0,($B$5-P1049)/$B$6))</f>
        <v>6.7589704</v>
      </c>
      <c r="L1050" s="0" t="n">
        <f aca="false">IF(C1050=1,0,MIN(F1050-K1050,Assumptions!$C$15,MAX(0,$B$10-O1049-M1050)))</f>
        <v>0</v>
      </c>
      <c r="M1050" s="0" t="n">
        <f aca="false">'Profiles 8760'!H1039</f>
        <v>257600</v>
      </c>
      <c r="N1050" s="0" t="n">
        <f aca="false">J1050+L1050</f>
        <v>0</v>
      </c>
      <c r="O1050" s="0" t="n">
        <f aca="false">O1049+N1050</f>
        <v>85008.7481177517</v>
      </c>
      <c r="P1050" s="0" t="n">
        <f aca="false">MIN($B$5,P1049+K1050*$B$6-I1050)</f>
        <v>181.37075555148</v>
      </c>
      <c r="Q1050" s="0" t="n">
        <f aca="false">MAX(0,F1050-H1050-K1050-L1050)</f>
        <v>0</v>
      </c>
    </row>
    <row r="1051" customFormat="false" ht="15" hidden="false" customHeight="false" outlineLevel="0" collapsed="false">
      <c r="A1051" s="0" t="n">
        <f aca="false">'Profiles 8760'!A1040</f>
        <v>1038</v>
      </c>
      <c r="B1051" s="0" t="n">
        <f aca="false">'Profiles 8760'!B1040</f>
        <v>2</v>
      </c>
      <c r="C1051" s="0" t="n">
        <f aca="false">'Profiles 8760'!E1040</f>
        <v>0</v>
      </c>
      <c r="D1051" s="0" t="n">
        <f aca="false">'Profiles 8760'!F1040</f>
        <v>0</v>
      </c>
      <c r="E1051" s="0" t="n">
        <f aca="false">'Profiles 8760'!G1040</f>
        <v>0.183261</v>
      </c>
      <c r="F1051" s="0" t="n">
        <f aca="false">D1051*Assumptions!$C$11*$B$7+E1051*Assumptions!$C$12*$B$8</f>
        <v>7.4953749</v>
      </c>
      <c r="G1051" s="0" t="n">
        <f aca="false">C1051*Assumptions!$C$15</f>
        <v>0</v>
      </c>
      <c r="H1051" s="0" t="n">
        <f aca="false">MIN(F1051,G1051)</f>
        <v>0</v>
      </c>
      <c r="I1051" s="0" t="n">
        <f aca="false">IF(C1051=1,MIN(G1051-H1051,Assumptions!$C$13,P1050),0)</f>
        <v>0</v>
      </c>
      <c r="J1051" s="0" t="n">
        <f aca="false">H1051+I1051</f>
        <v>0</v>
      </c>
      <c r="K1051" s="0" t="n">
        <f aca="false">MIN(IF(C1051=1,F1051-H1051,F1051),Assumptions!$C$13,MAX(0,($B$5-P1050)/$B$6))</f>
        <v>7.4953749</v>
      </c>
      <c r="L1051" s="0" t="n">
        <f aca="false">IF(C1051=1,0,MIN(F1051-K1051,Assumptions!$C$15,MAX(0,$B$10-O1050-M1051)))</f>
        <v>0</v>
      </c>
      <c r="M1051" s="0" t="n">
        <f aca="false">'Profiles 8760'!H1040</f>
        <v>257600</v>
      </c>
      <c r="N1051" s="0" t="n">
        <f aca="false">J1051+L1051</f>
        <v>0</v>
      </c>
      <c r="O1051" s="0" t="n">
        <f aca="false">O1050+N1051</f>
        <v>85008.7481177517</v>
      </c>
      <c r="P1051" s="0" t="n">
        <f aca="false">MIN($B$5,P1050+K1051*$B$6-I1051)</f>
        <v>187.8677465148</v>
      </c>
      <c r="Q1051" s="0" t="n">
        <f aca="false">MAX(0,F1051-H1051-K1051-L1051)</f>
        <v>0</v>
      </c>
    </row>
    <row r="1052" customFormat="false" ht="15" hidden="false" customHeight="false" outlineLevel="0" collapsed="false">
      <c r="A1052" s="0" t="n">
        <f aca="false">'Profiles 8760'!A1041</f>
        <v>1039</v>
      </c>
      <c r="B1052" s="0" t="n">
        <f aca="false">'Profiles 8760'!B1041</f>
        <v>2</v>
      </c>
      <c r="C1052" s="0" t="n">
        <f aca="false">'Profiles 8760'!E1041</f>
        <v>0</v>
      </c>
      <c r="D1052" s="0" t="n">
        <f aca="false">'Profiles 8760'!F1041</f>
        <v>0</v>
      </c>
      <c r="E1052" s="0" t="n">
        <f aca="false">'Profiles 8760'!G1041</f>
        <v>0.235115</v>
      </c>
      <c r="F1052" s="0" t="n">
        <f aca="false">D1052*Assumptions!$C$11*$B$7+E1052*Assumptions!$C$12*$B$8</f>
        <v>9.6162035</v>
      </c>
      <c r="G1052" s="0" t="n">
        <f aca="false">C1052*Assumptions!$C$15</f>
        <v>0</v>
      </c>
      <c r="H1052" s="0" t="n">
        <f aca="false">MIN(F1052,G1052)</f>
        <v>0</v>
      </c>
      <c r="I1052" s="0" t="n">
        <f aca="false">IF(C1052=1,MIN(G1052-H1052,Assumptions!$C$13,P1051),0)</f>
        <v>0</v>
      </c>
      <c r="J1052" s="0" t="n">
        <f aca="false">H1052+I1052</f>
        <v>0</v>
      </c>
      <c r="K1052" s="0" t="n">
        <f aca="false">MIN(IF(C1052=1,F1052-H1052,F1052),Assumptions!$C$13,MAX(0,($B$5-P1051)/$B$6))</f>
        <v>9.6162035</v>
      </c>
      <c r="L1052" s="0" t="n">
        <f aca="false">IF(C1052=1,0,MIN(F1052-K1052,Assumptions!$C$15,MAX(0,$B$10-O1051-M1052)))</f>
        <v>0</v>
      </c>
      <c r="M1052" s="0" t="n">
        <f aca="false">'Profiles 8760'!H1041</f>
        <v>257600</v>
      </c>
      <c r="N1052" s="0" t="n">
        <f aca="false">J1052+L1052</f>
        <v>0</v>
      </c>
      <c r="O1052" s="0" t="n">
        <f aca="false">O1051+N1052</f>
        <v>85008.7481177517</v>
      </c>
      <c r="P1052" s="0" t="n">
        <f aca="false">MIN($B$5,P1051+K1052*$B$6-I1052)</f>
        <v>196.2030717086</v>
      </c>
      <c r="Q1052" s="0" t="n">
        <f aca="false">MAX(0,F1052-H1052-K1052-L1052)</f>
        <v>0</v>
      </c>
    </row>
    <row r="1053" customFormat="false" ht="15" hidden="false" customHeight="false" outlineLevel="0" collapsed="false">
      <c r="A1053" s="0" t="n">
        <f aca="false">'Profiles 8760'!A1042</f>
        <v>1040</v>
      </c>
      <c r="B1053" s="0" t="n">
        <f aca="false">'Profiles 8760'!B1042</f>
        <v>2</v>
      </c>
      <c r="C1053" s="0" t="n">
        <f aca="false">'Profiles 8760'!E1042</f>
        <v>1</v>
      </c>
      <c r="D1053" s="0" t="n">
        <f aca="false">'Profiles 8760'!F1042</f>
        <v>0.146183</v>
      </c>
      <c r="E1053" s="0" t="n">
        <f aca="false">'Profiles 8760'!G1042</f>
        <v>0.236999</v>
      </c>
      <c r="F1053" s="0" t="n">
        <f aca="false">D1053*Assumptions!$C$11*$B$7+E1053*Assumptions!$C$12*$B$8</f>
        <v>51.9109095</v>
      </c>
      <c r="G1053" s="0" t="n">
        <f aca="false">C1053*Assumptions!$C$15</f>
        <v>200</v>
      </c>
      <c r="H1053" s="0" t="n">
        <f aca="false">MIN(F1053,G1053)</f>
        <v>51.9109095</v>
      </c>
      <c r="I1053" s="0" t="n">
        <f aca="false">IF(C1053=1,MIN(G1053-H1053,Assumptions!$C$13,P1052),0)</f>
        <v>148.0890905</v>
      </c>
      <c r="J1053" s="0" t="n">
        <f aca="false">H1053+I1053</f>
        <v>200</v>
      </c>
      <c r="K1053" s="0" t="n">
        <f aca="false">MIN(IF(C1053=1,F1053-H1053,F1053),Assumptions!$C$13,MAX(0,($B$5-P1052)/$B$6))</f>
        <v>0</v>
      </c>
      <c r="L1053" s="0" t="n">
        <f aca="false">IF(C1053=1,0,MIN(F1053-K1053,Assumptions!$C$15,MAX(0,$B$10-O1052-M1053)))</f>
        <v>0</v>
      </c>
      <c r="M1053" s="0" t="n">
        <f aca="false">'Profiles 8760'!H1042</f>
        <v>257400</v>
      </c>
      <c r="N1053" s="0" t="n">
        <f aca="false">J1053+L1053</f>
        <v>200</v>
      </c>
      <c r="O1053" s="0" t="n">
        <f aca="false">O1052+N1053</f>
        <v>85208.7481177517</v>
      </c>
      <c r="P1053" s="0" t="n">
        <f aca="false">MIN($B$5,P1052+K1053*$B$6-I1053)</f>
        <v>48.1139812086</v>
      </c>
      <c r="Q1053" s="0" t="n">
        <f aca="false">MAX(0,F1053-H1053-K1053-L1053)</f>
        <v>0</v>
      </c>
    </row>
    <row r="1054" customFormat="false" ht="15" hidden="false" customHeight="false" outlineLevel="0" collapsed="false">
      <c r="A1054" s="0" t="n">
        <f aca="false">'Profiles 8760'!A1043</f>
        <v>1041</v>
      </c>
      <c r="B1054" s="0" t="n">
        <f aca="false">'Profiles 8760'!B1043</f>
        <v>2</v>
      </c>
      <c r="C1054" s="0" t="n">
        <f aca="false">'Profiles 8760'!E1043</f>
        <v>1</v>
      </c>
      <c r="D1054" s="0" t="n">
        <f aca="false">'Profiles 8760'!F1043</f>
        <v>0.493801</v>
      </c>
      <c r="E1054" s="0" t="n">
        <f aca="false">'Profiles 8760'!G1043</f>
        <v>0.178209</v>
      </c>
      <c r="F1054" s="0" t="n">
        <f aca="false">D1054*Assumptions!$C$11*$B$7+E1054*Assumptions!$C$12*$B$8</f>
        <v>149.8984769</v>
      </c>
      <c r="G1054" s="0" t="n">
        <f aca="false">C1054*Assumptions!$C$15</f>
        <v>200</v>
      </c>
      <c r="H1054" s="0" t="n">
        <f aca="false">MIN(F1054,G1054)</f>
        <v>149.8984769</v>
      </c>
      <c r="I1054" s="0" t="n">
        <f aca="false">IF(C1054=1,MIN(G1054-H1054,Assumptions!$C$13,P1053),0)</f>
        <v>48.1139812086</v>
      </c>
      <c r="J1054" s="0" t="n">
        <f aca="false">H1054+I1054</f>
        <v>198.0124581086</v>
      </c>
      <c r="K1054" s="0" t="n">
        <f aca="false">MIN(IF(C1054=1,F1054-H1054,F1054),Assumptions!$C$13,MAX(0,($B$5-P1053)/$B$6))</f>
        <v>0</v>
      </c>
      <c r="L1054" s="0" t="n">
        <f aca="false">IF(C1054=1,0,MIN(F1054-K1054,Assumptions!$C$15,MAX(0,$B$10-O1053-M1054)))</f>
        <v>0</v>
      </c>
      <c r="M1054" s="0" t="n">
        <f aca="false">'Profiles 8760'!H1043</f>
        <v>257200</v>
      </c>
      <c r="N1054" s="0" t="n">
        <f aca="false">J1054+L1054</f>
        <v>198.0124581086</v>
      </c>
      <c r="O1054" s="0" t="n">
        <f aca="false">O1053+N1054</f>
        <v>85406.7605758603</v>
      </c>
      <c r="P1054" s="0" t="n">
        <f aca="false">MIN($B$5,P1053+K1054*$B$6-I1054)</f>
        <v>0</v>
      </c>
      <c r="Q1054" s="0" t="n">
        <f aca="false">MAX(0,F1054-H1054-K1054-L1054)</f>
        <v>0</v>
      </c>
    </row>
    <row r="1055" customFormat="false" ht="15" hidden="false" customHeight="false" outlineLevel="0" collapsed="false">
      <c r="A1055" s="0" t="n">
        <f aca="false">'Profiles 8760'!A1044</f>
        <v>1042</v>
      </c>
      <c r="B1055" s="0" t="n">
        <f aca="false">'Profiles 8760'!B1044</f>
        <v>2</v>
      </c>
      <c r="C1055" s="0" t="n">
        <f aca="false">'Profiles 8760'!E1044</f>
        <v>0</v>
      </c>
      <c r="D1055" s="0" t="n">
        <f aca="false">'Profiles 8760'!F1044</f>
        <v>0.866974</v>
      </c>
      <c r="E1055" s="0" t="n">
        <f aca="false">'Profiles 8760'!G1044</f>
        <v>0.210039</v>
      </c>
      <c r="F1055" s="0" t="n">
        <f aca="false">D1055*Assumptions!$C$11*$B$7+E1055*Assumptions!$C$12*$B$8</f>
        <v>258.9726863</v>
      </c>
      <c r="G1055" s="0" t="n">
        <f aca="false">C1055*Assumptions!$C$15</f>
        <v>0</v>
      </c>
      <c r="H1055" s="0" t="n">
        <f aca="false">MIN(F1055,G1055)</f>
        <v>0</v>
      </c>
      <c r="I1055" s="0" t="n">
        <f aca="false">IF(C1055=1,MIN(G1055-H1055,Assumptions!$C$13,P1054),0)</f>
        <v>0</v>
      </c>
      <c r="J1055" s="0" t="n">
        <f aca="false">H1055+I1055</f>
        <v>0</v>
      </c>
      <c r="K1055" s="0" t="n">
        <f aca="false">MIN(IF(C1055=1,F1055-H1055,F1055),Assumptions!$C$13,MAX(0,($B$5-P1054)/$B$6))</f>
        <v>180</v>
      </c>
      <c r="L1055" s="0" t="n">
        <f aca="false">IF(C1055=1,0,MIN(F1055-K1055,Assumptions!$C$15,MAX(0,$B$10-O1054-M1055)))</f>
        <v>78.9726863</v>
      </c>
      <c r="M1055" s="0" t="n">
        <f aca="false">'Profiles 8760'!H1044</f>
        <v>257200</v>
      </c>
      <c r="N1055" s="0" t="n">
        <f aca="false">J1055+L1055</f>
        <v>78.9726863</v>
      </c>
      <c r="O1055" s="0" t="n">
        <f aca="false">O1054+N1055</f>
        <v>85485.7332621603</v>
      </c>
      <c r="P1055" s="0" t="n">
        <f aca="false">MIN($B$5,P1054+K1055*$B$6-I1055)</f>
        <v>156.024</v>
      </c>
      <c r="Q1055" s="0" t="n">
        <f aca="false">MAX(0,F1055-H1055-K1055-L1055)</f>
        <v>0</v>
      </c>
    </row>
    <row r="1056" customFormat="false" ht="15" hidden="false" customHeight="false" outlineLevel="0" collapsed="false">
      <c r="A1056" s="0" t="n">
        <f aca="false">'Profiles 8760'!A1045</f>
        <v>1043</v>
      </c>
      <c r="B1056" s="0" t="n">
        <f aca="false">'Profiles 8760'!B1045</f>
        <v>2</v>
      </c>
      <c r="C1056" s="0" t="n">
        <f aca="false">'Profiles 8760'!E1045</f>
        <v>0</v>
      </c>
      <c r="D1056" s="0" t="n">
        <f aca="false">'Profiles 8760'!F1045</f>
        <v>1</v>
      </c>
      <c r="E1056" s="0" t="n">
        <f aca="false">'Profiles 8760'!G1045</f>
        <v>0.238646</v>
      </c>
      <c r="F1056" s="0" t="n">
        <f aca="false">D1056*Assumptions!$C$11*$B$7+E1056*Assumptions!$C$12*$B$8</f>
        <v>298.5606214</v>
      </c>
      <c r="G1056" s="0" t="n">
        <f aca="false">C1056*Assumptions!$C$15</f>
        <v>0</v>
      </c>
      <c r="H1056" s="0" t="n">
        <f aca="false">MIN(F1056,G1056)</f>
        <v>0</v>
      </c>
      <c r="I1056" s="0" t="n">
        <f aca="false">IF(C1056=1,MIN(G1056-H1056,Assumptions!$C$13,P1055),0)</f>
        <v>0</v>
      </c>
      <c r="J1056" s="0" t="n">
        <f aca="false">H1056+I1056</f>
        <v>0</v>
      </c>
      <c r="K1056" s="0" t="n">
        <f aca="false">MIN(IF(C1056=1,F1056-H1056,F1056),Assumptions!$C$13,MAX(0,($B$5-P1055)/$B$6))</f>
        <v>180</v>
      </c>
      <c r="L1056" s="0" t="n">
        <f aca="false">IF(C1056=1,0,MIN(F1056-K1056,Assumptions!$C$15,MAX(0,$B$10-O1055-M1056)))</f>
        <v>118.5606214</v>
      </c>
      <c r="M1056" s="0" t="n">
        <f aca="false">'Profiles 8760'!H1045</f>
        <v>257200</v>
      </c>
      <c r="N1056" s="0" t="n">
        <f aca="false">J1056+L1056</f>
        <v>118.5606214</v>
      </c>
      <c r="O1056" s="0" t="n">
        <f aca="false">O1055+N1056</f>
        <v>85604.2938835603</v>
      </c>
      <c r="P1056" s="0" t="n">
        <f aca="false">MIN($B$5,P1055+K1056*$B$6-I1056)</f>
        <v>312.048</v>
      </c>
      <c r="Q1056" s="0" t="n">
        <f aca="false">MAX(0,F1056-H1056-K1056-L1056)</f>
        <v>0</v>
      </c>
    </row>
    <row r="1057" customFormat="false" ht="15" hidden="false" customHeight="false" outlineLevel="0" collapsed="false">
      <c r="A1057" s="0" t="n">
        <f aca="false">'Profiles 8760'!A1046</f>
        <v>1044</v>
      </c>
      <c r="B1057" s="0" t="n">
        <f aca="false">'Profiles 8760'!B1046</f>
        <v>2</v>
      </c>
      <c r="C1057" s="0" t="n">
        <f aca="false">'Profiles 8760'!E1046</f>
        <v>0</v>
      </c>
      <c r="D1057" s="0" t="n">
        <f aca="false">'Profiles 8760'!F1046</f>
        <v>1</v>
      </c>
      <c r="E1057" s="0" t="n">
        <f aca="false">'Profiles 8760'!G1046</f>
        <v>0.260464</v>
      </c>
      <c r="F1057" s="0" t="n">
        <f aca="false">D1057*Assumptions!$C$11*$B$7+E1057*Assumptions!$C$12*$B$8</f>
        <v>299.4529776</v>
      </c>
      <c r="G1057" s="0" t="n">
        <f aca="false">C1057*Assumptions!$C$15</f>
        <v>0</v>
      </c>
      <c r="H1057" s="0" t="n">
        <f aca="false">MIN(F1057,G1057)</f>
        <v>0</v>
      </c>
      <c r="I1057" s="0" t="n">
        <f aca="false">IF(C1057=1,MIN(G1057-H1057,Assumptions!$C$13,P1056),0)</f>
        <v>0</v>
      </c>
      <c r="J1057" s="0" t="n">
        <f aca="false">H1057+I1057</f>
        <v>0</v>
      </c>
      <c r="K1057" s="0" t="n">
        <f aca="false">MIN(IF(C1057=1,F1057-H1057,F1057),Assumptions!$C$13,MAX(0,($B$5-P1056)/$B$6))</f>
        <v>180</v>
      </c>
      <c r="L1057" s="0" t="n">
        <f aca="false">IF(C1057=1,0,MIN(F1057-K1057,Assumptions!$C$15,MAX(0,$B$10-O1056-M1057)))</f>
        <v>119.4529776</v>
      </c>
      <c r="M1057" s="0" t="n">
        <f aca="false">'Profiles 8760'!H1046</f>
        <v>257200</v>
      </c>
      <c r="N1057" s="0" t="n">
        <f aca="false">J1057+L1057</f>
        <v>119.4529776</v>
      </c>
      <c r="O1057" s="0" t="n">
        <f aca="false">O1056+N1057</f>
        <v>85723.7468611603</v>
      </c>
      <c r="P1057" s="0" t="n">
        <f aca="false">MIN($B$5,P1056+K1057*$B$6-I1057)</f>
        <v>468.072</v>
      </c>
      <c r="Q1057" s="0" t="n">
        <f aca="false">MAX(0,F1057-H1057-K1057-L1057)</f>
        <v>0</v>
      </c>
    </row>
    <row r="1058" customFormat="false" ht="15" hidden="false" customHeight="false" outlineLevel="0" collapsed="false">
      <c r="A1058" s="0" t="n">
        <f aca="false">'Profiles 8760'!A1047</f>
        <v>1045</v>
      </c>
      <c r="B1058" s="0" t="n">
        <f aca="false">'Profiles 8760'!B1047</f>
        <v>2</v>
      </c>
      <c r="C1058" s="0" t="n">
        <f aca="false">'Profiles 8760'!E1047</f>
        <v>0</v>
      </c>
      <c r="D1058" s="0" t="n">
        <f aca="false">'Profiles 8760'!F1047</f>
        <v>1</v>
      </c>
      <c r="E1058" s="0" t="n">
        <f aca="false">'Profiles 8760'!G1047</f>
        <v>0.250071</v>
      </c>
      <c r="F1058" s="0" t="n">
        <f aca="false">D1058*Assumptions!$C$11*$B$7+E1058*Assumptions!$C$12*$B$8</f>
        <v>299.0279039</v>
      </c>
      <c r="G1058" s="0" t="n">
        <f aca="false">C1058*Assumptions!$C$15</f>
        <v>0</v>
      </c>
      <c r="H1058" s="0" t="n">
        <f aca="false">MIN(F1058,G1058)</f>
        <v>0</v>
      </c>
      <c r="I1058" s="0" t="n">
        <f aca="false">IF(C1058=1,MIN(G1058-H1058,Assumptions!$C$13,P1057),0)</f>
        <v>0</v>
      </c>
      <c r="J1058" s="0" t="n">
        <f aca="false">H1058+I1058</f>
        <v>0</v>
      </c>
      <c r="K1058" s="0" t="n">
        <f aca="false">MIN(IF(C1058=1,F1058-H1058,F1058),Assumptions!$C$13,MAX(0,($B$5-P1057)/$B$6))</f>
        <v>49.3054914628519</v>
      </c>
      <c r="L1058" s="0" t="n">
        <f aca="false">IF(C1058=1,0,MIN(F1058-K1058,Assumptions!$C$15,MAX(0,$B$10-O1057-M1058)))</f>
        <v>200</v>
      </c>
      <c r="M1058" s="0" t="n">
        <f aca="false">'Profiles 8760'!H1047</f>
        <v>257200</v>
      </c>
      <c r="N1058" s="0" t="n">
        <f aca="false">J1058+L1058</f>
        <v>200</v>
      </c>
      <c r="O1058" s="0" t="n">
        <f aca="false">O1057+N1058</f>
        <v>85923.7468611603</v>
      </c>
      <c r="P1058" s="0" t="n">
        <f aca="false">MIN($B$5,P1057+K1058*$B$6-I1058)</f>
        <v>510.81</v>
      </c>
      <c r="Q1058" s="0" t="n">
        <f aca="false">MAX(0,F1058-H1058-K1058-L1058)</f>
        <v>49.7224124371481</v>
      </c>
    </row>
    <row r="1059" customFormat="false" ht="15" hidden="false" customHeight="false" outlineLevel="0" collapsed="false">
      <c r="A1059" s="0" t="n">
        <f aca="false">'Profiles 8760'!A1048</f>
        <v>1046</v>
      </c>
      <c r="B1059" s="0" t="n">
        <f aca="false">'Profiles 8760'!B1048</f>
        <v>2</v>
      </c>
      <c r="C1059" s="0" t="n">
        <f aca="false">'Profiles 8760'!E1048</f>
        <v>0</v>
      </c>
      <c r="D1059" s="0" t="n">
        <f aca="false">'Profiles 8760'!F1048</f>
        <v>1</v>
      </c>
      <c r="E1059" s="0" t="n">
        <f aca="false">'Profiles 8760'!G1048</f>
        <v>0.321778</v>
      </c>
      <c r="F1059" s="0" t="n">
        <f aca="false">D1059*Assumptions!$C$11*$B$7+E1059*Assumptions!$C$12*$B$8</f>
        <v>301.9607202</v>
      </c>
      <c r="G1059" s="0" t="n">
        <f aca="false">C1059*Assumptions!$C$15</f>
        <v>0</v>
      </c>
      <c r="H1059" s="0" t="n">
        <f aca="false">MIN(F1059,G1059)</f>
        <v>0</v>
      </c>
      <c r="I1059" s="0" t="n">
        <f aca="false">IF(C1059=1,MIN(G1059-H1059,Assumptions!$C$13,P1058),0)</f>
        <v>0</v>
      </c>
      <c r="J1059" s="0" t="n">
        <f aca="false">H1059+I1059</f>
        <v>0</v>
      </c>
      <c r="K1059" s="0" t="n">
        <f aca="false">MIN(IF(C1059=1,F1059-H1059,F1059),Assumptions!$C$13,MAX(0,($B$5-P1058)/$B$6))</f>
        <v>0</v>
      </c>
      <c r="L1059" s="0" t="n">
        <f aca="false">IF(C1059=1,0,MIN(F1059-K1059,Assumptions!$C$15,MAX(0,$B$10-O1058-M1059)))</f>
        <v>200</v>
      </c>
      <c r="M1059" s="0" t="n">
        <f aca="false">'Profiles 8760'!H1048</f>
        <v>257200</v>
      </c>
      <c r="N1059" s="0" t="n">
        <f aca="false">J1059+L1059</f>
        <v>200</v>
      </c>
      <c r="O1059" s="0" t="n">
        <f aca="false">O1058+N1059</f>
        <v>86123.7468611603</v>
      </c>
      <c r="P1059" s="0" t="n">
        <f aca="false">MIN($B$5,P1058+K1059*$B$6-I1059)</f>
        <v>510.81</v>
      </c>
      <c r="Q1059" s="0" t="n">
        <f aca="false">MAX(0,F1059-H1059-K1059-L1059)</f>
        <v>101.9607202</v>
      </c>
    </row>
    <row r="1060" customFormat="false" ht="15" hidden="false" customHeight="false" outlineLevel="0" collapsed="false">
      <c r="A1060" s="0" t="n">
        <f aca="false">'Profiles 8760'!A1049</f>
        <v>1047</v>
      </c>
      <c r="B1060" s="0" t="n">
        <f aca="false">'Profiles 8760'!B1049</f>
        <v>2</v>
      </c>
      <c r="C1060" s="0" t="n">
        <f aca="false">'Profiles 8760'!E1049</f>
        <v>0</v>
      </c>
      <c r="D1060" s="0" t="n">
        <f aca="false">'Profiles 8760'!F1049</f>
        <v>1</v>
      </c>
      <c r="E1060" s="0" t="n">
        <f aca="false">'Profiles 8760'!G1049</f>
        <v>0.306475</v>
      </c>
      <c r="F1060" s="0" t="n">
        <f aca="false">D1060*Assumptions!$C$11*$B$7+E1060*Assumptions!$C$12*$B$8</f>
        <v>301.3348275</v>
      </c>
      <c r="G1060" s="0" t="n">
        <f aca="false">C1060*Assumptions!$C$15</f>
        <v>0</v>
      </c>
      <c r="H1060" s="0" t="n">
        <f aca="false">MIN(F1060,G1060)</f>
        <v>0</v>
      </c>
      <c r="I1060" s="0" t="n">
        <f aca="false">IF(C1060=1,MIN(G1060-H1060,Assumptions!$C$13,P1059),0)</f>
        <v>0</v>
      </c>
      <c r="J1060" s="0" t="n">
        <f aca="false">H1060+I1060</f>
        <v>0</v>
      </c>
      <c r="K1060" s="0" t="n">
        <f aca="false">MIN(IF(C1060=1,F1060-H1060,F1060),Assumptions!$C$13,MAX(0,($B$5-P1059)/$B$6))</f>
        <v>0</v>
      </c>
      <c r="L1060" s="0" t="n">
        <f aca="false">IF(C1060=1,0,MIN(F1060-K1060,Assumptions!$C$15,MAX(0,$B$10-O1059-M1060)))</f>
        <v>200</v>
      </c>
      <c r="M1060" s="0" t="n">
        <f aca="false">'Profiles 8760'!H1049</f>
        <v>257200</v>
      </c>
      <c r="N1060" s="0" t="n">
        <f aca="false">J1060+L1060</f>
        <v>200</v>
      </c>
      <c r="O1060" s="0" t="n">
        <f aca="false">O1059+N1060</f>
        <v>86323.7468611603</v>
      </c>
      <c r="P1060" s="0" t="n">
        <f aca="false">MIN($B$5,P1059+K1060*$B$6-I1060)</f>
        <v>510.81</v>
      </c>
      <c r="Q1060" s="0" t="n">
        <f aca="false">MAX(0,F1060-H1060-K1060-L1060)</f>
        <v>101.3348275</v>
      </c>
    </row>
    <row r="1061" customFormat="false" ht="15" hidden="false" customHeight="false" outlineLevel="0" collapsed="false">
      <c r="A1061" s="0" t="n">
        <f aca="false">'Profiles 8760'!A1050</f>
        <v>1048</v>
      </c>
      <c r="B1061" s="0" t="n">
        <f aca="false">'Profiles 8760'!B1050</f>
        <v>2</v>
      </c>
      <c r="C1061" s="0" t="n">
        <f aca="false">'Profiles 8760'!E1050</f>
        <v>0</v>
      </c>
      <c r="D1061" s="0" t="n">
        <f aca="false">'Profiles 8760'!F1050</f>
        <v>0.866974</v>
      </c>
      <c r="E1061" s="0" t="n">
        <f aca="false">'Profiles 8760'!G1050</f>
        <v>0.34166</v>
      </c>
      <c r="F1061" s="0" t="n">
        <f aca="false">D1061*Assumptions!$C$11*$B$7+E1061*Assumptions!$C$12*$B$8</f>
        <v>264.3559852</v>
      </c>
      <c r="G1061" s="0" t="n">
        <f aca="false">C1061*Assumptions!$C$15</f>
        <v>0</v>
      </c>
      <c r="H1061" s="0" t="n">
        <f aca="false">MIN(F1061,G1061)</f>
        <v>0</v>
      </c>
      <c r="I1061" s="0" t="n">
        <f aca="false">IF(C1061=1,MIN(G1061-H1061,Assumptions!$C$13,P1060),0)</f>
        <v>0</v>
      </c>
      <c r="J1061" s="0" t="n">
        <f aca="false">H1061+I1061</f>
        <v>0</v>
      </c>
      <c r="K1061" s="0" t="n">
        <f aca="false">MIN(IF(C1061=1,F1061-H1061,F1061),Assumptions!$C$13,MAX(0,($B$5-P1060)/$B$6))</f>
        <v>0</v>
      </c>
      <c r="L1061" s="0" t="n">
        <f aca="false">IF(C1061=1,0,MIN(F1061-K1061,Assumptions!$C$15,MAX(0,$B$10-O1060-M1061)))</f>
        <v>200</v>
      </c>
      <c r="M1061" s="0" t="n">
        <f aca="false">'Profiles 8760'!H1050</f>
        <v>257200</v>
      </c>
      <c r="N1061" s="0" t="n">
        <f aca="false">J1061+L1061</f>
        <v>200</v>
      </c>
      <c r="O1061" s="0" t="n">
        <f aca="false">O1060+N1061</f>
        <v>86523.7468611603</v>
      </c>
      <c r="P1061" s="0" t="n">
        <f aca="false">MIN($B$5,P1060+K1061*$B$6-I1061)</f>
        <v>510.81</v>
      </c>
      <c r="Q1061" s="0" t="n">
        <f aca="false">MAX(0,F1061-H1061-K1061-L1061)</f>
        <v>64.3559852</v>
      </c>
    </row>
    <row r="1062" customFormat="false" ht="15" hidden="false" customHeight="false" outlineLevel="0" collapsed="false">
      <c r="A1062" s="0" t="n">
        <f aca="false">'Profiles 8760'!A1051</f>
        <v>1049</v>
      </c>
      <c r="B1062" s="0" t="n">
        <f aca="false">'Profiles 8760'!B1051</f>
        <v>2</v>
      </c>
      <c r="C1062" s="0" t="n">
        <f aca="false">'Profiles 8760'!E1051</f>
        <v>0</v>
      </c>
      <c r="D1062" s="0" t="n">
        <f aca="false">'Profiles 8760'!F1051</f>
        <v>0.493801</v>
      </c>
      <c r="E1062" s="0" t="n">
        <f aca="false">'Profiles 8760'!G1051</f>
        <v>0.227452</v>
      </c>
      <c r="F1062" s="0" t="n">
        <f aca="false">D1062*Assumptions!$C$11*$B$7+E1062*Assumptions!$C$12*$B$8</f>
        <v>151.9125156</v>
      </c>
      <c r="G1062" s="0" t="n">
        <f aca="false">C1062*Assumptions!$C$15</f>
        <v>0</v>
      </c>
      <c r="H1062" s="0" t="n">
        <f aca="false">MIN(F1062,G1062)</f>
        <v>0</v>
      </c>
      <c r="I1062" s="0" t="n">
        <f aca="false">IF(C1062=1,MIN(G1062-H1062,Assumptions!$C$13,P1061),0)</f>
        <v>0</v>
      </c>
      <c r="J1062" s="0" t="n">
        <f aca="false">H1062+I1062</f>
        <v>0</v>
      </c>
      <c r="K1062" s="0" t="n">
        <f aca="false">MIN(IF(C1062=1,F1062-H1062,F1062),Assumptions!$C$13,MAX(0,($B$5-P1061)/$B$6))</f>
        <v>0</v>
      </c>
      <c r="L1062" s="0" t="n">
        <f aca="false">IF(C1062=1,0,MIN(F1062-K1062,Assumptions!$C$15,MAX(0,$B$10-O1061-M1062)))</f>
        <v>151.9125156</v>
      </c>
      <c r="M1062" s="0" t="n">
        <f aca="false">'Profiles 8760'!H1051</f>
        <v>257200</v>
      </c>
      <c r="N1062" s="0" t="n">
        <f aca="false">J1062+L1062</f>
        <v>151.9125156</v>
      </c>
      <c r="O1062" s="0" t="n">
        <f aca="false">O1061+N1062</f>
        <v>86675.6593767603</v>
      </c>
      <c r="P1062" s="0" t="n">
        <f aca="false">MIN($B$5,P1061+K1062*$B$6-I1062)</f>
        <v>510.81</v>
      </c>
      <c r="Q1062" s="0" t="n">
        <f aca="false">MAX(0,F1062-H1062-K1062-L1062)</f>
        <v>0</v>
      </c>
    </row>
    <row r="1063" customFormat="false" ht="15" hidden="false" customHeight="false" outlineLevel="0" collapsed="false">
      <c r="A1063" s="0" t="n">
        <f aca="false">'Profiles 8760'!A1052</f>
        <v>1050</v>
      </c>
      <c r="B1063" s="0" t="n">
        <f aca="false">'Profiles 8760'!B1052</f>
        <v>2</v>
      </c>
      <c r="C1063" s="0" t="n">
        <f aca="false">'Profiles 8760'!E1052</f>
        <v>0</v>
      </c>
      <c r="D1063" s="0" t="n">
        <f aca="false">'Profiles 8760'!F1052</f>
        <v>0.146183</v>
      </c>
      <c r="E1063" s="0" t="n">
        <f aca="false">'Profiles 8760'!G1052</f>
        <v>0.206996</v>
      </c>
      <c r="F1063" s="0" t="n">
        <f aca="false">D1063*Assumptions!$C$11*$B$7+E1063*Assumptions!$C$12*$B$8</f>
        <v>50.6837868</v>
      </c>
      <c r="G1063" s="0" t="n">
        <f aca="false">C1063*Assumptions!$C$15</f>
        <v>0</v>
      </c>
      <c r="H1063" s="0" t="n">
        <f aca="false">MIN(F1063,G1063)</f>
        <v>0</v>
      </c>
      <c r="I1063" s="0" t="n">
        <f aca="false">IF(C1063=1,MIN(G1063-H1063,Assumptions!$C$13,P1062),0)</f>
        <v>0</v>
      </c>
      <c r="J1063" s="0" t="n">
        <f aca="false">H1063+I1063</f>
        <v>0</v>
      </c>
      <c r="K1063" s="0" t="n">
        <f aca="false">MIN(IF(C1063=1,F1063-H1063,F1063),Assumptions!$C$13,MAX(0,($B$5-P1062)/$B$6))</f>
        <v>0</v>
      </c>
      <c r="L1063" s="0" t="n">
        <f aca="false">IF(C1063=1,0,MIN(F1063-K1063,Assumptions!$C$15,MAX(0,$B$10-O1062-M1063)))</f>
        <v>50.6837868</v>
      </c>
      <c r="M1063" s="0" t="n">
        <f aca="false">'Profiles 8760'!H1052</f>
        <v>257200</v>
      </c>
      <c r="N1063" s="0" t="n">
        <f aca="false">J1063+L1063</f>
        <v>50.6837868</v>
      </c>
      <c r="O1063" s="0" t="n">
        <f aca="false">O1062+N1063</f>
        <v>86726.3431635603</v>
      </c>
      <c r="P1063" s="0" t="n">
        <f aca="false">MIN($B$5,P1062+K1063*$B$6-I1063)</f>
        <v>510.81</v>
      </c>
      <c r="Q1063" s="0" t="n">
        <f aca="false">MAX(0,F1063-H1063-K1063-L1063)</f>
        <v>0</v>
      </c>
    </row>
    <row r="1064" customFormat="false" ht="15" hidden="false" customHeight="false" outlineLevel="0" collapsed="false">
      <c r="A1064" s="0" t="n">
        <f aca="false">'Profiles 8760'!A1053</f>
        <v>1051</v>
      </c>
      <c r="B1064" s="0" t="n">
        <f aca="false">'Profiles 8760'!B1053</f>
        <v>2</v>
      </c>
      <c r="C1064" s="0" t="n">
        <f aca="false">'Profiles 8760'!E1053</f>
        <v>0</v>
      </c>
      <c r="D1064" s="0" t="n">
        <f aca="false">'Profiles 8760'!F1053</f>
        <v>0</v>
      </c>
      <c r="E1064" s="0" t="n">
        <f aca="false">'Profiles 8760'!G1053</f>
        <v>0.246143</v>
      </c>
      <c r="F1064" s="0" t="n">
        <f aca="false">D1064*Assumptions!$C$11*$B$7+E1064*Assumptions!$C$12*$B$8</f>
        <v>10.0672487</v>
      </c>
      <c r="G1064" s="0" t="n">
        <f aca="false">C1064*Assumptions!$C$15</f>
        <v>0</v>
      </c>
      <c r="H1064" s="0" t="n">
        <f aca="false">MIN(F1064,G1064)</f>
        <v>0</v>
      </c>
      <c r="I1064" s="0" t="n">
        <f aca="false">IF(C1064=1,MIN(G1064-H1064,Assumptions!$C$13,P1063),0)</f>
        <v>0</v>
      </c>
      <c r="J1064" s="0" t="n">
        <f aca="false">H1064+I1064</f>
        <v>0</v>
      </c>
      <c r="K1064" s="0" t="n">
        <f aca="false">MIN(IF(C1064=1,F1064-H1064,F1064),Assumptions!$C$13,MAX(0,($B$5-P1063)/$B$6))</f>
        <v>0</v>
      </c>
      <c r="L1064" s="0" t="n">
        <f aca="false">IF(C1064=1,0,MIN(F1064-K1064,Assumptions!$C$15,MAX(0,$B$10-O1063-M1064)))</f>
        <v>10.0672487</v>
      </c>
      <c r="M1064" s="0" t="n">
        <f aca="false">'Profiles 8760'!H1053</f>
        <v>257200</v>
      </c>
      <c r="N1064" s="0" t="n">
        <f aca="false">J1064+L1064</f>
        <v>10.0672487</v>
      </c>
      <c r="O1064" s="0" t="n">
        <f aca="false">O1063+N1064</f>
        <v>86736.4104122603</v>
      </c>
      <c r="P1064" s="0" t="n">
        <f aca="false">MIN($B$5,P1063+K1064*$B$6-I1064)</f>
        <v>510.81</v>
      </c>
      <c r="Q1064" s="0" t="n">
        <f aca="false">MAX(0,F1064-H1064-K1064-L1064)</f>
        <v>0</v>
      </c>
    </row>
    <row r="1065" customFormat="false" ht="15" hidden="false" customHeight="false" outlineLevel="0" collapsed="false">
      <c r="A1065" s="0" t="n">
        <f aca="false">'Profiles 8760'!A1054</f>
        <v>1052</v>
      </c>
      <c r="B1065" s="0" t="n">
        <f aca="false">'Profiles 8760'!B1054</f>
        <v>2</v>
      </c>
      <c r="C1065" s="0" t="n">
        <f aca="false">'Profiles 8760'!E1054</f>
        <v>1</v>
      </c>
      <c r="D1065" s="0" t="n">
        <f aca="false">'Profiles 8760'!F1054</f>
        <v>0</v>
      </c>
      <c r="E1065" s="0" t="n">
        <f aca="false">'Profiles 8760'!G1054</f>
        <v>0.185459</v>
      </c>
      <c r="F1065" s="0" t="n">
        <f aca="false">D1065*Assumptions!$C$11*$B$7+E1065*Assumptions!$C$12*$B$8</f>
        <v>7.5852731</v>
      </c>
      <c r="G1065" s="0" t="n">
        <f aca="false">C1065*Assumptions!$C$15</f>
        <v>200</v>
      </c>
      <c r="H1065" s="0" t="n">
        <f aca="false">MIN(F1065,G1065)</f>
        <v>7.5852731</v>
      </c>
      <c r="I1065" s="0" t="n">
        <f aca="false">IF(C1065=1,MIN(G1065-H1065,Assumptions!$C$13,P1064),0)</f>
        <v>180</v>
      </c>
      <c r="J1065" s="0" t="n">
        <f aca="false">H1065+I1065</f>
        <v>187.5852731</v>
      </c>
      <c r="K1065" s="0" t="n">
        <f aca="false">MIN(IF(C1065=1,F1065-H1065,F1065),Assumptions!$C$13,MAX(0,($B$5-P1064)/$B$6))</f>
        <v>0</v>
      </c>
      <c r="L1065" s="0" t="n">
        <f aca="false">IF(C1065=1,0,MIN(F1065-K1065,Assumptions!$C$15,MAX(0,$B$10-O1064-M1065)))</f>
        <v>0</v>
      </c>
      <c r="M1065" s="0" t="n">
        <f aca="false">'Profiles 8760'!H1054</f>
        <v>257000</v>
      </c>
      <c r="N1065" s="0" t="n">
        <f aca="false">J1065+L1065</f>
        <v>187.5852731</v>
      </c>
      <c r="O1065" s="0" t="n">
        <f aca="false">O1064+N1065</f>
        <v>86923.9956853603</v>
      </c>
      <c r="P1065" s="0" t="n">
        <f aca="false">MIN($B$5,P1064+K1065*$B$6-I1065)</f>
        <v>330.81</v>
      </c>
      <c r="Q1065" s="0" t="n">
        <f aca="false">MAX(0,F1065-H1065-K1065-L1065)</f>
        <v>0</v>
      </c>
    </row>
    <row r="1066" customFormat="false" ht="15" hidden="false" customHeight="false" outlineLevel="0" collapsed="false">
      <c r="A1066" s="0" t="n">
        <f aca="false">'Profiles 8760'!A1055</f>
        <v>1053</v>
      </c>
      <c r="B1066" s="0" t="n">
        <f aca="false">'Profiles 8760'!B1055</f>
        <v>2</v>
      </c>
      <c r="C1066" s="0" t="n">
        <f aca="false">'Profiles 8760'!E1055</f>
        <v>1</v>
      </c>
      <c r="D1066" s="0" t="n">
        <f aca="false">'Profiles 8760'!F1055</f>
        <v>0</v>
      </c>
      <c r="E1066" s="0" t="n">
        <f aca="false">'Profiles 8760'!G1055</f>
        <v>0.203687</v>
      </c>
      <c r="F1066" s="0" t="n">
        <f aca="false">D1066*Assumptions!$C$11*$B$7+E1066*Assumptions!$C$12*$B$8</f>
        <v>8.3307983</v>
      </c>
      <c r="G1066" s="0" t="n">
        <f aca="false">C1066*Assumptions!$C$15</f>
        <v>200</v>
      </c>
      <c r="H1066" s="0" t="n">
        <f aca="false">MIN(F1066,G1066)</f>
        <v>8.3307983</v>
      </c>
      <c r="I1066" s="0" t="n">
        <f aca="false">IF(C1066=1,MIN(G1066-H1066,Assumptions!$C$13,P1065),0)</f>
        <v>180</v>
      </c>
      <c r="J1066" s="0" t="n">
        <f aca="false">H1066+I1066</f>
        <v>188.3307983</v>
      </c>
      <c r="K1066" s="0" t="n">
        <f aca="false">MIN(IF(C1066=1,F1066-H1066,F1066),Assumptions!$C$13,MAX(0,($B$5-P1065)/$B$6))</f>
        <v>0</v>
      </c>
      <c r="L1066" s="0" t="n">
        <f aca="false">IF(C1066=1,0,MIN(F1066-K1066,Assumptions!$C$15,MAX(0,$B$10-O1065-M1066)))</f>
        <v>0</v>
      </c>
      <c r="M1066" s="0" t="n">
        <f aca="false">'Profiles 8760'!H1055</f>
        <v>256800</v>
      </c>
      <c r="N1066" s="0" t="n">
        <f aca="false">J1066+L1066</f>
        <v>188.3307983</v>
      </c>
      <c r="O1066" s="0" t="n">
        <f aca="false">O1065+N1066</f>
        <v>87112.3264836603</v>
      </c>
      <c r="P1066" s="0" t="n">
        <f aca="false">MIN($B$5,P1065+K1066*$B$6-I1066)</f>
        <v>150.81</v>
      </c>
      <c r="Q1066" s="0" t="n">
        <f aca="false">MAX(0,F1066-H1066-K1066-L1066)</f>
        <v>0</v>
      </c>
    </row>
    <row r="1067" customFormat="false" ht="15" hidden="false" customHeight="false" outlineLevel="0" collapsed="false">
      <c r="A1067" s="0" t="n">
        <f aca="false">'Profiles 8760'!A1056</f>
        <v>1054</v>
      </c>
      <c r="B1067" s="0" t="n">
        <f aca="false">'Profiles 8760'!B1056</f>
        <v>2</v>
      </c>
      <c r="C1067" s="0" t="n">
        <f aca="false">'Profiles 8760'!E1056</f>
        <v>0</v>
      </c>
      <c r="D1067" s="0" t="n">
        <f aca="false">'Profiles 8760'!F1056</f>
        <v>0</v>
      </c>
      <c r="E1067" s="0" t="n">
        <f aca="false">'Profiles 8760'!G1056</f>
        <v>0.239912</v>
      </c>
      <c r="F1067" s="0" t="n">
        <f aca="false">D1067*Assumptions!$C$11*$B$7+E1067*Assumptions!$C$12*$B$8</f>
        <v>9.8124008</v>
      </c>
      <c r="G1067" s="0" t="n">
        <f aca="false">C1067*Assumptions!$C$15</f>
        <v>0</v>
      </c>
      <c r="H1067" s="0" t="n">
        <f aca="false">MIN(F1067,G1067)</f>
        <v>0</v>
      </c>
      <c r="I1067" s="0" t="n">
        <f aca="false">IF(C1067=1,MIN(G1067-H1067,Assumptions!$C$13,P1066),0)</f>
        <v>0</v>
      </c>
      <c r="J1067" s="0" t="n">
        <f aca="false">H1067+I1067</f>
        <v>0</v>
      </c>
      <c r="K1067" s="0" t="n">
        <f aca="false">MIN(IF(C1067=1,F1067-H1067,F1067),Assumptions!$C$13,MAX(0,($B$5-P1066)/$B$6))</f>
        <v>9.8124008</v>
      </c>
      <c r="L1067" s="0" t="n">
        <f aca="false">IF(C1067=1,0,MIN(F1067-K1067,Assumptions!$C$15,MAX(0,$B$10-O1066-M1067)))</f>
        <v>0</v>
      </c>
      <c r="M1067" s="0" t="n">
        <f aca="false">'Profiles 8760'!H1056</f>
        <v>256800</v>
      </c>
      <c r="N1067" s="0" t="n">
        <f aca="false">J1067+L1067</f>
        <v>0</v>
      </c>
      <c r="O1067" s="0" t="n">
        <f aca="false">O1066+N1067</f>
        <v>87112.3264836603</v>
      </c>
      <c r="P1067" s="0" t="n">
        <f aca="false">MIN($B$5,P1066+K1067*$B$6-I1067)</f>
        <v>159.31538901344</v>
      </c>
      <c r="Q1067" s="0" t="n">
        <f aca="false">MAX(0,F1067-H1067-K1067-L1067)</f>
        <v>0</v>
      </c>
    </row>
    <row r="1068" customFormat="false" ht="15" hidden="false" customHeight="false" outlineLevel="0" collapsed="false">
      <c r="A1068" s="0" t="n">
        <f aca="false">'Profiles 8760'!A1057</f>
        <v>1055</v>
      </c>
      <c r="B1068" s="0" t="n">
        <f aca="false">'Profiles 8760'!B1057</f>
        <v>2</v>
      </c>
      <c r="C1068" s="0" t="n">
        <f aca="false">'Profiles 8760'!E1057</f>
        <v>0</v>
      </c>
      <c r="D1068" s="0" t="n">
        <f aca="false">'Profiles 8760'!F1057</f>
        <v>0</v>
      </c>
      <c r="E1068" s="0" t="n">
        <f aca="false">'Profiles 8760'!G1057</f>
        <v>0.195804</v>
      </c>
      <c r="F1068" s="0" t="n">
        <f aca="false">D1068*Assumptions!$C$11*$B$7+E1068*Assumptions!$C$12*$B$8</f>
        <v>8.0083836</v>
      </c>
      <c r="G1068" s="0" t="n">
        <f aca="false">C1068*Assumptions!$C$15</f>
        <v>0</v>
      </c>
      <c r="H1068" s="0" t="n">
        <f aca="false">MIN(F1068,G1068)</f>
        <v>0</v>
      </c>
      <c r="I1068" s="0" t="n">
        <f aca="false">IF(C1068=1,MIN(G1068-H1068,Assumptions!$C$13,P1067),0)</f>
        <v>0</v>
      </c>
      <c r="J1068" s="0" t="n">
        <f aca="false">H1068+I1068</f>
        <v>0</v>
      </c>
      <c r="K1068" s="0" t="n">
        <f aca="false">MIN(IF(C1068=1,F1068-H1068,F1068),Assumptions!$C$13,MAX(0,($B$5-P1067)/$B$6))</f>
        <v>8.0083836</v>
      </c>
      <c r="L1068" s="0" t="n">
        <f aca="false">IF(C1068=1,0,MIN(F1068-K1068,Assumptions!$C$15,MAX(0,$B$10-O1067-M1068)))</f>
        <v>0</v>
      </c>
      <c r="M1068" s="0" t="n">
        <f aca="false">'Profiles 8760'!H1057</f>
        <v>256800</v>
      </c>
      <c r="N1068" s="0" t="n">
        <f aca="false">J1068+L1068</f>
        <v>0</v>
      </c>
      <c r="O1068" s="0" t="n">
        <f aca="false">O1067+N1068</f>
        <v>87112.3264836603</v>
      </c>
      <c r="P1068" s="0" t="n">
        <f aca="false">MIN($B$5,P1067+K1068*$B$6-I1068)</f>
        <v>166.25705591792</v>
      </c>
      <c r="Q1068" s="0" t="n">
        <f aca="false">MAX(0,F1068-H1068-K1068-L1068)</f>
        <v>0</v>
      </c>
    </row>
    <row r="1069" customFormat="false" ht="15" hidden="false" customHeight="false" outlineLevel="0" collapsed="false">
      <c r="A1069" s="0" t="n">
        <f aca="false">'Profiles 8760'!A1058</f>
        <v>1056</v>
      </c>
      <c r="B1069" s="0" t="n">
        <f aca="false">'Profiles 8760'!B1058</f>
        <v>2</v>
      </c>
      <c r="C1069" s="0" t="n">
        <f aca="false">'Profiles 8760'!E1058</f>
        <v>0</v>
      </c>
      <c r="D1069" s="0" t="n">
        <f aca="false">'Profiles 8760'!F1058</f>
        <v>0</v>
      </c>
      <c r="E1069" s="0" t="n">
        <f aca="false">'Profiles 8760'!G1058</f>
        <v>0.128844</v>
      </c>
      <c r="F1069" s="0" t="n">
        <f aca="false">D1069*Assumptions!$C$11*$B$7+E1069*Assumptions!$C$12*$B$8</f>
        <v>5.2697196</v>
      </c>
      <c r="G1069" s="0" t="n">
        <f aca="false">C1069*Assumptions!$C$15</f>
        <v>0</v>
      </c>
      <c r="H1069" s="0" t="n">
        <f aca="false">MIN(F1069,G1069)</f>
        <v>0</v>
      </c>
      <c r="I1069" s="0" t="n">
        <f aca="false">IF(C1069=1,MIN(G1069-H1069,Assumptions!$C$13,P1068),0)</f>
        <v>0</v>
      </c>
      <c r="J1069" s="0" t="n">
        <f aca="false">H1069+I1069</f>
        <v>0</v>
      </c>
      <c r="K1069" s="0" t="n">
        <f aca="false">MIN(IF(C1069=1,F1069-H1069,F1069),Assumptions!$C$13,MAX(0,($B$5-P1068)/$B$6))</f>
        <v>5.2697196</v>
      </c>
      <c r="L1069" s="0" t="n">
        <f aca="false">IF(C1069=1,0,MIN(F1069-K1069,Assumptions!$C$15,MAX(0,$B$10-O1068-M1069)))</f>
        <v>0</v>
      </c>
      <c r="M1069" s="0" t="n">
        <f aca="false">'Profiles 8760'!H1058</f>
        <v>256800</v>
      </c>
      <c r="N1069" s="0" t="n">
        <f aca="false">J1069+L1069</f>
        <v>0</v>
      </c>
      <c r="O1069" s="0" t="n">
        <f aca="false">O1068+N1069</f>
        <v>87112.3264836603</v>
      </c>
      <c r="P1069" s="0" t="n">
        <f aca="false">MIN($B$5,P1068+K1069*$B$6-I1069)</f>
        <v>170.8248488672</v>
      </c>
      <c r="Q1069" s="0" t="n">
        <f aca="false">MAX(0,F1069-H1069-K1069-L1069)</f>
        <v>0</v>
      </c>
    </row>
    <row r="1070" customFormat="false" ht="15" hidden="false" customHeight="false" outlineLevel="0" collapsed="false">
      <c r="A1070" s="0" t="n">
        <f aca="false">'Profiles 8760'!A1059</f>
        <v>1057</v>
      </c>
      <c r="B1070" s="0" t="n">
        <f aca="false">'Profiles 8760'!B1059</f>
        <v>2</v>
      </c>
      <c r="C1070" s="0" t="n">
        <f aca="false">'Profiles 8760'!E1059</f>
        <v>0</v>
      </c>
      <c r="D1070" s="0" t="n">
        <f aca="false">'Profiles 8760'!F1059</f>
        <v>0</v>
      </c>
      <c r="E1070" s="0" t="n">
        <f aca="false">'Profiles 8760'!G1059</f>
        <v>0.133345</v>
      </c>
      <c r="F1070" s="0" t="n">
        <f aca="false">D1070*Assumptions!$C$11*$B$7+E1070*Assumptions!$C$12*$B$8</f>
        <v>5.4538105</v>
      </c>
      <c r="G1070" s="0" t="n">
        <f aca="false">C1070*Assumptions!$C$15</f>
        <v>0</v>
      </c>
      <c r="H1070" s="0" t="n">
        <f aca="false">MIN(F1070,G1070)</f>
        <v>0</v>
      </c>
      <c r="I1070" s="0" t="n">
        <f aca="false">IF(C1070=1,MIN(G1070-H1070,Assumptions!$C$13,P1069),0)</f>
        <v>0</v>
      </c>
      <c r="J1070" s="0" t="n">
        <f aca="false">H1070+I1070</f>
        <v>0</v>
      </c>
      <c r="K1070" s="0" t="n">
        <f aca="false">MIN(IF(C1070=1,F1070-H1070,F1070),Assumptions!$C$13,MAX(0,($B$5-P1069)/$B$6))</f>
        <v>5.4538105</v>
      </c>
      <c r="L1070" s="0" t="n">
        <f aca="false">IF(C1070=1,0,MIN(F1070-K1070,Assumptions!$C$15,MAX(0,$B$10-O1069-M1070)))</f>
        <v>0</v>
      </c>
      <c r="M1070" s="0" t="n">
        <f aca="false">'Profiles 8760'!H1059</f>
        <v>256800</v>
      </c>
      <c r="N1070" s="0" t="n">
        <f aca="false">J1070+L1070</f>
        <v>0</v>
      </c>
      <c r="O1070" s="0" t="n">
        <f aca="false">O1069+N1070</f>
        <v>87112.3264836603</v>
      </c>
      <c r="P1070" s="0" t="n">
        <f aca="false">MIN($B$5,P1069+K1070*$B$6-I1070)</f>
        <v>175.5522118086</v>
      </c>
      <c r="Q1070" s="0" t="n">
        <f aca="false">MAX(0,F1070-H1070-K1070-L1070)</f>
        <v>0</v>
      </c>
    </row>
    <row r="1071" customFormat="false" ht="15" hidden="false" customHeight="false" outlineLevel="0" collapsed="false">
      <c r="A1071" s="0" t="n">
        <f aca="false">'Profiles 8760'!A1060</f>
        <v>1058</v>
      </c>
      <c r="B1071" s="0" t="n">
        <f aca="false">'Profiles 8760'!B1060</f>
        <v>2</v>
      </c>
      <c r="C1071" s="0" t="n">
        <f aca="false">'Profiles 8760'!E1060</f>
        <v>0</v>
      </c>
      <c r="D1071" s="0" t="n">
        <f aca="false">'Profiles 8760'!F1060</f>
        <v>0</v>
      </c>
      <c r="E1071" s="0" t="n">
        <f aca="false">'Profiles 8760'!G1060</f>
        <v>0.172286</v>
      </c>
      <c r="F1071" s="0" t="n">
        <f aca="false">D1071*Assumptions!$C$11*$B$7+E1071*Assumptions!$C$12*$B$8</f>
        <v>7.0464974</v>
      </c>
      <c r="G1071" s="0" t="n">
        <f aca="false">C1071*Assumptions!$C$15</f>
        <v>0</v>
      </c>
      <c r="H1071" s="0" t="n">
        <f aca="false">MIN(F1071,G1071)</f>
        <v>0</v>
      </c>
      <c r="I1071" s="0" t="n">
        <f aca="false">IF(C1071=1,MIN(G1071-H1071,Assumptions!$C$13,P1070),0)</f>
        <v>0</v>
      </c>
      <c r="J1071" s="0" t="n">
        <f aca="false">H1071+I1071</f>
        <v>0</v>
      </c>
      <c r="K1071" s="0" t="n">
        <f aca="false">MIN(IF(C1071=1,F1071-H1071,F1071),Assumptions!$C$13,MAX(0,($B$5-P1070)/$B$6))</f>
        <v>7.0464974</v>
      </c>
      <c r="L1071" s="0" t="n">
        <f aca="false">IF(C1071=1,0,MIN(F1071-K1071,Assumptions!$C$15,MAX(0,$B$10-O1070-M1071)))</f>
        <v>0</v>
      </c>
      <c r="M1071" s="0" t="n">
        <f aca="false">'Profiles 8760'!H1060</f>
        <v>256800</v>
      </c>
      <c r="N1071" s="0" t="n">
        <f aca="false">J1071+L1071</f>
        <v>0</v>
      </c>
      <c r="O1071" s="0" t="n">
        <f aca="false">O1070+N1071</f>
        <v>87112.3264836603</v>
      </c>
      <c r="P1071" s="0" t="n">
        <f aca="false">MIN($B$5,P1070+K1071*$B$6-I1071)</f>
        <v>181.66011575492</v>
      </c>
      <c r="Q1071" s="0" t="n">
        <f aca="false">MAX(0,F1071-H1071-K1071-L1071)</f>
        <v>0</v>
      </c>
    </row>
    <row r="1072" customFormat="false" ht="15" hidden="false" customHeight="false" outlineLevel="0" collapsed="false">
      <c r="A1072" s="0" t="n">
        <f aca="false">'Profiles 8760'!A1061</f>
        <v>1059</v>
      </c>
      <c r="B1072" s="0" t="n">
        <f aca="false">'Profiles 8760'!B1061</f>
        <v>2</v>
      </c>
      <c r="C1072" s="0" t="n">
        <f aca="false">'Profiles 8760'!E1061</f>
        <v>0</v>
      </c>
      <c r="D1072" s="0" t="n">
        <f aca="false">'Profiles 8760'!F1061</f>
        <v>0</v>
      </c>
      <c r="E1072" s="0" t="n">
        <f aca="false">'Profiles 8760'!G1061</f>
        <v>0.191981</v>
      </c>
      <c r="F1072" s="0" t="n">
        <f aca="false">D1072*Assumptions!$C$11*$B$7+E1072*Assumptions!$C$12*$B$8</f>
        <v>7.8520229</v>
      </c>
      <c r="G1072" s="0" t="n">
        <f aca="false">C1072*Assumptions!$C$15</f>
        <v>0</v>
      </c>
      <c r="H1072" s="0" t="n">
        <f aca="false">MIN(F1072,G1072)</f>
        <v>0</v>
      </c>
      <c r="I1072" s="0" t="n">
        <f aca="false">IF(C1072=1,MIN(G1072-H1072,Assumptions!$C$13,P1071),0)</f>
        <v>0</v>
      </c>
      <c r="J1072" s="0" t="n">
        <f aca="false">H1072+I1072</f>
        <v>0</v>
      </c>
      <c r="K1072" s="0" t="n">
        <f aca="false">MIN(IF(C1072=1,F1072-H1072,F1072),Assumptions!$C$13,MAX(0,($B$5-P1071)/$B$6))</f>
        <v>7.8520229</v>
      </c>
      <c r="L1072" s="0" t="n">
        <f aca="false">IF(C1072=1,0,MIN(F1072-K1072,Assumptions!$C$15,MAX(0,$B$10-O1071-M1072)))</f>
        <v>0</v>
      </c>
      <c r="M1072" s="0" t="n">
        <f aca="false">'Profiles 8760'!H1061</f>
        <v>256800</v>
      </c>
      <c r="N1072" s="0" t="n">
        <f aca="false">J1072+L1072</f>
        <v>0</v>
      </c>
      <c r="O1072" s="0" t="n">
        <f aca="false">O1071+N1072</f>
        <v>87112.3264836603</v>
      </c>
      <c r="P1072" s="0" t="n">
        <f aca="false">MIN($B$5,P1071+K1072*$B$6-I1072)</f>
        <v>188.46624920464</v>
      </c>
      <c r="Q1072" s="0" t="n">
        <f aca="false">MAX(0,F1072-H1072-K1072-L1072)</f>
        <v>0</v>
      </c>
    </row>
    <row r="1073" customFormat="false" ht="15" hidden="false" customHeight="false" outlineLevel="0" collapsed="false">
      <c r="A1073" s="0" t="n">
        <f aca="false">'Profiles 8760'!A1062</f>
        <v>1060</v>
      </c>
      <c r="B1073" s="0" t="n">
        <f aca="false">'Profiles 8760'!B1062</f>
        <v>2</v>
      </c>
      <c r="C1073" s="0" t="n">
        <f aca="false">'Profiles 8760'!E1062</f>
        <v>0</v>
      </c>
      <c r="D1073" s="0" t="n">
        <f aca="false">'Profiles 8760'!F1062</f>
        <v>0</v>
      </c>
      <c r="E1073" s="0" t="n">
        <f aca="false">'Profiles 8760'!G1062</f>
        <v>0.237047</v>
      </c>
      <c r="F1073" s="0" t="n">
        <f aca="false">D1073*Assumptions!$C$11*$B$7+E1073*Assumptions!$C$12*$B$8</f>
        <v>9.6952223</v>
      </c>
      <c r="G1073" s="0" t="n">
        <f aca="false">C1073*Assumptions!$C$15</f>
        <v>0</v>
      </c>
      <c r="H1073" s="0" t="n">
        <f aca="false">MIN(F1073,G1073)</f>
        <v>0</v>
      </c>
      <c r="I1073" s="0" t="n">
        <f aca="false">IF(C1073=1,MIN(G1073-H1073,Assumptions!$C$13,P1072),0)</f>
        <v>0</v>
      </c>
      <c r="J1073" s="0" t="n">
        <f aca="false">H1073+I1073</f>
        <v>0</v>
      </c>
      <c r="K1073" s="0" t="n">
        <f aca="false">MIN(IF(C1073=1,F1073-H1073,F1073),Assumptions!$C$13,MAX(0,($B$5-P1072)/$B$6))</f>
        <v>9.6952223</v>
      </c>
      <c r="L1073" s="0" t="n">
        <f aca="false">IF(C1073=1,0,MIN(F1073-K1073,Assumptions!$C$15,MAX(0,$B$10-O1072-M1073)))</f>
        <v>0</v>
      </c>
      <c r="M1073" s="0" t="n">
        <f aca="false">'Profiles 8760'!H1062</f>
        <v>256800</v>
      </c>
      <c r="N1073" s="0" t="n">
        <f aca="false">J1073+L1073</f>
        <v>0</v>
      </c>
      <c r="O1073" s="0" t="n">
        <f aca="false">O1072+N1073</f>
        <v>87112.3264836603</v>
      </c>
      <c r="P1073" s="0" t="n">
        <f aca="false">MIN($B$5,P1072+K1073*$B$6-I1073)</f>
        <v>196.87006789428</v>
      </c>
      <c r="Q1073" s="0" t="n">
        <f aca="false">MAX(0,F1073-H1073-K1073-L1073)</f>
        <v>0</v>
      </c>
    </row>
    <row r="1074" customFormat="false" ht="15" hidden="false" customHeight="false" outlineLevel="0" collapsed="false">
      <c r="A1074" s="0" t="n">
        <f aca="false">'Profiles 8760'!A1063</f>
        <v>1061</v>
      </c>
      <c r="B1074" s="0" t="n">
        <f aca="false">'Profiles 8760'!B1063</f>
        <v>2</v>
      </c>
      <c r="C1074" s="0" t="n">
        <f aca="false">'Profiles 8760'!E1063</f>
        <v>0</v>
      </c>
      <c r="D1074" s="0" t="n">
        <f aca="false">'Profiles 8760'!F1063</f>
        <v>0</v>
      </c>
      <c r="E1074" s="0" t="n">
        <f aca="false">'Profiles 8760'!G1063</f>
        <v>0.340108</v>
      </c>
      <c r="F1074" s="0" t="n">
        <f aca="false">D1074*Assumptions!$C$11*$B$7+E1074*Assumptions!$C$12*$B$8</f>
        <v>13.9104172</v>
      </c>
      <c r="G1074" s="0" t="n">
        <f aca="false">C1074*Assumptions!$C$15</f>
        <v>0</v>
      </c>
      <c r="H1074" s="0" t="n">
        <f aca="false">MIN(F1074,G1074)</f>
        <v>0</v>
      </c>
      <c r="I1074" s="0" t="n">
        <f aca="false">IF(C1074=1,MIN(G1074-H1074,Assumptions!$C$13,P1073),0)</f>
        <v>0</v>
      </c>
      <c r="J1074" s="0" t="n">
        <f aca="false">H1074+I1074</f>
        <v>0</v>
      </c>
      <c r="K1074" s="0" t="n">
        <f aca="false">MIN(IF(C1074=1,F1074-H1074,F1074),Assumptions!$C$13,MAX(0,($B$5-P1073)/$B$6))</f>
        <v>13.9104172</v>
      </c>
      <c r="L1074" s="0" t="n">
        <f aca="false">IF(C1074=1,0,MIN(F1074-K1074,Assumptions!$C$15,MAX(0,$B$10-O1073-M1074)))</f>
        <v>0</v>
      </c>
      <c r="M1074" s="0" t="n">
        <f aca="false">'Profiles 8760'!H1063</f>
        <v>256800</v>
      </c>
      <c r="N1074" s="0" t="n">
        <f aca="false">J1074+L1074</f>
        <v>0</v>
      </c>
      <c r="O1074" s="0" t="n">
        <f aca="false">O1073+N1074</f>
        <v>87112.3264836603</v>
      </c>
      <c r="P1074" s="0" t="n">
        <f aca="false">MIN($B$5,P1073+K1074*$B$6-I1074)</f>
        <v>208.92761752324</v>
      </c>
      <c r="Q1074" s="0" t="n">
        <f aca="false">MAX(0,F1074-H1074-K1074-L1074)</f>
        <v>0</v>
      </c>
    </row>
    <row r="1075" customFormat="false" ht="15" hidden="false" customHeight="false" outlineLevel="0" collapsed="false">
      <c r="A1075" s="0" t="n">
        <f aca="false">'Profiles 8760'!A1064</f>
        <v>1062</v>
      </c>
      <c r="B1075" s="0" t="n">
        <f aca="false">'Profiles 8760'!B1064</f>
        <v>2</v>
      </c>
      <c r="C1075" s="0" t="n">
        <f aca="false">'Profiles 8760'!E1064</f>
        <v>0</v>
      </c>
      <c r="D1075" s="0" t="n">
        <f aca="false">'Profiles 8760'!F1064</f>
        <v>0</v>
      </c>
      <c r="E1075" s="0" t="n">
        <f aca="false">'Profiles 8760'!G1064</f>
        <v>0.463214</v>
      </c>
      <c r="F1075" s="0" t="n">
        <f aca="false">D1075*Assumptions!$C$11*$B$7+E1075*Assumptions!$C$12*$B$8</f>
        <v>18.9454526</v>
      </c>
      <c r="G1075" s="0" t="n">
        <f aca="false">C1075*Assumptions!$C$15</f>
        <v>0</v>
      </c>
      <c r="H1075" s="0" t="n">
        <f aca="false">MIN(F1075,G1075)</f>
        <v>0</v>
      </c>
      <c r="I1075" s="0" t="n">
        <f aca="false">IF(C1075=1,MIN(G1075-H1075,Assumptions!$C$13,P1074),0)</f>
        <v>0</v>
      </c>
      <c r="J1075" s="0" t="n">
        <f aca="false">H1075+I1075</f>
        <v>0</v>
      </c>
      <c r="K1075" s="0" t="n">
        <f aca="false">MIN(IF(C1075=1,F1075-H1075,F1075),Assumptions!$C$13,MAX(0,($B$5-P1074)/$B$6))</f>
        <v>18.9454526</v>
      </c>
      <c r="L1075" s="0" t="n">
        <f aca="false">IF(C1075=1,0,MIN(F1075-K1075,Assumptions!$C$15,MAX(0,$B$10-O1074-M1075)))</f>
        <v>0</v>
      </c>
      <c r="M1075" s="0" t="n">
        <f aca="false">'Profiles 8760'!H1064</f>
        <v>256800</v>
      </c>
      <c r="N1075" s="0" t="n">
        <f aca="false">J1075+L1075</f>
        <v>0</v>
      </c>
      <c r="O1075" s="0" t="n">
        <f aca="false">O1074+N1075</f>
        <v>87112.3264836603</v>
      </c>
      <c r="P1075" s="0" t="n">
        <f aca="false">MIN($B$5,P1074+K1075*$B$6-I1075)</f>
        <v>225.34953583692</v>
      </c>
      <c r="Q1075" s="0" t="n">
        <f aca="false">MAX(0,F1075-H1075-K1075-L1075)</f>
        <v>0</v>
      </c>
    </row>
    <row r="1076" customFormat="false" ht="15" hidden="false" customHeight="false" outlineLevel="0" collapsed="false">
      <c r="A1076" s="0" t="n">
        <f aca="false">'Profiles 8760'!A1065</f>
        <v>1063</v>
      </c>
      <c r="B1076" s="0" t="n">
        <f aca="false">'Profiles 8760'!B1065</f>
        <v>2</v>
      </c>
      <c r="C1076" s="0" t="n">
        <f aca="false">'Profiles 8760'!E1065</f>
        <v>0</v>
      </c>
      <c r="D1076" s="0" t="n">
        <f aca="false">'Profiles 8760'!F1065</f>
        <v>0</v>
      </c>
      <c r="E1076" s="0" t="n">
        <f aca="false">'Profiles 8760'!G1065</f>
        <v>0.72526</v>
      </c>
      <c r="F1076" s="0" t="n">
        <f aca="false">D1076*Assumptions!$C$11*$B$7+E1076*Assumptions!$C$12*$B$8</f>
        <v>29.663134</v>
      </c>
      <c r="G1076" s="0" t="n">
        <f aca="false">C1076*Assumptions!$C$15</f>
        <v>0</v>
      </c>
      <c r="H1076" s="0" t="n">
        <f aca="false">MIN(F1076,G1076)</f>
        <v>0</v>
      </c>
      <c r="I1076" s="0" t="n">
        <f aca="false">IF(C1076=1,MIN(G1076-H1076,Assumptions!$C$13,P1075),0)</f>
        <v>0</v>
      </c>
      <c r="J1076" s="0" t="n">
        <f aca="false">H1076+I1076</f>
        <v>0</v>
      </c>
      <c r="K1076" s="0" t="n">
        <f aca="false">MIN(IF(C1076=1,F1076-H1076,F1076),Assumptions!$C$13,MAX(0,($B$5-P1075)/$B$6))</f>
        <v>29.663134</v>
      </c>
      <c r="L1076" s="0" t="n">
        <f aca="false">IF(C1076=1,0,MIN(F1076-K1076,Assumptions!$C$15,MAX(0,$B$10-O1075-M1076)))</f>
        <v>0</v>
      </c>
      <c r="M1076" s="0" t="n">
        <f aca="false">'Profiles 8760'!H1065</f>
        <v>256800</v>
      </c>
      <c r="N1076" s="0" t="n">
        <f aca="false">J1076+L1076</f>
        <v>0</v>
      </c>
      <c r="O1076" s="0" t="n">
        <f aca="false">O1075+N1076</f>
        <v>87112.3264836603</v>
      </c>
      <c r="P1076" s="0" t="n">
        <f aca="false">MIN($B$5,P1075+K1076*$B$6-I1076)</f>
        <v>251.06154038812</v>
      </c>
      <c r="Q1076" s="0" t="n">
        <f aca="false">MAX(0,F1076-H1076-K1076-L1076)</f>
        <v>0</v>
      </c>
    </row>
    <row r="1077" customFormat="false" ht="15" hidden="false" customHeight="false" outlineLevel="0" collapsed="false">
      <c r="A1077" s="0" t="n">
        <f aca="false">'Profiles 8760'!A1066</f>
        <v>1064</v>
      </c>
      <c r="B1077" s="0" t="n">
        <f aca="false">'Profiles 8760'!B1066</f>
        <v>2</v>
      </c>
      <c r="C1077" s="0" t="n">
        <f aca="false">'Profiles 8760'!E1066</f>
        <v>1</v>
      </c>
      <c r="D1077" s="0" t="n">
        <f aca="false">'Profiles 8760'!F1066</f>
        <v>0.142936</v>
      </c>
      <c r="E1077" s="0" t="n">
        <f aca="false">'Profiles 8760'!G1066</f>
        <v>0.518034</v>
      </c>
      <c r="F1077" s="0" t="n">
        <f aca="false">D1077*Assumptions!$C$11*$B$7+E1077*Assumptions!$C$12*$B$8</f>
        <v>62.4675074</v>
      </c>
      <c r="G1077" s="0" t="n">
        <f aca="false">C1077*Assumptions!$C$15</f>
        <v>200</v>
      </c>
      <c r="H1077" s="0" t="n">
        <f aca="false">MIN(F1077,G1077)</f>
        <v>62.4675074</v>
      </c>
      <c r="I1077" s="0" t="n">
        <f aca="false">IF(C1077=1,MIN(G1077-H1077,Assumptions!$C$13,P1076),0)</f>
        <v>137.5324926</v>
      </c>
      <c r="J1077" s="0" t="n">
        <f aca="false">H1077+I1077</f>
        <v>200</v>
      </c>
      <c r="K1077" s="0" t="n">
        <f aca="false">MIN(IF(C1077=1,F1077-H1077,F1077),Assumptions!$C$13,MAX(0,($B$5-P1076)/$B$6))</f>
        <v>0</v>
      </c>
      <c r="L1077" s="0" t="n">
        <f aca="false">IF(C1077=1,0,MIN(F1077-K1077,Assumptions!$C$15,MAX(0,$B$10-O1076-M1077)))</f>
        <v>0</v>
      </c>
      <c r="M1077" s="0" t="n">
        <f aca="false">'Profiles 8760'!H1066</f>
        <v>256600</v>
      </c>
      <c r="N1077" s="0" t="n">
        <f aca="false">J1077+L1077</f>
        <v>200</v>
      </c>
      <c r="O1077" s="0" t="n">
        <f aca="false">O1076+N1077</f>
        <v>87312.3264836603</v>
      </c>
      <c r="P1077" s="0" t="n">
        <f aca="false">MIN($B$5,P1076+K1077*$B$6-I1077)</f>
        <v>113.52904778812</v>
      </c>
      <c r="Q1077" s="0" t="n">
        <f aca="false">MAX(0,F1077-H1077-K1077-L1077)</f>
        <v>0</v>
      </c>
    </row>
    <row r="1078" customFormat="false" ht="15" hidden="false" customHeight="false" outlineLevel="0" collapsed="false">
      <c r="A1078" s="0" t="n">
        <f aca="false">'Profiles 8760'!A1067</f>
        <v>1065</v>
      </c>
      <c r="B1078" s="0" t="n">
        <f aca="false">'Profiles 8760'!B1067</f>
        <v>2</v>
      </c>
      <c r="C1078" s="0" t="n">
        <f aca="false">'Profiles 8760'!E1067</f>
        <v>1</v>
      </c>
      <c r="D1078" s="0" t="n">
        <f aca="false">'Profiles 8760'!F1067</f>
        <v>0.482833</v>
      </c>
      <c r="E1078" s="0" t="n">
        <f aca="false">'Profiles 8760'!G1067</f>
        <v>0.58156</v>
      </c>
      <c r="F1078" s="0" t="n">
        <f aca="false">D1078*Assumptions!$C$11*$B$7+E1078*Assumptions!$C$12*$B$8</f>
        <v>163.2279744</v>
      </c>
      <c r="G1078" s="0" t="n">
        <f aca="false">C1078*Assumptions!$C$15</f>
        <v>200</v>
      </c>
      <c r="H1078" s="0" t="n">
        <f aca="false">MIN(F1078,G1078)</f>
        <v>163.2279744</v>
      </c>
      <c r="I1078" s="0" t="n">
        <f aca="false">IF(C1078=1,MIN(G1078-H1078,Assumptions!$C$13,P1077),0)</f>
        <v>36.7720256</v>
      </c>
      <c r="J1078" s="0" t="n">
        <f aca="false">H1078+I1078</f>
        <v>200</v>
      </c>
      <c r="K1078" s="0" t="n">
        <f aca="false">MIN(IF(C1078=1,F1078-H1078,F1078),Assumptions!$C$13,MAX(0,($B$5-P1077)/$B$6))</f>
        <v>0</v>
      </c>
      <c r="L1078" s="0" t="n">
        <f aca="false">IF(C1078=1,0,MIN(F1078-K1078,Assumptions!$C$15,MAX(0,$B$10-O1077-M1078)))</f>
        <v>0</v>
      </c>
      <c r="M1078" s="0" t="n">
        <f aca="false">'Profiles 8760'!H1067</f>
        <v>256400</v>
      </c>
      <c r="N1078" s="0" t="n">
        <f aca="false">J1078+L1078</f>
        <v>200</v>
      </c>
      <c r="O1078" s="0" t="n">
        <f aca="false">O1077+N1078</f>
        <v>87512.3264836603</v>
      </c>
      <c r="P1078" s="0" t="n">
        <f aca="false">MIN($B$5,P1077+K1078*$B$6-I1078)</f>
        <v>76.75702218812</v>
      </c>
      <c r="Q1078" s="0" t="n">
        <f aca="false">MAX(0,F1078-H1078-K1078-L1078)</f>
        <v>0</v>
      </c>
    </row>
    <row r="1079" customFormat="false" ht="15" hidden="false" customHeight="false" outlineLevel="0" collapsed="false">
      <c r="A1079" s="0" t="n">
        <f aca="false">'Profiles 8760'!A1068</f>
        <v>1066</v>
      </c>
      <c r="B1079" s="0" t="n">
        <f aca="false">'Profiles 8760'!B1068</f>
        <v>2</v>
      </c>
      <c r="C1079" s="0" t="n">
        <f aca="false">'Profiles 8760'!E1068</f>
        <v>0</v>
      </c>
      <c r="D1079" s="0" t="n">
        <f aca="false">'Profiles 8760'!F1068</f>
        <v>0.847715</v>
      </c>
      <c r="E1079" s="0" t="n">
        <f aca="false">'Profiles 8760'!G1068</f>
        <v>0.817698</v>
      </c>
      <c r="F1079" s="0" t="n">
        <f aca="false">D1079*Assumptions!$C$11*$B$7+E1079*Assumptions!$C$12*$B$8</f>
        <v>278.2639402</v>
      </c>
      <c r="G1079" s="0" t="n">
        <f aca="false">C1079*Assumptions!$C$15</f>
        <v>0</v>
      </c>
      <c r="H1079" s="0" t="n">
        <f aca="false">MIN(F1079,G1079)</f>
        <v>0</v>
      </c>
      <c r="I1079" s="0" t="n">
        <f aca="false">IF(C1079=1,MIN(G1079-H1079,Assumptions!$C$13,P1078),0)</f>
        <v>0</v>
      </c>
      <c r="J1079" s="0" t="n">
        <f aca="false">H1079+I1079</f>
        <v>0</v>
      </c>
      <c r="K1079" s="0" t="n">
        <f aca="false">MIN(IF(C1079=1,F1079-H1079,F1079),Assumptions!$C$13,MAX(0,($B$5-P1078)/$B$6))</f>
        <v>180</v>
      </c>
      <c r="L1079" s="0" t="n">
        <f aca="false">IF(C1079=1,0,MIN(F1079-K1079,Assumptions!$C$15,MAX(0,$B$10-O1078-M1079)))</f>
        <v>98.2639402</v>
      </c>
      <c r="M1079" s="0" t="n">
        <f aca="false">'Profiles 8760'!H1068</f>
        <v>256400</v>
      </c>
      <c r="N1079" s="0" t="n">
        <f aca="false">J1079+L1079</f>
        <v>98.2639402</v>
      </c>
      <c r="O1079" s="0" t="n">
        <f aca="false">O1078+N1079</f>
        <v>87610.5904238603</v>
      </c>
      <c r="P1079" s="0" t="n">
        <f aca="false">MIN($B$5,P1078+K1079*$B$6-I1079)</f>
        <v>232.78102218812</v>
      </c>
      <c r="Q1079" s="0" t="n">
        <f aca="false">MAX(0,F1079-H1079-K1079-L1079)</f>
        <v>0</v>
      </c>
    </row>
    <row r="1080" customFormat="false" ht="15" hidden="false" customHeight="false" outlineLevel="0" collapsed="false">
      <c r="A1080" s="0" t="n">
        <f aca="false">'Profiles 8760'!A1069</f>
        <v>1067</v>
      </c>
      <c r="B1080" s="0" t="n">
        <f aca="false">'Profiles 8760'!B1069</f>
        <v>2</v>
      </c>
      <c r="C1080" s="0" t="n">
        <f aca="false">'Profiles 8760'!E1069</f>
        <v>0</v>
      </c>
      <c r="D1080" s="0" t="n">
        <f aca="false">'Profiles 8760'!F1069</f>
        <v>1</v>
      </c>
      <c r="E1080" s="0" t="n">
        <f aca="false">'Profiles 8760'!G1069</f>
        <v>0.742909</v>
      </c>
      <c r="F1080" s="0" t="n">
        <f aca="false">D1080*Assumptions!$C$11*$B$7+E1080*Assumptions!$C$12*$B$8</f>
        <v>319.1849781</v>
      </c>
      <c r="G1080" s="0" t="n">
        <f aca="false">C1080*Assumptions!$C$15</f>
        <v>0</v>
      </c>
      <c r="H1080" s="0" t="n">
        <f aca="false">MIN(F1080,G1080)</f>
        <v>0</v>
      </c>
      <c r="I1080" s="0" t="n">
        <f aca="false">IF(C1080=1,MIN(G1080-H1080,Assumptions!$C$13,P1079),0)</f>
        <v>0</v>
      </c>
      <c r="J1080" s="0" t="n">
        <f aca="false">H1080+I1080</f>
        <v>0</v>
      </c>
      <c r="K1080" s="0" t="n">
        <f aca="false">MIN(IF(C1080=1,F1080-H1080,F1080),Assumptions!$C$13,MAX(0,($B$5-P1079)/$B$6))</f>
        <v>180</v>
      </c>
      <c r="L1080" s="0" t="n">
        <f aca="false">IF(C1080=1,0,MIN(F1080-K1080,Assumptions!$C$15,MAX(0,$B$10-O1079-M1080)))</f>
        <v>139.1849781</v>
      </c>
      <c r="M1080" s="0" t="n">
        <f aca="false">'Profiles 8760'!H1069</f>
        <v>256400</v>
      </c>
      <c r="N1080" s="0" t="n">
        <f aca="false">J1080+L1080</f>
        <v>139.1849781</v>
      </c>
      <c r="O1080" s="0" t="n">
        <f aca="false">O1079+N1080</f>
        <v>87749.7754019603</v>
      </c>
      <c r="P1080" s="0" t="n">
        <f aca="false">MIN($B$5,P1079+K1080*$B$6-I1080)</f>
        <v>388.80502218812</v>
      </c>
      <c r="Q1080" s="0" t="n">
        <f aca="false">MAX(0,F1080-H1080-K1080-L1080)</f>
        <v>0</v>
      </c>
    </row>
    <row r="1081" customFormat="false" ht="15" hidden="false" customHeight="false" outlineLevel="0" collapsed="false">
      <c r="A1081" s="0" t="n">
        <f aca="false">'Profiles 8760'!A1070</f>
        <v>1068</v>
      </c>
      <c r="B1081" s="0" t="n">
        <f aca="false">'Profiles 8760'!B1070</f>
        <v>2</v>
      </c>
      <c r="C1081" s="0" t="n">
        <f aca="false">'Profiles 8760'!E1070</f>
        <v>0</v>
      </c>
      <c r="D1081" s="0" t="n">
        <f aca="false">'Profiles 8760'!F1070</f>
        <v>1</v>
      </c>
      <c r="E1081" s="0" t="n">
        <f aca="false">'Profiles 8760'!G1070</f>
        <v>0.762757</v>
      </c>
      <c r="F1081" s="0" t="n">
        <f aca="false">D1081*Assumptions!$C$11*$B$7+E1081*Assumptions!$C$12*$B$8</f>
        <v>319.9967613</v>
      </c>
      <c r="G1081" s="0" t="n">
        <f aca="false">C1081*Assumptions!$C$15</f>
        <v>0</v>
      </c>
      <c r="H1081" s="0" t="n">
        <f aca="false">MIN(F1081,G1081)</f>
        <v>0</v>
      </c>
      <c r="I1081" s="0" t="n">
        <f aca="false">IF(C1081=1,MIN(G1081-H1081,Assumptions!$C$13,P1080),0)</f>
        <v>0</v>
      </c>
      <c r="J1081" s="0" t="n">
        <f aca="false">H1081+I1081</f>
        <v>0</v>
      </c>
      <c r="K1081" s="0" t="n">
        <f aca="false">MIN(IF(C1081=1,F1081-H1081,F1081),Assumptions!$C$13,MAX(0,($B$5-P1080)/$B$6))</f>
        <v>140.753320041394</v>
      </c>
      <c r="L1081" s="0" t="n">
        <f aca="false">IF(C1081=1,0,MIN(F1081-K1081,Assumptions!$C$15,MAX(0,$B$10-O1080-M1081)))</f>
        <v>179.243441258606</v>
      </c>
      <c r="M1081" s="0" t="n">
        <f aca="false">'Profiles 8760'!H1070</f>
        <v>256400</v>
      </c>
      <c r="N1081" s="0" t="n">
        <f aca="false">J1081+L1081</f>
        <v>179.243441258606</v>
      </c>
      <c r="O1081" s="0" t="n">
        <f aca="false">O1080+N1081</f>
        <v>87929.0188432189</v>
      </c>
      <c r="P1081" s="0" t="n">
        <f aca="false">MIN($B$5,P1080+K1081*$B$6-I1081)</f>
        <v>510.81</v>
      </c>
      <c r="Q1081" s="0" t="n">
        <f aca="false">MAX(0,F1081-H1081-K1081-L1081)</f>
        <v>0</v>
      </c>
    </row>
    <row r="1082" customFormat="false" ht="15" hidden="false" customHeight="false" outlineLevel="0" collapsed="false">
      <c r="A1082" s="0" t="n">
        <f aca="false">'Profiles 8760'!A1071</f>
        <v>1069</v>
      </c>
      <c r="B1082" s="0" t="n">
        <f aca="false">'Profiles 8760'!B1071</f>
        <v>2</v>
      </c>
      <c r="C1082" s="0" t="n">
        <f aca="false">'Profiles 8760'!E1071</f>
        <v>0</v>
      </c>
      <c r="D1082" s="0" t="n">
        <f aca="false">'Profiles 8760'!F1071</f>
        <v>1</v>
      </c>
      <c r="E1082" s="0" t="n">
        <f aca="false">'Profiles 8760'!G1071</f>
        <v>0.700588</v>
      </c>
      <c r="F1082" s="0" t="n">
        <f aca="false">D1082*Assumptions!$C$11*$B$7+E1082*Assumptions!$C$12*$B$8</f>
        <v>317.4540492</v>
      </c>
      <c r="G1082" s="0" t="n">
        <f aca="false">C1082*Assumptions!$C$15</f>
        <v>0</v>
      </c>
      <c r="H1082" s="0" t="n">
        <f aca="false">MIN(F1082,G1082)</f>
        <v>0</v>
      </c>
      <c r="I1082" s="0" t="n">
        <f aca="false">IF(C1082=1,MIN(G1082-H1082,Assumptions!$C$13,P1081),0)</f>
        <v>0</v>
      </c>
      <c r="J1082" s="0" t="n">
        <f aca="false">H1082+I1082</f>
        <v>0</v>
      </c>
      <c r="K1082" s="0" t="n">
        <f aca="false">MIN(IF(C1082=1,F1082-H1082,F1082),Assumptions!$C$13,MAX(0,($B$5-P1081)/$B$6))</f>
        <v>0</v>
      </c>
      <c r="L1082" s="0" t="n">
        <f aca="false">IF(C1082=1,0,MIN(F1082-K1082,Assumptions!$C$15,MAX(0,$B$10-O1081-M1082)))</f>
        <v>200</v>
      </c>
      <c r="M1082" s="0" t="n">
        <f aca="false">'Profiles 8760'!H1071</f>
        <v>256400</v>
      </c>
      <c r="N1082" s="0" t="n">
        <f aca="false">J1082+L1082</f>
        <v>200</v>
      </c>
      <c r="O1082" s="0" t="n">
        <f aca="false">O1081+N1082</f>
        <v>88129.0188432189</v>
      </c>
      <c r="P1082" s="0" t="n">
        <f aca="false">MIN($B$5,P1081+K1082*$B$6-I1082)</f>
        <v>510.81</v>
      </c>
      <c r="Q1082" s="0" t="n">
        <f aca="false">MAX(0,F1082-H1082-K1082-L1082)</f>
        <v>117.4540492</v>
      </c>
    </row>
    <row r="1083" customFormat="false" ht="15" hidden="false" customHeight="false" outlineLevel="0" collapsed="false">
      <c r="A1083" s="0" t="n">
        <f aca="false">'Profiles 8760'!A1072</f>
        <v>1070</v>
      </c>
      <c r="B1083" s="0" t="n">
        <f aca="false">'Profiles 8760'!B1072</f>
        <v>2</v>
      </c>
      <c r="C1083" s="0" t="n">
        <f aca="false">'Profiles 8760'!E1072</f>
        <v>0</v>
      </c>
      <c r="D1083" s="0" t="n">
        <f aca="false">'Profiles 8760'!F1072</f>
        <v>1</v>
      </c>
      <c r="E1083" s="0" t="n">
        <f aca="false">'Profiles 8760'!G1072</f>
        <v>0.382411</v>
      </c>
      <c r="F1083" s="0" t="n">
        <f aca="false">D1083*Assumptions!$C$11*$B$7+E1083*Assumptions!$C$12*$B$8</f>
        <v>304.4406099</v>
      </c>
      <c r="G1083" s="0" t="n">
        <f aca="false">C1083*Assumptions!$C$15</f>
        <v>0</v>
      </c>
      <c r="H1083" s="0" t="n">
        <f aca="false">MIN(F1083,G1083)</f>
        <v>0</v>
      </c>
      <c r="I1083" s="0" t="n">
        <f aca="false">IF(C1083=1,MIN(G1083-H1083,Assumptions!$C$13,P1082),0)</f>
        <v>0</v>
      </c>
      <c r="J1083" s="0" t="n">
        <f aca="false">H1083+I1083</f>
        <v>0</v>
      </c>
      <c r="K1083" s="0" t="n">
        <f aca="false">MIN(IF(C1083=1,F1083-H1083,F1083),Assumptions!$C$13,MAX(0,($B$5-P1082)/$B$6))</f>
        <v>0</v>
      </c>
      <c r="L1083" s="0" t="n">
        <f aca="false">IF(C1083=1,0,MIN(F1083-K1083,Assumptions!$C$15,MAX(0,$B$10-O1082-M1083)))</f>
        <v>200</v>
      </c>
      <c r="M1083" s="0" t="n">
        <f aca="false">'Profiles 8760'!H1072</f>
        <v>256400</v>
      </c>
      <c r="N1083" s="0" t="n">
        <f aca="false">J1083+L1083</f>
        <v>200</v>
      </c>
      <c r="O1083" s="0" t="n">
        <f aca="false">O1082+N1083</f>
        <v>88329.0188432189</v>
      </c>
      <c r="P1083" s="0" t="n">
        <f aca="false">MIN($B$5,P1082+K1083*$B$6-I1083)</f>
        <v>510.81</v>
      </c>
      <c r="Q1083" s="0" t="n">
        <f aca="false">MAX(0,F1083-H1083-K1083-L1083)</f>
        <v>104.4406099</v>
      </c>
    </row>
    <row r="1084" customFormat="false" ht="15" hidden="false" customHeight="false" outlineLevel="0" collapsed="false">
      <c r="A1084" s="0" t="n">
        <f aca="false">'Profiles 8760'!A1073</f>
        <v>1071</v>
      </c>
      <c r="B1084" s="0" t="n">
        <f aca="false">'Profiles 8760'!B1073</f>
        <v>2</v>
      </c>
      <c r="C1084" s="0" t="n">
        <f aca="false">'Profiles 8760'!E1073</f>
        <v>0</v>
      </c>
      <c r="D1084" s="0" t="n">
        <f aca="false">'Profiles 8760'!F1073</f>
        <v>1</v>
      </c>
      <c r="E1084" s="0" t="n">
        <f aca="false">'Profiles 8760'!G1073</f>
        <v>0.444563</v>
      </c>
      <c r="F1084" s="0" t="n">
        <f aca="false">D1084*Assumptions!$C$11*$B$7+E1084*Assumptions!$C$12*$B$8</f>
        <v>306.9826267</v>
      </c>
      <c r="G1084" s="0" t="n">
        <f aca="false">C1084*Assumptions!$C$15</f>
        <v>0</v>
      </c>
      <c r="H1084" s="0" t="n">
        <f aca="false">MIN(F1084,G1084)</f>
        <v>0</v>
      </c>
      <c r="I1084" s="0" t="n">
        <f aca="false">IF(C1084=1,MIN(G1084-H1084,Assumptions!$C$13,P1083),0)</f>
        <v>0</v>
      </c>
      <c r="J1084" s="0" t="n">
        <f aca="false">H1084+I1084</f>
        <v>0</v>
      </c>
      <c r="K1084" s="0" t="n">
        <f aca="false">MIN(IF(C1084=1,F1084-H1084,F1084),Assumptions!$C$13,MAX(0,($B$5-P1083)/$B$6))</f>
        <v>0</v>
      </c>
      <c r="L1084" s="0" t="n">
        <f aca="false">IF(C1084=1,0,MIN(F1084-K1084,Assumptions!$C$15,MAX(0,$B$10-O1083-M1084)))</f>
        <v>200</v>
      </c>
      <c r="M1084" s="0" t="n">
        <f aca="false">'Profiles 8760'!H1073</f>
        <v>256400</v>
      </c>
      <c r="N1084" s="0" t="n">
        <f aca="false">J1084+L1084</f>
        <v>200</v>
      </c>
      <c r="O1084" s="0" t="n">
        <f aca="false">O1083+N1084</f>
        <v>88529.0188432189</v>
      </c>
      <c r="P1084" s="0" t="n">
        <f aca="false">MIN($B$5,P1083+K1084*$B$6-I1084)</f>
        <v>510.81</v>
      </c>
      <c r="Q1084" s="0" t="n">
        <f aca="false">MAX(0,F1084-H1084-K1084-L1084)</f>
        <v>106.9826267</v>
      </c>
    </row>
    <row r="1085" customFormat="false" ht="15" hidden="false" customHeight="false" outlineLevel="0" collapsed="false">
      <c r="A1085" s="0" t="n">
        <f aca="false">'Profiles 8760'!A1074</f>
        <v>1072</v>
      </c>
      <c r="B1085" s="0" t="n">
        <f aca="false">'Profiles 8760'!B1074</f>
        <v>2</v>
      </c>
      <c r="C1085" s="0" t="n">
        <f aca="false">'Profiles 8760'!E1074</f>
        <v>0</v>
      </c>
      <c r="D1085" s="0" t="n">
        <f aca="false">'Profiles 8760'!F1074</f>
        <v>0.847715</v>
      </c>
      <c r="E1085" s="0" t="n">
        <f aca="false">'Profiles 8760'!G1074</f>
        <v>0.325264</v>
      </c>
      <c r="F1085" s="0" t="n">
        <f aca="false">D1085*Assumptions!$C$11*$B$7+E1085*Assumptions!$C$12*$B$8</f>
        <v>258.1233896</v>
      </c>
      <c r="G1085" s="0" t="n">
        <f aca="false">C1085*Assumptions!$C$15</f>
        <v>0</v>
      </c>
      <c r="H1085" s="0" t="n">
        <f aca="false">MIN(F1085,G1085)</f>
        <v>0</v>
      </c>
      <c r="I1085" s="0" t="n">
        <f aca="false">IF(C1085=1,MIN(G1085-H1085,Assumptions!$C$13,P1084),0)</f>
        <v>0</v>
      </c>
      <c r="J1085" s="0" t="n">
        <f aca="false">H1085+I1085</f>
        <v>0</v>
      </c>
      <c r="K1085" s="0" t="n">
        <f aca="false">MIN(IF(C1085=1,F1085-H1085,F1085),Assumptions!$C$13,MAX(0,($B$5-P1084)/$B$6))</f>
        <v>0</v>
      </c>
      <c r="L1085" s="0" t="n">
        <f aca="false">IF(C1085=1,0,MIN(F1085-K1085,Assumptions!$C$15,MAX(0,$B$10-O1084-M1085)))</f>
        <v>200</v>
      </c>
      <c r="M1085" s="0" t="n">
        <f aca="false">'Profiles 8760'!H1074</f>
        <v>256400</v>
      </c>
      <c r="N1085" s="0" t="n">
        <f aca="false">J1085+L1085</f>
        <v>200</v>
      </c>
      <c r="O1085" s="0" t="n">
        <f aca="false">O1084+N1085</f>
        <v>88729.0188432189</v>
      </c>
      <c r="P1085" s="0" t="n">
        <f aca="false">MIN($B$5,P1084+K1085*$B$6-I1085)</f>
        <v>510.81</v>
      </c>
      <c r="Q1085" s="0" t="n">
        <f aca="false">MAX(0,F1085-H1085-K1085-L1085)</f>
        <v>58.1233896</v>
      </c>
    </row>
    <row r="1086" customFormat="false" ht="15" hidden="false" customHeight="false" outlineLevel="0" collapsed="false">
      <c r="A1086" s="0" t="n">
        <f aca="false">'Profiles 8760'!A1075</f>
        <v>1073</v>
      </c>
      <c r="B1086" s="0" t="n">
        <f aca="false">'Profiles 8760'!B1075</f>
        <v>2</v>
      </c>
      <c r="C1086" s="0" t="n">
        <f aca="false">'Profiles 8760'!E1075</f>
        <v>0</v>
      </c>
      <c r="D1086" s="0" t="n">
        <f aca="false">'Profiles 8760'!F1075</f>
        <v>0.482833</v>
      </c>
      <c r="E1086" s="0" t="n">
        <f aca="false">'Profiles 8760'!G1075</f>
        <v>0.43403</v>
      </c>
      <c r="F1086" s="0" t="n">
        <f aca="false">D1086*Assumptions!$C$11*$B$7+E1086*Assumptions!$C$12*$B$8</f>
        <v>157.1939974</v>
      </c>
      <c r="G1086" s="0" t="n">
        <f aca="false">C1086*Assumptions!$C$15</f>
        <v>0</v>
      </c>
      <c r="H1086" s="0" t="n">
        <f aca="false">MIN(F1086,G1086)</f>
        <v>0</v>
      </c>
      <c r="I1086" s="0" t="n">
        <f aca="false">IF(C1086=1,MIN(G1086-H1086,Assumptions!$C$13,P1085),0)</f>
        <v>0</v>
      </c>
      <c r="J1086" s="0" t="n">
        <f aca="false">H1086+I1086</f>
        <v>0</v>
      </c>
      <c r="K1086" s="0" t="n">
        <f aca="false">MIN(IF(C1086=1,F1086-H1086,F1086),Assumptions!$C$13,MAX(0,($B$5-P1085)/$B$6))</f>
        <v>0</v>
      </c>
      <c r="L1086" s="0" t="n">
        <f aca="false">IF(C1086=1,0,MIN(F1086-K1086,Assumptions!$C$15,MAX(0,$B$10-O1085-M1086)))</f>
        <v>157.1939974</v>
      </c>
      <c r="M1086" s="0" t="n">
        <f aca="false">'Profiles 8760'!H1075</f>
        <v>256400</v>
      </c>
      <c r="N1086" s="0" t="n">
        <f aca="false">J1086+L1086</f>
        <v>157.1939974</v>
      </c>
      <c r="O1086" s="0" t="n">
        <f aca="false">O1085+N1086</f>
        <v>88886.2128406189</v>
      </c>
      <c r="P1086" s="0" t="n">
        <f aca="false">MIN($B$5,P1085+K1086*$B$6-I1086)</f>
        <v>510.81</v>
      </c>
      <c r="Q1086" s="0" t="n">
        <f aca="false">MAX(0,F1086-H1086-K1086-L1086)</f>
        <v>0</v>
      </c>
    </row>
    <row r="1087" customFormat="false" ht="15" hidden="false" customHeight="false" outlineLevel="0" collapsed="false">
      <c r="A1087" s="0" t="n">
        <f aca="false">'Profiles 8760'!A1076</f>
        <v>1074</v>
      </c>
      <c r="B1087" s="0" t="n">
        <f aca="false">'Profiles 8760'!B1076</f>
        <v>2</v>
      </c>
      <c r="C1087" s="0" t="n">
        <f aca="false">'Profiles 8760'!E1076</f>
        <v>0</v>
      </c>
      <c r="D1087" s="0" t="n">
        <f aca="false">'Profiles 8760'!F1076</f>
        <v>0.142936</v>
      </c>
      <c r="E1087" s="0" t="n">
        <f aca="false">'Profiles 8760'!G1076</f>
        <v>0.454114</v>
      </c>
      <c r="F1087" s="0" t="n">
        <f aca="false">D1087*Assumptions!$C$11*$B$7+E1087*Assumptions!$C$12*$B$8</f>
        <v>59.8531794</v>
      </c>
      <c r="G1087" s="0" t="n">
        <f aca="false">C1087*Assumptions!$C$15</f>
        <v>0</v>
      </c>
      <c r="H1087" s="0" t="n">
        <f aca="false">MIN(F1087,G1087)</f>
        <v>0</v>
      </c>
      <c r="I1087" s="0" t="n">
        <f aca="false">IF(C1087=1,MIN(G1087-H1087,Assumptions!$C$13,P1086),0)</f>
        <v>0</v>
      </c>
      <c r="J1087" s="0" t="n">
        <f aca="false">H1087+I1087</f>
        <v>0</v>
      </c>
      <c r="K1087" s="0" t="n">
        <f aca="false">MIN(IF(C1087=1,F1087-H1087,F1087),Assumptions!$C$13,MAX(0,($B$5-P1086)/$B$6))</f>
        <v>0</v>
      </c>
      <c r="L1087" s="0" t="n">
        <f aca="false">IF(C1087=1,0,MIN(F1087-K1087,Assumptions!$C$15,MAX(0,$B$10-O1086-M1087)))</f>
        <v>59.8531794</v>
      </c>
      <c r="M1087" s="0" t="n">
        <f aca="false">'Profiles 8760'!H1076</f>
        <v>256400</v>
      </c>
      <c r="N1087" s="0" t="n">
        <f aca="false">J1087+L1087</f>
        <v>59.8531794</v>
      </c>
      <c r="O1087" s="0" t="n">
        <f aca="false">O1086+N1087</f>
        <v>88946.0660200189</v>
      </c>
      <c r="P1087" s="0" t="n">
        <f aca="false">MIN($B$5,P1086+K1087*$B$6-I1087)</f>
        <v>510.81</v>
      </c>
      <c r="Q1087" s="0" t="n">
        <f aca="false">MAX(0,F1087-H1087-K1087-L1087)</f>
        <v>0</v>
      </c>
    </row>
    <row r="1088" customFormat="false" ht="15" hidden="false" customHeight="false" outlineLevel="0" collapsed="false">
      <c r="A1088" s="0" t="n">
        <f aca="false">'Profiles 8760'!A1077</f>
        <v>1075</v>
      </c>
      <c r="B1088" s="0" t="n">
        <f aca="false">'Profiles 8760'!B1077</f>
        <v>2</v>
      </c>
      <c r="C1088" s="0" t="n">
        <f aca="false">'Profiles 8760'!E1077</f>
        <v>0</v>
      </c>
      <c r="D1088" s="0" t="n">
        <f aca="false">'Profiles 8760'!F1077</f>
        <v>0</v>
      </c>
      <c r="E1088" s="0" t="n">
        <f aca="false">'Profiles 8760'!G1077</f>
        <v>0.607977</v>
      </c>
      <c r="F1088" s="0" t="n">
        <f aca="false">D1088*Assumptions!$C$11*$B$7+E1088*Assumptions!$C$12*$B$8</f>
        <v>24.8662593</v>
      </c>
      <c r="G1088" s="0" t="n">
        <f aca="false">C1088*Assumptions!$C$15</f>
        <v>0</v>
      </c>
      <c r="H1088" s="0" t="n">
        <f aca="false">MIN(F1088,G1088)</f>
        <v>0</v>
      </c>
      <c r="I1088" s="0" t="n">
        <f aca="false">IF(C1088=1,MIN(G1088-H1088,Assumptions!$C$13,P1087),0)</f>
        <v>0</v>
      </c>
      <c r="J1088" s="0" t="n">
        <f aca="false">H1088+I1088</f>
        <v>0</v>
      </c>
      <c r="K1088" s="0" t="n">
        <f aca="false">MIN(IF(C1088=1,F1088-H1088,F1088),Assumptions!$C$13,MAX(0,($B$5-P1087)/$B$6))</f>
        <v>0</v>
      </c>
      <c r="L1088" s="0" t="n">
        <f aca="false">IF(C1088=1,0,MIN(F1088-K1088,Assumptions!$C$15,MAX(0,$B$10-O1087-M1088)))</f>
        <v>24.8662593</v>
      </c>
      <c r="M1088" s="0" t="n">
        <f aca="false">'Profiles 8760'!H1077</f>
        <v>256400</v>
      </c>
      <c r="N1088" s="0" t="n">
        <f aca="false">J1088+L1088</f>
        <v>24.8662593</v>
      </c>
      <c r="O1088" s="0" t="n">
        <f aca="false">O1087+N1088</f>
        <v>88970.9322793189</v>
      </c>
      <c r="P1088" s="0" t="n">
        <f aca="false">MIN($B$5,P1087+K1088*$B$6-I1088)</f>
        <v>510.81</v>
      </c>
      <c r="Q1088" s="0" t="n">
        <f aca="false">MAX(0,F1088-H1088-K1088-L1088)</f>
        <v>0</v>
      </c>
    </row>
    <row r="1089" customFormat="false" ht="15" hidden="false" customHeight="false" outlineLevel="0" collapsed="false">
      <c r="A1089" s="0" t="n">
        <f aca="false">'Profiles 8760'!A1078</f>
        <v>1076</v>
      </c>
      <c r="B1089" s="0" t="n">
        <f aca="false">'Profiles 8760'!B1078</f>
        <v>2</v>
      </c>
      <c r="C1089" s="0" t="n">
        <f aca="false">'Profiles 8760'!E1078</f>
        <v>1</v>
      </c>
      <c r="D1089" s="0" t="n">
        <f aca="false">'Profiles 8760'!F1078</f>
        <v>0</v>
      </c>
      <c r="E1089" s="0" t="n">
        <f aca="false">'Profiles 8760'!G1078</f>
        <v>0.75145</v>
      </c>
      <c r="F1089" s="0" t="n">
        <f aca="false">D1089*Assumptions!$C$11*$B$7+E1089*Assumptions!$C$12*$B$8</f>
        <v>30.734305</v>
      </c>
      <c r="G1089" s="0" t="n">
        <f aca="false">C1089*Assumptions!$C$15</f>
        <v>200</v>
      </c>
      <c r="H1089" s="0" t="n">
        <f aca="false">MIN(F1089,G1089)</f>
        <v>30.734305</v>
      </c>
      <c r="I1089" s="0" t="n">
        <f aca="false">IF(C1089=1,MIN(G1089-H1089,Assumptions!$C$13,P1088),0)</f>
        <v>169.265695</v>
      </c>
      <c r="J1089" s="0" t="n">
        <f aca="false">H1089+I1089</f>
        <v>200</v>
      </c>
      <c r="K1089" s="0" t="n">
        <f aca="false">MIN(IF(C1089=1,F1089-H1089,F1089),Assumptions!$C$13,MAX(0,($B$5-P1088)/$B$6))</f>
        <v>0</v>
      </c>
      <c r="L1089" s="0" t="n">
        <f aca="false">IF(C1089=1,0,MIN(F1089-K1089,Assumptions!$C$15,MAX(0,$B$10-O1088-M1089)))</f>
        <v>0</v>
      </c>
      <c r="M1089" s="0" t="n">
        <f aca="false">'Profiles 8760'!H1078</f>
        <v>256200</v>
      </c>
      <c r="N1089" s="0" t="n">
        <f aca="false">J1089+L1089</f>
        <v>200</v>
      </c>
      <c r="O1089" s="0" t="n">
        <f aca="false">O1088+N1089</f>
        <v>89170.9322793189</v>
      </c>
      <c r="P1089" s="0" t="n">
        <f aca="false">MIN($B$5,P1088+K1089*$B$6-I1089)</f>
        <v>341.544305</v>
      </c>
      <c r="Q1089" s="0" t="n">
        <f aca="false">MAX(0,F1089-H1089-K1089-L1089)</f>
        <v>0</v>
      </c>
    </row>
    <row r="1090" customFormat="false" ht="15" hidden="false" customHeight="false" outlineLevel="0" collapsed="false">
      <c r="A1090" s="0" t="n">
        <f aca="false">'Profiles 8760'!A1079</f>
        <v>1077</v>
      </c>
      <c r="B1090" s="0" t="n">
        <f aca="false">'Profiles 8760'!B1079</f>
        <v>2</v>
      </c>
      <c r="C1090" s="0" t="n">
        <f aca="false">'Profiles 8760'!E1079</f>
        <v>1</v>
      </c>
      <c r="D1090" s="0" t="n">
        <f aca="false">'Profiles 8760'!F1079</f>
        <v>0</v>
      </c>
      <c r="E1090" s="0" t="n">
        <f aca="false">'Profiles 8760'!G1079</f>
        <v>0.397975</v>
      </c>
      <c r="F1090" s="0" t="n">
        <f aca="false">D1090*Assumptions!$C$11*$B$7+E1090*Assumptions!$C$12*$B$8</f>
        <v>16.2771775</v>
      </c>
      <c r="G1090" s="0" t="n">
        <f aca="false">C1090*Assumptions!$C$15</f>
        <v>200</v>
      </c>
      <c r="H1090" s="0" t="n">
        <f aca="false">MIN(F1090,G1090)</f>
        <v>16.2771775</v>
      </c>
      <c r="I1090" s="0" t="n">
        <f aca="false">IF(C1090=1,MIN(G1090-H1090,Assumptions!$C$13,P1089),0)</f>
        <v>180</v>
      </c>
      <c r="J1090" s="0" t="n">
        <f aca="false">H1090+I1090</f>
        <v>196.2771775</v>
      </c>
      <c r="K1090" s="0" t="n">
        <f aca="false">MIN(IF(C1090=1,F1090-H1090,F1090),Assumptions!$C$13,MAX(0,($B$5-P1089)/$B$6))</f>
        <v>0</v>
      </c>
      <c r="L1090" s="0" t="n">
        <f aca="false">IF(C1090=1,0,MIN(F1090-K1090,Assumptions!$C$15,MAX(0,$B$10-O1089-M1090)))</f>
        <v>0</v>
      </c>
      <c r="M1090" s="0" t="n">
        <f aca="false">'Profiles 8760'!H1079</f>
        <v>256000</v>
      </c>
      <c r="N1090" s="0" t="n">
        <f aca="false">J1090+L1090</f>
        <v>196.2771775</v>
      </c>
      <c r="O1090" s="0" t="n">
        <f aca="false">O1089+N1090</f>
        <v>89367.2094568189</v>
      </c>
      <c r="P1090" s="0" t="n">
        <f aca="false">MIN($B$5,P1089+K1090*$B$6-I1090)</f>
        <v>161.544305</v>
      </c>
      <c r="Q1090" s="0" t="n">
        <f aca="false">MAX(0,F1090-H1090-K1090-L1090)</f>
        <v>0</v>
      </c>
    </row>
    <row r="1091" customFormat="false" ht="15" hidden="false" customHeight="false" outlineLevel="0" collapsed="false">
      <c r="A1091" s="0" t="n">
        <f aca="false">'Profiles 8760'!A1080</f>
        <v>1078</v>
      </c>
      <c r="B1091" s="0" t="n">
        <f aca="false">'Profiles 8760'!B1080</f>
        <v>2</v>
      </c>
      <c r="C1091" s="0" t="n">
        <f aca="false">'Profiles 8760'!E1080</f>
        <v>0</v>
      </c>
      <c r="D1091" s="0" t="n">
        <f aca="false">'Profiles 8760'!F1080</f>
        <v>0</v>
      </c>
      <c r="E1091" s="0" t="n">
        <f aca="false">'Profiles 8760'!G1080</f>
        <v>0.373042</v>
      </c>
      <c r="F1091" s="0" t="n">
        <f aca="false">D1091*Assumptions!$C$11*$B$7+E1091*Assumptions!$C$12*$B$8</f>
        <v>15.2574178</v>
      </c>
      <c r="G1091" s="0" t="n">
        <f aca="false">C1091*Assumptions!$C$15</f>
        <v>0</v>
      </c>
      <c r="H1091" s="0" t="n">
        <f aca="false">MIN(F1091,G1091)</f>
        <v>0</v>
      </c>
      <c r="I1091" s="0" t="n">
        <f aca="false">IF(C1091=1,MIN(G1091-H1091,Assumptions!$C$13,P1090),0)</f>
        <v>0</v>
      </c>
      <c r="J1091" s="0" t="n">
        <f aca="false">H1091+I1091</f>
        <v>0</v>
      </c>
      <c r="K1091" s="0" t="n">
        <f aca="false">MIN(IF(C1091=1,F1091-H1091,F1091),Assumptions!$C$13,MAX(0,($B$5-P1090)/$B$6))</f>
        <v>15.2574178</v>
      </c>
      <c r="L1091" s="0" t="n">
        <f aca="false">IF(C1091=1,0,MIN(F1091-K1091,Assumptions!$C$15,MAX(0,$B$10-O1090-M1091)))</f>
        <v>0</v>
      </c>
      <c r="M1091" s="0" t="n">
        <f aca="false">'Profiles 8760'!H1080</f>
        <v>256000</v>
      </c>
      <c r="N1091" s="0" t="n">
        <f aca="false">J1091+L1091</f>
        <v>0</v>
      </c>
      <c r="O1091" s="0" t="n">
        <f aca="false">O1090+N1091</f>
        <v>89367.2094568189</v>
      </c>
      <c r="P1091" s="0" t="n">
        <f aca="false">MIN($B$5,P1090+K1091*$B$6-I1091)</f>
        <v>174.76943474904</v>
      </c>
      <c r="Q1091" s="0" t="n">
        <f aca="false">MAX(0,F1091-H1091-K1091-L1091)</f>
        <v>0</v>
      </c>
    </row>
    <row r="1092" customFormat="false" ht="15" hidden="false" customHeight="false" outlineLevel="0" collapsed="false">
      <c r="A1092" s="0" t="n">
        <f aca="false">'Profiles 8760'!A1081</f>
        <v>1079</v>
      </c>
      <c r="B1092" s="0" t="n">
        <f aca="false">'Profiles 8760'!B1081</f>
        <v>2</v>
      </c>
      <c r="C1092" s="0" t="n">
        <f aca="false">'Profiles 8760'!E1081</f>
        <v>0</v>
      </c>
      <c r="D1092" s="0" t="n">
        <f aca="false">'Profiles 8760'!F1081</f>
        <v>0</v>
      </c>
      <c r="E1092" s="0" t="n">
        <f aca="false">'Profiles 8760'!G1081</f>
        <v>0.366378</v>
      </c>
      <c r="F1092" s="0" t="n">
        <f aca="false">D1092*Assumptions!$C$11*$B$7+E1092*Assumptions!$C$12*$B$8</f>
        <v>14.9848602</v>
      </c>
      <c r="G1092" s="0" t="n">
        <f aca="false">C1092*Assumptions!$C$15</f>
        <v>0</v>
      </c>
      <c r="H1092" s="0" t="n">
        <f aca="false">MIN(F1092,G1092)</f>
        <v>0</v>
      </c>
      <c r="I1092" s="0" t="n">
        <f aca="false">IF(C1092=1,MIN(G1092-H1092,Assumptions!$C$13,P1091),0)</f>
        <v>0</v>
      </c>
      <c r="J1092" s="0" t="n">
        <f aca="false">H1092+I1092</f>
        <v>0</v>
      </c>
      <c r="K1092" s="0" t="n">
        <f aca="false">MIN(IF(C1092=1,F1092-H1092,F1092),Assumptions!$C$13,MAX(0,($B$5-P1091)/$B$6))</f>
        <v>14.9848602</v>
      </c>
      <c r="L1092" s="0" t="n">
        <f aca="false">IF(C1092=1,0,MIN(F1092-K1092,Assumptions!$C$15,MAX(0,$B$10-O1091-M1092)))</f>
        <v>0</v>
      </c>
      <c r="M1092" s="0" t="n">
        <f aca="false">'Profiles 8760'!H1081</f>
        <v>256000</v>
      </c>
      <c r="N1092" s="0" t="n">
        <f aca="false">J1092+L1092</f>
        <v>0</v>
      </c>
      <c r="O1092" s="0" t="n">
        <f aca="false">O1091+N1092</f>
        <v>89367.2094568189</v>
      </c>
      <c r="P1092" s="0" t="n">
        <f aca="false">MIN($B$5,P1091+K1092*$B$6-I1092)</f>
        <v>187.7583115704</v>
      </c>
      <c r="Q1092" s="0" t="n">
        <f aca="false">MAX(0,F1092-H1092-K1092-L1092)</f>
        <v>0</v>
      </c>
    </row>
    <row r="1093" customFormat="false" ht="15" hidden="false" customHeight="false" outlineLevel="0" collapsed="false">
      <c r="A1093" s="0" t="n">
        <f aca="false">'Profiles 8760'!A1082</f>
        <v>1080</v>
      </c>
      <c r="B1093" s="0" t="n">
        <f aca="false">'Profiles 8760'!B1082</f>
        <v>2</v>
      </c>
      <c r="C1093" s="0" t="n">
        <f aca="false">'Profiles 8760'!E1082</f>
        <v>0</v>
      </c>
      <c r="D1093" s="0" t="n">
        <f aca="false">'Profiles 8760'!F1082</f>
        <v>0</v>
      </c>
      <c r="E1093" s="0" t="n">
        <f aca="false">'Profiles 8760'!G1082</f>
        <v>0.325557</v>
      </c>
      <c r="F1093" s="0" t="n">
        <f aca="false">D1093*Assumptions!$C$11*$B$7+E1093*Assumptions!$C$12*$B$8</f>
        <v>13.3152813</v>
      </c>
      <c r="G1093" s="0" t="n">
        <f aca="false">C1093*Assumptions!$C$15</f>
        <v>0</v>
      </c>
      <c r="H1093" s="0" t="n">
        <f aca="false">MIN(F1093,G1093)</f>
        <v>0</v>
      </c>
      <c r="I1093" s="0" t="n">
        <f aca="false">IF(C1093=1,MIN(G1093-H1093,Assumptions!$C$13,P1092),0)</f>
        <v>0</v>
      </c>
      <c r="J1093" s="0" t="n">
        <f aca="false">H1093+I1093</f>
        <v>0</v>
      </c>
      <c r="K1093" s="0" t="n">
        <f aca="false">MIN(IF(C1093=1,F1093-H1093,F1093),Assumptions!$C$13,MAX(0,($B$5-P1092)/$B$6))</f>
        <v>13.3152813</v>
      </c>
      <c r="L1093" s="0" t="n">
        <f aca="false">IF(C1093=1,0,MIN(F1093-K1093,Assumptions!$C$15,MAX(0,$B$10-O1092-M1093)))</f>
        <v>0</v>
      </c>
      <c r="M1093" s="0" t="n">
        <f aca="false">'Profiles 8760'!H1082</f>
        <v>256000</v>
      </c>
      <c r="N1093" s="0" t="n">
        <f aca="false">J1093+L1093</f>
        <v>0</v>
      </c>
      <c r="O1093" s="0" t="n">
        <f aca="false">O1092+N1093</f>
        <v>89367.2094568189</v>
      </c>
      <c r="P1093" s="0" t="n">
        <f aca="false">MIN($B$5,P1092+K1093*$B$6-I1093)</f>
        <v>199.29999740124</v>
      </c>
      <c r="Q1093" s="0" t="n">
        <f aca="false">MAX(0,F1093-H1093-K1093-L1093)</f>
        <v>0</v>
      </c>
    </row>
    <row r="1094" customFormat="false" ht="15" hidden="false" customHeight="false" outlineLevel="0" collapsed="false">
      <c r="A1094" s="0" t="n">
        <f aca="false">'Profiles 8760'!A1083</f>
        <v>1081</v>
      </c>
      <c r="B1094" s="0" t="n">
        <f aca="false">'Profiles 8760'!B1083</f>
        <v>2</v>
      </c>
      <c r="C1094" s="0" t="n">
        <f aca="false">'Profiles 8760'!E1083</f>
        <v>0</v>
      </c>
      <c r="D1094" s="0" t="n">
        <f aca="false">'Profiles 8760'!F1083</f>
        <v>0</v>
      </c>
      <c r="E1094" s="0" t="n">
        <f aca="false">'Profiles 8760'!G1083</f>
        <v>0.276275</v>
      </c>
      <c r="F1094" s="0" t="n">
        <f aca="false">D1094*Assumptions!$C$11*$B$7+E1094*Assumptions!$C$12*$B$8</f>
        <v>11.2996475</v>
      </c>
      <c r="G1094" s="0" t="n">
        <f aca="false">C1094*Assumptions!$C$15</f>
        <v>0</v>
      </c>
      <c r="H1094" s="0" t="n">
        <f aca="false">MIN(F1094,G1094)</f>
        <v>0</v>
      </c>
      <c r="I1094" s="0" t="n">
        <f aca="false">IF(C1094=1,MIN(G1094-H1094,Assumptions!$C$13,P1093),0)</f>
        <v>0</v>
      </c>
      <c r="J1094" s="0" t="n">
        <f aca="false">H1094+I1094</f>
        <v>0</v>
      </c>
      <c r="K1094" s="0" t="n">
        <f aca="false">MIN(IF(C1094=1,F1094-H1094,F1094),Assumptions!$C$13,MAX(0,($B$5-P1093)/$B$6))</f>
        <v>11.2996475</v>
      </c>
      <c r="L1094" s="0" t="n">
        <f aca="false">IF(C1094=1,0,MIN(F1094-K1094,Assumptions!$C$15,MAX(0,$B$10-O1093-M1094)))</f>
        <v>0</v>
      </c>
      <c r="M1094" s="0" t="n">
        <f aca="false">'Profiles 8760'!H1083</f>
        <v>256000</v>
      </c>
      <c r="N1094" s="0" t="n">
        <f aca="false">J1094+L1094</f>
        <v>0</v>
      </c>
      <c r="O1094" s="0" t="n">
        <f aca="false">O1093+N1094</f>
        <v>89367.2094568189</v>
      </c>
      <c r="P1094" s="0" t="n">
        <f aca="false">MIN($B$5,P1093+K1094*$B$6-I1094)</f>
        <v>209.09453185424</v>
      </c>
      <c r="Q1094" s="0" t="n">
        <f aca="false">MAX(0,F1094-H1094-K1094-L1094)</f>
        <v>0</v>
      </c>
    </row>
    <row r="1095" customFormat="false" ht="15" hidden="false" customHeight="false" outlineLevel="0" collapsed="false">
      <c r="A1095" s="0" t="n">
        <f aca="false">'Profiles 8760'!A1084</f>
        <v>1082</v>
      </c>
      <c r="B1095" s="0" t="n">
        <f aca="false">'Profiles 8760'!B1084</f>
        <v>2</v>
      </c>
      <c r="C1095" s="0" t="n">
        <f aca="false">'Profiles 8760'!E1084</f>
        <v>0</v>
      </c>
      <c r="D1095" s="0" t="n">
        <f aca="false">'Profiles 8760'!F1084</f>
        <v>0</v>
      </c>
      <c r="E1095" s="0" t="n">
        <f aca="false">'Profiles 8760'!G1084</f>
        <v>0.257114</v>
      </c>
      <c r="F1095" s="0" t="n">
        <f aca="false">D1095*Assumptions!$C$11*$B$7+E1095*Assumptions!$C$12*$B$8</f>
        <v>10.5159626</v>
      </c>
      <c r="G1095" s="0" t="n">
        <f aca="false">C1095*Assumptions!$C$15</f>
        <v>0</v>
      </c>
      <c r="H1095" s="0" t="n">
        <f aca="false">MIN(F1095,G1095)</f>
        <v>0</v>
      </c>
      <c r="I1095" s="0" t="n">
        <f aca="false">IF(C1095=1,MIN(G1095-H1095,Assumptions!$C$13,P1094),0)</f>
        <v>0</v>
      </c>
      <c r="J1095" s="0" t="n">
        <f aca="false">H1095+I1095</f>
        <v>0</v>
      </c>
      <c r="K1095" s="0" t="n">
        <f aca="false">MIN(IF(C1095=1,F1095-H1095,F1095),Assumptions!$C$13,MAX(0,($B$5-P1094)/$B$6))</f>
        <v>10.5159626</v>
      </c>
      <c r="L1095" s="0" t="n">
        <f aca="false">IF(C1095=1,0,MIN(F1095-K1095,Assumptions!$C$15,MAX(0,$B$10-O1094-M1095)))</f>
        <v>0</v>
      </c>
      <c r="M1095" s="0" t="n">
        <f aca="false">'Profiles 8760'!H1084</f>
        <v>256000</v>
      </c>
      <c r="N1095" s="0" t="n">
        <f aca="false">J1095+L1095</f>
        <v>0</v>
      </c>
      <c r="O1095" s="0" t="n">
        <f aca="false">O1094+N1095</f>
        <v>89367.2094568189</v>
      </c>
      <c r="P1095" s="0" t="n">
        <f aca="false">MIN($B$5,P1094+K1095*$B$6-I1095)</f>
        <v>218.20976823592</v>
      </c>
      <c r="Q1095" s="0" t="n">
        <f aca="false">MAX(0,F1095-H1095-K1095-L1095)</f>
        <v>0</v>
      </c>
    </row>
    <row r="1096" customFormat="false" ht="15" hidden="false" customHeight="false" outlineLevel="0" collapsed="false">
      <c r="A1096" s="0" t="n">
        <f aca="false">'Profiles 8760'!A1085</f>
        <v>1083</v>
      </c>
      <c r="B1096" s="0" t="n">
        <f aca="false">'Profiles 8760'!B1085</f>
        <v>2</v>
      </c>
      <c r="C1096" s="0" t="n">
        <f aca="false">'Profiles 8760'!E1085</f>
        <v>0</v>
      </c>
      <c r="D1096" s="0" t="n">
        <f aca="false">'Profiles 8760'!F1085</f>
        <v>0</v>
      </c>
      <c r="E1096" s="0" t="n">
        <f aca="false">'Profiles 8760'!G1085</f>
        <v>0.173685</v>
      </c>
      <c r="F1096" s="0" t="n">
        <f aca="false">D1096*Assumptions!$C$11*$B$7+E1096*Assumptions!$C$12*$B$8</f>
        <v>7.1037165</v>
      </c>
      <c r="G1096" s="0" t="n">
        <f aca="false">C1096*Assumptions!$C$15</f>
        <v>0</v>
      </c>
      <c r="H1096" s="0" t="n">
        <f aca="false">MIN(F1096,G1096)</f>
        <v>0</v>
      </c>
      <c r="I1096" s="0" t="n">
        <f aca="false">IF(C1096=1,MIN(G1096-H1096,Assumptions!$C$13,P1095),0)</f>
        <v>0</v>
      </c>
      <c r="J1096" s="0" t="n">
        <f aca="false">H1096+I1096</f>
        <v>0</v>
      </c>
      <c r="K1096" s="0" t="n">
        <f aca="false">MIN(IF(C1096=1,F1096-H1096,F1096),Assumptions!$C$13,MAX(0,($B$5-P1095)/$B$6))</f>
        <v>7.1037165</v>
      </c>
      <c r="L1096" s="0" t="n">
        <f aca="false">IF(C1096=1,0,MIN(F1096-K1096,Assumptions!$C$15,MAX(0,$B$10-O1095-M1096)))</f>
        <v>0</v>
      </c>
      <c r="M1096" s="0" t="n">
        <f aca="false">'Profiles 8760'!H1085</f>
        <v>256000</v>
      </c>
      <c r="N1096" s="0" t="n">
        <f aca="false">J1096+L1096</f>
        <v>0</v>
      </c>
      <c r="O1096" s="0" t="n">
        <f aca="false">O1095+N1096</f>
        <v>89367.2094568189</v>
      </c>
      <c r="P1096" s="0" t="n">
        <f aca="false">MIN($B$5,P1095+K1096*$B$6-I1096)</f>
        <v>224.36726969812</v>
      </c>
      <c r="Q1096" s="0" t="n">
        <f aca="false">MAX(0,F1096-H1096-K1096-L1096)</f>
        <v>0</v>
      </c>
    </row>
    <row r="1097" customFormat="false" ht="15" hidden="false" customHeight="false" outlineLevel="0" collapsed="false">
      <c r="A1097" s="0" t="n">
        <f aca="false">'Profiles 8760'!A1086</f>
        <v>1084</v>
      </c>
      <c r="B1097" s="0" t="n">
        <f aca="false">'Profiles 8760'!B1086</f>
        <v>2</v>
      </c>
      <c r="C1097" s="0" t="n">
        <f aca="false">'Profiles 8760'!E1086</f>
        <v>0</v>
      </c>
      <c r="D1097" s="0" t="n">
        <f aca="false">'Profiles 8760'!F1086</f>
        <v>0</v>
      </c>
      <c r="E1097" s="0" t="n">
        <f aca="false">'Profiles 8760'!G1086</f>
        <v>0.139465</v>
      </c>
      <c r="F1097" s="0" t="n">
        <f aca="false">D1097*Assumptions!$C$11*$B$7+E1097*Assumptions!$C$12*$B$8</f>
        <v>5.7041185</v>
      </c>
      <c r="G1097" s="0" t="n">
        <f aca="false">C1097*Assumptions!$C$15</f>
        <v>0</v>
      </c>
      <c r="H1097" s="0" t="n">
        <f aca="false">MIN(F1097,G1097)</f>
        <v>0</v>
      </c>
      <c r="I1097" s="0" t="n">
        <f aca="false">IF(C1097=1,MIN(G1097-H1097,Assumptions!$C$13,P1096),0)</f>
        <v>0</v>
      </c>
      <c r="J1097" s="0" t="n">
        <f aca="false">H1097+I1097</f>
        <v>0</v>
      </c>
      <c r="K1097" s="0" t="n">
        <f aca="false">MIN(IF(C1097=1,F1097-H1097,F1097),Assumptions!$C$13,MAX(0,($B$5-P1096)/$B$6))</f>
        <v>5.7041185</v>
      </c>
      <c r="L1097" s="0" t="n">
        <f aca="false">IF(C1097=1,0,MIN(F1097-K1097,Assumptions!$C$15,MAX(0,$B$10-O1096-M1097)))</f>
        <v>0</v>
      </c>
      <c r="M1097" s="0" t="n">
        <f aca="false">'Profiles 8760'!H1086</f>
        <v>256000</v>
      </c>
      <c r="N1097" s="0" t="n">
        <f aca="false">J1097+L1097</f>
        <v>0</v>
      </c>
      <c r="O1097" s="0" t="n">
        <f aca="false">O1096+N1097</f>
        <v>89367.2094568189</v>
      </c>
      <c r="P1097" s="0" t="n">
        <f aca="false">MIN($B$5,P1096+K1097*$B$6-I1097)</f>
        <v>229.31159961392</v>
      </c>
      <c r="Q1097" s="0" t="n">
        <f aca="false">MAX(0,F1097-H1097-K1097-L1097)</f>
        <v>0</v>
      </c>
    </row>
    <row r="1098" customFormat="false" ht="15" hidden="false" customHeight="false" outlineLevel="0" collapsed="false">
      <c r="A1098" s="0" t="n">
        <f aca="false">'Profiles 8760'!A1087</f>
        <v>1085</v>
      </c>
      <c r="B1098" s="0" t="n">
        <f aca="false">'Profiles 8760'!B1087</f>
        <v>2</v>
      </c>
      <c r="C1098" s="0" t="n">
        <f aca="false">'Profiles 8760'!E1087</f>
        <v>0</v>
      </c>
      <c r="D1098" s="0" t="n">
        <f aca="false">'Profiles 8760'!F1087</f>
        <v>0</v>
      </c>
      <c r="E1098" s="0" t="n">
        <f aca="false">'Profiles 8760'!G1087</f>
        <v>0.105767</v>
      </c>
      <c r="F1098" s="0" t="n">
        <f aca="false">D1098*Assumptions!$C$11*$B$7+E1098*Assumptions!$C$12*$B$8</f>
        <v>4.3258703</v>
      </c>
      <c r="G1098" s="0" t="n">
        <f aca="false">C1098*Assumptions!$C$15</f>
        <v>0</v>
      </c>
      <c r="H1098" s="0" t="n">
        <f aca="false">MIN(F1098,G1098)</f>
        <v>0</v>
      </c>
      <c r="I1098" s="0" t="n">
        <f aca="false">IF(C1098=1,MIN(G1098-H1098,Assumptions!$C$13,P1097),0)</f>
        <v>0</v>
      </c>
      <c r="J1098" s="0" t="n">
        <f aca="false">H1098+I1098</f>
        <v>0</v>
      </c>
      <c r="K1098" s="0" t="n">
        <f aca="false">MIN(IF(C1098=1,F1098-H1098,F1098),Assumptions!$C$13,MAX(0,($B$5-P1097)/$B$6))</f>
        <v>4.3258703</v>
      </c>
      <c r="L1098" s="0" t="n">
        <f aca="false">IF(C1098=1,0,MIN(F1098-K1098,Assumptions!$C$15,MAX(0,$B$10-O1097-M1098)))</f>
        <v>0</v>
      </c>
      <c r="M1098" s="0" t="n">
        <f aca="false">'Profiles 8760'!H1087</f>
        <v>256000</v>
      </c>
      <c r="N1098" s="0" t="n">
        <f aca="false">J1098+L1098</f>
        <v>0</v>
      </c>
      <c r="O1098" s="0" t="n">
        <f aca="false">O1097+N1098</f>
        <v>89367.2094568189</v>
      </c>
      <c r="P1098" s="0" t="n">
        <f aca="false">MIN($B$5,P1097+K1098*$B$6-I1098)</f>
        <v>233.06126398996</v>
      </c>
      <c r="Q1098" s="0" t="n">
        <f aca="false">MAX(0,F1098-H1098-K1098-L1098)</f>
        <v>0</v>
      </c>
    </row>
    <row r="1099" customFormat="false" ht="15" hidden="false" customHeight="false" outlineLevel="0" collapsed="false">
      <c r="A1099" s="0" t="n">
        <f aca="false">'Profiles 8760'!A1088</f>
        <v>1086</v>
      </c>
      <c r="B1099" s="0" t="n">
        <f aca="false">'Profiles 8760'!B1088</f>
        <v>2</v>
      </c>
      <c r="C1099" s="0" t="n">
        <f aca="false">'Profiles 8760'!E1088</f>
        <v>0</v>
      </c>
      <c r="D1099" s="0" t="n">
        <f aca="false">'Profiles 8760'!F1088</f>
        <v>0</v>
      </c>
      <c r="E1099" s="0" t="n">
        <f aca="false">'Profiles 8760'!G1088</f>
        <v>0.170103</v>
      </c>
      <c r="F1099" s="0" t="n">
        <f aca="false">D1099*Assumptions!$C$11*$B$7+E1099*Assumptions!$C$12*$B$8</f>
        <v>6.9572127</v>
      </c>
      <c r="G1099" s="0" t="n">
        <f aca="false">C1099*Assumptions!$C$15</f>
        <v>0</v>
      </c>
      <c r="H1099" s="0" t="n">
        <f aca="false">MIN(F1099,G1099)</f>
        <v>0</v>
      </c>
      <c r="I1099" s="0" t="n">
        <f aca="false">IF(C1099=1,MIN(G1099-H1099,Assumptions!$C$13,P1098),0)</f>
        <v>0</v>
      </c>
      <c r="J1099" s="0" t="n">
        <f aca="false">H1099+I1099</f>
        <v>0</v>
      </c>
      <c r="K1099" s="0" t="n">
        <f aca="false">MIN(IF(C1099=1,F1099-H1099,F1099),Assumptions!$C$13,MAX(0,($B$5-P1098)/$B$6))</f>
        <v>6.9572127</v>
      </c>
      <c r="L1099" s="0" t="n">
        <f aca="false">IF(C1099=1,0,MIN(F1099-K1099,Assumptions!$C$15,MAX(0,$B$10-O1098-M1099)))</f>
        <v>0</v>
      </c>
      <c r="M1099" s="0" t="n">
        <f aca="false">'Profiles 8760'!H1088</f>
        <v>256000</v>
      </c>
      <c r="N1099" s="0" t="n">
        <f aca="false">J1099+L1099</f>
        <v>0</v>
      </c>
      <c r="O1099" s="0" t="n">
        <f aca="false">O1098+N1099</f>
        <v>89367.2094568189</v>
      </c>
      <c r="P1099" s="0" t="n">
        <f aca="false">MIN($B$5,P1098+K1099*$B$6-I1099)</f>
        <v>239.09177595832</v>
      </c>
      <c r="Q1099" s="0" t="n">
        <f aca="false">MAX(0,F1099-H1099-K1099-L1099)</f>
        <v>0</v>
      </c>
    </row>
    <row r="1100" customFormat="false" ht="15" hidden="false" customHeight="false" outlineLevel="0" collapsed="false">
      <c r="A1100" s="0" t="n">
        <f aca="false">'Profiles 8760'!A1089</f>
        <v>1087</v>
      </c>
      <c r="B1100" s="0" t="n">
        <f aca="false">'Profiles 8760'!B1089</f>
        <v>2</v>
      </c>
      <c r="C1100" s="0" t="n">
        <f aca="false">'Profiles 8760'!E1089</f>
        <v>0</v>
      </c>
      <c r="D1100" s="0" t="n">
        <f aca="false">'Profiles 8760'!F1089</f>
        <v>0</v>
      </c>
      <c r="E1100" s="0" t="n">
        <f aca="false">'Profiles 8760'!G1089</f>
        <v>0.226178</v>
      </c>
      <c r="F1100" s="0" t="n">
        <f aca="false">D1100*Assumptions!$C$11*$B$7+E1100*Assumptions!$C$12*$B$8</f>
        <v>9.2506802</v>
      </c>
      <c r="G1100" s="0" t="n">
        <f aca="false">C1100*Assumptions!$C$15</f>
        <v>0</v>
      </c>
      <c r="H1100" s="0" t="n">
        <f aca="false">MIN(F1100,G1100)</f>
        <v>0</v>
      </c>
      <c r="I1100" s="0" t="n">
        <f aca="false">IF(C1100=1,MIN(G1100-H1100,Assumptions!$C$13,P1099),0)</f>
        <v>0</v>
      </c>
      <c r="J1100" s="0" t="n">
        <f aca="false">H1100+I1100</f>
        <v>0</v>
      </c>
      <c r="K1100" s="0" t="n">
        <f aca="false">MIN(IF(C1100=1,F1100-H1100,F1100),Assumptions!$C$13,MAX(0,($B$5-P1099)/$B$6))</f>
        <v>9.2506802</v>
      </c>
      <c r="L1100" s="0" t="n">
        <f aca="false">IF(C1100=1,0,MIN(F1100-K1100,Assumptions!$C$15,MAX(0,$B$10-O1099-M1100)))</f>
        <v>0</v>
      </c>
      <c r="M1100" s="0" t="n">
        <f aca="false">'Profiles 8760'!H1089</f>
        <v>256000</v>
      </c>
      <c r="N1100" s="0" t="n">
        <f aca="false">J1100+L1100</f>
        <v>0</v>
      </c>
      <c r="O1100" s="0" t="n">
        <f aca="false">O1099+N1100</f>
        <v>89367.2094568189</v>
      </c>
      <c r="P1100" s="0" t="n">
        <f aca="false">MIN($B$5,P1099+K1100*$B$6-I1100)</f>
        <v>247.11026555568</v>
      </c>
      <c r="Q1100" s="0" t="n">
        <f aca="false">MAX(0,F1100-H1100-K1100-L1100)</f>
        <v>0</v>
      </c>
    </row>
    <row r="1101" customFormat="false" ht="15" hidden="false" customHeight="false" outlineLevel="0" collapsed="false">
      <c r="A1101" s="0" t="n">
        <f aca="false">'Profiles 8760'!A1090</f>
        <v>1088</v>
      </c>
      <c r="B1101" s="0" t="n">
        <f aca="false">'Profiles 8760'!B1090</f>
        <v>2</v>
      </c>
      <c r="C1101" s="0" t="n">
        <f aca="false">'Profiles 8760'!E1090</f>
        <v>1</v>
      </c>
      <c r="D1101" s="0" t="n">
        <f aca="false">'Profiles 8760'!F1090</f>
        <v>0.147922</v>
      </c>
      <c r="E1101" s="0" t="n">
        <f aca="false">'Profiles 8760'!G1090</f>
        <v>0.181744</v>
      </c>
      <c r="F1101" s="0" t="n">
        <f aca="false">D1101*Assumptions!$C$11*$B$7+E1101*Assumptions!$C$12*$B$8</f>
        <v>50.1532032</v>
      </c>
      <c r="G1101" s="0" t="n">
        <f aca="false">C1101*Assumptions!$C$15</f>
        <v>200</v>
      </c>
      <c r="H1101" s="0" t="n">
        <f aca="false">MIN(F1101,G1101)</f>
        <v>50.1532032</v>
      </c>
      <c r="I1101" s="0" t="n">
        <f aca="false">IF(C1101=1,MIN(G1101-H1101,Assumptions!$C$13,P1100),0)</f>
        <v>149.8467968</v>
      </c>
      <c r="J1101" s="0" t="n">
        <f aca="false">H1101+I1101</f>
        <v>200</v>
      </c>
      <c r="K1101" s="0" t="n">
        <f aca="false">MIN(IF(C1101=1,F1101-H1101,F1101),Assumptions!$C$13,MAX(0,($B$5-P1100)/$B$6))</f>
        <v>0</v>
      </c>
      <c r="L1101" s="0" t="n">
        <f aca="false">IF(C1101=1,0,MIN(F1101-K1101,Assumptions!$C$15,MAX(0,$B$10-O1100-M1101)))</f>
        <v>0</v>
      </c>
      <c r="M1101" s="0" t="n">
        <f aca="false">'Profiles 8760'!H1090</f>
        <v>255800</v>
      </c>
      <c r="N1101" s="0" t="n">
        <f aca="false">J1101+L1101</f>
        <v>200</v>
      </c>
      <c r="O1101" s="0" t="n">
        <f aca="false">O1100+N1101</f>
        <v>89567.2094568189</v>
      </c>
      <c r="P1101" s="0" t="n">
        <f aca="false">MIN($B$5,P1100+K1101*$B$6-I1101)</f>
        <v>97.2634687556801</v>
      </c>
      <c r="Q1101" s="0" t="n">
        <f aca="false">MAX(0,F1101-H1101-K1101-L1101)</f>
        <v>0</v>
      </c>
    </row>
    <row r="1102" customFormat="false" ht="15" hidden="false" customHeight="false" outlineLevel="0" collapsed="false">
      <c r="A1102" s="0" t="n">
        <f aca="false">'Profiles 8760'!A1091</f>
        <v>1089</v>
      </c>
      <c r="B1102" s="0" t="n">
        <f aca="false">'Profiles 8760'!B1091</f>
        <v>2</v>
      </c>
      <c r="C1102" s="0" t="n">
        <f aca="false">'Profiles 8760'!E1091</f>
        <v>1</v>
      </c>
      <c r="D1102" s="0" t="n">
        <f aca="false">'Profiles 8760'!F1091</f>
        <v>0.499677</v>
      </c>
      <c r="E1102" s="0" t="n">
        <f aca="false">'Profiles 8760'!G1091</f>
        <v>0.268438</v>
      </c>
      <c r="F1102" s="0" t="n">
        <f aca="false">D1102*Assumptions!$C$11*$B$7+E1102*Assumptions!$C$12*$B$8</f>
        <v>155.2858318</v>
      </c>
      <c r="G1102" s="0" t="n">
        <f aca="false">C1102*Assumptions!$C$15</f>
        <v>200</v>
      </c>
      <c r="H1102" s="0" t="n">
        <f aca="false">MIN(F1102,G1102)</f>
        <v>155.2858318</v>
      </c>
      <c r="I1102" s="0" t="n">
        <f aca="false">IF(C1102=1,MIN(G1102-H1102,Assumptions!$C$13,P1101),0)</f>
        <v>44.7141682</v>
      </c>
      <c r="J1102" s="0" t="n">
        <f aca="false">H1102+I1102</f>
        <v>200</v>
      </c>
      <c r="K1102" s="0" t="n">
        <f aca="false">MIN(IF(C1102=1,F1102-H1102,F1102),Assumptions!$C$13,MAX(0,($B$5-P1101)/$B$6))</f>
        <v>0</v>
      </c>
      <c r="L1102" s="0" t="n">
        <f aca="false">IF(C1102=1,0,MIN(F1102-K1102,Assumptions!$C$15,MAX(0,$B$10-O1101-M1102)))</f>
        <v>0</v>
      </c>
      <c r="M1102" s="0" t="n">
        <f aca="false">'Profiles 8760'!H1091</f>
        <v>255600</v>
      </c>
      <c r="N1102" s="0" t="n">
        <f aca="false">J1102+L1102</f>
        <v>200</v>
      </c>
      <c r="O1102" s="0" t="n">
        <f aca="false">O1101+N1102</f>
        <v>89767.2094568189</v>
      </c>
      <c r="P1102" s="0" t="n">
        <f aca="false">MIN($B$5,P1101+K1102*$B$6-I1102)</f>
        <v>52.5493005556801</v>
      </c>
      <c r="Q1102" s="0" t="n">
        <f aca="false">MAX(0,F1102-H1102-K1102-L1102)</f>
        <v>0</v>
      </c>
    </row>
    <row r="1103" customFormat="false" ht="15" hidden="false" customHeight="false" outlineLevel="0" collapsed="false">
      <c r="A1103" s="0" t="n">
        <f aca="false">'Profiles 8760'!A1092</f>
        <v>1090</v>
      </c>
      <c r="B1103" s="0" t="n">
        <f aca="false">'Profiles 8760'!B1092</f>
        <v>2</v>
      </c>
      <c r="C1103" s="0" t="n">
        <f aca="false">'Profiles 8760'!E1092</f>
        <v>0</v>
      </c>
      <c r="D1103" s="0" t="n">
        <f aca="false">'Profiles 8760'!F1092</f>
        <v>0.877289</v>
      </c>
      <c r="E1103" s="0" t="n">
        <f aca="false">'Profiles 8760'!G1092</f>
        <v>0.360266</v>
      </c>
      <c r="F1103" s="0" t="n">
        <f aca="false">D1103*Assumptions!$C$11*$B$7+E1103*Assumptions!$C$12*$B$8</f>
        <v>268.0959426</v>
      </c>
      <c r="G1103" s="0" t="n">
        <f aca="false">C1103*Assumptions!$C$15</f>
        <v>0</v>
      </c>
      <c r="H1103" s="0" t="n">
        <f aca="false">MIN(F1103,G1103)</f>
        <v>0</v>
      </c>
      <c r="I1103" s="0" t="n">
        <f aca="false">IF(C1103=1,MIN(G1103-H1103,Assumptions!$C$13,P1102),0)</f>
        <v>0</v>
      </c>
      <c r="J1103" s="0" t="n">
        <f aca="false">H1103+I1103</f>
        <v>0</v>
      </c>
      <c r="K1103" s="0" t="n">
        <f aca="false">MIN(IF(C1103=1,F1103-H1103,F1103),Assumptions!$C$13,MAX(0,($B$5-P1102)/$B$6))</f>
        <v>180</v>
      </c>
      <c r="L1103" s="0" t="n">
        <f aca="false">IF(C1103=1,0,MIN(F1103-K1103,Assumptions!$C$15,MAX(0,$B$10-O1102-M1103)))</f>
        <v>88.0959426</v>
      </c>
      <c r="M1103" s="0" t="n">
        <f aca="false">'Profiles 8760'!H1092</f>
        <v>255600</v>
      </c>
      <c r="N1103" s="0" t="n">
        <f aca="false">J1103+L1103</f>
        <v>88.0959426</v>
      </c>
      <c r="O1103" s="0" t="n">
        <f aca="false">O1102+N1103</f>
        <v>89855.3053994189</v>
      </c>
      <c r="P1103" s="0" t="n">
        <f aca="false">MIN($B$5,P1102+K1103*$B$6-I1103)</f>
        <v>208.57330055568</v>
      </c>
      <c r="Q1103" s="0" t="n">
        <f aca="false">MAX(0,F1103-H1103-K1103-L1103)</f>
        <v>0</v>
      </c>
    </row>
    <row r="1104" customFormat="false" ht="15" hidden="false" customHeight="false" outlineLevel="0" collapsed="false">
      <c r="A1104" s="0" t="n">
        <f aca="false">'Profiles 8760'!A1093</f>
        <v>1091</v>
      </c>
      <c r="B1104" s="0" t="n">
        <f aca="false">'Profiles 8760'!B1093</f>
        <v>2</v>
      </c>
      <c r="C1104" s="0" t="n">
        <f aca="false">'Profiles 8760'!E1093</f>
        <v>0</v>
      </c>
      <c r="D1104" s="0" t="n">
        <f aca="false">'Profiles 8760'!F1093</f>
        <v>1</v>
      </c>
      <c r="E1104" s="0" t="n">
        <f aca="false">'Profiles 8760'!G1093</f>
        <v>0.447783</v>
      </c>
      <c r="F1104" s="0" t="n">
        <f aca="false">D1104*Assumptions!$C$11*$B$7+E1104*Assumptions!$C$12*$B$8</f>
        <v>307.1143247</v>
      </c>
      <c r="G1104" s="0" t="n">
        <f aca="false">C1104*Assumptions!$C$15</f>
        <v>0</v>
      </c>
      <c r="H1104" s="0" t="n">
        <f aca="false">MIN(F1104,G1104)</f>
        <v>0</v>
      </c>
      <c r="I1104" s="0" t="n">
        <f aca="false">IF(C1104=1,MIN(G1104-H1104,Assumptions!$C$13,P1103),0)</f>
        <v>0</v>
      </c>
      <c r="J1104" s="0" t="n">
        <f aca="false">H1104+I1104</f>
        <v>0</v>
      </c>
      <c r="K1104" s="0" t="n">
        <f aca="false">MIN(IF(C1104=1,F1104-H1104,F1104),Assumptions!$C$13,MAX(0,($B$5-P1103)/$B$6))</f>
        <v>180</v>
      </c>
      <c r="L1104" s="0" t="n">
        <f aca="false">IF(C1104=1,0,MIN(F1104-K1104,Assumptions!$C$15,MAX(0,$B$10-O1103-M1104)))</f>
        <v>127.1143247</v>
      </c>
      <c r="M1104" s="0" t="n">
        <f aca="false">'Profiles 8760'!H1093</f>
        <v>255600</v>
      </c>
      <c r="N1104" s="0" t="n">
        <f aca="false">J1104+L1104</f>
        <v>127.1143247</v>
      </c>
      <c r="O1104" s="0" t="n">
        <f aca="false">O1103+N1104</f>
        <v>89982.4197241189</v>
      </c>
      <c r="P1104" s="0" t="n">
        <f aca="false">MIN($B$5,P1103+K1104*$B$6-I1104)</f>
        <v>364.59730055568</v>
      </c>
      <c r="Q1104" s="0" t="n">
        <f aca="false">MAX(0,F1104-H1104-K1104-L1104)</f>
        <v>0</v>
      </c>
    </row>
    <row r="1105" customFormat="false" ht="15" hidden="false" customHeight="false" outlineLevel="0" collapsed="false">
      <c r="A1105" s="0" t="n">
        <f aca="false">'Profiles 8760'!A1094</f>
        <v>1092</v>
      </c>
      <c r="B1105" s="0" t="n">
        <f aca="false">'Profiles 8760'!B1094</f>
        <v>2</v>
      </c>
      <c r="C1105" s="0" t="n">
        <f aca="false">'Profiles 8760'!E1094</f>
        <v>0</v>
      </c>
      <c r="D1105" s="0" t="n">
        <f aca="false">'Profiles 8760'!F1094</f>
        <v>1</v>
      </c>
      <c r="E1105" s="0" t="n">
        <f aca="false">'Profiles 8760'!G1094</f>
        <v>0.295648</v>
      </c>
      <c r="F1105" s="0" t="n">
        <f aca="false">D1105*Assumptions!$C$11*$B$7+E1105*Assumptions!$C$12*$B$8</f>
        <v>300.8920032</v>
      </c>
      <c r="G1105" s="0" t="n">
        <f aca="false">C1105*Assumptions!$C$15</f>
        <v>0</v>
      </c>
      <c r="H1105" s="0" t="n">
        <f aca="false">MIN(F1105,G1105)</f>
        <v>0</v>
      </c>
      <c r="I1105" s="0" t="n">
        <f aca="false">IF(C1105=1,MIN(G1105-H1105,Assumptions!$C$13,P1104),0)</f>
        <v>0</v>
      </c>
      <c r="J1105" s="0" t="n">
        <f aca="false">H1105+I1105</f>
        <v>0</v>
      </c>
      <c r="K1105" s="0" t="n">
        <f aca="false">MIN(IF(C1105=1,F1105-H1105,F1105),Assumptions!$C$13,MAX(0,($B$5-P1104)/$B$6))</f>
        <v>168.681009972681</v>
      </c>
      <c r="L1105" s="0" t="n">
        <f aca="false">IF(C1105=1,0,MIN(F1105-K1105,Assumptions!$C$15,MAX(0,$B$10-O1104-M1105)))</f>
        <v>132.210993227319</v>
      </c>
      <c r="M1105" s="0" t="n">
        <f aca="false">'Profiles 8760'!H1094</f>
        <v>255600</v>
      </c>
      <c r="N1105" s="0" t="n">
        <f aca="false">J1105+L1105</f>
        <v>132.210993227319</v>
      </c>
      <c r="O1105" s="0" t="n">
        <f aca="false">O1104+N1105</f>
        <v>90114.6307173462</v>
      </c>
      <c r="P1105" s="0" t="n">
        <f aca="false">MIN($B$5,P1104+K1105*$B$6-I1105)</f>
        <v>510.81</v>
      </c>
      <c r="Q1105" s="0" t="n">
        <f aca="false">MAX(0,F1105-H1105-K1105-L1105)</f>
        <v>0</v>
      </c>
    </row>
    <row r="1106" customFormat="false" ht="15" hidden="false" customHeight="false" outlineLevel="0" collapsed="false">
      <c r="A1106" s="0" t="n">
        <f aca="false">'Profiles 8760'!A1095</f>
        <v>1093</v>
      </c>
      <c r="B1106" s="0" t="n">
        <f aca="false">'Profiles 8760'!B1095</f>
        <v>2</v>
      </c>
      <c r="C1106" s="0" t="n">
        <f aca="false">'Profiles 8760'!E1095</f>
        <v>0</v>
      </c>
      <c r="D1106" s="0" t="n">
        <f aca="false">'Profiles 8760'!F1095</f>
        <v>1</v>
      </c>
      <c r="E1106" s="0" t="n">
        <f aca="false">'Profiles 8760'!G1095</f>
        <v>0.343534</v>
      </c>
      <c r="F1106" s="0" t="n">
        <f aca="false">D1106*Assumptions!$C$11*$B$7+E1106*Assumptions!$C$12*$B$8</f>
        <v>302.8505406</v>
      </c>
      <c r="G1106" s="0" t="n">
        <f aca="false">C1106*Assumptions!$C$15</f>
        <v>0</v>
      </c>
      <c r="H1106" s="0" t="n">
        <f aca="false">MIN(F1106,G1106)</f>
        <v>0</v>
      </c>
      <c r="I1106" s="0" t="n">
        <f aca="false">IF(C1106=1,MIN(G1106-H1106,Assumptions!$C$13,P1105),0)</f>
        <v>0</v>
      </c>
      <c r="J1106" s="0" t="n">
        <f aca="false">H1106+I1106</f>
        <v>0</v>
      </c>
      <c r="K1106" s="0" t="n">
        <f aca="false">MIN(IF(C1106=1,F1106-H1106,F1106),Assumptions!$C$13,MAX(0,($B$5-P1105)/$B$6))</f>
        <v>0</v>
      </c>
      <c r="L1106" s="0" t="n">
        <f aca="false">IF(C1106=1,0,MIN(F1106-K1106,Assumptions!$C$15,MAX(0,$B$10-O1105-M1106)))</f>
        <v>200</v>
      </c>
      <c r="M1106" s="0" t="n">
        <f aca="false">'Profiles 8760'!H1095</f>
        <v>255600</v>
      </c>
      <c r="N1106" s="0" t="n">
        <f aca="false">J1106+L1106</f>
        <v>200</v>
      </c>
      <c r="O1106" s="0" t="n">
        <f aca="false">O1105+N1106</f>
        <v>90314.6307173462</v>
      </c>
      <c r="P1106" s="0" t="n">
        <f aca="false">MIN($B$5,P1105+K1106*$B$6-I1106)</f>
        <v>510.81</v>
      </c>
      <c r="Q1106" s="0" t="n">
        <f aca="false">MAX(0,F1106-H1106-K1106-L1106)</f>
        <v>102.8505406</v>
      </c>
    </row>
    <row r="1107" customFormat="false" ht="15" hidden="false" customHeight="false" outlineLevel="0" collapsed="false">
      <c r="A1107" s="0" t="n">
        <f aca="false">'Profiles 8760'!A1096</f>
        <v>1094</v>
      </c>
      <c r="B1107" s="0" t="n">
        <f aca="false">'Profiles 8760'!B1096</f>
        <v>2</v>
      </c>
      <c r="C1107" s="0" t="n">
        <f aca="false">'Profiles 8760'!E1096</f>
        <v>0</v>
      </c>
      <c r="D1107" s="0" t="n">
        <f aca="false">'Profiles 8760'!F1096</f>
        <v>1</v>
      </c>
      <c r="E1107" s="0" t="n">
        <f aca="false">'Profiles 8760'!G1096</f>
        <v>0.383599</v>
      </c>
      <c r="F1107" s="0" t="n">
        <f aca="false">D1107*Assumptions!$C$11*$B$7+E1107*Assumptions!$C$12*$B$8</f>
        <v>304.4891991</v>
      </c>
      <c r="G1107" s="0" t="n">
        <f aca="false">C1107*Assumptions!$C$15</f>
        <v>0</v>
      </c>
      <c r="H1107" s="0" t="n">
        <f aca="false">MIN(F1107,G1107)</f>
        <v>0</v>
      </c>
      <c r="I1107" s="0" t="n">
        <f aca="false">IF(C1107=1,MIN(G1107-H1107,Assumptions!$C$13,P1106),0)</f>
        <v>0</v>
      </c>
      <c r="J1107" s="0" t="n">
        <f aca="false">H1107+I1107</f>
        <v>0</v>
      </c>
      <c r="K1107" s="0" t="n">
        <f aca="false">MIN(IF(C1107=1,F1107-H1107,F1107),Assumptions!$C$13,MAX(0,($B$5-P1106)/$B$6))</f>
        <v>0</v>
      </c>
      <c r="L1107" s="0" t="n">
        <f aca="false">IF(C1107=1,0,MIN(F1107-K1107,Assumptions!$C$15,MAX(0,$B$10-O1106-M1107)))</f>
        <v>200</v>
      </c>
      <c r="M1107" s="0" t="n">
        <f aca="false">'Profiles 8760'!H1096</f>
        <v>255600</v>
      </c>
      <c r="N1107" s="0" t="n">
        <f aca="false">J1107+L1107</f>
        <v>200</v>
      </c>
      <c r="O1107" s="0" t="n">
        <f aca="false">O1106+N1107</f>
        <v>90514.6307173462</v>
      </c>
      <c r="P1107" s="0" t="n">
        <f aca="false">MIN($B$5,P1106+K1107*$B$6-I1107)</f>
        <v>510.81</v>
      </c>
      <c r="Q1107" s="0" t="n">
        <f aca="false">MAX(0,F1107-H1107-K1107-L1107)</f>
        <v>104.4891991</v>
      </c>
    </row>
    <row r="1108" customFormat="false" ht="15" hidden="false" customHeight="false" outlineLevel="0" collapsed="false">
      <c r="A1108" s="0" t="n">
        <f aca="false">'Profiles 8760'!A1097</f>
        <v>1095</v>
      </c>
      <c r="B1108" s="0" t="n">
        <f aca="false">'Profiles 8760'!B1097</f>
        <v>2</v>
      </c>
      <c r="C1108" s="0" t="n">
        <f aca="false">'Profiles 8760'!E1097</f>
        <v>0</v>
      </c>
      <c r="D1108" s="0" t="n">
        <f aca="false">'Profiles 8760'!F1097</f>
        <v>1</v>
      </c>
      <c r="E1108" s="0" t="n">
        <f aca="false">'Profiles 8760'!G1097</f>
        <v>0.348237</v>
      </c>
      <c r="F1108" s="0" t="n">
        <f aca="false">D1108*Assumptions!$C$11*$B$7+E1108*Assumptions!$C$12*$B$8</f>
        <v>303.0428933</v>
      </c>
      <c r="G1108" s="0" t="n">
        <f aca="false">C1108*Assumptions!$C$15</f>
        <v>0</v>
      </c>
      <c r="H1108" s="0" t="n">
        <f aca="false">MIN(F1108,G1108)</f>
        <v>0</v>
      </c>
      <c r="I1108" s="0" t="n">
        <f aca="false">IF(C1108=1,MIN(G1108-H1108,Assumptions!$C$13,P1107),0)</f>
        <v>0</v>
      </c>
      <c r="J1108" s="0" t="n">
        <f aca="false">H1108+I1108</f>
        <v>0</v>
      </c>
      <c r="K1108" s="0" t="n">
        <f aca="false">MIN(IF(C1108=1,F1108-H1108,F1108),Assumptions!$C$13,MAX(0,($B$5-P1107)/$B$6))</f>
        <v>0</v>
      </c>
      <c r="L1108" s="0" t="n">
        <f aca="false">IF(C1108=1,0,MIN(F1108-K1108,Assumptions!$C$15,MAX(0,$B$10-O1107-M1108)))</f>
        <v>200</v>
      </c>
      <c r="M1108" s="0" t="n">
        <f aca="false">'Profiles 8760'!H1097</f>
        <v>255600</v>
      </c>
      <c r="N1108" s="0" t="n">
        <f aca="false">J1108+L1108</f>
        <v>200</v>
      </c>
      <c r="O1108" s="0" t="n">
        <f aca="false">O1107+N1108</f>
        <v>90714.6307173462</v>
      </c>
      <c r="P1108" s="0" t="n">
        <f aca="false">MIN($B$5,P1107+K1108*$B$6-I1108)</f>
        <v>510.81</v>
      </c>
      <c r="Q1108" s="0" t="n">
        <f aca="false">MAX(0,F1108-H1108-K1108-L1108)</f>
        <v>103.0428933</v>
      </c>
    </row>
    <row r="1109" customFormat="false" ht="15" hidden="false" customHeight="false" outlineLevel="0" collapsed="false">
      <c r="A1109" s="0" t="n">
        <f aca="false">'Profiles 8760'!A1098</f>
        <v>1096</v>
      </c>
      <c r="B1109" s="0" t="n">
        <f aca="false">'Profiles 8760'!B1098</f>
        <v>2</v>
      </c>
      <c r="C1109" s="0" t="n">
        <f aca="false">'Profiles 8760'!E1098</f>
        <v>0</v>
      </c>
      <c r="D1109" s="0" t="n">
        <f aca="false">'Profiles 8760'!F1098</f>
        <v>0.877289</v>
      </c>
      <c r="E1109" s="0" t="n">
        <f aca="false">'Profiles 8760'!G1098</f>
        <v>0.47542</v>
      </c>
      <c r="F1109" s="0" t="n">
        <f aca="false">D1109*Assumptions!$C$11*$B$7+E1109*Assumptions!$C$12*$B$8</f>
        <v>272.8057412</v>
      </c>
      <c r="G1109" s="0" t="n">
        <f aca="false">C1109*Assumptions!$C$15</f>
        <v>0</v>
      </c>
      <c r="H1109" s="0" t="n">
        <f aca="false">MIN(F1109,G1109)</f>
        <v>0</v>
      </c>
      <c r="I1109" s="0" t="n">
        <f aca="false">IF(C1109=1,MIN(G1109-H1109,Assumptions!$C$13,P1108),0)</f>
        <v>0</v>
      </c>
      <c r="J1109" s="0" t="n">
        <f aca="false">H1109+I1109</f>
        <v>0</v>
      </c>
      <c r="K1109" s="0" t="n">
        <f aca="false">MIN(IF(C1109=1,F1109-H1109,F1109),Assumptions!$C$13,MAX(0,($B$5-P1108)/$B$6))</f>
        <v>0</v>
      </c>
      <c r="L1109" s="0" t="n">
        <f aca="false">IF(C1109=1,0,MIN(F1109-K1109,Assumptions!$C$15,MAX(0,$B$10-O1108-M1109)))</f>
        <v>200</v>
      </c>
      <c r="M1109" s="0" t="n">
        <f aca="false">'Profiles 8760'!H1098</f>
        <v>255600</v>
      </c>
      <c r="N1109" s="0" t="n">
        <f aca="false">J1109+L1109</f>
        <v>200</v>
      </c>
      <c r="O1109" s="0" t="n">
        <f aca="false">O1108+N1109</f>
        <v>90914.6307173462</v>
      </c>
      <c r="P1109" s="0" t="n">
        <f aca="false">MIN($B$5,P1108+K1109*$B$6-I1109)</f>
        <v>510.81</v>
      </c>
      <c r="Q1109" s="0" t="n">
        <f aca="false">MAX(0,F1109-H1109-K1109-L1109)</f>
        <v>72.8057412</v>
      </c>
    </row>
    <row r="1110" customFormat="false" ht="15" hidden="false" customHeight="false" outlineLevel="0" collapsed="false">
      <c r="A1110" s="0" t="n">
        <f aca="false">'Profiles 8760'!A1099</f>
        <v>1097</v>
      </c>
      <c r="B1110" s="0" t="n">
        <f aca="false">'Profiles 8760'!B1099</f>
        <v>2</v>
      </c>
      <c r="C1110" s="0" t="n">
        <f aca="false">'Profiles 8760'!E1099</f>
        <v>0</v>
      </c>
      <c r="D1110" s="0" t="n">
        <f aca="false">'Profiles 8760'!F1099</f>
        <v>0.499677</v>
      </c>
      <c r="E1110" s="0" t="n">
        <f aca="false">'Profiles 8760'!G1099</f>
        <v>0.523649</v>
      </c>
      <c r="F1110" s="0" t="n">
        <f aca="false">D1110*Assumptions!$C$11*$B$7+E1110*Assumptions!$C$12*$B$8</f>
        <v>165.7239617</v>
      </c>
      <c r="G1110" s="0" t="n">
        <f aca="false">C1110*Assumptions!$C$15</f>
        <v>0</v>
      </c>
      <c r="H1110" s="0" t="n">
        <f aca="false">MIN(F1110,G1110)</f>
        <v>0</v>
      </c>
      <c r="I1110" s="0" t="n">
        <f aca="false">IF(C1110=1,MIN(G1110-H1110,Assumptions!$C$13,P1109),0)</f>
        <v>0</v>
      </c>
      <c r="J1110" s="0" t="n">
        <f aca="false">H1110+I1110</f>
        <v>0</v>
      </c>
      <c r="K1110" s="0" t="n">
        <f aca="false">MIN(IF(C1110=1,F1110-H1110,F1110),Assumptions!$C$13,MAX(0,($B$5-P1109)/$B$6))</f>
        <v>0</v>
      </c>
      <c r="L1110" s="0" t="n">
        <f aca="false">IF(C1110=1,0,MIN(F1110-K1110,Assumptions!$C$15,MAX(0,$B$10-O1109-M1110)))</f>
        <v>165.7239617</v>
      </c>
      <c r="M1110" s="0" t="n">
        <f aca="false">'Profiles 8760'!H1099</f>
        <v>255600</v>
      </c>
      <c r="N1110" s="0" t="n">
        <f aca="false">J1110+L1110</f>
        <v>165.7239617</v>
      </c>
      <c r="O1110" s="0" t="n">
        <f aca="false">O1109+N1110</f>
        <v>91080.3546790462</v>
      </c>
      <c r="P1110" s="0" t="n">
        <f aca="false">MIN($B$5,P1109+K1110*$B$6-I1110)</f>
        <v>510.81</v>
      </c>
      <c r="Q1110" s="0" t="n">
        <f aca="false">MAX(0,F1110-H1110-K1110-L1110)</f>
        <v>0</v>
      </c>
    </row>
    <row r="1111" customFormat="false" ht="15" hidden="false" customHeight="false" outlineLevel="0" collapsed="false">
      <c r="A1111" s="0" t="n">
        <f aca="false">'Profiles 8760'!A1100</f>
        <v>1098</v>
      </c>
      <c r="B1111" s="0" t="n">
        <f aca="false">'Profiles 8760'!B1100</f>
        <v>2</v>
      </c>
      <c r="C1111" s="0" t="n">
        <f aca="false">'Profiles 8760'!E1100</f>
        <v>0</v>
      </c>
      <c r="D1111" s="0" t="n">
        <f aca="false">'Profiles 8760'!F1100</f>
        <v>0.147922</v>
      </c>
      <c r="E1111" s="0" t="n">
        <f aca="false">'Profiles 8760'!G1100</f>
        <v>0.514558</v>
      </c>
      <c r="F1111" s="0" t="n">
        <f aca="false">D1111*Assumptions!$C$11*$B$7+E1111*Assumptions!$C$12*$B$8</f>
        <v>63.7652958</v>
      </c>
      <c r="G1111" s="0" t="n">
        <f aca="false">C1111*Assumptions!$C$15</f>
        <v>0</v>
      </c>
      <c r="H1111" s="0" t="n">
        <f aca="false">MIN(F1111,G1111)</f>
        <v>0</v>
      </c>
      <c r="I1111" s="0" t="n">
        <f aca="false">IF(C1111=1,MIN(G1111-H1111,Assumptions!$C$13,P1110),0)</f>
        <v>0</v>
      </c>
      <c r="J1111" s="0" t="n">
        <f aca="false">H1111+I1111</f>
        <v>0</v>
      </c>
      <c r="K1111" s="0" t="n">
        <f aca="false">MIN(IF(C1111=1,F1111-H1111,F1111),Assumptions!$C$13,MAX(0,($B$5-P1110)/$B$6))</f>
        <v>0</v>
      </c>
      <c r="L1111" s="0" t="n">
        <f aca="false">IF(C1111=1,0,MIN(F1111-K1111,Assumptions!$C$15,MAX(0,$B$10-O1110-M1111)))</f>
        <v>63.7652958</v>
      </c>
      <c r="M1111" s="0" t="n">
        <f aca="false">'Profiles 8760'!H1100</f>
        <v>255600</v>
      </c>
      <c r="N1111" s="0" t="n">
        <f aca="false">J1111+L1111</f>
        <v>63.7652958</v>
      </c>
      <c r="O1111" s="0" t="n">
        <f aca="false">O1110+N1111</f>
        <v>91144.1199748462</v>
      </c>
      <c r="P1111" s="0" t="n">
        <f aca="false">MIN($B$5,P1110+K1111*$B$6-I1111)</f>
        <v>510.81</v>
      </c>
      <c r="Q1111" s="0" t="n">
        <f aca="false">MAX(0,F1111-H1111-K1111-L1111)</f>
        <v>0</v>
      </c>
    </row>
    <row r="1112" customFormat="false" ht="15" hidden="false" customHeight="false" outlineLevel="0" collapsed="false">
      <c r="A1112" s="0" t="n">
        <f aca="false">'Profiles 8760'!A1101</f>
        <v>1099</v>
      </c>
      <c r="B1112" s="0" t="n">
        <f aca="false">'Profiles 8760'!B1101</f>
        <v>2</v>
      </c>
      <c r="C1112" s="0" t="n">
        <f aca="false">'Profiles 8760'!E1101</f>
        <v>0</v>
      </c>
      <c r="D1112" s="0" t="n">
        <f aca="false">'Profiles 8760'!F1101</f>
        <v>0</v>
      </c>
      <c r="E1112" s="0" t="n">
        <f aca="false">'Profiles 8760'!G1101</f>
        <v>0.493309</v>
      </c>
      <c r="F1112" s="0" t="n">
        <f aca="false">D1112*Assumptions!$C$11*$B$7+E1112*Assumptions!$C$12*$B$8</f>
        <v>20.1763381</v>
      </c>
      <c r="G1112" s="0" t="n">
        <f aca="false">C1112*Assumptions!$C$15</f>
        <v>0</v>
      </c>
      <c r="H1112" s="0" t="n">
        <f aca="false">MIN(F1112,G1112)</f>
        <v>0</v>
      </c>
      <c r="I1112" s="0" t="n">
        <f aca="false">IF(C1112=1,MIN(G1112-H1112,Assumptions!$C$13,P1111),0)</f>
        <v>0</v>
      </c>
      <c r="J1112" s="0" t="n">
        <f aca="false">H1112+I1112</f>
        <v>0</v>
      </c>
      <c r="K1112" s="0" t="n">
        <f aca="false">MIN(IF(C1112=1,F1112-H1112,F1112),Assumptions!$C$13,MAX(0,($B$5-P1111)/$B$6))</f>
        <v>0</v>
      </c>
      <c r="L1112" s="0" t="n">
        <f aca="false">IF(C1112=1,0,MIN(F1112-K1112,Assumptions!$C$15,MAX(0,$B$10-O1111-M1112)))</f>
        <v>20.1763381</v>
      </c>
      <c r="M1112" s="0" t="n">
        <f aca="false">'Profiles 8760'!H1101</f>
        <v>255600</v>
      </c>
      <c r="N1112" s="0" t="n">
        <f aca="false">J1112+L1112</f>
        <v>20.1763381</v>
      </c>
      <c r="O1112" s="0" t="n">
        <f aca="false">O1111+N1112</f>
        <v>91164.2963129462</v>
      </c>
      <c r="P1112" s="0" t="n">
        <f aca="false">MIN($B$5,P1111+K1112*$B$6-I1112)</f>
        <v>510.81</v>
      </c>
      <c r="Q1112" s="0" t="n">
        <f aca="false">MAX(0,F1112-H1112-K1112-L1112)</f>
        <v>0</v>
      </c>
    </row>
    <row r="1113" customFormat="false" ht="15" hidden="false" customHeight="false" outlineLevel="0" collapsed="false">
      <c r="A1113" s="0" t="n">
        <f aca="false">'Profiles 8760'!A1102</f>
        <v>1100</v>
      </c>
      <c r="B1113" s="0" t="n">
        <f aca="false">'Profiles 8760'!B1102</f>
        <v>2</v>
      </c>
      <c r="C1113" s="0" t="n">
        <f aca="false">'Profiles 8760'!E1102</f>
        <v>1</v>
      </c>
      <c r="D1113" s="0" t="n">
        <f aca="false">'Profiles 8760'!F1102</f>
        <v>0</v>
      </c>
      <c r="E1113" s="0" t="n">
        <f aca="false">'Profiles 8760'!G1102</f>
        <v>0.376089</v>
      </c>
      <c r="F1113" s="0" t="n">
        <f aca="false">D1113*Assumptions!$C$11*$B$7+E1113*Assumptions!$C$12*$B$8</f>
        <v>15.3820401</v>
      </c>
      <c r="G1113" s="0" t="n">
        <f aca="false">C1113*Assumptions!$C$15</f>
        <v>200</v>
      </c>
      <c r="H1113" s="0" t="n">
        <f aca="false">MIN(F1113,G1113)</f>
        <v>15.3820401</v>
      </c>
      <c r="I1113" s="0" t="n">
        <f aca="false">IF(C1113=1,MIN(G1113-H1113,Assumptions!$C$13,P1112),0)</f>
        <v>180</v>
      </c>
      <c r="J1113" s="0" t="n">
        <f aca="false">H1113+I1113</f>
        <v>195.3820401</v>
      </c>
      <c r="K1113" s="0" t="n">
        <f aca="false">MIN(IF(C1113=1,F1113-H1113,F1113),Assumptions!$C$13,MAX(0,($B$5-P1112)/$B$6))</f>
        <v>0</v>
      </c>
      <c r="L1113" s="0" t="n">
        <f aca="false">IF(C1113=1,0,MIN(F1113-K1113,Assumptions!$C$15,MAX(0,$B$10-O1112-M1113)))</f>
        <v>0</v>
      </c>
      <c r="M1113" s="0" t="n">
        <f aca="false">'Profiles 8760'!H1102</f>
        <v>255400</v>
      </c>
      <c r="N1113" s="0" t="n">
        <f aca="false">J1113+L1113</f>
        <v>195.3820401</v>
      </c>
      <c r="O1113" s="0" t="n">
        <f aca="false">O1112+N1113</f>
        <v>91359.6783530462</v>
      </c>
      <c r="P1113" s="0" t="n">
        <f aca="false">MIN($B$5,P1112+K1113*$B$6-I1113)</f>
        <v>330.81</v>
      </c>
      <c r="Q1113" s="0" t="n">
        <f aca="false">MAX(0,F1113-H1113-K1113-L1113)</f>
        <v>0</v>
      </c>
    </row>
    <row r="1114" customFormat="false" ht="15" hidden="false" customHeight="false" outlineLevel="0" collapsed="false">
      <c r="A1114" s="0" t="n">
        <f aca="false">'Profiles 8760'!A1103</f>
        <v>1101</v>
      </c>
      <c r="B1114" s="0" t="n">
        <f aca="false">'Profiles 8760'!B1103</f>
        <v>2</v>
      </c>
      <c r="C1114" s="0" t="n">
        <f aca="false">'Profiles 8760'!E1103</f>
        <v>1</v>
      </c>
      <c r="D1114" s="0" t="n">
        <f aca="false">'Profiles 8760'!F1103</f>
        <v>0</v>
      </c>
      <c r="E1114" s="0" t="n">
        <f aca="false">'Profiles 8760'!G1103</f>
        <v>0.382426</v>
      </c>
      <c r="F1114" s="0" t="n">
        <f aca="false">D1114*Assumptions!$C$11*$B$7+E1114*Assumptions!$C$12*$B$8</f>
        <v>15.6412234</v>
      </c>
      <c r="G1114" s="0" t="n">
        <f aca="false">C1114*Assumptions!$C$15</f>
        <v>200</v>
      </c>
      <c r="H1114" s="0" t="n">
        <f aca="false">MIN(F1114,G1114)</f>
        <v>15.6412234</v>
      </c>
      <c r="I1114" s="0" t="n">
        <f aca="false">IF(C1114=1,MIN(G1114-H1114,Assumptions!$C$13,P1113),0)</f>
        <v>180</v>
      </c>
      <c r="J1114" s="0" t="n">
        <f aca="false">H1114+I1114</f>
        <v>195.6412234</v>
      </c>
      <c r="K1114" s="0" t="n">
        <f aca="false">MIN(IF(C1114=1,F1114-H1114,F1114),Assumptions!$C$13,MAX(0,($B$5-P1113)/$B$6))</f>
        <v>0</v>
      </c>
      <c r="L1114" s="0" t="n">
        <f aca="false">IF(C1114=1,0,MIN(F1114-K1114,Assumptions!$C$15,MAX(0,$B$10-O1113-M1114)))</f>
        <v>0</v>
      </c>
      <c r="M1114" s="0" t="n">
        <f aca="false">'Profiles 8760'!H1103</f>
        <v>255200</v>
      </c>
      <c r="N1114" s="0" t="n">
        <f aca="false">J1114+L1114</f>
        <v>195.6412234</v>
      </c>
      <c r="O1114" s="0" t="n">
        <f aca="false">O1113+N1114</f>
        <v>91555.3195764462</v>
      </c>
      <c r="P1114" s="0" t="n">
        <f aca="false">MIN($B$5,P1113+K1114*$B$6-I1114)</f>
        <v>150.81</v>
      </c>
      <c r="Q1114" s="0" t="n">
        <f aca="false">MAX(0,F1114-H1114-K1114-L1114)</f>
        <v>0</v>
      </c>
    </row>
    <row r="1115" customFormat="false" ht="15" hidden="false" customHeight="false" outlineLevel="0" collapsed="false">
      <c r="A1115" s="0" t="n">
        <f aca="false">'Profiles 8760'!A1104</f>
        <v>1102</v>
      </c>
      <c r="B1115" s="0" t="n">
        <f aca="false">'Profiles 8760'!B1104</f>
        <v>2</v>
      </c>
      <c r="C1115" s="0" t="n">
        <f aca="false">'Profiles 8760'!E1104</f>
        <v>0</v>
      </c>
      <c r="D1115" s="0" t="n">
        <f aca="false">'Profiles 8760'!F1104</f>
        <v>0</v>
      </c>
      <c r="E1115" s="0" t="n">
        <f aca="false">'Profiles 8760'!G1104</f>
        <v>0.294759</v>
      </c>
      <c r="F1115" s="0" t="n">
        <f aca="false">D1115*Assumptions!$C$11*$B$7+E1115*Assumptions!$C$12*$B$8</f>
        <v>12.0556431</v>
      </c>
      <c r="G1115" s="0" t="n">
        <f aca="false">C1115*Assumptions!$C$15</f>
        <v>0</v>
      </c>
      <c r="H1115" s="0" t="n">
        <f aca="false">MIN(F1115,G1115)</f>
        <v>0</v>
      </c>
      <c r="I1115" s="0" t="n">
        <f aca="false">IF(C1115=1,MIN(G1115-H1115,Assumptions!$C$13,P1114),0)</f>
        <v>0</v>
      </c>
      <c r="J1115" s="0" t="n">
        <f aca="false">H1115+I1115</f>
        <v>0</v>
      </c>
      <c r="K1115" s="0" t="n">
        <f aca="false">MIN(IF(C1115=1,F1115-H1115,F1115),Assumptions!$C$13,MAX(0,($B$5-P1114)/$B$6))</f>
        <v>12.0556431</v>
      </c>
      <c r="L1115" s="0" t="n">
        <f aca="false">IF(C1115=1,0,MIN(F1115-K1115,Assumptions!$C$15,MAX(0,$B$10-O1114-M1115)))</f>
        <v>0</v>
      </c>
      <c r="M1115" s="0" t="n">
        <f aca="false">'Profiles 8760'!H1104</f>
        <v>255200</v>
      </c>
      <c r="N1115" s="0" t="n">
        <f aca="false">J1115+L1115</f>
        <v>0</v>
      </c>
      <c r="O1115" s="0" t="n">
        <f aca="false">O1114+N1115</f>
        <v>91555.3195764462</v>
      </c>
      <c r="P1115" s="0" t="n">
        <f aca="false">MIN($B$5,P1114+K1115*$B$6-I1115)</f>
        <v>161.25983143908</v>
      </c>
      <c r="Q1115" s="0" t="n">
        <f aca="false">MAX(0,F1115-H1115-K1115-L1115)</f>
        <v>0</v>
      </c>
    </row>
    <row r="1116" customFormat="false" ht="15" hidden="false" customHeight="false" outlineLevel="0" collapsed="false">
      <c r="A1116" s="0" t="n">
        <f aca="false">'Profiles 8760'!A1105</f>
        <v>1103</v>
      </c>
      <c r="B1116" s="0" t="n">
        <f aca="false">'Profiles 8760'!B1105</f>
        <v>2</v>
      </c>
      <c r="C1116" s="0" t="n">
        <f aca="false">'Profiles 8760'!E1105</f>
        <v>0</v>
      </c>
      <c r="D1116" s="0" t="n">
        <f aca="false">'Profiles 8760'!F1105</f>
        <v>0</v>
      </c>
      <c r="E1116" s="0" t="n">
        <f aca="false">'Profiles 8760'!G1105</f>
        <v>0.248245</v>
      </c>
      <c r="F1116" s="0" t="n">
        <f aca="false">D1116*Assumptions!$C$11*$B$7+E1116*Assumptions!$C$12*$B$8</f>
        <v>10.1532205</v>
      </c>
      <c r="G1116" s="0" t="n">
        <f aca="false">C1116*Assumptions!$C$15</f>
        <v>0</v>
      </c>
      <c r="H1116" s="0" t="n">
        <f aca="false">MIN(F1116,G1116)</f>
        <v>0</v>
      </c>
      <c r="I1116" s="0" t="n">
        <f aca="false">IF(C1116=1,MIN(G1116-H1116,Assumptions!$C$13,P1115),0)</f>
        <v>0</v>
      </c>
      <c r="J1116" s="0" t="n">
        <f aca="false">H1116+I1116</f>
        <v>0</v>
      </c>
      <c r="K1116" s="0" t="n">
        <f aca="false">MIN(IF(C1116=1,F1116-H1116,F1116),Assumptions!$C$13,MAX(0,($B$5-P1115)/$B$6))</f>
        <v>10.1532205</v>
      </c>
      <c r="L1116" s="0" t="n">
        <f aca="false">IF(C1116=1,0,MIN(F1116-K1116,Assumptions!$C$15,MAX(0,$B$10-O1115-M1116)))</f>
        <v>0</v>
      </c>
      <c r="M1116" s="0" t="n">
        <f aca="false">'Profiles 8760'!H1105</f>
        <v>255200</v>
      </c>
      <c r="N1116" s="0" t="n">
        <f aca="false">J1116+L1116</f>
        <v>0</v>
      </c>
      <c r="O1116" s="0" t="n">
        <f aca="false">O1115+N1116</f>
        <v>91555.3195764462</v>
      </c>
      <c r="P1116" s="0" t="n">
        <f aca="false">MIN($B$5,P1115+K1116*$B$6-I1116)</f>
        <v>170.06064296848</v>
      </c>
      <c r="Q1116" s="0" t="n">
        <f aca="false">MAX(0,F1116-H1116-K1116-L1116)</f>
        <v>0</v>
      </c>
    </row>
    <row r="1117" customFormat="false" ht="15" hidden="false" customHeight="false" outlineLevel="0" collapsed="false">
      <c r="A1117" s="0" t="n">
        <f aca="false">'Profiles 8760'!A1106</f>
        <v>1104</v>
      </c>
      <c r="B1117" s="0" t="n">
        <f aca="false">'Profiles 8760'!B1106</f>
        <v>2</v>
      </c>
      <c r="C1117" s="0" t="n">
        <f aca="false">'Profiles 8760'!E1106</f>
        <v>0</v>
      </c>
      <c r="D1117" s="0" t="n">
        <f aca="false">'Profiles 8760'!F1106</f>
        <v>0</v>
      </c>
      <c r="E1117" s="0" t="n">
        <f aca="false">'Profiles 8760'!G1106</f>
        <v>0.249616</v>
      </c>
      <c r="F1117" s="0" t="n">
        <f aca="false">D1117*Assumptions!$C$11*$B$7+E1117*Assumptions!$C$12*$B$8</f>
        <v>10.2092944</v>
      </c>
      <c r="G1117" s="0" t="n">
        <f aca="false">C1117*Assumptions!$C$15</f>
        <v>0</v>
      </c>
      <c r="H1117" s="0" t="n">
        <f aca="false">MIN(F1117,G1117)</f>
        <v>0</v>
      </c>
      <c r="I1117" s="0" t="n">
        <f aca="false">IF(C1117=1,MIN(G1117-H1117,Assumptions!$C$13,P1116),0)</f>
        <v>0</v>
      </c>
      <c r="J1117" s="0" t="n">
        <f aca="false">H1117+I1117</f>
        <v>0</v>
      </c>
      <c r="K1117" s="0" t="n">
        <f aca="false">MIN(IF(C1117=1,F1117-H1117,F1117),Assumptions!$C$13,MAX(0,($B$5-P1116)/$B$6))</f>
        <v>10.2092944</v>
      </c>
      <c r="L1117" s="0" t="n">
        <f aca="false">IF(C1117=1,0,MIN(F1117-K1117,Assumptions!$C$15,MAX(0,$B$10-O1116-M1117)))</f>
        <v>0</v>
      </c>
      <c r="M1117" s="0" t="n">
        <f aca="false">'Profiles 8760'!H1106</f>
        <v>255200</v>
      </c>
      <c r="N1117" s="0" t="n">
        <f aca="false">J1117+L1117</f>
        <v>0</v>
      </c>
      <c r="O1117" s="0" t="n">
        <f aca="false">O1116+N1117</f>
        <v>91555.3195764462</v>
      </c>
      <c r="P1117" s="0" t="n">
        <f aca="false">MIN($B$5,P1116+K1117*$B$6-I1117)</f>
        <v>178.9100593544</v>
      </c>
      <c r="Q1117" s="0" t="n">
        <f aca="false">MAX(0,F1117-H1117-K1117-L1117)</f>
        <v>0</v>
      </c>
    </row>
    <row r="1118" customFormat="false" ht="15" hidden="false" customHeight="false" outlineLevel="0" collapsed="false">
      <c r="A1118" s="0" t="n">
        <f aca="false">'Profiles 8760'!A1107</f>
        <v>1105</v>
      </c>
      <c r="B1118" s="0" t="n">
        <f aca="false">'Profiles 8760'!B1107</f>
        <v>2</v>
      </c>
      <c r="C1118" s="0" t="n">
        <f aca="false">'Profiles 8760'!E1107</f>
        <v>0</v>
      </c>
      <c r="D1118" s="0" t="n">
        <f aca="false">'Profiles 8760'!F1107</f>
        <v>0</v>
      </c>
      <c r="E1118" s="0" t="n">
        <f aca="false">'Profiles 8760'!G1107</f>
        <v>0.183624</v>
      </c>
      <c r="F1118" s="0" t="n">
        <f aca="false">D1118*Assumptions!$C$11*$B$7+E1118*Assumptions!$C$12*$B$8</f>
        <v>7.5102216</v>
      </c>
      <c r="G1118" s="0" t="n">
        <f aca="false">C1118*Assumptions!$C$15</f>
        <v>0</v>
      </c>
      <c r="H1118" s="0" t="n">
        <f aca="false">MIN(F1118,G1118)</f>
        <v>0</v>
      </c>
      <c r="I1118" s="0" t="n">
        <f aca="false">IF(C1118=1,MIN(G1118-H1118,Assumptions!$C$13,P1117),0)</f>
        <v>0</v>
      </c>
      <c r="J1118" s="0" t="n">
        <f aca="false">H1118+I1118</f>
        <v>0</v>
      </c>
      <c r="K1118" s="0" t="n">
        <f aca="false">MIN(IF(C1118=1,F1118-H1118,F1118),Assumptions!$C$13,MAX(0,($B$5-P1117)/$B$6))</f>
        <v>7.5102216</v>
      </c>
      <c r="L1118" s="0" t="n">
        <f aca="false">IF(C1118=1,0,MIN(F1118-K1118,Assumptions!$C$15,MAX(0,$B$10-O1117-M1118)))</f>
        <v>0</v>
      </c>
      <c r="M1118" s="0" t="n">
        <f aca="false">'Profiles 8760'!H1107</f>
        <v>255200</v>
      </c>
      <c r="N1118" s="0" t="n">
        <f aca="false">J1118+L1118</f>
        <v>0</v>
      </c>
      <c r="O1118" s="0" t="n">
        <f aca="false">O1117+N1118</f>
        <v>91555.3195764462</v>
      </c>
      <c r="P1118" s="0" t="n">
        <f aca="false">MIN($B$5,P1117+K1118*$B$6-I1118)</f>
        <v>185.41991943728</v>
      </c>
      <c r="Q1118" s="0" t="n">
        <f aca="false">MAX(0,F1118-H1118-K1118-L1118)</f>
        <v>0</v>
      </c>
    </row>
    <row r="1119" customFormat="false" ht="15" hidden="false" customHeight="false" outlineLevel="0" collapsed="false">
      <c r="A1119" s="0" t="n">
        <f aca="false">'Profiles 8760'!A1108</f>
        <v>1106</v>
      </c>
      <c r="B1119" s="0" t="n">
        <f aca="false">'Profiles 8760'!B1108</f>
        <v>2</v>
      </c>
      <c r="C1119" s="0" t="n">
        <f aca="false">'Profiles 8760'!E1108</f>
        <v>0</v>
      </c>
      <c r="D1119" s="0" t="n">
        <f aca="false">'Profiles 8760'!F1108</f>
        <v>0</v>
      </c>
      <c r="E1119" s="0" t="n">
        <f aca="false">'Profiles 8760'!G1108</f>
        <v>0.260302</v>
      </c>
      <c r="F1119" s="0" t="n">
        <f aca="false">D1119*Assumptions!$C$11*$B$7+E1119*Assumptions!$C$12*$B$8</f>
        <v>10.6463518</v>
      </c>
      <c r="G1119" s="0" t="n">
        <f aca="false">C1119*Assumptions!$C$15</f>
        <v>0</v>
      </c>
      <c r="H1119" s="0" t="n">
        <f aca="false">MIN(F1119,G1119)</f>
        <v>0</v>
      </c>
      <c r="I1119" s="0" t="n">
        <f aca="false">IF(C1119=1,MIN(G1119-H1119,Assumptions!$C$13,P1118),0)</f>
        <v>0</v>
      </c>
      <c r="J1119" s="0" t="n">
        <f aca="false">H1119+I1119</f>
        <v>0</v>
      </c>
      <c r="K1119" s="0" t="n">
        <f aca="false">MIN(IF(C1119=1,F1119-H1119,F1119),Assumptions!$C$13,MAX(0,($B$5-P1118)/$B$6))</f>
        <v>10.6463518</v>
      </c>
      <c r="L1119" s="0" t="n">
        <f aca="false">IF(C1119=1,0,MIN(F1119-K1119,Assumptions!$C$15,MAX(0,$B$10-O1118-M1119)))</f>
        <v>0</v>
      </c>
      <c r="M1119" s="0" t="n">
        <f aca="false">'Profiles 8760'!H1108</f>
        <v>255200</v>
      </c>
      <c r="N1119" s="0" t="n">
        <f aca="false">J1119+L1119</f>
        <v>0</v>
      </c>
      <c r="O1119" s="0" t="n">
        <f aca="false">O1118+N1119</f>
        <v>91555.3195764462</v>
      </c>
      <c r="P1119" s="0" t="n">
        <f aca="false">MIN($B$5,P1118+K1119*$B$6-I1119)</f>
        <v>194.64817717752</v>
      </c>
      <c r="Q1119" s="0" t="n">
        <f aca="false">MAX(0,F1119-H1119-K1119-L1119)</f>
        <v>0</v>
      </c>
    </row>
    <row r="1120" customFormat="false" ht="15" hidden="false" customHeight="false" outlineLevel="0" collapsed="false">
      <c r="A1120" s="0" t="n">
        <f aca="false">'Profiles 8760'!A1109</f>
        <v>1107</v>
      </c>
      <c r="B1120" s="0" t="n">
        <f aca="false">'Profiles 8760'!B1109</f>
        <v>2</v>
      </c>
      <c r="C1120" s="0" t="n">
        <f aca="false">'Profiles 8760'!E1109</f>
        <v>0</v>
      </c>
      <c r="D1120" s="0" t="n">
        <f aca="false">'Profiles 8760'!F1109</f>
        <v>0</v>
      </c>
      <c r="E1120" s="0" t="n">
        <f aca="false">'Profiles 8760'!G1109</f>
        <v>0.249553</v>
      </c>
      <c r="F1120" s="0" t="n">
        <f aca="false">D1120*Assumptions!$C$11*$B$7+E1120*Assumptions!$C$12*$B$8</f>
        <v>10.2067177</v>
      </c>
      <c r="G1120" s="0" t="n">
        <f aca="false">C1120*Assumptions!$C$15</f>
        <v>0</v>
      </c>
      <c r="H1120" s="0" t="n">
        <f aca="false">MIN(F1120,G1120)</f>
        <v>0</v>
      </c>
      <c r="I1120" s="0" t="n">
        <f aca="false">IF(C1120=1,MIN(G1120-H1120,Assumptions!$C$13,P1119),0)</f>
        <v>0</v>
      </c>
      <c r="J1120" s="0" t="n">
        <f aca="false">H1120+I1120</f>
        <v>0</v>
      </c>
      <c r="K1120" s="0" t="n">
        <f aca="false">MIN(IF(C1120=1,F1120-H1120,F1120),Assumptions!$C$13,MAX(0,($B$5-P1119)/$B$6))</f>
        <v>10.2067177</v>
      </c>
      <c r="L1120" s="0" t="n">
        <f aca="false">IF(C1120=1,0,MIN(F1120-K1120,Assumptions!$C$15,MAX(0,$B$10-O1119-M1120)))</f>
        <v>0</v>
      </c>
      <c r="M1120" s="0" t="n">
        <f aca="false">'Profiles 8760'!H1109</f>
        <v>255200</v>
      </c>
      <c r="N1120" s="0" t="n">
        <f aca="false">J1120+L1120</f>
        <v>0</v>
      </c>
      <c r="O1120" s="0" t="n">
        <f aca="false">O1119+N1120</f>
        <v>91555.3195764462</v>
      </c>
      <c r="P1120" s="0" t="n">
        <f aca="false">MIN($B$5,P1119+K1120*$B$6-I1120)</f>
        <v>203.49536007988</v>
      </c>
      <c r="Q1120" s="0" t="n">
        <f aca="false">MAX(0,F1120-H1120-K1120-L1120)</f>
        <v>0</v>
      </c>
    </row>
    <row r="1121" customFormat="false" ht="15" hidden="false" customHeight="false" outlineLevel="0" collapsed="false">
      <c r="A1121" s="0" t="n">
        <f aca="false">'Profiles 8760'!A1110</f>
        <v>1108</v>
      </c>
      <c r="B1121" s="0" t="n">
        <f aca="false">'Profiles 8760'!B1110</f>
        <v>2</v>
      </c>
      <c r="C1121" s="0" t="n">
        <f aca="false">'Profiles 8760'!E1110</f>
        <v>0</v>
      </c>
      <c r="D1121" s="0" t="n">
        <f aca="false">'Profiles 8760'!F1110</f>
        <v>0</v>
      </c>
      <c r="E1121" s="0" t="n">
        <f aca="false">'Profiles 8760'!G1110</f>
        <v>0.158059</v>
      </c>
      <c r="F1121" s="0" t="n">
        <f aca="false">D1121*Assumptions!$C$11*$B$7+E1121*Assumptions!$C$12*$B$8</f>
        <v>6.4646131</v>
      </c>
      <c r="G1121" s="0" t="n">
        <f aca="false">C1121*Assumptions!$C$15</f>
        <v>0</v>
      </c>
      <c r="H1121" s="0" t="n">
        <f aca="false">MIN(F1121,G1121)</f>
        <v>0</v>
      </c>
      <c r="I1121" s="0" t="n">
        <f aca="false">IF(C1121=1,MIN(G1121-H1121,Assumptions!$C$13,P1120),0)</f>
        <v>0</v>
      </c>
      <c r="J1121" s="0" t="n">
        <f aca="false">H1121+I1121</f>
        <v>0</v>
      </c>
      <c r="K1121" s="0" t="n">
        <f aca="false">MIN(IF(C1121=1,F1121-H1121,F1121),Assumptions!$C$13,MAX(0,($B$5-P1120)/$B$6))</f>
        <v>6.4646131</v>
      </c>
      <c r="L1121" s="0" t="n">
        <f aca="false">IF(C1121=1,0,MIN(F1121-K1121,Assumptions!$C$15,MAX(0,$B$10-O1120-M1121)))</f>
        <v>0</v>
      </c>
      <c r="M1121" s="0" t="n">
        <f aca="false">'Profiles 8760'!H1110</f>
        <v>255200</v>
      </c>
      <c r="N1121" s="0" t="n">
        <f aca="false">J1121+L1121</f>
        <v>0</v>
      </c>
      <c r="O1121" s="0" t="n">
        <f aca="false">O1120+N1121</f>
        <v>91555.3195764462</v>
      </c>
      <c r="P1121" s="0" t="n">
        <f aca="false">MIN($B$5,P1120+K1121*$B$6-I1121)</f>
        <v>209.09888671496</v>
      </c>
      <c r="Q1121" s="0" t="n">
        <f aca="false">MAX(0,F1121-H1121-K1121-L1121)</f>
        <v>0</v>
      </c>
    </row>
    <row r="1122" customFormat="false" ht="15" hidden="false" customHeight="false" outlineLevel="0" collapsed="false">
      <c r="A1122" s="0" t="n">
        <f aca="false">'Profiles 8760'!A1111</f>
        <v>1109</v>
      </c>
      <c r="B1122" s="0" t="n">
        <f aca="false">'Profiles 8760'!B1111</f>
        <v>2</v>
      </c>
      <c r="C1122" s="0" t="n">
        <f aca="false">'Profiles 8760'!E1111</f>
        <v>0</v>
      </c>
      <c r="D1122" s="0" t="n">
        <f aca="false">'Profiles 8760'!F1111</f>
        <v>0</v>
      </c>
      <c r="E1122" s="0" t="n">
        <f aca="false">'Profiles 8760'!G1111</f>
        <v>0.215089</v>
      </c>
      <c r="F1122" s="0" t="n">
        <f aca="false">D1122*Assumptions!$C$11*$B$7+E1122*Assumptions!$C$12*$B$8</f>
        <v>8.7971401</v>
      </c>
      <c r="G1122" s="0" t="n">
        <f aca="false">C1122*Assumptions!$C$15</f>
        <v>0</v>
      </c>
      <c r="H1122" s="0" t="n">
        <f aca="false">MIN(F1122,G1122)</f>
        <v>0</v>
      </c>
      <c r="I1122" s="0" t="n">
        <f aca="false">IF(C1122=1,MIN(G1122-H1122,Assumptions!$C$13,P1121),0)</f>
        <v>0</v>
      </c>
      <c r="J1122" s="0" t="n">
        <f aca="false">H1122+I1122</f>
        <v>0</v>
      </c>
      <c r="K1122" s="0" t="n">
        <f aca="false">MIN(IF(C1122=1,F1122-H1122,F1122),Assumptions!$C$13,MAX(0,($B$5-P1121)/$B$6))</f>
        <v>8.7971401</v>
      </c>
      <c r="L1122" s="0" t="n">
        <f aca="false">IF(C1122=1,0,MIN(F1122-K1122,Assumptions!$C$15,MAX(0,$B$10-O1121-M1122)))</f>
        <v>0</v>
      </c>
      <c r="M1122" s="0" t="n">
        <f aca="false">'Profiles 8760'!H1111</f>
        <v>255200</v>
      </c>
      <c r="N1122" s="0" t="n">
        <f aca="false">J1122+L1122</f>
        <v>0</v>
      </c>
      <c r="O1122" s="0" t="n">
        <f aca="false">O1121+N1122</f>
        <v>91555.3195764462</v>
      </c>
      <c r="P1122" s="0" t="n">
        <f aca="false">MIN($B$5,P1121+K1122*$B$6-I1122)</f>
        <v>216.72424775364</v>
      </c>
      <c r="Q1122" s="0" t="n">
        <f aca="false">MAX(0,F1122-H1122-K1122-L1122)</f>
        <v>0</v>
      </c>
    </row>
    <row r="1123" customFormat="false" ht="15" hidden="false" customHeight="false" outlineLevel="0" collapsed="false">
      <c r="A1123" s="0" t="n">
        <f aca="false">'Profiles 8760'!A1112</f>
        <v>1110</v>
      </c>
      <c r="B1123" s="0" t="n">
        <f aca="false">'Profiles 8760'!B1112</f>
        <v>2</v>
      </c>
      <c r="C1123" s="0" t="n">
        <f aca="false">'Profiles 8760'!E1112</f>
        <v>0</v>
      </c>
      <c r="D1123" s="0" t="n">
        <f aca="false">'Profiles 8760'!F1112</f>
        <v>0</v>
      </c>
      <c r="E1123" s="0" t="n">
        <f aca="false">'Profiles 8760'!G1112</f>
        <v>0.32129</v>
      </c>
      <c r="F1123" s="0" t="n">
        <f aca="false">D1123*Assumptions!$C$11*$B$7+E1123*Assumptions!$C$12*$B$8</f>
        <v>13.140761</v>
      </c>
      <c r="G1123" s="0" t="n">
        <f aca="false">C1123*Assumptions!$C$15</f>
        <v>0</v>
      </c>
      <c r="H1123" s="0" t="n">
        <f aca="false">MIN(F1123,G1123)</f>
        <v>0</v>
      </c>
      <c r="I1123" s="0" t="n">
        <f aca="false">IF(C1123=1,MIN(G1123-H1123,Assumptions!$C$13,P1122),0)</f>
        <v>0</v>
      </c>
      <c r="J1123" s="0" t="n">
        <f aca="false">H1123+I1123</f>
        <v>0</v>
      </c>
      <c r="K1123" s="0" t="n">
        <f aca="false">MIN(IF(C1123=1,F1123-H1123,F1123),Assumptions!$C$13,MAX(0,($B$5-P1122)/$B$6))</f>
        <v>13.140761</v>
      </c>
      <c r="L1123" s="0" t="n">
        <f aca="false">IF(C1123=1,0,MIN(F1123-K1123,Assumptions!$C$15,MAX(0,$B$10-O1122-M1123)))</f>
        <v>0</v>
      </c>
      <c r="M1123" s="0" t="n">
        <f aca="false">'Profiles 8760'!H1112</f>
        <v>255200</v>
      </c>
      <c r="N1123" s="0" t="n">
        <f aca="false">J1123+L1123</f>
        <v>0</v>
      </c>
      <c r="O1123" s="0" t="n">
        <f aca="false">O1122+N1123</f>
        <v>91555.3195764462</v>
      </c>
      <c r="P1123" s="0" t="n">
        <f aca="false">MIN($B$5,P1122+K1123*$B$6-I1123)</f>
        <v>228.11465938844</v>
      </c>
      <c r="Q1123" s="0" t="n">
        <f aca="false">MAX(0,F1123-H1123-K1123-L1123)</f>
        <v>0</v>
      </c>
    </row>
    <row r="1124" customFormat="false" ht="15" hidden="false" customHeight="false" outlineLevel="0" collapsed="false">
      <c r="A1124" s="0" t="n">
        <f aca="false">'Profiles 8760'!A1113</f>
        <v>1111</v>
      </c>
      <c r="B1124" s="0" t="n">
        <f aca="false">'Profiles 8760'!B1113</f>
        <v>2</v>
      </c>
      <c r="C1124" s="0" t="n">
        <f aca="false">'Profiles 8760'!E1113</f>
        <v>0</v>
      </c>
      <c r="D1124" s="0" t="n">
        <f aca="false">'Profiles 8760'!F1113</f>
        <v>0</v>
      </c>
      <c r="E1124" s="0" t="n">
        <f aca="false">'Profiles 8760'!G1113</f>
        <v>0.336097</v>
      </c>
      <c r="F1124" s="0" t="n">
        <f aca="false">D1124*Assumptions!$C$11*$B$7+E1124*Assumptions!$C$12*$B$8</f>
        <v>13.7463673</v>
      </c>
      <c r="G1124" s="0" t="n">
        <f aca="false">C1124*Assumptions!$C$15</f>
        <v>0</v>
      </c>
      <c r="H1124" s="0" t="n">
        <f aca="false">MIN(F1124,G1124)</f>
        <v>0</v>
      </c>
      <c r="I1124" s="0" t="n">
        <f aca="false">IF(C1124=1,MIN(G1124-H1124,Assumptions!$C$13,P1123),0)</f>
        <v>0</v>
      </c>
      <c r="J1124" s="0" t="n">
        <f aca="false">H1124+I1124</f>
        <v>0</v>
      </c>
      <c r="K1124" s="0" t="n">
        <f aca="false">MIN(IF(C1124=1,F1124-H1124,F1124),Assumptions!$C$13,MAX(0,($B$5-P1123)/$B$6))</f>
        <v>13.7463673</v>
      </c>
      <c r="L1124" s="0" t="n">
        <f aca="false">IF(C1124=1,0,MIN(F1124-K1124,Assumptions!$C$15,MAX(0,$B$10-O1123-M1124)))</f>
        <v>0</v>
      </c>
      <c r="M1124" s="0" t="n">
        <f aca="false">'Profiles 8760'!H1113</f>
        <v>255200</v>
      </c>
      <c r="N1124" s="0" t="n">
        <f aca="false">J1124+L1124</f>
        <v>0</v>
      </c>
      <c r="O1124" s="0" t="n">
        <f aca="false">O1123+N1124</f>
        <v>91555.3195764462</v>
      </c>
      <c r="P1124" s="0" t="n">
        <f aca="false">MIN($B$5,P1123+K1124*$B$6-I1124)</f>
        <v>240.03001056408</v>
      </c>
      <c r="Q1124" s="0" t="n">
        <f aca="false">MAX(0,F1124-H1124-K1124-L1124)</f>
        <v>0</v>
      </c>
    </row>
    <row r="1125" customFormat="false" ht="15" hidden="false" customHeight="false" outlineLevel="0" collapsed="false">
      <c r="A1125" s="0" t="n">
        <f aca="false">'Profiles 8760'!A1114</f>
        <v>1112</v>
      </c>
      <c r="B1125" s="0" t="n">
        <f aca="false">'Profiles 8760'!B1114</f>
        <v>2</v>
      </c>
      <c r="C1125" s="0" t="n">
        <f aca="false">'Profiles 8760'!E1114</f>
        <v>1</v>
      </c>
      <c r="D1125" s="0" t="n">
        <f aca="false">'Profiles 8760'!F1114</f>
        <v>0.111108</v>
      </c>
      <c r="E1125" s="0" t="n">
        <f aca="false">'Profiles 8760'!G1114</f>
        <v>0.181413</v>
      </c>
      <c r="F1125" s="0" t="n">
        <f aca="false">D1125*Assumptions!$C$11*$B$7+E1125*Assumptions!$C$12*$B$8</f>
        <v>39.5077821</v>
      </c>
      <c r="G1125" s="0" t="n">
        <f aca="false">C1125*Assumptions!$C$15</f>
        <v>200</v>
      </c>
      <c r="H1125" s="0" t="n">
        <f aca="false">MIN(F1125,G1125)</f>
        <v>39.5077821</v>
      </c>
      <c r="I1125" s="0" t="n">
        <f aca="false">IF(C1125=1,MIN(G1125-H1125,Assumptions!$C$13,P1124),0)</f>
        <v>160.4922179</v>
      </c>
      <c r="J1125" s="0" t="n">
        <f aca="false">H1125+I1125</f>
        <v>200</v>
      </c>
      <c r="K1125" s="0" t="n">
        <f aca="false">MIN(IF(C1125=1,F1125-H1125,F1125),Assumptions!$C$13,MAX(0,($B$5-P1124)/$B$6))</f>
        <v>0</v>
      </c>
      <c r="L1125" s="0" t="n">
        <f aca="false">IF(C1125=1,0,MIN(F1125-K1125,Assumptions!$C$15,MAX(0,$B$10-O1124-M1125)))</f>
        <v>0</v>
      </c>
      <c r="M1125" s="0" t="n">
        <f aca="false">'Profiles 8760'!H1114</f>
        <v>255000</v>
      </c>
      <c r="N1125" s="0" t="n">
        <f aca="false">J1125+L1125</f>
        <v>200</v>
      </c>
      <c r="O1125" s="0" t="n">
        <f aca="false">O1124+N1125</f>
        <v>91755.3195764462</v>
      </c>
      <c r="P1125" s="0" t="n">
        <f aca="false">MIN($B$5,P1124+K1125*$B$6-I1125)</f>
        <v>79.53779266408</v>
      </c>
      <c r="Q1125" s="0" t="n">
        <f aca="false">MAX(0,F1125-H1125-K1125-L1125)</f>
        <v>0</v>
      </c>
    </row>
    <row r="1126" customFormat="false" ht="15" hidden="false" customHeight="false" outlineLevel="0" collapsed="false">
      <c r="A1126" s="0" t="n">
        <f aca="false">'Profiles 8760'!A1115</f>
        <v>1113</v>
      </c>
      <c r="B1126" s="0" t="n">
        <f aca="false">'Profiles 8760'!B1115</f>
        <v>2</v>
      </c>
      <c r="C1126" s="0" t="n">
        <f aca="false">'Profiles 8760'!E1115</f>
        <v>1</v>
      </c>
      <c r="D1126" s="0" t="n">
        <f aca="false">'Profiles 8760'!F1115</f>
        <v>0.37532</v>
      </c>
      <c r="E1126" s="0" t="n">
        <f aca="false">'Profiles 8760'!G1115</f>
        <v>0.108686</v>
      </c>
      <c r="F1126" s="0" t="n">
        <f aca="false">D1126*Assumptions!$C$11*$B$7+E1126*Assumptions!$C$12*$B$8</f>
        <v>112.8376734</v>
      </c>
      <c r="G1126" s="0" t="n">
        <f aca="false">C1126*Assumptions!$C$15</f>
        <v>200</v>
      </c>
      <c r="H1126" s="0" t="n">
        <f aca="false">MIN(F1126,G1126)</f>
        <v>112.8376734</v>
      </c>
      <c r="I1126" s="0" t="n">
        <f aca="false">IF(C1126=1,MIN(G1126-H1126,Assumptions!$C$13,P1125),0)</f>
        <v>79.53779266408</v>
      </c>
      <c r="J1126" s="0" t="n">
        <f aca="false">H1126+I1126</f>
        <v>192.37546606408</v>
      </c>
      <c r="K1126" s="0" t="n">
        <f aca="false">MIN(IF(C1126=1,F1126-H1126,F1126),Assumptions!$C$13,MAX(0,($B$5-P1125)/$B$6))</f>
        <v>0</v>
      </c>
      <c r="L1126" s="0" t="n">
        <f aca="false">IF(C1126=1,0,MIN(F1126-K1126,Assumptions!$C$15,MAX(0,$B$10-O1125-M1126)))</f>
        <v>0</v>
      </c>
      <c r="M1126" s="0" t="n">
        <f aca="false">'Profiles 8760'!H1115</f>
        <v>254800</v>
      </c>
      <c r="N1126" s="0" t="n">
        <f aca="false">J1126+L1126</f>
        <v>192.37546606408</v>
      </c>
      <c r="O1126" s="0" t="n">
        <f aca="false">O1125+N1126</f>
        <v>91947.6950425103</v>
      </c>
      <c r="P1126" s="0" t="n">
        <f aca="false">MIN($B$5,P1125+K1126*$B$6-I1126)</f>
        <v>0</v>
      </c>
      <c r="Q1126" s="0" t="n">
        <f aca="false">MAX(0,F1126-H1126-K1126-L1126)</f>
        <v>0</v>
      </c>
    </row>
    <row r="1127" customFormat="false" ht="15" hidden="false" customHeight="false" outlineLevel="0" collapsed="false">
      <c r="A1127" s="0" t="n">
        <f aca="false">'Profiles 8760'!A1116</f>
        <v>1114</v>
      </c>
      <c r="B1127" s="0" t="n">
        <f aca="false">'Profiles 8760'!B1116</f>
        <v>2</v>
      </c>
      <c r="C1127" s="0" t="n">
        <f aca="false">'Profiles 8760'!E1116</f>
        <v>0</v>
      </c>
      <c r="D1127" s="0" t="n">
        <f aca="false">'Profiles 8760'!F1116</f>
        <v>0.658955</v>
      </c>
      <c r="E1127" s="0" t="n">
        <f aca="false">'Profiles 8760'!G1116</f>
        <v>0.162405</v>
      </c>
      <c r="F1127" s="0" t="n">
        <f aca="false">D1127*Assumptions!$C$11*$B$7+E1127*Assumptions!$C$12*$B$8</f>
        <v>196.9485685</v>
      </c>
      <c r="G1127" s="0" t="n">
        <f aca="false">C1127*Assumptions!$C$15</f>
        <v>0</v>
      </c>
      <c r="H1127" s="0" t="n">
        <f aca="false">MIN(F1127,G1127)</f>
        <v>0</v>
      </c>
      <c r="I1127" s="0" t="n">
        <f aca="false">IF(C1127=1,MIN(G1127-H1127,Assumptions!$C$13,P1126),0)</f>
        <v>0</v>
      </c>
      <c r="J1127" s="0" t="n">
        <f aca="false">H1127+I1127</f>
        <v>0</v>
      </c>
      <c r="K1127" s="0" t="n">
        <f aca="false">MIN(IF(C1127=1,F1127-H1127,F1127),Assumptions!$C$13,MAX(0,($B$5-P1126)/$B$6))</f>
        <v>180</v>
      </c>
      <c r="L1127" s="0" t="n">
        <f aca="false">IF(C1127=1,0,MIN(F1127-K1127,Assumptions!$C$15,MAX(0,$B$10-O1126-M1127)))</f>
        <v>16.9485685</v>
      </c>
      <c r="M1127" s="0" t="n">
        <f aca="false">'Profiles 8760'!H1116</f>
        <v>254800</v>
      </c>
      <c r="N1127" s="0" t="n">
        <f aca="false">J1127+L1127</f>
        <v>16.9485685</v>
      </c>
      <c r="O1127" s="0" t="n">
        <f aca="false">O1126+N1127</f>
        <v>91964.6436110103</v>
      </c>
      <c r="P1127" s="0" t="n">
        <f aca="false">MIN($B$5,P1126+K1127*$B$6-I1127)</f>
        <v>156.024</v>
      </c>
      <c r="Q1127" s="0" t="n">
        <f aca="false">MAX(0,F1127-H1127-K1127-L1127)</f>
        <v>0</v>
      </c>
    </row>
    <row r="1128" customFormat="false" ht="15" hidden="false" customHeight="false" outlineLevel="0" collapsed="false">
      <c r="A1128" s="0" t="n">
        <f aca="false">'Profiles 8760'!A1117</f>
        <v>1115</v>
      </c>
      <c r="B1128" s="0" t="n">
        <f aca="false">'Profiles 8760'!B1117</f>
        <v>2</v>
      </c>
      <c r="C1128" s="0" t="n">
        <f aca="false">'Profiles 8760'!E1117</f>
        <v>0</v>
      </c>
      <c r="D1128" s="0" t="n">
        <f aca="false">'Profiles 8760'!F1117</f>
        <v>0.904236</v>
      </c>
      <c r="E1128" s="0" t="n">
        <f aca="false">'Profiles 8760'!G1117</f>
        <v>0.186412</v>
      </c>
      <c r="F1128" s="0" t="n">
        <f aca="false">D1128*Assumptions!$C$11*$B$7+E1128*Assumptions!$C$12*$B$8</f>
        <v>268.7676076</v>
      </c>
      <c r="G1128" s="0" t="n">
        <f aca="false">C1128*Assumptions!$C$15</f>
        <v>0</v>
      </c>
      <c r="H1128" s="0" t="n">
        <f aca="false">MIN(F1128,G1128)</f>
        <v>0</v>
      </c>
      <c r="I1128" s="0" t="n">
        <f aca="false">IF(C1128=1,MIN(G1128-H1128,Assumptions!$C$13,P1127),0)</f>
        <v>0</v>
      </c>
      <c r="J1128" s="0" t="n">
        <f aca="false">H1128+I1128</f>
        <v>0</v>
      </c>
      <c r="K1128" s="0" t="n">
        <f aca="false">MIN(IF(C1128=1,F1128-H1128,F1128),Assumptions!$C$13,MAX(0,($B$5-P1127)/$B$6))</f>
        <v>180</v>
      </c>
      <c r="L1128" s="0" t="n">
        <f aca="false">IF(C1128=1,0,MIN(F1128-K1128,Assumptions!$C$15,MAX(0,$B$10-O1127-M1128)))</f>
        <v>88.7676076000001</v>
      </c>
      <c r="M1128" s="0" t="n">
        <f aca="false">'Profiles 8760'!H1117</f>
        <v>254800</v>
      </c>
      <c r="N1128" s="0" t="n">
        <f aca="false">J1128+L1128</f>
        <v>88.7676076000001</v>
      </c>
      <c r="O1128" s="0" t="n">
        <f aca="false">O1127+N1128</f>
        <v>92053.4112186103</v>
      </c>
      <c r="P1128" s="0" t="n">
        <f aca="false">MIN($B$5,P1127+K1128*$B$6-I1128)</f>
        <v>312.048</v>
      </c>
      <c r="Q1128" s="0" t="n">
        <f aca="false">MAX(0,F1128-H1128-K1128-L1128)</f>
        <v>0</v>
      </c>
    </row>
    <row r="1129" customFormat="false" ht="15" hidden="false" customHeight="false" outlineLevel="0" collapsed="false">
      <c r="A1129" s="0" t="n">
        <f aca="false">'Profiles 8760'!A1118</f>
        <v>1116</v>
      </c>
      <c r="B1129" s="0" t="n">
        <f aca="false">'Profiles 8760'!B1118</f>
        <v>2</v>
      </c>
      <c r="C1129" s="0" t="n">
        <f aca="false">'Profiles 8760'!E1118</f>
        <v>0</v>
      </c>
      <c r="D1129" s="0" t="n">
        <f aca="false">'Profiles 8760'!F1118</f>
        <v>1</v>
      </c>
      <c r="E1129" s="0" t="n">
        <f aca="false">'Profiles 8760'!G1118</f>
        <v>0.170824</v>
      </c>
      <c r="F1129" s="0" t="n">
        <f aca="false">D1129*Assumptions!$C$11*$B$7+E1129*Assumptions!$C$12*$B$8</f>
        <v>295.7867016</v>
      </c>
      <c r="G1129" s="0" t="n">
        <f aca="false">C1129*Assumptions!$C$15</f>
        <v>0</v>
      </c>
      <c r="H1129" s="0" t="n">
        <f aca="false">MIN(F1129,G1129)</f>
        <v>0</v>
      </c>
      <c r="I1129" s="0" t="n">
        <f aca="false">IF(C1129=1,MIN(G1129-H1129,Assumptions!$C$13,P1128),0)</f>
        <v>0</v>
      </c>
      <c r="J1129" s="0" t="n">
        <f aca="false">H1129+I1129</f>
        <v>0</v>
      </c>
      <c r="K1129" s="0" t="n">
        <f aca="false">MIN(IF(C1129=1,F1129-H1129,F1129),Assumptions!$C$13,MAX(0,($B$5-P1128)/$B$6))</f>
        <v>180</v>
      </c>
      <c r="L1129" s="0" t="n">
        <f aca="false">IF(C1129=1,0,MIN(F1129-K1129,Assumptions!$C$15,MAX(0,$B$10-O1128-M1129)))</f>
        <v>115.7867016</v>
      </c>
      <c r="M1129" s="0" t="n">
        <f aca="false">'Profiles 8760'!H1118</f>
        <v>254800</v>
      </c>
      <c r="N1129" s="0" t="n">
        <f aca="false">J1129+L1129</f>
        <v>115.7867016</v>
      </c>
      <c r="O1129" s="0" t="n">
        <f aca="false">O1128+N1129</f>
        <v>92169.1979202103</v>
      </c>
      <c r="P1129" s="0" t="n">
        <f aca="false">MIN($B$5,P1128+K1129*$B$6-I1129)</f>
        <v>468.072</v>
      </c>
      <c r="Q1129" s="0" t="n">
        <f aca="false">MAX(0,F1129-H1129-K1129-L1129)</f>
        <v>0</v>
      </c>
    </row>
    <row r="1130" customFormat="false" ht="15" hidden="false" customHeight="false" outlineLevel="0" collapsed="false">
      <c r="A1130" s="0" t="n">
        <f aca="false">'Profiles 8760'!A1119</f>
        <v>1117</v>
      </c>
      <c r="B1130" s="0" t="n">
        <f aca="false">'Profiles 8760'!B1119</f>
        <v>2</v>
      </c>
      <c r="C1130" s="0" t="n">
        <f aca="false">'Profiles 8760'!E1119</f>
        <v>0</v>
      </c>
      <c r="D1130" s="0" t="n">
        <f aca="false">'Profiles 8760'!F1119</f>
        <v>1</v>
      </c>
      <c r="E1130" s="0" t="n">
        <f aca="false">'Profiles 8760'!G1119</f>
        <v>0.188008</v>
      </c>
      <c r="F1130" s="0" t="n">
        <f aca="false">D1130*Assumptions!$C$11*$B$7+E1130*Assumptions!$C$12*$B$8</f>
        <v>296.4895272</v>
      </c>
      <c r="G1130" s="0" t="n">
        <f aca="false">C1130*Assumptions!$C$15</f>
        <v>0</v>
      </c>
      <c r="H1130" s="0" t="n">
        <f aca="false">MIN(F1130,G1130)</f>
        <v>0</v>
      </c>
      <c r="I1130" s="0" t="n">
        <f aca="false">IF(C1130=1,MIN(G1130-H1130,Assumptions!$C$13,P1129),0)</f>
        <v>0</v>
      </c>
      <c r="J1130" s="0" t="n">
        <f aca="false">H1130+I1130</f>
        <v>0</v>
      </c>
      <c r="K1130" s="0" t="n">
        <f aca="false">MIN(IF(C1130=1,F1130-H1130,F1130),Assumptions!$C$13,MAX(0,($B$5-P1129)/$B$6))</f>
        <v>49.3054914628519</v>
      </c>
      <c r="L1130" s="0" t="n">
        <f aca="false">IF(C1130=1,0,MIN(F1130-K1130,Assumptions!$C$15,MAX(0,$B$10-O1129-M1130)))</f>
        <v>200</v>
      </c>
      <c r="M1130" s="0" t="n">
        <f aca="false">'Profiles 8760'!H1119</f>
        <v>254800</v>
      </c>
      <c r="N1130" s="0" t="n">
        <f aca="false">J1130+L1130</f>
        <v>200</v>
      </c>
      <c r="O1130" s="0" t="n">
        <f aca="false">O1129+N1130</f>
        <v>92369.1979202103</v>
      </c>
      <c r="P1130" s="0" t="n">
        <f aca="false">MIN($B$5,P1129+K1130*$B$6-I1130)</f>
        <v>510.81</v>
      </c>
      <c r="Q1130" s="0" t="n">
        <f aca="false">MAX(0,F1130-H1130-K1130-L1130)</f>
        <v>47.1840357371481</v>
      </c>
    </row>
    <row r="1131" customFormat="false" ht="15" hidden="false" customHeight="false" outlineLevel="0" collapsed="false">
      <c r="A1131" s="0" t="n">
        <f aca="false">'Profiles 8760'!A1120</f>
        <v>1118</v>
      </c>
      <c r="B1131" s="0" t="n">
        <f aca="false">'Profiles 8760'!B1120</f>
        <v>2</v>
      </c>
      <c r="C1131" s="0" t="n">
        <f aca="false">'Profiles 8760'!E1120</f>
        <v>0</v>
      </c>
      <c r="D1131" s="0" t="n">
        <f aca="false">'Profiles 8760'!F1120</f>
        <v>1</v>
      </c>
      <c r="E1131" s="0" t="n">
        <f aca="false">'Profiles 8760'!G1120</f>
        <v>0.171547</v>
      </c>
      <c r="F1131" s="0" t="n">
        <f aca="false">D1131*Assumptions!$C$11*$B$7+E1131*Assumptions!$C$12*$B$8</f>
        <v>295.8162723</v>
      </c>
      <c r="G1131" s="0" t="n">
        <f aca="false">C1131*Assumptions!$C$15</f>
        <v>0</v>
      </c>
      <c r="H1131" s="0" t="n">
        <f aca="false">MIN(F1131,G1131)</f>
        <v>0</v>
      </c>
      <c r="I1131" s="0" t="n">
        <f aca="false">IF(C1131=1,MIN(G1131-H1131,Assumptions!$C$13,P1130),0)</f>
        <v>0</v>
      </c>
      <c r="J1131" s="0" t="n">
        <f aca="false">H1131+I1131</f>
        <v>0</v>
      </c>
      <c r="K1131" s="0" t="n">
        <f aca="false">MIN(IF(C1131=1,F1131-H1131,F1131),Assumptions!$C$13,MAX(0,($B$5-P1130)/$B$6))</f>
        <v>0</v>
      </c>
      <c r="L1131" s="0" t="n">
        <f aca="false">IF(C1131=1,0,MIN(F1131-K1131,Assumptions!$C$15,MAX(0,$B$10-O1130-M1131)))</f>
        <v>200</v>
      </c>
      <c r="M1131" s="0" t="n">
        <f aca="false">'Profiles 8760'!H1120</f>
        <v>254800</v>
      </c>
      <c r="N1131" s="0" t="n">
        <f aca="false">J1131+L1131</f>
        <v>200</v>
      </c>
      <c r="O1131" s="0" t="n">
        <f aca="false">O1130+N1131</f>
        <v>92569.1979202103</v>
      </c>
      <c r="P1131" s="0" t="n">
        <f aca="false">MIN($B$5,P1130+K1131*$B$6-I1131)</f>
        <v>510.81</v>
      </c>
      <c r="Q1131" s="0" t="n">
        <f aca="false">MAX(0,F1131-H1131-K1131-L1131)</f>
        <v>95.8162723</v>
      </c>
    </row>
    <row r="1132" customFormat="false" ht="15" hidden="false" customHeight="false" outlineLevel="0" collapsed="false">
      <c r="A1132" s="0" t="n">
        <f aca="false">'Profiles 8760'!A1121</f>
        <v>1119</v>
      </c>
      <c r="B1132" s="0" t="n">
        <f aca="false">'Profiles 8760'!B1121</f>
        <v>2</v>
      </c>
      <c r="C1132" s="0" t="n">
        <f aca="false">'Profiles 8760'!E1121</f>
        <v>0</v>
      </c>
      <c r="D1132" s="0" t="n">
        <f aca="false">'Profiles 8760'!F1121</f>
        <v>0.904236</v>
      </c>
      <c r="E1132" s="0" t="n">
        <f aca="false">'Profiles 8760'!G1121</f>
        <v>0.119257</v>
      </c>
      <c r="F1132" s="0" t="n">
        <f aca="false">D1132*Assumptions!$C$11*$B$7+E1132*Assumptions!$C$12*$B$8</f>
        <v>266.0209681</v>
      </c>
      <c r="G1132" s="0" t="n">
        <f aca="false">C1132*Assumptions!$C$15</f>
        <v>0</v>
      </c>
      <c r="H1132" s="0" t="n">
        <f aca="false">MIN(F1132,G1132)</f>
        <v>0</v>
      </c>
      <c r="I1132" s="0" t="n">
        <f aca="false">IF(C1132=1,MIN(G1132-H1132,Assumptions!$C$13,P1131),0)</f>
        <v>0</v>
      </c>
      <c r="J1132" s="0" t="n">
        <f aca="false">H1132+I1132</f>
        <v>0</v>
      </c>
      <c r="K1132" s="0" t="n">
        <f aca="false">MIN(IF(C1132=1,F1132-H1132,F1132),Assumptions!$C$13,MAX(0,($B$5-P1131)/$B$6))</f>
        <v>0</v>
      </c>
      <c r="L1132" s="0" t="n">
        <f aca="false">IF(C1132=1,0,MIN(F1132-K1132,Assumptions!$C$15,MAX(0,$B$10-O1131-M1132)))</f>
        <v>200</v>
      </c>
      <c r="M1132" s="0" t="n">
        <f aca="false">'Profiles 8760'!H1121</f>
        <v>254800</v>
      </c>
      <c r="N1132" s="0" t="n">
        <f aca="false">J1132+L1132</f>
        <v>200</v>
      </c>
      <c r="O1132" s="0" t="n">
        <f aca="false">O1131+N1132</f>
        <v>92769.1979202103</v>
      </c>
      <c r="P1132" s="0" t="n">
        <f aca="false">MIN($B$5,P1131+K1132*$B$6-I1132)</f>
        <v>510.81</v>
      </c>
      <c r="Q1132" s="0" t="n">
        <f aca="false">MAX(0,F1132-H1132-K1132-L1132)</f>
        <v>66.0209681000001</v>
      </c>
    </row>
    <row r="1133" customFormat="false" ht="15" hidden="false" customHeight="false" outlineLevel="0" collapsed="false">
      <c r="A1133" s="0" t="n">
        <f aca="false">'Profiles 8760'!A1122</f>
        <v>1120</v>
      </c>
      <c r="B1133" s="0" t="n">
        <f aca="false">'Profiles 8760'!B1122</f>
        <v>2</v>
      </c>
      <c r="C1133" s="0" t="n">
        <f aca="false">'Profiles 8760'!E1122</f>
        <v>0</v>
      </c>
      <c r="D1133" s="0" t="n">
        <f aca="false">'Profiles 8760'!F1122</f>
        <v>0.658955</v>
      </c>
      <c r="E1133" s="0" t="n">
        <f aca="false">'Profiles 8760'!G1122</f>
        <v>0.111114</v>
      </c>
      <c r="F1133" s="0" t="n">
        <f aca="false">D1133*Assumptions!$C$11*$B$7+E1133*Assumptions!$C$12*$B$8</f>
        <v>194.8507666</v>
      </c>
      <c r="G1133" s="0" t="n">
        <f aca="false">C1133*Assumptions!$C$15</f>
        <v>0</v>
      </c>
      <c r="H1133" s="0" t="n">
        <f aca="false">MIN(F1133,G1133)</f>
        <v>0</v>
      </c>
      <c r="I1133" s="0" t="n">
        <f aca="false">IF(C1133=1,MIN(G1133-H1133,Assumptions!$C$13,P1132),0)</f>
        <v>0</v>
      </c>
      <c r="J1133" s="0" t="n">
        <f aca="false">H1133+I1133</f>
        <v>0</v>
      </c>
      <c r="K1133" s="0" t="n">
        <f aca="false">MIN(IF(C1133=1,F1133-H1133,F1133),Assumptions!$C$13,MAX(0,($B$5-P1132)/$B$6))</f>
        <v>0</v>
      </c>
      <c r="L1133" s="0" t="n">
        <f aca="false">IF(C1133=1,0,MIN(F1133-K1133,Assumptions!$C$15,MAX(0,$B$10-O1132-M1133)))</f>
        <v>194.8507666</v>
      </c>
      <c r="M1133" s="0" t="n">
        <f aca="false">'Profiles 8760'!H1122</f>
        <v>254800</v>
      </c>
      <c r="N1133" s="0" t="n">
        <f aca="false">J1133+L1133</f>
        <v>194.8507666</v>
      </c>
      <c r="O1133" s="0" t="n">
        <f aca="false">O1132+N1133</f>
        <v>92964.0486868103</v>
      </c>
      <c r="P1133" s="0" t="n">
        <f aca="false">MIN($B$5,P1132+K1133*$B$6-I1133)</f>
        <v>510.81</v>
      </c>
      <c r="Q1133" s="0" t="n">
        <f aca="false">MAX(0,F1133-H1133-K1133-L1133)</f>
        <v>0</v>
      </c>
    </row>
    <row r="1134" customFormat="false" ht="15" hidden="false" customHeight="false" outlineLevel="0" collapsed="false">
      <c r="A1134" s="0" t="n">
        <f aca="false">'Profiles 8760'!A1123</f>
        <v>1121</v>
      </c>
      <c r="B1134" s="0" t="n">
        <f aca="false">'Profiles 8760'!B1123</f>
        <v>2</v>
      </c>
      <c r="C1134" s="0" t="n">
        <f aca="false">'Profiles 8760'!E1123</f>
        <v>0</v>
      </c>
      <c r="D1134" s="0" t="n">
        <f aca="false">'Profiles 8760'!F1123</f>
        <v>0.37532</v>
      </c>
      <c r="E1134" s="0" t="n">
        <f aca="false">'Profiles 8760'!G1123</f>
        <v>0.099626</v>
      </c>
      <c r="F1134" s="0" t="n">
        <f aca="false">D1134*Assumptions!$C$11*$B$7+E1134*Assumptions!$C$12*$B$8</f>
        <v>112.4671194</v>
      </c>
      <c r="G1134" s="0" t="n">
        <f aca="false">C1134*Assumptions!$C$15</f>
        <v>0</v>
      </c>
      <c r="H1134" s="0" t="n">
        <f aca="false">MIN(F1134,G1134)</f>
        <v>0</v>
      </c>
      <c r="I1134" s="0" t="n">
        <f aca="false">IF(C1134=1,MIN(G1134-H1134,Assumptions!$C$13,P1133),0)</f>
        <v>0</v>
      </c>
      <c r="J1134" s="0" t="n">
        <f aca="false">H1134+I1134</f>
        <v>0</v>
      </c>
      <c r="K1134" s="0" t="n">
        <f aca="false">MIN(IF(C1134=1,F1134-H1134,F1134),Assumptions!$C$13,MAX(0,($B$5-P1133)/$B$6))</f>
        <v>0</v>
      </c>
      <c r="L1134" s="0" t="n">
        <f aca="false">IF(C1134=1,0,MIN(F1134-K1134,Assumptions!$C$15,MAX(0,$B$10-O1133-M1134)))</f>
        <v>112.4671194</v>
      </c>
      <c r="M1134" s="0" t="n">
        <f aca="false">'Profiles 8760'!H1123</f>
        <v>254800</v>
      </c>
      <c r="N1134" s="0" t="n">
        <f aca="false">J1134+L1134</f>
        <v>112.4671194</v>
      </c>
      <c r="O1134" s="0" t="n">
        <f aca="false">O1133+N1134</f>
        <v>93076.5158062103</v>
      </c>
      <c r="P1134" s="0" t="n">
        <f aca="false">MIN($B$5,P1133+K1134*$B$6-I1134)</f>
        <v>510.81</v>
      </c>
      <c r="Q1134" s="0" t="n">
        <f aca="false">MAX(0,F1134-H1134-K1134-L1134)</f>
        <v>0</v>
      </c>
    </row>
    <row r="1135" customFormat="false" ht="15" hidden="false" customHeight="false" outlineLevel="0" collapsed="false">
      <c r="A1135" s="0" t="n">
        <f aca="false">'Profiles 8760'!A1124</f>
        <v>1122</v>
      </c>
      <c r="B1135" s="0" t="n">
        <f aca="false">'Profiles 8760'!B1124</f>
        <v>2</v>
      </c>
      <c r="C1135" s="0" t="n">
        <f aca="false">'Profiles 8760'!E1124</f>
        <v>0</v>
      </c>
      <c r="D1135" s="0" t="n">
        <f aca="false">'Profiles 8760'!F1124</f>
        <v>0.111108</v>
      </c>
      <c r="E1135" s="0" t="n">
        <f aca="false">'Profiles 8760'!G1124</f>
        <v>0.131902</v>
      </c>
      <c r="F1135" s="0" t="n">
        <f aca="false">D1135*Assumptions!$C$11*$B$7+E1135*Assumptions!$C$12*$B$8</f>
        <v>37.4827822</v>
      </c>
      <c r="G1135" s="0" t="n">
        <f aca="false">C1135*Assumptions!$C$15</f>
        <v>0</v>
      </c>
      <c r="H1135" s="0" t="n">
        <f aca="false">MIN(F1135,G1135)</f>
        <v>0</v>
      </c>
      <c r="I1135" s="0" t="n">
        <f aca="false">IF(C1135=1,MIN(G1135-H1135,Assumptions!$C$13,P1134),0)</f>
        <v>0</v>
      </c>
      <c r="J1135" s="0" t="n">
        <f aca="false">H1135+I1135</f>
        <v>0</v>
      </c>
      <c r="K1135" s="0" t="n">
        <f aca="false">MIN(IF(C1135=1,F1135-H1135,F1135),Assumptions!$C$13,MAX(0,($B$5-P1134)/$B$6))</f>
        <v>0</v>
      </c>
      <c r="L1135" s="0" t="n">
        <f aca="false">IF(C1135=1,0,MIN(F1135-K1135,Assumptions!$C$15,MAX(0,$B$10-O1134-M1135)))</f>
        <v>37.4827822</v>
      </c>
      <c r="M1135" s="0" t="n">
        <f aca="false">'Profiles 8760'!H1124</f>
        <v>254800</v>
      </c>
      <c r="N1135" s="0" t="n">
        <f aca="false">J1135+L1135</f>
        <v>37.4827822</v>
      </c>
      <c r="O1135" s="0" t="n">
        <f aca="false">O1134+N1135</f>
        <v>93113.9985884103</v>
      </c>
      <c r="P1135" s="0" t="n">
        <f aca="false">MIN($B$5,P1134+K1135*$B$6-I1135)</f>
        <v>510.81</v>
      </c>
      <c r="Q1135" s="0" t="n">
        <f aca="false">MAX(0,F1135-H1135-K1135-L1135)</f>
        <v>0</v>
      </c>
    </row>
    <row r="1136" customFormat="false" ht="15" hidden="false" customHeight="false" outlineLevel="0" collapsed="false">
      <c r="A1136" s="0" t="n">
        <f aca="false">'Profiles 8760'!A1125</f>
        <v>1123</v>
      </c>
      <c r="B1136" s="0" t="n">
        <f aca="false">'Profiles 8760'!B1125</f>
        <v>2</v>
      </c>
      <c r="C1136" s="0" t="n">
        <f aca="false">'Profiles 8760'!E1125</f>
        <v>0</v>
      </c>
      <c r="D1136" s="0" t="n">
        <f aca="false">'Profiles 8760'!F1125</f>
        <v>0</v>
      </c>
      <c r="E1136" s="0" t="n">
        <f aca="false">'Profiles 8760'!G1125</f>
        <v>0.187905</v>
      </c>
      <c r="F1136" s="0" t="n">
        <f aca="false">D1136*Assumptions!$C$11*$B$7+E1136*Assumptions!$C$12*$B$8</f>
        <v>7.6853145</v>
      </c>
      <c r="G1136" s="0" t="n">
        <f aca="false">C1136*Assumptions!$C$15</f>
        <v>0</v>
      </c>
      <c r="H1136" s="0" t="n">
        <f aca="false">MIN(F1136,G1136)</f>
        <v>0</v>
      </c>
      <c r="I1136" s="0" t="n">
        <f aca="false">IF(C1136=1,MIN(G1136-H1136,Assumptions!$C$13,P1135),0)</f>
        <v>0</v>
      </c>
      <c r="J1136" s="0" t="n">
        <f aca="false">H1136+I1136</f>
        <v>0</v>
      </c>
      <c r="K1136" s="0" t="n">
        <f aca="false">MIN(IF(C1136=1,F1136-H1136,F1136),Assumptions!$C$13,MAX(0,($B$5-P1135)/$B$6))</f>
        <v>0</v>
      </c>
      <c r="L1136" s="0" t="n">
        <f aca="false">IF(C1136=1,0,MIN(F1136-K1136,Assumptions!$C$15,MAX(0,$B$10-O1135-M1136)))</f>
        <v>7.6853145</v>
      </c>
      <c r="M1136" s="0" t="n">
        <f aca="false">'Profiles 8760'!H1125</f>
        <v>254800</v>
      </c>
      <c r="N1136" s="0" t="n">
        <f aca="false">J1136+L1136</f>
        <v>7.6853145</v>
      </c>
      <c r="O1136" s="0" t="n">
        <f aca="false">O1135+N1136</f>
        <v>93121.6839029103</v>
      </c>
      <c r="P1136" s="0" t="n">
        <f aca="false">MIN($B$5,P1135+K1136*$B$6-I1136)</f>
        <v>510.81</v>
      </c>
      <c r="Q1136" s="0" t="n">
        <f aca="false">MAX(0,F1136-H1136-K1136-L1136)</f>
        <v>0</v>
      </c>
    </row>
    <row r="1137" customFormat="false" ht="15" hidden="false" customHeight="false" outlineLevel="0" collapsed="false">
      <c r="A1137" s="0" t="n">
        <f aca="false">'Profiles 8760'!A1126</f>
        <v>1124</v>
      </c>
      <c r="B1137" s="0" t="n">
        <f aca="false">'Profiles 8760'!B1126</f>
        <v>2</v>
      </c>
      <c r="C1137" s="0" t="n">
        <f aca="false">'Profiles 8760'!E1126</f>
        <v>1</v>
      </c>
      <c r="D1137" s="0" t="n">
        <f aca="false">'Profiles 8760'!F1126</f>
        <v>0</v>
      </c>
      <c r="E1137" s="0" t="n">
        <f aca="false">'Profiles 8760'!G1126</f>
        <v>0.256102</v>
      </c>
      <c r="F1137" s="0" t="n">
        <f aca="false">D1137*Assumptions!$C$11*$B$7+E1137*Assumptions!$C$12*$B$8</f>
        <v>10.4745718</v>
      </c>
      <c r="G1137" s="0" t="n">
        <f aca="false">C1137*Assumptions!$C$15</f>
        <v>200</v>
      </c>
      <c r="H1137" s="0" t="n">
        <f aca="false">MIN(F1137,G1137)</f>
        <v>10.4745718</v>
      </c>
      <c r="I1137" s="0" t="n">
        <f aca="false">IF(C1137=1,MIN(G1137-H1137,Assumptions!$C$13,P1136),0)</f>
        <v>180</v>
      </c>
      <c r="J1137" s="0" t="n">
        <f aca="false">H1137+I1137</f>
        <v>190.4745718</v>
      </c>
      <c r="K1137" s="0" t="n">
        <f aca="false">MIN(IF(C1137=1,F1137-H1137,F1137),Assumptions!$C$13,MAX(0,($B$5-P1136)/$B$6))</f>
        <v>0</v>
      </c>
      <c r="L1137" s="0" t="n">
        <f aca="false">IF(C1137=1,0,MIN(F1137-K1137,Assumptions!$C$15,MAX(0,$B$10-O1136-M1137)))</f>
        <v>0</v>
      </c>
      <c r="M1137" s="0" t="n">
        <f aca="false">'Profiles 8760'!H1126</f>
        <v>254600</v>
      </c>
      <c r="N1137" s="0" t="n">
        <f aca="false">J1137+L1137</f>
        <v>190.4745718</v>
      </c>
      <c r="O1137" s="0" t="n">
        <f aca="false">O1136+N1137</f>
        <v>93312.1584747103</v>
      </c>
      <c r="P1137" s="0" t="n">
        <f aca="false">MIN($B$5,P1136+K1137*$B$6-I1137)</f>
        <v>330.81</v>
      </c>
      <c r="Q1137" s="0" t="n">
        <f aca="false">MAX(0,F1137-H1137-K1137-L1137)</f>
        <v>0</v>
      </c>
    </row>
    <row r="1138" customFormat="false" ht="15" hidden="false" customHeight="false" outlineLevel="0" collapsed="false">
      <c r="A1138" s="0" t="n">
        <f aca="false">'Profiles 8760'!A1127</f>
        <v>1125</v>
      </c>
      <c r="B1138" s="0" t="n">
        <f aca="false">'Profiles 8760'!B1127</f>
        <v>2</v>
      </c>
      <c r="C1138" s="0" t="n">
        <f aca="false">'Profiles 8760'!E1127</f>
        <v>1</v>
      </c>
      <c r="D1138" s="0" t="n">
        <f aca="false">'Profiles 8760'!F1127</f>
        <v>0</v>
      </c>
      <c r="E1138" s="0" t="n">
        <f aca="false">'Profiles 8760'!G1127</f>
        <v>0.351395</v>
      </c>
      <c r="F1138" s="0" t="n">
        <f aca="false">D1138*Assumptions!$C$11*$B$7+E1138*Assumptions!$C$12*$B$8</f>
        <v>14.3720555</v>
      </c>
      <c r="G1138" s="0" t="n">
        <f aca="false">C1138*Assumptions!$C$15</f>
        <v>200</v>
      </c>
      <c r="H1138" s="0" t="n">
        <f aca="false">MIN(F1138,G1138)</f>
        <v>14.3720555</v>
      </c>
      <c r="I1138" s="0" t="n">
        <f aca="false">IF(C1138=1,MIN(G1138-H1138,Assumptions!$C$13,P1137),0)</f>
        <v>180</v>
      </c>
      <c r="J1138" s="0" t="n">
        <f aca="false">H1138+I1138</f>
        <v>194.3720555</v>
      </c>
      <c r="K1138" s="0" t="n">
        <f aca="false">MIN(IF(C1138=1,F1138-H1138,F1138),Assumptions!$C$13,MAX(0,($B$5-P1137)/$B$6))</f>
        <v>0</v>
      </c>
      <c r="L1138" s="0" t="n">
        <f aca="false">IF(C1138=1,0,MIN(F1138-K1138,Assumptions!$C$15,MAX(0,$B$10-O1137-M1138)))</f>
        <v>0</v>
      </c>
      <c r="M1138" s="0" t="n">
        <f aca="false">'Profiles 8760'!H1127</f>
        <v>254400</v>
      </c>
      <c r="N1138" s="0" t="n">
        <f aca="false">J1138+L1138</f>
        <v>194.3720555</v>
      </c>
      <c r="O1138" s="0" t="n">
        <f aca="false">O1137+N1138</f>
        <v>93506.5305302103</v>
      </c>
      <c r="P1138" s="0" t="n">
        <f aca="false">MIN($B$5,P1137+K1138*$B$6-I1138)</f>
        <v>150.81</v>
      </c>
      <c r="Q1138" s="0" t="n">
        <f aca="false">MAX(0,F1138-H1138-K1138-L1138)</f>
        <v>0</v>
      </c>
    </row>
    <row r="1139" customFormat="false" ht="15" hidden="false" customHeight="false" outlineLevel="0" collapsed="false">
      <c r="A1139" s="0" t="n">
        <f aca="false">'Profiles 8760'!A1128</f>
        <v>1126</v>
      </c>
      <c r="B1139" s="0" t="n">
        <f aca="false">'Profiles 8760'!B1128</f>
        <v>2</v>
      </c>
      <c r="C1139" s="0" t="n">
        <f aca="false">'Profiles 8760'!E1128</f>
        <v>0</v>
      </c>
      <c r="D1139" s="0" t="n">
        <f aca="false">'Profiles 8760'!F1128</f>
        <v>0</v>
      </c>
      <c r="E1139" s="0" t="n">
        <f aca="false">'Profiles 8760'!G1128</f>
        <v>0.441504</v>
      </c>
      <c r="F1139" s="0" t="n">
        <f aca="false">D1139*Assumptions!$C$11*$B$7+E1139*Assumptions!$C$12*$B$8</f>
        <v>18.0575136</v>
      </c>
      <c r="G1139" s="0" t="n">
        <f aca="false">C1139*Assumptions!$C$15</f>
        <v>0</v>
      </c>
      <c r="H1139" s="0" t="n">
        <f aca="false">MIN(F1139,G1139)</f>
        <v>0</v>
      </c>
      <c r="I1139" s="0" t="n">
        <f aca="false">IF(C1139=1,MIN(G1139-H1139,Assumptions!$C$13,P1138),0)</f>
        <v>0</v>
      </c>
      <c r="J1139" s="0" t="n">
        <f aca="false">H1139+I1139</f>
        <v>0</v>
      </c>
      <c r="K1139" s="0" t="n">
        <f aca="false">MIN(IF(C1139=1,F1139-H1139,F1139),Assumptions!$C$13,MAX(0,($B$5-P1138)/$B$6))</f>
        <v>18.0575136</v>
      </c>
      <c r="L1139" s="0" t="n">
        <f aca="false">IF(C1139=1,0,MIN(F1139-K1139,Assumptions!$C$15,MAX(0,$B$10-O1138-M1139)))</f>
        <v>0</v>
      </c>
      <c r="M1139" s="0" t="n">
        <f aca="false">'Profiles 8760'!H1128</f>
        <v>254400</v>
      </c>
      <c r="N1139" s="0" t="n">
        <f aca="false">J1139+L1139</f>
        <v>0</v>
      </c>
      <c r="O1139" s="0" t="n">
        <f aca="false">O1138+N1139</f>
        <v>93506.5305302103</v>
      </c>
      <c r="P1139" s="0" t="n">
        <f aca="false">MIN($B$5,P1138+K1139*$B$6-I1139)</f>
        <v>166.46225278848</v>
      </c>
      <c r="Q1139" s="0" t="n">
        <f aca="false">MAX(0,F1139-H1139-K1139-L1139)</f>
        <v>0</v>
      </c>
    </row>
    <row r="1140" customFormat="false" ht="15" hidden="false" customHeight="false" outlineLevel="0" collapsed="false">
      <c r="A1140" s="0" t="n">
        <f aca="false">'Profiles 8760'!A1129</f>
        <v>1127</v>
      </c>
      <c r="B1140" s="0" t="n">
        <f aca="false">'Profiles 8760'!B1129</f>
        <v>2</v>
      </c>
      <c r="C1140" s="0" t="n">
        <f aca="false">'Profiles 8760'!E1129</f>
        <v>0</v>
      </c>
      <c r="D1140" s="0" t="n">
        <f aca="false">'Profiles 8760'!F1129</f>
        <v>0</v>
      </c>
      <c r="E1140" s="0" t="n">
        <f aca="false">'Profiles 8760'!G1129</f>
        <v>0.279313</v>
      </c>
      <c r="F1140" s="0" t="n">
        <f aca="false">D1140*Assumptions!$C$11*$B$7+E1140*Assumptions!$C$12*$B$8</f>
        <v>11.4239017</v>
      </c>
      <c r="G1140" s="0" t="n">
        <f aca="false">C1140*Assumptions!$C$15</f>
        <v>0</v>
      </c>
      <c r="H1140" s="0" t="n">
        <f aca="false">MIN(F1140,G1140)</f>
        <v>0</v>
      </c>
      <c r="I1140" s="0" t="n">
        <f aca="false">IF(C1140=1,MIN(G1140-H1140,Assumptions!$C$13,P1139),0)</f>
        <v>0</v>
      </c>
      <c r="J1140" s="0" t="n">
        <f aca="false">H1140+I1140</f>
        <v>0</v>
      </c>
      <c r="K1140" s="0" t="n">
        <f aca="false">MIN(IF(C1140=1,F1140-H1140,F1140),Assumptions!$C$13,MAX(0,($B$5-P1139)/$B$6))</f>
        <v>11.4239017</v>
      </c>
      <c r="L1140" s="0" t="n">
        <f aca="false">IF(C1140=1,0,MIN(F1140-K1140,Assumptions!$C$15,MAX(0,$B$10-O1139-M1140)))</f>
        <v>0</v>
      </c>
      <c r="M1140" s="0" t="n">
        <f aca="false">'Profiles 8760'!H1129</f>
        <v>254400</v>
      </c>
      <c r="N1140" s="0" t="n">
        <f aca="false">J1140+L1140</f>
        <v>0</v>
      </c>
      <c r="O1140" s="0" t="n">
        <f aca="false">O1139+N1140</f>
        <v>93506.5305302103</v>
      </c>
      <c r="P1140" s="0" t="n">
        <f aca="false">MIN($B$5,P1139+K1140*$B$6-I1140)</f>
        <v>176.36449078204</v>
      </c>
      <c r="Q1140" s="0" t="n">
        <f aca="false">MAX(0,F1140-H1140-K1140-L1140)</f>
        <v>0</v>
      </c>
    </row>
    <row r="1141" customFormat="false" ht="15" hidden="false" customHeight="false" outlineLevel="0" collapsed="false">
      <c r="A1141" s="0" t="n">
        <f aca="false">'Profiles 8760'!A1130</f>
        <v>1128</v>
      </c>
      <c r="B1141" s="0" t="n">
        <f aca="false">'Profiles 8760'!B1130</f>
        <v>2</v>
      </c>
      <c r="C1141" s="0" t="n">
        <f aca="false">'Profiles 8760'!E1130</f>
        <v>0</v>
      </c>
      <c r="D1141" s="0" t="n">
        <f aca="false">'Profiles 8760'!F1130</f>
        <v>0</v>
      </c>
      <c r="E1141" s="0" t="n">
        <f aca="false">'Profiles 8760'!G1130</f>
        <v>0.452619</v>
      </c>
      <c r="F1141" s="0" t="n">
        <f aca="false">D1141*Assumptions!$C$11*$B$7+E1141*Assumptions!$C$12*$B$8</f>
        <v>18.5121171</v>
      </c>
      <c r="G1141" s="0" t="n">
        <f aca="false">C1141*Assumptions!$C$15</f>
        <v>0</v>
      </c>
      <c r="H1141" s="0" t="n">
        <f aca="false">MIN(F1141,G1141)</f>
        <v>0</v>
      </c>
      <c r="I1141" s="0" t="n">
        <f aca="false">IF(C1141=1,MIN(G1141-H1141,Assumptions!$C$13,P1140),0)</f>
        <v>0</v>
      </c>
      <c r="J1141" s="0" t="n">
        <f aca="false">H1141+I1141</f>
        <v>0</v>
      </c>
      <c r="K1141" s="0" t="n">
        <f aca="false">MIN(IF(C1141=1,F1141-H1141,F1141),Assumptions!$C$13,MAX(0,($B$5-P1140)/$B$6))</f>
        <v>18.5121171</v>
      </c>
      <c r="L1141" s="0" t="n">
        <f aca="false">IF(C1141=1,0,MIN(F1141-K1141,Assumptions!$C$15,MAX(0,$B$10-O1140-M1141)))</f>
        <v>0</v>
      </c>
      <c r="M1141" s="0" t="n">
        <f aca="false">'Profiles 8760'!H1130</f>
        <v>254400</v>
      </c>
      <c r="N1141" s="0" t="n">
        <f aca="false">J1141+L1141</f>
        <v>0</v>
      </c>
      <c r="O1141" s="0" t="n">
        <f aca="false">O1140+N1141</f>
        <v>93506.5305302103</v>
      </c>
      <c r="P1141" s="0" t="n">
        <f aca="false">MIN($B$5,P1140+K1141*$B$6-I1141)</f>
        <v>192.41079388432</v>
      </c>
      <c r="Q1141" s="0" t="n">
        <f aca="false">MAX(0,F1141-H1141-K1141-L1141)</f>
        <v>0</v>
      </c>
    </row>
    <row r="1142" customFormat="false" ht="15" hidden="false" customHeight="false" outlineLevel="0" collapsed="false">
      <c r="A1142" s="0" t="n">
        <f aca="false">'Profiles 8760'!A1131</f>
        <v>1129</v>
      </c>
      <c r="B1142" s="0" t="n">
        <f aca="false">'Profiles 8760'!B1131</f>
        <v>2</v>
      </c>
      <c r="C1142" s="0" t="n">
        <f aca="false">'Profiles 8760'!E1131</f>
        <v>0</v>
      </c>
      <c r="D1142" s="0" t="n">
        <f aca="false">'Profiles 8760'!F1131</f>
        <v>0</v>
      </c>
      <c r="E1142" s="0" t="n">
        <f aca="false">'Profiles 8760'!G1131</f>
        <v>0.381444</v>
      </c>
      <c r="F1142" s="0" t="n">
        <f aca="false">D1142*Assumptions!$C$11*$B$7+E1142*Assumptions!$C$12*$B$8</f>
        <v>15.6010596</v>
      </c>
      <c r="G1142" s="0" t="n">
        <f aca="false">C1142*Assumptions!$C$15</f>
        <v>0</v>
      </c>
      <c r="H1142" s="0" t="n">
        <f aca="false">MIN(F1142,G1142)</f>
        <v>0</v>
      </c>
      <c r="I1142" s="0" t="n">
        <f aca="false">IF(C1142=1,MIN(G1142-H1142,Assumptions!$C$13,P1141),0)</f>
        <v>0</v>
      </c>
      <c r="J1142" s="0" t="n">
        <f aca="false">H1142+I1142</f>
        <v>0</v>
      </c>
      <c r="K1142" s="0" t="n">
        <f aca="false">MIN(IF(C1142=1,F1142-H1142,F1142),Assumptions!$C$13,MAX(0,($B$5-P1141)/$B$6))</f>
        <v>15.6010596</v>
      </c>
      <c r="L1142" s="0" t="n">
        <f aca="false">IF(C1142=1,0,MIN(F1142-K1142,Assumptions!$C$15,MAX(0,$B$10-O1141-M1142)))</f>
        <v>0</v>
      </c>
      <c r="M1142" s="0" t="n">
        <f aca="false">'Profiles 8760'!H1131</f>
        <v>254400</v>
      </c>
      <c r="N1142" s="0" t="n">
        <f aca="false">J1142+L1142</f>
        <v>0</v>
      </c>
      <c r="O1142" s="0" t="n">
        <f aca="false">O1141+N1142</f>
        <v>93506.5305302103</v>
      </c>
      <c r="P1142" s="0" t="n">
        <f aca="false">MIN($B$5,P1141+K1142*$B$6-I1142)</f>
        <v>205.9337923456</v>
      </c>
      <c r="Q1142" s="0" t="n">
        <f aca="false">MAX(0,F1142-H1142-K1142-L1142)</f>
        <v>0</v>
      </c>
    </row>
    <row r="1143" customFormat="false" ht="15" hidden="false" customHeight="false" outlineLevel="0" collapsed="false">
      <c r="A1143" s="0" t="n">
        <f aca="false">'Profiles 8760'!A1132</f>
        <v>1130</v>
      </c>
      <c r="B1143" s="0" t="n">
        <f aca="false">'Profiles 8760'!B1132</f>
        <v>2</v>
      </c>
      <c r="C1143" s="0" t="n">
        <f aca="false">'Profiles 8760'!E1132</f>
        <v>0</v>
      </c>
      <c r="D1143" s="0" t="n">
        <f aca="false">'Profiles 8760'!F1132</f>
        <v>0</v>
      </c>
      <c r="E1143" s="0" t="n">
        <f aca="false">'Profiles 8760'!G1132</f>
        <v>0.364557</v>
      </c>
      <c r="F1143" s="0" t="n">
        <f aca="false">D1143*Assumptions!$C$11*$B$7+E1143*Assumptions!$C$12*$B$8</f>
        <v>14.9103813</v>
      </c>
      <c r="G1143" s="0" t="n">
        <f aca="false">C1143*Assumptions!$C$15</f>
        <v>0</v>
      </c>
      <c r="H1143" s="0" t="n">
        <f aca="false">MIN(F1143,G1143)</f>
        <v>0</v>
      </c>
      <c r="I1143" s="0" t="n">
        <f aca="false">IF(C1143=1,MIN(G1143-H1143,Assumptions!$C$13,P1142),0)</f>
        <v>0</v>
      </c>
      <c r="J1143" s="0" t="n">
        <f aca="false">H1143+I1143</f>
        <v>0</v>
      </c>
      <c r="K1143" s="0" t="n">
        <f aca="false">MIN(IF(C1143=1,F1143-H1143,F1143),Assumptions!$C$13,MAX(0,($B$5-P1142)/$B$6))</f>
        <v>14.9103813</v>
      </c>
      <c r="L1143" s="0" t="n">
        <f aca="false">IF(C1143=1,0,MIN(F1143-K1143,Assumptions!$C$15,MAX(0,$B$10-O1142-M1143)))</f>
        <v>0</v>
      </c>
      <c r="M1143" s="0" t="n">
        <f aca="false">'Profiles 8760'!H1132</f>
        <v>254400</v>
      </c>
      <c r="N1143" s="0" t="n">
        <f aca="false">J1143+L1143</f>
        <v>0</v>
      </c>
      <c r="O1143" s="0" t="n">
        <f aca="false">O1142+N1143</f>
        <v>93506.5305302103</v>
      </c>
      <c r="P1143" s="0" t="n">
        <f aca="false">MIN($B$5,P1142+K1143*$B$6-I1143)</f>
        <v>218.85811085644</v>
      </c>
      <c r="Q1143" s="0" t="n">
        <f aca="false">MAX(0,F1143-H1143-K1143-L1143)</f>
        <v>0</v>
      </c>
    </row>
    <row r="1144" customFormat="false" ht="15" hidden="false" customHeight="false" outlineLevel="0" collapsed="false">
      <c r="A1144" s="0" t="n">
        <f aca="false">'Profiles 8760'!A1133</f>
        <v>1131</v>
      </c>
      <c r="B1144" s="0" t="n">
        <f aca="false">'Profiles 8760'!B1133</f>
        <v>2</v>
      </c>
      <c r="C1144" s="0" t="n">
        <f aca="false">'Profiles 8760'!E1133</f>
        <v>0</v>
      </c>
      <c r="D1144" s="0" t="n">
        <f aca="false">'Profiles 8760'!F1133</f>
        <v>0</v>
      </c>
      <c r="E1144" s="0" t="n">
        <f aca="false">'Profiles 8760'!G1133</f>
        <v>0.417174</v>
      </c>
      <c r="F1144" s="0" t="n">
        <f aca="false">D1144*Assumptions!$C$11*$B$7+E1144*Assumptions!$C$12*$B$8</f>
        <v>17.0624166</v>
      </c>
      <c r="G1144" s="0" t="n">
        <f aca="false">C1144*Assumptions!$C$15</f>
        <v>0</v>
      </c>
      <c r="H1144" s="0" t="n">
        <f aca="false">MIN(F1144,G1144)</f>
        <v>0</v>
      </c>
      <c r="I1144" s="0" t="n">
        <f aca="false">IF(C1144=1,MIN(G1144-H1144,Assumptions!$C$13,P1143),0)</f>
        <v>0</v>
      </c>
      <c r="J1144" s="0" t="n">
        <f aca="false">H1144+I1144</f>
        <v>0</v>
      </c>
      <c r="K1144" s="0" t="n">
        <f aca="false">MIN(IF(C1144=1,F1144-H1144,F1144),Assumptions!$C$13,MAX(0,($B$5-P1143)/$B$6))</f>
        <v>17.0624166</v>
      </c>
      <c r="L1144" s="0" t="n">
        <f aca="false">IF(C1144=1,0,MIN(F1144-K1144,Assumptions!$C$15,MAX(0,$B$10-O1143-M1144)))</f>
        <v>0</v>
      </c>
      <c r="M1144" s="0" t="n">
        <f aca="false">'Profiles 8760'!H1133</f>
        <v>254400</v>
      </c>
      <c r="N1144" s="0" t="n">
        <f aca="false">J1144+L1144</f>
        <v>0</v>
      </c>
      <c r="O1144" s="0" t="n">
        <f aca="false">O1143+N1144</f>
        <v>93506.5305302103</v>
      </c>
      <c r="P1144" s="0" t="n">
        <f aca="false">MIN($B$5,P1143+K1144*$B$6-I1144)</f>
        <v>233.64781356532</v>
      </c>
      <c r="Q1144" s="0" t="n">
        <f aca="false">MAX(0,F1144-H1144-K1144-L1144)</f>
        <v>0</v>
      </c>
    </row>
    <row r="1145" customFormat="false" ht="15" hidden="false" customHeight="false" outlineLevel="0" collapsed="false">
      <c r="A1145" s="0" t="n">
        <f aca="false">'Profiles 8760'!A1134</f>
        <v>1132</v>
      </c>
      <c r="B1145" s="0" t="n">
        <f aca="false">'Profiles 8760'!B1134</f>
        <v>2</v>
      </c>
      <c r="C1145" s="0" t="n">
        <f aca="false">'Profiles 8760'!E1134</f>
        <v>0</v>
      </c>
      <c r="D1145" s="0" t="n">
        <f aca="false">'Profiles 8760'!F1134</f>
        <v>0</v>
      </c>
      <c r="E1145" s="0" t="n">
        <f aca="false">'Profiles 8760'!G1134</f>
        <v>0.63537</v>
      </c>
      <c r="F1145" s="0" t="n">
        <f aca="false">D1145*Assumptions!$C$11*$B$7+E1145*Assumptions!$C$12*$B$8</f>
        <v>25.986633</v>
      </c>
      <c r="G1145" s="0" t="n">
        <f aca="false">C1145*Assumptions!$C$15</f>
        <v>0</v>
      </c>
      <c r="H1145" s="0" t="n">
        <f aca="false">MIN(F1145,G1145)</f>
        <v>0</v>
      </c>
      <c r="I1145" s="0" t="n">
        <f aca="false">IF(C1145=1,MIN(G1145-H1145,Assumptions!$C$13,P1144),0)</f>
        <v>0</v>
      </c>
      <c r="J1145" s="0" t="n">
        <f aca="false">H1145+I1145</f>
        <v>0</v>
      </c>
      <c r="K1145" s="0" t="n">
        <f aca="false">MIN(IF(C1145=1,F1145-H1145,F1145),Assumptions!$C$13,MAX(0,($B$5-P1144)/$B$6))</f>
        <v>25.986633</v>
      </c>
      <c r="L1145" s="0" t="n">
        <f aca="false">IF(C1145=1,0,MIN(F1145-K1145,Assumptions!$C$15,MAX(0,$B$10-O1144-M1145)))</f>
        <v>0</v>
      </c>
      <c r="M1145" s="0" t="n">
        <f aca="false">'Profiles 8760'!H1134</f>
        <v>254400</v>
      </c>
      <c r="N1145" s="0" t="n">
        <f aca="false">J1145+L1145</f>
        <v>0</v>
      </c>
      <c r="O1145" s="0" t="n">
        <f aca="false">O1144+N1145</f>
        <v>93506.5305302103</v>
      </c>
      <c r="P1145" s="0" t="n">
        <f aca="false">MIN($B$5,P1144+K1145*$B$6-I1145)</f>
        <v>256.17302704972</v>
      </c>
      <c r="Q1145" s="0" t="n">
        <f aca="false">MAX(0,F1145-H1145-K1145-L1145)</f>
        <v>0</v>
      </c>
    </row>
    <row r="1146" customFormat="false" ht="15" hidden="false" customHeight="false" outlineLevel="0" collapsed="false">
      <c r="A1146" s="0" t="n">
        <f aca="false">'Profiles 8760'!A1135</f>
        <v>1133</v>
      </c>
      <c r="B1146" s="0" t="n">
        <f aca="false">'Profiles 8760'!B1135</f>
        <v>2</v>
      </c>
      <c r="C1146" s="0" t="n">
        <f aca="false">'Profiles 8760'!E1135</f>
        <v>0</v>
      </c>
      <c r="D1146" s="0" t="n">
        <f aca="false">'Profiles 8760'!F1135</f>
        <v>0</v>
      </c>
      <c r="E1146" s="0" t="n">
        <f aca="false">'Profiles 8760'!G1135</f>
        <v>0.665461</v>
      </c>
      <c r="F1146" s="0" t="n">
        <f aca="false">D1146*Assumptions!$C$11*$B$7+E1146*Assumptions!$C$12*$B$8</f>
        <v>27.2173549</v>
      </c>
      <c r="G1146" s="0" t="n">
        <f aca="false">C1146*Assumptions!$C$15</f>
        <v>0</v>
      </c>
      <c r="H1146" s="0" t="n">
        <f aca="false">MIN(F1146,G1146)</f>
        <v>0</v>
      </c>
      <c r="I1146" s="0" t="n">
        <f aca="false">IF(C1146=1,MIN(G1146-H1146,Assumptions!$C$13,P1145),0)</f>
        <v>0</v>
      </c>
      <c r="J1146" s="0" t="n">
        <f aca="false">H1146+I1146</f>
        <v>0</v>
      </c>
      <c r="K1146" s="0" t="n">
        <f aca="false">MIN(IF(C1146=1,F1146-H1146,F1146),Assumptions!$C$13,MAX(0,($B$5-P1145)/$B$6))</f>
        <v>27.2173549</v>
      </c>
      <c r="L1146" s="0" t="n">
        <f aca="false">IF(C1146=1,0,MIN(F1146-K1146,Assumptions!$C$15,MAX(0,$B$10-O1145-M1146)))</f>
        <v>0</v>
      </c>
      <c r="M1146" s="0" t="n">
        <f aca="false">'Profiles 8760'!H1135</f>
        <v>254400</v>
      </c>
      <c r="N1146" s="0" t="n">
        <f aca="false">J1146+L1146</f>
        <v>0</v>
      </c>
      <c r="O1146" s="0" t="n">
        <f aca="false">O1145+N1146</f>
        <v>93506.5305302103</v>
      </c>
      <c r="P1146" s="0" t="n">
        <f aca="false">MIN($B$5,P1145+K1146*$B$6-I1146)</f>
        <v>279.76503027704</v>
      </c>
      <c r="Q1146" s="0" t="n">
        <f aca="false">MAX(0,F1146-H1146-K1146-L1146)</f>
        <v>0</v>
      </c>
    </row>
    <row r="1147" customFormat="false" ht="15" hidden="false" customHeight="false" outlineLevel="0" collapsed="false">
      <c r="A1147" s="0" t="n">
        <f aca="false">'Profiles 8760'!A1136</f>
        <v>1134</v>
      </c>
      <c r="B1147" s="0" t="n">
        <f aca="false">'Profiles 8760'!B1136</f>
        <v>2</v>
      </c>
      <c r="C1147" s="0" t="n">
        <f aca="false">'Profiles 8760'!E1136</f>
        <v>0</v>
      </c>
      <c r="D1147" s="0" t="n">
        <f aca="false">'Profiles 8760'!F1136</f>
        <v>0</v>
      </c>
      <c r="E1147" s="0" t="n">
        <f aca="false">'Profiles 8760'!G1136</f>
        <v>0.993145</v>
      </c>
      <c r="F1147" s="0" t="n">
        <f aca="false">D1147*Assumptions!$C$11*$B$7+E1147*Assumptions!$C$12*$B$8</f>
        <v>40.6196305</v>
      </c>
      <c r="G1147" s="0" t="n">
        <f aca="false">C1147*Assumptions!$C$15</f>
        <v>0</v>
      </c>
      <c r="H1147" s="0" t="n">
        <f aca="false">MIN(F1147,G1147)</f>
        <v>0</v>
      </c>
      <c r="I1147" s="0" t="n">
        <f aca="false">IF(C1147=1,MIN(G1147-H1147,Assumptions!$C$13,P1146),0)</f>
        <v>0</v>
      </c>
      <c r="J1147" s="0" t="n">
        <f aca="false">H1147+I1147</f>
        <v>0</v>
      </c>
      <c r="K1147" s="0" t="n">
        <f aca="false">MIN(IF(C1147=1,F1147-H1147,F1147),Assumptions!$C$13,MAX(0,($B$5-P1146)/$B$6))</f>
        <v>40.6196305</v>
      </c>
      <c r="L1147" s="0" t="n">
        <f aca="false">IF(C1147=1,0,MIN(F1147-K1147,Assumptions!$C$15,MAX(0,$B$10-O1146-M1147)))</f>
        <v>0</v>
      </c>
      <c r="M1147" s="0" t="n">
        <f aca="false">'Profiles 8760'!H1136</f>
        <v>254400</v>
      </c>
      <c r="N1147" s="0" t="n">
        <f aca="false">J1147+L1147</f>
        <v>0</v>
      </c>
      <c r="O1147" s="0" t="n">
        <f aca="false">O1146+N1147</f>
        <v>93506.5305302103</v>
      </c>
      <c r="P1147" s="0" t="n">
        <f aca="false">MIN($B$5,P1146+K1147*$B$6-I1147)</f>
        <v>314.97412599444</v>
      </c>
      <c r="Q1147" s="0" t="n">
        <f aca="false">MAX(0,F1147-H1147-K1147-L1147)</f>
        <v>0</v>
      </c>
    </row>
    <row r="1148" customFormat="false" ht="15" hidden="false" customHeight="false" outlineLevel="0" collapsed="false">
      <c r="A1148" s="0" t="n">
        <f aca="false">'Profiles 8760'!A1137</f>
        <v>1135</v>
      </c>
      <c r="B1148" s="0" t="n">
        <f aca="false">'Profiles 8760'!B1137</f>
        <v>2</v>
      </c>
      <c r="C1148" s="0" t="n">
        <f aca="false">'Profiles 8760'!E1137</f>
        <v>0</v>
      </c>
      <c r="D1148" s="0" t="n">
        <f aca="false">'Profiles 8760'!F1137</f>
        <v>0</v>
      </c>
      <c r="E1148" s="0" t="n">
        <f aca="false">'Profiles 8760'!G1137</f>
        <v>1</v>
      </c>
      <c r="F1148" s="0" t="n">
        <f aca="false">D1148*Assumptions!$C$11*$B$7+E1148*Assumptions!$C$12*$B$8</f>
        <v>40.9</v>
      </c>
      <c r="G1148" s="0" t="n">
        <f aca="false">C1148*Assumptions!$C$15</f>
        <v>0</v>
      </c>
      <c r="H1148" s="0" t="n">
        <f aca="false">MIN(F1148,G1148)</f>
        <v>0</v>
      </c>
      <c r="I1148" s="0" t="n">
        <f aca="false">IF(C1148=1,MIN(G1148-H1148,Assumptions!$C$13,P1147),0)</f>
        <v>0</v>
      </c>
      <c r="J1148" s="0" t="n">
        <f aca="false">H1148+I1148</f>
        <v>0</v>
      </c>
      <c r="K1148" s="0" t="n">
        <f aca="false">MIN(IF(C1148=1,F1148-H1148,F1148),Assumptions!$C$13,MAX(0,($B$5-P1147)/$B$6))</f>
        <v>40.9</v>
      </c>
      <c r="L1148" s="0" t="n">
        <f aca="false">IF(C1148=1,0,MIN(F1148-K1148,Assumptions!$C$15,MAX(0,$B$10-O1147-M1148)))</f>
        <v>0</v>
      </c>
      <c r="M1148" s="0" t="n">
        <f aca="false">'Profiles 8760'!H1137</f>
        <v>254400</v>
      </c>
      <c r="N1148" s="0" t="n">
        <f aca="false">J1148+L1148</f>
        <v>0</v>
      </c>
      <c r="O1148" s="0" t="n">
        <f aca="false">O1147+N1148</f>
        <v>93506.5305302103</v>
      </c>
      <c r="P1148" s="0" t="n">
        <f aca="false">MIN($B$5,P1147+K1148*$B$6-I1148)</f>
        <v>350.42624599444</v>
      </c>
      <c r="Q1148" s="0" t="n">
        <f aca="false">MAX(0,F1148-H1148-K1148-L1148)</f>
        <v>0</v>
      </c>
    </row>
    <row r="1149" customFormat="false" ht="15" hidden="false" customHeight="false" outlineLevel="0" collapsed="false">
      <c r="A1149" s="0" t="n">
        <f aca="false">'Profiles 8760'!A1138</f>
        <v>1136</v>
      </c>
      <c r="B1149" s="0" t="n">
        <f aca="false">'Profiles 8760'!B1138</f>
        <v>2</v>
      </c>
      <c r="C1149" s="0" t="n">
        <f aca="false">'Profiles 8760'!E1138</f>
        <v>1</v>
      </c>
      <c r="D1149" s="0" t="n">
        <f aca="false">'Profiles 8760'!F1138</f>
        <v>0.123467</v>
      </c>
      <c r="E1149" s="0" t="n">
        <f aca="false">'Profiles 8760'!G1138</f>
        <v>0.718495</v>
      </c>
      <c r="F1149" s="0" t="n">
        <f aca="false">D1149*Assumptions!$C$11*$B$7+E1149*Assumptions!$C$12*$B$8</f>
        <v>65.0437151</v>
      </c>
      <c r="G1149" s="0" t="n">
        <f aca="false">C1149*Assumptions!$C$15</f>
        <v>200</v>
      </c>
      <c r="H1149" s="0" t="n">
        <f aca="false">MIN(F1149,G1149)</f>
        <v>65.0437151</v>
      </c>
      <c r="I1149" s="0" t="n">
        <f aca="false">IF(C1149=1,MIN(G1149-H1149,Assumptions!$C$13,P1148),0)</f>
        <v>134.9562849</v>
      </c>
      <c r="J1149" s="0" t="n">
        <f aca="false">H1149+I1149</f>
        <v>200</v>
      </c>
      <c r="K1149" s="0" t="n">
        <f aca="false">MIN(IF(C1149=1,F1149-H1149,F1149),Assumptions!$C$13,MAX(0,($B$5-P1148)/$B$6))</f>
        <v>0</v>
      </c>
      <c r="L1149" s="0" t="n">
        <f aca="false">IF(C1149=1,0,MIN(F1149-K1149,Assumptions!$C$15,MAX(0,$B$10-O1148-M1149)))</f>
        <v>0</v>
      </c>
      <c r="M1149" s="0" t="n">
        <f aca="false">'Profiles 8760'!H1138</f>
        <v>254200</v>
      </c>
      <c r="N1149" s="0" t="n">
        <f aca="false">J1149+L1149</f>
        <v>200</v>
      </c>
      <c r="O1149" s="0" t="n">
        <f aca="false">O1148+N1149</f>
        <v>93706.5305302103</v>
      </c>
      <c r="P1149" s="0" t="n">
        <f aca="false">MIN($B$5,P1148+K1149*$B$6-I1149)</f>
        <v>215.46996109444</v>
      </c>
      <c r="Q1149" s="0" t="n">
        <f aca="false">MAX(0,F1149-H1149-K1149-L1149)</f>
        <v>0</v>
      </c>
    </row>
    <row r="1150" customFormat="false" ht="15" hidden="false" customHeight="false" outlineLevel="0" collapsed="false">
      <c r="A1150" s="0" t="n">
        <f aca="false">'Profiles 8760'!A1139</f>
        <v>1137</v>
      </c>
      <c r="B1150" s="0" t="n">
        <f aca="false">'Profiles 8760'!B1139</f>
        <v>2</v>
      </c>
      <c r="C1150" s="0" t="n">
        <f aca="false">'Profiles 8760'!E1139</f>
        <v>1</v>
      </c>
      <c r="D1150" s="0" t="n">
        <f aca="false">'Profiles 8760'!F1139</f>
        <v>0.417069</v>
      </c>
      <c r="E1150" s="0" t="n">
        <f aca="false">'Profiles 8760'!G1139</f>
        <v>0.636844</v>
      </c>
      <c r="F1150" s="0" t="n">
        <f aca="false">D1150*Assumptions!$C$11*$B$7+E1150*Assumptions!$C$12*$B$8</f>
        <v>146.4964468</v>
      </c>
      <c r="G1150" s="0" t="n">
        <f aca="false">C1150*Assumptions!$C$15</f>
        <v>200</v>
      </c>
      <c r="H1150" s="0" t="n">
        <f aca="false">MIN(F1150,G1150)</f>
        <v>146.4964468</v>
      </c>
      <c r="I1150" s="0" t="n">
        <f aca="false">IF(C1150=1,MIN(G1150-H1150,Assumptions!$C$13,P1149),0)</f>
        <v>53.5035532</v>
      </c>
      <c r="J1150" s="0" t="n">
        <f aca="false">H1150+I1150</f>
        <v>200</v>
      </c>
      <c r="K1150" s="0" t="n">
        <f aca="false">MIN(IF(C1150=1,F1150-H1150,F1150),Assumptions!$C$13,MAX(0,($B$5-P1149)/$B$6))</f>
        <v>0</v>
      </c>
      <c r="L1150" s="0" t="n">
        <f aca="false">IF(C1150=1,0,MIN(F1150-K1150,Assumptions!$C$15,MAX(0,$B$10-O1149-M1150)))</f>
        <v>0</v>
      </c>
      <c r="M1150" s="0" t="n">
        <f aca="false">'Profiles 8760'!H1139</f>
        <v>254000</v>
      </c>
      <c r="N1150" s="0" t="n">
        <f aca="false">J1150+L1150</f>
        <v>200</v>
      </c>
      <c r="O1150" s="0" t="n">
        <f aca="false">O1149+N1150</f>
        <v>93906.5305302103</v>
      </c>
      <c r="P1150" s="0" t="n">
        <f aca="false">MIN($B$5,P1149+K1150*$B$6-I1150)</f>
        <v>161.96640789444</v>
      </c>
      <c r="Q1150" s="0" t="n">
        <f aca="false">MAX(0,F1150-H1150-K1150-L1150)</f>
        <v>0</v>
      </c>
    </row>
    <row r="1151" customFormat="false" ht="15" hidden="false" customHeight="false" outlineLevel="0" collapsed="false">
      <c r="A1151" s="0" t="n">
        <f aca="false">'Profiles 8760'!A1140</f>
        <v>1138</v>
      </c>
      <c r="B1151" s="0" t="n">
        <f aca="false">'Profiles 8760'!B1140</f>
        <v>2</v>
      </c>
      <c r="C1151" s="0" t="n">
        <f aca="false">'Profiles 8760'!E1140</f>
        <v>0</v>
      </c>
      <c r="D1151" s="0" t="n">
        <f aca="false">'Profiles 8760'!F1140</f>
        <v>0.732253</v>
      </c>
      <c r="E1151" s="0" t="n">
        <f aca="false">'Profiles 8760'!G1140</f>
        <v>0.449034</v>
      </c>
      <c r="F1151" s="0" t="n">
        <f aca="false">D1151*Assumptions!$C$11*$B$7+E1151*Assumptions!$C$12*$B$8</f>
        <v>229.840157</v>
      </c>
      <c r="G1151" s="0" t="n">
        <f aca="false">C1151*Assumptions!$C$15</f>
        <v>0</v>
      </c>
      <c r="H1151" s="0" t="n">
        <f aca="false">MIN(F1151,G1151)</f>
        <v>0</v>
      </c>
      <c r="I1151" s="0" t="n">
        <f aca="false">IF(C1151=1,MIN(G1151-H1151,Assumptions!$C$13,P1150),0)</f>
        <v>0</v>
      </c>
      <c r="J1151" s="0" t="n">
        <f aca="false">H1151+I1151</f>
        <v>0</v>
      </c>
      <c r="K1151" s="0" t="n">
        <f aca="false">MIN(IF(C1151=1,F1151-H1151,F1151),Assumptions!$C$13,MAX(0,($B$5-P1150)/$B$6))</f>
        <v>180</v>
      </c>
      <c r="L1151" s="0" t="n">
        <f aca="false">IF(C1151=1,0,MIN(F1151-K1151,Assumptions!$C$15,MAX(0,$B$10-O1150-M1151)))</f>
        <v>49.840157</v>
      </c>
      <c r="M1151" s="0" t="n">
        <f aca="false">'Profiles 8760'!H1140</f>
        <v>254000</v>
      </c>
      <c r="N1151" s="0" t="n">
        <f aca="false">J1151+L1151</f>
        <v>49.840157</v>
      </c>
      <c r="O1151" s="0" t="n">
        <f aca="false">O1150+N1151</f>
        <v>93956.3706872103</v>
      </c>
      <c r="P1151" s="0" t="n">
        <f aca="false">MIN($B$5,P1150+K1151*$B$6-I1151)</f>
        <v>317.99040789444</v>
      </c>
      <c r="Q1151" s="0" t="n">
        <f aca="false">MAX(0,F1151-H1151-K1151-L1151)</f>
        <v>0</v>
      </c>
    </row>
    <row r="1152" customFormat="false" ht="15" hidden="false" customHeight="false" outlineLevel="0" collapsed="false">
      <c r="A1152" s="0" t="n">
        <f aca="false">'Profiles 8760'!A1141</f>
        <v>1139</v>
      </c>
      <c r="B1152" s="0" t="n">
        <f aca="false">'Profiles 8760'!B1141</f>
        <v>2</v>
      </c>
      <c r="C1152" s="0" t="n">
        <f aca="false">'Profiles 8760'!E1141</f>
        <v>0</v>
      </c>
      <c r="D1152" s="0" t="n">
        <f aca="false">'Profiles 8760'!F1141</f>
        <v>1</v>
      </c>
      <c r="E1152" s="0" t="n">
        <f aca="false">'Profiles 8760'!G1141</f>
        <v>0.37311</v>
      </c>
      <c r="F1152" s="0" t="n">
        <f aca="false">D1152*Assumptions!$C$11*$B$7+E1152*Assumptions!$C$12*$B$8</f>
        <v>304.060199</v>
      </c>
      <c r="G1152" s="0" t="n">
        <f aca="false">C1152*Assumptions!$C$15</f>
        <v>0</v>
      </c>
      <c r="H1152" s="0" t="n">
        <f aca="false">MIN(F1152,G1152)</f>
        <v>0</v>
      </c>
      <c r="I1152" s="0" t="n">
        <f aca="false">IF(C1152=1,MIN(G1152-H1152,Assumptions!$C$13,P1151),0)</f>
        <v>0</v>
      </c>
      <c r="J1152" s="0" t="n">
        <f aca="false">H1152+I1152</f>
        <v>0</v>
      </c>
      <c r="K1152" s="0" t="n">
        <f aca="false">MIN(IF(C1152=1,F1152-H1152,F1152),Assumptions!$C$13,MAX(0,($B$5-P1151)/$B$6))</f>
        <v>180</v>
      </c>
      <c r="L1152" s="0" t="n">
        <f aca="false">IF(C1152=1,0,MIN(F1152-K1152,Assumptions!$C$15,MAX(0,$B$10-O1151-M1152)))</f>
        <v>124.060199</v>
      </c>
      <c r="M1152" s="0" t="n">
        <f aca="false">'Profiles 8760'!H1141</f>
        <v>254000</v>
      </c>
      <c r="N1152" s="0" t="n">
        <f aca="false">J1152+L1152</f>
        <v>124.060199</v>
      </c>
      <c r="O1152" s="0" t="n">
        <f aca="false">O1151+N1152</f>
        <v>94080.4308862103</v>
      </c>
      <c r="P1152" s="0" t="n">
        <f aca="false">MIN($B$5,P1151+K1152*$B$6-I1152)</f>
        <v>474.01440789444</v>
      </c>
      <c r="Q1152" s="0" t="n">
        <f aca="false">MAX(0,F1152-H1152-K1152-L1152)</f>
        <v>0</v>
      </c>
    </row>
    <row r="1153" customFormat="false" ht="15" hidden="false" customHeight="false" outlineLevel="0" collapsed="false">
      <c r="A1153" s="0" t="n">
        <f aca="false">'Profiles 8760'!A1142</f>
        <v>1140</v>
      </c>
      <c r="B1153" s="0" t="n">
        <f aca="false">'Profiles 8760'!B1142</f>
        <v>2</v>
      </c>
      <c r="C1153" s="0" t="n">
        <f aca="false">'Profiles 8760'!E1142</f>
        <v>0</v>
      </c>
      <c r="D1153" s="0" t="n">
        <f aca="false">'Profiles 8760'!F1142</f>
        <v>1</v>
      </c>
      <c r="E1153" s="0" t="n">
        <f aca="false">'Profiles 8760'!G1142</f>
        <v>0.361607</v>
      </c>
      <c r="F1153" s="0" t="n">
        <f aca="false">D1153*Assumptions!$C$11*$B$7+E1153*Assumptions!$C$12*$B$8</f>
        <v>303.5897263</v>
      </c>
      <c r="G1153" s="0" t="n">
        <f aca="false">C1153*Assumptions!$C$15</f>
        <v>0</v>
      </c>
      <c r="H1153" s="0" t="n">
        <f aca="false">MIN(F1153,G1153)</f>
        <v>0</v>
      </c>
      <c r="I1153" s="0" t="n">
        <f aca="false">IF(C1153=1,MIN(G1153-H1153,Assumptions!$C$13,P1152),0)</f>
        <v>0</v>
      </c>
      <c r="J1153" s="0" t="n">
        <f aca="false">H1153+I1153</f>
        <v>0</v>
      </c>
      <c r="K1153" s="0" t="n">
        <f aca="false">MIN(IF(C1153=1,F1153-H1153,F1153),Assumptions!$C$13,MAX(0,($B$5-P1152)/$B$6))</f>
        <v>42.449921672312</v>
      </c>
      <c r="L1153" s="0" t="n">
        <f aca="false">IF(C1153=1,0,MIN(F1153-K1153,Assumptions!$C$15,MAX(0,$B$10-O1152-M1153)))</f>
        <v>200</v>
      </c>
      <c r="M1153" s="0" t="n">
        <f aca="false">'Profiles 8760'!H1142</f>
        <v>254000</v>
      </c>
      <c r="N1153" s="0" t="n">
        <f aca="false">J1153+L1153</f>
        <v>200</v>
      </c>
      <c r="O1153" s="0" t="n">
        <f aca="false">O1152+N1153</f>
        <v>94280.4308862103</v>
      </c>
      <c r="P1153" s="0" t="n">
        <f aca="false">MIN($B$5,P1152+K1153*$B$6-I1153)</f>
        <v>510.81</v>
      </c>
      <c r="Q1153" s="0" t="n">
        <f aca="false">MAX(0,F1153-H1153-K1153-L1153)</f>
        <v>61.139804627688</v>
      </c>
    </row>
    <row r="1154" customFormat="false" ht="15" hidden="false" customHeight="false" outlineLevel="0" collapsed="false">
      <c r="A1154" s="0" t="n">
        <f aca="false">'Profiles 8760'!A1143</f>
        <v>1141</v>
      </c>
      <c r="B1154" s="0" t="n">
        <f aca="false">'Profiles 8760'!B1143</f>
        <v>2</v>
      </c>
      <c r="C1154" s="0" t="n">
        <f aca="false">'Profiles 8760'!E1143</f>
        <v>0</v>
      </c>
      <c r="D1154" s="0" t="n">
        <f aca="false">'Profiles 8760'!F1143</f>
        <v>1</v>
      </c>
      <c r="E1154" s="0" t="n">
        <f aca="false">'Profiles 8760'!G1143</f>
        <v>0.319503</v>
      </c>
      <c r="F1154" s="0" t="n">
        <f aca="false">D1154*Assumptions!$C$11*$B$7+E1154*Assumptions!$C$12*$B$8</f>
        <v>301.8676727</v>
      </c>
      <c r="G1154" s="0" t="n">
        <f aca="false">C1154*Assumptions!$C$15</f>
        <v>0</v>
      </c>
      <c r="H1154" s="0" t="n">
        <f aca="false">MIN(F1154,G1154)</f>
        <v>0</v>
      </c>
      <c r="I1154" s="0" t="n">
        <f aca="false">IF(C1154=1,MIN(G1154-H1154,Assumptions!$C$13,P1153),0)</f>
        <v>0</v>
      </c>
      <c r="J1154" s="0" t="n">
        <f aca="false">H1154+I1154</f>
        <v>0</v>
      </c>
      <c r="K1154" s="0" t="n">
        <f aca="false">MIN(IF(C1154=1,F1154-H1154,F1154),Assumptions!$C$13,MAX(0,($B$5-P1153)/$B$6))</f>
        <v>0</v>
      </c>
      <c r="L1154" s="0" t="n">
        <f aca="false">IF(C1154=1,0,MIN(F1154-K1154,Assumptions!$C$15,MAX(0,$B$10-O1153-M1154)))</f>
        <v>200</v>
      </c>
      <c r="M1154" s="0" t="n">
        <f aca="false">'Profiles 8760'!H1143</f>
        <v>254000</v>
      </c>
      <c r="N1154" s="0" t="n">
        <f aca="false">J1154+L1154</f>
        <v>200</v>
      </c>
      <c r="O1154" s="0" t="n">
        <f aca="false">O1153+N1154</f>
        <v>94480.4308862103</v>
      </c>
      <c r="P1154" s="0" t="n">
        <f aca="false">MIN($B$5,P1153+K1154*$B$6-I1154)</f>
        <v>510.81</v>
      </c>
      <c r="Q1154" s="0" t="n">
        <f aca="false">MAX(0,F1154-H1154-K1154-L1154)</f>
        <v>101.8676727</v>
      </c>
    </row>
    <row r="1155" customFormat="false" ht="15" hidden="false" customHeight="false" outlineLevel="0" collapsed="false">
      <c r="A1155" s="0" t="n">
        <f aca="false">'Profiles 8760'!A1144</f>
        <v>1142</v>
      </c>
      <c r="B1155" s="0" t="n">
        <f aca="false">'Profiles 8760'!B1144</f>
        <v>2</v>
      </c>
      <c r="C1155" s="0" t="n">
        <f aca="false">'Profiles 8760'!E1144</f>
        <v>0</v>
      </c>
      <c r="D1155" s="0" t="n">
        <f aca="false">'Profiles 8760'!F1144</f>
        <v>1</v>
      </c>
      <c r="E1155" s="0" t="n">
        <f aca="false">'Profiles 8760'!G1144</f>
        <v>0.426396</v>
      </c>
      <c r="F1155" s="0" t="n">
        <f aca="false">D1155*Assumptions!$C$11*$B$7+E1155*Assumptions!$C$12*$B$8</f>
        <v>306.2395964</v>
      </c>
      <c r="G1155" s="0" t="n">
        <f aca="false">C1155*Assumptions!$C$15</f>
        <v>0</v>
      </c>
      <c r="H1155" s="0" t="n">
        <f aca="false">MIN(F1155,G1155)</f>
        <v>0</v>
      </c>
      <c r="I1155" s="0" t="n">
        <f aca="false">IF(C1155=1,MIN(G1155-H1155,Assumptions!$C$13,P1154),0)</f>
        <v>0</v>
      </c>
      <c r="J1155" s="0" t="n">
        <f aca="false">H1155+I1155</f>
        <v>0</v>
      </c>
      <c r="K1155" s="0" t="n">
        <f aca="false">MIN(IF(C1155=1,F1155-H1155,F1155),Assumptions!$C$13,MAX(0,($B$5-P1154)/$B$6))</f>
        <v>0</v>
      </c>
      <c r="L1155" s="0" t="n">
        <f aca="false">IF(C1155=1,0,MIN(F1155-K1155,Assumptions!$C$15,MAX(0,$B$10-O1154-M1155)))</f>
        <v>200</v>
      </c>
      <c r="M1155" s="0" t="n">
        <f aca="false">'Profiles 8760'!H1144</f>
        <v>254000</v>
      </c>
      <c r="N1155" s="0" t="n">
        <f aca="false">J1155+L1155</f>
        <v>200</v>
      </c>
      <c r="O1155" s="0" t="n">
        <f aca="false">O1154+N1155</f>
        <v>94680.4308862103</v>
      </c>
      <c r="P1155" s="0" t="n">
        <f aca="false">MIN($B$5,P1154+K1155*$B$6-I1155)</f>
        <v>510.81</v>
      </c>
      <c r="Q1155" s="0" t="n">
        <f aca="false">MAX(0,F1155-H1155-K1155-L1155)</f>
        <v>106.2395964</v>
      </c>
    </row>
    <row r="1156" customFormat="false" ht="15" hidden="false" customHeight="false" outlineLevel="0" collapsed="false">
      <c r="A1156" s="0" t="n">
        <f aca="false">'Profiles 8760'!A1145</f>
        <v>1143</v>
      </c>
      <c r="B1156" s="0" t="n">
        <f aca="false">'Profiles 8760'!B1145</f>
        <v>2</v>
      </c>
      <c r="C1156" s="0" t="n">
        <f aca="false">'Profiles 8760'!E1145</f>
        <v>0</v>
      </c>
      <c r="D1156" s="0" t="n">
        <f aca="false">'Profiles 8760'!F1145</f>
        <v>1</v>
      </c>
      <c r="E1156" s="0" t="n">
        <f aca="false">'Profiles 8760'!G1145</f>
        <v>0.614411</v>
      </c>
      <c r="F1156" s="0" t="n">
        <f aca="false">D1156*Assumptions!$C$11*$B$7+E1156*Assumptions!$C$12*$B$8</f>
        <v>313.9294099</v>
      </c>
      <c r="G1156" s="0" t="n">
        <f aca="false">C1156*Assumptions!$C$15</f>
        <v>0</v>
      </c>
      <c r="H1156" s="0" t="n">
        <f aca="false">MIN(F1156,G1156)</f>
        <v>0</v>
      </c>
      <c r="I1156" s="0" t="n">
        <f aca="false">IF(C1156=1,MIN(G1156-H1156,Assumptions!$C$13,P1155),0)</f>
        <v>0</v>
      </c>
      <c r="J1156" s="0" t="n">
        <f aca="false">H1156+I1156</f>
        <v>0</v>
      </c>
      <c r="K1156" s="0" t="n">
        <f aca="false">MIN(IF(C1156=1,F1156-H1156,F1156),Assumptions!$C$13,MAX(0,($B$5-P1155)/$B$6))</f>
        <v>0</v>
      </c>
      <c r="L1156" s="0" t="n">
        <f aca="false">IF(C1156=1,0,MIN(F1156-K1156,Assumptions!$C$15,MAX(0,$B$10-O1155-M1156)))</f>
        <v>200</v>
      </c>
      <c r="M1156" s="0" t="n">
        <f aca="false">'Profiles 8760'!H1145</f>
        <v>254000</v>
      </c>
      <c r="N1156" s="0" t="n">
        <f aca="false">J1156+L1156</f>
        <v>200</v>
      </c>
      <c r="O1156" s="0" t="n">
        <f aca="false">O1155+N1156</f>
        <v>94880.4308862103</v>
      </c>
      <c r="P1156" s="0" t="n">
        <f aca="false">MIN($B$5,P1155+K1156*$B$6-I1156)</f>
        <v>510.81</v>
      </c>
      <c r="Q1156" s="0" t="n">
        <f aca="false">MAX(0,F1156-H1156-K1156-L1156)</f>
        <v>113.9294099</v>
      </c>
    </row>
    <row r="1157" customFormat="false" ht="15" hidden="false" customHeight="false" outlineLevel="0" collapsed="false">
      <c r="A1157" s="0" t="n">
        <f aca="false">'Profiles 8760'!A1146</f>
        <v>1144</v>
      </c>
      <c r="B1157" s="0" t="n">
        <f aca="false">'Profiles 8760'!B1146</f>
        <v>2</v>
      </c>
      <c r="C1157" s="0" t="n">
        <f aca="false">'Profiles 8760'!E1146</f>
        <v>0</v>
      </c>
      <c r="D1157" s="0" t="n">
        <f aca="false">'Profiles 8760'!F1146</f>
        <v>0.732253</v>
      </c>
      <c r="E1157" s="0" t="n">
        <f aca="false">'Profiles 8760'!G1146</f>
        <v>0.567476</v>
      </c>
      <c r="F1157" s="0" t="n">
        <f aca="false">D1157*Assumptions!$C$11*$B$7+E1157*Assumptions!$C$12*$B$8</f>
        <v>234.6844348</v>
      </c>
      <c r="G1157" s="0" t="n">
        <f aca="false">C1157*Assumptions!$C$15</f>
        <v>0</v>
      </c>
      <c r="H1157" s="0" t="n">
        <f aca="false">MIN(F1157,G1157)</f>
        <v>0</v>
      </c>
      <c r="I1157" s="0" t="n">
        <f aca="false">IF(C1157=1,MIN(G1157-H1157,Assumptions!$C$13,P1156),0)</f>
        <v>0</v>
      </c>
      <c r="J1157" s="0" t="n">
        <f aca="false">H1157+I1157</f>
        <v>0</v>
      </c>
      <c r="K1157" s="0" t="n">
        <f aca="false">MIN(IF(C1157=1,F1157-H1157,F1157),Assumptions!$C$13,MAX(0,($B$5-P1156)/$B$6))</f>
        <v>0</v>
      </c>
      <c r="L1157" s="0" t="n">
        <f aca="false">IF(C1157=1,0,MIN(F1157-K1157,Assumptions!$C$15,MAX(0,$B$10-O1156-M1157)))</f>
        <v>200</v>
      </c>
      <c r="M1157" s="0" t="n">
        <f aca="false">'Profiles 8760'!H1146</f>
        <v>254000</v>
      </c>
      <c r="N1157" s="0" t="n">
        <f aca="false">J1157+L1157</f>
        <v>200</v>
      </c>
      <c r="O1157" s="0" t="n">
        <f aca="false">O1156+N1157</f>
        <v>95080.4308862103</v>
      </c>
      <c r="P1157" s="0" t="n">
        <f aca="false">MIN($B$5,P1156+K1157*$B$6-I1157)</f>
        <v>510.81</v>
      </c>
      <c r="Q1157" s="0" t="n">
        <f aca="false">MAX(0,F1157-H1157-K1157-L1157)</f>
        <v>34.6844348</v>
      </c>
    </row>
    <row r="1158" customFormat="false" ht="15" hidden="false" customHeight="false" outlineLevel="0" collapsed="false">
      <c r="A1158" s="0" t="n">
        <f aca="false">'Profiles 8760'!A1147</f>
        <v>1145</v>
      </c>
      <c r="B1158" s="0" t="n">
        <f aca="false">'Profiles 8760'!B1147</f>
        <v>2</v>
      </c>
      <c r="C1158" s="0" t="n">
        <f aca="false">'Profiles 8760'!E1147</f>
        <v>0</v>
      </c>
      <c r="D1158" s="0" t="n">
        <f aca="false">'Profiles 8760'!F1147</f>
        <v>0.417069</v>
      </c>
      <c r="E1158" s="0" t="n">
        <f aca="false">'Profiles 8760'!G1147</f>
        <v>0.598808</v>
      </c>
      <c r="F1158" s="0" t="n">
        <f aca="false">D1158*Assumptions!$C$11*$B$7+E1158*Assumptions!$C$12*$B$8</f>
        <v>144.9407744</v>
      </c>
      <c r="G1158" s="0" t="n">
        <f aca="false">C1158*Assumptions!$C$15</f>
        <v>0</v>
      </c>
      <c r="H1158" s="0" t="n">
        <f aca="false">MIN(F1158,G1158)</f>
        <v>0</v>
      </c>
      <c r="I1158" s="0" t="n">
        <f aca="false">IF(C1158=1,MIN(G1158-H1158,Assumptions!$C$13,P1157),0)</f>
        <v>0</v>
      </c>
      <c r="J1158" s="0" t="n">
        <f aca="false">H1158+I1158</f>
        <v>0</v>
      </c>
      <c r="K1158" s="0" t="n">
        <f aca="false">MIN(IF(C1158=1,F1158-H1158,F1158),Assumptions!$C$13,MAX(0,($B$5-P1157)/$B$6))</f>
        <v>0</v>
      </c>
      <c r="L1158" s="0" t="n">
        <f aca="false">IF(C1158=1,0,MIN(F1158-K1158,Assumptions!$C$15,MAX(0,$B$10-O1157-M1158)))</f>
        <v>144.9407744</v>
      </c>
      <c r="M1158" s="0" t="n">
        <f aca="false">'Profiles 8760'!H1147</f>
        <v>254000</v>
      </c>
      <c r="N1158" s="0" t="n">
        <f aca="false">J1158+L1158</f>
        <v>144.9407744</v>
      </c>
      <c r="O1158" s="0" t="n">
        <f aca="false">O1157+N1158</f>
        <v>95225.3716606103</v>
      </c>
      <c r="P1158" s="0" t="n">
        <f aca="false">MIN($B$5,P1157+K1158*$B$6-I1158)</f>
        <v>510.81</v>
      </c>
      <c r="Q1158" s="0" t="n">
        <f aca="false">MAX(0,F1158-H1158-K1158-L1158)</f>
        <v>0</v>
      </c>
    </row>
    <row r="1159" customFormat="false" ht="15" hidden="false" customHeight="false" outlineLevel="0" collapsed="false">
      <c r="A1159" s="0" t="n">
        <f aca="false">'Profiles 8760'!A1148</f>
        <v>1146</v>
      </c>
      <c r="B1159" s="0" t="n">
        <f aca="false">'Profiles 8760'!B1148</f>
        <v>2</v>
      </c>
      <c r="C1159" s="0" t="n">
        <f aca="false">'Profiles 8760'!E1148</f>
        <v>0</v>
      </c>
      <c r="D1159" s="0" t="n">
        <f aca="false">'Profiles 8760'!F1148</f>
        <v>0.123467</v>
      </c>
      <c r="E1159" s="0" t="n">
        <f aca="false">'Profiles 8760'!G1148</f>
        <v>0.521793</v>
      </c>
      <c r="F1159" s="0" t="n">
        <f aca="false">D1159*Assumptions!$C$11*$B$7+E1159*Assumptions!$C$12*$B$8</f>
        <v>56.9986033</v>
      </c>
      <c r="G1159" s="0" t="n">
        <f aca="false">C1159*Assumptions!$C$15</f>
        <v>0</v>
      </c>
      <c r="H1159" s="0" t="n">
        <f aca="false">MIN(F1159,G1159)</f>
        <v>0</v>
      </c>
      <c r="I1159" s="0" t="n">
        <f aca="false">IF(C1159=1,MIN(G1159-H1159,Assumptions!$C$13,P1158),0)</f>
        <v>0</v>
      </c>
      <c r="J1159" s="0" t="n">
        <f aca="false">H1159+I1159</f>
        <v>0</v>
      </c>
      <c r="K1159" s="0" t="n">
        <f aca="false">MIN(IF(C1159=1,F1159-H1159,F1159),Assumptions!$C$13,MAX(0,($B$5-P1158)/$B$6))</f>
        <v>0</v>
      </c>
      <c r="L1159" s="0" t="n">
        <f aca="false">IF(C1159=1,0,MIN(F1159-K1159,Assumptions!$C$15,MAX(0,$B$10-O1158-M1159)))</f>
        <v>56.9986033</v>
      </c>
      <c r="M1159" s="0" t="n">
        <f aca="false">'Profiles 8760'!H1148</f>
        <v>254000</v>
      </c>
      <c r="N1159" s="0" t="n">
        <f aca="false">J1159+L1159</f>
        <v>56.9986033</v>
      </c>
      <c r="O1159" s="0" t="n">
        <f aca="false">O1158+N1159</f>
        <v>95282.3702639103</v>
      </c>
      <c r="P1159" s="0" t="n">
        <f aca="false">MIN($B$5,P1158+K1159*$B$6-I1159)</f>
        <v>510.81</v>
      </c>
      <c r="Q1159" s="0" t="n">
        <f aca="false">MAX(0,F1159-H1159-K1159-L1159)</f>
        <v>0</v>
      </c>
    </row>
    <row r="1160" customFormat="false" ht="15" hidden="false" customHeight="false" outlineLevel="0" collapsed="false">
      <c r="A1160" s="0" t="n">
        <f aca="false">'Profiles 8760'!A1149</f>
        <v>1147</v>
      </c>
      <c r="B1160" s="0" t="n">
        <f aca="false">'Profiles 8760'!B1149</f>
        <v>2</v>
      </c>
      <c r="C1160" s="0" t="n">
        <f aca="false">'Profiles 8760'!E1149</f>
        <v>0</v>
      </c>
      <c r="D1160" s="0" t="n">
        <f aca="false">'Profiles 8760'!F1149</f>
        <v>0</v>
      </c>
      <c r="E1160" s="0" t="n">
        <f aca="false">'Profiles 8760'!G1149</f>
        <v>0.440756</v>
      </c>
      <c r="F1160" s="0" t="n">
        <f aca="false">D1160*Assumptions!$C$11*$B$7+E1160*Assumptions!$C$12*$B$8</f>
        <v>18.0269204</v>
      </c>
      <c r="G1160" s="0" t="n">
        <f aca="false">C1160*Assumptions!$C$15</f>
        <v>0</v>
      </c>
      <c r="H1160" s="0" t="n">
        <f aca="false">MIN(F1160,G1160)</f>
        <v>0</v>
      </c>
      <c r="I1160" s="0" t="n">
        <f aca="false">IF(C1160=1,MIN(G1160-H1160,Assumptions!$C$13,P1159),0)</f>
        <v>0</v>
      </c>
      <c r="J1160" s="0" t="n">
        <f aca="false">H1160+I1160</f>
        <v>0</v>
      </c>
      <c r="K1160" s="0" t="n">
        <f aca="false">MIN(IF(C1160=1,F1160-H1160,F1160),Assumptions!$C$13,MAX(0,($B$5-P1159)/$B$6))</f>
        <v>0</v>
      </c>
      <c r="L1160" s="0" t="n">
        <f aca="false">IF(C1160=1,0,MIN(F1160-K1160,Assumptions!$C$15,MAX(0,$B$10-O1159-M1160)))</f>
        <v>18.0269204</v>
      </c>
      <c r="M1160" s="0" t="n">
        <f aca="false">'Profiles 8760'!H1149</f>
        <v>254000</v>
      </c>
      <c r="N1160" s="0" t="n">
        <f aca="false">J1160+L1160</f>
        <v>18.0269204</v>
      </c>
      <c r="O1160" s="0" t="n">
        <f aca="false">O1159+N1160</f>
        <v>95300.3971843103</v>
      </c>
      <c r="P1160" s="0" t="n">
        <f aca="false">MIN($B$5,P1159+K1160*$B$6-I1160)</f>
        <v>510.81</v>
      </c>
      <c r="Q1160" s="0" t="n">
        <f aca="false">MAX(0,F1160-H1160-K1160-L1160)</f>
        <v>0</v>
      </c>
    </row>
    <row r="1161" customFormat="false" ht="15" hidden="false" customHeight="false" outlineLevel="0" collapsed="false">
      <c r="A1161" s="0" t="n">
        <f aca="false">'Profiles 8760'!A1150</f>
        <v>1148</v>
      </c>
      <c r="B1161" s="0" t="n">
        <f aca="false">'Profiles 8760'!B1150</f>
        <v>2</v>
      </c>
      <c r="C1161" s="0" t="n">
        <f aca="false">'Profiles 8760'!E1150</f>
        <v>1</v>
      </c>
      <c r="D1161" s="0" t="n">
        <f aca="false">'Profiles 8760'!F1150</f>
        <v>0</v>
      </c>
      <c r="E1161" s="0" t="n">
        <f aca="false">'Profiles 8760'!G1150</f>
        <v>0.344862</v>
      </c>
      <c r="F1161" s="0" t="n">
        <f aca="false">D1161*Assumptions!$C$11*$B$7+E1161*Assumptions!$C$12*$B$8</f>
        <v>14.1048558</v>
      </c>
      <c r="G1161" s="0" t="n">
        <f aca="false">C1161*Assumptions!$C$15</f>
        <v>200</v>
      </c>
      <c r="H1161" s="0" t="n">
        <f aca="false">MIN(F1161,G1161)</f>
        <v>14.1048558</v>
      </c>
      <c r="I1161" s="0" t="n">
        <f aca="false">IF(C1161=1,MIN(G1161-H1161,Assumptions!$C$13,P1160),0)</f>
        <v>180</v>
      </c>
      <c r="J1161" s="0" t="n">
        <f aca="false">H1161+I1161</f>
        <v>194.1048558</v>
      </c>
      <c r="K1161" s="0" t="n">
        <f aca="false">MIN(IF(C1161=1,F1161-H1161,F1161),Assumptions!$C$13,MAX(0,($B$5-P1160)/$B$6))</f>
        <v>0</v>
      </c>
      <c r="L1161" s="0" t="n">
        <f aca="false">IF(C1161=1,0,MIN(F1161-K1161,Assumptions!$C$15,MAX(0,$B$10-O1160-M1161)))</f>
        <v>0</v>
      </c>
      <c r="M1161" s="0" t="n">
        <f aca="false">'Profiles 8760'!H1150</f>
        <v>253800</v>
      </c>
      <c r="N1161" s="0" t="n">
        <f aca="false">J1161+L1161</f>
        <v>194.1048558</v>
      </c>
      <c r="O1161" s="0" t="n">
        <f aca="false">O1160+N1161</f>
        <v>95494.5020401103</v>
      </c>
      <c r="P1161" s="0" t="n">
        <f aca="false">MIN($B$5,P1160+K1161*$B$6-I1161)</f>
        <v>330.81</v>
      </c>
      <c r="Q1161" s="0" t="n">
        <f aca="false">MAX(0,F1161-H1161-K1161-L1161)</f>
        <v>0</v>
      </c>
    </row>
    <row r="1162" customFormat="false" ht="15" hidden="false" customHeight="false" outlineLevel="0" collapsed="false">
      <c r="A1162" s="0" t="n">
        <f aca="false">'Profiles 8760'!A1151</f>
        <v>1149</v>
      </c>
      <c r="B1162" s="0" t="n">
        <f aca="false">'Profiles 8760'!B1151</f>
        <v>2</v>
      </c>
      <c r="C1162" s="0" t="n">
        <f aca="false">'Profiles 8760'!E1151</f>
        <v>1</v>
      </c>
      <c r="D1162" s="0" t="n">
        <f aca="false">'Profiles 8760'!F1151</f>
        <v>0</v>
      </c>
      <c r="E1162" s="0" t="n">
        <f aca="false">'Profiles 8760'!G1151</f>
        <v>0.283659</v>
      </c>
      <c r="F1162" s="0" t="n">
        <f aca="false">D1162*Assumptions!$C$11*$B$7+E1162*Assumptions!$C$12*$B$8</f>
        <v>11.6016531</v>
      </c>
      <c r="G1162" s="0" t="n">
        <f aca="false">C1162*Assumptions!$C$15</f>
        <v>200</v>
      </c>
      <c r="H1162" s="0" t="n">
        <f aca="false">MIN(F1162,G1162)</f>
        <v>11.6016531</v>
      </c>
      <c r="I1162" s="0" t="n">
        <f aca="false">IF(C1162=1,MIN(G1162-H1162,Assumptions!$C$13,P1161),0)</f>
        <v>180</v>
      </c>
      <c r="J1162" s="0" t="n">
        <f aca="false">H1162+I1162</f>
        <v>191.6016531</v>
      </c>
      <c r="K1162" s="0" t="n">
        <f aca="false">MIN(IF(C1162=1,F1162-H1162,F1162),Assumptions!$C$13,MAX(0,($B$5-P1161)/$B$6))</f>
        <v>0</v>
      </c>
      <c r="L1162" s="0" t="n">
        <f aca="false">IF(C1162=1,0,MIN(F1162-K1162,Assumptions!$C$15,MAX(0,$B$10-O1161-M1162)))</f>
        <v>0</v>
      </c>
      <c r="M1162" s="0" t="n">
        <f aca="false">'Profiles 8760'!H1151</f>
        <v>253600</v>
      </c>
      <c r="N1162" s="0" t="n">
        <f aca="false">J1162+L1162</f>
        <v>191.6016531</v>
      </c>
      <c r="O1162" s="0" t="n">
        <f aca="false">O1161+N1162</f>
        <v>95686.1036932104</v>
      </c>
      <c r="P1162" s="0" t="n">
        <f aca="false">MIN($B$5,P1161+K1162*$B$6-I1162)</f>
        <v>150.81</v>
      </c>
      <c r="Q1162" s="0" t="n">
        <f aca="false">MAX(0,F1162-H1162-K1162-L1162)</f>
        <v>0</v>
      </c>
    </row>
    <row r="1163" customFormat="false" ht="15" hidden="false" customHeight="false" outlineLevel="0" collapsed="false">
      <c r="A1163" s="0" t="n">
        <f aca="false">'Profiles 8760'!A1152</f>
        <v>1150</v>
      </c>
      <c r="B1163" s="0" t="n">
        <f aca="false">'Profiles 8760'!B1152</f>
        <v>2</v>
      </c>
      <c r="C1163" s="0" t="n">
        <f aca="false">'Profiles 8760'!E1152</f>
        <v>0</v>
      </c>
      <c r="D1163" s="0" t="n">
        <f aca="false">'Profiles 8760'!F1152</f>
        <v>0</v>
      </c>
      <c r="E1163" s="0" t="n">
        <f aca="false">'Profiles 8760'!G1152</f>
        <v>0.306918</v>
      </c>
      <c r="F1163" s="0" t="n">
        <f aca="false">D1163*Assumptions!$C$11*$B$7+E1163*Assumptions!$C$12*$B$8</f>
        <v>12.5529462</v>
      </c>
      <c r="G1163" s="0" t="n">
        <f aca="false">C1163*Assumptions!$C$15</f>
        <v>0</v>
      </c>
      <c r="H1163" s="0" t="n">
        <f aca="false">MIN(F1163,G1163)</f>
        <v>0</v>
      </c>
      <c r="I1163" s="0" t="n">
        <f aca="false">IF(C1163=1,MIN(G1163-H1163,Assumptions!$C$13,P1162),0)</f>
        <v>0</v>
      </c>
      <c r="J1163" s="0" t="n">
        <f aca="false">H1163+I1163</f>
        <v>0</v>
      </c>
      <c r="K1163" s="0" t="n">
        <f aca="false">MIN(IF(C1163=1,F1163-H1163,F1163),Assumptions!$C$13,MAX(0,($B$5-P1162)/$B$6))</f>
        <v>12.5529462</v>
      </c>
      <c r="L1163" s="0" t="n">
        <f aca="false">IF(C1163=1,0,MIN(F1163-K1163,Assumptions!$C$15,MAX(0,$B$10-O1162-M1163)))</f>
        <v>0</v>
      </c>
      <c r="M1163" s="0" t="n">
        <f aca="false">'Profiles 8760'!H1152</f>
        <v>253600</v>
      </c>
      <c r="N1163" s="0" t="n">
        <f aca="false">J1163+L1163</f>
        <v>0</v>
      </c>
      <c r="O1163" s="0" t="n">
        <f aca="false">O1162+N1163</f>
        <v>95686.1036932104</v>
      </c>
      <c r="P1163" s="0" t="n">
        <f aca="false">MIN($B$5,P1162+K1163*$B$6-I1163)</f>
        <v>161.69089376616</v>
      </c>
      <c r="Q1163" s="0" t="n">
        <f aca="false">MAX(0,F1163-H1163-K1163-L1163)</f>
        <v>0</v>
      </c>
    </row>
    <row r="1164" customFormat="false" ht="15" hidden="false" customHeight="false" outlineLevel="0" collapsed="false">
      <c r="A1164" s="0" t="n">
        <f aca="false">'Profiles 8760'!A1153</f>
        <v>1151</v>
      </c>
      <c r="B1164" s="0" t="n">
        <f aca="false">'Profiles 8760'!B1153</f>
        <v>2</v>
      </c>
      <c r="C1164" s="0" t="n">
        <f aca="false">'Profiles 8760'!E1153</f>
        <v>0</v>
      </c>
      <c r="D1164" s="0" t="n">
        <f aca="false">'Profiles 8760'!F1153</f>
        <v>0</v>
      </c>
      <c r="E1164" s="0" t="n">
        <f aca="false">'Profiles 8760'!G1153</f>
        <v>0.269503</v>
      </c>
      <c r="F1164" s="0" t="n">
        <f aca="false">D1164*Assumptions!$C$11*$B$7+E1164*Assumptions!$C$12*$B$8</f>
        <v>11.0226727</v>
      </c>
      <c r="G1164" s="0" t="n">
        <f aca="false">C1164*Assumptions!$C$15</f>
        <v>0</v>
      </c>
      <c r="H1164" s="0" t="n">
        <f aca="false">MIN(F1164,G1164)</f>
        <v>0</v>
      </c>
      <c r="I1164" s="0" t="n">
        <f aca="false">IF(C1164=1,MIN(G1164-H1164,Assumptions!$C$13,P1163),0)</f>
        <v>0</v>
      </c>
      <c r="J1164" s="0" t="n">
        <f aca="false">H1164+I1164</f>
        <v>0</v>
      </c>
      <c r="K1164" s="0" t="n">
        <f aca="false">MIN(IF(C1164=1,F1164-H1164,F1164),Assumptions!$C$13,MAX(0,($B$5-P1163)/$B$6))</f>
        <v>11.0226727</v>
      </c>
      <c r="L1164" s="0" t="n">
        <f aca="false">IF(C1164=1,0,MIN(F1164-K1164,Assumptions!$C$15,MAX(0,$B$10-O1163-M1164)))</f>
        <v>0</v>
      </c>
      <c r="M1164" s="0" t="n">
        <f aca="false">'Profiles 8760'!H1153</f>
        <v>253600</v>
      </c>
      <c r="N1164" s="0" t="n">
        <f aca="false">J1164+L1164</f>
        <v>0</v>
      </c>
      <c r="O1164" s="0" t="n">
        <f aca="false">O1163+N1164</f>
        <v>95686.1036932104</v>
      </c>
      <c r="P1164" s="0" t="n">
        <f aca="false">MIN($B$5,P1163+K1164*$B$6-I1164)</f>
        <v>171.24534646252</v>
      </c>
      <c r="Q1164" s="0" t="n">
        <f aca="false">MAX(0,F1164-H1164-K1164-L1164)</f>
        <v>0</v>
      </c>
    </row>
    <row r="1165" customFormat="false" ht="15" hidden="false" customHeight="false" outlineLevel="0" collapsed="false">
      <c r="A1165" s="0" t="n">
        <f aca="false">'Profiles 8760'!A1154</f>
        <v>1152</v>
      </c>
      <c r="B1165" s="0" t="n">
        <f aca="false">'Profiles 8760'!B1154</f>
        <v>2</v>
      </c>
      <c r="C1165" s="0" t="n">
        <f aca="false">'Profiles 8760'!E1154</f>
        <v>0</v>
      </c>
      <c r="D1165" s="0" t="n">
        <f aca="false">'Profiles 8760'!F1154</f>
        <v>0</v>
      </c>
      <c r="E1165" s="0" t="n">
        <f aca="false">'Profiles 8760'!G1154</f>
        <v>0.224079</v>
      </c>
      <c r="F1165" s="0" t="n">
        <f aca="false">D1165*Assumptions!$C$11*$B$7+E1165*Assumptions!$C$12*$B$8</f>
        <v>9.1648311</v>
      </c>
      <c r="G1165" s="0" t="n">
        <f aca="false">C1165*Assumptions!$C$15</f>
        <v>0</v>
      </c>
      <c r="H1165" s="0" t="n">
        <f aca="false">MIN(F1165,G1165)</f>
        <v>0</v>
      </c>
      <c r="I1165" s="0" t="n">
        <f aca="false">IF(C1165=1,MIN(G1165-H1165,Assumptions!$C$13,P1164),0)</f>
        <v>0</v>
      </c>
      <c r="J1165" s="0" t="n">
        <f aca="false">H1165+I1165</f>
        <v>0</v>
      </c>
      <c r="K1165" s="0" t="n">
        <f aca="false">MIN(IF(C1165=1,F1165-H1165,F1165),Assumptions!$C$13,MAX(0,($B$5-P1164)/$B$6))</f>
        <v>9.1648311</v>
      </c>
      <c r="L1165" s="0" t="n">
        <f aca="false">IF(C1165=1,0,MIN(F1165-K1165,Assumptions!$C$15,MAX(0,$B$10-O1164-M1165)))</f>
        <v>0</v>
      </c>
      <c r="M1165" s="0" t="n">
        <f aca="false">'Profiles 8760'!H1154</f>
        <v>253600</v>
      </c>
      <c r="N1165" s="0" t="n">
        <f aca="false">J1165+L1165</f>
        <v>0</v>
      </c>
      <c r="O1165" s="0" t="n">
        <f aca="false">O1164+N1165</f>
        <v>95686.1036932104</v>
      </c>
      <c r="P1165" s="0" t="n">
        <f aca="false">MIN($B$5,P1164+K1165*$B$6-I1165)</f>
        <v>179.18942206</v>
      </c>
      <c r="Q1165" s="0" t="n">
        <f aca="false">MAX(0,F1165-H1165-K1165-L1165)</f>
        <v>0</v>
      </c>
    </row>
    <row r="1166" customFormat="false" ht="15" hidden="false" customHeight="false" outlineLevel="0" collapsed="false">
      <c r="A1166" s="0" t="n">
        <f aca="false">'Profiles 8760'!A1155</f>
        <v>1153</v>
      </c>
      <c r="B1166" s="0" t="n">
        <f aca="false">'Profiles 8760'!B1155</f>
        <v>2</v>
      </c>
      <c r="C1166" s="0" t="n">
        <f aca="false">'Profiles 8760'!E1155</f>
        <v>0</v>
      </c>
      <c r="D1166" s="0" t="n">
        <f aca="false">'Profiles 8760'!F1155</f>
        <v>0</v>
      </c>
      <c r="E1166" s="0" t="n">
        <f aca="false">'Profiles 8760'!G1155</f>
        <v>0.177642</v>
      </c>
      <c r="F1166" s="0" t="n">
        <f aca="false">D1166*Assumptions!$C$11*$B$7+E1166*Assumptions!$C$12*$B$8</f>
        <v>7.2655578</v>
      </c>
      <c r="G1166" s="0" t="n">
        <f aca="false">C1166*Assumptions!$C$15</f>
        <v>0</v>
      </c>
      <c r="H1166" s="0" t="n">
        <f aca="false">MIN(F1166,G1166)</f>
        <v>0</v>
      </c>
      <c r="I1166" s="0" t="n">
        <f aca="false">IF(C1166=1,MIN(G1166-H1166,Assumptions!$C$13,P1165),0)</f>
        <v>0</v>
      </c>
      <c r="J1166" s="0" t="n">
        <f aca="false">H1166+I1166</f>
        <v>0</v>
      </c>
      <c r="K1166" s="0" t="n">
        <f aca="false">MIN(IF(C1166=1,F1166-H1166,F1166),Assumptions!$C$13,MAX(0,($B$5-P1165)/$B$6))</f>
        <v>7.2655578</v>
      </c>
      <c r="L1166" s="0" t="n">
        <f aca="false">IF(C1166=1,0,MIN(F1166-K1166,Assumptions!$C$15,MAX(0,$B$10-O1165-M1166)))</f>
        <v>0</v>
      </c>
      <c r="M1166" s="0" t="n">
        <f aca="false">'Profiles 8760'!H1155</f>
        <v>253600</v>
      </c>
      <c r="N1166" s="0" t="n">
        <f aca="false">J1166+L1166</f>
        <v>0</v>
      </c>
      <c r="O1166" s="0" t="n">
        <f aca="false">O1165+N1166</f>
        <v>95686.1036932104</v>
      </c>
      <c r="P1166" s="0" t="n">
        <f aca="false">MIN($B$5,P1165+K1166*$B$6-I1166)</f>
        <v>185.48720756104</v>
      </c>
      <c r="Q1166" s="0" t="n">
        <f aca="false">MAX(0,F1166-H1166-K1166-L1166)</f>
        <v>0</v>
      </c>
    </row>
    <row r="1167" customFormat="false" ht="15" hidden="false" customHeight="false" outlineLevel="0" collapsed="false">
      <c r="A1167" s="0" t="n">
        <f aca="false">'Profiles 8760'!A1156</f>
        <v>1154</v>
      </c>
      <c r="B1167" s="0" t="n">
        <f aca="false">'Profiles 8760'!B1156</f>
        <v>2</v>
      </c>
      <c r="C1167" s="0" t="n">
        <f aca="false">'Profiles 8760'!E1156</f>
        <v>0</v>
      </c>
      <c r="D1167" s="0" t="n">
        <f aca="false">'Profiles 8760'!F1156</f>
        <v>0</v>
      </c>
      <c r="E1167" s="0" t="n">
        <f aca="false">'Profiles 8760'!G1156</f>
        <v>0.130697</v>
      </c>
      <c r="F1167" s="0" t="n">
        <f aca="false">D1167*Assumptions!$C$11*$B$7+E1167*Assumptions!$C$12*$B$8</f>
        <v>5.3455073</v>
      </c>
      <c r="G1167" s="0" t="n">
        <f aca="false">C1167*Assumptions!$C$15</f>
        <v>0</v>
      </c>
      <c r="H1167" s="0" t="n">
        <f aca="false">MIN(F1167,G1167)</f>
        <v>0</v>
      </c>
      <c r="I1167" s="0" t="n">
        <f aca="false">IF(C1167=1,MIN(G1167-H1167,Assumptions!$C$13,P1166),0)</f>
        <v>0</v>
      </c>
      <c r="J1167" s="0" t="n">
        <f aca="false">H1167+I1167</f>
        <v>0</v>
      </c>
      <c r="K1167" s="0" t="n">
        <f aca="false">MIN(IF(C1167=1,F1167-H1167,F1167),Assumptions!$C$13,MAX(0,($B$5-P1166)/$B$6))</f>
        <v>5.3455073</v>
      </c>
      <c r="L1167" s="0" t="n">
        <f aca="false">IF(C1167=1,0,MIN(F1167-K1167,Assumptions!$C$15,MAX(0,$B$10-O1166-M1167)))</f>
        <v>0</v>
      </c>
      <c r="M1167" s="0" t="n">
        <f aca="false">'Profiles 8760'!H1156</f>
        <v>253600</v>
      </c>
      <c r="N1167" s="0" t="n">
        <f aca="false">J1167+L1167</f>
        <v>0</v>
      </c>
      <c r="O1167" s="0" t="n">
        <f aca="false">O1166+N1167</f>
        <v>95686.1036932104</v>
      </c>
      <c r="P1167" s="0" t="n">
        <f aca="false">MIN($B$5,P1166+K1167*$B$6-I1167)</f>
        <v>190.12069328868</v>
      </c>
      <c r="Q1167" s="0" t="n">
        <f aca="false">MAX(0,F1167-H1167-K1167-L1167)</f>
        <v>0</v>
      </c>
    </row>
    <row r="1168" customFormat="false" ht="15" hidden="false" customHeight="false" outlineLevel="0" collapsed="false">
      <c r="A1168" s="0" t="n">
        <f aca="false">'Profiles 8760'!A1157</f>
        <v>1155</v>
      </c>
      <c r="B1168" s="0" t="n">
        <f aca="false">'Profiles 8760'!B1157</f>
        <v>2</v>
      </c>
      <c r="C1168" s="0" t="n">
        <f aca="false">'Profiles 8760'!E1157</f>
        <v>0</v>
      </c>
      <c r="D1168" s="0" t="n">
        <f aca="false">'Profiles 8760'!F1157</f>
        <v>0</v>
      </c>
      <c r="E1168" s="0" t="n">
        <f aca="false">'Profiles 8760'!G1157</f>
        <v>0.123771</v>
      </c>
      <c r="F1168" s="0" t="n">
        <f aca="false">D1168*Assumptions!$C$11*$B$7+E1168*Assumptions!$C$12*$B$8</f>
        <v>5.0622339</v>
      </c>
      <c r="G1168" s="0" t="n">
        <f aca="false">C1168*Assumptions!$C$15</f>
        <v>0</v>
      </c>
      <c r="H1168" s="0" t="n">
        <f aca="false">MIN(F1168,G1168)</f>
        <v>0</v>
      </c>
      <c r="I1168" s="0" t="n">
        <f aca="false">IF(C1168=1,MIN(G1168-H1168,Assumptions!$C$13,P1167),0)</f>
        <v>0</v>
      </c>
      <c r="J1168" s="0" t="n">
        <f aca="false">H1168+I1168</f>
        <v>0</v>
      </c>
      <c r="K1168" s="0" t="n">
        <f aca="false">MIN(IF(C1168=1,F1168-H1168,F1168),Assumptions!$C$13,MAX(0,($B$5-P1167)/$B$6))</f>
        <v>5.0622339</v>
      </c>
      <c r="L1168" s="0" t="n">
        <f aca="false">IF(C1168=1,0,MIN(F1168-K1168,Assumptions!$C$15,MAX(0,$B$10-O1167-M1168)))</f>
        <v>0</v>
      </c>
      <c r="M1168" s="0" t="n">
        <f aca="false">'Profiles 8760'!H1157</f>
        <v>253600</v>
      </c>
      <c r="N1168" s="0" t="n">
        <f aca="false">J1168+L1168</f>
        <v>0</v>
      </c>
      <c r="O1168" s="0" t="n">
        <f aca="false">O1167+N1168</f>
        <v>95686.1036932104</v>
      </c>
      <c r="P1168" s="0" t="n">
        <f aca="false">MIN($B$5,P1167+K1168*$B$6-I1168)</f>
        <v>194.5086376332</v>
      </c>
      <c r="Q1168" s="0" t="n">
        <f aca="false">MAX(0,F1168-H1168-K1168-L1168)</f>
        <v>0</v>
      </c>
    </row>
    <row r="1169" customFormat="false" ht="15" hidden="false" customHeight="false" outlineLevel="0" collapsed="false">
      <c r="A1169" s="0" t="n">
        <f aca="false">'Profiles 8760'!A1158</f>
        <v>1156</v>
      </c>
      <c r="B1169" s="0" t="n">
        <f aca="false">'Profiles 8760'!B1158</f>
        <v>2</v>
      </c>
      <c r="C1169" s="0" t="n">
        <f aca="false">'Profiles 8760'!E1158</f>
        <v>0</v>
      </c>
      <c r="D1169" s="0" t="n">
        <f aca="false">'Profiles 8760'!F1158</f>
        <v>0</v>
      </c>
      <c r="E1169" s="0" t="n">
        <f aca="false">'Profiles 8760'!G1158</f>
        <v>0.127004</v>
      </c>
      <c r="F1169" s="0" t="n">
        <f aca="false">D1169*Assumptions!$C$11*$B$7+E1169*Assumptions!$C$12*$B$8</f>
        <v>5.1944636</v>
      </c>
      <c r="G1169" s="0" t="n">
        <f aca="false">C1169*Assumptions!$C$15</f>
        <v>0</v>
      </c>
      <c r="H1169" s="0" t="n">
        <f aca="false">MIN(F1169,G1169)</f>
        <v>0</v>
      </c>
      <c r="I1169" s="0" t="n">
        <f aca="false">IF(C1169=1,MIN(G1169-H1169,Assumptions!$C$13,P1168),0)</f>
        <v>0</v>
      </c>
      <c r="J1169" s="0" t="n">
        <f aca="false">H1169+I1169</f>
        <v>0</v>
      </c>
      <c r="K1169" s="0" t="n">
        <f aca="false">MIN(IF(C1169=1,F1169-H1169,F1169),Assumptions!$C$13,MAX(0,($B$5-P1168)/$B$6))</f>
        <v>5.1944636</v>
      </c>
      <c r="L1169" s="0" t="n">
        <f aca="false">IF(C1169=1,0,MIN(F1169-K1169,Assumptions!$C$15,MAX(0,$B$10-O1168-M1169)))</f>
        <v>0</v>
      </c>
      <c r="M1169" s="0" t="n">
        <f aca="false">'Profiles 8760'!H1158</f>
        <v>253600</v>
      </c>
      <c r="N1169" s="0" t="n">
        <f aca="false">J1169+L1169</f>
        <v>0</v>
      </c>
      <c r="O1169" s="0" t="n">
        <f aca="false">O1168+N1169</f>
        <v>95686.1036932104</v>
      </c>
      <c r="P1169" s="0" t="n">
        <f aca="false">MIN($B$5,P1168+K1169*$B$6-I1169)</f>
        <v>199.01119868168</v>
      </c>
      <c r="Q1169" s="0" t="n">
        <f aca="false">MAX(0,F1169-H1169-K1169-L1169)</f>
        <v>0</v>
      </c>
    </row>
    <row r="1170" customFormat="false" ht="15" hidden="false" customHeight="false" outlineLevel="0" collapsed="false">
      <c r="A1170" s="0" t="n">
        <f aca="false">'Profiles 8760'!A1159</f>
        <v>1157</v>
      </c>
      <c r="B1170" s="0" t="n">
        <f aca="false">'Profiles 8760'!B1159</f>
        <v>2</v>
      </c>
      <c r="C1170" s="0" t="n">
        <f aca="false">'Profiles 8760'!E1159</f>
        <v>0</v>
      </c>
      <c r="D1170" s="0" t="n">
        <f aca="false">'Profiles 8760'!F1159</f>
        <v>0</v>
      </c>
      <c r="E1170" s="0" t="n">
        <f aca="false">'Profiles 8760'!G1159</f>
        <v>0.126964</v>
      </c>
      <c r="F1170" s="0" t="n">
        <f aca="false">D1170*Assumptions!$C$11*$B$7+E1170*Assumptions!$C$12*$B$8</f>
        <v>5.1928276</v>
      </c>
      <c r="G1170" s="0" t="n">
        <f aca="false">C1170*Assumptions!$C$15</f>
        <v>0</v>
      </c>
      <c r="H1170" s="0" t="n">
        <f aca="false">MIN(F1170,G1170)</f>
        <v>0</v>
      </c>
      <c r="I1170" s="0" t="n">
        <f aca="false">IF(C1170=1,MIN(G1170-H1170,Assumptions!$C$13,P1169),0)</f>
        <v>0</v>
      </c>
      <c r="J1170" s="0" t="n">
        <f aca="false">H1170+I1170</f>
        <v>0</v>
      </c>
      <c r="K1170" s="0" t="n">
        <f aca="false">MIN(IF(C1170=1,F1170-H1170,F1170),Assumptions!$C$13,MAX(0,($B$5-P1169)/$B$6))</f>
        <v>5.1928276</v>
      </c>
      <c r="L1170" s="0" t="n">
        <f aca="false">IF(C1170=1,0,MIN(F1170-K1170,Assumptions!$C$15,MAX(0,$B$10-O1169-M1170)))</f>
        <v>0</v>
      </c>
      <c r="M1170" s="0" t="n">
        <f aca="false">'Profiles 8760'!H1159</f>
        <v>253600</v>
      </c>
      <c r="N1170" s="0" t="n">
        <f aca="false">J1170+L1170</f>
        <v>0</v>
      </c>
      <c r="O1170" s="0" t="n">
        <f aca="false">O1169+N1170</f>
        <v>95686.1036932104</v>
      </c>
      <c r="P1170" s="0" t="n">
        <f aca="false">MIN($B$5,P1169+K1170*$B$6-I1170)</f>
        <v>203.51234164536</v>
      </c>
      <c r="Q1170" s="0" t="n">
        <f aca="false">MAX(0,F1170-H1170-K1170-L1170)</f>
        <v>0</v>
      </c>
    </row>
    <row r="1171" customFormat="false" ht="15" hidden="false" customHeight="false" outlineLevel="0" collapsed="false">
      <c r="A1171" s="0" t="n">
        <f aca="false">'Profiles 8760'!A1160</f>
        <v>1158</v>
      </c>
      <c r="B1171" s="0" t="n">
        <f aca="false">'Profiles 8760'!B1160</f>
        <v>2</v>
      </c>
      <c r="C1171" s="0" t="n">
        <f aca="false">'Profiles 8760'!E1160</f>
        <v>0</v>
      </c>
      <c r="D1171" s="0" t="n">
        <f aca="false">'Profiles 8760'!F1160</f>
        <v>0</v>
      </c>
      <c r="E1171" s="0" t="n">
        <f aca="false">'Profiles 8760'!G1160</f>
        <v>0.173387</v>
      </c>
      <c r="F1171" s="0" t="n">
        <f aca="false">D1171*Assumptions!$C$11*$B$7+E1171*Assumptions!$C$12*$B$8</f>
        <v>7.0915283</v>
      </c>
      <c r="G1171" s="0" t="n">
        <f aca="false">C1171*Assumptions!$C$15</f>
        <v>0</v>
      </c>
      <c r="H1171" s="0" t="n">
        <f aca="false">MIN(F1171,G1171)</f>
        <v>0</v>
      </c>
      <c r="I1171" s="0" t="n">
        <f aca="false">IF(C1171=1,MIN(G1171-H1171,Assumptions!$C$13,P1170),0)</f>
        <v>0</v>
      </c>
      <c r="J1171" s="0" t="n">
        <f aca="false">H1171+I1171</f>
        <v>0</v>
      </c>
      <c r="K1171" s="0" t="n">
        <f aca="false">MIN(IF(C1171=1,F1171-H1171,F1171),Assumptions!$C$13,MAX(0,($B$5-P1170)/$B$6))</f>
        <v>7.0915283</v>
      </c>
      <c r="L1171" s="0" t="n">
        <f aca="false">IF(C1171=1,0,MIN(F1171-K1171,Assumptions!$C$15,MAX(0,$B$10-O1170-M1171)))</f>
        <v>0</v>
      </c>
      <c r="M1171" s="0" t="n">
        <f aca="false">'Profiles 8760'!H1160</f>
        <v>253600</v>
      </c>
      <c r="N1171" s="0" t="n">
        <f aca="false">J1171+L1171</f>
        <v>0</v>
      </c>
      <c r="O1171" s="0" t="n">
        <f aca="false">O1170+N1171</f>
        <v>95686.1036932104</v>
      </c>
      <c r="P1171" s="0" t="n">
        <f aca="false">MIN($B$5,P1170+K1171*$B$6-I1171)</f>
        <v>209.6592783758</v>
      </c>
      <c r="Q1171" s="0" t="n">
        <f aca="false">MAX(0,F1171-H1171-K1171-L1171)</f>
        <v>0</v>
      </c>
    </row>
    <row r="1172" customFormat="false" ht="15" hidden="false" customHeight="false" outlineLevel="0" collapsed="false">
      <c r="A1172" s="0" t="n">
        <f aca="false">'Profiles 8760'!A1161</f>
        <v>1159</v>
      </c>
      <c r="B1172" s="0" t="n">
        <f aca="false">'Profiles 8760'!B1161</f>
        <v>2</v>
      </c>
      <c r="C1172" s="0" t="n">
        <f aca="false">'Profiles 8760'!E1161</f>
        <v>0</v>
      </c>
      <c r="D1172" s="0" t="n">
        <f aca="false">'Profiles 8760'!F1161</f>
        <v>0</v>
      </c>
      <c r="E1172" s="0" t="n">
        <f aca="false">'Profiles 8760'!G1161</f>
        <v>0.193245</v>
      </c>
      <c r="F1172" s="0" t="n">
        <f aca="false">D1172*Assumptions!$C$11*$B$7+E1172*Assumptions!$C$12*$B$8</f>
        <v>7.9037205</v>
      </c>
      <c r="G1172" s="0" t="n">
        <f aca="false">C1172*Assumptions!$C$15</f>
        <v>0</v>
      </c>
      <c r="H1172" s="0" t="n">
        <f aca="false">MIN(F1172,G1172)</f>
        <v>0</v>
      </c>
      <c r="I1172" s="0" t="n">
        <f aca="false">IF(C1172=1,MIN(G1172-H1172,Assumptions!$C$13,P1171),0)</f>
        <v>0</v>
      </c>
      <c r="J1172" s="0" t="n">
        <f aca="false">H1172+I1172</f>
        <v>0</v>
      </c>
      <c r="K1172" s="0" t="n">
        <f aca="false">MIN(IF(C1172=1,F1172-H1172,F1172),Assumptions!$C$13,MAX(0,($B$5-P1171)/$B$6))</f>
        <v>7.9037205</v>
      </c>
      <c r="L1172" s="0" t="n">
        <f aca="false">IF(C1172=1,0,MIN(F1172-K1172,Assumptions!$C$15,MAX(0,$B$10-O1171-M1172)))</f>
        <v>0</v>
      </c>
      <c r="M1172" s="0" t="n">
        <f aca="false">'Profiles 8760'!H1161</f>
        <v>253600</v>
      </c>
      <c r="N1172" s="0" t="n">
        <f aca="false">J1172+L1172</f>
        <v>0</v>
      </c>
      <c r="O1172" s="0" t="n">
        <f aca="false">O1171+N1172</f>
        <v>95686.1036932104</v>
      </c>
      <c r="P1172" s="0" t="n">
        <f aca="false">MIN($B$5,P1171+K1172*$B$6-I1172)</f>
        <v>216.5102233052</v>
      </c>
      <c r="Q1172" s="0" t="n">
        <f aca="false">MAX(0,F1172-H1172-K1172-L1172)</f>
        <v>0</v>
      </c>
    </row>
    <row r="1173" customFormat="false" ht="15" hidden="false" customHeight="false" outlineLevel="0" collapsed="false">
      <c r="A1173" s="0" t="n">
        <f aca="false">'Profiles 8760'!A1162</f>
        <v>1160</v>
      </c>
      <c r="B1173" s="0" t="n">
        <f aca="false">'Profiles 8760'!B1162</f>
        <v>2</v>
      </c>
      <c r="C1173" s="0" t="n">
        <f aca="false">'Profiles 8760'!E1162</f>
        <v>1</v>
      </c>
      <c r="D1173" s="0" t="n">
        <f aca="false">'Profiles 8760'!F1162</f>
        <v>0.141061</v>
      </c>
      <c r="E1173" s="0" t="n">
        <f aca="false">'Profiles 8760'!G1162</f>
        <v>0.31293</v>
      </c>
      <c r="F1173" s="0" t="n">
        <f aca="false">D1173*Assumptions!$C$11*$B$7+E1173*Assumptions!$C$12*$B$8</f>
        <v>53.5372538</v>
      </c>
      <c r="G1173" s="0" t="n">
        <f aca="false">C1173*Assumptions!$C$15</f>
        <v>200</v>
      </c>
      <c r="H1173" s="0" t="n">
        <f aca="false">MIN(F1173,G1173)</f>
        <v>53.5372538</v>
      </c>
      <c r="I1173" s="0" t="n">
        <f aca="false">IF(C1173=1,MIN(G1173-H1173,Assumptions!$C$13,P1172),0)</f>
        <v>146.4627462</v>
      </c>
      <c r="J1173" s="0" t="n">
        <f aca="false">H1173+I1173</f>
        <v>200</v>
      </c>
      <c r="K1173" s="0" t="n">
        <f aca="false">MIN(IF(C1173=1,F1173-H1173,F1173),Assumptions!$C$13,MAX(0,($B$5-P1172)/$B$6))</f>
        <v>0</v>
      </c>
      <c r="L1173" s="0" t="n">
        <f aca="false">IF(C1173=1,0,MIN(F1173-K1173,Assumptions!$C$15,MAX(0,$B$10-O1172-M1173)))</f>
        <v>0</v>
      </c>
      <c r="M1173" s="0" t="n">
        <f aca="false">'Profiles 8760'!H1162</f>
        <v>253400</v>
      </c>
      <c r="N1173" s="0" t="n">
        <f aca="false">J1173+L1173</f>
        <v>200</v>
      </c>
      <c r="O1173" s="0" t="n">
        <f aca="false">O1172+N1173</f>
        <v>95886.1036932104</v>
      </c>
      <c r="P1173" s="0" t="n">
        <f aca="false">MIN($B$5,P1172+K1173*$B$6-I1173)</f>
        <v>70.0474771052</v>
      </c>
      <c r="Q1173" s="0" t="n">
        <f aca="false">MAX(0,F1173-H1173-K1173-L1173)</f>
        <v>0</v>
      </c>
    </row>
    <row r="1174" customFormat="false" ht="15" hidden="false" customHeight="false" outlineLevel="0" collapsed="false">
      <c r="A1174" s="0" t="n">
        <f aca="false">'Profiles 8760'!A1163</f>
        <v>1161</v>
      </c>
      <c r="B1174" s="0" t="n">
        <f aca="false">'Profiles 8760'!B1163</f>
        <v>2</v>
      </c>
      <c r="C1174" s="0" t="n">
        <f aca="false">'Profiles 8760'!E1163</f>
        <v>1</v>
      </c>
      <c r="D1174" s="0" t="n">
        <f aca="false">'Profiles 8760'!F1163</f>
        <v>0.476501</v>
      </c>
      <c r="E1174" s="0" t="n">
        <f aca="false">'Profiles 8760'!G1163</f>
        <v>0.176357</v>
      </c>
      <c r="F1174" s="0" t="n">
        <f aca="false">D1174*Assumptions!$C$11*$B$7+E1174*Assumptions!$C$12*$B$8</f>
        <v>144.8264901</v>
      </c>
      <c r="G1174" s="0" t="n">
        <f aca="false">C1174*Assumptions!$C$15</f>
        <v>200</v>
      </c>
      <c r="H1174" s="0" t="n">
        <f aca="false">MIN(F1174,G1174)</f>
        <v>144.8264901</v>
      </c>
      <c r="I1174" s="0" t="n">
        <f aca="false">IF(C1174=1,MIN(G1174-H1174,Assumptions!$C$13,P1173),0)</f>
        <v>55.1735099</v>
      </c>
      <c r="J1174" s="0" t="n">
        <f aca="false">H1174+I1174</f>
        <v>200</v>
      </c>
      <c r="K1174" s="0" t="n">
        <f aca="false">MIN(IF(C1174=1,F1174-H1174,F1174),Assumptions!$C$13,MAX(0,($B$5-P1173)/$B$6))</f>
        <v>0</v>
      </c>
      <c r="L1174" s="0" t="n">
        <f aca="false">IF(C1174=1,0,MIN(F1174-K1174,Assumptions!$C$15,MAX(0,$B$10-O1173-M1174)))</f>
        <v>0</v>
      </c>
      <c r="M1174" s="0" t="n">
        <f aca="false">'Profiles 8760'!H1163</f>
        <v>253200</v>
      </c>
      <c r="N1174" s="0" t="n">
        <f aca="false">J1174+L1174</f>
        <v>200</v>
      </c>
      <c r="O1174" s="0" t="n">
        <f aca="false">O1173+N1174</f>
        <v>96086.1036932104</v>
      </c>
      <c r="P1174" s="0" t="n">
        <f aca="false">MIN($B$5,P1173+K1174*$B$6-I1174)</f>
        <v>14.8739672052</v>
      </c>
      <c r="Q1174" s="0" t="n">
        <f aca="false">MAX(0,F1174-H1174-K1174-L1174)</f>
        <v>0</v>
      </c>
    </row>
    <row r="1175" customFormat="false" ht="15" hidden="false" customHeight="false" outlineLevel="0" collapsed="false">
      <c r="A1175" s="0" t="n">
        <f aca="false">'Profiles 8760'!A1164</f>
        <v>1162</v>
      </c>
      <c r="B1175" s="0" t="n">
        <f aca="false">'Profiles 8760'!B1164</f>
        <v>2</v>
      </c>
      <c r="C1175" s="0" t="n">
        <f aca="false">'Profiles 8760'!E1164</f>
        <v>0</v>
      </c>
      <c r="D1175" s="0" t="n">
        <f aca="false">'Profiles 8760'!F1164</f>
        <v>0.836598</v>
      </c>
      <c r="E1175" s="0" t="n">
        <f aca="false">'Profiles 8760'!G1164</f>
        <v>0.141179</v>
      </c>
      <c r="F1175" s="0" t="n">
        <f aca="false">D1175*Assumptions!$C$11*$B$7+E1175*Assumptions!$C$12*$B$8</f>
        <v>247.3837235</v>
      </c>
      <c r="G1175" s="0" t="n">
        <f aca="false">C1175*Assumptions!$C$15</f>
        <v>0</v>
      </c>
      <c r="H1175" s="0" t="n">
        <f aca="false">MIN(F1175,G1175)</f>
        <v>0</v>
      </c>
      <c r="I1175" s="0" t="n">
        <f aca="false">IF(C1175=1,MIN(G1175-H1175,Assumptions!$C$13,P1174),0)</f>
        <v>0</v>
      </c>
      <c r="J1175" s="0" t="n">
        <f aca="false">H1175+I1175</f>
        <v>0</v>
      </c>
      <c r="K1175" s="0" t="n">
        <f aca="false">MIN(IF(C1175=1,F1175-H1175,F1175),Assumptions!$C$13,MAX(0,($B$5-P1174)/$B$6))</f>
        <v>180</v>
      </c>
      <c r="L1175" s="0" t="n">
        <f aca="false">IF(C1175=1,0,MIN(F1175-K1175,Assumptions!$C$15,MAX(0,$B$10-O1174-M1175)))</f>
        <v>67.3837235</v>
      </c>
      <c r="M1175" s="0" t="n">
        <f aca="false">'Profiles 8760'!H1164</f>
        <v>253200</v>
      </c>
      <c r="N1175" s="0" t="n">
        <f aca="false">J1175+L1175</f>
        <v>67.3837235</v>
      </c>
      <c r="O1175" s="0" t="n">
        <f aca="false">O1174+N1175</f>
        <v>96153.4874167103</v>
      </c>
      <c r="P1175" s="0" t="n">
        <f aca="false">MIN($B$5,P1174+K1175*$B$6-I1175)</f>
        <v>170.8979672052</v>
      </c>
      <c r="Q1175" s="0" t="n">
        <f aca="false">MAX(0,F1175-H1175-K1175-L1175)</f>
        <v>0</v>
      </c>
    </row>
    <row r="1176" customFormat="false" ht="15" hidden="false" customHeight="false" outlineLevel="0" collapsed="false">
      <c r="A1176" s="0" t="n">
        <f aca="false">'Profiles 8760'!A1165</f>
        <v>1163</v>
      </c>
      <c r="B1176" s="0" t="n">
        <f aca="false">'Profiles 8760'!B1165</f>
        <v>2</v>
      </c>
      <c r="C1176" s="0" t="n">
        <f aca="false">'Profiles 8760'!E1165</f>
        <v>0</v>
      </c>
      <c r="D1176" s="0" t="n">
        <f aca="false">'Profiles 8760'!F1165</f>
        <v>1</v>
      </c>
      <c r="E1176" s="0" t="n">
        <f aca="false">'Profiles 8760'!G1165</f>
        <v>0.127182</v>
      </c>
      <c r="F1176" s="0" t="n">
        <f aca="false">D1176*Assumptions!$C$11*$B$7+E1176*Assumptions!$C$12*$B$8</f>
        <v>294.0017438</v>
      </c>
      <c r="G1176" s="0" t="n">
        <f aca="false">C1176*Assumptions!$C$15</f>
        <v>0</v>
      </c>
      <c r="H1176" s="0" t="n">
        <f aca="false">MIN(F1176,G1176)</f>
        <v>0</v>
      </c>
      <c r="I1176" s="0" t="n">
        <f aca="false">IF(C1176=1,MIN(G1176-H1176,Assumptions!$C$13,P1175),0)</f>
        <v>0</v>
      </c>
      <c r="J1176" s="0" t="n">
        <f aca="false">H1176+I1176</f>
        <v>0</v>
      </c>
      <c r="K1176" s="0" t="n">
        <f aca="false">MIN(IF(C1176=1,F1176-H1176,F1176),Assumptions!$C$13,MAX(0,($B$5-P1175)/$B$6))</f>
        <v>180</v>
      </c>
      <c r="L1176" s="0" t="n">
        <f aca="false">IF(C1176=1,0,MIN(F1176-K1176,Assumptions!$C$15,MAX(0,$B$10-O1175-M1176)))</f>
        <v>114.0017438</v>
      </c>
      <c r="M1176" s="0" t="n">
        <f aca="false">'Profiles 8760'!H1165</f>
        <v>253200</v>
      </c>
      <c r="N1176" s="0" t="n">
        <f aca="false">J1176+L1176</f>
        <v>114.0017438</v>
      </c>
      <c r="O1176" s="0" t="n">
        <f aca="false">O1175+N1176</f>
        <v>96267.4891605104</v>
      </c>
      <c r="P1176" s="0" t="n">
        <f aca="false">MIN($B$5,P1175+K1176*$B$6-I1176)</f>
        <v>326.9219672052</v>
      </c>
      <c r="Q1176" s="0" t="n">
        <f aca="false">MAX(0,F1176-H1176-K1176-L1176)</f>
        <v>0</v>
      </c>
    </row>
    <row r="1177" customFormat="false" ht="15" hidden="false" customHeight="false" outlineLevel="0" collapsed="false">
      <c r="A1177" s="0" t="n">
        <f aca="false">'Profiles 8760'!A1166</f>
        <v>1164</v>
      </c>
      <c r="B1177" s="0" t="n">
        <f aca="false">'Profiles 8760'!B1166</f>
        <v>2</v>
      </c>
      <c r="C1177" s="0" t="n">
        <f aca="false">'Profiles 8760'!E1166</f>
        <v>0</v>
      </c>
      <c r="D1177" s="0" t="n">
        <f aca="false">'Profiles 8760'!F1166</f>
        <v>1</v>
      </c>
      <c r="E1177" s="0" t="n">
        <f aca="false">'Profiles 8760'!G1166</f>
        <v>0.10087</v>
      </c>
      <c r="F1177" s="0" t="n">
        <f aca="false">D1177*Assumptions!$C$11*$B$7+E1177*Assumptions!$C$12*$B$8</f>
        <v>292.925583</v>
      </c>
      <c r="G1177" s="0" t="n">
        <f aca="false">C1177*Assumptions!$C$15</f>
        <v>0</v>
      </c>
      <c r="H1177" s="0" t="n">
        <f aca="false">MIN(F1177,G1177)</f>
        <v>0</v>
      </c>
      <c r="I1177" s="0" t="n">
        <f aca="false">IF(C1177=1,MIN(G1177-H1177,Assumptions!$C$13,P1176),0)</f>
        <v>0</v>
      </c>
      <c r="J1177" s="0" t="n">
        <f aca="false">H1177+I1177</f>
        <v>0</v>
      </c>
      <c r="K1177" s="0" t="n">
        <f aca="false">MIN(IF(C1177=1,F1177-H1177,F1177),Assumptions!$C$13,MAX(0,($B$5-P1176)/$B$6))</f>
        <v>180</v>
      </c>
      <c r="L1177" s="0" t="n">
        <f aca="false">IF(C1177=1,0,MIN(F1177-K1177,Assumptions!$C$15,MAX(0,$B$10-O1176-M1177)))</f>
        <v>112.925583</v>
      </c>
      <c r="M1177" s="0" t="n">
        <f aca="false">'Profiles 8760'!H1166</f>
        <v>253200</v>
      </c>
      <c r="N1177" s="0" t="n">
        <f aca="false">J1177+L1177</f>
        <v>112.925583</v>
      </c>
      <c r="O1177" s="0" t="n">
        <f aca="false">O1176+N1177</f>
        <v>96380.4147435104</v>
      </c>
      <c r="P1177" s="0" t="n">
        <f aca="false">MIN($B$5,P1176+K1177*$B$6-I1177)</f>
        <v>482.9459672052</v>
      </c>
      <c r="Q1177" s="0" t="n">
        <f aca="false">MAX(0,F1177-H1177-K1177-L1177)</f>
        <v>0</v>
      </c>
    </row>
    <row r="1178" customFormat="false" ht="15" hidden="false" customHeight="false" outlineLevel="0" collapsed="false">
      <c r="A1178" s="0" t="n">
        <f aca="false">'Profiles 8760'!A1167</f>
        <v>1165</v>
      </c>
      <c r="B1178" s="0" t="n">
        <f aca="false">'Profiles 8760'!B1167</f>
        <v>2</v>
      </c>
      <c r="C1178" s="0" t="n">
        <f aca="false">'Profiles 8760'!E1167</f>
        <v>0</v>
      </c>
      <c r="D1178" s="0" t="n">
        <f aca="false">'Profiles 8760'!F1167</f>
        <v>1</v>
      </c>
      <c r="E1178" s="0" t="n">
        <f aca="false">'Profiles 8760'!G1167</f>
        <v>0.166452</v>
      </c>
      <c r="F1178" s="0" t="n">
        <f aca="false">D1178*Assumptions!$C$11*$B$7+E1178*Assumptions!$C$12*$B$8</f>
        <v>295.6078868</v>
      </c>
      <c r="G1178" s="0" t="n">
        <f aca="false">C1178*Assumptions!$C$15</f>
        <v>0</v>
      </c>
      <c r="H1178" s="0" t="n">
        <f aca="false">MIN(F1178,G1178)</f>
        <v>0</v>
      </c>
      <c r="I1178" s="0" t="n">
        <f aca="false">IF(C1178=1,MIN(G1178-H1178,Assumptions!$C$13,P1177),0)</f>
        <v>0</v>
      </c>
      <c r="J1178" s="0" t="n">
        <f aca="false">H1178+I1178</f>
        <v>0</v>
      </c>
      <c r="K1178" s="0" t="n">
        <f aca="false">MIN(IF(C1178=1,F1178-H1178,F1178),Assumptions!$C$13,MAX(0,($B$5-P1177)/$B$6))</f>
        <v>32.145861553761</v>
      </c>
      <c r="L1178" s="0" t="n">
        <f aca="false">IF(C1178=1,0,MIN(F1178-K1178,Assumptions!$C$15,MAX(0,$B$10-O1177-M1178)))</f>
        <v>200</v>
      </c>
      <c r="M1178" s="0" t="n">
        <f aca="false">'Profiles 8760'!H1167</f>
        <v>253200</v>
      </c>
      <c r="N1178" s="0" t="n">
        <f aca="false">J1178+L1178</f>
        <v>200</v>
      </c>
      <c r="O1178" s="0" t="n">
        <f aca="false">O1177+N1178</f>
        <v>96580.4147435104</v>
      </c>
      <c r="P1178" s="0" t="n">
        <f aca="false">MIN($B$5,P1177+K1178*$B$6-I1178)</f>
        <v>510.81</v>
      </c>
      <c r="Q1178" s="0" t="n">
        <f aca="false">MAX(0,F1178-H1178-K1178-L1178)</f>
        <v>63.462025246239</v>
      </c>
    </row>
    <row r="1179" customFormat="false" ht="15" hidden="false" customHeight="false" outlineLevel="0" collapsed="false">
      <c r="A1179" s="0" t="n">
        <f aca="false">'Profiles 8760'!A1168</f>
        <v>1166</v>
      </c>
      <c r="B1179" s="0" t="n">
        <f aca="false">'Profiles 8760'!B1168</f>
        <v>2</v>
      </c>
      <c r="C1179" s="0" t="n">
        <f aca="false">'Profiles 8760'!E1168</f>
        <v>0</v>
      </c>
      <c r="D1179" s="0" t="n">
        <f aca="false">'Profiles 8760'!F1168</f>
        <v>1</v>
      </c>
      <c r="E1179" s="0" t="n">
        <f aca="false">'Profiles 8760'!G1168</f>
        <v>0.200843</v>
      </c>
      <c r="F1179" s="0" t="n">
        <f aca="false">D1179*Assumptions!$C$11*$B$7+E1179*Assumptions!$C$12*$B$8</f>
        <v>297.0144787</v>
      </c>
      <c r="G1179" s="0" t="n">
        <f aca="false">C1179*Assumptions!$C$15</f>
        <v>0</v>
      </c>
      <c r="H1179" s="0" t="n">
        <f aca="false">MIN(F1179,G1179)</f>
        <v>0</v>
      </c>
      <c r="I1179" s="0" t="n">
        <f aca="false">IF(C1179=1,MIN(G1179-H1179,Assumptions!$C$13,P1178),0)</f>
        <v>0</v>
      </c>
      <c r="J1179" s="0" t="n">
        <f aca="false">H1179+I1179</f>
        <v>0</v>
      </c>
      <c r="K1179" s="0" t="n">
        <f aca="false">MIN(IF(C1179=1,F1179-H1179,F1179),Assumptions!$C$13,MAX(0,($B$5-P1178)/$B$6))</f>
        <v>0</v>
      </c>
      <c r="L1179" s="0" t="n">
        <f aca="false">IF(C1179=1,0,MIN(F1179-K1179,Assumptions!$C$15,MAX(0,$B$10-O1178-M1179)))</f>
        <v>200</v>
      </c>
      <c r="M1179" s="0" t="n">
        <f aca="false">'Profiles 8760'!H1168</f>
        <v>253200</v>
      </c>
      <c r="N1179" s="0" t="n">
        <f aca="false">J1179+L1179</f>
        <v>200</v>
      </c>
      <c r="O1179" s="0" t="n">
        <f aca="false">O1178+N1179</f>
        <v>96780.4147435104</v>
      </c>
      <c r="P1179" s="0" t="n">
        <f aca="false">MIN($B$5,P1178+K1179*$B$6-I1179)</f>
        <v>510.81</v>
      </c>
      <c r="Q1179" s="0" t="n">
        <f aca="false">MAX(0,F1179-H1179-K1179-L1179)</f>
        <v>97.0144787</v>
      </c>
    </row>
    <row r="1180" customFormat="false" ht="15" hidden="false" customHeight="false" outlineLevel="0" collapsed="false">
      <c r="A1180" s="0" t="n">
        <f aca="false">'Profiles 8760'!A1169</f>
        <v>1167</v>
      </c>
      <c r="B1180" s="0" t="n">
        <f aca="false">'Profiles 8760'!B1169</f>
        <v>2</v>
      </c>
      <c r="C1180" s="0" t="n">
        <f aca="false">'Profiles 8760'!E1169</f>
        <v>0</v>
      </c>
      <c r="D1180" s="0" t="n">
        <f aca="false">'Profiles 8760'!F1169</f>
        <v>1</v>
      </c>
      <c r="E1180" s="0" t="n">
        <f aca="false">'Profiles 8760'!G1169</f>
        <v>0.149375</v>
      </c>
      <c r="F1180" s="0" t="n">
        <f aca="false">D1180*Assumptions!$C$11*$B$7+E1180*Assumptions!$C$12*$B$8</f>
        <v>294.9094375</v>
      </c>
      <c r="G1180" s="0" t="n">
        <f aca="false">C1180*Assumptions!$C$15</f>
        <v>0</v>
      </c>
      <c r="H1180" s="0" t="n">
        <f aca="false">MIN(F1180,G1180)</f>
        <v>0</v>
      </c>
      <c r="I1180" s="0" t="n">
        <f aca="false">IF(C1180=1,MIN(G1180-H1180,Assumptions!$C$13,P1179),0)</f>
        <v>0</v>
      </c>
      <c r="J1180" s="0" t="n">
        <f aca="false">H1180+I1180</f>
        <v>0</v>
      </c>
      <c r="K1180" s="0" t="n">
        <f aca="false">MIN(IF(C1180=1,F1180-H1180,F1180),Assumptions!$C$13,MAX(0,($B$5-P1179)/$B$6))</f>
        <v>0</v>
      </c>
      <c r="L1180" s="0" t="n">
        <f aca="false">IF(C1180=1,0,MIN(F1180-K1180,Assumptions!$C$15,MAX(0,$B$10-O1179-M1180)))</f>
        <v>200</v>
      </c>
      <c r="M1180" s="0" t="n">
        <f aca="false">'Profiles 8760'!H1169</f>
        <v>253200</v>
      </c>
      <c r="N1180" s="0" t="n">
        <f aca="false">J1180+L1180</f>
        <v>200</v>
      </c>
      <c r="O1180" s="0" t="n">
        <f aca="false">O1179+N1180</f>
        <v>96980.4147435104</v>
      </c>
      <c r="P1180" s="0" t="n">
        <f aca="false">MIN($B$5,P1179+K1180*$B$6-I1180)</f>
        <v>510.81</v>
      </c>
      <c r="Q1180" s="0" t="n">
        <f aca="false">MAX(0,F1180-H1180-K1180-L1180)</f>
        <v>94.9094375</v>
      </c>
    </row>
    <row r="1181" customFormat="false" ht="15" hidden="false" customHeight="false" outlineLevel="0" collapsed="false">
      <c r="A1181" s="0" t="n">
        <f aca="false">'Profiles 8760'!A1170</f>
        <v>1168</v>
      </c>
      <c r="B1181" s="0" t="n">
        <f aca="false">'Profiles 8760'!B1170</f>
        <v>2</v>
      </c>
      <c r="C1181" s="0" t="n">
        <f aca="false">'Profiles 8760'!E1170</f>
        <v>0</v>
      </c>
      <c r="D1181" s="0" t="n">
        <f aca="false">'Profiles 8760'!F1170</f>
        <v>0.836598</v>
      </c>
      <c r="E1181" s="0" t="n">
        <f aca="false">'Profiles 8760'!G1170</f>
        <v>0.118045</v>
      </c>
      <c r="F1181" s="0" t="n">
        <f aca="false">D1181*Assumptions!$C$11*$B$7+E1181*Assumptions!$C$12*$B$8</f>
        <v>246.4375429</v>
      </c>
      <c r="G1181" s="0" t="n">
        <f aca="false">C1181*Assumptions!$C$15</f>
        <v>0</v>
      </c>
      <c r="H1181" s="0" t="n">
        <f aca="false">MIN(F1181,G1181)</f>
        <v>0</v>
      </c>
      <c r="I1181" s="0" t="n">
        <f aca="false">IF(C1181=1,MIN(G1181-H1181,Assumptions!$C$13,P1180),0)</f>
        <v>0</v>
      </c>
      <c r="J1181" s="0" t="n">
        <f aca="false">H1181+I1181</f>
        <v>0</v>
      </c>
      <c r="K1181" s="0" t="n">
        <f aca="false">MIN(IF(C1181=1,F1181-H1181,F1181),Assumptions!$C$13,MAX(0,($B$5-P1180)/$B$6))</f>
        <v>0</v>
      </c>
      <c r="L1181" s="0" t="n">
        <f aca="false">IF(C1181=1,0,MIN(F1181-K1181,Assumptions!$C$15,MAX(0,$B$10-O1180-M1181)))</f>
        <v>200</v>
      </c>
      <c r="M1181" s="0" t="n">
        <f aca="false">'Profiles 8760'!H1170</f>
        <v>253200</v>
      </c>
      <c r="N1181" s="0" t="n">
        <f aca="false">J1181+L1181</f>
        <v>200</v>
      </c>
      <c r="O1181" s="0" t="n">
        <f aca="false">O1180+N1181</f>
        <v>97180.4147435104</v>
      </c>
      <c r="P1181" s="0" t="n">
        <f aca="false">MIN($B$5,P1180+K1181*$B$6-I1181)</f>
        <v>510.81</v>
      </c>
      <c r="Q1181" s="0" t="n">
        <f aca="false">MAX(0,F1181-H1181-K1181-L1181)</f>
        <v>46.4375429</v>
      </c>
    </row>
    <row r="1182" customFormat="false" ht="15" hidden="false" customHeight="false" outlineLevel="0" collapsed="false">
      <c r="A1182" s="0" t="n">
        <f aca="false">'Profiles 8760'!A1171</f>
        <v>1169</v>
      </c>
      <c r="B1182" s="0" t="n">
        <f aca="false">'Profiles 8760'!B1171</f>
        <v>2</v>
      </c>
      <c r="C1182" s="0" t="n">
        <f aca="false">'Profiles 8760'!E1171</f>
        <v>0</v>
      </c>
      <c r="D1182" s="0" t="n">
        <f aca="false">'Profiles 8760'!F1171</f>
        <v>0.476501</v>
      </c>
      <c r="E1182" s="0" t="n">
        <f aca="false">'Profiles 8760'!G1171</f>
        <v>0.083659</v>
      </c>
      <c r="F1182" s="0" t="n">
        <f aca="false">D1182*Assumptions!$C$11*$B$7+E1182*Assumptions!$C$12*$B$8</f>
        <v>141.0351419</v>
      </c>
      <c r="G1182" s="0" t="n">
        <f aca="false">C1182*Assumptions!$C$15</f>
        <v>0</v>
      </c>
      <c r="H1182" s="0" t="n">
        <f aca="false">MIN(F1182,G1182)</f>
        <v>0</v>
      </c>
      <c r="I1182" s="0" t="n">
        <f aca="false">IF(C1182=1,MIN(G1182-H1182,Assumptions!$C$13,P1181),0)</f>
        <v>0</v>
      </c>
      <c r="J1182" s="0" t="n">
        <f aca="false">H1182+I1182</f>
        <v>0</v>
      </c>
      <c r="K1182" s="0" t="n">
        <f aca="false">MIN(IF(C1182=1,F1182-H1182,F1182),Assumptions!$C$13,MAX(0,($B$5-P1181)/$B$6))</f>
        <v>0</v>
      </c>
      <c r="L1182" s="0" t="n">
        <f aca="false">IF(C1182=1,0,MIN(F1182-K1182,Assumptions!$C$15,MAX(0,$B$10-O1181-M1182)))</f>
        <v>141.0351419</v>
      </c>
      <c r="M1182" s="0" t="n">
        <f aca="false">'Profiles 8760'!H1171</f>
        <v>253200</v>
      </c>
      <c r="N1182" s="0" t="n">
        <f aca="false">J1182+L1182</f>
        <v>141.0351419</v>
      </c>
      <c r="O1182" s="0" t="n">
        <f aca="false">O1181+N1182</f>
        <v>97321.4498854104</v>
      </c>
      <c r="P1182" s="0" t="n">
        <f aca="false">MIN($B$5,P1181+K1182*$B$6-I1182)</f>
        <v>510.81</v>
      </c>
      <c r="Q1182" s="0" t="n">
        <f aca="false">MAX(0,F1182-H1182-K1182-L1182)</f>
        <v>0</v>
      </c>
    </row>
    <row r="1183" customFormat="false" ht="15" hidden="false" customHeight="false" outlineLevel="0" collapsed="false">
      <c r="A1183" s="0" t="n">
        <f aca="false">'Profiles 8760'!A1172</f>
        <v>1170</v>
      </c>
      <c r="B1183" s="0" t="n">
        <f aca="false">'Profiles 8760'!B1172</f>
        <v>2</v>
      </c>
      <c r="C1183" s="0" t="n">
        <f aca="false">'Profiles 8760'!E1172</f>
        <v>0</v>
      </c>
      <c r="D1183" s="0" t="n">
        <f aca="false">'Profiles 8760'!F1172</f>
        <v>0.141061</v>
      </c>
      <c r="E1183" s="0" t="n">
        <f aca="false">'Profiles 8760'!G1172</f>
        <v>0.051248</v>
      </c>
      <c r="F1183" s="0" t="n">
        <f aca="false">D1183*Assumptions!$C$11*$B$7+E1183*Assumptions!$C$12*$B$8</f>
        <v>42.83446</v>
      </c>
      <c r="G1183" s="0" t="n">
        <f aca="false">C1183*Assumptions!$C$15</f>
        <v>0</v>
      </c>
      <c r="H1183" s="0" t="n">
        <f aca="false">MIN(F1183,G1183)</f>
        <v>0</v>
      </c>
      <c r="I1183" s="0" t="n">
        <f aca="false">IF(C1183=1,MIN(G1183-H1183,Assumptions!$C$13,P1182),0)</f>
        <v>0</v>
      </c>
      <c r="J1183" s="0" t="n">
        <f aca="false">H1183+I1183</f>
        <v>0</v>
      </c>
      <c r="K1183" s="0" t="n">
        <f aca="false">MIN(IF(C1183=1,F1183-H1183,F1183),Assumptions!$C$13,MAX(0,($B$5-P1182)/$B$6))</f>
        <v>0</v>
      </c>
      <c r="L1183" s="0" t="n">
        <f aca="false">IF(C1183=1,0,MIN(F1183-K1183,Assumptions!$C$15,MAX(0,$B$10-O1182-M1183)))</f>
        <v>42.83446</v>
      </c>
      <c r="M1183" s="0" t="n">
        <f aca="false">'Profiles 8760'!H1172</f>
        <v>253200</v>
      </c>
      <c r="N1183" s="0" t="n">
        <f aca="false">J1183+L1183</f>
        <v>42.83446</v>
      </c>
      <c r="O1183" s="0" t="n">
        <f aca="false">O1182+N1183</f>
        <v>97364.2843454104</v>
      </c>
      <c r="P1183" s="0" t="n">
        <f aca="false">MIN($B$5,P1182+K1183*$B$6-I1183)</f>
        <v>510.81</v>
      </c>
      <c r="Q1183" s="0" t="n">
        <f aca="false">MAX(0,F1183-H1183-K1183-L1183)</f>
        <v>0</v>
      </c>
    </row>
    <row r="1184" customFormat="false" ht="15" hidden="false" customHeight="false" outlineLevel="0" collapsed="false">
      <c r="A1184" s="0" t="n">
        <f aca="false">'Profiles 8760'!A1173</f>
        <v>1171</v>
      </c>
      <c r="B1184" s="0" t="n">
        <f aca="false">'Profiles 8760'!B1173</f>
        <v>2</v>
      </c>
      <c r="C1184" s="0" t="n">
        <f aca="false">'Profiles 8760'!E1173</f>
        <v>0</v>
      </c>
      <c r="D1184" s="0" t="n">
        <f aca="false">'Profiles 8760'!F1173</f>
        <v>0</v>
      </c>
      <c r="E1184" s="0" t="n">
        <f aca="false">'Profiles 8760'!G1173</f>
        <v>0.037056</v>
      </c>
      <c r="F1184" s="0" t="n">
        <f aca="false">D1184*Assumptions!$C$11*$B$7+E1184*Assumptions!$C$12*$B$8</f>
        <v>1.5155904</v>
      </c>
      <c r="G1184" s="0" t="n">
        <f aca="false">C1184*Assumptions!$C$15</f>
        <v>0</v>
      </c>
      <c r="H1184" s="0" t="n">
        <f aca="false">MIN(F1184,G1184)</f>
        <v>0</v>
      </c>
      <c r="I1184" s="0" t="n">
        <f aca="false">IF(C1184=1,MIN(G1184-H1184,Assumptions!$C$13,P1183),0)</f>
        <v>0</v>
      </c>
      <c r="J1184" s="0" t="n">
        <f aca="false">H1184+I1184</f>
        <v>0</v>
      </c>
      <c r="K1184" s="0" t="n">
        <f aca="false">MIN(IF(C1184=1,F1184-H1184,F1184),Assumptions!$C$13,MAX(0,($B$5-P1183)/$B$6))</f>
        <v>0</v>
      </c>
      <c r="L1184" s="0" t="n">
        <f aca="false">IF(C1184=1,0,MIN(F1184-K1184,Assumptions!$C$15,MAX(0,$B$10-O1183-M1184)))</f>
        <v>1.5155904</v>
      </c>
      <c r="M1184" s="0" t="n">
        <f aca="false">'Profiles 8760'!H1173</f>
        <v>253200</v>
      </c>
      <c r="N1184" s="0" t="n">
        <f aca="false">J1184+L1184</f>
        <v>1.5155904</v>
      </c>
      <c r="O1184" s="0" t="n">
        <f aca="false">O1183+N1184</f>
        <v>97365.7999358104</v>
      </c>
      <c r="P1184" s="0" t="n">
        <f aca="false">MIN($B$5,P1183+K1184*$B$6-I1184)</f>
        <v>510.81</v>
      </c>
      <c r="Q1184" s="0" t="n">
        <f aca="false">MAX(0,F1184-H1184-K1184-L1184)</f>
        <v>0</v>
      </c>
    </row>
    <row r="1185" customFormat="false" ht="15" hidden="false" customHeight="false" outlineLevel="0" collapsed="false">
      <c r="A1185" s="0" t="n">
        <f aca="false">'Profiles 8760'!A1174</f>
        <v>1172</v>
      </c>
      <c r="B1185" s="0" t="n">
        <f aca="false">'Profiles 8760'!B1174</f>
        <v>2</v>
      </c>
      <c r="C1185" s="0" t="n">
        <f aca="false">'Profiles 8760'!E1174</f>
        <v>1</v>
      </c>
      <c r="D1185" s="0" t="n">
        <f aca="false">'Profiles 8760'!F1174</f>
        <v>0</v>
      </c>
      <c r="E1185" s="0" t="n">
        <f aca="false">'Profiles 8760'!G1174</f>
        <v>0.031983</v>
      </c>
      <c r="F1185" s="0" t="n">
        <f aca="false">D1185*Assumptions!$C$11*$B$7+E1185*Assumptions!$C$12*$B$8</f>
        <v>1.3081047</v>
      </c>
      <c r="G1185" s="0" t="n">
        <f aca="false">C1185*Assumptions!$C$15</f>
        <v>200</v>
      </c>
      <c r="H1185" s="0" t="n">
        <f aca="false">MIN(F1185,G1185)</f>
        <v>1.3081047</v>
      </c>
      <c r="I1185" s="0" t="n">
        <f aca="false">IF(C1185=1,MIN(G1185-H1185,Assumptions!$C$13,P1184),0)</f>
        <v>180</v>
      </c>
      <c r="J1185" s="0" t="n">
        <f aca="false">H1185+I1185</f>
        <v>181.3081047</v>
      </c>
      <c r="K1185" s="0" t="n">
        <f aca="false">MIN(IF(C1185=1,F1185-H1185,F1185),Assumptions!$C$13,MAX(0,($B$5-P1184)/$B$6))</f>
        <v>0</v>
      </c>
      <c r="L1185" s="0" t="n">
        <f aca="false">IF(C1185=1,0,MIN(F1185-K1185,Assumptions!$C$15,MAX(0,$B$10-O1184-M1185)))</f>
        <v>0</v>
      </c>
      <c r="M1185" s="0" t="n">
        <f aca="false">'Profiles 8760'!H1174</f>
        <v>253000</v>
      </c>
      <c r="N1185" s="0" t="n">
        <f aca="false">J1185+L1185</f>
        <v>181.3081047</v>
      </c>
      <c r="O1185" s="0" t="n">
        <f aca="false">O1184+N1185</f>
        <v>97547.1080405104</v>
      </c>
      <c r="P1185" s="0" t="n">
        <f aca="false">MIN($B$5,P1184+K1185*$B$6-I1185)</f>
        <v>330.81</v>
      </c>
      <c r="Q1185" s="0" t="n">
        <f aca="false">MAX(0,F1185-H1185-K1185-L1185)</f>
        <v>0</v>
      </c>
    </row>
    <row r="1186" customFormat="false" ht="15" hidden="false" customHeight="false" outlineLevel="0" collapsed="false">
      <c r="A1186" s="0" t="n">
        <f aca="false">'Profiles 8760'!A1175</f>
        <v>1173</v>
      </c>
      <c r="B1186" s="0" t="n">
        <f aca="false">'Profiles 8760'!B1175</f>
        <v>2</v>
      </c>
      <c r="C1186" s="0" t="n">
        <f aca="false">'Profiles 8760'!E1175</f>
        <v>1</v>
      </c>
      <c r="D1186" s="0" t="n">
        <f aca="false">'Profiles 8760'!F1175</f>
        <v>0</v>
      </c>
      <c r="E1186" s="0" t="n">
        <f aca="false">'Profiles 8760'!G1175</f>
        <v>0.028438</v>
      </c>
      <c r="F1186" s="0" t="n">
        <f aca="false">D1186*Assumptions!$C$11*$B$7+E1186*Assumptions!$C$12*$B$8</f>
        <v>1.1631142</v>
      </c>
      <c r="G1186" s="0" t="n">
        <f aca="false">C1186*Assumptions!$C$15</f>
        <v>200</v>
      </c>
      <c r="H1186" s="0" t="n">
        <f aca="false">MIN(F1186,G1186)</f>
        <v>1.1631142</v>
      </c>
      <c r="I1186" s="0" t="n">
        <f aca="false">IF(C1186=1,MIN(G1186-H1186,Assumptions!$C$13,P1185),0)</f>
        <v>180</v>
      </c>
      <c r="J1186" s="0" t="n">
        <f aca="false">H1186+I1186</f>
        <v>181.1631142</v>
      </c>
      <c r="K1186" s="0" t="n">
        <f aca="false">MIN(IF(C1186=1,F1186-H1186,F1186),Assumptions!$C$13,MAX(0,($B$5-P1185)/$B$6))</f>
        <v>0</v>
      </c>
      <c r="L1186" s="0" t="n">
        <f aca="false">IF(C1186=1,0,MIN(F1186-K1186,Assumptions!$C$15,MAX(0,$B$10-O1185-M1186)))</f>
        <v>0</v>
      </c>
      <c r="M1186" s="0" t="n">
        <f aca="false">'Profiles 8760'!H1175</f>
        <v>252800</v>
      </c>
      <c r="N1186" s="0" t="n">
        <f aca="false">J1186+L1186</f>
        <v>181.1631142</v>
      </c>
      <c r="O1186" s="0" t="n">
        <f aca="false">O1185+N1186</f>
        <v>97728.2711547104</v>
      </c>
      <c r="P1186" s="0" t="n">
        <f aca="false">MIN($B$5,P1185+K1186*$B$6-I1186)</f>
        <v>150.81</v>
      </c>
      <c r="Q1186" s="0" t="n">
        <f aca="false">MAX(0,F1186-H1186-K1186-L1186)</f>
        <v>0</v>
      </c>
    </row>
    <row r="1187" customFormat="false" ht="15" hidden="false" customHeight="false" outlineLevel="0" collapsed="false">
      <c r="A1187" s="0" t="n">
        <f aca="false">'Profiles 8760'!A1176</f>
        <v>1174</v>
      </c>
      <c r="B1187" s="0" t="n">
        <f aca="false">'Profiles 8760'!B1176</f>
        <v>2</v>
      </c>
      <c r="C1187" s="0" t="n">
        <f aca="false">'Profiles 8760'!E1176</f>
        <v>0</v>
      </c>
      <c r="D1187" s="0" t="n">
        <f aca="false">'Profiles 8760'!F1176</f>
        <v>0</v>
      </c>
      <c r="E1187" s="0" t="n">
        <f aca="false">'Profiles 8760'!G1176</f>
        <v>0.027034</v>
      </c>
      <c r="F1187" s="0" t="n">
        <f aca="false">D1187*Assumptions!$C$11*$B$7+E1187*Assumptions!$C$12*$B$8</f>
        <v>1.1056906</v>
      </c>
      <c r="G1187" s="0" t="n">
        <f aca="false">C1187*Assumptions!$C$15</f>
        <v>0</v>
      </c>
      <c r="H1187" s="0" t="n">
        <f aca="false">MIN(F1187,G1187)</f>
        <v>0</v>
      </c>
      <c r="I1187" s="0" t="n">
        <f aca="false">IF(C1187=1,MIN(G1187-H1187,Assumptions!$C$13,P1186),0)</f>
        <v>0</v>
      </c>
      <c r="J1187" s="0" t="n">
        <f aca="false">H1187+I1187</f>
        <v>0</v>
      </c>
      <c r="K1187" s="0" t="n">
        <f aca="false">MIN(IF(C1187=1,F1187-H1187,F1187),Assumptions!$C$13,MAX(0,($B$5-P1186)/$B$6))</f>
        <v>1.1056906</v>
      </c>
      <c r="L1187" s="0" t="n">
        <f aca="false">IF(C1187=1,0,MIN(F1187-K1187,Assumptions!$C$15,MAX(0,$B$10-O1186-M1187)))</f>
        <v>0</v>
      </c>
      <c r="M1187" s="0" t="n">
        <f aca="false">'Profiles 8760'!H1176</f>
        <v>252800</v>
      </c>
      <c r="N1187" s="0" t="n">
        <f aca="false">J1187+L1187</f>
        <v>0</v>
      </c>
      <c r="O1187" s="0" t="n">
        <f aca="false">O1186+N1187</f>
        <v>97728.2711547104</v>
      </c>
      <c r="P1187" s="0" t="n">
        <f aca="false">MIN($B$5,P1186+K1187*$B$6-I1187)</f>
        <v>151.76841261208</v>
      </c>
      <c r="Q1187" s="0" t="n">
        <f aca="false">MAX(0,F1187-H1187-K1187-L1187)</f>
        <v>0</v>
      </c>
    </row>
    <row r="1188" customFormat="false" ht="15" hidden="false" customHeight="false" outlineLevel="0" collapsed="false">
      <c r="A1188" s="0" t="n">
        <f aca="false">'Profiles 8760'!A1177</f>
        <v>1175</v>
      </c>
      <c r="B1188" s="0" t="n">
        <f aca="false">'Profiles 8760'!B1177</f>
        <v>2</v>
      </c>
      <c r="C1188" s="0" t="n">
        <f aca="false">'Profiles 8760'!E1177</f>
        <v>0</v>
      </c>
      <c r="D1188" s="0" t="n">
        <f aca="false">'Profiles 8760'!F1177</f>
        <v>0</v>
      </c>
      <c r="E1188" s="0" t="n">
        <f aca="false">'Profiles 8760'!G1177</f>
        <v>0.032446</v>
      </c>
      <c r="F1188" s="0" t="n">
        <f aca="false">D1188*Assumptions!$C$11*$B$7+E1188*Assumptions!$C$12*$B$8</f>
        <v>1.3270414</v>
      </c>
      <c r="G1188" s="0" t="n">
        <f aca="false">C1188*Assumptions!$C$15</f>
        <v>0</v>
      </c>
      <c r="H1188" s="0" t="n">
        <f aca="false">MIN(F1188,G1188)</f>
        <v>0</v>
      </c>
      <c r="I1188" s="0" t="n">
        <f aca="false">IF(C1188=1,MIN(G1188-H1188,Assumptions!$C$13,P1187),0)</f>
        <v>0</v>
      </c>
      <c r="J1188" s="0" t="n">
        <f aca="false">H1188+I1188</f>
        <v>0</v>
      </c>
      <c r="K1188" s="0" t="n">
        <f aca="false">MIN(IF(C1188=1,F1188-H1188,F1188),Assumptions!$C$13,MAX(0,($B$5-P1187)/$B$6))</f>
        <v>1.3270414</v>
      </c>
      <c r="L1188" s="0" t="n">
        <f aca="false">IF(C1188=1,0,MIN(F1188-K1188,Assumptions!$C$15,MAX(0,$B$10-O1187-M1188)))</f>
        <v>0</v>
      </c>
      <c r="M1188" s="0" t="n">
        <f aca="false">'Profiles 8760'!H1177</f>
        <v>252800</v>
      </c>
      <c r="N1188" s="0" t="n">
        <f aca="false">J1188+L1188</f>
        <v>0</v>
      </c>
      <c r="O1188" s="0" t="n">
        <f aca="false">O1187+N1188</f>
        <v>97728.2711547104</v>
      </c>
      <c r="P1188" s="0" t="n">
        <f aca="false">MIN($B$5,P1187+K1188*$B$6-I1188)</f>
        <v>152.9186920976</v>
      </c>
      <c r="Q1188" s="0" t="n">
        <f aca="false">MAX(0,F1188-H1188-K1188-L1188)</f>
        <v>0</v>
      </c>
    </row>
    <row r="1189" customFormat="false" ht="15" hidden="false" customHeight="false" outlineLevel="0" collapsed="false">
      <c r="A1189" s="0" t="n">
        <f aca="false">'Profiles 8760'!A1178</f>
        <v>1176</v>
      </c>
      <c r="B1189" s="0" t="n">
        <f aca="false">'Profiles 8760'!B1178</f>
        <v>2</v>
      </c>
      <c r="C1189" s="0" t="n">
        <f aca="false">'Profiles 8760'!E1178</f>
        <v>0</v>
      </c>
      <c r="D1189" s="0" t="n">
        <f aca="false">'Profiles 8760'!F1178</f>
        <v>0</v>
      </c>
      <c r="E1189" s="0" t="n">
        <f aca="false">'Profiles 8760'!G1178</f>
        <v>0.054826</v>
      </c>
      <c r="F1189" s="0" t="n">
        <f aca="false">D1189*Assumptions!$C$11*$B$7+E1189*Assumptions!$C$12*$B$8</f>
        <v>2.2423834</v>
      </c>
      <c r="G1189" s="0" t="n">
        <f aca="false">C1189*Assumptions!$C$15</f>
        <v>0</v>
      </c>
      <c r="H1189" s="0" t="n">
        <f aca="false">MIN(F1189,G1189)</f>
        <v>0</v>
      </c>
      <c r="I1189" s="0" t="n">
        <f aca="false">IF(C1189=1,MIN(G1189-H1189,Assumptions!$C$13,P1188),0)</f>
        <v>0</v>
      </c>
      <c r="J1189" s="0" t="n">
        <f aca="false">H1189+I1189</f>
        <v>0</v>
      </c>
      <c r="K1189" s="0" t="n">
        <f aca="false">MIN(IF(C1189=1,F1189-H1189,F1189),Assumptions!$C$13,MAX(0,($B$5-P1188)/$B$6))</f>
        <v>2.2423834</v>
      </c>
      <c r="L1189" s="0" t="n">
        <f aca="false">IF(C1189=1,0,MIN(F1189-K1189,Assumptions!$C$15,MAX(0,$B$10-O1188-M1189)))</f>
        <v>0</v>
      </c>
      <c r="M1189" s="0" t="n">
        <f aca="false">'Profiles 8760'!H1178</f>
        <v>252800</v>
      </c>
      <c r="N1189" s="0" t="n">
        <f aca="false">J1189+L1189</f>
        <v>0</v>
      </c>
      <c r="O1189" s="0" t="n">
        <f aca="false">O1188+N1189</f>
        <v>97728.2711547104</v>
      </c>
      <c r="P1189" s="0" t="n">
        <f aca="false">MIN($B$5,P1188+K1189*$B$6-I1189)</f>
        <v>154.86239002872</v>
      </c>
      <c r="Q1189" s="0" t="n">
        <f aca="false">MAX(0,F1189-H1189-K1189-L1189)</f>
        <v>0</v>
      </c>
    </row>
    <row r="1190" customFormat="false" ht="15" hidden="false" customHeight="false" outlineLevel="0" collapsed="false">
      <c r="A1190" s="0" t="n">
        <f aca="false">'Profiles 8760'!A1179</f>
        <v>1177</v>
      </c>
      <c r="B1190" s="0" t="n">
        <f aca="false">'Profiles 8760'!B1179</f>
        <v>2</v>
      </c>
      <c r="C1190" s="0" t="n">
        <f aca="false">'Profiles 8760'!E1179</f>
        <v>0</v>
      </c>
      <c r="D1190" s="0" t="n">
        <f aca="false">'Profiles 8760'!F1179</f>
        <v>0</v>
      </c>
      <c r="E1190" s="0" t="n">
        <f aca="false">'Profiles 8760'!G1179</f>
        <v>0.077477</v>
      </c>
      <c r="F1190" s="0" t="n">
        <f aca="false">D1190*Assumptions!$C$11*$B$7+E1190*Assumptions!$C$12*$B$8</f>
        <v>3.1688093</v>
      </c>
      <c r="G1190" s="0" t="n">
        <f aca="false">C1190*Assumptions!$C$15</f>
        <v>0</v>
      </c>
      <c r="H1190" s="0" t="n">
        <f aca="false">MIN(F1190,G1190)</f>
        <v>0</v>
      </c>
      <c r="I1190" s="0" t="n">
        <f aca="false">IF(C1190=1,MIN(G1190-H1190,Assumptions!$C$13,P1189),0)</f>
        <v>0</v>
      </c>
      <c r="J1190" s="0" t="n">
        <f aca="false">H1190+I1190</f>
        <v>0</v>
      </c>
      <c r="K1190" s="0" t="n">
        <f aca="false">MIN(IF(C1190=1,F1190-H1190,F1190),Assumptions!$C$13,MAX(0,($B$5-P1189)/$B$6))</f>
        <v>3.1688093</v>
      </c>
      <c r="L1190" s="0" t="n">
        <f aca="false">IF(C1190=1,0,MIN(F1190-K1190,Assumptions!$C$15,MAX(0,$B$10-O1189-M1190)))</f>
        <v>0</v>
      </c>
      <c r="M1190" s="0" t="n">
        <f aca="false">'Profiles 8760'!H1179</f>
        <v>252800</v>
      </c>
      <c r="N1190" s="0" t="n">
        <f aca="false">J1190+L1190</f>
        <v>0</v>
      </c>
      <c r="O1190" s="0" t="n">
        <f aca="false">O1189+N1190</f>
        <v>97728.2711547104</v>
      </c>
      <c r="P1190" s="0" t="n">
        <f aca="false">MIN($B$5,P1189+K1190*$B$6-I1190)</f>
        <v>157.60911392996</v>
      </c>
      <c r="Q1190" s="0" t="n">
        <f aca="false">MAX(0,F1190-H1190-K1190-L1190)</f>
        <v>0</v>
      </c>
    </row>
    <row r="1191" customFormat="false" ht="15" hidden="false" customHeight="false" outlineLevel="0" collapsed="false">
      <c r="A1191" s="0" t="n">
        <f aca="false">'Profiles 8760'!A1180</f>
        <v>1178</v>
      </c>
      <c r="B1191" s="0" t="n">
        <f aca="false">'Profiles 8760'!B1180</f>
        <v>2</v>
      </c>
      <c r="C1191" s="0" t="n">
        <f aca="false">'Profiles 8760'!E1180</f>
        <v>0</v>
      </c>
      <c r="D1191" s="0" t="n">
        <f aca="false">'Profiles 8760'!F1180</f>
        <v>0</v>
      </c>
      <c r="E1191" s="0" t="n">
        <f aca="false">'Profiles 8760'!G1180</f>
        <v>0.084314</v>
      </c>
      <c r="F1191" s="0" t="n">
        <f aca="false">D1191*Assumptions!$C$11*$B$7+E1191*Assumptions!$C$12*$B$8</f>
        <v>3.4484426</v>
      </c>
      <c r="G1191" s="0" t="n">
        <f aca="false">C1191*Assumptions!$C$15</f>
        <v>0</v>
      </c>
      <c r="H1191" s="0" t="n">
        <f aca="false">MIN(F1191,G1191)</f>
        <v>0</v>
      </c>
      <c r="I1191" s="0" t="n">
        <f aca="false">IF(C1191=1,MIN(G1191-H1191,Assumptions!$C$13,P1190),0)</f>
        <v>0</v>
      </c>
      <c r="J1191" s="0" t="n">
        <f aca="false">H1191+I1191</f>
        <v>0</v>
      </c>
      <c r="K1191" s="0" t="n">
        <f aca="false">MIN(IF(C1191=1,F1191-H1191,F1191),Assumptions!$C$13,MAX(0,($B$5-P1190)/$B$6))</f>
        <v>3.4484426</v>
      </c>
      <c r="L1191" s="0" t="n">
        <f aca="false">IF(C1191=1,0,MIN(F1191-K1191,Assumptions!$C$15,MAX(0,$B$10-O1190-M1191)))</f>
        <v>0</v>
      </c>
      <c r="M1191" s="0" t="n">
        <f aca="false">'Profiles 8760'!H1180</f>
        <v>252800</v>
      </c>
      <c r="N1191" s="0" t="n">
        <f aca="false">J1191+L1191</f>
        <v>0</v>
      </c>
      <c r="O1191" s="0" t="n">
        <f aca="false">O1190+N1191</f>
        <v>97728.2711547104</v>
      </c>
      <c r="P1191" s="0" t="n">
        <f aca="false">MIN($B$5,P1190+K1191*$B$6-I1191)</f>
        <v>160.59822397564</v>
      </c>
      <c r="Q1191" s="0" t="n">
        <f aca="false">MAX(0,F1191-H1191-K1191-L1191)</f>
        <v>0</v>
      </c>
    </row>
    <row r="1192" customFormat="false" ht="15" hidden="false" customHeight="false" outlineLevel="0" collapsed="false">
      <c r="A1192" s="0" t="n">
        <f aca="false">'Profiles 8760'!A1181</f>
        <v>1179</v>
      </c>
      <c r="B1192" s="0" t="n">
        <f aca="false">'Profiles 8760'!B1181</f>
        <v>2</v>
      </c>
      <c r="C1192" s="0" t="n">
        <f aca="false">'Profiles 8760'!E1181</f>
        <v>0</v>
      </c>
      <c r="D1192" s="0" t="n">
        <f aca="false">'Profiles 8760'!F1181</f>
        <v>0</v>
      </c>
      <c r="E1192" s="0" t="n">
        <f aca="false">'Profiles 8760'!G1181</f>
        <v>0.083375</v>
      </c>
      <c r="F1192" s="0" t="n">
        <f aca="false">D1192*Assumptions!$C$11*$B$7+E1192*Assumptions!$C$12*$B$8</f>
        <v>3.4100375</v>
      </c>
      <c r="G1192" s="0" t="n">
        <f aca="false">C1192*Assumptions!$C$15</f>
        <v>0</v>
      </c>
      <c r="H1192" s="0" t="n">
        <f aca="false">MIN(F1192,G1192)</f>
        <v>0</v>
      </c>
      <c r="I1192" s="0" t="n">
        <f aca="false">IF(C1192=1,MIN(G1192-H1192,Assumptions!$C$13,P1191),0)</f>
        <v>0</v>
      </c>
      <c r="J1192" s="0" t="n">
        <f aca="false">H1192+I1192</f>
        <v>0</v>
      </c>
      <c r="K1192" s="0" t="n">
        <f aca="false">MIN(IF(C1192=1,F1192-H1192,F1192),Assumptions!$C$13,MAX(0,($B$5-P1191)/$B$6))</f>
        <v>3.4100375</v>
      </c>
      <c r="L1192" s="0" t="n">
        <f aca="false">IF(C1192=1,0,MIN(F1192-K1192,Assumptions!$C$15,MAX(0,$B$10-O1191-M1192)))</f>
        <v>0</v>
      </c>
      <c r="M1192" s="0" t="n">
        <f aca="false">'Profiles 8760'!H1181</f>
        <v>252800</v>
      </c>
      <c r="N1192" s="0" t="n">
        <f aca="false">J1192+L1192</f>
        <v>0</v>
      </c>
      <c r="O1192" s="0" t="n">
        <f aca="false">O1191+N1192</f>
        <v>97728.2711547104</v>
      </c>
      <c r="P1192" s="0" t="n">
        <f aca="false">MIN($B$5,P1191+K1192*$B$6-I1192)</f>
        <v>163.55404448064</v>
      </c>
      <c r="Q1192" s="0" t="n">
        <f aca="false">MAX(0,F1192-H1192-K1192-L1192)</f>
        <v>0</v>
      </c>
    </row>
    <row r="1193" customFormat="false" ht="15" hidden="false" customHeight="false" outlineLevel="0" collapsed="false">
      <c r="A1193" s="0" t="n">
        <f aca="false">'Profiles 8760'!A1182</f>
        <v>1180</v>
      </c>
      <c r="B1193" s="0" t="n">
        <f aca="false">'Profiles 8760'!B1182</f>
        <v>2</v>
      </c>
      <c r="C1193" s="0" t="n">
        <f aca="false">'Profiles 8760'!E1182</f>
        <v>0</v>
      </c>
      <c r="D1193" s="0" t="n">
        <f aca="false">'Profiles 8760'!F1182</f>
        <v>0</v>
      </c>
      <c r="E1193" s="0" t="n">
        <f aca="false">'Profiles 8760'!G1182</f>
        <v>0.122832</v>
      </c>
      <c r="F1193" s="0" t="n">
        <f aca="false">D1193*Assumptions!$C$11*$B$7+E1193*Assumptions!$C$12*$B$8</f>
        <v>5.0238288</v>
      </c>
      <c r="G1193" s="0" t="n">
        <f aca="false">C1193*Assumptions!$C$15</f>
        <v>0</v>
      </c>
      <c r="H1193" s="0" t="n">
        <f aca="false">MIN(F1193,G1193)</f>
        <v>0</v>
      </c>
      <c r="I1193" s="0" t="n">
        <f aca="false">IF(C1193=1,MIN(G1193-H1193,Assumptions!$C$13,P1192),0)</f>
        <v>0</v>
      </c>
      <c r="J1193" s="0" t="n">
        <f aca="false">H1193+I1193</f>
        <v>0</v>
      </c>
      <c r="K1193" s="0" t="n">
        <f aca="false">MIN(IF(C1193=1,F1193-H1193,F1193),Assumptions!$C$13,MAX(0,($B$5-P1192)/$B$6))</f>
        <v>5.0238288</v>
      </c>
      <c r="L1193" s="0" t="n">
        <f aca="false">IF(C1193=1,0,MIN(F1193-K1193,Assumptions!$C$15,MAX(0,$B$10-O1192-M1193)))</f>
        <v>0</v>
      </c>
      <c r="M1193" s="0" t="n">
        <f aca="false">'Profiles 8760'!H1182</f>
        <v>252800</v>
      </c>
      <c r="N1193" s="0" t="n">
        <f aca="false">J1193+L1193</f>
        <v>0</v>
      </c>
      <c r="O1193" s="0" t="n">
        <f aca="false">O1192+N1193</f>
        <v>97728.2711547104</v>
      </c>
      <c r="P1193" s="0" t="n">
        <f aca="false">MIN($B$5,P1192+K1193*$B$6-I1193)</f>
        <v>167.90869928448</v>
      </c>
      <c r="Q1193" s="0" t="n">
        <f aca="false">MAX(0,F1193-H1193-K1193-L1193)</f>
        <v>0</v>
      </c>
    </row>
    <row r="1194" customFormat="false" ht="15" hidden="false" customHeight="false" outlineLevel="0" collapsed="false">
      <c r="A1194" s="0" t="n">
        <f aca="false">'Profiles 8760'!A1183</f>
        <v>1181</v>
      </c>
      <c r="B1194" s="0" t="n">
        <f aca="false">'Profiles 8760'!B1183</f>
        <v>2</v>
      </c>
      <c r="C1194" s="0" t="n">
        <f aca="false">'Profiles 8760'!E1183</f>
        <v>0</v>
      </c>
      <c r="D1194" s="0" t="n">
        <f aca="false">'Profiles 8760'!F1183</f>
        <v>0</v>
      </c>
      <c r="E1194" s="0" t="n">
        <f aca="false">'Profiles 8760'!G1183</f>
        <v>0.207803</v>
      </c>
      <c r="F1194" s="0" t="n">
        <f aca="false">D1194*Assumptions!$C$11*$B$7+E1194*Assumptions!$C$12*$B$8</f>
        <v>8.4991427</v>
      </c>
      <c r="G1194" s="0" t="n">
        <f aca="false">C1194*Assumptions!$C$15</f>
        <v>0</v>
      </c>
      <c r="H1194" s="0" t="n">
        <f aca="false">MIN(F1194,G1194)</f>
        <v>0</v>
      </c>
      <c r="I1194" s="0" t="n">
        <f aca="false">IF(C1194=1,MIN(G1194-H1194,Assumptions!$C$13,P1193),0)</f>
        <v>0</v>
      </c>
      <c r="J1194" s="0" t="n">
        <f aca="false">H1194+I1194</f>
        <v>0</v>
      </c>
      <c r="K1194" s="0" t="n">
        <f aca="false">MIN(IF(C1194=1,F1194-H1194,F1194),Assumptions!$C$13,MAX(0,($B$5-P1193)/$B$6))</f>
        <v>8.4991427</v>
      </c>
      <c r="L1194" s="0" t="n">
        <f aca="false">IF(C1194=1,0,MIN(F1194-K1194,Assumptions!$C$15,MAX(0,$B$10-O1193-M1194)))</f>
        <v>0</v>
      </c>
      <c r="M1194" s="0" t="n">
        <f aca="false">'Profiles 8760'!H1183</f>
        <v>252800</v>
      </c>
      <c r="N1194" s="0" t="n">
        <f aca="false">J1194+L1194</f>
        <v>0</v>
      </c>
      <c r="O1194" s="0" t="n">
        <f aca="false">O1193+N1194</f>
        <v>97728.2711547104</v>
      </c>
      <c r="P1194" s="0" t="n">
        <f aca="false">MIN($B$5,P1193+K1194*$B$6-I1194)</f>
        <v>175.27575617684</v>
      </c>
      <c r="Q1194" s="0" t="n">
        <f aca="false">MAX(0,F1194-H1194-K1194-L1194)</f>
        <v>0</v>
      </c>
    </row>
    <row r="1195" customFormat="false" ht="15" hidden="false" customHeight="false" outlineLevel="0" collapsed="false">
      <c r="A1195" s="0" t="n">
        <f aca="false">'Profiles 8760'!A1184</f>
        <v>1182</v>
      </c>
      <c r="B1195" s="0" t="n">
        <f aca="false">'Profiles 8760'!B1184</f>
        <v>2</v>
      </c>
      <c r="C1195" s="0" t="n">
        <f aca="false">'Profiles 8760'!E1184</f>
        <v>0</v>
      </c>
      <c r="D1195" s="0" t="n">
        <f aca="false">'Profiles 8760'!F1184</f>
        <v>0</v>
      </c>
      <c r="E1195" s="0" t="n">
        <f aca="false">'Profiles 8760'!G1184</f>
        <v>0.210169</v>
      </c>
      <c r="F1195" s="0" t="n">
        <f aca="false">D1195*Assumptions!$C$11*$B$7+E1195*Assumptions!$C$12*$B$8</f>
        <v>8.5959121</v>
      </c>
      <c r="G1195" s="0" t="n">
        <f aca="false">C1195*Assumptions!$C$15</f>
        <v>0</v>
      </c>
      <c r="H1195" s="0" t="n">
        <f aca="false">MIN(F1195,G1195)</f>
        <v>0</v>
      </c>
      <c r="I1195" s="0" t="n">
        <f aca="false">IF(C1195=1,MIN(G1195-H1195,Assumptions!$C$13,P1194),0)</f>
        <v>0</v>
      </c>
      <c r="J1195" s="0" t="n">
        <f aca="false">H1195+I1195</f>
        <v>0</v>
      </c>
      <c r="K1195" s="0" t="n">
        <f aca="false">MIN(IF(C1195=1,F1195-H1195,F1195),Assumptions!$C$13,MAX(0,($B$5-P1194)/$B$6))</f>
        <v>8.5959121</v>
      </c>
      <c r="L1195" s="0" t="n">
        <f aca="false">IF(C1195=1,0,MIN(F1195-K1195,Assumptions!$C$15,MAX(0,$B$10-O1194-M1195)))</f>
        <v>0</v>
      </c>
      <c r="M1195" s="0" t="n">
        <f aca="false">'Profiles 8760'!H1184</f>
        <v>252800</v>
      </c>
      <c r="N1195" s="0" t="n">
        <f aca="false">J1195+L1195</f>
        <v>0</v>
      </c>
      <c r="O1195" s="0" t="n">
        <f aca="false">O1194+N1195</f>
        <v>97728.2711547104</v>
      </c>
      <c r="P1195" s="0" t="n">
        <f aca="false">MIN($B$5,P1194+K1195*$B$6-I1195)</f>
        <v>182.72669278512</v>
      </c>
      <c r="Q1195" s="0" t="n">
        <f aca="false">MAX(0,F1195-H1195-K1195-L1195)</f>
        <v>0</v>
      </c>
    </row>
    <row r="1196" customFormat="false" ht="15" hidden="false" customHeight="false" outlineLevel="0" collapsed="false">
      <c r="A1196" s="0" t="n">
        <f aca="false">'Profiles 8760'!A1185</f>
        <v>1183</v>
      </c>
      <c r="B1196" s="0" t="n">
        <f aca="false">'Profiles 8760'!B1185</f>
        <v>2</v>
      </c>
      <c r="C1196" s="0" t="n">
        <f aca="false">'Profiles 8760'!E1185</f>
        <v>0</v>
      </c>
      <c r="D1196" s="0" t="n">
        <f aca="false">'Profiles 8760'!F1185</f>
        <v>0</v>
      </c>
      <c r="E1196" s="0" t="n">
        <f aca="false">'Profiles 8760'!G1185</f>
        <v>0.233393</v>
      </c>
      <c r="F1196" s="0" t="n">
        <f aca="false">D1196*Assumptions!$C$11*$B$7+E1196*Assumptions!$C$12*$B$8</f>
        <v>9.5457737</v>
      </c>
      <c r="G1196" s="0" t="n">
        <f aca="false">C1196*Assumptions!$C$15</f>
        <v>0</v>
      </c>
      <c r="H1196" s="0" t="n">
        <f aca="false">MIN(F1196,G1196)</f>
        <v>0</v>
      </c>
      <c r="I1196" s="0" t="n">
        <f aca="false">IF(C1196=1,MIN(G1196-H1196,Assumptions!$C$13,P1195),0)</f>
        <v>0</v>
      </c>
      <c r="J1196" s="0" t="n">
        <f aca="false">H1196+I1196</f>
        <v>0</v>
      </c>
      <c r="K1196" s="0" t="n">
        <f aca="false">MIN(IF(C1196=1,F1196-H1196,F1196),Assumptions!$C$13,MAX(0,($B$5-P1195)/$B$6))</f>
        <v>9.5457737</v>
      </c>
      <c r="L1196" s="0" t="n">
        <f aca="false">IF(C1196=1,0,MIN(F1196-K1196,Assumptions!$C$15,MAX(0,$B$10-O1195-M1196)))</f>
        <v>0</v>
      </c>
      <c r="M1196" s="0" t="n">
        <f aca="false">'Profiles 8760'!H1185</f>
        <v>252800</v>
      </c>
      <c r="N1196" s="0" t="n">
        <f aca="false">J1196+L1196</f>
        <v>0</v>
      </c>
      <c r="O1196" s="0" t="n">
        <f aca="false">O1195+N1196</f>
        <v>97728.2711547104</v>
      </c>
      <c r="P1196" s="0" t="n">
        <f aca="false">MIN($B$5,P1195+K1196*$B$6-I1196)</f>
        <v>191.00096942828</v>
      </c>
      <c r="Q1196" s="0" t="n">
        <f aca="false">MAX(0,F1196-H1196-K1196-L1196)</f>
        <v>0</v>
      </c>
    </row>
    <row r="1197" customFormat="false" ht="15" hidden="false" customHeight="false" outlineLevel="0" collapsed="false">
      <c r="A1197" s="0" t="n">
        <f aca="false">'Profiles 8760'!A1186</f>
        <v>1184</v>
      </c>
      <c r="B1197" s="0" t="n">
        <f aca="false">'Profiles 8760'!B1186</f>
        <v>2</v>
      </c>
      <c r="C1197" s="0" t="n">
        <f aca="false">'Profiles 8760'!E1186</f>
        <v>1</v>
      </c>
      <c r="D1197" s="0" t="n">
        <f aca="false">'Profiles 8760'!F1186</f>
        <v>0.131846</v>
      </c>
      <c r="E1197" s="0" t="n">
        <f aca="false">'Profiles 8760'!G1186</f>
        <v>0.18509</v>
      </c>
      <c r="F1197" s="0" t="n">
        <f aca="false">D1197*Assumptions!$C$11*$B$7+E1197*Assumptions!$C$12*$B$8</f>
        <v>45.6473058</v>
      </c>
      <c r="G1197" s="0" t="n">
        <f aca="false">C1197*Assumptions!$C$15</f>
        <v>200</v>
      </c>
      <c r="H1197" s="0" t="n">
        <f aca="false">MIN(F1197,G1197)</f>
        <v>45.6473058</v>
      </c>
      <c r="I1197" s="0" t="n">
        <f aca="false">IF(C1197=1,MIN(G1197-H1197,Assumptions!$C$13,P1196),0)</f>
        <v>154.3526942</v>
      </c>
      <c r="J1197" s="0" t="n">
        <f aca="false">H1197+I1197</f>
        <v>200</v>
      </c>
      <c r="K1197" s="0" t="n">
        <f aca="false">MIN(IF(C1197=1,F1197-H1197,F1197),Assumptions!$C$13,MAX(0,($B$5-P1196)/$B$6))</f>
        <v>0</v>
      </c>
      <c r="L1197" s="0" t="n">
        <f aca="false">IF(C1197=1,0,MIN(F1197-K1197,Assumptions!$C$15,MAX(0,$B$10-O1196-M1197)))</f>
        <v>0</v>
      </c>
      <c r="M1197" s="0" t="n">
        <f aca="false">'Profiles 8760'!H1186</f>
        <v>252600</v>
      </c>
      <c r="N1197" s="0" t="n">
        <f aca="false">J1197+L1197</f>
        <v>200</v>
      </c>
      <c r="O1197" s="0" t="n">
        <f aca="false">O1196+N1197</f>
        <v>97928.2711547104</v>
      </c>
      <c r="P1197" s="0" t="n">
        <f aca="false">MIN($B$5,P1196+K1197*$B$6-I1197)</f>
        <v>36.64827522828</v>
      </c>
      <c r="Q1197" s="0" t="n">
        <f aca="false">MAX(0,F1197-H1197-K1197-L1197)</f>
        <v>0</v>
      </c>
    </row>
    <row r="1198" customFormat="false" ht="15" hidden="false" customHeight="false" outlineLevel="0" collapsed="false">
      <c r="A1198" s="0" t="n">
        <f aca="false">'Profiles 8760'!A1187</f>
        <v>1185</v>
      </c>
      <c r="B1198" s="0" t="n">
        <f aca="false">'Profiles 8760'!B1187</f>
        <v>2</v>
      </c>
      <c r="C1198" s="0" t="n">
        <f aca="false">'Profiles 8760'!E1187</f>
        <v>1</v>
      </c>
      <c r="D1198" s="0" t="n">
        <f aca="false">'Profiles 8760'!F1187</f>
        <v>0.445373</v>
      </c>
      <c r="E1198" s="0" t="n">
        <f aca="false">'Profiles 8760'!G1187</f>
        <v>0.25975</v>
      </c>
      <c r="F1198" s="0" t="n">
        <f aca="false">D1198*Assumptions!$C$11*$B$7+E1198*Assumptions!$C$12*$B$8</f>
        <v>139.2474974</v>
      </c>
      <c r="G1198" s="0" t="n">
        <f aca="false">C1198*Assumptions!$C$15</f>
        <v>200</v>
      </c>
      <c r="H1198" s="0" t="n">
        <f aca="false">MIN(F1198,G1198)</f>
        <v>139.2474974</v>
      </c>
      <c r="I1198" s="0" t="n">
        <f aca="false">IF(C1198=1,MIN(G1198-H1198,Assumptions!$C$13,P1197),0)</f>
        <v>36.64827522828</v>
      </c>
      <c r="J1198" s="0" t="n">
        <f aca="false">H1198+I1198</f>
        <v>175.89577262828</v>
      </c>
      <c r="K1198" s="0" t="n">
        <f aca="false">MIN(IF(C1198=1,F1198-H1198,F1198),Assumptions!$C$13,MAX(0,($B$5-P1197)/$B$6))</f>
        <v>0</v>
      </c>
      <c r="L1198" s="0" t="n">
        <f aca="false">IF(C1198=1,0,MIN(F1198-K1198,Assumptions!$C$15,MAX(0,$B$10-O1197-M1198)))</f>
        <v>0</v>
      </c>
      <c r="M1198" s="0" t="n">
        <f aca="false">'Profiles 8760'!H1187</f>
        <v>252400</v>
      </c>
      <c r="N1198" s="0" t="n">
        <f aca="false">J1198+L1198</f>
        <v>175.89577262828</v>
      </c>
      <c r="O1198" s="0" t="n">
        <f aca="false">O1197+N1198</f>
        <v>98104.1669273386</v>
      </c>
      <c r="P1198" s="0" t="n">
        <f aca="false">MIN($B$5,P1197+K1198*$B$6-I1198)</f>
        <v>0</v>
      </c>
      <c r="Q1198" s="0" t="n">
        <f aca="false">MAX(0,F1198-H1198-K1198-L1198)</f>
        <v>0</v>
      </c>
    </row>
    <row r="1199" customFormat="false" ht="15" hidden="false" customHeight="false" outlineLevel="0" collapsed="false">
      <c r="A1199" s="0" t="n">
        <f aca="false">'Profiles 8760'!A1188</f>
        <v>1186</v>
      </c>
      <c r="B1199" s="0" t="n">
        <f aca="false">'Profiles 8760'!B1188</f>
        <v>2</v>
      </c>
      <c r="C1199" s="0" t="n">
        <f aca="false">'Profiles 8760'!E1188</f>
        <v>0</v>
      </c>
      <c r="D1199" s="0" t="n">
        <f aca="false">'Profiles 8760'!F1188</f>
        <v>0.781948</v>
      </c>
      <c r="E1199" s="0" t="n">
        <f aca="false">'Profiles 8760'!G1188</f>
        <v>0.190311</v>
      </c>
      <c r="F1199" s="0" t="n">
        <f aca="false">D1199*Assumptions!$C$11*$B$7+E1199*Assumptions!$C$12*$B$8</f>
        <v>233.6103023</v>
      </c>
      <c r="G1199" s="0" t="n">
        <f aca="false">C1199*Assumptions!$C$15</f>
        <v>0</v>
      </c>
      <c r="H1199" s="0" t="n">
        <f aca="false">MIN(F1199,G1199)</f>
        <v>0</v>
      </c>
      <c r="I1199" s="0" t="n">
        <f aca="false">IF(C1199=1,MIN(G1199-H1199,Assumptions!$C$13,P1198),0)</f>
        <v>0</v>
      </c>
      <c r="J1199" s="0" t="n">
        <f aca="false">H1199+I1199</f>
        <v>0</v>
      </c>
      <c r="K1199" s="0" t="n">
        <f aca="false">MIN(IF(C1199=1,F1199-H1199,F1199),Assumptions!$C$13,MAX(0,($B$5-P1198)/$B$6))</f>
        <v>180</v>
      </c>
      <c r="L1199" s="0" t="n">
        <f aca="false">IF(C1199=1,0,MIN(F1199-K1199,Assumptions!$C$15,MAX(0,$B$10-O1198-M1199)))</f>
        <v>53.6103023</v>
      </c>
      <c r="M1199" s="0" t="n">
        <f aca="false">'Profiles 8760'!H1188</f>
        <v>252400</v>
      </c>
      <c r="N1199" s="0" t="n">
        <f aca="false">J1199+L1199</f>
        <v>53.6103023</v>
      </c>
      <c r="O1199" s="0" t="n">
        <f aca="false">O1198+N1199</f>
        <v>98157.7772296386</v>
      </c>
      <c r="P1199" s="0" t="n">
        <f aca="false">MIN($B$5,P1198+K1199*$B$6-I1199)</f>
        <v>156.024</v>
      </c>
      <c r="Q1199" s="0" t="n">
        <f aca="false">MAX(0,F1199-H1199-K1199-L1199)</f>
        <v>0</v>
      </c>
    </row>
    <row r="1200" customFormat="false" ht="15" hidden="false" customHeight="false" outlineLevel="0" collapsed="false">
      <c r="A1200" s="0" t="n">
        <f aca="false">'Profiles 8760'!A1189</f>
        <v>1187</v>
      </c>
      <c r="B1200" s="0" t="n">
        <f aca="false">'Profiles 8760'!B1189</f>
        <v>2</v>
      </c>
      <c r="C1200" s="0" t="n">
        <f aca="false">'Profiles 8760'!E1189</f>
        <v>0</v>
      </c>
      <c r="D1200" s="0" t="n">
        <f aca="false">'Profiles 8760'!F1189</f>
        <v>1</v>
      </c>
      <c r="E1200" s="0" t="n">
        <f aca="false">'Profiles 8760'!G1189</f>
        <v>0.173749</v>
      </c>
      <c r="F1200" s="0" t="n">
        <f aca="false">D1200*Assumptions!$C$11*$B$7+E1200*Assumptions!$C$12*$B$8</f>
        <v>295.9063341</v>
      </c>
      <c r="G1200" s="0" t="n">
        <f aca="false">C1200*Assumptions!$C$15</f>
        <v>0</v>
      </c>
      <c r="H1200" s="0" t="n">
        <f aca="false">MIN(F1200,G1200)</f>
        <v>0</v>
      </c>
      <c r="I1200" s="0" t="n">
        <f aca="false">IF(C1200=1,MIN(G1200-H1200,Assumptions!$C$13,P1199),0)</f>
        <v>0</v>
      </c>
      <c r="J1200" s="0" t="n">
        <f aca="false">H1200+I1200</f>
        <v>0</v>
      </c>
      <c r="K1200" s="0" t="n">
        <f aca="false">MIN(IF(C1200=1,F1200-H1200,F1200),Assumptions!$C$13,MAX(0,($B$5-P1199)/$B$6))</f>
        <v>180</v>
      </c>
      <c r="L1200" s="0" t="n">
        <f aca="false">IF(C1200=1,0,MIN(F1200-K1200,Assumptions!$C$15,MAX(0,$B$10-O1199-M1200)))</f>
        <v>115.9063341</v>
      </c>
      <c r="M1200" s="0" t="n">
        <f aca="false">'Profiles 8760'!H1189</f>
        <v>252400</v>
      </c>
      <c r="N1200" s="0" t="n">
        <f aca="false">J1200+L1200</f>
        <v>115.9063341</v>
      </c>
      <c r="O1200" s="0" t="n">
        <f aca="false">O1199+N1200</f>
        <v>98273.6835637386</v>
      </c>
      <c r="P1200" s="0" t="n">
        <f aca="false">MIN($B$5,P1199+K1200*$B$6-I1200)</f>
        <v>312.048</v>
      </c>
      <c r="Q1200" s="0" t="n">
        <f aca="false">MAX(0,F1200-H1200-K1200-L1200)</f>
        <v>0</v>
      </c>
    </row>
    <row r="1201" customFormat="false" ht="15" hidden="false" customHeight="false" outlineLevel="0" collapsed="false">
      <c r="A1201" s="0" t="n">
        <f aca="false">'Profiles 8760'!A1190</f>
        <v>1188</v>
      </c>
      <c r="B1201" s="0" t="n">
        <f aca="false">'Profiles 8760'!B1190</f>
        <v>2</v>
      </c>
      <c r="C1201" s="0" t="n">
        <f aca="false">'Profiles 8760'!E1190</f>
        <v>0</v>
      </c>
      <c r="D1201" s="0" t="n">
        <f aca="false">'Profiles 8760'!F1190</f>
        <v>1</v>
      </c>
      <c r="E1201" s="0" t="n">
        <f aca="false">'Profiles 8760'!G1190</f>
        <v>0.127487</v>
      </c>
      <c r="F1201" s="0" t="n">
        <f aca="false">D1201*Assumptions!$C$11*$B$7+E1201*Assumptions!$C$12*$B$8</f>
        <v>294.0142183</v>
      </c>
      <c r="G1201" s="0" t="n">
        <f aca="false">C1201*Assumptions!$C$15</f>
        <v>0</v>
      </c>
      <c r="H1201" s="0" t="n">
        <f aca="false">MIN(F1201,G1201)</f>
        <v>0</v>
      </c>
      <c r="I1201" s="0" t="n">
        <f aca="false">IF(C1201=1,MIN(G1201-H1201,Assumptions!$C$13,P1200),0)</f>
        <v>0</v>
      </c>
      <c r="J1201" s="0" t="n">
        <f aca="false">H1201+I1201</f>
        <v>0</v>
      </c>
      <c r="K1201" s="0" t="n">
        <f aca="false">MIN(IF(C1201=1,F1201-H1201,F1201),Assumptions!$C$13,MAX(0,($B$5-P1200)/$B$6))</f>
        <v>180</v>
      </c>
      <c r="L1201" s="0" t="n">
        <f aca="false">IF(C1201=1,0,MIN(F1201-K1201,Assumptions!$C$15,MAX(0,$B$10-O1200-M1201)))</f>
        <v>114.0142183</v>
      </c>
      <c r="M1201" s="0" t="n">
        <f aca="false">'Profiles 8760'!H1190</f>
        <v>252400</v>
      </c>
      <c r="N1201" s="0" t="n">
        <f aca="false">J1201+L1201</f>
        <v>114.0142183</v>
      </c>
      <c r="O1201" s="0" t="n">
        <f aca="false">O1200+N1201</f>
        <v>98387.6977820386</v>
      </c>
      <c r="P1201" s="0" t="n">
        <f aca="false">MIN($B$5,P1200+K1201*$B$6-I1201)</f>
        <v>468.072</v>
      </c>
      <c r="Q1201" s="0" t="n">
        <f aca="false">MAX(0,F1201-H1201-K1201-L1201)</f>
        <v>0</v>
      </c>
    </row>
    <row r="1202" customFormat="false" ht="15" hidden="false" customHeight="false" outlineLevel="0" collapsed="false">
      <c r="A1202" s="0" t="n">
        <f aca="false">'Profiles 8760'!A1191</f>
        <v>1189</v>
      </c>
      <c r="B1202" s="0" t="n">
        <f aca="false">'Profiles 8760'!B1191</f>
        <v>2</v>
      </c>
      <c r="C1202" s="0" t="n">
        <f aca="false">'Profiles 8760'!E1191</f>
        <v>0</v>
      </c>
      <c r="D1202" s="0" t="n">
        <f aca="false">'Profiles 8760'!F1191</f>
        <v>1</v>
      </c>
      <c r="E1202" s="0" t="n">
        <f aca="false">'Profiles 8760'!G1191</f>
        <v>0.169513</v>
      </c>
      <c r="F1202" s="0" t="n">
        <f aca="false">D1202*Assumptions!$C$11*$B$7+E1202*Assumptions!$C$12*$B$8</f>
        <v>295.7330817</v>
      </c>
      <c r="G1202" s="0" t="n">
        <f aca="false">C1202*Assumptions!$C$15</f>
        <v>0</v>
      </c>
      <c r="H1202" s="0" t="n">
        <f aca="false">MIN(F1202,G1202)</f>
        <v>0</v>
      </c>
      <c r="I1202" s="0" t="n">
        <f aca="false">IF(C1202=1,MIN(G1202-H1202,Assumptions!$C$13,P1201),0)</f>
        <v>0</v>
      </c>
      <c r="J1202" s="0" t="n">
        <f aca="false">H1202+I1202</f>
        <v>0</v>
      </c>
      <c r="K1202" s="0" t="n">
        <f aca="false">MIN(IF(C1202=1,F1202-H1202,F1202),Assumptions!$C$13,MAX(0,($B$5-P1201)/$B$6))</f>
        <v>49.3054914628519</v>
      </c>
      <c r="L1202" s="0" t="n">
        <f aca="false">IF(C1202=1,0,MIN(F1202-K1202,Assumptions!$C$15,MAX(0,$B$10-O1201-M1202)))</f>
        <v>200</v>
      </c>
      <c r="M1202" s="0" t="n">
        <f aca="false">'Profiles 8760'!H1191</f>
        <v>252400</v>
      </c>
      <c r="N1202" s="0" t="n">
        <f aca="false">J1202+L1202</f>
        <v>200</v>
      </c>
      <c r="O1202" s="0" t="n">
        <f aca="false">O1201+N1202</f>
        <v>98587.6977820386</v>
      </c>
      <c r="P1202" s="0" t="n">
        <f aca="false">MIN($B$5,P1201+K1202*$B$6-I1202)</f>
        <v>510.81</v>
      </c>
      <c r="Q1202" s="0" t="n">
        <f aca="false">MAX(0,F1202-H1202-K1202-L1202)</f>
        <v>46.4275902371481</v>
      </c>
    </row>
    <row r="1203" customFormat="false" ht="15" hidden="false" customHeight="false" outlineLevel="0" collapsed="false">
      <c r="A1203" s="0" t="n">
        <f aca="false">'Profiles 8760'!A1192</f>
        <v>1190</v>
      </c>
      <c r="B1203" s="0" t="n">
        <f aca="false">'Profiles 8760'!B1192</f>
        <v>2</v>
      </c>
      <c r="C1203" s="0" t="n">
        <f aca="false">'Profiles 8760'!E1192</f>
        <v>0</v>
      </c>
      <c r="D1203" s="0" t="n">
        <f aca="false">'Profiles 8760'!F1192</f>
        <v>1</v>
      </c>
      <c r="E1203" s="0" t="n">
        <f aca="false">'Profiles 8760'!G1192</f>
        <v>0.213182</v>
      </c>
      <c r="F1203" s="0" t="n">
        <f aca="false">D1203*Assumptions!$C$11*$B$7+E1203*Assumptions!$C$12*$B$8</f>
        <v>297.5191438</v>
      </c>
      <c r="G1203" s="0" t="n">
        <f aca="false">C1203*Assumptions!$C$15</f>
        <v>0</v>
      </c>
      <c r="H1203" s="0" t="n">
        <f aca="false">MIN(F1203,G1203)</f>
        <v>0</v>
      </c>
      <c r="I1203" s="0" t="n">
        <f aca="false">IF(C1203=1,MIN(G1203-H1203,Assumptions!$C$13,P1202),0)</f>
        <v>0</v>
      </c>
      <c r="J1203" s="0" t="n">
        <f aca="false">H1203+I1203</f>
        <v>0</v>
      </c>
      <c r="K1203" s="0" t="n">
        <f aca="false">MIN(IF(C1203=1,F1203-H1203,F1203),Assumptions!$C$13,MAX(0,($B$5-P1202)/$B$6))</f>
        <v>0</v>
      </c>
      <c r="L1203" s="0" t="n">
        <f aca="false">IF(C1203=1,0,MIN(F1203-K1203,Assumptions!$C$15,MAX(0,$B$10-O1202-M1203)))</f>
        <v>200</v>
      </c>
      <c r="M1203" s="0" t="n">
        <f aca="false">'Profiles 8760'!H1192</f>
        <v>252400</v>
      </c>
      <c r="N1203" s="0" t="n">
        <f aca="false">J1203+L1203</f>
        <v>200</v>
      </c>
      <c r="O1203" s="0" t="n">
        <f aca="false">O1202+N1203</f>
        <v>98787.6977820386</v>
      </c>
      <c r="P1203" s="0" t="n">
        <f aca="false">MIN($B$5,P1202+K1203*$B$6-I1203)</f>
        <v>510.81</v>
      </c>
      <c r="Q1203" s="0" t="n">
        <f aca="false">MAX(0,F1203-H1203-K1203-L1203)</f>
        <v>97.5191438</v>
      </c>
    </row>
    <row r="1204" customFormat="false" ht="15" hidden="false" customHeight="false" outlineLevel="0" collapsed="false">
      <c r="A1204" s="0" t="n">
        <f aca="false">'Profiles 8760'!A1193</f>
        <v>1191</v>
      </c>
      <c r="B1204" s="0" t="n">
        <f aca="false">'Profiles 8760'!B1193</f>
        <v>2</v>
      </c>
      <c r="C1204" s="0" t="n">
        <f aca="false">'Profiles 8760'!E1193</f>
        <v>0</v>
      </c>
      <c r="D1204" s="0" t="n">
        <f aca="false">'Profiles 8760'!F1193</f>
        <v>1</v>
      </c>
      <c r="E1204" s="0" t="n">
        <f aca="false">'Profiles 8760'!G1193</f>
        <v>0.148085</v>
      </c>
      <c r="F1204" s="0" t="n">
        <f aca="false">D1204*Assumptions!$C$11*$B$7+E1204*Assumptions!$C$12*$B$8</f>
        <v>294.8566765</v>
      </c>
      <c r="G1204" s="0" t="n">
        <f aca="false">C1204*Assumptions!$C$15</f>
        <v>0</v>
      </c>
      <c r="H1204" s="0" t="n">
        <f aca="false">MIN(F1204,G1204)</f>
        <v>0</v>
      </c>
      <c r="I1204" s="0" t="n">
        <f aca="false">IF(C1204=1,MIN(G1204-H1204,Assumptions!$C$13,P1203),0)</f>
        <v>0</v>
      </c>
      <c r="J1204" s="0" t="n">
        <f aca="false">H1204+I1204</f>
        <v>0</v>
      </c>
      <c r="K1204" s="0" t="n">
        <f aca="false">MIN(IF(C1204=1,F1204-H1204,F1204),Assumptions!$C$13,MAX(0,($B$5-P1203)/$B$6))</f>
        <v>0</v>
      </c>
      <c r="L1204" s="0" t="n">
        <f aca="false">IF(C1204=1,0,MIN(F1204-K1204,Assumptions!$C$15,MAX(0,$B$10-O1203-M1204)))</f>
        <v>200</v>
      </c>
      <c r="M1204" s="0" t="n">
        <f aca="false">'Profiles 8760'!H1193</f>
        <v>252400</v>
      </c>
      <c r="N1204" s="0" t="n">
        <f aca="false">J1204+L1204</f>
        <v>200</v>
      </c>
      <c r="O1204" s="0" t="n">
        <f aca="false">O1203+N1204</f>
        <v>98987.6977820386</v>
      </c>
      <c r="P1204" s="0" t="n">
        <f aca="false">MIN($B$5,P1203+K1204*$B$6-I1204)</f>
        <v>510.81</v>
      </c>
      <c r="Q1204" s="0" t="n">
        <f aca="false">MAX(0,F1204-H1204-K1204-L1204)</f>
        <v>94.8566765</v>
      </c>
    </row>
    <row r="1205" customFormat="false" ht="15" hidden="false" customHeight="false" outlineLevel="0" collapsed="false">
      <c r="A1205" s="0" t="n">
        <f aca="false">'Profiles 8760'!A1194</f>
        <v>1192</v>
      </c>
      <c r="B1205" s="0" t="n">
        <f aca="false">'Profiles 8760'!B1194</f>
        <v>2</v>
      </c>
      <c r="C1205" s="0" t="n">
        <f aca="false">'Profiles 8760'!E1194</f>
        <v>0</v>
      </c>
      <c r="D1205" s="0" t="n">
        <f aca="false">'Profiles 8760'!F1194</f>
        <v>0.781948</v>
      </c>
      <c r="E1205" s="0" t="n">
        <f aca="false">'Profiles 8760'!G1194</f>
        <v>0.174755</v>
      </c>
      <c r="F1205" s="0" t="n">
        <f aca="false">D1205*Assumptions!$C$11*$B$7+E1205*Assumptions!$C$12*$B$8</f>
        <v>232.9740619</v>
      </c>
      <c r="G1205" s="0" t="n">
        <f aca="false">C1205*Assumptions!$C$15</f>
        <v>0</v>
      </c>
      <c r="H1205" s="0" t="n">
        <f aca="false">MIN(F1205,G1205)</f>
        <v>0</v>
      </c>
      <c r="I1205" s="0" t="n">
        <f aca="false">IF(C1205=1,MIN(G1205-H1205,Assumptions!$C$13,P1204),0)</f>
        <v>0</v>
      </c>
      <c r="J1205" s="0" t="n">
        <f aca="false">H1205+I1205</f>
        <v>0</v>
      </c>
      <c r="K1205" s="0" t="n">
        <f aca="false">MIN(IF(C1205=1,F1205-H1205,F1205),Assumptions!$C$13,MAX(0,($B$5-P1204)/$B$6))</f>
        <v>0</v>
      </c>
      <c r="L1205" s="0" t="n">
        <f aca="false">IF(C1205=1,0,MIN(F1205-K1205,Assumptions!$C$15,MAX(0,$B$10-O1204-M1205)))</f>
        <v>200</v>
      </c>
      <c r="M1205" s="0" t="n">
        <f aca="false">'Profiles 8760'!H1194</f>
        <v>252400</v>
      </c>
      <c r="N1205" s="0" t="n">
        <f aca="false">J1205+L1205</f>
        <v>200</v>
      </c>
      <c r="O1205" s="0" t="n">
        <f aca="false">O1204+N1205</f>
        <v>99187.6977820386</v>
      </c>
      <c r="P1205" s="0" t="n">
        <f aca="false">MIN($B$5,P1204+K1205*$B$6-I1205)</f>
        <v>510.81</v>
      </c>
      <c r="Q1205" s="0" t="n">
        <f aca="false">MAX(0,F1205-H1205-K1205-L1205)</f>
        <v>32.9740619</v>
      </c>
    </row>
    <row r="1206" customFormat="false" ht="15" hidden="false" customHeight="false" outlineLevel="0" collapsed="false">
      <c r="A1206" s="0" t="n">
        <f aca="false">'Profiles 8760'!A1195</f>
        <v>1193</v>
      </c>
      <c r="B1206" s="0" t="n">
        <f aca="false">'Profiles 8760'!B1195</f>
        <v>2</v>
      </c>
      <c r="C1206" s="0" t="n">
        <f aca="false">'Profiles 8760'!E1195</f>
        <v>0</v>
      </c>
      <c r="D1206" s="0" t="n">
        <f aca="false">'Profiles 8760'!F1195</f>
        <v>0.445373</v>
      </c>
      <c r="E1206" s="0" t="n">
        <f aca="false">'Profiles 8760'!G1195</f>
        <v>0.198476</v>
      </c>
      <c r="F1206" s="0" t="n">
        <f aca="false">D1206*Assumptions!$C$11*$B$7+E1206*Assumptions!$C$12*$B$8</f>
        <v>136.7413908</v>
      </c>
      <c r="G1206" s="0" t="n">
        <f aca="false">C1206*Assumptions!$C$15</f>
        <v>0</v>
      </c>
      <c r="H1206" s="0" t="n">
        <f aca="false">MIN(F1206,G1206)</f>
        <v>0</v>
      </c>
      <c r="I1206" s="0" t="n">
        <f aca="false">IF(C1206=1,MIN(G1206-H1206,Assumptions!$C$13,P1205),0)</f>
        <v>0</v>
      </c>
      <c r="J1206" s="0" t="n">
        <f aca="false">H1206+I1206</f>
        <v>0</v>
      </c>
      <c r="K1206" s="0" t="n">
        <f aca="false">MIN(IF(C1206=1,F1206-H1206,F1206),Assumptions!$C$13,MAX(0,($B$5-P1205)/$B$6))</f>
        <v>0</v>
      </c>
      <c r="L1206" s="0" t="n">
        <f aca="false">IF(C1206=1,0,MIN(F1206-K1206,Assumptions!$C$15,MAX(0,$B$10-O1205-M1206)))</f>
        <v>136.7413908</v>
      </c>
      <c r="M1206" s="0" t="n">
        <f aca="false">'Profiles 8760'!H1195</f>
        <v>252400</v>
      </c>
      <c r="N1206" s="0" t="n">
        <f aca="false">J1206+L1206</f>
        <v>136.7413908</v>
      </c>
      <c r="O1206" s="0" t="n">
        <f aca="false">O1205+N1206</f>
        <v>99324.4391728386</v>
      </c>
      <c r="P1206" s="0" t="n">
        <f aca="false">MIN($B$5,P1205+K1206*$B$6-I1206)</f>
        <v>510.81</v>
      </c>
      <c r="Q1206" s="0" t="n">
        <f aca="false">MAX(0,F1206-H1206-K1206-L1206)</f>
        <v>0</v>
      </c>
    </row>
    <row r="1207" customFormat="false" ht="15" hidden="false" customHeight="false" outlineLevel="0" collapsed="false">
      <c r="A1207" s="0" t="n">
        <f aca="false">'Profiles 8760'!A1196</f>
        <v>1194</v>
      </c>
      <c r="B1207" s="0" t="n">
        <f aca="false">'Profiles 8760'!B1196</f>
        <v>2</v>
      </c>
      <c r="C1207" s="0" t="n">
        <f aca="false">'Profiles 8760'!E1196</f>
        <v>0</v>
      </c>
      <c r="D1207" s="0" t="n">
        <f aca="false">'Profiles 8760'!F1196</f>
        <v>0.131846</v>
      </c>
      <c r="E1207" s="0" t="n">
        <f aca="false">'Profiles 8760'!G1196</f>
        <v>0.183945</v>
      </c>
      <c r="F1207" s="0" t="n">
        <f aca="false">D1207*Assumptions!$C$11*$B$7+E1207*Assumptions!$C$12*$B$8</f>
        <v>45.6004753</v>
      </c>
      <c r="G1207" s="0" t="n">
        <f aca="false">C1207*Assumptions!$C$15</f>
        <v>0</v>
      </c>
      <c r="H1207" s="0" t="n">
        <f aca="false">MIN(F1207,G1207)</f>
        <v>0</v>
      </c>
      <c r="I1207" s="0" t="n">
        <f aca="false">IF(C1207=1,MIN(G1207-H1207,Assumptions!$C$13,P1206),0)</f>
        <v>0</v>
      </c>
      <c r="J1207" s="0" t="n">
        <f aca="false">H1207+I1207</f>
        <v>0</v>
      </c>
      <c r="K1207" s="0" t="n">
        <f aca="false">MIN(IF(C1207=1,F1207-H1207,F1207),Assumptions!$C$13,MAX(0,($B$5-P1206)/$B$6))</f>
        <v>0</v>
      </c>
      <c r="L1207" s="0" t="n">
        <f aca="false">IF(C1207=1,0,MIN(F1207-K1207,Assumptions!$C$15,MAX(0,$B$10-O1206-M1207)))</f>
        <v>45.6004753</v>
      </c>
      <c r="M1207" s="0" t="n">
        <f aca="false">'Profiles 8760'!H1196</f>
        <v>252400</v>
      </c>
      <c r="N1207" s="0" t="n">
        <f aca="false">J1207+L1207</f>
        <v>45.6004753</v>
      </c>
      <c r="O1207" s="0" t="n">
        <f aca="false">O1206+N1207</f>
        <v>99370.0396481386</v>
      </c>
      <c r="P1207" s="0" t="n">
        <f aca="false">MIN($B$5,P1206+K1207*$B$6-I1207)</f>
        <v>510.81</v>
      </c>
      <c r="Q1207" s="0" t="n">
        <f aca="false">MAX(0,F1207-H1207-K1207-L1207)</f>
        <v>0</v>
      </c>
    </row>
    <row r="1208" customFormat="false" ht="15" hidden="false" customHeight="false" outlineLevel="0" collapsed="false">
      <c r="A1208" s="0" t="n">
        <f aca="false">'Profiles 8760'!A1197</f>
        <v>1195</v>
      </c>
      <c r="B1208" s="0" t="n">
        <f aca="false">'Profiles 8760'!B1197</f>
        <v>2</v>
      </c>
      <c r="C1208" s="0" t="n">
        <f aca="false">'Profiles 8760'!E1197</f>
        <v>0</v>
      </c>
      <c r="D1208" s="0" t="n">
        <f aca="false">'Profiles 8760'!F1197</f>
        <v>0</v>
      </c>
      <c r="E1208" s="0" t="n">
        <f aca="false">'Profiles 8760'!G1197</f>
        <v>0.257826</v>
      </c>
      <c r="F1208" s="0" t="n">
        <f aca="false">D1208*Assumptions!$C$11*$B$7+E1208*Assumptions!$C$12*$B$8</f>
        <v>10.5450834</v>
      </c>
      <c r="G1208" s="0" t="n">
        <f aca="false">C1208*Assumptions!$C$15</f>
        <v>0</v>
      </c>
      <c r="H1208" s="0" t="n">
        <f aca="false">MIN(F1208,G1208)</f>
        <v>0</v>
      </c>
      <c r="I1208" s="0" t="n">
        <f aca="false">IF(C1208=1,MIN(G1208-H1208,Assumptions!$C$13,P1207),0)</f>
        <v>0</v>
      </c>
      <c r="J1208" s="0" t="n">
        <f aca="false">H1208+I1208</f>
        <v>0</v>
      </c>
      <c r="K1208" s="0" t="n">
        <f aca="false">MIN(IF(C1208=1,F1208-H1208,F1208),Assumptions!$C$13,MAX(0,($B$5-P1207)/$B$6))</f>
        <v>0</v>
      </c>
      <c r="L1208" s="0" t="n">
        <f aca="false">IF(C1208=1,0,MIN(F1208-K1208,Assumptions!$C$15,MAX(0,$B$10-O1207-M1208)))</f>
        <v>10.5450834</v>
      </c>
      <c r="M1208" s="0" t="n">
        <f aca="false">'Profiles 8760'!H1197</f>
        <v>252400</v>
      </c>
      <c r="N1208" s="0" t="n">
        <f aca="false">J1208+L1208</f>
        <v>10.5450834</v>
      </c>
      <c r="O1208" s="0" t="n">
        <f aca="false">O1207+N1208</f>
        <v>99380.5847315386</v>
      </c>
      <c r="P1208" s="0" t="n">
        <f aca="false">MIN($B$5,P1207+K1208*$B$6-I1208)</f>
        <v>510.81</v>
      </c>
      <c r="Q1208" s="0" t="n">
        <f aca="false">MAX(0,F1208-H1208-K1208-L1208)</f>
        <v>0</v>
      </c>
    </row>
    <row r="1209" customFormat="false" ht="15" hidden="false" customHeight="false" outlineLevel="0" collapsed="false">
      <c r="A1209" s="0" t="n">
        <f aca="false">'Profiles 8760'!A1198</f>
        <v>1196</v>
      </c>
      <c r="B1209" s="0" t="n">
        <f aca="false">'Profiles 8760'!B1198</f>
        <v>2</v>
      </c>
      <c r="C1209" s="0" t="n">
        <f aca="false">'Profiles 8760'!E1198</f>
        <v>1</v>
      </c>
      <c r="D1209" s="0" t="n">
        <f aca="false">'Profiles 8760'!F1198</f>
        <v>0</v>
      </c>
      <c r="E1209" s="0" t="n">
        <f aca="false">'Profiles 8760'!G1198</f>
        <v>0.207601</v>
      </c>
      <c r="F1209" s="0" t="n">
        <f aca="false">D1209*Assumptions!$C$11*$B$7+E1209*Assumptions!$C$12*$B$8</f>
        <v>8.4908809</v>
      </c>
      <c r="G1209" s="0" t="n">
        <f aca="false">C1209*Assumptions!$C$15</f>
        <v>200</v>
      </c>
      <c r="H1209" s="0" t="n">
        <f aca="false">MIN(F1209,G1209)</f>
        <v>8.4908809</v>
      </c>
      <c r="I1209" s="0" t="n">
        <f aca="false">IF(C1209=1,MIN(G1209-H1209,Assumptions!$C$13,P1208),0)</f>
        <v>180</v>
      </c>
      <c r="J1209" s="0" t="n">
        <f aca="false">H1209+I1209</f>
        <v>188.4908809</v>
      </c>
      <c r="K1209" s="0" t="n">
        <f aca="false">MIN(IF(C1209=1,F1209-H1209,F1209),Assumptions!$C$13,MAX(0,($B$5-P1208)/$B$6))</f>
        <v>0</v>
      </c>
      <c r="L1209" s="0" t="n">
        <f aca="false">IF(C1209=1,0,MIN(F1209-K1209,Assumptions!$C$15,MAX(0,$B$10-O1208-M1209)))</f>
        <v>0</v>
      </c>
      <c r="M1209" s="0" t="n">
        <f aca="false">'Profiles 8760'!H1198</f>
        <v>252200</v>
      </c>
      <c r="N1209" s="0" t="n">
        <f aca="false">J1209+L1209</f>
        <v>188.4908809</v>
      </c>
      <c r="O1209" s="0" t="n">
        <f aca="false">O1208+N1209</f>
        <v>99569.0756124386</v>
      </c>
      <c r="P1209" s="0" t="n">
        <f aca="false">MIN($B$5,P1208+K1209*$B$6-I1209)</f>
        <v>330.81</v>
      </c>
      <c r="Q1209" s="0" t="n">
        <f aca="false">MAX(0,F1209-H1209-K1209-L1209)</f>
        <v>0</v>
      </c>
    </row>
    <row r="1210" customFormat="false" ht="15" hidden="false" customHeight="false" outlineLevel="0" collapsed="false">
      <c r="A1210" s="0" t="n">
        <f aca="false">'Profiles 8760'!A1199</f>
        <v>1197</v>
      </c>
      <c r="B1210" s="0" t="n">
        <f aca="false">'Profiles 8760'!B1199</f>
        <v>2</v>
      </c>
      <c r="C1210" s="0" t="n">
        <f aca="false">'Profiles 8760'!E1199</f>
        <v>1</v>
      </c>
      <c r="D1210" s="0" t="n">
        <f aca="false">'Profiles 8760'!F1199</f>
        <v>0</v>
      </c>
      <c r="E1210" s="0" t="n">
        <f aca="false">'Profiles 8760'!G1199</f>
        <v>0.198609</v>
      </c>
      <c r="F1210" s="0" t="n">
        <f aca="false">D1210*Assumptions!$C$11*$B$7+E1210*Assumptions!$C$12*$B$8</f>
        <v>8.1231081</v>
      </c>
      <c r="G1210" s="0" t="n">
        <f aca="false">C1210*Assumptions!$C$15</f>
        <v>200</v>
      </c>
      <c r="H1210" s="0" t="n">
        <f aca="false">MIN(F1210,G1210)</f>
        <v>8.1231081</v>
      </c>
      <c r="I1210" s="0" t="n">
        <f aca="false">IF(C1210=1,MIN(G1210-H1210,Assumptions!$C$13,P1209),0)</f>
        <v>180</v>
      </c>
      <c r="J1210" s="0" t="n">
        <f aca="false">H1210+I1210</f>
        <v>188.1231081</v>
      </c>
      <c r="K1210" s="0" t="n">
        <f aca="false">MIN(IF(C1210=1,F1210-H1210,F1210),Assumptions!$C$13,MAX(0,($B$5-P1209)/$B$6))</f>
        <v>0</v>
      </c>
      <c r="L1210" s="0" t="n">
        <f aca="false">IF(C1210=1,0,MIN(F1210-K1210,Assumptions!$C$15,MAX(0,$B$10-O1209-M1210)))</f>
        <v>0</v>
      </c>
      <c r="M1210" s="0" t="n">
        <f aca="false">'Profiles 8760'!H1199</f>
        <v>252000</v>
      </c>
      <c r="N1210" s="0" t="n">
        <f aca="false">J1210+L1210</f>
        <v>188.1231081</v>
      </c>
      <c r="O1210" s="0" t="n">
        <f aca="false">O1209+N1210</f>
        <v>99757.1987205386</v>
      </c>
      <c r="P1210" s="0" t="n">
        <f aca="false">MIN($B$5,P1209+K1210*$B$6-I1210)</f>
        <v>150.81</v>
      </c>
      <c r="Q1210" s="0" t="n">
        <f aca="false">MAX(0,F1210-H1210-K1210-L1210)</f>
        <v>0</v>
      </c>
    </row>
    <row r="1211" customFormat="false" ht="15" hidden="false" customHeight="false" outlineLevel="0" collapsed="false">
      <c r="A1211" s="0" t="n">
        <f aca="false">'Profiles 8760'!A1200</f>
        <v>1198</v>
      </c>
      <c r="B1211" s="0" t="n">
        <f aca="false">'Profiles 8760'!B1200</f>
        <v>2</v>
      </c>
      <c r="C1211" s="0" t="n">
        <f aca="false">'Profiles 8760'!E1200</f>
        <v>0</v>
      </c>
      <c r="D1211" s="0" t="n">
        <f aca="false">'Profiles 8760'!F1200</f>
        <v>0</v>
      </c>
      <c r="E1211" s="0" t="n">
        <f aca="false">'Profiles 8760'!G1200</f>
        <v>0.241583</v>
      </c>
      <c r="F1211" s="0" t="n">
        <f aca="false">D1211*Assumptions!$C$11*$B$7+E1211*Assumptions!$C$12*$B$8</f>
        <v>9.8807447</v>
      </c>
      <c r="G1211" s="0" t="n">
        <f aca="false">C1211*Assumptions!$C$15</f>
        <v>0</v>
      </c>
      <c r="H1211" s="0" t="n">
        <f aca="false">MIN(F1211,G1211)</f>
        <v>0</v>
      </c>
      <c r="I1211" s="0" t="n">
        <f aca="false">IF(C1211=1,MIN(G1211-H1211,Assumptions!$C$13,P1210),0)</f>
        <v>0</v>
      </c>
      <c r="J1211" s="0" t="n">
        <f aca="false">H1211+I1211</f>
        <v>0</v>
      </c>
      <c r="K1211" s="0" t="n">
        <f aca="false">MIN(IF(C1211=1,F1211-H1211,F1211),Assumptions!$C$13,MAX(0,($B$5-P1210)/$B$6))</f>
        <v>9.8807447</v>
      </c>
      <c r="L1211" s="0" t="n">
        <f aca="false">IF(C1211=1,0,MIN(F1211-K1211,Assumptions!$C$15,MAX(0,$B$10-O1210-M1211)))</f>
        <v>0</v>
      </c>
      <c r="M1211" s="0" t="n">
        <f aca="false">'Profiles 8760'!H1200</f>
        <v>252000</v>
      </c>
      <c r="N1211" s="0" t="n">
        <f aca="false">J1211+L1211</f>
        <v>0</v>
      </c>
      <c r="O1211" s="0" t="n">
        <f aca="false">O1210+N1211</f>
        <v>99757.1987205386</v>
      </c>
      <c r="P1211" s="0" t="n">
        <f aca="false">MIN($B$5,P1210+K1211*$B$6-I1211)</f>
        <v>159.37462950596</v>
      </c>
      <c r="Q1211" s="0" t="n">
        <f aca="false">MAX(0,F1211-H1211-K1211-L1211)</f>
        <v>0</v>
      </c>
    </row>
    <row r="1212" customFormat="false" ht="15" hidden="false" customHeight="false" outlineLevel="0" collapsed="false">
      <c r="A1212" s="0" t="n">
        <f aca="false">'Profiles 8760'!A1201</f>
        <v>1199</v>
      </c>
      <c r="B1212" s="0" t="n">
        <f aca="false">'Profiles 8760'!B1201</f>
        <v>2</v>
      </c>
      <c r="C1212" s="0" t="n">
        <f aca="false">'Profiles 8760'!E1201</f>
        <v>0</v>
      </c>
      <c r="D1212" s="0" t="n">
        <f aca="false">'Profiles 8760'!F1201</f>
        <v>0</v>
      </c>
      <c r="E1212" s="0" t="n">
        <f aca="false">'Profiles 8760'!G1201</f>
        <v>0.227475</v>
      </c>
      <c r="F1212" s="0" t="n">
        <f aca="false">D1212*Assumptions!$C$11*$B$7+E1212*Assumptions!$C$12*$B$8</f>
        <v>9.3037275</v>
      </c>
      <c r="G1212" s="0" t="n">
        <f aca="false">C1212*Assumptions!$C$15</f>
        <v>0</v>
      </c>
      <c r="H1212" s="0" t="n">
        <f aca="false">MIN(F1212,G1212)</f>
        <v>0</v>
      </c>
      <c r="I1212" s="0" t="n">
        <f aca="false">IF(C1212=1,MIN(G1212-H1212,Assumptions!$C$13,P1211),0)</f>
        <v>0</v>
      </c>
      <c r="J1212" s="0" t="n">
        <f aca="false">H1212+I1212</f>
        <v>0</v>
      </c>
      <c r="K1212" s="0" t="n">
        <f aca="false">MIN(IF(C1212=1,F1212-H1212,F1212),Assumptions!$C$13,MAX(0,($B$5-P1211)/$B$6))</f>
        <v>9.3037275</v>
      </c>
      <c r="L1212" s="0" t="n">
        <f aca="false">IF(C1212=1,0,MIN(F1212-K1212,Assumptions!$C$15,MAX(0,$B$10-O1211-M1212)))</f>
        <v>0</v>
      </c>
      <c r="M1212" s="0" t="n">
        <f aca="false">'Profiles 8760'!H1201</f>
        <v>252000</v>
      </c>
      <c r="N1212" s="0" t="n">
        <f aca="false">J1212+L1212</f>
        <v>0</v>
      </c>
      <c r="O1212" s="0" t="n">
        <f aca="false">O1211+N1212</f>
        <v>99757.1987205386</v>
      </c>
      <c r="P1212" s="0" t="n">
        <f aca="false">MIN($B$5,P1211+K1212*$B$6-I1212)</f>
        <v>167.43910050296</v>
      </c>
      <c r="Q1212" s="0" t="n">
        <f aca="false">MAX(0,F1212-H1212-K1212-L1212)</f>
        <v>0</v>
      </c>
    </row>
    <row r="1213" customFormat="false" ht="15" hidden="false" customHeight="false" outlineLevel="0" collapsed="false">
      <c r="A1213" s="0" t="n">
        <f aca="false">'Profiles 8760'!A1202</f>
        <v>1200</v>
      </c>
      <c r="B1213" s="0" t="n">
        <f aca="false">'Profiles 8760'!B1202</f>
        <v>2</v>
      </c>
      <c r="C1213" s="0" t="n">
        <f aca="false">'Profiles 8760'!E1202</f>
        <v>0</v>
      </c>
      <c r="D1213" s="0" t="n">
        <f aca="false">'Profiles 8760'!F1202</f>
        <v>0</v>
      </c>
      <c r="E1213" s="0" t="n">
        <f aca="false">'Profiles 8760'!G1202</f>
        <v>0.262166</v>
      </c>
      <c r="F1213" s="0" t="n">
        <f aca="false">D1213*Assumptions!$C$11*$B$7+E1213*Assumptions!$C$12*$B$8</f>
        <v>10.7225894</v>
      </c>
      <c r="G1213" s="0" t="n">
        <f aca="false">C1213*Assumptions!$C$15</f>
        <v>0</v>
      </c>
      <c r="H1213" s="0" t="n">
        <f aca="false">MIN(F1213,G1213)</f>
        <v>0</v>
      </c>
      <c r="I1213" s="0" t="n">
        <f aca="false">IF(C1213=1,MIN(G1213-H1213,Assumptions!$C$13,P1212),0)</f>
        <v>0</v>
      </c>
      <c r="J1213" s="0" t="n">
        <f aca="false">H1213+I1213</f>
        <v>0</v>
      </c>
      <c r="K1213" s="0" t="n">
        <f aca="false">MIN(IF(C1213=1,F1213-H1213,F1213),Assumptions!$C$13,MAX(0,($B$5-P1212)/$B$6))</f>
        <v>10.7225894</v>
      </c>
      <c r="L1213" s="0" t="n">
        <f aca="false">IF(C1213=1,0,MIN(F1213-K1213,Assumptions!$C$15,MAX(0,$B$10-O1212-M1213)))</f>
        <v>0</v>
      </c>
      <c r="M1213" s="0" t="n">
        <f aca="false">'Profiles 8760'!H1202</f>
        <v>252000</v>
      </c>
      <c r="N1213" s="0" t="n">
        <f aca="false">J1213+L1213</f>
        <v>0</v>
      </c>
      <c r="O1213" s="0" t="n">
        <f aca="false">O1212+N1213</f>
        <v>99757.1987205386</v>
      </c>
      <c r="P1213" s="0" t="n">
        <f aca="false">MIN($B$5,P1212+K1213*$B$6-I1213)</f>
        <v>176.73344099488</v>
      </c>
      <c r="Q1213" s="0" t="n">
        <f aca="false">MAX(0,F1213-H1213-K1213-L1213)</f>
        <v>0</v>
      </c>
    </row>
    <row r="1214" customFormat="false" ht="15" hidden="false" customHeight="false" outlineLevel="0" collapsed="false">
      <c r="A1214" s="0" t="n">
        <f aca="false">'Profiles 8760'!A1203</f>
        <v>1201</v>
      </c>
      <c r="B1214" s="0" t="n">
        <f aca="false">'Profiles 8760'!B1203</f>
        <v>2</v>
      </c>
      <c r="C1214" s="0" t="n">
        <f aca="false">'Profiles 8760'!E1203</f>
        <v>0</v>
      </c>
      <c r="D1214" s="0" t="n">
        <f aca="false">'Profiles 8760'!F1203</f>
        <v>0</v>
      </c>
      <c r="E1214" s="0" t="n">
        <f aca="false">'Profiles 8760'!G1203</f>
        <v>0.199105</v>
      </c>
      <c r="F1214" s="0" t="n">
        <f aca="false">D1214*Assumptions!$C$11*$B$7+E1214*Assumptions!$C$12*$B$8</f>
        <v>8.1433945</v>
      </c>
      <c r="G1214" s="0" t="n">
        <f aca="false">C1214*Assumptions!$C$15</f>
        <v>0</v>
      </c>
      <c r="H1214" s="0" t="n">
        <f aca="false">MIN(F1214,G1214)</f>
        <v>0</v>
      </c>
      <c r="I1214" s="0" t="n">
        <f aca="false">IF(C1214=1,MIN(G1214-H1214,Assumptions!$C$13,P1213),0)</f>
        <v>0</v>
      </c>
      <c r="J1214" s="0" t="n">
        <f aca="false">H1214+I1214</f>
        <v>0</v>
      </c>
      <c r="K1214" s="0" t="n">
        <f aca="false">MIN(IF(C1214=1,F1214-H1214,F1214),Assumptions!$C$13,MAX(0,($B$5-P1213)/$B$6))</f>
        <v>8.1433945</v>
      </c>
      <c r="L1214" s="0" t="n">
        <f aca="false">IF(C1214=1,0,MIN(F1214-K1214,Assumptions!$C$15,MAX(0,$B$10-O1213-M1214)))</f>
        <v>0</v>
      </c>
      <c r="M1214" s="0" t="n">
        <f aca="false">'Profiles 8760'!H1203</f>
        <v>252000</v>
      </c>
      <c r="N1214" s="0" t="n">
        <f aca="false">J1214+L1214</f>
        <v>0</v>
      </c>
      <c r="O1214" s="0" t="n">
        <f aca="false">O1213+N1214</f>
        <v>99757.1987205386</v>
      </c>
      <c r="P1214" s="0" t="n">
        <f aca="false">MIN($B$5,P1213+K1214*$B$6-I1214)</f>
        <v>183.79213534748</v>
      </c>
      <c r="Q1214" s="0" t="n">
        <f aca="false">MAX(0,F1214-H1214-K1214-L1214)</f>
        <v>0</v>
      </c>
    </row>
    <row r="1215" customFormat="false" ht="15" hidden="false" customHeight="false" outlineLevel="0" collapsed="false">
      <c r="A1215" s="0" t="n">
        <f aca="false">'Profiles 8760'!A1204</f>
        <v>1202</v>
      </c>
      <c r="B1215" s="0" t="n">
        <f aca="false">'Profiles 8760'!B1204</f>
        <v>2</v>
      </c>
      <c r="C1215" s="0" t="n">
        <f aca="false">'Profiles 8760'!E1204</f>
        <v>0</v>
      </c>
      <c r="D1215" s="0" t="n">
        <f aca="false">'Profiles 8760'!F1204</f>
        <v>0</v>
      </c>
      <c r="E1215" s="0" t="n">
        <f aca="false">'Profiles 8760'!G1204</f>
        <v>0.246649</v>
      </c>
      <c r="F1215" s="0" t="n">
        <f aca="false">D1215*Assumptions!$C$11*$B$7+E1215*Assumptions!$C$12*$B$8</f>
        <v>10.0879441</v>
      </c>
      <c r="G1215" s="0" t="n">
        <f aca="false">C1215*Assumptions!$C$15</f>
        <v>0</v>
      </c>
      <c r="H1215" s="0" t="n">
        <f aca="false">MIN(F1215,G1215)</f>
        <v>0</v>
      </c>
      <c r="I1215" s="0" t="n">
        <f aca="false">IF(C1215=1,MIN(G1215-H1215,Assumptions!$C$13,P1214),0)</f>
        <v>0</v>
      </c>
      <c r="J1215" s="0" t="n">
        <f aca="false">H1215+I1215</f>
        <v>0</v>
      </c>
      <c r="K1215" s="0" t="n">
        <f aca="false">MIN(IF(C1215=1,F1215-H1215,F1215),Assumptions!$C$13,MAX(0,($B$5-P1214)/$B$6))</f>
        <v>10.0879441</v>
      </c>
      <c r="L1215" s="0" t="n">
        <f aca="false">IF(C1215=1,0,MIN(F1215-K1215,Assumptions!$C$15,MAX(0,$B$10-O1214-M1215)))</f>
        <v>0</v>
      </c>
      <c r="M1215" s="0" t="n">
        <f aca="false">'Profiles 8760'!H1204</f>
        <v>252000</v>
      </c>
      <c r="N1215" s="0" t="n">
        <f aca="false">J1215+L1215</f>
        <v>0</v>
      </c>
      <c r="O1215" s="0" t="n">
        <f aca="false">O1214+N1215</f>
        <v>99757.1987205386</v>
      </c>
      <c r="P1215" s="0" t="n">
        <f aca="false">MIN($B$5,P1214+K1215*$B$6-I1215)</f>
        <v>192.53636529336</v>
      </c>
      <c r="Q1215" s="0" t="n">
        <f aca="false">MAX(0,F1215-H1215-K1215-L1215)</f>
        <v>0</v>
      </c>
    </row>
    <row r="1216" customFormat="false" ht="15" hidden="false" customHeight="false" outlineLevel="0" collapsed="false">
      <c r="A1216" s="0" t="n">
        <f aca="false">'Profiles 8760'!A1205</f>
        <v>1203</v>
      </c>
      <c r="B1216" s="0" t="n">
        <f aca="false">'Profiles 8760'!B1205</f>
        <v>2</v>
      </c>
      <c r="C1216" s="0" t="n">
        <f aca="false">'Profiles 8760'!E1205</f>
        <v>0</v>
      </c>
      <c r="D1216" s="0" t="n">
        <f aca="false">'Profiles 8760'!F1205</f>
        <v>0</v>
      </c>
      <c r="E1216" s="0" t="n">
        <f aca="false">'Profiles 8760'!G1205</f>
        <v>0.324294</v>
      </c>
      <c r="F1216" s="0" t="n">
        <f aca="false">D1216*Assumptions!$C$11*$B$7+E1216*Assumptions!$C$12*$B$8</f>
        <v>13.2636246</v>
      </c>
      <c r="G1216" s="0" t="n">
        <f aca="false">C1216*Assumptions!$C$15</f>
        <v>0</v>
      </c>
      <c r="H1216" s="0" t="n">
        <f aca="false">MIN(F1216,G1216)</f>
        <v>0</v>
      </c>
      <c r="I1216" s="0" t="n">
        <f aca="false">IF(C1216=1,MIN(G1216-H1216,Assumptions!$C$13,P1215),0)</f>
        <v>0</v>
      </c>
      <c r="J1216" s="0" t="n">
        <f aca="false">H1216+I1216</f>
        <v>0</v>
      </c>
      <c r="K1216" s="0" t="n">
        <f aca="false">MIN(IF(C1216=1,F1216-H1216,F1216),Assumptions!$C$13,MAX(0,($B$5-P1215)/$B$6))</f>
        <v>13.2636246</v>
      </c>
      <c r="L1216" s="0" t="n">
        <f aca="false">IF(C1216=1,0,MIN(F1216-K1216,Assumptions!$C$15,MAX(0,$B$10-O1215-M1216)))</f>
        <v>0</v>
      </c>
      <c r="M1216" s="0" t="n">
        <f aca="false">'Profiles 8760'!H1205</f>
        <v>252000</v>
      </c>
      <c r="N1216" s="0" t="n">
        <f aca="false">J1216+L1216</f>
        <v>0</v>
      </c>
      <c r="O1216" s="0" t="n">
        <f aca="false">O1215+N1216</f>
        <v>99757.1987205386</v>
      </c>
      <c r="P1216" s="0" t="n">
        <f aca="false">MIN($B$5,P1215+K1216*$B$6-I1216)</f>
        <v>204.03327509664</v>
      </c>
      <c r="Q1216" s="0" t="n">
        <f aca="false">MAX(0,F1216-H1216-K1216-L1216)</f>
        <v>0</v>
      </c>
    </row>
    <row r="1217" customFormat="false" ht="15" hidden="false" customHeight="false" outlineLevel="0" collapsed="false">
      <c r="A1217" s="0" t="n">
        <f aca="false">'Profiles 8760'!A1206</f>
        <v>1204</v>
      </c>
      <c r="B1217" s="0" t="n">
        <f aca="false">'Profiles 8760'!B1206</f>
        <v>2</v>
      </c>
      <c r="C1217" s="0" t="n">
        <f aca="false">'Profiles 8760'!E1206</f>
        <v>0</v>
      </c>
      <c r="D1217" s="0" t="n">
        <f aca="false">'Profiles 8760'!F1206</f>
        <v>0</v>
      </c>
      <c r="E1217" s="0" t="n">
        <f aca="false">'Profiles 8760'!G1206</f>
        <v>0.242416</v>
      </c>
      <c r="F1217" s="0" t="n">
        <f aca="false">D1217*Assumptions!$C$11*$B$7+E1217*Assumptions!$C$12*$B$8</f>
        <v>9.9148144</v>
      </c>
      <c r="G1217" s="0" t="n">
        <f aca="false">C1217*Assumptions!$C$15</f>
        <v>0</v>
      </c>
      <c r="H1217" s="0" t="n">
        <f aca="false">MIN(F1217,G1217)</f>
        <v>0</v>
      </c>
      <c r="I1217" s="0" t="n">
        <f aca="false">IF(C1217=1,MIN(G1217-H1217,Assumptions!$C$13,P1216),0)</f>
        <v>0</v>
      </c>
      <c r="J1217" s="0" t="n">
        <f aca="false">H1217+I1217</f>
        <v>0</v>
      </c>
      <c r="K1217" s="0" t="n">
        <f aca="false">MIN(IF(C1217=1,F1217-H1217,F1217),Assumptions!$C$13,MAX(0,($B$5-P1216)/$B$6))</f>
        <v>9.9148144</v>
      </c>
      <c r="L1217" s="0" t="n">
        <f aca="false">IF(C1217=1,0,MIN(F1217-K1217,Assumptions!$C$15,MAX(0,$B$10-O1216-M1217)))</f>
        <v>0</v>
      </c>
      <c r="M1217" s="0" t="n">
        <f aca="false">'Profiles 8760'!H1206</f>
        <v>252000</v>
      </c>
      <c r="N1217" s="0" t="n">
        <f aca="false">J1217+L1217</f>
        <v>0</v>
      </c>
      <c r="O1217" s="0" t="n">
        <f aca="false">O1216+N1217</f>
        <v>99757.1987205386</v>
      </c>
      <c r="P1217" s="0" t="n">
        <f aca="false">MIN($B$5,P1216+K1217*$B$6-I1217)</f>
        <v>212.62743621856</v>
      </c>
      <c r="Q1217" s="0" t="n">
        <f aca="false">MAX(0,F1217-H1217-K1217-L1217)</f>
        <v>0</v>
      </c>
    </row>
    <row r="1218" customFormat="false" ht="15" hidden="false" customHeight="false" outlineLevel="0" collapsed="false">
      <c r="A1218" s="0" t="n">
        <f aca="false">'Profiles 8760'!A1207</f>
        <v>1205</v>
      </c>
      <c r="B1218" s="0" t="n">
        <f aca="false">'Profiles 8760'!B1207</f>
        <v>2</v>
      </c>
      <c r="C1218" s="0" t="n">
        <f aca="false">'Profiles 8760'!E1207</f>
        <v>0</v>
      </c>
      <c r="D1218" s="0" t="n">
        <f aca="false">'Profiles 8760'!F1207</f>
        <v>0</v>
      </c>
      <c r="E1218" s="0" t="n">
        <f aca="false">'Profiles 8760'!G1207</f>
        <v>0.198217</v>
      </c>
      <c r="F1218" s="0" t="n">
        <f aca="false">D1218*Assumptions!$C$11*$B$7+E1218*Assumptions!$C$12*$B$8</f>
        <v>8.1070753</v>
      </c>
      <c r="G1218" s="0" t="n">
        <f aca="false">C1218*Assumptions!$C$15</f>
        <v>0</v>
      </c>
      <c r="H1218" s="0" t="n">
        <f aca="false">MIN(F1218,G1218)</f>
        <v>0</v>
      </c>
      <c r="I1218" s="0" t="n">
        <f aca="false">IF(C1218=1,MIN(G1218-H1218,Assumptions!$C$13,P1217),0)</f>
        <v>0</v>
      </c>
      <c r="J1218" s="0" t="n">
        <f aca="false">H1218+I1218</f>
        <v>0</v>
      </c>
      <c r="K1218" s="0" t="n">
        <f aca="false">MIN(IF(C1218=1,F1218-H1218,F1218),Assumptions!$C$13,MAX(0,($B$5-P1217)/$B$6))</f>
        <v>8.1070753</v>
      </c>
      <c r="L1218" s="0" t="n">
        <f aca="false">IF(C1218=1,0,MIN(F1218-K1218,Assumptions!$C$15,MAX(0,$B$10-O1217-M1218)))</f>
        <v>0</v>
      </c>
      <c r="M1218" s="0" t="n">
        <f aca="false">'Profiles 8760'!H1207</f>
        <v>252000</v>
      </c>
      <c r="N1218" s="0" t="n">
        <f aca="false">J1218+L1218</f>
        <v>0</v>
      </c>
      <c r="O1218" s="0" t="n">
        <f aca="false">O1217+N1218</f>
        <v>99757.1987205386</v>
      </c>
      <c r="P1218" s="0" t="n">
        <f aca="false">MIN($B$5,P1217+K1218*$B$6-I1218)</f>
        <v>219.6546490886</v>
      </c>
      <c r="Q1218" s="0" t="n">
        <f aca="false">MAX(0,F1218-H1218-K1218-L1218)</f>
        <v>0</v>
      </c>
    </row>
    <row r="1219" customFormat="false" ht="15" hidden="false" customHeight="false" outlineLevel="0" collapsed="false">
      <c r="A1219" s="0" t="n">
        <f aca="false">'Profiles 8760'!A1208</f>
        <v>1206</v>
      </c>
      <c r="B1219" s="0" t="n">
        <f aca="false">'Profiles 8760'!B1208</f>
        <v>2</v>
      </c>
      <c r="C1219" s="0" t="n">
        <f aca="false">'Profiles 8760'!E1208</f>
        <v>0</v>
      </c>
      <c r="D1219" s="0" t="n">
        <f aca="false">'Profiles 8760'!F1208</f>
        <v>0</v>
      </c>
      <c r="E1219" s="0" t="n">
        <f aca="false">'Profiles 8760'!G1208</f>
        <v>0.160579</v>
      </c>
      <c r="F1219" s="0" t="n">
        <f aca="false">D1219*Assumptions!$C$11*$B$7+E1219*Assumptions!$C$12*$B$8</f>
        <v>6.5676811</v>
      </c>
      <c r="G1219" s="0" t="n">
        <f aca="false">C1219*Assumptions!$C$15</f>
        <v>0</v>
      </c>
      <c r="H1219" s="0" t="n">
        <f aca="false">MIN(F1219,G1219)</f>
        <v>0</v>
      </c>
      <c r="I1219" s="0" t="n">
        <f aca="false">IF(C1219=1,MIN(G1219-H1219,Assumptions!$C$13,P1218),0)</f>
        <v>0</v>
      </c>
      <c r="J1219" s="0" t="n">
        <f aca="false">H1219+I1219</f>
        <v>0</v>
      </c>
      <c r="K1219" s="0" t="n">
        <f aca="false">MIN(IF(C1219=1,F1219-H1219,F1219),Assumptions!$C$13,MAX(0,($B$5-P1218)/$B$6))</f>
        <v>6.5676811</v>
      </c>
      <c r="L1219" s="0" t="n">
        <f aca="false">IF(C1219=1,0,MIN(F1219-K1219,Assumptions!$C$15,MAX(0,$B$10-O1218-M1219)))</f>
        <v>0</v>
      </c>
      <c r="M1219" s="0" t="n">
        <f aca="false">'Profiles 8760'!H1208</f>
        <v>252000</v>
      </c>
      <c r="N1219" s="0" t="n">
        <f aca="false">J1219+L1219</f>
        <v>0</v>
      </c>
      <c r="O1219" s="0" t="n">
        <f aca="false">O1218+N1219</f>
        <v>99757.1987205386</v>
      </c>
      <c r="P1219" s="0" t="n">
        <f aca="false">MIN($B$5,P1218+K1219*$B$6-I1219)</f>
        <v>225.34751506608</v>
      </c>
      <c r="Q1219" s="0" t="n">
        <f aca="false">MAX(0,F1219-H1219-K1219-L1219)</f>
        <v>0</v>
      </c>
    </row>
    <row r="1220" customFormat="false" ht="15" hidden="false" customHeight="false" outlineLevel="0" collapsed="false">
      <c r="A1220" s="0" t="n">
        <f aca="false">'Profiles 8760'!A1209</f>
        <v>1207</v>
      </c>
      <c r="B1220" s="0" t="n">
        <f aca="false">'Profiles 8760'!B1209</f>
        <v>2</v>
      </c>
      <c r="C1220" s="0" t="n">
        <f aca="false">'Profiles 8760'!E1209</f>
        <v>0</v>
      </c>
      <c r="D1220" s="0" t="n">
        <f aca="false">'Profiles 8760'!F1209</f>
        <v>0</v>
      </c>
      <c r="E1220" s="0" t="n">
        <f aca="false">'Profiles 8760'!G1209</f>
        <v>0.150813</v>
      </c>
      <c r="F1220" s="0" t="n">
        <f aca="false">D1220*Assumptions!$C$11*$B$7+E1220*Assumptions!$C$12*$B$8</f>
        <v>6.1682517</v>
      </c>
      <c r="G1220" s="0" t="n">
        <f aca="false">C1220*Assumptions!$C$15</f>
        <v>0</v>
      </c>
      <c r="H1220" s="0" t="n">
        <f aca="false">MIN(F1220,G1220)</f>
        <v>0</v>
      </c>
      <c r="I1220" s="0" t="n">
        <f aca="false">IF(C1220=1,MIN(G1220-H1220,Assumptions!$C$13,P1219),0)</f>
        <v>0</v>
      </c>
      <c r="J1220" s="0" t="n">
        <f aca="false">H1220+I1220</f>
        <v>0</v>
      </c>
      <c r="K1220" s="0" t="n">
        <f aca="false">MIN(IF(C1220=1,F1220-H1220,F1220),Assumptions!$C$13,MAX(0,($B$5-P1219)/$B$6))</f>
        <v>6.1682517</v>
      </c>
      <c r="L1220" s="0" t="n">
        <f aca="false">IF(C1220=1,0,MIN(F1220-K1220,Assumptions!$C$15,MAX(0,$B$10-O1219-M1220)))</f>
        <v>0</v>
      </c>
      <c r="M1220" s="0" t="n">
        <f aca="false">'Profiles 8760'!H1209</f>
        <v>252000</v>
      </c>
      <c r="N1220" s="0" t="n">
        <f aca="false">J1220+L1220</f>
        <v>0</v>
      </c>
      <c r="O1220" s="0" t="n">
        <f aca="false">O1219+N1220</f>
        <v>99757.1987205386</v>
      </c>
      <c r="P1220" s="0" t="n">
        <f aca="false">MIN($B$5,P1219+K1220*$B$6-I1220)</f>
        <v>230.69415563964</v>
      </c>
      <c r="Q1220" s="0" t="n">
        <f aca="false">MAX(0,F1220-H1220-K1220-L1220)</f>
        <v>0</v>
      </c>
    </row>
    <row r="1221" customFormat="false" ht="15" hidden="false" customHeight="false" outlineLevel="0" collapsed="false">
      <c r="A1221" s="0" t="n">
        <f aca="false">'Profiles 8760'!A1210</f>
        <v>1208</v>
      </c>
      <c r="B1221" s="0" t="n">
        <f aca="false">'Profiles 8760'!B1210</f>
        <v>2</v>
      </c>
      <c r="C1221" s="0" t="n">
        <f aca="false">'Profiles 8760'!E1210</f>
        <v>1</v>
      </c>
      <c r="D1221" s="0" t="n">
        <f aca="false">'Profiles 8760'!F1210</f>
        <v>0.137659</v>
      </c>
      <c r="E1221" s="0" t="n">
        <f aca="false">'Profiles 8760'!G1210</f>
        <v>0.204875</v>
      </c>
      <c r="F1221" s="0" t="n">
        <f aca="false">D1221*Assumptions!$C$11*$B$7+E1221*Assumptions!$C$12*$B$8</f>
        <v>48.1353067</v>
      </c>
      <c r="G1221" s="0" t="n">
        <f aca="false">C1221*Assumptions!$C$15</f>
        <v>200</v>
      </c>
      <c r="H1221" s="0" t="n">
        <f aca="false">MIN(F1221,G1221)</f>
        <v>48.1353067</v>
      </c>
      <c r="I1221" s="0" t="n">
        <f aca="false">IF(C1221=1,MIN(G1221-H1221,Assumptions!$C$13,P1220),0)</f>
        <v>151.8646933</v>
      </c>
      <c r="J1221" s="0" t="n">
        <f aca="false">H1221+I1221</f>
        <v>200</v>
      </c>
      <c r="K1221" s="0" t="n">
        <f aca="false">MIN(IF(C1221=1,F1221-H1221,F1221),Assumptions!$C$13,MAX(0,($B$5-P1220)/$B$6))</f>
        <v>0</v>
      </c>
      <c r="L1221" s="0" t="n">
        <f aca="false">IF(C1221=1,0,MIN(F1221-K1221,Assumptions!$C$15,MAX(0,$B$10-O1220-M1221)))</f>
        <v>0</v>
      </c>
      <c r="M1221" s="0" t="n">
        <f aca="false">'Profiles 8760'!H1210</f>
        <v>251800</v>
      </c>
      <c r="N1221" s="0" t="n">
        <f aca="false">J1221+L1221</f>
        <v>200</v>
      </c>
      <c r="O1221" s="0" t="n">
        <f aca="false">O1220+N1221</f>
        <v>99957.1987205386</v>
      </c>
      <c r="P1221" s="0" t="n">
        <f aca="false">MIN($B$5,P1220+K1221*$B$6-I1221)</f>
        <v>78.82946233964</v>
      </c>
      <c r="Q1221" s="0" t="n">
        <f aca="false">MAX(0,F1221-H1221-K1221-L1221)</f>
        <v>0</v>
      </c>
    </row>
    <row r="1222" customFormat="false" ht="15" hidden="false" customHeight="false" outlineLevel="0" collapsed="false">
      <c r="A1222" s="0" t="n">
        <f aca="false">'Profiles 8760'!A1211</f>
        <v>1209</v>
      </c>
      <c r="B1222" s="0" t="n">
        <f aca="false">'Profiles 8760'!B1211</f>
        <v>2</v>
      </c>
      <c r="C1222" s="0" t="n">
        <f aca="false">'Profiles 8760'!E1211</f>
        <v>1</v>
      </c>
      <c r="D1222" s="0" t="n">
        <f aca="false">'Profiles 8760'!F1211</f>
        <v>0.465008</v>
      </c>
      <c r="E1222" s="0" t="n">
        <f aca="false">'Profiles 8760'!G1211</f>
        <v>0.203028</v>
      </c>
      <c r="F1222" s="0" t="n">
        <f aca="false">D1222*Assumptions!$C$11*$B$7+E1222*Assumptions!$C$12*$B$8</f>
        <v>142.5981556</v>
      </c>
      <c r="G1222" s="0" t="n">
        <f aca="false">C1222*Assumptions!$C$15</f>
        <v>200</v>
      </c>
      <c r="H1222" s="0" t="n">
        <f aca="false">MIN(F1222,G1222)</f>
        <v>142.5981556</v>
      </c>
      <c r="I1222" s="0" t="n">
        <f aca="false">IF(C1222=1,MIN(G1222-H1222,Assumptions!$C$13,P1221),0)</f>
        <v>57.4018444</v>
      </c>
      <c r="J1222" s="0" t="n">
        <f aca="false">H1222+I1222</f>
        <v>200</v>
      </c>
      <c r="K1222" s="0" t="n">
        <f aca="false">MIN(IF(C1222=1,F1222-H1222,F1222),Assumptions!$C$13,MAX(0,($B$5-P1221)/$B$6))</f>
        <v>0</v>
      </c>
      <c r="L1222" s="0" t="n">
        <f aca="false">IF(C1222=1,0,MIN(F1222-K1222,Assumptions!$C$15,MAX(0,$B$10-O1221-M1222)))</f>
        <v>0</v>
      </c>
      <c r="M1222" s="0" t="n">
        <f aca="false">'Profiles 8760'!H1211</f>
        <v>251600</v>
      </c>
      <c r="N1222" s="0" t="n">
        <f aca="false">J1222+L1222</f>
        <v>200</v>
      </c>
      <c r="O1222" s="0" t="n">
        <f aca="false">O1221+N1222</f>
        <v>100157.198720539</v>
      </c>
      <c r="P1222" s="0" t="n">
        <f aca="false">MIN($B$5,P1221+K1222*$B$6-I1222)</f>
        <v>21.42761793964</v>
      </c>
      <c r="Q1222" s="0" t="n">
        <f aca="false">MAX(0,F1222-H1222-K1222-L1222)</f>
        <v>0</v>
      </c>
    </row>
    <row r="1223" customFormat="false" ht="15" hidden="false" customHeight="false" outlineLevel="0" collapsed="false">
      <c r="A1223" s="0" t="n">
        <f aca="false">'Profiles 8760'!A1212</f>
        <v>1210</v>
      </c>
      <c r="B1223" s="0" t="n">
        <f aca="false">'Profiles 8760'!B1212</f>
        <v>2</v>
      </c>
      <c r="C1223" s="0" t="n">
        <f aca="false">'Profiles 8760'!E1212</f>
        <v>0</v>
      </c>
      <c r="D1223" s="0" t="n">
        <f aca="false">'Profiles 8760'!F1212</f>
        <v>0.816421</v>
      </c>
      <c r="E1223" s="0" t="n">
        <f aca="false">'Profiles 8760'!G1212</f>
        <v>0.242532</v>
      </c>
      <c r="F1223" s="0" t="n">
        <f aca="false">D1223*Assumptions!$C$11*$B$7+E1223*Assumptions!$C$12*$B$8</f>
        <v>245.7019436</v>
      </c>
      <c r="G1223" s="0" t="n">
        <f aca="false">C1223*Assumptions!$C$15</f>
        <v>0</v>
      </c>
      <c r="H1223" s="0" t="n">
        <f aca="false">MIN(F1223,G1223)</f>
        <v>0</v>
      </c>
      <c r="I1223" s="0" t="n">
        <f aca="false">IF(C1223=1,MIN(G1223-H1223,Assumptions!$C$13,P1222),0)</f>
        <v>0</v>
      </c>
      <c r="J1223" s="0" t="n">
        <f aca="false">H1223+I1223</f>
        <v>0</v>
      </c>
      <c r="K1223" s="0" t="n">
        <f aca="false">MIN(IF(C1223=1,F1223-H1223,F1223),Assumptions!$C$13,MAX(0,($B$5-P1222)/$B$6))</f>
        <v>180</v>
      </c>
      <c r="L1223" s="0" t="n">
        <f aca="false">IF(C1223=1,0,MIN(F1223-K1223,Assumptions!$C$15,MAX(0,$B$10-O1222-M1223)))</f>
        <v>65.7019436</v>
      </c>
      <c r="M1223" s="0" t="n">
        <f aca="false">'Profiles 8760'!H1212</f>
        <v>251600</v>
      </c>
      <c r="N1223" s="0" t="n">
        <f aca="false">J1223+L1223</f>
        <v>65.7019436</v>
      </c>
      <c r="O1223" s="0" t="n">
        <f aca="false">O1222+N1223</f>
        <v>100222.900664139</v>
      </c>
      <c r="P1223" s="0" t="n">
        <f aca="false">MIN($B$5,P1222+K1223*$B$6-I1223)</f>
        <v>177.45161793964</v>
      </c>
      <c r="Q1223" s="0" t="n">
        <f aca="false">MAX(0,F1223-H1223-K1223-L1223)</f>
        <v>0</v>
      </c>
    </row>
    <row r="1224" customFormat="false" ht="15" hidden="false" customHeight="false" outlineLevel="0" collapsed="false">
      <c r="A1224" s="0" t="n">
        <f aca="false">'Profiles 8760'!A1213</f>
        <v>1211</v>
      </c>
      <c r="B1224" s="0" t="n">
        <f aca="false">'Profiles 8760'!B1213</f>
        <v>2</v>
      </c>
      <c r="C1224" s="0" t="n">
        <f aca="false">'Profiles 8760'!E1213</f>
        <v>0</v>
      </c>
      <c r="D1224" s="0" t="n">
        <f aca="false">'Profiles 8760'!F1213</f>
        <v>1</v>
      </c>
      <c r="E1224" s="0" t="n">
        <f aca="false">'Profiles 8760'!G1213</f>
        <v>0.304075</v>
      </c>
      <c r="F1224" s="0" t="n">
        <f aca="false">D1224*Assumptions!$C$11*$B$7+E1224*Assumptions!$C$12*$B$8</f>
        <v>301.2366675</v>
      </c>
      <c r="G1224" s="0" t="n">
        <f aca="false">C1224*Assumptions!$C$15</f>
        <v>0</v>
      </c>
      <c r="H1224" s="0" t="n">
        <f aca="false">MIN(F1224,G1224)</f>
        <v>0</v>
      </c>
      <c r="I1224" s="0" t="n">
        <f aca="false">IF(C1224=1,MIN(G1224-H1224,Assumptions!$C$13,P1223),0)</f>
        <v>0</v>
      </c>
      <c r="J1224" s="0" t="n">
        <f aca="false">H1224+I1224</f>
        <v>0</v>
      </c>
      <c r="K1224" s="0" t="n">
        <f aca="false">MIN(IF(C1224=1,F1224-H1224,F1224),Assumptions!$C$13,MAX(0,($B$5-P1223)/$B$6))</f>
        <v>180</v>
      </c>
      <c r="L1224" s="0" t="n">
        <f aca="false">IF(C1224=1,0,MIN(F1224-K1224,Assumptions!$C$15,MAX(0,$B$10-O1223-M1224)))</f>
        <v>121.2366675</v>
      </c>
      <c r="M1224" s="0" t="n">
        <f aca="false">'Profiles 8760'!H1213</f>
        <v>251600</v>
      </c>
      <c r="N1224" s="0" t="n">
        <f aca="false">J1224+L1224</f>
        <v>121.2366675</v>
      </c>
      <c r="O1224" s="0" t="n">
        <f aca="false">O1223+N1224</f>
        <v>100344.137331639</v>
      </c>
      <c r="P1224" s="0" t="n">
        <f aca="false">MIN($B$5,P1223+K1224*$B$6-I1224)</f>
        <v>333.47561793964</v>
      </c>
      <c r="Q1224" s="0" t="n">
        <f aca="false">MAX(0,F1224-H1224-K1224-L1224)</f>
        <v>0</v>
      </c>
    </row>
    <row r="1225" customFormat="false" ht="15" hidden="false" customHeight="false" outlineLevel="0" collapsed="false">
      <c r="A1225" s="0" t="n">
        <f aca="false">'Profiles 8760'!A1214</f>
        <v>1212</v>
      </c>
      <c r="B1225" s="0" t="n">
        <f aca="false">'Profiles 8760'!B1214</f>
        <v>2</v>
      </c>
      <c r="C1225" s="0" t="n">
        <f aca="false">'Profiles 8760'!E1214</f>
        <v>0</v>
      </c>
      <c r="D1225" s="0" t="n">
        <f aca="false">'Profiles 8760'!F1214</f>
        <v>1</v>
      </c>
      <c r="E1225" s="0" t="n">
        <f aca="false">'Profiles 8760'!G1214</f>
        <v>0.307844</v>
      </c>
      <c r="F1225" s="0" t="n">
        <f aca="false">D1225*Assumptions!$C$11*$B$7+E1225*Assumptions!$C$12*$B$8</f>
        <v>301.3908196</v>
      </c>
      <c r="G1225" s="0" t="n">
        <f aca="false">C1225*Assumptions!$C$15</f>
        <v>0</v>
      </c>
      <c r="H1225" s="0" t="n">
        <f aca="false">MIN(F1225,G1225)</f>
        <v>0</v>
      </c>
      <c r="I1225" s="0" t="n">
        <f aca="false">IF(C1225=1,MIN(G1225-H1225,Assumptions!$C$13,P1224),0)</f>
        <v>0</v>
      </c>
      <c r="J1225" s="0" t="n">
        <f aca="false">H1225+I1225</f>
        <v>0</v>
      </c>
      <c r="K1225" s="0" t="n">
        <f aca="false">MIN(IF(C1225=1,F1225-H1225,F1225),Assumptions!$C$13,MAX(0,($B$5-P1224)/$B$6))</f>
        <v>180</v>
      </c>
      <c r="L1225" s="0" t="n">
        <f aca="false">IF(C1225=1,0,MIN(F1225-K1225,Assumptions!$C$15,MAX(0,$B$10-O1224-M1225)))</f>
        <v>121.3908196</v>
      </c>
      <c r="M1225" s="0" t="n">
        <f aca="false">'Profiles 8760'!H1214</f>
        <v>251600</v>
      </c>
      <c r="N1225" s="0" t="n">
        <f aca="false">J1225+L1225</f>
        <v>121.3908196</v>
      </c>
      <c r="O1225" s="0" t="n">
        <f aca="false">O1224+N1225</f>
        <v>100465.528151239</v>
      </c>
      <c r="P1225" s="0" t="n">
        <f aca="false">MIN($B$5,P1224+K1225*$B$6-I1225)</f>
        <v>489.49961793964</v>
      </c>
      <c r="Q1225" s="0" t="n">
        <f aca="false">MAX(0,F1225-H1225-K1225-L1225)</f>
        <v>0</v>
      </c>
    </row>
    <row r="1226" customFormat="false" ht="15" hidden="false" customHeight="false" outlineLevel="0" collapsed="false">
      <c r="A1226" s="0" t="n">
        <f aca="false">'Profiles 8760'!A1215</f>
        <v>1213</v>
      </c>
      <c r="B1226" s="0" t="n">
        <f aca="false">'Profiles 8760'!B1215</f>
        <v>2</v>
      </c>
      <c r="C1226" s="0" t="n">
        <f aca="false">'Profiles 8760'!E1215</f>
        <v>0</v>
      </c>
      <c r="D1226" s="0" t="n">
        <f aca="false">'Profiles 8760'!F1215</f>
        <v>1</v>
      </c>
      <c r="E1226" s="0" t="n">
        <f aca="false">'Profiles 8760'!G1215</f>
        <v>0.284424</v>
      </c>
      <c r="F1226" s="0" t="n">
        <f aca="false">D1226*Assumptions!$C$11*$B$7+E1226*Assumptions!$C$12*$B$8</f>
        <v>300.4329416</v>
      </c>
      <c r="G1226" s="0" t="n">
        <f aca="false">C1226*Assumptions!$C$15</f>
        <v>0</v>
      </c>
      <c r="H1226" s="0" t="n">
        <f aca="false">MIN(F1226,G1226)</f>
        <v>0</v>
      </c>
      <c r="I1226" s="0" t="n">
        <f aca="false">IF(C1226=1,MIN(G1226-H1226,Assumptions!$C$13,P1225),0)</f>
        <v>0</v>
      </c>
      <c r="J1226" s="0" t="n">
        <f aca="false">H1226+I1226</f>
        <v>0</v>
      </c>
      <c r="K1226" s="0" t="n">
        <f aca="false">MIN(IF(C1226=1,F1226-H1226,F1226),Assumptions!$C$13,MAX(0,($B$5-P1225)/$B$6))</f>
        <v>24.5851200511768</v>
      </c>
      <c r="L1226" s="0" t="n">
        <f aca="false">IF(C1226=1,0,MIN(F1226-K1226,Assumptions!$C$15,MAX(0,$B$10-O1225-M1226)))</f>
        <v>200</v>
      </c>
      <c r="M1226" s="0" t="n">
        <f aca="false">'Profiles 8760'!H1215</f>
        <v>251600</v>
      </c>
      <c r="N1226" s="0" t="n">
        <f aca="false">J1226+L1226</f>
        <v>200</v>
      </c>
      <c r="O1226" s="0" t="n">
        <f aca="false">O1225+N1226</f>
        <v>100665.528151239</v>
      </c>
      <c r="P1226" s="0" t="n">
        <f aca="false">MIN($B$5,P1225+K1226*$B$6-I1226)</f>
        <v>510.81</v>
      </c>
      <c r="Q1226" s="0" t="n">
        <f aca="false">MAX(0,F1226-H1226-K1226-L1226)</f>
        <v>75.8478215488232</v>
      </c>
    </row>
    <row r="1227" customFormat="false" ht="15" hidden="false" customHeight="false" outlineLevel="0" collapsed="false">
      <c r="A1227" s="0" t="n">
        <f aca="false">'Profiles 8760'!A1216</f>
        <v>1214</v>
      </c>
      <c r="B1227" s="0" t="n">
        <f aca="false">'Profiles 8760'!B1216</f>
        <v>2</v>
      </c>
      <c r="C1227" s="0" t="n">
        <f aca="false">'Profiles 8760'!E1216</f>
        <v>0</v>
      </c>
      <c r="D1227" s="0" t="n">
        <f aca="false">'Profiles 8760'!F1216</f>
        <v>1</v>
      </c>
      <c r="E1227" s="0" t="n">
        <f aca="false">'Profiles 8760'!G1216</f>
        <v>0.447458</v>
      </c>
      <c r="F1227" s="0" t="n">
        <f aca="false">D1227*Assumptions!$C$11*$B$7+E1227*Assumptions!$C$12*$B$8</f>
        <v>307.1010322</v>
      </c>
      <c r="G1227" s="0" t="n">
        <f aca="false">C1227*Assumptions!$C$15</f>
        <v>0</v>
      </c>
      <c r="H1227" s="0" t="n">
        <f aca="false">MIN(F1227,G1227)</f>
        <v>0</v>
      </c>
      <c r="I1227" s="0" t="n">
        <f aca="false">IF(C1227=1,MIN(G1227-H1227,Assumptions!$C$13,P1226),0)</f>
        <v>0</v>
      </c>
      <c r="J1227" s="0" t="n">
        <f aca="false">H1227+I1227</f>
        <v>0</v>
      </c>
      <c r="K1227" s="0" t="n">
        <f aca="false">MIN(IF(C1227=1,F1227-H1227,F1227),Assumptions!$C$13,MAX(0,($B$5-P1226)/$B$6))</f>
        <v>0</v>
      </c>
      <c r="L1227" s="0" t="n">
        <f aca="false">IF(C1227=1,0,MIN(F1227-K1227,Assumptions!$C$15,MAX(0,$B$10-O1226-M1227)))</f>
        <v>200</v>
      </c>
      <c r="M1227" s="0" t="n">
        <f aca="false">'Profiles 8760'!H1216</f>
        <v>251600</v>
      </c>
      <c r="N1227" s="0" t="n">
        <f aca="false">J1227+L1227</f>
        <v>200</v>
      </c>
      <c r="O1227" s="0" t="n">
        <f aca="false">O1226+N1227</f>
        <v>100865.528151239</v>
      </c>
      <c r="P1227" s="0" t="n">
        <f aca="false">MIN($B$5,P1226+K1227*$B$6-I1227)</f>
        <v>510.81</v>
      </c>
      <c r="Q1227" s="0" t="n">
        <f aca="false">MAX(0,F1227-H1227-K1227-L1227)</f>
        <v>107.1010322</v>
      </c>
    </row>
    <row r="1228" customFormat="false" ht="15" hidden="false" customHeight="false" outlineLevel="0" collapsed="false">
      <c r="A1228" s="0" t="n">
        <f aca="false">'Profiles 8760'!A1217</f>
        <v>1215</v>
      </c>
      <c r="B1228" s="0" t="n">
        <f aca="false">'Profiles 8760'!B1217</f>
        <v>2</v>
      </c>
      <c r="C1228" s="0" t="n">
        <f aca="false">'Profiles 8760'!E1217</f>
        <v>0</v>
      </c>
      <c r="D1228" s="0" t="n">
        <f aca="false">'Profiles 8760'!F1217</f>
        <v>1</v>
      </c>
      <c r="E1228" s="0" t="n">
        <f aca="false">'Profiles 8760'!G1217</f>
        <v>0.476415</v>
      </c>
      <c r="F1228" s="0" t="n">
        <f aca="false">D1228*Assumptions!$C$11*$B$7+E1228*Assumptions!$C$12*$B$8</f>
        <v>308.2853735</v>
      </c>
      <c r="G1228" s="0" t="n">
        <f aca="false">C1228*Assumptions!$C$15</f>
        <v>0</v>
      </c>
      <c r="H1228" s="0" t="n">
        <f aca="false">MIN(F1228,G1228)</f>
        <v>0</v>
      </c>
      <c r="I1228" s="0" t="n">
        <f aca="false">IF(C1228=1,MIN(G1228-H1228,Assumptions!$C$13,P1227),0)</f>
        <v>0</v>
      </c>
      <c r="J1228" s="0" t="n">
        <f aca="false">H1228+I1228</f>
        <v>0</v>
      </c>
      <c r="K1228" s="0" t="n">
        <f aca="false">MIN(IF(C1228=1,F1228-H1228,F1228),Assumptions!$C$13,MAX(0,($B$5-P1227)/$B$6))</f>
        <v>0</v>
      </c>
      <c r="L1228" s="0" t="n">
        <f aca="false">IF(C1228=1,0,MIN(F1228-K1228,Assumptions!$C$15,MAX(0,$B$10-O1227-M1228)))</f>
        <v>200</v>
      </c>
      <c r="M1228" s="0" t="n">
        <f aca="false">'Profiles 8760'!H1217</f>
        <v>251600</v>
      </c>
      <c r="N1228" s="0" t="n">
        <f aca="false">J1228+L1228</f>
        <v>200</v>
      </c>
      <c r="O1228" s="0" t="n">
        <f aca="false">O1227+N1228</f>
        <v>101065.528151239</v>
      </c>
      <c r="P1228" s="0" t="n">
        <f aca="false">MIN($B$5,P1227+K1228*$B$6-I1228)</f>
        <v>510.81</v>
      </c>
      <c r="Q1228" s="0" t="n">
        <f aca="false">MAX(0,F1228-H1228-K1228-L1228)</f>
        <v>108.2853735</v>
      </c>
    </row>
    <row r="1229" customFormat="false" ht="15" hidden="false" customHeight="false" outlineLevel="0" collapsed="false">
      <c r="A1229" s="0" t="n">
        <f aca="false">'Profiles 8760'!A1218</f>
        <v>1216</v>
      </c>
      <c r="B1229" s="0" t="n">
        <f aca="false">'Profiles 8760'!B1218</f>
        <v>2</v>
      </c>
      <c r="C1229" s="0" t="n">
        <f aca="false">'Profiles 8760'!E1218</f>
        <v>0</v>
      </c>
      <c r="D1229" s="0" t="n">
        <f aca="false">'Profiles 8760'!F1218</f>
        <v>0.816421</v>
      </c>
      <c r="E1229" s="0" t="n">
        <f aca="false">'Profiles 8760'!G1218</f>
        <v>0.591162</v>
      </c>
      <c r="F1229" s="0" t="n">
        <f aca="false">D1229*Assumptions!$C$11*$B$7+E1229*Assumptions!$C$12*$B$8</f>
        <v>259.9609106</v>
      </c>
      <c r="G1229" s="0" t="n">
        <f aca="false">C1229*Assumptions!$C$15</f>
        <v>0</v>
      </c>
      <c r="H1229" s="0" t="n">
        <f aca="false">MIN(F1229,G1229)</f>
        <v>0</v>
      </c>
      <c r="I1229" s="0" t="n">
        <f aca="false">IF(C1229=1,MIN(G1229-H1229,Assumptions!$C$13,P1228),0)</f>
        <v>0</v>
      </c>
      <c r="J1229" s="0" t="n">
        <f aca="false">H1229+I1229</f>
        <v>0</v>
      </c>
      <c r="K1229" s="0" t="n">
        <f aca="false">MIN(IF(C1229=1,F1229-H1229,F1229),Assumptions!$C$13,MAX(0,($B$5-P1228)/$B$6))</f>
        <v>0</v>
      </c>
      <c r="L1229" s="0" t="n">
        <f aca="false">IF(C1229=1,0,MIN(F1229-K1229,Assumptions!$C$15,MAX(0,$B$10-O1228-M1229)))</f>
        <v>200</v>
      </c>
      <c r="M1229" s="0" t="n">
        <f aca="false">'Profiles 8760'!H1218</f>
        <v>251600</v>
      </c>
      <c r="N1229" s="0" t="n">
        <f aca="false">J1229+L1229</f>
        <v>200</v>
      </c>
      <c r="O1229" s="0" t="n">
        <f aca="false">O1228+N1229</f>
        <v>101265.528151239</v>
      </c>
      <c r="P1229" s="0" t="n">
        <f aca="false">MIN($B$5,P1228+K1229*$B$6-I1229)</f>
        <v>510.81</v>
      </c>
      <c r="Q1229" s="0" t="n">
        <f aca="false">MAX(0,F1229-H1229-K1229-L1229)</f>
        <v>59.9609106</v>
      </c>
    </row>
    <row r="1230" customFormat="false" ht="15" hidden="false" customHeight="false" outlineLevel="0" collapsed="false">
      <c r="A1230" s="0" t="n">
        <f aca="false">'Profiles 8760'!A1219</f>
        <v>1217</v>
      </c>
      <c r="B1230" s="0" t="n">
        <f aca="false">'Profiles 8760'!B1219</f>
        <v>2</v>
      </c>
      <c r="C1230" s="0" t="n">
        <f aca="false">'Profiles 8760'!E1219</f>
        <v>0</v>
      </c>
      <c r="D1230" s="0" t="n">
        <f aca="false">'Profiles 8760'!F1219</f>
        <v>0.465008</v>
      </c>
      <c r="E1230" s="0" t="n">
        <f aca="false">'Profiles 8760'!G1219</f>
        <v>0.553233</v>
      </c>
      <c r="F1230" s="0" t="n">
        <f aca="false">D1230*Assumptions!$C$11*$B$7+E1230*Assumptions!$C$12*$B$8</f>
        <v>156.9215401</v>
      </c>
      <c r="G1230" s="0" t="n">
        <f aca="false">C1230*Assumptions!$C$15</f>
        <v>0</v>
      </c>
      <c r="H1230" s="0" t="n">
        <f aca="false">MIN(F1230,G1230)</f>
        <v>0</v>
      </c>
      <c r="I1230" s="0" t="n">
        <f aca="false">IF(C1230=1,MIN(G1230-H1230,Assumptions!$C$13,P1229),0)</f>
        <v>0</v>
      </c>
      <c r="J1230" s="0" t="n">
        <f aca="false">H1230+I1230</f>
        <v>0</v>
      </c>
      <c r="K1230" s="0" t="n">
        <f aca="false">MIN(IF(C1230=1,F1230-H1230,F1230),Assumptions!$C$13,MAX(0,($B$5-P1229)/$B$6))</f>
        <v>0</v>
      </c>
      <c r="L1230" s="0" t="n">
        <f aca="false">IF(C1230=1,0,MIN(F1230-K1230,Assumptions!$C$15,MAX(0,$B$10-O1229-M1230)))</f>
        <v>156.9215401</v>
      </c>
      <c r="M1230" s="0" t="n">
        <f aca="false">'Profiles 8760'!H1219</f>
        <v>251600</v>
      </c>
      <c r="N1230" s="0" t="n">
        <f aca="false">J1230+L1230</f>
        <v>156.9215401</v>
      </c>
      <c r="O1230" s="0" t="n">
        <f aca="false">O1229+N1230</f>
        <v>101422.449691339</v>
      </c>
      <c r="P1230" s="0" t="n">
        <f aca="false">MIN($B$5,P1229+K1230*$B$6-I1230)</f>
        <v>510.81</v>
      </c>
      <c r="Q1230" s="0" t="n">
        <f aca="false">MAX(0,F1230-H1230-K1230-L1230)</f>
        <v>0</v>
      </c>
    </row>
    <row r="1231" customFormat="false" ht="15" hidden="false" customHeight="false" outlineLevel="0" collapsed="false">
      <c r="A1231" s="0" t="n">
        <f aca="false">'Profiles 8760'!A1220</f>
        <v>1218</v>
      </c>
      <c r="B1231" s="0" t="n">
        <f aca="false">'Profiles 8760'!B1220</f>
        <v>2</v>
      </c>
      <c r="C1231" s="0" t="n">
        <f aca="false">'Profiles 8760'!E1220</f>
        <v>0</v>
      </c>
      <c r="D1231" s="0" t="n">
        <f aca="false">'Profiles 8760'!F1220</f>
        <v>0.137659</v>
      </c>
      <c r="E1231" s="0" t="n">
        <f aca="false">'Profiles 8760'!G1220</f>
        <v>0.561947</v>
      </c>
      <c r="F1231" s="0" t="n">
        <f aca="false">D1231*Assumptions!$C$11*$B$7+E1231*Assumptions!$C$12*$B$8</f>
        <v>62.7395515</v>
      </c>
      <c r="G1231" s="0" t="n">
        <f aca="false">C1231*Assumptions!$C$15</f>
        <v>0</v>
      </c>
      <c r="H1231" s="0" t="n">
        <f aca="false">MIN(F1231,G1231)</f>
        <v>0</v>
      </c>
      <c r="I1231" s="0" t="n">
        <f aca="false">IF(C1231=1,MIN(G1231-H1231,Assumptions!$C$13,P1230),0)</f>
        <v>0</v>
      </c>
      <c r="J1231" s="0" t="n">
        <f aca="false">H1231+I1231</f>
        <v>0</v>
      </c>
      <c r="K1231" s="0" t="n">
        <f aca="false">MIN(IF(C1231=1,F1231-H1231,F1231),Assumptions!$C$13,MAX(0,($B$5-P1230)/$B$6))</f>
        <v>0</v>
      </c>
      <c r="L1231" s="0" t="n">
        <f aca="false">IF(C1231=1,0,MIN(F1231-K1231,Assumptions!$C$15,MAX(0,$B$10-O1230-M1231)))</f>
        <v>62.7395515</v>
      </c>
      <c r="M1231" s="0" t="n">
        <f aca="false">'Profiles 8760'!H1220</f>
        <v>251600</v>
      </c>
      <c r="N1231" s="0" t="n">
        <f aca="false">J1231+L1231</f>
        <v>62.7395515</v>
      </c>
      <c r="O1231" s="0" t="n">
        <f aca="false">O1230+N1231</f>
        <v>101485.189242839</v>
      </c>
      <c r="P1231" s="0" t="n">
        <f aca="false">MIN($B$5,P1230+K1231*$B$6-I1231)</f>
        <v>510.81</v>
      </c>
      <c r="Q1231" s="0" t="n">
        <f aca="false">MAX(0,F1231-H1231-K1231-L1231)</f>
        <v>0</v>
      </c>
    </row>
    <row r="1232" customFormat="false" ht="15" hidden="false" customHeight="false" outlineLevel="0" collapsed="false">
      <c r="A1232" s="0" t="n">
        <f aca="false">'Profiles 8760'!A1221</f>
        <v>1219</v>
      </c>
      <c r="B1232" s="0" t="n">
        <f aca="false">'Profiles 8760'!B1221</f>
        <v>2</v>
      </c>
      <c r="C1232" s="0" t="n">
        <f aca="false">'Profiles 8760'!E1221</f>
        <v>0</v>
      </c>
      <c r="D1232" s="0" t="n">
        <f aca="false">'Profiles 8760'!F1221</f>
        <v>0</v>
      </c>
      <c r="E1232" s="0" t="n">
        <f aca="false">'Profiles 8760'!G1221</f>
        <v>0.373531</v>
      </c>
      <c r="F1232" s="0" t="n">
        <f aca="false">D1232*Assumptions!$C$11*$B$7+E1232*Assumptions!$C$12*$B$8</f>
        <v>15.2774179</v>
      </c>
      <c r="G1232" s="0" t="n">
        <f aca="false">C1232*Assumptions!$C$15</f>
        <v>0</v>
      </c>
      <c r="H1232" s="0" t="n">
        <f aca="false">MIN(F1232,G1232)</f>
        <v>0</v>
      </c>
      <c r="I1232" s="0" t="n">
        <f aca="false">IF(C1232=1,MIN(G1232-H1232,Assumptions!$C$13,P1231),0)</f>
        <v>0</v>
      </c>
      <c r="J1232" s="0" t="n">
        <f aca="false">H1232+I1232</f>
        <v>0</v>
      </c>
      <c r="K1232" s="0" t="n">
        <f aca="false">MIN(IF(C1232=1,F1232-H1232,F1232),Assumptions!$C$13,MAX(0,($B$5-P1231)/$B$6))</f>
        <v>0</v>
      </c>
      <c r="L1232" s="0" t="n">
        <f aca="false">IF(C1232=1,0,MIN(F1232-K1232,Assumptions!$C$15,MAX(0,$B$10-O1231-M1232)))</f>
        <v>15.2774179</v>
      </c>
      <c r="M1232" s="0" t="n">
        <f aca="false">'Profiles 8760'!H1221</f>
        <v>251600</v>
      </c>
      <c r="N1232" s="0" t="n">
        <f aca="false">J1232+L1232</f>
        <v>15.2774179</v>
      </c>
      <c r="O1232" s="0" t="n">
        <f aca="false">O1231+N1232</f>
        <v>101500.466660739</v>
      </c>
      <c r="P1232" s="0" t="n">
        <f aca="false">MIN($B$5,P1231+K1232*$B$6-I1232)</f>
        <v>510.81</v>
      </c>
      <c r="Q1232" s="0" t="n">
        <f aca="false">MAX(0,F1232-H1232-K1232-L1232)</f>
        <v>0</v>
      </c>
    </row>
    <row r="1233" customFormat="false" ht="15" hidden="false" customHeight="false" outlineLevel="0" collapsed="false">
      <c r="A1233" s="0" t="n">
        <f aca="false">'Profiles 8760'!A1222</f>
        <v>1220</v>
      </c>
      <c r="B1233" s="0" t="n">
        <f aca="false">'Profiles 8760'!B1222</f>
        <v>2</v>
      </c>
      <c r="C1233" s="0" t="n">
        <f aca="false">'Profiles 8760'!E1222</f>
        <v>1</v>
      </c>
      <c r="D1233" s="0" t="n">
        <f aca="false">'Profiles 8760'!F1222</f>
        <v>0</v>
      </c>
      <c r="E1233" s="0" t="n">
        <f aca="false">'Profiles 8760'!G1222</f>
        <v>0.446331</v>
      </c>
      <c r="F1233" s="0" t="n">
        <f aca="false">D1233*Assumptions!$C$11*$B$7+E1233*Assumptions!$C$12*$B$8</f>
        <v>18.2549379</v>
      </c>
      <c r="G1233" s="0" t="n">
        <f aca="false">C1233*Assumptions!$C$15</f>
        <v>200</v>
      </c>
      <c r="H1233" s="0" t="n">
        <f aca="false">MIN(F1233,G1233)</f>
        <v>18.2549379</v>
      </c>
      <c r="I1233" s="0" t="n">
        <f aca="false">IF(C1233=1,MIN(G1233-H1233,Assumptions!$C$13,P1232),0)</f>
        <v>180</v>
      </c>
      <c r="J1233" s="0" t="n">
        <f aca="false">H1233+I1233</f>
        <v>198.2549379</v>
      </c>
      <c r="K1233" s="0" t="n">
        <f aca="false">MIN(IF(C1233=1,F1233-H1233,F1233),Assumptions!$C$13,MAX(0,($B$5-P1232)/$B$6))</f>
        <v>0</v>
      </c>
      <c r="L1233" s="0" t="n">
        <f aca="false">IF(C1233=1,0,MIN(F1233-K1233,Assumptions!$C$15,MAX(0,$B$10-O1232-M1233)))</f>
        <v>0</v>
      </c>
      <c r="M1233" s="0" t="n">
        <f aca="false">'Profiles 8760'!H1222</f>
        <v>251400</v>
      </c>
      <c r="N1233" s="0" t="n">
        <f aca="false">J1233+L1233</f>
        <v>198.2549379</v>
      </c>
      <c r="O1233" s="0" t="n">
        <f aca="false">O1232+N1233</f>
        <v>101698.721598639</v>
      </c>
      <c r="P1233" s="0" t="n">
        <f aca="false">MIN($B$5,P1232+K1233*$B$6-I1233)</f>
        <v>330.81</v>
      </c>
      <c r="Q1233" s="0" t="n">
        <f aca="false">MAX(0,F1233-H1233-K1233-L1233)</f>
        <v>0</v>
      </c>
    </row>
    <row r="1234" customFormat="false" ht="15" hidden="false" customHeight="false" outlineLevel="0" collapsed="false">
      <c r="A1234" s="0" t="n">
        <f aca="false">'Profiles 8760'!A1223</f>
        <v>1221</v>
      </c>
      <c r="B1234" s="0" t="n">
        <f aca="false">'Profiles 8760'!B1223</f>
        <v>2</v>
      </c>
      <c r="C1234" s="0" t="n">
        <f aca="false">'Profiles 8760'!E1223</f>
        <v>1</v>
      </c>
      <c r="D1234" s="0" t="n">
        <f aca="false">'Profiles 8760'!F1223</f>
        <v>0</v>
      </c>
      <c r="E1234" s="0" t="n">
        <f aca="false">'Profiles 8760'!G1223</f>
        <v>0.368899</v>
      </c>
      <c r="F1234" s="0" t="n">
        <f aca="false">D1234*Assumptions!$C$11*$B$7+E1234*Assumptions!$C$12*$B$8</f>
        <v>15.0879691</v>
      </c>
      <c r="G1234" s="0" t="n">
        <f aca="false">C1234*Assumptions!$C$15</f>
        <v>200</v>
      </c>
      <c r="H1234" s="0" t="n">
        <f aca="false">MIN(F1234,G1234)</f>
        <v>15.0879691</v>
      </c>
      <c r="I1234" s="0" t="n">
        <f aca="false">IF(C1234=1,MIN(G1234-H1234,Assumptions!$C$13,P1233),0)</f>
        <v>180</v>
      </c>
      <c r="J1234" s="0" t="n">
        <f aca="false">H1234+I1234</f>
        <v>195.0879691</v>
      </c>
      <c r="K1234" s="0" t="n">
        <f aca="false">MIN(IF(C1234=1,F1234-H1234,F1234),Assumptions!$C$13,MAX(0,($B$5-P1233)/$B$6))</f>
        <v>0</v>
      </c>
      <c r="L1234" s="0" t="n">
        <f aca="false">IF(C1234=1,0,MIN(F1234-K1234,Assumptions!$C$15,MAX(0,$B$10-O1233-M1234)))</f>
        <v>0</v>
      </c>
      <c r="M1234" s="0" t="n">
        <f aca="false">'Profiles 8760'!H1223</f>
        <v>251200</v>
      </c>
      <c r="N1234" s="0" t="n">
        <f aca="false">J1234+L1234</f>
        <v>195.0879691</v>
      </c>
      <c r="O1234" s="0" t="n">
        <f aca="false">O1233+N1234</f>
        <v>101893.809567739</v>
      </c>
      <c r="P1234" s="0" t="n">
        <f aca="false">MIN($B$5,P1233+K1234*$B$6-I1234)</f>
        <v>150.81</v>
      </c>
      <c r="Q1234" s="0" t="n">
        <f aca="false">MAX(0,F1234-H1234-K1234-L1234)</f>
        <v>0</v>
      </c>
    </row>
    <row r="1235" customFormat="false" ht="15" hidden="false" customHeight="false" outlineLevel="0" collapsed="false">
      <c r="A1235" s="0" t="n">
        <f aca="false">'Profiles 8760'!A1224</f>
        <v>1222</v>
      </c>
      <c r="B1235" s="0" t="n">
        <f aca="false">'Profiles 8760'!B1224</f>
        <v>2</v>
      </c>
      <c r="C1235" s="0" t="n">
        <f aca="false">'Profiles 8760'!E1224</f>
        <v>0</v>
      </c>
      <c r="D1235" s="0" t="n">
        <f aca="false">'Profiles 8760'!F1224</f>
        <v>0</v>
      </c>
      <c r="E1235" s="0" t="n">
        <f aca="false">'Profiles 8760'!G1224</f>
        <v>0.373056</v>
      </c>
      <c r="F1235" s="0" t="n">
        <f aca="false">D1235*Assumptions!$C$11*$B$7+E1235*Assumptions!$C$12*$B$8</f>
        <v>15.2579904</v>
      </c>
      <c r="G1235" s="0" t="n">
        <f aca="false">C1235*Assumptions!$C$15</f>
        <v>0</v>
      </c>
      <c r="H1235" s="0" t="n">
        <f aca="false">MIN(F1235,G1235)</f>
        <v>0</v>
      </c>
      <c r="I1235" s="0" t="n">
        <f aca="false">IF(C1235=1,MIN(G1235-H1235,Assumptions!$C$13,P1234),0)</f>
        <v>0</v>
      </c>
      <c r="J1235" s="0" t="n">
        <f aca="false">H1235+I1235</f>
        <v>0</v>
      </c>
      <c r="K1235" s="0" t="n">
        <f aca="false">MIN(IF(C1235=1,F1235-H1235,F1235),Assumptions!$C$13,MAX(0,($B$5-P1234)/$B$6))</f>
        <v>15.2579904</v>
      </c>
      <c r="L1235" s="0" t="n">
        <f aca="false">IF(C1235=1,0,MIN(F1235-K1235,Assumptions!$C$15,MAX(0,$B$10-O1234-M1235)))</f>
        <v>0</v>
      </c>
      <c r="M1235" s="0" t="n">
        <f aca="false">'Profiles 8760'!H1224</f>
        <v>251200</v>
      </c>
      <c r="N1235" s="0" t="n">
        <f aca="false">J1235+L1235</f>
        <v>0</v>
      </c>
      <c r="O1235" s="0" t="n">
        <f aca="false">O1234+N1235</f>
        <v>101893.809567739</v>
      </c>
      <c r="P1235" s="0" t="n">
        <f aca="false">MIN($B$5,P1234+K1235*$B$6-I1235)</f>
        <v>164.03562607872</v>
      </c>
      <c r="Q1235" s="0" t="n">
        <f aca="false">MAX(0,F1235-H1235-K1235-L1235)</f>
        <v>0</v>
      </c>
    </row>
    <row r="1236" customFormat="false" ht="15" hidden="false" customHeight="false" outlineLevel="0" collapsed="false">
      <c r="A1236" s="0" t="n">
        <f aca="false">'Profiles 8760'!A1225</f>
        <v>1223</v>
      </c>
      <c r="B1236" s="0" t="n">
        <f aca="false">'Profiles 8760'!B1225</f>
        <v>2</v>
      </c>
      <c r="C1236" s="0" t="n">
        <f aca="false">'Profiles 8760'!E1225</f>
        <v>0</v>
      </c>
      <c r="D1236" s="0" t="n">
        <f aca="false">'Profiles 8760'!F1225</f>
        <v>0</v>
      </c>
      <c r="E1236" s="0" t="n">
        <f aca="false">'Profiles 8760'!G1225</f>
        <v>0.42717</v>
      </c>
      <c r="F1236" s="0" t="n">
        <f aca="false">D1236*Assumptions!$C$11*$B$7+E1236*Assumptions!$C$12*$B$8</f>
        <v>17.471253</v>
      </c>
      <c r="G1236" s="0" t="n">
        <f aca="false">C1236*Assumptions!$C$15</f>
        <v>0</v>
      </c>
      <c r="H1236" s="0" t="n">
        <f aca="false">MIN(F1236,G1236)</f>
        <v>0</v>
      </c>
      <c r="I1236" s="0" t="n">
        <f aca="false">IF(C1236=1,MIN(G1236-H1236,Assumptions!$C$13,P1235),0)</f>
        <v>0</v>
      </c>
      <c r="J1236" s="0" t="n">
        <f aca="false">H1236+I1236</f>
        <v>0</v>
      </c>
      <c r="K1236" s="0" t="n">
        <f aca="false">MIN(IF(C1236=1,F1236-H1236,F1236),Assumptions!$C$13,MAX(0,($B$5-P1235)/$B$6))</f>
        <v>17.471253</v>
      </c>
      <c r="L1236" s="0" t="n">
        <f aca="false">IF(C1236=1,0,MIN(F1236-K1236,Assumptions!$C$15,MAX(0,$B$10-O1235-M1236)))</f>
        <v>0</v>
      </c>
      <c r="M1236" s="0" t="n">
        <f aca="false">'Profiles 8760'!H1225</f>
        <v>251200</v>
      </c>
      <c r="N1236" s="0" t="n">
        <f aca="false">J1236+L1236</f>
        <v>0</v>
      </c>
      <c r="O1236" s="0" t="n">
        <f aca="false">O1235+N1236</f>
        <v>101893.809567739</v>
      </c>
      <c r="P1236" s="0" t="n">
        <f aca="false">MIN($B$5,P1235+K1236*$B$6-I1236)</f>
        <v>179.17970817912</v>
      </c>
      <c r="Q1236" s="0" t="n">
        <f aca="false">MAX(0,F1236-H1236-K1236-L1236)</f>
        <v>0</v>
      </c>
    </row>
    <row r="1237" customFormat="false" ht="15" hidden="false" customHeight="false" outlineLevel="0" collapsed="false">
      <c r="A1237" s="0" t="n">
        <f aca="false">'Profiles 8760'!A1226</f>
        <v>1224</v>
      </c>
      <c r="B1237" s="0" t="n">
        <f aca="false">'Profiles 8760'!B1226</f>
        <v>2</v>
      </c>
      <c r="C1237" s="0" t="n">
        <f aca="false">'Profiles 8760'!E1226</f>
        <v>0</v>
      </c>
      <c r="D1237" s="0" t="n">
        <f aca="false">'Profiles 8760'!F1226</f>
        <v>0</v>
      </c>
      <c r="E1237" s="0" t="n">
        <f aca="false">'Profiles 8760'!G1226</f>
        <v>0.319869</v>
      </c>
      <c r="F1237" s="0" t="n">
        <f aca="false">D1237*Assumptions!$C$11*$B$7+E1237*Assumptions!$C$12*$B$8</f>
        <v>13.0826421</v>
      </c>
      <c r="G1237" s="0" t="n">
        <f aca="false">C1237*Assumptions!$C$15</f>
        <v>0</v>
      </c>
      <c r="H1237" s="0" t="n">
        <f aca="false">MIN(F1237,G1237)</f>
        <v>0</v>
      </c>
      <c r="I1237" s="0" t="n">
        <f aca="false">IF(C1237=1,MIN(G1237-H1237,Assumptions!$C$13,P1236),0)</f>
        <v>0</v>
      </c>
      <c r="J1237" s="0" t="n">
        <f aca="false">H1237+I1237</f>
        <v>0</v>
      </c>
      <c r="K1237" s="0" t="n">
        <f aca="false">MIN(IF(C1237=1,F1237-H1237,F1237),Assumptions!$C$13,MAX(0,($B$5-P1236)/$B$6))</f>
        <v>13.0826421</v>
      </c>
      <c r="L1237" s="0" t="n">
        <f aca="false">IF(C1237=1,0,MIN(F1237-K1237,Assumptions!$C$15,MAX(0,$B$10-O1236-M1237)))</f>
        <v>0</v>
      </c>
      <c r="M1237" s="0" t="n">
        <f aca="false">'Profiles 8760'!H1226</f>
        <v>251200</v>
      </c>
      <c r="N1237" s="0" t="n">
        <f aca="false">J1237+L1237</f>
        <v>0</v>
      </c>
      <c r="O1237" s="0" t="n">
        <f aca="false">O1236+N1237</f>
        <v>101893.809567739</v>
      </c>
      <c r="P1237" s="0" t="n">
        <f aca="false">MIN($B$5,P1236+K1237*$B$6-I1237)</f>
        <v>190.5197423514</v>
      </c>
      <c r="Q1237" s="0" t="n">
        <f aca="false">MAX(0,F1237-H1237-K1237-L1237)</f>
        <v>0</v>
      </c>
    </row>
    <row r="1238" customFormat="false" ht="15" hidden="false" customHeight="false" outlineLevel="0" collapsed="false">
      <c r="A1238" s="0" t="n">
        <f aca="false">'Profiles 8760'!A1227</f>
        <v>1225</v>
      </c>
      <c r="B1238" s="0" t="n">
        <f aca="false">'Profiles 8760'!B1227</f>
        <v>2</v>
      </c>
      <c r="C1238" s="0" t="n">
        <f aca="false">'Profiles 8760'!E1227</f>
        <v>0</v>
      </c>
      <c r="D1238" s="0" t="n">
        <f aca="false">'Profiles 8760'!F1227</f>
        <v>0</v>
      </c>
      <c r="E1238" s="0" t="n">
        <f aca="false">'Profiles 8760'!G1227</f>
        <v>0.29867</v>
      </c>
      <c r="F1238" s="0" t="n">
        <f aca="false">D1238*Assumptions!$C$11*$B$7+E1238*Assumptions!$C$12*$B$8</f>
        <v>12.215603</v>
      </c>
      <c r="G1238" s="0" t="n">
        <f aca="false">C1238*Assumptions!$C$15</f>
        <v>0</v>
      </c>
      <c r="H1238" s="0" t="n">
        <f aca="false">MIN(F1238,G1238)</f>
        <v>0</v>
      </c>
      <c r="I1238" s="0" t="n">
        <f aca="false">IF(C1238=1,MIN(G1238-H1238,Assumptions!$C$13,P1237),0)</f>
        <v>0</v>
      </c>
      <c r="J1238" s="0" t="n">
        <f aca="false">H1238+I1238</f>
        <v>0</v>
      </c>
      <c r="K1238" s="0" t="n">
        <f aca="false">MIN(IF(C1238=1,F1238-H1238,F1238),Assumptions!$C$13,MAX(0,($B$5-P1237)/$B$6))</f>
        <v>12.215603</v>
      </c>
      <c r="L1238" s="0" t="n">
        <f aca="false">IF(C1238=1,0,MIN(F1238-K1238,Assumptions!$C$15,MAX(0,$B$10-O1237-M1238)))</f>
        <v>0</v>
      </c>
      <c r="M1238" s="0" t="n">
        <f aca="false">'Profiles 8760'!H1227</f>
        <v>251200</v>
      </c>
      <c r="N1238" s="0" t="n">
        <f aca="false">J1238+L1238</f>
        <v>0</v>
      </c>
      <c r="O1238" s="0" t="n">
        <f aca="false">O1237+N1238</f>
        <v>101893.809567739</v>
      </c>
      <c r="P1238" s="0" t="n">
        <f aca="false">MIN($B$5,P1237+K1238*$B$6-I1238)</f>
        <v>201.1082270318</v>
      </c>
      <c r="Q1238" s="0" t="n">
        <f aca="false">MAX(0,F1238-H1238-K1238-L1238)</f>
        <v>0</v>
      </c>
    </row>
    <row r="1239" customFormat="false" ht="15" hidden="false" customHeight="false" outlineLevel="0" collapsed="false">
      <c r="A1239" s="0" t="n">
        <f aca="false">'Profiles 8760'!A1228</f>
        <v>1226</v>
      </c>
      <c r="B1239" s="0" t="n">
        <f aca="false">'Profiles 8760'!B1228</f>
        <v>2</v>
      </c>
      <c r="C1239" s="0" t="n">
        <f aca="false">'Profiles 8760'!E1228</f>
        <v>0</v>
      </c>
      <c r="D1239" s="0" t="n">
        <f aca="false">'Profiles 8760'!F1228</f>
        <v>0</v>
      </c>
      <c r="E1239" s="0" t="n">
        <f aca="false">'Profiles 8760'!G1228</f>
        <v>0.283182</v>
      </c>
      <c r="F1239" s="0" t="n">
        <f aca="false">D1239*Assumptions!$C$11*$B$7+E1239*Assumptions!$C$12*$B$8</f>
        <v>11.5821438</v>
      </c>
      <c r="G1239" s="0" t="n">
        <f aca="false">C1239*Assumptions!$C$15</f>
        <v>0</v>
      </c>
      <c r="H1239" s="0" t="n">
        <f aca="false">MIN(F1239,G1239)</f>
        <v>0</v>
      </c>
      <c r="I1239" s="0" t="n">
        <f aca="false">IF(C1239=1,MIN(G1239-H1239,Assumptions!$C$13,P1238),0)</f>
        <v>0</v>
      </c>
      <c r="J1239" s="0" t="n">
        <f aca="false">H1239+I1239</f>
        <v>0</v>
      </c>
      <c r="K1239" s="0" t="n">
        <f aca="false">MIN(IF(C1239=1,F1239-H1239,F1239),Assumptions!$C$13,MAX(0,($B$5-P1238)/$B$6))</f>
        <v>11.5821438</v>
      </c>
      <c r="L1239" s="0" t="n">
        <f aca="false">IF(C1239=1,0,MIN(F1239-K1239,Assumptions!$C$15,MAX(0,$B$10-O1238-M1239)))</f>
        <v>0</v>
      </c>
      <c r="M1239" s="0" t="n">
        <f aca="false">'Profiles 8760'!H1228</f>
        <v>251200</v>
      </c>
      <c r="N1239" s="0" t="n">
        <f aca="false">J1239+L1239</f>
        <v>0</v>
      </c>
      <c r="O1239" s="0" t="n">
        <f aca="false">O1238+N1239</f>
        <v>101893.809567739</v>
      </c>
      <c r="P1239" s="0" t="n">
        <f aca="false">MIN($B$5,P1238+K1239*$B$6-I1239)</f>
        <v>211.14762927764</v>
      </c>
      <c r="Q1239" s="0" t="n">
        <f aca="false">MAX(0,F1239-H1239-K1239-L1239)</f>
        <v>0</v>
      </c>
    </row>
    <row r="1240" customFormat="false" ht="15" hidden="false" customHeight="false" outlineLevel="0" collapsed="false">
      <c r="A1240" s="0" t="n">
        <f aca="false">'Profiles 8760'!A1229</f>
        <v>1227</v>
      </c>
      <c r="B1240" s="0" t="n">
        <f aca="false">'Profiles 8760'!B1229</f>
        <v>2</v>
      </c>
      <c r="C1240" s="0" t="n">
        <f aca="false">'Profiles 8760'!E1229</f>
        <v>0</v>
      </c>
      <c r="D1240" s="0" t="n">
        <f aca="false">'Profiles 8760'!F1229</f>
        <v>0</v>
      </c>
      <c r="E1240" s="0" t="n">
        <f aca="false">'Profiles 8760'!G1229</f>
        <v>0.291579</v>
      </c>
      <c r="F1240" s="0" t="n">
        <f aca="false">D1240*Assumptions!$C$11*$B$7+E1240*Assumptions!$C$12*$B$8</f>
        <v>11.9255811</v>
      </c>
      <c r="G1240" s="0" t="n">
        <f aca="false">C1240*Assumptions!$C$15</f>
        <v>0</v>
      </c>
      <c r="H1240" s="0" t="n">
        <f aca="false">MIN(F1240,G1240)</f>
        <v>0</v>
      </c>
      <c r="I1240" s="0" t="n">
        <f aca="false">IF(C1240=1,MIN(G1240-H1240,Assumptions!$C$13,P1239),0)</f>
        <v>0</v>
      </c>
      <c r="J1240" s="0" t="n">
        <f aca="false">H1240+I1240</f>
        <v>0</v>
      </c>
      <c r="K1240" s="0" t="n">
        <f aca="false">MIN(IF(C1240=1,F1240-H1240,F1240),Assumptions!$C$13,MAX(0,($B$5-P1239)/$B$6))</f>
        <v>11.9255811</v>
      </c>
      <c r="L1240" s="0" t="n">
        <f aca="false">IF(C1240=1,0,MIN(F1240-K1240,Assumptions!$C$15,MAX(0,$B$10-O1239-M1240)))</f>
        <v>0</v>
      </c>
      <c r="M1240" s="0" t="n">
        <f aca="false">'Profiles 8760'!H1229</f>
        <v>251200</v>
      </c>
      <c r="N1240" s="0" t="n">
        <f aca="false">J1240+L1240</f>
        <v>0</v>
      </c>
      <c r="O1240" s="0" t="n">
        <f aca="false">O1239+N1240</f>
        <v>101893.809567739</v>
      </c>
      <c r="P1240" s="0" t="n">
        <f aca="false">MIN($B$5,P1239+K1240*$B$6-I1240)</f>
        <v>221.48472297512</v>
      </c>
      <c r="Q1240" s="0" t="n">
        <f aca="false">MAX(0,F1240-H1240-K1240-L1240)</f>
        <v>0</v>
      </c>
    </row>
    <row r="1241" customFormat="false" ht="15" hidden="false" customHeight="false" outlineLevel="0" collapsed="false">
      <c r="A1241" s="0" t="n">
        <f aca="false">'Profiles 8760'!A1230</f>
        <v>1228</v>
      </c>
      <c r="B1241" s="0" t="n">
        <f aca="false">'Profiles 8760'!B1230</f>
        <v>2</v>
      </c>
      <c r="C1241" s="0" t="n">
        <f aca="false">'Profiles 8760'!E1230</f>
        <v>0</v>
      </c>
      <c r="D1241" s="0" t="n">
        <f aca="false">'Profiles 8760'!F1230</f>
        <v>0</v>
      </c>
      <c r="E1241" s="0" t="n">
        <f aca="false">'Profiles 8760'!G1230</f>
        <v>0.306963</v>
      </c>
      <c r="F1241" s="0" t="n">
        <f aca="false">D1241*Assumptions!$C$11*$B$7+E1241*Assumptions!$C$12*$B$8</f>
        <v>12.5547867</v>
      </c>
      <c r="G1241" s="0" t="n">
        <f aca="false">C1241*Assumptions!$C$15</f>
        <v>0</v>
      </c>
      <c r="H1241" s="0" t="n">
        <f aca="false">MIN(F1241,G1241)</f>
        <v>0</v>
      </c>
      <c r="I1241" s="0" t="n">
        <f aca="false">IF(C1241=1,MIN(G1241-H1241,Assumptions!$C$13,P1240),0)</f>
        <v>0</v>
      </c>
      <c r="J1241" s="0" t="n">
        <f aca="false">H1241+I1241</f>
        <v>0</v>
      </c>
      <c r="K1241" s="0" t="n">
        <f aca="false">MIN(IF(C1241=1,F1241-H1241,F1241),Assumptions!$C$13,MAX(0,($B$5-P1240)/$B$6))</f>
        <v>12.5547867</v>
      </c>
      <c r="L1241" s="0" t="n">
        <f aca="false">IF(C1241=1,0,MIN(F1241-K1241,Assumptions!$C$15,MAX(0,$B$10-O1240-M1241)))</f>
        <v>0</v>
      </c>
      <c r="M1241" s="0" t="n">
        <f aca="false">'Profiles 8760'!H1230</f>
        <v>251200</v>
      </c>
      <c r="N1241" s="0" t="n">
        <f aca="false">J1241+L1241</f>
        <v>0</v>
      </c>
      <c r="O1241" s="0" t="n">
        <f aca="false">O1240+N1241</f>
        <v>101893.809567739</v>
      </c>
      <c r="P1241" s="0" t="n">
        <f aca="false">MIN($B$5,P1240+K1241*$B$6-I1241)</f>
        <v>232.36721208668</v>
      </c>
      <c r="Q1241" s="0" t="n">
        <f aca="false">MAX(0,F1241-H1241-K1241-L1241)</f>
        <v>0</v>
      </c>
    </row>
    <row r="1242" customFormat="false" ht="15" hidden="false" customHeight="false" outlineLevel="0" collapsed="false">
      <c r="A1242" s="0" t="n">
        <f aca="false">'Profiles 8760'!A1231</f>
        <v>1229</v>
      </c>
      <c r="B1242" s="0" t="n">
        <f aca="false">'Profiles 8760'!B1231</f>
        <v>2</v>
      </c>
      <c r="C1242" s="0" t="n">
        <f aca="false">'Profiles 8760'!E1231</f>
        <v>0</v>
      </c>
      <c r="D1242" s="0" t="n">
        <f aca="false">'Profiles 8760'!F1231</f>
        <v>0</v>
      </c>
      <c r="E1242" s="0" t="n">
        <f aca="false">'Profiles 8760'!G1231</f>
        <v>0.209053</v>
      </c>
      <c r="F1242" s="0" t="n">
        <f aca="false">D1242*Assumptions!$C$11*$B$7+E1242*Assumptions!$C$12*$B$8</f>
        <v>8.5502677</v>
      </c>
      <c r="G1242" s="0" t="n">
        <f aca="false">C1242*Assumptions!$C$15</f>
        <v>0</v>
      </c>
      <c r="H1242" s="0" t="n">
        <f aca="false">MIN(F1242,G1242)</f>
        <v>0</v>
      </c>
      <c r="I1242" s="0" t="n">
        <f aca="false">IF(C1242=1,MIN(G1242-H1242,Assumptions!$C$13,P1241),0)</f>
        <v>0</v>
      </c>
      <c r="J1242" s="0" t="n">
        <f aca="false">H1242+I1242</f>
        <v>0</v>
      </c>
      <c r="K1242" s="0" t="n">
        <f aca="false">MIN(IF(C1242=1,F1242-H1242,F1242),Assumptions!$C$13,MAX(0,($B$5-P1241)/$B$6))</f>
        <v>8.5502677</v>
      </c>
      <c r="L1242" s="0" t="n">
        <f aca="false">IF(C1242=1,0,MIN(F1242-K1242,Assumptions!$C$15,MAX(0,$B$10-O1241-M1242)))</f>
        <v>0</v>
      </c>
      <c r="M1242" s="0" t="n">
        <f aca="false">'Profiles 8760'!H1231</f>
        <v>251200</v>
      </c>
      <c r="N1242" s="0" t="n">
        <f aca="false">J1242+L1242</f>
        <v>0</v>
      </c>
      <c r="O1242" s="0" t="n">
        <f aca="false">O1241+N1242</f>
        <v>101893.809567739</v>
      </c>
      <c r="P1242" s="0" t="n">
        <f aca="false">MIN($B$5,P1241+K1242*$B$6-I1242)</f>
        <v>239.77858412904</v>
      </c>
      <c r="Q1242" s="0" t="n">
        <f aca="false">MAX(0,F1242-H1242-K1242-L1242)</f>
        <v>0</v>
      </c>
    </row>
    <row r="1243" customFormat="false" ht="15" hidden="false" customHeight="false" outlineLevel="0" collapsed="false">
      <c r="A1243" s="0" t="n">
        <f aca="false">'Profiles 8760'!A1232</f>
        <v>1230</v>
      </c>
      <c r="B1243" s="0" t="n">
        <f aca="false">'Profiles 8760'!B1232</f>
        <v>2</v>
      </c>
      <c r="C1243" s="0" t="n">
        <f aca="false">'Profiles 8760'!E1232</f>
        <v>0</v>
      </c>
      <c r="D1243" s="0" t="n">
        <f aca="false">'Profiles 8760'!F1232</f>
        <v>0</v>
      </c>
      <c r="E1243" s="0" t="n">
        <f aca="false">'Profiles 8760'!G1232</f>
        <v>0.126664</v>
      </c>
      <c r="F1243" s="0" t="n">
        <f aca="false">D1243*Assumptions!$C$11*$B$7+E1243*Assumptions!$C$12*$B$8</f>
        <v>5.1805576</v>
      </c>
      <c r="G1243" s="0" t="n">
        <f aca="false">C1243*Assumptions!$C$15</f>
        <v>0</v>
      </c>
      <c r="H1243" s="0" t="n">
        <f aca="false">MIN(F1243,G1243)</f>
        <v>0</v>
      </c>
      <c r="I1243" s="0" t="n">
        <f aca="false">IF(C1243=1,MIN(G1243-H1243,Assumptions!$C$13,P1242),0)</f>
        <v>0</v>
      </c>
      <c r="J1243" s="0" t="n">
        <f aca="false">H1243+I1243</f>
        <v>0</v>
      </c>
      <c r="K1243" s="0" t="n">
        <f aca="false">MIN(IF(C1243=1,F1243-H1243,F1243),Assumptions!$C$13,MAX(0,($B$5-P1242)/$B$6))</f>
        <v>5.1805576</v>
      </c>
      <c r="L1243" s="0" t="n">
        <f aca="false">IF(C1243=1,0,MIN(F1243-K1243,Assumptions!$C$15,MAX(0,$B$10-O1242-M1243)))</f>
        <v>0</v>
      </c>
      <c r="M1243" s="0" t="n">
        <f aca="false">'Profiles 8760'!H1232</f>
        <v>251200</v>
      </c>
      <c r="N1243" s="0" t="n">
        <f aca="false">J1243+L1243</f>
        <v>0</v>
      </c>
      <c r="O1243" s="0" t="n">
        <f aca="false">O1242+N1243</f>
        <v>101893.809567739</v>
      </c>
      <c r="P1243" s="0" t="n">
        <f aca="false">MIN($B$5,P1242+K1243*$B$6-I1243)</f>
        <v>244.26909145672</v>
      </c>
      <c r="Q1243" s="0" t="n">
        <f aca="false">MAX(0,F1243-H1243-K1243-L1243)</f>
        <v>0</v>
      </c>
    </row>
    <row r="1244" customFormat="false" ht="15" hidden="false" customHeight="false" outlineLevel="0" collapsed="false">
      <c r="A1244" s="0" t="n">
        <f aca="false">'Profiles 8760'!A1233</f>
        <v>1231</v>
      </c>
      <c r="B1244" s="0" t="n">
        <f aca="false">'Profiles 8760'!B1233</f>
        <v>2</v>
      </c>
      <c r="C1244" s="0" t="n">
        <f aca="false">'Profiles 8760'!E1233</f>
        <v>0</v>
      </c>
      <c r="D1244" s="0" t="n">
        <f aca="false">'Profiles 8760'!F1233</f>
        <v>0</v>
      </c>
      <c r="E1244" s="0" t="n">
        <f aca="false">'Profiles 8760'!G1233</f>
        <v>0.117359</v>
      </c>
      <c r="F1244" s="0" t="n">
        <f aca="false">D1244*Assumptions!$C$11*$B$7+E1244*Assumptions!$C$12*$B$8</f>
        <v>4.7999831</v>
      </c>
      <c r="G1244" s="0" t="n">
        <f aca="false">C1244*Assumptions!$C$15</f>
        <v>0</v>
      </c>
      <c r="H1244" s="0" t="n">
        <f aca="false">MIN(F1244,G1244)</f>
        <v>0</v>
      </c>
      <c r="I1244" s="0" t="n">
        <f aca="false">IF(C1244=1,MIN(G1244-H1244,Assumptions!$C$13,P1243),0)</f>
        <v>0</v>
      </c>
      <c r="J1244" s="0" t="n">
        <f aca="false">H1244+I1244</f>
        <v>0</v>
      </c>
      <c r="K1244" s="0" t="n">
        <f aca="false">MIN(IF(C1244=1,F1244-H1244,F1244),Assumptions!$C$13,MAX(0,($B$5-P1243)/$B$6))</f>
        <v>4.7999831</v>
      </c>
      <c r="L1244" s="0" t="n">
        <f aca="false">IF(C1244=1,0,MIN(F1244-K1244,Assumptions!$C$15,MAX(0,$B$10-O1243-M1244)))</f>
        <v>0</v>
      </c>
      <c r="M1244" s="0" t="n">
        <f aca="false">'Profiles 8760'!H1233</f>
        <v>251200</v>
      </c>
      <c r="N1244" s="0" t="n">
        <f aca="false">J1244+L1244</f>
        <v>0</v>
      </c>
      <c r="O1244" s="0" t="n">
        <f aca="false">O1243+N1244</f>
        <v>101893.809567739</v>
      </c>
      <c r="P1244" s="0" t="n">
        <f aca="false">MIN($B$5,P1243+K1244*$B$6-I1244)</f>
        <v>248.4297168078</v>
      </c>
      <c r="Q1244" s="0" t="n">
        <f aca="false">MAX(0,F1244-H1244-K1244-L1244)</f>
        <v>0</v>
      </c>
    </row>
    <row r="1245" customFormat="false" ht="15" hidden="false" customHeight="false" outlineLevel="0" collapsed="false">
      <c r="A1245" s="0" t="n">
        <f aca="false">'Profiles 8760'!A1234</f>
        <v>1232</v>
      </c>
      <c r="B1245" s="0" t="n">
        <f aca="false">'Profiles 8760'!B1234</f>
        <v>2</v>
      </c>
      <c r="C1245" s="0" t="n">
        <f aca="false">'Profiles 8760'!E1234</f>
        <v>1</v>
      </c>
      <c r="D1245" s="0" t="n">
        <f aca="false">'Profiles 8760'!F1234</f>
        <v>0.118235</v>
      </c>
      <c r="E1245" s="0" t="n">
        <f aca="false">'Profiles 8760'!G1234</f>
        <v>0.213201</v>
      </c>
      <c r="F1245" s="0" t="n">
        <f aca="false">D1245*Assumptions!$C$11*$B$7+E1245*Assumptions!$C$12*$B$8</f>
        <v>42.8661889</v>
      </c>
      <c r="G1245" s="0" t="n">
        <f aca="false">C1245*Assumptions!$C$15</f>
        <v>200</v>
      </c>
      <c r="H1245" s="0" t="n">
        <f aca="false">MIN(F1245,G1245)</f>
        <v>42.8661889</v>
      </c>
      <c r="I1245" s="0" t="n">
        <f aca="false">IF(C1245=1,MIN(G1245-H1245,Assumptions!$C$13,P1244),0)</f>
        <v>157.1338111</v>
      </c>
      <c r="J1245" s="0" t="n">
        <f aca="false">H1245+I1245</f>
        <v>200</v>
      </c>
      <c r="K1245" s="0" t="n">
        <f aca="false">MIN(IF(C1245=1,F1245-H1245,F1245),Assumptions!$C$13,MAX(0,($B$5-P1244)/$B$6))</f>
        <v>0</v>
      </c>
      <c r="L1245" s="0" t="n">
        <f aca="false">IF(C1245=1,0,MIN(F1245-K1245,Assumptions!$C$15,MAX(0,$B$10-O1244-M1245)))</f>
        <v>0</v>
      </c>
      <c r="M1245" s="0" t="n">
        <f aca="false">'Profiles 8760'!H1234</f>
        <v>251000</v>
      </c>
      <c r="N1245" s="0" t="n">
        <f aca="false">J1245+L1245</f>
        <v>200</v>
      </c>
      <c r="O1245" s="0" t="n">
        <f aca="false">O1244+N1245</f>
        <v>102093.809567739</v>
      </c>
      <c r="P1245" s="0" t="n">
        <f aca="false">MIN($B$5,P1244+K1245*$B$6-I1245)</f>
        <v>91.2959057078</v>
      </c>
      <c r="Q1245" s="0" t="n">
        <f aca="false">MAX(0,F1245-H1245-K1245-L1245)</f>
        <v>0</v>
      </c>
    </row>
    <row r="1246" customFormat="false" ht="15" hidden="false" customHeight="false" outlineLevel="0" collapsed="false">
      <c r="A1246" s="0" t="n">
        <f aca="false">'Profiles 8760'!A1235</f>
        <v>1233</v>
      </c>
      <c r="B1246" s="0" t="n">
        <f aca="false">'Profiles 8760'!B1235</f>
        <v>2</v>
      </c>
      <c r="C1246" s="0" t="n">
        <f aca="false">'Profiles 8760'!E1235</f>
        <v>1</v>
      </c>
      <c r="D1246" s="0" t="n">
        <f aca="false">'Profiles 8760'!F1235</f>
        <v>0.399394</v>
      </c>
      <c r="E1246" s="0" t="n">
        <f aca="false">'Profiles 8760'!G1235</f>
        <v>0.213864</v>
      </c>
      <c r="F1246" s="0" t="n">
        <f aca="false">D1246*Assumptions!$C$11*$B$7+E1246*Assumptions!$C$12*$B$8</f>
        <v>124.0920248</v>
      </c>
      <c r="G1246" s="0" t="n">
        <f aca="false">C1246*Assumptions!$C$15</f>
        <v>200</v>
      </c>
      <c r="H1246" s="0" t="n">
        <f aca="false">MIN(F1246,G1246)</f>
        <v>124.0920248</v>
      </c>
      <c r="I1246" s="0" t="n">
        <f aca="false">IF(C1246=1,MIN(G1246-H1246,Assumptions!$C$13,P1245),0)</f>
        <v>75.9079752</v>
      </c>
      <c r="J1246" s="0" t="n">
        <f aca="false">H1246+I1246</f>
        <v>200</v>
      </c>
      <c r="K1246" s="0" t="n">
        <f aca="false">MIN(IF(C1246=1,F1246-H1246,F1246),Assumptions!$C$13,MAX(0,($B$5-P1245)/$B$6))</f>
        <v>0</v>
      </c>
      <c r="L1246" s="0" t="n">
        <f aca="false">IF(C1246=1,0,MIN(F1246-K1246,Assumptions!$C$15,MAX(0,$B$10-O1245-M1246)))</f>
        <v>0</v>
      </c>
      <c r="M1246" s="0" t="n">
        <f aca="false">'Profiles 8760'!H1235</f>
        <v>250800</v>
      </c>
      <c r="N1246" s="0" t="n">
        <f aca="false">J1246+L1246</f>
        <v>200</v>
      </c>
      <c r="O1246" s="0" t="n">
        <f aca="false">O1245+N1246</f>
        <v>102293.809567739</v>
      </c>
      <c r="P1246" s="0" t="n">
        <f aca="false">MIN($B$5,P1245+K1246*$B$6-I1246)</f>
        <v>15.3879305078</v>
      </c>
      <c r="Q1246" s="0" t="n">
        <f aca="false">MAX(0,F1246-H1246-K1246-L1246)</f>
        <v>0</v>
      </c>
    </row>
    <row r="1247" customFormat="false" ht="15" hidden="false" customHeight="false" outlineLevel="0" collapsed="false">
      <c r="A1247" s="0" t="n">
        <f aca="false">'Profiles 8760'!A1236</f>
        <v>1234</v>
      </c>
      <c r="B1247" s="0" t="n">
        <f aca="false">'Profiles 8760'!B1236</f>
        <v>2</v>
      </c>
      <c r="C1247" s="0" t="n">
        <f aca="false">'Profiles 8760'!E1236</f>
        <v>0</v>
      </c>
      <c r="D1247" s="0" t="n">
        <f aca="false">'Profiles 8760'!F1236</f>
        <v>0.701222</v>
      </c>
      <c r="E1247" s="0" t="n">
        <f aca="false">'Profiles 8760'!G1236</f>
        <v>0.185786</v>
      </c>
      <c r="F1247" s="0" t="n">
        <f aca="false">D1247*Assumptions!$C$11*$B$7+E1247*Assumptions!$C$12*$B$8</f>
        <v>210.111561</v>
      </c>
      <c r="G1247" s="0" t="n">
        <f aca="false">C1247*Assumptions!$C$15</f>
        <v>0</v>
      </c>
      <c r="H1247" s="0" t="n">
        <f aca="false">MIN(F1247,G1247)</f>
        <v>0</v>
      </c>
      <c r="I1247" s="0" t="n">
        <f aca="false">IF(C1247=1,MIN(G1247-H1247,Assumptions!$C$13,P1246),0)</f>
        <v>0</v>
      </c>
      <c r="J1247" s="0" t="n">
        <f aca="false">H1247+I1247</f>
        <v>0</v>
      </c>
      <c r="K1247" s="0" t="n">
        <f aca="false">MIN(IF(C1247=1,F1247-H1247,F1247),Assumptions!$C$13,MAX(0,($B$5-P1246)/$B$6))</f>
        <v>180</v>
      </c>
      <c r="L1247" s="0" t="n">
        <f aca="false">IF(C1247=1,0,MIN(F1247-K1247,Assumptions!$C$15,MAX(0,$B$10-O1246-M1247)))</f>
        <v>30.111561</v>
      </c>
      <c r="M1247" s="0" t="n">
        <f aca="false">'Profiles 8760'!H1236</f>
        <v>250800</v>
      </c>
      <c r="N1247" s="0" t="n">
        <f aca="false">J1247+L1247</f>
        <v>30.111561</v>
      </c>
      <c r="O1247" s="0" t="n">
        <f aca="false">O1246+N1247</f>
        <v>102323.921128739</v>
      </c>
      <c r="P1247" s="0" t="n">
        <f aca="false">MIN($B$5,P1246+K1247*$B$6-I1247)</f>
        <v>171.4119305078</v>
      </c>
      <c r="Q1247" s="0" t="n">
        <f aca="false">MAX(0,F1247-H1247-K1247-L1247)</f>
        <v>0</v>
      </c>
    </row>
    <row r="1248" customFormat="false" ht="15" hidden="false" customHeight="false" outlineLevel="0" collapsed="false">
      <c r="A1248" s="0" t="n">
        <f aca="false">'Profiles 8760'!A1237</f>
        <v>1235</v>
      </c>
      <c r="B1248" s="0" t="n">
        <f aca="false">'Profiles 8760'!B1237</f>
        <v>2</v>
      </c>
      <c r="C1248" s="0" t="n">
        <f aca="false">'Profiles 8760'!E1237</f>
        <v>0</v>
      </c>
      <c r="D1248" s="0" t="n">
        <f aca="false">'Profiles 8760'!F1237</f>
        <v>0.962235</v>
      </c>
      <c r="E1248" s="0" t="n">
        <f aca="false">'Profiles 8760'!G1237</f>
        <v>0.077877</v>
      </c>
      <c r="F1248" s="0" t="n">
        <f aca="false">D1248*Assumptions!$C$11*$B$7+E1248*Assumptions!$C$12*$B$8</f>
        <v>281.0786373</v>
      </c>
      <c r="G1248" s="0" t="n">
        <f aca="false">C1248*Assumptions!$C$15</f>
        <v>0</v>
      </c>
      <c r="H1248" s="0" t="n">
        <f aca="false">MIN(F1248,G1248)</f>
        <v>0</v>
      </c>
      <c r="I1248" s="0" t="n">
        <f aca="false">IF(C1248=1,MIN(G1248-H1248,Assumptions!$C$13,P1247),0)</f>
        <v>0</v>
      </c>
      <c r="J1248" s="0" t="n">
        <f aca="false">H1248+I1248</f>
        <v>0</v>
      </c>
      <c r="K1248" s="0" t="n">
        <f aca="false">MIN(IF(C1248=1,F1248-H1248,F1248),Assumptions!$C$13,MAX(0,($B$5-P1247)/$B$6))</f>
        <v>180</v>
      </c>
      <c r="L1248" s="0" t="n">
        <f aca="false">IF(C1248=1,0,MIN(F1248-K1248,Assumptions!$C$15,MAX(0,$B$10-O1247-M1248)))</f>
        <v>101.0786373</v>
      </c>
      <c r="M1248" s="0" t="n">
        <f aca="false">'Profiles 8760'!H1237</f>
        <v>250800</v>
      </c>
      <c r="N1248" s="0" t="n">
        <f aca="false">J1248+L1248</f>
        <v>101.0786373</v>
      </c>
      <c r="O1248" s="0" t="n">
        <f aca="false">O1247+N1248</f>
        <v>102424.999766039</v>
      </c>
      <c r="P1248" s="0" t="n">
        <f aca="false">MIN($B$5,P1247+K1248*$B$6-I1248)</f>
        <v>327.4359305078</v>
      </c>
      <c r="Q1248" s="0" t="n">
        <f aca="false">MAX(0,F1248-H1248-K1248-L1248)</f>
        <v>0</v>
      </c>
    </row>
    <row r="1249" customFormat="false" ht="15" hidden="false" customHeight="false" outlineLevel="0" collapsed="false">
      <c r="A1249" s="0" t="n">
        <f aca="false">'Profiles 8760'!A1238</f>
        <v>1236</v>
      </c>
      <c r="B1249" s="0" t="n">
        <f aca="false">'Profiles 8760'!B1238</f>
        <v>2</v>
      </c>
      <c r="C1249" s="0" t="n">
        <f aca="false">'Profiles 8760'!E1238</f>
        <v>0</v>
      </c>
      <c r="D1249" s="0" t="n">
        <f aca="false">'Profiles 8760'!F1238</f>
        <v>1</v>
      </c>
      <c r="E1249" s="0" t="n">
        <f aca="false">'Profiles 8760'!G1238</f>
        <v>0.087981</v>
      </c>
      <c r="F1249" s="0" t="n">
        <f aca="false">D1249*Assumptions!$C$11*$B$7+E1249*Assumptions!$C$12*$B$8</f>
        <v>292.3984229</v>
      </c>
      <c r="G1249" s="0" t="n">
        <f aca="false">C1249*Assumptions!$C$15</f>
        <v>0</v>
      </c>
      <c r="H1249" s="0" t="n">
        <f aca="false">MIN(F1249,G1249)</f>
        <v>0</v>
      </c>
      <c r="I1249" s="0" t="n">
        <f aca="false">IF(C1249=1,MIN(G1249-H1249,Assumptions!$C$13,P1248),0)</f>
        <v>0</v>
      </c>
      <c r="J1249" s="0" t="n">
        <f aca="false">H1249+I1249</f>
        <v>0</v>
      </c>
      <c r="K1249" s="0" t="n">
        <f aca="false">MIN(IF(C1249=1,F1249-H1249,F1249),Assumptions!$C$13,MAX(0,($B$5-P1248)/$B$6))</f>
        <v>180</v>
      </c>
      <c r="L1249" s="0" t="n">
        <f aca="false">IF(C1249=1,0,MIN(F1249-K1249,Assumptions!$C$15,MAX(0,$B$10-O1248-M1249)))</f>
        <v>112.3984229</v>
      </c>
      <c r="M1249" s="0" t="n">
        <f aca="false">'Profiles 8760'!H1238</f>
        <v>250800</v>
      </c>
      <c r="N1249" s="0" t="n">
        <f aca="false">J1249+L1249</f>
        <v>112.3984229</v>
      </c>
      <c r="O1249" s="0" t="n">
        <f aca="false">O1248+N1249</f>
        <v>102537.398188939</v>
      </c>
      <c r="P1249" s="0" t="n">
        <f aca="false">MIN($B$5,P1248+K1249*$B$6-I1249)</f>
        <v>483.4599305078</v>
      </c>
      <c r="Q1249" s="0" t="n">
        <f aca="false">MAX(0,F1249-H1249-K1249-L1249)</f>
        <v>0</v>
      </c>
    </row>
    <row r="1250" customFormat="false" ht="15" hidden="false" customHeight="false" outlineLevel="0" collapsed="false">
      <c r="A1250" s="0" t="n">
        <f aca="false">'Profiles 8760'!A1239</f>
        <v>1237</v>
      </c>
      <c r="B1250" s="0" t="n">
        <f aca="false">'Profiles 8760'!B1239</f>
        <v>2</v>
      </c>
      <c r="C1250" s="0" t="n">
        <f aca="false">'Profiles 8760'!E1239</f>
        <v>0</v>
      </c>
      <c r="D1250" s="0" t="n">
        <f aca="false">'Profiles 8760'!F1239</f>
        <v>1</v>
      </c>
      <c r="E1250" s="0" t="n">
        <f aca="false">'Profiles 8760'!G1239</f>
        <v>0.10647</v>
      </c>
      <c r="F1250" s="0" t="n">
        <f aca="false">D1250*Assumptions!$C$11*$B$7+E1250*Assumptions!$C$12*$B$8</f>
        <v>293.154623</v>
      </c>
      <c r="G1250" s="0" t="n">
        <f aca="false">C1250*Assumptions!$C$15</f>
        <v>0</v>
      </c>
      <c r="H1250" s="0" t="n">
        <f aca="false">MIN(F1250,G1250)</f>
        <v>0</v>
      </c>
      <c r="I1250" s="0" t="n">
        <f aca="false">IF(C1250=1,MIN(G1250-H1250,Assumptions!$C$13,P1249),0)</f>
        <v>0</v>
      </c>
      <c r="J1250" s="0" t="n">
        <f aca="false">H1250+I1250</f>
        <v>0</v>
      </c>
      <c r="K1250" s="0" t="n">
        <f aca="false">MIN(IF(C1250=1,F1250-H1250,F1250),Assumptions!$C$13,MAX(0,($B$5-P1249)/$B$6))</f>
        <v>31.552918195893</v>
      </c>
      <c r="L1250" s="0" t="n">
        <f aca="false">IF(C1250=1,0,MIN(F1250-K1250,Assumptions!$C$15,MAX(0,$B$10-O1249-M1250)))</f>
        <v>200</v>
      </c>
      <c r="M1250" s="0" t="n">
        <f aca="false">'Profiles 8760'!H1239</f>
        <v>250800</v>
      </c>
      <c r="N1250" s="0" t="n">
        <f aca="false">J1250+L1250</f>
        <v>200</v>
      </c>
      <c r="O1250" s="0" t="n">
        <f aca="false">O1249+N1250</f>
        <v>102737.398188939</v>
      </c>
      <c r="P1250" s="0" t="n">
        <f aca="false">MIN($B$5,P1249+K1250*$B$6-I1250)</f>
        <v>510.81</v>
      </c>
      <c r="Q1250" s="0" t="n">
        <f aca="false">MAX(0,F1250-H1250-K1250-L1250)</f>
        <v>61.601704804107</v>
      </c>
    </row>
    <row r="1251" customFormat="false" ht="15" hidden="false" customHeight="false" outlineLevel="0" collapsed="false">
      <c r="A1251" s="0" t="n">
        <f aca="false">'Profiles 8760'!A1240</f>
        <v>1238</v>
      </c>
      <c r="B1251" s="0" t="n">
        <f aca="false">'Profiles 8760'!B1240</f>
        <v>2</v>
      </c>
      <c r="C1251" s="0" t="n">
        <f aca="false">'Profiles 8760'!E1240</f>
        <v>0</v>
      </c>
      <c r="D1251" s="0" t="n">
        <f aca="false">'Profiles 8760'!F1240</f>
        <v>1</v>
      </c>
      <c r="E1251" s="0" t="n">
        <f aca="false">'Profiles 8760'!G1240</f>
        <v>0.112596</v>
      </c>
      <c r="F1251" s="0" t="n">
        <f aca="false">D1251*Assumptions!$C$11*$B$7+E1251*Assumptions!$C$12*$B$8</f>
        <v>293.4051764</v>
      </c>
      <c r="G1251" s="0" t="n">
        <f aca="false">C1251*Assumptions!$C$15</f>
        <v>0</v>
      </c>
      <c r="H1251" s="0" t="n">
        <f aca="false">MIN(F1251,G1251)</f>
        <v>0</v>
      </c>
      <c r="I1251" s="0" t="n">
        <f aca="false">IF(C1251=1,MIN(G1251-H1251,Assumptions!$C$13,P1250),0)</f>
        <v>0</v>
      </c>
      <c r="J1251" s="0" t="n">
        <f aca="false">H1251+I1251</f>
        <v>0</v>
      </c>
      <c r="K1251" s="0" t="n">
        <f aca="false">MIN(IF(C1251=1,F1251-H1251,F1251),Assumptions!$C$13,MAX(0,($B$5-P1250)/$B$6))</f>
        <v>0</v>
      </c>
      <c r="L1251" s="0" t="n">
        <f aca="false">IF(C1251=1,0,MIN(F1251-K1251,Assumptions!$C$15,MAX(0,$B$10-O1250-M1251)))</f>
        <v>200</v>
      </c>
      <c r="M1251" s="0" t="n">
        <f aca="false">'Profiles 8760'!H1240</f>
        <v>250800</v>
      </c>
      <c r="N1251" s="0" t="n">
        <f aca="false">J1251+L1251</f>
        <v>200</v>
      </c>
      <c r="O1251" s="0" t="n">
        <f aca="false">O1250+N1251</f>
        <v>102937.398188939</v>
      </c>
      <c r="P1251" s="0" t="n">
        <f aca="false">MIN($B$5,P1250+K1251*$B$6-I1251)</f>
        <v>510.81</v>
      </c>
      <c r="Q1251" s="0" t="n">
        <f aca="false">MAX(0,F1251-H1251-K1251-L1251)</f>
        <v>93.4051764</v>
      </c>
    </row>
    <row r="1252" customFormat="false" ht="15" hidden="false" customHeight="false" outlineLevel="0" collapsed="false">
      <c r="A1252" s="0" t="n">
        <f aca="false">'Profiles 8760'!A1241</f>
        <v>1239</v>
      </c>
      <c r="B1252" s="0" t="n">
        <f aca="false">'Profiles 8760'!B1241</f>
        <v>2</v>
      </c>
      <c r="C1252" s="0" t="n">
        <f aca="false">'Profiles 8760'!E1241</f>
        <v>0</v>
      </c>
      <c r="D1252" s="0" t="n">
        <f aca="false">'Profiles 8760'!F1241</f>
        <v>0.962235</v>
      </c>
      <c r="E1252" s="0" t="n">
        <f aca="false">'Profiles 8760'!G1241</f>
        <v>0.104933</v>
      </c>
      <c r="F1252" s="0" t="n">
        <f aca="false">D1252*Assumptions!$C$11*$B$7+E1252*Assumptions!$C$12*$B$8</f>
        <v>282.1852277</v>
      </c>
      <c r="G1252" s="0" t="n">
        <f aca="false">C1252*Assumptions!$C$15</f>
        <v>0</v>
      </c>
      <c r="H1252" s="0" t="n">
        <f aca="false">MIN(F1252,G1252)</f>
        <v>0</v>
      </c>
      <c r="I1252" s="0" t="n">
        <f aca="false">IF(C1252=1,MIN(G1252-H1252,Assumptions!$C$13,P1251),0)</f>
        <v>0</v>
      </c>
      <c r="J1252" s="0" t="n">
        <f aca="false">H1252+I1252</f>
        <v>0</v>
      </c>
      <c r="K1252" s="0" t="n">
        <f aca="false">MIN(IF(C1252=1,F1252-H1252,F1252),Assumptions!$C$13,MAX(0,($B$5-P1251)/$B$6))</f>
        <v>0</v>
      </c>
      <c r="L1252" s="0" t="n">
        <f aca="false">IF(C1252=1,0,MIN(F1252-K1252,Assumptions!$C$15,MAX(0,$B$10-O1251-M1252)))</f>
        <v>200</v>
      </c>
      <c r="M1252" s="0" t="n">
        <f aca="false">'Profiles 8760'!H1241</f>
        <v>250800</v>
      </c>
      <c r="N1252" s="0" t="n">
        <f aca="false">J1252+L1252</f>
        <v>200</v>
      </c>
      <c r="O1252" s="0" t="n">
        <f aca="false">O1251+N1252</f>
        <v>103137.398188939</v>
      </c>
      <c r="P1252" s="0" t="n">
        <f aca="false">MIN($B$5,P1251+K1252*$B$6-I1252)</f>
        <v>510.81</v>
      </c>
      <c r="Q1252" s="0" t="n">
        <f aca="false">MAX(0,F1252-H1252-K1252-L1252)</f>
        <v>82.1852277</v>
      </c>
    </row>
    <row r="1253" customFormat="false" ht="15" hidden="false" customHeight="false" outlineLevel="0" collapsed="false">
      <c r="A1253" s="0" t="n">
        <f aca="false">'Profiles 8760'!A1242</f>
        <v>1240</v>
      </c>
      <c r="B1253" s="0" t="n">
        <f aca="false">'Profiles 8760'!B1242</f>
        <v>2</v>
      </c>
      <c r="C1253" s="0" t="n">
        <f aca="false">'Profiles 8760'!E1242</f>
        <v>0</v>
      </c>
      <c r="D1253" s="0" t="n">
        <f aca="false">'Profiles 8760'!F1242</f>
        <v>0.701222</v>
      </c>
      <c r="E1253" s="0" t="n">
        <f aca="false">'Profiles 8760'!G1242</f>
        <v>0.105833</v>
      </c>
      <c r="F1253" s="0" t="n">
        <f aca="false">D1253*Assumptions!$C$11*$B$7+E1253*Assumptions!$C$12*$B$8</f>
        <v>206.8414833</v>
      </c>
      <c r="G1253" s="0" t="n">
        <f aca="false">C1253*Assumptions!$C$15</f>
        <v>0</v>
      </c>
      <c r="H1253" s="0" t="n">
        <f aca="false">MIN(F1253,G1253)</f>
        <v>0</v>
      </c>
      <c r="I1253" s="0" t="n">
        <f aca="false">IF(C1253=1,MIN(G1253-H1253,Assumptions!$C$13,P1252),0)</f>
        <v>0</v>
      </c>
      <c r="J1253" s="0" t="n">
        <f aca="false">H1253+I1253</f>
        <v>0</v>
      </c>
      <c r="K1253" s="0" t="n">
        <f aca="false">MIN(IF(C1253=1,F1253-H1253,F1253),Assumptions!$C$13,MAX(0,($B$5-P1252)/$B$6))</f>
        <v>0</v>
      </c>
      <c r="L1253" s="0" t="n">
        <f aca="false">IF(C1253=1,0,MIN(F1253-K1253,Assumptions!$C$15,MAX(0,$B$10-O1252-M1253)))</f>
        <v>200</v>
      </c>
      <c r="M1253" s="0" t="n">
        <f aca="false">'Profiles 8760'!H1242</f>
        <v>250800</v>
      </c>
      <c r="N1253" s="0" t="n">
        <f aca="false">J1253+L1253</f>
        <v>200</v>
      </c>
      <c r="O1253" s="0" t="n">
        <f aca="false">O1252+N1253</f>
        <v>103337.398188939</v>
      </c>
      <c r="P1253" s="0" t="n">
        <f aca="false">MIN($B$5,P1252+K1253*$B$6-I1253)</f>
        <v>510.81</v>
      </c>
      <c r="Q1253" s="0" t="n">
        <f aca="false">MAX(0,F1253-H1253-K1253-L1253)</f>
        <v>6.84148330000002</v>
      </c>
    </row>
    <row r="1254" customFormat="false" ht="15" hidden="false" customHeight="false" outlineLevel="0" collapsed="false">
      <c r="A1254" s="0" t="n">
        <f aca="false">'Profiles 8760'!A1243</f>
        <v>1241</v>
      </c>
      <c r="B1254" s="0" t="n">
        <f aca="false">'Profiles 8760'!B1243</f>
        <v>2</v>
      </c>
      <c r="C1254" s="0" t="n">
        <f aca="false">'Profiles 8760'!E1243</f>
        <v>0</v>
      </c>
      <c r="D1254" s="0" t="n">
        <f aca="false">'Profiles 8760'!F1243</f>
        <v>0.399394</v>
      </c>
      <c r="E1254" s="0" t="n">
        <f aca="false">'Profiles 8760'!G1243</f>
        <v>0.124679</v>
      </c>
      <c r="F1254" s="0" t="n">
        <f aca="false">D1254*Assumptions!$C$11*$B$7+E1254*Assumptions!$C$12*$B$8</f>
        <v>120.4443583</v>
      </c>
      <c r="G1254" s="0" t="n">
        <f aca="false">C1254*Assumptions!$C$15</f>
        <v>0</v>
      </c>
      <c r="H1254" s="0" t="n">
        <f aca="false">MIN(F1254,G1254)</f>
        <v>0</v>
      </c>
      <c r="I1254" s="0" t="n">
        <f aca="false">IF(C1254=1,MIN(G1254-H1254,Assumptions!$C$13,P1253),0)</f>
        <v>0</v>
      </c>
      <c r="J1254" s="0" t="n">
        <f aca="false">H1254+I1254</f>
        <v>0</v>
      </c>
      <c r="K1254" s="0" t="n">
        <f aca="false">MIN(IF(C1254=1,F1254-H1254,F1254),Assumptions!$C$13,MAX(0,($B$5-P1253)/$B$6))</f>
        <v>0</v>
      </c>
      <c r="L1254" s="0" t="n">
        <f aca="false">IF(C1254=1,0,MIN(F1254-K1254,Assumptions!$C$15,MAX(0,$B$10-O1253-M1254)))</f>
        <v>120.4443583</v>
      </c>
      <c r="M1254" s="0" t="n">
        <f aca="false">'Profiles 8760'!H1243</f>
        <v>250800</v>
      </c>
      <c r="N1254" s="0" t="n">
        <f aca="false">J1254+L1254</f>
        <v>120.4443583</v>
      </c>
      <c r="O1254" s="0" t="n">
        <f aca="false">O1253+N1254</f>
        <v>103457.842547239</v>
      </c>
      <c r="P1254" s="0" t="n">
        <f aca="false">MIN($B$5,P1253+K1254*$B$6-I1254)</f>
        <v>510.81</v>
      </c>
      <c r="Q1254" s="0" t="n">
        <f aca="false">MAX(0,F1254-H1254-K1254-L1254)</f>
        <v>0</v>
      </c>
    </row>
    <row r="1255" customFormat="false" ht="15" hidden="false" customHeight="false" outlineLevel="0" collapsed="false">
      <c r="A1255" s="0" t="n">
        <f aca="false">'Profiles 8760'!A1244</f>
        <v>1242</v>
      </c>
      <c r="B1255" s="0" t="n">
        <f aca="false">'Profiles 8760'!B1244</f>
        <v>2</v>
      </c>
      <c r="C1255" s="0" t="n">
        <f aca="false">'Profiles 8760'!E1244</f>
        <v>0</v>
      </c>
      <c r="D1255" s="0" t="n">
        <f aca="false">'Profiles 8760'!F1244</f>
        <v>0.118235</v>
      </c>
      <c r="E1255" s="0" t="n">
        <f aca="false">'Profiles 8760'!G1244</f>
        <v>0.093106</v>
      </c>
      <c r="F1255" s="0" t="n">
        <f aca="false">D1255*Assumptions!$C$11*$B$7+E1255*Assumptions!$C$12*$B$8</f>
        <v>37.9543034</v>
      </c>
      <c r="G1255" s="0" t="n">
        <f aca="false">C1255*Assumptions!$C$15</f>
        <v>0</v>
      </c>
      <c r="H1255" s="0" t="n">
        <f aca="false">MIN(F1255,G1255)</f>
        <v>0</v>
      </c>
      <c r="I1255" s="0" t="n">
        <f aca="false">IF(C1255=1,MIN(G1255-H1255,Assumptions!$C$13,P1254),0)</f>
        <v>0</v>
      </c>
      <c r="J1255" s="0" t="n">
        <f aca="false">H1255+I1255</f>
        <v>0</v>
      </c>
      <c r="K1255" s="0" t="n">
        <f aca="false">MIN(IF(C1255=1,F1255-H1255,F1255),Assumptions!$C$13,MAX(0,($B$5-P1254)/$B$6))</f>
        <v>0</v>
      </c>
      <c r="L1255" s="0" t="n">
        <f aca="false">IF(C1255=1,0,MIN(F1255-K1255,Assumptions!$C$15,MAX(0,$B$10-O1254-M1255)))</f>
        <v>37.9543034</v>
      </c>
      <c r="M1255" s="0" t="n">
        <f aca="false">'Profiles 8760'!H1244</f>
        <v>250800</v>
      </c>
      <c r="N1255" s="0" t="n">
        <f aca="false">J1255+L1255</f>
        <v>37.9543034</v>
      </c>
      <c r="O1255" s="0" t="n">
        <f aca="false">O1254+N1255</f>
        <v>103495.796850639</v>
      </c>
      <c r="P1255" s="0" t="n">
        <f aca="false">MIN($B$5,P1254+K1255*$B$6-I1255)</f>
        <v>510.81</v>
      </c>
      <c r="Q1255" s="0" t="n">
        <f aca="false">MAX(0,F1255-H1255-K1255-L1255)</f>
        <v>0</v>
      </c>
    </row>
    <row r="1256" customFormat="false" ht="15" hidden="false" customHeight="false" outlineLevel="0" collapsed="false">
      <c r="A1256" s="0" t="n">
        <f aca="false">'Profiles 8760'!A1245</f>
        <v>1243</v>
      </c>
      <c r="B1256" s="0" t="n">
        <f aca="false">'Profiles 8760'!B1245</f>
        <v>2</v>
      </c>
      <c r="C1256" s="0" t="n">
        <f aca="false">'Profiles 8760'!E1245</f>
        <v>0</v>
      </c>
      <c r="D1256" s="0" t="n">
        <f aca="false">'Profiles 8760'!F1245</f>
        <v>0</v>
      </c>
      <c r="E1256" s="0" t="n">
        <f aca="false">'Profiles 8760'!G1245</f>
        <v>0.099935</v>
      </c>
      <c r="F1256" s="0" t="n">
        <f aca="false">D1256*Assumptions!$C$11*$B$7+E1256*Assumptions!$C$12*$B$8</f>
        <v>4.0873415</v>
      </c>
      <c r="G1256" s="0" t="n">
        <f aca="false">C1256*Assumptions!$C$15</f>
        <v>0</v>
      </c>
      <c r="H1256" s="0" t="n">
        <f aca="false">MIN(F1256,G1256)</f>
        <v>0</v>
      </c>
      <c r="I1256" s="0" t="n">
        <f aca="false">IF(C1256=1,MIN(G1256-H1256,Assumptions!$C$13,P1255),0)</f>
        <v>0</v>
      </c>
      <c r="J1256" s="0" t="n">
        <f aca="false">H1256+I1256</f>
        <v>0</v>
      </c>
      <c r="K1256" s="0" t="n">
        <f aca="false">MIN(IF(C1256=1,F1256-H1256,F1256),Assumptions!$C$13,MAX(0,($B$5-P1255)/$B$6))</f>
        <v>0</v>
      </c>
      <c r="L1256" s="0" t="n">
        <f aca="false">IF(C1256=1,0,MIN(F1256-K1256,Assumptions!$C$15,MAX(0,$B$10-O1255-M1256)))</f>
        <v>4.0873415</v>
      </c>
      <c r="M1256" s="0" t="n">
        <f aca="false">'Profiles 8760'!H1245</f>
        <v>250800</v>
      </c>
      <c r="N1256" s="0" t="n">
        <f aca="false">J1256+L1256</f>
        <v>4.0873415</v>
      </c>
      <c r="O1256" s="0" t="n">
        <f aca="false">O1255+N1256</f>
        <v>103499.884192139</v>
      </c>
      <c r="P1256" s="0" t="n">
        <f aca="false">MIN($B$5,P1255+K1256*$B$6-I1256)</f>
        <v>510.81</v>
      </c>
      <c r="Q1256" s="0" t="n">
        <f aca="false">MAX(0,F1256-H1256-K1256-L1256)</f>
        <v>0</v>
      </c>
    </row>
    <row r="1257" customFormat="false" ht="15" hidden="false" customHeight="false" outlineLevel="0" collapsed="false">
      <c r="A1257" s="0" t="n">
        <f aca="false">'Profiles 8760'!A1246</f>
        <v>1244</v>
      </c>
      <c r="B1257" s="0" t="n">
        <f aca="false">'Profiles 8760'!B1246</f>
        <v>2</v>
      </c>
      <c r="C1257" s="0" t="n">
        <f aca="false">'Profiles 8760'!E1246</f>
        <v>1</v>
      </c>
      <c r="D1257" s="0" t="n">
        <f aca="false">'Profiles 8760'!F1246</f>
        <v>0</v>
      </c>
      <c r="E1257" s="0" t="n">
        <f aca="false">'Profiles 8760'!G1246</f>
        <v>0.128408</v>
      </c>
      <c r="F1257" s="0" t="n">
        <f aca="false">D1257*Assumptions!$C$11*$B$7+E1257*Assumptions!$C$12*$B$8</f>
        <v>5.2518872</v>
      </c>
      <c r="G1257" s="0" t="n">
        <f aca="false">C1257*Assumptions!$C$15</f>
        <v>200</v>
      </c>
      <c r="H1257" s="0" t="n">
        <f aca="false">MIN(F1257,G1257)</f>
        <v>5.2518872</v>
      </c>
      <c r="I1257" s="0" t="n">
        <f aca="false">IF(C1257=1,MIN(G1257-H1257,Assumptions!$C$13,P1256),0)</f>
        <v>180</v>
      </c>
      <c r="J1257" s="0" t="n">
        <f aca="false">H1257+I1257</f>
        <v>185.2518872</v>
      </c>
      <c r="K1257" s="0" t="n">
        <f aca="false">MIN(IF(C1257=1,F1257-H1257,F1257),Assumptions!$C$13,MAX(0,($B$5-P1256)/$B$6))</f>
        <v>0</v>
      </c>
      <c r="L1257" s="0" t="n">
        <f aca="false">IF(C1257=1,0,MIN(F1257-K1257,Assumptions!$C$15,MAX(0,$B$10-O1256-M1257)))</f>
        <v>0</v>
      </c>
      <c r="M1257" s="0" t="n">
        <f aca="false">'Profiles 8760'!H1246</f>
        <v>250600</v>
      </c>
      <c r="N1257" s="0" t="n">
        <f aca="false">J1257+L1257</f>
        <v>185.2518872</v>
      </c>
      <c r="O1257" s="0" t="n">
        <f aca="false">O1256+N1257</f>
        <v>103685.136079339</v>
      </c>
      <c r="P1257" s="0" t="n">
        <f aca="false">MIN($B$5,P1256+K1257*$B$6-I1257)</f>
        <v>330.81</v>
      </c>
      <c r="Q1257" s="0" t="n">
        <f aca="false">MAX(0,F1257-H1257-K1257-L1257)</f>
        <v>0</v>
      </c>
    </row>
    <row r="1258" customFormat="false" ht="15" hidden="false" customHeight="false" outlineLevel="0" collapsed="false">
      <c r="A1258" s="0" t="n">
        <f aca="false">'Profiles 8760'!A1247</f>
        <v>1245</v>
      </c>
      <c r="B1258" s="0" t="n">
        <f aca="false">'Profiles 8760'!B1247</f>
        <v>2</v>
      </c>
      <c r="C1258" s="0" t="n">
        <f aca="false">'Profiles 8760'!E1247</f>
        <v>1</v>
      </c>
      <c r="D1258" s="0" t="n">
        <f aca="false">'Profiles 8760'!F1247</f>
        <v>0</v>
      </c>
      <c r="E1258" s="0" t="n">
        <f aca="false">'Profiles 8760'!G1247</f>
        <v>0.14217</v>
      </c>
      <c r="F1258" s="0" t="n">
        <f aca="false">D1258*Assumptions!$C$11*$B$7+E1258*Assumptions!$C$12*$B$8</f>
        <v>5.814753</v>
      </c>
      <c r="G1258" s="0" t="n">
        <f aca="false">C1258*Assumptions!$C$15</f>
        <v>200</v>
      </c>
      <c r="H1258" s="0" t="n">
        <f aca="false">MIN(F1258,G1258)</f>
        <v>5.814753</v>
      </c>
      <c r="I1258" s="0" t="n">
        <f aca="false">IF(C1258=1,MIN(G1258-H1258,Assumptions!$C$13,P1257),0)</f>
        <v>180</v>
      </c>
      <c r="J1258" s="0" t="n">
        <f aca="false">H1258+I1258</f>
        <v>185.814753</v>
      </c>
      <c r="K1258" s="0" t="n">
        <f aca="false">MIN(IF(C1258=1,F1258-H1258,F1258),Assumptions!$C$13,MAX(0,($B$5-P1257)/$B$6))</f>
        <v>0</v>
      </c>
      <c r="L1258" s="0" t="n">
        <f aca="false">IF(C1258=1,0,MIN(F1258-K1258,Assumptions!$C$15,MAX(0,$B$10-O1257-M1258)))</f>
        <v>0</v>
      </c>
      <c r="M1258" s="0" t="n">
        <f aca="false">'Profiles 8760'!H1247</f>
        <v>250400</v>
      </c>
      <c r="N1258" s="0" t="n">
        <f aca="false">J1258+L1258</f>
        <v>185.814753</v>
      </c>
      <c r="O1258" s="0" t="n">
        <f aca="false">O1257+N1258</f>
        <v>103870.950832339</v>
      </c>
      <c r="P1258" s="0" t="n">
        <f aca="false">MIN($B$5,P1257+K1258*$B$6-I1258)</f>
        <v>150.81</v>
      </c>
      <c r="Q1258" s="0" t="n">
        <f aca="false">MAX(0,F1258-H1258-K1258-L1258)</f>
        <v>0</v>
      </c>
    </row>
    <row r="1259" customFormat="false" ht="15" hidden="false" customHeight="false" outlineLevel="0" collapsed="false">
      <c r="A1259" s="0" t="n">
        <f aca="false">'Profiles 8760'!A1248</f>
        <v>1246</v>
      </c>
      <c r="B1259" s="0" t="n">
        <f aca="false">'Profiles 8760'!B1248</f>
        <v>2</v>
      </c>
      <c r="C1259" s="0" t="n">
        <f aca="false">'Profiles 8760'!E1248</f>
        <v>0</v>
      </c>
      <c r="D1259" s="0" t="n">
        <f aca="false">'Profiles 8760'!F1248</f>
        <v>0</v>
      </c>
      <c r="E1259" s="0" t="n">
        <f aca="false">'Profiles 8760'!G1248</f>
        <v>0.163067</v>
      </c>
      <c r="F1259" s="0" t="n">
        <f aca="false">D1259*Assumptions!$C$11*$B$7+E1259*Assumptions!$C$12*$B$8</f>
        <v>6.6694403</v>
      </c>
      <c r="G1259" s="0" t="n">
        <f aca="false">C1259*Assumptions!$C$15</f>
        <v>0</v>
      </c>
      <c r="H1259" s="0" t="n">
        <f aca="false">MIN(F1259,G1259)</f>
        <v>0</v>
      </c>
      <c r="I1259" s="0" t="n">
        <f aca="false">IF(C1259=1,MIN(G1259-H1259,Assumptions!$C$13,P1258),0)</f>
        <v>0</v>
      </c>
      <c r="J1259" s="0" t="n">
        <f aca="false">H1259+I1259</f>
        <v>0</v>
      </c>
      <c r="K1259" s="0" t="n">
        <f aca="false">MIN(IF(C1259=1,F1259-H1259,F1259),Assumptions!$C$13,MAX(0,($B$5-P1258)/$B$6))</f>
        <v>6.6694403</v>
      </c>
      <c r="L1259" s="0" t="n">
        <f aca="false">IF(C1259=1,0,MIN(F1259-K1259,Assumptions!$C$15,MAX(0,$B$10-O1258-M1259)))</f>
        <v>0</v>
      </c>
      <c r="M1259" s="0" t="n">
        <f aca="false">'Profiles 8760'!H1248</f>
        <v>250400</v>
      </c>
      <c r="N1259" s="0" t="n">
        <f aca="false">J1259+L1259</f>
        <v>0</v>
      </c>
      <c r="O1259" s="0" t="n">
        <f aca="false">O1258+N1259</f>
        <v>103870.950832339</v>
      </c>
      <c r="P1259" s="0" t="n">
        <f aca="false">MIN($B$5,P1258+K1259*$B$6-I1259)</f>
        <v>156.59107085204</v>
      </c>
      <c r="Q1259" s="0" t="n">
        <f aca="false">MAX(0,F1259-H1259-K1259-L1259)</f>
        <v>0</v>
      </c>
    </row>
    <row r="1260" customFormat="false" ht="15" hidden="false" customHeight="false" outlineLevel="0" collapsed="false">
      <c r="A1260" s="0" t="n">
        <f aca="false">'Profiles 8760'!A1249</f>
        <v>1247</v>
      </c>
      <c r="B1260" s="0" t="n">
        <f aca="false">'Profiles 8760'!B1249</f>
        <v>2</v>
      </c>
      <c r="C1260" s="0" t="n">
        <f aca="false">'Profiles 8760'!E1249</f>
        <v>0</v>
      </c>
      <c r="D1260" s="0" t="n">
        <f aca="false">'Profiles 8760'!F1249</f>
        <v>0</v>
      </c>
      <c r="E1260" s="0" t="n">
        <f aca="false">'Profiles 8760'!G1249</f>
        <v>0.154439</v>
      </c>
      <c r="F1260" s="0" t="n">
        <f aca="false">D1260*Assumptions!$C$11*$B$7+E1260*Assumptions!$C$12*$B$8</f>
        <v>6.3165551</v>
      </c>
      <c r="G1260" s="0" t="n">
        <f aca="false">C1260*Assumptions!$C$15</f>
        <v>0</v>
      </c>
      <c r="H1260" s="0" t="n">
        <f aca="false">MIN(F1260,G1260)</f>
        <v>0</v>
      </c>
      <c r="I1260" s="0" t="n">
        <f aca="false">IF(C1260=1,MIN(G1260-H1260,Assumptions!$C$13,P1259),0)</f>
        <v>0</v>
      </c>
      <c r="J1260" s="0" t="n">
        <f aca="false">H1260+I1260</f>
        <v>0</v>
      </c>
      <c r="K1260" s="0" t="n">
        <f aca="false">MIN(IF(C1260=1,F1260-H1260,F1260),Assumptions!$C$13,MAX(0,($B$5-P1259)/$B$6))</f>
        <v>6.3165551</v>
      </c>
      <c r="L1260" s="0" t="n">
        <f aca="false">IF(C1260=1,0,MIN(F1260-K1260,Assumptions!$C$15,MAX(0,$B$10-O1259-M1260)))</f>
        <v>0</v>
      </c>
      <c r="M1260" s="0" t="n">
        <f aca="false">'Profiles 8760'!H1249</f>
        <v>250400</v>
      </c>
      <c r="N1260" s="0" t="n">
        <f aca="false">J1260+L1260</f>
        <v>0</v>
      </c>
      <c r="O1260" s="0" t="n">
        <f aca="false">O1259+N1260</f>
        <v>103870.950832339</v>
      </c>
      <c r="P1260" s="0" t="n">
        <f aca="false">MIN($B$5,P1259+K1260*$B$6-I1260)</f>
        <v>162.06626081272</v>
      </c>
      <c r="Q1260" s="0" t="n">
        <f aca="false">MAX(0,F1260-H1260-K1260-L1260)</f>
        <v>0</v>
      </c>
    </row>
    <row r="1261" customFormat="false" ht="15" hidden="false" customHeight="false" outlineLevel="0" collapsed="false">
      <c r="A1261" s="0" t="n">
        <f aca="false">'Profiles 8760'!A1250</f>
        <v>1248</v>
      </c>
      <c r="B1261" s="0" t="n">
        <f aca="false">'Profiles 8760'!B1250</f>
        <v>2</v>
      </c>
      <c r="C1261" s="0" t="n">
        <f aca="false">'Profiles 8760'!E1250</f>
        <v>0</v>
      </c>
      <c r="D1261" s="0" t="n">
        <f aca="false">'Profiles 8760'!F1250</f>
        <v>0</v>
      </c>
      <c r="E1261" s="0" t="n">
        <f aca="false">'Profiles 8760'!G1250</f>
        <v>0.153867</v>
      </c>
      <c r="F1261" s="0" t="n">
        <f aca="false">D1261*Assumptions!$C$11*$B$7+E1261*Assumptions!$C$12*$B$8</f>
        <v>6.2931603</v>
      </c>
      <c r="G1261" s="0" t="n">
        <f aca="false">C1261*Assumptions!$C$15</f>
        <v>0</v>
      </c>
      <c r="H1261" s="0" t="n">
        <f aca="false">MIN(F1261,G1261)</f>
        <v>0</v>
      </c>
      <c r="I1261" s="0" t="n">
        <f aca="false">IF(C1261=1,MIN(G1261-H1261,Assumptions!$C$13,P1260),0)</f>
        <v>0</v>
      </c>
      <c r="J1261" s="0" t="n">
        <f aca="false">H1261+I1261</f>
        <v>0</v>
      </c>
      <c r="K1261" s="0" t="n">
        <f aca="false">MIN(IF(C1261=1,F1261-H1261,F1261),Assumptions!$C$13,MAX(0,($B$5-P1260)/$B$6))</f>
        <v>6.2931603</v>
      </c>
      <c r="L1261" s="0" t="n">
        <f aca="false">IF(C1261=1,0,MIN(F1261-K1261,Assumptions!$C$15,MAX(0,$B$10-O1260-M1261)))</f>
        <v>0</v>
      </c>
      <c r="M1261" s="0" t="n">
        <f aca="false">'Profiles 8760'!H1250</f>
        <v>250400</v>
      </c>
      <c r="N1261" s="0" t="n">
        <f aca="false">J1261+L1261</f>
        <v>0</v>
      </c>
      <c r="O1261" s="0" t="n">
        <f aca="false">O1260+N1261</f>
        <v>103870.950832339</v>
      </c>
      <c r="P1261" s="0" t="n">
        <f aca="false">MIN($B$5,P1260+K1261*$B$6-I1261)</f>
        <v>167.52117216076</v>
      </c>
      <c r="Q1261" s="0" t="n">
        <f aca="false">MAX(0,F1261-H1261-K1261-L1261)</f>
        <v>0</v>
      </c>
    </row>
    <row r="1262" customFormat="false" ht="15" hidden="false" customHeight="false" outlineLevel="0" collapsed="false">
      <c r="A1262" s="0" t="n">
        <f aca="false">'Profiles 8760'!A1251</f>
        <v>1249</v>
      </c>
      <c r="B1262" s="0" t="n">
        <f aca="false">'Profiles 8760'!B1251</f>
        <v>2</v>
      </c>
      <c r="C1262" s="0" t="n">
        <f aca="false">'Profiles 8760'!E1251</f>
        <v>0</v>
      </c>
      <c r="D1262" s="0" t="n">
        <f aca="false">'Profiles 8760'!F1251</f>
        <v>0</v>
      </c>
      <c r="E1262" s="0" t="n">
        <f aca="false">'Profiles 8760'!G1251</f>
        <v>0.142378</v>
      </c>
      <c r="F1262" s="0" t="n">
        <f aca="false">D1262*Assumptions!$C$11*$B$7+E1262*Assumptions!$C$12*$B$8</f>
        <v>5.8232602</v>
      </c>
      <c r="G1262" s="0" t="n">
        <f aca="false">C1262*Assumptions!$C$15</f>
        <v>0</v>
      </c>
      <c r="H1262" s="0" t="n">
        <f aca="false">MIN(F1262,G1262)</f>
        <v>0</v>
      </c>
      <c r="I1262" s="0" t="n">
        <f aca="false">IF(C1262=1,MIN(G1262-H1262,Assumptions!$C$13,P1261),0)</f>
        <v>0</v>
      </c>
      <c r="J1262" s="0" t="n">
        <f aca="false">H1262+I1262</f>
        <v>0</v>
      </c>
      <c r="K1262" s="0" t="n">
        <f aca="false">MIN(IF(C1262=1,F1262-H1262,F1262),Assumptions!$C$13,MAX(0,($B$5-P1261)/$B$6))</f>
        <v>5.8232602</v>
      </c>
      <c r="L1262" s="0" t="n">
        <f aca="false">IF(C1262=1,0,MIN(F1262-K1262,Assumptions!$C$15,MAX(0,$B$10-O1261-M1262)))</f>
        <v>0</v>
      </c>
      <c r="M1262" s="0" t="n">
        <f aca="false">'Profiles 8760'!H1251</f>
        <v>250400</v>
      </c>
      <c r="N1262" s="0" t="n">
        <f aca="false">J1262+L1262</f>
        <v>0</v>
      </c>
      <c r="O1262" s="0" t="n">
        <f aca="false">O1261+N1262</f>
        <v>103870.950832339</v>
      </c>
      <c r="P1262" s="0" t="n">
        <f aca="false">MIN($B$5,P1261+K1262*$B$6-I1262)</f>
        <v>172.56877410212</v>
      </c>
      <c r="Q1262" s="0" t="n">
        <f aca="false">MAX(0,F1262-H1262-K1262-L1262)</f>
        <v>0</v>
      </c>
    </row>
    <row r="1263" customFormat="false" ht="15" hidden="false" customHeight="false" outlineLevel="0" collapsed="false">
      <c r="A1263" s="0" t="n">
        <f aca="false">'Profiles 8760'!A1252</f>
        <v>1250</v>
      </c>
      <c r="B1263" s="0" t="n">
        <f aca="false">'Profiles 8760'!B1252</f>
        <v>2</v>
      </c>
      <c r="C1263" s="0" t="n">
        <f aca="false">'Profiles 8760'!E1252</f>
        <v>0</v>
      </c>
      <c r="D1263" s="0" t="n">
        <f aca="false">'Profiles 8760'!F1252</f>
        <v>0</v>
      </c>
      <c r="E1263" s="0" t="n">
        <f aca="false">'Profiles 8760'!G1252</f>
        <v>0.123514</v>
      </c>
      <c r="F1263" s="0" t="n">
        <f aca="false">D1263*Assumptions!$C$11*$B$7+E1263*Assumptions!$C$12*$B$8</f>
        <v>5.0517226</v>
      </c>
      <c r="G1263" s="0" t="n">
        <f aca="false">C1263*Assumptions!$C$15</f>
        <v>0</v>
      </c>
      <c r="H1263" s="0" t="n">
        <f aca="false">MIN(F1263,G1263)</f>
        <v>0</v>
      </c>
      <c r="I1263" s="0" t="n">
        <f aca="false">IF(C1263=1,MIN(G1263-H1263,Assumptions!$C$13,P1262),0)</f>
        <v>0</v>
      </c>
      <c r="J1263" s="0" t="n">
        <f aca="false">H1263+I1263</f>
        <v>0</v>
      </c>
      <c r="K1263" s="0" t="n">
        <f aca="false">MIN(IF(C1263=1,F1263-H1263,F1263),Assumptions!$C$13,MAX(0,($B$5-P1262)/$B$6))</f>
        <v>5.0517226</v>
      </c>
      <c r="L1263" s="0" t="n">
        <f aca="false">IF(C1263=1,0,MIN(F1263-K1263,Assumptions!$C$15,MAX(0,$B$10-O1262-M1263)))</f>
        <v>0</v>
      </c>
      <c r="M1263" s="0" t="n">
        <f aca="false">'Profiles 8760'!H1252</f>
        <v>250400</v>
      </c>
      <c r="N1263" s="0" t="n">
        <f aca="false">J1263+L1263</f>
        <v>0</v>
      </c>
      <c r="O1263" s="0" t="n">
        <f aca="false">O1262+N1263</f>
        <v>103870.950832339</v>
      </c>
      <c r="P1263" s="0" t="n">
        <f aca="false">MIN($B$5,P1262+K1263*$B$6-I1263)</f>
        <v>176.9476072518</v>
      </c>
      <c r="Q1263" s="0" t="n">
        <f aca="false">MAX(0,F1263-H1263-K1263-L1263)</f>
        <v>0</v>
      </c>
    </row>
    <row r="1264" customFormat="false" ht="15" hidden="false" customHeight="false" outlineLevel="0" collapsed="false">
      <c r="A1264" s="0" t="n">
        <f aca="false">'Profiles 8760'!A1253</f>
        <v>1251</v>
      </c>
      <c r="B1264" s="0" t="n">
        <f aca="false">'Profiles 8760'!B1253</f>
        <v>2</v>
      </c>
      <c r="C1264" s="0" t="n">
        <f aca="false">'Profiles 8760'!E1253</f>
        <v>0</v>
      </c>
      <c r="D1264" s="0" t="n">
        <f aca="false">'Profiles 8760'!F1253</f>
        <v>0</v>
      </c>
      <c r="E1264" s="0" t="n">
        <f aca="false">'Profiles 8760'!G1253</f>
        <v>0.143636</v>
      </c>
      <c r="F1264" s="0" t="n">
        <f aca="false">D1264*Assumptions!$C$11*$B$7+E1264*Assumptions!$C$12*$B$8</f>
        <v>5.8747124</v>
      </c>
      <c r="G1264" s="0" t="n">
        <f aca="false">C1264*Assumptions!$C$15</f>
        <v>0</v>
      </c>
      <c r="H1264" s="0" t="n">
        <f aca="false">MIN(F1264,G1264)</f>
        <v>0</v>
      </c>
      <c r="I1264" s="0" t="n">
        <f aca="false">IF(C1264=1,MIN(G1264-H1264,Assumptions!$C$13,P1263),0)</f>
        <v>0</v>
      </c>
      <c r="J1264" s="0" t="n">
        <f aca="false">H1264+I1264</f>
        <v>0</v>
      </c>
      <c r="K1264" s="0" t="n">
        <f aca="false">MIN(IF(C1264=1,F1264-H1264,F1264),Assumptions!$C$13,MAX(0,($B$5-P1263)/$B$6))</f>
        <v>5.8747124</v>
      </c>
      <c r="L1264" s="0" t="n">
        <f aca="false">IF(C1264=1,0,MIN(F1264-K1264,Assumptions!$C$15,MAX(0,$B$10-O1263-M1264)))</f>
        <v>0</v>
      </c>
      <c r="M1264" s="0" t="n">
        <f aca="false">'Profiles 8760'!H1253</f>
        <v>250400</v>
      </c>
      <c r="N1264" s="0" t="n">
        <f aca="false">J1264+L1264</f>
        <v>0</v>
      </c>
      <c r="O1264" s="0" t="n">
        <f aca="false">O1263+N1264</f>
        <v>103870.950832339</v>
      </c>
      <c r="P1264" s="0" t="n">
        <f aca="false">MIN($B$5,P1263+K1264*$B$6-I1264)</f>
        <v>182.03980796012</v>
      </c>
      <c r="Q1264" s="0" t="n">
        <f aca="false">MAX(0,F1264-H1264-K1264-L1264)</f>
        <v>0</v>
      </c>
    </row>
    <row r="1265" customFormat="false" ht="15" hidden="false" customHeight="false" outlineLevel="0" collapsed="false">
      <c r="A1265" s="0" t="n">
        <f aca="false">'Profiles 8760'!A1254</f>
        <v>1252</v>
      </c>
      <c r="B1265" s="0" t="n">
        <f aca="false">'Profiles 8760'!B1254</f>
        <v>2</v>
      </c>
      <c r="C1265" s="0" t="n">
        <f aca="false">'Profiles 8760'!E1254</f>
        <v>0</v>
      </c>
      <c r="D1265" s="0" t="n">
        <f aca="false">'Profiles 8760'!F1254</f>
        <v>0</v>
      </c>
      <c r="E1265" s="0" t="n">
        <f aca="false">'Profiles 8760'!G1254</f>
        <v>0.172135</v>
      </c>
      <c r="F1265" s="0" t="n">
        <f aca="false">D1265*Assumptions!$C$11*$B$7+E1265*Assumptions!$C$12*$B$8</f>
        <v>7.0403215</v>
      </c>
      <c r="G1265" s="0" t="n">
        <f aca="false">C1265*Assumptions!$C$15</f>
        <v>0</v>
      </c>
      <c r="H1265" s="0" t="n">
        <f aca="false">MIN(F1265,G1265)</f>
        <v>0</v>
      </c>
      <c r="I1265" s="0" t="n">
        <f aca="false">IF(C1265=1,MIN(G1265-H1265,Assumptions!$C$13,P1264),0)</f>
        <v>0</v>
      </c>
      <c r="J1265" s="0" t="n">
        <f aca="false">H1265+I1265</f>
        <v>0</v>
      </c>
      <c r="K1265" s="0" t="n">
        <f aca="false">MIN(IF(C1265=1,F1265-H1265,F1265),Assumptions!$C$13,MAX(0,($B$5-P1264)/$B$6))</f>
        <v>7.0403215</v>
      </c>
      <c r="L1265" s="0" t="n">
        <f aca="false">IF(C1265=1,0,MIN(F1265-K1265,Assumptions!$C$15,MAX(0,$B$10-O1264-M1265)))</f>
        <v>0</v>
      </c>
      <c r="M1265" s="0" t="n">
        <f aca="false">'Profiles 8760'!H1254</f>
        <v>250400</v>
      </c>
      <c r="N1265" s="0" t="n">
        <f aca="false">J1265+L1265</f>
        <v>0</v>
      </c>
      <c r="O1265" s="0" t="n">
        <f aca="false">O1264+N1265</f>
        <v>103870.950832339</v>
      </c>
      <c r="P1265" s="0" t="n">
        <f aca="false">MIN($B$5,P1264+K1265*$B$6-I1265)</f>
        <v>188.14235863632</v>
      </c>
      <c r="Q1265" s="0" t="n">
        <f aca="false">MAX(0,F1265-H1265-K1265-L1265)</f>
        <v>0</v>
      </c>
    </row>
    <row r="1266" customFormat="false" ht="15" hidden="false" customHeight="false" outlineLevel="0" collapsed="false">
      <c r="A1266" s="0" t="n">
        <f aca="false">'Profiles 8760'!A1255</f>
        <v>1253</v>
      </c>
      <c r="B1266" s="0" t="n">
        <f aca="false">'Profiles 8760'!B1255</f>
        <v>2</v>
      </c>
      <c r="C1266" s="0" t="n">
        <f aca="false">'Profiles 8760'!E1255</f>
        <v>0</v>
      </c>
      <c r="D1266" s="0" t="n">
        <f aca="false">'Profiles 8760'!F1255</f>
        <v>0</v>
      </c>
      <c r="E1266" s="0" t="n">
        <f aca="false">'Profiles 8760'!G1255</f>
        <v>0.139983</v>
      </c>
      <c r="F1266" s="0" t="n">
        <f aca="false">D1266*Assumptions!$C$11*$B$7+E1266*Assumptions!$C$12*$B$8</f>
        <v>5.7253047</v>
      </c>
      <c r="G1266" s="0" t="n">
        <f aca="false">C1266*Assumptions!$C$15</f>
        <v>0</v>
      </c>
      <c r="H1266" s="0" t="n">
        <f aca="false">MIN(F1266,G1266)</f>
        <v>0</v>
      </c>
      <c r="I1266" s="0" t="n">
        <f aca="false">IF(C1266=1,MIN(G1266-H1266,Assumptions!$C$13,P1265),0)</f>
        <v>0</v>
      </c>
      <c r="J1266" s="0" t="n">
        <f aca="false">H1266+I1266</f>
        <v>0</v>
      </c>
      <c r="K1266" s="0" t="n">
        <f aca="false">MIN(IF(C1266=1,F1266-H1266,F1266),Assumptions!$C$13,MAX(0,($B$5-P1265)/$B$6))</f>
        <v>5.7253047</v>
      </c>
      <c r="L1266" s="0" t="n">
        <f aca="false">IF(C1266=1,0,MIN(F1266-K1266,Assumptions!$C$15,MAX(0,$B$10-O1265-M1266)))</f>
        <v>0</v>
      </c>
      <c r="M1266" s="0" t="n">
        <f aca="false">'Profiles 8760'!H1255</f>
        <v>250400</v>
      </c>
      <c r="N1266" s="0" t="n">
        <f aca="false">J1266+L1266</f>
        <v>0</v>
      </c>
      <c r="O1266" s="0" t="n">
        <f aca="false">O1265+N1266</f>
        <v>103870.950832339</v>
      </c>
      <c r="P1266" s="0" t="n">
        <f aca="false">MIN($B$5,P1265+K1266*$B$6-I1266)</f>
        <v>193.10505275028</v>
      </c>
      <c r="Q1266" s="0" t="n">
        <f aca="false">MAX(0,F1266-H1266-K1266-L1266)</f>
        <v>0</v>
      </c>
    </row>
    <row r="1267" customFormat="false" ht="15" hidden="false" customHeight="false" outlineLevel="0" collapsed="false">
      <c r="A1267" s="0" t="n">
        <f aca="false">'Profiles 8760'!A1256</f>
        <v>1254</v>
      </c>
      <c r="B1267" s="0" t="n">
        <f aca="false">'Profiles 8760'!B1256</f>
        <v>2</v>
      </c>
      <c r="C1267" s="0" t="n">
        <f aca="false">'Profiles 8760'!E1256</f>
        <v>0</v>
      </c>
      <c r="D1267" s="0" t="n">
        <f aca="false">'Profiles 8760'!F1256</f>
        <v>0</v>
      </c>
      <c r="E1267" s="0" t="n">
        <f aca="false">'Profiles 8760'!G1256</f>
        <v>0.135219</v>
      </c>
      <c r="F1267" s="0" t="n">
        <f aca="false">D1267*Assumptions!$C$11*$B$7+E1267*Assumptions!$C$12*$B$8</f>
        <v>5.5304571</v>
      </c>
      <c r="G1267" s="0" t="n">
        <f aca="false">C1267*Assumptions!$C$15</f>
        <v>0</v>
      </c>
      <c r="H1267" s="0" t="n">
        <f aca="false">MIN(F1267,G1267)</f>
        <v>0</v>
      </c>
      <c r="I1267" s="0" t="n">
        <f aca="false">IF(C1267=1,MIN(G1267-H1267,Assumptions!$C$13,P1266),0)</f>
        <v>0</v>
      </c>
      <c r="J1267" s="0" t="n">
        <f aca="false">H1267+I1267</f>
        <v>0</v>
      </c>
      <c r="K1267" s="0" t="n">
        <f aca="false">MIN(IF(C1267=1,F1267-H1267,F1267),Assumptions!$C$13,MAX(0,($B$5-P1266)/$B$6))</f>
        <v>5.5304571</v>
      </c>
      <c r="L1267" s="0" t="n">
        <f aca="false">IF(C1267=1,0,MIN(F1267-K1267,Assumptions!$C$15,MAX(0,$B$10-O1266-M1267)))</f>
        <v>0</v>
      </c>
      <c r="M1267" s="0" t="n">
        <f aca="false">'Profiles 8760'!H1256</f>
        <v>250400</v>
      </c>
      <c r="N1267" s="0" t="n">
        <f aca="false">J1267+L1267</f>
        <v>0</v>
      </c>
      <c r="O1267" s="0" t="n">
        <f aca="false">O1266+N1267</f>
        <v>103870.950832339</v>
      </c>
      <c r="P1267" s="0" t="n">
        <f aca="false">MIN($B$5,P1266+K1267*$B$6-I1267)</f>
        <v>197.89885296456</v>
      </c>
      <c r="Q1267" s="0" t="n">
        <f aca="false">MAX(0,F1267-H1267-K1267-L1267)</f>
        <v>0</v>
      </c>
    </row>
    <row r="1268" customFormat="false" ht="15" hidden="false" customHeight="false" outlineLevel="0" collapsed="false">
      <c r="A1268" s="0" t="n">
        <f aca="false">'Profiles 8760'!A1257</f>
        <v>1255</v>
      </c>
      <c r="B1268" s="0" t="n">
        <f aca="false">'Profiles 8760'!B1257</f>
        <v>2</v>
      </c>
      <c r="C1268" s="0" t="n">
        <f aca="false">'Profiles 8760'!E1257</f>
        <v>0</v>
      </c>
      <c r="D1268" s="0" t="n">
        <f aca="false">'Profiles 8760'!F1257</f>
        <v>0</v>
      </c>
      <c r="E1268" s="0" t="n">
        <f aca="false">'Profiles 8760'!G1257</f>
        <v>0.11969</v>
      </c>
      <c r="F1268" s="0" t="n">
        <f aca="false">D1268*Assumptions!$C$11*$B$7+E1268*Assumptions!$C$12*$B$8</f>
        <v>4.895321</v>
      </c>
      <c r="G1268" s="0" t="n">
        <f aca="false">C1268*Assumptions!$C$15</f>
        <v>0</v>
      </c>
      <c r="H1268" s="0" t="n">
        <f aca="false">MIN(F1268,G1268)</f>
        <v>0</v>
      </c>
      <c r="I1268" s="0" t="n">
        <f aca="false">IF(C1268=1,MIN(G1268-H1268,Assumptions!$C$13,P1267),0)</f>
        <v>0</v>
      </c>
      <c r="J1268" s="0" t="n">
        <f aca="false">H1268+I1268</f>
        <v>0</v>
      </c>
      <c r="K1268" s="0" t="n">
        <f aca="false">MIN(IF(C1268=1,F1268-H1268,F1268),Assumptions!$C$13,MAX(0,($B$5-P1267)/$B$6))</f>
        <v>4.895321</v>
      </c>
      <c r="L1268" s="0" t="n">
        <f aca="false">IF(C1268=1,0,MIN(F1268-K1268,Assumptions!$C$15,MAX(0,$B$10-O1267-M1268)))</f>
        <v>0</v>
      </c>
      <c r="M1268" s="0" t="n">
        <f aca="false">'Profiles 8760'!H1257</f>
        <v>250400</v>
      </c>
      <c r="N1268" s="0" t="n">
        <f aca="false">J1268+L1268</f>
        <v>0</v>
      </c>
      <c r="O1268" s="0" t="n">
        <f aca="false">O1267+N1268</f>
        <v>103870.950832339</v>
      </c>
      <c r="P1268" s="0" t="n">
        <f aca="false">MIN($B$5,P1267+K1268*$B$6-I1268)</f>
        <v>202.14211720736</v>
      </c>
      <c r="Q1268" s="0" t="n">
        <f aca="false">MAX(0,F1268-H1268-K1268-L1268)</f>
        <v>0</v>
      </c>
    </row>
    <row r="1269" customFormat="false" ht="15" hidden="false" customHeight="false" outlineLevel="0" collapsed="false">
      <c r="A1269" s="0" t="n">
        <f aca="false">'Profiles 8760'!A1258</f>
        <v>1256</v>
      </c>
      <c r="B1269" s="0" t="n">
        <f aca="false">'Profiles 8760'!B1258</f>
        <v>2</v>
      </c>
      <c r="C1269" s="0" t="n">
        <f aca="false">'Profiles 8760'!E1258</f>
        <v>1</v>
      </c>
      <c r="D1269" s="0" t="n">
        <f aca="false">'Profiles 8760'!F1258</f>
        <v>0.099927</v>
      </c>
      <c r="E1269" s="0" t="n">
        <f aca="false">'Profiles 8760'!G1258</f>
        <v>0.108733</v>
      </c>
      <c r="F1269" s="0" t="n">
        <f aca="false">D1269*Assumptions!$C$11*$B$7+E1269*Assumptions!$C$12*$B$8</f>
        <v>33.3060973</v>
      </c>
      <c r="G1269" s="0" t="n">
        <f aca="false">C1269*Assumptions!$C$15</f>
        <v>200</v>
      </c>
      <c r="H1269" s="0" t="n">
        <f aca="false">MIN(F1269,G1269)</f>
        <v>33.3060973</v>
      </c>
      <c r="I1269" s="0" t="n">
        <f aca="false">IF(C1269=1,MIN(G1269-H1269,Assumptions!$C$13,P1268),0)</f>
        <v>166.6939027</v>
      </c>
      <c r="J1269" s="0" t="n">
        <f aca="false">H1269+I1269</f>
        <v>200</v>
      </c>
      <c r="K1269" s="0" t="n">
        <f aca="false">MIN(IF(C1269=1,F1269-H1269,F1269),Assumptions!$C$13,MAX(0,($B$5-P1268)/$B$6))</f>
        <v>0</v>
      </c>
      <c r="L1269" s="0" t="n">
        <f aca="false">IF(C1269=1,0,MIN(F1269-K1269,Assumptions!$C$15,MAX(0,$B$10-O1268-M1269)))</f>
        <v>0</v>
      </c>
      <c r="M1269" s="0" t="n">
        <f aca="false">'Profiles 8760'!H1258</f>
        <v>250200</v>
      </c>
      <c r="N1269" s="0" t="n">
        <f aca="false">J1269+L1269</f>
        <v>200</v>
      </c>
      <c r="O1269" s="0" t="n">
        <f aca="false">O1268+N1269</f>
        <v>104070.950832339</v>
      </c>
      <c r="P1269" s="0" t="n">
        <f aca="false">MIN($B$5,P1268+K1269*$B$6-I1269)</f>
        <v>35.44821450736</v>
      </c>
      <c r="Q1269" s="0" t="n">
        <f aca="false">MAX(0,F1269-H1269-K1269-L1269)</f>
        <v>0</v>
      </c>
    </row>
    <row r="1270" customFormat="false" ht="15" hidden="false" customHeight="false" outlineLevel="0" collapsed="false">
      <c r="A1270" s="0" t="n">
        <f aca="false">'Profiles 8760'!A1259</f>
        <v>1257</v>
      </c>
      <c r="B1270" s="0" t="n">
        <f aca="false">'Profiles 8760'!B1259</f>
        <v>2</v>
      </c>
      <c r="C1270" s="0" t="n">
        <f aca="false">'Profiles 8760'!E1259</f>
        <v>1</v>
      </c>
      <c r="D1270" s="0" t="n">
        <f aca="false">'Profiles 8760'!F1259</f>
        <v>0.33755</v>
      </c>
      <c r="E1270" s="0" t="n">
        <f aca="false">'Profiles 8760'!G1259</f>
        <v>0.125131</v>
      </c>
      <c r="F1270" s="0" t="n">
        <f aca="false">D1270*Assumptions!$C$11*$B$7+E1270*Assumptions!$C$12*$B$8</f>
        <v>102.6022979</v>
      </c>
      <c r="G1270" s="0" t="n">
        <f aca="false">C1270*Assumptions!$C$15</f>
        <v>200</v>
      </c>
      <c r="H1270" s="0" t="n">
        <f aca="false">MIN(F1270,G1270)</f>
        <v>102.6022979</v>
      </c>
      <c r="I1270" s="0" t="n">
        <f aca="false">IF(C1270=1,MIN(G1270-H1270,Assumptions!$C$13,P1269),0)</f>
        <v>35.44821450736</v>
      </c>
      <c r="J1270" s="0" t="n">
        <f aca="false">H1270+I1270</f>
        <v>138.05051240736</v>
      </c>
      <c r="K1270" s="0" t="n">
        <f aca="false">MIN(IF(C1270=1,F1270-H1270,F1270),Assumptions!$C$13,MAX(0,($B$5-P1269)/$B$6))</f>
        <v>0</v>
      </c>
      <c r="L1270" s="0" t="n">
        <f aca="false">IF(C1270=1,0,MIN(F1270-K1270,Assumptions!$C$15,MAX(0,$B$10-O1269-M1270)))</f>
        <v>0</v>
      </c>
      <c r="M1270" s="0" t="n">
        <f aca="false">'Profiles 8760'!H1259</f>
        <v>250000</v>
      </c>
      <c r="N1270" s="0" t="n">
        <f aca="false">J1270+L1270</f>
        <v>138.05051240736</v>
      </c>
      <c r="O1270" s="0" t="n">
        <f aca="false">O1269+N1270</f>
        <v>104209.001344746</v>
      </c>
      <c r="P1270" s="0" t="n">
        <f aca="false">MIN($B$5,P1269+K1270*$B$6-I1270)</f>
        <v>0</v>
      </c>
      <c r="Q1270" s="0" t="n">
        <f aca="false">MAX(0,F1270-H1270-K1270-L1270)</f>
        <v>0</v>
      </c>
    </row>
    <row r="1271" customFormat="false" ht="15" hidden="false" customHeight="false" outlineLevel="0" collapsed="false">
      <c r="A1271" s="0" t="n">
        <f aca="false">'Profiles 8760'!A1260</f>
        <v>1258</v>
      </c>
      <c r="B1271" s="0" t="n">
        <f aca="false">'Profiles 8760'!B1260</f>
        <v>2</v>
      </c>
      <c r="C1271" s="0" t="n">
        <f aca="false">'Profiles 8760'!E1260</f>
        <v>0</v>
      </c>
      <c r="D1271" s="0" t="n">
        <f aca="false">'Profiles 8760'!F1260</f>
        <v>0.592641</v>
      </c>
      <c r="E1271" s="0" t="n">
        <f aca="false">'Profiles 8760'!G1260</f>
        <v>0.162366</v>
      </c>
      <c r="F1271" s="0" t="n">
        <f aca="false">D1271*Assumptions!$C$11*$B$7+E1271*Assumptions!$C$12*$B$8</f>
        <v>177.7954902</v>
      </c>
      <c r="G1271" s="0" t="n">
        <f aca="false">C1271*Assumptions!$C$15</f>
        <v>0</v>
      </c>
      <c r="H1271" s="0" t="n">
        <f aca="false">MIN(F1271,G1271)</f>
        <v>0</v>
      </c>
      <c r="I1271" s="0" t="n">
        <f aca="false">IF(C1271=1,MIN(G1271-H1271,Assumptions!$C$13,P1270),0)</f>
        <v>0</v>
      </c>
      <c r="J1271" s="0" t="n">
        <f aca="false">H1271+I1271</f>
        <v>0</v>
      </c>
      <c r="K1271" s="0" t="n">
        <f aca="false">MIN(IF(C1271=1,F1271-H1271,F1271),Assumptions!$C$13,MAX(0,($B$5-P1270)/$B$6))</f>
        <v>177.7954902</v>
      </c>
      <c r="L1271" s="0" t="n">
        <f aca="false">IF(C1271=1,0,MIN(F1271-K1271,Assumptions!$C$15,MAX(0,$B$10-O1270-M1271)))</f>
        <v>0</v>
      </c>
      <c r="M1271" s="0" t="n">
        <f aca="false">'Profiles 8760'!H1260</f>
        <v>250000</v>
      </c>
      <c r="N1271" s="0" t="n">
        <f aca="false">J1271+L1271</f>
        <v>0</v>
      </c>
      <c r="O1271" s="0" t="n">
        <f aca="false">O1270+N1271</f>
        <v>104209.001344746</v>
      </c>
      <c r="P1271" s="0" t="n">
        <f aca="false">MIN($B$5,P1270+K1271*$B$6-I1271)</f>
        <v>154.11313090536</v>
      </c>
      <c r="Q1271" s="0" t="n">
        <f aca="false">MAX(0,F1271-H1271-K1271-L1271)</f>
        <v>0</v>
      </c>
    </row>
    <row r="1272" customFormat="false" ht="15" hidden="false" customHeight="false" outlineLevel="0" collapsed="false">
      <c r="A1272" s="0" t="n">
        <f aca="false">'Profiles 8760'!A1261</f>
        <v>1259</v>
      </c>
      <c r="B1272" s="0" t="n">
        <f aca="false">'Profiles 8760'!B1261</f>
        <v>2</v>
      </c>
      <c r="C1272" s="0" t="n">
        <f aca="false">'Profiles 8760'!E1261</f>
        <v>0</v>
      </c>
      <c r="D1272" s="0" t="n">
        <f aca="false">'Profiles 8760'!F1261</f>
        <v>0.813239</v>
      </c>
      <c r="E1272" s="0" t="n">
        <f aca="false">'Profiles 8760'!G1261</f>
        <v>0.165922</v>
      </c>
      <c r="F1272" s="0" t="n">
        <f aca="false">D1272*Assumptions!$C$11*$B$7+E1272*Assumptions!$C$12*$B$8</f>
        <v>241.649633</v>
      </c>
      <c r="G1272" s="0" t="n">
        <f aca="false">C1272*Assumptions!$C$15</f>
        <v>0</v>
      </c>
      <c r="H1272" s="0" t="n">
        <f aca="false">MIN(F1272,G1272)</f>
        <v>0</v>
      </c>
      <c r="I1272" s="0" t="n">
        <f aca="false">IF(C1272=1,MIN(G1272-H1272,Assumptions!$C$13,P1271),0)</f>
        <v>0</v>
      </c>
      <c r="J1272" s="0" t="n">
        <f aca="false">H1272+I1272</f>
        <v>0</v>
      </c>
      <c r="K1272" s="0" t="n">
        <f aca="false">MIN(IF(C1272=1,F1272-H1272,F1272),Assumptions!$C$13,MAX(0,($B$5-P1271)/$B$6))</f>
        <v>180</v>
      </c>
      <c r="L1272" s="0" t="n">
        <f aca="false">IF(C1272=1,0,MIN(F1272-K1272,Assumptions!$C$15,MAX(0,$B$10-O1271-M1272)))</f>
        <v>61.649633</v>
      </c>
      <c r="M1272" s="0" t="n">
        <f aca="false">'Profiles 8760'!H1261</f>
        <v>250000</v>
      </c>
      <c r="N1272" s="0" t="n">
        <f aca="false">J1272+L1272</f>
        <v>61.649633</v>
      </c>
      <c r="O1272" s="0" t="n">
        <f aca="false">O1271+N1272</f>
        <v>104270.650977746</v>
      </c>
      <c r="P1272" s="0" t="n">
        <f aca="false">MIN($B$5,P1271+K1272*$B$6-I1272)</f>
        <v>310.13713090536</v>
      </c>
      <c r="Q1272" s="0" t="n">
        <f aca="false">MAX(0,F1272-H1272-K1272-L1272)</f>
        <v>0</v>
      </c>
    </row>
    <row r="1273" customFormat="false" ht="15" hidden="false" customHeight="false" outlineLevel="0" collapsed="false">
      <c r="A1273" s="0" t="n">
        <f aca="false">'Profiles 8760'!A1262</f>
        <v>1260</v>
      </c>
      <c r="B1273" s="0" t="n">
        <f aca="false">'Profiles 8760'!B1262</f>
        <v>2</v>
      </c>
      <c r="C1273" s="0" t="n">
        <f aca="false">'Profiles 8760'!E1262</f>
        <v>0</v>
      </c>
      <c r="D1273" s="0" t="n">
        <f aca="false">'Profiles 8760'!F1262</f>
        <v>0.961592</v>
      </c>
      <c r="E1273" s="0" t="n">
        <f aca="false">'Profiles 8760'!G1262</f>
        <v>0.174619</v>
      </c>
      <c r="F1273" s="0" t="n">
        <f aca="false">D1273*Assumptions!$C$11*$B$7+E1273*Assumptions!$C$12*$B$8</f>
        <v>284.8496867</v>
      </c>
      <c r="G1273" s="0" t="n">
        <f aca="false">C1273*Assumptions!$C$15</f>
        <v>0</v>
      </c>
      <c r="H1273" s="0" t="n">
        <f aca="false">MIN(F1273,G1273)</f>
        <v>0</v>
      </c>
      <c r="I1273" s="0" t="n">
        <f aca="false">IF(C1273=1,MIN(G1273-H1273,Assumptions!$C$13,P1272),0)</f>
        <v>0</v>
      </c>
      <c r="J1273" s="0" t="n">
        <f aca="false">H1273+I1273</f>
        <v>0</v>
      </c>
      <c r="K1273" s="0" t="n">
        <f aca="false">MIN(IF(C1273=1,F1273-H1273,F1273),Assumptions!$C$13,MAX(0,($B$5-P1272)/$B$6))</f>
        <v>180</v>
      </c>
      <c r="L1273" s="0" t="n">
        <f aca="false">IF(C1273=1,0,MIN(F1273-K1273,Assumptions!$C$15,MAX(0,$B$10-O1272-M1273)))</f>
        <v>104.8496867</v>
      </c>
      <c r="M1273" s="0" t="n">
        <f aca="false">'Profiles 8760'!H1262</f>
        <v>250000</v>
      </c>
      <c r="N1273" s="0" t="n">
        <f aca="false">J1273+L1273</f>
        <v>104.8496867</v>
      </c>
      <c r="O1273" s="0" t="n">
        <f aca="false">O1272+N1273</f>
        <v>104375.500664446</v>
      </c>
      <c r="P1273" s="0" t="n">
        <f aca="false">MIN($B$5,P1272+K1273*$B$6-I1273)</f>
        <v>466.16113090536</v>
      </c>
      <c r="Q1273" s="0" t="n">
        <f aca="false">MAX(0,F1273-H1273-K1273-L1273)</f>
        <v>0</v>
      </c>
    </row>
    <row r="1274" customFormat="false" ht="15" hidden="false" customHeight="false" outlineLevel="0" collapsed="false">
      <c r="A1274" s="0" t="n">
        <f aca="false">'Profiles 8760'!A1263</f>
        <v>1261</v>
      </c>
      <c r="B1274" s="0" t="n">
        <f aca="false">'Profiles 8760'!B1263</f>
        <v>2</v>
      </c>
      <c r="C1274" s="0" t="n">
        <f aca="false">'Profiles 8760'!E1263</f>
        <v>0</v>
      </c>
      <c r="D1274" s="0" t="n">
        <f aca="false">'Profiles 8760'!F1263</f>
        <v>1</v>
      </c>
      <c r="E1274" s="0" t="n">
        <f aca="false">'Profiles 8760'!G1263</f>
        <v>0.155728</v>
      </c>
      <c r="F1274" s="0" t="n">
        <f aca="false">D1274*Assumptions!$C$11*$B$7+E1274*Assumptions!$C$12*$B$8</f>
        <v>295.1692752</v>
      </c>
      <c r="G1274" s="0" t="n">
        <f aca="false">C1274*Assumptions!$C$15</f>
        <v>0</v>
      </c>
      <c r="H1274" s="0" t="n">
        <f aca="false">MIN(F1274,G1274)</f>
        <v>0</v>
      </c>
      <c r="I1274" s="0" t="n">
        <f aca="false">IF(C1274=1,MIN(G1274-H1274,Assumptions!$C$13,P1273),0)</f>
        <v>0</v>
      </c>
      <c r="J1274" s="0" t="n">
        <f aca="false">H1274+I1274</f>
        <v>0</v>
      </c>
      <c r="K1274" s="0" t="n">
        <f aca="false">MIN(IF(C1274=1,F1274-H1274,F1274),Assumptions!$C$13,MAX(0,($B$5-P1273)/$B$6))</f>
        <v>51.5100012628519</v>
      </c>
      <c r="L1274" s="0" t="n">
        <f aca="false">IF(C1274=1,0,MIN(F1274-K1274,Assumptions!$C$15,MAX(0,$B$10-O1273-M1274)))</f>
        <v>200</v>
      </c>
      <c r="M1274" s="0" t="n">
        <f aca="false">'Profiles 8760'!H1263</f>
        <v>250000</v>
      </c>
      <c r="N1274" s="0" t="n">
        <f aca="false">J1274+L1274</f>
        <v>200</v>
      </c>
      <c r="O1274" s="0" t="n">
        <f aca="false">O1273+N1274</f>
        <v>104575.500664446</v>
      </c>
      <c r="P1274" s="0" t="n">
        <f aca="false">MIN($B$5,P1273+K1274*$B$6-I1274)</f>
        <v>510.81</v>
      </c>
      <c r="Q1274" s="0" t="n">
        <f aca="false">MAX(0,F1274-H1274-K1274-L1274)</f>
        <v>43.6592739371481</v>
      </c>
    </row>
    <row r="1275" customFormat="false" ht="15" hidden="false" customHeight="false" outlineLevel="0" collapsed="false">
      <c r="A1275" s="0" t="n">
        <f aca="false">'Profiles 8760'!A1264</f>
        <v>1262</v>
      </c>
      <c r="B1275" s="0" t="n">
        <f aca="false">'Profiles 8760'!B1264</f>
        <v>2</v>
      </c>
      <c r="C1275" s="0" t="n">
        <f aca="false">'Profiles 8760'!E1264</f>
        <v>0</v>
      </c>
      <c r="D1275" s="0" t="n">
        <f aca="false">'Profiles 8760'!F1264</f>
        <v>0.961592</v>
      </c>
      <c r="E1275" s="0" t="n">
        <f aca="false">'Profiles 8760'!G1264</f>
        <v>0.118488</v>
      </c>
      <c r="F1275" s="0" t="n">
        <f aca="false">D1275*Assumptions!$C$11*$B$7+E1275*Assumptions!$C$12*$B$8</f>
        <v>282.5539288</v>
      </c>
      <c r="G1275" s="0" t="n">
        <f aca="false">C1275*Assumptions!$C$15</f>
        <v>0</v>
      </c>
      <c r="H1275" s="0" t="n">
        <f aca="false">MIN(F1275,G1275)</f>
        <v>0</v>
      </c>
      <c r="I1275" s="0" t="n">
        <f aca="false">IF(C1275=1,MIN(G1275-H1275,Assumptions!$C$13,P1274),0)</f>
        <v>0</v>
      </c>
      <c r="J1275" s="0" t="n">
        <f aca="false">H1275+I1275</f>
        <v>0</v>
      </c>
      <c r="K1275" s="0" t="n">
        <f aca="false">MIN(IF(C1275=1,F1275-H1275,F1275),Assumptions!$C$13,MAX(0,($B$5-P1274)/$B$6))</f>
        <v>0</v>
      </c>
      <c r="L1275" s="0" t="n">
        <f aca="false">IF(C1275=1,0,MIN(F1275-K1275,Assumptions!$C$15,MAX(0,$B$10-O1274-M1275)))</f>
        <v>200</v>
      </c>
      <c r="M1275" s="0" t="n">
        <f aca="false">'Profiles 8760'!H1264</f>
        <v>250000</v>
      </c>
      <c r="N1275" s="0" t="n">
        <f aca="false">J1275+L1275</f>
        <v>200</v>
      </c>
      <c r="O1275" s="0" t="n">
        <f aca="false">O1274+N1275</f>
        <v>104775.500664446</v>
      </c>
      <c r="P1275" s="0" t="n">
        <f aca="false">MIN($B$5,P1274+K1275*$B$6-I1275)</f>
        <v>510.81</v>
      </c>
      <c r="Q1275" s="0" t="n">
        <f aca="false">MAX(0,F1275-H1275-K1275-L1275)</f>
        <v>82.5539288</v>
      </c>
    </row>
    <row r="1276" customFormat="false" ht="15" hidden="false" customHeight="false" outlineLevel="0" collapsed="false">
      <c r="A1276" s="0" t="n">
        <f aca="false">'Profiles 8760'!A1265</f>
        <v>1263</v>
      </c>
      <c r="B1276" s="0" t="n">
        <f aca="false">'Profiles 8760'!B1265</f>
        <v>2</v>
      </c>
      <c r="C1276" s="0" t="n">
        <f aca="false">'Profiles 8760'!E1265</f>
        <v>0</v>
      </c>
      <c r="D1276" s="0" t="n">
        <f aca="false">'Profiles 8760'!F1265</f>
        <v>0.813239</v>
      </c>
      <c r="E1276" s="0" t="n">
        <f aca="false">'Profiles 8760'!G1265</f>
        <v>0.170482</v>
      </c>
      <c r="F1276" s="0" t="n">
        <f aca="false">D1276*Assumptions!$C$11*$B$7+E1276*Assumptions!$C$12*$B$8</f>
        <v>241.836137</v>
      </c>
      <c r="G1276" s="0" t="n">
        <f aca="false">C1276*Assumptions!$C$15</f>
        <v>0</v>
      </c>
      <c r="H1276" s="0" t="n">
        <f aca="false">MIN(F1276,G1276)</f>
        <v>0</v>
      </c>
      <c r="I1276" s="0" t="n">
        <f aca="false">IF(C1276=1,MIN(G1276-H1276,Assumptions!$C$13,P1275),0)</f>
        <v>0</v>
      </c>
      <c r="J1276" s="0" t="n">
        <f aca="false">H1276+I1276</f>
        <v>0</v>
      </c>
      <c r="K1276" s="0" t="n">
        <f aca="false">MIN(IF(C1276=1,F1276-H1276,F1276),Assumptions!$C$13,MAX(0,($B$5-P1275)/$B$6))</f>
        <v>0</v>
      </c>
      <c r="L1276" s="0" t="n">
        <f aca="false">IF(C1276=1,0,MIN(F1276-K1276,Assumptions!$C$15,MAX(0,$B$10-O1275-M1276)))</f>
        <v>200</v>
      </c>
      <c r="M1276" s="0" t="n">
        <f aca="false">'Profiles 8760'!H1265</f>
        <v>250000</v>
      </c>
      <c r="N1276" s="0" t="n">
        <f aca="false">J1276+L1276</f>
        <v>200</v>
      </c>
      <c r="O1276" s="0" t="n">
        <f aca="false">O1275+N1276</f>
        <v>104975.500664446</v>
      </c>
      <c r="P1276" s="0" t="n">
        <f aca="false">MIN($B$5,P1275+K1276*$B$6-I1276)</f>
        <v>510.81</v>
      </c>
      <c r="Q1276" s="0" t="n">
        <f aca="false">MAX(0,F1276-H1276-K1276-L1276)</f>
        <v>41.836137</v>
      </c>
    </row>
    <row r="1277" customFormat="false" ht="15" hidden="false" customHeight="false" outlineLevel="0" collapsed="false">
      <c r="A1277" s="0" t="n">
        <f aca="false">'Profiles 8760'!A1266</f>
        <v>1264</v>
      </c>
      <c r="B1277" s="0" t="n">
        <f aca="false">'Profiles 8760'!B1266</f>
        <v>2</v>
      </c>
      <c r="C1277" s="0" t="n">
        <f aca="false">'Profiles 8760'!E1266</f>
        <v>0</v>
      </c>
      <c r="D1277" s="0" t="n">
        <f aca="false">'Profiles 8760'!F1266</f>
        <v>0.592641</v>
      </c>
      <c r="E1277" s="0" t="n">
        <f aca="false">'Profiles 8760'!G1266</f>
        <v>0.175592</v>
      </c>
      <c r="F1277" s="0" t="n">
        <f aca="false">D1277*Assumptions!$C$11*$B$7+E1277*Assumptions!$C$12*$B$8</f>
        <v>178.3364336</v>
      </c>
      <c r="G1277" s="0" t="n">
        <f aca="false">C1277*Assumptions!$C$15</f>
        <v>0</v>
      </c>
      <c r="H1277" s="0" t="n">
        <f aca="false">MIN(F1277,G1277)</f>
        <v>0</v>
      </c>
      <c r="I1277" s="0" t="n">
        <f aca="false">IF(C1277=1,MIN(G1277-H1277,Assumptions!$C$13,P1276),0)</f>
        <v>0</v>
      </c>
      <c r="J1277" s="0" t="n">
        <f aca="false">H1277+I1277</f>
        <v>0</v>
      </c>
      <c r="K1277" s="0" t="n">
        <f aca="false">MIN(IF(C1277=1,F1277-H1277,F1277),Assumptions!$C$13,MAX(0,($B$5-P1276)/$B$6))</f>
        <v>0</v>
      </c>
      <c r="L1277" s="0" t="n">
        <f aca="false">IF(C1277=1,0,MIN(F1277-K1277,Assumptions!$C$15,MAX(0,$B$10-O1276-M1277)))</f>
        <v>178.3364336</v>
      </c>
      <c r="M1277" s="0" t="n">
        <f aca="false">'Profiles 8760'!H1266</f>
        <v>250000</v>
      </c>
      <c r="N1277" s="0" t="n">
        <f aca="false">J1277+L1277</f>
        <v>178.3364336</v>
      </c>
      <c r="O1277" s="0" t="n">
        <f aca="false">O1276+N1277</f>
        <v>105153.837098046</v>
      </c>
      <c r="P1277" s="0" t="n">
        <f aca="false">MIN($B$5,P1276+K1277*$B$6-I1277)</f>
        <v>510.81</v>
      </c>
      <c r="Q1277" s="0" t="n">
        <f aca="false">MAX(0,F1277-H1277-K1277-L1277)</f>
        <v>0</v>
      </c>
    </row>
    <row r="1278" customFormat="false" ht="15" hidden="false" customHeight="false" outlineLevel="0" collapsed="false">
      <c r="A1278" s="0" t="n">
        <f aca="false">'Profiles 8760'!A1267</f>
        <v>1265</v>
      </c>
      <c r="B1278" s="0" t="n">
        <f aca="false">'Profiles 8760'!B1267</f>
        <v>2</v>
      </c>
      <c r="C1278" s="0" t="n">
        <f aca="false">'Profiles 8760'!E1267</f>
        <v>0</v>
      </c>
      <c r="D1278" s="0" t="n">
        <f aca="false">'Profiles 8760'!F1267</f>
        <v>0.33755</v>
      </c>
      <c r="E1278" s="0" t="n">
        <f aca="false">'Profiles 8760'!G1267</f>
        <v>0.124421</v>
      </c>
      <c r="F1278" s="0" t="n">
        <f aca="false">D1278*Assumptions!$C$11*$B$7+E1278*Assumptions!$C$12*$B$8</f>
        <v>102.5732589</v>
      </c>
      <c r="G1278" s="0" t="n">
        <f aca="false">C1278*Assumptions!$C$15</f>
        <v>0</v>
      </c>
      <c r="H1278" s="0" t="n">
        <f aca="false">MIN(F1278,G1278)</f>
        <v>0</v>
      </c>
      <c r="I1278" s="0" t="n">
        <f aca="false">IF(C1278=1,MIN(G1278-H1278,Assumptions!$C$13,P1277),0)</f>
        <v>0</v>
      </c>
      <c r="J1278" s="0" t="n">
        <f aca="false">H1278+I1278</f>
        <v>0</v>
      </c>
      <c r="K1278" s="0" t="n">
        <f aca="false">MIN(IF(C1278=1,F1278-H1278,F1278),Assumptions!$C$13,MAX(0,($B$5-P1277)/$B$6))</f>
        <v>0</v>
      </c>
      <c r="L1278" s="0" t="n">
        <f aca="false">IF(C1278=1,0,MIN(F1278-K1278,Assumptions!$C$15,MAX(0,$B$10-O1277-M1278)))</f>
        <v>102.5732589</v>
      </c>
      <c r="M1278" s="0" t="n">
        <f aca="false">'Profiles 8760'!H1267</f>
        <v>250000</v>
      </c>
      <c r="N1278" s="0" t="n">
        <f aca="false">J1278+L1278</f>
        <v>102.5732589</v>
      </c>
      <c r="O1278" s="0" t="n">
        <f aca="false">O1277+N1278</f>
        <v>105256.410356946</v>
      </c>
      <c r="P1278" s="0" t="n">
        <f aca="false">MIN($B$5,P1277+K1278*$B$6-I1278)</f>
        <v>510.81</v>
      </c>
      <c r="Q1278" s="0" t="n">
        <f aca="false">MAX(0,F1278-H1278-K1278-L1278)</f>
        <v>0</v>
      </c>
    </row>
    <row r="1279" customFormat="false" ht="15" hidden="false" customHeight="false" outlineLevel="0" collapsed="false">
      <c r="A1279" s="0" t="n">
        <f aca="false">'Profiles 8760'!A1268</f>
        <v>1266</v>
      </c>
      <c r="B1279" s="0" t="n">
        <f aca="false">'Profiles 8760'!B1268</f>
        <v>2</v>
      </c>
      <c r="C1279" s="0" t="n">
        <f aca="false">'Profiles 8760'!E1268</f>
        <v>0</v>
      </c>
      <c r="D1279" s="0" t="n">
        <f aca="false">'Profiles 8760'!F1268</f>
        <v>0.099927</v>
      </c>
      <c r="E1279" s="0" t="n">
        <f aca="false">'Profiles 8760'!G1268</f>
        <v>0.10992</v>
      </c>
      <c r="F1279" s="0" t="n">
        <f aca="false">D1279*Assumptions!$C$11*$B$7+E1279*Assumptions!$C$12*$B$8</f>
        <v>33.3546456</v>
      </c>
      <c r="G1279" s="0" t="n">
        <f aca="false">C1279*Assumptions!$C$15</f>
        <v>0</v>
      </c>
      <c r="H1279" s="0" t="n">
        <f aca="false">MIN(F1279,G1279)</f>
        <v>0</v>
      </c>
      <c r="I1279" s="0" t="n">
        <f aca="false">IF(C1279=1,MIN(G1279-H1279,Assumptions!$C$13,P1278),0)</f>
        <v>0</v>
      </c>
      <c r="J1279" s="0" t="n">
        <f aca="false">H1279+I1279</f>
        <v>0</v>
      </c>
      <c r="K1279" s="0" t="n">
        <f aca="false">MIN(IF(C1279=1,F1279-H1279,F1279),Assumptions!$C$13,MAX(0,($B$5-P1278)/$B$6))</f>
        <v>0</v>
      </c>
      <c r="L1279" s="0" t="n">
        <f aca="false">IF(C1279=1,0,MIN(F1279-K1279,Assumptions!$C$15,MAX(0,$B$10-O1278-M1279)))</f>
        <v>33.3546456</v>
      </c>
      <c r="M1279" s="0" t="n">
        <f aca="false">'Profiles 8760'!H1268</f>
        <v>250000</v>
      </c>
      <c r="N1279" s="0" t="n">
        <f aca="false">J1279+L1279</f>
        <v>33.3546456</v>
      </c>
      <c r="O1279" s="0" t="n">
        <f aca="false">O1278+N1279</f>
        <v>105289.765002546</v>
      </c>
      <c r="P1279" s="0" t="n">
        <f aca="false">MIN($B$5,P1278+K1279*$B$6-I1279)</f>
        <v>510.81</v>
      </c>
      <c r="Q1279" s="0" t="n">
        <f aca="false">MAX(0,F1279-H1279-K1279-L1279)</f>
        <v>0</v>
      </c>
    </row>
    <row r="1280" customFormat="false" ht="15" hidden="false" customHeight="false" outlineLevel="0" collapsed="false">
      <c r="A1280" s="0" t="n">
        <f aca="false">'Profiles 8760'!A1269</f>
        <v>1267</v>
      </c>
      <c r="B1280" s="0" t="n">
        <f aca="false">'Profiles 8760'!B1269</f>
        <v>2</v>
      </c>
      <c r="C1280" s="0" t="n">
        <f aca="false">'Profiles 8760'!E1269</f>
        <v>0</v>
      </c>
      <c r="D1280" s="0" t="n">
        <f aca="false">'Profiles 8760'!F1269</f>
        <v>0</v>
      </c>
      <c r="E1280" s="0" t="n">
        <f aca="false">'Profiles 8760'!G1269</f>
        <v>0.178442</v>
      </c>
      <c r="F1280" s="0" t="n">
        <f aca="false">D1280*Assumptions!$C$11*$B$7+E1280*Assumptions!$C$12*$B$8</f>
        <v>7.2982778</v>
      </c>
      <c r="G1280" s="0" t="n">
        <f aca="false">C1280*Assumptions!$C$15</f>
        <v>0</v>
      </c>
      <c r="H1280" s="0" t="n">
        <f aca="false">MIN(F1280,G1280)</f>
        <v>0</v>
      </c>
      <c r="I1280" s="0" t="n">
        <f aca="false">IF(C1280=1,MIN(G1280-H1280,Assumptions!$C$13,P1279),0)</f>
        <v>0</v>
      </c>
      <c r="J1280" s="0" t="n">
        <f aca="false">H1280+I1280</f>
        <v>0</v>
      </c>
      <c r="K1280" s="0" t="n">
        <f aca="false">MIN(IF(C1280=1,F1280-H1280,F1280),Assumptions!$C$13,MAX(0,($B$5-P1279)/$B$6))</f>
        <v>0</v>
      </c>
      <c r="L1280" s="0" t="n">
        <f aca="false">IF(C1280=1,0,MIN(F1280-K1280,Assumptions!$C$15,MAX(0,$B$10-O1279-M1280)))</f>
        <v>7.2982778</v>
      </c>
      <c r="M1280" s="0" t="n">
        <f aca="false">'Profiles 8760'!H1269</f>
        <v>250000</v>
      </c>
      <c r="N1280" s="0" t="n">
        <f aca="false">J1280+L1280</f>
        <v>7.2982778</v>
      </c>
      <c r="O1280" s="0" t="n">
        <f aca="false">O1279+N1280</f>
        <v>105297.063280346</v>
      </c>
      <c r="P1280" s="0" t="n">
        <f aca="false">MIN($B$5,P1279+K1280*$B$6-I1280)</f>
        <v>510.81</v>
      </c>
      <c r="Q1280" s="0" t="n">
        <f aca="false">MAX(0,F1280-H1280-K1280-L1280)</f>
        <v>0</v>
      </c>
    </row>
    <row r="1281" customFormat="false" ht="15" hidden="false" customHeight="false" outlineLevel="0" collapsed="false">
      <c r="A1281" s="0" t="n">
        <f aca="false">'Profiles 8760'!A1270</f>
        <v>1268</v>
      </c>
      <c r="B1281" s="0" t="n">
        <f aca="false">'Profiles 8760'!B1270</f>
        <v>2</v>
      </c>
      <c r="C1281" s="0" t="n">
        <f aca="false">'Profiles 8760'!E1270</f>
        <v>1</v>
      </c>
      <c r="D1281" s="0" t="n">
        <f aca="false">'Profiles 8760'!F1270</f>
        <v>0</v>
      </c>
      <c r="E1281" s="0" t="n">
        <f aca="false">'Profiles 8760'!G1270</f>
        <v>0.189564</v>
      </c>
      <c r="F1281" s="0" t="n">
        <f aca="false">D1281*Assumptions!$C$11*$B$7+E1281*Assumptions!$C$12*$B$8</f>
        <v>7.7531676</v>
      </c>
      <c r="G1281" s="0" t="n">
        <f aca="false">C1281*Assumptions!$C$15</f>
        <v>200</v>
      </c>
      <c r="H1281" s="0" t="n">
        <f aca="false">MIN(F1281,G1281)</f>
        <v>7.7531676</v>
      </c>
      <c r="I1281" s="0" t="n">
        <f aca="false">IF(C1281=1,MIN(G1281-H1281,Assumptions!$C$13,P1280),0)</f>
        <v>180</v>
      </c>
      <c r="J1281" s="0" t="n">
        <f aca="false">H1281+I1281</f>
        <v>187.7531676</v>
      </c>
      <c r="K1281" s="0" t="n">
        <f aca="false">MIN(IF(C1281=1,F1281-H1281,F1281),Assumptions!$C$13,MAX(0,($B$5-P1280)/$B$6))</f>
        <v>0</v>
      </c>
      <c r="L1281" s="0" t="n">
        <f aca="false">IF(C1281=1,0,MIN(F1281-K1281,Assumptions!$C$15,MAX(0,$B$10-O1280-M1281)))</f>
        <v>0</v>
      </c>
      <c r="M1281" s="0" t="n">
        <f aca="false">'Profiles 8760'!H1270</f>
        <v>249800</v>
      </c>
      <c r="N1281" s="0" t="n">
        <f aca="false">J1281+L1281</f>
        <v>187.7531676</v>
      </c>
      <c r="O1281" s="0" t="n">
        <f aca="false">O1280+N1281</f>
        <v>105484.816447946</v>
      </c>
      <c r="P1281" s="0" t="n">
        <f aca="false">MIN($B$5,P1280+K1281*$B$6-I1281)</f>
        <v>330.81</v>
      </c>
      <c r="Q1281" s="0" t="n">
        <f aca="false">MAX(0,F1281-H1281-K1281-L1281)</f>
        <v>0</v>
      </c>
    </row>
    <row r="1282" customFormat="false" ht="15" hidden="false" customHeight="false" outlineLevel="0" collapsed="false">
      <c r="A1282" s="0" t="n">
        <f aca="false">'Profiles 8760'!A1271</f>
        <v>1269</v>
      </c>
      <c r="B1282" s="0" t="n">
        <f aca="false">'Profiles 8760'!B1271</f>
        <v>2</v>
      </c>
      <c r="C1282" s="0" t="n">
        <f aca="false">'Profiles 8760'!E1271</f>
        <v>1</v>
      </c>
      <c r="D1282" s="0" t="n">
        <f aca="false">'Profiles 8760'!F1271</f>
        <v>0</v>
      </c>
      <c r="E1282" s="0" t="n">
        <f aca="false">'Profiles 8760'!G1271</f>
        <v>0.370736</v>
      </c>
      <c r="F1282" s="0" t="n">
        <f aca="false">D1282*Assumptions!$C$11*$B$7+E1282*Assumptions!$C$12*$B$8</f>
        <v>15.1631024</v>
      </c>
      <c r="G1282" s="0" t="n">
        <f aca="false">C1282*Assumptions!$C$15</f>
        <v>200</v>
      </c>
      <c r="H1282" s="0" t="n">
        <f aca="false">MIN(F1282,G1282)</f>
        <v>15.1631024</v>
      </c>
      <c r="I1282" s="0" t="n">
        <f aca="false">IF(C1282=1,MIN(G1282-H1282,Assumptions!$C$13,P1281),0)</f>
        <v>180</v>
      </c>
      <c r="J1282" s="0" t="n">
        <f aca="false">H1282+I1282</f>
        <v>195.1631024</v>
      </c>
      <c r="K1282" s="0" t="n">
        <f aca="false">MIN(IF(C1282=1,F1282-H1282,F1282),Assumptions!$C$13,MAX(0,($B$5-P1281)/$B$6))</f>
        <v>0</v>
      </c>
      <c r="L1282" s="0" t="n">
        <f aca="false">IF(C1282=1,0,MIN(F1282-K1282,Assumptions!$C$15,MAX(0,$B$10-O1281-M1282)))</f>
        <v>0</v>
      </c>
      <c r="M1282" s="0" t="n">
        <f aca="false">'Profiles 8760'!H1271</f>
        <v>249600</v>
      </c>
      <c r="N1282" s="0" t="n">
        <f aca="false">J1282+L1282</f>
        <v>195.1631024</v>
      </c>
      <c r="O1282" s="0" t="n">
        <f aca="false">O1281+N1282</f>
        <v>105679.979550346</v>
      </c>
      <c r="P1282" s="0" t="n">
        <f aca="false">MIN($B$5,P1281+K1282*$B$6-I1282)</f>
        <v>150.81</v>
      </c>
      <c r="Q1282" s="0" t="n">
        <f aca="false">MAX(0,F1282-H1282-K1282-L1282)</f>
        <v>0</v>
      </c>
    </row>
    <row r="1283" customFormat="false" ht="15" hidden="false" customHeight="false" outlineLevel="0" collapsed="false">
      <c r="A1283" s="0" t="n">
        <f aca="false">'Profiles 8760'!A1272</f>
        <v>1270</v>
      </c>
      <c r="B1283" s="0" t="n">
        <f aca="false">'Profiles 8760'!B1272</f>
        <v>2</v>
      </c>
      <c r="C1283" s="0" t="n">
        <f aca="false">'Profiles 8760'!E1272</f>
        <v>0</v>
      </c>
      <c r="D1283" s="0" t="n">
        <f aca="false">'Profiles 8760'!F1272</f>
        <v>0</v>
      </c>
      <c r="E1283" s="0" t="n">
        <f aca="false">'Profiles 8760'!G1272</f>
        <v>0.386151</v>
      </c>
      <c r="F1283" s="0" t="n">
        <f aca="false">D1283*Assumptions!$C$11*$B$7+E1283*Assumptions!$C$12*$B$8</f>
        <v>15.7935759</v>
      </c>
      <c r="G1283" s="0" t="n">
        <f aca="false">C1283*Assumptions!$C$15</f>
        <v>0</v>
      </c>
      <c r="H1283" s="0" t="n">
        <f aca="false">MIN(F1283,G1283)</f>
        <v>0</v>
      </c>
      <c r="I1283" s="0" t="n">
        <f aca="false">IF(C1283=1,MIN(G1283-H1283,Assumptions!$C$13,P1282),0)</f>
        <v>0</v>
      </c>
      <c r="J1283" s="0" t="n">
        <f aca="false">H1283+I1283</f>
        <v>0</v>
      </c>
      <c r="K1283" s="0" t="n">
        <f aca="false">MIN(IF(C1283=1,F1283-H1283,F1283),Assumptions!$C$13,MAX(0,($B$5-P1282)/$B$6))</f>
        <v>15.7935759</v>
      </c>
      <c r="L1283" s="0" t="n">
        <f aca="false">IF(C1283=1,0,MIN(F1283-K1283,Assumptions!$C$15,MAX(0,$B$10-O1282-M1283)))</f>
        <v>0</v>
      </c>
      <c r="M1283" s="0" t="n">
        <f aca="false">'Profiles 8760'!H1272</f>
        <v>249600</v>
      </c>
      <c r="N1283" s="0" t="n">
        <f aca="false">J1283+L1283</f>
        <v>0</v>
      </c>
      <c r="O1283" s="0" t="n">
        <f aca="false">O1282+N1283</f>
        <v>105679.979550346</v>
      </c>
      <c r="P1283" s="0" t="n">
        <f aca="false">MIN($B$5,P1282+K1283*$B$6-I1283)</f>
        <v>164.49987159012</v>
      </c>
      <c r="Q1283" s="0" t="n">
        <f aca="false">MAX(0,F1283-H1283-K1283-L1283)</f>
        <v>0</v>
      </c>
    </row>
    <row r="1284" customFormat="false" ht="15" hidden="false" customHeight="false" outlineLevel="0" collapsed="false">
      <c r="A1284" s="0" t="n">
        <f aca="false">'Profiles 8760'!A1273</f>
        <v>1271</v>
      </c>
      <c r="B1284" s="0" t="n">
        <f aca="false">'Profiles 8760'!B1273</f>
        <v>2</v>
      </c>
      <c r="C1284" s="0" t="n">
        <f aca="false">'Profiles 8760'!E1273</f>
        <v>0</v>
      </c>
      <c r="D1284" s="0" t="n">
        <f aca="false">'Profiles 8760'!F1273</f>
        <v>0</v>
      </c>
      <c r="E1284" s="0" t="n">
        <f aca="false">'Profiles 8760'!G1273</f>
        <v>0.374777</v>
      </c>
      <c r="F1284" s="0" t="n">
        <f aca="false">D1284*Assumptions!$C$11*$B$7+E1284*Assumptions!$C$12*$B$8</f>
        <v>15.3283793</v>
      </c>
      <c r="G1284" s="0" t="n">
        <f aca="false">C1284*Assumptions!$C$15</f>
        <v>0</v>
      </c>
      <c r="H1284" s="0" t="n">
        <f aca="false">MIN(F1284,G1284)</f>
        <v>0</v>
      </c>
      <c r="I1284" s="0" t="n">
        <f aca="false">IF(C1284=1,MIN(G1284-H1284,Assumptions!$C$13,P1283),0)</f>
        <v>0</v>
      </c>
      <c r="J1284" s="0" t="n">
        <f aca="false">H1284+I1284</f>
        <v>0</v>
      </c>
      <c r="K1284" s="0" t="n">
        <f aca="false">MIN(IF(C1284=1,F1284-H1284,F1284),Assumptions!$C$13,MAX(0,($B$5-P1283)/$B$6))</f>
        <v>15.3283793</v>
      </c>
      <c r="L1284" s="0" t="n">
        <f aca="false">IF(C1284=1,0,MIN(F1284-K1284,Assumptions!$C$15,MAX(0,$B$10-O1283-M1284)))</f>
        <v>0</v>
      </c>
      <c r="M1284" s="0" t="n">
        <f aca="false">'Profiles 8760'!H1273</f>
        <v>249600</v>
      </c>
      <c r="N1284" s="0" t="n">
        <f aca="false">J1284+L1284</f>
        <v>0</v>
      </c>
      <c r="O1284" s="0" t="n">
        <f aca="false">O1283+N1284</f>
        <v>105679.979550346</v>
      </c>
      <c r="P1284" s="0" t="n">
        <f aca="false">MIN($B$5,P1283+K1284*$B$6-I1284)</f>
        <v>177.78651076736</v>
      </c>
      <c r="Q1284" s="0" t="n">
        <f aca="false">MAX(0,F1284-H1284-K1284-L1284)</f>
        <v>0</v>
      </c>
    </row>
    <row r="1285" customFormat="false" ht="15" hidden="false" customHeight="false" outlineLevel="0" collapsed="false">
      <c r="A1285" s="0" t="n">
        <f aca="false">'Profiles 8760'!A1274</f>
        <v>1272</v>
      </c>
      <c r="B1285" s="0" t="n">
        <f aca="false">'Profiles 8760'!B1274</f>
        <v>2</v>
      </c>
      <c r="C1285" s="0" t="n">
        <f aca="false">'Profiles 8760'!E1274</f>
        <v>0</v>
      </c>
      <c r="D1285" s="0" t="n">
        <f aca="false">'Profiles 8760'!F1274</f>
        <v>0</v>
      </c>
      <c r="E1285" s="0" t="n">
        <f aca="false">'Profiles 8760'!G1274</f>
        <v>0.331256</v>
      </c>
      <c r="F1285" s="0" t="n">
        <f aca="false">D1285*Assumptions!$C$11*$B$7+E1285*Assumptions!$C$12*$B$8</f>
        <v>13.5483704</v>
      </c>
      <c r="G1285" s="0" t="n">
        <f aca="false">C1285*Assumptions!$C$15</f>
        <v>0</v>
      </c>
      <c r="H1285" s="0" t="n">
        <f aca="false">MIN(F1285,G1285)</f>
        <v>0</v>
      </c>
      <c r="I1285" s="0" t="n">
        <f aca="false">IF(C1285=1,MIN(G1285-H1285,Assumptions!$C$13,P1284),0)</f>
        <v>0</v>
      </c>
      <c r="J1285" s="0" t="n">
        <f aca="false">H1285+I1285</f>
        <v>0</v>
      </c>
      <c r="K1285" s="0" t="n">
        <f aca="false">MIN(IF(C1285=1,F1285-H1285,F1285),Assumptions!$C$13,MAX(0,($B$5-P1284)/$B$6))</f>
        <v>13.5483704</v>
      </c>
      <c r="L1285" s="0" t="n">
        <f aca="false">IF(C1285=1,0,MIN(F1285-K1285,Assumptions!$C$15,MAX(0,$B$10-O1284-M1285)))</f>
        <v>0</v>
      </c>
      <c r="M1285" s="0" t="n">
        <f aca="false">'Profiles 8760'!H1274</f>
        <v>249600</v>
      </c>
      <c r="N1285" s="0" t="n">
        <f aca="false">J1285+L1285</f>
        <v>0</v>
      </c>
      <c r="O1285" s="0" t="n">
        <f aca="false">O1284+N1285</f>
        <v>105679.979550346</v>
      </c>
      <c r="P1285" s="0" t="n">
        <f aca="false">MIN($B$5,P1284+K1285*$B$6-I1285)</f>
        <v>189.53023823008</v>
      </c>
      <c r="Q1285" s="0" t="n">
        <f aca="false">MAX(0,F1285-H1285-K1285-L1285)</f>
        <v>0</v>
      </c>
    </row>
    <row r="1286" customFormat="false" ht="15" hidden="false" customHeight="false" outlineLevel="0" collapsed="false">
      <c r="A1286" s="0" t="n">
        <f aca="false">'Profiles 8760'!A1275</f>
        <v>1273</v>
      </c>
      <c r="B1286" s="0" t="n">
        <f aca="false">'Profiles 8760'!B1275</f>
        <v>2</v>
      </c>
      <c r="C1286" s="0" t="n">
        <f aca="false">'Profiles 8760'!E1275</f>
        <v>0</v>
      </c>
      <c r="D1286" s="0" t="n">
        <f aca="false">'Profiles 8760'!F1275</f>
        <v>0</v>
      </c>
      <c r="E1286" s="0" t="n">
        <f aca="false">'Profiles 8760'!G1275</f>
        <v>0.243607</v>
      </c>
      <c r="F1286" s="0" t="n">
        <f aca="false">D1286*Assumptions!$C$11*$B$7+E1286*Assumptions!$C$12*$B$8</f>
        <v>9.9635263</v>
      </c>
      <c r="G1286" s="0" t="n">
        <f aca="false">C1286*Assumptions!$C$15</f>
        <v>0</v>
      </c>
      <c r="H1286" s="0" t="n">
        <f aca="false">MIN(F1286,G1286)</f>
        <v>0</v>
      </c>
      <c r="I1286" s="0" t="n">
        <f aca="false">IF(C1286=1,MIN(G1286-H1286,Assumptions!$C$13,P1285),0)</f>
        <v>0</v>
      </c>
      <c r="J1286" s="0" t="n">
        <f aca="false">H1286+I1286</f>
        <v>0</v>
      </c>
      <c r="K1286" s="0" t="n">
        <f aca="false">MIN(IF(C1286=1,F1286-H1286,F1286),Assumptions!$C$13,MAX(0,($B$5-P1285)/$B$6))</f>
        <v>9.9635263</v>
      </c>
      <c r="L1286" s="0" t="n">
        <f aca="false">IF(C1286=1,0,MIN(F1286-K1286,Assumptions!$C$15,MAX(0,$B$10-O1285-M1286)))</f>
        <v>0</v>
      </c>
      <c r="M1286" s="0" t="n">
        <f aca="false">'Profiles 8760'!H1275</f>
        <v>249600</v>
      </c>
      <c r="N1286" s="0" t="n">
        <f aca="false">J1286+L1286</f>
        <v>0</v>
      </c>
      <c r="O1286" s="0" t="n">
        <f aca="false">O1285+N1286</f>
        <v>105679.979550346</v>
      </c>
      <c r="P1286" s="0" t="n">
        <f aca="false">MIN($B$5,P1285+K1286*$B$6-I1286)</f>
        <v>198.16662282692</v>
      </c>
      <c r="Q1286" s="0" t="n">
        <f aca="false">MAX(0,F1286-H1286-K1286-L1286)</f>
        <v>0</v>
      </c>
    </row>
    <row r="1287" customFormat="false" ht="15" hidden="false" customHeight="false" outlineLevel="0" collapsed="false">
      <c r="A1287" s="0" t="n">
        <f aca="false">'Profiles 8760'!A1276</f>
        <v>1274</v>
      </c>
      <c r="B1287" s="0" t="n">
        <f aca="false">'Profiles 8760'!B1276</f>
        <v>2</v>
      </c>
      <c r="C1287" s="0" t="n">
        <f aca="false">'Profiles 8760'!E1276</f>
        <v>0</v>
      </c>
      <c r="D1287" s="0" t="n">
        <f aca="false">'Profiles 8760'!F1276</f>
        <v>0</v>
      </c>
      <c r="E1287" s="0" t="n">
        <f aca="false">'Profiles 8760'!G1276</f>
        <v>0.28696</v>
      </c>
      <c r="F1287" s="0" t="n">
        <f aca="false">D1287*Assumptions!$C$11*$B$7+E1287*Assumptions!$C$12*$B$8</f>
        <v>11.736664</v>
      </c>
      <c r="G1287" s="0" t="n">
        <f aca="false">C1287*Assumptions!$C$15</f>
        <v>0</v>
      </c>
      <c r="H1287" s="0" t="n">
        <f aca="false">MIN(F1287,G1287)</f>
        <v>0</v>
      </c>
      <c r="I1287" s="0" t="n">
        <f aca="false">IF(C1287=1,MIN(G1287-H1287,Assumptions!$C$13,P1286),0)</f>
        <v>0</v>
      </c>
      <c r="J1287" s="0" t="n">
        <f aca="false">H1287+I1287</f>
        <v>0</v>
      </c>
      <c r="K1287" s="0" t="n">
        <f aca="false">MIN(IF(C1287=1,F1287-H1287,F1287),Assumptions!$C$13,MAX(0,($B$5-P1286)/$B$6))</f>
        <v>11.736664</v>
      </c>
      <c r="L1287" s="0" t="n">
        <f aca="false">IF(C1287=1,0,MIN(F1287-K1287,Assumptions!$C$15,MAX(0,$B$10-O1286-M1287)))</f>
        <v>0</v>
      </c>
      <c r="M1287" s="0" t="n">
        <f aca="false">'Profiles 8760'!H1276</f>
        <v>249600</v>
      </c>
      <c r="N1287" s="0" t="n">
        <f aca="false">J1287+L1287</f>
        <v>0</v>
      </c>
      <c r="O1287" s="0" t="n">
        <f aca="false">O1286+N1287</f>
        <v>105679.979550346</v>
      </c>
      <c r="P1287" s="0" t="n">
        <f aca="false">MIN($B$5,P1286+K1287*$B$6-I1287)</f>
        <v>208.33996318212</v>
      </c>
      <c r="Q1287" s="0" t="n">
        <f aca="false">MAX(0,F1287-H1287-K1287-L1287)</f>
        <v>0</v>
      </c>
    </row>
    <row r="1288" customFormat="false" ht="15" hidden="false" customHeight="false" outlineLevel="0" collapsed="false">
      <c r="A1288" s="0" t="n">
        <f aca="false">'Profiles 8760'!A1277</f>
        <v>1275</v>
      </c>
      <c r="B1288" s="0" t="n">
        <f aca="false">'Profiles 8760'!B1277</f>
        <v>2</v>
      </c>
      <c r="C1288" s="0" t="n">
        <f aca="false">'Profiles 8760'!E1277</f>
        <v>0</v>
      </c>
      <c r="D1288" s="0" t="n">
        <f aca="false">'Profiles 8760'!F1277</f>
        <v>0</v>
      </c>
      <c r="E1288" s="0" t="n">
        <f aca="false">'Profiles 8760'!G1277</f>
        <v>0.386892</v>
      </c>
      <c r="F1288" s="0" t="n">
        <f aca="false">D1288*Assumptions!$C$11*$B$7+E1288*Assumptions!$C$12*$B$8</f>
        <v>15.8238828</v>
      </c>
      <c r="G1288" s="0" t="n">
        <f aca="false">C1288*Assumptions!$C$15</f>
        <v>0</v>
      </c>
      <c r="H1288" s="0" t="n">
        <f aca="false">MIN(F1288,G1288)</f>
        <v>0</v>
      </c>
      <c r="I1288" s="0" t="n">
        <f aca="false">IF(C1288=1,MIN(G1288-H1288,Assumptions!$C$13,P1287),0)</f>
        <v>0</v>
      </c>
      <c r="J1288" s="0" t="n">
        <f aca="false">H1288+I1288</f>
        <v>0</v>
      </c>
      <c r="K1288" s="0" t="n">
        <f aca="false">MIN(IF(C1288=1,F1288-H1288,F1288),Assumptions!$C$13,MAX(0,($B$5-P1287)/$B$6))</f>
        <v>15.8238828</v>
      </c>
      <c r="L1288" s="0" t="n">
        <f aca="false">IF(C1288=1,0,MIN(F1288-K1288,Assumptions!$C$15,MAX(0,$B$10-O1287-M1288)))</f>
        <v>0</v>
      </c>
      <c r="M1288" s="0" t="n">
        <f aca="false">'Profiles 8760'!H1277</f>
        <v>249600</v>
      </c>
      <c r="N1288" s="0" t="n">
        <f aca="false">J1288+L1288</f>
        <v>0</v>
      </c>
      <c r="O1288" s="0" t="n">
        <f aca="false">O1287+N1288</f>
        <v>105679.979550346</v>
      </c>
      <c r="P1288" s="0" t="n">
        <f aca="false">MIN($B$5,P1287+K1288*$B$6-I1288)</f>
        <v>222.05610479316</v>
      </c>
      <c r="Q1288" s="0" t="n">
        <f aca="false">MAX(0,F1288-H1288-K1288-L1288)</f>
        <v>0</v>
      </c>
    </row>
    <row r="1289" customFormat="false" ht="15" hidden="false" customHeight="false" outlineLevel="0" collapsed="false">
      <c r="A1289" s="0" t="n">
        <f aca="false">'Profiles 8760'!A1278</f>
        <v>1276</v>
      </c>
      <c r="B1289" s="0" t="n">
        <f aca="false">'Profiles 8760'!B1278</f>
        <v>2</v>
      </c>
      <c r="C1289" s="0" t="n">
        <f aca="false">'Profiles 8760'!E1278</f>
        <v>0</v>
      </c>
      <c r="D1289" s="0" t="n">
        <f aca="false">'Profiles 8760'!F1278</f>
        <v>0</v>
      </c>
      <c r="E1289" s="0" t="n">
        <f aca="false">'Profiles 8760'!G1278</f>
        <v>0.438777</v>
      </c>
      <c r="F1289" s="0" t="n">
        <f aca="false">D1289*Assumptions!$C$11*$B$7+E1289*Assumptions!$C$12*$B$8</f>
        <v>17.9459793</v>
      </c>
      <c r="G1289" s="0" t="n">
        <f aca="false">C1289*Assumptions!$C$15</f>
        <v>0</v>
      </c>
      <c r="H1289" s="0" t="n">
        <f aca="false">MIN(F1289,G1289)</f>
        <v>0</v>
      </c>
      <c r="I1289" s="0" t="n">
        <f aca="false">IF(C1289=1,MIN(G1289-H1289,Assumptions!$C$13,P1288),0)</f>
        <v>0</v>
      </c>
      <c r="J1289" s="0" t="n">
        <f aca="false">H1289+I1289</f>
        <v>0</v>
      </c>
      <c r="K1289" s="0" t="n">
        <f aca="false">MIN(IF(C1289=1,F1289-H1289,F1289),Assumptions!$C$13,MAX(0,($B$5-P1288)/$B$6))</f>
        <v>17.9459793</v>
      </c>
      <c r="L1289" s="0" t="n">
        <f aca="false">IF(C1289=1,0,MIN(F1289-K1289,Assumptions!$C$15,MAX(0,$B$10-O1288-M1289)))</f>
        <v>0</v>
      </c>
      <c r="M1289" s="0" t="n">
        <f aca="false">'Profiles 8760'!H1278</f>
        <v>249600</v>
      </c>
      <c r="N1289" s="0" t="n">
        <f aca="false">J1289+L1289</f>
        <v>0</v>
      </c>
      <c r="O1289" s="0" t="n">
        <f aca="false">O1288+N1289</f>
        <v>105679.979550346</v>
      </c>
      <c r="P1289" s="0" t="n">
        <f aca="false">MIN($B$5,P1288+K1289*$B$6-I1289)</f>
        <v>237.6116796504</v>
      </c>
      <c r="Q1289" s="0" t="n">
        <f aca="false">MAX(0,F1289-H1289-K1289-L1289)</f>
        <v>0</v>
      </c>
    </row>
    <row r="1290" customFormat="false" ht="15" hidden="false" customHeight="false" outlineLevel="0" collapsed="false">
      <c r="A1290" s="0" t="n">
        <f aca="false">'Profiles 8760'!A1279</f>
        <v>1277</v>
      </c>
      <c r="B1290" s="0" t="n">
        <f aca="false">'Profiles 8760'!B1279</f>
        <v>2</v>
      </c>
      <c r="C1290" s="0" t="n">
        <f aca="false">'Profiles 8760'!E1279</f>
        <v>0</v>
      </c>
      <c r="D1290" s="0" t="n">
        <f aca="false">'Profiles 8760'!F1279</f>
        <v>0</v>
      </c>
      <c r="E1290" s="0" t="n">
        <f aca="false">'Profiles 8760'!G1279</f>
        <v>0.362373</v>
      </c>
      <c r="F1290" s="0" t="n">
        <f aca="false">D1290*Assumptions!$C$11*$B$7+E1290*Assumptions!$C$12*$B$8</f>
        <v>14.8210557</v>
      </c>
      <c r="G1290" s="0" t="n">
        <f aca="false">C1290*Assumptions!$C$15</f>
        <v>0</v>
      </c>
      <c r="H1290" s="0" t="n">
        <f aca="false">MIN(F1290,G1290)</f>
        <v>0</v>
      </c>
      <c r="I1290" s="0" t="n">
        <f aca="false">IF(C1290=1,MIN(G1290-H1290,Assumptions!$C$13,P1289),0)</f>
        <v>0</v>
      </c>
      <c r="J1290" s="0" t="n">
        <f aca="false">H1290+I1290</f>
        <v>0</v>
      </c>
      <c r="K1290" s="0" t="n">
        <f aca="false">MIN(IF(C1290=1,F1290-H1290,F1290),Assumptions!$C$13,MAX(0,($B$5-P1289)/$B$6))</f>
        <v>14.8210557</v>
      </c>
      <c r="L1290" s="0" t="n">
        <f aca="false">IF(C1290=1,0,MIN(F1290-K1290,Assumptions!$C$15,MAX(0,$B$10-O1289-M1290)))</f>
        <v>0</v>
      </c>
      <c r="M1290" s="0" t="n">
        <f aca="false">'Profiles 8760'!H1279</f>
        <v>249600</v>
      </c>
      <c r="N1290" s="0" t="n">
        <f aca="false">J1290+L1290</f>
        <v>0</v>
      </c>
      <c r="O1290" s="0" t="n">
        <f aca="false">O1289+N1290</f>
        <v>105679.979550346</v>
      </c>
      <c r="P1290" s="0" t="n">
        <f aca="false">MIN($B$5,P1289+K1290*$B$6-I1290)</f>
        <v>250.45857073116</v>
      </c>
      <c r="Q1290" s="0" t="n">
        <f aca="false">MAX(0,F1290-H1290-K1290-L1290)</f>
        <v>0</v>
      </c>
    </row>
    <row r="1291" customFormat="false" ht="15" hidden="false" customHeight="false" outlineLevel="0" collapsed="false">
      <c r="A1291" s="0" t="n">
        <f aca="false">'Profiles 8760'!A1280</f>
        <v>1278</v>
      </c>
      <c r="B1291" s="0" t="n">
        <f aca="false">'Profiles 8760'!B1280</f>
        <v>2</v>
      </c>
      <c r="C1291" s="0" t="n">
        <f aca="false">'Profiles 8760'!E1280</f>
        <v>0</v>
      </c>
      <c r="D1291" s="0" t="n">
        <f aca="false">'Profiles 8760'!F1280</f>
        <v>0</v>
      </c>
      <c r="E1291" s="0" t="n">
        <f aca="false">'Profiles 8760'!G1280</f>
        <v>0.491016</v>
      </c>
      <c r="F1291" s="0" t="n">
        <f aca="false">D1291*Assumptions!$C$11*$B$7+E1291*Assumptions!$C$12*$B$8</f>
        <v>20.0825544</v>
      </c>
      <c r="G1291" s="0" t="n">
        <f aca="false">C1291*Assumptions!$C$15</f>
        <v>0</v>
      </c>
      <c r="H1291" s="0" t="n">
        <f aca="false">MIN(F1291,G1291)</f>
        <v>0</v>
      </c>
      <c r="I1291" s="0" t="n">
        <f aca="false">IF(C1291=1,MIN(G1291-H1291,Assumptions!$C$13,P1290),0)</f>
        <v>0</v>
      </c>
      <c r="J1291" s="0" t="n">
        <f aca="false">H1291+I1291</f>
        <v>0</v>
      </c>
      <c r="K1291" s="0" t="n">
        <f aca="false">MIN(IF(C1291=1,F1291-H1291,F1291),Assumptions!$C$13,MAX(0,($B$5-P1290)/$B$6))</f>
        <v>20.0825544</v>
      </c>
      <c r="L1291" s="0" t="n">
        <f aca="false">IF(C1291=1,0,MIN(F1291-K1291,Assumptions!$C$15,MAX(0,$B$10-O1290-M1291)))</f>
        <v>0</v>
      </c>
      <c r="M1291" s="0" t="n">
        <f aca="false">'Profiles 8760'!H1280</f>
        <v>249600</v>
      </c>
      <c r="N1291" s="0" t="n">
        <f aca="false">J1291+L1291</f>
        <v>0</v>
      </c>
      <c r="O1291" s="0" t="n">
        <f aca="false">O1290+N1291</f>
        <v>105679.979550346</v>
      </c>
      <c r="P1291" s="0" t="n">
        <f aca="false">MIN($B$5,P1290+K1291*$B$6-I1291)</f>
        <v>267.86612888508</v>
      </c>
      <c r="Q1291" s="0" t="n">
        <f aca="false">MAX(0,F1291-H1291-K1291-L1291)</f>
        <v>0</v>
      </c>
    </row>
    <row r="1292" customFormat="false" ht="15" hidden="false" customHeight="false" outlineLevel="0" collapsed="false">
      <c r="A1292" s="0" t="n">
        <f aca="false">'Profiles 8760'!A1281</f>
        <v>1279</v>
      </c>
      <c r="B1292" s="0" t="n">
        <f aca="false">'Profiles 8760'!B1281</f>
        <v>2</v>
      </c>
      <c r="C1292" s="0" t="n">
        <f aca="false">'Profiles 8760'!E1281</f>
        <v>0</v>
      </c>
      <c r="D1292" s="0" t="n">
        <f aca="false">'Profiles 8760'!F1281</f>
        <v>0</v>
      </c>
      <c r="E1292" s="0" t="n">
        <f aca="false">'Profiles 8760'!G1281</f>
        <v>0.497646</v>
      </c>
      <c r="F1292" s="0" t="n">
        <f aca="false">D1292*Assumptions!$C$11*$B$7+E1292*Assumptions!$C$12*$B$8</f>
        <v>20.3537214</v>
      </c>
      <c r="G1292" s="0" t="n">
        <f aca="false">C1292*Assumptions!$C$15</f>
        <v>0</v>
      </c>
      <c r="H1292" s="0" t="n">
        <f aca="false">MIN(F1292,G1292)</f>
        <v>0</v>
      </c>
      <c r="I1292" s="0" t="n">
        <f aca="false">IF(C1292=1,MIN(G1292-H1292,Assumptions!$C$13,P1291),0)</f>
        <v>0</v>
      </c>
      <c r="J1292" s="0" t="n">
        <f aca="false">H1292+I1292</f>
        <v>0</v>
      </c>
      <c r="K1292" s="0" t="n">
        <f aca="false">MIN(IF(C1292=1,F1292-H1292,F1292),Assumptions!$C$13,MAX(0,($B$5-P1291)/$B$6))</f>
        <v>20.3537214</v>
      </c>
      <c r="L1292" s="0" t="n">
        <f aca="false">IF(C1292=1,0,MIN(F1292-K1292,Assumptions!$C$15,MAX(0,$B$10-O1291-M1292)))</f>
        <v>0</v>
      </c>
      <c r="M1292" s="0" t="n">
        <f aca="false">'Profiles 8760'!H1281</f>
        <v>249600</v>
      </c>
      <c r="N1292" s="0" t="n">
        <f aca="false">J1292+L1292</f>
        <v>0</v>
      </c>
      <c r="O1292" s="0" t="n">
        <f aca="false">O1291+N1292</f>
        <v>105679.979550346</v>
      </c>
      <c r="P1292" s="0" t="n">
        <f aca="false">MIN($B$5,P1291+K1292*$B$6-I1292)</f>
        <v>285.5087345946</v>
      </c>
      <c r="Q1292" s="0" t="n">
        <f aca="false">MAX(0,F1292-H1292-K1292-L1292)</f>
        <v>0</v>
      </c>
    </row>
    <row r="1293" customFormat="false" ht="15" hidden="false" customHeight="false" outlineLevel="0" collapsed="false">
      <c r="A1293" s="0" t="n">
        <f aca="false">'Profiles 8760'!A1282</f>
        <v>1280</v>
      </c>
      <c r="B1293" s="0" t="n">
        <f aca="false">'Profiles 8760'!B1282</f>
        <v>2</v>
      </c>
      <c r="C1293" s="0" t="n">
        <f aca="false">'Profiles 8760'!E1282</f>
        <v>1</v>
      </c>
      <c r="D1293" s="0" t="n">
        <f aca="false">'Profiles 8760'!F1282</f>
        <v>0.14006</v>
      </c>
      <c r="E1293" s="0" t="n">
        <f aca="false">'Profiles 8760'!G1282</f>
        <v>0.601987</v>
      </c>
      <c r="F1293" s="0" t="n">
        <f aca="false">D1293*Assumptions!$C$11*$B$7+E1293*Assumptions!$C$12*$B$8</f>
        <v>65.0705963</v>
      </c>
      <c r="G1293" s="0" t="n">
        <f aca="false">C1293*Assumptions!$C$15</f>
        <v>200</v>
      </c>
      <c r="H1293" s="0" t="n">
        <f aca="false">MIN(F1293,G1293)</f>
        <v>65.0705963</v>
      </c>
      <c r="I1293" s="0" t="n">
        <f aca="false">IF(C1293=1,MIN(G1293-H1293,Assumptions!$C$13,P1292),0)</f>
        <v>134.9294037</v>
      </c>
      <c r="J1293" s="0" t="n">
        <f aca="false">H1293+I1293</f>
        <v>200</v>
      </c>
      <c r="K1293" s="0" t="n">
        <f aca="false">MIN(IF(C1293=1,F1293-H1293,F1293),Assumptions!$C$13,MAX(0,($B$5-P1292)/$B$6))</f>
        <v>0</v>
      </c>
      <c r="L1293" s="0" t="n">
        <f aca="false">IF(C1293=1,0,MIN(F1293-K1293,Assumptions!$C$15,MAX(0,$B$10-O1292-M1293)))</f>
        <v>0</v>
      </c>
      <c r="M1293" s="0" t="n">
        <f aca="false">'Profiles 8760'!H1282</f>
        <v>249400</v>
      </c>
      <c r="N1293" s="0" t="n">
        <f aca="false">J1293+L1293</f>
        <v>200</v>
      </c>
      <c r="O1293" s="0" t="n">
        <f aca="false">O1292+N1293</f>
        <v>105879.979550346</v>
      </c>
      <c r="P1293" s="0" t="n">
        <f aca="false">MIN($B$5,P1292+K1293*$B$6-I1293)</f>
        <v>150.5793308946</v>
      </c>
      <c r="Q1293" s="0" t="n">
        <f aca="false">MAX(0,F1293-H1293-K1293-L1293)</f>
        <v>0</v>
      </c>
    </row>
    <row r="1294" customFormat="false" ht="15" hidden="false" customHeight="false" outlineLevel="0" collapsed="false">
      <c r="A1294" s="0" t="n">
        <f aca="false">'Profiles 8760'!A1283</f>
        <v>1281</v>
      </c>
      <c r="B1294" s="0" t="n">
        <f aca="false">'Profiles 8760'!B1283</f>
        <v>2</v>
      </c>
      <c r="C1294" s="0" t="n">
        <f aca="false">'Profiles 8760'!E1283</f>
        <v>1</v>
      </c>
      <c r="D1294" s="0" t="n">
        <f aca="false">'Profiles 8760'!F1283</f>
        <v>0.47312</v>
      </c>
      <c r="E1294" s="0" t="n">
        <f aca="false">'Profiles 8760'!G1283</f>
        <v>0.388495</v>
      </c>
      <c r="F1294" s="0" t="n">
        <f aca="false">D1294*Assumptions!$C$11*$B$7+E1294*Assumptions!$C$12*$B$8</f>
        <v>152.5265015</v>
      </c>
      <c r="G1294" s="0" t="n">
        <f aca="false">C1294*Assumptions!$C$15</f>
        <v>200</v>
      </c>
      <c r="H1294" s="0" t="n">
        <f aca="false">MIN(F1294,G1294)</f>
        <v>152.5265015</v>
      </c>
      <c r="I1294" s="0" t="n">
        <f aca="false">IF(C1294=1,MIN(G1294-H1294,Assumptions!$C$13,P1293),0)</f>
        <v>47.4734985</v>
      </c>
      <c r="J1294" s="0" t="n">
        <f aca="false">H1294+I1294</f>
        <v>200</v>
      </c>
      <c r="K1294" s="0" t="n">
        <f aca="false">MIN(IF(C1294=1,F1294-H1294,F1294),Assumptions!$C$13,MAX(0,($B$5-P1293)/$B$6))</f>
        <v>0</v>
      </c>
      <c r="L1294" s="0" t="n">
        <f aca="false">IF(C1294=1,0,MIN(F1294-K1294,Assumptions!$C$15,MAX(0,$B$10-O1293-M1294)))</f>
        <v>0</v>
      </c>
      <c r="M1294" s="0" t="n">
        <f aca="false">'Profiles 8760'!H1283</f>
        <v>249200</v>
      </c>
      <c r="N1294" s="0" t="n">
        <f aca="false">J1294+L1294</f>
        <v>200</v>
      </c>
      <c r="O1294" s="0" t="n">
        <f aca="false">O1293+N1294</f>
        <v>106079.979550346</v>
      </c>
      <c r="P1294" s="0" t="n">
        <f aca="false">MIN($B$5,P1293+K1294*$B$6-I1294)</f>
        <v>103.1058323946</v>
      </c>
      <c r="Q1294" s="0" t="n">
        <f aca="false">MAX(0,F1294-H1294-K1294-L1294)</f>
        <v>0</v>
      </c>
    </row>
    <row r="1295" customFormat="false" ht="15" hidden="false" customHeight="false" outlineLevel="0" collapsed="false">
      <c r="A1295" s="0" t="n">
        <f aca="false">'Profiles 8760'!A1284</f>
        <v>1282</v>
      </c>
      <c r="B1295" s="0" t="n">
        <f aca="false">'Profiles 8760'!B1284</f>
        <v>2</v>
      </c>
      <c r="C1295" s="0" t="n">
        <f aca="false">'Profiles 8760'!E1284</f>
        <v>0</v>
      </c>
      <c r="D1295" s="0" t="n">
        <f aca="false">'Profiles 8760'!F1284</f>
        <v>0.830664</v>
      </c>
      <c r="E1295" s="0" t="n">
        <f aca="false">'Profiles 8760'!G1284</f>
        <v>0.379789</v>
      </c>
      <c r="F1295" s="0" t="n">
        <f aca="false">D1295*Assumptions!$C$11*$B$7+E1295*Assumptions!$C$12*$B$8</f>
        <v>255.4291333</v>
      </c>
      <c r="G1295" s="0" t="n">
        <f aca="false">C1295*Assumptions!$C$15</f>
        <v>0</v>
      </c>
      <c r="H1295" s="0" t="n">
        <f aca="false">MIN(F1295,G1295)</f>
        <v>0</v>
      </c>
      <c r="I1295" s="0" t="n">
        <f aca="false">IF(C1295=1,MIN(G1295-H1295,Assumptions!$C$13,P1294),0)</f>
        <v>0</v>
      </c>
      <c r="J1295" s="0" t="n">
        <f aca="false">H1295+I1295</f>
        <v>0</v>
      </c>
      <c r="K1295" s="0" t="n">
        <f aca="false">MIN(IF(C1295=1,F1295-H1295,F1295),Assumptions!$C$13,MAX(0,($B$5-P1294)/$B$6))</f>
        <v>180</v>
      </c>
      <c r="L1295" s="0" t="n">
        <f aca="false">IF(C1295=1,0,MIN(F1295-K1295,Assumptions!$C$15,MAX(0,$B$10-O1294-M1295)))</f>
        <v>75.4291333</v>
      </c>
      <c r="M1295" s="0" t="n">
        <f aca="false">'Profiles 8760'!H1284</f>
        <v>249200</v>
      </c>
      <c r="N1295" s="0" t="n">
        <f aca="false">J1295+L1295</f>
        <v>75.4291333</v>
      </c>
      <c r="O1295" s="0" t="n">
        <f aca="false">O1294+N1295</f>
        <v>106155.408683646</v>
      </c>
      <c r="P1295" s="0" t="n">
        <f aca="false">MIN($B$5,P1294+K1295*$B$6-I1295)</f>
        <v>259.1298323946</v>
      </c>
      <c r="Q1295" s="0" t="n">
        <f aca="false">MAX(0,F1295-H1295-K1295-L1295)</f>
        <v>0</v>
      </c>
    </row>
    <row r="1296" customFormat="false" ht="15" hidden="false" customHeight="false" outlineLevel="0" collapsed="false">
      <c r="A1296" s="0" t="n">
        <f aca="false">'Profiles 8760'!A1285</f>
        <v>1283</v>
      </c>
      <c r="B1296" s="0" t="n">
        <f aca="false">'Profiles 8760'!B1285</f>
        <v>2</v>
      </c>
      <c r="C1296" s="0" t="n">
        <f aca="false">'Profiles 8760'!E1285</f>
        <v>0</v>
      </c>
      <c r="D1296" s="0" t="n">
        <f aca="false">'Profiles 8760'!F1285</f>
        <v>1</v>
      </c>
      <c r="E1296" s="0" t="n">
        <f aca="false">'Profiles 8760'!G1285</f>
        <v>0.311063</v>
      </c>
      <c r="F1296" s="0" t="n">
        <f aca="false">D1296*Assumptions!$C$11*$B$7+E1296*Assumptions!$C$12*$B$8</f>
        <v>301.5224767</v>
      </c>
      <c r="G1296" s="0" t="n">
        <f aca="false">C1296*Assumptions!$C$15</f>
        <v>0</v>
      </c>
      <c r="H1296" s="0" t="n">
        <f aca="false">MIN(F1296,G1296)</f>
        <v>0</v>
      </c>
      <c r="I1296" s="0" t="n">
        <f aca="false">IF(C1296=1,MIN(G1296-H1296,Assumptions!$C$13,P1295),0)</f>
        <v>0</v>
      </c>
      <c r="J1296" s="0" t="n">
        <f aca="false">H1296+I1296</f>
        <v>0</v>
      </c>
      <c r="K1296" s="0" t="n">
        <f aca="false">MIN(IF(C1296=1,F1296-H1296,F1296),Assumptions!$C$13,MAX(0,($B$5-P1295)/$B$6))</f>
        <v>180</v>
      </c>
      <c r="L1296" s="0" t="n">
        <f aca="false">IF(C1296=1,0,MIN(F1296-K1296,Assumptions!$C$15,MAX(0,$B$10-O1295-M1296)))</f>
        <v>121.5224767</v>
      </c>
      <c r="M1296" s="0" t="n">
        <f aca="false">'Profiles 8760'!H1285</f>
        <v>249200</v>
      </c>
      <c r="N1296" s="0" t="n">
        <f aca="false">J1296+L1296</f>
        <v>121.5224767</v>
      </c>
      <c r="O1296" s="0" t="n">
        <f aca="false">O1295+N1296</f>
        <v>106276.931160346</v>
      </c>
      <c r="P1296" s="0" t="n">
        <f aca="false">MIN($B$5,P1295+K1296*$B$6-I1296)</f>
        <v>415.1538323946</v>
      </c>
      <c r="Q1296" s="0" t="n">
        <f aca="false">MAX(0,F1296-H1296-K1296-L1296)</f>
        <v>0</v>
      </c>
    </row>
    <row r="1297" customFormat="false" ht="15" hidden="false" customHeight="false" outlineLevel="0" collapsed="false">
      <c r="A1297" s="0" t="n">
        <f aca="false">'Profiles 8760'!A1286</f>
        <v>1284</v>
      </c>
      <c r="B1297" s="0" t="n">
        <f aca="false">'Profiles 8760'!B1286</f>
        <v>2</v>
      </c>
      <c r="C1297" s="0" t="n">
        <f aca="false">'Profiles 8760'!E1286</f>
        <v>0</v>
      </c>
      <c r="D1297" s="0" t="n">
        <f aca="false">'Profiles 8760'!F1286</f>
        <v>1</v>
      </c>
      <c r="E1297" s="0" t="n">
        <f aca="false">'Profiles 8760'!G1286</f>
        <v>0.404371</v>
      </c>
      <c r="F1297" s="0" t="n">
        <f aca="false">D1297*Assumptions!$C$11*$B$7+E1297*Assumptions!$C$12*$B$8</f>
        <v>305.3387739</v>
      </c>
      <c r="G1297" s="0" t="n">
        <f aca="false">C1297*Assumptions!$C$15</f>
        <v>0</v>
      </c>
      <c r="H1297" s="0" t="n">
        <f aca="false">MIN(F1297,G1297)</f>
        <v>0</v>
      </c>
      <c r="I1297" s="0" t="n">
        <f aca="false">IF(C1297=1,MIN(G1297-H1297,Assumptions!$C$13,P1296),0)</f>
        <v>0</v>
      </c>
      <c r="J1297" s="0" t="n">
        <f aca="false">H1297+I1297</f>
        <v>0</v>
      </c>
      <c r="K1297" s="0" t="n">
        <f aca="false">MIN(IF(C1297=1,F1297-H1297,F1297),Assumptions!$C$13,MAX(0,($B$5-P1296)/$B$6))</f>
        <v>110.355523310337</v>
      </c>
      <c r="L1297" s="0" t="n">
        <f aca="false">IF(C1297=1,0,MIN(F1297-K1297,Assumptions!$C$15,MAX(0,$B$10-O1296-M1297)))</f>
        <v>194.983250589663</v>
      </c>
      <c r="M1297" s="0" t="n">
        <f aca="false">'Profiles 8760'!H1286</f>
        <v>249200</v>
      </c>
      <c r="N1297" s="0" t="n">
        <f aca="false">J1297+L1297</f>
        <v>194.983250589663</v>
      </c>
      <c r="O1297" s="0" t="n">
        <f aca="false">O1296+N1297</f>
        <v>106471.914410936</v>
      </c>
      <c r="P1297" s="0" t="n">
        <f aca="false">MIN($B$5,P1296+K1297*$B$6-I1297)</f>
        <v>510.81</v>
      </c>
      <c r="Q1297" s="0" t="n">
        <f aca="false">MAX(0,F1297-H1297-K1297-L1297)</f>
        <v>0</v>
      </c>
    </row>
    <row r="1298" customFormat="false" ht="15" hidden="false" customHeight="false" outlineLevel="0" collapsed="false">
      <c r="A1298" s="0" t="n">
        <f aca="false">'Profiles 8760'!A1287</f>
        <v>1285</v>
      </c>
      <c r="B1298" s="0" t="n">
        <f aca="false">'Profiles 8760'!B1287</f>
        <v>2</v>
      </c>
      <c r="C1298" s="0" t="n">
        <f aca="false">'Profiles 8760'!E1287</f>
        <v>0</v>
      </c>
      <c r="D1298" s="0" t="n">
        <f aca="false">'Profiles 8760'!F1287</f>
        <v>1</v>
      </c>
      <c r="E1298" s="0" t="n">
        <f aca="false">'Profiles 8760'!G1287</f>
        <v>0.442688</v>
      </c>
      <c r="F1298" s="0" t="n">
        <f aca="false">D1298*Assumptions!$C$11*$B$7+E1298*Assumptions!$C$12*$B$8</f>
        <v>306.9059392</v>
      </c>
      <c r="G1298" s="0" t="n">
        <f aca="false">C1298*Assumptions!$C$15</f>
        <v>0</v>
      </c>
      <c r="H1298" s="0" t="n">
        <f aca="false">MIN(F1298,G1298)</f>
        <v>0</v>
      </c>
      <c r="I1298" s="0" t="n">
        <f aca="false">IF(C1298=1,MIN(G1298-H1298,Assumptions!$C$13,P1297),0)</f>
        <v>0</v>
      </c>
      <c r="J1298" s="0" t="n">
        <f aca="false">H1298+I1298</f>
        <v>0</v>
      </c>
      <c r="K1298" s="0" t="n">
        <f aca="false">MIN(IF(C1298=1,F1298-H1298,F1298),Assumptions!$C$13,MAX(0,($B$5-P1297)/$B$6))</f>
        <v>0</v>
      </c>
      <c r="L1298" s="0" t="n">
        <f aca="false">IF(C1298=1,0,MIN(F1298-K1298,Assumptions!$C$15,MAX(0,$B$10-O1297-M1298)))</f>
        <v>200</v>
      </c>
      <c r="M1298" s="0" t="n">
        <f aca="false">'Profiles 8760'!H1287</f>
        <v>249200</v>
      </c>
      <c r="N1298" s="0" t="n">
        <f aca="false">J1298+L1298</f>
        <v>200</v>
      </c>
      <c r="O1298" s="0" t="n">
        <f aca="false">O1297+N1298</f>
        <v>106671.914410936</v>
      </c>
      <c r="P1298" s="0" t="n">
        <f aca="false">MIN($B$5,P1297+K1298*$B$6-I1298)</f>
        <v>510.81</v>
      </c>
      <c r="Q1298" s="0" t="n">
        <f aca="false">MAX(0,F1298-H1298-K1298-L1298)</f>
        <v>106.9059392</v>
      </c>
    </row>
    <row r="1299" customFormat="false" ht="15" hidden="false" customHeight="false" outlineLevel="0" collapsed="false">
      <c r="A1299" s="0" t="n">
        <f aca="false">'Profiles 8760'!A1288</f>
        <v>1286</v>
      </c>
      <c r="B1299" s="0" t="n">
        <f aca="false">'Profiles 8760'!B1288</f>
        <v>2</v>
      </c>
      <c r="C1299" s="0" t="n">
        <f aca="false">'Profiles 8760'!E1288</f>
        <v>0</v>
      </c>
      <c r="D1299" s="0" t="n">
        <f aca="false">'Profiles 8760'!F1288</f>
        <v>1</v>
      </c>
      <c r="E1299" s="0" t="n">
        <f aca="false">'Profiles 8760'!G1288</f>
        <v>0.824938</v>
      </c>
      <c r="F1299" s="0" t="n">
        <f aca="false">D1299*Assumptions!$C$11*$B$7+E1299*Assumptions!$C$12*$B$8</f>
        <v>322.5399642</v>
      </c>
      <c r="G1299" s="0" t="n">
        <f aca="false">C1299*Assumptions!$C$15</f>
        <v>0</v>
      </c>
      <c r="H1299" s="0" t="n">
        <f aca="false">MIN(F1299,G1299)</f>
        <v>0</v>
      </c>
      <c r="I1299" s="0" t="n">
        <f aca="false">IF(C1299=1,MIN(G1299-H1299,Assumptions!$C$13,P1298),0)</f>
        <v>0</v>
      </c>
      <c r="J1299" s="0" t="n">
        <f aca="false">H1299+I1299</f>
        <v>0</v>
      </c>
      <c r="K1299" s="0" t="n">
        <f aca="false">MIN(IF(C1299=1,F1299-H1299,F1299),Assumptions!$C$13,MAX(0,($B$5-P1298)/$B$6))</f>
        <v>0</v>
      </c>
      <c r="L1299" s="0" t="n">
        <f aca="false">IF(C1299=1,0,MIN(F1299-K1299,Assumptions!$C$15,MAX(0,$B$10-O1298-M1299)))</f>
        <v>200</v>
      </c>
      <c r="M1299" s="0" t="n">
        <f aca="false">'Profiles 8760'!H1288</f>
        <v>249200</v>
      </c>
      <c r="N1299" s="0" t="n">
        <f aca="false">J1299+L1299</f>
        <v>200</v>
      </c>
      <c r="O1299" s="0" t="n">
        <f aca="false">O1298+N1299</f>
        <v>106871.914410936</v>
      </c>
      <c r="P1299" s="0" t="n">
        <f aca="false">MIN($B$5,P1298+K1299*$B$6-I1299)</f>
        <v>510.81</v>
      </c>
      <c r="Q1299" s="0" t="n">
        <f aca="false">MAX(0,F1299-H1299-K1299-L1299)</f>
        <v>122.5399642</v>
      </c>
    </row>
    <row r="1300" customFormat="false" ht="15" hidden="false" customHeight="false" outlineLevel="0" collapsed="false">
      <c r="A1300" s="0" t="n">
        <f aca="false">'Profiles 8760'!A1289</f>
        <v>1287</v>
      </c>
      <c r="B1300" s="0" t="n">
        <f aca="false">'Profiles 8760'!B1289</f>
        <v>2</v>
      </c>
      <c r="C1300" s="0" t="n">
        <f aca="false">'Profiles 8760'!E1289</f>
        <v>0</v>
      </c>
      <c r="D1300" s="0" t="n">
        <f aca="false">'Profiles 8760'!F1289</f>
        <v>1</v>
      </c>
      <c r="E1300" s="0" t="n">
        <f aca="false">'Profiles 8760'!G1289</f>
        <v>0.975565</v>
      </c>
      <c r="F1300" s="0" t="n">
        <f aca="false">D1300*Assumptions!$C$11*$B$7+E1300*Assumptions!$C$12*$B$8</f>
        <v>328.7006085</v>
      </c>
      <c r="G1300" s="0" t="n">
        <f aca="false">C1300*Assumptions!$C$15</f>
        <v>0</v>
      </c>
      <c r="H1300" s="0" t="n">
        <f aca="false">MIN(F1300,G1300)</f>
        <v>0</v>
      </c>
      <c r="I1300" s="0" t="n">
        <f aca="false">IF(C1300=1,MIN(G1300-H1300,Assumptions!$C$13,P1299),0)</f>
        <v>0</v>
      </c>
      <c r="J1300" s="0" t="n">
        <f aca="false">H1300+I1300</f>
        <v>0</v>
      </c>
      <c r="K1300" s="0" t="n">
        <f aca="false">MIN(IF(C1300=1,F1300-H1300,F1300),Assumptions!$C$13,MAX(0,($B$5-P1299)/$B$6))</f>
        <v>0</v>
      </c>
      <c r="L1300" s="0" t="n">
        <f aca="false">IF(C1300=1,0,MIN(F1300-K1300,Assumptions!$C$15,MAX(0,$B$10-O1299-M1300)))</f>
        <v>200</v>
      </c>
      <c r="M1300" s="0" t="n">
        <f aca="false">'Profiles 8760'!H1289</f>
        <v>249200</v>
      </c>
      <c r="N1300" s="0" t="n">
        <f aca="false">J1300+L1300</f>
        <v>200</v>
      </c>
      <c r="O1300" s="0" t="n">
        <f aca="false">O1299+N1300</f>
        <v>107071.914410936</v>
      </c>
      <c r="P1300" s="0" t="n">
        <f aca="false">MIN($B$5,P1299+K1300*$B$6-I1300)</f>
        <v>510.81</v>
      </c>
      <c r="Q1300" s="0" t="n">
        <f aca="false">MAX(0,F1300-H1300-K1300-L1300)</f>
        <v>128.7006085</v>
      </c>
    </row>
    <row r="1301" customFormat="false" ht="15" hidden="false" customHeight="false" outlineLevel="0" collapsed="false">
      <c r="A1301" s="0" t="n">
        <f aca="false">'Profiles 8760'!A1290</f>
        <v>1288</v>
      </c>
      <c r="B1301" s="0" t="n">
        <f aca="false">'Profiles 8760'!B1290</f>
        <v>2</v>
      </c>
      <c r="C1301" s="0" t="n">
        <f aca="false">'Profiles 8760'!E1290</f>
        <v>0</v>
      </c>
      <c r="D1301" s="0" t="n">
        <f aca="false">'Profiles 8760'!F1290</f>
        <v>0.830664</v>
      </c>
      <c r="E1301" s="0" t="n">
        <f aca="false">'Profiles 8760'!G1290</f>
        <v>1</v>
      </c>
      <c r="F1301" s="0" t="n">
        <f aca="false">D1301*Assumptions!$C$11*$B$7+E1301*Assumptions!$C$12*$B$8</f>
        <v>280.7957632</v>
      </c>
      <c r="G1301" s="0" t="n">
        <f aca="false">C1301*Assumptions!$C$15</f>
        <v>0</v>
      </c>
      <c r="H1301" s="0" t="n">
        <f aca="false">MIN(F1301,G1301)</f>
        <v>0</v>
      </c>
      <c r="I1301" s="0" t="n">
        <f aca="false">IF(C1301=1,MIN(G1301-H1301,Assumptions!$C$13,P1300),0)</f>
        <v>0</v>
      </c>
      <c r="J1301" s="0" t="n">
        <f aca="false">H1301+I1301</f>
        <v>0</v>
      </c>
      <c r="K1301" s="0" t="n">
        <f aca="false">MIN(IF(C1301=1,F1301-H1301,F1301),Assumptions!$C$13,MAX(0,($B$5-P1300)/$B$6))</f>
        <v>0</v>
      </c>
      <c r="L1301" s="0" t="n">
        <f aca="false">IF(C1301=1,0,MIN(F1301-K1301,Assumptions!$C$15,MAX(0,$B$10-O1300-M1301)))</f>
        <v>200</v>
      </c>
      <c r="M1301" s="0" t="n">
        <f aca="false">'Profiles 8760'!H1290</f>
        <v>249200</v>
      </c>
      <c r="N1301" s="0" t="n">
        <f aca="false">J1301+L1301</f>
        <v>200</v>
      </c>
      <c r="O1301" s="0" t="n">
        <f aca="false">O1300+N1301</f>
        <v>107271.914410936</v>
      </c>
      <c r="P1301" s="0" t="n">
        <f aca="false">MIN($B$5,P1300+K1301*$B$6-I1301)</f>
        <v>510.81</v>
      </c>
      <c r="Q1301" s="0" t="n">
        <f aca="false">MAX(0,F1301-H1301-K1301-L1301)</f>
        <v>80.7957632</v>
      </c>
    </row>
    <row r="1302" customFormat="false" ht="15" hidden="false" customHeight="false" outlineLevel="0" collapsed="false">
      <c r="A1302" s="0" t="n">
        <f aca="false">'Profiles 8760'!A1291</f>
        <v>1289</v>
      </c>
      <c r="B1302" s="0" t="n">
        <f aca="false">'Profiles 8760'!B1291</f>
        <v>2</v>
      </c>
      <c r="C1302" s="0" t="n">
        <f aca="false">'Profiles 8760'!E1291</f>
        <v>0</v>
      </c>
      <c r="D1302" s="0" t="n">
        <f aca="false">'Profiles 8760'!F1291</f>
        <v>0.47312</v>
      </c>
      <c r="E1302" s="0" t="n">
        <f aca="false">'Profiles 8760'!G1291</f>
        <v>0.651494</v>
      </c>
      <c r="F1302" s="0" t="n">
        <f aca="false">D1302*Assumptions!$C$11*$B$7+E1302*Assumptions!$C$12*$B$8</f>
        <v>163.2831606</v>
      </c>
      <c r="G1302" s="0" t="n">
        <f aca="false">C1302*Assumptions!$C$15</f>
        <v>0</v>
      </c>
      <c r="H1302" s="0" t="n">
        <f aca="false">MIN(F1302,G1302)</f>
        <v>0</v>
      </c>
      <c r="I1302" s="0" t="n">
        <f aca="false">IF(C1302=1,MIN(G1302-H1302,Assumptions!$C$13,P1301),0)</f>
        <v>0</v>
      </c>
      <c r="J1302" s="0" t="n">
        <f aca="false">H1302+I1302</f>
        <v>0</v>
      </c>
      <c r="K1302" s="0" t="n">
        <f aca="false">MIN(IF(C1302=1,F1302-H1302,F1302),Assumptions!$C$13,MAX(0,($B$5-P1301)/$B$6))</f>
        <v>0</v>
      </c>
      <c r="L1302" s="0" t="n">
        <f aca="false">IF(C1302=1,0,MIN(F1302-K1302,Assumptions!$C$15,MAX(0,$B$10-O1301-M1302)))</f>
        <v>163.2831606</v>
      </c>
      <c r="M1302" s="0" t="n">
        <f aca="false">'Profiles 8760'!H1291</f>
        <v>249200</v>
      </c>
      <c r="N1302" s="0" t="n">
        <f aca="false">J1302+L1302</f>
        <v>163.2831606</v>
      </c>
      <c r="O1302" s="0" t="n">
        <f aca="false">O1301+N1302</f>
        <v>107435.197571536</v>
      </c>
      <c r="P1302" s="0" t="n">
        <f aca="false">MIN($B$5,P1301+K1302*$B$6-I1302)</f>
        <v>510.81</v>
      </c>
      <c r="Q1302" s="0" t="n">
        <f aca="false">MAX(0,F1302-H1302-K1302-L1302)</f>
        <v>0</v>
      </c>
    </row>
    <row r="1303" customFormat="false" ht="15" hidden="false" customHeight="false" outlineLevel="0" collapsed="false">
      <c r="A1303" s="0" t="n">
        <f aca="false">'Profiles 8760'!A1292</f>
        <v>1290</v>
      </c>
      <c r="B1303" s="0" t="n">
        <f aca="false">'Profiles 8760'!B1292</f>
        <v>2</v>
      </c>
      <c r="C1303" s="0" t="n">
        <f aca="false">'Profiles 8760'!E1292</f>
        <v>0</v>
      </c>
      <c r="D1303" s="0" t="n">
        <f aca="false">'Profiles 8760'!F1292</f>
        <v>0.14006</v>
      </c>
      <c r="E1303" s="0" t="n">
        <f aca="false">'Profiles 8760'!G1292</f>
        <v>0.518372</v>
      </c>
      <c r="F1303" s="0" t="n">
        <f aca="false">D1303*Assumptions!$C$11*$B$7+E1303*Assumptions!$C$12*$B$8</f>
        <v>61.6507428</v>
      </c>
      <c r="G1303" s="0" t="n">
        <f aca="false">C1303*Assumptions!$C$15</f>
        <v>0</v>
      </c>
      <c r="H1303" s="0" t="n">
        <f aca="false">MIN(F1303,G1303)</f>
        <v>0</v>
      </c>
      <c r="I1303" s="0" t="n">
        <f aca="false">IF(C1303=1,MIN(G1303-H1303,Assumptions!$C$13,P1302),0)</f>
        <v>0</v>
      </c>
      <c r="J1303" s="0" t="n">
        <f aca="false">H1303+I1303</f>
        <v>0</v>
      </c>
      <c r="K1303" s="0" t="n">
        <f aca="false">MIN(IF(C1303=1,F1303-H1303,F1303),Assumptions!$C$13,MAX(0,($B$5-P1302)/$B$6))</f>
        <v>0</v>
      </c>
      <c r="L1303" s="0" t="n">
        <f aca="false">IF(C1303=1,0,MIN(F1303-K1303,Assumptions!$C$15,MAX(0,$B$10-O1302-M1303)))</f>
        <v>61.6507428</v>
      </c>
      <c r="M1303" s="0" t="n">
        <f aca="false">'Profiles 8760'!H1292</f>
        <v>249200</v>
      </c>
      <c r="N1303" s="0" t="n">
        <f aca="false">J1303+L1303</f>
        <v>61.6507428</v>
      </c>
      <c r="O1303" s="0" t="n">
        <f aca="false">O1302+N1303</f>
        <v>107496.848314336</v>
      </c>
      <c r="P1303" s="0" t="n">
        <f aca="false">MIN($B$5,P1302+K1303*$B$6-I1303)</f>
        <v>510.81</v>
      </c>
      <c r="Q1303" s="0" t="n">
        <f aca="false">MAX(0,F1303-H1303-K1303-L1303)</f>
        <v>0</v>
      </c>
    </row>
    <row r="1304" customFormat="false" ht="15" hidden="false" customHeight="false" outlineLevel="0" collapsed="false">
      <c r="A1304" s="0" t="n">
        <f aca="false">'Profiles 8760'!A1293</f>
        <v>1291</v>
      </c>
      <c r="B1304" s="0" t="n">
        <f aca="false">'Profiles 8760'!B1293</f>
        <v>2</v>
      </c>
      <c r="C1304" s="0" t="n">
        <f aca="false">'Profiles 8760'!E1293</f>
        <v>0</v>
      </c>
      <c r="D1304" s="0" t="n">
        <f aca="false">'Profiles 8760'!F1293</f>
        <v>0</v>
      </c>
      <c r="E1304" s="0" t="n">
        <f aca="false">'Profiles 8760'!G1293</f>
        <v>0.52523</v>
      </c>
      <c r="F1304" s="0" t="n">
        <f aca="false">D1304*Assumptions!$C$11*$B$7+E1304*Assumptions!$C$12*$B$8</f>
        <v>21.481907</v>
      </c>
      <c r="G1304" s="0" t="n">
        <f aca="false">C1304*Assumptions!$C$15</f>
        <v>0</v>
      </c>
      <c r="H1304" s="0" t="n">
        <f aca="false">MIN(F1304,G1304)</f>
        <v>0</v>
      </c>
      <c r="I1304" s="0" t="n">
        <f aca="false">IF(C1304=1,MIN(G1304-H1304,Assumptions!$C$13,P1303),0)</f>
        <v>0</v>
      </c>
      <c r="J1304" s="0" t="n">
        <f aca="false">H1304+I1304</f>
        <v>0</v>
      </c>
      <c r="K1304" s="0" t="n">
        <f aca="false">MIN(IF(C1304=1,F1304-H1304,F1304),Assumptions!$C$13,MAX(0,($B$5-P1303)/$B$6))</f>
        <v>0</v>
      </c>
      <c r="L1304" s="0" t="n">
        <f aca="false">IF(C1304=1,0,MIN(F1304-K1304,Assumptions!$C$15,MAX(0,$B$10-O1303-M1304)))</f>
        <v>21.481907</v>
      </c>
      <c r="M1304" s="0" t="n">
        <f aca="false">'Profiles 8760'!H1293</f>
        <v>249200</v>
      </c>
      <c r="N1304" s="0" t="n">
        <f aca="false">J1304+L1304</f>
        <v>21.481907</v>
      </c>
      <c r="O1304" s="0" t="n">
        <f aca="false">O1303+N1304</f>
        <v>107518.330221336</v>
      </c>
      <c r="P1304" s="0" t="n">
        <f aca="false">MIN($B$5,P1303+K1304*$B$6-I1304)</f>
        <v>510.81</v>
      </c>
      <c r="Q1304" s="0" t="n">
        <f aca="false">MAX(0,F1304-H1304-K1304-L1304)</f>
        <v>0</v>
      </c>
    </row>
    <row r="1305" customFormat="false" ht="15" hidden="false" customHeight="false" outlineLevel="0" collapsed="false">
      <c r="A1305" s="0" t="n">
        <f aca="false">'Profiles 8760'!A1294</f>
        <v>1292</v>
      </c>
      <c r="B1305" s="0" t="n">
        <f aca="false">'Profiles 8760'!B1294</f>
        <v>2</v>
      </c>
      <c r="C1305" s="0" t="n">
        <f aca="false">'Profiles 8760'!E1294</f>
        <v>1</v>
      </c>
      <c r="D1305" s="0" t="n">
        <f aca="false">'Profiles 8760'!F1294</f>
        <v>0</v>
      </c>
      <c r="E1305" s="0" t="n">
        <f aca="false">'Profiles 8760'!G1294</f>
        <v>0.439823</v>
      </c>
      <c r="F1305" s="0" t="n">
        <f aca="false">D1305*Assumptions!$C$11*$B$7+E1305*Assumptions!$C$12*$B$8</f>
        <v>17.9887607</v>
      </c>
      <c r="G1305" s="0" t="n">
        <f aca="false">C1305*Assumptions!$C$15</f>
        <v>200</v>
      </c>
      <c r="H1305" s="0" t="n">
        <f aca="false">MIN(F1305,G1305)</f>
        <v>17.9887607</v>
      </c>
      <c r="I1305" s="0" t="n">
        <f aca="false">IF(C1305=1,MIN(G1305-H1305,Assumptions!$C$13,P1304),0)</f>
        <v>180</v>
      </c>
      <c r="J1305" s="0" t="n">
        <f aca="false">H1305+I1305</f>
        <v>197.9887607</v>
      </c>
      <c r="K1305" s="0" t="n">
        <f aca="false">MIN(IF(C1305=1,F1305-H1305,F1305),Assumptions!$C$13,MAX(0,($B$5-P1304)/$B$6))</f>
        <v>0</v>
      </c>
      <c r="L1305" s="0" t="n">
        <f aca="false">IF(C1305=1,0,MIN(F1305-K1305,Assumptions!$C$15,MAX(0,$B$10-O1304-M1305)))</f>
        <v>0</v>
      </c>
      <c r="M1305" s="0" t="n">
        <f aca="false">'Profiles 8760'!H1294</f>
        <v>249000</v>
      </c>
      <c r="N1305" s="0" t="n">
        <f aca="false">J1305+L1305</f>
        <v>197.9887607</v>
      </c>
      <c r="O1305" s="0" t="n">
        <f aca="false">O1304+N1305</f>
        <v>107716.318982036</v>
      </c>
      <c r="P1305" s="0" t="n">
        <f aca="false">MIN($B$5,P1304+K1305*$B$6-I1305)</f>
        <v>330.81</v>
      </c>
      <c r="Q1305" s="0" t="n">
        <f aca="false">MAX(0,F1305-H1305-K1305-L1305)</f>
        <v>0</v>
      </c>
    </row>
    <row r="1306" customFormat="false" ht="15" hidden="false" customHeight="false" outlineLevel="0" collapsed="false">
      <c r="A1306" s="0" t="n">
        <f aca="false">'Profiles 8760'!A1295</f>
        <v>1293</v>
      </c>
      <c r="B1306" s="0" t="n">
        <f aca="false">'Profiles 8760'!B1295</f>
        <v>2</v>
      </c>
      <c r="C1306" s="0" t="n">
        <f aca="false">'Profiles 8760'!E1295</f>
        <v>1</v>
      </c>
      <c r="D1306" s="0" t="n">
        <f aca="false">'Profiles 8760'!F1295</f>
        <v>0</v>
      </c>
      <c r="E1306" s="0" t="n">
        <f aca="false">'Profiles 8760'!G1295</f>
        <v>0.347803</v>
      </c>
      <c r="F1306" s="0" t="n">
        <f aca="false">D1306*Assumptions!$C$11*$B$7+E1306*Assumptions!$C$12*$B$8</f>
        <v>14.2251427</v>
      </c>
      <c r="G1306" s="0" t="n">
        <f aca="false">C1306*Assumptions!$C$15</f>
        <v>200</v>
      </c>
      <c r="H1306" s="0" t="n">
        <f aca="false">MIN(F1306,G1306)</f>
        <v>14.2251427</v>
      </c>
      <c r="I1306" s="0" t="n">
        <f aca="false">IF(C1306=1,MIN(G1306-H1306,Assumptions!$C$13,P1305),0)</f>
        <v>180</v>
      </c>
      <c r="J1306" s="0" t="n">
        <f aca="false">H1306+I1306</f>
        <v>194.2251427</v>
      </c>
      <c r="K1306" s="0" t="n">
        <f aca="false">MIN(IF(C1306=1,F1306-H1306,F1306),Assumptions!$C$13,MAX(0,($B$5-P1305)/$B$6))</f>
        <v>0</v>
      </c>
      <c r="L1306" s="0" t="n">
        <f aca="false">IF(C1306=1,0,MIN(F1306-K1306,Assumptions!$C$15,MAX(0,$B$10-O1305-M1306)))</f>
        <v>0</v>
      </c>
      <c r="M1306" s="0" t="n">
        <f aca="false">'Profiles 8760'!H1295</f>
        <v>248800</v>
      </c>
      <c r="N1306" s="0" t="n">
        <f aca="false">J1306+L1306</f>
        <v>194.2251427</v>
      </c>
      <c r="O1306" s="0" t="n">
        <f aca="false">O1305+N1306</f>
        <v>107910.544124736</v>
      </c>
      <c r="P1306" s="0" t="n">
        <f aca="false">MIN($B$5,P1305+K1306*$B$6-I1306)</f>
        <v>150.81</v>
      </c>
      <c r="Q1306" s="0" t="n">
        <f aca="false">MAX(0,F1306-H1306-K1306-L1306)</f>
        <v>0</v>
      </c>
    </row>
    <row r="1307" customFormat="false" ht="15" hidden="false" customHeight="false" outlineLevel="0" collapsed="false">
      <c r="A1307" s="0" t="n">
        <f aca="false">'Profiles 8760'!A1296</f>
        <v>1294</v>
      </c>
      <c r="B1307" s="0" t="n">
        <f aca="false">'Profiles 8760'!B1296</f>
        <v>2</v>
      </c>
      <c r="C1307" s="0" t="n">
        <f aca="false">'Profiles 8760'!E1296</f>
        <v>0</v>
      </c>
      <c r="D1307" s="0" t="n">
        <f aca="false">'Profiles 8760'!F1296</f>
        <v>0</v>
      </c>
      <c r="E1307" s="0" t="n">
        <f aca="false">'Profiles 8760'!G1296</f>
        <v>0.283555</v>
      </c>
      <c r="F1307" s="0" t="n">
        <f aca="false">D1307*Assumptions!$C$11*$B$7+E1307*Assumptions!$C$12*$B$8</f>
        <v>11.5973995</v>
      </c>
      <c r="G1307" s="0" t="n">
        <f aca="false">C1307*Assumptions!$C$15</f>
        <v>0</v>
      </c>
      <c r="H1307" s="0" t="n">
        <f aca="false">MIN(F1307,G1307)</f>
        <v>0</v>
      </c>
      <c r="I1307" s="0" t="n">
        <f aca="false">IF(C1307=1,MIN(G1307-H1307,Assumptions!$C$13,P1306),0)</f>
        <v>0</v>
      </c>
      <c r="J1307" s="0" t="n">
        <f aca="false">H1307+I1307</f>
        <v>0</v>
      </c>
      <c r="K1307" s="0" t="n">
        <f aca="false">MIN(IF(C1307=1,F1307-H1307,F1307),Assumptions!$C$13,MAX(0,($B$5-P1306)/$B$6))</f>
        <v>11.5973995</v>
      </c>
      <c r="L1307" s="0" t="n">
        <f aca="false">IF(C1307=1,0,MIN(F1307-K1307,Assumptions!$C$15,MAX(0,$B$10-O1306-M1307)))</f>
        <v>0</v>
      </c>
      <c r="M1307" s="0" t="n">
        <f aca="false">'Profiles 8760'!H1296</f>
        <v>248800</v>
      </c>
      <c r="N1307" s="0" t="n">
        <f aca="false">J1307+L1307</f>
        <v>0</v>
      </c>
      <c r="O1307" s="0" t="n">
        <f aca="false">O1306+N1307</f>
        <v>107910.544124736</v>
      </c>
      <c r="P1307" s="0" t="n">
        <f aca="false">MIN($B$5,P1306+K1307*$B$6-I1307)</f>
        <v>160.8626258866</v>
      </c>
      <c r="Q1307" s="0" t="n">
        <f aca="false">MAX(0,F1307-H1307-K1307-L1307)</f>
        <v>0</v>
      </c>
    </row>
    <row r="1308" customFormat="false" ht="15" hidden="false" customHeight="false" outlineLevel="0" collapsed="false">
      <c r="A1308" s="0" t="n">
        <f aca="false">'Profiles 8760'!A1297</f>
        <v>1295</v>
      </c>
      <c r="B1308" s="0" t="n">
        <f aca="false">'Profiles 8760'!B1297</f>
        <v>2</v>
      </c>
      <c r="C1308" s="0" t="n">
        <f aca="false">'Profiles 8760'!E1297</f>
        <v>0</v>
      </c>
      <c r="D1308" s="0" t="n">
        <f aca="false">'Profiles 8760'!F1297</f>
        <v>0</v>
      </c>
      <c r="E1308" s="0" t="n">
        <f aca="false">'Profiles 8760'!G1297</f>
        <v>0.217962</v>
      </c>
      <c r="F1308" s="0" t="n">
        <f aca="false">D1308*Assumptions!$C$11*$B$7+E1308*Assumptions!$C$12*$B$8</f>
        <v>8.9146458</v>
      </c>
      <c r="G1308" s="0" t="n">
        <f aca="false">C1308*Assumptions!$C$15</f>
        <v>0</v>
      </c>
      <c r="H1308" s="0" t="n">
        <f aca="false">MIN(F1308,G1308)</f>
        <v>0</v>
      </c>
      <c r="I1308" s="0" t="n">
        <f aca="false">IF(C1308=1,MIN(G1308-H1308,Assumptions!$C$13,P1307),0)</f>
        <v>0</v>
      </c>
      <c r="J1308" s="0" t="n">
        <f aca="false">H1308+I1308</f>
        <v>0</v>
      </c>
      <c r="K1308" s="0" t="n">
        <f aca="false">MIN(IF(C1308=1,F1308-H1308,F1308),Assumptions!$C$13,MAX(0,($B$5-P1307)/$B$6))</f>
        <v>8.9146458</v>
      </c>
      <c r="L1308" s="0" t="n">
        <f aca="false">IF(C1308=1,0,MIN(F1308-K1308,Assumptions!$C$15,MAX(0,$B$10-O1307-M1308)))</f>
        <v>0</v>
      </c>
      <c r="M1308" s="0" t="n">
        <f aca="false">'Profiles 8760'!H1297</f>
        <v>248800</v>
      </c>
      <c r="N1308" s="0" t="n">
        <f aca="false">J1308+L1308</f>
        <v>0</v>
      </c>
      <c r="O1308" s="0" t="n">
        <f aca="false">O1307+N1308</f>
        <v>107910.544124736</v>
      </c>
      <c r="P1308" s="0" t="n">
        <f aca="false">MIN($B$5,P1307+K1308*$B$6-I1308)</f>
        <v>168.58984086604</v>
      </c>
      <c r="Q1308" s="0" t="n">
        <f aca="false">MAX(0,F1308-H1308-K1308-L1308)</f>
        <v>0</v>
      </c>
    </row>
    <row r="1309" customFormat="false" ht="15" hidden="false" customHeight="false" outlineLevel="0" collapsed="false">
      <c r="A1309" s="0" t="n">
        <f aca="false">'Profiles 8760'!A1298</f>
        <v>1296</v>
      </c>
      <c r="B1309" s="0" t="n">
        <f aca="false">'Profiles 8760'!B1298</f>
        <v>2</v>
      </c>
      <c r="C1309" s="0" t="n">
        <f aca="false">'Profiles 8760'!E1298</f>
        <v>0</v>
      </c>
      <c r="D1309" s="0" t="n">
        <f aca="false">'Profiles 8760'!F1298</f>
        <v>0</v>
      </c>
      <c r="E1309" s="0" t="n">
        <f aca="false">'Profiles 8760'!G1298</f>
        <v>0.114454</v>
      </c>
      <c r="F1309" s="0" t="n">
        <f aca="false">D1309*Assumptions!$C$11*$B$7+E1309*Assumptions!$C$12*$B$8</f>
        <v>4.6811686</v>
      </c>
      <c r="G1309" s="0" t="n">
        <f aca="false">C1309*Assumptions!$C$15</f>
        <v>0</v>
      </c>
      <c r="H1309" s="0" t="n">
        <f aca="false">MIN(F1309,G1309)</f>
        <v>0</v>
      </c>
      <c r="I1309" s="0" t="n">
        <f aca="false">IF(C1309=1,MIN(G1309-H1309,Assumptions!$C$13,P1308),0)</f>
        <v>0</v>
      </c>
      <c r="J1309" s="0" t="n">
        <f aca="false">H1309+I1309</f>
        <v>0</v>
      </c>
      <c r="K1309" s="0" t="n">
        <f aca="false">MIN(IF(C1309=1,F1309-H1309,F1309),Assumptions!$C$13,MAX(0,($B$5-P1308)/$B$6))</f>
        <v>4.6811686</v>
      </c>
      <c r="L1309" s="0" t="n">
        <f aca="false">IF(C1309=1,0,MIN(F1309-K1309,Assumptions!$C$15,MAX(0,$B$10-O1308-M1309)))</f>
        <v>0</v>
      </c>
      <c r="M1309" s="0" t="n">
        <f aca="false">'Profiles 8760'!H1298</f>
        <v>248800</v>
      </c>
      <c r="N1309" s="0" t="n">
        <f aca="false">J1309+L1309</f>
        <v>0</v>
      </c>
      <c r="O1309" s="0" t="n">
        <f aca="false">O1308+N1309</f>
        <v>107910.544124736</v>
      </c>
      <c r="P1309" s="0" t="n">
        <f aca="false">MIN($B$5,P1308+K1309*$B$6-I1309)</f>
        <v>172.64747780852</v>
      </c>
      <c r="Q1309" s="0" t="n">
        <f aca="false">MAX(0,F1309-H1309-K1309-L1309)</f>
        <v>0</v>
      </c>
    </row>
    <row r="1310" customFormat="false" ht="15" hidden="false" customHeight="false" outlineLevel="0" collapsed="false">
      <c r="A1310" s="0" t="n">
        <f aca="false">'Profiles 8760'!A1299</f>
        <v>1297</v>
      </c>
      <c r="B1310" s="0" t="n">
        <f aca="false">'Profiles 8760'!B1299</f>
        <v>2</v>
      </c>
      <c r="C1310" s="0" t="n">
        <f aca="false">'Profiles 8760'!E1299</f>
        <v>0</v>
      </c>
      <c r="D1310" s="0" t="n">
        <f aca="false">'Profiles 8760'!F1299</f>
        <v>0</v>
      </c>
      <c r="E1310" s="0" t="n">
        <f aca="false">'Profiles 8760'!G1299</f>
        <v>0.098004</v>
      </c>
      <c r="F1310" s="0" t="n">
        <f aca="false">D1310*Assumptions!$C$11*$B$7+E1310*Assumptions!$C$12*$B$8</f>
        <v>4.0083636</v>
      </c>
      <c r="G1310" s="0" t="n">
        <f aca="false">C1310*Assumptions!$C$15</f>
        <v>0</v>
      </c>
      <c r="H1310" s="0" t="n">
        <f aca="false">MIN(F1310,G1310)</f>
        <v>0</v>
      </c>
      <c r="I1310" s="0" t="n">
        <f aca="false">IF(C1310=1,MIN(G1310-H1310,Assumptions!$C$13,P1309),0)</f>
        <v>0</v>
      </c>
      <c r="J1310" s="0" t="n">
        <f aca="false">H1310+I1310</f>
        <v>0</v>
      </c>
      <c r="K1310" s="0" t="n">
        <f aca="false">MIN(IF(C1310=1,F1310-H1310,F1310),Assumptions!$C$13,MAX(0,($B$5-P1309)/$B$6))</f>
        <v>4.0083636</v>
      </c>
      <c r="L1310" s="0" t="n">
        <f aca="false">IF(C1310=1,0,MIN(F1310-K1310,Assumptions!$C$15,MAX(0,$B$10-O1309-M1310)))</f>
        <v>0</v>
      </c>
      <c r="M1310" s="0" t="n">
        <f aca="false">'Profiles 8760'!H1299</f>
        <v>248800</v>
      </c>
      <c r="N1310" s="0" t="n">
        <f aca="false">J1310+L1310</f>
        <v>0</v>
      </c>
      <c r="O1310" s="0" t="n">
        <f aca="false">O1309+N1310</f>
        <v>107910.544124736</v>
      </c>
      <c r="P1310" s="0" t="n">
        <f aca="false">MIN($B$5,P1309+K1310*$B$6-I1310)</f>
        <v>176.121927377</v>
      </c>
      <c r="Q1310" s="0" t="n">
        <f aca="false">MAX(0,F1310-H1310-K1310-L1310)</f>
        <v>0</v>
      </c>
    </row>
    <row r="1311" customFormat="false" ht="15" hidden="false" customHeight="false" outlineLevel="0" collapsed="false">
      <c r="A1311" s="0" t="n">
        <f aca="false">'Profiles 8760'!A1300</f>
        <v>1298</v>
      </c>
      <c r="B1311" s="0" t="n">
        <f aca="false">'Profiles 8760'!B1300</f>
        <v>2</v>
      </c>
      <c r="C1311" s="0" t="n">
        <f aca="false">'Profiles 8760'!E1300</f>
        <v>0</v>
      </c>
      <c r="D1311" s="0" t="n">
        <f aca="false">'Profiles 8760'!F1300</f>
        <v>0</v>
      </c>
      <c r="E1311" s="0" t="n">
        <f aca="false">'Profiles 8760'!G1300</f>
        <v>0.187756</v>
      </c>
      <c r="F1311" s="0" t="n">
        <f aca="false">D1311*Assumptions!$C$11*$B$7+E1311*Assumptions!$C$12*$B$8</f>
        <v>7.6792204</v>
      </c>
      <c r="G1311" s="0" t="n">
        <f aca="false">C1311*Assumptions!$C$15</f>
        <v>0</v>
      </c>
      <c r="H1311" s="0" t="n">
        <f aca="false">MIN(F1311,G1311)</f>
        <v>0</v>
      </c>
      <c r="I1311" s="0" t="n">
        <f aca="false">IF(C1311=1,MIN(G1311-H1311,Assumptions!$C$13,P1310),0)</f>
        <v>0</v>
      </c>
      <c r="J1311" s="0" t="n">
        <f aca="false">H1311+I1311</f>
        <v>0</v>
      </c>
      <c r="K1311" s="0" t="n">
        <f aca="false">MIN(IF(C1311=1,F1311-H1311,F1311),Assumptions!$C$13,MAX(0,($B$5-P1310)/$B$6))</f>
        <v>7.6792204</v>
      </c>
      <c r="L1311" s="0" t="n">
        <f aca="false">IF(C1311=1,0,MIN(F1311-K1311,Assumptions!$C$15,MAX(0,$B$10-O1310-M1311)))</f>
        <v>0</v>
      </c>
      <c r="M1311" s="0" t="n">
        <f aca="false">'Profiles 8760'!H1300</f>
        <v>248800</v>
      </c>
      <c r="N1311" s="0" t="n">
        <f aca="false">J1311+L1311</f>
        <v>0</v>
      </c>
      <c r="O1311" s="0" t="n">
        <f aca="false">O1310+N1311</f>
        <v>107910.544124736</v>
      </c>
      <c r="P1311" s="0" t="n">
        <f aca="false">MIN($B$5,P1310+K1311*$B$6-I1311)</f>
        <v>182.77827561972</v>
      </c>
      <c r="Q1311" s="0" t="n">
        <f aca="false">MAX(0,F1311-H1311-K1311-L1311)</f>
        <v>0</v>
      </c>
    </row>
    <row r="1312" customFormat="false" ht="15" hidden="false" customHeight="false" outlineLevel="0" collapsed="false">
      <c r="A1312" s="0" t="n">
        <f aca="false">'Profiles 8760'!A1301</f>
        <v>1299</v>
      </c>
      <c r="B1312" s="0" t="n">
        <f aca="false">'Profiles 8760'!B1301</f>
        <v>2</v>
      </c>
      <c r="C1312" s="0" t="n">
        <f aca="false">'Profiles 8760'!E1301</f>
        <v>0</v>
      </c>
      <c r="D1312" s="0" t="n">
        <f aca="false">'Profiles 8760'!F1301</f>
        <v>0</v>
      </c>
      <c r="E1312" s="0" t="n">
        <f aca="false">'Profiles 8760'!G1301</f>
        <v>0.224903</v>
      </c>
      <c r="F1312" s="0" t="n">
        <f aca="false">D1312*Assumptions!$C$11*$B$7+E1312*Assumptions!$C$12*$B$8</f>
        <v>9.1985327</v>
      </c>
      <c r="G1312" s="0" t="n">
        <f aca="false">C1312*Assumptions!$C$15</f>
        <v>0</v>
      </c>
      <c r="H1312" s="0" t="n">
        <f aca="false">MIN(F1312,G1312)</f>
        <v>0</v>
      </c>
      <c r="I1312" s="0" t="n">
        <f aca="false">IF(C1312=1,MIN(G1312-H1312,Assumptions!$C$13,P1311),0)</f>
        <v>0</v>
      </c>
      <c r="J1312" s="0" t="n">
        <f aca="false">H1312+I1312</f>
        <v>0</v>
      </c>
      <c r="K1312" s="0" t="n">
        <f aca="false">MIN(IF(C1312=1,F1312-H1312,F1312),Assumptions!$C$13,MAX(0,($B$5-P1311)/$B$6))</f>
        <v>9.1985327</v>
      </c>
      <c r="L1312" s="0" t="n">
        <f aca="false">IF(C1312=1,0,MIN(F1312-K1312,Assumptions!$C$15,MAX(0,$B$10-O1311-M1312)))</f>
        <v>0</v>
      </c>
      <c r="M1312" s="0" t="n">
        <f aca="false">'Profiles 8760'!H1301</f>
        <v>248800</v>
      </c>
      <c r="N1312" s="0" t="n">
        <f aca="false">J1312+L1312</f>
        <v>0</v>
      </c>
      <c r="O1312" s="0" t="n">
        <f aca="false">O1311+N1312</f>
        <v>107910.544124736</v>
      </c>
      <c r="P1312" s="0" t="n">
        <f aca="false">MIN($B$5,P1311+K1312*$B$6-I1312)</f>
        <v>190.75156376408</v>
      </c>
      <c r="Q1312" s="0" t="n">
        <f aca="false">MAX(0,F1312-H1312-K1312-L1312)</f>
        <v>0</v>
      </c>
    </row>
    <row r="1313" customFormat="false" ht="15" hidden="false" customHeight="false" outlineLevel="0" collapsed="false">
      <c r="A1313" s="0" t="n">
        <f aca="false">'Profiles 8760'!A1302</f>
        <v>1300</v>
      </c>
      <c r="B1313" s="0" t="n">
        <f aca="false">'Profiles 8760'!B1302</f>
        <v>2</v>
      </c>
      <c r="C1313" s="0" t="n">
        <f aca="false">'Profiles 8760'!E1302</f>
        <v>0</v>
      </c>
      <c r="D1313" s="0" t="n">
        <f aca="false">'Profiles 8760'!F1302</f>
        <v>0</v>
      </c>
      <c r="E1313" s="0" t="n">
        <f aca="false">'Profiles 8760'!G1302</f>
        <v>0.161912</v>
      </c>
      <c r="F1313" s="0" t="n">
        <f aca="false">D1313*Assumptions!$C$11*$B$7+E1313*Assumptions!$C$12*$B$8</f>
        <v>6.6222008</v>
      </c>
      <c r="G1313" s="0" t="n">
        <f aca="false">C1313*Assumptions!$C$15</f>
        <v>0</v>
      </c>
      <c r="H1313" s="0" t="n">
        <f aca="false">MIN(F1313,G1313)</f>
        <v>0</v>
      </c>
      <c r="I1313" s="0" t="n">
        <f aca="false">IF(C1313=1,MIN(G1313-H1313,Assumptions!$C$13,P1312),0)</f>
        <v>0</v>
      </c>
      <c r="J1313" s="0" t="n">
        <f aca="false">H1313+I1313</f>
        <v>0</v>
      </c>
      <c r="K1313" s="0" t="n">
        <f aca="false">MIN(IF(C1313=1,F1313-H1313,F1313),Assumptions!$C$13,MAX(0,($B$5-P1312)/$B$6))</f>
        <v>6.6222008</v>
      </c>
      <c r="L1313" s="0" t="n">
        <f aca="false">IF(C1313=1,0,MIN(F1313-K1313,Assumptions!$C$15,MAX(0,$B$10-O1312-M1313)))</f>
        <v>0</v>
      </c>
      <c r="M1313" s="0" t="n">
        <f aca="false">'Profiles 8760'!H1302</f>
        <v>248800</v>
      </c>
      <c r="N1313" s="0" t="n">
        <f aca="false">J1313+L1313</f>
        <v>0</v>
      </c>
      <c r="O1313" s="0" t="n">
        <f aca="false">O1312+N1313</f>
        <v>107910.544124736</v>
      </c>
      <c r="P1313" s="0" t="n">
        <f aca="false">MIN($B$5,P1312+K1313*$B$6-I1313)</f>
        <v>196.49168741752</v>
      </c>
      <c r="Q1313" s="0" t="n">
        <f aca="false">MAX(0,F1313-H1313-K1313-L1313)</f>
        <v>0</v>
      </c>
    </row>
    <row r="1314" customFormat="false" ht="15" hidden="false" customHeight="false" outlineLevel="0" collapsed="false">
      <c r="A1314" s="0" t="n">
        <f aca="false">'Profiles 8760'!A1303</f>
        <v>1301</v>
      </c>
      <c r="B1314" s="0" t="n">
        <f aca="false">'Profiles 8760'!B1303</f>
        <v>2</v>
      </c>
      <c r="C1314" s="0" t="n">
        <f aca="false">'Profiles 8760'!E1303</f>
        <v>0</v>
      </c>
      <c r="D1314" s="0" t="n">
        <f aca="false">'Profiles 8760'!F1303</f>
        <v>0</v>
      </c>
      <c r="E1314" s="0" t="n">
        <f aca="false">'Profiles 8760'!G1303</f>
        <v>0.199042</v>
      </c>
      <c r="F1314" s="0" t="n">
        <f aca="false">D1314*Assumptions!$C$11*$B$7+E1314*Assumptions!$C$12*$B$8</f>
        <v>8.1408178</v>
      </c>
      <c r="G1314" s="0" t="n">
        <f aca="false">C1314*Assumptions!$C$15</f>
        <v>0</v>
      </c>
      <c r="H1314" s="0" t="n">
        <f aca="false">MIN(F1314,G1314)</f>
        <v>0</v>
      </c>
      <c r="I1314" s="0" t="n">
        <f aca="false">IF(C1314=1,MIN(G1314-H1314,Assumptions!$C$13,P1313),0)</f>
        <v>0</v>
      </c>
      <c r="J1314" s="0" t="n">
        <f aca="false">H1314+I1314</f>
        <v>0</v>
      </c>
      <c r="K1314" s="0" t="n">
        <f aca="false">MIN(IF(C1314=1,F1314-H1314,F1314),Assumptions!$C$13,MAX(0,($B$5-P1313)/$B$6))</f>
        <v>8.1408178</v>
      </c>
      <c r="L1314" s="0" t="n">
        <f aca="false">IF(C1314=1,0,MIN(F1314-K1314,Assumptions!$C$15,MAX(0,$B$10-O1313-M1314)))</f>
        <v>0</v>
      </c>
      <c r="M1314" s="0" t="n">
        <f aca="false">'Profiles 8760'!H1303</f>
        <v>248800</v>
      </c>
      <c r="N1314" s="0" t="n">
        <f aca="false">J1314+L1314</f>
        <v>0</v>
      </c>
      <c r="O1314" s="0" t="n">
        <f aca="false">O1313+N1314</f>
        <v>107910.544124736</v>
      </c>
      <c r="P1314" s="0" t="n">
        <f aca="false">MIN($B$5,P1313+K1314*$B$6-I1314)</f>
        <v>203.54814828656</v>
      </c>
      <c r="Q1314" s="0" t="n">
        <f aca="false">MAX(0,F1314-H1314-K1314-L1314)</f>
        <v>0</v>
      </c>
    </row>
    <row r="1315" customFormat="false" ht="15" hidden="false" customHeight="false" outlineLevel="0" collapsed="false">
      <c r="A1315" s="0" t="n">
        <f aca="false">'Profiles 8760'!A1304</f>
        <v>1302</v>
      </c>
      <c r="B1315" s="0" t="n">
        <f aca="false">'Profiles 8760'!B1304</f>
        <v>2</v>
      </c>
      <c r="C1315" s="0" t="n">
        <f aca="false">'Profiles 8760'!E1304</f>
        <v>0</v>
      </c>
      <c r="D1315" s="0" t="n">
        <f aca="false">'Profiles 8760'!F1304</f>
        <v>0</v>
      </c>
      <c r="E1315" s="0" t="n">
        <f aca="false">'Profiles 8760'!G1304</f>
        <v>0.226713</v>
      </c>
      <c r="F1315" s="0" t="n">
        <f aca="false">D1315*Assumptions!$C$11*$B$7+E1315*Assumptions!$C$12*$B$8</f>
        <v>9.2725617</v>
      </c>
      <c r="G1315" s="0" t="n">
        <f aca="false">C1315*Assumptions!$C$15</f>
        <v>0</v>
      </c>
      <c r="H1315" s="0" t="n">
        <f aca="false">MIN(F1315,G1315)</f>
        <v>0</v>
      </c>
      <c r="I1315" s="0" t="n">
        <f aca="false">IF(C1315=1,MIN(G1315-H1315,Assumptions!$C$13,P1314),0)</f>
        <v>0</v>
      </c>
      <c r="J1315" s="0" t="n">
        <f aca="false">H1315+I1315</f>
        <v>0</v>
      </c>
      <c r="K1315" s="0" t="n">
        <f aca="false">MIN(IF(C1315=1,F1315-H1315,F1315),Assumptions!$C$13,MAX(0,($B$5-P1314)/$B$6))</f>
        <v>9.2725617</v>
      </c>
      <c r="L1315" s="0" t="n">
        <f aca="false">IF(C1315=1,0,MIN(F1315-K1315,Assumptions!$C$15,MAX(0,$B$10-O1314-M1315)))</f>
        <v>0</v>
      </c>
      <c r="M1315" s="0" t="n">
        <f aca="false">'Profiles 8760'!H1304</f>
        <v>248800</v>
      </c>
      <c r="N1315" s="0" t="n">
        <f aca="false">J1315+L1315</f>
        <v>0</v>
      </c>
      <c r="O1315" s="0" t="n">
        <f aca="false">O1314+N1315</f>
        <v>107910.544124736</v>
      </c>
      <c r="P1315" s="0" t="n">
        <f aca="false">MIN($B$5,P1314+K1315*$B$6-I1315)</f>
        <v>211.58560476812</v>
      </c>
      <c r="Q1315" s="0" t="n">
        <f aca="false">MAX(0,F1315-H1315-K1315-L1315)</f>
        <v>0</v>
      </c>
    </row>
    <row r="1316" customFormat="false" ht="15" hidden="false" customHeight="false" outlineLevel="0" collapsed="false">
      <c r="A1316" s="0" t="n">
        <f aca="false">'Profiles 8760'!A1305</f>
        <v>1303</v>
      </c>
      <c r="B1316" s="0" t="n">
        <f aca="false">'Profiles 8760'!B1305</f>
        <v>2</v>
      </c>
      <c r="C1316" s="0" t="n">
        <f aca="false">'Profiles 8760'!E1305</f>
        <v>0</v>
      </c>
      <c r="D1316" s="0" t="n">
        <f aca="false">'Profiles 8760'!F1305</f>
        <v>0</v>
      </c>
      <c r="E1316" s="0" t="n">
        <f aca="false">'Profiles 8760'!G1305</f>
        <v>0.307578</v>
      </c>
      <c r="F1316" s="0" t="n">
        <f aca="false">D1316*Assumptions!$C$11*$B$7+E1316*Assumptions!$C$12*$B$8</f>
        <v>12.5799402</v>
      </c>
      <c r="G1316" s="0" t="n">
        <f aca="false">C1316*Assumptions!$C$15</f>
        <v>0</v>
      </c>
      <c r="H1316" s="0" t="n">
        <f aca="false">MIN(F1316,G1316)</f>
        <v>0</v>
      </c>
      <c r="I1316" s="0" t="n">
        <f aca="false">IF(C1316=1,MIN(G1316-H1316,Assumptions!$C$13,P1315),0)</f>
        <v>0</v>
      </c>
      <c r="J1316" s="0" t="n">
        <f aca="false">H1316+I1316</f>
        <v>0</v>
      </c>
      <c r="K1316" s="0" t="n">
        <f aca="false">MIN(IF(C1316=1,F1316-H1316,F1316),Assumptions!$C$13,MAX(0,($B$5-P1315)/$B$6))</f>
        <v>12.5799402</v>
      </c>
      <c r="L1316" s="0" t="n">
        <f aca="false">IF(C1316=1,0,MIN(F1316-K1316,Assumptions!$C$15,MAX(0,$B$10-O1315-M1316)))</f>
        <v>0</v>
      </c>
      <c r="M1316" s="0" t="n">
        <f aca="false">'Profiles 8760'!H1305</f>
        <v>248800</v>
      </c>
      <c r="N1316" s="0" t="n">
        <f aca="false">J1316+L1316</f>
        <v>0</v>
      </c>
      <c r="O1316" s="0" t="n">
        <f aca="false">O1315+N1316</f>
        <v>107910.544124736</v>
      </c>
      <c r="P1316" s="0" t="n">
        <f aca="false">MIN($B$5,P1315+K1316*$B$6-I1316)</f>
        <v>222.48989693348</v>
      </c>
      <c r="Q1316" s="0" t="n">
        <f aca="false">MAX(0,F1316-H1316-K1316-L1316)</f>
        <v>0</v>
      </c>
    </row>
    <row r="1317" customFormat="false" ht="15" hidden="false" customHeight="false" outlineLevel="0" collapsed="false">
      <c r="A1317" s="0" t="n">
        <f aca="false">'Profiles 8760'!A1306</f>
        <v>1304</v>
      </c>
      <c r="B1317" s="0" t="n">
        <f aca="false">'Profiles 8760'!B1306</f>
        <v>2</v>
      </c>
      <c r="C1317" s="0" t="n">
        <f aca="false">'Profiles 8760'!E1306</f>
        <v>1</v>
      </c>
      <c r="D1317" s="0" t="n">
        <f aca="false">'Profiles 8760'!F1306</f>
        <v>0.144463</v>
      </c>
      <c r="E1317" s="0" t="n">
        <f aca="false">'Profiles 8760'!G1306</f>
        <v>0.374784</v>
      </c>
      <c r="F1317" s="0" t="n">
        <f aca="false">D1317*Assumptions!$C$11*$B$7+E1317*Assumptions!$C$12*$B$8</f>
        <v>57.04958</v>
      </c>
      <c r="G1317" s="0" t="n">
        <f aca="false">C1317*Assumptions!$C$15</f>
        <v>200</v>
      </c>
      <c r="H1317" s="0" t="n">
        <f aca="false">MIN(F1317,G1317)</f>
        <v>57.04958</v>
      </c>
      <c r="I1317" s="0" t="n">
        <f aca="false">IF(C1317=1,MIN(G1317-H1317,Assumptions!$C$13,P1316),0)</f>
        <v>142.95042</v>
      </c>
      <c r="J1317" s="0" t="n">
        <f aca="false">H1317+I1317</f>
        <v>200</v>
      </c>
      <c r="K1317" s="0" t="n">
        <f aca="false">MIN(IF(C1317=1,F1317-H1317,F1317),Assumptions!$C$13,MAX(0,($B$5-P1316)/$B$6))</f>
        <v>0</v>
      </c>
      <c r="L1317" s="0" t="n">
        <f aca="false">IF(C1317=1,0,MIN(F1317-K1317,Assumptions!$C$15,MAX(0,$B$10-O1316-M1317)))</f>
        <v>0</v>
      </c>
      <c r="M1317" s="0" t="n">
        <f aca="false">'Profiles 8760'!H1306</f>
        <v>248600</v>
      </c>
      <c r="N1317" s="0" t="n">
        <f aca="false">J1317+L1317</f>
        <v>200</v>
      </c>
      <c r="O1317" s="0" t="n">
        <f aca="false">O1316+N1317</f>
        <v>108110.544124736</v>
      </c>
      <c r="P1317" s="0" t="n">
        <f aca="false">MIN($B$5,P1316+K1317*$B$6-I1317)</f>
        <v>79.53947693348</v>
      </c>
      <c r="Q1317" s="0" t="n">
        <f aca="false">MAX(0,F1317-H1317-K1317-L1317)</f>
        <v>0</v>
      </c>
    </row>
    <row r="1318" customFormat="false" ht="15" hidden="false" customHeight="false" outlineLevel="0" collapsed="false">
      <c r="A1318" s="0" t="n">
        <f aca="false">'Profiles 8760'!A1307</f>
        <v>1305</v>
      </c>
      <c r="B1318" s="0" t="n">
        <f aca="false">'Profiles 8760'!B1307</f>
        <v>2</v>
      </c>
      <c r="C1318" s="0" t="n">
        <f aca="false">'Profiles 8760'!E1307</f>
        <v>1</v>
      </c>
      <c r="D1318" s="0" t="n">
        <f aca="false">'Profiles 8760'!F1307</f>
        <v>0.487991</v>
      </c>
      <c r="E1318" s="0" t="n">
        <f aca="false">'Profiles 8760'!G1307</f>
        <v>0.318816</v>
      </c>
      <c r="F1318" s="0" t="n">
        <f aca="false">D1318*Assumptions!$C$11*$B$7+E1318*Assumptions!$C$12*$B$8</f>
        <v>153.9713752</v>
      </c>
      <c r="G1318" s="0" t="n">
        <f aca="false">C1318*Assumptions!$C$15</f>
        <v>200</v>
      </c>
      <c r="H1318" s="0" t="n">
        <f aca="false">MIN(F1318,G1318)</f>
        <v>153.9713752</v>
      </c>
      <c r="I1318" s="0" t="n">
        <f aca="false">IF(C1318=1,MIN(G1318-H1318,Assumptions!$C$13,P1317),0)</f>
        <v>46.0286248</v>
      </c>
      <c r="J1318" s="0" t="n">
        <f aca="false">H1318+I1318</f>
        <v>200</v>
      </c>
      <c r="K1318" s="0" t="n">
        <f aca="false">MIN(IF(C1318=1,F1318-H1318,F1318),Assumptions!$C$13,MAX(0,($B$5-P1317)/$B$6))</f>
        <v>0</v>
      </c>
      <c r="L1318" s="0" t="n">
        <f aca="false">IF(C1318=1,0,MIN(F1318-K1318,Assumptions!$C$15,MAX(0,$B$10-O1317-M1318)))</f>
        <v>0</v>
      </c>
      <c r="M1318" s="0" t="n">
        <f aca="false">'Profiles 8760'!H1307</f>
        <v>248400</v>
      </c>
      <c r="N1318" s="0" t="n">
        <f aca="false">J1318+L1318</f>
        <v>200</v>
      </c>
      <c r="O1318" s="0" t="n">
        <f aca="false">O1317+N1318</f>
        <v>108310.544124736</v>
      </c>
      <c r="P1318" s="0" t="n">
        <f aca="false">MIN($B$5,P1317+K1318*$B$6-I1318)</f>
        <v>33.51085213348</v>
      </c>
      <c r="Q1318" s="0" t="n">
        <f aca="false">MAX(0,F1318-H1318-K1318-L1318)</f>
        <v>0</v>
      </c>
    </row>
    <row r="1319" customFormat="false" ht="15" hidden="false" customHeight="false" outlineLevel="0" collapsed="false">
      <c r="A1319" s="0" t="n">
        <f aca="false">'Profiles 8760'!A1308</f>
        <v>1306</v>
      </c>
      <c r="B1319" s="0" t="n">
        <f aca="false">'Profiles 8760'!B1308</f>
        <v>2</v>
      </c>
      <c r="C1319" s="0" t="n">
        <f aca="false">'Profiles 8760'!E1308</f>
        <v>0</v>
      </c>
      <c r="D1319" s="0" t="n">
        <f aca="false">'Profiles 8760'!F1308</f>
        <v>0.856772</v>
      </c>
      <c r="E1319" s="0" t="n">
        <f aca="false">'Profiles 8760'!G1308</f>
        <v>0.244605</v>
      </c>
      <c r="F1319" s="0" t="n">
        <f aca="false">D1319*Assumptions!$C$11*$B$7+E1319*Assumptions!$C$12*$B$8</f>
        <v>257.4400981</v>
      </c>
      <c r="G1319" s="0" t="n">
        <f aca="false">C1319*Assumptions!$C$15</f>
        <v>0</v>
      </c>
      <c r="H1319" s="0" t="n">
        <f aca="false">MIN(F1319,G1319)</f>
        <v>0</v>
      </c>
      <c r="I1319" s="0" t="n">
        <f aca="false">IF(C1319=1,MIN(G1319-H1319,Assumptions!$C$13,P1318),0)</f>
        <v>0</v>
      </c>
      <c r="J1319" s="0" t="n">
        <f aca="false">H1319+I1319</f>
        <v>0</v>
      </c>
      <c r="K1319" s="0" t="n">
        <f aca="false">MIN(IF(C1319=1,F1319-H1319,F1319),Assumptions!$C$13,MAX(0,($B$5-P1318)/$B$6))</f>
        <v>180</v>
      </c>
      <c r="L1319" s="0" t="n">
        <f aca="false">IF(C1319=1,0,MIN(F1319-K1319,Assumptions!$C$15,MAX(0,$B$10-O1318-M1319)))</f>
        <v>77.4400981</v>
      </c>
      <c r="M1319" s="0" t="n">
        <f aca="false">'Profiles 8760'!H1308</f>
        <v>248400</v>
      </c>
      <c r="N1319" s="0" t="n">
        <f aca="false">J1319+L1319</f>
        <v>77.4400981</v>
      </c>
      <c r="O1319" s="0" t="n">
        <f aca="false">O1318+N1319</f>
        <v>108387.984222836</v>
      </c>
      <c r="P1319" s="0" t="n">
        <f aca="false">MIN($B$5,P1318+K1319*$B$6-I1319)</f>
        <v>189.53485213348</v>
      </c>
      <c r="Q1319" s="0" t="n">
        <f aca="false">MAX(0,F1319-H1319-K1319-L1319)</f>
        <v>0</v>
      </c>
    </row>
    <row r="1320" customFormat="false" ht="15" hidden="false" customHeight="false" outlineLevel="0" collapsed="false">
      <c r="A1320" s="0" t="n">
        <f aca="false">'Profiles 8760'!A1309</f>
        <v>1307</v>
      </c>
      <c r="B1320" s="0" t="n">
        <f aca="false">'Profiles 8760'!B1309</f>
        <v>2</v>
      </c>
      <c r="C1320" s="0" t="n">
        <f aca="false">'Profiles 8760'!E1309</f>
        <v>0</v>
      </c>
      <c r="D1320" s="0" t="n">
        <f aca="false">'Profiles 8760'!F1309</f>
        <v>1</v>
      </c>
      <c r="E1320" s="0" t="n">
        <f aca="false">'Profiles 8760'!G1309</f>
        <v>0.331324</v>
      </c>
      <c r="F1320" s="0" t="n">
        <f aca="false">D1320*Assumptions!$C$11*$B$7+E1320*Assumptions!$C$12*$B$8</f>
        <v>302.3511516</v>
      </c>
      <c r="G1320" s="0" t="n">
        <f aca="false">C1320*Assumptions!$C$15</f>
        <v>0</v>
      </c>
      <c r="H1320" s="0" t="n">
        <f aca="false">MIN(F1320,G1320)</f>
        <v>0</v>
      </c>
      <c r="I1320" s="0" t="n">
        <f aca="false">IF(C1320=1,MIN(G1320-H1320,Assumptions!$C$13,P1319),0)</f>
        <v>0</v>
      </c>
      <c r="J1320" s="0" t="n">
        <f aca="false">H1320+I1320</f>
        <v>0</v>
      </c>
      <c r="K1320" s="0" t="n">
        <f aca="false">MIN(IF(C1320=1,F1320-H1320,F1320),Assumptions!$C$13,MAX(0,($B$5-P1319)/$B$6))</f>
        <v>180</v>
      </c>
      <c r="L1320" s="0" t="n">
        <f aca="false">IF(C1320=1,0,MIN(F1320-K1320,Assumptions!$C$15,MAX(0,$B$10-O1319-M1320)))</f>
        <v>122.3511516</v>
      </c>
      <c r="M1320" s="0" t="n">
        <f aca="false">'Profiles 8760'!H1309</f>
        <v>248400</v>
      </c>
      <c r="N1320" s="0" t="n">
        <f aca="false">J1320+L1320</f>
        <v>122.3511516</v>
      </c>
      <c r="O1320" s="0" t="n">
        <f aca="false">O1319+N1320</f>
        <v>108510.335374436</v>
      </c>
      <c r="P1320" s="0" t="n">
        <f aca="false">MIN($B$5,P1319+K1320*$B$6-I1320)</f>
        <v>345.55885213348</v>
      </c>
      <c r="Q1320" s="0" t="n">
        <f aca="false">MAX(0,F1320-H1320-K1320-L1320)</f>
        <v>0</v>
      </c>
    </row>
    <row r="1321" customFormat="false" ht="15" hidden="false" customHeight="false" outlineLevel="0" collapsed="false">
      <c r="A1321" s="0" t="n">
        <f aca="false">'Profiles 8760'!A1310</f>
        <v>1308</v>
      </c>
      <c r="B1321" s="0" t="n">
        <f aca="false">'Profiles 8760'!B1310</f>
        <v>2</v>
      </c>
      <c r="C1321" s="0" t="n">
        <f aca="false">'Profiles 8760'!E1310</f>
        <v>0</v>
      </c>
      <c r="D1321" s="0" t="n">
        <f aca="false">'Profiles 8760'!F1310</f>
        <v>1</v>
      </c>
      <c r="E1321" s="0" t="n">
        <f aca="false">'Profiles 8760'!G1310</f>
        <v>0.229512</v>
      </c>
      <c r="F1321" s="0" t="n">
        <f aca="false">D1321*Assumptions!$C$11*$B$7+E1321*Assumptions!$C$12*$B$8</f>
        <v>298.1870408</v>
      </c>
      <c r="G1321" s="0" t="n">
        <f aca="false">C1321*Assumptions!$C$15</f>
        <v>0</v>
      </c>
      <c r="H1321" s="0" t="n">
        <f aca="false">MIN(F1321,G1321)</f>
        <v>0</v>
      </c>
      <c r="I1321" s="0" t="n">
        <f aca="false">IF(C1321=1,MIN(G1321-H1321,Assumptions!$C$13,P1320),0)</f>
        <v>0</v>
      </c>
      <c r="J1321" s="0" t="n">
        <f aca="false">H1321+I1321</f>
        <v>0</v>
      </c>
      <c r="K1321" s="0" t="n">
        <f aca="false">MIN(IF(C1321=1,F1321-H1321,F1321),Assumptions!$C$13,MAX(0,($B$5-P1320)/$B$6))</f>
        <v>180</v>
      </c>
      <c r="L1321" s="0" t="n">
        <f aca="false">IF(C1321=1,0,MIN(F1321-K1321,Assumptions!$C$15,MAX(0,$B$10-O1320-M1321)))</f>
        <v>118.1870408</v>
      </c>
      <c r="M1321" s="0" t="n">
        <f aca="false">'Profiles 8760'!H1310</f>
        <v>248400</v>
      </c>
      <c r="N1321" s="0" t="n">
        <f aca="false">J1321+L1321</f>
        <v>118.1870408</v>
      </c>
      <c r="O1321" s="0" t="n">
        <f aca="false">O1320+N1321</f>
        <v>108628.522415236</v>
      </c>
      <c r="P1321" s="0" t="n">
        <f aca="false">MIN($B$5,P1320+K1321*$B$6-I1321)</f>
        <v>501.58285213348</v>
      </c>
      <c r="Q1321" s="0" t="n">
        <f aca="false">MAX(0,F1321-H1321-K1321-L1321)</f>
        <v>0</v>
      </c>
    </row>
    <row r="1322" customFormat="false" ht="15" hidden="false" customHeight="false" outlineLevel="0" collapsed="false">
      <c r="A1322" s="0" t="n">
        <f aca="false">'Profiles 8760'!A1311</f>
        <v>1309</v>
      </c>
      <c r="B1322" s="0" t="n">
        <f aca="false">'Profiles 8760'!B1311</f>
        <v>2</v>
      </c>
      <c r="C1322" s="0" t="n">
        <f aca="false">'Profiles 8760'!E1311</f>
        <v>0</v>
      </c>
      <c r="D1322" s="0" t="n">
        <f aca="false">'Profiles 8760'!F1311</f>
        <v>1</v>
      </c>
      <c r="E1322" s="0" t="n">
        <f aca="false">'Profiles 8760'!G1311</f>
        <v>0.276108</v>
      </c>
      <c r="F1322" s="0" t="n">
        <f aca="false">D1322*Assumptions!$C$11*$B$7+E1322*Assumptions!$C$12*$B$8</f>
        <v>300.0928172</v>
      </c>
      <c r="G1322" s="0" t="n">
        <f aca="false">C1322*Assumptions!$C$15</f>
        <v>0</v>
      </c>
      <c r="H1322" s="0" t="n">
        <f aca="false">MIN(F1322,G1322)</f>
        <v>0</v>
      </c>
      <c r="I1322" s="0" t="n">
        <f aca="false">IF(C1322=1,MIN(G1322-H1322,Assumptions!$C$13,P1321),0)</f>
        <v>0</v>
      </c>
      <c r="J1322" s="0" t="n">
        <f aca="false">H1322+I1322</f>
        <v>0</v>
      </c>
      <c r="K1322" s="0" t="n">
        <f aca="false">MIN(IF(C1322=1,F1322-H1322,F1322),Assumptions!$C$13,MAX(0,($B$5-P1321)/$B$6))</f>
        <v>10.6450713734656</v>
      </c>
      <c r="L1322" s="0" t="n">
        <f aca="false">IF(C1322=1,0,MIN(F1322-K1322,Assumptions!$C$15,MAX(0,$B$10-O1321-M1322)))</f>
        <v>200</v>
      </c>
      <c r="M1322" s="0" t="n">
        <f aca="false">'Profiles 8760'!H1311</f>
        <v>248400</v>
      </c>
      <c r="N1322" s="0" t="n">
        <f aca="false">J1322+L1322</f>
        <v>200</v>
      </c>
      <c r="O1322" s="0" t="n">
        <f aca="false">O1321+N1322</f>
        <v>108828.522415236</v>
      </c>
      <c r="P1322" s="0" t="n">
        <f aca="false">MIN($B$5,P1321+K1322*$B$6-I1322)</f>
        <v>510.81</v>
      </c>
      <c r="Q1322" s="0" t="n">
        <f aca="false">MAX(0,F1322-H1322-K1322-L1322)</f>
        <v>89.4477458265344</v>
      </c>
    </row>
    <row r="1323" customFormat="false" ht="15" hidden="false" customHeight="false" outlineLevel="0" collapsed="false">
      <c r="A1323" s="0" t="n">
        <f aca="false">'Profiles 8760'!A1312</f>
        <v>1310</v>
      </c>
      <c r="B1323" s="0" t="n">
        <f aca="false">'Profiles 8760'!B1312</f>
        <v>2</v>
      </c>
      <c r="C1323" s="0" t="n">
        <f aca="false">'Profiles 8760'!E1312</f>
        <v>0</v>
      </c>
      <c r="D1323" s="0" t="n">
        <f aca="false">'Profiles 8760'!F1312</f>
        <v>1</v>
      </c>
      <c r="E1323" s="0" t="n">
        <f aca="false">'Profiles 8760'!G1312</f>
        <v>0.263569</v>
      </c>
      <c r="F1323" s="0" t="n">
        <f aca="false">D1323*Assumptions!$C$11*$B$7+E1323*Assumptions!$C$12*$B$8</f>
        <v>299.5799721</v>
      </c>
      <c r="G1323" s="0" t="n">
        <f aca="false">C1323*Assumptions!$C$15</f>
        <v>0</v>
      </c>
      <c r="H1323" s="0" t="n">
        <f aca="false">MIN(F1323,G1323)</f>
        <v>0</v>
      </c>
      <c r="I1323" s="0" t="n">
        <f aca="false">IF(C1323=1,MIN(G1323-H1323,Assumptions!$C$13,P1322),0)</f>
        <v>0</v>
      </c>
      <c r="J1323" s="0" t="n">
        <f aca="false">H1323+I1323</f>
        <v>0</v>
      </c>
      <c r="K1323" s="0" t="n">
        <f aca="false">MIN(IF(C1323=1,F1323-H1323,F1323),Assumptions!$C$13,MAX(0,($B$5-P1322)/$B$6))</f>
        <v>0</v>
      </c>
      <c r="L1323" s="0" t="n">
        <f aca="false">IF(C1323=1,0,MIN(F1323-K1323,Assumptions!$C$15,MAX(0,$B$10-O1322-M1323)))</f>
        <v>200</v>
      </c>
      <c r="M1323" s="0" t="n">
        <f aca="false">'Profiles 8760'!H1312</f>
        <v>248400</v>
      </c>
      <c r="N1323" s="0" t="n">
        <f aca="false">J1323+L1323</f>
        <v>200</v>
      </c>
      <c r="O1323" s="0" t="n">
        <f aca="false">O1322+N1323</f>
        <v>109028.522415236</v>
      </c>
      <c r="P1323" s="0" t="n">
        <f aca="false">MIN($B$5,P1322+K1323*$B$6-I1323)</f>
        <v>510.81</v>
      </c>
      <c r="Q1323" s="0" t="n">
        <f aca="false">MAX(0,F1323-H1323-K1323-L1323)</f>
        <v>99.5799721</v>
      </c>
    </row>
    <row r="1324" customFormat="false" ht="15" hidden="false" customHeight="false" outlineLevel="0" collapsed="false">
      <c r="A1324" s="0" t="n">
        <f aca="false">'Profiles 8760'!A1313</f>
        <v>1311</v>
      </c>
      <c r="B1324" s="0" t="n">
        <f aca="false">'Profiles 8760'!B1313</f>
        <v>2</v>
      </c>
      <c r="C1324" s="0" t="n">
        <f aca="false">'Profiles 8760'!E1313</f>
        <v>0</v>
      </c>
      <c r="D1324" s="0" t="n">
        <f aca="false">'Profiles 8760'!F1313</f>
        <v>1</v>
      </c>
      <c r="E1324" s="0" t="n">
        <f aca="false">'Profiles 8760'!G1313</f>
        <v>0.253746</v>
      </c>
      <c r="F1324" s="0" t="n">
        <f aca="false">D1324*Assumptions!$C$11*$B$7+E1324*Assumptions!$C$12*$B$8</f>
        <v>299.1782114</v>
      </c>
      <c r="G1324" s="0" t="n">
        <f aca="false">C1324*Assumptions!$C$15</f>
        <v>0</v>
      </c>
      <c r="H1324" s="0" t="n">
        <f aca="false">MIN(F1324,G1324)</f>
        <v>0</v>
      </c>
      <c r="I1324" s="0" t="n">
        <f aca="false">IF(C1324=1,MIN(G1324-H1324,Assumptions!$C$13,P1323),0)</f>
        <v>0</v>
      </c>
      <c r="J1324" s="0" t="n">
        <f aca="false">H1324+I1324</f>
        <v>0</v>
      </c>
      <c r="K1324" s="0" t="n">
        <f aca="false">MIN(IF(C1324=1,F1324-H1324,F1324),Assumptions!$C$13,MAX(0,($B$5-P1323)/$B$6))</f>
        <v>0</v>
      </c>
      <c r="L1324" s="0" t="n">
        <f aca="false">IF(C1324=1,0,MIN(F1324-K1324,Assumptions!$C$15,MAX(0,$B$10-O1323-M1324)))</f>
        <v>200</v>
      </c>
      <c r="M1324" s="0" t="n">
        <f aca="false">'Profiles 8760'!H1313</f>
        <v>248400</v>
      </c>
      <c r="N1324" s="0" t="n">
        <f aca="false">J1324+L1324</f>
        <v>200</v>
      </c>
      <c r="O1324" s="0" t="n">
        <f aca="false">O1323+N1324</f>
        <v>109228.522415236</v>
      </c>
      <c r="P1324" s="0" t="n">
        <f aca="false">MIN($B$5,P1323+K1324*$B$6-I1324)</f>
        <v>510.81</v>
      </c>
      <c r="Q1324" s="0" t="n">
        <f aca="false">MAX(0,F1324-H1324-K1324-L1324)</f>
        <v>99.1782114</v>
      </c>
    </row>
    <row r="1325" customFormat="false" ht="15" hidden="false" customHeight="false" outlineLevel="0" collapsed="false">
      <c r="A1325" s="0" t="n">
        <f aca="false">'Profiles 8760'!A1314</f>
        <v>1312</v>
      </c>
      <c r="B1325" s="0" t="n">
        <f aca="false">'Profiles 8760'!B1314</f>
        <v>2</v>
      </c>
      <c r="C1325" s="0" t="n">
        <f aca="false">'Profiles 8760'!E1314</f>
        <v>0</v>
      </c>
      <c r="D1325" s="0" t="n">
        <f aca="false">'Profiles 8760'!F1314</f>
        <v>0.856772</v>
      </c>
      <c r="E1325" s="0" t="n">
        <f aca="false">'Profiles 8760'!G1314</f>
        <v>0.326821</v>
      </c>
      <c r="F1325" s="0" t="n">
        <f aca="false">D1325*Assumptions!$C$11*$B$7+E1325*Assumptions!$C$12*$B$8</f>
        <v>260.8027325</v>
      </c>
      <c r="G1325" s="0" t="n">
        <f aca="false">C1325*Assumptions!$C$15</f>
        <v>0</v>
      </c>
      <c r="H1325" s="0" t="n">
        <f aca="false">MIN(F1325,G1325)</f>
        <v>0</v>
      </c>
      <c r="I1325" s="0" t="n">
        <f aca="false">IF(C1325=1,MIN(G1325-H1325,Assumptions!$C$13,P1324),0)</f>
        <v>0</v>
      </c>
      <c r="J1325" s="0" t="n">
        <f aca="false">H1325+I1325</f>
        <v>0</v>
      </c>
      <c r="K1325" s="0" t="n">
        <f aca="false">MIN(IF(C1325=1,F1325-H1325,F1325),Assumptions!$C$13,MAX(0,($B$5-P1324)/$B$6))</f>
        <v>0</v>
      </c>
      <c r="L1325" s="0" t="n">
        <f aca="false">IF(C1325=1,0,MIN(F1325-K1325,Assumptions!$C$15,MAX(0,$B$10-O1324-M1325)))</f>
        <v>200</v>
      </c>
      <c r="M1325" s="0" t="n">
        <f aca="false">'Profiles 8760'!H1314</f>
        <v>248400</v>
      </c>
      <c r="N1325" s="0" t="n">
        <f aca="false">J1325+L1325</f>
        <v>200</v>
      </c>
      <c r="O1325" s="0" t="n">
        <f aca="false">O1324+N1325</f>
        <v>109428.522415236</v>
      </c>
      <c r="P1325" s="0" t="n">
        <f aca="false">MIN($B$5,P1324+K1325*$B$6-I1325)</f>
        <v>510.81</v>
      </c>
      <c r="Q1325" s="0" t="n">
        <f aca="false">MAX(0,F1325-H1325-K1325-L1325)</f>
        <v>60.8027325</v>
      </c>
    </row>
    <row r="1326" customFormat="false" ht="15" hidden="false" customHeight="false" outlineLevel="0" collapsed="false">
      <c r="A1326" s="0" t="n">
        <f aca="false">'Profiles 8760'!A1315</f>
        <v>1313</v>
      </c>
      <c r="B1326" s="0" t="n">
        <f aca="false">'Profiles 8760'!B1315</f>
        <v>2</v>
      </c>
      <c r="C1326" s="0" t="n">
        <f aca="false">'Profiles 8760'!E1315</f>
        <v>0</v>
      </c>
      <c r="D1326" s="0" t="n">
        <f aca="false">'Profiles 8760'!F1315</f>
        <v>0.487991</v>
      </c>
      <c r="E1326" s="0" t="n">
        <f aca="false">'Profiles 8760'!G1315</f>
        <v>0.231103</v>
      </c>
      <c r="F1326" s="0" t="n">
        <f aca="false">D1326*Assumptions!$C$11*$B$7+E1326*Assumptions!$C$12*$B$8</f>
        <v>150.3839135</v>
      </c>
      <c r="G1326" s="0" t="n">
        <f aca="false">C1326*Assumptions!$C$15</f>
        <v>0</v>
      </c>
      <c r="H1326" s="0" t="n">
        <f aca="false">MIN(F1326,G1326)</f>
        <v>0</v>
      </c>
      <c r="I1326" s="0" t="n">
        <f aca="false">IF(C1326=1,MIN(G1326-H1326,Assumptions!$C$13,P1325),0)</f>
        <v>0</v>
      </c>
      <c r="J1326" s="0" t="n">
        <f aca="false">H1326+I1326</f>
        <v>0</v>
      </c>
      <c r="K1326" s="0" t="n">
        <f aca="false">MIN(IF(C1326=1,F1326-H1326,F1326),Assumptions!$C$13,MAX(0,($B$5-P1325)/$B$6))</f>
        <v>0</v>
      </c>
      <c r="L1326" s="0" t="n">
        <f aca="false">IF(C1326=1,0,MIN(F1326-K1326,Assumptions!$C$15,MAX(0,$B$10-O1325-M1326)))</f>
        <v>150.3839135</v>
      </c>
      <c r="M1326" s="0" t="n">
        <f aca="false">'Profiles 8760'!H1315</f>
        <v>248400</v>
      </c>
      <c r="N1326" s="0" t="n">
        <f aca="false">J1326+L1326</f>
        <v>150.3839135</v>
      </c>
      <c r="O1326" s="0" t="n">
        <f aca="false">O1325+N1326</f>
        <v>109578.906328736</v>
      </c>
      <c r="P1326" s="0" t="n">
        <f aca="false">MIN($B$5,P1325+K1326*$B$6-I1326)</f>
        <v>510.81</v>
      </c>
      <c r="Q1326" s="0" t="n">
        <f aca="false">MAX(0,F1326-H1326-K1326-L1326)</f>
        <v>0</v>
      </c>
    </row>
    <row r="1327" customFormat="false" ht="15" hidden="false" customHeight="false" outlineLevel="0" collapsed="false">
      <c r="A1327" s="0" t="n">
        <f aca="false">'Profiles 8760'!A1316</f>
        <v>1314</v>
      </c>
      <c r="B1327" s="0" t="n">
        <f aca="false">'Profiles 8760'!B1316</f>
        <v>2</v>
      </c>
      <c r="C1327" s="0" t="n">
        <f aca="false">'Profiles 8760'!E1316</f>
        <v>0</v>
      </c>
      <c r="D1327" s="0" t="n">
        <f aca="false">'Profiles 8760'!F1316</f>
        <v>0.144463</v>
      </c>
      <c r="E1327" s="0" t="n">
        <f aca="false">'Profiles 8760'!G1316</f>
        <v>0.252107</v>
      </c>
      <c r="F1327" s="0" t="n">
        <f aca="false">D1327*Assumptions!$C$11*$B$7+E1327*Assumptions!$C$12*$B$8</f>
        <v>52.0320907</v>
      </c>
      <c r="G1327" s="0" t="n">
        <f aca="false">C1327*Assumptions!$C$15</f>
        <v>0</v>
      </c>
      <c r="H1327" s="0" t="n">
        <f aca="false">MIN(F1327,G1327)</f>
        <v>0</v>
      </c>
      <c r="I1327" s="0" t="n">
        <f aca="false">IF(C1327=1,MIN(G1327-H1327,Assumptions!$C$13,P1326),0)</f>
        <v>0</v>
      </c>
      <c r="J1327" s="0" t="n">
        <f aca="false">H1327+I1327</f>
        <v>0</v>
      </c>
      <c r="K1327" s="0" t="n">
        <f aca="false">MIN(IF(C1327=1,F1327-H1327,F1327),Assumptions!$C$13,MAX(0,($B$5-P1326)/$B$6))</f>
        <v>0</v>
      </c>
      <c r="L1327" s="0" t="n">
        <f aca="false">IF(C1327=1,0,MIN(F1327-K1327,Assumptions!$C$15,MAX(0,$B$10-O1326-M1327)))</f>
        <v>52.0320907</v>
      </c>
      <c r="M1327" s="0" t="n">
        <f aca="false">'Profiles 8760'!H1316</f>
        <v>248400</v>
      </c>
      <c r="N1327" s="0" t="n">
        <f aca="false">J1327+L1327</f>
        <v>52.0320907</v>
      </c>
      <c r="O1327" s="0" t="n">
        <f aca="false">O1326+N1327</f>
        <v>109630.938419436</v>
      </c>
      <c r="P1327" s="0" t="n">
        <f aca="false">MIN($B$5,P1326+K1327*$B$6-I1327)</f>
        <v>510.81</v>
      </c>
      <c r="Q1327" s="0" t="n">
        <f aca="false">MAX(0,F1327-H1327-K1327-L1327)</f>
        <v>0</v>
      </c>
    </row>
    <row r="1328" customFormat="false" ht="15" hidden="false" customHeight="false" outlineLevel="0" collapsed="false">
      <c r="A1328" s="0" t="n">
        <f aca="false">'Profiles 8760'!A1317</f>
        <v>1315</v>
      </c>
      <c r="B1328" s="0" t="n">
        <f aca="false">'Profiles 8760'!B1317</f>
        <v>2</v>
      </c>
      <c r="C1328" s="0" t="n">
        <f aca="false">'Profiles 8760'!E1317</f>
        <v>0</v>
      </c>
      <c r="D1328" s="0" t="n">
        <f aca="false">'Profiles 8760'!F1317</f>
        <v>0</v>
      </c>
      <c r="E1328" s="0" t="n">
        <f aca="false">'Profiles 8760'!G1317</f>
        <v>0.256682</v>
      </c>
      <c r="F1328" s="0" t="n">
        <f aca="false">D1328*Assumptions!$C$11*$B$7+E1328*Assumptions!$C$12*$B$8</f>
        <v>10.4982938</v>
      </c>
      <c r="G1328" s="0" t="n">
        <f aca="false">C1328*Assumptions!$C$15</f>
        <v>0</v>
      </c>
      <c r="H1328" s="0" t="n">
        <f aca="false">MIN(F1328,G1328)</f>
        <v>0</v>
      </c>
      <c r="I1328" s="0" t="n">
        <f aca="false">IF(C1328=1,MIN(G1328-H1328,Assumptions!$C$13,P1327),0)</f>
        <v>0</v>
      </c>
      <c r="J1328" s="0" t="n">
        <f aca="false">H1328+I1328</f>
        <v>0</v>
      </c>
      <c r="K1328" s="0" t="n">
        <f aca="false">MIN(IF(C1328=1,F1328-H1328,F1328),Assumptions!$C$13,MAX(0,($B$5-P1327)/$B$6))</f>
        <v>0</v>
      </c>
      <c r="L1328" s="0" t="n">
        <f aca="false">IF(C1328=1,0,MIN(F1328-K1328,Assumptions!$C$15,MAX(0,$B$10-O1327-M1328)))</f>
        <v>10.4982938</v>
      </c>
      <c r="M1328" s="0" t="n">
        <f aca="false">'Profiles 8760'!H1317</f>
        <v>248400</v>
      </c>
      <c r="N1328" s="0" t="n">
        <f aca="false">J1328+L1328</f>
        <v>10.4982938</v>
      </c>
      <c r="O1328" s="0" t="n">
        <f aca="false">O1327+N1328</f>
        <v>109641.436713236</v>
      </c>
      <c r="P1328" s="0" t="n">
        <f aca="false">MIN($B$5,P1327+K1328*$B$6-I1328)</f>
        <v>510.81</v>
      </c>
      <c r="Q1328" s="0" t="n">
        <f aca="false">MAX(0,F1328-H1328-K1328-L1328)</f>
        <v>0</v>
      </c>
    </row>
    <row r="1329" customFormat="false" ht="15" hidden="false" customHeight="false" outlineLevel="0" collapsed="false">
      <c r="A1329" s="0" t="n">
        <f aca="false">'Profiles 8760'!A1318</f>
        <v>1316</v>
      </c>
      <c r="B1329" s="0" t="n">
        <f aca="false">'Profiles 8760'!B1318</f>
        <v>2</v>
      </c>
      <c r="C1329" s="0" t="n">
        <f aca="false">'Profiles 8760'!E1318</f>
        <v>1</v>
      </c>
      <c r="D1329" s="0" t="n">
        <f aca="false">'Profiles 8760'!F1318</f>
        <v>0</v>
      </c>
      <c r="E1329" s="0" t="n">
        <f aca="false">'Profiles 8760'!G1318</f>
        <v>0.330686</v>
      </c>
      <c r="F1329" s="0" t="n">
        <f aca="false">D1329*Assumptions!$C$11*$B$7+E1329*Assumptions!$C$12*$B$8</f>
        <v>13.5250574</v>
      </c>
      <c r="G1329" s="0" t="n">
        <f aca="false">C1329*Assumptions!$C$15</f>
        <v>200</v>
      </c>
      <c r="H1329" s="0" t="n">
        <f aca="false">MIN(F1329,G1329)</f>
        <v>13.5250574</v>
      </c>
      <c r="I1329" s="0" t="n">
        <f aca="false">IF(C1329=1,MIN(G1329-H1329,Assumptions!$C$13,P1328),0)</f>
        <v>180</v>
      </c>
      <c r="J1329" s="0" t="n">
        <f aca="false">H1329+I1329</f>
        <v>193.5250574</v>
      </c>
      <c r="K1329" s="0" t="n">
        <f aca="false">MIN(IF(C1329=1,F1329-H1329,F1329),Assumptions!$C$13,MAX(0,($B$5-P1328)/$B$6))</f>
        <v>0</v>
      </c>
      <c r="L1329" s="0" t="n">
        <f aca="false">IF(C1329=1,0,MIN(F1329-K1329,Assumptions!$C$15,MAX(0,$B$10-O1328-M1329)))</f>
        <v>0</v>
      </c>
      <c r="M1329" s="0" t="n">
        <f aca="false">'Profiles 8760'!H1318</f>
        <v>248200</v>
      </c>
      <c r="N1329" s="0" t="n">
        <f aca="false">J1329+L1329</f>
        <v>193.5250574</v>
      </c>
      <c r="O1329" s="0" t="n">
        <f aca="false">O1328+N1329</f>
        <v>109834.961770636</v>
      </c>
      <c r="P1329" s="0" t="n">
        <f aca="false">MIN($B$5,P1328+K1329*$B$6-I1329)</f>
        <v>330.81</v>
      </c>
      <c r="Q1329" s="0" t="n">
        <f aca="false">MAX(0,F1329-H1329-K1329-L1329)</f>
        <v>0</v>
      </c>
    </row>
    <row r="1330" customFormat="false" ht="15" hidden="false" customHeight="false" outlineLevel="0" collapsed="false">
      <c r="A1330" s="0" t="n">
        <f aca="false">'Profiles 8760'!A1319</f>
        <v>1317</v>
      </c>
      <c r="B1330" s="0" t="n">
        <f aca="false">'Profiles 8760'!B1319</f>
        <v>2</v>
      </c>
      <c r="C1330" s="0" t="n">
        <f aca="false">'Profiles 8760'!E1319</f>
        <v>1</v>
      </c>
      <c r="D1330" s="0" t="n">
        <f aca="false">'Profiles 8760'!F1319</f>
        <v>0</v>
      </c>
      <c r="E1330" s="0" t="n">
        <f aca="false">'Profiles 8760'!G1319</f>
        <v>0.30469</v>
      </c>
      <c r="F1330" s="0" t="n">
        <f aca="false">D1330*Assumptions!$C$11*$B$7+E1330*Assumptions!$C$12*$B$8</f>
        <v>12.461821</v>
      </c>
      <c r="G1330" s="0" t="n">
        <f aca="false">C1330*Assumptions!$C$15</f>
        <v>200</v>
      </c>
      <c r="H1330" s="0" t="n">
        <f aca="false">MIN(F1330,G1330)</f>
        <v>12.461821</v>
      </c>
      <c r="I1330" s="0" t="n">
        <f aca="false">IF(C1330=1,MIN(G1330-H1330,Assumptions!$C$13,P1329),0)</f>
        <v>180</v>
      </c>
      <c r="J1330" s="0" t="n">
        <f aca="false">H1330+I1330</f>
        <v>192.461821</v>
      </c>
      <c r="K1330" s="0" t="n">
        <f aca="false">MIN(IF(C1330=1,F1330-H1330,F1330),Assumptions!$C$13,MAX(0,($B$5-P1329)/$B$6))</f>
        <v>0</v>
      </c>
      <c r="L1330" s="0" t="n">
        <f aca="false">IF(C1330=1,0,MIN(F1330-K1330,Assumptions!$C$15,MAX(0,$B$10-O1329-M1330)))</f>
        <v>0</v>
      </c>
      <c r="M1330" s="0" t="n">
        <f aca="false">'Profiles 8760'!H1319</f>
        <v>248000</v>
      </c>
      <c r="N1330" s="0" t="n">
        <f aca="false">J1330+L1330</f>
        <v>192.461821</v>
      </c>
      <c r="O1330" s="0" t="n">
        <f aca="false">O1329+N1330</f>
        <v>110027.423591636</v>
      </c>
      <c r="P1330" s="0" t="n">
        <f aca="false">MIN($B$5,P1329+K1330*$B$6-I1330)</f>
        <v>150.81</v>
      </c>
      <c r="Q1330" s="0" t="n">
        <f aca="false">MAX(0,F1330-H1330-K1330-L1330)</f>
        <v>0</v>
      </c>
    </row>
    <row r="1331" customFormat="false" ht="15" hidden="false" customHeight="false" outlineLevel="0" collapsed="false">
      <c r="A1331" s="0" t="n">
        <f aca="false">'Profiles 8760'!A1320</f>
        <v>1318</v>
      </c>
      <c r="B1331" s="0" t="n">
        <f aca="false">'Profiles 8760'!B1320</f>
        <v>2</v>
      </c>
      <c r="C1331" s="0" t="n">
        <f aca="false">'Profiles 8760'!E1320</f>
        <v>0</v>
      </c>
      <c r="D1331" s="0" t="n">
        <f aca="false">'Profiles 8760'!F1320</f>
        <v>0</v>
      </c>
      <c r="E1331" s="0" t="n">
        <f aca="false">'Profiles 8760'!G1320</f>
        <v>0.388402</v>
      </c>
      <c r="F1331" s="0" t="n">
        <f aca="false">D1331*Assumptions!$C$11*$B$7+E1331*Assumptions!$C$12*$B$8</f>
        <v>15.8856418</v>
      </c>
      <c r="G1331" s="0" t="n">
        <f aca="false">C1331*Assumptions!$C$15</f>
        <v>0</v>
      </c>
      <c r="H1331" s="0" t="n">
        <f aca="false">MIN(F1331,G1331)</f>
        <v>0</v>
      </c>
      <c r="I1331" s="0" t="n">
        <f aca="false">IF(C1331=1,MIN(G1331-H1331,Assumptions!$C$13,P1330),0)</f>
        <v>0</v>
      </c>
      <c r="J1331" s="0" t="n">
        <f aca="false">H1331+I1331</f>
        <v>0</v>
      </c>
      <c r="K1331" s="0" t="n">
        <f aca="false">MIN(IF(C1331=1,F1331-H1331,F1331),Assumptions!$C$13,MAX(0,($B$5-P1330)/$B$6))</f>
        <v>15.8856418</v>
      </c>
      <c r="L1331" s="0" t="n">
        <f aca="false">IF(C1331=1,0,MIN(F1331-K1331,Assumptions!$C$15,MAX(0,$B$10-O1330-M1331)))</f>
        <v>0</v>
      </c>
      <c r="M1331" s="0" t="n">
        <f aca="false">'Profiles 8760'!H1320</f>
        <v>248000</v>
      </c>
      <c r="N1331" s="0" t="n">
        <f aca="false">J1331+L1331</f>
        <v>0</v>
      </c>
      <c r="O1331" s="0" t="n">
        <f aca="false">O1330+N1331</f>
        <v>110027.423591636</v>
      </c>
      <c r="P1331" s="0" t="n">
        <f aca="false">MIN($B$5,P1330+K1331*$B$6-I1331)</f>
        <v>164.57967431224</v>
      </c>
      <c r="Q1331" s="0" t="n">
        <f aca="false">MAX(0,F1331-H1331-K1331-L1331)</f>
        <v>0</v>
      </c>
    </row>
    <row r="1332" customFormat="false" ht="15" hidden="false" customHeight="false" outlineLevel="0" collapsed="false">
      <c r="A1332" s="0" t="n">
        <f aca="false">'Profiles 8760'!A1321</f>
        <v>1319</v>
      </c>
      <c r="B1332" s="0" t="n">
        <f aca="false">'Profiles 8760'!B1321</f>
        <v>2</v>
      </c>
      <c r="C1332" s="0" t="n">
        <f aca="false">'Profiles 8760'!E1321</f>
        <v>0</v>
      </c>
      <c r="D1332" s="0" t="n">
        <f aca="false">'Profiles 8760'!F1321</f>
        <v>0</v>
      </c>
      <c r="E1332" s="0" t="n">
        <f aca="false">'Profiles 8760'!G1321</f>
        <v>0.412763</v>
      </c>
      <c r="F1332" s="0" t="n">
        <f aca="false">D1332*Assumptions!$C$11*$B$7+E1332*Assumptions!$C$12*$B$8</f>
        <v>16.8820067</v>
      </c>
      <c r="G1332" s="0" t="n">
        <f aca="false">C1332*Assumptions!$C$15</f>
        <v>0</v>
      </c>
      <c r="H1332" s="0" t="n">
        <f aca="false">MIN(F1332,G1332)</f>
        <v>0</v>
      </c>
      <c r="I1332" s="0" t="n">
        <f aca="false">IF(C1332=1,MIN(G1332-H1332,Assumptions!$C$13,P1331),0)</f>
        <v>0</v>
      </c>
      <c r="J1332" s="0" t="n">
        <f aca="false">H1332+I1332</f>
        <v>0</v>
      </c>
      <c r="K1332" s="0" t="n">
        <f aca="false">MIN(IF(C1332=1,F1332-H1332,F1332),Assumptions!$C$13,MAX(0,($B$5-P1331)/$B$6))</f>
        <v>16.8820067</v>
      </c>
      <c r="L1332" s="0" t="n">
        <f aca="false">IF(C1332=1,0,MIN(F1332-K1332,Assumptions!$C$15,MAX(0,$B$10-O1331-M1332)))</f>
        <v>0</v>
      </c>
      <c r="M1332" s="0" t="n">
        <f aca="false">'Profiles 8760'!H1321</f>
        <v>248000</v>
      </c>
      <c r="N1332" s="0" t="n">
        <f aca="false">J1332+L1332</f>
        <v>0</v>
      </c>
      <c r="O1332" s="0" t="n">
        <f aca="false">O1331+N1332</f>
        <v>110027.423591636</v>
      </c>
      <c r="P1332" s="0" t="n">
        <f aca="false">MIN($B$5,P1331+K1332*$B$6-I1332)</f>
        <v>179.2129977198</v>
      </c>
      <c r="Q1332" s="0" t="n">
        <f aca="false">MAX(0,F1332-H1332-K1332-L1332)</f>
        <v>0</v>
      </c>
    </row>
    <row r="1333" customFormat="false" ht="15" hidden="false" customHeight="false" outlineLevel="0" collapsed="false">
      <c r="A1333" s="0" t="n">
        <f aca="false">'Profiles 8760'!A1322</f>
        <v>1320</v>
      </c>
      <c r="B1333" s="0" t="n">
        <f aca="false">'Profiles 8760'!B1322</f>
        <v>2</v>
      </c>
      <c r="C1333" s="0" t="n">
        <f aca="false">'Profiles 8760'!E1322</f>
        <v>0</v>
      </c>
      <c r="D1333" s="0" t="n">
        <f aca="false">'Profiles 8760'!F1322</f>
        <v>0</v>
      </c>
      <c r="E1333" s="0" t="n">
        <f aca="false">'Profiles 8760'!G1322</f>
        <v>0.385727</v>
      </c>
      <c r="F1333" s="0" t="n">
        <f aca="false">D1333*Assumptions!$C$11*$B$7+E1333*Assumptions!$C$12*$B$8</f>
        <v>15.7762343</v>
      </c>
      <c r="G1333" s="0" t="n">
        <f aca="false">C1333*Assumptions!$C$15</f>
        <v>0</v>
      </c>
      <c r="H1333" s="0" t="n">
        <f aca="false">MIN(F1333,G1333)</f>
        <v>0</v>
      </c>
      <c r="I1333" s="0" t="n">
        <f aca="false">IF(C1333=1,MIN(G1333-H1333,Assumptions!$C$13,P1332),0)</f>
        <v>0</v>
      </c>
      <c r="J1333" s="0" t="n">
        <f aca="false">H1333+I1333</f>
        <v>0</v>
      </c>
      <c r="K1333" s="0" t="n">
        <f aca="false">MIN(IF(C1333=1,F1333-H1333,F1333),Assumptions!$C$13,MAX(0,($B$5-P1332)/$B$6))</f>
        <v>15.7762343</v>
      </c>
      <c r="L1333" s="0" t="n">
        <f aca="false">IF(C1333=1,0,MIN(F1333-K1333,Assumptions!$C$15,MAX(0,$B$10-O1332-M1333)))</f>
        <v>0</v>
      </c>
      <c r="M1333" s="0" t="n">
        <f aca="false">'Profiles 8760'!H1322</f>
        <v>248000</v>
      </c>
      <c r="N1333" s="0" t="n">
        <f aca="false">J1333+L1333</f>
        <v>0</v>
      </c>
      <c r="O1333" s="0" t="n">
        <f aca="false">O1332+N1333</f>
        <v>110027.423591636</v>
      </c>
      <c r="P1333" s="0" t="n">
        <f aca="false">MIN($B$5,P1332+K1333*$B$6-I1333)</f>
        <v>192.88783761104</v>
      </c>
      <c r="Q1333" s="0" t="n">
        <f aca="false">MAX(0,F1333-H1333-K1333-L1333)</f>
        <v>0</v>
      </c>
    </row>
    <row r="1334" customFormat="false" ht="15" hidden="false" customHeight="false" outlineLevel="0" collapsed="false">
      <c r="A1334" s="0" t="n">
        <f aca="false">'Profiles 8760'!A1323</f>
        <v>1321</v>
      </c>
      <c r="B1334" s="0" t="n">
        <f aca="false">'Profiles 8760'!B1323</f>
        <v>2</v>
      </c>
      <c r="C1334" s="0" t="n">
        <f aca="false">'Profiles 8760'!E1323</f>
        <v>0</v>
      </c>
      <c r="D1334" s="0" t="n">
        <f aca="false">'Profiles 8760'!F1323</f>
        <v>0</v>
      </c>
      <c r="E1334" s="0" t="n">
        <f aca="false">'Profiles 8760'!G1323</f>
        <v>0.348869</v>
      </c>
      <c r="F1334" s="0" t="n">
        <f aca="false">D1334*Assumptions!$C$11*$B$7+E1334*Assumptions!$C$12*$B$8</f>
        <v>14.2687421</v>
      </c>
      <c r="G1334" s="0" t="n">
        <f aca="false">C1334*Assumptions!$C$15</f>
        <v>0</v>
      </c>
      <c r="H1334" s="0" t="n">
        <f aca="false">MIN(F1334,G1334)</f>
        <v>0</v>
      </c>
      <c r="I1334" s="0" t="n">
        <f aca="false">IF(C1334=1,MIN(G1334-H1334,Assumptions!$C$13,P1333),0)</f>
        <v>0</v>
      </c>
      <c r="J1334" s="0" t="n">
        <f aca="false">H1334+I1334</f>
        <v>0</v>
      </c>
      <c r="K1334" s="0" t="n">
        <f aca="false">MIN(IF(C1334=1,F1334-H1334,F1334),Assumptions!$C$13,MAX(0,($B$5-P1333)/$B$6))</f>
        <v>14.2687421</v>
      </c>
      <c r="L1334" s="0" t="n">
        <f aca="false">IF(C1334=1,0,MIN(F1334-K1334,Assumptions!$C$15,MAX(0,$B$10-O1333-M1334)))</f>
        <v>0</v>
      </c>
      <c r="M1334" s="0" t="n">
        <f aca="false">'Profiles 8760'!H1323</f>
        <v>248000</v>
      </c>
      <c r="N1334" s="0" t="n">
        <f aca="false">J1334+L1334</f>
        <v>0</v>
      </c>
      <c r="O1334" s="0" t="n">
        <f aca="false">O1333+N1334</f>
        <v>110027.423591636</v>
      </c>
      <c r="P1334" s="0" t="n">
        <f aca="false">MIN($B$5,P1333+K1334*$B$6-I1334)</f>
        <v>205.25598326332</v>
      </c>
      <c r="Q1334" s="0" t="n">
        <f aca="false">MAX(0,F1334-H1334-K1334-L1334)</f>
        <v>0</v>
      </c>
    </row>
    <row r="1335" customFormat="false" ht="15" hidden="false" customHeight="false" outlineLevel="0" collapsed="false">
      <c r="A1335" s="0" t="n">
        <f aca="false">'Profiles 8760'!A1324</f>
        <v>1322</v>
      </c>
      <c r="B1335" s="0" t="n">
        <f aca="false">'Profiles 8760'!B1324</f>
        <v>2</v>
      </c>
      <c r="C1335" s="0" t="n">
        <f aca="false">'Profiles 8760'!E1324</f>
        <v>0</v>
      </c>
      <c r="D1335" s="0" t="n">
        <f aca="false">'Profiles 8760'!F1324</f>
        <v>0</v>
      </c>
      <c r="E1335" s="0" t="n">
        <f aca="false">'Profiles 8760'!G1324</f>
        <v>0.167788</v>
      </c>
      <c r="F1335" s="0" t="n">
        <f aca="false">D1335*Assumptions!$C$11*$B$7+E1335*Assumptions!$C$12*$B$8</f>
        <v>6.8625292</v>
      </c>
      <c r="G1335" s="0" t="n">
        <f aca="false">C1335*Assumptions!$C$15</f>
        <v>0</v>
      </c>
      <c r="H1335" s="0" t="n">
        <f aca="false">MIN(F1335,G1335)</f>
        <v>0</v>
      </c>
      <c r="I1335" s="0" t="n">
        <f aca="false">IF(C1335=1,MIN(G1335-H1335,Assumptions!$C$13,P1334),0)</f>
        <v>0</v>
      </c>
      <c r="J1335" s="0" t="n">
        <f aca="false">H1335+I1335</f>
        <v>0</v>
      </c>
      <c r="K1335" s="0" t="n">
        <f aca="false">MIN(IF(C1335=1,F1335-H1335,F1335),Assumptions!$C$13,MAX(0,($B$5-P1334)/$B$6))</f>
        <v>6.8625292</v>
      </c>
      <c r="L1335" s="0" t="n">
        <f aca="false">IF(C1335=1,0,MIN(F1335-K1335,Assumptions!$C$15,MAX(0,$B$10-O1334-M1335)))</f>
        <v>0</v>
      </c>
      <c r="M1335" s="0" t="n">
        <f aca="false">'Profiles 8760'!H1324</f>
        <v>248000</v>
      </c>
      <c r="N1335" s="0" t="n">
        <f aca="false">J1335+L1335</f>
        <v>0</v>
      </c>
      <c r="O1335" s="0" t="n">
        <f aca="false">O1334+N1335</f>
        <v>110027.423591636</v>
      </c>
      <c r="P1335" s="0" t="n">
        <f aca="false">MIN($B$5,P1334+K1335*$B$6-I1335)</f>
        <v>211.20442357388</v>
      </c>
      <c r="Q1335" s="0" t="n">
        <f aca="false">MAX(0,F1335-H1335-K1335-L1335)</f>
        <v>0</v>
      </c>
    </row>
    <row r="1336" customFormat="false" ht="15" hidden="false" customHeight="false" outlineLevel="0" collapsed="false">
      <c r="A1336" s="0" t="n">
        <f aca="false">'Profiles 8760'!A1325</f>
        <v>1323</v>
      </c>
      <c r="B1336" s="0" t="n">
        <f aca="false">'Profiles 8760'!B1325</f>
        <v>2</v>
      </c>
      <c r="C1336" s="0" t="n">
        <f aca="false">'Profiles 8760'!E1325</f>
        <v>0</v>
      </c>
      <c r="D1336" s="0" t="n">
        <f aca="false">'Profiles 8760'!F1325</f>
        <v>0</v>
      </c>
      <c r="E1336" s="0" t="n">
        <f aca="false">'Profiles 8760'!G1325</f>
        <v>0.188717</v>
      </c>
      <c r="F1336" s="0" t="n">
        <f aca="false">D1336*Assumptions!$C$11*$B$7+E1336*Assumptions!$C$12*$B$8</f>
        <v>7.7185253</v>
      </c>
      <c r="G1336" s="0" t="n">
        <f aca="false">C1336*Assumptions!$C$15</f>
        <v>0</v>
      </c>
      <c r="H1336" s="0" t="n">
        <f aca="false">MIN(F1336,G1336)</f>
        <v>0</v>
      </c>
      <c r="I1336" s="0" t="n">
        <f aca="false">IF(C1336=1,MIN(G1336-H1336,Assumptions!$C$13,P1335),0)</f>
        <v>0</v>
      </c>
      <c r="J1336" s="0" t="n">
        <f aca="false">H1336+I1336</f>
        <v>0</v>
      </c>
      <c r="K1336" s="0" t="n">
        <f aca="false">MIN(IF(C1336=1,F1336-H1336,F1336),Assumptions!$C$13,MAX(0,($B$5-P1335)/$B$6))</f>
        <v>7.7185253</v>
      </c>
      <c r="L1336" s="0" t="n">
        <f aca="false">IF(C1336=1,0,MIN(F1336-K1336,Assumptions!$C$15,MAX(0,$B$10-O1335-M1336)))</f>
        <v>0</v>
      </c>
      <c r="M1336" s="0" t="n">
        <f aca="false">'Profiles 8760'!H1325</f>
        <v>248000</v>
      </c>
      <c r="N1336" s="0" t="n">
        <f aca="false">J1336+L1336</f>
        <v>0</v>
      </c>
      <c r="O1336" s="0" t="n">
        <f aca="false">O1335+N1336</f>
        <v>110027.423591636</v>
      </c>
      <c r="P1336" s="0" t="n">
        <f aca="false">MIN($B$5,P1335+K1336*$B$6-I1336)</f>
        <v>217.89484130392</v>
      </c>
      <c r="Q1336" s="0" t="n">
        <f aca="false">MAX(0,F1336-H1336-K1336-L1336)</f>
        <v>0</v>
      </c>
    </row>
    <row r="1337" customFormat="false" ht="15" hidden="false" customHeight="false" outlineLevel="0" collapsed="false">
      <c r="A1337" s="0" t="n">
        <f aca="false">'Profiles 8760'!A1326</f>
        <v>1324</v>
      </c>
      <c r="B1337" s="0" t="n">
        <f aca="false">'Profiles 8760'!B1326</f>
        <v>2</v>
      </c>
      <c r="C1337" s="0" t="n">
        <f aca="false">'Profiles 8760'!E1326</f>
        <v>0</v>
      </c>
      <c r="D1337" s="0" t="n">
        <f aca="false">'Profiles 8760'!F1326</f>
        <v>0</v>
      </c>
      <c r="E1337" s="0" t="n">
        <f aca="false">'Profiles 8760'!G1326</f>
        <v>0.161614</v>
      </c>
      <c r="F1337" s="0" t="n">
        <f aca="false">D1337*Assumptions!$C$11*$B$7+E1337*Assumptions!$C$12*$B$8</f>
        <v>6.6100126</v>
      </c>
      <c r="G1337" s="0" t="n">
        <f aca="false">C1337*Assumptions!$C$15</f>
        <v>0</v>
      </c>
      <c r="H1337" s="0" t="n">
        <f aca="false">MIN(F1337,G1337)</f>
        <v>0</v>
      </c>
      <c r="I1337" s="0" t="n">
        <f aca="false">IF(C1337=1,MIN(G1337-H1337,Assumptions!$C$13,P1336),0)</f>
        <v>0</v>
      </c>
      <c r="J1337" s="0" t="n">
        <f aca="false">H1337+I1337</f>
        <v>0</v>
      </c>
      <c r="K1337" s="0" t="n">
        <f aca="false">MIN(IF(C1337=1,F1337-H1337,F1337),Assumptions!$C$13,MAX(0,($B$5-P1336)/$B$6))</f>
        <v>6.6100126</v>
      </c>
      <c r="L1337" s="0" t="n">
        <f aca="false">IF(C1337=1,0,MIN(F1337-K1337,Assumptions!$C$15,MAX(0,$B$10-O1336-M1337)))</f>
        <v>0</v>
      </c>
      <c r="M1337" s="0" t="n">
        <f aca="false">'Profiles 8760'!H1326</f>
        <v>248000</v>
      </c>
      <c r="N1337" s="0" t="n">
        <f aca="false">J1337+L1337</f>
        <v>0</v>
      </c>
      <c r="O1337" s="0" t="n">
        <f aca="false">O1336+N1337</f>
        <v>110027.423591636</v>
      </c>
      <c r="P1337" s="0" t="n">
        <f aca="false">MIN($B$5,P1336+K1337*$B$6-I1337)</f>
        <v>223.6244002256</v>
      </c>
      <c r="Q1337" s="0" t="n">
        <f aca="false">MAX(0,F1337-H1337-K1337-L1337)</f>
        <v>0</v>
      </c>
    </row>
    <row r="1338" customFormat="false" ht="15" hidden="false" customHeight="false" outlineLevel="0" collapsed="false">
      <c r="A1338" s="0" t="n">
        <f aca="false">'Profiles 8760'!A1327</f>
        <v>1325</v>
      </c>
      <c r="B1338" s="0" t="n">
        <f aca="false">'Profiles 8760'!B1327</f>
        <v>2</v>
      </c>
      <c r="C1338" s="0" t="n">
        <f aca="false">'Profiles 8760'!E1327</f>
        <v>0</v>
      </c>
      <c r="D1338" s="0" t="n">
        <f aca="false">'Profiles 8760'!F1327</f>
        <v>0</v>
      </c>
      <c r="E1338" s="0" t="n">
        <f aca="false">'Profiles 8760'!G1327</f>
        <v>0.202521</v>
      </c>
      <c r="F1338" s="0" t="n">
        <f aca="false">D1338*Assumptions!$C$11*$B$7+E1338*Assumptions!$C$12*$B$8</f>
        <v>8.2831089</v>
      </c>
      <c r="G1338" s="0" t="n">
        <f aca="false">C1338*Assumptions!$C$15</f>
        <v>0</v>
      </c>
      <c r="H1338" s="0" t="n">
        <f aca="false">MIN(F1338,G1338)</f>
        <v>0</v>
      </c>
      <c r="I1338" s="0" t="n">
        <f aca="false">IF(C1338=1,MIN(G1338-H1338,Assumptions!$C$13,P1337),0)</f>
        <v>0</v>
      </c>
      <c r="J1338" s="0" t="n">
        <f aca="false">H1338+I1338</f>
        <v>0</v>
      </c>
      <c r="K1338" s="0" t="n">
        <f aca="false">MIN(IF(C1338=1,F1338-H1338,F1338),Assumptions!$C$13,MAX(0,($B$5-P1337)/$B$6))</f>
        <v>8.2831089</v>
      </c>
      <c r="L1338" s="0" t="n">
        <f aca="false">IF(C1338=1,0,MIN(F1338-K1338,Assumptions!$C$15,MAX(0,$B$10-O1337-M1338)))</f>
        <v>0</v>
      </c>
      <c r="M1338" s="0" t="n">
        <f aca="false">'Profiles 8760'!H1327</f>
        <v>248000</v>
      </c>
      <c r="N1338" s="0" t="n">
        <f aca="false">J1338+L1338</f>
        <v>0</v>
      </c>
      <c r="O1338" s="0" t="n">
        <f aca="false">O1337+N1338</f>
        <v>110027.423591636</v>
      </c>
      <c r="P1338" s="0" t="n">
        <f aca="false">MIN($B$5,P1337+K1338*$B$6-I1338)</f>
        <v>230.80419902012</v>
      </c>
      <c r="Q1338" s="0" t="n">
        <f aca="false">MAX(0,F1338-H1338-K1338-L1338)</f>
        <v>0</v>
      </c>
    </row>
    <row r="1339" customFormat="false" ht="15" hidden="false" customHeight="false" outlineLevel="0" collapsed="false">
      <c r="A1339" s="0" t="n">
        <f aca="false">'Profiles 8760'!A1328</f>
        <v>1326</v>
      </c>
      <c r="B1339" s="0" t="n">
        <f aca="false">'Profiles 8760'!B1328</f>
        <v>2</v>
      </c>
      <c r="C1339" s="0" t="n">
        <f aca="false">'Profiles 8760'!E1328</f>
        <v>0</v>
      </c>
      <c r="D1339" s="0" t="n">
        <f aca="false">'Profiles 8760'!F1328</f>
        <v>0</v>
      </c>
      <c r="E1339" s="0" t="n">
        <f aca="false">'Profiles 8760'!G1328</f>
        <v>0.284879</v>
      </c>
      <c r="F1339" s="0" t="n">
        <f aca="false">D1339*Assumptions!$C$11*$B$7+E1339*Assumptions!$C$12*$B$8</f>
        <v>11.6515511</v>
      </c>
      <c r="G1339" s="0" t="n">
        <f aca="false">C1339*Assumptions!$C$15</f>
        <v>0</v>
      </c>
      <c r="H1339" s="0" t="n">
        <f aca="false">MIN(F1339,G1339)</f>
        <v>0</v>
      </c>
      <c r="I1339" s="0" t="n">
        <f aca="false">IF(C1339=1,MIN(G1339-H1339,Assumptions!$C$13,P1338),0)</f>
        <v>0</v>
      </c>
      <c r="J1339" s="0" t="n">
        <f aca="false">H1339+I1339</f>
        <v>0</v>
      </c>
      <c r="K1339" s="0" t="n">
        <f aca="false">MIN(IF(C1339=1,F1339-H1339,F1339),Assumptions!$C$13,MAX(0,($B$5-P1338)/$B$6))</f>
        <v>11.6515511</v>
      </c>
      <c r="L1339" s="0" t="n">
        <f aca="false">IF(C1339=1,0,MIN(F1339-K1339,Assumptions!$C$15,MAX(0,$B$10-O1338-M1339)))</f>
        <v>0</v>
      </c>
      <c r="M1339" s="0" t="n">
        <f aca="false">'Profiles 8760'!H1328</f>
        <v>248000</v>
      </c>
      <c r="N1339" s="0" t="n">
        <f aca="false">J1339+L1339</f>
        <v>0</v>
      </c>
      <c r="O1339" s="0" t="n">
        <f aca="false">O1338+N1339</f>
        <v>110027.423591636</v>
      </c>
      <c r="P1339" s="0" t="n">
        <f aca="false">MIN($B$5,P1338+K1339*$B$6-I1339)</f>
        <v>240.9037635136</v>
      </c>
      <c r="Q1339" s="0" t="n">
        <f aca="false">MAX(0,F1339-H1339-K1339-L1339)</f>
        <v>0</v>
      </c>
    </row>
    <row r="1340" customFormat="false" ht="15" hidden="false" customHeight="false" outlineLevel="0" collapsed="false">
      <c r="A1340" s="0" t="n">
        <f aca="false">'Profiles 8760'!A1329</f>
        <v>1327</v>
      </c>
      <c r="B1340" s="0" t="n">
        <f aca="false">'Profiles 8760'!B1329</f>
        <v>2</v>
      </c>
      <c r="C1340" s="0" t="n">
        <f aca="false">'Profiles 8760'!E1329</f>
        <v>0</v>
      </c>
      <c r="D1340" s="0" t="n">
        <f aca="false">'Profiles 8760'!F1329</f>
        <v>0</v>
      </c>
      <c r="E1340" s="0" t="n">
        <f aca="false">'Profiles 8760'!G1329</f>
        <v>0.223612</v>
      </c>
      <c r="F1340" s="0" t="n">
        <f aca="false">D1340*Assumptions!$C$11*$B$7+E1340*Assumptions!$C$12*$B$8</f>
        <v>9.1457308</v>
      </c>
      <c r="G1340" s="0" t="n">
        <f aca="false">C1340*Assumptions!$C$15</f>
        <v>0</v>
      </c>
      <c r="H1340" s="0" t="n">
        <f aca="false">MIN(F1340,G1340)</f>
        <v>0</v>
      </c>
      <c r="I1340" s="0" t="n">
        <f aca="false">IF(C1340=1,MIN(G1340-H1340,Assumptions!$C$13,P1339),0)</f>
        <v>0</v>
      </c>
      <c r="J1340" s="0" t="n">
        <f aca="false">H1340+I1340</f>
        <v>0</v>
      </c>
      <c r="K1340" s="0" t="n">
        <f aca="false">MIN(IF(C1340=1,F1340-H1340,F1340),Assumptions!$C$13,MAX(0,($B$5-P1339)/$B$6))</f>
        <v>9.1457308</v>
      </c>
      <c r="L1340" s="0" t="n">
        <f aca="false">IF(C1340=1,0,MIN(F1340-K1340,Assumptions!$C$15,MAX(0,$B$10-O1339-M1340)))</f>
        <v>0</v>
      </c>
      <c r="M1340" s="0" t="n">
        <f aca="false">'Profiles 8760'!H1329</f>
        <v>248000</v>
      </c>
      <c r="N1340" s="0" t="n">
        <f aca="false">J1340+L1340</f>
        <v>0</v>
      </c>
      <c r="O1340" s="0" t="n">
        <f aca="false">O1339+N1340</f>
        <v>110027.423591636</v>
      </c>
      <c r="P1340" s="0" t="n">
        <f aca="false">MIN($B$5,P1339+K1340*$B$6-I1340)</f>
        <v>248.83128297104</v>
      </c>
      <c r="Q1340" s="0" t="n">
        <f aca="false">MAX(0,F1340-H1340-K1340-L1340)</f>
        <v>0</v>
      </c>
    </row>
    <row r="1341" customFormat="false" ht="15" hidden="false" customHeight="false" outlineLevel="0" collapsed="false">
      <c r="A1341" s="0" t="n">
        <f aca="false">'Profiles 8760'!A1330</f>
        <v>1328</v>
      </c>
      <c r="B1341" s="0" t="n">
        <f aca="false">'Profiles 8760'!B1330</f>
        <v>2</v>
      </c>
      <c r="C1341" s="0" t="n">
        <f aca="false">'Profiles 8760'!E1330</f>
        <v>1</v>
      </c>
      <c r="D1341" s="0" t="n">
        <f aca="false">'Profiles 8760'!F1330</f>
        <v>0.118093</v>
      </c>
      <c r="E1341" s="0" t="n">
        <f aca="false">'Profiles 8760'!G1330</f>
        <v>0.173692</v>
      </c>
      <c r="F1341" s="0" t="n">
        <f aca="false">D1341*Assumptions!$C$11*$B$7+E1341*Assumptions!$C$12*$B$8</f>
        <v>41.2092612</v>
      </c>
      <c r="G1341" s="0" t="n">
        <f aca="false">C1341*Assumptions!$C$15</f>
        <v>200</v>
      </c>
      <c r="H1341" s="0" t="n">
        <f aca="false">MIN(F1341,G1341)</f>
        <v>41.2092612</v>
      </c>
      <c r="I1341" s="0" t="n">
        <f aca="false">IF(C1341=1,MIN(G1341-H1341,Assumptions!$C$13,P1340),0)</f>
        <v>158.7907388</v>
      </c>
      <c r="J1341" s="0" t="n">
        <f aca="false">H1341+I1341</f>
        <v>200</v>
      </c>
      <c r="K1341" s="0" t="n">
        <f aca="false">MIN(IF(C1341=1,F1341-H1341,F1341),Assumptions!$C$13,MAX(0,($B$5-P1340)/$B$6))</f>
        <v>0</v>
      </c>
      <c r="L1341" s="0" t="n">
        <f aca="false">IF(C1341=1,0,MIN(F1341-K1341,Assumptions!$C$15,MAX(0,$B$10-O1340-M1341)))</f>
        <v>0</v>
      </c>
      <c r="M1341" s="0" t="n">
        <f aca="false">'Profiles 8760'!H1330</f>
        <v>247800</v>
      </c>
      <c r="N1341" s="0" t="n">
        <f aca="false">J1341+L1341</f>
        <v>200</v>
      </c>
      <c r="O1341" s="0" t="n">
        <f aca="false">O1340+N1341</f>
        <v>110227.423591636</v>
      </c>
      <c r="P1341" s="0" t="n">
        <f aca="false">MIN($B$5,P1340+K1341*$B$6-I1341)</f>
        <v>90.04054417104</v>
      </c>
      <c r="Q1341" s="0" t="n">
        <f aca="false">MAX(0,F1341-H1341-K1341-L1341)</f>
        <v>0</v>
      </c>
    </row>
    <row r="1342" customFormat="false" ht="15" hidden="false" customHeight="false" outlineLevel="0" collapsed="false">
      <c r="A1342" s="0" t="n">
        <f aca="false">'Profiles 8760'!A1331</f>
        <v>1329</v>
      </c>
      <c r="B1342" s="0" t="n">
        <f aca="false">'Profiles 8760'!B1331</f>
        <v>2</v>
      </c>
      <c r="C1342" s="0" t="n">
        <f aca="false">'Profiles 8760'!E1331</f>
        <v>1</v>
      </c>
      <c r="D1342" s="0" t="n">
        <f aca="false">'Profiles 8760'!F1331</f>
        <v>0.398914</v>
      </c>
      <c r="E1342" s="0" t="n">
        <f aca="false">'Profiles 8760'!G1331</f>
        <v>0.173311</v>
      </c>
      <c r="F1342" s="0" t="n">
        <f aca="false">D1342*Assumptions!$C$11*$B$7+E1342*Assumptions!$C$12*$B$8</f>
        <v>122.2947831</v>
      </c>
      <c r="G1342" s="0" t="n">
        <f aca="false">C1342*Assumptions!$C$15</f>
        <v>200</v>
      </c>
      <c r="H1342" s="0" t="n">
        <f aca="false">MIN(F1342,G1342)</f>
        <v>122.2947831</v>
      </c>
      <c r="I1342" s="0" t="n">
        <f aca="false">IF(C1342=1,MIN(G1342-H1342,Assumptions!$C$13,P1341),0)</f>
        <v>77.7052169</v>
      </c>
      <c r="J1342" s="0" t="n">
        <f aca="false">H1342+I1342</f>
        <v>200</v>
      </c>
      <c r="K1342" s="0" t="n">
        <f aca="false">MIN(IF(C1342=1,F1342-H1342,F1342),Assumptions!$C$13,MAX(0,($B$5-P1341)/$B$6))</f>
        <v>0</v>
      </c>
      <c r="L1342" s="0" t="n">
        <f aca="false">IF(C1342=1,0,MIN(F1342-K1342,Assumptions!$C$15,MAX(0,$B$10-O1341-M1342)))</f>
        <v>0</v>
      </c>
      <c r="M1342" s="0" t="n">
        <f aca="false">'Profiles 8760'!H1331</f>
        <v>247600</v>
      </c>
      <c r="N1342" s="0" t="n">
        <f aca="false">J1342+L1342</f>
        <v>200</v>
      </c>
      <c r="O1342" s="0" t="n">
        <f aca="false">O1341+N1342</f>
        <v>110427.423591636</v>
      </c>
      <c r="P1342" s="0" t="n">
        <f aca="false">MIN($B$5,P1341+K1342*$B$6-I1342)</f>
        <v>12.33532727104</v>
      </c>
      <c r="Q1342" s="0" t="n">
        <f aca="false">MAX(0,F1342-H1342-K1342-L1342)</f>
        <v>0</v>
      </c>
    </row>
    <row r="1343" customFormat="false" ht="15" hidden="false" customHeight="false" outlineLevel="0" collapsed="false">
      <c r="A1343" s="0" t="n">
        <f aca="false">'Profiles 8760'!A1332</f>
        <v>1330</v>
      </c>
      <c r="B1343" s="0" t="n">
        <f aca="false">'Profiles 8760'!B1332</f>
        <v>2</v>
      </c>
      <c r="C1343" s="0" t="n">
        <f aca="false">'Profiles 8760'!E1332</f>
        <v>0</v>
      </c>
      <c r="D1343" s="0" t="n">
        <f aca="false">'Profiles 8760'!F1332</f>
        <v>0.700379</v>
      </c>
      <c r="E1343" s="0" t="n">
        <f aca="false">'Profiles 8760'!G1332</f>
        <v>0.17973</v>
      </c>
      <c r="F1343" s="0" t="n">
        <f aca="false">D1343*Assumptions!$C$11*$B$7+E1343*Assumptions!$C$12*$B$8</f>
        <v>209.6204122</v>
      </c>
      <c r="G1343" s="0" t="n">
        <f aca="false">C1343*Assumptions!$C$15</f>
        <v>0</v>
      </c>
      <c r="H1343" s="0" t="n">
        <f aca="false">MIN(F1343,G1343)</f>
        <v>0</v>
      </c>
      <c r="I1343" s="0" t="n">
        <f aca="false">IF(C1343=1,MIN(G1343-H1343,Assumptions!$C$13,P1342),0)</f>
        <v>0</v>
      </c>
      <c r="J1343" s="0" t="n">
        <f aca="false">H1343+I1343</f>
        <v>0</v>
      </c>
      <c r="K1343" s="0" t="n">
        <f aca="false">MIN(IF(C1343=1,F1343-H1343,F1343),Assumptions!$C$13,MAX(0,($B$5-P1342)/$B$6))</f>
        <v>180</v>
      </c>
      <c r="L1343" s="0" t="n">
        <f aca="false">IF(C1343=1,0,MIN(F1343-K1343,Assumptions!$C$15,MAX(0,$B$10-O1342-M1343)))</f>
        <v>29.6204122</v>
      </c>
      <c r="M1343" s="0" t="n">
        <f aca="false">'Profiles 8760'!H1332</f>
        <v>247600</v>
      </c>
      <c r="N1343" s="0" t="n">
        <f aca="false">J1343+L1343</f>
        <v>29.6204122</v>
      </c>
      <c r="O1343" s="0" t="n">
        <f aca="false">O1342+N1343</f>
        <v>110457.044003836</v>
      </c>
      <c r="P1343" s="0" t="n">
        <f aca="false">MIN($B$5,P1342+K1343*$B$6-I1343)</f>
        <v>168.35932727104</v>
      </c>
      <c r="Q1343" s="0" t="n">
        <f aca="false">MAX(0,F1343-H1343-K1343-L1343)</f>
        <v>0</v>
      </c>
    </row>
    <row r="1344" customFormat="false" ht="15" hidden="false" customHeight="false" outlineLevel="0" collapsed="false">
      <c r="A1344" s="0" t="n">
        <f aca="false">'Profiles 8760'!A1333</f>
        <v>1331</v>
      </c>
      <c r="B1344" s="0" t="n">
        <f aca="false">'Profiles 8760'!B1333</f>
        <v>2</v>
      </c>
      <c r="C1344" s="0" t="n">
        <f aca="false">'Profiles 8760'!E1333</f>
        <v>0</v>
      </c>
      <c r="D1344" s="0" t="n">
        <f aca="false">'Profiles 8760'!F1333</f>
        <v>0.961079</v>
      </c>
      <c r="E1344" s="0" t="n">
        <f aca="false">'Profiles 8760'!G1333</f>
        <v>0.273851</v>
      </c>
      <c r="F1344" s="0" t="n">
        <f aca="false">D1344*Assumptions!$C$11*$B$7+E1344*Assumptions!$C$12*$B$8</f>
        <v>288.7601211</v>
      </c>
      <c r="G1344" s="0" t="n">
        <f aca="false">C1344*Assumptions!$C$15</f>
        <v>0</v>
      </c>
      <c r="H1344" s="0" t="n">
        <f aca="false">MIN(F1344,G1344)</f>
        <v>0</v>
      </c>
      <c r="I1344" s="0" t="n">
        <f aca="false">IF(C1344=1,MIN(G1344-H1344,Assumptions!$C$13,P1343),0)</f>
        <v>0</v>
      </c>
      <c r="J1344" s="0" t="n">
        <f aca="false">H1344+I1344</f>
        <v>0</v>
      </c>
      <c r="K1344" s="0" t="n">
        <f aca="false">MIN(IF(C1344=1,F1344-H1344,F1344),Assumptions!$C$13,MAX(0,($B$5-P1343)/$B$6))</f>
        <v>180</v>
      </c>
      <c r="L1344" s="0" t="n">
        <f aca="false">IF(C1344=1,0,MIN(F1344-K1344,Assumptions!$C$15,MAX(0,$B$10-O1343-M1344)))</f>
        <v>108.7601211</v>
      </c>
      <c r="M1344" s="0" t="n">
        <f aca="false">'Profiles 8760'!H1333</f>
        <v>247600</v>
      </c>
      <c r="N1344" s="0" t="n">
        <f aca="false">J1344+L1344</f>
        <v>108.7601211</v>
      </c>
      <c r="O1344" s="0" t="n">
        <f aca="false">O1343+N1344</f>
        <v>110565.804124936</v>
      </c>
      <c r="P1344" s="0" t="n">
        <f aca="false">MIN($B$5,P1343+K1344*$B$6-I1344)</f>
        <v>324.38332727104</v>
      </c>
      <c r="Q1344" s="0" t="n">
        <f aca="false">MAX(0,F1344-H1344-K1344-L1344)</f>
        <v>0</v>
      </c>
    </row>
    <row r="1345" customFormat="false" ht="15" hidden="false" customHeight="false" outlineLevel="0" collapsed="false">
      <c r="A1345" s="0" t="n">
        <f aca="false">'Profiles 8760'!A1334</f>
        <v>1332</v>
      </c>
      <c r="B1345" s="0" t="n">
        <f aca="false">'Profiles 8760'!B1334</f>
        <v>2</v>
      </c>
      <c r="C1345" s="0" t="n">
        <f aca="false">'Profiles 8760'!E1334</f>
        <v>0</v>
      </c>
      <c r="D1345" s="0" t="n">
        <f aca="false">'Profiles 8760'!F1334</f>
        <v>1</v>
      </c>
      <c r="E1345" s="0" t="n">
        <f aca="false">'Profiles 8760'!G1334</f>
        <v>0.198158</v>
      </c>
      <c r="F1345" s="0" t="n">
        <f aca="false">D1345*Assumptions!$C$11*$B$7+E1345*Assumptions!$C$12*$B$8</f>
        <v>296.9046622</v>
      </c>
      <c r="G1345" s="0" t="n">
        <f aca="false">C1345*Assumptions!$C$15</f>
        <v>0</v>
      </c>
      <c r="H1345" s="0" t="n">
        <f aca="false">MIN(F1345,G1345)</f>
        <v>0</v>
      </c>
      <c r="I1345" s="0" t="n">
        <f aca="false">IF(C1345=1,MIN(G1345-H1345,Assumptions!$C$13,P1344),0)</f>
        <v>0</v>
      </c>
      <c r="J1345" s="0" t="n">
        <f aca="false">H1345+I1345</f>
        <v>0</v>
      </c>
      <c r="K1345" s="0" t="n">
        <f aca="false">MIN(IF(C1345=1,F1345-H1345,F1345),Assumptions!$C$13,MAX(0,($B$5-P1344)/$B$6))</f>
        <v>180</v>
      </c>
      <c r="L1345" s="0" t="n">
        <f aca="false">IF(C1345=1,0,MIN(F1345-K1345,Assumptions!$C$15,MAX(0,$B$10-O1344-M1345)))</f>
        <v>116.9046622</v>
      </c>
      <c r="M1345" s="0" t="n">
        <f aca="false">'Profiles 8760'!H1334</f>
        <v>247600</v>
      </c>
      <c r="N1345" s="0" t="n">
        <f aca="false">J1345+L1345</f>
        <v>116.9046622</v>
      </c>
      <c r="O1345" s="0" t="n">
        <f aca="false">O1344+N1345</f>
        <v>110682.708787136</v>
      </c>
      <c r="P1345" s="0" t="n">
        <f aca="false">MIN($B$5,P1344+K1345*$B$6-I1345)</f>
        <v>480.40732727104</v>
      </c>
      <c r="Q1345" s="0" t="n">
        <f aca="false">MAX(0,F1345-H1345-K1345-L1345)</f>
        <v>0</v>
      </c>
    </row>
    <row r="1346" customFormat="false" ht="15" hidden="false" customHeight="false" outlineLevel="0" collapsed="false">
      <c r="A1346" s="0" t="n">
        <f aca="false">'Profiles 8760'!A1335</f>
        <v>1333</v>
      </c>
      <c r="B1346" s="0" t="n">
        <f aca="false">'Profiles 8760'!B1335</f>
        <v>2</v>
      </c>
      <c r="C1346" s="0" t="n">
        <f aca="false">'Profiles 8760'!E1335</f>
        <v>0</v>
      </c>
      <c r="D1346" s="0" t="n">
        <f aca="false">'Profiles 8760'!F1335</f>
        <v>1</v>
      </c>
      <c r="E1346" s="0" t="n">
        <f aca="false">'Profiles 8760'!G1335</f>
        <v>0.179996</v>
      </c>
      <c r="F1346" s="0" t="n">
        <f aca="false">D1346*Assumptions!$C$11*$B$7+E1346*Assumptions!$C$12*$B$8</f>
        <v>296.1618364</v>
      </c>
      <c r="G1346" s="0" t="n">
        <f aca="false">C1346*Assumptions!$C$15</f>
        <v>0</v>
      </c>
      <c r="H1346" s="0" t="n">
        <f aca="false">MIN(F1346,G1346)</f>
        <v>0</v>
      </c>
      <c r="I1346" s="0" t="n">
        <f aca="false">IF(C1346=1,MIN(G1346-H1346,Assumptions!$C$13,P1345),0)</f>
        <v>0</v>
      </c>
      <c r="J1346" s="0" t="n">
        <f aca="false">H1346+I1346</f>
        <v>0</v>
      </c>
      <c r="K1346" s="0" t="n">
        <f aca="false">MIN(IF(C1346=1,F1346-H1346,F1346),Assumptions!$C$13,MAX(0,($B$5-P1345)/$B$6))</f>
        <v>35.0746109009691</v>
      </c>
      <c r="L1346" s="0" t="n">
        <f aca="false">IF(C1346=1,0,MIN(F1346-K1346,Assumptions!$C$15,MAX(0,$B$10-O1345-M1346)))</f>
        <v>200</v>
      </c>
      <c r="M1346" s="0" t="n">
        <f aca="false">'Profiles 8760'!H1335</f>
        <v>247600</v>
      </c>
      <c r="N1346" s="0" t="n">
        <f aca="false">J1346+L1346</f>
        <v>200</v>
      </c>
      <c r="O1346" s="0" t="n">
        <f aca="false">O1345+N1346</f>
        <v>110882.708787136</v>
      </c>
      <c r="P1346" s="0" t="n">
        <f aca="false">MIN($B$5,P1345+K1346*$B$6-I1346)</f>
        <v>510.81</v>
      </c>
      <c r="Q1346" s="0" t="n">
        <f aca="false">MAX(0,F1346-H1346-K1346-L1346)</f>
        <v>61.087225499031</v>
      </c>
    </row>
    <row r="1347" customFormat="false" ht="15" hidden="false" customHeight="false" outlineLevel="0" collapsed="false">
      <c r="A1347" s="0" t="n">
        <f aca="false">'Profiles 8760'!A1336</f>
        <v>1334</v>
      </c>
      <c r="B1347" s="0" t="n">
        <f aca="false">'Profiles 8760'!B1336</f>
        <v>2</v>
      </c>
      <c r="C1347" s="0" t="n">
        <f aca="false">'Profiles 8760'!E1336</f>
        <v>0</v>
      </c>
      <c r="D1347" s="0" t="n">
        <f aca="false">'Profiles 8760'!F1336</f>
        <v>1</v>
      </c>
      <c r="E1347" s="0" t="n">
        <f aca="false">'Profiles 8760'!G1336</f>
        <v>0.175391</v>
      </c>
      <c r="F1347" s="0" t="n">
        <f aca="false">D1347*Assumptions!$C$11*$B$7+E1347*Assumptions!$C$12*$B$8</f>
        <v>295.9734919</v>
      </c>
      <c r="G1347" s="0" t="n">
        <f aca="false">C1347*Assumptions!$C$15</f>
        <v>0</v>
      </c>
      <c r="H1347" s="0" t="n">
        <f aca="false">MIN(F1347,G1347)</f>
        <v>0</v>
      </c>
      <c r="I1347" s="0" t="n">
        <f aca="false">IF(C1347=1,MIN(G1347-H1347,Assumptions!$C$13,P1346),0)</f>
        <v>0</v>
      </c>
      <c r="J1347" s="0" t="n">
        <f aca="false">H1347+I1347</f>
        <v>0</v>
      </c>
      <c r="K1347" s="0" t="n">
        <f aca="false">MIN(IF(C1347=1,F1347-H1347,F1347),Assumptions!$C$13,MAX(0,($B$5-P1346)/$B$6))</f>
        <v>0</v>
      </c>
      <c r="L1347" s="0" t="n">
        <f aca="false">IF(C1347=1,0,MIN(F1347-K1347,Assumptions!$C$15,MAX(0,$B$10-O1346-M1347)))</f>
        <v>200</v>
      </c>
      <c r="M1347" s="0" t="n">
        <f aca="false">'Profiles 8760'!H1336</f>
        <v>247600</v>
      </c>
      <c r="N1347" s="0" t="n">
        <f aca="false">J1347+L1347</f>
        <v>200</v>
      </c>
      <c r="O1347" s="0" t="n">
        <f aca="false">O1346+N1347</f>
        <v>111082.708787136</v>
      </c>
      <c r="P1347" s="0" t="n">
        <f aca="false">MIN($B$5,P1346+K1347*$B$6-I1347)</f>
        <v>510.81</v>
      </c>
      <c r="Q1347" s="0" t="n">
        <f aca="false">MAX(0,F1347-H1347-K1347-L1347)</f>
        <v>95.9734919</v>
      </c>
    </row>
    <row r="1348" customFormat="false" ht="15" hidden="false" customHeight="false" outlineLevel="0" collapsed="false">
      <c r="A1348" s="0" t="n">
        <f aca="false">'Profiles 8760'!A1337</f>
        <v>1335</v>
      </c>
      <c r="B1348" s="0" t="n">
        <f aca="false">'Profiles 8760'!B1337</f>
        <v>2</v>
      </c>
      <c r="C1348" s="0" t="n">
        <f aca="false">'Profiles 8760'!E1337</f>
        <v>0</v>
      </c>
      <c r="D1348" s="0" t="n">
        <f aca="false">'Profiles 8760'!F1337</f>
        <v>0.961079</v>
      </c>
      <c r="E1348" s="0" t="n">
        <f aca="false">'Profiles 8760'!G1337</f>
        <v>0.248517</v>
      </c>
      <c r="F1348" s="0" t="n">
        <f aca="false">D1348*Assumptions!$C$11*$B$7+E1348*Assumptions!$C$12*$B$8</f>
        <v>287.7239605</v>
      </c>
      <c r="G1348" s="0" t="n">
        <f aca="false">C1348*Assumptions!$C$15</f>
        <v>0</v>
      </c>
      <c r="H1348" s="0" t="n">
        <f aca="false">MIN(F1348,G1348)</f>
        <v>0</v>
      </c>
      <c r="I1348" s="0" t="n">
        <f aca="false">IF(C1348=1,MIN(G1348-H1348,Assumptions!$C$13,P1347),0)</f>
        <v>0</v>
      </c>
      <c r="J1348" s="0" t="n">
        <f aca="false">H1348+I1348</f>
        <v>0</v>
      </c>
      <c r="K1348" s="0" t="n">
        <f aca="false">MIN(IF(C1348=1,F1348-H1348,F1348),Assumptions!$C$13,MAX(0,($B$5-P1347)/$B$6))</f>
        <v>0</v>
      </c>
      <c r="L1348" s="0" t="n">
        <f aca="false">IF(C1348=1,0,MIN(F1348-K1348,Assumptions!$C$15,MAX(0,$B$10-O1347-M1348)))</f>
        <v>200</v>
      </c>
      <c r="M1348" s="0" t="n">
        <f aca="false">'Profiles 8760'!H1337</f>
        <v>247600</v>
      </c>
      <c r="N1348" s="0" t="n">
        <f aca="false">J1348+L1348</f>
        <v>200</v>
      </c>
      <c r="O1348" s="0" t="n">
        <f aca="false">O1347+N1348</f>
        <v>111282.708787136</v>
      </c>
      <c r="P1348" s="0" t="n">
        <f aca="false">MIN($B$5,P1347+K1348*$B$6-I1348)</f>
        <v>510.81</v>
      </c>
      <c r="Q1348" s="0" t="n">
        <f aca="false">MAX(0,F1348-H1348-K1348-L1348)</f>
        <v>87.7239605</v>
      </c>
    </row>
    <row r="1349" customFormat="false" ht="15" hidden="false" customHeight="false" outlineLevel="0" collapsed="false">
      <c r="A1349" s="0" t="n">
        <f aca="false">'Profiles 8760'!A1338</f>
        <v>1336</v>
      </c>
      <c r="B1349" s="0" t="n">
        <f aca="false">'Profiles 8760'!B1338</f>
        <v>2</v>
      </c>
      <c r="C1349" s="0" t="n">
        <f aca="false">'Profiles 8760'!E1338</f>
        <v>0</v>
      </c>
      <c r="D1349" s="0" t="n">
        <f aca="false">'Profiles 8760'!F1338</f>
        <v>0.700379</v>
      </c>
      <c r="E1349" s="0" t="n">
        <f aca="false">'Profiles 8760'!G1338</f>
        <v>0.239774</v>
      </c>
      <c r="F1349" s="0" t="n">
        <f aca="false">D1349*Assumptions!$C$11*$B$7+E1349*Assumptions!$C$12*$B$8</f>
        <v>212.0762118</v>
      </c>
      <c r="G1349" s="0" t="n">
        <f aca="false">C1349*Assumptions!$C$15</f>
        <v>0</v>
      </c>
      <c r="H1349" s="0" t="n">
        <f aca="false">MIN(F1349,G1349)</f>
        <v>0</v>
      </c>
      <c r="I1349" s="0" t="n">
        <f aca="false">IF(C1349=1,MIN(G1349-H1349,Assumptions!$C$13,P1348),0)</f>
        <v>0</v>
      </c>
      <c r="J1349" s="0" t="n">
        <f aca="false">H1349+I1349</f>
        <v>0</v>
      </c>
      <c r="K1349" s="0" t="n">
        <f aca="false">MIN(IF(C1349=1,F1349-H1349,F1349),Assumptions!$C$13,MAX(0,($B$5-P1348)/$B$6))</f>
        <v>0</v>
      </c>
      <c r="L1349" s="0" t="n">
        <f aca="false">IF(C1349=1,0,MIN(F1349-K1349,Assumptions!$C$15,MAX(0,$B$10-O1348-M1349)))</f>
        <v>200</v>
      </c>
      <c r="M1349" s="0" t="n">
        <f aca="false">'Profiles 8760'!H1338</f>
        <v>247600</v>
      </c>
      <c r="N1349" s="0" t="n">
        <f aca="false">J1349+L1349</f>
        <v>200</v>
      </c>
      <c r="O1349" s="0" t="n">
        <f aca="false">O1348+N1349</f>
        <v>111482.708787136</v>
      </c>
      <c r="P1349" s="0" t="n">
        <f aca="false">MIN($B$5,P1348+K1349*$B$6-I1349)</f>
        <v>510.81</v>
      </c>
      <c r="Q1349" s="0" t="n">
        <f aca="false">MAX(0,F1349-H1349-K1349-L1349)</f>
        <v>12.0762118</v>
      </c>
    </row>
    <row r="1350" customFormat="false" ht="15" hidden="false" customHeight="false" outlineLevel="0" collapsed="false">
      <c r="A1350" s="0" t="n">
        <f aca="false">'Profiles 8760'!A1339</f>
        <v>1337</v>
      </c>
      <c r="B1350" s="0" t="n">
        <f aca="false">'Profiles 8760'!B1339</f>
        <v>2</v>
      </c>
      <c r="C1350" s="0" t="n">
        <f aca="false">'Profiles 8760'!E1339</f>
        <v>0</v>
      </c>
      <c r="D1350" s="0" t="n">
        <f aca="false">'Profiles 8760'!F1339</f>
        <v>0.398914</v>
      </c>
      <c r="E1350" s="0" t="n">
        <f aca="false">'Profiles 8760'!G1339</f>
        <v>0.289622</v>
      </c>
      <c r="F1350" s="0" t="n">
        <f aca="false">D1350*Assumptions!$C$11*$B$7+E1350*Assumptions!$C$12*$B$8</f>
        <v>127.051903</v>
      </c>
      <c r="G1350" s="0" t="n">
        <f aca="false">C1350*Assumptions!$C$15</f>
        <v>0</v>
      </c>
      <c r="H1350" s="0" t="n">
        <f aca="false">MIN(F1350,G1350)</f>
        <v>0</v>
      </c>
      <c r="I1350" s="0" t="n">
        <f aca="false">IF(C1350=1,MIN(G1350-H1350,Assumptions!$C$13,P1349),0)</f>
        <v>0</v>
      </c>
      <c r="J1350" s="0" t="n">
        <f aca="false">H1350+I1350</f>
        <v>0</v>
      </c>
      <c r="K1350" s="0" t="n">
        <f aca="false">MIN(IF(C1350=1,F1350-H1350,F1350),Assumptions!$C$13,MAX(0,($B$5-P1349)/$B$6))</f>
        <v>0</v>
      </c>
      <c r="L1350" s="0" t="n">
        <f aca="false">IF(C1350=1,0,MIN(F1350-K1350,Assumptions!$C$15,MAX(0,$B$10-O1349-M1350)))</f>
        <v>127.051903</v>
      </c>
      <c r="M1350" s="0" t="n">
        <f aca="false">'Profiles 8760'!H1339</f>
        <v>247600</v>
      </c>
      <c r="N1350" s="0" t="n">
        <f aca="false">J1350+L1350</f>
        <v>127.051903</v>
      </c>
      <c r="O1350" s="0" t="n">
        <f aca="false">O1349+N1350</f>
        <v>111609.760690136</v>
      </c>
      <c r="P1350" s="0" t="n">
        <f aca="false">MIN($B$5,P1349+K1350*$B$6-I1350)</f>
        <v>510.81</v>
      </c>
      <c r="Q1350" s="0" t="n">
        <f aca="false">MAX(0,F1350-H1350-K1350-L1350)</f>
        <v>0</v>
      </c>
    </row>
    <row r="1351" customFormat="false" ht="15" hidden="false" customHeight="false" outlineLevel="0" collapsed="false">
      <c r="A1351" s="0" t="n">
        <f aca="false">'Profiles 8760'!A1340</f>
        <v>1338</v>
      </c>
      <c r="B1351" s="0" t="n">
        <f aca="false">'Profiles 8760'!B1340</f>
        <v>2</v>
      </c>
      <c r="C1351" s="0" t="n">
        <f aca="false">'Profiles 8760'!E1340</f>
        <v>0</v>
      </c>
      <c r="D1351" s="0" t="n">
        <f aca="false">'Profiles 8760'!F1340</f>
        <v>0.118093</v>
      </c>
      <c r="E1351" s="0" t="n">
        <f aca="false">'Profiles 8760'!G1340</f>
        <v>0.242478</v>
      </c>
      <c r="F1351" s="0" t="n">
        <f aca="false">D1351*Assumptions!$C$11*$B$7+E1351*Assumptions!$C$12*$B$8</f>
        <v>44.0226086</v>
      </c>
      <c r="G1351" s="0" t="n">
        <f aca="false">C1351*Assumptions!$C$15</f>
        <v>0</v>
      </c>
      <c r="H1351" s="0" t="n">
        <f aca="false">MIN(F1351,G1351)</f>
        <v>0</v>
      </c>
      <c r="I1351" s="0" t="n">
        <f aca="false">IF(C1351=1,MIN(G1351-H1351,Assumptions!$C$13,P1350),0)</f>
        <v>0</v>
      </c>
      <c r="J1351" s="0" t="n">
        <f aca="false">H1351+I1351</f>
        <v>0</v>
      </c>
      <c r="K1351" s="0" t="n">
        <f aca="false">MIN(IF(C1351=1,F1351-H1351,F1351),Assumptions!$C$13,MAX(0,($B$5-P1350)/$B$6))</f>
        <v>0</v>
      </c>
      <c r="L1351" s="0" t="n">
        <f aca="false">IF(C1351=1,0,MIN(F1351-K1351,Assumptions!$C$15,MAX(0,$B$10-O1350-M1351)))</f>
        <v>44.0226086</v>
      </c>
      <c r="M1351" s="0" t="n">
        <f aca="false">'Profiles 8760'!H1340</f>
        <v>247600</v>
      </c>
      <c r="N1351" s="0" t="n">
        <f aca="false">J1351+L1351</f>
        <v>44.0226086</v>
      </c>
      <c r="O1351" s="0" t="n">
        <f aca="false">O1350+N1351</f>
        <v>111653.783298736</v>
      </c>
      <c r="P1351" s="0" t="n">
        <f aca="false">MIN($B$5,P1350+K1351*$B$6-I1351)</f>
        <v>510.81</v>
      </c>
      <c r="Q1351" s="0" t="n">
        <f aca="false">MAX(0,F1351-H1351-K1351-L1351)</f>
        <v>0</v>
      </c>
    </row>
    <row r="1352" customFormat="false" ht="15" hidden="false" customHeight="false" outlineLevel="0" collapsed="false">
      <c r="A1352" s="0" t="n">
        <f aca="false">'Profiles 8760'!A1341</f>
        <v>1339</v>
      </c>
      <c r="B1352" s="0" t="n">
        <f aca="false">'Profiles 8760'!B1341</f>
        <v>2</v>
      </c>
      <c r="C1352" s="0" t="n">
        <f aca="false">'Profiles 8760'!E1341</f>
        <v>0</v>
      </c>
      <c r="D1352" s="0" t="n">
        <f aca="false">'Profiles 8760'!F1341</f>
        <v>0</v>
      </c>
      <c r="E1352" s="0" t="n">
        <f aca="false">'Profiles 8760'!G1341</f>
        <v>0.176487</v>
      </c>
      <c r="F1352" s="0" t="n">
        <f aca="false">D1352*Assumptions!$C$11*$B$7+E1352*Assumptions!$C$12*$B$8</f>
        <v>7.2183183</v>
      </c>
      <c r="G1352" s="0" t="n">
        <f aca="false">C1352*Assumptions!$C$15</f>
        <v>0</v>
      </c>
      <c r="H1352" s="0" t="n">
        <f aca="false">MIN(F1352,G1352)</f>
        <v>0</v>
      </c>
      <c r="I1352" s="0" t="n">
        <f aca="false">IF(C1352=1,MIN(G1352-H1352,Assumptions!$C$13,P1351),0)</f>
        <v>0</v>
      </c>
      <c r="J1352" s="0" t="n">
        <f aca="false">H1352+I1352</f>
        <v>0</v>
      </c>
      <c r="K1352" s="0" t="n">
        <f aca="false">MIN(IF(C1352=1,F1352-H1352,F1352),Assumptions!$C$13,MAX(0,($B$5-P1351)/$B$6))</f>
        <v>0</v>
      </c>
      <c r="L1352" s="0" t="n">
        <f aca="false">IF(C1352=1,0,MIN(F1352-K1352,Assumptions!$C$15,MAX(0,$B$10-O1351-M1352)))</f>
        <v>7.2183183</v>
      </c>
      <c r="M1352" s="0" t="n">
        <f aca="false">'Profiles 8760'!H1341</f>
        <v>247600</v>
      </c>
      <c r="N1352" s="0" t="n">
        <f aca="false">J1352+L1352</f>
        <v>7.2183183</v>
      </c>
      <c r="O1352" s="0" t="n">
        <f aca="false">O1351+N1352</f>
        <v>111661.001617036</v>
      </c>
      <c r="P1352" s="0" t="n">
        <f aca="false">MIN($B$5,P1351+K1352*$B$6-I1352)</f>
        <v>510.81</v>
      </c>
      <c r="Q1352" s="0" t="n">
        <f aca="false">MAX(0,F1352-H1352-K1352-L1352)</f>
        <v>0</v>
      </c>
    </row>
    <row r="1353" customFormat="false" ht="15" hidden="false" customHeight="false" outlineLevel="0" collapsed="false">
      <c r="A1353" s="0" t="n">
        <f aca="false">'Profiles 8760'!A1342</f>
        <v>1340</v>
      </c>
      <c r="B1353" s="0" t="n">
        <f aca="false">'Profiles 8760'!B1342</f>
        <v>2</v>
      </c>
      <c r="C1353" s="0" t="n">
        <f aca="false">'Profiles 8760'!E1342</f>
        <v>1</v>
      </c>
      <c r="D1353" s="0" t="n">
        <f aca="false">'Profiles 8760'!F1342</f>
        <v>0</v>
      </c>
      <c r="E1353" s="0" t="n">
        <f aca="false">'Profiles 8760'!G1342</f>
        <v>0.175808</v>
      </c>
      <c r="F1353" s="0" t="n">
        <f aca="false">D1353*Assumptions!$C$11*$B$7+E1353*Assumptions!$C$12*$B$8</f>
        <v>7.1905472</v>
      </c>
      <c r="G1353" s="0" t="n">
        <f aca="false">C1353*Assumptions!$C$15</f>
        <v>200</v>
      </c>
      <c r="H1353" s="0" t="n">
        <f aca="false">MIN(F1353,G1353)</f>
        <v>7.1905472</v>
      </c>
      <c r="I1353" s="0" t="n">
        <f aca="false">IF(C1353=1,MIN(G1353-H1353,Assumptions!$C$13,P1352),0)</f>
        <v>180</v>
      </c>
      <c r="J1353" s="0" t="n">
        <f aca="false">H1353+I1353</f>
        <v>187.1905472</v>
      </c>
      <c r="K1353" s="0" t="n">
        <f aca="false">MIN(IF(C1353=1,F1353-H1353,F1353),Assumptions!$C$13,MAX(0,($B$5-P1352)/$B$6))</f>
        <v>0</v>
      </c>
      <c r="L1353" s="0" t="n">
        <f aca="false">IF(C1353=1,0,MIN(F1353-K1353,Assumptions!$C$15,MAX(0,$B$10-O1352-M1353)))</f>
        <v>0</v>
      </c>
      <c r="M1353" s="0" t="n">
        <f aca="false">'Profiles 8760'!H1342</f>
        <v>247400</v>
      </c>
      <c r="N1353" s="0" t="n">
        <f aca="false">J1353+L1353</f>
        <v>187.1905472</v>
      </c>
      <c r="O1353" s="0" t="n">
        <f aca="false">O1352+N1353</f>
        <v>111848.192164236</v>
      </c>
      <c r="P1353" s="0" t="n">
        <f aca="false">MIN($B$5,P1352+K1353*$B$6-I1353)</f>
        <v>330.81</v>
      </c>
      <c r="Q1353" s="0" t="n">
        <f aca="false">MAX(0,F1353-H1353-K1353-L1353)</f>
        <v>0</v>
      </c>
    </row>
    <row r="1354" customFormat="false" ht="15" hidden="false" customHeight="false" outlineLevel="0" collapsed="false">
      <c r="A1354" s="0" t="n">
        <f aca="false">'Profiles 8760'!A1343</f>
        <v>1341</v>
      </c>
      <c r="B1354" s="0" t="n">
        <f aca="false">'Profiles 8760'!B1343</f>
        <v>2</v>
      </c>
      <c r="C1354" s="0" t="n">
        <f aca="false">'Profiles 8760'!E1343</f>
        <v>1</v>
      </c>
      <c r="D1354" s="0" t="n">
        <f aca="false">'Profiles 8760'!F1343</f>
        <v>0</v>
      </c>
      <c r="E1354" s="0" t="n">
        <f aca="false">'Profiles 8760'!G1343</f>
        <v>0.181054</v>
      </c>
      <c r="F1354" s="0" t="n">
        <f aca="false">D1354*Assumptions!$C$11*$B$7+E1354*Assumptions!$C$12*$B$8</f>
        <v>7.4051086</v>
      </c>
      <c r="G1354" s="0" t="n">
        <f aca="false">C1354*Assumptions!$C$15</f>
        <v>200</v>
      </c>
      <c r="H1354" s="0" t="n">
        <f aca="false">MIN(F1354,G1354)</f>
        <v>7.4051086</v>
      </c>
      <c r="I1354" s="0" t="n">
        <f aca="false">IF(C1354=1,MIN(G1354-H1354,Assumptions!$C$13,P1353),0)</f>
        <v>180</v>
      </c>
      <c r="J1354" s="0" t="n">
        <f aca="false">H1354+I1354</f>
        <v>187.4051086</v>
      </c>
      <c r="K1354" s="0" t="n">
        <f aca="false">MIN(IF(C1354=1,F1354-H1354,F1354),Assumptions!$C$13,MAX(0,($B$5-P1353)/$B$6))</f>
        <v>0</v>
      </c>
      <c r="L1354" s="0" t="n">
        <f aca="false">IF(C1354=1,0,MIN(F1354-K1354,Assumptions!$C$15,MAX(0,$B$10-O1353-M1354)))</f>
        <v>0</v>
      </c>
      <c r="M1354" s="0" t="n">
        <f aca="false">'Profiles 8760'!H1343</f>
        <v>247200</v>
      </c>
      <c r="N1354" s="0" t="n">
        <f aca="false">J1354+L1354</f>
        <v>187.4051086</v>
      </c>
      <c r="O1354" s="0" t="n">
        <f aca="false">O1353+N1354</f>
        <v>112035.597272836</v>
      </c>
      <c r="P1354" s="0" t="n">
        <f aca="false">MIN($B$5,P1353+K1354*$B$6-I1354)</f>
        <v>150.81</v>
      </c>
      <c r="Q1354" s="0" t="n">
        <f aca="false">MAX(0,F1354-H1354-K1354-L1354)</f>
        <v>0</v>
      </c>
    </row>
    <row r="1355" customFormat="false" ht="15" hidden="false" customHeight="false" outlineLevel="0" collapsed="false">
      <c r="A1355" s="0" t="n">
        <f aca="false">'Profiles 8760'!A1344</f>
        <v>1342</v>
      </c>
      <c r="B1355" s="0" t="n">
        <f aca="false">'Profiles 8760'!B1344</f>
        <v>2</v>
      </c>
      <c r="C1355" s="0" t="n">
        <f aca="false">'Profiles 8760'!E1344</f>
        <v>0</v>
      </c>
      <c r="D1355" s="0" t="n">
        <f aca="false">'Profiles 8760'!F1344</f>
        <v>0</v>
      </c>
      <c r="E1355" s="0" t="n">
        <f aca="false">'Profiles 8760'!G1344</f>
        <v>0.182263</v>
      </c>
      <c r="F1355" s="0" t="n">
        <f aca="false">D1355*Assumptions!$C$11*$B$7+E1355*Assumptions!$C$12*$B$8</f>
        <v>7.4545567</v>
      </c>
      <c r="G1355" s="0" t="n">
        <f aca="false">C1355*Assumptions!$C$15</f>
        <v>0</v>
      </c>
      <c r="H1355" s="0" t="n">
        <f aca="false">MIN(F1355,G1355)</f>
        <v>0</v>
      </c>
      <c r="I1355" s="0" t="n">
        <f aca="false">IF(C1355=1,MIN(G1355-H1355,Assumptions!$C$13,P1354),0)</f>
        <v>0</v>
      </c>
      <c r="J1355" s="0" t="n">
        <f aca="false">H1355+I1355</f>
        <v>0</v>
      </c>
      <c r="K1355" s="0" t="n">
        <f aca="false">MIN(IF(C1355=1,F1355-H1355,F1355),Assumptions!$C$13,MAX(0,($B$5-P1354)/$B$6))</f>
        <v>7.4545567</v>
      </c>
      <c r="L1355" s="0" t="n">
        <f aca="false">IF(C1355=1,0,MIN(F1355-K1355,Assumptions!$C$15,MAX(0,$B$10-O1354-M1355)))</f>
        <v>0</v>
      </c>
      <c r="M1355" s="0" t="n">
        <f aca="false">'Profiles 8760'!H1344</f>
        <v>247200</v>
      </c>
      <c r="N1355" s="0" t="n">
        <f aca="false">J1355+L1355</f>
        <v>0</v>
      </c>
      <c r="O1355" s="0" t="n">
        <f aca="false">O1354+N1355</f>
        <v>112035.597272836</v>
      </c>
      <c r="P1355" s="0" t="n">
        <f aca="false">MIN($B$5,P1354+K1355*$B$6-I1355)</f>
        <v>157.27160974756</v>
      </c>
      <c r="Q1355" s="0" t="n">
        <f aca="false">MAX(0,F1355-H1355-K1355-L1355)</f>
        <v>0</v>
      </c>
    </row>
    <row r="1356" customFormat="false" ht="15" hidden="false" customHeight="false" outlineLevel="0" collapsed="false">
      <c r="A1356" s="0" t="n">
        <f aca="false">'Profiles 8760'!A1345</f>
        <v>1343</v>
      </c>
      <c r="B1356" s="0" t="n">
        <f aca="false">'Profiles 8760'!B1345</f>
        <v>2</v>
      </c>
      <c r="C1356" s="0" t="n">
        <f aca="false">'Profiles 8760'!E1345</f>
        <v>0</v>
      </c>
      <c r="D1356" s="0" t="n">
        <f aca="false">'Profiles 8760'!F1345</f>
        <v>0</v>
      </c>
      <c r="E1356" s="0" t="n">
        <f aca="false">'Profiles 8760'!G1345</f>
        <v>0.159765</v>
      </c>
      <c r="F1356" s="0" t="n">
        <f aca="false">D1356*Assumptions!$C$11*$B$7+E1356*Assumptions!$C$12*$B$8</f>
        <v>6.5343885</v>
      </c>
      <c r="G1356" s="0" t="n">
        <f aca="false">C1356*Assumptions!$C$15</f>
        <v>0</v>
      </c>
      <c r="H1356" s="0" t="n">
        <f aca="false">MIN(F1356,G1356)</f>
        <v>0</v>
      </c>
      <c r="I1356" s="0" t="n">
        <f aca="false">IF(C1356=1,MIN(G1356-H1356,Assumptions!$C$13,P1355),0)</f>
        <v>0</v>
      </c>
      <c r="J1356" s="0" t="n">
        <f aca="false">H1356+I1356</f>
        <v>0</v>
      </c>
      <c r="K1356" s="0" t="n">
        <f aca="false">MIN(IF(C1356=1,F1356-H1356,F1356),Assumptions!$C$13,MAX(0,($B$5-P1355)/$B$6))</f>
        <v>6.5343885</v>
      </c>
      <c r="L1356" s="0" t="n">
        <f aca="false">IF(C1356=1,0,MIN(F1356-K1356,Assumptions!$C$15,MAX(0,$B$10-O1355-M1356)))</f>
        <v>0</v>
      </c>
      <c r="M1356" s="0" t="n">
        <f aca="false">'Profiles 8760'!H1345</f>
        <v>247200</v>
      </c>
      <c r="N1356" s="0" t="n">
        <f aca="false">J1356+L1356</f>
        <v>0</v>
      </c>
      <c r="O1356" s="0" t="n">
        <f aca="false">O1355+N1356</f>
        <v>112035.597272836</v>
      </c>
      <c r="P1356" s="0" t="n">
        <f aca="false">MIN($B$5,P1355+K1356*$B$6-I1356)</f>
        <v>162.93561769936</v>
      </c>
      <c r="Q1356" s="0" t="n">
        <f aca="false">MAX(0,F1356-H1356-K1356-L1356)</f>
        <v>0</v>
      </c>
    </row>
    <row r="1357" customFormat="false" ht="15" hidden="false" customHeight="false" outlineLevel="0" collapsed="false">
      <c r="A1357" s="0" t="n">
        <f aca="false">'Profiles 8760'!A1346</f>
        <v>1344</v>
      </c>
      <c r="B1357" s="0" t="n">
        <f aca="false">'Profiles 8760'!B1346</f>
        <v>2</v>
      </c>
      <c r="C1357" s="0" t="n">
        <f aca="false">'Profiles 8760'!E1346</f>
        <v>0</v>
      </c>
      <c r="D1357" s="0" t="n">
        <f aca="false">'Profiles 8760'!F1346</f>
        <v>0</v>
      </c>
      <c r="E1357" s="0" t="n">
        <f aca="false">'Profiles 8760'!G1346</f>
        <v>0.181947</v>
      </c>
      <c r="F1357" s="0" t="n">
        <f aca="false">D1357*Assumptions!$C$11*$B$7+E1357*Assumptions!$C$12*$B$8</f>
        <v>7.4416323</v>
      </c>
      <c r="G1357" s="0" t="n">
        <f aca="false">C1357*Assumptions!$C$15</f>
        <v>0</v>
      </c>
      <c r="H1357" s="0" t="n">
        <f aca="false">MIN(F1357,G1357)</f>
        <v>0</v>
      </c>
      <c r="I1357" s="0" t="n">
        <f aca="false">IF(C1357=1,MIN(G1357-H1357,Assumptions!$C$13,P1356),0)</f>
        <v>0</v>
      </c>
      <c r="J1357" s="0" t="n">
        <f aca="false">H1357+I1357</f>
        <v>0</v>
      </c>
      <c r="K1357" s="0" t="n">
        <f aca="false">MIN(IF(C1357=1,F1357-H1357,F1357),Assumptions!$C$13,MAX(0,($B$5-P1356)/$B$6))</f>
        <v>7.4416323</v>
      </c>
      <c r="L1357" s="0" t="n">
        <f aca="false">IF(C1357=1,0,MIN(F1357-K1357,Assumptions!$C$15,MAX(0,$B$10-O1356-M1357)))</f>
        <v>0</v>
      </c>
      <c r="M1357" s="0" t="n">
        <f aca="false">'Profiles 8760'!H1346</f>
        <v>247200</v>
      </c>
      <c r="N1357" s="0" t="n">
        <f aca="false">J1357+L1357</f>
        <v>0</v>
      </c>
      <c r="O1357" s="0" t="n">
        <f aca="false">O1356+N1357</f>
        <v>112035.597272836</v>
      </c>
      <c r="P1357" s="0" t="n">
        <f aca="false">MIN($B$5,P1356+K1357*$B$6-I1357)</f>
        <v>169.386024577</v>
      </c>
      <c r="Q1357" s="0" t="n">
        <f aca="false">MAX(0,F1357-H1357-K1357-L1357)</f>
        <v>0</v>
      </c>
    </row>
    <row r="1358" customFormat="false" ht="15" hidden="false" customHeight="false" outlineLevel="0" collapsed="false">
      <c r="A1358" s="0" t="n">
        <f aca="false">'Profiles 8760'!A1347</f>
        <v>1345</v>
      </c>
      <c r="B1358" s="0" t="n">
        <f aca="false">'Profiles 8760'!B1347</f>
        <v>2</v>
      </c>
      <c r="C1358" s="0" t="n">
        <f aca="false">'Profiles 8760'!E1347</f>
        <v>0</v>
      </c>
      <c r="D1358" s="0" t="n">
        <f aca="false">'Profiles 8760'!F1347</f>
        <v>0</v>
      </c>
      <c r="E1358" s="0" t="n">
        <f aca="false">'Profiles 8760'!G1347</f>
        <v>0.185936</v>
      </c>
      <c r="F1358" s="0" t="n">
        <f aca="false">D1358*Assumptions!$C$11*$B$7+E1358*Assumptions!$C$12*$B$8</f>
        <v>7.6047824</v>
      </c>
      <c r="G1358" s="0" t="n">
        <f aca="false">C1358*Assumptions!$C$15</f>
        <v>0</v>
      </c>
      <c r="H1358" s="0" t="n">
        <f aca="false">MIN(F1358,G1358)</f>
        <v>0</v>
      </c>
      <c r="I1358" s="0" t="n">
        <f aca="false">IF(C1358=1,MIN(G1358-H1358,Assumptions!$C$13,P1357),0)</f>
        <v>0</v>
      </c>
      <c r="J1358" s="0" t="n">
        <f aca="false">H1358+I1358</f>
        <v>0</v>
      </c>
      <c r="K1358" s="0" t="n">
        <f aca="false">MIN(IF(C1358=1,F1358-H1358,F1358),Assumptions!$C$13,MAX(0,($B$5-P1357)/$B$6))</f>
        <v>7.6047824</v>
      </c>
      <c r="L1358" s="0" t="n">
        <f aca="false">IF(C1358=1,0,MIN(F1358-K1358,Assumptions!$C$15,MAX(0,$B$10-O1357-M1358)))</f>
        <v>0</v>
      </c>
      <c r="M1358" s="0" t="n">
        <f aca="false">'Profiles 8760'!H1347</f>
        <v>247200</v>
      </c>
      <c r="N1358" s="0" t="n">
        <f aca="false">J1358+L1358</f>
        <v>0</v>
      </c>
      <c r="O1358" s="0" t="n">
        <f aca="false">O1357+N1358</f>
        <v>112035.597272836</v>
      </c>
      <c r="P1358" s="0" t="n">
        <f aca="false">MIN($B$5,P1357+K1358*$B$6-I1358)</f>
        <v>175.97784996132</v>
      </c>
      <c r="Q1358" s="0" t="n">
        <f aca="false">MAX(0,F1358-H1358-K1358-L1358)</f>
        <v>0</v>
      </c>
    </row>
    <row r="1359" customFormat="false" ht="15" hidden="false" customHeight="false" outlineLevel="0" collapsed="false">
      <c r="A1359" s="0" t="n">
        <f aca="false">'Profiles 8760'!A1348</f>
        <v>1346</v>
      </c>
      <c r="B1359" s="0" t="n">
        <f aca="false">'Profiles 8760'!B1348</f>
        <v>2</v>
      </c>
      <c r="C1359" s="0" t="n">
        <f aca="false">'Profiles 8760'!E1348</f>
        <v>0</v>
      </c>
      <c r="D1359" s="0" t="n">
        <f aca="false">'Profiles 8760'!F1348</f>
        <v>0</v>
      </c>
      <c r="E1359" s="0" t="n">
        <f aca="false">'Profiles 8760'!G1348</f>
        <v>0.145845</v>
      </c>
      <c r="F1359" s="0" t="n">
        <f aca="false">D1359*Assumptions!$C$11*$B$7+E1359*Assumptions!$C$12*$B$8</f>
        <v>5.9650605</v>
      </c>
      <c r="G1359" s="0" t="n">
        <f aca="false">C1359*Assumptions!$C$15</f>
        <v>0</v>
      </c>
      <c r="H1359" s="0" t="n">
        <f aca="false">MIN(F1359,G1359)</f>
        <v>0</v>
      </c>
      <c r="I1359" s="0" t="n">
        <f aca="false">IF(C1359=1,MIN(G1359-H1359,Assumptions!$C$13,P1358),0)</f>
        <v>0</v>
      </c>
      <c r="J1359" s="0" t="n">
        <f aca="false">H1359+I1359</f>
        <v>0</v>
      </c>
      <c r="K1359" s="0" t="n">
        <f aca="false">MIN(IF(C1359=1,F1359-H1359,F1359),Assumptions!$C$13,MAX(0,($B$5-P1358)/$B$6))</f>
        <v>5.9650605</v>
      </c>
      <c r="L1359" s="0" t="n">
        <f aca="false">IF(C1359=1,0,MIN(F1359-K1359,Assumptions!$C$15,MAX(0,$B$10-O1358-M1359)))</f>
        <v>0</v>
      </c>
      <c r="M1359" s="0" t="n">
        <f aca="false">'Profiles 8760'!H1348</f>
        <v>247200</v>
      </c>
      <c r="N1359" s="0" t="n">
        <f aca="false">J1359+L1359</f>
        <v>0</v>
      </c>
      <c r="O1359" s="0" t="n">
        <f aca="false">O1358+N1359</f>
        <v>112035.597272836</v>
      </c>
      <c r="P1359" s="0" t="n">
        <f aca="false">MIN($B$5,P1358+K1359*$B$6-I1359)</f>
        <v>181.14836440272</v>
      </c>
      <c r="Q1359" s="0" t="n">
        <f aca="false">MAX(0,F1359-H1359-K1359-L1359)</f>
        <v>0</v>
      </c>
    </row>
    <row r="1360" customFormat="false" ht="15" hidden="false" customHeight="false" outlineLevel="0" collapsed="false">
      <c r="A1360" s="0" t="n">
        <f aca="false">'Profiles 8760'!A1349</f>
        <v>1347</v>
      </c>
      <c r="B1360" s="0" t="n">
        <f aca="false">'Profiles 8760'!B1349</f>
        <v>2</v>
      </c>
      <c r="C1360" s="0" t="n">
        <f aca="false">'Profiles 8760'!E1349</f>
        <v>0</v>
      </c>
      <c r="D1360" s="0" t="n">
        <f aca="false">'Profiles 8760'!F1349</f>
        <v>0</v>
      </c>
      <c r="E1360" s="0" t="n">
        <f aca="false">'Profiles 8760'!G1349</f>
        <v>0.164024</v>
      </c>
      <c r="F1360" s="0" t="n">
        <f aca="false">D1360*Assumptions!$C$11*$B$7+E1360*Assumptions!$C$12*$B$8</f>
        <v>6.7085816</v>
      </c>
      <c r="G1360" s="0" t="n">
        <f aca="false">C1360*Assumptions!$C$15</f>
        <v>0</v>
      </c>
      <c r="H1360" s="0" t="n">
        <f aca="false">MIN(F1360,G1360)</f>
        <v>0</v>
      </c>
      <c r="I1360" s="0" t="n">
        <f aca="false">IF(C1360=1,MIN(G1360-H1360,Assumptions!$C$13,P1359),0)</f>
        <v>0</v>
      </c>
      <c r="J1360" s="0" t="n">
        <f aca="false">H1360+I1360</f>
        <v>0</v>
      </c>
      <c r="K1360" s="0" t="n">
        <f aca="false">MIN(IF(C1360=1,F1360-H1360,F1360),Assumptions!$C$13,MAX(0,($B$5-P1359)/$B$6))</f>
        <v>6.7085816</v>
      </c>
      <c r="L1360" s="0" t="n">
        <f aca="false">IF(C1360=1,0,MIN(F1360-K1360,Assumptions!$C$15,MAX(0,$B$10-O1359-M1360)))</f>
        <v>0</v>
      </c>
      <c r="M1360" s="0" t="n">
        <f aca="false">'Profiles 8760'!H1349</f>
        <v>247200</v>
      </c>
      <c r="N1360" s="0" t="n">
        <f aca="false">J1360+L1360</f>
        <v>0</v>
      </c>
      <c r="O1360" s="0" t="n">
        <f aca="false">O1359+N1360</f>
        <v>112035.597272836</v>
      </c>
      <c r="P1360" s="0" t="n">
        <f aca="false">MIN($B$5,P1359+K1360*$B$6-I1360)</f>
        <v>186.9633629336</v>
      </c>
      <c r="Q1360" s="0" t="n">
        <f aca="false">MAX(0,F1360-H1360-K1360-L1360)</f>
        <v>0</v>
      </c>
    </row>
    <row r="1361" customFormat="false" ht="15" hidden="false" customHeight="false" outlineLevel="0" collapsed="false">
      <c r="A1361" s="0" t="n">
        <f aca="false">'Profiles 8760'!A1350</f>
        <v>1348</v>
      </c>
      <c r="B1361" s="0" t="n">
        <f aca="false">'Profiles 8760'!B1350</f>
        <v>2</v>
      </c>
      <c r="C1361" s="0" t="n">
        <f aca="false">'Profiles 8760'!E1350</f>
        <v>0</v>
      </c>
      <c r="D1361" s="0" t="n">
        <f aca="false">'Profiles 8760'!F1350</f>
        <v>0</v>
      </c>
      <c r="E1361" s="0" t="n">
        <f aca="false">'Profiles 8760'!G1350</f>
        <v>0.169828</v>
      </c>
      <c r="F1361" s="0" t="n">
        <f aca="false">D1361*Assumptions!$C$11*$B$7+E1361*Assumptions!$C$12*$B$8</f>
        <v>6.9459652</v>
      </c>
      <c r="G1361" s="0" t="n">
        <f aca="false">C1361*Assumptions!$C$15</f>
        <v>0</v>
      </c>
      <c r="H1361" s="0" t="n">
        <f aca="false">MIN(F1361,G1361)</f>
        <v>0</v>
      </c>
      <c r="I1361" s="0" t="n">
        <f aca="false">IF(C1361=1,MIN(G1361-H1361,Assumptions!$C$13,P1360),0)</f>
        <v>0</v>
      </c>
      <c r="J1361" s="0" t="n">
        <f aca="false">H1361+I1361</f>
        <v>0</v>
      </c>
      <c r="K1361" s="0" t="n">
        <f aca="false">MIN(IF(C1361=1,F1361-H1361,F1361),Assumptions!$C$13,MAX(0,($B$5-P1360)/$B$6))</f>
        <v>6.9459652</v>
      </c>
      <c r="L1361" s="0" t="n">
        <f aca="false">IF(C1361=1,0,MIN(F1361-K1361,Assumptions!$C$15,MAX(0,$B$10-O1360-M1361)))</f>
        <v>0</v>
      </c>
      <c r="M1361" s="0" t="n">
        <f aca="false">'Profiles 8760'!H1350</f>
        <v>247200</v>
      </c>
      <c r="N1361" s="0" t="n">
        <f aca="false">J1361+L1361</f>
        <v>0</v>
      </c>
      <c r="O1361" s="0" t="n">
        <f aca="false">O1360+N1361</f>
        <v>112035.597272836</v>
      </c>
      <c r="P1361" s="0" t="n">
        <f aca="false">MIN($B$5,P1360+K1361*$B$6-I1361)</f>
        <v>192.98412556896</v>
      </c>
      <c r="Q1361" s="0" t="n">
        <f aca="false">MAX(0,F1361-H1361-K1361-L1361)</f>
        <v>0</v>
      </c>
    </row>
    <row r="1362" customFormat="false" ht="15" hidden="false" customHeight="false" outlineLevel="0" collapsed="false">
      <c r="A1362" s="0" t="n">
        <f aca="false">'Profiles 8760'!A1351</f>
        <v>1349</v>
      </c>
      <c r="B1362" s="0" t="n">
        <f aca="false">'Profiles 8760'!B1351</f>
        <v>2</v>
      </c>
      <c r="C1362" s="0" t="n">
        <f aca="false">'Profiles 8760'!E1351</f>
        <v>0</v>
      </c>
      <c r="D1362" s="0" t="n">
        <f aca="false">'Profiles 8760'!F1351</f>
        <v>0</v>
      </c>
      <c r="E1362" s="0" t="n">
        <f aca="false">'Profiles 8760'!G1351</f>
        <v>0.24296</v>
      </c>
      <c r="F1362" s="0" t="n">
        <f aca="false">D1362*Assumptions!$C$11*$B$7+E1362*Assumptions!$C$12*$B$8</f>
        <v>9.937064</v>
      </c>
      <c r="G1362" s="0" t="n">
        <f aca="false">C1362*Assumptions!$C$15</f>
        <v>0</v>
      </c>
      <c r="H1362" s="0" t="n">
        <f aca="false">MIN(F1362,G1362)</f>
        <v>0</v>
      </c>
      <c r="I1362" s="0" t="n">
        <f aca="false">IF(C1362=1,MIN(G1362-H1362,Assumptions!$C$13,P1361),0)</f>
        <v>0</v>
      </c>
      <c r="J1362" s="0" t="n">
        <f aca="false">H1362+I1362</f>
        <v>0</v>
      </c>
      <c r="K1362" s="0" t="n">
        <f aca="false">MIN(IF(C1362=1,F1362-H1362,F1362),Assumptions!$C$13,MAX(0,($B$5-P1361)/$B$6))</f>
        <v>9.937064</v>
      </c>
      <c r="L1362" s="0" t="n">
        <f aca="false">IF(C1362=1,0,MIN(F1362-K1362,Assumptions!$C$15,MAX(0,$B$10-O1361-M1362)))</f>
        <v>0</v>
      </c>
      <c r="M1362" s="0" t="n">
        <f aca="false">'Profiles 8760'!H1351</f>
        <v>247200</v>
      </c>
      <c r="N1362" s="0" t="n">
        <f aca="false">J1362+L1362</f>
        <v>0</v>
      </c>
      <c r="O1362" s="0" t="n">
        <f aca="false">O1361+N1362</f>
        <v>112035.597272836</v>
      </c>
      <c r="P1362" s="0" t="n">
        <f aca="false">MIN($B$5,P1361+K1362*$B$6-I1362)</f>
        <v>201.59757264416</v>
      </c>
      <c r="Q1362" s="0" t="n">
        <f aca="false">MAX(0,F1362-H1362-K1362-L1362)</f>
        <v>0</v>
      </c>
    </row>
    <row r="1363" customFormat="false" ht="15" hidden="false" customHeight="false" outlineLevel="0" collapsed="false">
      <c r="A1363" s="0" t="n">
        <f aca="false">'Profiles 8760'!A1352</f>
        <v>1350</v>
      </c>
      <c r="B1363" s="0" t="n">
        <f aca="false">'Profiles 8760'!B1352</f>
        <v>2</v>
      </c>
      <c r="C1363" s="0" t="n">
        <f aca="false">'Profiles 8760'!E1352</f>
        <v>0</v>
      </c>
      <c r="D1363" s="0" t="n">
        <f aca="false">'Profiles 8760'!F1352</f>
        <v>0</v>
      </c>
      <c r="E1363" s="0" t="n">
        <f aca="false">'Profiles 8760'!G1352</f>
        <v>0.193989</v>
      </c>
      <c r="F1363" s="0" t="n">
        <f aca="false">D1363*Assumptions!$C$11*$B$7+E1363*Assumptions!$C$12*$B$8</f>
        <v>7.9341501</v>
      </c>
      <c r="G1363" s="0" t="n">
        <f aca="false">C1363*Assumptions!$C$15</f>
        <v>0</v>
      </c>
      <c r="H1363" s="0" t="n">
        <f aca="false">MIN(F1363,G1363)</f>
        <v>0</v>
      </c>
      <c r="I1363" s="0" t="n">
        <f aca="false">IF(C1363=1,MIN(G1363-H1363,Assumptions!$C$13,P1362),0)</f>
        <v>0</v>
      </c>
      <c r="J1363" s="0" t="n">
        <f aca="false">H1363+I1363</f>
        <v>0</v>
      </c>
      <c r="K1363" s="0" t="n">
        <f aca="false">MIN(IF(C1363=1,F1363-H1363,F1363),Assumptions!$C$13,MAX(0,($B$5-P1362)/$B$6))</f>
        <v>7.9341501</v>
      </c>
      <c r="L1363" s="0" t="n">
        <f aca="false">IF(C1363=1,0,MIN(F1363-K1363,Assumptions!$C$15,MAX(0,$B$10-O1362-M1363)))</f>
        <v>0</v>
      </c>
      <c r="M1363" s="0" t="n">
        <f aca="false">'Profiles 8760'!H1352</f>
        <v>247200</v>
      </c>
      <c r="N1363" s="0" t="n">
        <f aca="false">J1363+L1363</f>
        <v>0</v>
      </c>
      <c r="O1363" s="0" t="n">
        <f aca="false">O1362+N1363</f>
        <v>112035.597272836</v>
      </c>
      <c r="P1363" s="0" t="n">
        <f aca="false">MIN($B$5,P1362+K1363*$B$6-I1363)</f>
        <v>208.47489395084</v>
      </c>
      <c r="Q1363" s="0" t="n">
        <f aca="false">MAX(0,F1363-H1363-K1363-L1363)</f>
        <v>0</v>
      </c>
    </row>
    <row r="1364" customFormat="false" ht="15" hidden="false" customHeight="false" outlineLevel="0" collapsed="false">
      <c r="A1364" s="0" t="n">
        <f aca="false">'Profiles 8760'!A1353</f>
        <v>1351</v>
      </c>
      <c r="B1364" s="0" t="n">
        <f aca="false">'Profiles 8760'!B1353</f>
        <v>2</v>
      </c>
      <c r="C1364" s="0" t="n">
        <f aca="false">'Profiles 8760'!E1353</f>
        <v>0</v>
      </c>
      <c r="D1364" s="0" t="n">
        <f aca="false">'Profiles 8760'!F1353</f>
        <v>0</v>
      </c>
      <c r="E1364" s="0" t="n">
        <f aca="false">'Profiles 8760'!G1353</f>
        <v>0.163534</v>
      </c>
      <c r="F1364" s="0" t="n">
        <f aca="false">D1364*Assumptions!$C$11*$B$7+E1364*Assumptions!$C$12*$B$8</f>
        <v>6.6885406</v>
      </c>
      <c r="G1364" s="0" t="n">
        <f aca="false">C1364*Assumptions!$C$15</f>
        <v>0</v>
      </c>
      <c r="H1364" s="0" t="n">
        <f aca="false">MIN(F1364,G1364)</f>
        <v>0</v>
      </c>
      <c r="I1364" s="0" t="n">
        <f aca="false">IF(C1364=1,MIN(G1364-H1364,Assumptions!$C$13,P1363),0)</f>
        <v>0</v>
      </c>
      <c r="J1364" s="0" t="n">
        <f aca="false">H1364+I1364</f>
        <v>0</v>
      </c>
      <c r="K1364" s="0" t="n">
        <f aca="false">MIN(IF(C1364=1,F1364-H1364,F1364),Assumptions!$C$13,MAX(0,($B$5-P1363)/$B$6))</f>
        <v>6.6885406</v>
      </c>
      <c r="L1364" s="0" t="n">
        <f aca="false">IF(C1364=1,0,MIN(F1364-K1364,Assumptions!$C$15,MAX(0,$B$10-O1363-M1364)))</f>
        <v>0</v>
      </c>
      <c r="M1364" s="0" t="n">
        <f aca="false">'Profiles 8760'!H1353</f>
        <v>247200</v>
      </c>
      <c r="N1364" s="0" t="n">
        <f aca="false">J1364+L1364</f>
        <v>0</v>
      </c>
      <c r="O1364" s="0" t="n">
        <f aca="false">O1363+N1364</f>
        <v>112035.597272836</v>
      </c>
      <c r="P1364" s="0" t="n">
        <f aca="false">MIN($B$5,P1363+K1364*$B$6-I1364)</f>
        <v>214.27252094292</v>
      </c>
      <c r="Q1364" s="0" t="n">
        <f aca="false">MAX(0,F1364-H1364-K1364-L1364)</f>
        <v>0</v>
      </c>
    </row>
    <row r="1365" customFormat="false" ht="15" hidden="false" customHeight="false" outlineLevel="0" collapsed="false">
      <c r="A1365" s="0" t="n">
        <f aca="false">'Profiles 8760'!A1354</f>
        <v>1352</v>
      </c>
      <c r="B1365" s="0" t="n">
        <f aca="false">'Profiles 8760'!B1354</f>
        <v>2</v>
      </c>
      <c r="C1365" s="0" t="n">
        <f aca="false">'Profiles 8760'!E1354</f>
        <v>1</v>
      </c>
      <c r="D1365" s="0" t="n">
        <f aca="false">'Profiles 8760'!F1354</f>
        <v>0.117186</v>
      </c>
      <c r="E1365" s="0" t="n">
        <f aca="false">'Profiles 8760'!G1354</f>
        <v>0.347482</v>
      </c>
      <c r="F1365" s="0" t="n">
        <f aca="false">D1365*Assumptions!$C$11*$B$7+E1365*Assumptions!$C$12*$B$8</f>
        <v>48.0553306</v>
      </c>
      <c r="G1365" s="0" t="n">
        <f aca="false">C1365*Assumptions!$C$15</f>
        <v>200</v>
      </c>
      <c r="H1365" s="0" t="n">
        <f aca="false">MIN(F1365,G1365)</f>
        <v>48.0553306</v>
      </c>
      <c r="I1365" s="0" t="n">
        <f aca="false">IF(C1365=1,MIN(G1365-H1365,Assumptions!$C$13,P1364),0)</f>
        <v>151.9446694</v>
      </c>
      <c r="J1365" s="0" t="n">
        <f aca="false">H1365+I1365</f>
        <v>200</v>
      </c>
      <c r="K1365" s="0" t="n">
        <f aca="false">MIN(IF(C1365=1,F1365-H1365,F1365),Assumptions!$C$13,MAX(0,($B$5-P1364)/$B$6))</f>
        <v>0</v>
      </c>
      <c r="L1365" s="0" t="n">
        <f aca="false">IF(C1365=1,0,MIN(F1365-K1365,Assumptions!$C$15,MAX(0,$B$10-O1364-M1365)))</f>
        <v>0</v>
      </c>
      <c r="M1365" s="0" t="n">
        <f aca="false">'Profiles 8760'!H1354</f>
        <v>247000</v>
      </c>
      <c r="N1365" s="0" t="n">
        <f aca="false">J1365+L1365</f>
        <v>200</v>
      </c>
      <c r="O1365" s="0" t="n">
        <f aca="false">O1364+N1365</f>
        <v>112235.597272836</v>
      </c>
      <c r="P1365" s="0" t="n">
        <f aca="false">MIN($B$5,P1364+K1365*$B$6-I1365)</f>
        <v>62.32785154292</v>
      </c>
      <c r="Q1365" s="0" t="n">
        <f aca="false">MAX(0,F1365-H1365-K1365-L1365)</f>
        <v>0</v>
      </c>
    </row>
    <row r="1366" customFormat="false" ht="15" hidden="false" customHeight="false" outlineLevel="0" collapsed="false">
      <c r="A1366" s="0" t="n">
        <f aca="false">'Profiles 8760'!A1355</f>
        <v>1353</v>
      </c>
      <c r="B1366" s="0" t="n">
        <f aca="false">'Profiles 8760'!B1355</f>
        <v>2</v>
      </c>
      <c r="C1366" s="0" t="n">
        <f aca="false">'Profiles 8760'!E1355</f>
        <v>1</v>
      </c>
      <c r="D1366" s="0" t="n">
        <f aca="false">'Profiles 8760'!F1355</f>
        <v>0.39585</v>
      </c>
      <c r="E1366" s="0" t="n">
        <f aca="false">'Profiles 8760'!G1355</f>
        <v>0.297849</v>
      </c>
      <c r="F1366" s="0" t="n">
        <f aca="false">D1366*Assumptions!$C$11*$B$7+E1366*Assumptions!$C$12*$B$8</f>
        <v>126.5035041</v>
      </c>
      <c r="G1366" s="0" t="n">
        <f aca="false">C1366*Assumptions!$C$15</f>
        <v>200</v>
      </c>
      <c r="H1366" s="0" t="n">
        <f aca="false">MIN(F1366,G1366)</f>
        <v>126.5035041</v>
      </c>
      <c r="I1366" s="0" t="n">
        <f aca="false">IF(C1366=1,MIN(G1366-H1366,Assumptions!$C$13,P1365),0)</f>
        <v>62.32785154292</v>
      </c>
      <c r="J1366" s="0" t="n">
        <f aca="false">H1366+I1366</f>
        <v>188.83135564292</v>
      </c>
      <c r="K1366" s="0" t="n">
        <f aca="false">MIN(IF(C1366=1,F1366-H1366,F1366),Assumptions!$C$13,MAX(0,($B$5-P1365)/$B$6))</f>
        <v>0</v>
      </c>
      <c r="L1366" s="0" t="n">
        <f aca="false">IF(C1366=1,0,MIN(F1366-K1366,Assumptions!$C$15,MAX(0,$B$10-O1365-M1366)))</f>
        <v>0</v>
      </c>
      <c r="M1366" s="0" t="n">
        <f aca="false">'Profiles 8760'!H1355</f>
        <v>246800</v>
      </c>
      <c r="N1366" s="0" t="n">
        <f aca="false">J1366+L1366</f>
        <v>188.83135564292</v>
      </c>
      <c r="O1366" s="0" t="n">
        <f aca="false">O1365+N1366</f>
        <v>112424.428628479</v>
      </c>
      <c r="P1366" s="0" t="n">
        <f aca="false">MIN($B$5,P1365+K1366*$B$6-I1366)</f>
        <v>0</v>
      </c>
      <c r="Q1366" s="0" t="n">
        <f aca="false">MAX(0,F1366-H1366-K1366-L1366)</f>
        <v>0</v>
      </c>
    </row>
    <row r="1367" customFormat="false" ht="15" hidden="false" customHeight="false" outlineLevel="0" collapsed="false">
      <c r="A1367" s="0" t="n">
        <f aca="false">'Profiles 8760'!A1356</f>
        <v>1354</v>
      </c>
      <c r="B1367" s="0" t="n">
        <f aca="false">'Profiles 8760'!B1356</f>
        <v>2</v>
      </c>
      <c r="C1367" s="0" t="n">
        <f aca="false">'Profiles 8760'!E1356</f>
        <v>0</v>
      </c>
      <c r="D1367" s="0" t="n">
        <f aca="false">'Profiles 8760'!F1356</f>
        <v>0.694999</v>
      </c>
      <c r="E1367" s="0" t="n">
        <f aca="false">'Profiles 8760'!G1356</f>
        <v>0.265503</v>
      </c>
      <c r="F1367" s="0" t="n">
        <f aca="false">D1367*Assumptions!$C$11*$B$7+E1367*Assumptions!$C$12*$B$8</f>
        <v>211.5747839</v>
      </c>
      <c r="G1367" s="0" t="n">
        <f aca="false">C1367*Assumptions!$C$15</f>
        <v>0</v>
      </c>
      <c r="H1367" s="0" t="n">
        <f aca="false">MIN(F1367,G1367)</f>
        <v>0</v>
      </c>
      <c r="I1367" s="0" t="n">
        <f aca="false">IF(C1367=1,MIN(G1367-H1367,Assumptions!$C$13,P1366),0)</f>
        <v>0</v>
      </c>
      <c r="J1367" s="0" t="n">
        <f aca="false">H1367+I1367</f>
        <v>0</v>
      </c>
      <c r="K1367" s="0" t="n">
        <f aca="false">MIN(IF(C1367=1,F1367-H1367,F1367),Assumptions!$C$13,MAX(0,($B$5-P1366)/$B$6))</f>
        <v>180</v>
      </c>
      <c r="L1367" s="0" t="n">
        <f aca="false">IF(C1367=1,0,MIN(F1367-K1367,Assumptions!$C$15,MAX(0,$B$10-O1366-M1367)))</f>
        <v>31.5747839</v>
      </c>
      <c r="M1367" s="0" t="n">
        <f aca="false">'Profiles 8760'!H1356</f>
        <v>246800</v>
      </c>
      <c r="N1367" s="0" t="n">
        <f aca="false">J1367+L1367</f>
        <v>31.5747839</v>
      </c>
      <c r="O1367" s="0" t="n">
        <f aca="false">O1366+N1367</f>
        <v>112456.003412379</v>
      </c>
      <c r="P1367" s="0" t="n">
        <f aca="false">MIN($B$5,P1366+K1367*$B$6-I1367)</f>
        <v>156.024</v>
      </c>
      <c r="Q1367" s="0" t="n">
        <f aca="false">MAX(0,F1367-H1367-K1367-L1367)</f>
        <v>0</v>
      </c>
    </row>
    <row r="1368" customFormat="false" ht="15" hidden="false" customHeight="false" outlineLevel="0" collapsed="false">
      <c r="A1368" s="0" t="n">
        <f aca="false">'Profiles 8760'!A1357</f>
        <v>1355</v>
      </c>
      <c r="B1368" s="0" t="n">
        <f aca="false">'Profiles 8760'!B1357</f>
        <v>2</v>
      </c>
      <c r="C1368" s="0" t="n">
        <f aca="false">'Profiles 8760'!E1357</f>
        <v>0</v>
      </c>
      <c r="D1368" s="0" t="n">
        <f aca="false">'Profiles 8760'!F1357</f>
        <v>0.953696</v>
      </c>
      <c r="E1368" s="0" t="n">
        <f aca="false">'Profiles 8760'!G1357</f>
        <v>0.231836</v>
      </c>
      <c r="F1368" s="0" t="n">
        <f aca="false">D1368*Assumptions!$C$11*$B$7+E1368*Assumptions!$C$12*$B$8</f>
        <v>284.9094972</v>
      </c>
      <c r="G1368" s="0" t="n">
        <f aca="false">C1368*Assumptions!$C$15</f>
        <v>0</v>
      </c>
      <c r="H1368" s="0" t="n">
        <f aca="false">MIN(F1368,G1368)</f>
        <v>0</v>
      </c>
      <c r="I1368" s="0" t="n">
        <f aca="false">IF(C1368=1,MIN(G1368-H1368,Assumptions!$C$13,P1367),0)</f>
        <v>0</v>
      </c>
      <c r="J1368" s="0" t="n">
        <f aca="false">H1368+I1368</f>
        <v>0</v>
      </c>
      <c r="K1368" s="0" t="n">
        <f aca="false">MIN(IF(C1368=1,F1368-H1368,F1368),Assumptions!$C$13,MAX(0,($B$5-P1367)/$B$6))</f>
        <v>180</v>
      </c>
      <c r="L1368" s="0" t="n">
        <f aca="false">IF(C1368=1,0,MIN(F1368-K1368,Assumptions!$C$15,MAX(0,$B$10-O1367-M1368)))</f>
        <v>104.9094972</v>
      </c>
      <c r="M1368" s="0" t="n">
        <f aca="false">'Profiles 8760'!H1357</f>
        <v>246800</v>
      </c>
      <c r="N1368" s="0" t="n">
        <f aca="false">J1368+L1368</f>
        <v>104.9094972</v>
      </c>
      <c r="O1368" s="0" t="n">
        <f aca="false">O1367+N1368</f>
        <v>112560.912909579</v>
      </c>
      <c r="P1368" s="0" t="n">
        <f aca="false">MIN($B$5,P1367+K1368*$B$6-I1368)</f>
        <v>312.048</v>
      </c>
      <c r="Q1368" s="0" t="n">
        <f aca="false">MAX(0,F1368-H1368-K1368-L1368)</f>
        <v>0</v>
      </c>
    </row>
    <row r="1369" customFormat="false" ht="15" hidden="false" customHeight="false" outlineLevel="0" collapsed="false">
      <c r="A1369" s="0" t="n">
        <f aca="false">'Profiles 8760'!A1358</f>
        <v>1356</v>
      </c>
      <c r="B1369" s="0" t="n">
        <f aca="false">'Profiles 8760'!B1358</f>
        <v>2</v>
      </c>
      <c r="C1369" s="0" t="n">
        <f aca="false">'Profiles 8760'!E1358</f>
        <v>0</v>
      </c>
      <c r="D1369" s="0" t="n">
        <f aca="false">'Profiles 8760'!F1358</f>
        <v>1</v>
      </c>
      <c r="E1369" s="0" t="n">
        <f aca="false">'Profiles 8760'!G1358</f>
        <v>0.233133</v>
      </c>
      <c r="F1369" s="0" t="n">
        <f aca="false">D1369*Assumptions!$C$11*$B$7+E1369*Assumptions!$C$12*$B$8</f>
        <v>298.3351397</v>
      </c>
      <c r="G1369" s="0" t="n">
        <f aca="false">C1369*Assumptions!$C$15</f>
        <v>0</v>
      </c>
      <c r="H1369" s="0" t="n">
        <f aca="false">MIN(F1369,G1369)</f>
        <v>0</v>
      </c>
      <c r="I1369" s="0" t="n">
        <f aca="false">IF(C1369=1,MIN(G1369-H1369,Assumptions!$C$13,P1368),0)</f>
        <v>0</v>
      </c>
      <c r="J1369" s="0" t="n">
        <f aca="false">H1369+I1369</f>
        <v>0</v>
      </c>
      <c r="K1369" s="0" t="n">
        <f aca="false">MIN(IF(C1369=1,F1369-H1369,F1369),Assumptions!$C$13,MAX(0,($B$5-P1368)/$B$6))</f>
        <v>180</v>
      </c>
      <c r="L1369" s="0" t="n">
        <f aca="false">IF(C1369=1,0,MIN(F1369-K1369,Assumptions!$C$15,MAX(0,$B$10-O1368-M1369)))</f>
        <v>118.3351397</v>
      </c>
      <c r="M1369" s="0" t="n">
        <f aca="false">'Profiles 8760'!H1358</f>
        <v>246800</v>
      </c>
      <c r="N1369" s="0" t="n">
        <f aca="false">J1369+L1369</f>
        <v>118.3351397</v>
      </c>
      <c r="O1369" s="0" t="n">
        <f aca="false">O1368+N1369</f>
        <v>112679.248049279</v>
      </c>
      <c r="P1369" s="0" t="n">
        <f aca="false">MIN($B$5,P1368+K1369*$B$6-I1369)</f>
        <v>468.072</v>
      </c>
      <c r="Q1369" s="0" t="n">
        <f aca="false">MAX(0,F1369-H1369-K1369-L1369)</f>
        <v>0</v>
      </c>
    </row>
    <row r="1370" customFormat="false" ht="15" hidden="false" customHeight="false" outlineLevel="0" collapsed="false">
      <c r="A1370" s="0" t="n">
        <f aca="false">'Profiles 8760'!A1359</f>
        <v>1357</v>
      </c>
      <c r="B1370" s="0" t="n">
        <f aca="false">'Profiles 8760'!B1359</f>
        <v>2</v>
      </c>
      <c r="C1370" s="0" t="n">
        <f aca="false">'Profiles 8760'!E1359</f>
        <v>0</v>
      </c>
      <c r="D1370" s="0" t="n">
        <f aca="false">'Profiles 8760'!F1359</f>
        <v>1</v>
      </c>
      <c r="E1370" s="0" t="n">
        <f aca="false">'Profiles 8760'!G1359</f>
        <v>0.266417</v>
      </c>
      <c r="F1370" s="0" t="n">
        <f aca="false">D1370*Assumptions!$C$11*$B$7+E1370*Assumptions!$C$12*$B$8</f>
        <v>299.6964553</v>
      </c>
      <c r="G1370" s="0" t="n">
        <f aca="false">C1370*Assumptions!$C$15</f>
        <v>0</v>
      </c>
      <c r="H1370" s="0" t="n">
        <f aca="false">MIN(F1370,G1370)</f>
        <v>0</v>
      </c>
      <c r="I1370" s="0" t="n">
        <f aca="false">IF(C1370=1,MIN(G1370-H1370,Assumptions!$C$13,P1369),0)</f>
        <v>0</v>
      </c>
      <c r="J1370" s="0" t="n">
        <f aca="false">H1370+I1370</f>
        <v>0</v>
      </c>
      <c r="K1370" s="0" t="n">
        <f aca="false">MIN(IF(C1370=1,F1370-H1370,F1370),Assumptions!$C$13,MAX(0,($B$5-P1369)/$B$6))</f>
        <v>49.3054914628519</v>
      </c>
      <c r="L1370" s="0" t="n">
        <f aca="false">IF(C1370=1,0,MIN(F1370-K1370,Assumptions!$C$15,MAX(0,$B$10-O1369-M1370)))</f>
        <v>200</v>
      </c>
      <c r="M1370" s="0" t="n">
        <f aca="false">'Profiles 8760'!H1359</f>
        <v>246800</v>
      </c>
      <c r="N1370" s="0" t="n">
        <f aca="false">J1370+L1370</f>
        <v>200</v>
      </c>
      <c r="O1370" s="0" t="n">
        <f aca="false">O1369+N1370</f>
        <v>112879.248049279</v>
      </c>
      <c r="P1370" s="0" t="n">
        <f aca="false">MIN($B$5,P1369+K1370*$B$6-I1370)</f>
        <v>510.81</v>
      </c>
      <c r="Q1370" s="0" t="n">
        <f aca="false">MAX(0,F1370-H1370-K1370-L1370)</f>
        <v>50.3909638371482</v>
      </c>
    </row>
    <row r="1371" customFormat="false" ht="15" hidden="false" customHeight="false" outlineLevel="0" collapsed="false">
      <c r="A1371" s="0" t="n">
        <f aca="false">'Profiles 8760'!A1360</f>
        <v>1358</v>
      </c>
      <c r="B1371" s="0" t="n">
        <f aca="false">'Profiles 8760'!B1360</f>
        <v>2</v>
      </c>
      <c r="C1371" s="0" t="n">
        <f aca="false">'Profiles 8760'!E1360</f>
        <v>0</v>
      </c>
      <c r="D1371" s="0" t="n">
        <f aca="false">'Profiles 8760'!F1360</f>
        <v>1</v>
      </c>
      <c r="E1371" s="0" t="n">
        <f aca="false">'Profiles 8760'!G1360</f>
        <v>0.257488</v>
      </c>
      <c r="F1371" s="0" t="n">
        <f aca="false">D1371*Assumptions!$C$11*$B$7+E1371*Assumptions!$C$12*$B$8</f>
        <v>299.3312592</v>
      </c>
      <c r="G1371" s="0" t="n">
        <f aca="false">C1371*Assumptions!$C$15</f>
        <v>0</v>
      </c>
      <c r="H1371" s="0" t="n">
        <f aca="false">MIN(F1371,G1371)</f>
        <v>0</v>
      </c>
      <c r="I1371" s="0" t="n">
        <f aca="false">IF(C1371=1,MIN(G1371-H1371,Assumptions!$C$13,P1370),0)</f>
        <v>0</v>
      </c>
      <c r="J1371" s="0" t="n">
        <f aca="false">H1371+I1371</f>
        <v>0</v>
      </c>
      <c r="K1371" s="0" t="n">
        <f aca="false">MIN(IF(C1371=1,F1371-H1371,F1371),Assumptions!$C$13,MAX(0,($B$5-P1370)/$B$6))</f>
        <v>0</v>
      </c>
      <c r="L1371" s="0" t="n">
        <f aca="false">IF(C1371=1,0,MIN(F1371-K1371,Assumptions!$C$15,MAX(0,$B$10-O1370-M1371)))</f>
        <v>200</v>
      </c>
      <c r="M1371" s="0" t="n">
        <f aca="false">'Profiles 8760'!H1360</f>
        <v>246800</v>
      </c>
      <c r="N1371" s="0" t="n">
        <f aca="false">J1371+L1371</f>
        <v>200</v>
      </c>
      <c r="O1371" s="0" t="n">
        <f aca="false">O1370+N1371</f>
        <v>113079.248049279</v>
      </c>
      <c r="P1371" s="0" t="n">
        <f aca="false">MIN($B$5,P1370+K1371*$B$6-I1371)</f>
        <v>510.81</v>
      </c>
      <c r="Q1371" s="0" t="n">
        <f aca="false">MAX(0,F1371-H1371-K1371-L1371)</f>
        <v>99.3312592</v>
      </c>
    </row>
    <row r="1372" customFormat="false" ht="15" hidden="false" customHeight="false" outlineLevel="0" collapsed="false">
      <c r="A1372" s="0" t="n">
        <f aca="false">'Profiles 8760'!A1361</f>
        <v>1359</v>
      </c>
      <c r="B1372" s="0" t="n">
        <f aca="false">'Profiles 8760'!B1361</f>
        <v>2</v>
      </c>
      <c r="C1372" s="0" t="n">
        <f aca="false">'Profiles 8760'!E1361</f>
        <v>0</v>
      </c>
      <c r="D1372" s="0" t="n">
        <f aca="false">'Profiles 8760'!F1361</f>
        <v>0.953696</v>
      </c>
      <c r="E1372" s="0" t="n">
        <f aca="false">'Profiles 8760'!G1361</f>
        <v>0.319682</v>
      </c>
      <c r="F1372" s="0" t="n">
        <f aca="false">D1372*Assumptions!$C$11*$B$7+E1372*Assumptions!$C$12*$B$8</f>
        <v>288.5023986</v>
      </c>
      <c r="G1372" s="0" t="n">
        <f aca="false">C1372*Assumptions!$C$15</f>
        <v>0</v>
      </c>
      <c r="H1372" s="0" t="n">
        <f aca="false">MIN(F1372,G1372)</f>
        <v>0</v>
      </c>
      <c r="I1372" s="0" t="n">
        <f aca="false">IF(C1372=1,MIN(G1372-H1372,Assumptions!$C$13,P1371),0)</f>
        <v>0</v>
      </c>
      <c r="J1372" s="0" t="n">
        <f aca="false">H1372+I1372</f>
        <v>0</v>
      </c>
      <c r="K1372" s="0" t="n">
        <f aca="false">MIN(IF(C1372=1,F1372-H1372,F1372),Assumptions!$C$13,MAX(0,($B$5-P1371)/$B$6))</f>
        <v>0</v>
      </c>
      <c r="L1372" s="0" t="n">
        <f aca="false">IF(C1372=1,0,MIN(F1372-K1372,Assumptions!$C$15,MAX(0,$B$10-O1371-M1372)))</f>
        <v>200</v>
      </c>
      <c r="M1372" s="0" t="n">
        <f aca="false">'Profiles 8760'!H1361</f>
        <v>246800</v>
      </c>
      <c r="N1372" s="0" t="n">
        <f aca="false">J1372+L1372</f>
        <v>200</v>
      </c>
      <c r="O1372" s="0" t="n">
        <f aca="false">O1371+N1372</f>
        <v>113279.248049279</v>
      </c>
      <c r="P1372" s="0" t="n">
        <f aca="false">MIN($B$5,P1371+K1372*$B$6-I1372)</f>
        <v>510.81</v>
      </c>
      <c r="Q1372" s="0" t="n">
        <f aca="false">MAX(0,F1372-H1372-K1372-L1372)</f>
        <v>88.5023986000001</v>
      </c>
    </row>
    <row r="1373" customFormat="false" ht="15" hidden="false" customHeight="false" outlineLevel="0" collapsed="false">
      <c r="A1373" s="0" t="n">
        <f aca="false">'Profiles 8760'!A1362</f>
        <v>1360</v>
      </c>
      <c r="B1373" s="0" t="n">
        <f aca="false">'Profiles 8760'!B1362</f>
        <v>2</v>
      </c>
      <c r="C1373" s="0" t="n">
        <f aca="false">'Profiles 8760'!E1362</f>
        <v>0</v>
      </c>
      <c r="D1373" s="0" t="n">
        <f aca="false">'Profiles 8760'!F1362</f>
        <v>0.694999</v>
      </c>
      <c r="E1373" s="0" t="n">
        <f aca="false">'Profiles 8760'!G1362</f>
        <v>0.425834</v>
      </c>
      <c r="F1373" s="0" t="n">
        <f aca="false">D1373*Assumptions!$C$11*$B$7+E1373*Assumptions!$C$12*$B$8</f>
        <v>218.1323218</v>
      </c>
      <c r="G1373" s="0" t="n">
        <f aca="false">C1373*Assumptions!$C$15</f>
        <v>0</v>
      </c>
      <c r="H1373" s="0" t="n">
        <f aca="false">MIN(F1373,G1373)</f>
        <v>0</v>
      </c>
      <c r="I1373" s="0" t="n">
        <f aca="false">IF(C1373=1,MIN(G1373-H1373,Assumptions!$C$13,P1372),0)</f>
        <v>0</v>
      </c>
      <c r="J1373" s="0" t="n">
        <f aca="false">H1373+I1373</f>
        <v>0</v>
      </c>
      <c r="K1373" s="0" t="n">
        <f aca="false">MIN(IF(C1373=1,F1373-H1373,F1373),Assumptions!$C$13,MAX(0,($B$5-P1372)/$B$6))</f>
        <v>0</v>
      </c>
      <c r="L1373" s="0" t="n">
        <f aca="false">IF(C1373=1,0,MIN(F1373-K1373,Assumptions!$C$15,MAX(0,$B$10-O1372-M1373)))</f>
        <v>200</v>
      </c>
      <c r="M1373" s="0" t="n">
        <f aca="false">'Profiles 8760'!H1362</f>
        <v>246800</v>
      </c>
      <c r="N1373" s="0" t="n">
        <f aca="false">J1373+L1373</f>
        <v>200</v>
      </c>
      <c r="O1373" s="0" t="n">
        <f aca="false">O1372+N1373</f>
        <v>113479.248049279</v>
      </c>
      <c r="P1373" s="0" t="n">
        <f aca="false">MIN($B$5,P1372+K1373*$B$6-I1373)</f>
        <v>510.81</v>
      </c>
      <c r="Q1373" s="0" t="n">
        <f aca="false">MAX(0,F1373-H1373-K1373-L1373)</f>
        <v>18.1323218</v>
      </c>
    </row>
    <row r="1374" customFormat="false" ht="15" hidden="false" customHeight="false" outlineLevel="0" collapsed="false">
      <c r="A1374" s="0" t="n">
        <f aca="false">'Profiles 8760'!A1363</f>
        <v>1361</v>
      </c>
      <c r="B1374" s="0" t="n">
        <f aca="false">'Profiles 8760'!B1363</f>
        <v>2</v>
      </c>
      <c r="C1374" s="0" t="n">
        <f aca="false">'Profiles 8760'!E1363</f>
        <v>0</v>
      </c>
      <c r="D1374" s="0" t="n">
        <f aca="false">'Profiles 8760'!F1363</f>
        <v>0.39585</v>
      </c>
      <c r="E1374" s="0" t="n">
        <f aca="false">'Profiles 8760'!G1363</f>
        <v>0.374794</v>
      </c>
      <c r="F1374" s="0" t="n">
        <f aca="false">D1374*Assumptions!$C$11*$B$7+E1374*Assumptions!$C$12*$B$8</f>
        <v>129.6505546</v>
      </c>
      <c r="G1374" s="0" t="n">
        <f aca="false">C1374*Assumptions!$C$15</f>
        <v>0</v>
      </c>
      <c r="H1374" s="0" t="n">
        <f aca="false">MIN(F1374,G1374)</f>
        <v>0</v>
      </c>
      <c r="I1374" s="0" t="n">
        <f aca="false">IF(C1374=1,MIN(G1374-H1374,Assumptions!$C$13,P1373),0)</f>
        <v>0</v>
      </c>
      <c r="J1374" s="0" t="n">
        <f aca="false">H1374+I1374</f>
        <v>0</v>
      </c>
      <c r="K1374" s="0" t="n">
        <f aca="false">MIN(IF(C1374=1,F1374-H1374,F1374),Assumptions!$C$13,MAX(0,($B$5-P1373)/$B$6))</f>
        <v>0</v>
      </c>
      <c r="L1374" s="0" t="n">
        <f aca="false">IF(C1374=1,0,MIN(F1374-K1374,Assumptions!$C$15,MAX(0,$B$10-O1373-M1374)))</f>
        <v>129.6505546</v>
      </c>
      <c r="M1374" s="0" t="n">
        <f aca="false">'Profiles 8760'!H1363</f>
        <v>246800</v>
      </c>
      <c r="N1374" s="0" t="n">
        <f aca="false">J1374+L1374</f>
        <v>129.6505546</v>
      </c>
      <c r="O1374" s="0" t="n">
        <f aca="false">O1373+N1374</f>
        <v>113608.898603879</v>
      </c>
      <c r="P1374" s="0" t="n">
        <f aca="false">MIN($B$5,P1373+K1374*$B$6-I1374)</f>
        <v>510.81</v>
      </c>
      <c r="Q1374" s="0" t="n">
        <f aca="false">MAX(0,F1374-H1374-K1374-L1374)</f>
        <v>0</v>
      </c>
    </row>
    <row r="1375" customFormat="false" ht="15" hidden="false" customHeight="false" outlineLevel="0" collapsed="false">
      <c r="A1375" s="0" t="n">
        <f aca="false">'Profiles 8760'!A1364</f>
        <v>1362</v>
      </c>
      <c r="B1375" s="0" t="n">
        <f aca="false">'Profiles 8760'!B1364</f>
        <v>2</v>
      </c>
      <c r="C1375" s="0" t="n">
        <f aca="false">'Profiles 8760'!E1364</f>
        <v>0</v>
      </c>
      <c r="D1375" s="0" t="n">
        <f aca="false">'Profiles 8760'!F1364</f>
        <v>0.117186</v>
      </c>
      <c r="E1375" s="0" t="n">
        <f aca="false">'Profiles 8760'!G1364</f>
        <v>0.361756</v>
      </c>
      <c r="F1375" s="0" t="n">
        <f aca="false">D1375*Assumptions!$C$11*$B$7+E1375*Assumptions!$C$12*$B$8</f>
        <v>48.6391372</v>
      </c>
      <c r="G1375" s="0" t="n">
        <f aca="false">C1375*Assumptions!$C$15</f>
        <v>0</v>
      </c>
      <c r="H1375" s="0" t="n">
        <f aca="false">MIN(F1375,G1375)</f>
        <v>0</v>
      </c>
      <c r="I1375" s="0" t="n">
        <f aca="false">IF(C1375=1,MIN(G1375-H1375,Assumptions!$C$13,P1374),0)</f>
        <v>0</v>
      </c>
      <c r="J1375" s="0" t="n">
        <f aca="false">H1375+I1375</f>
        <v>0</v>
      </c>
      <c r="K1375" s="0" t="n">
        <f aca="false">MIN(IF(C1375=1,F1375-H1375,F1375),Assumptions!$C$13,MAX(0,($B$5-P1374)/$B$6))</f>
        <v>0</v>
      </c>
      <c r="L1375" s="0" t="n">
        <f aca="false">IF(C1375=1,0,MIN(F1375-K1375,Assumptions!$C$15,MAX(0,$B$10-O1374-M1375)))</f>
        <v>48.6391372</v>
      </c>
      <c r="M1375" s="0" t="n">
        <f aca="false">'Profiles 8760'!H1364</f>
        <v>246800</v>
      </c>
      <c r="N1375" s="0" t="n">
        <f aca="false">J1375+L1375</f>
        <v>48.6391372</v>
      </c>
      <c r="O1375" s="0" t="n">
        <f aca="false">O1374+N1375</f>
        <v>113657.537741079</v>
      </c>
      <c r="P1375" s="0" t="n">
        <f aca="false">MIN($B$5,P1374+K1375*$B$6-I1375)</f>
        <v>510.81</v>
      </c>
      <c r="Q1375" s="0" t="n">
        <f aca="false">MAX(0,F1375-H1375-K1375-L1375)</f>
        <v>0</v>
      </c>
    </row>
    <row r="1376" customFormat="false" ht="15" hidden="false" customHeight="false" outlineLevel="0" collapsed="false">
      <c r="A1376" s="0" t="n">
        <f aca="false">'Profiles 8760'!A1365</f>
        <v>1363</v>
      </c>
      <c r="B1376" s="0" t="n">
        <f aca="false">'Profiles 8760'!B1365</f>
        <v>2</v>
      </c>
      <c r="C1376" s="0" t="n">
        <f aca="false">'Profiles 8760'!E1365</f>
        <v>0</v>
      </c>
      <c r="D1376" s="0" t="n">
        <f aca="false">'Profiles 8760'!F1365</f>
        <v>0</v>
      </c>
      <c r="E1376" s="0" t="n">
        <f aca="false">'Profiles 8760'!G1365</f>
        <v>0.385417</v>
      </c>
      <c r="F1376" s="0" t="n">
        <f aca="false">D1376*Assumptions!$C$11*$B$7+E1376*Assumptions!$C$12*$B$8</f>
        <v>15.7635553</v>
      </c>
      <c r="G1376" s="0" t="n">
        <f aca="false">C1376*Assumptions!$C$15</f>
        <v>0</v>
      </c>
      <c r="H1376" s="0" t="n">
        <f aca="false">MIN(F1376,G1376)</f>
        <v>0</v>
      </c>
      <c r="I1376" s="0" t="n">
        <f aca="false">IF(C1376=1,MIN(G1376-H1376,Assumptions!$C$13,P1375),0)</f>
        <v>0</v>
      </c>
      <c r="J1376" s="0" t="n">
        <f aca="false">H1376+I1376</f>
        <v>0</v>
      </c>
      <c r="K1376" s="0" t="n">
        <f aca="false">MIN(IF(C1376=1,F1376-H1376,F1376),Assumptions!$C$13,MAX(0,($B$5-P1375)/$B$6))</f>
        <v>0</v>
      </c>
      <c r="L1376" s="0" t="n">
        <f aca="false">IF(C1376=1,0,MIN(F1376-K1376,Assumptions!$C$15,MAX(0,$B$10-O1375-M1376)))</f>
        <v>15.7635553</v>
      </c>
      <c r="M1376" s="0" t="n">
        <f aca="false">'Profiles 8760'!H1365</f>
        <v>246800</v>
      </c>
      <c r="N1376" s="0" t="n">
        <f aca="false">J1376+L1376</f>
        <v>15.7635553</v>
      </c>
      <c r="O1376" s="0" t="n">
        <f aca="false">O1375+N1376</f>
        <v>113673.301296379</v>
      </c>
      <c r="P1376" s="0" t="n">
        <f aca="false">MIN($B$5,P1375+K1376*$B$6-I1376)</f>
        <v>510.81</v>
      </c>
      <c r="Q1376" s="0" t="n">
        <f aca="false">MAX(0,F1376-H1376-K1376-L1376)</f>
        <v>0</v>
      </c>
    </row>
    <row r="1377" customFormat="false" ht="15" hidden="false" customHeight="false" outlineLevel="0" collapsed="false">
      <c r="A1377" s="0" t="n">
        <f aca="false">'Profiles 8760'!A1366</f>
        <v>1364</v>
      </c>
      <c r="B1377" s="0" t="n">
        <f aca="false">'Profiles 8760'!B1366</f>
        <v>2</v>
      </c>
      <c r="C1377" s="0" t="n">
        <f aca="false">'Profiles 8760'!E1366</f>
        <v>1</v>
      </c>
      <c r="D1377" s="0" t="n">
        <f aca="false">'Profiles 8760'!F1366</f>
        <v>0</v>
      </c>
      <c r="E1377" s="0" t="n">
        <f aca="false">'Profiles 8760'!G1366</f>
        <v>0.285693</v>
      </c>
      <c r="F1377" s="0" t="n">
        <f aca="false">D1377*Assumptions!$C$11*$B$7+E1377*Assumptions!$C$12*$B$8</f>
        <v>11.6848437</v>
      </c>
      <c r="G1377" s="0" t="n">
        <f aca="false">C1377*Assumptions!$C$15</f>
        <v>200</v>
      </c>
      <c r="H1377" s="0" t="n">
        <f aca="false">MIN(F1377,G1377)</f>
        <v>11.6848437</v>
      </c>
      <c r="I1377" s="0" t="n">
        <f aca="false">IF(C1377=1,MIN(G1377-H1377,Assumptions!$C$13,P1376),0)</f>
        <v>180</v>
      </c>
      <c r="J1377" s="0" t="n">
        <f aca="false">H1377+I1377</f>
        <v>191.6848437</v>
      </c>
      <c r="K1377" s="0" t="n">
        <f aca="false">MIN(IF(C1377=1,F1377-H1377,F1377),Assumptions!$C$13,MAX(0,($B$5-P1376)/$B$6))</f>
        <v>0</v>
      </c>
      <c r="L1377" s="0" t="n">
        <f aca="false">IF(C1377=1,0,MIN(F1377-K1377,Assumptions!$C$15,MAX(0,$B$10-O1376-M1377)))</f>
        <v>0</v>
      </c>
      <c r="M1377" s="0" t="n">
        <f aca="false">'Profiles 8760'!H1366</f>
        <v>246600</v>
      </c>
      <c r="N1377" s="0" t="n">
        <f aca="false">J1377+L1377</f>
        <v>191.6848437</v>
      </c>
      <c r="O1377" s="0" t="n">
        <f aca="false">O1376+N1377</f>
        <v>113864.986140079</v>
      </c>
      <c r="P1377" s="0" t="n">
        <f aca="false">MIN($B$5,P1376+K1377*$B$6-I1377)</f>
        <v>330.81</v>
      </c>
      <c r="Q1377" s="0" t="n">
        <f aca="false">MAX(0,F1377-H1377-K1377-L1377)</f>
        <v>0</v>
      </c>
    </row>
    <row r="1378" customFormat="false" ht="15" hidden="false" customHeight="false" outlineLevel="0" collapsed="false">
      <c r="A1378" s="0" t="n">
        <f aca="false">'Profiles 8760'!A1367</f>
        <v>1365</v>
      </c>
      <c r="B1378" s="0" t="n">
        <f aca="false">'Profiles 8760'!B1367</f>
        <v>2</v>
      </c>
      <c r="C1378" s="0" t="n">
        <f aca="false">'Profiles 8760'!E1367</f>
        <v>1</v>
      </c>
      <c r="D1378" s="0" t="n">
        <f aca="false">'Profiles 8760'!F1367</f>
        <v>0</v>
      </c>
      <c r="E1378" s="0" t="n">
        <f aca="false">'Profiles 8760'!G1367</f>
        <v>0.165267</v>
      </c>
      <c r="F1378" s="0" t="n">
        <f aca="false">D1378*Assumptions!$C$11*$B$7+E1378*Assumptions!$C$12*$B$8</f>
        <v>6.7594203</v>
      </c>
      <c r="G1378" s="0" t="n">
        <f aca="false">C1378*Assumptions!$C$15</f>
        <v>200</v>
      </c>
      <c r="H1378" s="0" t="n">
        <f aca="false">MIN(F1378,G1378)</f>
        <v>6.7594203</v>
      </c>
      <c r="I1378" s="0" t="n">
        <f aca="false">IF(C1378=1,MIN(G1378-H1378,Assumptions!$C$13,P1377),0)</f>
        <v>180</v>
      </c>
      <c r="J1378" s="0" t="n">
        <f aca="false">H1378+I1378</f>
        <v>186.7594203</v>
      </c>
      <c r="K1378" s="0" t="n">
        <f aca="false">MIN(IF(C1378=1,F1378-H1378,F1378),Assumptions!$C$13,MAX(0,($B$5-P1377)/$B$6))</f>
        <v>0</v>
      </c>
      <c r="L1378" s="0" t="n">
        <f aca="false">IF(C1378=1,0,MIN(F1378-K1378,Assumptions!$C$15,MAX(0,$B$10-O1377-M1378)))</f>
        <v>0</v>
      </c>
      <c r="M1378" s="0" t="n">
        <f aca="false">'Profiles 8760'!H1367</f>
        <v>246400</v>
      </c>
      <c r="N1378" s="0" t="n">
        <f aca="false">J1378+L1378</f>
        <v>186.7594203</v>
      </c>
      <c r="O1378" s="0" t="n">
        <f aca="false">O1377+N1378</f>
        <v>114051.745560379</v>
      </c>
      <c r="P1378" s="0" t="n">
        <f aca="false">MIN($B$5,P1377+K1378*$B$6-I1378)</f>
        <v>150.81</v>
      </c>
      <c r="Q1378" s="0" t="n">
        <f aca="false">MAX(0,F1378-H1378-K1378-L1378)</f>
        <v>0</v>
      </c>
    </row>
    <row r="1379" customFormat="false" ht="15" hidden="false" customHeight="false" outlineLevel="0" collapsed="false">
      <c r="A1379" s="0" t="n">
        <f aca="false">'Profiles 8760'!A1368</f>
        <v>1366</v>
      </c>
      <c r="B1379" s="0" t="n">
        <f aca="false">'Profiles 8760'!B1368</f>
        <v>2</v>
      </c>
      <c r="C1379" s="0" t="n">
        <f aca="false">'Profiles 8760'!E1368</f>
        <v>0</v>
      </c>
      <c r="D1379" s="0" t="n">
        <f aca="false">'Profiles 8760'!F1368</f>
        <v>0</v>
      </c>
      <c r="E1379" s="0" t="n">
        <f aca="false">'Profiles 8760'!G1368</f>
        <v>0.13833</v>
      </c>
      <c r="F1379" s="0" t="n">
        <f aca="false">D1379*Assumptions!$C$11*$B$7+E1379*Assumptions!$C$12*$B$8</f>
        <v>5.657697</v>
      </c>
      <c r="G1379" s="0" t="n">
        <f aca="false">C1379*Assumptions!$C$15</f>
        <v>0</v>
      </c>
      <c r="H1379" s="0" t="n">
        <f aca="false">MIN(F1379,G1379)</f>
        <v>0</v>
      </c>
      <c r="I1379" s="0" t="n">
        <f aca="false">IF(C1379=1,MIN(G1379-H1379,Assumptions!$C$13,P1378),0)</f>
        <v>0</v>
      </c>
      <c r="J1379" s="0" t="n">
        <f aca="false">H1379+I1379</f>
        <v>0</v>
      </c>
      <c r="K1379" s="0" t="n">
        <f aca="false">MIN(IF(C1379=1,F1379-H1379,F1379),Assumptions!$C$13,MAX(0,($B$5-P1378)/$B$6))</f>
        <v>5.657697</v>
      </c>
      <c r="L1379" s="0" t="n">
        <f aca="false">IF(C1379=1,0,MIN(F1379-K1379,Assumptions!$C$15,MAX(0,$B$10-O1378-M1379)))</f>
        <v>0</v>
      </c>
      <c r="M1379" s="0" t="n">
        <f aca="false">'Profiles 8760'!H1368</f>
        <v>246400</v>
      </c>
      <c r="N1379" s="0" t="n">
        <f aca="false">J1379+L1379</f>
        <v>0</v>
      </c>
      <c r="O1379" s="0" t="n">
        <f aca="false">O1378+N1379</f>
        <v>114051.745560379</v>
      </c>
      <c r="P1379" s="0" t="n">
        <f aca="false">MIN($B$5,P1378+K1379*$B$6-I1379)</f>
        <v>155.7140917596</v>
      </c>
      <c r="Q1379" s="0" t="n">
        <f aca="false">MAX(0,F1379-H1379-K1379-L1379)</f>
        <v>0</v>
      </c>
    </row>
    <row r="1380" customFormat="false" ht="15" hidden="false" customHeight="false" outlineLevel="0" collapsed="false">
      <c r="A1380" s="0" t="n">
        <f aca="false">'Profiles 8760'!A1369</f>
        <v>1367</v>
      </c>
      <c r="B1380" s="0" t="n">
        <f aca="false">'Profiles 8760'!B1369</f>
        <v>2</v>
      </c>
      <c r="C1380" s="0" t="n">
        <f aca="false">'Profiles 8760'!E1369</f>
        <v>0</v>
      </c>
      <c r="D1380" s="0" t="n">
        <f aca="false">'Profiles 8760'!F1369</f>
        <v>0</v>
      </c>
      <c r="E1380" s="0" t="n">
        <f aca="false">'Profiles 8760'!G1369</f>
        <v>0.108223</v>
      </c>
      <c r="F1380" s="0" t="n">
        <f aca="false">D1380*Assumptions!$C$11*$B$7+E1380*Assumptions!$C$12*$B$8</f>
        <v>4.4263207</v>
      </c>
      <c r="G1380" s="0" t="n">
        <f aca="false">C1380*Assumptions!$C$15</f>
        <v>0</v>
      </c>
      <c r="H1380" s="0" t="n">
        <f aca="false">MIN(F1380,G1380)</f>
        <v>0</v>
      </c>
      <c r="I1380" s="0" t="n">
        <f aca="false">IF(C1380=1,MIN(G1380-H1380,Assumptions!$C$13,P1379),0)</f>
        <v>0</v>
      </c>
      <c r="J1380" s="0" t="n">
        <f aca="false">H1380+I1380</f>
        <v>0</v>
      </c>
      <c r="K1380" s="0" t="n">
        <f aca="false">MIN(IF(C1380=1,F1380-H1380,F1380),Assumptions!$C$13,MAX(0,($B$5-P1379)/$B$6))</f>
        <v>4.4263207</v>
      </c>
      <c r="L1380" s="0" t="n">
        <f aca="false">IF(C1380=1,0,MIN(F1380-K1380,Assumptions!$C$15,MAX(0,$B$10-O1379-M1380)))</f>
        <v>0</v>
      </c>
      <c r="M1380" s="0" t="n">
        <f aca="false">'Profiles 8760'!H1369</f>
        <v>246400</v>
      </c>
      <c r="N1380" s="0" t="n">
        <f aca="false">J1380+L1380</f>
        <v>0</v>
      </c>
      <c r="O1380" s="0" t="n">
        <f aca="false">O1379+N1380</f>
        <v>114051.745560379</v>
      </c>
      <c r="P1380" s="0" t="n">
        <f aca="false">MIN($B$5,P1379+K1380*$B$6-I1380)</f>
        <v>159.55082654236</v>
      </c>
      <c r="Q1380" s="0" t="n">
        <f aca="false">MAX(0,F1380-H1380-K1380-L1380)</f>
        <v>0</v>
      </c>
    </row>
    <row r="1381" customFormat="false" ht="15" hidden="false" customHeight="false" outlineLevel="0" collapsed="false">
      <c r="A1381" s="0" t="n">
        <f aca="false">'Profiles 8760'!A1370</f>
        <v>1368</v>
      </c>
      <c r="B1381" s="0" t="n">
        <f aca="false">'Profiles 8760'!B1370</f>
        <v>2</v>
      </c>
      <c r="C1381" s="0" t="n">
        <f aca="false">'Profiles 8760'!E1370</f>
        <v>0</v>
      </c>
      <c r="D1381" s="0" t="n">
        <f aca="false">'Profiles 8760'!F1370</f>
        <v>0</v>
      </c>
      <c r="E1381" s="0" t="n">
        <f aca="false">'Profiles 8760'!G1370</f>
        <v>0.10149</v>
      </c>
      <c r="F1381" s="0" t="n">
        <f aca="false">D1381*Assumptions!$C$11*$B$7+E1381*Assumptions!$C$12*$B$8</f>
        <v>4.150941</v>
      </c>
      <c r="G1381" s="0" t="n">
        <f aca="false">C1381*Assumptions!$C$15</f>
        <v>0</v>
      </c>
      <c r="H1381" s="0" t="n">
        <f aca="false">MIN(F1381,G1381)</f>
        <v>0</v>
      </c>
      <c r="I1381" s="0" t="n">
        <f aca="false">IF(C1381=1,MIN(G1381-H1381,Assumptions!$C$13,P1380),0)</f>
        <v>0</v>
      </c>
      <c r="J1381" s="0" t="n">
        <f aca="false">H1381+I1381</f>
        <v>0</v>
      </c>
      <c r="K1381" s="0" t="n">
        <f aca="false">MIN(IF(C1381=1,F1381-H1381,F1381),Assumptions!$C$13,MAX(0,($B$5-P1380)/$B$6))</f>
        <v>4.150941</v>
      </c>
      <c r="L1381" s="0" t="n">
        <f aca="false">IF(C1381=1,0,MIN(F1381-K1381,Assumptions!$C$15,MAX(0,$B$10-O1380-M1381)))</f>
        <v>0</v>
      </c>
      <c r="M1381" s="0" t="n">
        <f aca="false">'Profiles 8760'!H1370</f>
        <v>246400</v>
      </c>
      <c r="N1381" s="0" t="n">
        <f aca="false">J1381+L1381</f>
        <v>0</v>
      </c>
      <c r="O1381" s="0" t="n">
        <f aca="false">O1380+N1381</f>
        <v>114051.745560379</v>
      </c>
      <c r="P1381" s="0" t="n">
        <f aca="false">MIN($B$5,P1380+K1381*$B$6-I1381)</f>
        <v>163.14886220116</v>
      </c>
      <c r="Q1381" s="0" t="n">
        <f aca="false">MAX(0,F1381-H1381-K1381-L1381)</f>
        <v>0</v>
      </c>
    </row>
    <row r="1382" customFormat="false" ht="15" hidden="false" customHeight="false" outlineLevel="0" collapsed="false">
      <c r="A1382" s="0" t="n">
        <f aca="false">'Profiles 8760'!A1371</f>
        <v>1369</v>
      </c>
      <c r="B1382" s="0" t="n">
        <f aca="false">'Profiles 8760'!B1371</f>
        <v>2</v>
      </c>
      <c r="C1382" s="0" t="n">
        <f aca="false">'Profiles 8760'!E1371</f>
        <v>0</v>
      </c>
      <c r="D1382" s="0" t="n">
        <f aca="false">'Profiles 8760'!F1371</f>
        <v>0</v>
      </c>
      <c r="E1382" s="0" t="n">
        <f aca="false">'Profiles 8760'!G1371</f>
        <v>0.072129</v>
      </c>
      <c r="F1382" s="0" t="n">
        <f aca="false">D1382*Assumptions!$C$11*$B$7+E1382*Assumptions!$C$12*$B$8</f>
        <v>2.9500761</v>
      </c>
      <c r="G1382" s="0" t="n">
        <f aca="false">C1382*Assumptions!$C$15</f>
        <v>0</v>
      </c>
      <c r="H1382" s="0" t="n">
        <f aca="false">MIN(F1382,G1382)</f>
        <v>0</v>
      </c>
      <c r="I1382" s="0" t="n">
        <f aca="false">IF(C1382=1,MIN(G1382-H1382,Assumptions!$C$13,P1381),0)</f>
        <v>0</v>
      </c>
      <c r="J1382" s="0" t="n">
        <f aca="false">H1382+I1382</f>
        <v>0</v>
      </c>
      <c r="K1382" s="0" t="n">
        <f aca="false">MIN(IF(C1382=1,F1382-H1382,F1382),Assumptions!$C$13,MAX(0,($B$5-P1381)/$B$6))</f>
        <v>2.9500761</v>
      </c>
      <c r="L1382" s="0" t="n">
        <f aca="false">IF(C1382=1,0,MIN(F1382-K1382,Assumptions!$C$15,MAX(0,$B$10-O1381-M1382)))</f>
        <v>0</v>
      </c>
      <c r="M1382" s="0" t="n">
        <f aca="false">'Profiles 8760'!H1371</f>
        <v>246400</v>
      </c>
      <c r="N1382" s="0" t="n">
        <f aca="false">J1382+L1382</f>
        <v>0</v>
      </c>
      <c r="O1382" s="0" t="n">
        <f aca="false">O1381+N1382</f>
        <v>114051.745560379</v>
      </c>
      <c r="P1382" s="0" t="n">
        <f aca="false">MIN($B$5,P1381+K1382*$B$6-I1382)</f>
        <v>165.70598816464</v>
      </c>
      <c r="Q1382" s="0" t="n">
        <f aca="false">MAX(0,F1382-H1382-K1382-L1382)</f>
        <v>0</v>
      </c>
    </row>
    <row r="1383" customFormat="false" ht="15" hidden="false" customHeight="false" outlineLevel="0" collapsed="false">
      <c r="A1383" s="0" t="n">
        <f aca="false">'Profiles 8760'!A1372</f>
        <v>1370</v>
      </c>
      <c r="B1383" s="0" t="n">
        <f aca="false">'Profiles 8760'!B1372</f>
        <v>2</v>
      </c>
      <c r="C1383" s="0" t="n">
        <f aca="false">'Profiles 8760'!E1372</f>
        <v>0</v>
      </c>
      <c r="D1383" s="0" t="n">
        <f aca="false">'Profiles 8760'!F1372</f>
        <v>0</v>
      </c>
      <c r="E1383" s="0" t="n">
        <f aca="false">'Profiles 8760'!G1372</f>
        <v>0.082752</v>
      </c>
      <c r="F1383" s="0" t="n">
        <f aca="false">D1383*Assumptions!$C$11*$B$7+E1383*Assumptions!$C$12*$B$8</f>
        <v>3.3845568</v>
      </c>
      <c r="G1383" s="0" t="n">
        <f aca="false">C1383*Assumptions!$C$15</f>
        <v>0</v>
      </c>
      <c r="H1383" s="0" t="n">
        <f aca="false">MIN(F1383,G1383)</f>
        <v>0</v>
      </c>
      <c r="I1383" s="0" t="n">
        <f aca="false">IF(C1383=1,MIN(G1383-H1383,Assumptions!$C$13,P1382),0)</f>
        <v>0</v>
      </c>
      <c r="J1383" s="0" t="n">
        <f aca="false">H1383+I1383</f>
        <v>0</v>
      </c>
      <c r="K1383" s="0" t="n">
        <f aca="false">MIN(IF(C1383=1,F1383-H1383,F1383),Assumptions!$C$13,MAX(0,($B$5-P1382)/$B$6))</f>
        <v>3.3845568</v>
      </c>
      <c r="L1383" s="0" t="n">
        <f aca="false">IF(C1383=1,0,MIN(F1383-K1383,Assumptions!$C$15,MAX(0,$B$10-O1382-M1383)))</f>
        <v>0</v>
      </c>
      <c r="M1383" s="0" t="n">
        <f aca="false">'Profiles 8760'!H1372</f>
        <v>246400</v>
      </c>
      <c r="N1383" s="0" t="n">
        <f aca="false">J1383+L1383</f>
        <v>0</v>
      </c>
      <c r="O1383" s="0" t="n">
        <f aca="false">O1382+N1383</f>
        <v>114051.745560379</v>
      </c>
      <c r="P1383" s="0" t="n">
        <f aca="false">MIN($B$5,P1382+K1383*$B$6-I1383)</f>
        <v>168.63972199888</v>
      </c>
      <c r="Q1383" s="0" t="n">
        <f aca="false">MAX(0,F1383-H1383-K1383-L1383)</f>
        <v>0</v>
      </c>
    </row>
    <row r="1384" customFormat="false" ht="15" hidden="false" customHeight="false" outlineLevel="0" collapsed="false">
      <c r="A1384" s="0" t="n">
        <f aca="false">'Profiles 8760'!A1373</f>
        <v>1371</v>
      </c>
      <c r="B1384" s="0" t="n">
        <f aca="false">'Profiles 8760'!B1373</f>
        <v>2</v>
      </c>
      <c r="C1384" s="0" t="n">
        <f aca="false">'Profiles 8760'!E1373</f>
        <v>0</v>
      </c>
      <c r="D1384" s="0" t="n">
        <f aca="false">'Profiles 8760'!F1373</f>
        <v>0</v>
      </c>
      <c r="E1384" s="0" t="n">
        <f aca="false">'Profiles 8760'!G1373</f>
        <v>0.114088</v>
      </c>
      <c r="F1384" s="0" t="n">
        <f aca="false">D1384*Assumptions!$C$11*$B$7+E1384*Assumptions!$C$12*$B$8</f>
        <v>4.6661992</v>
      </c>
      <c r="G1384" s="0" t="n">
        <f aca="false">C1384*Assumptions!$C$15</f>
        <v>0</v>
      </c>
      <c r="H1384" s="0" t="n">
        <f aca="false">MIN(F1384,G1384)</f>
        <v>0</v>
      </c>
      <c r="I1384" s="0" t="n">
        <f aca="false">IF(C1384=1,MIN(G1384-H1384,Assumptions!$C$13,P1383),0)</f>
        <v>0</v>
      </c>
      <c r="J1384" s="0" t="n">
        <f aca="false">H1384+I1384</f>
        <v>0</v>
      </c>
      <c r="K1384" s="0" t="n">
        <f aca="false">MIN(IF(C1384=1,F1384-H1384,F1384),Assumptions!$C$13,MAX(0,($B$5-P1383)/$B$6))</f>
        <v>4.6661992</v>
      </c>
      <c r="L1384" s="0" t="n">
        <f aca="false">IF(C1384=1,0,MIN(F1384-K1384,Assumptions!$C$15,MAX(0,$B$10-O1383-M1384)))</f>
        <v>0</v>
      </c>
      <c r="M1384" s="0" t="n">
        <f aca="false">'Profiles 8760'!H1373</f>
        <v>246400</v>
      </c>
      <c r="N1384" s="0" t="n">
        <f aca="false">J1384+L1384</f>
        <v>0</v>
      </c>
      <c r="O1384" s="0" t="n">
        <f aca="false">O1383+N1384</f>
        <v>114051.745560379</v>
      </c>
      <c r="P1384" s="0" t="n">
        <f aca="false">MIN($B$5,P1383+K1384*$B$6-I1384)</f>
        <v>172.68438346544</v>
      </c>
      <c r="Q1384" s="0" t="n">
        <f aca="false">MAX(0,F1384-H1384-K1384-L1384)</f>
        <v>0</v>
      </c>
    </row>
    <row r="1385" customFormat="false" ht="15" hidden="false" customHeight="false" outlineLevel="0" collapsed="false">
      <c r="A1385" s="0" t="n">
        <f aca="false">'Profiles 8760'!A1374</f>
        <v>1372</v>
      </c>
      <c r="B1385" s="0" t="n">
        <f aca="false">'Profiles 8760'!B1374</f>
        <v>2</v>
      </c>
      <c r="C1385" s="0" t="n">
        <f aca="false">'Profiles 8760'!E1374</f>
        <v>0</v>
      </c>
      <c r="D1385" s="0" t="n">
        <f aca="false">'Profiles 8760'!F1374</f>
        <v>0</v>
      </c>
      <c r="E1385" s="0" t="n">
        <f aca="false">'Profiles 8760'!G1374</f>
        <v>0.094529</v>
      </c>
      <c r="F1385" s="0" t="n">
        <f aca="false">D1385*Assumptions!$C$11*$B$7+E1385*Assumptions!$C$12*$B$8</f>
        <v>3.8662361</v>
      </c>
      <c r="G1385" s="0" t="n">
        <f aca="false">C1385*Assumptions!$C$15</f>
        <v>0</v>
      </c>
      <c r="H1385" s="0" t="n">
        <f aca="false">MIN(F1385,G1385)</f>
        <v>0</v>
      </c>
      <c r="I1385" s="0" t="n">
        <f aca="false">IF(C1385=1,MIN(G1385-H1385,Assumptions!$C$13,P1384),0)</f>
        <v>0</v>
      </c>
      <c r="J1385" s="0" t="n">
        <f aca="false">H1385+I1385</f>
        <v>0</v>
      </c>
      <c r="K1385" s="0" t="n">
        <f aca="false">MIN(IF(C1385=1,F1385-H1385,F1385),Assumptions!$C$13,MAX(0,($B$5-P1384)/$B$6))</f>
        <v>3.8662361</v>
      </c>
      <c r="L1385" s="0" t="n">
        <f aca="false">IF(C1385=1,0,MIN(F1385-K1385,Assumptions!$C$15,MAX(0,$B$10-O1384-M1385)))</f>
        <v>0</v>
      </c>
      <c r="M1385" s="0" t="n">
        <f aca="false">'Profiles 8760'!H1374</f>
        <v>246400</v>
      </c>
      <c r="N1385" s="0" t="n">
        <f aca="false">J1385+L1385</f>
        <v>0</v>
      </c>
      <c r="O1385" s="0" t="n">
        <f aca="false">O1384+N1385</f>
        <v>114051.745560379</v>
      </c>
      <c r="P1385" s="0" t="n">
        <f aca="false">MIN($B$5,P1384+K1385*$B$6-I1385)</f>
        <v>176.03563691692</v>
      </c>
      <c r="Q1385" s="0" t="n">
        <f aca="false">MAX(0,F1385-H1385-K1385-L1385)</f>
        <v>0</v>
      </c>
    </row>
    <row r="1386" customFormat="false" ht="15" hidden="false" customHeight="false" outlineLevel="0" collapsed="false">
      <c r="A1386" s="0" t="n">
        <f aca="false">'Profiles 8760'!A1375</f>
        <v>1373</v>
      </c>
      <c r="B1386" s="0" t="n">
        <f aca="false">'Profiles 8760'!B1375</f>
        <v>2</v>
      </c>
      <c r="C1386" s="0" t="n">
        <f aca="false">'Profiles 8760'!E1375</f>
        <v>0</v>
      </c>
      <c r="D1386" s="0" t="n">
        <f aca="false">'Profiles 8760'!F1375</f>
        <v>0</v>
      </c>
      <c r="E1386" s="0" t="n">
        <f aca="false">'Profiles 8760'!G1375</f>
        <v>0.075192</v>
      </c>
      <c r="F1386" s="0" t="n">
        <f aca="false">D1386*Assumptions!$C$11*$B$7+E1386*Assumptions!$C$12*$B$8</f>
        <v>3.0753528</v>
      </c>
      <c r="G1386" s="0" t="n">
        <f aca="false">C1386*Assumptions!$C$15</f>
        <v>0</v>
      </c>
      <c r="H1386" s="0" t="n">
        <f aca="false">MIN(F1386,G1386)</f>
        <v>0</v>
      </c>
      <c r="I1386" s="0" t="n">
        <f aca="false">IF(C1386=1,MIN(G1386-H1386,Assumptions!$C$13,P1385),0)</f>
        <v>0</v>
      </c>
      <c r="J1386" s="0" t="n">
        <f aca="false">H1386+I1386</f>
        <v>0</v>
      </c>
      <c r="K1386" s="0" t="n">
        <f aca="false">MIN(IF(C1386=1,F1386-H1386,F1386),Assumptions!$C$13,MAX(0,($B$5-P1385)/$B$6))</f>
        <v>3.0753528</v>
      </c>
      <c r="L1386" s="0" t="n">
        <f aca="false">IF(C1386=1,0,MIN(F1386-K1386,Assumptions!$C$15,MAX(0,$B$10-O1385-M1386)))</f>
        <v>0</v>
      </c>
      <c r="M1386" s="0" t="n">
        <f aca="false">'Profiles 8760'!H1375</f>
        <v>246400</v>
      </c>
      <c r="N1386" s="0" t="n">
        <f aca="false">J1386+L1386</f>
        <v>0</v>
      </c>
      <c r="O1386" s="0" t="n">
        <f aca="false">O1385+N1386</f>
        <v>114051.745560379</v>
      </c>
      <c r="P1386" s="0" t="n">
        <f aca="false">MIN($B$5,P1385+K1386*$B$6-I1386)</f>
        <v>178.70135272396</v>
      </c>
      <c r="Q1386" s="0" t="n">
        <f aca="false">MAX(0,F1386-H1386-K1386-L1386)</f>
        <v>0</v>
      </c>
    </row>
    <row r="1387" customFormat="false" ht="15" hidden="false" customHeight="false" outlineLevel="0" collapsed="false">
      <c r="A1387" s="0" t="n">
        <f aca="false">'Profiles 8760'!A1376</f>
        <v>1374</v>
      </c>
      <c r="B1387" s="0" t="n">
        <f aca="false">'Profiles 8760'!B1376</f>
        <v>2</v>
      </c>
      <c r="C1387" s="0" t="n">
        <f aca="false">'Profiles 8760'!E1376</f>
        <v>0</v>
      </c>
      <c r="D1387" s="0" t="n">
        <f aca="false">'Profiles 8760'!F1376</f>
        <v>0</v>
      </c>
      <c r="E1387" s="0" t="n">
        <f aca="false">'Profiles 8760'!G1376</f>
        <v>0.073693</v>
      </c>
      <c r="F1387" s="0" t="n">
        <f aca="false">D1387*Assumptions!$C$11*$B$7+E1387*Assumptions!$C$12*$B$8</f>
        <v>3.0140437</v>
      </c>
      <c r="G1387" s="0" t="n">
        <f aca="false">C1387*Assumptions!$C$15</f>
        <v>0</v>
      </c>
      <c r="H1387" s="0" t="n">
        <f aca="false">MIN(F1387,G1387)</f>
        <v>0</v>
      </c>
      <c r="I1387" s="0" t="n">
        <f aca="false">IF(C1387=1,MIN(G1387-H1387,Assumptions!$C$13,P1386),0)</f>
        <v>0</v>
      </c>
      <c r="J1387" s="0" t="n">
        <f aca="false">H1387+I1387</f>
        <v>0</v>
      </c>
      <c r="K1387" s="0" t="n">
        <f aca="false">MIN(IF(C1387=1,F1387-H1387,F1387),Assumptions!$C$13,MAX(0,($B$5-P1386)/$B$6))</f>
        <v>3.0140437</v>
      </c>
      <c r="L1387" s="0" t="n">
        <f aca="false">IF(C1387=1,0,MIN(F1387-K1387,Assumptions!$C$15,MAX(0,$B$10-O1386-M1387)))</f>
        <v>0</v>
      </c>
      <c r="M1387" s="0" t="n">
        <f aca="false">'Profiles 8760'!H1376</f>
        <v>246400</v>
      </c>
      <c r="N1387" s="0" t="n">
        <f aca="false">J1387+L1387</f>
        <v>0</v>
      </c>
      <c r="O1387" s="0" t="n">
        <f aca="false">O1386+N1387</f>
        <v>114051.745560379</v>
      </c>
      <c r="P1387" s="0" t="n">
        <f aca="false">MIN($B$5,P1386+K1387*$B$6-I1387)</f>
        <v>181.31392580312</v>
      </c>
      <c r="Q1387" s="0" t="n">
        <f aca="false">MAX(0,F1387-H1387-K1387-L1387)</f>
        <v>0</v>
      </c>
    </row>
    <row r="1388" customFormat="false" ht="15" hidden="false" customHeight="false" outlineLevel="0" collapsed="false">
      <c r="A1388" s="0" t="n">
        <f aca="false">'Profiles 8760'!A1377</f>
        <v>1375</v>
      </c>
      <c r="B1388" s="0" t="n">
        <f aca="false">'Profiles 8760'!B1377</f>
        <v>2</v>
      </c>
      <c r="C1388" s="0" t="n">
        <f aca="false">'Profiles 8760'!E1377</f>
        <v>0</v>
      </c>
      <c r="D1388" s="0" t="n">
        <f aca="false">'Profiles 8760'!F1377</f>
        <v>0</v>
      </c>
      <c r="E1388" s="0" t="n">
        <f aca="false">'Profiles 8760'!G1377</f>
        <v>0.068342</v>
      </c>
      <c r="F1388" s="0" t="n">
        <f aca="false">D1388*Assumptions!$C$11*$B$7+E1388*Assumptions!$C$12*$B$8</f>
        <v>2.7951878</v>
      </c>
      <c r="G1388" s="0" t="n">
        <f aca="false">C1388*Assumptions!$C$15</f>
        <v>0</v>
      </c>
      <c r="H1388" s="0" t="n">
        <f aca="false">MIN(F1388,G1388)</f>
        <v>0</v>
      </c>
      <c r="I1388" s="0" t="n">
        <f aca="false">IF(C1388=1,MIN(G1388-H1388,Assumptions!$C$13,P1387),0)</f>
        <v>0</v>
      </c>
      <c r="J1388" s="0" t="n">
        <f aca="false">H1388+I1388</f>
        <v>0</v>
      </c>
      <c r="K1388" s="0" t="n">
        <f aca="false">MIN(IF(C1388=1,F1388-H1388,F1388),Assumptions!$C$13,MAX(0,($B$5-P1387)/$B$6))</f>
        <v>2.7951878</v>
      </c>
      <c r="L1388" s="0" t="n">
        <f aca="false">IF(C1388=1,0,MIN(F1388-K1388,Assumptions!$C$15,MAX(0,$B$10-O1387-M1388)))</f>
        <v>0</v>
      </c>
      <c r="M1388" s="0" t="n">
        <f aca="false">'Profiles 8760'!H1377</f>
        <v>246400</v>
      </c>
      <c r="N1388" s="0" t="n">
        <f aca="false">J1388+L1388</f>
        <v>0</v>
      </c>
      <c r="O1388" s="0" t="n">
        <f aca="false">O1387+N1388</f>
        <v>114051.745560379</v>
      </c>
      <c r="P1388" s="0" t="n">
        <f aca="false">MIN($B$5,P1387+K1388*$B$6-I1388)</f>
        <v>183.73679458816</v>
      </c>
      <c r="Q1388" s="0" t="n">
        <f aca="false">MAX(0,F1388-H1388-K1388-L1388)</f>
        <v>0</v>
      </c>
    </row>
    <row r="1389" customFormat="false" ht="15" hidden="false" customHeight="false" outlineLevel="0" collapsed="false">
      <c r="A1389" s="0" t="n">
        <f aca="false">'Profiles 8760'!A1378</f>
        <v>1376</v>
      </c>
      <c r="B1389" s="0" t="n">
        <f aca="false">'Profiles 8760'!B1378</f>
        <v>2</v>
      </c>
      <c r="C1389" s="0" t="n">
        <f aca="false">'Profiles 8760'!E1378</f>
        <v>1</v>
      </c>
      <c r="D1389" s="0" t="n">
        <f aca="false">'Profiles 8760'!F1378</f>
        <v>0.13979</v>
      </c>
      <c r="E1389" s="0" t="n">
        <f aca="false">'Profiles 8760'!G1378</f>
        <v>0.089842</v>
      </c>
      <c r="F1389" s="0" t="n">
        <f aca="false">D1389*Assumptions!$C$11*$B$7+E1389*Assumptions!$C$12*$B$8</f>
        <v>44.0458898</v>
      </c>
      <c r="G1389" s="0" t="n">
        <f aca="false">C1389*Assumptions!$C$15</f>
        <v>200</v>
      </c>
      <c r="H1389" s="0" t="n">
        <f aca="false">MIN(F1389,G1389)</f>
        <v>44.0458898</v>
      </c>
      <c r="I1389" s="0" t="n">
        <f aca="false">IF(C1389=1,MIN(G1389-H1389,Assumptions!$C$13,P1388),0)</f>
        <v>155.9541102</v>
      </c>
      <c r="J1389" s="0" t="n">
        <f aca="false">H1389+I1389</f>
        <v>200</v>
      </c>
      <c r="K1389" s="0" t="n">
        <f aca="false">MIN(IF(C1389=1,F1389-H1389,F1389),Assumptions!$C$13,MAX(0,($B$5-P1388)/$B$6))</f>
        <v>0</v>
      </c>
      <c r="L1389" s="0" t="n">
        <f aca="false">IF(C1389=1,0,MIN(F1389-K1389,Assumptions!$C$15,MAX(0,$B$10-O1388-M1389)))</f>
        <v>0</v>
      </c>
      <c r="M1389" s="0" t="n">
        <f aca="false">'Profiles 8760'!H1378</f>
        <v>246200</v>
      </c>
      <c r="N1389" s="0" t="n">
        <f aca="false">J1389+L1389</f>
        <v>200</v>
      </c>
      <c r="O1389" s="0" t="n">
        <f aca="false">O1388+N1389</f>
        <v>114251.745560379</v>
      </c>
      <c r="P1389" s="0" t="n">
        <f aca="false">MIN($B$5,P1388+K1389*$B$6-I1389)</f>
        <v>27.78268438816</v>
      </c>
      <c r="Q1389" s="0" t="n">
        <f aca="false">MAX(0,F1389-H1389-K1389-L1389)</f>
        <v>0</v>
      </c>
    </row>
    <row r="1390" customFormat="false" ht="15" hidden="false" customHeight="false" outlineLevel="0" collapsed="false">
      <c r="A1390" s="0" t="n">
        <f aca="false">'Profiles 8760'!A1379</f>
        <v>1377</v>
      </c>
      <c r="B1390" s="0" t="n">
        <f aca="false">'Profiles 8760'!B1379</f>
        <v>2</v>
      </c>
      <c r="C1390" s="0" t="n">
        <f aca="false">'Profiles 8760'!E1379</f>
        <v>1</v>
      </c>
      <c r="D1390" s="0" t="n">
        <f aca="false">'Profiles 8760'!F1379</f>
        <v>0.472205</v>
      </c>
      <c r="E1390" s="0" t="n">
        <f aca="false">'Profiles 8760'!G1379</f>
        <v>0.153451</v>
      </c>
      <c r="F1390" s="0" t="n">
        <f aca="false">D1390*Assumptions!$C$11*$B$7+E1390*Assumptions!$C$12*$B$8</f>
        <v>142.6489499</v>
      </c>
      <c r="G1390" s="0" t="n">
        <f aca="false">C1390*Assumptions!$C$15</f>
        <v>200</v>
      </c>
      <c r="H1390" s="0" t="n">
        <f aca="false">MIN(F1390,G1390)</f>
        <v>142.6489499</v>
      </c>
      <c r="I1390" s="0" t="n">
        <f aca="false">IF(C1390=1,MIN(G1390-H1390,Assumptions!$C$13,P1389),0)</f>
        <v>27.78268438816</v>
      </c>
      <c r="J1390" s="0" t="n">
        <f aca="false">H1390+I1390</f>
        <v>170.43163428816</v>
      </c>
      <c r="K1390" s="0" t="n">
        <f aca="false">MIN(IF(C1390=1,F1390-H1390,F1390),Assumptions!$C$13,MAX(0,($B$5-P1389)/$B$6))</f>
        <v>0</v>
      </c>
      <c r="L1390" s="0" t="n">
        <f aca="false">IF(C1390=1,0,MIN(F1390-K1390,Assumptions!$C$15,MAX(0,$B$10-O1389-M1390)))</f>
        <v>0</v>
      </c>
      <c r="M1390" s="0" t="n">
        <f aca="false">'Profiles 8760'!H1379</f>
        <v>246000</v>
      </c>
      <c r="N1390" s="0" t="n">
        <f aca="false">J1390+L1390</f>
        <v>170.43163428816</v>
      </c>
      <c r="O1390" s="0" t="n">
        <f aca="false">O1389+N1390</f>
        <v>114422.177194667</v>
      </c>
      <c r="P1390" s="0" t="n">
        <f aca="false">MIN($B$5,P1389+K1390*$B$6-I1390)</f>
        <v>0</v>
      </c>
      <c r="Q1390" s="0" t="n">
        <f aca="false">MAX(0,F1390-H1390-K1390-L1390)</f>
        <v>0</v>
      </c>
    </row>
    <row r="1391" customFormat="false" ht="15" hidden="false" customHeight="false" outlineLevel="0" collapsed="false">
      <c r="A1391" s="0" t="n">
        <f aca="false">'Profiles 8760'!A1380</f>
        <v>1378</v>
      </c>
      <c r="B1391" s="0" t="n">
        <f aca="false">'Profiles 8760'!B1380</f>
        <v>2</v>
      </c>
      <c r="C1391" s="0" t="n">
        <f aca="false">'Profiles 8760'!E1380</f>
        <v>0</v>
      </c>
      <c r="D1391" s="0" t="n">
        <f aca="false">'Profiles 8760'!F1380</f>
        <v>0.829057</v>
      </c>
      <c r="E1391" s="0" t="n">
        <f aca="false">'Profiles 8760'!G1380</f>
        <v>0.15855</v>
      </c>
      <c r="F1391" s="0" t="n">
        <f aca="false">D1391*Assumptions!$C$11*$B$7+E1391*Assumptions!$C$12*$B$8</f>
        <v>245.9163566</v>
      </c>
      <c r="G1391" s="0" t="n">
        <f aca="false">C1391*Assumptions!$C$15</f>
        <v>0</v>
      </c>
      <c r="H1391" s="0" t="n">
        <f aca="false">MIN(F1391,G1391)</f>
        <v>0</v>
      </c>
      <c r="I1391" s="0" t="n">
        <f aca="false">IF(C1391=1,MIN(G1391-H1391,Assumptions!$C$13,P1390),0)</f>
        <v>0</v>
      </c>
      <c r="J1391" s="0" t="n">
        <f aca="false">H1391+I1391</f>
        <v>0</v>
      </c>
      <c r="K1391" s="0" t="n">
        <f aca="false">MIN(IF(C1391=1,F1391-H1391,F1391),Assumptions!$C$13,MAX(0,($B$5-P1390)/$B$6))</f>
        <v>180</v>
      </c>
      <c r="L1391" s="0" t="n">
        <f aca="false">IF(C1391=1,0,MIN(F1391-K1391,Assumptions!$C$15,MAX(0,$B$10-O1390-M1391)))</f>
        <v>65.9163566</v>
      </c>
      <c r="M1391" s="0" t="n">
        <f aca="false">'Profiles 8760'!H1380</f>
        <v>246000</v>
      </c>
      <c r="N1391" s="0" t="n">
        <f aca="false">J1391+L1391</f>
        <v>65.9163566</v>
      </c>
      <c r="O1391" s="0" t="n">
        <f aca="false">O1390+N1391</f>
        <v>114488.093551267</v>
      </c>
      <c r="P1391" s="0" t="n">
        <f aca="false">MIN($B$5,P1390+K1391*$B$6-I1391)</f>
        <v>156.024</v>
      </c>
      <c r="Q1391" s="0" t="n">
        <f aca="false">MAX(0,F1391-H1391-K1391-L1391)</f>
        <v>0</v>
      </c>
    </row>
    <row r="1392" customFormat="false" ht="15" hidden="false" customHeight="false" outlineLevel="0" collapsed="false">
      <c r="A1392" s="0" t="n">
        <f aca="false">'Profiles 8760'!A1381</f>
        <v>1379</v>
      </c>
      <c r="B1392" s="0" t="n">
        <f aca="false">'Profiles 8760'!B1381</f>
        <v>2</v>
      </c>
      <c r="C1392" s="0" t="n">
        <f aca="false">'Profiles 8760'!E1381</f>
        <v>0</v>
      </c>
      <c r="D1392" s="0" t="n">
        <f aca="false">'Profiles 8760'!F1381</f>
        <v>1</v>
      </c>
      <c r="E1392" s="0" t="n">
        <f aca="false">'Profiles 8760'!G1381</f>
        <v>0.125902</v>
      </c>
      <c r="F1392" s="0" t="n">
        <f aca="false">D1392*Assumptions!$C$11*$B$7+E1392*Assumptions!$C$12*$B$8</f>
        <v>293.9493918</v>
      </c>
      <c r="G1392" s="0" t="n">
        <f aca="false">C1392*Assumptions!$C$15</f>
        <v>0</v>
      </c>
      <c r="H1392" s="0" t="n">
        <f aca="false">MIN(F1392,G1392)</f>
        <v>0</v>
      </c>
      <c r="I1392" s="0" t="n">
        <f aca="false">IF(C1392=1,MIN(G1392-H1392,Assumptions!$C$13,P1391),0)</f>
        <v>0</v>
      </c>
      <c r="J1392" s="0" t="n">
        <f aca="false">H1392+I1392</f>
        <v>0</v>
      </c>
      <c r="K1392" s="0" t="n">
        <f aca="false">MIN(IF(C1392=1,F1392-H1392,F1392),Assumptions!$C$13,MAX(0,($B$5-P1391)/$B$6))</f>
        <v>180</v>
      </c>
      <c r="L1392" s="0" t="n">
        <f aca="false">IF(C1392=1,0,MIN(F1392-K1392,Assumptions!$C$15,MAX(0,$B$10-O1391-M1392)))</f>
        <v>113.9493918</v>
      </c>
      <c r="M1392" s="0" t="n">
        <f aca="false">'Profiles 8760'!H1381</f>
        <v>246000</v>
      </c>
      <c r="N1392" s="0" t="n">
        <f aca="false">J1392+L1392</f>
        <v>113.9493918</v>
      </c>
      <c r="O1392" s="0" t="n">
        <f aca="false">O1391+N1392</f>
        <v>114602.042943067</v>
      </c>
      <c r="P1392" s="0" t="n">
        <f aca="false">MIN($B$5,P1391+K1392*$B$6-I1392)</f>
        <v>312.048</v>
      </c>
      <c r="Q1392" s="0" t="n">
        <f aca="false">MAX(0,F1392-H1392-K1392-L1392)</f>
        <v>0</v>
      </c>
    </row>
    <row r="1393" customFormat="false" ht="15" hidden="false" customHeight="false" outlineLevel="0" collapsed="false">
      <c r="A1393" s="0" t="n">
        <f aca="false">'Profiles 8760'!A1382</f>
        <v>1380</v>
      </c>
      <c r="B1393" s="0" t="n">
        <f aca="false">'Profiles 8760'!B1382</f>
        <v>2</v>
      </c>
      <c r="C1393" s="0" t="n">
        <f aca="false">'Profiles 8760'!E1382</f>
        <v>0</v>
      </c>
      <c r="D1393" s="0" t="n">
        <f aca="false">'Profiles 8760'!F1382</f>
        <v>1</v>
      </c>
      <c r="E1393" s="0" t="n">
        <f aca="false">'Profiles 8760'!G1382</f>
        <v>0.184788</v>
      </c>
      <c r="F1393" s="0" t="n">
        <f aca="false">D1393*Assumptions!$C$11*$B$7+E1393*Assumptions!$C$12*$B$8</f>
        <v>296.3578292</v>
      </c>
      <c r="G1393" s="0" t="n">
        <f aca="false">C1393*Assumptions!$C$15</f>
        <v>0</v>
      </c>
      <c r="H1393" s="0" t="n">
        <f aca="false">MIN(F1393,G1393)</f>
        <v>0</v>
      </c>
      <c r="I1393" s="0" t="n">
        <f aca="false">IF(C1393=1,MIN(G1393-H1393,Assumptions!$C$13,P1392),0)</f>
        <v>0</v>
      </c>
      <c r="J1393" s="0" t="n">
        <f aca="false">H1393+I1393</f>
        <v>0</v>
      </c>
      <c r="K1393" s="0" t="n">
        <f aca="false">MIN(IF(C1393=1,F1393-H1393,F1393),Assumptions!$C$13,MAX(0,($B$5-P1392)/$B$6))</f>
        <v>180</v>
      </c>
      <c r="L1393" s="0" t="n">
        <f aca="false">IF(C1393=1,0,MIN(F1393-K1393,Assumptions!$C$15,MAX(0,$B$10-O1392-M1393)))</f>
        <v>116.3578292</v>
      </c>
      <c r="M1393" s="0" t="n">
        <f aca="false">'Profiles 8760'!H1382</f>
        <v>246000</v>
      </c>
      <c r="N1393" s="0" t="n">
        <f aca="false">J1393+L1393</f>
        <v>116.3578292</v>
      </c>
      <c r="O1393" s="0" t="n">
        <f aca="false">O1392+N1393</f>
        <v>114718.400772267</v>
      </c>
      <c r="P1393" s="0" t="n">
        <f aca="false">MIN($B$5,P1392+K1393*$B$6-I1393)</f>
        <v>468.072</v>
      </c>
      <c r="Q1393" s="0" t="n">
        <f aca="false">MAX(0,F1393-H1393-K1393-L1393)</f>
        <v>0</v>
      </c>
    </row>
    <row r="1394" customFormat="false" ht="15" hidden="false" customHeight="false" outlineLevel="0" collapsed="false">
      <c r="A1394" s="0" t="n">
        <f aca="false">'Profiles 8760'!A1383</f>
        <v>1381</v>
      </c>
      <c r="B1394" s="0" t="n">
        <f aca="false">'Profiles 8760'!B1383</f>
        <v>2</v>
      </c>
      <c r="C1394" s="0" t="n">
        <f aca="false">'Profiles 8760'!E1383</f>
        <v>0</v>
      </c>
      <c r="D1394" s="0" t="n">
        <f aca="false">'Profiles 8760'!F1383</f>
        <v>1</v>
      </c>
      <c r="E1394" s="0" t="n">
        <f aca="false">'Profiles 8760'!G1383</f>
        <v>0.160974</v>
      </c>
      <c r="F1394" s="0" t="n">
        <f aca="false">D1394*Assumptions!$C$11*$B$7+E1394*Assumptions!$C$12*$B$8</f>
        <v>295.3838366</v>
      </c>
      <c r="G1394" s="0" t="n">
        <f aca="false">C1394*Assumptions!$C$15</f>
        <v>0</v>
      </c>
      <c r="H1394" s="0" t="n">
        <f aca="false">MIN(F1394,G1394)</f>
        <v>0</v>
      </c>
      <c r="I1394" s="0" t="n">
        <f aca="false">IF(C1394=1,MIN(G1394-H1394,Assumptions!$C$13,P1393),0)</f>
        <v>0</v>
      </c>
      <c r="J1394" s="0" t="n">
        <f aca="false">H1394+I1394</f>
        <v>0</v>
      </c>
      <c r="K1394" s="0" t="n">
        <f aca="false">MIN(IF(C1394=1,F1394-H1394,F1394),Assumptions!$C$13,MAX(0,($B$5-P1393)/$B$6))</f>
        <v>49.3054914628519</v>
      </c>
      <c r="L1394" s="0" t="n">
        <f aca="false">IF(C1394=1,0,MIN(F1394-K1394,Assumptions!$C$15,MAX(0,$B$10-O1393-M1394)))</f>
        <v>200</v>
      </c>
      <c r="M1394" s="0" t="n">
        <f aca="false">'Profiles 8760'!H1383</f>
        <v>246000</v>
      </c>
      <c r="N1394" s="0" t="n">
        <f aca="false">J1394+L1394</f>
        <v>200</v>
      </c>
      <c r="O1394" s="0" t="n">
        <f aca="false">O1393+N1394</f>
        <v>114918.400772267</v>
      </c>
      <c r="P1394" s="0" t="n">
        <f aca="false">MIN($B$5,P1393+K1394*$B$6-I1394)</f>
        <v>510.81</v>
      </c>
      <c r="Q1394" s="0" t="n">
        <f aca="false">MAX(0,F1394-H1394-K1394-L1394)</f>
        <v>46.0783451371481</v>
      </c>
    </row>
    <row r="1395" customFormat="false" ht="15" hidden="false" customHeight="false" outlineLevel="0" collapsed="false">
      <c r="A1395" s="0" t="n">
        <f aca="false">'Profiles 8760'!A1384</f>
        <v>1382</v>
      </c>
      <c r="B1395" s="0" t="n">
        <f aca="false">'Profiles 8760'!B1384</f>
        <v>2</v>
      </c>
      <c r="C1395" s="0" t="n">
        <f aca="false">'Profiles 8760'!E1384</f>
        <v>0</v>
      </c>
      <c r="D1395" s="0" t="n">
        <f aca="false">'Profiles 8760'!F1384</f>
        <v>1</v>
      </c>
      <c r="E1395" s="0" t="n">
        <f aca="false">'Profiles 8760'!G1384</f>
        <v>0.168154</v>
      </c>
      <c r="F1395" s="0" t="n">
        <f aca="false">D1395*Assumptions!$C$11*$B$7+E1395*Assumptions!$C$12*$B$8</f>
        <v>295.6774986</v>
      </c>
      <c r="G1395" s="0" t="n">
        <f aca="false">C1395*Assumptions!$C$15</f>
        <v>0</v>
      </c>
      <c r="H1395" s="0" t="n">
        <f aca="false">MIN(F1395,G1395)</f>
        <v>0</v>
      </c>
      <c r="I1395" s="0" t="n">
        <f aca="false">IF(C1395=1,MIN(G1395-H1395,Assumptions!$C$13,P1394),0)</f>
        <v>0</v>
      </c>
      <c r="J1395" s="0" t="n">
        <f aca="false">H1395+I1395</f>
        <v>0</v>
      </c>
      <c r="K1395" s="0" t="n">
        <f aca="false">MIN(IF(C1395=1,F1395-H1395,F1395),Assumptions!$C$13,MAX(0,($B$5-P1394)/$B$6))</f>
        <v>0</v>
      </c>
      <c r="L1395" s="0" t="n">
        <f aca="false">IF(C1395=1,0,MIN(F1395-K1395,Assumptions!$C$15,MAX(0,$B$10-O1394-M1395)))</f>
        <v>200</v>
      </c>
      <c r="M1395" s="0" t="n">
        <f aca="false">'Profiles 8760'!H1384</f>
        <v>246000</v>
      </c>
      <c r="N1395" s="0" t="n">
        <f aca="false">J1395+L1395</f>
        <v>200</v>
      </c>
      <c r="O1395" s="0" t="n">
        <f aca="false">O1394+N1395</f>
        <v>115118.400772267</v>
      </c>
      <c r="P1395" s="0" t="n">
        <f aca="false">MIN($B$5,P1394+K1395*$B$6-I1395)</f>
        <v>510.81</v>
      </c>
      <c r="Q1395" s="0" t="n">
        <f aca="false">MAX(0,F1395-H1395-K1395-L1395)</f>
        <v>95.6774986</v>
      </c>
    </row>
    <row r="1396" customFormat="false" ht="15" hidden="false" customHeight="false" outlineLevel="0" collapsed="false">
      <c r="A1396" s="0" t="n">
        <f aca="false">'Profiles 8760'!A1385</f>
        <v>1383</v>
      </c>
      <c r="B1396" s="0" t="n">
        <f aca="false">'Profiles 8760'!B1385</f>
        <v>2</v>
      </c>
      <c r="C1396" s="0" t="n">
        <f aca="false">'Profiles 8760'!E1385</f>
        <v>0</v>
      </c>
      <c r="D1396" s="0" t="n">
        <f aca="false">'Profiles 8760'!F1385</f>
        <v>1</v>
      </c>
      <c r="E1396" s="0" t="n">
        <f aca="false">'Profiles 8760'!G1385</f>
        <v>0.147488</v>
      </c>
      <c r="F1396" s="0" t="n">
        <f aca="false">D1396*Assumptions!$C$11*$B$7+E1396*Assumptions!$C$12*$B$8</f>
        <v>294.8322592</v>
      </c>
      <c r="G1396" s="0" t="n">
        <f aca="false">C1396*Assumptions!$C$15</f>
        <v>0</v>
      </c>
      <c r="H1396" s="0" t="n">
        <f aca="false">MIN(F1396,G1396)</f>
        <v>0</v>
      </c>
      <c r="I1396" s="0" t="n">
        <f aca="false">IF(C1396=1,MIN(G1396-H1396,Assumptions!$C$13,P1395),0)</f>
        <v>0</v>
      </c>
      <c r="J1396" s="0" t="n">
        <f aca="false">H1396+I1396</f>
        <v>0</v>
      </c>
      <c r="K1396" s="0" t="n">
        <f aca="false">MIN(IF(C1396=1,F1396-H1396,F1396),Assumptions!$C$13,MAX(0,($B$5-P1395)/$B$6))</f>
        <v>0</v>
      </c>
      <c r="L1396" s="0" t="n">
        <f aca="false">IF(C1396=1,0,MIN(F1396-K1396,Assumptions!$C$15,MAX(0,$B$10-O1395-M1396)))</f>
        <v>200</v>
      </c>
      <c r="M1396" s="0" t="n">
        <f aca="false">'Profiles 8760'!H1385</f>
        <v>246000</v>
      </c>
      <c r="N1396" s="0" t="n">
        <f aca="false">J1396+L1396</f>
        <v>200</v>
      </c>
      <c r="O1396" s="0" t="n">
        <f aca="false">O1395+N1396</f>
        <v>115318.400772267</v>
      </c>
      <c r="P1396" s="0" t="n">
        <f aca="false">MIN($B$5,P1395+K1396*$B$6-I1396)</f>
        <v>510.81</v>
      </c>
      <c r="Q1396" s="0" t="n">
        <f aca="false">MAX(0,F1396-H1396-K1396-L1396)</f>
        <v>94.8322592</v>
      </c>
    </row>
    <row r="1397" customFormat="false" ht="15" hidden="false" customHeight="false" outlineLevel="0" collapsed="false">
      <c r="A1397" s="0" t="n">
        <f aca="false">'Profiles 8760'!A1386</f>
        <v>1384</v>
      </c>
      <c r="B1397" s="0" t="n">
        <f aca="false">'Profiles 8760'!B1386</f>
        <v>2</v>
      </c>
      <c r="C1397" s="0" t="n">
        <f aca="false">'Profiles 8760'!E1386</f>
        <v>0</v>
      </c>
      <c r="D1397" s="0" t="n">
        <f aca="false">'Profiles 8760'!F1386</f>
        <v>0.829057</v>
      </c>
      <c r="E1397" s="0" t="n">
        <f aca="false">'Profiles 8760'!G1386</f>
        <v>0.161093</v>
      </c>
      <c r="F1397" s="0" t="n">
        <f aca="false">D1397*Assumptions!$C$11*$B$7+E1397*Assumptions!$C$12*$B$8</f>
        <v>246.0203653</v>
      </c>
      <c r="G1397" s="0" t="n">
        <f aca="false">C1397*Assumptions!$C$15</f>
        <v>0</v>
      </c>
      <c r="H1397" s="0" t="n">
        <f aca="false">MIN(F1397,G1397)</f>
        <v>0</v>
      </c>
      <c r="I1397" s="0" t="n">
        <f aca="false">IF(C1397=1,MIN(G1397-H1397,Assumptions!$C$13,P1396),0)</f>
        <v>0</v>
      </c>
      <c r="J1397" s="0" t="n">
        <f aca="false">H1397+I1397</f>
        <v>0</v>
      </c>
      <c r="K1397" s="0" t="n">
        <f aca="false">MIN(IF(C1397=1,F1397-H1397,F1397),Assumptions!$C$13,MAX(0,($B$5-P1396)/$B$6))</f>
        <v>0</v>
      </c>
      <c r="L1397" s="0" t="n">
        <f aca="false">IF(C1397=1,0,MIN(F1397-K1397,Assumptions!$C$15,MAX(0,$B$10-O1396-M1397)))</f>
        <v>200</v>
      </c>
      <c r="M1397" s="0" t="n">
        <f aca="false">'Profiles 8760'!H1386</f>
        <v>246000</v>
      </c>
      <c r="N1397" s="0" t="n">
        <f aca="false">J1397+L1397</f>
        <v>200</v>
      </c>
      <c r="O1397" s="0" t="n">
        <f aca="false">O1396+N1397</f>
        <v>115518.400772267</v>
      </c>
      <c r="P1397" s="0" t="n">
        <f aca="false">MIN($B$5,P1396+K1397*$B$6-I1397)</f>
        <v>510.81</v>
      </c>
      <c r="Q1397" s="0" t="n">
        <f aca="false">MAX(0,F1397-H1397-K1397-L1397)</f>
        <v>46.0203653</v>
      </c>
    </row>
    <row r="1398" customFormat="false" ht="15" hidden="false" customHeight="false" outlineLevel="0" collapsed="false">
      <c r="A1398" s="0" t="n">
        <f aca="false">'Profiles 8760'!A1387</f>
        <v>1385</v>
      </c>
      <c r="B1398" s="0" t="n">
        <f aca="false">'Profiles 8760'!B1387</f>
        <v>2</v>
      </c>
      <c r="C1398" s="0" t="n">
        <f aca="false">'Profiles 8760'!E1387</f>
        <v>0</v>
      </c>
      <c r="D1398" s="0" t="n">
        <f aca="false">'Profiles 8760'!F1387</f>
        <v>0.472205</v>
      </c>
      <c r="E1398" s="0" t="n">
        <f aca="false">'Profiles 8760'!G1387</f>
        <v>0.133311</v>
      </c>
      <c r="F1398" s="0" t="n">
        <f aca="false">D1398*Assumptions!$C$11*$B$7+E1398*Assumptions!$C$12*$B$8</f>
        <v>141.8252239</v>
      </c>
      <c r="G1398" s="0" t="n">
        <f aca="false">C1398*Assumptions!$C$15</f>
        <v>0</v>
      </c>
      <c r="H1398" s="0" t="n">
        <f aca="false">MIN(F1398,G1398)</f>
        <v>0</v>
      </c>
      <c r="I1398" s="0" t="n">
        <f aca="false">IF(C1398=1,MIN(G1398-H1398,Assumptions!$C$13,P1397),0)</f>
        <v>0</v>
      </c>
      <c r="J1398" s="0" t="n">
        <f aca="false">H1398+I1398</f>
        <v>0</v>
      </c>
      <c r="K1398" s="0" t="n">
        <f aca="false">MIN(IF(C1398=1,F1398-H1398,F1398),Assumptions!$C$13,MAX(0,($B$5-P1397)/$B$6))</f>
        <v>0</v>
      </c>
      <c r="L1398" s="0" t="n">
        <f aca="false">IF(C1398=1,0,MIN(F1398-K1398,Assumptions!$C$15,MAX(0,$B$10-O1397-M1398)))</f>
        <v>141.8252239</v>
      </c>
      <c r="M1398" s="0" t="n">
        <f aca="false">'Profiles 8760'!H1387</f>
        <v>246000</v>
      </c>
      <c r="N1398" s="0" t="n">
        <f aca="false">J1398+L1398</f>
        <v>141.8252239</v>
      </c>
      <c r="O1398" s="0" t="n">
        <f aca="false">O1397+N1398</f>
        <v>115660.225996167</v>
      </c>
      <c r="P1398" s="0" t="n">
        <f aca="false">MIN($B$5,P1397+K1398*$B$6-I1398)</f>
        <v>510.81</v>
      </c>
      <c r="Q1398" s="0" t="n">
        <f aca="false">MAX(0,F1398-H1398-K1398-L1398)</f>
        <v>0</v>
      </c>
    </row>
    <row r="1399" customFormat="false" ht="15" hidden="false" customHeight="false" outlineLevel="0" collapsed="false">
      <c r="A1399" s="0" t="n">
        <f aca="false">'Profiles 8760'!A1388</f>
        <v>1386</v>
      </c>
      <c r="B1399" s="0" t="n">
        <f aca="false">'Profiles 8760'!B1388</f>
        <v>2</v>
      </c>
      <c r="C1399" s="0" t="n">
        <f aca="false">'Profiles 8760'!E1388</f>
        <v>0</v>
      </c>
      <c r="D1399" s="0" t="n">
        <f aca="false">'Profiles 8760'!F1388</f>
        <v>0.13979</v>
      </c>
      <c r="E1399" s="0" t="n">
        <f aca="false">'Profiles 8760'!G1388</f>
        <v>0.092686</v>
      </c>
      <c r="F1399" s="0" t="n">
        <f aca="false">D1399*Assumptions!$C$11*$B$7+E1399*Assumptions!$C$12*$B$8</f>
        <v>44.1622094</v>
      </c>
      <c r="G1399" s="0" t="n">
        <f aca="false">C1399*Assumptions!$C$15</f>
        <v>0</v>
      </c>
      <c r="H1399" s="0" t="n">
        <f aca="false">MIN(F1399,G1399)</f>
        <v>0</v>
      </c>
      <c r="I1399" s="0" t="n">
        <f aca="false">IF(C1399=1,MIN(G1399-H1399,Assumptions!$C$13,P1398),0)</f>
        <v>0</v>
      </c>
      <c r="J1399" s="0" t="n">
        <f aca="false">H1399+I1399</f>
        <v>0</v>
      </c>
      <c r="K1399" s="0" t="n">
        <f aca="false">MIN(IF(C1399=1,F1399-H1399,F1399),Assumptions!$C$13,MAX(0,($B$5-P1398)/$B$6))</f>
        <v>0</v>
      </c>
      <c r="L1399" s="0" t="n">
        <f aca="false">IF(C1399=1,0,MIN(F1399-K1399,Assumptions!$C$15,MAX(0,$B$10-O1398-M1399)))</f>
        <v>44.1622094</v>
      </c>
      <c r="M1399" s="0" t="n">
        <f aca="false">'Profiles 8760'!H1388</f>
        <v>246000</v>
      </c>
      <c r="N1399" s="0" t="n">
        <f aca="false">J1399+L1399</f>
        <v>44.1622094</v>
      </c>
      <c r="O1399" s="0" t="n">
        <f aca="false">O1398+N1399</f>
        <v>115704.388205567</v>
      </c>
      <c r="P1399" s="0" t="n">
        <f aca="false">MIN($B$5,P1398+K1399*$B$6-I1399)</f>
        <v>510.81</v>
      </c>
      <c r="Q1399" s="0" t="n">
        <f aca="false">MAX(0,F1399-H1399-K1399-L1399)</f>
        <v>0</v>
      </c>
    </row>
    <row r="1400" customFormat="false" ht="15" hidden="false" customHeight="false" outlineLevel="0" collapsed="false">
      <c r="A1400" s="0" t="n">
        <f aca="false">'Profiles 8760'!A1389</f>
        <v>1387</v>
      </c>
      <c r="B1400" s="0" t="n">
        <f aca="false">'Profiles 8760'!B1389</f>
        <v>2</v>
      </c>
      <c r="C1400" s="0" t="n">
        <f aca="false">'Profiles 8760'!E1389</f>
        <v>0</v>
      </c>
      <c r="D1400" s="0" t="n">
        <f aca="false">'Profiles 8760'!F1389</f>
        <v>0</v>
      </c>
      <c r="E1400" s="0" t="n">
        <f aca="false">'Profiles 8760'!G1389</f>
        <v>0.094948</v>
      </c>
      <c r="F1400" s="0" t="n">
        <f aca="false">D1400*Assumptions!$C$11*$B$7+E1400*Assumptions!$C$12*$B$8</f>
        <v>3.8833732</v>
      </c>
      <c r="G1400" s="0" t="n">
        <f aca="false">C1400*Assumptions!$C$15</f>
        <v>0</v>
      </c>
      <c r="H1400" s="0" t="n">
        <f aca="false">MIN(F1400,G1400)</f>
        <v>0</v>
      </c>
      <c r="I1400" s="0" t="n">
        <f aca="false">IF(C1400=1,MIN(G1400-H1400,Assumptions!$C$13,P1399),0)</f>
        <v>0</v>
      </c>
      <c r="J1400" s="0" t="n">
        <f aca="false">H1400+I1400</f>
        <v>0</v>
      </c>
      <c r="K1400" s="0" t="n">
        <f aca="false">MIN(IF(C1400=1,F1400-H1400,F1400),Assumptions!$C$13,MAX(0,($B$5-P1399)/$B$6))</f>
        <v>0</v>
      </c>
      <c r="L1400" s="0" t="n">
        <f aca="false">IF(C1400=1,0,MIN(F1400-K1400,Assumptions!$C$15,MAX(0,$B$10-O1399-M1400)))</f>
        <v>3.8833732</v>
      </c>
      <c r="M1400" s="0" t="n">
        <f aca="false">'Profiles 8760'!H1389</f>
        <v>246000</v>
      </c>
      <c r="N1400" s="0" t="n">
        <f aca="false">J1400+L1400</f>
        <v>3.8833732</v>
      </c>
      <c r="O1400" s="0" t="n">
        <f aca="false">O1399+N1400</f>
        <v>115708.271578767</v>
      </c>
      <c r="P1400" s="0" t="n">
        <f aca="false">MIN($B$5,P1399+K1400*$B$6-I1400)</f>
        <v>510.81</v>
      </c>
      <c r="Q1400" s="0" t="n">
        <f aca="false">MAX(0,F1400-H1400-K1400-L1400)</f>
        <v>0</v>
      </c>
    </row>
    <row r="1401" customFormat="false" ht="15" hidden="false" customHeight="false" outlineLevel="0" collapsed="false">
      <c r="A1401" s="0" t="n">
        <f aca="false">'Profiles 8760'!A1390</f>
        <v>1388</v>
      </c>
      <c r="B1401" s="0" t="n">
        <f aca="false">'Profiles 8760'!B1390</f>
        <v>2</v>
      </c>
      <c r="C1401" s="0" t="n">
        <f aca="false">'Profiles 8760'!E1390</f>
        <v>1</v>
      </c>
      <c r="D1401" s="0" t="n">
        <f aca="false">'Profiles 8760'!F1390</f>
        <v>0</v>
      </c>
      <c r="E1401" s="0" t="n">
        <f aca="false">'Profiles 8760'!G1390</f>
        <v>0.076568</v>
      </c>
      <c r="F1401" s="0" t="n">
        <f aca="false">D1401*Assumptions!$C$11*$B$7+E1401*Assumptions!$C$12*$B$8</f>
        <v>3.1316312</v>
      </c>
      <c r="G1401" s="0" t="n">
        <f aca="false">C1401*Assumptions!$C$15</f>
        <v>200</v>
      </c>
      <c r="H1401" s="0" t="n">
        <f aca="false">MIN(F1401,G1401)</f>
        <v>3.1316312</v>
      </c>
      <c r="I1401" s="0" t="n">
        <f aca="false">IF(C1401=1,MIN(G1401-H1401,Assumptions!$C$13,P1400),0)</f>
        <v>180</v>
      </c>
      <c r="J1401" s="0" t="n">
        <f aca="false">H1401+I1401</f>
        <v>183.1316312</v>
      </c>
      <c r="K1401" s="0" t="n">
        <f aca="false">MIN(IF(C1401=1,F1401-H1401,F1401),Assumptions!$C$13,MAX(0,($B$5-P1400)/$B$6))</f>
        <v>0</v>
      </c>
      <c r="L1401" s="0" t="n">
        <f aca="false">IF(C1401=1,0,MIN(F1401-K1401,Assumptions!$C$15,MAX(0,$B$10-O1400-M1401)))</f>
        <v>0</v>
      </c>
      <c r="M1401" s="0" t="n">
        <f aca="false">'Profiles 8760'!H1390</f>
        <v>245800</v>
      </c>
      <c r="N1401" s="0" t="n">
        <f aca="false">J1401+L1401</f>
        <v>183.1316312</v>
      </c>
      <c r="O1401" s="0" t="n">
        <f aca="false">O1400+N1401</f>
        <v>115891.403209967</v>
      </c>
      <c r="P1401" s="0" t="n">
        <f aca="false">MIN($B$5,P1400+K1401*$B$6-I1401)</f>
        <v>330.81</v>
      </c>
      <c r="Q1401" s="0" t="n">
        <f aca="false">MAX(0,F1401-H1401-K1401-L1401)</f>
        <v>0</v>
      </c>
    </row>
    <row r="1402" customFormat="false" ht="15" hidden="false" customHeight="false" outlineLevel="0" collapsed="false">
      <c r="A1402" s="0" t="n">
        <f aca="false">'Profiles 8760'!A1391</f>
        <v>1389</v>
      </c>
      <c r="B1402" s="0" t="n">
        <f aca="false">'Profiles 8760'!B1391</f>
        <v>2</v>
      </c>
      <c r="C1402" s="0" t="n">
        <f aca="false">'Profiles 8760'!E1391</f>
        <v>1</v>
      </c>
      <c r="D1402" s="0" t="n">
        <f aca="false">'Profiles 8760'!F1391</f>
        <v>0</v>
      </c>
      <c r="E1402" s="0" t="n">
        <f aca="false">'Profiles 8760'!G1391</f>
        <v>0.117907</v>
      </c>
      <c r="F1402" s="0" t="n">
        <f aca="false">D1402*Assumptions!$C$11*$B$7+E1402*Assumptions!$C$12*$B$8</f>
        <v>4.8223963</v>
      </c>
      <c r="G1402" s="0" t="n">
        <f aca="false">C1402*Assumptions!$C$15</f>
        <v>200</v>
      </c>
      <c r="H1402" s="0" t="n">
        <f aca="false">MIN(F1402,G1402)</f>
        <v>4.8223963</v>
      </c>
      <c r="I1402" s="0" t="n">
        <f aca="false">IF(C1402=1,MIN(G1402-H1402,Assumptions!$C$13,P1401),0)</f>
        <v>180</v>
      </c>
      <c r="J1402" s="0" t="n">
        <f aca="false">H1402+I1402</f>
        <v>184.8223963</v>
      </c>
      <c r="K1402" s="0" t="n">
        <f aca="false">MIN(IF(C1402=1,F1402-H1402,F1402),Assumptions!$C$13,MAX(0,($B$5-P1401)/$B$6))</f>
        <v>0</v>
      </c>
      <c r="L1402" s="0" t="n">
        <f aca="false">IF(C1402=1,0,MIN(F1402-K1402,Assumptions!$C$15,MAX(0,$B$10-O1401-M1402)))</f>
        <v>0</v>
      </c>
      <c r="M1402" s="0" t="n">
        <f aca="false">'Profiles 8760'!H1391</f>
        <v>245600</v>
      </c>
      <c r="N1402" s="0" t="n">
        <f aca="false">J1402+L1402</f>
        <v>184.8223963</v>
      </c>
      <c r="O1402" s="0" t="n">
        <f aca="false">O1401+N1402</f>
        <v>116076.225606267</v>
      </c>
      <c r="P1402" s="0" t="n">
        <f aca="false">MIN($B$5,P1401+K1402*$B$6-I1402)</f>
        <v>150.81</v>
      </c>
      <c r="Q1402" s="0" t="n">
        <f aca="false">MAX(0,F1402-H1402-K1402-L1402)</f>
        <v>0</v>
      </c>
    </row>
    <row r="1403" customFormat="false" ht="15" hidden="false" customHeight="false" outlineLevel="0" collapsed="false">
      <c r="A1403" s="0" t="n">
        <f aca="false">'Profiles 8760'!A1392</f>
        <v>1390</v>
      </c>
      <c r="B1403" s="0" t="n">
        <f aca="false">'Profiles 8760'!B1392</f>
        <v>2</v>
      </c>
      <c r="C1403" s="0" t="n">
        <f aca="false">'Profiles 8760'!E1392</f>
        <v>0</v>
      </c>
      <c r="D1403" s="0" t="n">
        <f aca="false">'Profiles 8760'!F1392</f>
        <v>0</v>
      </c>
      <c r="E1403" s="0" t="n">
        <f aca="false">'Profiles 8760'!G1392</f>
        <v>0.092702</v>
      </c>
      <c r="F1403" s="0" t="n">
        <f aca="false">D1403*Assumptions!$C$11*$B$7+E1403*Assumptions!$C$12*$B$8</f>
        <v>3.7915118</v>
      </c>
      <c r="G1403" s="0" t="n">
        <f aca="false">C1403*Assumptions!$C$15</f>
        <v>0</v>
      </c>
      <c r="H1403" s="0" t="n">
        <f aca="false">MIN(F1403,G1403)</f>
        <v>0</v>
      </c>
      <c r="I1403" s="0" t="n">
        <f aca="false">IF(C1403=1,MIN(G1403-H1403,Assumptions!$C$13,P1402),0)</f>
        <v>0</v>
      </c>
      <c r="J1403" s="0" t="n">
        <f aca="false">H1403+I1403</f>
        <v>0</v>
      </c>
      <c r="K1403" s="0" t="n">
        <f aca="false">MIN(IF(C1403=1,F1403-H1403,F1403),Assumptions!$C$13,MAX(0,($B$5-P1402)/$B$6))</f>
        <v>3.7915118</v>
      </c>
      <c r="L1403" s="0" t="n">
        <f aca="false">IF(C1403=1,0,MIN(F1403-K1403,Assumptions!$C$15,MAX(0,$B$10-O1402-M1403)))</f>
        <v>0</v>
      </c>
      <c r="M1403" s="0" t="n">
        <f aca="false">'Profiles 8760'!H1392</f>
        <v>245600</v>
      </c>
      <c r="N1403" s="0" t="n">
        <f aca="false">J1403+L1403</f>
        <v>0</v>
      </c>
      <c r="O1403" s="0" t="n">
        <f aca="false">O1402+N1403</f>
        <v>116076.225606267</v>
      </c>
      <c r="P1403" s="0" t="n">
        <f aca="false">MIN($B$5,P1402+K1403*$B$6-I1403)</f>
        <v>154.09648242824</v>
      </c>
      <c r="Q1403" s="0" t="n">
        <f aca="false">MAX(0,F1403-H1403-K1403-L1403)</f>
        <v>0</v>
      </c>
    </row>
    <row r="1404" customFormat="false" ht="15" hidden="false" customHeight="false" outlineLevel="0" collapsed="false">
      <c r="A1404" s="0" t="n">
        <f aca="false">'Profiles 8760'!A1393</f>
        <v>1391</v>
      </c>
      <c r="B1404" s="0" t="n">
        <f aca="false">'Profiles 8760'!B1393</f>
        <v>2</v>
      </c>
      <c r="C1404" s="0" t="n">
        <f aca="false">'Profiles 8760'!E1393</f>
        <v>0</v>
      </c>
      <c r="D1404" s="0" t="n">
        <f aca="false">'Profiles 8760'!F1393</f>
        <v>0</v>
      </c>
      <c r="E1404" s="0" t="n">
        <f aca="false">'Profiles 8760'!G1393</f>
        <v>0.076501</v>
      </c>
      <c r="F1404" s="0" t="n">
        <f aca="false">D1404*Assumptions!$C$11*$B$7+E1404*Assumptions!$C$12*$B$8</f>
        <v>3.1288909</v>
      </c>
      <c r="G1404" s="0" t="n">
        <f aca="false">C1404*Assumptions!$C$15</f>
        <v>0</v>
      </c>
      <c r="H1404" s="0" t="n">
        <f aca="false">MIN(F1404,G1404)</f>
        <v>0</v>
      </c>
      <c r="I1404" s="0" t="n">
        <f aca="false">IF(C1404=1,MIN(G1404-H1404,Assumptions!$C$13,P1403),0)</f>
        <v>0</v>
      </c>
      <c r="J1404" s="0" t="n">
        <f aca="false">H1404+I1404</f>
        <v>0</v>
      </c>
      <c r="K1404" s="0" t="n">
        <f aca="false">MIN(IF(C1404=1,F1404-H1404,F1404),Assumptions!$C$13,MAX(0,($B$5-P1403)/$B$6))</f>
        <v>3.1288909</v>
      </c>
      <c r="L1404" s="0" t="n">
        <f aca="false">IF(C1404=1,0,MIN(F1404-K1404,Assumptions!$C$15,MAX(0,$B$10-O1403-M1404)))</f>
        <v>0</v>
      </c>
      <c r="M1404" s="0" t="n">
        <f aca="false">'Profiles 8760'!H1393</f>
        <v>245600</v>
      </c>
      <c r="N1404" s="0" t="n">
        <f aca="false">J1404+L1404</f>
        <v>0</v>
      </c>
      <c r="O1404" s="0" t="n">
        <f aca="false">O1403+N1404</f>
        <v>116076.225606267</v>
      </c>
      <c r="P1404" s="0" t="n">
        <f aca="false">MIN($B$5,P1403+K1404*$B$6-I1404)</f>
        <v>156.80860506036</v>
      </c>
      <c r="Q1404" s="0" t="n">
        <f aca="false">MAX(0,F1404-H1404-K1404-L1404)</f>
        <v>0</v>
      </c>
    </row>
    <row r="1405" customFormat="false" ht="15" hidden="false" customHeight="false" outlineLevel="0" collapsed="false">
      <c r="A1405" s="0" t="n">
        <f aca="false">'Profiles 8760'!A1394</f>
        <v>1392</v>
      </c>
      <c r="B1405" s="0" t="n">
        <f aca="false">'Profiles 8760'!B1394</f>
        <v>2</v>
      </c>
      <c r="C1405" s="0" t="n">
        <f aca="false">'Profiles 8760'!E1394</f>
        <v>0</v>
      </c>
      <c r="D1405" s="0" t="n">
        <f aca="false">'Profiles 8760'!F1394</f>
        <v>0</v>
      </c>
      <c r="E1405" s="0" t="n">
        <f aca="false">'Profiles 8760'!G1394</f>
        <v>0.087459</v>
      </c>
      <c r="F1405" s="0" t="n">
        <f aca="false">D1405*Assumptions!$C$11*$B$7+E1405*Assumptions!$C$12*$B$8</f>
        <v>3.5770731</v>
      </c>
      <c r="G1405" s="0" t="n">
        <f aca="false">C1405*Assumptions!$C$15</f>
        <v>0</v>
      </c>
      <c r="H1405" s="0" t="n">
        <f aca="false">MIN(F1405,G1405)</f>
        <v>0</v>
      </c>
      <c r="I1405" s="0" t="n">
        <f aca="false">IF(C1405=1,MIN(G1405-H1405,Assumptions!$C$13,P1404),0)</f>
        <v>0</v>
      </c>
      <c r="J1405" s="0" t="n">
        <f aca="false">H1405+I1405</f>
        <v>0</v>
      </c>
      <c r="K1405" s="0" t="n">
        <f aca="false">MIN(IF(C1405=1,F1405-H1405,F1405),Assumptions!$C$13,MAX(0,($B$5-P1404)/$B$6))</f>
        <v>3.5770731</v>
      </c>
      <c r="L1405" s="0" t="n">
        <f aca="false">IF(C1405=1,0,MIN(F1405-K1405,Assumptions!$C$15,MAX(0,$B$10-O1404-M1405)))</f>
        <v>0</v>
      </c>
      <c r="M1405" s="0" t="n">
        <f aca="false">'Profiles 8760'!H1394</f>
        <v>245600</v>
      </c>
      <c r="N1405" s="0" t="n">
        <f aca="false">J1405+L1405</f>
        <v>0</v>
      </c>
      <c r="O1405" s="0" t="n">
        <f aca="false">O1404+N1405</f>
        <v>116076.225606267</v>
      </c>
      <c r="P1405" s="0" t="n">
        <f aca="false">MIN($B$5,P1404+K1405*$B$6-I1405)</f>
        <v>159.90921202344</v>
      </c>
      <c r="Q1405" s="0" t="n">
        <f aca="false">MAX(0,F1405-H1405-K1405-L1405)</f>
        <v>0</v>
      </c>
    </row>
    <row r="1406" customFormat="false" ht="15" hidden="false" customHeight="false" outlineLevel="0" collapsed="false">
      <c r="A1406" s="0" t="n">
        <f aca="false">'Profiles 8760'!A1395</f>
        <v>1393</v>
      </c>
      <c r="B1406" s="0" t="n">
        <f aca="false">'Profiles 8760'!B1395</f>
        <v>2</v>
      </c>
      <c r="C1406" s="0" t="n">
        <f aca="false">'Profiles 8760'!E1395</f>
        <v>0</v>
      </c>
      <c r="D1406" s="0" t="n">
        <f aca="false">'Profiles 8760'!F1395</f>
        <v>0</v>
      </c>
      <c r="E1406" s="0" t="n">
        <f aca="false">'Profiles 8760'!G1395</f>
        <v>0.08143</v>
      </c>
      <c r="F1406" s="0" t="n">
        <f aca="false">D1406*Assumptions!$C$11*$B$7+E1406*Assumptions!$C$12*$B$8</f>
        <v>3.330487</v>
      </c>
      <c r="G1406" s="0" t="n">
        <f aca="false">C1406*Assumptions!$C$15</f>
        <v>0</v>
      </c>
      <c r="H1406" s="0" t="n">
        <f aca="false">MIN(F1406,G1406)</f>
        <v>0</v>
      </c>
      <c r="I1406" s="0" t="n">
        <f aca="false">IF(C1406=1,MIN(G1406-H1406,Assumptions!$C$13,P1405),0)</f>
        <v>0</v>
      </c>
      <c r="J1406" s="0" t="n">
        <f aca="false">H1406+I1406</f>
        <v>0</v>
      </c>
      <c r="K1406" s="0" t="n">
        <f aca="false">MIN(IF(C1406=1,F1406-H1406,F1406),Assumptions!$C$13,MAX(0,($B$5-P1405)/$B$6))</f>
        <v>3.330487</v>
      </c>
      <c r="L1406" s="0" t="n">
        <f aca="false">IF(C1406=1,0,MIN(F1406-K1406,Assumptions!$C$15,MAX(0,$B$10-O1405-M1406)))</f>
        <v>0</v>
      </c>
      <c r="M1406" s="0" t="n">
        <f aca="false">'Profiles 8760'!H1395</f>
        <v>245600</v>
      </c>
      <c r="N1406" s="0" t="n">
        <f aca="false">J1406+L1406</f>
        <v>0</v>
      </c>
      <c r="O1406" s="0" t="n">
        <f aca="false">O1405+N1406</f>
        <v>116076.225606267</v>
      </c>
      <c r="P1406" s="0" t="n">
        <f aca="false">MIN($B$5,P1405+K1406*$B$6-I1406)</f>
        <v>162.79607815504</v>
      </c>
      <c r="Q1406" s="0" t="n">
        <f aca="false">MAX(0,F1406-H1406-K1406-L1406)</f>
        <v>0</v>
      </c>
    </row>
    <row r="1407" customFormat="false" ht="15" hidden="false" customHeight="false" outlineLevel="0" collapsed="false">
      <c r="A1407" s="0" t="n">
        <f aca="false">'Profiles 8760'!A1396</f>
        <v>1394</v>
      </c>
      <c r="B1407" s="0" t="n">
        <f aca="false">'Profiles 8760'!B1396</f>
        <v>2</v>
      </c>
      <c r="C1407" s="0" t="n">
        <f aca="false">'Profiles 8760'!E1396</f>
        <v>0</v>
      </c>
      <c r="D1407" s="0" t="n">
        <f aca="false">'Profiles 8760'!F1396</f>
        <v>0</v>
      </c>
      <c r="E1407" s="0" t="n">
        <f aca="false">'Profiles 8760'!G1396</f>
        <v>0.065699</v>
      </c>
      <c r="F1407" s="0" t="n">
        <f aca="false">D1407*Assumptions!$C$11*$B$7+E1407*Assumptions!$C$12*$B$8</f>
        <v>2.6870891</v>
      </c>
      <c r="G1407" s="0" t="n">
        <f aca="false">C1407*Assumptions!$C$15</f>
        <v>0</v>
      </c>
      <c r="H1407" s="0" t="n">
        <f aca="false">MIN(F1407,G1407)</f>
        <v>0</v>
      </c>
      <c r="I1407" s="0" t="n">
        <f aca="false">IF(C1407=1,MIN(G1407-H1407,Assumptions!$C$13,P1406),0)</f>
        <v>0</v>
      </c>
      <c r="J1407" s="0" t="n">
        <f aca="false">H1407+I1407</f>
        <v>0</v>
      </c>
      <c r="K1407" s="0" t="n">
        <f aca="false">MIN(IF(C1407=1,F1407-H1407,F1407),Assumptions!$C$13,MAX(0,($B$5-P1406)/$B$6))</f>
        <v>2.6870891</v>
      </c>
      <c r="L1407" s="0" t="n">
        <f aca="false">IF(C1407=1,0,MIN(F1407-K1407,Assumptions!$C$15,MAX(0,$B$10-O1406-M1407)))</f>
        <v>0</v>
      </c>
      <c r="M1407" s="0" t="n">
        <f aca="false">'Profiles 8760'!H1396</f>
        <v>245600</v>
      </c>
      <c r="N1407" s="0" t="n">
        <f aca="false">J1407+L1407</f>
        <v>0</v>
      </c>
      <c r="O1407" s="0" t="n">
        <f aca="false">O1406+N1407</f>
        <v>116076.225606267</v>
      </c>
      <c r="P1407" s="0" t="n">
        <f aca="false">MIN($B$5,P1406+K1407*$B$6-I1407)</f>
        <v>165.12524698692</v>
      </c>
      <c r="Q1407" s="0" t="n">
        <f aca="false">MAX(0,F1407-H1407-K1407-L1407)</f>
        <v>0</v>
      </c>
    </row>
    <row r="1408" customFormat="false" ht="15" hidden="false" customHeight="false" outlineLevel="0" collapsed="false">
      <c r="A1408" s="0" t="n">
        <f aca="false">'Profiles 8760'!A1397</f>
        <v>1395</v>
      </c>
      <c r="B1408" s="0" t="n">
        <f aca="false">'Profiles 8760'!B1397</f>
        <v>2</v>
      </c>
      <c r="C1408" s="0" t="n">
        <f aca="false">'Profiles 8760'!E1397</f>
        <v>0</v>
      </c>
      <c r="D1408" s="0" t="n">
        <f aca="false">'Profiles 8760'!F1397</f>
        <v>0</v>
      </c>
      <c r="E1408" s="0" t="n">
        <f aca="false">'Profiles 8760'!G1397</f>
        <v>0.053743</v>
      </c>
      <c r="F1408" s="0" t="n">
        <f aca="false">D1408*Assumptions!$C$11*$B$7+E1408*Assumptions!$C$12*$B$8</f>
        <v>2.1980887</v>
      </c>
      <c r="G1408" s="0" t="n">
        <f aca="false">C1408*Assumptions!$C$15</f>
        <v>0</v>
      </c>
      <c r="H1408" s="0" t="n">
        <f aca="false">MIN(F1408,G1408)</f>
        <v>0</v>
      </c>
      <c r="I1408" s="0" t="n">
        <f aca="false">IF(C1408=1,MIN(G1408-H1408,Assumptions!$C$13,P1407),0)</f>
        <v>0</v>
      </c>
      <c r="J1408" s="0" t="n">
        <f aca="false">H1408+I1408</f>
        <v>0</v>
      </c>
      <c r="K1408" s="0" t="n">
        <f aca="false">MIN(IF(C1408=1,F1408-H1408,F1408),Assumptions!$C$13,MAX(0,($B$5-P1407)/$B$6))</f>
        <v>2.1980887</v>
      </c>
      <c r="L1408" s="0" t="n">
        <f aca="false">IF(C1408=1,0,MIN(F1408-K1408,Assumptions!$C$15,MAX(0,$B$10-O1407-M1408)))</f>
        <v>0</v>
      </c>
      <c r="M1408" s="0" t="n">
        <f aca="false">'Profiles 8760'!H1397</f>
        <v>245600</v>
      </c>
      <c r="N1408" s="0" t="n">
        <f aca="false">J1408+L1408</f>
        <v>0</v>
      </c>
      <c r="O1408" s="0" t="n">
        <f aca="false">O1407+N1408</f>
        <v>116076.225606267</v>
      </c>
      <c r="P1408" s="0" t="n">
        <f aca="false">MIN($B$5,P1407+K1408*$B$6-I1408)</f>
        <v>167.03055027208</v>
      </c>
      <c r="Q1408" s="0" t="n">
        <f aca="false">MAX(0,F1408-H1408-K1408-L1408)</f>
        <v>0</v>
      </c>
    </row>
    <row r="1409" customFormat="false" ht="15" hidden="false" customHeight="false" outlineLevel="0" collapsed="false">
      <c r="A1409" s="0" t="n">
        <f aca="false">'Profiles 8760'!A1398</f>
        <v>1396</v>
      </c>
      <c r="B1409" s="0" t="n">
        <f aca="false">'Profiles 8760'!B1398</f>
        <v>2</v>
      </c>
      <c r="C1409" s="0" t="n">
        <f aca="false">'Profiles 8760'!E1398</f>
        <v>0</v>
      </c>
      <c r="D1409" s="0" t="n">
        <f aca="false">'Profiles 8760'!F1398</f>
        <v>0</v>
      </c>
      <c r="E1409" s="0" t="n">
        <f aca="false">'Profiles 8760'!G1398</f>
        <v>0.074169</v>
      </c>
      <c r="F1409" s="0" t="n">
        <f aca="false">D1409*Assumptions!$C$11*$B$7+E1409*Assumptions!$C$12*$B$8</f>
        <v>3.0335121</v>
      </c>
      <c r="G1409" s="0" t="n">
        <f aca="false">C1409*Assumptions!$C$15</f>
        <v>0</v>
      </c>
      <c r="H1409" s="0" t="n">
        <f aca="false">MIN(F1409,G1409)</f>
        <v>0</v>
      </c>
      <c r="I1409" s="0" t="n">
        <f aca="false">IF(C1409=1,MIN(G1409-H1409,Assumptions!$C$13,P1408),0)</f>
        <v>0</v>
      </c>
      <c r="J1409" s="0" t="n">
        <f aca="false">H1409+I1409</f>
        <v>0</v>
      </c>
      <c r="K1409" s="0" t="n">
        <f aca="false">MIN(IF(C1409=1,F1409-H1409,F1409),Assumptions!$C$13,MAX(0,($B$5-P1408)/$B$6))</f>
        <v>3.0335121</v>
      </c>
      <c r="L1409" s="0" t="n">
        <f aca="false">IF(C1409=1,0,MIN(F1409-K1409,Assumptions!$C$15,MAX(0,$B$10-O1408-M1409)))</f>
        <v>0</v>
      </c>
      <c r="M1409" s="0" t="n">
        <f aca="false">'Profiles 8760'!H1398</f>
        <v>245600</v>
      </c>
      <c r="N1409" s="0" t="n">
        <f aca="false">J1409+L1409</f>
        <v>0</v>
      </c>
      <c r="O1409" s="0" t="n">
        <f aca="false">O1408+N1409</f>
        <v>116076.225606267</v>
      </c>
      <c r="P1409" s="0" t="n">
        <f aca="false">MIN($B$5,P1408+K1409*$B$6-I1409)</f>
        <v>169.65999856036</v>
      </c>
      <c r="Q1409" s="0" t="n">
        <f aca="false">MAX(0,F1409-H1409-K1409-L1409)</f>
        <v>0</v>
      </c>
    </row>
    <row r="1410" customFormat="false" ht="15" hidden="false" customHeight="false" outlineLevel="0" collapsed="false">
      <c r="A1410" s="0" t="n">
        <f aca="false">'Profiles 8760'!A1399</f>
        <v>1397</v>
      </c>
      <c r="B1410" s="0" t="n">
        <f aca="false">'Profiles 8760'!B1399</f>
        <v>2</v>
      </c>
      <c r="C1410" s="0" t="n">
        <f aca="false">'Profiles 8760'!E1399</f>
        <v>0</v>
      </c>
      <c r="D1410" s="0" t="n">
        <f aca="false">'Profiles 8760'!F1399</f>
        <v>0</v>
      </c>
      <c r="E1410" s="0" t="n">
        <f aca="false">'Profiles 8760'!G1399</f>
        <v>0.068664</v>
      </c>
      <c r="F1410" s="0" t="n">
        <f aca="false">D1410*Assumptions!$C$11*$B$7+E1410*Assumptions!$C$12*$B$8</f>
        <v>2.8083576</v>
      </c>
      <c r="G1410" s="0" t="n">
        <f aca="false">C1410*Assumptions!$C$15</f>
        <v>0</v>
      </c>
      <c r="H1410" s="0" t="n">
        <f aca="false">MIN(F1410,G1410)</f>
        <v>0</v>
      </c>
      <c r="I1410" s="0" t="n">
        <f aca="false">IF(C1410=1,MIN(G1410-H1410,Assumptions!$C$13,P1409),0)</f>
        <v>0</v>
      </c>
      <c r="J1410" s="0" t="n">
        <f aca="false">H1410+I1410</f>
        <v>0</v>
      </c>
      <c r="K1410" s="0" t="n">
        <f aca="false">MIN(IF(C1410=1,F1410-H1410,F1410),Assumptions!$C$13,MAX(0,($B$5-P1409)/$B$6))</f>
        <v>2.8083576</v>
      </c>
      <c r="L1410" s="0" t="n">
        <f aca="false">IF(C1410=1,0,MIN(F1410-K1410,Assumptions!$C$15,MAX(0,$B$10-O1409-M1410)))</f>
        <v>0</v>
      </c>
      <c r="M1410" s="0" t="n">
        <f aca="false">'Profiles 8760'!H1399</f>
        <v>245600</v>
      </c>
      <c r="N1410" s="0" t="n">
        <f aca="false">J1410+L1410</f>
        <v>0</v>
      </c>
      <c r="O1410" s="0" t="n">
        <f aca="false">O1409+N1410</f>
        <v>116076.225606267</v>
      </c>
      <c r="P1410" s="0" t="n">
        <f aca="false">MIN($B$5,P1409+K1410*$B$6-I1410)</f>
        <v>172.09428292804</v>
      </c>
      <c r="Q1410" s="0" t="n">
        <f aca="false">MAX(0,F1410-H1410-K1410-L1410)</f>
        <v>0</v>
      </c>
    </row>
    <row r="1411" customFormat="false" ht="15" hidden="false" customHeight="false" outlineLevel="0" collapsed="false">
      <c r="A1411" s="0" t="n">
        <f aca="false">'Profiles 8760'!A1400</f>
        <v>1398</v>
      </c>
      <c r="B1411" s="0" t="n">
        <f aca="false">'Profiles 8760'!B1400</f>
        <v>2</v>
      </c>
      <c r="C1411" s="0" t="n">
        <f aca="false">'Profiles 8760'!E1400</f>
        <v>0</v>
      </c>
      <c r="D1411" s="0" t="n">
        <f aca="false">'Profiles 8760'!F1400</f>
        <v>0</v>
      </c>
      <c r="E1411" s="0" t="n">
        <f aca="false">'Profiles 8760'!G1400</f>
        <v>0.061559</v>
      </c>
      <c r="F1411" s="0" t="n">
        <f aca="false">D1411*Assumptions!$C$11*$B$7+E1411*Assumptions!$C$12*$B$8</f>
        <v>2.5177631</v>
      </c>
      <c r="G1411" s="0" t="n">
        <f aca="false">C1411*Assumptions!$C$15</f>
        <v>0</v>
      </c>
      <c r="H1411" s="0" t="n">
        <f aca="false">MIN(F1411,G1411)</f>
        <v>0</v>
      </c>
      <c r="I1411" s="0" t="n">
        <f aca="false">IF(C1411=1,MIN(G1411-H1411,Assumptions!$C$13,P1410),0)</f>
        <v>0</v>
      </c>
      <c r="J1411" s="0" t="n">
        <f aca="false">H1411+I1411</f>
        <v>0</v>
      </c>
      <c r="K1411" s="0" t="n">
        <f aca="false">MIN(IF(C1411=1,F1411-H1411,F1411),Assumptions!$C$13,MAX(0,($B$5-P1410)/$B$6))</f>
        <v>2.5177631</v>
      </c>
      <c r="L1411" s="0" t="n">
        <f aca="false">IF(C1411=1,0,MIN(F1411-K1411,Assumptions!$C$15,MAX(0,$B$10-O1410-M1411)))</f>
        <v>0</v>
      </c>
      <c r="M1411" s="0" t="n">
        <f aca="false">'Profiles 8760'!H1400</f>
        <v>245600</v>
      </c>
      <c r="N1411" s="0" t="n">
        <f aca="false">J1411+L1411</f>
        <v>0</v>
      </c>
      <c r="O1411" s="0" t="n">
        <f aca="false">O1410+N1411</f>
        <v>116076.225606267</v>
      </c>
      <c r="P1411" s="0" t="n">
        <f aca="false">MIN($B$5,P1410+K1411*$B$6-I1411)</f>
        <v>174.27667998312</v>
      </c>
      <c r="Q1411" s="0" t="n">
        <f aca="false">MAX(0,F1411-H1411-K1411-L1411)</f>
        <v>0</v>
      </c>
    </row>
    <row r="1412" customFormat="false" ht="15" hidden="false" customHeight="false" outlineLevel="0" collapsed="false">
      <c r="A1412" s="0" t="n">
        <f aca="false">'Profiles 8760'!A1401</f>
        <v>1399</v>
      </c>
      <c r="B1412" s="0" t="n">
        <f aca="false">'Profiles 8760'!B1401</f>
        <v>2</v>
      </c>
      <c r="C1412" s="0" t="n">
        <f aca="false">'Profiles 8760'!E1401</f>
        <v>0</v>
      </c>
      <c r="D1412" s="0" t="n">
        <f aca="false">'Profiles 8760'!F1401</f>
        <v>0</v>
      </c>
      <c r="E1412" s="0" t="n">
        <f aca="false">'Profiles 8760'!G1401</f>
        <v>0.087762</v>
      </c>
      <c r="F1412" s="0" t="n">
        <f aca="false">D1412*Assumptions!$C$11*$B$7+E1412*Assumptions!$C$12*$B$8</f>
        <v>3.5894658</v>
      </c>
      <c r="G1412" s="0" t="n">
        <f aca="false">C1412*Assumptions!$C$15</f>
        <v>0</v>
      </c>
      <c r="H1412" s="0" t="n">
        <f aca="false">MIN(F1412,G1412)</f>
        <v>0</v>
      </c>
      <c r="I1412" s="0" t="n">
        <f aca="false">IF(C1412=1,MIN(G1412-H1412,Assumptions!$C$13,P1411),0)</f>
        <v>0</v>
      </c>
      <c r="J1412" s="0" t="n">
        <f aca="false">H1412+I1412</f>
        <v>0</v>
      </c>
      <c r="K1412" s="0" t="n">
        <f aca="false">MIN(IF(C1412=1,F1412-H1412,F1412),Assumptions!$C$13,MAX(0,($B$5-P1411)/$B$6))</f>
        <v>3.5894658</v>
      </c>
      <c r="L1412" s="0" t="n">
        <f aca="false">IF(C1412=1,0,MIN(F1412-K1412,Assumptions!$C$15,MAX(0,$B$10-O1411-M1412)))</f>
        <v>0</v>
      </c>
      <c r="M1412" s="0" t="n">
        <f aca="false">'Profiles 8760'!H1401</f>
        <v>245600</v>
      </c>
      <c r="N1412" s="0" t="n">
        <f aca="false">J1412+L1412</f>
        <v>0</v>
      </c>
      <c r="O1412" s="0" t="n">
        <f aca="false">O1411+N1412</f>
        <v>116076.225606267</v>
      </c>
      <c r="P1412" s="0" t="n">
        <f aca="false">MIN($B$5,P1411+K1412*$B$6-I1412)</f>
        <v>177.38802893856</v>
      </c>
      <c r="Q1412" s="0" t="n">
        <f aca="false">MAX(0,F1412-H1412-K1412-L1412)</f>
        <v>0</v>
      </c>
    </row>
    <row r="1413" customFormat="false" ht="15" hidden="false" customHeight="false" outlineLevel="0" collapsed="false">
      <c r="A1413" s="0" t="n">
        <f aca="false">'Profiles 8760'!A1402</f>
        <v>1400</v>
      </c>
      <c r="B1413" s="0" t="n">
        <f aca="false">'Profiles 8760'!B1402</f>
        <v>2</v>
      </c>
      <c r="C1413" s="0" t="n">
        <f aca="false">'Profiles 8760'!E1402</f>
        <v>1</v>
      </c>
      <c r="D1413" s="0" t="n">
        <f aca="false">'Profiles 8760'!F1402</f>
        <v>0.146929</v>
      </c>
      <c r="E1413" s="0" t="n">
        <f aca="false">'Profiles 8760'!G1402</f>
        <v>0.086613</v>
      </c>
      <c r="F1413" s="0" t="n">
        <f aca="false">D1413*Assumptions!$C$11*$B$7+E1413*Assumptions!$C$12*$B$8</f>
        <v>45.9755669</v>
      </c>
      <c r="G1413" s="0" t="n">
        <f aca="false">C1413*Assumptions!$C$15</f>
        <v>200</v>
      </c>
      <c r="H1413" s="0" t="n">
        <f aca="false">MIN(F1413,G1413)</f>
        <v>45.9755669</v>
      </c>
      <c r="I1413" s="0" t="n">
        <f aca="false">IF(C1413=1,MIN(G1413-H1413,Assumptions!$C$13,P1412),0)</f>
        <v>154.0244331</v>
      </c>
      <c r="J1413" s="0" t="n">
        <f aca="false">H1413+I1413</f>
        <v>200</v>
      </c>
      <c r="K1413" s="0" t="n">
        <f aca="false">MIN(IF(C1413=1,F1413-H1413,F1413),Assumptions!$C$13,MAX(0,($B$5-P1412)/$B$6))</f>
        <v>0</v>
      </c>
      <c r="L1413" s="0" t="n">
        <f aca="false">IF(C1413=1,0,MIN(F1413-K1413,Assumptions!$C$15,MAX(0,$B$10-O1412-M1413)))</f>
        <v>0</v>
      </c>
      <c r="M1413" s="0" t="n">
        <f aca="false">'Profiles 8760'!H1402</f>
        <v>245400</v>
      </c>
      <c r="N1413" s="0" t="n">
        <f aca="false">J1413+L1413</f>
        <v>200</v>
      </c>
      <c r="O1413" s="0" t="n">
        <f aca="false">O1412+N1413</f>
        <v>116276.225606267</v>
      </c>
      <c r="P1413" s="0" t="n">
        <f aca="false">MIN($B$5,P1412+K1413*$B$6-I1413)</f>
        <v>23.36359583856</v>
      </c>
      <c r="Q1413" s="0" t="n">
        <f aca="false">MAX(0,F1413-H1413-K1413-L1413)</f>
        <v>0</v>
      </c>
    </row>
    <row r="1414" customFormat="false" ht="15" hidden="false" customHeight="false" outlineLevel="0" collapsed="false">
      <c r="A1414" s="0" t="n">
        <f aca="false">'Profiles 8760'!A1403</f>
        <v>1401</v>
      </c>
      <c r="B1414" s="0" t="n">
        <f aca="false">'Profiles 8760'!B1403</f>
        <v>2</v>
      </c>
      <c r="C1414" s="0" t="n">
        <f aca="false">'Profiles 8760'!E1403</f>
        <v>1</v>
      </c>
      <c r="D1414" s="0" t="n">
        <f aca="false">'Profiles 8760'!F1403</f>
        <v>0.496324</v>
      </c>
      <c r="E1414" s="0" t="n">
        <f aca="false">'Profiles 8760'!G1403</f>
        <v>0.162754</v>
      </c>
      <c r="F1414" s="0" t="n">
        <f aca="false">D1414*Assumptions!$C$11*$B$7+E1414*Assumptions!$C$12*$B$8</f>
        <v>149.9950098</v>
      </c>
      <c r="G1414" s="0" t="n">
        <f aca="false">C1414*Assumptions!$C$15</f>
        <v>200</v>
      </c>
      <c r="H1414" s="0" t="n">
        <f aca="false">MIN(F1414,G1414)</f>
        <v>149.9950098</v>
      </c>
      <c r="I1414" s="0" t="n">
        <f aca="false">IF(C1414=1,MIN(G1414-H1414,Assumptions!$C$13,P1413),0)</f>
        <v>23.36359583856</v>
      </c>
      <c r="J1414" s="0" t="n">
        <f aca="false">H1414+I1414</f>
        <v>173.35860563856</v>
      </c>
      <c r="K1414" s="0" t="n">
        <f aca="false">MIN(IF(C1414=1,F1414-H1414,F1414),Assumptions!$C$13,MAX(0,($B$5-P1413)/$B$6))</f>
        <v>0</v>
      </c>
      <c r="L1414" s="0" t="n">
        <f aca="false">IF(C1414=1,0,MIN(F1414-K1414,Assumptions!$C$15,MAX(0,$B$10-O1413-M1414)))</f>
        <v>0</v>
      </c>
      <c r="M1414" s="0" t="n">
        <f aca="false">'Profiles 8760'!H1403</f>
        <v>245200</v>
      </c>
      <c r="N1414" s="0" t="n">
        <f aca="false">J1414+L1414</f>
        <v>173.35860563856</v>
      </c>
      <c r="O1414" s="0" t="n">
        <f aca="false">O1413+N1414</f>
        <v>116449.584211905</v>
      </c>
      <c r="P1414" s="0" t="n">
        <f aca="false">MIN($B$5,P1413+K1414*$B$6-I1414)</f>
        <v>0</v>
      </c>
      <c r="Q1414" s="0" t="n">
        <f aca="false">MAX(0,F1414-H1414-K1414-L1414)</f>
        <v>0</v>
      </c>
    </row>
    <row r="1415" customFormat="false" ht="15" hidden="false" customHeight="false" outlineLevel="0" collapsed="false">
      <c r="A1415" s="0" t="n">
        <f aca="false">'Profiles 8760'!A1404</f>
        <v>1402</v>
      </c>
      <c r="B1415" s="0" t="n">
        <f aca="false">'Profiles 8760'!B1404</f>
        <v>2</v>
      </c>
      <c r="C1415" s="0" t="n">
        <f aca="false">'Profiles 8760'!E1404</f>
        <v>0</v>
      </c>
      <c r="D1415" s="0" t="n">
        <f aca="false">'Profiles 8760'!F1404</f>
        <v>0.871402</v>
      </c>
      <c r="E1415" s="0" t="n">
        <f aca="false">'Profiles 8760'!G1404</f>
        <v>0.266677</v>
      </c>
      <c r="F1415" s="0" t="n">
        <f aca="false">D1415*Assumptions!$C$11*$B$7+E1415*Assumptions!$C$12*$B$8</f>
        <v>262.5679869</v>
      </c>
      <c r="G1415" s="0" t="n">
        <f aca="false">C1415*Assumptions!$C$15</f>
        <v>0</v>
      </c>
      <c r="H1415" s="0" t="n">
        <f aca="false">MIN(F1415,G1415)</f>
        <v>0</v>
      </c>
      <c r="I1415" s="0" t="n">
        <f aca="false">IF(C1415=1,MIN(G1415-H1415,Assumptions!$C$13,P1414),0)</f>
        <v>0</v>
      </c>
      <c r="J1415" s="0" t="n">
        <f aca="false">H1415+I1415</f>
        <v>0</v>
      </c>
      <c r="K1415" s="0" t="n">
        <f aca="false">MIN(IF(C1415=1,F1415-H1415,F1415),Assumptions!$C$13,MAX(0,($B$5-P1414)/$B$6))</f>
        <v>180</v>
      </c>
      <c r="L1415" s="0" t="n">
        <f aca="false">IF(C1415=1,0,MIN(F1415-K1415,Assumptions!$C$15,MAX(0,$B$10-O1414-M1415)))</f>
        <v>82.5679869000001</v>
      </c>
      <c r="M1415" s="0" t="n">
        <f aca="false">'Profiles 8760'!H1404</f>
        <v>245200</v>
      </c>
      <c r="N1415" s="0" t="n">
        <f aca="false">J1415+L1415</f>
        <v>82.5679869000001</v>
      </c>
      <c r="O1415" s="0" t="n">
        <f aca="false">O1414+N1415</f>
        <v>116532.152198805</v>
      </c>
      <c r="P1415" s="0" t="n">
        <f aca="false">MIN($B$5,P1414+K1415*$B$6-I1415)</f>
        <v>156.024</v>
      </c>
      <c r="Q1415" s="0" t="n">
        <f aca="false">MAX(0,F1415-H1415-K1415-L1415)</f>
        <v>0</v>
      </c>
    </row>
    <row r="1416" customFormat="false" ht="15" hidden="false" customHeight="false" outlineLevel="0" collapsed="false">
      <c r="A1416" s="0" t="n">
        <f aca="false">'Profiles 8760'!A1405</f>
        <v>1403</v>
      </c>
      <c r="B1416" s="0" t="n">
        <f aca="false">'Profiles 8760'!B1405</f>
        <v>2</v>
      </c>
      <c r="C1416" s="0" t="n">
        <f aca="false">'Profiles 8760'!E1405</f>
        <v>0</v>
      </c>
      <c r="D1416" s="0" t="n">
        <f aca="false">'Profiles 8760'!F1405</f>
        <v>1</v>
      </c>
      <c r="E1416" s="0" t="n">
        <f aca="false">'Profiles 8760'!G1405</f>
        <v>0.299249</v>
      </c>
      <c r="F1416" s="0" t="n">
        <f aca="false">D1416*Assumptions!$C$11*$B$7+E1416*Assumptions!$C$12*$B$8</f>
        <v>301.0392841</v>
      </c>
      <c r="G1416" s="0" t="n">
        <f aca="false">C1416*Assumptions!$C$15</f>
        <v>0</v>
      </c>
      <c r="H1416" s="0" t="n">
        <f aca="false">MIN(F1416,G1416)</f>
        <v>0</v>
      </c>
      <c r="I1416" s="0" t="n">
        <f aca="false">IF(C1416=1,MIN(G1416-H1416,Assumptions!$C$13,P1415),0)</f>
        <v>0</v>
      </c>
      <c r="J1416" s="0" t="n">
        <f aca="false">H1416+I1416</f>
        <v>0</v>
      </c>
      <c r="K1416" s="0" t="n">
        <f aca="false">MIN(IF(C1416=1,F1416-H1416,F1416),Assumptions!$C$13,MAX(0,($B$5-P1415)/$B$6))</f>
        <v>180</v>
      </c>
      <c r="L1416" s="0" t="n">
        <f aca="false">IF(C1416=1,0,MIN(F1416-K1416,Assumptions!$C$15,MAX(0,$B$10-O1415-M1416)))</f>
        <v>121.0392841</v>
      </c>
      <c r="M1416" s="0" t="n">
        <f aca="false">'Profiles 8760'!H1405</f>
        <v>245200</v>
      </c>
      <c r="N1416" s="0" t="n">
        <f aca="false">J1416+L1416</f>
        <v>121.0392841</v>
      </c>
      <c r="O1416" s="0" t="n">
        <f aca="false">O1415+N1416</f>
        <v>116653.191482905</v>
      </c>
      <c r="P1416" s="0" t="n">
        <f aca="false">MIN($B$5,P1415+K1416*$B$6-I1416)</f>
        <v>312.048</v>
      </c>
      <c r="Q1416" s="0" t="n">
        <f aca="false">MAX(0,F1416-H1416-K1416-L1416)</f>
        <v>0</v>
      </c>
    </row>
    <row r="1417" customFormat="false" ht="15" hidden="false" customHeight="false" outlineLevel="0" collapsed="false">
      <c r="A1417" s="0" t="n">
        <f aca="false">'Profiles 8760'!A1406</f>
        <v>1404</v>
      </c>
      <c r="B1417" s="0" t="n">
        <f aca="false">'Profiles 8760'!B1406</f>
        <v>2</v>
      </c>
      <c r="C1417" s="0" t="n">
        <f aca="false">'Profiles 8760'!E1406</f>
        <v>0</v>
      </c>
      <c r="D1417" s="0" t="n">
        <f aca="false">'Profiles 8760'!F1406</f>
        <v>1</v>
      </c>
      <c r="E1417" s="0" t="n">
        <f aca="false">'Profiles 8760'!G1406</f>
        <v>0.270318</v>
      </c>
      <c r="F1417" s="0" t="n">
        <f aca="false">D1417*Assumptions!$C$11*$B$7+E1417*Assumptions!$C$12*$B$8</f>
        <v>299.8560062</v>
      </c>
      <c r="G1417" s="0" t="n">
        <f aca="false">C1417*Assumptions!$C$15</f>
        <v>0</v>
      </c>
      <c r="H1417" s="0" t="n">
        <f aca="false">MIN(F1417,G1417)</f>
        <v>0</v>
      </c>
      <c r="I1417" s="0" t="n">
        <f aca="false">IF(C1417=1,MIN(G1417-H1417,Assumptions!$C$13,P1416),0)</f>
        <v>0</v>
      </c>
      <c r="J1417" s="0" t="n">
        <f aca="false">H1417+I1417</f>
        <v>0</v>
      </c>
      <c r="K1417" s="0" t="n">
        <f aca="false">MIN(IF(C1417=1,F1417-H1417,F1417),Assumptions!$C$13,MAX(0,($B$5-P1416)/$B$6))</f>
        <v>180</v>
      </c>
      <c r="L1417" s="0" t="n">
        <f aca="false">IF(C1417=1,0,MIN(F1417-K1417,Assumptions!$C$15,MAX(0,$B$10-O1416-M1417)))</f>
        <v>119.8560062</v>
      </c>
      <c r="M1417" s="0" t="n">
        <f aca="false">'Profiles 8760'!H1406</f>
        <v>245200</v>
      </c>
      <c r="N1417" s="0" t="n">
        <f aca="false">J1417+L1417</f>
        <v>119.8560062</v>
      </c>
      <c r="O1417" s="0" t="n">
        <f aca="false">O1416+N1417</f>
        <v>116773.047489105</v>
      </c>
      <c r="P1417" s="0" t="n">
        <f aca="false">MIN($B$5,P1416+K1417*$B$6-I1417)</f>
        <v>468.072</v>
      </c>
      <c r="Q1417" s="0" t="n">
        <f aca="false">MAX(0,F1417-H1417-K1417-L1417)</f>
        <v>0</v>
      </c>
    </row>
    <row r="1418" customFormat="false" ht="15" hidden="false" customHeight="false" outlineLevel="0" collapsed="false">
      <c r="A1418" s="0" t="n">
        <f aca="false">'Profiles 8760'!A1407</f>
        <v>1405</v>
      </c>
      <c r="B1418" s="0" t="n">
        <f aca="false">'Profiles 8760'!B1407</f>
        <v>2</v>
      </c>
      <c r="C1418" s="0" t="n">
        <f aca="false">'Profiles 8760'!E1407</f>
        <v>0</v>
      </c>
      <c r="D1418" s="0" t="n">
        <f aca="false">'Profiles 8760'!F1407</f>
        <v>1</v>
      </c>
      <c r="E1418" s="0" t="n">
        <f aca="false">'Profiles 8760'!G1407</f>
        <v>0.342407</v>
      </c>
      <c r="F1418" s="0" t="n">
        <f aca="false">D1418*Assumptions!$C$11*$B$7+E1418*Assumptions!$C$12*$B$8</f>
        <v>302.8044463</v>
      </c>
      <c r="G1418" s="0" t="n">
        <f aca="false">C1418*Assumptions!$C$15</f>
        <v>0</v>
      </c>
      <c r="H1418" s="0" t="n">
        <f aca="false">MIN(F1418,G1418)</f>
        <v>0</v>
      </c>
      <c r="I1418" s="0" t="n">
        <f aca="false">IF(C1418=1,MIN(G1418-H1418,Assumptions!$C$13,P1417),0)</f>
        <v>0</v>
      </c>
      <c r="J1418" s="0" t="n">
        <f aca="false">H1418+I1418</f>
        <v>0</v>
      </c>
      <c r="K1418" s="0" t="n">
        <f aca="false">MIN(IF(C1418=1,F1418-H1418,F1418),Assumptions!$C$13,MAX(0,($B$5-P1417)/$B$6))</f>
        <v>49.3054914628519</v>
      </c>
      <c r="L1418" s="0" t="n">
        <f aca="false">IF(C1418=1,0,MIN(F1418-K1418,Assumptions!$C$15,MAX(0,$B$10-O1417-M1418)))</f>
        <v>200</v>
      </c>
      <c r="M1418" s="0" t="n">
        <f aca="false">'Profiles 8760'!H1407</f>
        <v>245200</v>
      </c>
      <c r="N1418" s="0" t="n">
        <f aca="false">J1418+L1418</f>
        <v>200</v>
      </c>
      <c r="O1418" s="0" t="n">
        <f aca="false">O1417+N1418</f>
        <v>116973.047489105</v>
      </c>
      <c r="P1418" s="0" t="n">
        <f aca="false">MIN($B$5,P1417+K1418*$B$6-I1418)</f>
        <v>510.81</v>
      </c>
      <c r="Q1418" s="0" t="n">
        <f aca="false">MAX(0,F1418-H1418-K1418-L1418)</f>
        <v>53.4989548371481</v>
      </c>
    </row>
    <row r="1419" customFormat="false" ht="15" hidden="false" customHeight="false" outlineLevel="0" collapsed="false">
      <c r="A1419" s="0" t="n">
        <f aca="false">'Profiles 8760'!A1408</f>
        <v>1406</v>
      </c>
      <c r="B1419" s="0" t="n">
        <f aca="false">'Profiles 8760'!B1408</f>
        <v>2</v>
      </c>
      <c r="C1419" s="0" t="n">
        <f aca="false">'Profiles 8760'!E1408</f>
        <v>0</v>
      </c>
      <c r="D1419" s="0" t="n">
        <f aca="false">'Profiles 8760'!F1408</f>
        <v>1</v>
      </c>
      <c r="E1419" s="0" t="n">
        <f aca="false">'Profiles 8760'!G1408</f>
        <v>0.408977</v>
      </c>
      <c r="F1419" s="0" t="n">
        <f aca="false">D1419*Assumptions!$C$11*$B$7+E1419*Assumptions!$C$12*$B$8</f>
        <v>305.5271593</v>
      </c>
      <c r="G1419" s="0" t="n">
        <f aca="false">C1419*Assumptions!$C$15</f>
        <v>0</v>
      </c>
      <c r="H1419" s="0" t="n">
        <f aca="false">MIN(F1419,G1419)</f>
        <v>0</v>
      </c>
      <c r="I1419" s="0" t="n">
        <f aca="false">IF(C1419=1,MIN(G1419-H1419,Assumptions!$C$13,P1418),0)</f>
        <v>0</v>
      </c>
      <c r="J1419" s="0" t="n">
        <f aca="false">H1419+I1419</f>
        <v>0</v>
      </c>
      <c r="K1419" s="0" t="n">
        <f aca="false">MIN(IF(C1419=1,F1419-H1419,F1419),Assumptions!$C$13,MAX(0,($B$5-P1418)/$B$6))</f>
        <v>0</v>
      </c>
      <c r="L1419" s="0" t="n">
        <f aca="false">IF(C1419=1,0,MIN(F1419-K1419,Assumptions!$C$15,MAX(0,$B$10-O1418-M1419)))</f>
        <v>200</v>
      </c>
      <c r="M1419" s="0" t="n">
        <f aca="false">'Profiles 8760'!H1408</f>
        <v>245200</v>
      </c>
      <c r="N1419" s="0" t="n">
        <f aca="false">J1419+L1419</f>
        <v>200</v>
      </c>
      <c r="O1419" s="0" t="n">
        <f aca="false">O1418+N1419</f>
        <v>117173.047489105</v>
      </c>
      <c r="P1419" s="0" t="n">
        <f aca="false">MIN($B$5,P1418+K1419*$B$6-I1419)</f>
        <v>510.81</v>
      </c>
      <c r="Q1419" s="0" t="n">
        <f aca="false">MAX(0,F1419-H1419-K1419-L1419)</f>
        <v>105.5271593</v>
      </c>
    </row>
    <row r="1420" customFormat="false" ht="15" hidden="false" customHeight="false" outlineLevel="0" collapsed="false">
      <c r="A1420" s="0" t="n">
        <f aca="false">'Profiles 8760'!A1409</f>
        <v>1407</v>
      </c>
      <c r="B1420" s="0" t="n">
        <f aca="false">'Profiles 8760'!B1409</f>
        <v>2</v>
      </c>
      <c r="C1420" s="0" t="n">
        <f aca="false">'Profiles 8760'!E1409</f>
        <v>0</v>
      </c>
      <c r="D1420" s="0" t="n">
        <f aca="false">'Profiles 8760'!F1409</f>
        <v>1</v>
      </c>
      <c r="E1420" s="0" t="n">
        <f aca="false">'Profiles 8760'!G1409</f>
        <v>0.288915</v>
      </c>
      <c r="F1420" s="0" t="n">
        <f aca="false">D1420*Assumptions!$C$11*$B$7+E1420*Assumptions!$C$12*$B$8</f>
        <v>300.6166235</v>
      </c>
      <c r="G1420" s="0" t="n">
        <f aca="false">C1420*Assumptions!$C$15</f>
        <v>0</v>
      </c>
      <c r="H1420" s="0" t="n">
        <f aca="false">MIN(F1420,G1420)</f>
        <v>0</v>
      </c>
      <c r="I1420" s="0" t="n">
        <f aca="false">IF(C1420=1,MIN(G1420-H1420,Assumptions!$C$13,P1419),0)</f>
        <v>0</v>
      </c>
      <c r="J1420" s="0" t="n">
        <f aca="false">H1420+I1420</f>
        <v>0</v>
      </c>
      <c r="K1420" s="0" t="n">
        <f aca="false">MIN(IF(C1420=1,F1420-H1420,F1420),Assumptions!$C$13,MAX(0,($B$5-P1419)/$B$6))</f>
        <v>0</v>
      </c>
      <c r="L1420" s="0" t="n">
        <f aca="false">IF(C1420=1,0,MIN(F1420-K1420,Assumptions!$C$15,MAX(0,$B$10-O1419-M1420)))</f>
        <v>200</v>
      </c>
      <c r="M1420" s="0" t="n">
        <f aca="false">'Profiles 8760'!H1409</f>
        <v>245200</v>
      </c>
      <c r="N1420" s="0" t="n">
        <f aca="false">J1420+L1420</f>
        <v>200</v>
      </c>
      <c r="O1420" s="0" t="n">
        <f aca="false">O1419+N1420</f>
        <v>117373.047489105</v>
      </c>
      <c r="P1420" s="0" t="n">
        <f aca="false">MIN($B$5,P1419+K1420*$B$6-I1420)</f>
        <v>510.81</v>
      </c>
      <c r="Q1420" s="0" t="n">
        <f aca="false">MAX(0,F1420-H1420-K1420-L1420)</f>
        <v>100.6166235</v>
      </c>
    </row>
    <row r="1421" customFormat="false" ht="15" hidden="false" customHeight="false" outlineLevel="0" collapsed="false">
      <c r="A1421" s="0" t="n">
        <f aca="false">'Profiles 8760'!A1410</f>
        <v>1408</v>
      </c>
      <c r="B1421" s="0" t="n">
        <f aca="false">'Profiles 8760'!B1410</f>
        <v>2</v>
      </c>
      <c r="C1421" s="0" t="n">
        <f aca="false">'Profiles 8760'!E1410</f>
        <v>0</v>
      </c>
      <c r="D1421" s="0" t="n">
        <f aca="false">'Profiles 8760'!F1410</f>
        <v>0.871402</v>
      </c>
      <c r="E1421" s="0" t="n">
        <f aca="false">'Profiles 8760'!G1410</f>
        <v>0.337478</v>
      </c>
      <c r="F1421" s="0" t="n">
        <f aca="false">D1421*Assumptions!$C$11*$B$7+E1421*Assumptions!$C$12*$B$8</f>
        <v>265.4637478</v>
      </c>
      <c r="G1421" s="0" t="n">
        <f aca="false">C1421*Assumptions!$C$15</f>
        <v>0</v>
      </c>
      <c r="H1421" s="0" t="n">
        <f aca="false">MIN(F1421,G1421)</f>
        <v>0</v>
      </c>
      <c r="I1421" s="0" t="n">
        <f aca="false">IF(C1421=1,MIN(G1421-H1421,Assumptions!$C$13,P1420),0)</f>
        <v>0</v>
      </c>
      <c r="J1421" s="0" t="n">
        <f aca="false">H1421+I1421</f>
        <v>0</v>
      </c>
      <c r="K1421" s="0" t="n">
        <f aca="false">MIN(IF(C1421=1,F1421-H1421,F1421),Assumptions!$C$13,MAX(0,($B$5-P1420)/$B$6))</f>
        <v>0</v>
      </c>
      <c r="L1421" s="0" t="n">
        <f aca="false">IF(C1421=1,0,MIN(F1421-K1421,Assumptions!$C$15,MAX(0,$B$10-O1420-M1421)))</f>
        <v>200</v>
      </c>
      <c r="M1421" s="0" t="n">
        <f aca="false">'Profiles 8760'!H1410</f>
        <v>245200</v>
      </c>
      <c r="N1421" s="0" t="n">
        <f aca="false">J1421+L1421</f>
        <v>200</v>
      </c>
      <c r="O1421" s="0" t="n">
        <f aca="false">O1420+N1421</f>
        <v>117573.047489105</v>
      </c>
      <c r="P1421" s="0" t="n">
        <f aca="false">MIN($B$5,P1420+K1421*$B$6-I1421)</f>
        <v>510.81</v>
      </c>
      <c r="Q1421" s="0" t="n">
        <f aca="false">MAX(0,F1421-H1421-K1421-L1421)</f>
        <v>65.4637478</v>
      </c>
    </row>
    <row r="1422" customFormat="false" ht="15" hidden="false" customHeight="false" outlineLevel="0" collapsed="false">
      <c r="A1422" s="0" t="n">
        <f aca="false">'Profiles 8760'!A1411</f>
        <v>1409</v>
      </c>
      <c r="B1422" s="0" t="n">
        <f aca="false">'Profiles 8760'!B1411</f>
        <v>2</v>
      </c>
      <c r="C1422" s="0" t="n">
        <f aca="false">'Profiles 8760'!E1411</f>
        <v>0</v>
      </c>
      <c r="D1422" s="0" t="n">
        <f aca="false">'Profiles 8760'!F1411</f>
        <v>0.496324</v>
      </c>
      <c r="E1422" s="0" t="n">
        <f aca="false">'Profiles 8760'!G1411</f>
        <v>0.236599</v>
      </c>
      <c r="F1422" s="0" t="n">
        <f aca="false">D1422*Assumptions!$C$11*$B$7+E1422*Assumptions!$C$12*$B$8</f>
        <v>153.0152703</v>
      </c>
      <c r="G1422" s="0" t="n">
        <f aca="false">C1422*Assumptions!$C$15</f>
        <v>0</v>
      </c>
      <c r="H1422" s="0" t="n">
        <f aca="false">MIN(F1422,G1422)</f>
        <v>0</v>
      </c>
      <c r="I1422" s="0" t="n">
        <f aca="false">IF(C1422=1,MIN(G1422-H1422,Assumptions!$C$13,P1421),0)</f>
        <v>0</v>
      </c>
      <c r="J1422" s="0" t="n">
        <f aca="false">H1422+I1422</f>
        <v>0</v>
      </c>
      <c r="K1422" s="0" t="n">
        <f aca="false">MIN(IF(C1422=1,F1422-H1422,F1422),Assumptions!$C$13,MAX(0,($B$5-P1421)/$B$6))</f>
        <v>0</v>
      </c>
      <c r="L1422" s="0" t="n">
        <f aca="false">IF(C1422=1,0,MIN(F1422-K1422,Assumptions!$C$15,MAX(0,$B$10-O1421-M1422)))</f>
        <v>153.0152703</v>
      </c>
      <c r="M1422" s="0" t="n">
        <f aca="false">'Profiles 8760'!H1411</f>
        <v>245200</v>
      </c>
      <c r="N1422" s="0" t="n">
        <f aca="false">J1422+L1422</f>
        <v>153.0152703</v>
      </c>
      <c r="O1422" s="0" t="n">
        <f aca="false">O1421+N1422</f>
        <v>117726.062759405</v>
      </c>
      <c r="P1422" s="0" t="n">
        <f aca="false">MIN($B$5,P1421+K1422*$B$6-I1422)</f>
        <v>510.81</v>
      </c>
      <c r="Q1422" s="0" t="n">
        <f aca="false">MAX(0,F1422-H1422-K1422-L1422)</f>
        <v>0</v>
      </c>
    </row>
    <row r="1423" customFormat="false" ht="15" hidden="false" customHeight="false" outlineLevel="0" collapsed="false">
      <c r="A1423" s="0" t="n">
        <f aca="false">'Profiles 8760'!A1412</f>
        <v>1410</v>
      </c>
      <c r="B1423" s="0" t="n">
        <f aca="false">'Profiles 8760'!B1412</f>
        <v>2</v>
      </c>
      <c r="C1423" s="0" t="n">
        <f aca="false">'Profiles 8760'!E1412</f>
        <v>0</v>
      </c>
      <c r="D1423" s="0" t="n">
        <f aca="false">'Profiles 8760'!F1412</f>
        <v>0.146929</v>
      </c>
      <c r="E1423" s="0" t="n">
        <f aca="false">'Profiles 8760'!G1412</f>
        <v>0.244964</v>
      </c>
      <c r="F1423" s="0" t="n">
        <f aca="false">D1423*Assumptions!$C$11*$B$7+E1423*Assumptions!$C$12*$B$8</f>
        <v>52.4521228</v>
      </c>
      <c r="G1423" s="0" t="n">
        <f aca="false">C1423*Assumptions!$C$15</f>
        <v>0</v>
      </c>
      <c r="H1423" s="0" t="n">
        <f aca="false">MIN(F1423,G1423)</f>
        <v>0</v>
      </c>
      <c r="I1423" s="0" t="n">
        <f aca="false">IF(C1423=1,MIN(G1423-H1423,Assumptions!$C$13,P1422),0)</f>
        <v>0</v>
      </c>
      <c r="J1423" s="0" t="n">
        <f aca="false">H1423+I1423</f>
        <v>0</v>
      </c>
      <c r="K1423" s="0" t="n">
        <f aca="false">MIN(IF(C1423=1,F1423-H1423,F1423),Assumptions!$C$13,MAX(0,($B$5-P1422)/$B$6))</f>
        <v>0</v>
      </c>
      <c r="L1423" s="0" t="n">
        <f aca="false">IF(C1423=1,0,MIN(F1423-K1423,Assumptions!$C$15,MAX(0,$B$10-O1422-M1423)))</f>
        <v>52.4521228</v>
      </c>
      <c r="M1423" s="0" t="n">
        <f aca="false">'Profiles 8760'!H1412</f>
        <v>245200</v>
      </c>
      <c r="N1423" s="0" t="n">
        <f aca="false">J1423+L1423</f>
        <v>52.4521228</v>
      </c>
      <c r="O1423" s="0" t="n">
        <f aca="false">O1422+N1423</f>
        <v>117778.514882205</v>
      </c>
      <c r="P1423" s="0" t="n">
        <f aca="false">MIN($B$5,P1422+K1423*$B$6-I1423)</f>
        <v>510.81</v>
      </c>
      <c r="Q1423" s="0" t="n">
        <f aca="false">MAX(0,F1423-H1423-K1423-L1423)</f>
        <v>0</v>
      </c>
    </row>
    <row r="1424" customFormat="false" ht="15" hidden="false" customHeight="false" outlineLevel="0" collapsed="false">
      <c r="A1424" s="0" t="n">
        <f aca="false">'Profiles 8760'!A1413</f>
        <v>1411</v>
      </c>
      <c r="B1424" s="0" t="n">
        <f aca="false">'Profiles 8760'!B1413</f>
        <v>2</v>
      </c>
      <c r="C1424" s="0" t="n">
        <f aca="false">'Profiles 8760'!E1413</f>
        <v>0</v>
      </c>
      <c r="D1424" s="0" t="n">
        <f aca="false">'Profiles 8760'!F1413</f>
        <v>0</v>
      </c>
      <c r="E1424" s="0" t="n">
        <f aca="false">'Profiles 8760'!G1413</f>
        <v>0.291859</v>
      </c>
      <c r="F1424" s="0" t="n">
        <f aca="false">D1424*Assumptions!$C$11*$B$7+E1424*Assumptions!$C$12*$B$8</f>
        <v>11.9370331</v>
      </c>
      <c r="G1424" s="0" t="n">
        <f aca="false">C1424*Assumptions!$C$15</f>
        <v>0</v>
      </c>
      <c r="H1424" s="0" t="n">
        <f aca="false">MIN(F1424,G1424)</f>
        <v>0</v>
      </c>
      <c r="I1424" s="0" t="n">
        <f aca="false">IF(C1424=1,MIN(G1424-H1424,Assumptions!$C$13,P1423),0)</f>
        <v>0</v>
      </c>
      <c r="J1424" s="0" t="n">
        <f aca="false">H1424+I1424</f>
        <v>0</v>
      </c>
      <c r="K1424" s="0" t="n">
        <f aca="false">MIN(IF(C1424=1,F1424-H1424,F1424),Assumptions!$C$13,MAX(0,($B$5-P1423)/$B$6))</f>
        <v>0</v>
      </c>
      <c r="L1424" s="0" t="n">
        <f aca="false">IF(C1424=1,0,MIN(F1424-K1424,Assumptions!$C$15,MAX(0,$B$10-O1423-M1424)))</f>
        <v>11.9370331</v>
      </c>
      <c r="M1424" s="0" t="n">
        <f aca="false">'Profiles 8760'!H1413</f>
        <v>245200</v>
      </c>
      <c r="N1424" s="0" t="n">
        <f aca="false">J1424+L1424</f>
        <v>11.9370331</v>
      </c>
      <c r="O1424" s="0" t="n">
        <f aca="false">O1423+N1424</f>
        <v>117790.451915305</v>
      </c>
      <c r="P1424" s="0" t="n">
        <f aca="false">MIN($B$5,P1423+K1424*$B$6-I1424)</f>
        <v>510.81</v>
      </c>
      <c r="Q1424" s="0" t="n">
        <f aca="false">MAX(0,F1424-H1424-K1424-L1424)</f>
        <v>0</v>
      </c>
    </row>
    <row r="1425" customFormat="false" ht="15" hidden="false" customHeight="false" outlineLevel="0" collapsed="false">
      <c r="A1425" s="0" t="n">
        <f aca="false">'Profiles 8760'!A1414</f>
        <v>1412</v>
      </c>
      <c r="B1425" s="0" t="n">
        <f aca="false">'Profiles 8760'!B1414</f>
        <v>2</v>
      </c>
      <c r="C1425" s="0" t="n">
        <f aca="false">'Profiles 8760'!E1414</f>
        <v>1</v>
      </c>
      <c r="D1425" s="0" t="n">
        <f aca="false">'Profiles 8760'!F1414</f>
        <v>0</v>
      </c>
      <c r="E1425" s="0" t="n">
        <f aca="false">'Profiles 8760'!G1414</f>
        <v>0.334796</v>
      </c>
      <c r="F1425" s="0" t="n">
        <f aca="false">D1425*Assumptions!$C$11*$B$7+E1425*Assumptions!$C$12*$B$8</f>
        <v>13.6931564</v>
      </c>
      <c r="G1425" s="0" t="n">
        <f aca="false">C1425*Assumptions!$C$15</f>
        <v>200</v>
      </c>
      <c r="H1425" s="0" t="n">
        <f aca="false">MIN(F1425,G1425)</f>
        <v>13.6931564</v>
      </c>
      <c r="I1425" s="0" t="n">
        <f aca="false">IF(C1425=1,MIN(G1425-H1425,Assumptions!$C$13,P1424),0)</f>
        <v>180</v>
      </c>
      <c r="J1425" s="0" t="n">
        <f aca="false">H1425+I1425</f>
        <v>193.6931564</v>
      </c>
      <c r="K1425" s="0" t="n">
        <f aca="false">MIN(IF(C1425=1,F1425-H1425,F1425),Assumptions!$C$13,MAX(0,($B$5-P1424)/$B$6))</f>
        <v>0</v>
      </c>
      <c r="L1425" s="0" t="n">
        <f aca="false">IF(C1425=1,0,MIN(F1425-K1425,Assumptions!$C$15,MAX(0,$B$10-O1424-M1425)))</f>
        <v>0</v>
      </c>
      <c r="M1425" s="0" t="n">
        <f aca="false">'Profiles 8760'!H1414</f>
        <v>245000</v>
      </c>
      <c r="N1425" s="0" t="n">
        <f aca="false">J1425+L1425</f>
        <v>193.6931564</v>
      </c>
      <c r="O1425" s="0" t="n">
        <f aca="false">O1424+N1425</f>
        <v>117984.145071705</v>
      </c>
      <c r="P1425" s="0" t="n">
        <f aca="false">MIN($B$5,P1424+K1425*$B$6-I1425)</f>
        <v>330.81</v>
      </c>
      <c r="Q1425" s="0" t="n">
        <f aca="false">MAX(0,F1425-H1425-K1425-L1425)</f>
        <v>0</v>
      </c>
    </row>
    <row r="1426" customFormat="false" ht="15" hidden="false" customHeight="false" outlineLevel="0" collapsed="false">
      <c r="A1426" s="0" t="n">
        <f aca="false">'Profiles 8760'!A1415</f>
        <v>1413</v>
      </c>
      <c r="B1426" s="0" t="n">
        <f aca="false">'Profiles 8760'!B1415</f>
        <v>2</v>
      </c>
      <c r="C1426" s="0" t="n">
        <f aca="false">'Profiles 8760'!E1415</f>
        <v>1</v>
      </c>
      <c r="D1426" s="0" t="n">
        <f aca="false">'Profiles 8760'!F1415</f>
        <v>0</v>
      </c>
      <c r="E1426" s="0" t="n">
        <f aca="false">'Profiles 8760'!G1415</f>
        <v>0.349306</v>
      </c>
      <c r="F1426" s="0" t="n">
        <f aca="false">D1426*Assumptions!$C$11*$B$7+E1426*Assumptions!$C$12*$B$8</f>
        <v>14.2866154</v>
      </c>
      <c r="G1426" s="0" t="n">
        <f aca="false">C1426*Assumptions!$C$15</f>
        <v>200</v>
      </c>
      <c r="H1426" s="0" t="n">
        <f aca="false">MIN(F1426,G1426)</f>
        <v>14.2866154</v>
      </c>
      <c r="I1426" s="0" t="n">
        <f aca="false">IF(C1426=1,MIN(G1426-H1426,Assumptions!$C$13,P1425),0)</f>
        <v>180</v>
      </c>
      <c r="J1426" s="0" t="n">
        <f aca="false">H1426+I1426</f>
        <v>194.2866154</v>
      </c>
      <c r="K1426" s="0" t="n">
        <f aca="false">MIN(IF(C1426=1,F1426-H1426,F1426),Assumptions!$C$13,MAX(0,($B$5-P1425)/$B$6))</f>
        <v>0</v>
      </c>
      <c r="L1426" s="0" t="n">
        <f aca="false">IF(C1426=1,0,MIN(F1426-K1426,Assumptions!$C$15,MAX(0,$B$10-O1425-M1426)))</f>
        <v>0</v>
      </c>
      <c r="M1426" s="0" t="n">
        <f aca="false">'Profiles 8760'!H1415</f>
        <v>244800</v>
      </c>
      <c r="N1426" s="0" t="n">
        <f aca="false">J1426+L1426</f>
        <v>194.2866154</v>
      </c>
      <c r="O1426" s="0" t="n">
        <f aca="false">O1425+N1426</f>
        <v>118178.431687105</v>
      </c>
      <c r="P1426" s="0" t="n">
        <f aca="false">MIN($B$5,P1425+K1426*$B$6-I1426)</f>
        <v>150.81</v>
      </c>
      <c r="Q1426" s="0" t="n">
        <f aca="false">MAX(0,F1426-H1426-K1426-L1426)</f>
        <v>0</v>
      </c>
    </row>
    <row r="1427" customFormat="false" ht="15" hidden="false" customHeight="false" outlineLevel="0" collapsed="false">
      <c r="A1427" s="0" t="n">
        <f aca="false">'Profiles 8760'!A1416</f>
        <v>1414</v>
      </c>
      <c r="B1427" s="0" t="n">
        <f aca="false">'Profiles 8760'!B1416</f>
        <v>2</v>
      </c>
      <c r="C1427" s="0" t="n">
        <f aca="false">'Profiles 8760'!E1416</f>
        <v>0</v>
      </c>
      <c r="D1427" s="0" t="n">
        <f aca="false">'Profiles 8760'!F1416</f>
        <v>0</v>
      </c>
      <c r="E1427" s="0" t="n">
        <f aca="false">'Profiles 8760'!G1416</f>
        <v>0.29211</v>
      </c>
      <c r="F1427" s="0" t="n">
        <f aca="false">D1427*Assumptions!$C$11*$B$7+E1427*Assumptions!$C$12*$B$8</f>
        <v>11.947299</v>
      </c>
      <c r="G1427" s="0" t="n">
        <f aca="false">C1427*Assumptions!$C$15</f>
        <v>0</v>
      </c>
      <c r="H1427" s="0" t="n">
        <f aca="false">MIN(F1427,G1427)</f>
        <v>0</v>
      </c>
      <c r="I1427" s="0" t="n">
        <f aca="false">IF(C1427=1,MIN(G1427-H1427,Assumptions!$C$13,P1426),0)</f>
        <v>0</v>
      </c>
      <c r="J1427" s="0" t="n">
        <f aca="false">H1427+I1427</f>
        <v>0</v>
      </c>
      <c r="K1427" s="0" t="n">
        <f aca="false">MIN(IF(C1427=1,F1427-H1427,F1427),Assumptions!$C$13,MAX(0,($B$5-P1426)/$B$6))</f>
        <v>11.947299</v>
      </c>
      <c r="L1427" s="0" t="n">
        <f aca="false">IF(C1427=1,0,MIN(F1427-K1427,Assumptions!$C$15,MAX(0,$B$10-O1426-M1427)))</f>
        <v>0</v>
      </c>
      <c r="M1427" s="0" t="n">
        <f aca="false">'Profiles 8760'!H1416</f>
        <v>244800</v>
      </c>
      <c r="N1427" s="0" t="n">
        <f aca="false">J1427+L1427</f>
        <v>0</v>
      </c>
      <c r="O1427" s="0" t="n">
        <f aca="false">O1426+N1427</f>
        <v>118178.431687105</v>
      </c>
      <c r="P1427" s="0" t="n">
        <f aca="false">MIN($B$5,P1426+K1427*$B$6-I1427)</f>
        <v>161.1659187732</v>
      </c>
      <c r="Q1427" s="0" t="n">
        <f aca="false">MAX(0,F1427-H1427-K1427-L1427)</f>
        <v>0</v>
      </c>
    </row>
    <row r="1428" customFormat="false" ht="15" hidden="false" customHeight="false" outlineLevel="0" collapsed="false">
      <c r="A1428" s="0" t="n">
        <f aca="false">'Profiles 8760'!A1417</f>
        <v>1415</v>
      </c>
      <c r="B1428" s="0" t="n">
        <f aca="false">'Profiles 8760'!B1417</f>
        <v>2</v>
      </c>
      <c r="C1428" s="0" t="n">
        <f aca="false">'Profiles 8760'!E1417</f>
        <v>0</v>
      </c>
      <c r="D1428" s="0" t="n">
        <f aca="false">'Profiles 8760'!F1417</f>
        <v>0</v>
      </c>
      <c r="E1428" s="0" t="n">
        <f aca="false">'Profiles 8760'!G1417</f>
        <v>0.203836</v>
      </c>
      <c r="F1428" s="0" t="n">
        <f aca="false">D1428*Assumptions!$C$11*$B$7+E1428*Assumptions!$C$12*$B$8</f>
        <v>8.3368924</v>
      </c>
      <c r="G1428" s="0" t="n">
        <f aca="false">C1428*Assumptions!$C$15</f>
        <v>0</v>
      </c>
      <c r="H1428" s="0" t="n">
        <f aca="false">MIN(F1428,G1428)</f>
        <v>0</v>
      </c>
      <c r="I1428" s="0" t="n">
        <f aca="false">IF(C1428=1,MIN(G1428-H1428,Assumptions!$C$13,P1427),0)</f>
        <v>0</v>
      </c>
      <c r="J1428" s="0" t="n">
        <f aca="false">H1428+I1428</f>
        <v>0</v>
      </c>
      <c r="K1428" s="0" t="n">
        <f aca="false">MIN(IF(C1428=1,F1428-H1428,F1428),Assumptions!$C$13,MAX(0,($B$5-P1427)/$B$6))</f>
        <v>8.3368924</v>
      </c>
      <c r="L1428" s="0" t="n">
        <f aca="false">IF(C1428=1,0,MIN(F1428-K1428,Assumptions!$C$15,MAX(0,$B$10-O1427-M1428)))</f>
        <v>0</v>
      </c>
      <c r="M1428" s="0" t="n">
        <f aca="false">'Profiles 8760'!H1417</f>
        <v>244800</v>
      </c>
      <c r="N1428" s="0" t="n">
        <f aca="false">J1428+L1428</f>
        <v>0</v>
      </c>
      <c r="O1428" s="0" t="n">
        <f aca="false">O1427+N1428</f>
        <v>118178.431687105</v>
      </c>
      <c r="P1428" s="0" t="n">
        <f aca="false">MIN($B$5,P1427+K1428*$B$6-I1428)</f>
        <v>168.39233710552</v>
      </c>
      <c r="Q1428" s="0" t="n">
        <f aca="false">MAX(0,F1428-H1428-K1428-L1428)</f>
        <v>0</v>
      </c>
    </row>
    <row r="1429" customFormat="false" ht="15" hidden="false" customHeight="false" outlineLevel="0" collapsed="false">
      <c r="A1429" s="0" t="n">
        <f aca="false">'Profiles 8760'!A1418</f>
        <v>1416</v>
      </c>
      <c r="B1429" s="0" t="n">
        <f aca="false">'Profiles 8760'!B1418</f>
        <v>2</v>
      </c>
      <c r="C1429" s="0" t="n">
        <f aca="false">'Profiles 8760'!E1418</f>
        <v>0</v>
      </c>
      <c r="D1429" s="0" t="n">
        <f aca="false">'Profiles 8760'!F1418</f>
        <v>0</v>
      </c>
      <c r="E1429" s="0" t="n">
        <f aca="false">'Profiles 8760'!G1418</f>
        <v>0.171256</v>
      </c>
      <c r="F1429" s="0" t="n">
        <f aca="false">D1429*Assumptions!$C$11*$B$7+E1429*Assumptions!$C$12*$B$8</f>
        <v>7.0043704</v>
      </c>
      <c r="G1429" s="0" t="n">
        <f aca="false">C1429*Assumptions!$C$15</f>
        <v>0</v>
      </c>
      <c r="H1429" s="0" t="n">
        <f aca="false">MIN(F1429,G1429)</f>
        <v>0</v>
      </c>
      <c r="I1429" s="0" t="n">
        <f aca="false">IF(C1429=1,MIN(G1429-H1429,Assumptions!$C$13,P1428),0)</f>
        <v>0</v>
      </c>
      <c r="J1429" s="0" t="n">
        <f aca="false">H1429+I1429</f>
        <v>0</v>
      </c>
      <c r="K1429" s="0" t="n">
        <f aca="false">MIN(IF(C1429=1,F1429-H1429,F1429),Assumptions!$C$13,MAX(0,($B$5-P1428)/$B$6))</f>
        <v>7.0043704</v>
      </c>
      <c r="L1429" s="0" t="n">
        <f aca="false">IF(C1429=1,0,MIN(F1429-K1429,Assumptions!$C$15,MAX(0,$B$10-O1428-M1429)))</f>
        <v>0</v>
      </c>
      <c r="M1429" s="0" t="n">
        <f aca="false">'Profiles 8760'!H1418</f>
        <v>244800</v>
      </c>
      <c r="N1429" s="0" t="n">
        <f aca="false">J1429+L1429</f>
        <v>0</v>
      </c>
      <c r="O1429" s="0" t="n">
        <f aca="false">O1428+N1429</f>
        <v>118178.431687105</v>
      </c>
      <c r="P1429" s="0" t="n">
        <f aca="false">MIN($B$5,P1428+K1429*$B$6-I1429)</f>
        <v>174.46372536824</v>
      </c>
      <c r="Q1429" s="0" t="n">
        <f aca="false">MAX(0,F1429-H1429-K1429-L1429)</f>
        <v>0</v>
      </c>
    </row>
    <row r="1430" customFormat="false" ht="15" hidden="false" customHeight="false" outlineLevel="0" collapsed="false">
      <c r="A1430" s="0" t="n">
        <f aca="false">'Profiles 8760'!A1419</f>
        <v>1417</v>
      </c>
      <c r="B1430" s="0" t="n">
        <f aca="false">'Profiles 8760'!B1419</f>
        <v>3</v>
      </c>
      <c r="C1430" s="0" t="n">
        <f aca="false">'Profiles 8760'!E1419</f>
        <v>0</v>
      </c>
      <c r="D1430" s="0" t="n">
        <f aca="false">'Profiles 8760'!F1419</f>
        <v>0</v>
      </c>
      <c r="E1430" s="0" t="n">
        <f aca="false">'Profiles 8760'!G1419</f>
        <v>0.308615</v>
      </c>
      <c r="F1430" s="0" t="n">
        <f aca="false">D1430*Assumptions!$C$11*$B$7+E1430*Assumptions!$C$12*$B$8</f>
        <v>12.6223535</v>
      </c>
      <c r="G1430" s="0" t="n">
        <f aca="false">C1430*Assumptions!$C$15</f>
        <v>0</v>
      </c>
      <c r="H1430" s="0" t="n">
        <f aca="false">MIN(F1430,G1430)</f>
        <v>0</v>
      </c>
      <c r="I1430" s="0" t="n">
        <f aca="false">IF(C1430=1,MIN(G1430-H1430,Assumptions!$C$13,P1429),0)</f>
        <v>0</v>
      </c>
      <c r="J1430" s="0" t="n">
        <f aca="false">H1430+I1430</f>
        <v>0</v>
      </c>
      <c r="K1430" s="0" t="n">
        <f aca="false">MIN(IF(C1430=1,F1430-H1430,F1430),Assumptions!$C$13,MAX(0,($B$5-P1429)/$B$6))</f>
        <v>12.6223535</v>
      </c>
      <c r="L1430" s="0" t="n">
        <f aca="false">IF(C1430=1,0,MIN(F1430-K1430,Assumptions!$C$15,MAX(0,$B$10-O1429-M1430)))</f>
        <v>0</v>
      </c>
      <c r="M1430" s="0" t="n">
        <f aca="false">'Profiles 8760'!H1419</f>
        <v>244800</v>
      </c>
      <c r="N1430" s="0" t="n">
        <f aca="false">J1430+L1430</f>
        <v>0</v>
      </c>
      <c r="O1430" s="0" t="n">
        <f aca="false">O1429+N1430</f>
        <v>118178.431687105</v>
      </c>
      <c r="P1430" s="0" t="n">
        <f aca="false">MIN($B$5,P1429+K1430*$B$6-I1430)</f>
        <v>185.40478138204</v>
      </c>
      <c r="Q1430" s="0" t="n">
        <f aca="false">MAX(0,F1430-H1430-K1430-L1430)</f>
        <v>0</v>
      </c>
    </row>
    <row r="1431" customFormat="false" ht="15" hidden="false" customHeight="false" outlineLevel="0" collapsed="false">
      <c r="A1431" s="0" t="n">
        <f aca="false">'Profiles 8760'!A1420</f>
        <v>1418</v>
      </c>
      <c r="B1431" s="0" t="n">
        <f aca="false">'Profiles 8760'!B1420</f>
        <v>3</v>
      </c>
      <c r="C1431" s="0" t="n">
        <f aca="false">'Profiles 8760'!E1420</f>
        <v>0</v>
      </c>
      <c r="D1431" s="0" t="n">
        <f aca="false">'Profiles 8760'!F1420</f>
        <v>0</v>
      </c>
      <c r="E1431" s="0" t="n">
        <f aca="false">'Profiles 8760'!G1420</f>
        <v>0.229621</v>
      </c>
      <c r="F1431" s="0" t="n">
        <f aca="false">D1431*Assumptions!$C$11*$B$7+E1431*Assumptions!$C$12*$B$8</f>
        <v>9.3914989</v>
      </c>
      <c r="G1431" s="0" t="n">
        <f aca="false">C1431*Assumptions!$C$15</f>
        <v>0</v>
      </c>
      <c r="H1431" s="0" t="n">
        <f aca="false">MIN(F1431,G1431)</f>
        <v>0</v>
      </c>
      <c r="I1431" s="0" t="n">
        <f aca="false">IF(C1431=1,MIN(G1431-H1431,Assumptions!$C$13,P1430),0)</f>
        <v>0</v>
      </c>
      <c r="J1431" s="0" t="n">
        <f aca="false">H1431+I1431</f>
        <v>0</v>
      </c>
      <c r="K1431" s="0" t="n">
        <f aca="false">MIN(IF(C1431=1,F1431-H1431,F1431),Assumptions!$C$13,MAX(0,($B$5-P1430)/$B$6))</f>
        <v>9.3914989</v>
      </c>
      <c r="L1431" s="0" t="n">
        <f aca="false">IF(C1431=1,0,MIN(F1431-K1431,Assumptions!$C$15,MAX(0,$B$10-O1430-M1431)))</f>
        <v>0</v>
      </c>
      <c r="M1431" s="0" t="n">
        <f aca="false">'Profiles 8760'!H1420</f>
        <v>244800</v>
      </c>
      <c r="N1431" s="0" t="n">
        <f aca="false">J1431+L1431</f>
        <v>0</v>
      </c>
      <c r="O1431" s="0" t="n">
        <f aca="false">O1430+N1431</f>
        <v>118178.431687105</v>
      </c>
      <c r="P1431" s="0" t="n">
        <f aca="false">MIN($B$5,P1430+K1431*$B$6-I1431)</f>
        <v>193.54533262856</v>
      </c>
      <c r="Q1431" s="0" t="n">
        <f aca="false">MAX(0,F1431-H1431-K1431-L1431)</f>
        <v>0</v>
      </c>
    </row>
    <row r="1432" customFormat="false" ht="15" hidden="false" customHeight="false" outlineLevel="0" collapsed="false">
      <c r="A1432" s="0" t="n">
        <f aca="false">'Profiles 8760'!A1421</f>
        <v>1419</v>
      </c>
      <c r="B1432" s="0" t="n">
        <f aca="false">'Profiles 8760'!B1421</f>
        <v>3</v>
      </c>
      <c r="C1432" s="0" t="n">
        <f aca="false">'Profiles 8760'!E1421</f>
        <v>0</v>
      </c>
      <c r="D1432" s="0" t="n">
        <f aca="false">'Profiles 8760'!F1421</f>
        <v>0</v>
      </c>
      <c r="E1432" s="0" t="n">
        <f aca="false">'Profiles 8760'!G1421</f>
        <v>0.176149</v>
      </c>
      <c r="F1432" s="0" t="n">
        <f aca="false">D1432*Assumptions!$C$11*$B$7+E1432*Assumptions!$C$12*$B$8</f>
        <v>7.2044941</v>
      </c>
      <c r="G1432" s="0" t="n">
        <f aca="false">C1432*Assumptions!$C$15</f>
        <v>0</v>
      </c>
      <c r="H1432" s="0" t="n">
        <f aca="false">MIN(F1432,G1432)</f>
        <v>0</v>
      </c>
      <c r="I1432" s="0" t="n">
        <f aca="false">IF(C1432=1,MIN(G1432-H1432,Assumptions!$C$13,P1431),0)</f>
        <v>0</v>
      </c>
      <c r="J1432" s="0" t="n">
        <f aca="false">H1432+I1432</f>
        <v>0</v>
      </c>
      <c r="K1432" s="0" t="n">
        <f aca="false">MIN(IF(C1432=1,F1432-H1432,F1432),Assumptions!$C$13,MAX(0,($B$5-P1431)/$B$6))</f>
        <v>7.2044941</v>
      </c>
      <c r="L1432" s="0" t="n">
        <f aca="false">IF(C1432=1,0,MIN(F1432-K1432,Assumptions!$C$15,MAX(0,$B$10-O1431-M1432)))</f>
        <v>0</v>
      </c>
      <c r="M1432" s="0" t="n">
        <f aca="false">'Profiles 8760'!H1421</f>
        <v>244800</v>
      </c>
      <c r="N1432" s="0" t="n">
        <f aca="false">J1432+L1432</f>
        <v>0</v>
      </c>
      <c r="O1432" s="0" t="n">
        <f aca="false">O1431+N1432</f>
        <v>118178.431687105</v>
      </c>
      <c r="P1432" s="0" t="n">
        <f aca="false">MIN($B$5,P1431+K1432*$B$6-I1432)</f>
        <v>199.79018811444</v>
      </c>
      <c r="Q1432" s="0" t="n">
        <f aca="false">MAX(0,F1432-H1432-K1432-L1432)</f>
        <v>0</v>
      </c>
    </row>
    <row r="1433" customFormat="false" ht="15" hidden="false" customHeight="false" outlineLevel="0" collapsed="false">
      <c r="A1433" s="0" t="n">
        <f aca="false">'Profiles 8760'!A1422</f>
        <v>1420</v>
      </c>
      <c r="B1433" s="0" t="n">
        <f aca="false">'Profiles 8760'!B1422</f>
        <v>3</v>
      </c>
      <c r="C1433" s="0" t="n">
        <f aca="false">'Profiles 8760'!E1422</f>
        <v>0</v>
      </c>
      <c r="D1433" s="0" t="n">
        <f aca="false">'Profiles 8760'!F1422</f>
        <v>0</v>
      </c>
      <c r="E1433" s="0" t="n">
        <f aca="false">'Profiles 8760'!G1422</f>
        <v>0.205389</v>
      </c>
      <c r="F1433" s="0" t="n">
        <f aca="false">D1433*Assumptions!$C$11*$B$7+E1433*Assumptions!$C$12*$B$8</f>
        <v>8.4004101</v>
      </c>
      <c r="G1433" s="0" t="n">
        <f aca="false">C1433*Assumptions!$C$15</f>
        <v>0</v>
      </c>
      <c r="H1433" s="0" t="n">
        <f aca="false">MIN(F1433,G1433)</f>
        <v>0</v>
      </c>
      <c r="I1433" s="0" t="n">
        <f aca="false">IF(C1433=1,MIN(G1433-H1433,Assumptions!$C$13,P1432),0)</f>
        <v>0</v>
      </c>
      <c r="J1433" s="0" t="n">
        <f aca="false">H1433+I1433</f>
        <v>0</v>
      </c>
      <c r="K1433" s="0" t="n">
        <f aca="false">MIN(IF(C1433=1,F1433-H1433,F1433),Assumptions!$C$13,MAX(0,($B$5-P1432)/$B$6))</f>
        <v>8.4004101</v>
      </c>
      <c r="L1433" s="0" t="n">
        <f aca="false">IF(C1433=1,0,MIN(F1433-K1433,Assumptions!$C$15,MAX(0,$B$10-O1432-M1433)))</f>
        <v>0</v>
      </c>
      <c r="M1433" s="0" t="n">
        <f aca="false">'Profiles 8760'!H1422</f>
        <v>244800</v>
      </c>
      <c r="N1433" s="0" t="n">
        <f aca="false">J1433+L1433</f>
        <v>0</v>
      </c>
      <c r="O1433" s="0" t="n">
        <f aca="false">O1432+N1433</f>
        <v>118178.431687105</v>
      </c>
      <c r="P1433" s="0" t="n">
        <f aca="false">MIN($B$5,P1432+K1433*$B$6-I1433)</f>
        <v>207.07166358912</v>
      </c>
      <c r="Q1433" s="0" t="n">
        <f aca="false">MAX(0,F1433-H1433-K1433-L1433)</f>
        <v>0</v>
      </c>
    </row>
    <row r="1434" customFormat="false" ht="15" hidden="false" customHeight="false" outlineLevel="0" collapsed="false">
      <c r="A1434" s="0" t="n">
        <f aca="false">'Profiles 8760'!A1423</f>
        <v>1421</v>
      </c>
      <c r="B1434" s="0" t="n">
        <f aca="false">'Profiles 8760'!B1423</f>
        <v>3</v>
      </c>
      <c r="C1434" s="0" t="n">
        <f aca="false">'Profiles 8760'!E1423</f>
        <v>0</v>
      </c>
      <c r="D1434" s="0" t="n">
        <f aca="false">'Profiles 8760'!F1423</f>
        <v>0</v>
      </c>
      <c r="E1434" s="0" t="n">
        <f aca="false">'Profiles 8760'!G1423</f>
        <v>0.25204</v>
      </c>
      <c r="F1434" s="0" t="n">
        <f aca="false">D1434*Assumptions!$C$11*$B$7+E1434*Assumptions!$C$12*$B$8</f>
        <v>10.308436</v>
      </c>
      <c r="G1434" s="0" t="n">
        <f aca="false">C1434*Assumptions!$C$15</f>
        <v>0</v>
      </c>
      <c r="H1434" s="0" t="n">
        <f aca="false">MIN(F1434,G1434)</f>
        <v>0</v>
      </c>
      <c r="I1434" s="0" t="n">
        <f aca="false">IF(C1434=1,MIN(G1434-H1434,Assumptions!$C$13,P1433),0)</f>
        <v>0</v>
      </c>
      <c r="J1434" s="0" t="n">
        <f aca="false">H1434+I1434</f>
        <v>0</v>
      </c>
      <c r="K1434" s="0" t="n">
        <f aca="false">MIN(IF(C1434=1,F1434-H1434,F1434),Assumptions!$C$13,MAX(0,($B$5-P1433)/$B$6))</f>
        <v>10.308436</v>
      </c>
      <c r="L1434" s="0" t="n">
        <f aca="false">IF(C1434=1,0,MIN(F1434-K1434,Assumptions!$C$15,MAX(0,$B$10-O1433-M1434)))</f>
        <v>0</v>
      </c>
      <c r="M1434" s="0" t="n">
        <f aca="false">'Profiles 8760'!H1423</f>
        <v>244800</v>
      </c>
      <c r="N1434" s="0" t="n">
        <f aca="false">J1434+L1434</f>
        <v>0</v>
      </c>
      <c r="O1434" s="0" t="n">
        <f aca="false">O1433+N1434</f>
        <v>118178.431687105</v>
      </c>
      <c r="P1434" s="0" t="n">
        <f aca="false">MIN($B$5,P1433+K1434*$B$6-I1434)</f>
        <v>216.00701591392</v>
      </c>
      <c r="Q1434" s="0" t="n">
        <f aca="false">MAX(0,F1434-H1434-K1434-L1434)</f>
        <v>0</v>
      </c>
    </row>
    <row r="1435" customFormat="false" ht="15" hidden="false" customHeight="false" outlineLevel="0" collapsed="false">
      <c r="A1435" s="0" t="n">
        <f aca="false">'Profiles 8760'!A1424</f>
        <v>1422</v>
      </c>
      <c r="B1435" s="0" t="n">
        <f aca="false">'Profiles 8760'!B1424</f>
        <v>3</v>
      </c>
      <c r="C1435" s="0" t="n">
        <f aca="false">'Profiles 8760'!E1424</f>
        <v>0</v>
      </c>
      <c r="D1435" s="0" t="n">
        <f aca="false">'Profiles 8760'!F1424</f>
        <v>0</v>
      </c>
      <c r="E1435" s="0" t="n">
        <f aca="false">'Profiles 8760'!G1424</f>
        <v>0.31947</v>
      </c>
      <c r="F1435" s="0" t="n">
        <f aca="false">D1435*Assumptions!$C$11*$B$7+E1435*Assumptions!$C$12*$B$8</f>
        <v>13.066323</v>
      </c>
      <c r="G1435" s="0" t="n">
        <f aca="false">C1435*Assumptions!$C$15</f>
        <v>0</v>
      </c>
      <c r="H1435" s="0" t="n">
        <f aca="false">MIN(F1435,G1435)</f>
        <v>0</v>
      </c>
      <c r="I1435" s="0" t="n">
        <f aca="false">IF(C1435=1,MIN(G1435-H1435,Assumptions!$C$13,P1434),0)</f>
        <v>0</v>
      </c>
      <c r="J1435" s="0" t="n">
        <f aca="false">H1435+I1435</f>
        <v>0</v>
      </c>
      <c r="K1435" s="0" t="n">
        <f aca="false">MIN(IF(C1435=1,F1435-H1435,F1435),Assumptions!$C$13,MAX(0,($B$5-P1434)/$B$6))</f>
        <v>13.066323</v>
      </c>
      <c r="L1435" s="0" t="n">
        <f aca="false">IF(C1435=1,0,MIN(F1435-K1435,Assumptions!$C$15,MAX(0,$B$10-O1434-M1435)))</f>
        <v>0</v>
      </c>
      <c r="M1435" s="0" t="n">
        <f aca="false">'Profiles 8760'!H1424</f>
        <v>244800</v>
      </c>
      <c r="N1435" s="0" t="n">
        <f aca="false">J1435+L1435</f>
        <v>0</v>
      </c>
      <c r="O1435" s="0" t="n">
        <f aca="false">O1434+N1435</f>
        <v>118178.431687105</v>
      </c>
      <c r="P1435" s="0" t="n">
        <f aca="false">MIN($B$5,P1434+K1435*$B$6-I1435)</f>
        <v>227.33290469032</v>
      </c>
      <c r="Q1435" s="0" t="n">
        <f aca="false">MAX(0,F1435-H1435-K1435-L1435)</f>
        <v>0</v>
      </c>
    </row>
    <row r="1436" customFormat="false" ht="15" hidden="false" customHeight="false" outlineLevel="0" collapsed="false">
      <c r="A1436" s="0" t="n">
        <f aca="false">'Profiles 8760'!A1425</f>
        <v>1423</v>
      </c>
      <c r="B1436" s="0" t="n">
        <f aca="false">'Profiles 8760'!B1425</f>
        <v>3</v>
      </c>
      <c r="C1436" s="0" t="n">
        <f aca="false">'Profiles 8760'!E1425</f>
        <v>0</v>
      </c>
      <c r="D1436" s="0" t="n">
        <f aca="false">'Profiles 8760'!F1425</f>
        <v>0</v>
      </c>
      <c r="E1436" s="0" t="n">
        <f aca="false">'Profiles 8760'!G1425</f>
        <v>0.224893</v>
      </c>
      <c r="F1436" s="0" t="n">
        <f aca="false">D1436*Assumptions!$C$11*$B$7+E1436*Assumptions!$C$12*$B$8</f>
        <v>9.1981237</v>
      </c>
      <c r="G1436" s="0" t="n">
        <f aca="false">C1436*Assumptions!$C$15</f>
        <v>0</v>
      </c>
      <c r="H1436" s="0" t="n">
        <f aca="false">MIN(F1436,G1436)</f>
        <v>0</v>
      </c>
      <c r="I1436" s="0" t="n">
        <f aca="false">IF(C1436=1,MIN(G1436-H1436,Assumptions!$C$13,P1435),0)</f>
        <v>0</v>
      </c>
      <c r="J1436" s="0" t="n">
        <f aca="false">H1436+I1436</f>
        <v>0</v>
      </c>
      <c r="K1436" s="0" t="n">
        <f aca="false">MIN(IF(C1436=1,F1436-H1436,F1436),Assumptions!$C$13,MAX(0,($B$5-P1435)/$B$6))</f>
        <v>9.1981237</v>
      </c>
      <c r="L1436" s="0" t="n">
        <f aca="false">IF(C1436=1,0,MIN(F1436-K1436,Assumptions!$C$15,MAX(0,$B$10-O1435-M1436)))</f>
        <v>0</v>
      </c>
      <c r="M1436" s="0" t="n">
        <f aca="false">'Profiles 8760'!H1425</f>
        <v>244800</v>
      </c>
      <c r="N1436" s="0" t="n">
        <f aca="false">J1436+L1436</f>
        <v>0</v>
      </c>
      <c r="O1436" s="0" t="n">
        <f aca="false">O1435+N1436</f>
        <v>118178.431687105</v>
      </c>
      <c r="P1436" s="0" t="n">
        <f aca="false">MIN($B$5,P1435+K1436*$B$6-I1436)</f>
        <v>235.30583831348</v>
      </c>
      <c r="Q1436" s="0" t="n">
        <f aca="false">MAX(0,F1436-H1436-K1436-L1436)</f>
        <v>0</v>
      </c>
    </row>
    <row r="1437" customFormat="false" ht="15" hidden="false" customHeight="false" outlineLevel="0" collapsed="false">
      <c r="A1437" s="0" t="n">
        <f aca="false">'Profiles 8760'!A1426</f>
        <v>1424</v>
      </c>
      <c r="B1437" s="0" t="n">
        <f aca="false">'Profiles 8760'!B1426</f>
        <v>3</v>
      </c>
      <c r="C1437" s="0" t="n">
        <f aca="false">'Profiles 8760'!E1426</f>
        <v>1</v>
      </c>
      <c r="D1437" s="0" t="n">
        <f aca="false">'Profiles 8760'!F1426</f>
        <v>0.246778</v>
      </c>
      <c r="E1437" s="0" t="n">
        <f aca="false">'Profiles 8760'!G1426</f>
        <v>0.300643</v>
      </c>
      <c r="F1437" s="0" t="n">
        <f aca="false">D1437*Assumptions!$C$11*$B$7+E1437*Assumptions!$C$12*$B$8</f>
        <v>83.5657851</v>
      </c>
      <c r="G1437" s="0" t="n">
        <f aca="false">C1437*Assumptions!$C$15</f>
        <v>200</v>
      </c>
      <c r="H1437" s="0" t="n">
        <f aca="false">MIN(F1437,G1437)</f>
        <v>83.5657851</v>
      </c>
      <c r="I1437" s="0" t="n">
        <f aca="false">IF(C1437=1,MIN(G1437-H1437,Assumptions!$C$13,P1436),0)</f>
        <v>116.4342149</v>
      </c>
      <c r="J1437" s="0" t="n">
        <f aca="false">H1437+I1437</f>
        <v>200</v>
      </c>
      <c r="K1437" s="0" t="n">
        <f aca="false">MIN(IF(C1437=1,F1437-H1437,F1437),Assumptions!$C$13,MAX(0,($B$5-P1436)/$B$6))</f>
        <v>0</v>
      </c>
      <c r="L1437" s="0" t="n">
        <f aca="false">IF(C1437=1,0,MIN(F1437-K1437,Assumptions!$C$15,MAX(0,$B$10-O1436-M1437)))</f>
        <v>0</v>
      </c>
      <c r="M1437" s="0" t="n">
        <f aca="false">'Profiles 8760'!H1426</f>
        <v>244600</v>
      </c>
      <c r="N1437" s="0" t="n">
        <f aca="false">J1437+L1437</f>
        <v>200</v>
      </c>
      <c r="O1437" s="0" t="n">
        <f aca="false">O1436+N1437</f>
        <v>118378.431687105</v>
      </c>
      <c r="P1437" s="0" t="n">
        <f aca="false">MIN($B$5,P1436+K1437*$B$6-I1437)</f>
        <v>118.87162341348</v>
      </c>
      <c r="Q1437" s="0" t="n">
        <f aca="false">MAX(0,F1437-H1437-K1437-L1437)</f>
        <v>0</v>
      </c>
    </row>
    <row r="1438" customFormat="false" ht="15" hidden="false" customHeight="false" outlineLevel="0" collapsed="false">
      <c r="A1438" s="0" t="n">
        <f aca="false">'Profiles 8760'!A1427</f>
        <v>1425</v>
      </c>
      <c r="B1438" s="0" t="n">
        <f aca="false">'Profiles 8760'!B1427</f>
        <v>3</v>
      </c>
      <c r="C1438" s="0" t="n">
        <f aca="false">'Profiles 8760'!E1427</f>
        <v>1</v>
      </c>
      <c r="D1438" s="0" t="n">
        <f aca="false">'Profiles 8760'!F1427</f>
        <v>0.600304</v>
      </c>
      <c r="E1438" s="0" t="n">
        <f aca="false">'Profiles 8760'!G1427</f>
        <v>0.167096</v>
      </c>
      <c r="F1438" s="0" t="n">
        <f aca="false">D1438*Assumptions!$C$11*$B$7+E1438*Assumptions!$C$12*$B$8</f>
        <v>180.2020216</v>
      </c>
      <c r="G1438" s="0" t="n">
        <f aca="false">C1438*Assumptions!$C$15</f>
        <v>200</v>
      </c>
      <c r="H1438" s="0" t="n">
        <f aca="false">MIN(F1438,G1438)</f>
        <v>180.2020216</v>
      </c>
      <c r="I1438" s="0" t="n">
        <f aca="false">IF(C1438=1,MIN(G1438-H1438,Assumptions!$C$13,P1437),0)</f>
        <v>19.7979784</v>
      </c>
      <c r="J1438" s="0" t="n">
        <f aca="false">H1438+I1438</f>
        <v>200</v>
      </c>
      <c r="K1438" s="0" t="n">
        <f aca="false">MIN(IF(C1438=1,F1438-H1438,F1438),Assumptions!$C$13,MAX(0,($B$5-P1437)/$B$6))</f>
        <v>0</v>
      </c>
      <c r="L1438" s="0" t="n">
        <f aca="false">IF(C1438=1,0,MIN(F1438-K1438,Assumptions!$C$15,MAX(0,$B$10-O1437-M1438)))</f>
        <v>0</v>
      </c>
      <c r="M1438" s="0" t="n">
        <f aca="false">'Profiles 8760'!H1427</f>
        <v>244400</v>
      </c>
      <c r="N1438" s="0" t="n">
        <f aca="false">J1438+L1438</f>
        <v>200</v>
      </c>
      <c r="O1438" s="0" t="n">
        <f aca="false">O1437+N1438</f>
        <v>118578.431687105</v>
      </c>
      <c r="P1438" s="0" t="n">
        <f aca="false">MIN($B$5,P1437+K1438*$B$6-I1438)</f>
        <v>99.07364501348</v>
      </c>
      <c r="Q1438" s="0" t="n">
        <f aca="false">MAX(0,F1438-H1438-K1438-L1438)</f>
        <v>0</v>
      </c>
    </row>
    <row r="1439" customFormat="false" ht="15" hidden="false" customHeight="false" outlineLevel="0" collapsed="false">
      <c r="A1439" s="0" t="n">
        <f aca="false">'Profiles 8760'!A1428</f>
        <v>1426</v>
      </c>
      <c r="B1439" s="0" t="n">
        <f aca="false">'Profiles 8760'!B1428</f>
        <v>3</v>
      </c>
      <c r="C1439" s="0" t="n">
        <f aca="false">'Profiles 8760'!E1428</f>
        <v>0</v>
      </c>
      <c r="D1439" s="0" t="n">
        <f aca="false">'Profiles 8760'!F1428</f>
        <v>0.958443</v>
      </c>
      <c r="E1439" s="0" t="n">
        <f aca="false">'Profiles 8760'!G1428</f>
        <v>0.169061</v>
      </c>
      <c r="F1439" s="0" t="n">
        <f aca="false">D1439*Assumptions!$C$11*$B$7+E1439*Assumptions!$C$12*$B$8</f>
        <v>283.7129333</v>
      </c>
      <c r="G1439" s="0" t="n">
        <f aca="false">C1439*Assumptions!$C$15</f>
        <v>0</v>
      </c>
      <c r="H1439" s="0" t="n">
        <f aca="false">MIN(F1439,G1439)</f>
        <v>0</v>
      </c>
      <c r="I1439" s="0" t="n">
        <f aca="false">IF(C1439=1,MIN(G1439-H1439,Assumptions!$C$13,P1438),0)</f>
        <v>0</v>
      </c>
      <c r="J1439" s="0" t="n">
        <f aca="false">H1439+I1439</f>
        <v>0</v>
      </c>
      <c r="K1439" s="0" t="n">
        <f aca="false">MIN(IF(C1439=1,F1439-H1439,F1439),Assumptions!$C$13,MAX(0,($B$5-P1438)/$B$6))</f>
        <v>180</v>
      </c>
      <c r="L1439" s="0" t="n">
        <f aca="false">IF(C1439=1,0,MIN(F1439-K1439,Assumptions!$C$15,MAX(0,$B$10-O1438-M1439)))</f>
        <v>103.7129333</v>
      </c>
      <c r="M1439" s="0" t="n">
        <f aca="false">'Profiles 8760'!H1428</f>
        <v>244400</v>
      </c>
      <c r="N1439" s="0" t="n">
        <f aca="false">J1439+L1439</f>
        <v>103.7129333</v>
      </c>
      <c r="O1439" s="0" t="n">
        <f aca="false">O1438+N1439</f>
        <v>118682.144620405</v>
      </c>
      <c r="P1439" s="0" t="n">
        <f aca="false">MIN($B$5,P1438+K1439*$B$6-I1439)</f>
        <v>255.09764501348</v>
      </c>
      <c r="Q1439" s="0" t="n">
        <f aca="false">MAX(0,F1439-H1439-K1439-L1439)</f>
        <v>0</v>
      </c>
    </row>
    <row r="1440" customFormat="false" ht="15" hidden="false" customHeight="false" outlineLevel="0" collapsed="false">
      <c r="A1440" s="0" t="n">
        <f aca="false">'Profiles 8760'!A1429</f>
        <v>1427</v>
      </c>
      <c r="B1440" s="0" t="n">
        <f aca="false">'Profiles 8760'!B1429</f>
        <v>3</v>
      </c>
      <c r="C1440" s="0" t="n">
        <f aca="false">'Profiles 8760'!E1429</f>
        <v>0</v>
      </c>
      <c r="D1440" s="0" t="n">
        <f aca="false">'Profiles 8760'!F1429</f>
        <v>1</v>
      </c>
      <c r="E1440" s="0" t="n">
        <f aca="false">'Profiles 8760'!G1429</f>
        <v>0.276191</v>
      </c>
      <c r="F1440" s="0" t="n">
        <f aca="false">D1440*Assumptions!$C$11*$B$7+E1440*Assumptions!$C$12*$B$8</f>
        <v>300.0962119</v>
      </c>
      <c r="G1440" s="0" t="n">
        <f aca="false">C1440*Assumptions!$C$15</f>
        <v>0</v>
      </c>
      <c r="H1440" s="0" t="n">
        <f aca="false">MIN(F1440,G1440)</f>
        <v>0</v>
      </c>
      <c r="I1440" s="0" t="n">
        <f aca="false">IF(C1440=1,MIN(G1440-H1440,Assumptions!$C$13,P1439),0)</f>
        <v>0</v>
      </c>
      <c r="J1440" s="0" t="n">
        <f aca="false">H1440+I1440</f>
        <v>0</v>
      </c>
      <c r="K1440" s="0" t="n">
        <f aca="false">MIN(IF(C1440=1,F1440-H1440,F1440),Assumptions!$C$13,MAX(0,($B$5-P1439)/$B$6))</f>
        <v>180</v>
      </c>
      <c r="L1440" s="0" t="n">
        <f aca="false">IF(C1440=1,0,MIN(F1440-K1440,Assumptions!$C$15,MAX(0,$B$10-O1439-M1440)))</f>
        <v>120.0962119</v>
      </c>
      <c r="M1440" s="0" t="n">
        <f aca="false">'Profiles 8760'!H1429</f>
        <v>244400</v>
      </c>
      <c r="N1440" s="0" t="n">
        <f aca="false">J1440+L1440</f>
        <v>120.0962119</v>
      </c>
      <c r="O1440" s="0" t="n">
        <f aca="false">O1439+N1440</f>
        <v>118802.240832305</v>
      </c>
      <c r="P1440" s="0" t="n">
        <f aca="false">MIN($B$5,P1439+K1440*$B$6-I1440)</f>
        <v>411.12164501348</v>
      </c>
      <c r="Q1440" s="0" t="n">
        <f aca="false">MAX(0,F1440-H1440-K1440-L1440)</f>
        <v>0</v>
      </c>
    </row>
    <row r="1441" customFormat="false" ht="15" hidden="false" customHeight="false" outlineLevel="0" collapsed="false">
      <c r="A1441" s="0" t="n">
        <f aca="false">'Profiles 8760'!A1430</f>
        <v>1428</v>
      </c>
      <c r="B1441" s="0" t="n">
        <f aca="false">'Profiles 8760'!B1430</f>
        <v>3</v>
      </c>
      <c r="C1441" s="0" t="n">
        <f aca="false">'Profiles 8760'!E1430</f>
        <v>0</v>
      </c>
      <c r="D1441" s="0" t="n">
        <f aca="false">'Profiles 8760'!F1430</f>
        <v>1</v>
      </c>
      <c r="E1441" s="0" t="n">
        <f aca="false">'Profiles 8760'!G1430</f>
        <v>0.331853</v>
      </c>
      <c r="F1441" s="0" t="n">
        <f aca="false">D1441*Assumptions!$C$11*$B$7+E1441*Assumptions!$C$12*$B$8</f>
        <v>302.3727877</v>
      </c>
      <c r="G1441" s="0" t="n">
        <f aca="false">C1441*Assumptions!$C$15</f>
        <v>0</v>
      </c>
      <c r="H1441" s="0" t="n">
        <f aca="false">MIN(F1441,G1441)</f>
        <v>0</v>
      </c>
      <c r="I1441" s="0" t="n">
        <f aca="false">IF(C1441=1,MIN(G1441-H1441,Assumptions!$C$13,P1440),0)</f>
        <v>0</v>
      </c>
      <c r="J1441" s="0" t="n">
        <f aca="false">H1441+I1441</f>
        <v>0</v>
      </c>
      <c r="K1441" s="0" t="n">
        <f aca="false">MIN(IF(C1441=1,F1441-H1441,F1441),Assumptions!$C$13,MAX(0,($B$5-P1440)/$B$6))</f>
        <v>115.007331548823</v>
      </c>
      <c r="L1441" s="0" t="n">
        <f aca="false">IF(C1441=1,0,MIN(F1441-K1441,Assumptions!$C$15,MAX(0,$B$10-O1440-M1441)))</f>
        <v>187.365456151177</v>
      </c>
      <c r="M1441" s="0" t="n">
        <f aca="false">'Profiles 8760'!H1430</f>
        <v>244400</v>
      </c>
      <c r="N1441" s="0" t="n">
        <f aca="false">J1441+L1441</f>
        <v>187.365456151177</v>
      </c>
      <c r="O1441" s="0" t="n">
        <f aca="false">O1440+N1441</f>
        <v>118989.606288456</v>
      </c>
      <c r="P1441" s="0" t="n">
        <f aca="false">MIN($B$5,P1440+K1441*$B$6-I1441)</f>
        <v>510.81</v>
      </c>
      <c r="Q1441" s="0" t="n">
        <f aca="false">MAX(0,F1441-H1441-K1441-L1441)</f>
        <v>0</v>
      </c>
    </row>
    <row r="1442" customFormat="false" ht="15" hidden="false" customHeight="false" outlineLevel="0" collapsed="false">
      <c r="A1442" s="0" t="n">
        <f aca="false">'Profiles 8760'!A1431</f>
        <v>1429</v>
      </c>
      <c r="B1442" s="0" t="n">
        <f aca="false">'Profiles 8760'!B1431</f>
        <v>3</v>
      </c>
      <c r="C1442" s="0" t="n">
        <f aca="false">'Profiles 8760'!E1431</f>
        <v>0</v>
      </c>
      <c r="D1442" s="0" t="n">
        <f aca="false">'Profiles 8760'!F1431</f>
        <v>1</v>
      </c>
      <c r="E1442" s="0" t="n">
        <f aca="false">'Profiles 8760'!G1431</f>
        <v>0.376277</v>
      </c>
      <c r="F1442" s="0" t="n">
        <f aca="false">D1442*Assumptions!$C$11*$B$7+E1442*Assumptions!$C$12*$B$8</f>
        <v>304.1897293</v>
      </c>
      <c r="G1442" s="0" t="n">
        <f aca="false">C1442*Assumptions!$C$15</f>
        <v>0</v>
      </c>
      <c r="H1442" s="0" t="n">
        <f aca="false">MIN(F1442,G1442)</f>
        <v>0</v>
      </c>
      <c r="I1442" s="0" t="n">
        <f aca="false">IF(C1442=1,MIN(G1442-H1442,Assumptions!$C$13,P1441),0)</f>
        <v>0</v>
      </c>
      <c r="J1442" s="0" t="n">
        <f aca="false">H1442+I1442</f>
        <v>0</v>
      </c>
      <c r="K1442" s="0" t="n">
        <f aca="false">MIN(IF(C1442=1,F1442-H1442,F1442),Assumptions!$C$13,MAX(0,($B$5-P1441)/$B$6))</f>
        <v>0</v>
      </c>
      <c r="L1442" s="0" t="n">
        <f aca="false">IF(C1442=1,0,MIN(F1442-K1442,Assumptions!$C$15,MAX(0,$B$10-O1441-M1442)))</f>
        <v>200</v>
      </c>
      <c r="M1442" s="0" t="n">
        <f aca="false">'Profiles 8760'!H1431</f>
        <v>244400</v>
      </c>
      <c r="N1442" s="0" t="n">
        <f aca="false">J1442+L1442</f>
        <v>200</v>
      </c>
      <c r="O1442" s="0" t="n">
        <f aca="false">O1441+N1442</f>
        <v>119189.606288456</v>
      </c>
      <c r="P1442" s="0" t="n">
        <f aca="false">MIN($B$5,P1441+K1442*$B$6-I1442)</f>
        <v>510.81</v>
      </c>
      <c r="Q1442" s="0" t="n">
        <f aca="false">MAX(0,F1442-H1442-K1442-L1442)</f>
        <v>104.1897293</v>
      </c>
    </row>
    <row r="1443" customFormat="false" ht="15" hidden="false" customHeight="false" outlineLevel="0" collapsed="false">
      <c r="A1443" s="0" t="n">
        <f aca="false">'Profiles 8760'!A1432</f>
        <v>1430</v>
      </c>
      <c r="B1443" s="0" t="n">
        <f aca="false">'Profiles 8760'!B1432</f>
        <v>3</v>
      </c>
      <c r="C1443" s="0" t="n">
        <f aca="false">'Profiles 8760'!E1432</f>
        <v>0</v>
      </c>
      <c r="D1443" s="0" t="n">
        <f aca="false">'Profiles 8760'!F1432</f>
        <v>1</v>
      </c>
      <c r="E1443" s="0" t="n">
        <f aca="false">'Profiles 8760'!G1432</f>
        <v>0.389433</v>
      </c>
      <c r="F1443" s="0" t="n">
        <f aca="false">D1443*Assumptions!$C$11*$B$7+E1443*Assumptions!$C$12*$B$8</f>
        <v>304.7278097</v>
      </c>
      <c r="G1443" s="0" t="n">
        <f aca="false">C1443*Assumptions!$C$15</f>
        <v>0</v>
      </c>
      <c r="H1443" s="0" t="n">
        <f aca="false">MIN(F1443,G1443)</f>
        <v>0</v>
      </c>
      <c r="I1443" s="0" t="n">
        <f aca="false">IF(C1443=1,MIN(G1443-H1443,Assumptions!$C$13,P1442),0)</f>
        <v>0</v>
      </c>
      <c r="J1443" s="0" t="n">
        <f aca="false">H1443+I1443</f>
        <v>0</v>
      </c>
      <c r="K1443" s="0" t="n">
        <f aca="false">MIN(IF(C1443=1,F1443-H1443,F1443),Assumptions!$C$13,MAX(0,($B$5-P1442)/$B$6))</f>
        <v>0</v>
      </c>
      <c r="L1443" s="0" t="n">
        <f aca="false">IF(C1443=1,0,MIN(F1443-K1443,Assumptions!$C$15,MAX(0,$B$10-O1442-M1443)))</f>
        <v>200</v>
      </c>
      <c r="M1443" s="0" t="n">
        <f aca="false">'Profiles 8760'!H1432</f>
        <v>244400</v>
      </c>
      <c r="N1443" s="0" t="n">
        <f aca="false">J1443+L1443</f>
        <v>200</v>
      </c>
      <c r="O1443" s="0" t="n">
        <f aca="false">O1442+N1443</f>
        <v>119389.606288456</v>
      </c>
      <c r="P1443" s="0" t="n">
        <f aca="false">MIN($B$5,P1442+K1443*$B$6-I1443)</f>
        <v>510.81</v>
      </c>
      <c r="Q1443" s="0" t="n">
        <f aca="false">MAX(0,F1443-H1443-K1443-L1443)</f>
        <v>104.7278097</v>
      </c>
    </row>
    <row r="1444" customFormat="false" ht="15" hidden="false" customHeight="false" outlineLevel="0" collapsed="false">
      <c r="A1444" s="0" t="n">
        <f aca="false">'Profiles 8760'!A1433</f>
        <v>1431</v>
      </c>
      <c r="B1444" s="0" t="n">
        <f aca="false">'Profiles 8760'!B1433</f>
        <v>3</v>
      </c>
      <c r="C1444" s="0" t="n">
        <f aca="false">'Profiles 8760'!E1433</f>
        <v>0</v>
      </c>
      <c r="D1444" s="0" t="n">
        <f aca="false">'Profiles 8760'!F1433</f>
        <v>1</v>
      </c>
      <c r="E1444" s="0" t="n">
        <f aca="false">'Profiles 8760'!G1433</f>
        <v>0.502966</v>
      </c>
      <c r="F1444" s="0" t="n">
        <f aca="false">D1444*Assumptions!$C$11*$B$7+E1444*Assumptions!$C$12*$B$8</f>
        <v>309.3713094</v>
      </c>
      <c r="G1444" s="0" t="n">
        <f aca="false">C1444*Assumptions!$C$15</f>
        <v>0</v>
      </c>
      <c r="H1444" s="0" t="n">
        <f aca="false">MIN(F1444,G1444)</f>
        <v>0</v>
      </c>
      <c r="I1444" s="0" t="n">
        <f aca="false">IF(C1444=1,MIN(G1444-H1444,Assumptions!$C$13,P1443),0)</f>
        <v>0</v>
      </c>
      <c r="J1444" s="0" t="n">
        <f aca="false">H1444+I1444</f>
        <v>0</v>
      </c>
      <c r="K1444" s="0" t="n">
        <f aca="false">MIN(IF(C1444=1,F1444-H1444,F1444),Assumptions!$C$13,MAX(0,($B$5-P1443)/$B$6))</f>
        <v>0</v>
      </c>
      <c r="L1444" s="0" t="n">
        <f aca="false">IF(C1444=1,0,MIN(F1444-K1444,Assumptions!$C$15,MAX(0,$B$10-O1443-M1444)))</f>
        <v>200</v>
      </c>
      <c r="M1444" s="0" t="n">
        <f aca="false">'Profiles 8760'!H1433</f>
        <v>244400</v>
      </c>
      <c r="N1444" s="0" t="n">
        <f aca="false">J1444+L1444</f>
        <v>200</v>
      </c>
      <c r="O1444" s="0" t="n">
        <f aca="false">O1443+N1444</f>
        <v>119589.606288456</v>
      </c>
      <c r="P1444" s="0" t="n">
        <f aca="false">MIN($B$5,P1443+K1444*$B$6-I1444)</f>
        <v>510.81</v>
      </c>
      <c r="Q1444" s="0" t="n">
        <f aca="false">MAX(0,F1444-H1444-K1444-L1444)</f>
        <v>109.3713094</v>
      </c>
    </row>
    <row r="1445" customFormat="false" ht="15" hidden="false" customHeight="false" outlineLevel="0" collapsed="false">
      <c r="A1445" s="0" t="n">
        <f aca="false">'Profiles 8760'!A1434</f>
        <v>1432</v>
      </c>
      <c r="B1445" s="0" t="n">
        <f aca="false">'Profiles 8760'!B1434</f>
        <v>3</v>
      </c>
      <c r="C1445" s="0" t="n">
        <f aca="false">'Profiles 8760'!E1434</f>
        <v>0</v>
      </c>
      <c r="D1445" s="0" t="n">
        <f aca="false">'Profiles 8760'!F1434</f>
        <v>0.958443</v>
      </c>
      <c r="E1445" s="0" t="n">
        <f aca="false">'Profiles 8760'!G1434</f>
        <v>0.345178</v>
      </c>
      <c r="F1445" s="0" t="n">
        <f aca="false">D1445*Assumptions!$C$11*$B$7+E1445*Assumptions!$C$12*$B$8</f>
        <v>290.9161186</v>
      </c>
      <c r="G1445" s="0" t="n">
        <f aca="false">C1445*Assumptions!$C$15</f>
        <v>0</v>
      </c>
      <c r="H1445" s="0" t="n">
        <f aca="false">MIN(F1445,G1445)</f>
        <v>0</v>
      </c>
      <c r="I1445" s="0" t="n">
        <f aca="false">IF(C1445=1,MIN(G1445-H1445,Assumptions!$C$13,P1444),0)</f>
        <v>0</v>
      </c>
      <c r="J1445" s="0" t="n">
        <f aca="false">H1445+I1445</f>
        <v>0</v>
      </c>
      <c r="K1445" s="0" t="n">
        <f aca="false">MIN(IF(C1445=1,F1445-H1445,F1445),Assumptions!$C$13,MAX(0,($B$5-P1444)/$B$6))</f>
        <v>0</v>
      </c>
      <c r="L1445" s="0" t="n">
        <f aca="false">IF(C1445=1,0,MIN(F1445-K1445,Assumptions!$C$15,MAX(0,$B$10-O1444-M1445)))</f>
        <v>200</v>
      </c>
      <c r="M1445" s="0" t="n">
        <f aca="false">'Profiles 8760'!H1434</f>
        <v>244400</v>
      </c>
      <c r="N1445" s="0" t="n">
        <f aca="false">J1445+L1445</f>
        <v>200</v>
      </c>
      <c r="O1445" s="0" t="n">
        <f aca="false">O1444+N1445</f>
        <v>119789.606288456</v>
      </c>
      <c r="P1445" s="0" t="n">
        <f aca="false">MIN($B$5,P1444+K1445*$B$6-I1445)</f>
        <v>510.81</v>
      </c>
      <c r="Q1445" s="0" t="n">
        <f aca="false">MAX(0,F1445-H1445-K1445-L1445)</f>
        <v>90.9161186</v>
      </c>
    </row>
    <row r="1446" customFormat="false" ht="15" hidden="false" customHeight="false" outlineLevel="0" collapsed="false">
      <c r="A1446" s="0" t="n">
        <f aca="false">'Profiles 8760'!A1435</f>
        <v>1433</v>
      </c>
      <c r="B1446" s="0" t="n">
        <f aca="false">'Profiles 8760'!B1435</f>
        <v>3</v>
      </c>
      <c r="C1446" s="0" t="n">
        <f aca="false">'Profiles 8760'!E1435</f>
        <v>0</v>
      </c>
      <c r="D1446" s="0" t="n">
        <f aca="false">'Profiles 8760'!F1435</f>
        <v>0.600304</v>
      </c>
      <c r="E1446" s="0" t="n">
        <f aca="false">'Profiles 8760'!G1435</f>
        <v>0.52222</v>
      </c>
      <c r="F1446" s="0" t="n">
        <f aca="false">D1446*Assumptions!$C$11*$B$7+E1446*Assumptions!$C$12*$B$8</f>
        <v>194.7265932</v>
      </c>
      <c r="G1446" s="0" t="n">
        <f aca="false">C1446*Assumptions!$C$15</f>
        <v>0</v>
      </c>
      <c r="H1446" s="0" t="n">
        <f aca="false">MIN(F1446,G1446)</f>
        <v>0</v>
      </c>
      <c r="I1446" s="0" t="n">
        <f aca="false">IF(C1446=1,MIN(G1446-H1446,Assumptions!$C$13,P1445),0)</f>
        <v>0</v>
      </c>
      <c r="J1446" s="0" t="n">
        <f aca="false">H1446+I1446</f>
        <v>0</v>
      </c>
      <c r="K1446" s="0" t="n">
        <f aca="false">MIN(IF(C1446=1,F1446-H1446,F1446),Assumptions!$C$13,MAX(0,($B$5-P1445)/$B$6))</f>
        <v>0</v>
      </c>
      <c r="L1446" s="0" t="n">
        <f aca="false">IF(C1446=1,0,MIN(F1446-K1446,Assumptions!$C$15,MAX(0,$B$10-O1445-M1446)))</f>
        <v>194.7265932</v>
      </c>
      <c r="M1446" s="0" t="n">
        <f aca="false">'Profiles 8760'!H1435</f>
        <v>244400</v>
      </c>
      <c r="N1446" s="0" t="n">
        <f aca="false">J1446+L1446</f>
        <v>194.7265932</v>
      </c>
      <c r="O1446" s="0" t="n">
        <f aca="false">O1445+N1446</f>
        <v>119984.332881656</v>
      </c>
      <c r="P1446" s="0" t="n">
        <f aca="false">MIN($B$5,P1445+K1446*$B$6-I1446)</f>
        <v>510.81</v>
      </c>
      <c r="Q1446" s="0" t="n">
        <f aca="false">MAX(0,F1446-H1446-K1446-L1446)</f>
        <v>0</v>
      </c>
    </row>
    <row r="1447" customFormat="false" ht="15" hidden="false" customHeight="false" outlineLevel="0" collapsed="false">
      <c r="A1447" s="0" t="n">
        <f aca="false">'Profiles 8760'!A1436</f>
        <v>1434</v>
      </c>
      <c r="B1447" s="0" t="n">
        <f aca="false">'Profiles 8760'!B1436</f>
        <v>3</v>
      </c>
      <c r="C1447" s="0" t="n">
        <f aca="false">'Profiles 8760'!E1436</f>
        <v>0</v>
      </c>
      <c r="D1447" s="0" t="n">
        <f aca="false">'Profiles 8760'!F1436</f>
        <v>0.246778</v>
      </c>
      <c r="E1447" s="0" t="n">
        <f aca="false">'Profiles 8760'!G1436</f>
        <v>0.455519</v>
      </c>
      <c r="F1447" s="0" t="n">
        <f aca="false">D1447*Assumptions!$C$11*$B$7+E1447*Assumptions!$C$12*$B$8</f>
        <v>89.9002135</v>
      </c>
      <c r="G1447" s="0" t="n">
        <f aca="false">C1447*Assumptions!$C$15</f>
        <v>0</v>
      </c>
      <c r="H1447" s="0" t="n">
        <f aca="false">MIN(F1447,G1447)</f>
        <v>0</v>
      </c>
      <c r="I1447" s="0" t="n">
        <f aca="false">IF(C1447=1,MIN(G1447-H1447,Assumptions!$C$13,P1446),0)</f>
        <v>0</v>
      </c>
      <c r="J1447" s="0" t="n">
        <f aca="false">H1447+I1447</f>
        <v>0</v>
      </c>
      <c r="K1447" s="0" t="n">
        <f aca="false">MIN(IF(C1447=1,F1447-H1447,F1447),Assumptions!$C$13,MAX(0,($B$5-P1446)/$B$6))</f>
        <v>0</v>
      </c>
      <c r="L1447" s="0" t="n">
        <f aca="false">IF(C1447=1,0,MIN(F1447-K1447,Assumptions!$C$15,MAX(0,$B$10-O1446-M1447)))</f>
        <v>89.9002135</v>
      </c>
      <c r="M1447" s="0" t="n">
        <f aca="false">'Profiles 8760'!H1436</f>
        <v>244400</v>
      </c>
      <c r="N1447" s="0" t="n">
        <f aca="false">J1447+L1447</f>
        <v>89.9002135</v>
      </c>
      <c r="O1447" s="0" t="n">
        <f aca="false">O1446+N1447</f>
        <v>120074.233095156</v>
      </c>
      <c r="P1447" s="0" t="n">
        <f aca="false">MIN($B$5,P1446+K1447*$B$6-I1447)</f>
        <v>510.81</v>
      </c>
      <c r="Q1447" s="0" t="n">
        <f aca="false">MAX(0,F1447-H1447-K1447-L1447)</f>
        <v>0</v>
      </c>
    </row>
    <row r="1448" customFormat="false" ht="15" hidden="false" customHeight="false" outlineLevel="0" collapsed="false">
      <c r="A1448" s="0" t="n">
        <f aca="false">'Profiles 8760'!A1437</f>
        <v>1435</v>
      </c>
      <c r="B1448" s="0" t="n">
        <f aca="false">'Profiles 8760'!B1437</f>
        <v>3</v>
      </c>
      <c r="C1448" s="0" t="n">
        <f aca="false">'Profiles 8760'!E1437</f>
        <v>0</v>
      </c>
      <c r="D1448" s="0" t="n">
        <f aca="false">'Profiles 8760'!F1437</f>
        <v>0</v>
      </c>
      <c r="E1448" s="0" t="n">
        <f aca="false">'Profiles 8760'!G1437</f>
        <v>0.222404</v>
      </c>
      <c r="F1448" s="0" t="n">
        <f aca="false">D1448*Assumptions!$C$11*$B$7+E1448*Assumptions!$C$12*$B$8</f>
        <v>9.0963236</v>
      </c>
      <c r="G1448" s="0" t="n">
        <f aca="false">C1448*Assumptions!$C$15</f>
        <v>0</v>
      </c>
      <c r="H1448" s="0" t="n">
        <f aca="false">MIN(F1448,G1448)</f>
        <v>0</v>
      </c>
      <c r="I1448" s="0" t="n">
        <f aca="false">IF(C1448=1,MIN(G1448-H1448,Assumptions!$C$13,P1447),0)</f>
        <v>0</v>
      </c>
      <c r="J1448" s="0" t="n">
        <f aca="false">H1448+I1448</f>
        <v>0</v>
      </c>
      <c r="K1448" s="0" t="n">
        <f aca="false">MIN(IF(C1448=1,F1448-H1448,F1448),Assumptions!$C$13,MAX(0,($B$5-P1447)/$B$6))</f>
        <v>0</v>
      </c>
      <c r="L1448" s="0" t="n">
        <f aca="false">IF(C1448=1,0,MIN(F1448-K1448,Assumptions!$C$15,MAX(0,$B$10-O1447-M1448)))</f>
        <v>9.0963236</v>
      </c>
      <c r="M1448" s="0" t="n">
        <f aca="false">'Profiles 8760'!H1437</f>
        <v>244400</v>
      </c>
      <c r="N1448" s="0" t="n">
        <f aca="false">J1448+L1448</f>
        <v>9.0963236</v>
      </c>
      <c r="O1448" s="0" t="n">
        <f aca="false">O1447+N1448</f>
        <v>120083.329418756</v>
      </c>
      <c r="P1448" s="0" t="n">
        <f aca="false">MIN($B$5,P1447+K1448*$B$6-I1448)</f>
        <v>510.81</v>
      </c>
      <c r="Q1448" s="0" t="n">
        <f aca="false">MAX(0,F1448-H1448-K1448-L1448)</f>
        <v>0</v>
      </c>
    </row>
    <row r="1449" customFormat="false" ht="15" hidden="false" customHeight="false" outlineLevel="0" collapsed="false">
      <c r="A1449" s="0" t="n">
        <f aca="false">'Profiles 8760'!A1438</f>
        <v>1436</v>
      </c>
      <c r="B1449" s="0" t="n">
        <f aca="false">'Profiles 8760'!B1438</f>
        <v>3</v>
      </c>
      <c r="C1449" s="0" t="n">
        <f aca="false">'Profiles 8760'!E1438</f>
        <v>1</v>
      </c>
      <c r="D1449" s="0" t="n">
        <f aca="false">'Profiles 8760'!F1438</f>
        <v>0</v>
      </c>
      <c r="E1449" s="0" t="n">
        <f aca="false">'Profiles 8760'!G1438</f>
        <v>0.18929</v>
      </c>
      <c r="F1449" s="0" t="n">
        <f aca="false">D1449*Assumptions!$C$11*$B$7+E1449*Assumptions!$C$12*$B$8</f>
        <v>7.741961</v>
      </c>
      <c r="G1449" s="0" t="n">
        <f aca="false">C1449*Assumptions!$C$15</f>
        <v>200</v>
      </c>
      <c r="H1449" s="0" t="n">
        <f aca="false">MIN(F1449,G1449)</f>
        <v>7.741961</v>
      </c>
      <c r="I1449" s="0" t="n">
        <f aca="false">IF(C1449=1,MIN(G1449-H1449,Assumptions!$C$13,P1448),0)</f>
        <v>180</v>
      </c>
      <c r="J1449" s="0" t="n">
        <f aca="false">H1449+I1449</f>
        <v>187.741961</v>
      </c>
      <c r="K1449" s="0" t="n">
        <f aca="false">MIN(IF(C1449=1,F1449-H1449,F1449),Assumptions!$C$13,MAX(0,($B$5-P1448)/$B$6))</f>
        <v>0</v>
      </c>
      <c r="L1449" s="0" t="n">
        <f aca="false">IF(C1449=1,0,MIN(F1449-K1449,Assumptions!$C$15,MAX(0,$B$10-O1448-M1449)))</f>
        <v>0</v>
      </c>
      <c r="M1449" s="0" t="n">
        <f aca="false">'Profiles 8760'!H1438</f>
        <v>244200</v>
      </c>
      <c r="N1449" s="0" t="n">
        <f aca="false">J1449+L1449</f>
        <v>187.741961</v>
      </c>
      <c r="O1449" s="0" t="n">
        <f aca="false">O1448+N1449</f>
        <v>120271.071379756</v>
      </c>
      <c r="P1449" s="0" t="n">
        <f aca="false">MIN($B$5,P1448+K1449*$B$6-I1449)</f>
        <v>330.81</v>
      </c>
      <c r="Q1449" s="0" t="n">
        <f aca="false">MAX(0,F1449-H1449-K1449-L1449)</f>
        <v>0</v>
      </c>
    </row>
    <row r="1450" customFormat="false" ht="15" hidden="false" customHeight="false" outlineLevel="0" collapsed="false">
      <c r="A1450" s="0" t="n">
        <f aca="false">'Profiles 8760'!A1439</f>
        <v>1437</v>
      </c>
      <c r="B1450" s="0" t="n">
        <f aca="false">'Profiles 8760'!B1439</f>
        <v>3</v>
      </c>
      <c r="C1450" s="0" t="n">
        <f aca="false">'Profiles 8760'!E1439</f>
        <v>1</v>
      </c>
      <c r="D1450" s="0" t="n">
        <f aca="false">'Profiles 8760'!F1439</f>
        <v>0</v>
      </c>
      <c r="E1450" s="0" t="n">
        <f aca="false">'Profiles 8760'!G1439</f>
        <v>0.134604</v>
      </c>
      <c r="F1450" s="0" t="n">
        <f aca="false">D1450*Assumptions!$C$11*$B$7+E1450*Assumptions!$C$12*$B$8</f>
        <v>5.5053036</v>
      </c>
      <c r="G1450" s="0" t="n">
        <f aca="false">C1450*Assumptions!$C$15</f>
        <v>200</v>
      </c>
      <c r="H1450" s="0" t="n">
        <f aca="false">MIN(F1450,G1450)</f>
        <v>5.5053036</v>
      </c>
      <c r="I1450" s="0" t="n">
        <f aca="false">IF(C1450=1,MIN(G1450-H1450,Assumptions!$C$13,P1449),0)</f>
        <v>180</v>
      </c>
      <c r="J1450" s="0" t="n">
        <f aca="false">H1450+I1450</f>
        <v>185.5053036</v>
      </c>
      <c r="K1450" s="0" t="n">
        <f aca="false">MIN(IF(C1450=1,F1450-H1450,F1450),Assumptions!$C$13,MAX(0,($B$5-P1449)/$B$6))</f>
        <v>0</v>
      </c>
      <c r="L1450" s="0" t="n">
        <f aca="false">IF(C1450=1,0,MIN(F1450-K1450,Assumptions!$C$15,MAX(0,$B$10-O1449-M1450)))</f>
        <v>0</v>
      </c>
      <c r="M1450" s="0" t="n">
        <f aca="false">'Profiles 8760'!H1439</f>
        <v>244000</v>
      </c>
      <c r="N1450" s="0" t="n">
        <f aca="false">J1450+L1450</f>
        <v>185.5053036</v>
      </c>
      <c r="O1450" s="0" t="n">
        <f aca="false">O1449+N1450</f>
        <v>120456.576683356</v>
      </c>
      <c r="P1450" s="0" t="n">
        <f aca="false">MIN($B$5,P1449+K1450*$B$6-I1450)</f>
        <v>150.81</v>
      </c>
      <c r="Q1450" s="0" t="n">
        <f aca="false">MAX(0,F1450-H1450-K1450-L1450)</f>
        <v>0</v>
      </c>
    </row>
    <row r="1451" customFormat="false" ht="15" hidden="false" customHeight="false" outlineLevel="0" collapsed="false">
      <c r="A1451" s="0" t="n">
        <f aca="false">'Profiles 8760'!A1440</f>
        <v>1438</v>
      </c>
      <c r="B1451" s="0" t="n">
        <f aca="false">'Profiles 8760'!B1440</f>
        <v>3</v>
      </c>
      <c r="C1451" s="0" t="n">
        <f aca="false">'Profiles 8760'!E1440</f>
        <v>0</v>
      </c>
      <c r="D1451" s="0" t="n">
        <f aca="false">'Profiles 8760'!F1440</f>
        <v>0</v>
      </c>
      <c r="E1451" s="0" t="n">
        <f aca="false">'Profiles 8760'!G1440</f>
        <v>0.171515</v>
      </c>
      <c r="F1451" s="0" t="n">
        <f aca="false">D1451*Assumptions!$C$11*$B$7+E1451*Assumptions!$C$12*$B$8</f>
        <v>7.0149635</v>
      </c>
      <c r="G1451" s="0" t="n">
        <f aca="false">C1451*Assumptions!$C$15</f>
        <v>0</v>
      </c>
      <c r="H1451" s="0" t="n">
        <f aca="false">MIN(F1451,G1451)</f>
        <v>0</v>
      </c>
      <c r="I1451" s="0" t="n">
        <f aca="false">IF(C1451=1,MIN(G1451-H1451,Assumptions!$C$13,P1450),0)</f>
        <v>0</v>
      </c>
      <c r="J1451" s="0" t="n">
        <f aca="false">H1451+I1451</f>
        <v>0</v>
      </c>
      <c r="K1451" s="0" t="n">
        <f aca="false">MIN(IF(C1451=1,F1451-H1451,F1451),Assumptions!$C$13,MAX(0,($B$5-P1450)/$B$6))</f>
        <v>7.0149635</v>
      </c>
      <c r="L1451" s="0" t="n">
        <f aca="false">IF(C1451=1,0,MIN(F1451-K1451,Assumptions!$C$15,MAX(0,$B$10-O1450-M1451)))</f>
        <v>0</v>
      </c>
      <c r="M1451" s="0" t="n">
        <f aca="false">'Profiles 8760'!H1440</f>
        <v>244000</v>
      </c>
      <c r="N1451" s="0" t="n">
        <f aca="false">J1451+L1451</f>
        <v>0</v>
      </c>
      <c r="O1451" s="0" t="n">
        <f aca="false">O1450+N1451</f>
        <v>120456.576683356</v>
      </c>
      <c r="P1451" s="0" t="n">
        <f aca="false">MIN($B$5,P1450+K1451*$B$6-I1451)</f>
        <v>156.8905703618</v>
      </c>
      <c r="Q1451" s="0" t="n">
        <f aca="false">MAX(0,F1451-H1451-K1451-L1451)</f>
        <v>0</v>
      </c>
    </row>
    <row r="1452" customFormat="false" ht="15" hidden="false" customHeight="false" outlineLevel="0" collapsed="false">
      <c r="A1452" s="0" t="n">
        <f aca="false">'Profiles 8760'!A1441</f>
        <v>1439</v>
      </c>
      <c r="B1452" s="0" t="n">
        <f aca="false">'Profiles 8760'!B1441</f>
        <v>3</v>
      </c>
      <c r="C1452" s="0" t="n">
        <f aca="false">'Profiles 8760'!E1441</f>
        <v>0</v>
      </c>
      <c r="D1452" s="0" t="n">
        <f aca="false">'Profiles 8760'!F1441</f>
        <v>0</v>
      </c>
      <c r="E1452" s="0" t="n">
        <f aca="false">'Profiles 8760'!G1441</f>
        <v>0.185817</v>
      </c>
      <c r="F1452" s="0" t="n">
        <f aca="false">D1452*Assumptions!$C$11*$B$7+E1452*Assumptions!$C$12*$B$8</f>
        <v>7.5999153</v>
      </c>
      <c r="G1452" s="0" t="n">
        <f aca="false">C1452*Assumptions!$C$15</f>
        <v>0</v>
      </c>
      <c r="H1452" s="0" t="n">
        <f aca="false">MIN(F1452,G1452)</f>
        <v>0</v>
      </c>
      <c r="I1452" s="0" t="n">
        <f aca="false">IF(C1452=1,MIN(G1452-H1452,Assumptions!$C$13,P1451),0)</f>
        <v>0</v>
      </c>
      <c r="J1452" s="0" t="n">
        <f aca="false">H1452+I1452</f>
        <v>0</v>
      </c>
      <c r="K1452" s="0" t="n">
        <f aca="false">MIN(IF(C1452=1,F1452-H1452,F1452),Assumptions!$C$13,MAX(0,($B$5-P1451)/$B$6))</f>
        <v>7.5999153</v>
      </c>
      <c r="L1452" s="0" t="n">
        <f aca="false">IF(C1452=1,0,MIN(F1452-K1452,Assumptions!$C$15,MAX(0,$B$10-O1451-M1452)))</f>
        <v>0</v>
      </c>
      <c r="M1452" s="0" t="n">
        <f aca="false">'Profiles 8760'!H1441</f>
        <v>244000</v>
      </c>
      <c r="N1452" s="0" t="n">
        <f aca="false">J1452+L1452</f>
        <v>0</v>
      </c>
      <c r="O1452" s="0" t="n">
        <f aca="false">O1451+N1452</f>
        <v>120456.576683356</v>
      </c>
      <c r="P1452" s="0" t="n">
        <f aca="false">MIN($B$5,P1451+K1452*$B$6-I1452)</f>
        <v>163.47817694384</v>
      </c>
      <c r="Q1452" s="0" t="n">
        <f aca="false">MAX(0,F1452-H1452-K1452-L1452)</f>
        <v>0</v>
      </c>
    </row>
    <row r="1453" customFormat="false" ht="15" hidden="false" customHeight="false" outlineLevel="0" collapsed="false">
      <c r="A1453" s="0" t="n">
        <f aca="false">'Profiles 8760'!A1442</f>
        <v>1440</v>
      </c>
      <c r="B1453" s="0" t="n">
        <f aca="false">'Profiles 8760'!B1442</f>
        <v>3</v>
      </c>
      <c r="C1453" s="0" t="n">
        <f aca="false">'Profiles 8760'!E1442</f>
        <v>0</v>
      </c>
      <c r="D1453" s="0" t="n">
        <f aca="false">'Profiles 8760'!F1442</f>
        <v>0</v>
      </c>
      <c r="E1453" s="0" t="n">
        <f aca="false">'Profiles 8760'!G1442</f>
        <v>0.134001</v>
      </c>
      <c r="F1453" s="0" t="n">
        <f aca="false">D1453*Assumptions!$C$11*$B$7+E1453*Assumptions!$C$12*$B$8</f>
        <v>5.4806409</v>
      </c>
      <c r="G1453" s="0" t="n">
        <f aca="false">C1453*Assumptions!$C$15</f>
        <v>0</v>
      </c>
      <c r="H1453" s="0" t="n">
        <f aca="false">MIN(F1453,G1453)</f>
        <v>0</v>
      </c>
      <c r="I1453" s="0" t="n">
        <f aca="false">IF(C1453=1,MIN(G1453-H1453,Assumptions!$C$13,P1452),0)</f>
        <v>0</v>
      </c>
      <c r="J1453" s="0" t="n">
        <f aca="false">H1453+I1453</f>
        <v>0</v>
      </c>
      <c r="K1453" s="0" t="n">
        <f aca="false">MIN(IF(C1453=1,F1453-H1453,F1453),Assumptions!$C$13,MAX(0,($B$5-P1452)/$B$6))</f>
        <v>5.4806409</v>
      </c>
      <c r="L1453" s="0" t="n">
        <f aca="false">IF(C1453=1,0,MIN(F1453-K1453,Assumptions!$C$15,MAX(0,$B$10-O1452-M1453)))</f>
        <v>0</v>
      </c>
      <c r="M1453" s="0" t="n">
        <f aca="false">'Profiles 8760'!H1442</f>
        <v>244000</v>
      </c>
      <c r="N1453" s="0" t="n">
        <f aca="false">J1453+L1453</f>
        <v>0</v>
      </c>
      <c r="O1453" s="0" t="n">
        <f aca="false">O1452+N1453</f>
        <v>120456.576683356</v>
      </c>
      <c r="P1453" s="0" t="n">
        <f aca="false">MIN($B$5,P1452+K1453*$B$6-I1453)</f>
        <v>168.22879647596</v>
      </c>
      <c r="Q1453" s="0" t="n">
        <f aca="false">MAX(0,F1453-H1453-K1453-L1453)</f>
        <v>0</v>
      </c>
    </row>
    <row r="1454" customFormat="false" ht="15" hidden="false" customHeight="false" outlineLevel="0" collapsed="false">
      <c r="A1454" s="0" t="n">
        <f aca="false">'Profiles 8760'!A1443</f>
        <v>1441</v>
      </c>
      <c r="B1454" s="0" t="n">
        <f aca="false">'Profiles 8760'!B1443</f>
        <v>3</v>
      </c>
      <c r="C1454" s="0" t="n">
        <f aca="false">'Profiles 8760'!E1443</f>
        <v>0</v>
      </c>
      <c r="D1454" s="0" t="n">
        <f aca="false">'Profiles 8760'!F1443</f>
        <v>0</v>
      </c>
      <c r="E1454" s="0" t="n">
        <f aca="false">'Profiles 8760'!G1443</f>
        <v>0.14582</v>
      </c>
      <c r="F1454" s="0" t="n">
        <f aca="false">D1454*Assumptions!$C$11*$B$7+E1454*Assumptions!$C$12*$B$8</f>
        <v>5.964038</v>
      </c>
      <c r="G1454" s="0" t="n">
        <f aca="false">C1454*Assumptions!$C$15</f>
        <v>0</v>
      </c>
      <c r="H1454" s="0" t="n">
        <f aca="false">MIN(F1454,G1454)</f>
        <v>0</v>
      </c>
      <c r="I1454" s="0" t="n">
        <f aca="false">IF(C1454=1,MIN(G1454-H1454,Assumptions!$C$13,P1453),0)</f>
        <v>0</v>
      </c>
      <c r="J1454" s="0" t="n">
        <f aca="false">H1454+I1454</f>
        <v>0</v>
      </c>
      <c r="K1454" s="0" t="n">
        <f aca="false">MIN(IF(C1454=1,F1454-H1454,F1454),Assumptions!$C$13,MAX(0,($B$5-P1453)/$B$6))</f>
        <v>5.964038</v>
      </c>
      <c r="L1454" s="0" t="n">
        <f aca="false">IF(C1454=1,0,MIN(F1454-K1454,Assumptions!$C$15,MAX(0,$B$10-O1453-M1454)))</f>
        <v>0</v>
      </c>
      <c r="M1454" s="0" t="n">
        <f aca="false">'Profiles 8760'!H1443</f>
        <v>244000</v>
      </c>
      <c r="N1454" s="0" t="n">
        <f aca="false">J1454+L1454</f>
        <v>0</v>
      </c>
      <c r="O1454" s="0" t="n">
        <f aca="false">O1453+N1454</f>
        <v>120456.576683356</v>
      </c>
      <c r="P1454" s="0" t="n">
        <f aca="false">MIN($B$5,P1453+K1454*$B$6-I1454)</f>
        <v>173.39842461436</v>
      </c>
      <c r="Q1454" s="0" t="n">
        <f aca="false">MAX(0,F1454-H1454-K1454-L1454)</f>
        <v>0</v>
      </c>
    </row>
    <row r="1455" customFormat="false" ht="15" hidden="false" customHeight="false" outlineLevel="0" collapsed="false">
      <c r="A1455" s="0" t="n">
        <f aca="false">'Profiles 8760'!A1444</f>
        <v>1442</v>
      </c>
      <c r="B1455" s="0" t="n">
        <f aca="false">'Profiles 8760'!B1444</f>
        <v>3</v>
      </c>
      <c r="C1455" s="0" t="n">
        <f aca="false">'Profiles 8760'!E1444</f>
        <v>0</v>
      </c>
      <c r="D1455" s="0" t="n">
        <f aca="false">'Profiles 8760'!F1444</f>
        <v>0</v>
      </c>
      <c r="E1455" s="0" t="n">
        <f aca="false">'Profiles 8760'!G1444</f>
        <v>0.106883</v>
      </c>
      <c r="F1455" s="0" t="n">
        <f aca="false">D1455*Assumptions!$C$11*$B$7+E1455*Assumptions!$C$12*$B$8</f>
        <v>4.3715147</v>
      </c>
      <c r="G1455" s="0" t="n">
        <f aca="false">C1455*Assumptions!$C$15</f>
        <v>0</v>
      </c>
      <c r="H1455" s="0" t="n">
        <f aca="false">MIN(F1455,G1455)</f>
        <v>0</v>
      </c>
      <c r="I1455" s="0" t="n">
        <f aca="false">IF(C1455=1,MIN(G1455-H1455,Assumptions!$C$13,P1454),0)</f>
        <v>0</v>
      </c>
      <c r="J1455" s="0" t="n">
        <f aca="false">H1455+I1455</f>
        <v>0</v>
      </c>
      <c r="K1455" s="0" t="n">
        <f aca="false">MIN(IF(C1455=1,F1455-H1455,F1455),Assumptions!$C$13,MAX(0,($B$5-P1454)/$B$6))</f>
        <v>4.3715147</v>
      </c>
      <c r="L1455" s="0" t="n">
        <f aca="false">IF(C1455=1,0,MIN(F1455-K1455,Assumptions!$C$15,MAX(0,$B$10-O1454-M1455)))</f>
        <v>0</v>
      </c>
      <c r="M1455" s="0" t="n">
        <f aca="false">'Profiles 8760'!H1444</f>
        <v>244000</v>
      </c>
      <c r="N1455" s="0" t="n">
        <f aca="false">J1455+L1455</f>
        <v>0</v>
      </c>
      <c r="O1455" s="0" t="n">
        <f aca="false">O1454+N1455</f>
        <v>120456.576683356</v>
      </c>
      <c r="P1455" s="0" t="n">
        <f aca="false">MIN($B$5,P1454+K1455*$B$6-I1455)</f>
        <v>177.18765355632</v>
      </c>
      <c r="Q1455" s="0" t="n">
        <f aca="false">MAX(0,F1455-H1455-K1455-L1455)</f>
        <v>0</v>
      </c>
    </row>
    <row r="1456" customFormat="false" ht="15" hidden="false" customHeight="false" outlineLevel="0" collapsed="false">
      <c r="A1456" s="0" t="n">
        <f aca="false">'Profiles 8760'!A1445</f>
        <v>1443</v>
      </c>
      <c r="B1456" s="0" t="n">
        <f aca="false">'Profiles 8760'!B1445</f>
        <v>3</v>
      </c>
      <c r="C1456" s="0" t="n">
        <f aca="false">'Profiles 8760'!E1445</f>
        <v>0</v>
      </c>
      <c r="D1456" s="0" t="n">
        <f aca="false">'Profiles 8760'!F1445</f>
        <v>0</v>
      </c>
      <c r="E1456" s="0" t="n">
        <f aca="false">'Profiles 8760'!G1445</f>
        <v>0.092317</v>
      </c>
      <c r="F1456" s="0" t="n">
        <f aca="false">D1456*Assumptions!$C$11*$B$7+E1456*Assumptions!$C$12*$B$8</f>
        <v>3.7757653</v>
      </c>
      <c r="G1456" s="0" t="n">
        <f aca="false">C1456*Assumptions!$C$15</f>
        <v>0</v>
      </c>
      <c r="H1456" s="0" t="n">
        <f aca="false">MIN(F1456,G1456)</f>
        <v>0</v>
      </c>
      <c r="I1456" s="0" t="n">
        <f aca="false">IF(C1456=1,MIN(G1456-H1456,Assumptions!$C$13,P1455),0)</f>
        <v>0</v>
      </c>
      <c r="J1456" s="0" t="n">
        <f aca="false">H1456+I1456</f>
        <v>0</v>
      </c>
      <c r="K1456" s="0" t="n">
        <f aca="false">MIN(IF(C1456=1,F1456-H1456,F1456),Assumptions!$C$13,MAX(0,($B$5-P1455)/$B$6))</f>
        <v>3.7757653</v>
      </c>
      <c r="L1456" s="0" t="n">
        <f aca="false">IF(C1456=1,0,MIN(F1456-K1456,Assumptions!$C$15,MAX(0,$B$10-O1455-M1456)))</f>
        <v>0</v>
      </c>
      <c r="M1456" s="0" t="n">
        <f aca="false">'Profiles 8760'!H1445</f>
        <v>244000</v>
      </c>
      <c r="N1456" s="0" t="n">
        <f aca="false">J1456+L1456</f>
        <v>0</v>
      </c>
      <c r="O1456" s="0" t="n">
        <f aca="false">O1455+N1456</f>
        <v>120456.576683356</v>
      </c>
      <c r="P1456" s="0" t="n">
        <f aca="false">MIN($B$5,P1455+K1456*$B$6-I1456)</f>
        <v>180.46048691836</v>
      </c>
      <c r="Q1456" s="0" t="n">
        <f aca="false">MAX(0,F1456-H1456-K1456-L1456)</f>
        <v>0</v>
      </c>
    </row>
    <row r="1457" customFormat="false" ht="15" hidden="false" customHeight="false" outlineLevel="0" collapsed="false">
      <c r="A1457" s="0" t="n">
        <f aca="false">'Profiles 8760'!A1446</f>
        <v>1444</v>
      </c>
      <c r="B1457" s="0" t="n">
        <f aca="false">'Profiles 8760'!B1446</f>
        <v>3</v>
      </c>
      <c r="C1457" s="0" t="n">
        <f aca="false">'Profiles 8760'!E1446</f>
        <v>0</v>
      </c>
      <c r="D1457" s="0" t="n">
        <f aca="false">'Profiles 8760'!F1446</f>
        <v>0</v>
      </c>
      <c r="E1457" s="0" t="n">
        <f aca="false">'Profiles 8760'!G1446</f>
        <v>0.108667</v>
      </c>
      <c r="F1457" s="0" t="n">
        <f aca="false">D1457*Assumptions!$C$11*$B$7+E1457*Assumptions!$C$12*$B$8</f>
        <v>4.4444803</v>
      </c>
      <c r="G1457" s="0" t="n">
        <f aca="false">C1457*Assumptions!$C$15</f>
        <v>0</v>
      </c>
      <c r="H1457" s="0" t="n">
        <f aca="false">MIN(F1457,G1457)</f>
        <v>0</v>
      </c>
      <c r="I1457" s="0" t="n">
        <f aca="false">IF(C1457=1,MIN(G1457-H1457,Assumptions!$C$13,P1456),0)</f>
        <v>0</v>
      </c>
      <c r="J1457" s="0" t="n">
        <f aca="false">H1457+I1457</f>
        <v>0</v>
      </c>
      <c r="K1457" s="0" t="n">
        <f aca="false">MIN(IF(C1457=1,F1457-H1457,F1457),Assumptions!$C$13,MAX(0,($B$5-P1456)/$B$6))</f>
        <v>4.4444803</v>
      </c>
      <c r="L1457" s="0" t="n">
        <f aca="false">IF(C1457=1,0,MIN(F1457-K1457,Assumptions!$C$15,MAX(0,$B$10-O1456-M1457)))</f>
        <v>0</v>
      </c>
      <c r="M1457" s="0" t="n">
        <f aca="false">'Profiles 8760'!H1446</f>
        <v>244000</v>
      </c>
      <c r="N1457" s="0" t="n">
        <f aca="false">J1457+L1457</f>
        <v>0</v>
      </c>
      <c r="O1457" s="0" t="n">
        <f aca="false">O1456+N1457</f>
        <v>120456.576683356</v>
      </c>
      <c r="P1457" s="0" t="n">
        <f aca="false">MIN($B$5,P1456+K1457*$B$6-I1457)</f>
        <v>184.3129624424</v>
      </c>
      <c r="Q1457" s="0" t="n">
        <f aca="false">MAX(0,F1457-H1457-K1457-L1457)</f>
        <v>0</v>
      </c>
    </row>
    <row r="1458" customFormat="false" ht="15" hidden="false" customHeight="false" outlineLevel="0" collapsed="false">
      <c r="A1458" s="0" t="n">
        <f aca="false">'Profiles 8760'!A1447</f>
        <v>1445</v>
      </c>
      <c r="B1458" s="0" t="n">
        <f aca="false">'Profiles 8760'!B1447</f>
        <v>3</v>
      </c>
      <c r="C1458" s="0" t="n">
        <f aca="false">'Profiles 8760'!E1447</f>
        <v>0</v>
      </c>
      <c r="D1458" s="0" t="n">
        <f aca="false">'Profiles 8760'!F1447</f>
        <v>0</v>
      </c>
      <c r="E1458" s="0" t="n">
        <f aca="false">'Profiles 8760'!G1447</f>
        <v>0.063324</v>
      </c>
      <c r="F1458" s="0" t="n">
        <f aca="false">D1458*Assumptions!$C$11*$B$7+E1458*Assumptions!$C$12*$B$8</f>
        <v>2.5899516</v>
      </c>
      <c r="G1458" s="0" t="n">
        <f aca="false">C1458*Assumptions!$C$15</f>
        <v>0</v>
      </c>
      <c r="H1458" s="0" t="n">
        <f aca="false">MIN(F1458,G1458)</f>
        <v>0</v>
      </c>
      <c r="I1458" s="0" t="n">
        <f aca="false">IF(C1458=1,MIN(G1458-H1458,Assumptions!$C$13,P1457),0)</f>
        <v>0</v>
      </c>
      <c r="J1458" s="0" t="n">
        <f aca="false">H1458+I1458</f>
        <v>0</v>
      </c>
      <c r="K1458" s="0" t="n">
        <f aca="false">MIN(IF(C1458=1,F1458-H1458,F1458),Assumptions!$C$13,MAX(0,($B$5-P1457)/$B$6))</f>
        <v>2.5899516</v>
      </c>
      <c r="L1458" s="0" t="n">
        <f aca="false">IF(C1458=1,0,MIN(F1458-K1458,Assumptions!$C$15,MAX(0,$B$10-O1457-M1458)))</f>
        <v>0</v>
      </c>
      <c r="M1458" s="0" t="n">
        <f aca="false">'Profiles 8760'!H1447</f>
        <v>244000</v>
      </c>
      <c r="N1458" s="0" t="n">
        <f aca="false">J1458+L1458</f>
        <v>0</v>
      </c>
      <c r="O1458" s="0" t="n">
        <f aca="false">O1457+N1458</f>
        <v>120456.576683356</v>
      </c>
      <c r="P1458" s="0" t="n">
        <f aca="false">MIN($B$5,P1457+K1458*$B$6-I1458)</f>
        <v>186.55793248928</v>
      </c>
      <c r="Q1458" s="0" t="n">
        <f aca="false">MAX(0,F1458-H1458-K1458-L1458)</f>
        <v>0</v>
      </c>
    </row>
    <row r="1459" customFormat="false" ht="15" hidden="false" customHeight="false" outlineLevel="0" collapsed="false">
      <c r="A1459" s="0" t="n">
        <f aca="false">'Profiles 8760'!A1448</f>
        <v>1446</v>
      </c>
      <c r="B1459" s="0" t="n">
        <f aca="false">'Profiles 8760'!B1448</f>
        <v>3</v>
      </c>
      <c r="C1459" s="0" t="n">
        <f aca="false">'Profiles 8760'!E1448</f>
        <v>0</v>
      </c>
      <c r="D1459" s="0" t="n">
        <f aca="false">'Profiles 8760'!F1448</f>
        <v>0</v>
      </c>
      <c r="E1459" s="0" t="n">
        <f aca="false">'Profiles 8760'!G1448</f>
        <v>0.092465</v>
      </c>
      <c r="F1459" s="0" t="n">
        <f aca="false">D1459*Assumptions!$C$11*$B$7+E1459*Assumptions!$C$12*$B$8</f>
        <v>3.7818185</v>
      </c>
      <c r="G1459" s="0" t="n">
        <f aca="false">C1459*Assumptions!$C$15</f>
        <v>0</v>
      </c>
      <c r="H1459" s="0" t="n">
        <f aca="false">MIN(F1459,G1459)</f>
        <v>0</v>
      </c>
      <c r="I1459" s="0" t="n">
        <f aca="false">IF(C1459=1,MIN(G1459-H1459,Assumptions!$C$13,P1458),0)</f>
        <v>0</v>
      </c>
      <c r="J1459" s="0" t="n">
        <f aca="false">H1459+I1459</f>
        <v>0</v>
      </c>
      <c r="K1459" s="0" t="n">
        <f aca="false">MIN(IF(C1459=1,F1459-H1459,F1459),Assumptions!$C$13,MAX(0,($B$5-P1458)/$B$6))</f>
        <v>3.7818185</v>
      </c>
      <c r="L1459" s="0" t="n">
        <f aca="false">IF(C1459=1,0,MIN(F1459-K1459,Assumptions!$C$15,MAX(0,$B$10-O1458-M1459)))</f>
        <v>0</v>
      </c>
      <c r="M1459" s="0" t="n">
        <f aca="false">'Profiles 8760'!H1448</f>
        <v>244000</v>
      </c>
      <c r="N1459" s="0" t="n">
        <f aca="false">J1459+L1459</f>
        <v>0</v>
      </c>
      <c r="O1459" s="0" t="n">
        <f aca="false">O1458+N1459</f>
        <v>120456.576683356</v>
      </c>
      <c r="P1459" s="0" t="n">
        <f aca="false">MIN($B$5,P1458+K1459*$B$6-I1459)</f>
        <v>189.83601276508</v>
      </c>
      <c r="Q1459" s="0" t="n">
        <f aca="false">MAX(0,F1459-H1459-K1459-L1459)</f>
        <v>0</v>
      </c>
    </row>
    <row r="1460" customFormat="false" ht="15" hidden="false" customHeight="false" outlineLevel="0" collapsed="false">
      <c r="A1460" s="0" t="n">
        <f aca="false">'Profiles 8760'!A1449</f>
        <v>1447</v>
      </c>
      <c r="B1460" s="0" t="n">
        <f aca="false">'Profiles 8760'!B1449</f>
        <v>3</v>
      </c>
      <c r="C1460" s="0" t="n">
        <f aca="false">'Profiles 8760'!E1449</f>
        <v>0</v>
      </c>
      <c r="D1460" s="0" t="n">
        <f aca="false">'Profiles 8760'!F1449</f>
        <v>0</v>
      </c>
      <c r="E1460" s="0" t="n">
        <f aca="false">'Profiles 8760'!G1449</f>
        <v>0.089447</v>
      </c>
      <c r="F1460" s="0" t="n">
        <f aca="false">D1460*Assumptions!$C$11*$B$7+E1460*Assumptions!$C$12*$B$8</f>
        <v>3.6583823</v>
      </c>
      <c r="G1460" s="0" t="n">
        <f aca="false">C1460*Assumptions!$C$15</f>
        <v>0</v>
      </c>
      <c r="H1460" s="0" t="n">
        <f aca="false">MIN(F1460,G1460)</f>
        <v>0</v>
      </c>
      <c r="I1460" s="0" t="n">
        <f aca="false">IF(C1460=1,MIN(G1460-H1460,Assumptions!$C$13,P1459),0)</f>
        <v>0</v>
      </c>
      <c r="J1460" s="0" t="n">
        <f aca="false">H1460+I1460</f>
        <v>0</v>
      </c>
      <c r="K1460" s="0" t="n">
        <f aca="false">MIN(IF(C1460=1,F1460-H1460,F1460),Assumptions!$C$13,MAX(0,($B$5-P1459)/$B$6))</f>
        <v>3.6583823</v>
      </c>
      <c r="L1460" s="0" t="n">
        <f aca="false">IF(C1460=1,0,MIN(F1460-K1460,Assumptions!$C$15,MAX(0,$B$10-O1459-M1460)))</f>
        <v>0</v>
      </c>
      <c r="M1460" s="0" t="n">
        <f aca="false">'Profiles 8760'!H1449</f>
        <v>244000</v>
      </c>
      <c r="N1460" s="0" t="n">
        <f aca="false">J1460+L1460</f>
        <v>0</v>
      </c>
      <c r="O1460" s="0" t="n">
        <f aca="false">O1459+N1460</f>
        <v>120456.576683356</v>
      </c>
      <c r="P1460" s="0" t="n">
        <f aca="false">MIN($B$5,P1459+K1460*$B$6-I1460)</f>
        <v>193.00709854272</v>
      </c>
      <c r="Q1460" s="0" t="n">
        <f aca="false">MAX(0,F1460-H1460-K1460-L1460)</f>
        <v>0</v>
      </c>
    </row>
    <row r="1461" customFormat="false" ht="15" hidden="false" customHeight="false" outlineLevel="0" collapsed="false">
      <c r="A1461" s="0" t="n">
        <f aca="false">'Profiles 8760'!A1450</f>
        <v>1448</v>
      </c>
      <c r="B1461" s="0" t="n">
        <f aca="false">'Profiles 8760'!B1450</f>
        <v>3</v>
      </c>
      <c r="C1461" s="0" t="n">
        <f aca="false">'Profiles 8760'!E1450</f>
        <v>1</v>
      </c>
      <c r="D1461" s="0" t="n">
        <f aca="false">'Profiles 8760'!F1450</f>
        <v>0.209908</v>
      </c>
      <c r="E1461" s="0" t="n">
        <f aca="false">'Profiles 8760'!G1450</f>
        <v>0.082429</v>
      </c>
      <c r="F1461" s="0" t="n">
        <f aca="false">D1461*Assumptions!$C$11*$B$7+E1461*Assumptions!$C$12*$B$8</f>
        <v>63.9927765</v>
      </c>
      <c r="G1461" s="0" t="n">
        <f aca="false">C1461*Assumptions!$C$15</f>
        <v>200</v>
      </c>
      <c r="H1461" s="0" t="n">
        <f aca="false">MIN(F1461,G1461)</f>
        <v>63.9927765</v>
      </c>
      <c r="I1461" s="0" t="n">
        <f aca="false">IF(C1461=1,MIN(G1461-H1461,Assumptions!$C$13,P1460),0)</f>
        <v>136.0072235</v>
      </c>
      <c r="J1461" s="0" t="n">
        <f aca="false">H1461+I1461</f>
        <v>200</v>
      </c>
      <c r="K1461" s="0" t="n">
        <f aca="false">MIN(IF(C1461=1,F1461-H1461,F1461),Assumptions!$C$13,MAX(0,($B$5-P1460)/$B$6))</f>
        <v>0</v>
      </c>
      <c r="L1461" s="0" t="n">
        <f aca="false">IF(C1461=1,0,MIN(F1461-K1461,Assumptions!$C$15,MAX(0,$B$10-O1460-M1461)))</f>
        <v>0</v>
      </c>
      <c r="M1461" s="0" t="n">
        <f aca="false">'Profiles 8760'!H1450</f>
        <v>243800</v>
      </c>
      <c r="N1461" s="0" t="n">
        <f aca="false">J1461+L1461</f>
        <v>200</v>
      </c>
      <c r="O1461" s="0" t="n">
        <f aca="false">O1460+N1461</f>
        <v>120656.576683356</v>
      </c>
      <c r="P1461" s="0" t="n">
        <f aca="false">MIN($B$5,P1460+K1461*$B$6-I1461)</f>
        <v>56.99987504272</v>
      </c>
      <c r="Q1461" s="0" t="n">
        <f aca="false">MAX(0,F1461-H1461-K1461-L1461)</f>
        <v>0</v>
      </c>
    </row>
    <row r="1462" customFormat="false" ht="15" hidden="false" customHeight="false" outlineLevel="0" collapsed="false">
      <c r="A1462" s="0" t="n">
        <f aca="false">'Profiles 8760'!A1451</f>
        <v>1449</v>
      </c>
      <c r="B1462" s="0" t="n">
        <f aca="false">'Profiles 8760'!B1451</f>
        <v>3</v>
      </c>
      <c r="C1462" s="0" t="n">
        <f aca="false">'Profiles 8760'!E1451</f>
        <v>1</v>
      </c>
      <c r="D1462" s="0" t="n">
        <f aca="false">'Profiles 8760'!F1451</f>
        <v>0.510614</v>
      </c>
      <c r="E1462" s="0" t="n">
        <f aca="false">'Profiles 8760'!G1451</f>
        <v>0.103805</v>
      </c>
      <c r="F1462" s="0" t="n">
        <f aca="false">D1462*Assumptions!$C$11*$B$7+E1462*Assumptions!$C$12*$B$8</f>
        <v>151.7109477</v>
      </c>
      <c r="G1462" s="0" t="n">
        <f aca="false">C1462*Assumptions!$C$15</f>
        <v>200</v>
      </c>
      <c r="H1462" s="0" t="n">
        <f aca="false">MIN(F1462,G1462)</f>
        <v>151.7109477</v>
      </c>
      <c r="I1462" s="0" t="n">
        <f aca="false">IF(C1462=1,MIN(G1462-H1462,Assumptions!$C$13,P1461),0)</f>
        <v>48.2890523</v>
      </c>
      <c r="J1462" s="0" t="n">
        <f aca="false">H1462+I1462</f>
        <v>200</v>
      </c>
      <c r="K1462" s="0" t="n">
        <f aca="false">MIN(IF(C1462=1,F1462-H1462,F1462),Assumptions!$C$13,MAX(0,($B$5-P1461)/$B$6))</f>
        <v>0</v>
      </c>
      <c r="L1462" s="0" t="n">
        <f aca="false">IF(C1462=1,0,MIN(F1462-K1462,Assumptions!$C$15,MAX(0,$B$10-O1461-M1462)))</f>
        <v>0</v>
      </c>
      <c r="M1462" s="0" t="n">
        <f aca="false">'Profiles 8760'!H1451</f>
        <v>243600</v>
      </c>
      <c r="N1462" s="0" t="n">
        <f aca="false">J1462+L1462</f>
        <v>200</v>
      </c>
      <c r="O1462" s="0" t="n">
        <f aca="false">O1461+N1462</f>
        <v>120856.576683356</v>
      </c>
      <c r="P1462" s="0" t="n">
        <f aca="false">MIN($B$5,P1461+K1462*$B$6-I1462)</f>
        <v>8.71082274271998</v>
      </c>
      <c r="Q1462" s="0" t="n">
        <f aca="false">MAX(0,F1462-H1462-K1462-L1462)</f>
        <v>0</v>
      </c>
    </row>
    <row r="1463" customFormat="false" ht="15" hidden="false" customHeight="false" outlineLevel="0" collapsed="false">
      <c r="A1463" s="0" t="n">
        <f aca="false">'Profiles 8760'!A1452</f>
        <v>1450</v>
      </c>
      <c r="B1463" s="0" t="n">
        <f aca="false">'Profiles 8760'!B1452</f>
        <v>3</v>
      </c>
      <c r="C1463" s="0" t="n">
        <f aca="false">'Profiles 8760'!E1452</f>
        <v>0</v>
      </c>
      <c r="D1463" s="0" t="n">
        <f aca="false">'Profiles 8760'!F1452</f>
        <v>0.815245</v>
      </c>
      <c r="E1463" s="0" t="n">
        <f aca="false">'Profiles 8760'!G1452</f>
        <v>0.117355</v>
      </c>
      <c r="F1463" s="0" t="n">
        <f aca="false">D1463*Assumptions!$C$11*$B$7+E1463*Assumptions!$C$12*$B$8</f>
        <v>240.2425755</v>
      </c>
      <c r="G1463" s="0" t="n">
        <f aca="false">C1463*Assumptions!$C$15</f>
        <v>0</v>
      </c>
      <c r="H1463" s="0" t="n">
        <f aca="false">MIN(F1463,G1463)</f>
        <v>0</v>
      </c>
      <c r="I1463" s="0" t="n">
        <f aca="false">IF(C1463=1,MIN(G1463-H1463,Assumptions!$C$13,P1462),0)</f>
        <v>0</v>
      </c>
      <c r="J1463" s="0" t="n">
        <f aca="false">H1463+I1463</f>
        <v>0</v>
      </c>
      <c r="K1463" s="0" t="n">
        <f aca="false">MIN(IF(C1463=1,F1463-H1463,F1463),Assumptions!$C$13,MAX(0,($B$5-P1462)/$B$6))</f>
        <v>180</v>
      </c>
      <c r="L1463" s="0" t="n">
        <f aca="false">IF(C1463=1,0,MIN(F1463-K1463,Assumptions!$C$15,MAX(0,$B$10-O1462-M1463)))</f>
        <v>60.2425755</v>
      </c>
      <c r="M1463" s="0" t="n">
        <f aca="false">'Profiles 8760'!H1452</f>
        <v>243600</v>
      </c>
      <c r="N1463" s="0" t="n">
        <f aca="false">J1463+L1463</f>
        <v>60.2425755</v>
      </c>
      <c r="O1463" s="0" t="n">
        <f aca="false">O1462+N1463</f>
        <v>120916.819258856</v>
      </c>
      <c r="P1463" s="0" t="n">
        <f aca="false">MIN($B$5,P1462+K1463*$B$6-I1463)</f>
        <v>164.73482274272</v>
      </c>
      <c r="Q1463" s="0" t="n">
        <f aca="false">MAX(0,F1463-H1463-K1463-L1463)</f>
        <v>0</v>
      </c>
    </row>
    <row r="1464" customFormat="false" ht="15" hidden="false" customHeight="false" outlineLevel="0" collapsed="false">
      <c r="A1464" s="0" t="n">
        <f aca="false">'Profiles 8760'!A1453</f>
        <v>1451</v>
      </c>
      <c r="B1464" s="0" t="n">
        <f aca="false">'Profiles 8760'!B1453</f>
        <v>3</v>
      </c>
      <c r="C1464" s="0" t="n">
        <f aca="false">'Profiles 8760'!E1453</f>
        <v>0</v>
      </c>
      <c r="D1464" s="0" t="n">
        <f aca="false">'Profiles 8760'!F1453</f>
        <v>1</v>
      </c>
      <c r="E1464" s="0" t="n">
        <f aca="false">'Profiles 8760'!G1453</f>
        <v>0.149031</v>
      </c>
      <c r="F1464" s="0" t="n">
        <f aca="false">D1464*Assumptions!$C$11*$B$7+E1464*Assumptions!$C$12*$B$8</f>
        <v>294.8953679</v>
      </c>
      <c r="G1464" s="0" t="n">
        <f aca="false">C1464*Assumptions!$C$15</f>
        <v>0</v>
      </c>
      <c r="H1464" s="0" t="n">
        <f aca="false">MIN(F1464,G1464)</f>
        <v>0</v>
      </c>
      <c r="I1464" s="0" t="n">
        <f aca="false">IF(C1464=1,MIN(G1464-H1464,Assumptions!$C$13,P1463),0)</f>
        <v>0</v>
      </c>
      <c r="J1464" s="0" t="n">
        <f aca="false">H1464+I1464</f>
        <v>0</v>
      </c>
      <c r="K1464" s="0" t="n">
        <f aca="false">MIN(IF(C1464=1,F1464-H1464,F1464),Assumptions!$C$13,MAX(0,($B$5-P1463)/$B$6))</f>
        <v>180</v>
      </c>
      <c r="L1464" s="0" t="n">
        <f aca="false">IF(C1464=1,0,MIN(F1464-K1464,Assumptions!$C$15,MAX(0,$B$10-O1463-M1464)))</f>
        <v>114.8953679</v>
      </c>
      <c r="M1464" s="0" t="n">
        <f aca="false">'Profiles 8760'!H1453</f>
        <v>243600</v>
      </c>
      <c r="N1464" s="0" t="n">
        <f aca="false">J1464+L1464</f>
        <v>114.8953679</v>
      </c>
      <c r="O1464" s="0" t="n">
        <f aca="false">O1463+N1464</f>
        <v>121031.714626756</v>
      </c>
      <c r="P1464" s="0" t="n">
        <f aca="false">MIN($B$5,P1463+K1464*$B$6-I1464)</f>
        <v>320.75882274272</v>
      </c>
      <c r="Q1464" s="0" t="n">
        <f aca="false">MAX(0,F1464-H1464-K1464-L1464)</f>
        <v>0</v>
      </c>
    </row>
    <row r="1465" customFormat="false" ht="15" hidden="false" customHeight="false" outlineLevel="0" collapsed="false">
      <c r="A1465" s="0" t="n">
        <f aca="false">'Profiles 8760'!A1454</f>
        <v>1452</v>
      </c>
      <c r="B1465" s="0" t="n">
        <f aca="false">'Profiles 8760'!B1454</f>
        <v>3</v>
      </c>
      <c r="C1465" s="0" t="n">
        <f aca="false">'Profiles 8760'!E1454</f>
        <v>0</v>
      </c>
      <c r="D1465" s="0" t="n">
        <f aca="false">'Profiles 8760'!F1454</f>
        <v>1</v>
      </c>
      <c r="E1465" s="0" t="n">
        <f aca="false">'Profiles 8760'!G1454</f>
        <v>0.125547</v>
      </c>
      <c r="F1465" s="0" t="n">
        <f aca="false">D1465*Assumptions!$C$11*$B$7+E1465*Assumptions!$C$12*$B$8</f>
        <v>293.9348723</v>
      </c>
      <c r="G1465" s="0" t="n">
        <f aca="false">C1465*Assumptions!$C$15</f>
        <v>0</v>
      </c>
      <c r="H1465" s="0" t="n">
        <f aca="false">MIN(F1465,G1465)</f>
        <v>0</v>
      </c>
      <c r="I1465" s="0" t="n">
        <f aca="false">IF(C1465=1,MIN(G1465-H1465,Assumptions!$C$13,P1464),0)</f>
        <v>0</v>
      </c>
      <c r="J1465" s="0" t="n">
        <f aca="false">H1465+I1465</f>
        <v>0</v>
      </c>
      <c r="K1465" s="0" t="n">
        <f aca="false">MIN(IF(C1465=1,F1465-H1465,F1465),Assumptions!$C$13,MAX(0,($B$5-P1464)/$B$6))</f>
        <v>180</v>
      </c>
      <c r="L1465" s="0" t="n">
        <f aca="false">IF(C1465=1,0,MIN(F1465-K1465,Assumptions!$C$15,MAX(0,$B$10-O1464-M1465)))</f>
        <v>113.9348723</v>
      </c>
      <c r="M1465" s="0" t="n">
        <f aca="false">'Profiles 8760'!H1454</f>
        <v>243600</v>
      </c>
      <c r="N1465" s="0" t="n">
        <f aca="false">J1465+L1465</f>
        <v>113.9348723</v>
      </c>
      <c r="O1465" s="0" t="n">
        <f aca="false">O1464+N1465</f>
        <v>121145.649499056</v>
      </c>
      <c r="P1465" s="0" t="n">
        <f aca="false">MIN($B$5,P1464+K1465*$B$6-I1465)</f>
        <v>476.78282274272</v>
      </c>
      <c r="Q1465" s="0" t="n">
        <f aca="false">MAX(0,F1465-H1465-K1465-L1465)</f>
        <v>0</v>
      </c>
    </row>
    <row r="1466" customFormat="false" ht="15" hidden="false" customHeight="false" outlineLevel="0" collapsed="false">
      <c r="A1466" s="0" t="n">
        <f aca="false">'Profiles 8760'!A1455</f>
        <v>1453</v>
      </c>
      <c r="B1466" s="0" t="n">
        <f aca="false">'Profiles 8760'!B1455</f>
        <v>3</v>
      </c>
      <c r="C1466" s="0" t="n">
        <f aca="false">'Profiles 8760'!E1455</f>
        <v>0</v>
      </c>
      <c r="D1466" s="0" t="n">
        <f aca="false">'Profiles 8760'!F1455</f>
        <v>1</v>
      </c>
      <c r="E1466" s="0" t="n">
        <f aca="false">'Profiles 8760'!G1455</f>
        <v>0.139955</v>
      </c>
      <c r="F1466" s="0" t="n">
        <f aca="false">D1466*Assumptions!$C$11*$B$7+E1466*Assumptions!$C$12*$B$8</f>
        <v>294.5241595</v>
      </c>
      <c r="G1466" s="0" t="n">
        <f aca="false">C1466*Assumptions!$C$15</f>
        <v>0</v>
      </c>
      <c r="H1466" s="0" t="n">
        <f aca="false">MIN(F1466,G1466)</f>
        <v>0</v>
      </c>
      <c r="I1466" s="0" t="n">
        <f aca="false">IF(C1466=1,MIN(G1466-H1466,Assumptions!$C$13,P1465),0)</f>
        <v>0</v>
      </c>
      <c r="J1466" s="0" t="n">
        <f aca="false">H1466+I1466</f>
        <v>0</v>
      </c>
      <c r="K1466" s="0" t="n">
        <f aca="false">MIN(IF(C1466=1,F1466-H1466,F1466),Assumptions!$C$13,MAX(0,($B$5-P1465)/$B$6))</f>
        <v>39.2560882063683</v>
      </c>
      <c r="L1466" s="0" t="n">
        <f aca="false">IF(C1466=1,0,MIN(F1466-K1466,Assumptions!$C$15,MAX(0,$B$10-O1465-M1466)))</f>
        <v>200</v>
      </c>
      <c r="M1466" s="0" t="n">
        <f aca="false">'Profiles 8760'!H1455</f>
        <v>243600</v>
      </c>
      <c r="N1466" s="0" t="n">
        <f aca="false">J1466+L1466</f>
        <v>200</v>
      </c>
      <c r="O1466" s="0" t="n">
        <f aca="false">O1465+N1466</f>
        <v>121345.649499056</v>
      </c>
      <c r="P1466" s="0" t="n">
        <f aca="false">MIN($B$5,P1465+K1466*$B$6-I1466)</f>
        <v>510.81</v>
      </c>
      <c r="Q1466" s="0" t="n">
        <f aca="false">MAX(0,F1466-H1466-K1466-L1466)</f>
        <v>55.2680712936317</v>
      </c>
    </row>
    <row r="1467" customFormat="false" ht="15" hidden="false" customHeight="false" outlineLevel="0" collapsed="false">
      <c r="A1467" s="0" t="n">
        <f aca="false">'Profiles 8760'!A1456</f>
        <v>1454</v>
      </c>
      <c r="B1467" s="0" t="n">
        <f aca="false">'Profiles 8760'!B1456</f>
        <v>3</v>
      </c>
      <c r="C1467" s="0" t="n">
        <f aca="false">'Profiles 8760'!E1456</f>
        <v>0</v>
      </c>
      <c r="D1467" s="0" t="n">
        <f aca="false">'Profiles 8760'!F1456</f>
        <v>1</v>
      </c>
      <c r="E1467" s="0" t="n">
        <f aca="false">'Profiles 8760'!G1456</f>
        <v>0.221792</v>
      </c>
      <c r="F1467" s="0" t="n">
        <f aca="false">D1467*Assumptions!$C$11*$B$7+E1467*Assumptions!$C$12*$B$8</f>
        <v>297.8712928</v>
      </c>
      <c r="G1467" s="0" t="n">
        <f aca="false">C1467*Assumptions!$C$15</f>
        <v>0</v>
      </c>
      <c r="H1467" s="0" t="n">
        <f aca="false">MIN(F1467,G1467)</f>
        <v>0</v>
      </c>
      <c r="I1467" s="0" t="n">
        <f aca="false">IF(C1467=1,MIN(G1467-H1467,Assumptions!$C$13,P1466),0)</f>
        <v>0</v>
      </c>
      <c r="J1467" s="0" t="n">
        <f aca="false">H1467+I1467</f>
        <v>0</v>
      </c>
      <c r="K1467" s="0" t="n">
        <f aca="false">MIN(IF(C1467=1,F1467-H1467,F1467),Assumptions!$C$13,MAX(0,($B$5-P1466)/$B$6))</f>
        <v>0</v>
      </c>
      <c r="L1467" s="0" t="n">
        <f aca="false">IF(C1467=1,0,MIN(F1467-K1467,Assumptions!$C$15,MAX(0,$B$10-O1466-M1467)))</f>
        <v>200</v>
      </c>
      <c r="M1467" s="0" t="n">
        <f aca="false">'Profiles 8760'!H1456</f>
        <v>243600</v>
      </c>
      <c r="N1467" s="0" t="n">
        <f aca="false">J1467+L1467</f>
        <v>200</v>
      </c>
      <c r="O1467" s="0" t="n">
        <f aca="false">O1466+N1467</f>
        <v>121545.649499056</v>
      </c>
      <c r="P1467" s="0" t="n">
        <f aca="false">MIN($B$5,P1466+K1467*$B$6-I1467)</f>
        <v>510.81</v>
      </c>
      <c r="Q1467" s="0" t="n">
        <f aca="false">MAX(0,F1467-H1467-K1467-L1467)</f>
        <v>97.8712928</v>
      </c>
    </row>
    <row r="1468" customFormat="false" ht="15" hidden="false" customHeight="false" outlineLevel="0" collapsed="false">
      <c r="A1468" s="0" t="n">
        <f aca="false">'Profiles 8760'!A1457</f>
        <v>1455</v>
      </c>
      <c r="B1468" s="0" t="n">
        <f aca="false">'Profiles 8760'!B1457</f>
        <v>3</v>
      </c>
      <c r="C1468" s="0" t="n">
        <f aca="false">'Profiles 8760'!E1457</f>
        <v>0</v>
      </c>
      <c r="D1468" s="0" t="n">
        <f aca="false">'Profiles 8760'!F1457</f>
        <v>1</v>
      </c>
      <c r="E1468" s="0" t="n">
        <f aca="false">'Profiles 8760'!G1457</f>
        <v>0.169233</v>
      </c>
      <c r="F1468" s="0" t="n">
        <f aca="false">D1468*Assumptions!$C$11*$B$7+E1468*Assumptions!$C$12*$B$8</f>
        <v>295.7216297</v>
      </c>
      <c r="G1468" s="0" t="n">
        <f aca="false">C1468*Assumptions!$C$15</f>
        <v>0</v>
      </c>
      <c r="H1468" s="0" t="n">
        <f aca="false">MIN(F1468,G1468)</f>
        <v>0</v>
      </c>
      <c r="I1468" s="0" t="n">
        <f aca="false">IF(C1468=1,MIN(G1468-H1468,Assumptions!$C$13,P1467),0)</f>
        <v>0</v>
      </c>
      <c r="J1468" s="0" t="n">
        <f aca="false">H1468+I1468</f>
        <v>0</v>
      </c>
      <c r="K1468" s="0" t="n">
        <f aca="false">MIN(IF(C1468=1,F1468-H1468,F1468),Assumptions!$C$13,MAX(0,($B$5-P1467)/$B$6))</f>
        <v>0</v>
      </c>
      <c r="L1468" s="0" t="n">
        <f aca="false">IF(C1468=1,0,MIN(F1468-K1468,Assumptions!$C$15,MAX(0,$B$10-O1467-M1468)))</f>
        <v>200</v>
      </c>
      <c r="M1468" s="0" t="n">
        <f aca="false">'Profiles 8760'!H1457</f>
        <v>243600</v>
      </c>
      <c r="N1468" s="0" t="n">
        <f aca="false">J1468+L1468</f>
        <v>200</v>
      </c>
      <c r="O1468" s="0" t="n">
        <f aca="false">O1467+N1468</f>
        <v>121745.649499056</v>
      </c>
      <c r="P1468" s="0" t="n">
        <f aca="false">MIN($B$5,P1467+K1468*$B$6-I1468)</f>
        <v>510.81</v>
      </c>
      <c r="Q1468" s="0" t="n">
        <f aca="false">MAX(0,F1468-H1468-K1468-L1468)</f>
        <v>95.7216297</v>
      </c>
    </row>
    <row r="1469" customFormat="false" ht="15" hidden="false" customHeight="false" outlineLevel="0" collapsed="false">
      <c r="A1469" s="0" t="n">
        <f aca="false">'Profiles 8760'!A1458</f>
        <v>1456</v>
      </c>
      <c r="B1469" s="0" t="n">
        <f aca="false">'Profiles 8760'!B1458</f>
        <v>3</v>
      </c>
      <c r="C1469" s="0" t="n">
        <f aca="false">'Profiles 8760'!E1458</f>
        <v>0</v>
      </c>
      <c r="D1469" s="0" t="n">
        <f aca="false">'Profiles 8760'!F1458</f>
        <v>0.815245</v>
      </c>
      <c r="E1469" s="0" t="n">
        <f aca="false">'Profiles 8760'!G1458</f>
        <v>0.260206</v>
      </c>
      <c r="F1469" s="0" t="n">
        <f aca="false">D1469*Assumptions!$C$11*$B$7+E1469*Assumptions!$C$12*$B$8</f>
        <v>246.0851814</v>
      </c>
      <c r="G1469" s="0" t="n">
        <f aca="false">C1469*Assumptions!$C$15</f>
        <v>0</v>
      </c>
      <c r="H1469" s="0" t="n">
        <f aca="false">MIN(F1469,G1469)</f>
        <v>0</v>
      </c>
      <c r="I1469" s="0" t="n">
        <f aca="false">IF(C1469=1,MIN(G1469-H1469,Assumptions!$C$13,P1468),0)</f>
        <v>0</v>
      </c>
      <c r="J1469" s="0" t="n">
        <f aca="false">H1469+I1469</f>
        <v>0</v>
      </c>
      <c r="K1469" s="0" t="n">
        <f aca="false">MIN(IF(C1469=1,F1469-H1469,F1469),Assumptions!$C$13,MAX(0,($B$5-P1468)/$B$6))</f>
        <v>0</v>
      </c>
      <c r="L1469" s="0" t="n">
        <f aca="false">IF(C1469=1,0,MIN(F1469-K1469,Assumptions!$C$15,MAX(0,$B$10-O1468-M1469)))</f>
        <v>200</v>
      </c>
      <c r="M1469" s="0" t="n">
        <f aca="false">'Profiles 8760'!H1458</f>
        <v>243600</v>
      </c>
      <c r="N1469" s="0" t="n">
        <f aca="false">J1469+L1469</f>
        <v>200</v>
      </c>
      <c r="O1469" s="0" t="n">
        <f aca="false">O1468+N1469</f>
        <v>121945.649499056</v>
      </c>
      <c r="P1469" s="0" t="n">
        <f aca="false">MIN($B$5,P1468+K1469*$B$6-I1469)</f>
        <v>510.81</v>
      </c>
      <c r="Q1469" s="0" t="n">
        <f aca="false">MAX(0,F1469-H1469-K1469-L1469)</f>
        <v>46.0851814</v>
      </c>
    </row>
    <row r="1470" customFormat="false" ht="15" hidden="false" customHeight="false" outlineLevel="0" collapsed="false">
      <c r="A1470" s="0" t="n">
        <f aca="false">'Profiles 8760'!A1459</f>
        <v>1457</v>
      </c>
      <c r="B1470" s="0" t="n">
        <f aca="false">'Profiles 8760'!B1459</f>
        <v>3</v>
      </c>
      <c r="C1470" s="0" t="n">
        <f aca="false">'Profiles 8760'!E1459</f>
        <v>0</v>
      </c>
      <c r="D1470" s="0" t="n">
        <f aca="false">'Profiles 8760'!F1459</f>
        <v>0.510614</v>
      </c>
      <c r="E1470" s="0" t="n">
        <f aca="false">'Profiles 8760'!G1459</f>
        <v>0.222065</v>
      </c>
      <c r="F1470" s="0" t="n">
        <f aca="false">D1470*Assumptions!$C$11*$B$7+E1470*Assumptions!$C$12*$B$8</f>
        <v>156.5477817</v>
      </c>
      <c r="G1470" s="0" t="n">
        <f aca="false">C1470*Assumptions!$C$15</f>
        <v>0</v>
      </c>
      <c r="H1470" s="0" t="n">
        <f aca="false">MIN(F1470,G1470)</f>
        <v>0</v>
      </c>
      <c r="I1470" s="0" t="n">
        <f aca="false">IF(C1470=1,MIN(G1470-H1470,Assumptions!$C$13,P1469),0)</f>
        <v>0</v>
      </c>
      <c r="J1470" s="0" t="n">
        <f aca="false">H1470+I1470</f>
        <v>0</v>
      </c>
      <c r="K1470" s="0" t="n">
        <f aca="false">MIN(IF(C1470=1,F1470-H1470,F1470),Assumptions!$C$13,MAX(0,($B$5-P1469)/$B$6))</f>
        <v>0</v>
      </c>
      <c r="L1470" s="0" t="n">
        <f aca="false">IF(C1470=1,0,MIN(F1470-K1470,Assumptions!$C$15,MAX(0,$B$10-O1469-M1470)))</f>
        <v>156.5477817</v>
      </c>
      <c r="M1470" s="0" t="n">
        <f aca="false">'Profiles 8760'!H1459</f>
        <v>243600</v>
      </c>
      <c r="N1470" s="0" t="n">
        <f aca="false">J1470+L1470</f>
        <v>156.5477817</v>
      </c>
      <c r="O1470" s="0" t="n">
        <f aca="false">O1469+N1470</f>
        <v>122102.197280756</v>
      </c>
      <c r="P1470" s="0" t="n">
        <f aca="false">MIN($B$5,P1469+K1470*$B$6-I1470)</f>
        <v>510.81</v>
      </c>
      <c r="Q1470" s="0" t="n">
        <f aca="false">MAX(0,F1470-H1470-K1470-L1470)</f>
        <v>0</v>
      </c>
    </row>
    <row r="1471" customFormat="false" ht="15" hidden="false" customHeight="false" outlineLevel="0" collapsed="false">
      <c r="A1471" s="0" t="n">
        <f aca="false">'Profiles 8760'!A1460</f>
        <v>1458</v>
      </c>
      <c r="B1471" s="0" t="n">
        <f aca="false">'Profiles 8760'!B1460</f>
        <v>3</v>
      </c>
      <c r="C1471" s="0" t="n">
        <f aca="false">'Profiles 8760'!E1460</f>
        <v>0</v>
      </c>
      <c r="D1471" s="0" t="n">
        <f aca="false">'Profiles 8760'!F1460</f>
        <v>0.209908</v>
      </c>
      <c r="E1471" s="0" t="n">
        <f aca="false">'Profiles 8760'!G1460</f>
        <v>0.20791</v>
      </c>
      <c r="F1471" s="0" t="n">
        <f aca="false">D1471*Assumptions!$C$11*$B$7+E1471*Assumptions!$C$12*$B$8</f>
        <v>69.1249494</v>
      </c>
      <c r="G1471" s="0" t="n">
        <f aca="false">C1471*Assumptions!$C$15</f>
        <v>0</v>
      </c>
      <c r="H1471" s="0" t="n">
        <f aca="false">MIN(F1471,G1471)</f>
        <v>0</v>
      </c>
      <c r="I1471" s="0" t="n">
        <f aca="false">IF(C1471=1,MIN(G1471-H1471,Assumptions!$C$13,P1470),0)</f>
        <v>0</v>
      </c>
      <c r="J1471" s="0" t="n">
        <f aca="false">H1471+I1471</f>
        <v>0</v>
      </c>
      <c r="K1471" s="0" t="n">
        <f aca="false">MIN(IF(C1471=1,F1471-H1471,F1471),Assumptions!$C$13,MAX(0,($B$5-P1470)/$B$6))</f>
        <v>0</v>
      </c>
      <c r="L1471" s="0" t="n">
        <f aca="false">IF(C1471=1,0,MIN(F1471-K1471,Assumptions!$C$15,MAX(0,$B$10-O1470-M1471)))</f>
        <v>69.1249494</v>
      </c>
      <c r="M1471" s="0" t="n">
        <f aca="false">'Profiles 8760'!H1460</f>
        <v>243600</v>
      </c>
      <c r="N1471" s="0" t="n">
        <f aca="false">J1471+L1471</f>
        <v>69.1249494</v>
      </c>
      <c r="O1471" s="0" t="n">
        <f aca="false">O1470+N1471</f>
        <v>122171.322230156</v>
      </c>
      <c r="P1471" s="0" t="n">
        <f aca="false">MIN($B$5,P1470+K1471*$B$6-I1471)</f>
        <v>510.81</v>
      </c>
      <c r="Q1471" s="0" t="n">
        <f aca="false">MAX(0,F1471-H1471-K1471-L1471)</f>
        <v>0</v>
      </c>
    </row>
    <row r="1472" customFormat="false" ht="15" hidden="false" customHeight="false" outlineLevel="0" collapsed="false">
      <c r="A1472" s="0" t="n">
        <f aca="false">'Profiles 8760'!A1461</f>
        <v>1459</v>
      </c>
      <c r="B1472" s="0" t="n">
        <f aca="false">'Profiles 8760'!B1461</f>
        <v>3</v>
      </c>
      <c r="C1472" s="0" t="n">
        <f aca="false">'Profiles 8760'!E1461</f>
        <v>0</v>
      </c>
      <c r="D1472" s="0" t="n">
        <f aca="false">'Profiles 8760'!F1461</f>
        <v>0</v>
      </c>
      <c r="E1472" s="0" t="n">
        <f aca="false">'Profiles 8760'!G1461</f>
        <v>0.201367</v>
      </c>
      <c r="F1472" s="0" t="n">
        <f aca="false">D1472*Assumptions!$C$11*$B$7+E1472*Assumptions!$C$12*$B$8</f>
        <v>8.2359103</v>
      </c>
      <c r="G1472" s="0" t="n">
        <f aca="false">C1472*Assumptions!$C$15</f>
        <v>0</v>
      </c>
      <c r="H1472" s="0" t="n">
        <f aca="false">MIN(F1472,G1472)</f>
        <v>0</v>
      </c>
      <c r="I1472" s="0" t="n">
        <f aca="false">IF(C1472=1,MIN(G1472-H1472,Assumptions!$C$13,P1471),0)</f>
        <v>0</v>
      </c>
      <c r="J1472" s="0" t="n">
        <f aca="false">H1472+I1472</f>
        <v>0</v>
      </c>
      <c r="K1472" s="0" t="n">
        <f aca="false">MIN(IF(C1472=1,F1472-H1472,F1472),Assumptions!$C$13,MAX(0,($B$5-P1471)/$B$6))</f>
        <v>0</v>
      </c>
      <c r="L1472" s="0" t="n">
        <f aca="false">IF(C1472=1,0,MIN(F1472-K1472,Assumptions!$C$15,MAX(0,$B$10-O1471-M1472)))</f>
        <v>8.2359103</v>
      </c>
      <c r="M1472" s="0" t="n">
        <f aca="false">'Profiles 8760'!H1461</f>
        <v>243600</v>
      </c>
      <c r="N1472" s="0" t="n">
        <f aca="false">J1472+L1472</f>
        <v>8.2359103</v>
      </c>
      <c r="O1472" s="0" t="n">
        <f aca="false">O1471+N1472</f>
        <v>122179.558140456</v>
      </c>
      <c r="P1472" s="0" t="n">
        <f aca="false">MIN($B$5,P1471+K1472*$B$6-I1472)</f>
        <v>510.81</v>
      </c>
      <c r="Q1472" s="0" t="n">
        <f aca="false">MAX(0,F1472-H1472-K1472-L1472)</f>
        <v>0</v>
      </c>
    </row>
    <row r="1473" customFormat="false" ht="15" hidden="false" customHeight="false" outlineLevel="0" collapsed="false">
      <c r="A1473" s="0" t="n">
        <f aca="false">'Profiles 8760'!A1462</f>
        <v>1460</v>
      </c>
      <c r="B1473" s="0" t="n">
        <f aca="false">'Profiles 8760'!B1462</f>
        <v>3</v>
      </c>
      <c r="C1473" s="0" t="n">
        <f aca="false">'Profiles 8760'!E1462</f>
        <v>1</v>
      </c>
      <c r="D1473" s="0" t="n">
        <f aca="false">'Profiles 8760'!F1462</f>
        <v>0</v>
      </c>
      <c r="E1473" s="0" t="n">
        <f aca="false">'Profiles 8760'!G1462</f>
        <v>0.152896</v>
      </c>
      <c r="F1473" s="0" t="n">
        <f aca="false">D1473*Assumptions!$C$11*$B$7+E1473*Assumptions!$C$12*$B$8</f>
        <v>6.2534464</v>
      </c>
      <c r="G1473" s="0" t="n">
        <f aca="false">C1473*Assumptions!$C$15</f>
        <v>200</v>
      </c>
      <c r="H1473" s="0" t="n">
        <f aca="false">MIN(F1473,G1473)</f>
        <v>6.2534464</v>
      </c>
      <c r="I1473" s="0" t="n">
        <f aca="false">IF(C1473=1,MIN(G1473-H1473,Assumptions!$C$13,P1472),0)</f>
        <v>180</v>
      </c>
      <c r="J1473" s="0" t="n">
        <f aca="false">H1473+I1473</f>
        <v>186.2534464</v>
      </c>
      <c r="K1473" s="0" t="n">
        <f aca="false">MIN(IF(C1473=1,F1473-H1473,F1473),Assumptions!$C$13,MAX(0,($B$5-P1472)/$B$6))</f>
        <v>0</v>
      </c>
      <c r="L1473" s="0" t="n">
        <f aca="false">IF(C1473=1,0,MIN(F1473-K1473,Assumptions!$C$15,MAX(0,$B$10-O1472-M1473)))</f>
        <v>0</v>
      </c>
      <c r="M1473" s="0" t="n">
        <f aca="false">'Profiles 8760'!H1462</f>
        <v>243400</v>
      </c>
      <c r="N1473" s="0" t="n">
        <f aca="false">J1473+L1473</f>
        <v>186.2534464</v>
      </c>
      <c r="O1473" s="0" t="n">
        <f aca="false">O1472+N1473</f>
        <v>122365.811586856</v>
      </c>
      <c r="P1473" s="0" t="n">
        <f aca="false">MIN($B$5,P1472+K1473*$B$6-I1473)</f>
        <v>330.81</v>
      </c>
      <c r="Q1473" s="0" t="n">
        <f aca="false">MAX(0,F1473-H1473-K1473-L1473)</f>
        <v>0</v>
      </c>
    </row>
    <row r="1474" customFormat="false" ht="15" hidden="false" customHeight="false" outlineLevel="0" collapsed="false">
      <c r="A1474" s="0" t="n">
        <f aca="false">'Profiles 8760'!A1463</f>
        <v>1461</v>
      </c>
      <c r="B1474" s="0" t="n">
        <f aca="false">'Profiles 8760'!B1463</f>
        <v>3</v>
      </c>
      <c r="C1474" s="0" t="n">
        <f aca="false">'Profiles 8760'!E1463</f>
        <v>1</v>
      </c>
      <c r="D1474" s="0" t="n">
        <f aca="false">'Profiles 8760'!F1463</f>
        <v>0</v>
      </c>
      <c r="E1474" s="0" t="n">
        <f aca="false">'Profiles 8760'!G1463</f>
        <v>0.27137</v>
      </c>
      <c r="F1474" s="0" t="n">
        <f aca="false">D1474*Assumptions!$C$11*$B$7+E1474*Assumptions!$C$12*$B$8</f>
        <v>11.099033</v>
      </c>
      <c r="G1474" s="0" t="n">
        <f aca="false">C1474*Assumptions!$C$15</f>
        <v>200</v>
      </c>
      <c r="H1474" s="0" t="n">
        <f aca="false">MIN(F1474,G1474)</f>
        <v>11.099033</v>
      </c>
      <c r="I1474" s="0" t="n">
        <f aca="false">IF(C1474=1,MIN(G1474-H1474,Assumptions!$C$13,P1473),0)</f>
        <v>180</v>
      </c>
      <c r="J1474" s="0" t="n">
        <f aca="false">H1474+I1474</f>
        <v>191.099033</v>
      </c>
      <c r="K1474" s="0" t="n">
        <f aca="false">MIN(IF(C1474=1,F1474-H1474,F1474),Assumptions!$C$13,MAX(0,($B$5-P1473)/$B$6))</f>
        <v>0</v>
      </c>
      <c r="L1474" s="0" t="n">
        <f aca="false">IF(C1474=1,0,MIN(F1474-K1474,Assumptions!$C$15,MAX(0,$B$10-O1473-M1474)))</f>
        <v>0</v>
      </c>
      <c r="M1474" s="0" t="n">
        <f aca="false">'Profiles 8760'!H1463</f>
        <v>243200</v>
      </c>
      <c r="N1474" s="0" t="n">
        <f aca="false">J1474+L1474</f>
        <v>191.099033</v>
      </c>
      <c r="O1474" s="0" t="n">
        <f aca="false">O1473+N1474</f>
        <v>122556.910619856</v>
      </c>
      <c r="P1474" s="0" t="n">
        <f aca="false">MIN($B$5,P1473+K1474*$B$6-I1474)</f>
        <v>150.81</v>
      </c>
      <c r="Q1474" s="0" t="n">
        <f aca="false">MAX(0,F1474-H1474-K1474-L1474)</f>
        <v>0</v>
      </c>
    </row>
    <row r="1475" customFormat="false" ht="15" hidden="false" customHeight="false" outlineLevel="0" collapsed="false">
      <c r="A1475" s="0" t="n">
        <f aca="false">'Profiles 8760'!A1464</f>
        <v>1462</v>
      </c>
      <c r="B1475" s="0" t="n">
        <f aca="false">'Profiles 8760'!B1464</f>
        <v>3</v>
      </c>
      <c r="C1475" s="0" t="n">
        <f aca="false">'Profiles 8760'!E1464</f>
        <v>0</v>
      </c>
      <c r="D1475" s="0" t="n">
        <f aca="false">'Profiles 8760'!F1464</f>
        <v>0</v>
      </c>
      <c r="E1475" s="0" t="n">
        <f aca="false">'Profiles 8760'!G1464</f>
        <v>0.326466</v>
      </c>
      <c r="F1475" s="0" t="n">
        <f aca="false">D1475*Assumptions!$C$11*$B$7+E1475*Assumptions!$C$12*$B$8</f>
        <v>13.3524594</v>
      </c>
      <c r="G1475" s="0" t="n">
        <f aca="false">C1475*Assumptions!$C$15</f>
        <v>0</v>
      </c>
      <c r="H1475" s="0" t="n">
        <f aca="false">MIN(F1475,G1475)</f>
        <v>0</v>
      </c>
      <c r="I1475" s="0" t="n">
        <f aca="false">IF(C1475=1,MIN(G1475-H1475,Assumptions!$C$13,P1474),0)</f>
        <v>0</v>
      </c>
      <c r="J1475" s="0" t="n">
        <f aca="false">H1475+I1475</f>
        <v>0</v>
      </c>
      <c r="K1475" s="0" t="n">
        <f aca="false">MIN(IF(C1475=1,F1475-H1475,F1475),Assumptions!$C$13,MAX(0,($B$5-P1474)/$B$6))</f>
        <v>13.3524594</v>
      </c>
      <c r="L1475" s="0" t="n">
        <f aca="false">IF(C1475=1,0,MIN(F1475-K1475,Assumptions!$C$15,MAX(0,$B$10-O1474-M1475)))</f>
        <v>0</v>
      </c>
      <c r="M1475" s="0" t="n">
        <f aca="false">'Profiles 8760'!H1464</f>
        <v>243200</v>
      </c>
      <c r="N1475" s="0" t="n">
        <f aca="false">J1475+L1475</f>
        <v>0</v>
      </c>
      <c r="O1475" s="0" t="n">
        <f aca="false">O1474+N1475</f>
        <v>122556.910619856</v>
      </c>
      <c r="P1475" s="0" t="n">
        <f aca="false">MIN($B$5,P1474+K1475*$B$6-I1475)</f>
        <v>162.38391180792</v>
      </c>
      <c r="Q1475" s="0" t="n">
        <f aca="false">MAX(0,F1475-H1475-K1475-L1475)</f>
        <v>0</v>
      </c>
    </row>
    <row r="1476" customFormat="false" ht="15" hidden="false" customHeight="false" outlineLevel="0" collapsed="false">
      <c r="A1476" s="0" t="n">
        <f aca="false">'Profiles 8760'!A1465</f>
        <v>1463</v>
      </c>
      <c r="B1476" s="0" t="n">
        <f aca="false">'Profiles 8760'!B1465</f>
        <v>3</v>
      </c>
      <c r="C1476" s="0" t="n">
        <f aca="false">'Profiles 8760'!E1465</f>
        <v>0</v>
      </c>
      <c r="D1476" s="0" t="n">
        <f aca="false">'Profiles 8760'!F1465</f>
        <v>0</v>
      </c>
      <c r="E1476" s="0" t="n">
        <f aca="false">'Profiles 8760'!G1465</f>
        <v>0.56155</v>
      </c>
      <c r="F1476" s="0" t="n">
        <f aca="false">D1476*Assumptions!$C$11*$B$7+E1476*Assumptions!$C$12*$B$8</f>
        <v>22.967395</v>
      </c>
      <c r="G1476" s="0" t="n">
        <f aca="false">C1476*Assumptions!$C$15</f>
        <v>0</v>
      </c>
      <c r="H1476" s="0" t="n">
        <f aca="false">MIN(F1476,G1476)</f>
        <v>0</v>
      </c>
      <c r="I1476" s="0" t="n">
        <f aca="false">IF(C1476=1,MIN(G1476-H1476,Assumptions!$C$13,P1475),0)</f>
        <v>0</v>
      </c>
      <c r="J1476" s="0" t="n">
        <f aca="false">H1476+I1476</f>
        <v>0</v>
      </c>
      <c r="K1476" s="0" t="n">
        <f aca="false">MIN(IF(C1476=1,F1476-H1476,F1476),Assumptions!$C$13,MAX(0,($B$5-P1475)/$B$6))</f>
        <v>22.967395</v>
      </c>
      <c r="L1476" s="0" t="n">
        <f aca="false">IF(C1476=1,0,MIN(F1476-K1476,Assumptions!$C$15,MAX(0,$B$10-O1475-M1476)))</f>
        <v>0</v>
      </c>
      <c r="M1476" s="0" t="n">
        <f aca="false">'Profiles 8760'!H1465</f>
        <v>243200</v>
      </c>
      <c r="N1476" s="0" t="n">
        <f aca="false">J1476+L1476</f>
        <v>0</v>
      </c>
      <c r="O1476" s="0" t="n">
        <f aca="false">O1475+N1476</f>
        <v>122556.910619856</v>
      </c>
      <c r="P1476" s="0" t="n">
        <f aca="false">MIN($B$5,P1475+K1476*$B$6-I1476)</f>
        <v>182.29204979392</v>
      </c>
      <c r="Q1476" s="0" t="n">
        <f aca="false">MAX(0,F1476-H1476-K1476-L1476)</f>
        <v>0</v>
      </c>
    </row>
    <row r="1477" customFormat="false" ht="15" hidden="false" customHeight="false" outlineLevel="0" collapsed="false">
      <c r="A1477" s="0" t="n">
        <f aca="false">'Profiles 8760'!A1466</f>
        <v>1464</v>
      </c>
      <c r="B1477" s="0" t="n">
        <f aca="false">'Profiles 8760'!B1466</f>
        <v>3</v>
      </c>
      <c r="C1477" s="0" t="n">
        <f aca="false">'Profiles 8760'!E1466</f>
        <v>0</v>
      </c>
      <c r="D1477" s="0" t="n">
        <f aca="false">'Profiles 8760'!F1466</f>
        <v>0</v>
      </c>
      <c r="E1477" s="0" t="n">
        <f aca="false">'Profiles 8760'!G1466</f>
        <v>0.515344</v>
      </c>
      <c r="F1477" s="0" t="n">
        <f aca="false">D1477*Assumptions!$C$11*$B$7+E1477*Assumptions!$C$12*$B$8</f>
        <v>21.0775696</v>
      </c>
      <c r="G1477" s="0" t="n">
        <f aca="false">C1477*Assumptions!$C$15</f>
        <v>0</v>
      </c>
      <c r="H1477" s="0" t="n">
        <f aca="false">MIN(F1477,G1477)</f>
        <v>0</v>
      </c>
      <c r="I1477" s="0" t="n">
        <f aca="false">IF(C1477=1,MIN(G1477-H1477,Assumptions!$C$13,P1476),0)</f>
        <v>0</v>
      </c>
      <c r="J1477" s="0" t="n">
        <f aca="false">H1477+I1477</f>
        <v>0</v>
      </c>
      <c r="K1477" s="0" t="n">
        <f aca="false">MIN(IF(C1477=1,F1477-H1477,F1477),Assumptions!$C$13,MAX(0,($B$5-P1476)/$B$6))</f>
        <v>21.0775696</v>
      </c>
      <c r="L1477" s="0" t="n">
        <f aca="false">IF(C1477=1,0,MIN(F1477-K1477,Assumptions!$C$15,MAX(0,$B$10-O1476-M1477)))</f>
        <v>0</v>
      </c>
      <c r="M1477" s="0" t="n">
        <f aca="false">'Profiles 8760'!H1466</f>
        <v>243200</v>
      </c>
      <c r="N1477" s="0" t="n">
        <f aca="false">J1477+L1477</f>
        <v>0</v>
      </c>
      <c r="O1477" s="0" t="n">
        <f aca="false">O1476+N1477</f>
        <v>122556.910619856</v>
      </c>
      <c r="P1477" s="0" t="n">
        <f aca="false">MIN($B$5,P1476+K1477*$B$6-I1477)</f>
        <v>200.5620871232</v>
      </c>
      <c r="Q1477" s="0" t="n">
        <f aca="false">MAX(0,F1477-H1477-K1477-L1477)</f>
        <v>0</v>
      </c>
    </row>
    <row r="1478" customFormat="false" ht="15" hidden="false" customHeight="false" outlineLevel="0" collapsed="false">
      <c r="A1478" s="0" t="n">
        <f aca="false">'Profiles 8760'!A1467</f>
        <v>1465</v>
      </c>
      <c r="B1478" s="0" t="n">
        <f aca="false">'Profiles 8760'!B1467</f>
        <v>3</v>
      </c>
      <c r="C1478" s="0" t="n">
        <f aca="false">'Profiles 8760'!E1467</f>
        <v>0</v>
      </c>
      <c r="D1478" s="0" t="n">
        <f aca="false">'Profiles 8760'!F1467</f>
        <v>0</v>
      </c>
      <c r="E1478" s="0" t="n">
        <f aca="false">'Profiles 8760'!G1467</f>
        <v>0.387615</v>
      </c>
      <c r="F1478" s="0" t="n">
        <f aca="false">D1478*Assumptions!$C$11*$B$7+E1478*Assumptions!$C$12*$B$8</f>
        <v>15.8534535</v>
      </c>
      <c r="G1478" s="0" t="n">
        <f aca="false">C1478*Assumptions!$C$15</f>
        <v>0</v>
      </c>
      <c r="H1478" s="0" t="n">
        <f aca="false">MIN(F1478,G1478)</f>
        <v>0</v>
      </c>
      <c r="I1478" s="0" t="n">
        <f aca="false">IF(C1478=1,MIN(G1478-H1478,Assumptions!$C$13,P1477),0)</f>
        <v>0</v>
      </c>
      <c r="J1478" s="0" t="n">
        <f aca="false">H1478+I1478</f>
        <v>0</v>
      </c>
      <c r="K1478" s="0" t="n">
        <f aca="false">MIN(IF(C1478=1,F1478-H1478,F1478),Assumptions!$C$13,MAX(0,($B$5-P1477)/$B$6))</f>
        <v>15.8534535</v>
      </c>
      <c r="L1478" s="0" t="n">
        <f aca="false">IF(C1478=1,0,MIN(F1478-K1478,Assumptions!$C$15,MAX(0,$B$10-O1477-M1478)))</f>
        <v>0</v>
      </c>
      <c r="M1478" s="0" t="n">
        <f aca="false">'Profiles 8760'!H1467</f>
        <v>243200</v>
      </c>
      <c r="N1478" s="0" t="n">
        <f aca="false">J1478+L1478</f>
        <v>0</v>
      </c>
      <c r="O1478" s="0" t="n">
        <f aca="false">O1477+N1478</f>
        <v>122556.910619856</v>
      </c>
      <c r="P1478" s="0" t="n">
        <f aca="false">MIN($B$5,P1477+K1478*$B$6-I1478)</f>
        <v>214.303860617</v>
      </c>
      <c r="Q1478" s="0" t="n">
        <f aca="false">MAX(0,F1478-H1478-K1478-L1478)</f>
        <v>0</v>
      </c>
    </row>
    <row r="1479" customFormat="false" ht="15" hidden="false" customHeight="false" outlineLevel="0" collapsed="false">
      <c r="A1479" s="0" t="n">
        <f aca="false">'Profiles 8760'!A1468</f>
        <v>1466</v>
      </c>
      <c r="B1479" s="0" t="n">
        <f aca="false">'Profiles 8760'!B1468</f>
        <v>3</v>
      </c>
      <c r="C1479" s="0" t="n">
        <f aca="false">'Profiles 8760'!E1468</f>
        <v>0</v>
      </c>
      <c r="D1479" s="0" t="n">
        <f aca="false">'Profiles 8760'!F1468</f>
        <v>0</v>
      </c>
      <c r="E1479" s="0" t="n">
        <f aca="false">'Profiles 8760'!G1468</f>
        <v>0.408006</v>
      </c>
      <c r="F1479" s="0" t="n">
        <f aca="false">D1479*Assumptions!$C$11*$B$7+E1479*Assumptions!$C$12*$B$8</f>
        <v>16.6874454</v>
      </c>
      <c r="G1479" s="0" t="n">
        <f aca="false">C1479*Assumptions!$C$15</f>
        <v>0</v>
      </c>
      <c r="H1479" s="0" t="n">
        <f aca="false">MIN(F1479,G1479)</f>
        <v>0</v>
      </c>
      <c r="I1479" s="0" t="n">
        <f aca="false">IF(C1479=1,MIN(G1479-H1479,Assumptions!$C$13,P1478),0)</f>
        <v>0</v>
      </c>
      <c r="J1479" s="0" t="n">
        <f aca="false">H1479+I1479</f>
        <v>0</v>
      </c>
      <c r="K1479" s="0" t="n">
        <f aca="false">MIN(IF(C1479=1,F1479-H1479,F1479),Assumptions!$C$13,MAX(0,($B$5-P1478)/$B$6))</f>
        <v>16.6874454</v>
      </c>
      <c r="L1479" s="0" t="n">
        <f aca="false">IF(C1479=1,0,MIN(F1479-K1479,Assumptions!$C$15,MAX(0,$B$10-O1478-M1479)))</f>
        <v>0</v>
      </c>
      <c r="M1479" s="0" t="n">
        <f aca="false">'Profiles 8760'!H1468</f>
        <v>243200</v>
      </c>
      <c r="N1479" s="0" t="n">
        <f aca="false">J1479+L1479</f>
        <v>0</v>
      </c>
      <c r="O1479" s="0" t="n">
        <f aca="false">O1478+N1479</f>
        <v>122556.910619856</v>
      </c>
      <c r="P1479" s="0" t="n">
        <f aca="false">MIN($B$5,P1478+K1479*$B$6-I1479)</f>
        <v>228.76853828972</v>
      </c>
      <c r="Q1479" s="0" t="n">
        <f aca="false">MAX(0,F1479-H1479-K1479-L1479)</f>
        <v>0</v>
      </c>
    </row>
    <row r="1480" customFormat="false" ht="15" hidden="false" customHeight="false" outlineLevel="0" collapsed="false">
      <c r="A1480" s="0" t="n">
        <f aca="false">'Profiles 8760'!A1469</f>
        <v>1467</v>
      </c>
      <c r="B1480" s="0" t="n">
        <f aca="false">'Profiles 8760'!B1469</f>
        <v>3</v>
      </c>
      <c r="C1480" s="0" t="n">
        <f aca="false">'Profiles 8760'!E1469</f>
        <v>0</v>
      </c>
      <c r="D1480" s="0" t="n">
        <f aca="false">'Profiles 8760'!F1469</f>
        <v>0</v>
      </c>
      <c r="E1480" s="0" t="n">
        <f aca="false">'Profiles 8760'!G1469</f>
        <v>0.339434</v>
      </c>
      <c r="F1480" s="0" t="n">
        <f aca="false">D1480*Assumptions!$C$11*$B$7+E1480*Assumptions!$C$12*$B$8</f>
        <v>13.8828506</v>
      </c>
      <c r="G1480" s="0" t="n">
        <f aca="false">C1480*Assumptions!$C$15</f>
        <v>0</v>
      </c>
      <c r="H1480" s="0" t="n">
        <f aca="false">MIN(F1480,G1480)</f>
        <v>0</v>
      </c>
      <c r="I1480" s="0" t="n">
        <f aca="false">IF(C1480=1,MIN(G1480-H1480,Assumptions!$C$13,P1479),0)</f>
        <v>0</v>
      </c>
      <c r="J1480" s="0" t="n">
        <f aca="false">H1480+I1480</f>
        <v>0</v>
      </c>
      <c r="K1480" s="0" t="n">
        <f aca="false">MIN(IF(C1480=1,F1480-H1480,F1480),Assumptions!$C$13,MAX(0,($B$5-P1479)/$B$6))</f>
        <v>13.8828506</v>
      </c>
      <c r="L1480" s="0" t="n">
        <f aca="false">IF(C1480=1,0,MIN(F1480-K1480,Assumptions!$C$15,MAX(0,$B$10-O1479-M1480)))</f>
        <v>0</v>
      </c>
      <c r="M1480" s="0" t="n">
        <f aca="false">'Profiles 8760'!H1469</f>
        <v>243200</v>
      </c>
      <c r="N1480" s="0" t="n">
        <f aca="false">J1480+L1480</f>
        <v>0</v>
      </c>
      <c r="O1480" s="0" t="n">
        <f aca="false">O1479+N1480</f>
        <v>122556.910619856</v>
      </c>
      <c r="P1480" s="0" t="n">
        <f aca="false">MIN($B$5,P1479+K1480*$B$6-I1480)</f>
        <v>240.8021931898</v>
      </c>
      <c r="Q1480" s="0" t="n">
        <f aca="false">MAX(0,F1480-H1480-K1480-L1480)</f>
        <v>0</v>
      </c>
    </row>
    <row r="1481" customFormat="false" ht="15" hidden="false" customHeight="false" outlineLevel="0" collapsed="false">
      <c r="A1481" s="0" t="n">
        <f aca="false">'Profiles 8760'!A1470</f>
        <v>1468</v>
      </c>
      <c r="B1481" s="0" t="n">
        <f aca="false">'Profiles 8760'!B1470</f>
        <v>3</v>
      </c>
      <c r="C1481" s="0" t="n">
        <f aca="false">'Profiles 8760'!E1470</f>
        <v>0</v>
      </c>
      <c r="D1481" s="0" t="n">
        <f aca="false">'Profiles 8760'!F1470</f>
        <v>0</v>
      </c>
      <c r="E1481" s="0" t="n">
        <f aca="false">'Profiles 8760'!G1470</f>
        <v>0.219905</v>
      </c>
      <c r="F1481" s="0" t="n">
        <f aca="false">D1481*Assumptions!$C$11*$B$7+E1481*Assumptions!$C$12*$B$8</f>
        <v>8.9941145</v>
      </c>
      <c r="G1481" s="0" t="n">
        <f aca="false">C1481*Assumptions!$C$15</f>
        <v>0</v>
      </c>
      <c r="H1481" s="0" t="n">
        <f aca="false">MIN(F1481,G1481)</f>
        <v>0</v>
      </c>
      <c r="I1481" s="0" t="n">
        <f aca="false">IF(C1481=1,MIN(G1481-H1481,Assumptions!$C$13,P1480),0)</f>
        <v>0</v>
      </c>
      <c r="J1481" s="0" t="n">
        <f aca="false">H1481+I1481</f>
        <v>0</v>
      </c>
      <c r="K1481" s="0" t="n">
        <f aca="false">MIN(IF(C1481=1,F1481-H1481,F1481),Assumptions!$C$13,MAX(0,($B$5-P1480)/$B$6))</f>
        <v>8.9941145</v>
      </c>
      <c r="L1481" s="0" t="n">
        <f aca="false">IF(C1481=1,0,MIN(F1481-K1481,Assumptions!$C$15,MAX(0,$B$10-O1480-M1481)))</f>
        <v>0</v>
      </c>
      <c r="M1481" s="0" t="n">
        <f aca="false">'Profiles 8760'!H1470</f>
        <v>243200</v>
      </c>
      <c r="N1481" s="0" t="n">
        <f aca="false">J1481+L1481</f>
        <v>0</v>
      </c>
      <c r="O1481" s="0" t="n">
        <f aca="false">O1480+N1481</f>
        <v>122556.910619856</v>
      </c>
      <c r="P1481" s="0" t="n">
        <f aca="false">MIN($B$5,P1480+K1481*$B$6-I1481)</f>
        <v>248.5982916384</v>
      </c>
      <c r="Q1481" s="0" t="n">
        <f aca="false">MAX(0,F1481-H1481-K1481-L1481)</f>
        <v>0</v>
      </c>
    </row>
    <row r="1482" customFormat="false" ht="15" hidden="false" customHeight="false" outlineLevel="0" collapsed="false">
      <c r="A1482" s="0" t="n">
        <f aca="false">'Profiles 8760'!A1471</f>
        <v>1469</v>
      </c>
      <c r="B1482" s="0" t="n">
        <f aca="false">'Profiles 8760'!B1471</f>
        <v>3</v>
      </c>
      <c r="C1482" s="0" t="n">
        <f aca="false">'Profiles 8760'!E1471</f>
        <v>0</v>
      </c>
      <c r="D1482" s="0" t="n">
        <f aca="false">'Profiles 8760'!F1471</f>
        <v>0</v>
      </c>
      <c r="E1482" s="0" t="n">
        <f aca="false">'Profiles 8760'!G1471</f>
        <v>0.234023</v>
      </c>
      <c r="F1482" s="0" t="n">
        <f aca="false">D1482*Assumptions!$C$11*$B$7+E1482*Assumptions!$C$12*$B$8</f>
        <v>9.5715407</v>
      </c>
      <c r="G1482" s="0" t="n">
        <f aca="false">C1482*Assumptions!$C$15</f>
        <v>0</v>
      </c>
      <c r="H1482" s="0" t="n">
        <f aca="false">MIN(F1482,G1482)</f>
        <v>0</v>
      </c>
      <c r="I1482" s="0" t="n">
        <f aca="false">IF(C1482=1,MIN(G1482-H1482,Assumptions!$C$13,P1481),0)</f>
        <v>0</v>
      </c>
      <c r="J1482" s="0" t="n">
        <f aca="false">H1482+I1482</f>
        <v>0</v>
      </c>
      <c r="K1482" s="0" t="n">
        <f aca="false">MIN(IF(C1482=1,F1482-H1482,F1482),Assumptions!$C$13,MAX(0,($B$5-P1481)/$B$6))</f>
        <v>9.5715407</v>
      </c>
      <c r="L1482" s="0" t="n">
        <f aca="false">IF(C1482=1,0,MIN(F1482-K1482,Assumptions!$C$15,MAX(0,$B$10-O1481-M1482)))</f>
        <v>0</v>
      </c>
      <c r="M1482" s="0" t="n">
        <f aca="false">'Profiles 8760'!H1471</f>
        <v>243200</v>
      </c>
      <c r="N1482" s="0" t="n">
        <f aca="false">J1482+L1482</f>
        <v>0</v>
      </c>
      <c r="O1482" s="0" t="n">
        <f aca="false">O1481+N1482</f>
        <v>122556.910619856</v>
      </c>
      <c r="P1482" s="0" t="n">
        <f aca="false">MIN($B$5,P1481+K1482*$B$6-I1482)</f>
        <v>256.89490311716</v>
      </c>
      <c r="Q1482" s="0" t="n">
        <f aca="false">MAX(0,F1482-H1482-K1482-L1482)</f>
        <v>0</v>
      </c>
    </row>
    <row r="1483" customFormat="false" ht="15" hidden="false" customHeight="false" outlineLevel="0" collapsed="false">
      <c r="A1483" s="0" t="n">
        <f aca="false">'Profiles 8760'!A1472</f>
        <v>1470</v>
      </c>
      <c r="B1483" s="0" t="n">
        <f aca="false">'Profiles 8760'!B1472</f>
        <v>3</v>
      </c>
      <c r="C1483" s="0" t="n">
        <f aca="false">'Profiles 8760'!E1472</f>
        <v>0</v>
      </c>
      <c r="D1483" s="0" t="n">
        <f aca="false">'Profiles 8760'!F1472</f>
        <v>0</v>
      </c>
      <c r="E1483" s="0" t="n">
        <f aca="false">'Profiles 8760'!G1472</f>
        <v>0.236237</v>
      </c>
      <c r="F1483" s="0" t="n">
        <f aca="false">D1483*Assumptions!$C$11*$B$7+E1483*Assumptions!$C$12*$B$8</f>
        <v>9.6620933</v>
      </c>
      <c r="G1483" s="0" t="n">
        <f aca="false">C1483*Assumptions!$C$15</f>
        <v>0</v>
      </c>
      <c r="H1483" s="0" t="n">
        <f aca="false">MIN(F1483,G1483)</f>
        <v>0</v>
      </c>
      <c r="I1483" s="0" t="n">
        <f aca="false">IF(C1483=1,MIN(G1483-H1483,Assumptions!$C$13,P1482),0)</f>
        <v>0</v>
      </c>
      <c r="J1483" s="0" t="n">
        <f aca="false">H1483+I1483</f>
        <v>0</v>
      </c>
      <c r="K1483" s="0" t="n">
        <f aca="false">MIN(IF(C1483=1,F1483-H1483,F1483),Assumptions!$C$13,MAX(0,($B$5-P1482)/$B$6))</f>
        <v>9.6620933</v>
      </c>
      <c r="L1483" s="0" t="n">
        <f aca="false">IF(C1483=1,0,MIN(F1483-K1483,Assumptions!$C$15,MAX(0,$B$10-O1482-M1483)))</f>
        <v>0</v>
      </c>
      <c r="M1483" s="0" t="n">
        <f aca="false">'Profiles 8760'!H1472</f>
        <v>243200</v>
      </c>
      <c r="N1483" s="0" t="n">
        <f aca="false">J1483+L1483</f>
        <v>0</v>
      </c>
      <c r="O1483" s="0" t="n">
        <f aca="false">O1482+N1483</f>
        <v>122556.910619856</v>
      </c>
      <c r="P1483" s="0" t="n">
        <f aca="false">MIN($B$5,P1482+K1483*$B$6-I1483)</f>
        <v>265.2700055896</v>
      </c>
      <c r="Q1483" s="0" t="n">
        <f aca="false">MAX(0,F1483-H1483-K1483-L1483)</f>
        <v>0</v>
      </c>
    </row>
    <row r="1484" customFormat="false" ht="15" hidden="false" customHeight="false" outlineLevel="0" collapsed="false">
      <c r="A1484" s="0" t="n">
        <f aca="false">'Profiles 8760'!A1473</f>
        <v>1471</v>
      </c>
      <c r="B1484" s="0" t="n">
        <f aca="false">'Profiles 8760'!B1473</f>
        <v>3</v>
      </c>
      <c r="C1484" s="0" t="n">
        <f aca="false">'Profiles 8760'!E1473</f>
        <v>0</v>
      </c>
      <c r="D1484" s="0" t="n">
        <f aca="false">'Profiles 8760'!F1473</f>
        <v>0</v>
      </c>
      <c r="E1484" s="0" t="n">
        <f aca="false">'Profiles 8760'!G1473</f>
        <v>0.459531</v>
      </c>
      <c r="F1484" s="0" t="n">
        <f aca="false">D1484*Assumptions!$C$11*$B$7+E1484*Assumptions!$C$12*$B$8</f>
        <v>18.7948179</v>
      </c>
      <c r="G1484" s="0" t="n">
        <f aca="false">C1484*Assumptions!$C$15</f>
        <v>0</v>
      </c>
      <c r="H1484" s="0" t="n">
        <f aca="false">MIN(F1484,G1484)</f>
        <v>0</v>
      </c>
      <c r="I1484" s="0" t="n">
        <f aca="false">IF(C1484=1,MIN(G1484-H1484,Assumptions!$C$13,P1483),0)</f>
        <v>0</v>
      </c>
      <c r="J1484" s="0" t="n">
        <f aca="false">H1484+I1484</f>
        <v>0</v>
      </c>
      <c r="K1484" s="0" t="n">
        <f aca="false">MIN(IF(C1484=1,F1484-H1484,F1484),Assumptions!$C$13,MAX(0,($B$5-P1483)/$B$6))</f>
        <v>18.7948179</v>
      </c>
      <c r="L1484" s="0" t="n">
        <f aca="false">IF(C1484=1,0,MIN(F1484-K1484,Assumptions!$C$15,MAX(0,$B$10-O1483-M1484)))</f>
        <v>0</v>
      </c>
      <c r="M1484" s="0" t="n">
        <f aca="false">'Profiles 8760'!H1473</f>
        <v>243200</v>
      </c>
      <c r="N1484" s="0" t="n">
        <f aca="false">J1484+L1484</f>
        <v>0</v>
      </c>
      <c r="O1484" s="0" t="n">
        <f aca="false">O1483+N1484</f>
        <v>122556.910619856</v>
      </c>
      <c r="P1484" s="0" t="n">
        <f aca="false">MIN($B$5,P1483+K1484*$B$6-I1484)</f>
        <v>281.56135374532</v>
      </c>
      <c r="Q1484" s="0" t="n">
        <f aca="false">MAX(0,F1484-H1484-K1484-L1484)</f>
        <v>0</v>
      </c>
    </row>
    <row r="1485" customFormat="false" ht="15" hidden="false" customHeight="false" outlineLevel="0" collapsed="false">
      <c r="A1485" s="0" t="n">
        <f aca="false">'Profiles 8760'!A1474</f>
        <v>1472</v>
      </c>
      <c r="B1485" s="0" t="n">
        <f aca="false">'Profiles 8760'!B1474</f>
        <v>3</v>
      </c>
      <c r="C1485" s="0" t="n">
        <f aca="false">'Profiles 8760'!E1474</f>
        <v>1</v>
      </c>
      <c r="D1485" s="0" t="n">
        <f aca="false">'Profiles 8760'!F1474</f>
        <v>0.25093</v>
      </c>
      <c r="E1485" s="0" t="n">
        <f aca="false">'Profiles 8760'!G1474</f>
        <v>0.274888</v>
      </c>
      <c r="F1485" s="0" t="n">
        <f aca="false">D1485*Assumptions!$C$11*$B$7+E1485*Assumptions!$C$12*$B$8</f>
        <v>83.7115032</v>
      </c>
      <c r="G1485" s="0" t="n">
        <f aca="false">C1485*Assumptions!$C$15</f>
        <v>200</v>
      </c>
      <c r="H1485" s="0" t="n">
        <f aca="false">MIN(F1485,G1485)</f>
        <v>83.7115032</v>
      </c>
      <c r="I1485" s="0" t="n">
        <f aca="false">IF(C1485=1,MIN(G1485-H1485,Assumptions!$C$13,P1484),0)</f>
        <v>116.2884968</v>
      </c>
      <c r="J1485" s="0" t="n">
        <f aca="false">H1485+I1485</f>
        <v>200</v>
      </c>
      <c r="K1485" s="0" t="n">
        <f aca="false">MIN(IF(C1485=1,F1485-H1485,F1485),Assumptions!$C$13,MAX(0,($B$5-P1484)/$B$6))</f>
        <v>0</v>
      </c>
      <c r="L1485" s="0" t="n">
        <f aca="false">IF(C1485=1,0,MIN(F1485-K1485,Assumptions!$C$15,MAX(0,$B$10-O1484-M1485)))</f>
        <v>0</v>
      </c>
      <c r="M1485" s="0" t="n">
        <f aca="false">'Profiles 8760'!H1474</f>
        <v>243000</v>
      </c>
      <c r="N1485" s="0" t="n">
        <f aca="false">J1485+L1485</f>
        <v>200</v>
      </c>
      <c r="O1485" s="0" t="n">
        <f aca="false">O1484+N1485</f>
        <v>122756.910619856</v>
      </c>
      <c r="P1485" s="0" t="n">
        <f aca="false">MIN($B$5,P1484+K1485*$B$6-I1485)</f>
        <v>165.27285694532</v>
      </c>
      <c r="Q1485" s="0" t="n">
        <f aca="false">MAX(0,F1485-H1485-K1485-L1485)</f>
        <v>0</v>
      </c>
    </row>
    <row r="1486" customFormat="false" ht="15" hidden="false" customHeight="false" outlineLevel="0" collapsed="false">
      <c r="A1486" s="0" t="n">
        <f aca="false">'Profiles 8760'!A1475</f>
        <v>1473</v>
      </c>
      <c r="B1486" s="0" t="n">
        <f aca="false">'Profiles 8760'!B1475</f>
        <v>3</v>
      </c>
      <c r="C1486" s="0" t="n">
        <f aca="false">'Profiles 8760'!E1475</f>
        <v>1</v>
      </c>
      <c r="D1486" s="0" t="n">
        <f aca="false">'Profiles 8760'!F1475</f>
        <v>0.610404</v>
      </c>
      <c r="E1486" s="0" t="n">
        <f aca="false">'Profiles 8760'!G1475</f>
        <v>0.280114</v>
      </c>
      <c r="F1486" s="0" t="n">
        <f aca="false">D1486*Assumptions!$C$11*$B$7+E1486*Assumptions!$C$12*$B$8</f>
        <v>187.7413378</v>
      </c>
      <c r="G1486" s="0" t="n">
        <f aca="false">C1486*Assumptions!$C$15</f>
        <v>200</v>
      </c>
      <c r="H1486" s="0" t="n">
        <f aca="false">MIN(F1486,G1486)</f>
        <v>187.7413378</v>
      </c>
      <c r="I1486" s="0" t="n">
        <f aca="false">IF(C1486=1,MIN(G1486-H1486,Assumptions!$C$13,P1485),0)</f>
        <v>12.2586622</v>
      </c>
      <c r="J1486" s="0" t="n">
        <f aca="false">H1486+I1486</f>
        <v>200</v>
      </c>
      <c r="K1486" s="0" t="n">
        <f aca="false">MIN(IF(C1486=1,F1486-H1486,F1486),Assumptions!$C$13,MAX(0,($B$5-P1485)/$B$6))</f>
        <v>0</v>
      </c>
      <c r="L1486" s="0" t="n">
        <f aca="false">IF(C1486=1,0,MIN(F1486-K1486,Assumptions!$C$15,MAX(0,$B$10-O1485-M1486)))</f>
        <v>0</v>
      </c>
      <c r="M1486" s="0" t="n">
        <f aca="false">'Profiles 8760'!H1475</f>
        <v>242800</v>
      </c>
      <c r="N1486" s="0" t="n">
        <f aca="false">J1486+L1486</f>
        <v>200</v>
      </c>
      <c r="O1486" s="0" t="n">
        <f aca="false">O1485+N1486</f>
        <v>122956.910619856</v>
      </c>
      <c r="P1486" s="0" t="n">
        <f aca="false">MIN($B$5,P1485+K1486*$B$6-I1486)</f>
        <v>153.01419474532</v>
      </c>
      <c r="Q1486" s="0" t="n">
        <f aca="false">MAX(0,F1486-H1486-K1486-L1486)</f>
        <v>0</v>
      </c>
    </row>
    <row r="1487" customFormat="false" ht="15" hidden="false" customHeight="false" outlineLevel="0" collapsed="false">
      <c r="A1487" s="0" t="n">
        <f aca="false">'Profiles 8760'!A1476</f>
        <v>1474</v>
      </c>
      <c r="B1487" s="0" t="n">
        <f aca="false">'Profiles 8760'!B1476</f>
        <v>3</v>
      </c>
      <c r="C1487" s="0" t="n">
        <f aca="false">'Profiles 8760'!E1476</f>
        <v>0</v>
      </c>
      <c r="D1487" s="0" t="n">
        <f aca="false">'Profiles 8760'!F1476</f>
        <v>0.974569</v>
      </c>
      <c r="E1487" s="0" t="n">
        <f aca="false">'Profiles 8760'!G1476</f>
        <v>0.395747</v>
      </c>
      <c r="F1487" s="0" t="n">
        <f aca="false">D1487*Assumptions!$C$11*$B$7+E1487*Assumptions!$C$12*$B$8</f>
        <v>297.6415795</v>
      </c>
      <c r="G1487" s="0" t="n">
        <f aca="false">C1487*Assumptions!$C$15</f>
        <v>0</v>
      </c>
      <c r="H1487" s="0" t="n">
        <f aca="false">MIN(F1487,G1487)</f>
        <v>0</v>
      </c>
      <c r="I1487" s="0" t="n">
        <f aca="false">IF(C1487=1,MIN(G1487-H1487,Assumptions!$C$13,P1486),0)</f>
        <v>0</v>
      </c>
      <c r="J1487" s="0" t="n">
        <f aca="false">H1487+I1487</f>
        <v>0</v>
      </c>
      <c r="K1487" s="0" t="n">
        <f aca="false">MIN(IF(C1487=1,F1487-H1487,F1487),Assumptions!$C$13,MAX(0,($B$5-P1486)/$B$6))</f>
        <v>180</v>
      </c>
      <c r="L1487" s="0" t="n">
        <f aca="false">IF(C1487=1,0,MIN(F1487-K1487,Assumptions!$C$15,MAX(0,$B$10-O1486-M1487)))</f>
        <v>117.6415795</v>
      </c>
      <c r="M1487" s="0" t="n">
        <f aca="false">'Profiles 8760'!H1476</f>
        <v>242800</v>
      </c>
      <c r="N1487" s="0" t="n">
        <f aca="false">J1487+L1487</f>
        <v>117.6415795</v>
      </c>
      <c r="O1487" s="0" t="n">
        <f aca="false">O1486+N1487</f>
        <v>123074.552199356</v>
      </c>
      <c r="P1487" s="0" t="n">
        <f aca="false">MIN($B$5,P1486+K1487*$B$6-I1487)</f>
        <v>309.03819474532</v>
      </c>
      <c r="Q1487" s="0" t="n">
        <f aca="false">MAX(0,F1487-H1487-K1487-L1487)</f>
        <v>0</v>
      </c>
    </row>
    <row r="1488" customFormat="false" ht="15" hidden="false" customHeight="false" outlineLevel="0" collapsed="false">
      <c r="A1488" s="0" t="n">
        <f aca="false">'Profiles 8760'!A1477</f>
        <v>1475</v>
      </c>
      <c r="B1488" s="0" t="n">
        <f aca="false">'Profiles 8760'!B1477</f>
        <v>3</v>
      </c>
      <c r="C1488" s="0" t="n">
        <f aca="false">'Profiles 8760'!E1477</f>
        <v>0</v>
      </c>
      <c r="D1488" s="0" t="n">
        <f aca="false">'Profiles 8760'!F1477</f>
        <v>1</v>
      </c>
      <c r="E1488" s="0" t="n">
        <f aca="false">'Profiles 8760'!G1477</f>
        <v>0.369845</v>
      </c>
      <c r="F1488" s="0" t="n">
        <f aca="false">D1488*Assumptions!$C$11*$B$7+E1488*Assumptions!$C$12*$B$8</f>
        <v>303.9266605</v>
      </c>
      <c r="G1488" s="0" t="n">
        <f aca="false">C1488*Assumptions!$C$15</f>
        <v>0</v>
      </c>
      <c r="H1488" s="0" t="n">
        <f aca="false">MIN(F1488,G1488)</f>
        <v>0</v>
      </c>
      <c r="I1488" s="0" t="n">
        <f aca="false">IF(C1488=1,MIN(G1488-H1488,Assumptions!$C$13,P1487),0)</f>
        <v>0</v>
      </c>
      <c r="J1488" s="0" t="n">
        <f aca="false">H1488+I1488</f>
        <v>0</v>
      </c>
      <c r="K1488" s="0" t="n">
        <f aca="false">MIN(IF(C1488=1,F1488-H1488,F1488),Assumptions!$C$13,MAX(0,($B$5-P1487)/$B$6))</f>
        <v>180</v>
      </c>
      <c r="L1488" s="0" t="n">
        <f aca="false">IF(C1488=1,0,MIN(F1488-K1488,Assumptions!$C$15,MAX(0,$B$10-O1487-M1488)))</f>
        <v>123.9266605</v>
      </c>
      <c r="M1488" s="0" t="n">
        <f aca="false">'Profiles 8760'!H1477</f>
        <v>242800</v>
      </c>
      <c r="N1488" s="0" t="n">
        <f aca="false">J1488+L1488</f>
        <v>123.9266605</v>
      </c>
      <c r="O1488" s="0" t="n">
        <f aca="false">O1487+N1488</f>
        <v>123198.478859856</v>
      </c>
      <c r="P1488" s="0" t="n">
        <f aca="false">MIN($B$5,P1487+K1488*$B$6-I1488)</f>
        <v>465.06219474532</v>
      </c>
      <c r="Q1488" s="0" t="n">
        <f aca="false">MAX(0,F1488-H1488-K1488-L1488)</f>
        <v>0</v>
      </c>
    </row>
    <row r="1489" customFormat="false" ht="15" hidden="false" customHeight="false" outlineLevel="0" collapsed="false">
      <c r="A1489" s="0" t="n">
        <f aca="false">'Profiles 8760'!A1478</f>
        <v>1476</v>
      </c>
      <c r="B1489" s="0" t="n">
        <f aca="false">'Profiles 8760'!B1478</f>
        <v>3</v>
      </c>
      <c r="C1489" s="0" t="n">
        <f aca="false">'Profiles 8760'!E1478</f>
        <v>0</v>
      </c>
      <c r="D1489" s="0" t="n">
        <f aca="false">'Profiles 8760'!F1478</f>
        <v>1</v>
      </c>
      <c r="E1489" s="0" t="n">
        <f aca="false">'Profiles 8760'!G1478</f>
        <v>0.398941</v>
      </c>
      <c r="F1489" s="0" t="n">
        <f aca="false">D1489*Assumptions!$C$11*$B$7+E1489*Assumptions!$C$12*$B$8</f>
        <v>305.1166869</v>
      </c>
      <c r="G1489" s="0" t="n">
        <f aca="false">C1489*Assumptions!$C$15</f>
        <v>0</v>
      </c>
      <c r="H1489" s="0" t="n">
        <f aca="false">MIN(F1489,G1489)</f>
        <v>0</v>
      </c>
      <c r="I1489" s="0" t="n">
        <f aca="false">IF(C1489=1,MIN(G1489-H1489,Assumptions!$C$13,P1488),0)</f>
        <v>0</v>
      </c>
      <c r="J1489" s="0" t="n">
        <f aca="false">H1489+I1489</f>
        <v>0</v>
      </c>
      <c r="K1489" s="0" t="n">
        <f aca="false">MIN(IF(C1489=1,F1489-H1489,F1489),Assumptions!$C$13,MAX(0,($B$5-P1488)/$B$6))</f>
        <v>52.777809477019</v>
      </c>
      <c r="L1489" s="0" t="n">
        <f aca="false">IF(C1489=1,0,MIN(F1489-K1489,Assumptions!$C$15,MAX(0,$B$10-O1488-M1489)))</f>
        <v>200</v>
      </c>
      <c r="M1489" s="0" t="n">
        <f aca="false">'Profiles 8760'!H1478</f>
        <v>242800</v>
      </c>
      <c r="N1489" s="0" t="n">
        <f aca="false">J1489+L1489</f>
        <v>200</v>
      </c>
      <c r="O1489" s="0" t="n">
        <f aca="false">O1488+N1489</f>
        <v>123398.478859856</v>
      </c>
      <c r="P1489" s="0" t="n">
        <f aca="false">MIN($B$5,P1488+K1489*$B$6-I1489)</f>
        <v>510.81</v>
      </c>
      <c r="Q1489" s="0" t="n">
        <f aca="false">MAX(0,F1489-H1489-K1489-L1489)</f>
        <v>52.338877422981</v>
      </c>
    </row>
    <row r="1490" customFormat="false" ht="15" hidden="false" customHeight="false" outlineLevel="0" collapsed="false">
      <c r="A1490" s="0" t="n">
        <f aca="false">'Profiles 8760'!A1479</f>
        <v>1477</v>
      </c>
      <c r="B1490" s="0" t="n">
        <f aca="false">'Profiles 8760'!B1479</f>
        <v>3</v>
      </c>
      <c r="C1490" s="0" t="n">
        <f aca="false">'Profiles 8760'!E1479</f>
        <v>0</v>
      </c>
      <c r="D1490" s="0" t="n">
        <f aca="false">'Profiles 8760'!F1479</f>
        <v>1</v>
      </c>
      <c r="E1490" s="0" t="n">
        <f aca="false">'Profiles 8760'!G1479</f>
        <v>0.414941</v>
      </c>
      <c r="F1490" s="0" t="n">
        <f aca="false">D1490*Assumptions!$C$11*$B$7+E1490*Assumptions!$C$12*$B$8</f>
        <v>305.7710869</v>
      </c>
      <c r="G1490" s="0" t="n">
        <f aca="false">C1490*Assumptions!$C$15</f>
        <v>0</v>
      </c>
      <c r="H1490" s="0" t="n">
        <f aca="false">MIN(F1490,G1490)</f>
        <v>0</v>
      </c>
      <c r="I1490" s="0" t="n">
        <f aca="false">IF(C1490=1,MIN(G1490-H1490,Assumptions!$C$13,P1489),0)</f>
        <v>0</v>
      </c>
      <c r="J1490" s="0" t="n">
        <f aca="false">H1490+I1490</f>
        <v>0</v>
      </c>
      <c r="K1490" s="0" t="n">
        <f aca="false">MIN(IF(C1490=1,F1490-H1490,F1490),Assumptions!$C$13,MAX(0,($B$5-P1489)/$B$6))</f>
        <v>0</v>
      </c>
      <c r="L1490" s="0" t="n">
        <f aca="false">IF(C1490=1,0,MIN(F1490-K1490,Assumptions!$C$15,MAX(0,$B$10-O1489-M1490)))</f>
        <v>200</v>
      </c>
      <c r="M1490" s="0" t="n">
        <f aca="false">'Profiles 8760'!H1479</f>
        <v>242800</v>
      </c>
      <c r="N1490" s="0" t="n">
        <f aca="false">J1490+L1490</f>
        <v>200</v>
      </c>
      <c r="O1490" s="0" t="n">
        <f aca="false">O1489+N1490</f>
        <v>123598.478859856</v>
      </c>
      <c r="P1490" s="0" t="n">
        <f aca="false">MIN($B$5,P1489+K1490*$B$6-I1490)</f>
        <v>510.81</v>
      </c>
      <c r="Q1490" s="0" t="n">
        <f aca="false">MAX(0,F1490-H1490-K1490-L1490)</f>
        <v>105.7710869</v>
      </c>
    </row>
    <row r="1491" customFormat="false" ht="15" hidden="false" customHeight="false" outlineLevel="0" collapsed="false">
      <c r="A1491" s="0" t="n">
        <f aca="false">'Profiles 8760'!A1480</f>
        <v>1478</v>
      </c>
      <c r="B1491" s="0" t="n">
        <f aca="false">'Profiles 8760'!B1480</f>
        <v>3</v>
      </c>
      <c r="C1491" s="0" t="n">
        <f aca="false">'Profiles 8760'!E1480</f>
        <v>0</v>
      </c>
      <c r="D1491" s="0" t="n">
        <f aca="false">'Profiles 8760'!F1480</f>
        <v>1</v>
      </c>
      <c r="E1491" s="0" t="n">
        <f aca="false">'Profiles 8760'!G1480</f>
        <v>0.41558</v>
      </c>
      <c r="F1491" s="0" t="n">
        <f aca="false">D1491*Assumptions!$C$11*$B$7+E1491*Assumptions!$C$12*$B$8</f>
        <v>305.797222</v>
      </c>
      <c r="G1491" s="0" t="n">
        <f aca="false">C1491*Assumptions!$C$15</f>
        <v>0</v>
      </c>
      <c r="H1491" s="0" t="n">
        <f aca="false">MIN(F1491,G1491)</f>
        <v>0</v>
      </c>
      <c r="I1491" s="0" t="n">
        <f aca="false">IF(C1491=1,MIN(G1491-H1491,Assumptions!$C$13,P1490),0)</f>
        <v>0</v>
      </c>
      <c r="J1491" s="0" t="n">
        <f aca="false">H1491+I1491</f>
        <v>0</v>
      </c>
      <c r="K1491" s="0" t="n">
        <f aca="false">MIN(IF(C1491=1,F1491-H1491,F1491),Assumptions!$C$13,MAX(0,($B$5-P1490)/$B$6))</f>
        <v>0</v>
      </c>
      <c r="L1491" s="0" t="n">
        <f aca="false">IF(C1491=1,0,MIN(F1491-K1491,Assumptions!$C$15,MAX(0,$B$10-O1490-M1491)))</f>
        <v>200</v>
      </c>
      <c r="M1491" s="0" t="n">
        <f aca="false">'Profiles 8760'!H1480</f>
        <v>242800</v>
      </c>
      <c r="N1491" s="0" t="n">
        <f aca="false">J1491+L1491</f>
        <v>200</v>
      </c>
      <c r="O1491" s="0" t="n">
        <f aca="false">O1490+N1491</f>
        <v>123798.478859856</v>
      </c>
      <c r="P1491" s="0" t="n">
        <f aca="false">MIN($B$5,P1490+K1491*$B$6-I1491)</f>
        <v>510.81</v>
      </c>
      <c r="Q1491" s="0" t="n">
        <f aca="false">MAX(0,F1491-H1491-K1491-L1491)</f>
        <v>105.797222</v>
      </c>
    </row>
    <row r="1492" customFormat="false" ht="15" hidden="false" customHeight="false" outlineLevel="0" collapsed="false">
      <c r="A1492" s="0" t="n">
        <f aca="false">'Profiles 8760'!A1481</f>
        <v>1479</v>
      </c>
      <c r="B1492" s="0" t="n">
        <f aca="false">'Profiles 8760'!B1481</f>
        <v>3</v>
      </c>
      <c r="C1492" s="0" t="n">
        <f aca="false">'Profiles 8760'!E1481</f>
        <v>0</v>
      </c>
      <c r="D1492" s="0" t="n">
        <f aca="false">'Profiles 8760'!F1481</f>
        <v>1</v>
      </c>
      <c r="E1492" s="0" t="n">
        <f aca="false">'Profiles 8760'!G1481</f>
        <v>0.402344</v>
      </c>
      <c r="F1492" s="0" t="n">
        <f aca="false">D1492*Assumptions!$C$11*$B$7+E1492*Assumptions!$C$12*$B$8</f>
        <v>305.2558696</v>
      </c>
      <c r="G1492" s="0" t="n">
        <f aca="false">C1492*Assumptions!$C$15</f>
        <v>0</v>
      </c>
      <c r="H1492" s="0" t="n">
        <f aca="false">MIN(F1492,G1492)</f>
        <v>0</v>
      </c>
      <c r="I1492" s="0" t="n">
        <f aca="false">IF(C1492=1,MIN(G1492-H1492,Assumptions!$C$13,P1491),0)</f>
        <v>0</v>
      </c>
      <c r="J1492" s="0" t="n">
        <f aca="false">H1492+I1492</f>
        <v>0</v>
      </c>
      <c r="K1492" s="0" t="n">
        <f aca="false">MIN(IF(C1492=1,F1492-H1492,F1492),Assumptions!$C$13,MAX(0,($B$5-P1491)/$B$6))</f>
        <v>0</v>
      </c>
      <c r="L1492" s="0" t="n">
        <f aca="false">IF(C1492=1,0,MIN(F1492-K1492,Assumptions!$C$15,MAX(0,$B$10-O1491-M1492)))</f>
        <v>200</v>
      </c>
      <c r="M1492" s="0" t="n">
        <f aca="false">'Profiles 8760'!H1481</f>
        <v>242800</v>
      </c>
      <c r="N1492" s="0" t="n">
        <f aca="false">J1492+L1492</f>
        <v>200</v>
      </c>
      <c r="O1492" s="0" t="n">
        <f aca="false">O1491+N1492</f>
        <v>123998.478859856</v>
      </c>
      <c r="P1492" s="0" t="n">
        <f aca="false">MIN($B$5,P1491+K1492*$B$6-I1492)</f>
        <v>510.81</v>
      </c>
      <c r="Q1492" s="0" t="n">
        <f aca="false">MAX(0,F1492-H1492-K1492-L1492)</f>
        <v>105.2558696</v>
      </c>
    </row>
    <row r="1493" customFormat="false" ht="15" hidden="false" customHeight="false" outlineLevel="0" collapsed="false">
      <c r="A1493" s="0" t="n">
        <f aca="false">'Profiles 8760'!A1482</f>
        <v>1480</v>
      </c>
      <c r="B1493" s="0" t="n">
        <f aca="false">'Profiles 8760'!B1482</f>
        <v>3</v>
      </c>
      <c r="C1493" s="0" t="n">
        <f aca="false">'Profiles 8760'!E1482</f>
        <v>0</v>
      </c>
      <c r="D1493" s="0" t="n">
        <f aca="false">'Profiles 8760'!F1482</f>
        <v>0.974569</v>
      </c>
      <c r="E1493" s="0" t="n">
        <f aca="false">'Profiles 8760'!G1482</f>
        <v>0.476594</v>
      </c>
      <c r="F1493" s="0" t="n">
        <f aca="false">D1493*Assumptions!$C$11*$B$7+E1493*Assumptions!$C$12*$B$8</f>
        <v>300.9482218</v>
      </c>
      <c r="G1493" s="0" t="n">
        <f aca="false">C1493*Assumptions!$C$15</f>
        <v>0</v>
      </c>
      <c r="H1493" s="0" t="n">
        <f aca="false">MIN(F1493,G1493)</f>
        <v>0</v>
      </c>
      <c r="I1493" s="0" t="n">
        <f aca="false">IF(C1493=1,MIN(G1493-H1493,Assumptions!$C$13,P1492),0)</f>
        <v>0</v>
      </c>
      <c r="J1493" s="0" t="n">
        <f aca="false">H1493+I1493</f>
        <v>0</v>
      </c>
      <c r="K1493" s="0" t="n">
        <f aca="false">MIN(IF(C1493=1,F1493-H1493,F1493),Assumptions!$C$13,MAX(0,($B$5-P1492)/$B$6))</f>
        <v>0</v>
      </c>
      <c r="L1493" s="0" t="n">
        <f aca="false">IF(C1493=1,0,MIN(F1493-K1493,Assumptions!$C$15,MAX(0,$B$10-O1492-M1493)))</f>
        <v>200</v>
      </c>
      <c r="M1493" s="0" t="n">
        <f aca="false">'Profiles 8760'!H1482</f>
        <v>242800</v>
      </c>
      <c r="N1493" s="0" t="n">
        <f aca="false">J1493+L1493</f>
        <v>200</v>
      </c>
      <c r="O1493" s="0" t="n">
        <f aca="false">O1492+N1493</f>
        <v>124198.478859856</v>
      </c>
      <c r="P1493" s="0" t="n">
        <f aca="false">MIN($B$5,P1492+K1493*$B$6-I1493)</f>
        <v>510.81</v>
      </c>
      <c r="Q1493" s="0" t="n">
        <f aca="false">MAX(0,F1493-H1493-K1493-L1493)</f>
        <v>100.9482218</v>
      </c>
    </row>
    <row r="1494" customFormat="false" ht="15" hidden="false" customHeight="false" outlineLevel="0" collapsed="false">
      <c r="A1494" s="0" t="n">
        <f aca="false">'Profiles 8760'!A1483</f>
        <v>1481</v>
      </c>
      <c r="B1494" s="0" t="n">
        <f aca="false">'Profiles 8760'!B1483</f>
        <v>3</v>
      </c>
      <c r="C1494" s="0" t="n">
        <f aca="false">'Profiles 8760'!E1483</f>
        <v>0</v>
      </c>
      <c r="D1494" s="0" t="n">
        <f aca="false">'Profiles 8760'!F1483</f>
        <v>0.610404</v>
      </c>
      <c r="E1494" s="0" t="n">
        <f aca="false">'Profiles 8760'!G1483</f>
        <v>0.725783</v>
      </c>
      <c r="F1494" s="0" t="n">
        <f aca="false">D1494*Assumptions!$C$11*$B$7+E1494*Assumptions!$C$12*$B$8</f>
        <v>205.9691999</v>
      </c>
      <c r="G1494" s="0" t="n">
        <f aca="false">C1494*Assumptions!$C$15</f>
        <v>0</v>
      </c>
      <c r="H1494" s="0" t="n">
        <f aca="false">MIN(F1494,G1494)</f>
        <v>0</v>
      </c>
      <c r="I1494" s="0" t="n">
        <f aca="false">IF(C1494=1,MIN(G1494-H1494,Assumptions!$C$13,P1493),0)</f>
        <v>0</v>
      </c>
      <c r="J1494" s="0" t="n">
        <f aca="false">H1494+I1494</f>
        <v>0</v>
      </c>
      <c r="K1494" s="0" t="n">
        <f aca="false">MIN(IF(C1494=1,F1494-H1494,F1494),Assumptions!$C$13,MAX(0,($B$5-P1493)/$B$6))</f>
        <v>0</v>
      </c>
      <c r="L1494" s="0" t="n">
        <f aca="false">IF(C1494=1,0,MIN(F1494-K1494,Assumptions!$C$15,MAX(0,$B$10-O1493-M1494)))</f>
        <v>200</v>
      </c>
      <c r="M1494" s="0" t="n">
        <f aca="false">'Profiles 8760'!H1483</f>
        <v>242800</v>
      </c>
      <c r="N1494" s="0" t="n">
        <f aca="false">J1494+L1494</f>
        <v>200</v>
      </c>
      <c r="O1494" s="0" t="n">
        <f aca="false">O1493+N1494</f>
        <v>124398.478859856</v>
      </c>
      <c r="P1494" s="0" t="n">
        <f aca="false">MIN($B$5,P1493+K1494*$B$6-I1494)</f>
        <v>510.81</v>
      </c>
      <c r="Q1494" s="0" t="n">
        <f aca="false">MAX(0,F1494-H1494-K1494-L1494)</f>
        <v>5.96919989999998</v>
      </c>
    </row>
    <row r="1495" customFormat="false" ht="15" hidden="false" customHeight="false" outlineLevel="0" collapsed="false">
      <c r="A1495" s="0" t="n">
        <f aca="false">'Profiles 8760'!A1484</f>
        <v>1482</v>
      </c>
      <c r="B1495" s="0" t="n">
        <f aca="false">'Profiles 8760'!B1484</f>
        <v>3</v>
      </c>
      <c r="C1495" s="0" t="n">
        <f aca="false">'Profiles 8760'!E1484</f>
        <v>0</v>
      </c>
      <c r="D1495" s="0" t="n">
        <f aca="false">'Profiles 8760'!F1484</f>
        <v>0.25093</v>
      </c>
      <c r="E1495" s="0" t="n">
        <f aca="false">'Profiles 8760'!G1484</f>
        <v>0.760846</v>
      </c>
      <c r="F1495" s="0" t="n">
        <f aca="false">D1495*Assumptions!$C$11*$B$7+E1495*Assumptions!$C$12*$B$8</f>
        <v>103.5871854</v>
      </c>
      <c r="G1495" s="0" t="n">
        <f aca="false">C1495*Assumptions!$C$15</f>
        <v>0</v>
      </c>
      <c r="H1495" s="0" t="n">
        <f aca="false">MIN(F1495,G1495)</f>
        <v>0</v>
      </c>
      <c r="I1495" s="0" t="n">
        <f aca="false">IF(C1495=1,MIN(G1495-H1495,Assumptions!$C$13,P1494),0)</f>
        <v>0</v>
      </c>
      <c r="J1495" s="0" t="n">
        <f aca="false">H1495+I1495</f>
        <v>0</v>
      </c>
      <c r="K1495" s="0" t="n">
        <f aca="false">MIN(IF(C1495=1,F1495-H1495,F1495),Assumptions!$C$13,MAX(0,($B$5-P1494)/$B$6))</f>
        <v>0</v>
      </c>
      <c r="L1495" s="0" t="n">
        <f aca="false">IF(C1495=1,0,MIN(F1495-K1495,Assumptions!$C$15,MAX(0,$B$10-O1494-M1495)))</f>
        <v>103.5871854</v>
      </c>
      <c r="M1495" s="0" t="n">
        <f aca="false">'Profiles 8760'!H1484</f>
        <v>242800</v>
      </c>
      <c r="N1495" s="0" t="n">
        <f aca="false">J1495+L1495</f>
        <v>103.5871854</v>
      </c>
      <c r="O1495" s="0" t="n">
        <f aca="false">O1494+N1495</f>
        <v>124502.066045256</v>
      </c>
      <c r="P1495" s="0" t="n">
        <f aca="false">MIN($B$5,P1494+K1495*$B$6-I1495)</f>
        <v>510.81</v>
      </c>
      <c r="Q1495" s="0" t="n">
        <f aca="false">MAX(0,F1495-H1495-K1495-L1495)</f>
        <v>0</v>
      </c>
    </row>
    <row r="1496" customFormat="false" ht="15" hidden="false" customHeight="false" outlineLevel="0" collapsed="false">
      <c r="A1496" s="0" t="n">
        <f aca="false">'Profiles 8760'!A1485</f>
        <v>1483</v>
      </c>
      <c r="B1496" s="0" t="n">
        <f aca="false">'Profiles 8760'!B1485</f>
        <v>3</v>
      </c>
      <c r="C1496" s="0" t="n">
        <f aca="false">'Profiles 8760'!E1485</f>
        <v>0</v>
      </c>
      <c r="D1496" s="0" t="n">
        <f aca="false">'Profiles 8760'!F1485</f>
        <v>0</v>
      </c>
      <c r="E1496" s="0" t="n">
        <f aca="false">'Profiles 8760'!G1485</f>
        <v>0.878628</v>
      </c>
      <c r="F1496" s="0" t="n">
        <f aca="false">D1496*Assumptions!$C$11*$B$7+E1496*Assumptions!$C$12*$B$8</f>
        <v>35.9358852</v>
      </c>
      <c r="G1496" s="0" t="n">
        <f aca="false">C1496*Assumptions!$C$15</f>
        <v>0</v>
      </c>
      <c r="H1496" s="0" t="n">
        <f aca="false">MIN(F1496,G1496)</f>
        <v>0</v>
      </c>
      <c r="I1496" s="0" t="n">
        <f aca="false">IF(C1496=1,MIN(G1496-H1496,Assumptions!$C$13,P1495),0)</f>
        <v>0</v>
      </c>
      <c r="J1496" s="0" t="n">
        <f aca="false">H1496+I1496</f>
        <v>0</v>
      </c>
      <c r="K1496" s="0" t="n">
        <f aca="false">MIN(IF(C1496=1,F1496-H1496,F1496),Assumptions!$C$13,MAX(0,($B$5-P1495)/$B$6))</f>
        <v>0</v>
      </c>
      <c r="L1496" s="0" t="n">
        <f aca="false">IF(C1496=1,0,MIN(F1496-K1496,Assumptions!$C$15,MAX(0,$B$10-O1495-M1496)))</f>
        <v>35.9358852</v>
      </c>
      <c r="M1496" s="0" t="n">
        <f aca="false">'Profiles 8760'!H1485</f>
        <v>242800</v>
      </c>
      <c r="N1496" s="0" t="n">
        <f aca="false">J1496+L1496</f>
        <v>35.9358852</v>
      </c>
      <c r="O1496" s="0" t="n">
        <f aca="false">O1495+N1496</f>
        <v>124538.001930456</v>
      </c>
      <c r="P1496" s="0" t="n">
        <f aca="false">MIN($B$5,P1495+K1496*$B$6-I1496)</f>
        <v>510.81</v>
      </c>
      <c r="Q1496" s="0" t="n">
        <f aca="false">MAX(0,F1496-H1496-K1496-L1496)</f>
        <v>0</v>
      </c>
    </row>
    <row r="1497" customFormat="false" ht="15" hidden="false" customHeight="false" outlineLevel="0" collapsed="false">
      <c r="A1497" s="0" t="n">
        <f aca="false">'Profiles 8760'!A1486</f>
        <v>1484</v>
      </c>
      <c r="B1497" s="0" t="n">
        <f aca="false">'Profiles 8760'!B1486</f>
        <v>3</v>
      </c>
      <c r="C1497" s="0" t="n">
        <f aca="false">'Profiles 8760'!E1486</f>
        <v>1</v>
      </c>
      <c r="D1497" s="0" t="n">
        <f aca="false">'Profiles 8760'!F1486</f>
        <v>0</v>
      </c>
      <c r="E1497" s="0" t="n">
        <f aca="false">'Profiles 8760'!G1486</f>
        <v>0.780395</v>
      </c>
      <c r="F1497" s="0" t="n">
        <f aca="false">D1497*Assumptions!$C$11*$B$7+E1497*Assumptions!$C$12*$B$8</f>
        <v>31.9181555</v>
      </c>
      <c r="G1497" s="0" t="n">
        <f aca="false">C1497*Assumptions!$C$15</f>
        <v>200</v>
      </c>
      <c r="H1497" s="0" t="n">
        <f aca="false">MIN(F1497,G1497)</f>
        <v>31.9181555</v>
      </c>
      <c r="I1497" s="0" t="n">
        <f aca="false">IF(C1497=1,MIN(G1497-H1497,Assumptions!$C$13,P1496),0)</f>
        <v>168.0818445</v>
      </c>
      <c r="J1497" s="0" t="n">
        <f aca="false">H1497+I1497</f>
        <v>200</v>
      </c>
      <c r="K1497" s="0" t="n">
        <f aca="false">MIN(IF(C1497=1,F1497-H1497,F1497),Assumptions!$C$13,MAX(0,($B$5-P1496)/$B$6))</f>
        <v>0</v>
      </c>
      <c r="L1497" s="0" t="n">
        <f aca="false">IF(C1497=1,0,MIN(F1497-K1497,Assumptions!$C$15,MAX(0,$B$10-O1496-M1497)))</f>
        <v>0</v>
      </c>
      <c r="M1497" s="0" t="n">
        <f aca="false">'Profiles 8760'!H1486</f>
        <v>242600</v>
      </c>
      <c r="N1497" s="0" t="n">
        <f aca="false">J1497+L1497</f>
        <v>200</v>
      </c>
      <c r="O1497" s="0" t="n">
        <f aca="false">O1496+N1497</f>
        <v>124738.001930456</v>
      </c>
      <c r="P1497" s="0" t="n">
        <f aca="false">MIN($B$5,P1496+K1497*$B$6-I1497)</f>
        <v>342.7281555</v>
      </c>
      <c r="Q1497" s="0" t="n">
        <f aca="false">MAX(0,F1497-H1497-K1497-L1497)</f>
        <v>0</v>
      </c>
    </row>
    <row r="1498" customFormat="false" ht="15" hidden="false" customHeight="false" outlineLevel="0" collapsed="false">
      <c r="A1498" s="0" t="n">
        <f aca="false">'Profiles 8760'!A1487</f>
        <v>1485</v>
      </c>
      <c r="B1498" s="0" t="n">
        <f aca="false">'Profiles 8760'!B1487</f>
        <v>3</v>
      </c>
      <c r="C1498" s="0" t="n">
        <f aca="false">'Profiles 8760'!E1487</f>
        <v>1</v>
      </c>
      <c r="D1498" s="0" t="n">
        <f aca="false">'Profiles 8760'!F1487</f>
        <v>0</v>
      </c>
      <c r="E1498" s="0" t="n">
        <f aca="false">'Profiles 8760'!G1487</f>
        <v>0.939771</v>
      </c>
      <c r="F1498" s="0" t="n">
        <f aca="false">D1498*Assumptions!$C$11*$B$7+E1498*Assumptions!$C$12*$B$8</f>
        <v>38.4366339</v>
      </c>
      <c r="G1498" s="0" t="n">
        <f aca="false">C1498*Assumptions!$C$15</f>
        <v>200</v>
      </c>
      <c r="H1498" s="0" t="n">
        <f aca="false">MIN(F1498,G1498)</f>
        <v>38.4366339</v>
      </c>
      <c r="I1498" s="0" t="n">
        <f aca="false">IF(C1498=1,MIN(G1498-H1498,Assumptions!$C$13,P1497),0)</f>
        <v>161.5633661</v>
      </c>
      <c r="J1498" s="0" t="n">
        <f aca="false">H1498+I1498</f>
        <v>200</v>
      </c>
      <c r="K1498" s="0" t="n">
        <f aca="false">MIN(IF(C1498=1,F1498-H1498,F1498),Assumptions!$C$13,MAX(0,($B$5-P1497)/$B$6))</f>
        <v>0</v>
      </c>
      <c r="L1498" s="0" t="n">
        <f aca="false">IF(C1498=1,0,MIN(F1498-K1498,Assumptions!$C$15,MAX(0,$B$10-O1497-M1498)))</f>
        <v>0</v>
      </c>
      <c r="M1498" s="0" t="n">
        <f aca="false">'Profiles 8760'!H1487</f>
        <v>242400</v>
      </c>
      <c r="N1498" s="0" t="n">
        <f aca="false">J1498+L1498</f>
        <v>200</v>
      </c>
      <c r="O1498" s="0" t="n">
        <f aca="false">O1497+N1498</f>
        <v>124938.001930456</v>
      </c>
      <c r="P1498" s="0" t="n">
        <f aca="false">MIN($B$5,P1497+K1498*$B$6-I1498)</f>
        <v>181.1647894</v>
      </c>
      <c r="Q1498" s="0" t="n">
        <f aca="false">MAX(0,F1498-H1498-K1498-L1498)</f>
        <v>0</v>
      </c>
    </row>
    <row r="1499" customFormat="false" ht="15" hidden="false" customHeight="false" outlineLevel="0" collapsed="false">
      <c r="A1499" s="0" t="n">
        <f aca="false">'Profiles 8760'!A1488</f>
        <v>1486</v>
      </c>
      <c r="B1499" s="0" t="n">
        <f aca="false">'Profiles 8760'!B1488</f>
        <v>3</v>
      </c>
      <c r="C1499" s="0" t="n">
        <f aca="false">'Profiles 8760'!E1488</f>
        <v>0</v>
      </c>
      <c r="D1499" s="0" t="n">
        <f aca="false">'Profiles 8760'!F1488</f>
        <v>0</v>
      </c>
      <c r="E1499" s="0" t="n">
        <f aca="false">'Profiles 8760'!G1488</f>
        <v>0.606863</v>
      </c>
      <c r="F1499" s="0" t="n">
        <f aca="false">D1499*Assumptions!$C$11*$B$7+E1499*Assumptions!$C$12*$B$8</f>
        <v>24.8206967</v>
      </c>
      <c r="G1499" s="0" t="n">
        <f aca="false">C1499*Assumptions!$C$15</f>
        <v>0</v>
      </c>
      <c r="H1499" s="0" t="n">
        <f aca="false">MIN(F1499,G1499)</f>
        <v>0</v>
      </c>
      <c r="I1499" s="0" t="n">
        <f aca="false">IF(C1499=1,MIN(G1499-H1499,Assumptions!$C$13,P1498),0)</f>
        <v>0</v>
      </c>
      <c r="J1499" s="0" t="n">
        <f aca="false">H1499+I1499</f>
        <v>0</v>
      </c>
      <c r="K1499" s="0" t="n">
        <f aca="false">MIN(IF(C1499=1,F1499-H1499,F1499),Assumptions!$C$13,MAX(0,($B$5-P1498)/$B$6))</f>
        <v>24.8206967</v>
      </c>
      <c r="L1499" s="0" t="n">
        <f aca="false">IF(C1499=1,0,MIN(F1499-K1499,Assumptions!$C$15,MAX(0,$B$10-O1498-M1499)))</f>
        <v>0</v>
      </c>
      <c r="M1499" s="0" t="n">
        <f aca="false">'Profiles 8760'!H1488</f>
        <v>242400</v>
      </c>
      <c r="N1499" s="0" t="n">
        <f aca="false">J1499+L1499</f>
        <v>0</v>
      </c>
      <c r="O1499" s="0" t="n">
        <f aca="false">O1498+N1499</f>
        <v>124938.001930456</v>
      </c>
      <c r="P1499" s="0" t="n">
        <f aca="false">MIN($B$5,P1498+K1499*$B$6-I1499)</f>
        <v>202.67936929956</v>
      </c>
      <c r="Q1499" s="0" t="n">
        <f aca="false">MAX(0,F1499-H1499-K1499-L1499)</f>
        <v>0</v>
      </c>
    </row>
    <row r="1500" customFormat="false" ht="15" hidden="false" customHeight="false" outlineLevel="0" collapsed="false">
      <c r="A1500" s="0" t="n">
        <f aca="false">'Profiles 8760'!A1489</f>
        <v>1487</v>
      </c>
      <c r="B1500" s="0" t="n">
        <f aca="false">'Profiles 8760'!B1489</f>
        <v>3</v>
      </c>
      <c r="C1500" s="0" t="n">
        <f aca="false">'Profiles 8760'!E1489</f>
        <v>0</v>
      </c>
      <c r="D1500" s="0" t="n">
        <f aca="false">'Profiles 8760'!F1489</f>
        <v>0</v>
      </c>
      <c r="E1500" s="0" t="n">
        <f aca="false">'Profiles 8760'!G1489</f>
        <v>0.560587</v>
      </c>
      <c r="F1500" s="0" t="n">
        <f aca="false">D1500*Assumptions!$C$11*$B$7+E1500*Assumptions!$C$12*$B$8</f>
        <v>22.9280083</v>
      </c>
      <c r="G1500" s="0" t="n">
        <f aca="false">C1500*Assumptions!$C$15</f>
        <v>0</v>
      </c>
      <c r="H1500" s="0" t="n">
        <f aca="false">MIN(F1500,G1500)</f>
        <v>0</v>
      </c>
      <c r="I1500" s="0" t="n">
        <f aca="false">IF(C1500=1,MIN(G1500-H1500,Assumptions!$C$13,P1499),0)</f>
        <v>0</v>
      </c>
      <c r="J1500" s="0" t="n">
        <f aca="false">H1500+I1500</f>
        <v>0</v>
      </c>
      <c r="K1500" s="0" t="n">
        <f aca="false">MIN(IF(C1500=1,F1500-H1500,F1500),Assumptions!$C$13,MAX(0,($B$5-P1499)/$B$6))</f>
        <v>22.9280083</v>
      </c>
      <c r="L1500" s="0" t="n">
        <f aca="false">IF(C1500=1,0,MIN(F1500-K1500,Assumptions!$C$15,MAX(0,$B$10-O1499-M1500)))</f>
        <v>0</v>
      </c>
      <c r="M1500" s="0" t="n">
        <f aca="false">'Profiles 8760'!H1489</f>
        <v>242400</v>
      </c>
      <c r="N1500" s="0" t="n">
        <f aca="false">J1500+L1500</f>
        <v>0</v>
      </c>
      <c r="O1500" s="0" t="n">
        <f aca="false">O1499+N1500</f>
        <v>124938.001930456</v>
      </c>
      <c r="P1500" s="0" t="n">
        <f aca="false">MIN($B$5,P1499+K1500*$B$6-I1500)</f>
        <v>222.553366894</v>
      </c>
      <c r="Q1500" s="0" t="n">
        <f aca="false">MAX(0,F1500-H1500-K1500-L1500)</f>
        <v>0</v>
      </c>
    </row>
    <row r="1501" customFormat="false" ht="15" hidden="false" customHeight="false" outlineLevel="0" collapsed="false">
      <c r="A1501" s="0" t="n">
        <f aca="false">'Profiles 8760'!A1490</f>
        <v>1488</v>
      </c>
      <c r="B1501" s="0" t="n">
        <f aca="false">'Profiles 8760'!B1490</f>
        <v>3</v>
      </c>
      <c r="C1501" s="0" t="n">
        <f aca="false">'Profiles 8760'!E1490</f>
        <v>0</v>
      </c>
      <c r="D1501" s="0" t="n">
        <f aca="false">'Profiles 8760'!F1490</f>
        <v>0</v>
      </c>
      <c r="E1501" s="0" t="n">
        <f aca="false">'Profiles 8760'!G1490</f>
        <v>0.497307</v>
      </c>
      <c r="F1501" s="0" t="n">
        <f aca="false">D1501*Assumptions!$C$11*$B$7+E1501*Assumptions!$C$12*$B$8</f>
        <v>20.3398563</v>
      </c>
      <c r="G1501" s="0" t="n">
        <f aca="false">C1501*Assumptions!$C$15</f>
        <v>0</v>
      </c>
      <c r="H1501" s="0" t="n">
        <f aca="false">MIN(F1501,G1501)</f>
        <v>0</v>
      </c>
      <c r="I1501" s="0" t="n">
        <f aca="false">IF(C1501=1,MIN(G1501-H1501,Assumptions!$C$13,P1500),0)</f>
        <v>0</v>
      </c>
      <c r="J1501" s="0" t="n">
        <f aca="false">H1501+I1501</f>
        <v>0</v>
      </c>
      <c r="K1501" s="0" t="n">
        <f aca="false">MIN(IF(C1501=1,F1501-H1501,F1501),Assumptions!$C$13,MAX(0,($B$5-P1500)/$B$6))</f>
        <v>20.3398563</v>
      </c>
      <c r="L1501" s="0" t="n">
        <f aca="false">IF(C1501=1,0,MIN(F1501-K1501,Assumptions!$C$15,MAX(0,$B$10-O1500-M1501)))</f>
        <v>0</v>
      </c>
      <c r="M1501" s="0" t="n">
        <f aca="false">'Profiles 8760'!H1490</f>
        <v>242400</v>
      </c>
      <c r="N1501" s="0" t="n">
        <f aca="false">J1501+L1501</f>
        <v>0</v>
      </c>
      <c r="O1501" s="0" t="n">
        <f aca="false">O1500+N1501</f>
        <v>124938.001930456</v>
      </c>
      <c r="P1501" s="0" t="n">
        <f aca="false">MIN($B$5,P1500+K1501*$B$6-I1501)</f>
        <v>240.18395433484</v>
      </c>
      <c r="Q1501" s="0" t="n">
        <f aca="false">MAX(0,F1501-H1501-K1501-L1501)</f>
        <v>0</v>
      </c>
    </row>
    <row r="1502" customFormat="false" ht="15" hidden="false" customHeight="false" outlineLevel="0" collapsed="false">
      <c r="A1502" s="0" t="n">
        <f aca="false">'Profiles 8760'!A1491</f>
        <v>1489</v>
      </c>
      <c r="B1502" s="0" t="n">
        <f aca="false">'Profiles 8760'!B1491</f>
        <v>3</v>
      </c>
      <c r="C1502" s="0" t="n">
        <f aca="false">'Profiles 8760'!E1491</f>
        <v>0</v>
      </c>
      <c r="D1502" s="0" t="n">
        <f aca="false">'Profiles 8760'!F1491</f>
        <v>0</v>
      </c>
      <c r="E1502" s="0" t="n">
        <f aca="false">'Profiles 8760'!G1491</f>
        <v>0.494829</v>
      </c>
      <c r="F1502" s="0" t="n">
        <f aca="false">D1502*Assumptions!$C$11*$B$7+E1502*Assumptions!$C$12*$B$8</f>
        <v>20.2385061</v>
      </c>
      <c r="G1502" s="0" t="n">
        <f aca="false">C1502*Assumptions!$C$15</f>
        <v>0</v>
      </c>
      <c r="H1502" s="0" t="n">
        <f aca="false">MIN(F1502,G1502)</f>
        <v>0</v>
      </c>
      <c r="I1502" s="0" t="n">
        <f aca="false">IF(C1502=1,MIN(G1502-H1502,Assumptions!$C$13,P1501),0)</f>
        <v>0</v>
      </c>
      <c r="J1502" s="0" t="n">
        <f aca="false">H1502+I1502</f>
        <v>0</v>
      </c>
      <c r="K1502" s="0" t="n">
        <f aca="false">MIN(IF(C1502=1,F1502-H1502,F1502),Assumptions!$C$13,MAX(0,($B$5-P1501)/$B$6))</f>
        <v>20.2385061</v>
      </c>
      <c r="L1502" s="0" t="n">
        <f aca="false">IF(C1502=1,0,MIN(F1502-K1502,Assumptions!$C$15,MAX(0,$B$10-O1501-M1502)))</f>
        <v>0</v>
      </c>
      <c r="M1502" s="0" t="n">
        <f aca="false">'Profiles 8760'!H1491</f>
        <v>242400</v>
      </c>
      <c r="N1502" s="0" t="n">
        <f aca="false">J1502+L1502</f>
        <v>0</v>
      </c>
      <c r="O1502" s="0" t="n">
        <f aca="false">O1501+N1502</f>
        <v>124938.001930456</v>
      </c>
      <c r="P1502" s="0" t="n">
        <f aca="false">MIN($B$5,P1501+K1502*$B$6-I1502)</f>
        <v>257.72669142232</v>
      </c>
      <c r="Q1502" s="0" t="n">
        <f aca="false">MAX(0,F1502-H1502-K1502-L1502)</f>
        <v>0</v>
      </c>
    </row>
    <row r="1503" customFormat="false" ht="15" hidden="false" customHeight="false" outlineLevel="0" collapsed="false">
      <c r="A1503" s="0" t="n">
        <f aca="false">'Profiles 8760'!A1492</f>
        <v>1490</v>
      </c>
      <c r="B1503" s="0" t="n">
        <f aca="false">'Profiles 8760'!B1492</f>
        <v>3</v>
      </c>
      <c r="C1503" s="0" t="n">
        <f aca="false">'Profiles 8760'!E1492</f>
        <v>0</v>
      </c>
      <c r="D1503" s="0" t="n">
        <f aca="false">'Profiles 8760'!F1492</f>
        <v>0</v>
      </c>
      <c r="E1503" s="0" t="n">
        <f aca="false">'Profiles 8760'!G1492</f>
        <v>0.496766</v>
      </c>
      <c r="F1503" s="0" t="n">
        <f aca="false">D1503*Assumptions!$C$11*$B$7+E1503*Assumptions!$C$12*$B$8</f>
        <v>20.3177294</v>
      </c>
      <c r="G1503" s="0" t="n">
        <f aca="false">C1503*Assumptions!$C$15</f>
        <v>0</v>
      </c>
      <c r="H1503" s="0" t="n">
        <f aca="false">MIN(F1503,G1503)</f>
        <v>0</v>
      </c>
      <c r="I1503" s="0" t="n">
        <f aca="false">IF(C1503=1,MIN(G1503-H1503,Assumptions!$C$13,P1502),0)</f>
        <v>0</v>
      </c>
      <c r="J1503" s="0" t="n">
        <f aca="false">H1503+I1503</f>
        <v>0</v>
      </c>
      <c r="K1503" s="0" t="n">
        <f aca="false">MIN(IF(C1503=1,F1503-H1503,F1503),Assumptions!$C$13,MAX(0,($B$5-P1502)/$B$6))</f>
        <v>20.3177294</v>
      </c>
      <c r="L1503" s="0" t="n">
        <f aca="false">IF(C1503=1,0,MIN(F1503-K1503,Assumptions!$C$15,MAX(0,$B$10-O1502-M1503)))</f>
        <v>0</v>
      </c>
      <c r="M1503" s="0" t="n">
        <f aca="false">'Profiles 8760'!H1492</f>
        <v>242400</v>
      </c>
      <c r="N1503" s="0" t="n">
        <f aca="false">J1503+L1503</f>
        <v>0</v>
      </c>
      <c r="O1503" s="0" t="n">
        <f aca="false">O1502+N1503</f>
        <v>124938.001930456</v>
      </c>
      <c r="P1503" s="0" t="n">
        <f aca="false">MIN($B$5,P1502+K1503*$B$6-I1503)</f>
        <v>275.33809926624</v>
      </c>
      <c r="Q1503" s="0" t="n">
        <f aca="false">MAX(0,F1503-H1503-K1503-L1503)</f>
        <v>0</v>
      </c>
    </row>
    <row r="1504" customFormat="false" ht="15" hidden="false" customHeight="false" outlineLevel="0" collapsed="false">
      <c r="A1504" s="0" t="n">
        <f aca="false">'Profiles 8760'!A1493</f>
        <v>1491</v>
      </c>
      <c r="B1504" s="0" t="n">
        <f aca="false">'Profiles 8760'!B1493</f>
        <v>3</v>
      </c>
      <c r="C1504" s="0" t="n">
        <f aca="false">'Profiles 8760'!E1493</f>
        <v>0</v>
      </c>
      <c r="D1504" s="0" t="n">
        <f aca="false">'Profiles 8760'!F1493</f>
        <v>0</v>
      </c>
      <c r="E1504" s="0" t="n">
        <f aca="false">'Profiles 8760'!G1493</f>
        <v>0.414849</v>
      </c>
      <c r="F1504" s="0" t="n">
        <f aca="false">D1504*Assumptions!$C$11*$B$7+E1504*Assumptions!$C$12*$B$8</f>
        <v>16.9673241</v>
      </c>
      <c r="G1504" s="0" t="n">
        <f aca="false">C1504*Assumptions!$C$15</f>
        <v>0</v>
      </c>
      <c r="H1504" s="0" t="n">
        <f aca="false">MIN(F1504,G1504)</f>
        <v>0</v>
      </c>
      <c r="I1504" s="0" t="n">
        <f aca="false">IF(C1504=1,MIN(G1504-H1504,Assumptions!$C$13,P1503),0)</f>
        <v>0</v>
      </c>
      <c r="J1504" s="0" t="n">
        <f aca="false">H1504+I1504</f>
        <v>0</v>
      </c>
      <c r="K1504" s="0" t="n">
        <f aca="false">MIN(IF(C1504=1,F1504-H1504,F1504),Assumptions!$C$13,MAX(0,($B$5-P1503)/$B$6))</f>
        <v>16.9673241</v>
      </c>
      <c r="L1504" s="0" t="n">
        <f aca="false">IF(C1504=1,0,MIN(F1504-K1504,Assumptions!$C$15,MAX(0,$B$10-O1503-M1504)))</f>
        <v>0</v>
      </c>
      <c r="M1504" s="0" t="n">
        <f aca="false">'Profiles 8760'!H1493</f>
        <v>242400</v>
      </c>
      <c r="N1504" s="0" t="n">
        <f aca="false">J1504+L1504</f>
        <v>0</v>
      </c>
      <c r="O1504" s="0" t="n">
        <f aca="false">O1503+N1504</f>
        <v>124938.001930456</v>
      </c>
      <c r="P1504" s="0" t="n">
        <f aca="false">MIN($B$5,P1503+K1504*$B$6-I1504)</f>
        <v>290.04537579612</v>
      </c>
      <c r="Q1504" s="0" t="n">
        <f aca="false">MAX(0,F1504-H1504-K1504-L1504)</f>
        <v>0</v>
      </c>
    </row>
    <row r="1505" customFormat="false" ht="15" hidden="false" customHeight="false" outlineLevel="0" collapsed="false">
      <c r="A1505" s="0" t="n">
        <f aca="false">'Profiles 8760'!A1494</f>
        <v>1492</v>
      </c>
      <c r="B1505" s="0" t="n">
        <f aca="false">'Profiles 8760'!B1494</f>
        <v>3</v>
      </c>
      <c r="C1505" s="0" t="n">
        <f aca="false">'Profiles 8760'!E1494</f>
        <v>0</v>
      </c>
      <c r="D1505" s="0" t="n">
        <f aca="false">'Profiles 8760'!F1494</f>
        <v>0</v>
      </c>
      <c r="E1505" s="0" t="n">
        <f aca="false">'Profiles 8760'!G1494</f>
        <v>0.437027</v>
      </c>
      <c r="F1505" s="0" t="n">
        <f aca="false">D1505*Assumptions!$C$11*$B$7+E1505*Assumptions!$C$12*$B$8</f>
        <v>17.8744043</v>
      </c>
      <c r="G1505" s="0" t="n">
        <f aca="false">C1505*Assumptions!$C$15</f>
        <v>0</v>
      </c>
      <c r="H1505" s="0" t="n">
        <f aca="false">MIN(F1505,G1505)</f>
        <v>0</v>
      </c>
      <c r="I1505" s="0" t="n">
        <f aca="false">IF(C1505=1,MIN(G1505-H1505,Assumptions!$C$13,P1504),0)</f>
        <v>0</v>
      </c>
      <c r="J1505" s="0" t="n">
        <f aca="false">H1505+I1505</f>
        <v>0</v>
      </c>
      <c r="K1505" s="0" t="n">
        <f aca="false">MIN(IF(C1505=1,F1505-H1505,F1505),Assumptions!$C$13,MAX(0,($B$5-P1504)/$B$6))</f>
        <v>17.8744043</v>
      </c>
      <c r="L1505" s="0" t="n">
        <f aca="false">IF(C1505=1,0,MIN(F1505-K1505,Assumptions!$C$15,MAX(0,$B$10-O1504-M1505)))</f>
        <v>0</v>
      </c>
      <c r="M1505" s="0" t="n">
        <f aca="false">'Profiles 8760'!H1494</f>
        <v>242400</v>
      </c>
      <c r="N1505" s="0" t="n">
        <f aca="false">J1505+L1505</f>
        <v>0</v>
      </c>
      <c r="O1505" s="0" t="n">
        <f aca="false">O1504+N1505</f>
        <v>124938.001930456</v>
      </c>
      <c r="P1505" s="0" t="n">
        <f aca="false">MIN($B$5,P1504+K1505*$B$6-I1505)</f>
        <v>305.53890944336</v>
      </c>
      <c r="Q1505" s="0" t="n">
        <f aca="false">MAX(0,F1505-H1505-K1505-L1505)</f>
        <v>0</v>
      </c>
    </row>
    <row r="1506" customFormat="false" ht="15" hidden="false" customHeight="false" outlineLevel="0" collapsed="false">
      <c r="A1506" s="0" t="n">
        <f aca="false">'Profiles 8760'!A1495</f>
        <v>1493</v>
      </c>
      <c r="B1506" s="0" t="n">
        <f aca="false">'Profiles 8760'!B1495</f>
        <v>3</v>
      </c>
      <c r="C1506" s="0" t="n">
        <f aca="false">'Profiles 8760'!E1495</f>
        <v>0</v>
      </c>
      <c r="D1506" s="0" t="n">
        <f aca="false">'Profiles 8760'!F1495</f>
        <v>0</v>
      </c>
      <c r="E1506" s="0" t="n">
        <f aca="false">'Profiles 8760'!G1495</f>
        <v>0.588404</v>
      </c>
      <c r="F1506" s="0" t="n">
        <f aca="false">D1506*Assumptions!$C$11*$B$7+E1506*Assumptions!$C$12*$B$8</f>
        <v>24.0657236</v>
      </c>
      <c r="G1506" s="0" t="n">
        <f aca="false">C1506*Assumptions!$C$15</f>
        <v>0</v>
      </c>
      <c r="H1506" s="0" t="n">
        <f aca="false">MIN(F1506,G1506)</f>
        <v>0</v>
      </c>
      <c r="I1506" s="0" t="n">
        <f aca="false">IF(C1506=1,MIN(G1506-H1506,Assumptions!$C$13,P1505),0)</f>
        <v>0</v>
      </c>
      <c r="J1506" s="0" t="n">
        <f aca="false">H1506+I1506</f>
        <v>0</v>
      </c>
      <c r="K1506" s="0" t="n">
        <f aca="false">MIN(IF(C1506=1,F1506-H1506,F1506),Assumptions!$C$13,MAX(0,($B$5-P1505)/$B$6))</f>
        <v>24.0657236</v>
      </c>
      <c r="L1506" s="0" t="n">
        <f aca="false">IF(C1506=1,0,MIN(F1506-K1506,Assumptions!$C$15,MAX(0,$B$10-O1505-M1506)))</f>
        <v>0</v>
      </c>
      <c r="M1506" s="0" t="n">
        <f aca="false">'Profiles 8760'!H1495</f>
        <v>242400</v>
      </c>
      <c r="N1506" s="0" t="n">
        <f aca="false">J1506+L1506</f>
        <v>0</v>
      </c>
      <c r="O1506" s="0" t="n">
        <f aca="false">O1505+N1506</f>
        <v>124938.001930456</v>
      </c>
      <c r="P1506" s="0" t="n">
        <f aca="false">MIN($B$5,P1505+K1506*$B$6-I1506)</f>
        <v>326.39907865984</v>
      </c>
      <c r="Q1506" s="0" t="n">
        <f aca="false">MAX(0,F1506-H1506-K1506-L1506)</f>
        <v>0</v>
      </c>
    </row>
    <row r="1507" customFormat="false" ht="15" hidden="false" customHeight="false" outlineLevel="0" collapsed="false">
      <c r="A1507" s="0" t="n">
        <f aca="false">'Profiles 8760'!A1496</f>
        <v>1494</v>
      </c>
      <c r="B1507" s="0" t="n">
        <f aca="false">'Profiles 8760'!B1496</f>
        <v>3</v>
      </c>
      <c r="C1507" s="0" t="n">
        <f aca="false">'Profiles 8760'!E1496</f>
        <v>0</v>
      </c>
      <c r="D1507" s="0" t="n">
        <f aca="false">'Profiles 8760'!F1496</f>
        <v>0</v>
      </c>
      <c r="E1507" s="0" t="n">
        <f aca="false">'Profiles 8760'!G1496</f>
        <v>0.581792</v>
      </c>
      <c r="F1507" s="0" t="n">
        <f aca="false">D1507*Assumptions!$C$11*$B$7+E1507*Assumptions!$C$12*$B$8</f>
        <v>23.7952928</v>
      </c>
      <c r="G1507" s="0" t="n">
        <f aca="false">C1507*Assumptions!$C$15</f>
        <v>0</v>
      </c>
      <c r="H1507" s="0" t="n">
        <f aca="false">MIN(F1507,G1507)</f>
        <v>0</v>
      </c>
      <c r="I1507" s="0" t="n">
        <f aca="false">IF(C1507=1,MIN(G1507-H1507,Assumptions!$C$13,P1506),0)</f>
        <v>0</v>
      </c>
      <c r="J1507" s="0" t="n">
        <f aca="false">H1507+I1507</f>
        <v>0</v>
      </c>
      <c r="K1507" s="0" t="n">
        <f aca="false">MIN(IF(C1507=1,F1507-H1507,F1507),Assumptions!$C$13,MAX(0,($B$5-P1506)/$B$6))</f>
        <v>23.7952928</v>
      </c>
      <c r="L1507" s="0" t="n">
        <f aca="false">IF(C1507=1,0,MIN(F1507-K1507,Assumptions!$C$15,MAX(0,$B$10-O1506-M1507)))</f>
        <v>0</v>
      </c>
      <c r="M1507" s="0" t="n">
        <f aca="false">'Profiles 8760'!H1496</f>
        <v>242400</v>
      </c>
      <c r="N1507" s="0" t="n">
        <f aca="false">J1507+L1507</f>
        <v>0</v>
      </c>
      <c r="O1507" s="0" t="n">
        <f aca="false">O1506+N1507</f>
        <v>124938.001930456</v>
      </c>
      <c r="P1507" s="0" t="n">
        <f aca="false">MIN($B$5,P1506+K1507*$B$6-I1507)</f>
        <v>347.02483845888</v>
      </c>
      <c r="Q1507" s="0" t="n">
        <f aca="false">MAX(0,F1507-H1507-K1507-L1507)</f>
        <v>0</v>
      </c>
    </row>
    <row r="1508" customFormat="false" ht="15" hidden="false" customHeight="false" outlineLevel="0" collapsed="false">
      <c r="A1508" s="0" t="n">
        <f aca="false">'Profiles 8760'!A1497</f>
        <v>1495</v>
      </c>
      <c r="B1508" s="0" t="n">
        <f aca="false">'Profiles 8760'!B1497</f>
        <v>3</v>
      </c>
      <c r="C1508" s="0" t="n">
        <f aca="false">'Profiles 8760'!E1497</f>
        <v>0</v>
      </c>
      <c r="D1508" s="0" t="n">
        <f aca="false">'Profiles 8760'!F1497</f>
        <v>0</v>
      </c>
      <c r="E1508" s="0" t="n">
        <f aca="false">'Profiles 8760'!G1497</f>
        <v>0.496417</v>
      </c>
      <c r="F1508" s="0" t="n">
        <f aca="false">D1508*Assumptions!$C$11*$B$7+E1508*Assumptions!$C$12*$B$8</f>
        <v>20.3034553</v>
      </c>
      <c r="G1508" s="0" t="n">
        <f aca="false">C1508*Assumptions!$C$15</f>
        <v>0</v>
      </c>
      <c r="H1508" s="0" t="n">
        <f aca="false">MIN(F1508,G1508)</f>
        <v>0</v>
      </c>
      <c r="I1508" s="0" t="n">
        <f aca="false">IF(C1508=1,MIN(G1508-H1508,Assumptions!$C$13,P1507),0)</f>
        <v>0</v>
      </c>
      <c r="J1508" s="0" t="n">
        <f aca="false">H1508+I1508</f>
        <v>0</v>
      </c>
      <c r="K1508" s="0" t="n">
        <f aca="false">MIN(IF(C1508=1,F1508-H1508,F1508),Assumptions!$C$13,MAX(0,($B$5-P1507)/$B$6))</f>
        <v>20.3034553</v>
      </c>
      <c r="L1508" s="0" t="n">
        <f aca="false">IF(C1508=1,0,MIN(F1508-K1508,Assumptions!$C$15,MAX(0,$B$10-O1507-M1508)))</f>
        <v>0</v>
      </c>
      <c r="M1508" s="0" t="n">
        <f aca="false">'Profiles 8760'!H1497</f>
        <v>242400</v>
      </c>
      <c r="N1508" s="0" t="n">
        <f aca="false">J1508+L1508</f>
        <v>0</v>
      </c>
      <c r="O1508" s="0" t="n">
        <f aca="false">O1507+N1508</f>
        <v>124938.001930456</v>
      </c>
      <c r="P1508" s="0" t="n">
        <f aca="false">MIN($B$5,P1507+K1508*$B$6-I1508)</f>
        <v>364.62387351292</v>
      </c>
      <c r="Q1508" s="0" t="n">
        <f aca="false">MAX(0,F1508-H1508-K1508-L1508)</f>
        <v>0</v>
      </c>
    </row>
    <row r="1509" customFormat="false" ht="15" hidden="false" customHeight="false" outlineLevel="0" collapsed="false">
      <c r="A1509" s="0" t="n">
        <f aca="false">'Profiles 8760'!A1498</f>
        <v>1496</v>
      </c>
      <c r="B1509" s="0" t="n">
        <f aca="false">'Profiles 8760'!B1498</f>
        <v>3</v>
      </c>
      <c r="C1509" s="0" t="n">
        <f aca="false">'Profiles 8760'!E1498</f>
        <v>1</v>
      </c>
      <c r="D1509" s="0" t="n">
        <f aca="false">'Profiles 8760'!F1498</f>
        <v>0.240208</v>
      </c>
      <c r="E1509" s="0" t="n">
        <f aca="false">'Profiles 8760'!G1498</f>
        <v>0.663644</v>
      </c>
      <c r="F1509" s="0" t="n">
        <f aca="false">D1509*Assumptions!$C$11*$B$7+E1509*Assumptions!$C$12*$B$8</f>
        <v>96.51511</v>
      </c>
      <c r="G1509" s="0" t="n">
        <f aca="false">C1509*Assumptions!$C$15</f>
        <v>200</v>
      </c>
      <c r="H1509" s="0" t="n">
        <f aca="false">MIN(F1509,G1509)</f>
        <v>96.51511</v>
      </c>
      <c r="I1509" s="0" t="n">
        <f aca="false">IF(C1509=1,MIN(G1509-H1509,Assumptions!$C$13,P1508),0)</f>
        <v>103.48489</v>
      </c>
      <c r="J1509" s="0" t="n">
        <f aca="false">H1509+I1509</f>
        <v>200</v>
      </c>
      <c r="K1509" s="0" t="n">
        <f aca="false">MIN(IF(C1509=1,F1509-H1509,F1509),Assumptions!$C$13,MAX(0,($B$5-P1508)/$B$6))</f>
        <v>0</v>
      </c>
      <c r="L1509" s="0" t="n">
        <f aca="false">IF(C1509=1,0,MIN(F1509-K1509,Assumptions!$C$15,MAX(0,$B$10-O1508-M1509)))</f>
        <v>0</v>
      </c>
      <c r="M1509" s="0" t="n">
        <f aca="false">'Profiles 8760'!H1498</f>
        <v>242200</v>
      </c>
      <c r="N1509" s="0" t="n">
        <f aca="false">J1509+L1509</f>
        <v>200</v>
      </c>
      <c r="O1509" s="0" t="n">
        <f aca="false">O1508+N1509</f>
        <v>125138.001930456</v>
      </c>
      <c r="P1509" s="0" t="n">
        <f aca="false">MIN($B$5,P1508+K1509*$B$6-I1509)</f>
        <v>261.13898351292</v>
      </c>
      <c r="Q1509" s="0" t="n">
        <f aca="false">MAX(0,F1509-H1509-K1509-L1509)</f>
        <v>0</v>
      </c>
    </row>
    <row r="1510" customFormat="false" ht="15" hidden="false" customHeight="false" outlineLevel="0" collapsed="false">
      <c r="A1510" s="0" t="n">
        <f aca="false">'Profiles 8760'!A1499</f>
        <v>1497</v>
      </c>
      <c r="B1510" s="0" t="n">
        <f aca="false">'Profiles 8760'!B1499</f>
        <v>3</v>
      </c>
      <c r="C1510" s="0" t="n">
        <f aca="false">'Profiles 8760'!E1499</f>
        <v>1</v>
      </c>
      <c r="D1510" s="0" t="n">
        <f aca="false">'Profiles 8760'!F1499</f>
        <v>0.584322</v>
      </c>
      <c r="E1510" s="0" t="n">
        <f aca="false">'Profiles 8760'!G1499</f>
        <v>0.544393</v>
      </c>
      <c r="F1510" s="0" t="n">
        <f aca="false">D1510*Assumptions!$C$11*$B$7+E1510*Assumptions!$C$12*$B$8</f>
        <v>191.0178673</v>
      </c>
      <c r="G1510" s="0" t="n">
        <f aca="false">C1510*Assumptions!$C$15</f>
        <v>200</v>
      </c>
      <c r="H1510" s="0" t="n">
        <f aca="false">MIN(F1510,G1510)</f>
        <v>191.0178673</v>
      </c>
      <c r="I1510" s="0" t="n">
        <f aca="false">IF(C1510=1,MIN(G1510-H1510,Assumptions!$C$13,P1509),0)</f>
        <v>8.98213269999999</v>
      </c>
      <c r="J1510" s="0" t="n">
        <f aca="false">H1510+I1510</f>
        <v>200</v>
      </c>
      <c r="K1510" s="0" t="n">
        <f aca="false">MIN(IF(C1510=1,F1510-H1510,F1510),Assumptions!$C$13,MAX(0,($B$5-P1509)/$B$6))</f>
        <v>0</v>
      </c>
      <c r="L1510" s="0" t="n">
        <f aca="false">IF(C1510=1,0,MIN(F1510-K1510,Assumptions!$C$15,MAX(0,$B$10-O1509-M1510)))</f>
        <v>0</v>
      </c>
      <c r="M1510" s="0" t="n">
        <f aca="false">'Profiles 8760'!H1499</f>
        <v>242000</v>
      </c>
      <c r="N1510" s="0" t="n">
        <f aca="false">J1510+L1510</f>
        <v>200</v>
      </c>
      <c r="O1510" s="0" t="n">
        <f aca="false">O1509+N1510</f>
        <v>125338.001930456</v>
      </c>
      <c r="P1510" s="0" t="n">
        <f aca="false">MIN($B$5,P1509+K1510*$B$6-I1510)</f>
        <v>252.15685081292</v>
      </c>
      <c r="Q1510" s="0" t="n">
        <f aca="false">MAX(0,F1510-H1510-K1510-L1510)</f>
        <v>0</v>
      </c>
    </row>
    <row r="1511" customFormat="false" ht="15" hidden="false" customHeight="false" outlineLevel="0" collapsed="false">
      <c r="A1511" s="0" t="n">
        <f aca="false">'Profiles 8760'!A1500</f>
        <v>1498</v>
      </c>
      <c r="B1511" s="0" t="n">
        <f aca="false">'Profiles 8760'!B1500</f>
        <v>3</v>
      </c>
      <c r="C1511" s="0" t="n">
        <f aca="false">'Profiles 8760'!E1500</f>
        <v>0</v>
      </c>
      <c r="D1511" s="0" t="n">
        <f aca="false">'Profiles 8760'!F1500</f>
        <v>0.932927</v>
      </c>
      <c r="E1511" s="0" t="n">
        <f aca="false">'Profiles 8760'!G1500</f>
        <v>0.567298</v>
      </c>
      <c r="F1511" s="0" t="n">
        <f aca="false">D1511*Assumptions!$C$11*$B$7+E1511*Assumptions!$C$12*$B$8</f>
        <v>292.6318058</v>
      </c>
      <c r="G1511" s="0" t="n">
        <f aca="false">C1511*Assumptions!$C$15</f>
        <v>0</v>
      </c>
      <c r="H1511" s="0" t="n">
        <f aca="false">MIN(F1511,G1511)</f>
        <v>0</v>
      </c>
      <c r="I1511" s="0" t="n">
        <f aca="false">IF(C1511=1,MIN(G1511-H1511,Assumptions!$C$13,P1510),0)</f>
        <v>0</v>
      </c>
      <c r="J1511" s="0" t="n">
        <f aca="false">H1511+I1511</f>
        <v>0</v>
      </c>
      <c r="K1511" s="0" t="n">
        <f aca="false">MIN(IF(C1511=1,F1511-H1511,F1511),Assumptions!$C$13,MAX(0,($B$5-P1510)/$B$6))</f>
        <v>180</v>
      </c>
      <c r="L1511" s="0" t="n">
        <f aca="false">IF(C1511=1,0,MIN(F1511-K1511,Assumptions!$C$15,MAX(0,$B$10-O1510-M1511)))</f>
        <v>112.6318058</v>
      </c>
      <c r="M1511" s="0" t="n">
        <f aca="false">'Profiles 8760'!H1500</f>
        <v>242000</v>
      </c>
      <c r="N1511" s="0" t="n">
        <f aca="false">J1511+L1511</f>
        <v>112.6318058</v>
      </c>
      <c r="O1511" s="0" t="n">
        <f aca="false">O1510+N1511</f>
        <v>125450.633736257</v>
      </c>
      <c r="P1511" s="0" t="n">
        <f aca="false">MIN($B$5,P1510+K1511*$B$6-I1511)</f>
        <v>408.18085081292</v>
      </c>
      <c r="Q1511" s="0" t="n">
        <f aca="false">MAX(0,F1511-H1511-K1511-L1511)</f>
        <v>0</v>
      </c>
    </row>
    <row r="1512" customFormat="false" ht="15" hidden="false" customHeight="false" outlineLevel="0" collapsed="false">
      <c r="A1512" s="0" t="n">
        <f aca="false">'Profiles 8760'!A1501</f>
        <v>1499</v>
      </c>
      <c r="B1512" s="0" t="n">
        <f aca="false">'Profiles 8760'!B1501</f>
        <v>3</v>
      </c>
      <c r="C1512" s="0" t="n">
        <f aca="false">'Profiles 8760'!E1501</f>
        <v>0</v>
      </c>
      <c r="D1512" s="0" t="n">
        <f aca="false">'Profiles 8760'!F1501</f>
        <v>1</v>
      </c>
      <c r="E1512" s="0" t="n">
        <f aca="false">'Profiles 8760'!G1501</f>
        <v>0.610936</v>
      </c>
      <c r="F1512" s="0" t="n">
        <f aca="false">D1512*Assumptions!$C$11*$B$7+E1512*Assumptions!$C$12*$B$8</f>
        <v>313.7872824</v>
      </c>
      <c r="G1512" s="0" t="n">
        <f aca="false">C1512*Assumptions!$C$15</f>
        <v>0</v>
      </c>
      <c r="H1512" s="0" t="n">
        <f aca="false">MIN(F1512,G1512)</f>
        <v>0</v>
      </c>
      <c r="I1512" s="0" t="n">
        <f aca="false">IF(C1512=1,MIN(G1512-H1512,Assumptions!$C$13,P1511),0)</f>
        <v>0</v>
      </c>
      <c r="J1512" s="0" t="n">
        <f aca="false">H1512+I1512</f>
        <v>0</v>
      </c>
      <c r="K1512" s="0" t="n">
        <f aca="false">MIN(IF(C1512=1,F1512-H1512,F1512),Assumptions!$C$13,MAX(0,($B$5-P1511)/$B$6))</f>
        <v>118.40003367222</v>
      </c>
      <c r="L1512" s="0" t="n">
        <f aca="false">IF(C1512=1,0,MIN(F1512-K1512,Assumptions!$C$15,MAX(0,$B$10-O1511-M1512)))</f>
        <v>195.38724872778</v>
      </c>
      <c r="M1512" s="0" t="n">
        <f aca="false">'Profiles 8760'!H1501</f>
        <v>242000</v>
      </c>
      <c r="N1512" s="0" t="n">
        <f aca="false">J1512+L1512</f>
        <v>195.38724872778</v>
      </c>
      <c r="O1512" s="0" t="n">
        <f aca="false">O1511+N1512</f>
        <v>125646.020984984</v>
      </c>
      <c r="P1512" s="0" t="n">
        <f aca="false">MIN($B$5,P1511+K1512*$B$6-I1512)</f>
        <v>510.81</v>
      </c>
      <c r="Q1512" s="0" t="n">
        <f aca="false">MAX(0,F1512-H1512-K1512-L1512)</f>
        <v>0</v>
      </c>
    </row>
    <row r="1513" customFormat="false" ht="15" hidden="false" customHeight="false" outlineLevel="0" collapsed="false">
      <c r="A1513" s="0" t="n">
        <f aca="false">'Profiles 8760'!A1502</f>
        <v>1500</v>
      </c>
      <c r="B1513" s="0" t="n">
        <f aca="false">'Profiles 8760'!B1502</f>
        <v>3</v>
      </c>
      <c r="C1513" s="0" t="n">
        <f aca="false">'Profiles 8760'!E1502</f>
        <v>0</v>
      </c>
      <c r="D1513" s="0" t="n">
        <f aca="false">'Profiles 8760'!F1502</f>
        <v>1</v>
      </c>
      <c r="E1513" s="0" t="n">
        <f aca="false">'Profiles 8760'!G1502</f>
        <v>0.539152</v>
      </c>
      <c r="F1513" s="0" t="n">
        <f aca="false">D1513*Assumptions!$C$11*$B$7+E1513*Assumptions!$C$12*$B$8</f>
        <v>310.8513168</v>
      </c>
      <c r="G1513" s="0" t="n">
        <f aca="false">C1513*Assumptions!$C$15</f>
        <v>0</v>
      </c>
      <c r="H1513" s="0" t="n">
        <f aca="false">MIN(F1513,G1513)</f>
        <v>0</v>
      </c>
      <c r="I1513" s="0" t="n">
        <f aca="false">IF(C1513=1,MIN(G1513-H1513,Assumptions!$C$13,P1512),0)</f>
        <v>0</v>
      </c>
      <c r="J1513" s="0" t="n">
        <f aca="false">H1513+I1513</f>
        <v>0</v>
      </c>
      <c r="K1513" s="0" t="n">
        <f aca="false">MIN(IF(C1513=1,F1513-H1513,F1513),Assumptions!$C$13,MAX(0,($B$5-P1512)/$B$6))</f>
        <v>0</v>
      </c>
      <c r="L1513" s="0" t="n">
        <f aca="false">IF(C1513=1,0,MIN(F1513-K1513,Assumptions!$C$15,MAX(0,$B$10-O1512-M1513)))</f>
        <v>200</v>
      </c>
      <c r="M1513" s="0" t="n">
        <f aca="false">'Profiles 8760'!H1502</f>
        <v>242000</v>
      </c>
      <c r="N1513" s="0" t="n">
        <f aca="false">J1513+L1513</f>
        <v>200</v>
      </c>
      <c r="O1513" s="0" t="n">
        <f aca="false">O1512+N1513</f>
        <v>125846.020984984</v>
      </c>
      <c r="P1513" s="0" t="n">
        <f aca="false">MIN($B$5,P1512+K1513*$B$6-I1513)</f>
        <v>510.81</v>
      </c>
      <c r="Q1513" s="0" t="n">
        <f aca="false">MAX(0,F1513-H1513-K1513-L1513)</f>
        <v>110.8513168</v>
      </c>
    </row>
    <row r="1514" customFormat="false" ht="15" hidden="false" customHeight="false" outlineLevel="0" collapsed="false">
      <c r="A1514" s="0" t="n">
        <f aca="false">'Profiles 8760'!A1503</f>
        <v>1501</v>
      </c>
      <c r="B1514" s="0" t="n">
        <f aca="false">'Profiles 8760'!B1503</f>
        <v>3</v>
      </c>
      <c r="C1514" s="0" t="n">
        <f aca="false">'Profiles 8760'!E1503</f>
        <v>0</v>
      </c>
      <c r="D1514" s="0" t="n">
        <f aca="false">'Profiles 8760'!F1503</f>
        <v>1</v>
      </c>
      <c r="E1514" s="0" t="n">
        <f aca="false">'Profiles 8760'!G1503</f>
        <v>0.49926</v>
      </c>
      <c r="F1514" s="0" t="n">
        <f aca="false">D1514*Assumptions!$C$11*$B$7+E1514*Assumptions!$C$12*$B$8</f>
        <v>309.219734</v>
      </c>
      <c r="G1514" s="0" t="n">
        <f aca="false">C1514*Assumptions!$C$15</f>
        <v>0</v>
      </c>
      <c r="H1514" s="0" t="n">
        <f aca="false">MIN(F1514,G1514)</f>
        <v>0</v>
      </c>
      <c r="I1514" s="0" t="n">
        <f aca="false">IF(C1514=1,MIN(G1514-H1514,Assumptions!$C$13,P1513),0)</f>
        <v>0</v>
      </c>
      <c r="J1514" s="0" t="n">
        <f aca="false">H1514+I1514</f>
        <v>0</v>
      </c>
      <c r="K1514" s="0" t="n">
        <f aca="false">MIN(IF(C1514=1,F1514-H1514,F1514),Assumptions!$C$13,MAX(0,($B$5-P1513)/$B$6))</f>
        <v>0</v>
      </c>
      <c r="L1514" s="0" t="n">
        <f aca="false">IF(C1514=1,0,MIN(F1514-K1514,Assumptions!$C$15,MAX(0,$B$10-O1513-M1514)))</f>
        <v>200</v>
      </c>
      <c r="M1514" s="0" t="n">
        <f aca="false">'Profiles 8760'!H1503</f>
        <v>242000</v>
      </c>
      <c r="N1514" s="0" t="n">
        <f aca="false">J1514+L1514</f>
        <v>200</v>
      </c>
      <c r="O1514" s="0" t="n">
        <f aca="false">O1513+N1514</f>
        <v>126046.020984984</v>
      </c>
      <c r="P1514" s="0" t="n">
        <f aca="false">MIN($B$5,P1513+K1514*$B$6-I1514)</f>
        <v>510.81</v>
      </c>
      <c r="Q1514" s="0" t="n">
        <f aca="false">MAX(0,F1514-H1514-K1514-L1514)</f>
        <v>109.219734</v>
      </c>
    </row>
    <row r="1515" customFormat="false" ht="15" hidden="false" customHeight="false" outlineLevel="0" collapsed="false">
      <c r="A1515" s="0" t="n">
        <f aca="false">'Profiles 8760'!A1504</f>
        <v>1502</v>
      </c>
      <c r="B1515" s="0" t="n">
        <f aca="false">'Profiles 8760'!B1504</f>
        <v>3</v>
      </c>
      <c r="C1515" s="0" t="n">
        <f aca="false">'Profiles 8760'!E1504</f>
        <v>0</v>
      </c>
      <c r="D1515" s="0" t="n">
        <f aca="false">'Profiles 8760'!F1504</f>
        <v>1</v>
      </c>
      <c r="E1515" s="0" t="n">
        <f aca="false">'Profiles 8760'!G1504</f>
        <v>0.40465</v>
      </c>
      <c r="F1515" s="0" t="n">
        <f aca="false">D1515*Assumptions!$C$11*$B$7+E1515*Assumptions!$C$12*$B$8</f>
        <v>305.350185</v>
      </c>
      <c r="G1515" s="0" t="n">
        <f aca="false">C1515*Assumptions!$C$15</f>
        <v>0</v>
      </c>
      <c r="H1515" s="0" t="n">
        <f aca="false">MIN(F1515,G1515)</f>
        <v>0</v>
      </c>
      <c r="I1515" s="0" t="n">
        <f aca="false">IF(C1515=1,MIN(G1515-H1515,Assumptions!$C$13,P1514),0)</f>
        <v>0</v>
      </c>
      <c r="J1515" s="0" t="n">
        <f aca="false">H1515+I1515</f>
        <v>0</v>
      </c>
      <c r="K1515" s="0" t="n">
        <f aca="false">MIN(IF(C1515=1,F1515-H1515,F1515),Assumptions!$C$13,MAX(0,($B$5-P1514)/$B$6))</f>
        <v>0</v>
      </c>
      <c r="L1515" s="0" t="n">
        <f aca="false">IF(C1515=1,0,MIN(F1515-K1515,Assumptions!$C$15,MAX(0,$B$10-O1514-M1515)))</f>
        <v>200</v>
      </c>
      <c r="M1515" s="0" t="n">
        <f aca="false">'Profiles 8760'!H1504</f>
        <v>242000</v>
      </c>
      <c r="N1515" s="0" t="n">
        <f aca="false">J1515+L1515</f>
        <v>200</v>
      </c>
      <c r="O1515" s="0" t="n">
        <f aca="false">O1514+N1515</f>
        <v>126246.020984984</v>
      </c>
      <c r="P1515" s="0" t="n">
        <f aca="false">MIN($B$5,P1514+K1515*$B$6-I1515)</f>
        <v>510.81</v>
      </c>
      <c r="Q1515" s="0" t="n">
        <f aca="false">MAX(0,F1515-H1515-K1515-L1515)</f>
        <v>105.350185</v>
      </c>
    </row>
    <row r="1516" customFormat="false" ht="15" hidden="false" customHeight="false" outlineLevel="0" collapsed="false">
      <c r="A1516" s="0" t="n">
        <f aca="false">'Profiles 8760'!A1505</f>
        <v>1503</v>
      </c>
      <c r="B1516" s="0" t="n">
        <f aca="false">'Profiles 8760'!B1505</f>
        <v>3</v>
      </c>
      <c r="C1516" s="0" t="n">
        <f aca="false">'Profiles 8760'!E1505</f>
        <v>0</v>
      </c>
      <c r="D1516" s="0" t="n">
        <f aca="false">'Profiles 8760'!F1505</f>
        <v>1</v>
      </c>
      <c r="E1516" s="0" t="n">
        <f aca="false">'Profiles 8760'!G1505</f>
        <v>0.486079</v>
      </c>
      <c r="F1516" s="0" t="n">
        <f aca="false">D1516*Assumptions!$C$11*$B$7+E1516*Assumptions!$C$12*$B$8</f>
        <v>308.6806311</v>
      </c>
      <c r="G1516" s="0" t="n">
        <f aca="false">C1516*Assumptions!$C$15</f>
        <v>0</v>
      </c>
      <c r="H1516" s="0" t="n">
        <f aca="false">MIN(F1516,G1516)</f>
        <v>0</v>
      </c>
      <c r="I1516" s="0" t="n">
        <f aca="false">IF(C1516=1,MIN(G1516-H1516,Assumptions!$C$13,P1515),0)</f>
        <v>0</v>
      </c>
      <c r="J1516" s="0" t="n">
        <f aca="false">H1516+I1516</f>
        <v>0</v>
      </c>
      <c r="K1516" s="0" t="n">
        <f aca="false">MIN(IF(C1516=1,F1516-H1516,F1516),Assumptions!$C$13,MAX(0,($B$5-P1515)/$B$6))</f>
        <v>0</v>
      </c>
      <c r="L1516" s="0" t="n">
        <f aca="false">IF(C1516=1,0,MIN(F1516-K1516,Assumptions!$C$15,MAX(0,$B$10-O1515-M1516)))</f>
        <v>200</v>
      </c>
      <c r="M1516" s="0" t="n">
        <f aca="false">'Profiles 8760'!H1505</f>
        <v>242000</v>
      </c>
      <c r="N1516" s="0" t="n">
        <f aca="false">J1516+L1516</f>
        <v>200</v>
      </c>
      <c r="O1516" s="0" t="n">
        <f aca="false">O1515+N1516</f>
        <v>126446.020984984</v>
      </c>
      <c r="P1516" s="0" t="n">
        <f aca="false">MIN($B$5,P1515+K1516*$B$6-I1516)</f>
        <v>510.81</v>
      </c>
      <c r="Q1516" s="0" t="n">
        <f aca="false">MAX(0,F1516-H1516-K1516-L1516)</f>
        <v>108.6806311</v>
      </c>
    </row>
    <row r="1517" customFormat="false" ht="15" hidden="false" customHeight="false" outlineLevel="0" collapsed="false">
      <c r="A1517" s="0" t="n">
        <f aca="false">'Profiles 8760'!A1506</f>
        <v>1504</v>
      </c>
      <c r="B1517" s="0" t="n">
        <f aca="false">'Profiles 8760'!B1506</f>
        <v>3</v>
      </c>
      <c r="C1517" s="0" t="n">
        <f aca="false">'Profiles 8760'!E1506</f>
        <v>0</v>
      </c>
      <c r="D1517" s="0" t="n">
        <f aca="false">'Profiles 8760'!F1506</f>
        <v>0.932927</v>
      </c>
      <c r="E1517" s="0" t="n">
        <f aca="false">'Profiles 8760'!G1506</f>
        <v>0.51097</v>
      </c>
      <c r="F1517" s="0" t="n">
        <f aca="false">D1517*Assumptions!$C$11*$B$7+E1517*Assumptions!$C$12*$B$8</f>
        <v>290.3279906</v>
      </c>
      <c r="G1517" s="0" t="n">
        <f aca="false">C1517*Assumptions!$C$15</f>
        <v>0</v>
      </c>
      <c r="H1517" s="0" t="n">
        <f aca="false">MIN(F1517,G1517)</f>
        <v>0</v>
      </c>
      <c r="I1517" s="0" t="n">
        <f aca="false">IF(C1517=1,MIN(G1517-H1517,Assumptions!$C$13,P1516),0)</f>
        <v>0</v>
      </c>
      <c r="J1517" s="0" t="n">
        <f aca="false">H1517+I1517</f>
        <v>0</v>
      </c>
      <c r="K1517" s="0" t="n">
        <f aca="false">MIN(IF(C1517=1,F1517-H1517,F1517),Assumptions!$C$13,MAX(0,($B$5-P1516)/$B$6))</f>
        <v>0</v>
      </c>
      <c r="L1517" s="0" t="n">
        <f aca="false">IF(C1517=1,0,MIN(F1517-K1517,Assumptions!$C$15,MAX(0,$B$10-O1516-M1517)))</f>
        <v>200</v>
      </c>
      <c r="M1517" s="0" t="n">
        <f aca="false">'Profiles 8760'!H1506</f>
        <v>242000</v>
      </c>
      <c r="N1517" s="0" t="n">
        <f aca="false">J1517+L1517</f>
        <v>200</v>
      </c>
      <c r="O1517" s="0" t="n">
        <f aca="false">O1516+N1517</f>
        <v>126646.020984984</v>
      </c>
      <c r="P1517" s="0" t="n">
        <f aca="false">MIN($B$5,P1516+K1517*$B$6-I1517)</f>
        <v>510.81</v>
      </c>
      <c r="Q1517" s="0" t="n">
        <f aca="false">MAX(0,F1517-H1517-K1517-L1517)</f>
        <v>90.3279906</v>
      </c>
    </row>
    <row r="1518" customFormat="false" ht="15" hidden="false" customHeight="false" outlineLevel="0" collapsed="false">
      <c r="A1518" s="0" t="n">
        <f aca="false">'Profiles 8760'!A1507</f>
        <v>1505</v>
      </c>
      <c r="B1518" s="0" t="n">
        <f aca="false">'Profiles 8760'!B1507</f>
        <v>3</v>
      </c>
      <c r="C1518" s="0" t="n">
        <f aca="false">'Profiles 8760'!E1507</f>
        <v>0</v>
      </c>
      <c r="D1518" s="0" t="n">
        <f aca="false">'Profiles 8760'!F1507</f>
        <v>0.584322</v>
      </c>
      <c r="E1518" s="0" t="n">
        <f aca="false">'Profiles 8760'!G1507</f>
        <v>0.46534</v>
      </c>
      <c r="F1518" s="0" t="n">
        <f aca="false">D1518*Assumptions!$C$11*$B$7+E1518*Assumptions!$C$12*$B$8</f>
        <v>187.7845996</v>
      </c>
      <c r="G1518" s="0" t="n">
        <f aca="false">C1518*Assumptions!$C$15</f>
        <v>0</v>
      </c>
      <c r="H1518" s="0" t="n">
        <f aca="false">MIN(F1518,G1518)</f>
        <v>0</v>
      </c>
      <c r="I1518" s="0" t="n">
        <f aca="false">IF(C1518=1,MIN(G1518-H1518,Assumptions!$C$13,P1517),0)</f>
        <v>0</v>
      </c>
      <c r="J1518" s="0" t="n">
        <f aca="false">H1518+I1518</f>
        <v>0</v>
      </c>
      <c r="K1518" s="0" t="n">
        <f aca="false">MIN(IF(C1518=1,F1518-H1518,F1518),Assumptions!$C$13,MAX(0,($B$5-P1517)/$B$6))</f>
        <v>0</v>
      </c>
      <c r="L1518" s="0" t="n">
        <f aca="false">IF(C1518=1,0,MIN(F1518-K1518,Assumptions!$C$15,MAX(0,$B$10-O1517-M1518)))</f>
        <v>187.7845996</v>
      </c>
      <c r="M1518" s="0" t="n">
        <f aca="false">'Profiles 8760'!H1507</f>
        <v>242000</v>
      </c>
      <c r="N1518" s="0" t="n">
        <f aca="false">J1518+L1518</f>
        <v>187.7845996</v>
      </c>
      <c r="O1518" s="0" t="n">
        <f aca="false">O1517+N1518</f>
        <v>126833.805584584</v>
      </c>
      <c r="P1518" s="0" t="n">
        <f aca="false">MIN($B$5,P1517+K1518*$B$6-I1518)</f>
        <v>510.81</v>
      </c>
      <c r="Q1518" s="0" t="n">
        <f aca="false">MAX(0,F1518-H1518-K1518-L1518)</f>
        <v>0</v>
      </c>
    </row>
    <row r="1519" customFormat="false" ht="15" hidden="false" customHeight="false" outlineLevel="0" collapsed="false">
      <c r="A1519" s="0" t="n">
        <f aca="false">'Profiles 8760'!A1508</f>
        <v>1506</v>
      </c>
      <c r="B1519" s="0" t="n">
        <f aca="false">'Profiles 8760'!B1508</f>
        <v>3</v>
      </c>
      <c r="C1519" s="0" t="n">
        <f aca="false">'Profiles 8760'!E1508</f>
        <v>0</v>
      </c>
      <c r="D1519" s="0" t="n">
        <f aca="false">'Profiles 8760'!F1508</f>
        <v>0.240208</v>
      </c>
      <c r="E1519" s="0" t="n">
        <f aca="false">'Profiles 8760'!G1508</f>
        <v>0.447882</v>
      </c>
      <c r="F1519" s="0" t="n">
        <f aca="false">D1519*Assumptions!$C$11*$B$7+E1519*Assumptions!$C$12*$B$8</f>
        <v>87.6904442</v>
      </c>
      <c r="G1519" s="0" t="n">
        <f aca="false">C1519*Assumptions!$C$15</f>
        <v>0</v>
      </c>
      <c r="H1519" s="0" t="n">
        <f aca="false">MIN(F1519,G1519)</f>
        <v>0</v>
      </c>
      <c r="I1519" s="0" t="n">
        <f aca="false">IF(C1519=1,MIN(G1519-H1519,Assumptions!$C$13,P1518),0)</f>
        <v>0</v>
      </c>
      <c r="J1519" s="0" t="n">
        <f aca="false">H1519+I1519</f>
        <v>0</v>
      </c>
      <c r="K1519" s="0" t="n">
        <f aca="false">MIN(IF(C1519=1,F1519-H1519,F1519),Assumptions!$C$13,MAX(0,($B$5-P1518)/$B$6))</f>
        <v>0</v>
      </c>
      <c r="L1519" s="0" t="n">
        <f aca="false">IF(C1519=1,0,MIN(F1519-K1519,Assumptions!$C$15,MAX(0,$B$10-O1518-M1519)))</f>
        <v>87.6904442</v>
      </c>
      <c r="M1519" s="0" t="n">
        <f aca="false">'Profiles 8760'!H1508</f>
        <v>242000</v>
      </c>
      <c r="N1519" s="0" t="n">
        <f aca="false">J1519+L1519</f>
        <v>87.6904442</v>
      </c>
      <c r="O1519" s="0" t="n">
        <f aca="false">O1518+N1519</f>
        <v>126921.496028784</v>
      </c>
      <c r="P1519" s="0" t="n">
        <f aca="false">MIN($B$5,P1518+K1519*$B$6-I1519)</f>
        <v>510.81</v>
      </c>
      <c r="Q1519" s="0" t="n">
        <f aca="false">MAX(0,F1519-H1519-K1519-L1519)</f>
        <v>0</v>
      </c>
    </row>
    <row r="1520" customFormat="false" ht="15" hidden="false" customHeight="false" outlineLevel="0" collapsed="false">
      <c r="A1520" s="0" t="n">
        <f aca="false">'Profiles 8760'!A1509</f>
        <v>1507</v>
      </c>
      <c r="B1520" s="0" t="n">
        <f aca="false">'Profiles 8760'!B1509</f>
        <v>3</v>
      </c>
      <c r="C1520" s="0" t="n">
        <f aca="false">'Profiles 8760'!E1509</f>
        <v>0</v>
      </c>
      <c r="D1520" s="0" t="n">
        <f aca="false">'Profiles 8760'!F1509</f>
        <v>0</v>
      </c>
      <c r="E1520" s="0" t="n">
        <f aca="false">'Profiles 8760'!G1509</f>
        <v>0.449636</v>
      </c>
      <c r="F1520" s="0" t="n">
        <f aca="false">D1520*Assumptions!$C$11*$B$7+E1520*Assumptions!$C$12*$B$8</f>
        <v>18.3901124</v>
      </c>
      <c r="G1520" s="0" t="n">
        <f aca="false">C1520*Assumptions!$C$15</f>
        <v>0</v>
      </c>
      <c r="H1520" s="0" t="n">
        <f aca="false">MIN(F1520,G1520)</f>
        <v>0</v>
      </c>
      <c r="I1520" s="0" t="n">
        <f aca="false">IF(C1520=1,MIN(G1520-H1520,Assumptions!$C$13,P1519),0)</f>
        <v>0</v>
      </c>
      <c r="J1520" s="0" t="n">
        <f aca="false">H1520+I1520</f>
        <v>0</v>
      </c>
      <c r="K1520" s="0" t="n">
        <f aca="false">MIN(IF(C1520=1,F1520-H1520,F1520),Assumptions!$C$13,MAX(0,($B$5-P1519)/$B$6))</f>
        <v>0</v>
      </c>
      <c r="L1520" s="0" t="n">
        <f aca="false">IF(C1520=1,0,MIN(F1520-K1520,Assumptions!$C$15,MAX(0,$B$10-O1519-M1520)))</f>
        <v>18.3901124</v>
      </c>
      <c r="M1520" s="0" t="n">
        <f aca="false">'Profiles 8760'!H1509</f>
        <v>242000</v>
      </c>
      <c r="N1520" s="0" t="n">
        <f aca="false">J1520+L1520</f>
        <v>18.3901124</v>
      </c>
      <c r="O1520" s="0" t="n">
        <f aca="false">O1519+N1520</f>
        <v>126939.886141184</v>
      </c>
      <c r="P1520" s="0" t="n">
        <f aca="false">MIN($B$5,P1519+K1520*$B$6-I1520)</f>
        <v>510.81</v>
      </c>
      <c r="Q1520" s="0" t="n">
        <f aca="false">MAX(0,F1520-H1520-K1520-L1520)</f>
        <v>0</v>
      </c>
    </row>
    <row r="1521" customFormat="false" ht="15" hidden="false" customHeight="false" outlineLevel="0" collapsed="false">
      <c r="A1521" s="0" t="n">
        <f aca="false">'Profiles 8760'!A1510</f>
        <v>1508</v>
      </c>
      <c r="B1521" s="0" t="n">
        <f aca="false">'Profiles 8760'!B1510</f>
        <v>3</v>
      </c>
      <c r="C1521" s="0" t="n">
        <f aca="false">'Profiles 8760'!E1510</f>
        <v>1</v>
      </c>
      <c r="D1521" s="0" t="n">
        <f aca="false">'Profiles 8760'!F1510</f>
        <v>0</v>
      </c>
      <c r="E1521" s="0" t="n">
        <f aca="false">'Profiles 8760'!G1510</f>
        <v>0.502875</v>
      </c>
      <c r="F1521" s="0" t="n">
        <f aca="false">D1521*Assumptions!$C$11*$B$7+E1521*Assumptions!$C$12*$B$8</f>
        <v>20.5675875</v>
      </c>
      <c r="G1521" s="0" t="n">
        <f aca="false">C1521*Assumptions!$C$15</f>
        <v>200</v>
      </c>
      <c r="H1521" s="0" t="n">
        <f aca="false">MIN(F1521,G1521)</f>
        <v>20.5675875</v>
      </c>
      <c r="I1521" s="0" t="n">
        <f aca="false">IF(C1521=1,MIN(G1521-H1521,Assumptions!$C$13,P1520),0)</f>
        <v>179.4324125</v>
      </c>
      <c r="J1521" s="0" t="n">
        <f aca="false">H1521+I1521</f>
        <v>200</v>
      </c>
      <c r="K1521" s="0" t="n">
        <f aca="false">MIN(IF(C1521=1,F1521-H1521,F1521),Assumptions!$C$13,MAX(0,($B$5-P1520)/$B$6))</f>
        <v>0</v>
      </c>
      <c r="L1521" s="0" t="n">
        <f aca="false">IF(C1521=1,0,MIN(F1521-K1521,Assumptions!$C$15,MAX(0,$B$10-O1520-M1521)))</f>
        <v>0</v>
      </c>
      <c r="M1521" s="0" t="n">
        <f aca="false">'Profiles 8760'!H1510</f>
        <v>241800</v>
      </c>
      <c r="N1521" s="0" t="n">
        <f aca="false">J1521+L1521</f>
        <v>200</v>
      </c>
      <c r="O1521" s="0" t="n">
        <f aca="false">O1520+N1521</f>
        <v>127139.886141184</v>
      </c>
      <c r="P1521" s="0" t="n">
        <f aca="false">MIN($B$5,P1520+K1521*$B$6-I1521)</f>
        <v>331.3775875</v>
      </c>
      <c r="Q1521" s="0" t="n">
        <f aca="false">MAX(0,F1521-H1521-K1521-L1521)</f>
        <v>0</v>
      </c>
    </row>
    <row r="1522" customFormat="false" ht="15" hidden="false" customHeight="false" outlineLevel="0" collapsed="false">
      <c r="A1522" s="0" t="n">
        <f aca="false">'Profiles 8760'!A1511</f>
        <v>1509</v>
      </c>
      <c r="B1522" s="0" t="n">
        <f aca="false">'Profiles 8760'!B1511</f>
        <v>3</v>
      </c>
      <c r="C1522" s="0" t="n">
        <f aca="false">'Profiles 8760'!E1511</f>
        <v>1</v>
      </c>
      <c r="D1522" s="0" t="n">
        <f aca="false">'Profiles 8760'!F1511</f>
        <v>0</v>
      </c>
      <c r="E1522" s="0" t="n">
        <f aca="false">'Profiles 8760'!G1511</f>
        <v>0.477541</v>
      </c>
      <c r="F1522" s="0" t="n">
        <f aca="false">D1522*Assumptions!$C$11*$B$7+E1522*Assumptions!$C$12*$B$8</f>
        <v>19.5314269</v>
      </c>
      <c r="G1522" s="0" t="n">
        <f aca="false">C1522*Assumptions!$C$15</f>
        <v>200</v>
      </c>
      <c r="H1522" s="0" t="n">
        <f aca="false">MIN(F1522,G1522)</f>
        <v>19.5314269</v>
      </c>
      <c r="I1522" s="0" t="n">
        <f aca="false">IF(C1522=1,MIN(G1522-H1522,Assumptions!$C$13,P1521),0)</f>
        <v>180</v>
      </c>
      <c r="J1522" s="0" t="n">
        <f aca="false">H1522+I1522</f>
        <v>199.5314269</v>
      </c>
      <c r="K1522" s="0" t="n">
        <f aca="false">MIN(IF(C1522=1,F1522-H1522,F1522),Assumptions!$C$13,MAX(0,($B$5-P1521)/$B$6))</f>
        <v>0</v>
      </c>
      <c r="L1522" s="0" t="n">
        <f aca="false">IF(C1522=1,0,MIN(F1522-K1522,Assumptions!$C$15,MAX(0,$B$10-O1521-M1522)))</f>
        <v>0</v>
      </c>
      <c r="M1522" s="0" t="n">
        <f aca="false">'Profiles 8760'!H1511</f>
        <v>241600</v>
      </c>
      <c r="N1522" s="0" t="n">
        <f aca="false">J1522+L1522</f>
        <v>199.5314269</v>
      </c>
      <c r="O1522" s="0" t="n">
        <f aca="false">O1521+N1522</f>
        <v>127339.417568084</v>
      </c>
      <c r="P1522" s="0" t="n">
        <f aca="false">MIN($B$5,P1521+K1522*$B$6-I1522)</f>
        <v>151.3775875</v>
      </c>
      <c r="Q1522" s="0" t="n">
        <f aca="false">MAX(0,F1522-H1522-K1522-L1522)</f>
        <v>0</v>
      </c>
    </row>
    <row r="1523" customFormat="false" ht="15" hidden="false" customHeight="false" outlineLevel="0" collapsed="false">
      <c r="A1523" s="0" t="n">
        <f aca="false">'Profiles 8760'!A1512</f>
        <v>1510</v>
      </c>
      <c r="B1523" s="0" t="n">
        <f aca="false">'Profiles 8760'!B1512</f>
        <v>3</v>
      </c>
      <c r="C1523" s="0" t="n">
        <f aca="false">'Profiles 8760'!E1512</f>
        <v>0</v>
      </c>
      <c r="D1523" s="0" t="n">
        <f aca="false">'Profiles 8760'!F1512</f>
        <v>0</v>
      </c>
      <c r="E1523" s="0" t="n">
        <f aca="false">'Profiles 8760'!G1512</f>
        <v>0.239996</v>
      </c>
      <c r="F1523" s="0" t="n">
        <f aca="false">D1523*Assumptions!$C$11*$B$7+E1523*Assumptions!$C$12*$B$8</f>
        <v>9.8158364</v>
      </c>
      <c r="G1523" s="0" t="n">
        <f aca="false">C1523*Assumptions!$C$15</f>
        <v>0</v>
      </c>
      <c r="H1523" s="0" t="n">
        <f aca="false">MIN(F1523,G1523)</f>
        <v>0</v>
      </c>
      <c r="I1523" s="0" t="n">
        <f aca="false">IF(C1523=1,MIN(G1523-H1523,Assumptions!$C$13,P1522),0)</f>
        <v>0</v>
      </c>
      <c r="J1523" s="0" t="n">
        <f aca="false">H1523+I1523</f>
        <v>0</v>
      </c>
      <c r="K1523" s="0" t="n">
        <f aca="false">MIN(IF(C1523=1,F1523-H1523,F1523),Assumptions!$C$13,MAX(0,($B$5-P1522)/$B$6))</f>
        <v>9.8158364</v>
      </c>
      <c r="L1523" s="0" t="n">
        <f aca="false">IF(C1523=1,0,MIN(F1523-K1523,Assumptions!$C$15,MAX(0,$B$10-O1522-M1523)))</f>
        <v>0</v>
      </c>
      <c r="M1523" s="0" t="n">
        <f aca="false">'Profiles 8760'!H1512</f>
        <v>241600</v>
      </c>
      <c r="N1523" s="0" t="n">
        <f aca="false">J1523+L1523</f>
        <v>0</v>
      </c>
      <c r="O1523" s="0" t="n">
        <f aca="false">O1522+N1523</f>
        <v>127339.417568084</v>
      </c>
      <c r="P1523" s="0" t="n">
        <f aca="false">MIN($B$5,P1522+K1523*$B$6-I1523)</f>
        <v>159.88595449152</v>
      </c>
      <c r="Q1523" s="0" t="n">
        <f aca="false">MAX(0,F1523-H1523-K1523-L1523)</f>
        <v>0</v>
      </c>
    </row>
    <row r="1524" customFormat="false" ht="15" hidden="false" customHeight="false" outlineLevel="0" collapsed="false">
      <c r="A1524" s="0" t="n">
        <f aca="false">'Profiles 8760'!A1513</f>
        <v>1511</v>
      </c>
      <c r="B1524" s="0" t="n">
        <f aca="false">'Profiles 8760'!B1513</f>
        <v>3</v>
      </c>
      <c r="C1524" s="0" t="n">
        <f aca="false">'Profiles 8760'!E1513</f>
        <v>0</v>
      </c>
      <c r="D1524" s="0" t="n">
        <f aca="false">'Profiles 8760'!F1513</f>
        <v>0</v>
      </c>
      <c r="E1524" s="0" t="n">
        <f aca="false">'Profiles 8760'!G1513</f>
        <v>0.179833</v>
      </c>
      <c r="F1524" s="0" t="n">
        <f aca="false">D1524*Assumptions!$C$11*$B$7+E1524*Assumptions!$C$12*$B$8</f>
        <v>7.3551697</v>
      </c>
      <c r="G1524" s="0" t="n">
        <f aca="false">C1524*Assumptions!$C$15</f>
        <v>0</v>
      </c>
      <c r="H1524" s="0" t="n">
        <f aca="false">MIN(F1524,G1524)</f>
        <v>0</v>
      </c>
      <c r="I1524" s="0" t="n">
        <f aca="false">IF(C1524=1,MIN(G1524-H1524,Assumptions!$C$13,P1523),0)</f>
        <v>0</v>
      </c>
      <c r="J1524" s="0" t="n">
        <f aca="false">H1524+I1524</f>
        <v>0</v>
      </c>
      <c r="K1524" s="0" t="n">
        <f aca="false">MIN(IF(C1524=1,F1524-H1524,F1524),Assumptions!$C$13,MAX(0,($B$5-P1523)/$B$6))</f>
        <v>7.3551697</v>
      </c>
      <c r="L1524" s="0" t="n">
        <f aca="false">IF(C1524=1,0,MIN(F1524-K1524,Assumptions!$C$15,MAX(0,$B$10-O1523-M1524)))</f>
        <v>0</v>
      </c>
      <c r="M1524" s="0" t="n">
        <f aca="false">'Profiles 8760'!H1513</f>
        <v>241600</v>
      </c>
      <c r="N1524" s="0" t="n">
        <f aca="false">J1524+L1524</f>
        <v>0</v>
      </c>
      <c r="O1524" s="0" t="n">
        <f aca="false">O1523+N1524</f>
        <v>127339.417568084</v>
      </c>
      <c r="P1524" s="0" t="n">
        <f aca="false">MIN($B$5,P1523+K1524*$B$6-I1524)</f>
        <v>166.26141558748</v>
      </c>
      <c r="Q1524" s="0" t="n">
        <f aca="false">MAX(0,F1524-H1524-K1524-L1524)</f>
        <v>0</v>
      </c>
    </row>
    <row r="1525" customFormat="false" ht="15" hidden="false" customHeight="false" outlineLevel="0" collapsed="false">
      <c r="A1525" s="0" t="n">
        <f aca="false">'Profiles 8760'!A1514</f>
        <v>1512</v>
      </c>
      <c r="B1525" s="0" t="n">
        <f aca="false">'Profiles 8760'!B1514</f>
        <v>3</v>
      </c>
      <c r="C1525" s="0" t="n">
        <f aca="false">'Profiles 8760'!E1514</f>
        <v>0</v>
      </c>
      <c r="D1525" s="0" t="n">
        <f aca="false">'Profiles 8760'!F1514</f>
        <v>0</v>
      </c>
      <c r="E1525" s="0" t="n">
        <f aca="false">'Profiles 8760'!G1514</f>
        <v>0.157305</v>
      </c>
      <c r="F1525" s="0" t="n">
        <f aca="false">D1525*Assumptions!$C$11*$B$7+E1525*Assumptions!$C$12*$B$8</f>
        <v>6.4337745</v>
      </c>
      <c r="G1525" s="0" t="n">
        <f aca="false">C1525*Assumptions!$C$15</f>
        <v>0</v>
      </c>
      <c r="H1525" s="0" t="n">
        <f aca="false">MIN(F1525,G1525)</f>
        <v>0</v>
      </c>
      <c r="I1525" s="0" t="n">
        <f aca="false">IF(C1525=1,MIN(G1525-H1525,Assumptions!$C$13,P1524),0)</f>
        <v>0</v>
      </c>
      <c r="J1525" s="0" t="n">
        <f aca="false">H1525+I1525</f>
        <v>0</v>
      </c>
      <c r="K1525" s="0" t="n">
        <f aca="false">MIN(IF(C1525=1,F1525-H1525,F1525),Assumptions!$C$13,MAX(0,($B$5-P1524)/$B$6))</f>
        <v>6.4337745</v>
      </c>
      <c r="L1525" s="0" t="n">
        <f aca="false">IF(C1525=1,0,MIN(F1525-K1525,Assumptions!$C$15,MAX(0,$B$10-O1524-M1525)))</f>
        <v>0</v>
      </c>
      <c r="M1525" s="0" t="n">
        <f aca="false">'Profiles 8760'!H1514</f>
        <v>241600</v>
      </c>
      <c r="N1525" s="0" t="n">
        <f aca="false">J1525+L1525</f>
        <v>0</v>
      </c>
      <c r="O1525" s="0" t="n">
        <f aca="false">O1524+N1525</f>
        <v>127339.417568084</v>
      </c>
      <c r="P1525" s="0" t="n">
        <f aca="false">MIN($B$5,P1524+K1525*$B$6-I1525)</f>
        <v>171.83821132408</v>
      </c>
      <c r="Q1525" s="0" t="n">
        <f aca="false">MAX(0,F1525-H1525-K1525-L1525)</f>
        <v>0</v>
      </c>
    </row>
    <row r="1526" customFormat="false" ht="15" hidden="false" customHeight="false" outlineLevel="0" collapsed="false">
      <c r="A1526" s="0" t="n">
        <f aca="false">'Profiles 8760'!A1515</f>
        <v>1513</v>
      </c>
      <c r="B1526" s="0" t="n">
        <f aca="false">'Profiles 8760'!B1515</f>
        <v>3</v>
      </c>
      <c r="C1526" s="0" t="n">
        <f aca="false">'Profiles 8760'!E1515</f>
        <v>0</v>
      </c>
      <c r="D1526" s="0" t="n">
        <f aca="false">'Profiles 8760'!F1515</f>
        <v>0</v>
      </c>
      <c r="E1526" s="0" t="n">
        <f aca="false">'Profiles 8760'!G1515</f>
        <v>0.131896</v>
      </c>
      <c r="F1526" s="0" t="n">
        <f aca="false">D1526*Assumptions!$C$11*$B$7+E1526*Assumptions!$C$12*$B$8</f>
        <v>5.3945464</v>
      </c>
      <c r="G1526" s="0" t="n">
        <f aca="false">C1526*Assumptions!$C$15</f>
        <v>0</v>
      </c>
      <c r="H1526" s="0" t="n">
        <f aca="false">MIN(F1526,G1526)</f>
        <v>0</v>
      </c>
      <c r="I1526" s="0" t="n">
        <f aca="false">IF(C1526=1,MIN(G1526-H1526,Assumptions!$C$13,P1525),0)</f>
        <v>0</v>
      </c>
      <c r="J1526" s="0" t="n">
        <f aca="false">H1526+I1526</f>
        <v>0</v>
      </c>
      <c r="K1526" s="0" t="n">
        <f aca="false">MIN(IF(C1526=1,F1526-H1526,F1526),Assumptions!$C$13,MAX(0,($B$5-P1525)/$B$6))</f>
        <v>5.3945464</v>
      </c>
      <c r="L1526" s="0" t="n">
        <f aca="false">IF(C1526=1,0,MIN(F1526-K1526,Assumptions!$C$15,MAX(0,$B$10-O1525-M1526)))</f>
        <v>0</v>
      </c>
      <c r="M1526" s="0" t="n">
        <f aca="false">'Profiles 8760'!H1515</f>
        <v>241600</v>
      </c>
      <c r="N1526" s="0" t="n">
        <f aca="false">J1526+L1526</f>
        <v>0</v>
      </c>
      <c r="O1526" s="0" t="n">
        <f aca="false">O1525+N1526</f>
        <v>127339.417568084</v>
      </c>
      <c r="P1526" s="0" t="n">
        <f aca="false">MIN($B$5,P1525+K1526*$B$6-I1526)</f>
        <v>176.5142041436</v>
      </c>
      <c r="Q1526" s="0" t="n">
        <f aca="false">MAX(0,F1526-H1526-K1526-L1526)</f>
        <v>0</v>
      </c>
    </row>
    <row r="1527" customFormat="false" ht="15" hidden="false" customHeight="false" outlineLevel="0" collapsed="false">
      <c r="A1527" s="0" t="n">
        <f aca="false">'Profiles 8760'!A1516</f>
        <v>1514</v>
      </c>
      <c r="B1527" s="0" t="n">
        <f aca="false">'Profiles 8760'!B1516</f>
        <v>3</v>
      </c>
      <c r="C1527" s="0" t="n">
        <f aca="false">'Profiles 8760'!E1516</f>
        <v>0</v>
      </c>
      <c r="D1527" s="0" t="n">
        <f aca="false">'Profiles 8760'!F1516</f>
        <v>0</v>
      </c>
      <c r="E1527" s="0" t="n">
        <f aca="false">'Profiles 8760'!G1516</f>
        <v>0.153791</v>
      </c>
      <c r="F1527" s="0" t="n">
        <f aca="false">D1527*Assumptions!$C$11*$B$7+E1527*Assumptions!$C$12*$B$8</f>
        <v>6.2900519</v>
      </c>
      <c r="G1527" s="0" t="n">
        <f aca="false">C1527*Assumptions!$C$15</f>
        <v>0</v>
      </c>
      <c r="H1527" s="0" t="n">
        <f aca="false">MIN(F1527,G1527)</f>
        <v>0</v>
      </c>
      <c r="I1527" s="0" t="n">
        <f aca="false">IF(C1527=1,MIN(G1527-H1527,Assumptions!$C$13,P1526),0)</f>
        <v>0</v>
      </c>
      <c r="J1527" s="0" t="n">
        <f aca="false">H1527+I1527</f>
        <v>0</v>
      </c>
      <c r="K1527" s="0" t="n">
        <f aca="false">MIN(IF(C1527=1,F1527-H1527,F1527),Assumptions!$C$13,MAX(0,($B$5-P1526)/$B$6))</f>
        <v>6.2900519</v>
      </c>
      <c r="L1527" s="0" t="n">
        <f aca="false">IF(C1527=1,0,MIN(F1527-K1527,Assumptions!$C$15,MAX(0,$B$10-O1526-M1527)))</f>
        <v>0</v>
      </c>
      <c r="M1527" s="0" t="n">
        <f aca="false">'Profiles 8760'!H1516</f>
        <v>241600</v>
      </c>
      <c r="N1527" s="0" t="n">
        <f aca="false">J1527+L1527</f>
        <v>0</v>
      </c>
      <c r="O1527" s="0" t="n">
        <f aca="false">O1526+N1527</f>
        <v>127339.417568084</v>
      </c>
      <c r="P1527" s="0" t="n">
        <f aca="false">MIN($B$5,P1526+K1527*$B$6-I1527)</f>
        <v>181.96642113052</v>
      </c>
      <c r="Q1527" s="0" t="n">
        <f aca="false">MAX(0,F1527-H1527-K1527-L1527)</f>
        <v>0</v>
      </c>
    </row>
    <row r="1528" customFormat="false" ht="15" hidden="false" customHeight="false" outlineLevel="0" collapsed="false">
      <c r="A1528" s="0" t="n">
        <f aca="false">'Profiles 8760'!A1517</f>
        <v>1515</v>
      </c>
      <c r="B1528" s="0" t="n">
        <f aca="false">'Profiles 8760'!B1517</f>
        <v>3</v>
      </c>
      <c r="C1528" s="0" t="n">
        <f aca="false">'Profiles 8760'!E1517</f>
        <v>0</v>
      </c>
      <c r="D1528" s="0" t="n">
        <f aca="false">'Profiles 8760'!F1517</f>
        <v>0</v>
      </c>
      <c r="E1528" s="0" t="n">
        <f aca="false">'Profiles 8760'!G1517</f>
        <v>0.156834</v>
      </c>
      <c r="F1528" s="0" t="n">
        <f aca="false">D1528*Assumptions!$C$11*$B$7+E1528*Assumptions!$C$12*$B$8</f>
        <v>6.4145106</v>
      </c>
      <c r="G1528" s="0" t="n">
        <f aca="false">C1528*Assumptions!$C$15</f>
        <v>0</v>
      </c>
      <c r="H1528" s="0" t="n">
        <f aca="false">MIN(F1528,G1528)</f>
        <v>0</v>
      </c>
      <c r="I1528" s="0" t="n">
        <f aca="false">IF(C1528=1,MIN(G1528-H1528,Assumptions!$C$13,P1527),0)</f>
        <v>0</v>
      </c>
      <c r="J1528" s="0" t="n">
        <f aca="false">H1528+I1528</f>
        <v>0</v>
      </c>
      <c r="K1528" s="0" t="n">
        <f aca="false">MIN(IF(C1528=1,F1528-H1528,F1528),Assumptions!$C$13,MAX(0,($B$5-P1527)/$B$6))</f>
        <v>6.4145106</v>
      </c>
      <c r="L1528" s="0" t="n">
        <f aca="false">IF(C1528=1,0,MIN(F1528-K1528,Assumptions!$C$15,MAX(0,$B$10-O1527-M1528)))</f>
        <v>0</v>
      </c>
      <c r="M1528" s="0" t="n">
        <f aca="false">'Profiles 8760'!H1517</f>
        <v>241600</v>
      </c>
      <c r="N1528" s="0" t="n">
        <f aca="false">J1528+L1528</f>
        <v>0</v>
      </c>
      <c r="O1528" s="0" t="n">
        <f aca="false">O1527+N1528</f>
        <v>127339.417568084</v>
      </c>
      <c r="P1528" s="0" t="n">
        <f aca="false">MIN($B$5,P1527+K1528*$B$6-I1528)</f>
        <v>187.5265189186</v>
      </c>
      <c r="Q1528" s="0" t="n">
        <f aca="false">MAX(0,F1528-H1528-K1528-L1528)</f>
        <v>0</v>
      </c>
    </row>
    <row r="1529" customFormat="false" ht="15" hidden="false" customHeight="false" outlineLevel="0" collapsed="false">
      <c r="A1529" s="0" t="n">
        <f aca="false">'Profiles 8760'!A1518</f>
        <v>1516</v>
      </c>
      <c r="B1529" s="0" t="n">
        <f aca="false">'Profiles 8760'!B1518</f>
        <v>3</v>
      </c>
      <c r="C1529" s="0" t="n">
        <f aca="false">'Profiles 8760'!E1518</f>
        <v>0</v>
      </c>
      <c r="D1529" s="0" t="n">
        <f aca="false">'Profiles 8760'!F1518</f>
        <v>0</v>
      </c>
      <c r="E1529" s="0" t="n">
        <f aca="false">'Profiles 8760'!G1518</f>
        <v>0.154909</v>
      </c>
      <c r="F1529" s="0" t="n">
        <f aca="false">D1529*Assumptions!$C$11*$B$7+E1529*Assumptions!$C$12*$B$8</f>
        <v>6.3357781</v>
      </c>
      <c r="G1529" s="0" t="n">
        <f aca="false">C1529*Assumptions!$C$15</f>
        <v>0</v>
      </c>
      <c r="H1529" s="0" t="n">
        <f aca="false">MIN(F1529,G1529)</f>
        <v>0</v>
      </c>
      <c r="I1529" s="0" t="n">
        <f aca="false">IF(C1529=1,MIN(G1529-H1529,Assumptions!$C$13,P1528),0)</f>
        <v>0</v>
      </c>
      <c r="J1529" s="0" t="n">
        <f aca="false">H1529+I1529</f>
        <v>0</v>
      </c>
      <c r="K1529" s="0" t="n">
        <f aca="false">MIN(IF(C1529=1,F1529-H1529,F1529),Assumptions!$C$13,MAX(0,($B$5-P1528)/$B$6))</f>
        <v>6.3357781</v>
      </c>
      <c r="L1529" s="0" t="n">
        <f aca="false">IF(C1529=1,0,MIN(F1529-K1529,Assumptions!$C$15,MAX(0,$B$10-O1528-M1529)))</f>
        <v>0</v>
      </c>
      <c r="M1529" s="0" t="n">
        <f aca="false">'Profiles 8760'!H1518</f>
        <v>241600</v>
      </c>
      <c r="N1529" s="0" t="n">
        <f aca="false">J1529+L1529</f>
        <v>0</v>
      </c>
      <c r="O1529" s="0" t="n">
        <f aca="false">O1528+N1529</f>
        <v>127339.417568084</v>
      </c>
      <c r="P1529" s="0" t="n">
        <f aca="false">MIN($B$5,P1528+K1529*$B$6-I1529)</f>
        <v>193.01837137568</v>
      </c>
      <c r="Q1529" s="0" t="n">
        <f aca="false">MAX(0,F1529-H1529-K1529-L1529)</f>
        <v>0</v>
      </c>
    </row>
    <row r="1530" customFormat="false" ht="15" hidden="false" customHeight="false" outlineLevel="0" collapsed="false">
      <c r="A1530" s="0" t="n">
        <f aca="false">'Profiles 8760'!A1519</f>
        <v>1517</v>
      </c>
      <c r="B1530" s="0" t="n">
        <f aca="false">'Profiles 8760'!B1519</f>
        <v>3</v>
      </c>
      <c r="C1530" s="0" t="n">
        <f aca="false">'Profiles 8760'!E1519</f>
        <v>0</v>
      </c>
      <c r="D1530" s="0" t="n">
        <f aca="false">'Profiles 8760'!F1519</f>
        <v>0</v>
      </c>
      <c r="E1530" s="0" t="n">
        <f aca="false">'Profiles 8760'!G1519</f>
        <v>0.173949</v>
      </c>
      <c r="F1530" s="0" t="n">
        <f aca="false">D1530*Assumptions!$C$11*$B$7+E1530*Assumptions!$C$12*$B$8</f>
        <v>7.1145141</v>
      </c>
      <c r="G1530" s="0" t="n">
        <f aca="false">C1530*Assumptions!$C$15</f>
        <v>0</v>
      </c>
      <c r="H1530" s="0" t="n">
        <f aca="false">MIN(F1530,G1530)</f>
        <v>0</v>
      </c>
      <c r="I1530" s="0" t="n">
        <f aca="false">IF(C1530=1,MIN(G1530-H1530,Assumptions!$C$13,P1529),0)</f>
        <v>0</v>
      </c>
      <c r="J1530" s="0" t="n">
        <f aca="false">H1530+I1530</f>
        <v>0</v>
      </c>
      <c r="K1530" s="0" t="n">
        <f aca="false">MIN(IF(C1530=1,F1530-H1530,F1530),Assumptions!$C$13,MAX(0,($B$5-P1529)/$B$6))</f>
        <v>7.1145141</v>
      </c>
      <c r="L1530" s="0" t="n">
        <f aca="false">IF(C1530=1,0,MIN(F1530-K1530,Assumptions!$C$15,MAX(0,$B$10-O1529-M1530)))</f>
        <v>0</v>
      </c>
      <c r="M1530" s="0" t="n">
        <f aca="false">'Profiles 8760'!H1519</f>
        <v>241600</v>
      </c>
      <c r="N1530" s="0" t="n">
        <f aca="false">J1530+L1530</f>
        <v>0</v>
      </c>
      <c r="O1530" s="0" t="n">
        <f aca="false">O1529+N1530</f>
        <v>127339.417568084</v>
      </c>
      <c r="P1530" s="0" t="n">
        <f aca="false">MIN($B$5,P1529+K1530*$B$6-I1530)</f>
        <v>199.18523219756</v>
      </c>
      <c r="Q1530" s="0" t="n">
        <f aca="false">MAX(0,F1530-H1530-K1530-L1530)</f>
        <v>0</v>
      </c>
    </row>
    <row r="1531" customFormat="false" ht="15" hidden="false" customHeight="false" outlineLevel="0" collapsed="false">
      <c r="A1531" s="0" t="n">
        <f aca="false">'Profiles 8760'!A1520</f>
        <v>1518</v>
      </c>
      <c r="B1531" s="0" t="n">
        <f aca="false">'Profiles 8760'!B1520</f>
        <v>3</v>
      </c>
      <c r="C1531" s="0" t="n">
        <f aca="false">'Profiles 8760'!E1520</f>
        <v>0</v>
      </c>
      <c r="D1531" s="0" t="n">
        <f aca="false">'Profiles 8760'!F1520</f>
        <v>0</v>
      </c>
      <c r="E1531" s="0" t="n">
        <f aca="false">'Profiles 8760'!G1520</f>
        <v>0.266128</v>
      </c>
      <c r="F1531" s="0" t="n">
        <f aca="false">D1531*Assumptions!$C$11*$B$7+E1531*Assumptions!$C$12*$B$8</f>
        <v>10.8846352</v>
      </c>
      <c r="G1531" s="0" t="n">
        <f aca="false">C1531*Assumptions!$C$15</f>
        <v>0</v>
      </c>
      <c r="H1531" s="0" t="n">
        <f aca="false">MIN(F1531,G1531)</f>
        <v>0</v>
      </c>
      <c r="I1531" s="0" t="n">
        <f aca="false">IF(C1531=1,MIN(G1531-H1531,Assumptions!$C$13,P1530),0)</f>
        <v>0</v>
      </c>
      <c r="J1531" s="0" t="n">
        <f aca="false">H1531+I1531</f>
        <v>0</v>
      </c>
      <c r="K1531" s="0" t="n">
        <f aca="false">MIN(IF(C1531=1,F1531-H1531,F1531),Assumptions!$C$13,MAX(0,($B$5-P1530)/$B$6))</f>
        <v>10.8846352</v>
      </c>
      <c r="L1531" s="0" t="n">
        <f aca="false">IF(C1531=1,0,MIN(F1531-K1531,Assumptions!$C$15,MAX(0,$B$10-O1530-M1531)))</f>
        <v>0</v>
      </c>
      <c r="M1531" s="0" t="n">
        <f aca="false">'Profiles 8760'!H1520</f>
        <v>241600</v>
      </c>
      <c r="N1531" s="0" t="n">
        <f aca="false">J1531+L1531</f>
        <v>0</v>
      </c>
      <c r="O1531" s="0" t="n">
        <f aca="false">O1530+N1531</f>
        <v>127339.417568084</v>
      </c>
      <c r="P1531" s="0" t="n">
        <f aca="false">MIN($B$5,P1530+K1531*$B$6-I1531)</f>
        <v>208.62003398892</v>
      </c>
      <c r="Q1531" s="0" t="n">
        <f aca="false">MAX(0,F1531-H1531-K1531-L1531)</f>
        <v>0</v>
      </c>
    </row>
    <row r="1532" customFormat="false" ht="15" hidden="false" customHeight="false" outlineLevel="0" collapsed="false">
      <c r="A1532" s="0" t="n">
        <f aca="false">'Profiles 8760'!A1521</f>
        <v>1519</v>
      </c>
      <c r="B1532" s="0" t="n">
        <f aca="false">'Profiles 8760'!B1521</f>
        <v>3</v>
      </c>
      <c r="C1532" s="0" t="n">
        <f aca="false">'Profiles 8760'!E1521</f>
        <v>0</v>
      </c>
      <c r="D1532" s="0" t="n">
        <f aca="false">'Profiles 8760'!F1521</f>
        <v>0</v>
      </c>
      <c r="E1532" s="0" t="n">
        <f aca="false">'Profiles 8760'!G1521</f>
        <v>0.236272</v>
      </c>
      <c r="F1532" s="0" t="n">
        <f aca="false">D1532*Assumptions!$C$11*$B$7+E1532*Assumptions!$C$12*$B$8</f>
        <v>9.6635248</v>
      </c>
      <c r="G1532" s="0" t="n">
        <f aca="false">C1532*Assumptions!$C$15</f>
        <v>0</v>
      </c>
      <c r="H1532" s="0" t="n">
        <f aca="false">MIN(F1532,G1532)</f>
        <v>0</v>
      </c>
      <c r="I1532" s="0" t="n">
        <f aca="false">IF(C1532=1,MIN(G1532-H1532,Assumptions!$C$13,P1531),0)</f>
        <v>0</v>
      </c>
      <c r="J1532" s="0" t="n">
        <f aca="false">H1532+I1532</f>
        <v>0</v>
      </c>
      <c r="K1532" s="0" t="n">
        <f aca="false">MIN(IF(C1532=1,F1532-H1532,F1532),Assumptions!$C$13,MAX(0,($B$5-P1531)/$B$6))</f>
        <v>9.6635248</v>
      </c>
      <c r="L1532" s="0" t="n">
        <f aca="false">IF(C1532=1,0,MIN(F1532-K1532,Assumptions!$C$15,MAX(0,$B$10-O1531-M1532)))</f>
        <v>0</v>
      </c>
      <c r="M1532" s="0" t="n">
        <f aca="false">'Profiles 8760'!H1521</f>
        <v>241600</v>
      </c>
      <c r="N1532" s="0" t="n">
        <f aca="false">J1532+L1532</f>
        <v>0</v>
      </c>
      <c r="O1532" s="0" t="n">
        <f aca="false">O1531+N1532</f>
        <v>127339.417568084</v>
      </c>
      <c r="P1532" s="0" t="n">
        <f aca="false">MIN($B$5,P1531+K1532*$B$6-I1532)</f>
        <v>216.99637728556</v>
      </c>
      <c r="Q1532" s="0" t="n">
        <f aca="false">MAX(0,F1532-H1532-K1532-L1532)</f>
        <v>0</v>
      </c>
    </row>
    <row r="1533" customFormat="false" ht="15" hidden="false" customHeight="false" outlineLevel="0" collapsed="false">
      <c r="A1533" s="0" t="n">
        <f aca="false">'Profiles 8760'!A1522</f>
        <v>1520</v>
      </c>
      <c r="B1533" s="0" t="n">
        <f aca="false">'Profiles 8760'!B1522</f>
        <v>3</v>
      </c>
      <c r="C1533" s="0" t="n">
        <f aca="false">'Profiles 8760'!E1522</f>
        <v>1</v>
      </c>
      <c r="D1533" s="0" t="n">
        <f aca="false">'Profiles 8760'!F1522</f>
        <v>0.272449</v>
      </c>
      <c r="E1533" s="0" t="n">
        <f aca="false">'Profiles 8760'!G1522</f>
        <v>0.174254</v>
      </c>
      <c r="F1533" s="0" t="n">
        <f aca="false">D1533*Assumptions!$C$11*$B$7+E1533*Assumptions!$C$12*$B$8</f>
        <v>85.8102598</v>
      </c>
      <c r="G1533" s="0" t="n">
        <f aca="false">C1533*Assumptions!$C$15</f>
        <v>200</v>
      </c>
      <c r="H1533" s="0" t="n">
        <f aca="false">MIN(F1533,G1533)</f>
        <v>85.8102598</v>
      </c>
      <c r="I1533" s="0" t="n">
        <f aca="false">IF(C1533=1,MIN(G1533-H1533,Assumptions!$C$13,P1532),0)</f>
        <v>114.1897402</v>
      </c>
      <c r="J1533" s="0" t="n">
        <f aca="false">H1533+I1533</f>
        <v>200</v>
      </c>
      <c r="K1533" s="0" t="n">
        <f aca="false">MIN(IF(C1533=1,F1533-H1533,F1533),Assumptions!$C$13,MAX(0,($B$5-P1532)/$B$6))</f>
        <v>0</v>
      </c>
      <c r="L1533" s="0" t="n">
        <f aca="false">IF(C1533=1,0,MIN(F1533-K1533,Assumptions!$C$15,MAX(0,$B$10-O1532-M1533)))</f>
        <v>0</v>
      </c>
      <c r="M1533" s="0" t="n">
        <f aca="false">'Profiles 8760'!H1522</f>
        <v>241400</v>
      </c>
      <c r="N1533" s="0" t="n">
        <f aca="false">J1533+L1533</f>
        <v>200</v>
      </c>
      <c r="O1533" s="0" t="n">
        <f aca="false">O1532+N1533</f>
        <v>127539.417568084</v>
      </c>
      <c r="P1533" s="0" t="n">
        <f aca="false">MIN($B$5,P1532+K1533*$B$6-I1533)</f>
        <v>102.80663708556</v>
      </c>
      <c r="Q1533" s="0" t="n">
        <f aca="false">MAX(0,F1533-H1533-K1533-L1533)</f>
        <v>0</v>
      </c>
    </row>
    <row r="1534" customFormat="false" ht="15" hidden="false" customHeight="false" outlineLevel="0" collapsed="false">
      <c r="A1534" s="0" t="n">
        <f aca="false">'Profiles 8760'!A1523</f>
        <v>1521</v>
      </c>
      <c r="B1534" s="0" t="n">
        <f aca="false">'Profiles 8760'!B1523</f>
        <v>3</v>
      </c>
      <c r="C1534" s="0" t="n">
        <f aca="false">'Profiles 8760'!E1523</f>
        <v>1</v>
      </c>
      <c r="D1534" s="0" t="n">
        <f aca="false">'Profiles 8760'!F1523</f>
        <v>0.66275</v>
      </c>
      <c r="E1534" s="0" t="n">
        <f aca="false">'Profiles 8760'!G1523</f>
        <v>0.147573</v>
      </c>
      <c r="F1534" s="0" t="n">
        <f aca="false">D1534*Assumptions!$C$11*$B$7+E1534*Assumptions!$C$12*$B$8</f>
        <v>197.4379357</v>
      </c>
      <c r="G1534" s="0" t="n">
        <f aca="false">C1534*Assumptions!$C$15</f>
        <v>200</v>
      </c>
      <c r="H1534" s="0" t="n">
        <f aca="false">MIN(F1534,G1534)</f>
        <v>197.4379357</v>
      </c>
      <c r="I1534" s="0" t="n">
        <f aca="false">IF(C1534=1,MIN(G1534-H1534,Assumptions!$C$13,P1533),0)</f>
        <v>2.5620643</v>
      </c>
      <c r="J1534" s="0" t="n">
        <f aca="false">H1534+I1534</f>
        <v>200</v>
      </c>
      <c r="K1534" s="0" t="n">
        <f aca="false">MIN(IF(C1534=1,F1534-H1534,F1534),Assumptions!$C$13,MAX(0,($B$5-P1533)/$B$6))</f>
        <v>0</v>
      </c>
      <c r="L1534" s="0" t="n">
        <f aca="false">IF(C1534=1,0,MIN(F1534-K1534,Assumptions!$C$15,MAX(0,$B$10-O1533-M1534)))</f>
        <v>0</v>
      </c>
      <c r="M1534" s="0" t="n">
        <f aca="false">'Profiles 8760'!H1523</f>
        <v>241200</v>
      </c>
      <c r="N1534" s="0" t="n">
        <f aca="false">J1534+L1534</f>
        <v>200</v>
      </c>
      <c r="O1534" s="0" t="n">
        <f aca="false">O1533+N1534</f>
        <v>127739.417568084</v>
      </c>
      <c r="P1534" s="0" t="n">
        <f aca="false">MIN($B$5,P1533+K1534*$B$6-I1534)</f>
        <v>100.24457278556</v>
      </c>
      <c r="Q1534" s="0" t="n">
        <f aca="false">MAX(0,F1534-H1534-K1534-L1534)</f>
        <v>0</v>
      </c>
    </row>
    <row r="1535" customFormat="false" ht="15" hidden="false" customHeight="false" outlineLevel="0" collapsed="false">
      <c r="A1535" s="0" t="n">
        <f aca="false">'Profiles 8760'!A1524</f>
        <v>1522</v>
      </c>
      <c r="B1535" s="0" t="n">
        <f aca="false">'Profiles 8760'!B1524</f>
        <v>3</v>
      </c>
      <c r="C1535" s="0" t="n">
        <f aca="false">'Profiles 8760'!E1524</f>
        <v>0</v>
      </c>
      <c r="D1535" s="0" t="n">
        <f aca="false">'Profiles 8760'!F1524</f>
        <v>1</v>
      </c>
      <c r="E1535" s="0" t="n">
        <f aca="false">'Profiles 8760'!G1524</f>
        <v>0.249065</v>
      </c>
      <c r="F1535" s="0" t="n">
        <f aca="false">D1535*Assumptions!$C$11*$B$7+E1535*Assumptions!$C$12*$B$8</f>
        <v>298.9867585</v>
      </c>
      <c r="G1535" s="0" t="n">
        <f aca="false">C1535*Assumptions!$C$15</f>
        <v>0</v>
      </c>
      <c r="H1535" s="0" t="n">
        <f aca="false">MIN(F1535,G1535)</f>
        <v>0</v>
      </c>
      <c r="I1535" s="0" t="n">
        <f aca="false">IF(C1535=1,MIN(G1535-H1535,Assumptions!$C$13,P1534),0)</f>
        <v>0</v>
      </c>
      <c r="J1535" s="0" t="n">
        <f aca="false">H1535+I1535</f>
        <v>0</v>
      </c>
      <c r="K1535" s="0" t="n">
        <f aca="false">MIN(IF(C1535=1,F1535-H1535,F1535),Assumptions!$C$13,MAX(0,($B$5-P1534)/$B$6))</f>
        <v>180</v>
      </c>
      <c r="L1535" s="0" t="n">
        <f aca="false">IF(C1535=1,0,MIN(F1535-K1535,Assumptions!$C$15,MAX(0,$B$10-O1534-M1535)))</f>
        <v>118.9867585</v>
      </c>
      <c r="M1535" s="0" t="n">
        <f aca="false">'Profiles 8760'!H1524</f>
        <v>241200</v>
      </c>
      <c r="N1535" s="0" t="n">
        <f aca="false">J1535+L1535</f>
        <v>118.9867585</v>
      </c>
      <c r="O1535" s="0" t="n">
        <f aca="false">O1534+N1535</f>
        <v>127858.404326584</v>
      </c>
      <c r="P1535" s="0" t="n">
        <f aca="false">MIN($B$5,P1534+K1535*$B$6-I1535)</f>
        <v>256.26857278556</v>
      </c>
      <c r="Q1535" s="0" t="n">
        <f aca="false">MAX(0,F1535-H1535-K1535-L1535)</f>
        <v>0</v>
      </c>
    </row>
    <row r="1536" customFormat="false" ht="15" hidden="false" customHeight="false" outlineLevel="0" collapsed="false">
      <c r="A1536" s="0" t="n">
        <f aca="false">'Profiles 8760'!A1525</f>
        <v>1523</v>
      </c>
      <c r="B1536" s="0" t="n">
        <f aca="false">'Profiles 8760'!B1525</f>
        <v>3</v>
      </c>
      <c r="C1536" s="0" t="n">
        <f aca="false">'Profiles 8760'!E1525</f>
        <v>0</v>
      </c>
      <c r="D1536" s="0" t="n">
        <f aca="false">'Profiles 8760'!F1525</f>
        <v>1</v>
      </c>
      <c r="E1536" s="0" t="n">
        <f aca="false">'Profiles 8760'!G1525</f>
        <v>0.212916</v>
      </c>
      <c r="F1536" s="0" t="n">
        <f aca="false">D1536*Assumptions!$C$11*$B$7+E1536*Assumptions!$C$12*$B$8</f>
        <v>297.5082644</v>
      </c>
      <c r="G1536" s="0" t="n">
        <f aca="false">C1536*Assumptions!$C$15</f>
        <v>0</v>
      </c>
      <c r="H1536" s="0" t="n">
        <f aca="false">MIN(F1536,G1536)</f>
        <v>0</v>
      </c>
      <c r="I1536" s="0" t="n">
        <f aca="false">IF(C1536=1,MIN(G1536-H1536,Assumptions!$C$13,P1535),0)</f>
        <v>0</v>
      </c>
      <c r="J1536" s="0" t="n">
        <f aca="false">H1536+I1536</f>
        <v>0</v>
      </c>
      <c r="K1536" s="0" t="n">
        <f aca="false">MIN(IF(C1536=1,F1536-H1536,F1536),Assumptions!$C$13,MAX(0,($B$5-P1535)/$B$6))</f>
        <v>180</v>
      </c>
      <c r="L1536" s="0" t="n">
        <f aca="false">IF(C1536=1,0,MIN(F1536-K1536,Assumptions!$C$15,MAX(0,$B$10-O1535-M1536)))</f>
        <v>117.5082644</v>
      </c>
      <c r="M1536" s="0" t="n">
        <f aca="false">'Profiles 8760'!H1525</f>
        <v>241200</v>
      </c>
      <c r="N1536" s="0" t="n">
        <f aca="false">J1536+L1536</f>
        <v>117.5082644</v>
      </c>
      <c r="O1536" s="0" t="n">
        <f aca="false">O1535+N1536</f>
        <v>127975.912590984</v>
      </c>
      <c r="P1536" s="0" t="n">
        <f aca="false">MIN($B$5,P1535+K1536*$B$6-I1536)</f>
        <v>412.29257278556</v>
      </c>
      <c r="Q1536" s="0" t="n">
        <f aca="false">MAX(0,F1536-H1536-K1536-L1536)</f>
        <v>0</v>
      </c>
    </row>
    <row r="1537" customFormat="false" ht="15" hidden="false" customHeight="false" outlineLevel="0" collapsed="false">
      <c r="A1537" s="0" t="n">
        <f aca="false">'Profiles 8760'!A1526</f>
        <v>1524</v>
      </c>
      <c r="B1537" s="0" t="n">
        <f aca="false">'Profiles 8760'!B1526</f>
        <v>3</v>
      </c>
      <c r="C1537" s="0" t="n">
        <f aca="false">'Profiles 8760'!E1526</f>
        <v>0</v>
      </c>
      <c r="D1537" s="0" t="n">
        <f aca="false">'Profiles 8760'!F1526</f>
        <v>1</v>
      </c>
      <c r="E1537" s="0" t="n">
        <f aca="false">'Profiles 8760'!G1526</f>
        <v>0.225749</v>
      </c>
      <c r="F1537" s="0" t="n">
        <f aca="false">D1537*Assumptions!$C$11*$B$7+E1537*Assumptions!$C$12*$B$8</f>
        <v>298.0331341</v>
      </c>
      <c r="G1537" s="0" t="n">
        <f aca="false">C1537*Assumptions!$C$15</f>
        <v>0</v>
      </c>
      <c r="H1537" s="0" t="n">
        <f aca="false">MIN(F1537,G1537)</f>
        <v>0</v>
      </c>
      <c r="I1537" s="0" t="n">
        <f aca="false">IF(C1537=1,MIN(G1537-H1537,Assumptions!$C$13,P1536),0)</f>
        <v>0</v>
      </c>
      <c r="J1537" s="0" t="n">
        <f aca="false">H1537+I1537</f>
        <v>0</v>
      </c>
      <c r="K1537" s="0" t="n">
        <f aca="false">MIN(IF(C1537=1,F1537-H1537,F1537),Assumptions!$C$13,MAX(0,($B$5-P1536)/$B$6))</f>
        <v>113.656468867605</v>
      </c>
      <c r="L1537" s="0" t="n">
        <f aca="false">IF(C1537=1,0,MIN(F1537-K1537,Assumptions!$C$15,MAX(0,$B$10-O1536-M1537)))</f>
        <v>184.376665232395</v>
      </c>
      <c r="M1537" s="0" t="n">
        <f aca="false">'Profiles 8760'!H1526</f>
        <v>241200</v>
      </c>
      <c r="N1537" s="0" t="n">
        <f aca="false">J1537+L1537</f>
        <v>184.376665232395</v>
      </c>
      <c r="O1537" s="0" t="n">
        <f aca="false">O1536+N1537</f>
        <v>128160.289256217</v>
      </c>
      <c r="P1537" s="0" t="n">
        <f aca="false">MIN($B$5,P1536+K1537*$B$6-I1537)</f>
        <v>510.81</v>
      </c>
      <c r="Q1537" s="0" t="n">
        <f aca="false">MAX(0,F1537-H1537-K1537-L1537)</f>
        <v>0</v>
      </c>
    </row>
    <row r="1538" customFormat="false" ht="15" hidden="false" customHeight="false" outlineLevel="0" collapsed="false">
      <c r="A1538" s="0" t="n">
        <f aca="false">'Profiles 8760'!A1527</f>
        <v>1525</v>
      </c>
      <c r="B1538" s="0" t="n">
        <f aca="false">'Profiles 8760'!B1527</f>
        <v>3</v>
      </c>
      <c r="C1538" s="0" t="n">
        <f aca="false">'Profiles 8760'!E1527</f>
        <v>0</v>
      </c>
      <c r="D1538" s="0" t="n">
        <f aca="false">'Profiles 8760'!F1527</f>
        <v>1</v>
      </c>
      <c r="E1538" s="0" t="n">
        <f aca="false">'Profiles 8760'!G1527</f>
        <v>0.210041</v>
      </c>
      <c r="F1538" s="0" t="n">
        <f aca="false">D1538*Assumptions!$C$11*$B$7+E1538*Assumptions!$C$12*$B$8</f>
        <v>297.3906769</v>
      </c>
      <c r="G1538" s="0" t="n">
        <f aca="false">C1538*Assumptions!$C$15</f>
        <v>0</v>
      </c>
      <c r="H1538" s="0" t="n">
        <f aca="false">MIN(F1538,G1538)</f>
        <v>0</v>
      </c>
      <c r="I1538" s="0" t="n">
        <f aca="false">IF(C1538=1,MIN(G1538-H1538,Assumptions!$C$13,P1537),0)</f>
        <v>0</v>
      </c>
      <c r="J1538" s="0" t="n">
        <f aca="false">H1538+I1538</f>
        <v>0</v>
      </c>
      <c r="K1538" s="0" t="n">
        <f aca="false">MIN(IF(C1538=1,F1538-H1538,F1538),Assumptions!$C$13,MAX(0,($B$5-P1537)/$B$6))</f>
        <v>0</v>
      </c>
      <c r="L1538" s="0" t="n">
        <f aca="false">IF(C1538=1,0,MIN(F1538-K1538,Assumptions!$C$15,MAX(0,$B$10-O1537-M1538)))</f>
        <v>200</v>
      </c>
      <c r="M1538" s="0" t="n">
        <f aca="false">'Profiles 8760'!H1527</f>
        <v>241200</v>
      </c>
      <c r="N1538" s="0" t="n">
        <f aca="false">J1538+L1538</f>
        <v>200</v>
      </c>
      <c r="O1538" s="0" t="n">
        <f aca="false">O1537+N1538</f>
        <v>128360.289256217</v>
      </c>
      <c r="P1538" s="0" t="n">
        <f aca="false">MIN($B$5,P1537+K1538*$B$6-I1538)</f>
        <v>510.81</v>
      </c>
      <c r="Q1538" s="0" t="n">
        <f aca="false">MAX(0,F1538-H1538-K1538-L1538)</f>
        <v>97.3906769</v>
      </c>
    </row>
    <row r="1539" customFormat="false" ht="15" hidden="false" customHeight="false" outlineLevel="0" collapsed="false">
      <c r="A1539" s="0" t="n">
        <f aca="false">'Profiles 8760'!A1528</f>
        <v>1526</v>
      </c>
      <c r="B1539" s="0" t="n">
        <f aca="false">'Profiles 8760'!B1528</f>
        <v>3</v>
      </c>
      <c r="C1539" s="0" t="n">
        <f aca="false">'Profiles 8760'!E1528</f>
        <v>0</v>
      </c>
      <c r="D1539" s="0" t="n">
        <f aca="false">'Profiles 8760'!F1528</f>
        <v>1</v>
      </c>
      <c r="E1539" s="0" t="n">
        <f aca="false">'Profiles 8760'!G1528</f>
        <v>0.168763</v>
      </c>
      <c r="F1539" s="0" t="n">
        <f aca="false">D1539*Assumptions!$C$11*$B$7+E1539*Assumptions!$C$12*$B$8</f>
        <v>295.7024067</v>
      </c>
      <c r="G1539" s="0" t="n">
        <f aca="false">C1539*Assumptions!$C$15</f>
        <v>0</v>
      </c>
      <c r="H1539" s="0" t="n">
        <f aca="false">MIN(F1539,G1539)</f>
        <v>0</v>
      </c>
      <c r="I1539" s="0" t="n">
        <f aca="false">IF(C1539=1,MIN(G1539-H1539,Assumptions!$C$13,P1538),0)</f>
        <v>0</v>
      </c>
      <c r="J1539" s="0" t="n">
        <f aca="false">H1539+I1539</f>
        <v>0</v>
      </c>
      <c r="K1539" s="0" t="n">
        <f aca="false">MIN(IF(C1539=1,F1539-H1539,F1539),Assumptions!$C$13,MAX(0,($B$5-P1538)/$B$6))</f>
        <v>0</v>
      </c>
      <c r="L1539" s="0" t="n">
        <f aca="false">IF(C1539=1,0,MIN(F1539-K1539,Assumptions!$C$15,MAX(0,$B$10-O1538-M1539)))</f>
        <v>200</v>
      </c>
      <c r="M1539" s="0" t="n">
        <f aca="false">'Profiles 8760'!H1528</f>
        <v>241200</v>
      </c>
      <c r="N1539" s="0" t="n">
        <f aca="false">J1539+L1539</f>
        <v>200</v>
      </c>
      <c r="O1539" s="0" t="n">
        <f aca="false">O1538+N1539</f>
        <v>128560.289256217</v>
      </c>
      <c r="P1539" s="0" t="n">
        <f aca="false">MIN($B$5,P1538+K1539*$B$6-I1539)</f>
        <v>510.81</v>
      </c>
      <c r="Q1539" s="0" t="n">
        <f aca="false">MAX(0,F1539-H1539-K1539-L1539)</f>
        <v>95.7024067</v>
      </c>
    </row>
    <row r="1540" customFormat="false" ht="15" hidden="false" customHeight="false" outlineLevel="0" collapsed="false">
      <c r="A1540" s="0" t="n">
        <f aca="false">'Profiles 8760'!A1529</f>
        <v>1527</v>
      </c>
      <c r="B1540" s="0" t="n">
        <f aca="false">'Profiles 8760'!B1529</f>
        <v>3</v>
      </c>
      <c r="C1540" s="0" t="n">
        <f aca="false">'Profiles 8760'!E1529</f>
        <v>0</v>
      </c>
      <c r="D1540" s="0" t="n">
        <f aca="false">'Profiles 8760'!F1529</f>
        <v>1</v>
      </c>
      <c r="E1540" s="0" t="n">
        <f aca="false">'Profiles 8760'!G1529</f>
        <v>0.194156</v>
      </c>
      <c r="F1540" s="0" t="n">
        <f aca="false">D1540*Assumptions!$C$11*$B$7+E1540*Assumptions!$C$12*$B$8</f>
        <v>296.7409804</v>
      </c>
      <c r="G1540" s="0" t="n">
        <f aca="false">C1540*Assumptions!$C$15</f>
        <v>0</v>
      </c>
      <c r="H1540" s="0" t="n">
        <f aca="false">MIN(F1540,G1540)</f>
        <v>0</v>
      </c>
      <c r="I1540" s="0" t="n">
        <f aca="false">IF(C1540=1,MIN(G1540-H1540,Assumptions!$C$13,P1539),0)</f>
        <v>0</v>
      </c>
      <c r="J1540" s="0" t="n">
        <f aca="false">H1540+I1540</f>
        <v>0</v>
      </c>
      <c r="K1540" s="0" t="n">
        <f aca="false">MIN(IF(C1540=1,F1540-H1540,F1540),Assumptions!$C$13,MAX(0,($B$5-P1539)/$B$6))</f>
        <v>0</v>
      </c>
      <c r="L1540" s="0" t="n">
        <f aca="false">IF(C1540=1,0,MIN(F1540-K1540,Assumptions!$C$15,MAX(0,$B$10-O1539-M1540)))</f>
        <v>200</v>
      </c>
      <c r="M1540" s="0" t="n">
        <f aca="false">'Profiles 8760'!H1529</f>
        <v>241200</v>
      </c>
      <c r="N1540" s="0" t="n">
        <f aca="false">J1540+L1540</f>
        <v>200</v>
      </c>
      <c r="O1540" s="0" t="n">
        <f aca="false">O1539+N1540</f>
        <v>128760.289256217</v>
      </c>
      <c r="P1540" s="0" t="n">
        <f aca="false">MIN($B$5,P1539+K1540*$B$6-I1540)</f>
        <v>510.81</v>
      </c>
      <c r="Q1540" s="0" t="n">
        <f aca="false">MAX(0,F1540-H1540-K1540-L1540)</f>
        <v>96.7409804</v>
      </c>
    </row>
    <row r="1541" customFormat="false" ht="15" hidden="false" customHeight="false" outlineLevel="0" collapsed="false">
      <c r="A1541" s="0" t="n">
        <f aca="false">'Profiles 8760'!A1530</f>
        <v>1528</v>
      </c>
      <c r="B1541" s="0" t="n">
        <f aca="false">'Profiles 8760'!B1530</f>
        <v>3</v>
      </c>
      <c r="C1541" s="0" t="n">
        <f aca="false">'Profiles 8760'!E1530</f>
        <v>0</v>
      </c>
      <c r="D1541" s="0" t="n">
        <f aca="false">'Profiles 8760'!F1530</f>
        <v>1</v>
      </c>
      <c r="E1541" s="0" t="n">
        <f aca="false">'Profiles 8760'!G1530</f>
        <v>0.145111</v>
      </c>
      <c r="F1541" s="0" t="n">
        <f aca="false">D1541*Assumptions!$C$11*$B$7+E1541*Assumptions!$C$12*$B$8</f>
        <v>294.7350399</v>
      </c>
      <c r="G1541" s="0" t="n">
        <f aca="false">C1541*Assumptions!$C$15</f>
        <v>0</v>
      </c>
      <c r="H1541" s="0" t="n">
        <f aca="false">MIN(F1541,G1541)</f>
        <v>0</v>
      </c>
      <c r="I1541" s="0" t="n">
        <f aca="false">IF(C1541=1,MIN(G1541-H1541,Assumptions!$C$13,P1540),0)</f>
        <v>0</v>
      </c>
      <c r="J1541" s="0" t="n">
        <f aca="false">H1541+I1541</f>
        <v>0</v>
      </c>
      <c r="K1541" s="0" t="n">
        <f aca="false">MIN(IF(C1541=1,F1541-H1541,F1541),Assumptions!$C$13,MAX(0,($B$5-P1540)/$B$6))</f>
        <v>0</v>
      </c>
      <c r="L1541" s="0" t="n">
        <f aca="false">IF(C1541=1,0,MIN(F1541-K1541,Assumptions!$C$15,MAX(0,$B$10-O1540-M1541)))</f>
        <v>200</v>
      </c>
      <c r="M1541" s="0" t="n">
        <f aca="false">'Profiles 8760'!H1530</f>
        <v>241200</v>
      </c>
      <c r="N1541" s="0" t="n">
        <f aca="false">J1541+L1541</f>
        <v>200</v>
      </c>
      <c r="O1541" s="0" t="n">
        <f aca="false">O1540+N1541</f>
        <v>128960.289256217</v>
      </c>
      <c r="P1541" s="0" t="n">
        <f aca="false">MIN($B$5,P1540+K1541*$B$6-I1541)</f>
        <v>510.81</v>
      </c>
      <c r="Q1541" s="0" t="n">
        <f aca="false">MAX(0,F1541-H1541-K1541-L1541)</f>
        <v>94.7350399</v>
      </c>
    </row>
    <row r="1542" customFormat="false" ht="15" hidden="false" customHeight="false" outlineLevel="0" collapsed="false">
      <c r="A1542" s="0" t="n">
        <f aca="false">'Profiles 8760'!A1531</f>
        <v>1529</v>
      </c>
      <c r="B1542" s="0" t="n">
        <f aca="false">'Profiles 8760'!B1531</f>
        <v>3</v>
      </c>
      <c r="C1542" s="0" t="n">
        <f aca="false">'Profiles 8760'!E1531</f>
        <v>0</v>
      </c>
      <c r="D1542" s="0" t="n">
        <f aca="false">'Profiles 8760'!F1531</f>
        <v>0.66275</v>
      </c>
      <c r="E1542" s="0" t="n">
        <f aca="false">'Profiles 8760'!G1531</f>
        <v>0.186316</v>
      </c>
      <c r="F1542" s="0" t="n">
        <f aca="false">D1542*Assumptions!$C$11*$B$7+E1542*Assumptions!$C$12*$B$8</f>
        <v>199.0225244</v>
      </c>
      <c r="G1542" s="0" t="n">
        <f aca="false">C1542*Assumptions!$C$15</f>
        <v>0</v>
      </c>
      <c r="H1542" s="0" t="n">
        <f aca="false">MIN(F1542,G1542)</f>
        <v>0</v>
      </c>
      <c r="I1542" s="0" t="n">
        <f aca="false">IF(C1542=1,MIN(G1542-H1542,Assumptions!$C$13,P1541),0)</f>
        <v>0</v>
      </c>
      <c r="J1542" s="0" t="n">
        <f aca="false">H1542+I1542</f>
        <v>0</v>
      </c>
      <c r="K1542" s="0" t="n">
        <f aca="false">MIN(IF(C1542=1,F1542-H1542,F1542),Assumptions!$C$13,MAX(0,($B$5-P1541)/$B$6))</f>
        <v>0</v>
      </c>
      <c r="L1542" s="0" t="n">
        <f aca="false">IF(C1542=1,0,MIN(F1542-K1542,Assumptions!$C$15,MAX(0,$B$10-O1541-M1542)))</f>
        <v>199.0225244</v>
      </c>
      <c r="M1542" s="0" t="n">
        <f aca="false">'Profiles 8760'!H1531</f>
        <v>241200</v>
      </c>
      <c r="N1542" s="0" t="n">
        <f aca="false">J1542+L1542</f>
        <v>199.0225244</v>
      </c>
      <c r="O1542" s="0" t="n">
        <f aca="false">O1541+N1542</f>
        <v>129159.311780617</v>
      </c>
      <c r="P1542" s="0" t="n">
        <f aca="false">MIN($B$5,P1541+K1542*$B$6-I1542)</f>
        <v>510.81</v>
      </c>
      <c r="Q1542" s="0" t="n">
        <f aca="false">MAX(0,F1542-H1542-K1542-L1542)</f>
        <v>0</v>
      </c>
    </row>
    <row r="1543" customFormat="false" ht="15" hidden="false" customHeight="false" outlineLevel="0" collapsed="false">
      <c r="A1543" s="0" t="n">
        <f aca="false">'Profiles 8760'!A1532</f>
        <v>1530</v>
      </c>
      <c r="B1543" s="0" t="n">
        <f aca="false">'Profiles 8760'!B1532</f>
        <v>3</v>
      </c>
      <c r="C1543" s="0" t="n">
        <f aca="false">'Profiles 8760'!E1532</f>
        <v>0</v>
      </c>
      <c r="D1543" s="0" t="n">
        <f aca="false">'Profiles 8760'!F1532</f>
        <v>0.272449</v>
      </c>
      <c r="E1543" s="0" t="n">
        <f aca="false">'Profiles 8760'!G1532</f>
        <v>0.237354</v>
      </c>
      <c r="F1543" s="0" t="n">
        <f aca="false">D1543*Assumptions!$C$11*$B$7+E1543*Assumptions!$C$12*$B$8</f>
        <v>88.3910498</v>
      </c>
      <c r="G1543" s="0" t="n">
        <f aca="false">C1543*Assumptions!$C$15</f>
        <v>0</v>
      </c>
      <c r="H1543" s="0" t="n">
        <f aca="false">MIN(F1543,G1543)</f>
        <v>0</v>
      </c>
      <c r="I1543" s="0" t="n">
        <f aca="false">IF(C1543=1,MIN(G1543-H1543,Assumptions!$C$13,P1542),0)</f>
        <v>0</v>
      </c>
      <c r="J1543" s="0" t="n">
        <f aca="false">H1543+I1543</f>
        <v>0</v>
      </c>
      <c r="K1543" s="0" t="n">
        <f aca="false">MIN(IF(C1543=1,F1543-H1543,F1543),Assumptions!$C$13,MAX(0,($B$5-P1542)/$B$6))</f>
        <v>0</v>
      </c>
      <c r="L1543" s="0" t="n">
        <f aca="false">IF(C1543=1,0,MIN(F1543-K1543,Assumptions!$C$15,MAX(0,$B$10-O1542-M1543)))</f>
        <v>88.3910498</v>
      </c>
      <c r="M1543" s="0" t="n">
        <f aca="false">'Profiles 8760'!H1532</f>
        <v>241200</v>
      </c>
      <c r="N1543" s="0" t="n">
        <f aca="false">J1543+L1543</f>
        <v>88.3910498</v>
      </c>
      <c r="O1543" s="0" t="n">
        <f aca="false">O1542+N1543</f>
        <v>129247.702830417</v>
      </c>
      <c r="P1543" s="0" t="n">
        <f aca="false">MIN($B$5,P1542+K1543*$B$6-I1543)</f>
        <v>510.81</v>
      </c>
      <c r="Q1543" s="0" t="n">
        <f aca="false">MAX(0,F1543-H1543-K1543-L1543)</f>
        <v>0</v>
      </c>
    </row>
    <row r="1544" customFormat="false" ht="15" hidden="false" customHeight="false" outlineLevel="0" collapsed="false">
      <c r="A1544" s="0" t="n">
        <f aca="false">'Profiles 8760'!A1533</f>
        <v>1531</v>
      </c>
      <c r="B1544" s="0" t="n">
        <f aca="false">'Profiles 8760'!B1533</f>
        <v>3</v>
      </c>
      <c r="C1544" s="0" t="n">
        <f aca="false">'Profiles 8760'!E1533</f>
        <v>0</v>
      </c>
      <c r="D1544" s="0" t="n">
        <f aca="false">'Profiles 8760'!F1533</f>
        <v>0</v>
      </c>
      <c r="E1544" s="0" t="n">
        <f aca="false">'Profiles 8760'!G1533</f>
        <v>0.263988</v>
      </c>
      <c r="F1544" s="0" t="n">
        <f aca="false">D1544*Assumptions!$C$11*$B$7+E1544*Assumptions!$C$12*$B$8</f>
        <v>10.7971092</v>
      </c>
      <c r="G1544" s="0" t="n">
        <f aca="false">C1544*Assumptions!$C$15</f>
        <v>0</v>
      </c>
      <c r="H1544" s="0" t="n">
        <f aca="false">MIN(F1544,G1544)</f>
        <v>0</v>
      </c>
      <c r="I1544" s="0" t="n">
        <f aca="false">IF(C1544=1,MIN(G1544-H1544,Assumptions!$C$13,P1543),0)</f>
        <v>0</v>
      </c>
      <c r="J1544" s="0" t="n">
        <f aca="false">H1544+I1544</f>
        <v>0</v>
      </c>
      <c r="K1544" s="0" t="n">
        <f aca="false">MIN(IF(C1544=1,F1544-H1544,F1544),Assumptions!$C$13,MAX(0,($B$5-P1543)/$B$6))</f>
        <v>0</v>
      </c>
      <c r="L1544" s="0" t="n">
        <f aca="false">IF(C1544=1,0,MIN(F1544-K1544,Assumptions!$C$15,MAX(0,$B$10-O1543-M1544)))</f>
        <v>10.7971092</v>
      </c>
      <c r="M1544" s="0" t="n">
        <f aca="false">'Profiles 8760'!H1533</f>
        <v>241200</v>
      </c>
      <c r="N1544" s="0" t="n">
        <f aca="false">J1544+L1544</f>
        <v>10.7971092</v>
      </c>
      <c r="O1544" s="0" t="n">
        <f aca="false">O1543+N1544</f>
        <v>129258.499939617</v>
      </c>
      <c r="P1544" s="0" t="n">
        <f aca="false">MIN($B$5,P1543+K1544*$B$6-I1544)</f>
        <v>510.81</v>
      </c>
      <c r="Q1544" s="0" t="n">
        <f aca="false">MAX(0,F1544-H1544-K1544-L1544)</f>
        <v>0</v>
      </c>
    </row>
    <row r="1545" customFormat="false" ht="15" hidden="false" customHeight="false" outlineLevel="0" collapsed="false">
      <c r="A1545" s="0" t="n">
        <f aca="false">'Profiles 8760'!A1534</f>
        <v>1532</v>
      </c>
      <c r="B1545" s="0" t="n">
        <f aca="false">'Profiles 8760'!B1534</f>
        <v>3</v>
      </c>
      <c r="C1545" s="0" t="n">
        <f aca="false">'Profiles 8760'!E1534</f>
        <v>1</v>
      </c>
      <c r="D1545" s="0" t="n">
        <f aca="false">'Profiles 8760'!F1534</f>
        <v>0</v>
      </c>
      <c r="E1545" s="0" t="n">
        <f aca="false">'Profiles 8760'!G1534</f>
        <v>0.265923</v>
      </c>
      <c r="F1545" s="0" t="n">
        <f aca="false">D1545*Assumptions!$C$11*$B$7+E1545*Assumptions!$C$12*$B$8</f>
        <v>10.8762507</v>
      </c>
      <c r="G1545" s="0" t="n">
        <f aca="false">C1545*Assumptions!$C$15</f>
        <v>200</v>
      </c>
      <c r="H1545" s="0" t="n">
        <f aca="false">MIN(F1545,G1545)</f>
        <v>10.8762507</v>
      </c>
      <c r="I1545" s="0" t="n">
        <f aca="false">IF(C1545=1,MIN(G1545-H1545,Assumptions!$C$13,P1544),0)</f>
        <v>180</v>
      </c>
      <c r="J1545" s="0" t="n">
        <f aca="false">H1545+I1545</f>
        <v>190.8762507</v>
      </c>
      <c r="K1545" s="0" t="n">
        <f aca="false">MIN(IF(C1545=1,F1545-H1545,F1545),Assumptions!$C$13,MAX(0,($B$5-P1544)/$B$6))</f>
        <v>0</v>
      </c>
      <c r="L1545" s="0" t="n">
        <f aca="false">IF(C1545=1,0,MIN(F1545-K1545,Assumptions!$C$15,MAX(0,$B$10-O1544-M1545)))</f>
        <v>0</v>
      </c>
      <c r="M1545" s="0" t="n">
        <f aca="false">'Profiles 8760'!H1534</f>
        <v>241000</v>
      </c>
      <c r="N1545" s="0" t="n">
        <f aca="false">J1545+L1545</f>
        <v>190.8762507</v>
      </c>
      <c r="O1545" s="0" t="n">
        <f aca="false">O1544+N1545</f>
        <v>129449.376190317</v>
      </c>
      <c r="P1545" s="0" t="n">
        <f aca="false">MIN($B$5,P1544+K1545*$B$6-I1545)</f>
        <v>330.81</v>
      </c>
      <c r="Q1545" s="0" t="n">
        <f aca="false">MAX(0,F1545-H1545-K1545-L1545)</f>
        <v>0</v>
      </c>
    </row>
    <row r="1546" customFormat="false" ht="15" hidden="false" customHeight="false" outlineLevel="0" collapsed="false">
      <c r="A1546" s="0" t="n">
        <f aca="false">'Profiles 8760'!A1535</f>
        <v>1533</v>
      </c>
      <c r="B1546" s="0" t="n">
        <f aca="false">'Profiles 8760'!B1535</f>
        <v>3</v>
      </c>
      <c r="C1546" s="0" t="n">
        <f aca="false">'Profiles 8760'!E1535</f>
        <v>1</v>
      </c>
      <c r="D1546" s="0" t="n">
        <f aca="false">'Profiles 8760'!F1535</f>
        <v>0</v>
      </c>
      <c r="E1546" s="0" t="n">
        <f aca="false">'Profiles 8760'!G1535</f>
        <v>0.305918</v>
      </c>
      <c r="F1546" s="0" t="n">
        <f aca="false">D1546*Assumptions!$C$11*$B$7+E1546*Assumptions!$C$12*$B$8</f>
        <v>12.5120462</v>
      </c>
      <c r="G1546" s="0" t="n">
        <f aca="false">C1546*Assumptions!$C$15</f>
        <v>200</v>
      </c>
      <c r="H1546" s="0" t="n">
        <f aca="false">MIN(F1546,G1546)</f>
        <v>12.5120462</v>
      </c>
      <c r="I1546" s="0" t="n">
        <f aca="false">IF(C1546=1,MIN(G1546-H1546,Assumptions!$C$13,P1545),0)</f>
        <v>180</v>
      </c>
      <c r="J1546" s="0" t="n">
        <f aca="false">H1546+I1546</f>
        <v>192.5120462</v>
      </c>
      <c r="K1546" s="0" t="n">
        <f aca="false">MIN(IF(C1546=1,F1546-H1546,F1546),Assumptions!$C$13,MAX(0,($B$5-P1545)/$B$6))</f>
        <v>0</v>
      </c>
      <c r="L1546" s="0" t="n">
        <f aca="false">IF(C1546=1,0,MIN(F1546-K1546,Assumptions!$C$15,MAX(0,$B$10-O1545-M1546)))</f>
        <v>0</v>
      </c>
      <c r="M1546" s="0" t="n">
        <f aca="false">'Profiles 8760'!H1535</f>
        <v>240800</v>
      </c>
      <c r="N1546" s="0" t="n">
        <f aca="false">J1546+L1546</f>
        <v>192.5120462</v>
      </c>
      <c r="O1546" s="0" t="n">
        <f aca="false">O1545+N1546</f>
        <v>129641.888236517</v>
      </c>
      <c r="P1546" s="0" t="n">
        <f aca="false">MIN($B$5,P1545+K1546*$B$6-I1546)</f>
        <v>150.81</v>
      </c>
      <c r="Q1546" s="0" t="n">
        <f aca="false">MAX(0,F1546-H1546-K1546-L1546)</f>
        <v>0</v>
      </c>
    </row>
    <row r="1547" customFormat="false" ht="15" hidden="false" customHeight="false" outlineLevel="0" collapsed="false">
      <c r="A1547" s="0" t="n">
        <f aca="false">'Profiles 8760'!A1536</f>
        <v>1534</v>
      </c>
      <c r="B1547" s="0" t="n">
        <f aca="false">'Profiles 8760'!B1536</f>
        <v>3</v>
      </c>
      <c r="C1547" s="0" t="n">
        <f aca="false">'Profiles 8760'!E1536</f>
        <v>0</v>
      </c>
      <c r="D1547" s="0" t="n">
        <f aca="false">'Profiles 8760'!F1536</f>
        <v>0</v>
      </c>
      <c r="E1547" s="0" t="n">
        <f aca="false">'Profiles 8760'!G1536</f>
        <v>0.313706</v>
      </c>
      <c r="F1547" s="0" t="n">
        <f aca="false">D1547*Assumptions!$C$11*$B$7+E1547*Assumptions!$C$12*$B$8</f>
        <v>12.8305754</v>
      </c>
      <c r="G1547" s="0" t="n">
        <f aca="false">C1547*Assumptions!$C$15</f>
        <v>0</v>
      </c>
      <c r="H1547" s="0" t="n">
        <f aca="false">MIN(F1547,G1547)</f>
        <v>0</v>
      </c>
      <c r="I1547" s="0" t="n">
        <f aca="false">IF(C1547=1,MIN(G1547-H1547,Assumptions!$C$13,P1546),0)</f>
        <v>0</v>
      </c>
      <c r="J1547" s="0" t="n">
        <f aca="false">H1547+I1547</f>
        <v>0</v>
      </c>
      <c r="K1547" s="0" t="n">
        <f aca="false">MIN(IF(C1547=1,F1547-H1547,F1547),Assumptions!$C$13,MAX(0,($B$5-P1546)/$B$6))</f>
        <v>12.8305754</v>
      </c>
      <c r="L1547" s="0" t="n">
        <f aca="false">IF(C1547=1,0,MIN(F1547-K1547,Assumptions!$C$15,MAX(0,$B$10-O1546-M1547)))</f>
        <v>0</v>
      </c>
      <c r="M1547" s="0" t="n">
        <f aca="false">'Profiles 8760'!H1536</f>
        <v>240800</v>
      </c>
      <c r="N1547" s="0" t="n">
        <f aca="false">J1547+L1547</f>
        <v>0</v>
      </c>
      <c r="O1547" s="0" t="n">
        <f aca="false">O1546+N1547</f>
        <v>129641.888236517</v>
      </c>
      <c r="P1547" s="0" t="n">
        <f aca="false">MIN($B$5,P1546+K1547*$B$6-I1547)</f>
        <v>161.93154275672</v>
      </c>
      <c r="Q1547" s="0" t="n">
        <f aca="false">MAX(0,F1547-H1547-K1547-L1547)</f>
        <v>0</v>
      </c>
    </row>
    <row r="1548" customFormat="false" ht="15" hidden="false" customHeight="false" outlineLevel="0" collapsed="false">
      <c r="A1548" s="0" t="n">
        <f aca="false">'Profiles 8760'!A1537</f>
        <v>1535</v>
      </c>
      <c r="B1548" s="0" t="n">
        <f aca="false">'Profiles 8760'!B1537</f>
        <v>3</v>
      </c>
      <c r="C1548" s="0" t="n">
        <f aca="false">'Profiles 8760'!E1537</f>
        <v>0</v>
      </c>
      <c r="D1548" s="0" t="n">
        <f aca="false">'Profiles 8760'!F1537</f>
        <v>0</v>
      </c>
      <c r="E1548" s="0" t="n">
        <f aca="false">'Profiles 8760'!G1537</f>
        <v>0.268624</v>
      </c>
      <c r="F1548" s="0" t="n">
        <f aca="false">D1548*Assumptions!$C$11*$B$7+E1548*Assumptions!$C$12*$B$8</f>
        <v>10.9867216</v>
      </c>
      <c r="G1548" s="0" t="n">
        <f aca="false">C1548*Assumptions!$C$15</f>
        <v>0</v>
      </c>
      <c r="H1548" s="0" t="n">
        <f aca="false">MIN(F1548,G1548)</f>
        <v>0</v>
      </c>
      <c r="I1548" s="0" t="n">
        <f aca="false">IF(C1548=1,MIN(G1548-H1548,Assumptions!$C$13,P1547),0)</f>
        <v>0</v>
      </c>
      <c r="J1548" s="0" t="n">
        <f aca="false">H1548+I1548</f>
        <v>0</v>
      </c>
      <c r="K1548" s="0" t="n">
        <f aca="false">MIN(IF(C1548=1,F1548-H1548,F1548),Assumptions!$C$13,MAX(0,($B$5-P1547)/$B$6))</f>
        <v>10.9867216</v>
      </c>
      <c r="L1548" s="0" t="n">
        <f aca="false">IF(C1548=1,0,MIN(F1548-K1548,Assumptions!$C$15,MAX(0,$B$10-O1547-M1548)))</f>
        <v>0</v>
      </c>
      <c r="M1548" s="0" t="n">
        <f aca="false">'Profiles 8760'!H1537</f>
        <v>240800</v>
      </c>
      <c r="N1548" s="0" t="n">
        <f aca="false">J1548+L1548</f>
        <v>0</v>
      </c>
      <c r="O1548" s="0" t="n">
        <f aca="false">O1547+N1548</f>
        <v>129641.888236517</v>
      </c>
      <c r="P1548" s="0" t="n">
        <f aca="false">MIN($B$5,P1547+K1548*$B$6-I1548)</f>
        <v>171.4548330396</v>
      </c>
      <c r="Q1548" s="0" t="n">
        <f aca="false">MAX(0,F1548-H1548-K1548-L1548)</f>
        <v>0</v>
      </c>
    </row>
    <row r="1549" customFormat="false" ht="15" hidden="false" customHeight="false" outlineLevel="0" collapsed="false">
      <c r="A1549" s="0" t="n">
        <f aca="false">'Profiles 8760'!A1538</f>
        <v>1536</v>
      </c>
      <c r="B1549" s="0" t="n">
        <f aca="false">'Profiles 8760'!B1538</f>
        <v>3</v>
      </c>
      <c r="C1549" s="0" t="n">
        <f aca="false">'Profiles 8760'!E1538</f>
        <v>0</v>
      </c>
      <c r="D1549" s="0" t="n">
        <f aca="false">'Profiles 8760'!F1538</f>
        <v>0</v>
      </c>
      <c r="E1549" s="0" t="n">
        <f aca="false">'Profiles 8760'!G1538</f>
        <v>0.267518</v>
      </c>
      <c r="F1549" s="0" t="n">
        <f aca="false">D1549*Assumptions!$C$11*$B$7+E1549*Assumptions!$C$12*$B$8</f>
        <v>10.9414862</v>
      </c>
      <c r="G1549" s="0" t="n">
        <f aca="false">C1549*Assumptions!$C$15</f>
        <v>0</v>
      </c>
      <c r="H1549" s="0" t="n">
        <f aca="false">MIN(F1549,G1549)</f>
        <v>0</v>
      </c>
      <c r="I1549" s="0" t="n">
        <f aca="false">IF(C1549=1,MIN(G1549-H1549,Assumptions!$C$13,P1548),0)</f>
        <v>0</v>
      </c>
      <c r="J1549" s="0" t="n">
        <f aca="false">H1549+I1549</f>
        <v>0</v>
      </c>
      <c r="K1549" s="0" t="n">
        <f aca="false">MIN(IF(C1549=1,F1549-H1549,F1549),Assumptions!$C$13,MAX(0,($B$5-P1548)/$B$6))</f>
        <v>10.9414862</v>
      </c>
      <c r="L1549" s="0" t="n">
        <f aca="false">IF(C1549=1,0,MIN(F1549-K1549,Assumptions!$C$15,MAX(0,$B$10-O1548-M1549)))</f>
        <v>0</v>
      </c>
      <c r="M1549" s="0" t="n">
        <f aca="false">'Profiles 8760'!H1538</f>
        <v>240800</v>
      </c>
      <c r="N1549" s="0" t="n">
        <f aca="false">J1549+L1549</f>
        <v>0</v>
      </c>
      <c r="O1549" s="0" t="n">
        <f aca="false">O1548+N1549</f>
        <v>129641.888236517</v>
      </c>
      <c r="P1549" s="0" t="n">
        <f aca="false">MIN($B$5,P1548+K1549*$B$6-I1549)</f>
        <v>180.93891327776</v>
      </c>
      <c r="Q1549" s="0" t="n">
        <f aca="false">MAX(0,F1549-H1549-K1549-L1549)</f>
        <v>0</v>
      </c>
    </row>
    <row r="1550" customFormat="false" ht="15" hidden="false" customHeight="false" outlineLevel="0" collapsed="false">
      <c r="A1550" s="0" t="n">
        <f aca="false">'Profiles 8760'!A1539</f>
        <v>1537</v>
      </c>
      <c r="B1550" s="0" t="n">
        <f aca="false">'Profiles 8760'!B1539</f>
        <v>3</v>
      </c>
      <c r="C1550" s="0" t="n">
        <f aca="false">'Profiles 8760'!E1539</f>
        <v>0</v>
      </c>
      <c r="D1550" s="0" t="n">
        <f aca="false">'Profiles 8760'!F1539</f>
        <v>0</v>
      </c>
      <c r="E1550" s="0" t="n">
        <f aca="false">'Profiles 8760'!G1539</f>
        <v>0.187024</v>
      </c>
      <c r="F1550" s="0" t="n">
        <f aca="false">D1550*Assumptions!$C$11*$B$7+E1550*Assumptions!$C$12*$B$8</f>
        <v>7.6492816</v>
      </c>
      <c r="G1550" s="0" t="n">
        <f aca="false">C1550*Assumptions!$C$15</f>
        <v>0</v>
      </c>
      <c r="H1550" s="0" t="n">
        <f aca="false">MIN(F1550,G1550)</f>
        <v>0</v>
      </c>
      <c r="I1550" s="0" t="n">
        <f aca="false">IF(C1550=1,MIN(G1550-H1550,Assumptions!$C$13,P1549),0)</f>
        <v>0</v>
      </c>
      <c r="J1550" s="0" t="n">
        <f aca="false">H1550+I1550</f>
        <v>0</v>
      </c>
      <c r="K1550" s="0" t="n">
        <f aca="false">MIN(IF(C1550=1,F1550-H1550,F1550),Assumptions!$C$13,MAX(0,($B$5-P1549)/$B$6))</f>
        <v>7.6492816</v>
      </c>
      <c r="L1550" s="0" t="n">
        <f aca="false">IF(C1550=1,0,MIN(F1550-K1550,Assumptions!$C$15,MAX(0,$B$10-O1549-M1550)))</f>
        <v>0</v>
      </c>
      <c r="M1550" s="0" t="n">
        <f aca="false">'Profiles 8760'!H1539</f>
        <v>240800</v>
      </c>
      <c r="N1550" s="0" t="n">
        <f aca="false">J1550+L1550</f>
        <v>0</v>
      </c>
      <c r="O1550" s="0" t="n">
        <f aca="false">O1549+N1550</f>
        <v>129641.888236517</v>
      </c>
      <c r="P1550" s="0" t="n">
        <f aca="false">MIN($B$5,P1549+K1550*$B$6-I1550)</f>
        <v>187.56931056864</v>
      </c>
      <c r="Q1550" s="0" t="n">
        <f aca="false">MAX(0,F1550-H1550-K1550-L1550)</f>
        <v>0</v>
      </c>
    </row>
    <row r="1551" customFormat="false" ht="15" hidden="false" customHeight="false" outlineLevel="0" collapsed="false">
      <c r="A1551" s="0" t="n">
        <f aca="false">'Profiles 8760'!A1540</f>
        <v>1538</v>
      </c>
      <c r="B1551" s="0" t="n">
        <f aca="false">'Profiles 8760'!B1540</f>
        <v>3</v>
      </c>
      <c r="C1551" s="0" t="n">
        <f aca="false">'Profiles 8760'!E1540</f>
        <v>0</v>
      </c>
      <c r="D1551" s="0" t="n">
        <f aca="false">'Profiles 8760'!F1540</f>
        <v>0</v>
      </c>
      <c r="E1551" s="0" t="n">
        <f aca="false">'Profiles 8760'!G1540</f>
        <v>0.175004</v>
      </c>
      <c r="F1551" s="0" t="n">
        <f aca="false">D1551*Assumptions!$C$11*$B$7+E1551*Assumptions!$C$12*$B$8</f>
        <v>7.1576636</v>
      </c>
      <c r="G1551" s="0" t="n">
        <f aca="false">C1551*Assumptions!$C$15</f>
        <v>0</v>
      </c>
      <c r="H1551" s="0" t="n">
        <f aca="false">MIN(F1551,G1551)</f>
        <v>0</v>
      </c>
      <c r="I1551" s="0" t="n">
        <f aca="false">IF(C1551=1,MIN(G1551-H1551,Assumptions!$C$13,P1550),0)</f>
        <v>0</v>
      </c>
      <c r="J1551" s="0" t="n">
        <f aca="false">H1551+I1551</f>
        <v>0</v>
      </c>
      <c r="K1551" s="0" t="n">
        <f aca="false">MIN(IF(C1551=1,F1551-H1551,F1551),Assumptions!$C$13,MAX(0,($B$5-P1550)/$B$6))</f>
        <v>7.1576636</v>
      </c>
      <c r="L1551" s="0" t="n">
        <f aca="false">IF(C1551=1,0,MIN(F1551-K1551,Assumptions!$C$15,MAX(0,$B$10-O1550-M1551)))</f>
        <v>0</v>
      </c>
      <c r="M1551" s="0" t="n">
        <f aca="false">'Profiles 8760'!H1540</f>
        <v>240800</v>
      </c>
      <c r="N1551" s="0" t="n">
        <f aca="false">J1551+L1551</f>
        <v>0</v>
      </c>
      <c r="O1551" s="0" t="n">
        <f aca="false">O1550+N1551</f>
        <v>129641.888236517</v>
      </c>
      <c r="P1551" s="0" t="n">
        <f aca="false">MIN($B$5,P1550+K1551*$B$6-I1551)</f>
        <v>193.77357337712</v>
      </c>
      <c r="Q1551" s="0" t="n">
        <f aca="false">MAX(0,F1551-H1551-K1551-L1551)</f>
        <v>0</v>
      </c>
    </row>
    <row r="1552" customFormat="false" ht="15" hidden="false" customHeight="false" outlineLevel="0" collapsed="false">
      <c r="A1552" s="0" t="n">
        <f aca="false">'Profiles 8760'!A1541</f>
        <v>1539</v>
      </c>
      <c r="B1552" s="0" t="n">
        <f aca="false">'Profiles 8760'!B1541</f>
        <v>3</v>
      </c>
      <c r="C1552" s="0" t="n">
        <f aca="false">'Profiles 8760'!E1541</f>
        <v>0</v>
      </c>
      <c r="D1552" s="0" t="n">
        <f aca="false">'Profiles 8760'!F1541</f>
        <v>0</v>
      </c>
      <c r="E1552" s="0" t="n">
        <f aca="false">'Profiles 8760'!G1541</f>
        <v>0.205056</v>
      </c>
      <c r="F1552" s="0" t="n">
        <f aca="false">D1552*Assumptions!$C$11*$B$7+E1552*Assumptions!$C$12*$B$8</f>
        <v>8.3867904</v>
      </c>
      <c r="G1552" s="0" t="n">
        <f aca="false">C1552*Assumptions!$C$15</f>
        <v>0</v>
      </c>
      <c r="H1552" s="0" t="n">
        <f aca="false">MIN(F1552,G1552)</f>
        <v>0</v>
      </c>
      <c r="I1552" s="0" t="n">
        <f aca="false">IF(C1552=1,MIN(G1552-H1552,Assumptions!$C$13,P1551),0)</f>
        <v>0</v>
      </c>
      <c r="J1552" s="0" t="n">
        <f aca="false">H1552+I1552</f>
        <v>0</v>
      </c>
      <c r="K1552" s="0" t="n">
        <f aca="false">MIN(IF(C1552=1,F1552-H1552,F1552),Assumptions!$C$13,MAX(0,($B$5-P1551)/$B$6))</f>
        <v>8.3867904</v>
      </c>
      <c r="L1552" s="0" t="n">
        <f aca="false">IF(C1552=1,0,MIN(F1552-K1552,Assumptions!$C$15,MAX(0,$B$10-O1551-M1552)))</f>
        <v>0</v>
      </c>
      <c r="M1552" s="0" t="n">
        <f aca="false">'Profiles 8760'!H1541</f>
        <v>240800</v>
      </c>
      <c r="N1552" s="0" t="n">
        <f aca="false">J1552+L1552</f>
        <v>0</v>
      </c>
      <c r="O1552" s="0" t="n">
        <f aca="false">O1551+N1552</f>
        <v>129641.888236517</v>
      </c>
      <c r="P1552" s="0" t="n">
        <f aca="false">MIN($B$5,P1551+K1552*$B$6-I1552)</f>
        <v>201.04324329584</v>
      </c>
      <c r="Q1552" s="0" t="n">
        <f aca="false">MAX(0,F1552-H1552-K1552-L1552)</f>
        <v>0</v>
      </c>
    </row>
    <row r="1553" customFormat="false" ht="15" hidden="false" customHeight="false" outlineLevel="0" collapsed="false">
      <c r="A1553" s="0" t="n">
        <f aca="false">'Profiles 8760'!A1542</f>
        <v>1540</v>
      </c>
      <c r="B1553" s="0" t="n">
        <f aca="false">'Profiles 8760'!B1542</f>
        <v>3</v>
      </c>
      <c r="C1553" s="0" t="n">
        <f aca="false">'Profiles 8760'!E1542</f>
        <v>0</v>
      </c>
      <c r="D1553" s="0" t="n">
        <f aca="false">'Profiles 8760'!F1542</f>
        <v>0</v>
      </c>
      <c r="E1553" s="0" t="n">
        <f aca="false">'Profiles 8760'!G1542</f>
        <v>0.23788</v>
      </c>
      <c r="F1553" s="0" t="n">
        <f aca="false">D1553*Assumptions!$C$11*$B$7+E1553*Assumptions!$C$12*$B$8</f>
        <v>9.729292</v>
      </c>
      <c r="G1553" s="0" t="n">
        <f aca="false">C1553*Assumptions!$C$15</f>
        <v>0</v>
      </c>
      <c r="H1553" s="0" t="n">
        <f aca="false">MIN(F1553,G1553)</f>
        <v>0</v>
      </c>
      <c r="I1553" s="0" t="n">
        <f aca="false">IF(C1553=1,MIN(G1553-H1553,Assumptions!$C$13,P1552),0)</f>
        <v>0</v>
      </c>
      <c r="J1553" s="0" t="n">
        <f aca="false">H1553+I1553</f>
        <v>0</v>
      </c>
      <c r="K1553" s="0" t="n">
        <f aca="false">MIN(IF(C1553=1,F1553-H1553,F1553),Assumptions!$C$13,MAX(0,($B$5-P1552)/$B$6))</f>
        <v>9.729292</v>
      </c>
      <c r="L1553" s="0" t="n">
        <f aca="false">IF(C1553=1,0,MIN(F1553-K1553,Assumptions!$C$15,MAX(0,$B$10-O1552-M1553)))</f>
        <v>0</v>
      </c>
      <c r="M1553" s="0" t="n">
        <f aca="false">'Profiles 8760'!H1542</f>
        <v>240800</v>
      </c>
      <c r="N1553" s="0" t="n">
        <f aca="false">J1553+L1553</f>
        <v>0</v>
      </c>
      <c r="O1553" s="0" t="n">
        <f aca="false">O1552+N1553</f>
        <v>129641.888236517</v>
      </c>
      <c r="P1553" s="0" t="n">
        <f aca="false">MIN($B$5,P1552+K1553*$B$6-I1553)</f>
        <v>209.47659360144</v>
      </c>
      <c r="Q1553" s="0" t="n">
        <f aca="false">MAX(0,F1553-H1553-K1553-L1553)</f>
        <v>0</v>
      </c>
    </row>
    <row r="1554" customFormat="false" ht="15" hidden="false" customHeight="false" outlineLevel="0" collapsed="false">
      <c r="A1554" s="0" t="n">
        <f aca="false">'Profiles 8760'!A1543</f>
        <v>1541</v>
      </c>
      <c r="B1554" s="0" t="n">
        <f aca="false">'Profiles 8760'!B1543</f>
        <v>3</v>
      </c>
      <c r="C1554" s="0" t="n">
        <f aca="false">'Profiles 8760'!E1543</f>
        <v>0</v>
      </c>
      <c r="D1554" s="0" t="n">
        <f aca="false">'Profiles 8760'!F1543</f>
        <v>0</v>
      </c>
      <c r="E1554" s="0" t="n">
        <f aca="false">'Profiles 8760'!G1543</f>
        <v>0.224082</v>
      </c>
      <c r="F1554" s="0" t="n">
        <f aca="false">D1554*Assumptions!$C$11*$B$7+E1554*Assumptions!$C$12*$B$8</f>
        <v>9.1649538</v>
      </c>
      <c r="G1554" s="0" t="n">
        <f aca="false">C1554*Assumptions!$C$15</f>
        <v>0</v>
      </c>
      <c r="H1554" s="0" t="n">
        <f aca="false">MIN(F1554,G1554)</f>
        <v>0</v>
      </c>
      <c r="I1554" s="0" t="n">
        <f aca="false">IF(C1554=1,MIN(G1554-H1554,Assumptions!$C$13,P1553),0)</f>
        <v>0</v>
      </c>
      <c r="J1554" s="0" t="n">
        <f aca="false">H1554+I1554</f>
        <v>0</v>
      </c>
      <c r="K1554" s="0" t="n">
        <f aca="false">MIN(IF(C1554=1,F1554-H1554,F1554),Assumptions!$C$13,MAX(0,($B$5-P1553)/$B$6))</f>
        <v>9.1649538</v>
      </c>
      <c r="L1554" s="0" t="n">
        <f aca="false">IF(C1554=1,0,MIN(F1554-K1554,Assumptions!$C$15,MAX(0,$B$10-O1553-M1554)))</f>
        <v>0</v>
      </c>
      <c r="M1554" s="0" t="n">
        <f aca="false">'Profiles 8760'!H1543</f>
        <v>240800</v>
      </c>
      <c r="N1554" s="0" t="n">
        <f aca="false">J1554+L1554</f>
        <v>0</v>
      </c>
      <c r="O1554" s="0" t="n">
        <f aca="false">O1553+N1554</f>
        <v>129641.888236517</v>
      </c>
      <c r="P1554" s="0" t="n">
        <f aca="false">MIN($B$5,P1553+K1554*$B$6-I1554)</f>
        <v>217.42077555528</v>
      </c>
      <c r="Q1554" s="0" t="n">
        <f aca="false">MAX(0,F1554-H1554-K1554-L1554)</f>
        <v>0</v>
      </c>
    </row>
    <row r="1555" customFormat="false" ht="15" hidden="false" customHeight="false" outlineLevel="0" collapsed="false">
      <c r="A1555" s="0" t="n">
        <f aca="false">'Profiles 8760'!A1544</f>
        <v>1542</v>
      </c>
      <c r="B1555" s="0" t="n">
        <f aca="false">'Profiles 8760'!B1544</f>
        <v>3</v>
      </c>
      <c r="C1555" s="0" t="n">
        <f aca="false">'Profiles 8760'!E1544</f>
        <v>0</v>
      </c>
      <c r="D1555" s="0" t="n">
        <f aca="false">'Profiles 8760'!F1544</f>
        <v>0</v>
      </c>
      <c r="E1555" s="0" t="n">
        <f aca="false">'Profiles 8760'!G1544</f>
        <v>0.420117</v>
      </c>
      <c r="F1555" s="0" t="n">
        <f aca="false">D1555*Assumptions!$C$11*$B$7+E1555*Assumptions!$C$12*$B$8</f>
        <v>17.1827853</v>
      </c>
      <c r="G1555" s="0" t="n">
        <f aca="false">C1555*Assumptions!$C$15</f>
        <v>0</v>
      </c>
      <c r="H1555" s="0" t="n">
        <f aca="false">MIN(F1555,G1555)</f>
        <v>0</v>
      </c>
      <c r="I1555" s="0" t="n">
        <f aca="false">IF(C1555=1,MIN(G1555-H1555,Assumptions!$C$13,P1554),0)</f>
        <v>0</v>
      </c>
      <c r="J1555" s="0" t="n">
        <f aca="false">H1555+I1555</f>
        <v>0</v>
      </c>
      <c r="K1555" s="0" t="n">
        <f aca="false">MIN(IF(C1555=1,F1555-H1555,F1555),Assumptions!$C$13,MAX(0,($B$5-P1554)/$B$6))</f>
        <v>17.1827853</v>
      </c>
      <c r="L1555" s="0" t="n">
        <f aca="false">IF(C1555=1,0,MIN(F1555-K1555,Assumptions!$C$15,MAX(0,$B$10-O1554-M1555)))</f>
        <v>0</v>
      </c>
      <c r="M1555" s="0" t="n">
        <f aca="false">'Profiles 8760'!H1544</f>
        <v>240800</v>
      </c>
      <c r="N1555" s="0" t="n">
        <f aca="false">J1555+L1555</f>
        <v>0</v>
      </c>
      <c r="O1555" s="0" t="n">
        <f aca="false">O1554+N1555</f>
        <v>129641.888236517</v>
      </c>
      <c r="P1555" s="0" t="n">
        <f aca="false">MIN($B$5,P1554+K1555*$B$6-I1555)</f>
        <v>232.31481385332</v>
      </c>
      <c r="Q1555" s="0" t="n">
        <f aca="false">MAX(0,F1555-H1555-K1555-L1555)</f>
        <v>0</v>
      </c>
    </row>
    <row r="1556" customFormat="false" ht="15" hidden="false" customHeight="false" outlineLevel="0" collapsed="false">
      <c r="A1556" s="0" t="n">
        <f aca="false">'Profiles 8760'!A1545</f>
        <v>1543</v>
      </c>
      <c r="B1556" s="0" t="n">
        <f aca="false">'Profiles 8760'!B1545</f>
        <v>3</v>
      </c>
      <c r="C1556" s="0" t="n">
        <f aca="false">'Profiles 8760'!E1545</f>
        <v>0</v>
      </c>
      <c r="D1556" s="0" t="n">
        <f aca="false">'Profiles 8760'!F1545</f>
        <v>0</v>
      </c>
      <c r="E1556" s="0" t="n">
        <f aca="false">'Profiles 8760'!G1545</f>
        <v>0.421197</v>
      </c>
      <c r="F1556" s="0" t="n">
        <f aca="false">D1556*Assumptions!$C$11*$B$7+E1556*Assumptions!$C$12*$B$8</f>
        <v>17.2269573</v>
      </c>
      <c r="G1556" s="0" t="n">
        <f aca="false">C1556*Assumptions!$C$15</f>
        <v>0</v>
      </c>
      <c r="H1556" s="0" t="n">
        <f aca="false">MIN(F1556,G1556)</f>
        <v>0</v>
      </c>
      <c r="I1556" s="0" t="n">
        <f aca="false">IF(C1556=1,MIN(G1556-H1556,Assumptions!$C$13,P1555),0)</f>
        <v>0</v>
      </c>
      <c r="J1556" s="0" t="n">
        <f aca="false">H1556+I1556</f>
        <v>0</v>
      </c>
      <c r="K1556" s="0" t="n">
        <f aca="false">MIN(IF(C1556=1,F1556-H1556,F1556),Assumptions!$C$13,MAX(0,($B$5-P1555)/$B$6))</f>
        <v>17.2269573</v>
      </c>
      <c r="L1556" s="0" t="n">
        <f aca="false">IF(C1556=1,0,MIN(F1556-K1556,Assumptions!$C$15,MAX(0,$B$10-O1555-M1556)))</f>
        <v>0</v>
      </c>
      <c r="M1556" s="0" t="n">
        <f aca="false">'Profiles 8760'!H1545</f>
        <v>240800</v>
      </c>
      <c r="N1556" s="0" t="n">
        <f aca="false">J1556+L1556</f>
        <v>0</v>
      </c>
      <c r="O1556" s="0" t="n">
        <f aca="false">O1555+N1556</f>
        <v>129641.888236517</v>
      </c>
      <c r="P1556" s="0" t="n">
        <f aca="false">MIN($B$5,P1555+K1556*$B$6-I1556)</f>
        <v>247.24714044096</v>
      </c>
      <c r="Q1556" s="0" t="n">
        <f aca="false">MAX(0,F1556-H1556-K1556-L1556)</f>
        <v>0</v>
      </c>
    </row>
    <row r="1557" customFormat="false" ht="15" hidden="false" customHeight="false" outlineLevel="0" collapsed="false">
      <c r="A1557" s="0" t="n">
        <f aca="false">'Profiles 8760'!A1546</f>
        <v>1544</v>
      </c>
      <c r="B1557" s="0" t="n">
        <f aca="false">'Profiles 8760'!B1546</f>
        <v>3</v>
      </c>
      <c r="C1557" s="0" t="n">
        <f aca="false">'Profiles 8760'!E1546</f>
        <v>1</v>
      </c>
      <c r="D1557" s="0" t="n">
        <f aca="false">'Profiles 8760'!F1546</f>
        <v>0.275403</v>
      </c>
      <c r="E1557" s="0" t="n">
        <f aca="false">'Profiles 8760'!G1546</f>
        <v>0.329902</v>
      </c>
      <c r="F1557" s="0" t="n">
        <f aca="false">D1557*Assumptions!$C$11*$B$7+E1557*Assumptions!$C$12*$B$8</f>
        <v>93.0293782</v>
      </c>
      <c r="G1557" s="0" t="n">
        <f aca="false">C1557*Assumptions!$C$15</f>
        <v>200</v>
      </c>
      <c r="H1557" s="0" t="n">
        <f aca="false">MIN(F1557,G1557)</f>
        <v>93.0293782</v>
      </c>
      <c r="I1557" s="0" t="n">
        <f aca="false">IF(C1557=1,MIN(G1557-H1557,Assumptions!$C$13,P1556),0)</f>
        <v>106.9706218</v>
      </c>
      <c r="J1557" s="0" t="n">
        <f aca="false">H1557+I1557</f>
        <v>200</v>
      </c>
      <c r="K1557" s="0" t="n">
        <f aca="false">MIN(IF(C1557=1,F1557-H1557,F1557),Assumptions!$C$13,MAX(0,($B$5-P1556)/$B$6))</f>
        <v>0</v>
      </c>
      <c r="L1557" s="0" t="n">
        <f aca="false">IF(C1557=1,0,MIN(F1557-K1557,Assumptions!$C$15,MAX(0,$B$10-O1556-M1557)))</f>
        <v>0</v>
      </c>
      <c r="M1557" s="0" t="n">
        <f aca="false">'Profiles 8760'!H1546</f>
        <v>240600</v>
      </c>
      <c r="N1557" s="0" t="n">
        <f aca="false">J1557+L1557</f>
        <v>200</v>
      </c>
      <c r="O1557" s="0" t="n">
        <f aca="false">O1556+N1557</f>
        <v>129841.888236517</v>
      </c>
      <c r="P1557" s="0" t="n">
        <f aca="false">MIN($B$5,P1556+K1557*$B$6-I1557)</f>
        <v>140.27651864096</v>
      </c>
      <c r="Q1557" s="0" t="n">
        <f aca="false">MAX(0,F1557-H1557-K1557-L1557)</f>
        <v>0</v>
      </c>
    </row>
    <row r="1558" customFormat="false" ht="15" hidden="false" customHeight="false" outlineLevel="0" collapsed="false">
      <c r="A1558" s="0" t="n">
        <f aca="false">'Profiles 8760'!A1547</f>
        <v>1545</v>
      </c>
      <c r="B1558" s="0" t="n">
        <f aca="false">'Profiles 8760'!B1547</f>
        <v>3</v>
      </c>
      <c r="C1558" s="0" t="n">
        <f aca="false">'Profiles 8760'!E1547</f>
        <v>1</v>
      </c>
      <c r="D1558" s="0" t="n">
        <f aca="false">'Profiles 8760'!F1547</f>
        <v>0.669937</v>
      </c>
      <c r="E1558" s="0" t="n">
        <f aca="false">'Profiles 8760'!G1547</f>
        <v>0.390071</v>
      </c>
      <c r="F1558" s="0" t="n">
        <f aca="false">D1558*Assumptions!$C$11*$B$7+E1558*Assumptions!$C$12*$B$8</f>
        <v>209.4317095</v>
      </c>
      <c r="G1558" s="0" t="n">
        <f aca="false">C1558*Assumptions!$C$15</f>
        <v>200</v>
      </c>
      <c r="H1558" s="0" t="n">
        <f aca="false">MIN(F1558,G1558)</f>
        <v>200</v>
      </c>
      <c r="I1558" s="0" t="n">
        <f aca="false">IF(C1558=1,MIN(G1558-H1558,Assumptions!$C$13,P1557),0)</f>
        <v>0</v>
      </c>
      <c r="J1558" s="0" t="n">
        <f aca="false">H1558+I1558</f>
        <v>200</v>
      </c>
      <c r="K1558" s="0" t="n">
        <f aca="false">MIN(IF(C1558=1,F1558-H1558,F1558),Assumptions!$C$13,MAX(0,($B$5-P1557)/$B$6))</f>
        <v>9.43170950000001</v>
      </c>
      <c r="L1558" s="0" t="n">
        <f aca="false">IF(C1558=1,0,MIN(F1558-K1558,Assumptions!$C$15,MAX(0,$B$10-O1557-M1558)))</f>
        <v>0</v>
      </c>
      <c r="M1558" s="0" t="n">
        <f aca="false">'Profiles 8760'!H1547</f>
        <v>240400</v>
      </c>
      <c r="N1558" s="0" t="n">
        <f aca="false">J1558+L1558</f>
        <v>200</v>
      </c>
      <c r="O1558" s="0" t="n">
        <f aca="false">O1557+N1558</f>
        <v>130041.888236517</v>
      </c>
      <c r="P1558" s="0" t="n">
        <f aca="false">MIN($B$5,P1557+K1558*$B$6-I1558)</f>
        <v>148.45192443556</v>
      </c>
      <c r="Q1558" s="0" t="n">
        <f aca="false">MAX(0,F1558-H1558-K1558-L1558)</f>
        <v>0</v>
      </c>
    </row>
    <row r="1559" customFormat="false" ht="15" hidden="false" customHeight="false" outlineLevel="0" collapsed="false">
      <c r="A1559" s="0" t="n">
        <f aca="false">'Profiles 8760'!A1548</f>
        <v>1546</v>
      </c>
      <c r="B1559" s="0" t="n">
        <f aca="false">'Profiles 8760'!B1548</f>
        <v>3</v>
      </c>
      <c r="C1559" s="0" t="n">
        <f aca="false">'Profiles 8760'!E1548</f>
        <v>0</v>
      </c>
      <c r="D1559" s="0" t="n">
        <f aca="false">'Profiles 8760'!F1548</f>
        <v>1</v>
      </c>
      <c r="E1559" s="0" t="n">
        <f aca="false">'Profiles 8760'!G1548</f>
        <v>0.346386</v>
      </c>
      <c r="F1559" s="0" t="n">
        <f aca="false">D1559*Assumptions!$C$11*$B$7+E1559*Assumptions!$C$12*$B$8</f>
        <v>302.9671874</v>
      </c>
      <c r="G1559" s="0" t="n">
        <f aca="false">C1559*Assumptions!$C$15</f>
        <v>0</v>
      </c>
      <c r="H1559" s="0" t="n">
        <f aca="false">MIN(F1559,G1559)</f>
        <v>0</v>
      </c>
      <c r="I1559" s="0" t="n">
        <f aca="false">IF(C1559=1,MIN(G1559-H1559,Assumptions!$C$13,P1558),0)</f>
        <v>0</v>
      </c>
      <c r="J1559" s="0" t="n">
        <f aca="false">H1559+I1559</f>
        <v>0</v>
      </c>
      <c r="K1559" s="0" t="n">
        <f aca="false">MIN(IF(C1559=1,F1559-H1559,F1559),Assumptions!$C$13,MAX(0,($B$5-P1558)/$B$6))</f>
        <v>180</v>
      </c>
      <c r="L1559" s="0" t="n">
        <f aca="false">IF(C1559=1,0,MIN(F1559-K1559,Assumptions!$C$15,MAX(0,$B$10-O1558-M1559)))</f>
        <v>122.9671874</v>
      </c>
      <c r="M1559" s="0" t="n">
        <f aca="false">'Profiles 8760'!H1548</f>
        <v>240400</v>
      </c>
      <c r="N1559" s="0" t="n">
        <f aca="false">J1559+L1559</f>
        <v>122.9671874</v>
      </c>
      <c r="O1559" s="0" t="n">
        <f aca="false">O1558+N1559</f>
        <v>130164.855423917</v>
      </c>
      <c r="P1559" s="0" t="n">
        <f aca="false">MIN($B$5,P1558+K1559*$B$6-I1559)</f>
        <v>304.47592443556</v>
      </c>
      <c r="Q1559" s="0" t="n">
        <f aca="false">MAX(0,F1559-H1559-K1559-L1559)</f>
        <v>0</v>
      </c>
    </row>
    <row r="1560" customFormat="false" ht="15" hidden="false" customHeight="false" outlineLevel="0" collapsed="false">
      <c r="A1560" s="0" t="n">
        <f aca="false">'Profiles 8760'!A1549</f>
        <v>1547</v>
      </c>
      <c r="B1560" s="0" t="n">
        <f aca="false">'Profiles 8760'!B1549</f>
        <v>3</v>
      </c>
      <c r="C1560" s="0" t="n">
        <f aca="false">'Profiles 8760'!E1549</f>
        <v>0</v>
      </c>
      <c r="D1560" s="0" t="n">
        <f aca="false">'Profiles 8760'!F1549</f>
        <v>1</v>
      </c>
      <c r="E1560" s="0" t="n">
        <f aca="false">'Profiles 8760'!G1549</f>
        <v>0.232036</v>
      </c>
      <c r="F1560" s="0" t="n">
        <f aca="false">D1560*Assumptions!$C$11*$B$7+E1560*Assumptions!$C$12*$B$8</f>
        <v>298.2902724</v>
      </c>
      <c r="G1560" s="0" t="n">
        <f aca="false">C1560*Assumptions!$C$15</f>
        <v>0</v>
      </c>
      <c r="H1560" s="0" t="n">
        <f aca="false">MIN(F1560,G1560)</f>
        <v>0</v>
      </c>
      <c r="I1560" s="0" t="n">
        <f aca="false">IF(C1560=1,MIN(G1560-H1560,Assumptions!$C$13,P1559),0)</f>
        <v>0</v>
      </c>
      <c r="J1560" s="0" t="n">
        <f aca="false">H1560+I1560</f>
        <v>0</v>
      </c>
      <c r="K1560" s="0" t="n">
        <f aca="false">MIN(IF(C1560=1,F1560-H1560,F1560),Assumptions!$C$13,MAX(0,($B$5-P1559)/$B$6))</f>
        <v>180</v>
      </c>
      <c r="L1560" s="0" t="n">
        <f aca="false">IF(C1560=1,0,MIN(F1560-K1560,Assumptions!$C$15,MAX(0,$B$10-O1559-M1560)))</f>
        <v>118.2902724</v>
      </c>
      <c r="M1560" s="0" t="n">
        <f aca="false">'Profiles 8760'!H1549</f>
        <v>240400</v>
      </c>
      <c r="N1560" s="0" t="n">
        <f aca="false">J1560+L1560</f>
        <v>118.2902724</v>
      </c>
      <c r="O1560" s="0" t="n">
        <f aca="false">O1559+N1560</f>
        <v>130283.145696317</v>
      </c>
      <c r="P1560" s="0" t="n">
        <f aca="false">MIN($B$5,P1559+K1560*$B$6-I1560)</f>
        <v>460.49992443556</v>
      </c>
      <c r="Q1560" s="0" t="n">
        <f aca="false">MAX(0,F1560-H1560-K1560-L1560)</f>
        <v>0</v>
      </c>
    </row>
    <row r="1561" customFormat="false" ht="15" hidden="false" customHeight="false" outlineLevel="0" collapsed="false">
      <c r="A1561" s="0" t="n">
        <f aca="false">'Profiles 8760'!A1550</f>
        <v>1548</v>
      </c>
      <c r="B1561" s="0" t="n">
        <f aca="false">'Profiles 8760'!B1550</f>
        <v>3</v>
      </c>
      <c r="C1561" s="0" t="n">
        <f aca="false">'Profiles 8760'!E1550</f>
        <v>0</v>
      </c>
      <c r="D1561" s="0" t="n">
        <f aca="false">'Profiles 8760'!F1550</f>
        <v>1</v>
      </c>
      <c r="E1561" s="0" t="n">
        <f aca="false">'Profiles 8760'!G1550</f>
        <v>0.316034</v>
      </c>
      <c r="F1561" s="0" t="n">
        <f aca="false">D1561*Assumptions!$C$11*$B$7+E1561*Assumptions!$C$12*$B$8</f>
        <v>301.7257906</v>
      </c>
      <c r="G1561" s="0" t="n">
        <f aca="false">C1561*Assumptions!$C$15</f>
        <v>0</v>
      </c>
      <c r="H1561" s="0" t="n">
        <f aca="false">MIN(F1561,G1561)</f>
        <v>0</v>
      </c>
      <c r="I1561" s="0" t="n">
        <f aca="false">IF(C1561=1,MIN(G1561-H1561,Assumptions!$C$13,P1560),0)</f>
        <v>0</v>
      </c>
      <c r="J1561" s="0" t="n">
        <f aca="false">H1561+I1561</f>
        <v>0</v>
      </c>
      <c r="K1561" s="0" t="n">
        <f aca="false">MIN(IF(C1561=1,F1561-H1561,F1561),Assumptions!$C$13,MAX(0,($B$5-P1560)/$B$6))</f>
        <v>58.0411577808491</v>
      </c>
      <c r="L1561" s="0" t="n">
        <f aca="false">IF(C1561=1,0,MIN(F1561-K1561,Assumptions!$C$15,MAX(0,$B$10-O1560-M1561)))</f>
        <v>200</v>
      </c>
      <c r="M1561" s="0" t="n">
        <f aca="false">'Profiles 8760'!H1550</f>
        <v>240400</v>
      </c>
      <c r="N1561" s="0" t="n">
        <f aca="false">J1561+L1561</f>
        <v>200</v>
      </c>
      <c r="O1561" s="0" t="n">
        <f aca="false">O1560+N1561</f>
        <v>130483.145696317</v>
      </c>
      <c r="P1561" s="0" t="n">
        <f aca="false">MIN($B$5,P1560+K1561*$B$6-I1561)</f>
        <v>510.81</v>
      </c>
      <c r="Q1561" s="0" t="n">
        <f aca="false">MAX(0,F1561-H1561-K1561-L1561)</f>
        <v>43.6846328191509</v>
      </c>
    </row>
    <row r="1562" customFormat="false" ht="15" hidden="false" customHeight="false" outlineLevel="0" collapsed="false">
      <c r="A1562" s="0" t="n">
        <f aca="false">'Profiles 8760'!A1551</f>
        <v>1549</v>
      </c>
      <c r="B1562" s="0" t="n">
        <f aca="false">'Profiles 8760'!B1551</f>
        <v>3</v>
      </c>
      <c r="C1562" s="0" t="n">
        <f aca="false">'Profiles 8760'!E1551</f>
        <v>0</v>
      </c>
      <c r="D1562" s="0" t="n">
        <f aca="false">'Profiles 8760'!F1551</f>
        <v>1</v>
      </c>
      <c r="E1562" s="0" t="n">
        <f aca="false">'Profiles 8760'!G1551</f>
        <v>0.246958</v>
      </c>
      <c r="F1562" s="0" t="n">
        <f aca="false">D1562*Assumptions!$C$11*$B$7+E1562*Assumptions!$C$12*$B$8</f>
        <v>298.9005822</v>
      </c>
      <c r="G1562" s="0" t="n">
        <f aca="false">C1562*Assumptions!$C$15</f>
        <v>0</v>
      </c>
      <c r="H1562" s="0" t="n">
        <f aca="false">MIN(F1562,G1562)</f>
        <v>0</v>
      </c>
      <c r="I1562" s="0" t="n">
        <f aca="false">IF(C1562=1,MIN(G1562-H1562,Assumptions!$C$13,P1561),0)</f>
        <v>0</v>
      </c>
      <c r="J1562" s="0" t="n">
        <f aca="false">H1562+I1562</f>
        <v>0</v>
      </c>
      <c r="K1562" s="0" t="n">
        <f aca="false">MIN(IF(C1562=1,F1562-H1562,F1562),Assumptions!$C$13,MAX(0,($B$5-P1561)/$B$6))</f>
        <v>0</v>
      </c>
      <c r="L1562" s="0" t="n">
        <f aca="false">IF(C1562=1,0,MIN(F1562-K1562,Assumptions!$C$15,MAX(0,$B$10-O1561-M1562)))</f>
        <v>200</v>
      </c>
      <c r="M1562" s="0" t="n">
        <f aca="false">'Profiles 8760'!H1551</f>
        <v>240400</v>
      </c>
      <c r="N1562" s="0" t="n">
        <f aca="false">J1562+L1562</f>
        <v>200</v>
      </c>
      <c r="O1562" s="0" t="n">
        <f aca="false">O1561+N1562</f>
        <v>130683.145696317</v>
      </c>
      <c r="P1562" s="0" t="n">
        <f aca="false">MIN($B$5,P1561+K1562*$B$6-I1562)</f>
        <v>510.81</v>
      </c>
      <c r="Q1562" s="0" t="n">
        <f aca="false">MAX(0,F1562-H1562-K1562-L1562)</f>
        <v>98.9005822</v>
      </c>
    </row>
    <row r="1563" customFormat="false" ht="15" hidden="false" customHeight="false" outlineLevel="0" collapsed="false">
      <c r="A1563" s="0" t="n">
        <f aca="false">'Profiles 8760'!A1552</f>
        <v>1550</v>
      </c>
      <c r="B1563" s="0" t="n">
        <f aca="false">'Profiles 8760'!B1552</f>
        <v>3</v>
      </c>
      <c r="C1563" s="0" t="n">
        <f aca="false">'Profiles 8760'!E1552</f>
        <v>0</v>
      </c>
      <c r="D1563" s="0" t="n">
        <f aca="false">'Profiles 8760'!F1552</f>
        <v>1</v>
      </c>
      <c r="E1563" s="0" t="n">
        <f aca="false">'Profiles 8760'!G1552</f>
        <v>0.29288</v>
      </c>
      <c r="F1563" s="0" t="n">
        <f aca="false">D1563*Assumptions!$C$11*$B$7+E1563*Assumptions!$C$12*$B$8</f>
        <v>300.778792</v>
      </c>
      <c r="G1563" s="0" t="n">
        <f aca="false">C1563*Assumptions!$C$15</f>
        <v>0</v>
      </c>
      <c r="H1563" s="0" t="n">
        <f aca="false">MIN(F1563,G1563)</f>
        <v>0</v>
      </c>
      <c r="I1563" s="0" t="n">
        <f aca="false">IF(C1563=1,MIN(G1563-H1563,Assumptions!$C$13,P1562),0)</f>
        <v>0</v>
      </c>
      <c r="J1563" s="0" t="n">
        <f aca="false">H1563+I1563</f>
        <v>0</v>
      </c>
      <c r="K1563" s="0" t="n">
        <f aca="false">MIN(IF(C1563=1,F1563-H1563,F1563),Assumptions!$C$13,MAX(0,($B$5-P1562)/$B$6))</f>
        <v>0</v>
      </c>
      <c r="L1563" s="0" t="n">
        <f aca="false">IF(C1563=1,0,MIN(F1563-K1563,Assumptions!$C$15,MAX(0,$B$10-O1562-M1563)))</f>
        <v>200</v>
      </c>
      <c r="M1563" s="0" t="n">
        <f aca="false">'Profiles 8760'!H1552</f>
        <v>240400</v>
      </c>
      <c r="N1563" s="0" t="n">
        <f aca="false">J1563+L1563</f>
        <v>200</v>
      </c>
      <c r="O1563" s="0" t="n">
        <f aca="false">O1562+N1563</f>
        <v>130883.145696317</v>
      </c>
      <c r="P1563" s="0" t="n">
        <f aca="false">MIN($B$5,P1562+K1563*$B$6-I1563)</f>
        <v>510.81</v>
      </c>
      <c r="Q1563" s="0" t="n">
        <f aca="false">MAX(0,F1563-H1563-K1563-L1563)</f>
        <v>100.778792</v>
      </c>
    </row>
    <row r="1564" customFormat="false" ht="15" hidden="false" customHeight="false" outlineLevel="0" collapsed="false">
      <c r="A1564" s="0" t="n">
        <f aca="false">'Profiles 8760'!A1553</f>
        <v>1551</v>
      </c>
      <c r="B1564" s="0" t="n">
        <f aca="false">'Profiles 8760'!B1553</f>
        <v>3</v>
      </c>
      <c r="C1564" s="0" t="n">
        <f aca="false">'Profiles 8760'!E1553</f>
        <v>0</v>
      </c>
      <c r="D1564" s="0" t="n">
        <f aca="false">'Profiles 8760'!F1553</f>
        <v>1</v>
      </c>
      <c r="E1564" s="0" t="n">
        <f aca="false">'Profiles 8760'!G1553</f>
        <v>0.32227</v>
      </c>
      <c r="F1564" s="0" t="n">
        <f aca="false">D1564*Assumptions!$C$11*$B$7+E1564*Assumptions!$C$12*$B$8</f>
        <v>301.980843</v>
      </c>
      <c r="G1564" s="0" t="n">
        <f aca="false">C1564*Assumptions!$C$15</f>
        <v>0</v>
      </c>
      <c r="H1564" s="0" t="n">
        <f aca="false">MIN(F1564,G1564)</f>
        <v>0</v>
      </c>
      <c r="I1564" s="0" t="n">
        <f aca="false">IF(C1564=1,MIN(G1564-H1564,Assumptions!$C$13,P1563),0)</f>
        <v>0</v>
      </c>
      <c r="J1564" s="0" t="n">
        <f aca="false">H1564+I1564</f>
        <v>0</v>
      </c>
      <c r="K1564" s="0" t="n">
        <f aca="false">MIN(IF(C1564=1,F1564-H1564,F1564),Assumptions!$C$13,MAX(0,($B$5-P1563)/$B$6))</f>
        <v>0</v>
      </c>
      <c r="L1564" s="0" t="n">
        <f aca="false">IF(C1564=1,0,MIN(F1564-K1564,Assumptions!$C$15,MAX(0,$B$10-O1563-M1564)))</f>
        <v>200</v>
      </c>
      <c r="M1564" s="0" t="n">
        <f aca="false">'Profiles 8760'!H1553</f>
        <v>240400</v>
      </c>
      <c r="N1564" s="0" t="n">
        <f aca="false">J1564+L1564</f>
        <v>200</v>
      </c>
      <c r="O1564" s="0" t="n">
        <f aca="false">O1563+N1564</f>
        <v>131083.145696317</v>
      </c>
      <c r="P1564" s="0" t="n">
        <f aca="false">MIN($B$5,P1563+K1564*$B$6-I1564)</f>
        <v>510.81</v>
      </c>
      <c r="Q1564" s="0" t="n">
        <f aca="false">MAX(0,F1564-H1564-K1564-L1564)</f>
        <v>101.980843</v>
      </c>
    </row>
    <row r="1565" customFormat="false" ht="15" hidden="false" customHeight="false" outlineLevel="0" collapsed="false">
      <c r="A1565" s="0" t="n">
        <f aca="false">'Profiles 8760'!A1554</f>
        <v>1552</v>
      </c>
      <c r="B1565" s="0" t="n">
        <f aca="false">'Profiles 8760'!B1554</f>
        <v>3</v>
      </c>
      <c r="C1565" s="0" t="n">
        <f aca="false">'Profiles 8760'!E1554</f>
        <v>0</v>
      </c>
      <c r="D1565" s="0" t="n">
        <f aca="false">'Profiles 8760'!F1554</f>
        <v>1</v>
      </c>
      <c r="E1565" s="0" t="n">
        <f aca="false">'Profiles 8760'!G1554</f>
        <v>0.388914</v>
      </c>
      <c r="F1565" s="0" t="n">
        <f aca="false">D1565*Assumptions!$C$11*$B$7+E1565*Assumptions!$C$12*$B$8</f>
        <v>304.7065826</v>
      </c>
      <c r="G1565" s="0" t="n">
        <f aca="false">C1565*Assumptions!$C$15</f>
        <v>0</v>
      </c>
      <c r="H1565" s="0" t="n">
        <f aca="false">MIN(F1565,G1565)</f>
        <v>0</v>
      </c>
      <c r="I1565" s="0" t="n">
        <f aca="false">IF(C1565=1,MIN(G1565-H1565,Assumptions!$C$13,P1564),0)</f>
        <v>0</v>
      </c>
      <c r="J1565" s="0" t="n">
        <f aca="false">H1565+I1565</f>
        <v>0</v>
      </c>
      <c r="K1565" s="0" t="n">
        <f aca="false">MIN(IF(C1565=1,F1565-H1565,F1565),Assumptions!$C$13,MAX(0,($B$5-P1564)/$B$6))</f>
        <v>0</v>
      </c>
      <c r="L1565" s="0" t="n">
        <f aca="false">IF(C1565=1,0,MIN(F1565-K1565,Assumptions!$C$15,MAX(0,$B$10-O1564-M1565)))</f>
        <v>200</v>
      </c>
      <c r="M1565" s="0" t="n">
        <f aca="false">'Profiles 8760'!H1554</f>
        <v>240400</v>
      </c>
      <c r="N1565" s="0" t="n">
        <f aca="false">J1565+L1565</f>
        <v>200</v>
      </c>
      <c r="O1565" s="0" t="n">
        <f aca="false">O1564+N1565</f>
        <v>131283.145696317</v>
      </c>
      <c r="P1565" s="0" t="n">
        <f aca="false">MIN($B$5,P1564+K1565*$B$6-I1565)</f>
        <v>510.81</v>
      </c>
      <c r="Q1565" s="0" t="n">
        <f aca="false">MAX(0,F1565-H1565-K1565-L1565)</f>
        <v>104.7065826</v>
      </c>
    </row>
    <row r="1566" customFormat="false" ht="15" hidden="false" customHeight="false" outlineLevel="0" collapsed="false">
      <c r="A1566" s="0" t="n">
        <f aca="false">'Profiles 8760'!A1555</f>
        <v>1553</v>
      </c>
      <c r="B1566" s="0" t="n">
        <f aca="false">'Profiles 8760'!B1555</f>
        <v>3</v>
      </c>
      <c r="C1566" s="0" t="n">
        <f aca="false">'Profiles 8760'!E1555</f>
        <v>0</v>
      </c>
      <c r="D1566" s="0" t="n">
        <f aca="false">'Profiles 8760'!F1555</f>
        <v>0.669937</v>
      </c>
      <c r="E1566" s="0" t="n">
        <f aca="false">'Profiles 8760'!G1555</f>
        <v>0.360102</v>
      </c>
      <c r="F1566" s="0" t="n">
        <f aca="false">D1566*Assumptions!$C$11*$B$7+E1566*Assumptions!$C$12*$B$8</f>
        <v>208.2059774</v>
      </c>
      <c r="G1566" s="0" t="n">
        <f aca="false">C1566*Assumptions!$C$15</f>
        <v>0</v>
      </c>
      <c r="H1566" s="0" t="n">
        <f aca="false">MIN(F1566,G1566)</f>
        <v>0</v>
      </c>
      <c r="I1566" s="0" t="n">
        <f aca="false">IF(C1566=1,MIN(G1566-H1566,Assumptions!$C$13,P1565),0)</f>
        <v>0</v>
      </c>
      <c r="J1566" s="0" t="n">
        <f aca="false">H1566+I1566</f>
        <v>0</v>
      </c>
      <c r="K1566" s="0" t="n">
        <f aca="false">MIN(IF(C1566=1,F1566-H1566,F1566),Assumptions!$C$13,MAX(0,($B$5-P1565)/$B$6))</f>
        <v>0</v>
      </c>
      <c r="L1566" s="0" t="n">
        <f aca="false">IF(C1566=1,0,MIN(F1566-K1566,Assumptions!$C$15,MAX(0,$B$10-O1565-M1566)))</f>
        <v>200</v>
      </c>
      <c r="M1566" s="0" t="n">
        <f aca="false">'Profiles 8760'!H1555</f>
        <v>240400</v>
      </c>
      <c r="N1566" s="0" t="n">
        <f aca="false">J1566+L1566</f>
        <v>200</v>
      </c>
      <c r="O1566" s="0" t="n">
        <f aca="false">O1565+N1566</f>
        <v>131483.145696317</v>
      </c>
      <c r="P1566" s="0" t="n">
        <f aca="false">MIN($B$5,P1565+K1566*$B$6-I1566)</f>
        <v>510.81</v>
      </c>
      <c r="Q1566" s="0" t="n">
        <f aca="false">MAX(0,F1566-H1566-K1566-L1566)</f>
        <v>8.2059774</v>
      </c>
    </row>
    <row r="1567" customFormat="false" ht="15" hidden="false" customHeight="false" outlineLevel="0" collapsed="false">
      <c r="A1567" s="0" t="n">
        <f aca="false">'Profiles 8760'!A1556</f>
        <v>1554</v>
      </c>
      <c r="B1567" s="0" t="n">
        <f aca="false">'Profiles 8760'!B1556</f>
        <v>3</v>
      </c>
      <c r="C1567" s="0" t="n">
        <f aca="false">'Profiles 8760'!E1556</f>
        <v>0</v>
      </c>
      <c r="D1567" s="0" t="n">
        <f aca="false">'Profiles 8760'!F1556</f>
        <v>0.275403</v>
      </c>
      <c r="E1567" s="0" t="n">
        <f aca="false">'Profiles 8760'!G1556</f>
        <v>0.297991</v>
      </c>
      <c r="F1567" s="0" t="n">
        <f aca="false">D1567*Assumptions!$C$11*$B$7+E1567*Assumptions!$C$12*$B$8</f>
        <v>91.7242183</v>
      </c>
      <c r="G1567" s="0" t="n">
        <f aca="false">C1567*Assumptions!$C$15</f>
        <v>0</v>
      </c>
      <c r="H1567" s="0" t="n">
        <f aca="false">MIN(F1567,G1567)</f>
        <v>0</v>
      </c>
      <c r="I1567" s="0" t="n">
        <f aca="false">IF(C1567=1,MIN(G1567-H1567,Assumptions!$C$13,P1566),0)</f>
        <v>0</v>
      </c>
      <c r="J1567" s="0" t="n">
        <f aca="false">H1567+I1567</f>
        <v>0</v>
      </c>
      <c r="K1567" s="0" t="n">
        <f aca="false">MIN(IF(C1567=1,F1567-H1567,F1567),Assumptions!$C$13,MAX(0,($B$5-P1566)/$B$6))</f>
        <v>0</v>
      </c>
      <c r="L1567" s="0" t="n">
        <f aca="false">IF(C1567=1,0,MIN(F1567-K1567,Assumptions!$C$15,MAX(0,$B$10-O1566-M1567)))</f>
        <v>91.7242183</v>
      </c>
      <c r="M1567" s="0" t="n">
        <f aca="false">'Profiles 8760'!H1556</f>
        <v>240400</v>
      </c>
      <c r="N1567" s="0" t="n">
        <f aca="false">J1567+L1567</f>
        <v>91.7242183</v>
      </c>
      <c r="O1567" s="0" t="n">
        <f aca="false">O1566+N1567</f>
        <v>131574.869914617</v>
      </c>
      <c r="P1567" s="0" t="n">
        <f aca="false">MIN($B$5,P1566+K1567*$B$6-I1567)</f>
        <v>510.81</v>
      </c>
      <c r="Q1567" s="0" t="n">
        <f aca="false">MAX(0,F1567-H1567-K1567-L1567)</f>
        <v>0</v>
      </c>
    </row>
    <row r="1568" customFormat="false" ht="15" hidden="false" customHeight="false" outlineLevel="0" collapsed="false">
      <c r="A1568" s="0" t="n">
        <f aca="false">'Profiles 8760'!A1557</f>
        <v>1555</v>
      </c>
      <c r="B1568" s="0" t="n">
        <f aca="false">'Profiles 8760'!B1557</f>
        <v>3</v>
      </c>
      <c r="C1568" s="0" t="n">
        <f aca="false">'Profiles 8760'!E1557</f>
        <v>0</v>
      </c>
      <c r="D1568" s="0" t="n">
        <f aca="false">'Profiles 8760'!F1557</f>
        <v>0</v>
      </c>
      <c r="E1568" s="0" t="n">
        <f aca="false">'Profiles 8760'!G1557</f>
        <v>0.194853</v>
      </c>
      <c r="F1568" s="0" t="n">
        <f aca="false">D1568*Assumptions!$C$11*$B$7+E1568*Assumptions!$C$12*$B$8</f>
        <v>7.9694877</v>
      </c>
      <c r="G1568" s="0" t="n">
        <f aca="false">C1568*Assumptions!$C$15</f>
        <v>0</v>
      </c>
      <c r="H1568" s="0" t="n">
        <f aca="false">MIN(F1568,G1568)</f>
        <v>0</v>
      </c>
      <c r="I1568" s="0" t="n">
        <f aca="false">IF(C1568=1,MIN(G1568-H1568,Assumptions!$C$13,P1567),0)</f>
        <v>0</v>
      </c>
      <c r="J1568" s="0" t="n">
        <f aca="false">H1568+I1568</f>
        <v>0</v>
      </c>
      <c r="K1568" s="0" t="n">
        <f aca="false">MIN(IF(C1568=1,F1568-H1568,F1568),Assumptions!$C$13,MAX(0,($B$5-P1567)/$B$6))</f>
        <v>0</v>
      </c>
      <c r="L1568" s="0" t="n">
        <f aca="false">IF(C1568=1,0,MIN(F1568-K1568,Assumptions!$C$15,MAX(0,$B$10-O1567-M1568)))</f>
        <v>7.9694877</v>
      </c>
      <c r="M1568" s="0" t="n">
        <f aca="false">'Profiles 8760'!H1557</f>
        <v>240400</v>
      </c>
      <c r="N1568" s="0" t="n">
        <f aca="false">J1568+L1568</f>
        <v>7.9694877</v>
      </c>
      <c r="O1568" s="0" t="n">
        <f aca="false">O1567+N1568</f>
        <v>131582.839402317</v>
      </c>
      <c r="P1568" s="0" t="n">
        <f aca="false">MIN($B$5,P1567+K1568*$B$6-I1568)</f>
        <v>510.81</v>
      </c>
      <c r="Q1568" s="0" t="n">
        <f aca="false">MAX(0,F1568-H1568-K1568-L1568)</f>
        <v>0</v>
      </c>
    </row>
    <row r="1569" customFormat="false" ht="15" hidden="false" customHeight="false" outlineLevel="0" collapsed="false">
      <c r="A1569" s="0" t="n">
        <f aca="false">'Profiles 8760'!A1558</f>
        <v>1556</v>
      </c>
      <c r="B1569" s="0" t="n">
        <f aca="false">'Profiles 8760'!B1558</f>
        <v>3</v>
      </c>
      <c r="C1569" s="0" t="n">
        <f aca="false">'Profiles 8760'!E1558</f>
        <v>1</v>
      </c>
      <c r="D1569" s="0" t="n">
        <f aca="false">'Profiles 8760'!F1558</f>
        <v>0</v>
      </c>
      <c r="E1569" s="0" t="n">
        <f aca="false">'Profiles 8760'!G1558</f>
        <v>0.163102</v>
      </c>
      <c r="F1569" s="0" t="n">
        <f aca="false">D1569*Assumptions!$C$11*$B$7+E1569*Assumptions!$C$12*$B$8</f>
        <v>6.6708718</v>
      </c>
      <c r="G1569" s="0" t="n">
        <f aca="false">C1569*Assumptions!$C$15</f>
        <v>200</v>
      </c>
      <c r="H1569" s="0" t="n">
        <f aca="false">MIN(F1569,G1569)</f>
        <v>6.6708718</v>
      </c>
      <c r="I1569" s="0" t="n">
        <f aca="false">IF(C1569=1,MIN(G1569-H1569,Assumptions!$C$13,P1568),0)</f>
        <v>180</v>
      </c>
      <c r="J1569" s="0" t="n">
        <f aca="false">H1569+I1569</f>
        <v>186.6708718</v>
      </c>
      <c r="K1569" s="0" t="n">
        <f aca="false">MIN(IF(C1569=1,F1569-H1569,F1569),Assumptions!$C$13,MAX(0,($B$5-P1568)/$B$6))</f>
        <v>0</v>
      </c>
      <c r="L1569" s="0" t="n">
        <f aca="false">IF(C1569=1,0,MIN(F1569-K1569,Assumptions!$C$15,MAX(0,$B$10-O1568-M1569)))</f>
        <v>0</v>
      </c>
      <c r="M1569" s="0" t="n">
        <f aca="false">'Profiles 8760'!H1558</f>
        <v>240200</v>
      </c>
      <c r="N1569" s="0" t="n">
        <f aca="false">J1569+L1569</f>
        <v>186.6708718</v>
      </c>
      <c r="O1569" s="0" t="n">
        <f aca="false">O1568+N1569</f>
        <v>131769.510274117</v>
      </c>
      <c r="P1569" s="0" t="n">
        <f aca="false">MIN($B$5,P1568+K1569*$B$6-I1569)</f>
        <v>330.81</v>
      </c>
      <c r="Q1569" s="0" t="n">
        <f aca="false">MAX(0,F1569-H1569-K1569-L1569)</f>
        <v>0</v>
      </c>
    </row>
    <row r="1570" customFormat="false" ht="15" hidden="false" customHeight="false" outlineLevel="0" collapsed="false">
      <c r="A1570" s="0" t="n">
        <f aca="false">'Profiles 8760'!A1559</f>
        <v>1557</v>
      </c>
      <c r="B1570" s="0" t="n">
        <f aca="false">'Profiles 8760'!B1559</f>
        <v>3</v>
      </c>
      <c r="C1570" s="0" t="n">
        <f aca="false">'Profiles 8760'!E1559</f>
        <v>1</v>
      </c>
      <c r="D1570" s="0" t="n">
        <f aca="false">'Profiles 8760'!F1559</f>
        <v>0</v>
      </c>
      <c r="E1570" s="0" t="n">
        <f aca="false">'Profiles 8760'!G1559</f>
        <v>0.160252</v>
      </c>
      <c r="F1570" s="0" t="n">
        <f aca="false">D1570*Assumptions!$C$11*$B$7+E1570*Assumptions!$C$12*$B$8</f>
        <v>6.5543068</v>
      </c>
      <c r="G1570" s="0" t="n">
        <f aca="false">C1570*Assumptions!$C$15</f>
        <v>200</v>
      </c>
      <c r="H1570" s="0" t="n">
        <f aca="false">MIN(F1570,G1570)</f>
        <v>6.5543068</v>
      </c>
      <c r="I1570" s="0" t="n">
        <f aca="false">IF(C1570=1,MIN(G1570-H1570,Assumptions!$C$13,P1569),0)</f>
        <v>180</v>
      </c>
      <c r="J1570" s="0" t="n">
        <f aca="false">H1570+I1570</f>
        <v>186.5543068</v>
      </c>
      <c r="K1570" s="0" t="n">
        <f aca="false">MIN(IF(C1570=1,F1570-H1570,F1570),Assumptions!$C$13,MAX(0,($B$5-P1569)/$B$6))</f>
        <v>0</v>
      </c>
      <c r="L1570" s="0" t="n">
        <f aca="false">IF(C1570=1,0,MIN(F1570-K1570,Assumptions!$C$15,MAX(0,$B$10-O1569-M1570)))</f>
        <v>0</v>
      </c>
      <c r="M1570" s="0" t="n">
        <f aca="false">'Profiles 8760'!H1559</f>
        <v>240000</v>
      </c>
      <c r="N1570" s="0" t="n">
        <f aca="false">J1570+L1570</f>
        <v>186.5543068</v>
      </c>
      <c r="O1570" s="0" t="n">
        <f aca="false">O1569+N1570</f>
        <v>131956.064580917</v>
      </c>
      <c r="P1570" s="0" t="n">
        <f aca="false">MIN($B$5,P1569+K1570*$B$6-I1570)</f>
        <v>150.81</v>
      </c>
      <c r="Q1570" s="0" t="n">
        <f aca="false">MAX(0,F1570-H1570-K1570-L1570)</f>
        <v>0</v>
      </c>
    </row>
    <row r="1571" customFormat="false" ht="15" hidden="false" customHeight="false" outlineLevel="0" collapsed="false">
      <c r="A1571" s="0" t="n">
        <f aca="false">'Profiles 8760'!A1560</f>
        <v>1558</v>
      </c>
      <c r="B1571" s="0" t="n">
        <f aca="false">'Profiles 8760'!B1560</f>
        <v>3</v>
      </c>
      <c r="C1571" s="0" t="n">
        <f aca="false">'Profiles 8760'!E1560</f>
        <v>0</v>
      </c>
      <c r="D1571" s="0" t="n">
        <f aca="false">'Profiles 8760'!F1560</f>
        <v>0</v>
      </c>
      <c r="E1571" s="0" t="n">
        <f aca="false">'Profiles 8760'!G1560</f>
        <v>0.224055</v>
      </c>
      <c r="F1571" s="0" t="n">
        <f aca="false">D1571*Assumptions!$C$11*$B$7+E1571*Assumptions!$C$12*$B$8</f>
        <v>9.1638495</v>
      </c>
      <c r="G1571" s="0" t="n">
        <f aca="false">C1571*Assumptions!$C$15</f>
        <v>0</v>
      </c>
      <c r="H1571" s="0" t="n">
        <f aca="false">MIN(F1571,G1571)</f>
        <v>0</v>
      </c>
      <c r="I1571" s="0" t="n">
        <f aca="false">IF(C1571=1,MIN(G1571-H1571,Assumptions!$C$13,P1570),0)</f>
        <v>0</v>
      </c>
      <c r="J1571" s="0" t="n">
        <f aca="false">H1571+I1571</f>
        <v>0</v>
      </c>
      <c r="K1571" s="0" t="n">
        <f aca="false">MIN(IF(C1571=1,F1571-H1571,F1571),Assumptions!$C$13,MAX(0,($B$5-P1570)/$B$6))</f>
        <v>9.1638495</v>
      </c>
      <c r="L1571" s="0" t="n">
        <f aca="false">IF(C1571=1,0,MIN(F1571-K1571,Assumptions!$C$15,MAX(0,$B$10-O1570-M1571)))</f>
        <v>0</v>
      </c>
      <c r="M1571" s="0" t="n">
        <f aca="false">'Profiles 8760'!H1560</f>
        <v>240000</v>
      </c>
      <c r="N1571" s="0" t="n">
        <f aca="false">J1571+L1571</f>
        <v>0</v>
      </c>
      <c r="O1571" s="0" t="n">
        <f aca="false">O1570+N1571</f>
        <v>131956.064580917</v>
      </c>
      <c r="P1571" s="0" t="n">
        <f aca="false">MIN($B$5,P1570+K1571*$B$6-I1571)</f>
        <v>158.7532247466</v>
      </c>
      <c r="Q1571" s="0" t="n">
        <f aca="false">MAX(0,F1571-H1571-K1571-L1571)</f>
        <v>0</v>
      </c>
    </row>
    <row r="1572" customFormat="false" ht="15" hidden="false" customHeight="false" outlineLevel="0" collapsed="false">
      <c r="A1572" s="0" t="n">
        <f aca="false">'Profiles 8760'!A1561</f>
        <v>1559</v>
      </c>
      <c r="B1572" s="0" t="n">
        <f aca="false">'Profiles 8760'!B1561</f>
        <v>3</v>
      </c>
      <c r="C1572" s="0" t="n">
        <f aca="false">'Profiles 8760'!E1561</f>
        <v>0</v>
      </c>
      <c r="D1572" s="0" t="n">
        <f aca="false">'Profiles 8760'!F1561</f>
        <v>0</v>
      </c>
      <c r="E1572" s="0" t="n">
        <f aca="false">'Profiles 8760'!G1561</f>
        <v>0.162476</v>
      </c>
      <c r="F1572" s="0" t="n">
        <f aca="false">D1572*Assumptions!$C$11*$B$7+E1572*Assumptions!$C$12*$B$8</f>
        <v>6.6452684</v>
      </c>
      <c r="G1572" s="0" t="n">
        <f aca="false">C1572*Assumptions!$C$15</f>
        <v>0</v>
      </c>
      <c r="H1572" s="0" t="n">
        <f aca="false">MIN(F1572,G1572)</f>
        <v>0</v>
      </c>
      <c r="I1572" s="0" t="n">
        <f aca="false">IF(C1572=1,MIN(G1572-H1572,Assumptions!$C$13,P1571),0)</f>
        <v>0</v>
      </c>
      <c r="J1572" s="0" t="n">
        <f aca="false">H1572+I1572</f>
        <v>0</v>
      </c>
      <c r="K1572" s="0" t="n">
        <f aca="false">MIN(IF(C1572=1,F1572-H1572,F1572),Assumptions!$C$13,MAX(0,($B$5-P1571)/$B$6))</f>
        <v>6.6452684</v>
      </c>
      <c r="L1572" s="0" t="n">
        <f aca="false">IF(C1572=1,0,MIN(F1572-K1572,Assumptions!$C$15,MAX(0,$B$10-O1571-M1572)))</f>
        <v>0</v>
      </c>
      <c r="M1572" s="0" t="n">
        <f aca="false">'Profiles 8760'!H1561</f>
        <v>240000</v>
      </c>
      <c r="N1572" s="0" t="n">
        <f aca="false">J1572+L1572</f>
        <v>0</v>
      </c>
      <c r="O1572" s="0" t="n">
        <f aca="false">O1571+N1572</f>
        <v>131956.064580917</v>
      </c>
      <c r="P1572" s="0" t="n">
        <f aca="false">MIN($B$5,P1571+K1572*$B$6-I1572)</f>
        <v>164.51334339572</v>
      </c>
      <c r="Q1572" s="0" t="n">
        <f aca="false">MAX(0,F1572-H1572-K1572-L1572)</f>
        <v>0</v>
      </c>
    </row>
    <row r="1573" customFormat="false" ht="15" hidden="false" customHeight="false" outlineLevel="0" collapsed="false">
      <c r="A1573" s="0" t="n">
        <f aca="false">'Profiles 8760'!A1562</f>
        <v>1560</v>
      </c>
      <c r="B1573" s="0" t="n">
        <f aca="false">'Profiles 8760'!B1562</f>
        <v>3</v>
      </c>
      <c r="C1573" s="0" t="n">
        <f aca="false">'Profiles 8760'!E1562</f>
        <v>0</v>
      </c>
      <c r="D1573" s="0" t="n">
        <f aca="false">'Profiles 8760'!F1562</f>
        <v>0</v>
      </c>
      <c r="E1573" s="0" t="n">
        <f aca="false">'Profiles 8760'!G1562</f>
        <v>0.122621</v>
      </c>
      <c r="F1573" s="0" t="n">
        <f aca="false">D1573*Assumptions!$C$11*$B$7+E1573*Assumptions!$C$12*$B$8</f>
        <v>5.0151989</v>
      </c>
      <c r="G1573" s="0" t="n">
        <f aca="false">C1573*Assumptions!$C$15</f>
        <v>0</v>
      </c>
      <c r="H1573" s="0" t="n">
        <f aca="false">MIN(F1573,G1573)</f>
        <v>0</v>
      </c>
      <c r="I1573" s="0" t="n">
        <f aca="false">IF(C1573=1,MIN(G1573-H1573,Assumptions!$C$13,P1572),0)</f>
        <v>0</v>
      </c>
      <c r="J1573" s="0" t="n">
        <f aca="false">H1573+I1573</f>
        <v>0</v>
      </c>
      <c r="K1573" s="0" t="n">
        <f aca="false">MIN(IF(C1573=1,F1573-H1573,F1573),Assumptions!$C$13,MAX(0,($B$5-P1572)/$B$6))</f>
        <v>5.0151989</v>
      </c>
      <c r="L1573" s="0" t="n">
        <f aca="false">IF(C1573=1,0,MIN(F1573-K1573,Assumptions!$C$15,MAX(0,$B$10-O1572-M1573)))</f>
        <v>0</v>
      </c>
      <c r="M1573" s="0" t="n">
        <f aca="false">'Profiles 8760'!H1562</f>
        <v>240000</v>
      </c>
      <c r="N1573" s="0" t="n">
        <f aca="false">J1573+L1573</f>
        <v>0</v>
      </c>
      <c r="O1573" s="0" t="n">
        <f aca="false">O1572+N1573</f>
        <v>131956.064580917</v>
      </c>
      <c r="P1573" s="0" t="n">
        <f aca="false">MIN($B$5,P1572+K1573*$B$6-I1573)</f>
        <v>168.86051780224</v>
      </c>
      <c r="Q1573" s="0" t="n">
        <f aca="false">MAX(0,F1573-H1573-K1573-L1573)</f>
        <v>0</v>
      </c>
    </row>
    <row r="1574" customFormat="false" ht="15" hidden="false" customHeight="false" outlineLevel="0" collapsed="false">
      <c r="A1574" s="0" t="n">
        <f aca="false">'Profiles 8760'!A1563</f>
        <v>1561</v>
      </c>
      <c r="B1574" s="0" t="n">
        <f aca="false">'Profiles 8760'!B1563</f>
        <v>3</v>
      </c>
      <c r="C1574" s="0" t="n">
        <f aca="false">'Profiles 8760'!E1563</f>
        <v>0</v>
      </c>
      <c r="D1574" s="0" t="n">
        <f aca="false">'Profiles 8760'!F1563</f>
        <v>0</v>
      </c>
      <c r="E1574" s="0" t="n">
        <f aca="false">'Profiles 8760'!G1563</f>
        <v>0.12218</v>
      </c>
      <c r="F1574" s="0" t="n">
        <f aca="false">D1574*Assumptions!$C$11*$B$7+E1574*Assumptions!$C$12*$B$8</f>
        <v>4.997162</v>
      </c>
      <c r="G1574" s="0" t="n">
        <f aca="false">C1574*Assumptions!$C$15</f>
        <v>0</v>
      </c>
      <c r="H1574" s="0" t="n">
        <f aca="false">MIN(F1574,G1574)</f>
        <v>0</v>
      </c>
      <c r="I1574" s="0" t="n">
        <f aca="false">IF(C1574=1,MIN(G1574-H1574,Assumptions!$C$13,P1573),0)</f>
        <v>0</v>
      </c>
      <c r="J1574" s="0" t="n">
        <f aca="false">H1574+I1574</f>
        <v>0</v>
      </c>
      <c r="K1574" s="0" t="n">
        <f aca="false">MIN(IF(C1574=1,F1574-H1574,F1574),Assumptions!$C$13,MAX(0,($B$5-P1573)/$B$6))</f>
        <v>4.997162</v>
      </c>
      <c r="L1574" s="0" t="n">
        <f aca="false">IF(C1574=1,0,MIN(F1574-K1574,Assumptions!$C$15,MAX(0,$B$10-O1573-M1574)))</f>
        <v>0</v>
      </c>
      <c r="M1574" s="0" t="n">
        <f aca="false">'Profiles 8760'!H1563</f>
        <v>240000</v>
      </c>
      <c r="N1574" s="0" t="n">
        <f aca="false">J1574+L1574</f>
        <v>0</v>
      </c>
      <c r="O1574" s="0" t="n">
        <f aca="false">O1573+N1574</f>
        <v>131956.064580917</v>
      </c>
      <c r="P1574" s="0" t="n">
        <f aca="false">MIN($B$5,P1573+K1574*$B$6-I1574)</f>
        <v>173.19205782384</v>
      </c>
      <c r="Q1574" s="0" t="n">
        <f aca="false">MAX(0,F1574-H1574-K1574-L1574)</f>
        <v>0</v>
      </c>
    </row>
    <row r="1575" customFormat="false" ht="15" hidden="false" customHeight="false" outlineLevel="0" collapsed="false">
      <c r="A1575" s="0" t="n">
        <f aca="false">'Profiles 8760'!A1564</f>
        <v>1562</v>
      </c>
      <c r="B1575" s="0" t="n">
        <f aca="false">'Profiles 8760'!B1564</f>
        <v>3</v>
      </c>
      <c r="C1575" s="0" t="n">
        <f aca="false">'Profiles 8760'!E1564</f>
        <v>0</v>
      </c>
      <c r="D1575" s="0" t="n">
        <f aca="false">'Profiles 8760'!F1564</f>
        <v>0</v>
      </c>
      <c r="E1575" s="0" t="n">
        <f aca="false">'Profiles 8760'!G1564</f>
        <v>0.171424</v>
      </c>
      <c r="F1575" s="0" t="n">
        <f aca="false">D1575*Assumptions!$C$11*$B$7+E1575*Assumptions!$C$12*$B$8</f>
        <v>7.0112416</v>
      </c>
      <c r="G1575" s="0" t="n">
        <f aca="false">C1575*Assumptions!$C$15</f>
        <v>0</v>
      </c>
      <c r="H1575" s="0" t="n">
        <f aca="false">MIN(F1575,G1575)</f>
        <v>0</v>
      </c>
      <c r="I1575" s="0" t="n">
        <f aca="false">IF(C1575=1,MIN(G1575-H1575,Assumptions!$C$13,P1574),0)</f>
        <v>0</v>
      </c>
      <c r="J1575" s="0" t="n">
        <f aca="false">H1575+I1575</f>
        <v>0</v>
      </c>
      <c r="K1575" s="0" t="n">
        <f aca="false">MIN(IF(C1575=1,F1575-H1575,F1575),Assumptions!$C$13,MAX(0,($B$5-P1574)/$B$6))</f>
        <v>7.0112416</v>
      </c>
      <c r="L1575" s="0" t="n">
        <f aca="false">IF(C1575=1,0,MIN(F1575-K1575,Assumptions!$C$15,MAX(0,$B$10-O1574-M1575)))</f>
        <v>0</v>
      </c>
      <c r="M1575" s="0" t="n">
        <f aca="false">'Profiles 8760'!H1564</f>
        <v>240000</v>
      </c>
      <c r="N1575" s="0" t="n">
        <f aca="false">J1575+L1575</f>
        <v>0</v>
      </c>
      <c r="O1575" s="0" t="n">
        <f aca="false">O1574+N1575</f>
        <v>131956.064580917</v>
      </c>
      <c r="P1575" s="0" t="n">
        <f aca="false">MIN($B$5,P1574+K1575*$B$6-I1575)</f>
        <v>179.26940204272</v>
      </c>
      <c r="Q1575" s="0" t="n">
        <f aca="false">MAX(0,F1575-H1575-K1575-L1575)</f>
        <v>0</v>
      </c>
    </row>
    <row r="1576" customFormat="false" ht="15" hidden="false" customHeight="false" outlineLevel="0" collapsed="false">
      <c r="A1576" s="0" t="n">
        <f aca="false">'Profiles 8760'!A1565</f>
        <v>1563</v>
      </c>
      <c r="B1576" s="0" t="n">
        <f aca="false">'Profiles 8760'!B1565</f>
        <v>3</v>
      </c>
      <c r="C1576" s="0" t="n">
        <f aca="false">'Profiles 8760'!E1565</f>
        <v>0</v>
      </c>
      <c r="D1576" s="0" t="n">
        <f aca="false">'Profiles 8760'!F1565</f>
        <v>0</v>
      </c>
      <c r="E1576" s="0" t="n">
        <f aca="false">'Profiles 8760'!G1565</f>
        <v>0.21142</v>
      </c>
      <c r="F1576" s="0" t="n">
        <f aca="false">D1576*Assumptions!$C$11*$B$7+E1576*Assumptions!$C$12*$B$8</f>
        <v>8.647078</v>
      </c>
      <c r="G1576" s="0" t="n">
        <f aca="false">C1576*Assumptions!$C$15</f>
        <v>0</v>
      </c>
      <c r="H1576" s="0" t="n">
        <f aca="false">MIN(F1576,G1576)</f>
        <v>0</v>
      </c>
      <c r="I1576" s="0" t="n">
        <f aca="false">IF(C1576=1,MIN(G1576-H1576,Assumptions!$C$13,P1575),0)</f>
        <v>0</v>
      </c>
      <c r="J1576" s="0" t="n">
        <f aca="false">H1576+I1576</f>
        <v>0</v>
      </c>
      <c r="K1576" s="0" t="n">
        <f aca="false">MIN(IF(C1576=1,F1576-H1576,F1576),Assumptions!$C$13,MAX(0,($B$5-P1575)/$B$6))</f>
        <v>8.647078</v>
      </c>
      <c r="L1576" s="0" t="n">
        <f aca="false">IF(C1576=1,0,MIN(F1576-K1576,Assumptions!$C$15,MAX(0,$B$10-O1575-M1576)))</f>
        <v>0</v>
      </c>
      <c r="M1576" s="0" t="n">
        <f aca="false">'Profiles 8760'!H1565</f>
        <v>240000</v>
      </c>
      <c r="N1576" s="0" t="n">
        <f aca="false">J1576+L1576</f>
        <v>0</v>
      </c>
      <c r="O1576" s="0" t="n">
        <f aca="false">O1575+N1576</f>
        <v>131956.064580917</v>
      </c>
      <c r="P1576" s="0" t="n">
        <f aca="false">MIN($B$5,P1575+K1576*$B$6-I1576)</f>
        <v>186.76468925312</v>
      </c>
      <c r="Q1576" s="0" t="n">
        <f aca="false">MAX(0,F1576-H1576-K1576-L1576)</f>
        <v>0</v>
      </c>
    </row>
    <row r="1577" customFormat="false" ht="15" hidden="false" customHeight="false" outlineLevel="0" collapsed="false">
      <c r="A1577" s="0" t="n">
        <f aca="false">'Profiles 8760'!A1566</f>
        <v>1564</v>
      </c>
      <c r="B1577" s="0" t="n">
        <f aca="false">'Profiles 8760'!B1566</f>
        <v>3</v>
      </c>
      <c r="C1577" s="0" t="n">
        <f aca="false">'Profiles 8760'!E1566</f>
        <v>0</v>
      </c>
      <c r="D1577" s="0" t="n">
        <f aca="false">'Profiles 8760'!F1566</f>
        <v>0</v>
      </c>
      <c r="E1577" s="0" t="n">
        <f aca="false">'Profiles 8760'!G1566</f>
        <v>0.24638</v>
      </c>
      <c r="F1577" s="0" t="n">
        <f aca="false">D1577*Assumptions!$C$11*$B$7+E1577*Assumptions!$C$12*$B$8</f>
        <v>10.076942</v>
      </c>
      <c r="G1577" s="0" t="n">
        <f aca="false">C1577*Assumptions!$C$15</f>
        <v>0</v>
      </c>
      <c r="H1577" s="0" t="n">
        <f aca="false">MIN(F1577,G1577)</f>
        <v>0</v>
      </c>
      <c r="I1577" s="0" t="n">
        <f aca="false">IF(C1577=1,MIN(G1577-H1577,Assumptions!$C$13,P1576),0)</f>
        <v>0</v>
      </c>
      <c r="J1577" s="0" t="n">
        <f aca="false">H1577+I1577</f>
        <v>0</v>
      </c>
      <c r="K1577" s="0" t="n">
        <f aca="false">MIN(IF(C1577=1,F1577-H1577,F1577),Assumptions!$C$13,MAX(0,($B$5-P1576)/$B$6))</f>
        <v>10.076942</v>
      </c>
      <c r="L1577" s="0" t="n">
        <f aca="false">IF(C1577=1,0,MIN(F1577-K1577,Assumptions!$C$15,MAX(0,$B$10-O1576-M1577)))</f>
        <v>0</v>
      </c>
      <c r="M1577" s="0" t="n">
        <f aca="false">'Profiles 8760'!H1566</f>
        <v>240000</v>
      </c>
      <c r="N1577" s="0" t="n">
        <f aca="false">J1577+L1577</f>
        <v>0</v>
      </c>
      <c r="O1577" s="0" t="n">
        <f aca="false">O1576+N1577</f>
        <v>131956.064580917</v>
      </c>
      <c r="P1577" s="0" t="n">
        <f aca="false">MIN($B$5,P1576+K1577*$B$6-I1577)</f>
        <v>195.49938257872</v>
      </c>
      <c r="Q1577" s="0" t="n">
        <f aca="false">MAX(0,F1577-H1577-K1577-L1577)</f>
        <v>0</v>
      </c>
    </row>
    <row r="1578" customFormat="false" ht="15" hidden="false" customHeight="false" outlineLevel="0" collapsed="false">
      <c r="A1578" s="0" t="n">
        <f aca="false">'Profiles 8760'!A1567</f>
        <v>1565</v>
      </c>
      <c r="B1578" s="0" t="n">
        <f aca="false">'Profiles 8760'!B1567</f>
        <v>3</v>
      </c>
      <c r="C1578" s="0" t="n">
        <f aca="false">'Profiles 8760'!E1567</f>
        <v>0</v>
      </c>
      <c r="D1578" s="0" t="n">
        <f aca="false">'Profiles 8760'!F1567</f>
        <v>0</v>
      </c>
      <c r="E1578" s="0" t="n">
        <f aca="false">'Profiles 8760'!G1567</f>
        <v>0.286066</v>
      </c>
      <c r="F1578" s="0" t="n">
        <f aca="false">D1578*Assumptions!$C$11*$B$7+E1578*Assumptions!$C$12*$B$8</f>
        <v>11.7000994</v>
      </c>
      <c r="G1578" s="0" t="n">
        <f aca="false">C1578*Assumptions!$C$15</f>
        <v>0</v>
      </c>
      <c r="H1578" s="0" t="n">
        <f aca="false">MIN(F1578,G1578)</f>
        <v>0</v>
      </c>
      <c r="I1578" s="0" t="n">
        <f aca="false">IF(C1578=1,MIN(G1578-H1578,Assumptions!$C$13,P1577),0)</f>
        <v>0</v>
      </c>
      <c r="J1578" s="0" t="n">
        <f aca="false">H1578+I1578</f>
        <v>0</v>
      </c>
      <c r="K1578" s="0" t="n">
        <f aca="false">MIN(IF(C1578=1,F1578-H1578,F1578),Assumptions!$C$13,MAX(0,($B$5-P1577)/$B$6))</f>
        <v>11.7000994</v>
      </c>
      <c r="L1578" s="0" t="n">
        <f aca="false">IF(C1578=1,0,MIN(F1578-K1578,Assumptions!$C$15,MAX(0,$B$10-O1577-M1578)))</f>
        <v>0</v>
      </c>
      <c r="M1578" s="0" t="n">
        <f aca="false">'Profiles 8760'!H1567</f>
        <v>240000</v>
      </c>
      <c r="N1578" s="0" t="n">
        <f aca="false">J1578+L1578</f>
        <v>0</v>
      </c>
      <c r="O1578" s="0" t="n">
        <f aca="false">O1577+N1578</f>
        <v>131956.064580917</v>
      </c>
      <c r="P1578" s="0" t="n">
        <f aca="false">MIN($B$5,P1577+K1578*$B$6-I1578)</f>
        <v>205.64102873864</v>
      </c>
      <c r="Q1578" s="0" t="n">
        <f aca="false">MAX(0,F1578-H1578-K1578-L1578)</f>
        <v>0</v>
      </c>
    </row>
    <row r="1579" customFormat="false" ht="15" hidden="false" customHeight="false" outlineLevel="0" collapsed="false">
      <c r="A1579" s="0" t="n">
        <f aca="false">'Profiles 8760'!A1568</f>
        <v>1566</v>
      </c>
      <c r="B1579" s="0" t="n">
        <f aca="false">'Profiles 8760'!B1568</f>
        <v>3</v>
      </c>
      <c r="C1579" s="0" t="n">
        <f aca="false">'Profiles 8760'!E1568</f>
        <v>0</v>
      </c>
      <c r="D1579" s="0" t="n">
        <f aca="false">'Profiles 8760'!F1568</f>
        <v>0</v>
      </c>
      <c r="E1579" s="0" t="n">
        <f aca="false">'Profiles 8760'!G1568</f>
        <v>0.311742</v>
      </c>
      <c r="F1579" s="0" t="n">
        <f aca="false">D1579*Assumptions!$C$11*$B$7+E1579*Assumptions!$C$12*$B$8</f>
        <v>12.7502478</v>
      </c>
      <c r="G1579" s="0" t="n">
        <f aca="false">C1579*Assumptions!$C$15</f>
        <v>0</v>
      </c>
      <c r="H1579" s="0" t="n">
        <f aca="false">MIN(F1579,G1579)</f>
        <v>0</v>
      </c>
      <c r="I1579" s="0" t="n">
        <f aca="false">IF(C1579=1,MIN(G1579-H1579,Assumptions!$C$13,P1578),0)</f>
        <v>0</v>
      </c>
      <c r="J1579" s="0" t="n">
        <f aca="false">H1579+I1579</f>
        <v>0</v>
      </c>
      <c r="K1579" s="0" t="n">
        <f aca="false">MIN(IF(C1579=1,F1579-H1579,F1579),Assumptions!$C$13,MAX(0,($B$5-P1578)/$B$6))</f>
        <v>12.7502478</v>
      </c>
      <c r="L1579" s="0" t="n">
        <f aca="false">IF(C1579=1,0,MIN(F1579-K1579,Assumptions!$C$15,MAX(0,$B$10-O1578-M1579)))</f>
        <v>0</v>
      </c>
      <c r="M1579" s="0" t="n">
        <f aca="false">'Profiles 8760'!H1568</f>
        <v>240000</v>
      </c>
      <c r="N1579" s="0" t="n">
        <f aca="false">J1579+L1579</f>
        <v>0</v>
      </c>
      <c r="O1579" s="0" t="n">
        <f aca="false">O1578+N1579</f>
        <v>131956.064580917</v>
      </c>
      <c r="P1579" s="0" t="n">
        <f aca="false">MIN($B$5,P1578+K1579*$B$6-I1579)</f>
        <v>216.69294353168</v>
      </c>
      <c r="Q1579" s="0" t="n">
        <f aca="false">MAX(0,F1579-H1579-K1579-L1579)</f>
        <v>0</v>
      </c>
    </row>
    <row r="1580" customFormat="false" ht="15" hidden="false" customHeight="false" outlineLevel="0" collapsed="false">
      <c r="A1580" s="0" t="n">
        <f aca="false">'Profiles 8760'!A1569</f>
        <v>1567</v>
      </c>
      <c r="B1580" s="0" t="n">
        <f aca="false">'Profiles 8760'!B1569</f>
        <v>3</v>
      </c>
      <c r="C1580" s="0" t="n">
        <f aca="false">'Profiles 8760'!E1569</f>
        <v>0</v>
      </c>
      <c r="D1580" s="0" t="n">
        <f aca="false">'Profiles 8760'!F1569</f>
        <v>0</v>
      </c>
      <c r="E1580" s="0" t="n">
        <f aca="false">'Profiles 8760'!G1569</f>
        <v>0.247156</v>
      </c>
      <c r="F1580" s="0" t="n">
        <f aca="false">D1580*Assumptions!$C$11*$B$7+E1580*Assumptions!$C$12*$B$8</f>
        <v>10.1086804</v>
      </c>
      <c r="G1580" s="0" t="n">
        <f aca="false">C1580*Assumptions!$C$15</f>
        <v>0</v>
      </c>
      <c r="H1580" s="0" t="n">
        <f aca="false">MIN(F1580,G1580)</f>
        <v>0</v>
      </c>
      <c r="I1580" s="0" t="n">
        <f aca="false">IF(C1580=1,MIN(G1580-H1580,Assumptions!$C$13,P1579),0)</f>
        <v>0</v>
      </c>
      <c r="J1580" s="0" t="n">
        <f aca="false">H1580+I1580</f>
        <v>0</v>
      </c>
      <c r="K1580" s="0" t="n">
        <f aca="false">MIN(IF(C1580=1,F1580-H1580,F1580),Assumptions!$C$13,MAX(0,($B$5-P1579)/$B$6))</f>
        <v>10.1086804</v>
      </c>
      <c r="L1580" s="0" t="n">
        <f aca="false">IF(C1580=1,0,MIN(F1580-K1580,Assumptions!$C$15,MAX(0,$B$10-O1579-M1580)))</f>
        <v>0</v>
      </c>
      <c r="M1580" s="0" t="n">
        <f aca="false">'Profiles 8760'!H1569</f>
        <v>240000</v>
      </c>
      <c r="N1580" s="0" t="n">
        <f aca="false">J1580+L1580</f>
        <v>0</v>
      </c>
      <c r="O1580" s="0" t="n">
        <f aca="false">O1579+N1580</f>
        <v>131956.064580917</v>
      </c>
      <c r="P1580" s="0" t="n">
        <f aca="false">MIN($B$5,P1579+K1580*$B$6-I1580)</f>
        <v>225.4551477024</v>
      </c>
      <c r="Q1580" s="0" t="n">
        <f aca="false">MAX(0,F1580-H1580-K1580-L1580)</f>
        <v>0</v>
      </c>
    </row>
    <row r="1581" customFormat="false" ht="15" hidden="false" customHeight="false" outlineLevel="0" collapsed="false">
      <c r="A1581" s="0" t="n">
        <f aca="false">'Profiles 8760'!A1570</f>
        <v>1568</v>
      </c>
      <c r="B1581" s="0" t="n">
        <f aca="false">'Profiles 8760'!B1570</f>
        <v>3</v>
      </c>
      <c r="C1581" s="0" t="n">
        <f aca="false">'Profiles 8760'!E1570</f>
        <v>1</v>
      </c>
      <c r="D1581" s="0" t="n">
        <f aca="false">'Profiles 8760'!F1570</f>
        <v>0.244671</v>
      </c>
      <c r="E1581" s="0" t="n">
        <f aca="false">'Profiles 8760'!G1570</f>
        <v>0.251973</v>
      </c>
      <c r="F1581" s="0" t="n">
        <f aca="false">D1581*Assumptions!$C$11*$B$7+E1581*Assumptions!$C$12*$B$8</f>
        <v>80.9666805</v>
      </c>
      <c r="G1581" s="0" t="n">
        <f aca="false">C1581*Assumptions!$C$15</f>
        <v>200</v>
      </c>
      <c r="H1581" s="0" t="n">
        <f aca="false">MIN(F1581,G1581)</f>
        <v>80.9666805</v>
      </c>
      <c r="I1581" s="0" t="n">
        <f aca="false">IF(C1581=1,MIN(G1581-H1581,Assumptions!$C$13,P1580),0)</f>
        <v>119.0333195</v>
      </c>
      <c r="J1581" s="0" t="n">
        <f aca="false">H1581+I1581</f>
        <v>200</v>
      </c>
      <c r="K1581" s="0" t="n">
        <f aca="false">MIN(IF(C1581=1,F1581-H1581,F1581),Assumptions!$C$13,MAX(0,($B$5-P1580)/$B$6))</f>
        <v>0</v>
      </c>
      <c r="L1581" s="0" t="n">
        <f aca="false">IF(C1581=1,0,MIN(F1581-K1581,Assumptions!$C$15,MAX(0,$B$10-O1580-M1581)))</f>
        <v>0</v>
      </c>
      <c r="M1581" s="0" t="n">
        <f aca="false">'Profiles 8760'!H1570</f>
        <v>239800</v>
      </c>
      <c r="N1581" s="0" t="n">
        <f aca="false">J1581+L1581</f>
        <v>200</v>
      </c>
      <c r="O1581" s="0" t="n">
        <f aca="false">O1580+N1581</f>
        <v>132156.064580917</v>
      </c>
      <c r="P1581" s="0" t="n">
        <f aca="false">MIN($B$5,P1580+K1581*$B$6-I1581)</f>
        <v>106.4218282024</v>
      </c>
      <c r="Q1581" s="0" t="n">
        <f aca="false">MAX(0,F1581-H1581-K1581-L1581)</f>
        <v>0</v>
      </c>
    </row>
    <row r="1582" customFormat="false" ht="15" hidden="false" customHeight="false" outlineLevel="0" collapsed="false">
      <c r="A1582" s="0" t="n">
        <f aca="false">'Profiles 8760'!A1571</f>
        <v>1569</v>
      </c>
      <c r="B1582" s="0" t="n">
        <f aca="false">'Profiles 8760'!B1571</f>
        <v>3</v>
      </c>
      <c r="C1582" s="0" t="n">
        <f aca="false">'Profiles 8760'!E1571</f>
        <v>1</v>
      </c>
      <c r="D1582" s="0" t="n">
        <f aca="false">'Profiles 8760'!F1571</f>
        <v>0.595177</v>
      </c>
      <c r="E1582" s="0" t="n">
        <f aca="false">'Profiles 8760'!G1571</f>
        <v>0.327183</v>
      </c>
      <c r="F1582" s="0" t="n">
        <f aca="false">D1582*Assumptions!$C$11*$B$7+E1582*Assumptions!$C$12*$B$8</f>
        <v>185.2689023</v>
      </c>
      <c r="G1582" s="0" t="n">
        <f aca="false">C1582*Assumptions!$C$15</f>
        <v>200</v>
      </c>
      <c r="H1582" s="0" t="n">
        <f aca="false">MIN(F1582,G1582)</f>
        <v>185.2689023</v>
      </c>
      <c r="I1582" s="0" t="n">
        <f aca="false">IF(C1582=1,MIN(G1582-H1582,Assumptions!$C$13,P1581),0)</f>
        <v>14.7310977</v>
      </c>
      <c r="J1582" s="0" t="n">
        <f aca="false">H1582+I1582</f>
        <v>200</v>
      </c>
      <c r="K1582" s="0" t="n">
        <f aca="false">MIN(IF(C1582=1,F1582-H1582,F1582),Assumptions!$C$13,MAX(0,($B$5-P1581)/$B$6))</f>
        <v>0</v>
      </c>
      <c r="L1582" s="0" t="n">
        <f aca="false">IF(C1582=1,0,MIN(F1582-K1582,Assumptions!$C$15,MAX(0,$B$10-O1581-M1582)))</f>
        <v>0</v>
      </c>
      <c r="M1582" s="0" t="n">
        <f aca="false">'Profiles 8760'!H1571</f>
        <v>239600</v>
      </c>
      <c r="N1582" s="0" t="n">
        <f aca="false">J1582+L1582</f>
        <v>200</v>
      </c>
      <c r="O1582" s="0" t="n">
        <f aca="false">O1581+N1582</f>
        <v>132356.064580917</v>
      </c>
      <c r="P1582" s="0" t="n">
        <f aca="false">MIN($B$5,P1581+K1582*$B$6-I1582)</f>
        <v>91.6907305024</v>
      </c>
      <c r="Q1582" s="0" t="n">
        <f aca="false">MAX(0,F1582-H1582-K1582-L1582)</f>
        <v>0</v>
      </c>
    </row>
    <row r="1583" customFormat="false" ht="15" hidden="false" customHeight="false" outlineLevel="0" collapsed="false">
      <c r="A1583" s="0" t="n">
        <f aca="false">'Profiles 8760'!A1572</f>
        <v>1570</v>
      </c>
      <c r="B1583" s="0" t="n">
        <f aca="false">'Profiles 8760'!B1572</f>
        <v>3</v>
      </c>
      <c r="C1583" s="0" t="n">
        <f aca="false">'Profiles 8760'!E1572</f>
        <v>0</v>
      </c>
      <c r="D1583" s="0" t="n">
        <f aca="false">'Profiles 8760'!F1572</f>
        <v>0.950258</v>
      </c>
      <c r="E1583" s="0" t="n">
        <f aca="false">'Profiles 8760'!G1572</f>
        <v>0.33316</v>
      </c>
      <c r="F1583" s="0" t="n">
        <f aca="false">D1583*Assumptions!$C$11*$B$7+E1583*Assumptions!$C$12*$B$8</f>
        <v>288.0607544</v>
      </c>
      <c r="G1583" s="0" t="n">
        <f aca="false">C1583*Assumptions!$C$15</f>
        <v>0</v>
      </c>
      <c r="H1583" s="0" t="n">
        <f aca="false">MIN(F1583,G1583)</f>
        <v>0</v>
      </c>
      <c r="I1583" s="0" t="n">
        <f aca="false">IF(C1583=1,MIN(G1583-H1583,Assumptions!$C$13,P1582),0)</f>
        <v>0</v>
      </c>
      <c r="J1583" s="0" t="n">
        <f aca="false">H1583+I1583</f>
        <v>0</v>
      </c>
      <c r="K1583" s="0" t="n">
        <f aca="false">MIN(IF(C1583=1,F1583-H1583,F1583),Assumptions!$C$13,MAX(0,($B$5-P1582)/$B$6))</f>
        <v>180</v>
      </c>
      <c r="L1583" s="0" t="n">
        <f aca="false">IF(C1583=1,0,MIN(F1583-K1583,Assumptions!$C$15,MAX(0,$B$10-O1582-M1583)))</f>
        <v>108.0607544</v>
      </c>
      <c r="M1583" s="0" t="n">
        <f aca="false">'Profiles 8760'!H1572</f>
        <v>239600</v>
      </c>
      <c r="N1583" s="0" t="n">
        <f aca="false">J1583+L1583</f>
        <v>108.0607544</v>
      </c>
      <c r="O1583" s="0" t="n">
        <f aca="false">O1582+N1583</f>
        <v>132464.125335317</v>
      </c>
      <c r="P1583" s="0" t="n">
        <f aca="false">MIN($B$5,P1582+K1583*$B$6-I1583)</f>
        <v>247.7147305024</v>
      </c>
      <c r="Q1583" s="0" t="n">
        <f aca="false">MAX(0,F1583-H1583-K1583-L1583)</f>
        <v>0</v>
      </c>
    </row>
    <row r="1584" customFormat="false" ht="15" hidden="false" customHeight="false" outlineLevel="0" collapsed="false">
      <c r="A1584" s="0" t="n">
        <f aca="false">'Profiles 8760'!A1573</f>
        <v>1571</v>
      </c>
      <c r="B1584" s="0" t="n">
        <f aca="false">'Profiles 8760'!B1573</f>
        <v>3</v>
      </c>
      <c r="C1584" s="0" t="n">
        <f aca="false">'Profiles 8760'!E1573</f>
        <v>0</v>
      </c>
      <c r="D1584" s="0" t="n">
        <f aca="false">'Profiles 8760'!F1573</f>
        <v>1</v>
      </c>
      <c r="E1584" s="0" t="n">
        <f aca="false">'Profiles 8760'!G1573</f>
        <v>0.315616</v>
      </c>
      <c r="F1584" s="0" t="n">
        <f aca="false">D1584*Assumptions!$C$11*$B$7+E1584*Assumptions!$C$12*$B$8</f>
        <v>301.7086944</v>
      </c>
      <c r="G1584" s="0" t="n">
        <f aca="false">C1584*Assumptions!$C$15</f>
        <v>0</v>
      </c>
      <c r="H1584" s="0" t="n">
        <f aca="false">MIN(F1584,G1584)</f>
        <v>0</v>
      </c>
      <c r="I1584" s="0" t="n">
        <f aca="false">IF(C1584=1,MIN(G1584-H1584,Assumptions!$C$13,P1583),0)</f>
        <v>0</v>
      </c>
      <c r="J1584" s="0" t="n">
        <f aca="false">H1584+I1584</f>
        <v>0</v>
      </c>
      <c r="K1584" s="0" t="n">
        <f aca="false">MIN(IF(C1584=1,F1584-H1584,F1584),Assumptions!$C$13,MAX(0,($B$5-P1583)/$B$6))</f>
        <v>180</v>
      </c>
      <c r="L1584" s="0" t="n">
        <f aca="false">IF(C1584=1,0,MIN(F1584-K1584,Assumptions!$C$15,MAX(0,$B$10-O1583-M1584)))</f>
        <v>121.7086944</v>
      </c>
      <c r="M1584" s="0" t="n">
        <f aca="false">'Profiles 8760'!H1573</f>
        <v>239600</v>
      </c>
      <c r="N1584" s="0" t="n">
        <f aca="false">J1584+L1584</f>
        <v>121.7086944</v>
      </c>
      <c r="O1584" s="0" t="n">
        <f aca="false">O1583+N1584</f>
        <v>132585.834029717</v>
      </c>
      <c r="P1584" s="0" t="n">
        <f aca="false">MIN($B$5,P1583+K1584*$B$6-I1584)</f>
        <v>403.7387305024</v>
      </c>
      <c r="Q1584" s="0" t="n">
        <f aca="false">MAX(0,F1584-H1584-K1584-L1584)</f>
        <v>0</v>
      </c>
    </row>
    <row r="1585" customFormat="false" ht="15" hidden="false" customHeight="false" outlineLevel="0" collapsed="false">
      <c r="A1585" s="0" t="n">
        <f aca="false">'Profiles 8760'!A1574</f>
        <v>1572</v>
      </c>
      <c r="B1585" s="0" t="n">
        <f aca="false">'Profiles 8760'!B1574</f>
        <v>3</v>
      </c>
      <c r="C1585" s="0" t="n">
        <f aca="false">'Profiles 8760'!E1574</f>
        <v>0</v>
      </c>
      <c r="D1585" s="0" t="n">
        <f aca="false">'Profiles 8760'!F1574</f>
        <v>1</v>
      </c>
      <c r="E1585" s="0" t="n">
        <f aca="false">'Profiles 8760'!G1574</f>
        <v>0.277176</v>
      </c>
      <c r="F1585" s="0" t="n">
        <f aca="false">D1585*Assumptions!$C$11*$B$7+E1585*Assumptions!$C$12*$B$8</f>
        <v>300.1364984</v>
      </c>
      <c r="G1585" s="0" t="n">
        <f aca="false">C1585*Assumptions!$C$15</f>
        <v>0</v>
      </c>
      <c r="H1585" s="0" t="n">
        <f aca="false">MIN(F1585,G1585)</f>
        <v>0</v>
      </c>
      <c r="I1585" s="0" t="n">
        <f aca="false">IF(C1585=1,MIN(G1585-H1585,Assumptions!$C$13,P1584),0)</f>
        <v>0</v>
      </c>
      <c r="J1585" s="0" t="n">
        <f aca="false">H1585+I1585</f>
        <v>0</v>
      </c>
      <c r="K1585" s="0" t="n">
        <f aca="false">MIN(IF(C1585=1,F1585-H1585,F1585),Assumptions!$C$13,MAX(0,($B$5-P1584)/$B$6))</f>
        <v>123.524768686664</v>
      </c>
      <c r="L1585" s="0" t="n">
        <f aca="false">IF(C1585=1,0,MIN(F1585-K1585,Assumptions!$C$15,MAX(0,$B$10-O1584-M1585)))</f>
        <v>176.611729713336</v>
      </c>
      <c r="M1585" s="0" t="n">
        <f aca="false">'Profiles 8760'!H1574</f>
        <v>239600</v>
      </c>
      <c r="N1585" s="0" t="n">
        <f aca="false">J1585+L1585</f>
        <v>176.611729713336</v>
      </c>
      <c r="O1585" s="0" t="n">
        <f aca="false">O1584+N1585</f>
        <v>132762.44575943</v>
      </c>
      <c r="P1585" s="0" t="n">
        <f aca="false">MIN($B$5,P1584+K1585*$B$6-I1585)</f>
        <v>510.81</v>
      </c>
      <c r="Q1585" s="0" t="n">
        <f aca="false">MAX(0,F1585-H1585-K1585-L1585)</f>
        <v>0</v>
      </c>
    </row>
    <row r="1586" customFormat="false" ht="15" hidden="false" customHeight="false" outlineLevel="0" collapsed="false">
      <c r="A1586" s="0" t="n">
        <f aca="false">'Profiles 8760'!A1575</f>
        <v>1573</v>
      </c>
      <c r="B1586" s="0" t="n">
        <f aca="false">'Profiles 8760'!B1575</f>
        <v>3</v>
      </c>
      <c r="C1586" s="0" t="n">
        <f aca="false">'Profiles 8760'!E1575</f>
        <v>0</v>
      </c>
      <c r="D1586" s="0" t="n">
        <f aca="false">'Profiles 8760'!F1575</f>
        <v>1</v>
      </c>
      <c r="E1586" s="0" t="n">
        <f aca="false">'Profiles 8760'!G1575</f>
        <v>0.21973</v>
      </c>
      <c r="F1586" s="0" t="n">
        <f aca="false">D1586*Assumptions!$C$11*$B$7+E1586*Assumptions!$C$12*$B$8</f>
        <v>297.786957</v>
      </c>
      <c r="G1586" s="0" t="n">
        <f aca="false">C1586*Assumptions!$C$15</f>
        <v>0</v>
      </c>
      <c r="H1586" s="0" t="n">
        <f aca="false">MIN(F1586,G1586)</f>
        <v>0</v>
      </c>
      <c r="I1586" s="0" t="n">
        <f aca="false">IF(C1586=1,MIN(G1586-H1586,Assumptions!$C$13,P1585),0)</f>
        <v>0</v>
      </c>
      <c r="J1586" s="0" t="n">
        <f aca="false">H1586+I1586</f>
        <v>0</v>
      </c>
      <c r="K1586" s="0" t="n">
        <f aca="false">MIN(IF(C1586=1,F1586-H1586,F1586),Assumptions!$C$13,MAX(0,($B$5-P1585)/$B$6))</f>
        <v>0</v>
      </c>
      <c r="L1586" s="0" t="n">
        <f aca="false">IF(C1586=1,0,MIN(F1586-K1586,Assumptions!$C$15,MAX(0,$B$10-O1585-M1586)))</f>
        <v>200</v>
      </c>
      <c r="M1586" s="0" t="n">
        <f aca="false">'Profiles 8760'!H1575</f>
        <v>239600</v>
      </c>
      <c r="N1586" s="0" t="n">
        <f aca="false">J1586+L1586</f>
        <v>200</v>
      </c>
      <c r="O1586" s="0" t="n">
        <f aca="false">O1585+N1586</f>
        <v>132962.44575943</v>
      </c>
      <c r="P1586" s="0" t="n">
        <f aca="false">MIN($B$5,P1585+K1586*$B$6-I1586)</f>
        <v>510.81</v>
      </c>
      <c r="Q1586" s="0" t="n">
        <f aca="false">MAX(0,F1586-H1586-K1586-L1586)</f>
        <v>97.786957</v>
      </c>
    </row>
    <row r="1587" customFormat="false" ht="15" hidden="false" customHeight="false" outlineLevel="0" collapsed="false">
      <c r="A1587" s="0" t="n">
        <f aca="false">'Profiles 8760'!A1576</f>
        <v>1574</v>
      </c>
      <c r="B1587" s="0" t="n">
        <f aca="false">'Profiles 8760'!B1576</f>
        <v>3</v>
      </c>
      <c r="C1587" s="0" t="n">
        <f aca="false">'Profiles 8760'!E1576</f>
        <v>0</v>
      </c>
      <c r="D1587" s="0" t="n">
        <f aca="false">'Profiles 8760'!F1576</f>
        <v>1</v>
      </c>
      <c r="E1587" s="0" t="n">
        <f aca="false">'Profiles 8760'!G1576</f>
        <v>0.186972</v>
      </c>
      <c r="F1587" s="0" t="n">
        <f aca="false">D1587*Assumptions!$C$11*$B$7+E1587*Assumptions!$C$12*$B$8</f>
        <v>296.4471548</v>
      </c>
      <c r="G1587" s="0" t="n">
        <f aca="false">C1587*Assumptions!$C$15</f>
        <v>0</v>
      </c>
      <c r="H1587" s="0" t="n">
        <f aca="false">MIN(F1587,G1587)</f>
        <v>0</v>
      </c>
      <c r="I1587" s="0" t="n">
        <f aca="false">IF(C1587=1,MIN(G1587-H1587,Assumptions!$C$13,P1586),0)</f>
        <v>0</v>
      </c>
      <c r="J1587" s="0" t="n">
        <f aca="false">H1587+I1587</f>
        <v>0</v>
      </c>
      <c r="K1587" s="0" t="n">
        <f aca="false">MIN(IF(C1587=1,F1587-H1587,F1587),Assumptions!$C$13,MAX(0,($B$5-P1586)/$B$6))</f>
        <v>0</v>
      </c>
      <c r="L1587" s="0" t="n">
        <f aca="false">IF(C1587=1,0,MIN(F1587-K1587,Assumptions!$C$15,MAX(0,$B$10-O1586-M1587)))</f>
        <v>200</v>
      </c>
      <c r="M1587" s="0" t="n">
        <f aca="false">'Profiles 8760'!H1576</f>
        <v>239600</v>
      </c>
      <c r="N1587" s="0" t="n">
        <f aca="false">J1587+L1587</f>
        <v>200</v>
      </c>
      <c r="O1587" s="0" t="n">
        <f aca="false">O1586+N1587</f>
        <v>133162.44575943</v>
      </c>
      <c r="P1587" s="0" t="n">
        <f aca="false">MIN($B$5,P1586+K1587*$B$6-I1587)</f>
        <v>510.81</v>
      </c>
      <c r="Q1587" s="0" t="n">
        <f aca="false">MAX(0,F1587-H1587-K1587-L1587)</f>
        <v>96.4471548</v>
      </c>
    </row>
    <row r="1588" customFormat="false" ht="15" hidden="false" customHeight="false" outlineLevel="0" collapsed="false">
      <c r="A1588" s="0" t="n">
        <f aca="false">'Profiles 8760'!A1577</f>
        <v>1575</v>
      </c>
      <c r="B1588" s="0" t="n">
        <f aca="false">'Profiles 8760'!B1577</f>
        <v>3</v>
      </c>
      <c r="C1588" s="0" t="n">
        <f aca="false">'Profiles 8760'!E1577</f>
        <v>0</v>
      </c>
      <c r="D1588" s="0" t="n">
        <f aca="false">'Profiles 8760'!F1577</f>
        <v>1</v>
      </c>
      <c r="E1588" s="0" t="n">
        <f aca="false">'Profiles 8760'!G1577</f>
        <v>0.224617</v>
      </c>
      <c r="F1588" s="0" t="n">
        <f aca="false">D1588*Assumptions!$C$11*$B$7+E1588*Assumptions!$C$12*$B$8</f>
        <v>297.9868353</v>
      </c>
      <c r="G1588" s="0" t="n">
        <f aca="false">C1588*Assumptions!$C$15</f>
        <v>0</v>
      </c>
      <c r="H1588" s="0" t="n">
        <f aca="false">MIN(F1588,G1588)</f>
        <v>0</v>
      </c>
      <c r="I1588" s="0" t="n">
        <f aca="false">IF(C1588=1,MIN(G1588-H1588,Assumptions!$C$13,P1587),0)</f>
        <v>0</v>
      </c>
      <c r="J1588" s="0" t="n">
        <f aca="false">H1588+I1588</f>
        <v>0</v>
      </c>
      <c r="K1588" s="0" t="n">
        <f aca="false">MIN(IF(C1588=1,F1588-H1588,F1588),Assumptions!$C$13,MAX(0,($B$5-P1587)/$B$6))</f>
        <v>0</v>
      </c>
      <c r="L1588" s="0" t="n">
        <f aca="false">IF(C1588=1,0,MIN(F1588-K1588,Assumptions!$C$15,MAX(0,$B$10-O1587-M1588)))</f>
        <v>200</v>
      </c>
      <c r="M1588" s="0" t="n">
        <f aca="false">'Profiles 8760'!H1577</f>
        <v>239600</v>
      </c>
      <c r="N1588" s="0" t="n">
        <f aca="false">J1588+L1588</f>
        <v>200</v>
      </c>
      <c r="O1588" s="0" t="n">
        <f aca="false">O1587+N1588</f>
        <v>133362.44575943</v>
      </c>
      <c r="P1588" s="0" t="n">
        <f aca="false">MIN($B$5,P1587+K1588*$B$6-I1588)</f>
        <v>510.81</v>
      </c>
      <c r="Q1588" s="0" t="n">
        <f aca="false">MAX(0,F1588-H1588-K1588-L1588)</f>
        <v>97.9868353</v>
      </c>
    </row>
    <row r="1589" customFormat="false" ht="15" hidden="false" customHeight="false" outlineLevel="0" collapsed="false">
      <c r="A1589" s="0" t="n">
        <f aca="false">'Profiles 8760'!A1578</f>
        <v>1576</v>
      </c>
      <c r="B1589" s="0" t="n">
        <f aca="false">'Profiles 8760'!B1578</f>
        <v>3</v>
      </c>
      <c r="C1589" s="0" t="n">
        <f aca="false">'Profiles 8760'!E1578</f>
        <v>0</v>
      </c>
      <c r="D1589" s="0" t="n">
        <f aca="false">'Profiles 8760'!F1578</f>
        <v>0.950258</v>
      </c>
      <c r="E1589" s="0" t="n">
        <f aca="false">'Profiles 8760'!G1578</f>
        <v>0.29399</v>
      </c>
      <c r="F1589" s="0" t="n">
        <f aca="false">D1589*Assumptions!$C$11*$B$7+E1589*Assumptions!$C$12*$B$8</f>
        <v>286.4587014</v>
      </c>
      <c r="G1589" s="0" t="n">
        <f aca="false">C1589*Assumptions!$C$15</f>
        <v>0</v>
      </c>
      <c r="H1589" s="0" t="n">
        <f aca="false">MIN(F1589,G1589)</f>
        <v>0</v>
      </c>
      <c r="I1589" s="0" t="n">
        <f aca="false">IF(C1589=1,MIN(G1589-H1589,Assumptions!$C$13,P1588),0)</f>
        <v>0</v>
      </c>
      <c r="J1589" s="0" t="n">
        <f aca="false">H1589+I1589</f>
        <v>0</v>
      </c>
      <c r="K1589" s="0" t="n">
        <f aca="false">MIN(IF(C1589=1,F1589-H1589,F1589),Assumptions!$C$13,MAX(0,($B$5-P1588)/$B$6))</f>
        <v>0</v>
      </c>
      <c r="L1589" s="0" t="n">
        <f aca="false">IF(C1589=1,0,MIN(F1589-K1589,Assumptions!$C$15,MAX(0,$B$10-O1588-M1589)))</f>
        <v>200</v>
      </c>
      <c r="M1589" s="0" t="n">
        <f aca="false">'Profiles 8760'!H1578</f>
        <v>239600</v>
      </c>
      <c r="N1589" s="0" t="n">
        <f aca="false">J1589+L1589</f>
        <v>200</v>
      </c>
      <c r="O1589" s="0" t="n">
        <f aca="false">O1588+N1589</f>
        <v>133562.44575943</v>
      </c>
      <c r="P1589" s="0" t="n">
        <f aca="false">MIN($B$5,P1588+K1589*$B$6-I1589)</f>
        <v>510.81</v>
      </c>
      <c r="Q1589" s="0" t="n">
        <f aca="false">MAX(0,F1589-H1589-K1589-L1589)</f>
        <v>86.4587014</v>
      </c>
    </row>
    <row r="1590" customFormat="false" ht="15" hidden="false" customHeight="false" outlineLevel="0" collapsed="false">
      <c r="A1590" s="0" t="n">
        <f aca="false">'Profiles 8760'!A1579</f>
        <v>1577</v>
      </c>
      <c r="B1590" s="0" t="n">
        <f aca="false">'Profiles 8760'!B1579</f>
        <v>3</v>
      </c>
      <c r="C1590" s="0" t="n">
        <f aca="false">'Profiles 8760'!E1579</f>
        <v>0</v>
      </c>
      <c r="D1590" s="0" t="n">
        <f aca="false">'Profiles 8760'!F1579</f>
        <v>0.595177</v>
      </c>
      <c r="E1590" s="0" t="n">
        <f aca="false">'Profiles 8760'!G1579</f>
        <v>0.30788</v>
      </c>
      <c r="F1590" s="0" t="n">
        <f aca="false">D1590*Assumptions!$C$11*$B$7+E1590*Assumptions!$C$12*$B$8</f>
        <v>184.4794096</v>
      </c>
      <c r="G1590" s="0" t="n">
        <f aca="false">C1590*Assumptions!$C$15</f>
        <v>0</v>
      </c>
      <c r="H1590" s="0" t="n">
        <f aca="false">MIN(F1590,G1590)</f>
        <v>0</v>
      </c>
      <c r="I1590" s="0" t="n">
        <f aca="false">IF(C1590=1,MIN(G1590-H1590,Assumptions!$C$13,P1589),0)</f>
        <v>0</v>
      </c>
      <c r="J1590" s="0" t="n">
        <f aca="false">H1590+I1590</f>
        <v>0</v>
      </c>
      <c r="K1590" s="0" t="n">
        <f aca="false">MIN(IF(C1590=1,F1590-H1590,F1590),Assumptions!$C$13,MAX(0,($B$5-P1589)/$B$6))</f>
        <v>0</v>
      </c>
      <c r="L1590" s="0" t="n">
        <f aca="false">IF(C1590=1,0,MIN(F1590-K1590,Assumptions!$C$15,MAX(0,$B$10-O1589-M1590)))</f>
        <v>184.4794096</v>
      </c>
      <c r="M1590" s="0" t="n">
        <f aca="false">'Profiles 8760'!H1579</f>
        <v>239600</v>
      </c>
      <c r="N1590" s="0" t="n">
        <f aca="false">J1590+L1590</f>
        <v>184.4794096</v>
      </c>
      <c r="O1590" s="0" t="n">
        <f aca="false">O1589+N1590</f>
        <v>133746.92516903</v>
      </c>
      <c r="P1590" s="0" t="n">
        <f aca="false">MIN($B$5,P1589+K1590*$B$6-I1590)</f>
        <v>510.81</v>
      </c>
      <c r="Q1590" s="0" t="n">
        <f aca="false">MAX(0,F1590-H1590-K1590-L1590)</f>
        <v>0</v>
      </c>
    </row>
    <row r="1591" customFormat="false" ht="15" hidden="false" customHeight="false" outlineLevel="0" collapsed="false">
      <c r="A1591" s="0" t="n">
        <f aca="false">'Profiles 8760'!A1580</f>
        <v>1578</v>
      </c>
      <c r="B1591" s="0" t="n">
        <f aca="false">'Profiles 8760'!B1580</f>
        <v>3</v>
      </c>
      <c r="C1591" s="0" t="n">
        <f aca="false">'Profiles 8760'!E1580</f>
        <v>0</v>
      </c>
      <c r="D1591" s="0" t="n">
        <f aca="false">'Profiles 8760'!F1580</f>
        <v>0.244671</v>
      </c>
      <c r="E1591" s="0" t="n">
        <f aca="false">'Profiles 8760'!G1580</f>
        <v>0.376425</v>
      </c>
      <c r="F1591" s="0" t="n">
        <f aca="false">D1591*Assumptions!$C$11*$B$7+E1591*Assumptions!$C$12*$B$8</f>
        <v>86.0567673</v>
      </c>
      <c r="G1591" s="0" t="n">
        <f aca="false">C1591*Assumptions!$C$15</f>
        <v>0</v>
      </c>
      <c r="H1591" s="0" t="n">
        <f aca="false">MIN(F1591,G1591)</f>
        <v>0</v>
      </c>
      <c r="I1591" s="0" t="n">
        <f aca="false">IF(C1591=1,MIN(G1591-H1591,Assumptions!$C$13,P1590),0)</f>
        <v>0</v>
      </c>
      <c r="J1591" s="0" t="n">
        <f aca="false">H1591+I1591</f>
        <v>0</v>
      </c>
      <c r="K1591" s="0" t="n">
        <f aca="false">MIN(IF(C1591=1,F1591-H1591,F1591),Assumptions!$C$13,MAX(0,($B$5-P1590)/$B$6))</f>
        <v>0</v>
      </c>
      <c r="L1591" s="0" t="n">
        <f aca="false">IF(C1591=1,0,MIN(F1591-K1591,Assumptions!$C$15,MAX(0,$B$10-O1590-M1591)))</f>
        <v>86.0567673</v>
      </c>
      <c r="M1591" s="0" t="n">
        <f aca="false">'Profiles 8760'!H1580</f>
        <v>239600</v>
      </c>
      <c r="N1591" s="0" t="n">
        <f aca="false">J1591+L1591</f>
        <v>86.0567673</v>
      </c>
      <c r="O1591" s="0" t="n">
        <f aca="false">O1590+N1591</f>
        <v>133832.98193633</v>
      </c>
      <c r="P1591" s="0" t="n">
        <f aca="false">MIN($B$5,P1590+K1591*$B$6-I1591)</f>
        <v>510.81</v>
      </c>
      <c r="Q1591" s="0" t="n">
        <f aca="false">MAX(0,F1591-H1591-K1591-L1591)</f>
        <v>0</v>
      </c>
    </row>
    <row r="1592" customFormat="false" ht="15" hidden="false" customHeight="false" outlineLevel="0" collapsed="false">
      <c r="A1592" s="0" t="n">
        <f aca="false">'Profiles 8760'!A1581</f>
        <v>1579</v>
      </c>
      <c r="B1592" s="0" t="n">
        <f aca="false">'Profiles 8760'!B1581</f>
        <v>3</v>
      </c>
      <c r="C1592" s="0" t="n">
        <f aca="false">'Profiles 8760'!E1581</f>
        <v>0</v>
      </c>
      <c r="D1592" s="0" t="n">
        <f aca="false">'Profiles 8760'!F1581</f>
        <v>0</v>
      </c>
      <c r="E1592" s="0" t="n">
        <f aca="false">'Profiles 8760'!G1581</f>
        <v>0.267853</v>
      </c>
      <c r="F1592" s="0" t="n">
        <f aca="false">D1592*Assumptions!$C$11*$B$7+E1592*Assumptions!$C$12*$B$8</f>
        <v>10.9551877</v>
      </c>
      <c r="G1592" s="0" t="n">
        <f aca="false">C1592*Assumptions!$C$15</f>
        <v>0</v>
      </c>
      <c r="H1592" s="0" t="n">
        <f aca="false">MIN(F1592,G1592)</f>
        <v>0</v>
      </c>
      <c r="I1592" s="0" t="n">
        <f aca="false">IF(C1592=1,MIN(G1592-H1592,Assumptions!$C$13,P1591),0)</f>
        <v>0</v>
      </c>
      <c r="J1592" s="0" t="n">
        <f aca="false">H1592+I1592</f>
        <v>0</v>
      </c>
      <c r="K1592" s="0" t="n">
        <f aca="false">MIN(IF(C1592=1,F1592-H1592,F1592),Assumptions!$C$13,MAX(0,($B$5-P1591)/$B$6))</f>
        <v>0</v>
      </c>
      <c r="L1592" s="0" t="n">
        <f aca="false">IF(C1592=1,0,MIN(F1592-K1592,Assumptions!$C$15,MAX(0,$B$10-O1591-M1592)))</f>
        <v>10.9551877</v>
      </c>
      <c r="M1592" s="0" t="n">
        <f aca="false">'Profiles 8760'!H1581</f>
        <v>239600</v>
      </c>
      <c r="N1592" s="0" t="n">
        <f aca="false">J1592+L1592</f>
        <v>10.9551877</v>
      </c>
      <c r="O1592" s="0" t="n">
        <f aca="false">O1591+N1592</f>
        <v>133843.93712403</v>
      </c>
      <c r="P1592" s="0" t="n">
        <f aca="false">MIN($B$5,P1591+K1592*$B$6-I1592)</f>
        <v>510.81</v>
      </c>
      <c r="Q1592" s="0" t="n">
        <f aca="false">MAX(0,F1592-H1592-K1592-L1592)</f>
        <v>0</v>
      </c>
    </row>
    <row r="1593" customFormat="false" ht="15" hidden="false" customHeight="false" outlineLevel="0" collapsed="false">
      <c r="A1593" s="0" t="n">
        <f aca="false">'Profiles 8760'!A1582</f>
        <v>1580</v>
      </c>
      <c r="B1593" s="0" t="n">
        <f aca="false">'Profiles 8760'!B1582</f>
        <v>3</v>
      </c>
      <c r="C1593" s="0" t="n">
        <f aca="false">'Profiles 8760'!E1582</f>
        <v>1</v>
      </c>
      <c r="D1593" s="0" t="n">
        <f aca="false">'Profiles 8760'!F1582</f>
        <v>0</v>
      </c>
      <c r="E1593" s="0" t="n">
        <f aca="false">'Profiles 8760'!G1582</f>
        <v>0.302245</v>
      </c>
      <c r="F1593" s="0" t="n">
        <f aca="false">D1593*Assumptions!$C$11*$B$7+E1593*Assumptions!$C$12*$B$8</f>
        <v>12.3618205</v>
      </c>
      <c r="G1593" s="0" t="n">
        <f aca="false">C1593*Assumptions!$C$15</f>
        <v>200</v>
      </c>
      <c r="H1593" s="0" t="n">
        <f aca="false">MIN(F1593,G1593)</f>
        <v>12.3618205</v>
      </c>
      <c r="I1593" s="0" t="n">
        <f aca="false">IF(C1593=1,MIN(G1593-H1593,Assumptions!$C$13,P1592),0)</f>
        <v>180</v>
      </c>
      <c r="J1593" s="0" t="n">
        <f aca="false">H1593+I1593</f>
        <v>192.3618205</v>
      </c>
      <c r="K1593" s="0" t="n">
        <f aca="false">MIN(IF(C1593=1,F1593-H1593,F1593),Assumptions!$C$13,MAX(0,($B$5-P1592)/$B$6))</f>
        <v>0</v>
      </c>
      <c r="L1593" s="0" t="n">
        <f aca="false">IF(C1593=1,0,MIN(F1593-K1593,Assumptions!$C$15,MAX(0,$B$10-O1592-M1593)))</f>
        <v>0</v>
      </c>
      <c r="M1593" s="0" t="n">
        <f aca="false">'Profiles 8760'!H1582</f>
        <v>239400</v>
      </c>
      <c r="N1593" s="0" t="n">
        <f aca="false">J1593+L1593</f>
        <v>192.3618205</v>
      </c>
      <c r="O1593" s="0" t="n">
        <f aca="false">O1592+N1593</f>
        <v>134036.29894453</v>
      </c>
      <c r="P1593" s="0" t="n">
        <f aca="false">MIN($B$5,P1592+K1593*$B$6-I1593)</f>
        <v>330.81</v>
      </c>
      <c r="Q1593" s="0" t="n">
        <f aca="false">MAX(0,F1593-H1593-K1593-L1593)</f>
        <v>0</v>
      </c>
    </row>
    <row r="1594" customFormat="false" ht="15" hidden="false" customHeight="false" outlineLevel="0" collapsed="false">
      <c r="A1594" s="0" t="n">
        <f aca="false">'Profiles 8760'!A1583</f>
        <v>1581</v>
      </c>
      <c r="B1594" s="0" t="n">
        <f aca="false">'Profiles 8760'!B1583</f>
        <v>3</v>
      </c>
      <c r="C1594" s="0" t="n">
        <f aca="false">'Profiles 8760'!E1583</f>
        <v>1</v>
      </c>
      <c r="D1594" s="0" t="n">
        <f aca="false">'Profiles 8760'!F1583</f>
        <v>0</v>
      </c>
      <c r="E1594" s="0" t="n">
        <f aca="false">'Profiles 8760'!G1583</f>
        <v>0.456365</v>
      </c>
      <c r="F1594" s="0" t="n">
        <f aca="false">D1594*Assumptions!$C$11*$B$7+E1594*Assumptions!$C$12*$B$8</f>
        <v>18.6653285</v>
      </c>
      <c r="G1594" s="0" t="n">
        <f aca="false">C1594*Assumptions!$C$15</f>
        <v>200</v>
      </c>
      <c r="H1594" s="0" t="n">
        <f aca="false">MIN(F1594,G1594)</f>
        <v>18.6653285</v>
      </c>
      <c r="I1594" s="0" t="n">
        <f aca="false">IF(C1594=1,MIN(G1594-H1594,Assumptions!$C$13,P1593),0)</f>
        <v>180</v>
      </c>
      <c r="J1594" s="0" t="n">
        <f aca="false">H1594+I1594</f>
        <v>198.6653285</v>
      </c>
      <c r="K1594" s="0" t="n">
        <f aca="false">MIN(IF(C1594=1,F1594-H1594,F1594),Assumptions!$C$13,MAX(0,($B$5-P1593)/$B$6))</f>
        <v>0</v>
      </c>
      <c r="L1594" s="0" t="n">
        <f aca="false">IF(C1594=1,0,MIN(F1594-K1594,Assumptions!$C$15,MAX(0,$B$10-O1593-M1594)))</f>
        <v>0</v>
      </c>
      <c r="M1594" s="0" t="n">
        <f aca="false">'Profiles 8760'!H1583</f>
        <v>239200</v>
      </c>
      <c r="N1594" s="0" t="n">
        <f aca="false">J1594+L1594</f>
        <v>198.6653285</v>
      </c>
      <c r="O1594" s="0" t="n">
        <f aca="false">O1593+N1594</f>
        <v>134234.96427303</v>
      </c>
      <c r="P1594" s="0" t="n">
        <f aca="false">MIN($B$5,P1593+K1594*$B$6-I1594)</f>
        <v>150.81</v>
      </c>
      <c r="Q1594" s="0" t="n">
        <f aca="false">MAX(0,F1594-H1594-K1594-L1594)</f>
        <v>0</v>
      </c>
    </row>
    <row r="1595" customFormat="false" ht="15" hidden="false" customHeight="false" outlineLevel="0" collapsed="false">
      <c r="A1595" s="0" t="n">
        <f aca="false">'Profiles 8760'!A1584</f>
        <v>1582</v>
      </c>
      <c r="B1595" s="0" t="n">
        <f aca="false">'Profiles 8760'!B1584</f>
        <v>3</v>
      </c>
      <c r="C1595" s="0" t="n">
        <f aca="false">'Profiles 8760'!E1584</f>
        <v>0</v>
      </c>
      <c r="D1595" s="0" t="n">
        <f aca="false">'Profiles 8760'!F1584</f>
        <v>0</v>
      </c>
      <c r="E1595" s="0" t="n">
        <f aca="false">'Profiles 8760'!G1584</f>
        <v>0.347155</v>
      </c>
      <c r="F1595" s="0" t="n">
        <f aca="false">D1595*Assumptions!$C$11*$B$7+E1595*Assumptions!$C$12*$B$8</f>
        <v>14.1986395</v>
      </c>
      <c r="G1595" s="0" t="n">
        <f aca="false">C1595*Assumptions!$C$15</f>
        <v>0</v>
      </c>
      <c r="H1595" s="0" t="n">
        <f aca="false">MIN(F1595,G1595)</f>
        <v>0</v>
      </c>
      <c r="I1595" s="0" t="n">
        <f aca="false">IF(C1595=1,MIN(G1595-H1595,Assumptions!$C$13,P1594),0)</f>
        <v>0</v>
      </c>
      <c r="J1595" s="0" t="n">
        <f aca="false">H1595+I1595</f>
        <v>0</v>
      </c>
      <c r="K1595" s="0" t="n">
        <f aca="false">MIN(IF(C1595=1,F1595-H1595,F1595),Assumptions!$C$13,MAX(0,($B$5-P1594)/$B$6))</f>
        <v>14.1986395</v>
      </c>
      <c r="L1595" s="0" t="n">
        <f aca="false">IF(C1595=1,0,MIN(F1595-K1595,Assumptions!$C$15,MAX(0,$B$10-O1594-M1595)))</f>
        <v>0</v>
      </c>
      <c r="M1595" s="0" t="n">
        <f aca="false">'Profiles 8760'!H1584</f>
        <v>239200</v>
      </c>
      <c r="N1595" s="0" t="n">
        <f aca="false">J1595+L1595</f>
        <v>0</v>
      </c>
      <c r="O1595" s="0" t="n">
        <f aca="false">O1594+N1595</f>
        <v>134234.96427303</v>
      </c>
      <c r="P1595" s="0" t="n">
        <f aca="false">MIN($B$5,P1594+K1595*$B$6-I1595)</f>
        <v>163.1173807186</v>
      </c>
      <c r="Q1595" s="0" t="n">
        <f aca="false">MAX(0,F1595-H1595-K1595-L1595)</f>
        <v>0</v>
      </c>
    </row>
    <row r="1596" customFormat="false" ht="15" hidden="false" customHeight="false" outlineLevel="0" collapsed="false">
      <c r="A1596" s="0" t="n">
        <f aca="false">'Profiles 8760'!A1585</f>
        <v>1583</v>
      </c>
      <c r="B1596" s="0" t="n">
        <f aca="false">'Profiles 8760'!B1585</f>
        <v>3</v>
      </c>
      <c r="C1596" s="0" t="n">
        <f aca="false">'Profiles 8760'!E1585</f>
        <v>0</v>
      </c>
      <c r="D1596" s="0" t="n">
        <f aca="false">'Profiles 8760'!F1585</f>
        <v>0</v>
      </c>
      <c r="E1596" s="0" t="n">
        <f aca="false">'Profiles 8760'!G1585</f>
        <v>0.272255</v>
      </c>
      <c r="F1596" s="0" t="n">
        <f aca="false">D1596*Assumptions!$C$11*$B$7+E1596*Assumptions!$C$12*$B$8</f>
        <v>11.1352295</v>
      </c>
      <c r="G1596" s="0" t="n">
        <f aca="false">C1596*Assumptions!$C$15</f>
        <v>0</v>
      </c>
      <c r="H1596" s="0" t="n">
        <f aca="false">MIN(F1596,G1596)</f>
        <v>0</v>
      </c>
      <c r="I1596" s="0" t="n">
        <f aca="false">IF(C1596=1,MIN(G1596-H1596,Assumptions!$C$13,P1595),0)</f>
        <v>0</v>
      </c>
      <c r="J1596" s="0" t="n">
        <f aca="false">H1596+I1596</f>
        <v>0</v>
      </c>
      <c r="K1596" s="0" t="n">
        <f aca="false">MIN(IF(C1596=1,F1596-H1596,F1596),Assumptions!$C$13,MAX(0,($B$5-P1595)/$B$6))</f>
        <v>11.1352295</v>
      </c>
      <c r="L1596" s="0" t="n">
        <f aca="false">IF(C1596=1,0,MIN(F1596-K1596,Assumptions!$C$15,MAX(0,$B$10-O1595-M1596)))</f>
        <v>0</v>
      </c>
      <c r="M1596" s="0" t="n">
        <f aca="false">'Profiles 8760'!H1585</f>
        <v>239200</v>
      </c>
      <c r="N1596" s="0" t="n">
        <f aca="false">J1596+L1596</f>
        <v>0</v>
      </c>
      <c r="O1596" s="0" t="n">
        <f aca="false">O1595+N1596</f>
        <v>134234.96427303</v>
      </c>
      <c r="P1596" s="0" t="n">
        <f aca="false">MIN($B$5,P1595+K1596*$B$6-I1596)</f>
        <v>172.7693976492</v>
      </c>
      <c r="Q1596" s="0" t="n">
        <f aca="false">MAX(0,F1596-H1596-K1596-L1596)</f>
        <v>0</v>
      </c>
    </row>
    <row r="1597" customFormat="false" ht="15" hidden="false" customHeight="false" outlineLevel="0" collapsed="false">
      <c r="A1597" s="0" t="n">
        <f aca="false">'Profiles 8760'!A1586</f>
        <v>1584</v>
      </c>
      <c r="B1597" s="0" t="n">
        <f aca="false">'Profiles 8760'!B1586</f>
        <v>3</v>
      </c>
      <c r="C1597" s="0" t="n">
        <f aca="false">'Profiles 8760'!E1586</f>
        <v>0</v>
      </c>
      <c r="D1597" s="0" t="n">
        <f aca="false">'Profiles 8760'!F1586</f>
        <v>0</v>
      </c>
      <c r="E1597" s="0" t="n">
        <f aca="false">'Profiles 8760'!G1586</f>
        <v>0.335127</v>
      </c>
      <c r="F1597" s="0" t="n">
        <f aca="false">D1597*Assumptions!$C$11*$B$7+E1597*Assumptions!$C$12*$B$8</f>
        <v>13.7066943</v>
      </c>
      <c r="G1597" s="0" t="n">
        <f aca="false">C1597*Assumptions!$C$15</f>
        <v>0</v>
      </c>
      <c r="H1597" s="0" t="n">
        <f aca="false">MIN(F1597,G1597)</f>
        <v>0</v>
      </c>
      <c r="I1597" s="0" t="n">
        <f aca="false">IF(C1597=1,MIN(G1597-H1597,Assumptions!$C$13,P1596),0)</f>
        <v>0</v>
      </c>
      <c r="J1597" s="0" t="n">
        <f aca="false">H1597+I1597</f>
        <v>0</v>
      </c>
      <c r="K1597" s="0" t="n">
        <f aca="false">MIN(IF(C1597=1,F1597-H1597,F1597),Assumptions!$C$13,MAX(0,($B$5-P1596)/$B$6))</f>
        <v>13.7066943</v>
      </c>
      <c r="L1597" s="0" t="n">
        <f aca="false">IF(C1597=1,0,MIN(F1597-K1597,Assumptions!$C$15,MAX(0,$B$10-O1596-M1597)))</f>
        <v>0</v>
      </c>
      <c r="M1597" s="0" t="n">
        <f aca="false">'Profiles 8760'!H1586</f>
        <v>239200</v>
      </c>
      <c r="N1597" s="0" t="n">
        <f aca="false">J1597+L1597</f>
        <v>0</v>
      </c>
      <c r="O1597" s="0" t="n">
        <f aca="false">O1596+N1597</f>
        <v>134234.96427303</v>
      </c>
      <c r="P1597" s="0" t="n">
        <f aca="false">MIN($B$5,P1596+K1597*$B$6-I1597)</f>
        <v>184.65036026844</v>
      </c>
      <c r="Q1597" s="0" t="n">
        <f aca="false">MAX(0,F1597-H1597-K1597-L1597)</f>
        <v>0</v>
      </c>
    </row>
    <row r="1598" customFormat="false" ht="15" hidden="false" customHeight="false" outlineLevel="0" collapsed="false">
      <c r="A1598" s="0" t="n">
        <f aca="false">'Profiles 8760'!A1587</f>
        <v>1585</v>
      </c>
      <c r="B1598" s="0" t="n">
        <f aca="false">'Profiles 8760'!B1587</f>
        <v>3</v>
      </c>
      <c r="C1598" s="0" t="n">
        <f aca="false">'Profiles 8760'!E1587</f>
        <v>0</v>
      </c>
      <c r="D1598" s="0" t="n">
        <f aca="false">'Profiles 8760'!F1587</f>
        <v>0</v>
      </c>
      <c r="E1598" s="0" t="n">
        <f aca="false">'Profiles 8760'!G1587</f>
        <v>0.203303</v>
      </c>
      <c r="F1598" s="0" t="n">
        <f aca="false">D1598*Assumptions!$C$11*$B$7+E1598*Assumptions!$C$12*$B$8</f>
        <v>8.3150927</v>
      </c>
      <c r="G1598" s="0" t="n">
        <f aca="false">C1598*Assumptions!$C$15</f>
        <v>0</v>
      </c>
      <c r="H1598" s="0" t="n">
        <f aca="false">MIN(F1598,G1598)</f>
        <v>0</v>
      </c>
      <c r="I1598" s="0" t="n">
        <f aca="false">IF(C1598=1,MIN(G1598-H1598,Assumptions!$C$13,P1597),0)</f>
        <v>0</v>
      </c>
      <c r="J1598" s="0" t="n">
        <f aca="false">H1598+I1598</f>
        <v>0</v>
      </c>
      <c r="K1598" s="0" t="n">
        <f aca="false">MIN(IF(C1598=1,F1598-H1598,F1598),Assumptions!$C$13,MAX(0,($B$5-P1597)/$B$6))</f>
        <v>8.3150927</v>
      </c>
      <c r="L1598" s="0" t="n">
        <f aca="false">IF(C1598=1,0,MIN(F1598-K1598,Assumptions!$C$15,MAX(0,$B$10-O1597-M1598)))</f>
        <v>0</v>
      </c>
      <c r="M1598" s="0" t="n">
        <f aca="false">'Profiles 8760'!H1587</f>
        <v>239200</v>
      </c>
      <c r="N1598" s="0" t="n">
        <f aca="false">J1598+L1598</f>
        <v>0</v>
      </c>
      <c r="O1598" s="0" t="n">
        <f aca="false">O1597+N1598</f>
        <v>134234.96427303</v>
      </c>
      <c r="P1598" s="0" t="n">
        <f aca="false">MIN($B$5,P1597+K1598*$B$6-I1598)</f>
        <v>191.8578826208</v>
      </c>
      <c r="Q1598" s="0" t="n">
        <f aca="false">MAX(0,F1598-H1598-K1598-L1598)</f>
        <v>0</v>
      </c>
    </row>
    <row r="1599" customFormat="false" ht="15" hidden="false" customHeight="false" outlineLevel="0" collapsed="false">
      <c r="A1599" s="0" t="n">
        <f aca="false">'Profiles 8760'!A1588</f>
        <v>1586</v>
      </c>
      <c r="B1599" s="0" t="n">
        <f aca="false">'Profiles 8760'!B1588</f>
        <v>3</v>
      </c>
      <c r="C1599" s="0" t="n">
        <f aca="false">'Profiles 8760'!E1588</f>
        <v>0</v>
      </c>
      <c r="D1599" s="0" t="n">
        <f aca="false">'Profiles 8760'!F1588</f>
        <v>0</v>
      </c>
      <c r="E1599" s="0" t="n">
        <f aca="false">'Profiles 8760'!G1588</f>
        <v>0.216296</v>
      </c>
      <c r="F1599" s="0" t="n">
        <f aca="false">D1599*Assumptions!$C$11*$B$7+E1599*Assumptions!$C$12*$B$8</f>
        <v>8.8465064</v>
      </c>
      <c r="G1599" s="0" t="n">
        <f aca="false">C1599*Assumptions!$C$15</f>
        <v>0</v>
      </c>
      <c r="H1599" s="0" t="n">
        <f aca="false">MIN(F1599,G1599)</f>
        <v>0</v>
      </c>
      <c r="I1599" s="0" t="n">
        <f aca="false">IF(C1599=1,MIN(G1599-H1599,Assumptions!$C$13,P1598),0)</f>
        <v>0</v>
      </c>
      <c r="J1599" s="0" t="n">
        <f aca="false">H1599+I1599</f>
        <v>0</v>
      </c>
      <c r="K1599" s="0" t="n">
        <f aca="false">MIN(IF(C1599=1,F1599-H1599,F1599),Assumptions!$C$13,MAX(0,($B$5-P1598)/$B$6))</f>
        <v>8.8465064</v>
      </c>
      <c r="L1599" s="0" t="n">
        <f aca="false">IF(C1599=1,0,MIN(F1599-K1599,Assumptions!$C$15,MAX(0,$B$10-O1598-M1599)))</f>
        <v>0</v>
      </c>
      <c r="M1599" s="0" t="n">
        <f aca="false">'Profiles 8760'!H1588</f>
        <v>239200</v>
      </c>
      <c r="N1599" s="0" t="n">
        <f aca="false">J1599+L1599</f>
        <v>0</v>
      </c>
      <c r="O1599" s="0" t="n">
        <f aca="false">O1598+N1599</f>
        <v>134234.96427303</v>
      </c>
      <c r="P1599" s="0" t="n">
        <f aca="false">MIN($B$5,P1598+K1599*$B$6-I1599)</f>
        <v>199.52603436832</v>
      </c>
      <c r="Q1599" s="0" t="n">
        <f aca="false">MAX(0,F1599-H1599-K1599-L1599)</f>
        <v>0</v>
      </c>
    </row>
    <row r="1600" customFormat="false" ht="15" hidden="false" customHeight="false" outlineLevel="0" collapsed="false">
      <c r="A1600" s="0" t="n">
        <f aca="false">'Profiles 8760'!A1589</f>
        <v>1587</v>
      </c>
      <c r="B1600" s="0" t="n">
        <f aca="false">'Profiles 8760'!B1589</f>
        <v>3</v>
      </c>
      <c r="C1600" s="0" t="n">
        <f aca="false">'Profiles 8760'!E1589</f>
        <v>0</v>
      </c>
      <c r="D1600" s="0" t="n">
        <f aca="false">'Profiles 8760'!F1589</f>
        <v>0</v>
      </c>
      <c r="E1600" s="0" t="n">
        <f aca="false">'Profiles 8760'!G1589</f>
        <v>0.250179</v>
      </c>
      <c r="F1600" s="0" t="n">
        <f aca="false">D1600*Assumptions!$C$11*$B$7+E1600*Assumptions!$C$12*$B$8</f>
        <v>10.2323211</v>
      </c>
      <c r="G1600" s="0" t="n">
        <f aca="false">C1600*Assumptions!$C$15</f>
        <v>0</v>
      </c>
      <c r="H1600" s="0" t="n">
        <f aca="false">MIN(F1600,G1600)</f>
        <v>0</v>
      </c>
      <c r="I1600" s="0" t="n">
        <f aca="false">IF(C1600=1,MIN(G1600-H1600,Assumptions!$C$13,P1599),0)</f>
        <v>0</v>
      </c>
      <c r="J1600" s="0" t="n">
        <f aca="false">H1600+I1600</f>
        <v>0</v>
      </c>
      <c r="K1600" s="0" t="n">
        <f aca="false">MIN(IF(C1600=1,F1600-H1600,F1600),Assumptions!$C$13,MAX(0,($B$5-P1599)/$B$6))</f>
        <v>10.2323211</v>
      </c>
      <c r="L1600" s="0" t="n">
        <f aca="false">IF(C1600=1,0,MIN(F1600-K1600,Assumptions!$C$15,MAX(0,$B$10-O1599-M1600)))</f>
        <v>0</v>
      </c>
      <c r="M1600" s="0" t="n">
        <f aca="false">'Profiles 8760'!H1589</f>
        <v>239200</v>
      </c>
      <c r="N1600" s="0" t="n">
        <f aca="false">J1600+L1600</f>
        <v>0</v>
      </c>
      <c r="O1600" s="0" t="n">
        <f aca="false">O1599+N1600</f>
        <v>134234.96427303</v>
      </c>
      <c r="P1600" s="0" t="n">
        <f aca="false">MIN($B$5,P1599+K1600*$B$6-I1600)</f>
        <v>208.3954102978</v>
      </c>
      <c r="Q1600" s="0" t="n">
        <f aca="false">MAX(0,F1600-H1600-K1600-L1600)</f>
        <v>0</v>
      </c>
    </row>
    <row r="1601" customFormat="false" ht="15" hidden="false" customHeight="false" outlineLevel="0" collapsed="false">
      <c r="A1601" s="0" t="n">
        <f aca="false">'Profiles 8760'!A1590</f>
        <v>1588</v>
      </c>
      <c r="B1601" s="0" t="n">
        <f aca="false">'Profiles 8760'!B1590</f>
        <v>3</v>
      </c>
      <c r="C1601" s="0" t="n">
        <f aca="false">'Profiles 8760'!E1590</f>
        <v>0</v>
      </c>
      <c r="D1601" s="0" t="n">
        <f aca="false">'Profiles 8760'!F1590</f>
        <v>0</v>
      </c>
      <c r="E1601" s="0" t="n">
        <f aca="false">'Profiles 8760'!G1590</f>
        <v>0.18724</v>
      </c>
      <c r="F1601" s="0" t="n">
        <f aca="false">D1601*Assumptions!$C$11*$B$7+E1601*Assumptions!$C$12*$B$8</f>
        <v>7.658116</v>
      </c>
      <c r="G1601" s="0" t="n">
        <f aca="false">C1601*Assumptions!$C$15</f>
        <v>0</v>
      </c>
      <c r="H1601" s="0" t="n">
        <f aca="false">MIN(F1601,G1601)</f>
        <v>0</v>
      </c>
      <c r="I1601" s="0" t="n">
        <f aca="false">IF(C1601=1,MIN(G1601-H1601,Assumptions!$C$13,P1600),0)</f>
        <v>0</v>
      </c>
      <c r="J1601" s="0" t="n">
        <f aca="false">H1601+I1601</f>
        <v>0</v>
      </c>
      <c r="K1601" s="0" t="n">
        <f aca="false">MIN(IF(C1601=1,F1601-H1601,F1601),Assumptions!$C$13,MAX(0,($B$5-P1600)/$B$6))</f>
        <v>7.658116</v>
      </c>
      <c r="L1601" s="0" t="n">
        <f aca="false">IF(C1601=1,0,MIN(F1601-K1601,Assumptions!$C$15,MAX(0,$B$10-O1600-M1601)))</f>
        <v>0</v>
      </c>
      <c r="M1601" s="0" t="n">
        <f aca="false">'Profiles 8760'!H1590</f>
        <v>239200</v>
      </c>
      <c r="N1601" s="0" t="n">
        <f aca="false">J1601+L1601</f>
        <v>0</v>
      </c>
      <c r="O1601" s="0" t="n">
        <f aca="false">O1600+N1601</f>
        <v>134234.96427303</v>
      </c>
      <c r="P1601" s="0" t="n">
        <f aca="false">MIN($B$5,P1600+K1601*$B$6-I1601)</f>
        <v>215.0334652466</v>
      </c>
      <c r="Q1601" s="0" t="n">
        <f aca="false">MAX(0,F1601-H1601-K1601-L1601)</f>
        <v>0</v>
      </c>
    </row>
    <row r="1602" customFormat="false" ht="15" hidden="false" customHeight="false" outlineLevel="0" collapsed="false">
      <c r="A1602" s="0" t="n">
        <f aca="false">'Profiles 8760'!A1591</f>
        <v>1589</v>
      </c>
      <c r="B1602" s="0" t="n">
        <f aca="false">'Profiles 8760'!B1591</f>
        <v>3</v>
      </c>
      <c r="C1602" s="0" t="n">
        <f aca="false">'Profiles 8760'!E1591</f>
        <v>0</v>
      </c>
      <c r="D1602" s="0" t="n">
        <f aca="false">'Profiles 8760'!F1591</f>
        <v>0</v>
      </c>
      <c r="E1602" s="0" t="n">
        <f aca="false">'Profiles 8760'!G1591</f>
        <v>0.188083</v>
      </c>
      <c r="F1602" s="0" t="n">
        <f aca="false">D1602*Assumptions!$C$11*$B$7+E1602*Assumptions!$C$12*$B$8</f>
        <v>7.6925947</v>
      </c>
      <c r="G1602" s="0" t="n">
        <f aca="false">C1602*Assumptions!$C$15</f>
        <v>0</v>
      </c>
      <c r="H1602" s="0" t="n">
        <f aca="false">MIN(F1602,G1602)</f>
        <v>0</v>
      </c>
      <c r="I1602" s="0" t="n">
        <f aca="false">IF(C1602=1,MIN(G1602-H1602,Assumptions!$C$13,P1601),0)</f>
        <v>0</v>
      </c>
      <c r="J1602" s="0" t="n">
        <f aca="false">H1602+I1602</f>
        <v>0</v>
      </c>
      <c r="K1602" s="0" t="n">
        <f aca="false">MIN(IF(C1602=1,F1602-H1602,F1602),Assumptions!$C$13,MAX(0,($B$5-P1601)/$B$6))</f>
        <v>7.6925947</v>
      </c>
      <c r="L1602" s="0" t="n">
        <f aca="false">IF(C1602=1,0,MIN(F1602-K1602,Assumptions!$C$15,MAX(0,$B$10-O1601-M1602)))</f>
        <v>0</v>
      </c>
      <c r="M1602" s="0" t="n">
        <f aca="false">'Profiles 8760'!H1591</f>
        <v>239200</v>
      </c>
      <c r="N1602" s="0" t="n">
        <f aca="false">J1602+L1602</f>
        <v>0</v>
      </c>
      <c r="O1602" s="0" t="n">
        <f aca="false">O1601+N1602</f>
        <v>134234.96427303</v>
      </c>
      <c r="P1602" s="0" t="n">
        <f aca="false">MIN($B$5,P1601+K1602*$B$6-I1602)</f>
        <v>221.70140633256</v>
      </c>
      <c r="Q1602" s="0" t="n">
        <f aca="false">MAX(0,F1602-H1602-K1602-L1602)</f>
        <v>0</v>
      </c>
    </row>
    <row r="1603" customFormat="false" ht="15" hidden="false" customHeight="false" outlineLevel="0" collapsed="false">
      <c r="A1603" s="0" t="n">
        <f aca="false">'Profiles 8760'!A1592</f>
        <v>1590</v>
      </c>
      <c r="B1603" s="0" t="n">
        <f aca="false">'Profiles 8760'!B1592</f>
        <v>3</v>
      </c>
      <c r="C1603" s="0" t="n">
        <f aca="false">'Profiles 8760'!E1592</f>
        <v>0</v>
      </c>
      <c r="D1603" s="0" t="n">
        <f aca="false">'Profiles 8760'!F1592</f>
        <v>0</v>
      </c>
      <c r="E1603" s="0" t="n">
        <f aca="false">'Profiles 8760'!G1592</f>
        <v>0.257808</v>
      </c>
      <c r="F1603" s="0" t="n">
        <f aca="false">D1603*Assumptions!$C$11*$B$7+E1603*Assumptions!$C$12*$B$8</f>
        <v>10.5443472</v>
      </c>
      <c r="G1603" s="0" t="n">
        <f aca="false">C1603*Assumptions!$C$15</f>
        <v>0</v>
      </c>
      <c r="H1603" s="0" t="n">
        <f aca="false">MIN(F1603,G1603)</f>
        <v>0</v>
      </c>
      <c r="I1603" s="0" t="n">
        <f aca="false">IF(C1603=1,MIN(G1603-H1603,Assumptions!$C$13,P1602),0)</f>
        <v>0</v>
      </c>
      <c r="J1603" s="0" t="n">
        <f aca="false">H1603+I1603</f>
        <v>0</v>
      </c>
      <c r="K1603" s="0" t="n">
        <f aca="false">MIN(IF(C1603=1,F1603-H1603,F1603),Assumptions!$C$13,MAX(0,($B$5-P1602)/$B$6))</f>
        <v>10.5443472</v>
      </c>
      <c r="L1603" s="0" t="n">
        <f aca="false">IF(C1603=1,0,MIN(F1603-K1603,Assumptions!$C$15,MAX(0,$B$10-O1602-M1603)))</f>
        <v>0</v>
      </c>
      <c r="M1603" s="0" t="n">
        <f aca="false">'Profiles 8760'!H1592</f>
        <v>239200</v>
      </c>
      <c r="N1603" s="0" t="n">
        <f aca="false">J1603+L1603</f>
        <v>0</v>
      </c>
      <c r="O1603" s="0" t="n">
        <f aca="false">O1602+N1603</f>
        <v>134234.96427303</v>
      </c>
      <c r="P1603" s="0" t="n">
        <f aca="false">MIN($B$5,P1602+K1603*$B$6-I1603)</f>
        <v>230.84124648552</v>
      </c>
      <c r="Q1603" s="0" t="n">
        <f aca="false">MAX(0,F1603-H1603-K1603-L1603)</f>
        <v>0</v>
      </c>
    </row>
    <row r="1604" customFormat="false" ht="15" hidden="false" customHeight="false" outlineLevel="0" collapsed="false">
      <c r="A1604" s="0" t="n">
        <f aca="false">'Profiles 8760'!A1593</f>
        <v>1591</v>
      </c>
      <c r="B1604" s="0" t="n">
        <f aca="false">'Profiles 8760'!B1593</f>
        <v>3</v>
      </c>
      <c r="C1604" s="0" t="n">
        <f aca="false">'Profiles 8760'!E1593</f>
        <v>0</v>
      </c>
      <c r="D1604" s="0" t="n">
        <f aca="false">'Profiles 8760'!F1593</f>
        <v>0</v>
      </c>
      <c r="E1604" s="0" t="n">
        <f aca="false">'Profiles 8760'!G1593</f>
        <v>0.296817</v>
      </c>
      <c r="F1604" s="0" t="n">
        <f aca="false">D1604*Assumptions!$C$11*$B$7+E1604*Assumptions!$C$12*$B$8</f>
        <v>12.1398153</v>
      </c>
      <c r="G1604" s="0" t="n">
        <f aca="false">C1604*Assumptions!$C$15</f>
        <v>0</v>
      </c>
      <c r="H1604" s="0" t="n">
        <f aca="false">MIN(F1604,G1604)</f>
        <v>0</v>
      </c>
      <c r="I1604" s="0" t="n">
        <f aca="false">IF(C1604=1,MIN(G1604-H1604,Assumptions!$C$13,P1603),0)</f>
        <v>0</v>
      </c>
      <c r="J1604" s="0" t="n">
        <f aca="false">H1604+I1604</f>
        <v>0</v>
      </c>
      <c r="K1604" s="0" t="n">
        <f aca="false">MIN(IF(C1604=1,F1604-H1604,F1604),Assumptions!$C$13,MAX(0,($B$5-P1603)/$B$6))</f>
        <v>12.1398153</v>
      </c>
      <c r="L1604" s="0" t="n">
        <f aca="false">IF(C1604=1,0,MIN(F1604-K1604,Assumptions!$C$15,MAX(0,$B$10-O1603-M1604)))</f>
        <v>0</v>
      </c>
      <c r="M1604" s="0" t="n">
        <f aca="false">'Profiles 8760'!H1593</f>
        <v>239200</v>
      </c>
      <c r="N1604" s="0" t="n">
        <f aca="false">J1604+L1604</f>
        <v>0</v>
      </c>
      <c r="O1604" s="0" t="n">
        <f aca="false">O1603+N1604</f>
        <v>134234.96427303</v>
      </c>
      <c r="P1604" s="0" t="n">
        <f aca="false">MIN($B$5,P1603+K1604*$B$6-I1604)</f>
        <v>241.36403838756</v>
      </c>
      <c r="Q1604" s="0" t="n">
        <f aca="false">MAX(0,F1604-H1604-K1604-L1604)</f>
        <v>0</v>
      </c>
    </row>
    <row r="1605" customFormat="false" ht="15" hidden="false" customHeight="false" outlineLevel="0" collapsed="false">
      <c r="A1605" s="0" t="n">
        <f aca="false">'Profiles 8760'!A1594</f>
        <v>1592</v>
      </c>
      <c r="B1605" s="0" t="n">
        <f aca="false">'Profiles 8760'!B1594</f>
        <v>3</v>
      </c>
      <c r="C1605" s="0" t="n">
        <f aca="false">'Profiles 8760'!E1594</f>
        <v>1</v>
      </c>
      <c r="D1605" s="0" t="n">
        <f aca="false">'Profiles 8760'!F1594</f>
        <v>0.239688</v>
      </c>
      <c r="E1605" s="0" t="n">
        <f aca="false">'Profiles 8760'!G1594</f>
        <v>0.311398</v>
      </c>
      <c r="F1605" s="0" t="n">
        <f aca="false">D1605*Assumptions!$C$11*$B$7+E1605*Assumptions!$C$12*$B$8</f>
        <v>81.9580726</v>
      </c>
      <c r="G1605" s="0" t="n">
        <f aca="false">C1605*Assumptions!$C$15</f>
        <v>200</v>
      </c>
      <c r="H1605" s="0" t="n">
        <f aca="false">MIN(F1605,G1605)</f>
        <v>81.9580726</v>
      </c>
      <c r="I1605" s="0" t="n">
        <f aca="false">IF(C1605=1,MIN(G1605-H1605,Assumptions!$C$13,P1604),0)</f>
        <v>118.0419274</v>
      </c>
      <c r="J1605" s="0" t="n">
        <f aca="false">H1605+I1605</f>
        <v>200</v>
      </c>
      <c r="K1605" s="0" t="n">
        <f aca="false">MIN(IF(C1605=1,F1605-H1605,F1605),Assumptions!$C$13,MAX(0,($B$5-P1604)/$B$6))</f>
        <v>0</v>
      </c>
      <c r="L1605" s="0" t="n">
        <f aca="false">IF(C1605=1,0,MIN(F1605-K1605,Assumptions!$C$15,MAX(0,$B$10-O1604-M1605)))</f>
        <v>0</v>
      </c>
      <c r="M1605" s="0" t="n">
        <f aca="false">'Profiles 8760'!H1594</f>
        <v>239000</v>
      </c>
      <c r="N1605" s="0" t="n">
        <f aca="false">J1605+L1605</f>
        <v>200</v>
      </c>
      <c r="O1605" s="0" t="n">
        <f aca="false">O1604+N1605</f>
        <v>134434.96427303</v>
      </c>
      <c r="P1605" s="0" t="n">
        <f aca="false">MIN($B$5,P1604+K1605*$B$6-I1605)</f>
        <v>123.32211098756</v>
      </c>
      <c r="Q1605" s="0" t="n">
        <f aca="false">MAX(0,F1605-H1605-K1605-L1605)</f>
        <v>0</v>
      </c>
    </row>
    <row r="1606" customFormat="false" ht="15" hidden="false" customHeight="false" outlineLevel="0" collapsed="false">
      <c r="A1606" s="0" t="n">
        <f aca="false">'Profiles 8760'!A1595</f>
        <v>1593</v>
      </c>
      <c r="B1606" s="0" t="n">
        <f aca="false">'Profiles 8760'!B1595</f>
        <v>3</v>
      </c>
      <c r="C1606" s="0" t="n">
        <f aca="false">'Profiles 8760'!E1595</f>
        <v>1</v>
      </c>
      <c r="D1606" s="0" t="n">
        <f aca="false">'Profiles 8760'!F1595</f>
        <v>0.583056</v>
      </c>
      <c r="E1606" s="0" t="n">
        <f aca="false">'Profiles 8760'!G1595</f>
        <v>0.296854</v>
      </c>
      <c r="F1606" s="0" t="n">
        <f aca="false">D1606*Assumptions!$C$11*$B$7+E1606*Assumptions!$C$12*$B$8</f>
        <v>180.5279014</v>
      </c>
      <c r="G1606" s="0" t="n">
        <f aca="false">C1606*Assumptions!$C$15</f>
        <v>200</v>
      </c>
      <c r="H1606" s="0" t="n">
        <f aca="false">MIN(F1606,G1606)</f>
        <v>180.5279014</v>
      </c>
      <c r="I1606" s="0" t="n">
        <f aca="false">IF(C1606=1,MIN(G1606-H1606,Assumptions!$C$13,P1605),0)</f>
        <v>19.4720986</v>
      </c>
      <c r="J1606" s="0" t="n">
        <f aca="false">H1606+I1606</f>
        <v>200</v>
      </c>
      <c r="K1606" s="0" t="n">
        <f aca="false">MIN(IF(C1606=1,F1606-H1606,F1606),Assumptions!$C$13,MAX(0,($B$5-P1605)/$B$6))</f>
        <v>0</v>
      </c>
      <c r="L1606" s="0" t="n">
        <f aca="false">IF(C1606=1,0,MIN(F1606-K1606,Assumptions!$C$15,MAX(0,$B$10-O1605-M1606)))</f>
        <v>0</v>
      </c>
      <c r="M1606" s="0" t="n">
        <f aca="false">'Profiles 8760'!H1595</f>
        <v>238800</v>
      </c>
      <c r="N1606" s="0" t="n">
        <f aca="false">J1606+L1606</f>
        <v>200</v>
      </c>
      <c r="O1606" s="0" t="n">
        <f aca="false">O1605+N1606</f>
        <v>134634.96427303</v>
      </c>
      <c r="P1606" s="0" t="n">
        <f aca="false">MIN($B$5,P1605+K1606*$B$6-I1606)</f>
        <v>103.85001238756</v>
      </c>
      <c r="Q1606" s="0" t="n">
        <f aca="false">MAX(0,F1606-H1606-K1606-L1606)</f>
        <v>0</v>
      </c>
    </row>
    <row r="1607" customFormat="false" ht="15" hidden="false" customHeight="false" outlineLevel="0" collapsed="false">
      <c r="A1607" s="0" t="n">
        <f aca="false">'Profiles 8760'!A1596</f>
        <v>1594</v>
      </c>
      <c r="B1607" s="0" t="n">
        <f aca="false">'Profiles 8760'!B1596</f>
        <v>3</v>
      </c>
      <c r="C1607" s="0" t="n">
        <f aca="false">'Profiles 8760'!E1596</f>
        <v>0</v>
      </c>
      <c r="D1607" s="0" t="n">
        <f aca="false">'Profiles 8760'!F1596</f>
        <v>0.930905</v>
      </c>
      <c r="E1607" s="0" t="n">
        <f aca="false">'Profiles 8760'!G1596</f>
        <v>0.377892</v>
      </c>
      <c r="F1607" s="0" t="n">
        <f aca="false">D1607*Assumptions!$C$11*$B$7+E1607*Assumptions!$C$12*$B$8</f>
        <v>284.3011468</v>
      </c>
      <c r="G1607" s="0" t="n">
        <f aca="false">C1607*Assumptions!$C$15</f>
        <v>0</v>
      </c>
      <c r="H1607" s="0" t="n">
        <f aca="false">MIN(F1607,G1607)</f>
        <v>0</v>
      </c>
      <c r="I1607" s="0" t="n">
        <f aca="false">IF(C1607=1,MIN(G1607-H1607,Assumptions!$C$13,P1606),0)</f>
        <v>0</v>
      </c>
      <c r="J1607" s="0" t="n">
        <f aca="false">H1607+I1607</f>
        <v>0</v>
      </c>
      <c r="K1607" s="0" t="n">
        <f aca="false">MIN(IF(C1607=1,F1607-H1607,F1607),Assumptions!$C$13,MAX(0,($B$5-P1606)/$B$6))</f>
        <v>180</v>
      </c>
      <c r="L1607" s="0" t="n">
        <f aca="false">IF(C1607=1,0,MIN(F1607-K1607,Assumptions!$C$15,MAX(0,$B$10-O1606-M1607)))</f>
        <v>104.3011468</v>
      </c>
      <c r="M1607" s="0" t="n">
        <f aca="false">'Profiles 8760'!H1596</f>
        <v>238800</v>
      </c>
      <c r="N1607" s="0" t="n">
        <f aca="false">J1607+L1607</f>
        <v>104.3011468</v>
      </c>
      <c r="O1607" s="0" t="n">
        <f aca="false">O1606+N1607</f>
        <v>134739.26541983</v>
      </c>
      <c r="P1607" s="0" t="n">
        <f aca="false">MIN($B$5,P1606+K1607*$B$6-I1607)</f>
        <v>259.87401238756</v>
      </c>
      <c r="Q1607" s="0" t="n">
        <f aca="false">MAX(0,F1607-H1607-K1607-L1607)</f>
        <v>0</v>
      </c>
    </row>
    <row r="1608" customFormat="false" ht="15" hidden="false" customHeight="false" outlineLevel="0" collapsed="false">
      <c r="A1608" s="0" t="n">
        <f aca="false">'Profiles 8760'!A1597</f>
        <v>1595</v>
      </c>
      <c r="B1608" s="0" t="n">
        <f aca="false">'Profiles 8760'!B1597</f>
        <v>3</v>
      </c>
      <c r="C1608" s="0" t="n">
        <f aca="false">'Profiles 8760'!E1597</f>
        <v>0</v>
      </c>
      <c r="D1608" s="0" t="n">
        <f aca="false">'Profiles 8760'!F1597</f>
        <v>1</v>
      </c>
      <c r="E1608" s="0" t="n">
        <f aca="false">'Profiles 8760'!G1597</f>
        <v>0.519106</v>
      </c>
      <c r="F1608" s="0" t="n">
        <f aca="false">D1608*Assumptions!$C$11*$B$7+E1608*Assumptions!$C$12*$B$8</f>
        <v>310.0314354</v>
      </c>
      <c r="G1608" s="0" t="n">
        <f aca="false">C1608*Assumptions!$C$15</f>
        <v>0</v>
      </c>
      <c r="H1608" s="0" t="n">
        <f aca="false">MIN(F1608,G1608)</f>
        <v>0</v>
      </c>
      <c r="I1608" s="0" t="n">
        <f aca="false">IF(C1608=1,MIN(G1608-H1608,Assumptions!$C$13,P1607),0)</f>
        <v>0</v>
      </c>
      <c r="J1608" s="0" t="n">
        <f aca="false">H1608+I1608</f>
        <v>0</v>
      </c>
      <c r="K1608" s="0" t="n">
        <f aca="false">MIN(IF(C1608=1,F1608-H1608,F1608),Assumptions!$C$13,MAX(0,($B$5-P1607)/$B$6))</f>
        <v>180</v>
      </c>
      <c r="L1608" s="0" t="n">
        <f aca="false">IF(C1608=1,0,MIN(F1608-K1608,Assumptions!$C$15,MAX(0,$B$10-O1607-M1608)))</f>
        <v>130.0314354</v>
      </c>
      <c r="M1608" s="0" t="n">
        <f aca="false">'Profiles 8760'!H1597</f>
        <v>238800</v>
      </c>
      <c r="N1608" s="0" t="n">
        <f aca="false">J1608+L1608</f>
        <v>130.0314354</v>
      </c>
      <c r="O1608" s="0" t="n">
        <f aca="false">O1607+N1608</f>
        <v>134869.29685523</v>
      </c>
      <c r="P1608" s="0" t="n">
        <f aca="false">MIN($B$5,P1607+K1608*$B$6-I1608)</f>
        <v>415.89801238756</v>
      </c>
      <c r="Q1608" s="0" t="n">
        <f aca="false">MAX(0,F1608-H1608-K1608-L1608)</f>
        <v>0</v>
      </c>
    </row>
    <row r="1609" customFormat="false" ht="15" hidden="false" customHeight="false" outlineLevel="0" collapsed="false">
      <c r="A1609" s="0" t="n">
        <f aca="false">'Profiles 8760'!A1598</f>
        <v>1596</v>
      </c>
      <c r="B1609" s="0" t="n">
        <f aca="false">'Profiles 8760'!B1598</f>
        <v>3</v>
      </c>
      <c r="C1609" s="0" t="n">
        <f aca="false">'Profiles 8760'!E1598</f>
        <v>0</v>
      </c>
      <c r="D1609" s="0" t="n">
        <f aca="false">'Profiles 8760'!F1598</f>
        <v>1</v>
      </c>
      <c r="E1609" s="0" t="n">
        <f aca="false">'Profiles 8760'!G1598</f>
        <v>0.396153</v>
      </c>
      <c r="F1609" s="0" t="n">
        <f aca="false">D1609*Assumptions!$C$11*$B$7+E1609*Assumptions!$C$12*$B$8</f>
        <v>305.0026577</v>
      </c>
      <c r="G1609" s="0" t="n">
        <f aca="false">C1609*Assumptions!$C$15</f>
        <v>0</v>
      </c>
      <c r="H1609" s="0" t="n">
        <f aca="false">MIN(F1609,G1609)</f>
        <v>0</v>
      </c>
      <c r="I1609" s="0" t="n">
        <f aca="false">IF(C1609=1,MIN(G1609-H1609,Assumptions!$C$13,P1608),0)</f>
        <v>0</v>
      </c>
      <c r="J1609" s="0" t="n">
        <f aca="false">H1609+I1609</f>
        <v>0</v>
      </c>
      <c r="K1609" s="0" t="n">
        <f aca="false">MIN(IF(C1609=1,F1609-H1609,F1609),Assumptions!$C$13,MAX(0,($B$5-P1608)/$B$6))</f>
        <v>109.496986170328</v>
      </c>
      <c r="L1609" s="0" t="n">
        <f aca="false">IF(C1609=1,0,MIN(F1609-K1609,Assumptions!$C$15,MAX(0,$B$10-O1608-M1609)))</f>
        <v>195.505671529672</v>
      </c>
      <c r="M1609" s="0" t="n">
        <f aca="false">'Profiles 8760'!H1598</f>
        <v>238800</v>
      </c>
      <c r="N1609" s="0" t="n">
        <f aca="false">J1609+L1609</f>
        <v>195.505671529672</v>
      </c>
      <c r="O1609" s="0" t="n">
        <f aca="false">O1608+N1609</f>
        <v>135064.80252676</v>
      </c>
      <c r="P1609" s="0" t="n">
        <f aca="false">MIN($B$5,P1608+K1609*$B$6-I1609)</f>
        <v>510.81</v>
      </c>
      <c r="Q1609" s="0" t="n">
        <f aca="false">MAX(0,F1609-H1609-K1609-L1609)</f>
        <v>0</v>
      </c>
    </row>
    <row r="1610" customFormat="false" ht="15" hidden="false" customHeight="false" outlineLevel="0" collapsed="false">
      <c r="A1610" s="0" t="n">
        <f aca="false">'Profiles 8760'!A1599</f>
        <v>1597</v>
      </c>
      <c r="B1610" s="0" t="n">
        <f aca="false">'Profiles 8760'!B1599</f>
        <v>3</v>
      </c>
      <c r="C1610" s="0" t="n">
        <f aca="false">'Profiles 8760'!E1599</f>
        <v>0</v>
      </c>
      <c r="D1610" s="0" t="n">
        <f aca="false">'Profiles 8760'!F1599</f>
        <v>1</v>
      </c>
      <c r="E1610" s="0" t="n">
        <f aca="false">'Profiles 8760'!G1599</f>
        <v>0.306925</v>
      </c>
      <c r="F1610" s="0" t="n">
        <f aca="false">D1610*Assumptions!$C$11*$B$7+E1610*Assumptions!$C$12*$B$8</f>
        <v>301.3532325</v>
      </c>
      <c r="G1610" s="0" t="n">
        <f aca="false">C1610*Assumptions!$C$15</f>
        <v>0</v>
      </c>
      <c r="H1610" s="0" t="n">
        <f aca="false">MIN(F1610,G1610)</f>
        <v>0</v>
      </c>
      <c r="I1610" s="0" t="n">
        <f aca="false">IF(C1610=1,MIN(G1610-H1610,Assumptions!$C$13,P1609),0)</f>
        <v>0</v>
      </c>
      <c r="J1610" s="0" t="n">
        <f aca="false">H1610+I1610</f>
        <v>0</v>
      </c>
      <c r="K1610" s="0" t="n">
        <f aca="false">MIN(IF(C1610=1,F1610-H1610,F1610),Assumptions!$C$13,MAX(0,($B$5-P1609)/$B$6))</f>
        <v>0</v>
      </c>
      <c r="L1610" s="0" t="n">
        <f aca="false">IF(C1610=1,0,MIN(F1610-K1610,Assumptions!$C$15,MAX(0,$B$10-O1609-M1610)))</f>
        <v>200</v>
      </c>
      <c r="M1610" s="0" t="n">
        <f aca="false">'Profiles 8760'!H1599</f>
        <v>238800</v>
      </c>
      <c r="N1610" s="0" t="n">
        <f aca="false">J1610+L1610</f>
        <v>200</v>
      </c>
      <c r="O1610" s="0" t="n">
        <f aca="false">O1609+N1610</f>
        <v>135264.80252676</v>
      </c>
      <c r="P1610" s="0" t="n">
        <f aca="false">MIN($B$5,P1609+K1610*$B$6-I1610)</f>
        <v>510.81</v>
      </c>
      <c r="Q1610" s="0" t="n">
        <f aca="false">MAX(0,F1610-H1610-K1610-L1610)</f>
        <v>101.3532325</v>
      </c>
    </row>
    <row r="1611" customFormat="false" ht="15" hidden="false" customHeight="false" outlineLevel="0" collapsed="false">
      <c r="A1611" s="0" t="n">
        <f aca="false">'Profiles 8760'!A1600</f>
        <v>1598</v>
      </c>
      <c r="B1611" s="0" t="n">
        <f aca="false">'Profiles 8760'!B1600</f>
        <v>3</v>
      </c>
      <c r="C1611" s="0" t="n">
        <f aca="false">'Profiles 8760'!E1600</f>
        <v>0</v>
      </c>
      <c r="D1611" s="0" t="n">
        <f aca="false">'Profiles 8760'!F1600</f>
        <v>1</v>
      </c>
      <c r="E1611" s="0" t="n">
        <f aca="false">'Profiles 8760'!G1600</f>
        <v>0.442791</v>
      </c>
      <c r="F1611" s="0" t="n">
        <f aca="false">D1611*Assumptions!$C$11*$B$7+E1611*Assumptions!$C$12*$B$8</f>
        <v>306.9101519</v>
      </c>
      <c r="G1611" s="0" t="n">
        <f aca="false">C1611*Assumptions!$C$15</f>
        <v>0</v>
      </c>
      <c r="H1611" s="0" t="n">
        <f aca="false">MIN(F1611,G1611)</f>
        <v>0</v>
      </c>
      <c r="I1611" s="0" t="n">
        <f aca="false">IF(C1611=1,MIN(G1611-H1611,Assumptions!$C$13,P1610),0)</f>
        <v>0</v>
      </c>
      <c r="J1611" s="0" t="n">
        <f aca="false">H1611+I1611</f>
        <v>0</v>
      </c>
      <c r="K1611" s="0" t="n">
        <f aca="false">MIN(IF(C1611=1,F1611-H1611,F1611),Assumptions!$C$13,MAX(0,($B$5-P1610)/$B$6))</f>
        <v>0</v>
      </c>
      <c r="L1611" s="0" t="n">
        <f aca="false">IF(C1611=1,0,MIN(F1611-K1611,Assumptions!$C$15,MAX(0,$B$10-O1610-M1611)))</f>
        <v>200</v>
      </c>
      <c r="M1611" s="0" t="n">
        <f aca="false">'Profiles 8760'!H1600</f>
        <v>238800</v>
      </c>
      <c r="N1611" s="0" t="n">
        <f aca="false">J1611+L1611</f>
        <v>200</v>
      </c>
      <c r="O1611" s="0" t="n">
        <f aca="false">O1610+N1611</f>
        <v>135464.80252676</v>
      </c>
      <c r="P1611" s="0" t="n">
        <f aca="false">MIN($B$5,P1610+K1611*$B$6-I1611)</f>
        <v>510.81</v>
      </c>
      <c r="Q1611" s="0" t="n">
        <f aca="false">MAX(0,F1611-H1611-K1611-L1611)</f>
        <v>106.9101519</v>
      </c>
    </row>
    <row r="1612" customFormat="false" ht="15" hidden="false" customHeight="false" outlineLevel="0" collapsed="false">
      <c r="A1612" s="0" t="n">
        <f aca="false">'Profiles 8760'!A1601</f>
        <v>1599</v>
      </c>
      <c r="B1612" s="0" t="n">
        <f aca="false">'Profiles 8760'!B1601</f>
        <v>3</v>
      </c>
      <c r="C1612" s="0" t="n">
        <f aca="false">'Profiles 8760'!E1601</f>
        <v>0</v>
      </c>
      <c r="D1612" s="0" t="n">
        <f aca="false">'Profiles 8760'!F1601</f>
        <v>1</v>
      </c>
      <c r="E1612" s="0" t="n">
        <f aca="false">'Profiles 8760'!G1601</f>
        <v>0.490062</v>
      </c>
      <c r="F1612" s="0" t="n">
        <f aca="false">D1612*Assumptions!$C$11*$B$7+E1612*Assumptions!$C$12*$B$8</f>
        <v>308.8435358</v>
      </c>
      <c r="G1612" s="0" t="n">
        <f aca="false">C1612*Assumptions!$C$15</f>
        <v>0</v>
      </c>
      <c r="H1612" s="0" t="n">
        <f aca="false">MIN(F1612,G1612)</f>
        <v>0</v>
      </c>
      <c r="I1612" s="0" t="n">
        <f aca="false">IF(C1612=1,MIN(G1612-H1612,Assumptions!$C$13,P1611),0)</f>
        <v>0</v>
      </c>
      <c r="J1612" s="0" t="n">
        <f aca="false">H1612+I1612</f>
        <v>0</v>
      </c>
      <c r="K1612" s="0" t="n">
        <f aca="false">MIN(IF(C1612=1,F1612-H1612,F1612),Assumptions!$C$13,MAX(0,($B$5-P1611)/$B$6))</f>
        <v>0</v>
      </c>
      <c r="L1612" s="0" t="n">
        <f aca="false">IF(C1612=1,0,MIN(F1612-K1612,Assumptions!$C$15,MAX(0,$B$10-O1611-M1612)))</f>
        <v>200</v>
      </c>
      <c r="M1612" s="0" t="n">
        <f aca="false">'Profiles 8760'!H1601</f>
        <v>238800</v>
      </c>
      <c r="N1612" s="0" t="n">
        <f aca="false">J1612+L1612</f>
        <v>200</v>
      </c>
      <c r="O1612" s="0" t="n">
        <f aca="false">O1611+N1612</f>
        <v>135664.80252676</v>
      </c>
      <c r="P1612" s="0" t="n">
        <f aca="false">MIN($B$5,P1611+K1612*$B$6-I1612)</f>
        <v>510.81</v>
      </c>
      <c r="Q1612" s="0" t="n">
        <f aca="false">MAX(0,F1612-H1612-K1612-L1612)</f>
        <v>108.8435358</v>
      </c>
    </row>
    <row r="1613" customFormat="false" ht="15" hidden="false" customHeight="false" outlineLevel="0" collapsed="false">
      <c r="A1613" s="0" t="n">
        <f aca="false">'Profiles 8760'!A1602</f>
        <v>1600</v>
      </c>
      <c r="B1613" s="0" t="n">
        <f aca="false">'Profiles 8760'!B1602</f>
        <v>3</v>
      </c>
      <c r="C1613" s="0" t="n">
        <f aca="false">'Profiles 8760'!E1602</f>
        <v>0</v>
      </c>
      <c r="D1613" s="0" t="n">
        <f aca="false">'Profiles 8760'!F1602</f>
        <v>0.930905</v>
      </c>
      <c r="E1613" s="0" t="n">
        <f aca="false">'Profiles 8760'!G1602</f>
        <v>0.57294</v>
      </c>
      <c r="F1613" s="0" t="n">
        <f aca="false">D1613*Assumptions!$C$11*$B$7+E1613*Assumptions!$C$12*$B$8</f>
        <v>292.27861</v>
      </c>
      <c r="G1613" s="0" t="n">
        <f aca="false">C1613*Assumptions!$C$15</f>
        <v>0</v>
      </c>
      <c r="H1613" s="0" t="n">
        <f aca="false">MIN(F1613,G1613)</f>
        <v>0</v>
      </c>
      <c r="I1613" s="0" t="n">
        <f aca="false">IF(C1613=1,MIN(G1613-H1613,Assumptions!$C$13,P1612),0)</f>
        <v>0</v>
      </c>
      <c r="J1613" s="0" t="n">
        <f aca="false">H1613+I1613</f>
        <v>0</v>
      </c>
      <c r="K1613" s="0" t="n">
        <f aca="false">MIN(IF(C1613=1,F1613-H1613,F1613),Assumptions!$C$13,MAX(0,($B$5-P1612)/$B$6))</f>
        <v>0</v>
      </c>
      <c r="L1613" s="0" t="n">
        <f aca="false">IF(C1613=1,0,MIN(F1613-K1613,Assumptions!$C$15,MAX(0,$B$10-O1612-M1613)))</f>
        <v>200</v>
      </c>
      <c r="M1613" s="0" t="n">
        <f aca="false">'Profiles 8760'!H1602</f>
        <v>238800</v>
      </c>
      <c r="N1613" s="0" t="n">
        <f aca="false">J1613+L1613</f>
        <v>200</v>
      </c>
      <c r="O1613" s="0" t="n">
        <f aca="false">O1612+N1613</f>
        <v>135864.80252676</v>
      </c>
      <c r="P1613" s="0" t="n">
        <f aca="false">MIN($B$5,P1612+K1613*$B$6-I1613)</f>
        <v>510.81</v>
      </c>
      <c r="Q1613" s="0" t="n">
        <f aca="false">MAX(0,F1613-H1613-K1613-L1613)</f>
        <v>92.27861</v>
      </c>
    </row>
    <row r="1614" customFormat="false" ht="15" hidden="false" customHeight="false" outlineLevel="0" collapsed="false">
      <c r="A1614" s="0" t="n">
        <f aca="false">'Profiles 8760'!A1603</f>
        <v>1601</v>
      </c>
      <c r="B1614" s="0" t="n">
        <f aca="false">'Profiles 8760'!B1603</f>
        <v>3</v>
      </c>
      <c r="C1614" s="0" t="n">
        <f aca="false">'Profiles 8760'!E1603</f>
        <v>0</v>
      </c>
      <c r="D1614" s="0" t="n">
        <f aca="false">'Profiles 8760'!F1603</f>
        <v>0.583056</v>
      </c>
      <c r="E1614" s="0" t="n">
        <f aca="false">'Profiles 8760'!G1603</f>
        <v>0.675354</v>
      </c>
      <c r="F1614" s="0" t="n">
        <f aca="false">D1614*Assumptions!$C$11*$B$7+E1614*Assumptions!$C$12*$B$8</f>
        <v>196.0085514</v>
      </c>
      <c r="G1614" s="0" t="n">
        <f aca="false">C1614*Assumptions!$C$15</f>
        <v>0</v>
      </c>
      <c r="H1614" s="0" t="n">
        <f aca="false">MIN(F1614,G1614)</f>
        <v>0</v>
      </c>
      <c r="I1614" s="0" t="n">
        <f aca="false">IF(C1614=1,MIN(G1614-H1614,Assumptions!$C$13,P1613),0)</f>
        <v>0</v>
      </c>
      <c r="J1614" s="0" t="n">
        <f aca="false">H1614+I1614</f>
        <v>0</v>
      </c>
      <c r="K1614" s="0" t="n">
        <f aca="false">MIN(IF(C1614=1,F1614-H1614,F1614),Assumptions!$C$13,MAX(0,($B$5-P1613)/$B$6))</f>
        <v>0</v>
      </c>
      <c r="L1614" s="0" t="n">
        <f aca="false">IF(C1614=1,0,MIN(F1614-K1614,Assumptions!$C$15,MAX(0,$B$10-O1613-M1614)))</f>
        <v>196.0085514</v>
      </c>
      <c r="M1614" s="0" t="n">
        <f aca="false">'Profiles 8760'!H1603</f>
        <v>238800</v>
      </c>
      <c r="N1614" s="0" t="n">
        <f aca="false">J1614+L1614</f>
        <v>196.0085514</v>
      </c>
      <c r="O1614" s="0" t="n">
        <f aca="false">O1613+N1614</f>
        <v>136060.81107816</v>
      </c>
      <c r="P1614" s="0" t="n">
        <f aca="false">MIN($B$5,P1613+K1614*$B$6-I1614)</f>
        <v>510.81</v>
      </c>
      <c r="Q1614" s="0" t="n">
        <f aca="false">MAX(0,F1614-H1614-K1614-L1614)</f>
        <v>0</v>
      </c>
    </row>
    <row r="1615" customFormat="false" ht="15" hidden="false" customHeight="false" outlineLevel="0" collapsed="false">
      <c r="A1615" s="0" t="n">
        <f aca="false">'Profiles 8760'!A1604</f>
        <v>1602</v>
      </c>
      <c r="B1615" s="0" t="n">
        <f aca="false">'Profiles 8760'!B1604</f>
        <v>3</v>
      </c>
      <c r="C1615" s="0" t="n">
        <f aca="false">'Profiles 8760'!E1604</f>
        <v>0</v>
      </c>
      <c r="D1615" s="0" t="n">
        <f aca="false">'Profiles 8760'!F1604</f>
        <v>0.239688</v>
      </c>
      <c r="E1615" s="0" t="n">
        <f aca="false">'Profiles 8760'!G1604</f>
        <v>0.591284</v>
      </c>
      <c r="F1615" s="0" t="n">
        <f aca="false">D1615*Assumptions!$C$11*$B$7+E1615*Assumptions!$C$12*$B$8</f>
        <v>93.40541</v>
      </c>
      <c r="G1615" s="0" t="n">
        <f aca="false">C1615*Assumptions!$C$15</f>
        <v>0</v>
      </c>
      <c r="H1615" s="0" t="n">
        <f aca="false">MIN(F1615,G1615)</f>
        <v>0</v>
      </c>
      <c r="I1615" s="0" t="n">
        <f aca="false">IF(C1615=1,MIN(G1615-H1615,Assumptions!$C$13,P1614),0)</f>
        <v>0</v>
      </c>
      <c r="J1615" s="0" t="n">
        <f aca="false">H1615+I1615</f>
        <v>0</v>
      </c>
      <c r="K1615" s="0" t="n">
        <f aca="false">MIN(IF(C1615=1,F1615-H1615,F1615),Assumptions!$C$13,MAX(0,($B$5-P1614)/$B$6))</f>
        <v>0</v>
      </c>
      <c r="L1615" s="0" t="n">
        <f aca="false">IF(C1615=1,0,MIN(F1615-K1615,Assumptions!$C$15,MAX(0,$B$10-O1614-M1615)))</f>
        <v>93.40541</v>
      </c>
      <c r="M1615" s="0" t="n">
        <f aca="false">'Profiles 8760'!H1604</f>
        <v>238800</v>
      </c>
      <c r="N1615" s="0" t="n">
        <f aca="false">J1615+L1615</f>
        <v>93.40541</v>
      </c>
      <c r="O1615" s="0" t="n">
        <f aca="false">O1614+N1615</f>
        <v>136154.21648816</v>
      </c>
      <c r="P1615" s="0" t="n">
        <f aca="false">MIN($B$5,P1614+K1615*$B$6-I1615)</f>
        <v>510.81</v>
      </c>
      <c r="Q1615" s="0" t="n">
        <f aca="false">MAX(0,F1615-H1615-K1615-L1615)</f>
        <v>0</v>
      </c>
    </row>
    <row r="1616" customFormat="false" ht="15" hidden="false" customHeight="false" outlineLevel="0" collapsed="false">
      <c r="A1616" s="0" t="n">
        <f aca="false">'Profiles 8760'!A1605</f>
        <v>1603</v>
      </c>
      <c r="B1616" s="0" t="n">
        <f aca="false">'Profiles 8760'!B1605</f>
        <v>3</v>
      </c>
      <c r="C1616" s="0" t="n">
        <f aca="false">'Profiles 8760'!E1605</f>
        <v>0</v>
      </c>
      <c r="D1616" s="0" t="n">
        <f aca="false">'Profiles 8760'!F1605</f>
        <v>0</v>
      </c>
      <c r="E1616" s="0" t="n">
        <f aca="false">'Profiles 8760'!G1605</f>
        <v>0.81878</v>
      </c>
      <c r="F1616" s="0" t="n">
        <f aca="false">D1616*Assumptions!$C$11*$B$7+E1616*Assumptions!$C$12*$B$8</f>
        <v>33.488102</v>
      </c>
      <c r="G1616" s="0" t="n">
        <f aca="false">C1616*Assumptions!$C$15</f>
        <v>0</v>
      </c>
      <c r="H1616" s="0" t="n">
        <f aca="false">MIN(F1616,G1616)</f>
        <v>0</v>
      </c>
      <c r="I1616" s="0" t="n">
        <f aca="false">IF(C1616=1,MIN(G1616-H1616,Assumptions!$C$13,P1615),0)</f>
        <v>0</v>
      </c>
      <c r="J1616" s="0" t="n">
        <f aca="false">H1616+I1616</f>
        <v>0</v>
      </c>
      <c r="K1616" s="0" t="n">
        <f aca="false">MIN(IF(C1616=1,F1616-H1616,F1616),Assumptions!$C$13,MAX(0,($B$5-P1615)/$B$6))</f>
        <v>0</v>
      </c>
      <c r="L1616" s="0" t="n">
        <f aca="false">IF(C1616=1,0,MIN(F1616-K1616,Assumptions!$C$15,MAX(0,$B$10-O1615-M1616)))</f>
        <v>33.488102</v>
      </c>
      <c r="M1616" s="0" t="n">
        <f aca="false">'Profiles 8760'!H1605</f>
        <v>238800</v>
      </c>
      <c r="N1616" s="0" t="n">
        <f aca="false">J1616+L1616</f>
        <v>33.488102</v>
      </c>
      <c r="O1616" s="0" t="n">
        <f aca="false">O1615+N1616</f>
        <v>136187.70459016</v>
      </c>
      <c r="P1616" s="0" t="n">
        <f aca="false">MIN($B$5,P1615+K1616*$B$6-I1616)</f>
        <v>510.81</v>
      </c>
      <c r="Q1616" s="0" t="n">
        <f aca="false">MAX(0,F1616-H1616-K1616-L1616)</f>
        <v>0</v>
      </c>
    </row>
    <row r="1617" customFormat="false" ht="15" hidden="false" customHeight="false" outlineLevel="0" collapsed="false">
      <c r="A1617" s="0" t="n">
        <f aca="false">'Profiles 8760'!A1606</f>
        <v>1604</v>
      </c>
      <c r="B1617" s="0" t="n">
        <f aca="false">'Profiles 8760'!B1606</f>
        <v>3</v>
      </c>
      <c r="C1617" s="0" t="n">
        <f aca="false">'Profiles 8760'!E1606</f>
        <v>1</v>
      </c>
      <c r="D1617" s="0" t="n">
        <f aca="false">'Profiles 8760'!F1606</f>
        <v>0</v>
      </c>
      <c r="E1617" s="0" t="n">
        <f aca="false">'Profiles 8760'!G1606</f>
        <v>0.915353</v>
      </c>
      <c r="F1617" s="0" t="n">
        <f aca="false">D1617*Assumptions!$C$11*$B$7+E1617*Assumptions!$C$12*$B$8</f>
        <v>37.4379377</v>
      </c>
      <c r="G1617" s="0" t="n">
        <f aca="false">C1617*Assumptions!$C$15</f>
        <v>200</v>
      </c>
      <c r="H1617" s="0" t="n">
        <f aca="false">MIN(F1617,G1617)</f>
        <v>37.4379377</v>
      </c>
      <c r="I1617" s="0" t="n">
        <f aca="false">IF(C1617=1,MIN(G1617-H1617,Assumptions!$C$13,P1616),0)</f>
        <v>162.5620623</v>
      </c>
      <c r="J1617" s="0" t="n">
        <f aca="false">H1617+I1617</f>
        <v>200</v>
      </c>
      <c r="K1617" s="0" t="n">
        <f aca="false">MIN(IF(C1617=1,F1617-H1617,F1617),Assumptions!$C$13,MAX(0,($B$5-P1616)/$B$6))</f>
        <v>0</v>
      </c>
      <c r="L1617" s="0" t="n">
        <f aca="false">IF(C1617=1,0,MIN(F1617-K1617,Assumptions!$C$15,MAX(0,$B$10-O1616-M1617)))</f>
        <v>0</v>
      </c>
      <c r="M1617" s="0" t="n">
        <f aca="false">'Profiles 8760'!H1606</f>
        <v>238600</v>
      </c>
      <c r="N1617" s="0" t="n">
        <f aca="false">J1617+L1617</f>
        <v>200</v>
      </c>
      <c r="O1617" s="0" t="n">
        <f aca="false">O1616+N1617</f>
        <v>136387.70459016</v>
      </c>
      <c r="P1617" s="0" t="n">
        <f aca="false">MIN($B$5,P1616+K1617*$B$6-I1617)</f>
        <v>348.2479377</v>
      </c>
      <c r="Q1617" s="0" t="n">
        <f aca="false">MAX(0,F1617-H1617-K1617-L1617)</f>
        <v>0</v>
      </c>
    </row>
    <row r="1618" customFormat="false" ht="15" hidden="false" customHeight="false" outlineLevel="0" collapsed="false">
      <c r="A1618" s="0" t="n">
        <f aca="false">'Profiles 8760'!A1607</f>
        <v>1605</v>
      </c>
      <c r="B1618" s="0" t="n">
        <f aca="false">'Profiles 8760'!B1607</f>
        <v>3</v>
      </c>
      <c r="C1618" s="0" t="n">
        <f aca="false">'Profiles 8760'!E1607</f>
        <v>1</v>
      </c>
      <c r="D1618" s="0" t="n">
        <f aca="false">'Profiles 8760'!F1607</f>
        <v>0</v>
      </c>
      <c r="E1618" s="0" t="n">
        <f aca="false">'Profiles 8760'!G1607</f>
        <v>0.917664</v>
      </c>
      <c r="F1618" s="0" t="n">
        <f aca="false">D1618*Assumptions!$C$11*$B$7+E1618*Assumptions!$C$12*$B$8</f>
        <v>37.5324576</v>
      </c>
      <c r="G1618" s="0" t="n">
        <f aca="false">C1618*Assumptions!$C$15</f>
        <v>200</v>
      </c>
      <c r="H1618" s="0" t="n">
        <f aca="false">MIN(F1618,G1618)</f>
        <v>37.5324576</v>
      </c>
      <c r="I1618" s="0" t="n">
        <f aca="false">IF(C1618=1,MIN(G1618-H1618,Assumptions!$C$13,P1617),0)</f>
        <v>162.4675424</v>
      </c>
      <c r="J1618" s="0" t="n">
        <f aca="false">H1618+I1618</f>
        <v>200</v>
      </c>
      <c r="K1618" s="0" t="n">
        <f aca="false">MIN(IF(C1618=1,F1618-H1618,F1618),Assumptions!$C$13,MAX(0,($B$5-P1617)/$B$6))</f>
        <v>0</v>
      </c>
      <c r="L1618" s="0" t="n">
        <f aca="false">IF(C1618=1,0,MIN(F1618-K1618,Assumptions!$C$15,MAX(0,$B$10-O1617-M1618)))</f>
        <v>0</v>
      </c>
      <c r="M1618" s="0" t="n">
        <f aca="false">'Profiles 8760'!H1607</f>
        <v>238400</v>
      </c>
      <c r="N1618" s="0" t="n">
        <f aca="false">J1618+L1618</f>
        <v>200</v>
      </c>
      <c r="O1618" s="0" t="n">
        <f aca="false">O1617+N1618</f>
        <v>136587.70459016</v>
      </c>
      <c r="P1618" s="0" t="n">
        <f aca="false">MIN($B$5,P1617+K1618*$B$6-I1618)</f>
        <v>185.7803953</v>
      </c>
      <c r="Q1618" s="0" t="n">
        <f aca="false">MAX(0,F1618-H1618-K1618-L1618)</f>
        <v>0</v>
      </c>
    </row>
    <row r="1619" customFormat="false" ht="15" hidden="false" customHeight="false" outlineLevel="0" collapsed="false">
      <c r="A1619" s="0" t="n">
        <f aca="false">'Profiles 8760'!A1608</f>
        <v>1606</v>
      </c>
      <c r="B1619" s="0" t="n">
        <f aca="false">'Profiles 8760'!B1608</f>
        <v>3</v>
      </c>
      <c r="C1619" s="0" t="n">
        <f aca="false">'Profiles 8760'!E1608</f>
        <v>0</v>
      </c>
      <c r="D1619" s="0" t="n">
        <f aca="false">'Profiles 8760'!F1608</f>
        <v>0</v>
      </c>
      <c r="E1619" s="0" t="n">
        <f aca="false">'Profiles 8760'!G1608</f>
        <v>0.653993</v>
      </c>
      <c r="F1619" s="0" t="n">
        <f aca="false">D1619*Assumptions!$C$11*$B$7+E1619*Assumptions!$C$12*$B$8</f>
        <v>26.7483137</v>
      </c>
      <c r="G1619" s="0" t="n">
        <f aca="false">C1619*Assumptions!$C$15</f>
        <v>0</v>
      </c>
      <c r="H1619" s="0" t="n">
        <f aca="false">MIN(F1619,G1619)</f>
        <v>0</v>
      </c>
      <c r="I1619" s="0" t="n">
        <f aca="false">IF(C1619=1,MIN(G1619-H1619,Assumptions!$C$13,P1618),0)</f>
        <v>0</v>
      </c>
      <c r="J1619" s="0" t="n">
        <f aca="false">H1619+I1619</f>
        <v>0</v>
      </c>
      <c r="K1619" s="0" t="n">
        <f aca="false">MIN(IF(C1619=1,F1619-H1619,F1619),Assumptions!$C$13,MAX(0,($B$5-P1618)/$B$6))</f>
        <v>26.7483137</v>
      </c>
      <c r="L1619" s="0" t="n">
        <f aca="false">IF(C1619=1,0,MIN(F1619-K1619,Assumptions!$C$15,MAX(0,$B$10-O1618-M1619)))</f>
        <v>0</v>
      </c>
      <c r="M1619" s="0" t="n">
        <f aca="false">'Profiles 8760'!H1608</f>
        <v>238400</v>
      </c>
      <c r="N1619" s="0" t="n">
        <f aca="false">J1619+L1619</f>
        <v>0</v>
      </c>
      <c r="O1619" s="0" t="n">
        <f aca="false">O1618+N1619</f>
        <v>136587.70459016</v>
      </c>
      <c r="P1619" s="0" t="n">
        <f aca="false">MIN($B$5,P1618+K1619*$B$6-I1619)</f>
        <v>208.96583361516</v>
      </c>
      <c r="Q1619" s="0" t="n">
        <f aca="false">MAX(0,F1619-H1619-K1619-L1619)</f>
        <v>0</v>
      </c>
    </row>
    <row r="1620" customFormat="false" ht="15" hidden="false" customHeight="false" outlineLevel="0" collapsed="false">
      <c r="A1620" s="0" t="n">
        <f aca="false">'Profiles 8760'!A1609</f>
        <v>1607</v>
      </c>
      <c r="B1620" s="0" t="n">
        <f aca="false">'Profiles 8760'!B1609</f>
        <v>3</v>
      </c>
      <c r="C1620" s="0" t="n">
        <f aca="false">'Profiles 8760'!E1609</f>
        <v>0</v>
      </c>
      <c r="D1620" s="0" t="n">
        <f aca="false">'Profiles 8760'!F1609</f>
        <v>0</v>
      </c>
      <c r="E1620" s="0" t="n">
        <f aca="false">'Profiles 8760'!G1609</f>
        <v>0.341819</v>
      </c>
      <c r="F1620" s="0" t="n">
        <f aca="false">D1620*Assumptions!$C$11*$B$7+E1620*Assumptions!$C$12*$B$8</f>
        <v>13.9803971</v>
      </c>
      <c r="G1620" s="0" t="n">
        <f aca="false">C1620*Assumptions!$C$15</f>
        <v>0</v>
      </c>
      <c r="H1620" s="0" t="n">
        <f aca="false">MIN(F1620,G1620)</f>
        <v>0</v>
      </c>
      <c r="I1620" s="0" t="n">
        <f aca="false">IF(C1620=1,MIN(G1620-H1620,Assumptions!$C$13,P1619),0)</f>
        <v>0</v>
      </c>
      <c r="J1620" s="0" t="n">
        <f aca="false">H1620+I1620</f>
        <v>0</v>
      </c>
      <c r="K1620" s="0" t="n">
        <f aca="false">MIN(IF(C1620=1,F1620-H1620,F1620),Assumptions!$C$13,MAX(0,($B$5-P1619)/$B$6))</f>
        <v>13.9803971</v>
      </c>
      <c r="L1620" s="0" t="n">
        <f aca="false">IF(C1620=1,0,MIN(F1620-K1620,Assumptions!$C$15,MAX(0,$B$10-O1619-M1620)))</f>
        <v>0</v>
      </c>
      <c r="M1620" s="0" t="n">
        <f aca="false">'Profiles 8760'!H1609</f>
        <v>238400</v>
      </c>
      <c r="N1620" s="0" t="n">
        <f aca="false">J1620+L1620</f>
        <v>0</v>
      </c>
      <c r="O1620" s="0" t="n">
        <f aca="false">O1619+N1620</f>
        <v>136587.70459016</v>
      </c>
      <c r="P1620" s="0" t="n">
        <f aca="false">MIN($B$5,P1619+K1620*$B$6-I1620)</f>
        <v>221.08404182144</v>
      </c>
      <c r="Q1620" s="0" t="n">
        <f aca="false">MAX(0,F1620-H1620-K1620-L1620)</f>
        <v>0</v>
      </c>
    </row>
    <row r="1621" customFormat="false" ht="15" hidden="false" customHeight="false" outlineLevel="0" collapsed="false">
      <c r="A1621" s="0" t="n">
        <f aca="false">'Profiles 8760'!A1610</f>
        <v>1608</v>
      </c>
      <c r="B1621" s="0" t="n">
        <f aca="false">'Profiles 8760'!B1610</f>
        <v>3</v>
      </c>
      <c r="C1621" s="0" t="n">
        <f aca="false">'Profiles 8760'!E1610</f>
        <v>0</v>
      </c>
      <c r="D1621" s="0" t="n">
        <f aca="false">'Profiles 8760'!F1610</f>
        <v>0</v>
      </c>
      <c r="E1621" s="0" t="n">
        <f aca="false">'Profiles 8760'!G1610</f>
        <v>0.396776</v>
      </c>
      <c r="F1621" s="0" t="n">
        <f aca="false">D1621*Assumptions!$C$11*$B$7+E1621*Assumptions!$C$12*$B$8</f>
        <v>16.2281384</v>
      </c>
      <c r="G1621" s="0" t="n">
        <f aca="false">C1621*Assumptions!$C$15</f>
        <v>0</v>
      </c>
      <c r="H1621" s="0" t="n">
        <f aca="false">MIN(F1621,G1621)</f>
        <v>0</v>
      </c>
      <c r="I1621" s="0" t="n">
        <f aca="false">IF(C1621=1,MIN(G1621-H1621,Assumptions!$C$13,P1620),0)</f>
        <v>0</v>
      </c>
      <c r="J1621" s="0" t="n">
        <f aca="false">H1621+I1621</f>
        <v>0</v>
      </c>
      <c r="K1621" s="0" t="n">
        <f aca="false">MIN(IF(C1621=1,F1621-H1621,F1621),Assumptions!$C$13,MAX(0,($B$5-P1620)/$B$6))</f>
        <v>16.2281384</v>
      </c>
      <c r="L1621" s="0" t="n">
        <f aca="false">IF(C1621=1,0,MIN(F1621-K1621,Assumptions!$C$15,MAX(0,$B$10-O1620-M1621)))</f>
        <v>0</v>
      </c>
      <c r="M1621" s="0" t="n">
        <f aca="false">'Profiles 8760'!H1610</f>
        <v>238400</v>
      </c>
      <c r="N1621" s="0" t="n">
        <f aca="false">J1621+L1621</f>
        <v>0</v>
      </c>
      <c r="O1621" s="0" t="n">
        <f aca="false">O1620+N1621</f>
        <v>136587.70459016</v>
      </c>
      <c r="P1621" s="0" t="n">
        <f aca="false">MIN($B$5,P1620+K1621*$B$6-I1621)</f>
        <v>235.15059218656</v>
      </c>
      <c r="Q1621" s="0" t="n">
        <f aca="false">MAX(0,F1621-H1621-K1621-L1621)</f>
        <v>0</v>
      </c>
    </row>
    <row r="1622" customFormat="false" ht="15" hidden="false" customHeight="false" outlineLevel="0" collapsed="false">
      <c r="A1622" s="0" t="n">
        <f aca="false">'Profiles 8760'!A1611</f>
        <v>1609</v>
      </c>
      <c r="B1622" s="0" t="n">
        <f aca="false">'Profiles 8760'!B1611</f>
        <v>3</v>
      </c>
      <c r="C1622" s="0" t="n">
        <f aca="false">'Profiles 8760'!E1611</f>
        <v>0</v>
      </c>
      <c r="D1622" s="0" t="n">
        <f aca="false">'Profiles 8760'!F1611</f>
        <v>0</v>
      </c>
      <c r="E1622" s="0" t="n">
        <f aca="false">'Profiles 8760'!G1611</f>
        <v>0.555787</v>
      </c>
      <c r="F1622" s="0" t="n">
        <f aca="false">D1622*Assumptions!$C$11*$B$7+E1622*Assumptions!$C$12*$B$8</f>
        <v>22.7316883</v>
      </c>
      <c r="G1622" s="0" t="n">
        <f aca="false">C1622*Assumptions!$C$15</f>
        <v>0</v>
      </c>
      <c r="H1622" s="0" t="n">
        <f aca="false">MIN(F1622,G1622)</f>
        <v>0</v>
      </c>
      <c r="I1622" s="0" t="n">
        <f aca="false">IF(C1622=1,MIN(G1622-H1622,Assumptions!$C$13,P1621),0)</f>
        <v>0</v>
      </c>
      <c r="J1622" s="0" t="n">
        <f aca="false">H1622+I1622</f>
        <v>0</v>
      </c>
      <c r="K1622" s="0" t="n">
        <f aca="false">MIN(IF(C1622=1,F1622-H1622,F1622),Assumptions!$C$13,MAX(0,($B$5-P1621)/$B$6))</f>
        <v>22.7316883</v>
      </c>
      <c r="L1622" s="0" t="n">
        <f aca="false">IF(C1622=1,0,MIN(F1622-K1622,Assumptions!$C$15,MAX(0,$B$10-O1621-M1622)))</f>
        <v>0</v>
      </c>
      <c r="M1622" s="0" t="n">
        <f aca="false">'Profiles 8760'!H1611</f>
        <v>238400</v>
      </c>
      <c r="N1622" s="0" t="n">
        <f aca="false">J1622+L1622</f>
        <v>0</v>
      </c>
      <c r="O1622" s="0" t="n">
        <f aca="false">O1621+N1622</f>
        <v>136587.70459016</v>
      </c>
      <c r="P1622" s="0" t="n">
        <f aca="false">MIN($B$5,P1621+K1622*$B$6-I1622)</f>
        <v>254.854419605</v>
      </c>
      <c r="Q1622" s="0" t="n">
        <f aca="false">MAX(0,F1622-H1622-K1622-L1622)</f>
        <v>0</v>
      </c>
    </row>
    <row r="1623" customFormat="false" ht="15" hidden="false" customHeight="false" outlineLevel="0" collapsed="false">
      <c r="A1623" s="0" t="n">
        <f aca="false">'Profiles 8760'!A1612</f>
        <v>1610</v>
      </c>
      <c r="B1623" s="0" t="n">
        <f aca="false">'Profiles 8760'!B1612</f>
        <v>3</v>
      </c>
      <c r="C1623" s="0" t="n">
        <f aca="false">'Profiles 8760'!E1612</f>
        <v>0</v>
      </c>
      <c r="D1623" s="0" t="n">
        <f aca="false">'Profiles 8760'!F1612</f>
        <v>0</v>
      </c>
      <c r="E1623" s="0" t="n">
        <f aca="false">'Profiles 8760'!G1612</f>
        <v>0.456684</v>
      </c>
      <c r="F1623" s="0" t="n">
        <f aca="false">D1623*Assumptions!$C$11*$B$7+E1623*Assumptions!$C$12*$B$8</f>
        <v>18.6783756</v>
      </c>
      <c r="G1623" s="0" t="n">
        <f aca="false">C1623*Assumptions!$C$15</f>
        <v>0</v>
      </c>
      <c r="H1623" s="0" t="n">
        <f aca="false">MIN(F1623,G1623)</f>
        <v>0</v>
      </c>
      <c r="I1623" s="0" t="n">
        <f aca="false">IF(C1623=1,MIN(G1623-H1623,Assumptions!$C$13,P1622),0)</f>
        <v>0</v>
      </c>
      <c r="J1623" s="0" t="n">
        <f aca="false">H1623+I1623</f>
        <v>0</v>
      </c>
      <c r="K1623" s="0" t="n">
        <f aca="false">MIN(IF(C1623=1,F1623-H1623,F1623),Assumptions!$C$13,MAX(0,($B$5-P1622)/$B$6))</f>
        <v>18.6783756</v>
      </c>
      <c r="L1623" s="0" t="n">
        <f aca="false">IF(C1623=1,0,MIN(F1623-K1623,Assumptions!$C$15,MAX(0,$B$10-O1622-M1623)))</f>
        <v>0</v>
      </c>
      <c r="M1623" s="0" t="n">
        <f aca="false">'Profiles 8760'!H1612</f>
        <v>238400</v>
      </c>
      <c r="N1623" s="0" t="n">
        <f aca="false">J1623+L1623</f>
        <v>0</v>
      </c>
      <c r="O1623" s="0" t="n">
        <f aca="false">O1622+N1623</f>
        <v>136587.70459016</v>
      </c>
      <c r="P1623" s="0" t="n">
        <f aca="false">MIN($B$5,P1622+K1623*$B$6-I1623)</f>
        <v>271.04483557508</v>
      </c>
      <c r="Q1623" s="0" t="n">
        <f aca="false">MAX(0,F1623-H1623-K1623-L1623)</f>
        <v>0</v>
      </c>
    </row>
    <row r="1624" customFormat="false" ht="15" hidden="false" customHeight="false" outlineLevel="0" collapsed="false">
      <c r="A1624" s="0" t="n">
        <f aca="false">'Profiles 8760'!A1613</f>
        <v>1611</v>
      </c>
      <c r="B1624" s="0" t="n">
        <f aca="false">'Profiles 8760'!B1613</f>
        <v>3</v>
      </c>
      <c r="C1624" s="0" t="n">
        <f aca="false">'Profiles 8760'!E1613</f>
        <v>0</v>
      </c>
      <c r="D1624" s="0" t="n">
        <f aca="false">'Profiles 8760'!F1613</f>
        <v>0</v>
      </c>
      <c r="E1624" s="0" t="n">
        <f aca="false">'Profiles 8760'!G1613</f>
        <v>0.526002</v>
      </c>
      <c r="F1624" s="0" t="n">
        <f aca="false">D1624*Assumptions!$C$11*$B$7+E1624*Assumptions!$C$12*$B$8</f>
        <v>21.5134818</v>
      </c>
      <c r="G1624" s="0" t="n">
        <f aca="false">C1624*Assumptions!$C$15</f>
        <v>0</v>
      </c>
      <c r="H1624" s="0" t="n">
        <f aca="false">MIN(F1624,G1624)</f>
        <v>0</v>
      </c>
      <c r="I1624" s="0" t="n">
        <f aca="false">IF(C1624=1,MIN(G1624-H1624,Assumptions!$C$13,P1623),0)</f>
        <v>0</v>
      </c>
      <c r="J1624" s="0" t="n">
        <f aca="false">H1624+I1624</f>
        <v>0</v>
      </c>
      <c r="K1624" s="0" t="n">
        <f aca="false">MIN(IF(C1624=1,F1624-H1624,F1624),Assumptions!$C$13,MAX(0,($B$5-P1623)/$B$6))</f>
        <v>21.5134818</v>
      </c>
      <c r="L1624" s="0" t="n">
        <f aca="false">IF(C1624=1,0,MIN(F1624-K1624,Assumptions!$C$15,MAX(0,$B$10-O1623-M1624)))</f>
        <v>0</v>
      </c>
      <c r="M1624" s="0" t="n">
        <f aca="false">'Profiles 8760'!H1613</f>
        <v>238400</v>
      </c>
      <c r="N1624" s="0" t="n">
        <f aca="false">J1624+L1624</f>
        <v>0</v>
      </c>
      <c r="O1624" s="0" t="n">
        <f aca="false">O1623+N1624</f>
        <v>136587.70459016</v>
      </c>
      <c r="P1624" s="0" t="n">
        <f aca="false">MIN($B$5,P1623+K1624*$B$6-I1624)</f>
        <v>289.69272159932</v>
      </c>
      <c r="Q1624" s="0" t="n">
        <f aca="false">MAX(0,F1624-H1624-K1624-L1624)</f>
        <v>0</v>
      </c>
    </row>
    <row r="1625" customFormat="false" ht="15" hidden="false" customHeight="false" outlineLevel="0" collapsed="false">
      <c r="A1625" s="0" t="n">
        <f aca="false">'Profiles 8760'!A1614</f>
        <v>1612</v>
      </c>
      <c r="B1625" s="0" t="n">
        <f aca="false">'Profiles 8760'!B1614</f>
        <v>3</v>
      </c>
      <c r="C1625" s="0" t="n">
        <f aca="false">'Profiles 8760'!E1614</f>
        <v>0</v>
      </c>
      <c r="D1625" s="0" t="n">
        <f aca="false">'Profiles 8760'!F1614</f>
        <v>0</v>
      </c>
      <c r="E1625" s="0" t="n">
        <f aca="false">'Profiles 8760'!G1614</f>
        <v>0.513087</v>
      </c>
      <c r="F1625" s="0" t="n">
        <f aca="false">D1625*Assumptions!$C$11*$B$7+E1625*Assumptions!$C$12*$B$8</f>
        <v>20.9852583</v>
      </c>
      <c r="G1625" s="0" t="n">
        <f aca="false">C1625*Assumptions!$C$15</f>
        <v>0</v>
      </c>
      <c r="H1625" s="0" t="n">
        <f aca="false">MIN(F1625,G1625)</f>
        <v>0</v>
      </c>
      <c r="I1625" s="0" t="n">
        <f aca="false">IF(C1625=1,MIN(G1625-H1625,Assumptions!$C$13,P1624),0)</f>
        <v>0</v>
      </c>
      <c r="J1625" s="0" t="n">
        <f aca="false">H1625+I1625</f>
        <v>0</v>
      </c>
      <c r="K1625" s="0" t="n">
        <f aca="false">MIN(IF(C1625=1,F1625-H1625,F1625),Assumptions!$C$13,MAX(0,($B$5-P1624)/$B$6))</f>
        <v>20.9852583</v>
      </c>
      <c r="L1625" s="0" t="n">
        <f aca="false">IF(C1625=1,0,MIN(F1625-K1625,Assumptions!$C$15,MAX(0,$B$10-O1624-M1625)))</f>
        <v>0</v>
      </c>
      <c r="M1625" s="0" t="n">
        <f aca="false">'Profiles 8760'!H1614</f>
        <v>238400</v>
      </c>
      <c r="N1625" s="0" t="n">
        <f aca="false">J1625+L1625</f>
        <v>0</v>
      </c>
      <c r="O1625" s="0" t="n">
        <f aca="false">O1624+N1625</f>
        <v>136587.70459016</v>
      </c>
      <c r="P1625" s="0" t="n">
        <f aca="false">MIN($B$5,P1624+K1625*$B$6-I1625)</f>
        <v>307.88274349376</v>
      </c>
      <c r="Q1625" s="0" t="n">
        <f aca="false">MAX(0,F1625-H1625-K1625-L1625)</f>
        <v>0</v>
      </c>
    </row>
    <row r="1626" customFormat="false" ht="15" hidden="false" customHeight="false" outlineLevel="0" collapsed="false">
      <c r="A1626" s="0" t="n">
        <f aca="false">'Profiles 8760'!A1615</f>
        <v>1613</v>
      </c>
      <c r="B1626" s="0" t="n">
        <f aca="false">'Profiles 8760'!B1615</f>
        <v>3</v>
      </c>
      <c r="C1626" s="0" t="n">
        <f aca="false">'Profiles 8760'!E1615</f>
        <v>0</v>
      </c>
      <c r="D1626" s="0" t="n">
        <f aca="false">'Profiles 8760'!F1615</f>
        <v>0</v>
      </c>
      <c r="E1626" s="0" t="n">
        <f aca="false">'Profiles 8760'!G1615</f>
        <v>0.617457</v>
      </c>
      <c r="F1626" s="0" t="n">
        <f aca="false">D1626*Assumptions!$C$11*$B$7+E1626*Assumptions!$C$12*$B$8</f>
        <v>25.2539913</v>
      </c>
      <c r="G1626" s="0" t="n">
        <f aca="false">C1626*Assumptions!$C$15</f>
        <v>0</v>
      </c>
      <c r="H1626" s="0" t="n">
        <f aca="false">MIN(F1626,G1626)</f>
        <v>0</v>
      </c>
      <c r="I1626" s="0" t="n">
        <f aca="false">IF(C1626=1,MIN(G1626-H1626,Assumptions!$C$13,P1625),0)</f>
        <v>0</v>
      </c>
      <c r="J1626" s="0" t="n">
        <f aca="false">H1626+I1626</f>
        <v>0</v>
      </c>
      <c r="K1626" s="0" t="n">
        <f aca="false">MIN(IF(C1626=1,F1626-H1626,F1626),Assumptions!$C$13,MAX(0,($B$5-P1625)/$B$6))</f>
        <v>25.2539913</v>
      </c>
      <c r="L1626" s="0" t="n">
        <f aca="false">IF(C1626=1,0,MIN(F1626-K1626,Assumptions!$C$15,MAX(0,$B$10-O1625-M1626)))</f>
        <v>0</v>
      </c>
      <c r="M1626" s="0" t="n">
        <f aca="false">'Profiles 8760'!H1615</f>
        <v>238400</v>
      </c>
      <c r="N1626" s="0" t="n">
        <f aca="false">J1626+L1626</f>
        <v>0</v>
      </c>
      <c r="O1626" s="0" t="n">
        <f aca="false">O1625+N1626</f>
        <v>136587.70459016</v>
      </c>
      <c r="P1626" s="0" t="n">
        <f aca="false">MIN($B$5,P1625+K1626*$B$6-I1626)</f>
        <v>329.7729031526</v>
      </c>
      <c r="Q1626" s="0" t="n">
        <f aca="false">MAX(0,F1626-H1626-K1626-L1626)</f>
        <v>0</v>
      </c>
    </row>
    <row r="1627" customFormat="false" ht="15" hidden="false" customHeight="false" outlineLevel="0" collapsed="false">
      <c r="A1627" s="0" t="n">
        <f aca="false">'Profiles 8760'!A1616</f>
        <v>1614</v>
      </c>
      <c r="B1627" s="0" t="n">
        <f aca="false">'Profiles 8760'!B1616</f>
        <v>3</v>
      </c>
      <c r="C1627" s="0" t="n">
        <f aca="false">'Profiles 8760'!E1616</f>
        <v>0</v>
      </c>
      <c r="D1627" s="0" t="n">
        <f aca="false">'Profiles 8760'!F1616</f>
        <v>0</v>
      </c>
      <c r="E1627" s="0" t="n">
        <f aca="false">'Profiles 8760'!G1616</f>
        <v>0.673287</v>
      </c>
      <c r="F1627" s="0" t="n">
        <f aca="false">D1627*Assumptions!$C$11*$B$7+E1627*Assumptions!$C$12*$B$8</f>
        <v>27.5374383</v>
      </c>
      <c r="G1627" s="0" t="n">
        <f aca="false">C1627*Assumptions!$C$15</f>
        <v>0</v>
      </c>
      <c r="H1627" s="0" t="n">
        <f aca="false">MIN(F1627,G1627)</f>
        <v>0</v>
      </c>
      <c r="I1627" s="0" t="n">
        <f aca="false">IF(C1627=1,MIN(G1627-H1627,Assumptions!$C$13,P1626),0)</f>
        <v>0</v>
      </c>
      <c r="J1627" s="0" t="n">
        <f aca="false">H1627+I1627</f>
        <v>0</v>
      </c>
      <c r="K1627" s="0" t="n">
        <f aca="false">MIN(IF(C1627=1,F1627-H1627,F1627),Assumptions!$C$13,MAX(0,($B$5-P1626)/$B$6))</f>
        <v>27.5374383</v>
      </c>
      <c r="L1627" s="0" t="n">
        <f aca="false">IF(C1627=1,0,MIN(F1627-K1627,Assumptions!$C$15,MAX(0,$B$10-O1626-M1627)))</f>
        <v>0</v>
      </c>
      <c r="M1627" s="0" t="n">
        <f aca="false">'Profiles 8760'!H1616</f>
        <v>238400</v>
      </c>
      <c r="N1627" s="0" t="n">
        <f aca="false">J1627+L1627</f>
        <v>0</v>
      </c>
      <c r="O1627" s="0" t="n">
        <f aca="false">O1626+N1627</f>
        <v>136587.70459016</v>
      </c>
      <c r="P1627" s="0" t="n">
        <f aca="false">MIN($B$5,P1626+K1627*$B$6-I1627)</f>
        <v>353.64235467104</v>
      </c>
      <c r="Q1627" s="0" t="n">
        <f aca="false">MAX(0,F1627-H1627-K1627-L1627)</f>
        <v>0</v>
      </c>
    </row>
    <row r="1628" customFormat="false" ht="15" hidden="false" customHeight="false" outlineLevel="0" collapsed="false">
      <c r="A1628" s="0" t="n">
        <f aca="false">'Profiles 8760'!A1617</f>
        <v>1615</v>
      </c>
      <c r="B1628" s="0" t="n">
        <f aca="false">'Profiles 8760'!B1617</f>
        <v>3</v>
      </c>
      <c r="C1628" s="0" t="n">
        <f aca="false">'Profiles 8760'!E1617</f>
        <v>0</v>
      </c>
      <c r="D1628" s="0" t="n">
        <f aca="false">'Profiles 8760'!F1617</f>
        <v>0</v>
      </c>
      <c r="E1628" s="0" t="n">
        <f aca="false">'Profiles 8760'!G1617</f>
        <v>0.649969</v>
      </c>
      <c r="F1628" s="0" t="n">
        <f aca="false">D1628*Assumptions!$C$11*$B$7+E1628*Assumptions!$C$12*$B$8</f>
        <v>26.5837321</v>
      </c>
      <c r="G1628" s="0" t="n">
        <f aca="false">C1628*Assumptions!$C$15</f>
        <v>0</v>
      </c>
      <c r="H1628" s="0" t="n">
        <f aca="false">MIN(F1628,G1628)</f>
        <v>0</v>
      </c>
      <c r="I1628" s="0" t="n">
        <f aca="false">IF(C1628=1,MIN(G1628-H1628,Assumptions!$C$13,P1627),0)</f>
        <v>0</v>
      </c>
      <c r="J1628" s="0" t="n">
        <f aca="false">H1628+I1628</f>
        <v>0</v>
      </c>
      <c r="K1628" s="0" t="n">
        <f aca="false">MIN(IF(C1628=1,F1628-H1628,F1628),Assumptions!$C$13,MAX(0,($B$5-P1627)/$B$6))</f>
        <v>26.5837321</v>
      </c>
      <c r="L1628" s="0" t="n">
        <f aca="false">IF(C1628=1,0,MIN(F1628-K1628,Assumptions!$C$15,MAX(0,$B$10-O1627-M1628)))</f>
        <v>0</v>
      </c>
      <c r="M1628" s="0" t="n">
        <f aca="false">'Profiles 8760'!H1617</f>
        <v>238400</v>
      </c>
      <c r="N1628" s="0" t="n">
        <f aca="false">J1628+L1628</f>
        <v>0</v>
      </c>
      <c r="O1628" s="0" t="n">
        <f aca="false">O1627+N1628</f>
        <v>136587.70459016</v>
      </c>
      <c r="P1628" s="0" t="n">
        <f aca="false">MIN($B$5,P1627+K1628*$B$6-I1628)</f>
        <v>376.68513365532</v>
      </c>
      <c r="Q1628" s="0" t="n">
        <f aca="false">MAX(0,F1628-H1628-K1628-L1628)</f>
        <v>0</v>
      </c>
    </row>
    <row r="1629" customFormat="false" ht="15" hidden="false" customHeight="false" outlineLevel="0" collapsed="false">
      <c r="A1629" s="0" t="n">
        <f aca="false">'Profiles 8760'!A1618</f>
        <v>1616</v>
      </c>
      <c r="B1629" s="0" t="n">
        <f aca="false">'Profiles 8760'!B1618</f>
        <v>3</v>
      </c>
      <c r="C1629" s="0" t="n">
        <f aca="false">'Profiles 8760'!E1618</f>
        <v>1</v>
      </c>
      <c r="D1629" s="0" t="n">
        <f aca="false">'Profiles 8760'!F1618</f>
        <v>0.250177</v>
      </c>
      <c r="E1629" s="0" t="n">
        <f aca="false">'Profiles 8760'!G1618</f>
        <v>0.909221</v>
      </c>
      <c r="F1629" s="0" t="n">
        <f aca="false">D1629*Assumptions!$C$11*$B$7+E1629*Assumptions!$C$12*$B$8</f>
        <v>109.4382565</v>
      </c>
      <c r="G1629" s="0" t="n">
        <f aca="false">C1629*Assumptions!$C$15</f>
        <v>200</v>
      </c>
      <c r="H1629" s="0" t="n">
        <f aca="false">MIN(F1629,G1629)</f>
        <v>109.4382565</v>
      </c>
      <c r="I1629" s="0" t="n">
        <f aca="false">IF(C1629=1,MIN(G1629-H1629,Assumptions!$C$13,P1628),0)</f>
        <v>90.5617435</v>
      </c>
      <c r="J1629" s="0" t="n">
        <f aca="false">H1629+I1629</f>
        <v>200</v>
      </c>
      <c r="K1629" s="0" t="n">
        <f aca="false">MIN(IF(C1629=1,F1629-H1629,F1629),Assumptions!$C$13,MAX(0,($B$5-P1628)/$B$6))</f>
        <v>0</v>
      </c>
      <c r="L1629" s="0" t="n">
        <f aca="false">IF(C1629=1,0,MIN(F1629-K1629,Assumptions!$C$15,MAX(0,$B$10-O1628-M1629)))</f>
        <v>0</v>
      </c>
      <c r="M1629" s="0" t="n">
        <f aca="false">'Profiles 8760'!H1618</f>
        <v>238200</v>
      </c>
      <c r="N1629" s="0" t="n">
        <f aca="false">J1629+L1629</f>
        <v>200</v>
      </c>
      <c r="O1629" s="0" t="n">
        <f aca="false">O1628+N1629</f>
        <v>136787.70459016</v>
      </c>
      <c r="P1629" s="0" t="n">
        <f aca="false">MIN($B$5,P1628+K1629*$B$6-I1629)</f>
        <v>286.12339015532</v>
      </c>
      <c r="Q1629" s="0" t="n">
        <f aca="false">MAX(0,F1629-H1629-K1629-L1629)</f>
        <v>0</v>
      </c>
    </row>
    <row r="1630" customFormat="false" ht="15" hidden="false" customHeight="false" outlineLevel="0" collapsed="false">
      <c r="A1630" s="0" t="n">
        <f aca="false">'Profiles 8760'!A1619</f>
        <v>1617</v>
      </c>
      <c r="B1630" s="0" t="n">
        <f aca="false">'Profiles 8760'!B1619</f>
        <v>3</v>
      </c>
      <c r="C1630" s="0" t="n">
        <f aca="false">'Profiles 8760'!E1619</f>
        <v>1</v>
      </c>
      <c r="D1630" s="0" t="n">
        <f aca="false">'Profiles 8760'!F1619</f>
        <v>0.608571</v>
      </c>
      <c r="E1630" s="0" t="n">
        <f aca="false">'Profiles 8760'!G1619</f>
        <v>0.746437</v>
      </c>
      <c r="F1630" s="0" t="n">
        <f aca="false">D1630*Assumptions!$C$11*$B$7+E1630*Assumptions!$C$12*$B$8</f>
        <v>206.2845781</v>
      </c>
      <c r="G1630" s="0" t="n">
        <f aca="false">C1630*Assumptions!$C$15</f>
        <v>200</v>
      </c>
      <c r="H1630" s="0" t="n">
        <f aca="false">MIN(F1630,G1630)</f>
        <v>200</v>
      </c>
      <c r="I1630" s="0" t="n">
        <f aca="false">IF(C1630=1,MIN(G1630-H1630,Assumptions!$C$13,P1629),0)</f>
        <v>0</v>
      </c>
      <c r="J1630" s="0" t="n">
        <f aca="false">H1630+I1630</f>
        <v>200</v>
      </c>
      <c r="K1630" s="0" t="n">
        <f aca="false">MIN(IF(C1630=1,F1630-H1630,F1630),Assumptions!$C$13,MAX(0,($B$5-P1629)/$B$6))</f>
        <v>6.2845781</v>
      </c>
      <c r="L1630" s="0" t="n">
        <f aca="false">IF(C1630=1,0,MIN(F1630-K1630,Assumptions!$C$15,MAX(0,$B$10-O1629-M1630)))</f>
        <v>0</v>
      </c>
      <c r="M1630" s="0" t="n">
        <f aca="false">'Profiles 8760'!H1619</f>
        <v>238000</v>
      </c>
      <c r="N1630" s="0" t="n">
        <f aca="false">J1630+L1630</f>
        <v>200</v>
      </c>
      <c r="O1630" s="0" t="n">
        <f aca="false">O1629+N1630</f>
        <v>136987.70459016</v>
      </c>
      <c r="P1630" s="0" t="n">
        <f aca="false">MIN($B$5,P1629+K1630*$B$6-I1630)</f>
        <v>291.5708624524</v>
      </c>
      <c r="Q1630" s="0" t="n">
        <f aca="false">MAX(0,F1630-H1630-K1630-L1630)</f>
        <v>0</v>
      </c>
    </row>
    <row r="1631" customFormat="false" ht="15" hidden="false" customHeight="false" outlineLevel="0" collapsed="false">
      <c r="A1631" s="0" t="n">
        <f aca="false">'Profiles 8760'!A1620</f>
        <v>1618</v>
      </c>
      <c r="B1631" s="0" t="n">
        <f aca="false">'Profiles 8760'!B1620</f>
        <v>3</v>
      </c>
      <c r="C1631" s="0" t="n">
        <f aca="false">'Profiles 8760'!E1620</f>
        <v>0</v>
      </c>
      <c r="D1631" s="0" t="n">
        <f aca="false">'Profiles 8760'!F1620</f>
        <v>0.971643</v>
      </c>
      <c r="E1631" s="0" t="n">
        <f aca="false">'Profiles 8760'!G1620</f>
        <v>0.666441</v>
      </c>
      <c r="F1631" s="0" t="n">
        <f aca="false">D1631*Assumptions!$C$11*$B$7+E1631*Assumptions!$C$12*$B$8</f>
        <v>307.8679353</v>
      </c>
      <c r="G1631" s="0" t="n">
        <f aca="false">C1631*Assumptions!$C$15</f>
        <v>0</v>
      </c>
      <c r="H1631" s="0" t="n">
        <f aca="false">MIN(F1631,G1631)</f>
        <v>0</v>
      </c>
      <c r="I1631" s="0" t="n">
        <f aca="false">IF(C1631=1,MIN(G1631-H1631,Assumptions!$C$13,P1630),0)</f>
        <v>0</v>
      </c>
      <c r="J1631" s="0" t="n">
        <f aca="false">H1631+I1631</f>
        <v>0</v>
      </c>
      <c r="K1631" s="0" t="n">
        <f aca="false">MIN(IF(C1631=1,F1631-H1631,F1631),Assumptions!$C$13,MAX(0,($B$5-P1630)/$B$6))</f>
        <v>180</v>
      </c>
      <c r="L1631" s="0" t="n">
        <f aca="false">IF(C1631=1,0,MIN(F1631-K1631,Assumptions!$C$15,MAX(0,$B$10-O1630-M1631)))</f>
        <v>127.8679353</v>
      </c>
      <c r="M1631" s="0" t="n">
        <f aca="false">'Profiles 8760'!H1620</f>
        <v>238000</v>
      </c>
      <c r="N1631" s="0" t="n">
        <f aca="false">J1631+L1631</f>
        <v>127.8679353</v>
      </c>
      <c r="O1631" s="0" t="n">
        <f aca="false">O1630+N1631</f>
        <v>137115.57252546</v>
      </c>
      <c r="P1631" s="0" t="n">
        <f aca="false">MIN($B$5,P1630+K1631*$B$6-I1631)</f>
        <v>447.5948624524</v>
      </c>
      <c r="Q1631" s="0" t="n">
        <f aca="false">MAX(0,F1631-H1631-K1631-L1631)</f>
        <v>0</v>
      </c>
    </row>
    <row r="1632" customFormat="false" ht="15" hidden="false" customHeight="false" outlineLevel="0" collapsed="false">
      <c r="A1632" s="0" t="n">
        <f aca="false">'Profiles 8760'!A1621</f>
        <v>1619</v>
      </c>
      <c r="B1632" s="0" t="n">
        <f aca="false">'Profiles 8760'!B1621</f>
        <v>3</v>
      </c>
      <c r="C1632" s="0" t="n">
        <f aca="false">'Profiles 8760'!E1621</f>
        <v>0</v>
      </c>
      <c r="D1632" s="0" t="n">
        <f aca="false">'Profiles 8760'!F1621</f>
        <v>1</v>
      </c>
      <c r="E1632" s="0" t="n">
        <f aca="false">'Profiles 8760'!G1621</f>
        <v>1</v>
      </c>
      <c r="F1632" s="0" t="n">
        <f aca="false">D1632*Assumptions!$C$11*$B$7+E1632*Assumptions!$C$12*$B$8</f>
        <v>329.7</v>
      </c>
      <c r="G1632" s="0" t="n">
        <f aca="false">C1632*Assumptions!$C$15</f>
        <v>0</v>
      </c>
      <c r="H1632" s="0" t="n">
        <f aca="false">MIN(F1632,G1632)</f>
        <v>0</v>
      </c>
      <c r="I1632" s="0" t="n">
        <f aca="false">IF(C1632=1,MIN(G1632-H1632,Assumptions!$C$13,P1631),0)</f>
        <v>0</v>
      </c>
      <c r="J1632" s="0" t="n">
        <f aca="false">H1632+I1632</f>
        <v>0</v>
      </c>
      <c r="K1632" s="0" t="n">
        <f aca="false">MIN(IF(C1632=1,F1632-H1632,F1632),Assumptions!$C$13,MAX(0,($B$5-P1631)/$B$6))</f>
        <v>72.9293234282418</v>
      </c>
      <c r="L1632" s="0" t="n">
        <f aca="false">IF(C1632=1,0,MIN(F1632-K1632,Assumptions!$C$15,MAX(0,$B$10-O1631-M1632)))</f>
        <v>200</v>
      </c>
      <c r="M1632" s="0" t="n">
        <f aca="false">'Profiles 8760'!H1621</f>
        <v>238000</v>
      </c>
      <c r="N1632" s="0" t="n">
        <f aca="false">J1632+L1632</f>
        <v>200</v>
      </c>
      <c r="O1632" s="0" t="n">
        <f aca="false">O1631+N1632</f>
        <v>137315.57252546</v>
      </c>
      <c r="P1632" s="0" t="n">
        <f aca="false">MIN($B$5,P1631+K1632*$B$6-I1632)</f>
        <v>510.81</v>
      </c>
      <c r="Q1632" s="0" t="n">
        <f aca="false">MAX(0,F1632-H1632-K1632-L1632)</f>
        <v>56.7706765717581</v>
      </c>
    </row>
    <row r="1633" customFormat="false" ht="15" hidden="false" customHeight="false" outlineLevel="0" collapsed="false">
      <c r="A1633" s="0" t="n">
        <f aca="false">'Profiles 8760'!A1622</f>
        <v>1620</v>
      </c>
      <c r="B1633" s="0" t="n">
        <f aca="false">'Profiles 8760'!B1622</f>
        <v>3</v>
      </c>
      <c r="C1633" s="0" t="n">
        <f aca="false">'Profiles 8760'!E1622</f>
        <v>0</v>
      </c>
      <c r="D1633" s="0" t="n">
        <f aca="false">'Profiles 8760'!F1622</f>
        <v>1</v>
      </c>
      <c r="E1633" s="0" t="n">
        <f aca="false">'Profiles 8760'!G1622</f>
        <v>0.95897</v>
      </c>
      <c r="F1633" s="0" t="n">
        <f aca="false">D1633*Assumptions!$C$11*$B$7+E1633*Assumptions!$C$12*$B$8</f>
        <v>328.021873</v>
      </c>
      <c r="G1633" s="0" t="n">
        <f aca="false">C1633*Assumptions!$C$15</f>
        <v>0</v>
      </c>
      <c r="H1633" s="0" t="n">
        <f aca="false">MIN(F1633,G1633)</f>
        <v>0</v>
      </c>
      <c r="I1633" s="0" t="n">
        <f aca="false">IF(C1633=1,MIN(G1633-H1633,Assumptions!$C$13,P1632),0)</f>
        <v>0</v>
      </c>
      <c r="J1633" s="0" t="n">
        <f aca="false">H1633+I1633</f>
        <v>0</v>
      </c>
      <c r="K1633" s="0" t="n">
        <f aca="false">MIN(IF(C1633=1,F1633-H1633,F1633),Assumptions!$C$13,MAX(0,($B$5-P1632)/$B$6))</f>
        <v>0</v>
      </c>
      <c r="L1633" s="0" t="n">
        <f aca="false">IF(C1633=1,0,MIN(F1633-K1633,Assumptions!$C$15,MAX(0,$B$10-O1632-M1633)))</f>
        <v>200</v>
      </c>
      <c r="M1633" s="0" t="n">
        <f aca="false">'Profiles 8760'!H1622</f>
        <v>238000</v>
      </c>
      <c r="N1633" s="0" t="n">
        <f aca="false">J1633+L1633</f>
        <v>200</v>
      </c>
      <c r="O1633" s="0" t="n">
        <f aca="false">O1632+N1633</f>
        <v>137515.57252546</v>
      </c>
      <c r="P1633" s="0" t="n">
        <f aca="false">MIN($B$5,P1632+K1633*$B$6-I1633)</f>
        <v>510.81</v>
      </c>
      <c r="Q1633" s="0" t="n">
        <f aca="false">MAX(0,F1633-H1633-K1633-L1633)</f>
        <v>128.021873</v>
      </c>
    </row>
    <row r="1634" customFormat="false" ht="15" hidden="false" customHeight="false" outlineLevel="0" collapsed="false">
      <c r="A1634" s="0" t="n">
        <f aca="false">'Profiles 8760'!A1623</f>
        <v>1621</v>
      </c>
      <c r="B1634" s="0" t="n">
        <f aca="false">'Profiles 8760'!B1623</f>
        <v>3</v>
      </c>
      <c r="C1634" s="0" t="n">
        <f aca="false">'Profiles 8760'!E1623</f>
        <v>0</v>
      </c>
      <c r="D1634" s="0" t="n">
        <f aca="false">'Profiles 8760'!F1623</f>
        <v>1</v>
      </c>
      <c r="E1634" s="0" t="n">
        <f aca="false">'Profiles 8760'!G1623</f>
        <v>1</v>
      </c>
      <c r="F1634" s="0" t="n">
        <f aca="false">D1634*Assumptions!$C$11*$B$7+E1634*Assumptions!$C$12*$B$8</f>
        <v>329.7</v>
      </c>
      <c r="G1634" s="0" t="n">
        <f aca="false">C1634*Assumptions!$C$15</f>
        <v>0</v>
      </c>
      <c r="H1634" s="0" t="n">
        <f aca="false">MIN(F1634,G1634)</f>
        <v>0</v>
      </c>
      <c r="I1634" s="0" t="n">
        <f aca="false">IF(C1634=1,MIN(G1634-H1634,Assumptions!$C$13,P1633),0)</f>
        <v>0</v>
      </c>
      <c r="J1634" s="0" t="n">
        <f aca="false">H1634+I1634</f>
        <v>0</v>
      </c>
      <c r="K1634" s="0" t="n">
        <f aca="false">MIN(IF(C1634=1,F1634-H1634,F1634),Assumptions!$C$13,MAX(0,($B$5-P1633)/$B$6))</f>
        <v>0</v>
      </c>
      <c r="L1634" s="0" t="n">
        <f aca="false">IF(C1634=1,0,MIN(F1634-K1634,Assumptions!$C$15,MAX(0,$B$10-O1633-M1634)))</f>
        <v>200</v>
      </c>
      <c r="M1634" s="0" t="n">
        <f aca="false">'Profiles 8760'!H1623</f>
        <v>238000</v>
      </c>
      <c r="N1634" s="0" t="n">
        <f aca="false">J1634+L1634</f>
        <v>200</v>
      </c>
      <c r="O1634" s="0" t="n">
        <f aca="false">O1633+N1634</f>
        <v>137715.57252546</v>
      </c>
      <c r="P1634" s="0" t="n">
        <f aca="false">MIN($B$5,P1633+K1634*$B$6-I1634)</f>
        <v>510.81</v>
      </c>
      <c r="Q1634" s="0" t="n">
        <f aca="false">MAX(0,F1634-H1634-K1634-L1634)</f>
        <v>129.7</v>
      </c>
    </row>
    <row r="1635" customFormat="false" ht="15" hidden="false" customHeight="false" outlineLevel="0" collapsed="false">
      <c r="A1635" s="0" t="n">
        <f aca="false">'Profiles 8760'!A1624</f>
        <v>1622</v>
      </c>
      <c r="B1635" s="0" t="n">
        <f aca="false">'Profiles 8760'!B1624</f>
        <v>3</v>
      </c>
      <c r="C1635" s="0" t="n">
        <f aca="false">'Profiles 8760'!E1624</f>
        <v>0</v>
      </c>
      <c r="D1635" s="0" t="n">
        <f aca="false">'Profiles 8760'!F1624</f>
        <v>1</v>
      </c>
      <c r="E1635" s="0" t="n">
        <f aca="false">'Profiles 8760'!G1624</f>
        <v>1</v>
      </c>
      <c r="F1635" s="0" t="n">
        <f aca="false">D1635*Assumptions!$C$11*$B$7+E1635*Assumptions!$C$12*$B$8</f>
        <v>329.7</v>
      </c>
      <c r="G1635" s="0" t="n">
        <f aca="false">C1635*Assumptions!$C$15</f>
        <v>0</v>
      </c>
      <c r="H1635" s="0" t="n">
        <f aca="false">MIN(F1635,G1635)</f>
        <v>0</v>
      </c>
      <c r="I1635" s="0" t="n">
        <f aca="false">IF(C1635=1,MIN(G1635-H1635,Assumptions!$C$13,P1634),0)</f>
        <v>0</v>
      </c>
      <c r="J1635" s="0" t="n">
        <f aca="false">H1635+I1635</f>
        <v>0</v>
      </c>
      <c r="K1635" s="0" t="n">
        <f aca="false">MIN(IF(C1635=1,F1635-H1635,F1635),Assumptions!$C$13,MAX(0,($B$5-P1634)/$B$6))</f>
        <v>0</v>
      </c>
      <c r="L1635" s="0" t="n">
        <f aca="false">IF(C1635=1,0,MIN(F1635-K1635,Assumptions!$C$15,MAX(0,$B$10-O1634-M1635)))</f>
        <v>200</v>
      </c>
      <c r="M1635" s="0" t="n">
        <f aca="false">'Profiles 8760'!H1624</f>
        <v>238000</v>
      </c>
      <c r="N1635" s="0" t="n">
        <f aca="false">J1635+L1635</f>
        <v>200</v>
      </c>
      <c r="O1635" s="0" t="n">
        <f aca="false">O1634+N1635</f>
        <v>137915.57252546</v>
      </c>
      <c r="P1635" s="0" t="n">
        <f aca="false">MIN($B$5,P1634+K1635*$B$6-I1635)</f>
        <v>510.81</v>
      </c>
      <c r="Q1635" s="0" t="n">
        <f aca="false">MAX(0,F1635-H1635-K1635-L1635)</f>
        <v>129.7</v>
      </c>
    </row>
    <row r="1636" customFormat="false" ht="15" hidden="false" customHeight="false" outlineLevel="0" collapsed="false">
      <c r="A1636" s="0" t="n">
        <f aca="false">'Profiles 8760'!A1625</f>
        <v>1623</v>
      </c>
      <c r="B1636" s="0" t="n">
        <f aca="false">'Profiles 8760'!B1625</f>
        <v>3</v>
      </c>
      <c r="C1636" s="0" t="n">
        <f aca="false">'Profiles 8760'!E1625</f>
        <v>0</v>
      </c>
      <c r="D1636" s="0" t="n">
        <f aca="false">'Profiles 8760'!F1625</f>
        <v>1</v>
      </c>
      <c r="E1636" s="0" t="n">
        <f aca="false">'Profiles 8760'!G1625</f>
        <v>1</v>
      </c>
      <c r="F1636" s="0" t="n">
        <f aca="false">D1636*Assumptions!$C$11*$B$7+E1636*Assumptions!$C$12*$B$8</f>
        <v>329.7</v>
      </c>
      <c r="G1636" s="0" t="n">
        <f aca="false">C1636*Assumptions!$C$15</f>
        <v>0</v>
      </c>
      <c r="H1636" s="0" t="n">
        <f aca="false">MIN(F1636,G1636)</f>
        <v>0</v>
      </c>
      <c r="I1636" s="0" t="n">
        <f aca="false">IF(C1636=1,MIN(G1636-H1636,Assumptions!$C$13,P1635),0)</f>
        <v>0</v>
      </c>
      <c r="J1636" s="0" t="n">
        <f aca="false">H1636+I1636</f>
        <v>0</v>
      </c>
      <c r="K1636" s="0" t="n">
        <f aca="false">MIN(IF(C1636=1,F1636-H1636,F1636),Assumptions!$C$13,MAX(0,($B$5-P1635)/$B$6))</f>
        <v>0</v>
      </c>
      <c r="L1636" s="0" t="n">
        <f aca="false">IF(C1636=1,0,MIN(F1636-K1636,Assumptions!$C$15,MAX(0,$B$10-O1635-M1636)))</f>
        <v>200</v>
      </c>
      <c r="M1636" s="0" t="n">
        <f aca="false">'Profiles 8760'!H1625</f>
        <v>238000</v>
      </c>
      <c r="N1636" s="0" t="n">
        <f aca="false">J1636+L1636</f>
        <v>200</v>
      </c>
      <c r="O1636" s="0" t="n">
        <f aca="false">O1635+N1636</f>
        <v>138115.57252546</v>
      </c>
      <c r="P1636" s="0" t="n">
        <f aca="false">MIN($B$5,P1635+K1636*$B$6-I1636)</f>
        <v>510.81</v>
      </c>
      <c r="Q1636" s="0" t="n">
        <f aca="false">MAX(0,F1636-H1636-K1636-L1636)</f>
        <v>129.7</v>
      </c>
    </row>
    <row r="1637" customFormat="false" ht="15" hidden="false" customHeight="false" outlineLevel="0" collapsed="false">
      <c r="A1637" s="0" t="n">
        <f aca="false">'Profiles 8760'!A1626</f>
        <v>1624</v>
      </c>
      <c r="B1637" s="0" t="n">
        <f aca="false">'Profiles 8760'!B1626</f>
        <v>3</v>
      </c>
      <c r="C1637" s="0" t="n">
        <f aca="false">'Profiles 8760'!E1626</f>
        <v>0</v>
      </c>
      <c r="D1637" s="0" t="n">
        <f aca="false">'Profiles 8760'!F1626</f>
        <v>0.971643</v>
      </c>
      <c r="E1637" s="0" t="n">
        <f aca="false">'Profiles 8760'!G1626</f>
        <v>1</v>
      </c>
      <c r="F1637" s="0" t="n">
        <f aca="false">D1637*Assumptions!$C$11*$B$7+E1637*Assumptions!$C$12*$B$8</f>
        <v>321.5104984</v>
      </c>
      <c r="G1637" s="0" t="n">
        <f aca="false">C1637*Assumptions!$C$15</f>
        <v>0</v>
      </c>
      <c r="H1637" s="0" t="n">
        <f aca="false">MIN(F1637,G1637)</f>
        <v>0</v>
      </c>
      <c r="I1637" s="0" t="n">
        <f aca="false">IF(C1637=1,MIN(G1637-H1637,Assumptions!$C$13,P1636),0)</f>
        <v>0</v>
      </c>
      <c r="J1637" s="0" t="n">
        <f aca="false">H1637+I1637</f>
        <v>0</v>
      </c>
      <c r="K1637" s="0" t="n">
        <f aca="false">MIN(IF(C1637=1,F1637-H1637,F1637),Assumptions!$C$13,MAX(0,($B$5-P1636)/$B$6))</f>
        <v>0</v>
      </c>
      <c r="L1637" s="0" t="n">
        <f aca="false">IF(C1637=1,0,MIN(F1637-K1637,Assumptions!$C$15,MAX(0,$B$10-O1636-M1637)))</f>
        <v>200</v>
      </c>
      <c r="M1637" s="0" t="n">
        <f aca="false">'Profiles 8760'!H1626</f>
        <v>238000</v>
      </c>
      <c r="N1637" s="0" t="n">
        <f aca="false">J1637+L1637</f>
        <v>200</v>
      </c>
      <c r="O1637" s="0" t="n">
        <f aca="false">O1636+N1637</f>
        <v>138315.57252546</v>
      </c>
      <c r="P1637" s="0" t="n">
        <f aca="false">MIN($B$5,P1636+K1637*$B$6-I1637)</f>
        <v>510.81</v>
      </c>
      <c r="Q1637" s="0" t="n">
        <f aca="false">MAX(0,F1637-H1637-K1637-L1637)</f>
        <v>121.5104984</v>
      </c>
    </row>
    <row r="1638" customFormat="false" ht="15" hidden="false" customHeight="false" outlineLevel="0" collapsed="false">
      <c r="A1638" s="0" t="n">
        <f aca="false">'Profiles 8760'!A1627</f>
        <v>1625</v>
      </c>
      <c r="B1638" s="0" t="n">
        <f aca="false">'Profiles 8760'!B1627</f>
        <v>3</v>
      </c>
      <c r="C1638" s="0" t="n">
        <f aca="false">'Profiles 8760'!E1627</f>
        <v>0</v>
      </c>
      <c r="D1638" s="0" t="n">
        <f aca="false">'Profiles 8760'!F1627</f>
        <v>0.608571</v>
      </c>
      <c r="E1638" s="0" t="n">
        <f aca="false">'Profiles 8760'!G1627</f>
        <v>0.649127</v>
      </c>
      <c r="F1638" s="0" t="n">
        <f aca="false">D1638*Assumptions!$C$11*$B$7+E1638*Assumptions!$C$12*$B$8</f>
        <v>202.3045991</v>
      </c>
      <c r="G1638" s="0" t="n">
        <f aca="false">C1638*Assumptions!$C$15</f>
        <v>0</v>
      </c>
      <c r="H1638" s="0" t="n">
        <f aca="false">MIN(F1638,G1638)</f>
        <v>0</v>
      </c>
      <c r="I1638" s="0" t="n">
        <f aca="false">IF(C1638=1,MIN(G1638-H1638,Assumptions!$C$13,P1637),0)</f>
        <v>0</v>
      </c>
      <c r="J1638" s="0" t="n">
        <f aca="false">H1638+I1638</f>
        <v>0</v>
      </c>
      <c r="K1638" s="0" t="n">
        <f aca="false">MIN(IF(C1638=1,F1638-H1638,F1638),Assumptions!$C$13,MAX(0,($B$5-P1637)/$B$6))</f>
        <v>0</v>
      </c>
      <c r="L1638" s="0" t="n">
        <f aca="false">IF(C1638=1,0,MIN(F1638-K1638,Assumptions!$C$15,MAX(0,$B$10-O1637-M1638)))</f>
        <v>200</v>
      </c>
      <c r="M1638" s="0" t="n">
        <f aca="false">'Profiles 8760'!H1627</f>
        <v>238000</v>
      </c>
      <c r="N1638" s="0" t="n">
        <f aca="false">J1638+L1638</f>
        <v>200</v>
      </c>
      <c r="O1638" s="0" t="n">
        <f aca="false">O1637+N1638</f>
        <v>138515.57252546</v>
      </c>
      <c r="P1638" s="0" t="n">
        <f aca="false">MIN($B$5,P1637+K1638*$B$6-I1638)</f>
        <v>510.81</v>
      </c>
      <c r="Q1638" s="0" t="n">
        <f aca="false">MAX(0,F1638-H1638-K1638-L1638)</f>
        <v>2.30459910000002</v>
      </c>
    </row>
    <row r="1639" customFormat="false" ht="15" hidden="false" customHeight="false" outlineLevel="0" collapsed="false">
      <c r="A1639" s="0" t="n">
        <f aca="false">'Profiles 8760'!A1628</f>
        <v>1626</v>
      </c>
      <c r="B1639" s="0" t="n">
        <f aca="false">'Profiles 8760'!B1628</f>
        <v>3</v>
      </c>
      <c r="C1639" s="0" t="n">
        <f aca="false">'Profiles 8760'!E1628</f>
        <v>0</v>
      </c>
      <c r="D1639" s="0" t="n">
        <f aca="false">'Profiles 8760'!F1628</f>
        <v>0.250177</v>
      </c>
      <c r="E1639" s="0" t="n">
        <f aca="false">'Profiles 8760'!G1628</f>
        <v>0.661155</v>
      </c>
      <c r="F1639" s="0" t="n">
        <f aca="false">D1639*Assumptions!$C$11*$B$7+E1639*Assumptions!$C$12*$B$8</f>
        <v>99.2923571</v>
      </c>
      <c r="G1639" s="0" t="n">
        <f aca="false">C1639*Assumptions!$C$15</f>
        <v>0</v>
      </c>
      <c r="H1639" s="0" t="n">
        <f aca="false">MIN(F1639,G1639)</f>
        <v>0</v>
      </c>
      <c r="I1639" s="0" t="n">
        <f aca="false">IF(C1639=1,MIN(G1639-H1639,Assumptions!$C$13,P1638),0)</f>
        <v>0</v>
      </c>
      <c r="J1639" s="0" t="n">
        <f aca="false">H1639+I1639</f>
        <v>0</v>
      </c>
      <c r="K1639" s="0" t="n">
        <f aca="false">MIN(IF(C1639=1,F1639-H1639,F1639),Assumptions!$C$13,MAX(0,($B$5-P1638)/$B$6))</f>
        <v>0</v>
      </c>
      <c r="L1639" s="0" t="n">
        <f aca="false">IF(C1639=1,0,MIN(F1639-K1639,Assumptions!$C$15,MAX(0,$B$10-O1638-M1639)))</f>
        <v>99.2923571</v>
      </c>
      <c r="M1639" s="0" t="n">
        <f aca="false">'Profiles 8760'!H1628</f>
        <v>238000</v>
      </c>
      <c r="N1639" s="0" t="n">
        <f aca="false">J1639+L1639</f>
        <v>99.2923571</v>
      </c>
      <c r="O1639" s="0" t="n">
        <f aca="false">O1638+N1639</f>
        <v>138614.86488256</v>
      </c>
      <c r="P1639" s="0" t="n">
        <f aca="false">MIN($B$5,P1638+K1639*$B$6-I1639)</f>
        <v>510.81</v>
      </c>
      <c r="Q1639" s="0" t="n">
        <f aca="false">MAX(0,F1639-H1639-K1639-L1639)</f>
        <v>0</v>
      </c>
    </row>
    <row r="1640" customFormat="false" ht="15" hidden="false" customHeight="false" outlineLevel="0" collapsed="false">
      <c r="A1640" s="0" t="n">
        <f aca="false">'Profiles 8760'!A1629</f>
        <v>1627</v>
      </c>
      <c r="B1640" s="0" t="n">
        <f aca="false">'Profiles 8760'!B1629</f>
        <v>3</v>
      </c>
      <c r="C1640" s="0" t="n">
        <f aca="false">'Profiles 8760'!E1629</f>
        <v>0</v>
      </c>
      <c r="D1640" s="0" t="n">
        <f aca="false">'Profiles 8760'!F1629</f>
        <v>0</v>
      </c>
      <c r="E1640" s="0" t="n">
        <f aca="false">'Profiles 8760'!G1629</f>
        <v>0.519855</v>
      </c>
      <c r="F1640" s="0" t="n">
        <f aca="false">D1640*Assumptions!$C$11*$B$7+E1640*Assumptions!$C$12*$B$8</f>
        <v>21.2620695</v>
      </c>
      <c r="G1640" s="0" t="n">
        <f aca="false">C1640*Assumptions!$C$15</f>
        <v>0</v>
      </c>
      <c r="H1640" s="0" t="n">
        <f aca="false">MIN(F1640,G1640)</f>
        <v>0</v>
      </c>
      <c r="I1640" s="0" t="n">
        <f aca="false">IF(C1640=1,MIN(G1640-H1640,Assumptions!$C$13,P1639),0)</f>
        <v>0</v>
      </c>
      <c r="J1640" s="0" t="n">
        <f aca="false">H1640+I1640</f>
        <v>0</v>
      </c>
      <c r="K1640" s="0" t="n">
        <f aca="false">MIN(IF(C1640=1,F1640-H1640,F1640),Assumptions!$C$13,MAX(0,($B$5-P1639)/$B$6))</f>
        <v>0</v>
      </c>
      <c r="L1640" s="0" t="n">
        <f aca="false">IF(C1640=1,0,MIN(F1640-K1640,Assumptions!$C$15,MAX(0,$B$10-O1639-M1640)))</f>
        <v>21.2620695</v>
      </c>
      <c r="M1640" s="0" t="n">
        <f aca="false">'Profiles 8760'!H1629</f>
        <v>238000</v>
      </c>
      <c r="N1640" s="0" t="n">
        <f aca="false">J1640+L1640</f>
        <v>21.2620695</v>
      </c>
      <c r="O1640" s="0" t="n">
        <f aca="false">O1639+N1640</f>
        <v>138636.12695206</v>
      </c>
      <c r="P1640" s="0" t="n">
        <f aca="false">MIN($B$5,P1639+K1640*$B$6-I1640)</f>
        <v>510.81</v>
      </c>
      <c r="Q1640" s="0" t="n">
        <f aca="false">MAX(0,F1640-H1640-K1640-L1640)</f>
        <v>0</v>
      </c>
    </row>
    <row r="1641" customFormat="false" ht="15" hidden="false" customHeight="false" outlineLevel="0" collapsed="false">
      <c r="A1641" s="0" t="n">
        <f aca="false">'Profiles 8760'!A1630</f>
        <v>1628</v>
      </c>
      <c r="B1641" s="0" t="n">
        <f aca="false">'Profiles 8760'!B1630</f>
        <v>3</v>
      </c>
      <c r="C1641" s="0" t="n">
        <f aca="false">'Profiles 8760'!E1630</f>
        <v>1</v>
      </c>
      <c r="D1641" s="0" t="n">
        <f aca="false">'Profiles 8760'!F1630</f>
        <v>0</v>
      </c>
      <c r="E1641" s="0" t="n">
        <f aca="false">'Profiles 8760'!G1630</f>
        <v>0.5591</v>
      </c>
      <c r="F1641" s="0" t="n">
        <f aca="false">D1641*Assumptions!$C$11*$B$7+E1641*Assumptions!$C$12*$B$8</f>
        <v>22.86719</v>
      </c>
      <c r="G1641" s="0" t="n">
        <f aca="false">C1641*Assumptions!$C$15</f>
        <v>200</v>
      </c>
      <c r="H1641" s="0" t="n">
        <f aca="false">MIN(F1641,G1641)</f>
        <v>22.86719</v>
      </c>
      <c r="I1641" s="0" t="n">
        <f aca="false">IF(C1641=1,MIN(G1641-H1641,Assumptions!$C$13,P1640),0)</f>
        <v>177.13281</v>
      </c>
      <c r="J1641" s="0" t="n">
        <f aca="false">H1641+I1641</f>
        <v>200</v>
      </c>
      <c r="K1641" s="0" t="n">
        <f aca="false">MIN(IF(C1641=1,F1641-H1641,F1641),Assumptions!$C$13,MAX(0,($B$5-P1640)/$B$6))</f>
        <v>0</v>
      </c>
      <c r="L1641" s="0" t="n">
        <f aca="false">IF(C1641=1,0,MIN(F1641-K1641,Assumptions!$C$15,MAX(0,$B$10-O1640-M1641)))</f>
        <v>0</v>
      </c>
      <c r="M1641" s="0" t="n">
        <f aca="false">'Profiles 8760'!H1630</f>
        <v>237800</v>
      </c>
      <c r="N1641" s="0" t="n">
        <f aca="false">J1641+L1641</f>
        <v>200</v>
      </c>
      <c r="O1641" s="0" t="n">
        <f aca="false">O1640+N1641</f>
        <v>138836.12695206</v>
      </c>
      <c r="P1641" s="0" t="n">
        <f aca="false">MIN($B$5,P1640+K1641*$B$6-I1641)</f>
        <v>333.67719</v>
      </c>
      <c r="Q1641" s="0" t="n">
        <f aca="false">MAX(0,F1641-H1641-K1641-L1641)</f>
        <v>0</v>
      </c>
    </row>
    <row r="1642" customFormat="false" ht="15" hidden="false" customHeight="false" outlineLevel="0" collapsed="false">
      <c r="A1642" s="0" t="n">
        <f aca="false">'Profiles 8760'!A1631</f>
        <v>1629</v>
      </c>
      <c r="B1642" s="0" t="n">
        <f aca="false">'Profiles 8760'!B1631</f>
        <v>3</v>
      </c>
      <c r="C1642" s="0" t="n">
        <f aca="false">'Profiles 8760'!E1631</f>
        <v>1</v>
      </c>
      <c r="D1642" s="0" t="n">
        <f aca="false">'Profiles 8760'!F1631</f>
        <v>0</v>
      </c>
      <c r="E1642" s="0" t="n">
        <f aca="false">'Profiles 8760'!G1631</f>
        <v>0.440984</v>
      </c>
      <c r="F1642" s="0" t="n">
        <f aca="false">D1642*Assumptions!$C$11*$B$7+E1642*Assumptions!$C$12*$B$8</f>
        <v>18.0362456</v>
      </c>
      <c r="G1642" s="0" t="n">
        <f aca="false">C1642*Assumptions!$C$15</f>
        <v>200</v>
      </c>
      <c r="H1642" s="0" t="n">
        <f aca="false">MIN(F1642,G1642)</f>
        <v>18.0362456</v>
      </c>
      <c r="I1642" s="0" t="n">
        <f aca="false">IF(C1642=1,MIN(G1642-H1642,Assumptions!$C$13,P1641),0)</f>
        <v>180</v>
      </c>
      <c r="J1642" s="0" t="n">
        <f aca="false">H1642+I1642</f>
        <v>198.0362456</v>
      </c>
      <c r="K1642" s="0" t="n">
        <f aca="false">MIN(IF(C1642=1,F1642-H1642,F1642),Assumptions!$C$13,MAX(0,($B$5-P1641)/$B$6))</f>
        <v>0</v>
      </c>
      <c r="L1642" s="0" t="n">
        <f aca="false">IF(C1642=1,0,MIN(F1642-K1642,Assumptions!$C$15,MAX(0,$B$10-O1641-M1642)))</f>
        <v>0</v>
      </c>
      <c r="M1642" s="0" t="n">
        <f aca="false">'Profiles 8760'!H1631</f>
        <v>237600</v>
      </c>
      <c r="N1642" s="0" t="n">
        <f aca="false">J1642+L1642</f>
        <v>198.0362456</v>
      </c>
      <c r="O1642" s="0" t="n">
        <f aca="false">O1641+N1642</f>
        <v>139034.16319766</v>
      </c>
      <c r="P1642" s="0" t="n">
        <f aca="false">MIN($B$5,P1641+K1642*$B$6-I1642)</f>
        <v>153.67719</v>
      </c>
      <c r="Q1642" s="0" t="n">
        <f aca="false">MAX(0,F1642-H1642-K1642-L1642)</f>
        <v>0</v>
      </c>
    </row>
    <row r="1643" customFormat="false" ht="15" hidden="false" customHeight="false" outlineLevel="0" collapsed="false">
      <c r="A1643" s="0" t="n">
        <f aca="false">'Profiles 8760'!A1632</f>
        <v>1630</v>
      </c>
      <c r="B1643" s="0" t="n">
        <f aca="false">'Profiles 8760'!B1632</f>
        <v>3</v>
      </c>
      <c r="C1643" s="0" t="n">
        <f aca="false">'Profiles 8760'!E1632</f>
        <v>0</v>
      </c>
      <c r="D1643" s="0" t="n">
        <f aca="false">'Profiles 8760'!F1632</f>
        <v>0</v>
      </c>
      <c r="E1643" s="0" t="n">
        <f aca="false">'Profiles 8760'!G1632</f>
        <v>0.313184</v>
      </c>
      <c r="F1643" s="0" t="n">
        <f aca="false">D1643*Assumptions!$C$11*$B$7+E1643*Assumptions!$C$12*$B$8</f>
        <v>12.8092256</v>
      </c>
      <c r="G1643" s="0" t="n">
        <f aca="false">C1643*Assumptions!$C$15</f>
        <v>0</v>
      </c>
      <c r="H1643" s="0" t="n">
        <f aca="false">MIN(F1643,G1643)</f>
        <v>0</v>
      </c>
      <c r="I1643" s="0" t="n">
        <f aca="false">IF(C1643=1,MIN(G1643-H1643,Assumptions!$C$13,P1642),0)</f>
        <v>0</v>
      </c>
      <c r="J1643" s="0" t="n">
        <f aca="false">H1643+I1643</f>
        <v>0</v>
      </c>
      <c r="K1643" s="0" t="n">
        <f aca="false">MIN(IF(C1643=1,F1643-H1643,F1643),Assumptions!$C$13,MAX(0,($B$5-P1642)/$B$6))</f>
        <v>12.8092256</v>
      </c>
      <c r="L1643" s="0" t="n">
        <f aca="false">IF(C1643=1,0,MIN(F1643-K1643,Assumptions!$C$15,MAX(0,$B$10-O1642-M1643)))</f>
        <v>0</v>
      </c>
      <c r="M1643" s="0" t="n">
        <f aca="false">'Profiles 8760'!H1632</f>
        <v>237600</v>
      </c>
      <c r="N1643" s="0" t="n">
        <f aca="false">J1643+L1643</f>
        <v>0</v>
      </c>
      <c r="O1643" s="0" t="n">
        <f aca="false">O1642+N1643</f>
        <v>139034.16319766</v>
      </c>
      <c r="P1643" s="0" t="n">
        <f aca="false">MIN($B$5,P1642+K1643*$B$6-I1643)</f>
        <v>164.78022675008</v>
      </c>
      <c r="Q1643" s="0" t="n">
        <f aca="false">MAX(0,F1643-H1643-K1643-L1643)</f>
        <v>0</v>
      </c>
    </row>
    <row r="1644" customFormat="false" ht="15" hidden="false" customHeight="false" outlineLevel="0" collapsed="false">
      <c r="A1644" s="0" t="n">
        <f aca="false">'Profiles 8760'!A1633</f>
        <v>1631</v>
      </c>
      <c r="B1644" s="0" t="n">
        <f aca="false">'Profiles 8760'!B1633</f>
        <v>3</v>
      </c>
      <c r="C1644" s="0" t="n">
        <f aca="false">'Profiles 8760'!E1633</f>
        <v>0</v>
      </c>
      <c r="D1644" s="0" t="n">
        <f aca="false">'Profiles 8760'!F1633</f>
        <v>0</v>
      </c>
      <c r="E1644" s="0" t="n">
        <f aca="false">'Profiles 8760'!G1633</f>
        <v>0.307379</v>
      </c>
      <c r="F1644" s="0" t="n">
        <f aca="false">D1644*Assumptions!$C$11*$B$7+E1644*Assumptions!$C$12*$B$8</f>
        <v>12.5718011</v>
      </c>
      <c r="G1644" s="0" t="n">
        <f aca="false">C1644*Assumptions!$C$15</f>
        <v>0</v>
      </c>
      <c r="H1644" s="0" t="n">
        <f aca="false">MIN(F1644,G1644)</f>
        <v>0</v>
      </c>
      <c r="I1644" s="0" t="n">
        <f aca="false">IF(C1644=1,MIN(G1644-H1644,Assumptions!$C$13,P1643),0)</f>
        <v>0</v>
      </c>
      <c r="J1644" s="0" t="n">
        <f aca="false">H1644+I1644</f>
        <v>0</v>
      </c>
      <c r="K1644" s="0" t="n">
        <f aca="false">MIN(IF(C1644=1,F1644-H1644,F1644),Assumptions!$C$13,MAX(0,($B$5-P1643)/$B$6))</f>
        <v>12.5718011</v>
      </c>
      <c r="L1644" s="0" t="n">
        <f aca="false">IF(C1644=1,0,MIN(F1644-K1644,Assumptions!$C$15,MAX(0,$B$10-O1643-M1644)))</f>
        <v>0</v>
      </c>
      <c r="M1644" s="0" t="n">
        <f aca="false">'Profiles 8760'!H1633</f>
        <v>237600</v>
      </c>
      <c r="N1644" s="0" t="n">
        <f aca="false">J1644+L1644</f>
        <v>0</v>
      </c>
      <c r="O1644" s="0" t="n">
        <f aca="false">O1643+N1644</f>
        <v>139034.16319766</v>
      </c>
      <c r="P1644" s="0" t="n">
        <f aca="false">MIN($B$5,P1643+K1644*$B$6-I1644)</f>
        <v>175.67746394356</v>
      </c>
      <c r="Q1644" s="0" t="n">
        <f aca="false">MAX(0,F1644-H1644-K1644-L1644)</f>
        <v>0</v>
      </c>
    </row>
    <row r="1645" customFormat="false" ht="15" hidden="false" customHeight="false" outlineLevel="0" collapsed="false">
      <c r="A1645" s="0" t="n">
        <f aca="false">'Profiles 8760'!A1634</f>
        <v>1632</v>
      </c>
      <c r="B1645" s="0" t="n">
        <f aca="false">'Profiles 8760'!B1634</f>
        <v>3</v>
      </c>
      <c r="C1645" s="0" t="n">
        <f aca="false">'Profiles 8760'!E1634</f>
        <v>0</v>
      </c>
      <c r="D1645" s="0" t="n">
        <f aca="false">'Profiles 8760'!F1634</f>
        <v>0</v>
      </c>
      <c r="E1645" s="0" t="n">
        <f aca="false">'Profiles 8760'!G1634</f>
        <v>0.267952</v>
      </c>
      <c r="F1645" s="0" t="n">
        <f aca="false">D1645*Assumptions!$C$11*$B$7+E1645*Assumptions!$C$12*$B$8</f>
        <v>10.9592368</v>
      </c>
      <c r="G1645" s="0" t="n">
        <f aca="false">C1645*Assumptions!$C$15</f>
        <v>0</v>
      </c>
      <c r="H1645" s="0" t="n">
        <f aca="false">MIN(F1645,G1645)</f>
        <v>0</v>
      </c>
      <c r="I1645" s="0" t="n">
        <f aca="false">IF(C1645=1,MIN(G1645-H1645,Assumptions!$C$13,P1644),0)</f>
        <v>0</v>
      </c>
      <c r="J1645" s="0" t="n">
        <f aca="false">H1645+I1645</f>
        <v>0</v>
      </c>
      <c r="K1645" s="0" t="n">
        <f aca="false">MIN(IF(C1645=1,F1645-H1645,F1645),Assumptions!$C$13,MAX(0,($B$5-P1644)/$B$6))</f>
        <v>10.9592368</v>
      </c>
      <c r="L1645" s="0" t="n">
        <f aca="false">IF(C1645=1,0,MIN(F1645-K1645,Assumptions!$C$15,MAX(0,$B$10-O1644-M1645)))</f>
        <v>0</v>
      </c>
      <c r="M1645" s="0" t="n">
        <f aca="false">'Profiles 8760'!H1634</f>
        <v>237600</v>
      </c>
      <c r="N1645" s="0" t="n">
        <f aca="false">J1645+L1645</f>
        <v>0</v>
      </c>
      <c r="O1645" s="0" t="n">
        <f aca="false">O1644+N1645</f>
        <v>139034.16319766</v>
      </c>
      <c r="P1645" s="0" t="n">
        <f aca="false">MIN($B$5,P1644+K1645*$B$6-I1645)</f>
        <v>185.1769304018</v>
      </c>
      <c r="Q1645" s="0" t="n">
        <f aca="false">MAX(0,F1645-H1645-K1645-L1645)</f>
        <v>0</v>
      </c>
    </row>
    <row r="1646" customFormat="false" ht="15" hidden="false" customHeight="false" outlineLevel="0" collapsed="false">
      <c r="A1646" s="0" t="n">
        <f aca="false">'Profiles 8760'!A1635</f>
        <v>1633</v>
      </c>
      <c r="B1646" s="0" t="n">
        <f aca="false">'Profiles 8760'!B1635</f>
        <v>3</v>
      </c>
      <c r="C1646" s="0" t="n">
        <f aca="false">'Profiles 8760'!E1635</f>
        <v>0</v>
      </c>
      <c r="D1646" s="0" t="n">
        <f aca="false">'Profiles 8760'!F1635</f>
        <v>0</v>
      </c>
      <c r="E1646" s="0" t="n">
        <f aca="false">'Profiles 8760'!G1635</f>
        <v>0.248346</v>
      </c>
      <c r="F1646" s="0" t="n">
        <f aca="false">D1646*Assumptions!$C$11*$B$7+E1646*Assumptions!$C$12*$B$8</f>
        <v>10.1573514</v>
      </c>
      <c r="G1646" s="0" t="n">
        <f aca="false">C1646*Assumptions!$C$15</f>
        <v>0</v>
      </c>
      <c r="H1646" s="0" t="n">
        <f aca="false">MIN(F1646,G1646)</f>
        <v>0</v>
      </c>
      <c r="I1646" s="0" t="n">
        <f aca="false">IF(C1646=1,MIN(G1646-H1646,Assumptions!$C$13,P1645),0)</f>
        <v>0</v>
      </c>
      <c r="J1646" s="0" t="n">
        <f aca="false">H1646+I1646</f>
        <v>0</v>
      </c>
      <c r="K1646" s="0" t="n">
        <f aca="false">MIN(IF(C1646=1,F1646-H1646,F1646),Assumptions!$C$13,MAX(0,($B$5-P1645)/$B$6))</f>
        <v>10.1573514</v>
      </c>
      <c r="L1646" s="0" t="n">
        <f aca="false">IF(C1646=1,0,MIN(F1646-K1646,Assumptions!$C$15,MAX(0,$B$10-O1645-M1646)))</f>
        <v>0</v>
      </c>
      <c r="M1646" s="0" t="n">
        <f aca="false">'Profiles 8760'!H1635</f>
        <v>237600</v>
      </c>
      <c r="N1646" s="0" t="n">
        <f aca="false">J1646+L1646</f>
        <v>0</v>
      </c>
      <c r="O1646" s="0" t="n">
        <f aca="false">O1645+N1646</f>
        <v>139034.16319766</v>
      </c>
      <c r="P1646" s="0" t="n">
        <f aca="false">MIN($B$5,P1645+K1646*$B$6-I1646)</f>
        <v>193.98132259532</v>
      </c>
      <c r="Q1646" s="0" t="n">
        <f aca="false">MAX(0,F1646-H1646-K1646-L1646)</f>
        <v>0</v>
      </c>
    </row>
    <row r="1647" customFormat="false" ht="15" hidden="false" customHeight="false" outlineLevel="0" collapsed="false">
      <c r="A1647" s="0" t="n">
        <f aca="false">'Profiles 8760'!A1636</f>
        <v>1634</v>
      </c>
      <c r="B1647" s="0" t="n">
        <f aca="false">'Profiles 8760'!B1636</f>
        <v>3</v>
      </c>
      <c r="C1647" s="0" t="n">
        <f aca="false">'Profiles 8760'!E1636</f>
        <v>0</v>
      </c>
      <c r="D1647" s="0" t="n">
        <f aca="false">'Profiles 8760'!F1636</f>
        <v>0</v>
      </c>
      <c r="E1647" s="0" t="n">
        <f aca="false">'Profiles 8760'!G1636</f>
        <v>0.30583</v>
      </c>
      <c r="F1647" s="0" t="n">
        <f aca="false">D1647*Assumptions!$C$11*$B$7+E1647*Assumptions!$C$12*$B$8</f>
        <v>12.508447</v>
      </c>
      <c r="G1647" s="0" t="n">
        <f aca="false">C1647*Assumptions!$C$15</f>
        <v>0</v>
      </c>
      <c r="H1647" s="0" t="n">
        <f aca="false">MIN(F1647,G1647)</f>
        <v>0</v>
      </c>
      <c r="I1647" s="0" t="n">
        <f aca="false">IF(C1647=1,MIN(G1647-H1647,Assumptions!$C$13,P1646),0)</f>
        <v>0</v>
      </c>
      <c r="J1647" s="0" t="n">
        <f aca="false">H1647+I1647</f>
        <v>0</v>
      </c>
      <c r="K1647" s="0" t="n">
        <f aca="false">MIN(IF(C1647=1,F1647-H1647,F1647),Assumptions!$C$13,MAX(0,($B$5-P1646)/$B$6))</f>
        <v>12.508447</v>
      </c>
      <c r="L1647" s="0" t="n">
        <f aca="false">IF(C1647=1,0,MIN(F1647-K1647,Assumptions!$C$15,MAX(0,$B$10-O1646-M1647)))</f>
        <v>0</v>
      </c>
      <c r="M1647" s="0" t="n">
        <f aca="false">'Profiles 8760'!H1636</f>
        <v>237600</v>
      </c>
      <c r="N1647" s="0" t="n">
        <f aca="false">J1647+L1647</f>
        <v>0</v>
      </c>
      <c r="O1647" s="0" t="n">
        <f aca="false">O1646+N1647</f>
        <v>139034.16319766</v>
      </c>
      <c r="P1647" s="0" t="n">
        <f aca="false">MIN($B$5,P1646+K1647*$B$6-I1647)</f>
        <v>204.82364445492</v>
      </c>
      <c r="Q1647" s="0" t="n">
        <f aca="false">MAX(0,F1647-H1647-K1647-L1647)</f>
        <v>0</v>
      </c>
    </row>
    <row r="1648" customFormat="false" ht="15" hidden="false" customHeight="false" outlineLevel="0" collapsed="false">
      <c r="A1648" s="0" t="n">
        <f aca="false">'Profiles 8760'!A1637</f>
        <v>1635</v>
      </c>
      <c r="B1648" s="0" t="n">
        <f aca="false">'Profiles 8760'!B1637</f>
        <v>3</v>
      </c>
      <c r="C1648" s="0" t="n">
        <f aca="false">'Profiles 8760'!E1637</f>
        <v>0</v>
      </c>
      <c r="D1648" s="0" t="n">
        <f aca="false">'Profiles 8760'!F1637</f>
        <v>0</v>
      </c>
      <c r="E1648" s="0" t="n">
        <f aca="false">'Profiles 8760'!G1637</f>
        <v>0.199743</v>
      </c>
      <c r="F1648" s="0" t="n">
        <f aca="false">D1648*Assumptions!$C$11*$B$7+E1648*Assumptions!$C$12*$B$8</f>
        <v>8.1694887</v>
      </c>
      <c r="G1648" s="0" t="n">
        <f aca="false">C1648*Assumptions!$C$15</f>
        <v>0</v>
      </c>
      <c r="H1648" s="0" t="n">
        <f aca="false">MIN(F1648,G1648)</f>
        <v>0</v>
      </c>
      <c r="I1648" s="0" t="n">
        <f aca="false">IF(C1648=1,MIN(G1648-H1648,Assumptions!$C$13,P1647),0)</f>
        <v>0</v>
      </c>
      <c r="J1648" s="0" t="n">
        <f aca="false">H1648+I1648</f>
        <v>0</v>
      </c>
      <c r="K1648" s="0" t="n">
        <f aca="false">MIN(IF(C1648=1,F1648-H1648,F1648),Assumptions!$C$13,MAX(0,($B$5-P1647)/$B$6))</f>
        <v>8.1694887</v>
      </c>
      <c r="L1648" s="0" t="n">
        <f aca="false">IF(C1648=1,0,MIN(F1648-K1648,Assumptions!$C$15,MAX(0,$B$10-O1647-M1648)))</f>
        <v>0</v>
      </c>
      <c r="M1648" s="0" t="n">
        <f aca="false">'Profiles 8760'!H1637</f>
        <v>237600</v>
      </c>
      <c r="N1648" s="0" t="n">
        <f aca="false">J1648+L1648</f>
        <v>0</v>
      </c>
      <c r="O1648" s="0" t="n">
        <f aca="false">O1647+N1648</f>
        <v>139034.16319766</v>
      </c>
      <c r="P1648" s="0" t="n">
        <f aca="false">MIN($B$5,P1647+K1648*$B$6-I1648)</f>
        <v>211.90495726008</v>
      </c>
      <c r="Q1648" s="0" t="n">
        <f aca="false">MAX(0,F1648-H1648-K1648-L1648)</f>
        <v>0</v>
      </c>
    </row>
    <row r="1649" customFormat="false" ht="15" hidden="false" customHeight="false" outlineLevel="0" collapsed="false">
      <c r="A1649" s="0" t="n">
        <f aca="false">'Profiles 8760'!A1638</f>
        <v>1636</v>
      </c>
      <c r="B1649" s="0" t="n">
        <f aca="false">'Profiles 8760'!B1638</f>
        <v>3</v>
      </c>
      <c r="C1649" s="0" t="n">
        <f aca="false">'Profiles 8760'!E1638</f>
        <v>0</v>
      </c>
      <c r="D1649" s="0" t="n">
        <f aca="false">'Profiles 8760'!F1638</f>
        <v>0</v>
      </c>
      <c r="E1649" s="0" t="n">
        <f aca="false">'Profiles 8760'!G1638</f>
        <v>0.154171</v>
      </c>
      <c r="F1649" s="0" t="n">
        <f aca="false">D1649*Assumptions!$C$11*$B$7+E1649*Assumptions!$C$12*$B$8</f>
        <v>6.3055939</v>
      </c>
      <c r="G1649" s="0" t="n">
        <f aca="false">C1649*Assumptions!$C$15</f>
        <v>0</v>
      </c>
      <c r="H1649" s="0" t="n">
        <f aca="false">MIN(F1649,G1649)</f>
        <v>0</v>
      </c>
      <c r="I1649" s="0" t="n">
        <f aca="false">IF(C1649=1,MIN(G1649-H1649,Assumptions!$C$13,P1648),0)</f>
        <v>0</v>
      </c>
      <c r="J1649" s="0" t="n">
        <f aca="false">H1649+I1649</f>
        <v>0</v>
      </c>
      <c r="K1649" s="0" t="n">
        <f aca="false">MIN(IF(C1649=1,F1649-H1649,F1649),Assumptions!$C$13,MAX(0,($B$5-P1648)/$B$6))</f>
        <v>6.3055939</v>
      </c>
      <c r="L1649" s="0" t="n">
        <f aca="false">IF(C1649=1,0,MIN(F1649-K1649,Assumptions!$C$15,MAX(0,$B$10-O1648-M1649)))</f>
        <v>0</v>
      </c>
      <c r="M1649" s="0" t="n">
        <f aca="false">'Profiles 8760'!H1638</f>
        <v>237600</v>
      </c>
      <c r="N1649" s="0" t="n">
        <f aca="false">J1649+L1649</f>
        <v>0</v>
      </c>
      <c r="O1649" s="0" t="n">
        <f aca="false">O1648+N1649</f>
        <v>139034.16319766</v>
      </c>
      <c r="P1649" s="0" t="n">
        <f aca="false">MIN($B$5,P1648+K1649*$B$6-I1649)</f>
        <v>217.3706460526</v>
      </c>
      <c r="Q1649" s="0" t="n">
        <f aca="false">MAX(0,F1649-H1649-K1649-L1649)</f>
        <v>0</v>
      </c>
    </row>
    <row r="1650" customFormat="false" ht="15" hidden="false" customHeight="false" outlineLevel="0" collapsed="false">
      <c r="A1650" s="0" t="n">
        <f aca="false">'Profiles 8760'!A1639</f>
        <v>1637</v>
      </c>
      <c r="B1650" s="0" t="n">
        <f aca="false">'Profiles 8760'!B1639</f>
        <v>3</v>
      </c>
      <c r="C1650" s="0" t="n">
        <f aca="false">'Profiles 8760'!E1639</f>
        <v>0</v>
      </c>
      <c r="D1650" s="0" t="n">
        <f aca="false">'Profiles 8760'!F1639</f>
        <v>0</v>
      </c>
      <c r="E1650" s="0" t="n">
        <f aca="false">'Profiles 8760'!G1639</f>
        <v>0.18158</v>
      </c>
      <c r="F1650" s="0" t="n">
        <f aca="false">D1650*Assumptions!$C$11*$B$7+E1650*Assumptions!$C$12*$B$8</f>
        <v>7.426622</v>
      </c>
      <c r="G1650" s="0" t="n">
        <f aca="false">C1650*Assumptions!$C$15</f>
        <v>0</v>
      </c>
      <c r="H1650" s="0" t="n">
        <f aca="false">MIN(F1650,G1650)</f>
        <v>0</v>
      </c>
      <c r="I1650" s="0" t="n">
        <f aca="false">IF(C1650=1,MIN(G1650-H1650,Assumptions!$C$13,P1649),0)</f>
        <v>0</v>
      </c>
      <c r="J1650" s="0" t="n">
        <f aca="false">H1650+I1650</f>
        <v>0</v>
      </c>
      <c r="K1650" s="0" t="n">
        <f aca="false">MIN(IF(C1650=1,F1650-H1650,F1650),Assumptions!$C$13,MAX(0,($B$5-P1649)/$B$6))</f>
        <v>7.426622</v>
      </c>
      <c r="L1650" s="0" t="n">
        <f aca="false">IF(C1650=1,0,MIN(F1650-K1650,Assumptions!$C$15,MAX(0,$B$10-O1649-M1650)))</f>
        <v>0</v>
      </c>
      <c r="M1650" s="0" t="n">
        <f aca="false">'Profiles 8760'!H1639</f>
        <v>237600</v>
      </c>
      <c r="N1650" s="0" t="n">
        <f aca="false">J1650+L1650</f>
        <v>0</v>
      </c>
      <c r="O1650" s="0" t="n">
        <f aca="false">O1649+N1650</f>
        <v>139034.16319766</v>
      </c>
      <c r="P1650" s="0" t="n">
        <f aca="false">MIN($B$5,P1649+K1650*$B$6-I1650)</f>
        <v>223.8080420022</v>
      </c>
      <c r="Q1650" s="0" t="n">
        <f aca="false">MAX(0,F1650-H1650-K1650-L1650)</f>
        <v>0</v>
      </c>
    </row>
    <row r="1651" customFormat="false" ht="15" hidden="false" customHeight="false" outlineLevel="0" collapsed="false">
      <c r="A1651" s="0" t="n">
        <f aca="false">'Profiles 8760'!A1640</f>
        <v>1638</v>
      </c>
      <c r="B1651" s="0" t="n">
        <f aca="false">'Profiles 8760'!B1640</f>
        <v>3</v>
      </c>
      <c r="C1651" s="0" t="n">
        <f aca="false">'Profiles 8760'!E1640</f>
        <v>0</v>
      </c>
      <c r="D1651" s="0" t="n">
        <f aca="false">'Profiles 8760'!F1640</f>
        <v>0</v>
      </c>
      <c r="E1651" s="0" t="n">
        <f aca="false">'Profiles 8760'!G1640</f>
        <v>0.169364</v>
      </c>
      <c r="F1651" s="0" t="n">
        <f aca="false">D1651*Assumptions!$C$11*$B$7+E1651*Assumptions!$C$12*$B$8</f>
        <v>6.9269876</v>
      </c>
      <c r="G1651" s="0" t="n">
        <f aca="false">C1651*Assumptions!$C$15</f>
        <v>0</v>
      </c>
      <c r="H1651" s="0" t="n">
        <f aca="false">MIN(F1651,G1651)</f>
        <v>0</v>
      </c>
      <c r="I1651" s="0" t="n">
        <f aca="false">IF(C1651=1,MIN(G1651-H1651,Assumptions!$C$13,P1650),0)</f>
        <v>0</v>
      </c>
      <c r="J1651" s="0" t="n">
        <f aca="false">H1651+I1651</f>
        <v>0</v>
      </c>
      <c r="K1651" s="0" t="n">
        <f aca="false">MIN(IF(C1651=1,F1651-H1651,F1651),Assumptions!$C$13,MAX(0,($B$5-P1650)/$B$6))</f>
        <v>6.9269876</v>
      </c>
      <c r="L1651" s="0" t="n">
        <f aca="false">IF(C1651=1,0,MIN(F1651-K1651,Assumptions!$C$15,MAX(0,$B$10-O1650-M1651)))</f>
        <v>0</v>
      </c>
      <c r="M1651" s="0" t="n">
        <f aca="false">'Profiles 8760'!H1640</f>
        <v>237600</v>
      </c>
      <c r="N1651" s="0" t="n">
        <f aca="false">J1651+L1651</f>
        <v>0</v>
      </c>
      <c r="O1651" s="0" t="n">
        <f aca="false">O1650+N1651</f>
        <v>139034.16319766</v>
      </c>
      <c r="P1651" s="0" t="n">
        <f aca="false">MIN($B$5,P1650+K1651*$B$6-I1651)</f>
        <v>229.81235485388</v>
      </c>
      <c r="Q1651" s="0" t="n">
        <f aca="false">MAX(0,F1651-H1651-K1651-L1651)</f>
        <v>0</v>
      </c>
    </row>
    <row r="1652" customFormat="false" ht="15" hidden="false" customHeight="false" outlineLevel="0" collapsed="false">
      <c r="A1652" s="0" t="n">
        <f aca="false">'Profiles 8760'!A1641</f>
        <v>1639</v>
      </c>
      <c r="B1652" s="0" t="n">
        <f aca="false">'Profiles 8760'!B1641</f>
        <v>3</v>
      </c>
      <c r="C1652" s="0" t="n">
        <f aca="false">'Profiles 8760'!E1641</f>
        <v>0</v>
      </c>
      <c r="D1652" s="0" t="n">
        <f aca="false">'Profiles 8760'!F1641</f>
        <v>0</v>
      </c>
      <c r="E1652" s="0" t="n">
        <f aca="false">'Profiles 8760'!G1641</f>
        <v>0.188667</v>
      </c>
      <c r="F1652" s="0" t="n">
        <f aca="false">D1652*Assumptions!$C$11*$B$7+E1652*Assumptions!$C$12*$B$8</f>
        <v>7.7164803</v>
      </c>
      <c r="G1652" s="0" t="n">
        <f aca="false">C1652*Assumptions!$C$15</f>
        <v>0</v>
      </c>
      <c r="H1652" s="0" t="n">
        <f aca="false">MIN(F1652,G1652)</f>
        <v>0</v>
      </c>
      <c r="I1652" s="0" t="n">
        <f aca="false">IF(C1652=1,MIN(G1652-H1652,Assumptions!$C$13,P1651),0)</f>
        <v>0</v>
      </c>
      <c r="J1652" s="0" t="n">
        <f aca="false">H1652+I1652</f>
        <v>0</v>
      </c>
      <c r="K1652" s="0" t="n">
        <f aca="false">MIN(IF(C1652=1,F1652-H1652,F1652),Assumptions!$C$13,MAX(0,($B$5-P1651)/$B$6))</f>
        <v>7.7164803</v>
      </c>
      <c r="L1652" s="0" t="n">
        <f aca="false">IF(C1652=1,0,MIN(F1652-K1652,Assumptions!$C$15,MAX(0,$B$10-O1651-M1652)))</f>
        <v>0</v>
      </c>
      <c r="M1652" s="0" t="n">
        <f aca="false">'Profiles 8760'!H1641</f>
        <v>237600</v>
      </c>
      <c r="N1652" s="0" t="n">
        <f aca="false">J1652+L1652</f>
        <v>0</v>
      </c>
      <c r="O1652" s="0" t="n">
        <f aca="false">O1651+N1652</f>
        <v>139034.16319766</v>
      </c>
      <c r="P1652" s="0" t="n">
        <f aca="false">MIN($B$5,P1651+K1652*$B$6-I1652)</f>
        <v>236.50099997792</v>
      </c>
      <c r="Q1652" s="0" t="n">
        <f aca="false">MAX(0,F1652-H1652-K1652-L1652)</f>
        <v>0</v>
      </c>
    </row>
    <row r="1653" customFormat="false" ht="15" hidden="false" customHeight="false" outlineLevel="0" collapsed="false">
      <c r="A1653" s="0" t="n">
        <f aca="false">'Profiles 8760'!A1642</f>
        <v>1640</v>
      </c>
      <c r="B1653" s="0" t="n">
        <f aca="false">'Profiles 8760'!B1642</f>
        <v>3</v>
      </c>
      <c r="C1653" s="0" t="n">
        <f aca="false">'Profiles 8760'!E1642</f>
        <v>1</v>
      </c>
      <c r="D1653" s="0" t="n">
        <f aca="false">'Profiles 8760'!F1642</f>
        <v>0.191518</v>
      </c>
      <c r="E1653" s="0" t="n">
        <f aca="false">'Profiles 8760'!G1642</f>
        <v>0.212542</v>
      </c>
      <c r="F1653" s="0" t="n">
        <f aca="false">D1653*Assumptions!$C$11*$B$7+E1653*Assumptions!$C$12*$B$8</f>
        <v>64.0033662</v>
      </c>
      <c r="G1653" s="0" t="n">
        <f aca="false">C1653*Assumptions!$C$15</f>
        <v>200</v>
      </c>
      <c r="H1653" s="0" t="n">
        <f aca="false">MIN(F1653,G1653)</f>
        <v>64.0033662</v>
      </c>
      <c r="I1653" s="0" t="n">
        <f aca="false">IF(C1653=1,MIN(G1653-H1653,Assumptions!$C$13,P1652),0)</f>
        <v>135.9966338</v>
      </c>
      <c r="J1653" s="0" t="n">
        <f aca="false">H1653+I1653</f>
        <v>200</v>
      </c>
      <c r="K1653" s="0" t="n">
        <f aca="false">MIN(IF(C1653=1,F1653-H1653,F1653),Assumptions!$C$13,MAX(0,($B$5-P1652)/$B$6))</f>
        <v>0</v>
      </c>
      <c r="L1653" s="0" t="n">
        <f aca="false">IF(C1653=1,0,MIN(F1653-K1653,Assumptions!$C$15,MAX(0,$B$10-O1652-M1653)))</f>
        <v>0</v>
      </c>
      <c r="M1653" s="0" t="n">
        <f aca="false">'Profiles 8760'!H1642</f>
        <v>237400</v>
      </c>
      <c r="N1653" s="0" t="n">
        <f aca="false">J1653+L1653</f>
        <v>200</v>
      </c>
      <c r="O1653" s="0" t="n">
        <f aca="false">O1652+N1653</f>
        <v>139234.16319766</v>
      </c>
      <c r="P1653" s="0" t="n">
        <f aca="false">MIN($B$5,P1652+K1653*$B$6-I1653)</f>
        <v>100.50436617792</v>
      </c>
      <c r="Q1653" s="0" t="n">
        <f aca="false">MAX(0,F1653-H1653-K1653-L1653)</f>
        <v>0</v>
      </c>
    </row>
    <row r="1654" customFormat="false" ht="15" hidden="false" customHeight="false" outlineLevel="0" collapsed="false">
      <c r="A1654" s="0" t="n">
        <f aca="false">'Profiles 8760'!A1643</f>
        <v>1641</v>
      </c>
      <c r="B1654" s="0" t="n">
        <f aca="false">'Profiles 8760'!B1643</f>
        <v>3</v>
      </c>
      <c r="C1654" s="0" t="n">
        <f aca="false">'Profiles 8760'!E1643</f>
        <v>1</v>
      </c>
      <c r="D1654" s="0" t="n">
        <f aca="false">'Profiles 8760'!F1643</f>
        <v>0.465881</v>
      </c>
      <c r="E1654" s="0" t="n">
        <f aca="false">'Profiles 8760'!G1643</f>
        <v>0.208752</v>
      </c>
      <c r="F1654" s="0" t="n">
        <f aca="false">D1654*Assumptions!$C$11*$B$7+E1654*Assumptions!$C$12*$B$8</f>
        <v>143.0843896</v>
      </c>
      <c r="G1654" s="0" t="n">
        <f aca="false">C1654*Assumptions!$C$15</f>
        <v>200</v>
      </c>
      <c r="H1654" s="0" t="n">
        <f aca="false">MIN(F1654,G1654)</f>
        <v>143.0843896</v>
      </c>
      <c r="I1654" s="0" t="n">
        <f aca="false">IF(C1654=1,MIN(G1654-H1654,Assumptions!$C$13,P1653),0)</f>
        <v>56.9156104</v>
      </c>
      <c r="J1654" s="0" t="n">
        <f aca="false">H1654+I1654</f>
        <v>200</v>
      </c>
      <c r="K1654" s="0" t="n">
        <f aca="false">MIN(IF(C1654=1,F1654-H1654,F1654),Assumptions!$C$13,MAX(0,($B$5-P1653)/$B$6))</f>
        <v>0</v>
      </c>
      <c r="L1654" s="0" t="n">
        <f aca="false">IF(C1654=1,0,MIN(F1654-K1654,Assumptions!$C$15,MAX(0,$B$10-O1653-M1654)))</f>
        <v>0</v>
      </c>
      <c r="M1654" s="0" t="n">
        <f aca="false">'Profiles 8760'!H1643</f>
        <v>237200</v>
      </c>
      <c r="N1654" s="0" t="n">
        <f aca="false">J1654+L1654</f>
        <v>200</v>
      </c>
      <c r="O1654" s="0" t="n">
        <f aca="false">O1653+N1654</f>
        <v>139434.16319766</v>
      </c>
      <c r="P1654" s="0" t="n">
        <f aca="false">MIN($B$5,P1653+K1654*$B$6-I1654)</f>
        <v>43.58875577792</v>
      </c>
      <c r="Q1654" s="0" t="n">
        <f aca="false">MAX(0,F1654-H1654-K1654-L1654)</f>
        <v>0</v>
      </c>
    </row>
    <row r="1655" customFormat="false" ht="15" hidden="false" customHeight="false" outlineLevel="0" collapsed="false">
      <c r="A1655" s="0" t="n">
        <f aca="false">'Profiles 8760'!A1644</f>
        <v>1642</v>
      </c>
      <c r="B1655" s="0" t="n">
        <f aca="false">'Profiles 8760'!B1644</f>
        <v>3</v>
      </c>
      <c r="C1655" s="0" t="n">
        <f aca="false">'Profiles 8760'!E1644</f>
        <v>0</v>
      </c>
      <c r="D1655" s="0" t="n">
        <f aca="false">'Profiles 8760'!F1644</f>
        <v>0.743824</v>
      </c>
      <c r="E1655" s="0" t="n">
        <f aca="false">'Profiles 8760'!G1644</f>
        <v>0.18305</v>
      </c>
      <c r="F1655" s="0" t="n">
        <f aca="false">D1655*Assumptions!$C$11*$B$7+E1655*Assumptions!$C$12*$B$8</f>
        <v>222.3031162</v>
      </c>
      <c r="G1655" s="0" t="n">
        <f aca="false">C1655*Assumptions!$C$15</f>
        <v>0</v>
      </c>
      <c r="H1655" s="0" t="n">
        <f aca="false">MIN(F1655,G1655)</f>
        <v>0</v>
      </c>
      <c r="I1655" s="0" t="n">
        <f aca="false">IF(C1655=1,MIN(G1655-H1655,Assumptions!$C$13,P1654),0)</f>
        <v>0</v>
      </c>
      <c r="J1655" s="0" t="n">
        <f aca="false">H1655+I1655</f>
        <v>0</v>
      </c>
      <c r="K1655" s="0" t="n">
        <f aca="false">MIN(IF(C1655=1,F1655-H1655,F1655),Assumptions!$C$13,MAX(0,($B$5-P1654)/$B$6))</f>
        <v>180</v>
      </c>
      <c r="L1655" s="0" t="n">
        <f aca="false">IF(C1655=1,0,MIN(F1655-K1655,Assumptions!$C$15,MAX(0,$B$10-O1654-M1655)))</f>
        <v>42.3031162</v>
      </c>
      <c r="M1655" s="0" t="n">
        <f aca="false">'Profiles 8760'!H1644</f>
        <v>237200</v>
      </c>
      <c r="N1655" s="0" t="n">
        <f aca="false">J1655+L1655</f>
        <v>42.3031162</v>
      </c>
      <c r="O1655" s="0" t="n">
        <f aca="false">O1654+N1655</f>
        <v>139476.46631386</v>
      </c>
      <c r="P1655" s="0" t="n">
        <f aca="false">MIN($B$5,P1654+K1655*$B$6-I1655)</f>
        <v>199.61275577792</v>
      </c>
      <c r="Q1655" s="0" t="n">
        <f aca="false">MAX(0,F1655-H1655-K1655-L1655)</f>
        <v>0</v>
      </c>
    </row>
    <row r="1656" customFormat="false" ht="15" hidden="false" customHeight="false" outlineLevel="0" collapsed="false">
      <c r="A1656" s="0" t="n">
        <f aca="false">'Profiles 8760'!A1645</f>
        <v>1643</v>
      </c>
      <c r="B1656" s="0" t="n">
        <f aca="false">'Profiles 8760'!B1645</f>
        <v>3</v>
      </c>
      <c r="C1656" s="0" t="n">
        <f aca="false">'Profiles 8760'!E1645</f>
        <v>0</v>
      </c>
      <c r="D1656" s="0" t="n">
        <f aca="false">'Profiles 8760'!F1645</f>
        <v>0.977984</v>
      </c>
      <c r="E1656" s="0" t="n">
        <f aca="false">'Profiles 8760'!G1645</f>
        <v>0.254609</v>
      </c>
      <c r="F1656" s="0" t="n">
        <f aca="false">D1656*Assumptions!$C$11*$B$7+E1656*Assumptions!$C$12*$B$8</f>
        <v>292.8552873</v>
      </c>
      <c r="G1656" s="0" t="n">
        <f aca="false">C1656*Assumptions!$C$15</f>
        <v>0</v>
      </c>
      <c r="H1656" s="0" t="n">
        <f aca="false">MIN(F1656,G1656)</f>
        <v>0</v>
      </c>
      <c r="I1656" s="0" t="n">
        <f aca="false">IF(C1656=1,MIN(G1656-H1656,Assumptions!$C$13,P1655),0)</f>
        <v>0</v>
      </c>
      <c r="J1656" s="0" t="n">
        <f aca="false">H1656+I1656</f>
        <v>0</v>
      </c>
      <c r="K1656" s="0" t="n">
        <f aca="false">MIN(IF(C1656=1,F1656-H1656,F1656),Assumptions!$C$13,MAX(0,($B$5-P1655)/$B$6))</f>
        <v>180</v>
      </c>
      <c r="L1656" s="0" t="n">
        <f aca="false">IF(C1656=1,0,MIN(F1656-K1656,Assumptions!$C$15,MAX(0,$B$10-O1655-M1656)))</f>
        <v>112.8552873</v>
      </c>
      <c r="M1656" s="0" t="n">
        <f aca="false">'Profiles 8760'!H1645</f>
        <v>237200</v>
      </c>
      <c r="N1656" s="0" t="n">
        <f aca="false">J1656+L1656</f>
        <v>112.8552873</v>
      </c>
      <c r="O1656" s="0" t="n">
        <f aca="false">O1655+N1656</f>
        <v>139589.32160116</v>
      </c>
      <c r="P1656" s="0" t="n">
        <f aca="false">MIN($B$5,P1655+K1656*$B$6-I1656)</f>
        <v>355.63675577792</v>
      </c>
      <c r="Q1656" s="0" t="n">
        <f aca="false">MAX(0,F1656-H1656-K1656-L1656)</f>
        <v>0</v>
      </c>
    </row>
    <row r="1657" customFormat="false" ht="15" hidden="false" customHeight="false" outlineLevel="0" collapsed="false">
      <c r="A1657" s="0" t="n">
        <f aca="false">'Profiles 8760'!A1646</f>
        <v>1644</v>
      </c>
      <c r="B1657" s="0" t="n">
        <f aca="false">'Profiles 8760'!B1646</f>
        <v>3</v>
      </c>
      <c r="C1657" s="0" t="n">
        <f aca="false">'Profiles 8760'!E1646</f>
        <v>0</v>
      </c>
      <c r="D1657" s="0" t="n">
        <f aca="false">'Profiles 8760'!F1646</f>
        <v>1</v>
      </c>
      <c r="E1657" s="0" t="n">
        <f aca="false">'Profiles 8760'!G1646</f>
        <v>0.181633</v>
      </c>
      <c r="F1657" s="0" t="n">
        <f aca="false">D1657*Assumptions!$C$11*$B$7+E1657*Assumptions!$C$12*$B$8</f>
        <v>296.2287897</v>
      </c>
      <c r="G1657" s="0" t="n">
        <f aca="false">C1657*Assumptions!$C$15</f>
        <v>0</v>
      </c>
      <c r="H1657" s="0" t="n">
        <f aca="false">MIN(F1657,G1657)</f>
        <v>0</v>
      </c>
      <c r="I1657" s="0" t="n">
        <f aca="false">IF(C1657=1,MIN(G1657-H1657,Assumptions!$C$13,P1656),0)</f>
        <v>0</v>
      </c>
      <c r="J1657" s="0" t="n">
        <f aca="false">H1657+I1657</f>
        <v>0</v>
      </c>
      <c r="K1657" s="0" t="n">
        <f aca="false">MIN(IF(C1657=1,F1657-H1657,F1657),Assumptions!$C$13,MAX(0,($B$5-P1656)/$B$6))</f>
        <v>179.01850971629</v>
      </c>
      <c r="L1657" s="0" t="n">
        <f aca="false">IF(C1657=1,0,MIN(F1657-K1657,Assumptions!$C$15,MAX(0,$B$10-O1656-M1657)))</f>
        <v>117.21027998371</v>
      </c>
      <c r="M1657" s="0" t="n">
        <f aca="false">'Profiles 8760'!H1646</f>
        <v>237200</v>
      </c>
      <c r="N1657" s="0" t="n">
        <f aca="false">J1657+L1657</f>
        <v>117.21027998371</v>
      </c>
      <c r="O1657" s="0" t="n">
        <f aca="false">O1656+N1657</f>
        <v>139706.531881143</v>
      </c>
      <c r="P1657" s="0" t="n">
        <f aca="false">MIN($B$5,P1656+K1657*$B$6-I1657)</f>
        <v>510.81</v>
      </c>
      <c r="Q1657" s="0" t="n">
        <f aca="false">MAX(0,F1657-H1657-K1657-L1657)</f>
        <v>0</v>
      </c>
    </row>
    <row r="1658" customFormat="false" ht="15" hidden="false" customHeight="false" outlineLevel="0" collapsed="false">
      <c r="A1658" s="0" t="n">
        <f aca="false">'Profiles 8760'!A1647</f>
        <v>1645</v>
      </c>
      <c r="B1658" s="0" t="n">
        <f aca="false">'Profiles 8760'!B1647</f>
        <v>3</v>
      </c>
      <c r="C1658" s="0" t="n">
        <f aca="false">'Profiles 8760'!E1647</f>
        <v>0</v>
      </c>
      <c r="D1658" s="0" t="n">
        <f aca="false">'Profiles 8760'!F1647</f>
        <v>1</v>
      </c>
      <c r="E1658" s="0" t="n">
        <f aca="false">'Profiles 8760'!G1647</f>
        <v>0.217224</v>
      </c>
      <c r="F1658" s="0" t="n">
        <f aca="false">D1658*Assumptions!$C$11*$B$7+E1658*Assumptions!$C$12*$B$8</f>
        <v>297.6844616</v>
      </c>
      <c r="G1658" s="0" t="n">
        <f aca="false">C1658*Assumptions!$C$15</f>
        <v>0</v>
      </c>
      <c r="H1658" s="0" t="n">
        <f aca="false">MIN(F1658,G1658)</f>
        <v>0</v>
      </c>
      <c r="I1658" s="0" t="n">
        <f aca="false">IF(C1658=1,MIN(G1658-H1658,Assumptions!$C$13,P1657),0)</f>
        <v>0</v>
      </c>
      <c r="J1658" s="0" t="n">
        <f aca="false">H1658+I1658</f>
        <v>0</v>
      </c>
      <c r="K1658" s="0" t="n">
        <f aca="false">MIN(IF(C1658=1,F1658-H1658,F1658),Assumptions!$C$13,MAX(0,($B$5-P1657)/$B$6))</f>
        <v>0</v>
      </c>
      <c r="L1658" s="0" t="n">
        <f aca="false">IF(C1658=1,0,MIN(F1658-K1658,Assumptions!$C$15,MAX(0,$B$10-O1657-M1658)))</f>
        <v>200</v>
      </c>
      <c r="M1658" s="0" t="n">
        <f aca="false">'Profiles 8760'!H1647</f>
        <v>237200</v>
      </c>
      <c r="N1658" s="0" t="n">
        <f aca="false">J1658+L1658</f>
        <v>200</v>
      </c>
      <c r="O1658" s="0" t="n">
        <f aca="false">O1657+N1658</f>
        <v>139906.531881143</v>
      </c>
      <c r="P1658" s="0" t="n">
        <f aca="false">MIN($B$5,P1657+K1658*$B$6-I1658)</f>
        <v>510.81</v>
      </c>
      <c r="Q1658" s="0" t="n">
        <f aca="false">MAX(0,F1658-H1658-K1658-L1658)</f>
        <v>97.6844616</v>
      </c>
    </row>
    <row r="1659" customFormat="false" ht="15" hidden="false" customHeight="false" outlineLevel="0" collapsed="false">
      <c r="A1659" s="0" t="n">
        <f aca="false">'Profiles 8760'!A1648</f>
        <v>1646</v>
      </c>
      <c r="B1659" s="0" t="n">
        <f aca="false">'Profiles 8760'!B1648</f>
        <v>3</v>
      </c>
      <c r="C1659" s="0" t="n">
        <f aca="false">'Profiles 8760'!E1648</f>
        <v>0</v>
      </c>
      <c r="D1659" s="0" t="n">
        <f aca="false">'Profiles 8760'!F1648</f>
        <v>1</v>
      </c>
      <c r="E1659" s="0" t="n">
        <f aca="false">'Profiles 8760'!G1648</f>
        <v>0.363286</v>
      </c>
      <c r="F1659" s="0" t="n">
        <f aca="false">D1659*Assumptions!$C$11*$B$7+E1659*Assumptions!$C$12*$B$8</f>
        <v>303.6583974</v>
      </c>
      <c r="G1659" s="0" t="n">
        <f aca="false">C1659*Assumptions!$C$15</f>
        <v>0</v>
      </c>
      <c r="H1659" s="0" t="n">
        <f aca="false">MIN(F1659,G1659)</f>
        <v>0</v>
      </c>
      <c r="I1659" s="0" t="n">
        <f aca="false">IF(C1659=1,MIN(G1659-H1659,Assumptions!$C$13,P1658),0)</f>
        <v>0</v>
      </c>
      <c r="J1659" s="0" t="n">
        <f aca="false">H1659+I1659</f>
        <v>0</v>
      </c>
      <c r="K1659" s="0" t="n">
        <f aca="false">MIN(IF(C1659=1,F1659-H1659,F1659),Assumptions!$C$13,MAX(0,($B$5-P1658)/$B$6))</f>
        <v>0</v>
      </c>
      <c r="L1659" s="0" t="n">
        <f aca="false">IF(C1659=1,0,MIN(F1659-K1659,Assumptions!$C$15,MAX(0,$B$10-O1658-M1659)))</f>
        <v>200</v>
      </c>
      <c r="M1659" s="0" t="n">
        <f aca="false">'Profiles 8760'!H1648</f>
        <v>237200</v>
      </c>
      <c r="N1659" s="0" t="n">
        <f aca="false">J1659+L1659</f>
        <v>200</v>
      </c>
      <c r="O1659" s="0" t="n">
        <f aca="false">O1658+N1659</f>
        <v>140106.531881143</v>
      </c>
      <c r="P1659" s="0" t="n">
        <f aca="false">MIN($B$5,P1658+K1659*$B$6-I1659)</f>
        <v>510.81</v>
      </c>
      <c r="Q1659" s="0" t="n">
        <f aca="false">MAX(0,F1659-H1659-K1659-L1659)</f>
        <v>103.6583974</v>
      </c>
    </row>
    <row r="1660" customFormat="false" ht="15" hidden="false" customHeight="false" outlineLevel="0" collapsed="false">
      <c r="A1660" s="0" t="n">
        <f aca="false">'Profiles 8760'!A1649</f>
        <v>1647</v>
      </c>
      <c r="B1660" s="0" t="n">
        <f aca="false">'Profiles 8760'!B1649</f>
        <v>3</v>
      </c>
      <c r="C1660" s="0" t="n">
        <f aca="false">'Profiles 8760'!E1649</f>
        <v>0</v>
      </c>
      <c r="D1660" s="0" t="n">
        <f aca="false">'Profiles 8760'!F1649</f>
        <v>0.977984</v>
      </c>
      <c r="E1660" s="0" t="n">
        <f aca="false">'Profiles 8760'!G1649</f>
        <v>0.263097</v>
      </c>
      <c r="F1660" s="0" t="n">
        <f aca="false">D1660*Assumptions!$C$11*$B$7+E1660*Assumptions!$C$12*$B$8</f>
        <v>293.2024465</v>
      </c>
      <c r="G1660" s="0" t="n">
        <f aca="false">C1660*Assumptions!$C$15</f>
        <v>0</v>
      </c>
      <c r="H1660" s="0" t="n">
        <f aca="false">MIN(F1660,G1660)</f>
        <v>0</v>
      </c>
      <c r="I1660" s="0" t="n">
        <f aca="false">IF(C1660=1,MIN(G1660-H1660,Assumptions!$C$13,P1659),0)</f>
        <v>0</v>
      </c>
      <c r="J1660" s="0" t="n">
        <f aca="false">H1660+I1660</f>
        <v>0</v>
      </c>
      <c r="K1660" s="0" t="n">
        <f aca="false">MIN(IF(C1660=1,F1660-H1660,F1660),Assumptions!$C$13,MAX(0,($B$5-P1659)/$B$6))</f>
        <v>0</v>
      </c>
      <c r="L1660" s="0" t="n">
        <f aca="false">IF(C1660=1,0,MIN(F1660-K1660,Assumptions!$C$15,MAX(0,$B$10-O1659-M1660)))</f>
        <v>200</v>
      </c>
      <c r="M1660" s="0" t="n">
        <f aca="false">'Profiles 8760'!H1649</f>
        <v>237200</v>
      </c>
      <c r="N1660" s="0" t="n">
        <f aca="false">J1660+L1660</f>
        <v>200</v>
      </c>
      <c r="O1660" s="0" t="n">
        <f aca="false">O1659+N1660</f>
        <v>140306.531881143</v>
      </c>
      <c r="P1660" s="0" t="n">
        <f aca="false">MIN($B$5,P1659+K1660*$B$6-I1660)</f>
        <v>510.81</v>
      </c>
      <c r="Q1660" s="0" t="n">
        <f aca="false">MAX(0,F1660-H1660-K1660-L1660)</f>
        <v>93.2024465</v>
      </c>
    </row>
    <row r="1661" customFormat="false" ht="15" hidden="false" customHeight="false" outlineLevel="0" collapsed="false">
      <c r="A1661" s="0" t="n">
        <f aca="false">'Profiles 8760'!A1650</f>
        <v>1648</v>
      </c>
      <c r="B1661" s="0" t="n">
        <f aca="false">'Profiles 8760'!B1650</f>
        <v>3</v>
      </c>
      <c r="C1661" s="0" t="n">
        <f aca="false">'Profiles 8760'!E1650</f>
        <v>0</v>
      </c>
      <c r="D1661" s="0" t="n">
        <f aca="false">'Profiles 8760'!F1650</f>
        <v>0.743824</v>
      </c>
      <c r="E1661" s="0" t="n">
        <f aca="false">'Profiles 8760'!G1650</f>
        <v>0.178826</v>
      </c>
      <c r="F1661" s="0" t="n">
        <f aca="false">D1661*Assumptions!$C$11*$B$7+E1661*Assumptions!$C$12*$B$8</f>
        <v>222.1303546</v>
      </c>
      <c r="G1661" s="0" t="n">
        <f aca="false">C1661*Assumptions!$C$15</f>
        <v>0</v>
      </c>
      <c r="H1661" s="0" t="n">
        <f aca="false">MIN(F1661,G1661)</f>
        <v>0</v>
      </c>
      <c r="I1661" s="0" t="n">
        <f aca="false">IF(C1661=1,MIN(G1661-H1661,Assumptions!$C$13,P1660),0)</f>
        <v>0</v>
      </c>
      <c r="J1661" s="0" t="n">
        <f aca="false">H1661+I1661</f>
        <v>0</v>
      </c>
      <c r="K1661" s="0" t="n">
        <f aca="false">MIN(IF(C1661=1,F1661-H1661,F1661),Assumptions!$C$13,MAX(0,($B$5-P1660)/$B$6))</f>
        <v>0</v>
      </c>
      <c r="L1661" s="0" t="n">
        <f aca="false">IF(C1661=1,0,MIN(F1661-K1661,Assumptions!$C$15,MAX(0,$B$10-O1660-M1661)))</f>
        <v>200</v>
      </c>
      <c r="M1661" s="0" t="n">
        <f aca="false">'Profiles 8760'!H1650</f>
        <v>237200</v>
      </c>
      <c r="N1661" s="0" t="n">
        <f aca="false">J1661+L1661</f>
        <v>200</v>
      </c>
      <c r="O1661" s="0" t="n">
        <f aca="false">O1660+N1661</f>
        <v>140506.531881143</v>
      </c>
      <c r="P1661" s="0" t="n">
        <f aca="false">MIN($B$5,P1660+K1661*$B$6-I1661)</f>
        <v>510.81</v>
      </c>
      <c r="Q1661" s="0" t="n">
        <f aca="false">MAX(0,F1661-H1661-K1661-L1661)</f>
        <v>22.1303546</v>
      </c>
    </row>
    <row r="1662" customFormat="false" ht="15" hidden="false" customHeight="false" outlineLevel="0" collapsed="false">
      <c r="A1662" s="0" t="n">
        <f aca="false">'Profiles 8760'!A1651</f>
        <v>1649</v>
      </c>
      <c r="B1662" s="0" t="n">
        <f aca="false">'Profiles 8760'!B1651</f>
        <v>3</v>
      </c>
      <c r="C1662" s="0" t="n">
        <f aca="false">'Profiles 8760'!E1651</f>
        <v>0</v>
      </c>
      <c r="D1662" s="0" t="n">
        <f aca="false">'Profiles 8760'!F1651</f>
        <v>0.465881</v>
      </c>
      <c r="E1662" s="0" t="n">
        <f aca="false">'Profiles 8760'!G1651</f>
        <v>0.205067</v>
      </c>
      <c r="F1662" s="0" t="n">
        <f aca="false">D1662*Assumptions!$C$11*$B$7+E1662*Assumptions!$C$12*$B$8</f>
        <v>142.9336731</v>
      </c>
      <c r="G1662" s="0" t="n">
        <f aca="false">C1662*Assumptions!$C$15</f>
        <v>0</v>
      </c>
      <c r="H1662" s="0" t="n">
        <f aca="false">MIN(F1662,G1662)</f>
        <v>0</v>
      </c>
      <c r="I1662" s="0" t="n">
        <f aca="false">IF(C1662=1,MIN(G1662-H1662,Assumptions!$C$13,P1661),0)</f>
        <v>0</v>
      </c>
      <c r="J1662" s="0" t="n">
        <f aca="false">H1662+I1662</f>
        <v>0</v>
      </c>
      <c r="K1662" s="0" t="n">
        <f aca="false">MIN(IF(C1662=1,F1662-H1662,F1662),Assumptions!$C$13,MAX(0,($B$5-P1661)/$B$6))</f>
        <v>0</v>
      </c>
      <c r="L1662" s="0" t="n">
        <f aca="false">IF(C1662=1,0,MIN(F1662-K1662,Assumptions!$C$15,MAX(0,$B$10-O1661-M1662)))</f>
        <v>142.9336731</v>
      </c>
      <c r="M1662" s="0" t="n">
        <f aca="false">'Profiles 8760'!H1651</f>
        <v>237200</v>
      </c>
      <c r="N1662" s="0" t="n">
        <f aca="false">J1662+L1662</f>
        <v>142.9336731</v>
      </c>
      <c r="O1662" s="0" t="n">
        <f aca="false">O1661+N1662</f>
        <v>140649.465554243</v>
      </c>
      <c r="P1662" s="0" t="n">
        <f aca="false">MIN($B$5,P1661+K1662*$B$6-I1662)</f>
        <v>510.81</v>
      </c>
      <c r="Q1662" s="0" t="n">
        <f aca="false">MAX(0,F1662-H1662-K1662-L1662)</f>
        <v>0</v>
      </c>
    </row>
    <row r="1663" customFormat="false" ht="15" hidden="false" customHeight="false" outlineLevel="0" collapsed="false">
      <c r="A1663" s="0" t="n">
        <f aca="false">'Profiles 8760'!A1652</f>
        <v>1650</v>
      </c>
      <c r="B1663" s="0" t="n">
        <f aca="false">'Profiles 8760'!B1652</f>
        <v>3</v>
      </c>
      <c r="C1663" s="0" t="n">
        <f aca="false">'Profiles 8760'!E1652</f>
        <v>0</v>
      </c>
      <c r="D1663" s="0" t="n">
        <f aca="false">'Profiles 8760'!F1652</f>
        <v>0.191518</v>
      </c>
      <c r="E1663" s="0" t="n">
        <f aca="false">'Profiles 8760'!G1652</f>
        <v>0.229227</v>
      </c>
      <c r="F1663" s="0" t="n">
        <f aca="false">D1663*Assumptions!$C$11*$B$7+E1663*Assumptions!$C$12*$B$8</f>
        <v>64.6857827</v>
      </c>
      <c r="G1663" s="0" t="n">
        <f aca="false">C1663*Assumptions!$C$15</f>
        <v>0</v>
      </c>
      <c r="H1663" s="0" t="n">
        <f aca="false">MIN(F1663,G1663)</f>
        <v>0</v>
      </c>
      <c r="I1663" s="0" t="n">
        <f aca="false">IF(C1663=1,MIN(G1663-H1663,Assumptions!$C$13,P1662),0)</f>
        <v>0</v>
      </c>
      <c r="J1663" s="0" t="n">
        <f aca="false">H1663+I1663</f>
        <v>0</v>
      </c>
      <c r="K1663" s="0" t="n">
        <f aca="false">MIN(IF(C1663=1,F1663-H1663,F1663),Assumptions!$C$13,MAX(0,($B$5-P1662)/$B$6))</f>
        <v>0</v>
      </c>
      <c r="L1663" s="0" t="n">
        <f aca="false">IF(C1663=1,0,MIN(F1663-K1663,Assumptions!$C$15,MAX(0,$B$10-O1662-M1663)))</f>
        <v>64.6857827</v>
      </c>
      <c r="M1663" s="0" t="n">
        <f aca="false">'Profiles 8760'!H1652</f>
        <v>237200</v>
      </c>
      <c r="N1663" s="0" t="n">
        <f aca="false">J1663+L1663</f>
        <v>64.6857827</v>
      </c>
      <c r="O1663" s="0" t="n">
        <f aca="false">O1662+N1663</f>
        <v>140714.151336943</v>
      </c>
      <c r="P1663" s="0" t="n">
        <f aca="false">MIN($B$5,P1662+K1663*$B$6-I1663)</f>
        <v>510.81</v>
      </c>
      <c r="Q1663" s="0" t="n">
        <f aca="false">MAX(0,F1663-H1663-K1663-L1663)</f>
        <v>0</v>
      </c>
    </row>
    <row r="1664" customFormat="false" ht="15" hidden="false" customHeight="false" outlineLevel="0" collapsed="false">
      <c r="A1664" s="0" t="n">
        <f aca="false">'Profiles 8760'!A1653</f>
        <v>1651</v>
      </c>
      <c r="B1664" s="0" t="n">
        <f aca="false">'Profiles 8760'!B1653</f>
        <v>3</v>
      </c>
      <c r="C1664" s="0" t="n">
        <f aca="false">'Profiles 8760'!E1653</f>
        <v>0</v>
      </c>
      <c r="D1664" s="0" t="n">
        <f aca="false">'Profiles 8760'!F1653</f>
        <v>0</v>
      </c>
      <c r="E1664" s="0" t="n">
        <f aca="false">'Profiles 8760'!G1653</f>
        <v>0.352086</v>
      </c>
      <c r="F1664" s="0" t="n">
        <f aca="false">D1664*Assumptions!$C$11*$B$7+E1664*Assumptions!$C$12*$B$8</f>
        <v>14.4003174</v>
      </c>
      <c r="G1664" s="0" t="n">
        <f aca="false">C1664*Assumptions!$C$15</f>
        <v>0</v>
      </c>
      <c r="H1664" s="0" t="n">
        <f aca="false">MIN(F1664,G1664)</f>
        <v>0</v>
      </c>
      <c r="I1664" s="0" t="n">
        <f aca="false">IF(C1664=1,MIN(G1664-H1664,Assumptions!$C$13,P1663),0)</f>
        <v>0</v>
      </c>
      <c r="J1664" s="0" t="n">
        <f aca="false">H1664+I1664</f>
        <v>0</v>
      </c>
      <c r="K1664" s="0" t="n">
        <f aca="false">MIN(IF(C1664=1,F1664-H1664,F1664),Assumptions!$C$13,MAX(0,($B$5-P1663)/$B$6))</f>
        <v>0</v>
      </c>
      <c r="L1664" s="0" t="n">
        <f aca="false">IF(C1664=1,0,MIN(F1664-K1664,Assumptions!$C$15,MAX(0,$B$10-O1663-M1664)))</f>
        <v>14.4003174</v>
      </c>
      <c r="M1664" s="0" t="n">
        <f aca="false">'Profiles 8760'!H1653</f>
        <v>237200</v>
      </c>
      <c r="N1664" s="0" t="n">
        <f aca="false">J1664+L1664</f>
        <v>14.4003174</v>
      </c>
      <c r="O1664" s="0" t="n">
        <f aca="false">O1663+N1664</f>
        <v>140728.551654343</v>
      </c>
      <c r="P1664" s="0" t="n">
        <f aca="false">MIN($B$5,P1663+K1664*$B$6-I1664)</f>
        <v>510.81</v>
      </c>
      <c r="Q1664" s="0" t="n">
        <f aca="false">MAX(0,F1664-H1664-K1664-L1664)</f>
        <v>0</v>
      </c>
    </row>
    <row r="1665" customFormat="false" ht="15" hidden="false" customHeight="false" outlineLevel="0" collapsed="false">
      <c r="A1665" s="0" t="n">
        <f aca="false">'Profiles 8760'!A1654</f>
        <v>1652</v>
      </c>
      <c r="B1665" s="0" t="n">
        <f aca="false">'Profiles 8760'!B1654</f>
        <v>3</v>
      </c>
      <c r="C1665" s="0" t="n">
        <f aca="false">'Profiles 8760'!E1654</f>
        <v>1</v>
      </c>
      <c r="D1665" s="0" t="n">
        <f aca="false">'Profiles 8760'!F1654</f>
        <v>0</v>
      </c>
      <c r="E1665" s="0" t="n">
        <f aca="false">'Profiles 8760'!G1654</f>
        <v>0.227532</v>
      </c>
      <c r="F1665" s="0" t="n">
        <f aca="false">D1665*Assumptions!$C$11*$B$7+E1665*Assumptions!$C$12*$B$8</f>
        <v>9.3060588</v>
      </c>
      <c r="G1665" s="0" t="n">
        <f aca="false">C1665*Assumptions!$C$15</f>
        <v>200</v>
      </c>
      <c r="H1665" s="0" t="n">
        <f aca="false">MIN(F1665,G1665)</f>
        <v>9.3060588</v>
      </c>
      <c r="I1665" s="0" t="n">
        <f aca="false">IF(C1665=1,MIN(G1665-H1665,Assumptions!$C$13,P1664),0)</f>
        <v>180</v>
      </c>
      <c r="J1665" s="0" t="n">
        <f aca="false">H1665+I1665</f>
        <v>189.3060588</v>
      </c>
      <c r="K1665" s="0" t="n">
        <f aca="false">MIN(IF(C1665=1,F1665-H1665,F1665),Assumptions!$C$13,MAX(0,($B$5-P1664)/$B$6))</f>
        <v>0</v>
      </c>
      <c r="L1665" s="0" t="n">
        <f aca="false">IF(C1665=1,0,MIN(F1665-K1665,Assumptions!$C$15,MAX(0,$B$10-O1664-M1665)))</f>
        <v>0</v>
      </c>
      <c r="M1665" s="0" t="n">
        <f aca="false">'Profiles 8760'!H1654</f>
        <v>237000</v>
      </c>
      <c r="N1665" s="0" t="n">
        <f aca="false">J1665+L1665</f>
        <v>189.3060588</v>
      </c>
      <c r="O1665" s="0" t="n">
        <f aca="false">O1664+N1665</f>
        <v>140917.857713143</v>
      </c>
      <c r="P1665" s="0" t="n">
        <f aca="false">MIN($B$5,P1664+K1665*$B$6-I1665)</f>
        <v>330.81</v>
      </c>
      <c r="Q1665" s="0" t="n">
        <f aca="false">MAX(0,F1665-H1665-K1665-L1665)</f>
        <v>0</v>
      </c>
    </row>
    <row r="1666" customFormat="false" ht="15" hidden="false" customHeight="false" outlineLevel="0" collapsed="false">
      <c r="A1666" s="0" t="n">
        <f aca="false">'Profiles 8760'!A1655</f>
        <v>1653</v>
      </c>
      <c r="B1666" s="0" t="n">
        <f aca="false">'Profiles 8760'!B1655</f>
        <v>3</v>
      </c>
      <c r="C1666" s="0" t="n">
        <f aca="false">'Profiles 8760'!E1655</f>
        <v>1</v>
      </c>
      <c r="D1666" s="0" t="n">
        <f aca="false">'Profiles 8760'!F1655</f>
        <v>0</v>
      </c>
      <c r="E1666" s="0" t="n">
        <f aca="false">'Profiles 8760'!G1655</f>
        <v>0.18904</v>
      </c>
      <c r="F1666" s="0" t="n">
        <f aca="false">D1666*Assumptions!$C$11*$B$7+E1666*Assumptions!$C$12*$B$8</f>
        <v>7.731736</v>
      </c>
      <c r="G1666" s="0" t="n">
        <f aca="false">C1666*Assumptions!$C$15</f>
        <v>200</v>
      </c>
      <c r="H1666" s="0" t="n">
        <f aca="false">MIN(F1666,G1666)</f>
        <v>7.731736</v>
      </c>
      <c r="I1666" s="0" t="n">
        <f aca="false">IF(C1666=1,MIN(G1666-H1666,Assumptions!$C$13,P1665),0)</f>
        <v>180</v>
      </c>
      <c r="J1666" s="0" t="n">
        <f aca="false">H1666+I1666</f>
        <v>187.731736</v>
      </c>
      <c r="K1666" s="0" t="n">
        <f aca="false">MIN(IF(C1666=1,F1666-H1666,F1666),Assumptions!$C$13,MAX(0,($B$5-P1665)/$B$6))</f>
        <v>0</v>
      </c>
      <c r="L1666" s="0" t="n">
        <f aca="false">IF(C1666=1,0,MIN(F1666-K1666,Assumptions!$C$15,MAX(0,$B$10-O1665-M1666)))</f>
        <v>0</v>
      </c>
      <c r="M1666" s="0" t="n">
        <f aca="false">'Profiles 8760'!H1655</f>
        <v>236800</v>
      </c>
      <c r="N1666" s="0" t="n">
        <f aca="false">J1666+L1666</f>
        <v>187.731736</v>
      </c>
      <c r="O1666" s="0" t="n">
        <f aca="false">O1665+N1666</f>
        <v>141105.589449143</v>
      </c>
      <c r="P1666" s="0" t="n">
        <f aca="false">MIN($B$5,P1665+K1666*$B$6-I1666)</f>
        <v>150.81</v>
      </c>
      <c r="Q1666" s="0" t="n">
        <f aca="false">MAX(0,F1666-H1666-K1666-L1666)</f>
        <v>0</v>
      </c>
    </row>
    <row r="1667" customFormat="false" ht="15" hidden="false" customHeight="false" outlineLevel="0" collapsed="false">
      <c r="A1667" s="0" t="n">
        <f aca="false">'Profiles 8760'!A1656</f>
        <v>1654</v>
      </c>
      <c r="B1667" s="0" t="n">
        <f aca="false">'Profiles 8760'!B1656</f>
        <v>3</v>
      </c>
      <c r="C1667" s="0" t="n">
        <f aca="false">'Profiles 8760'!E1656</f>
        <v>0</v>
      </c>
      <c r="D1667" s="0" t="n">
        <f aca="false">'Profiles 8760'!F1656</f>
        <v>0</v>
      </c>
      <c r="E1667" s="0" t="n">
        <f aca="false">'Profiles 8760'!G1656</f>
        <v>0.238668</v>
      </c>
      <c r="F1667" s="0" t="n">
        <f aca="false">D1667*Assumptions!$C$11*$B$7+E1667*Assumptions!$C$12*$B$8</f>
        <v>9.7615212</v>
      </c>
      <c r="G1667" s="0" t="n">
        <f aca="false">C1667*Assumptions!$C$15</f>
        <v>0</v>
      </c>
      <c r="H1667" s="0" t="n">
        <f aca="false">MIN(F1667,G1667)</f>
        <v>0</v>
      </c>
      <c r="I1667" s="0" t="n">
        <f aca="false">IF(C1667=1,MIN(G1667-H1667,Assumptions!$C$13,P1666),0)</f>
        <v>0</v>
      </c>
      <c r="J1667" s="0" t="n">
        <f aca="false">H1667+I1667</f>
        <v>0</v>
      </c>
      <c r="K1667" s="0" t="n">
        <f aca="false">MIN(IF(C1667=1,F1667-H1667,F1667),Assumptions!$C$13,MAX(0,($B$5-P1666)/$B$6))</f>
        <v>9.7615212</v>
      </c>
      <c r="L1667" s="0" t="n">
        <f aca="false">IF(C1667=1,0,MIN(F1667-K1667,Assumptions!$C$15,MAX(0,$B$10-O1666-M1667)))</f>
        <v>0</v>
      </c>
      <c r="M1667" s="0" t="n">
        <f aca="false">'Profiles 8760'!H1656</f>
        <v>236800</v>
      </c>
      <c r="N1667" s="0" t="n">
        <f aca="false">J1667+L1667</f>
        <v>0</v>
      </c>
      <c r="O1667" s="0" t="n">
        <f aca="false">O1666+N1667</f>
        <v>141105.589449143</v>
      </c>
      <c r="P1667" s="0" t="n">
        <f aca="false">MIN($B$5,P1666+K1667*$B$6-I1667)</f>
        <v>159.27128657616</v>
      </c>
      <c r="Q1667" s="0" t="n">
        <f aca="false">MAX(0,F1667-H1667-K1667-L1667)</f>
        <v>0</v>
      </c>
    </row>
    <row r="1668" customFormat="false" ht="15" hidden="false" customHeight="false" outlineLevel="0" collapsed="false">
      <c r="A1668" s="0" t="n">
        <f aca="false">'Profiles 8760'!A1657</f>
        <v>1655</v>
      </c>
      <c r="B1668" s="0" t="n">
        <f aca="false">'Profiles 8760'!B1657</f>
        <v>3</v>
      </c>
      <c r="C1668" s="0" t="n">
        <f aca="false">'Profiles 8760'!E1657</f>
        <v>0</v>
      </c>
      <c r="D1668" s="0" t="n">
        <f aca="false">'Profiles 8760'!F1657</f>
        <v>0</v>
      </c>
      <c r="E1668" s="0" t="n">
        <f aca="false">'Profiles 8760'!G1657</f>
        <v>0.246585</v>
      </c>
      <c r="F1668" s="0" t="n">
        <f aca="false">D1668*Assumptions!$C$11*$B$7+E1668*Assumptions!$C$12*$B$8</f>
        <v>10.0853265</v>
      </c>
      <c r="G1668" s="0" t="n">
        <f aca="false">C1668*Assumptions!$C$15</f>
        <v>0</v>
      </c>
      <c r="H1668" s="0" t="n">
        <f aca="false">MIN(F1668,G1668)</f>
        <v>0</v>
      </c>
      <c r="I1668" s="0" t="n">
        <f aca="false">IF(C1668=1,MIN(G1668-H1668,Assumptions!$C$13,P1667),0)</f>
        <v>0</v>
      </c>
      <c r="J1668" s="0" t="n">
        <f aca="false">H1668+I1668</f>
        <v>0</v>
      </c>
      <c r="K1668" s="0" t="n">
        <f aca="false">MIN(IF(C1668=1,F1668-H1668,F1668),Assumptions!$C$13,MAX(0,($B$5-P1667)/$B$6))</f>
        <v>10.0853265</v>
      </c>
      <c r="L1668" s="0" t="n">
        <f aca="false">IF(C1668=1,0,MIN(F1668-K1668,Assumptions!$C$15,MAX(0,$B$10-O1667-M1668)))</f>
        <v>0</v>
      </c>
      <c r="M1668" s="0" t="n">
        <f aca="false">'Profiles 8760'!H1657</f>
        <v>236800</v>
      </c>
      <c r="N1668" s="0" t="n">
        <f aca="false">J1668+L1668</f>
        <v>0</v>
      </c>
      <c r="O1668" s="0" t="n">
        <f aca="false">O1667+N1668</f>
        <v>141105.589449143</v>
      </c>
      <c r="P1668" s="0" t="n">
        <f aca="false">MIN($B$5,P1667+K1668*$B$6-I1668)</f>
        <v>168.01324758636</v>
      </c>
      <c r="Q1668" s="0" t="n">
        <f aca="false">MAX(0,F1668-H1668-K1668-L1668)</f>
        <v>0</v>
      </c>
    </row>
    <row r="1669" customFormat="false" ht="15" hidden="false" customHeight="false" outlineLevel="0" collapsed="false">
      <c r="A1669" s="0" t="n">
        <f aca="false">'Profiles 8760'!A1658</f>
        <v>1656</v>
      </c>
      <c r="B1669" s="0" t="n">
        <f aca="false">'Profiles 8760'!B1658</f>
        <v>3</v>
      </c>
      <c r="C1669" s="0" t="n">
        <f aca="false">'Profiles 8760'!E1658</f>
        <v>0</v>
      </c>
      <c r="D1669" s="0" t="n">
        <f aca="false">'Profiles 8760'!F1658</f>
        <v>0</v>
      </c>
      <c r="E1669" s="0" t="n">
        <f aca="false">'Profiles 8760'!G1658</f>
        <v>0.215994</v>
      </c>
      <c r="F1669" s="0" t="n">
        <f aca="false">D1669*Assumptions!$C$11*$B$7+E1669*Assumptions!$C$12*$B$8</f>
        <v>8.8341546</v>
      </c>
      <c r="G1669" s="0" t="n">
        <f aca="false">C1669*Assumptions!$C$15</f>
        <v>0</v>
      </c>
      <c r="H1669" s="0" t="n">
        <f aca="false">MIN(F1669,G1669)</f>
        <v>0</v>
      </c>
      <c r="I1669" s="0" t="n">
        <f aca="false">IF(C1669=1,MIN(G1669-H1669,Assumptions!$C$13,P1668),0)</f>
        <v>0</v>
      </c>
      <c r="J1669" s="0" t="n">
        <f aca="false">H1669+I1669</f>
        <v>0</v>
      </c>
      <c r="K1669" s="0" t="n">
        <f aca="false">MIN(IF(C1669=1,F1669-H1669,F1669),Assumptions!$C$13,MAX(0,($B$5-P1668)/$B$6))</f>
        <v>8.8341546</v>
      </c>
      <c r="L1669" s="0" t="n">
        <f aca="false">IF(C1669=1,0,MIN(F1669-K1669,Assumptions!$C$15,MAX(0,$B$10-O1668-M1669)))</f>
        <v>0</v>
      </c>
      <c r="M1669" s="0" t="n">
        <f aca="false">'Profiles 8760'!H1658</f>
        <v>236800</v>
      </c>
      <c r="N1669" s="0" t="n">
        <f aca="false">J1669+L1669</f>
        <v>0</v>
      </c>
      <c r="O1669" s="0" t="n">
        <f aca="false">O1668+N1669</f>
        <v>141105.589449143</v>
      </c>
      <c r="P1669" s="0" t="n">
        <f aca="false">MIN($B$5,P1668+K1669*$B$6-I1669)</f>
        <v>175.67069279364</v>
      </c>
      <c r="Q1669" s="0" t="n">
        <f aca="false">MAX(0,F1669-H1669-K1669-L1669)</f>
        <v>0</v>
      </c>
    </row>
    <row r="1670" customFormat="false" ht="15" hidden="false" customHeight="false" outlineLevel="0" collapsed="false">
      <c r="A1670" s="0" t="n">
        <f aca="false">'Profiles 8760'!A1659</f>
        <v>1657</v>
      </c>
      <c r="B1670" s="0" t="n">
        <f aca="false">'Profiles 8760'!B1659</f>
        <v>3</v>
      </c>
      <c r="C1670" s="0" t="n">
        <f aca="false">'Profiles 8760'!E1659</f>
        <v>0</v>
      </c>
      <c r="D1670" s="0" t="n">
        <f aca="false">'Profiles 8760'!F1659</f>
        <v>0</v>
      </c>
      <c r="E1670" s="0" t="n">
        <f aca="false">'Profiles 8760'!G1659</f>
        <v>0.265488</v>
      </c>
      <c r="F1670" s="0" t="n">
        <f aca="false">D1670*Assumptions!$C$11*$B$7+E1670*Assumptions!$C$12*$B$8</f>
        <v>10.8584592</v>
      </c>
      <c r="G1670" s="0" t="n">
        <f aca="false">C1670*Assumptions!$C$15</f>
        <v>0</v>
      </c>
      <c r="H1670" s="0" t="n">
        <f aca="false">MIN(F1670,G1670)</f>
        <v>0</v>
      </c>
      <c r="I1670" s="0" t="n">
        <f aca="false">IF(C1670=1,MIN(G1670-H1670,Assumptions!$C$13,P1669),0)</f>
        <v>0</v>
      </c>
      <c r="J1670" s="0" t="n">
        <f aca="false">H1670+I1670</f>
        <v>0</v>
      </c>
      <c r="K1670" s="0" t="n">
        <f aca="false">MIN(IF(C1670=1,F1670-H1670,F1670),Assumptions!$C$13,MAX(0,($B$5-P1669)/$B$6))</f>
        <v>10.8584592</v>
      </c>
      <c r="L1670" s="0" t="n">
        <f aca="false">IF(C1670=1,0,MIN(F1670-K1670,Assumptions!$C$15,MAX(0,$B$10-O1669-M1670)))</f>
        <v>0</v>
      </c>
      <c r="M1670" s="0" t="n">
        <f aca="false">'Profiles 8760'!H1659</f>
        <v>236800</v>
      </c>
      <c r="N1670" s="0" t="n">
        <f aca="false">J1670+L1670</f>
        <v>0</v>
      </c>
      <c r="O1670" s="0" t="n">
        <f aca="false">O1669+N1670</f>
        <v>141105.589449143</v>
      </c>
      <c r="P1670" s="0" t="n">
        <f aca="false">MIN($B$5,P1669+K1670*$B$6-I1670)</f>
        <v>185.0828052282</v>
      </c>
      <c r="Q1670" s="0" t="n">
        <f aca="false">MAX(0,F1670-H1670-K1670-L1670)</f>
        <v>0</v>
      </c>
    </row>
    <row r="1671" customFormat="false" ht="15" hidden="false" customHeight="false" outlineLevel="0" collapsed="false">
      <c r="A1671" s="0" t="n">
        <f aca="false">'Profiles 8760'!A1660</f>
        <v>1658</v>
      </c>
      <c r="B1671" s="0" t="n">
        <f aca="false">'Profiles 8760'!B1660</f>
        <v>3</v>
      </c>
      <c r="C1671" s="0" t="n">
        <f aca="false">'Profiles 8760'!E1660</f>
        <v>0</v>
      </c>
      <c r="D1671" s="0" t="n">
        <f aca="false">'Profiles 8760'!F1660</f>
        <v>0</v>
      </c>
      <c r="E1671" s="0" t="n">
        <f aca="false">'Profiles 8760'!G1660</f>
        <v>0.32899</v>
      </c>
      <c r="F1671" s="0" t="n">
        <f aca="false">D1671*Assumptions!$C$11*$B$7+E1671*Assumptions!$C$12*$B$8</f>
        <v>13.455691</v>
      </c>
      <c r="G1671" s="0" t="n">
        <f aca="false">C1671*Assumptions!$C$15</f>
        <v>0</v>
      </c>
      <c r="H1671" s="0" t="n">
        <f aca="false">MIN(F1671,G1671)</f>
        <v>0</v>
      </c>
      <c r="I1671" s="0" t="n">
        <f aca="false">IF(C1671=1,MIN(G1671-H1671,Assumptions!$C$13,P1670),0)</f>
        <v>0</v>
      </c>
      <c r="J1671" s="0" t="n">
        <f aca="false">H1671+I1671</f>
        <v>0</v>
      </c>
      <c r="K1671" s="0" t="n">
        <f aca="false">MIN(IF(C1671=1,F1671-H1671,F1671),Assumptions!$C$13,MAX(0,($B$5-P1670)/$B$6))</f>
        <v>13.455691</v>
      </c>
      <c r="L1671" s="0" t="n">
        <f aca="false">IF(C1671=1,0,MIN(F1671-K1671,Assumptions!$C$15,MAX(0,$B$10-O1670-M1671)))</f>
        <v>0</v>
      </c>
      <c r="M1671" s="0" t="n">
        <f aca="false">'Profiles 8760'!H1660</f>
        <v>236800</v>
      </c>
      <c r="N1671" s="0" t="n">
        <f aca="false">J1671+L1671</f>
        <v>0</v>
      </c>
      <c r="O1671" s="0" t="n">
        <f aca="false">O1670+N1671</f>
        <v>141105.589449143</v>
      </c>
      <c r="P1671" s="0" t="n">
        <f aca="false">MIN($B$5,P1670+K1671*$B$6-I1671)</f>
        <v>196.746198187</v>
      </c>
      <c r="Q1671" s="0" t="n">
        <f aca="false">MAX(0,F1671-H1671-K1671-L1671)</f>
        <v>0</v>
      </c>
    </row>
    <row r="1672" customFormat="false" ht="15" hidden="false" customHeight="false" outlineLevel="0" collapsed="false">
      <c r="A1672" s="0" t="n">
        <f aca="false">'Profiles 8760'!A1661</f>
        <v>1659</v>
      </c>
      <c r="B1672" s="0" t="n">
        <f aca="false">'Profiles 8760'!B1661</f>
        <v>3</v>
      </c>
      <c r="C1672" s="0" t="n">
        <f aca="false">'Profiles 8760'!E1661</f>
        <v>0</v>
      </c>
      <c r="D1672" s="0" t="n">
        <f aca="false">'Profiles 8760'!F1661</f>
        <v>0</v>
      </c>
      <c r="E1672" s="0" t="n">
        <f aca="false">'Profiles 8760'!G1661</f>
        <v>0.247979</v>
      </c>
      <c r="F1672" s="0" t="n">
        <f aca="false">D1672*Assumptions!$C$11*$B$7+E1672*Assumptions!$C$12*$B$8</f>
        <v>10.1423411</v>
      </c>
      <c r="G1672" s="0" t="n">
        <f aca="false">C1672*Assumptions!$C$15</f>
        <v>0</v>
      </c>
      <c r="H1672" s="0" t="n">
        <f aca="false">MIN(F1672,G1672)</f>
        <v>0</v>
      </c>
      <c r="I1672" s="0" t="n">
        <f aca="false">IF(C1672=1,MIN(G1672-H1672,Assumptions!$C$13,P1671),0)</f>
        <v>0</v>
      </c>
      <c r="J1672" s="0" t="n">
        <f aca="false">H1672+I1672</f>
        <v>0</v>
      </c>
      <c r="K1672" s="0" t="n">
        <f aca="false">MIN(IF(C1672=1,F1672-H1672,F1672),Assumptions!$C$13,MAX(0,($B$5-P1671)/$B$6))</f>
        <v>10.1423411</v>
      </c>
      <c r="L1672" s="0" t="n">
        <f aca="false">IF(C1672=1,0,MIN(F1672-K1672,Assumptions!$C$15,MAX(0,$B$10-O1671-M1672)))</f>
        <v>0</v>
      </c>
      <c r="M1672" s="0" t="n">
        <f aca="false">'Profiles 8760'!H1661</f>
        <v>236800</v>
      </c>
      <c r="N1672" s="0" t="n">
        <f aca="false">J1672+L1672</f>
        <v>0</v>
      </c>
      <c r="O1672" s="0" t="n">
        <f aca="false">O1671+N1672</f>
        <v>141105.589449143</v>
      </c>
      <c r="P1672" s="0" t="n">
        <f aca="false">MIN($B$5,P1671+K1672*$B$6-I1672)</f>
        <v>205.53757945248</v>
      </c>
      <c r="Q1672" s="0" t="n">
        <f aca="false">MAX(0,F1672-H1672-K1672-L1672)</f>
        <v>0</v>
      </c>
    </row>
    <row r="1673" customFormat="false" ht="15" hidden="false" customHeight="false" outlineLevel="0" collapsed="false">
      <c r="A1673" s="0" t="n">
        <f aca="false">'Profiles 8760'!A1662</f>
        <v>1660</v>
      </c>
      <c r="B1673" s="0" t="n">
        <f aca="false">'Profiles 8760'!B1662</f>
        <v>3</v>
      </c>
      <c r="C1673" s="0" t="n">
        <f aca="false">'Profiles 8760'!E1662</f>
        <v>0</v>
      </c>
      <c r="D1673" s="0" t="n">
        <f aca="false">'Profiles 8760'!F1662</f>
        <v>0</v>
      </c>
      <c r="E1673" s="0" t="n">
        <f aca="false">'Profiles 8760'!G1662</f>
        <v>0.205726</v>
      </c>
      <c r="F1673" s="0" t="n">
        <f aca="false">D1673*Assumptions!$C$11*$B$7+E1673*Assumptions!$C$12*$B$8</f>
        <v>8.4141934</v>
      </c>
      <c r="G1673" s="0" t="n">
        <f aca="false">C1673*Assumptions!$C$15</f>
        <v>0</v>
      </c>
      <c r="H1673" s="0" t="n">
        <f aca="false">MIN(F1673,G1673)</f>
        <v>0</v>
      </c>
      <c r="I1673" s="0" t="n">
        <f aca="false">IF(C1673=1,MIN(G1673-H1673,Assumptions!$C$13,P1672),0)</f>
        <v>0</v>
      </c>
      <c r="J1673" s="0" t="n">
        <f aca="false">H1673+I1673</f>
        <v>0</v>
      </c>
      <c r="K1673" s="0" t="n">
        <f aca="false">MIN(IF(C1673=1,F1673-H1673,F1673),Assumptions!$C$13,MAX(0,($B$5-P1672)/$B$6))</f>
        <v>8.4141934</v>
      </c>
      <c r="L1673" s="0" t="n">
        <f aca="false">IF(C1673=1,0,MIN(F1673-K1673,Assumptions!$C$15,MAX(0,$B$10-O1672-M1673)))</f>
        <v>0</v>
      </c>
      <c r="M1673" s="0" t="n">
        <f aca="false">'Profiles 8760'!H1662</f>
        <v>236800</v>
      </c>
      <c r="N1673" s="0" t="n">
        <f aca="false">J1673+L1673</f>
        <v>0</v>
      </c>
      <c r="O1673" s="0" t="n">
        <f aca="false">O1672+N1673</f>
        <v>141105.589449143</v>
      </c>
      <c r="P1673" s="0" t="n">
        <f aca="false">MIN($B$5,P1672+K1673*$B$6-I1673)</f>
        <v>212.8310022916</v>
      </c>
      <c r="Q1673" s="0" t="n">
        <f aca="false">MAX(0,F1673-H1673-K1673-L1673)</f>
        <v>0</v>
      </c>
    </row>
    <row r="1674" customFormat="false" ht="15" hidden="false" customHeight="false" outlineLevel="0" collapsed="false">
      <c r="A1674" s="0" t="n">
        <f aca="false">'Profiles 8760'!A1663</f>
        <v>1661</v>
      </c>
      <c r="B1674" s="0" t="n">
        <f aca="false">'Profiles 8760'!B1663</f>
        <v>3</v>
      </c>
      <c r="C1674" s="0" t="n">
        <f aca="false">'Profiles 8760'!E1663</f>
        <v>0</v>
      </c>
      <c r="D1674" s="0" t="n">
        <f aca="false">'Profiles 8760'!F1663</f>
        <v>0</v>
      </c>
      <c r="E1674" s="0" t="n">
        <f aca="false">'Profiles 8760'!G1663</f>
        <v>0.175855</v>
      </c>
      <c r="F1674" s="0" t="n">
        <f aca="false">D1674*Assumptions!$C$11*$B$7+E1674*Assumptions!$C$12*$B$8</f>
        <v>7.1924695</v>
      </c>
      <c r="G1674" s="0" t="n">
        <f aca="false">C1674*Assumptions!$C$15</f>
        <v>0</v>
      </c>
      <c r="H1674" s="0" t="n">
        <f aca="false">MIN(F1674,G1674)</f>
        <v>0</v>
      </c>
      <c r="I1674" s="0" t="n">
        <f aca="false">IF(C1674=1,MIN(G1674-H1674,Assumptions!$C$13,P1673),0)</f>
        <v>0</v>
      </c>
      <c r="J1674" s="0" t="n">
        <f aca="false">H1674+I1674</f>
        <v>0</v>
      </c>
      <c r="K1674" s="0" t="n">
        <f aca="false">MIN(IF(C1674=1,F1674-H1674,F1674),Assumptions!$C$13,MAX(0,($B$5-P1673)/$B$6))</f>
        <v>7.1924695</v>
      </c>
      <c r="L1674" s="0" t="n">
        <f aca="false">IF(C1674=1,0,MIN(F1674-K1674,Assumptions!$C$15,MAX(0,$B$10-O1673-M1674)))</f>
        <v>0</v>
      </c>
      <c r="M1674" s="0" t="n">
        <f aca="false">'Profiles 8760'!H1663</f>
        <v>236800</v>
      </c>
      <c r="N1674" s="0" t="n">
        <f aca="false">J1674+L1674</f>
        <v>0</v>
      </c>
      <c r="O1674" s="0" t="n">
        <f aca="false">O1673+N1674</f>
        <v>141105.589449143</v>
      </c>
      <c r="P1674" s="0" t="n">
        <f aca="false">MIN($B$5,P1673+K1674*$B$6-I1674)</f>
        <v>219.0654348542</v>
      </c>
      <c r="Q1674" s="0" t="n">
        <f aca="false">MAX(0,F1674-H1674-K1674-L1674)</f>
        <v>0</v>
      </c>
    </row>
    <row r="1675" customFormat="false" ht="15" hidden="false" customHeight="false" outlineLevel="0" collapsed="false">
      <c r="A1675" s="0" t="n">
        <f aca="false">'Profiles 8760'!A1664</f>
        <v>1662</v>
      </c>
      <c r="B1675" s="0" t="n">
        <f aca="false">'Profiles 8760'!B1664</f>
        <v>3</v>
      </c>
      <c r="C1675" s="0" t="n">
        <f aca="false">'Profiles 8760'!E1664</f>
        <v>0</v>
      </c>
      <c r="D1675" s="0" t="n">
        <f aca="false">'Profiles 8760'!F1664</f>
        <v>0</v>
      </c>
      <c r="E1675" s="0" t="n">
        <f aca="false">'Profiles 8760'!G1664</f>
        <v>0.217331</v>
      </c>
      <c r="F1675" s="0" t="n">
        <f aca="false">D1675*Assumptions!$C$11*$B$7+E1675*Assumptions!$C$12*$B$8</f>
        <v>8.8888379</v>
      </c>
      <c r="G1675" s="0" t="n">
        <f aca="false">C1675*Assumptions!$C$15</f>
        <v>0</v>
      </c>
      <c r="H1675" s="0" t="n">
        <f aca="false">MIN(F1675,G1675)</f>
        <v>0</v>
      </c>
      <c r="I1675" s="0" t="n">
        <f aca="false">IF(C1675=1,MIN(G1675-H1675,Assumptions!$C$13,P1674),0)</f>
        <v>0</v>
      </c>
      <c r="J1675" s="0" t="n">
        <f aca="false">H1675+I1675</f>
        <v>0</v>
      </c>
      <c r="K1675" s="0" t="n">
        <f aca="false">MIN(IF(C1675=1,F1675-H1675,F1675),Assumptions!$C$13,MAX(0,($B$5-P1674)/$B$6))</f>
        <v>8.8888379</v>
      </c>
      <c r="L1675" s="0" t="n">
        <f aca="false">IF(C1675=1,0,MIN(F1675-K1675,Assumptions!$C$15,MAX(0,$B$10-O1674-M1675)))</f>
        <v>0</v>
      </c>
      <c r="M1675" s="0" t="n">
        <f aca="false">'Profiles 8760'!H1664</f>
        <v>236800</v>
      </c>
      <c r="N1675" s="0" t="n">
        <f aca="false">J1675+L1675</f>
        <v>0</v>
      </c>
      <c r="O1675" s="0" t="n">
        <f aca="false">O1674+N1675</f>
        <v>141105.589449143</v>
      </c>
      <c r="P1675" s="0" t="n">
        <f aca="false">MIN($B$5,P1674+K1675*$B$6-I1675)</f>
        <v>226.77027954592</v>
      </c>
      <c r="Q1675" s="0" t="n">
        <f aca="false">MAX(0,F1675-H1675-K1675-L1675)</f>
        <v>0</v>
      </c>
    </row>
    <row r="1676" customFormat="false" ht="15" hidden="false" customHeight="false" outlineLevel="0" collapsed="false">
      <c r="A1676" s="0" t="n">
        <f aca="false">'Profiles 8760'!A1665</f>
        <v>1663</v>
      </c>
      <c r="B1676" s="0" t="n">
        <f aca="false">'Profiles 8760'!B1665</f>
        <v>3</v>
      </c>
      <c r="C1676" s="0" t="n">
        <f aca="false">'Profiles 8760'!E1665</f>
        <v>0</v>
      </c>
      <c r="D1676" s="0" t="n">
        <f aca="false">'Profiles 8760'!F1665</f>
        <v>0</v>
      </c>
      <c r="E1676" s="0" t="n">
        <f aca="false">'Profiles 8760'!G1665</f>
        <v>0.185386</v>
      </c>
      <c r="F1676" s="0" t="n">
        <f aca="false">D1676*Assumptions!$C$11*$B$7+E1676*Assumptions!$C$12*$B$8</f>
        <v>7.5822874</v>
      </c>
      <c r="G1676" s="0" t="n">
        <f aca="false">C1676*Assumptions!$C$15</f>
        <v>0</v>
      </c>
      <c r="H1676" s="0" t="n">
        <f aca="false">MIN(F1676,G1676)</f>
        <v>0</v>
      </c>
      <c r="I1676" s="0" t="n">
        <f aca="false">IF(C1676=1,MIN(G1676-H1676,Assumptions!$C$13,P1675),0)</f>
        <v>0</v>
      </c>
      <c r="J1676" s="0" t="n">
        <f aca="false">H1676+I1676</f>
        <v>0</v>
      </c>
      <c r="K1676" s="0" t="n">
        <f aca="false">MIN(IF(C1676=1,F1676-H1676,F1676),Assumptions!$C$13,MAX(0,($B$5-P1675)/$B$6))</f>
        <v>7.5822874</v>
      </c>
      <c r="L1676" s="0" t="n">
        <f aca="false">IF(C1676=1,0,MIN(F1676-K1676,Assumptions!$C$15,MAX(0,$B$10-O1675-M1676)))</f>
        <v>0</v>
      </c>
      <c r="M1676" s="0" t="n">
        <f aca="false">'Profiles 8760'!H1665</f>
        <v>236800</v>
      </c>
      <c r="N1676" s="0" t="n">
        <f aca="false">J1676+L1676</f>
        <v>0</v>
      </c>
      <c r="O1676" s="0" t="n">
        <f aca="false">O1675+N1676</f>
        <v>141105.589449143</v>
      </c>
      <c r="P1676" s="0" t="n">
        <f aca="false">MIN($B$5,P1675+K1676*$B$6-I1676)</f>
        <v>233.34260626424</v>
      </c>
      <c r="Q1676" s="0" t="n">
        <f aca="false">MAX(0,F1676-H1676-K1676-L1676)</f>
        <v>0</v>
      </c>
    </row>
    <row r="1677" customFormat="false" ht="15" hidden="false" customHeight="false" outlineLevel="0" collapsed="false">
      <c r="A1677" s="0" t="n">
        <f aca="false">'Profiles 8760'!A1666</f>
        <v>1664</v>
      </c>
      <c r="B1677" s="0" t="n">
        <f aca="false">'Profiles 8760'!B1666</f>
        <v>3</v>
      </c>
      <c r="C1677" s="0" t="n">
        <f aca="false">'Profiles 8760'!E1666</f>
        <v>1</v>
      </c>
      <c r="D1677" s="0" t="n">
        <f aca="false">'Profiles 8760'!F1666</f>
        <v>0.261767</v>
      </c>
      <c r="E1677" s="0" t="n">
        <f aca="false">'Profiles 8760'!G1666</f>
        <v>0.150036</v>
      </c>
      <c r="F1677" s="0" t="n">
        <f aca="false">D1677*Assumptions!$C$11*$B$7+E1677*Assumptions!$C$12*$B$8</f>
        <v>81.734782</v>
      </c>
      <c r="G1677" s="0" t="n">
        <f aca="false">C1677*Assumptions!$C$15</f>
        <v>200</v>
      </c>
      <c r="H1677" s="0" t="n">
        <f aca="false">MIN(F1677,G1677)</f>
        <v>81.734782</v>
      </c>
      <c r="I1677" s="0" t="n">
        <f aca="false">IF(C1677=1,MIN(G1677-H1677,Assumptions!$C$13,P1676),0)</f>
        <v>118.265218</v>
      </c>
      <c r="J1677" s="0" t="n">
        <f aca="false">H1677+I1677</f>
        <v>200</v>
      </c>
      <c r="K1677" s="0" t="n">
        <f aca="false">MIN(IF(C1677=1,F1677-H1677,F1677),Assumptions!$C$13,MAX(0,($B$5-P1676)/$B$6))</f>
        <v>0</v>
      </c>
      <c r="L1677" s="0" t="n">
        <f aca="false">IF(C1677=1,0,MIN(F1677-K1677,Assumptions!$C$15,MAX(0,$B$10-O1676-M1677)))</f>
        <v>0</v>
      </c>
      <c r="M1677" s="0" t="n">
        <f aca="false">'Profiles 8760'!H1666</f>
        <v>236600</v>
      </c>
      <c r="N1677" s="0" t="n">
        <f aca="false">J1677+L1677</f>
        <v>200</v>
      </c>
      <c r="O1677" s="0" t="n">
        <f aca="false">O1676+N1677</f>
        <v>141305.589449143</v>
      </c>
      <c r="P1677" s="0" t="n">
        <f aca="false">MIN($B$5,P1676+K1677*$B$6-I1677)</f>
        <v>115.07738826424</v>
      </c>
      <c r="Q1677" s="0" t="n">
        <f aca="false">MAX(0,F1677-H1677-K1677-L1677)</f>
        <v>0</v>
      </c>
    </row>
    <row r="1678" customFormat="false" ht="15" hidden="false" customHeight="false" outlineLevel="0" collapsed="false">
      <c r="A1678" s="0" t="n">
        <f aca="false">'Profiles 8760'!A1667</f>
        <v>1665</v>
      </c>
      <c r="B1678" s="0" t="n">
        <f aca="false">'Profiles 8760'!B1667</f>
        <v>3</v>
      </c>
      <c r="C1678" s="0" t="n">
        <f aca="false">'Profiles 8760'!E1667</f>
        <v>1</v>
      </c>
      <c r="D1678" s="0" t="n">
        <f aca="false">'Profiles 8760'!F1667</f>
        <v>0.636765</v>
      </c>
      <c r="E1678" s="0" t="n">
        <f aca="false">'Profiles 8760'!G1667</f>
        <v>0.154001</v>
      </c>
      <c r="F1678" s="0" t="n">
        <f aca="false">D1678*Assumptions!$C$11*$B$7+E1678*Assumptions!$C$12*$B$8</f>
        <v>190.1963729</v>
      </c>
      <c r="G1678" s="0" t="n">
        <f aca="false">C1678*Assumptions!$C$15</f>
        <v>200</v>
      </c>
      <c r="H1678" s="0" t="n">
        <f aca="false">MIN(F1678,G1678)</f>
        <v>190.1963729</v>
      </c>
      <c r="I1678" s="0" t="n">
        <f aca="false">IF(C1678=1,MIN(G1678-H1678,Assumptions!$C$13,P1677),0)</f>
        <v>9.80362709999997</v>
      </c>
      <c r="J1678" s="0" t="n">
        <f aca="false">H1678+I1678</f>
        <v>200</v>
      </c>
      <c r="K1678" s="0" t="n">
        <f aca="false">MIN(IF(C1678=1,F1678-H1678,F1678),Assumptions!$C$13,MAX(0,($B$5-P1677)/$B$6))</f>
        <v>0</v>
      </c>
      <c r="L1678" s="0" t="n">
        <f aca="false">IF(C1678=1,0,MIN(F1678-K1678,Assumptions!$C$15,MAX(0,$B$10-O1677-M1678)))</f>
        <v>0</v>
      </c>
      <c r="M1678" s="0" t="n">
        <f aca="false">'Profiles 8760'!H1667</f>
        <v>236400</v>
      </c>
      <c r="N1678" s="0" t="n">
        <f aca="false">J1678+L1678</f>
        <v>200</v>
      </c>
      <c r="O1678" s="0" t="n">
        <f aca="false">O1677+N1678</f>
        <v>141505.589449143</v>
      </c>
      <c r="P1678" s="0" t="n">
        <f aca="false">MIN($B$5,P1677+K1678*$B$6-I1678)</f>
        <v>105.27376116424</v>
      </c>
      <c r="Q1678" s="0" t="n">
        <f aca="false">MAX(0,F1678-H1678-K1678-L1678)</f>
        <v>0</v>
      </c>
    </row>
    <row r="1679" customFormat="false" ht="15" hidden="false" customHeight="false" outlineLevel="0" collapsed="false">
      <c r="A1679" s="0" t="n">
        <f aca="false">'Profiles 8760'!A1668</f>
        <v>1666</v>
      </c>
      <c r="B1679" s="0" t="n">
        <f aca="false">'Profiles 8760'!B1668</f>
        <v>3</v>
      </c>
      <c r="C1679" s="0" t="n">
        <f aca="false">'Profiles 8760'!E1668</f>
        <v>0</v>
      </c>
      <c r="D1679" s="0" t="n">
        <f aca="false">'Profiles 8760'!F1668</f>
        <v>1</v>
      </c>
      <c r="E1679" s="0" t="n">
        <f aca="false">'Profiles 8760'!G1668</f>
        <v>0.141625</v>
      </c>
      <c r="F1679" s="0" t="n">
        <f aca="false">D1679*Assumptions!$C$11*$B$7+E1679*Assumptions!$C$12*$B$8</f>
        <v>294.5924625</v>
      </c>
      <c r="G1679" s="0" t="n">
        <f aca="false">C1679*Assumptions!$C$15</f>
        <v>0</v>
      </c>
      <c r="H1679" s="0" t="n">
        <f aca="false">MIN(F1679,G1679)</f>
        <v>0</v>
      </c>
      <c r="I1679" s="0" t="n">
        <f aca="false">IF(C1679=1,MIN(G1679-H1679,Assumptions!$C$13,P1678),0)</f>
        <v>0</v>
      </c>
      <c r="J1679" s="0" t="n">
        <f aca="false">H1679+I1679</f>
        <v>0</v>
      </c>
      <c r="K1679" s="0" t="n">
        <f aca="false">MIN(IF(C1679=1,F1679-H1679,F1679),Assumptions!$C$13,MAX(0,($B$5-P1678)/$B$6))</f>
        <v>180</v>
      </c>
      <c r="L1679" s="0" t="n">
        <f aca="false">IF(C1679=1,0,MIN(F1679-K1679,Assumptions!$C$15,MAX(0,$B$10-O1678-M1679)))</f>
        <v>114.5924625</v>
      </c>
      <c r="M1679" s="0" t="n">
        <f aca="false">'Profiles 8760'!H1668</f>
        <v>236400</v>
      </c>
      <c r="N1679" s="0" t="n">
        <f aca="false">J1679+L1679</f>
        <v>114.5924625</v>
      </c>
      <c r="O1679" s="0" t="n">
        <f aca="false">O1678+N1679</f>
        <v>141620.181911643</v>
      </c>
      <c r="P1679" s="0" t="n">
        <f aca="false">MIN($B$5,P1678+K1679*$B$6-I1679)</f>
        <v>261.29776116424</v>
      </c>
      <c r="Q1679" s="0" t="n">
        <f aca="false">MAX(0,F1679-H1679-K1679-L1679)</f>
        <v>0</v>
      </c>
    </row>
    <row r="1680" customFormat="false" ht="15" hidden="false" customHeight="false" outlineLevel="0" collapsed="false">
      <c r="A1680" s="0" t="n">
        <f aca="false">'Profiles 8760'!A1669</f>
        <v>1667</v>
      </c>
      <c r="B1680" s="0" t="n">
        <f aca="false">'Profiles 8760'!B1669</f>
        <v>3</v>
      </c>
      <c r="C1680" s="0" t="n">
        <f aca="false">'Profiles 8760'!E1669</f>
        <v>0</v>
      </c>
      <c r="D1680" s="0" t="n">
        <f aca="false">'Profiles 8760'!F1669</f>
        <v>1</v>
      </c>
      <c r="E1680" s="0" t="n">
        <f aca="false">'Profiles 8760'!G1669</f>
        <v>0.154478</v>
      </c>
      <c r="F1680" s="0" t="n">
        <f aca="false">D1680*Assumptions!$C$11*$B$7+E1680*Assumptions!$C$12*$B$8</f>
        <v>295.1181502</v>
      </c>
      <c r="G1680" s="0" t="n">
        <f aca="false">C1680*Assumptions!$C$15</f>
        <v>0</v>
      </c>
      <c r="H1680" s="0" t="n">
        <f aca="false">MIN(F1680,G1680)</f>
        <v>0</v>
      </c>
      <c r="I1680" s="0" t="n">
        <f aca="false">IF(C1680=1,MIN(G1680-H1680,Assumptions!$C$13,P1679),0)</f>
        <v>0</v>
      </c>
      <c r="J1680" s="0" t="n">
        <f aca="false">H1680+I1680</f>
        <v>0</v>
      </c>
      <c r="K1680" s="0" t="n">
        <f aca="false">MIN(IF(C1680=1,F1680-H1680,F1680),Assumptions!$C$13,MAX(0,($B$5-P1679)/$B$6))</f>
        <v>180</v>
      </c>
      <c r="L1680" s="0" t="n">
        <f aca="false">IF(C1680=1,0,MIN(F1680-K1680,Assumptions!$C$15,MAX(0,$B$10-O1679-M1680)))</f>
        <v>115.1181502</v>
      </c>
      <c r="M1680" s="0" t="n">
        <f aca="false">'Profiles 8760'!H1669</f>
        <v>236400</v>
      </c>
      <c r="N1680" s="0" t="n">
        <f aca="false">J1680+L1680</f>
        <v>115.1181502</v>
      </c>
      <c r="O1680" s="0" t="n">
        <f aca="false">O1679+N1680</f>
        <v>141735.300061843</v>
      </c>
      <c r="P1680" s="0" t="n">
        <f aca="false">MIN($B$5,P1679+K1680*$B$6-I1680)</f>
        <v>417.32176116424</v>
      </c>
      <c r="Q1680" s="0" t="n">
        <f aca="false">MAX(0,F1680-H1680-K1680-L1680)</f>
        <v>0</v>
      </c>
    </row>
    <row r="1681" customFormat="false" ht="15" hidden="false" customHeight="false" outlineLevel="0" collapsed="false">
      <c r="A1681" s="0" t="n">
        <f aca="false">'Profiles 8760'!A1670</f>
        <v>1668</v>
      </c>
      <c r="B1681" s="0" t="n">
        <f aca="false">'Profiles 8760'!B1670</f>
        <v>3</v>
      </c>
      <c r="C1681" s="0" t="n">
        <f aca="false">'Profiles 8760'!E1670</f>
        <v>0</v>
      </c>
      <c r="D1681" s="0" t="n">
        <f aca="false">'Profiles 8760'!F1670</f>
        <v>1</v>
      </c>
      <c r="E1681" s="0" t="n">
        <f aca="false">'Profiles 8760'!G1670</f>
        <v>0.247731</v>
      </c>
      <c r="F1681" s="0" t="n">
        <f aca="false">D1681*Assumptions!$C$11*$B$7+E1681*Assumptions!$C$12*$B$8</f>
        <v>298.9321979</v>
      </c>
      <c r="G1681" s="0" t="n">
        <f aca="false">C1681*Assumptions!$C$15</f>
        <v>0</v>
      </c>
      <c r="H1681" s="0" t="n">
        <f aca="false">MIN(F1681,G1681)</f>
        <v>0</v>
      </c>
      <c r="I1681" s="0" t="n">
        <f aca="false">IF(C1681=1,MIN(G1681-H1681,Assumptions!$C$13,P1680),0)</f>
        <v>0</v>
      </c>
      <c r="J1681" s="0" t="n">
        <f aca="false">H1681+I1681</f>
        <v>0</v>
      </c>
      <c r="K1681" s="0" t="n">
        <f aca="false">MIN(IF(C1681=1,F1681-H1681,F1681),Assumptions!$C$13,MAX(0,($B$5-P1680)/$B$6))</f>
        <v>107.854451817905</v>
      </c>
      <c r="L1681" s="0" t="n">
        <f aca="false">IF(C1681=1,0,MIN(F1681-K1681,Assumptions!$C$15,MAX(0,$B$10-O1680-M1681)))</f>
        <v>191.077746082095</v>
      </c>
      <c r="M1681" s="0" t="n">
        <f aca="false">'Profiles 8760'!H1670</f>
        <v>236400</v>
      </c>
      <c r="N1681" s="0" t="n">
        <f aca="false">J1681+L1681</f>
        <v>191.077746082095</v>
      </c>
      <c r="O1681" s="0" t="n">
        <f aca="false">O1680+N1681</f>
        <v>141926.377807925</v>
      </c>
      <c r="P1681" s="0" t="n">
        <f aca="false">MIN($B$5,P1680+K1681*$B$6-I1681)</f>
        <v>510.81</v>
      </c>
      <c r="Q1681" s="0" t="n">
        <f aca="false">MAX(0,F1681-H1681-K1681-L1681)</f>
        <v>0</v>
      </c>
    </row>
    <row r="1682" customFormat="false" ht="15" hidden="false" customHeight="false" outlineLevel="0" collapsed="false">
      <c r="A1682" s="0" t="n">
        <f aca="false">'Profiles 8760'!A1671</f>
        <v>1669</v>
      </c>
      <c r="B1682" s="0" t="n">
        <f aca="false">'Profiles 8760'!B1671</f>
        <v>3</v>
      </c>
      <c r="C1682" s="0" t="n">
        <f aca="false">'Profiles 8760'!E1671</f>
        <v>0</v>
      </c>
      <c r="D1682" s="0" t="n">
        <f aca="false">'Profiles 8760'!F1671</f>
        <v>1</v>
      </c>
      <c r="E1682" s="0" t="n">
        <f aca="false">'Profiles 8760'!G1671</f>
        <v>0.234711</v>
      </c>
      <c r="F1682" s="0" t="n">
        <f aca="false">D1682*Assumptions!$C$11*$B$7+E1682*Assumptions!$C$12*$B$8</f>
        <v>298.3996799</v>
      </c>
      <c r="G1682" s="0" t="n">
        <f aca="false">C1682*Assumptions!$C$15</f>
        <v>0</v>
      </c>
      <c r="H1682" s="0" t="n">
        <f aca="false">MIN(F1682,G1682)</f>
        <v>0</v>
      </c>
      <c r="I1682" s="0" t="n">
        <f aca="false">IF(C1682=1,MIN(G1682-H1682,Assumptions!$C$13,P1681),0)</f>
        <v>0</v>
      </c>
      <c r="J1682" s="0" t="n">
        <f aca="false">H1682+I1682</f>
        <v>0</v>
      </c>
      <c r="K1682" s="0" t="n">
        <f aca="false">MIN(IF(C1682=1,F1682-H1682,F1682),Assumptions!$C$13,MAX(0,($B$5-P1681)/$B$6))</f>
        <v>0</v>
      </c>
      <c r="L1682" s="0" t="n">
        <f aca="false">IF(C1682=1,0,MIN(F1682-K1682,Assumptions!$C$15,MAX(0,$B$10-O1681-M1682)))</f>
        <v>200</v>
      </c>
      <c r="M1682" s="0" t="n">
        <f aca="false">'Profiles 8760'!H1671</f>
        <v>236400</v>
      </c>
      <c r="N1682" s="0" t="n">
        <f aca="false">J1682+L1682</f>
        <v>200</v>
      </c>
      <c r="O1682" s="0" t="n">
        <f aca="false">O1681+N1682</f>
        <v>142126.377807925</v>
      </c>
      <c r="P1682" s="0" t="n">
        <f aca="false">MIN($B$5,P1681+K1682*$B$6-I1682)</f>
        <v>510.81</v>
      </c>
      <c r="Q1682" s="0" t="n">
        <f aca="false">MAX(0,F1682-H1682-K1682-L1682)</f>
        <v>98.3996799</v>
      </c>
    </row>
    <row r="1683" customFormat="false" ht="15" hidden="false" customHeight="false" outlineLevel="0" collapsed="false">
      <c r="A1683" s="0" t="n">
        <f aca="false">'Profiles 8760'!A1672</f>
        <v>1670</v>
      </c>
      <c r="B1683" s="0" t="n">
        <f aca="false">'Profiles 8760'!B1672</f>
        <v>3</v>
      </c>
      <c r="C1683" s="0" t="n">
        <f aca="false">'Profiles 8760'!E1672</f>
        <v>0</v>
      </c>
      <c r="D1683" s="0" t="n">
        <f aca="false">'Profiles 8760'!F1672</f>
        <v>1</v>
      </c>
      <c r="E1683" s="0" t="n">
        <f aca="false">'Profiles 8760'!G1672</f>
        <v>0.224819</v>
      </c>
      <c r="F1683" s="0" t="n">
        <f aca="false">D1683*Assumptions!$C$11*$B$7+E1683*Assumptions!$C$12*$B$8</f>
        <v>297.9950971</v>
      </c>
      <c r="G1683" s="0" t="n">
        <f aca="false">C1683*Assumptions!$C$15</f>
        <v>0</v>
      </c>
      <c r="H1683" s="0" t="n">
        <f aca="false">MIN(F1683,G1683)</f>
        <v>0</v>
      </c>
      <c r="I1683" s="0" t="n">
        <f aca="false">IF(C1683=1,MIN(G1683-H1683,Assumptions!$C$13,P1682),0)</f>
        <v>0</v>
      </c>
      <c r="J1683" s="0" t="n">
        <f aca="false">H1683+I1683</f>
        <v>0</v>
      </c>
      <c r="K1683" s="0" t="n">
        <f aca="false">MIN(IF(C1683=1,F1683-H1683,F1683),Assumptions!$C$13,MAX(0,($B$5-P1682)/$B$6))</f>
        <v>0</v>
      </c>
      <c r="L1683" s="0" t="n">
        <f aca="false">IF(C1683=1,0,MIN(F1683-K1683,Assumptions!$C$15,MAX(0,$B$10-O1682-M1683)))</f>
        <v>200</v>
      </c>
      <c r="M1683" s="0" t="n">
        <f aca="false">'Profiles 8760'!H1672</f>
        <v>236400</v>
      </c>
      <c r="N1683" s="0" t="n">
        <f aca="false">J1683+L1683</f>
        <v>200</v>
      </c>
      <c r="O1683" s="0" t="n">
        <f aca="false">O1682+N1683</f>
        <v>142326.377807925</v>
      </c>
      <c r="P1683" s="0" t="n">
        <f aca="false">MIN($B$5,P1682+K1683*$B$6-I1683)</f>
        <v>510.81</v>
      </c>
      <c r="Q1683" s="0" t="n">
        <f aca="false">MAX(0,F1683-H1683-K1683-L1683)</f>
        <v>97.9950971</v>
      </c>
    </row>
    <row r="1684" customFormat="false" ht="15" hidden="false" customHeight="false" outlineLevel="0" collapsed="false">
      <c r="A1684" s="0" t="n">
        <f aca="false">'Profiles 8760'!A1673</f>
        <v>1671</v>
      </c>
      <c r="B1684" s="0" t="n">
        <f aca="false">'Profiles 8760'!B1673</f>
        <v>3</v>
      </c>
      <c r="C1684" s="0" t="n">
        <f aca="false">'Profiles 8760'!E1673</f>
        <v>0</v>
      </c>
      <c r="D1684" s="0" t="n">
        <f aca="false">'Profiles 8760'!F1673</f>
        <v>1</v>
      </c>
      <c r="E1684" s="0" t="n">
        <f aca="false">'Profiles 8760'!G1673</f>
        <v>0.18715</v>
      </c>
      <c r="F1684" s="0" t="n">
        <f aca="false">D1684*Assumptions!$C$11*$B$7+E1684*Assumptions!$C$12*$B$8</f>
        <v>296.454435</v>
      </c>
      <c r="G1684" s="0" t="n">
        <f aca="false">C1684*Assumptions!$C$15</f>
        <v>0</v>
      </c>
      <c r="H1684" s="0" t="n">
        <f aca="false">MIN(F1684,G1684)</f>
        <v>0</v>
      </c>
      <c r="I1684" s="0" t="n">
        <f aca="false">IF(C1684=1,MIN(G1684-H1684,Assumptions!$C$13,P1683),0)</f>
        <v>0</v>
      </c>
      <c r="J1684" s="0" t="n">
        <f aca="false">H1684+I1684</f>
        <v>0</v>
      </c>
      <c r="K1684" s="0" t="n">
        <f aca="false">MIN(IF(C1684=1,F1684-H1684,F1684),Assumptions!$C$13,MAX(0,($B$5-P1683)/$B$6))</f>
        <v>0</v>
      </c>
      <c r="L1684" s="0" t="n">
        <f aca="false">IF(C1684=1,0,MIN(F1684-K1684,Assumptions!$C$15,MAX(0,$B$10-O1683-M1684)))</f>
        <v>200</v>
      </c>
      <c r="M1684" s="0" t="n">
        <f aca="false">'Profiles 8760'!H1673</f>
        <v>236400</v>
      </c>
      <c r="N1684" s="0" t="n">
        <f aca="false">J1684+L1684</f>
        <v>200</v>
      </c>
      <c r="O1684" s="0" t="n">
        <f aca="false">O1683+N1684</f>
        <v>142526.377807925</v>
      </c>
      <c r="P1684" s="0" t="n">
        <f aca="false">MIN($B$5,P1683+K1684*$B$6-I1684)</f>
        <v>510.81</v>
      </c>
      <c r="Q1684" s="0" t="n">
        <f aca="false">MAX(0,F1684-H1684-K1684-L1684)</f>
        <v>96.454435</v>
      </c>
    </row>
    <row r="1685" customFormat="false" ht="15" hidden="false" customHeight="false" outlineLevel="0" collapsed="false">
      <c r="A1685" s="0" t="n">
        <f aca="false">'Profiles 8760'!A1674</f>
        <v>1672</v>
      </c>
      <c r="B1685" s="0" t="n">
        <f aca="false">'Profiles 8760'!B1674</f>
        <v>3</v>
      </c>
      <c r="C1685" s="0" t="n">
        <f aca="false">'Profiles 8760'!E1674</f>
        <v>0</v>
      </c>
      <c r="D1685" s="0" t="n">
        <f aca="false">'Profiles 8760'!F1674</f>
        <v>1</v>
      </c>
      <c r="E1685" s="0" t="n">
        <f aca="false">'Profiles 8760'!G1674</f>
        <v>0.174413</v>
      </c>
      <c r="F1685" s="0" t="n">
        <f aca="false">D1685*Assumptions!$C$11*$B$7+E1685*Assumptions!$C$12*$B$8</f>
        <v>295.9334917</v>
      </c>
      <c r="G1685" s="0" t="n">
        <f aca="false">C1685*Assumptions!$C$15</f>
        <v>0</v>
      </c>
      <c r="H1685" s="0" t="n">
        <f aca="false">MIN(F1685,G1685)</f>
        <v>0</v>
      </c>
      <c r="I1685" s="0" t="n">
        <f aca="false">IF(C1685=1,MIN(G1685-H1685,Assumptions!$C$13,P1684),0)</f>
        <v>0</v>
      </c>
      <c r="J1685" s="0" t="n">
        <f aca="false">H1685+I1685</f>
        <v>0</v>
      </c>
      <c r="K1685" s="0" t="n">
        <f aca="false">MIN(IF(C1685=1,F1685-H1685,F1685),Assumptions!$C$13,MAX(0,($B$5-P1684)/$B$6))</f>
        <v>0</v>
      </c>
      <c r="L1685" s="0" t="n">
        <f aca="false">IF(C1685=1,0,MIN(F1685-K1685,Assumptions!$C$15,MAX(0,$B$10-O1684-M1685)))</f>
        <v>200</v>
      </c>
      <c r="M1685" s="0" t="n">
        <f aca="false">'Profiles 8760'!H1674</f>
        <v>236400</v>
      </c>
      <c r="N1685" s="0" t="n">
        <f aca="false">J1685+L1685</f>
        <v>200</v>
      </c>
      <c r="O1685" s="0" t="n">
        <f aca="false">O1684+N1685</f>
        <v>142726.377807925</v>
      </c>
      <c r="P1685" s="0" t="n">
        <f aca="false">MIN($B$5,P1684+K1685*$B$6-I1685)</f>
        <v>510.81</v>
      </c>
      <c r="Q1685" s="0" t="n">
        <f aca="false">MAX(0,F1685-H1685-K1685-L1685)</f>
        <v>95.9334917</v>
      </c>
    </row>
    <row r="1686" customFormat="false" ht="15" hidden="false" customHeight="false" outlineLevel="0" collapsed="false">
      <c r="A1686" s="0" t="n">
        <f aca="false">'Profiles 8760'!A1675</f>
        <v>1673</v>
      </c>
      <c r="B1686" s="0" t="n">
        <f aca="false">'Profiles 8760'!B1675</f>
        <v>3</v>
      </c>
      <c r="C1686" s="0" t="n">
        <f aca="false">'Profiles 8760'!E1675</f>
        <v>0</v>
      </c>
      <c r="D1686" s="0" t="n">
        <f aca="false">'Profiles 8760'!F1675</f>
        <v>0.636765</v>
      </c>
      <c r="E1686" s="0" t="n">
        <f aca="false">'Profiles 8760'!G1675</f>
        <v>0.265054</v>
      </c>
      <c r="F1686" s="0" t="n">
        <f aca="false">D1686*Assumptions!$C$11*$B$7+E1686*Assumptions!$C$12*$B$8</f>
        <v>194.7384406</v>
      </c>
      <c r="G1686" s="0" t="n">
        <f aca="false">C1686*Assumptions!$C$15</f>
        <v>0</v>
      </c>
      <c r="H1686" s="0" t="n">
        <f aca="false">MIN(F1686,G1686)</f>
        <v>0</v>
      </c>
      <c r="I1686" s="0" t="n">
        <f aca="false">IF(C1686=1,MIN(G1686-H1686,Assumptions!$C$13,P1685),0)</f>
        <v>0</v>
      </c>
      <c r="J1686" s="0" t="n">
        <f aca="false">H1686+I1686</f>
        <v>0</v>
      </c>
      <c r="K1686" s="0" t="n">
        <f aca="false">MIN(IF(C1686=1,F1686-H1686,F1686),Assumptions!$C$13,MAX(0,($B$5-P1685)/$B$6))</f>
        <v>0</v>
      </c>
      <c r="L1686" s="0" t="n">
        <f aca="false">IF(C1686=1,0,MIN(F1686-K1686,Assumptions!$C$15,MAX(0,$B$10-O1685-M1686)))</f>
        <v>194.7384406</v>
      </c>
      <c r="M1686" s="0" t="n">
        <f aca="false">'Profiles 8760'!H1675</f>
        <v>236400</v>
      </c>
      <c r="N1686" s="0" t="n">
        <f aca="false">J1686+L1686</f>
        <v>194.7384406</v>
      </c>
      <c r="O1686" s="0" t="n">
        <f aca="false">O1685+N1686</f>
        <v>142921.116248525</v>
      </c>
      <c r="P1686" s="0" t="n">
        <f aca="false">MIN($B$5,P1685+K1686*$B$6-I1686)</f>
        <v>510.81</v>
      </c>
      <c r="Q1686" s="0" t="n">
        <f aca="false">MAX(0,F1686-H1686-K1686-L1686)</f>
        <v>0</v>
      </c>
    </row>
    <row r="1687" customFormat="false" ht="15" hidden="false" customHeight="false" outlineLevel="0" collapsed="false">
      <c r="A1687" s="0" t="n">
        <f aca="false">'Profiles 8760'!A1676</f>
        <v>1674</v>
      </c>
      <c r="B1687" s="0" t="n">
        <f aca="false">'Profiles 8760'!B1676</f>
        <v>3</v>
      </c>
      <c r="C1687" s="0" t="n">
        <f aca="false">'Profiles 8760'!E1676</f>
        <v>0</v>
      </c>
      <c r="D1687" s="0" t="n">
        <f aca="false">'Profiles 8760'!F1676</f>
        <v>0.261767</v>
      </c>
      <c r="E1687" s="0" t="n">
        <f aca="false">'Profiles 8760'!G1676</f>
        <v>0.341511</v>
      </c>
      <c r="F1687" s="0" t="n">
        <f aca="false">D1687*Assumptions!$C$11*$B$7+E1687*Assumptions!$C$12*$B$8</f>
        <v>89.5661095</v>
      </c>
      <c r="G1687" s="0" t="n">
        <f aca="false">C1687*Assumptions!$C$15</f>
        <v>0</v>
      </c>
      <c r="H1687" s="0" t="n">
        <f aca="false">MIN(F1687,G1687)</f>
        <v>0</v>
      </c>
      <c r="I1687" s="0" t="n">
        <f aca="false">IF(C1687=1,MIN(G1687-H1687,Assumptions!$C$13,P1686),0)</f>
        <v>0</v>
      </c>
      <c r="J1687" s="0" t="n">
        <f aca="false">H1687+I1687</f>
        <v>0</v>
      </c>
      <c r="K1687" s="0" t="n">
        <f aca="false">MIN(IF(C1687=1,F1687-H1687,F1687),Assumptions!$C$13,MAX(0,($B$5-P1686)/$B$6))</f>
        <v>0</v>
      </c>
      <c r="L1687" s="0" t="n">
        <f aca="false">IF(C1687=1,0,MIN(F1687-K1687,Assumptions!$C$15,MAX(0,$B$10-O1686-M1687)))</f>
        <v>89.5661095</v>
      </c>
      <c r="M1687" s="0" t="n">
        <f aca="false">'Profiles 8760'!H1676</f>
        <v>236400</v>
      </c>
      <c r="N1687" s="0" t="n">
        <f aca="false">J1687+L1687</f>
        <v>89.5661095</v>
      </c>
      <c r="O1687" s="0" t="n">
        <f aca="false">O1686+N1687</f>
        <v>143010.682358025</v>
      </c>
      <c r="P1687" s="0" t="n">
        <f aca="false">MIN($B$5,P1686+K1687*$B$6-I1687)</f>
        <v>510.81</v>
      </c>
      <c r="Q1687" s="0" t="n">
        <f aca="false">MAX(0,F1687-H1687-K1687-L1687)</f>
        <v>0</v>
      </c>
    </row>
    <row r="1688" customFormat="false" ht="15" hidden="false" customHeight="false" outlineLevel="0" collapsed="false">
      <c r="A1688" s="0" t="n">
        <f aca="false">'Profiles 8760'!A1677</f>
        <v>1675</v>
      </c>
      <c r="B1688" s="0" t="n">
        <f aca="false">'Profiles 8760'!B1677</f>
        <v>3</v>
      </c>
      <c r="C1688" s="0" t="n">
        <f aca="false">'Profiles 8760'!E1677</f>
        <v>0</v>
      </c>
      <c r="D1688" s="0" t="n">
        <f aca="false">'Profiles 8760'!F1677</f>
        <v>0</v>
      </c>
      <c r="E1688" s="0" t="n">
        <f aca="false">'Profiles 8760'!G1677</f>
        <v>0.281635</v>
      </c>
      <c r="F1688" s="0" t="n">
        <f aca="false">D1688*Assumptions!$C$11*$B$7+E1688*Assumptions!$C$12*$B$8</f>
        <v>11.5188715</v>
      </c>
      <c r="G1688" s="0" t="n">
        <f aca="false">C1688*Assumptions!$C$15</f>
        <v>0</v>
      </c>
      <c r="H1688" s="0" t="n">
        <f aca="false">MIN(F1688,G1688)</f>
        <v>0</v>
      </c>
      <c r="I1688" s="0" t="n">
        <f aca="false">IF(C1688=1,MIN(G1688-H1688,Assumptions!$C$13,P1687),0)</f>
        <v>0</v>
      </c>
      <c r="J1688" s="0" t="n">
        <f aca="false">H1688+I1688</f>
        <v>0</v>
      </c>
      <c r="K1688" s="0" t="n">
        <f aca="false">MIN(IF(C1688=1,F1688-H1688,F1688),Assumptions!$C$13,MAX(0,($B$5-P1687)/$B$6))</f>
        <v>0</v>
      </c>
      <c r="L1688" s="0" t="n">
        <f aca="false">IF(C1688=1,0,MIN(F1688-K1688,Assumptions!$C$15,MAX(0,$B$10-O1687-M1688)))</f>
        <v>11.5188715</v>
      </c>
      <c r="M1688" s="0" t="n">
        <f aca="false">'Profiles 8760'!H1677</f>
        <v>236400</v>
      </c>
      <c r="N1688" s="0" t="n">
        <f aca="false">J1688+L1688</f>
        <v>11.5188715</v>
      </c>
      <c r="O1688" s="0" t="n">
        <f aca="false">O1687+N1688</f>
        <v>143022.201229525</v>
      </c>
      <c r="P1688" s="0" t="n">
        <f aca="false">MIN($B$5,P1687+K1688*$B$6-I1688)</f>
        <v>510.81</v>
      </c>
      <c r="Q1688" s="0" t="n">
        <f aca="false">MAX(0,F1688-H1688-K1688-L1688)</f>
        <v>0</v>
      </c>
    </row>
    <row r="1689" customFormat="false" ht="15" hidden="false" customHeight="false" outlineLevel="0" collapsed="false">
      <c r="A1689" s="0" t="n">
        <f aca="false">'Profiles 8760'!A1678</f>
        <v>1676</v>
      </c>
      <c r="B1689" s="0" t="n">
        <f aca="false">'Profiles 8760'!B1678</f>
        <v>3</v>
      </c>
      <c r="C1689" s="0" t="n">
        <f aca="false">'Profiles 8760'!E1678</f>
        <v>1</v>
      </c>
      <c r="D1689" s="0" t="n">
        <f aca="false">'Profiles 8760'!F1678</f>
        <v>0</v>
      </c>
      <c r="E1689" s="0" t="n">
        <f aca="false">'Profiles 8760'!G1678</f>
        <v>0.243343</v>
      </c>
      <c r="F1689" s="0" t="n">
        <f aca="false">D1689*Assumptions!$C$11*$B$7+E1689*Assumptions!$C$12*$B$8</f>
        <v>9.9527287</v>
      </c>
      <c r="G1689" s="0" t="n">
        <f aca="false">C1689*Assumptions!$C$15</f>
        <v>200</v>
      </c>
      <c r="H1689" s="0" t="n">
        <f aca="false">MIN(F1689,G1689)</f>
        <v>9.9527287</v>
      </c>
      <c r="I1689" s="0" t="n">
        <f aca="false">IF(C1689=1,MIN(G1689-H1689,Assumptions!$C$13,P1688),0)</f>
        <v>180</v>
      </c>
      <c r="J1689" s="0" t="n">
        <f aca="false">H1689+I1689</f>
        <v>189.9527287</v>
      </c>
      <c r="K1689" s="0" t="n">
        <f aca="false">MIN(IF(C1689=1,F1689-H1689,F1689),Assumptions!$C$13,MAX(0,($B$5-P1688)/$B$6))</f>
        <v>0</v>
      </c>
      <c r="L1689" s="0" t="n">
        <f aca="false">IF(C1689=1,0,MIN(F1689-K1689,Assumptions!$C$15,MAX(0,$B$10-O1688-M1689)))</f>
        <v>0</v>
      </c>
      <c r="M1689" s="0" t="n">
        <f aca="false">'Profiles 8760'!H1678</f>
        <v>236200</v>
      </c>
      <c r="N1689" s="0" t="n">
        <f aca="false">J1689+L1689</f>
        <v>189.9527287</v>
      </c>
      <c r="O1689" s="0" t="n">
        <f aca="false">O1688+N1689</f>
        <v>143212.153958225</v>
      </c>
      <c r="P1689" s="0" t="n">
        <f aca="false">MIN($B$5,P1688+K1689*$B$6-I1689)</f>
        <v>330.81</v>
      </c>
      <c r="Q1689" s="0" t="n">
        <f aca="false">MAX(0,F1689-H1689-K1689-L1689)</f>
        <v>0</v>
      </c>
    </row>
    <row r="1690" customFormat="false" ht="15" hidden="false" customHeight="false" outlineLevel="0" collapsed="false">
      <c r="A1690" s="0" t="n">
        <f aca="false">'Profiles 8760'!A1679</f>
        <v>1677</v>
      </c>
      <c r="B1690" s="0" t="n">
        <f aca="false">'Profiles 8760'!B1679</f>
        <v>3</v>
      </c>
      <c r="C1690" s="0" t="n">
        <f aca="false">'Profiles 8760'!E1679</f>
        <v>1</v>
      </c>
      <c r="D1690" s="0" t="n">
        <f aca="false">'Profiles 8760'!F1679</f>
        <v>0</v>
      </c>
      <c r="E1690" s="0" t="n">
        <f aca="false">'Profiles 8760'!G1679</f>
        <v>0.238639</v>
      </c>
      <c r="F1690" s="0" t="n">
        <f aca="false">D1690*Assumptions!$C$11*$B$7+E1690*Assumptions!$C$12*$B$8</f>
        <v>9.7603351</v>
      </c>
      <c r="G1690" s="0" t="n">
        <f aca="false">C1690*Assumptions!$C$15</f>
        <v>200</v>
      </c>
      <c r="H1690" s="0" t="n">
        <f aca="false">MIN(F1690,G1690)</f>
        <v>9.7603351</v>
      </c>
      <c r="I1690" s="0" t="n">
        <f aca="false">IF(C1690=1,MIN(G1690-H1690,Assumptions!$C$13,P1689),0)</f>
        <v>180</v>
      </c>
      <c r="J1690" s="0" t="n">
        <f aca="false">H1690+I1690</f>
        <v>189.7603351</v>
      </c>
      <c r="K1690" s="0" t="n">
        <f aca="false">MIN(IF(C1690=1,F1690-H1690,F1690),Assumptions!$C$13,MAX(0,($B$5-P1689)/$B$6))</f>
        <v>0</v>
      </c>
      <c r="L1690" s="0" t="n">
        <f aca="false">IF(C1690=1,0,MIN(F1690-K1690,Assumptions!$C$15,MAX(0,$B$10-O1689-M1690)))</f>
        <v>0</v>
      </c>
      <c r="M1690" s="0" t="n">
        <f aca="false">'Profiles 8760'!H1679</f>
        <v>236000</v>
      </c>
      <c r="N1690" s="0" t="n">
        <f aca="false">J1690+L1690</f>
        <v>189.7603351</v>
      </c>
      <c r="O1690" s="0" t="n">
        <f aca="false">O1689+N1690</f>
        <v>143401.914293325</v>
      </c>
      <c r="P1690" s="0" t="n">
        <f aca="false">MIN($B$5,P1689+K1690*$B$6-I1690)</f>
        <v>150.81</v>
      </c>
      <c r="Q1690" s="0" t="n">
        <f aca="false">MAX(0,F1690-H1690-K1690-L1690)</f>
        <v>0</v>
      </c>
    </row>
    <row r="1691" customFormat="false" ht="15" hidden="false" customHeight="false" outlineLevel="0" collapsed="false">
      <c r="A1691" s="0" t="n">
        <f aca="false">'Profiles 8760'!A1680</f>
        <v>1678</v>
      </c>
      <c r="B1691" s="0" t="n">
        <f aca="false">'Profiles 8760'!B1680</f>
        <v>3</v>
      </c>
      <c r="C1691" s="0" t="n">
        <f aca="false">'Profiles 8760'!E1680</f>
        <v>0</v>
      </c>
      <c r="D1691" s="0" t="n">
        <f aca="false">'Profiles 8760'!F1680</f>
        <v>0</v>
      </c>
      <c r="E1691" s="0" t="n">
        <f aca="false">'Profiles 8760'!G1680</f>
        <v>0.32367</v>
      </c>
      <c r="F1691" s="0" t="n">
        <f aca="false">D1691*Assumptions!$C$11*$B$7+E1691*Assumptions!$C$12*$B$8</f>
        <v>13.238103</v>
      </c>
      <c r="G1691" s="0" t="n">
        <f aca="false">C1691*Assumptions!$C$15</f>
        <v>0</v>
      </c>
      <c r="H1691" s="0" t="n">
        <f aca="false">MIN(F1691,G1691)</f>
        <v>0</v>
      </c>
      <c r="I1691" s="0" t="n">
        <f aca="false">IF(C1691=1,MIN(G1691-H1691,Assumptions!$C$13,P1690),0)</f>
        <v>0</v>
      </c>
      <c r="J1691" s="0" t="n">
        <f aca="false">H1691+I1691</f>
        <v>0</v>
      </c>
      <c r="K1691" s="0" t="n">
        <f aca="false">MIN(IF(C1691=1,F1691-H1691,F1691),Assumptions!$C$13,MAX(0,($B$5-P1690)/$B$6))</f>
        <v>13.238103</v>
      </c>
      <c r="L1691" s="0" t="n">
        <f aca="false">IF(C1691=1,0,MIN(F1691-K1691,Assumptions!$C$15,MAX(0,$B$10-O1690-M1691)))</f>
        <v>0</v>
      </c>
      <c r="M1691" s="0" t="n">
        <f aca="false">'Profiles 8760'!H1680</f>
        <v>236000</v>
      </c>
      <c r="N1691" s="0" t="n">
        <f aca="false">J1691+L1691</f>
        <v>0</v>
      </c>
      <c r="O1691" s="0" t="n">
        <f aca="false">O1690+N1691</f>
        <v>143401.914293325</v>
      </c>
      <c r="P1691" s="0" t="n">
        <f aca="false">MIN($B$5,P1690+K1691*$B$6-I1691)</f>
        <v>162.2847876804</v>
      </c>
      <c r="Q1691" s="0" t="n">
        <f aca="false">MAX(0,F1691-H1691-K1691-L1691)</f>
        <v>0</v>
      </c>
    </row>
    <row r="1692" customFormat="false" ht="15" hidden="false" customHeight="false" outlineLevel="0" collapsed="false">
      <c r="A1692" s="0" t="n">
        <f aca="false">'Profiles 8760'!A1681</f>
        <v>1679</v>
      </c>
      <c r="B1692" s="0" t="n">
        <f aca="false">'Profiles 8760'!B1681</f>
        <v>3</v>
      </c>
      <c r="C1692" s="0" t="n">
        <f aca="false">'Profiles 8760'!E1681</f>
        <v>0</v>
      </c>
      <c r="D1692" s="0" t="n">
        <f aca="false">'Profiles 8760'!F1681</f>
        <v>0</v>
      </c>
      <c r="E1692" s="0" t="n">
        <f aca="false">'Profiles 8760'!G1681</f>
        <v>0.373299</v>
      </c>
      <c r="F1692" s="0" t="n">
        <f aca="false">D1692*Assumptions!$C$11*$B$7+E1692*Assumptions!$C$12*$B$8</f>
        <v>15.2679291</v>
      </c>
      <c r="G1692" s="0" t="n">
        <f aca="false">C1692*Assumptions!$C$15</f>
        <v>0</v>
      </c>
      <c r="H1692" s="0" t="n">
        <f aca="false">MIN(F1692,G1692)</f>
        <v>0</v>
      </c>
      <c r="I1692" s="0" t="n">
        <f aca="false">IF(C1692=1,MIN(G1692-H1692,Assumptions!$C$13,P1691),0)</f>
        <v>0</v>
      </c>
      <c r="J1692" s="0" t="n">
        <f aca="false">H1692+I1692</f>
        <v>0</v>
      </c>
      <c r="K1692" s="0" t="n">
        <f aca="false">MIN(IF(C1692=1,F1692-H1692,F1692),Assumptions!$C$13,MAX(0,($B$5-P1691)/$B$6))</f>
        <v>15.2679291</v>
      </c>
      <c r="L1692" s="0" t="n">
        <f aca="false">IF(C1692=1,0,MIN(F1692-K1692,Assumptions!$C$15,MAX(0,$B$10-O1691-M1692)))</f>
        <v>0</v>
      </c>
      <c r="M1692" s="0" t="n">
        <f aca="false">'Profiles 8760'!H1681</f>
        <v>236000</v>
      </c>
      <c r="N1692" s="0" t="n">
        <f aca="false">J1692+L1692</f>
        <v>0</v>
      </c>
      <c r="O1692" s="0" t="n">
        <f aca="false">O1691+N1692</f>
        <v>143401.914293325</v>
      </c>
      <c r="P1692" s="0" t="n">
        <f aca="false">MIN($B$5,P1691+K1692*$B$6-I1692)</f>
        <v>175.51902862428</v>
      </c>
      <c r="Q1692" s="0" t="n">
        <f aca="false">MAX(0,F1692-H1692-K1692-L1692)</f>
        <v>0</v>
      </c>
    </row>
    <row r="1693" customFormat="false" ht="15" hidden="false" customHeight="false" outlineLevel="0" collapsed="false">
      <c r="A1693" s="0" t="n">
        <f aca="false">'Profiles 8760'!A1682</f>
        <v>1680</v>
      </c>
      <c r="B1693" s="0" t="n">
        <f aca="false">'Profiles 8760'!B1682</f>
        <v>3</v>
      </c>
      <c r="C1693" s="0" t="n">
        <f aca="false">'Profiles 8760'!E1682</f>
        <v>0</v>
      </c>
      <c r="D1693" s="0" t="n">
        <f aca="false">'Profiles 8760'!F1682</f>
        <v>0</v>
      </c>
      <c r="E1693" s="0" t="n">
        <f aca="false">'Profiles 8760'!G1682</f>
        <v>0.576169</v>
      </c>
      <c r="F1693" s="0" t="n">
        <f aca="false">D1693*Assumptions!$C$11*$B$7+E1693*Assumptions!$C$12*$B$8</f>
        <v>23.5653121</v>
      </c>
      <c r="G1693" s="0" t="n">
        <f aca="false">C1693*Assumptions!$C$15</f>
        <v>0</v>
      </c>
      <c r="H1693" s="0" t="n">
        <f aca="false">MIN(F1693,G1693)</f>
        <v>0</v>
      </c>
      <c r="I1693" s="0" t="n">
        <f aca="false">IF(C1693=1,MIN(G1693-H1693,Assumptions!$C$13,P1692),0)</f>
        <v>0</v>
      </c>
      <c r="J1693" s="0" t="n">
        <f aca="false">H1693+I1693</f>
        <v>0</v>
      </c>
      <c r="K1693" s="0" t="n">
        <f aca="false">MIN(IF(C1693=1,F1693-H1693,F1693),Assumptions!$C$13,MAX(0,($B$5-P1692)/$B$6))</f>
        <v>23.5653121</v>
      </c>
      <c r="L1693" s="0" t="n">
        <f aca="false">IF(C1693=1,0,MIN(F1693-K1693,Assumptions!$C$15,MAX(0,$B$10-O1692-M1693)))</f>
        <v>0</v>
      </c>
      <c r="M1693" s="0" t="n">
        <f aca="false">'Profiles 8760'!H1682</f>
        <v>236000</v>
      </c>
      <c r="N1693" s="0" t="n">
        <f aca="false">J1693+L1693</f>
        <v>0</v>
      </c>
      <c r="O1693" s="0" t="n">
        <f aca="false">O1692+N1693</f>
        <v>143401.914293325</v>
      </c>
      <c r="P1693" s="0" t="n">
        <f aca="false">MIN($B$5,P1692+K1693*$B$6-I1693)</f>
        <v>195.94544115256</v>
      </c>
      <c r="Q1693" s="0" t="n">
        <f aca="false">MAX(0,F1693-H1693-K1693-L1693)</f>
        <v>0</v>
      </c>
    </row>
    <row r="1694" customFormat="false" ht="15" hidden="false" customHeight="false" outlineLevel="0" collapsed="false">
      <c r="A1694" s="0" t="n">
        <f aca="false">'Profiles 8760'!A1683</f>
        <v>1681</v>
      </c>
      <c r="B1694" s="0" t="n">
        <f aca="false">'Profiles 8760'!B1683</f>
        <v>3</v>
      </c>
      <c r="C1694" s="0" t="n">
        <f aca="false">'Profiles 8760'!E1683</f>
        <v>0</v>
      </c>
      <c r="D1694" s="0" t="n">
        <f aca="false">'Profiles 8760'!F1683</f>
        <v>0</v>
      </c>
      <c r="E1694" s="0" t="n">
        <f aca="false">'Profiles 8760'!G1683</f>
        <v>0.482852</v>
      </c>
      <c r="F1694" s="0" t="n">
        <f aca="false">D1694*Assumptions!$C$11*$B$7+E1694*Assumptions!$C$12*$B$8</f>
        <v>19.7486468</v>
      </c>
      <c r="G1694" s="0" t="n">
        <f aca="false">C1694*Assumptions!$C$15</f>
        <v>0</v>
      </c>
      <c r="H1694" s="0" t="n">
        <f aca="false">MIN(F1694,G1694)</f>
        <v>0</v>
      </c>
      <c r="I1694" s="0" t="n">
        <f aca="false">IF(C1694=1,MIN(G1694-H1694,Assumptions!$C$13,P1693),0)</f>
        <v>0</v>
      </c>
      <c r="J1694" s="0" t="n">
        <f aca="false">H1694+I1694</f>
        <v>0</v>
      </c>
      <c r="K1694" s="0" t="n">
        <f aca="false">MIN(IF(C1694=1,F1694-H1694,F1694),Assumptions!$C$13,MAX(0,($B$5-P1693)/$B$6))</f>
        <v>19.7486468</v>
      </c>
      <c r="L1694" s="0" t="n">
        <f aca="false">IF(C1694=1,0,MIN(F1694-K1694,Assumptions!$C$15,MAX(0,$B$10-O1693-M1694)))</f>
        <v>0</v>
      </c>
      <c r="M1694" s="0" t="n">
        <f aca="false">'Profiles 8760'!H1683</f>
        <v>236000</v>
      </c>
      <c r="N1694" s="0" t="n">
        <f aca="false">J1694+L1694</f>
        <v>0</v>
      </c>
      <c r="O1694" s="0" t="n">
        <f aca="false">O1693+N1694</f>
        <v>143401.914293325</v>
      </c>
      <c r="P1694" s="0" t="n">
        <f aca="false">MIN($B$5,P1693+K1694*$B$6-I1694)</f>
        <v>213.0635681988</v>
      </c>
      <c r="Q1694" s="0" t="n">
        <f aca="false">MAX(0,F1694-H1694-K1694-L1694)</f>
        <v>0</v>
      </c>
    </row>
    <row r="1695" customFormat="false" ht="15" hidden="false" customHeight="false" outlineLevel="0" collapsed="false">
      <c r="A1695" s="0" t="n">
        <f aca="false">'Profiles 8760'!A1684</f>
        <v>1682</v>
      </c>
      <c r="B1695" s="0" t="n">
        <f aca="false">'Profiles 8760'!B1684</f>
        <v>3</v>
      </c>
      <c r="C1695" s="0" t="n">
        <f aca="false">'Profiles 8760'!E1684</f>
        <v>0</v>
      </c>
      <c r="D1695" s="0" t="n">
        <f aca="false">'Profiles 8760'!F1684</f>
        <v>0</v>
      </c>
      <c r="E1695" s="0" t="n">
        <f aca="false">'Profiles 8760'!G1684</f>
        <v>0.377015</v>
      </c>
      <c r="F1695" s="0" t="n">
        <f aca="false">D1695*Assumptions!$C$11*$B$7+E1695*Assumptions!$C$12*$B$8</f>
        <v>15.4199135</v>
      </c>
      <c r="G1695" s="0" t="n">
        <f aca="false">C1695*Assumptions!$C$15</f>
        <v>0</v>
      </c>
      <c r="H1695" s="0" t="n">
        <f aca="false">MIN(F1695,G1695)</f>
        <v>0</v>
      </c>
      <c r="I1695" s="0" t="n">
        <f aca="false">IF(C1695=1,MIN(G1695-H1695,Assumptions!$C$13,P1694),0)</f>
        <v>0</v>
      </c>
      <c r="J1695" s="0" t="n">
        <f aca="false">H1695+I1695</f>
        <v>0</v>
      </c>
      <c r="K1695" s="0" t="n">
        <f aca="false">MIN(IF(C1695=1,F1695-H1695,F1695),Assumptions!$C$13,MAX(0,($B$5-P1694)/$B$6))</f>
        <v>15.4199135</v>
      </c>
      <c r="L1695" s="0" t="n">
        <f aca="false">IF(C1695=1,0,MIN(F1695-K1695,Assumptions!$C$15,MAX(0,$B$10-O1694-M1695)))</f>
        <v>0</v>
      </c>
      <c r="M1695" s="0" t="n">
        <f aca="false">'Profiles 8760'!H1684</f>
        <v>236000</v>
      </c>
      <c r="N1695" s="0" t="n">
        <f aca="false">J1695+L1695</f>
        <v>0</v>
      </c>
      <c r="O1695" s="0" t="n">
        <f aca="false">O1694+N1695</f>
        <v>143401.914293325</v>
      </c>
      <c r="P1695" s="0" t="n">
        <f aca="false">MIN($B$5,P1694+K1695*$B$6-I1695)</f>
        <v>226.4295492206</v>
      </c>
      <c r="Q1695" s="0" t="n">
        <f aca="false">MAX(0,F1695-H1695-K1695-L1695)</f>
        <v>0</v>
      </c>
    </row>
    <row r="1696" customFormat="false" ht="15" hidden="false" customHeight="false" outlineLevel="0" collapsed="false">
      <c r="A1696" s="0" t="n">
        <f aca="false">'Profiles 8760'!A1685</f>
        <v>1683</v>
      </c>
      <c r="B1696" s="0" t="n">
        <f aca="false">'Profiles 8760'!B1685</f>
        <v>3</v>
      </c>
      <c r="C1696" s="0" t="n">
        <f aca="false">'Profiles 8760'!E1685</f>
        <v>0</v>
      </c>
      <c r="D1696" s="0" t="n">
        <f aca="false">'Profiles 8760'!F1685</f>
        <v>0</v>
      </c>
      <c r="E1696" s="0" t="n">
        <f aca="false">'Profiles 8760'!G1685</f>
        <v>0.433158</v>
      </c>
      <c r="F1696" s="0" t="n">
        <f aca="false">D1696*Assumptions!$C$11*$B$7+E1696*Assumptions!$C$12*$B$8</f>
        <v>17.7161622</v>
      </c>
      <c r="G1696" s="0" t="n">
        <f aca="false">C1696*Assumptions!$C$15</f>
        <v>0</v>
      </c>
      <c r="H1696" s="0" t="n">
        <f aca="false">MIN(F1696,G1696)</f>
        <v>0</v>
      </c>
      <c r="I1696" s="0" t="n">
        <f aca="false">IF(C1696=1,MIN(G1696-H1696,Assumptions!$C$13,P1695),0)</f>
        <v>0</v>
      </c>
      <c r="J1696" s="0" t="n">
        <f aca="false">H1696+I1696</f>
        <v>0</v>
      </c>
      <c r="K1696" s="0" t="n">
        <f aca="false">MIN(IF(C1696=1,F1696-H1696,F1696),Assumptions!$C$13,MAX(0,($B$5-P1695)/$B$6))</f>
        <v>17.7161622</v>
      </c>
      <c r="L1696" s="0" t="n">
        <f aca="false">IF(C1696=1,0,MIN(F1696-K1696,Assumptions!$C$15,MAX(0,$B$10-O1695-M1696)))</f>
        <v>0</v>
      </c>
      <c r="M1696" s="0" t="n">
        <f aca="false">'Profiles 8760'!H1685</f>
        <v>236000</v>
      </c>
      <c r="N1696" s="0" t="n">
        <f aca="false">J1696+L1696</f>
        <v>0</v>
      </c>
      <c r="O1696" s="0" t="n">
        <f aca="false">O1695+N1696</f>
        <v>143401.914293325</v>
      </c>
      <c r="P1696" s="0" t="n">
        <f aca="false">MIN($B$5,P1695+K1696*$B$6-I1696)</f>
        <v>241.78591861556</v>
      </c>
      <c r="Q1696" s="0" t="n">
        <f aca="false">MAX(0,F1696-H1696-K1696-L1696)</f>
        <v>0</v>
      </c>
    </row>
    <row r="1697" customFormat="false" ht="15" hidden="false" customHeight="false" outlineLevel="0" collapsed="false">
      <c r="A1697" s="0" t="n">
        <f aca="false">'Profiles 8760'!A1686</f>
        <v>1684</v>
      </c>
      <c r="B1697" s="0" t="n">
        <f aca="false">'Profiles 8760'!B1686</f>
        <v>3</v>
      </c>
      <c r="C1697" s="0" t="n">
        <f aca="false">'Profiles 8760'!E1686</f>
        <v>0</v>
      </c>
      <c r="D1697" s="0" t="n">
        <f aca="false">'Profiles 8760'!F1686</f>
        <v>0</v>
      </c>
      <c r="E1697" s="0" t="n">
        <f aca="false">'Profiles 8760'!G1686</f>
        <v>0.334882</v>
      </c>
      <c r="F1697" s="0" t="n">
        <f aca="false">D1697*Assumptions!$C$11*$B$7+E1697*Assumptions!$C$12*$B$8</f>
        <v>13.6966738</v>
      </c>
      <c r="G1697" s="0" t="n">
        <f aca="false">C1697*Assumptions!$C$15</f>
        <v>0</v>
      </c>
      <c r="H1697" s="0" t="n">
        <f aca="false">MIN(F1697,G1697)</f>
        <v>0</v>
      </c>
      <c r="I1697" s="0" t="n">
        <f aca="false">IF(C1697=1,MIN(G1697-H1697,Assumptions!$C$13,P1696),0)</f>
        <v>0</v>
      </c>
      <c r="J1697" s="0" t="n">
        <f aca="false">H1697+I1697</f>
        <v>0</v>
      </c>
      <c r="K1697" s="0" t="n">
        <f aca="false">MIN(IF(C1697=1,F1697-H1697,F1697),Assumptions!$C$13,MAX(0,($B$5-P1696)/$B$6))</f>
        <v>13.6966738</v>
      </c>
      <c r="L1697" s="0" t="n">
        <f aca="false">IF(C1697=1,0,MIN(F1697-K1697,Assumptions!$C$15,MAX(0,$B$10-O1696-M1697)))</f>
        <v>0</v>
      </c>
      <c r="M1697" s="0" t="n">
        <f aca="false">'Profiles 8760'!H1686</f>
        <v>236000</v>
      </c>
      <c r="N1697" s="0" t="n">
        <f aca="false">J1697+L1697</f>
        <v>0</v>
      </c>
      <c r="O1697" s="0" t="n">
        <f aca="false">O1696+N1697</f>
        <v>143401.914293325</v>
      </c>
      <c r="P1697" s="0" t="n">
        <f aca="false">MIN($B$5,P1696+K1697*$B$6-I1697)</f>
        <v>253.6581954654</v>
      </c>
      <c r="Q1697" s="0" t="n">
        <f aca="false">MAX(0,F1697-H1697-K1697-L1697)</f>
        <v>0</v>
      </c>
    </row>
    <row r="1698" customFormat="false" ht="15" hidden="false" customHeight="false" outlineLevel="0" collapsed="false">
      <c r="A1698" s="0" t="n">
        <f aca="false">'Profiles 8760'!A1687</f>
        <v>1685</v>
      </c>
      <c r="B1698" s="0" t="n">
        <f aca="false">'Profiles 8760'!B1687</f>
        <v>3</v>
      </c>
      <c r="C1698" s="0" t="n">
        <f aca="false">'Profiles 8760'!E1687</f>
        <v>0</v>
      </c>
      <c r="D1698" s="0" t="n">
        <f aca="false">'Profiles 8760'!F1687</f>
        <v>0</v>
      </c>
      <c r="E1698" s="0" t="n">
        <f aca="false">'Profiles 8760'!G1687</f>
        <v>0.565409</v>
      </c>
      <c r="F1698" s="0" t="n">
        <f aca="false">D1698*Assumptions!$C$11*$B$7+E1698*Assumptions!$C$12*$B$8</f>
        <v>23.1252281</v>
      </c>
      <c r="G1698" s="0" t="n">
        <f aca="false">C1698*Assumptions!$C$15</f>
        <v>0</v>
      </c>
      <c r="H1698" s="0" t="n">
        <f aca="false">MIN(F1698,G1698)</f>
        <v>0</v>
      </c>
      <c r="I1698" s="0" t="n">
        <f aca="false">IF(C1698=1,MIN(G1698-H1698,Assumptions!$C$13,P1697),0)</f>
        <v>0</v>
      </c>
      <c r="J1698" s="0" t="n">
        <f aca="false">H1698+I1698</f>
        <v>0</v>
      </c>
      <c r="K1698" s="0" t="n">
        <f aca="false">MIN(IF(C1698=1,F1698-H1698,F1698),Assumptions!$C$13,MAX(0,($B$5-P1697)/$B$6))</f>
        <v>23.1252281</v>
      </c>
      <c r="L1698" s="0" t="n">
        <f aca="false">IF(C1698=1,0,MIN(F1698-K1698,Assumptions!$C$15,MAX(0,$B$10-O1697-M1698)))</f>
        <v>0</v>
      </c>
      <c r="M1698" s="0" t="n">
        <f aca="false">'Profiles 8760'!H1687</f>
        <v>236000</v>
      </c>
      <c r="N1698" s="0" t="n">
        <f aca="false">J1698+L1698</f>
        <v>0</v>
      </c>
      <c r="O1698" s="0" t="n">
        <f aca="false">O1697+N1698</f>
        <v>143401.914293325</v>
      </c>
      <c r="P1698" s="0" t="n">
        <f aca="false">MIN($B$5,P1697+K1698*$B$6-I1698)</f>
        <v>273.70314318248</v>
      </c>
      <c r="Q1698" s="0" t="n">
        <f aca="false">MAX(0,F1698-H1698-K1698-L1698)</f>
        <v>0</v>
      </c>
    </row>
    <row r="1699" customFormat="false" ht="15" hidden="false" customHeight="false" outlineLevel="0" collapsed="false">
      <c r="A1699" s="0" t="n">
        <f aca="false">'Profiles 8760'!A1688</f>
        <v>1686</v>
      </c>
      <c r="B1699" s="0" t="n">
        <f aca="false">'Profiles 8760'!B1688</f>
        <v>3</v>
      </c>
      <c r="C1699" s="0" t="n">
        <f aca="false">'Profiles 8760'!E1688</f>
        <v>0</v>
      </c>
      <c r="D1699" s="0" t="n">
        <f aca="false">'Profiles 8760'!F1688</f>
        <v>0</v>
      </c>
      <c r="E1699" s="0" t="n">
        <f aca="false">'Profiles 8760'!G1688</f>
        <v>0.577239</v>
      </c>
      <c r="F1699" s="0" t="n">
        <f aca="false">D1699*Assumptions!$C$11*$B$7+E1699*Assumptions!$C$12*$B$8</f>
        <v>23.6090751</v>
      </c>
      <c r="G1699" s="0" t="n">
        <f aca="false">C1699*Assumptions!$C$15</f>
        <v>0</v>
      </c>
      <c r="H1699" s="0" t="n">
        <f aca="false">MIN(F1699,G1699)</f>
        <v>0</v>
      </c>
      <c r="I1699" s="0" t="n">
        <f aca="false">IF(C1699=1,MIN(G1699-H1699,Assumptions!$C$13,P1698),0)</f>
        <v>0</v>
      </c>
      <c r="J1699" s="0" t="n">
        <f aca="false">H1699+I1699</f>
        <v>0</v>
      </c>
      <c r="K1699" s="0" t="n">
        <f aca="false">MIN(IF(C1699=1,F1699-H1699,F1699),Assumptions!$C$13,MAX(0,($B$5-P1698)/$B$6))</f>
        <v>23.6090751</v>
      </c>
      <c r="L1699" s="0" t="n">
        <f aca="false">IF(C1699=1,0,MIN(F1699-K1699,Assumptions!$C$15,MAX(0,$B$10-O1698-M1699)))</f>
        <v>0</v>
      </c>
      <c r="M1699" s="0" t="n">
        <f aca="false">'Profiles 8760'!H1688</f>
        <v>236000</v>
      </c>
      <c r="N1699" s="0" t="n">
        <f aca="false">J1699+L1699</f>
        <v>0</v>
      </c>
      <c r="O1699" s="0" t="n">
        <f aca="false">O1698+N1699</f>
        <v>143401.914293325</v>
      </c>
      <c r="P1699" s="0" t="n">
        <f aca="false">MIN($B$5,P1698+K1699*$B$6-I1699)</f>
        <v>294.16748947916</v>
      </c>
      <c r="Q1699" s="0" t="n">
        <f aca="false">MAX(0,F1699-H1699-K1699-L1699)</f>
        <v>0</v>
      </c>
    </row>
    <row r="1700" customFormat="false" ht="15" hidden="false" customHeight="false" outlineLevel="0" collapsed="false">
      <c r="A1700" s="0" t="n">
        <f aca="false">'Profiles 8760'!A1689</f>
        <v>1687</v>
      </c>
      <c r="B1700" s="0" t="n">
        <f aca="false">'Profiles 8760'!B1689</f>
        <v>3</v>
      </c>
      <c r="C1700" s="0" t="n">
        <f aca="false">'Profiles 8760'!E1689</f>
        <v>0</v>
      </c>
      <c r="D1700" s="0" t="n">
        <f aca="false">'Profiles 8760'!F1689</f>
        <v>0</v>
      </c>
      <c r="E1700" s="0" t="n">
        <f aca="false">'Profiles 8760'!G1689</f>
        <v>0.507598</v>
      </c>
      <c r="F1700" s="0" t="n">
        <f aca="false">D1700*Assumptions!$C$11*$B$7+E1700*Assumptions!$C$12*$B$8</f>
        <v>20.7607582</v>
      </c>
      <c r="G1700" s="0" t="n">
        <f aca="false">C1700*Assumptions!$C$15</f>
        <v>0</v>
      </c>
      <c r="H1700" s="0" t="n">
        <f aca="false">MIN(F1700,G1700)</f>
        <v>0</v>
      </c>
      <c r="I1700" s="0" t="n">
        <f aca="false">IF(C1700=1,MIN(G1700-H1700,Assumptions!$C$13,P1699),0)</f>
        <v>0</v>
      </c>
      <c r="J1700" s="0" t="n">
        <f aca="false">H1700+I1700</f>
        <v>0</v>
      </c>
      <c r="K1700" s="0" t="n">
        <f aca="false">MIN(IF(C1700=1,F1700-H1700,F1700),Assumptions!$C$13,MAX(0,($B$5-P1699)/$B$6))</f>
        <v>20.7607582</v>
      </c>
      <c r="L1700" s="0" t="n">
        <f aca="false">IF(C1700=1,0,MIN(F1700-K1700,Assumptions!$C$15,MAX(0,$B$10-O1699-M1700)))</f>
        <v>0</v>
      </c>
      <c r="M1700" s="0" t="n">
        <f aca="false">'Profiles 8760'!H1689</f>
        <v>236000</v>
      </c>
      <c r="N1700" s="0" t="n">
        <f aca="false">J1700+L1700</f>
        <v>0</v>
      </c>
      <c r="O1700" s="0" t="n">
        <f aca="false">O1699+N1700</f>
        <v>143401.914293325</v>
      </c>
      <c r="P1700" s="0" t="n">
        <f aca="false">MIN($B$5,P1699+K1700*$B$6-I1700)</f>
        <v>312.16291468692</v>
      </c>
      <c r="Q1700" s="0" t="n">
        <f aca="false">MAX(0,F1700-H1700-K1700-L1700)</f>
        <v>0</v>
      </c>
    </row>
    <row r="1701" customFormat="false" ht="15" hidden="false" customHeight="false" outlineLevel="0" collapsed="false">
      <c r="A1701" s="0" t="n">
        <f aca="false">'Profiles 8760'!A1690</f>
        <v>1688</v>
      </c>
      <c r="B1701" s="0" t="n">
        <f aca="false">'Profiles 8760'!B1690</f>
        <v>3</v>
      </c>
      <c r="C1701" s="0" t="n">
        <f aca="false">'Profiles 8760'!E1690</f>
        <v>1</v>
      </c>
      <c r="D1701" s="0" t="n">
        <f aca="false">'Profiles 8760'!F1690</f>
        <v>0.23125</v>
      </c>
      <c r="E1701" s="0" t="n">
        <f aca="false">'Profiles 8760'!G1690</f>
        <v>0.389105</v>
      </c>
      <c r="F1701" s="0" t="n">
        <f aca="false">D1701*Assumptions!$C$11*$B$7+E1701*Assumptions!$C$12*$B$8</f>
        <v>82.6993945</v>
      </c>
      <c r="G1701" s="0" t="n">
        <f aca="false">C1701*Assumptions!$C$15</f>
        <v>200</v>
      </c>
      <c r="H1701" s="0" t="n">
        <f aca="false">MIN(F1701,G1701)</f>
        <v>82.6993945</v>
      </c>
      <c r="I1701" s="0" t="n">
        <f aca="false">IF(C1701=1,MIN(G1701-H1701,Assumptions!$C$13,P1700),0)</f>
        <v>117.3006055</v>
      </c>
      <c r="J1701" s="0" t="n">
        <f aca="false">H1701+I1701</f>
        <v>200</v>
      </c>
      <c r="K1701" s="0" t="n">
        <f aca="false">MIN(IF(C1701=1,F1701-H1701,F1701),Assumptions!$C$13,MAX(0,($B$5-P1700)/$B$6))</f>
        <v>0</v>
      </c>
      <c r="L1701" s="0" t="n">
        <f aca="false">IF(C1701=1,0,MIN(F1701-K1701,Assumptions!$C$15,MAX(0,$B$10-O1700-M1701)))</f>
        <v>0</v>
      </c>
      <c r="M1701" s="0" t="n">
        <f aca="false">'Profiles 8760'!H1690</f>
        <v>235800</v>
      </c>
      <c r="N1701" s="0" t="n">
        <f aca="false">J1701+L1701</f>
        <v>200</v>
      </c>
      <c r="O1701" s="0" t="n">
        <f aca="false">O1700+N1701</f>
        <v>143601.914293325</v>
      </c>
      <c r="P1701" s="0" t="n">
        <f aca="false">MIN($B$5,P1700+K1701*$B$6-I1701)</f>
        <v>194.86230918692</v>
      </c>
      <c r="Q1701" s="0" t="n">
        <f aca="false">MAX(0,F1701-H1701-K1701-L1701)</f>
        <v>0</v>
      </c>
    </row>
    <row r="1702" customFormat="false" ht="15" hidden="false" customHeight="false" outlineLevel="0" collapsed="false">
      <c r="A1702" s="0" t="n">
        <f aca="false">'Profiles 8760'!A1691</f>
        <v>1689</v>
      </c>
      <c r="B1702" s="0" t="n">
        <f aca="false">'Profiles 8760'!B1691</f>
        <v>3</v>
      </c>
      <c r="C1702" s="0" t="n">
        <f aca="false">'Profiles 8760'!E1691</f>
        <v>1</v>
      </c>
      <c r="D1702" s="0" t="n">
        <f aca="false">'Profiles 8760'!F1691</f>
        <v>0.56253</v>
      </c>
      <c r="E1702" s="0" t="n">
        <f aca="false">'Profiles 8760'!G1691</f>
        <v>0.36009</v>
      </c>
      <c r="F1702" s="0" t="n">
        <f aca="false">D1702*Assumptions!$C$11*$B$7+E1702*Assumptions!$C$12*$B$8</f>
        <v>177.186345</v>
      </c>
      <c r="G1702" s="0" t="n">
        <f aca="false">C1702*Assumptions!$C$15</f>
        <v>200</v>
      </c>
      <c r="H1702" s="0" t="n">
        <f aca="false">MIN(F1702,G1702)</f>
        <v>177.186345</v>
      </c>
      <c r="I1702" s="0" t="n">
        <f aca="false">IF(C1702=1,MIN(G1702-H1702,Assumptions!$C$13,P1701),0)</f>
        <v>22.813655</v>
      </c>
      <c r="J1702" s="0" t="n">
        <f aca="false">H1702+I1702</f>
        <v>200</v>
      </c>
      <c r="K1702" s="0" t="n">
        <f aca="false">MIN(IF(C1702=1,F1702-H1702,F1702),Assumptions!$C$13,MAX(0,($B$5-P1701)/$B$6))</f>
        <v>0</v>
      </c>
      <c r="L1702" s="0" t="n">
        <f aca="false">IF(C1702=1,0,MIN(F1702-K1702,Assumptions!$C$15,MAX(0,$B$10-O1701-M1702)))</f>
        <v>0</v>
      </c>
      <c r="M1702" s="0" t="n">
        <f aca="false">'Profiles 8760'!H1691</f>
        <v>235600</v>
      </c>
      <c r="N1702" s="0" t="n">
        <f aca="false">J1702+L1702</f>
        <v>200</v>
      </c>
      <c r="O1702" s="0" t="n">
        <f aca="false">O1701+N1702</f>
        <v>143801.914293325</v>
      </c>
      <c r="P1702" s="0" t="n">
        <f aca="false">MIN($B$5,P1701+K1702*$B$6-I1702)</f>
        <v>172.04865418692</v>
      </c>
      <c r="Q1702" s="0" t="n">
        <f aca="false">MAX(0,F1702-H1702-K1702-L1702)</f>
        <v>0</v>
      </c>
    </row>
    <row r="1703" customFormat="false" ht="15" hidden="false" customHeight="false" outlineLevel="0" collapsed="false">
      <c r="A1703" s="0" t="n">
        <f aca="false">'Profiles 8760'!A1692</f>
        <v>1690</v>
      </c>
      <c r="B1703" s="0" t="n">
        <f aca="false">'Profiles 8760'!B1692</f>
        <v>3</v>
      </c>
      <c r="C1703" s="0" t="n">
        <f aca="false">'Profiles 8760'!E1692</f>
        <v>0</v>
      </c>
      <c r="D1703" s="0" t="n">
        <f aca="false">'Profiles 8760'!F1692</f>
        <v>0.898134</v>
      </c>
      <c r="E1703" s="0" t="n">
        <f aca="false">'Profiles 8760'!G1692</f>
        <v>0.310613</v>
      </c>
      <c r="F1703" s="0" t="n">
        <f aca="false">D1703*Assumptions!$C$11*$B$7+E1703*Assumptions!$C$12*$B$8</f>
        <v>272.0851709</v>
      </c>
      <c r="G1703" s="0" t="n">
        <f aca="false">C1703*Assumptions!$C$15</f>
        <v>0</v>
      </c>
      <c r="H1703" s="0" t="n">
        <f aca="false">MIN(F1703,G1703)</f>
        <v>0</v>
      </c>
      <c r="I1703" s="0" t="n">
        <f aca="false">IF(C1703=1,MIN(G1703-H1703,Assumptions!$C$13,P1702),0)</f>
        <v>0</v>
      </c>
      <c r="J1703" s="0" t="n">
        <f aca="false">H1703+I1703</f>
        <v>0</v>
      </c>
      <c r="K1703" s="0" t="n">
        <f aca="false">MIN(IF(C1703=1,F1703-H1703,F1703),Assumptions!$C$13,MAX(0,($B$5-P1702)/$B$6))</f>
        <v>180</v>
      </c>
      <c r="L1703" s="0" t="n">
        <f aca="false">IF(C1703=1,0,MIN(F1703-K1703,Assumptions!$C$15,MAX(0,$B$10-O1702-M1703)))</f>
        <v>92.0851709</v>
      </c>
      <c r="M1703" s="0" t="n">
        <f aca="false">'Profiles 8760'!H1692</f>
        <v>235600</v>
      </c>
      <c r="N1703" s="0" t="n">
        <f aca="false">J1703+L1703</f>
        <v>92.0851709</v>
      </c>
      <c r="O1703" s="0" t="n">
        <f aca="false">O1702+N1703</f>
        <v>143893.999464225</v>
      </c>
      <c r="P1703" s="0" t="n">
        <f aca="false">MIN($B$5,P1702+K1703*$B$6-I1703)</f>
        <v>328.07265418692</v>
      </c>
      <c r="Q1703" s="0" t="n">
        <f aca="false">MAX(0,F1703-H1703-K1703-L1703)</f>
        <v>0</v>
      </c>
    </row>
    <row r="1704" customFormat="false" ht="15" hidden="false" customHeight="false" outlineLevel="0" collapsed="false">
      <c r="A1704" s="0" t="n">
        <f aca="false">'Profiles 8760'!A1693</f>
        <v>1691</v>
      </c>
      <c r="B1704" s="0" t="n">
        <f aca="false">'Profiles 8760'!B1693</f>
        <v>3</v>
      </c>
      <c r="C1704" s="0" t="n">
        <f aca="false">'Profiles 8760'!E1693</f>
        <v>0</v>
      </c>
      <c r="D1704" s="0" t="n">
        <f aca="false">'Profiles 8760'!F1693</f>
        <v>1</v>
      </c>
      <c r="E1704" s="0" t="n">
        <f aca="false">'Profiles 8760'!G1693</f>
        <v>0.358776</v>
      </c>
      <c r="F1704" s="0" t="n">
        <f aca="false">D1704*Assumptions!$C$11*$B$7+E1704*Assumptions!$C$12*$B$8</f>
        <v>303.4739384</v>
      </c>
      <c r="G1704" s="0" t="n">
        <f aca="false">C1704*Assumptions!$C$15</f>
        <v>0</v>
      </c>
      <c r="H1704" s="0" t="n">
        <f aca="false">MIN(F1704,G1704)</f>
        <v>0</v>
      </c>
      <c r="I1704" s="0" t="n">
        <f aca="false">IF(C1704=1,MIN(G1704-H1704,Assumptions!$C$13,P1703),0)</f>
        <v>0</v>
      </c>
      <c r="J1704" s="0" t="n">
        <f aca="false">H1704+I1704</f>
        <v>0</v>
      </c>
      <c r="K1704" s="0" t="n">
        <f aca="false">MIN(IF(C1704=1,F1704-H1704,F1704),Assumptions!$C$13,MAX(0,($B$5-P1703)/$B$6))</f>
        <v>180</v>
      </c>
      <c r="L1704" s="0" t="n">
        <f aca="false">IF(C1704=1,0,MIN(F1704-K1704,Assumptions!$C$15,MAX(0,$B$10-O1703-M1704)))</f>
        <v>123.4739384</v>
      </c>
      <c r="M1704" s="0" t="n">
        <f aca="false">'Profiles 8760'!H1693</f>
        <v>235600</v>
      </c>
      <c r="N1704" s="0" t="n">
        <f aca="false">J1704+L1704</f>
        <v>123.4739384</v>
      </c>
      <c r="O1704" s="0" t="n">
        <f aca="false">O1703+N1704</f>
        <v>144017.473402625</v>
      </c>
      <c r="P1704" s="0" t="n">
        <f aca="false">MIN($B$5,P1703+K1704*$B$6-I1704)</f>
        <v>484.09665418692</v>
      </c>
      <c r="Q1704" s="0" t="n">
        <f aca="false">MAX(0,F1704-H1704-K1704-L1704)</f>
        <v>0</v>
      </c>
    </row>
    <row r="1705" customFormat="false" ht="15" hidden="false" customHeight="false" outlineLevel="0" collapsed="false">
      <c r="A1705" s="0" t="n">
        <f aca="false">'Profiles 8760'!A1694</f>
        <v>1692</v>
      </c>
      <c r="B1705" s="0" t="n">
        <f aca="false">'Profiles 8760'!B1694</f>
        <v>3</v>
      </c>
      <c r="C1705" s="0" t="n">
        <f aca="false">'Profiles 8760'!E1694</f>
        <v>0</v>
      </c>
      <c r="D1705" s="0" t="n">
        <f aca="false">'Profiles 8760'!F1694</f>
        <v>1</v>
      </c>
      <c r="E1705" s="0" t="n">
        <f aca="false">'Profiles 8760'!G1694</f>
        <v>0.482094</v>
      </c>
      <c r="F1705" s="0" t="n">
        <f aca="false">D1705*Assumptions!$C$11*$B$7+E1705*Assumptions!$C$12*$B$8</f>
        <v>308.5176446</v>
      </c>
      <c r="G1705" s="0" t="n">
        <f aca="false">C1705*Assumptions!$C$15</f>
        <v>0</v>
      </c>
      <c r="H1705" s="0" t="n">
        <f aca="false">MIN(F1705,G1705)</f>
        <v>0</v>
      </c>
      <c r="I1705" s="0" t="n">
        <f aca="false">IF(C1705=1,MIN(G1705-H1705,Assumptions!$C$13,P1704),0)</f>
        <v>0</v>
      </c>
      <c r="J1705" s="0" t="n">
        <f aca="false">H1705+I1705</f>
        <v>0</v>
      </c>
      <c r="K1705" s="0" t="n">
        <f aca="false">MIN(IF(C1705=1,F1705-H1705,F1705),Assumptions!$C$13,MAX(0,($B$5-P1704)/$B$6))</f>
        <v>30.8183500381634</v>
      </c>
      <c r="L1705" s="0" t="n">
        <f aca="false">IF(C1705=1,0,MIN(F1705-K1705,Assumptions!$C$15,MAX(0,$B$10-O1704-M1705)))</f>
        <v>200</v>
      </c>
      <c r="M1705" s="0" t="n">
        <f aca="false">'Profiles 8760'!H1694</f>
        <v>235600</v>
      </c>
      <c r="N1705" s="0" t="n">
        <f aca="false">J1705+L1705</f>
        <v>200</v>
      </c>
      <c r="O1705" s="0" t="n">
        <f aca="false">O1704+N1705</f>
        <v>144217.473402625</v>
      </c>
      <c r="P1705" s="0" t="n">
        <f aca="false">MIN($B$5,P1704+K1705*$B$6-I1705)</f>
        <v>510.81</v>
      </c>
      <c r="Q1705" s="0" t="n">
        <f aca="false">MAX(0,F1705-H1705-K1705-L1705)</f>
        <v>77.6992945618367</v>
      </c>
    </row>
    <row r="1706" customFormat="false" ht="15" hidden="false" customHeight="false" outlineLevel="0" collapsed="false">
      <c r="A1706" s="0" t="n">
        <f aca="false">'Profiles 8760'!A1695</f>
        <v>1693</v>
      </c>
      <c r="B1706" s="0" t="n">
        <f aca="false">'Profiles 8760'!B1695</f>
        <v>3</v>
      </c>
      <c r="C1706" s="0" t="n">
        <f aca="false">'Profiles 8760'!E1695</f>
        <v>0</v>
      </c>
      <c r="D1706" s="0" t="n">
        <f aca="false">'Profiles 8760'!F1695</f>
        <v>1</v>
      </c>
      <c r="E1706" s="0" t="n">
        <f aca="false">'Profiles 8760'!G1695</f>
        <v>0.501321</v>
      </c>
      <c r="F1706" s="0" t="n">
        <f aca="false">D1706*Assumptions!$C$11*$B$7+E1706*Assumptions!$C$12*$B$8</f>
        <v>309.3040289</v>
      </c>
      <c r="G1706" s="0" t="n">
        <f aca="false">C1706*Assumptions!$C$15</f>
        <v>0</v>
      </c>
      <c r="H1706" s="0" t="n">
        <f aca="false">MIN(F1706,G1706)</f>
        <v>0</v>
      </c>
      <c r="I1706" s="0" t="n">
        <f aca="false">IF(C1706=1,MIN(G1706-H1706,Assumptions!$C$13,P1705),0)</f>
        <v>0</v>
      </c>
      <c r="J1706" s="0" t="n">
        <f aca="false">H1706+I1706</f>
        <v>0</v>
      </c>
      <c r="K1706" s="0" t="n">
        <f aca="false">MIN(IF(C1706=1,F1706-H1706,F1706),Assumptions!$C$13,MAX(0,($B$5-P1705)/$B$6))</f>
        <v>0</v>
      </c>
      <c r="L1706" s="0" t="n">
        <f aca="false">IF(C1706=1,0,MIN(F1706-K1706,Assumptions!$C$15,MAX(0,$B$10-O1705-M1706)))</f>
        <v>200</v>
      </c>
      <c r="M1706" s="0" t="n">
        <f aca="false">'Profiles 8760'!H1695</f>
        <v>235600</v>
      </c>
      <c r="N1706" s="0" t="n">
        <f aca="false">J1706+L1706</f>
        <v>200</v>
      </c>
      <c r="O1706" s="0" t="n">
        <f aca="false">O1705+N1706</f>
        <v>144417.473402625</v>
      </c>
      <c r="P1706" s="0" t="n">
        <f aca="false">MIN($B$5,P1705+K1706*$B$6-I1706)</f>
        <v>510.81</v>
      </c>
      <c r="Q1706" s="0" t="n">
        <f aca="false">MAX(0,F1706-H1706-K1706-L1706)</f>
        <v>109.3040289</v>
      </c>
    </row>
    <row r="1707" customFormat="false" ht="15" hidden="false" customHeight="false" outlineLevel="0" collapsed="false">
      <c r="A1707" s="0" t="n">
        <f aca="false">'Profiles 8760'!A1696</f>
        <v>1694</v>
      </c>
      <c r="B1707" s="0" t="n">
        <f aca="false">'Profiles 8760'!B1696</f>
        <v>3</v>
      </c>
      <c r="C1707" s="0" t="n">
        <f aca="false">'Profiles 8760'!E1696</f>
        <v>0</v>
      </c>
      <c r="D1707" s="0" t="n">
        <f aca="false">'Profiles 8760'!F1696</f>
        <v>1</v>
      </c>
      <c r="E1707" s="0" t="n">
        <f aca="false">'Profiles 8760'!G1696</f>
        <v>0.521404</v>
      </c>
      <c r="F1707" s="0" t="n">
        <f aca="false">D1707*Assumptions!$C$11*$B$7+E1707*Assumptions!$C$12*$B$8</f>
        <v>310.1254236</v>
      </c>
      <c r="G1707" s="0" t="n">
        <f aca="false">C1707*Assumptions!$C$15</f>
        <v>0</v>
      </c>
      <c r="H1707" s="0" t="n">
        <f aca="false">MIN(F1707,G1707)</f>
        <v>0</v>
      </c>
      <c r="I1707" s="0" t="n">
        <f aca="false">IF(C1707=1,MIN(G1707-H1707,Assumptions!$C$13,P1706),0)</f>
        <v>0</v>
      </c>
      <c r="J1707" s="0" t="n">
        <f aca="false">H1707+I1707</f>
        <v>0</v>
      </c>
      <c r="K1707" s="0" t="n">
        <f aca="false">MIN(IF(C1707=1,F1707-H1707,F1707),Assumptions!$C$13,MAX(0,($B$5-P1706)/$B$6))</f>
        <v>0</v>
      </c>
      <c r="L1707" s="0" t="n">
        <f aca="false">IF(C1707=1,0,MIN(F1707-K1707,Assumptions!$C$15,MAX(0,$B$10-O1706-M1707)))</f>
        <v>200</v>
      </c>
      <c r="M1707" s="0" t="n">
        <f aca="false">'Profiles 8760'!H1696</f>
        <v>235600</v>
      </c>
      <c r="N1707" s="0" t="n">
        <f aca="false">J1707+L1707</f>
        <v>200</v>
      </c>
      <c r="O1707" s="0" t="n">
        <f aca="false">O1706+N1707</f>
        <v>144617.473402625</v>
      </c>
      <c r="P1707" s="0" t="n">
        <f aca="false">MIN($B$5,P1706+K1707*$B$6-I1707)</f>
        <v>510.81</v>
      </c>
      <c r="Q1707" s="0" t="n">
        <f aca="false">MAX(0,F1707-H1707-K1707-L1707)</f>
        <v>110.1254236</v>
      </c>
    </row>
    <row r="1708" customFormat="false" ht="15" hidden="false" customHeight="false" outlineLevel="0" collapsed="false">
      <c r="A1708" s="0" t="n">
        <f aca="false">'Profiles 8760'!A1697</f>
        <v>1695</v>
      </c>
      <c r="B1708" s="0" t="n">
        <f aca="false">'Profiles 8760'!B1697</f>
        <v>3</v>
      </c>
      <c r="C1708" s="0" t="n">
        <f aca="false">'Profiles 8760'!E1697</f>
        <v>0</v>
      </c>
      <c r="D1708" s="0" t="n">
        <f aca="false">'Profiles 8760'!F1697</f>
        <v>1</v>
      </c>
      <c r="E1708" s="0" t="n">
        <f aca="false">'Profiles 8760'!G1697</f>
        <v>0.854468</v>
      </c>
      <c r="F1708" s="0" t="n">
        <f aca="false">D1708*Assumptions!$C$11*$B$7+E1708*Assumptions!$C$12*$B$8</f>
        <v>323.7477412</v>
      </c>
      <c r="G1708" s="0" t="n">
        <f aca="false">C1708*Assumptions!$C$15</f>
        <v>0</v>
      </c>
      <c r="H1708" s="0" t="n">
        <f aca="false">MIN(F1708,G1708)</f>
        <v>0</v>
      </c>
      <c r="I1708" s="0" t="n">
        <f aca="false">IF(C1708=1,MIN(G1708-H1708,Assumptions!$C$13,P1707),0)</f>
        <v>0</v>
      </c>
      <c r="J1708" s="0" t="n">
        <f aca="false">H1708+I1708</f>
        <v>0</v>
      </c>
      <c r="K1708" s="0" t="n">
        <f aca="false">MIN(IF(C1708=1,F1708-H1708,F1708),Assumptions!$C$13,MAX(0,($B$5-P1707)/$B$6))</f>
        <v>0</v>
      </c>
      <c r="L1708" s="0" t="n">
        <f aca="false">IF(C1708=1,0,MIN(F1708-K1708,Assumptions!$C$15,MAX(0,$B$10-O1707-M1708)))</f>
        <v>200</v>
      </c>
      <c r="M1708" s="0" t="n">
        <f aca="false">'Profiles 8760'!H1697</f>
        <v>235600</v>
      </c>
      <c r="N1708" s="0" t="n">
        <f aca="false">J1708+L1708</f>
        <v>200</v>
      </c>
      <c r="O1708" s="0" t="n">
        <f aca="false">O1707+N1708</f>
        <v>144817.473402625</v>
      </c>
      <c r="P1708" s="0" t="n">
        <f aca="false">MIN($B$5,P1707+K1708*$B$6-I1708)</f>
        <v>510.81</v>
      </c>
      <c r="Q1708" s="0" t="n">
        <f aca="false">MAX(0,F1708-H1708-K1708-L1708)</f>
        <v>123.7477412</v>
      </c>
    </row>
    <row r="1709" customFormat="false" ht="15" hidden="false" customHeight="false" outlineLevel="0" collapsed="false">
      <c r="A1709" s="0" t="n">
        <f aca="false">'Profiles 8760'!A1698</f>
        <v>1696</v>
      </c>
      <c r="B1709" s="0" t="n">
        <f aca="false">'Profiles 8760'!B1698</f>
        <v>3</v>
      </c>
      <c r="C1709" s="0" t="n">
        <f aca="false">'Profiles 8760'!E1698</f>
        <v>0</v>
      </c>
      <c r="D1709" s="0" t="n">
        <f aca="false">'Profiles 8760'!F1698</f>
        <v>0.898134</v>
      </c>
      <c r="E1709" s="0" t="n">
        <f aca="false">'Profiles 8760'!G1698</f>
        <v>1</v>
      </c>
      <c r="F1709" s="0" t="n">
        <f aca="false">D1709*Assumptions!$C$11*$B$7+E1709*Assumptions!$C$12*$B$8</f>
        <v>300.2810992</v>
      </c>
      <c r="G1709" s="0" t="n">
        <f aca="false">C1709*Assumptions!$C$15</f>
        <v>0</v>
      </c>
      <c r="H1709" s="0" t="n">
        <f aca="false">MIN(F1709,G1709)</f>
        <v>0</v>
      </c>
      <c r="I1709" s="0" t="n">
        <f aca="false">IF(C1709=1,MIN(G1709-H1709,Assumptions!$C$13,P1708),0)</f>
        <v>0</v>
      </c>
      <c r="J1709" s="0" t="n">
        <f aca="false">H1709+I1709</f>
        <v>0</v>
      </c>
      <c r="K1709" s="0" t="n">
        <f aca="false">MIN(IF(C1709=1,F1709-H1709,F1709),Assumptions!$C$13,MAX(0,($B$5-P1708)/$B$6))</f>
        <v>0</v>
      </c>
      <c r="L1709" s="0" t="n">
        <f aca="false">IF(C1709=1,0,MIN(F1709-K1709,Assumptions!$C$15,MAX(0,$B$10-O1708-M1709)))</f>
        <v>200</v>
      </c>
      <c r="M1709" s="0" t="n">
        <f aca="false">'Profiles 8760'!H1698</f>
        <v>235600</v>
      </c>
      <c r="N1709" s="0" t="n">
        <f aca="false">J1709+L1709</f>
        <v>200</v>
      </c>
      <c r="O1709" s="0" t="n">
        <f aca="false">O1708+N1709</f>
        <v>145017.473402625</v>
      </c>
      <c r="P1709" s="0" t="n">
        <f aca="false">MIN($B$5,P1708+K1709*$B$6-I1709)</f>
        <v>510.81</v>
      </c>
      <c r="Q1709" s="0" t="n">
        <f aca="false">MAX(0,F1709-H1709-K1709-L1709)</f>
        <v>100.2810992</v>
      </c>
    </row>
    <row r="1710" customFormat="false" ht="15" hidden="false" customHeight="false" outlineLevel="0" collapsed="false">
      <c r="A1710" s="0" t="n">
        <f aca="false">'Profiles 8760'!A1699</f>
        <v>1697</v>
      </c>
      <c r="B1710" s="0" t="n">
        <f aca="false">'Profiles 8760'!B1699</f>
        <v>3</v>
      </c>
      <c r="C1710" s="0" t="n">
        <f aca="false">'Profiles 8760'!E1699</f>
        <v>0</v>
      </c>
      <c r="D1710" s="0" t="n">
        <f aca="false">'Profiles 8760'!F1699</f>
        <v>0.56253</v>
      </c>
      <c r="E1710" s="0" t="n">
        <f aca="false">'Profiles 8760'!G1699</f>
        <v>1</v>
      </c>
      <c r="F1710" s="0" t="n">
        <f aca="false">D1710*Assumptions!$C$11*$B$7+E1710*Assumptions!$C$12*$B$8</f>
        <v>203.358664</v>
      </c>
      <c r="G1710" s="0" t="n">
        <f aca="false">C1710*Assumptions!$C$15</f>
        <v>0</v>
      </c>
      <c r="H1710" s="0" t="n">
        <f aca="false">MIN(F1710,G1710)</f>
        <v>0</v>
      </c>
      <c r="I1710" s="0" t="n">
        <f aca="false">IF(C1710=1,MIN(G1710-H1710,Assumptions!$C$13,P1709),0)</f>
        <v>0</v>
      </c>
      <c r="J1710" s="0" t="n">
        <f aca="false">H1710+I1710</f>
        <v>0</v>
      </c>
      <c r="K1710" s="0" t="n">
        <f aca="false">MIN(IF(C1710=1,F1710-H1710,F1710),Assumptions!$C$13,MAX(0,($B$5-P1709)/$B$6))</f>
        <v>0</v>
      </c>
      <c r="L1710" s="0" t="n">
        <f aca="false">IF(C1710=1,0,MIN(F1710-K1710,Assumptions!$C$15,MAX(0,$B$10-O1709-M1710)))</f>
        <v>200</v>
      </c>
      <c r="M1710" s="0" t="n">
        <f aca="false">'Profiles 8760'!H1699</f>
        <v>235600</v>
      </c>
      <c r="N1710" s="0" t="n">
        <f aca="false">J1710+L1710</f>
        <v>200</v>
      </c>
      <c r="O1710" s="0" t="n">
        <f aca="false">O1709+N1710</f>
        <v>145217.473402625</v>
      </c>
      <c r="P1710" s="0" t="n">
        <f aca="false">MIN($B$5,P1709+K1710*$B$6-I1710)</f>
        <v>510.81</v>
      </c>
      <c r="Q1710" s="0" t="n">
        <f aca="false">MAX(0,F1710-H1710-K1710-L1710)</f>
        <v>3.358664</v>
      </c>
    </row>
    <row r="1711" customFormat="false" ht="15" hidden="false" customHeight="false" outlineLevel="0" collapsed="false">
      <c r="A1711" s="0" t="n">
        <f aca="false">'Profiles 8760'!A1700</f>
        <v>1698</v>
      </c>
      <c r="B1711" s="0" t="n">
        <f aca="false">'Profiles 8760'!B1700</f>
        <v>3</v>
      </c>
      <c r="C1711" s="0" t="n">
        <f aca="false">'Profiles 8760'!E1700</f>
        <v>0</v>
      </c>
      <c r="D1711" s="0" t="n">
        <f aca="false">'Profiles 8760'!F1700</f>
        <v>0.23125</v>
      </c>
      <c r="E1711" s="0" t="n">
        <f aca="false">'Profiles 8760'!G1700</f>
        <v>0.960302</v>
      </c>
      <c r="F1711" s="0" t="n">
        <f aca="false">D1711*Assumptions!$C$11*$B$7+E1711*Assumptions!$C$12*$B$8</f>
        <v>106.0613518</v>
      </c>
      <c r="G1711" s="0" t="n">
        <f aca="false">C1711*Assumptions!$C$15</f>
        <v>0</v>
      </c>
      <c r="H1711" s="0" t="n">
        <f aca="false">MIN(F1711,G1711)</f>
        <v>0</v>
      </c>
      <c r="I1711" s="0" t="n">
        <f aca="false">IF(C1711=1,MIN(G1711-H1711,Assumptions!$C$13,P1710),0)</f>
        <v>0</v>
      </c>
      <c r="J1711" s="0" t="n">
        <f aca="false">H1711+I1711</f>
        <v>0</v>
      </c>
      <c r="K1711" s="0" t="n">
        <f aca="false">MIN(IF(C1711=1,F1711-H1711,F1711),Assumptions!$C$13,MAX(0,($B$5-P1710)/$B$6))</f>
        <v>0</v>
      </c>
      <c r="L1711" s="0" t="n">
        <f aca="false">IF(C1711=1,0,MIN(F1711-K1711,Assumptions!$C$15,MAX(0,$B$10-O1710-M1711)))</f>
        <v>106.0613518</v>
      </c>
      <c r="M1711" s="0" t="n">
        <f aca="false">'Profiles 8760'!H1700</f>
        <v>235600</v>
      </c>
      <c r="N1711" s="0" t="n">
        <f aca="false">J1711+L1711</f>
        <v>106.0613518</v>
      </c>
      <c r="O1711" s="0" t="n">
        <f aca="false">O1710+N1711</f>
        <v>145323.534754425</v>
      </c>
      <c r="P1711" s="0" t="n">
        <f aca="false">MIN($B$5,P1710+K1711*$B$6-I1711)</f>
        <v>510.81</v>
      </c>
      <c r="Q1711" s="0" t="n">
        <f aca="false">MAX(0,F1711-H1711-K1711-L1711)</f>
        <v>0</v>
      </c>
    </row>
    <row r="1712" customFormat="false" ht="15" hidden="false" customHeight="false" outlineLevel="0" collapsed="false">
      <c r="A1712" s="0" t="n">
        <f aca="false">'Profiles 8760'!A1701</f>
        <v>1699</v>
      </c>
      <c r="B1712" s="0" t="n">
        <f aca="false">'Profiles 8760'!B1701</f>
        <v>3</v>
      </c>
      <c r="C1712" s="0" t="n">
        <f aca="false">'Profiles 8760'!E1701</f>
        <v>0</v>
      </c>
      <c r="D1712" s="0" t="n">
        <f aca="false">'Profiles 8760'!F1701</f>
        <v>0</v>
      </c>
      <c r="E1712" s="0" t="n">
        <f aca="false">'Profiles 8760'!G1701</f>
        <v>1</v>
      </c>
      <c r="F1712" s="0" t="n">
        <f aca="false">D1712*Assumptions!$C$11*$B$7+E1712*Assumptions!$C$12*$B$8</f>
        <v>40.9</v>
      </c>
      <c r="G1712" s="0" t="n">
        <f aca="false">C1712*Assumptions!$C$15</f>
        <v>0</v>
      </c>
      <c r="H1712" s="0" t="n">
        <f aca="false">MIN(F1712,G1712)</f>
        <v>0</v>
      </c>
      <c r="I1712" s="0" t="n">
        <f aca="false">IF(C1712=1,MIN(G1712-H1712,Assumptions!$C$13,P1711),0)</f>
        <v>0</v>
      </c>
      <c r="J1712" s="0" t="n">
        <f aca="false">H1712+I1712</f>
        <v>0</v>
      </c>
      <c r="K1712" s="0" t="n">
        <f aca="false">MIN(IF(C1712=1,F1712-H1712,F1712),Assumptions!$C$13,MAX(0,($B$5-P1711)/$B$6))</f>
        <v>0</v>
      </c>
      <c r="L1712" s="0" t="n">
        <f aca="false">IF(C1712=1,0,MIN(F1712-K1712,Assumptions!$C$15,MAX(0,$B$10-O1711-M1712)))</f>
        <v>40.9</v>
      </c>
      <c r="M1712" s="0" t="n">
        <f aca="false">'Profiles 8760'!H1701</f>
        <v>235600</v>
      </c>
      <c r="N1712" s="0" t="n">
        <f aca="false">J1712+L1712</f>
        <v>40.9</v>
      </c>
      <c r="O1712" s="0" t="n">
        <f aca="false">O1711+N1712</f>
        <v>145364.434754425</v>
      </c>
      <c r="P1712" s="0" t="n">
        <f aca="false">MIN($B$5,P1711+K1712*$B$6-I1712)</f>
        <v>510.81</v>
      </c>
      <c r="Q1712" s="0" t="n">
        <f aca="false">MAX(0,F1712-H1712-K1712-L1712)</f>
        <v>0</v>
      </c>
    </row>
    <row r="1713" customFormat="false" ht="15" hidden="false" customHeight="false" outlineLevel="0" collapsed="false">
      <c r="A1713" s="0" t="n">
        <f aca="false">'Profiles 8760'!A1702</f>
        <v>1700</v>
      </c>
      <c r="B1713" s="0" t="n">
        <f aca="false">'Profiles 8760'!B1702</f>
        <v>3</v>
      </c>
      <c r="C1713" s="0" t="n">
        <f aca="false">'Profiles 8760'!E1702</f>
        <v>1</v>
      </c>
      <c r="D1713" s="0" t="n">
        <f aca="false">'Profiles 8760'!F1702</f>
        <v>0</v>
      </c>
      <c r="E1713" s="0" t="n">
        <f aca="false">'Profiles 8760'!G1702</f>
        <v>0.861757</v>
      </c>
      <c r="F1713" s="0" t="n">
        <f aca="false">D1713*Assumptions!$C$11*$B$7+E1713*Assumptions!$C$12*$B$8</f>
        <v>35.2458613</v>
      </c>
      <c r="G1713" s="0" t="n">
        <f aca="false">C1713*Assumptions!$C$15</f>
        <v>200</v>
      </c>
      <c r="H1713" s="0" t="n">
        <f aca="false">MIN(F1713,G1713)</f>
        <v>35.2458613</v>
      </c>
      <c r="I1713" s="0" t="n">
        <f aca="false">IF(C1713=1,MIN(G1713-H1713,Assumptions!$C$13,P1712),0)</f>
        <v>164.7541387</v>
      </c>
      <c r="J1713" s="0" t="n">
        <f aca="false">H1713+I1713</f>
        <v>200</v>
      </c>
      <c r="K1713" s="0" t="n">
        <f aca="false">MIN(IF(C1713=1,F1713-H1713,F1713),Assumptions!$C$13,MAX(0,($B$5-P1712)/$B$6))</f>
        <v>0</v>
      </c>
      <c r="L1713" s="0" t="n">
        <f aca="false">IF(C1713=1,0,MIN(F1713-K1713,Assumptions!$C$15,MAX(0,$B$10-O1712-M1713)))</f>
        <v>0</v>
      </c>
      <c r="M1713" s="0" t="n">
        <f aca="false">'Profiles 8760'!H1702</f>
        <v>235400</v>
      </c>
      <c r="N1713" s="0" t="n">
        <f aca="false">J1713+L1713</f>
        <v>200</v>
      </c>
      <c r="O1713" s="0" t="n">
        <f aca="false">O1712+N1713</f>
        <v>145564.434754425</v>
      </c>
      <c r="P1713" s="0" t="n">
        <f aca="false">MIN($B$5,P1712+K1713*$B$6-I1713)</f>
        <v>346.0558613</v>
      </c>
      <c r="Q1713" s="0" t="n">
        <f aca="false">MAX(0,F1713-H1713-K1713-L1713)</f>
        <v>0</v>
      </c>
    </row>
    <row r="1714" customFormat="false" ht="15" hidden="false" customHeight="false" outlineLevel="0" collapsed="false">
      <c r="A1714" s="0" t="n">
        <f aca="false">'Profiles 8760'!A1703</f>
        <v>1701</v>
      </c>
      <c r="B1714" s="0" t="n">
        <f aca="false">'Profiles 8760'!B1703</f>
        <v>3</v>
      </c>
      <c r="C1714" s="0" t="n">
        <f aca="false">'Profiles 8760'!E1703</f>
        <v>1</v>
      </c>
      <c r="D1714" s="0" t="n">
        <f aca="false">'Profiles 8760'!F1703</f>
        <v>0</v>
      </c>
      <c r="E1714" s="0" t="n">
        <f aca="false">'Profiles 8760'!G1703</f>
        <v>0.570671</v>
      </c>
      <c r="F1714" s="0" t="n">
        <f aca="false">D1714*Assumptions!$C$11*$B$7+E1714*Assumptions!$C$12*$B$8</f>
        <v>23.3404439</v>
      </c>
      <c r="G1714" s="0" t="n">
        <f aca="false">C1714*Assumptions!$C$15</f>
        <v>200</v>
      </c>
      <c r="H1714" s="0" t="n">
        <f aca="false">MIN(F1714,G1714)</f>
        <v>23.3404439</v>
      </c>
      <c r="I1714" s="0" t="n">
        <f aca="false">IF(C1714=1,MIN(G1714-H1714,Assumptions!$C$13,P1713),0)</f>
        <v>176.6595561</v>
      </c>
      <c r="J1714" s="0" t="n">
        <f aca="false">H1714+I1714</f>
        <v>200</v>
      </c>
      <c r="K1714" s="0" t="n">
        <f aca="false">MIN(IF(C1714=1,F1714-H1714,F1714),Assumptions!$C$13,MAX(0,($B$5-P1713)/$B$6))</f>
        <v>0</v>
      </c>
      <c r="L1714" s="0" t="n">
        <f aca="false">IF(C1714=1,0,MIN(F1714-K1714,Assumptions!$C$15,MAX(0,$B$10-O1713-M1714)))</f>
        <v>0</v>
      </c>
      <c r="M1714" s="0" t="n">
        <f aca="false">'Profiles 8760'!H1703</f>
        <v>235200</v>
      </c>
      <c r="N1714" s="0" t="n">
        <f aca="false">J1714+L1714</f>
        <v>200</v>
      </c>
      <c r="O1714" s="0" t="n">
        <f aca="false">O1713+N1714</f>
        <v>145764.434754425</v>
      </c>
      <c r="P1714" s="0" t="n">
        <f aca="false">MIN($B$5,P1713+K1714*$B$6-I1714)</f>
        <v>169.3963052</v>
      </c>
      <c r="Q1714" s="0" t="n">
        <f aca="false">MAX(0,F1714-H1714-K1714-L1714)</f>
        <v>0</v>
      </c>
    </row>
    <row r="1715" customFormat="false" ht="15" hidden="false" customHeight="false" outlineLevel="0" collapsed="false">
      <c r="A1715" s="0" t="n">
        <f aca="false">'Profiles 8760'!A1704</f>
        <v>1702</v>
      </c>
      <c r="B1715" s="0" t="n">
        <f aca="false">'Profiles 8760'!B1704</f>
        <v>3</v>
      </c>
      <c r="C1715" s="0" t="n">
        <f aca="false">'Profiles 8760'!E1704</f>
        <v>0</v>
      </c>
      <c r="D1715" s="0" t="n">
        <f aca="false">'Profiles 8760'!F1704</f>
        <v>0</v>
      </c>
      <c r="E1715" s="0" t="n">
        <f aca="false">'Profiles 8760'!G1704</f>
        <v>0.363744</v>
      </c>
      <c r="F1715" s="0" t="n">
        <f aca="false">D1715*Assumptions!$C$11*$B$7+E1715*Assumptions!$C$12*$B$8</f>
        <v>14.8771296</v>
      </c>
      <c r="G1715" s="0" t="n">
        <f aca="false">C1715*Assumptions!$C$15</f>
        <v>0</v>
      </c>
      <c r="H1715" s="0" t="n">
        <f aca="false">MIN(F1715,G1715)</f>
        <v>0</v>
      </c>
      <c r="I1715" s="0" t="n">
        <f aca="false">IF(C1715=1,MIN(G1715-H1715,Assumptions!$C$13,P1714),0)</f>
        <v>0</v>
      </c>
      <c r="J1715" s="0" t="n">
        <f aca="false">H1715+I1715</f>
        <v>0</v>
      </c>
      <c r="K1715" s="0" t="n">
        <f aca="false">MIN(IF(C1715=1,F1715-H1715,F1715),Assumptions!$C$13,MAX(0,($B$5-P1714)/$B$6))</f>
        <v>14.8771296</v>
      </c>
      <c r="L1715" s="0" t="n">
        <f aca="false">IF(C1715=1,0,MIN(F1715-K1715,Assumptions!$C$15,MAX(0,$B$10-O1714-M1715)))</f>
        <v>0</v>
      </c>
      <c r="M1715" s="0" t="n">
        <f aca="false">'Profiles 8760'!H1704</f>
        <v>235200</v>
      </c>
      <c r="N1715" s="0" t="n">
        <f aca="false">J1715+L1715</f>
        <v>0</v>
      </c>
      <c r="O1715" s="0" t="n">
        <f aca="false">O1714+N1715</f>
        <v>145764.434754425</v>
      </c>
      <c r="P1715" s="0" t="n">
        <f aca="false">MIN($B$5,P1714+K1715*$B$6-I1715)</f>
        <v>182.29180113728</v>
      </c>
      <c r="Q1715" s="0" t="n">
        <f aca="false">MAX(0,F1715-H1715-K1715-L1715)</f>
        <v>0</v>
      </c>
    </row>
    <row r="1716" customFormat="false" ht="15" hidden="false" customHeight="false" outlineLevel="0" collapsed="false">
      <c r="A1716" s="0" t="n">
        <f aca="false">'Profiles 8760'!A1705</f>
        <v>1703</v>
      </c>
      <c r="B1716" s="0" t="n">
        <f aca="false">'Profiles 8760'!B1705</f>
        <v>3</v>
      </c>
      <c r="C1716" s="0" t="n">
        <f aca="false">'Profiles 8760'!E1705</f>
        <v>0</v>
      </c>
      <c r="D1716" s="0" t="n">
        <f aca="false">'Profiles 8760'!F1705</f>
        <v>0</v>
      </c>
      <c r="E1716" s="0" t="n">
        <f aca="false">'Profiles 8760'!G1705</f>
        <v>0.458135</v>
      </c>
      <c r="F1716" s="0" t="n">
        <f aca="false">D1716*Assumptions!$C$11*$B$7+E1716*Assumptions!$C$12*$B$8</f>
        <v>18.7377215</v>
      </c>
      <c r="G1716" s="0" t="n">
        <f aca="false">C1716*Assumptions!$C$15</f>
        <v>0</v>
      </c>
      <c r="H1716" s="0" t="n">
        <f aca="false">MIN(F1716,G1716)</f>
        <v>0</v>
      </c>
      <c r="I1716" s="0" t="n">
        <f aca="false">IF(C1716=1,MIN(G1716-H1716,Assumptions!$C$13,P1715),0)</f>
        <v>0</v>
      </c>
      <c r="J1716" s="0" t="n">
        <f aca="false">H1716+I1716</f>
        <v>0</v>
      </c>
      <c r="K1716" s="0" t="n">
        <f aca="false">MIN(IF(C1716=1,F1716-H1716,F1716),Assumptions!$C$13,MAX(0,($B$5-P1715)/$B$6))</f>
        <v>18.7377215</v>
      </c>
      <c r="L1716" s="0" t="n">
        <f aca="false">IF(C1716=1,0,MIN(F1716-K1716,Assumptions!$C$15,MAX(0,$B$10-O1715-M1716)))</f>
        <v>0</v>
      </c>
      <c r="M1716" s="0" t="n">
        <f aca="false">'Profiles 8760'!H1705</f>
        <v>235200</v>
      </c>
      <c r="N1716" s="0" t="n">
        <f aca="false">J1716+L1716</f>
        <v>0</v>
      </c>
      <c r="O1716" s="0" t="n">
        <f aca="false">O1715+N1716</f>
        <v>145764.434754425</v>
      </c>
      <c r="P1716" s="0" t="n">
        <f aca="false">MIN($B$5,P1715+K1716*$B$6-I1716)</f>
        <v>198.53365813348</v>
      </c>
      <c r="Q1716" s="0" t="n">
        <f aca="false">MAX(0,F1716-H1716-K1716-L1716)</f>
        <v>0</v>
      </c>
    </row>
    <row r="1717" customFormat="false" ht="15" hidden="false" customHeight="false" outlineLevel="0" collapsed="false">
      <c r="A1717" s="0" t="n">
        <f aca="false">'Profiles 8760'!A1706</f>
        <v>1704</v>
      </c>
      <c r="B1717" s="0" t="n">
        <f aca="false">'Profiles 8760'!B1706</f>
        <v>3</v>
      </c>
      <c r="C1717" s="0" t="n">
        <f aca="false">'Profiles 8760'!E1706</f>
        <v>0</v>
      </c>
      <c r="D1717" s="0" t="n">
        <f aca="false">'Profiles 8760'!F1706</f>
        <v>0</v>
      </c>
      <c r="E1717" s="0" t="n">
        <f aca="false">'Profiles 8760'!G1706</f>
        <v>0.364408</v>
      </c>
      <c r="F1717" s="0" t="n">
        <f aca="false">D1717*Assumptions!$C$11*$B$7+E1717*Assumptions!$C$12*$B$8</f>
        <v>14.9042872</v>
      </c>
      <c r="G1717" s="0" t="n">
        <f aca="false">C1717*Assumptions!$C$15</f>
        <v>0</v>
      </c>
      <c r="H1717" s="0" t="n">
        <f aca="false">MIN(F1717,G1717)</f>
        <v>0</v>
      </c>
      <c r="I1717" s="0" t="n">
        <f aca="false">IF(C1717=1,MIN(G1717-H1717,Assumptions!$C$13,P1716),0)</f>
        <v>0</v>
      </c>
      <c r="J1717" s="0" t="n">
        <f aca="false">H1717+I1717</f>
        <v>0</v>
      </c>
      <c r="K1717" s="0" t="n">
        <f aca="false">MIN(IF(C1717=1,F1717-H1717,F1717),Assumptions!$C$13,MAX(0,($B$5-P1716)/$B$6))</f>
        <v>14.9042872</v>
      </c>
      <c r="L1717" s="0" t="n">
        <f aca="false">IF(C1717=1,0,MIN(F1717-K1717,Assumptions!$C$15,MAX(0,$B$10-O1716-M1717)))</f>
        <v>0</v>
      </c>
      <c r="M1717" s="0" t="n">
        <f aca="false">'Profiles 8760'!H1706</f>
        <v>235200</v>
      </c>
      <c r="N1717" s="0" t="n">
        <f aca="false">J1717+L1717</f>
        <v>0</v>
      </c>
      <c r="O1717" s="0" t="n">
        <f aca="false">O1716+N1717</f>
        <v>145764.434754425</v>
      </c>
      <c r="P1717" s="0" t="n">
        <f aca="false">MIN($B$5,P1716+K1717*$B$6-I1717)</f>
        <v>211.45269427844</v>
      </c>
      <c r="Q1717" s="0" t="n">
        <f aca="false">MAX(0,F1717-H1717-K1717-L1717)</f>
        <v>0</v>
      </c>
    </row>
    <row r="1718" customFormat="false" ht="15" hidden="false" customHeight="false" outlineLevel="0" collapsed="false">
      <c r="A1718" s="0" t="n">
        <f aca="false">'Profiles 8760'!A1707</f>
        <v>1705</v>
      </c>
      <c r="B1718" s="0" t="n">
        <f aca="false">'Profiles 8760'!B1707</f>
        <v>3</v>
      </c>
      <c r="C1718" s="0" t="n">
        <f aca="false">'Profiles 8760'!E1707</f>
        <v>0</v>
      </c>
      <c r="D1718" s="0" t="n">
        <f aca="false">'Profiles 8760'!F1707</f>
        <v>0</v>
      </c>
      <c r="E1718" s="0" t="n">
        <f aca="false">'Profiles 8760'!G1707</f>
        <v>0.319282</v>
      </c>
      <c r="F1718" s="0" t="n">
        <f aca="false">D1718*Assumptions!$C$11*$B$7+E1718*Assumptions!$C$12*$B$8</f>
        <v>13.0586338</v>
      </c>
      <c r="G1718" s="0" t="n">
        <f aca="false">C1718*Assumptions!$C$15</f>
        <v>0</v>
      </c>
      <c r="H1718" s="0" t="n">
        <f aca="false">MIN(F1718,G1718)</f>
        <v>0</v>
      </c>
      <c r="I1718" s="0" t="n">
        <f aca="false">IF(C1718=1,MIN(G1718-H1718,Assumptions!$C$13,P1717),0)</f>
        <v>0</v>
      </c>
      <c r="J1718" s="0" t="n">
        <f aca="false">H1718+I1718</f>
        <v>0</v>
      </c>
      <c r="K1718" s="0" t="n">
        <f aca="false">MIN(IF(C1718=1,F1718-H1718,F1718),Assumptions!$C$13,MAX(0,($B$5-P1717)/$B$6))</f>
        <v>13.0586338</v>
      </c>
      <c r="L1718" s="0" t="n">
        <f aca="false">IF(C1718=1,0,MIN(F1718-K1718,Assumptions!$C$15,MAX(0,$B$10-O1717-M1718)))</f>
        <v>0</v>
      </c>
      <c r="M1718" s="0" t="n">
        <f aca="false">'Profiles 8760'!H1707</f>
        <v>235200</v>
      </c>
      <c r="N1718" s="0" t="n">
        <f aca="false">J1718+L1718</f>
        <v>0</v>
      </c>
      <c r="O1718" s="0" t="n">
        <f aca="false">O1717+N1718</f>
        <v>145764.434754425</v>
      </c>
      <c r="P1718" s="0" t="n">
        <f aca="false">MIN($B$5,P1717+K1718*$B$6-I1718)</f>
        <v>222.77191805628</v>
      </c>
      <c r="Q1718" s="0" t="n">
        <f aca="false">MAX(0,F1718-H1718-K1718-L1718)</f>
        <v>0</v>
      </c>
    </row>
    <row r="1719" customFormat="false" ht="15" hidden="false" customHeight="false" outlineLevel="0" collapsed="false">
      <c r="A1719" s="0" t="n">
        <f aca="false">'Profiles 8760'!A1708</f>
        <v>1706</v>
      </c>
      <c r="B1719" s="0" t="n">
        <f aca="false">'Profiles 8760'!B1708</f>
        <v>3</v>
      </c>
      <c r="C1719" s="0" t="n">
        <f aca="false">'Profiles 8760'!E1708</f>
        <v>0</v>
      </c>
      <c r="D1719" s="0" t="n">
        <f aca="false">'Profiles 8760'!F1708</f>
        <v>0</v>
      </c>
      <c r="E1719" s="0" t="n">
        <f aca="false">'Profiles 8760'!G1708</f>
        <v>0.28333</v>
      </c>
      <c r="F1719" s="0" t="n">
        <f aca="false">D1719*Assumptions!$C$11*$B$7+E1719*Assumptions!$C$12*$B$8</f>
        <v>11.588197</v>
      </c>
      <c r="G1719" s="0" t="n">
        <f aca="false">C1719*Assumptions!$C$15</f>
        <v>0</v>
      </c>
      <c r="H1719" s="0" t="n">
        <f aca="false">MIN(F1719,G1719)</f>
        <v>0</v>
      </c>
      <c r="I1719" s="0" t="n">
        <f aca="false">IF(C1719=1,MIN(G1719-H1719,Assumptions!$C$13,P1718),0)</f>
        <v>0</v>
      </c>
      <c r="J1719" s="0" t="n">
        <f aca="false">H1719+I1719</f>
        <v>0</v>
      </c>
      <c r="K1719" s="0" t="n">
        <f aca="false">MIN(IF(C1719=1,F1719-H1719,F1719),Assumptions!$C$13,MAX(0,($B$5-P1718)/$B$6))</f>
        <v>11.588197</v>
      </c>
      <c r="L1719" s="0" t="n">
        <f aca="false">IF(C1719=1,0,MIN(F1719-K1719,Assumptions!$C$15,MAX(0,$B$10-O1718-M1719)))</f>
        <v>0</v>
      </c>
      <c r="M1719" s="0" t="n">
        <f aca="false">'Profiles 8760'!H1708</f>
        <v>235200</v>
      </c>
      <c r="N1719" s="0" t="n">
        <f aca="false">J1719+L1719</f>
        <v>0</v>
      </c>
      <c r="O1719" s="0" t="n">
        <f aca="false">O1718+N1719</f>
        <v>145764.434754425</v>
      </c>
      <c r="P1719" s="0" t="n">
        <f aca="false">MIN($B$5,P1718+K1719*$B$6-I1719)</f>
        <v>232.81656721588</v>
      </c>
      <c r="Q1719" s="0" t="n">
        <f aca="false">MAX(0,F1719-H1719-K1719-L1719)</f>
        <v>0</v>
      </c>
    </row>
    <row r="1720" customFormat="false" ht="15" hidden="false" customHeight="false" outlineLevel="0" collapsed="false">
      <c r="A1720" s="0" t="n">
        <f aca="false">'Profiles 8760'!A1709</f>
        <v>1707</v>
      </c>
      <c r="B1720" s="0" t="n">
        <f aca="false">'Profiles 8760'!B1709</f>
        <v>3</v>
      </c>
      <c r="C1720" s="0" t="n">
        <f aca="false">'Profiles 8760'!E1709</f>
        <v>0</v>
      </c>
      <c r="D1720" s="0" t="n">
        <f aca="false">'Profiles 8760'!F1709</f>
        <v>0</v>
      </c>
      <c r="E1720" s="0" t="n">
        <f aca="false">'Profiles 8760'!G1709</f>
        <v>0.208717</v>
      </c>
      <c r="F1720" s="0" t="n">
        <f aca="false">D1720*Assumptions!$C$11*$B$7+E1720*Assumptions!$C$12*$B$8</f>
        <v>8.5365253</v>
      </c>
      <c r="G1720" s="0" t="n">
        <f aca="false">C1720*Assumptions!$C$15</f>
        <v>0</v>
      </c>
      <c r="H1720" s="0" t="n">
        <f aca="false">MIN(F1720,G1720)</f>
        <v>0</v>
      </c>
      <c r="I1720" s="0" t="n">
        <f aca="false">IF(C1720=1,MIN(G1720-H1720,Assumptions!$C$13,P1719),0)</f>
        <v>0</v>
      </c>
      <c r="J1720" s="0" t="n">
        <f aca="false">H1720+I1720</f>
        <v>0</v>
      </c>
      <c r="K1720" s="0" t="n">
        <f aca="false">MIN(IF(C1720=1,F1720-H1720,F1720),Assumptions!$C$13,MAX(0,($B$5-P1719)/$B$6))</f>
        <v>8.5365253</v>
      </c>
      <c r="L1720" s="0" t="n">
        <f aca="false">IF(C1720=1,0,MIN(F1720-K1720,Assumptions!$C$15,MAX(0,$B$10-O1719-M1720)))</f>
        <v>0</v>
      </c>
      <c r="M1720" s="0" t="n">
        <f aca="false">'Profiles 8760'!H1709</f>
        <v>235200</v>
      </c>
      <c r="N1720" s="0" t="n">
        <f aca="false">J1720+L1720</f>
        <v>0</v>
      </c>
      <c r="O1720" s="0" t="n">
        <f aca="false">O1719+N1720</f>
        <v>145764.434754425</v>
      </c>
      <c r="P1720" s="0" t="n">
        <f aca="false">MIN($B$5,P1719+K1720*$B$6-I1720)</f>
        <v>240.21602734592</v>
      </c>
      <c r="Q1720" s="0" t="n">
        <f aca="false">MAX(0,F1720-H1720-K1720-L1720)</f>
        <v>0</v>
      </c>
    </row>
    <row r="1721" customFormat="false" ht="15" hidden="false" customHeight="false" outlineLevel="0" collapsed="false">
      <c r="A1721" s="0" t="n">
        <f aca="false">'Profiles 8760'!A1710</f>
        <v>1708</v>
      </c>
      <c r="B1721" s="0" t="n">
        <f aca="false">'Profiles 8760'!B1710</f>
        <v>3</v>
      </c>
      <c r="C1721" s="0" t="n">
        <f aca="false">'Profiles 8760'!E1710</f>
        <v>0</v>
      </c>
      <c r="D1721" s="0" t="n">
        <f aca="false">'Profiles 8760'!F1710</f>
        <v>0</v>
      </c>
      <c r="E1721" s="0" t="n">
        <f aca="false">'Profiles 8760'!G1710</f>
        <v>0.265728</v>
      </c>
      <c r="F1721" s="0" t="n">
        <f aca="false">D1721*Assumptions!$C$11*$B$7+E1721*Assumptions!$C$12*$B$8</f>
        <v>10.8682752</v>
      </c>
      <c r="G1721" s="0" t="n">
        <f aca="false">C1721*Assumptions!$C$15</f>
        <v>0</v>
      </c>
      <c r="H1721" s="0" t="n">
        <f aca="false">MIN(F1721,G1721)</f>
        <v>0</v>
      </c>
      <c r="I1721" s="0" t="n">
        <f aca="false">IF(C1721=1,MIN(G1721-H1721,Assumptions!$C$13,P1720),0)</f>
        <v>0</v>
      </c>
      <c r="J1721" s="0" t="n">
        <f aca="false">H1721+I1721</f>
        <v>0</v>
      </c>
      <c r="K1721" s="0" t="n">
        <f aca="false">MIN(IF(C1721=1,F1721-H1721,F1721),Assumptions!$C$13,MAX(0,($B$5-P1720)/$B$6))</f>
        <v>10.8682752</v>
      </c>
      <c r="L1721" s="0" t="n">
        <f aca="false">IF(C1721=1,0,MIN(F1721-K1721,Assumptions!$C$15,MAX(0,$B$10-O1720-M1721)))</f>
        <v>0</v>
      </c>
      <c r="M1721" s="0" t="n">
        <f aca="false">'Profiles 8760'!H1710</f>
        <v>235200</v>
      </c>
      <c r="N1721" s="0" t="n">
        <f aca="false">J1721+L1721</f>
        <v>0</v>
      </c>
      <c r="O1721" s="0" t="n">
        <f aca="false">O1720+N1721</f>
        <v>145764.434754425</v>
      </c>
      <c r="P1721" s="0" t="n">
        <f aca="false">MIN($B$5,P1720+K1721*$B$6-I1721)</f>
        <v>249.63664828928</v>
      </c>
      <c r="Q1721" s="0" t="n">
        <f aca="false">MAX(0,F1721-H1721-K1721-L1721)</f>
        <v>0</v>
      </c>
    </row>
    <row r="1722" customFormat="false" ht="15" hidden="false" customHeight="false" outlineLevel="0" collapsed="false">
      <c r="A1722" s="0" t="n">
        <f aca="false">'Profiles 8760'!A1711</f>
        <v>1709</v>
      </c>
      <c r="B1722" s="0" t="n">
        <f aca="false">'Profiles 8760'!B1711</f>
        <v>3</v>
      </c>
      <c r="C1722" s="0" t="n">
        <f aca="false">'Profiles 8760'!E1711</f>
        <v>0</v>
      </c>
      <c r="D1722" s="0" t="n">
        <f aca="false">'Profiles 8760'!F1711</f>
        <v>0</v>
      </c>
      <c r="E1722" s="0" t="n">
        <f aca="false">'Profiles 8760'!G1711</f>
        <v>0.246263</v>
      </c>
      <c r="F1722" s="0" t="n">
        <f aca="false">D1722*Assumptions!$C$11*$B$7+E1722*Assumptions!$C$12*$B$8</f>
        <v>10.0721567</v>
      </c>
      <c r="G1722" s="0" t="n">
        <f aca="false">C1722*Assumptions!$C$15</f>
        <v>0</v>
      </c>
      <c r="H1722" s="0" t="n">
        <f aca="false">MIN(F1722,G1722)</f>
        <v>0</v>
      </c>
      <c r="I1722" s="0" t="n">
        <f aca="false">IF(C1722=1,MIN(G1722-H1722,Assumptions!$C$13,P1721),0)</f>
        <v>0</v>
      </c>
      <c r="J1722" s="0" t="n">
        <f aca="false">H1722+I1722</f>
        <v>0</v>
      </c>
      <c r="K1722" s="0" t="n">
        <f aca="false">MIN(IF(C1722=1,F1722-H1722,F1722),Assumptions!$C$13,MAX(0,($B$5-P1721)/$B$6))</f>
        <v>10.0721567</v>
      </c>
      <c r="L1722" s="0" t="n">
        <f aca="false">IF(C1722=1,0,MIN(F1722-K1722,Assumptions!$C$15,MAX(0,$B$10-O1721-M1722)))</f>
        <v>0</v>
      </c>
      <c r="M1722" s="0" t="n">
        <f aca="false">'Profiles 8760'!H1711</f>
        <v>235200</v>
      </c>
      <c r="N1722" s="0" t="n">
        <f aca="false">J1722+L1722</f>
        <v>0</v>
      </c>
      <c r="O1722" s="0" t="n">
        <f aca="false">O1721+N1722</f>
        <v>145764.434754425</v>
      </c>
      <c r="P1722" s="0" t="n">
        <f aca="false">MIN($B$5,P1721+K1722*$B$6-I1722)</f>
        <v>258.36719371684</v>
      </c>
      <c r="Q1722" s="0" t="n">
        <f aca="false">MAX(0,F1722-H1722-K1722-L1722)</f>
        <v>0</v>
      </c>
    </row>
    <row r="1723" customFormat="false" ht="15" hidden="false" customHeight="false" outlineLevel="0" collapsed="false">
      <c r="A1723" s="0" t="n">
        <f aca="false">'Profiles 8760'!A1712</f>
        <v>1710</v>
      </c>
      <c r="B1723" s="0" t="n">
        <f aca="false">'Profiles 8760'!B1712</f>
        <v>3</v>
      </c>
      <c r="C1723" s="0" t="n">
        <f aca="false">'Profiles 8760'!E1712</f>
        <v>0</v>
      </c>
      <c r="D1723" s="0" t="n">
        <f aca="false">'Profiles 8760'!F1712</f>
        <v>0</v>
      </c>
      <c r="E1723" s="0" t="n">
        <f aca="false">'Profiles 8760'!G1712</f>
        <v>0.259061</v>
      </c>
      <c r="F1723" s="0" t="n">
        <f aca="false">D1723*Assumptions!$C$11*$B$7+E1723*Assumptions!$C$12*$B$8</f>
        <v>10.5955949</v>
      </c>
      <c r="G1723" s="0" t="n">
        <f aca="false">C1723*Assumptions!$C$15</f>
        <v>0</v>
      </c>
      <c r="H1723" s="0" t="n">
        <f aca="false">MIN(F1723,G1723)</f>
        <v>0</v>
      </c>
      <c r="I1723" s="0" t="n">
        <f aca="false">IF(C1723=1,MIN(G1723-H1723,Assumptions!$C$13,P1722),0)</f>
        <v>0</v>
      </c>
      <c r="J1723" s="0" t="n">
        <f aca="false">H1723+I1723</f>
        <v>0</v>
      </c>
      <c r="K1723" s="0" t="n">
        <f aca="false">MIN(IF(C1723=1,F1723-H1723,F1723),Assumptions!$C$13,MAX(0,($B$5-P1722)/$B$6))</f>
        <v>10.5955949</v>
      </c>
      <c r="L1723" s="0" t="n">
        <f aca="false">IF(C1723=1,0,MIN(F1723-K1723,Assumptions!$C$15,MAX(0,$B$10-O1722-M1723)))</f>
        <v>0</v>
      </c>
      <c r="M1723" s="0" t="n">
        <f aca="false">'Profiles 8760'!H1712</f>
        <v>235200</v>
      </c>
      <c r="N1723" s="0" t="n">
        <f aca="false">J1723+L1723</f>
        <v>0</v>
      </c>
      <c r="O1723" s="0" t="n">
        <f aca="false">O1722+N1723</f>
        <v>145764.434754425</v>
      </c>
      <c r="P1723" s="0" t="n">
        <f aca="false">MIN($B$5,P1722+K1723*$B$6-I1723)</f>
        <v>267.55145537616</v>
      </c>
      <c r="Q1723" s="0" t="n">
        <f aca="false">MAX(0,F1723-H1723-K1723-L1723)</f>
        <v>0</v>
      </c>
    </row>
    <row r="1724" customFormat="false" ht="15" hidden="false" customHeight="false" outlineLevel="0" collapsed="false">
      <c r="A1724" s="0" t="n">
        <f aca="false">'Profiles 8760'!A1713</f>
        <v>1711</v>
      </c>
      <c r="B1724" s="0" t="n">
        <f aca="false">'Profiles 8760'!B1713</f>
        <v>3</v>
      </c>
      <c r="C1724" s="0" t="n">
        <f aca="false">'Profiles 8760'!E1713</f>
        <v>0</v>
      </c>
      <c r="D1724" s="0" t="n">
        <f aca="false">'Profiles 8760'!F1713</f>
        <v>0</v>
      </c>
      <c r="E1724" s="0" t="n">
        <f aca="false">'Profiles 8760'!G1713</f>
        <v>0.221193</v>
      </c>
      <c r="F1724" s="0" t="n">
        <f aca="false">D1724*Assumptions!$C$11*$B$7+E1724*Assumptions!$C$12*$B$8</f>
        <v>9.0467937</v>
      </c>
      <c r="G1724" s="0" t="n">
        <f aca="false">C1724*Assumptions!$C$15</f>
        <v>0</v>
      </c>
      <c r="H1724" s="0" t="n">
        <f aca="false">MIN(F1724,G1724)</f>
        <v>0</v>
      </c>
      <c r="I1724" s="0" t="n">
        <f aca="false">IF(C1724=1,MIN(G1724-H1724,Assumptions!$C$13,P1723),0)</f>
        <v>0</v>
      </c>
      <c r="J1724" s="0" t="n">
        <f aca="false">H1724+I1724</f>
        <v>0</v>
      </c>
      <c r="K1724" s="0" t="n">
        <f aca="false">MIN(IF(C1724=1,F1724-H1724,F1724),Assumptions!$C$13,MAX(0,($B$5-P1723)/$B$6))</f>
        <v>9.0467937</v>
      </c>
      <c r="L1724" s="0" t="n">
        <f aca="false">IF(C1724=1,0,MIN(F1724-K1724,Assumptions!$C$15,MAX(0,$B$10-O1723-M1724)))</f>
        <v>0</v>
      </c>
      <c r="M1724" s="0" t="n">
        <f aca="false">'Profiles 8760'!H1713</f>
        <v>235200</v>
      </c>
      <c r="N1724" s="0" t="n">
        <f aca="false">J1724+L1724</f>
        <v>0</v>
      </c>
      <c r="O1724" s="0" t="n">
        <f aca="false">O1723+N1724</f>
        <v>145764.434754425</v>
      </c>
      <c r="P1724" s="0" t="n">
        <f aca="false">MIN($B$5,P1723+K1724*$B$6-I1724)</f>
        <v>275.39321615532</v>
      </c>
      <c r="Q1724" s="0" t="n">
        <f aca="false">MAX(0,F1724-H1724-K1724-L1724)</f>
        <v>0</v>
      </c>
    </row>
    <row r="1725" customFormat="false" ht="15" hidden="false" customHeight="false" outlineLevel="0" collapsed="false">
      <c r="A1725" s="0" t="n">
        <f aca="false">'Profiles 8760'!A1714</f>
        <v>1712</v>
      </c>
      <c r="B1725" s="0" t="n">
        <f aca="false">'Profiles 8760'!B1714</f>
        <v>3</v>
      </c>
      <c r="C1725" s="0" t="n">
        <f aca="false">'Profiles 8760'!E1714</f>
        <v>1</v>
      </c>
      <c r="D1725" s="0" t="n">
        <f aca="false">'Profiles 8760'!F1714</f>
        <v>0.223372</v>
      </c>
      <c r="E1725" s="0" t="n">
        <f aca="false">'Profiles 8760'!G1714</f>
        <v>0.16528</v>
      </c>
      <c r="F1725" s="0" t="n">
        <f aca="false">D1725*Assumptions!$C$11*$B$7+E1725*Assumptions!$C$12*$B$8</f>
        <v>71.2697856</v>
      </c>
      <c r="G1725" s="0" t="n">
        <f aca="false">C1725*Assumptions!$C$15</f>
        <v>200</v>
      </c>
      <c r="H1725" s="0" t="n">
        <f aca="false">MIN(F1725,G1725)</f>
        <v>71.2697856</v>
      </c>
      <c r="I1725" s="0" t="n">
        <f aca="false">IF(C1725=1,MIN(G1725-H1725,Assumptions!$C$13,P1724),0)</f>
        <v>128.7302144</v>
      </c>
      <c r="J1725" s="0" t="n">
        <f aca="false">H1725+I1725</f>
        <v>200</v>
      </c>
      <c r="K1725" s="0" t="n">
        <f aca="false">MIN(IF(C1725=1,F1725-H1725,F1725),Assumptions!$C$13,MAX(0,($B$5-P1724)/$B$6))</f>
        <v>0</v>
      </c>
      <c r="L1725" s="0" t="n">
        <f aca="false">IF(C1725=1,0,MIN(F1725-K1725,Assumptions!$C$15,MAX(0,$B$10-O1724-M1725)))</f>
        <v>0</v>
      </c>
      <c r="M1725" s="0" t="n">
        <f aca="false">'Profiles 8760'!H1714</f>
        <v>235000</v>
      </c>
      <c r="N1725" s="0" t="n">
        <f aca="false">J1725+L1725</f>
        <v>200</v>
      </c>
      <c r="O1725" s="0" t="n">
        <f aca="false">O1724+N1725</f>
        <v>145964.434754425</v>
      </c>
      <c r="P1725" s="0" t="n">
        <f aca="false">MIN($B$5,P1724+K1725*$B$6-I1725)</f>
        <v>146.66300175532</v>
      </c>
      <c r="Q1725" s="0" t="n">
        <f aca="false">MAX(0,F1725-H1725-K1725-L1725)</f>
        <v>0</v>
      </c>
    </row>
    <row r="1726" customFormat="false" ht="15" hidden="false" customHeight="false" outlineLevel="0" collapsed="false">
      <c r="A1726" s="0" t="n">
        <f aca="false">'Profiles 8760'!A1715</f>
        <v>1713</v>
      </c>
      <c r="B1726" s="0" t="n">
        <f aca="false">'Profiles 8760'!B1715</f>
        <v>3</v>
      </c>
      <c r="C1726" s="0" t="n">
        <f aca="false">'Profiles 8760'!E1715</f>
        <v>1</v>
      </c>
      <c r="D1726" s="0" t="n">
        <f aca="false">'Profiles 8760'!F1715</f>
        <v>0.543367</v>
      </c>
      <c r="E1726" s="0" t="n">
        <f aca="false">'Profiles 8760'!G1715</f>
        <v>0.217671</v>
      </c>
      <c r="F1726" s="0" t="n">
        <f aca="false">D1726*Assumptions!$C$11*$B$7+E1726*Assumptions!$C$12*$B$8</f>
        <v>165.8271335</v>
      </c>
      <c r="G1726" s="0" t="n">
        <f aca="false">C1726*Assumptions!$C$15</f>
        <v>200</v>
      </c>
      <c r="H1726" s="0" t="n">
        <f aca="false">MIN(F1726,G1726)</f>
        <v>165.8271335</v>
      </c>
      <c r="I1726" s="0" t="n">
        <f aca="false">IF(C1726=1,MIN(G1726-H1726,Assumptions!$C$13,P1725),0)</f>
        <v>34.1728665</v>
      </c>
      <c r="J1726" s="0" t="n">
        <f aca="false">H1726+I1726</f>
        <v>200</v>
      </c>
      <c r="K1726" s="0" t="n">
        <f aca="false">MIN(IF(C1726=1,F1726-H1726,F1726),Assumptions!$C$13,MAX(0,($B$5-P1725)/$B$6))</f>
        <v>0</v>
      </c>
      <c r="L1726" s="0" t="n">
        <f aca="false">IF(C1726=1,0,MIN(F1726-K1726,Assumptions!$C$15,MAX(0,$B$10-O1725-M1726)))</f>
        <v>0</v>
      </c>
      <c r="M1726" s="0" t="n">
        <f aca="false">'Profiles 8760'!H1715</f>
        <v>234800</v>
      </c>
      <c r="N1726" s="0" t="n">
        <f aca="false">J1726+L1726</f>
        <v>200</v>
      </c>
      <c r="O1726" s="0" t="n">
        <f aca="false">O1725+N1726</f>
        <v>146164.434754425</v>
      </c>
      <c r="P1726" s="0" t="n">
        <f aca="false">MIN($B$5,P1725+K1726*$B$6-I1726)</f>
        <v>112.49013525532</v>
      </c>
      <c r="Q1726" s="0" t="n">
        <f aca="false">MAX(0,F1726-H1726-K1726-L1726)</f>
        <v>0</v>
      </c>
    </row>
    <row r="1727" customFormat="false" ht="15" hidden="false" customHeight="false" outlineLevel="0" collapsed="false">
      <c r="A1727" s="0" t="n">
        <f aca="false">'Profiles 8760'!A1716</f>
        <v>1714</v>
      </c>
      <c r="B1727" s="0" t="n">
        <f aca="false">'Profiles 8760'!B1716</f>
        <v>3</v>
      </c>
      <c r="C1727" s="0" t="n">
        <f aca="false">'Profiles 8760'!E1716</f>
        <v>0</v>
      </c>
      <c r="D1727" s="0" t="n">
        <f aca="false">'Profiles 8760'!F1716</f>
        <v>0.867538</v>
      </c>
      <c r="E1727" s="0" t="n">
        <f aca="false">'Profiles 8760'!G1716</f>
        <v>0.161855</v>
      </c>
      <c r="F1727" s="0" t="n">
        <f aca="false">D1727*Assumptions!$C$11*$B$7+E1727*Assumptions!$C$12*$B$8</f>
        <v>257.1648439</v>
      </c>
      <c r="G1727" s="0" t="n">
        <f aca="false">C1727*Assumptions!$C$15</f>
        <v>0</v>
      </c>
      <c r="H1727" s="0" t="n">
        <f aca="false">MIN(F1727,G1727)</f>
        <v>0</v>
      </c>
      <c r="I1727" s="0" t="n">
        <f aca="false">IF(C1727=1,MIN(G1727-H1727,Assumptions!$C$13,P1726),0)</f>
        <v>0</v>
      </c>
      <c r="J1727" s="0" t="n">
        <f aca="false">H1727+I1727</f>
        <v>0</v>
      </c>
      <c r="K1727" s="0" t="n">
        <f aca="false">MIN(IF(C1727=1,F1727-H1727,F1727),Assumptions!$C$13,MAX(0,($B$5-P1726)/$B$6))</f>
        <v>180</v>
      </c>
      <c r="L1727" s="0" t="n">
        <f aca="false">IF(C1727=1,0,MIN(F1727-K1727,Assumptions!$C$15,MAX(0,$B$10-O1726-M1727)))</f>
        <v>77.1648439000001</v>
      </c>
      <c r="M1727" s="0" t="n">
        <f aca="false">'Profiles 8760'!H1716</f>
        <v>234800</v>
      </c>
      <c r="N1727" s="0" t="n">
        <f aca="false">J1727+L1727</f>
        <v>77.1648439000001</v>
      </c>
      <c r="O1727" s="0" t="n">
        <f aca="false">O1726+N1727</f>
        <v>146241.599598325</v>
      </c>
      <c r="P1727" s="0" t="n">
        <f aca="false">MIN($B$5,P1726+K1727*$B$6-I1727)</f>
        <v>268.51413525532</v>
      </c>
      <c r="Q1727" s="0" t="n">
        <f aca="false">MAX(0,F1727-H1727-K1727-L1727)</f>
        <v>0</v>
      </c>
    </row>
    <row r="1728" customFormat="false" ht="15" hidden="false" customHeight="false" outlineLevel="0" collapsed="false">
      <c r="A1728" s="0" t="n">
        <f aca="false">'Profiles 8760'!A1717</f>
        <v>1715</v>
      </c>
      <c r="B1728" s="0" t="n">
        <f aca="false">'Profiles 8760'!B1717</f>
        <v>3</v>
      </c>
      <c r="C1728" s="0" t="n">
        <f aca="false">'Profiles 8760'!E1717</f>
        <v>0</v>
      </c>
      <c r="D1728" s="0" t="n">
        <f aca="false">'Profiles 8760'!F1717</f>
        <v>1</v>
      </c>
      <c r="E1728" s="0" t="n">
        <f aca="false">'Profiles 8760'!G1717</f>
        <v>0.142865</v>
      </c>
      <c r="F1728" s="0" t="n">
        <f aca="false">D1728*Assumptions!$C$11*$B$7+E1728*Assumptions!$C$12*$B$8</f>
        <v>294.6431785</v>
      </c>
      <c r="G1728" s="0" t="n">
        <f aca="false">C1728*Assumptions!$C$15</f>
        <v>0</v>
      </c>
      <c r="H1728" s="0" t="n">
        <f aca="false">MIN(F1728,G1728)</f>
        <v>0</v>
      </c>
      <c r="I1728" s="0" t="n">
        <f aca="false">IF(C1728=1,MIN(G1728-H1728,Assumptions!$C$13,P1727),0)</f>
        <v>0</v>
      </c>
      <c r="J1728" s="0" t="n">
        <f aca="false">H1728+I1728</f>
        <v>0</v>
      </c>
      <c r="K1728" s="0" t="n">
        <f aca="false">MIN(IF(C1728=1,F1728-H1728,F1728),Assumptions!$C$13,MAX(0,($B$5-P1727)/$B$6))</f>
        <v>180</v>
      </c>
      <c r="L1728" s="0" t="n">
        <f aca="false">IF(C1728=1,0,MIN(F1728-K1728,Assumptions!$C$15,MAX(0,$B$10-O1727-M1728)))</f>
        <v>114.6431785</v>
      </c>
      <c r="M1728" s="0" t="n">
        <f aca="false">'Profiles 8760'!H1717</f>
        <v>234800</v>
      </c>
      <c r="N1728" s="0" t="n">
        <f aca="false">J1728+L1728</f>
        <v>114.6431785</v>
      </c>
      <c r="O1728" s="0" t="n">
        <f aca="false">O1727+N1728</f>
        <v>146356.242776825</v>
      </c>
      <c r="P1728" s="0" t="n">
        <f aca="false">MIN($B$5,P1727+K1728*$B$6-I1728)</f>
        <v>424.53813525532</v>
      </c>
      <c r="Q1728" s="0" t="n">
        <f aca="false">MAX(0,F1728-H1728-K1728-L1728)</f>
        <v>0</v>
      </c>
    </row>
    <row r="1729" customFormat="false" ht="15" hidden="false" customHeight="false" outlineLevel="0" collapsed="false">
      <c r="A1729" s="0" t="n">
        <f aca="false">'Profiles 8760'!A1718</f>
        <v>1716</v>
      </c>
      <c r="B1729" s="0" t="n">
        <f aca="false">'Profiles 8760'!B1718</f>
        <v>3</v>
      </c>
      <c r="C1729" s="0" t="n">
        <f aca="false">'Profiles 8760'!E1718</f>
        <v>0</v>
      </c>
      <c r="D1729" s="0" t="n">
        <f aca="false">'Profiles 8760'!F1718</f>
        <v>1</v>
      </c>
      <c r="E1729" s="0" t="n">
        <f aca="false">'Profiles 8760'!G1718</f>
        <v>0.146102</v>
      </c>
      <c r="F1729" s="0" t="n">
        <f aca="false">D1729*Assumptions!$C$11*$B$7+E1729*Assumptions!$C$12*$B$8</f>
        <v>294.7755718</v>
      </c>
      <c r="G1729" s="0" t="n">
        <f aca="false">C1729*Assumptions!$C$15</f>
        <v>0</v>
      </c>
      <c r="H1729" s="0" t="n">
        <f aca="false">MIN(F1729,G1729)</f>
        <v>0</v>
      </c>
      <c r="I1729" s="0" t="n">
        <f aca="false">IF(C1729=1,MIN(G1729-H1729,Assumptions!$C$13,P1728),0)</f>
        <v>0</v>
      </c>
      <c r="J1729" s="0" t="n">
        <f aca="false">H1729+I1729</f>
        <v>0</v>
      </c>
      <c r="K1729" s="0" t="n">
        <f aca="false">MIN(IF(C1729=1,F1729-H1729,F1729),Assumptions!$C$13,MAX(0,($B$5-P1728)/$B$6))</f>
        <v>99.5291471443009</v>
      </c>
      <c r="L1729" s="0" t="n">
        <f aca="false">IF(C1729=1,0,MIN(F1729-K1729,Assumptions!$C$15,MAX(0,$B$10-O1728-M1729)))</f>
        <v>195.246424655699</v>
      </c>
      <c r="M1729" s="0" t="n">
        <f aca="false">'Profiles 8760'!H1718</f>
        <v>234800</v>
      </c>
      <c r="N1729" s="0" t="n">
        <f aca="false">J1729+L1729</f>
        <v>195.246424655699</v>
      </c>
      <c r="O1729" s="0" t="n">
        <f aca="false">O1728+N1729</f>
        <v>146551.489201481</v>
      </c>
      <c r="P1729" s="0" t="n">
        <f aca="false">MIN($B$5,P1728+K1729*$B$6-I1729)</f>
        <v>510.81</v>
      </c>
      <c r="Q1729" s="0" t="n">
        <f aca="false">MAX(0,F1729-H1729-K1729-L1729)</f>
        <v>0</v>
      </c>
    </row>
    <row r="1730" customFormat="false" ht="15" hidden="false" customHeight="false" outlineLevel="0" collapsed="false">
      <c r="A1730" s="0" t="n">
        <f aca="false">'Profiles 8760'!A1719</f>
        <v>1717</v>
      </c>
      <c r="B1730" s="0" t="n">
        <f aca="false">'Profiles 8760'!B1719</f>
        <v>3</v>
      </c>
      <c r="C1730" s="0" t="n">
        <f aca="false">'Profiles 8760'!E1719</f>
        <v>0</v>
      </c>
      <c r="D1730" s="0" t="n">
        <f aca="false">'Profiles 8760'!F1719</f>
        <v>1</v>
      </c>
      <c r="E1730" s="0" t="n">
        <f aca="false">'Profiles 8760'!G1719</f>
        <v>0.175091</v>
      </c>
      <c r="F1730" s="0" t="n">
        <f aca="false">D1730*Assumptions!$C$11*$B$7+E1730*Assumptions!$C$12*$B$8</f>
        <v>295.9612219</v>
      </c>
      <c r="G1730" s="0" t="n">
        <f aca="false">C1730*Assumptions!$C$15</f>
        <v>0</v>
      </c>
      <c r="H1730" s="0" t="n">
        <f aca="false">MIN(F1730,G1730)</f>
        <v>0</v>
      </c>
      <c r="I1730" s="0" t="n">
        <f aca="false">IF(C1730=1,MIN(G1730-H1730,Assumptions!$C$13,P1729),0)</f>
        <v>0</v>
      </c>
      <c r="J1730" s="0" t="n">
        <f aca="false">H1730+I1730</f>
        <v>0</v>
      </c>
      <c r="K1730" s="0" t="n">
        <f aca="false">MIN(IF(C1730=1,F1730-H1730,F1730),Assumptions!$C$13,MAX(0,($B$5-P1729)/$B$6))</f>
        <v>0</v>
      </c>
      <c r="L1730" s="0" t="n">
        <f aca="false">IF(C1730=1,0,MIN(F1730-K1730,Assumptions!$C$15,MAX(0,$B$10-O1729-M1730)))</f>
        <v>200</v>
      </c>
      <c r="M1730" s="0" t="n">
        <f aca="false">'Profiles 8760'!H1719</f>
        <v>234800</v>
      </c>
      <c r="N1730" s="0" t="n">
        <f aca="false">J1730+L1730</f>
        <v>200</v>
      </c>
      <c r="O1730" s="0" t="n">
        <f aca="false">O1729+N1730</f>
        <v>146751.489201481</v>
      </c>
      <c r="P1730" s="0" t="n">
        <f aca="false">MIN($B$5,P1729+K1730*$B$6-I1730)</f>
        <v>510.81</v>
      </c>
      <c r="Q1730" s="0" t="n">
        <f aca="false">MAX(0,F1730-H1730-K1730-L1730)</f>
        <v>95.9612219</v>
      </c>
    </row>
    <row r="1731" customFormat="false" ht="15" hidden="false" customHeight="false" outlineLevel="0" collapsed="false">
      <c r="A1731" s="0" t="n">
        <f aca="false">'Profiles 8760'!A1720</f>
        <v>1718</v>
      </c>
      <c r="B1731" s="0" t="n">
        <f aca="false">'Profiles 8760'!B1720</f>
        <v>3</v>
      </c>
      <c r="C1731" s="0" t="n">
        <f aca="false">'Profiles 8760'!E1720</f>
        <v>0</v>
      </c>
      <c r="D1731" s="0" t="n">
        <f aca="false">'Profiles 8760'!F1720</f>
        <v>1</v>
      </c>
      <c r="E1731" s="0" t="n">
        <f aca="false">'Profiles 8760'!G1720</f>
        <v>0.161004</v>
      </c>
      <c r="F1731" s="0" t="n">
        <f aca="false">D1731*Assumptions!$C$11*$B$7+E1731*Assumptions!$C$12*$B$8</f>
        <v>295.3850636</v>
      </c>
      <c r="G1731" s="0" t="n">
        <f aca="false">C1731*Assumptions!$C$15</f>
        <v>0</v>
      </c>
      <c r="H1731" s="0" t="n">
        <f aca="false">MIN(F1731,G1731)</f>
        <v>0</v>
      </c>
      <c r="I1731" s="0" t="n">
        <f aca="false">IF(C1731=1,MIN(G1731-H1731,Assumptions!$C$13,P1730),0)</f>
        <v>0</v>
      </c>
      <c r="J1731" s="0" t="n">
        <f aca="false">H1731+I1731</f>
        <v>0</v>
      </c>
      <c r="K1731" s="0" t="n">
        <f aca="false">MIN(IF(C1731=1,F1731-H1731,F1731),Assumptions!$C$13,MAX(0,($B$5-P1730)/$B$6))</f>
        <v>0</v>
      </c>
      <c r="L1731" s="0" t="n">
        <f aca="false">IF(C1731=1,0,MIN(F1731-K1731,Assumptions!$C$15,MAX(0,$B$10-O1730-M1731)))</f>
        <v>200</v>
      </c>
      <c r="M1731" s="0" t="n">
        <f aca="false">'Profiles 8760'!H1720</f>
        <v>234800</v>
      </c>
      <c r="N1731" s="0" t="n">
        <f aca="false">J1731+L1731</f>
        <v>200</v>
      </c>
      <c r="O1731" s="0" t="n">
        <f aca="false">O1730+N1731</f>
        <v>146951.489201481</v>
      </c>
      <c r="P1731" s="0" t="n">
        <f aca="false">MIN($B$5,P1730+K1731*$B$6-I1731)</f>
        <v>510.81</v>
      </c>
      <c r="Q1731" s="0" t="n">
        <f aca="false">MAX(0,F1731-H1731-K1731-L1731)</f>
        <v>95.3850636</v>
      </c>
    </row>
    <row r="1732" customFormat="false" ht="15" hidden="false" customHeight="false" outlineLevel="0" collapsed="false">
      <c r="A1732" s="0" t="n">
        <f aca="false">'Profiles 8760'!A1721</f>
        <v>1719</v>
      </c>
      <c r="B1732" s="0" t="n">
        <f aca="false">'Profiles 8760'!B1721</f>
        <v>3</v>
      </c>
      <c r="C1732" s="0" t="n">
        <f aca="false">'Profiles 8760'!E1721</f>
        <v>0</v>
      </c>
      <c r="D1732" s="0" t="n">
        <f aca="false">'Profiles 8760'!F1721</f>
        <v>1</v>
      </c>
      <c r="E1732" s="0" t="n">
        <f aca="false">'Profiles 8760'!G1721</f>
        <v>0.237479</v>
      </c>
      <c r="F1732" s="0" t="n">
        <f aca="false">D1732*Assumptions!$C$11*$B$7+E1732*Assumptions!$C$12*$B$8</f>
        <v>298.5128911</v>
      </c>
      <c r="G1732" s="0" t="n">
        <f aca="false">C1732*Assumptions!$C$15</f>
        <v>0</v>
      </c>
      <c r="H1732" s="0" t="n">
        <f aca="false">MIN(F1732,G1732)</f>
        <v>0</v>
      </c>
      <c r="I1732" s="0" t="n">
        <f aca="false">IF(C1732=1,MIN(G1732-H1732,Assumptions!$C$13,P1731),0)</f>
        <v>0</v>
      </c>
      <c r="J1732" s="0" t="n">
        <f aca="false">H1732+I1732</f>
        <v>0</v>
      </c>
      <c r="K1732" s="0" t="n">
        <f aca="false">MIN(IF(C1732=1,F1732-H1732,F1732),Assumptions!$C$13,MAX(0,($B$5-P1731)/$B$6))</f>
        <v>0</v>
      </c>
      <c r="L1732" s="0" t="n">
        <f aca="false">IF(C1732=1,0,MIN(F1732-K1732,Assumptions!$C$15,MAX(0,$B$10-O1731-M1732)))</f>
        <v>200</v>
      </c>
      <c r="M1732" s="0" t="n">
        <f aca="false">'Profiles 8760'!H1721</f>
        <v>234800</v>
      </c>
      <c r="N1732" s="0" t="n">
        <f aca="false">J1732+L1732</f>
        <v>200</v>
      </c>
      <c r="O1732" s="0" t="n">
        <f aca="false">O1731+N1732</f>
        <v>147151.489201481</v>
      </c>
      <c r="P1732" s="0" t="n">
        <f aca="false">MIN($B$5,P1731+K1732*$B$6-I1732)</f>
        <v>510.81</v>
      </c>
      <c r="Q1732" s="0" t="n">
        <f aca="false">MAX(0,F1732-H1732-K1732-L1732)</f>
        <v>98.5128911</v>
      </c>
    </row>
    <row r="1733" customFormat="false" ht="15" hidden="false" customHeight="false" outlineLevel="0" collapsed="false">
      <c r="A1733" s="0" t="n">
        <f aca="false">'Profiles 8760'!A1722</f>
        <v>1720</v>
      </c>
      <c r="B1733" s="0" t="n">
        <f aca="false">'Profiles 8760'!B1722</f>
        <v>3</v>
      </c>
      <c r="C1733" s="0" t="n">
        <f aca="false">'Profiles 8760'!E1722</f>
        <v>0</v>
      </c>
      <c r="D1733" s="0" t="n">
        <f aca="false">'Profiles 8760'!F1722</f>
        <v>0.867538</v>
      </c>
      <c r="E1733" s="0" t="n">
        <f aca="false">'Profiles 8760'!G1722</f>
        <v>0.22338</v>
      </c>
      <c r="F1733" s="0" t="n">
        <f aca="false">D1733*Assumptions!$C$11*$B$7+E1733*Assumptions!$C$12*$B$8</f>
        <v>259.6812164</v>
      </c>
      <c r="G1733" s="0" t="n">
        <f aca="false">C1733*Assumptions!$C$15</f>
        <v>0</v>
      </c>
      <c r="H1733" s="0" t="n">
        <f aca="false">MIN(F1733,G1733)</f>
        <v>0</v>
      </c>
      <c r="I1733" s="0" t="n">
        <f aca="false">IF(C1733=1,MIN(G1733-H1733,Assumptions!$C$13,P1732),0)</f>
        <v>0</v>
      </c>
      <c r="J1733" s="0" t="n">
        <f aca="false">H1733+I1733</f>
        <v>0</v>
      </c>
      <c r="K1733" s="0" t="n">
        <f aca="false">MIN(IF(C1733=1,F1733-H1733,F1733),Assumptions!$C$13,MAX(0,($B$5-P1732)/$B$6))</f>
        <v>0</v>
      </c>
      <c r="L1733" s="0" t="n">
        <f aca="false">IF(C1733=1,0,MIN(F1733-K1733,Assumptions!$C$15,MAX(0,$B$10-O1732-M1733)))</f>
        <v>200</v>
      </c>
      <c r="M1733" s="0" t="n">
        <f aca="false">'Profiles 8760'!H1722</f>
        <v>234800</v>
      </c>
      <c r="N1733" s="0" t="n">
        <f aca="false">J1733+L1733</f>
        <v>200</v>
      </c>
      <c r="O1733" s="0" t="n">
        <f aca="false">O1732+N1733</f>
        <v>147351.489201481</v>
      </c>
      <c r="P1733" s="0" t="n">
        <f aca="false">MIN($B$5,P1732+K1733*$B$6-I1733)</f>
        <v>510.81</v>
      </c>
      <c r="Q1733" s="0" t="n">
        <f aca="false">MAX(0,F1733-H1733-K1733-L1733)</f>
        <v>59.6812164</v>
      </c>
    </row>
    <row r="1734" customFormat="false" ht="15" hidden="false" customHeight="false" outlineLevel="0" collapsed="false">
      <c r="A1734" s="0" t="n">
        <f aca="false">'Profiles 8760'!A1723</f>
        <v>1721</v>
      </c>
      <c r="B1734" s="0" t="n">
        <f aca="false">'Profiles 8760'!B1723</f>
        <v>3</v>
      </c>
      <c r="C1734" s="0" t="n">
        <f aca="false">'Profiles 8760'!E1723</f>
        <v>0</v>
      </c>
      <c r="D1734" s="0" t="n">
        <f aca="false">'Profiles 8760'!F1723</f>
        <v>0.543367</v>
      </c>
      <c r="E1734" s="0" t="n">
        <f aca="false">'Profiles 8760'!G1723</f>
        <v>0.267514</v>
      </c>
      <c r="F1734" s="0" t="n">
        <f aca="false">D1734*Assumptions!$C$11*$B$7+E1734*Assumptions!$C$12*$B$8</f>
        <v>167.8657122</v>
      </c>
      <c r="G1734" s="0" t="n">
        <f aca="false">C1734*Assumptions!$C$15</f>
        <v>0</v>
      </c>
      <c r="H1734" s="0" t="n">
        <f aca="false">MIN(F1734,G1734)</f>
        <v>0</v>
      </c>
      <c r="I1734" s="0" t="n">
        <f aca="false">IF(C1734=1,MIN(G1734-H1734,Assumptions!$C$13,P1733),0)</f>
        <v>0</v>
      </c>
      <c r="J1734" s="0" t="n">
        <f aca="false">H1734+I1734</f>
        <v>0</v>
      </c>
      <c r="K1734" s="0" t="n">
        <f aca="false">MIN(IF(C1734=1,F1734-H1734,F1734),Assumptions!$C$13,MAX(0,($B$5-P1733)/$B$6))</f>
        <v>0</v>
      </c>
      <c r="L1734" s="0" t="n">
        <f aca="false">IF(C1734=1,0,MIN(F1734-K1734,Assumptions!$C$15,MAX(0,$B$10-O1733-M1734)))</f>
        <v>167.8657122</v>
      </c>
      <c r="M1734" s="0" t="n">
        <f aca="false">'Profiles 8760'!H1723</f>
        <v>234800</v>
      </c>
      <c r="N1734" s="0" t="n">
        <f aca="false">J1734+L1734</f>
        <v>167.8657122</v>
      </c>
      <c r="O1734" s="0" t="n">
        <f aca="false">O1733+N1734</f>
        <v>147519.354913681</v>
      </c>
      <c r="P1734" s="0" t="n">
        <f aca="false">MIN($B$5,P1733+K1734*$B$6-I1734)</f>
        <v>510.81</v>
      </c>
      <c r="Q1734" s="0" t="n">
        <f aca="false">MAX(0,F1734-H1734-K1734-L1734)</f>
        <v>0</v>
      </c>
    </row>
    <row r="1735" customFormat="false" ht="15" hidden="false" customHeight="false" outlineLevel="0" collapsed="false">
      <c r="A1735" s="0" t="n">
        <f aca="false">'Profiles 8760'!A1724</f>
        <v>1722</v>
      </c>
      <c r="B1735" s="0" t="n">
        <f aca="false">'Profiles 8760'!B1724</f>
        <v>3</v>
      </c>
      <c r="C1735" s="0" t="n">
        <f aca="false">'Profiles 8760'!E1724</f>
        <v>0</v>
      </c>
      <c r="D1735" s="0" t="n">
        <f aca="false">'Profiles 8760'!F1724</f>
        <v>0.223372</v>
      </c>
      <c r="E1735" s="0" t="n">
        <f aca="false">'Profiles 8760'!G1724</f>
        <v>0.190519</v>
      </c>
      <c r="F1735" s="0" t="n">
        <f aca="false">D1735*Assumptions!$C$11*$B$7+E1735*Assumptions!$C$12*$B$8</f>
        <v>72.3020607</v>
      </c>
      <c r="G1735" s="0" t="n">
        <f aca="false">C1735*Assumptions!$C$15</f>
        <v>0</v>
      </c>
      <c r="H1735" s="0" t="n">
        <f aca="false">MIN(F1735,G1735)</f>
        <v>0</v>
      </c>
      <c r="I1735" s="0" t="n">
        <f aca="false">IF(C1735=1,MIN(G1735-H1735,Assumptions!$C$13,P1734),0)</f>
        <v>0</v>
      </c>
      <c r="J1735" s="0" t="n">
        <f aca="false">H1735+I1735</f>
        <v>0</v>
      </c>
      <c r="K1735" s="0" t="n">
        <f aca="false">MIN(IF(C1735=1,F1735-H1735,F1735),Assumptions!$C$13,MAX(0,($B$5-P1734)/$B$6))</f>
        <v>0</v>
      </c>
      <c r="L1735" s="0" t="n">
        <f aca="false">IF(C1735=1,0,MIN(F1735-K1735,Assumptions!$C$15,MAX(0,$B$10-O1734-M1735)))</f>
        <v>72.3020607</v>
      </c>
      <c r="M1735" s="0" t="n">
        <f aca="false">'Profiles 8760'!H1724</f>
        <v>234800</v>
      </c>
      <c r="N1735" s="0" t="n">
        <f aca="false">J1735+L1735</f>
        <v>72.3020607</v>
      </c>
      <c r="O1735" s="0" t="n">
        <f aca="false">O1734+N1735</f>
        <v>147591.656974381</v>
      </c>
      <c r="P1735" s="0" t="n">
        <f aca="false">MIN($B$5,P1734+K1735*$B$6-I1735)</f>
        <v>510.81</v>
      </c>
      <c r="Q1735" s="0" t="n">
        <f aca="false">MAX(0,F1735-H1735-K1735-L1735)</f>
        <v>0</v>
      </c>
    </row>
    <row r="1736" customFormat="false" ht="15" hidden="false" customHeight="false" outlineLevel="0" collapsed="false">
      <c r="A1736" s="0" t="n">
        <f aca="false">'Profiles 8760'!A1725</f>
        <v>1723</v>
      </c>
      <c r="B1736" s="0" t="n">
        <f aca="false">'Profiles 8760'!B1725</f>
        <v>3</v>
      </c>
      <c r="C1736" s="0" t="n">
        <f aca="false">'Profiles 8760'!E1725</f>
        <v>0</v>
      </c>
      <c r="D1736" s="0" t="n">
        <f aca="false">'Profiles 8760'!F1725</f>
        <v>0</v>
      </c>
      <c r="E1736" s="0" t="n">
        <f aca="false">'Profiles 8760'!G1725</f>
        <v>0.195892</v>
      </c>
      <c r="F1736" s="0" t="n">
        <f aca="false">D1736*Assumptions!$C$11*$B$7+E1736*Assumptions!$C$12*$B$8</f>
        <v>8.0119828</v>
      </c>
      <c r="G1736" s="0" t="n">
        <f aca="false">C1736*Assumptions!$C$15</f>
        <v>0</v>
      </c>
      <c r="H1736" s="0" t="n">
        <f aca="false">MIN(F1736,G1736)</f>
        <v>0</v>
      </c>
      <c r="I1736" s="0" t="n">
        <f aca="false">IF(C1736=1,MIN(G1736-H1736,Assumptions!$C$13,P1735),0)</f>
        <v>0</v>
      </c>
      <c r="J1736" s="0" t="n">
        <f aca="false">H1736+I1736</f>
        <v>0</v>
      </c>
      <c r="K1736" s="0" t="n">
        <f aca="false">MIN(IF(C1736=1,F1736-H1736,F1736),Assumptions!$C$13,MAX(0,($B$5-P1735)/$B$6))</f>
        <v>0</v>
      </c>
      <c r="L1736" s="0" t="n">
        <f aca="false">IF(C1736=1,0,MIN(F1736-K1736,Assumptions!$C$15,MAX(0,$B$10-O1735-M1736)))</f>
        <v>8.0119828</v>
      </c>
      <c r="M1736" s="0" t="n">
        <f aca="false">'Profiles 8760'!H1725</f>
        <v>234800</v>
      </c>
      <c r="N1736" s="0" t="n">
        <f aca="false">J1736+L1736</f>
        <v>8.0119828</v>
      </c>
      <c r="O1736" s="0" t="n">
        <f aca="false">O1735+N1736</f>
        <v>147599.668957181</v>
      </c>
      <c r="P1736" s="0" t="n">
        <f aca="false">MIN($B$5,P1735+K1736*$B$6-I1736)</f>
        <v>510.81</v>
      </c>
      <c r="Q1736" s="0" t="n">
        <f aca="false">MAX(0,F1736-H1736-K1736-L1736)</f>
        <v>0</v>
      </c>
    </row>
    <row r="1737" customFormat="false" ht="15" hidden="false" customHeight="false" outlineLevel="0" collapsed="false">
      <c r="A1737" s="0" t="n">
        <f aca="false">'Profiles 8760'!A1726</f>
        <v>1724</v>
      </c>
      <c r="B1737" s="0" t="n">
        <f aca="false">'Profiles 8760'!B1726</f>
        <v>3</v>
      </c>
      <c r="C1737" s="0" t="n">
        <f aca="false">'Profiles 8760'!E1726</f>
        <v>1</v>
      </c>
      <c r="D1737" s="0" t="n">
        <f aca="false">'Profiles 8760'!F1726</f>
        <v>0</v>
      </c>
      <c r="E1737" s="0" t="n">
        <f aca="false">'Profiles 8760'!G1726</f>
        <v>0.153316</v>
      </c>
      <c r="F1737" s="0" t="n">
        <f aca="false">D1737*Assumptions!$C$11*$B$7+E1737*Assumptions!$C$12*$B$8</f>
        <v>6.2706244</v>
      </c>
      <c r="G1737" s="0" t="n">
        <f aca="false">C1737*Assumptions!$C$15</f>
        <v>200</v>
      </c>
      <c r="H1737" s="0" t="n">
        <f aca="false">MIN(F1737,G1737)</f>
        <v>6.2706244</v>
      </c>
      <c r="I1737" s="0" t="n">
        <f aca="false">IF(C1737=1,MIN(G1737-H1737,Assumptions!$C$13,P1736),0)</f>
        <v>180</v>
      </c>
      <c r="J1737" s="0" t="n">
        <f aca="false">H1737+I1737</f>
        <v>186.2706244</v>
      </c>
      <c r="K1737" s="0" t="n">
        <f aca="false">MIN(IF(C1737=1,F1737-H1737,F1737),Assumptions!$C$13,MAX(0,($B$5-P1736)/$B$6))</f>
        <v>0</v>
      </c>
      <c r="L1737" s="0" t="n">
        <f aca="false">IF(C1737=1,0,MIN(F1737-K1737,Assumptions!$C$15,MAX(0,$B$10-O1736-M1737)))</f>
        <v>0</v>
      </c>
      <c r="M1737" s="0" t="n">
        <f aca="false">'Profiles 8760'!H1726</f>
        <v>234600</v>
      </c>
      <c r="N1737" s="0" t="n">
        <f aca="false">J1737+L1737</f>
        <v>186.2706244</v>
      </c>
      <c r="O1737" s="0" t="n">
        <f aca="false">O1736+N1737</f>
        <v>147785.939581581</v>
      </c>
      <c r="P1737" s="0" t="n">
        <f aca="false">MIN($B$5,P1736+K1737*$B$6-I1737)</f>
        <v>330.81</v>
      </c>
      <c r="Q1737" s="0" t="n">
        <f aca="false">MAX(0,F1737-H1737-K1737-L1737)</f>
        <v>0</v>
      </c>
    </row>
    <row r="1738" customFormat="false" ht="15" hidden="false" customHeight="false" outlineLevel="0" collapsed="false">
      <c r="A1738" s="0" t="n">
        <f aca="false">'Profiles 8760'!A1727</f>
        <v>1725</v>
      </c>
      <c r="B1738" s="0" t="n">
        <f aca="false">'Profiles 8760'!B1727</f>
        <v>3</v>
      </c>
      <c r="C1738" s="0" t="n">
        <f aca="false">'Profiles 8760'!E1727</f>
        <v>1</v>
      </c>
      <c r="D1738" s="0" t="n">
        <f aca="false">'Profiles 8760'!F1727</f>
        <v>0</v>
      </c>
      <c r="E1738" s="0" t="n">
        <f aca="false">'Profiles 8760'!G1727</f>
        <v>0.149456</v>
      </c>
      <c r="F1738" s="0" t="n">
        <f aca="false">D1738*Assumptions!$C$11*$B$7+E1738*Assumptions!$C$12*$B$8</f>
        <v>6.1127504</v>
      </c>
      <c r="G1738" s="0" t="n">
        <f aca="false">C1738*Assumptions!$C$15</f>
        <v>200</v>
      </c>
      <c r="H1738" s="0" t="n">
        <f aca="false">MIN(F1738,G1738)</f>
        <v>6.1127504</v>
      </c>
      <c r="I1738" s="0" t="n">
        <f aca="false">IF(C1738=1,MIN(G1738-H1738,Assumptions!$C$13,P1737),0)</f>
        <v>180</v>
      </c>
      <c r="J1738" s="0" t="n">
        <f aca="false">H1738+I1738</f>
        <v>186.1127504</v>
      </c>
      <c r="K1738" s="0" t="n">
        <f aca="false">MIN(IF(C1738=1,F1738-H1738,F1738),Assumptions!$C$13,MAX(0,($B$5-P1737)/$B$6))</f>
        <v>0</v>
      </c>
      <c r="L1738" s="0" t="n">
        <f aca="false">IF(C1738=1,0,MIN(F1738-K1738,Assumptions!$C$15,MAX(0,$B$10-O1737-M1738)))</f>
        <v>0</v>
      </c>
      <c r="M1738" s="0" t="n">
        <f aca="false">'Profiles 8760'!H1727</f>
        <v>234400</v>
      </c>
      <c r="N1738" s="0" t="n">
        <f aca="false">J1738+L1738</f>
        <v>186.1127504</v>
      </c>
      <c r="O1738" s="0" t="n">
        <f aca="false">O1737+N1738</f>
        <v>147972.052331981</v>
      </c>
      <c r="P1738" s="0" t="n">
        <f aca="false">MIN($B$5,P1737+K1738*$B$6-I1738)</f>
        <v>150.81</v>
      </c>
      <c r="Q1738" s="0" t="n">
        <f aca="false">MAX(0,F1738-H1738-K1738-L1738)</f>
        <v>0</v>
      </c>
    </row>
    <row r="1739" customFormat="false" ht="15" hidden="false" customHeight="false" outlineLevel="0" collapsed="false">
      <c r="A1739" s="0" t="n">
        <f aca="false">'Profiles 8760'!A1728</f>
        <v>1726</v>
      </c>
      <c r="B1739" s="0" t="n">
        <f aca="false">'Profiles 8760'!B1728</f>
        <v>3</v>
      </c>
      <c r="C1739" s="0" t="n">
        <f aca="false">'Profiles 8760'!E1728</f>
        <v>0</v>
      </c>
      <c r="D1739" s="0" t="n">
        <f aca="false">'Profiles 8760'!F1728</f>
        <v>0</v>
      </c>
      <c r="E1739" s="0" t="n">
        <f aca="false">'Profiles 8760'!G1728</f>
        <v>0.194995</v>
      </c>
      <c r="F1739" s="0" t="n">
        <f aca="false">D1739*Assumptions!$C$11*$B$7+E1739*Assumptions!$C$12*$B$8</f>
        <v>7.9752955</v>
      </c>
      <c r="G1739" s="0" t="n">
        <f aca="false">C1739*Assumptions!$C$15</f>
        <v>0</v>
      </c>
      <c r="H1739" s="0" t="n">
        <f aca="false">MIN(F1739,G1739)</f>
        <v>0</v>
      </c>
      <c r="I1739" s="0" t="n">
        <f aca="false">IF(C1739=1,MIN(G1739-H1739,Assumptions!$C$13,P1738),0)</f>
        <v>0</v>
      </c>
      <c r="J1739" s="0" t="n">
        <f aca="false">H1739+I1739</f>
        <v>0</v>
      </c>
      <c r="K1739" s="0" t="n">
        <f aca="false">MIN(IF(C1739=1,F1739-H1739,F1739),Assumptions!$C$13,MAX(0,($B$5-P1738)/$B$6))</f>
        <v>7.9752955</v>
      </c>
      <c r="L1739" s="0" t="n">
        <f aca="false">IF(C1739=1,0,MIN(F1739-K1739,Assumptions!$C$15,MAX(0,$B$10-O1738-M1739)))</f>
        <v>0</v>
      </c>
      <c r="M1739" s="0" t="n">
        <f aca="false">'Profiles 8760'!H1728</f>
        <v>234400</v>
      </c>
      <c r="N1739" s="0" t="n">
        <f aca="false">J1739+L1739</f>
        <v>0</v>
      </c>
      <c r="O1739" s="0" t="n">
        <f aca="false">O1738+N1739</f>
        <v>147972.052331981</v>
      </c>
      <c r="P1739" s="0" t="n">
        <f aca="false">MIN($B$5,P1738+K1739*$B$6-I1739)</f>
        <v>157.7229861394</v>
      </c>
      <c r="Q1739" s="0" t="n">
        <f aca="false">MAX(0,F1739-H1739-K1739-L1739)</f>
        <v>0</v>
      </c>
    </row>
    <row r="1740" customFormat="false" ht="15" hidden="false" customHeight="false" outlineLevel="0" collapsed="false">
      <c r="A1740" s="0" t="n">
        <f aca="false">'Profiles 8760'!A1729</f>
        <v>1727</v>
      </c>
      <c r="B1740" s="0" t="n">
        <f aca="false">'Profiles 8760'!B1729</f>
        <v>3</v>
      </c>
      <c r="C1740" s="0" t="n">
        <f aca="false">'Profiles 8760'!E1729</f>
        <v>0</v>
      </c>
      <c r="D1740" s="0" t="n">
        <f aca="false">'Profiles 8760'!F1729</f>
        <v>0</v>
      </c>
      <c r="E1740" s="0" t="n">
        <f aca="false">'Profiles 8760'!G1729</f>
        <v>0.174805</v>
      </c>
      <c r="F1740" s="0" t="n">
        <f aca="false">D1740*Assumptions!$C$11*$B$7+E1740*Assumptions!$C$12*$B$8</f>
        <v>7.1495245</v>
      </c>
      <c r="G1740" s="0" t="n">
        <f aca="false">C1740*Assumptions!$C$15</f>
        <v>0</v>
      </c>
      <c r="H1740" s="0" t="n">
        <f aca="false">MIN(F1740,G1740)</f>
        <v>0</v>
      </c>
      <c r="I1740" s="0" t="n">
        <f aca="false">IF(C1740=1,MIN(G1740-H1740,Assumptions!$C$13,P1739),0)</f>
        <v>0</v>
      </c>
      <c r="J1740" s="0" t="n">
        <f aca="false">H1740+I1740</f>
        <v>0</v>
      </c>
      <c r="K1740" s="0" t="n">
        <f aca="false">MIN(IF(C1740=1,F1740-H1740,F1740),Assumptions!$C$13,MAX(0,($B$5-P1739)/$B$6))</f>
        <v>7.1495245</v>
      </c>
      <c r="L1740" s="0" t="n">
        <f aca="false">IF(C1740=1,0,MIN(F1740-K1740,Assumptions!$C$15,MAX(0,$B$10-O1739-M1740)))</f>
        <v>0</v>
      </c>
      <c r="M1740" s="0" t="n">
        <f aca="false">'Profiles 8760'!H1729</f>
        <v>234400</v>
      </c>
      <c r="N1740" s="0" t="n">
        <f aca="false">J1740+L1740</f>
        <v>0</v>
      </c>
      <c r="O1740" s="0" t="n">
        <f aca="false">O1739+N1740</f>
        <v>147972.052331981</v>
      </c>
      <c r="P1740" s="0" t="n">
        <f aca="false">MIN($B$5,P1739+K1740*$B$6-I1740)</f>
        <v>163.920193976</v>
      </c>
      <c r="Q1740" s="0" t="n">
        <f aca="false">MAX(0,F1740-H1740-K1740-L1740)</f>
        <v>0</v>
      </c>
    </row>
    <row r="1741" customFormat="false" ht="15" hidden="false" customHeight="false" outlineLevel="0" collapsed="false">
      <c r="A1741" s="0" t="n">
        <f aca="false">'Profiles 8760'!A1730</f>
        <v>1728</v>
      </c>
      <c r="B1741" s="0" t="n">
        <f aca="false">'Profiles 8760'!B1730</f>
        <v>3</v>
      </c>
      <c r="C1741" s="0" t="n">
        <f aca="false">'Profiles 8760'!E1730</f>
        <v>0</v>
      </c>
      <c r="D1741" s="0" t="n">
        <f aca="false">'Profiles 8760'!F1730</f>
        <v>0</v>
      </c>
      <c r="E1741" s="0" t="n">
        <f aca="false">'Profiles 8760'!G1730</f>
        <v>0.219679</v>
      </c>
      <c r="F1741" s="0" t="n">
        <f aca="false">D1741*Assumptions!$C$11*$B$7+E1741*Assumptions!$C$12*$B$8</f>
        <v>8.9848711</v>
      </c>
      <c r="G1741" s="0" t="n">
        <f aca="false">C1741*Assumptions!$C$15</f>
        <v>0</v>
      </c>
      <c r="H1741" s="0" t="n">
        <f aca="false">MIN(F1741,G1741)</f>
        <v>0</v>
      </c>
      <c r="I1741" s="0" t="n">
        <f aca="false">IF(C1741=1,MIN(G1741-H1741,Assumptions!$C$13,P1740),0)</f>
        <v>0</v>
      </c>
      <c r="J1741" s="0" t="n">
        <f aca="false">H1741+I1741</f>
        <v>0</v>
      </c>
      <c r="K1741" s="0" t="n">
        <f aca="false">MIN(IF(C1741=1,F1741-H1741,F1741),Assumptions!$C$13,MAX(0,($B$5-P1740)/$B$6))</f>
        <v>8.9848711</v>
      </c>
      <c r="L1741" s="0" t="n">
        <f aca="false">IF(C1741=1,0,MIN(F1741-K1741,Assumptions!$C$15,MAX(0,$B$10-O1740-M1741)))</f>
        <v>0</v>
      </c>
      <c r="M1741" s="0" t="n">
        <f aca="false">'Profiles 8760'!H1730</f>
        <v>234400</v>
      </c>
      <c r="N1741" s="0" t="n">
        <f aca="false">J1741+L1741</f>
        <v>0</v>
      </c>
      <c r="O1741" s="0" t="n">
        <f aca="false">O1740+N1741</f>
        <v>147972.052331981</v>
      </c>
      <c r="P1741" s="0" t="n">
        <f aca="false">MIN($B$5,P1740+K1741*$B$6-I1741)</f>
        <v>171.70828024548</v>
      </c>
      <c r="Q1741" s="0" t="n">
        <f aca="false">MAX(0,F1741-H1741-K1741-L1741)</f>
        <v>0</v>
      </c>
    </row>
    <row r="1742" customFormat="false" ht="15" hidden="false" customHeight="false" outlineLevel="0" collapsed="false">
      <c r="A1742" s="0" t="n">
        <f aca="false">'Profiles 8760'!A1731</f>
        <v>1729</v>
      </c>
      <c r="B1742" s="0" t="n">
        <f aca="false">'Profiles 8760'!B1731</f>
        <v>3</v>
      </c>
      <c r="C1742" s="0" t="n">
        <f aca="false">'Profiles 8760'!E1731</f>
        <v>0</v>
      </c>
      <c r="D1742" s="0" t="n">
        <f aca="false">'Profiles 8760'!F1731</f>
        <v>0</v>
      </c>
      <c r="E1742" s="0" t="n">
        <f aca="false">'Profiles 8760'!G1731</f>
        <v>0.166663</v>
      </c>
      <c r="F1742" s="0" t="n">
        <f aca="false">D1742*Assumptions!$C$11*$B$7+E1742*Assumptions!$C$12*$B$8</f>
        <v>6.8165167</v>
      </c>
      <c r="G1742" s="0" t="n">
        <f aca="false">C1742*Assumptions!$C$15</f>
        <v>0</v>
      </c>
      <c r="H1742" s="0" t="n">
        <f aca="false">MIN(F1742,G1742)</f>
        <v>0</v>
      </c>
      <c r="I1742" s="0" t="n">
        <f aca="false">IF(C1742=1,MIN(G1742-H1742,Assumptions!$C$13,P1741),0)</f>
        <v>0</v>
      </c>
      <c r="J1742" s="0" t="n">
        <f aca="false">H1742+I1742</f>
        <v>0</v>
      </c>
      <c r="K1742" s="0" t="n">
        <f aca="false">MIN(IF(C1742=1,F1742-H1742,F1742),Assumptions!$C$13,MAX(0,($B$5-P1741)/$B$6))</f>
        <v>6.8165167</v>
      </c>
      <c r="L1742" s="0" t="n">
        <f aca="false">IF(C1742=1,0,MIN(F1742-K1742,Assumptions!$C$15,MAX(0,$B$10-O1741-M1742)))</f>
        <v>0</v>
      </c>
      <c r="M1742" s="0" t="n">
        <f aca="false">'Profiles 8760'!H1731</f>
        <v>234400</v>
      </c>
      <c r="N1742" s="0" t="n">
        <f aca="false">J1742+L1742</f>
        <v>0</v>
      </c>
      <c r="O1742" s="0" t="n">
        <f aca="false">O1741+N1742</f>
        <v>147972.052331981</v>
      </c>
      <c r="P1742" s="0" t="n">
        <f aca="false">MIN($B$5,P1741+K1742*$B$6-I1742)</f>
        <v>177.61683692104</v>
      </c>
      <c r="Q1742" s="0" t="n">
        <f aca="false">MAX(0,F1742-H1742-K1742-L1742)</f>
        <v>0</v>
      </c>
    </row>
    <row r="1743" customFormat="false" ht="15" hidden="false" customHeight="false" outlineLevel="0" collapsed="false">
      <c r="A1743" s="0" t="n">
        <f aca="false">'Profiles 8760'!A1732</f>
        <v>1730</v>
      </c>
      <c r="B1743" s="0" t="n">
        <f aca="false">'Profiles 8760'!B1732</f>
        <v>3</v>
      </c>
      <c r="C1743" s="0" t="n">
        <f aca="false">'Profiles 8760'!E1732</f>
        <v>0</v>
      </c>
      <c r="D1743" s="0" t="n">
        <f aca="false">'Profiles 8760'!F1732</f>
        <v>0</v>
      </c>
      <c r="E1743" s="0" t="n">
        <f aca="false">'Profiles 8760'!G1732</f>
        <v>0.0976</v>
      </c>
      <c r="F1743" s="0" t="n">
        <f aca="false">D1743*Assumptions!$C$11*$B$7+E1743*Assumptions!$C$12*$B$8</f>
        <v>3.99184</v>
      </c>
      <c r="G1743" s="0" t="n">
        <f aca="false">C1743*Assumptions!$C$15</f>
        <v>0</v>
      </c>
      <c r="H1743" s="0" t="n">
        <f aca="false">MIN(F1743,G1743)</f>
        <v>0</v>
      </c>
      <c r="I1743" s="0" t="n">
        <f aca="false">IF(C1743=1,MIN(G1743-H1743,Assumptions!$C$13,P1742),0)</f>
        <v>0</v>
      </c>
      <c r="J1743" s="0" t="n">
        <f aca="false">H1743+I1743</f>
        <v>0</v>
      </c>
      <c r="K1743" s="0" t="n">
        <f aca="false">MIN(IF(C1743=1,F1743-H1743,F1743),Assumptions!$C$13,MAX(0,($B$5-P1742)/$B$6))</f>
        <v>3.99184</v>
      </c>
      <c r="L1743" s="0" t="n">
        <f aca="false">IF(C1743=1,0,MIN(F1743-K1743,Assumptions!$C$15,MAX(0,$B$10-O1742-M1743)))</f>
        <v>0</v>
      </c>
      <c r="M1743" s="0" t="n">
        <f aca="false">'Profiles 8760'!H1732</f>
        <v>234400</v>
      </c>
      <c r="N1743" s="0" t="n">
        <f aca="false">J1743+L1743</f>
        <v>0</v>
      </c>
      <c r="O1743" s="0" t="n">
        <f aca="false">O1742+N1743</f>
        <v>147972.052331981</v>
      </c>
      <c r="P1743" s="0" t="n">
        <f aca="false">MIN($B$5,P1742+K1743*$B$6-I1743)</f>
        <v>181.07696383304</v>
      </c>
      <c r="Q1743" s="0" t="n">
        <f aca="false">MAX(0,F1743-H1743-K1743-L1743)</f>
        <v>0</v>
      </c>
    </row>
    <row r="1744" customFormat="false" ht="15" hidden="false" customHeight="false" outlineLevel="0" collapsed="false">
      <c r="A1744" s="0" t="n">
        <f aca="false">'Profiles 8760'!A1733</f>
        <v>1731</v>
      </c>
      <c r="B1744" s="0" t="n">
        <f aca="false">'Profiles 8760'!B1733</f>
        <v>3</v>
      </c>
      <c r="C1744" s="0" t="n">
        <f aca="false">'Profiles 8760'!E1733</f>
        <v>0</v>
      </c>
      <c r="D1744" s="0" t="n">
        <f aca="false">'Profiles 8760'!F1733</f>
        <v>0</v>
      </c>
      <c r="E1744" s="0" t="n">
        <f aca="false">'Profiles 8760'!G1733</f>
        <v>0.167395</v>
      </c>
      <c r="F1744" s="0" t="n">
        <f aca="false">D1744*Assumptions!$C$11*$B$7+E1744*Assumptions!$C$12*$B$8</f>
        <v>6.8464555</v>
      </c>
      <c r="G1744" s="0" t="n">
        <f aca="false">C1744*Assumptions!$C$15</f>
        <v>0</v>
      </c>
      <c r="H1744" s="0" t="n">
        <f aca="false">MIN(F1744,G1744)</f>
        <v>0</v>
      </c>
      <c r="I1744" s="0" t="n">
        <f aca="false">IF(C1744=1,MIN(G1744-H1744,Assumptions!$C$13,P1743),0)</f>
        <v>0</v>
      </c>
      <c r="J1744" s="0" t="n">
        <f aca="false">H1744+I1744</f>
        <v>0</v>
      </c>
      <c r="K1744" s="0" t="n">
        <f aca="false">MIN(IF(C1744=1,F1744-H1744,F1744),Assumptions!$C$13,MAX(0,($B$5-P1743)/$B$6))</f>
        <v>6.8464555</v>
      </c>
      <c r="L1744" s="0" t="n">
        <f aca="false">IF(C1744=1,0,MIN(F1744-K1744,Assumptions!$C$15,MAX(0,$B$10-O1743-M1744)))</f>
        <v>0</v>
      </c>
      <c r="M1744" s="0" t="n">
        <f aca="false">'Profiles 8760'!H1733</f>
        <v>234400</v>
      </c>
      <c r="N1744" s="0" t="n">
        <f aca="false">J1744+L1744</f>
        <v>0</v>
      </c>
      <c r="O1744" s="0" t="n">
        <f aca="false">O1743+N1744</f>
        <v>147972.052331981</v>
      </c>
      <c r="P1744" s="0" t="n">
        <f aca="false">MIN($B$5,P1743+K1744*$B$6-I1744)</f>
        <v>187.01147146044</v>
      </c>
      <c r="Q1744" s="0" t="n">
        <f aca="false">MAX(0,F1744-H1744-K1744-L1744)</f>
        <v>0</v>
      </c>
    </row>
    <row r="1745" customFormat="false" ht="15" hidden="false" customHeight="false" outlineLevel="0" collapsed="false">
      <c r="A1745" s="0" t="n">
        <f aca="false">'Profiles 8760'!A1734</f>
        <v>1732</v>
      </c>
      <c r="B1745" s="0" t="n">
        <f aca="false">'Profiles 8760'!B1734</f>
        <v>3</v>
      </c>
      <c r="C1745" s="0" t="n">
        <f aca="false">'Profiles 8760'!E1734</f>
        <v>0</v>
      </c>
      <c r="D1745" s="0" t="n">
        <f aca="false">'Profiles 8760'!F1734</f>
        <v>0</v>
      </c>
      <c r="E1745" s="0" t="n">
        <f aca="false">'Profiles 8760'!G1734</f>
        <v>0.304279</v>
      </c>
      <c r="F1745" s="0" t="n">
        <f aca="false">D1745*Assumptions!$C$11*$B$7+E1745*Assumptions!$C$12*$B$8</f>
        <v>12.4450111</v>
      </c>
      <c r="G1745" s="0" t="n">
        <f aca="false">C1745*Assumptions!$C$15</f>
        <v>0</v>
      </c>
      <c r="H1745" s="0" t="n">
        <f aca="false">MIN(F1745,G1745)</f>
        <v>0</v>
      </c>
      <c r="I1745" s="0" t="n">
        <f aca="false">IF(C1745=1,MIN(G1745-H1745,Assumptions!$C$13,P1744),0)</f>
        <v>0</v>
      </c>
      <c r="J1745" s="0" t="n">
        <f aca="false">H1745+I1745</f>
        <v>0</v>
      </c>
      <c r="K1745" s="0" t="n">
        <f aca="false">MIN(IF(C1745=1,F1745-H1745,F1745),Assumptions!$C$13,MAX(0,($B$5-P1744)/$B$6))</f>
        <v>12.4450111</v>
      </c>
      <c r="L1745" s="0" t="n">
        <f aca="false">IF(C1745=1,0,MIN(F1745-K1745,Assumptions!$C$15,MAX(0,$B$10-O1744-M1745)))</f>
        <v>0</v>
      </c>
      <c r="M1745" s="0" t="n">
        <f aca="false">'Profiles 8760'!H1734</f>
        <v>234400</v>
      </c>
      <c r="N1745" s="0" t="n">
        <f aca="false">J1745+L1745</f>
        <v>0</v>
      </c>
      <c r="O1745" s="0" t="n">
        <f aca="false">O1744+N1745</f>
        <v>147972.052331981</v>
      </c>
      <c r="P1745" s="0" t="n">
        <f aca="false">MIN($B$5,P1744+K1745*$B$6-I1745)</f>
        <v>197.79880708192</v>
      </c>
      <c r="Q1745" s="0" t="n">
        <f aca="false">MAX(0,F1745-H1745-K1745-L1745)</f>
        <v>0</v>
      </c>
    </row>
    <row r="1746" customFormat="false" ht="15" hidden="false" customHeight="false" outlineLevel="0" collapsed="false">
      <c r="A1746" s="0" t="n">
        <f aca="false">'Profiles 8760'!A1735</f>
        <v>1733</v>
      </c>
      <c r="B1746" s="0" t="n">
        <f aca="false">'Profiles 8760'!B1735</f>
        <v>3</v>
      </c>
      <c r="C1746" s="0" t="n">
        <f aca="false">'Profiles 8760'!E1735</f>
        <v>0</v>
      </c>
      <c r="D1746" s="0" t="n">
        <f aca="false">'Profiles 8760'!F1735</f>
        <v>0</v>
      </c>
      <c r="E1746" s="0" t="n">
        <f aca="false">'Profiles 8760'!G1735</f>
        <v>0.304689</v>
      </c>
      <c r="F1746" s="0" t="n">
        <f aca="false">D1746*Assumptions!$C$11*$B$7+E1746*Assumptions!$C$12*$B$8</f>
        <v>12.4617801</v>
      </c>
      <c r="G1746" s="0" t="n">
        <f aca="false">C1746*Assumptions!$C$15</f>
        <v>0</v>
      </c>
      <c r="H1746" s="0" t="n">
        <f aca="false">MIN(F1746,G1746)</f>
        <v>0</v>
      </c>
      <c r="I1746" s="0" t="n">
        <f aca="false">IF(C1746=1,MIN(G1746-H1746,Assumptions!$C$13,P1745),0)</f>
        <v>0</v>
      </c>
      <c r="J1746" s="0" t="n">
        <f aca="false">H1746+I1746</f>
        <v>0</v>
      </c>
      <c r="K1746" s="0" t="n">
        <f aca="false">MIN(IF(C1746=1,F1746-H1746,F1746),Assumptions!$C$13,MAX(0,($B$5-P1745)/$B$6))</f>
        <v>12.4617801</v>
      </c>
      <c r="L1746" s="0" t="n">
        <f aca="false">IF(C1746=1,0,MIN(F1746-K1746,Assumptions!$C$15,MAX(0,$B$10-O1745-M1746)))</f>
        <v>0</v>
      </c>
      <c r="M1746" s="0" t="n">
        <f aca="false">'Profiles 8760'!H1735</f>
        <v>234400</v>
      </c>
      <c r="N1746" s="0" t="n">
        <f aca="false">J1746+L1746</f>
        <v>0</v>
      </c>
      <c r="O1746" s="0" t="n">
        <f aca="false">O1745+N1746</f>
        <v>147972.052331981</v>
      </c>
      <c r="P1746" s="0" t="n">
        <f aca="false">MIN($B$5,P1745+K1746*$B$6-I1746)</f>
        <v>208.6006780726</v>
      </c>
      <c r="Q1746" s="0" t="n">
        <f aca="false">MAX(0,F1746-H1746-K1746-L1746)</f>
        <v>0</v>
      </c>
    </row>
    <row r="1747" customFormat="false" ht="15" hidden="false" customHeight="false" outlineLevel="0" collapsed="false">
      <c r="A1747" s="0" t="n">
        <f aca="false">'Profiles 8760'!A1736</f>
        <v>1734</v>
      </c>
      <c r="B1747" s="0" t="n">
        <f aca="false">'Profiles 8760'!B1736</f>
        <v>3</v>
      </c>
      <c r="C1747" s="0" t="n">
        <f aca="false">'Profiles 8760'!E1736</f>
        <v>0</v>
      </c>
      <c r="D1747" s="0" t="n">
        <f aca="false">'Profiles 8760'!F1736</f>
        <v>0</v>
      </c>
      <c r="E1747" s="0" t="n">
        <f aca="false">'Profiles 8760'!G1736</f>
        <v>0.459314</v>
      </c>
      <c r="F1747" s="0" t="n">
        <f aca="false">D1747*Assumptions!$C$11*$B$7+E1747*Assumptions!$C$12*$B$8</f>
        <v>18.7859426</v>
      </c>
      <c r="G1747" s="0" t="n">
        <f aca="false">C1747*Assumptions!$C$15</f>
        <v>0</v>
      </c>
      <c r="H1747" s="0" t="n">
        <f aca="false">MIN(F1747,G1747)</f>
        <v>0</v>
      </c>
      <c r="I1747" s="0" t="n">
        <f aca="false">IF(C1747=1,MIN(G1747-H1747,Assumptions!$C$13,P1746),0)</f>
        <v>0</v>
      </c>
      <c r="J1747" s="0" t="n">
        <f aca="false">H1747+I1747</f>
        <v>0</v>
      </c>
      <c r="K1747" s="0" t="n">
        <f aca="false">MIN(IF(C1747=1,F1747-H1747,F1747),Assumptions!$C$13,MAX(0,($B$5-P1746)/$B$6))</f>
        <v>18.7859426</v>
      </c>
      <c r="L1747" s="0" t="n">
        <f aca="false">IF(C1747=1,0,MIN(F1747-K1747,Assumptions!$C$15,MAX(0,$B$10-O1746-M1747)))</f>
        <v>0</v>
      </c>
      <c r="M1747" s="0" t="n">
        <f aca="false">'Profiles 8760'!H1736</f>
        <v>234400</v>
      </c>
      <c r="N1747" s="0" t="n">
        <f aca="false">J1747+L1747</f>
        <v>0</v>
      </c>
      <c r="O1747" s="0" t="n">
        <f aca="false">O1746+N1747</f>
        <v>147972.052331981</v>
      </c>
      <c r="P1747" s="0" t="n">
        <f aca="false">MIN($B$5,P1746+K1747*$B$6-I1747)</f>
        <v>224.88433311828</v>
      </c>
      <c r="Q1747" s="0" t="n">
        <f aca="false">MAX(0,F1747-H1747-K1747-L1747)</f>
        <v>0</v>
      </c>
    </row>
    <row r="1748" customFormat="false" ht="15" hidden="false" customHeight="false" outlineLevel="0" collapsed="false">
      <c r="A1748" s="0" t="n">
        <f aca="false">'Profiles 8760'!A1737</f>
        <v>1735</v>
      </c>
      <c r="B1748" s="0" t="n">
        <f aca="false">'Profiles 8760'!B1737</f>
        <v>3</v>
      </c>
      <c r="C1748" s="0" t="n">
        <f aca="false">'Profiles 8760'!E1737</f>
        <v>0</v>
      </c>
      <c r="D1748" s="0" t="n">
        <f aca="false">'Profiles 8760'!F1737</f>
        <v>0</v>
      </c>
      <c r="E1748" s="0" t="n">
        <f aca="false">'Profiles 8760'!G1737</f>
        <v>0.696195</v>
      </c>
      <c r="F1748" s="0" t="n">
        <f aca="false">D1748*Assumptions!$C$11*$B$7+E1748*Assumptions!$C$12*$B$8</f>
        <v>28.4743755</v>
      </c>
      <c r="G1748" s="0" t="n">
        <f aca="false">C1748*Assumptions!$C$15</f>
        <v>0</v>
      </c>
      <c r="H1748" s="0" t="n">
        <f aca="false">MIN(F1748,G1748)</f>
        <v>0</v>
      </c>
      <c r="I1748" s="0" t="n">
        <f aca="false">IF(C1748=1,MIN(G1748-H1748,Assumptions!$C$13,P1747),0)</f>
        <v>0</v>
      </c>
      <c r="J1748" s="0" t="n">
        <f aca="false">H1748+I1748</f>
        <v>0</v>
      </c>
      <c r="K1748" s="0" t="n">
        <f aca="false">MIN(IF(C1748=1,F1748-H1748,F1748),Assumptions!$C$13,MAX(0,($B$5-P1747)/$B$6))</f>
        <v>28.4743755</v>
      </c>
      <c r="L1748" s="0" t="n">
        <f aca="false">IF(C1748=1,0,MIN(F1748-K1748,Assumptions!$C$15,MAX(0,$B$10-O1747-M1748)))</f>
        <v>0</v>
      </c>
      <c r="M1748" s="0" t="n">
        <f aca="false">'Profiles 8760'!H1737</f>
        <v>234400</v>
      </c>
      <c r="N1748" s="0" t="n">
        <f aca="false">J1748+L1748</f>
        <v>0</v>
      </c>
      <c r="O1748" s="0" t="n">
        <f aca="false">O1747+N1748</f>
        <v>147972.052331981</v>
      </c>
      <c r="P1748" s="0" t="n">
        <f aca="false">MIN($B$5,P1747+K1748*$B$6-I1748)</f>
        <v>249.56592180168</v>
      </c>
      <c r="Q1748" s="0" t="n">
        <f aca="false">MAX(0,F1748-H1748-K1748-L1748)</f>
        <v>0</v>
      </c>
    </row>
    <row r="1749" customFormat="false" ht="15" hidden="false" customHeight="false" outlineLevel="0" collapsed="false">
      <c r="A1749" s="0" t="n">
        <f aca="false">'Profiles 8760'!A1738</f>
        <v>1736</v>
      </c>
      <c r="B1749" s="0" t="n">
        <f aca="false">'Profiles 8760'!B1738</f>
        <v>3</v>
      </c>
      <c r="C1749" s="0" t="n">
        <f aca="false">'Profiles 8760'!E1738</f>
        <v>1</v>
      </c>
      <c r="D1749" s="0" t="n">
        <f aca="false">'Profiles 8760'!F1738</f>
        <v>0.236457</v>
      </c>
      <c r="E1749" s="0" t="n">
        <f aca="false">'Profiles 8760'!G1738</f>
        <v>0.538318</v>
      </c>
      <c r="F1749" s="0" t="n">
        <f aca="false">D1749*Assumptions!$C$11*$B$7+E1749*Assumptions!$C$12*$B$8</f>
        <v>90.3059878</v>
      </c>
      <c r="G1749" s="0" t="n">
        <f aca="false">C1749*Assumptions!$C$15</f>
        <v>200</v>
      </c>
      <c r="H1749" s="0" t="n">
        <f aca="false">MIN(F1749,G1749)</f>
        <v>90.3059878</v>
      </c>
      <c r="I1749" s="0" t="n">
        <f aca="false">IF(C1749=1,MIN(G1749-H1749,Assumptions!$C$13,P1748),0)</f>
        <v>109.6940122</v>
      </c>
      <c r="J1749" s="0" t="n">
        <f aca="false">H1749+I1749</f>
        <v>200</v>
      </c>
      <c r="K1749" s="0" t="n">
        <f aca="false">MIN(IF(C1749=1,F1749-H1749,F1749),Assumptions!$C$13,MAX(0,($B$5-P1748)/$B$6))</f>
        <v>0</v>
      </c>
      <c r="L1749" s="0" t="n">
        <f aca="false">IF(C1749=1,0,MIN(F1749-K1749,Assumptions!$C$15,MAX(0,$B$10-O1748-M1749)))</f>
        <v>0</v>
      </c>
      <c r="M1749" s="0" t="n">
        <f aca="false">'Profiles 8760'!H1738</f>
        <v>234200</v>
      </c>
      <c r="N1749" s="0" t="n">
        <f aca="false">J1749+L1749</f>
        <v>200</v>
      </c>
      <c r="O1749" s="0" t="n">
        <f aca="false">O1748+N1749</f>
        <v>148172.052331981</v>
      </c>
      <c r="P1749" s="0" t="n">
        <f aca="false">MIN($B$5,P1748+K1749*$B$6-I1749)</f>
        <v>139.87190960168</v>
      </c>
      <c r="Q1749" s="0" t="n">
        <f aca="false">MAX(0,F1749-H1749-K1749-L1749)</f>
        <v>0</v>
      </c>
    </row>
    <row r="1750" customFormat="false" ht="15" hidden="false" customHeight="false" outlineLevel="0" collapsed="false">
      <c r="A1750" s="0" t="n">
        <f aca="false">'Profiles 8760'!A1739</f>
        <v>1737</v>
      </c>
      <c r="B1750" s="0" t="n">
        <f aca="false">'Profiles 8760'!B1739</f>
        <v>3</v>
      </c>
      <c r="C1750" s="0" t="n">
        <f aca="false">'Profiles 8760'!E1739</f>
        <v>1</v>
      </c>
      <c r="D1750" s="0" t="n">
        <f aca="false">'Profiles 8760'!F1739</f>
        <v>0.575198</v>
      </c>
      <c r="E1750" s="0" t="n">
        <f aca="false">'Profiles 8760'!G1739</f>
        <v>0.380663</v>
      </c>
      <c r="F1750" s="0" t="n">
        <f aca="false">D1750*Assumptions!$C$11*$B$7+E1750*Assumptions!$C$12*$B$8</f>
        <v>181.6862991</v>
      </c>
      <c r="G1750" s="0" t="n">
        <f aca="false">C1750*Assumptions!$C$15</f>
        <v>200</v>
      </c>
      <c r="H1750" s="0" t="n">
        <f aca="false">MIN(F1750,G1750)</f>
        <v>181.6862991</v>
      </c>
      <c r="I1750" s="0" t="n">
        <f aca="false">IF(C1750=1,MIN(G1750-H1750,Assumptions!$C$13,P1749),0)</f>
        <v>18.3137009</v>
      </c>
      <c r="J1750" s="0" t="n">
        <f aca="false">H1750+I1750</f>
        <v>200</v>
      </c>
      <c r="K1750" s="0" t="n">
        <f aca="false">MIN(IF(C1750=1,F1750-H1750,F1750),Assumptions!$C$13,MAX(0,($B$5-P1749)/$B$6))</f>
        <v>0</v>
      </c>
      <c r="L1750" s="0" t="n">
        <f aca="false">IF(C1750=1,0,MIN(F1750-K1750,Assumptions!$C$15,MAX(0,$B$10-O1749-M1750)))</f>
        <v>0</v>
      </c>
      <c r="M1750" s="0" t="n">
        <f aca="false">'Profiles 8760'!H1739</f>
        <v>234000</v>
      </c>
      <c r="N1750" s="0" t="n">
        <f aca="false">J1750+L1750</f>
        <v>200</v>
      </c>
      <c r="O1750" s="0" t="n">
        <f aca="false">O1749+N1750</f>
        <v>148372.052331981</v>
      </c>
      <c r="P1750" s="0" t="n">
        <f aca="false">MIN($B$5,P1749+K1750*$B$6-I1750)</f>
        <v>121.55820870168</v>
      </c>
      <c r="Q1750" s="0" t="n">
        <f aca="false">MAX(0,F1750-H1750-K1750-L1750)</f>
        <v>0</v>
      </c>
    </row>
    <row r="1751" customFormat="false" ht="15" hidden="false" customHeight="false" outlineLevel="0" collapsed="false">
      <c r="A1751" s="0" t="n">
        <f aca="false">'Profiles 8760'!A1740</f>
        <v>1738</v>
      </c>
      <c r="B1751" s="0" t="n">
        <f aca="false">'Profiles 8760'!B1740</f>
        <v>3</v>
      </c>
      <c r="C1751" s="0" t="n">
        <f aca="false">'Profiles 8760'!E1740</f>
        <v>0</v>
      </c>
      <c r="D1751" s="0" t="n">
        <f aca="false">'Profiles 8760'!F1740</f>
        <v>0.918359</v>
      </c>
      <c r="E1751" s="0" t="n">
        <f aca="false">'Profiles 8760'!G1740</f>
        <v>0.431867</v>
      </c>
      <c r="F1751" s="0" t="n">
        <f aca="false">D1751*Assumptions!$C$11*$B$7+E1751*Assumptions!$C$12*$B$8</f>
        <v>282.8854395</v>
      </c>
      <c r="G1751" s="0" t="n">
        <f aca="false">C1751*Assumptions!$C$15</f>
        <v>0</v>
      </c>
      <c r="H1751" s="0" t="n">
        <f aca="false">MIN(F1751,G1751)</f>
        <v>0</v>
      </c>
      <c r="I1751" s="0" t="n">
        <f aca="false">IF(C1751=1,MIN(G1751-H1751,Assumptions!$C$13,P1750),0)</f>
        <v>0</v>
      </c>
      <c r="J1751" s="0" t="n">
        <f aca="false">H1751+I1751</f>
        <v>0</v>
      </c>
      <c r="K1751" s="0" t="n">
        <f aca="false">MIN(IF(C1751=1,F1751-H1751,F1751),Assumptions!$C$13,MAX(0,($B$5-P1750)/$B$6))</f>
        <v>180</v>
      </c>
      <c r="L1751" s="0" t="n">
        <f aca="false">IF(C1751=1,0,MIN(F1751-K1751,Assumptions!$C$15,MAX(0,$B$10-O1750-M1751)))</f>
        <v>102.8854395</v>
      </c>
      <c r="M1751" s="0" t="n">
        <f aca="false">'Profiles 8760'!H1740</f>
        <v>234000</v>
      </c>
      <c r="N1751" s="0" t="n">
        <f aca="false">J1751+L1751</f>
        <v>102.8854395</v>
      </c>
      <c r="O1751" s="0" t="n">
        <f aca="false">O1750+N1751</f>
        <v>148474.937771481</v>
      </c>
      <c r="P1751" s="0" t="n">
        <f aca="false">MIN($B$5,P1750+K1751*$B$6-I1751)</f>
        <v>277.58220870168</v>
      </c>
      <c r="Q1751" s="0" t="n">
        <f aca="false">MAX(0,F1751-H1751-K1751-L1751)</f>
        <v>0</v>
      </c>
    </row>
    <row r="1752" customFormat="false" ht="15" hidden="false" customHeight="false" outlineLevel="0" collapsed="false">
      <c r="A1752" s="0" t="n">
        <f aca="false">'Profiles 8760'!A1741</f>
        <v>1739</v>
      </c>
      <c r="B1752" s="0" t="n">
        <f aca="false">'Profiles 8760'!B1741</f>
        <v>3</v>
      </c>
      <c r="C1752" s="0" t="n">
        <f aca="false">'Profiles 8760'!E1741</f>
        <v>0</v>
      </c>
      <c r="D1752" s="0" t="n">
        <f aca="false">'Profiles 8760'!F1741</f>
        <v>1</v>
      </c>
      <c r="E1752" s="0" t="n">
        <f aca="false">'Profiles 8760'!G1741</f>
        <v>0.298329</v>
      </c>
      <c r="F1752" s="0" t="n">
        <f aca="false">D1752*Assumptions!$C$11*$B$7+E1752*Assumptions!$C$12*$B$8</f>
        <v>301.0016561</v>
      </c>
      <c r="G1752" s="0" t="n">
        <f aca="false">C1752*Assumptions!$C$15</f>
        <v>0</v>
      </c>
      <c r="H1752" s="0" t="n">
        <f aca="false">MIN(F1752,G1752)</f>
        <v>0</v>
      </c>
      <c r="I1752" s="0" t="n">
        <f aca="false">IF(C1752=1,MIN(G1752-H1752,Assumptions!$C$13,P1751),0)</f>
        <v>0</v>
      </c>
      <c r="J1752" s="0" t="n">
        <f aca="false">H1752+I1752</f>
        <v>0</v>
      </c>
      <c r="K1752" s="0" t="n">
        <f aca="false">MIN(IF(C1752=1,F1752-H1752,F1752),Assumptions!$C$13,MAX(0,($B$5-P1751)/$B$6))</f>
        <v>180</v>
      </c>
      <c r="L1752" s="0" t="n">
        <f aca="false">IF(C1752=1,0,MIN(F1752-K1752,Assumptions!$C$15,MAX(0,$B$10-O1751-M1752)))</f>
        <v>121.0016561</v>
      </c>
      <c r="M1752" s="0" t="n">
        <f aca="false">'Profiles 8760'!H1741</f>
        <v>234000</v>
      </c>
      <c r="N1752" s="0" t="n">
        <f aca="false">J1752+L1752</f>
        <v>121.0016561</v>
      </c>
      <c r="O1752" s="0" t="n">
        <f aca="false">O1751+N1752</f>
        <v>148595.939427581</v>
      </c>
      <c r="P1752" s="0" t="n">
        <f aca="false">MIN($B$5,P1751+K1752*$B$6-I1752)</f>
        <v>433.60620870168</v>
      </c>
      <c r="Q1752" s="0" t="n">
        <f aca="false">MAX(0,F1752-H1752-K1752-L1752)</f>
        <v>0</v>
      </c>
    </row>
    <row r="1753" customFormat="false" ht="15" hidden="false" customHeight="false" outlineLevel="0" collapsed="false">
      <c r="A1753" s="0" t="n">
        <f aca="false">'Profiles 8760'!A1742</f>
        <v>1740</v>
      </c>
      <c r="B1753" s="0" t="n">
        <f aca="false">'Profiles 8760'!B1742</f>
        <v>3</v>
      </c>
      <c r="C1753" s="0" t="n">
        <f aca="false">'Profiles 8760'!E1742</f>
        <v>0</v>
      </c>
      <c r="D1753" s="0" t="n">
        <f aca="false">'Profiles 8760'!F1742</f>
        <v>1</v>
      </c>
      <c r="E1753" s="0" t="n">
        <f aca="false">'Profiles 8760'!G1742</f>
        <v>0.270741</v>
      </c>
      <c r="F1753" s="0" t="n">
        <f aca="false">D1753*Assumptions!$C$11*$B$7+E1753*Assumptions!$C$12*$B$8</f>
        <v>299.8733069</v>
      </c>
      <c r="G1753" s="0" t="n">
        <f aca="false">C1753*Assumptions!$C$15</f>
        <v>0</v>
      </c>
      <c r="H1753" s="0" t="n">
        <f aca="false">MIN(F1753,G1753)</f>
        <v>0</v>
      </c>
      <c r="I1753" s="0" t="n">
        <f aca="false">IF(C1753=1,MIN(G1753-H1753,Assumptions!$C$13,P1752),0)</f>
        <v>0</v>
      </c>
      <c r="J1753" s="0" t="n">
        <f aca="false">H1753+I1753</f>
        <v>0</v>
      </c>
      <c r="K1753" s="0" t="n">
        <f aca="false">MIN(IF(C1753=1,F1753-H1753,F1753),Assumptions!$C$13,MAX(0,($B$5-P1752)/$B$6))</f>
        <v>89.0675949449931</v>
      </c>
      <c r="L1753" s="0" t="n">
        <f aca="false">IF(C1753=1,0,MIN(F1753-K1753,Assumptions!$C$15,MAX(0,$B$10-O1752-M1753)))</f>
        <v>200</v>
      </c>
      <c r="M1753" s="0" t="n">
        <f aca="false">'Profiles 8760'!H1742</f>
        <v>234000</v>
      </c>
      <c r="N1753" s="0" t="n">
        <f aca="false">J1753+L1753</f>
        <v>200</v>
      </c>
      <c r="O1753" s="0" t="n">
        <f aca="false">O1752+N1753</f>
        <v>148795.939427581</v>
      </c>
      <c r="P1753" s="0" t="n">
        <f aca="false">MIN($B$5,P1752+K1753*$B$6-I1753)</f>
        <v>510.81</v>
      </c>
      <c r="Q1753" s="0" t="n">
        <f aca="false">MAX(0,F1753-H1753-K1753-L1753)</f>
        <v>10.8057119550069</v>
      </c>
    </row>
    <row r="1754" customFormat="false" ht="15" hidden="false" customHeight="false" outlineLevel="0" collapsed="false">
      <c r="A1754" s="0" t="n">
        <f aca="false">'Profiles 8760'!A1743</f>
        <v>1741</v>
      </c>
      <c r="B1754" s="0" t="n">
        <f aca="false">'Profiles 8760'!B1743</f>
        <v>3</v>
      </c>
      <c r="C1754" s="0" t="n">
        <f aca="false">'Profiles 8760'!E1743</f>
        <v>0</v>
      </c>
      <c r="D1754" s="0" t="n">
        <f aca="false">'Profiles 8760'!F1743</f>
        <v>1</v>
      </c>
      <c r="E1754" s="0" t="n">
        <f aca="false">'Profiles 8760'!G1743</f>
        <v>0.196279</v>
      </c>
      <c r="F1754" s="0" t="n">
        <f aca="false">D1754*Assumptions!$C$11*$B$7+E1754*Assumptions!$C$12*$B$8</f>
        <v>296.8278111</v>
      </c>
      <c r="G1754" s="0" t="n">
        <f aca="false">C1754*Assumptions!$C$15</f>
        <v>0</v>
      </c>
      <c r="H1754" s="0" t="n">
        <f aca="false">MIN(F1754,G1754)</f>
        <v>0</v>
      </c>
      <c r="I1754" s="0" t="n">
        <f aca="false">IF(C1754=1,MIN(G1754-H1754,Assumptions!$C$13,P1753),0)</f>
        <v>0</v>
      </c>
      <c r="J1754" s="0" t="n">
        <f aca="false">H1754+I1754</f>
        <v>0</v>
      </c>
      <c r="K1754" s="0" t="n">
        <f aca="false">MIN(IF(C1754=1,F1754-H1754,F1754),Assumptions!$C$13,MAX(0,($B$5-P1753)/$B$6))</f>
        <v>0</v>
      </c>
      <c r="L1754" s="0" t="n">
        <f aca="false">IF(C1754=1,0,MIN(F1754-K1754,Assumptions!$C$15,MAX(0,$B$10-O1753-M1754)))</f>
        <v>200</v>
      </c>
      <c r="M1754" s="0" t="n">
        <f aca="false">'Profiles 8760'!H1743</f>
        <v>234000</v>
      </c>
      <c r="N1754" s="0" t="n">
        <f aca="false">J1754+L1754</f>
        <v>200</v>
      </c>
      <c r="O1754" s="0" t="n">
        <f aca="false">O1753+N1754</f>
        <v>148995.939427581</v>
      </c>
      <c r="P1754" s="0" t="n">
        <f aca="false">MIN($B$5,P1753+K1754*$B$6-I1754)</f>
        <v>510.81</v>
      </c>
      <c r="Q1754" s="0" t="n">
        <f aca="false">MAX(0,F1754-H1754-K1754-L1754)</f>
        <v>96.8278111</v>
      </c>
    </row>
    <row r="1755" customFormat="false" ht="15" hidden="false" customHeight="false" outlineLevel="0" collapsed="false">
      <c r="A1755" s="0" t="n">
        <f aca="false">'Profiles 8760'!A1744</f>
        <v>1742</v>
      </c>
      <c r="B1755" s="0" t="n">
        <f aca="false">'Profiles 8760'!B1744</f>
        <v>3</v>
      </c>
      <c r="C1755" s="0" t="n">
        <f aca="false">'Profiles 8760'!E1744</f>
        <v>0</v>
      </c>
      <c r="D1755" s="0" t="n">
        <f aca="false">'Profiles 8760'!F1744</f>
        <v>1</v>
      </c>
      <c r="E1755" s="0" t="n">
        <f aca="false">'Profiles 8760'!G1744</f>
        <v>0.211131</v>
      </c>
      <c r="F1755" s="0" t="n">
        <f aca="false">D1755*Assumptions!$C$11*$B$7+E1755*Assumptions!$C$12*$B$8</f>
        <v>297.4352579</v>
      </c>
      <c r="G1755" s="0" t="n">
        <f aca="false">C1755*Assumptions!$C$15</f>
        <v>0</v>
      </c>
      <c r="H1755" s="0" t="n">
        <f aca="false">MIN(F1755,G1755)</f>
        <v>0</v>
      </c>
      <c r="I1755" s="0" t="n">
        <f aca="false">IF(C1755=1,MIN(G1755-H1755,Assumptions!$C$13,P1754),0)</f>
        <v>0</v>
      </c>
      <c r="J1755" s="0" t="n">
        <f aca="false">H1755+I1755</f>
        <v>0</v>
      </c>
      <c r="K1755" s="0" t="n">
        <f aca="false">MIN(IF(C1755=1,F1755-H1755,F1755),Assumptions!$C$13,MAX(0,($B$5-P1754)/$B$6))</f>
        <v>0</v>
      </c>
      <c r="L1755" s="0" t="n">
        <f aca="false">IF(C1755=1,0,MIN(F1755-K1755,Assumptions!$C$15,MAX(0,$B$10-O1754-M1755)))</f>
        <v>200</v>
      </c>
      <c r="M1755" s="0" t="n">
        <f aca="false">'Profiles 8760'!H1744</f>
        <v>234000</v>
      </c>
      <c r="N1755" s="0" t="n">
        <f aca="false">J1755+L1755</f>
        <v>200</v>
      </c>
      <c r="O1755" s="0" t="n">
        <f aca="false">O1754+N1755</f>
        <v>149195.939427581</v>
      </c>
      <c r="P1755" s="0" t="n">
        <f aca="false">MIN($B$5,P1754+K1755*$B$6-I1755)</f>
        <v>510.81</v>
      </c>
      <c r="Q1755" s="0" t="n">
        <f aca="false">MAX(0,F1755-H1755-K1755-L1755)</f>
        <v>97.4352579</v>
      </c>
    </row>
    <row r="1756" customFormat="false" ht="15" hidden="false" customHeight="false" outlineLevel="0" collapsed="false">
      <c r="A1756" s="0" t="n">
        <f aca="false">'Profiles 8760'!A1745</f>
        <v>1743</v>
      </c>
      <c r="B1756" s="0" t="n">
        <f aca="false">'Profiles 8760'!B1745</f>
        <v>3</v>
      </c>
      <c r="C1756" s="0" t="n">
        <f aca="false">'Profiles 8760'!E1745</f>
        <v>0</v>
      </c>
      <c r="D1756" s="0" t="n">
        <f aca="false">'Profiles 8760'!F1745</f>
        <v>1</v>
      </c>
      <c r="E1756" s="0" t="n">
        <f aca="false">'Profiles 8760'!G1745</f>
        <v>0.186953</v>
      </c>
      <c r="F1756" s="0" t="n">
        <f aca="false">D1756*Assumptions!$C$11*$B$7+E1756*Assumptions!$C$12*$B$8</f>
        <v>296.4463777</v>
      </c>
      <c r="G1756" s="0" t="n">
        <f aca="false">C1756*Assumptions!$C$15</f>
        <v>0</v>
      </c>
      <c r="H1756" s="0" t="n">
        <f aca="false">MIN(F1756,G1756)</f>
        <v>0</v>
      </c>
      <c r="I1756" s="0" t="n">
        <f aca="false">IF(C1756=1,MIN(G1756-H1756,Assumptions!$C$13,P1755),0)</f>
        <v>0</v>
      </c>
      <c r="J1756" s="0" t="n">
        <f aca="false">H1756+I1756</f>
        <v>0</v>
      </c>
      <c r="K1756" s="0" t="n">
        <f aca="false">MIN(IF(C1756=1,F1756-H1756,F1756),Assumptions!$C$13,MAX(0,($B$5-P1755)/$B$6))</f>
        <v>0</v>
      </c>
      <c r="L1756" s="0" t="n">
        <f aca="false">IF(C1756=1,0,MIN(F1756-K1756,Assumptions!$C$15,MAX(0,$B$10-O1755-M1756)))</f>
        <v>200</v>
      </c>
      <c r="M1756" s="0" t="n">
        <f aca="false">'Profiles 8760'!H1745</f>
        <v>234000</v>
      </c>
      <c r="N1756" s="0" t="n">
        <f aca="false">J1756+L1756</f>
        <v>200</v>
      </c>
      <c r="O1756" s="0" t="n">
        <f aca="false">O1755+N1756</f>
        <v>149395.939427581</v>
      </c>
      <c r="P1756" s="0" t="n">
        <f aca="false">MIN($B$5,P1755+K1756*$B$6-I1756)</f>
        <v>510.81</v>
      </c>
      <c r="Q1756" s="0" t="n">
        <f aca="false">MAX(0,F1756-H1756-K1756-L1756)</f>
        <v>96.4463777</v>
      </c>
    </row>
    <row r="1757" customFormat="false" ht="15" hidden="false" customHeight="false" outlineLevel="0" collapsed="false">
      <c r="A1757" s="0" t="n">
        <f aca="false">'Profiles 8760'!A1746</f>
        <v>1744</v>
      </c>
      <c r="B1757" s="0" t="n">
        <f aca="false">'Profiles 8760'!B1746</f>
        <v>3</v>
      </c>
      <c r="C1757" s="0" t="n">
        <f aca="false">'Profiles 8760'!E1746</f>
        <v>0</v>
      </c>
      <c r="D1757" s="0" t="n">
        <f aca="false">'Profiles 8760'!F1746</f>
        <v>0.918359</v>
      </c>
      <c r="E1757" s="0" t="n">
        <f aca="false">'Profiles 8760'!G1746</f>
        <v>0.197022</v>
      </c>
      <c r="F1757" s="0" t="n">
        <f aca="false">D1757*Assumptions!$C$11*$B$7+E1757*Assumptions!$C$12*$B$8</f>
        <v>273.280279</v>
      </c>
      <c r="G1757" s="0" t="n">
        <f aca="false">C1757*Assumptions!$C$15</f>
        <v>0</v>
      </c>
      <c r="H1757" s="0" t="n">
        <f aca="false">MIN(F1757,G1757)</f>
        <v>0</v>
      </c>
      <c r="I1757" s="0" t="n">
        <f aca="false">IF(C1757=1,MIN(G1757-H1757,Assumptions!$C$13,P1756),0)</f>
        <v>0</v>
      </c>
      <c r="J1757" s="0" t="n">
        <f aca="false">H1757+I1757</f>
        <v>0</v>
      </c>
      <c r="K1757" s="0" t="n">
        <f aca="false">MIN(IF(C1757=1,F1757-H1757,F1757),Assumptions!$C$13,MAX(0,($B$5-P1756)/$B$6))</f>
        <v>0</v>
      </c>
      <c r="L1757" s="0" t="n">
        <f aca="false">IF(C1757=1,0,MIN(F1757-K1757,Assumptions!$C$15,MAX(0,$B$10-O1756-M1757)))</f>
        <v>200</v>
      </c>
      <c r="M1757" s="0" t="n">
        <f aca="false">'Profiles 8760'!H1746</f>
        <v>234000</v>
      </c>
      <c r="N1757" s="0" t="n">
        <f aca="false">J1757+L1757</f>
        <v>200</v>
      </c>
      <c r="O1757" s="0" t="n">
        <f aca="false">O1756+N1757</f>
        <v>149595.939427581</v>
      </c>
      <c r="P1757" s="0" t="n">
        <f aca="false">MIN($B$5,P1756+K1757*$B$6-I1757)</f>
        <v>510.81</v>
      </c>
      <c r="Q1757" s="0" t="n">
        <f aca="false">MAX(0,F1757-H1757-K1757-L1757)</f>
        <v>73.280279</v>
      </c>
    </row>
    <row r="1758" customFormat="false" ht="15" hidden="false" customHeight="false" outlineLevel="0" collapsed="false">
      <c r="A1758" s="0" t="n">
        <f aca="false">'Profiles 8760'!A1747</f>
        <v>1745</v>
      </c>
      <c r="B1758" s="0" t="n">
        <f aca="false">'Profiles 8760'!B1747</f>
        <v>3</v>
      </c>
      <c r="C1758" s="0" t="n">
        <f aca="false">'Profiles 8760'!E1747</f>
        <v>0</v>
      </c>
      <c r="D1758" s="0" t="n">
        <f aca="false">'Profiles 8760'!F1747</f>
        <v>0.575198</v>
      </c>
      <c r="E1758" s="0" t="n">
        <f aca="false">'Profiles 8760'!G1747</f>
        <v>0.194958</v>
      </c>
      <c r="F1758" s="0" t="n">
        <f aca="false">D1758*Assumptions!$C$11*$B$7+E1758*Assumptions!$C$12*$B$8</f>
        <v>174.0909646</v>
      </c>
      <c r="G1758" s="0" t="n">
        <f aca="false">C1758*Assumptions!$C$15</f>
        <v>0</v>
      </c>
      <c r="H1758" s="0" t="n">
        <f aca="false">MIN(F1758,G1758)</f>
        <v>0</v>
      </c>
      <c r="I1758" s="0" t="n">
        <f aca="false">IF(C1758=1,MIN(G1758-H1758,Assumptions!$C$13,P1757),0)</f>
        <v>0</v>
      </c>
      <c r="J1758" s="0" t="n">
        <f aca="false">H1758+I1758</f>
        <v>0</v>
      </c>
      <c r="K1758" s="0" t="n">
        <f aca="false">MIN(IF(C1758=1,F1758-H1758,F1758),Assumptions!$C$13,MAX(0,($B$5-P1757)/$B$6))</f>
        <v>0</v>
      </c>
      <c r="L1758" s="0" t="n">
        <f aca="false">IF(C1758=1,0,MIN(F1758-K1758,Assumptions!$C$15,MAX(0,$B$10-O1757-M1758)))</f>
        <v>174.0909646</v>
      </c>
      <c r="M1758" s="0" t="n">
        <f aca="false">'Profiles 8760'!H1747</f>
        <v>234000</v>
      </c>
      <c r="N1758" s="0" t="n">
        <f aca="false">J1758+L1758</f>
        <v>174.0909646</v>
      </c>
      <c r="O1758" s="0" t="n">
        <f aca="false">O1757+N1758</f>
        <v>149770.030392181</v>
      </c>
      <c r="P1758" s="0" t="n">
        <f aca="false">MIN($B$5,P1757+K1758*$B$6-I1758)</f>
        <v>510.81</v>
      </c>
      <c r="Q1758" s="0" t="n">
        <f aca="false">MAX(0,F1758-H1758-K1758-L1758)</f>
        <v>0</v>
      </c>
    </row>
    <row r="1759" customFormat="false" ht="15" hidden="false" customHeight="false" outlineLevel="0" collapsed="false">
      <c r="A1759" s="0" t="n">
        <f aca="false">'Profiles 8760'!A1748</f>
        <v>1746</v>
      </c>
      <c r="B1759" s="0" t="n">
        <f aca="false">'Profiles 8760'!B1748</f>
        <v>3</v>
      </c>
      <c r="C1759" s="0" t="n">
        <f aca="false">'Profiles 8760'!E1748</f>
        <v>0</v>
      </c>
      <c r="D1759" s="0" t="n">
        <f aca="false">'Profiles 8760'!F1748</f>
        <v>0.236457</v>
      </c>
      <c r="E1759" s="0" t="n">
        <f aca="false">'Profiles 8760'!G1748</f>
        <v>0.20424</v>
      </c>
      <c r="F1759" s="0" t="n">
        <f aca="false">D1759*Assumptions!$C$11*$B$7+E1759*Assumptions!$C$12*$B$8</f>
        <v>76.6421976</v>
      </c>
      <c r="G1759" s="0" t="n">
        <f aca="false">C1759*Assumptions!$C$15</f>
        <v>0</v>
      </c>
      <c r="H1759" s="0" t="n">
        <f aca="false">MIN(F1759,G1759)</f>
        <v>0</v>
      </c>
      <c r="I1759" s="0" t="n">
        <f aca="false">IF(C1759=1,MIN(G1759-H1759,Assumptions!$C$13,P1758),0)</f>
        <v>0</v>
      </c>
      <c r="J1759" s="0" t="n">
        <f aca="false">H1759+I1759</f>
        <v>0</v>
      </c>
      <c r="K1759" s="0" t="n">
        <f aca="false">MIN(IF(C1759=1,F1759-H1759,F1759),Assumptions!$C$13,MAX(0,($B$5-P1758)/$B$6))</f>
        <v>0</v>
      </c>
      <c r="L1759" s="0" t="n">
        <f aca="false">IF(C1759=1,0,MIN(F1759-K1759,Assumptions!$C$15,MAX(0,$B$10-O1758-M1759)))</f>
        <v>76.6421976</v>
      </c>
      <c r="M1759" s="0" t="n">
        <f aca="false">'Profiles 8760'!H1748</f>
        <v>234000</v>
      </c>
      <c r="N1759" s="0" t="n">
        <f aca="false">J1759+L1759</f>
        <v>76.6421976</v>
      </c>
      <c r="O1759" s="0" t="n">
        <f aca="false">O1758+N1759</f>
        <v>149846.672589781</v>
      </c>
      <c r="P1759" s="0" t="n">
        <f aca="false">MIN($B$5,P1758+K1759*$B$6-I1759)</f>
        <v>510.81</v>
      </c>
      <c r="Q1759" s="0" t="n">
        <f aca="false">MAX(0,F1759-H1759-K1759-L1759)</f>
        <v>0</v>
      </c>
    </row>
    <row r="1760" customFormat="false" ht="15" hidden="false" customHeight="false" outlineLevel="0" collapsed="false">
      <c r="A1760" s="0" t="n">
        <f aca="false">'Profiles 8760'!A1749</f>
        <v>1747</v>
      </c>
      <c r="B1760" s="0" t="n">
        <f aca="false">'Profiles 8760'!B1749</f>
        <v>3</v>
      </c>
      <c r="C1760" s="0" t="n">
        <f aca="false">'Profiles 8760'!E1749</f>
        <v>0</v>
      </c>
      <c r="D1760" s="0" t="n">
        <f aca="false">'Profiles 8760'!F1749</f>
        <v>0</v>
      </c>
      <c r="E1760" s="0" t="n">
        <f aca="false">'Profiles 8760'!G1749</f>
        <v>0.247188</v>
      </c>
      <c r="F1760" s="0" t="n">
        <f aca="false">D1760*Assumptions!$C$11*$B$7+E1760*Assumptions!$C$12*$B$8</f>
        <v>10.1099892</v>
      </c>
      <c r="G1760" s="0" t="n">
        <f aca="false">C1760*Assumptions!$C$15</f>
        <v>0</v>
      </c>
      <c r="H1760" s="0" t="n">
        <f aca="false">MIN(F1760,G1760)</f>
        <v>0</v>
      </c>
      <c r="I1760" s="0" t="n">
        <f aca="false">IF(C1760=1,MIN(G1760-H1760,Assumptions!$C$13,P1759),0)</f>
        <v>0</v>
      </c>
      <c r="J1760" s="0" t="n">
        <f aca="false">H1760+I1760</f>
        <v>0</v>
      </c>
      <c r="K1760" s="0" t="n">
        <f aca="false">MIN(IF(C1760=1,F1760-H1760,F1760),Assumptions!$C$13,MAX(0,($B$5-P1759)/$B$6))</f>
        <v>0</v>
      </c>
      <c r="L1760" s="0" t="n">
        <f aca="false">IF(C1760=1,0,MIN(F1760-K1760,Assumptions!$C$15,MAX(0,$B$10-O1759-M1760)))</f>
        <v>10.1099892</v>
      </c>
      <c r="M1760" s="0" t="n">
        <f aca="false">'Profiles 8760'!H1749</f>
        <v>234000</v>
      </c>
      <c r="N1760" s="0" t="n">
        <f aca="false">J1760+L1760</f>
        <v>10.1099892</v>
      </c>
      <c r="O1760" s="0" t="n">
        <f aca="false">O1759+N1760</f>
        <v>149856.782578981</v>
      </c>
      <c r="P1760" s="0" t="n">
        <f aca="false">MIN($B$5,P1759+K1760*$B$6-I1760)</f>
        <v>510.81</v>
      </c>
      <c r="Q1760" s="0" t="n">
        <f aca="false">MAX(0,F1760-H1760-K1760-L1760)</f>
        <v>0</v>
      </c>
    </row>
    <row r="1761" customFormat="false" ht="15" hidden="false" customHeight="false" outlineLevel="0" collapsed="false">
      <c r="A1761" s="0" t="n">
        <f aca="false">'Profiles 8760'!A1750</f>
        <v>1748</v>
      </c>
      <c r="B1761" s="0" t="n">
        <f aca="false">'Profiles 8760'!B1750</f>
        <v>3</v>
      </c>
      <c r="C1761" s="0" t="n">
        <f aca="false">'Profiles 8760'!E1750</f>
        <v>1</v>
      </c>
      <c r="D1761" s="0" t="n">
        <f aca="false">'Profiles 8760'!F1750</f>
        <v>0</v>
      </c>
      <c r="E1761" s="0" t="n">
        <f aca="false">'Profiles 8760'!G1750</f>
        <v>0.393589</v>
      </c>
      <c r="F1761" s="0" t="n">
        <f aca="false">D1761*Assumptions!$C$11*$B$7+E1761*Assumptions!$C$12*$B$8</f>
        <v>16.0977901</v>
      </c>
      <c r="G1761" s="0" t="n">
        <f aca="false">C1761*Assumptions!$C$15</f>
        <v>200</v>
      </c>
      <c r="H1761" s="0" t="n">
        <f aca="false">MIN(F1761,G1761)</f>
        <v>16.0977901</v>
      </c>
      <c r="I1761" s="0" t="n">
        <f aca="false">IF(C1761=1,MIN(G1761-H1761,Assumptions!$C$13,P1760),0)</f>
        <v>180</v>
      </c>
      <c r="J1761" s="0" t="n">
        <f aca="false">H1761+I1761</f>
        <v>196.0977901</v>
      </c>
      <c r="K1761" s="0" t="n">
        <f aca="false">MIN(IF(C1761=1,F1761-H1761,F1761),Assumptions!$C$13,MAX(0,($B$5-P1760)/$B$6))</f>
        <v>0</v>
      </c>
      <c r="L1761" s="0" t="n">
        <f aca="false">IF(C1761=1,0,MIN(F1761-K1761,Assumptions!$C$15,MAX(0,$B$10-O1760-M1761)))</f>
        <v>0</v>
      </c>
      <c r="M1761" s="0" t="n">
        <f aca="false">'Profiles 8760'!H1750</f>
        <v>233800</v>
      </c>
      <c r="N1761" s="0" t="n">
        <f aca="false">J1761+L1761</f>
        <v>196.0977901</v>
      </c>
      <c r="O1761" s="0" t="n">
        <f aca="false">O1760+N1761</f>
        <v>150052.880369081</v>
      </c>
      <c r="P1761" s="0" t="n">
        <f aca="false">MIN($B$5,P1760+K1761*$B$6-I1761)</f>
        <v>330.81</v>
      </c>
      <c r="Q1761" s="0" t="n">
        <f aca="false">MAX(0,F1761-H1761-K1761-L1761)</f>
        <v>0</v>
      </c>
    </row>
    <row r="1762" customFormat="false" ht="15" hidden="false" customHeight="false" outlineLevel="0" collapsed="false">
      <c r="A1762" s="0" t="n">
        <f aca="false">'Profiles 8760'!A1751</f>
        <v>1749</v>
      </c>
      <c r="B1762" s="0" t="n">
        <f aca="false">'Profiles 8760'!B1751</f>
        <v>3</v>
      </c>
      <c r="C1762" s="0" t="n">
        <f aca="false">'Profiles 8760'!E1751</f>
        <v>1</v>
      </c>
      <c r="D1762" s="0" t="n">
        <f aca="false">'Profiles 8760'!F1751</f>
        <v>0</v>
      </c>
      <c r="E1762" s="0" t="n">
        <f aca="false">'Profiles 8760'!G1751</f>
        <v>0.337198</v>
      </c>
      <c r="F1762" s="0" t="n">
        <f aca="false">D1762*Assumptions!$C$11*$B$7+E1762*Assumptions!$C$12*$B$8</f>
        <v>13.7913982</v>
      </c>
      <c r="G1762" s="0" t="n">
        <f aca="false">C1762*Assumptions!$C$15</f>
        <v>200</v>
      </c>
      <c r="H1762" s="0" t="n">
        <f aca="false">MIN(F1762,G1762)</f>
        <v>13.7913982</v>
      </c>
      <c r="I1762" s="0" t="n">
        <f aca="false">IF(C1762=1,MIN(G1762-H1762,Assumptions!$C$13,P1761),0)</f>
        <v>180</v>
      </c>
      <c r="J1762" s="0" t="n">
        <f aca="false">H1762+I1762</f>
        <v>193.7913982</v>
      </c>
      <c r="K1762" s="0" t="n">
        <f aca="false">MIN(IF(C1762=1,F1762-H1762,F1762),Assumptions!$C$13,MAX(0,($B$5-P1761)/$B$6))</f>
        <v>0</v>
      </c>
      <c r="L1762" s="0" t="n">
        <f aca="false">IF(C1762=1,0,MIN(F1762-K1762,Assumptions!$C$15,MAX(0,$B$10-O1761-M1762)))</f>
        <v>0</v>
      </c>
      <c r="M1762" s="0" t="n">
        <f aca="false">'Profiles 8760'!H1751</f>
        <v>233600</v>
      </c>
      <c r="N1762" s="0" t="n">
        <f aca="false">J1762+L1762</f>
        <v>193.7913982</v>
      </c>
      <c r="O1762" s="0" t="n">
        <f aca="false">O1761+N1762</f>
        <v>150246.671767281</v>
      </c>
      <c r="P1762" s="0" t="n">
        <f aca="false">MIN($B$5,P1761+K1762*$B$6-I1762)</f>
        <v>150.81</v>
      </c>
      <c r="Q1762" s="0" t="n">
        <f aca="false">MAX(0,F1762-H1762-K1762-L1762)</f>
        <v>0</v>
      </c>
    </row>
    <row r="1763" customFormat="false" ht="15" hidden="false" customHeight="false" outlineLevel="0" collapsed="false">
      <c r="A1763" s="0" t="n">
        <f aca="false">'Profiles 8760'!A1752</f>
        <v>1750</v>
      </c>
      <c r="B1763" s="0" t="n">
        <f aca="false">'Profiles 8760'!B1752</f>
        <v>3</v>
      </c>
      <c r="C1763" s="0" t="n">
        <f aca="false">'Profiles 8760'!E1752</f>
        <v>0</v>
      </c>
      <c r="D1763" s="0" t="n">
        <f aca="false">'Profiles 8760'!F1752</f>
        <v>0</v>
      </c>
      <c r="E1763" s="0" t="n">
        <f aca="false">'Profiles 8760'!G1752</f>
        <v>0.326037</v>
      </c>
      <c r="F1763" s="0" t="n">
        <f aca="false">D1763*Assumptions!$C$11*$B$7+E1763*Assumptions!$C$12*$B$8</f>
        <v>13.3349133</v>
      </c>
      <c r="G1763" s="0" t="n">
        <f aca="false">C1763*Assumptions!$C$15</f>
        <v>0</v>
      </c>
      <c r="H1763" s="0" t="n">
        <f aca="false">MIN(F1763,G1763)</f>
        <v>0</v>
      </c>
      <c r="I1763" s="0" t="n">
        <f aca="false">IF(C1763=1,MIN(G1763-H1763,Assumptions!$C$13,P1762),0)</f>
        <v>0</v>
      </c>
      <c r="J1763" s="0" t="n">
        <f aca="false">H1763+I1763</f>
        <v>0</v>
      </c>
      <c r="K1763" s="0" t="n">
        <f aca="false">MIN(IF(C1763=1,F1763-H1763,F1763),Assumptions!$C$13,MAX(0,($B$5-P1762)/$B$6))</f>
        <v>13.3349133</v>
      </c>
      <c r="L1763" s="0" t="n">
        <f aca="false">IF(C1763=1,0,MIN(F1763-K1763,Assumptions!$C$15,MAX(0,$B$10-O1762-M1763)))</f>
        <v>0</v>
      </c>
      <c r="M1763" s="0" t="n">
        <f aca="false">'Profiles 8760'!H1752</f>
        <v>233600</v>
      </c>
      <c r="N1763" s="0" t="n">
        <f aca="false">J1763+L1763</f>
        <v>0</v>
      </c>
      <c r="O1763" s="0" t="n">
        <f aca="false">O1762+N1763</f>
        <v>150246.671767281</v>
      </c>
      <c r="P1763" s="0" t="n">
        <f aca="false">MIN($B$5,P1762+K1763*$B$6-I1763)</f>
        <v>162.36870284844</v>
      </c>
      <c r="Q1763" s="0" t="n">
        <f aca="false">MAX(0,F1763-H1763-K1763-L1763)</f>
        <v>0</v>
      </c>
    </row>
    <row r="1764" customFormat="false" ht="15" hidden="false" customHeight="false" outlineLevel="0" collapsed="false">
      <c r="A1764" s="0" t="n">
        <f aca="false">'Profiles 8760'!A1753</f>
        <v>1751</v>
      </c>
      <c r="B1764" s="0" t="n">
        <f aca="false">'Profiles 8760'!B1753</f>
        <v>3</v>
      </c>
      <c r="C1764" s="0" t="n">
        <f aca="false">'Profiles 8760'!E1753</f>
        <v>0</v>
      </c>
      <c r="D1764" s="0" t="n">
        <f aca="false">'Profiles 8760'!F1753</f>
        <v>0</v>
      </c>
      <c r="E1764" s="0" t="n">
        <f aca="false">'Profiles 8760'!G1753</f>
        <v>0.349985</v>
      </c>
      <c r="F1764" s="0" t="n">
        <f aca="false">D1764*Assumptions!$C$11*$B$7+E1764*Assumptions!$C$12*$B$8</f>
        <v>14.3143865</v>
      </c>
      <c r="G1764" s="0" t="n">
        <f aca="false">C1764*Assumptions!$C$15</f>
        <v>0</v>
      </c>
      <c r="H1764" s="0" t="n">
        <f aca="false">MIN(F1764,G1764)</f>
        <v>0</v>
      </c>
      <c r="I1764" s="0" t="n">
        <f aca="false">IF(C1764=1,MIN(G1764-H1764,Assumptions!$C$13,P1763),0)</f>
        <v>0</v>
      </c>
      <c r="J1764" s="0" t="n">
        <f aca="false">H1764+I1764</f>
        <v>0</v>
      </c>
      <c r="K1764" s="0" t="n">
        <f aca="false">MIN(IF(C1764=1,F1764-H1764,F1764),Assumptions!$C$13,MAX(0,($B$5-P1763)/$B$6))</f>
        <v>14.3143865</v>
      </c>
      <c r="L1764" s="0" t="n">
        <f aca="false">IF(C1764=1,0,MIN(F1764-K1764,Assumptions!$C$15,MAX(0,$B$10-O1763-M1764)))</f>
        <v>0</v>
      </c>
      <c r="M1764" s="0" t="n">
        <f aca="false">'Profiles 8760'!H1753</f>
        <v>233600</v>
      </c>
      <c r="N1764" s="0" t="n">
        <f aca="false">J1764+L1764</f>
        <v>0</v>
      </c>
      <c r="O1764" s="0" t="n">
        <f aca="false">O1763+N1764</f>
        <v>150246.671767281</v>
      </c>
      <c r="P1764" s="0" t="n">
        <f aca="false">MIN($B$5,P1763+K1764*$B$6-I1764)</f>
        <v>174.77641306664</v>
      </c>
      <c r="Q1764" s="0" t="n">
        <f aca="false">MAX(0,F1764-H1764-K1764-L1764)</f>
        <v>0</v>
      </c>
    </row>
    <row r="1765" customFormat="false" ht="15" hidden="false" customHeight="false" outlineLevel="0" collapsed="false">
      <c r="A1765" s="0" t="n">
        <f aca="false">'Profiles 8760'!A1754</f>
        <v>1752</v>
      </c>
      <c r="B1765" s="0" t="n">
        <f aca="false">'Profiles 8760'!B1754</f>
        <v>3</v>
      </c>
      <c r="C1765" s="0" t="n">
        <f aca="false">'Profiles 8760'!E1754</f>
        <v>0</v>
      </c>
      <c r="D1765" s="0" t="n">
        <f aca="false">'Profiles 8760'!F1754</f>
        <v>0</v>
      </c>
      <c r="E1765" s="0" t="n">
        <f aca="false">'Profiles 8760'!G1754</f>
        <v>0.465573</v>
      </c>
      <c r="F1765" s="0" t="n">
        <f aca="false">D1765*Assumptions!$C$11*$B$7+E1765*Assumptions!$C$12*$B$8</f>
        <v>19.0419357</v>
      </c>
      <c r="G1765" s="0" t="n">
        <f aca="false">C1765*Assumptions!$C$15</f>
        <v>0</v>
      </c>
      <c r="H1765" s="0" t="n">
        <f aca="false">MIN(F1765,G1765)</f>
        <v>0</v>
      </c>
      <c r="I1765" s="0" t="n">
        <f aca="false">IF(C1765=1,MIN(G1765-H1765,Assumptions!$C$13,P1764),0)</f>
        <v>0</v>
      </c>
      <c r="J1765" s="0" t="n">
        <f aca="false">H1765+I1765</f>
        <v>0</v>
      </c>
      <c r="K1765" s="0" t="n">
        <f aca="false">MIN(IF(C1765=1,F1765-H1765,F1765),Assumptions!$C$13,MAX(0,($B$5-P1764)/$B$6))</f>
        <v>19.0419357</v>
      </c>
      <c r="L1765" s="0" t="n">
        <f aca="false">IF(C1765=1,0,MIN(F1765-K1765,Assumptions!$C$15,MAX(0,$B$10-O1764-M1765)))</f>
        <v>0</v>
      </c>
      <c r="M1765" s="0" t="n">
        <f aca="false">'Profiles 8760'!H1754</f>
        <v>233600</v>
      </c>
      <c r="N1765" s="0" t="n">
        <f aca="false">J1765+L1765</f>
        <v>0</v>
      </c>
      <c r="O1765" s="0" t="n">
        <f aca="false">O1764+N1765</f>
        <v>150246.671767281</v>
      </c>
      <c r="P1765" s="0" t="n">
        <f aca="false">MIN($B$5,P1764+K1765*$B$6-I1765)</f>
        <v>191.2819629314</v>
      </c>
      <c r="Q1765" s="0" t="n">
        <f aca="false">MAX(0,F1765-H1765-K1765-L1765)</f>
        <v>0</v>
      </c>
    </row>
    <row r="1766" customFormat="false" ht="15" hidden="false" customHeight="false" outlineLevel="0" collapsed="false">
      <c r="A1766" s="0" t="n">
        <f aca="false">'Profiles 8760'!A1755</f>
        <v>1753</v>
      </c>
      <c r="B1766" s="0" t="n">
        <f aca="false">'Profiles 8760'!B1755</f>
        <v>3</v>
      </c>
      <c r="C1766" s="0" t="n">
        <f aca="false">'Profiles 8760'!E1755</f>
        <v>0</v>
      </c>
      <c r="D1766" s="0" t="n">
        <f aca="false">'Profiles 8760'!F1755</f>
        <v>0</v>
      </c>
      <c r="E1766" s="0" t="n">
        <f aca="false">'Profiles 8760'!G1755</f>
        <v>0.551497</v>
      </c>
      <c r="F1766" s="0" t="n">
        <f aca="false">D1766*Assumptions!$C$11*$B$7+E1766*Assumptions!$C$12*$B$8</f>
        <v>22.5562273</v>
      </c>
      <c r="G1766" s="0" t="n">
        <f aca="false">C1766*Assumptions!$C$15</f>
        <v>0</v>
      </c>
      <c r="H1766" s="0" t="n">
        <f aca="false">MIN(F1766,G1766)</f>
        <v>0</v>
      </c>
      <c r="I1766" s="0" t="n">
        <f aca="false">IF(C1766=1,MIN(G1766-H1766,Assumptions!$C$13,P1765),0)</f>
        <v>0</v>
      </c>
      <c r="J1766" s="0" t="n">
        <f aca="false">H1766+I1766</f>
        <v>0</v>
      </c>
      <c r="K1766" s="0" t="n">
        <f aca="false">MIN(IF(C1766=1,F1766-H1766,F1766),Assumptions!$C$13,MAX(0,($B$5-P1765)/$B$6))</f>
        <v>22.5562273</v>
      </c>
      <c r="L1766" s="0" t="n">
        <f aca="false">IF(C1766=1,0,MIN(F1766-K1766,Assumptions!$C$15,MAX(0,$B$10-O1765-M1766)))</f>
        <v>0</v>
      </c>
      <c r="M1766" s="0" t="n">
        <f aca="false">'Profiles 8760'!H1755</f>
        <v>233600</v>
      </c>
      <c r="N1766" s="0" t="n">
        <f aca="false">J1766+L1766</f>
        <v>0</v>
      </c>
      <c r="O1766" s="0" t="n">
        <f aca="false">O1765+N1766</f>
        <v>150246.671767281</v>
      </c>
      <c r="P1766" s="0" t="n">
        <f aca="false">MIN($B$5,P1765+K1766*$B$6-I1766)</f>
        <v>210.83370075504</v>
      </c>
      <c r="Q1766" s="0" t="n">
        <f aca="false">MAX(0,F1766-H1766-K1766-L1766)</f>
        <v>0</v>
      </c>
    </row>
    <row r="1767" customFormat="false" ht="15" hidden="false" customHeight="false" outlineLevel="0" collapsed="false">
      <c r="A1767" s="0" t="n">
        <f aca="false">'Profiles 8760'!A1756</f>
        <v>1754</v>
      </c>
      <c r="B1767" s="0" t="n">
        <f aca="false">'Profiles 8760'!B1756</f>
        <v>3</v>
      </c>
      <c r="C1767" s="0" t="n">
        <f aca="false">'Profiles 8760'!E1756</f>
        <v>0</v>
      </c>
      <c r="D1767" s="0" t="n">
        <f aca="false">'Profiles 8760'!F1756</f>
        <v>0</v>
      </c>
      <c r="E1767" s="0" t="n">
        <f aca="false">'Profiles 8760'!G1756</f>
        <v>0.369082</v>
      </c>
      <c r="F1767" s="0" t="n">
        <f aca="false">D1767*Assumptions!$C$11*$B$7+E1767*Assumptions!$C$12*$B$8</f>
        <v>15.0954538</v>
      </c>
      <c r="G1767" s="0" t="n">
        <f aca="false">C1767*Assumptions!$C$15</f>
        <v>0</v>
      </c>
      <c r="H1767" s="0" t="n">
        <f aca="false">MIN(F1767,G1767)</f>
        <v>0</v>
      </c>
      <c r="I1767" s="0" t="n">
        <f aca="false">IF(C1767=1,MIN(G1767-H1767,Assumptions!$C$13,P1766),0)</f>
        <v>0</v>
      </c>
      <c r="J1767" s="0" t="n">
        <f aca="false">H1767+I1767</f>
        <v>0</v>
      </c>
      <c r="K1767" s="0" t="n">
        <f aca="false">MIN(IF(C1767=1,F1767-H1767,F1767),Assumptions!$C$13,MAX(0,($B$5-P1766)/$B$6))</f>
        <v>15.0954538</v>
      </c>
      <c r="L1767" s="0" t="n">
        <f aca="false">IF(C1767=1,0,MIN(F1767-K1767,Assumptions!$C$15,MAX(0,$B$10-O1766-M1767)))</f>
        <v>0</v>
      </c>
      <c r="M1767" s="0" t="n">
        <f aca="false">'Profiles 8760'!H1756</f>
        <v>233600</v>
      </c>
      <c r="N1767" s="0" t="n">
        <f aca="false">J1767+L1767</f>
        <v>0</v>
      </c>
      <c r="O1767" s="0" t="n">
        <f aca="false">O1766+N1767</f>
        <v>150246.671767281</v>
      </c>
      <c r="P1767" s="0" t="n">
        <f aca="false">MIN($B$5,P1766+K1767*$B$6-I1767)</f>
        <v>223.91844010888</v>
      </c>
      <c r="Q1767" s="0" t="n">
        <f aca="false">MAX(0,F1767-H1767-K1767-L1767)</f>
        <v>0</v>
      </c>
    </row>
    <row r="1768" customFormat="false" ht="15" hidden="false" customHeight="false" outlineLevel="0" collapsed="false">
      <c r="A1768" s="0" t="n">
        <f aca="false">'Profiles 8760'!A1757</f>
        <v>1755</v>
      </c>
      <c r="B1768" s="0" t="n">
        <f aca="false">'Profiles 8760'!B1757</f>
        <v>3</v>
      </c>
      <c r="C1768" s="0" t="n">
        <f aca="false">'Profiles 8760'!E1757</f>
        <v>0</v>
      </c>
      <c r="D1768" s="0" t="n">
        <f aca="false">'Profiles 8760'!F1757</f>
        <v>0</v>
      </c>
      <c r="E1768" s="0" t="n">
        <f aca="false">'Profiles 8760'!G1757</f>
        <v>0.256469</v>
      </c>
      <c r="F1768" s="0" t="n">
        <f aca="false">D1768*Assumptions!$C$11*$B$7+E1768*Assumptions!$C$12*$B$8</f>
        <v>10.4895821</v>
      </c>
      <c r="G1768" s="0" t="n">
        <f aca="false">C1768*Assumptions!$C$15</f>
        <v>0</v>
      </c>
      <c r="H1768" s="0" t="n">
        <f aca="false">MIN(F1768,G1768)</f>
        <v>0</v>
      </c>
      <c r="I1768" s="0" t="n">
        <f aca="false">IF(C1768=1,MIN(G1768-H1768,Assumptions!$C$13,P1767),0)</f>
        <v>0</v>
      </c>
      <c r="J1768" s="0" t="n">
        <f aca="false">H1768+I1768</f>
        <v>0</v>
      </c>
      <c r="K1768" s="0" t="n">
        <f aca="false">MIN(IF(C1768=1,F1768-H1768,F1768),Assumptions!$C$13,MAX(0,($B$5-P1767)/$B$6))</f>
        <v>10.4895821</v>
      </c>
      <c r="L1768" s="0" t="n">
        <f aca="false">IF(C1768=1,0,MIN(F1768-K1768,Assumptions!$C$15,MAX(0,$B$10-O1767-M1768)))</f>
        <v>0</v>
      </c>
      <c r="M1768" s="0" t="n">
        <f aca="false">'Profiles 8760'!H1757</f>
        <v>233600</v>
      </c>
      <c r="N1768" s="0" t="n">
        <f aca="false">J1768+L1768</f>
        <v>0</v>
      </c>
      <c r="O1768" s="0" t="n">
        <f aca="false">O1767+N1768</f>
        <v>150246.671767281</v>
      </c>
      <c r="P1768" s="0" t="n">
        <f aca="false">MIN($B$5,P1767+K1768*$B$6-I1768)</f>
        <v>233.01080987316</v>
      </c>
      <c r="Q1768" s="0" t="n">
        <f aca="false">MAX(0,F1768-H1768-K1768-L1768)</f>
        <v>0</v>
      </c>
    </row>
    <row r="1769" customFormat="false" ht="15" hidden="false" customHeight="false" outlineLevel="0" collapsed="false">
      <c r="A1769" s="0" t="n">
        <f aca="false">'Profiles 8760'!A1758</f>
        <v>1756</v>
      </c>
      <c r="B1769" s="0" t="n">
        <f aca="false">'Profiles 8760'!B1758</f>
        <v>3</v>
      </c>
      <c r="C1769" s="0" t="n">
        <f aca="false">'Profiles 8760'!E1758</f>
        <v>0</v>
      </c>
      <c r="D1769" s="0" t="n">
        <f aca="false">'Profiles 8760'!F1758</f>
        <v>0</v>
      </c>
      <c r="E1769" s="0" t="n">
        <f aca="false">'Profiles 8760'!G1758</f>
        <v>0.347991</v>
      </c>
      <c r="F1769" s="0" t="n">
        <f aca="false">D1769*Assumptions!$C$11*$B$7+E1769*Assumptions!$C$12*$B$8</f>
        <v>14.2328319</v>
      </c>
      <c r="G1769" s="0" t="n">
        <f aca="false">C1769*Assumptions!$C$15</f>
        <v>0</v>
      </c>
      <c r="H1769" s="0" t="n">
        <f aca="false">MIN(F1769,G1769)</f>
        <v>0</v>
      </c>
      <c r="I1769" s="0" t="n">
        <f aca="false">IF(C1769=1,MIN(G1769-H1769,Assumptions!$C$13,P1768),0)</f>
        <v>0</v>
      </c>
      <c r="J1769" s="0" t="n">
        <f aca="false">H1769+I1769</f>
        <v>0</v>
      </c>
      <c r="K1769" s="0" t="n">
        <f aca="false">MIN(IF(C1769=1,F1769-H1769,F1769),Assumptions!$C$13,MAX(0,($B$5-P1768)/$B$6))</f>
        <v>14.2328319</v>
      </c>
      <c r="L1769" s="0" t="n">
        <f aca="false">IF(C1769=1,0,MIN(F1769-K1769,Assumptions!$C$15,MAX(0,$B$10-O1768-M1769)))</f>
        <v>0</v>
      </c>
      <c r="M1769" s="0" t="n">
        <f aca="false">'Profiles 8760'!H1758</f>
        <v>233600</v>
      </c>
      <c r="N1769" s="0" t="n">
        <f aca="false">J1769+L1769</f>
        <v>0</v>
      </c>
      <c r="O1769" s="0" t="n">
        <f aca="false">O1768+N1769</f>
        <v>150246.671767281</v>
      </c>
      <c r="P1769" s="0" t="n">
        <f aca="false">MIN($B$5,P1768+K1769*$B$6-I1769)</f>
        <v>245.34782856408</v>
      </c>
      <c r="Q1769" s="0" t="n">
        <f aca="false">MAX(0,F1769-H1769-K1769-L1769)</f>
        <v>0</v>
      </c>
    </row>
    <row r="1770" customFormat="false" ht="15" hidden="false" customHeight="false" outlineLevel="0" collapsed="false">
      <c r="A1770" s="0" t="n">
        <f aca="false">'Profiles 8760'!A1759</f>
        <v>1757</v>
      </c>
      <c r="B1770" s="0" t="n">
        <f aca="false">'Profiles 8760'!B1759</f>
        <v>3</v>
      </c>
      <c r="C1770" s="0" t="n">
        <f aca="false">'Profiles 8760'!E1759</f>
        <v>0</v>
      </c>
      <c r="D1770" s="0" t="n">
        <f aca="false">'Profiles 8760'!F1759</f>
        <v>0</v>
      </c>
      <c r="E1770" s="0" t="n">
        <f aca="false">'Profiles 8760'!G1759</f>
        <v>0.458502</v>
      </c>
      <c r="F1770" s="0" t="n">
        <f aca="false">D1770*Assumptions!$C$11*$B$7+E1770*Assumptions!$C$12*$B$8</f>
        <v>18.7527318</v>
      </c>
      <c r="G1770" s="0" t="n">
        <f aca="false">C1770*Assumptions!$C$15</f>
        <v>0</v>
      </c>
      <c r="H1770" s="0" t="n">
        <f aca="false">MIN(F1770,G1770)</f>
        <v>0</v>
      </c>
      <c r="I1770" s="0" t="n">
        <f aca="false">IF(C1770=1,MIN(G1770-H1770,Assumptions!$C$13,P1769),0)</f>
        <v>0</v>
      </c>
      <c r="J1770" s="0" t="n">
        <f aca="false">H1770+I1770</f>
        <v>0</v>
      </c>
      <c r="K1770" s="0" t="n">
        <f aca="false">MIN(IF(C1770=1,F1770-H1770,F1770),Assumptions!$C$13,MAX(0,($B$5-P1769)/$B$6))</f>
        <v>18.7527318</v>
      </c>
      <c r="L1770" s="0" t="n">
        <f aca="false">IF(C1770=1,0,MIN(F1770-K1770,Assumptions!$C$15,MAX(0,$B$10-O1769-M1770)))</f>
        <v>0</v>
      </c>
      <c r="M1770" s="0" t="n">
        <f aca="false">'Profiles 8760'!H1759</f>
        <v>233600</v>
      </c>
      <c r="N1770" s="0" t="n">
        <f aca="false">J1770+L1770</f>
        <v>0</v>
      </c>
      <c r="O1770" s="0" t="n">
        <f aca="false">O1769+N1770</f>
        <v>150246.671767281</v>
      </c>
      <c r="P1770" s="0" t="n">
        <f aca="false">MIN($B$5,P1769+K1770*$B$6-I1770)</f>
        <v>261.60269648832</v>
      </c>
      <c r="Q1770" s="0" t="n">
        <f aca="false">MAX(0,F1770-H1770-K1770-L1770)</f>
        <v>0</v>
      </c>
    </row>
    <row r="1771" customFormat="false" ht="15" hidden="false" customHeight="false" outlineLevel="0" collapsed="false">
      <c r="A1771" s="0" t="n">
        <f aca="false">'Profiles 8760'!A1760</f>
        <v>1758</v>
      </c>
      <c r="B1771" s="0" t="n">
        <f aca="false">'Profiles 8760'!B1760</f>
        <v>3</v>
      </c>
      <c r="C1771" s="0" t="n">
        <f aca="false">'Profiles 8760'!E1760</f>
        <v>0</v>
      </c>
      <c r="D1771" s="0" t="n">
        <f aca="false">'Profiles 8760'!F1760</f>
        <v>0</v>
      </c>
      <c r="E1771" s="0" t="n">
        <f aca="false">'Profiles 8760'!G1760</f>
        <v>0.445404</v>
      </c>
      <c r="F1771" s="0" t="n">
        <f aca="false">D1771*Assumptions!$C$11*$B$7+E1771*Assumptions!$C$12*$B$8</f>
        <v>18.2170236</v>
      </c>
      <c r="G1771" s="0" t="n">
        <f aca="false">C1771*Assumptions!$C$15</f>
        <v>0</v>
      </c>
      <c r="H1771" s="0" t="n">
        <f aca="false">MIN(F1771,G1771)</f>
        <v>0</v>
      </c>
      <c r="I1771" s="0" t="n">
        <f aca="false">IF(C1771=1,MIN(G1771-H1771,Assumptions!$C$13,P1770),0)</f>
        <v>0</v>
      </c>
      <c r="J1771" s="0" t="n">
        <f aca="false">H1771+I1771</f>
        <v>0</v>
      </c>
      <c r="K1771" s="0" t="n">
        <f aca="false">MIN(IF(C1771=1,F1771-H1771,F1771),Assumptions!$C$13,MAX(0,($B$5-P1770)/$B$6))</f>
        <v>18.2170236</v>
      </c>
      <c r="L1771" s="0" t="n">
        <f aca="false">IF(C1771=1,0,MIN(F1771-K1771,Assumptions!$C$15,MAX(0,$B$10-O1770-M1771)))</f>
        <v>0</v>
      </c>
      <c r="M1771" s="0" t="n">
        <f aca="false">'Profiles 8760'!H1760</f>
        <v>233600</v>
      </c>
      <c r="N1771" s="0" t="n">
        <f aca="false">J1771+L1771</f>
        <v>0</v>
      </c>
      <c r="O1771" s="0" t="n">
        <f aca="false">O1770+N1771</f>
        <v>150246.671767281</v>
      </c>
      <c r="P1771" s="0" t="n">
        <f aca="false">MIN($B$5,P1770+K1771*$B$6-I1771)</f>
        <v>277.3932125448</v>
      </c>
      <c r="Q1771" s="0" t="n">
        <f aca="false">MAX(0,F1771-H1771-K1771-L1771)</f>
        <v>0</v>
      </c>
    </row>
    <row r="1772" customFormat="false" ht="15" hidden="false" customHeight="false" outlineLevel="0" collapsed="false">
      <c r="A1772" s="0" t="n">
        <f aca="false">'Profiles 8760'!A1761</f>
        <v>1759</v>
      </c>
      <c r="B1772" s="0" t="n">
        <f aca="false">'Profiles 8760'!B1761</f>
        <v>3</v>
      </c>
      <c r="C1772" s="0" t="n">
        <f aca="false">'Profiles 8760'!E1761</f>
        <v>0</v>
      </c>
      <c r="D1772" s="0" t="n">
        <f aca="false">'Profiles 8760'!F1761</f>
        <v>0</v>
      </c>
      <c r="E1772" s="0" t="n">
        <f aca="false">'Profiles 8760'!G1761</f>
        <v>0.657953</v>
      </c>
      <c r="F1772" s="0" t="n">
        <f aca="false">D1772*Assumptions!$C$11*$B$7+E1772*Assumptions!$C$12*$B$8</f>
        <v>26.9102777</v>
      </c>
      <c r="G1772" s="0" t="n">
        <f aca="false">C1772*Assumptions!$C$15</f>
        <v>0</v>
      </c>
      <c r="H1772" s="0" t="n">
        <f aca="false">MIN(F1772,G1772)</f>
        <v>0</v>
      </c>
      <c r="I1772" s="0" t="n">
        <f aca="false">IF(C1772=1,MIN(G1772-H1772,Assumptions!$C$13,P1771),0)</f>
        <v>0</v>
      </c>
      <c r="J1772" s="0" t="n">
        <f aca="false">H1772+I1772</f>
        <v>0</v>
      </c>
      <c r="K1772" s="0" t="n">
        <f aca="false">MIN(IF(C1772=1,F1772-H1772,F1772),Assumptions!$C$13,MAX(0,($B$5-P1771)/$B$6))</f>
        <v>26.9102777</v>
      </c>
      <c r="L1772" s="0" t="n">
        <f aca="false">IF(C1772=1,0,MIN(F1772-K1772,Assumptions!$C$15,MAX(0,$B$10-O1771-M1772)))</f>
        <v>0</v>
      </c>
      <c r="M1772" s="0" t="n">
        <f aca="false">'Profiles 8760'!H1761</f>
        <v>233600</v>
      </c>
      <c r="N1772" s="0" t="n">
        <f aca="false">J1772+L1772</f>
        <v>0</v>
      </c>
      <c r="O1772" s="0" t="n">
        <f aca="false">O1771+N1772</f>
        <v>150246.671767281</v>
      </c>
      <c r="P1772" s="0" t="n">
        <f aca="false">MIN($B$5,P1771+K1772*$B$6-I1772)</f>
        <v>300.71904125516</v>
      </c>
      <c r="Q1772" s="0" t="n">
        <f aca="false">MAX(0,F1772-H1772-K1772-L1772)</f>
        <v>0</v>
      </c>
    </row>
    <row r="1773" customFormat="false" ht="15" hidden="false" customHeight="false" outlineLevel="0" collapsed="false">
      <c r="A1773" s="0" t="n">
        <f aca="false">'Profiles 8760'!A1762</f>
        <v>1760</v>
      </c>
      <c r="B1773" s="0" t="n">
        <f aca="false">'Profiles 8760'!B1762</f>
        <v>3</v>
      </c>
      <c r="C1773" s="0" t="n">
        <f aca="false">'Profiles 8760'!E1762</f>
        <v>1</v>
      </c>
      <c r="D1773" s="0" t="n">
        <f aca="false">'Profiles 8760'!F1762</f>
        <v>0.225636</v>
      </c>
      <c r="E1773" s="0" t="n">
        <f aca="false">'Profiles 8760'!G1762</f>
        <v>0.546254</v>
      </c>
      <c r="F1773" s="0" t="n">
        <f aca="false">D1773*Assumptions!$C$11*$B$7+E1773*Assumptions!$C$12*$B$8</f>
        <v>87.5054654</v>
      </c>
      <c r="G1773" s="0" t="n">
        <f aca="false">C1773*Assumptions!$C$15</f>
        <v>200</v>
      </c>
      <c r="H1773" s="0" t="n">
        <f aca="false">MIN(F1773,G1773)</f>
        <v>87.5054654</v>
      </c>
      <c r="I1773" s="0" t="n">
        <f aca="false">IF(C1773=1,MIN(G1773-H1773,Assumptions!$C$13,P1772),0)</f>
        <v>112.4945346</v>
      </c>
      <c r="J1773" s="0" t="n">
        <f aca="false">H1773+I1773</f>
        <v>200</v>
      </c>
      <c r="K1773" s="0" t="n">
        <f aca="false">MIN(IF(C1773=1,F1773-H1773,F1773),Assumptions!$C$13,MAX(0,($B$5-P1772)/$B$6))</f>
        <v>0</v>
      </c>
      <c r="L1773" s="0" t="n">
        <f aca="false">IF(C1773=1,0,MIN(F1773-K1773,Assumptions!$C$15,MAX(0,$B$10-O1772-M1773)))</f>
        <v>0</v>
      </c>
      <c r="M1773" s="0" t="n">
        <f aca="false">'Profiles 8760'!H1762</f>
        <v>233400</v>
      </c>
      <c r="N1773" s="0" t="n">
        <f aca="false">J1773+L1773</f>
        <v>200</v>
      </c>
      <c r="O1773" s="0" t="n">
        <f aca="false">O1772+N1773</f>
        <v>150446.671767281</v>
      </c>
      <c r="P1773" s="0" t="n">
        <f aca="false">MIN($B$5,P1772+K1773*$B$6-I1773)</f>
        <v>188.22450665516</v>
      </c>
      <c r="Q1773" s="0" t="n">
        <f aca="false">MAX(0,F1773-H1773-K1773-L1773)</f>
        <v>0</v>
      </c>
    </row>
    <row r="1774" customFormat="false" ht="15" hidden="false" customHeight="false" outlineLevel="0" collapsed="false">
      <c r="A1774" s="0" t="n">
        <f aca="false">'Profiles 8760'!A1763</f>
        <v>1761</v>
      </c>
      <c r="B1774" s="0" t="n">
        <f aca="false">'Profiles 8760'!B1763</f>
        <v>3</v>
      </c>
      <c r="C1774" s="0" t="n">
        <f aca="false">'Profiles 8760'!E1763</f>
        <v>1</v>
      </c>
      <c r="D1774" s="0" t="n">
        <f aca="false">'Profiles 8760'!F1763</f>
        <v>0.548874</v>
      </c>
      <c r="E1774" s="0" t="n">
        <f aca="false">'Profiles 8760'!G1763</f>
        <v>0.397643</v>
      </c>
      <c r="F1774" s="0" t="n">
        <f aca="false">D1774*Assumptions!$C$11*$B$7+E1774*Assumptions!$C$12*$B$8</f>
        <v>174.7784099</v>
      </c>
      <c r="G1774" s="0" t="n">
        <f aca="false">C1774*Assumptions!$C$15</f>
        <v>200</v>
      </c>
      <c r="H1774" s="0" t="n">
        <f aca="false">MIN(F1774,G1774)</f>
        <v>174.7784099</v>
      </c>
      <c r="I1774" s="0" t="n">
        <f aca="false">IF(C1774=1,MIN(G1774-H1774,Assumptions!$C$13,P1773),0)</f>
        <v>25.2215901</v>
      </c>
      <c r="J1774" s="0" t="n">
        <f aca="false">H1774+I1774</f>
        <v>200</v>
      </c>
      <c r="K1774" s="0" t="n">
        <f aca="false">MIN(IF(C1774=1,F1774-H1774,F1774),Assumptions!$C$13,MAX(0,($B$5-P1773)/$B$6))</f>
        <v>0</v>
      </c>
      <c r="L1774" s="0" t="n">
        <f aca="false">IF(C1774=1,0,MIN(F1774-K1774,Assumptions!$C$15,MAX(0,$B$10-O1773-M1774)))</f>
        <v>0</v>
      </c>
      <c r="M1774" s="0" t="n">
        <f aca="false">'Profiles 8760'!H1763</f>
        <v>233200</v>
      </c>
      <c r="N1774" s="0" t="n">
        <f aca="false">J1774+L1774</f>
        <v>200</v>
      </c>
      <c r="O1774" s="0" t="n">
        <f aca="false">O1773+N1774</f>
        <v>150646.671767281</v>
      </c>
      <c r="P1774" s="0" t="n">
        <f aca="false">MIN($B$5,P1773+K1774*$B$6-I1774)</f>
        <v>163.00291655516</v>
      </c>
      <c r="Q1774" s="0" t="n">
        <f aca="false">MAX(0,F1774-H1774-K1774-L1774)</f>
        <v>0</v>
      </c>
    </row>
    <row r="1775" customFormat="false" ht="15" hidden="false" customHeight="false" outlineLevel="0" collapsed="false">
      <c r="A1775" s="0" t="n">
        <f aca="false">'Profiles 8760'!A1764</f>
        <v>1762</v>
      </c>
      <c r="B1775" s="0" t="n">
        <f aca="false">'Profiles 8760'!B1764</f>
        <v>3</v>
      </c>
      <c r="C1775" s="0" t="n">
        <f aca="false">'Profiles 8760'!E1764</f>
        <v>0</v>
      </c>
      <c r="D1775" s="0" t="n">
        <f aca="false">'Profiles 8760'!F1764</f>
        <v>0.87633</v>
      </c>
      <c r="E1775" s="0" t="n">
        <f aca="false">'Profiles 8760'!G1764</f>
        <v>0.457253</v>
      </c>
      <c r="F1775" s="0" t="n">
        <f aca="false">D1775*Assumptions!$C$11*$B$7+E1775*Assumptions!$C$12*$B$8</f>
        <v>271.7857517</v>
      </c>
      <c r="G1775" s="0" t="n">
        <f aca="false">C1775*Assumptions!$C$15</f>
        <v>0</v>
      </c>
      <c r="H1775" s="0" t="n">
        <f aca="false">MIN(F1775,G1775)</f>
        <v>0</v>
      </c>
      <c r="I1775" s="0" t="n">
        <f aca="false">IF(C1775=1,MIN(G1775-H1775,Assumptions!$C$13,P1774),0)</f>
        <v>0</v>
      </c>
      <c r="J1775" s="0" t="n">
        <f aca="false">H1775+I1775</f>
        <v>0</v>
      </c>
      <c r="K1775" s="0" t="n">
        <f aca="false">MIN(IF(C1775=1,F1775-H1775,F1775),Assumptions!$C$13,MAX(0,($B$5-P1774)/$B$6))</f>
        <v>180</v>
      </c>
      <c r="L1775" s="0" t="n">
        <f aca="false">IF(C1775=1,0,MIN(F1775-K1775,Assumptions!$C$15,MAX(0,$B$10-O1774-M1775)))</f>
        <v>91.7857517000001</v>
      </c>
      <c r="M1775" s="0" t="n">
        <f aca="false">'Profiles 8760'!H1764</f>
        <v>233200</v>
      </c>
      <c r="N1775" s="0" t="n">
        <f aca="false">J1775+L1775</f>
        <v>91.7857517000001</v>
      </c>
      <c r="O1775" s="0" t="n">
        <f aca="false">O1774+N1775</f>
        <v>150738.457518981</v>
      </c>
      <c r="P1775" s="0" t="n">
        <f aca="false">MIN($B$5,P1774+K1775*$B$6-I1775)</f>
        <v>319.02691655516</v>
      </c>
      <c r="Q1775" s="0" t="n">
        <f aca="false">MAX(0,F1775-H1775-K1775-L1775)</f>
        <v>0</v>
      </c>
    </row>
    <row r="1776" customFormat="false" ht="15" hidden="false" customHeight="false" outlineLevel="0" collapsed="false">
      <c r="A1776" s="0" t="n">
        <f aca="false">'Profiles 8760'!A1765</f>
        <v>1763</v>
      </c>
      <c r="B1776" s="0" t="n">
        <f aca="false">'Profiles 8760'!B1765</f>
        <v>3</v>
      </c>
      <c r="C1776" s="0" t="n">
        <f aca="false">'Profiles 8760'!E1765</f>
        <v>0</v>
      </c>
      <c r="D1776" s="0" t="n">
        <f aca="false">'Profiles 8760'!F1765</f>
        <v>1</v>
      </c>
      <c r="E1776" s="0" t="n">
        <f aca="false">'Profiles 8760'!G1765</f>
        <v>0.395372</v>
      </c>
      <c r="F1776" s="0" t="n">
        <f aca="false">D1776*Assumptions!$C$11*$B$7+E1776*Assumptions!$C$12*$B$8</f>
        <v>304.9707148</v>
      </c>
      <c r="G1776" s="0" t="n">
        <f aca="false">C1776*Assumptions!$C$15</f>
        <v>0</v>
      </c>
      <c r="H1776" s="0" t="n">
        <f aca="false">MIN(F1776,G1776)</f>
        <v>0</v>
      </c>
      <c r="I1776" s="0" t="n">
        <f aca="false">IF(C1776=1,MIN(G1776-H1776,Assumptions!$C$13,P1775),0)</f>
        <v>0</v>
      </c>
      <c r="J1776" s="0" t="n">
        <f aca="false">H1776+I1776</f>
        <v>0</v>
      </c>
      <c r="K1776" s="0" t="n">
        <f aca="false">MIN(IF(C1776=1,F1776-H1776,F1776),Assumptions!$C$13,MAX(0,($B$5-P1775)/$B$6))</f>
        <v>180</v>
      </c>
      <c r="L1776" s="0" t="n">
        <f aca="false">IF(C1776=1,0,MIN(F1776-K1776,Assumptions!$C$15,MAX(0,$B$10-O1775-M1776)))</f>
        <v>124.9707148</v>
      </c>
      <c r="M1776" s="0" t="n">
        <f aca="false">'Profiles 8760'!H1765</f>
        <v>233200</v>
      </c>
      <c r="N1776" s="0" t="n">
        <f aca="false">J1776+L1776</f>
        <v>124.9707148</v>
      </c>
      <c r="O1776" s="0" t="n">
        <f aca="false">O1775+N1776</f>
        <v>150863.428233781</v>
      </c>
      <c r="P1776" s="0" t="n">
        <f aca="false">MIN($B$5,P1775+K1776*$B$6-I1776)</f>
        <v>475.05091655516</v>
      </c>
      <c r="Q1776" s="0" t="n">
        <f aca="false">MAX(0,F1776-H1776-K1776-L1776)</f>
        <v>0</v>
      </c>
    </row>
    <row r="1777" customFormat="false" ht="15" hidden="false" customHeight="false" outlineLevel="0" collapsed="false">
      <c r="A1777" s="0" t="n">
        <f aca="false">'Profiles 8760'!A1766</f>
        <v>1764</v>
      </c>
      <c r="B1777" s="0" t="n">
        <f aca="false">'Profiles 8760'!B1766</f>
        <v>3</v>
      </c>
      <c r="C1777" s="0" t="n">
        <f aca="false">'Profiles 8760'!E1766</f>
        <v>0</v>
      </c>
      <c r="D1777" s="0" t="n">
        <f aca="false">'Profiles 8760'!F1766</f>
        <v>1</v>
      </c>
      <c r="E1777" s="0" t="n">
        <f aca="false">'Profiles 8760'!G1766</f>
        <v>0.350222</v>
      </c>
      <c r="F1777" s="0" t="n">
        <f aca="false">D1777*Assumptions!$C$11*$B$7+E1777*Assumptions!$C$12*$B$8</f>
        <v>303.1240798</v>
      </c>
      <c r="G1777" s="0" t="n">
        <f aca="false">C1777*Assumptions!$C$15</f>
        <v>0</v>
      </c>
      <c r="H1777" s="0" t="n">
        <f aca="false">MIN(F1777,G1777)</f>
        <v>0</v>
      </c>
      <c r="I1777" s="0" t="n">
        <f aca="false">IF(C1777=1,MIN(G1777-H1777,Assumptions!$C$13,P1776),0)</f>
        <v>0</v>
      </c>
      <c r="J1777" s="0" t="n">
        <f aca="false">H1777+I1777</f>
        <v>0</v>
      </c>
      <c r="K1777" s="0" t="n">
        <f aca="false">MIN(IF(C1777=1,F1777-H1777,F1777),Assumptions!$C$13,MAX(0,($B$5-P1776)/$B$6))</f>
        <v>41.2541341080296</v>
      </c>
      <c r="L1777" s="0" t="n">
        <f aca="false">IF(C1777=1,0,MIN(F1777-K1777,Assumptions!$C$15,MAX(0,$B$10-O1776-M1777)))</f>
        <v>200</v>
      </c>
      <c r="M1777" s="0" t="n">
        <f aca="false">'Profiles 8760'!H1766</f>
        <v>233200</v>
      </c>
      <c r="N1777" s="0" t="n">
        <f aca="false">J1777+L1777</f>
        <v>200</v>
      </c>
      <c r="O1777" s="0" t="n">
        <f aca="false">O1776+N1777</f>
        <v>151063.428233781</v>
      </c>
      <c r="P1777" s="0" t="n">
        <f aca="false">MIN($B$5,P1776+K1777*$B$6-I1777)</f>
        <v>510.81</v>
      </c>
      <c r="Q1777" s="0" t="n">
        <f aca="false">MAX(0,F1777-H1777-K1777-L1777)</f>
        <v>61.8699456919704</v>
      </c>
    </row>
    <row r="1778" customFormat="false" ht="15" hidden="false" customHeight="false" outlineLevel="0" collapsed="false">
      <c r="A1778" s="0" t="n">
        <f aca="false">'Profiles 8760'!A1767</f>
        <v>1765</v>
      </c>
      <c r="B1778" s="0" t="n">
        <f aca="false">'Profiles 8760'!B1767</f>
        <v>3</v>
      </c>
      <c r="C1778" s="0" t="n">
        <f aca="false">'Profiles 8760'!E1767</f>
        <v>0</v>
      </c>
      <c r="D1778" s="0" t="n">
        <f aca="false">'Profiles 8760'!F1767</f>
        <v>1</v>
      </c>
      <c r="E1778" s="0" t="n">
        <f aca="false">'Profiles 8760'!G1767</f>
        <v>0.248554</v>
      </c>
      <c r="F1778" s="0" t="n">
        <f aca="false">D1778*Assumptions!$C$11*$B$7+E1778*Assumptions!$C$12*$B$8</f>
        <v>298.9658586</v>
      </c>
      <c r="G1778" s="0" t="n">
        <f aca="false">C1778*Assumptions!$C$15</f>
        <v>0</v>
      </c>
      <c r="H1778" s="0" t="n">
        <f aca="false">MIN(F1778,G1778)</f>
        <v>0</v>
      </c>
      <c r="I1778" s="0" t="n">
        <f aca="false">IF(C1778=1,MIN(G1778-H1778,Assumptions!$C$13,P1777),0)</f>
        <v>0</v>
      </c>
      <c r="J1778" s="0" t="n">
        <f aca="false">H1778+I1778</f>
        <v>0</v>
      </c>
      <c r="K1778" s="0" t="n">
        <f aca="false">MIN(IF(C1778=1,F1778-H1778,F1778),Assumptions!$C$13,MAX(0,($B$5-P1777)/$B$6))</f>
        <v>0</v>
      </c>
      <c r="L1778" s="0" t="n">
        <f aca="false">IF(C1778=1,0,MIN(F1778-K1778,Assumptions!$C$15,MAX(0,$B$10-O1777-M1778)))</f>
        <v>200</v>
      </c>
      <c r="M1778" s="0" t="n">
        <f aca="false">'Profiles 8760'!H1767</f>
        <v>233200</v>
      </c>
      <c r="N1778" s="0" t="n">
        <f aca="false">J1778+L1778</f>
        <v>200</v>
      </c>
      <c r="O1778" s="0" t="n">
        <f aca="false">O1777+N1778</f>
        <v>151263.428233781</v>
      </c>
      <c r="P1778" s="0" t="n">
        <f aca="false">MIN($B$5,P1777+K1778*$B$6-I1778)</f>
        <v>510.81</v>
      </c>
      <c r="Q1778" s="0" t="n">
        <f aca="false">MAX(0,F1778-H1778-K1778-L1778)</f>
        <v>98.9658586</v>
      </c>
    </row>
    <row r="1779" customFormat="false" ht="15" hidden="false" customHeight="false" outlineLevel="0" collapsed="false">
      <c r="A1779" s="0" t="n">
        <f aca="false">'Profiles 8760'!A1768</f>
        <v>1766</v>
      </c>
      <c r="B1779" s="0" t="n">
        <f aca="false">'Profiles 8760'!B1768</f>
        <v>3</v>
      </c>
      <c r="C1779" s="0" t="n">
        <f aca="false">'Profiles 8760'!E1768</f>
        <v>0</v>
      </c>
      <c r="D1779" s="0" t="n">
        <f aca="false">'Profiles 8760'!F1768</f>
        <v>1</v>
      </c>
      <c r="E1779" s="0" t="n">
        <f aca="false">'Profiles 8760'!G1768</f>
        <v>0.268884</v>
      </c>
      <c r="F1779" s="0" t="n">
        <f aca="false">D1779*Assumptions!$C$11*$B$7+E1779*Assumptions!$C$12*$B$8</f>
        <v>299.7973556</v>
      </c>
      <c r="G1779" s="0" t="n">
        <f aca="false">C1779*Assumptions!$C$15</f>
        <v>0</v>
      </c>
      <c r="H1779" s="0" t="n">
        <f aca="false">MIN(F1779,G1779)</f>
        <v>0</v>
      </c>
      <c r="I1779" s="0" t="n">
        <f aca="false">IF(C1779=1,MIN(G1779-H1779,Assumptions!$C$13,P1778),0)</f>
        <v>0</v>
      </c>
      <c r="J1779" s="0" t="n">
        <f aca="false">H1779+I1779</f>
        <v>0</v>
      </c>
      <c r="K1779" s="0" t="n">
        <f aca="false">MIN(IF(C1779=1,F1779-H1779,F1779),Assumptions!$C$13,MAX(0,($B$5-P1778)/$B$6))</f>
        <v>0</v>
      </c>
      <c r="L1779" s="0" t="n">
        <f aca="false">IF(C1779=1,0,MIN(F1779-K1779,Assumptions!$C$15,MAX(0,$B$10-O1778-M1779)))</f>
        <v>200</v>
      </c>
      <c r="M1779" s="0" t="n">
        <f aca="false">'Profiles 8760'!H1768</f>
        <v>233200</v>
      </c>
      <c r="N1779" s="0" t="n">
        <f aca="false">J1779+L1779</f>
        <v>200</v>
      </c>
      <c r="O1779" s="0" t="n">
        <f aca="false">O1778+N1779</f>
        <v>151463.428233781</v>
      </c>
      <c r="P1779" s="0" t="n">
        <f aca="false">MIN($B$5,P1778+K1779*$B$6-I1779)</f>
        <v>510.81</v>
      </c>
      <c r="Q1779" s="0" t="n">
        <f aca="false">MAX(0,F1779-H1779-K1779-L1779)</f>
        <v>99.7973556</v>
      </c>
    </row>
    <row r="1780" customFormat="false" ht="15" hidden="false" customHeight="false" outlineLevel="0" collapsed="false">
      <c r="A1780" s="0" t="n">
        <f aca="false">'Profiles 8760'!A1769</f>
        <v>1767</v>
      </c>
      <c r="B1780" s="0" t="n">
        <f aca="false">'Profiles 8760'!B1769</f>
        <v>3</v>
      </c>
      <c r="C1780" s="0" t="n">
        <f aca="false">'Profiles 8760'!E1769</f>
        <v>0</v>
      </c>
      <c r="D1780" s="0" t="n">
        <f aca="false">'Profiles 8760'!F1769</f>
        <v>1</v>
      </c>
      <c r="E1780" s="0" t="n">
        <f aca="false">'Profiles 8760'!G1769</f>
        <v>0.348627</v>
      </c>
      <c r="F1780" s="0" t="n">
        <f aca="false">D1780*Assumptions!$C$11*$B$7+E1780*Assumptions!$C$12*$B$8</f>
        <v>303.0588443</v>
      </c>
      <c r="G1780" s="0" t="n">
        <f aca="false">C1780*Assumptions!$C$15</f>
        <v>0</v>
      </c>
      <c r="H1780" s="0" t="n">
        <f aca="false">MIN(F1780,G1780)</f>
        <v>0</v>
      </c>
      <c r="I1780" s="0" t="n">
        <f aca="false">IF(C1780=1,MIN(G1780-H1780,Assumptions!$C$13,P1779),0)</f>
        <v>0</v>
      </c>
      <c r="J1780" s="0" t="n">
        <f aca="false">H1780+I1780</f>
        <v>0</v>
      </c>
      <c r="K1780" s="0" t="n">
        <f aca="false">MIN(IF(C1780=1,F1780-H1780,F1780),Assumptions!$C$13,MAX(0,($B$5-P1779)/$B$6))</f>
        <v>0</v>
      </c>
      <c r="L1780" s="0" t="n">
        <f aca="false">IF(C1780=1,0,MIN(F1780-K1780,Assumptions!$C$15,MAX(0,$B$10-O1779-M1780)))</f>
        <v>200</v>
      </c>
      <c r="M1780" s="0" t="n">
        <f aca="false">'Profiles 8760'!H1769</f>
        <v>233200</v>
      </c>
      <c r="N1780" s="0" t="n">
        <f aca="false">J1780+L1780</f>
        <v>200</v>
      </c>
      <c r="O1780" s="0" t="n">
        <f aca="false">O1779+N1780</f>
        <v>151663.428233781</v>
      </c>
      <c r="P1780" s="0" t="n">
        <f aca="false">MIN($B$5,P1779+K1780*$B$6-I1780)</f>
        <v>510.81</v>
      </c>
      <c r="Q1780" s="0" t="n">
        <f aca="false">MAX(0,F1780-H1780-K1780-L1780)</f>
        <v>103.0588443</v>
      </c>
    </row>
    <row r="1781" customFormat="false" ht="15" hidden="false" customHeight="false" outlineLevel="0" collapsed="false">
      <c r="A1781" s="0" t="n">
        <f aca="false">'Profiles 8760'!A1770</f>
        <v>1768</v>
      </c>
      <c r="B1781" s="0" t="n">
        <f aca="false">'Profiles 8760'!B1770</f>
        <v>3</v>
      </c>
      <c r="C1781" s="0" t="n">
        <f aca="false">'Profiles 8760'!E1770</f>
        <v>0</v>
      </c>
      <c r="D1781" s="0" t="n">
        <f aca="false">'Profiles 8760'!F1770</f>
        <v>0.87633</v>
      </c>
      <c r="E1781" s="0" t="n">
        <f aca="false">'Profiles 8760'!G1770</f>
        <v>0.258161</v>
      </c>
      <c r="F1781" s="0" t="n">
        <f aca="false">D1781*Assumptions!$C$11*$B$7+E1781*Assumptions!$C$12*$B$8</f>
        <v>263.6428889</v>
      </c>
      <c r="G1781" s="0" t="n">
        <f aca="false">C1781*Assumptions!$C$15</f>
        <v>0</v>
      </c>
      <c r="H1781" s="0" t="n">
        <f aca="false">MIN(F1781,G1781)</f>
        <v>0</v>
      </c>
      <c r="I1781" s="0" t="n">
        <f aca="false">IF(C1781=1,MIN(G1781-H1781,Assumptions!$C$13,P1780),0)</f>
        <v>0</v>
      </c>
      <c r="J1781" s="0" t="n">
        <f aca="false">H1781+I1781</f>
        <v>0</v>
      </c>
      <c r="K1781" s="0" t="n">
        <f aca="false">MIN(IF(C1781=1,F1781-H1781,F1781),Assumptions!$C$13,MAX(0,($B$5-P1780)/$B$6))</f>
        <v>0</v>
      </c>
      <c r="L1781" s="0" t="n">
        <f aca="false">IF(C1781=1,0,MIN(F1781-K1781,Assumptions!$C$15,MAX(0,$B$10-O1780-M1781)))</f>
        <v>200</v>
      </c>
      <c r="M1781" s="0" t="n">
        <f aca="false">'Profiles 8760'!H1770</f>
        <v>233200</v>
      </c>
      <c r="N1781" s="0" t="n">
        <f aca="false">J1781+L1781</f>
        <v>200</v>
      </c>
      <c r="O1781" s="0" t="n">
        <f aca="false">O1780+N1781</f>
        <v>151863.428233781</v>
      </c>
      <c r="P1781" s="0" t="n">
        <f aca="false">MIN($B$5,P1780+K1781*$B$6-I1781)</f>
        <v>510.81</v>
      </c>
      <c r="Q1781" s="0" t="n">
        <f aca="false">MAX(0,F1781-H1781-K1781-L1781)</f>
        <v>63.6428889</v>
      </c>
    </row>
    <row r="1782" customFormat="false" ht="15" hidden="false" customHeight="false" outlineLevel="0" collapsed="false">
      <c r="A1782" s="0" t="n">
        <f aca="false">'Profiles 8760'!A1771</f>
        <v>1769</v>
      </c>
      <c r="B1782" s="0" t="n">
        <f aca="false">'Profiles 8760'!B1771</f>
        <v>3</v>
      </c>
      <c r="C1782" s="0" t="n">
        <f aca="false">'Profiles 8760'!E1771</f>
        <v>0</v>
      </c>
      <c r="D1782" s="0" t="n">
        <f aca="false">'Profiles 8760'!F1771</f>
        <v>0.548874</v>
      </c>
      <c r="E1782" s="0" t="n">
        <f aca="false">'Profiles 8760'!G1771</f>
        <v>0.17486</v>
      </c>
      <c r="F1782" s="0" t="n">
        <f aca="false">D1782*Assumptions!$C$11*$B$7+E1782*Assumptions!$C$12*$B$8</f>
        <v>165.6665852</v>
      </c>
      <c r="G1782" s="0" t="n">
        <f aca="false">C1782*Assumptions!$C$15</f>
        <v>0</v>
      </c>
      <c r="H1782" s="0" t="n">
        <f aca="false">MIN(F1782,G1782)</f>
        <v>0</v>
      </c>
      <c r="I1782" s="0" t="n">
        <f aca="false">IF(C1782=1,MIN(G1782-H1782,Assumptions!$C$13,P1781),0)</f>
        <v>0</v>
      </c>
      <c r="J1782" s="0" t="n">
        <f aca="false">H1782+I1782</f>
        <v>0</v>
      </c>
      <c r="K1782" s="0" t="n">
        <f aca="false">MIN(IF(C1782=1,F1782-H1782,F1782),Assumptions!$C$13,MAX(0,($B$5-P1781)/$B$6))</f>
        <v>0</v>
      </c>
      <c r="L1782" s="0" t="n">
        <f aca="false">IF(C1782=1,0,MIN(F1782-K1782,Assumptions!$C$15,MAX(0,$B$10-O1781-M1782)))</f>
        <v>165.6665852</v>
      </c>
      <c r="M1782" s="0" t="n">
        <f aca="false">'Profiles 8760'!H1771</f>
        <v>233200</v>
      </c>
      <c r="N1782" s="0" t="n">
        <f aca="false">J1782+L1782</f>
        <v>165.6665852</v>
      </c>
      <c r="O1782" s="0" t="n">
        <f aca="false">O1781+N1782</f>
        <v>152029.094818981</v>
      </c>
      <c r="P1782" s="0" t="n">
        <f aca="false">MIN($B$5,P1781+K1782*$B$6-I1782)</f>
        <v>510.81</v>
      </c>
      <c r="Q1782" s="0" t="n">
        <f aca="false">MAX(0,F1782-H1782-K1782-L1782)</f>
        <v>0</v>
      </c>
    </row>
    <row r="1783" customFormat="false" ht="15" hidden="false" customHeight="false" outlineLevel="0" collapsed="false">
      <c r="A1783" s="0" t="n">
        <f aca="false">'Profiles 8760'!A1772</f>
        <v>1770</v>
      </c>
      <c r="B1783" s="0" t="n">
        <f aca="false">'Profiles 8760'!B1772</f>
        <v>3</v>
      </c>
      <c r="C1783" s="0" t="n">
        <f aca="false">'Profiles 8760'!E1772</f>
        <v>0</v>
      </c>
      <c r="D1783" s="0" t="n">
        <f aca="false">'Profiles 8760'!F1772</f>
        <v>0.225636</v>
      </c>
      <c r="E1783" s="0" t="n">
        <f aca="false">'Profiles 8760'!G1772</f>
        <v>0.164432</v>
      </c>
      <c r="F1783" s="0" t="n">
        <f aca="false">D1783*Assumptions!$C$11*$B$7+E1783*Assumptions!$C$12*$B$8</f>
        <v>71.8889456</v>
      </c>
      <c r="G1783" s="0" t="n">
        <f aca="false">C1783*Assumptions!$C$15</f>
        <v>0</v>
      </c>
      <c r="H1783" s="0" t="n">
        <f aca="false">MIN(F1783,G1783)</f>
        <v>0</v>
      </c>
      <c r="I1783" s="0" t="n">
        <f aca="false">IF(C1783=1,MIN(G1783-H1783,Assumptions!$C$13,P1782),0)</f>
        <v>0</v>
      </c>
      <c r="J1783" s="0" t="n">
        <f aca="false">H1783+I1783</f>
        <v>0</v>
      </c>
      <c r="K1783" s="0" t="n">
        <f aca="false">MIN(IF(C1783=1,F1783-H1783,F1783),Assumptions!$C$13,MAX(0,($B$5-P1782)/$B$6))</f>
        <v>0</v>
      </c>
      <c r="L1783" s="0" t="n">
        <f aca="false">IF(C1783=1,0,MIN(F1783-K1783,Assumptions!$C$15,MAX(0,$B$10-O1782-M1783)))</f>
        <v>71.8889456</v>
      </c>
      <c r="M1783" s="0" t="n">
        <f aca="false">'Profiles 8760'!H1772</f>
        <v>233200</v>
      </c>
      <c r="N1783" s="0" t="n">
        <f aca="false">J1783+L1783</f>
        <v>71.8889456</v>
      </c>
      <c r="O1783" s="0" t="n">
        <f aca="false">O1782+N1783</f>
        <v>152100.983764581</v>
      </c>
      <c r="P1783" s="0" t="n">
        <f aca="false">MIN($B$5,P1782+K1783*$B$6-I1783)</f>
        <v>510.81</v>
      </c>
      <c r="Q1783" s="0" t="n">
        <f aca="false">MAX(0,F1783-H1783-K1783-L1783)</f>
        <v>0</v>
      </c>
    </row>
    <row r="1784" customFormat="false" ht="15" hidden="false" customHeight="false" outlineLevel="0" collapsed="false">
      <c r="A1784" s="0" t="n">
        <f aca="false">'Profiles 8760'!A1773</f>
        <v>1771</v>
      </c>
      <c r="B1784" s="0" t="n">
        <f aca="false">'Profiles 8760'!B1773</f>
        <v>3</v>
      </c>
      <c r="C1784" s="0" t="n">
        <f aca="false">'Profiles 8760'!E1773</f>
        <v>0</v>
      </c>
      <c r="D1784" s="0" t="n">
        <f aca="false">'Profiles 8760'!F1773</f>
        <v>0</v>
      </c>
      <c r="E1784" s="0" t="n">
        <f aca="false">'Profiles 8760'!G1773</f>
        <v>0.146941</v>
      </c>
      <c r="F1784" s="0" t="n">
        <f aca="false">D1784*Assumptions!$C$11*$B$7+E1784*Assumptions!$C$12*$B$8</f>
        <v>6.0098869</v>
      </c>
      <c r="G1784" s="0" t="n">
        <f aca="false">C1784*Assumptions!$C$15</f>
        <v>0</v>
      </c>
      <c r="H1784" s="0" t="n">
        <f aca="false">MIN(F1784,G1784)</f>
        <v>0</v>
      </c>
      <c r="I1784" s="0" t="n">
        <f aca="false">IF(C1784=1,MIN(G1784-H1784,Assumptions!$C$13,P1783),0)</f>
        <v>0</v>
      </c>
      <c r="J1784" s="0" t="n">
        <f aca="false">H1784+I1784</f>
        <v>0</v>
      </c>
      <c r="K1784" s="0" t="n">
        <f aca="false">MIN(IF(C1784=1,F1784-H1784,F1784),Assumptions!$C$13,MAX(0,($B$5-P1783)/$B$6))</f>
        <v>0</v>
      </c>
      <c r="L1784" s="0" t="n">
        <f aca="false">IF(C1784=1,0,MIN(F1784-K1784,Assumptions!$C$15,MAX(0,$B$10-O1783-M1784)))</f>
        <v>6.0098869</v>
      </c>
      <c r="M1784" s="0" t="n">
        <f aca="false">'Profiles 8760'!H1773</f>
        <v>233200</v>
      </c>
      <c r="N1784" s="0" t="n">
        <f aca="false">J1784+L1784</f>
        <v>6.0098869</v>
      </c>
      <c r="O1784" s="0" t="n">
        <f aca="false">O1783+N1784</f>
        <v>152106.993651481</v>
      </c>
      <c r="P1784" s="0" t="n">
        <f aca="false">MIN($B$5,P1783+K1784*$B$6-I1784)</f>
        <v>510.81</v>
      </c>
      <c r="Q1784" s="0" t="n">
        <f aca="false">MAX(0,F1784-H1784-K1784-L1784)</f>
        <v>0</v>
      </c>
    </row>
    <row r="1785" customFormat="false" ht="15" hidden="false" customHeight="false" outlineLevel="0" collapsed="false">
      <c r="A1785" s="0" t="n">
        <f aca="false">'Profiles 8760'!A1774</f>
        <v>1772</v>
      </c>
      <c r="B1785" s="0" t="n">
        <f aca="false">'Profiles 8760'!B1774</f>
        <v>3</v>
      </c>
      <c r="C1785" s="0" t="n">
        <f aca="false">'Profiles 8760'!E1774</f>
        <v>1</v>
      </c>
      <c r="D1785" s="0" t="n">
        <f aca="false">'Profiles 8760'!F1774</f>
        <v>0</v>
      </c>
      <c r="E1785" s="0" t="n">
        <f aca="false">'Profiles 8760'!G1774</f>
        <v>0.231061</v>
      </c>
      <c r="F1785" s="0" t="n">
        <f aca="false">D1785*Assumptions!$C$11*$B$7+E1785*Assumptions!$C$12*$B$8</f>
        <v>9.4503949</v>
      </c>
      <c r="G1785" s="0" t="n">
        <f aca="false">C1785*Assumptions!$C$15</f>
        <v>200</v>
      </c>
      <c r="H1785" s="0" t="n">
        <f aca="false">MIN(F1785,G1785)</f>
        <v>9.4503949</v>
      </c>
      <c r="I1785" s="0" t="n">
        <f aca="false">IF(C1785=1,MIN(G1785-H1785,Assumptions!$C$13,P1784),0)</f>
        <v>180</v>
      </c>
      <c r="J1785" s="0" t="n">
        <f aca="false">H1785+I1785</f>
        <v>189.4503949</v>
      </c>
      <c r="K1785" s="0" t="n">
        <f aca="false">MIN(IF(C1785=1,F1785-H1785,F1785),Assumptions!$C$13,MAX(0,($B$5-P1784)/$B$6))</f>
        <v>0</v>
      </c>
      <c r="L1785" s="0" t="n">
        <f aca="false">IF(C1785=1,0,MIN(F1785-K1785,Assumptions!$C$15,MAX(0,$B$10-O1784-M1785)))</f>
        <v>0</v>
      </c>
      <c r="M1785" s="0" t="n">
        <f aca="false">'Profiles 8760'!H1774</f>
        <v>233000</v>
      </c>
      <c r="N1785" s="0" t="n">
        <f aca="false">J1785+L1785</f>
        <v>189.4503949</v>
      </c>
      <c r="O1785" s="0" t="n">
        <f aca="false">O1784+N1785</f>
        <v>152296.444046381</v>
      </c>
      <c r="P1785" s="0" t="n">
        <f aca="false">MIN($B$5,P1784+K1785*$B$6-I1785)</f>
        <v>330.81</v>
      </c>
      <c r="Q1785" s="0" t="n">
        <f aca="false">MAX(0,F1785-H1785-K1785-L1785)</f>
        <v>0</v>
      </c>
    </row>
    <row r="1786" customFormat="false" ht="15" hidden="false" customHeight="false" outlineLevel="0" collapsed="false">
      <c r="A1786" s="0" t="n">
        <f aca="false">'Profiles 8760'!A1775</f>
        <v>1773</v>
      </c>
      <c r="B1786" s="0" t="n">
        <f aca="false">'Profiles 8760'!B1775</f>
        <v>3</v>
      </c>
      <c r="C1786" s="0" t="n">
        <f aca="false">'Profiles 8760'!E1775</f>
        <v>1</v>
      </c>
      <c r="D1786" s="0" t="n">
        <f aca="false">'Profiles 8760'!F1775</f>
        <v>0</v>
      </c>
      <c r="E1786" s="0" t="n">
        <f aca="false">'Profiles 8760'!G1775</f>
        <v>0.227609</v>
      </c>
      <c r="F1786" s="0" t="n">
        <f aca="false">D1786*Assumptions!$C$11*$B$7+E1786*Assumptions!$C$12*$B$8</f>
        <v>9.3092081</v>
      </c>
      <c r="G1786" s="0" t="n">
        <f aca="false">C1786*Assumptions!$C$15</f>
        <v>200</v>
      </c>
      <c r="H1786" s="0" t="n">
        <f aca="false">MIN(F1786,G1786)</f>
        <v>9.3092081</v>
      </c>
      <c r="I1786" s="0" t="n">
        <f aca="false">IF(C1786=1,MIN(G1786-H1786,Assumptions!$C$13,P1785),0)</f>
        <v>180</v>
      </c>
      <c r="J1786" s="0" t="n">
        <f aca="false">H1786+I1786</f>
        <v>189.3092081</v>
      </c>
      <c r="K1786" s="0" t="n">
        <f aca="false">MIN(IF(C1786=1,F1786-H1786,F1786),Assumptions!$C$13,MAX(0,($B$5-P1785)/$B$6))</f>
        <v>0</v>
      </c>
      <c r="L1786" s="0" t="n">
        <f aca="false">IF(C1786=1,0,MIN(F1786-K1786,Assumptions!$C$15,MAX(0,$B$10-O1785-M1786)))</f>
        <v>0</v>
      </c>
      <c r="M1786" s="0" t="n">
        <f aca="false">'Profiles 8760'!H1775</f>
        <v>232800</v>
      </c>
      <c r="N1786" s="0" t="n">
        <f aca="false">J1786+L1786</f>
        <v>189.3092081</v>
      </c>
      <c r="O1786" s="0" t="n">
        <f aca="false">O1785+N1786</f>
        <v>152485.753254481</v>
      </c>
      <c r="P1786" s="0" t="n">
        <f aca="false">MIN($B$5,P1785+K1786*$B$6-I1786)</f>
        <v>150.81</v>
      </c>
      <c r="Q1786" s="0" t="n">
        <f aca="false">MAX(0,F1786-H1786-K1786-L1786)</f>
        <v>0</v>
      </c>
    </row>
    <row r="1787" customFormat="false" ht="15" hidden="false" customHeight="false" outlineLevel="0" collapsed="false">
      <c r="A1787" s="0" t="n">
        <f aca="false">'Profiles 8760'!A1776</f>
        <v>1774</v>
      </c>
      <c r="B1787" s="0" t="n">
        <f aca="false">'Profiles 8760'!B1776</f>
        <v>3</v>
      </c>
      <c r="C1787" s="0" t="n">
        <f aca="false">'Profiles 8760'!E1776</f>
        <v>0</v>
      </c>
      <c r="D1787" s="0" t="n">
        <f aca="false">'Profiles 8760'!F1776</f>
        <v>0</v>
      </c>
      <c r="E1787" s="0" t="n">
        <f aca="false">'Profiles 8760'!G1776</f>
        <v>0.280588</v>
      </c>
      <c r="F1787" s="0" t="n">
        <f aca="false">D1787*Assumptions!$C$11*$B$7+E1787*Assumptions!$C$12*$B$8</f>
        <v>11.4760492</v>
      </c>
      <c r="G1787" s="0" t="n">
        <f aca="false">C1787*Assumptions!$C$15</f>
        <v>0</v>
      </c>
      <c r="H1787" s="0" t="n">
        <f aca="false">MIN(F1787,G1787)</f>
        <v>0</v>
      </c>
      <c r="I1787" s="0" t="n">
        <f aca="false">IF(C1787=1,MIN(G1787-H1787,Assumptions!$C$13,P1786),0)</f>
        <v>0</v>
      </c>
      <c r="J1787" s="0" t="n">
        <f aca="false">H1787+I1787</f>
        <v>0</v>
      </c>
      <c r="K1787" s="0" t="n">
        <f aca="false">MIN(IF(C1787=1,F1787-H1787,F1787),Assumptions!$C$13,MAX(0,($B$5-P1786)/$B$6))</f>
        <v>11.4760492</v>
      </c>
      <c r="L1787" s="0" t="n">
        <f aca="false">IF(C1787=1,0,MIN(F1787-K1787,Assumptions!$C$15,MAX(0,$B$10-O1786-M1787)))</f>
        <v>0</v>
      </c>
      <c r="M1787" s="0" t="n">
        <f aca="false">'Profiles 8760'!H1776</f>
        <v>232800</v>
      </c>
      <c r="N1787" s="0" t="n">
        <f aca="false">J1787+L1787</f>
        <v>0</v>
      </c>
      <c r="O1787" s="0" t="n">
        <f aca="false">O1786+N1787</f>
        <v>152485.753254481</v>
      </c>
      <c r="P1787" s="0" t="n">
        <f aca="false">MIN($B$5,P1786+K1787*$B$6-I1787)</f>
        <v>160.75743944656</v>
      </c>
      <c r="Q1787" s="0" t="n">
        <f aca="false">MAX(0,F1787-H1787-K1787-L1787)</f>
        <v>0</v>
      </c>
    </row>
    <row r="1788" customFormat="false" ht="15" hidden="false" customHeight="false" outlineLevel="0" collapsed="false">
      <c r="A1788" s="0" t="n">
        <f aca="false">'Profiles 8760'!A1777</f>
        <v>1775</v>
      </c>
      <c r="B1788" s="0" t="n">
        <f aca="false">'Profiles 8760'!B1777</f>
        <v>3</v>
      </c>
      <c r="C1788" s="0" t="n">
        <f aca="false">'Profiles 8760'!E1777</f>
        <v>0</v>
      </c>
      <c r="D1788" s="0" t="n">
        <f aca="false">'Profiles 8760'!F1777</f>
        <v>0</v>
      </c>
      <c r="E1788" s="0" t="n">
        <f aca="false">'Profiles 8760'!G1777</f>
        <v>0.263144</v>
      </c>
      <c r="F1788" s="0" t="n">
        <f aca="false">D1788*Assumptions!$C$11*$B$7+E1788*Assumptions!$C$12*$B$8</f>
        <v>10.7625896</v>
      </c>
      <c r="G1788" s="0" t="n">
        <f aca="false">C1788*Assumptions!$C$15</f>
        <v>0</v>
      </c>
      <c r="H1788" s="0" t="n">
        <f aca="false">MIN(F1788,G1788)</f>
        <v>0</v>
      </c>
      <c r="I1788" s="0" t="n">
        <f aca="false">IF(C1788=1,MIN(G1788-H1788,Assumptions!$C$13,P1787),0)</f>
        <v>0</v>
      </c>
      <c r="J1788" s="0" t="n">
        <f aca="false">H1788+I1788</f>
        <v>0</v>
      </c>
      <c r="K1788" s="0" t="n">
        <f aca="false">MIN(IF(C1788=1,F1788-H1788,F1788),Assumptions!$C$13,MAX(0,($B$5-P1787)/$B$6))</f>
        <v>10.7625896</v>
      </c>
      <c r="L1788" s="0" t="n">
        <f aca="false">IF(C1788=1,0,MIN(F1788-K1788,Assumptions!$C$15,MAX(0,$B$10-O1787-M1788)))</f>
        <v>0</v>
      </c>
      <c r="M1788" s="0" t="n">
        <f aca="false">'Profiles 8760'!H1777</f>
        <v>232800</v>
      </c>
      <c r="N1788" s="0" t="n">
        <f aca="false">J1788+L1788</f>
        <v>0</v>
      </c>
      <c r="O1788" s="0" t="n">
        <f aca="false">O1787+N1788</f>
        <v>152485.753254481</v>
      </c>
      <c r="P1788" s="0" t="n">
        <f aca="false">MIN($B$5,P1787+K1788*$B$6-I1788)</f>
        <v>170.08645211184</v>
      </c>
      <c r="Q1788" s="0" t="n">
        <f aca="false">MAX(0,F1788-H1788-K1788-L1788)</f>
        <v>0</v>
      </c>
    </row>
    <row r="1789" customFormat="false" ht="15" hidden="false" customHeight="false" outlineLevel="0" collapsed="false">
      <c r="A1789" s="0" t="n">
        <f aca="false">'Profiles 8760'!A1778</f>
        <v>1776</v>
      </c>
      <c r="B1789" s="0" t="n">
        <f aca="false">'Profiles 8760'!B1778</f>
        <v>3</v>
      </c>
      <c r="C1789" s="0" t="n">
        <f aca="false">'Profiles 8760'!E1778</f>
        <v>0</v>
      </c>
      <c r="D1789" s="0" t="n">
        <f aca="false">'Profiles 8760'!F1778</f>
        <v>0</v>
      </c>
      <c r="E1789" s="0" t="n">
        <f aca="false">'Profiles 8760'!G1778</f>
        <v>0.214859</v>
      </c>
      <c r="F1789" s="0" t="n">
        <f aca="false">D1789*Assumptions!$C$11*$B$7+E1789*Assumptions!$C$12*$B$8</f>
        <v>8.7877331</v>
      </c>
      <c r="G1789" s="0" t="n">
        <f aca="false">C1789*Assumptions!$C$15</f>
        <v>0</v>
      </c>
      <c r="H1789" s="0" t="n">
        <f aca="false">MIN(F1789,G1789)</f>
        <v>0</v>
      </c>
      <c r="I1789" s="0" t="n">
        <f aca="false">IF(C1789=1,MIN(G1789-H1789,Assumptions!$C$13,P1788),0)</f>
        <v>0</v>
      </c>
      <c r="J1789" s="0" t="n">
        <f aca="false">H1789+I1789</f>
        <v>0</v>
      </c>
      <c r="K1789" s="0" t="n">
        <f aca="false">MIN(IF(C1789=1,F1789-H1789,F1789),Assumptions!$C$13,MAX(0,($B$5-P1788)/$B$6))</f>
        <v>8.7877331</v>
      </c>
      <c r="L1789" s="0" t="n">
        <f aca="false">IF(C1789=1,0,MIN(F1789-K1789,Assumptions!$C$15,MAX(0,$B$10-O1788-M1789)))</f>
        <v>0</v>
      </c>
      <c r="M1789" s="0" t="n">
        <f aca="false">'Profiles 8760'!H1778</f>
        <v>232800</v>
      </c>
      <c r="N1789" s="0" t="n">
        <f aca="false">J1789+L1789</f>
        <v>0</v>
      </c>
      <c r="O1789" s="0" t="n">
        <f aca="false">O1788+N1789</f>
        <v>152485.753254481</v>
      </c>
      <c r="P1789" s="0" t="n">
        <f aca="false">MIN($B$5,P1788+K1789*$B$6-I1789)</f>
        <v>177.70365916292</v>
      </c>
      <c r="Q1789" s="0" t="n">
        <f aca="false">MAX(0,F1789-H1789-K1789-L1789)</f>
        <v>0</v>
      </c>
    </row>
    <row r="1790" customFormat="false" ht="15" hidden="false" customHeight="false" outlineLevel="0" collapsed="false">
      <c r="A1790" s="0" t="n">
        <f aca="false">'Profiles 8760'!A1779</f>
        <v>1777</v>
      </c>
      <c r="B1790" s="0" t="n">
        <f aca="false">'Profiles 8760'!B1779</f>
        <v>3</v>
      </c>
      <c r="C1790" s="0" t="n">
        <f aca="false">'Profiles 8760'!E1779</f>
        <v>0</v>
      </c>
      <c r="D1790" s="0" t="n">
        <f aca="false">'Profiles 8760'!F1779</f>
        <v>0</v>
      </c>
      <c r="E1790" s="0" t="n">
        <f aca="false">'Profiles 8760'!G1779</f>
        <v>0.305943</v>
      </c>
      <c r="F1790" s="0" t="n">
        <f aca="false">D1790*Assumptions!$C$11*$B$7+E1790*Assumptions!$C$12*$B$8</f>
        <v>12.5130687</v>
      </c>
      <c r="G1790" s="0" t="n">
        <f aca="false">C1790*Assumptions!$C$15</f>
        <v>0</v>
      </c>
      <c r="H1790" s="0" t="n">
        <f aca="false">MIN(F1790,G1790)</f>
        <v>0</v>
      </c>
      <c r="I1790" s="0" t="n">
        <f aca="false">IF(C1790=1,MIN(G1790-H1790,Assumptions!$C$13,P1789),0)</f>
        <v>0</v>
      </c>
      <c r="J1790" s="0" t="n">
        <f aca="false">H1790+I1790</f>
        <v>0</v>
      </c>
      <c r="K1790" s="0" t="n">
        <f aca="false">MIN(IF(C1790=1,F1790-H1790,F1790),Assumptions!$C$13,MAX(0,($B$5-P1789)/$B$6))</f>
        <v>12.5130687</v>
      </c>
      <c r="L1790" s="0" t="n">
        <f aca="false">IF(C1790=1,0,MIN(F1790-K1790,Assumptions!$C$15,MAX(0,$B$10-O1789-M1790)))</f>
        <v>0</v>
      </c>
      <c r="M1790" s="0" t="n">
        <f aca="false">'Profiles 8760'!H1779</f>
        <v>232800</v>
      </c>
      <c r="N1790" s="0" t="n">
        <f aca="false">J1790+L1790</f>
        <v>0</v>
      </c>
      <c r="O1790" s="0" t="n">
        <f aca="false">O1789+N1790</f>
        <v>152485.753254481</v>
      </c>
      <c r="P1790" s="0" t="n">
        <f aca="false">MIN($B$5,P1789+K1790*$B$6-I1790)</f>
        <v>188.54998711208</v>
      </c>
      <c r="Q1790" s="0" t="n">
        <f aca="false">MAX(0,F1790-H1790-K1790-L1790)</f>
        <v>0</v>
      </c>
    </row>
    <row r="1791" customFormat="false" ht="15" hidden="false" customHeight="false" outlineLevel="0" collapsed="false">
      <c r="A1791" s="0" t="n">
        <f aca="false">'Profiles 8760'!A1780</f>
        <v>1778</v>
      </c>
      <c r="B1791" s="0" t="n">
        <f aca="false">'Profiles 8760'!B1780</f>
        <v>3</v>
      </c>
      <c r="C1791" s="0" t="n">
        <f aca="false">'Profiles 8760'!E1780</f>
        <v>0</v>
      </c>
      <c r="D1791" s="0" t="n">
        <f aca="false">'Profiles 8760'!F1780</f>
        <v>0</v>
      </c>
      <c r="E1791" s="0" t="n">
        <f aca="false">'Profiles 8760'!G1780</f>
        <v>0.296891</v>
      </c>
      <c r="F1791" s="0" t="n">
        <f aca="false">D1791*Assumptions!$C$11*$B$7+E1791*Assumptions!$C$12*$B$8</f>
        <v>12.1428419</v>
      </c>
      <c r="G1791" s="0" t="n">
        <f aca="false">C1791*Assumptions!$C$15</f>
        <v>0</v>
      </c>
      <c r="H1791" s="0" t="n">
        <f aca="false">MIN(F1791,G1791)</f>
        <v>0</v>
      </c>
      <c r="I1791" s="0" t="n">
        <f aca="false">IF(C1791=1,MIN(G1791-H1791,Assumptions!$C$13,P1790),0)</f>
        <v>0</v>
      </c>
      <c r="J1791" s="0" t="n">
        <f aca="false">H1791+I1791</f>
        <v>0</v>
      </c>
      <c r="K1791" s="0" t="n">
        <f aca="false">MIN(IF(C1791=1,F1791-H1791,F1791),Assumptions!$C$13,MAX(0,($B$5-P1790)/$B$6))</f>
        <v>12.1428419</v>
      </c>
      <c r="L1791" s="0" t="n">
        <f aca="false">IF(C1791=1,0,MIN(F1791-K1791,Assumptions!$C$15,MAX(0,$B$10-O1790-M1791)))</f>
        <v>0</v>
      </c>
      <c r="M1791" s="0" t="n">
        <f aca="false">'Profiles 8760'!H1780</f>
        <v>232800</v>
      </c>
      <c r="N1791" s="0" t="n">
        <f aca="false">J1791+L1791</f>
        <v>0</v>
      </c>
      <c r="O1791" s="0" t="n">
        <f aca="false">O1790+N1791</f>
        <v>152485.753254481</v>
      </c>
      <c r="P1791" s="0" t="n">
        <f aca="false">MIN($B$5,P1790+K1791*$B$6-I1791)</f>
        <v>199.075402471</v>
      </c>
      <c r="Q1791" s="0" t="n">
        <f aca="false">MAX(0,F1791-H1791-K1791-L1791)</f>
        <v>0</v>
      </c>
    </row>
    <row r="1792" customFormat="false" ht="15" hidden="false" customHeight="false" outlineLevel="0" collapsed="false">
      <c r="A1792" s="0" t="n">
        <f aca="false">'Profiles 8760'!A1781</f>
        <v>1779</v>
      </c>
      <c r="B1792" s="0" t="n">
        <f aca="false">'Profiles 8760'!B1781</f>
        <v>3</v>
      </c>
      <c r="C1792" s="0" t="n">
        <f aca="false">'Profiles 8760'!E1781</f>
        <v>0</v>
      </c>
      <c r="D1792" s="0" t="n">
        <f aca="false">'Profiles 8760'!F1781</f>
        <v>0</v>
      </c>
      <c r="E1792" s="0" t="n">
        <f aca="false">'Profiles 8760'!G1781</f>
        <v>0.277852</v>
      </c>
      <c r="F1792" s="0" t="n">
        <f aca="false">D1792*Assumptions!$C$11*$B$7+E1792*Assumptions!$C$12*$B$8</f>
        <v>11.3641468</v>
      </c>
      <c r="G1792" s="0" t="n">
        <f aca="false">C1792*Assumptions!$C$15</f>
        <v>0</v>
      </c>
      <c r="H1792" s="0" t="n">
        <f aca="false">MIN(F1792,G1792)</f>
        <v>0</v>
      </c>
      <c r="I1792" s="0" t="n">
        <f aca="false">IF(C1792=1,MIN(G1792-H1792,Assumptions!$C$13,P1791),0)</f>
        <v>0</v>
      </c>
      <c r="J1792" s="0" t="n">
        <f aca="false">H1792+I1792</f>
        <v>0</v>
      </c>
      <c r="K1792" s="0" t="n">
        <f aca="false">MIN(IF(C1792=1,F1792-H1792,F1792),Assumptions!$C$13,MAX(0,($B$5-P1791)/$B$6))</f>
        <v>11.3641468</v>
      </c>
      <c r="L1792" s="0" t="n">
        <f aca="false">IF(C1792=1,0,MIN(F1792-K1792,Assumptions!$C$15,MAX(0,$B$10-O1791-M1792)))</f>
        <v>0</v>
      </c>
      <c r="M1792" s="0" t="n">
        <f aca="false">'Profiles 8760'!H1781</f>
        <v>232800</v>
      </c>
      <c r="N1792" s="0" t="n">
        <f aca="false">J1792+L1792</f>
        <v>0</v>
      </c>
      <c r="O1792" s="0" t="n">
        <f aca="false">O1791+N1792</f>
        <v>152485.753254481</v>
      </c>
      <c r="P1792" s="0" t="n">
        <f aca="false">MIN($B$5,P1791+K1792*$B$6-I1792)</f>
        <v>208.92584491724</v>
      </c>
      <c r="Q1792" s="0" t="n">
        <f aca="false">MAX(0,F1792-H1792-K1792-L1792)</f>
        <v>0</v>
      </c>
    </row>
    <row r="1793" customFormat="false" ht="15" hidden="false" customHeight="false" outlineLevel="0" collapsed="false">
      <c r="A1793" s="0" t="n">
        <f aca="false">'Profiles 8760'!A1782</f>
        <v>1780</v>
      </c>
      <c r="B1793" s="0" t="n">
        <f aca="false">'Profiles 8760'!B1782</f>
        <v>3</v>
      </c>
      <c r="C1793" s="0" t="n">
        <f aca="false">'Profiles 8760'!E1782</f>
        <v>0</v>
      </c>
      <c r="D1793" s="0" t="n">
        <f aca="false">'Profiles 8760'!F1782</f>
        <v>0</v>
      </c>
      <c r="E1793" s="0" t="n">
        <f aca="false">'Profiles 8760'!G1782</f>
        <v>0.321255</v>
      </c>
      <c r="F1793" s="0" t="n">
        <f aca="false">D1793*Assumptions!$C$11*$B$7+E1793*Assumptions!$C$12*$B$8</f>
        <v>13.1393295</v>
      </c>
      <c r="G1793" s="0" t="n">
        <f aca="false">C1793*Assumptions!$C$15</f>
        <v>0</v>
      </c>
      <c r="H1793" s="0" t="n">
        <f aca="false">MIN(F1793,G1793)</f>
        <v>0</v>
      </c>
      <c r="I1793" s="0" t="n">
        <f aca="false">IF(C1793=1,MIN(G1793-H1793,Assumptions!$C$13,P1792),0)</f>
        <v>0</v>
      </c>
      <c r="J1793" s="0" t="n">
        <f aca="false">H1793+I1793</f>
        <v>0</v>
      </c>
      <c r="K1793" s="0" t="n">
        <f aca="false">MIN(IF(C1793=1,F1793-H1793,F1793),Assumptions!$C$13,MAX(0,($B$5-P1792)/$B$6))</f>
        <v>13.1393295</v>
      </c>
      <c r="L1793" s="0" t="n">
        <f aca="false">IF(C1793=1,0,MIN(F1793-K1793,Assumptions!$C$15,MAX(0,$B$10-O1792-M1793)))</f>
        <v>0</v>
      </c>
      <c r="M1793" s="0" t="n">
        <f aca="false">'Profiles 8760'!H1782</f>
        <v>232800</v>
      </c>
      <c r="N1793" s="0" t="n">
        <f aca="false">J1793+L1793</f>
        <v>0</v>
      </c>
      <c r="O1793" s="0" t="n">
        <f aca="false">O1792+N1793</f>
        <v>152485.753254481</v>
      </c>
      <c r="P1793" s="0" t="n">
        <f aca="false">MIN($B$5,P1792+K1793*$B$6-I1793)</f>
        <v>220.31501572784</v>
      </c>
      <c r="Q1793" s="0" t="n">
        <f aca="false">MAX(0,F1793-H1793-K1793-L1793)</f>
        <v>0</v>
      </c>
    </row>
    <row r="1794" customFormat="false" ht="15" hidden="false" customHeight="false" outlineLevel="0" collapsed="false">
      <c r="A1794" s="0" t="n">
        <f aca="false">'Profiles 8760'!A1783</f>
        <v>1781</v>
      </c>
      <c r="B1794" s="0" t="n">
        <f aca="false">'Profiles 8760'!B1783</f>
        <v>3</v>
      </c>
      <c r="C1794" s="0" t="n">
        <f aca="false">'Profiles 8760'!E1783</f>
        <v>0</v>
      </c>
      <c r="D1794" s="0" t="n">
        <f aca="false">'Profiles 8760'!F1783</f>
        <v>0</v>
      </c>
      <c r="E1794" s="0" t="n">
        <f aca="false">'Profiles 8760'!G1783</f>
        <v>0.546641</v>
      </c>
      <c r="F1794" s="0" t="n">
        <f aca="false">D1794*Assumptions!$C$11*$B$7+E1794*Assumptions!$C$12*$B$8</f>
        <v>22.3576169</v>
      </c>
      <c r="G1794" s="0" t="n">
        <f aca="false">C1794*Assumptions!$C$15</f>
        <v>0</v>
      </c>
      <c r="H1794" s="0" t="n">
        <f aca="false">MIN(F1794,G1794)</f>
        <v>0</v>
      </c>
      <c r="I1794" s="0" t="n">
        <f aca="false">IF(C1794=1,MIN(G1794-H1794,Assumptions!$C$13,P1793),0)</f>
        <v>0</v>
      </c>
      <c r="J1794" s="0" t="n">
        <f aca="false">H1794+I1794</f>
        <v>0</v>
      </c>
      <c r="K1794" s="0" t="n">
        <f aca="false">MIN(IF(C1794=1,F1794-H1794,F1794),Assumptions!$C$13,MAX(0,($B$5-P1793)/$B$6))</f>
        <v>22.3576169</v>
      </c>
      <c r="L1794" s="0" t="n">
        <f aca="false">IF(C1794=1,0,MIN(F1794-K1794,Assumptions!$C$15,MAX(0,$B$10-O1793-M1794)))</f>
        <v>0</v>
      </c>
      <c r="M1794" s="0" t="n">
        <f aca="false">'Profiles 8760'!H1783</f>
        <v>232800</v>
      </c>
      <c r="N1794" s="0" t="n">
        <f aca="false">J1794+L1794</f>
        <v>0</v>
      </c>
      <c r="O1794" s="0" t="n">
        <f aca="false">O1793+N1794</f>
        <v>152485.753254481</v>
      </c>
      <c r="P1794" s="0" t="n">
        <f aca="false">MIN($B$5,P1793+K1794*$B$6-I1794)</f>
        <v>239.69459805676</v>
      </c>
      <c r="Q1794" s="0" t="n">
        <f aca="false">MAX(0,F1794-H1794-K1794-L1794)</f>
        <v>0</v>
      </c>
    </row>
    <row r="1795" customFormat="false" ht="15" hidden="false" customHeight="false" outlineLevel="0" collapsed="false">
      <c r="A1795" s="0" t="n">
        <f aca="false">'Profiles 8760'!A1784</f>
        <v>1782</v>
      </c>
      <c r="B1795" s="0" t="n">
        <f aca="false">'Profiles 8760'!B1784</f>
        <v>3</v>
      </c>
      <c r="C1795" s="0" t="n">
        <f aca="false">'Profiles 8760'!E1784</f>
        <v>0</v>
      </c>
      <c r="D1795" s="0" t="n">
        <f aca="false">'Profiles 8760'!F1784</f>
        <v>0</v>
      </c>
      <c r="E1795" s="0" t="n">
        <f aca="false">'Profiles 8760'!G1784</f>
        <v>0.381636</v>
      </c>
      <c r="F1795" s="0" t="n">
        <f aca="false">D1795*Assumptions!$C$11*$B$7+E1795*Assumptions!$C$12*$B$8</f>
        <v>15.6089124</v>
      </c>
      <c r="G1795" s="0" t="n">
        <f aca="false">C1795*Assumptions!$C$15</f>
        <v>0</v>
      </c>
      <c r="H1795" s="0" t="n">
        <f aca="false">MIN(F1795,G1795)</f>
        <v>0</v>
      </c>
      <c r="I1795" s="0" t="n">
        <f aca="false">IF(C1795=1,MIN(G1795-H1795,Assumptions!$C$13,P1794),0)</f>
        <v>0</v>
      </c>
      <c r="J1795" s="0" t="n">
        <f aca="false">H1795+I1795</f>
        <v>0</v>
      </c>
      <c r="K1795" s="0" t="n">
        <f aca="false">MIN(IF(C1795=1,F1795-H1795,F1795),Assumptions!$C$13,MAX(0,($B$5-P1794)/$B$6))</f>
        <v>15.6089124</v>
      </c>
      <c r="L1795" s="0" t="n">
        <f aca="false">IF(C1795=1,0,MIN(F1795-K1795,Assumptions!$C$15,MAX(0,$B$10-O1794-M1795)))</f>
        <v>0</v>
      </c>
      <c r="M1795" s="0" t="n">
        <f aca="false">'Profiles 8760'!H1784</f>
        <v>232800</v>
      </c>
      <c r="N1795" s="0" t="n">
        <f aca="false">J1795+L1795</f>
        <v>0</v>
      </c>
      <c r="O1795" s="0" t="n">
        <f aca="false">O1794+N1795</f>
        <v>152485.753254481</v>
      </c>
      <c r="P1795" s="0" t="n">
        <f aca="false">MIN($B$5,P1794+K1795*$B$6-I1795)</f>
        <v>253.22440332508</v>
      </c>
      <c r="Q1795" s="0" t="n">
        <f aca="false">MAX(0,F1795-H1795-K1795-L1795)</f>
        <v>0</v>
      </c>
    </row>
    <row r="1796" customFormat="false" ht="15" hidden="false" customHeight="false" outlineLevel="0" collapsed="false">
      <c r="A1796" s="0" t="n">
        <f aca="false">'Profiles 8760'!A1785</f>
        <v>1783</v>
      </c>
      <c r="B1796" s="0" t="n">
        <f aca="false">'Profiles 8760'!B1785</f>
        <v>3</v>
      </c>
      <c r="C1796" s="0" t="n">
        <f aca="false">'Profiles 8760'!E1785</f>
        <v>0</v>
      </c>
      <c r="D1796" s="0" t="n">
        <f aca="false">'Profiles 8760'!F1785</f>
        <v>0</v>
      </c>
      <c r="E1796" s="0" t="n">
        <f aca="false">'Profiles 8760'!G1785</f>
        <v>0.399773</v>
      </c>
      <c r="F1796" s="0" t="n">
        <f aca="false">D1796*Assumptions!$C$11*$B$7+E1796*Assumptions!$C$12*$B$8</f>
        <v>16.3507157</v>
      </c>
      <c r="G1796" s="0" t="n">
        <f aca="false">C1796*Assumptions!$C$15</f>
        <v>0</v>
      </c>
      <c r="H1796" s="0" t="n">
        <f aca="false">MIN(F1796,G1796)</f>
        <v>0</v>
      </c>
      <c r="I1796" s="0" t="n">
        <f aca="false">IF(C1796=1,MIN(G1796-H1796,Assumptions!$C$13,P1795),0)</f>
        <v>0</v>
      </c>
      <c r="J1796" s="0" t="n">
        <f aca="false">H1796+I1796</f>
        <v>0</v>
      </c>
      <c r="K1796" s="0" t="n">
        <f aca="false">MIN(IF(C1796=1,F1796-H1796,F1796),Assumptions!$C$13,MAX(0,($B$5-P1795)/$B$6))</f>
        <v>16.3507157</v>
      </c>
      <c r="L1796" s="0" t="n">
        <f aca="false">IF(C1796=1,0,MIN(F1796-K1796,Assumptions!$C$15,MAX(0,$B$10-O1795-M1796)))</f>
        <v>0</v>
      </c>
      <c r="M1796" s="0" t="n">
        <f aca="false">'Profiles 8760'!H1785</f>
        <v>232800</v>
      </c>
      <c r="N1796" s="0" t="n">
        <f aca="false">J1796+L1796</f>
        <v>0</v>
      </c>
      <c r="O1796" s="0" t="n">
        <f aca="false">O1795+N1796</f>
        <v>152485.753254481</v>
      </c>
      <c r="P1796" s="0" t="n">
        <f aca="false">MIN($B$5,P1795+K1796*$B$6-I1796)</f>
        <v>267.39720369384</v>
      </c>
      <c r="Q1796" s="0" t="n">
        <f aca="false">MAX(0,F1796-H1796-K1796-L1796)</f>
        <v>0</v>
      </c>
    </row>
    <row r="1797" customFormat="false" ht="15" hidden="false" customHeight="false" outlineLevel="0" collapsed="false">
      <c r="A1797" s="0" t="n">
        <f aca="false">'Profiles 8760'!A1786</f>
        <v>1784</v>
      </c>
      <c r="B1797" s="0" t="n">
        <f aca="false">'Profiles 8760'!B1786</f>
        <v>3</v>
      </c>
      <c r="C1797" s="0" t="n">
        <f aca="false">'Profiles 8760'!E1786</f>
        <v>1</v>
      </c>
      <c r="D1797" s="0" t="n">
        <f aca="false">'Profiles 8760'!F1786</f>
        <v>0.210709</v>
      </c>
      <c r="E1797" s="0" t="n">
        <f aca="false">'Profiles 8760'!G1786</f>
        <v>0.432597</v>
      </c>
      <c r="F1797" s="0" t="n">
        <f aca="false">D1797*Assumptions!$C$11*$B$7+E1797*Assumptions!$C$12*$B$8</f>
        <v>78.5459765</v>
      </c>
      <c r="G1797" s="0" t="n">
        <f aca="false">C1797*Assumptions!$C$15</f>
        <v>200</v>
      </c>
      <c r="H1797" s="0" t="n">
        <f aca="false">MIN(F1797,G1797)</f>
        <v>78.5459765</v>
      </c>
      <c r="I1797" s="0" t="n">
        <f aca="false">IF(C1797=1,MIN(G1797-H1797,Assumptions!$C$13,P1796),0)</f>
        <v>121.4540235</v>
      </c>
      <c r="J1797" s="0" t="n">
        <f aca="false">H1797+I1797</f>
        <v>200</v>
      </c>
      <c r="K1797" s="0" t="n">
        <f aca="false">MIN(IF(C1797=1,F1797-H1797,F1797),Assumptions!$C$13,MAX(0,($B$5-P1796)/$B$6))</f>
        <v>0</v>
      </c>
      <c r="L1797" s="0" t="n">
        <f aca="false">IF(C1797=1,0,MIN(F1797-K1797,Assumptions!$C$15,MAX(0,$B$10-O1796-M1797)))</f>
        <v>0</v>
      </c>
      <c r="M1797" s="0" t="n">
        <f aca="false">'Profiles 8760'!H1786</f>
        <v>232600</v>
      </c>
      <c r="N1797" s="0" t="n">
        <f aca="false">J1797+L1797</f>
        <v>200</v>
      </c>
      <c r="O1797" s="0" t="n">
        <f aca="false">O1796+N1797</f>
        <v>152685.753254481</v>
      </c>
      <c r="P1797" s="0" t="n">
        <f aca="false">MIN($B$5,P1796+K1797*$B$6-I1797)</f>
        <v>145.94318019384</v>
      </c>
      <c r="Q1797" s="0" t="n">
        <f aca="false">MAX(0,F1797-H1797-K1797-L1797)</f>
        <v>0</v>
      </c>
    </row>
    <row r="1798" customFormat="false" ht="15" hidden="false" customHeight="false" outlineLevel="0" collapsed="false">
      <c r="A1798" s="0" t="n">
        <f aca="false">'Profiles 8760'!A1787</f>
        <v>1785</v>
      </c>
      <c r="B1798" s="0" t="n">
        <f aca="false">'Profiles 8760'!B1787</f>
        <v>3</v>
      </c>
      <c r="C1798" s="0" t="n">
        <f aca="false">'Profiles 8760'!E1787</f>
        <v>1</v>
      </c>
      <c r="D1798" s="0" t="n">
        <f aca="false">'Profiles 8760'!F1787</f>
        <v>0.512563</v>
      </c>
      <c r="E1798" s="0" t="n">
        <f aca="false">'Profiles 8760'!G1787</f>
        <v>0.35744</v>
      </c>
      <c r="F1798" s="0" t="n">
        <f aca="false">D1798*Assumptions!$C$11*$B$7+E1798*Assumptions!$C$12*$B$8</f>
        <v>162.6474904</v>
      </c>
      <c r="G1798" s="0" t="n">
        <f aca="false">C1798*Assumptions!$C$15</f>
        <v>200</v>
      </c>
      <c r="H1798" s="0" t="n">
        <f aca="false">MIN(F1798,G1798)</f>
        <v>162.6474904</v>
      </c>
      <c r="I1798" s="0" t="n">
        <f aca="false">IF(C1798=1,MIN(G1798-H1798,Assumptions!$C$13,P1797),0)</f>
        <v>37.3525096</v>
      </c>
      <c r="J1798" s="0" t="n">
        <f aca="false">H1798+I1798</f>
        <v>200</v>
      </c>
      <c r="K1798" s="0" t="n">
        <f aca="false">MIN(IF(C1798=1,F1798-H1798,F1798),Assumptions!$C$13,MAX(0,($B$5-P1797)/$B$6))</f>
        <v>0</v>
      </c>
      <c r="L1798" s="0" t="n">
        <f aca="false">IF(C1798=1,0,MIN(F1798-K1798,Assumptions!$C$15,MAX(0,$B$10-O1797-M1798)))</f>
        <v>0</v>
      </c>
      <c r="M1798" s="0" t="n">
        <f aca="false">'Profiles 8760'!H1787</f>
        <v>232400</v>
      </c>
      <c r="N1798" s="0" t="n">
        <f aca="false">J1798+L1798</f>
        <v>200</v>
      </c>
      <c r="O1798" s="0" t="n">
        <f aca="false">O1797+N1798</f>
        <v>152885.753254481</v>
      </c>
      <c r="P1798" s="0" t="n">
        <f aca="false">MIN($B$5,P1797+K1798*$B$6-I1798)</f>
        <v>108.59067059384</v>
      </c>
      <c r="Q1798" s="0" t="n">
        <f aca="false">MAX(0,F1798-H1798-K1798-L1798)</f>
        <v>0</v>
      </c>
    </row>
    <row r="1799" customFormat="false" ht="15" hidden="false" customHeight="false" outlineLevel="0" collapsed="false">
      <c r="A1799" s="0" t="n">
        <f aca="false">'Profiles 8760'!A1788</f>
        <v>1786</v>
      </c>
      <c r="B1799" s="0" t="n">
        <f aca="false">'Profiles 8760'!B1788</f>
        <v>3</v>
      </c>
      <c r="C1799" s="0" t="n">
        <f aca="false">'Profiles 8760'!E1788</f>
        <v>0</v>
      </c>
      <c r="D1799" s="0" t="n">
        <f aca="false">'Profiles 8760'!F1788</f>
        <v>0.818357</v>
      </c>
      <c r="E1799" s="0" t="n">
        <f aca="false">'Profiles 8760'!G1788</f>
        <v>0.356518</v>
      </c>
      <c r="F1799" s="0" t="n">
        <f aca="false">D1799*Assumptions!$C$11*$B$7+E1799*Assumptions!$C$12*$B$8</f>
        <v>250.9230878</v>
      </c>
      <c r="G1799" s="0" t="n">
        <f aca="false">C1799*Assumptions!$C$15</f>
        <v>0</v>
      </c>
      <c r="H1799" s="0" t="n">
        <f aca="false">MIN(F1799,G1799)</f>
        <v>0</v>
      </c>
      <c r="I1799" s="0" t="n">
        <f aca="false">IF(C1799=1,MIN(G1799-H1799,Assumptions!$C$13,P1798),0)</f>
        <v>0</v>
      </c>
      <c r="J1799" s="0" t="n">
        <f aca="false">H1799+I1799</f>
        <v>0</v>
      </c>
      <c r="K1799" s="0" t="n">
        <f aca="false">MIN(IF(C1799=1,F1799-H1799,F1799),Assumptions!$C$13,MAX(0,($B$5-P1798)/$B$6))</f>
        <v>180</v>
      </c>
      <c r="L1799" s="0" t="n">
        <f aca="false">IF(C1799=1,0,MIN(F1799-K1799,Assumptions!$C$15,MAX(0,$B$10-O1798-M1799)))</f>
        <v>70.9230878</v>
      </c>
      <c r="M1799" s="0" t="n">
        <f aca="false">'Profiles 8760'!H1788</f>
        <v>232400</v>
      </c>
      <c r="N1799" s="0" t="n">
        <f aca="false">J1799+L1799</f>
        <v>70.9230878</v>
      </c>
      <c r="O1799" s="0" t="n">
        <f aca="false">O1798+N1799</f>
        <v>152956.676342281</v>
      </c>
      <c r="P1799" s="0" t="n">
        <f aca="false">MIN($B$5,P1798+K1799*$B$6-I1799)</f>
        <v>264.61467059384</v>
      </c>
      <c r="Q1799" s="0" t="n">
        <f aca="false">MAX(0,F1799-H1799-K1799-L1799)</f>
        <v>0</v>
      </c>
    </row>
    <row r="1800" customFormat="false" ht="15" hidden="false" customHeight="false" outlineLevel="0" collapsed="false">
      <c r="A1800" s="0" t="n">
        <f aca="false">'Profiles 8760'!A1789</f>
        <v>1787</v>
      </c>
      <c r="B1800" s="0" t="n">
        <f aca="false">'Profiles 8760'!B1789</f>
        <v>3</v>
      </c>
      <c r="C1800" s="0" t="n">
        <f aca="false">'Profiles 8760'!E1789</f>
        <v>0</v>
      </c>
      <c r="D1800" s="0" t="n">
        <f aca="false">'Profiles 8760'!F1789</f>
        <v>1</v>
      </c>
      <c r="E1800" s="0" t="n">
        <f aca="false">'Profiles 8760'!G1789</f>
        <v>0.647661</v>
      </c>
      <c r="F1800" s="0" t="n">
        <f aca="false">D1800*Assumptions!$C$11*$B$7+E1800*Assumptions!$C$12*$B$8</f>
        <v>315.2893349</v>
      </c>
      <c r="G1800" s="0" t="n">
        <f aca="false">C1800*Assumptions!$C$15</f>
        <v>0</v>
      </c>
      <c r="H1800" s="0" t="n">
        <f aca="false">MIN(F1800,G1800)</f>
        <v>0</v>
      </c>
      <c r="I1800" s="0" t="n">
        <f aca="false">IF(C1800=1,MIN(G1800-H1800,Assumptions!$C$13,P1799),0)</f>
        <v>0</v>
      </c>
      <c r="J1800" s="0" t="n">
        <f aca="false">H1800+I1800</f>
        <v>0</v>
      </c>
      <c r="K1800" s="0" t="n">
        <f aca="false">MIN(IF(C1800=1,F1800-H1800,F1800),Assumptions!$C$13,MAX(0,($B$5-P1799)/$B$6))</f>
        <v>180</v>
      </c>
      <c r="L1800" s="0" t="n">
        <f aca="false">IF(C1800=1,0,MIN(F1800-K1800,Assumptions!$C$15,MAX(0,$B$10-O1799-M1800)))</f>
        <v>135.2893349</v>
      </c>
      <c r="M1800" s="0" t="n">
        <f aca="false">'Profiles 8760'!H1789</f>
        <v>232400</v>
      </c>
      <c r="N1800" s="0" t="n">
        <f aca="false">J1800+L1800</f>
        <v>135.2893349</v>
      </c>
      <c r="O1800" s="0" t="n">
        <f aca="false">O1799+N1800</f>
        <v>153091.965677181</v>
      </c>
      <c r="P1800" s="0" t="n">
        <f aca="false">MIN($B$5,P1799+K1800*$B$6-I1800)</f>
        <v>420.63867059384</v>
      </c>
      <c r="Q1800" s="0" t="n">
        <f aca="false">MAX(0,F1800-H1800-K1800-L1800)</f>
        <v>0</v>
      </c>
    </row>
    <row r="1801" customFormat="false" ht="15" hidden="false" customHeight="false" outlineLevel="0" collapsed="false">
      <c r="A1801" s="0" t="n">
        <f aca="false">'Profiles 8760'!A1790</f>
        <v>1788</v>
      </c>
      <c r="B1801" s="0" t="n">
        <f aca="false">'Profiles 8760'!B1790</f>
        <v>3</v>
      </c>
      <c r="C1801" s="0" t="n">
        <f aca="false">'Profiles 8760'!E1790</f>
        <v>0</v>
      </c>
      <c r="D1801" s="0" t="n">
        <f aca="false">'Profiles 8760'!F1790</f>
        <v>1</v>
      </c>
      <c r="E1801" s="0" t="n">
        <f aca="false">'Profiles 8760'!G1790</f>
        <v>1</v>
      </c>
      <c r="F1801" s="0" t="n">
        <f aca="false">D1801*Assumptions!$C$11*$B$7+E1801*Assumptions!$C$12*$B$8</f>
        <v>329.7</v>
      </c>
      <c r="G1801" s="0" t="n">
        <f aca="false">C1801*Assumptions!$C$15</f>
        <v>0</v>
      </c>
      <c r="H1801" s="0" t="n">
        <f aca="false">MIN(F1801,G1801)</f>
        <v>0</v>
      </c>
      <c r="I1801" s="0" t="n">
        <f aca="false">IF(C1801=1,MIN(G1801-H1801,Assumptions!$C$13,P1800),0)</f>
        <v>0</v>
      </c>
      <c r="J1801" s="0" t="n">
        <f aca="false">H1801+I1801</f>
        <v>0</v>
      </c>
      <c r="K1801" s="0" t="n">
        <f aca="false">MIN(IF(C1801=1,F1801-H1801,F1801),Assumptions!$C$13,MAX(0,($B$5-P1800)/$B$6))</f>
        <v>104.027837339825</v>
      </c>
      <c r="L1801" s="0" t="n">
        <f aca="false">IF(C1801=1,0,MIN(F1801-K1801,Assumptions!$C$15,MAX(0,$B$10-O1800-M1801)))</f>
        <v>200</v>
      </c>
      <c r="M1801" s="0" t="n">
        <f aca="false">'Profiles 8760'!H1790</f>
        <v>232400</v>
      </c>
      <c r="N1801" s="0" t="n">
        <f aca="false">J1801+L1801</f>
        <v>200</v>
      </c>
      <c r="O1801" s="0" t="n">
        <f aca="false">O1800+N1801</f>
        <v>153291.965677181</v>
      </c>
      <c r="P1801" s="0" t="n">
        <f aca="false">MIN($B$5,P1800+K1801*$B$6-I1801)</f>
        <v>510.81</v>
      </c>
      <c r="Q1801" s="0" t="n">
        <f aca="false">MAX(0,F1801-H1801-K1801-L1801)</f>
        <v>25.6721626601753</v>
      </c>
    </row>
    <row r="1802" customFormat="false" ht="15" hidden="false" customHeight="false" outlineLevel="0" collapsed="false">
      <c r="A1802" s="0" t="n">
        <f aca="false">'Profiles 8760'!A1791</f>
        <v>1789</v>
      </c>
      <c r="B1802" s="0" t="n">
        <f aca="false">'Profiles 8760'!B1791</f>
        <v>3</v>
      </c>
      <c r="C1802" s="0" t="n">
        <f aca="false">'Profiles 8760'!E1791</f>
        <v>0</v>
      </c>
      <c r="D1802" s="0" t="n">
        <f aca="false">'Profiles 8760'!F1791</f>
        <v>1</v>
      </c>
      <c r="E1802" s="0" t="n">
        <f aca="false">'Profiles 8760'!G1791</f>
        <v>1</v>
      </c>
      <c r="F1802" s="0" t="n">
        <f aca="false">D1802*Assumptions!$C$11*$B$7+E1802*Assumptions!$C$12*$B$8</f>
        <v>329.7</v>
      </c>
      <c r="G1802" s="0" t="n">
        <f aca="false">C1802*Assumptions!$C$15</f>
        <v>0</v>
      </c>
      <c r="H1802" s="0" t="n">
        <f aca="false">MIN(F1802,G1802)</f>
        <v>0</v>
      </c>
      <c r="I1802" s="0" t="n">
        <f aca="false">IF(C1802=1,MIN(G1802-H1802,Assumptions!$C$13,P1801),0)</f>
        <v>0</v>
      </c>
      <c r="J1802" s="0" t="n">
        <f aca="false">H1802+I1802</f>
        <v>0</v>
      </c>
      <c r="K1802" s="0" t="n">
        <f aca="false">MIN(IF(C1802=1,F1802-H1802,F1802),Assumptions!$C$13,MAX(0,($B$5-P1801)/$B$6))</f>
        <v>0</v>
      </c>
      <c r="L1802" s="0" t="n">
        <f aca="false">IF(C1802=1,0,MIN(F1802-K1802,Assumptions!$C$15,MAX(0,$B$10-O1801-M1802)))</f>
        <v>200</v>
      </c>
      <c r="M1802" s="0" t="n">
        <f aca="false">'Profiles 8760'!H1791</f>
        <v>232400</v>
      </c>
      <c r="N1802" s="0" t="n">
        <f aca="false">J1802+L1802</f>
        <v>200</v>
      </c>
      <c r="O1802" s="0" t="n">
        <f aca="false">O1801+N1802</f>
        <v>153491.965677181</v>
      </c>
      <c r="P1802" s="0" t="n">
        <f aca="false">MIN($B$5,P1801+K1802*$B$6-I1802)</f>
        <v>510.81</v>
      </c>
      <c r="Q1802" s="0" t="n">
        <f aca="false">MAX(0,F1802-H1802-K1802-L1802)</f>
        <v>129.7</v>
      </c>
    </row>
    <row r="1803" customFormat="false" ht="15" hidden="false" customHeight="false" outlineLevel="0" collapsed="false">
      <c r="A1803" s="0" t="n">
        <f aca="false">'Profiles 8760'!A1792</f>
        <v>1790</v>
      </c>
      <c r="B1803" s="0" t="n">
        <f aca="false">'Profiles 8760'!B1792</f>
        <v>3</v>
      </c>
      <c r="C1803" s="0" t="n">
        <f aca="false">'Profiles 8760'!E1792</f>
        <v>0</v>
      </c>
      <c r="D1803" s="0" t="n">
        <f aca="false">'Profiles 8760'!F1792</f>
        <v>1</v>
      </c>
      <c r="E1803" s="0" t="n">
        <f aca="false">'Profiles 8760'!G1792</f>
        <v>1</v>
      </c>
      <c r="F1803" s="0" t="n">
        <f aca="false">D1803*Assumptions!$C$11*$B$7+E1803*Assumptions!$C$12*$B$8</f>
        <v>329.7</v>
      </c>
      <c r="G1803" s="0" t="n">
        <f aca="false">C1803*Assumptions!$C$15</f>
        <v>0</v>
      </c>
      <c r="H1803" s="0" t="n">
        <f aca="false">MIN(F1803,G1803)</f>
        <v>0</v>
      </c>
      <c r="I1803" s="0" t="n">
        <f aca="false">IF(C1803=1,MIN(G1803-H1803,Assumptions!$C$13,P1802),0)</f>
        <v>0</v>
      </c>
      <c r="J1803" s="0" t="n">
        <f aca="false">H1803+I1803</f>
        <v>0</v>
      </c>
      <c r="K1803" s="0" t="n">
        <f aca="false">MIN(IF(C1803=1,F1803-H1803,F1803),Assumptions!$C$13,MAX(0,($B$5-P1802)/$B$6))</f>
        <v>0</v>
      </c>
      <c r="L1803" s="0" t="n">
        <f aca="false">IF(C1803=1,0,MIN(F1803-K1803,Assumptions!$C$15,MAX(0,$B$10-O1802-M1803)))</f>
        <v>200</v>
      </c>
      <c r="M1803" s="0" t="n">
        <f aca="false">'Profiles 8760'!H1792</f>
        <v>232400</v>
      </c>
      <c r="N1803" s="0" t="n">
        <f aca="false">J1803+L1803</f>
        <v>200</v>
      </c>
      <c r="O1803" s="0" t="n">
        <f aca="false">O1802+N1803</f>
        <v>153691.965677181</v>
      </c>
      <c r="P1803" s="0" t="n">
        <f aca="false">MIN($B$5,P1802+K1803*$B$6-I1803)</f>
        <v>510.81</v>
      </c>
      <c r="Q1803" s="0" t="n">
        <f aca="false">MAX(0,F1803-H1803-K1803-L1803)</f>
        <v>129.7</v>
      </c>
    </row>
    <row r="1804" customFormat="false" ht="15" hidden="false" customHeight="false" outlineLevel="0" collapsed="false">
      <c r="A1804" s="0" t="n">
        <f aca="false">'Profiles 8760'!A1793</f>
        <v>1791</v>
      </c>
      <c r="B1804" s="0" t="n">
        <f aca="false">'Profiles 8760'!B1793</f>
        <v>3</v>
      </c>
      <c r="C1804" s="0" t="n">
        <f aca="false">'Profiles 8760'!E1793</f>
        <v>0</v>
      </c>
      <c r="D1804" s="0" t="n">
        <f aca="false">'Profiles 8760'!F1793</f>
        <v>1</v>
      </c>
      <c r="E1804" s="0" t="n">
        <f aca="false">'Profiles 8760'!G1793</f>
        <v>0.69047</v>
      </c>
      <c r="F1804" s="0" t="n">
        <f aca="false">D1804*Assumptions!$C$11*$B$7+E1804*Assumptions!$C$12*$B$8</f>
        <v>317.040223</v>
      </c>
      <c r="G1804" s="0" t="n">
        <f aca="false">C1804*Assumptions!$C$15</f>
        <v>0</v>
      </c>
      <c r="H1804" s="0" t="n">
        <f aca="false">MIN(F1804,G1804)</f>
        <v>0</v>
      </c>
      <c r="I1804" s="0" t="n">
        <f aca="false">IF(C1804=1,MIN(G1804-H1804,Assumptions!$C$13,P1803),0)</f>
        <v>0</v>
      </c>
      <c r="J1804" s="0" t="n">
        <f aca="false">H1804+I1804</f>
        <v>0</v>
      </c>
      <c r="K1804" s="0" t="n">
        <f aca="false">MIN(IF(C1804=1,F1804-H1804,F1804),Assumptions!$C$13,MAX(0,($B$5-P1803)/$B$6))</f>
        <v>0</v>
      </c>
      <c r="L1804" s="0" t="n">
        <f aca="false">IF(C1804=1,0,MIN(F1804-K1804,Assumptions!$C$15,MAX(0,$B$10-O1803-M1804)))</f>
        <v>200</v>
      </c>
      <c r="M1804" s="0" t="n">
        <f aca="false">'Profiles 8760'!H1793</f>
        <v>232400</v>
      </c>
      <c r="N1804" s="0" t="n">
        <f aca="false">J1804+L1804</f>
        <v>200</v>
      </c>
      <c r="O1804" s="0" t="n">
        <f aca="false">O1803+N1804</f>
        <v>153891.965677181</v>
      </c>
      <c r="P1804" s="0" t="n">
        <f aca="false">MIN($B$5,P1803+K1804*$B$6-I1804)</f>
        <v>510.81</v>
      </c>
      <c r="Q1804" s="0" t="n">
        <f aca="false">MAX(0,F1804-H1804-K1804-L1804)</f>
        <v>117.040223</v>
      </c>
    </row>
    <row r="1805" customFormat="false" ht="15" hidden="false" customHeight="false" outlineLevel="0" collapsed="false">
      <c r="A1805" s="0" t="n">
        <f aca="false">'Profiles 8760'!A1794</f>
        <v>1792</v>
      </c>
      <c r="B1805" s="0" t="n">
        <f aca="false">'Profiles 8760'!B1794</f>
        <v>3</v>
      </c>
      <c r="C1805" s="0" t="n">
        <f aca="false">'Profiles 8760'!E1794</f>
        <v>0</v>
      </c>
      <c r="D1805" s="0" t="n">
        <f aca="false">'Profiles 8760'!F1794</f>
        <v>0.818357</v>
      </c>
      <c r="E1805" s="0" t="n">
        <f aca="false">'Profiles 8760'!G1794</f>
        <v>0.705148</v>
      </c>
      <c r="F1805" s="0" t="n">
        <f aca="false">D1805*Assumptions!$C$11*$B$7+E1805*Assumptions!$C$12*$B$8</f>
        <v>265.1820548</v>
      </c>
      <c r="G1805" s="0" t="n">
        <f aca="false">C1805*Assumptions!$C$15</f>
        <v>0</v>
      </c>
      <c r="H1805" s="0" t="n">
        <f aca="false">MIN(F1805,G1805)</f>
        <v>0</v>
      </c>
      <c r="I1805" s="0" t="n">
        <f aca="false">IF(C1805=1,MIN(G1805-H1805,Assumptions!$C$13,P1804),0)</f>
        <v>0</v>
      </c>
      <c r="J1805" s="0" t="n">
        <f aca="false">H1805+I1805</f>
        <v>0</v>
      </c>
      <c r="K1805" s="0" t="n">
        <f aca="false">MIN(IF(C1805=1,F1805-H1805,F1805),Assumptions!$C$13,MAX(0,($B$5-P1804)/$B$6))</f>
        <v>0</v>
      </c>
      <c r="L1805" s="0" t="n">
        <f aca="false">IF(C1805=1,0,MIN(F1805-K1805,Assumptions!$C$15,MAX(0,$B$10-O1804-M1805)))</f>
        <v>200</v>
      </c>
      <c r="M1805" s="0" t="n">
        <f aca="false">'Profiles 8760'!H1794</f>
        <v>232400</v>
      </c>
      <c r="N1805" s="0" t="n">
        <f aca="false">J1805+L1805</f>
        <v>200</v>
      </c>
      <c r="O1805" s="0" t="n">
        <f aca="false">O1804+N1805</f>
        <v>154091.965677181</v>
      </c>
      <c r="P1805" s="0" t="n">
        <f aca="false">MIN($B$5,P1804+K1805*$B$6-I1805)</f>
        <v>510.81</v>
      </c>
      <c r="Q1805" s="0" t="n">
        <f aca="false">MAX(0,F1805-H1805-K1805-L1805)</f>
        <v>65.1820548</v>
      </c>
    </row>
    <row r="1806" customFormat="false" ht="15" hidden="false" customHeight="false" outlineLevel="0" collapsed="false">
      <c r="A1806" s="0" t="n">
        <f aca="false">'Profiles 8760'!A1795</f>
        <v>1793</v>
      </c>
      <c r="B1806" s="0" t="n">
        <f aca="false">'Profiles 8760'!B1795</f>
        <v>3</v>
      </c>
      <c r="C1806" s="0" t="n">
        <f aca="false">'Profiles 8760'!E1795</f>
        <v>0</v>
      </c>
      <c r="D1806" s="0" t="n">
        <f aca="false">'Profiles 8760'!F1795</f>
        <v>0.512563</v>
      </c>
      <c r="E1806" s="0" t="n">
        <f aca="false">'Profiles 8760'!G1795</f>
        <v>1</v>
      </c>
      <c r="F1806" s="0" t="n">
        <f aca="false">D1806*Assumptions!$C$11*$B$7+E1806*Assumptions!$C$12*$B$8</f>
        <v>188.9281944</v>
      </c>
      <c r="G1806" s="0" t="n">
        <f aca="false">C1806*Assumptions!$C$15</f>
        <v>0</v>
      </c>
      <c r="H1806" s="0" t="n">
        <f aca="false">MIN(F1806,G1806)</f>
        <v>0</v>
      </c>
      <c r="I1806" s="0" t="n">
        <f aca="false">IF(C1806=1,MIN(G1806-H1806,Assumptions!$C$13,P1805),0)</f>
        <v>0</v>
      </c>
      <c r="J1806" s="0" t="n">
        <f aca="false">H1806+I1806</f>
        <v>0</v>
      </c>
      <c r="K1806" s="0" t="n">
        <f aca="false">MIN(IF(C1806=1,F1806-H1806,F1806),Assumptions!$C$13,MAX(0,($B$5-P1805)/$B$6))</f>
        <v>0</v>
      </c>
      <c r="L1806" s="0" t="n">
        <f aca="false">IF(C1806=1,0,MIN(F1806-K1806,Assumptions!$C$15,MAX(0,$B$10-O1805-M1806)))</f>
        <v>188.9281944</v>
      </c>
      <c r="M1806" s="0" t="n">
        <f aca="false">'Profiles 8760'!H1795</f>
        <v>232400</v>
      </c>
      <c r="N1806" s="0" t="n">
        <f aca="false">J1806+L1806</f>
        <v>188.9281944</v>
      </c>
      <c r="O1806" s="0" t="n">
        <f aca="false">O1805+N1806</f>
        <v>154280.893871581</v>
      </c>
      <c r="P1806" s="0" t="n">
        <f aca="false">MIN($B$5,P1805+K1806*$B$6-I1806)</f>
        <v>510.81</v>
      </c>
      <c r="Q1806" s="0" t="n">
        <f aca="false">MAX(0,F1806-H1806-K1806-L1806)</f>
        <v>0</v>
      </c>
    </row>
    <row r="1807" customFormat="false" ht="15" hidden="false" customHeight="false" outlineLevel="0" collapsed="false">
      <c r="A1807" s="0" t="n">
        <f aca="false">'Profiles 8760'!A1796</f>
        <v>1794</v>
      </c>
      <c r="B1807" s="0" t="n">
        <f aca="false">'Profiles 8760'!B1796</f>
        <v>3</v>
      </c>
      <c r="C1807" s="0" t="n">
        <f aca="false">'Profiles 8760'!E1796</f>
        <v>0</v>
      </c>
      <c r="D1807" s="0" t="n">
        <f aca="false">'Profiles 8760'!F1796</f>
        <v>0.210709</v>
      </c>
      <c r="E1807" s="0" t="n">
        <f aca="false">'Profiles 8760'!G1796</f>
        <v>0.988143</v>
      </c>
      <c r="F1807" s="0" t="n">
        <f aca="false">D1807*Assumptions!$C$11*$B$7+E1807*Assumptions!$C$12*$B$8</f>
        <v>101.2678079</v>
      </c>
      <c r="G1807" s="0" t="n">
        <f aca="false">C1807*Assumptions!$C$15</f>
        <v>0</v>
      </c>
      <c r="H1807" s="0" t="n">
        <f aca="false">MIN(F1807,G1807)</f>
        <v>0</v>
      </c>
      <c r="I1807" s="0" t="n">
        <f aca="false">IF(C1807=1,MIN(G1807-H1807,Assumptions!$C$13,P1806),0)</f>
        <v>0</v>
      </c>
      <c r="J1807" s="0" t="n">
        <f aca="false">H1807+I1807</f>
        <v>0</v>
      </c>
      <c r="K1807" s="0" t="n">
        <f aca="false">MIN(IF(C1807=1,F1807-H1807,F1807),Assumptions!$C$13,MAX(0,($B$5-P1806)/$B$6))</f>
        <v>0</v>
      </c>
      <c r="L1807" s="0" t="n">
        <f aca="false">IF(C1807=1,0,MIN(F1807-K1807,Assumptions!$C$15,MAX(0,$B$10-O1806-M1807)))</f>
        <v>101.2678079</v>
      </c>
      <c r="M1807" s="0" t="n">
        <f aca="false">'Profiles 8760'!H1796</f>
        <v>232400</v>
      </c>
      <c r="N1807" s="0" t="n">
        <f aca="false">J1807+L1807</f>
        <v>101.2678079</v>
      </c>
      <c r="O1807" s="0" t="n">
        <f aca="false">O1806+N1807</f>
        <v>154382.161679481</v>
      </c>
      <c r="P1807" s="0" t="n">
        <f aca="false">MIN($B$5,P1806+K1807*$B$6-I1807)</f>
        <v>510.81</v>
      </c>
      <c r="Q1807" s="0" t="n">
        <f aca="false">MAX(0,F1807-H1807-K1807-L1807)</f>
        <v>0</v>
      </c>
    </row>
    <row r="1808" customFormat="false" ht="15" hidden="false" customHeight="false" outlineLevel="0" collapsed="false">
      <c r="A1808" s="0" t="n">
        <f aca="false">'Profiles 8760'!A1797</f>
        <v>1795</v>
      </c>
      <c r="B1808" s="0" t="n">
        <f aca="false">'Profiles 8760'!B1797</f>
        <v>3</v>
      </c>
      <c r="C1808" s="0" t="n">
        <f aca="false">'Profiles 8760'!E1797</f>
        <v>0</v>
      </c>
      <c r="D1808" s="0" t="n">
        <f aca="false">'Profiles 8760'!F1797</f>
        <v>0</v>
      </c>
      <c r="E1808" s="0" t="n">
        <f aca="false">'Profiles 8760'!G1797</f>
        <v>1</v>
      </c>
      <c r="F1808" s="0" t="n">
        <f aca="false">D1808*Assumptions!$C$11*$B$7+E1808*Assumptions!$C$12*$B$8</f>
        <v>40.9</v>
      </c>
      <c r="G1808" s="0" t="n">
        <f aca="false">C1808*Assumptions!$C$15</f>
        <v>0</v>
      </c>
      <c r="H1808" s="0" t="n">
        <f aca="false">MIN(F1808,G1808)</f>
        <v>0</v>
      </c>
      <c r="I1808" s="0" t="n">
        <f aca="false">IF(C1808=1,MIN(G1808-H1808,Assumptions!$C$13,P1807),0)</f>
        <v>0</v>
      </c>
      <c r="J1808" s="0" t="n">
        <f aca="false">H1808+I1808</f>
        <v>0</v>
      </c>
      <c r="K1808" s="0" t="n">
        <f aca="false">MIN(IF(C1808=1,F1808-H1808,F1808),Assumptions!$C$13,MAX(0,($B$5-P1807)/$B$6))</f>
        <v>0</v>
      </c>
      <c r="L1808" s="0" t="n">
        <f aca="false">IF(C1808=1,0,MIN(F1808-K1808,Assumptions!$C$15,MAX(0,$B$10-O1807-M1808)))</f>
        <v>40.9</v>
      </c>
      <c r="M1808" s="0" t="n">
        <f aca="false">'Profiles 8760'!H1797</f>
        <v>232400</v>
      </c>
      <c r="N1808" s="0" t="n">
        <f aca="false">J1808+L1808</f>
        <v>40.9</v>
      </c>
      <c r="O1808" s="0" t="n">
        <f aca="false">O1807+N1808</f>
        <v>154423.061679481</v>
      </c>
      <c r="P1808" s="0" t="n">
        <f aca="false">MIN($B$5,P1807+K1808*$B$6-I1808)</f>
        <v>510.81</v>
      </c>
      <c r="Q1808" s="0" t="n">
        <f aca="false">MAX(0,F1808-H1808-K1808-L1808)</f>
        <v>0</v>
      </c>
    </row>
    <row r="1809" customFormat="false" ht="15" hidden="false" customHeight="false" outlineLevel="0" collapsed="false">
      <c r="A1809" s="0" t="n">
        <f aca="false">'Profiles 8760'!A1798</f>
        <v>1796</v>
      </c>
      <c r="B1809" s="0" t="n">
        <f aca="false">'Profiles 8760'!B1798</f>
        <v>3</v>
      </c>
      <c r="C1809" s="0" t="n">
        <f aca="false">'Profiles 8760'!E1798</f>
        <v>1</v>
      </c>
      <c r="D1809" s="0" t="n">
        <f aca="false">'Profiles 8760'!F1798</f>
        <v>0</v>
      </c>
      <c r="E1809" s="0" t="n">
        <f aca="false">'Profiles 8760'!G1798</f>
        <v>0.871342</v>
      </c>
      <c r="F1809" s="0" t="n">
        <f aca="false">D1809*Assumptions!$C$11*$B$7+E1809*Assumptions!$C$12*$B$8</f>
        <v>35.6378878</v>
      </c>
      <c r="G1809" s="0" t="n">
        <f aca="false">C1809*Assumptions!$C$15</f>
        <v>200</v>
      </c>
      <c r="H1809" s="0" t="n">
        <f aca="false">MIN(F1809,G1809)</f>
        <v>35.6378878</v>
      </c>
      <c r="I1809" s="0" t="n">
        <f aca="false">IF(C1809=1,MIN(G1809-H1809,Assumptions!$C$13,P1808),0)</f>
        <v>164.3621122</v>
      </c>
      <c r="J1809" s="0" t="n">
        <f aca="false">H1809+I1809</f>
        <v>200</v>
      </c>
      <c r="K1809" s="0" t="n">
        <f aca="false">MIN(IF(C1809=1,F1809-H1809,F1809),Assumptions!$C$13,MAX(0,($B$5-P1808)/$B$6))</f>
        <v>0</v>
      </c>
      <c r="L1809" s="0" t="n">
        <f aca="false">IF(C1809=1,0,MIN(F1809-K1809,Assumptions!$C$15,MAX(0,$B$10-O1808-M1809)))</f>
        <v>0</v>
      </c>
      <c r="M1809" s="0" t="n">
        <f aca="false">'Profiles 8760'!H1798</f>
        <v>232200</v>
      </c>
      <c r="N1809" s="0" t="n">
        <f aca="false">J1809+L1809</f>
        <v>200</v>
      </c>
      <c r="O1809" s="0" t="n">
        <f aca="false">O1808+N1809</f>
        <v>154623.061679481</v>
      </c>
      <c r="P1809" s="0" t="n">
        <f aca="false">MIN($B$5,P1808+K1809*$B$6-I1809)</f>
        <v>346.4478878</v>
      </c>
      <c r="Q1809" s="0" t="n">
        <f aca="false">MAX(0,F1809-H1809-K1809-L1809)</f>
        <v>0</v>
      </c>
    </row>
    <row r="1810" customFormat="false" ht="15" hidden="false" customHeight="false" outlineLevel="0" collapsed="false">
      <c r="A1810" s="0" t="n">
        <f aca="false">'Profiles 8760'!A1799</f>
        <v>1797</v>
      </c>
      <c r="B1810" s="0" t="n">
        <f aca="false">'Profiles 8760'!B1799</f>
        <v>3</v>
      </c>
      <c r="C1810" s="0" t="n">
        <f aca="false">'Profiles 8760'!E1799</f>
        <v>1</v>
      </c>
      <c r="D1810" s="0" t="n">
        <f aca="false">'Profiles 8760'!F1799</f>
        <v>0</v>
      </c>
      <c r="E1810" s="0" t="n">
        <f aca="false">'Profiles 8760'!G1799</f>
        <v>0.839019</v>
      </c>
      <c r="F1810" s="0" t="n">
        <f aca="false">D1810*Assumptions!$C$11*$B$7+E1810*Assumptions!$C$12*$B$8</f>
        <v>34.3158771</v>
      </c>
      <c r="G1810" s="0" t="n">
        <f aca="false">C1810*Assumptions!$C$15</f>
        <v>200</v>
      </c>
      <c r="H1810" s="0" t="n">
        <f aca="false">MIN(F1810,G1810)</f>
        <v>34.3158771</v>
      </c>
      <c r="I1810" s="0" t="n">
        <f aca="false">IF(C1810=1,MIN(G1810-H1810,Assumptions!$C$13,P1809),0)</f>
        <v>165.6841229</v>
      </c>
      <c r="J1810" s="0" t="n">
        <f aca="false">H1810+I1810</f>
        <v>200</v>
      </c>
      <c r="K1810" s="0" t="n">
        <f aca="false">MIN(IF(C1810=1,F1810-H1810,F1810),Assumptions!$C$13,MAX(0,($B$5-P1809)/$B$6))</f>
        <v>0</v>
      </c>
      <c r="L1810" s="0" t="n">
        <f aca="false">IF(C1810=1,0,MIN(F1810-K1810,Assumptions!$C$15,MAX(0,$B$10-O1809-M1810)))</f>
        <v>0</v>
      </c>
      <c r="M1810" s="0" t="n">
        <f aca="false">'Profiles 8760'!H1799</f>
        <v>232000</v>
      </c>
      <c r="N1810" s="0" t="n">
        <f aca="false">J1810+L1810</f>
        <v>200</v>
      </c>
      <c r="O1810" s="0" t="n">
        <f aca="false">O1809+N1810</f>
        <v>154823.061679481</v>
      </c>
      <c r="P1810" s="0" t="n">
        <f aca="false">MIN($B$5,P1809+K1810*$B$6-I1810)</f>
        <v>180.7637649</v>
      </c>
      <c r="Q1810" s="0" t="n">
        <f aca="false">MAX(0,F1810-H1810-K1810-L1810)</f>
        <v>0</v>
      </c>
    </row>
    <row r="1811" customFormat="false" ht="15" hidden="false" customHeight="false" outlineLevel="0" collapsed="false">
      <c r="A1811" s="0" t="n">
        <f aca="false">'Profiles 8760'!A1800</f>
        <v>1798</v>
      </c>
      <c r="B1811" s="0" t="n">
        <f aca="false">'Profiles 8760'!B1800</f>
        <v>3</v>
      </c>
      <c r="C1811" s="0" t="n">
        <f aca="false">'Profiles 8760'!E1800</f>
        <v>0</v>
      </c>
      <c r="D1811" s="0" t="n">
        <f aca="false">'Profiles 8760'!F1800</f>
        <v>0</v>
      </c>
      <c r="E1811" s="0" t="n">
        <f aca="false">'Profiles 8760'!G1800</f>
        <v>0.974926</v>
      </c>
      <c r="F1811" s="0" t="n">
        <f aca="false">D1811*Assumptions!$C$11*$B$7+E1811*Assumptions!$C$12*$B$8</f>
        <v>39.8744734</v>
      </c>
      <c r="G1811" s="0" t="n">
        <f aca="false">C1811*Assumptions!$C$15</f>
        <v>0</v>
      </c>
      <c r="H1811" s="0" t="n">
        <f aca="false">MIN(F1811,G1811)</f>
        <v>0</v>
      </c>
      <c r="I1811" s="0" t="n">
        <f aca="false">IF(C1811=1,MIN(G1811-H1811,Assumptions!$C$13,P1810),0)</f>
        <v>0</v>
      </c>
      <c r="J1811" s="0" t="n">
        <f aca="false">H1811+I1811</f>
        <v>0</v>
      </c>
      <c r="K1811" s="0" t="n">
        <f aca="false">MIN(IF(C1811=1,F1811-H1811,F1811),Assumptions!$C$13,MAX(0,($B$5-P1810)/$B$6))</f>
        <v>39.8744734</v>
      </c>
      <c r="L1811" s="0" t="n">
        <f aca="false">IF(C1811=1,0,MIN(F1811-K1811,Assumptions!$C$15,MAX(0,$B$10-O1810-M1811)))</f>
        <v>0</v>
      </c>
      <c r="M1811" s="0" t="n">
        <f aca="false">'Profiles 8760'!H1800</f>
        <v>232000</v>
      </c>
      <c r="N1811" s="0" t="n">
        <f aca="false">J1811+L1811</f>
        <v>0</v>
      </c>
      <c r="O1811" s="0" t="n">
        <f aca="false">O1810+N1811</f>
        <v>154823.061679481</v>
      </c>
      <c r="P1811" s="0" t="n">
        <f aca="false">MIN($B$5,P1810+K1811*$B$6-I1811)</f>
        <v>215.32695844312</v>
      </c>
      <c r="Q1811" s="0" t="n">
        <f aca="false">MAX(0,F1811-H1811-K1811-L1811)</f>
        <v>0</v>
      </c>
    </row>
    <row r="1812" customFormat="false" ht="15" hidden="false" customHeight="false" outlineLevel="0" collapsed="false">
      <c r="A1812" s="0" t="n">
        <f aca="false">'Profiles 8760'!A1801</f>
        <v>1799</v>
      </c>
      <c r="B1812" s="0" t="n">
        <f aca="false">'Profiles 8760'!B1801</f>
        <v>3</v>
      </c>
      <c r="C1812" s="0" t="n">
        <f aca="false">'Profiles 8760'!E1801</f>
        <v>0</v>
      </c>
      <c r="D1812" s="0" t="n">
        <f aca="false">'Profiles 8760'!F1801</f>
        <v>0</v>
      </c>
      <c r="E1812" s="0" t="n">
        <f aca="false">'Profiles 8760'!G1801</f>
        <v>0.953768</v>
      </c>
      <c r="F1812" s="0" t="n">
        <f aca="false">D1812*Assumptions!$C$11*$B$7+E1812*Assumptions!$C$12*$B$8</f>
        <v>39.0091112</v>
      </c>
      <c r="G1812" s="0" t="n">
        <f aca="false">C1812*Assumptions!$C$15</f>
        <v>0</v>
      </c>
      <c r="H1812" s="0" t="n">
        <f aca="false">MIN(F1812,G1812)</f>
        <v>0</v>
      </c>
      <c r="I1812" s="0" t="n">
        <f aca="false">IF(C1812=1,MIN(G1812-H1812,Assumptions!$C$13,P1811),0)</f>
        <v>0</v>
      </c>
      <c r="J1812" s="0" t="n">
        <f aca="false">H1812+I1812</f>
        <v>0</v>
      </c>
      <c r="K1812" s="0" t="n">
        <f aca="false">MIN(IF(C1812=1,F1812-H1812,F1812),Assumptions!$C$13,MAX(0,($B$5-P1811)/$B$6))</f>
        <v>39.0091112</v>
      </c>
      <c r="L1812" s="0" t="n">
        <f aca="false">IF(C1812=1,0,MIN(F1812-K1812,Assumptions!$C$15,MAX(0,$B$10-O1811-M1812)))</f>
        <v>0</v>
      </c>
      <c r="M1812" s="0" t="n">
        <f aca="false">'Profiles 8760'!H1801</f>
        <v>232000</v>
      </c>
      <c r="N1812" s="0" t="n">
        <f aca="false">J1812+L1812</f>
        <v>0</v>
      </c>
      <c r="O1812" s="0" t="n">
        <f aca="false">O1811+N1812</f>
        <v>154823.061679481</v>
      </c>
      <c r="P1812" s="0" t="n">
        <f aca="false">MIN($B$5,P1811+K1812*$B$6-I1812)</f>
        <v>249.14005603128</v>
      </c>
      <c r="Q1812" s="0" t="n">
        <f aca="false">MAX(0,F1812-H1812-K1812-L1812)</f>
        <v>0</v>
      </c>
    </row>
    <row r="1813" customFormat="false" ht="15" hidden="false" customHeight="false" outlineLevel="0" collapsed="false">
      <c r="A1813" s="0" t="n">
        <f aca="false">'Profiles 8760'!A1802</f>
        <v>1800</v>
      </c>
      <c r="B1813" s="0" t="n">
        <f aca="false">'Profiles 8760'!B1802</f>
        <v>3</v>
      </c>
      <c r="C1813" s="0" t="n">
        <f aca="false">'Profiles 8760'!E1802</f>
        <v>0</v>
      </c>
      <c r="D1813" s="0" t="n">
        <f aca="false">'Profiles 8760'!F1802</f>
        <v>0</v>
      </c>
      <c r="E1813" s="0" t="n">
        <f aca="false">'Profiles 8760'!G1802</f>
        <v>1</v>
      </c>
      <c r="F1813" s="0" t="n">
        <f aca="false">D1813*Assumptions!$C$11*$B$7+E1813*Assumptions!$C$12*$B$8</f>
        <v>40.9</v>
      </c>
      <c r="G1813" s="0" t="n">
        <f aca="false">C1813*Assumptions!$C$15</f>
        <v>0</v>
      </c>
      <c r="H1813" s="0" t="n">
        <f aca="false">MIN(F1813,G1813)</f>
        <v>0</v>
      </c>
      <c r="I1813" s="0" t="n">
        <f aca="false">IF(C1813=1,MIN(G1813-H1813,Assumptions!$C$13,P1812),0)</f>
        <v>0</v>
      </c>
      <c r="J1813" s="0" t="n">
        <f aca="false">H1813+I1813</f>
        <v>0</v>
      </c>
      <c r="K1813" s="0" t="n">
        <f aca="false">MIN(IF(C1813=1,F1813-H1813,F1813),Assumptions!$C$13,MAX(0,($B$5-P1812)/$B$6))</f>
        <v>40.9</v>
      </c>
      <c r="L1813" s="0" t="n">
        <f aca="false">IF(C1813=1,0,MIN(F1813-K1813,Assumptions!$C$15,MAX(0,$B$10-O1812-M1813)))</f>
        <v>0</v>
      </c>
      <c r="M1813" s="0" t="n">
        <f aca="false">'Profiles 8760'!H1802</f>
        <v>232000</v>
      </c>
      <c r="N1813" s="0" t="n">
        <f aca="false">J1813+L1813</f>
        <v>0</v>
      </c>
      <c r="O1813" s="0" t="n">
        <f aca="false">O1812+N1813</f>
        <v>154823.061679481</v>
      </c>
      <c r="P1813" s="0" t="n">
        <f aca="false">MIN($B$5,P1812+K1813*$B$6-I1813)</f>
        <v>284.59217603128</v>
      </c>
      <c r="Q1813" s="0" t="n">
        <f aca="false">MAX(0,F1813-H1813-K1813-L1813)</f>
        <v>0</v>
      </c>
    </row>
    <row r="1814" customFormat="false" ht="15" hidden="false" customHeight="false" outlineLevel="0" collapsed="false">
      <c r="A1814" s="0" t="n">
        <f aca="false">'Profiles 8760'!A1803</f>
        <v>1801</v>
      </c>
      <c r="B1814" s="0" t="n">
        <f aca="false">'Profiles 8760'!B1803</f>
        <v>3</v>
      </c>
      <c r="C1814" s="0" t="n">
        <f aca="false">'Profiles 8760'!E1803</f>
        <v>0</v>
      </c>
      <c r="D1814" s="0" t="n">
        <f aca="false">'Profiles 8760'!F1803</f>
        <v>0</v>
      </c>
      <c r="E1814" s="0" t="n">
        <f aca="false">'Profiles 8760'!G1803</f>
        <v>0.730905</v>
      </c>
      <c r="F1814" s="0" t="n">
        <f aca="false">D1814*Assumptions!$C$11*$B$7+E1814*Assumptions!$C$12*$B$8</f>
        <v>29.8940145</v>
      </c>
      <c r="G1814" s="0" t="n">
        <f aca="false">C1814*Assumptions!$C$15</f>
        <v>0</v>
      </c>
      <c r="H1814" s="0" t="n">
        <f aca="false">MIN(F1814,G1814)</f>
        <v>0</v>
      </c>
      <c r="I1814" s="0" t="n">
        <f aca="false">IF(C1814=1,MIN(G1814-H1814,Assumptions!$C$13,P1813),0)</f>
        <v>0</v>
      </c>
      <c r="J1814" s="0" t="n">
        <f aca="false">H1814+I1814</f>
        <v>0</v>
      </c>
      <c r="K1814" s="0" t="n">
        <f aca="false">MIN(IF(C1814=1,F1814-H1814,F1814),Assumptions!$C$13,MAX(0,($B$5-P1813)/$B$6))</f>
        <v>29.8940145</v>
      </c>
      <c r="L1814" s="0" t="n">
        <f aca="false">IF(C1814=1,0,MIN(F1814-K1814,Assumptions!$C$15,MAX(0,$B$10-O1813-M1814)))</f>
        <v>0</v>
      </c>
      <c r="M1814" s="0" t="n">
        <f aca="false">'Profiles 8760'!H1803</f>
        <v>232000</v>
      </c>
      <c r="N1814" s="0" t="n">
        <f aca="false">J1814+L1814</f>
        <v>0</v>
      </c>
      <c r="O1814" s="0" t="n">
        <f aca="false">O1813+N1814</f>
        <v>154823.061679481</v>
      </c>
      <c r="P1814" s="0" t="n">
        <f aca="false">MIN($B$5,P1813+K1814*$B$6-I1814)</f>
        <v>310.50430779988</v>
      </c>
      <c r="Q1814" s="0" t="n">
        <f aca="false">MAX(0,F1814-H1814-K1814-L1814)</f>
        <v>0</v>
      </c>
    </row>
    <row r="1815" customFormat="false" ht="15" hidden="false" customHeight="false" outlineLevel="0" collapsed="false">
      <c r="A1815" s="0" t="n">
        <f aca="false">'Profiles 8760'!A1804</f>
        <v>1802</v>
      </c>
      <c r="B1815" s="0" t="n">
        <f aca="false">'Profiles 8760'!B1804</f>
        <v>3</v>
      </c>
      <c r="C1815" s="0" t="n">
        <f aca="false">'Profiles 8760'!E1804</f>
        <v>0</v>
      </c>
      <c r="D1815" s="0" t="n">
        <f aca="false">'Profiles 8760'!F1804</f>
        <v>0</v>
      </c>
      <c r="E1815" s="0" t="n">
        <f aca="false">'Profiles 8760'!G1804</f>
        <v>0.66388</v>
      </c>
      <c r="F1815" s="0" t="n">
        <f aca="false">D1815*Assumptions!$C$11*$B$7+E1815*Assumptions!$C$12*$B$8</f>
        <v>27.152692</v>
      </c>
      <c r="G1815" s="0" t="n">
        <f aca="false">C1815*Assumptions!$C$15</f>
        <v>0</v>
      </c>
      <c r="H1815" s="0" t="n">
        <f aca="false">MIN(F1815,G1815)</f>
        <v>0</v>
      </c>
      <c r="I1815" s="0" t="n">
        <f aca="false">IF(C1815=1,MIN(G1815-H1815,Assumptions!$C$13,P1814),0)</f>
        <v>0</v>
      </c>
      <c r="J1815" s="0" t="n">
        <f aca="false">H1815+I1815</f>
        <v>0</v>
      </c>
      <c r="K1815" s="0" t="n">
        <f aca="false">MIN(IF(C1815=1,F1815-H1815,F1815),Assumptions!$C$13,MAX(0,($B$5-P1814)/$B$6))</f>
        <v>27.152692</v>
      </c>
      <c r="L1815" s="0" t="n">
        <f aca="false">IF(C1815=1,0,MIN(F1815-K1815,Assumptions!$C$15,MAX(0,$B$10-O1814-M1815)))</f>
        <v>0</v>
      </c>
      <c r="M1815" s="0" t="n">
        <f aca="false">'Profiles 8760'!H1804</f>
        <v>232000</v>
      </c>
      <c r="N1815" s="0" t="n">
        <f aca="false">J1815+L1815</f>
        <v>0</v>
      </c>
      <c r="O1815" s="0" t="n">
        <f aca="false">O1814+N1815</f>
        <v>154823.061679481</v>
      </c>
      <c r="P1815" s="0" t="n">
        <f aca="false">MIN($B$5,P1814+K1815*$B$6-I1815)</f>
        <v>334.04026122548</v>
      </c>
      <c r="Q1815" s="0" t="n">
        <f aca="false">MAX(0,F1815-H1815-K1815-L1815)</f>
        <v>0</v>
      </c>
    </row>
    <row r="1816" customFormat="false" ht="15" hidden="false" customHeight="false" outlineLevel="0" collapsed="false">
      <c r="A1816" s="0" t="n">
        <f aca="false">'Profiles 8760'!A1805</f>
        <v>1803</v>
      </c>
      <c r="B1816" s="0" t="n">
        <f aca="false">'Profiles 8760'!B1805</f>
        <v>3</v>
      </c>
      <c r="C1816" s="0" t="n">
        <f aca="false">'Profiles 8760'!E1805</f>
        <v>0</v>
      </c>
      <c r="D1816" s="0" t="n">
        <f aca="false">'Profiles 8760'!F1805</f>
        <v>0</v>
      </c>
      <c r="E1816" s="0" t="n">
        <f aca="false">'Profiles 8760'!G1805</f>
        <v>0.603805</v>
      </c>
      <c r="F1816" s="0" t="n">
        <f aca="false">D1816*Assumptions!$C$11*$B$7+E1816*Assumptions!$C$12*$B$8</f>
        <v>24.6956245</v>
      </c>
      <c r="G1816" s="0" t="n">
        <f aca="false">C1816*Assumptions!$C$15</f>
        <v>0</v>
      </c>
      <c r="H1816" s="0" t="n">
        <f aca="false">MIN(F1816,G1816)</f>
        <v>0</v>
      </c>
      <c r="I1816" s="0" t="n">
        <f aca="false">IF(C1816=1,MIN(G1816-H1816,Assumptions!$C$13,P1815),0)</f>
        <v>0</v>
      </c>
      <c r="J1816" s="0" t="n">
        <f aca="false">H1816+I1816</f>
        <v>0</v>
      </c>
      <c r="K1816" s="0" t="n">
        <f aca="false">MIN(IF(C1816=1,F1816-H1816,F1816),Assumptions!$C$13,MAX(0,($B$5-P1815)/$B$6))</f>
        <v>24.6956245</v>
      </c>
      <c r="L1816" s="0" t="n">
        <f aca="false">IF(C1816=1,0,MIN(F1816-K1816,Assumptions!$C$15,MAX(0,$B$10-O1815-M1816)))</f>
        <v>0</v>
      </c>
      <c r="M1816" s="0" t="n">
        <f aca="false">'Profiles 8760'!H1805</f>
        <v>232000</v>
      </c>
      <c r="N1816" s="0" t="n">
        <f aca="false">J1816+L1816</f>
        <v>0</v>
      </c>
      <c r="O1816" s="0" t="n">
        <f aca="false">O1815+N1816</f>
        <v>154823.061679481</v>
      </c>
      <c r="P1816" s="0" t="n">
        <f aca="false">MIN($B$5,P1815+K1816*$B$6-I1816)</f>
        <v>355.44642854208</v>
      </c>
      <c r="Q1816" s="0" t="n">
        <f aca="false">MAX(0,F1816-H1816-K1816-L1816)</f>
        <v>0</v>
      </c>
    </row>
    <row r="1817" customFormat="false" ht="15" hidden="false" customHeight="false" outlineLevel="0" collapsed="false">
      <c r="A1817" s="0" t="n">
        <f aca="false">'Profiles 8760'!A1806</f>
        <v>1804</v>
      </c>
      <c r="B1817" s="0" t="n">
        <f aca="false">'Profiles 8760'!B1806</f>
        <v>3</v>
      </c>
      <c r="C1817" s="0" t="n">
        <f aca="false">'Profiles 8760'!E1806</f>
        <v>0</v>
      </c>
      <c r="D1817" s="0" t="n">
        <f aca="false">'Profiles 8760'!F1806</f>
        <v>0</v>
      </c>
      <c r="E1817" s="0" t="n">
        <f aca="false">'Profiles 8760'!G1806</f>
        <v>0.425405</v>
      </c>
      <c r="F1817" s="0" t="n">
        <f aca="false">D1817*Assumptions!$C$11*$B$7+E1817*Assumptions!$C$12*$B$8</f>
        <v>17.3990645</v>
      </c>
      <c r="G1817" s="0" t="n">
        <f aca="false">C1817*Assumptions!$C$15</f>
        <v>0</v>
      </c>
      <c r="H1817" s="0" t="n">
        <f aca="false">MIN(F1817,G1817)</f>
        <v>0</v>
      </c>
      <c r="I1817" s="0" t="n">
        <f aca="false">IF(C1817=1,MIN(G1817-H1817,Assumptions!$C$13,P1816),0)</f>
        <v>0</v>
      </c>
      <c r="J1817" s="0" t="n">
        <f aca="false">H1817+I1817</f>
        <v>0</v>
      </c>
      <c r="K1817" s="0" t="n">
        <f aca="false">MIN(IF(C1817=1,F1817-H1817,F1817),Assumptions!$C$13,MAX(0,($B$5-P1816)/$B$6))</f>
        <v>17.3990645</v>
      </c>
      <c r="L1817" s="0" t="n">
        <f aca="false">IF(C1817=1,0,MIN(F1817-K1817,Assumptions!$C$15,MAX(0,$B$10-O1816-M1817)))</f>
        <v>0</v>
      </c>
      <c r="M1817" s="0" t="n">
        <f aca="false">'Profiles 8760'!H1806</f>
        <v>232000</v>
      </c>
      <c r="N1817" s="0" t="n">
        <f aca="false">J1817+L1817</f>
        <v>0</v>
      </c>
      <c r="O1817" s="0" t="n">
        <f aca="false">O1816+N1817</f>
        <v>154823.061679481</v>
      </c>
      <c r="P1817" s="0" t="n">
        <f aca="false">MIN($B$5,P1816+K1817*$B$6-I1817)</f>
        <v>370.52793765068</v>
      </c>
      <c r="Q1817" s="0" t="n">
        <f aca="false">MAX(0,F1817-H1817-K1817-L1817)</f>
        <v>0</v>
      </c>
    </row>
    <row r="1818" customFormat="false" ht="15" hidden="false" customHeight="false" outlineLevel="0" collapsed="false">
      <c r="A1818" s="0" t="n">
        <f aca="false">'Profiles 8760'!A1807</f>
        <v>1805</v>
      </c>
      <c r="B1818" s="0" t="n">
        <f aca="false">'Profiles 8760'!B1807</f>
        <v>3</v>
      </c>
      <c r="C1818" s="0" t="n">
        <f aca="false">'Profiles 8760'!E1807</f>
        <v>0</v>
      </c>
      <c r="D1818" s="0" t="n">
        <f aca="false">'Profiles 8760'!F1807</f>
        <v>0</v>
      </c>
      <c r="E1818" s="0" t="n">
        <f aca="false">'Profiles 8760'!G1807</f>
        <v>0.392434</v>
      </c>
      <c r="F1818" s="0" t="n">
        <f aca="false">D1818*Assumptions!$C$11*$B$7+E1818*Assumptions!$C$12*$B$8</f>
        <v>16.0505506</v>
      </c>
      <c r="G1818" s="0" t="n">
        <f aca="false">C1818*Assumptions!$C$15</f>
        <v>0</v>
      </c>
      <c r="H1818" s="0" t="n">
        <f aca="false">MIN(F1818,G1818)</f>
        <v>0</v>
      </c>
      <c r="I1818" s="0" t="n">
        <f aca="false">IF(C1818=1,MIN(G1818-H1818,Assumptions!$C$13,P1817),0)</f>
        <v>0</v>
      </c>
      <c r="J1818" s="0" t="n">
        <f aca="false">H1818+I1818</f>
        <v>0</v>
      </c>
      <c r="K1818" s="0" t="n">
        <f aca="false">MIN(IF(C1818=1,F1818-H1818,F1818),Assumptions!$C$13,MAX(0,($B$5-P1817)/$B$6))</f>
        <v>16.0505506</v>
      </c>
      <c r="L1818" s="0" t="n">
        <f aca="false">IF(C1818=1,0,MIN(F1818-K1818,Assumptions!$C$15,MAX(0,$B$10-O1817-M1818)))</f>
        <v>0</v>
      </c>
      <c r="M1818" s="0" t="n">
        <f aca="false">'Profiles 8760'!H1807</f>
        <v>232000</v>
      </c>
      <c r="N1818" s="0" t="n">
        <f aca="false">J1818+L1818</f>
        <v>0</v>
      </c>
      <c r="O1818" s="0" t="n">
        <f aca="false">O1817+N1818</f>
        <v>154823.061679481</v>
      </c>
      <c r="P1818" s="0" t="n">
        <f aca="false">MIN($B$5,P1817+K1818*$B$6-I1818)</f>
        <v>384.44055491076</v>
      </c>
      <c r="Q1818" s="0" t="n">
        <f aca="false">MAX(0,F1818-H1818-K1818-L1818)</f>
        <v>0</v>
      </c>
    </row>
    <row r="1819" customFormat="false" ht="15" hidden="false" customHeight="false" outlineLevel="0" collapsed="false">
      <c r="A1819" s="0" t="n">
        <f aca="false">'Profiles 8760'!A1808</f>
        <v>1806</v>
      </c>
      <c r="B1819" s="0" t="n">
        <f aca="false">'Profiles 8760'!B1808</f>
        <v>3</v>
      </c>
      <c r="C1819" s="0" t="n">
        <f aca="false">'Profiles 8760'!E1808</f>
        <v>0</v>
      </c>
      <c r="D1819" s="0" t="n">
        <f aca="false">'Profiles 8760'!F1808</f>
        <v>0</v>
      </c>
      <c r="E1819" s="0" t="n">
        <f aca="false">'Profiles 8760'!G1808</f>
        <v>0.430968</v>
      </c>
      <c r="F1819" s="0" t="n">
        <f aca="false">D1819*Assumptions!$C$11*$B$7+E1819*Assumptions!$C$12*$B$8</f>
        <v>17.6265912</v>
      </c>
      <c r="G1819" s="0" t="n">
        <f aca="false">C1819*Assumptions!$C$15</f>
        <v>0</v>
      </c>
      <c r="H1819" s="0" t="n">
        <f aca="false">MIN(F1819,G1819)</f>
        <v>0</v>
      </c>
      <c r="I1819" s="0" t="n">
        <f aca="false">IF(C1819=1,MIN(G1819-H1819,Assumptions!$C$13,P1818),0)</f>
        <v>0</v>
      </c>
      <c r="J1819" s="0" t="n">
        <f aca="false">H1819+I1819</f>
        <v>0</v>
      </c>
      <c r="K1819" s="0" t="n">
        <f aca="false">MIN(IF(C1819=1,F1819-H1819,F1819),Assumptions!$C$13,MAX(0,($B$5-P1818)/$B$6))</f>
        <v>17.6265912</v>
      </c>
      <c r="L1819" s="0" t="n">
        <f aca="false">IF(C1819=1,0,MIN(F1819-K1819,Assumptions!$C$15,MAX(0,$B$10-O1818-M1819)))</f>
        <v>0</v>
      </c>
      <c r="M1819" s="0" t="n">
        <f aca="false">'Profiles 8760'!H1808</f>
        <v>232000</v>
      </c>
      <c r="N1819" s="0" t="n">
        <f aca="false">J1819+L1819</f>
        <v>0</v>
      </c>
      <c r="O1819" s="0" t="n">
        <f aca="false">O1818+N1819</f>
        <v>154823.061679481</v>
      </c>
      <c r="P1819" s="0" t="n">
        <f aca="false">MIN($B$5,P1818+K1819*$B$6-I1819)</f>
        <v>399.71928416292</v>
      </c>
      <c r="Q1819" s="0" t="n">
        <f aca="false">MAX(0,F1819-H1819-K1819-L1819)</f>
        <v>0</v>
      </c>
    </row>
    <row r="1820" customFormat="false" ht="15" hidden="false" customHeight="false" outlineLevel="0" collapsed="false">
      <c r="A1820" s="0" t="n">
        <f aca="false">'Profiles 8760'!A1809</f>
        <v>1807</v>
      </c>
      <c r="B1820" s="0" t="n">
        <f aca="false">'Profiles 8760'!B1809</f>
        <v>3</v>
      </c>
      <c r="C1820" s="0" t="n">
        <f aca="false">'Profiles 8760'!E1809</f>
        <v>0</v>
      </c>
      <c r="D1820" s="0" t="n">
        <f aca="false">'Profiles 8760'!F1809</f>
        <v>0</v>
      </c>
      <c r="E1820" s="0" t="n">
        <f aca="false">'Profiles 8760'!G1809</f>
        <v>0.537854</v>
      </c>
      <c r="F1820" s="0" t="n">
        <f aca="false">D1820*Assumptions!$C$11*$B$7+E1820*Assumptions!$C$12*$B$8</f>
        <v>21.9982286</v>
      </c>
      <c r="G1820" s="0" t="n">
        <f aca="false">C1820*Assumptions!$C$15</f>
        <v>0</v>
      </c>
      <c r="H1820" s="0" t="n">
        <f aca="false">MIN(F1820,G1820)</f>
        <v>0</v>
      </c>
      <c r="I1820" s="0" t="n">
        <f aca="false">IF(C1820=1,MIN(G1820-H1820,Assumptions!$C$13,P1819),0)</f>
        <v>0</v>
      </c>
      <c r="J1820" s="0" t="n">
        <f aca="false">H1820+I1820</f>
        <v>0</v>
      </c>
      <c r="K1820" s="0" t="n">
        <f aca="false">MIN(IF(C1820=1,F1820-H1820,F1820),Assumptions!$C$13,MAX(0,($B$5-P1819)/$B$6))</f>
        <v>21.9982286</v>
      </c>
      <c r="L1820" s="0" t="n">
        <f aca="false">IF(C1820=1,0,MIN(F1820-K1820,Assumptions!$C$15,MAX(0,$B$10-O1819-M1820)))</f>
        <v>0</v>
      </c>
      <c r="M1820" s="0" t="n">
        <f aca="false">'Profiles 8760'!H1809</f>
        <v>232000</v>
      </c>
      <c r="N1820" s="0" t="n">
        <f aca="false">J1820+L1820</f>
        <v>0</v>
      </c>
      <c r="O1820" s="0" t="n">
        <f aca="false">O1819+N1820</f>
        <v>154823.061679481</v>
      </c>
      <c r="P1820" s="0" t="n">
        <f aca="false">MIN($B$5,P1819+K1820*$B$6-I1820)</f>
        <v>418.7873487134</v>
      </c>
      <c r="Q1820" s="0" t="n">
        <f aca="false">MAX(0,F1820-H1820-K1820-L1820)</f>
        <v>0</v>
      </c>
    </row>
    <row r="1821" customFormat="false" ht="15" hidden="false" customHeight="false" outlineLevel="0" collapsed="false">
      <c r="A1821" s="0" t="n">
        <f aca="false">'Profiles 8760'!A1810</f>
        <v>1808</v>
      </c>
      <c r="B1821" s="0" t="n">
        <f aca="false">'Profiles 8760'!B1810</f>
        <v>3</v>
      </c>
      <c r="C1821" s="0" t="n">
        <f aca="false">'Profiles 8760'!E1810</f>
        <v>1</v>
      </c>
      <c r="D1821" s="0" t="n">
        <f aca="false">'Profiles 8760'!F1810</f>
        <v>0.224023</v>
      </c>
      <c r="E1821" s="0" t="n">
        <f aca="false">'Profiles 8760'!G1810</f>
        <v>0.552845</v>
      </c>
      <c r="F1821" s="0" t="n">
        <f aca="false">D1821*Assumptions!$C$11*$B$7+E1821*Assumptions!$C$12*$B$8</f>
        <v>87.3092029</v>
      </c>
      <c r="G1821" s="0" t="n">
        <f aca="false">C1821*Assumptions!$C$15</f>
        <v>200</v>
      </c>
      <c r="H1821" s="0" t="n">
        <f aca="false">MIN(F1821,G1821)</f>
        <v>87.3092029</v>
      </c>
      <c r="I1821" s="0" t="n">
        <f aca="false">IF(C1821=1,MIN(G1821-H1821,Assumptions!$C$13,P1820),0)</f>
        <v>112.6907971</v>
      </c>
      <c r="J1821" s="0" t="n">
        <f aca="false">H1821+I1821</f>
        <v>200</v>
      </c>
      <c r="K1821" s="0" t="n">
        <f aca="false">MIN(IF(C1821=1,F1821-H1821,F1821),Assumptions!$C$13,MAX(0,($B$5-P1820)/$B$6))</f>
        <v>0</v>
      </c>
      <c r="L1821" s="0" t="n">
        <f aca="false">IF(C1821=1,0,MIN(F1821-K1821,Assumptions!$C$15,MAX(0,$B$10-O1820-M1821)))</f>
        <v>0</v>
      </c>
      <c r="M1821" s="0" t="n">
        <f aca="false">'Profiles 8760'!H1810</f>
        <v>231800</v>
      </c>
      <c r="N1821" s="0" t="n">
        <f aca="false">J1821+L1821</f>
        <v>200</v>
      </c>
      <c r="O1821" s="0" t="n">
        <f aca="false">O1820+N1821</f>
        <v>155023.061679481</v>
      </c>
      <c r="P1821" s="0" t="n">
        <f aca="false">MIN($B$5,P1820+K1821*$B$6-I1821)</f>
        <v>306.0965516134</v>
      </c>
      <c r="Q1821" s="0" t="n">
        <f aca="false">MAX(0,F1821-H1821-K1821-L1821)</f>
        <v>0</v>
      </c>
    </row>
    <row r="1822" customFormat="false" ht="15" hidden="false" customHeight="false" outlineLevel="0" collapsed="false">
      <c r="A1822" s="0" t="n">
        <f aca="false">'Profiles 8760'!A1811</f>
        <v>1809</v>
      </c>
      <c r="B1822" s="0" t="n">
        <f aca="false">'Profiles 8760'!B1811</f>
        <v>3</v>
      </c>
      <c r="C1822" s="0" t="n">
        <f aca="false">'Profiles 8760'!E1811</f>
        <v>1</v>
      </c>
      <c r="D1822" s="0" t="n">
        <f aca="false">'Profiles 8760'!F1811</f>
        <v>0.54495</v>
      </c>
      <c r="E1822" s="0" t="n">
        <f aca="false">'Profiles 8760'!G1811</f>
        <v>0.941943</v>
      </c>
      <c r="F1822" s="0" t="n">
        <f aca="false">D1822*Assumptions!$C$11*$B$7+E1822*Assumptions!$C$12*$B$8</f>
        <v>195.9070287</v>
      </c>
      <c r="G1822" s="0" t="n">
        <f aca="false">C1822*Assumptions!$C$15</f>
        <v>200</v>
      </c>
      <c r="H1822" s="0" t="n">
        <f aca="false">MIN(F1822,G1822)</f>
        <v>195.9070287</v>
      </c>
      <c r="I1822" s="0" t="n">
        <f aca="false">IF(C1822=1,MIN(G1822-H1822,Assumptions!$C$13,P1821),0)</f>
        <v>4.09297129999999</v>
      </c>
      <c r="J1822" s="0" t="n">
        <f aca="false">H1822+I1822</f>
        <v>200</v>
      </c>
      <c r="K1822" s="0" t="n">
        <f aca="false">MIN(IF(C1822=1,F1822-H1822,F1822),Assumptions!$C$13,MAX(0,($B$5-P1821)/$B$6))</f>
        <v>0</v>
      </c>
      <c r="L1822" s="0" t="n">
        <f aca="false">IF(C1822=1,0,MIN(F1822-K1822,Assumptions!$C$15,MAX(0,$B$10-O1821-M1822)))</f>
        <v>0</v>
      </c>
      <c r="M1822" s="0" t="n">
        <f aca="false">'Profiles 8760'!H1811</f>
        <v>231600</v>
      </c>
      <c r="N1822" s="0" t="n">
        <f aca="false">J1822+L1822</f>
        <v>200</v>
      </c>
      <c r="O1822" s="0" t="n">
        <f aca="false">O1821+N1822</f>
        <v>155223.061679481</v>
      </c>
      <c r="P1822" s="0" t="n">
        <f aca="false">MIN($B$5,P1821+K1822*$B$6-I1822)</f>
        <v>302.0035803134</v>
      </c>
      <c r="Q1822" s="0" t="n">
        <f aca="false">MAX(0,F1822-H1822-K1822-L1822)</f>
        <v>0</v>
      </c>
    </row>
    <row r="1823" customFormat="false" ht="15" hidden="false" customHeight="false" outlineLevel="0" collapsed="false">
      <c r="A1823" s="0" t="n">
        <f aca="false">'Profiles 8760'!A1812</f>
        <v>1810</v>
      </c>
      <c r="B1823" s="0" t="n">
        <f aca="false">'Profiles 8760'!B1812</f>
        <v>3</v>
      </c>
      <c r="C1823" s="0" t="n">
        <f aca="false">'Profiles 8760'!E1812</f>
        <v>0</v>
      </c>
      <c r="D1823" s="0" t="n">
        <f aca="false">'Profiles 8760'!F1812</f>
        <v>0.870065</v>
      </c>
      <c r="E1823" s="0" t="n">
        <f aca="false">'Profiles 8760'!G1812</f>
        <v>0.602071</v>
      </c>
      <c r="F1823" s="0" t="n">
        <f aca="false">D1823*Assumptions!$C$11*$B$7+E1823*Assumptions!$C$12*$B$8</f>
        <v>275.8994759</v>
      </c>
      <c r="G1823" s="0" t="n">
        <f aca="false">C1823*Assumptions!$C$15</f>
        <v>0</v>
      </c>
      <c r="H1823" s="0" t="n">
        <f aca="false">MIN(F1823,G1823)</f>
        <v>0</v>
      </c>
      <c r="I1823" s="0" t="n">
        <f aca="false">IF(C1823=1,MIN(G1823-H1823,Assumptions!$C$13,P1822),0)</f>
        <v>0</v>
      </c>
      <c r="J1823" s="0" t="n">
        <f aca="false">H1823+I1823</f>
        <v>0</v>
      </c>
      <c r="K1823" s="0" t="n">
        <f aca="false">MIN(IF(C1823=1,F1823-H1823,F1823),Assumptions!$C$13,MAX(0,($B$5-P1822)/$B$6))</f>
        <v>180</v>
      </c>
      <c r="L1823" s="0" t="n">
        <f aca="false">IF(C1823=1,0,MIN(F1823-K1823,Assumptions!$C$15,MAX(0,$B$10-O1822-M1823)))</f>
        <v>95.8994759</v>
      </c>
      <c r="M1823" s="0" t="n">
        <f aca="false">'Profiles 8760'!H1812</f>
        <v>231600</v>
      </c>
      <c r="N1823" s="0" t="n">
        <f aca="false">J1823+L1823</f>
        <v>95.8994759</v>
      </c>
      <c r="O1823" s="0" t="n">
        <f aca="false">O1822+N1823</f>
        <v>155318.961155381</v>
      </c>
      <c r="P1823" s="0" t="n">
        <f aca="false">MIN($B$5,P1822+K1823*$B$6-I1823)</f>
        <v>458.0275803134</v>
      </c>
      <c r="Q1823" s="0" t="n">
        <f aca="false">MAX(0,F1823-H1823-K1823-L1823)</f>
        <v>0</v>
      </c>
    </row>
    <row r="1824" customFormat="false" ht="15" hidden="false" customHeight="false" outlineLevel="0" collapsed="false">
      <c r="A1824" s="0" t="n">
        <f aca="false">'Profiles 8760'!A1813</f>
        <v>1811</v>
      </c>
      <c r="B1824" s="0" t="n">
        <f aca="false">'Profiles 8760'!B1813</f>
        <v>3</v>
      </c>
      <c r="C1824" s="0" t="n">
        <f aca="false">'Profiles 8760'!E1813</f>
        <v>0</v>
      </c>
      <c r="D1824" s="0" t="n">
        <f aca="false">'Profiles 8760'!F1813</f>
        <v>1</v>
      </c>
      <c r="E1824" s="0" t="n">
        <f aca="false">'Profiles 8760'!G1813</f>
        <v>0.800407</v>
      </c>
      <c r="F1824" s="0" t="n">
        <f aca="false">D1824*Assumptions!$C$11*$B$7+E1824*Assumptions!$C$12*$B$8</f>
        <v>321.5366463</v>
      </c>
      <c r="G1824" s="0" t="n">
        <f aca="false">C1824*Assumptions!$C$15</f>
        <v>0</v>
      </c>
      <c r="H1824" s="0" t="n">
        <f aca="false">MIN(F1824,G1824)</f>
        <v>0</v>
      </c>
      <c r="I1824" s="0" t="n">
        <f aca="false">IF(C1824=1,MIN(G1824-H1824,Assumptions!$C$13,P1823),0)</f>
        <v>0</v>
      </c>
      <c r="J1824" s="0" t="n">
        <f aca="false">H1824+I1824</f>
        <v>0</v>
      </c>
      <c r="K1824" s="0" t="n">
        <f aca="false">MIN(IF(C1824=1,F1824-H1824,F1824),Assumptions!$C$13,MAX(0,($B$5-P1823)/$B$6))</f>
        <v>60.893423727042</v>
      </c>
      <c r="L1824" s="0" t="n">
        <f aca="false">IF(C1824=1,0,MIN(F1824-K1824,Assumptions!$C$15,MAX(0,$B$10-O1823-M1824)))</f>
        <v>200</v>
      </c>
      <c r="M1824" s="0" t="n">
        <f aca="false">'Profiles 8760'!H1813</f>
        <v>231600</v>
      </c>
      <c r="N1824" s="0" t="n">
        <f aca="false">J1824+L1824</f>
        <v>200</v>
      </c>
      <c r="O1824" s="0" t="n">
        <f aca="false">O1823+N1824</f>
        <v>155518.961155381</v>
      </c>
      <c r="P1824" s="0" t="n">
        <f aca="false">MIN($B$5,P1823+K1824*$B$6-I1824)</f>
        <v>510.81</v>
      </c>
      <c r="Q1824" s="0" t="n">
        <f aca="false">MAX(0,F1824-H1824-K1824-L1824)</f>
        <v>60.6432225729581</v>
      </c>
    </row>
    <row r="1825" customFormat="false" ht="15" hidden="false" customHeight="false" outlineLevel="0" collapsed="false">
      <c r="A1825" s="0" t="n">
        <f aca="false">'Profiles 8760'!A1814</f>
        <v>1812</v>
      </c>
      <c r="B1825" s="0" t="n">
        <f aca="false">'Profiles 8760'!B1814</f>
        <v>3</v>
      </c>
      <c r="C1825" s="0" t="n">
        <f aca="false">'Profiles 8760'!E1814</f>
        <v>0</v>
      </c>
      <c r="D1825" s="0" t="n">
        <f aca="false">'Profiles 8760'!F1814</f>
        <v>1</v>
      </c>
      <c r="E1825" s="0" t="n">
        <f aca="false">'Profiles 8760'!G1814</f>
        <v>0.994433</v>
      </c>
      <c r="F1825" s="0" t="n">
        <f aca="false">D1825*Assumptions!$C$11*$B$7+E1825*Assumptions!$C$12*$B$8</f>
        <v>329.4723097</v>
      </c>
      <c r="G1825" s="0" t="n">
        <f aca="false">C1825*Assumptions!$C$15</f>
        <v>0</v>
      </c>
      <c r="H1825" s="0" t="n">
        <f aca="false">MIN(F1825,G1825)</f>
        <v>0</v>
      </c>
      <c r="I1825" s="0" t="n">
        <f aca="false">IF(C1825=1,MIN(G1825-H1825,Assumptions!$C$13,P1824),0)</f>
        <v>0</v>
      </c>
      <c r="J1825" s="0" t="n">
        <f aca="false">H1825+I1825</f>
        <v>0</v>
      </c>
      <c r="K1825" s="0" t="n">
        <f aca="false">MIN(IF(C1825=1,F1825-H1825,F1825),Assumptions!$C$13,MAX(0,($B$5-P1824)/$B$6))</f>
        <v>0</v>
      </c>
      <c r="L1825" s="0" t="n">
        <f aca="false">IF(C1825=1,0,MIN(F1825-K1825,Assumptions!$C$15,MAX(0,$B$10-O1824-M1825)))</f>
        <v>200</v>
      </c>
      <c r="M1825" s="0" t="n">
        <f aca="false">'Profiles 8760'!H1814</f>
        <v>231600</v>
      </c>
      <c r="N1825" s="0" t="n">
        <f aca="false">J1825+L1825</f>
        <v>200</v>
      </c>
      <c r="O1825" s="0" t="n">
        <f aca="false">O1824+N1825</f>
        <v>155718.961155381</v>
      </c>
      <c r="P1825" s="0" t="n">
        <f aca="false">MIN($B$5,P1824+K1825*$B$6-I1825)</f>
        <v>510.81</v>
      </c>
      <c r="Q1825" s="0" t="n">
        <f aca="false">MAX(0,F1825-H1825-K1825-L1825)</f>
        <v>129.4723097</v>
      </c>
    </row>
    <row r="1826" customFormat="false" ht="15" hidden="false" customHeight="false" outlineLevel="0" collapsed="false">
      <c r="A1826" s="0" t="n">
        <f aca="false">'Profiles 8760'!A1815</f>
        <v>1813</v>
      </c>
      <c r="B1826" s="0" t="n">
        <f aca="false">'Profiles 8760'!B1815</f>
        <v>3</v>
      </c>
      <c r="C1826" s="0" t="n">
        <f aca="false">'Profiles 8760'!E1815</f>
        <v>0</v>
      </c>
      <c r="D1826" s="0" t="n">
        <f aca="false">'Profiles 8760'!F1815</f>
        <v>1</v>
      </c>
      <c r="E1826" s="0" t="n">
        <f aca="false">'Profiles 8760'!G1815</f>
        <v>1</v>
      </c>
      <c r="F1826" s="0" t="n">
        <f aca="false">D1826*Assumptions!$C$11*$B$7+E1826*Assumptions!$C$12*$B$8</f>
        <v>329.7</v>
      </c>
      <c r="G1826" s="0" t="n">
        <f aca="false">C1826*Assumptions!$C$15</f>
        <v>0</v>
      </c>
      <c r="H1826" s="0" t="n">
        <f aca="false">MIN(F1826,G1826)</f>
        <v>0</v>
      </c>
      <c r="I1826" s="0" t="n">
        <f aca="false">IF(C1826=1,MIN(G1826-H1826,Assumptions!$C$13,P1825),0)</f>
        <v>0</v>
      </c>
      <c r="J1826" s="0" t="n">
        <f aca="false">H1826+I1826</f>
        <v>0</v>
      </c>
      <c r="K1826" s="0" t="n">
        <f aca="false">MIN(IF(C1826=1,F1826-H1826,F1826),Assumptions!$C$13,MAX(0,($B$5-P1825)/$B$6))</f>
        <v>0</v>
      </c>
      <c r="L1826" s="0" t="n">
        <f aca="false">IF(C1826=1,0,MIN(F1826-K1826,Assumptions!$C$15,MAX(0,$B$10-O1825-M1826)))</f>
        <v>200</v>
      </c>
      <c r="M1826" s="0" t="n">
        <f aca="false">'Profiles 8760'!H1815</f>
        <v>231600</v>
      </c>
      <c r="N1826" s="0" t="n">
        <f aca="false">J1826+L1826</f>
        <v>200</v>
      </c>
      <c r="O1826" s="0" t="n">
        <f aca="false">O1825+N1826</f>
        <v>155918.961155381</v>
      </c>
      <c r="P1826" s="0" t="n">
        <f aca="false">MIN($B$5,P1825+K1826*$B$6-I1826)</f>
        <v>510.81</v>
      </c>
      <c r="Q1826" s="0" t="n">
        <f aca="false">MAX(0,F1826-H1826-K1826-L1826)</f>
        <v>129.7</v>
      </c>
    </row>
    <row r="1827" customFormat="false" ht="15" hidden="false" customHeight="false" outlineLevel="0" collapsed="false">
      <c r="A1827" s="0" t="n">
        <f aca="false">'Profiles 8760'!A1816</f>
        <v>1814</v>
      </c>
      <c r="B1827" s="0" t="n">
        <f aca="false">'Profiles 8760'!B1816</f>
        <v>3</v>
      </c>
      <c r="C1827" s="0" t="n">
        <f aca="false">'Profiles 8760'!E1816</f>
        <v>0</v>
      </c>
      <c r="D1827" s="0" t="n">
        <f aca="false">'Profiles 8760'!F1816</f>
        <v>1</v>
      </c>
      <c r="E1827" s="0" t="n">
        <f aca="false">'Profiles 8760'!G1816</f>
        <v>1</v>
      </c>
      <c r="F1827" s="0" t="n">
        <f aca="false">D1827*Assumptions!$C$11*$B$7+E1827*Assumptions!$C$12*$B$8</f>
        <v>329.7</v>
      </c>
      <c r="G1827" s="0" t="n">
        <f aca="false">C1827*Assumptions!$C$15</f>
        <v>0</v>
      </c>
      <c r="H1827" s="0" t="n">
        <f aca="false">MIN(F1827,G1827)</f>
        <v>0</v>
      </c>
      <c r="I1827" s="0" t="n">
        <f aca="false">IF(C1827=1,MIN(G1827-H1827,Assumptions!$C$13,P1826),0)</f>
        <v>0</v>
      </c>
      <c r="J1827" s="0" t="n">
        <f aca="false">H1827+I1827</f>
        <v>0</v>
      </c>
      <c r="K1827" s="0" t="n">
        <f aca="false">MIN(IF(C1827=1,F1827-H1827,F1827),Assumptions!$C$13,MAX(0,($B$5-P1826)/$B$6))</f>
        <v>0</v>
      </c>
      <c r="L1827" s="0" t="n">
        <f aca="false">IF(C1827=1,0,MIN(F1827-K1827,Assumptions!$C$15,MAX(0,$B$10-O1826-M1827)))</f>
        <v>200</v>
      </c>
      <c r="M1827" s="0" t="n">
        <f aca="false">'Profiles 8760'!H1816</f>
        <v>231600</v>
      </c>
      <c r="N1827" s="0" t="n">
        <f aca="false">J1827+L1827</f>
        <v>200</v>
      </c>
      <c r="O1827" s="0" t="n">
        <f aca="false">O1826+N1827</f>
        <v>156118.961155381</v>
      </c>
      <c r="P1827" s="0" t="n">
        <f aca="false">MIN($B$5,P1826+K1827*$B$6-I1827)</f>
        <v>510.81</v>
      </c>
      <c r="Q1827" s="0" t="n">
        <f aca="false">MAX(0,F1827-H1827-K1827-L1827)</f>
        <v>129.7</v>
      </c>
    </row>
    <row r="1828" customFormat="false" ht="15" hidden="false" customHeight="false" outlineLevel="0" collapsed="false">
      <c r="A1828" s="0" t="n">
        <f aca="false">'Profiles 8760'!A1817</f>
        <v>1815</v>
      </c>
      <c r="B1828" s="0" t="n">
        <f aca="false">'Profiles 8760'!B1817</f>
        <v>3</v>
      </c>
      <c r="C1828" s="0" t="n">
        <f aca="false">'Profiles 8760'!E1817</f>
        <v>0</v>
      </c>
      <c r="D1828" s="0" t="n">
        <f aca="false">'Profiles 8760'!F1817</f>
        <v>1</v>
      </c>
      <c r="E1828" s="0" t="n">
        <f aca="false">'Profiles 8760'!G1817</f>
        <v>1</v>
      </c>
      <c r="F1828" s="0" t="n">
        <f aca="false">D1828*Assumptions!$C$11*$B$7+E1828*Assumptions!$C$12*$B$8</f>
        <v>329.7</v>
      </c>
      <c r="G1828" s="0" t="n">
        <f aca="false">C1828*Assumptions!$C$15</f>
        <v>0</v>
      </c>
      <c r="H1828" s="0" t="n">
        <f aca="false">MIN(F1828,G1828)</f>
        <v>0</v>
      </c>
      <c r="I1828" s="0" t="n">
        <f aca="false">IF(C1828=1,MIN(G1828-H1828,Assumptions!$C$13,P1827),0)</f>
        <v>0</v>
      </c>
      <c r="J1828" s="0" t="n">
        <f aca="false">H1828+I1828</f>
        <v>0</v>
      </c>
      <c r="K1828" s="0" t="n">
        <f aca="false">MIN(IF(C1828=1,F1828-H1828,F1828),Assumptions!$C$13,MAX(0,($B$5-P1827)/$B$6))</f>
        <v>0</v>
      </c>
      <c r="L1828" s="0" t="n">
        <f aca="false">IF(C1828=1,0,MIN(F1828-K1828,Assumptions!$C$15,MAX(0,$B$10-O1827-M1828)))</f>
        <v>200</v>
      </c>
      <c r="M1828" s="0" t="n">
        <f aca="false">'Profiles 8760'!H1817</f>
        <v>231600</v>
      </c>
      <c r="N1828" s="0" t="n">
        <f aca="false">J1828+L1828</f>
        <v>200</v>
      </c>
      <c r="O1828" s="0" t="n">
        <f aca="false">O1827+N1828</f>
        <v>156318.961155381</v>
      </c>
      <c r="P1828" s="0" t="n">
        <f aca="false">MIN($B$5,P1827+K1828*$B$6-I1828)</f>
        <v>510.81</v>
      </c>
      <c r="Q1828" s="0" t="n">
        <f aca="false">MAX(0,F1828-H1828-K1828-L1828)</f>
        <v>129.7</v>
      </c>
    </row>
    <row r="1829" customFormat="false" ht="15" hidden="false" customHeight="false" outlineLevel="0" collapsed="false">
      <c r="A1829" s="0" t="n">
        <f aca="false">'Profiles 8760'!A1818</f>
        <v>1816</v>
      </c>
      <c r="B1829" s="0" t="n">
        <f aca="false">'Profiles 8760'!B1818</f>
        <v>3</v>
      </c>
      <c r="C1829" s="0" t="n">
        <f aca="false">'Profiles 8760'!E1818</f>
        <v>0</v>
      </c>
      <c r="D1829" s="0" t="n">
        <f aca="false">'Profiles 8760'!F1818</f>
        <v>0.870065</v>
      </c>
      <c r="E1829" s="0" t="n">
        <f aca="false">'Profiles 8760'!G1818</f>
        <v>1</v>
      </c>
      <c r="F1829" s="0" t="n">
        <f aca="false">D1829*Assumptions!$C$11*$B$7+E1829*Assumptions!$C$12*$B$8</f>
        <v>292.174772</v>
      </c>
      <c r="G1829" s="0" t="n">
        <f aca="false">C1829*Assumptions!$C$15</f>
        <v>0</v>
      </c>
      <c r="H1829" s="0" t="n">
        <f aca="false">MIN(F1829,G1829)</f>
        <v>0</v>
      </c>
      <c r="I1829" s="0" t="n">
        <f aca="false">IF(C1829=1,MIN(G1829-H1829,Assumptions!$C$13,P1828),0)</f>
        <v>0</v>
      </c>
      <c r="J1829" s="0" t="n">
        <f aca="false">H1829+I1829</f>
        <v>0</v>
      </c>
      <c r="K1829" s="0" t="n">
        <f aca="false">MIN(IF(C1829=1,F1829-H1829,F1829),Assumptions!$C$13,MAX(0,($B$5-P1828)/$B$6))</f>
        <v>0</v>
      </c>
      <c r="L1829" s="0" t="n">
        <f aca="false">IF(C1829=1,0,MIN(F1829-K1829,Assumptions!$C$15,MAX(0,$B$10-O1828-M1829)))</f>
        <v>200</v>
      </c>
      <c r="M1829" s="0" t="n">
        <f aca="false">'Profiles 8760'!H1818</f>
        <v>231600</v>
      </c>
      <c r="N1829" s="0" t="n">
        <f aca="false">J1829+L1829</f>
        <v>200</v>
      </c>
      <c r="O1829" s="0" t="n">
        <f aca="false">O1828+N1829</f>
        <v>156518.961155381</v>
      </c>
      <c r="P1829" s="0" t="n">
        <f aca="false">MIN($B$5,P1828+K1829*$B$6-I1829)</f>
        <v>510.81</v>
      </c>
      <c r="Q1829" s="0" t="n">
        <f aca="false">MAX(0,F1829-H1829-K1829-L1829)</f>
        <v>92.174772</v>
      </c>
    </row>
    <row r="1830" customFormat="false" ht="15" hidden="false" customHeight="false" outlineLevel="0" collapsed="false">
      <c r="A1830" s="0" t="n">
        <f aca="false">'Profiles 8760'!A1819</f>
        <v>1817</v>
      </c>
      <c r="B1830" s="0" t="n">
        <f aca="false">'Profiles 8760'!B1819</f>
        <v>3</v>
      </c>
      <c r="C1830" s="0" t="n">
        <f aca="false">'Profiles 8760'!E1819</f>
        <v>0</v>
      </c>
      <c r="D1830" s="0" t="n">
        <f aca="false">'Profiles 8760'!F1819</f>
        <v>0.54495</v>
      </c>
      <c r="E1830" s="0" t="n">
        <f aca="false">'Profiles 8760'!G1819</f>
        <v>0.909967</v>
      </c>
      <c r="F1830" s="0" t="n">
        <f aca="false">D1830*Assumptions!$C$11*$B$7+E1830*Assumptions!$C$12*$B$8</f>
        <v>194.5992103</v>
      </c>
      <c r="G1830" s="0" t="n">
        <f aca="false">C1830*Assumptions!$C$15</f>
        <v>0</v>
      </c>
      <c r="H1830" s="0" t="n">
        <f aca="false">MIN(F1830,G1830)</f>
        <v>0</v>
      </c>
      <c r="I1830" s="0" t="n">
        <f aca="false">IF(C1830=1,MIN(G1830-H1830,Assumptions!$C$13,P1829),0)</f>
        <v>0</v>
      </c>
      <c r="J1830" s="0" t="n">
        <f aca="false">H1830+I1830</f>
        <v>0</v>
      </c>
      <c r="K1830" s="0" t="n">
        <f aca="false">MIN(IF(C1830=1,F1830-H1830,F1830),Assumptions!$C$13,MAX(0,($B$5-P1829)/$B$6))</f>
        <v>0</v>
      </c>
      <c r="L1830" s="0" t="n">
        <f aca="false">IF(C1830=1,0,MIN(F1830-K1830,Assumptions!$C$15,MAX(0,$B$10-O1829-M1830)))</f>
        <v>194.5992103</v>
      </c>
      <c r="M1830" s="0" t="n">
        <f aca="false">'Profiles 8760'!H1819</f>
        <v>231600</v>
      </c>
      <c r="N1830" s="0" t="n">
        <f aca="false">J1830+L1830</f>
        <v>194.5992103</v>
      </c>
      <c r="O1830" s="0" t="n">
        <f aca="false">O1829+N1830</f>
        <v>156713.560365681</v>
      </c>
      <c r="P1830" s="0" t="n">
        <f aca="false">MIN($B$5,P1829+K1830*$B$6-I1830)</f>
        <v>510.81</v>
      </c>
      <c r="Q1830" s="0" t="n">
        <f aca="false">MAX(0,F1830-H1830-K1830-L1830)</f>
        <v>0</v>
      </c>
    </row>
    <row r="1831" customFormat="false" ht="15" hidden="false" customHeight="false" outlineLevel="0" collapsed="false">
      <c r="A1831" s="0" t="n">
        <f aca="false">'Profiles 8760'!A1820</f>
        <v>1818</v>
      </c>
      <c r="B1831" s="0" t="n">
        <f aca="false">'Profiles 8760'!B1820</f>
        <v>3</v>
      </c>
      <c r="C1831" s="0" t="n">
        <f aca="false">'Profiles 8760'!E1820</f>
        <v>0</v>
      </c>
      <c r="D1831" s="0" t="n">
        <f aca="false">'Profiles 8760'!F1820</f>
        <v>0.224023</v>
      </c>
      <c r="E1831" s="0" t="n">
        <f aca="false">'Profiles 8760'!G1820</f>
        <v>0.986023</v>
      </c>
      <c r="F1831" s="0" t="n">
        <f aca="false">D1831*Assumptions!$C$11*$B$7+E1831*Assumptions!$C$12*$B$8</f>
        <v>105.0261831</v>
      </c>
      <c r="G1831" s="0" t="n">
        <f aca="false">C1831*Assumptions!$C$15</f>
        <v>0</v>
      </c>
      <c r="H1831" s="0" t="n">
        <f aca="false">MIN(F1831,G1831)</f>
        <v>0</v>
      </c>
      <c r="I1831" s="0" t="n">
        <f aca="false">IF(C1831=1,MIN(G1831-H1831,Assumptions!$C$13,P1830),0)</f>
        <v>0</v>
      </c>
      <c r="J1831" s="0" t="n">
        <f aca="false">H1831+I1831</f>
        <v>0</v>
      </c>
      <c r="K1831" s="0" t="n">
        <f aca="false">MIN(IF(C1831=1,F1831-H1831,F1831),Assumptions!$C$13,MAX(0,($B$5-P1830)/$B$6))</f>
        <v>0</v>
      </c>
      <c r="L1831" s="0" t="n">
        <f aca="false">IF(C1831=1,0,MIN(F1831-K1831,Assumptions!$C$15,MAX(0,$B$10-O1830-M1831)))</f>
        <v>105.0261831</v>
      </c>
      <c r="M1831" s="0" t="n">
        <f aca="false">'Profiles 8760'!H1820</f>
        <v>231600</v>
      </c>
      <c r="N1831" s="0" t="n">
        <f aca="false">J1831+L1831</f>
        <v>105.0261831</v>
      </c>
      <c r="O1831" s="0" t="n">
        <f aca="false">O1830+N1831</f>
        <v>156818.586548781</v>
      </c>
      <c r="P1831" s="0" t="n">
        <f aca="false">MIN($B$5,P1830+K1831*$B$6-I1831)</f>
        <v>510.81</v>
      </c>
      <c r="Q1831" s="0" t="n">
        <f aca="false">MAX(0,F1831-H1831-K1831-L1831)</f>
        <v>0</v>
      </c>
    </row>
    <row r="1832" customFormat="false" ht="15" hidden="false" customHeight="false" outlineLevel="0" collapsed="false">
      <c r="A1832" s="0" t="n">
        <f aca="false">'Profiles 8760'!A1821</f>
        <v>1819</v>
      </c>
      <c r="B1832" s="0" t="n">
        <f aca="false">'Profiles 8760'!B1821</f>
        <v>3</v>
      </c>
      <c r="C1832" s="0" t="n">
        <f aca="false">'Profiles 8760'!E1821</f>
        <v>0</v>
      </c>
      <c r="D1832" s="0" t="n">
        <f aca="false">'Profiles 8760'!F1821</f>
        <v>0</v>
      </c>
      <c r="E1832" s="0" t="n">
        <f aca="false">'Profiles 8760'!G1821</f>
        <v>0.79888</v>
      </c>
      <c r="F1832" s="0" t="n">
        <f aca="false">D1832*Assumptions!$C$11*$B$7+E1832*Assumptions!$C$12*$B$8</f>
        <v>32.674192</v>
      </c>
      <c r="G1832" s="0" t="n">
        <f aca="false">C1832*Assumptions!$C$15</f>
        <v>0</v>
      </c>
      <c r="H1832" s="0" t="n">
        <f aca="false">MIN(F1832,G1832)</f>
        <v>0</v>
      </c>
      <c r="I1832" s="0" t="n">
        <f aca="false">IF(C1832=1,MIN(G1832-H1832,Assumptions!$C$13,P1831),0)</f>
        <v>0</v>
      </c>
      <c r="J1832" s="0" t="n">
        <f aca="false">H1832+I1832</f>
        <v>0</v>
      </c>
      <c r="K1832" s="0" t="n">
        <f aca="false">MIN(IF(C1832=1,F1832-H1832,F1832),Assumptions!$C$13,MAX(0,($B$5-P1831)/$B$6))</f>
        <v>0</v>
      </c>
      <c r="L1832" s="0" t="n">
        <f aca="false">IF(C1832=1,0,MIN(F1832-K1832,Assumptions!$C$15,MAX(0,$B$10-O1831-M1832)))</f>
        <v>32.674192</v>
      </c>
      <c r="M1832" s="0" t="n">
        <f aca="false">'Profiles 8760'!H1821</f>
        <v>231600</v>
      </c>
      <c r="N1832" s="0" t="n">
        <f aca="false">J1832+L1832</f>
        <v>32.674192</v>
      </c>
      <c r="O1832" s="0" t="n">
        <f aca="false">O1831+N1832</f>
        <v>156851.260740781</v>
      </c>
      <c r="P1832" s="0" t="n">
        <f aca="false">MIN($B$5,P1831+K1832*$B$6-I1832)</f>
        <v>510.81</v>
      </c>
      <c r="Q1832" s="0" t="n">
        <f aca="false">MAX(0,F1832-H1832-K1832-L1832)</f>
        <v>0</v>
      </c>
    </row>
    <row r="1833" customFormat="false" ht="15" hidden="false" customHeight="false" outlineLevel="0" collapsed="false">
      <c r="A1833" s="0" t="n">
        <f aca="false">'Profiles 8760'!A1822</f>
        <v>1820</v>
      </c>
      <c r="B1833" s="0" t="n">
        <f aca="false">'Profiles 8760'!B1822</f>
        <v>3</v>
      </c>
      <c r="C1833" s="0" t="n">
        <f aca="false">'Profiles 8760'!E1822</f>
        <v>1</v>
      </c>
      <c r="D1833" s="0" t="n">
        <f aca="false">'Profiles 8760'!F1822</f>
        <v>0</v>
      </c>
      <c r="E1833" s="0" t="n">
        <f aca="false">'Profiles 8760'!G1822</f>
        <v>0.90807</v>
      </c>
      <c r="F1833" s="0" t="n">
        <f aca="false">D1833*Assumptions!$C$11*$B$7+E1833*Assumptions!$C$12*$B$8</f>
        <v>37.140063</v>
      </c>
      <c r="G1833" s="0" t="n">
        <f aca="false">C1833*Assumptions!$C$15</f>
        <v>200</v>
      </c>
      <c r="H1833" s="0" t="n">
        <f aca="false">MIN(F1833,G1833)</f>
        <v>37.140063</v>
      </c>
      <c r="I1833" s="0" t="n">
        <f aca="false">IF(C1833=1,MIN(G1833-H1833,Assumptions!$C$13,P1832),0)</f>
        <v>162.859937</v>
      </c>
      <c r="J1833" s="0" t="n">
        <f aca="false">H1833+I1833</f>
        <v>200</v>
      </c>
      <c r="K1833" s="0" t="n">
        <f aca="false">MIN(IF(C1833=1,F1833-H1833,F1833),Assumptions!$C$13,MAX(0,($B$5-P1832)/$B$6))</f>
        <v>0</v>
      </c>
      <c r="L1833" s="0" t="n">
        <f aca="false">IF(C1833=1,0,MIN(F1833-K1833,Assumptions!$C$15,MAX(0,$B$10-O1832-M1833)))</f>
        <v>0</v>
      </c>
      <c r="M1833" s="0" t="n">
        <f aca="false">'Profiles 8760'!H1822</f>
        <v>231400</v>
      </c>
      <c r="N1833" s="0" t="n">
        <f aca="false">J1833+L1833</f>
        <v>200</v>
      </c>
      <c r="O1833" s="0" t="n">
        <f aca="false">O1832+N1833</f>
        <v>157051.260740781</v>
      </c>
      <c r="P1833" s="0" t="n">
        <f aca="false">MIN($B$5,P1832+K1833*$B$6-I1833)</f>
        <v>347.950063</v>
      </c>
      <c r="Q1833" s="0" t="n">
        <f aca="false">MAX(0,F1833-H1833-K1833-L1833)</f>
        <v>0</v>
      </c>
    </row>
    <row r="1834" customFormat="false" ht="15" hidden="false" customHeight="false" outlineLevel="0" collapsed="false">
      <c r="A1834" s="0" t="n">
        <f aca="false">'Profiles 8760'!A1823</f>
        <v>1821</v>
      </c>
      <c r="B1834" s="0" t="n">
        <f aca="false">'Profiles 8760'!B1823</f>
        <v>3</v>
      </c>
      <c r="C1834" s="0" t="n">
        <f aca="false">'Profiles 8760'!E1823</f>
        <v>1</v>
      </c>
      <c r="D1834" s="0" t="n">
        <f aca="false">'Profiles 8760'!F1823</f>
        <v>0</v>
      </c>
      <c r="E1834" s="0" t="n">
        <f aca="false">'Profiles 8760'!G1823</f>
        <v>0.798216</v>
      </c>
      <c r="F1834" s="0" t="n">
        <f aca="false">D1834*Assumptions!$C$11*$B$7+E1834*Assumptions!$C$12*$B$8</f>
        <v>32.6470344</v>
      </c>
      <c r="G1834" s="0" t="n">
        <f aca="false">C1834*Assumptions!$C$15</f>
        <v>200</v>
      </c>
      <c r="H1834" s="0" t="n">
        <f aca="false">MIN(F1834,G1834)</f>
        <v>32.6470344</v>
      </c>
      <c r="I1834" s="0" t="n">
        <f aca="false">IF(C1834=1,MIN(G1834-H1834,Assumptions!$C$13,P1833),0)</f>
        <v>167.3529656</v>
      </c>
      <c r="J1834" s="0" t="n">
        <f aca="false">H1834+I1834</f>
        <v>200</v>
      </c>
      <c r="K1834" s="0" t="n">
        <f aca="false">MIN(IF(C1834=1,F1834-H1834,F1834),Assumptions!$C$13,MAX(0,($B$5-P1833)/$B$6))</f>
        <v>0</v>
      </c>
      <c r="L1834" s="0" t="n">
        <f aca="false">IF(C1834=1,0,MIN(F1834-K1834,Assumptions!$C$15,MAX(0,$B$10-O1833-M1834)))</f>
        <v>0</v>
      </c>
      <c r="M1834" s="0" t="n">
        <f aca="false">'Profiles 8760'!H1823</f>
        <v>231200</v>
      </c>
      <c r="N1834" s="0" t="n">
        <f aca="false">J1834+L1834</f>
        <v>200</v>
      </c>
      <c r="O1834" s="0" t="n">
        <f aca="false">O1833+N1834</f>
        <v>157251.260740781</v>
      </c>
      <c r="P1834" s="0" t="n">
        <f aca="false">MIN($B$5,P1833+K1834*$B$6-I1834)</f>
        <v>180.5970974</v>
      </c>
      <c r="Q1834" s="0" t="n">
        <f aca="false">MAX(0,F1834-H1834-K1834-L1834)</f>
        <v>0</v>
      </c>
    </row>
    <row r="1835" customFormat="false" ht="15" hidden="false" customHeight="false" outlineLevel="0" collapsed="false">
      <c r="A1835" s="0" t="n">
        <f aca="false">'Profiles 8760'!A1824</f>
        <v>1822</v>
      </c>
      <c r="B1835" s="0" t="n">
        <f aca="false">'Profiles 8760'!B1824</f>
        <v>3</v>
      </c>
      <c r="C1835" s="0" t="n">
        <f aca="false">'Profiles 8760'!E1824</f>
        <v>0</v>
      </c>
      <c r="D1835" s="0" t="n">
        <f aca="false">'Profiles 8760'!F1824</f>
        <v>0</v>
      </c>
      <c r="E1835" s="0" t="n">
        <f aca="false">'Profiles 8760'!G1824</f>
        <v>0.615362</v>
      </c>
      <c r="F1835" s="0" t="n">
        <f aca="false">D1835*Assumptions!$C$11*$B$7+E1835*Assumptions!$C$12*$B$8</f>
        <v>25.1683058</v>
      </c>
      <c r="G1835" s="0" t="n">
        <f aca="false">C1835*Assumptions!$C$15</f>
        <v>0</v>
      </c>
      <c r="H1835" s="0" t="n">
        <f aca="false">MIN(F1835,G1835)</f>
        <v>0</v>
      </c>
      <c r="I1835" s="0" t="n">
        <f aca="false">IF(C1835=1,MIN(G1835-H1835,Assumptions!$C$13,P1834),0)</f>
        <v>0</v>
      </c>
      <c r="J1835" s="0" t="n">
        <f aca="false">H1835+I1835</f>
        <v>0</v>
      </c>
      <c r="K1835" s="0" t="n">
        <f aca="false">MIN(IF(C1835=1,F1835-H1835,F1835),Assumptions!$C$13,MAX(0,($B$5-P1834)/$B$6))</f>
        <v>25.1683058</v>
      </c>
      <c r="L1835" s="0" t="n">
        <f aca="false">IF(C1835=1,0,MIN(F1835-K1835,Assumptions!$C$15,MAX(0,$B$10-O1834-M1835)))</f>
        <v>0</v>
      </c>
      <c r="M1835" s="0" t="n">
        <f aca="false">'Profiles 8760'!H1824</f>
        <v>231200</v>
      </c>
      <c r="N1835" s="0" t="n">
        <f aca="false">J1835+L1835</f>
        <v>0</v>
      </c>
      <c r="O1835" s="0" t="n">
        <f aca="false">O1834+N1835</f>
        <v>157251.260740781</v>
      </c>
      <c r="P1835" s="0" t="n">
        <f aca="false">MIN($B$5,P1834+K1835*$B$6-I1835)</f>
        <v>202.41298486744</v>
      </c>
      <c r="Q1835" s="0" t="n">
        <f aca="false">MAX(0,F1835-H1835-K1835-L1835)</f>
        <v>0</v>
      </c>
    </row>
    <row r="1836" customFormat="false" ht="15" hidden="false" customHeight="false" outlineLevel="0" collapsed="false">
      <c r="A1836" s="0" t="n">
        <f aca="false">'Profiles 8760'!A1825</f>
        <v>1823</v>
      </c>
      <c r="B1836" s="0" t="n">
        <f aca="false">'Profiles 8760'!B1825</f>
        <v>3</v>
      </c>
      <c r="C1836" s="0" t="n">
        <f aca="false">'Profiles 8760'!E1825</f>
        <v>0</v>
      </c>
      <c r="D1836" s="0" t="n">
        <f aca="false">'Profiles 8760'!F1825</f>
        <v>0</v>
      </c>
      <c r="E1836" s="0" t="n">
        <f aca="false">'Profiles 8760'!G1825</f>
        <v>0.769595</v>
      </c>
      <c r="F1836" s="0" t="n">
        <f aca="false">D1836*Assumptions!$C$11*$B$7+E1836*Assumptions!$C$12*$B$8</f>
        <v>31.4764355</v>
      </c>
      <c r="G1836" s="0" t="n">
        <f aca="false">C1836*Assumptions!$C$15</f>
        <v>0</v>
      </c>
      <c r="H1836" s="0" t="n">
        <f aca="false">MIN(F1836,G1836)</f>
        <v>0</v>
      </c>
      <c r="I1836" s="0" t="n">
        <f aca="false">IF(C1836=1,MIN(G1836-H1836,Assumptions!$C$13,P1835),0)</f>
        <v>0</v>
      </c>
      <c r="J1836" s="0" t="n">
        <f aca="false">H1836+I1836</f>
        <v>0</v>
      </c>
      <c r="K1836" s="0" t="n">
        <f aca="false">MIN(IF(C1836=1,F1836-H1836,F1836),Assumptions!$C$13,MAX(0,($B$5-P1835)/$B$6))</f>
        <v>31.4764355</v>
      </c>
      <c r="L1836" s="0" t="n">
        <f aca="false">IF(C1836=1,0,MIN(F1836-K1836,Assumptions!$C$15,MAX(0,$B$10-O1835-M1836)))</f>
        <v>0</v>
      </c>
      <c r="M1836" s="0" t="n">
        <f aca="false">'Profiles 8760'!H1825</f>
        <v>231200</v>
      </c>
      <c r="N1836" s="0" t="n">
        <f aca="false">J1836+L1836</f>
        <v>0</v>
      </c>
      <c r="O1836" s="0" t="n">
        <f aca="false">O1835+N1836</f>
        <v>157251.260740781</v>
      </c>
      <c r="P1836" s="0" t="n">
        <f aca="false">MIN($B$5,P1835+K1836*$B$6-I1836)</f>
        <v>229.69675915884</v>
      </c>
      <c r="Q1836" s="0" t="n">
        <f aca="false">MAX(0,F1836-H1836-K1836-L1836)</f>
        <v>0</v>
      </c>
    </row>
    <row r="1837" customFormat="false" ht="15" hidden="false" customHeight="false" outlineLevel="0" collapsed="false">
      <c r="A1837" s="0" t="n">
        <f aca="false">'Profiles 8760'!A1826</f>
        <v>1824</v>
      </c>
      <c r="B1837" s="0" t="n">
        <f aca="false">'Profiles 8760'!B1826</f>
        <v>3</v>
      </c>
      <c r="C1837" s="0" t="n">
        <f aca="false">'Profiles 8760'!E1826</f>
        <v>0</v>
      </c>
      <c r="D1837" s="0" t="n">
        <f aca="false">'Profiles 8760'!F1826</f>
        <v>0</v>
      </c>
      <c r="E1837" s="0" t="n">
        <f aca="false">'Profiles 8760'!G1826</f>
        <v>0.602099</v>
      </c>
      <c r="F1837" s="0" t="n">
        <f aca="false">D1837*Assumptions!$C$11*$B$7+E1837*Assumptions!$C$12*$B$8</f>
        <v>24.6258491</v>
      </c>
      <c r="G1837" s="0" t="n">
        <f aca="false">C1837*Assumptions!$C$15</f>
        <v>0</v>
      </c>
      <c r="H1837" s="0" t="n">
        <f aca="false">MIN(F1837,G1837)</f>
        <v>0</v>
      </c>
      <c r="I1837" s="0" t="n">
        <f aca="false">IF(C1837=1,MIN(G1837-H1837,Assumptions!$C$13,P1836),0)</f>
        <v>0</v>
      </c>
      <c r="J1837" s="0" t="n">
        <f aca="false">H1837+I1837</f>
        <v>0</v>
      </c>
      <c r="K1837" s="0" t="n">
        <f aca="false">MIN(IF(C1837=1,F1837-H1837,F1837),Assumptions!$C$13,MAX(0,($B$5-P1836)/$B$6))</f>
        <v>24.6258491</v>
      </c>
      <c r="L1837" s="0" t="n">
        <f aca="false">IF(C1837=1,0,MIN(F1837-K1837,Assumptions!$C$15,MAX(0,$B$10-O1836-M1837)))</f>
        <v>0</v>
      </c>
      <c r="M1837" s="0" t="n">
        <f aca="false">'Profiles 8760'!H1826</f>
        <v>231200</v>
      </c>
      <c r="N1837" s="0" t="n">
        <f aca="false">J1837+L1837</f>
        <v>0</v>
      </c>
      <c r="O1837" s="0" t="n">
        <f aca="false">O1836+N1837</f>
        <v>157251.260740781</v>
      </c>
      <c r="P1837" s="0" t="n">
        <f aca="false">MIN($B$5,P1836+K1837*$B$6-I1837)</f>
        <v>251.04244515872</v>
      </c>
      <c r="Q1837" s="0" t="n">
        <f aca="false">MAX(0,F1837-H1837-K1837-L1837)</f>
        <v>0</v>
      </c>
    </row>
    <row r="1838" customFormat="false" ht="15" hidden="false" customHeight="false" outlineLevel="0" collapsed="false">
      <c r="A1838" s="0" t="n">
        <f aca="false">'Profiles 8760'!A1827</f>
        <v>1825</v>
      </c>
      <c r="B1838" s="0" t="n">
        <f aca="false">'Profiles 8760'!B1827</f>
        <v>3</v>
      </c>
      <c r="C1838" s="0" t="n">
        <f aca="false">'Profiles 8760'!E1827</f>
        <v>0</v>
      </c>
      <c r="D1838" s="0" t="n">
        <f aca="false">'Profiles 8760'!F1827</f>
        <v>0</v>
      </c>
      <c r="E1838" s="0" t="n">
        <f aca="false">'Profiles 8760'!G1827</f>
        <v>0.608841</v>
      </c>
      <c r="F1838" s="0" t="n">
        <f aca="false">D1838*Assumptions!$C$11*$B$7+E1838*Assumptions!$C$12*$B$8</f>
        <v>24.9015969</v>
      </c>
      <c r="G1838" s="0" t="n">
        <f aca="false">C1838*Assumptions!$C$15</f>
        <v>0</v>
      </c>
      <c r="H1838" s="0" t="n">
        <f aca="false">MIN(F1838,G1838)</f>
        <v>0</v>
      </c>
      <c r="I1838" s="0" t="n">
        <f aca="false">IF(C1838=1,MIN(G1838-H1838,Assumptions!$C$13,P1837),0)</f>
        <v>0</v>
      </c>
      <c r="J1838" s="0" t="n">
        <f aca="false">H1838+I1838</f>
        <v>0</v>
      </c>
      <c r="K1838" s="0" t="n">
        <f aca="false">MIN(IF(C1838=1,F1838-H1838,F1838),Assumptions!$C$13,MAX(0,($B$5-P1837)/$B$6))</f>
        <v>24.9015969</v>
      </c>
      <c r="L1838" s="0" t="n">
        <f aca="false">IF(C1838=1,0,MIN(F1838-K1838,Assumptions!$C$15,MAX(0,$B$10-O1837-M1838)))</f>
        <v>0</v>
      </c>
      <c r="M1838" s="0" t="n">
        <f aca="false">'Profiles 8760'!H1827</f>
        <v>231200</v>
      </c>
      <c r="N1838" s="0" t="n">
        <f aca="false">J1838+L1838</f>
        <v>0</v>
      </c>
      <c r="O1838" s="0" t="n">
        <f aca="false">O1837+N1838</f>
        <v>157251.260740781</v>
      </c>
      <c r="P1838" s="0" t="n">
        <f aca="false">MIN($B$5,P1837+K1838*$B$6-I1838)</f>
        <v>272.62714935164</v>
      </c>
      <c r="Q1838" s="0" t="n">
        <f aca="false">MAX(0,F1838-H1838-K1838-L1838)</f>
        <v>0</v>
      </c>
    </row>
    <row r="1839" customFormat="false" ht="15" hidden="false" customHeight="false" outlineLevel="0" collapsed="false">
      <c r="A1839" s="0" t="n">
        <f aca="false">'Profiles 8760'!A1828</f>
        <v>1826</v>
      </c>
      <c r="B1839" s="0" t="n">
        <f aca="false">'Profiles 8760'!B1828</f>
        <v>3</v>
      </c>
      <c r="C1839" s="0" t="n">
        <f aca="false">'Profiles 8760'!E1828</f>
        <v>0</v>
      </c>
      <c r="D1839" s="0" t="n">
        <f aca="false">'Profiles 8760'!F1828</f>
        <v>0</v>
      </c>
      <c r="E1839" s="0" t="n">
        <f aca="false">'Profiles 8760'!G1828</f>
        <v>0.850026</v>
      </c>
      <c r="F1839" s="0" t="n">
        <f aca="false">D1839*Assumptions!$C$11*$B$7+E1839*Assumptions!$C$12*$B$8</f>
        <v>34.7660634</v>
      </c>
      <c r="G1839" s="0" t="n">
        <f aca="false">C1839*Assumptions!$C$15</f>
        <v>0</v>
      </c>
      <c r="H1839" s="0" t="n">
        <f aca="false">MIN(F1839,G1839)</f>
        <v>0</v>
      </c>
      <c r="I1839" s="0" t="n">
        <f aca="false">IF(C1839=1,MIN(G1839-H1839,Assumptions!$C$13,P1838),0)</f>
        <v>0</v>
      </c>
      <c r="J1839" s="0" t="n">
        <f aca="false">H1839+I1839</f>
        <v>0</v>
      </c>
      <c r="K1839" s="0" t="n">
        <f aca="false">MIN(IF(C1839=1,F1839-H1839,F1839),Assumptions!$C$13,MAX(0,($B$5-P1838)/$B$6))</f>
        <v>34.7660634</v>
      </c>
      <c r="L1839" s="0" t="n">
        <f aca="false">IF(C1839=1,0,MIN(F1839-K1839,Assumptions!$C$15,MAX(0,$B$10-O1838-M1839)))</f>
        <v>0</v>
      </c>
      <c r="M1839" s="0" t="n">
        <f aca="false">'Profiles 8760'!H1828</f>
        <v>231200</v>
      </c>
      <c r="N1839" s="0" t="n">
        <f aca="false">J1839+L1839</f>
        <v>0</v>
      </c>
      <c r="O1839" s="0" t="n">
        <f aca="false">O1838+N1839</f>
        <v>157251.260740781</v>
      </c>
      <c r="P1839" s="0" t="n">
        <f aca="false">MIN($B$5,P1838+K1839*$B$6-I1839)</f>
        <v>302.76237310676</v>
      </c>
      <c r="Q1839" s="0" t="n">
        <f aca="false">MAX(0,F1839-H1839-K1839-L1839)</f>
        <v>0</v>
      </c>
    </row>
    <row r="1840" customFormat="false" ht="15" hidden="false" customHeight="false" outlineLevel="0" collapsed="false">
      <c r="A1840" s="0" t="n">
        <f aca="false">'Profiles 8760'!A1829</f>
        <v>1827</v>
      </c>
      <c r="B1840" s="0" t="n">
        <f aca="false">'Profiles 8760'!B1829</f>
        <v>3</v>
      </c>
      <c r="C1840" s="0" t="n">
        <f aca="false">'Profiles 8760'!E1829</f>
        <v>0</v>
      </c>
      <c r="D1840" s="0" t="n">
        <f aca="false">'Profiles 8760'!F1829</f>
        <v>0</v>
      </c>
      <c r="E1840" s="0" t="n">
        <f aca="false">'Profiles 8760'!G1829</f>
        <v>0.636951</v>
      </c>
      <c r="F1840" s="0" t="n">
        <f aca="false">D1840*Assumptions!$C$11*$B$7+E1840*Assumptions!$C$12*$B$8</f>
        <v>26.0512959</v>
      </c>
      <c r="G1840" s="0" t="n">
        <f aca="false">C1840*Assumptions!$C$15</f>
        <v>0</v>
      </c>
      <c r="H1840" s="0" t="n">
        <f aca="false">MIN(F1840,G1840)</f>
        <v>0</v>
      </c>
      <c r="I1840" s="0" t="n">
        <f aca="false">IF(C1840=1,MIN(G1840-H1840,Assumptions!$C$13,P1839),0)</f>
        <v>0</v>
      </c>
      <c r="J1840" s="0" t="n">
        <f aca="false">H1840+I1840</f>
        <v>0</v>
      </c>
      <c r="K1840" s="0" t="n">
        <f aca="false">MIN(IF(C1840=1,F1840-H1840,F1840),Assumptions!$C$13,MAX(0,($B$5-P1839)/$B$6))</f>
        <v>26.0512959</v>
      </c>
      <c r="L1840" s="0" t="n">
        <f aca="false">IF(C1840=1,0,MIN(F1840-K1840,Assumptions!$C$15,MAX(0,$B$10-O1839-M1840)))</f>
        <v>0</v>
      </c>
      <c r="M1840" s="0" t="n">
        <f aca="false">'Profiles 8760'!H1829</f>
        <v>231200</v>
      </c>
      <c r="N1840" s="0" t="n">
        <f aca="false">J1840+L1840</f>
        <v>0</v>
      </c>
      <c r="O1840" s="0" t="n">
        <f aca="false">O1839+N1840</f>
        <v>157251.260740781</v>
      </c>
      <c r="P1840" s="0" t="n">
        <f aca="false">MIN($B$5,P1839+K1840*$B$6-I1840)</f>
        <v>325.34363639288</v>
      </c>
      <c r="Q1840" s="0" t="n">
        <f aca="false">MAX(0,F1840-H1840-K1840-L1840)</f>
        <v>0</v>
      </c>
    </row>
    <row r="1841" customFormat="false" ht="15" hidden="false" customHeight="false" outlineLevel="0" collapsed="false">
      <c r="A1841" s="0" t="n">
        <f aca="false">'Profiles 8760'!A1830</f>
        <v>1828</v>
      </c>
      <c r="B1841" s="0" t="n">
        <f aca="false">'Profiles 8760'!B1830</f>
        <v>3</v>
      </c>
      <c r="C1841" s="0" t="n">
        <f aca="false">'Profiles 8760'!E1830</f>
        <v>0</v>
      </c>
      <c r="D1841" s="0" t="n">
        <f aca="false">'Profiles 8760'!F1830</f>
        <v>0</v>
      </c>
      <c r="E1841" s="0" t="n">
        <f aca="false">'Profiles 8760'!G1830</f>
        <v>0.879291</v>
      </c>
      <c r="F1841" s="0" t="n">
        <f aca="false">D1841*Assumptions!$C$11*$B$7+E1841*Assumptions!$C$12*$B$8</f>
        <v>35.9630019</v>
      </c>
      <c r="G1841" s="0" t="n">
        <f aca="false">C1841*Assumptions!$C$15</f>
        <v>0</v>
      </c>
      <c r="H1841" s="0" t="n">
        <f aca="false">MIN(F1841,G1841)</f>
        <v>0</v>
      </c>
      <c r="I1841" s="0" t="n">
        <f aca="false">IF(C1841=1,MIN(G1841-H1841,Assumptions!$C$13,P1840),0)</f>
        <v>0</v>
      </c>
      <c r="J1841" s="0" t="n">
        <f aca="false">H1841+I1841</f>
        <v>0</v>
      </c>
      <c r="K1841" s="0" t="n">
        <f aca="false">MIN(IF(C1841=1,F1841-H1841,F1841),Assumptions!$C$13,MAX(0,($B$5-P1840)/$B$6))</f>
        <v>35.9630019</v>
      </c>
      <c r="L1841" s="0" t="n">
        <f aca="false">IF(C1841=1,0,MIN(F1841-K1841,Assumptions!$C$15,MAX(0,$B$10-O1840-M1841)))</f>
        <v>0</v>
      </c>
      <c r="M1841" s="0" t="n">
        <f aca="false">'Profiles 8760'!H1830</f>
        <v>231200</v>
      </c>
      <c r="N1841" s="0" t="n">
        <f aca="false">J1841+L1841</f>
        <v>0</v>
      </c>
      <c r="O1841" s="0" t="n">
        <f aca="false">O1840+N1841</f>
        <v>157251.260740781</v>
      </c>
      <c r="P1841" s="0" t="n">
        <f aca="false">MIN($B$5,P1840+K1841*$B$6-I1841)</f>
        <v>356.5163664398</v>
      </c>
      <c r="Q1841" s="0" t="n">
        <f aca="false">MAX(0,F1841-H1841-K1841-L1841)</f>
        <v>0</v>
      </c>
    </row>
    <row r="1842" customFormat="false" ht="15" hidden="false" customHeight="false" outlineLevel="0" collapsed="false">
      <c r="A1842" s="0" t="n">
        <f aca="false">'Profiles 8760'!A1831</f>
        <v>1829</v>
      </c>
      <c r="B1842" s="0" t="n">
        <f aca="false">'Profiles 8760'!B1831</f>
        <v>3</v>
      </c>
      <c r="C1842" s="0" t="n">
        <f aca="false">'Profiles 8760'!E1831</f>
        <v>0</v>
      </c>
      <c r="D1842" s="0" t="n">
        <f aca="false">'Profiles 8760'!F1831</f>
        <v>0</v>
      </c>
      <c r="E1842" s="0" t="n">
        <f aca="false">'Profiles 8760'!G1831</f>
        <v>0.628379</v>
      </c>
      <c r="F1842" s="0" t="n">
        <f aca="false">D1842*Assumptions!$C$11*$B$7+E1842*Assumptions!$C$12*$B$8</f>
        <v>25.7007011</v>
      </c>
      <c r="G1842" s="0" t="n">
        <f aca="false">C1842*Assumptions!$C$15</f>
        <v>0</v>
      </c>
      <c r="H1842" s="0" t="n">
        <f aca="false">MIN(F1842,G1842)</f>
        <v>0</v>
      </c>
      <c r="I1842" s="0" t="n">
        <f aca="false">IF(C1842=1,MIN(G1842-H1842,Assumptions!$C$13,P1841),0)</f>
        <v>0</v>
      </c>
      <c r="J1842" s="0" t="n">
        <f aca="false">H1842+I1842</f>
        <v>0</v>
      </c>
      <c r="K1842" s="0" t="n">
        <f aca="false">MIN(IF(C1842=1,F1842-H1842,F1842),Assumptions!$C$13,MAX(0,($B$5-P1841)/$B$6))</f>
        <v>25.7007011</v>
      </c>
      <c r="L1842" s="0" t="n">
        <f aca="false">IF(C1842=1,0,MIN(F1842-K1842,Assumptions!$C$15,MAX(0,$B$10-O1841-M1842)))</f>
        <v>0</v>
      </c>
      <c r="M1842" s="0" t="n">
        <f aca="false">'Profiles 8760'!H1831</f>
        <v>231200</v>
      </c>
      <c r="N1842" s="0" t="n">
        <f aca="false">J1842+L1842</f>
        <v>0</v>
      </c>
      <c r="O1842" s="0" t="n">
        <f aca="false">O1841+N1842</f>
        <v>157251.260740781</v>
      </c>
      <c r="P1842" s="0" t="n">
        <f aca="false">MIN($B$5,P1841+K1842*$B$6-I1842)</f>
        <v>378.79373415328</v>
      </c>
      <c r="Q1842" s="0" t="n">
        <f aca="false">MAX(0,F1842-H1842-K1842-L1842)</f>
        <v>0</v>
      </c>
    </row>
    <row r="1843" customFormat="false" ht="15" hidden="false" customHeight="false" outlineLevel="0" collapsed="false">
      <c r="A1843" s="0" t="n">
        <f aca="false">'Profiles 8760'!A1832</f>
        <v>1830</v>
      </c>
      <c r="B1843" s="0" t="n">
        <f aca="false">'Profiles 8760'!B1832</f>
        <v>3</v>
      </c>
      <c r="C1843" s="0" t="n">
        <f aca="false">'Profiles 8760'!E1832</f>
        <v>0</v>
      </c>
      <c r="D1843" s="0" t="n">
        <f aca="false">'Profiles 8760'!F1832</f>
        <v>0</v>
      </c>
      <c r="E1843" s="0" t="n">
        <f aca="false">'Profiles 8760'!G1832</f>
        <v>0.692691</v>
      </c>
      <c r="F1843" s="0" t="n">
        <f aca="false">D1843*Assumptions!$C$11*$B$7+E1843*Assumptions!$C$12*$B$8</f>
        <v>28.3310619</v>
      </c>
      <c r="G1843" s="0" t="n">
        <f aca="false">C1843*Assumptions!$C$15</f>
        <v>0</v>
      </c>
      <c r="H1843" s="0" t="n">
        <f aca="false">MIN(F1843,G1843)</f>
        <v>0</v>
      </c>
      <c r="I1843" s="0" t="n">
        <f aca="false">IF(C1843=1,MIN(G1843-H1843,Assumptions!$C$13,P1842),0)</f>
        <v>0</v>
      </c>
      <c r="J1843" s="0" t="n">
        <f aca="false">H1843+I1843</f>
        <v>0</v>
      </c>
      <c r="K1843" s="0" t="n">
        <f aca="false">MIN(IF(C1843=1,F1843-H1843,F1843),Assumptions!$C$13,MAX(0,($B$5-P1842)/$B$6))</f>
        <v>28.3310619</v>
      </c>
      <c r="L1843" s="0" t="n">
        <f aca="false">IF(C1843=1,0,MIN(F1843-K1843,Assumptions!$C$15,MAX(0,$B$10-O1842-M1843)))</f>
        <v>0</v>
      </c>
      <c r="M1843" s="0" t="n">
        <f aca="false">'Profiles 8760'!H1832</f>
        <v>231200</v>
      </c>
      <c r="N1843" s="0" t="n">
        <f aca="false">J1843+L1843</f>
        <v>0</v>
      </c>
      <c r="O1843" s="0" t="n">
        <f aca="false">O1842+N1843</f>
        <v>157251.260740781</v>
      </c>
      <c r="P1843" s="0" t="n">
        <f aca="false">MIN($B$5,P1842+K1843*$B$6-I1843)</f>
        <v>403.3510986082</v>
      </c>
      <c r="Q1843" s="0" t="n">
        <f aca="false">MAX(0,F1843-H1843-K1843-L1843)</f>
        <v>0</v>
      </c>
    </row>
    <row r="1844" customFormat="false" ht="15" hidden="false" customHeight="false" outlineLevel="0" collapsed="false">
      <c r="A1844" s="0" t="n">
        <f aca="false">'Profiles 8760'!A1833</f>
        <v>1831</v>
      </c>
      <c r="B1844" s="0" t="n">
        <f aca="false">'Profiles 8760'!B1833</f>
        <v>3</v>
      </c>
      <c r="C1844" s="0" t="n">
        <f aca="false">'Profiles 8760'!E1833</f>
        <v>0</v>
      </c>
      <c r="D1844" s="0" t="n">
        <f aca="false">'Profiles 8760'!F1833</f>
        <v>0</v>
      </c>
      <c r="E1844" s="0" t="n">
        <f aca="false">'Profiles 8760'!G1833</f>
        <v>0.457895</v>
      </c>
      <c r="F1844" s="0" t="n">
        <f aca="false">D1844*Assumptions!$C$11*$B$7+E1844*Assumptions!$C$12*$B$8</f>
        <v>18.7279055</v>
      </c>
      <c r="G1844" s="0" t="n">
        <f aca="false">C1844*Assumptions!$C$15</f>
        <v>0</v>
      </c>
      <c r="H1844" s="0" t="n">
        <f aca="false">MIN(F1844,G1844)</f>
        <v>0</v>
      </c>
      <c r="I1844" s="0" t="n">
        <f aca="false">IF(C1844=1,MIN(G1844-H1844,Assumptions!$C$13,P1843),0)</f>
        <v>0</v>
      </c>
      <c r="J1844" s="0" t="n">
        <f aca="false">H1844+I1844</f>
        <v>0</v>
      </c>
      <c r="K1844" s="0" t="n">
        <f aca="false">MIN(IF(C1844=1,F1844-H1844,F1844),Assumptions!$C$13,MAX(0,($B$5-P1843)/$B$6))</f>
        <v>18.7279055</v>
      </c>
      <c r="L1844" s="0" t="n">
        <f aca="false">IF(C1844=1,0,MIN(F1844-K1844,Assumptions!$C$15,MAX(0,$B$10-O1843-M1844)))</f>
        <v>0</v>
      </c>
      <c r="M1844" s="0" t="n">
        <f aca="false">'Profiles 8760'!H1833</f>
        <v>231200</v>
      </c>
      <c r="N1844" s="0" t="n">
        <f aca="false">J1844+L1844</f>
        <v>0</v>
      </c>
      <c r="O1844" s="0" t="n">
        <f aca="false">O1843+N1844</f>
        <v>157251.260740781</v>
      </c>
      <c r="P1844" s="0" t="n">
        <f aca="false">MIN($B$5,P1843+K1844*$B$6-I1844)</f>
        <v>419.5844470956</v>
      </c>
      <c r="Q1844" s="0" t="n">
        <f aca="false">MAX(0,F1844-H1844-K1844-L1844)</f>
        <v>0</v>
      </c>
    </row>
    <row r="1845" customFormat="false" ht="15" hidden="false" customHeight="false" outlineLevel="0" collapsed="false">
      <c r="A1845" s="0" t="n">
        <f aca="false">'Profiles 8760'!A1834</f>
        <v>1832</v>
      </c>
      <c r="B1845" s="0" t="n">
        <f aca="false">'Profiles 8760'!B1834</f>
        <v>3</v>
      </c>
      <c r="C1845" s="0" t="n">
        <f aca="false">'Profiles 8760'!E1834</f>
        <v>1</v>
      </c>
      <c r="D1845" s="0" t="n">
        <f aca="false">'Profiles 8760'!F1834</f>
        <v>0.239014</v>
      </c>
      <c r="E1845" s="0" t="n">
        <f aca="false">'Profiles 8760'!G1834</f>
        <v>0.372157</v>
      </c>
      <c r="F1845" s="0" t="n">
        <f aca="false">D1845*Assumptions!$C$11*$B$7+E1845*Assumptions!$C$12*$B$8</f>
        <v>84.2484645</v>
      </c>
      <c r="G1845" s="0" t="n">
        <f aca="false">C1845*Assumptions!$C$15</f>
        <v>200</v>
      </c>
      <c r="H1845" s="0" t="n">
        <f aca="false">MIN(F1845,G1845)</f>
        <v>84.2484645</v>
      </c>
      <c r="I1845" s="0" t="n">
        <f aca="false">IF(C1845=1,MIN(G1845-H1845,Assumptions!$C$13,P1844),0)</f>
        <v>115.7515355</v>
      </c>
      <c r="J1845" s="0" t="n">
        <f aca="false">H1845+I1845</f>
        <v>200</v>
      </c>
      <c r="K1845" s="0" t="n">
        <f aca="false">MIN(IF(C1845=1,F1845-H1845,F1845),Assumptions!$C$13,MAX(0,($B$5-P1844)/$B$6))</f>
        <v>0</v>
      </c>
      <c r="L1845" s="0" t="n">
        <f aca="false">IF(C1845=1,0,MIN(F1845-K1845,Assumptions!$C$15,MAX(0,$B$10-O1844-M1845)))</f>
        <v>0</v>
      </c>
      <c r="M1845" s="0" t="n">
        <f aca="false">'Profiles 8760'!H1834</f>
        <v>231000</v>
      </c>
      <c r="N1845" s="0" t="n">
        <f aca="false">J1845+L1845</f>
        <v>200</v>
      </c>
      <c r="O1845" s="0" t="n">
        <f aca="false">O1844+N1845</f>
        <v>157451.260740781</v>
      </c>
      <c r="P1845" s="0" t="n">
        <f aca="false">MIN($B$5,P1844+K1845*$B$6-I1845)</f>
        <v>303.8329115956</v>
      </c>
      <c r="Q1845" s="0" t="n">
        <f aca="false">MAX(0,F1845-H1845-K1845-L1845)</f>
        <v>0</v>
      </c>
    </row>
    <row r="1846" customFormat="false" ht="15" hidden="false" customHeight="false" outlineLevel="0" collapsed="false">
      <c r="A1846" s="0" t="n">
        <f aca="false">'Profiles 8760'!A1835</f>
        <v>1833</v>
      </c>
      <c r="B1846" s="0" t="n">
        <f aca="false">'Profiles 8760'!B1835</f>
        <v>3</v>
      </c>
      <c r="C1846" s="0" t="n">
        <f aca="false">'Profiles 8760'!E1835</f>
        <v>1</v>
      </c>
      <c r="D1846" s="0" t="n">
        <f aca="false">'Profiles 8760'!F1835</f>
        <v>0.581416</v>
      </c>
      <c r="E1846" s="0" t="n">
        <f aca="false">'Profiles 8760'!G1835</f>
        <v>0.475231</v>
      </c>
      <c r="F1846" s="0" t="n">
        <f aca="false">D1846*Assumptions!$C$11*$B$7+E1846*Assumptions!$C$12*$B$8</f>
        <v>187.3498887</v>
      </c>
      <c r="G1846" s="0" t="n">
        <f aca="false">C1846*Assumptions!$C$15</f>
        <v>200</v>
      </c>
      <c r="H1846" s="0" t="n">
        <f aca="false">MIN(F1846,G1846)</f>
        <v>187.3498887</v>
      </c>
      <c r="I1846" s="0" t="n">
        <f aca="false">IF(C1846=1,MIN(G1846-H1846,Assumptions!$C$13,P1845),0)</f>
        <v>12.6501113</v>
      </c>
      <c r="J1846" s="0" t="n">
        <f aca="false">H1846+I1846</f>
        <v>200</v>
      </c>
      <c r="K1846" s="0" t="n">
        <f aca="false">MIN(IF(C1846=1,F1846-H1846,F1846),Assumptions!$C$13,MAX(0,($B$5-P1845)/$B$6))</f>
        <v>0</v>
      </c>
      <c r="L1846" s="0" t="n">
        <f aca="false">IF(C1846=1,0,MIN(F1846-K1846,Assumptions!$C$15,MAX(0,$B$10-O1845-M1846)))</f>
        <v>0</v>
      </c>
      <c r="M1846" s="0" t="n">
        <f aca="false">'Profiles 8760'!H1835</f>
        <v>230800</v>
      </c>
      <c r="N1846" s="0" t="n">
        <f aca="false">J1846+L1846</f>
        <v>200</v>
      </c>
      <c r="O1846" s="0" t="n">
        <f aca="false">O1845+N1846</f>
        <v>157651.260740781</v>
      </c>
      <c r="P1846" s="0" t="n">
        <f aca="false">MIN($B$5,P1845+K1846*$B$6-I1846)</f>
        <v>291.1828002956</v>
      </c>
      <c r="Q1846" s="0" t="n">
        <f aca="false">MAX(0,F1846-H1846-K1846-L1846)</f>
        <v>0</v>
      </c>
    </row>
    <row r="1847" customFormat="false" ht="15" hidden="false" customHeight="false" outlineLevel="0" collapsed="false">
      <c r="A1847" s="0" t="n">
        <f aca="false">'Profiles 8760'!A1836</f>
        <v>1834</v>
      </c>
      <c r="B1847" s="0" t="n">
        <f aca="false">'Profiles 8760'!B1836</f>
        <v>3</v>
      </c>
      <c r="C1847" s="0" t="n">
        <f aca="false">'Profiles 8760'!E1836</f>
        <v>0</v>
      </c>
      <c r="D1847" s="0" t="n">
        <f aca="false">'Profiles 8760'!F1836</f>
        <v>0.928287</v>
      </c>
      <c r="E1847" s="0" t="n">
        <f aca="false">'Profiles 8760'!G1836</f>
        <v>0.625888</v>
      </c>
      <c r="F1847" s="0" t="n">
        <f aca="false">D1847*Assumptions!$C$11*$B$7+E1847*Assumptions!$C$12*$B$8</f>
        <v>293.6881048</v>
      </c>
      <c r="G1847" s="0" t="n">
        <f aca="false">C1847*Assumptions!$C$15</f>
        <v>0</v>
      </c>
      <c r="H1847" s="0" t="n">
        <f aca="false">MIN(F1847,G1847)</f>
        <v>0</v>
      </c>
      <c r="I1847" s="0" t="n">
        <f aca="false">IF(C1847=1,MIN(G1847-H1847,Assumptions!$C$13,P1846),0)</f>
        <v>0</v>
      </c>
      <c r="J1847" s="0" t="n">
        <f aca="false">H1847+I1847</f>
        <v>0</v>
      </c>
      <c r="K1847" s="0" t="n">
        <f aca="false">MIN(IF(C1847=1,F1847-H1847,F1847),Assumptions!$C$13,MAX(0,($B$5-P1846)/$B$6))</f>
        <v>180</v>
      </c>
      <c r="L1847" s="0" t="n">
        <f aca="false">IF(C1847=1,0,MIN(F1847-K1847,Assumptions!$C$15,MAX(0,$B$10-O1846-M1847)))</f>
        <v>113.6881048</v>
      </c>
      <c r="M1847" s="0" t="n">
        <f aca="false">'Profiles 8760'!H1836</f>
        <v>230800</v>
      </c>
      <c r="N1847" s="0" t="n">
        <f aca="false">J1847+L1847</f>
        <v>113.6881048</v>
      </c>
      <c r="O1847" s="0" t="n">
        <f aca="false">O1846+N1847</f>
        <v>157764.948845581</v>
      </c>
      <c r="P1847" s="0" t="n">
        <f aca="false">MIN($B$5,P1846+K1847*$B$6-I1847)</f>
        <v>447.2068002956</v>
      </c>
      <c r="Q1847" s="0" t="n">
        <f aca="false">MAX(0,F1847-H1847-K1847-L1847)</f>
        <v>0</v>
      </c>
    </row>
    <row r="1848" customFormat="false" ht="15" hidden="false" customHeight="false" outlineLevel="0" collapsed="false">
      <c r="A1848" s="0" t="n">
        <f aca="false">'Profiles 8760'!A1837</f>
        <v>1835</v>
      </c>
      <c r="B1848" s="0" t="n">
        <f aca="false">'Profiles 8760'!B1837</f>
        <v>3</v>
      </c>
      <c r="C1848" s="0" t="n">
        <f aca="false">'Profiles 8760'!E1837</f>
        <v>0</v>
      </c>
      <c r="D1848" s="0" t="n">
        <f aca="false">'Profiles 8760'!F1837</f>
        <v>1</v>
      </c>
      <c r="E1848" s="0" t="n">
        <f aca="false">'Profiles 8760'!G1837</f>
        <v>0.606893</v>
      </c>
      <c r="F1848" s="0" t="n">
        <f aca="false">D1848*Assumptions!$C$11*$B$7+E1848*Assumptions!$C$12*$B$8</f>
        <v>313.6219237</v>
      </c>
      <c r="G1848" s="0" t="n">
        <f aca="false">C1848*Assumptions!$C$15</f>
        <v>0</v>
      </c>
      <c r="H1848" s="0" t="n">
        <f aca="false">MIN(F1848,G1848)</f>
        <v>0</v>
      </c>
      <c r="I1848" s="0" t="n">
        <f aca="false">IF(C1848=1,MIN(G1848-H1848,Assumptions!$C$13,P1847),0)</f>
        <v>0</v>
      </c>
      <c r="J1848" s="0" t="n">
        <f aca="false">H1848+I1848</f>
        <v>0</v>
      </c>
      <c r="K1848" s="0" t="n">
        <f aca="false">MIN(IF(C1848=1,F1848-H1848,F1848),Assumptions!$C$13,MAX(0,($B$5-P1847)/$B$6))</f>
        <v>73.3770185791416</v>
      </c>
      <c r="L1848" s="0" t="n">
        <f aca="false">IF(C1848=1,0,MIN(F1848-K1848,Assumptions!$C$15,MAX(0,$B$10-O1847-M1848)))</f>
        <v>200</v>
      </c>
      <c r="M1848" s="0" t="n">
        <f aca="false">'Profiles 8760'!H1837</f>
        <v>230800</v>
      </c>
      <c r="N1848" s="0" t="n">
        <f aca="false">J1848+L1848</f>
        <v>200</v>
      </c>
      <c r="O1848" s="0" t="n">
        <f aca="false">O1847+N1848</f>
        <v>157964.948845581</v>
      </c>
      <c r="P1848" s="0" t="n">
        <f aca="false">MIN($B$5,P1847+K1848*$B$6-I1848)</f>
        <v>510.81</v>
      </c>
      <c r="Q1848" s="0" t="n">
        <f aca="false">MAX(0,F1848-H1848-K1848-L1848)</f>
        <v>40.2449051208584</v>
      </c>
    </row>
    <row r="1849" customFormat="false" ht="15" hidden="false" customHeight="false" outlineLevel="0" collapsed="false">
      <c r="A1849" s="0" t="n">
        <f aca="false">'Profiles 8760'!A1838</f>
        <v>1836</v>
      </c>
      <c r="B1849" s="0" t="n">
        <f aca="false">'Profiles 8760'!B1838</f>
        <v>3</v>
      </c>
      <c r="C1849" s="0" t="n">
        <f aca="false">'Profiles 8760'!E1838</f>
        <v>0</v>
      </c>
      <c r="D1849" s="0" t="n">
        <f aca="false">'Profiles 8760'!F1838</f>
        <v>1</v>
      </c>
      <c r="E1849" s="0" t="n">
        <f aca="false">'Profiles 8760'!G1838</f>
        <v>0.42211</v>
      </c>
      <c r="F1849" s="0" t="n">
        <f aca="false">D1849*Assumptions!$C$11*$B$7+E1849*Assumptions!$C$12*$B$8</f>
        <v>306.064299</v>
      </c>
      <c r="G1849" s="0" t="n">
        <f aca="false">C1849*Assumptions!$C$15</f>
        <v>0</v>
      </c>
      <c r="H1849" s="0" t="n">
        <f aca="false">MIN(F1849,G1849)</f>
        <v>0</v>
      </c>
      <c r="I1849" s="0" t="n">
        <f aca="false">IF(C1849=1,MIN(G1849-H1849,Assumptions!$C$13,P1848),0)</f>
        <v>0</v>
      </c>
      <c r="J1849" s="0" t="n">
        <f aca="false">H1849+I1849</f>
        <v>0</v>
      </c>
      <c r="K1849" s="0" t="n">
        <f aca="false">MIN(IF(C1849=1,F1849-H1849,F1849),Assumptions!$C$13,MAX(0,($B$5-P1848)/$B$6))</f>
        <v>0</v>
      </c>
      <c r="L1849" s="0" t="n">
        <f aca="false">IF(C1849=1,0,MIN(F1849-K1849,Assumptions!$C$15,MAX(0,$B$10-O1848-M1849)))</f>
        <v>200</v>
      </c>
      <c r="M1849" s="0" t="n">
        <f aca="false">'Profiles 8760'!H1838</f>
        <v>230800</v>
      </c>
      <c r="N1849" s="0" t="n">
        <f aca="false">J1849+L1849</f>
        <v>200</v>
      </c>
      <c r="O1849" s="0" t="n">
        <f aca="false">O1848+N1849</f>
        <v>158164.948845581</v>
      </c>
      <c r="P1849" s="0" t="n">
        <f aca="false">MIN($B$5,P1848+K1849*$B$6-I1849)</f>
        <v>510.81</v>
      </c>
      <c r="Q1849" s="0" t="n">
        <f aca="false">MAX(0,F1849-H1849-K1849-L1849)</f>
        <v>106.064299</v>
      </c>
    </row>
    <row r="1850" customFormat="false" ht="15" hidden="false" customHeight="false" outlineLevel="0" collapsed="false">
      <c r="A1850" s="0" t="n">
        <f aca="false">'Profiles 8760'!A1839</f>
        <v>1837</v>
      </c>
      <c r="B1850" s="0" t="n">
        <f aca="false">'Profiles 8760'!B1839</f>
        <v>3</v>
      </c>
      <c r="C1850" s="0" t="n">
        <f aca="false">'Profiles 8760'!E1839</f>
        <v>0</v>
      </c>
      <c r="D1850" s="0" t="n">
        <f aca="false">'Profiles 8760'!F1839</f>
        <v>1</v>
      </c>
      <c r="E1850" s="0" t="n">
        <f aca="false">'Profiles 8760'!G1839</f>
        <v>0.401834</v>
      </c>
      <c r="F1850" s="0" t="n">
        <f aca="false">D1850*Assumptions!$C$11*$B$7+E1850*Assumptions!$C$12*$B$8</f>
        <v>305.2350106</v>
      </c>
      <c r="G1850" s="0" t="n">
        <f aca="false">C1850*Assumptions!$C$15</f>
        <v>0</v>
      </c>
      <c r="H1850" s="0" t="n">
        <f aca="false">MIN(F1850,G1850)</f>
        <v>0</v>
      </c>
      <c r="I1850" s="0" t="n">
        <f aca="false">IF(C1850=1,MIN(G1850-H1850,Assumptions!$C$13,P1849),0)</f>
        <v>0</v>
      </c>
      <c r="J1850" s="0" t="n">
        <f aca="false">H1850+I1850</f>
        <v>0</v>
      </c>
      <c r="K1850" s="0" t="n">
        <f aca="false">MIN(IF(C1850=1,F1850-H1850,F1850),Assumptions!$C$13,MAX(0,($B$5-P1849)/$B$6))</f>
        <v>0</v>
      </c>
      <c r="L1850" s="0" t="n">
        <f aca="false">IF(C1850=1,0,MIN(F1850-K1850,Assumptions!$C$15,MAX(0,$B$10-O1849-M1850)))</f>
        <v>200</v>
      </c>
      <c r="M1850" s="0" t="n">
        <f aca="false">'Profiles 8760'!H1839</f>
        <v>230800</v>
      </c>
      <c r="N1850" s="0" t="n">
        <f aca="false">J1850+L1850</f>
        <v>200</v>
      </c>
      <c r="O1850" s="0" t="n">
        <f aca="false">O1849+N1850</f>
        <v>158364.948845581</v>
      </c>
      <c r="P1850" s="0" t="n">
        <f aca="false">MIN($B$5,P1849+K1850*$B$6-I1850)</f>
        <v>510.81</v>
      </c>
      <c r="Q1850" s="0" t="n">
        <f aca="false">MAX(0,F1850-H1850-K1850-L1850)</f>
        <v>105.2350106</v>
      </c>
    </row>
    <row r="1851" customFormat="false" ht="15" hidden="false" customHeight="false" outlineLevel="0" collapsed="false">
      <c r="A1851" s="0" t="n">
        <f aca="false">'Profiles 8760'!A1840</f>
        <v>1838</v>
      </c>
      <c r="B1851" s="0" t="n">
        <f aca="false">'Profiles 8760'!B1840</f>
        <v>3</v>
      </c>
      <c r="C1851" s="0" t="n">
        <f aca="false">'Profiles 8760'!E1840</f>
        <v>0</v>
      </c>
      <c r="D1851" s="0" t="n">
        <f aca="false">'Profiles 8760'!F1840</f>
        <v>1</v>
      </c>
      <c r="E1851" s="0" t="n">
        <f aca="false">'Profiles 8760'!G1840</f>
        <v>0.434852</v>
      </c>
      <c r="F1851" s="0" t="n">
        <f aca="false">D1851*Assumptions!$C$11*$B$7+E1851*Assumptions!$C$12*$B$8</f>
        <v>306.5854468</v>
      </c>
      <c r="G1851" s="0" t="n">
        <f aca="false">C1851*Assumptions!$C$15</f>
        <v>0</v>
      </c>
      <c r="H1851" s="0" t="n">
        <f aca="false">MIN(F1851,G1851)</f>
        <v>0</v>
      </c>
      <c r="I1851" s="0" t="n">
        <f aca="false">IF(C1851=1,MIN(G1851-H1851,Assumptions!$C$13,P1850),0)</f>
        <v>0</v>
      </c>
      <c r="J1851" s="0" t="n">
        <f aca="false">H1851+I1851</f>
        <v>0</v>
      </c>
      <c r="K1851" s="0" t="n">
        <f aca="false">MIN(IF(C1851=1,F1851-H1851,F1851),Assumptions!$C$13,MAX(0,($B$5-P1850)/$B$6))</f>
        <v>0</v>
      </c>
      <c r="L1851" s="0" t="n">
        <f aca="false">IF(C1851=1,0,MIN(F1851-K1851,Assumptions!$C$15,MAX(0,$B$10-O1850-M1851)))</f>
        <v>200</v>
      </c>
      <c r="M1851" s="0" t="n">
        <f aca="false">'Profiles 8760'!H1840</f>
        <v>230800</v>
      </c>
      <c r="N1851" s="0" t="n">
        <f aca="false">J1851+L1851</f>
        <v>200</v>
      </c>
      <c r="O1851" s="0" t="n">
        <f aca="false">O1850+N1851</f>
        <v>158564.948845581</v>
      </c>
      <c r="P1851" s="0" t="n">
        <f aca="false">MIN($B$5,P1850+K1851*$B$6-I1851)</f>
        <v>510.81</v>
      </c>
      <c r="Q1851" s="0" t="n">
        <f aca="false">MAX(0,F1851-H1851-K1851-L1851)</f>
        <v>106.5854468</v>
      </c>
    </row>
    <row r="1852" customFormat="false" ht="15" hidden="false" customHeight="false" outlineLevel="0" collapsed="false">
      <c r="A1852" s="0" t="n">
        <f aca="false">'Profiles 8760'!A1841</f>
        <v>1839</v>
      </c>
      <c r="B1852" s="0" t="n">
        <f aca="false">'Profiles 8760'!B1841</f>
        <v>3</v>
      </c>
      <c r="C1852" s="0" t="n">
        <f aca="false">'Profiles 8760'!E1841</f>
        <v>0</v>
      </c>
      <c r="D1852" s="0" t="n">
        <f aca="false">'Profiles 8760'!F1841</f>
        <v>1</v>
      </c>
      <c r="E1852" s="0" t="n">
        <f aca="false">'Profiles 8760'!G1841</f>
        <v>0.310059</v>
      </c>
      <c r="F1852" s="0" t="n">
        <f aca="false">D1852*Assumptions!$C$11*$B$7+E1852*Assumptions!$C$12*$B$8</f>
        <v>301.4814131</v>
      </c>
      <c r="G1852" s="0" t="n">
        <f aca="false">C1852*Assumptions!$C$15</f>
        <v>0</v>
      </c>
      <c r="H1852" s="0" t="n">
        <f aca="false">MIN(F1852,G1852)</f>
        <v>0</v>
      </c>
      <c r="I1852" s="0" t="n">
        <f aca="false">IF(C1852=1,MIN(G1852-H1852,Assumptions!$C$13,P1851),0)</f>
        <v>0</v>
      </c>
      <c r="J1852" s="0" t="n">
        <f aca="false">H1852+I1852</f>
        <v>0</v>
      </c>
      <c r="K1852" s="0" t="n">
        <f aca="false">MIN(IF(C1852=1,F1852-H1852,F1852),Assumptions!$C$13,MAX(0,($B$5-P1851)/$B$6))</f>
        <v>0</v>
      </c>
      <c r="L1852" s="0" t="n">
        <f aca="false">IF(C1852=1,0,MIN(F1852-K1852,Assumptions!$C$15,MAX(0,$B$10-O1851-M1852)))</f>
        <v>200</v>
      </c>
      <c r="M1852" s="0" t="n">
        <f aca="false">'Profiles 8760'!H1841</f>
        <v>230800</v>
      </c>
      <c r="N1852" s="0" t="n">
        <f aca="false">J1852+L1852</f>
        <v>200</v>
      </c>
      <c r="O1852" s="0" t="n">
        <f aca="false">O1851+N1852</f>
        <v>158764.948845581</v>
      </c>
      <c r="P1852" s="0" t="n">
        <f aca="false">MIN($B$5,P1851+K1852*$B$6-I1852)</f>
        <v>510.81</v>
      </c>
      <c r="Q1852" s="0" t="n">
        <f aca="false">MAX(0,F1852-H1852-K1852-L1852)</f>
        <v>101.4814131</v>
      </c>
    </row>
    <row r="1853" customFormat="false" ht="15" hidden="false" customHeight="false" outlineLevel="0" collapsed="false">
      <c r="A1853" s="0" t="n">
        <f aca="false">'Profiles 8760'!A1842</f>
        <v>1840</v>
      </c>
      <c r="B1853" s="0" t="n">
        <f aca="false">'Profiles 8760'!B1842</f>
        <v>3</v>
      </c>
      <c r="C1853" s="0" t="n">
        <f aca="false">'Profiles 8760'!E1842</f>
        <v>0</v>
      </c>
      <c r="D1853" s="0" t="n">
        <f aca="false">'Profiles 8760'!F1842</f>
        <v>0.928287</v>
      </c>
      <c r="E1853" s="0" t="n">
        <f aca="false">'Profiles 8760'!G1842</f>
        <v>0.357827</v>
      </c>
      <c r="F1853" s="0" t="n">
        <f aca="false">D1853*Assumptions!$C$11*$B$7+E1853*Assumptions!$C$12*$B$8</f>
        <v>282.7244099</v>
      </c>
      <c r="G1853" s="0" t="n">
        <f aca="false">C1853*Assumptions!$C$15</f>
        <v>0</v>
      </c>
      <c r="H1853" s="0" t="n">
        <f aca="false">MIN(F1853,G1853)</f>
        <v>0</v>
      </c>
      <c r="I1853" s="0" t="n">
        <f aca="false">IF(C1853=1,MIN(G1853-H1853,Assumptions!$C$13,P1852),0)</f>
        <v>0</v>
      </c>
      <c r="J1853" s="0" t="n">
        <f aca="false">H1853+I1853</f>
        <v>0</v>
      </c>
      <c r="K1853" s="0" t="n">
        <f aca="false">MIN(IF(C1853=1,F1853-H1853,F1853),Assumptions!$C$13,MAX(0,($B$5-P1852)/$B$6))</f>
        <v>0</v>
      </c>
      <c r="L1853" s="0" t="n">
        <f aca="false">IF(C1853=1,0,MIN(F1853-K1853,Assumptions!$C$15,MAX(0,$B$10-O1852-M1853)))</f>
        <v>200</v>
      </c>
      <c r="M1853" s="0" t="n">
        <f aca="false">'Profiles 8760'!H1842</f>
        <v>230800</v>
      </c>
      <c r="N1853" s="0" t="n">
        <f aca="false">J1853+L1853</f>
        <v>200</v>
      </c>
      <c r="O1853" s="0" t="n">
        <f aca="false">O1852+N1853</f>
        <v>158964.948845581</v>
      </c>
      <c r="P1853" s="0" t="n">
        <f aca="false">MIN($B$5,P1852+K1853*$B$6-I1853)</f>
        <v>510.81</v>
      </c>
      <c r="Q1853" s="0" t="n">
        <f aca="false">MAX(0,F1853-H1853-K1853-L1853)</f>
        <v>82.7244099</v>
      </c>
    </row>
    <row r="1854" customFormat="false" ht="15" hidden="false" customHeight="false" outlineLevel="0" collapsed="false">
      <c r="A1854" s="0" t="n">
        <f aca="false">'Profiles 8760'!A1843</f>
        <v>1841</v>
      </c>
      <c r="B1854" s="0" t="n">
        <f aca="false">'Profiles 8760'!B1843</f>
        <v>3</v>
      </c>
      <c r="C1854" s="0" t="n">
        <f aca="false">'Profiles 8760'!E1843</f>
        <v>0</v>
      </c>
      <c r="D1854" s="0" t="n">
        <f aca="false">'Profiles 8760'!F1843</f>
        <v>0.581416</v>
      </c>
      <c r="E1854" s="0" t="n">
        <f aca="false">'Profiles 8760'!G1843</f>
        <v>0.275872</v>
      </c>
      <c r="F1854" s="0" t="n">
        <f aca="false">D1854*Assumptions!$C$11*$B$7+E1854*Assumptions!$C$12*$B$8</f>
        <v>179.1961056</v>
      </c>
      <c r="G1854" s="0" t="n">
        <f aca="false">C1854*Assumptions!$C$15</f>
        <v>0</v>
      </c>
      <c r="H1854" s="0" t="n">
        <f aca="false">MIN(F1854,G1854)</f>
        <v>0</v>
      </c>
      <c r="I1854" s="0" t="n">
        <f aca="false">IF(C1854=1,MIN(G1854-H1854,Assumptions!$C$13,P1853),0)</f>
        <v>0</v>
      </c>
      <c r="J1854" s="0" t="n">
        <f aca="false">H1854+I1854</f>
        <v>0</v>
      </c>
      <c r="K1854" s="0" t="n">
        <f aca="false">MIN(IF(C1854=1,F1854-H1854,F1854),Assumptions!$C$13,MAX(0,($B$5-P1853)/$B$6))</f>
        <v>0</v>
      </c>
      <c r="L1854" s="0" t="n">
        <f aca="false">IF(C1854=1,0,MIN(F1854-K1854,Assumptions!$C$15,MAX(0,$B$10-O1853-M1854)))</f>
        <v>179.1961056</v>
      </c>
      <c r="M1854" s="0" t="n">
        <f aca="false">'Profiles 8760'!H1843</f>
        <v>230800</v>
      </c>
      <c r="N1854" s="0" t="n">
        <f aca="false">J1854+L1854</f>
        <v>179.1961056</v>
      </c>
      <c r="O1854" s="0" t="n">
        <f aca="false">O1853+N1854</f>
        <v>159144.144951181</v>
      </c>
      <c r="P1854" s="0" t="n">
        <f aca="false">MIN($B$5,P1853+K1854*$B$6-I1854)</f>
        <v>510.81</v>
      </c>
      <c r="Q1854" s="0" t="n">
        <f aca="false">MAX(0,F1854-H1854-K1854-L1854)</f>
        <v>0</v>
      </c>
    </row>
    <row r="1855" customFormat="false" ht="15" hidden="false" customHeight="false" outlineLevel="0" collapsed="false">
      <c r="A1855" s="0" t="n">
        <f aca="false">'Profiles 8760'!A1844</f>
        <v>1842</v>
      </c>
      <c r="B1855" s="0" t="n">
        <f aca="false">'Profiles 8760'!B1844</f>
        <v>3</v>
      </c>
      <c r="C1855" s="0" t="n">
        <f aca="false">'Profiles 8760'!E1844</f>
        <v>0</v>
      </c>
      <c r="D1855" s="0" t="n">
        <f aca="false">'Profiles 8760'!F1844</f>
        <v>0.239014</v>
      </c>
      <c r="E1855" s="0" t="n">
        <f aca="false">'Profiles 8760'!G1844</f>
        <v>0.280722</v>
      </c>
      <c r="F1855" s="0" t="n">
        <f aca="false">D1855*Assumptions!$C$11*$B$7+E1855*Assumptions!$C$12*$B$8</f>
        <v>80.508773</v>
      </c>
      <c r="G1855" s="0" t="n">
        <f aca="false">C1855*Assumptions!$C$15</f>
        <v>0</v>
      </c>
      <c r="H1855" s="0" t="n">
        <f aca="false">MIN(F1855,G1855)</f>
        <v>0</v>
      </c>
      <c r="I1855" s="0" t="n">
        <f aca="false">IF(C1855=1,MIN(G1855-H1855,Assumptions!$C$13,P1854),0)</f>
        <v>0</v>
      </c>
      <c r="J1855" s="0" t="n">
        <f aca="false">H1855+I1855</f>
        <v>0</v>
      </c>
      <c r="K1855" s="0" t="n">
        <f aca="false">MIN(IF(C1855=1,F1855-H1855,F1855),Assumptions!$C$13,MAX(0,($B$5-P1854)/$B$6))</f>
        <v>0</v>
      </c>
      <c r="L1855" s="0" t="n">
        <f aca="false">IF(C1855=1,0,MIN(F1855-K1855,Assumptions!$C$15,MAX(0,$B$10-O1854-M1855)))</f>
        <v>80.508773</v>
      </c>
      <c r="M1855" s="0" t="n">
        <f aca="false">'Profiles 8760'!H1844</f>
        <v>230800</v>
      </c>
      <c r="N1855" s="0" t="n">
        <f aca="false">J1855+L1855</f>
        <v>80.508773</v>
      </c>
      <c r="O1855" s="0" t="n">
        <f aca="false">O1854+N1855</f>
        <v>159224.653724181</v>
      </c>
      <c r="P1855" s="0" t="n">
        <f aca="false">MIN($B$5,P1854+K1855*$B$6-I1855)</f>
        <v>510.81</v>
      </c>
      <c r="Q1855" s="0" t="n">
        <f aca="false">MAX(0,F1855-H1855-K1855-L1855)</f>
        <v>0</v>
      </c>
    </row>
    <row r="1856" customFormat="false" ht="15" hidden="false" customHeight="false" outlineLevel="0" collapsed="false">
      <c r="A1856" s="0" t="n">
        <f aca="false">'Profiles 8760'!A1845</f>
        <v>1843</v>
      </c>
      <c r="B1856" s="0" t="n">
        <f aca="false">'Profiles 8760'!B1845</f>
        <v>3</v>
      </c>
      <c r="C1856" s="0" t="n">
        <f aca="false">'Profiles 8760'!E1845</f>
        <v>0</v>
      </c>
      <c r="D1856" s="0" t="n">
        <f aca="false">'Profiles 8760'!F1845</f>
        <v>0</v>
      </c>
      <c r="E1856" s="0" t="n">
        <f aca="false">'Profiles 8760'!G1845</f>
        <v>0.428693</v>
      </c>
      <c r="F1856" s="0" t="n">
        <f aca="false">D1856*Assumptions!$C$11*$B$7+E1856*Assumptions!$C$12*$B$8</f>
        <v>17.5335437</v>
      </c>
      <c r="G1856" s="0" t="n">
        <f aca="false">C1856*Assumptions!$C$15</f>
        <v>0</v>
      </c>
      <c r="H1856" s="0" t="n">
        <f aca="false">MIN(F1856,G1856)</f>
        <v>0</v>
      </c>
      <c r="I1856" s="0" t="n">
        <f aca="false">IF(C1856=1,MIN(G1856-H1856,Assumptions!$C$13,P1855),0)</f>
        <v>0</v>
      </c>
      <c r="J1856" s="0" t="n">
        <f aca="false">H1856+I1856</f>
        <v>0</v>
      </c>
      <c r="K1856" s="0" t="n">
        <f aca="false">MIN(IF(C1856=1,F1856-H1856,F1856),Assumptions!$C$13,MAX(0,($B$5-P1855)/$B$6))</f>
        <v>0</v>
      </c>
      <c r="L1856" s="0" t="n">
        <f aca="false">IF(C1856=1,0,MIN(F1856-K1856,Assumptions!$C$15,MAX(0,$B$10-O1855-M1856)))</f>
        <v>17.5335437</v>
      </c>
      <c r="M1856" s="0" t="n">
        <f aca="false">'Profiles 8760'!H1845</f>
        <v>230800</v>
      </c>
      <c r="N1856" s="0" t="n">
        <f aca="false">J1856+L1856</f>
        <v>17.5335437</v>
      </c>
      <c r="O1856" s="0" t="n">
        <f aca="false">O1855+N1856</f>
        <v>159242.187267881</v>
      </c>
      <c r="P1856" s="0" t="n">
        <f aca="false">MIN($B$5,P1855+K1856*$B$6-I1856)</f>
        <v>510.81</v>
      </c>
      <c r="Q1856" s="0" t="n">
        <f aca="false">MAX(0,F1856-H1856-K1856-L1856)</f>
        <v>0</v>
      </c>
    </row>
    <row r="1857" customFormat="false" ht="15" hidden="false" customHeight="false" outlineLevel="0" collapsed="false">
      <c r="A1857" s="0" t="n">
        <f aca="false">'Profiles 8760'!A1846</f>
        <v>1844</v>
      </c>
      <c r="B1857" s="0" t="n">
        <f aca="false">'Profiles 8760'!B1846</f>
        <v>3</v>
      </c>
      <c r="C1857" s="0" t="n">
        <f aca="false">'Profiles 8760'!E1846</f>
        <v>1</v>
      </c>
      <c r="D1857" s="0" t="n">
        <f aca="false">'Profiles 8760'!F1846</f>
        <v>0</v>
      </c>
      <c r="E1857" s="0" t="n">
        <f aca="false">'Profiles 8760'!G1846</f>
        <v>0.467429</v>
      </c>
      <c r="F1857" s="0" t="n">
        <f aca="false">D1857*Assumptions!$C$11*$B$7+E1857*Assumptions!$C$12*$B$8</f>
        <v>19.1178461</v>
      </c>
      <c r="G1857" s="0" t="n">
        <f aca="false">C1857*Assumptions!$C$15</f>
        <v>200</v>
      </c>
      <c r="H1857" s="0" t="n">
        <f aca="false">MIN(F1857,G1857)</f>
        <v>19.1178461</v>
      </c>
      <c r="I1857" s="0" t="n">
        <f aca="false">IF(C1857=1,MIN(G1857-H1857,Assumptions!$C$13,P1856),0)</f>
        <v>180</v>
      </c>
      <c r="J1857" s="0" t="n">
        <f aca="false">H1857+I1857</f>
        <v>199.1178461</v>
      </c>
      <c r="K1857" s="0" t="n">
        <f aca="false">MIN(IF(C1857=1,F1857-H1857,F1857),Assumptions!$C$13,MAX(0,($B$5-P1856)/$B$6))</f>
        <v>0</v>
      </c>
      <c r="L1857" s="0" t="n">
        <f aca="false">IF(C1857=1,0,MIN(F1857-K1857,Assumptions!$C$15,MAX(0,$B$10-O1856-M1857)))</f>
        <v>0</v>
      </c>
      <c r="M1857" s="0" t="n">
        <f aca="false">'Profiles 8760'!H1846</f>
        <v>230600</v>
      </c>
      <c r="N1857" s="0" t="n">
        <f aca="false">J1857+L1857</f>
        <v>199.1178461</v>
      </c>
      <c r="O1857" s="0" t="n">
        <f aca="false">O1856+N1857</f>
        <v>159441.305113981</v>
      </c>
      <c r="P1857" s="0" t="n">
        <f aca="false">MIN($B$5,P1856+K1857*$B$6-I1857)</f>
        <v>330.81</v>
      </c>
      <c r="Q1857" s="0" t="n">
        <f aca="false">MAX(0,F1857-H1857-K1857-L1857)</f>
        <v>0</v>
      </c>
    </row>
    <row r="1858" customFormat="false" ht="15" hidden="false" customHeight="false" outlineLevel="0" collapsed="false">
      <c r="A1858" s="0" t="n">
        <f aca="false">'Profiles 8760'!A1847</f>
        <v>1845</v>
      </c>
      <c r="B1858" s="0" t="n">
        <f aca="false">'Profiles 8760'!B1847</f>
        <v>3</v>
      </c>
      <c r="C1858" s="0" t="n">
        <f aca="false">'Profiles 8760'!E1847</f>
        <v>1</v>
      </c>
      <c r="D1858" s="0" t="n">
        <f aca="false">'Profiles 8760'!F1847</f>
        <v>0</v>
      </c>
      <c r="E1858" s="0" t="n">
        <f aca="false">'Profiles 8760'!G1847</f>
        <v>0.667165</v>
      </c>
      <c r="F1858" s="0" t="n">
        <f aca="false">D1858*Assumptions!$C$11*$B$7+E1858*Assumptions!$C$12*$B$8</f>
        <v>27.2870485</v>
      </c>
      <c r="G1858" s="0" t="n">
        <f aca="false">C1858*Assumptions!$C$15</f>
        <v>200</v>
      </c>
      <c r="H1858" s="0" t="n">
        <f aca="false">MIN(F1858,G1858)</f>
        <v>27.2870485</v>
      </c>
      <c r="I1858" s="0" t="n">
        <f aca="false">IF(C1858=1,MIN(G1858-H1858,Assumptions!$C$13,P1857),0)</f>
        <v>172.7129515</v>
      </c>
      <c r="J1858" s="0" t="n">
        <f aca="false">H1858+I1858</f>
        <v>200</v>
      </c>
      <c r="K1858" s="0" t="n">
        <f aca="false">MIN(IF(C1858=1,F1858-H1858,F1858),Assumptions!$C$13,MAX(0,($B$5-P1857)/$B$6))</f>
        <v>0</v>
      </c>
      <c r="L1858" s="0" t="n">
        <f aca="false">IF(C1858=1,0,MIN(F1858-K1858,Assumptions!$C$15,MAX(0,$B$10-O1857-M1858)))</f>
        <v>0</v>
      </c>
      <c r="M1858" s="0" t="n">
        <f aca="false">'Profiles 8760'!H1847</f>
        <v>230400</v>
      </c>
      <c r="N1858" s="0" t="n">
        <f aca="false">J1858+L1858</f>
        <v>200</v>
      </c>
      <c r="O1858" s="0" t="n">
        <f aca="false">O1857+N1858</f>
        <v>159641.305113981</v>
      </c>
      <c r="P1858" s="0" t="n">
        <f aca="false">MIN($B$5,P1857+K1858*$B$6-I1858)</f>
        <v>158.0970485</v>
      </c>
      <c r="Q1858" s="0" t="n">
        <f aca="false">MAX(0,F1858-H1858-K1858-L1858)</f>
        <v>0</v>
      </c>
    </row>
    <row r="1859" customFormat="false" ht="15" hidden="false" customHeight="false" outlineLevel="0" collapsed="false">
      <c r="A1859" s="0" t="n">
        <f aca="false">'Profiles 8760'!A1848</f>
        <v>1846</v>
      </c>
      <c r="B1859" s="0" t="n">
        <f aca="false">'Profiles 8760'!B1848</f>
        <v>3</v>
      </c>
      <c r="C1859" s="0" t="n">
        <f aca="false">'Profiles 8760'!E1848</f>
        <v>0</v>
      </c>
      <c r="D1859" s="0" t="n">
        <f aca="false">'Profiles 8760'!F1848</f>
        <v>0</v>
      </c>
      <c r="E1859" s="0" t="n">
        <f aca="false">'Profiles 8760'!G1848</f>
        <v>0.620376</v>
      </c>
      <c r="F1859" s="0" t="n">
        <f aca="false">D1859*Assumptions!$C$11*$B$7+E1859*Assumptions!$C$12*$B$8</f>
        <v>25.3733784</v>
      </c>
      <c r="G1859" s="0" t="n">
        <f aca="false">C1859*Assumptions!$C$15</f>
        <v>0</v>
      </c>
      <c r="H1859" s="0" t="n">
        <f aca="false">MIN(F1859,G1859)</f>
        <v>0</v>
      </c>
      <c r="I1859" s="0" t="n">
        <f aca="false">IF(C1859=1,MIN(G1859-H1859,Assumptions!$C$13,P1858),0)</f>
        <v>0</v>
      </c>
      <c r="J1859" s="0" t="n">
        <f aca="false">H1859+I1859</f>
        <v>0</v>
      </c>
      <c r="K1859" s="0" t="n">
        <f aca="false">MIN(IF(C1859=1,F1859-H1859,F1859),Assumptions!$C$13,MAX(0,($B$5-P1858)/$B$6))</f>
        <v>25.3733784</v>
      </c>
      <c r="L1859" s="0" t="n">
        <f aca="false">IF(C1859=1,0,MIN(F1859-K1859,Assumptions!$C$15,MAX(0,$B$10-O1858-M1859)))</f>
        <v>0</v>
      </c>
      <c r="M1859" s="0" t="n">
        <f aca="false">'Profiles 8760'!H1848</f>
        <v>230400</v>
      </c>
      <c r="N1859" s="0" t="n">
        <f aca="false">J1859+L1859</f>
        <v>0</v>
      </c>
      <c r="O1859" s="0" t="n">
        <f aca="false">O1858+N1859</f>
        <v>159641.305113981</v>
      </c>
      <c r="P1859" s="0" t="n">
        <f aca="false">MIN($B$5,P1858+K1859*$B$6-I1859)</f>
        <v>180.09069289712</v>
      </c>
      <c r="Q1859" s="0" t="n">
        <f aca="false">MAX(0,F1859-H1859-K1859-L1859)</f>
        <v>0</v>
      </c>
    </row>
    <row r="1860" customFormat="false" ht="15" hidden="false" customHeight="false" outlineLevel="0" collapsed="false">
      <c r="A1860" s="0" t="n">
        <f aca="false">'Profiles 8760'!A1849</f>
        <v>1847</v>
      </c>
      <c r="B1860" s="0" t="n">
        <f aca="false">'Profiles 8760'!B1849</f>
        <v>3</v>
      </c>
      <c r="C1860" s="0" t="n">
        <f aca="false">'Profiles 8760'!E1849</f>
        <v>0</v>
      </c>
      <c r="D1860" s="0" t="n">
        <f aca="false">'Profiles 8760'!F1849</f>
        <v>0</v>
      </c>
      <c r="E1860" s="0" t="n">
        <f aca="false">'Profiles 8760'!G1849</f>
        <v>0.468897</v>
      </c>
      <c r="F1860" s="0" t="n">
        <f aca="false">D1860*Assumptions!$C$11*$B$7+E1860*Assumptions!$C$12*$B$8</f>
        <v>19.1778873</v>
      </c>
      <c r="G1860" s="0" t="n">
        <f aca="false">C1860*Assumptions!$C$15</f>
        <v>0</v>
      </c>
      <c r="H1860" s="0" t="n">
        <f aca="false">MIN(F1860,G1860)</f>
        <v>0</v>
      </c>
      <c r="I1860" s="0" t="n">
        <f aca="false">IF(C1860=1,MIN(G1860-H1860,Assumptions!$C$13,P1859),0)</f>
        <v>0</v>
      </c>
      <c r="J1860" s="0" t="n">
        <f aca="false">H1860+I1860</f>
        <v>0</v>
      </c>
      <c r="K1860" s="0" t="n">
        <f aca="false">MIN(IF(C1860=1,F1860-H1860,F1860),Assumptions!$C$13,MAX(0,($B$5-P1859)/$B$6))</f>
        <v>19.1778873</v>
      </c>
      <c r="L1860" s="0" t="n">
        <f aca="false">IF(C1860=1,0,MIN(F1860-K1860,Assumptions!$C$15,MAX(0,$B$10-O1859-M1860)))</f>
        <v>0</v>
      </c>
      <c r="M1860" s="0" t="n">
        <f aca="false">'Profiles 8760'!H1849</f>
        <v>230400</v>
      </c>
      <c r="N1860" s="0" t="n">
        <f aca="false">J1860+L1860</f>
        <v>0</v>
      </c>
      <c r="O1860" s="0" t="n">
        <f aca="false">O1859+N1860</f>
        <v>159641.305113981</v>
      </c>
      <c r="P1860" s="0" t="n">
        <f aca="false">MIN($B$5,P1859+K1860*$B$6-I1860)</f>
        <v>196.71408560876</v>
      </c>
      <c r="Q1860" s="0" t="n">
        <f aca="false">MAX(0,F1860-H1860-K1860-L1860)</f>
        <v>0</v>
      </c>
    </row>
    <row r="1861" customFormat="false" ht="15" hidden="false" customHeight="false" outlineLevel="0" collapsed="false">
      <c r="A1861" s="0" t="n">
        <f aca="false">'Profiles 8760'!A1850</f>
        <v>1848</v>
      </c>
      <c r="B1861" s="0" t="n">
        <f aca="false">'Profiles 8760'!B1850</f>
        <v>3</v>
      </c>
      <c r="C1861" s="0" t="n">
        <f aca="false">'Profiles 8760'!E1850</f>
        <v>0</v>
      </c>
      <c r="D1861" s="0" t="n">
        <f aca="false">'Profiles 8760'!F1850</f>
        <v>0</v>
      </c>
      <c r="E1861" s="0" t="n">
        <f aca="false">'Profiles 8760'!G1850</f>
        <v>0.371522</v>
      </c>
      <c r="F1861" s="0" t="n">
        <f aca="false">D1861*Assumptions!$C$11*$B$7+E1861*Assumptions!$C$12*$B$8</f>
        <v>15.1952498</v>
      </c>
      <c r="G1861" s="0" t="n">
        <f aca="false">C1861*Assumptions!$C$15</f>
        <v>0</v>
      </c>
      <c r="H1861" s="0" t="n">
        <f aca="false">MIN(F1861,G1861)</f>
        <v>0</v>
      </c>
      <c r="I1861" s="0" t="n">
        <f aca="false">IF(C1861=1,MIN(G1861-H1861,Assumptions!$C$13,P1860),0)</f>
        <v>0</v>
      </c>
      <c r="J1861" s="0" t="n">
        <f aca="false">H1861+I1861</f>
        <v>0</v>
      </c>
      <c r="K1861" s="0" t="n">
        <f aca="false">MIN(IF(C1861=1,F1861-H1861,F1861),Assumptions!$C$13,MAX(0,($B$5-P1860)/$B$6))</f>
        <v>15.1952498</v>
      </c>
      <c r="L1861" s="0" t="n">
        <f aca="false">IF(C1861=1,0,MIN(F1861-K1861,Assumptions!$C$15,MAX(0,$B$10-O1860-M1861)))</f>
        <v>0</v>
      </c>
      <c r="M1861" s="0" t="n">
        <f aca="false">'Profiles 8760'!H1850</f>
        <v>230400</v>
      </c>
      <c r="N1861" s="0" t="n">
        <f aca="false">J1861+L1861</f>
        <v>0</v>
      </c>
      <c r="O1861" s="0" t="n">
        <f aca="false">O1860+N1861</f>
        <v>159641.305113981</v>
      </c>
      <c r="P1861" s="0" t="n">
        <f aca="false">MIN($B$5,P1860+K1861*$B$6-I1861)</f>
        <v>209.8853281354</v>
      </c>
      <c r="Q1861" s="0" t="n">
        <f aca="false">MAX(0,F1861-H1861-K1861-L1861)</f>
        <v>0</v>
      </c>
    </row>
    <row r="1862" customFormat="false" ht="15" hidden="false" customHeight="false" outlineLevel="0" collapsed="false">
      <c r="A1862" s="0" t="n">
        <f aca="false">'Profiles 8760'!A1851</f>
        <v>1849</v>
      </c>
      <c r="B1862" s="0" t="n">
        <f aca="false">'Profiles 8760'!B1851</f>
        <v>3</v>
      </c>
      <c r="C1862" s="0" t="n">
        <f aca="false">'Profiles 8760'!E1851</f>
        <v>0</v>
      </c>
      <c r="D1862" s="0" t="n">
        <f aca="false">'Profiles 8760'!F1851</f>
        <v>0</v>
      </c>
      <c r="E1862" s="0" t="n">
        <f aca="false">'Profiles 8760'!G1851</f>
        <v>0.352566</v>
      </c>
      <c r="F1862" s="0" t="n">
        <f aca="false">D1862*Assumptions!$C$11*$B$7+E1862*Assumptions!$C$12*$B$8</f>
        <v>14.4199494</v>
      </c>
      <c r="G1862" s="0" t="n">
        <f aca="false">C1862*Assumptions!$C$15</f>
        <v>0</v>
      </c>
      <c r="H1862" s="0" t="n">
        <f aca="false">MIN(F1862,G1862)</f>
        <v>0</v>
      </c>
      <c r="I1862" s="0" t="n">
        <f aca="false">IF(C1862=1,MIN(G1862-H1862,Assumptions!$C$13,P1861),0)</f>
        <v>0</v>
      </c>
      <c r="J1862" s="0" t="n">
        <f aca="false">H1862+I1862</f>
        <v>0</v>
      </c>
      <c r="K1862" s="0" t="n">
        <f aca="false">MIN(IF(C1862=1,F1862-H1862,F1862),Assumptions!$C$13,MAX(0,($B$5-P1861)/$B$6))</f>
        <v>14.4199494</v>
      </c>
      <c r="L1862" s="0" t="n">
        <f aca="false">IF(C1862=1,0,MIN(F1862-K1862,Assumptions!$C$15,MAX(0,$B$10-O1861-M1862)))</f>
        <v>0</v>
      </c>
      <c r="M1862" s="0" t="n">
        <f aca="false">'Profiles 8760'!H1851</f>
        <v>230400</v>
      </c>
      <c r="N1862" s="0" t="n">
        <f aca="false">J1862+L1862</f>
        <v>0</v>
      </c>
      <c r="O1862" s="0" t="n">
        <f aca="false">O1861+N1862</f>
        <v>159641.305113981</v>
      </c>
      <c r="P1862" s="0" t="n">
        <f aca="false">MIN($B$5,P1861+K1862*$B$6-I1862)</f>
        <v>222.38454027532</v>
      </c>
      <c r="Q1862" s="0" t="n">
        <f aca="false">MAX(0,F1862-H1862-K1862-L1862)</f>
        <v>0</v>
      </c>
    </row>
    <row r="1863" customFormat="false" ht="15" hidden="false" customHeight="false" outlineLevel="0" collapsed="false">
      <c r="A1863" s="0" t="n">
        <f aca="false">'Profiles 8760'!A1852</f>
        <v>1850</v>
      </c>
      <c r="B1863" s="0" t="n">
        <f aca="false">'Profiles 8760'!B1852</f>
        <v>3</v>
      </c>
      <c r="C1863" s="0" t="n">
        <f aca="false">'Profiles 8760'!E1852</f>
        <v>0</v>
      </c>
      <c r="D1863" s="0" t="n">
        <f aca="false">'Profiles 8760'!F1852</f>
        <v>0</v>
      </c>
      <c r="E1863" s="0" t="n">
        <f aca="false">'Profiles 8760'!G1852</f>
        <v>0.244453</v>
      </c>
      <c r="F1863" s="0" t="n">
        <f aca="false">D1863*Assumptions!$C$11*$B$7+E1863*Assumptions!$C$12*$B$8</f>
        <v>9.9981277</v>
      </c>
      <c r="G1863" s="0" t="n">
        <f aca="false">C1863*Assumptions!$C$15</f>
        <v>0</v>
      </c>
      <c r="H1863" s="0" t="n">
        <f aca="false">MIN(F1863,G1863)</f>
        <v>0</v>
      </c>
      <c r="I1863" s="0" t="n">
        <f aca="false">IF(C1863=1,MIN(G1863-H1863,Assumptions!$C$13,P1862),0)</f>
        <v>0</v>
      </c>
      <c r="J1863" s="0" t="n">
        <f aca="false">H1863+I1863</f>
        <v>0</v>
      </c>
      <c r="K1863" s="0" t="n">
        <f aca="false">MIN(IF(C1863=1,F1863-H1863,F1863),Assumptions!$C$13,MAX(0,($B$5-P1862)/$B$6))</f>
        <v>9.9981277</v>
      </c>
      <c r="L1863" s="0" t="n">
        <f aca="false">IF(C1863=1,0,MIN(F1863-K1863,Assumptions!$C$15,MAX(0,$B$10-O1862-M1863)))</f>
        <v>0</v>
      </c>
      <c r="M1863" s="0" t="n">
        <f aca="false">'Profiles 8760'!H1852</f>
        <v>230400</v>
      </c>
      <c r="N1863" s="0" t="n">
        <f aca="false">J1863+L1863</f>
        <v>0</v>
      </c>
      <c r="O1863" s="0" t="n">
        <f aca="false">O1862+N1863</f>
        <v>159641.305113981</v>
      </c>
      <c r="P1863" s="0" t="n">
        <f aca="false">MIN($B$5,P1862+K1863*$B$6-I1863)</f>
        <v>231.05091736568</v>
      </c>
      <c r="Q1863" s="0" t="n">
        <f aca="false">MAX(0,F1863-H1863-K1863-L1863)</f>
        <v>0</v>
      </c>
    </row>
    <row r="1864" customFormat="false" ht="15" hidden="false" customHeight="false" outlineLevel="0" collapsed="false">
      <c r="A1864" s="0" t="n">
        <f aca="false">'Profiles 8760'!A1853</f>
        <v>1851</v>
      </c>
      <c r="B1864" s="0" t="n">
        <f aca="false">'Profiles 8760'!B1853</f>
        <v>3</v>
      </c>
      <c r="C1864" s="0" t="n">
        <f aca="false">'Profiles 8760'!E1853</f>
        <v>0</v>
      </c>
      <c r="D1864" s="0" t="n">
        <f aca="false">'Profiles 8760'!F1853</f>
        <v>0</v>
      </c>
      <c r="E1864" s="0" t="n">
        <f aca="false">'Profiles 8760'!G1853</f>
        <v>0.258485</v>
      </c>
      <c r="F1864" s="0" t="n">
        <f aca="false">D1864*Assumptions!$C$11*$B$7+E1864*Assumptions!$C$12*$B$8</f>
        <v>10.5720365</v>
      </c>
      <c r="G1864" s="0" t="n">
        <f aca="false">C1864*Assumptions!$C$15</f>
        <v>0</v>
      </c>
      <c r="H1864" s="0" t="n">
        <f aca="false">MIN(F1864,G1864)</f>
        <v>0</v>
      </c>
      <c r="I1864" s="0" t="n">
        <f aca="false">IF(C1864=1,MIN(G1864-H1864,Assumptions!$C$13,P1863),0)</f>
        <v>0</v>
      </c>
      <c r="J1864" s="0" t="n">
        <f aca="false">H1864+I1864</f>
        <v>0</v>
      </c>
      <c r="K1864" s="0" t="n">
        <f aca="false">MIN(IF(C1864=1,F1864-H1864,F1864),Assumptions!$C$13,MAX(0,($B$5-P1863)/$B$6))</f>
        <v>10.5720365</v>
      </c>
      <c r="L1864" s="0" t="n">
        <f aca="false">IF(C1864=1,0,MIN(F1864-K1864,Assumptions!$C$15,MAX(0,$B$10-O1863-M1864)))</f>
        <v>0</v>
      </c>
      <c r="M1864" s="0" t="n">
        <f aca="false">'Profiles 8760'!H1853</f>
        <v>230400</v>
      </c>
      <c r="N1864" s="0" t="n">
        <f aca="false">J1864+L1864</f>
        <v>0</v>
      </c>
      <c r="O1864" s="0" t="n">
        <f aca="false">O1863+N1864</f>
        <v>159641.305113981</v>
      </c>
      <c r="P1864" s="0" t="n">
        <f aca="false">MIN($B$5,P1863+K1864*$B$6-I1864)</f>
        <v>240.21475860388</v>
      </c>
      <c r="Q1864" s="0" t="n">
        <f aca="false">MAX(0,F1864-H1864-K1864-L1864)</f>
        <v>0</v>
      </c>
    </row>
    <row r="1865" customFormat="false" ht="15" hidden="false" customHeight="false" outlineLevel="0" collapsed="false">
      <c r="A1865" s="0" t="n">
        <f aca="false">'Profiles 8760'!A1854</f>
        <v>1852</v>
      </c>
      <c r="B1865" s="0" t="n">
        <f aca="false">'Profiles 8760'!B1854</f>
        <v>3</v>
      </c>
      <c r="C1865" s="0" t="n">
        <f aca="false">'Profiles 8760'!E1854</f>
        <v>0</v>
      </c>
      <c r="D1865" s="0" t="n">
        <f aca="false">'Profiles 8760'!F1854</f>
        <v>0</v>
      </c>
      <c r="E1865" s="0" t="n">
        <f aca="false">'Profiles 8760'!G1854</f>
        <v>0.293708</v>
      </c>
      <c r="F1865" s="0" t="n">
        <f aca="false">D1865*Assumptions!$C$11*$B$7+E1865*Assumptions!$C$12*$B$8</f>
        <v>12.0126572</v>
      </c>
      <c r="G1865" s="0" t="n">
        <f aca="false">C1865*Assumptions!$C$15</f>
        <v>0</v>
      </c>
      <c r="H1865" s="0" t="n">
        <f aca="false">MIN(F1865,G1865)</f>
        <v>0</v>
      </c>
      <c r="I1865" s="0" t="n">
        <f aca="false">IF(C1865=1,MIN(G1865-H1865,Assumptions!$C$13,P1864),0)</f>
        <v>0</v>
      </c>
      <c r="J1865" s="0" t="n">
        <f aca="false">H1865+I1865</f>
        <v>0</v>
      </c>
      <c r="K1865" s="0" t="n">
        <f aca="false">MIN(IF(C1865=1,F1865-H1865,F1865),Assumptions!$C$13,MAX(0,($B$5-P1864)/$B$6))</f>
        <v>12.0126572</v>
      </c>
      <c r="L1865" s="0" t="n">
        <f aca="false">IF(C1865=1,0,MIN(F1865-K1865,Assumptions!$C$15,MAX(0,$B$10-O1864-M1865)))</f>
        <v>0</v>
      </c>
      <c r="M1865" s="0" t="n">
        <f aca="false">'Profiles 8760'!H1854</f>
        <v>230400</v>
      </c>
      <c r="N1865" s="0" t="n">
        <f aca="false">J1865+L1865</f>
        <v>0</v>
      </c>
      <c r="O1865" s="0" t="n">
        <f aca="false">O1864+N1865</f>
        <v>159641.305113981</v>
      </c>
      <c r="P1865" s="0" t="n">
        <f aca="false">MIN($B$5,P1864+K1865*$B$6-I1865)</f>
        <v>250.62732986484</v>
      </c>
      <c r="Q1865" s="0" t="n">
        <f aca="false">MAX(0,F1865-H1865-K1865-L1865)</f>
        <v>0</v>
      </c>
    </row>
    <row r="1866" customFormat="false" ht="15" hidden="false" customHeight="false" outlineLevel="0" collapsed="false">
      <c r="A1866" s="0" t="n">
        <f aca="false">'Profiles 8760'!A1855</f>
        <v>1853</v>
      </c>
      <c r="B1866" s="0" t="n">
        <f aca="false">'Profiles 8760'!B1855</f>
        <v>3</v>
      </c>
      <c r="C1866" s="0" t="n">
        <f aca="false">'Profiles 8760'!E1855</f>
        <v>0</v>
      </c>
      <c r="D1866" s="0" t="n">
        <f aca="false">'Profiles 8760'!F1855</f>
        <v>0</v>
      </c>
      <c r="E1866" s="0" t="n">
        <f aca="false">'Profiles 8760'!G1855</f>
        <v>0.2646</v>
      </c>
      <c r="F1866" s="0" t="n">
        <f aca="false">D1866*Assumptions!$C$11*$B$7+E1866*Assumptions!$C$12*$B$8</f>
        <v>10.82214</v>
      </c>
      <c r="G1866" s="0" t="n">
        <f aca="false">C1866*Assumptions!$C$15</f>
        <v>0</v>
      </c>
      <c r="H1866" s="0" t="n">
        <f aca="false">MIN(F1866,G1866)</f>
        <v>0</v>
      </c>
      <c r="I1866" s="0" t="n">
        <f aca="false">IF(C1866=1,MIN(G1866-H1866,Assumptions!$C$13,P1865),0)</f>
        <v>0</v>
      </c>
      <c r="J1866" s="0" t="n">
        <f aca="false">H1866+I1866</f>
        <v>0</v>
      </c>
      <c r="K1866" s="0" t="n">
        <f aca="false">MIN(IF(C1866=1,F1866-H1866,F1866),Assumptions!$C$13,MAX(0,($B$5-P1865)/$B$6))</f>
        <v>10.82214</v>
      </c>
      <c r="L1866" s="0" t="n">
        <f aca="false">IF(C1866=1,0,MIN(F1866-K1866,Assumptions!$C$15,MAX(0,$B$10-O1865-M1866)))</f>
        <v>0</v>
      </c>
      <c r="M1866" s="0" t="n">
        <f aca="false">'Profiles 8760'!H1855</f>
        <v>230400</v>
      </c>
      <c r="N1866" s="0" t="n">
        <f aca="false">J1866+L1866</f>
        <v>0</v>
      </c>
      <c r="O1866" s="0" t="n">
        <f aca="false">O1865+N1866</f>
        <v>159641.305113981</v>
      </c>
      <c r="P1866" s="0" t="n">
        <f aca="false">MIN($B$5,P1865+K1866*$B$6-I1866)</f>
        <v>260.00796081684</v>
      </c>
      <c r="Q1866" s="0" t="n">
        <f aca="false">MAX(0,F1866-H1866-K1866-L1866)</f>
        <v>0</v>
      </c>
    </row>
    <row r="1867" customFormat="false" ht="15" hidden="false" customHeight="false" outlineLevel="0" collapsed="false">
      <c r="A1867" s="0" t="n">
        <f aca="false">'Profiles 8760'!A1856</f>
        <v>1854</v>
      </c>
      <c r="B1867" s="0" t="n">
        <f aca="false">'Profiles 8760'!B1856</f>
        <v>3</v>
      </c>
      <c r="C1867" s="0" t="n">
        <f aca="false">'Profiles 8760'!E1856</f>
        <v>0</v>
      </c>
      <c r="D1867" s="0" t="n">
        <f aca="false">'Profiles 8760'!F1856</f>
        <v>0</v>
      </c>
      <c r="E1867" s="0" t="n">
        <f aca="false">'Profiles 8760'!G1856</f>
        <v>0.24199</v>
      </c>
      <c r="F1867" s="0" t="n">
        <f aca="false">D1867*Assumptions!$C$11*$B$7+E1867*Assumptions!$C$12*$B$8</f>
        <v>9.897391</v>
      </c>
      <c r="G1867" s="0" t="n">
        <f aca="false">C1867*Assumptions!$C$15</f>
        <v>0</v>
      </c>
      <c r="H1867" s="0" t="n">
        <f aca="false">MIN(F1867,G1867)</f>
        <v>0</v>
      </c>
      <c r="I1867" s="0" t="n">
        <f aca="false">IF(C1867=1,MIN(G1867-H1867,Assumptions!$C$13,P1866),0)</f>
        <v>0</v>
      </c>
      <c r="J1867" s="0" t="n">
        <f aca="false">H1867+I1867</f>
        <v>0</v>
      </c>
      <c r="K1867" s="0" t="n">
        <f aca="false">MIN(IF(C1867=1,F1867-H1867,F1867),Assumptions!$C$13,MAX(0,($B$5-P1866)/$B$6))</f>
        <v>9.897391</v>
      </c>
      <c r="L1867" s="0" t="n">
        <f aca="false">IF(C1867=1,0,MIN(F1867-K1867,Assumptions!$C$15,MAX(0,$B$10-O1866-M1867)))</f>
        <v>0</v>
      </c>
      <c r="M1867" s="0" t="n">
        <f aca="false">'Profiles 8760'!H1856</f>
        <v>230400</v>
      </c>
      <c r="N1867" s="0" t="n">
        <f aca="false">J1867+L1867</f>
        <v>0</v>
      </c>
      <c r="O1867" s="0" t="n">
        <f aca="false">O1866+N1867</f>
        <v>159641.305113981</v>
      </c>
      <c r="P1867" s="0" t="n">
        <f aca="false">MIN($B$5,P1866+K1867*$B$6-I1867)</f>
        <v>268.58701933564</v>
      </c>
      <c r="Q1867" s="0" t="n">
        <f aca="false">MAX(0,F1867-H1867-K1867-L1867)</f>
        <v>0</v>
      </c>
    </row>
    <row r="1868" customFormat="false" ht="15" hidden="false" customHeight="false" outlineLevel="0" collapsed="false">
      <c r="A1868" s="0" t="n">
        <f aca="false">'Profiles 8760'!A1857</f>
        <v>1855</v>
      </c>
      <c r="B1868" s="0" t="n">
        <f aca="false">'Profiles 8760'!B1857</f>
        <v>3</v>
      </c>
      <c r="C1868" s="0" t="n">
        <f aca="false">'Profiles 8760'!E1857</f>
        <v>0</v>
      </c>
      <c r="D1868" s="0" t="n">
        <f aca="false">'Profiles 8760'!F1857</f>
        <v>0</v>
      </c>
      <c r="E1868" s="0" t="n">
        <f aca="false">'Profiles 8760'!G1857</f>
        <v>0.170556</v>
      </c>
      <c r="F1868" s="0" t="n">
        <f aca="false">D1868*Assumptions!$C$11*$B$7+E1868*Assumptions!$C$12*$B$8</f>
        <v>6.9757404</v>
      </c>
      <c r="G1868" s="0" t="n">
        <f aca="false">C1868*Assumptions!$C$15</f>
        <v>0</v>
      </c>
      <c r="H1868" s="0" t="n">
        <f aca="false">MIN(F1868,G1868)</f>
        <v>0</v>
      </c>
      <c r="I1868" s="0" t="n">
        <f aca="false">IF(C1868=1,MIN(G1868-H1868,Assumptions!$C$13,P1867),0)</f>
        <v>0</v>
      </c>
      <c r="J1868" s="0" t="n">
        <f aca="false">H1868+I1868</f>
        <v>0</v>
      </c>
      <c r="K1868" s="0" t="n">
        <f aca="false">MIN(IF(C1868=1,F1868-H1868,F1868),Assumptions!$C$13,MAX(0,($B$5-P1867)/$B$6))</f>
        <v>6.9757404</v>
      </c>
      <c r="L1868" s="0" t="n">
        <f aca="false">IF(C1868=1,0,MIN(F1868-K1868,Assumptions!$C$15,MAX(0,$B$10-O1867-M1868)))</f>
        <v>0</v>
      </c>
      <c r="M1868" s="0" t="n">
        <f aca="false">'Profiles 8760'!H1857</f>
        <v>230400</v>
      </c>
      <c r="N1868" s="0" t="n">
        <f aca="false">J1868+L1868</f>
        <v>0</v>
      </c>
      <c r="O1868" s="0" t="n">
        <f aca="false">O1867+N1868</f>
        <v>159641.305113981</v>
      </c>
      <c r="P1868" s="0" t="n">
        <f aca="false">MIN($B$5,P1867+K1868*$B$6-I1868)</f>
        <v>274.63359111436</v>
      </c>
      <c r="Q1868" s="0" t="n">
        <f aca="false">MAX(0,F1868-H1868-K1868-L1868)</f>
        <v>0</v>
      </c>
    </row>
    <row r="1869" customFormat="false" ht="15" hidden="false" customHeight="false" outlineLevel="0" collapsed="false">
      <c r="A1869" s="0" t="n">
        <f aca="false">'Profiles 8760'!A1858</f>
        <v>1856</v>
      </c>
      <c r="B1869" s="0" t="n">
        <f aca="false">'Profiles 8760'!B1858</f>
        <v>3</v>
      </c>
      <c r="C1869" s="0" t="n">
        <f aca="false">'Profiles 8760'!E1858</f>
        <v>1</v>
      </c>
      <c r="D1869" s="0" t="n">
        <f aca="false">'Profiles 8760'!F1858</f>
        <v>0.244301</v>
      </c>
      <c r="E1869" s="0" t="n">
        <f aca="false">'Profiles 8760'!G1858</f>
        <v>0.220494</v>
      </c>
      <c r="F1869" s="0" t="n">
        <f aca="false">D1869*Assumptions!$C$11*$B$7+E1869*Assumptions!$C$12*$B$8</f>
        <v>79.5723334</v>
      </c>
      <c r="G1869" s="0" t="n">
        <f aca="false">C1869*Assumptions!$C$15</f>
        <v>200</v>
      </c>
      <c r="H1869" s="0" t="n">
        <f aca="false">MIN(F1869,G1869)</f>
        <v>79.5723334</v>
      </c>
      <c r="I1869" s="0" t="n">
        <f aca="false">IF(C1869=1,MIN(G1869-H1869,Assumptions!$C$13,P1868),0)</f>
        <v>120.4276666</v>
      </c>
      <c r="J1869" s="0" t="n">
        <f aca="false">H1869+I1869</f>
        <v>200</v>
      </c>
      <c r="K1869" s="0" t="n">
        <f aca="false">MIN(IF(C1869=1,F1869-H1869,F1869),Assumptions!$C$13,MAX(0,($B$5-P1868)/$B$6))</f>
        <v>0</v>
      </c>
      <c r="L1869" s="0" t="n">
        <f aca="false">IF(C1869=1,0,MIN(F1869-K1869,Assumptions!$C$15,MAX(0,$B$10-O1868-M1869)))</f>
        <v>0</v>
      </c>
      <c r="M1869" s="0" t="n">
        <f aca="false">'Profiles 8760'!H1858</f>
        <v>230200</v>
      </c>
      <c r="N1869" s="0" t="n">
        <f aca="false">J1869+L1869</f>
        <v>200</v>
      </c>
      <c r="O1869" s="0" t="n">
        <f aca="false">O1868+N1869</f>
        <v>159841.305113981</v>
      </c>
      <c r="P1869" s="0" t="n">
        <f aca="false">MIN($B$5,P1868+K1869*$B$6-I1869)</f>
        <v>154.20592451436</v>
      </c>
      <c r="Q1869" s="0" t="n">
        <f aca="false">MAX(0,F1869-H1869-K1869-L1869)</f>
        <v>0</v>
      </c>
    </row>
    <row r="1870" customFormat="false" ht="15" hidden="false" customHeight="false" outlineLevel="0" collapsed="false">
      <c r="A1870" s="0" t="n">
        <f aca="false">'Profiles 8760'!A1859</f>
        <v>1857</v>
      </c>
      <c r="B1870" s="0" t="n">
        <f aca="false">'Profiles 8760'!B1859</f>
        <v>3</v>
      </c>
      <c r="C1870" s="0" t="n">
        <f aca="false">'Profiles 8760'!E1859</f>
        <v>1</v>
      </c>
      <c r="D1870" s="0" t="n">
        <f aca="false">'Profiles 8760'!F1859</f>
        <v>0.594279</v>
      </c>
      <c r="E1870" s="0" t="n">
        <f aca="false">'Profiles 8760'!G1859</f>
        <v>0.340594</v>
      </c>
      <c r="F1870" s="0" t="n">
        <f aca="false">D1870*Assumptions!$C$11*$B$7+E1870*Assumptions!$C$12*$B$8</f>
        <v>185.5580698</v>
      </c>
      <c r="G1870" s="0" t="n">
        <f aca="false">C1870*Assumptions!$C$15</f>
        <v>200</v>
      </c>
      <c r="H1870" s="0" t="n">
        <f aca="false">MIN(F1870,G1870)</f>
        <v>185.5580698</v>
      </c>
      <c r="I1870" s="0" t="n">
        <f aca="false">IF(C1870=1,MIN(G1870-H1870,Assumptions!$C$13,P1869),0)</f>
        <v>14.4419302</v>
      </c>
      <c r="J1870" s="0" t="n">
        <f aca="false">H1870+I1870</f>
        <v>200</v>
      </c>
      <c r="K1870" s="0" t="n">
        <f aca="false">MIN(IF(C1870=1,F1870-H1870,F1870),Assumptions!$C$13,MAX(0,($B$5-P1869)/$B$6))</f>
        <v>0</v>
      </c>
      <c r="L1870" s="0" t="n">
        <f aca="false">IF(C1870=1,0,MIN(F1870-K1870,Assumptions!$C$15,MAX(0,$B$10-O1869-M1870)))</f>
        <v>0</v>
      </c>
      <c r="M1870" s="0" t="n">
        <f aca="false">'Profiles 8760'!H1859</f>
        <v>230000</v>
      </c>
      <c r="N1870" s="0" t="n">
        <f aca="false">J1870+L1870</f>
        <v>200</v>
      </c>
      <c r="O1870" s="0" t="n">
        <f aca="false">O1869+N1870</f>
        <v>160041.305113981</v>
      </c>
      <c r="P1870" s="0" t="n">
        <f aca="false">MIN($B$5,P1869+K1870*$B$6-I1870)</f>
        <v>139.76399431436</v>
      </c>
      <c r="Q1870" s="0" t="n">
        <f aca="false">MAX(0,F1870-H1870-K1870-L1870)</f>
        <v>0</v>
      </c>
    </row>
    <row r="1871" customFormat="false" ht="15" hidden="false" customHeight="false" outlineLevel="0" collapsed="false">
      <c r="A1871" s="0" t="n">
        <f aca="false">'Profiles 8760'!A1860</f>
        <v>1858</v>
      </c>
      <c r="B1871" s="0" t="n">
        <f aca="false">'Profiles 8760'!B1860</f>
        <v>3</v>
      </c>
      <c r="C1871" s="0" t="n">
        <f aca="false">'Profiles 8760'!E1860</f>
        <v>0</v>
      </c>
      <c r="D1871" s="0" t="n">
        <f aca="false">'Profiles 8760'!F1860</f>
        <v>0.948824</v>
      </c>
      <c r="E1871" s="0" t="n">
        <f aca="false">'Profiles 8760'!G1860</f>
        <v>0.390362</v>
      </c>
      <c r="F1871" s="0" t="n">
        <f aca="false">D1871*Assumptions!$C$11*$B$7+E1871*Assumptions!$C$12*$B$8</f>
        <v>289.986177</v>
      </c>
      <c r="G1871" s="0" t="n">
        <f aca="false">C1871*Assumptions!$C$15</f>
        <v>0</v>
      </c>
      <c r="H1871" s="0" t="n">
        <f aca="false">MIN(F1871,G1871)</f>
        <v>0</v>
      </c>
      <c r="I1871" s="0" t="n">
        <f aca="false">IF(C1871=1,MIN(G1871-H1871,Assumptions!$C$13,P1870),0)</f>
        <v>0</v>
      </c>
      <c r="J1871" s="0" t="n">
        <f aca="false">H1871+I1871</f>
        <v>0</v>
      </c>
      <c r="K1871" s="0" t="n">
        <f aca="false">MIN(IF(C1871=1,F1871-H1871,F1871),Assumptions!$C$13,MAX(0,($B$5-P1870)/$B$6))</f>
        <v>180</v>
      </c>
      <c r="L1871" s="0" t="n">
        <f aca="false">IF(C1871=1,0,MIN(F1871-K1871,Assumptions!$C$15,MAX(0,$B$10-O1870-M1871)))</f>
        <v>109.986177</v>
      </c>
      <c r="M1871" s="0" t="n">
        <f aca="false">'Profiles 8760'!H1860</f>
        <v>230000</v>
      </c>
      <c r="N1871" s="0" t="n">
        <f aca="false">J1871+L1871</f>
        <v>109.986177</v>
      </c>
      <c r="O1871" s="0" t="n">
        <f aca="false">O1870+N1871</f>
        <v>160151.291290981</v>
      </c>
      <c r="P1871" s="0" t="n">
        <f aca="false">MIN($B$5,P1870+K1871*$B$6-I1871)</f>
        <v>295.78799431436</v>
      </c>
      <c r="Q1871" s="0" t="n">
        <f aca="false">MAX(0,F1871-H1871-K1871-L1871)</f>
        <v>0</v>
      </c>
    </row>
    <row r="1872" customFormat="false" ht="15" hidden="false" customHeight="false" outlineLevel="0" collapsed="false">
      <c r="A1872" s="0" t="n">
        <f aca="false">'Profiles 8760'!A1861</f>
        <v>1859</v>
      </c>
      <c r="B1872" s="0" t="n">
        <f aca="false">'Profiles 8760'!B1861</f>
        <v>3</v>
      </c>
      <c r="C1872" s="0" t="n">
        <f aca="false">'Profiles 8760'!E1861</f>
        <v>0</v>
      </c>
      <c r="D1872" s="0" t="n">
        <f aca="false">'Profiles 8760'!F1861</f>
        <v>1</v>
      </c>
      <c r="E1872" s="0" t="n">
        <f aca="false">'Profiles 8760'!G1861</f>
        <v>0.486402</v>
      </c>
      <c r="F1872" s="0" t="n">
        <f aca="false">D1872*Assumptions!$C$11*$B$7+E1872*Assumptions!$C$12*$B$8</f>
        <v>308.6938418</v>
      </c>
      <c r="G1872" s="0" t="n">
        <f aca="false">C1872*Assumptions!$C$15</f>
        <v>0</v>
      </c>
      <c r="H1872" s="0" t="n">
        <f aca="false">MIN(F1872,G1872)</f>
        <v>0</v>
      </c>
      <c r="I1872" s="0" t="n">
        <f aca="false">IF(C1872=1,MIN(G1872-H1872,Assumptions!$C$13,P1871),0)</f>
        <v>0</v>
      </c>
      <c r="J1872" s="0" t="n">
        <f aca="false">H1872+I1872</f>
        <v>0</v>
      </c>
      <c r="K1872" s="0" t="n">
        <f aca="false">MIN(IF(C1872=1,F1872-H1872,F1872),Assumptions!$C$13,MAX(0,($B$5-P1871)/$B$6))</f>
        <v>180</v>
      </c>
      <c r="L1872" s="0" t="n">
        <f aca="false">IF(C1872=1,0,MIN(F1872-K1872,Assumptions!$C$15,MAX(0,$B$10-O1871-M1872)))</f>
        <v>128.6938418</v>
      </c>
      <c r="M1872" s="0" t="n">
        <f aca="false">'Profiles 8760'!H1861</f>
        <v>230000</v>
      </c>
      <c r="N1872" s="0" t="n">
        <f aca="false">J1872+L1872</f>
        <v>128.6938418</v>
      </c>
      <c r="O1872" s="0" t="n">
        <f aca="false">O1871+N1872</f>
        <v>160279.985132781</v>
      </c>
      <c r="P1872" s="0" t="n">
        <f aca="false">MIN($B$5,P1871+K1872*$B$6-I1872)</f>
        <v>451.81199431436</v>
      </c>
      <c r="Q1872" s="0" t="n">
        <f aca="false">MAX(0,F1872-H1872-K1872-L1872)</f>
        <v>0</v>
      </c>
    </row>
    <row r="1873" customFormat="false" ht="15" hidden="false" customHeight="false" outlineLevel="0" collapsed="false">
      <c r="A1873" s="0" t="n">
        <f aca="false">'Profiles 8760'!A1862</f>
        <v>1860</v>
      </c>
      <c r="B1873" s="0" t="n">
        <f aca="false">'Profiles 8760'!B1862</f>
        <v>3</v>
      </c>
      <c r="C1873" s="0" t="n">
        <f aca="false">'Profiles 8760'!E1862</f>
        <v>0</v>
      </c>
      <c r="D1873" s="0" t="n">
        <f aca="false">'Profiles 8760'!F1862</f>
        <v>1</v>
      </c>
      <c r="E1873" s="0" t="n">
        <f aca="false">'Profiles 8760'!G1862</f>
        <v>0.52073</v>
      </c>
      <c r="F1873" s="0" t="n">
        <f aca="false">D1873*Assumptions!$C$11*$B$7+E1873*Assumptions!$C$12*$B$8</f>
        <v>310.097857</v>
      </c>
      <c r="G1873" s="0" t="n">
        <f aca="false">C1873*Assumptions!$C$15</f>
        <v>0</v>
      </c>
      <c r="H1873" s="0" t="n">
        <f aca="false">MIN(F1873,G1873)</f>
        <v>0</v>
      </c>
      <c r="I1873" s="0" t="n">
        <f aca="false">IF(C1873=1,MIN(G1873-H1873,Assumptions!$C$13,P1872),0)</f>
        <v>0</v>
      </c>
      <c r="J1873" s="0" t="n">
        <f aca="false">H1873+I1873</f>
        <v>0</v>
      </c>
      <c r="K1873" s="0" t="n">
        <f aca="false">MIN(IF(C1873=1,F1873-H1873,F1873),Assumptions!$C$13,MAX(0,($B$5-P1872)/$B$6))</f>
        <v>68.0641505371942</v>
      </c>
      <c r="L1873" s="0" t="n">
        <f aca="false">IF(C1873=1,0,MIN(F1873-K1873,Assumptions!$C$15,MAX(0,$B$10-O1872-M1873)))</f>
        <v>200</v>
      </c>
      <c r="M1873" s="0" t="n">
        <f aca="false">'Profiles 8760'!H1862</f>
        <v>230000</v>
      </c>
      <c r="N1873" s="0" t="n">
        <f aca="false">J1873+L1873</f>
        <v>200</v>
      </c>
      <c r="O1873" s="0" t="n">
        <f aca="false">O1872+N1873</f>
        <v>160479.985132781</v>
      </c>
      <c r="P1873" s="0" t="n">
        <f aca="false">MIN($B$5,P1872+K1873*$B$6-I1873)</f>
        <v>510.81</v>
      </c>
      <c r="Q1873" s="0" t="n">
        <f aca="false">MAX(0,F1873-H1873-K1873-L1873)</f>
        <v>42.0337064628058</v>
      </c>
    </row>
    <row r="1874" customFormat="false" ht="15" hidden="false" customHeight="false" outlineLevel="0" collapsed="false">
      <c r="A1874" s="0" t="n">
        <f aca="false">'Profiles 8760'!A1863</f>
        <v>1861</v>
      </c>
      <c r="B1874" s="0" t="n">
        <f aca="false">'Profiles 8760'!B1863</f>
        <v>3</v>
      </c>
      <c r="C1874" s="0" t="n">
        <f aca="false">'Profiles 8760'!E1863</f>
        <v>0</v>
      </c>
      <c r="D1874" s="0" t="n">
        <f aca="false">'Profiles 8760'!F1863</f>
        <v>1</v>
      </c>
      <c r="E1874" s="0" t="n">
        <f aca="false">'Profiles 8760'!G1863</f>
        <v>0.556744</v>
      </c>
      <c r="F1874" s="0" t="n">
        <f aca="false">D1874*Assumptions!$C$11*$B$7+E1874*Assumptions!$C$12*$B$8</f>
        <v>311.5708296</v>
      </c>
      <c r="G1874" s="0" t="n">
        <f aca="false">C1874*Assumptions!$C$15</f>
        <v>0</v>
      </c>
      <c r="H1874" s="0" t="n">
        <f aca="false">MIN(F1874,G1874)</f>
        <v>0</v>
      </c>
      <c r="I1874" s="0" t="n">
        <f aca="false">IF(C1874=1,MIN(G1874-H1874,Assumptions!$C$13,P1873),0)</f>
        <v>0</v>
      </c>
      <c r="J1874" s="0" t="n">
        <f aca="false">H1874+I1874</f>
        <v>0</v>
      </c>
      <c r="K1874" s="0" t="n">
        <f aca="false">MIN(IF(C1874=1,F1874-H1874,F1874),Assumptions!$C$13,MAX(0,($B$5-P1873)/$B$6))</f>
        <v>0</v>
      </c>
      <c r="L1874" s="0" t="n">
        <f aca="false">IF(C1874=1,0,MIN(F1874-K1874,Assumptions!$C$15,MAX(0,$B$10-O1873-M1874)))</f>
        <v>200</v>
      </c>
      <c r="M1874" s="0" t="n">
        <f aca="false">'Profiles 8760'!H1863</f>
        <v>230000</v>
      </c>
      <c r="N1874" s="0" t="n">
        <f aca="false">J1874+L1874</f>
        <v>200</v>
      </c>
      <c r="O1874" s="0" t="n">
        <f aca="false">O1873+N1874</f>
        <v>160679.985132781</v>
      </c>
      <c r="P1874" s="0" t="n">
        <f aca="false">MIN($B$5,P1873+K1874*$B$6-I1874)</f>
        <v>510.81</v>
      </c>
      <c r="Q1874" s="0" t="n">
        <f aca="false">MAX(0,F1874-H1874-K1874-L1874)</f>
        <v>111.5708296</v>
      </c>
    </row>
    <row r="1875" customFormat="false" ht="15" hidden="false" customHeight="false" outlineLevel="0" collapsed="false">
      <c r="A1875" s="0" t="n">
        <f aca="false">'Profiles 8760'!A1864</f>
        <v>1862</v>
      </c>
      <c r="B1875" s="0" t="n">
        <f aca="false">'Profiles 8760'!B1864</f>
        <v>3</v>
      </c>
      <c r="C1875" s="0" t="n">
        <f aca="false">'Profiles 8760'!E1864</f>
        <v>0</v>
      </c>
      <c r="D1875" s="0" t="n">
        <f aca="false">'Profiles 8760'!F1864</f>
        <v>1</v>
      </c>
      <c r="E1875" s="0" t="n">
        <f aca="false">'Profiles 8760'!G1864</f>
        <v>0.485059</v>
      </c>
      <c r="F1875" s="0" t="n">
        <f aca="false">D1875*Assumptions!$C$11*$B$7+E1875*Assumptions!$C$12*$B$8</f>
        <v>308.6389131</v>
      </c>
      <c r="G1875" s="0" t="n">
        <f aca="false">C1875*Assumptions!$C$15</f>
        <v>0</v>
      </c>
      <c r="H1875" s="0" t="n">
        <f aca="false">MIN(F1875,G1875)</f>
        <v>0</v>
      </c>
      <c r="I1875" s="0" t="n">
        <f aca="false">IF(C1875=1,MIN(G1875-H1875,Assumptions!$C$13,P1874),0)</f>
        <v>0</v>
      </c>
      <c r="J1875" s="0" t="n">
        <f aca="false">H1875+I1875</f>
        <v>0</v>
      </c>
      <c r="K1875" s="0" t="n">
        <f aca="false">MIN(IF(C1875=1,F1875-H1875,F1875),Assumptions!$C$13,MAX(0,($B$5-P1874)/$B$6))</f>
        <v>0</v>
      </c>
      <c r="L1875" s="0" t="n">
        <f aca="false">IF(C1875=1,0,MIN(F1875-K1875,Assumptions!$C$15,MAX(0,$B$10-O1874-M1875)))</f>
        <v>200</v>
      </c>
      <c r="M1875" s="0" t="n">
        <f aca="false">'Profiles 8760'!H1864</f>
        <v>230000</v>
      </c>
      <c r="N1875" s="0" t="n">
        <f aca="false">J1875+L1875</f>
        <v>200</v>
      </c>
      <c r="O1875" s="0" t="n">
        <f aca="false">O1874+N1875</f>
        <v>160879.985132781</v>
      </c>
      <c r="P1875" s="0" t="n">
        <f aca="false">MIN($B$5,P1874+K1875*$B$6-I1875)</f>
        <v>510.81</v>
      </c>
      <c r="Q1875" s="0" t="n">
        <f aca="false">MAX(0,F1875-H1875-K1875-L1875)</f>
        <v>108.6389131</v>
      </c>
    </row>
    <row r="1876" customFormat="false" ht="15" hidden="false" customHeight="false" outlineLevel="0" collapsed="false">
      <c r="A1876" s="0" t="n">
        <f aca="false">'Profiles 8760'!A1865</f>
        <v>1863</v>
      </c>
      <c r="B1876" s="0" t="n">
        <f aca="false">'Profiles 8760'!B1865</f>
        <v>3</v>
      </c>
      <c r="C1876" s="0" t="n">
        <f aca="false">'Profiles 8760'!E1865</f>
        <v>0</v>
      </c>
      <c r="D1876" s="0" t="n">
        <f aca="false">'Profiles 8760'!F1865</f>
        <v>1</v>
      </c>
      <c r="E1876" s="0" t="n">
        <f aca="false">'Profiles 8760'!G1865</f>
        <v>0.440221</v>
      </c>
      <c r="F1876" s="0" t="n">
        <f aca="false">D1876*Assumptions!$C$11*$B$7+E1876*Assumptions!$C$12*$B$8</f>
        <v>306.8050389</v>
      </c>
      <c r="G1876" s="0" t="n">
        <f aca="false">C1876*Assumptions!$C$15</f>
        <v>0</v>
      </c>
      <c r="H1876" s="0" t="n">
        <f aca="false">MIN(F1876,G1876)</f>
        <v>0</v>
      </c>
      <c r="I1876" s="0" t="n">
        <f aca="false">IF(C1876=1,MIN(G1876-H1876,Assumptions!$C$13,P1875),0)</f>
        <v>0</v>
      </c>
      <c r="J1876" s="0" t="n">
        <f aca="false">H1876+I1876</f>
        <v>0</v>
      </c>
      <c r="K1876" s="0" t="n">
        <f aca="false">MIN(IF(C1876=1,F1876-H1876,F1876),Assumptions!$C$13,MAX(0,($B$5-P1875)/$B$6))</f>
        <v>0</v>
      </c>
      <c r="L1876" s="0" t="n">
        <f aca="false">IF(C1876=1,0,MIN(F1876-K1876,Assumptions!$C$15,MAX(0,$B$10-O1875-M1876)))</f>
        <v>200</v>
      </c>
      <c r="M1876" s="0" t="n">
        <f aca="false">'Profiles 8760'!H1865</f>
        <v>230000</v>
      </c>
      <c r="N1876" s="0" t="n">
        <f aca="false">J1876+L1876</f>
        <v>200</v>
      </c>
      <c r="O1876" s="0" t="n">
        <f aca="false">O1875+N1876</f>
        <v>161079.985132781</v>
      </c>
      <c r="P1876" s="0" t="n">
        <f aca="false">MIN($B$5,P1875+K1876*$B$6-I1876)</f>
        <v>510.81</v>
      </c>
      <c r="Q1876" s="0" t="n">
        <f aca="false">MAX(0,F1876-H1876-K1876-L1876)</f>
        <v>106.8050389</v>
      </c>
    </row>
    <row r="1877" customFormat="false" ht="15" hidden="false" customHeight="false" outlineLevel="0" collapsed="false">
      <c r="A1877" s="0" t="n">
        <f aca="false">'Profiles 8760'!A1866</f>
        <v>1864</v>
      </c>
      <c r="B1877" s="0" t="n">
        <f aca="false">'Profiles 8760'!B1866</f>
        <v>3</v>
      </c>
      <c r="C1877" s="0" t="n">
        <f aca="false">'Profiles 8760'!E1866</f>
        <v>0</v>
      </c>
      <c r="D1877" s="0" t="n">
        <f aca="false">'Profiles 8760'!F1866</f>
        <v>0.948824</v>
      </c>
      <c r="E1877" s="0" t="n">
        <f aca="false">'Profiles 8760'!G1866</f>
        <v>0.365468</v>
      </c>
      <c r="F1877" s="0" t="n">
        <f aca="false">D1877*Assumptions!$C$11*$B$7+E1877*Assumptions!$C$12*$B$8</f>
        <v>288.9680124</v>
      </c>
      <c r="G1877" s="0" t="n">
        <f aca="false">C1877*Assumptions!$C$15</f>
        <v>0</v>
      </c>
      <c r="H1877" s="0" t="n">
        <f aca="false">MIN(F1877,G1877)</f>
        <v>0</v>
      </c>
      <c r="I1877" s="0" t="n">
        <f aca="false">IF(C1877=1,MIN(G1877-H1877,Assumptions!$C$13,P1876),0)</f>
        <v>0</v>
      </c>
      <c r="J1877" s="0" t="n">
        <f aca="false">H1877+I1877</f>
        <v>0</v>
      </c>
      <c r="K1877" s="0" t="n">
        <f aca="false">MIN(IF(C1877=1,F1877-H1877,F1877),Assumptions!$C$13,MAX(0,($B$5-P1876)/$B$6))</f>
        <v>0</v>
      </c>
      <c r="L1877" s="0" t="n">
        <f aca="false">IF(C1877=1,0,MIN(F1877-K1877,Assumptions!$C$15,MAX(0,$B$10-O1876-M1877)))</f>
        <v>200</v>
      </c>
      <c r="M1877" s="0" t="n">
        <f aca="false">'Profiles 8760'!H1866</f>
        <v>230000</v>
      </c>
      <c r="N1877" s="0" t="n">
        <f aca="false">J1877+L1877</f>
        <v>200</v>
      </c>
      <c r="O1877" s="0" t="n">
        <f aca="false">O1876+N1877</f>
        <v>161279.985132781</v>
      </c>
      <c r="P1877" s="0" t="n">
        <f aca="false">MIN($B$5,P1876+K1877*$B$6-I1877)</f>
        <v>510.81</v>
      </c>
      <c r="Q1877" s="0" t="n">
        <f aca="false">MAX(0,F1877-H1877-K1877-L1877)</f>
        <v>88.9680124</v>
      </c>
    </row>
    <row r="1878" customFormat="false" ht="15" hidden="false" customHeight="false" outlineLevel="0" collapsed="false">
      <c r="A1878" s="0" t="n">
        <f aca="false">'Profiles 8760'!A1867</f>
        <v>1865</v>
      </c>
      <c r="B1878" s="0" t="n">
        <f aca="false">'Profiles 8760'!B1867</f>
        <v>3</v>
      </c>
      <c r="C1878" s="0" t="n">
        <f aca="false">'Profiles 8760'!E1867</f>
        <v>0</v>
      </c>
      <c r="D1878" s="0" t="n">
        <f aca="false">'Profiles 8760'!F1867</f>
        <v>0.594279</v>
      </c>
      <c r="E1878" s="0" t="n">
        <f aca="false">'Profiles 8760'!G1867</f>
        <v>0.446529</v>
      </c>
      <c r="F1878" s="0" t="n">
        <f aca="false">D1878*Assumptions!$C$11*$B$7+E1878*Assumptions!$C$12*$B$8</f>
        <v>189.8908113</v>
      </c>
      <c r="G1878" s="0" t="n">
        <f aca="false">C1878*Assumptions!$C$15</f>
        <v>0</v>
      </c>
      <c r="H1878" s="0" t="n">
        <f aca="false">MIN(F1878,G1878)</f>
        <v>0</v>
      </c>
      <c r="I1878" s="0" t="n">
        <f aca="false">IF(C1878=1,MIN(G1878-H1878,Assumptions!$C$13,P1877),0)</f>
        <v>0</v>
      </c>
      <c r="J1878" s="0" t="n">
        <f aca="false">H1878+I1878</f>
        <v>0</v>
      </c>
      <c r="K1878" s="0" t="n">
        <f aca="false">MIN(IF(C1878=1,F1878-H1878,F1878),Assumptions!$C$13,MAX(0,($B$5-P1877)/$B$6))</f>
        <v>0</v>
      </c>
      <c r="L1878" s="0" t="n">
        <f aca="false">IF(C1878=1,0,MIN(F1878-K1878,Assumptions!$C$15,MAX(0,$B$10-O1877-M1878)))</f>
        <v>189.8908113</v>
      </c>
      <c r="M1878" s="0" t="n">
        <f aca="false">'Profiles 8760'!H1867</f>
        <v>230000</v>
      </c>
      <c r="N1878" s="0" t="n">
        <f aca="false">J1878+L1878</f>
        <v>189.8908113</v>
      </c>
      <c r="O1878" s="0" t="n">
        <f aca="false">O1877+N1878</f>
        <v>161469.875944081</v>
      </c>
      <c r="P1878" s="0" t="n">
        <f aca="false">MIN($B$5,P1877+K1878*$B$6-I1878)</f>
        <v>510.81</v>
      </c>
      <c r="Q1878" s="0" t="n">
        <f aca="false">MAX(0,F1878-H1878-K1878-L1878)</f>
        <v>0</v>
      </c>
    </row>
    <row r="1879" customFormat="false" ht="15" hidden="false" customHeight="false" outlineLevel="0" collapsed="false">
      <c r="A1879" s="0" t="n">
        <f aca="false">'Profiles 8760'!A1868</f>
        <v>1866</v>
      </c>
      <c r="B1879" s="0" t="n">
        <f aca="false">'Profiles 8760'!B1868</f>
        <v>3</v>
      </c>
      <c r="C1879" s="0" t="n">
        <f aca="false">'Profiles 8760'!E1868</f>
        <v>0</v>
      </c>
      <c r="D1879" s="0" t="n">
        <f aca="false">'Profiles 8760'!F1868</f>
        <v>0.244301</v>
      </c>
      <c r="E1879" s="0" t="n">
        <f aca="false">'Profiles 8760'!G1868</f>
        <v>0.325662</v>
      </c>
      <c r="F1879" s="0" t="n">
        <f aca="false">D1879*Assumptions!$C$11*$B$7+E1879*Assumptions!$C$12*$B$8</f>
        <v>83.8737046</v>
      </c>
      <c r="G1879" s="0" t="n">
        <f aca="false">C1879*Assumptions!$C$15</f>
        <v>0</v>
      </c>
      <c r="H1879" s="0" t="n">
        <f aca="false">MIN(F1879,G1879)</f>
        <v>0</v>
      </c>
      <c r="I1879" s="0" t="n">
        <f aca="false">IF(C1879=1,MIN(G1879-H1879,Assumptions!$C$13,P1878),0)</f>
        <v>0</v>
      </c>
      <c r="J1879" s="0" t="n">
        <f aca="false">H1879+I1879</f>
        <v>0</v>
      </c>
      <c r="K1879" s="0" t="n">
        <f aca="false">MIN(IF(C1879=1,F1879-H1879,F1879),Assumptions!$C$13,MAX(0,($B$5-P1878)/$B$6))</f>
        <v>0</v>
      </c>
      <c r="L1879" s="0" t="n">
        <f aca="false">IF(C1879=1,0,MIN(F1879-K1879,Assumptions!$C$15,MAX(0,$B$10-O1878-M1879)))</f>
        <v>83.8737046</v>
      </c>
      <c r="M1879" s="0" t="n">
        <f aca="false">'Profiles 8760'!H1868</f>
        <v>230000</v>
      </c>
      <c r="N1879" s="0" t="n">
        <f aca="false">J1879+L1879</f>
        <v>83.8737046</v>
      </c>
      <c r="O1879" s="0" t="n">
        <f aca="false">O1878+N1879</f>
        <v>161553.749648681</v>
      </c>
      <c r="P1879" s="0" t="n">
        <f aca="false">MIN($B$5,P1878+K1879*$B$6-I1879)</f>
        <v>510.81</v>
      </c>
      <c r="Q1879" s="0" t="n">
        <f aca="false">MAX(0,F1879-H1879-K1879-L1879)</f>
        <v>0</v>
      </c>
    </row>
    <row r="1880" customFormat="false" ht="15" hidden="false" customHeight="false" outlineLevel="0" collapsed="false">
      <c r="A1880" s="0" t="n">
        <f aca="false">'Profiles 8760'!A1869</f>
        <v>1867</v>
      </c>
      <c r="B1880" s="0" t="n">
        <f aca="false">'Profiles 8760'!B1869</f>
        <v>3</v>
      </c>
      <c r="C1880" s="0" t="n">
        <f aca="false">'Profiles 8760'!E1869</f>
        <v>0</v>
      </c>
      <c r="D1880" s="0" t="n">
        <f aca="false">'Profiles 8760'!F1869</f>
        <v>0</v>
      </c>
      <c r="E1880" s="0" t="n">
        <f aca="false">'Profiles 8760'!G1869</f>
        <v>0.262173</v>
      </c>
      <c r="F1880" s="0" t="n">
        <f aca="false">D1880*Assumptions!$C$11*$B$7+E1880*Assumptions!$C$12*$B$8</f>
        <v>10.7228757</v>
      </c>
      <c r="G1880" s="0" t="n">
        <f aca="false">C1880*Assumptions!$C$15</f>
        <v>0</v>
      </c>
      <c r="H1880" s="0" t="n">
        <f aca="false">MIN(F1880,G1880)</f>
        <v>0</v>
      </c>
      <c r="I1880" s="0" t="n">
        <f aca="false">IF(C1880=1,MIN(G1880-H1880,Assumptions!$C$13,P1879),0)</f>
        <v>0</v>
      </c>
      <c r="J1880" s="0" t="n">
        <f aca="false">H1880+I1880</f>
        <v>0</v>
      </c>
      <c r="K1880" s="0" t="n">
        <f aca="false">MIN(IF(C1880=1,F1880-H1880,F1880),Assumptions!$C$13,MAX(0,($B$5-P1879)/$B$6))</f>
        <v>0</v>
      </c>
      <c r="L1880" s="0" t="n">
        <f aca="false">IF(C1880=1,0,MIN(F1880-K1880,Assumptions!$C$15,MAX(0,$B$10-O1879-M1880)))</f>
        <v>10.7228757</v>
      </c>
      <c r="M1880" s="0" t="n">
        <f aca="false">'Profiles 8760'!H1869</f>
        <v>230000</v>
      </c>
      <c r="N1880" s="0" t="n">
        <f aca="false">J1880+L1880</f>
        <v>10.7228757</v>
      </c>
      <c r="O1880" s="0" t="n">
        <f aca="false">O1879+N1880</f>
        <v>161564.472524381</v>
      </c>
      <c r="P1880" s="0" t="n">
        <f aca="false">MIN($B$5,P1879+K1880*$B$6-I1880)</f>
        <v>510.81</v>
      </c>
      <c r="Q1880" s="0" t="n">
        <f aca="false">MAX(0,F1880-H1880-K1880-L1880)</f>
        <v>0</v>
      </c>
    </row>
    <row r="1881" customFormat="false" ht="15" hidden="false" customHeight="false" outlineLevel="0" collapsed="false">
      <c r="A1881" s="0" t="n">
        <f aca="false">'Profiles 8760'!A1870</f>
        <v>1868</v>
      </c>
      <c r="B1881" s="0" t="n">
        <f aca="false">'Profiles 8760'!B1870</f>
        <v>3</v>
      </c>
      <c r="C1881" s="0" t="n">
        <f aca="false">'Profiles 8760'!E1870</f>
        <v>1</v>
      </c>
      <c r="D1881" s="0" t="n">
        <f aca="false">'Profiles 8760'!F1870</f>
        <v>0</v>
      </c>
      <c r="E1881" s="0" t="n">
        <f aca="false">'Profiles 8760'!G1870</f>
        <v>0.250284</v>
      </c>
      <c r="F1881" s="0" t="n">
        <f aca="false">D1881*Assumptions!$C$11*$B$7+E1881*Assumptions!$C$12*$B$8</f>
        <v>10.2366156</v>
      </c>
      <c r="G1881" s="0" t="n">
        <f aca="false">C1881*Assumptions!$C$15</f>
        <v>200</v>
      </c>
      <c r="H1881" s="0" t="n">
        <f aca="false">MIN(F1881,G1881)</f>
        <v>10.2366156</v>
      </c>
      <c r="I1881" s="0" t="n">
        <f aca="false">IF(C1881=1,MIN(G1881-H1881,Assumptions!$C$13,P1880),0)</f>
        <v>180</v>
      </c>
      <c r="J1881" s="0" t="n">
        <f aca="false">H1881+I1881</f>
        <v>190.2366156</v>
      </c>
      <c r="K1881" s="0" t="n">
        <f aca="false">MIN(IF(C1881=1,F1881-H1881,F1881),Assumptions!$C$13,MAX(0,($B$5-P1880)/$B$6))</f>
        <v>0</v>
      </c>
      <c r="L1881" s="0" t="n">
        <f aca="false">IF(C1881=1,0,MIN(F1881-K1881,Assumptions!$C$15,MAX(0,$B$10-O1880-M1881)))</f>
        <v>0</v>
      </c>
      <c r="M1881" s="0" t="n">
        <f aca="false">'Profiles 8760'!H1870</f>
        <v>229800</v>
      </c>
      <c r="N1881" s="0" t="n">
        <f aca="false">J1881+L1881</f>
        <v>190.2366156</v>
      </c>
      <c r="O1881" s="0" t="n">
        <f aca="false">O1880+N1881</f>
        <v>161754.709139981</v>
      </c>
      <c r="P1881" s="0" t="n">
        <f aca="false">MIN($B$5,P1880+K1881*$B$6-I1881)</f>
        <v>330.81</v>
      </c>
      <c r="Q1881" s="0" t="n">
        <f aca="false">MAX(0,F1881-H1881-K1881-L1881)</f>
        <v>0</v>
      </c>
    </row>
    <row r="1882" customFormat="false" ht="15" hidden="false" customHeight="false" outlineLevel="0" collapsed="false">
      <c r="A1882" s="0" t="n">
        <f aca="false">'Profiles 8760'!A1871</f>
        <v>1869</v>
      </c>
      <c r="B1882" s="0" t="n">
        <f aca="false">'Profiles 8760'!B1871</f>
        <v>3</v>
      </c>
      <c r="C1882" s="0" t="n">
        <f aca="false">'Profiles 8760'!E1871</f>
        <v>1</v>
      </c>
      <c r="D1882" s="0" t="n">
        <f aca="false">'Profiles 8760'!F1871</f>
        <v>0</v>
      </c>
      <c r="E1882" s="0" t="n">
        <f aca="false">'Profiles 8760'!G1871</f>
        <v>0.188405</v>
      </c>
      <c r="F1882" s="0" t="n">
        <f aca="false">D1882*Assumptions!$C$11*$B$7+E1882*Assumptions!$C$12*$B$8</f>
        <v>7.7057645</v>
      </c>
      <c r="G1882" s="0" t="n">
        <f aca="false">C1882*Assumptions!$C$15</f>
        <v>200</v>
      </c>
      <c r="H1882" s="0" t="n">
        <f aca="false">MIN(F1882,G1882)</f>
        <v>7.7057645</v>
      </c>
      <c r="I1882" s="0" t="n">
        <f aca="false">IF(C1882=1,MIN(G1882-H1882,Assumptions!$C$13,P1881),0)</f>
        <v>180</v>
      </c>
      <c r="J1882" s="0" t="n">
        <f aca="false">H1882+I1882</f>
        <v>187.7057645</v>
      </c>
      <c r="K1882" s="0" t="n">
        <f aca="false">MIN(IF(C1882=1,F1882-H1882,F1882),Assumptions!$C$13,MAX(0,($B$5-P1881)/$B$6))</f>
        <v>0</v>
      </c>
      <c r="L1882" s="0" t="n">
        <f aca="false">IF(C1882=1,0,MIN(F1882-K1882,Assumptions!$C$15,MAX(0,$B$10-O1881-M1882)))</f>
        <v>0</v>
      </c>
      <c r="M1882" s="0" t="n">
        <f aca="false">'Profiles 8760'!H1871</f>
        <v>229600</v>
      </c>
      <c r="N1882" s="0" t="n">
        <f aca="false">J1882+L1882</f>
        <v>187.7057645</v>
      </c>
      <c r="O1882" s="0" t="n">
        <f aca="false">O1881+N1882</f>
        <v>161942.414904481</v>
      </c>
      <c r="P1882" s="0" t="n">
        <f aca="false">MIN($B$5,P1881+K1882*$B$6-I1882)</f>
        <v>150.81</v>
      </c>
      <c r="Q1882" s="0" t="n">
        <f aca="false">MAX(0,F1882-H1882-K1882-L1882)</f>
        <v>0</v>
      </c>
    </row>
    <row r="1883" customFormat="false" ht="15" hidden="false" customHeight="false" outlineLevel="0" collapsed="false">
      <c r="A1883" s="0" t="n">
        <f aca="false">'Profiles 8760'!A1872</f>
        <v>1870</v>
      </c>
      <c r="B1883" s="0" t="n">
        <f aca="false">'Profiles 8760'!B1872</f>
        <v>3</v>
      </c>
      <c r="C1883" s="0" t="n">
        <f aca="false">'Profiles 8760'!E1872</f>
        <v>0</v>
      </c>
      <c r="D1883" s="0" t="n">
        <f aca="false">'Profiles 8760'!F1872</f>
        <v>0</v>
      </c>
      <c r="E1883" s="0" t="n">
        <f aca="false">'Profiles 8760'!G1872</f>
        <v>0.216871</v>
      </c>
      <c r="F1883" s="0" t="n">
        <f aca="false">D1883*Assumptions!$C$11*$B$7+E1883*Assumptions!$C$12*$B$8</f>
        <v>8.8700239</v>
      </c>
      <c r="G1883" s="0" t="n">
        <f aca="false">C1883*Assumptions!$C$15</f>
        <v>0</v>
      </c>
      <c r="H1883" s="0" t="n">
        <f aca="false">MIN(F1883,G1883)</f>
        <v>0</v>
      </c>
      <c r="I1883" s="0" t="n">
        <f aca="false">IF(C1883=1,MIN(G1883-H1883,Assumptions!$C$13,P1882),0)</f>
        <v>0</v>
      </c>
      <c r="J1883" s="0" t="n">
        <f aca="false">H1883+I1883</f>
        <v>0</v>
      </c>
      <c r="K1883" s="0" t="n">
        <f aca="false">MIN(IF(C1883=1,F1883-H1883,F1883),Assumptions!$C$13,MAX(0,($B$5-P1882)/$B$6))</f>
        <v>8.8700239</v>
      </c>
      <c r="L1883" s="0" t="n">
        <f aca="false">IF(C1883=1,0,MIN(F1883-K1883,Assumptions!$C$15,MAX(0,$B$10-O1882-M1883)))</f>
        <v>0</v>
      </c>
      <c r="M1883" s="0" t="n">
        <f aca="false">'Profiles 8760'!H1872</f>
        <v>229600</v>
      </c>
      <c r="N1883" s="0" t="n">
        <f aca="false">J1883+L1883</f>
        <v>0</v>
      </c>
      <c r="O1883" s="0" t="n">
        <f aca="false">O1882+N1883</f>
        <v>161942.414904481</v>
      </c>
      <c r="P1883" s="0" t="n">
        <f aca="false">MIN($B$5,P1882+K1883*$B$6-I1883)</f>
        <v>158.49853671652</v>
      </c>
      <c r="Q1883" s="0" t="n">
        <f aca="false">MAX(0,F1883-H1883-K1883-L1883)</f>
        <v>0</v>
      </c>
    </row>
    <row r="1884" customFormat="false" ht="15" hidden="false" customHeight="false" outlineLevel="0" collapsed="false">
      <c r="A1884" s="0" t="n">
        <f aca="false">'Profiles 8760'!A1873</f>
        <v>1871</v>
      </c>
      <c r="B1884" s="0" t="n">
        <f aca="false">'Profiles 8760'!B1873</f>
        <v>3</v>
      </c>
      <c r="C1884" s="0" t="n">
        <f aca="false">'Profiles 8760'!E1873</f>
        <v>0</v>
      </c>
      <c r="D1884" s="0" t="n">
        <f aca="false">'Profiles 8760'!F1873</f>
        <v>0</v>
      </c>
      <c r="E1884" s="0" t="n">
        <f aca="false">'Profiles 8760'!G1873</f>
        <v>0.201197</v>
      </c>
      <c r="F1884" s="0" t="n">
        <f aca="false">D1884*Assumptions!$C$11*$B$7+E1884*Assumptions!$C$12*$B$8</f>
        <v>8.2289573</v>
      </c>
      <c r="G1884" s="0" t="n">
        <f aca="false">C1884*Assumptions!$C$15</f>
        <v>0</v>
      </c>
      <c r="H1884" s="0" t="n">
        <f aca="false">MIN(F1884,G1884)</f>
        <v>0</v>
      </c>
      <c r="I1884" s="0" t="n">
        <f aca="false">IF(C1884=1,MIN(G1884-H1884,Assumptions!$C$13,P1883),0)</f>
        <v>0</v>
      </c>
      <c r="J1884" s="0" t="n">
        <f aca="false">H1884+I1884</f>
        <v>0</v>
      </c>
      <c r="K1884" s="0" t="n">
        <f aca="false">MIN(IF(C1884=1,F1884-H1884,F1884),Assumptions!$C$13,MAX(0,($B$5-P1883)/$B$6))</f>
        <v>8.2289573</v>
      </c>
      <c r="L1884" s="0" t="n">
        <f aca="false">IF(C1884=1,0,MIN(F1884-K1884,Assumptions!$C$15,MAX(0,$B$10-O1883-M1884)))</f>
        <v>0</v>
      </c>
      <c r="M1884" s="0" t="n">
        <f aca="false">'Profiles 8760'!H1873</f>
        <v>229600</v>
      </c>
      <c r="N1884" s="0" t="n">
        <f aca="false">J1884+L1884</f>
        <v>0</v>
      </c>
      <c r="O1884" s="0" t="n">
        <f aca="false">O1883+N1884</f>
        <v>161942.414904481</v>
      </c>
      <c r="P1884" s="0" t="n">
        <f aca="false">MIN($B$5,P1883+K1884*$B$6-I1884)</f>
        <v>165.63139690416</v>
      </c>
      <c r="Q1884" s="0" t="n">
        <f aca="false">MAX(0,F1884-H1884-K1884-L1884)</f>
        <v>0</v>
      </c>
    </row>
    <row r="1885" customFormat="false" ht="15" hidden="false" customHeight="false" outlineLevel="0" collapsed="false">
      <c r="A1885" s="0" t="n">
        <f aca="false">'Profiles 8760'!A1874</f>
        <v>1872</v>
      </c>
      <c r="B1885" s="0" t="n">
        <f aca="false">'Profiles 8760'!B1874</f>
        <v>3</v>
      </c>
      <c r="C1885" s="0" t="n">
        <f aca="false">'Profiles 8760'!E1874</f>
        <v>0</v>
      </c>
      <c r="D1885" s="0" t="n">
        <f aca="false">'Profiles 8760'!F1874</f>
        <v>0</v>
      </c>
      <c r="E1885" s="0" t="n">
        <f aca="false">'Profiles 8760'!G1874</f>
        <v>0.239231</v>
      </c>
      <c r="F1885" s="0" t="n">
        <f aca="false">D1885*Assumptions!$C$11*$B$7+E1885*Assumptions!$C$12*$B$8</f>
        <v>9.7845479</v>
      </c>
      <c r="G1885" s="0" t="n">
        <f aca="false">C1885*Assumptions!$C$15</f>
        <v>0</v>
      </c>
      <c r="H1885" s="0" t="n">
        <f aca="false">MIN(F1885,G1885)</f>
        <v>0</v>
      </c>
      <c r="I1885" s="0" t="n">
        <f aca="false">IF(C1885=1,MIN(G1885-H1885,Assumptions!$C$13,P1884),0)</f>
        <v>0</v>
      </c>
      <c r="J1885" s="0" t="n">
        <f aca="false">H1885+I1885</f>
        <v>0</v>
      </c>
      <c r="K1885" s="0" t="n">
        <f aca="false">MIN(IF(C1885=1,F1885-H1885,F1885),Assumptions!$C$13,MAX(0,($B$5-P1884)/$B$6))</f>
        <v>9.7845479</v>
      </c>
      <c r="L1885" s="0" t="n">
        <f aca="false">IF(C1885=1,0,MIN(F1885-K1885,Assumptions!$C$15,MAX(0,$B$10-O1884-M1885)))</f>
        <v>0</v>
      </c>
      <c r="M1885" s="0" t="n">
        <f aca="false">'Profiles 8760'!H1874</f>
        <v>229600</v>
      </c>
      <c r="N1885" s="0" t="n">
        <f aca="false">J1885+L1885</f>
        <v>0</v>
      </c>
      <c r="O1885" s="0" t="n">
        <f aca="false">O1884+N1885</f>
        <v>161942.414904481</v>
      </c>
      <c r="P1885" s="0" t="n">
        <f aca="false">MIN($B$5,P1884+K1885*$B$6-I1885)</f>
        <v>174.11264302388</v>
      </c>
      <c r="Q1885" s="0" t="n">
        <f aca="false">MAX(0,F1885-H1885-K1885-L1885)</f>
        <v>0</v>
      </c>
    </row>
    <row r="1886" customFormat="false" ht="15" hidden="false" customHeight="false" outlineLevel="0" collapsed="false">
      <c r="A1886" s="0" t="n">
        <f aca="false">'Profiles 8760'!A1875</f>
        <v>1873</v>
      </c>
      <c r="B1886" s="0" t="n">
        <f aca="false">'Profiles 8760'!B1875</f>
        <v>3</v>
      </c>
      <c r="C1886" s="0" t="n">
        <f aca="false">'Profiles 8760'!E1875</f>
        <v>0</v>
      </c>
      <c r="D1886" s="0" t="n">
        <f aca="false">'Profiles 8760'!F1875</f>
        <v>0</v>
      </c>
      <c r="E1886" s="0" t="n">
        <f aca="false">'Profiles 8760'!G1875</f>
        <v>0.207338</v>
      </c>
      <c r="F1886" s="0" t="n">
        <f aca="false">D1886*Assumptions!$C$11*$B$7+E1886*Assumptions!$C$12*$B$8</f>
        <v>8.4801242</v>
      </c>
      <c r="G1886" s="0" t="n">
        <f aca="false">C1886*Assumptions!$C$15</f>
        <v>0</v>
      </c>
      <c r="H1886" s="0" t="n">
        <f aca="false">MIN(F1886,G1886)</f>
        <v>0</v>
      </c>
      <c r="I1886" s="0" t="n">
        <f aca="false">IF(C1886=1,MIN(G1886-H1886,Assumptions!$C$13,P1885),0)</f>
        <v>0</v>
      </c>
      <c r="J1886" s="0" t="n">
        <f aca="false">H1886+I1886</f>
        <v>0</v>
      </c>
      <c r="K1886" s="0" t="n">
        <f aca="false">MIN(IF(C1886=1,F1886-H1886,F1886),Assumptions!$C$13,MAX(0,($B$5-P1885)/$B$6))</f>
        <v>8.4801242</v>
      </c>
      <c r="L1886" s="0" t="n">
        <f aca="false">IF(C1886=1,0,MIN(F1886-K1886,Assumptions!$C$15,MAX(0,$B$10-O1885-M1886)))</f>
        <v>0</v>
      </c>
      <c r="M1886" s="0" t="n">
        <f aca="false">'Profiles 8760'!H1875</f>
        <v>229600</v>
      </c>
      <c r="N1886" s="0" t="n">
        <f aca="false">J1886+L1886</f>
        <v>0</v>
      </c>
      <c r="O1886" s="0" t="n">
        <f aca="false">O1885+N1886</f>
        <v>161942.414904481</v>
      </c>
      <c r="P1886" s="0" t="n">
        <f aca="false">MIN($B$5,P1885+K1886*$B$6-I1886)</f>
        <v>181.46321468044</v>
      </c>
      <c r="Q1886" s="0" t="n">
        <f aca="false">MAX(0,F1886-H1886-K1886-L1886)</f>
        <v>0</v>
      </c>
    </row>
    <row r="1887" customFormat="false" ht="15" hidden="false" customHeight="false" outlineLevel="0" collapsed="false">
      <c r="A1887" s="0" t="n">
        <f aca="false">'Profiles 8760'!A1876</f>
        <v>1874</v>
      </c>
      <c r="B1887" s="0" t="n">
        <f aca="false">'Profiles 8760'!B1876</f>
        <v>3</v>
      </c>
      <c r="C1887" s="0" t="n">
        <f aca="false">'Profiles 8760'!E1876</f>
        <v>0</v>
      </c>
      <c r="D1887" s="0" t="n">
        <f aca="false">'Profiles 8760'!F1876</f>
        <v>0</v>
      </c>
      <c r="E1887" s="0" t="n">
        <f aca="false">'Profiles 8760'!G1876</f>
        <v>0.1433</v>
      </c>
      <c r="F1887" s="0" t="n">
        <f aca="false">D1887*Assumptions!$C$11*$B$7+E1887*Assumptions!$C$12*$B$8</f>
        <v>5.86097</v>
      </c>
      <c r="G1887" s="0" t="n">
        <f aca="false">C1887*Assumptions!$C$15</f>
        <v>0</v>
      </c>
      <c r="H1887" s="0" t="n">
        <f aca="false">MIN(F1887,G1887)</f>
        <v>0</v>
      </c>
      <c r="I1887" s="0" t="n">
        <f aca="false">IF(C1887=1,MIN(G1887-H1887,Assumptions!$C$13,P1886),0)</f>
        <v>0</v>
      </c>
      <c r="J1887" s="0" t="n">
        <f aca="false">H1887+I1887</f>
        <v>0</v>
      </c>
      <c r="K1887" s="0" t="n">
        <f aca="false">MIN(IF(C1887=1,F1887-H1887,F1887),Assumptions!$C$13,MAX(0,($B$5-P1886)/$B$6))</f>
        <v>5.86097</v>
      </c>
      <c r="L1887" s="0" t="n">
        <f aca="false">IF(C1887=1,0,MIN(F1887-K1887,Assumptions!$C$15,MAX(0,$B$10-O1886-M1887)))</f>
        <v>0</v>
      </c>
      <c r="M1887" s="0" t="n">
        <f aca="false">'Profiles 8760'!H1876</f>
        <v>229600</v>
      </c>
      <c r="N1887" s="0" t="n">
        <f aca="false">J1887+L1887</f>
        <v>0</v>
      </c>
      <c r="O1887" s="0" t="n">
        <f aca="false">O1886+N1887</f>
        <v>161942.414904481</v>
      </c>
      <c r="P1887" s="0" t="n">
        <f aca="false">MIN($B$5,P1886+K1887*$B$6-I1887)</f>
        <v>186.54350347644</v>
      </c>
      <c r="Q1887" s="0" t="n">
        <f aca="false">MAX(0,F1887-H1887-K1887-L1887)</f>
        <v>0</v>
      </c>
    </row>
    <row r="1888" customFormat="false" ht="15" hidden="false" customHeight="false" outlineLevel="0" collapsed="false">
      <c r="A1888" s="0" t="n">
        <f aca="false">'Profiles 8760'!A1877</f>
        <v>1875</v>
      </c>
      <c r="B1888" s="0" t="n">
        <f aca="false">'Profiles 8760'!B1877</f>
        <v>3</v>
      </c>
      <c r="C1888" s="0" t="n">
        <f aca="false">'Profiles 8760'!E1877</f>
        <v>0</v>
      </c>
      <c r="D1888" s="0" t="n">
        <f aca="false">'Profiles 8760'!F1877</f>
        <v>0</v>
      </c>
      <c r="E1888" s="0" t="n">
        <f aca="false">'Profiles 8760'!G1877</f>
        <v>0.137399</v>
      </c>
      <c r="F1888" s="0" t="n">
        <f aca="false">D1888*Assumptions!$C$11*$B$7+E1888*Assumptions!$C$12*$B$8</f>
        <v>5.6196191</v>
      </c>
      <c r="G1888" s="0" t="n">
        <f aca="false">C1888*Assumptions!$C$15</f>
        <v>0</v>
      </c>
      <c r="H1888" s="0" t="n">
        <f aca="false">MIN(F1888,G1888)</f>
        <v>0</v>
      </c>
      <c r="I1888" s="0" t="n">
        <f aca="false">IF(C1888=1,MIN(G1888-H1888,Assumptions!$C$13,P1887),0)</f>
        <v>0</v>
      </c>
      <c r="J1888" s="0" t="n">
        <f aca="false">H1888+I1888</f>
        <v>0</v>
      </c>
      <c r="K1888" s="0" t="n">
        <f aca="false">MIN(IF(C1888=1,F1888-H1888,F1888),Assumptions!$C$13,MAX(0,($B$5-P1887)/$B$6))</f>
        <v>5.6196191</v>
      </c>
      <c r="L1888" s="0" t="n">
        <f aca="false">IF(C1888=1,0,MIN(F1888-K1888,Assumptions!$C$15,MAX(0,$B$10-O1887-M1888)))</f>
        <v>0</v>
      </c>
      <c r="M1888" s="0" t="n">
        <f aca="false">'Profiles 8760'!H1877</f>
        <v>229600</v>
      </c>
      <c r="N1888" s="0" t="n">
        <f aca="false">J1888+L1888</f>
        <v>0</v>
      </c>
      <c r="O1888" s="0" t="n">
        <f aca="false">O1887+N1888</f>
        <v>161942.414904481</v>
      </c>
      <c r="P1888" s="0" t="n">
        <f aca="false">MIN($B$5,P1887+K1888*$B$6-I1888)</f>
        <v>191.41458931232</v>
      </c>
      <c r="Q1888" s="0" t="n">
        <f aca="false">MAX(0,F1888-H1888-K1888-L1888)</f>
        <v>0</v>
      </c>
    </row>
    <row r="1889" customFormat="false" ht="15" hidden="false" customHeight="false" outlineLevel="0" collapsed="false">
      <c r="A1889" s="0" t="n">
        <f aca="false">'Profiles 8760'!A1878</f>
        <v>1876</v>
      </c>
      <c r="B1889" s="0" t="n">
        <f aca="false">'Profiles 8760'!B1878</f>
        <v>3</v>
      </c>
      <c r="C1889" s="0" t="n">
        <f aca="false">'Profiles 8760'!E1878</f>
        <v>0</v>
      </c>
      <c r="D1889" s="0" t="n">
        <f aca="false">'Profiles 8760'!F1878</f>
        <v>0</v>
      </c>
      <c r="E1889" s="0" t="n">
        <f aca="false">'Profiles 8760'!G1878</f>
        <v>0.1393</v>
      </c>
      <c r="F1889" s="0" t="n">
        <f aca="false">D1889*Assumptions!$C$11*$B$7+E1889*Assumptions!$C$12*$B$8</f>
        <v>5.69737</v>
      </c>
      <c r="G1889" s="0" t="n">
        <f aca="false">C1889*Assumptions!$C$15</f>
        <v>0</v>
      </c>
      <c r="H1889" s="0" t="n">
        <f aca="false">MIN(F1889,G1889)</f>
        <v>0</v>
      </c>
      <c r="I1889" s="0" t="n">
        <f aca="false">IF(C1889=1,MIN(G1889-H1889,Assumptions!$C$13,P1888),0)</f>
        <v>0</v>
      </c>
      <c r="J1889" s="0" t="n">
        <f aca="false">H1889+I1889</f>
        <v>0</v>
      </c>
      <c r="K1889" s="0" t="n">
        <f aca="false">MIN(IF(C1889=1,F1889-H1889,F1889),Assumptions!$C$13,MAX(0,($B$5-P1888)/$B$6))</f>
        <v>5.69737</v>
      </c>
      <c r="L1889" s="0" t="n">
        <f aca="false">IF(C1889=1,0,MIN(F1889-K1889,Assumptions!$C$15,MAX(0,$B$10-O1888-M1889)))</f>
        <v>0</v>
      </c>
      <c r="M1889" s="0" t="n">
        <f aca="false">'Profiles 8760'!H1878</f>
        <v>229600</v>
      </c>
      <c r="N1889" s="0" t="n">
        <f aca="false">J1889+L1889</f>
        <v>0</v>
      </c>
      <c r="O1889" s="0" t="n">
        <f aca="false">O1888+N1889</f>
        <v>161942.414904481</v>
      </c>
      <c r="P1889" s="0" t="n">
        <f aca="false">MIN($B$5,P1888+K1889*$B$6-I1889)</f>
        <v>196.35306962832</v>
      </c>
      <c r="Q1889" s="0" t="n">
        <f aca="false">MAX(0,F1889-H1889-K1889-L1889)</f>
        <v>0</v>
      </c>
    </row>
    <row r="1890" customFormat="false" ht="15" hidden="false" customHeight="false" outlineLevel="0" collapsed="false">
      <c r="A1890" s="0" t="n">
        <f aca="false">'Profiles 8760'!A1879</f>
        <v>1877</v>
      </c>
      <c r="B1890" s="0" t="n">
        <f aca="false">'Profiles 8760'!B1879</f>
        <v>3</v>
      </c>
      <c r="C1890" s="0" t="n">
        <f aca="false">'Profiles 8760'!E1879</f>
        <v>0</v>
      </c>
      <c r="D1890" s="0" t="n">
        <f aca="false">'Profiles 8760'!F1879</f>
        <v>0</v>
      </c>
      <c r="E1890" s="0" t="n">
        <f aca="false">'Profiles 8760'!G1879</f>
        <v>0.135323</v>
      </c>
      <c r="F1890" s="0" t="n">
        <f aca="false">D1890*Assumptions!$C$11*$B$7+E1890*Assumptions!$C$12*$B$8</f>
        <v>5.5347107</v>
      </c>
      <c r="G1890" s="0" t="n">
        <f aca="false">C1890*Assumptions!$C$15</f>
        <v>0</v>
      </c>
      <c r="H1890" s="0" t="n">
        <f aca="false">MIN(F1890,G1890)</f>
        <v>0</v>
      </c>
      <c r="I1890" s="0" t="n">
        <f aca="false">IF(C1890=1,MIN(G1890-H1890,Assumptions!$C$13,P1889),0)</f>
        <v>0</v>
      </c>
      <c r="J1890" s="0" t="n">
        <f aca="false">H1890+I1890</f>
        <v>0</v>
      </c>
      <c r="K1890" s="0" t="n">
        <f aca="false">MIN(IF(C1890=1,F1890-H1890,F1890),Assumptions!$C$13,MAX(0,($B$5-P1889)/$B$6))</f>
        <v>5.5347107</v>
      </c>
      <c r="L1890" s="0" t="n">
        <f aca="false">IF(C1890=1,0,MIN(F1890-K1890,Assumptions!$C$15,MAX(0,$B$10-O1889-M1890)))</f>
        <v>0</v>
      </c>
      <c r="M1890" s="0" t="n">
        <f aca="false">'Profiles 8760'!H1879</f>
        <v>229600</v>
      </c>
      <c r="N1890" s="0" t="n">
        <f aca="false">J1890+L1890</f>
        <v>0</v>
      </c>
      <c r="O1890" s="0" t="n">
        <f aca="false">O1889+N1890</f>
        <v>161942.414904481</v>
      </c>
      <c r="P1890" s="0" t="n">
        <f aca="false">MIN($B$5,P1889+K1890*$B$6-I1890)</f>
        <v>201.15055686308</v>
      </c>
      <c r="Q1890" s="0" t="n">
        <f aca="false">MAX(0,F1890-H1890-K1890-L1890)</f>
        <v>0</v>
      </c>
    </row>
    <row r="1891" customFormat="false" ht="15" hidden="false" customHeight="false" outlineLevel="0" collapsed="false">
      <c r="A1891" s="0" t="n">
        <f aca="false">'Profiles 8760'!A1880</f>
        <v>1878</v>
      </c>
      <c r="B1891" s="0" t="n">
        <f aca="false">'Profiles 8760'!B1880</f>
        <v>3</v>
      </c>
      <c r="C1891" s="0" t="n">
        <f aca="false">'Profiles 8760'!E1880</f>
        <v>0</v>
      </c>
      <c r="D1891" s="0" t="n">
        <f aca="false">'Profiles 8760'!F1880</f>
        <v>0</v>
      </c>
      <c r="E1891" s="0" t="n">
        <f aca="false">'Profiles 8760'!G1880</f>
        <v>0.133664</v>
      </c>
      <c r="F1891" s="0" t="n">
        <f aca="false">D1891*Assumptions!$C$11*$B$7+E1891*Assumptions!$C$12*$B$8</f>
        <v>5.4668576</v>
      </c>
      <c r="G1891" s="0" t="n">
        <f aca="false">C1891*Assumptions!$C$15</f>
        <v>0</v>
      </c>
      <c r="H1891" s="0" t="n">
        <f aca="false">MIN(F1891,G1891)</f>
        <v>0</v>
      </c>
      <c r="I1891" s="0" t="n">
        <f aca="false">IF(C1891=1,MIN(G1891-H1891,Assumptions!$C$13,P1890),0)</f>
        <v>0</v>
      </c>
      <c r="J1891" s="0" t="n">
        <f aca="false">H1891+I1891</f>
        <v>0</v>
      </c>
      <c r="K1891" s="0" t="n">
        <f aca="false">MIN(IF(C1891=1,F1891-H1891,F1891),Assumptions!$C$13,MAX(0,($B$5-P1890)/$B$6))</f>
        <v>5.4668576</v>
      </c>
      <c r="L1891" s="0" t="n">
        <f aca="false">IF(C1891=1,0,MIN(F1891-K1891,Assumptions!$C$15,MAX(0,$B$10-O1890-M1891)))</f>
        <v>0</v>
      </c>
      <c r="M1891" s="0" t="n">
        <f aca="false">'Profiles 8760'!H1880</f>
        <v>229600</v>
      </c>
      <c r="N1891" s="0" t="n">
        <f aca="false">J1891+L1891</f>
        <v>0</v>
      </c>
      <c r="O1891" s="0" t="n">
        <f aca="false">O1890+N1891</f>
        <v>161942.414904481</v>
      </c>
      <c r="P1891" s="0" t="n">
        <f aca="false">MIN($B$5,P1890+K1891*$B$6-I1891)</f>
        <v>205.88922903076</v>
      </c>
      <c r="Q1891" s="0" t="n">
        <f aca="false">MAX(0,F1891-H1891-K1891-L1891)</f>
        <v>0</v>
      </c>
    </row>
    <row r="1892" customFormat="false" ht="15" hidden="false" customHeight="false" outlineLevel="0" collapsed="false">
      <c r="A1892" s="0" t="n">
        <f aca="false">'Profiles 8760'!A1881</f>
        <v>1879</v>
      </c>
      <c r="B1892" s="0" t="n">
        <f aca="false">'Profiles 8760'!B1881</f>
        <v>3</v>
      </c>
      <c r="C1892" s="0" t="n">
        <f aca="false">'Profiles 8760'!E1881</f>
        <v>0</v>
      </c>
      <c r="D1892" s="0" t="n">
        <f aca="false">'Profiles 8760'!F1881</f>
        <v>0</v>
      </c>
      <c r="E1892" s="0" t="n">
        <f aca="false">'Profiles 8760'!G1881</f>
        <v>0.153739</v>
      </c>
      <c r="F1892" s="0" t="n">
        <f aca="false">D1892*Assumptions!$C$11*$B$7+E1892*Assumptions!$C$12*$B$8</f>
        <v>6.2879251</v>
      </c>
      <c r="G1892" s="0" t="n">
        <f aca="false">C1892*Assumptions!$C$15</f>
        <v>0</v>
      </c>
      <c r="H1892" s="0" t="n">
        <f aca="false">MIN(F1892,G1892)</f>
        <v>0</v>
      </c>
      <c r="I1892" s="0" t="n">
        <f aca="false">IF(C1892=1,MIN(G1892-H1892,Assumptions!$C$13,P1891),0)</f>
        <v>0</v>
      </c>
      <c r="J1892" s="0" t="n">
        <f aca="false">H1892+I1892</f>
        <v>0</v>
      </c>
      <c r="K1892" s="0" t="n">
        <f aca="false">MIN(IF(C1892=1,F1892-H1892,F1892),Assumptions!$C$13,MAX(0,($B$5-P1891)/$B$6))</f>
        <v>6.2879251</v>
      </c>
      <c r="L1892" s="0" t="n">
        <f aca="false">IF(C1892=1,0,MIN(F1892-K1892,Assumptions!$C$15,MAX(0,$B$10-O1891-M1892)))</f>
        <v>0</v>
      </c>
      <c r="M1892" s="0" t="n">
        <f aca="false">'Profiles 8760'!H1881</f>
        <v>229600</v>
      </c>
      <c r="N1892" s="0" t="n">
        <f aca="false">J1892+L1892</f>
        <v>0</v>
      </c>
      <c r="O1892" s="0" t="n">
        <f aca="false">O1891+N1892</f>
        <v>161942.414904481</v>
      </c>
      <c r="P1892" s="0" t="n">
        <f aca="false">MIN($B$5,P1891+K1892*$B$6-I1892)</f>
        <v>211.33960250744</v>
      </c>
      <c r="Q1892" s="0" t="n">
        <f aca="false">MAX(0,F1892-H1892-K1892-L1892)</f>
        <v>0</v>
      </c>
    </row>
    <row r="1893" customFormat="false" ht="15" hidden="false" customHeight="false" outlineLevel="0" collapsed="false">
      <c r="A1893" s="0" t="n">
        <f aca="false">'Profiles 8760'!A1882</f>
        <v>1880</v>
      </c>
      <c r="B1893" s="0" t="n">
        <f aca="false">'Profiles 8760'!B1882</f>
        <v>3</v>
      </c>
      <c r="C1893" s="0" t="n">
        <f aca="false">'Profiles 8760'!E1882</f>
        <v>1</v>
      </c>
      <c r="D1893" s="0" t="n">
        <f aca="false">'Profiles 8760'!F1882</f>
        <v>0.22752</v>
      </c>
      <c r="E1893" s="0" t="n">
        <f aca="false">'Profiles 8760'!G1882</f>
        <v>0.181156</v>
      </c>
      <c r="F1893" s="0" t="n">
        <f aca="false">D1893*Assumptions!$C$11*$B$7+E1893*Assumptions!$C$12*$B$8</f>
        <v>73.1170564</v>
      </c>
      <c r="G1893" s="0" t="n">
        <f aca="false">C1893*Assumptions!$C$15</f>
        <v>200</v>
      </c>
      <c r="H1893" s="0" t="n">
        <f aca="false">MIN(F1893,G1893)</f>
        <v>73.1170564</v>
      </c>
      <c r="I1893" s="0" t="n">
        <f aca="false">IF(C1893=1,MIN(G1893-H1893,Assumptions!$C$13,P1892),0)</f>
        <v>126.8829436</v>
      </c>
      <c r="J1893" s="0" t="n">
        <f aca="false">H1893+I1893</f>
        <v>200</v>
      </c>
      <c r="K1893" s="0" t="n">
        <f aca="false">MIN(IF(C1893=1,F1893-H1893,F1893),Assumptions!$C$13,MAX(0,($B$5-P1892)/$B$6))</f>
        <v>0</v>
      </c>
      <c r="L1893" s="0" t="n">
        <f aca="false">IF(C1893=1,0,MIN(F1893-K1893,Assumptions!$C$15,MAX(0,$B$10-O1892-M1893)))</f>
        <v>0</v>
      </c>
      <c r="M1893" s="0" t="n">
        <f aca="false">'Profiles 8760'!H1882</f>
        <v>229400</v>
      </c>
      <c r="N1893" s="0" t="n">
        <f aca="false">J1893+L1893</f>
        <v>200</v>
      </c>
      <c r="O1893" s="0" t="n">
        <f aca="false">O1892+N1893</f>
        <v>162142.414904481</v>
      </c>
      <c r="P1893" s="0" t="n">
        <f aca="false">MIN($B$5,P1892+K1893*$B$6-I1893)</f>
        <v>84.45665890744</v>
      </c>
      <c r="Q1893" s="0" t="n">
        <f aca="false">MAX(0,F1893-H1893-K1893-L1893)</f>
        <v>0</v>
      </c>
    </row>
    <row r="1894" customFormat="false" ht="15" hidden="false" customHeight="false" outlineLevel="0" collapsed="false">
      <c r="A1894" s="0" t="n">
        <f aca="false">'Profiles 8760'!A1883</f>
        <v>1881</v>
      </c>
      <c r="B1894" s="0" t="n">
        <f aca="false">'Profiles 8760'!B1883</f>
        <v>3</v>
      </c>
      <c r="C1894" s="0" t="n">
        <f aca="false">'Profiles 8760'!E1883</f>
        <v>1</v>
      </c>
      <c r="D1894" s="0" t="n">
        <f aca="false">'Profiles 8760'!F1883</f>
        <v>0.553457</v>
      </c>
      <c r="E1894" s="0" t="n">
        <f aca="false">'Profiles 8760'!G1883</f>
        <v>0.325427</v>
      </c>
      <c r="F1894" s="0" t="n">
        <f aca="false">D1894*Assumptions!$C$11*$B$7+E1894*Assumptions!$C$12*$B$8</f>
        <v>173.1483459</v>
      </c>
      <c r="G1894" s="0" t="n">
        <f aca="false">C1894*Assumptions!$C$15</f>
        <v>200</v>
      </c>
      <c r="H1894" s="0" t="n">
        <f aca="false">MIN(F1894,G1894)</f>
        <v>173.1483459</v>
      </c>
      <c r="I1894" s="0" t="n">
        <f aca="false">IF(C1894=1,MIN(G1894-H1894,Assumptions!$C$13,P1893),0)</f>
        <v>26.8516541</v>
      </c>
      <c r="J1894" s="0" t="n">
        <f aca="false">H1894+I1894</f>
        <v>200</v>
      </c>
      <c r="K1894" s="0" t="n">
        <f aca="false">MIN(IF(C1894=1,F1894-H1894,F1894),Assumptions!$C$13,MAX(0,($B$5-P1893)/$B$6))</f>
        <v>0</v>
      </c>
      <c r="L1894" s="0" t="n">
        <f aca="false">IF(C1894=1,0,MIN(F1894-K1894,Assumptions!$C$15,MAX(0,$B$10-O1893-M1894)))</f>
        <v>0</v>
      </c>
      <c r="M1894" s="0" t="n">
        <f aca="false">'Profiles 8760'!H1883</f>
        <v>229200</v>
      </c>
      <c r="N1894" s="0" t="n">
        <f aca="false">J1894+L1894</f>
        <v>200</v>
      </c>
      <c r="O1894" s="0" t="n">
        <f aca="false">O1893+N1894</f>
        <v>162342.414904481</v>
      </c>
      <c r="P1894" s="0" t="n">
        <f aca="false">MIN($B$5,P1893+K1894*$B$6-I1894)</f>
        <v>57.60500480744</v>
      </c>
      <c r="Q1894" s="0" t="n">
        <f aca="false">MAX(0,F1894-H1894-K1894-L1894)</f>
        <v>0</v>
      </c>
    </row>
    <row r="1895" customFormat="false" ht="15" hidden="false" customHeight="false" outlineLevel="0" collapsed="false">
      <c r="A1895" s="0" t="n">
        <f aca="false">'Profiles 8760'!A1884</f>
        <v>1882</v>
      </c>
      <c r="B1895" s="0" t="n">
        <f aca="false">'Profiles 8760'!B1884</f>
        <v>3</v>
      </c>
      <c r="C1895" s="0" t="n">
        <f aca="false">'Profiles 8760'!E1884</f>
        <v>0</v>
      </c>
      <c r="D1895" s="0" t="n">
        <f aca="false">'Profiles 8760'!F1884</f>
        <v>0.883648</v>
      </c>
      <c r="E1895" s="0" t="n">
        <f aca="false">'Profiles 8760'!G1884</f>
        <v>0.382576</v>
      </c>
      <c r="F1895" s="0" t="n">
        <f aca="false">D1895*Assumptions!$C$11*$B$7+E1895*Assumptions!$C$12*$B$8</f>
        <v>270.8449008</v>
      </c>
      <c r="G1895" s="0" t="n">
        <f aca="false">C1895*Assumptions!$C$15</f>
        <v>0</v>
      </c>
      <c r="H1895" s="0" t="n">
        <f aca="false">MIN(F1895,G1895)</f>
        <v>0</v>
      </c>
      <c r="I1895" s="0" t="n">
        <f aca="false">IF(C1895=1,MIN(G1895-H1895,Assumptions!$C$13,P1894),0)</f>
        <v>0</v>
      </c>
      <c r="J1895" s="0" t="n">
        <f aca="false">H1895+I1895</f>
        <v>0</v>
      </c>
      <c r="K1895" s="0" t="n">
        <f aca="false">MIN(IF(C1895=1,F1895-H1895,F1895),Assumptions!$C$13,MAX(0,($B$5-P1894)/$B$6))</f>
        <v>180</v>
      </c>
      <c r="L1895" s="0" t="n">
        <f aca="false">IF(C1895=1,0,MIN(F1895-K1895,Assumptions!$C$15,MAX(0,$B$10-O1894-M1895)))</f>
        <v>90.8449008</v>
      </c>
      <c r="M1895" s="0" t="n">
        <f aca="false">'Profiles 8760'!H1884</f>
        <v>229200</v>
      </c>
      <c r="N1895" s="0" t="n">
        <f aca="false">J1895+L1895</f>
        <v>90.8449008</v>
      </c>
      <c r="O1895" s="0" t="n">
        <f aca="false">O1894+N1895</f>
        <v>162433.259805281</v>
      </c>
      <c r="P1895" s="0" t="n">
        <f aca="false">MIN($B$5,P1894+K1895*$B$6-I1895)</f>
        <v>213.62900480744</v>
      </c>
      <c r="Q1895" s="0" t="n">
        <f aca="false">MAX(0,F1895-H1895-K1895-L1895)</f>
        <v>0</v>
      </c>
    </row>
    <row r="1896" customFormat="false" ht="15" hidden="false" customHeight="false" outlineLevel="0" collapsed="false">
      <c r="A1896" s="0" t="n">
        <f aca="false">'Profiles 8760'!A1885</f>
        <v>1883</v>
      </c>
      <c r="B1896" s="0" t="n">
        <f aca="false">'Profiles 8760'!B1885</f>
        <v>3</v>
      </c>
      <c r="C1896" s="0" t="n">
        <f aca="false">'Profiles 8760'!E1885</f>
        <v>0</v>
      </c>
      <c r="D1896" s="0" t="n">
        <f aca="false">'Profiles 8760'!F1885</f>
        <v>1</v>
      </c>
      <c r="E1896" s="0" t="n">
        <f aca="false">'Profiles 8760'!G1885</f>
        <v>0.587032</v>
      </c>
      <c r="F1896" s="0" t="n">
        <f aca="false">D1896*Assumptions!$C$11*$B$7+E1896*Assumptions!$C$12*$B$8</f>
        <v>312.8096088</v>
      </c>
      <c r="G1896" s="0" t="n">
        <f aca="false">C1896*Assumptions!$C$15</f>
        <v>0</v>
      </c>
      <c r="H1896" s="0" t="n">
        <f aca="false">MIN(F1896,G1896)</f>
        <v>0</v>
      </c>
      <c r="I1896" s="0" t="n">
        <f aca="false">IF(C1896=1,MIN(G1896-H1896,Assumptions!$C$13,P1895),0)</f>
        <v>0</v>
      </c>
      <c r="J1896" s="0" t="n">
        <f aca="false">H1896+I1896</f>
        <v>0</v>
      </c>
      <c r="K1896" s="0" t="n">
        <f aca="false">MIN(IF(C1896=1,F1896-H1896,F1896),Assumptions!$C$13,MAX(0,($B$5-P1895)/$B$6))</f>
        <v>180</v>
      </c>
      <c r="L1896" s="0" t="n">
        <f aca="false">IF(C1896=1,0,MIN(F1896-K1896,Assumptions!$C$15,MAX(0,$B$10-O1895-M1896)))</f>
        <v>132.8096088</v>
      </c>
      <c r="M1896" s="0" t="n">
        <f aca="false">'Profiles 8760'!H1885</f>
        <v>229200</v>
      </c>
      <c r="N1896" s="0" t="n">
        <f aca="false">J1896+L1896</f>
        <v>132.8096088</v>
      </c>
      <c r="O1896" s="0" t="n">
        <f aca="false">O1895+N1896</f>
        <v>162566.069414081</v>
      </c>
      <c r="P1896" s="0" t="n">
        <f aca="false">MIN($B$5,P1895+K1896*$B$6-I1896)</f>
        <v>369.65300480744</v>
      </c>
      <c r="Q1896" s="0" t="n">
        <f aca="false">MAX(0,F1896-H1896-K1896-L1896)</f>
        <v>0</v>
      </c>
    </row>
    <row r="1897" customFormat="false" ht="15" hidden="false" customHeight="false" outlineLevel="0" collapsed="false">
      <c r="A1897" s="0" t="n">
        <f aca="false">'Profiles 8760'!A1886</f>
        <v>1884</v>
      </c>
      <c r="B1897" s="0" t="n">
        <f aca="false">'Profiles 8760'!B1886</f>
        <v>3</v>
      </c>
      <c r="C1897" s="0" t="n">
        <f aca="false">'Profiles 8760'!E1886</f>
        <v>0</v>
      </c>
      <c r="D1897" s="0" t="n">
        <f aca="false">'Profiles 8760'!F1886</f>
        <v>1</v>
      </c>
      <c r="E1897" s="0" t="n">
        <f aca="false">'Profiles 8760'!G1886</f>
        <v>0.872291</v>
      </c>
      <c r="F1897" s="0" t="n">
        <f aca="false">D1897*Assumptions!$C$11*$B$7+E1897*Assumptions!$C$12*$B$8</f>
        <v>324.4767019</v>
      </c>
      <c r="G1897" s="0" t="n">
        <f aca="false">C1897*Assumptions!$C$15</f>
        <v>0</v>
      </c>
      <c r="H1897" s="0" t="n">
        <f aca="false">MIN(F1897,G1897)</f>
        <v>0</v>
      </c>
      <c r="I1897" s="0" t="n">
        <f aca="false">IF(C1897=1,MIN(G1897-H1897,Assumptions!$C$13,P1896),0)</f>
        <v>0</v>
      </c>
      <c r="J1897" s="0" t="n">
        <f aca="false">H1897+I1897</f>
        <v>0</v>
      </c>
      <c r="K1897" s="0" t="n">
        <f aca="false">MIN(IF(C1897=1,F1897-H1897,F1897),Assumptions!$C$13,MAX(0,($B$5-P1896)/$B$6))</f>
        <v>162.848402391048</v>
      </c>
      <c r="L1897" s="0" t="n">
        <f aca="false">IF(C1897=1,0,MIN(F1897-K1897,Assumptions!$C$15,MAX(0,$B$10-O1896-M1897)))</f>
        <v>161.628299508952</v>
      </c>
      <c r="M1897" s="0" t="n">
        <f aca="false">'Profiles 8760'!H1886</f>
        <v>229200</v>
      </c>
      <c r="N1897" s="0" t="n">
        <f aca="false">J1897+L1897</f>
        <v>161.628299508952</v>
      </c>
      <c r="O1897" s="0" t="n">
        <f aca="false">O1896+N1897</f>
        <v>162727.69771359</v>
      </c>
      <c r="P1897" s="0" t="n">
        <f aca="false">MIN($B$5,P1896+K1897*$B$6-I1897)</f>
        <v>510.81</v>
      </c>
      <c r="Q1897" s="0" t="n">
        <f aca="false">MAX(0,F1897-H1897-K1897-L1897)</f>
        <v>0</v>
      </c>
    </row>
    <row r="1898" customFormat="false" ht="15" hidden="false" customHeight="false" outlineLevel="0" collapsed="false">
      <c r="A1898" s="0" t="n">
        <f aca="false">'Profiles 8760'!A1887</f>
        <v>1885</v>
      </c>
      <c r="B1898" s="0" t="n">
        <f aca="false">'Profiles 8760'!B1887</f>
        <v>3</v>
      </c>
      <c r="C1898" s="0" t="n">
        <f aca="false">'Profiles 8760'!E1887</f>
        <v>0</v>
      </c>
      <c r="D1898" s="0" t="n">
        <f aca="false">'Profiles 8760'!F1887</f>
        <v>1</v>
      </c>
      <c r="E1898" s="0" t="n">
        <f aca="false">'Profiles 8760'!G1887</f>
        <v>1</v>
      </c>
      <c r="F1898" s="0" t="n">
        <f aca="false">D1898*Assumptions!$C$11*$B$7+E1898*Assumptions!$C$12*$B$8</f>
        <v>329.7</v>
      </c>
      <c r="G1898" s="0" t="n">
        <f aca="false">C1898*Assumptions!$C$15</f>
        <v>0</v>
      </c>
      <c r="H1898" s="0" t="n">
        <f aca="false">MIN(F1898,G1898)</f>
        <v>0</v>
      </c>
      <c r="I1898" s="0" t="n">
        <f aca="false">IF(C1898=1,MIN(G1898-H1898,Assumptions!$C$13,P1897),0)</f>
        <v>0</v>
      </c>
      <c r="J1898" s="0" t="n">
        <f aca="false">H1898+I1898</f>
        <v>0</v>
      </c>
      <c r="K1898" s="0" t="n">
        <f aca="false">MIN(IF(C1898=1,F1898-H1898,F1898),Assumptions!$C$13,MAX(0,($B$5-P1897)/$B$6))</f>
        <v>0</v>
      </c>
      <c r="L1898" s="0" t="n">
        <f aca="false">IF(C1898=1,0,MIN(F1898-K1898,Assumptions!$C$15,MAX(0,$B$10-O1897-M1898)))</f>
        <v>200</v>
      </c>
      <c r="M1898" s="0" t="n">
        <f aca="false">'Profiles 8760'!H1887</f>
        <v>229200</v>
      </c>
      <c r="N1898" s="0" t="n">
        <f aca="false">J1898+L1898</f>
        <v>200</v>
      </c>
      <c r="O1898" s="0" t="n">
        <f aca="false">O1897+N1898</f>
        <v>162927.69771359</v>
      </c>
      <c r="P1898" s="0" t="n">
        <f aca="false">MIN($B$5,P1897+K1898*$B$6-I1898)</f>
        <v>510.81</v>
      </c>
      <c r="Q1898" s="0" t="n">
        <f aca="false">MAX(0,F1898-H1898-K1898-L1898)</f>
        <v>129.7</v>
      </c>
    </row>
    <row r="1899" customFormat="false" ht="15" hidden="false" customHeight="false" outlineLevel="0" collapsed="false">
      <c r="A1899" s="0" t="n">
        <f aca="false">'Profiles 8760'!A1888</f>
        <v>1886</v>
      </c>
      <c r="B1899" s="0" t="n">
        <f aca="false">'Profiles 8760'!B1888</f>
        <v>3</v>
      </c>
      <c r="C1899" s="0" t="n">
        <f aca="false">'Profiles 8760'!E1888</f>
        <v>0</v>
      </c>
      <c r="D1899" s="0" t="n">
        <f aca="false">'Profiles 8760'!F1888</f>
        <v>1</v>
      </c>
      <c r="E1899" s="0" t="n">
        <f aca="false">'Profiles 8760'!G1888</f>
        <v>0.970227</v>
      </c>
      <c r="F1899" s="0" t="n">
        <f aca="false">D1899*Assumptions!$C$11*$B$7+E1899*Assumptions!$C$12*$B$8</f>
        <v>328.4822843</v>
      </c>
      <c r="G1899" s="0" t="n">
        <f aca="false">C1899*Assumptions!$C$15</f>
        <v>0</v>
      </c>
      <c r="H1899" s="0" t="n">
        <f aca="false">MIN(F1899,G1899)</f>
        <v>0</v>
      </c>
      <c r="I1899" s="0" t="n">
        <f aca="false">IF(C1899=1,MIN(G1899-H1899,Assumptions!$C$13,P1898),0)</f>
        <v>0</v>
      </c>
      <c r="J1899" s="0" t="n">
        <f aca="false">H1899+I1899</f>
        <v>0</v>
      </c>
      <c r="K1899" s="0" t="n">
        <f aca="false">MIN(IF(C1899=1,F1899-H1899,F1899),Assumptions!$C$13,MAX(0,($B$5-P1898)/$B$6))</f>
        <v>0</v>
      </c>
      <c r="L1899" s="0" t="n">
        <f aca="false">IF(C1899=1,0,MIN(F1899-K1899,Assumptions!$C$15,MAX(0,$B$10-O1898-M1899)))</f>
        <v>200</v>
      </c>
      <c r="M1899" s="0" t="n">
        <f aca="false">'Profiles 8760'!H1888</f>
        <v>229200</v>
      </c>
      <c r="N1899" s="0" t="n">
        <f aca="false">J1899+L1899</f>
        <v>200</v>
      </c>
      <c r="O1899" s="0" t="n">
        <f aca="false">O1898+N1899</f>
        <v>163127.69771359</v>
      </c>
      <c r="P1899" s="0" t="n">
        <f aca="false">MIN($B$5,P1898+K1899*$B$6-I1899)</f>
        <v>510.81</v>
      </c>
      <c r="Q1899" s="0" t="n">
        <f aca="false">MAX(0,F1899-H1899-K1899-L1899)</f>
        <v>128.4822843</v>
      </c>
    </row>
    <row r="1900" customFormat="false" ht="15" hidden="false" customHeight="false" outlineLevel="0" collapsed="false">
      <c r="A1900" s="0" t="n">
        <f aca="false">'Profiles 8760'!A1889</f>
        <v>1887</v>
      </c>
      <c r="B1900" s="0" t="n">
        <f aca="false">'Profiles 8760'!B1889</f>
        <v>3</v>
      </c>
      <c r="C1900" s="0" t="n">
        <f aca="false">'Profiles 8760'!E1889</f>
        <v>0</v>
      </c>
      <c r="D1900" s="0" t="n">
        <f aca="false">'Profiles 8760'!F1889</f>
        <v>1</v>
      </c>
      <c r="E1900" s="0" t="n">
        <f aca="false">'Profiles 8760'!G1889</f>
        <v>0.680447</v>
      </c>
      <c r="F1900" s="0" t="n">
        <f aca="false">D1900*Assumptions!$C$11*$B$7+E1900*Assumptions!$C$12*$B$8</f>
        <v>316.6302823</v>
      </c>
      <c r="G1900" s="0" t="n">
        <f aca="false">C1900*Assumptions!$C$15</f>
        <v>0</v>
      </c>
      <c r="H1900" s="0" t="n">
        <f aca="false">MIN(F1900,G1900)</f>
        <v>0</v>
      </c>
      <c r="I1900" s="0" t="n">
        <f aca="false">IF(C1900=1,MIN(G1900-H1900,Assumptions!$C$13,P1899),0)</f>
        <v>0</v>
      </c>
      <c r="J1900" s="0" t="n">
        <f aca="false">H1900+I1900</f>
        <v>0</v>
      </c>
      <c r="K1900" s="0" t="n">
        <f aca="false">MIN(IF(C1900=1,F1900-H1900,F1900),Assumptions!$C$13,MAX(0,($B$5-P1899)/$B$6))</f>
        <v>0</v>
      </c>
      <c r="L1900" s="0" t="n">
        <f aca="false">IF(C1900=1,0,MIN(F1900-K1900,Assumptions!$C$15,MAX(0,$B$10-O1899-M1900)))</f>
        <v>200</v>
      </c>
      <c r="M1900" s="0" t="n">
        <f aca="false">'Profiles 8760'!H1889</f>
        <v>229200</v>
      </c>
      <c r="N1900" s="0" t="n">
        <f aca="false">J1900+L1900</f>
        <v>200</v>
      </c>
      <c r="O1900" s="0" t="n">
        <f aca="false">O1899+N1900</f>
        <v>163327.69771359</v>
      </c>
      <c r="P1900" s="0" t="n">
        <f aca="false">MIN($B$5,P1899+K1900*$B$6-I1900)</f>
        <v>510.81</v>
      </c>
      <c r="Q1900" s="0" t="n">
        <f aca="false">MAX(0,F1900-H1900-K1900-L1900)</f>
        <v>116.6302823</v>
      </c>
    </row>
    <row r="1901" customFormat="false" ht="15" hidden="false" customHeight="false" outlineLevel="0" collapsed="false">
      <c r="A1901" s="0" t="n">
        <f aca="false">'Profiles 8760'!A1890</f>
        <v>1888</v>
      </c>
      <c r="B1901" s="0" t="n">
        <f aca="false">'Profiles 8760'!B1890</f>
        <v>3</v>
      </c>
      <c r="C1901" s="0" t="n">
        <f aca="false">'Profiles 8760'!E1890</f>
        <v>0</v>
      </c>
      <c r="D1901" s="0" t="n">
        <f aca="false">'Profiles 8760'!F1890</f>
        <v>0.883648</v>
      </c>
      <c r="E1901" s="0" t="n">
        <f aca="false">'Profiles 8760'!G1890</f>
        <v>0.690233</v>
      </c>
      <c r="F1901" s="0" t="n">
        <f aca="false">D1901*Assumptions!$C$11*$B$7+E1901*Assumptions!$C$12*$B$8</f>
        <v>283.4280721</v>
      </c>
      <c r="G1901" s="0" t="n">
        <f aca="false">C1901*Assumptions!$C$15</f>
        <v>0</v>
      </c>
      <c r="H1901" s="0" t="n">
        <f aca="false">MIN(F1901,G1901)</f>
        <v>0</v>
      </c>
      <c r="I1901" s="0" t="n">
        <f aca="false">IF(C1901=1,MIN(G1901-H1901,Assumptions!$C$13,P1900),0)</f>
        <v>0</v>
      </c>
      <c r="J1901" s="0" t="n">
        <f aca="false">H1901+I1901</f>
        <v>0</v>
      </c>
      <c r="K1901" s="0" t="n">
        <f aca="false">MIN(IF(C1901=1,F1901-H1901,F1901),Assumptions!$C$13,MAX(0,($B$5-P1900)/$B$6))</f>
        <v>0</v>
      </c>
      <c r="L1901" s="0" t="n">
        <f aca="false">IF(C1901=1,0,MIN(F1901-K1901,Assumptions!$C$15,MAX(0,$B$10-O1900-M1901)))</f>
        <v>200</v>
      </c>
      <c r="M1901" s="0" t="n">
        <f aca="false">'Profiles 8760'!H1890</f>
        <v>229200</v>
      </c>
      <c r="N1901" s="0" t="n">
        <f aca="false">J1901+L1901</f>
        <v>200</v>
      </c>
      <c r="O1901" s="0" t="n">
        <f aca="false">O1900+N1901</f>
        <v>163527.69771359</v>
      </c>
      <c r="P1901" s="0" t="n">
        <f aca="false">MIN($B$5,P1900+K1901*$B$6-I1901)</f>
        <v>510.81</v>
      </c>
      <c r="Q1901" s="0" t="n">
        <f aca="false">MAX(0,F1901-H1901-K1901-L1901)</f>
        <v>83.4280721</v>
      </c>
    </row>
    <row r="1902" customFormat="false" ht="15" hidden="false" customHeight="false" outlineLevel="0" collapsed="false">
      <c r="A1902" s="0" t="n">
        <f aca="false">'Profiles 8760'!A1891</f>
        <v>1889</v>
      </c>
      <c r="B1902" s="0" t="n">
        <f aca="false">'Profiles 8760'!B1891</f>
        <v>3</v>
      </c>
      <c r="C1902" s="0" t="n">
        <f aca="false">'Profiles 8760'!E1891</f>
        <v>0</v>
      </c>
      <c r="D1902" s="0" t="n">
        <f aca="false">'Profiles 8760'!F1891</f>
        <v>0.553457</v>
      </c>
      <c r="E1902" s="0" t="n">
        <f aca="false">'Profiles 8760'!G1891</f>
        <v>0.703032</v>
      </c>
      <c r="F1902" s="0" t="n">
        <f aca="false">D1902*Assumptions!$C$11*$B$7+E1902*Assumptions!$C$12*$B$8</f>
        <v>188.5923904</v>
      </c>
      <c r="G1902" s="0" t="n">
        <f aca="false">C1902*Assumptions!$C$15</f>
        <v>0</v>
      </c>
      <c r="H1902" s="0" t="n">
        <f aca="false">MIN(F1902,G1902)</f>
        <v>0</v>
      </c>
      <c r="I1902" s="0" t="n">
        <f aca="false">IF(C1902=1,MIN(G1902-H1902,Assumptions!$C$13,P1901),0)</f>
        <v>0</v>
      </c>
      <c r="J1902" s="0" t="n">
        <f aca="false">H1902+I1902</f>
        <v>0</v>
      </c>
      <c r="K1902" s="0" t="n">
        <f aca="false">MIN(IF(C1902=1,F1902-H1902,F1902),Assumptions!$C$13,MAX(0,($B$5-P1901)/$B$6))</f>
        <v>0</v>
      </c>
      <c r="L1902" s="0" t="n">
        <f aca="false">IF(C1902=1,0,MIN(F1902-K1902,Assumptions!$C$15,MAX(0,$B$10-O1901-M1902)))</f>
        <v>188.5923904</v>
      </c>
      <c r="M1902" s="0" t="n">
        <f aca="false">'Profiles 8760'!H1891</f>
        <v>229200</v>
      </c>
      <c r="N1902" s="0" t="n">
        <f aca="false">J1902+L1902</f>
        <v>188.5923904</v>
      </c>
      <c r="O1902" s="0" t="n">
        <f aca="false">O1901+N1902</f>
        <v>163716.29010399</v>
      </c>
      <c r="P1902" s="0" t="n">
        <f aca="false">MIN($B$5,P1901+K1902*$B$6-I1902)</f>
        <v>510.81</v>
      </c>
      <c r="Q1902" s="0" t="n">
        <f aca="false">MAX(0,F1902-H1902-K1902-L1902)</f>
        <v>0</v>
      </c>
    </row>
    <row r="1903" customFormat="false" ht="15" hidden="false" customHeight="false" outlineLevel="0" collapsed="false">
      <c r="A1903" s="0" t="n">
        <f aca="false">'Profiles 8760'!A1892</f>
        <v>1890</v>
      </c>
      <c r="B1903" s="0" t="n">
        <f aca="false">'Profiles 8760'!B1892</f>
        <v>3</v>
      </c>
      <c r="C1903" s="0" t="n">
        <f aca="false">'Profiles 8760'!E1892</f>
        <v>0</v>
      </c>
      <c r="D1903" s="0" t="n">
        <f aca="false">'Profiles 8760'!F1892</f>
        <v>0.22752</v>
      </c>
      <c r="E1903" s="0" t="n">
        <f aca="false">'Profiles 8760'!G1892</f>
        <v>1</v>
      </c>
      <c r="F1903" s="0" t="n">
        <f aca="false">D1903*Assumptions!$C$11*$B$7+E1903*Assumptions!$C$12*$B$8</f>
        <v>106.607776</v>
      </c>
      <c r="G1903" s="0" t="n">
        <f aca="false">C1903*Assumptions!$C$15</f>
        <v>0</v>
      </c>
      <c r="H1903" s="0" t="n">
        <f aca="false">MIN(F1903,G1903)</f>
        <v>0</v>
      </c>
      <c r="I1903" s="0" t="n">
        <f aca="false">IF(C1903=1,MIN(G1903-H1903,Assumptions!$C$13,P1902),0)</f>
        <v>0</v>
      </c>
      <c r="J1903" s="0" t="n">
        <f aca="false">H1903+I1903</f>
        <v>0</v>
      </c>
      <c r="K1903" s="0" t="n">
        <f aca="false">MIN(IF(C1903=1,F1903-H1903,F1903),Assumptions!$C$13,MAX(0,($B$5-P1902)/$B$6))</f>
        <v>0</v>
      </c>
      <c r="L1903" s="0" t="n">
        <f aca="false">IF(C1903=1,0,MIN(F1903-K1903,Assumptions!$C$15,MAX(0,$B$10-O1902-M1903)))</f>
        <v>106.607776</v>
      </c>
      <c r="M1903" s="0" t="n">
        <f aca="false">'Profiles 8760'!H1892</f>
        <v>229200</v>
      </c>
      <c r="N1903" s="0" t="n">
        <f aca="false">J1903+L1903</f>
        <v>106.607776</v>
      </c>
      <c r="O1903" s="0" t="n">
        <f aca="false">O1902+N1903</f>
        <v>163822.89787999</v>
      </c>
      <c r="P1903" s="0" t="n">
        <f aca="false">MIN($B$5,P1902+K1903*$B$6-I1903)</f>
        <v>510.81</v>
      </c>
      <c r="Q1903" s="0" t="n">
        <f aca="false">MAX(0,F1903-H1903-K1903-L1903)</f>
        <v>0</v>
      </c>
    </row>
    <row r="1904" customFormat="false" ht="15" hidden="false" customHeight="false" outlineLevel="0" collapsed="false">
      <c r="A1904" s="0" t="n">
        <f aca="false">'Profiles 8760'!A1893</f>
        <v>1891</v>
      </c>
      <c r="B1904" s="0" t="n">
        <f aca="false">'Profiles 8760'!B1893</f>
        <v>3</v>
      </c>
      <c r="C1904" s="0" t="n">
        <f aca="false">'Profiles 8760'!E1893</f>
        <v>0</v>
      </c>
      <c r="D1904" s="0" t="n">
        <f aca="false">'Profiles 8760'!F1893</f>
        <v>0</v>
      </c>
      <c r="E1904" s="0" t="n">
        <f aca="false">'Profiles 8760'!G1893</f>
        <v>0.8437</v>
      </c>
      <c r="F1904" s="0" t="n">
        <f aca="false">D1904*Assumptions!$C$11*$B$7+E1904*Assumptions!$C$12*$B$8</f>
        <v>34.50733</v>
      </c>
      <c r="G1904" s="0" t="n">
        <f aca="false">C1904*Assumptions!$C$15</f>
        <v>0</v>
      </c>
      <c r="H1904" s="0" t="n">
        <f aca="false">MIN(F1904,G1904)</f>
        <v>0</v>
      </c>
      <c r="I1904" s="0" t="n">
        <f aca="false">IF(C1904=1,MIN(G1904-H1904,Assumptions!$C$13,P1903),0)</f>
        <v>0</v>
      </c>
      <c r="J1904" s="0" t="n">
        <f aca="false">H1904+I1904</f>
        <v>0</v>
      </c>
      <c r="K1904" s="0" t="n">
        <f aca="false">MIN(IF(C1904=1,F1904-H1904,F1904),Assumptions!$C$13,MAX(0,($B$5-P1903)/$B$6))</f>
        <v>0</v>
      </c>
      <c r="L1904" s="0" t="n">
        <f aca="false">IF(C1904=1,0,MIN(F1904-K1904,Assumptions!$C$15,MAX(0,$B$10-O1903-M1904)))</f>
        <v>34.50733</v>
      </c>
      <c r="M1904" s="0" t="n">
        <f aca="false">'Profiles 8760'!H1893</f>
        <v>229200</v>
      </c>
      <c r="N1904" s="0" t="n">
        <f aca="false">J1904+L1904</f>
        <v>34.50733</v>
      </c>
      <c r="O1904" s="0" t="n">
        <f aca="false">O1903+N1904</f>
        <v>163857.40520999</v>
      </c>
      <c r="P1904" s="0" t="n">
        <f aca="false">MIN($B$5,P1903+K1904*$B$6-I1904)</f>
        <v>510.81</v>
      </c>
      <c r="Q1904" s="0" t="n">
        <f aca="false">MAX(0,F1904-H1904-K1904-L1904)</f>
        <v>0</v>
      </c>
    </row>
    <row r="1905" customFormat="false" ht="15" hidden="false" customHeight="false" outlineLevel="0" collapsed="false">
      <c r="A1905" s="0" t="n">
        <f aca="false">'Profiles 8760'!A1894</f>
        <v>1892</v>
      </c>
      <c r="B1905" s="0" t="n">
        <f aca="false">'Profiles 8760'!B1894</f>
        <v>3</v>
      </c>
      <c r="C1905" s="0" t="n">
        <f aca="false">'Profiles 8760'!E1894</f>
        <v>1</v>
      </c>
      <c r="D1905" s="0" t="n">
        <f aca="false">'Profiles 8760'!F1894</f>
        <v>0</v>
      </c>
      <c r="E1905" s="0" t="n">
        <f aca="false">'Profiles 8760'!G1894</f>
        <v>0.539038</v>
      </c>
      <c r="F1905" s="0" t="n">
        <f aca="false">D1905*Assumptions!$C$11*$B$7+E1905*Assumptions!$C$12*$B$8</f>
        <v>22.0466542</v>
      </c>
      <c r="G1905" s="0" t="n">
        <f aca="false">C1905*Assumptions!$C$15</f>
        <v>200</v>
      </c>
      <c r="H1905" s="0" t="n">
        <f aca="false">MIN(F1905,G1905)</f>
        <v>22.0466542</v>
      </c>
      <c r="I1905" s="0" t="n">
        <f aca="false">IF(C1905=1,MIN(G1905-H1905,Assumptions!$C$13,P1904),0)</f>
        <v>177.9533458</v>
      </c>
      <c r="J1905" s="0" t="n">
        <f aca="false">H1905+I1905</f>
        <v>200</v>
      </c>
      <c r="K1905" s="0" t="n">
        <f aca="false">MIN(IF(C1905=1,F1905-H1905,F1905),Assumptions!$C$13,MAX(0,($B$5-P1904)/$B$6))</f>
        <v>0</v>
      </c>
      <c r="L1905" s="0" t="n">
        <f aca="false">IF(C1905=1,0,MIN(F1905-K1905,Assumptions!$C$15,MAX(0,$B$10-O1904-M1905)))</f>
        <v>0</v>
      </c>
      <c r="M1905" s="0" t="n">
        <f aca="false">'Profiles 8760'!H1894</f>
        <v>229000</v>
      </c>
      <c r="N1905" s="0" t="n">
        <f aca="false">J1905+L1905</f>
        <v>200</v>
      </c>
      <c r="O1905" s="0" t="n">
        <f aca="false">O1904+N1905</f>
        <v>164057.40520999</v>
      </c>
      <c r="P1905" s="0" t="n">
        <f aca="false">MIN($B$5,P1904+K1905*$B$6-I1905)</f>
        <v>332.8566542</v>
      </c>
      <c r="Q1905" s="0" t="n">
        <f aca="false">MAX(0,F1905-H1905-K1905-L1905)</f>
        <v>0</v>
      </c>
    </row>
    <row r="1906" customFormat="false" ht="15" hidden="false" customHeight="false" outlineLevel="0" collapsed="false">
      <c r="A1906" s="0" t="n">
        <f aca="false">'Profiles 8760'!A1895</f>
        <v>1893</v>
      </c>
      <c r="B1906" s="0" t="n">
        <f aca="false">'Profiles 8760'!B1895</f>
        <v>3</v>
      </c>
      <c r="C1906" s="0" t="n">
        <f aca="false">'Profiles 8760'!E1895</f>
        <v>1</v>
      </c>
      <c r="D1906" s="0" t="n">
        <f aca="false">'Profiles 8760'!F1895</f>
        <v>0</v>
      </c>
      <c r="E1906" s="0" t="n">
        <f aca="false">'Profiles 8760'!G1895</f>
        <v>0.467264</v>
      </c>
      <c r="F1906" s="0" t="n">
        <f aca="false">D1906*Assumptions!$C$11*$B$7+E1906*Assumptions!$C$12*$B$8</f>
        <v>19.1110976</v>
      </c>
      <c r="G1906" s="0" t="n">
        <f aca="false">C1906*Assumptions!$C$15</f>
        <v>200</v>
      </c>
      <c r="H1906" s="0" t="n">
        <f aca="false">MIN(F1906,G1906)</f>
        <v>19.1110976</v>
      </c>
      <c r="I1906" s="0" t="n">
        <f aca="false">IF(C1906=1,MIN(G1906-H1906,Assumptions!$C$13,P1905),0)</f>
        <v>180</v>
      </c>
      <c r="J1906" s="0" t="n">
        <f aca="false">H1906+I1906</f>
        <v>199.1110976</v>
      </c>
      <c r="K1906" s="0" t="n">
        <f aca="false">MIN(IF(C1906=1,F1906-H1906,F1906),Assumptions!$C$13,MAX(0,($B$5-P1905)/$B$6))</f>
        <v>0</v>
      </c>
      <c r="L1906" s="0" t="n">
        <f aca="false">IF(C1906=1,0,MIN(F1906-K1906,Assumptions!$C$15,MAX(0,$B$10-O1905-M1906)))</f>
        <v>0</v>
      </c>
      <c r="M1906" s="0" t="n">
        <f aca="false">'Profiles 8760'!H1895</f>
        <v>228800</v>
      </c>
      <c r="N1906" s="0" t="n">
        <f aca="false">J1906+L1906</f>
        <v>199.1110976</v>
      </c>
      <c r="O1906" s="0" t="n">
        <f aca="false">O1905+N1906</f>
        <v>164256.51630759</v>
      </c>
      <c r="P1906" s="0" t="n">
        <f aca="false">MIN($B$5,P1905+K1906*$B$6-I1906)</f>
        <v>152.8566542</v>
      </c>
      <c r="Q1906" s="0" t="n">
        <f aca="false">MAX(0,F1906-H1906-K1906-L1906)</f>
        <v>0</v>
      </c>
    </row>
    <row r="1907" customFormat="false" ht="15" hidden="false" customHeight="false" outlineLevel="0" collapsed="false">
      <c r="A1907" s="0" t="n">
        <f aca="false">'Profiles 8760'!A1896</f>
        <v>1894</v>
      </c>
      <c r="B1907" s="0" t="n">
        <f aca="false">'Profiles 8760'!B1896</f>
        <v>3</v>
      </c>
      <c r="C1907" s="0" t="n">
        <f aca="false">'Profiles 8760'!E1896</f>
        <v>0</v>
      </c>
      <c r="D1907" s="0" t="n">
        <f aca="false">'Profiles 8760'!F1896</f>
        <v>0</v>
      </c>
      <c r="E1907" s="0" t="n">
        <f aca="false">'Profiles 8760'!G1896</f>
        <v>0.322466</v>
      </c>
      <c r="F1907" s="0" t="n">
        <f aca="false">D1907*Assumptions!$C$11*$B$7+E1907*Assumptions!$C$12*$B$8</f>
        <v>13.1888594</v>
      </c>
      <c r="G1907" s="0" t="n">
        <f aca="false">C1907*Assumptions!$C$15</f>
        <v>0</v>
      </c>
      <c r="H1907" s="0" t="n">
        <f aca="false">MIN(F1907,G1907)</f>
        <v>0</v>
      </c>
      <c r="I1907" s="0" t="n">
        <f aca="false">IF(C1907=1,MIN(G1907-H1907,Assumptions!$C$13,P1906),0)</f>
        <v>0</v>
      </c>
      <c r="J1907" s="0" t="n">
        <f aca="false">H1907+I1907</f>
        <v>0</v>
      </c>
      <c r="K1907" s="0" t="n">
        <f aca="false">MIN(IF(C1907=1,F1907-H1907,F1907),Assumptions!$C$13,MAX(0,($B$5-P1906)/$B$6))</f>
        <v>13.1888594</v>
      </c>
      <c r="L1907" s="0" t="n">
        <f aca="false">IF(C1907=1,0,MIN(F1907-K1907,Assumptions!$C$15,MAX(0,$B$10-O1906-M1907)))</f>
        <v>0</v>
      </c>
      <c r="M1907" s="0" t="n">
        <f aca="false">'Profiles 8760'!H1896</f>
        <v>228800</v>
      </c>
      <c r="N1907" s="0" t="n">
        <f aca="false">J1907+L1907</f>
        <v>0</v>
      </c>
      <c r="O1907" s="0" t="n">
        <f aca="false">O1906+N1907</f>
        <v>164256.51630759</v>
      </c>
      <c r="P1907" s="0" t="n">
        <f aca="false">MIN($B$5,P1906+K1907*$B$6-I1907)</f>
        <v>164.28875752792</v>
      </c>
      <c r="Q1907" s="0" t="n">
        <f aca="false">MAX(0,F1907-H1907-K1907-L1907)</f>
        <v>0</v>
      </c>
    </row>
    <row r="1908" customFormat="false" ht="15" hidden="false" customHeight="false" outlineLevel="0" collapsed="false">
      <c r="A1908" s="0" t="n">
        <f aca="false">'Profiles 8760'!A1897</f>
        <v>1895</v>
      </c>
      <c r="B1908" s="0" t="n">
        <f aca="false">'Profiles 8760'!B1897</f>
        <v>3</v>
      </c>
      <c r="C1908" s="0" t="n">
        <f aca="false">'Profiles 8760'!E1897</f>
        <v>0</v>
      </c>
      <c r="D1908" s="0" t="n">
        <f aca="false">'Profiles 8760'!F1897</f>
        <v>0</v>
      </c>
      <c r="E1908" s="0" t="n">
        <f aca="false">'Profiles 8760'!G1897</f>
        <v>0.34523</v>
      </c>
      <c r="F1908" s="0" t="n">
        <f aca="false">D1908*Assumptions!$C$11*$B$7+E1908*Assumptions!$C$12*$B$8</f>
        <v>14.119907</v>
      </c>
      <c r="G1908" s="0" t="n">
        <f aca="false">C1908*Assumptions!$C$15</f>
        <v>0</v>
      </c>
      <c r="H1908" s="0" t="n">
        <f aca="false">MIN(F1908,G1908)</f>
        <v>0</v>
      </c>
      <c r="I1908" s="0" t="n">
        <f aca="false">IF(C1908=1,MIN(G1908-H1908,Assumptions!$C$13,P1907),0)</f>
        <v>0</v>
      </c>
      <c r="J1908" s="0" t="n">
        <f aca="false">H1908+I1908</f>
        <v>0</v>
      </c>
      <c r="K1908" s="0" t="n">
        <f aca="false">MIN(IF(C1908=1,F1908-H1908,F1908),Assumptions!$C$13,MAX(0,($B$5-P1907)/$B$6))</f>
        <v>14.119907</v>
      </c>
      <c r="L1908" s="0" t="n">
        <f aca="false">IF(C1908=1,0,MIN(F1908-K1908,Assumptions!$C$15,MAX(0,$B$10-O1907-M1908)))</f>
        <v>0</v>
      </c>
      <c r="M1908" s="0" t="n">
        <f aca="false">'Profiles 8760'!H1897</f>
        <v>228800</v>
      </c>
      <c r="N1908" s="0" t="n">
        <f aca="false">J1908+L1908</f>
        <v>0</v>
      </c>
      <c r="O1908" s="0" t="n">
        <f aca="false">O1907+N1908</f>
        <v>164256.51630759</v>
      </c>
      <c r="P1908" s="0" t="n">
        <f aca="false">MIN($B$5,P1907+K1908*$B$6-I1908)</f>
        <v>176.52789291552</v>
      </c>
      <c r="Q1908" s="0" t="n">
        <f aca="false">MAX(0,F1908-H1908-K1908-L1908)</f>
        <v>0</v>
      </c>
    </row>
    <row r="1909" customFormat="false" ht="15" hidden="false" customHeight="false" outlineLevel="0" collapsed="false">
      <c r="A1909" s="0" t="n">
        <f aca="false">'Profiles 8760'!A1898</f>
        <v>1896</v>
      </c>
      <c r="B1909" s="0" t="n">
        <f aca="false">'Profiles 8760'!B1898</f>
        <v>3</v>
      </c>
      <c r="C1909" s="0" t="n">
        <f aca="false">'Profiles 8760'!E1898</f>
        <v>0</v>
      </c>
      <c r="D1909" s="0" t="n">
        <f aca="false">'Profiles 8760'!F1898</f>
        <v>0</v>
      </c>
      <c r="E1909" s="0" t="n">
        <f aca="false">'Profiles 8760'!G1898</f>
        <v>0.307811</v>
      </c>
      <c r="F1909" s="0" t="n">
        <f aca="false">D1909*Assumptions!$C$11*$B$7+E1909*Assumptions!$C$12*$B$8</f>
        <v>12.5894699</v>
      </c>
      <c r="G1909" s="0" t="n">
        <f aca="false">C1909*Assumptions!$C$15</f>
        <v>0</v>
      </c>
      <c r="H1909" s="0" t="n">
        <f aca="false">MIN(F1909,G1909)</f>
        <v>0</v>
      </c>
      <c r="I1909" s="0" t="n">
        <f aca="false">IF(C1909=1,MIN(G1909-H1909,Assumptions!$C$13,P1908),0)</f>
        <v>0</v>
      </c>
      <c r="J1909" s="0" t="n">
        <f aca="false">H1909+I1909</f>
        <v>0</v>
      </c>
      <c r="K1909" s="0" t="n">
        <f aca="false">MIN(IF(C1909=1,F1909-H1909,F1909),Assumptions!$C$13,MAX(0,($B$5-P1908)/$B$6))</f>
        <v>12.5894699</v>
      </c>
      <c r="L1909" s="0" t="n">
        <f aca="false">IF(C1909=1,0,MIN(F1909-K1909,Assumptions!$C$15,MAX(0,$B$10-O1908-M1909)))</f>
        <v>0</v>
      </c>
      <c r="M1909" s="0" t="n">
        <f aca="false">'Profiles 8760'!H1898</f>
        <v>228800</v>
      </c>
      <c r="N1909" s="0" t="n">
        <f aca="false">J1909+L1909</f>
        <v>0</v>
      </c>
      <c r="O1909" s="0" t="n">
        <f aca="false">O1908+N1909</f>
        <v>164256.51630759</v>
      </c>
      <c r="P1909" s="0" t="n">
        <f aca="false">MIN($B$5,P1908+K1909*$B$6-I1909)</f>
        <v>187.44044542484</v>
      </c>
      <c r="Q1909" s="0" t="n">
        <f aca="false">MAX(0,F1909-H1909-K1909-L1909)</f>
        <v>0</v>
      </c>
    </row>
    <row r="1910" customFormat="false" ht="15" hidden="false" customHeight="false" outlineLevel="0" collapsed="false">
      <c r="A1910" s="0" t="n">
        <f aca="false">'Profiles 8760'!A1899</f>
        <v>1897</v>
      </c>
      <c r="B1910" s="0" t="n">
        <f aca="false">'Profiles 8760'!B1899</f>
        <v>3</v>
      </c>
      <c r="C1910" s="0" t="n">
        <f aca="false">'Profiles 8760'!E1899</f>
        <v>0</v>
      </c>
      <c r="D1910" s="0" t="n">
        <f aca="false">'Profiles 8760'!F1899</f>
        <v>0</v>
      </c>
      <c r="E1910" s="0" t="n">
        <f aca="false">'Profiles 8760'!G1899</f>
        <v>0.273809</v>
      </c>
      <c r="F1910" s="0" t="n">
        <f aca="false">D1910*Assumptions!$C$11*$B$7+E1910*Assumptions!$C$12*$B$8</f>
        <v>11.1987881</v>
      </c>
      <c r="G1910" s="0" t="n">
        <f aca="false">C1910*Assumptions!$C$15</f>
        <v>0</v>
      </c>
      <c r="H1910" s="0" t="n">
        <f aca="false">MIN(F1910,G1910)</f>
        <v>0</v>
      </c>
      <c r="I1910" s="0" t="n">
        <f aca="false">IF(C1910=1,MIN(G1910-H1910,Assumptions!$C$13,P1909),0)</f>
        <v>0</v>
      </c>
      <c r="J1910" s="0" t="n">
        <f aca="false">H1910+I1910</f>
        <v>0</v>
      </c>
      <c r="K1910" s="0" t="n">
        <f aca="false">MIN(IF(C1910=1,F1910-H1910,F1910),Assumptions!$C$13,MAX(0,($B$5-P1909)/$B$6))</f>
        <v>11.1987881</v>
      </c>
      <c r="L1910" s="0" t="n">
        <f aca="false">IF(C1910=1,0,MIN(F1910-K1910,Assumptions!$C$15,MAX(0,$B$10-O1909-M1910)))</f>
        <v>0</v>
      </c>
      <c r="M1910" s="0" t="n">
        <f aca="false">'Profiles 8760'!H1899</f>
        <v>228800</v>
      </c>
      <c r="N1910" s="0" t="n">
        <f aca="false">J1910+L1910</f>
        <v>0</v>
      </c>
      <c r="O1910" s="0" t="n">
        <f aca="false">O1909+N1910</f>
        <v>164256.51630759</v>
      </c>
      <c r="P1910" s="0" t="n">
        <f aca="false">MIN($B$5,P1909+K1910*$B$6-I1910)</f>
        <v>197.14755494992</v>
      </c>
      <c r="Q1910" s="0" t="n">
        <f aca="false">MAX(0,F1910-H1910-K1910-L1910)</f>
        <v>0</v>
      </c>
    </row>
    <row r="1911" customFormat="false" ht="15" hidden="false" customHeight="false" outlineLevel="0" collapsed="false">
      <c r="A1911" s="0" t="n">
        <f aca="false">'Profiles 8760'!A1900</f>
        <v>1898</v>
      </c>
      <c r="B1911" s="0" t="n">
        <f aca="false">'Profiles 8760'!B1900</f>
        <v>3</v>
      </c>
      <c r="C1911" s="0" t="n">
        <f aca="false">'Profiles 8760'!E1900</f>
        <v>0</v>
      </c>
      <c r="D1911" s="0" t="n">
        <f aca="false">'Profiles 8760'!F1900</f>
        <v>0</v>
      </c>
      <c r="E1911" s="0" t="n">
        <f aca="false">'Profiles 8760'!G1900</f>
        <v>0.137318</v>
      </c>
      <c r="F1911" s="0" t="n">
        <f aca="false">D1911*Assumptions!$C$11*$B$7+E1911*Assumptions!$C$12*$B$8</f>
        <v>5.6163062</v>
      </c>
      <c r="G1911" s="0" t="n">
        <f aca="false">C1911*Assumptions!$C$15</f>
        <v>0</v>
      </c>
      <c r="H1911" s="0" t="n">
        <f aca="false">MIN(F1911,G1911)</f>
        <v>0</v>
      </c>
      <c r="I1911" s="0" t="n">
        <f aca="false">IF(C1911=1,MIN(G1911-H1911,Assumptions!$C$13,P1910),0)</f>
        <v>0</v>
      </c>
      <c r="J1911" s="0" t="n">
        <f aca="false">H1911+I1911</f>
        <v>0</v>
      </c>
      <c r="K1911" s="0" t="n">
        <f aca="false">MIN(IF(C1911=1,F1911-H1911,F1911),Assumptions!$C$13,MAX(0,($B$5-P1910)/$B$6))</f>
        <v>5.6163062</v>
      </c>
      <c r="L1911" s="0" t="n">
        <f aca="false">IF(C1911=1,0,MIN(F1911-K1911,Assumptions!$C$15,MAX(0,$B$10-O1910-M1911)))</f>
        <v>0</v>
      </c>
      <c r="M1911" s="0" t="n">
        <f aca="false">'Profiles 8760'!H1900</f>
        <v>228800</v>
      </c>
      <c r="N1911" s="0" t="n">
        <f aca="false">J1911+L1911</f>
        <v>0</v>
      </c>
      <c r="O1911" s="0" t="n">
        <f aca="false">O1910+N1911</f>
        <v>164256.51630759</v>
      </c>
      <c r="P1911" s="0" t="n">
        <f aca="false">MIN($B$5,P1910+K1911*$B$6-I1911)</f>
        <v>202.01576916408</v>
      </c>
      <c r="Q1911" s="0" t="n">
        <f aca="false">MAX(0,F1911-H1911-K1911-L1911)</f>
        <v>0</v>
      </c>
    </row>
    <row r="1912" customFormat="false" ht="15" hidden="false" customHeight="false" outlineLevel="0" collapsed="false">
      <c r="A1912" s="0" t="n">
        <f aca="false">'Profiles 8760'!A1901</f>
        <v>1899</v>
      </c>
      <c r="B1912" s="0" t="n">
        <f aca="false">'Profiles 8760'!B1901</f>
        <v>3</v>
      </c>
      <c r="C1912" s="0" t="n">
        <f aca="false">'Profiles 8760'!E1901</f>
        <v>0</v>
      </c>
      <c r="D1912" s="0" t="n">
        <f aca="false">'Profiles 8760'!F1901</f>
        <v>0</v>
      </c>
      <c r="E1912" s="0" t="n">
        <f aca="false">'Profiles 8760'!G1901</f>
        <v>0.098488</v>
      </c>
      <c r="F1912" s="0" t="n">
        <f aca="false">D1912*Assumptions!$C$11*$B$7+E1912*Assumptions!$C$12*$B$8</f>
        <v>4.0281592</v>
      </c>
      <c r="G1912" s="0" t="n">
        <f aca="false">C1912*Assumptions!$C$15</f>
        <v>0</v>
      </c>
      <c r="H1912" s="0" t="n">
        <f aca="false">MIN(F1912,G1912)</f>
        <v>0</v>
      </c>
      <c r="I1912" s="0" t="n">
        <f aca="false">IF(C1912=1,MIN(G1912-H1912,Assumptions!$C$13,P1911),0)</f>
        <v>0</v>
      </c>
      <c r="J1912" s="0" t="n">
        <f aca="false">H1912+I1912</f>
        <v>0</v>
      </c>
      <c r="K1912" s="0" t="n">
        <f aca="false">MIN(IF(C1912=1,F1912-H1912,F1912),Assumptions!$C$13,MAX(0,($B$5-P1911)/$B$6))</f>
        <v>4.0281592</v>
      </c>
      <c r="L1912" s="0" t="n">
        <f aca="false">IF(C1912=1,0,MIN(F1912-K1912,Assumptions!$C$15,MAX(0,$B$10-O1911-M1912)))</f>
        <v>0</v>
      </c>
      <c r="M1912" s="0" t="n">
        <f aca="false">'Profiles 8760'!H1901</f>
        <v>228800</v>
      </c>
      <c r="N1912" s="0" t="n">
        <f aca="false">J1912+L1912</f>
        <v>0</v>
      </c>
      <c r="O1912" s="0" t="n">
        <f aca="false">O1911+N1912</f>
        <v>164256.51630759</v>
      </c>
      <c r="P1912" s="0" t="n">
        <f aca="false">MIN($B$5,P1911+K1912*$B$6-I1912)</f>
        <v>205.50737755864</v>
      </c>
      <c r="Q1912" s="0" t="n">
        <f aca="false">MAX(0,F1912-H1912-K1912-L1912)</f>
        <v>0</v>
      </c>
    </row>
    <row r="1913" customFormat="false" ht="15" hidden="false" customHeight="false" outlineLevel="0" collapsed="false">
      <c r="A1913" s="0" t="n">
        <f aca="false">'Profiles 8760'!A1902</f>
        <v>1900</v>
      </c>
      <c r="B1913" s="0" t="n">
        <f aca="false">'Profiles 8760'!B1902</f>
        <v>3</v>
      </c>
      <c r="C1913" s="0" t="n">
        <f aca="false">'Profiles 8760'!E1902</f>
        <v>0</v>
      </c>
      <c r="D1913" s="0" t="n">
        <f aca="false">'Profiles 8760'!F1902</f>
        <v>0</v>
      </c>
      <c r="E1913" s="0" t="n">
        <f aca="false">'Profiles 8760'!G1902</f>
        <v>0.174491</v>
      </c>
      <c r="F1913" s="0" t="n">
        <f aca="false">D1913*Assumptions!$C$11*$B$7+E1913*Assumptions!$C$12*$B$8</f>
        <v>7.1366819</v>
      </c>
      <c r="G1913" s="0" t="n">
        <f aca="false">C1913*Assumptions!$C$15</f>
        <v>0</v>
      </c>
      <c r="H1913" s="0" t="n">
        <f aca="false">MIN(F1913,G1913)</f>
        <v>0</v>
      </c>
      <c r="I1913" s="0" t="n">
        <f aca="false">IF(C1913=1,MIN(G1913-H1913,Assumptions!$C$13,P1912),0)</f>
        <v>0</v>
      </c>
      <c r="J1913" s="0" t="n">
        <f aca="false">H1913+I1913</f>
        <v>0</v>
      </c>
      <c r="K1913" s="0" t="n">
        <f aca="false">MIN(IF(C1913=1,F1913-H1913,F1913),Assumptions!$C$13,MAX(0,($B$5-P1912)/$B$6))</f>
        <v>7.1366819</v>
      </c>
      <c r="L1913" s="0" t="n">
        <f aca="false">IF(C1913=1,0,MIN(F1913-K1913,Assumptions!$C$15,MAX(0,$B$10-O1912-M1913)))</f>
        <v>0</v>
      </c>
      <c r="M1913" s="0" t="n">
        <f aca="false">'Profiles 8760'!H1902</f>
        <v>228800</v>
      </c>
      <c r="N1913" s="0" t="n">
        <f aca="false">J1913+L1913</f>
        <v>0</v>
      </c>
      <c r="O1913" s="0" t="n">
        <f aca="false">O1912+N1913</f>
        <v>164256.51630759</v>
      </c>
      <c r="P1913" s="0" t="n">
        <f aca="false">MIN($B$5,P1912+K1913*$B$6-I1913)</f>
        <v>211.69345342956</v>
      </c>
      <c r="Q1913" s="0" t="n">
        <f aca="false">MAX(0,F1913-H1913-K1913-L1913)</f>
        <v>0</v>
      </c>
    </row>
    <row r="1914" customFormat="false" ht="15" hidden="false" customHeight="false" outlineLevel="0" collapsed="false">
      <c r="A1914" s="0" t="n">
        <f aca="false">'Profiles 8760'!A1903</f>
        <v>1901</v>
      </c>
      <c r="B1914" s="0" t="n">
        <f aca="false">'Profiles 8760'!B1903</f>
        <v>3</v>
      </c>
      <c r="C1914" s="0" t="n">
        <f aca="false">'Profiles 8760'!E1903</f>
        <v>0</v>
      </c>
      <c r="D1914" s="0" t="n">
        <f aca="false">'Profiles 8760'!F1903</f>
        <v>0</v>
      </c>
      <c r="E1914" s="0" t="n">
        <f aca="false">'Profiles 8760'!G1903</f>
        <v>0.153722</v>
      </c>
      <c r="F1914" s="0" t="n">
        <f aca="false">D1914*Assumptions!$C$11*$B$7+E1914*Assumptions!$C$12*$B$8</f>
        <v>6.2872298</v>
      </c>
      <c r="G1914" s="0" t="n">
        <f aca="false">C1914*Assumptions!$C$15</f>
        <v>0</v>
      </c>
      <c r="H1914" s="0" t="n">
        <f aca="false">MIN(F1914,G1914)</f>
        <v>0</v>
      </c>
      <c r="I1914" s="0" t="n">
        <f aca="false">IF(C1914=1,MIN(G1914-H1914,Assumptions!$C$13,P1913),0)</f>
        <v>0</v>
      </c>
      <c r="J1914" s="0" t="n">
        <f aca="false">H1914+I1914</f>
        <v>0</v>
      </c>
      <c r="K1914" s="0" t="n">
        <f aca="false">MIN(IF(C1914=1,F1914-H1914,F1914),Assumptions!$C$13,MAX(0,($B$5-P1913)/$B$6))</f>
        <v>6.2872298</v>
      </c>
      <c r="L1914" s="0" t="n">
        <f aca="false">IF(C1914=1,0,MIN(F1914-K1914,Assumptions!$C$15,MAX(0,$B$10-O1913-M1914)))</f>
        <v>0</v>
      </c>
      <c r="M1914" s="0" t="n">
        <f aca="false">'Profiles 8760'!H1903</f>
        <v>228800</v>
      </c>
      <c r="N1914" s="0" t="n">
        <f aca="false">J1914+L1914</f>
        <v>0</v>
      </c>
      <c r="O1914" s="0" t="n">
        <f aca="false">O1913+N1914</f>
        <v>164256.51630759</v>
      </c>
      <c r="P1914" s="0" t="n">
        <f aca="false">MIN($B$5,P1913+K1914*$B$6-I1914)</f>
        <v>217.1432242202</v>
      </c>
      <c r="Q1914" s="0" t="n">
        <f aca="false">MAX(0,F1914-H1914-K1914-L1914)</f>
        <v>0</v>
      </c>
    </row>
    <row r="1915" customFormat="false" ht="15" hidden="false" customHeight="false" outlineLevel="0" collapsed="false">
      <c r="A1915" s="0" t="n">
        <f aca="false">'Profiles 8760'!A1904</f>
        <v>1902</v>
      </c>
      <c r="B1915" s="0" t="n">
        <f aca="false">'Profiles 8760'!B1904</f>
        <v>3</v>
      </c>
      <c r="C1915" s="0" t="n">
        <f aca="false">'Profiles 8760'!E1904</f>
        <v>0</v>
      </c>
      <c r="D1915" s="0" t="n">
        <f aca="false">'Profiles 8760'!F1904</f>
        <v>0</v>
      </c>
      <c r="E1915" s="0" t="n">
        <f aca="false">'Profiles 8760'!G1904</f>
        <v>0.177075</v>
      </c>
      <c r="F1915" s="0" t="n">
        <f aca="false">D1915*Assumptions!$C$11*$B$7+E1915*Assumptions!$C$12*$B$8</f>
        <v>7.2423675</v>
      </c>
      <c r="G1915" s="0" t="n">
        <f aca="false">C1915*Assumptions!$C$15</f>
        <v>0</v>
      </c>
      <c r="H1915" s="0" t="n">
        <f aca="false">MIN(F1915,G1915)</f>
        <v>0</v>
      </c>
      <c r="I1915" s="0" t="n">
        <f aca="false">IF(C1915=1,MIN(G1915-H1915,Assumptions!$C$13,P1914),0)</f>
        <v>0</v>
      </c>
      <c r="J1915" s="0" t="n">
        <f aca="false">H1915+I1915</f>
        <v>0</v>
      </c>
      <c r="K1915" s="0" t="n">
        <f aca="false">MIN(IF(C1915=1,F1915-H1915,F1915),Assumptions!$C$13,MAX(0,($B$5-P1914)/$B$6))</f>
        <v>7.2423675</v>
      </c>
      <c r="L1915" s="0" t="n">
        <f aca="false">IF(C1915=1,0,MIN(F1915-K1915,Assumptions!$C$15,MAX(0,$B$10-O1914-M1915)))</f>
        <v>0</v>
      </c>
      <c r="M1915" s="0" t="n">
        <f aca="false">'Profiles 8760'!H1904</f>
        <v>228800</v>
      </c>
      <c r="N1915" s="0" t="n">
        <f aca="false">J1915+L1915</f>
        <v>0</v>
      </c>
      <c r="O1915" s="0" t="n">
        <f aca="false">O1914+N1915</f>
        <v>164256.51630759</v>
      </c>
      <c r="P1915" s="0" t="n">
        <f aca="false">MIN($B$5,P1914+K1915*$B$6-I1915)</f>
        <v>223.4209083692</v>
      </c>
      <c r="Q1915" s="0" t="n">
        <f aca="false">MAX(0,F1915-H1915-K1915-L1915)</f>
        <v>0</v>
      </c>
    </row>
    <row r="1916" customFormat="false" ht="15" hidden="false" customHeight="false" outlineLevel="0" collapsed="false">
      <c r="A1916" s="0" t="n">
        <f aca="false">'Profiles 8760'!A1905</f>
        <v>1903</v>
      </c>
      <c r="B1916" s="0" t="n">
        <f aca="false">'Profiles 8760'!B1905</f>
        <v>3</v>
      </c>
      <c r="C1916" s="0" t="n">
        <f aca="false">'Profiles 8760'!E1905</f>
        <v>0</v>
      </c>
      <c r="D1916" s="0" t="n">
        <f aca="false">'Profiles 8760'!F1905</f>
        <v>0</v>
      </c>
      <c r="E1916" s="0" t="n">
        <f aca="false">'Profiles 8760'!G1905</f>
        <v>0.223288</v>
      </c>
      <c r="F1916" s="0" t="n">
        <f aca="false">D1916*Assumptions!$C$11*$B$7+E1916*Assumptions!$C$12*$B$8</f>
        <v>9.1324792</v>
      </c>
      <c r="G1916" s="0" t="n">
        <f aca="false">C1916*Assumptions!$C$15</f>
        <v>0</v>
      </c>
      <c r="H1916" s="0" t="n">
        <f aca="false">MIN(F1916,G1916)</f>
        <v>0</v>
      </c>
      <c r="I1916" s="0" t="n">
        <f aca="false">IF(C1916=1,MIN(G1916-H1916,Assumptions!$C$13,P1915),0)</f>
        <v>0</v>
      </c>
      <c r="J1916" s="0" t="n">
        <f aca="false">H1916+I1916</f>
        <v>0</v>
      </c>
      <c r="K1916" s="0" t="n">
        <f aca="false">MIN(IF(C1916=1,F1916-H1916,F1916),Assumptions!$C$13,MAX(0,($B$5-P1915)/$B$6))</f>
        <v>9.1324792</v>
      </c>
      <c r="L1916" s="0" t="n">
        <f aca="false">IF(C1916=1,0,MIN(F1916-K1916,Assumptions!$C$15,MAX(0,$B$10-O1915-M1916)))</f>
        <v>0</v>
      </c>
      <c r="M1916" s="0" t="n">
        <f aca="false">'Profiles 8760'!H1905</f>
        <v>228800</v>
      </c>
      <c r="N1916" s="0" t="n">
        <f aca="false">J1916+L1916</f>
        <v>0</v>
      </c>
      <c r="O1916" s="0" t="n">
        <f aca="false">O1915+N1916</f>
        <v>164256.51630759</v>
      </c>
      <c r="P1916" s="0" t="n">
        <f aca="false">MIN($B$5,P1915+K1916*$B$6-I1916)</f>
        <v>231.33694133976</v>
      </c>
      <c r="Q1916" s="0" t="n">
        <f aca="false">MAX(0,F1916-H1916-K1916-L1916)</f>
        <v>0</v>
      </c>
    </row>
    <row r="1917" customFormat="false" ht="15" hidden="false" customHeight="false" outlineLevel="0" collapsed="false">
      <c r="A1917" s="0" t="n">
        <f aca="false">'Profiles 8760'!A1906</f>
        <v>1904</v>
      </c>
      <c r="B1917" s="0" t="n">
        <f aca="false">'Profiles 8760'!B1906</f>
        <v>3</v>
      </c>
      <c r="C1917" s="0" t="n">
        <f aca="false">'Profiles 8760'!E1906</f>
        <v>1</v>
      </c>
      <c r="D1917" s="0" t="n">
        <f aca="false">'Profiles 8760'!F1906</f>
        <v>0.20867</v>
      </c>
      <c r="E1917" s="0" t="n">
        <f aca="false">'Profiles 8760'!G1906</f>
        <v>0.231975</v>
      </c>
      <c r="F1917" s="0" t="n">
        <f aca="false">D1917*Assumptions!$C$11*$B$7+E1917*Assumptions!$C$12*$B$8</f>
        <v>69.7516735</v>
      </c>
      <c r="G1917" s="0" t="n">
        <f aca="false">C1917*Assumptions!$C$15</f>
        <v>200</v>
      </c>
      <c r="H1917" s="0" t="n">
        <f aca="false">MIN(F1917,G1917)</f>
        <v>69.7516735</v>
      </c>
      <c r="I1917" s="0" t="n">
        <f aca="false">IF(C1917=1,MIN(G1917-H1917,Assumptions!$C$13,P1916),0)</f>
        <v>130.2483265</v>
      </c>
      <c r="J1917" s="0" t="n">
        <f aca="false">H1917+I1917</f>
        <v>200</v>
      </c>
      <c r="K1917" s="0" t="n">
        <f aca="false">MIN(IF(C1917=1,F1917-H1917,F1917),Assumptions!$C$13,MAX(0,($B$5-P1916)/$B$6))</f>
        <v>0</v>
      </c>
      <c r="L1917" s="0" t="n">
        <f aca="false">IF(C1917=1,0,MIN(F1917-K1917,Assumptions!$C$15,MAX(0,$B$10-O1916-M1917)))</f>
        <v>0</v>
      </c>
      <c r="M1917" s="0" t="n">
        <f aca="false">'Profiles 8760'!H1906</f>
        <v>228600</v>
      </c>
      <c r="N1917" s="0" t="n">
        <f aca="false">J1917+L1917</f>
        <v>200</v>
      </c>
      <c r="O1917" s="0" t="n">
        <f aca="false">O1916+N1917</f>
        <v>164456.51630759</v>
      </c>
      <c r="P1917" s="0" t="n">
        <f aca="false">MIN($B$5,P1916+K1917*$B$6-I1917)</f>
        <v>101.08861483976</v>
      </c>
      <c r="Q1917" s="0" t="n">
        <f aca="false">MAX(0,F1917-H1917-K1917-L1917)</f>
        <v>0</v>
      </c>
    </row>
    <row r="1918" customFormat="false" ht="15" hidden="false" customHeight="false" outlineLevel="0" collapsed="false">
      <c r="A1918" s="0" t="n">
        <f aca="false">'Profiles 8760'!A1907</f>
        <v>1905</v>
      </c>
      <c r="B1918" s="0" t="n">
        <f aca="false">'Profiles 8760'!B1907</f>
        <v>3</v>
      </c>
      <c r="C1918" s="0" t="n">
        <f aca="false">'Profiles 8760'!E1907</f>
        <v>1</v>
      </c>
      <c r="D1918" s="0" t="n">
        <f aca="false">'Profiles 8760'!F1907</f>
        <v>0.507605</v>
      </c>
      <c r="E1918" s="0" t="n">
        <f aca="false">'Profiles 8760'!G1907</f>
        <v>0.138847</v>
      </c>
      <c r="F1918" s="0" t="n">
        <f aca="false">D1918*Assumptions!$C$11*$B$7+E1918*Assumptions!$C$12*$B$8</f>
        <v>152.2751663</v>
      </c>
      <c r="G1918" s="0" t="n">
        <f aca="false">C1918*Assumptions!$C$15</f>
        <v>200</v>
      </c>
      <c r="H1918" s="0" t="n">
        <f aca="false">MIN(F1918,G1918)</f>
        <v>152.2751663</v>
      </c>
      <c r="I1918" s="0" t="n">
        <f aca="false">IF(C1918=1,MIN(G1918-H1918,Assumptions!$C$13,P1917),0)</f>
        <v>47.7248337</v>
      </c>
      <c r="J1918" s="0" t="n">
        <f aca="false">H1918+I1918</f>
        <v>200</v>
      </c>
      <c r="K1918" s="0" t="n">
        <f aca="false">MIN(IF(C1918=1,F1918-H1918,F1918),Assumptions!$C$13,MAX(0,($B$5-P1917)/$B$6))</f>
        <v>0</v>
      </c>
      <c r="L1918" s="0" t="n">
        <f aca="false">IF(C1918=1,0,MIN(F1918-K1918,Assumptions!$C$15,MAX(0,$B$10-O1917-M1918)))</f>
        <v>0</v>
      </c>
      <c r="M1918" s="0" t="n">
        <f aca="false">'Profiles 8760'!H1907</f>
        <v>228400</v>
      </c>
      <c r="N1918" s="0" t="n">
        <f aca="false">J1918+L1918</f>
        <v>200</v>
      </c>
      <c r="O1918" s="0" t="n">
        <f aca="false">O1917+N1918</f>
        <v>164656.51630759</v>
      </c>
      <c r="P1918" s="0" t="n">
        <f aca="false">MIN($B$5,P1917+K1918*$B$6-I1918)</f>
        <v>53.36378113976</v>
      </c>
      <c r="Q1918" s="0" t="n">
        <f aca="false">MAX(0,F1918-H1918-K1918-L1918)</f>
        <v>0</v>
      </c>
    </row>
    <row r="1919" customFormat="false" ht="15" hidden="false" customHeight="false" outlineLevel="0" collapsed="false">
      <c r="A1919" s="0" t="n">
        <f aca="false">'Profiles 8760'!A1908</f>
        <v>1906</v>
      </c>
      <c r="B1919" s="0" t="n">
        <f aca="false">'Profiles 8760'!B1908</f>
        <v>3</v>
      </c>
      <c r="C1919" s="0" t="n">
        <f aca="false">'Profiles 8760'!E1908</f>
        <v>0</v>
      </c>
      <c r="D1919" s="0" t="n">
        <f aca="false">'Profiles 8760'!F1908</f>
        <v>0.81044</v>
      </c>
      <c r="E1919" s="0" t="n">
        <f aca="false">'Profiles 8760'!G1908</f>
        <v>0.102435</v>
      </c>
      <c r="F1919" s="0" t="n">
        <f aca="false">D1919*Assumptions!$C$11*$B$7+E1919*Assumptions!$C$12*$B$8</f>
        <v>238.2446635</v>
      </c>
      <c r="G1919" s="0" t="n">
        <f aca="false">C1919*Assumptions!$C$15</f>
        <v>0</v>
      </c>
      <c r="H1919" s="0" t="n">
        <f aca="false">MIN(F1919,G1919)</f>
        <v>0</v>
      </c>
      <c r="I1919" s="0" t="n">
        <f aca="false">IF(C1919=1,MIN(G1919-H1919,Assumptions!$C$13,P1918),0)</f>
        <v>0</v>
      </c>
      <c r="J1919" s="0" t="n">
        <f aca="false">H1919+I1919</f>
        <v>0</v>
      </c>
      <c r="K1919" s="0" t="n">
        <f aca="false">MIN(IF(C1919=1,F1919-H1919,F1919),Assumptions!$C$13,MAX(0,($B$5-P1918)/$B$6))</f>
        <v>180</v>
      </c>
      <c r="L1919" s="0" t="n">
        <f aca="false">IF(C1919=1,0,MIN(F1919-K1919,Assumptions!$C$15,MAX(0,$B$10-O1918-M1919)))</f>
        <v>58.2446635</v>
      </c>
      <c r="M1919" s="0" t="n">
        <f aca="false">'Profiles 8760'!H1908</f>
        <v>228400</v>
      </c>
      <c r="N1919" s="0" t="n">
        <f aca="false">J1919+L1919</f>
        <v>58.2446635</v>
      </c>
      <c r="O1919" s="0" t="n">
        <f aca="false">O1918+N1919</f>
        <v>164714.76097109</v>
      </c>
      <c r="P1919" s="0" t="n">
        <f aca="false">MIN($B$5,P1918+K1919*$B$6-I1919)</f>
        <v>209.38778113976</v>
      </c>
      <c r="Q1919" s="0" t="n">
        <f aca="false">MAX(0,F1919-H1919-K1919-L1919)</f>
        <v>0</v>
      </c>
    </row>
    <row r="1920" customFormat="false" ht="15" hidden="false" customHeight="false" outlineLevel="0" collapsed="false">
      <c r="A1920" s="0" t="n">
        <f aca="false">'Profiles 8760'!A1909</f>
        <v>1907</v>
      </c>
      <c r="B1920" s="0" t="n">
        <f aca="false">'Profiles 8760'!B1909</f>
        <v>3</v>
      </c>
      <c r="C1920" s="0" t="n">
        <f aca="false">'Profiles 8760'!E1909</f>
        <v>0</v>
      </c>
      <c r="D1920" s="0" t="n">
        <f aca="false">'Profiles 8760'!F1909</f>
        <v>1</v>
      </c>
      <c r="E1920" s="0" t="n">
        <f aca="false">'Profiles 8760'!G1909</f>
        <v>0.114355</v>
      </c>
      <c r="F1920" s="0" t="n">
        <f aca="false">D1920*Assumptions!$C$11*$B$7+E1920*Assumptions!$C$12*$B$8</f>
        <v>293.4771195</v>
      </c>
      <c r="G1920" s="0" t="n">
        <f aca="false">C1920*Assumptions!$C$15</f>
        <v>0</v>
      </c>
      <c r="H1920" s="0" t="n">
        <f aca="false">MIN(F1920,G1920)</f>
        <v>0</v>
      </c>
      <c r="I1920" s="0" t="n">
        <f aca="false">IF(C1920=1,MIN(G1920-H1920,Assumptions!$C$13,P1919),0)</f>
        <v>0</v>
      </c>
      <c r="J1920" s="0" t="n">
        <f aca="false">H1920+I1920</f>
        <v>0</v>
      </c>
      <c r="K1920" s="0" t="n">
        <f aca="false">MIN(IF(C1920=1,F1920-H1920,F1920),Assumptions!$C$13,MAX(0,($B$5-P1919)/$B$6))</f>
        <v>180</v>
      </c>
      <c r="L1920" s="0" t="n">
        <f aca="false">IF(C1920=1,0,MIN(F1920-K1920,Assumptions!$C$15,MAX(0,$B$10-O1919-M1920)))</f>
        <v>113.4771195</v>
      </c>
      <c r="M1920" s="0" t="n">
        <f aca="false">'Profiles 8760'!H1909</f>
        <v>228400</v>
      </c>
      <c r="N1920" s="0" t="n">
        <f aca="false">J1920+L1920</f>
        <v>113.4771195</v>
      </c>
      <c r="O1920" s="0" t="n">
        <f aca="false">O1919+N1920</f>
        <v>164828.23809059</v>
      </c>
      <c r="P1920" s="0" t="n">
        <f aca="false">MIN($B$5,P1919+K1920*$B$6-I1920)</f>
        <v>365.41178113976</v>
      </c>
      <c r="Q1920" s="0" t="n">
        <f aca="false">MAX(0,F1920-H1920-K1920-L1920)</f>
        <v>0</v>
      </c>
    </row>
    <row r="1921" customFormat="false" ht="15" hidden="false" customHeight="false" outlineLevel="0" collapsed="false">
      <c r="A1921" s="0" t="n">
        <f aca="false">'Profiles 8760'!A1910</f>
        <v>1908</v>
      </c>
      <c r="B1921" s="0" t="n">
        <f aca="false">'Profiles 8760'!B1910</f>
        <v>3</v>
      </c>
      <c r="C1921" s="0" t="n">
        <f aca="false">'Profiles 8760'!E1910</f>
        <v>0</v>
      </c>
      <c r="D1921" s="0" t="n">
        <f aca="false">'Profiles 8760'!F1910</f>
        <v>1</v>
      </c>
      <c r="E1921" s="0" t="n">
        <f aca="false">'Profiles 8760'!G1910</f>
        <v>0.179261</v>
      </c>
      <c r="F1921" s="0" t="n">
        <f aca="false">D1921*Assumptions!$C$11*$B$7+E1921*Assumptions!$C$12*$B$8</f>
        <v>296.1317749</v>
      </c>
      <c r="G1921" s="0" t="n">
        <f aca="false">C1921*Assumptions!$C$15</f>
        <v>0</v>
      </c>
      <c r="H1921" s="0" t="n">
        <f aca="false">MIN(F1921,G1921)</f>
        <v>0</v>
      </c>
      <c r="I1921" s="0" t="n">
        <f aca="false">IF(C1921=1,MIN(G1921-H1921,Assumptions!$C$13,P1920),0)</f>
        <v>0</v>
      </c>
      <c r="J1921" s="0" t="n">
        <f aca="false">H1921+I1921</f>
        <v>0</v>
      </c>
      <c r="K1921" s="0" t="n">
        <f aca="false">MIN(IF(C1921=1,F1921-H1921,F1921),Assumptions!$C$13,MAX(0,($B$5-P1920)/$B$6))</f>
        <v>167.74136924347</v>
      </c>
      <c r="L1921" s="0" t="n">
        <f aca="false">IF(C1921=1,0,MIN(F1921-K1921,Assumptions!$C$15,MAX(0,$B$10-O1920-M1921)))</f>
        <v>128.39040565653</v>
      </c>
      <c r="M1921" s="0" t="n">
        <f aca="false">'Profiles 8760'!H1910</f>
        <v>228400</v>
      </c>
      <c r="N1921" s="0" t="n">
        <f aca="false">J1921+L1921</f>
        <v>128.39040565653</v>
      </c>
      <c r="O1921" s="0" t="n">
        <f aca="false">O1920+N1921</f>
        <v>164956.628496247</v>
      </c>
      <c r="P1921" s="0" t="n">
        <f aca="false">MIN($B$5,P1920+K1921*$B$6-I1921)</f>
        <v>510.81</v>
      </c>
      <c r="Q1921" s="0" t="n">
        <f aca="false">MAX(0,F1921-H1921-K1921-L1921)</f>
        <v>0</v>
      </c>
    </row>
    <row r="1922" customFormat="false" ht="15" hidden="false" customHeight="false" outlineLevel="0" collapsed="false">
      <c r="A1922" s="0" t="n">
        <f aca="false">'Profiles 8760'!A1911</f>
        <v>1909</v>
      </c>
      <c r="B1922" s="0" t="n">
        <f aca="false">'Profiles 8760'!B1911</f>
        <v>3</v>
      </c>
      <c r="C1922" s="0" t="n">
        <f aca="false">'Profiles 8760'!E1911</f>
        <v>0</v>
      </c>
      <c r="D1922" s="0" t="n">
        <f aca="false">'Profiles 8760'!F1911</f>
        <v>1</v>
      </c>
      <c r="E1922" s="0" t="n">
        <f aca="false">'Profiles 8760'!G1911</f>
        <v>0.234402</v>
      </c>
      <c r="F1922" s="0" t="n">
        <f aca="false">D1922*Assumptions!$C$11*$B$7+E1922*Assumptions!$C$12*$B$8</f>
        <v>298.3870418</v>
      </c>
      <c r="G1922" s="0" t="n">
        <f aca="false">C1922*Assumptions!$C$15</f>
        <v>0</v>
      </c>
      <c r="H1922" s="0" t="n">
        <f aca="false">MIN(F1922,G1922)</f>
        <v>0</v>
      </c>
      <c r="I1922" s="0" t="n">
        <f aca="false">IF(C1922=1,MIN(G1922-H1922,Assumptions!$C$13,P1921),0)</f>
        <v>0</v>
      </c>
      <c r="J1922" s="0" t="n">
        <f aca="false">H1922+I1922</f>
        <v>0</v>
      </c>
      <c r="K1922" s="0" t="n">
        <f aca="false">MIN(IF(C1922=1,F1922-H1922,F1922),Assumptions!$C$13,MAX(0,($B$5-P1921)/$B$6))</f>
        <v>0</v>
      </c>
      <c r="L1922" s="0" t="n">
        <f aca="false">IF(C1922=1,0,MIN(F1922-K1922,Assumptions!$C$15,MAX(0,$B$10-O1921-M1922)))</f>
        <v>200</v>
      </c>
      <c r="M1922" s="0" t="n">
        <f aca="false">'Profiles 8760'!H1911</f>
        <v>228400</v>
      </c>
      <c r="N1922" s="0" t="n">
        <f aca="false">J1922+L1922</f>
        <v>200</v>
      </c>
      <c r="O1922" s="0" t="n">
        <f aca="false">O1921+N1922</f>
        <v>165156.628496247</v>
      </c>
      <c r="P1922" s="0" t="n">
        <f aca="false">MIN($B$5,P1921+K1922*$B$6-I1922)</f>
        <v>510.81</v>
      </c>
      <c r="Q1922" s="0" t="n">
        <f aca="false">MAX(0,F1922-H1922-K1922-L1922)</f>
        <v>98.3870418</v>
      </c>
    </row>
    <row r="1923" customFormat="false" ht="15" hidden="false" customHeight="false" outlineLevel="0" collapsed="false">
      <c r="A1923" s="0" t="n">
        <f aca="false">'Profiles 8760'!A1912</f>
        <v>1910</v>
      </c>
      <c r="B1923" s="0" t="n">
        <f aca="false">'Profiles 8760'!B1912</f>
        <v>3</v>
      </c>
      <c r="C1923" s="0" t="n">
        <f aca="false">'Profiles 8760'!E1912</f>
        <v>0</v>
      </c>
      <c r="D1923" s="0" t="n">
        <f aca="false">'Profiles 8760'!F1912</f>
        <v>1</v>
      </c>
      <c r="E1923" s="0" t="n">
        <f aca="false">'Profiles 8760'!G1912</f>
        <v>0.195267</v>
      </c>
      <c r="F1923" s="0" t="n">
        <f aca="false">D1923*Assumptions!$C$11*$B$7+E1923*Assumptions!$C$12*$B$8</f>
        <v>296.7864203</v>
      </c>
      <c r="G1923" s="0" t="n">
        <f aca="false">C1923*Assumptions!$C$15</f>
        <v>0</v>
      </c>
      <c r="H1923" s="0" t="n">
        <f aca="false">MIN(F1923,G1923)</f>
        <v>0</v>
      </c>
      <c r="I1923" s="0" t="n">
        <f aca="false">IF(C1923=1,MIN(G1923-H1923,Assumptions!$C$13,P1922),0)</f>
        <v>0</v>
      </c>
      <c r="J1923" s="0" t="n">
        <f aca="false">H1923+I1923</f>
        <v>0</v>
      </c>
      <c r="K1923" s="0" t="n">
        <f aca="false">MIN(IF(C1923=1,F1923-H1923,F1923),Assumptions!$C$13,MAX(0,($B$5-P1922)/$B$6))</f>
        <v>0</v>
      </c>
      <c r="L1923" s="0" t="n">
        <f aca="false">IF(C1923=1,0,MIN(F1923-K1923,Assumptions!$C$15,MAX(0,$B$10-O1922-M1923)))</f>
        <v>200</v>
      </c>
      <c r="M1923" s="0" t="n">
        <f aca="false">'Profiles 8760'!H1912</f>
        <v>228400</v>
      </c>
      <c r="N1923" s="0" t="n">
        <f aca="false">J1923+L1923</f>
        <v>200</v>
      </c>
      <c r="O1923" s="0" t="n">
        <f aca="false">O1922+N1923</f>
        <v>165356.628496247</v>
      </c>
      <c r="P1923" s="0" t="n">
        <f aca="false">MIN($B$5,P1922+K1923*$B$6-I1923)</f>
        <v>510.81</v>
      </c>
      <c r="Q1923" s="0" t="n">
        <f aca="false">MAX(0,F1923-H1923-K1923-L1923)</f>
        <v>96.7864203</v>
      </c>
    </row>
    <row r="1924" customFormat="false" ht="15" hidden="false" customHeight="false" outlineLevel="0" collapsed="false">
      <c r="A1924" s="0" t="n">
        <f aca="false">'Profiles 8760'!A1913</f>
        <v>1911</v>
      </c>
      <c r="B1924" s="0" t="n">
        <f aca="false">'Profiles 8760'!B1913</f>
        <v>3</v>
      </c>
      <c r="C1924" s="0" t="n">
        <f aca="false">'Profiles 8760'!E1913</f>
        <v>0</v>
      </c>
      <c r="D1924" s="0" t="n">
        <f aca="false">'Profiles 8760'!F1913</f>
        <v>1</v>
      </c>
      <c r="E1924" s="0" t="n">
        <f aca="false">'Profiles 8760'!G1913</f>
        <v>0.193307</v>
      </c>
      <c r="F1924" s="0" t="n">
        <f aca="false">D1924*Assumptions!$C$11*$B$7+E1924*Assumptions!$C$12*$B$8</f>
        <v>296.7062563</v>
      </c>
      <c r="G1924" s="0" t="n">
        <f aca="false">C1924*Assumptions!$C$15</f>
        <v>0</v>
      </c>
      <c r="H1924" s="0" t="n">
        <f aca="false">MIN(F1924,G1924)</f>
        <v>0</v>
      </c>
      <c r="I1924" s="0" t="n">
        <f aca="false">IF(C1924=1,MIN(G1924-H1924,Assumptions!$C$13,P1923),0)</f>
        <v>0</v>
      </c>
      <c r="J1924" s="0" t="n">
        <f aca="false">H1924+I1924</f>
        <v>0</v>
      </c>
      <c r="K1924" s="0" t="n">
        <f aca="false">MIN(IF(C1924=1,F1924-H1924,F1924),Assumptions!$C$13,MAX(0,($B$5-P1923)/$B$6))</f>
        <v>0</v>
      </c>
      <c r="L1924" s="0" t="n">
        <f aca="false">IF(C1924=1,0,MIN(F1924-K1924,Assumptions!$C$15,MAX(0,$B$10-O1923-M1924)))</f>
        <v>200</v>
      </c>
      <c r="M1924" s="0" t="n">
        <f aca="false">'Profiles 8760'!H1913</f>
        <v>228400</v>
      </c>
      <c r="N1924" s="0" t="n">
        <f aca="false">J1924+L1924</f>
        <v>200</v>
      </c>
      <c r="O1924" s="0" t="n">
        <f aca="false">O1923+N1924</f>
        <v>165556.628496247</v>
      </c>
      <c r="P1924" s="0" t="n">
        <f aca="false">MIN($B$5,P1923+K1924*$B$6-I1924)</f>
        <v>510.81</v>
      </c>
      <c r="Q1924" s="0" t="n">
        <f aca="false">MAX(0,F1924-H1924-K1924-L1924)</f>
        <v>96.7062563</v>
      </c>
    </row>
    <row r="1925" customFormat="false" ht="15" hidden="false" customHeight="false" outlineLevel="0" collapsed="false">
      <c r="A1925" s="0" t="n">
        <f aca="false">'Profiles 8760'!A1914</f>
        <v>1912</v>
      </c>
      <c r="B1925" s="0" t="n">
        <f aca="false">'Profiles 8760'!B1914</f>
        <v>3</v>
      </c>
      <c r="C1925" s="0" t="n">
        <f aca="false">'Profiles 8760'!E1914</f>
        <v>0</v>
      </c>
      <c r="D1925" s="0" t="n">
        <f aca="false">'Profiles 8760'!F1914</f>
        <v>0.81044</v>
      </c>
      <c r="E1925" s="0" t="n">
        <f aca="false">'Profiles 8760'!G1914</f>
        <v>0.173236</v>
      </c>
      <c r="F1925" s="0" t="n">
        <f aca="false">D1925*Assumptions!$C$11*$B$7+E1925*Assumptions!$C$12*$B$8</f>
        <v>241.1404244</v>
      </c>
      <c r="G1925" s="0" t="n">
        <f aca="false">C1925*Assumptions!$C$15</f>
        <v>0</v>
      </c>
      <c r="H1925" s="0" t="n">
        <f aca="false">MIN(F1925,G1925)</f>
        <v>0</v>
      </c>
      <c r="I1925" s="0" t="n">
        <f aca="false">IF(C1925=1,MIN(G1925-H1925,Assumptions!$C$13,P1924),0)</f>
        <v>0</v>
      </c>
      <c r="J1925" s="0" t="n">
        <f aca="false">H1925+I1925</f>
        <v>0</v>
      </c>
      <c r="K1925" s="0" t="n">
        <f aca="false">MIN(IF(C1925=1,F1925-H1925,F1925),Assumptions!$C$13,MAX(0,($B$5-P1924)/$B$6))</f>
        <v>0</v>
      </c>
      <c r="L1925" s="0" t="n">
        <f aca="false">IF(C1925=1,0,MIN(F1925-K1925,Assumptions!$C$15,MAX(0,$B$10-O1924-M1925)))</f>
        <v>200</v>
      </c>
      <c r="M1925" s="0" t="n">
        <f aca="false">'Profiles 8760'!H1914</f>
        <v>228400</v>
      </c>
      <c r="N1925" s="0" t="n">
        <f aca="false">J1925+L1925</f>
        <v>200</v>
      </c>
      <c r="O1925" s="0" t="n">
        <f aca="false">O1924+N1925</f>
        <v>165756.628496247</v>
      </c>
      <c r="P1925" s="0" t="n">
        <f aca="false">MIN($B$5,P1924+K1925*$B$6-I1925)</f>
        <v>510.81</v>
      </c>
      <c r="Q1925" s="0" t="n">
        <f aca="false">MAX(0,F1925-H1925-K1925-L1925)</f>
        <v>41.1404244</v>
      </c>
    </row>
    <row r="1926" customFormat="false" ht="15" hidden="false" customHeight="false" outlineLevel="0" collapsed="false">
      <c r="A1926" s="0" t="n">
        <f aca="false">'Profiles 8760'!A1915</f>
        <v>1913</v>
      </c>
      <c r="B1926" s="0" t="n">
        <f aca="false">'Profiles 8760'!B1915</f>
        <v>3</v>
      </c>
      <c r="C1926" s="0" t="n">
        <f aca="false">'Profiles 8760'!E1915</f>
        <v>0</v>
      </c>
      <c r="D1926" s="0" t="n">
        <f aca="false">'Profiles 8760'!F1915</f>
        <v>0.507605</v>
      </c>
      <c r="E1926" s="0" t="n">
        <f aca="false">'Profiles 8760'!G1915</f>
        <v>0.138602</v>
      </c>
      <c r="F1926" s="0" t="n">
        <f aca="false">D1926*Assumptions!$C$11*$B$7+E1926*Assumptions!$C$12*$B$8</f>
        <v>152.2651458</v>
      </c>
      <c r="G1926" s="0" t="n">
        <f aca="false">C1926*Assumptions!$C$15</f>
        <v>0</v>
      </c>
      <c r="H1926" s="0" t="n">
        <f aca="false">MIN(F1926,G1926)</f>
        <v>0</v>
      </c>
      <c r="I1926" s="0" t="n">
        <f aca="false">IF(C1926=1,MIN(G1926-H1926,Assumptions!$C$13,P1925),0)</f>
        <v>0</v>
      </c>
      <c r="J1926" s="0" t="n">
        <f aca="false">H1926+I1926</f>
        <v>0</v>
      </c>
      <c r="K1926" s="0" t="n">
        <f aca="false">MIN(IF(C1926=1,F1926-H1926,F1926),Assumptions!$C$13,MAX(0,($B$5-P1925)/$B$6))</f>
        <v>0</v>
      </c>
      <c r="L1926" s="0" t="n">
        <f aca="false">IF(C1926=1,0,MIN(F1926-K1926,Assumptions!$C$15,MAX(0,$B$10-O1925-M1926)))</f>
        <v>152.2651458</v>
      </c>
      <c r="M1926" s="0" t="n">
        <f aca="false">'Profiles 8760'!H1915</f>
        <v>228400</v>
      </c>
      <c r="N1926" s="0" t="n">
        <f aca="false">J1926+L1926</f>
        <v>152.2651458</v>
      </c>
      <c r="O1926" s="0" t="n">
        <f aca="false">O1925+N1926</f>
        <v>165908.893642047</v>
      </c>
      <c r="P1926" s="0" t="n">
        <f aca="false">MIN($B$5,P1925+K1926*$B$6-I1926)</f>
        <v>510.81</v>
      </c>
      <c r="Q1926" s="0" t="n">
        <f aca="false">MAX(0,F1926-H1926-K1926-L1926)</f>
        <v>0</v>
      </c>
    </row>
    <row r="1927" customFormat="false" ht="15" hidden="false" customHeight="false" outlineLevel="0" collapsed="false">
      <c r="A1927" s="0" t="n">
        <f aca="false">'Profiles 8760'!A1916</f>
        <v>1914</v>
      </c>
      <c r="B1927" s="0" t="n">
        <f aca="false">'Profiles 8760'!B1916</f>
        <v>3</v>
      </c>
      <c r="C1927" s="0" t="n">
        <f aca="false">'Profiles 8760'!E1916</f>
        <v>0</v>
      </c>
      <c r="D1927" s="0" t="n">
        <f aca="false">'Profiles 8760'!F1916</f>
        <v>0.20867</v>
      </c>
      <c r="E1927" s="0" t="n">
        <f aca="false">'Profiles 8760'!G1916</f>
        <v>0.123847</v>
      </c>
      <c r="F1927" s="0" t="n">
        <f aca="false">D1927*Assumptions!$C$11*$B$7+E1927*Assumptions!$C$12*$B$8</f>
        <v>65.3292383</v>
      </c>
      <c r="G1927" s="0" t="n">
        <f aca="false">C1927*Assumptions!$C$15</f>
        <v>0</v>
      </c>
      <c r="H1927" s="0" t="n">
        <f aca="false">MIN(F1927,G1927)</f>
        <v>0</v>
      </c>
      <c r="I1927" s="0" t="n">
        <f aca="false">IF(C1927=1,MIN(G1927-H1927,Assumptions!$C$13,P1926),0)</f>
        <v>0</v>
      </c>
      <c r="J1927" s="0" t="n">
        <f aca="false">H1927+I1927</f>
        <v>0</v>
      </c>
      <c r="K1927" s="0" t="n">
        <f aca="false">MIN(IF(C1927=1,F1927-H1927,F1927),Assumptions!$C$13,MAX(0,($B$5-P1926)/$B$6))</f>
        <v>0</v>
      </c>
      <c r="L1927" s="0" t="n">
        <f aca="false">IF(C1927=1,0,MIN(F1927-K1927,Assumptions!$C$15,MAX(0,$B$10-O1926-M1927)))</f>
        <v>65.3292383</v>
      </c>
      <c r="M1927" s="0" t="n">
        <f aca="false">'Profiles 8760'!H1916</f>
        <v>228400</v>
      </c>
      <c r="N1927" s="0" t="n">
        <f aca="false">J1927+L1927</f>
        <v>65.3292383</v>
      </c>
      <c r="O1927" s="0" t="n">
        <f aca="false">O1926+N1927</f>
        <v>165974.222880347</v>
      </c>
      <c r="P1927" s="0" t="n">
        <f aca="false">MIN($B$5,P1926+K1927*$B$6-I1927)</f>
        <v>510.81</v>
      </c>
      <c r="Q1927" s="0" t="n">
        <f aca="false">MAX(0,F1927-H1927-K1927-L1927)</f>
        <v>0</v>
      </c>
    </row>
    <row r="1928" customFormat="false" ht="15" hidden="false" customHeight="false" outlineLevel="0" collapsed="false">
      <c r="A1928" s="0" t="n">
        <f aca="false">'Profiles 8760'!A1917</f>
        <v>1915</v>
      </c>
      <c r="B1928" s="0" t="n">
        <f aca="false">'Profiles 8760'!B1917</f>
        <v>3</v>
      </c>
      <c r="C1928" s="0" t="n">
        <f aca="false">'Profiles 8760'!E1917</f>
        <v>0</v>
      </c>
      <c r="D1928" s="0" t="n">
        <f aca="false">'Profiles 8760'!F1917</f>
        <v>0</v>
      </c>
      <c r="E1928" s="0" t="n">
        <f aca="false">'Profiles 8760'!G1917</f>
        <v>0.169591</v>
      </c>
      <c r="F1928" s="0" t="n">
        <f aca="false">D1928*Assumptions!$C$11*$B$7+E1928*Assumptions!$C$12*$B$8</f>
        <v>6.9362719</v>
      </c>
      <c r="G1928" s="0" t="n">
        <f aca="false">C1928*Assumptions!$C$15</f>
        <v>0</v>
      </c>
      <c r="H1928" s="0" t="n">
        <f aca="false">MIN(F1928,G1928)</f>
        <v>0</v>
      </c>
      <c r="I1928" s="0" t="n">
        <f aca="false">IF(C1928=1,MIN(G1928-H1928,Assumptions!$C$13,P1927),0)</f>
        <v>0</v>
      </c>
      <c r="J1928" s="0" t="n">
        <f aca="false">H1928+I1928</f>
        <v>0</v>
      </c>
      <c r="K1928" s="0" t="n">
        <f aca="false">MIN(IF(C1928=1,F1928-H1928,F1928),Assumptions!$C$13,MAX(0,($B$5-P1927)/$B$6))</f>
        <v>0</v>
      </c>
      <c r="L1928" s="0" t="n">
        <f aca="false">IF(C1928=1,0,MIN(F1928-K1928,Assumptions!$C$15,MAX(0,$B$10-O1927-M1928)))</f>
        <v>6.9362719</v>
      </c>
      <c r="M1928" s="0" t="n">
        <f aca="false">'Profiles 8760'!H1917</f>
        <v>228400</v>
      </c>
      <c r="N1928" s="0" t="n">
        <f aca="false">J1928+L1928</f>
        <v>6.9362719</v>
      </c>
      <c r="O1928" s="0" t="n">
        <f aca="false">O1927+N1928</f>
        <v>165981.159152247</v>
      </c>
      <c r="P1928" s="0" t="n">
        <f aca="false">MIN($B$5,P1927+K1928*$B$6-I1928)</f>
        <v>510.81</v>
      </c>
      <c r="Q1928" s="0" t="n">
        <f aca="false">MAX(0,F1928-H1928-K1928-L1928)</f>
        <v>0</v>
      </c>
    </row>
    <row r="1929" customFormat="false" ht="15" hidden="false" customHeight="false" outlineLevel="0" collapsed="false">
      <c r="A1929" s="0" t="n">
        <f aca="false">'Profiles 8760'!A1918</f>
        <v>1916</v>
      </c>
      <c r="B1929" s="0" t="n">
        <f aca="false">'Profiles 8760'!B1918</f>
        <v>3</v>
      </c>
      <c r="C1929" s="0" t="n">
        <f aca="false">'Profiles 8760'!E1918</f>
        <v>1</v>
      </c>
      <c r="D1929" s="0" t="n">
        <f aca="false">'Profiles 8760'!F1918</f>
        <v>0</v>
      </c>
      <c r="E1929" s="0" t="n">
        <f aca="false">'Profiles 8760'!G1918</f>
        <v>0.194395</v>
      </c>
      <c r="F1929" s="0" t="n">
        <f aca="false">D1929*Assumptions!$C$11*$B$7+E1929*Assumptions!$C$12*$B$8</f>
        <v>7.9507555</v>
      </c>
      <c r="G1929" s="0" t="n">
        <f aca="false">C1929*Assumptions!$C$15</f>
        <v>200</v>
      </c>
      <c r="H1929" s="0" t="n">
        <f aca="false">MIN(F1929,G1929)</f>
        <v>7.9507555</v>
      </c>
      <c r="I1929" s="0" t="n">
        <f aca="false">IF(C1929=1,MIN(G1929-H1929,Assumptions!$C$13,P1928),0)</f>
        <v>180</v>
      </c>
      <c r="J1929" s="0" t="n">
        <f aca="false">H1929+I1929</f>
        <v>187.9507555</v>
      </c>
      <c r="K1929" s="0" t="n">
        <f aca="false">MIN(IF(C1929=1,F1929-H1929,F1929),Assumptions!$C$13,MAX(0,($B$5-P1928)/$B$6))</f>
        <v>0</v>
      </c>
      <c r="L1929" s="0" t="n">
        <f aca="false">IF(C1929=1,0,MIN(F1929-K1929,Assumptions!$C$15,MAX(0,$B$10-O1928-M1929)))</f>
        <v>0</v>
      </c>
      <c r="M1929" s="0" t="n">
        <f aca="false">'Profiles 8760'!H1918</f>
        <v>228200</v>
      </c>
      <c r="N1929" s="0" t="n">
        <f aca="false">J1929+L1929</f>
        <v>187.9507555</v>
      </c>
      <c r="O1929" s="0" t="n">
        <f aca="false">O1928+N1929</f>
        <v>166169.109907747</v>
      </c>
      <c r="P1929" s="0" t="n">
        <f aca="false">MIN($B$5,P1928+K1929*$B$6-I1929)</f>
        <v>330.81</v>
      </c>
      <c r="Q1929" s="0" t="n">
        <f aca="false">MAX(0,F1929-H1929-K1929-L1929)</f>
        <v>0</v>
      </c>
    </row>
    <row r="1930" customFormat="false" ht="15" hidden="false" customHeight="false" outlineLevel="0" collapsed="false">
      <c r="A1930" s="0" t="n">
        <f aca="false">'Profiles 8760'!A1919</f>
        <v>1917</v>
      </c>
      <c r="B1930" s="0" t="n">
        <f aca="false">'Profiles 8760'!B1919</f>
        <v>3</v>
      </c>
      <c r="C1930" s="0" t="n">
        <f aca="false">'Profiles 8760'!E1919</f>
        <v>1</v>
      </c>
      <c r="D1930" s="0" t="n">
        <f aca="false">'Profiles 8760'!F1919</f>
        <v>0</v>
      </c>
      <c r="E1930" s="0" t="n">
        <f aca="false">'Profiles 8760'!G1919</f>
        <v>0.173206</v>
      </c>
      <c r="F1930" s="0" t="n">
        <f aca="false">D1930*Assumptions!$C$11*$B$7+E1930*Assumptions!$C$12*$B$8</f>
        <v>7.0841254</v>
      </c>
      <c r="G1930" s="0" t="n">
        <f aca="false">C1930*Assumptions!$C$15</f>
        <v>200</v>
      </c>
      <c r="H1930" s="0" t="n">
        <f aca="false">MIN(F1930,G1930)</f>
        <v>7.0841254</v>
      </c>
      <c r="I1930" s="0" t="n">
        <f aca="false">IF(C1930=1,MIN(G1930-H1930,Assumptions!$C$13,P1929),0)</f>
        <v>180</v>
      </c>
      <c r="J1930" s="0" t="n">
        <f aca="false">H1930+I1930</f>
        <v>187.0841254</v>
      </c>
      <c r="K1930" s="0" t="n">
        <f aca="false">MIN(IF(C1930=1,F1930-H1930,F1930),Assumptions!$C$13,MAX(0,($B$5-P1929)/$B$6))</f>
        <v>0</v>
      </c>
      <c r="L1930" s="0" t="n">
        <f aca="false">IF(C1930=1,0,MIN(F1930-K1930,Assumptions!$C$15,MAX(0,$B$10-O1929-M1930)))</f>
        <v>0</v>
      </c>
      <c r="M1930" s="0" t="n">
        <f aca="false">'Profiles 8760'!H1919</f>
        <v>228000</v>
      </c>
      <c r="N1930" s="0" t="n">
        <f aca="false">J1930+L1930</f>
        <v>187.0841254</v>
      </c>
      <c r="O1930" s="0" t="n">
        <f aca="false">O1929+N1930</f>
        <v>166356.194033147</v>
      </c>
      <c r="P1930" s="0" t="n">
        <f aca="false">MIN($B$5,P1929+K1930*$B$6-I1930)</f>
        <v>150.81</v>
      </c>
      <c r="Q1930" s="0" t="n">
        <f aca="false">MAX(0,F1930-H1930-K1930-L1930)</f>
        <v>0</v>
      </c>
    </row>
    <row r="1931" customFormat="false" ht="15" hidden="false" customHeight="false" outlineLevel="0" collapsed="false">
      <c r="A1931" s="0" t="n">
        <f aca="false">'Profiles 8760'!A1920</f>
        <v>1918</v>
      </c>
      <c r="B1931" s="0" t="n">
        <f aca="false">'Profiles 8760'!B1920</f>
        <v>3</v>
      </c>
      <c r="C1931" s="0" t="n">
        <f aca="false">'Profiles 8760'!E1920</f>
        <v>0</v>
      </c>
      <c r="D1931" s="0" t="n">
        <f aca="false">'Profiles 8760'!F1920</f>
        <v>0</v>
      </c>
      <c r="E1931" s="0" t="n">
        <f aca="false">'Profiles 8760'!G1920</f>
        <v>0.288811</v>
      </c>
      <c r="F1931" s="0" t="n">
        <f aca="false">D1931*Assumptions!$C$11*$B$7+E1931*Assumptions!$C$12*$B$8</f>
        <v>11.8123699</v>
      </c>
      <c r="G1931" s="0" t="n">
        <f aca="false">C1931*Assumptions!$C$15</f>
        <v>0</v>
      </c>
      <c r="H1931" s="0" t="n">
        <f aca="false">MIN(F1931,G1931)</f>
        <v>0</v>
      </c>
      <c r="I1931" s="0" t="n">
        <f aca="false">IF(C1931=1,MIN(G1931-H1931,Assumptions!$C$13,P1930),0)</f>
        <v>0</v>
      </c>
      <c r="J1931" s="0" t="n">
        <f aca="false">H1931+I1931</f>
        <v>0</v>
      </c>
      <c r="K1931" s="0" t="n">
        <f aca="false">MIN(IF(C1931=1,F1931-H1931,F1931),Assumptions!$C$13,MAX(0,($B$5-P1930)/$B$6))</f>
        <v>11.8123699</v>
      </c>
      <c r="L1931" s="0" t="n">
        <f aca="false">IF(C1931=1,0,MIN(F1931-K1931,Assumptions!$C$15,MAX(0,$B$10-O1930-M1931)))</f>
        <v>0</v>
      </c>
      <c r="M1931" s="0" t="n">
        <f aca="false">'Profiles 8760'!H1920</f>
        <v>228000</v>
      </c>
      <c r="N1931" s="0" t="n">
        <f aca="false">J1931+L1931</f>
        <v>0</v>
      </c>
      <c r="O1931" s="0" t="n">
        <f aca="false">O1930+N1931</f>
        <v>166356.194033147</v>
      </c>
      <c r="P1931" s="0" t="n">
        <f aca="false">MIN($B$5,P1930+K1931*$B$6-I1931)</f>
        <v>161.04896222932</v>
      </c>
      <c r="Q1931" s="0" t="n">
        <f aca="false">MAX(0,F1931-H1931-K1931-L1931)</f>
        <v>0</v>
      </c>
    </row>
    <row r="1932" customFormat="false" ht="15" hidden="false" customHeight="false" outlineLevel="0" collapsed="false">
      <c r="A1932" s="0" t="n">
        <f aca="false">'Profiles 8760'!A1921</f>
        <v>1919</v>
      </c>
      <c r="B1932" s="0" t="n">
        <f aca="false">'Profiles 8760'!B1921</f>
        <v>3</v>
      </c>
      <c r="C1932" s="0" t="n">
        <f aca="false">'Profiles 8760'!E1921</f>
        <v>0</v>
      </c>
      <c r="D1932" s="0" t="n">
        <f aca="false">'Profiles 8760'!F1921</f>
        <v>0</v>
      </c>
      <c r="E1932" s="0" t="n">
        <f aca="false">'Profiles 8760'!G1921</f>
        <v>0.355965</v>
      </c>
      <c r="F1932" s="0" t="n">
        <f aca="false">D1932*Assumptions!$C$11*$B$7+E1932*Assumptions!$C$12*$B$8</f>
        <v>14.5589685</v>
      </c>
      <c r="G1932" s="0" t="n">
        <f aca="false">C1932*Assumptions!$C$15</f>
        <v>0</v>
      </c>
      <c r="H1932" s="0" t="n">
        <f aca="false">MIN(F1932,G1932)</f>
        <v>0</v>
      </c>
      <c r="I1932" s="0" t="n">
        <f aca="false">IF(C1932=1,MIN(G1932-H1932,Assumptions!$C$13,P1931),0)</f>
        <v>0</v>
      </c>
      <c r="J1932" s="0" t="n">
        <f aca="false">H1932+I1932</f>
        <v>0</v>
      </c>
      <c r="K1932" s="0" t="n">
        <f aca="false">MIN(IF(C1932=1,F1932-H1932,F1932),Assumptions!$C$13,MAX(0,($B$5-P1931)/$B$6))</f>
        <v>14.5589685</v>
      </c>
      <c r="L1932" s="0" t="n">
        <f aca="false">IF(C1932=1,0,MIN(F1932-K1932,Assumptions!$C$15,MAX(0,$B$10-O1931-M1932)))</f>
        <v>0</v>
      </c>
      <c r="M1932" s="0" t="n">
        <f aca="false">'Profiles 8760'!H1921</f>
        <v>228000</v>
      </c>
      <c r="N1932" s="0" t="n">
        <f aca="false">J1932+L1932</f>
        <v>0</v>
      </c>
      <c r="O1932" s="0" t="n">
        <f aca="false">O1931+N1932</f>
        <v>166356.194033147</v>
      </c>
      <c r="P1932" s="0" t="n">
        <f aca="false">MIN($B$5,P1931+K1932*$B$6-I1932)</f>
        <v>173.66867612512</v>
      </c>
      <c r="Q1932" s="0" t="n">
        <f aca="false">MAX(0,F1932-H1932-K1932-L1932)</f>
        <v>0</v>
      </c>
    </row>
    <row r="1933" customFormat="false" ht="15" hidden="false" customHeight="false" outlineLevel="0" collapsed="false">
      <c r="A1933" s="0" t="n">
        <f aca="false">'Profiles 8760'!A1922</f>
        <v>1920</v>
      </c>
      <c r="B1933" s="0" t="n">
        <f aca="false">'Profiles 8760'!B1922</f>
        <v>3</v>
      </c>
      <c r="C1933" s="0" t="n">
        <f aca="false">'Profiles 8760'!E1922</f>
        <v>0</v>
      </c>
      <c r="D1933" s="0" t="n">
        <f aca="false">'Profiles 8760'!F1922</f>
        <v>0</v>
      </c>
      <c r="E1933" s="0" t="n">
        <f aca="false">'Profiles 8760'!G1922</f>
        <v>0.276349</v>
      </c>
      <c r="F1933" s="0" t="n">
        <f aca="false">D1933*Assumptions!$C$11*$B$7+E1933*Assumptions!$C$12*$B$8</f>
        <v>11.3026741</v>
      </c>
      <c r="G1933" s="0" t="n">
        <f aca="false">C1933*Assumptions!$C$15</f>
        <v>0</v>
      </c>
      <c r="H1933" s="0" t="n">
        <f aca="false">MIN(F1933,G1933)</f>
        <v>0</v>
      </c>
      <c r="I1933" s="0" t="n">
        <f aca="false">IF(C1933=1,MIN(G1933-H1933,Assumptions!$C$13,P1932),0)</f>
        <v>0</v>
      </c>
      <c r="J1933" s="0" t="n">
        <f aca="false">H1933+I1933</f>
        <v>0</v>
      </c>
      <c r="K1933" s="0" t="n">
        <f aca="false">MIN(IF(C1933=1,F1933-H1933,F1933),Assumptions!$C$13,MAX(0,($B$5-P1932)/$B$6))</f>
        <v>11.3026741</v>
      </c>
      <c r="L1933" s="0" t="n">
        <f aca="false">IF(C1933=1,0,MIN(F1933-K1933,Assumptions!$C$15,MAX(0,$B$10-O1932-M1933)))</f>
        <v>0</v>
      </c>
      <c r="M1933" s="0" t="n">
        <f aca="false">'Profiles 8760'!H1922</f>
        <v>228000</v>
      </c>
      <c r="N1933" s="0" t="n">
        <f aca="false">J1933+L1933</f>
        <v>0</v>
      </c>
      <c r="O1933" s="0" t="n">
        <f aca="false">O1932+N1933</f>
        <v>166356.194033147</v>
      </c>
      <c r="P1933" s="0" t="n">
        <f aca="false">MIN($B$5,P1932+K1933*$B$6-I1933)</f>
        <v>183.465834035</v>
      </c>
      <c r="Q1933" s="0" t="n">
        <f aca="false">MAX(0,F1933-H1933-K1933-L1933)</f>
        <v>0</v>
      </c>
    </row>
    <row r="1934" customFormat="false" ht="15" hidden="false" customHeight="false" outlineLevel="0" collapsed="false">
      <c r="A1934" s="0" t="n">
        <f aca="false">'Profiles 8760'!A1923</f>
        <v>1921</v>
      </c>
      <c r="B1934" s="0" t="n">
        <f aca="false">'Profiles 8760'!B1923</f>
        <v>3</v>
      </c>
      <c r="C1934" s="0" t="n">
        <f aca="false">'Profiles 8760'!E1923</f>
        <v>0</v>
      </c>
      <c r="D1934" s="0" t="n">
        <f aca="false">'Profiles 8760'!F1923</f>
        <v>0</v>
      </c>
      <c r="E1934" s="0" t="n">
        <f aca="false">'Profiles 8760'!G1923</f>
        <v>0.314423</v>
      </c>
      <c r="F1934" s="0" t="n">
        <f aca="false">D1934*Assumptions!$C$11*$B$7+E1934*Assumptions!$C$12*$B$8</f>
        <v>12.8599007</v>
      </c>
      <c r="G1934" s="0" t="n">
        <f aca="false">C1934*Assumptions!$C$15</f>
        <v>0</v>
      </c>
      <c r="H1934" s="0" t="n">
        <f aca="false">MIN(F1934,G1934)</f>
        <v>0</v>
      </c>
      <c r="I1934" s="0" t="n">
        <f aca="false">IF(C1934=1,MIN(G1934-H1934,Assumptions!$C$13,P1933),0)</f>
        <v>0</v>
      </c>
      <c r="J1934" s="0" t="n">
        <f aca="false">H1934+I1934</f>
        <v>0</v>
      </c>
      <c r="K1934" s="0" t="n">
        <f aca="false">MIN(IF(C1934=1,F1934-H1934,F1934),Assumptions!$C$13,MAX(0,($B$5-P1933)/$B$6))</f>
        <v>12.8599007</v>
      </c>
      <c r="L1934" s="0" t="n">
        <f aca="false">IF(C1934=1,0,MIN(F1934-K1934,Assumptions!$C$15,MAX(0,$B$10-O1933-M1934)))</f>
        <v>0</v>
      </c>
      <c r="M1934" s="0" t="n">
        <f aca="false">'Profiles 8760'!H1923</f>
        <v>228000</v>
      </c>
      <c r="N1934" s="0" t="n">
        <f aca="false">J1934+L1934</f>
        <v>0</v>
      </c>
      <c r="O1934" s="0" t="n">
        <f aca="false">O1933+N1934</f>
        <v>166356.194033147</v>
      </c>
      <c r="P1934" s="0" t="n">
        <f aca="false">MIN($B$5,P1933+K1934*$B$6-I1934)</f>
        <v>194.61279596176</v>
      </c>
      <c r="Q1934" s="0" t="n">
        <f aca="false">MAX(0,F1934-H1934-K1934-L1934)</f>
        <v>0</v>
      </c>
    </row>
    <row r="1935" customFormat="false" ht="15" hidden="false" customHeight="false" outlineLevel="0" collapsed="false">
      <c r="A1935" s="0" t="n">
        <f aca="false">'Profiles 8760'!A1924</f>
        <v>1922</v>
      </c>
      <c r="B1935" s="0" t="n">
        <f aca="false">'Profiles 8760'!B1924</f>
        <v>3</v>
      </c>
      <c r="C1935" s="0" t="n">
        <f aca="false">'Profiles 8760'!E1924</f>
        <v>0</v>
      </c>
      <c r="D1935" s="0" t="n">
        <f aca="false">'Profiles 8760'!F1924</f>
        <v>0</v>
      </c>
      <c r="E1935" s="0" t="n">
        <f aca="false">'Profiles 8760'!G1924</f>
        <v>0.326937</v>
      </c>
      <c r="F1935" s="0" t="n">
        <f aca="false">D1935*Assumptions!$C$11*$B$7+E1935*Assumptions!$C$12*$B$8</f>
        <v>13.3717233</v>
      </c>
      <c r="G1935" s="0" t="n">
        <f aca="false">C1935*Assumptions!$C$15</f>
        <v>0</v>
      </c>
      <c r="H1935" s="0" t="n">
        <f aca="false">MIN(F1935,G1935)</f>
        <v>0</v>
      </c>
      <c r="I1935" s="0" t="n">
        <f aca="false">IF(C1935=1,MIN(G1935-H1935,Assumptions!$C$13,P1934),0)</f>
        <v>0</v>
      </c>
      <c r="J1935" s="0" t="n">
        <f aca="false">H1935+I1935</f>
        <v>0</v>
      </c>
      <c r="K1935" s="0" t="n">
        <f aca="false">MIN(IF(C1935=1,F1935-H1935,F1935),Assumptions!$C$13,MAX(0,($B$5-P1934)/$B$6))</f>
        <v>13.3717233</v>
      </c>
      <c r="L1935" s="0" t="n">
        <f aca="false">IF(C1935=1,0,MIN(F1935-K1935,Assumptions!$C$15,MAX(0,$B$10-O1934-M1935)))</f>
        <v>0</v>
      </c>
      <c r="M1935" s="0" t="n">
        <f aca="false">'Profiles 8760'!H1924</f>
        <v>228000</v>
      </c>
      <c r="N1935" s="0" t="n">
        <f aca="false">J1935+L1935</f>
        <v>0</v>
      </c>
      <c r="O1935" s="0" t="n">
        <f aca="false">O1934+N1935</f>
        <v>166356.194033147</v>
      </c>
      <c r="P1935" s="0" t="n">
        <f aca="false">MIN($B$5,P1934+K1935*$B$6-I1935)</f>
        <v>206.2034057182</v>
      </c>
      <c r="Q1935" s="0" t="n">
        <f aca="false">MAX(0,F1935-H1935-K1935-L1935)</f>
        <v>0</v>
      </c>
    </row>
    <row r="1936" customFormat="false" ht="15" hidden="false" customHeight="false" outlineLevel="0" collapsed="false">
      <c r="A1936" s="0" t="n">
        <f aca="false">'Profiles 8760'!A1925</f>
        <v>1923</v>
      </c>
      <c r="B1936" s="0" t="n">
        <f aca="false">'Profiles 8760'!B1925</f>
        <v>3</v>
      </c>
      <c r="C1936" s="0" t="n">
        <f aca="false">'Profiles 8760'!E1925</f>
        <v>0</v>
      </c>
      <c r="D1936" s="0" t="n">
        <f aca="false">'Profiles 8760'!F1925</f>
        <v>0</v>
      </c>
      <c r="E1936" s="0" t="n">
        <f aca="false">'Profiles 8760'!G1925</f>
        <v>0.36971</v>
      </c>
      <c r="F1936" s="0" t="n">
        <f aca="false">D1936*Assumptions!$C$11*$B$7+E1936*Assumptions!$C$12*$B$8</f>
        <v>15.121139</v>
      </c>
      <c r="G1936" s="0" t="n">
        <f aca="false">C1936*Assumptions!$C$15</f>
        <v>0</v>
      </c>
      <c r="H1936" s="0" t="n">
        <f aca="false">MIN(F1936,G1936)</f>
        <v>0</v>
      </c>
      <c r="I1936" s="0" t="n">
        <f aca="false">IF(C1936=1,MIN(G1936-H1936,Assumptions!$C$13,P1935),0)</f>
        <v>0</v>
      </c>
      <c r="J1936" s="0" t="n">
        <f aca="false">H1936+I1936</f>
        <v>0</v>
      </c>
      <c r="K1936" s="0" t="n">
        <f aca="false">MIN(IF(C1936=1,F1936-H1936,F1936),Assumptions!$C$13,MAX(0,($B$5-P1935)/$B$6))</f>
        <v>15.121139</v>
      </c>
      <c r="L1936" s="0" t="n">
        <f aca="false">IF(C1936=1,0,MIN(F1936-K1936,Assumptions!$C$15,MAX(0,$B$10-O1935-M1936)))</f>
        <v>0</v>
      </c>
      <c r="M1936" s="0" t="n">
        <f aca="false">'Profiles 8760'!H1925</f>
        <v>228000</v>
      </c>
      <c r="N1936" s="0" t="n">
        <f aca="false">J1936+L1936</f>
        <v>0</v>
      </c>
      <c r="O1936" s="0" t="n">
        <f aca="false">O1935+N1936</f>
        <v>166356.194033147</v>
      </c>
      <c r="P1936" s="0" t="n">
        <f aca="false">MIN($B$5,P1935+K1936*$B$6-I1936)</f>
        <v>219.3104090034</v>
      </c>
      <c r="Q1936" s="0" t="n">
        <f aca="false">MAX(0,F1936-H1936-K1936-L1936)</f>
        <v>0</v>
      </c>
    </row>
    <row r="1937" customFormat="false" ht="15" hidden="false" customHeight="false" outlineLevel="0" collapsed="false">
      <c r="A1937" s="0" t="n">
        <f aca="false">'Profiles 8760'!A1926</f>
        <v>1924</v>
      </c>
      <c r="B1937" s="0" t="n">
        <f aca="false">'Profiles 8760'!B1926</f>
        <v>3</v>
      </c>
      <c r="C1937" s="0" t="n">
        <f aca="false">'Profiles 8760'!E1926</f>
        <v>0</v>
      </c>
      <c r="D1937" s="0" t="n">
        <f aca="false">'Profiles 8760'!F1926</f>
        <v>0</v>
      </c>
      <c r="E1937" s="0" t="n">
        <f aca="false">'Profiles 8760'!G1926</f>
        <v>0.286401</v>
      </c>
      <c r="F1937" s="0" t="n">
        <f aca="false">D1937*Assumptions!$C$11*$B$7+E1937*Assumptions!$C$12*$B$8</f>
        <v>11.7138009</v>
      </c>
      <c r="G1937" s="0" t="n">
        <f aca="false">C1937*Assumptions!$C$15</f>
        <v>0</v>
      </c>
      <c r="H1937" s="0" t="n">
        <f aca="false">MIN(F1937,G1937)</f>
        <v>0</v>
      </c>
      <c r="I1937" s="0" t="n">
        <f aca="false">IF(C1937=1,MIN(G1937-H1937,Assumptions!$C$13,P1936),0)</f>
        <v>0</v>
      </c>
      <c r="J1937" s="0" t="n">
        <f aca="false">H1937+I1937</f>
        <v>0</v>
      </c>
      <c r="K1937" s="0" t="n">
        <f aca="false">MIN(IF(C1937=1,F1937-H1937,F1937),Assumptions!$C$13,MAX(0,($B$5-P1936)/$B$6))</f>
        <v>11.7138009</v>
      </c>
      <c r="L1937" s="0" t="n">
        <f aca="false">IF(C1937=1,0,MIN(F1937-K1937,Assumptions!$C$15,MAX(0,$B$10-O1936-M1937)))</f>
        <v>0</v>
      </c>
      <c r="M1937" s="0" t="n">
        <f aca="false">'Profiles 8760'!H1926</f>
        <v>228000</v>
      </c>
      <c r="N1937" s="0" t="n">
        <f aca="false">J1937+L1937</f>
        <v>0</v>
      </c>
      <c r="O1937" s="0" t="n">
        <f aca="false">O1936+N1937</f>
        <v>166356.194033147</v>
      </c>
      <c r="P1937" s="0" t="n">
        <f aca="false">MIN($B$5,P1936+K1937*$B$6-I1937)</f>
        <v>229.46393162352</v>
      </c>
      <c r="Q1937" s="0" t="n">
        <f aca="false">MAX(0,F1937-H1937-K1937-L1937)</f>
        <v>0</v>
      </c>
    </row>
    <row r="1938" customFormat="false" ht="15" hidden="false" customHeight="false" outlineLevel="0" collapsed="false">
      <c r="A1938" s="0" t="n">
        <f aca="false">'Profiles 8760'!A1927</f>
        <v>1925</v>
      </c>
      <c r="B1938" s="0" t="n">
        <f aca="false">'Profiles 8760'!B1927</f>
        <v>3</v>
      </c>
      <c r="C1938" s="0" t="n">
        <f aca="false">'Profiles 8760'!E1927</f>
        <v>0</v>
      </c>
      <c r="D1938" s="0" t="n">
        <f aca="false">'Profiles 8760'!F1927</f>
        <v>0</v>
      </c>
      <c r="E1938" s="0" t="n">
        <f aca="false">'Profiles 8760'!G1927</f>
        <v>0.374721</v>
      </c>
      <c r="F1938" s="0" t="n">
        <f aca="false">D1938*Assumptions!$C$11*$B$7+E1938*Assumptions!$C$12*$B$8</f>
        <v>15.3260889</v>
      </c>
      <c r="G1938" s="0" t="n">
        <f aca="false">C1938*Assumptions!$C$15</f>
        <v>0</v>
      </c>
      <c r="H1938" s="0" t="n">
        <f aca="false">MIN(F1938,G1938)</f>
        <v>0</v>
      </c>
      <c r="I1938" s="0" t="n">
        <f aca="false">IF(C1938=1,MIN(G1938-H1938,Assumptions!$C$13,P1937),0)</f>
        <v>0</v>
      </c>
      <c r="J1938" s="0" t="n">
        <f aca="false">H1938+I1938</f>
        <v>0</v>
      </c>
      <c r="K1938" s="0" t="n">
        <f aca="false">MIN(IF(C1938=1,F1938-H1938,F1938),Assumptions!$C$13,MAX(0,($B$5-P1937)/$B$6))</f>
        <v>15.3260889</v>
      </c>
      <c r="L1938" s="0" t="n">
        <f aca="false">IF(C1938=1,0,MIN(F1938-K1938,Assumptions!$C$15,MAX(0,$B$10-O1937-M1938)))</f>
        <v>0</v>
      </c>
      <c r="M1938" s="0" t="n">
        <f aca="false">'Profiles 8760'!H1927</f>
        <v>228000</v>
      </c>
      <c r="N1938" s="0" t="n">
        <f aca="false">J1938+L1938</f>
        <v>0</v>
      </c>
      <c r="O1938" s="0" t="n">
        <f aca="false">O1937+N1938</f>
        <v>166356.194033147</v>
      </c>
      <c r="P1938" s="0" t="n">
        <f aca="false">MIN($B$5,P1937+K1938*$B$6-I1938)</f>
        <v>242.74858548204</v>
      </c>
      <c r="Q1938" s="0" t="n">
        <f aca="false">MAX(0,F1938-H1938-K1938-L1938)</f>
        <v>0</v>
      </c>
    </row>
    <row r="1939" customFormat="false" ht="15" hidden="false" customHeight="false" outlineLevel="0" collapsed="false">
      <c r="A1939" s="0" t="n">
        <f aca="false">'Profiles 8760'!A1928</f>
        <v>1926</v>
      </c>
      <c r="B1939" s="0" t="n">
        <f aca="false">'Profiles 8760'!B1928</f>
        <v>3</v>
      </c>
      <c r="C1939" s="0" t="n">
        <f aca="false">'Profiles 8760'!E1928</f>
        <v>0</v>
      </c>
      <c r="D1939" s="0" t="n">
        <f aca="false">'Profiles 8760'!F1928</f>
        <v>0</v>
      </c>
      <c r="E1939" s="0" t="n">
        <f aca="false">'Profiles 8760'!G1928</f>
        <v>0.442253</v>
      </c>
      <c r="F1939" s="0" t="n">
        <f aca="false">D1939*Assumptions!$C$11*$B$7+E1939*Assumptions!$C$12*$B$8</f>
        <v>18.0881477</v>
      </c>
      <c r="G1939" s="0" t="n">
        <f aca="false">C1939*Assumptions!$C$15</f>
        <v>0</v>
      </c>
      <c r="H1939" s="0" t="n">
        <f aca="false">MIN(F1939,G1939)</f>
        <v>0</v>
      </c>
      <c r="I1939" s="0" t="n">
        <f aca="false">IF(C1939=1,MIN(G1939-H1939,Assumptions!$C$13,P1938),0)</f>
        <v>0</v>
      </c>
      <c r="J1939" s="0" t="n">
        <f aca="false">H1939+I1939</f>
        <v>0</v>
      </c>
      <c r="K1939" s="0" t="n">
        <f aca="false">MIN(IF(C1939=1,F1939-H1939,F1939),Assumptions!$C$13,MAX(0,($B$5-P1938)/$B$6))</f>
        <v>18.0881477</v>
      </c>
      <c r="L1939" s="0" t="n">
        <f aca="false">IF(C1939=1,0,MIN(F1939-K1939,Assumptions!$C$15,MAX(0,$B$10-O1938-M1939)))</f>
        <v>0</v>
      </c>
      <c r="M1939" s="0" t="n">
        <f aca="false">'Profiles 8760'!H1928</f>
        <v>228000</v>
      </c>
      <c r="N1939" s="0" t="n">
        <f aca="false">J1939+L1939</f>
        <v>0</v>
      </c>
      <c r="O1939" s="0" t="n">
        <f aca="false">O1938+N1939</f>
        <v>166356.194033147</v>
      </c>
      <c r="P1939" s="0" t="n">
        <f aca="false">MIN($B$5,P1938+K1939*$B$6-I1939)</f>
        <v>258.4273919084</v>
      </c>
      <c r="Q1939" s="0" t="n">
        <f aca="false">MAX(0,F1939-H1939-K1939-L1939)</f>
        <v>0</v>
      </c>
    </row>
    <row r="1940" customFormat="false" ht="15" hidden="false" customHeight="false" outlineLevel="0" collapsed="false">
      <c r="A1940" s="0" t="n">
        <f aca="false">'Profiles 8760'!A1929</f>
        <v>1927</v>
      </c>
      <c r="B1940" s="0" t="n">
        <f aca="false">'Profiles 8760'!B1929</f>
        <v>3</v>
      </c>
      <c r="C1940" s="0" t="n">
        <f aca="false">'Profiles 8760'!E1929</f>
        <v>0</v>
      </c>
      <c r="D1940" s="0" t="n">
        <f aca="false">'Profiles 8760'!F1929</f>
        <v>0</v>
      </c>
      <c r="E1940" s="0" t="n">
        <f aca="false">'Profiles 8760'!G1929</f>
        <v>0.594468</v>
      </c>
      <c r="F1940" s="0" t="n">
        <f aca="false">D1940*Assumptions!$C$11*$B$7+E1940*Assumptions!$C$12*$B$8</f>
        <v>24.3137412</v>
      </c>
      <c r="G1940" s="0" t="n">
        <f aca="false">C1940*Assumptions!$C$15</f>
        <v>0</v>
      </c>
      <c r="H1940" s="0" t="n">
        <f aca="false">MIN(F1940,G1940)</f>
        <v>0</v>
      </c>
      <c r="I1940" s="0" t="n">
        <f aca="false">IF(C1940=1,MIN(G1940-H1940,Assumptions!$C$13,P1939),0)</f>
        <v>0</v>
      </c>
      <c r="J1940" s="0" t="n">
        <f aca="false">H1940+I1940</f>
        <v>0</v>
      </c>
      <c r="K1940" s="0" t="n">
        <f aca="false">MIN(IF(C1940=1,F1940-H1940,F1940),Assumptions!$C$13,MAX(0,($B$5-P1939)/$B$6))</f>
        <v>24.3137412</v>
      </c>
      <c r="L1940" s="0" t="n">
        <f aca="false">IF(C1940=1,0,MIN(F1940-K1940,Assumptions!$C$15,MAX(0,$B$10-O1939-M1940)))</f>
        <v>0</v>
      </c>
      <c r="M1940" s="0" t="n">
        <f aca="false">'Profiles 8760'!H1929</f>
        <v>228000</v>
      </c>
      <c r="N1940" s="0" t="n">
        <f aca="false">J1940+L1940</f>
        <v>0</v>
      </c>
      <c r="O1940" s="0" t="n">
        <f aca="false">O1939+N1940</f>
        <v>166356.194033147</v>
      </c>
      <c r="P1940" s="0" t="n">
        <f aca="false">MIN($B$5,P1939+K1940*$B$6-I1940)</f>
        <v>279.50254278056</v>
      </c>
      <c r="Q1940" s="0" t="n">
        <f aca="false">MAX(0,F1940-H1940-K1940-L1940)</f>
        <v>0</v>
      </c>
    </row>
    <row r="1941" customFormat="false" ht="15" hidden="false" customHeight="false" outlineLevel="0" collapsed="false">
      <c r="A1941" s="0" t="n">
        <f aca="false">'Profiles 8760'!A1930</f>
        <v>1928</v>
      </c>
      <c r="B1941" s="0" t="n">
        <f aca="false">'Profiles 8760'!B1930</f>
        <v>3</v>
      </c>
      <c r="C1941" s="0" t="n">
        <f aca="false">'Profiles 8760'!E1930</f>
        <v>1</v>
      </c>
      <c r="D1941" s="0" t="n">
        <f aca="false">'Profiles 8760'!F1930</f>
        <v>0.248348</v>
      </c>
      <c r="E1941" s="0" t="n">
        <f aca="false">'Profiles 8760'!G1930</f>
        <v>0.405195</v>
      </c>
      <c r="F1941" s="0" t="n">
        <f aca="false">D1941*Assumptions!$C$11*$B$7+E1941*Assumptions!$C$12*$B$8</f>
        <v>88.2953779</v>
      </c>
      <c r="G1941" s="0" t="n">
        <f aca="false">C1941*Assumptions!$C$15</f>
        <v>200</v>
      </c>
      <c r="H1941" s="0" t="n">
        <f aca="false">MIN(F1941,G1941)</f>
        <v>88.2953779</v>
      </c>
      <c r="I1941" s="0" t="n">
        <f aca="false">IF(C1941=1,MIN(G1941-H1941,Assumptions!$C$13,P1940),0)</f>
        <v>111.7046221</v>
      </c>
      <c r="J1941" s="0" t="n">
        <f aca="false">H1941+I1941</f>
        <v>200</v>
      </c>
      <c r="K1941" s="0" t="n">
        <f aca="false">MIN(IF(C1941=1,F1941-H1941,F1941),Assumptions!$C$13,MAX(0,($B$5-P1940)/$B$6))</f>
        <v>0</v>
      </c>
      <c r="L1941" s="0" t="n">
        <f aca="false">IF(C1941=1,0,MIN(F1941-K1941,Assumptions!$C$15,MAX(0,$B$10-O1940-M1941)))</f>
        <v>0</v>
      </c>
      <c r="M1941" s="0" t="n">
        <f aca="false">'Profiles 8760'!H1930</f>
        <v>227800</v>
      </c>
      <c r="N1941" s="0" t="n">
        <f aca="false">J1941+L1941</f>
        <v>200</v>
      </c>
      <c r="O1941" s="0" t="n">
        <f aca="false">O1940+N1941</f>
        <v>166556.194033147</v>
      </c>
      <c r="P1941" s="0" t="n">
        <f aca="false">MIN($B$5,P1940+K1941*$B$6-I1941)</f>
        <v>167.79792068056</v>
      </c>
      <c r="Q1941" s="0" t="n">
        <f aca="false">MAX(0,F1941-H1941-K1941-L1941)</f>
        <v>0</v>
      </c>
    </row>
    <row r="1942" customFormat="false" ht="15" hidden="false" customHeight="false" outlineLevel="0" collapsed="false">
      <c r="A1942" s="0" t="n">
        <f aca="false">'Profiles 8760'!A1931</f>
        <v>1929</v>
      </c>
      <c r="B1942" s="0" t="n">
        <f aca="false">'Profiles 8760'!B1931</f>
        <v>3</v>
      </c>
      <c r="C1942" s="0" t="n">
        <f aca="false">'Profiles 8760'!E1931</f>
        <v>1</v>
      </c>
      <c r="D1942" s="0" t="n">
        <f aca="false">'Profiles 8760'!F1931</f>
        <v>0.604124</v>
      </c>
      <c r="E1942" s="0" t="n">
        <f aca="false">'Profiles 8760'!G1931</f>
        <v>0.400048</v>
      </c>
      <c r="F1942" s="0" t="n">
        <f aca="false">D1942*Assumptions!$C$11*$B$7+E1942*Assumptions!$C$12*$B$8</f>
        <v>190.8329744</v>
      </c>
      <c r="G1942" s="0" t="n">
        <f aca="false">C1942*Assumptions!$C$15</f>
        <v>200</v>
      </c>
      <c r="H1942" s="0" t="n">
        <f aca="false">MIN(F1942,G1942)</f>
        <v>190.8329744</v>
      </c>
      <c r="I1942" s="0" t="n">
        <f aca="false">IF(C1942=1,MIN(G1942-H1942,Assumptions!$C$13,P1941),0)</f>
        <v>9.16702560000002</v>
      </c>
      <c r="J1942" s="0" t="n">
        <f aca="false">H1942+I1942</f>
        <v>200</v>
      </c>
      <c r="K1942" s="0" t="n">
        <f aca="false">MIN(IF(C1942=1,F1942-H1942,F1942),Assumptions!$C$13,MAX(0,($B$5-P1941)/$B$6))</f>
        <v>0</v>
      </c>
      <c r="L1942" s="0" t="n">
        <f aca="false">IF(C1942=1,0,MIN(F1942-K1942,Assumptions!$C$15,MAX(0,$B$10-O1941-M1942)))</f>
        <v>0</v>
      </c>
      <c r="M1942" s="0" t="n">
        <f aca="false">'Profiles 8760'!H1931</f>
        <v>227600</v>
      </c>
      <c r="N1942" s="0" t="n">
        <f aca="false">J1942+L1942</f>
        <v>200</v>
      </c>
      <c r="O1942" s="0" t="n">
        <f aca="false">O1941+N1942</f>
        <v>166756.194033147</v>
      </c>
      <c r="P1942" s="0" t="n">
        <f aca="false">MIN($B$5,P1941+K1942*$B$6-I1942)</f>
        <v>158.63089508056</v>
      </c>
      <c r="Q1942" s="0" t="n">
        <f aca="false">MAX(0,F1942-H1942-K1942-L1942)</f>
        <v>0</v>
      </c>
    </row>
    <row r="1943" customFormat="false" ht="15" hidden="false" customHeight="false" outlineLevel="0" collapsed="false">
      <c r="A1943" s="0" t="n">
        <f aca="false">'Profiles 8760'!A1932</f>
        <v>1930</v>
      </c>
      <c r="B1943" s="0" t="n">
        <f aca="false">'Profiles 8760'!B1932</f>
        <v>3</v>
      </c>
      <c r="C1943" s="0" t="n">
        <f aca="false">'Profiles 8760'!E1932</f>
        <v>0</v>
      </c>
      <c r="D1943" s="0" t="n">
        <f aca="false">'Profiles 8760'!F1932</f>
        <v>0.964542</v>
      </c>
      <c r="E1943" s="0" t="n">
        <f aca="false">'Profiles 8760'!G1932</f>
        <v>0.404043</v>
      </c>
      <c r="F1943" s="0" t="n">
        <f aca="false">D1943*Assumptions!$C$11*$B$7+E1943*Assumptions!$C$12*$B$8</f>
        <v>295.0850883</v>
      </c>
      <c r="G1943" s="0" t="n">
        <f aca="false">C1943*Assumptions!$C$15</f>
        <v>0</v>
      </c>
      <c r="H1943" s="0" t="n">
        <f aca="false">MIN(F1943,G1943)</f>
        <v>0</v>
      </c>
      <c r="I1943" s="0" t="n">
        <f aca="false">IF(C1943=1,MIN(G1943-H1943,Assumptions!$C$13,P1942),0)</f>
        <v>0</v>
      </c>
      <c r="J1943" s="0" t="n">
        <f aca="false">H1943+I1943</f>
        <v>0</v>
      </c>
      <c r="K1943" s="0" t="n">
        <f aca="false">MIN(IF(C1943=1,F1943-H1943,F1943),Assumptions!$C$13,MAX(0,($B$5-P1942)/$B$6))</f>
        <v>180</v>
      </c>
      <c r="L1943" s="0" t="n">
        <f aca="false">IF(C1943=1,0,MIN(F1943-K1943,Assumptions!$C$15,MAX(0,$B$10-O1942-M1943)))</f>
        <v>115.0850883</v>
      </c>
      <c r="M1943" s="0" t="n">
        <f aca="false">'Profiles 8760'!H1932</f>
        <v>227600</v>
      </c>
      <c r="N1943" s="0" t="n">
        <f aca="false">J1943+L1943</f>
        <v>115.0850883</v>
      </c>
      <c r="O1943" s="0" t="n">
        <f aca="false">O1942+N1943</f>
        <v>166871.279121447</v>
      </c>
      <c r="P1943" s="0" t="n">
        <f aca="false">MIN($B$5,P1942+K1943*$B$6-I1943)</f>
        <v>314.65489508056</v>
      </c>
      <c r="Q1943" s="0" t="n">
        <f aca="false">MAX(0,F1943-H1943-K1943-L1943)</f>
        <v>0</v>
      </c>
    </row>
    <row r="1944" customFormat="false" ht="15" hidden="false" customHeight="false" outlineLevel="0" collapsed="false">
      <c r="A1944" s="0" t="n">
        <f aca="false">'Profiles 8760'!A1933</f>
        <v>1931</v>
      </c>
      <c r="B1944" s="0" t="n">
        <f aca="false">'Profiles 8760'!B1933</f>
        <v>3</v>
      </c>
      <c r="C1944" s="0" t="n">
        <f aca="false">'Profiles 8760'!E1933</f>
        <v>0</v>
      </c>
      <c r="D1944" s="0" t="n">
        <f aca="false">'Profiles 8760'!F1933</f>
        <v>1</v>
      </c>
      <c r="E1944" s="0" t="n">
        <f aca="false">'Profiles 8760'!G1933</f>
        <v>0.368745</v>
      </c>
      <c r="F1944" s="0" t="n">
        <f aca="false">D1944*Assumptions!$C$11*$B$7+E1944*Assumptions!$C$12*$B$8</f>
        <v>303.8816705</v>
      </c>
      <c r="G1944" s="0" t="n">
        <f aca="false">C1944*Assumptions!$C$15</f>
        <v>0</v>
      </c>
      <c r="H1944" s="0" t="n">
        <f aca="false">MIN(F1944,G1944)</f>
        <v>0</v>
      </c>
      <c r="I1944" s="0" t="n">
        <f aca="false">IF(C1944=1,MIN(G1944-H1944,Assumptions!$C$13,P1943),0)</f>
        <v>0</v>
      </c>
      <c r="J1944" s="0" t="n">
        <f aca="false">H1944+I1944</f>
        <v>0</v>
      </c>
      <c r="K1944" s="0" t="n">
        <f aca="false">MIN(IF(C1944=1,F1944-H1944,F1944),Assumptions!$C$13,MAX(0,($B$5-P1943)/$B$6))</f>
        <v>180</v>
      </c>
      <c r="L1944" s="0" t="n">
        <f aca="false">IF(C1944=1,0,MIN(F1944-K1944,Assumptions!$C$15,MAX(0,$B$10-O1943-M1944)))</f>
        <v>123.8816705</v>
      </c>
      <c r="M1944" s="0" t="n">
        <f aca="false">'Profiles 8760'!H1933</f>
        <v>227600</v>
      </c>
      <c r="N1944" s="0" t="n">
        <f aca="false">J1944+L1944</f>
        <v>123.8816705</v>
      </c>
      <c r="O1944" s="0" t="n">
        <f aca="false">O1943+N1944</f>
        <v>166995.160791947</v>
      </c>
      <c r="P1944" s="0" t="n">
        <f aca="false">MIN($B$5,P1943+K1944*$B$6-I1944)</f>
        <v>470.67889508056</v>
      </c>
      <c r="Q1944" s="0" t="n">
        <f aca="false">MAX(0,F1944-H1944-K1944-L1944)</f>
        <v>0</v>
      </c>
    </row>
    <row r="1945" customFormat="false" ht="15" hidden="false" customHeight="false" outlineLevel="0" collapsed="false">
      <c r="A1945" s="0" t="n">
        <f aca="false">'Profiles 8760'!A1934</f>
        <v>1932</v>
      </c>
      <c r="B1945" s="0" t="n">
        <f aca="false">'Profiles 8760'!B1934</f>
        <v>3</v>
      </c>
      <c r="C1945" s="0" t="n">
        <f aca="false">'Profiles 8760'!E1934</f>
        <v>0</v>
      </c>
      <c r="D1945" s="0" t="n">
        <f aca="false">'Profiles 8760'!F1934</f>
        <v>1</v>
      </c>
      <c r="E1945" s="0" t="n">
        <f aca="false">'Profiles 8760'!G1934</f>
        <v>0.39438</v>
      </c>
      <c r="F1945" s="0" t="n">
        <f aca="false">D1945*Assumptions!$C$11*$B$7+E1945*Assumptions!$C$12*$B$8</f>
        <v>304.930142</v>
      </c>
      <c r="G1945" s="0" t="n">
        <f aca="false">C1945*Assumptions!$C$15</f>
        <v>0</v>
      </c>
      <c r="H1945" s="0" t="n">
        <f aca="false">MIN(F1945,G1945)</f>
        <v>0</v>
      </c>
      <c r="I1945" s="0" t="n">
        <f aca="false">IF(C1945=1,MIN(G1945-H1945,Assumptions!$C$13,P1944),0)</f>
        <v>0</v>
      </c>
      <c r="J1945" s="0" t="n">
        <f aca="false">H1945+I1945</f>
        <v>0</v>
      </c>
      <c r="K1945" s="0" t="n">
        <f aca="false">MIN(IF(C1945=1,F1945-H1945,F1945),Assumptions!$C$13,MAX(0,($B$5-P1944)/$B$6))</f>
        <v>46.2979982919243</v>
      </c>
      <c r="L1945" s="0" t="n">
        <f aca="false">IF(C1945=1,0,MIN(F1945-K1945,Assumptions!$C$15,MAX(0,$B$10-O1944-M1945)))</f>
        <v>200</v>
      </c>
      <c r="M1945" s="0" t="n">
        <f aca="false">'Profiles 8760'!H1934</f>
        <v>227600</v>
      </c>
      <c r="N1945" s="0" t="n">
        <f aca="false">J1945+L1945</f>
        <v>200</v>
      </c>
      <c r="O1945" s="0" t="n">
        <f aca="false">O1944+N1945</f>
        <v>167195.160791947</v>
      </c>
      <c r="P1945" s="0" t="n">
        <f aca="false">MIN($B$5,P1944+K1945*$B$6-I1945)</f>
        <v>510.81</v>
      </c>
      <c r="Q1945" s="0" t="n">
        <f aca="false">MAX(0,F1945-H1945-K1945-L1945)</f>
        <v>58.6321437080757</v>
      </c>
    </row>
    <row r="1946" customFormat="false" ht="15" hidden="false" customHeight="false" outlineLevel="0" collapsed="false">
      <c r="A1946" s="0" t="n">
        <f aca="false">'Profiles 8760'!A1935</f>
        <v>1933</v>
      </c>
      <c r="B1946" s="0" t="n">
        <f aca="false">'Profiles 8760'!B1935</f>
        <v>3</v>
      </c>
      <c r="C1946" s="0" t="n">
        <f aca="false">'Profiles 8760'!E1935</f>
        <v>0</v>
      </c>
      <c r="D1946" s="0" t="n">
        <f aca="false">'Profiles 8760'!F1935</f>
        <v>1</v>
      </c>
      <c r="E1946" s="0" t="n">
        <f aca="false">'Profiles 8760'!G1935</f>
        <v>0.524428</v>
      </c>
      <c r="F1946" s="0" t="n">
        <f aca="false">D1946*Assumptions!$C$11*$B$7+E1946*Assumptions!$C$12*$B$8</f>
        <v>310.2491052</v>
      </c>
      <c r="G1946" s="0" t="n">
        <f aca="false">C1946*Assumptions!$C$15</f>
        <v>0</v>
      </c>
      <c r="H1946" s="0" t="n">
        <f aca="false">MIN(F1946,G1946)</f>
        <v>0</v>
      </c>
      <c r="I1946" s="0" t="n">
        <f aca="false">IF(C1946=1,MIN(G1946-H1946,Assumptions!$C$13,P1945),0)</f>
        <v>0</v>
      </c>
      <c r="J1946" s="0" t="n">
        <f aca="false">H1946+I1946</f>
        <v>0</v>
      </c>
      <c r="K1946" s="0" t="n">
        <f aca="false">MIN(IF(C1946=1,F1946-H1946,F1946),Assumptions!$C$13,MAX(0,($B$5-P1945)/$B$6))</f>
        <v>0</v>
      </c>
      <c r="L1946" s="0" t="n">
        <f aca="false">IF(C1946=1,0,MIN(F1946-K1946,Assumptions!$C$15,MAX(0,$B$10-O1945-M1946)))</f>
        <v>200</v>
      </c>
      <c r="M1946" s="0" t="n">
        <f aca="false">'Profiles 8760'!H1935</f>
        <v>227600</v>
      </c>
      <c r="N1946" s="0" t="n">
        <f aca="false">J1946+L1946</f>
        <v>200</v>
      </c>
      <c r="O1946" s="0" t="n">
        <f aca="false">O1945+N1946</f>
        <v>167395.160791947</v>
      </c>
      <c r="P1946" s="0" t="n">
        <f aca="false">MIN($B$5,P1945+K1946*$B$6-I1946)</f>
        <v>510.81</v>
      </c>
      <c r="Q1946" s="0" t="n">
        <f aca="false">MAX(0,F1946-H1946-K1946-L1946)</f>
        <v>110.2491052</v>
      </c>
    </row>
    <row r="1947" customFormat="false" ht="15" hidden="false" customHeight="false" outlineLevel="0" collapsed="false">
      <c r="A1947" s="0" t="n">
        <f aca="false">'Profiles 8760'!A1936</f>
        <v>1934</v>
      </c>
      <c r="B1947" s="0" t="n">
        <f aca="false">'Profiles 8760'!B1936</f>
        <v>3</v>
      </c>
      <c r="C1947" s="0" t="n">
        <f aca="false">'Profiles 8760'!E1936</f>
        <v>0</v>
      </c>
      <c r="D1947" s="0" t="n">
        <f aca="false">'Profiles 8760'!F1936</f>
        <v>1</v>
      </c>
      <c r="E1947" s="0" t="n">
        <f aca="false">'Profiles 8760'!G1936</f>
        <v>0.534295</v>
      </c>
      <c r="F1947" s="0" t="n">
        <f aca="false">D1947*Assumptions!$C$11*$B$7+E1947*Assumptions!$C$12*$B$8</f>
        <v>310.6526655</v>
      </c>
      <c r="G1947" s="0" t="n">
        <f aca="false">C1947*Assumptions!$C$15</f>
        <v>0</v>
      </c>
      <c r="H1947" s="0" t="n">
        <f aca="false">MIN(F1947,G1947)</f>
        <v>0</v>
      </c>
      <c r="I1947" s="0" t="n">
        <f aca="false">IF(C1947=1,MIN(G1947-H1947,Assumptions!$C$13,P1946),0)</f>
        <v>0</v>
      </c>
      <c r="J1947" s="0" t="n">
        <f aca="false">H1947+I1947</f>
        <v>0</v>
      </c>
      <c r="K1947" s="0" t="n">
        <f aca="false">MIN(IF(C1947=1,F1947-H1947,F1947),Assumptions!$C$13,MAX(0,($B$5-P1946)/$B$6))</f>
        <v>0</v>
      </c>
      <c r="L1947" s="0" t="n">
        <f aca="false">IF(C1947=1,0,MIN(F1947-K1947,Assumptions!$C$15,MAX(0,$B$10-O1946-M1947)))</f>
        <v>200</v>
      </c>
      <c r="M1947" s="0" t="n">
        <f aca="false">'Profiles 8760'!H1936</f>
        <v>227600</v>
      </c>
      <c r="N1947" s="0" t="n">
        <f aca="false">J1947+L1947</f>
        <v>200</v>
      </c>
      <c r="O1947" s="0" t="n">
        <f aca="false">O1946+N1947</f>
        <v>167595.160791947</v>
      </c>
      <c r="P1947" s="0" t="n">
        <f aca="false">MIN($B$5,P1946+K1947*$B$6-I1947)</f>
        <v>510.81</v>
      </c>
      <c r="Q1947" s="0" t="n">
        <f aca="false">MAX(0,F1947-H1947-K1947-L1947)</f>
        <v>110.6526655</v>
      </c>
    </row>
    <row r="1948" customFormat="false" ht="15" hidden="false" customHeight="false" outlineLevel="0" collapsed="false">
      <c r="A1948" s="0" t="n">
        <f aca="false">'Profiles 8760'!A1937</f>
        <v>1935</v>
      </c>
      <c r="B1948" s="0" t="n">
        <f aca="false">'Profiles 8760'!B1937</f>
        <v>3</v>
      </c>
      <c r="C1948" s="0" t="n">
        <f aca="false">'Profiles 8760'!E1937</f>
        <v>0</v>
      </c>
      <c r="D1948" s="0" t="n">
        <f aca="false">'Profiles 8760'!F1937</f>
        <v>1</v>
      </c>
      <c r="E1948" s="0" t="n">
        <f aca="false">'Profiles 8760'!G1937</f>
        <v>0.530108</v>
      </c>
      <c r="F1948" s="0" t="n">
        <f aca="false">D1948*Assumptions!$C$11*$B$7+E1948*Assumptions!$C$12*$B$8</f>
        <v>310.4814172</v>
      </c>
      <c r="G1948" s="0" t="n">
        <f aca="false">C1948*Assumptions!$C$15</f>
        <v>0</v>
      </c>
      <c r="H1948" s="0" t="n">
        <f aca="false">MIN(F1948,G1948)</f>
        <v>0</v>
      </c>
      <c r="I1948" s="0" t="n">
        <f aca="false">IF(C1948=1,MIN(G1948-H1948,Assumptions!$C$13,P1947),0)</f>
        <v>0</v>
      </c>
      <c r="J1948" s="0" t="n">
        <f aca="false">H1948+I1948</f>
        <v>0</v>
      </c>
      <c r="K1948" s="0" t="n">
        <f aca="false">MIN(IF(C1948=1,F1948-H1948,F1948),Assumptions!$C$13,MAX(0,($B$5-P1947)/$B$6))</f>
        <v>0</v>
      </c>
      <c r="L1948" s="0" t="n">
        <f aca="false">IF(C1948=1,0,MIN(F1948-K1948,Assumptions!$C$15,MAX(0,$B$10-O1947-M1948)))</f>
        <v>200</v>
      </c>
      <c r="M1948" s="0" t="n">
        <f aca="false">'Profiles 8760'!H1937</f>
        <v>227600</v>
      </c>
      <c r="N1948" s="0" t="n">
        <f aca="false">J1948+L1948</f>
        <v>200</v>
      </c>
      <c r="O1948" s="0" t="n">
        <f aca="false">O1947+N1948</f>
        <v>167795.160791947</v>
      </c>
      <c r="P1948" s="0" t="n">
        <f aca="false">MIN($B$5,P1947+K1948*$B$6-I1948)</f>
        <v>510.81</v>
      </c>
      <c r="Q1948" s="0" t="n">
        <f aca="false">MAX(0,F1948-H1948-K1948-L1948)</f>
        <v>110.4814172</v>
      </c>
    </row>
    <row r="1949" customFormat="false" ht="15" hidden="false" customHeight="false" outlineLevel="0" collapsed="false">
      <c r="A1949" s="0" t="n">
        <f aca="false">'Profiles 8760'!A1938</f>
        <v>1936</v>
      </c>
      <c r="B1949" s="0" t="n">
        <f aca="false">'Profiles 8760'!B1938</f>
        <v>3</v>
      </c>
      <c r="C1949" s="0" t="n">
        <f aca="false">'Profiles 8760'!E1938</f>
        <v>0</v>
      </c>
      <c r="D1949" s="0" t="n">
        <f aca="false">'Profiles 8760'!F1938</f>
        <v>0.964542</v>
      </c>
      <c r="E1949" s="0" t="n">
        <f aca="false">'Profiles 8760'!G1938</f>
        <v>0.505909</v>
      </c>
      <c r="F1949" s="0" t="n">
        <f aca="false">D1949*Assumptions!$C$11*$B$7+E1949*Assumptions!$C$12*$B$8</f>
        <v>299.2514077</v>
      </c>
      <c r="G1949" s="0" t="n">
        <f aca="false">C1949*Assumptions!$C$15</f>
        <v>0</v>
      </c>
      <c r="H1949" s="0" t="n">
        <f aca="false">MIN(F1949,G1949)</f>
        <v>0</v>
      </c>
      <c r="I1949" s="0" t="n">
        <f aca="false">IF(C1949=1,MIN(G1949-H1949,Assumptions!$C$13,P1948),0)</f>
        <v>0</v>
      </c>
      <c r="J1949" s="0" t="n">
        <f aca="false">H1949+I1949</f>
        <v>0</v>
      </c>
      <c r="K1949" s="0" t="n">
        <f aca="false">MIN(IF(C1949=1,F1949-H1949,F1949),Assumptions!$C$13,MAX(0,($B$5-P1948)/$B$6))</f>
        <v>0</v>
      </c>
      <c r="L1949" s="0" t="n">
        <f aca="false">IF(C1949=1,0,MIN(F1949-K1949,Assumptions!$C$15,MAX(0,$B$10-O1948-M1949)))</f>
        <v>200</v>
      </c>
      <c r="M1949" s="0" t="n">
        <f aca="false">'Profiles 8760'!H1938</f>
        <v>227600</v>
      </c>
      <c r="N1949" s="0" t="n">
        <f aca="false">J1949+L1949</f>
        <v>200</v>
      </c>
      <c r="O1949" s="0" t="n">
        <f aca="false">O1948+N1949</f>
        <v>167995.160791947</v>
      </c>
      <c r="P1949" s="0" t="n">
        <f aca="false">MIN($B$5,P1948+K1949*$B$6-I1949)</f>
        <v>510.81</v>
      </c>
      <c r="Q1949" s="0" t="n">
        <f aca="false">MAX(0,F1949-H1949-K1949-L1949)</f>
        <v>99.2514077</v>
      </c>
    </row>
    <row r="1950" customFormat="false" ht="15" hidden="false" customHeight="false" outlineLevel="0" collapsed="false">
      <c r="A1950" s="0" t="n">
        <f aca="false">'Profiles 8760'!A1939</f>
        <v>1937</v>
      </c>
      <c r="B1950" s="0" t="n">
        <f aca="false">'Profiles 8760'!B1939</f>
        <v>3</v>
      </c>
      <c r="C1950" s="0" t="n">
        <f aca="false">'Profiles 8760'!E1939</f>
        <v>0</v>
      </c>
      <c r="D1950" s="0" t="n">
        <f aca="false">'Profiles 8760'!F1939</f>
        <v>0.604124</v>
      </c>
      <c r="E1950" s="0" t="n">
        <f aca="false">'Profiles 8760'!G1939</f>
        <v>0.468838</v>
      </c>
      <c r="F1950" s="0" t="n">
        <f aca="false">D1950*Assumptions!$C$11*$B$7+E1950*Assumptions!$C$12*$B$8</f>
        <v>193.6464854</v>
      </c>
      <c r="G1950" s="0" t="n">
        <f aca="false">C1950*Assumptions!$C$15</f>
        <v>0</v>
      </c>
      <c r="H1950" s="0" t="n">
        <f aca="false">MIN(F1950,G1950)</f>
        <v>0</v>
      </c>
      <c r="I1950" s="0" t="n">
        <f aca="false">IF(C1950=1,MIN(G1950-H1950,Assumptions!$C$13,P1949),0)</f>
        <v>0</v>
      </c>
      <c r="J1950" s="0" t="n">
        <f aca="false">H1950+I1950</f>
        <v>0</v>
      </c>
      <c r="K1950" s="0" t="n">
        <f aca="false">MIN(IF(C1950=1,F1950-H1950,F1950),Assumptions!$C$13,MAX(0,($B$5-P1949)/$B$6))</f>
        <v>0</v>
      </c>
      <c r="L1950" s="0" t="n">
        <f aca="false">IF(C1950=1,0,MIN(F1950-K1950,Assumptions!$C$15,MAX(0,$B$10-O1949-M1950)))</f>
        <v>193.6464854</v>
      </c>
      <c r="M1950" s="0" t="n">
        <f aca="false">'Profiles 8760'!H1939</f>
        <v>227600</v>
      </c>
      <c r="N1950" s="0" t="n">
        <f aca="false">J1950+L1950</f>
        <v>193.6464854</v>
      </c>
      <c r="O1950" s="0" t="n">
        <f aca="false">O1949+N1950</f>
        <v>168188.807277347</v>
      </c>
      <c r="P1950" s="0" t="n">
        <f aca="false">MIN($B$5,P1949+K1950*$B$6-I1950)</f>
        <v>510.81</v>
      </c>
      <c r="Q1950" s="0" t="n">
        <f aca="false">MAX(0,F1950-H1950-K1950-L1950)</f>
        <v>0</v>
      </c>
    </row>
    <row r="1951" customFormat="false" ht="15" hidden="false" customHeight="false" outlineLevel="0" collapsed="false">
      <c r="A1951" s="0" t="n">
        <f aca="false">'Profiles 8760'!A1940</f>
        <v>1938</v>
      </c>
      <c r="B1951" s="0" t="n">
        <f aca="false">'Profiles 8760'!B1940</f>
        <v>3</v>
      </c>
      <c r="C1951" s="0" t="n">
        <f aca="false">'Profiles 8760'!E1940</f>
        <v>0</v>
      </c>
      <c r="D1951" s="0" t="n">
        <f aca="false">'Profiles 8760'!F1940</f>
        <v>0.248348</v>
      </c>
      <c r="E1951" s="0" t="n">
        <f aca="false">'Profiles 8760'!G1940</f>
        <v>0.390404</v>
      </c>
      <c r="F1951" s="0" t="n">
        <f aca="false">D1951*Assumptions!$C$11*$B$7+E1951*Assumptions!$C$12*$B$8</f>
        <v>87.690426</v>
      </c>
      <c r="G1951" s="0" t="n">
        <f aca="false">C1951*Assumptions!$C$15</f>
        <v>0</v>
      </c>
      <c r="H1951" s="0" t="n">
        <f aca="false">MIN(F1951,G1951)</f>
        <v>0</v>
      </c>
      <c r="I1951" s="0" t="n">
        <f aca="false">IF(C1951=1,MIN(G1951-H1951,Assumptions!$C$13,P1950),0)</f>
        <v>0</v>
      </c>
      <c r="J1951" s="0" t="n">
        <f aca="false">H1951+I1951</f>
        <v>0</v>
      </c>
      <c r="K1951" s="0" t="n">
        <f aca="false">MIN(IF(C1951=1,F1951-H1951,F1951),Assumptions!$C$13,MAX(0,($B$5-P1950)/$B$6))</f>
        <v>0</v>
      </c>
      <c r="L1951" s="0" t="n">
        <f aca="false">IF(C1951=1,0,MIN(F1951-K1951,Assumptions!$C$15,MAX(0,$B$10-O1950-M1951)))</f>
        <v>87.690426</v>
      </c>
      <c r="M1951" s="0" t="n">
        <f aca="false">'Profiles 8760'!H1940</f>
        <v>227600</v>
      </c>
      <c r="N1951" s="0" t="n">
        <f aca="false">J1951+L1951</f>
        <v>87.690426</v>
      </c>
      <c r="O1951" s="0" t="n">
        <f aca="false">O1950+N1951</f>
        <v>168276.497703347</v>
      </c>
      <c r="P1951" s="0" t="n">
        <f aca="false">MIN($B$5,P1950+K1951*$B$6-I1951)</f>
        <v>510.81</v>
      </c>
      <c r="Q1951" s="0" t="n">
        <f aca="false">MAX(0,F1951-H1951-K1951-L1951)</f>
        <v>0</v>
      </c>
    </row>
    <row r="1952" customFormat="false" ht="15" hidden="false" customHeight="false" outlineLevel="0" collapsed="false">
      <c r="A1952" s="0" t="n">
        <f aca="false">'Profiles 8760'!A1941</f>
        <v>1939</v>
      </c>
      <c r="B1952" s="0" t="n">
        <f aca="false">'Profiles 8760'!B1941</f>
        <v>3</v>
      </c>
      <c r="C1952" s="0" t="n">
        <f aca="false">'Profiles 8760'!E1941</f>
        <v>0</v>
      </c>
      <c r="D1952" s="0" t="n">
        <f aca="false">'Profiles 8760'!F1941</f>
        <v>0</v>
      </c>
      <c r="E1952" s="0" t="n">
        <f aca="false">'Profiles 8760'!G1941</f>
        <v>0.286251</v>
      </c>
      <c r="F1952" s="0" t="n">
        <f aca="false">D1952*Assumptions!$C$11*$B$7+E1952*Assumptions!$C$12*$B$8</f>
        <v>11.7076659</v>
      </c>
      <c r="G1952" s="0" t="n">
        <f aca="false">C1952*Assumptions!$C$15</f>
        <v>0</v>
      </c>
      <c r="H1952" s="0" t="n">
        <f aca="false">MIN(F1952,G1952)</f>
        <v>0</v>
      </c>
      <c r="I1952" s="0" t="n">
        <f aca="false">IF(C1952=1,MIN(G1952-H1952,Assumptions!$C$13,P1951),0)</f>
        <v>0</v>
      </c>
      <c r="J1952" s="0" t="n">
        <f aca="false">H1952+I1952</f>
        <v>0</v>
      </c>
      <c r="K1952" s="0" t="n">
        <f aca="false">MIN(IF(C1952=1,F1952-H1952,F1952),Assumptions!$C$13,MAX(0,($B$5-P1951)/$B$6))</f>
        <v>0</v>
      </c>
      <c r="L1952" s="0" t="n">
        <f aca="false">IF(C1952=1,0,MIN(F1952-K1952,Assumptions!$C$15,MAX(0,$B$10-O1951-M1952)))</f>
        <v>11.7076659</v>
      </c>
      <c r="M1952" s="0" t="n">
        <f aca="false">'Profiles 8760'!H1941</f>
        <v>227600</v>
      </c>
      <c r="N1952" s="0" t="n">
        <f aca="false">J1952+L1952</f>
        <v>11.7076659</v>
      </c>
      <c r="O1952" s="0" t="n">
        <f aca="false">O1951+N1952</f>
        <v>168288.205369247</v>
      </c>
      <c r="P1952" s="0" t="n">
        <f aca="false">MIN($B$5,P1951+K1952*$B$6-I1952)</f>
        <v>510.81</v>
      </c>
      <c r="Q1952" s="0" t="n">
        <f aca="false">MAX(0,F1952-H1952-K1952-L1952)</f>
        <v>0</v>
      </c>
    </row>
    <row r="1953" customFormat="false" ht="15" hidden="false" customHeight="false" outlineLevel="0" collapsed="false">
      <c r="A1953" s="0" t="n">
        <f aca="false">'Profiles 8760'!A1942</f>
        <v>1940</v>
      </c>
      <c r="B1953" s="0" t="n">
        <f aca="false">'Profiles 8760'!B1942</f>
        <v>3</v>
      </c>
      <c r="C1953" s="0" t="n">
        <f aca="false">'Profiles 8760'!E1942</f>
        <v>1</v>
      </c>
      <c r="D1953" s="0" t="n">
        <f aca="false">'Profiles 8760'!F1942</f>
        <v>0</v>
      </c>
      <c r="E1953" s="0" t="n">
        <f aca="false">'Profiles 8760'!G1942</f>
        <v>0.221618</v>
      </c>
      <c r="F1953" s="0" t="n">
        <f aca="false">D1953*Assumptions!$C$11*$B$7+E1953*Assumptions!$C$12*$B$8</f>
        <v>9.0641762</v>
      </c>
      <c r="G1953" s="0" t="n">
        <f aca="false">C1953*Assumptions!$C$15</f>
        <v>200</v>
      </c>
      <c r="H1953" s="0" t="n">
        <f aca="false">MIN(F1953,G1953)</f>
        <v>9.0641762</v>
      </c>
      <c r="I1953" s="0" t="n">
        <f aca="false">IF(C1953=1,MIN(G1953-H1953,Assumptions!$C$13,P1952),0)</f>
        <v>180</v>
      </c>
      <c r="J1953" s="0" t="n">
        <f aca="false">H1953+I1953</f>
        <v>189.0641762</v>
      </c>
      <c r="K1953" s="0" t="n">
        <f aca="false">MIN(IF(C1953=1,F1953-H1953,F1953),Assumptions!$C$13,MAX(0,($B$5-P1952)/$B$6))</f>
        <v>0</v>
      </c>
      <c r="L1953" s="0" t="n">
        <f aca="false">IF(C1953=1,0,MIN(F1953-K1953,Assumptions!$C$15,MAX(0,$B$10-O1952-M1953)))</f>
        <v>0</v>
      </c>
      <c r="M1953" s="0" t="n">
        <f aca="false">'Profiles 8760'!H1942</f>
        <v>227400</v>
      </c>
      <c r="N1953" s="0" t="n">
        <f aca="false">J1953+L1953</f>
        <v>189.0641762</v>
      </c>
      <c r="O1953" s="0" t="n">
        <f aca="false">O1952+N1953</f>
        <v>168477.269545447</v>
      </c>
      <c r="P1953" s="0" t="n">
        <f aca="false">MIN($B$5,P1952+K1953*$B$6-I1953)</f>
        <v>330.81</v>
      </c>
      <c r="Q1953" s="0" t="n">
        <f aca="false">MAX(0,F1953-H1953-K1953-L1953)</f>
        <v>0</v>
      </c>
    </row>
    <row r="1954" customFormat="false" ht="15" hidden="false" customHeight="false" outlineLevel="0" collapsed="false">
      <c r="A1954" s="0" t="n">
        <f aca="false">'Profiles 8760'!A1943</f>
        <v>1941</v>
      </c>
      <c r="B1954" s="0" t="n">
        <f aca="false">'Profiles 8760'!B1943</f>
        <v>3</v>
      </c>
      <c r="C1954" s="0" t="n">
        <f aca="false">'Profiles 8760'!E1943</f>
        <v>1</v>
      </c>
      <c r="D1954" s="0" t="n">
        <f aca="false">'Profiles 8760'!F1943</f>
        <v>0</v>
      </c>
      <c r="E1954" s="0" t="n">
        <f aca="false">'Profiles 8760'!G1943</f>
        <v>0.183776</v>
      </c>
      <c r="F1954" s="0" t="n">
        <f aca="false">D1954*Assumptions!$C$11*$B$7+E1954*Assumptions!$C$12*$B$8</f>
        <v>7.5164384</v>
      </c>
      <c r="G1954" s="0" t="n">
        <f aca="false">C1954*Assumptions!$C$15</f>
        <v>200</v>
      </c>
      <c r="H1954" s="0" t="n">
        <f aca="false">MIN(F1954,G1954)</f>
        <v>7.5164384</v>
      </c>
      <c r="I1954" s="0" t="n">
        <f aca="false">IF(C1954=1,MIN(G1954-H1954,Assumptions!$C$13,P1953),0)</f>
        <v>180</v>
      </c>
      <c r="J1954" s="0" t="n">
        <f aca="false">H1954+I1954</f>
        <v>187.5164384</v>
      </c>
      <c r="K1954" s="0" t="n">
        <f aca="false">MIN(IF(C1954=1,F1954-H1954,F1954),Assumptions!$C$13,MAX(0,($B$5-P1953)/$B$6))</f>
        <v>0</v>
      </c>
      <c r="L1954" s="0" t="n">
        <f aca="false">IF(C1954=1,0,MIN(F1954-K1954,Assumptions!$C$15,MAX(0,$B$10-O1953-M1954)))</f>
        <v>0</v>
      </c>
      <c r="M1954" s="0" t="n">
        <f aca="false">'Profiles 8760'!H1943</f>
        <v>227200</v>
      </c>
      <c r="N1954" s="0" t="n">
        <f aca="false">J1954+L1954</f>
        <v>187.5164384</v>
      </c>
      <c r="O1954" s="0" t="n">
        <f aca="false">O1953+N1954</f>
        <v>168664.785983847</v>
      </c>
      <c r="P1954" s="0" t="n">
        <f aca="false">MIN($B$5,P1953+K1954*$B$6-I1954)</f>
        <v>150.81</v>
      </c>
      <c r="Q1954" s="0" t="n">
        <f aca="false">MAX(0,F1954-H1954-K1954-L1954)</f>
        <v>0</v>
      </c>
    </row>
    <row r="1955" customFormat="false" ht="15" hidden="false" customHeight="false" outlineLevel="0" collapsed="false">
      <c r="A1955" s="0" t="n">
        <f aca="false">'Profiles 8760'!A1944</f>
        <v>1942</v>
      </c>
      <c r="B1955" s="0" t="n">
        <f aca="false">'Profiles 8760'!B1944</f>
        <v>3</v>
      </c>
      <c r="C1955" s="0" t="n">
        <f aca="false">'Profiles 8760'!E1944</f>
        <v>0</v>
      </c>
      <c r="D1955" s="0" t="n">
        <f aca="false">'Profiles 8760'!F1944</f>
        <v>0</v>
      </c>
      <c r="E1955" s="0" t="n">
        <f aca="false">'Profiles 8760'!G1944</f>
        <v>0.156159</v>
      </c>
      <c r="F1955" s="0" t="n">
        <f aca="false">D1955*Assumptions!$C$11*$B$7+E1955*Assumptions!$C$12*$B$8</f>
        <v>6.3869031</v>
      </c>
      <c r="G1955" s="0" t="n">
        <f aca="false">C1955*Assumptions!$C$15</f>
        <v>0</v>
      </c>
      <c r="H1955" s="0" t="n">
        <f aca="false">MIN(F1955,G1955)</f>
        <v>0</v>
      </c>
      <c r="I1955" s="0" t="n">
        <f aca="false">IF(C1955=1,MIN(G1955-H1955,Assumptions!$C$13,P1954),0)</f>
        <v>0</v>
      </c>
      <c r="J1955" s="0" t="n">
        <f aca="false">H1955+I1955</f>
        <v>0</v>
      </c>
      <c r="K1955" s="0" t="n">
        <f aca="false">MIN(IF(C1955=1,F1955-H1955,F1955),Assumptions!$C$13,MAX(0,($B$5-P1954)/$B$6))</f>
        <v>6.3869031</v>
      </c>
      <c r="L1955" s="0" t="n">
        <f aca="false">IF(C1955=1,0,MIN(F1955-K1955,Assumptions!$C$15,MAX(0,$B$10-O1954-M1955)))</f>
        <v>0</v>
      </c>
      <c r="M1955" s="0" t="n">
        <f aca="false">'Profiles 8760'!H1944</f>
        <v>227200</v>
      </c>
      <c r="N1955" s="0" t="n">
        <f aca="false">J1955+L1955</f>
        <v>0</v>
      </c>
      <c r="O1955" s="0" t="n">
        <f aca="false">O1954+N1955</f>
        <v>168664.785983847</v>
      </c>
      <c r="P1955" s="0" t="n">
        <f aca="false">MIN($B$5,P1954+K1955*$B$6-I1955)</f>
        <v>156.34616760708</v>
      </c>
      <c r="Q1955" s="0" t="n">
        <f aca="false">MAX(0,F1955-H1955-K1955-L1955)</f>
        <v>0</v>
      </c>
    </row>
    <row r="1956" customFormat="false" ht="15" hidden="false" customHeight="false" outlineLevel="0" collapsed="false">
      <c r="A1956" s="0" t="n">
        <f aca="false">'Profiles 8760'!A1945</f>
        <v>1943</v>
      </c>
      <c r="B1956" s="0" t="n">
        <f aca="false">'Profiles 8760'!B1945</f>
        <v>3</v>
      </c>
      <c r="C1956" s="0" t="n">
        <f aca="false">'Profiles 8760'!E1945</f>
        <v>0</v>
      </c>
      <c r="D1956" s="0" t="n">
        <f aca="false">'Profiles 8760'!F1945</f>
        <v>0</v>
      </c>
      <c r="E1956" s="0" t="n">
        <f aca="false">'Profiles 8760'!G1945</f>
        <v>0.290518</v>
      </c>
      <c r="F1956" s="0" t="n">
        <f aca="false">D1956*Assumptions!$C$11*$B$7+E1956*Assumptions!$C$12*$B$8</f>
        <v>11.8821862</v>
      </c>
      <c r="G1956" s="0" t="n">
        <f aca="false">C1956*Assumptions!$C$15</f>
        <v>0</v>
      </c>
      <c r="H1956" s="0" t="n">
        <f aca="false">MIN(F1956,G1956)</f>
        <v>0</v>
      </c>
      <c r="I1956" s="0" t="n">
        <f aca="false">IF(C1956=1,MIN(G1956-H1956,Assumptions!$C$13,P1955),0)</f>
        <v>0</v>
      </c>
      <c r="J1956" s="0" t="n">
        <f aca="false">H1956+I1956</f>
        <v>0</v>
      </c>
      <c r="K1956" s="0" t="n">
        <f aca="false">MIN(IF(C1956=1,F1956-H1956,F1956),Assumptions!$C$13,MAX(0,($B$5-P1955)/$B$6))</f>
        <v>11.8821862</v>
      </c>
      <c r="L1956" s="0" t="n">
        <f aca="false">IF(C1956=1,0,MIN(F1956-K1956,Assumptions!$C$15,MAX(0,$B$10-O1955-M1956)))</f>
        <v>0</v>
      </c>
      <c r="M1956" s="0" t="n">
        <f aca="false">'Profiles 8760'!H1945</f>
        <v>227200</v>
      </c>
      <c r="N1956" s="0" t="n">
        <f aca="false">J1956+L1956</f>
        <v>0</v>
      </c>
      <c r="O1956" s="0" t="n">
        <f aca="false">O1955+N1956</f>
        <v>168664.785983847</v>
      </c>
      <c r="P1956" s="0" t="n">
        <f aca="false">MIN($B$5,P1955+K1956*$B$6-I1956)</f>
        <v>166.64564660524</v>
      </c>
      <c r="Q1956" s="0" t="n">
        <f aca="false">MAX(0,F1956-H1956-K1956-L1956)</f>
        <v>0</v>
      </c>
    </row>
    <row r="1957" customFormat="false" ht="15" hidden="false" customHeight="false" outlineLevel="0" collapsed="false">
      <c r="A1957" s="0" t="n">
        <f aca="false">'Profiles 8760'!A1946</f>
        <v>1944</v>
      </c>
      <c r="B1957" s="0" t="n">
        <f aca="false">'Profiles 8760'!B1946</f>
        <v>3</v>
      </c>
      <c r="C1957" s="0" t="n">
        <f aca="false">'Profiles 8760'!E1946</f>
        <v>0</v>
      </c>
      <c r="D1957" s="0" t="n">
        <f aca="false">'Profiles 8760'!F1946</f>
        <v>0</v>
      </c>
      <c r="E1957" s="0" t="n">
        <f aca="false">'Profiles 8760'!G1946</f>
        <v>0.315529</v>
      </c>
      <c r="F1957" s="0" t="n">
        <f aca="false">D1957*Assumptions!$C$11*$B$7+E1957*Assumptions!$C$12*$B$8</f>
        <v>12.9051361</v>
      </c>
      <c r="G1957" s="0" t="n">
        <f aca="false">C1957*Assumptions!$C$15</f>
        <v>0</v>
      </c>
      <c r="H1957" s="0" t="n">
        <f aca="false">MIN(F1957,G1957)</f>
        <v>0</v>
      </c>
      <c r="I1957" s="0" t="n">
        <f aca="false">IF(C1957=1,MIN(G1957-H1957,Assumptions!$C$13,P1956),0)</f>
        <v>0</v>
      </c>
      <c r="J1957" s="0" t="n">
        <f aca="false">H1957+I1957</f>
        <v>0</v>
      </c>
      <c r="K1957" s="0" t="n">
        <f aca="false">MIN(IF(C1957=1,F1957-H1957,F1957),Assumptions!$C$13,MAX(0,($B$5-P1956)/$B$6))</f>
        <v>12.9051361</v>
      </c>
      <c r="L1957" s="0" t="n">
        <f aca="false">IF(C1957=1,0,MIN(F1957-K1957,Assumptions!$C$15,MAX(0,$B$10-O1956-M1957)))</f>
        <v>0</v>
      </c>
      <c r="M1957" s="0" t="n">
        <f aca="false">'Profiles 8760'!H1946</f>
        <v>227200</v>
      </c>
      <c r="N1957" s="0" t="n">
        <f aca="false">J1957+L1957</f>
        <v>0</v>
      </c>
      <c r="O1957" s="0" t="n">
        <f aca="false">O1956+N1957</f>
        <v>168664.785983847</v>
      </c>
      <c r="P1957" s="0" t="n">
        <f aca="false">MIN($B$5,P1956+K1957*$B$6-I1957)</f>
        <v>177.83181857672</v>
      </c>
      <c r="Q1957" s="0" t="n">
        <f aca="false">MAX(0,F1957-H1957-K1957-L1957)</f>
        <v>0</v>
      </c>
    </row>
    <row r="1958" customFormat="false" ht="15" hidden="false" customHeight="false" outlineLevel="0" collapsed="false">
      <c r="A1958" s="0" t="n">
        <f aca="false">'Profiles 8760'!A1947</f>
        <v>1945</v>
      </c>
      <c r="B1958" s="0" t="n">
        <f aca="false">'Profiles 8760'!B1947</f>
        <v>3</v>
      </c>
      <c r="C1958" s="0" t="n">
        <f aca="false">'Profiles 8760'!E1947</f>
        <v>0</v>
      </c>
      <c r="D1958" s="0" t="n">
        <f aca="false">'Profiles 8760'!F1947</f>
        <v>0</v>
      </c>
      <c r="E1958" s="0" t="n">
        <f aca="false">'Profiles 8760'!G1947</f>
        <v>0.348793</v>
      </c>
      <c r="F1958" s="0" t="n">
        <f aca="false">D1958*Assumptions!$C$11*$B$7+E1958*Assumptions!$C$12*$B$8</f>
        <v>14.2656337</v>
      </c>
      <c r="G1958" s="0" t="n">
        <f aca="false">C1958*Assumptions!$C$15</f>
        <v>0</v>
      </c>
      <c r="H1958" s="0" t="n">
        <f aca="false">MIN(F1958,G1958)</f>
        <v>0</v>
      </c>
      <c r="I1958" s="0" t="n">
        <f aca="false">IF(C1958=1,MIN(G1958-H1958,Assumptions!$C$13,P1957),0)</f>
        <v>0</v>
      </c>
      <c r="J1958" s="0" t="n">
        <f aca="false">H1958+I1958</f>
        <v>0</v>
      </c>
      <c r="K1958" s="0" t="n">
        <f aca="false">MIN(IF(C1958=1,F1958-H1958,F1958),Assumptions!$C$13,MAX(0,($B$5-P1957)/$B$6))</f>
        <v>14.2656337</v>
      </c>
      <c r="L1958" s="0" t="n">
        <f aca="false">IF(C1958=1,0,MIN(F1958-K1958,Assumptions!$C$15,MAX(0,$B$10-O1957-M1958)))</f>
        <v>0</v>
      </c>
      <c r="M1958" s="0" t="n">
        <f aca="false">'Profiles 8760'!H1947</f>
        <v>227200</v>
      </c>
      <c r="N1958" s="0" t="n">
        <f aca="false">J1958+L1958</f>
        <v>0</v>
      </c>
      <c r="O1958" s="0" t="n">
        <f aca="false">O1957+N1958</f>
        <v>168664.785983847</v>
      </c>
      <c r="P1958" s="0" t="n">
        <f aca="false">MIN($B$5,P1957+K1958*$B$6-I1958)</f>
        <v>190.19726986788</v>
      </c>
      <c r="Q1958" s="0" t="n">
        <f aca="false">MAX(0,F1958-H1958-K1958-L1958)</f>
        <v>0</v>
      </c>
    </row>
    <row r="1959" customFormat="false" ht="15" hidden="false" customHeight="false" outlineLevel="0" collapsed="false">
      <c r="A1959" s="0" t="n">
        <f aca="false">'Profiles 8760'!A1948</f>
        <v>1946</v>
      </c>
      <c r="B1959" s="0" t="n">
        <f aca="false">'Profiles 8760'!B1948</f>
        <v>3</v>
      </c>
      <c r="C1959" s="0" t="n">
        <f aca="false">'Profiles 8760'!E1948</f>
        <v>0</v>
      </c>
      <c r="D1959" s="0" t="n">
        <f aca="false">'Profiles 8760'!F1948</f>
        <v>0</v>
      </c>
      <c r="E1959" s="0" t="n">
        <f aca="false">'Profiles 8760'!G1948</f>
        <v>0.299014</v>
      </c>
      <c r="F1959" s="0" t="n">
        <f aca="false">D1959*Assumptions!$C$11*$B$7+E1959*Assumptions!$C$12*$B$8</f>
        <v>12.2296726</v>
      </c>
      <c r="G1959" s="0" t="n">
        <f aca="false">C1959*Assumptions!$C$15</f>
        <v>0</v>
      </c>
      <c r="H1959" s="0" t="n">
        <f aca="false">MIN(F1959,G1959)</f>
        <v>0</v>
      </c>
      <c r="I1959" s="0" t="n">
        <f aca="false">IF(C1959=1,MIN(G1959-H1959,Assumptions!$C$13,P1958),0)</f>
        <v>0</v>
      </c>
      <c r="J1959" s="0" t="n">
        <f aca="false">H1959+I1959</f>
        <v>0</v>
      </c>
      <c r="K1959" s="0" t="n">
        <f aca="false">MIN(IF(C1959=1,F1959-H1959,F1959),Assumptions!$C$13,MAX(0,($B$5-P1958)/$B$6))</f>
        <v>12.2296726</v>
      </c>
      <c r="L1959" s="0" t="n">
        <f aca="false">IF(C1959=1,0,MIN(F1959-K1959,Assumptions!$C$15,MAX(0,$B$10-O1958-M1959)))</f>
        <v>0</v>
      </c>
      <c r="M1959" s="0" t="n">
        <f aca="false">'Profiles 8760'!H1948</f>
        <v>227200</v>
      </c>
      <c r="N1959" s="0" t="n">
        <f aca="false">J1959+L1959</f>
        <v>0</v>
      </c>
      <c r="O1959" s="0" t="n">
        <f aca="false">O1958+N1959</f>
        <v>168664.785983847</v>
      </c>
      <c r="P1959" s="0" t="n">
        <f aca="false">MIN($B$5,P1958+K1959*$B$6-I1959)</f>
        <v>200.79795007756</v>
      </c>
      <c r="Q1959" s="0" t="n">
        <f aca="false">MAX(0,F1959-H1959-K1959-L1959)</f>
        <v>0</v>
      </c>
    </row>
    <row r="1960" customFormat="false" ht="15" hidden="false" customHeight="false" outlineLevel="0" collapsed="false">
      <c r="A1960" s="0" t="n">
        <f aca="false">'Profiles 8760'!A1949</f>
        <v>1947</v>
      </c>
      <c r="B1960" s="0" t="n">
        <f aca="false">'Profiles 8760'!B1949</f>
        <v>3</v>
      </c>
      <c r="C1960" s="0" t="n">
        <f aca="false">'Profiles 8760'!E1949</f>
        <v>0</v>
      </c>
      <c r="D1960" s="0" t="n">
        <f aca="false">'Profiles 8760'!F1949</f>
        <v>0</v>
      </c>
      <c r="E1960" s="0" t="n">
        <f aca="false">'Profiles 8760'!G1949</f>
        <v>0.225837</v>
      </c>
      <c r="F1960" s="0" t="n">
        <f aca="false">D1960*Assumptions!$C$11*$B$7+E1960*Assumptions!$C$12*$B$8</f>
        <v>9.2367333</v>
      </c>
      <c r="G1960" s="0" t="n">
        <f aca="false">C1960*Assumptions!$C$15</f>
        <v>0</v>
      </c>
      <c r="H1960" s="0" t="n">
        <f aca="false">MIN(F1960,G1960)</f>
        <v>0</v>
      </c>
      <c r="I1960" s="0" t="n">
        <f aca="false">IF(C1960=1,MIN(G1960-H1960,Assumptions!$C$13,P1959),0)</f>
        <v>0</v>
      </c>
      <c r="J1960" s="0" t="n">
        <f aca="false">H1960+I1960</f>
        <v>0</v>
      </c>
      <c r="K1960" s="0" t="n">
        <f aca="false">MIN(IF(C1960=1,F1960-H1960,F1960),Assumptions!$C$13,MAX(0,($B$5-P1959)/$B$6))</f>
        <v>9.2367333</v>
      </c>
      <c r="L1960" s="0" t="n">
        <f aca="false">IF(C1960=1,0,MIN(F1960-K1960,Assumptions!$C$15,MAX(0,$B$10-O1959-M1960)))</f>
        <v>0</v>
      </c>
      <c r="M1960" s="0" t="n">
        <f aca="false">'Profiles 8760'!H1949</f>
        <v>227200</v>
      </c>
      <c r="N1960" s="0" t="n">
        <f aca="false">J1960+L1960</f>
        <v>0</v>
      </c>
      <c r="O1960" s="0" t="n">
        <f aca="false">O1959+N1960</f>
        <v>168664.785983847</v>
      </c>
      <c r="P1960" s="0" t="n">
        <f aca="false">MIN($B$5,P1959+K1960*$B$6-I1960)</f>
        <v>208.804350502</v>
      </c>
      <c r="Q1960" s="0" t="n">
        <f aca="false">MAX(0,F1960-H1960-K1960-L1960)</f>
        <v>0</v>
      </c>
    </row>
    <row r="1961" customFormat="false" ht="15" hidden="false" customHeight="false" outlineLevel="0" collapsed="false">
      <c r="A1961" s="0" t="n">
        <f aca="false">'Profiles 8760'!A1950</f>
        <v>1948</v>
      </c>
      <c r="B1961" s="0" t="n">
        <f aca="false">'Profiles 8760'!B1950</f>
        <v>3</v>
      </c>
      <c r="C1961" s="0" t="n">
        <f aca="false">'Profiles 8760'!E1950</f>
        <v>0</v>
      </c>
      <c r="D1961" s="0" t="n">
        <f aca="false">'Profiles 8760'!F1950</f>
        <v>0</v>
      </c>
      <c r="E1961" s="0" t="n">
        <f aca="false">'Profiles 8760'!G1950</f>
        <v>0.263099</v>
      </c>
      <c r="F1961" s="0" t="n">
        <f aca="false">D1961*Assumptions!$C$11*$B$7+E1961*Assumptions!$C$12*$B$8</f>
        <v>10.7607491</v>
      </c>
      <c r="G1961" s="0" t="n">
        <f aca="false">C1961*Assumptions!$C$15</f>
        <v>0</v>
      </c>
      <c r="H1961" s="0" t="n">
        <f aca="false">MIN(F1961,G1961)</f>
        <v>0</v>
      </c>
      <c r="I1961" s="0" t="n">
        <f aca="false">IF(C1961=1,MIN(G1961-H1961,Assumptions!$C$13,P1960),0)</f>
        <v>0</v>
      </c>
      <c r="J1961" s="0" t="n">
        <f aca="false">H1961+I1961</f>
        <v>0</v>
      </c>
      <c r="K1961" s="0" t="n">
        <f aca="false">MIN(IF(C1961=1,F1961-H1961,F1961),Assumptions!$C$13,MAX(0,($B$5-P1960)/$B$6))</f>
        <v>10.7607491</v>
      </c>
      <c r="L1961" s="0" t="n">
        <f aca="false">IF(C1961=1,0,MIN(F1961-K1961,Assumptions!$C$15,MAX(0,$B$10-O1960-M1961)))</f>
        <v>0</v>
      </c>
      <c r="M1961" s="0" t="n">
        <f aca="false">'Profiles 8760'!H1950</f>
        <v>227200</v>
      </c>
      <c r="N1961" s="0" t="n">
        <f aca="false">J1961+L1961</f>
        <v>0</v>
      </c>
      <c r="O1961" s="0" t="n">
        <f aca="false">O1960+N1961</f>
        <v>168664.785983847</v>
      </c>
      <c r="P1961" s="0" t="n">
        <f aca="false">MIN($B$5,P1960+K1961*$B$6-I1961)</f>
        <v>218.13176782188</v>
      </c>
      <c r="Q1961" s="0" t="n">
        <f aca="false">MAX(0,F1961-H1961-K1961-L1961)</f>
        <v>0</v>
      </c>
    </row>
    <row r="1962" customFormat="false" ht="15" hidden="false" customHeight="false" outlineLevel="0" collapsed="false">
      <c r="A1962" s="0" t="n">
        <f aca="false">'Profiles 8760'!A1951</f>
        <v>1949</v>
      </c>
      <c r="B1962" s="0" t="n">
        <f aca="false">'Profiles 8760'!B1951</f>
        <v>3</v>
      </c>
      <c r="C1962" s="0" t="n">
        <f aca="false">'Profiles 8760'!E1951</f>
        <v>0</v>
      </c>
      <c r="D1962" s="0" t="n">
        <f aca="false">'Profiles 8760'!F1951</f>
        <v>0</v>
      </c>
      <c r="E1962" s="0" t="n">
        <f aca="false">'Profiles 8760'!G1951</f>
        <v>0.349928</v>
      </c>
      <c r="F1962" s="0" t="n">
        <f aca="false">D1962*Assumptions!$C$11*$B$7+E1962*Assumptions!$C$12*$B$8</f>
        <v>14.3120552</v>
      </c>
      <c r="G1962" s="0" t="n">
        <f aca="false">C1962*Assumptions!$C$15</f>
        <v>0</v>
      </c>
      <c r="H1962" s="0" t="n">
        <f aca="false">MIN(F1962,G1962)</f>
        <v>0</v>
      </c>
      <c r="I1962" s="0" t="n">
        <f aca="false">IF(C1962=1,MIN(G1962-H1962,Assumptions!$C$13,P1961),0)</f>
        <v>0</v>
      </c>
      <c r="J1962" s="0" t="n">
        <f aca="false">H1962+I1962</f>
        <v>0</v>
      </c>
      <c r="K1962" s="0" t="n">
        <f aca="false">MIN(IF(C1962=1,F1962-H1962,F1962),Assumptions!$C$13,MAX(0,($B$5-P1961)/$B$6))</f>
        <v>14.3120552</v>
      </c>
      <c r="L1962" s="0" t="n">
        <f aca="false">IF(C1962=1,0,MIN(F1962-K1962,Assumptions!$C$15,MAX(0,$B$10-O1961-M1962)))</f>
        <v>0</v>
      </c>
      <c r="M1962" s="0" t="n">
        <f aca="false">'Profiles 8760'!H1951</f>
        <v>227200</v>
      </c>
      <c r="N1962" s="0" t="n">
        <f aca="false">J1962+L1962</f>
        <v>0</v>
      </c>
      <c r="O1962" s="0" t="n">
        <f aca="false">O1961+N1962</f>
        <v>168664.785983847</v>
      </c>
      <c r="P1962" s="0" t="n">
        <f aca="false">MIN($B$5,P1961+K1962*$B$6-I1962)</f>
        <v>230.53745726924</v>
      </c>
      <c r="Q1962" s="0" t="n">
        <f aca="false">MAX(0,F1962-H1962-K1962-L1962)</f>
        <v>0</v>
      </c>
    </row>
    <row r="1963" customFormat="false" ht="15" hidden="false" customHeight="false" outlineLevel="0" collapsed="false">
      <c r="A1963" s="0" t="n">
        <f aca="false">'Profiles 8760'!A1952</f>
        <v>1950</v>
      </c>
      <c r="B1963" s="0" t="n">
        <f aca="false">'Profiles 8760'!B1952</f>
        <v>3</v>
      </c>
      <c r="C1963" s="0" t="n">
        <f aca="false">'Profiles 8760'!E1952</f>
        <v>0</v>
      </c>
      <c r="D1963" s="0" t="n">
        <f aca="false">'Profiles 8760'!F1952</f>
        <v>0</v>
      </c>
      <c r="E1963" s="0" t="n">
        <f aca="false">'Profiles 8760'!G1952</f>
        <v>0.322382</v>
      </c>
      <c r="F1963" s="0" t="n">
        <f aca="false">D1963*Assumptions!$C$11*$B$7+E1963*Assumptions!$C$12*$B$8</f>
        <v>13.1854238</v>
      </c>
      <c r="G1963" s="0" t="n">
        <f aca="false">C1963*Assumptions!$C$15</f>
        <v>0</v>
      </c>
      <c r="H1963" s="0" t="n">
        <f aca="false">MIN(F1963,G1963)</f>
        <v>0</v>
      </c>
      <c r="I1963" s="0" t="n">
        <f aca="false">IF(C1963=1,MIN(G1963-H1963,Assumptions!$C$13,P1962),0)</f>
        <v>0</v>
      </c>
      <c r="J1963" s="0" t="n">
        <f aca="false">H1963+I1963</f>
        <v>0</v>
      </c>
      <c r="K1963" s="0" t="n">
        <f aca="false">MIN(IF(C1963=1,F1963-H1963,F1963),Assumptions!$C$13,MAX(0,($B$5-P1962)/$B$6))</f>
        <v>13.1854238</v>
      </c>
      <c r="L1963" s="0" t="n">
        <f aca="false">IF(C1963=1,0,MIN(F1963-K1963,Assumptions!$C$15,MAX(0,$B$10-O1962-M1963)))</f>
        <v>0</v>
      </c>
      <c r="M1963" s="0" t="n">
        <f aca="false">'Profiles 8760'!H1952</f>
        <v>227200</v>
      </c>
      <c r="N1963" s="0" t="n">
        <f aca="false">J1963+L1963</f>
        <v>0</v>
      </c>
      <c r="O1963" s="0" t="n">
        <f aca="false">O1962+N1963</f>
        <v>168664.785983847</v>
      </c>
      <c r="P1963" s="0" t="n">
        <f aca="false">MIN($B$5,P1962+K1963*$B$6-I1963)</f>
        <v>241.96658261908</v>
      </c>
      <c r="Q1963" s="0" t="n">
        <f aca="false">MAX(0,F1963-H1963-K1963-L1963)</f>
        <v>0</v>
      </c>
    </row>
    <row r="1964" customFormat="false" ht="15" hidden="false" customHeight="false" outlineLevel="0" collapsed="false">
      <c r="A1964" s="0" t="n">
        <f aca="false">'Profiles 8760'!A1953</f>
        <v>1951</v>
      </c>
      <c r="B1964" s="0" t="n">
        <f aca="false">'Profiles 8760'!B1953</f>
        <v>3</v>
      </c>
      <c r="C1964" s="0" t="n">
        <f aca="false">'Profiles 8760'!E1953</f>
        <v>0</v>
      </c>
      <c r="D1964" s="0" t="n">
        <f aca="false">'Profiles 8760'!F1953</f>
        <v>0</v>
      </c>
      <c r="E1964" s="0" t="n">
        <f aca="false">'Profiles 8760'!G1953</f>
        <v>0.245862</v>
      </c>
      <c r="F1964" s="0" t="n">
        <f aca="false">D1964*Assumptions!$C$11*$B$7+E1964*Assumptions!$C$12*$B$8</f>
        <v>10.0557558</v>
      </c>
      <c r="G1964" s="0" t="n">
        <f aca="false">C1964*Assumptions!$C$15</f>
        <v>0</v>
      </c>
      <c r="H1964" s="0" t="n">
        <f aca="false">MIN(F1964,G1964)</f>
        <v>0</v>
      </c>
      <c r="I1964" s="0" t="n">
        <f aca="false">IF(C1964=1,MIN(G1964-H1964,Assumptions!$C$13,P1963),0)</f>
        <v>0</v>
      </c>
      <c r="J1964" s="0" t="n">
        <f aca="false">H1964+I1964</f>
        <v>0</v>
      </c>
      <c r="K1964" s="0" t="n">
        <f aca="false">MIN(IF(C1964=1,F1964-H1964,F1964),Assumptions!$C$13,MAX(0,($B$5-P1963)/$B$6))</f>
        <v>10.0557558</v>
      </c>
      <c r="L1964" s="0" t="n">
        <f aca="false">IF(C1964=1,0,MIN(F1964-K1964,Assumptions!$C$15,MAX(0,$B$10-O1963-M1964)))</f>
        <v>0</v>
      </c>
      <c r="M1964" s="0" t="n">
        <f aca="false">'Profiles 8760'!H1953</f>
        <v>227200</v>
      </c>
      <c r="N1964" s="0" t="n">
        <f aca="false">J1964+L1964</f>
        <v>0</v>
      </c>
      <c r="O1964" s="0" t="n">
        <f aca="false">O1963+N1964</f>
        <v>168664.785983847</v>
      </c>
      <c r="P1964" s="0" t="n">
        <f aca="false">MIN($B$5,P1963+K1964*$B$6-I1964)</f>
        <v>250.68291174652</v>
      </c>
      <c r="Q1964" s="0" t="n">
        <f aca="false">MAX(0,F1964-H1964-K1964-L1964)</f>
        <v>0</v>
      </c>
    </row>
    <row r="1965" customFormat="false" ht="15" hidden="false" customHeight="false" outlineLevel="0" collapsed="false">
      <c r="A1965" s="0" t="n">
        <f aca="false">'Profiles 8760'!A1954</f>
        <v>1952</v>
      </c>
      <c r="B1965" s="0" t="n">
        <f aca="false">'Profiles 8760'!B1954</f>
        <v>3</v>
      </c>
      <c r="C1965" s="0" t="n">
        <f aca="false">'Profiles 8760'!E1954</f>
        <v>1</v>
      </c>
      <c r="D1965" s="0" t="n">
        <f aca="false">'Profiles 8760'!F1954</f>
        <v>0.214857</v>
      </c>
      <c r="E1965" s="0" t="n">
        <f aca="false">'Profiles 8760'!G1954</f>
        <v>0.290764</v>
      </c>
      <c r="F1965" s="0" t="n">
        <f aca="false">D1965*Assumptions!$C$11*$B$7+E1965*Assumptions!$C$12*$B$8</f>
        <v>73.9429492</v>
      </c>
      <c r="G1965" s="0" t="n">
        <f aca="false">C1965*Assumptions!$C$15</f>
        <v>200</v>
      </c>
      <c r="H1965" s="0" t="n">
        <f aca="false">MIN(F1965,G1965)</f>
        <v>73.9429492</v>
      </c>
      <c r="I1965" s="0" t="n">
        <f aca="false">IF(C1965=1,MIN(G1965-H1965,Assumptions!$C$13,P1964),0)</f>
        <v>126.0570508</v>
      </c>
      <c r="J1965" s="0" t="n">
        <f aca="false">H1965+I1965</f>
        <v>200</v>
      </c>
      <c r="K1965" s="0" t="n">
        <f aca="false">MIN(IF(C1965=1,F1965-H1965,F1965),Assumptions!$C$13,MAX(0,($B$5-P1964)/$B$6))</f>
        <v>0</v>
      </c>
      <c r="L1965" s="0" t="n">
        <f aca="false">IF(C1965=1,0,MIN(F1965-K1965,Assumptions!$C$15,MAX(0,$B$10-O1964-M1965)))</f>
        <v>0</v>
      </c>
      <c r="M1965" s="0" t="n">
        <f aca="false">'Profiles 8760'!H1954</f>
        <v>227000</v>
      </c>
      <c r="N1965" s="0" t="n">
        <f aca="false">J1965+L1965</f>
        <v>200</v>
      </c>
      <c r="O1965" s="0" t="n">
        <f aca="false">O1964+N1965</f>
        <v>168864.785983847</v>
      </c>
      <c r="P1965" s="0" t="n">
        <f aca="false">MIN($B$5,P1964+K1965*$B$6-I1965)</f>
        <v>124.62586094652</v>
      </c>
      <c r="Q1965" s="0" t="n">
        <f aca="false">MAX(0,F1965-H1965-K1965-L1965)</f>
        <v>0</v>
      </c>
    </row>
    <row r="1966" customFormat="false" ht="15" hidden="false" customHeight="false" outlineLevel="0" collapsed="false">
      <c r="A1966" s="0" t="n">
        <f aca="false">'Profiles 8760'!A1955</f>
        <v>1953</v>
      </c>
      <c r="B1966" s="0" t="n">
        <f aca="false">'Profiles 8760'!B1955</f>
        <v>3</v>
      </c>
      <c r="C1966" s="0" t="n">
        <f aca="false">'Profiles 8760'!E1955</f>
        <v>1</v>
      </c>
      <c r="D1966" s="0" t="n">
        <f aca="false">'Profiles 8760'!F1955</f>
        <v>0.522653</v>
      </c>
      <c r="E1966" s="0" t="n">
        <f aca="false">'Profiles 8760'!G1955</f>
        <v>0.263295</v>
      </c>
      <c r="F1966" s="0" t="n">
        <f aca="false">D1966*Assumptions!$C$11*$B$7+E1966*Assumptions!$C$12*$B$8</f>
        <v>161.7109519</v>
      </c>
      <c r="G1966" s="0" t="n">
        <f aca="false">C1966*Assumptions!$C$15</f>
        <v>200</v>
      </c>
      <c r="H1966" s="0" t="n">
        <f aca="false">MIN(F1966,G1966)</f>
        <v>161.7109519</v>
      </c>
      <c r="I1966" s="0" t="n">
        <f aca="false">IF(C1966=1,MIN(G1966-H1966,Assumptions!$C$13,P1965),0)</f>
        <v>38.2890481</v>
      </c>
      <c r="J1966" s="0" t="n">
        <f aca="false">H1966+I1966</f>
        <v>200</v>
      </c>
      <c r="K1966" s="0" t="n">
        <f aca="false">MIN(IF(C1966=1,F1966-H1966,F1966),Assumptions!$C$13,MAX(0,($B$5-P1965)/$B$6))</f>
        <v>0</v>
      </c>
      <c r="L1966" s="0" t="n">
        <f aca="false">IF(C1966=1,0,MIN(F1966-K1966,Assumptions!$C$15,MAX(0,$B$10-O1965-M1966)))</f>
        <v>0</v>
      </c>
      <c r="M1966" s="0" t="n">
        <f aca="false">'Profiles 8760'!H1955</f>
        <v>226800</v>
      </c>
      <c r="N1966" s="0" t="n">
        <f aca="false">J1966+L1966</f>
        <v>200</v>
      </c>
      <c r="O1966" s="0" t="n">
        <f aca="false">O1965+N1966</f>
        <v>169064.785983847</v>
      </c>
      <c r="P1966" s="0" t="n">
        <f aca="false">MIN($B$5,P1965+K1966*$B$6-I1966)</f>
        <v>86.33681284652</v>
      </c>
      <c r="Q1966" s="0" t="n">
        <f aca="false">MAX(0,F1966-H1966-K1966-L1966)</f>
        <v>0</v>
      </c>
    </row>
    <row r="1967" customFormat="false" ht="15" hidden="false" customHeight="false" outlineLevel="0" collapsed="false">
      <c r="A1967" s="0" t="n">
        <f aca="false">'Profiles 8760'!A1956</f>
        <v>1954</v>
      </c>
      <c r="B1967" s="0" t="n">
        <f aca="false">'Profiles 8760'!B1956</f>
        <v>3</v>
      </c>
      <c r="C1967" s="0" t="n">
        <f aca="false">'Profiles 8760'!E1956</f>
        <v>0</v>
      </c>
      <c r="D1967" s="0" t="n">
        <f aca="false">'Profiles 8760'!F1956</f>
        <v>0.834466</v>
      </c>
      <c r="E1967" s="0" t="n">
        <f aca="false">'Profiles 8760'!G1956</f>
        <v>0.330063</v>
      </c>
      <c r="F1967" s="0" t="n">
        <f aca="false">D1967*Assumptions!$C$11*$B$7+E1967*Assumptions!$C$12*$B$8</f>
        <v>254.4933575</v>
      </c>
      <c r="G1967" s="0" t="n">
        <f aca="false">C1967*Assumptions!$C$15</f>
        <v>0</v>
      </c>
      <c r="H1967" s="0" t="n">
        <f aca="false">MIN(F1967,G1967)</f>
        <v>0</v>
      </c>
      <c r="I1967" s="0" t="n">
        <f aca="false">IF(C1967=1,MIN(G1967-H1967,Assumptions!$C$13,P1966),0)</f>
        <v>0</v>
      </c>
      <c r="J1967" s="0" t="n">
        <f aca="false">H1967+I1967</f>
        <v>0</v>
      </c>
      <c r="K1967" s="0" t="n">
        <f aca="false">MIN(IF(C1967=1,F1967-H1967,F1967),Assumptions!$C$13,MAX(0,($B$5-P1966)/$B$6))</f>
        <v>180</v>
      </c>
      <c r="L1967" s="0" t="n">
        <f aca="false">IF(C1967=1,0,MIN(F1967-K1967,Assumptions!$C$15,MAX(0,$B$10-O1966-M1967)))</f>
        <v>74.4933575</v>
      </c>
      <c r="M1967" s="0" t="n">
        <f aca="false">'Profiles 8760'!H1956</f>
        <v>226800</v>
      </c>
      <c r="N1967" s="0" t="n">
        <f aca="false">J1967+L1967</f>
        <v>74.4933575</v>
      </c>
      <c r="O1967" s="0" t="n">
        <f aca="false">O1966+N1967</f>
        <v>169139.279341347</v>
      </c>
      <c r="P1967" s="0" t="n">
        <f aca="false">MIN($B$5,P1966+K1967*$B$6-I1967)</f>
        <v>242.36081284652</v>
      </c>
      <c r="Q1967" s="0" t="n">
        <f aca="false">MAX(0,F1967-H1967-K1967-L1967)</f>
        <v>0</v>
      </c>
    </row>
    <row r="1968" customFormat="false" ht="15" hidden="false" customHeight="false" outlineLevel="0" collapsed="false">
      <c r="A1968" s="0" t="n">
        <f aca="false">'Profiles 8760'!A1957</f>
        <v>1955</v>
      </c>
      <c r="B1968" s="0" t="n">
        <f aca="false">'Profiles 8760'!B1957</f>
        <v>3</v>
      </c>
      <c r="C1968" s="0" t="n">
        <f aca="false">'Profiles 8760'!E1957</f>
        <v>0</v>
      </c>
      <c r="D1968" s="0" t="n">
        <f aca="false">'Profiles 8760'!F1957</f>
        <v>1</v>
      </c>
      <c r="E1968" s="0" t="n">
        <f aca="false">'Profiles 8760'!G1957</f>
        <v>0.350894</v>
      </c>
      <c r="F1968" s="0" t="n">
        <f aca="false">D1968*Assumptions!$C$11*$B$7+E1968*Assumptions!$C$12*$B$8</f>
        <v>303.1515646</v>
      </c>
      <c r="G1968" s="0" t="n">
        <f aca="false">C1968*Assumptions!$C$15</f>
        <v>0</v>
      </c>
      <c r="H1968" s="0" t="n">
        <f aca="false">MIN(F1968,G1968)</f>
        <v>0</v>
      </c>
      <c r="I1968" s="0" t="n">
        <f aca="false">IF(C1968=1,MIN(G1968-H1968,Assumptions!$C$13,P1967),0)</f>
        <v>0</v>
      </c>
      <c r="J1968" s="0" t="n">
        <f aca="false">H1968+I1968</f>
        <v>0</v>
      </c>
      <c r="K1968" s="0" t="n">
        <f aca="false">MIN(IF(C1968=1,F1968-H1968,F1968),Assumptions!$C$13,MAX(0,($B$5-P1967)/$B$6))</f>
        <v>180</v>
      </c>
      <c r="L1968" s="0" t="n">
        <f aca="false">IF(C1968=1,0,MIN(F1968-K1968,Assumptions!$C$15,MAX(0,$B$10-O1967-M1968)))</f>
        <v>123.1515646</v>
      </c>
      <c r="M1968" s="0" t="n">
        <f aca="false">'Profiles 8760'!H1957</f>
        <v>226800</v>
      </c>
      <c r="N1968" s="0" t="n">
        <f aca="false">J1968+L1968</f>
        <v>123.1515646</v>
      </c>
      <c r="O1968" s="0" t="n">
        <f aca="false">O1967+N1968</f>
        <v>169262.430905947</v>
      </c>
      <c r="P1968" s="0" t="n">
        <f aca="false">MIN($B$5,P1967+K1968*$B$6-I1968)</f>
        <v>398.38481284652</v>
      </c>
      <c r="Q1968" s="0" t="n">
        <f aca="false">MAX(0,F1968-H1968-K1968-L1968)</f>
        <v>0</v>
      </c>
    </row>
    <row r="1969" customFormat="false" ht="15" hidden="false" customHeight="false" outlineLevel="0" collapsed="false">
      <c r="A1969" s="0" t="n">
        <f aca="false">'Profiles 8760'!A1958</f>
        <v>1956</v>
      </c>
      <c r="B1969" s="0" t="n">
        <f aca="false">'Profiles 8760'!B1958</f>
        <v>3</v>
      </c>
      <c r="C1969" s="0" t="n">
        <f aca="false">'Profiles 8760'!E1958</f>
        <v>0</v>
      </c>
      <c r="D1969" s="0" t="n">
        <f aca="false">'Profiles 8760'!F1958</f>
        <v>1</v>
      </c>
      <c r="E1969" s="0" t="n">
        <f aca="false">'Profiles 8760'!G1958</f>
        <v>0.371908</v>
      </c>
      <c r="F1969" s="0" t="n">
        <f aca="false">D1969*Assumptions!$C$11*$B$7+E1969*Assumptions!$C$12*$B$8</f>
        <v>304.0110372</v>
      </c>
      <c r="G1969" s="0" t="n">
        <f aca="false">C1969*Assumptions!$C$15</f>
        <v>0</v>
      </c>
      <c r="H1969" s="0" t="n">
        <f aca="false">MIN(F1969,G1969)</f>
        <v>0</v>
      </c>
      <c r="I1969" s="0" t="n">
        <f aca="false">IF(C1969=1,MIN(G1969-H1969,Assumptions!$C$13,P1968),0)</f>
        <v>0</v>
      </c>
      <c r="J1969" s="0" t="n">
        <f aca="false">H1969+I1969</f>
        <v>0</v>
      </c>
      <c r="K1969" s="0" t="n">
        <f aca="false">MIN(IF(C1969=1,F1969-H1969,F1969),Assumptions!$C$13,MAX(0,($B$5-P1968)/$B$6))</f>
        <v>129.701415728519</v>
      </c>
      <c r="L1969" s="0" t="n">
        <f aca="false">IF(C1969=1,0,MIN(F1969-K1969,Assumptions!$C$15,MAX(0,$B$10-O1968-M1969)))</f>
        <v>174.309621471481</v>
      </c>
      <c r="M1969" s="0" t="n">
        <f aca="false">'Profiles 8760'!H1958</f>
        <v>226800</v>
      </c>
      <c r="N1969" s="0" t="n">
        <f aca="false">J1969+L1969</f>
        <v>174.309621471481</v>
      </c>
      <c r="O1969" s="0" t="n">
        <f aca="false">O1968+N1969</f>
        <v>169436.740527418</v>
      </c>
      <c r="P1969" s="0" t="n">
        <f aca="false">MIN($B$5,P1968+K1969*$B$6-I1969)</f>
        <v>510.81</v>
      </c>
      <c r="Q1969" s="0" t="n">
        <f aca="false">MAX(0,F1969-H1969-K1969-L1969)</f>
        <v>0</v>
      </c>
    </row>
    <row r="1970" customFormat="false" ht="15" hidden="false" customHeight="false" outlineLevel="0" collapsed="false">
      <c r="A1970" s="0" t="n">
        <f aca="false">'Profiles 8760'!A1959</f>
        <v>1957</v>
      </c>
      <c r="B1970" s="0" t="n">
        <f aca="false">'Profiles 8760'!B1959</f>
        <v>3</v>
      </c>
      <c r="C1970" s="0" t="n">
        <f aca="false">'Profiles 8760'!E1959</f>
        <v>0</v>
      </c>
      <c r="D1970" s="0" t="n">
        <f aca="false">'Profiles 8760'!F1959</f>
        <v>1</v>
      </c>
      <c r="E1970" s="0" t="n">
        <f aca="false">'Profiles 8760'!G1959</f>
        <v>0.506259</v>
      </c>
      <c r="F1970" s="0" t="n">
        <f aca="false">D1970*Assumptions!$C$11*$B$7+E1970*Assumptions!$C$12*$B$8</f>
        <v>309.5059931</v>
      </c>
      <c r="G1970" s="0" t="n">
        <f aca="false">C1970*Assumptions!$C$15</f>
        <v>0</v>
      </c>
      <c r="H1970" s="0" t="n">
        <f aca="false">MIN(F1970,G1970)</f>
        <v>0</v>
      </c>
      <c r="I1970" s="0" t="n">
        <f aca="false">IF(C1970=1,MIN(G1970-H1970,Assumptions!$C$13,P1969),0)</f>
        <v>0</v>
      </c>
      <c r="J1970" s="0" t="n">
        <f aca="false">H1970+I1970</f>
        <v>0</v>
      </c>
      <c r="K1970" s="0" t="n">
        <f aca="false">MIN(IF(C1970=1,F1970-H1970,F1970),Assumptions!$C$13,MAX(0,($B$5-P1969)/$B$6))</f>
        <v>0</v>
      </c>
      <c r="L1970" s="0" t="n">
        <f aca="false">IF(C1970=1,0,MIN(F1970-K1970,Assumptions!$C$15,MAX(0,$B$10-O1969-M1970)))</f>
        <v>200</v>
      </c>
      <c r="M1970" s="0" t="n">
        <f aca="false">'Profiles 8760'!H1959</f>
        <v>226800</v>
      </c>
      <c r="N1970" s="0" t="n">
        <f aca="false">J1970+L1970</f>
        <v>200</v>
      </c>
      <c r="O1970" s="0" t="n">
        <f aca="false">O1969+N1970</f>
        <v>169636.740527418</v>
      </c>
      <c r="P1970" s="0" t="n">
        <f aca="false">MIN($B$5,P1969+K1970*$B$6-I1970)</f>
        <v>510.81</v>
      </c>
      <c r="Q1970" s="0" t="n">
        <f aca="false">MAX(0,F1970-H1970-K1970-L1970)</f>
        <v>109.5059931</v>
      </c>
    </row>
    <row r="1971" customFormat="false" ht="15" hidden="false" customHeight="false" outlineLevel="0" collapsed="false">
      <c r="A1971" s="0" t="n">
        <f aca="false">'Profiles 8760'!A1960</f>
        <v>1958</v>
      </c>
      <c r="B1971" s="0" t="n">
        <f aca="false">'Profiles 8760'!B1960</f>
        <v>3</v>
      </c>
      <c r="C1971" s="0" t="n">
        <f aca="false">'Profiles 8760'!E1960</f>
        <v>0</v>
      </c>
      <c r="D1971" s="0" t="n">
        <f aca="false">'Profiles 8760'!F1960</f>
        <v>1</v>
      </c>
      <c r="E1971" s="0" t="n">
        <f aca="false">'Profiles 8760'!G1960</f>
        <v>0.492413</v>
      </c>
      <c r="F1971" s="0" t="n">
        <f aca="false">D1971*Assumptions!$C$11*$B$7+E1971*Assumptions!$C$12*$B$8</f>
        <v>308.9396917</v>
      </c>
      <c r="G1971" s="0" t="n">
        <f aca="false">C1971*Assumptions!$C$15</f>
        <v>0</v>
      </c>
      <c r="H1971" s="0" t="n">
        <f aca="false">MIN(F1971,G1971)</f>
        <v>0</v>
      </c>
      <c r="I1971" s="0" t="n">
        <f aca="false">IF(C1971=1,MIN(G1971-H1971,Assumptions!$C$13,P1970),0)</f>
        <v>0</v>
      </c>
      <c r="J1971" s="0" t="n">
        <f aca="false">H1971+I1971</f>
        <v>0</v>
      </c>
      <c r="K1971" s="0" t="n">
        <f aca="false">MIN(IF(C1971=1,F1971-H1971,F1971),Assumptions!$C$13,MAX(0,($B$5-P1970)/$B$6))</f>
        <v>0</v>
      </c>
      <c r="L1971" s="0" t="n">
        <f aca="false">IF(C1971=1,0,MIN(F1971-K1971,Assumptions!$C$15,MAX(0,$B$10-O1970-M1971)))</f>
        <v>200</v>
      </c>
      <c r="M1971" s="0" t="n">
        <f aca="false">'Profiles 8760'!H1960</f>
        <v>226800</v>
      </c>
      <c r="N1971" s="0" t="n">
        <f aca="false">J1971+L1971</f>
        <v>200</v>
      </c>
      <c r="O1971" s="0" t="n">
        <f aca="false">O1970+N1971</f>
        <v>169836.740527418</v>
      </c>
      <c r="P1971" s="0" t="n">
        <f aca="false">MIN($B$5,P1970+K1971*$B$6-I1971)</f>
        <v>510.81</v>
      </c>
      <c r="Q1971" s="0" t="n">
        <f aca="false">MAX(0,F1971-H1971-K1971-L1971)</f>
        <v>108.9396917</v>
      </c>
    </row>
    <row r="1972" customFormat="false" ht="15" hidden="false" customHeight="false" outlineLevel="0" collapsed="false">
      <c r="A1972" s="0" t="n">
        <f aca="false">'Profiles 8760'!A1961</f>
        <v>1959</v>
      </c>
      <c r="B1972" s="0" t="n">
        <f aca="false">'Profiles 8760'!B1961</f>
        <v>3</v>
      </c>
      <c r="C1972" s="0" t="n">
        <f aca="false">'Profiles 8760'!E1961</f>
        <v>0</v>
      </c>
      <c r="D1972" s="0" t="n">
        <f aca="false">'Profiles 8760'!F1961</f>
        <v>1</v>
      </c>
      <c r="E1972" s="0" t="n">
        <f aca="false">'Profiles 8760'!G1961</f>
        <v>0.373512</v>
      </c>
      <c r="F1972" s="0" t="n">
        <f aca="false">D1972*Assumptions!$C$11*$B$7+E1972*Assumptions!$C$12*$B$8</f>
        <v>304.0766408</v>
      </c>
      <c r="G1972" s="0" t="n">
        <f aca="false">C1972*Assumptions!$C$15</f>
        <v>0</v>
      </c>
      <c r="H1972" s="0" t="n">
        <f aca="false">MIN(F1972,G1972)</f>
        <v>0</v>
      </c>
      <c r="I1972" s="0" t="n">
        <f aca="false">IF(C1972=1,MIN(G1972-H1972,Assumptions!$C$13,P1971),0)</f>
        <v>0</v>
      </c>
      <c r="J1972" s="0" t="n">
        <f aca="false">H1972+I1972</f>
        <v>0</v>
      </c>
      <c r="K1972" s="0" t="n">
        <f aca="false">MIN(IF(C1972=1,F1972-H1972,F1972),Assumptions!$C$13,MAX(0,($B$5-P1971)/$B$6))</f>
        <v>0</v>
      </c>
      <c r="L1972" s="0" t="n">
        <f aca="false">IF(C1972=1,0,MIN(F1972-K1972,Assumptions!$C$15,MAX(0,$B$10-O1971-M1972)))</f>
        <v>200</v>
      </c>
      <c r="M1972" s="0" t="n">
        <f aca="false">'Profiles 8760'!H1961</f>
        <v>226800</v>
      </c>
      <c r="N1972" s="0" t="n">
        <f aca="false">J1972+L1972</f>
        <v>200</v>
      </c>
      <c r="O1972" s="0" t="n">
        <f aca="false">O1971+N1972</f>
        <v>170036.740527418</v>
      </c>
      <c r="P1972" s="0" t="n">
        <f aca="false">MIN($B$5,P1971+K1972*$B$6-I1972)</f>
        <v>510.81</v>
      </c>
      <c r="Q1972" s="0" t="n">
        <f aca="false">MAX(0,F1972-H1972-K1972-L1972)</f>
        <v>104.0766408</v>
      </c>
    </row>
    <row r="1973" customFormat="false" ht="15" hidden="false" customHeight="false" outlineLevel="0" collapsed="false">
      <c r="A1973" s="0" t="n">
        <f aca="false">'Profiles 8760'!A1962</f>
        <v>1960</v>
      </c>
      <c r="B1973" s="0" t="n">
        <f aca="false">'Profiles 8760'!B1962</f>
        <v>3</v>
      </c>
      <c r="C1973" s="0" t="n">
        <f aca="false">'Profiles 8760'!E1962</f>
        <v>0</v>
      </c>
      <c r="D1973" s="0" t="n">
        <f aca="false">'Profiles 8760'!F1962</f>
        <v>0.834466</v>
      </c>
      <c r="E1973" s="0" t="n">
        <f aca="false">'Profiles 8760'!G1962</f>
        <v>0.386986</v>
      </c>
      <c r="F1973" s="0" t="n">
        <f aca="false">D1973*Assumptions!$C$11*$B$7+E1973*Assumptions!$C$12*$B$8</f>
        <v>256.8215082</v>
      </c>
      <c r="G1973" s="0" t="n">
        <f aca="false">C1973*Assumptions!$C$15</f>
        <v>0</v>
      </c>
      <c r="H1973" s="0" t="n">
        <f aca="false">MIN(F1973,G1973)</f>
        <v>0</v>
      </c>
      <c r="I1973" s="0" t="n">
        <f aca="false">IF(C1973=1,MIN(G1973-H1973,Assumptions!$C$13,P1972),0)</f>
        <v>0</v>
      </c>
      <c r="J1973" s="0" t="n">
        <f aca="false">H1973+I1973</f>
        <v>0</v>
      </c>
      <c r="K1973" s="0" t="n">
        <f aca="false">MIN(IF(C1973=1,F1973-H1973,F1973),Assumptions!$C$13,MAX(0,($B$5-P1972)/$B$6))</f>
        <v>0</v>
      </c>
      <c r="L1973" s="0" t="n">
        <f aca="false">IF(C1973=1,0,MIN(F1973-K1973,Assumptions!$C$15,MAX(0,$B$10-O1972-M1973)))</f>
        <v>200</v>
      </c>
      <c r="M1973" s="0" t="n">
        <f aca="false">'Profiles 8760'!H1962</f>
        <v>226800</v>
      </c>
      <c r="N1973" s="0" t="n">
        <f aca="false">J1973+L1973</f>
        <v>200</v>
      </c>
      <c r="O1973" s="0" t="n">
        <f aca="false">O1972+N1973</f>
        <v>170236.740527418</v>
      </c>
      <c r="P1973" s="0" t="n">
        <f aca="false">MIN($B$5,P1972+K1973*$B$6-I1973)</f>
        <v>510.81</v>
      </c>
      <c r="Q1973" s="0" t="n">
        <f aca="false">MAX(0,F1973-H1973-K1973-L1973)</f>
        <v>56.8215082</v>
      </c>
    </row>
    <row r="1974" customFormat="false" ht="15" hidden="false" customHeight="false" outlineLevel="0" collapsed="false">
      <c r="A1974" s="0" t="n">
        <f aca="false">'Profiles 8760'!A1963</f>
        <v>1961</v>
      </c>
      <c r="B1974" s="0" t="n">
        <f aca="false">'Profiles 8760'!B1963</f>
        <v>3</v>
      </c>
      <c r="C1974" s="0" t="n">
        <f aca="false">'Profiles 8760'!E1963</f>
        <v>0</v>
      </c>
      <c r="D1974" s="0" t="n">
        <f aca="false">'Profiles 8760'!F1963</f>
        <v>0.522653</v>
      </c>
      <c r="E1974" s="0" t="n">
        <f aca="false">'Profiles 8760'!G1963</f>
        <v>0.262046</v>
      </c>
      <c r="F1974" s="0" t="n">
        <f aca="false">D1974*Assumptions!$C$11*$B$7+E1974*Assumptions!$C$12*$B$8</f>
        <v>161.6598678</v>
      </c>
      <c r="G1974" s="0" t="n">
        <f aca="false">C1974*Assumptions!$C$15</f>
        <v>0</v>
      </c>
      <c r="H1974" s="0" t="n">
        <f aca="false">MIN(F1974,G1974)</f>
        <v>0</v>
      </c>
      <c r="I1974" s="0" t="n">
        <f aca="false">IF(C1974=1,MIN(G1974-H1974,Assumptions!$C$13,P1973),0)</f>
        <v>0</v>
      </c>
      <c r="J1974" s="0" t="n">
        <f aca="false">H1974+I1974</f>
        <v>0</v>
      </c>
      <c r="K1974" s="0" t="n">
        <f aca="false">MIN(IF(C1974=1,F1974-H1974,F1974),Assumptions!$C$13,MAX(0,($B$5-P1973)/$B$6))</f>
        <v>0</v>
      </c>
      <c r="L1974" s="0" t="n">
        <f aca="false">IF(C1974=1,0,MIN(F1974-K1974,Assumptions!$C$15,MAX(0,$B$10-O1973-M1974)))</f>
        <v>161.6598678</v>
      </c>
      <c r="M1974" s="0" t="n">
        <f aca="false">'Profiles 8760'!H1963</f>
        <v>226800</v>
      </c>
      <c r="N1974" s="0" t="n">
        <f aca="false">J1974+L1974</f>
        <v>161.6598678</v>
      </c>
      <c r="O1974" s="0" t="n">
        <f aca="false">O1973+N1974</f>
        <v>170398.400395218</v>
      </c>
      <c r="P1974" s="0" t="n">
        <f aca="false">MIN($B$5,P1973+K1974*$B$6-I1974)</f>
        <v>510.81</v>
      </c>
      <c r="Q1974" s="0" t="n">
        <f aca="false">MAX(0,F1974-H1974-K1974-L1974)</f>
        <v>0</v>
      </c>
    </row>
    <row r="1975" customFormat="false" ht="15" hidden="false" customHeight="false" outlineLevel="0" collapsed="false">
      <c r="A1975" s="0" t="n">
        <f aca="false">'Profiles 8760'!A1964</f>
        <v>1962</v>
      </c>
      <c r="B1975" s="0" t="n">
        <f aca="false">'Profiles 8760'!B1964</f>
        <v>3</v>
      </c>
      <c r="C1975" s="0" t="n">
        <f aca="false">'Profiles 8760'!E1964</f>
        <v>0</v>
      </c>
      <c r="D1975" s="0" t="n">
        <f aca="false">'Profiles 8760'!F1964</f>
        <v>0.214857</v>
      </c>
      <c r="E1975" s="0" t="n">
        <f aca="false">'Profiles 8760'!G1964</f>
        <v>0.274346</v>
      </c>
      <c r="F1975" s="0" t="n">
        <f aca="false">D1975*Assumptions!$C$11*$B$7+E1975*Assumptions!$C$12*$B$8</f>
        <v>73.271453</v>
      </c>
      <c r="G1975" s="0" t="n">
        <f aca="false">C1975*Assumptions!$C$15</f>
        <v>0</v>
      </c>
      <c r="H1975" s="0" t="n">
        <f aca="false">MIN(F1975,G1975)</f>
        <v>0</v>
      </c>
      <c r="I1975" s="0" t="n">
        <f aca="false">IF(C1975=1,MIN(G1975-H1975,Assumptions!$C$13,P1974),0)</f>
        <v>0</v>
      </c>
      <c r="J1975" s="0" t="n">
        <f aca="false">H1975+I1975</f>
        <v>0</v>
      </c>
      <c r="K1975" s="0" t="n">
        <f aca="false">MIN(IF(C1975=1,F1975-H1975,F1975),Assumptions!$C$13,MAX(0,($B$5-P1974)/$B$6))</f>
        <v>0</v>
      </c>
      <c r="L1975" s="0" t="n">
        <f aca="false">IF(C1975=1,0,MIN(F1975-K1975,Assumptions!$C$15,MAX(0,$B$10-O1974-M1975)))</f>
        <v>73.271453</v>
      </c>
      <c r="M1975" s="0" t="n">
        <f aca="false">'Profiles 8760'!H1964</f>
        <v>226800</v>
      </c>
      <c r="N1975" s="0" t="n">
        <f aca="false">J1975+L1975</f>
        <v>73.271453</v>
      </c>
      <c r="O1975" s="0" t="n">
        <f aca="false">O1974+N1975</f>
        <v>170471.671848218</v>
      </c>
      <c r="P1975" s="0" t="n">
        <f aca="false">MIN($B$5,P1974+K1975*$B$6-I1975)</f>
        <v>510.81</v>
      </c>
      <c r="Q1975" s="0" t="n">
        <f aca="false">MAX(0,F1975-H1975-K1975-L1975)</f>
        <v>0</v>
      </c>
    </row>
    <row r="1976" customFormat="false" ht="15" hidden="false" customHeight="false" outlineLevel="0" collapsed="false">
      <c r="A1976" s="0" t="n">
        <f aca="false">'Profiles 8760'!A1965</f>
        <v>1963</v>
      </c>
      <c r="B1976" s="0" t="n">
        <f aca="false">'Profiles 8760'!B1965</f>
        <v>3</v>
      </c>
      <c r="C1976" s="0" t="n">
        <f aca="false">'Profiles 8760'!E1965</f>
        <v>0</v>
      </c>
      <c r="D1976" s="0" t="n">
        <f aca="false">'Profiles 8760'!F1965</f>
        <v>0</v>
      </c>
      <c r="E1976" s="0" t="n">
        <f aca="false">'Profiles 8760'!G1965</f>
        <v>0.306179</v>
      </c>
      <c r="F1976" s="0" t="n">
        <f aca="false">D1976*Assumptions!$C$11*$B$7+E1976*Assumptions!$C$12*$B$8</f>
        <v>12.5227211</v>
      </c>
      <c r="G1976" s="0" t="n">
        <f aca="false">C1976*Assumptions!$C$15</f>
        <v>0</v>
      </c>
      <c r="H1976" s="0" t="n">
        <f aca="false">MIN(F1976,G1976)</f>
        <v>0</v>
      </c>
      <c r="I1976" s="0" t="n">
        <f aca="false">IF(C1976=1,MIN(G1976-H1976,Assumptions!$C$13,P1975),0)</f>
        <v>0</v>
      </c>
      <c r="J1976" s="0" t="n">
        <f aca="false">H1976+I1976</f>
        <v>0</v>
      </c>
      <c r="K1976" s="0" t="n">
        <f aca="false">MIN(IF(C1976=1,F1976-H1976,F1976),Assumptions!$C$13,MAX(0,($B$5-P1975)/$B$6))</f>
        <v>0</v>
      </c>
      <c r="L1976" s="0" t="n">
        <f aca="false">IF(C1976=1,0,MIN(F1976-K1976,Assumptions!$C$15,MAX(0,$B$10-O1975-M1976)))</f>
        <v>12.5227211</v>
      </c>
      <c r="M1976" s="0" t="n">
        <f aca="false">'Profiles 8760'!H1965</f>
        <v>226800</v>
      </c>
      <c r="N1976" s="0" t="n">
        <f aca="false">J1976+L1976</f>
        <v>12.5227211</v>
      </c>
      <c r="O1976" s="0" t="n">
        <f aca="false">O1975+N1976</f>
        <v>170484.194569318</v>
      </c>
      <c r="P1976" s="0" t="n">
        <f aca="false">MIN($B$5,P1975+K1976*$B$6-I1976)</f>
        <v>510.81</v>
      </c>
      <c r="Q1976" s="0" t="n">
        <f aca="false">MAX(0,F1976-H1976-K1976-L1976)</f>
        <v>0</v>
      </c>
    </row>
    <row r="1977" customFormat="false" ht="15" hidden="false" customHeight="false" outlineLevel="0" collapsed="false">
      <c r="A1977" s="0" t="n">
        <f aca="false">'Profiles 8760'!A1966</f>
        <v>1964</v>
      </c>
      <c r="B1977" s="0" t="n">
        <f aca="false">'Profiles 8760'!B1966</f>
        <v>3</v>
      </c>
      <c r="C1977" s="0" t="n">
        <f aca="false">'Profiles 8760'!E1966</f>
        <v>1</v>
      </c>
      <c r="D1977" s="0" t="n">
        <f aca="false">'Profiles 8760'!F1966</f>
        <v>0</v>
      </c>
      <c r="E1977" s="0" t="n">
        <f aca="false">'Profiles 8760'!G1966</f>
        <v>0.233133</v>
      </c>
      <c r="F1977" s="0" t="n">
        <f aca="false">D1977*Assumptions!$C$11*$B$7+E1977*Assumptions!$C$12*$B$8</f>
        <v>9.5351397</v>
      </c>
      <c r="G1977" s="0" t="n">
        <f aca="false">C1977*Assumptions!$C$15</f>
        <v>200</v>
      </c>
      <c r="H1977" s="0" t="n">
        <f aca="false">MIN(F1977,G1977)</f>
        <v>9.5351397</v>
      </c>
      <c r="I1977" s="0" t="n">
        <f aca="false">IF(C1977=1,MIN(G1977-H1977,Assumptions!$C$13,P1976),0)</f>
        <v>180</v>
      </c>
      <c r="J1977" s="0" t="n">
        <f aca="false">H1977+I1977</f>
        <v>189.5351397</v>
      </c>
      <c r="K1977" s="0" t="n">
        <f aca="false">MIN(IF(C1977=1,F1977-H1977,F1977),Assumptions!$C$13,MAX(0,($B$5-P1976)/$B$6))</f>
        <v>0</v>
      </c>
      <c r="L1977" s="0" t="n">
        <f aca="false">IF(C1977=1,0,MIN(F1977-K1977,Assumptions!$C$15,MAX(0,$B$10-O1976-M1977)))</f>
        <v>0</v>
      </c>
      <c r="M1977" s="0" t="n">
        <f aca="false">'Profiles 8760'!H1966</f>
        <v>226600</v>
      </c>
      <c r="N1977" s="0" t="n">
        <f aca="false">J1977+L1977</f>
        <v>189.5351397</v>
      </c>
      <c r="O1977" s="0" t="n">
        <f aca="false">O1976+N1977</f>
        <v>170673.729709018</v>
      </c>
      <c r="P1977" s="0" t="n">
        <f aca="false">MIN($B$5,P1976+K1977*$B$6-I1977)</f>
        <v>330.81</v>
      </c>
      <c r="Q1977" s="0" t="n">
        <f aca="false">MAX(0,F1977-H1977-K1977-L1977)</f>
        <v>0</v>
      </c>
    </row>
    <row r="1978" customFormat="false" ht="15" hidden="false" customHeight="false" outlineLevel="0" collapsed="false">
      <c r="A1978" s="0" t="n">
        <f aca="false">'Profiles 8760'!A1967</f>
        <v>1965</v>
      </c>
      <c r="B1978" s="0" t="n">
        <f aca="false">'Profiles 8760'!B1967</f>
        <v>3</v>
      </c>
      <c r="C1978" s="0" t="n">
        <f aca="false">'Profiles 8760'!E1967</f>
        <v>1</v>
      </c>
      <c r="D1978" s="0" t="n">
        <f aca="false">'Profiles 8760'!F1967</f>
        <v>0</v>
      </c>
      <c r="E1978" s="0" t="n">
        <f aca="false">'Profiles 8760'!G1967</f>
        <v>0.231614</v>
      </c>
      <c r="F1978" s="0" t="n">
        <f aca="false">D1978*Assumptions!$C$11*$B$7+E1978*Assumptions!$C$12*$B$8</f>
        <v>9.4730126</v>
      </c>
      <c r="G1978" s="0" t="n">
        <f aca="false">C1978*Assumptions!$C$15</f>
        <v>200</v>
      </c>
      <c r="H1978" s="0" t="n">
        <f aca="false">MIN(F1978,G1978)</f>
        <v>9.4730126</v>
      </c>
      <c r="I1978" s="0" t="n">
        <f aca="false">IF(C1978=1,MIN(G1978-H1978,Assumptions!$C$13,P1977),0)</f>
        <v>180</v>
      </c>
      <c r="J1978" s="0" t="n">
        <f aca="false">H1978+I1978</f>
        <v>189.4730126</v>
      </c>
      <c r="K1978" s="0" t="n">
        <f aca="false">MIN(IF(C1978=1,F1978-H1978,F1978),Assumptions!$C$13,MAX(0,($B$5-P1977)/$B$6))</f>
        <v>0</v>
      </c>
      <c r="L1978" s="0" t="n">
        <f aca="false">IF(C1978=1,0,MIN(F1978-K1978,Assumptions!$C$15,MAX(0,$B$10-O1977-M1978)))</f>
        <v>0</v>
      </c>
      <c r="M1978" s="0" t="n">
        <f aca="false">'Profiles 8760'!H1967</f>
        <v>226400</v>
      </c>
      <c r="N1978" s="0" t="n">
        <f aca="false">J1978+L1978</f>
        <v>189.4730126</v>
      </c>
      <c r="O1978" s="0" t="n">
        <f aca="false">O1977+N1978</f>
        <v>170863.202721618</v>
      </c>
      <c r="P1978" s="0" t="n">
        <f aca="false">MIN($B$5,P1977+K1978*$B$6-I1978)</f>
        <v>150.81</v>
      </c>
      <c r="Q1978" s="0" t="n">
        <f aca="false">MAX(0,F1978-H1978-K1978-L1978)</f>
        <v>0</v>
      </c>
    </row>
    <row r="1979" customFormat="false" ht="15" hidden="false" customHeight="false" outlineLevel="0" collapsed="false">
      <c r="A1979" s="0" t="n">
        <f aca="false">'Profiles 8760'!A1968</f>
        <v>1966</v>
      </c>
      <c r="B1979" s="0" t="n">
        <f aca="false">'Profiles 8760'!B1968</f>
        <v>3</v>
      </c>
      <c r="C1979" s="0" t="n">
        <f aca="false">'Profiles 8760'!E1968</f>
        <v>0</v>
      </c>
      <c r="D1979" s="0" t="n">
        <f aca="false">'Profiles 8760'!F1968</f>
        <v>0</v>
      </c>
      <c r="E1979" s="0" t="n">
        <f aca="false">'Profiles 8760'!G1968</f>
        <v>0.25252</v>
      </c>
      <c r="F1979" s="0" t="n">
        <f aca="false">D1979*Assumptions!$C$11*$B$7+E1979*Assumptions!$C$12*$B$8</f>
        <v>10.328068</v>
      </c>
      <c r="G1979" s="0" t="n">
        <f aca="false">C1979*Assumptions!$C$15</f>
        <v>0</v>
      </c>
      <c r="H1979" s="0" t="n">
        <f aca="false">MIN(F1979,G1979)</f>
        <v>0</v>
      </c>
      <c r="I1979" s="0" t="n">
        <f aca="false">IF(C1979=1,MIN(G1979-H1979,Assumptions!$C$13,P1978),0)</f>
        <v>0</v>
      </c>
      <c r="J1979" s="0" t="n">
        <f aca="false">H1979+I1979</f>
        <v>0</v>
      </c>
      <c r="K1979" s="0" t="n">
        <f aca="false">MIN(IF(C1979=1,F1979-H1979,F1979),Assumptions!$C$13,MAX(0,($B$5-P1978)/$B$6))</f>
        <v>10.328068</v>
      </c>
      <c r="L1979" s="0" t="n">
        <f aca="false">IF(C1979=1,0,MIN(F1979-K1979,Assumptions!$C$15,MAX(0,$B$10-O1978-M1979)))</f>
        <v>0</v>
      </c>
      <c r="M1979" s="0" t="n">
        <f aca="false">'Profiles 8760'!H1968</f>
        <v>226400</v>
      </c>
      <c r="N1979" s="0" t="n">
        <f aca="false">J1979+L1979</f>
        <v>0</v>
      </c>
      <c r="O1979" s="0" t="n">
        <f aca="false">O1978+N1979</f>
        <v>170863.202721618</v>
      </c>
      <c r="P1979" s="0" t="n">
        <f aca="false">MIN($B$5,P1978+K1979*$B$6-I1979)</f>
        <v>159.7623693424</v>
      </c>
      <c r="Q1979" s="0" t="n">
        <f aca="false">MAX(0,F1979-H1979-K1979-L1979)</f>
        <v>0</v>
      </c>
    </row>
    <row r="1980" customFormat="false" ht="15" hidden="false" customHeight="false" outlineLevel="0" collapsed="false">
      <c r="A1980" s="0" t="n">
        <f aca="false">'Profiles 8760'!A1969</f>
        <v>1967</v>
      </c>
      <c r="B1980" s="0" t="n">
        <f aca="false">'Profiles 8760'!B1969</f>
        <v>3</v>
      </c>
      <c r="C1980" s="0" t="n">
        <f aca="false">'Profiles 8760'!E1969</f>
        <v>0</v>
      </c>
      <c r="D1980" s="0" t="n">
        <f aca="false">'Profiles 8760'!F1969</f>
        <v>0</v>
      </c>
      <c r="E1980" s="0" t="n">
        <f aca="false">'Profiles 8760'!G1969</f>
        <v>0.248822</v>
      </c>
      <c r="F1980" s="0" t="n">
        <f aca="false">D1980*Assumptions!$C$11*$B$7+E1980*Assumptions!$C$12*$B$8</f>
        <v>10.1768198</v>
      </c>
      <c r="G1980" s="0" t="n">
        <f aca="false">C1980*Assumptions!$C$15</f>
        <v>0</v>
      </c>
      <c r="H1980" s="0" t="n">
        <f aca="false">MIN(F1980,G1980)</f>
        <v>0</v>
      </c>
      <c r="I1980" s="0" t="n">
        <f aca="false">IF(C1980=1,MIN(G1980-H1980,Assumptions!$C$13,P1979),0)</f>
        <v>0</v>
      </c>
      <c r="J1980" s="0" t="n">
        <f aca="false">H1980+I1980</f>
        <v>0</v>
      </c>
      <c r="K1980" s="0" t="n">
        <f aca="false">MIN(IF(C1980=1,F1980-H1980,F1980),Assumptions!$C$13,MAX(0,($B$5-P1979)/$B$6))</f>
        <v>10.1768198</v>
      </c>
      <c r="L1980" s="0" t="n">
        <f aca="false">IF(C1980=1,0,MIN(F1980-K1980,Assumptions!$C$15,MAX(0,$B$10-O1979-M1980)))</f>
        <v>0</v>
      </c>
      <c r="M1980" s="0" t="n">
        <f aca="false">'Profiles 8760'!H1969</f>
        <v>226400</v>
      </c>
      <c r="N1980" s="0" t="n">
        <f aca="false">J1980+L1980</f>
        <v>0</v>
      </c>
      <c r="O1980" s="0" t="n">
        <f aca="false">O1979+N1980</f>
        <v>170863.202721618</v>
      </c>
      <c r="P1980" s="0" t="n">
        <f aca="false">MIN($B$5,P1979+K1980*$B$6-I1980)</f>
        <v>168.58363674504</v>
      </c>
      <c r="Q1980" s="0" t="n">
        <f aca="false">MAX(0,F1980-H1980-K1980-L1980)</f>
        <v>0</v>
      </c>
    </row>
    <row r="1981" customFormat="false" ht="15" hidden="false" customHeight="false" outlineLevel="0" collapsed="false">
      <c r="A1981" s="0" t="n">
        <f aca="false">'Profiles 8760'!A1970</f>
        <v>1968</v>
      </c>
      <c r="B1981" s="0" t="n">
        <f aca="false">'Profiles 8760'!B1970</f>
        <v>3</v>
      </c>
      <c r="C1981" s="0" t="n">
        <f aca="false">'Profiles 8760'!E1970</f>
        <v>0</v>
      </c>
      <c r="D1981" s="0" t="n">
        <f aca="false">'Profiles 8760'!F1970</f>
        <v>0</v>
      </c>
      <c r="E1981" s="0" t="n">
        <f aca="false">'Profiles 8760'!G1970</f>
        <v>0.219143</v>
      </c>
      <c r="F1981" s="0" t="n">
        <f aca="false">D1981*Assumptions!$C$11*$B$7+E1981*Assumptions!$C$12*$B$8</f>
        <v>8.9629487</v>
      </c>
      <c r="G1981" s="0" t="n">
        <f aca="false">C1981*Assumptions!$C$15</f>
        <v>0</v>
      </c>
      <c r="H1981" s="0" t="n">
        <f aca="false">MIN(F1981,G1981)</f>
        <v>0</v>
      </c>
      <c r="I1981" s="0" t="n">
        <f aca="false">IF(C1981=1,MIN(G1981-H1981,Assumptions!$C$13,P1980),0)</f>
        <v>0</v>
      </c>
      <c r="J1981" s="0" t="n">
        <f aca="false">H1981+I1981</f>
        <v>0</v>
      </c>
      <c r="K1981" s="0" t="n">
        <f aca="false">MIN(IF(C1981=1,F1981-H1981,F1981),Assumptions!$C$13,MAX(0,($B$5-P1980)/$B$6))</f>
        <v>8.9629487</v>
      </c>
      <c r="L1981" s="0" t="n">
        <f aca="false">IF(C1981=1,0,MIN(F1981-K1981,Assumptions!$C$15,MAX(0,$B$10-O1980-M1981)))</f>
        <v>0</v>
      </c>
      <c r="M1981" s="0" t="n">
        <f aca="false">'Profiles 8760'!H1970</f>
        <v>226400</v>
      </c>
      <c r="N1981" s="0" t="n">
        <f aca="false">J1981+L1981</f>
        <v>0</v>
      </c>
      <c r="O1981" s="0" t="n">
        <f aca="false">O1980+N1981</f>
        <v>170863.202721618</v>
      </c>
      <c r="P1981" s="0" t="n">
        <f aca="false">MIN($B$5,P1980+K1981*$B$6-I1981)</f>
        <v>176.3527206782</v>
      </c>
      <c r="Q1981" s="0" t="n">
        <f aca="false">MAX(0,F1981-H1981-K1981-L1981)</f>
        <v>0</v>
      </c>
    </row>
    <row r="1982" customFormat="false" ht="15" hidden="false" customHeight="false" outlineLevel="0" collapsed="false">
      <c r="A1982" s="0" t="n">
        <f aca="false">'Profiles 8760'!A1971</f>
        <v>1969</v>
      </c>
      <c r="B1982" s="0" t="n">
        <f aca="false">'Profiles 8760'!B1971</f>
        <v>3</v>
      </c>
      <c r="C1982" s="0" t="n">
        <f aca="false">'Profiles 8760'!E1971</f>
        <v>0</v>
      </c>
      <c r="D1982" s="0" t="n">
        <f aca="false">'Profiles 8760'!F1971</f>
        <v>0</v>
      </c>
      <c r="E1982" s="0" t="n">
        <f aca="false">'Profiles 8760'!G1971</f>
        <v>0.243776</v>
      </c>
      <c r="F1982" s="0" t="n">
        <f aca="false">D1982*Assumptions!$C$11*$B$7+E1982*Assumptions!$C$12*$B$8</f>
        <v>9.9704384</v>
      </c>
      <c r="G1982" s="0" t="n">
        <f aca="false">C1982*Assumptions!$C$15</f>
        <v>0</v>
      </c>
      <c r="H1982" s="0" t="n">
        <f aca="false">MIN(F1982,G1982)</f>
        <v>0</v>
      </c>
      <c r="I1982" s="0" t="n">
        <f aca="false">IF(C1982=1,MIN(G1982-H1982,Assumptions!$C$13,P1981),0)</f>
        <v>0</v>
      </c>
      <c r="J1982" s="0" t="n">
        <f aca="false">H1982+I1982</f>
        <v>0</v>
      </c>
      <c r="K1982" s="0" t="n">
        <f aca="false">MIN(IF(C1982=1,F1982-H1982,F1982),Assumptions!$C$13,MAX(0,($B$5-P1981)/$B$6))</f>
        <v>9.9704384</v>
      </c>
      <c r="L1982" s="0" t="n">
        <f aca="false">IF(C1982=1,0,MIN(F1982-K1982,Assumptions!$C$15,MAX(0,$B$10-O1981-M1982)))</f>
        <v>0</v>
      </c>
      <c r="M1982" s="0" t="n">
        <f aca="false">'Profiles 8760'!H1971</f>
        <v>226400</v>
      </c>
      <c r="N1982" s="0" t="n">
        <f aca="false">J1982+L1982</f>
        <v>0</v>
      </c>
      <c r="O1982" s="0" t="n">
        <f aca="false">O1981+N1982</f>
        <v>170863.202721618</v>
      </c>
      <c r="P1982" s="0" t="n">
        <f aca="false">MIN($B$5,P1981+K1982*$B$6-I1982)</f>
        <v>184.99509668332</v>
      </c>
      <c r="Q1982" s="0" t="n">
        <f aca="false">MAX(0,F1982-H1982-K1982-L1982)</f>
        <v>0</v>
      </c>
    </row>
    <row r="1983" customFormat="false" ht="15" hidden="false" customHeight="false" outlineLevel="0" collapsed="false">
      <c r="A1983" s="0" t="n">
        <f aca="false">'Profiles 8760'!A1972</f>
        <v>1970</v>
      </c>
      <c r="B1983" s="0" t="n">
        <f aca="false">'Profiles 8760'!B1972</f>
        <v>3</v>
      </c>
      <c r="C1983" s="0" t="n">
        <f aca="false">'Profiles 8760'!E1972</f>
        <v>0</v>
      </c>
      <c r="D1983" s="0" t="n">
        <f aca="false">'Profiles 8760'!F1972</f>
        <v>0</v>
      </c>
      <c r="E1983" s="0" t="n">
        <f aca="false">'Profiles 8760'!G1972</f>
        <v>0.390482</v>
      </c>
      <c r="F1983" s="0" t="n">
        <f aca="false">D1983*Assumptions!$C$11*$B$7+E1983*Assumptions!$C$12*$B$8</f>
        <v>15.9707138</v>
      </c>
      <c r="G1983" s="0" t="n">
        <f aca="false">C1983*Assumptions!$C$15</f>
        <v>0</v>
      </c>
      <c r="H1983" s="0" t="n">
        <f aca="false">MIN(F1983,G1983)</f>
        <v>0</v>
      </c>
      <c r="I1983" s="0" t="n">
        <f aca="false">IF(C1983=1,MIN(G1983-H1983,Assumptions!$C$13,P1982),0)</f>
        <v>0</v>
      </c>
      <c r="J1983" s="0" t="n">
        <f aca="false">H1983+I1983</f>
        <v>0</v>
      </c>
      <c r="K1983" s="0" t="n">
        <f aca="false">MIN(IF(C1983=1,F1983-H1983,F1983),Assumptions!$C$13,MAX(0,($B$5-P1982)/$B$6))</f>
        <v>15.9707138</v>
      </c>
      <c r="L1983" s="0" t="n">
        <f aca="false">IF(C1983=1,0,MIN(F1983-K1983,Assumptions!$C$15,MAX(0,$B$10-O1982-M1983)))</f>
        <v>0</v>
      </c>
      <c r="M1983" s="0" t="n">
        <f aca="false">'Profiles 8760'!H1972</f>
        <v>226400</v>
      </c>
      <c r="N1983" s="0" t="n">
        <f aca="false">J1983+L1983</f>
        <v>0</v>
      </c>
      <c r="O1983" s="0" t="n">
        <f aca="false">O1982+N1983</f>
        <v>170863.202721618</v>
      </c>
      <c r="P1983" s="0" t="n">
        <f aca="false">MIN($B$5,P1982+K1983*$B$6-I1983)</f>
        <v>198.83851140516</v>
      </c>
      <c r="Q1983" s="0" t="n">
        <f aca="false">MAX(0,F1983-H1983-K1983-L1983)</f>
        <v>0</v>
      </c>
    </row>
    <row r="1984" customFormat="false" ht="15" hidden="false" customHeight="false" outlineLevel="0" collapsed="false">
      <c r="A1984" s="0" t="n">
        <f aca="false">'Profiles 8760'!A1973</f>
        <v>1971</v>
      </c>
      <c r="B1984" s="0" t="n">
        <f aca="false">'Profiles 8760'!B1973</f>
        <v>3</v>
      </c>
      <c r="C1984" s="0" t="n">
        <f aca="false">'Profiles 8760'!E1973</f>
        <v>0</v>
      </c>
      <c r="D1984" s="0" t="n">
        <f aca="false">'Profiles 8760'!F1973</f>
        <v>0</v>
      </c>
      <c r="E1984" s="0" t="n">
        <f aca="false">'Profiles 8760'!G1973</f>
        <v>0.337018</v>
      </c>
      <c r="F1984" s="0" t="n">
        <f aca="false">D1984*Assumptions!$C$11*$B$7+E1984*Assumptions!$C$12*$B$8</f>
        <v>13.7840362</v>
      </c>
      <c r="G1984" s="0" t="n">
        <f aca="false">C1984*Assumptions!$C$15</f>
        <v>0</v>
      </c>
      <c r="H1984" s="0" t="n">
        <f aca="false">MIN(F1984,G1984)</f>
        <v>0</v>
      </c>
      <c r="I1984" s="0" t="n">
        <f aca="false">IF(C1984=1,MIN(G1984-H1984,Assumptions!$C$13,P1983),0)</f>
        <v>0</v>
      </c>
      <c r="J1984" s="0" t="n">
        <f aca="false">H1984+I1984</f>
        <v>0</v>
      </c>
      <c r="K1984" s="0" t="n">
        <f aca="false">MIN(IF(C1984=1,F1984-H1984,F1984),Assumptions!$C$13,MAX(0,($B$5-P1983)/$B$6))</f>
        <v>13.7840362</v>
      </c>
      <c r="L1984" s="0" t="n">
        <f aca="false">IF(C1984=1,0,MIN(F1984-K1984,Assumptions!$C$15,MAX(0,$B$10-O1983-M1984)))</f>
        <v>0</v>
      </c>
      <c r="M1984" s="0" t="n">
        <f aca="false">'Profiles 8760'!H1973</f>
        <v>226400</v>
      </c>
      <c r="N1984" s="0" t="n">
        <f aca="false">J1984+L1984</f>
        <v>0</v>
      </c>
      <c r="O1984" s="0" t="n">
        <f aca="false">O1983+N1984</f>
        <v>170863.202721618</v>
      </c>
      <c r="P1984" s="0" t="n">
        <f aca="false">MIN($B$5,P1983+K1984*$B$6-I1984)</f>
        <v>210.78651398332</v>
      </c>
      <c r="Q1984" s="0" t="n">
        <f aca="false">MAX(0,F1984-H1984-K1984-L1984)</f>
        <v>0</v>
      </c>
    </row>
    <row r="1985" customFormat="false" ht="15" hidden="false" customHeight="false" outlineLevel="0" collapsed="false">
      <c r="A1985" s="0" t="n">
        <f aca="false">'Profiles 8760'!A1974</f>
        <v>1972</v>
      </c>
      <c r="B1985" s="0" t="n">
        <f aca="false">'Profiles 8760'!B1974</f>
        <v>3</v>
      </c>
      <c r="C1985" s="0" t="n">
        <f aca="false">'Profiles 8760'!E1974</f>
        <v>0</v>
      </c>
      <c r="D1985" s="0" t="n">
        <f aca="false">'Profiles 8760'!F1974</f>
        <v>0</v>
      </c>
      <c r="E1985" s="0" t="n">
        <f aca="false">'Profiles 8760'!G1974</f>
        <v>0.439143</v>
      </c>
      <c r="F1985" s="0" t="n">
        <f aca="false">D1985*Assumptions!$C$11*$B$7+E1985*Assumptions!$C$12*$B$8</f>
        <v>17.9609487</v>
      </c>
      <c r="G1985" s="0" t="n">
        <f aca="false">C1985*Assumptions!$C$15</f>
        <v>0</v>
      </c>
      <c r="H1985" s="0" t="n">
        <f aca="false">MIN(F1985,G1985)</f>
        <v>0</v>
      </c>
      <c r="I1985" s="0" t="n">
        <f aca="false">IF(C1985=1,MIN(G1985-H1985,Assumptions!$C$13,P1984),0)</f>
        <v>0</v>
      </c>
      <c r="J1985" s="0" t="n">
        <f aca="false">H1985+I1985</f>
        <v>0</v>
      </c>
      <c r="K1985" s="0" t="n">
        <f aca="false">MIN(IF(C1985=1,F1985-H1985,F1985),Assumptions!$C$13,MAX(0,($B$5-P1984)/$B$6))</f>
        <v>17.9609487</v>
      </c>
      <c r="L1985" s="0" t="n">
        <f aca="false">IF(C1985=1,0,MIN(F1985-K1985,Assumptions!$C$15,MAX(0,$B$10-O1984-M1985)))</f>
        <v>0</v>
      </c>
      <c r="M1985" s="0" t="n">
        <f aca="false">'Profiles 8760'!H1974</f>
        <v>226400</v>
      </c>
      <c r="N1985" s="0" t="n">
        <f aca="false">J1985+L1985</f>
        <v>0</v>
      </c>
      <c r="O1985" s="0" t="n">
        <f aca="false">O1984+N1985</f>
        <v>170863.202721618</v>
      </c>
      <c r="P1985" s="0" t="n">
        <f aca="false">MIN($B$5,P1984+K1985*$B$6-I1985)</f>
        <v>226.35506431648</v>
      </c>
      <c r="Q1985" s="0" t="n">
        <f aca="false">MAX(0,F1985-H1985-K1985-L1985)</f>
        <v>0</v>
      </c>
    </row>
    <row r="1986" customFormat="false" ht="15" hidden="false" customHeight="false" outlineLevel="0" collapsed="false">
      <c r="A1986" s="0" t="n">
        <f aca="false">'Profiles 8760'!A1975</f>
        <v>1973</v>
      </c>
      <c r="B1986" s="0" t="n">
        <f aca="false">'Profiles 8760'!B1975</f>
        <v>3</v>
      </c>
      <c r="C1986" s="0" t="n">
        <f aca="false">'Profiles 8760'!E1975</f>
        <v>0</v>
      </c>
      <c r="D1986" s="0" t="n">
        <f aca="false">'Profiles 8760'!F1975</f>
        <v>0</v>
      </c>
      <c r="E1986" s="0" t="n">
        <f aca="false">'Profiles 8760'!G1975</f>
        <v>0.656427</v>
      </c>
      <c r="F1986" s="0" t="n">
        <f aca="false">D1986*Assumptions!$C$11*$B$7+E1986*Assumptions!$C$12*$B$8</f>
        <v>26.8478643</v>
      </c>
      <c r="G1986" s="0" t="n">
        <f aca="false">C1986*Assumptions!$C$15</f>
        <v>0</v>
      </c>
      <c r="H1986" s="0" t="n">
        <f aca="false">MIN(F1986,G1986)</f>
        <v>0</v>
      </c>
      <c r="I1986" s="0" t="n">
        <f aca="false">IF(C1986=1,MIN(G1986-H1986,Assumptions!$C$13,P1985),0)</f>
        <v>0</v>
      </c>
      <c r="J1986" s="0" t="n">
        <f aca="false">H1986+I1986</f>
        <v>0</v>
      </c>
      <c r="K1986" s="0" t="n">
        <f aca="false">MIN(IF(C1986=1,F1986-H1986,F1986),Assumptions!$C$13,MAX(0,($B$5-P1985)/$B$6))</f>
        <v>26.8478643</v>
      </c>
      <c r="L1986" s="0" t="n">
        <f aca="false">IF(C1986=1,0,MIN(F1986-K1986,Assumptions!$C$15,MAX(0,$B$10-O1985-M1986)))</f>
        <v>0</v>
      </c>
      <c r="M1986" s="0" t="n">
        <f aca="false">'Profiles 8760'!H1975</f>
        <v>226400</v>
      </c>
      <c r="N1986" s="0" t="n">
        <f aca="false">J1986+L1986</f>
        <v>0</v>
      </c>
      <c r="O1986" s="0" t="n">
        <f aca="false">O1985+N1986</f>
        <v>170863.202721618</v>
      </c>
      <c r="P1986" s="0" t="n">
        <f aca="false">MIN($B$5,P1985+K1986*$B$6-I1986)</f>
        <v>249.62679309172</v>
      </c>
      <c r="Q1986" s="0" t="n">
        <f aca="false">MAX(0,F1986-H1986-K1986-L1986)</f>
        <v>0</v>
      </c>
    </row>
    <row r="1987" customFormat="false" ht="15" hidden="false" customHeight="false" outlineLevel="0" collapsed="false">
      <c r="A1987" s="0" t="n">
        <f aca="false">'Profiles 8760'!A1976</f>
        <v>1974</v>
      </c>
      <c r="B1987" s="0" t="n">
        <f aca="false">'Profiles 8760'!B1976</f>
        <v>3</v>
      </c>
      <c r="C1987" s="0" t="n">
        <f aca="false">'Profiles 8760'!E1976</f>
        <v>0</v>
      </c>
      <c r="D1987" s="0" t="n">
        <f aca="false">'Profiles 8760'!F1976</f>
        <v>0</v>
      </c>
      <c r="E1987" s="0" t="n">
        <f aca="false">'Profiles 8760'!G1976</f>
        <v>0.956574</v>
      </c>
      <c r="F1987" s="0" t="n">
        <f aca="false">D1987*Assumptions!$C$11*$B$7+E1987*Assumptions!$C$12*$B$8</f>
        <v>39.1238766</v>
      </c>
      <c r="G1987" s="0" t="n">
        <f aca="false">C1987*Assumptions!$C$15</f>
        <v>0</v>
      </c>
      <c r="H1987" s="0" t="n">
        <f aca="false">MIN(F1987,G1987)</f>
        <v>0</v>
      </c>
      <c r="I1987" s="0" t="n">
        <f aca="false">IF(C1987=1,MIN(G1987-H1987,Assumptions!$C$13,P1986),0)</f>
        <v>0</v>
      </c>
      <c r="J1987" s="0" t="n">
        <f aca="false">H1987+I1987</f>
        <v>0</v>
      </c>
      <c r="K1987" s="0" t="n">
        <f aca="false">MIN(IF(C1987=1,F1987-H1987,F1987),Assumptions!$C$13,MAX(0,($B$5-P1986)/$B$6))</f>
        <v>39.1238766</v>
      </c>
      <c r="L1987" s="0" t="n">
        <f aca="false">IF(C1987=1,0,MIN(F1987-K1987,Assumptions!$C$15,MAX(0,$B$10-O1986-M1987)))</f>
        <v>0</v>
      </c>
      <c r="M1987" s="0" t="n">
        <f aca="false">'Profiles 8760'!H1976</f>
        <v>226400</v>
      </c>
      <c r="N1987" s="0" t="n">
        <f aca="false">J1987+L1987</f>
        <v>0</v>
      </c>
      <c r="O1987" s="0" t="n">
        <f aca="false">O1986+N1987</f>
        <v>170863.202721618</v>
      </c>
      <c r="P1987" s="0" t="n">
        <f aca="false">MIN($B$5,P1986+K1987*$B$6-I1987)</f>
        <v>283.5393693286</v>
      </c>
      <c r="Q1987" s="0" t="n">
        <f aca="false">MAX(0,F1987-H1987-K1987-L1987)</f>
        <v>0</v>
      </c>
    </row>
    <row r="1988" customFormat="false" ht="15" hidden="false" customHeight="false" outlineLevel="0" collapsed="false">
      <c r="A1988" s="0" t="n">
        <f aca="false">'Profiles 8760'!A1977</f>
        <v>1975</v>
      </c>
      <c r="B1988" s="0" t="n">
        <f aca="false">'Profiles 8760'!B1977</f>
        <v>3</v>
      </c>
      <c r="C1988" s="0" t="n">
        <f aca="false">'Profiles 8760'!E1977</f>
        <v>0</v>
      </c>
      <c r="D1988" s="0" t="n">
        <f aca="false">'Profiles 8760'!F1977</f>
        <v>0</v>
      </c>
      <c r="E1988" s="0" t="n">
        <f aca="false">'Profiles 8760'!G1977</f>
        <v>0.978297</v>
      </c>
      <c r="F1988" s="0" t="n">
        <f aca="false">D1988*Assumptions!$C$11*$B$7+E1988*Assumptions!$C$12*$B$8</f>
        <v>40.0123473</v>
      </c>
      <c r="G1988" s="0" t="n">
        <f aca="false">C1988*Assumptions!$C$15</f>
        <v>0</v>
      </c>
      <c r="H1988" s="0" t="n">
        <f aca="false">MIN(F1988,G1988)</f>
        <v>0</v>
      </c>
      <c r="I1988" s="0" t="n">
        <f aca="false">IF(C1988=1,MIN(G1988-H1988,Assumptions!$C$13,P1987),0)</f>
        <v>0</v>
      </c>
      <c r="J1988" s="0" t="n">
        <f aca="false">H1988+I1988</f>
        <v>0</v>
      </c>
      <c r="K1988" s="0" t="n">
        <f aca="false">MIN(IF(C1988=1,F1988-H1988,F1988),Assumptions!$C$13,MAX(0,($B$5-P1987)/$B$6))</f>
        <v>40.0123473</v>
      </c>
      <c r="L1988" s="0" t="n">
        <f aca="false">IF(C1988=1,0,MIN(F1988-K1988,Assumptions!$C$15,MAX(0,$B$10-O1987-M1988)))</f>
        <v>0</v>
      </c>
      <c r="M1988" s="0" t="n">
        <f aca="false">'Profiles 8760'!H1977</f>
        <v>226400</v>
      </c>
      <c r="N1988" s="0" t="n">
        <f aca="false">J1988+L1988</f>
        <v>0</v>
      </c>
      <c r="O1988" s="0" t="n">
        <f aca="false">O1987+N1988</f>
        <v>170863.202721618</v>
      </c>
      <c r="P1988" s="0" t="n">
        <f aca="false">MIN($B$5,P1987+K1988*$B$6-I1988)</f>
        <v>318.22207196824</v>
      </c>
      <c r="Q1988" s="0" t="n">
        <f aca="false">MAX(0,F1988-H1988-K1988-L1988)</f>
        <v>0</v>
      </c>
    </row>
    <row r="1989" customFormat="false" ht="15" hidden="false" customHeight="false" outlineLevel="0" collapsed="false">
      <c r="A1989" s="0" t="n">
        <f aca="false">'Profiles 8760'!A1978</f>
        <v>1976</v>
      </c>
      <c r="B1989" s="0" t="n">
        <f aca="false">'Profiles 8760'!B1978</f>
        <v>3</v>
      </c>
      <c r="C1989" s="0" t="n">
        <f aca="false">'Profiles 8760'!E1978</f>
        <v>1</v>
      </c>
      <c r="D1989" s="0" t="n">
        <f aca="false">'Profiles 8760'!F1978</f>
        <v>0.225207</v>
      </c>
      <c r="E1989" s="0" t="n">
        <f aca="false">'Profiles 8760'!G1978</f>
        <v>1</v>
      </c>
      <c r="F1989" s="0" t="n">
        <f aca="false">D1989*Assumptions!$C$11*$B$7+E1989*Assumptions!$C$12*$B$8</f>
        <v>105.9397816</v>
      </c>
      <c r="G1989" s="0" t="n">
        <f aca="false">C1989*Assumptions!$C$15</f>
        <v>200</v>
      </c>
      <c r="H1989" s="0" t="n">
        <f aca="false">MIN(F1989,G1989)</f>
        <v>105.9397816</v>
      </c>
      <c r="I1989" s="0" t="n">
        <f aca="false">IF(C1989=1,MIN(G1989-H1989,Assumptions!$C$13,P1988),0)</f>
        <v>94.0602184</v>
      </c>
      <c r="J1989" s="0" t="n">
        <f aca="false">H1989+I1989</f>
        <v>200</v>
      </c>
      <c r="K1989" s="0" t="n">
        <f aca="false">MIN(IF(C1989=1,F1989-H1989,F1989),Assumptions!$C$13,MAX(0,($B$5-P1988)/$B$6))</f>
        <v>0</v>
      </c>
      <c r="L1989" s="0" t="n">
        <f aca="false">IF(C1989=1,0,MIN(F1989-K1989,Assumptions!$C$15,MAX(0,$B$10-O1988-M1989)))</f>
        <v>0</v>
      </c>
      <c r="M1989" s="0" t="n">
        <f aca="false">'Profiles 8760'!H1978</f>
        <v>226200</v>
      </c>
      <c r="N1989" s="0" t="n">
        <f aca="false">J1989+L1989</f>
        <v>200</v>
      </c>
      <c r="O1989" s="0" t="n">
        <f aca="false">O1988+N1989</f>
        <v>171063.202721618</v>
      </c>
      <c r="P1989" s="0" t="n">
        <f aca="false">MIN($B$5,P1988+K1989*$B$6-I1989)</f>
        <v>224.16185356824</v>
      </c>
      <c r="Q1989" s="0" t="n">
        <f aca="false">MAX(0,F1989-H1989-K1989-L1989)</f>
        <v>0</v>
      </c>
    </row>
    <row r="1990" customFormat="false" ht="15" hidden="false" customHeight="false" outlineLevel="0" collapsed="false">
      <c r="A1990" s="0" t="n">
        <f aca="false">'Profiles 8760'!A1979</f>
        <v>1977</v>
      </c>
      <c r="B1990" s="0" t="n">
        <f aca="false">'Profiles 8760'!B1979</f>
        <v>3</v>
      </c>
      <c r="C1990" s="0" t="n">
        <f aca="false">'Profiles 8760'!E1979</f>
        <v>1</v>
      </c>
      <c r="D1990" s="0" t="n">
        <f aca="false">'Profiles 8760'!F1979</f>
        <v>0.547831</v>
      </c>
      <c r="E1990" s="0" t="n">
        <f aca="false">'Profiles 8760'!G1979</f>
        <v>1</v>
      </c>
      <c r="F1990" s="0" t="n">
        <f aca="false">D1990*Assumptions!$C$11*$B$7+E1990*Assumptions!$C$12*$B$8</f>
        <v>199.1135928</v>
      </c>
      <c r="G1990" s="0" t="n">
        <f aca="false">C1990*Assumptions!$C$15</f>
        <v>200</v>
      </c>
      <c r="H1990" s="0" t="n">
        <f aca="false">MIN(F1990,G1990)</f>
        <v>199.1135928</v>
      </c>
      <c r="I1990" s="0" t="n">
        <f aca="false">IF(C1990=1,MIN(G1990-H1990,Assumptions!$C$13,P1989),0)</f>
        <v>0.886407200000008</v>
      </c>
      <c r="J1990" s="0" t="n">
        <f aca="false">H1990+I1990</f>
        <v>200</v>
      </c>
      <c r="K1990" s="0" t="n">
        <f aca="false">MIN(IF(C1990=1,F1990-H1990,F1990),Assumptions!$C$13,MAX(0,($B$5-P1989)/$B$6))</f>
        <v>0</v>
      </c>
      <c r="L1990" s="0" t="n">
        <f aca="false">IF(C1990=1,0,MIN(F1990-K1990,Assumptions!$C$15,MAX(0,$B$10-O1989-M1990)))</f>
        <v>0</v>
      </c>
      <c r="M1990" s="0" t="n">
        <f aca="false">'Profiles 8760'!H1979</f>
        <v>226000</v>
      </c>
      <c r="N1990" s="0" t="n">
        <f aca="false">J1990+L1990</f>
        <v>200</v>
      </c>
      <c r="O1990" s="0" t="n">
        <f aca="false">O1989+N1990</f>
        <v>171263.202721618</v>
      </c>
      <c r="P1990" s="0" t="n">
        <f aca="false">MIN($B$5,P1989+K1990*$B$6-I1990)</f>
        <v>223.27544636824</v>
      </c>
      <c r="Q1990" s="0" t="n">
        <f aca="false">MAX(0,F1990-H1990-K1990-L1990)</f>
        <v>0</v>
      </c>
    </row>
    <row r="1991" customFormat="false" ht="15" hidden="false" customHeight="false" outlineLevel="0" collapsed="false">
      <c r="A1991" s="0" t="n">
        <f aca="false">'Profiles 8760'!A1980</f>
        <v>1978</v>
      </c>
      <c r="B1991" s="0" t="n">
        <f aca="false">'Profiles 8760'!B1980</f>
        <v>3</v>
      </c>
      <c r="C1991" s="0" t="n">
        <f aca="false">'Profiles 8760'!E1980</f>
        <v>0</v>
      </c>
      <c r="D1991" s="0" t="n">
        <f aca="false">'Profiles 8760'!F1980</f>
        <v>0.874665</v>
      </c>
      <c r="E1991" s="0" t="n">
        <f aca="false">'Profiles 8760'!G1980</f>
        <v>1</v>
      </c>
      <c r="F1991" s="0" t="n">
        <f aca="false">D1991*Assumptions!$C$11*$B$7+E1991*Assumptions!$C$12*$B$8</f>
        <v>293.503252</v>
      </c>
      <c r="G1991" s="0" t="n">
        <f aca="false">C1991*Assumptions!$C$15</f>
        <v>0</v>
      </c>
      <c r="H1991" s="0" t="n">
        <f aca="false">MIN(F1991,G1991)</f>
        <v>0</v>
      </c>
      <c r="I1991" s="0" t="n">
        <f aca="false">IF(C1991=1,MIN(G1991-H1991,Assumptions!$C$13,P1990),0)</f>
        <v>0</v>
      </c>
      <c r="J1991" s="0" t="n">
        <f aca="false">H1991+I1991</f>
        <v>0</v>
      </c>
      <c r="K1991" s="0" t="n">
        <f aca="false">MIN(IF(C1991=1,F1991-H1991,F1991),Assumptions!$C$13,MAX(0,($B$5-P1990)/$B$6))</f>
        <v>180</v>
      </c>
      <c r="L1991" s="0" t="n">
        <f aca="false">IF(C1991=1,0,MIN(F1991-K1991,Assumptions!$C$15,MAX(0,$B$10-O1990-M1991)))</f>
        <v>113.503252</v>
      </c>
      <c r="M1991" s="0" t="n">
        <f aca="false">'Profiles 8760'!H1980</f>
        <v>226000</v>
      </c>
      <c r="N1991" s="0" t="n">
        <f aca="false">J1991+L1991</f>
        <v>113.503252</v>
      </c>
      <c r="O1991" s="0" t="n">
        <f aca="false">O1990+N1991</f>
        <v>171376.705973618</v>
      </c>
      <c r="P1991" s="0" t="n">
        <f aca="false">MIN($B$5,P1990+K1991*$B$6-I1991)</f>
        <v>379.29944636824</v>
      </c>
      <c r="Q1991" s="0" t="n">
        <f aca="false">MAX(0,F1991-H1991-K1991-L1991)</f>
        <v>0</v>
      </c>
    </row>
    <row r="1992" customFormat="false" ht="15" hidden="false" customHeight="false" outlineLevel="0" collapsed="false">
      <c r="A1992" s="0" t="n">
        <f aca="false">'Profiles 8760'!A1981</f>
        <v>1979</v>
      </c>
      <c r="B1992" s="0" t="n">
        <f aca="false">'Profiles 8760'!B1981</f>
        <v>3</v>
      </c>
      <c r="C1992" s="0" t="n">
        <f aca="false">'Profiles 8760'!E1981</f>
        <v>0</v>
      </c>
      <c r="D1992" s="0" t="n">
        <f aca="false">'Profiles 8760'!F1981</f>
        <v>1</v>
      </c>
      <c r="E1992" s="0" t="n">
        <f aca="false">'Profiles 8760'!G1981</f>
        <v>0.890128</v>
      </c>
      <c r="F1992" s="0" t="n">
        <f aca="false">D1992*Assumptions!$C$11*$B$7+E1992*Assumptions!$C$12*$B$8</f>
        <v>325.2062352</v>
      </c>
      <c r="G1992" s="0" t="n">
        <f aca="false">C1992*Assumptions!$C$15</f>
        <v>0</v>
      </c>
      <c r="H1992" s="0" t="n">
        <f aca="false">MIN(F1992,G1992)</f>
        <v>0</v>
      </c>
      <c r="I1992" s="0" t="n">
        <f aca="false">IF(C1992=1,MIN(G1992-H1992,Assumptions!$C$13,P1991),0)</f>
        <v>0</v>
      </c>
      <c r="J1992" s="0" t="n">
        <f aca="false">H1992+I1992</f>
        <v>0</v>
      </c>
      <c r="K1992" s="0" t="n">
        <f aca="false">MIN(IF(C1992=1,F1992-H1992,F1992),Assumptions!$C$13,MAX(0,($B$5-P1991)/$B$6))</f>
        <v>151.719605020489</v>
      </c>
      <c r="L1992" s="0" t="n">
        <f aca="false">IF(C1992=1,0,MIN(F1992-K1992,Assumptions!$C$15,MAX(0,$B$10-O1991-M1992)))</f>
        <v>173.486630179511</v>
      </c>
      <c r="M1992" s="0" t="n">
        <f aca="false">'Profiles 8760'!H1981</f>
        <v>226000</v>
      </c>
      <c r="N1992" s="0" t="n">
        <f aca="false">J1992+L1992</f>
        <v>173.486630179511</v>
      </c>
      <c r="O1992" s="0" t="n">
        <f aca="false">O1991+N1992</f>
        <v>171550.192603798</v>
      </c>
      <c r="P1992" s="0" t="n">
        <f aca="false">MIN($B$5,P1991+K1992*$B$6-I1992)</f>
        <v>510.81</v>
      </c>
      <c r="Q1992" s="0" t="n">
        <f aca="false">MAX(0,F1992-H1992-K1992-L1992)</f>
        <v>0</v>
      </c>
    </row>
    <row r="1993" customFormat="false" ht="15" hidden="false" customHeight="false" outlineLevel="0" collapsed="false">
      <c r="A1993" s="0" t="n">
        <f aca="false">'Profiles 8760'!A1982</f>
        <v>1980</v>
      </c>
      <c r="B1993" s="0" t="n">
        <f aca="false">'Profiles 8760'!B1982</f>
        <v>3</v>
      </c>
      <c r="C1993" s="0" t="n">
        <f aca="false">'Profiles 8760'!E1982</f>
        <v>0</v>
      </c>
      <c r="D1993" s="0" t="n">
        <f aca="false">'Profiles 8760'!F1982</f>
        <v>1</v>
      </c>
      <c r="E1993" s="0" t="n">
        <f aca="false">'Profiles 8760'!G1982</f>
        <v>1</v>
      </c>
      <c r="F1993" s="0" t="n">
        <f aca="false">D1993*Assumptions!$C$11*$B$7+E1993*Assumptions!$C$12*$B$8</f>
        <v>329.7</v>
      </c>
      <c r="G1993" s="0" t="n">
        <f aca="false">C1993*Assumptions!$C$15</f>
        <v>0</v>
      </c>
      <c r="H1993" s="0" t="n">
        <f aca="false">MIN(F1993,G1993)</f>
        <v>0</v>
      </c>
      <c r="I1993" s="0" t="n">
        <f aca="false">IF(C1993=1,MIN(G1993-H1993,Assumptions!$C$13,P1992),0)</f>
        <v>0</v>
      </c>
      <c r="J1993" s="0" t="n">
        <f aca="false">H1993+I1993</f>
        <v>0</v>
      </c>
      <c r="K1993" s="0" t="n">
        <f aca="false">MIN(IF(C1993=1,F1993-H1993,F1993),Assumptions!$C$13,MAX(0,($B$5-P1992)/$B$6))</f>
        <v>0</v>
      </c>
      <c r="L1993" s="0" t="n">
        <f aca="false">IF(C1993=1,0,MIN(F1993-K1993,Assumptions!$C$15,MAX(0,$B$10-O1992-M1993)))</f>
        <v>200</v>
      </c>
      <c r="M1993" s="0" t="n">
        <f aca="false">'Profiles 8760'!H1982</f>
        <v>226000</v>
      </c>
      <c r="N1993" s="0" t="n">
        <f aca="false">J1993+L1993</f>
        <v>200</v>
      </c>
      <c r="O1993" s="0" t="n">
        <f aca="false">O1992+N1993</f>
        <v>171750.192603798</v>
      </c>
      <c r="P1993" s="0" t="n">
        <f aca="false">MIN($B$5,P1992+K1993*$B$6-I1993)</f>
        <v>510.81</v>
      </c>
      <c r="Q1993" s="0" t="n">
        <f aca="false">MAX(0,F1993-H1993-K1993-L1993)</f>
        <v>129.7</v>
      </c>
    </row>
    <row r="1994" customFormat="false" ht="15" hidden="false" customHeight="false" outlineLevel="0" collapsed="false">
      <c r="A1994" s="0" t="n">
        <f aca="false">'Profiles 8760'!A1983</f>
        <v>1981</v>
      </c>
      <c r="B1994" s="0" t="n">
        <f aca="false">'Profiles 8760'!B1983</f>
        <v>3</v>
      </c>
      <c r="C1994" s="0" t="n">
        <f aca="false">'Profiles 8760'!E1983</f>
        <v>0</v>
      </c>
      <c r="D1994" s="0" t="n">
        <f aca="false">'Profiles 8760'!F1983</f>
        <v>1</v>
      </c>
      <c r="E1994" s="0" t="n">
        <f aca="false">'Profiles 8760'!G1983</f>
        <v>1</v>
      </c>
      <c r="F1994" s="0" t="n">
        <f aca="false">D1994*Assumptions!$C$11*$B$7+E1994*Assumptions!$C$12*$B$8</f>
        <v>329.7</v>
      </c>
      <c r="G1994" s="0" t="n">
        <f aca="false">C1994*Assumptions!$C$15</f>
        <v>0</v>
      </c>
      <c r="H1994" s="0" t="n">
        <f aca="false">MIN(F1994,G1994)</f>
        <v>0</v>
      </c>
      <c r="I1994" s="0" t="n">
        <f aca="false">IF(C1994=1,MIN(G1994-H1994,Assumptions!$C$13,P1993),0)</f>
        <v>0</v>
      </c>
      <c r="J1994" s="0" t="n">
        <f aca="false">H1994+I1994</f>
        <v>0</v>
      </c>
      <c r="K1994" s="0" t="n">
        <f aca="false">MIN(IF(C1994=1,F1994-H1994,F1994),Assumptions!$C$13,MAX(0,($B$5-P1993)/$B$6))</f>
        <v>0</v>
      </c>
      <c r="L1994" s="0" t="n">
        <f aca="false">IF(C1994=1,0,MIN(F1994-K1994,Assumptions!$C$15,MAX(0,$B$10-O1993-M1994)))</f>
        <v>200</v>
      </c>
      <c r="M1994" s="0" t="n">
        <f aca="false">'Profiles 8760'!H1983</f>
        <v>226000</v>
      </c>
      <c r="N1994" s="0" t="n">
        <f aca="false">J1994+L1994</f>
        <v>200</v>
      </c>
      <c r="O1994" s="0" t="n">
        <f aca="false">O1993+N1994</f>
        <v>171950.192603798</v>
      </c>
      <c r="P1994" s="0" t="n">
        <f aca="false">MIN($B$5,P1993+K1994*$B$6-I1994)</f>
        <v>510.81</v>
      </c>
      <c r="Q1994" s="0" t="n">
        <f aca="false">MAX(0,F1994-H1994-K1994-L1994)</f>
        <v>129.7</v>
      </c>
    </row>
    <row r="1995" customFormat="false" ht="15" hidden="false" customHeight="false" outlineLevel="0" collapsed="false">
      <c r="A1995" s="0" t="n">
        <f aca="false">'Profiles 8760'!A1984</f>
        <v>1982</v>
      </c>
      <c r="B1995" s="0" t="n">
        <f aca="false">'Profiles 8760'!B1984</f>
        <v>3</v>
      </c>
      <c r="C1995" s="0" t="n">
        <f aca="false">'Profiles 8760'!E1984</f>
        <v>0</v>
      </c>
      <c r="D1995" s="0" t="n">
        <f aca="false">'Profiles 8760'!F1984</f>
        <v>1</v>
      </c>
      <c r="E1995" s="0" t="n">
        <f aca="false">'Profiles 8760'!G1984</f>
        <v>1</v>
      </c>
      <c r="F1995" s="0" t="n">
        <f aca="false">D1995*Assumptions!$C$11*$B$7+E1995*Assumptions!$C$12*$B$8</f>
        <v>329.7</v>
      </c>
      <c r="G1995" s="0" t="n">
        <f aca="false">C1995*Assumptions!$C$15</f>
        <v>0</v>
      </c>
      <c r="H1995" s="0" t="n">
        <f aca="false">MIN(F1995,G1995)</f>
        <v>0</v>
      </c>
      <c r="I1995" s="0" t="n">
        <f aca="false">IF(C1995=1,MIN(G1995-H1995,Assumptions!$C$13,P1994),0)</f>
        <v>0</v>
      </c>
      <c r="J1995" s="0" t="n">
        <f aca="false">H1995+I1995</f>
        <v>0</v>
      </c>
      <c r="K1995" s="0" t="n">
        <f aca="false">MIN(IF(C1995=1,F1995-H1995,F1995),Assumptions!$C$13,MAX(0,($B$5-P1994)/$B$6))</f>
        <v>0</v>
      </c>
      <c r="L1995" s="0" t="n">
        <f aca="false">IF(C1995=1,0,MIN(F1995-K1995,Assumptions!$C$15,MAX(0,$B$10-O1994-M1995)))</f>
        <v>200</v>
      </c>
      <c r="M1995" s="0" t="n">
        <f aca="false">'Profiles 8760'!H1984</f>
        <v>226000</v>
      </c>
      <c r="N1995" s="0" t="n">
        <f aca="false">J1995+L1995</f>
        <v>200</v>
      </c>
      <c r="O1995" s="0" t="n">
        <f aca="false">O1994+N1995</f>
        <v>172150.192603798</v>
      </c>
      <c r="P1995" s="0" t="n">
        <f aca="false">MIN($B$5,P1994+K1995*$B$6-I1995)</f>
        <v>510.81</v>
      </c>
      <c r="Q1995" s="0" t="n">
        <f aca="false">MAX(0,F1995-H1995-K1995-L1995)</f>
        <v>129.7</v>
      </c>
    </row>
    <row r="1996" customFormat="false" ht="15" hidden="false" customHeight="false" outlineLevel="0" collapsed="false">
      <c r="A1996" s="0" t="n">
        <f aca="false">'Profiles 8760'!A1985</f>
        <v>1983</v>
      </c>
      <c r="B1996" s="0" t="n">
        <f aca="false">'Profiles 8760'!B1985</f>
        <v>3</v>
      </c>
      <c r="C1996" s="0" t="n">
        <f aca="false">'Profiles 8760'!E1985</f>
        <v>0</v>
      </c>
      <c r="D1996" s="0" t="n">
        <f aca="false">'Profiles 8760'!F1985</f>
        <v>1</v>
      </c>
      <c r="E1996" s="0" t="n">
        <f aca="false">'Profiles 8760'!G1985</f>
        <v>1</v>
      </c>
      <c r="F1996" s="0" t="n">
        <f aca="false">D1996*Assumptions!$C$11*$B$7+E1996*Assumptions!$C$12*$B$8</f>
        <v>329.7</v>
      </c>
      <c r="G1996" s="0" t="n">
        <f aca="false">C1996*Assumptions!$C$15</f>
        <v>0</v>
      </c>
      <c r="H1996" s="0" t="n">
        <f aca="false">MIN(F1996,G1996)</f>
        <v>0</v>
      </c>
      <c r="I1996" s="0" t="n">
        <f aca="false">IF(C1996=1,MIN(G1996-H1996,Assumptions!$C$13,P1995),0)</f>
        <v>0</v>
      </c>
      <c r="J1996" s="0" t="n">
        <f aca="false">H1996+I1996</f>
        <v>0</v>
      </c>
      <c r="K1996" s="0" t="n">
        <f aca="false">MIN(IF(C1996=1,F1996-H1996,F1996),Assumptions!$C$13,MAX(0,($B$5-P1995)/$B$6))</f>
        <v>0</v>
      </c>
      <c r="L1996" s="0" t="n">
        <f aca="false">IF(C1996=1,0,MIN(F1996-K1996,Assumptions!$C$15,MAX(0,$B$10-O1995-M1996)))</f>
        <v>200</v>
      </c>
      <c r="M1996" s="0" t="n">
        <f aca="false">'Profiles 8760'!H1985</f>
        <v>226000</v>
      </c>
      <c r="N1996" s="0" t="n">
        <f aca="false">J1996+L1996</f>
        <v>200</v>
      </c>
      <c r="O1996" s="0" t="n">
        <f aca="false">O1995+N1996</f>
        <v>172350.192603798</v>
      </c>
      <c r="P1996" s="0" t="n">
        <f aca="false">MIN($B$5,P1995+K1996*$B$6-I1996)</f>
        <v>510.81</v>
      </c>
      <c r="Q1996" s="0" t="n">
        <f aca="false">MAX(0,F1996-H1996-K1996-L1996)</f>
        <v>129.7</v>
      </c>
    </row>
    <row r="1997" customFormat="false" ht="15" hidden="false" customHeight="false" outlineLevel="0" collapsed="false">
      <c r="A1997" s="0" t="n">
        <f aca="false">'Profiles 8760'!A1986</f>
        <v>1984</v>
      </c>
      <c r="B1997" s="0" t="n">
        <f aca="false">'Profiles 8760'!B1986</f>
        <v>3</v>
      </c>
      <c r="C1997" s="0" t="n">
        <f aca="false">'Profiles 8760'!E1986</f>
        <v>0</v>
      </c>
      <c r="D1997" s="0" t="n">
        <f aca="false">'Profiles 8760'!F1986</f>
        <v>0.874665</v>
      </c>
      <c r="E1997" s="0" t="n">
        <f aca="false">'Profiles 8760'!G1986</f>
        <v>1</v>
      </c>
      <c r="F1997" s="0" t="n">
        <f aca="false">D1997*Assumptions!$C$11*$B$7+E1997*Assumptions!$C$12*$B$8</f>
        <v>293.503252</v>
      </c>
      <c r="G1997" s="0" t="n">
        <f aca="false">C1997*Assumptions!$C$15</f>
        <v>0</v>
      </c>
      <c r="H1997" s="0" t="n">
        <f aca="false">MIN(F1997,G1997)</f>
        <v>0</v>
      </c>
      <c r="I1997" s="0" t="n">
        <f aca="false">IF(C1997=1,MIN(G1997-H1997,Assumptions!$C$13,P1996),0)</f>
        <v>0</v>
      </c>
      <c r="J1997" s="0" t="n">
        <f aca="false">H1997+I1997</f>
        <v>0</v>
      </c>
      <c r="K1997" s="0" t="n">
        <f aca="false">MIN(IF(C1997=1,F1997-H1997,F1997),Assumptions!$C$13,MAX(0,($B$5-P1996)/$B$6))</f>
        <v>0</v>
      </c>
      <c r="L1997" s="0" t="n">
        <f aca="false">IF(C1997=1,0,MIN(F1997-K1997,Assumptions!$C$15,MAX(0,$B$10-O1996-M1997)))</f>
        <v>200</v>
      </c>
      <c r="M1997" s="0" t="n">
        <f aca="false">'Profiles 8760'!H1986</f>
        <v>226000</v>
      </c>
      <c r="N1997" s="0" t="n">
        <f aca="false">J1997+L1997</f>
        <v>200</v>
      </c>
      <c r="O1997" s="0" t="n">
        <f aca="false">O1996+N1997</f>
        <v>172550.192603798</v>
      </c>
      <c r="P1997" s="0" t="n">
        <f aca="false">MIN($B$5,P1996+K1997*$B$6-I1997)</f>
        <v>510.81</v>
      </c>
      <c r="Q1997" s="0" t="n">
        <f aca="false">MAX(0,F1997-H1997-K1997-L1997)</f>
        <v>93.503252</v>
      </c>
    </row>
    <row r="1998" customFormat="false" ht="15" hidden="false" customHeight="false" outlineLevel="0" collapsed="false">
      <c r="A1998" s="0" t="n">
        <f aca="false">'Profiles 8760'!A1987</f>
        <v>1985</v>
      </c>
      <c r="B1998" s="0" t="n">
        <f aca="false">'Profiles 8760'!B1987</f>
        <v>3</v>
      </c>
      <c r="C1998" s="0" t="n">
        <f aca="false">'Profiles 8760'!E1987</f>
        <v>0</v>
      </c>
      <c r="D1998" s="0" t="n">
        <f aca="false">'Profiles 8760'!F1987</f>
        <v>0.547831</v>
      </c>
      <c r="E1998" s="0" t="n">
        <f aca="false">'Profiles 8760'!G1987</f>
        <v>0.892833</v>
      </c>
      <c r="F1998" s="0" t="n">
        <f aca="false">D1998*Assumptions!$C$11*$B$7+E1998*Assumptions!$C$12*$B$8</f>
        <v>194.7304625</v>
      </c>
      <c r="G1998" s="0" t="n">
        <f aca="false">C1998*Assumptions!$C$15</f>
        <v>0</v>
      </c>
      <c r="H1998" s="0" t="n">
        <f aca="false">MIN(F1998,G1998)</f>
        <v>0</v>
      </c>
      <c r="I1998" s="0" t="n">
        <f aca="false">IF(C1998=1,MIN(G1998-H1998,Assumptions!$C$13,P1997),0)</f>
        <v>0</v>
      </c>
      <c r="J1998" s="0" t="n">
        <f aca="false">H1998+I1998</f>
        <v>0</v>
      </c>
      <c r="K1998" s="0" t="n">
        <f aca="false">MIN(IF(C1998=1,F1998-H1998,F1998),Assumptions!$C$13,MAX(0,($B$5-P1997)/$B$6))</f>
        <v>0</v>
      </c>
      <c r="L1998" s="0" t="n">
        <f aca="false">IF(C1998=1,0,MIN(F1998-K1998,Assumptions!$C$15,MAX(0,$B$10-O1997-M1998)))</f>
        <v>194.7304625</v>
      </c>
      <c r="M1998" s="0" t="n">
        <f aca="false">'Profiles 8760'!H1987</f>
        <v>226000</v>
      </c>
      <c r="N1998" s="0" t="n">
        <f aca="false">J1998+L1998</f>
        <v>194.7304625</v>
      </c>
      <c r="O1998" s="0" t="n">
        <f aca="false">O1997+N1998</f>
        <v>172744.923066298</v>
      </c>
      <c r="P1998" s="0" t="n">
        <f aca="false">MIN($B$5,P1997+K1998*$B$6-I1998)</f>
        <v>510.81</v>
      </c>
      <c r="Q1998" s="0" t="n">
        <f aca="false">MAX(0,F1998-H1998-K1998-L1998)</f>
        <v>0</v>
      </c>
    </row>
    <row r="1999" customFormat="false" ht="15" hidden="false" customHeight="false" outlineLevel="0" collapsed="false">
      <c r="A1999" s="0" t="n">
        <f aca="false">'Profiles 8760'!A1988</f>
        <v>1986</v>
      </c>
      <c r="B1999" s="0" t="n">
        <f aca="false">'Profiles 8760'!B1988</f>
        <v>3</v>
      </c>
      <c r="C1999" s="0" t="n">
        <f aca="false">'Profiles 8760'!E1988</f>
        <v>0</v>
      </c>
      <c r="D1999" s="0" t="n">
        <f aca="false">'Profiles 8760'!F1988</f>
        <v>0.225207</v>
      </c>
      <c r="E1999" s="0" t="n">
        <f aca="false">'Profiles 8760'!G1988</f>
        <v>1</v>
      </c>
      <c r="F1999" s="0" t="n">
        <f aca="false">D1999*Assumptions!$C$11*$B$7+E1999*Assumptions!$C$12*$B$8</f>
        <v>105.9397816</v>
      </c>
      <c r="G1999" s="0" t="n">
        <f aca="false">C1999*Assumptions!$C$15</f>
        <v>0</v>
      </c>
      <c r="H1999" s="0" t="n">
        <f aca="false">MIN(F1999,G1999)</f>
        <v>0</v>
      </c>
      <c r="I1999" s="0" t="n">
        <f aca="false">IF(C1999=1,MIN(G1999-H1999,Assumptions!$C$13,P1998),0)</f>
        <v>0</v>
      </c>
      <c r="J1999" s="0" t="n">
        <f aca="false">H1999+I1999</f>
        <v>0</v>
      </c>
      <c r="K1999" s="0" t="n">
        <f aca="false">MIN(IF(C1999=1,F1999-H1999,F1999),Assumptions!$C$13,MAX(0,($B$5-P1998)/$B$6))</f>
        <v>0</v>
      </c>
      <c r="L1999" s="0" t="n">
        <f aca="false">IF(C1999=1,0,MIN(F1999-K1999,Assumptions!$C$15,MAX(0,$B$10-O1998-M1999)))</f>
        <v>105.9397816</v>
      </c>
      <c r="M1999" s="0" t="n">
        <f aca="false">'Profiles 8760'!H1988</f>
        <v>226000</v>
      </c>
      <c r="N1999" s="0" t="n">
        <f aca="false">J1999+L1999</f>
        <v>105.9397816</v>
      </c>
      <c r="O1999" s="0" t="n">
        <f aca="false">O1998+N1999</f>
        <v>172850.862847898</v>
      </c>
      <c r="P1999" s="0" t="n">
        <f aca="false">MIN($B$5,P1998+K1999*$B$6-I1999)</f>
        <v>510.81</v>
      </c>
      <c r="Q1999" s="0" t="n">
        <f aca="false">MAX(0,F1999-H1999-K1999-L1999)</f>
        <v>0</v>
      </c>
    </row>
    <row r="2000" customFormat="false" ht="15" hidden="false" customHeight="false" outlineLevel="0" collapsed="false">
      <c r="A2000" s="0" t="n">
        <f aca="false">'Profiles 8760'!A1989</f>
        <v>1987</v>
      </c>
      <c r="B2000" s="0" t="n">
        <f aca="false">'Profiles 8760'!B1989</f>
        <v>3</v>
      </c>
      <c r="C2000" s="0" t="n">
        <f aca="false">'Profiles 8760'!E1989</f>
        <v>0</v>
      </c>
      <c r="D2000" s="0" t="n">
        <f aca="false">'Profiles 8760'!F1989</f>
        <v>0</v>
      </c>
      <c r="E2000" s="0" t="n">
        <f aca="false">'Profiles 8760'!G1989</f>
        <v>1</v>
      </c>
      <c r="F2000" s="0" t="n">
        <f aca="false">D2000*Assumptions!$C$11*$B$7+E2000*Assumptions!$C$12*$B$8</f>
        <v>40.9</v>
      </c>
      <c r="G2000" s="0" t="n">
        <f aca="false">C2000*Assumptions!$C$15</f>
        <v>0</v>
      </c>
      <c r="H2000" s="0" t="n">
        <f aca="false">MIN(F2000,G2000)</f>
        <v>0</v>
      </c>
      <c r="I2000" s="0" t="n">
        <f aca="false">IF(C2000=1,MIN(G2000-H2000,Assumptions!$C$13,P1999),0)</f>
        <v>0</v>
      </c>
      <c r="J2000" s="0" t="n">
        <f aca="false">H2000+I2000</f>
        <v>0</v>
      </c>
      <c r="K2000" s="0" t="n">
        <f aca="false">MIN(IF(C2000=1,F2000-H2000,F2000),Assumptions!$C$13,MAX(0,($B$5-P1999)/$B$6))</f>
        <v>0</v>
      </c>
      <c r="L2000" s="0" t="n">
        <f aca="false">IF(C2000=1,0,MIN(F2000-K2000,Assumptions!$C$15,MAX(0,$B$10-O1999-M2000)))</f>
        <v>40.9</v>
      </c>
      <c r="M2000" s="0" t="n">
        <f aca="false">'Profiles 8760'!H1989</f>
        <v>226000</v>
      </c>
      <c r="N2000" s="0" t="n">
        <f aca="false">J2000+L2000</f>
        <v>40.9</v>
      </c>
      <c r="O2000" s="0" t="n">
        <f aca="false">O1999+N2000</f>
        <v>172891.762847898</v>
      </c>
      <c r="P2000" s="0" t="n">
        <f aca="false">MIN($B$5,P1999+K2000*$B$6-I2000)</f>
        <v>510.81</v>
      </c>
      <c r="Q2000" s="0" t="n">
        <f aca="false">MAX(0,F2000-H2000-K2000-L2000)</f>
        <v>0</v>
      </c>
    </row>
    <row r="2001" customFormat="false" ht="15" hidden="false" customHeight="false" outlineLevel="0" collapsed="false">
      <c r="A2001" s="0" t="n">
        <f aca="false">'Profiles 8760'!A1990</f>
        <v>1988</v>
      </c>
      <c r="B2001" s="0" t="n">
        <f aca="false">'Profiles 8760'!B1990</f>
        <v>3</v>
      </c>
      <c r="C2001" s="0" t="n">
        <f aca="false">'Profiles 8760'!E1990</f>
        <v>1</v>
      </c>
      <c r="D2001" s="0" t="n">
        <f aca="false">'Profiles 8760'!F1990</f>
        <v>0</v>
      </c>
      <c r="E2001" s="0" t="n">
        <f aca="false">'Profiles 8760'!G1990</f>
        <v>1</v>
      </c>
      <c r="F2001" s="0" t="n">
        <f aca="false">D2001*Assumptions!$C$11*$B$7+E2001*Assumptions!$C$12*$B$8</f>
        <v>40.9</v>
      </c>
      <c r="G2001" s="0" t="n">
        <f aca="false">C2001*Assumptions!$C$15</f>
        <v>200</v>
      </c>
      <c r="H2001" s="0" t="n">
        <f aca="false">MIN(F2001,G2001)</f>
        <v>40.9</v>
      </c>
      <c r="I2001" s="0" t="n">
        <f aca="false">IF(C2001=1,MIN(G2001-H2001,Assumptions!$C$13,P2000),0)</f>
        <v>159.1</v>
      </c>
      <c r="J2001" s="0" t="n">
        <f aca="false">H2001+I2001</f>
        <v>200</v>
      </c>
      <c r="K2001" s="0" t="n">
        <f aca="false">MIN(IF(C2001=1,F2001-H2001,F2001),Assumptions!$C$13,MAX(0,($B$5-P2000)/$B$6))</f>
        <v>0</v>
      </c>
      <c r="L2001" s="0" t="n">
        <f aca="false">IF(C2001=1,0,MIN(F2001-K2001,Assumptions!$C$15,MAX(0,$B$10-O2000-M2001)))</f>
        <v>0</v>
      </c>
      <c r="M2001" s="0" t="n">
        <f aca="false">'Profiles 8760'!H1990</f>
        <v>225800</v>
      </c>
      <c r="N2001" s="0" t="n">
        <f aca="false">J2001+L2001</f>
        <v>200</v>
      </c>
      <c r="O2001" s="0" t="n">
        <f aca="false">O2000+N2001</f>
        <v>173091.762847898</v>
      </c>
      <c r="P2001" s="0" t="n">
        <f aca="false">MIN($B$5,P2000+K2001*$B$6-I2001)</f>
        <v>351.71</v>
      </c>
      <c r="Q2001" s="0" t="n">
        <f aca="false">MAX(0,F2001-H2001-K2001-L2001)</f>
        <v>0</v>
      </c>
    </row>
    <row r="2002" customFormat="false" ht="15" hidden="false" customHeight="false" outlineLevel="0" collapsed="false">
      <c r="A2002" s="0" t="n">
        <f aca="false">'Profiles 8760'!A1991</f>
        <v>1989</v>
      </c>
      <c r="B2002" s="0" t="n">
        <f aca="false">'Profiles 8760'!B1991</f>
        <v>3</v>
      </c>
      <c r="C2002" s="0" t="n">
        <f aca="false">'Profiles 8760'!E1991</f>
        <v>1</v>
      </c>
      <c r="D2002" s="0" t="n">
        <f aca="false">'Profiles 8760'!F1991</f>
        <v>0</v>
      </c>
      <c r="E2002" s="0" t="n">
        <f aca="false">'Profiles 8760'!G1991</f>
        <v>1</v>
      </c>
      <c r="F2002" s="0" t="n">
        <f aca="false">D2002*Assumptions!$C$11*$B$7+E2002*Assumptions!$C$12*$B$8</f>
        <v>40.9</v>
      </c>
      <c r="G2002" s="0" t="n">
        <f aca="false">C2002*Assumptions!$C$15</f>
        <v>200</v>
      </c>
      <c r="H2002" s="0" t="n">
        <f aca="false">MIN(F2002,G2002)</f>
        <v>40.9</v>
      </c>
      <c r="I2002" s="0" t="n">
        <f aca="false">IF(C2002=1,MIN(G2002-H2002,Assumptions!$C$13,P2001),0)</f>
        <v>159.1</v>
      </c>
      <c r="J2002" s="0" t="n">
        <f aca="false">H2002+I2002</f>
        <v>200</v>
      </c>
      <c r="K2002" s="0" t="n">
        <f aca="false">MIN(IF(C2002=1,F2002-H2002,F2002),Assumptions!$C$13,MAX(0,($B$5-P2001)/$B$6))</f>
        <v>0</v>
      </c>
      <c r="L2002" s="0" t="n">
        <f aca="false">IF(C2002=1,0,MIN(F2002-K2002,Assumptions!$C$15,MAX(0,$B$10-O2001-M2002)))</f>
        <v>0</v>
      </c>
      <c r="M2002" s="0" t="n">
        <f aca="false">'Profiles 8760'!H1991</f>
        <v>225600</v>
      </c>
      <c r="N2002" s="0" t="n">
        <f aca="false">J2002+L2002</f>
        <v>200</v>
      </c>
      <c r="O2002" s="0" t="n">
        <f aca="false">O2001+N2002</f>
        <v>173291.762847898</v>
      </c>
      <c r="P2002" s="0" t="n">
        <f aca="false">MIN($B$5,P2001+K2002*$B$6-I2002)</f>
        <v>192.61</v>
      </c>
      <c r="Q2002" s="0" t="n">
        <f aca="false">MAX(0,F2002-H2002-K2002-L2002)</f>
        <v>0</v>
      </c>
    </row>
    <row r="2003" customFormat="false" ht="15" hidden="false" customHeight="false" outlineLevel="0" collapsed="false">
      <c r="A2003" s="0" t="n">
        <f aca="false">'Profiles 8760'!A1992</f>
        <v>1990</v>
      </c>
      <c r="B2003" s="0" t="n">
        <f aca="false">'Profiles 8760'!B1992</f>
        <v>3</v>
      </c>
      <c r="C2003" s="0" t="n">
        <f aca="false">'Profiles 8760'!E1992</f>
        <v>0</v>
      </c>
      <c r="D2003" s="0" t="n">
        <f aca="false">'Profiles 8760'!F1992</f>
        <v>0</v>
      </c>
      <c r="E2003" s="0" t="n">
        <f aca="false">'Profiles 8760'!G1992</f>
        <v>1</v>
      </c>
      <c r="F2003" s="0" t="n">
        <f aca="false">D2003*Assumptions!$C$11*$B$7+E2003*Assumptions!$C$12*$B$8</f>
        <v>40.9</v>
      </c>
      <c r="G2003" s="0" t="n">
        <f aca="false">C2003*Assumptions!$C$15</f>
        <v>0</v>
      </c>
      <c r="H2003" s="0" t="n">
        <f aca="false">MIN(F2003,G2003)</f>
        <v>0</v>
      </c>
      <c r="I2003" s="0" t="n">
        <f aca="false">IF(C2003=1,MIN(G2003-H2003,Assumptions!$C$13,P2002),0)</f>
        <v>0</v>
      </c>
      <c r="J2003" s="0" t="n">
        <f aca="false">H2003+I2003</f>
        <v>0</v>
      </c>
      <c r="K2003" s="0" t="n">
        <f aca="false">MIN(IF(C2003=1,F2003-H2003,F2003),Assumptions!$C$13,MAX(0,($B$5-P2002)/$B$6))</f>
        <v>40.9</v>
      </c>
      <c r="L2003" s="0" t="n">
        <f aca="false">IF(C2003=1,0,MIN(F2003-K2003,Assumptions!$C$15,MAX(0,$B$10-O2002-M2003)))</f>
        <v>0</v>
      </c>
      <c r="M2003" s="0" t="n">
        <f aca="false">'Profiles 8760'!H1992</f>
        <v>225600</v>
      </c>
      <c r="N2003" s="0" t="n">
        <f aca="false">J2003+L2003</f>
        <v>0</v>
      </c>
      <c r="O2003" s="0" t="n">
        <f aca="false">O2002+N2003</f>
        <v>173291.762847898</v>
      </c>
      <c r="P2003" s="0" t="n">
        <f aca="false">MIN($B$5,P2002+K2003*$B$6-I2003)</f>
        <v>228.06212</v>
      </c>
      <c r="Q2003" s="0" t="n">
        <f aca="false">MAX(0,F2003-H2003-K2003-L2003)</f>
        <v>0</v>
      </c>
    </row>
    <row r="2004" customFormat="false" ht="15" hidden="false" customHeight="false" outlineLevel="0" collapsed="false">
      <c r="A2004" s="0" t="n">
        <f aca="false">'Profiles 8760'!A1993</f>
        <v>1991</v>
      </c>
      <c r="B2004" s="0" t="n">
        <f aca="false">'Profiles 8760'!B1993</f>
        <v>3</v>
      </c>
      <c r="C2004" s="0" t="n">
        <f aca="false">'Profiles 8760'!E1993</f>
        <v>0</v>
      </c>
      <c r="D2004" s="0" t="n">
        <f aca="false">'Profiles 8760'!F1993</f>
        <v>0</v>
      </c>
      <c r="E2004" s="0" t="n">
        <f aca="false">'Profiles 8760'!G1993</f>
        <v>1</v>
      </c>
      <c r="F2004" s="0" t="n">
        <f aca="false">D2004*Assumptions!$C$11*$B$7+E2004*Assumptions!$C$12*$B$8</f>
        <v>40.9</v>
      </c>
      <c r="G2004" s="0" t="n">
        <f aca="false">C2004*Assumptions!$C$15</f>
        <v>0</v>
      </c>
      <c r="H2004" s="0" t="n">
        <f aca="false">MIN(F2004,G2004)</f>
        <v>0</v>
      </c>
      <c r="I2004" s="0" t="n">
        <f aca="false">IF(C2004=1,MIN(G2004-H2004,Assumptions!$C$13,P2003),0)</f>
        <v>0</v>
      </c>
      <c r="J2004" s="0" t="n">
        <f aca="false">H2004+I2004</f>
        <v>0</v>
      </c>
      <c r="K2004" s="0" t="n">
        <f aca="false">MIN(IF(C2004=1,F2004-H2004,F2004),Assumptions!$C$13,MAX(0,($B$5-P2003)/$B$6))</f>
        <v>40.9</v>
      </c>
      <c r="L2004" s="0" t="n">
        <f aca="false">IF(C2004=1,0,MIN(F2004-K2004,Assumptions!$C$15,MAX(0,$B$10-O2003-M2004)))</f>
        <v>0</v>
      </c>
      <c r="M2004" s="0" t="n">
        <f aca="false">'Profiles 8760'!H1993</f>
        <v>225600</v>
      </c>
      <c r="N2004" s="0" t="n">
        <f aca="false">J2004+L2004</f>
        <v>0</v>
      </c>
      <c r="O2004" s="0" t="n">
        <f aca="false">O2003+N2004</f>
        <v>173291.762847898</v>
      </c>
      <c r="P2004" s="0" t="n">
        <f aca="false">MIN($B$5,P2003+K2004*$B$6-I2004)</f>
        <v>263.51424</v>
      </c>
      <c r="Q2004" s="0" t="n">
        <f aca="false">MAX(0,F2004-H2004-K2004-L2004)</f>
        <v>0</v>
      </c>
    </row>
    <row r="2005" customFormat="false" ht="15" hidden="false" customHeight="false" outlineLevel="0" collapsed="false">
      <c r="A2005" s="0" t="n">
        <f aca="false">'Profiles 8760'!A1994</f>
        <v>1992</v>
      </c>
      <c r="B2005" s="0" t="n">
        <f aca="false">'Profiles 8760'!B1994</f>
        <v>3</v>
      </c>
      <c r="C2005" s="0" t="n">
        <f aca="false">'Profiles 8760'!E1994</f>
        <v>0</v>
      </c>
      <c r="D2005" s="0" t="n">
        <f aca="false">'Profiles 8760'!F1994</f>
        <v>0</v>
      </c>
      <c r="E2005" s="0" t="n">
        <f aca="false">'Profiles 8760'!G1994</f>
        <v>1</v>
      </c>
      <c r="F2005" s="0" t="n">
        <f aca="false">D2005*Assumptions!$C$11*$B$7+E2005*Assumptions!$C$12*$B$8</f>
        <v>40.9</v>
      </c>
      <c r="G2005" s="0" t="n">
        <f aca="false">C2005*Assumptions!$C$15</f>
        <v>0</v>
      </c>
      <c r="H2005" s="0" t="n">
        <f aca="false">MIN(F2005,G2005)</f>
        <v>0</v>
      </c>
      <c r="I2005" s="0" t="n">
        <f aca="false">IF(C2005=1,MIN(G2005-H2005,Assumptions!$C$13,P2004),0)</f>
        <v>0</v>
      </c>
      <c r="J2005" s="0" t="n">
        <f aca="false">H2005+I2005</f>
        <v>0</v>
      </c>
      <c r="K2005" s="0" t="n">
        <f aca="false">MIN(IF(C2005=1,F2005-H2005,F2005),Assumptions!$C$13,MAX(0,($B$5-P2004)/$B$6))</f>
        <v>40.9</v>
      </c>
      <c r="L2005" s="0" t="n">
        <f aca="false">IF(C2005=1,0,MIN(F2005-K2005,Assumptions!$C$15,MAX(0,$B$10-O2004-M2005)))</f>
        <v>0</v>
      </c>
      <c r="M2005" s="0" t="n">
        <f aca="false">'Profiles 8760'!H1994</f>
        <v>225600</v>
      </c>
      <c r="N2005" s="0" t="n">
        <f aca="false">J2005+L2005</f>
        <v>0</v>
      </c>
      <c r="O2005" s="0" t="n">
        <f aca="false">O2004+N2005</f>
        <v>173291.762847898</v>
      </c>
      <c r="P2005" s="0" t="n">
        <f aca="false">MIN($B$5,P2004+K2005*$B$6-I2005)</f>
        <v>298.96636</v>
      </c>
      <c r="Q2005" s="0" t="n">
        <f aca="false">MAX(0,F2005-H2005-K2005-L2005)</f>
        <v>0</v>
      </c>
    </row>
    <row r="2006" customFormat="false" ht="15" hidden="false" customHeight="false" outlineLevel="0" collapsed="false">
      <c r="A2006" s="0" t="n">
        <f aca="false">'Profiles 8760'!A1995</f>
        <v>1993</v>
      </c>
      <c r="B2006" s="0" t="n">
        <f aca="false">'Profiles 8760'!B1995</f>
        <v>3</v>
      </c>
      <c r="C2006" s="0" t="n">
        <f aca="false">'Profiles 8760'!E1995</f>
        <v>0</v>
      </c>
      <c r="D2006" s="0" t="n">
        <f aca="false">'Profiles 8760'!F1995</f>
        <v>0</v>
      </c>
      <c r="E2006" s="0" t="n">
        <f aca="false">'Profiles 8760'!G1995</f>
        <v>0.646075</v>
      </c>
      <c r="F2006" s="0" t="n">
        <f aca="false">D2006*Assumptions!$C$11*$B$7+E2006*Assumptions!$C$12*$B$8</f>
        <v>26.4244675</v>
      </c>
      <c r="G2006" s="0" t="n">
        <f aca="false">C2006*Assumptions!$C$15</f>
        <v>0</v>
      </c>
      <c r="H2006" s="0" t="n">
        <f aca="false">MIN(F2006,G2006)</f>
        <v>0</v>
      </c>
      <c r="I2006" s="0" t="n">
        <f aca="false">IF(C2006=1,MIN(G2006-H2006,Assumptions!$C$13,P2005),0)</f>
        <v>0</v>
      </c>
      <c r="J2006" s="0" t="n">
        <f aca="false">H2006+I2006</f>
        <v>0</v>
      </c>
      <c r="K2006" s="0" t="n">
        <f aca="false">MIN(IF(C2006=1,F2006-H2006,F2006),Assumptions!$C$13,MAX(0,($B$5-P2005)/$B$6))</f>
        <v>26.4244675</v>
      </c>
      <c r="L2006" s="0" t="n">
        <f aca="false">IF(C2006=1,0,MIN(F2006-K2006,Assumptions!$C$15,MAX(0,$B$10-O2005-M2006)))</f>
        <v>0</v>
      </c>
      <c r="M2006" s="0" t="n">
        <f aca="false">'Profiles 8760'!H1995</f>
        <v>225600</v>
      </c>
      <c r="N2006" s="0" t="n">
        <f aca="false">J2006+L2006</f>
        <v>0</v>
      </c>
      <c r="O2006" s="0" t="n">
        <f aca="false">O2005+N2006</f>
        <v>173291.762847898</v>
      </c>
      <c r="P2006" s="0" t="n">
        <f aca="false">MIN($B$5,P2005+K2006*$B$6-I2006)</f>
        <v>321.871088429</v>
      </c>
      <c r="Q2006" s="0" t="n">
        <f aca="false">MAX(0,F2006-H2006-K2006-L2006)</f>
        <v>0</v>
      </c>
    </row>
    <row r="2007" customFormat="false" ht="15" hidden="false" customHeight="false" outlineLevel="0" collapsed="false">
      <c r="A2007" s="0" t="n">
        <f aca="false">'Profiles 8760'!A1996</f>
        <v>1994</v>
      </c>
      <c r="B2007" s="0" t="n">
        <f aca="false">'Profiles 8760'!B1996</f>
        <v>3</v>
      </c>
      <c r="C2007" s="0" t="n">
        <f aca="false">'Profiles 8760'!E1996</f>
        <v>0</v>
      </c>
      <c r="D2007" s="0" t="n">
        <f aca="false">'Profiles 8760'!F1996</f>
        <v>0</v>
      </c>
      <c r="E2007" s="0" t="n">
        <f aca="false">'Profiles 8760'!G1996</f>
        <v>0.426717</v>
      </c>
      <c r="F2007" s="0" t="n">
        <f aca="false">D2007*Assumptions!$C$11*$B$7+E2007*Assumptions!$C$12*$B$8</f>
        <v>17.4527253</v>
      </c>
      <c r="G2007" s="0" t="n">
        <f aca="false">C2007*Assumptions!$C$15</f>
        <v>0</v>
      </c>
      <c r="H2007" s="0" t="n">
        <f aca="false">MIN(F2007,G2007)</f>
        <v>0</v>
      </c>
      <c r="I2007" s="0" t="n">
        <f aca="false">IF(C2007=1,MIN(G2007-H2007,Assumptions!$C$13,P2006),0)</f>
        <v>0</v>
      </c>
      <c r="J2007" s="0" t="n">
        <f aca="false">H2007+I2007</f>
        <v>0</v>
      </c>
      <c r="K2007" s="0" t="n">
        <f aca="false">MIN(IF(C2007=1,F2007-H2007,F2007),Assumptions!$C$13,MAX(0,($B$5-P2006)/$B$6))</f>
        <v>17.4527253</v>
      </c>
      <c r="L2007" s="0" t="n">
        <f aca="false">IF(C2007=1,0,MIN(F2007-K2007,Assumptions!$C$15,MAX(0,$B$10-O2006-M2007)))</f>
        <v>0</v>
      </c>
      <c r="M2007" s="0" t="n">
        <f aca="false">'Profiles 8760'!H1996</f>
        <v>225600</v>
      </c>
      <c r="N2007" s="0" t="n">
        <f aca="false">J2007+L2007</f>
        <v>0</v>
      </c>
      <c r="O2007" s="0" t="n">
        <f aca="false">O2006+N2007</f>
        <v>173291.762847898</v>
      </c>
      <c r="P2007" s="0" t="n">
        <f aca="false">MIN($B$5,P2006+K2007*$B$6-I2007)</f>
        <v>336.99911071904</v>
      </c>
      <c r="Q2007" s="0" t="n">
        <f aca="false">MAX(0,F2007-H2007-K2007-L2007)</f>
        <v>0</v>
      </c>
    </row>
    <row r="2008" customFormat="false" ht="15" hidden="false" customHeight="false" outlineLevel="0" collapsed="false">
      <c r="A2008" s="0" t="n">
        <f aca="false">'Profiles 8760'!A1997</f>
        <v>1995</v>
      </c>
      <c r="B2008" s="0" t="n">
        <f aca="false">'Profiles 8760'!B1997</f>
        <v>3</v>
      </c>
      <c r="C2008" s="0" t="n">
        <f aca="false">'Profiles 8760'!E1997</f>
        <v>0</v>
      </c>
      <c r="D2008" s="0" t="n">
        <f aca="false">'Profiles 8760'!F1997</f>
        <v>0</v>
      </c>
      <c r="E2008" s="0" t="n">
        <f aca="false">'Profiles 8760'!G1997</f>
        <v>0.607705</v>
      </c>
      <c r="F2008" s="0" t="n">
        <f aca="false">D2008*Assumptions!$C$11*$B$7+E2008*Assumptions!$C$12*$B$8</f>
        <v>24.8551345</v>
      </c>
      <c r="G2008" s="0" t="n">
        <f aca="false">C2008*Assumptions!$C$15</f>
        <v>0</v>
      </c>
      <c r="H2008" s="0" t="n">
        <f aca="false">MIN(F2008,G2008)</f>
        <v>0</v>
      </c>
      <c r="I2008" s="0" t="n">
        <f aca="false">IF(C2008=1,MIN(G2008-H2008,Assumptions!$C$13,P2007),0)</f>
        <v>0</v>
      </c>
      <c r="J2008" s="0" t="n">
        <f aca="false">H2008+I2008</f>
        <v>0</v>
      </c>
      <c r="K2008" s="0" t="n">
        <f aca="false">MIN(IF(C2008=1,F2008-H2008,F2008),Assumptions!$C$13,MAX(0,($B$5-P2007)/$B$6))</f>
        <v>24.8551345</v>
      </c>
      <c r="L2008" s="0" t="n">
        <f aca="false">IF(C2008=1,0,MIN(F2008-K2008,Assumptions!$C$15,MAX(0,$B$10-O2007-M2008)))</f>
        <v>0</v>
      </c>
      <c r="M2008" s="0" t="n">
        <f aca="false">'Profiles 8760'!H1997</f>
        <v>225600</v>
      </c>
      <c r="N2008" s="0" t="n">
        <f aca="false">J2008+L2008</f>
        <v>0</v>
      </c>
      <c r="O2008" s="0" t="n">
        <f aca="false">O2007+N2008</f>
        <v>173291.762847898</v>
      </c>
      <c r="P2008" s="0" t="n">
        <f aca="false">MIN($B$5,P2007+K2008*$B$6-I2008)</f>
        <v>358.54354130364</v>
      </c>
      <c r="Q2008" s="0" t="n">
        <f aca="false">MAX(0,F2008-H2008-K2008-L2008)</f>
        <v>0</v>
      </c>
    </row>
    <row r="2009" customFormat="false" ht="15" hidden="false" customHeight="false" outlineLevel="0" collapsed="false">
      <c r="A2009" s="0" t="n">
        <f aca="false">'Profiles 8760'!A1998</f>
        <v>1996</v>
      </c>
      <c r="B2009" s="0" t="n">
        <f aca="false">'Profiles 8760'!B1998</f>
        <v>3</v>
      </c>
      <c r="C2009" s="0" t="n">
        <f aca="false">'Profiles 8760'!E1998</f>
        <v>0</v>
      </c>
      <c r="D2009" s="0" t="n">
        <f aca="false">'Profiles 8760'!F1998</f>
        <v>0</v>
      </c>
      <c r="E2009" s="0" t="n">
        <f aca="false">'Profiles 8760'!G1998</f>
        <v>0.70173</v>
      </c>
      <c r="F2009" s="0" t="n">
        <f aca="false">D2009*Assumptions!$C$11*$B$7+E2009*Assumptions!$C$12*$B$8</f>
        <v>28.700757</v>
      </c>
      <c r="G2009" s="0" t="n">
        <f aca="false">C2009*Assumptions!$C$15</f>
        <v>0</v>
      </c>
      <c r="H2009" s="0" t="n">
        <f aca="false">MIN(F2009,G2009)</f>
        <v>0</v>
      </c>
      <c r="I2009" s="0" t="n">
        <f aca="false">IF(C2009=1,MIN(G2009-H2009,Assumptions!$C$13,P2008),0)</f>
        <v>0</v>
      </c>
      <c r="J2009" s="0" t="n">
        <f aca="false">H2009+I2009</f>
        <v>0</v>
      </c>
      <c r="K2009" s="0" t="n">
        <f aca="false">MIN(IF(C2009=1,F2009-H2009,F2009),Assumptions!$C$13,MAX(0,($B$5-P2008)/$B$6))</f>
        <v>28.700757</v>
      </c>
      <c r="L2009" s="0" t="n">
        <f aca="false">IF(C2009=1,0,MIN(F2009-K2009,Assumptions!$C$15,MAX(0,$B$10-O2008-M2009)))</f>
        <v>0</v>
      </c>
      <c r="M2009" s="0" t="n">
        <f aca="false">'Profiles 8760'!H1998</f>
        <v>225600</v>
      </c>
      <c r="N2009" s="0" t="n">
        <f aca="false">J2009+L2009</f>
        <v>0</v>
      </c>
      <c r="O2009" s="0" t="n">
        <f aca="false">O2008+N2009</f>
        <v>173291.762847898</v>
      </c>
      <c r="P2009" s="0" t="n">
        <f aca="false">MIN($B$5,P2008+K2009*$B$6-I2009)</f>
        <v>383.42135747124</v>
      </c>
      <c r="Q2009" s="0" t="n">
        <f aca="false">MAX(0,F2009-H2009-K2009-L2009)</f>
        <v>0</v>
      </c>
    </row>
    <row r="2010" customFormat="false" ht="15" hidden="false" customHeight="false" outlineLevel="0" collapsed="false">
      <c r="A2010" s="0" t="n">
        <f aca="false">'Profiles 8760'!A1999</f>
        <v>1997</v>
      </c>
      <c r="B2010" s="0" t="n">
        <f aca="false">'Profiles 8760'!B1999</f>
        <v>3</v>
      </c>
      <c r="C2010" s="0" t="n">
        <f aca="false">'Profiles 8760'!E1999</f>
        <v>0</v>
      </c>
      <c r="D2010" s="0" t="n">
        <f aca="false">'Profiles 8760'!F1999</f>
        <v>0</v>
      </c>
      <c r="E2010" s="0" t="n">
        <f aca="false">'Profiles 8760'!G1999</f>
        <v>0.370326</v>
      </c>
      <c r="F2010" s="0" t="n">
        <f aca="false">D2010*Assumptions!$C$11*$B$7+E2010*Assumptions!$C$12*$B$8</f>
        <v>15.1463334</v>
      </c>
      <c r="G2010" s="0" t="n">
        <f aca="false">C2010*Assumptions!$C$15</f>
        <v>0</v>
      </c>
      <c r="H2010" s="0" t="n">
        <f aca="false">MIN(F2010,G2010)</f>
        <v>0</v>
      </c>
      <c r="I2010" s="0" t="n">
        <f aca="false">IF(C2010=1,MIN(G2010-H2010,Assumptions!$C$13,P2009),0)</f>
        <v>0</v>
      </c>
      <c r="J2010" s="0" t="n">
        <f aca="false">H2010+I2010</f>
        <v>0</v>
      </c>
      <c r="K2010" s="0" t="n">
        <f aca="false">MIN(IF(C2010=1,F2010-H2010,F2010),Assumptions!$C$13,MAX(0,($B$5-P2009)/$B$6))</f>
        <v>15.1463334</v>
      </c>
      <c r="L2010" s="0" t="n">
        <f aca="false">IF(C2010=1,0,MIN(F2010-K2010,Assumptions!$C$15,MAX(0,$B$10-O2009-M2010)))</f>
        <v>0</v>
      </c>
      <c r="M2010" s="0" t="n">
        <f aca="false">'Profiles 8760'!H1999</f>
        <v>225600</v>
      </c>
      <c r="N2010" s="0" t="n">
        <f aca="false">J2010+L2010</f>
        <v>0</v>
      </c>
      <c r="O2010" s="0" t="n">
        <f aca="false">O2009+N2010</f>
        <v>173291.762847898</v>
      </c>
      <c r="P2010" s="0" t="n">
        <f aca="false">MIN($B$5,P2009+K2010*$B$6-I2010)</f>
        <v>396.55019926236</v>
      </c>
      <c r="Q2010" s="0" t="n">
        <f aca="false">MAX(0,F2010-H2010-K2010-L2010)</f>
        <v>0</v>
      </c>
    </row>
    <row r="2011" customFormat="false" ht="15" hidden="false" customHeight="false" outlineLevel="0" collapsed="false">
      <c r="A2011" s="0" t="n">
        <f aca="false">'Profiles 8760'!A2000</f>
        <v>1998</v>
      </c>
      <c r="B2011" s="0" t="n">
        <f aca="false">'Profiles 8760'!B2000</f>
        <v>3</v>
      </c>
      <c r="C2011" s="0" t="n">
        <f aca="false">'Profiles 8760'!E2000</f>
        <v>0</v>
      </c>
      <c r="D2011" s="0" t="n">
        <f aca="false">'Profiles 8760'!F2000</f>
        <v>0</v>
      </c>
      <c r="E2011" s="0" t="n">
        <f aca="false">'Profiles 8760'!G2000</f>
        <v>0.406243</v>
      </c>
      <c r="F2011" s="0" t="n">
        <f aca="false">D2011*Assumptions!$C$11*$B$7+E2011*Assumptions!$C$12*$B$8</f>
        <v>16.6153387</v>
      </c>
      <c r="G2011" s="0" t="n">
        <f aca="false">C2011*Assumptions!$C$15</f>
        <v>0</v>
      </c>
      <c r="H2011" s="0" t="n">
        <f aca="false">MIN(F2011,G2011)</f>
        <v>0</v>
      </c>
      <c r="I2011" s="0" t="n">
        <f aca="false">IF(C2011=1,MIN(G2011-H2011,Assumptions!$C$13,P2010),0)</f>
        <v>0</v>
      </c>
      <c r="J2011" s="0" t="n">
        <f aca="false">H2011+I2011</f>
        <v>0</v>
      </c>
      <c r="K2011" s="0" t="n">
        <f aca="false">MIN(IF(C2011=1,F2011-H2011,F2011),Assumptions!$C$13,MAX(0,($B$5-P2010)/$B$6))</f>
        <v>16.6153387</v>
      </c>
      <c r="L2011" s="0" t="n">
        <f aca="false">IF(C2011=1,0,MIN(F2011-K2011,Assumptions!$C$15,MAX(0,$B$10-O2010-M2011)))</f>
        <v>0</v>
      </c>
      <c r="M2011" s="0" t="n">
        <f aca="false">'Profiles 8760'!H2000</f>
        <v>225600</v>
      </c>
      <c r="N2011" s="0" t="n">
        <f aca="false">J2011+L2011</f>
        <v>0</v>
      </c>
      <c r="O2011" s="0" t="n">
        <f aca="false">O2010+N2011</f>
        <v>173291.762847898</v>
      </c>
      <c r="P2011" s="0" t="n">
        <f aca="false">MIN($B$5,P2010+K2011*$B$6-I2011)</f>
        <v>410.95237484752</v>
      </c>
      <c r="Q2011" s="0" t="n">
        <f aca="false">MAX(0,F2011-H2011-K2011-L2011)</f>
        <v>0</v>
      </c>
    </row>
    <row r="2012" customFormat="false" ht="15" hidden="false" customHeight="false" outlineLevel="0" collapsed="false">
      <c r="A2012" s="0" t="n">
        <f aca="false">'Profiles 8760'!A2001</f>
        <v>1999</v>
      </c>
      <c r="B2012" s="0" t="n">
        <f aca="false">'Profiles 8760'!B2001</f>
        <v>3</v>
      </c>
      <c r="C2012" s="0" t="n">
        <f aca="false">'Profiles 8760'!E2001</f>
        <v>0</v>
      </c>
      <c r="D2012" s="0" t="n">
        <f aca="false">'Profiles 8760'!F2001</f>
        <v>0</v>
      </c>
      <c r="E2012" s="0" t="n">
        <f aca="false">'Profiles 8760'!G2001</f>
        <v>0.66215</v>
      </c>
      <c r="F2012" s="0" t="n">
        <f aca="false">D2012*Assumptions!$C$11*$B$7+E2012*Assumptions!$C$12*$B$8</f>
        <v>27.081935</v>
      </c>
      <c r="G2012" s="0" t="n">
        <f aca="false">C2012*Assumptions!$C$15</f>
        <v>0</v>
      </c>
      <c r="H2012" s="0" t="n">
        <f aca="false">MIN(F2012,G2012)</f>
        <v>0</v>
      </c>
      <c r="I2012" s="0" t="n">
        <f aca="false">IF(C2012=1,MIN(G2012-H2012,Assumptions!$C$13,P2011),0)</f>
        <v>0</v>
      </c>
      <c r="J2012" s="0" t="n">
        <f aca="false">H2012+I2012</f>
        <v>0</v>
      </c>
      <c r="K2012" s="0" t="n">
        <f aca="false">MIN(IF(C2012=1,F2012-H2012,F2012),Assumptions!$C$13,MAX(0,($B$5-P2011)/$B$6))</f>
        <v>27.081935</v>
      </c>
      <c r="L2012" s="0" t="n">
        <f aca="false">IF(C2012=1,0,MIN(F2012-K2012,Assumptions!$C$15,MAX(0,$B$10-O2011-M2012)))</f>
        <v>0</v>
      </c>
      <c r="M2012" s="0" t="n">
        <f aca="false">'Profiles 8760'!H2001</f>
        <v>225600</v>
      </c>
      <c r="N2012" s="0" t="n">
        <f aca="false">J2012+L2012</f>
        <v>0</v>
      </c>
      <c r="O2012" s="0" t="n">
        <f aca="false">O2011+N2012</f>
        <v>173291.762847898</v>
      </c>
      <c r="P2012" s="0" t="n">
        <f aca="false">MIN($B$5,P2011+K2012*$B$6-I2012)</f>
        <v>434.42699610552</v>
      </c>
      <c r="Q2012" s="0" t="n">
        <f aca="false">MAX(0,F2012-H2012-K2012-L2012)</f>
        <v>0</v>
      </c>
    </row>
    <row r="2013" customFormat="false" ht="15" hidden="false" customHeight="false" outlineLevel="0" collapsed="false">
      <c r="A2013" s="0" t="n">
        <f aca="false">'Profiles 8760'!A2002</f>
        <v>2000</v>
      </c>
      <c r="B2013" s="0" t="n">
        <f aca="false">'Profiles 8760'!B2002</f>
        <v>3</v>
      </c>
      <c r="C2013" s="0" t="n">
        <f aca="false">'Profiles 8760'!E2002</f>
        <v>1</v>
      </c>
      <c r="D2013" s="0" t="n">
        <f aca="false">'Profiles 8760'!F2002</f>
        <v>0.230039</v>
      </c>
      <c r="E2013" s="0" t="n">
        <f aca="false">'Profiles 8760'!G2002</f>
        <v>0.44523</v>
      </c>
      <c r="F2013" s="0" t="n">
        <f aca="false">D2013*Assumptions!$C$11*$B$7+E2013*Assumptions!$C$12*$B$8</f>
        <v>84.6451702</v>
      </c>
      <c r="G2013" s="0" t="n">
        <f aca="false">C2013*Assumptions!$C$15</f>
        <v>200</v>
      </c>
      <c r="H2013" s="0" t="n">
        <f aca="false">MIN(F2013,G2013)</f>
        <v>84.6451702</v>
      </c>
      <c r="I2013" s="0" t="n">
        <f aca="false">IF(C2013=1,MIN(G2013-H2013,Assumptions!$C$13,P2012),0)</f>
        <v>115.3548298</v>
      </c>
      <c r="J2013" s="0" t="n">
        <f aca="false">H2013+I2013</f>
        <v>200</v>
      </c>
      <c r="K2013" s="0" t="n">
        <f aca="false">MIN(IF(C2013=1,F2013-H2013,F2013),Assumptions!$C$13,MAX(0,($B$5-P2012)/$B$6))</f>
        <v>0</v>
      </c>
      <c r="L2013" s="0" t="n">
        <f aca="false">IF(C2013=1,0,MIN(F2013-K2013,Assumptions!$C$15,MAX(0,$B$10-O2012-M2013)))</f>
        <v>0</v>
      </c>
      <c r="M2013" s="0" t="n">
        <f aca="false">'Profiles 8760'!H2002</f>
        <v>225400</v>
      </c>
      <c r="N2013" s="0" t="n">
        <f aca="false">J2013+L2013</f>
        <v>200</v>
      </c>
      <c r="O2013" s="0" t="n">
        <f aca="false">O2012+N2013</f>
        <v>173491.762847898</v>
      </c>
      <c r="P2013" s="0" t="n">
        <f aca="false">MIN($B$5,P2012+K2013*$B$6-I2013)</f>
        <v>319.07216630552</v>
      </c>
      <c r="Q2013" s="0" t="n">
        <f aca="false">MAX(0,F2013-H2013-K2013-L2013)</f>
        <v>0</v>
      </c>
    </row>
    <row r="2014" customFormat="false" ht="15" hidden="false" customHeight="false" outlineLevel="0" collapsed="false">
      <c r="A2014" s="0" t="n">
        <f aca="false">'Profiles 8760'!A2003</f>
        <v>2001</v>
      </c>
      <c r="B2014" s="0" t="n">
        <f aca="false">'Profiles 8760'!B2003</f>
        <v>3</v>
      </c>
      <c r="C2014" s="0" t="n">
        <f aca="false">'Profiles 8760'!E2003</f>
        <v>1</v>
      </c>
      <c r="D2014" s="0" t="n">
        <f aca="false">'Profiles 8760'!F2003</f>
        <v>0.559586</v>
      </c>
      <c r="E2014" s="0" t="n">
        <f aca="false">'Profiles 8760'!G2003</f>
        <v>0.387832</v>
      </c>
      <c r="F2014" s="0" t="n">
        <f aca="false">D2014*Assumptions!$C$11*$B$7+E2014*Assumptions!$C$12*$B$8</f>
        <v>177.4707656</v>
      </c>
      <c r="G2014" s="0" t="n">
        <f aca="false">C2014*Assumptions!$C$15</f>
        <v>200</v>
      </c>
      <c r="H2014" s="0" t="n">
        <f aca="false">MIN(F2014,G2014)</f>
        <v>177.4707656</v>
      </c>
      <c r="I2014" s="0" t="n">
        <f aca="false">IF(C2014=1,MIN(G2014-H2014,Assumptions!$C$13,P2013),0)</f>
        <v>22.5292344</v>
      </c>
      <c r="J2014" s="0" t="n">
        <f aca="false">H2014+I2014</f>
        <v>200</v>
      </c>
      <c r="K2014" s="0" t="n">
        <f aca="false">MIN(IF(C2014=1,F2014-H2014,F2014),Assumptions!$C$13,MAX(0,($B$5-P2013)/$B$6))</f>
        <v>0</v>
      </c>
      <c r="L2014" s="0" t="n">
        <f aca="false">IF(C2014=1,0,MIN(F2014-K2014,Assumptions!$C$15,MAX(0,$B$10-O2013-M2014)))</f>
        <v>0</v>
      </c>
      <c r="M2014" s="0" t="n">
        <f aca="false">'Profiles 8760'!H2003</f>
        <v>225200</v>
      </c>
      <c r="N2014" s="0" t="n">
        <f aca="false">J2014+L2014</f>
        <v>200</v>
      </c>
      <c r="O2014" s="0" t="n">
        <f aca="false">O2013+N2014</f>
        <v>173691.762847898</v>
      </c>
      <c r="P2014" s="0" t="n">
        <f aca="false">MIN($B$5,P2013+K2014*$B$6-I2014)</f>
        <v>296.54293190552</v>
      </c>
      <c r="Q2014" s="0" t="n">
        <f aca="false">MAX(0,F2014-H2014-K2014-L2014)</f>
        <v>0</v>
      </c>
    </row>
    <row r="2015" customFormat="false" ht="15" hidden="false" customHeight="false" outlineLevel="0" collapsed="false">
      <c r="A2015" s="0" t="n">
        <f aca="false">'Profiles 8760'!A2004</f>
        <v>2002</v>
      </c>
      <c r="B2015" s="0" t="n">
        <f aca="false">'Profiles 8760'!B2004</f>
        <v>3</v>
      </c>
      <c r="C2015" s="0" t="n">
        <f aca="false">'Profiles 8760'!E2004</f>
        <v>0</v>
      </c>
      <c r="D2015" s="0" t="n">
        <f aca="false">'Profiles 8760'!F2004</f>
        <v>0.893433</v>
      </c>
      <c r="E2015" s="0" t="n">
        <f aca="false">'Profiles 8760'!G2004</f>
        <v>0.413399</v>
      </c>
      <c r="F2015" s="0" t="n">
        <f aca="false">D2015*Assumptions!$C$11*$B$7+E2015*Assumptions!$C$12*$B$8</f>
        <v>274.9314695</v>
      </c>
      <c r="G2015" s="0" t="n">
        <f aca="false">C2015*Assumptions!$C$15</f>
        <v>0</v>
      </c>
      <c r="H2015" s="0" t="n">
        <f aca="false">MIN(F2015,G2015)</f>
        <v>0</v>
      </c>
      <c r="I2015" s="0" t="n">
        <f aca="false">IF(C2015=1,MIN(G2015-H2015,Assumptions!$C$13,P2014),0)</f>
        <v>0</v>
      </c>
      <c r="J2015" s="0" t="n">
        <f aca="false">H2015+I2015</f>
        <v>0</v>
      </c>
      <c r="K2015" s="0" t="n">
        <f aca="false">MIN(IF(C2015=1,F2015-H2015,F2015),Assumptions!$C$13,MAX(0,($B$5-P2014)/$B$6))</f>
        <v>180</v>
      </c>
      <c r="L2015" s="0" t="n">
        <f aca="false">IF(C2015=1,0,MIN(F2015-K2015,Assumptions!$C$15,MAX(0,$B$10-O2014-M2015)))</f>
        <v>94.9314695</v>
      </c>
      <c r="M2015" s="0" t="n">
        <f aca="false">'Profiles 8760'!H2004</f>
        <v>225200</v>
      </c>
      <c r="N2015" s="0" t="n">
        <f aca="false">J2015+L2015</f>
        <v>94.9314695</v>
      </c>
      <c r="O2015" s="0" t="n">
        <f aca="false">O2014+N2015</f>
        <v>173786.694317398</v>
      </c>
      <c r="P2015" s="0" t="n">
        <f aca="false">MIN($B$5,P2014+K2015*$B$6-I2015)</f>
        <v>452.56693190552</v>
      </c>
      <c r="Q2015" s="0" t="n">
        <f aca="false">MAX(0,F2015-H2015-K2015-L2015)</f>
        <v>0</v>
      </c>
    </row>
    <row r="2016" customFormat="false" ht="15" hidden="false" customHeight="false" outlineLevel="0" collapsed="false">
      <c r="A2016" s="0" t="n">
        <f aca="false">'Profiles 8760'!A2005</f>
        <v>2003</v>
      </c>
      <c r="B2016" s="0" t="n">
        <f aca="false">'Profiles 8760'!B2005</f>
        <v>3</v>
      </c>
      <c r="C2016" s="0" t="n">
        <f aca="false">'Profiles 8760'!E2005</f>
        <v>0</v>
      </c>
      <c r="D2016" s="0" t="n">
        <f aca="false">'Profiles 8760'!F2005</f>
        <v>1</v>
      </c>
      <c r="E2016" s="0" t="n">
        <f aca="false">'Profiles 8760'!G2005</f>
        <v>0.36276</v>
      </c>
      <c r="F2016" s="0" t="n">
        <f aca="false">D2016*Assumptions!$C$11*$B$7+E2016*Assumptions!$C$12*$B$8</f>
        <v>303.636884</v>
      </c>
      <c r="G2016" s="0" t="n">
        <f aca="false">C2016*Assumptions!$C$15</f>
        <v>0</v>
      </c>
      <c r="H2016" s="0" t="n">
        <f aca="false">MIN(F2016,G2016)</f>
        <v>0</v>
      </c>
      <c r="I2016" s="0" t="n">
        <f aca="false">IF(C2016=1,MIN(G2016-H2016,Assumptions!$C$13,P2015),0)</f>
        <v>0</v>
      </c>
      <c r="J2016" s="0" t="n">
        <f aca="false">H2016+I2016</f>
        <v>0</v>
      </c>
      <c r="K2016" s="0" t="n">
        <f aca="false">MIN(IF(C2016=1,F2016-H2016,F2016),Assumptions!$C$13,MAX(0,($B$5-P2015)/$B$6))</f>
        <v>67.1932026932164</v>
      </c>
      <c r="L2016" s="0" t="n">
        <f aca="false">IF(C2016=1,0,MIN(F2016-K2016,Assumptions!$C$15,MAX(0,$B$10-O2015-M2016)))</f>
        <v>200</v>
      </c>
      <c r="M2016" s="0" t="n">
        <f aca="false">'Profiles 8760'!H2005</f>
        <v>225200</v>
      </c>
      <c r="N2016" s="0" t="n">
        <f aca="false">J2016+L2016</f>
        <v>200</v>
      </c>
      <c r="O2016" s="0" t="n">
        <f aca="false">O2015+N2016</f>
        <v>173986.694317398</v>
      </c>
      <c r="P2016" s="0" t="n">
        <f aca="false">MIN($B$5,P2015+K2016*$B$6-I2016)</f>
        <v>510.81</v>
      </c>
      <c r="Q2016" s="0" t="n">
        <f aca="false">MAX(0,F2016-H2016-K2016-L2016)</f>
        <v>36.4436813067836</v>
      </c>
    </row>
    <row r="2017" customFormat="false" ht="15" hidden="false" customHeight="false" outlineLevel="0" collapsed="false">
      <c r="A2017" s="0" t="n">
        <f aca="false">'Profiles 8760'!A2006</f>
        <v>2004</v>
      </c>
      <c r="B2017" s="0" t="n">
        <f aca="false">'Profiles 8760'!B2006</f>
        <v>3</v>
      </c>
      <c r="C2017" s="0" t="n">
        <f aca="false">'Profiles 8760'!E2006</f>
        <v>0</v>
      </c>
      <c r="D2017" s="0" t="n">
        <f aca="false">'Profiles 8760'!F2006</f>
        <v>1</v>
      </c>
      <c r="E2017" s="0" t="n">
        <f aca="false">'Profiles 8760'!G2006</f>
        <v>0.377188</v>
      </c>
      <c r="F2017" s="0" t="n">
        <f aca="false">D2017*Assumptions!$C$11*$B$7+E2017*Assumptions!$C$12*$B$8</f>
        <v>304.2269892</v>
      </c>
      <c r="G2017" s="0" t="n">
        <f aca="false">C2017*Assumptions!$C$15</f>
        <v>0</v>
      </c>
      <c r="H2017" s="0" t="n">
        <f aca="false">MIN(F2017,G2017)</f>
        <v>0</v>
      </c>
      <c r="I2017" s="0" t="n">
        <f aca="false">IF(C2017=1,MIN(G2017-H2017,Assumptions!$C$13,P2016),0)</f>
        <v>0</v>
      </c>
      <c r="J2017" s="0" t="n">
        <f aca="false">H2017+I2017</f>
        <v>0</v>
      </c>
      <c r="K2017" s="0" t="n">
        <f aca="false">MIN(IF(C2017=1,F2017-H2017,F2017),Assumptions!$C$13,MAX(0,($B$5-P2016)/$B$6))</f>
        <v>0</v>
      </c>
      <c r="L2017" s="0" t="n">
        <f aca="false">IF(C2017=1,0,MIN(F2017-K2017,Assumptions!$C$15,MAX(0,$B$10-O2016-M2017)))</f>
        <v>200</v>
      </c>
      <c r="M2017" s="0" t="n">
        <f aca="false">'Profiles 8760'!H2006</f>
        <v>225200</v>
      </c>
      <c r="N2017" s="0" t="n">
        <f aca="false">J2017+L2017</f>
        <v>200</v>
      </c>
      <c r="O2017" s="0" t="n">
        <f aca="false">O2016+N2017</f>
        <v>174186.694317398</v>
      </c>
      <c r="P2017" s="0" t="n">
        <f aca="false">MIN($B$5,P2016+K2017*$B$6-I2017)</f>
        <v>510.81</v>
      </c>
      <c r="Q2017" s="0" t="n">
        <f aca="false">MAX(0,F2017-H2017-K2017-L2017)</f>
        <v>104.2269892</v>
      </c>
    </row>
    <row r="2018" customFormat="false" ht="15" hidden="false" customHeight="false" outlineLevel="0" collapsed="false">
      <c r="A2018" s="0" t="n">
        <f aca="false">'Profiles 8760'!A2007</f>
        <v>2005</v>
      </c>
      <c r="B2018" s="0" t="n">
        <f aca="false">'Profiles 8760'!B2007</f>
        <v>3</v>
      </c>
      <c r="C2018" s="0" t="n">
        <f aca="false">'Profiles 8760'!E2007</f>
        <v>0</v>
      </c>
      <c r="D2018" s="0" t="n">
        <f aca="false">'Profiles 8760'!F2007</f>
        <v>1</v>
      </c>
      <c r="E2018" s="0" t="n">
        <f aca="false">'Profiles 8760'!G2007</f>
        <v>0.329853</v>
      </c>
      <c r="F2018" s="0" t="n">
        <f aca="false">D2018*Assumptions!$C$11*$B$7+E2018*Assumptions!$C$12*$B$8</f>
        <v>302.2909877</v>
      </c>
      <c r="G2018" s="0" t="n">
        <f aca="false">C2018*Assumptions!$C$15</f>
        <v>0</v>
      </c>
      <c r="H2018" s="0" t="n">
        <f aca="false">MIN(F2018,G2018)</f>
        <v>0</v>
      </c>
      <c r="I2018" s="0" t="n">
        <f aca="false">IF(C2018=1,MIN(G2018-H2018,Assumptions!$C$13,P2017),0)</f>
        <v>0</v>
      </c>
      <c r="J2018" s="0" t="n">
        <f aca="false">H2018+I2018</f>
        <v>0</v>
      </c>
      <c r="K2018" s="0" t="n">
        <f aca="false">MIN(IF(C2018=1,F2018-H2018,F2018),Assumptions!$C$13,MAX(0,($B$5-P2017)/$B$6))</f>
        <v>0</v>
      </c>
      <c r="L2018" s="0" t="n">
        <f aca="false">IF(C2018=1,0,MIN(F2018-K2018,Assumptions!$C$15,MAX(0,$B$10-O2017-M2018)))</f>
        <v>200</v>
      </c>
      <c r="M2018" s="0" t="n">
        <f aca="false">'Profiles 8760'!H2007</f>
        <v>225200</v>
      </c>
      <c r="N2018" s="0" t="n">
        <f aca="false">J2018+L2018</f>
        <v>200</v>
      </c>
      <c r="O2018" s="0" t="n">
        <f aca="false">O2017+N2018</f>
        <v>174386.694317398</v>
      </c>
      <c r="P2018" s="0" t="n">
        <f aca="false">MIN($B$5,P2017+K2018*$B$6-I2018)</f>
        <v>510.81</v>
      </c>
      <c r="Q2018" s="0" t="n">
        <f aca="false">MAX(0,F2018-H2018-K2018-L2018)</f>
        <v>102.2909877</v>
      </c>
    </row>
    <row r="2019" customFormat="false" ht="15" hidden="false" customHeight="false" outlineLevel="0" collapsed="false">
      <c r="A2019" s="0" t="n">
        <f aca="false">'Profiles 8760'!A2008</f>
        <v>2006</v>
      </c>
      <c r="B2019" s="0" t="n">
        <f aca="false">'Profiles 8760'!B2008</f>
        <v>3</v>
      </c>
      <c r="C2019" s="0" t="n">
        <f aca="false">'Profiles 8760'!E2008</f>
        <v>0</v>
      </c>
      <c r="D2019" s="0" t="n">
        <f aca="false">'Profiles 8760'!F2008</f>
        <v>1</v>
      </c>
      <c r="E2019" s="0" t="n">
        <f aca="false">'Profiles 8760'!G2008</f>
        <v>0.330394</v>
      </c>
      <c r="F2019" s="0" t="n">
        <f aca="false">D2019*Assumptions!$C$11*$B$7+E2019*Assumptions!$C$12*$B$8</f>
        <v>302.3131146</v>
      </c>
      <c r="G2019" s="0" t="n">
        <f aca="false">C2019*Assumptions!$C$15</f>
        <v>0</v>
      </c>
      <c r="H2019" s="0" t="n">
        <f aca="false">MIN(F2019,G2019)</f>
        <v>0</v>
      </c>
      <c r="I2019" s="0" t="n">
        <f aca="false">IF(C2019=1,MIN(G2019-H2019,Assumptions!$C$13,P2018),0)</f>
        <v>0</v>
      </c>
      <c r="J2019" s="0" t="n">
        <f aca="false">H2019+I2019</f>
        <v>0</v>
      </c>
      <c r="K2019" s="0" t="n">
        <f aca="false">MIN(IF(C2019=1,F2019-H2019,F2019),Assumptions!$C$13,MAX(0,($B$5-P2018)/$B$6))</f>
        <v>0</v>
      </c>
      <c r="L2019" s="0" t="n">
        <f aca="false">IF(C2019=1,0,MIN(F2019-K2019,Assumptions!$C$15,MAX(0,$B$10-O2018-M2019)))</f>
        <v>200</v>
      </c>
      <c r="M2019" s="0" t="n">
        <f aca="false">'Profiles 8760'!H2008</f>
        <v>225200</v>
      </c>
      <c r="N2019" s="0" t="n">
        <f aca="false">J2019+L2019</f>
        <v>200</v>
      </c>
      <c r="O2019" s="0" t="n">
        <f aca="false">O2018+N2019</f>
        <v>174586.694317398</v>
      </c>
      <c r="P2019" s="0" t="n">
        <f aca="false">MIN($B$5,P2018+K2019*$B$6-I2019)</f>
        <v>510.81</v>
      </c>
      <c r="Q2019" s="0" t="n">
        <f aca="false">MAX(0,F2019-H2019-K2019-L2019)</f>
        <v>102.3131146</v>
      </c>
    </row>
    <row r="2020" customFormat="false" ht="15" hidden="false" customHeight="false" outlineLevel="0" collapsed="false">
      <c r="A2020" s="0" t="n">
        <f aca="false">'Profiles 8760'!A2009</f>
        <v>2007</v>
      </c>
      <c r="B2020" s="0" t="n">
        <f aca="false">'Profiles 8760'!B2009</f>
        <v>3</v>
      </c>
      <c r="C2020" s="0" t="n">
        <f aca="false">'Profiles 8760'!E2009</f>
        <v>0</v>
      </c>
      <c r="D2020" s="0" t="n">
        <f aca="false">'Profiles 8760'!F2009</f>
        <v>1</v>
      </c>
      <c r="E2020" s="0" t="n">
        <f aca="false">'Profiles 8760'!G2009</f>
        <v>0.438224</v>
      </c>
      <c r="F2020" s="0" t="n">
        <f aca="false">D2020*Assumptions!$C$11*$B$7+E2020*Assumptions!$C$12*$B$8</f>
        <v>306.7233616</v>
      </c>
      <c r="G2020" s="0" t="n">
        <f aca="false">C2020*Assumptions!$C$15</f>
        <v>0</v>
      </c>
      <c r="H2020" s="0" t="n">
        <f aca="false">MIN(F2020,G2020)</f>
        <v>0</v>
      </c>
      <c r="I2020" s="0" t="n">
        <f aca="false">IF(C2020=1,MIN(G2020-H2020,Assumptions!$C$13,P2019),0)</f>
        <v>0</v>
      </c>
      <c r="J2020" s="0" t="n">
        <f aca="false">H2020+I2020</f>
        <v>0</v>
      </c>
      <c r="K2020" s="0" t="n">
        <f aca="false">MIN(IF(C2020=1,F2020-H2020,F2020),Assumptions!$C$13,MAX(0,($B$5-P2019)/$B$6))</f>
        <v>0</v>
      </c>
      <c r="L2020" s="0" t="n">
        <f aca="false">IF(C2020=1,0,MIN(F2020-K2020,Assumptions!$C$15,MAX(0,$B$10-O2019-M2020)))</f>
        <v>200</v>
      </c>
      <c r="M2020" s="0" t="n">
        <f aca="false">'Profiles 8760'!H2009</f>
        <v>225200</v>
      </c>
      <c r="N2020" s="0" t="n">
        <f aca="false">J2020+L2020</f>
        <v>200</v>
      </c>
      <c r="O2020" s="0" t="n">
        <f aca="false">O2019+N2020</f>
        <v>174786.694317398</v>
      </c>
      <c r="P2020" s="0" t="n">
        <f aca="false">MIN($B$5,P2019+K2020*$B$6-I2020)</f>
        <v>510.81</v>
      </c>
      <c r="Q2020" s="0" t="n">
        <f aca="false">MAX(0,F2020-H2020-K2020-L2020)</f>
        <v>106.7233616</v>
      </c>
    </row>
    <row r="2021" customFormat="false" ht="15" hidden="false" customHeight="false" outlineLevel="0" collapsed="false">
      <c r="A2021" s="0" t="n">
        <f aca="false">'Profiles 8760'!A2010</f>
        <v>2008</v>
      </c>
      <c r="B2021" s="0" t="n">
        <f aca="false">'Profiles 8760'!B2010</f>
        <v>3</v>
      </c>
      <c r="C2021" s="0" t="n">
        <f aca="false">'Profiles 8760'!E2010</f>
        <v>0</v>
      </c>
      <c r="D2021" s="0" t="n">
        <f aca="false">'Profiles 8760'!F2010</f>
        <v>0.893433</v>
      </c>
      <c r="E2021" s="0" t="n">
        <f aca="false">'Profiles 8760'!G2010</f>
        <v>0.362971</v>
      </c>
      <c r="F2021" s="0" t="n">
        <f aca="false">D2021*Assumptions!$C$11*$B$7+E2021*Assumptions!$C$12*$B$8</f>
        <v>272.8689643</v>
      </c>
      <c r="G2021" s="0" t="n">
        <f aca="false">C2021*Assumptions!$C$15</f>
        <v>0</v>
      </c>
      <c r="H2021" s="0" t="n">
        <f aca="false">MIN(F2021,G2021)</f>
        <v>0</v>
      </c>
      <c r="I2021" s="0" t="n">
        <f aca="false">IF(C2021=1,MIN(G2021-H2021,Assumptions!$C$13,P2020),0)</f>
        <v>0</v>
      </c>
      <c r="J2021" s="0" t="n">
        <f aca="false">H2021+I2021</f>
        <v>0</v>
      </c>
      <c r="K2021" s="0" t="n">
        <f aca="false">MIN(IF(C2021=1,F2021-H2021,F2021),Assumptions!$C$13,MAX(0,($B$5-P2020)/$B$6))</f>
        <v>0</v>
      </c>
      <c r="L2021" s="0" t="n">
        <f aca="false">IF(C2021=1,0,MIN(F2021-K2021,Assumptions!$C$15,MAX(0,$B$10-O2020-M2021)))</f>
        <v>200</v>
      </c>
      <c r="M2021" s="0" t="n">
        <f aca="false">'Profiles 8760'!H2010</f>
        <v>225200</v>
      </c>
      <c r="N2021" s="0" t="n">
        <f aca="false">J2021+L2021</f>
        <v>200</v>
      </c>
      <c r="O2021" s="0" t="n">
        <f aca="false">O2020+N2021</f>
        <v>174986.694317398</v>
      </c>
      <c r="P2021" s="0" t="n">
        <f aca="false">MIN($B$5,P2020+K2021*$B$6-I2021)</f>
        <v>510.81</v>
      </c>
      <c r="Q2021" s="0" t="n">
        <f aca="false">MAX(0,F2021-H2021-K2021-L2021)</f>
        <v>72.8689643</v>
      </c>
    </row>
    <row r="2022" customFormat="false" ht="15" hidden="false" customHeight="false" outlineLevel="0" collapsed="false">
      <c r="A2022" s="0" t="n">
        <f aca="false">'Profiles 8760'!A2011</f>
        <v>2009</v>
      </c>
      <c r="B2022" s="0" t="n">
        <f aca="false">'Profiles 8760'!B2011</f>
        <v>3</v>
      </c>
      <c r="C2022" s="0" t="n">
        <f aca="false">'Profiles 8760'!E2011</f>
        <v>0</v>
      </c>
      <c r="D2022" s="0" t="n">
        <f aca="false">'Profiles 8760'!F2011</f>
        <v>0.559586</v>
      </c>
      <c r="E2022" s="0" t="n">
        <f aca="false">'Profiles 8760'!G2011</f>
        <v>0.324059</v>
      </c>
      <c r="F2022" s="0" t="n">
        <f aca="false">D2022*Assumptions!$C$11*$B$7+E2022*Assumptions!$C$12*$B$8</f>
        <v>174.8624499</v>
      </c>
      <c r="G2022" s="0" t="n">
        <f aca="false">C2022*Assumptions!$C$15</f>
        <v>0</v>
      </c>
      <c r="H2022" s="0" t="n">
        <f aca="false">MIN(F2022,G2022)</f>
        <v>0</v>
      </c>
      <c r="I2022" s="0" t="n">
        <f aca="false">IF(C2022=1,MIN(G2022-H2022,Assumptions!$C$13,P2021),0)</f>
        <v>0</v>
      </c>
      <c r="J2022" s="0" t="n">
        <f aca="false">H2022+I2022</f>
        <v>0</v>
      </c>
      <c r="K2022" s="0" t="n">
        <f aca="false">MIN(IF(C2022=1,F2022-H2022,F2022),Assumptions!$C$13,MAX(0,($B$5-P2021)/$B$6))</f>
        <v>0</v>
      </c>
      <c r="L2022" s="0" t="n">
        <f aca="false">IF(C2022=1,0,MIN(F2022-K2022,Assumptions!$C$15,MAX(0,$B$10-O2021-M2022)))</f>
        <v>174.8624499</v>
      </c>
      <c r="M2022" s="0" t="n">
        <f aca="false">'Profiles 8760'!H2011</f>
        <v>225200</v>
      </c>
      <c r="N2022" s="0" t="n">
        <f aca="false">J2022+L2022</f>
        <v>174.8624499</v>
      </c>
      <c r="O2022" s="0" t="n">
        <f aca="false">O2021+N2022</f>
        <v>175161.556767298</v>
      </c>
      <c r="P2022" s="0" t="n">
        <f aca="false">MIN($B$5,P2021+K2022*$B$6-I2022)</f>
        <v>510.81</v>
      </c>
      <c r="Q2022" s="0" t="n">
        <f aca="false">MAX(0,F2022-H2022-K2022-L2022)</f>
        <v>0</v>
      </c>
    </row>
    <row r="2023" customFormat="false" ht="15" hidden="false" customHeight="false" outlineLevel="0" collapsed="false">
      <c r="A2023" s="0" t="n">
        <f aca="false">'Profiles 8760'!A2012</f>
        <v>2010</v>
      </c>
      <c r="B2023" s="0" t="n">
        <f aca="false">'Profiles 8760'!B2012</f>
        <v>3</v>
      </c>
      <c r="C2023" s="0" t="n">
        <f aca="false">'Profiles 8760'!E2012</f>
        <v>0</v>
      </c>
      <c r="D2023" s="0" t="n">
        <f aca="false">'Profiles 8760'!F2012</f>
        <v>0.230039</v>
      </c>
      <c r="E2023" s="0" t="n">
        <f aca="false">'Profiles 8760'!G2012</f>
        <v>0.38521</v>
      </c>
      <c r="F2023" s="0" t="n">
        <f aca="false">D2023*Assumptions!$C$11*$B$7+E2023*Assumptions!$C$12*$B$8</f>
        <v>82.1903522</v>
      </c>
      <c r="G2023" s="0" t="n">
        <f aca="false">C2023*Assumptions!$C$15</f>
        <v>0</v>
      </c>
      <c r="H2023" s="0" t="n">
        <f aca="false">MIN(F2023,G2023)</f>
        <v>0</v>
      </c>
      <c r="I2023" s="0" t="n">
        <f aca="false">IF(C2023=1,MIN(G2023-H2023,Assumptions!$C$13,P2022),0)</f>
        <v>0</v>
      </c>
      <c r="J2023" s="0" t="n">
        <f aca="false">H2023+I2023</f>
        <v>0</v>
      </c>
      <c r="K2023" s="0" t="n">
        <f aca="false">MIN(IF(C2023=1,F2023-H2023,F2023),Assumptions!$C$13,MAX(0,($B$5-P2022)/$B$6))</f>
        <v>0</v>
      </c>
      <c r="L2023" s="0" t="n">
        <f aca="false">IF(C2023=1,0,MIN(F2023-K2023,Assumptions!$C$15,MAX(0,$B$10-O2022-M2023)))</f>
        <v>82.1903522</v>
      </c>
      <c r="M2023" s="0" t="n">
        <f aca="false">'Profiles 8760'!H2012</f>
        <v>225200</v>
      </c>
      <c r="N2023" s="0" t="n">
        <f aca="false">J2023+L2023</f>
        <v>82.1903522</v>
      </c>
      <c r="O2023" s="0" t="n">
        <f aca="false">O2022+N2023</f>
        <v>175243.747119498</v>
      </c>
      <c r="P2023" s="0" t="n">
        <f aca="false">MIN($B$5,P2022+K2023*$B$6-I2023)</f>
        <v>510.81</v>
      </c>
      <c r="Q2023" s="0" t="n">
        <f aca="false">MAX(0,F2023-H2023-K2023-L2023)</f>
        <v>0</v>
      </c>
    </row>
    <row r="2024" customFormat="false" ht="15" hidden="false" customHeight="false" outlineLevel="0" collapsed="false">
      <c r="A2024" s="0" t="n">
        <f aca="false">'Profiles 8760'!A2013</f>
        <v>2011</v>
      </c>
      <c r="B2024" s="0" t="n">
        <f aca="false">'Profiles 8760'!B2013</f>
        <v>3</v>
      </c>
      <c r="C2024" s="0" t="n">
        <f aca="false">'Profiles 8760'!E2013</f>
        <v>0</v>
      </c>
      <c r="D2024" s="0" t="n">
        <f aca="false">'Profiles 8760'!F2013</f>
        <v>0</v>
      </c>
      <c r="E2024" s="0" t="n">
        <f aca="false">'Profiles 8760'!G2013</f>
        <v>0.242269</v>
      </c>
      <c r="F2024" s="0" t="n">
        <f aca="false">D2024*Assumptions!$C$11*$B$7+E2024*Assumptions!$C$12*$B$8</f>
        <v>9.9088021</v>
      </c>
      <c r="G2024" s="0" t="n">
        <f aca="false">C2024*Assumptions!$C$15</f>
        <v>0</v>
      </c>
      <c r="H2024" s="0" t="n">
        <f aca="false">MIN(F2024,G2024)</f>
        <v>0</v>
      </c>
      <c r="I2024" s="0" t="n">
        <f aca="false">IF(C2024=1,MIN(G2024-H2024,Assumptions!$C$13,P2023),0)</f>
        <v>0</v>
      </c>
      <c r="J2024" s="0" t="n">
        <f aca="false">H2024+I2024</f>
        <v>0</v>
      </c>
      <c r="K2024" s="0" t="n">
        <f aca="false">MIN(IF(C2024=1,F2024-H2024,F2024),Assumptions!$C$13,MAX(0,($B$5-P2023)/$B$6))</f>
        <v>0</v>
      </c>
      <c r="L2024" s="0" t="n">
        <f aca="false">IF(C2024=1,0,MIN(F2024-K2024,Assumptions!$C$15,MAX(0,$B$10-O2023-M2024)))</f>
        <v>9.9088021</v>
      </c>
      <c r="M2024" s="0" t="n">
        <f aca="false">'Profiles 8760'!H2013</f>
        <v>225200</v>
      </c>
      <c r="N2024" s="0" t="n">
        <f aca="false">J2024+L2024</f>
        <v>9.9088021</v>
      </c>
      <c r="O2024" s="0" t="n">
        <f aca="false">O2023+N2024</f>
        <v>175253.655921598</v>
      </c>
      <c r="P2024" s="0" t="n">
        <f aca="false">MIN($B$5,P2023+K2024*$B$6-I2024)</f>
        <v>510.81</v>
      </c>
      <c r="Q2024" s="0" t="n">
        <f aca="false">MAX(0,F2024-H2024-K2024-L2024)</f>
        <v>0</v>
      </c>
    </row>
    <row r="2025" customFormat="false" ht="15" hidden="false" customHeight="false" outlineLevel="0" collapsed="false">
      <c r="A2025" s="0" t="n">
        <f aca="false">'Profiles 8760'!A2014</f>
        <v>2012</v>
      </c>
      <c r="B2025" s="0" t="n">
        <f aca="false">'Profiles 8760'!B2014</f>
        <v>3</v>
      </c>
      <c r="C2025" s="0" t="n">
        <f aca="false">'Profiles 8760'!E2014</f>
        <v>1</v>
      </c>
      <c r="D2025" s="0" t="n">
        <f aca="false">'Profiles 8760'!F2014</f>
        <v>0</v>
      </c>
      <c r="E2025" s="0" t="n">
        <f aca="false">'Profiles 8760'!G2014</f>
        <v>0.209465</v>
      </c>
      <c r="F2025" s="0" t="n">
        <f aca="false">D2025*Assumptions!$C$11*$B$7+E2025*Assumptions!$C$12*$B$8</f>
        <v>8.5671185</v>
      </c>
      <c r="G2025" s="0" t="n">
        <f aca="false">C2025*Assumptions!$C$15</f>
        <v>200</v>
      </c>
      <c r="H2025" s="0" t="n">
        <f aca="false">MIN(F2025,G2025)</f>
        <v>8.5671185</v>
      </c>
      <c r="I2025" s="0" t="n">
        <f aca="false">IF(C2025=1,MIN(G2025-H2025,Assumptions!$C$13,P2024),0)</f>
        <v>180</v>
      </c>
      <c r="J2025" s="0" t="n">
        <f aca="false">H2025+I2025</f>
        <v>188.5671185</v>
      </c>
      <c r="K2025" s="0" t="n">
        <f aca="false">MIN(IF(C2025=1,F2025-H2025,F2025),Assumptions!$C$13,MAX(0,($B$5-P2024)/$B$6))</f>
        <v>0</v>
      </c>
      <c r="L2025" s="0" t="n">
        <f aca="false">IF(C2025=1,0,MIN(F2025-K2025,Assumptions!$C$15,MAX(0,$B$10-O2024-M2025)))</f>
        <v>0</v>
      </c>
      <c r="M2025" s="0" t="n">
        <f aca="false">'Profiles 8760'!H2014</f>
        <v>225000</v>
      </c>
      <c r="N2025" s="0" t="n">
        <f aca="false">J2025+L2025</f>
        <v>188.5671185</v>
      </c>
      <c r="O2025" s="0" t="n">
        <f aca="false">O2024+N2025</f>
        <v>175442.223040098</v>
      </c>
      <c r="P2025" s="0" t="n">
        <f aca="false">MIN($B$5,P2024+K2025*$B$6-I2025)</f>
        <v>330.81</v>
      </c>
      <c r="Q2025" s="0" t="n">
        <f aca="false">MAX(0,F2025-H2025-K2025-L2025)</f>
        <v>0</v>
      </c>
    </row>
    <row r="2026" customFormat="false" ht="15" hidden="false" customHeight="false" outlineLevel="0" collapsed="false">
      <c r="A2026" s="0" t="n">
        <f aca="false">'Profiles 8760'!A2015</f>
        <v>2013</v>
      </c>
      <c r="B2026" s="0" t="n">
        <f aca="false">'Profiles 8760'!B2015</f>
        <v>3</v>
      </c>
      <c r="C2026" s="0" t="n">
        <f aca="false">'Profiles 8760'!E2015</f>
        <v>1</v>
      </c>
      <c r="D2026" s="0" t="n">
        <f aca="false">'Profiles 8760'!F2015</f>
        <v>0</v>
      </c>
      <c r="E2026" s="0" t="n">
        <f aca="false">'Profiles 8760'!G2015</f>
        <v>0.172136</v>
      </c>
      <c r="F2026" s="0" t="n">
        <f aca="false">D2026*Assumptions!$C$11*$B$7+E2026*Assumptions!$C$12*$B$8</f>
        <v>7.0403624</v>
      </c>
      <c r="G2026" s="0" t="n">
        <f aca="false">C2026*Assumptions!$C$15</f>
        <v>200</v>
      </c>
      <c r="H2026" s="0" t="n">
        <f aca="false">MIN(F2026,G2026)</f>
        <v>7.0403624</v>
      </c>
      <c r="I2026" s="0" t="n">
        <f aca="false">IF(C2026=1,MIN(G2026-H2026,Assumptions!$C$13,P2025),0)</f>
        <v>180</v>
      </c>
      <c r="J2026" s="0" t="n">
        <f aca="false">H2026+I2026</f>
        <v>187.0403624</v>
      </c>
      <c r="K2026" s="0" t="n">
        <f aca="false">MIN(IF(C2026=1,F2026-H2026,F2026),Assumptions!$C$13,MAX(0,($B$5-P2025)/$B$6))</f>
        <v>0</v>
      </c>
      <c r="L2026" s="0" t="n">
        <f aca="false">IF(C2026=1,0,MIN(F2026-K2026,Assumptions!$C$15,MAX(0,$B$10-O2025-M2026)))</f>
        <v>0</v>
      </c>
      <c r="M2026" s="0" t="n">
        <f aca="false">'Profiles 8760'!H2015</f>
        <v>224800</v>
      </c>
      <c r="N2026" s="0" t="n">
        <f aca="false">J2026+L2026</f>
        <v>187.0403624</v>
      </c>
      <c r="O2026" s="0" t="n">
        <f aca="false">O2025+N2026</f>
        <v>175629.263402498</v>
      </c>
      <c r="P2026" s="0" t="n">
        <f aca="false">MIN($B$5,P2025+K2026*$B$6-I2026)</f>
        <v>150.81</v>
      </c>
      <c r="Q2026" s="0" t="n">
        <f aca="false">MAX(0,F2026-H2026-K2026-L2026)</f>
        <v>0</v>
      </c>
    </row>
    <row r="2027" customFormat="false" ht="15" hidden="false" customHeight="false" outlineLevel="0" collapsed="false">
      <c r="A2027" s="0" t="n">
        <f aca="false">'Profiles 8760'!A2016</f>
        <v>2014</v>
      </c>
      <c r="B2027" s="0" t="n">
        <f aca="false">'Profiles 8760'!B2016</f>
        <v>3</v>
      </c>
      <c r="C2027" s="0" t="n">
        <f aca="false">'Profiles 8760'!E2016</f>
        <v>0</v>
      </c>
      <c r="D2027" s="0" t="n">
        <f aca="false">'Profiles 8760'!F2016</f>
        <v>0</v>
      </c>
      <c r="E2027" s="0" t="n">
        <f aca="false">'Profiles 8760'!G2016</f>
        <v>0.141146</v>
      </c>
      <c r="F2027" s="0" t="n">
        <f aca="false">D2027*Assumptions!$C$11*$B$7+E2027*Assumptions!$C$12*$B$8</f>
        <v>5.7728714</v>
      </c>
      <c r="G2027" s="0" t="n">
        <f aca="false">C2027*Assumptions!$C$15</f>
        <v>0</v>
      </c>
      <c r="H2027" s="0" t="n">
        <f aca="false">MIN(F2027,G2027)</f>
        <v>0</v>
      </c>
      <c r="I2027" s="0" t="n">
        <f aca="false">IF(C2027=1,MIN(G2027-H2027,Assumptions!$C$13,P2026),0)</f>
        <v>0</v>
      </c>
      <c r="J2027" s="0" t="n">
        <f aca="false">H2027+I2027</f>
        <v>0</v>
      </c>
      <c r="K2027" s="0" t="n">
        <f aca="false">MIN(IF(C2027=1,F2027-H2027,F2027),Assumptions!$C$13,MAX(0,($B$5-P2026)/$B$6))</f>
        <v>5.7728714</v>
      </c>
      <c r="L2027" s="0" t="n">
        <f aca="false">IF(C2027=1,0,MIN(F2027-K2027,Assumptions!$C$15,MAX(0,$B$10-O2026-M2027)))</f>
        <v>0</v>
      </c>
      <c r="M2027" s="0" t="n">
        <f aca="false">'Profiles 8760'!H2016</f>
        <v>224800</v>
      </c>
      <c r="N2027" s="0" t="n">
        <f aca="false">J2027+L2027</f>
        <v>0</v>
      </c>
      <c r="O2027" s="0" t="n">
        <f aca="false">O2026+N2027</f>
        <v>175629.263402498</v>
      </c>
      <c r="P2027" s="0" t="n">
        <f aca="false">MIN($B$5,P2026+K2027*$B$6-I2027)</f>
        <v>155.81392492952</v>
      </c>
      <c r="Q2027" s="0" t="n">
        <f aca="false">MAX(0,F2027-H2027-K2027-L2027)</f>
        <v>0</v>
      </c>
    </row>
    <row r="2028" customFormat="false" ht="15" hidden="false" customHeight="false" outlineLevel="0" collapsed="false">
      <c r="A2028" s="0" t="n">
        <f aca="false">'Profiles 8760'!A2017</f>
        <v>2015</v>
      </c>
      <c r="B2028" s="0" t="n">
        <f aca="false">'Profiles 8760'!B2017</f>
        <v>3</v>
      </c>
      <c r="C2028" s="0" t="n">
        <f aca="false">'Profiles 8760'!E2017</f>
        <v>0</v>
      </c>
      <c r="D2028" s="0" t="n">
        <f aca="false">'Profiles 8760'!F2017</f>
        <v>0</v>
      </c>
      <c r="E2028" s="0" t="n">
        <f aca="false">'Profiles 8760'!G2017</f>
        <v>0.155604</v>
      </c>
      <c r="F2028" s="0" t="n">
        <f aca="false">D2028*Assumptions!$C$11*$B$7+E2028*Assumptions!$C$12*$B$8</f>
        <v>6.3642036</v>
      </c>
      <c r="G2028" s="0" t="n">
        <f aca="false">C2028*Assumptions!$C$15</f>
        <v>0</v>
      </c>
      <c r="H2028" s="0" t="n">
        <f aca="false">MIN(F2028,G2028)</f>
        <v>0</v>
      </c>
      <c r="I2028" s="0" t="n">
        <f aca="false">IF(C2028=1,MIN(G2028-H2028,Assumptions!$C$13,P2027),0)</f>
        <v>0</v>
      </c>
      <c r="J2028" s="0" t="n">
        <f aca="false">H2028+I2028</f>
        <v>0</v>
      </c>
      <c r="K2028" s="0" t="n">
        <f aca="false">MIN(IF(C2028=1,F2028-H2028,F2028),Assumptions!$C$13,MAX(0,($B$5-P2027)/$B$6))</f>
        <v>6.3642036</v>
      </c>
      <c r="L2028" s="0" t="n">
        <f aca="false">IF(C2028=1,0,MIN(F2028-K2028,Assumptions!$C$15,MAX(0,$B$10-O2027-M2028)))</f>
        <v>0</v>
      </c>
      <c r="M2028" s="0" t="n">
        <f aca="false">'Profiles 8760'!H2017</f>
        <v>224800</v>
      </c>
      <c r="N2028" s="0" t="n">
        <f aca="false">J2028+L2028</f>
        <v>0</v>
      </c>
      <c r="O2028" s="0" t="n">
        <f aca="false">O2027+N2028</f>
        <v>175629.263402498</v>
      </c>
      <c r="P2028" s="0" t="n">
        <f aca="false">MIN($B$5,P2027+K2028*$B$6-I2028)</f>
        <v>161.33041661</v>
      </c>
      <c r="Q2028" s="0" t="n">
        <f aca="false">MAX(0,F2028-H2028-K2028-L2028)</f>
        <v>0</v>
      </c>
    </row>
    <row r="2029" customFormat="false" ht="15" hidden="false" customHeight="false" outlineLevel="0" collapsed="false">
      <c r="A2029" s="0" t="n">
        <f aca="false">'Profiles 8760'!A2018</f>
        <v>2016</v>
      </c>
      <c r="B2029" s="0" t="n">
        <f aca="false">'Profiles 8760'!B2018</f>
        <v>3</v>
      </c>
      <c r="C2029" s="0" t="n">
        <f aca="false">'Profiles 8760'!E2018</f>
        <v>0</v>
      </c>
      <c r="D2029" s="0" t="n">
        <f aca="false">'Profiles 8760'!F2018</f>
        <v>0</v>
      </c>
      <c r="E2029" s="0" t="n">
        <f aca="false">'Profiles 8760'!G2018</f>
        <v>0.164055</v>
      </c>
      <c r="F2029" s="0" t="n">
        <f aca="false">D2029*Assumptions!$C$11*$B$7+E2029*Assumptions!$C$12*$B$8</f>
        <v>6.7098495</v>
      </c>
      <c r="G2029" s="0" t="n">
        <f aca="false">C2029*Assumptions!$C$15</f>
        <v>0</v>
      </c>
      <c r="H2029" s="0" t="n">
        <f aca="false">MIN(F2029,G2029)</f>
        <v>0</v>
      </c>
      <c r="I2029" s="0" t="n">
        <f aca="false">IF(C2029=1,MIN(G2029-H2029,Assumptions!$C$13,P2028),0)</f>
        <v>0</v>
      </c>
      <c r="J2029" s="0" t="n">
        <f aca="false">H2029+I2029</f>
        <v>0</v>
      </c>
      <c r="K2029" s="0" t="n">
        <f aca="false">MIN(IF(C2029=1,F2029-H2029,F2029),Assumptions!$C$13,MAX(0,($B$5-P2028)/$B$6))</f>
        <v>6.7098495</v>
      </c>
      <c r="L2029" s="0" t="n">
        <f aca="false">IF(C2029=1,0,MIN(F2029-K2029,Assumptions!$C$15,MAX(0,$B$10-O2028-M2029)))</f>
        <v>0</v>
      </c>
      <c r="M2029" s="0" t="n">
        <f aca="false">'Profiles 8760'!H2018</f>
        <v>224800</v>
      </c>
      <c r="N2029" s="0" t="n">
        <f aca="false">J2029+L2029</f>
        <v>0</v>
      </c>
      <c r="O2029" s="0" t="n">
        <f aca="false">O2028+N2029</f>
        <v>175629.263402498</v>
      </c>
      <c r="P2029" s="0" t="n">
        <f aca="false">MIN($B$5,P2028+K2029*$B$6-I2029)</f>
        <v>167.1465141566</v>
      </c>
      <c r="Q2029" s="0" t="n">
        <f aca="false">MAX(0,F2029-H2029-K2029-L2029)</f>
        <v>0</v>
      </c>
    </row>
    <row r="2030" customFormat="false" ht="15" hidden="false" customHeight="false" outlineLevel="0" collapsed="false">
      <c r="A2030" s="0" t="n">
        <f aca="false">'Profiles 8760'!A2019</f>
        <v>2017</v>
      </c>
      <c r="B2030" s="0" t="n">
        <f aca="false">'Profiles 8760'!B2019</f>
        <v>3</v>
      </c>
      <c r="C2030" s="0" t="n">
        <f aca="false">'Profiles 8760'!E2019</f>
        <v>0</v>
      </c>
      <c r="D2030" s="0" t="n">
        <f aca="false">'Profiles 8760'!F2019</f>
        <v>0</v>
      </c>
      <c r="E2030" s="0" t="n">
        <f aca="false">'Profiles 8760'!G2019</f>
        <v>0.134243</v>
      </c>
      <c r="F2030" s="0" t="n">
        <f aca="false">D2030*Assumptions!$C$11*$B$7+E2030*Assumptions!$C$12*$B$8</f>
        <v>5.4905387</v>
      </c>
      <c r="G2030" s="0" t="n">
        <f aca="false">C2030*Assumptions!$C$15</f>
        <v>0</v>
      </c>
      <c r="H2030" s="0" t="n">
        <f aca="false">MIN(F2030,G2030)</f>
        <v>0</v>
      </c>
      <c r="I2030" s="0" t="n">
        <f aca="false">IF(C2030=1,MIN(G2030-H2030,Assumptions!$C$13,P2029),0)</f>
        <v>0</v>
      </c>
      <c r="J2030" s="0" t="n">
        <f aca="false">H2030+I2030</f>
        <v>0</v>
      </c>
      <c r="K2030" s="0" t="n">
        <f aca="false">MIN(IF(C2030=1,F2030-H2030,F2030),Assumptions!$C$13,MAX(0,($B$5-P2029)/$B$6))</f>
        <v>5.4905387</v>
      </c>
      <c r="L2030" s="0" t="n">
        <f aca="false">IF(C2030=1,0,MIN(F2030-K2030,Assumptions!$C$15,MAX(0,$B$10-O2029-M2030)))</f>
        <v>0</v>
      </c>
      <c r="M2030" s="0" t="n">
        <f aca="false">'Profiles 8760'!H2019</f>
        <v>224800</v>
      </c>
      <c r="N2030" s="0" t="n">
        <f aca="false">J2030+L2030</f>
        <v>0</v>
      </c>
      <c r="O2030" s="0" t="n">
        <f aca="false">O2029+N2030</f>
        <v>175629.263402498</v>
      </c>
      <c r="P2030" s="0" t="n">
        <f aca="false">MIN($B$5,P2029+K2030*$B$6-I2030)</f>
        <v>171.90571310176</v>
      </c>
      <c r="Q2030" s="0" t="n">
        <f aca="false">MAX(0,F2030-H2030-K2030-L2030)</f>
        <v>0</v>
      </c>
    </row>
    <row r="2031" customFormat="false" ht="15" hidden="false" customHeight="false" outlineLevel="0" collapsed="false">
      <c r="A2031" s="0" t="n">
        <f aca="false">'Profiles 8760'!A2020</f>
        <v>2018</v>
      </c>
      <c r="B2031" s="0" t="n">
        <f aca="false">'Profiles 8760'!B2020</f>
        <v>3</v>
      </c>
      <c r="C2031" s="0" t="n">
        <f aca="false">'Profiles 8760'!E2020</f>
        <v>0</v>
      </c>
      <c r="D2031" s="0" t="n">
        <f aca="false">'Profiles 8760'!F2020</f>
        <v>0</v>
      </c>
      <c r="E2031" s="0" t="n">
        <f aca="false">'Profiles 8760'!G2020</f>
        <v>0.134644</v>
      </c>
      <c r="F2031" s="0" t="n">
        <f aca="false">D2031*Assumptions!$C$11*$B$7+E2031*Assumptions!$C$12*$B$8</f>
        <v>5.5069396</v>
      </c>
      <c r="G2031" s="0" t="n">
        <f aca="false">C2031*Assumptions!$C$15</f>
        <v>0</v>
      </c>
      <c r="H2031" s="0" t="n">
        <f aca="false">MIN(F2031,G2031)</f>
        <v>0</v>
      </c>
      <c r="I2031" s="0" t="n">
        <f aca="false">IF(C2031=1,MIN(G2031-H2031,Assumptions!$C$13,P2030),0)</f>
        <v>0</v>
      </c>
      <c r="J2031" s="0" t="n">
        <f aca="false">H2031+I2031</f>
        <v>0</v>
      </c>
      <c r="K2031" s="0" t="n">
        <f aca="false">MIN(IF(C2031=1,F2031-H2031,F2031),Assumptions!$C$13,MAX(0,($B$5-P2030)/$B$6))</f>
        <v>5.5069396</v>
      </c>
      <c r="L2031" s="0" t="n">
        <f aca="false">IF(C2031=1,0,MIN(F2031-K2031,Assumptions!$C$15,MAX(0,$B$10-O2030-M2031)))</f>
        <v>0</v>
      </c>
      <c r="M2031" s="0" t="n">
        <f aca="false">'Profiles 8760'!H2020</f>
        <v>224800</v>
      </c>
      <c r="N2031" s="0" t="n">
        <f aca="false">J2031+L2031</f>
        <v>0</v>
      </c>
      <c r="O2031" s="0" t="n">
        <f aca="false">O2030+N2031</f>
        <v>175629.263402498</v>
      </c>
      <c r="P2031" s="0" t="n">
        <f aca="false">MIN($B$5,P2030+K2031*$B$6-I2031)</f>
        <v>176.67912834704</v>
      </c>
      <c r="Q2031" s="0" t="n">
        <f aca="false">MAX(0,F2031-H2031-K2031-L2031)</f>
        <v>0</v>
      </c>
    </row>
    <row r="2032" customFormat="false" ht="15" hidden="false" customHeight="false" outlineLevel="0" collapsed="false">
      <c r="A2032" s="0" t="n">
        <f aca="false">'Profiles 8760'!A2021</f>
        <v>2019</v>
      </c>
      <c r="B2032" s="0" t="n">
        <f aca="false">'Profiles 8760'!B2021</f>
        <v>3</v>
      </c>
      <c r="C2032" s="0" t="n">
        <f aca="false">'Profiles 8760'!E2021</f>
        <v>0</v>
      </c>
      <c r="D2032" s="0" t="n">
        <f aca="false">'Profiles 8760'!F2021</f>
        <v>0</v>
      </c>
      <c r="E2032" s="0" t="n">
        <f aca="false">'Profiles 8760'!G2021</f>
        <v>0.149432</v>
      </c>
      <c r="F2032" s="0" t="n">
        <f aca="false">D2032*Assumptions!$C$11*$B$7+E2032*Assumptions!$C$12*$B$8</f>
        <v>6.1117688</v>
      </c>
      <c r="G2032" s="0" t="n">
        <f aca="false">C2032*Assumptions!$C$15</f>
        <v>0</v>
      </c>
      <c r="H2032" s="0" t="n">
        <f aca="false">MIN(F2032,G2032)</f>
        <v>0</v>
      </c>
      <c r="I2032" s="0" t="n">
        <f aca="false">IF(C2032=1,MIN(G2032-H2032,Assumptions!$C$13,P2031),0)</f>
        <v>0</v>
      </c>
      <c r="J2032" s="0" t="n">
        <f aca="false">H2032+I2032</f>
        <v>0</v>
      </c>
      <c r="K2032" s="0" t="n">
        <f aca="false">MIN(IF(C2032=1,F2032-H2032,F2032),Assumptions!$C$13,MAX(0,($B$5-P2031)/$B$6))</f>
        <v>6.1117688</v>
      </c>
      <c r="L2032" s="0" t="n">
        <f aca="false">IF(C2032=1,0,MIN(F2032-K2032,Assumptions!$C$15,MAX(0,$B$10-O2031-M2032)))</f>
        <v>0</v>
      </c>
      <c r="M2032" s="0" t="n">
        <f aca="false">'Profiles 8760'!H2021</f>
        <v>224800</v>
      </c>
      <c r="N2032" s="0" t="n">
        <f aca="false">J2032+L2032</f>
        <v>0</v>
      </c>
      <c r="O2032" s="0" t="n">
        <f aca="false">O2031+N2032</f>
        <v>175629.263402498</v>
      </c>
      <c r="P2032" s="0" t="n">
        <f aca="false">MIN($B$5,P2031+K2032*$B$6-I2032)</f>
        <v>181.97680954288</v>
      </c>
      <c r="Q2032" s="0" t="n">
        <f aca="false">MAX(0,F2032-H2032-K2032-L2032)</f>
        <v>0</v>
      </c>
    </row>
    <row r="2033" customFormat="false" ht="15" hidden="false" customHeight="false" outlineLevel="0" collapsed="false">
      <c r="A2033" s="0" t="n">
        <f aca="false">'Profiles 8760'!A2022</f>
        <v>2020</v>
      </c>
      <c r="B2033" s="0" t="n">
        <f aca="false">'Profiles 8760'!B2022</f>
        <v>3</v>
      </c>
      <c r="C2033" s="0" t="n">
        <f aca="false">'Profiles 8760'!E2022</f>
        <v>0</v>
      </c>
      <c r="D2033" s="0" t="n">
        <f aca="false">'Profiles 8760'!F2022</f>
        <v>0</v>
      </c>
      <c r="E2033" s="0" t="n">
        <f aca="false">'Profiles 8760'!G2022</f>
        <v>0.133082</v>
      </c>
      <c r="F2033" s="0" t="n">
        <f aca="false">D2033*Assumptions!$C$11*$B$7+E2033*Assumptions!$C$12*$B$8</f>
        <v>5.4430538</v>
      </c>
      <c r="G2033" s="0" t="n">
        <f aca="false">C2033*Assumptions!$C$15</f>
        <v>0</v>
      </c>
      <c r="H2033" s="0" t="n">
        <f aca="false">MIN(F2033,G2033)</f>
        <v>0</v>
      </c>
      <c r="I2033" s="0" t="n">
        <f aca="false">IF(C2033=1,MIN(G2033-H2033,Assumptions!$C$13,P2032),0)</f>
        <v>0</v>
      </c>
      <c r="J2033" s="0" t="n">
        <f aca="false">H2033+I2033</f>
        <v>0</v>
      </c>
      <c r="K2033" s="0" t="n">
        <f aca="false">MIN(IF(C2033=1,F2033-H2033,F2033),Assumptions!$C$13,MAX(0,($B$5-P2032)/$B$6))</f>
        <v>5.4430538</v>
      </c>
      <c r="L2033" s="0" t="n">
        <f aca="false">IF(C2033=1,0,MIN(F2033-K2033,Assumptions!$C$15,MAX(0,$B$10-O2032-M2033)))</f>
        <v>0</v>
      </c>
      <c r="M2033" s="0" t="n">
        <f aca="false">'Profiles 8760'!H2022</f>
        <v>224800</v>
      </c>
      <c r="N2033" s="0" t="n">
        <f aca="false">J2033+L2033</f>
        <v>0</v>
      </c>
      <c r="O2033" s="0" t="n">
        <f aca="false">O2032+N2033</f>
        <v>175629.263402498</v>
      </c>
      <c r="P2033" s="0" t="n">
        <f aca="false">MIN($B$5,P2032+K2033*$B$6-I2033)</f>
        <v>186.69484857672</v>
      </c>
      <c r="Q2033" s="0" t="n">
        <f aca="false">MAX(0,F2033-H2033-K2033-L2033)</f>
        <v>0</v>
      </c>
    </row>
    <row r="2034" customFormat="false" ht="15" hidden="false" customHeight="false" outlineLevel="0" collapsed="false">
      <c r="A2034" s="0" t="n">
        <f aca="false">'Profiles 8760'!A2023</f>
        <v>2021</v>
      </c>
      <c r="B2034" s="0" t="n">
        <f aca="false">'Profiles 8760'!B2023</f>
        <v>3</v>
      </c>
      <c r="C2034" s="0" t="n">
        <f aca="false">'Profiles 8760'!E2023</f>
        <v>0</v>
      </c>
      <c r="D2034" s="0" t="n">
        <f aca="false">'Profiles 8760'!F2023</f>
        <v>0</v>
      </c>
      <c r="E2034" s="0" t="n">
        <f aca="false">'Profiles 8760'!G2023</f>
        <v>0.124074</v>
      </c>
      <c r="F2034" s="0" t="n">
        <f aca="false">D2034*Assumptions!$C$11*$B$7+E2034*Assumptions!$C$12*$B$8</f>
        <v>5.0746266</v>
      </c>
      <c r="G2034" s="0" t="n">
        <f aca="false">C2034*Assumptions!$C$15</f>
        <v>0</v>
      </c>
      <c r="H2034" s="0" t="n">
        <f aca="false">MIN(F2034,G2034)</f>
        <v>0</v>
      </c>
      <c r="I2034" s="0" t="n">
        <f aca="false">IF(C2034=1,MIN(G2034-H2034,Assumptions!$C$13,P2033),0)</f>
        <v>0</v>
      </c>
      <c r="J2034" s="0" t="n">
        <f aca="false">H2034+I2034</f>
        <v>0</v>
      </c>
      <c r="K2034" s="0" t="n">
        <f aca="false">MIN(IF(C2034=1,F2034-H2034,F2034),Assumptions!$C$13,MAX(0,($B$5-P2033)/$B$6))</f>
        <v>5.0746266</v>
      </c>
      <c r="L2034" s="0" t="n">
        <f aca="false">IF(C2034=1,0,MIN(F2034-K2034,Assumptions!$C$15,MAX(0,$B$10-O2033-M2034)))</f>
        <v>0</v>
      </c>
      <c r="M2034" s="0" t="n">
        <f aca="false">'Profiles 8760'!H2023</f>
        <v>224800</v>
      </c>
      <c r="N2034" s="0" t="n">
        <f aca="false">J2034+L2034</f>
        <v>0</v>
      </c>
      <c r="O2034" s="0" t="n">
        <f aca="false">O2033+N2034</f>
        <v>175629.263402498</v>
      </c>
      <c r="P2034" s="0" t="n">
        <f aca="false">MIN($B$5,P2033+K2034*$B$6-I2034)</f>
        <v>191.0935349136</v>
      </c>
      <c r="Q2034" s="0" t="n">
        <f aca="false">MAX(0,F2034-H2034-K2034-L2034)</f>
        <v>0</v>
      </c>
    </row>
    <row r="2035" customFormat="false" ht="15" hidden="false" customHeight="false" outlineLevel="0" collapsed="false">
      <c r="A2035" s="0" t="n">
        <f aca="false">'Profiles 8760'!A2024</f>
        <v>2022</v>
      </c>
      <c r="B2035" s="0" t="n">
        <f aca="false">'Profiles 8760'!B2024</f>
        <v>3</v>
      </c>
      <c r="C2035" s="0" t="n">
        <f aca="false">'Profiles 8760'!E2024</f>
        <v>0</v>
      </c>
      <c r="D2035" s="0" t="n">
        <f aca="false">'Profiles 8760'!F2024</f>
        <v>0</v>
      </c>
      <c r="E2035" s="0" t="n">
        <f aca="false">'Profiles 8760'!G2024</f>
        <v>0.115708</v>
      </c>
      <c r="F2035" s="0" t="n">
        <f aca="false">D2035*Assumptions!$C$11*$B$7+E2035*Assumptions!$C$12*$B$8</f>
        <v>4.7324572</v>
      </c>
      <c r="G2035" s="0" t="n">
        <f aca="false">C2035*Assumptions!$C$15</f>
        <v>0</v>
      </c>
      <c r="H2035" s="0" t="n">
        <f aca="false">MIN(F2035,G2035)</f>
        <v>0</v>
      </c>
      <c r="I2035" s="0" t="n">
        <f aca="false">IF(C2035=1,MIN(G2035-H2035,Assumptions!$C$13,P2034),0)</f>
        <v>0</v>
      </c>
      <c r="J2035" s="0" t="n">
        <f aca="false">H2035+I2035</f>
        <v>0</v>
      </c>
      <c r="K2035" s="0" t="n">
        <f aca="false">MIN(IF(C2035=1,F2035-H2035,F2035),Assumptions!$C$13,MAX(0,($B$5-P2034)/$B$6))</f>
        <v>4.7324572</v>
      </c>
      <c r="L2035" s="0" t="n">
        <f aca="false">IF(C2035=1,0,MIN(F2035-K2035,Assumptions!$C$15,MAX(0,$B$10-O2034-M2035)))</f>
        <v>0</v>
      </c>
      <c r="M2035" s="0" t="n">
        <f aca="false">'Profiles 8760'!H2024</f>
        <v>224800</v>
      </c>
      <c r="N2035" s="0" t="n">
        <f aca="false">J2035+L2035</f>
        <v>0</v>
      </c>
      <c r="O2035" s="0" t="n">
        <f aca="false">O2034+N2035</f>
        <v>175629.263402498</v>
      </c>
      <c r="P2035" s="0" t="n">
        <f aca="false">MIN($B$5,P2034+K2035*$B$6-I2035)</f>
        <v>195.19562881456</v>
      </c>
      <c r="Q2035" s="0" t="n">
        <f aca="false">MAX(0,F2035-H2035-K2035-L2035)</f>
        <v>0</v>
      </c>
    </row>
    <row r="2036" customFormat="false" ht="15" hidden="false" customHeight="false" outlineLevel="0" collapsed="false">
      <c r="A2036" s="0" t="n">
        <f aca="false">'Profiles 8760'!A2025</f>
        <v>2023</v>
      </c>
      <c r="B2036" s="0" t="n">
        <f aca="false">'Profiles 8760'!B2025</f>
        <v>3</v>
      </c>
      <c r="C2036" s="0" t="n">
        <f aca="false">'Profiles 8760'!E2025</f>
        <v>0</v>
      </c>
      <c r="D2036" s="0" t="n">
        <f aca="false">'Profiles 8760'!F2025</f>
        <v>0</v>
      </c>
      <c r="E2036" s="0" t="n">
        <f aca="false">'Profiles 8760'!G2025</f>
        <v>0.103683</v>
      </c>
      <c r="F2036" s="0" t="n">
        <f aca="false">D2036*Assumptions!$C$11*$B$7+E2036*Assumptions!$C$12*$B$8</f>
        <v>4.2406347</v>
      </c>
      <c r="G2036" s="0" t="n">
        <f aca="false">C2036*Assumptions!$C$15</f>
        <v>0</v>
      </c>
      <c r="H2036" s="0" t="n">
        <f aca="false">MIN(F2036,G2036)</f>
        <v>0</v>
      </c>
      <c r="I2036" s="0" t="n">
        <f aca="false">IF(C2036=1,MIN(G2036-H2036,Assumptions!$C$13,P2035),0)</f>
        <v>0</v>
      </c>
      <c r="J2036" s="0" t="n">
        <f aca="false">H2036+I2036</f>
        <v>0</v>
      </c>
      <c r="K2036" s="0" t="n">
        <f aca="false">MIN(IF(C2036=1,F2036-H2036,F2036),Assumptions!$C$13,MAX(0,($B$5-P2035)/$B$6))</f>
        <v>4.2406347</v>
      </c>
      <c r="L2036" s="0" t="n">
        <f aca="false">IF(C2036=1,0,MIN(F2036-K2036,Assumptions!$C$15,MAX(0,$B$10-O2035-M2036)))</f>
        <v>0</v>
      </c>
      <c r="M2036" s="0" t="n">
        <f aca="false">'Profiles 8760'!H2025</f>
        <v>224800</v>
      </c>
      <c r="N2036" s="0" t="n">
        <f aca="false">J2036+L2036</f>
        <v>0</v>
      </c>
      <c r="O2036" s="0" t="n">
        <f aca="false">O2035+N2036</f>
        <v>175629.263402498</v>
      </c>
      <c r="P2036" s="0" t="n">
        <f aca="false">MIN($B$5,P2035+K2036*$B$6-I2036)</f>
        <v>198.87141097252</v>
      </c>
      <c r="Q2036" s="0" t="n">
        <f aca="false">MAX(0,F2036-H2036-K2036-L2036)</f>
        <v>0</v>
      </c>
    </row>
    <row r="2037" customFormat="false" ht="15" hidden="false" customHeight="false" outlineLevel="0" collapsed="false">
      <c r="A2037" s="0" t="n">
        <f aca="false">'Profiles 8760'!A2026</f>
        <v>2024</v>
      </c>
      <c r="B2037" s="0" t="n">
        <f aca="false">'Profiles 8760'!B2026</f>
        <v>3</v>
      </c>
      <c r="C2037" s="0" t="n">
        <f aca="false">'Profiles 8760'!E2026</f>
        <v>1</v>
      </c>
      <c r="D2037" s="0" t="n">
        <f aca="false">'Profiles 8760'!F2026</f>
        <v>0.226969</v>
      </c>
      <c r="E2037" s="0" t="n">
        <f aca="false">'Profiles 8760'!G2026</f>
        <v>0.122414</v>
      </c>
      <c r="F2037" s="0" t="n">
        <f aca="false">D2037*Assumptions!$C$11*$B$7+E2037*Assumptions!$C$12*$B$8</f>
        <v>70.5553798</v>
      </c>
      <c r="G2037" s="0" t="n">
        <f aca="false">C2037*Assumptions!$C$15</f>
        <v>200</v>
      </c>
      <c r="H2037" s="0" t="n">
        <f aca="false">MIN(F2037,G2037)</f>
        <v>70.5553798</v>
      </c>
      <c r="I2037" s="0" t="n">
        <f aca="false">IF(C2037=1,MIN(G2037-H2037,Assumptions!$C$13,P2036),0)</f>
        <v>129.4446202</v>
      </c>
      <c r="J2037" s="0" t="n">
        <f aca="false">H2037+I2037</f>
        <v>200</v>
      </c>
      <c r="K2037" s="0" t="n">
        <f aca="false">MIN(IF(C2037=1,F2037-H2037,F2037),Assumptions!$C$13,MAX(0,($B$5-P2036)/$B$6))</f>
        <v>0</v>
      </c>
      <c r="L2037" s="0" t="n">
        <f aca="false">IF(C2037=1,0,MIN(F2037-K2037,Assumptions!$C$15,MAX(0,$B$10-O2036-M2037)))</f>
        <v>0</v>
      </c>
      <c r="M2037" s="0" t="n">
        <f aca="false">'Profiles 8760'!H2026</f>
        <v>224600</v>
      </c>
      <c r="N2037" s="0" t="n">
        <f aca="false">J2037+L2037</f>
        <v>200</v>
      </c>
      <c r="O2037" s="0" t="n">
        <f aca="false">O2036+N2037</f>
        <v>175829.263402498</v>
      </c>
      <c r="P2037" s="0" t="n">
        <f aca="false">MIN($B$5,P2036+K2037*$B$6-I2037)</f>
        <v>69.42679077252</v>
      </c>
      <c r="Q2037" s="0" t="n">
        <f aca="false">MAX(0,F2037-H2037-K2037-L2037)</f>
        <v>0</v>
      </c>
    </row>
    <row r="2038" customFormat="false" ht="15" hidden="false" customHeight="false" outlineLevel="0" collapsed="false">
      <c r="A2038" s="0" t="n">
        <f aca="false">'Profiles 8760'!A2027</f>
        <v>2025</v>
      </c>
      <c r="B2038" s="0" t="n">
        <f aca="false">'Profiles 8760'!B2027</f>
        <v>3</v>
      </c>
      <c r="C2038" s="0" t="n">
        <f aca="false">'Profiles 8760'!E2027</f>
        <v>1</v>
      </c>
      <c r="D2038" s="0" t="n">
        <f aca="false">'Profiles 8760'!F2027</f>
        <v>0.552118</v>
      </c>
      <c r="E2038" s="0" t="n">
        <f aca="false">'Profiles 8760'!G2027</f>
        <v>0.152094</v>
      </c>
      <c r="F2038" s="0" t="n">
        <f aca="false">D2038*Assumptions!$C$11*$B$7+E2038*Assumptions!$C$12*$B$8</f>
        <v>165.672323</v>
      </c>
      <c r="G2038" s="0" t="n">
        <f aca="false">C2038*Assumptions!$C$15</f>
        <v>200</v>
      </c>
      <c r="H2038" s="0" t="n">
        <f aca="false">MIN(F2038,G2038)</f>
        <v>165.672323</v>
      </c>
      <c r="I2038" s="0" t="n">
        <f aca="false">IF(C2038=1,MIN(G2038-H2038,Assumptions!$C$13,P2037),0)</f>
        <v>34.327677</v>
      </c>
      <c r="J2038" s="0" t="n">
        <f aca="false">H2038+I2038</f>
        <v>200</v>
      </c>
      <c r="K2038" s="0" t="n">
        <f aca="false">MIN(IF(C2038=1,F2038-H2038,F2038),Assumptions!$C$13,MAX(0,($B$5-P2037)/$B$6))</f>
        <v>0</v>
      </c>
      <c r="L2038" s="0" t="n">
        <f aca="false">IF(C2038=1,0,MIN(F2038-K2038,Assumptions!$C$15,MAX(0,$B$10-O2037-M2038)))</f>
        <v>0</v>
      </c>
      <c r="M2038" s="0" t="n">
        <f aca="false">'Profiles 8760'!H2027</f>
        <v>224400</v>
      </c>
      <c r="N2038" s="0" t="n">
        <f aca="false">J2038+L2038</f>
        <v>200</v>
      </c>
      <c r="O2038" s="0" t="n">
        <f aca="false">O2037+N2038</f>
        <v>176029.263402498</v>
      </c>
      <c r="P2038" s="0" t="n">
        <f aca="false">MIN($B$5,P2037+K2038*$B$6-I2038)</f>
        <v>35.09911377252</v>
      </c>
      <c r="Q2038" s="0" t="n">
        <f aca="false">MAX(0,F2038-H2038-K2038-L2038)</f>
        <v>0</v>
      </c>
    </row>
    <row r="2039" customFormat="false" ht="15" hidden="false" customHeight="false" outlineLevel="0" collapsed="false">
      <c r="A2039" s="0" t="n">
        <f aca="false">'Profiles 8760'!A2028</f>
        <v>2026</v>
      </c>
      <c r="B2039" s="0" t="n">
        <f aca="false">'Profiles 8760'!B2028</f>
        <v>3</v>
      </c>
      <c r="C2039" s="0" t="n">
        <f aca="false">'Profiles 8760'!E2028</f>
        <v>0</v>
      </c>
      <c r="D2039" s="0" t="n">
        <f aca="false">'Profiles 8760'!F2028</f>
        <v>0.88151</v>
      </c>
      <c r="E2039" s="0" t="n">
        <f aca="false">'Profiles 8760'!G2028</f>
        <v>0.178224</v>
      </c>
      <c r="F2039" s="0" t="n">
        <f aca="false">D2039*Assumptions!$C$11*$B$7+E2039*Assumptions!$C$12*$B$8</f>
        <v>261.8694496</v>
      </c>
      <c r="G2039" s="0" t="n">
        <f aca="false">C2039*Assumptions!$C$15</f>
        <v>0</v>
      </c>
      <c r="H2039" s="0" t="n">
        <f aca="false">MIN(F2039,G2039)</f>
        <v>0</v>
      </c>
      <c r="I2039" s="0" t="n">
        <f aca="false">IF(C2039=1,MIN(G2039-H2039,Assumptions!$C$13,P2038),0)</f>
        <v>0</v>
      </c>
      <c r="J2039" s="0" t="n">
        <f aca="false">H2039+I2039</f>
        <v>0</v>
      </c>
      <c r="K2039" s="0" t="n">
        <f aca="false">MIN(IF(C2039=1,F2039-H2039,F2039),Assumptions!$C$13,MAX(0,($B$5-P2038)/$B$6))</f>
        <v>180</v>
      </c>
      <c r="L2039" s="0" t="n">
        <f aca="false">IF(C2039=1,0,MIN(F2039-K2039,Assumptions!$C$15,MAX(0,$B$10-O2038-M2039)))</f>
        <v>81.8694496</v>
      </c>
      <c r="M2039" s="0" t="n">
        <f aca="false">'Profiles 8760'!H2028</f>
        <v>224400</v>
      </c>
      <c r="N2039" s="0" t="n">
        <f aca="false">J2039+L2039</f>
        <v>81.8694496</v>
      </c>
      <c r="O2039" s="0" t="n">
        <f aca="false">O2038+N2039</f>
        <v>176111.132852098</v>
      </c>
      <c r="P2039" s="0" t="n">
        <f aca="false">MIN($B$5,P2038+K2039*$B$6-I2039)</f>
        <v>191.12311377252</v>
      </c>
      <c r="Q2039" s="0" t="n">
        <f aca="false">MAX(0,F2039-H2039-K2039-L2039)</f>
        <v>0</v>
      </c>
    </row>
    <row r="2040" customFormat="false" ht="15" hidden="false" customHeight="false" outlineLevel="0" collapsed="false">
      <c r="A2040" s="0" t="n">
        <f aca="false">'Profiles 8760'!A2029</f>
        <v>2027</v>
      </c>
      <c r="B2040" s="0" t="n">
        <f aca="false">'Profiles 8760'!B2029</f>
        <v>3</v>
      </c>
      <c r="C2040" s="0" t="n">
        <f aca="false">'Profiles 8760'!E2029</f>
        <v>0</v>
      </c>
      <c r="D2040" s="0" t="n">
        <f aca="false">'Profiles 8760'!F2029</f>
        <v>1</v>
      </c>
      <c r="E2040" s="0" t="n">
        <f aca="false">'Profiles 8760'!G2029</f>
        <v>0.200775</v>
      </c>
      <c r="F2040" s="0" t="n">
        <f aca="false">D2040*Assumptions!$C$11*$B$7+E2040*Assumptions!$C$12*$B$8</f>
        <v>297.0116975</v>
      </c>
      <c r="G2040" s="0" t="n">
        <f aca="false">C2040*Assumptions!$C$15</f>
        <v>0</v>
      </c>
      <c r="H2040" s="0" t="n">
        <f aca="false">MIN(F2040,G2040)</f>
        <v>0</v>
      </c>
      <c r="I2040" s="0" t="n">
        <f aca="false">IF(C2040=1,MIN(G2040-H2040,Assumptions!$C$13,P2039),0)</f>
        <v>0</v>
      </c>
      <c r="J2040" s="0" t="n">
        <f aca="false">H2040+I2040</f>
        <v>0</v>
      </c>
      <c r="K2040" s="0" t="n">
        <f aca="false">MIN(IF(C2040=1,F2040-H2040,F2040),Assumptions!$C$13,MAX(0,($B$5-P2039)/$B$6))</f>
        <v>180</v>
      </c>
      <c r="L2040" s="0" t="n">
        <f aca="false">IF(C2040=1,0,MIN(F2040-K2040,Assumptions!$C$15,MAX(0,$B$10-O2039-M2040)))</f>
        <v>117.0116975</v>
      </c>
      <c r="M2040" s="0" t="n">
        <f aca="false">'Profiles 8760'!H2029</f>
        <v>224400</v>
      </c>
      <c r="N2040" s="0" t="n">
        <f aca="false">J2040+L2040</f>
        <v>117.0116975</v>
      </c>
      <c r="O2040" s="0" t="n">
        <f aca="false">O2039+N2040</f>
        <v>176228.144549598</v>
      </c>
      <c r="P2040" s="0" t="n">
        <f aca="false">MIN($B$5,P2039+K2040*$B$6-I2040)</f>
        <v>347.14711377252</v>
      </c>
      <c r="Q2040" s="0" t="n">
        <f aca="false">MAX(0,F2040-H2040-K2040-L2040)</f>
        <v>0</v>
      </c>
    </row>
    <row r="2041" customFormat="false" ht="15" hidden="false" customHeight="false" outlineLevel="0" collapsed="false">
      <c r="A2041" s="0" t="n">
        <f aca="false">'Profiles 8760'!A2030</f>
        <v>2028</v>
      </c>
      <c r="B2041" s="0" t="n">
        <f aca="false">'Profiles 8760'!B2030</f>
        <v>3</v>
      </c>
      <c r="C2041" s="0" t="n">
        <f aca="false">'Profiles 8760'!E2030</f>
        <v>0</v>
      </c>
      <c r="D2041" s="0" t="n">
        <f aca="false">'Profiles 8760'!F2030</f>
        <v>1</v>
      </c>
      <c r="E2041" s="0" t="n">
        <f aca="false">'Profiles 8760'!G2030</f>
        <v>0.251788</v>
      </c>
      <c r="F2041" s="0" t="n">
        <f aca="false">D2041*Assumptions!$C$11*$B$7+E2041*Assumptions!$C$12*$B$8</f>
        <v>299.0981292</v>
      </c>
      <c r="G2041" s="0" t="n">
        <f aca="false">C2041*Assumptions!$C$15</f>
        <v>0</v>
      </c>
      <c r="H2041" s="0" t="n">
        <f aca="false">MIN(F2041,G2041)</f>
        <v>0</v>
      </c>
      <c r="I2041" s="0" t="n">
        <f aca="false">IF(C2041=1,MIN(G2041-H2041,Assumptions!$C$13,P2040),0)</f>
        <v>0</v>
      </c>
      <c r="J2041" s="0" t="n">
        <f aca="false">H2041+I2041</f>
        <v>0</v>
      </c>
      <c r="K2041" s="0" t="n">
        <f aca="false">MIN(IF(C2041=1,F2041-H2041,F2041),Assumptions!$C$13,MAX(0,($B$5-P2040)/$B$6))</f>
        <v>180</v>
      </c>
      <c r="L2041" s="0" t="n">
        <f aca="false">IF(C2041=1,0,MIN(F2041-K2041,Assumptions!$C$15,MAX(0,$B$10-O2040-M2041)))</f>
        <v>119.0981292</v>
      </c>
      <c r="M2041" s="0" t="n">
        <f aca="false">'Profiles 8760'!H2030</f>
        <v>224400</v>
      </c>
      <c r="N2041" s="0" t="n">
        <f aca="false">J2041+L2041</f>
        <v>119.0981292</v>
      </c>
      <c r="O2041" s="0" t="n">
        <f aca="false">O2040+N2041</f>
        <v>176347.242678798</v>
      </c>
      <c r="P2041" s="0" t="n">
        <f aca="false">MIN($B$5,P2040+K2041*$B$6-I2041)</f>
        <v>503.17111377252</v>
      </c>
      <c r="Q2041" s="0" t="n">
        <f aca="false">MAX(0,F2041-H2041-K2041-L2041)</f>
        <v>0</v>
      </c>
    </row>
    <row r="2042" customFormat="false" ht="15" hidden="false" customHeight="false" outlineLevel="0" collapsed="false">
      <c r="A2042" s="0" t="n">
        <f aca="false">'Profiles 8760'!A2031</f>
        <v>2029</v>
      </c>
      <c r="B2042" s="0" t="n">
        <f aca="false">'Profiles 8760'!B2031</f>
        <v>3</v>
      </c>
      <c r="C2042" s="0" t="n">
        <f aca="false">'Profiles 8760'!E2031</f>
        <v>0</v>
      </c>
      <c r="D2042" s="0" t="n">
        <f aca="false">'Profiles 8760'!F2031</f>
        <v>1</v>
      </c>
      <c r="E2042" s="0" t="n">
        <f aca="false">'Profiles 8760'!G2031</f>
        <v>0.220127</v>
      </c>
      <c r="F2042" s="0" t="n">
        <f aca="false">D2042*Assumptions!$C$11*$B$7+E2042*Assumptions!$C$12*$B$8</f>
        <v>297.8031943</v>
      </c>
      <c r="G2042" s="0" t="n">
        <f aca="false">C2042*Assumptions!$C$15</f>
        <v>0</v>
      </c>
      <c r="H2042" s="0" t="n">
        <f aca="false">MIN(F2042,G2042)</f>
        <v>0</v>
      </c>
      <c r="I2042" s="0" t="n">
        <f aca="false">IF(C2042=1,MIN(G2042-H2042,Assumptions!$C$13,P2041),0)</f>
        <v>0</v>
      </c>
      <c r="J2042" s="0" t="n">
        <f aca="false">H2042+I2042</f>
        <v>0</v>
      </c>
      <c r="K2042" s="0" t="n">
        <f aca="false">MIN(IF(C2042=1,F2042-H2042,F2042),Assumptions!$C$13,MAX(0,($B$5-P2041)/$B$6))</f>
        <v>8.8127436865252</v>
      </c>
      <c r="L2042" s="0" t="n">
        <f aca="false">IF(C2042=1,0,MIN(F2042-K2042,Assumptions!$C$15,MAX(0,$B$10-O2041-M2042)))</f>
        <v>200</v>
      </c>
      <c r="M2042" s="0" t="n">
        <f aca="false">'Profiles 8760'!H2031</f>
        <v>224400</v>
      </c>
      <c r="N2042" s="0" t="n">
        <f aca="false">J2042+L2042</f>
        <v>200</v>
      </c>
      <c r="O2042" s="0" t="n">
        <f aca="false">O2041+N2042</f>
        <v>176547.242678798</v>
      </c>
      <c r="P2042" s="0" t="n">
        <f aca="false">MIN($B$5,P2041+K2042*$B$6-I2042)</f>
        <v>510.81</v>
      </c>
      <c r="Q2042" s="0" t="n">
        <f aca="false">MAX(0,F2042-H2042-K2042-L2042)</f>
        <v>88.9904506134748</v>
      </c>
    </row>
    <row r="2043" customFormat="false" ht="15" hidden="false" customHeight="false" outlineLevel="0" collapsed="false">
      <c r="A2043" s="0" t="n">
        <f aca="false">'Profiles 8760'!A2032</f>
        <v>2030</v>
      </c>
      <c r="B2043" s="0" t="n">
        <f aca="false">'Profiles 8760'!B2032</f>
        <v>3</v>
      </c>
      <c r="C2043" s="0" t="n">
        <f aca="false">'Profiles 8760'!E2032</f>
        <v>0</v>
      </c>
      <c r="D2043" s="0" t="n">
        <f aca="false">'Profiles 8760'!F2032</f>
        <v>1</v>
      </c>
      <c r="E2043" s="0" t="n">
        <f aca="false">'Profiles 8760'!G2032</f>
        <v>0.263616</v>
      </c>
      <c r="F2043" s="0" t="n">
        <f aca="false">D2043*Assumptions!$C$11*$B$7+E2043*Assumptions!$C$12*$B$8</f>
        <v>299.5818944</v>
      </c>
      <c r="G2043" s="0" t="n">
        <f aca="false">C2043*Assumptions!$C$15</f>
        <v>0</v>
      </c>
      <c r="H2043" s="0" t="n">
        <f aca="false">MIN(F2043,G2043)</f>
        <v>0</v>
      </c>
      <c r="I2043" s="0" t="n">
        <f aca="false">IF(C2043=1,MIN(G2043-H2043,Assumptions!$C$13,P2042),0)</f>
        <v>0</v>
      </c>
      <c r="J2043" s="0" t="n">
        <f aca="false">H2043+I2043</f>
        <v>0</v>
      </c>
      <c r="K2043" s="0" t="n">
        <f aca="false">MIN(IF(C2043=1,F2043-H2043,F2043),Assumptions!$C$13,MAX(0,($B$5-P2042)/$B$6))</f>
        <v>0</v>
      </c>
      <c r="L2043" s="0" t="n">
        <f aca="false">IF(C2043=1,0,MIN(F2043-K2043,Assumptions!$C$15,MAX(0,$B$10-O2042-M2043)))</f>
        <v>200</v>
      </c>
      <c r="M2043" s="0" t="n">
        <f aca="false">'Profiles 8760'!H2032</f>
        <v>224400</v>
      </c>
      <c r="N2043" s="0" t="n">
        <f aca="false">J2043+L2043</f>
        <v>200</v>
      </c>
      <c r="O2043" s="0" t="n">
        <f aca="false">O2042+N2043</f>
        <v>176747.242678798</v>
      </c>
      <c r="P2043" s="0" t="n">
        <f aca="false">MIN($B$5,P2042+K2043*$B$6-I2043)</f>
        <v>510.81</v>
      </c>
      <c r="Q2043" s="0" t="n">
        <f aca="false">MAX(0,F2043-H2043-K2043-L2043)</f>
        <v>99.5818944</v>
      </c>
    </row>
    <row r="2044" customFormat="false" ht="15" hidden="false" customHeight="false" outlineLevel="0" collapsed="false">
      <c r="A2044" s="0" t="n">
        <f aca="false">'Profiles 8760'!A2033</f>
        <v>2031</v>
      </c>
      <c r="B2044" s="0" t="n">
        <f aca="false">'Profiles 8760'!B2033</f>
        <v>3</v>
      </c>
      <c r="C2044" s="0" t="n">
        <f aca="false">'Profiles 8760'!E2033</f>
        <v>0</v>
      </c>
      <c r="D2044" s="0" t="n">
        <f aca="false">'Profiles 8760'!F2033</f>
        <v>1</v>
      </c>
      <c r="E2044" s="0" t="n">
        <f aca="false">'Profiles 8760'!G2033</f>
        <v>0.165429</v>
      </c>
      <c r="F2044" s="0" t="n">
        <f aca="false">D2044*Assumptions!$C$11*$B$7+E2044*Assumptions!$C$12*$B$8</f>
        <v>295.5660461</v>
      </c>
      <c r="G2044" s="0" t="n">
        <f aca="false">C2044*Assumptions!$C$15</f>
        <v>0</v>
      </c>
      <c r="H2044" s="0" t="n">
        <f aca="false">MIN(F2044,G2044)</f>
        <v>0</v>
      </c>
      <c r="I2044" s="0" t="n">
        <f aca="false">IF(C2044=1,MIN(G2044-H2044,Assumptions!$C$13,P2043),0)</f>
        <v>0</v>
      </c>
      <c r="J2044" s="0" t="n">
        <f aca="false">H2044+I2044</f>
        <v>0</v>
      </c>
      <c r="K2044" s="0" t="n">
        <f aca="false">MIN(IF(C2044=1,F2044-H2044,F2044),Assumptions!$C$13,MAX(0,($B$5-P2043)/$B$6))</f>
        <v>0</v>
      </c>
      <c r="L2044" s="0" t="n">
        <f aca="false">IF(C2044=1,0,MIN(F2044-K2044,Assumptions!$C$15,MAX(0,$B$10-O2043-M2044)))</f>
        <v>200</v>
      </c>
      <c r="M2044" s="0" t="n">
        <f aca="false">'Profiles 8760'!H2033</f>
        <v>224400</v>
      </c>
      <c r="N2044" s="0" t="n">
        <f aca="false">J2044+L2044</f>
        <v>200</v>
      </c>
      <c r="O2044" s="0" t="n">
        <f aca="false">O2043+N2044</f>
        <v>176947.242678798</v>
      </c>
      <c r="P2044" s="0" t="n">
        <f aca="false">MIN($B$5,P2043+K2044*$B$6-I2044)</f>
        <v>510.81</v>
      </c>
      <c r="Q2044" s="0" t="n">
        <f aca="false">MAX(0,F2044-H2044-K2044-L2044)</f>
        <v>95.5660461</v>
      </c>
    </row>
    <row r="2045" customFormat="false" ht="15" hidden="false" customHeight="false" outlineLevel="0" collapsed="false">
      <c r="A2045" s="0" t="n">
        <f aca="false">'Profiles 8760'!A2034</f>
        <v>2032</v>
      </c>
      <c r="B2045" s="0" t="n">
        <f aca="false">'Profiles 8760'!B2034</f>
        <v>3</v>
      </c>
      <c r="C2045" s="0" t="n">
        <f aca="false">'Profiles 8760'!E2034</f>
        <v>0</v>
      </c>
      <c r="D2045" s="0" t="n">
        <f aca="false">'Profiles 8760'!F2034</f>
        <v>0.88151</v>
      </c>
      <c r="E2045" s="0" t="n">
        <f aca="false">'Profiles 8760'!G2034</f>
        <v>0.162815</v>
      </c>
      <c r="F2045" s="0" t="n">
        <f aca="false">D2045*Assumptions!$C$11*$B$7+E2045*Assumptions!$C$12*$B$8</f>
        <v>261.2392215</v>
      </c>
      <c r="G2045" s="0" t="n">
        <f aca="false">C2045*Assumptions!$C$15</f>
        <v>0</v>
      </c>
      <c r="H2045" s="0" t="n">
        <f aca="false">MIN(F2045,G2045)</f>
        <v>0</v>
      </c>
      <c r="I2045" s="0" t="n">
        <f aca="false">IF(C2045=1,MIN(G2045-H2045,Assumptions!$C$13,P2044),0)</f>
        <v>0</v>
      </c>
      <c r="J2045" s="0" t="n">
        <f aca="false">H2045+I2045</f>
        <v>0</v>
      </c>
      <c r="K2045" s="0" t="n">
        <f aca="false">MIN(IF(C2045=1,F2045-H2045,F2045),Assumptions!$C$13,MAX(0,($B$5-P2044)/$B$6))</f>
        <v>0</v>
      </c>
      <c r="L2045" s="0" t="n">
        <f aca="false">IF(C2045=1,0,MIN(F2045-K2045,Assumptions!$C$15,MAX(0,$B$10-O2044-M2045)))</f>
        <v>200</v>
      </c>
      <c r="M2045" s="0" t="n">
        <f aca="false">'Profiles 8760'!H2034</f>
        <v>224400</v>
      </c>
      <c r="N2045" s="0" t="n">
        <f aca="false">J2045+L2045</f>
        <v>200</v>
      </c>
      <c r="O2045" s="0" t="n">
        <f aca="false">O2044+N2045</f>
        <v>177147.242678798</v>
      </c>
      <c r="P2045" s="0" t="n">
        <f aca="false">MIN($B$5,P2044+K2045*$B$6-I2045)</f>
        <v>510.81</v>
      </c>
      <c r="Q2045" s="0" t="n">
        <f aca="false">MAX(0,F2045-H2045-K2045-L2045)</f>
        <v>61.2392215</v>
      </c>
    </row>
    <row r="2046" customFormat="false" ht="15" hidden="false" customHeight="false" outlineLevel="0" collapsed="false">
      <c r="A2046" s="0" t="n">
        <f aca="false">'Profiles 8760'!A2035</f>
        <v>2033</v>
      </c>
      <c r="B2046" s="0" t="n">
        <f aca="false">'Profiles 8760'!B2035</f>
        <v>3</v>
      </c>
      <c r="C2046" s="0" t="n">
        <f aca="false">'Profiles 8760'!E2035</f>
        <v>0</v>
      </c>
      <c r="D2046" s="0" t="n">
        <f aca="false">'Profiles 8760'!F2035</f>
        <v>0.552118</v>
      </c>
      <c r="E2046" s="0" t="n">
        <f aca="false">'Profiles 8760'!G2035</f>
        <v>0.14836</v>
      </c>
      <c r="F2046" s="0" t="n">
        <f aca="false">D2046*Assumptions!$C$11*$B$7+E2046*Assumptions!$C$12*$B$8</f>
        <v>165.5196024</v>
      </c>
      <c r="G2046" s="0" t="n">
        <f aca="false">C2046*Assumptions!$C$15</f>
        <v>0</v>
      </c>
      <c r="H2046" s="0" t="n">
        <f aca="false">MIN(F2046,G2046)</f>
        <v>0</v>
      </c>
      <c r="I2046" s="0" t="n">
        <f aca="false">IF(C2046=1,MIN(G2046-H2046,Assumptions!$C$13,P2045),0)</f>
        <v>0</v>
      </c>
      <c r="J2046" s="0" t="n">
        <f aca="false">H2046+I2046</f>
        <v>0</v>
      </c>
      <c r="K2046" s="0" t="n">
        <f aca="false">MIN(IF(C2046=1,F2046-H2046,F2046),Assumptions!$C$13,MAX(0,($B$5-P2045)/$B$6))</f>
        <v>0</v>
      </c>
      <c r="L2046" s="0" t="n">
        <f aca="false">IF(C2046=1,0,MIN(F2046-K2046,Assumptions!$C$15,MAX(0,$B$10-O2045-M2046)))</f>
        <v>165.5196024</v>
      </c>
      <c r="M2046" s="0" t="n">
        <f aca="false">'Profiles 8760'!H2035</f>
        <v>224400</v>
      </c>
      <c r="N2046" s="0" t="n">
        <f aca="false">J2046+L2046</f>
        <v>165.5196024</v>
      </c>
      <c r="O2046" s="0" t="n">
        <f aca="false">O2045+N2046</f>
        <v>177312.762281198</v>
      </c>
      <c r="P2046" s="0" t="n">
        <f aca="false">MIN($B$5,P2045+K2046*$B$6-I2046)</f>
        <v>510.81</v>
      </c>
      <c r="Q2046" s="0" t="n">
        <f aca="false">MAX(0,F2046-H2046-K2046-L2046)</f>
        <v>0</v>
      </c>
    </row>
    <row r="2047" customFormat="false" ht="15" hidden="false" customHeight="false" outlineLevel="0" collapsed="false">
      <c r="A2047" s="0" t="n">
        <f aca="false">'Profiles 8760'!A2036</f>
        <v>2034</v>
      </c>
      <c r="B2047" s="0" t="n">
        <f aca="false">'Profiles 8760'!B2036</f>
        <v>3</v>
      </c>
      <c r="C2047" s="0" t="n">
        <f aca="false">'Profiles 8760'!E2036</f>
        <v>0</v>
      </c>
      <c r="D2047" s="0" t="n">
        <f aca="false">'Profiles 8760'!F2036</f>
        <v>0.226969</v>
      </c>
      <c r="E2047" s="0" t="n">
        <f aca="false">'Profiles 8760'!G2036</f>
        <v>0.128203</v>
      </c>
      <c r="F2047" s="0" t="n">
        <f aca="false">D2047*Assumptions!$C$11*$B$7+E2047*Assumptions!$C$12*$B$8</f>
        <v>70.7921499</v>
      </c>
      <c r="G2047" s="0" t="n">
        <f aca="false">C2047*Assumptions!$C$15</f>
        <v>0</v>
      </c>
      <c r="H2047" s="0" t="n">
        <f aca="false">MIN(F2047,G2047)</f>
        <v>0</v>
      </c>
      <c r="I2047" s="0" t="n">
        <f aca="false">IF(C2047=1,MIN(G2047-H2047,Assumptions!$C$13,P2046),0)</f>
        <v>0</v>
      </c>
      <c r="J2047" s="0" t="n">
        <f aca="false">H2047+I2047</f>
        <v>0</v>
      </c>
      <c r="K2047" s="0" t="n">
        <f aca="false">MIN(IF(C2047=1,F2047-H2047,F2047),Assumptions!$C$13,MAX(0,($B$5-P2046)/$B$6))</f>
        <v>0</v>
      </c>
      <c r="L2047" s="0" t="n">
        <f aca="false">IF(C2047=1,0,MIN(F2047-K2047,Assumptions!$C$15,MAX(0,$B$10-O2046-M2047)))</f>
        <v>70.7921499</v>
      </c>
      <c r="M2047" s="0" t="n">
        <f aca="false">'Profiles 8760'!H2036</f>
        <v>224400</v>
      </c>
      <c r="N2047" s="0" t="n">
        <f aca="false">J2047+L2047</f>
        <v>70.7921499</v>
      </c>
      <c r="O2047" s="0" t="n">
        <f aca="false">O2046+N2047</f>
        <v>177383.554431098</v>
      </c>
      <c r="P2047" s="0" t="n">
        <f aca="false">MIN($B$5,P2046+K2047*$B$6-I2047)</f>
        <v>510.81</v>
      </c>
      <c r="Q2047" s="0" t="n">
        <f aca="false">MAX(0,F2047-H2047-K2047-L2047)</f>
        <v>0</v>
      </c>
    </row>
    <row r="2048" customFormat="false" ht="15" hidden="false" customHeight="false" outlineLevel="0" collapsed="false">
      <c r="A2048" s="0" t="n">
        <f aca="false">'Profiles 8760'!A2037</f>
        <v>2035</v>
      </c>
      <c r="B2048" s="0" t="n">
        <f aca="false">'Profiles 8760'!B2037</f>
        <v>3</v>
      </c>
      <c r="C2048" s="0" t="n">
        <f aca="false">'Profiles 8760'!E2037</f>
        <v>0</v>
      </c>
      <c r="D2048" s="0" t="n">
        <f aca="false">'Profiles 8760'!F2037</f>
        <v>0</v>
      </c>
      <c r="E2048" s="0" t="n">
        <f aca="false">'Profiles 8760'!G2037</f>
        <v>0.150082</v>
      </c>
      <c r="F2048" s="0" t="n">
        <f aca="false">D2048*Assumptions!$C$11*$B$7+E2048*Assumptions!$C$12*$B$8</f>
        <v>6.1383538</v>
      </c>
      <c r="G2048" s="0" t="n">
        <f aca="false">C2048*Assumptions!$C$15</f>
        <v>0</v>
      </c>
      <c r="H2048" s="0" t="n">
        <f aca="false">MIN(F2048,G2048)</f>
        <v>0</v>
      </c>
      <c r="I2048" s="0" t="n">
        <f aca="false">IF(C2048=1,MIN(G2048-H2048,Assumptions!$C$13,P2047),0)</f>
        <v>0</v>
      </c>
      <c r="J2048" s="0" t="n">
        <f aca="false">H2048+I2048</f>
        <v>0</v>
      </c>
      <c r="K2048" s="0" t="n">
        <f aca="false">MIN(IF(C2048=1,F2048-H2048,F2048),Assumptions!$C$13,MAX(0,($B$5-P2047)/$B$6))</f>
        <v>0</v>
      </c>
      <c r="L2048" s="0" t="n">
        <f aca="false">IF(C2048=1,0,MIN(F2048-K2048,Assumptions!$C$15,MAX(0,$B$10-O2047-M2048)))</f>
        <v>6.1383538</v>
      </c>
      <c r="M2048" s="0" t="n">
        <f aca="false">'Profiles 8760'!H2037</f>
        <v>224400</v>
      </c>
      <c r="N2048" s="0" t="n">
        <f aca="false">J2048+L2048</f>
        <v>6.1383538</v>
      </c>
      <c r="O2048" s="0" t="n">
        <f aca="false">O2047+N2048</f>
        <v>177389.692784898</v>
      </c>
      <c r="P2048" s="0" t="n">
        <f aca="false">MIN($B$5,P2047+K2048*$B$6-I2048)</f>
        <v>510.81</v>
      </c>
      <c r="Q2048" s="0" t="n">
        <f aca="false">MAX(0,F2048-H2048-K2048-L2048)</f>
        <v>0</v>
      </c>
    </row>
    <row r="2049" customFormat="false" ht="15" hidden="false" customHeight="false" outlineLevel="0" collapsed="false">
      <c r="A2049" s="0" t="n">
        <f aca="false">'Profiles 8760'!A2038</f>
        <v>2036</v>
      </c>
      <c r="B2049" s="0" t="n">
        <f aca="false">'Profiles 8760'!B2038</f>
        <v>3</v>
      </c>
      <c r="C2049" s="0" t="n">
        <f aca="false">'Profiles 8760'!E2038</f>
        <v>1</v>
      </c>
      <c r="D2049" s="0" t="n">
        <f aca="false">'Profiles 8760'!F2038</f>
        <v>0</v>
      </c>
      <c r="E2049" s="0" t="n">
        <f aca="false">'Profiles 8760'!G2038</f>
        <v>0.111597</v>
      </c>
      <c r="F2049" s="0" t="n">
        <f aca="false">D2049*Assumptions!$C$11*$B$7+E2049*Assumptions!$C$12*$B$8</f>
        <v>4.5643173</v>
      </c>
      <c r="G2049" s="0" t="n">
        <f aca="false">C2049*Assumptions!$C$15</f>
        <v>200</v>
      </c>
      <c r="H2049" s="0" t="n">
        <f aca="false">MIN(F2049,G2049)</f>
        <v>4.5643173</v>
      </c>
      <c r="I2049" s="0" t="n">
        <f aca="false">IF(C2049=1,MIN(G2049-H2049,Assumptions!$C$13,P2048),0)</f>
        <v>180</v>
      </c>
      <c r="J2049" s="0" t="n">
        <f aca="false">H2049+I2049</f>
        <v>184.5643173</v>
      </c>
      <c r="K2049" s="0" t="n">
        <f aca="false">MIN(IF(C2049=1,F2049-H2049,F2049),Assumptions!$C$13,MAX(0,($B$5-P2048)/$B$6))</f>
        <v>0</v>
      </c>
      <c r="L2049" s="0" t="n">
        <f aca="false">IF(C2049=1,0,MIN(F2049-K2049,Assumptions!$C$15,MAX(0,$B$10-O2048-M2049)))</f>
        <v>0</v>
      </c>
      <c r="M2049" s="0" t="n">
        <f aca="false">'Profiles 8760'!H2038</f>
        <v>224200</v>
      </c>
      <c r="N2049" s="0" t="n">
        <f aca="false">J2049+L2049</f>
        <v>184.5643173</v>
      </c>
      <c r="O2049" s="0" t="n">
        <f aca="false">O2048+N2049</f>
        <v>177574.257102198</v>
      </c>
      <c r="P2049" s="0" t="n">
        <f aca="false">MIN($B$5,P2048+K2049*$B$6-I2049)</f>
        <v>330.81</v>
      </c>
      <c r="Q2049" s="0" t="n">
        <f aca="false">MAX(0,F2049-H2049-K2049-L2049)</f>
        <v>0</v>
      </c>
    </row>
    <row r="2050" customFormat="false" ht="15" hidden="false" customHeight="false" outlineLevel="0" collapsed="false">
      <c r="A2050" s="0" t="n">
        <f aca="false">'Profiles 8760'!A2039</f>
        <v>2037</v>
      </c>
      <c r="B2050" s="0" t="n">
        <f aca="false">'Profiles 8760'!B2039</f>
        <v>3</v>
      </c>
      <c r="C2050" s="0" t="n">
        <f aca="false">'Profiles 8760'!E2039</f>
        <v>1</v>
      </c>
      <c r="D2050" s="0" t="n">
        <f aca="false">'Profiles 8760'!F2039</f>
        <v>0</v>
      </c>
      <c r="E2050" s="0" t="n">
        <f aca="false">'Profiles 8760'!G2039</f>
        <v>0.086933</v>
      </c>
      <c r="F2050" s="0" t="n">
        <f aca="false">D2050*Assumptions!$C$11*$B$7+E2050*Assumptions!$C$12*$B$8</f>
        <v>3.5555597</v>
      </c>
      <c r="G2050" s="0" t="n">
        <f aca="false">C2050*Assumptions!$C$15</f>
        <v>200</v>
      </c>
      <c r="H2050" s="0" t="n">
        <f aca="false">MIN(F2050,G2050)</f>
        <v>3.5555597</v>
      </c>
      <c r="I2050" s="0" t="n">
        <f aca="false">IF(C2050=1,MIN(G2050-H2050,Assumptions!$C$13,P2049),0)</f>
        <v>180</v>
      </c>
      <c r="J2050" s="0" t="n">
        <f aca="false">H2050+I2050</f>
        <v>183.5555597</v>
      </c>
      <c r="K2050" s="0" t="n">
        <f aca="false">MIN(IF(C2050=1,F2050-H2050,F2050),Assumptions!$C$13,MAX(0,($B$5-P2049)/$B$6))</f>
        <v>0</v>
      </c>
      <c r="L2050" s="0" t="n">
        <f aca="false">IF(C2050=1,0,MIN(F2050-K2050,Assumptions!$C$15,MAX(0,$B$10-O2049-M2050)))</f>
        <v>0</v>
      </c>
      <c r="M2050" s="0" t="n">
        <f aca="false">'Profiles 8760'!H2039</f>
        <v>224000</v>
      </c>
      <c r="N2050" s="0" t="n">
        <f aca="false">J2050+L2050</f>
        <v>183.5555597</v>
      </c>
      <c r="O2050" s="0" t="n">
        <f aca="false">O2049+N2050</f>
        <v>177757.812661898</v>
      </c>
      <c r="P2050" s="0" t="n">
        <f aca="false">MIN($B$5,P2049+K2050*$B$6-I2050)</f>
        <v>150.81</v>
      </c>
      <c r="Q2050" s="0" t="n">
        <f aca="false">MAX(0,F2050-H2050-K2050-L2050)</f>
        <v>0</v>
      </c>
    </row>
    <row r="2051" customFormat="false" ht="15" hidden="false" customHeight="false" outlineLevel="0" collapsed="false">
      <c r="A2051" s="0" t="n">
        <f aca="false">'Profiles 8760'!A2040</f>
        <v>2038</v>
      </c>
      <c r="B2051" s="0" t="n">
        <f aca="false">'Profiles 8760'!B2040</f>
        <v>3</v>
      </c>
      <c r="C2051" s="0" t="n">
        <f aca="false">'Profiles 8760'!E2040</f>
        <v>0</v>
      </c>
      <c r="D2051" s="0" t="n">
        <f aca="false">'Profiles 8760'!F2040</f>
        <v>0</v>
      </c>
      <c r="E2051" s="0" t="n">
        <f aca="false">'Profiles 8760'!G2040</f>
        <v>0.065836</v>
      </c>
      <c r="F2051" s="0" t="n">
        <f aca="false">D2051*Assumptions!$C$11*$B$7+E2051*Assumptions!$C$12*$B$8</f>
        <v>2.6926924</v>
      </c>
      <c r="G2051" s="0" t="n">
        <f aca="false">C2051*Assumptions!$C$15</f>
        <v>0</v>
      </c>
      <c r="H2051" s="0" t="n">
        <f aca="false">MIN(F2051,G2051)</f>
        <v>0</v>
      </c>
      <c r="I2051" s="0" t="n">
        <f aca="false">IF(C2051=1,MIN(G2051-H2051,Assumptions!$C$13,P2050),0)</f>
        <v>0</v>
      </c>
      <c r="J2051" s="0" t="n">
        <f aca="false">H2051+I2051</f>
        <v>0</v>
      </c>
      <c r="K2051" s="0" t="n">
        <f aca="false">MIN(IF(C2051=1,F2051-H2051,F2051),Assumptions!$C$13,MAX(0,($B$5-P2050)/$B$6))</f>
        <v>2.6926924</v>
      </c>
      <c r="L2051" s="0" t="n">
        <f aca="false">IF(C2051=1,0,MIN(F2051-K2051,Assumptions!$C$15,MAX(0,$B$10-O2050-M2051)))</f>
        <v>0</v>
      </c>
      <c r="M2051" s="0" t="n">
        <f aca="false">'Profiles 8760'!H2040</f>
        <v>224000</v>
      </c>
      <c r="N2051" s="0" t="n">
        <f aca="false">J2051+L2051</f>
        <v>0</v>
      </c>
      <c r="O2051" s="0" t="n">
        <f aca="false">O2050+N2051</f>
        <v>177757.812661898</v>
      </c>
      <c r="P2051" s="0" t="n">
        <f aca="false">MIN($B$5,P2050+K2051*$B$6-I2051)</f>
        <v>153.14402577232</v>
      </c>
      <c r="Q2051" s="0" t="n">
        <f aca="false">MAX(0,F2051-H2051-K2051-L2051)</f>
        <v>0</v>
      </c>
    </row>
    <row r="2052" customFormat="false" ht="15" hidden="false" customHeight="false" outlineLevel="0" collapsed="false">
      <c r="A2052" s="0" t="n">
        <f aca="false">'Profiles 8760'!A2041</f>
        <v>2039</v>
      </c>
      <c r="B2052" s="0" t="n">
        <f aca="false">'Profiles 8760'!B2041</f>
        <v>3</v>
      </c>
      <c r="C2052" s="0" t="n">
        <f aca="false">'Profiles 8760'!E2041</f>
        <v>0</v>
      </c>
      <c r="D2052" s="0" t="n">
        <f aca="false">'Profiles 8760'!F2041</f>
        <v>0</v>
      </c>
      <c r="E2052" s="0" t="n">
        <f aca="false">'Profiles 8760'!G2041</f>
        <v>0.071503</v>
      </c>
      <c r="F2052" s="0" t="n">
        <f aca="false">D2052*Assumptions!$C$11*$B$7+E2052*Assumptions!$C$12*$B$8</f>
        <v>2.9244727</v>
      </c>
      <c r="G2052" s="0" t="n">
        <f aca="false">C2052*Assumptions!$C$15</f>
        <v>0</v>
      </c>
      <c r="H2052" s="0" t="n">
        <f aca="false">MIN(F2052,G2052)</f>
        <v>0</v>
      </c>
      <c r="I2052" s="0" t="n">
        <f aca="false">IF(C2052=1,MIN(G2052-H2052,Assumptions!$C$13,P2051),0)</f>
        <v>0</v>
      </c>
      <c r="J2052" s="0" t="n">
        <f aca="false">H2052+I2052</f>
        <v>0</v>
      </c>
      <c r="K2052" s="0" t="n">
        <f aca="false">MIN(IF(C2052=1,F2052-H2052,F2052),Assumptions!$C$13,MAX(0,($B$5-P2051)/$B$6))</f>
        <v>2.9244727</v>
      </c>
      <c r="L2052" s="0" t="n">
        <f aca="false">IF(C2052=1,0,MIN(F2052-K2052,Assumptions!$C$15,MAX(0,$B$10-O2051-M2052)))</f>
        <v>0</v>
      </c>
      <c r="M2052" s="0" t="n">
        <f aca="false">'Profiles 8760'!H2041</f>
        <v>224000</v>
      </c>
      <c r="N2052" s="0" t="n">
        <f aca="false">J2052+L2052</f>
        <v>0</v>
      </c>
      <c r="O2052" s="0" t="n">
        <f aca="false">O2051+N2052</f>
        <v>177757.812661898</v>
      </c>
      <c r="P2052" s="0" t="n">
        <f aca="false">MIN($B$5,P2051+K2052*$B$6-I2052)</f>
        <v>155.67895870868</v>
      </c>
      <c r="Q2052" s="0" t="n">
        <f aca="false">MAX(0,F2052-H2052-K2052-L2052)</f>
        <v>0</v>
      </c>
    </row>
    <row r="2053" customFormat="false" ht="15" hidden="false" customHeight="false" outlineLevel="0" collapsed="false">
      <c r="A2053" s="0" t="n">
        <f aca="false">'Profiles 8760'!A2042</f>
        <v>2040</v>
      </c>
      <c r="B2053" s="0" t="n">
        <f aca="false">'Profiles 8760'!B2042</f>
        <v>3</v>
      </c>
      <c r="C2053" s="0" t="n">
        <f aca="false">'Profiles 8760'!E2042</f>
        <v>0</v>
      </c>
      <c r="D2053" s="0" t="n">
        <f aca="false">'Profiles 8760'!F2042</f>
        <v>0</v>
      </c>
      <c r="E2053" s="0" t="n">
        <f aca="false">'Profiles 8760'!G2042</f>
        <v>0.0942</v>
      </c>
      <c r="F2053" s="0" t="n">
        <f aca="false">D2053*Assumptions!$C$11*$B$7+E2053*Assumptions!$C$12*$B$8</f>
        <v>3.85278</v>
      </c>
      <c r="G2053" s="0" t="n">
        <f aca="false">C2053*Assumptions!$C$15</f>
        <v>0</v>
      </c>
      <c r="H2053" s="0" t="n">
        <f aca="false">MIN(F2053,G2053)</f>
        <v>0</v>
      </c>
      <c r="I2053" s="0" t="n">
        <f aca="false">IF(C2053=1,MIN(G2053-H2053,Assumptions!$C$13,P2052),0)</f>
        <v>0</v>
      </c>
      <c r="J2053" s="0" t="n">
        <f aca="false">H2053+I2053</f>
        <v>0</v>
      </c>
      <c r="K2053" s="0" t="n">
        <f aca="false">MIN(IF(C2053=1,F2053-H2053,F2053),Assumptions!$C$13,MAX(0,($B$5-P2052)/$B$6))</f>
        <v>3.85278</v>
      </c>
      <c r="L2053" s="0" t="n">
        <f aca="false">IF(C2053=1,0,MIN(F2053-K2053,Assumptions!$C$15,MAX(0,$B$10-O2052-M2053)))</f>
        <v>0</v>
      </c>
      <c r="M2053" s="0" t="n">
        <f aca="false">'Profiles 8760'!H2042</f>
        <v>224000</v>
      </c>
      <c r="N2053" s="0" t="n">
        <f aca="false">J2053+L2053</f>
        <v>0</v>
      </c>
      <c r="O2053" s="0" t="n">
        <f aca="false">O2052+N2053</f>
        <v>177757.812661898</v>
      </c>
      <c r="P2053" s="0" t="n">
        <f aca="false">MIN($B$5,P2052+K2053*$B$6-I2053)</f>
        <v>159.01854841268</v>
      </c>
      <c r="Q2053" s="0" t="n">
        <f aca="false">MAX(0,F2053-H2053-K2053-L2053)</f>
        <v>0</v>
      </c>
    </row>
    <row r="2054" customFormat="false" ht="15" hidden="false" customHeight="false" outlineLevel="0" collapsed="false">
      <c r="A2054" s="0" t="n">
        <f aca="false">'Profiles 8760'!A2043</f>
        <v>2041</v>
      </c>
      <c r="B2054" s="0" t="n">
        <f aca="false">'Profiles 8760'!B2043</f>
        <v>3</v>
      </c>
      <c r="C2054" s="0" t="n">
        <f aca="false">'Profiles 8760'!E2043</f>
        <v>0</v>
      </c>
      <c r="D2054" s="0" t="n">
        <f aca="false">'Profiles 8760'!F2043</f>
        <v>0</v>
      </c>
      <c r="E2054" s="0" t="n">
        <f aca="false">'Profiles 8760'!G2043</f>
        <v>0.094114</v>
      </c>
      <c r="F2054" s="0" t="n">
        <f aca="false">D2054*Assumptions!$C$11*$B$7+E2054*Assumptions!$C$12*$B$8</f>
        <v>3.8492626</v>
      </c>
      <c r="G2054" s="0" t="n">
        <f aca="false">C2054*Assumptions!$C$15</f>
        <v>0</v>
      </c>
      <c r="H2054" s="0" t="n">
        <f aca="false">MIN(F2054,G2054)</f>
        <v>0</v>
      </c>
      <c r="I2054" s="0" t="n">
        <f aca="false">IF(C2054=1,MIN(G2054-H2054,Assumptions!$C$13,P2053),0)</f>
        <v>0</v>
      </c>
      <c r="J2054" s="0" t="n">
        <f aca="false">H2054+I2054</f>
        <v>0</v>
      </c>
      <c r="K2054" s="0" t="n">
        <f aca="false">MIN(IF(C2054=1,F2054-H2054,F2054),Assumptions!$C$13,MAX(0,($B$5-P2053)/$B$6))</f>
        <v>3.8492626</v>
      </c>
      <c r="L2054" s="0" t="n">
        <f aca="false">IF(C2054=1,0,MIN(F2054-K2054,Assumptions!$C$15,MAX(0,$B$10-O2053-M2054)))</f>
        <v>0</v>
      </c>
      <c r="M2054" s="0" t="n">
        <f aca="false">'Profiles 8760'!H2043</f>
        <v>224000</v>
      </c>
      <c r="N2054" s="0" t="n">
        <f aca="false">J2054+L2054</f>
        <v>0</v>
      </c>
      <c r="O2054" s="0" t="n">
        <f aca="false">O2053+N2054</f>
        <v>177757.812661898</v>
      </c>
      <c r="P2054" s="0" t="n">
        <f aca="false">MIN($B$5,P2053+K2054*$B$6-I2054)</f>
        <v>162.35508923436</v>
      </c>
      <c r="Q2054" s="0" t="n">
        <f aca="false">MAX(0,F2054-H2054-K2054-L2054)</f>
        <v>0</v>
      </c>
    </row>
    <row r="2055" customFormat="false" ht="15" hidden="false" customHeight="false" outlineLevel="0" collapsed="false">
      <c r="A2055" s="0" t="n">
        <f aca="false">'Profiles 8760'!A2044</f>
        <v>2042</v>
      </c>
      <c r="B2055" s="0" t="n">
        <f aca="false">'Profiles 8760'!B2044</f>
        <v>3</v>
      </c>
      <c r="C2055" s="0" t="n">
        <f aca="false">'Profiles 8760'!E2044</f>
        <v>0</v>
      </c>
      <c r="D2055" s="0" t="n">
        <f aca="false">'Profiles 8760'!F2044</f>
        <v>0</v>
      </c>
      <c r="E2055" s="0" t="n">
        <f aca="false">'Profiles 8760'!G2044</f>
        <v>0.11056</v>
      </c>
      <c r="F2055" s="0" t="n">
        <f aca="false">D2055*Assumptions!$C$11*$B$7+E2055*Assumptions!$C$12*$B$8</f>
        <v>4.521904</v>
      </c>
      <c r="G2055" s="0" t="n">
        <f aca="false">C2055*Assumptions!$C$15</f>
        <v>0</v>
      </c>
      <c r="H2055" s="0" t="n">
        <f aca="false">MIN(F2055,G2055)</f>
        <v>0</v>
      </c>
      <c r="I2055" s="0" t="n">
        <f aca="false">IF(C2055=1,MIN(G2055-H2055,Assumptions!$C$13,P2054),0)</f>
        <v>0</v>
      </c>
      <c r="J2055" s="0" t="n">
        <f aca="false">H2055+I2055</f>
        <v>0</v>
      </c>
      <c r="K2055" s="0" t="n">
        <f aca="false">MIN(IF(C2055=1,F2055-H2055,F2055),Assumptions!$C$13,MAX(0,($B$5-P2054)/$B$6))</f>
        <v>4.521904</v>
      </c>
      <c r="L2055" s="0" t="n">
        <f aca="false">IF(C2055=1,0,MIN(F2055-K2055,Assumptions!$C$15,MAX(0,$B$10-O2054-M2055)))</f>
        <v>0</v>
      </c>
      <c r="M2055" s="0" t="n">
        <f aca="false">'Profiles 8760'!H2044</f>
        <v>224000</v>
      </c>
      <c r="N2055" s="0" t="n">
        <f aca="false">J2055+L2055</f>
        <v>0</v>
      </c>
      <c r="O2055" s="0" t="n">
        <f aca="false">O2054+N2055</f>
        <v>177757.812661898</v>
      </c>
      <c r="P2055" s="0" t="n">
        <f aca="false">MIN($B$5,P2054+K2055*$B$6-I2055)</f>
        <v>166.27467562156</v>
      </c>
      <c r="Q2055" s="0" t="n">
        <f aca="false">MAX(0,F2055-H2055-K2055-L2055)</f>
        <v>0</v>
      </c>
    </row>
    <row r="2056" customFormat="false" ht="15" hidden="false" customHeight="false" outlineLevel="0" collapsed="false">
      <c r="A2056" s="0" t="n">
        <f aca="false">'Profiles 8760'!A2045</f>
        <v>2043</v>
      </c>
      <c r="B2056" s="0" t="n">
        <f aca="false">'Profiles 8760'!B2045</f>
        <v>3</v>
      </c>
      <c r="C2056" s="0" t="n">
        <f aca="false">'Profiles 8760'!E2045</f>
        <v>0</v>
      </c>
      <c r="D2056" s="0" t="n">
        <f aca="false">'Profiles 8760'!F2045</f>
        <v>0</v>
      </c>
      <c r="E2056" s="0" t="n">
        <f aca="false">'Profiles 8760'!G2045</f>
        <v>0.1811</v>
      </c>
      <c r="F2056" s="0" t="n">
        <f aca="false">D2056*Assumptions!$C$11*$B$7+E2056*Assumptions!$C$12*$B$8</f>
        <v>7.40699</v>
      </c>
      <c r="G2056" s="0" t="n">
        <f aca="false">C2056*Assumptions!$C$15</f>
        <v>0</v>
      </c>
      <c r="H2056" s="0" t="n">
        <f aca="false">MIN(F2056,G2056)</f>
        <v>0</v>
      </c>
      <c r="I2056" s="0" t="n">
        <f aca="false">IF(C2056=1,MIN(G2056-H2056,Assumptions!$C$13,P2055),0)</f>
        <v>0</v>
      </c>
      <c r="J2056" s="0" t="n">
        <f aca="false">H2056+I2056</f>
        <v>0</v>
      </c>
      <c r="K2056" s="0" t="n">
        <f aca="false">MIN(IF(C2056=1,F2056-H2056,F2056),Assumptions!$C$13,MAX(0,($B$5-P2055)/$B$6))</f>
        <v>7.40699</v>
      </c>
      <c r="L2056" s="0" t="n">
        <f aca="false">IF(C2056=1,0,MIN(F2056-K2056,Assumptions!$C$15,MAX(0,$B$10-O2055-M2056)))</f>
        <v>0</v>
      </c>
      <c r="M2056" s="0" t="n">
        <f aca="false">'Profiles 8760'!H2045</f>
        <v>224000</v>
      </c>
      <c r="N2056" s="0" t="n">
        <f aca="false">J2056+L2056</f>
        <v>0</v>
      </c>
      <c r="O2056" s="0" t="n">
        <f aca="false">O2055+N2056</f>
        <v>177757.812661898</v>
      </c>
      <c r="P2056" s="0" t="n">
        <f aca="false">MIN($B$5,P2055+K2056*$B$6-I2056)</f>
        <v>172.69505455356</v>
      </c>
      <c r="Q2056" s="0" t="n">
        <f aca="false">MAX(0,F2056-H2056-K2056-L2056)</f>
        <v>0</v>
      </c>
    </row>
    <row r="2057" customFormat="false" ht="15" hidden="false" customHeight="false" outlineLevel="0" collapsed="false">
      <c r="A2057" s="0" t="n">
        <f aca="false">'Profiles 8760'!A2046</f>
        <v>2044</v>
      </c>
      <c r="B2057" s="0" t="n">
        <f aca="false">'Profiles 8760'!B2046</f>
        <v>3</v>
      </c>
      <c r="C2057" s="0" t="n">
        <f aca="false">'Profiles 8760'!E2046</f>
        <v>0</v>
      </c>
      <c r="D2057" s="0" t="n">
        <f aca="false">'Profiles 8760'!F2046</f>
        <v>0</v>
      </c>
      <c r="E2057" s="0" t="n">
        <f aca="false">'Profiles 8760'!G2046</f>
        <v>0.184672</v>
      </c>
      <c r="F2057" s="0" t="n">
        <f aca="false">D2057*Assumptions!$C$11*$B$7+E2057*Assumptions!$C$12*$B$8</f>
        <v>7.5530848</v>
      </c>
      <c r="G2057" s="0" t="n">
        <f aca="false">C2057*Assumptions!$C$15</f>
        <v>0</v>
      </c>
      <c r="H2057" s="0" t="n">
        <f aca="false">MIN(F2057,G2057)</f>
        <v>0</v>
      </c>
      <c r="I2057" s="0" t="n">
        <f aca="false">IF(C2057=1,MIN(G2057-H2057,Assumptions!$C$13,P2056),0)</f>
        <v>0</v>
      </c>
      <c r="J2057" s="0" t="n">
        <f aca="false">H2057+I2057</f>
        <v>0</v>
      </c>
      <c r="K2057" s="0" t="n">
        <f aca="false">MIN(IF(C2057=1,F2057-H2057,F2057),Assumptions!$C$13,MAX(0,($B$5-P2056)/$B$6))</f>
        <v>7.5530848</v>
      </c>
      <c r="L2057" s="0" t="n">
        <f aca="false">IF(C2057=1,0,MIN(F2057-K2057,Assumptions!$C$15,MAX(0,$B$10-O2056-M2057)))</f>
        <v>0</v>
      </c>
      <c r="M2057" s="0" t="n">
        <f aca="false">'Profiles 8760'!H2046</f>
        <v>224000</v>
      </c>
      <c r="N2057" s="0" t="n">
        <f aca="false">J2057+L2057</f>
        <v>0</v>
      </c>
      <c r="O2057" s="0" t="n">
        <f aca="false">O2056+N2057</f>
        <v>177757.812661898</v>
      </c>
      <c r="P2057" s="0" t="n">
        <f aca="false">MIN($B$5,P2056+K2057*$B$6-I2057)</f>
        <v>179.2420684582</v>
      </c>
      <c r="Q2057" s="0" t="n">
        <f aca="false">MAX(0,F2057-H2057-K2057-L2057)</f>
        <v>0</v>
      </c>
    </row>
    <row r="2058" customFormat="false" ht="15" hidden="false" customHeight="false" outlineLevel="0" collapsed="false">
      <c r="A2058" s="0" t="n">
        <f aca="false">'Profiles 8760'!A2047</f>
        <v>2045</v>
      </c>
      <c r="B2058" s="0" t="n">
        <f aca="false">'Profiles 8760'!B2047</f>
        <v>3</v>
      </c>
      <c r="C2058" s="0" t="n">
        <f aca="false">'Profiles 8760'!E2047</f>
        <v>0</v>
      </c>
      <c r="D2058" s="0" t="n">
        <f aca="false">'Profiles 8760'!F2047</f>
        <v>0</v>
      </c>
      <c r="E2058" s="0" t="n">
        <f aca="false">'Profiles 8760'!G2047</f>
        <v>0.148861</v>
      </c>
      <c r="F2058" s="0" t="n">
        <f aca="false">D2058*Assumptions!$C$11*$B$7+E2058*Assumptions!$C$12*$B$8</f>
        <v>6.0884149</v>
      </c>
      <c r="G2058" s="0" t="n">
        <f aca="false">C2058*Assumptions!$C$15</f>
        <v>0</v>
      </c>
      <c r="H2058" s="0" t="n">
        <f aca="false">MIN(F2058,G2058)</f>
        <v>0</v>
      </c>
      <c r="I2058" s="0" t="n">
        <f aca="false">IF(C2058=1,MIN(G2058-H2058,Assumptions!$C$13,P2057),0)</f>
        <v>0</v>
      </c>
      <c r="J2058" s="0" t="n">
        <f aca="false">H2058+I2058</f>
        <v>0</v>
      </c>
      <c r="K2058" s="0" t="n">
        <f aca="false">MIN(IF(C2058=1,F2058-H2058,F2058),Assumptions!$C$13,MAX(0,($B$5-P2057)/$B$6))</f>
        <v>6.0884149</v>
      </c>
      <c r="L2058" s="0" t="n">
        <f aca="false">IF(C2058=1,0,MIN(F2058-K2058,Assumptions!$C$15,MAX(0,$B$10-O2057-M2058)))</f>
        <v>0</v>
      </c>
      <c r="M2058" s="0" t="n">
        <f aca="false">'Profiles 8760'!H2047</f>
        <v>224000</v>
      </c>
      <c r="N2058" s="0" t="n">
        <f aca="false">J2058+L2058</f>
        <v>0</v>
      </c>
      <c r="O2058" s="0" t="n">
        <f aca="false">O2057+N2058</f>
        <v>177757.812661898</v>
      </c>
      <c r="P2058" s="0" t="n">
        <f aca="false">MIN($B$5,P2057+K2058*$B$6-I2058)</f>
        <v>184.51950649352</v>
      </c>
      <c r="Q2058" s="0" t="n">
        <f aca="false">MAX(0,F2058-H2058-K2058-L2058)</f>
        <v>0</v>
      </c>
    </row>
    <row r="2059" customFormat="false" ht="15" hidden="false" customHeight="false" outlineLevel="0" collapsed="false">
      <c r="A2059" s="0" t="n">
        <f aca="false">'Profiles 8760'!A2048</f>
        <v>2046</v>
      </c>
      <c r="B2059" s="0" t="n">
        <f aca="false">'Profiles 8760'!B2048</f>
        <v>3</v>
      </c>
      <c r="C2059" s="0" t="n">
        <f aca="false">'Profiles 8760'!E2048</f>
        <v>0</v>
      </c>
      <c r="D2059" s="0" t="n">
        <f aca="false">'Profiles 8760'!F2048</f>
        <v>0</v>
      </c>
      <c r="E2059" s="0" t="n">
        <f aca="false">'Profiles 8760'!G2048</f>
        <v>0.220684</v>
      </c>
      <c r="F2059" s="0" t="n">
        <f aca="false">D2059*Assumptions!$C$11*$B$7+E2059*Assumptions!$C$12*$B$8</f>
        <v>9.0259756</v>
      </c>
      <c r="G2059" s="0" t="n">
        <f aca="false">C2059*Assumptions!$C$15</f>
        <v>0</v>
      </c>
      <c r="H2059" s="0" t="n">
        <f aca="false">MIN(F2059,G2059)</f>
        <v>0</v>
      </c>
      <c r="I2059" s="0" t="n">
        <f aca="false">IF(C2059=1,MIN(G2059-H2059,Assumptions!$C$13,P2058),0)</f>
        <v>0</v>
      </c>
      <c r="J2059" s="0" t="n">
        <f aca="false">H2059+I2059</f>
        <v>0</v>
      </c>
      <c r="K2059" s="0" t="n">
        <f aca="false">MIN(IF(C2059=1,F2059-H2059,F2059),Assumptions!$C$13,MAX(0,($B$5-P2058)/$B$6))</f>
        <v>9.0259756</v>
      </c>
      <c r="L2059" s="0" t="n">
        <f aca="false">IF(C2059=1,0,MIN(F2059-K2059,Assumptions!$C$15,MAX(0,$B$10-O2058-M2059)))</f>
        <v>0</v>
      </c>
      <c r="M2059" s="0" t="n">
        <f aca="false">'Profiles 8760'!H2048</f>
        <v>224000</v>
      </c>
      <c r="N2059" s="0" t="n">
        <f aca="false">J2059+L2059</f>
        <v>0</v>
      </c>
      <c r="O2059" s="0" t="n">
        <f aca="false">O2058+N2059</f>
        <v>177757.812661898</v>
      </c>
      <c r="P2059" s="0" t="n">
        <f aca="false">MIN($B$5,P2058+K2059*$B$6-I2059)</f>
        <v>192.3432221436</v>
      </c>
      <c r="Q2059" s="0" t="n">
        <f aca="false">MAX(0,F2059-H2059-K2059-L2059)</f>
        <v>0</v>
      </c>
    </row>
    <row r="2060" customFormat="false" ht="15" hidden="false" customHeight="false" outlineLevel="0" collapsed="false">
      <c r="A2060" s="0" t="n">
        <f aca="false">'Profiles 8760'!A2049</f>
        <v>2047</v>
      </c>
      <c r="B2060" s="0" t="n">
        <f aca="false">'Profiles 8760'!B2049</f>
        <v>3</v>
      </c>
      <c r="C2060" s="0" t="n">
        <f aca="false">'Profiles 8760'!E2049</f>
        <v>0</v>
      </c>
      <c r="D2060" s="0" t="n">
        <f aca="false">'Profiles 8760'!F2049</f>
        <v>0</v>
      </c>
      <c r="E2060" s="0" t="n">
        <f aca="false">'Profiles 8760'!G2049</f>
        <v>0.252376</v>
      </c>
      <c r="F2060" s="0" t="n">
        <f aca="false">D2060*Assumptions!$C$11*$B$7+E2060*Assumptions!$C$12*$B$8</f>
        <v>10.3221784</v>
      </c>
      <c r="G2060" s="0" t="n">
        <f aca="false">C2060*Assumptions!$C$15</f>
        <v>0</v>
      </c>
      <c r="H2060" s="0" t="n">
        <f aca="false">MIN(F2060,G2060)</f>
        <v>0</v>
      </c>
      <c r="I2060" s="0" t="n">
        <f aca="false">IF(C2060=1,MIN(G2060-H2060,Assumptions!$C$13,P2059),0)</f>
        <v>0</v>
      </c>
      <c r="J2060" s="0" t="n">
        <f aca="false">H2060+I2060</f>
        <v>0</v>
      </c>
      <c r="K2060" s="0" t="n">
        <f aca="false">MIN(IF(C2060=1,F2060-H2060,F2060),Assumptions!$C$13,MAX(0,($B$5-P2059)/$B$6))</f>
        <v>10.3221784</v>
      </c>
      <c r="L2060" s="0" t="n">
        <f aca="false">IF(C2060=1,0,MIN(F2060-K2060,Assumptions!$C$15,MAX(0,$B$10-O2059-M2060)))</f>
        <v>0</v>
      </c>
      <c r="M2060" s="0" t="n">
        <f aca="false">'Profiles 8760'!H2049</f>
        <v>224000</v>
      </c>
      <c r="N2060" s="0" t="n">
        <f aca="false">J2060+L2060</f>
        <v>0</v>
      </c>
      <c r="O2060" s="0" t="n">
        <f aca="false">O2059+N2060</f>
        <v>177757.812661898</v>
      </c>
      <c r="P2060" s="0" t="n">
        <f aca="false">MIN($B$5,P2059+K2060*$B$6-I2060)</f>
        <v>201.29048638072</v>
      </c>
      <c r="Q2060" s="0" t="n">
        <f aca="false">MAX(0,F2060-H2060-K2060-L2060)</f>
        <v>0</v>
      </c>
    </row>
    <row r="2061" customFormat="false" ht="15" hidden="false" customHeight="false" outlineLevel="0" collapsed="false">
      <c r="A2061" s="0" t="n">
        <f aca="false">'Profiles 8760'!A2050</f>
        <v>2048</v>
      </c>
      <c r="B2061" s="0" t="n">
        <f aca="false">'Profiles 8760'!B2050</f>
        <v>3</v>
      </c>
      <c r="C2061" s="0" t="n">
        <f aca="false">'Profiles 8760'!E2050</f>
        <v>1</v>
      </c>
      <c r="D2061" s="0" t="n">
        <f aca="false">'Profiles 8760'!F2050</f>
        <v>0.240606</v>
      </c>
      <c r="E2061" s="0" t="n">
        <f aca="false">'Profiles 8760'!G2050</f>
        <v>0.24502</v>
      </c>
      <c r="F2061" s="0" t="n">
        <f aca="false">D2061*Assumptions!$C$11*$B$7+E2061*Assumptions!$C$12*$B$8</f>
        <v>79.5083308</v>
      </c>
      <c r="G2061" s="0" t="n">
        <f aca="false">C2061*Assumptions!$C$15</f>
        <v>200</v>
      </c>
      <c r="H2061" s="0" t="n">
        <f aca="false">MIN(F2061,G2061)</f>
        <v>79.5083308</v>
      </c>
      <c r="I2061" s="0" t="n">
        <f aca="false">IF(C2061=1,MIN(G2061-H2061,Assumptions!$C$13,P2060),0)</f>
        <v>120.4916692</v>
      </c>
      <c r="J2061" s="0" t="n">
        <f aca="false">H2061+I2061</f>
        <v>200</v>
      </c>
      <c r="K2061" s="0" t="n">
        <f aca="false">MIN(IF(C2061=1,F2061-H2061,F2061),Assumptions!$C$13,MAX(0,($B$5-P2060)/$B$6))</f>
        <v>0</v>
      </c>
      <c r="L2061" s="0" t="n">
        <f aca="false">IF(C2061=1,0,MIN(F2061-K2061,Assumptions!$C$15,MAX(0,$B$10-O2060-M2061)))</f>
        <v>0</v>
      </c>
      <c r="M2061" s="0" t="n">
        <f aca="false">'Profiles 8760'!H2050</f>
        <v>223800</v>
      </c>
      <c r="N2061" s="0" t="n">
        <f aca="false">J2061+L2061</f>
        <v>200</v>
      </c>
      <c r="O2061" s="0" t="n">
        <f aca="false">O2060+N2061</f>
        <v>177957.812661898</v>
      </c>
      <c r="P2061" s="0" t="n">
        <f aca="false">MIN($B$5,P2060+K2061*$B$6-I2061)</f>
        <v>80.79881718072</v>
      </c>
      <c r="Q2061" s="0" t="n">
        <f aca="false">MAX(0,F2061-H2061-K2061-L2061)</f>
        <v>0</v>
      </c>
    </row>
    <row r="2062" customFormat="false" ht="15" hidden="false" customHeight="false" outlineLevel="0" collapsed="false">
      <c r="A2062" s="0" t="n">
        <f aca="false">'Profiles 8760'!A2051</f>
        <v>2049</v>
      </c>
      <c r="B2062" s="0" t="n">
        <f aca="false">'Profiles 8760'!B2051</f>
        <v>3</v>
      </c>
      <c r="C2062" s="0" t="n">
        <f aca="false">'Profiles 8760'!E2051</f>
        <v>1</v>
      </c>
      <c r="D2062" s="0" t="n">
        <f aca="false">'Profiles 8760'!F2051</f>
        <v>0.58529</v>
      </c>
      <c r="E2062" s="0" t="n">
        <f aca="false">'Profiles 8760'!G2051</f>
        <v>0.225865</v>
      </c>
      <c r="F2062" s="0" t="n">
        <f aca="false">D2062*Assumptions!$C$11*$B$7+E2062*Assumptions!$C$12*$B$8</f>
        <v>178.2696305</v>
      </c>
      <c r="G2062" s="0" t="n">
        <f aca="false">C2062*Assumptions!$C$15</f>
        <v>200</v>
      </c>
      <c r="H2062" s="0" t="n">
        <f aca="false">MIN(F2062,G2062)</f>
        <v>178.2696305</v>
      </c>
      <c r="I2062" s="0" t="n">
        <f aca="false">IF(C2062=1,MIN(G2062-H2062,Assumptions!$C$13,P2061),0)</f>
        <v>21.7303695</v>
      </c>
      <c r="J2062" s="0" t="n">
        <f aca="false">H2062+I2062</f>
        <v>200</v>
      </c>
      <c r="K2062" s="0" t="n">
        <f aca="false">MIN(IF(C2062=1,F2062-H2062,F2062),Assumptions!$C$13,MAX(0,($B$5-P2061)/$B$6))</f>
        <v>0</v>
      </c>
      <c r="L2062" s="0" t="n">
        <f aca="false">IF(C2062=1,0,MIN(F2062-K2062,Assumptions!$C$15,MAX(0,$B$10-O2061-M2062)))</f>
        <v>0</v>
      </c>
      <c r="M2062" s="0" t="n">
        <f aca="false">'Profiles 8760'!H2051</f>
        <v>223600</v>
      </c>
      <c r="N2062" s="0" t="n">
        <f aca="false">J2062+L2062</f>
        <v>200</v>
      </c>
      <c r="O2062" s="0" t="n">
        <f aca="false">O2061+N2062</f>
        <v>178157.812661898</v>
      </c>
      <c r="P2062" s="0" t="n">
        <f aca="false">MIN($B$5,P2061+K2062*$B$6-I2062)</f>
        <v>59.06844768072</v>
      </c>
      <c r="Q2062" s="0" t="n">
        <f aca="false">MAX(0,F2062-H2062-K2062-L2062)</f>
        <v>0</v>
      </c>
    </row>
    <row r="2063" customFormat="false" ht="15" hidden="false" customHeight="false" outlineLevel="0" collapsed="false">
      <c r="A2063" s="0" t="n">
        <f aca="false">'Profiles 8760'!A2052</f>
        <v>2050</v>
      </c>
      <c r="B2063" s="0" t="n">
        <f aca="false">'Profiles 8760'!B2052</f>
        <v>3</v>
      </c>
      <c r="C2063" s="0" t="n">
        <f aca="false">'Profiles 8760'!E2052</f>
        <v>0</v>
      </c>
      <c r="D2063" s="0" t="n">
        <f aca="false">'Profiles 8760'!F2052</f>
        <v>0.934471</v>
      </c>
      <c r="E2063" s="0" t="n">
        <f aca="false">'Profiles 8760'!G2052</f>
        <v>0.21791</v>
      </c>
      <c r="F2063" s="0" t="n">
        <f aca="false">D2063*Assumptions!$C$11*$B$7+E2063*Assumptions!$C$12*$B$8</f>
        <v>278.7877438</v>
      </c>
      <c r="G2063" s="0" t="n">
        <f aca="false">C2063*Assumptions!$C$15</f>
        <v>0</v>
      </c>
      <c r="H2063" s="0" t="n">
        <f aca="false">MIN(F2063,G2063)</f>
        <v>0</v>
      </c>
      <c r="I2063" s="0" t="n">
        <f aca="false">IF(C2063=1,MIN(G2063-H2063,Assumptions!$C$13,P2062),0)</f>
        <v>0</v>
      </c>
      <c r="J2063" s="0" t="n">
        <f aca="false">H2063+I2063</f>
        <v>0</v>
      </c>
      <c r="K2063" s="0" t="n">
        <f aca="false">MIN(IF(C2063=1,F2063-H2063,F2063),Assumptions!$C$13,MAX(0,($B$5-P2062)/$B$6))</f>
        <v>180</v>
      </c>
      <c r="L2063" s="0" t="n">
        <f aca="false">IF(C2063=1,0,MIN(F2063-K2063,Assumptions!$C$15,MAX(0,$B$10-O2062-M2063)))</f>
        <v>98.7877438</v>
      </c>
      <c r="M2063" s="0" t="n">
        <f aca="false">'Profiles 8760'!H2052</f>
        <v>223600</v>
      </c>
      <c r="N2063" s="0" t="n">
        <f aca="false">J2063+L2063</f>
        <v>98.7877438</v>
      </c>
      <c r="O2063" s="0" t="n">
        <f aca="false">O2062+N2063</f>
        <v>178256.600405698</v>
      </c>
      <c r="P2063" s="0" t="n">
        <f aca="false">MIN($B$5,P2062+K2063*$B$6-I2063)</f>
        <v>215.09244768072</v>
      </c>
      <c r="Q2063" s="0" t="n">
        <f aca="false">MAX(0,F2063-H2063-K2063-L2063)</f>
        <v>0</v>
      </c>
    </row>
    <row r="2064" customFormat="false" ht="15" hidden="false" customHeight="false" outlineLevel="0" collapsed="false">
      <c r="A2064" s="0" t="n">
        <f aca="false">'Profiles 8760'!A2053</f>
        <v>2051</v>
      </c>
      <c r="B2064" s="0" t="n">
        <f aca="false">'Profiles 8760'!B2053</f>
        <v>3</v>
      </c>
      <c r="C2064" s="0" t="n">
        <f aca="false">'Profiles 8760'!E2053</f>
        <v>0</v>
      </c>
      <c r="D2064" s="0" t="n">
        <f aca="false">'Profiles 8760'!F2053</f>
        <v>1</v>
      </c>
      <c r="E2064" s="0" t="n">
        <f aca="false">'Profiles 8760'!G2053</f>
        <v>0.164344</v>
      </c>
      <c r="F2064" s="0" t="n">
        <f aca="false">D2064*Assumptions!$C$11*$B$7+E2064*Assumptions!$C$12*$B$8</f>
        <v>295.5216696</v>
      </c>
      <c r="G2064" s="0" t="n">
        <f aca="false">C2064*Assumptions!$C$15</f>
        <v>0</v>
      </c>
      <c r="H2064" s="0" t="n">
        <f aca="false">MIN(F2064,G2064)</f>
        <v>0</v>
      </c>
      <c r="I2064" s="0" t="n">
        <f aca="false">IF(C2064=1,MIN(G2064-H2064,Assumptions!$C$13,P2063),0)</f>
        <v>0</v>
      </c>
      <c r="J2064" s="0" t="n">
        <f aca="false">H2064+I2064</f>
        <v>0</v>
      </c>
      <c r="K2064" s="0" t="n">
        <f aca="false">MIN(IF(C2064=1,F2064-H2064,F2064),Assumptions!$C$13,MAX(0,($B$5-P2063)/$B$6))</f>
        <v>180</v>
      </c>
      <c r="L2064" s="0" t="n">
        <f aca="false">IF(C2064=1,0,MIN(F2064-K2064,Assumptions!$C$15,MAX(0,$B$10-O2063-M2064)))</f>
        <v>115.5216696</v>
      </c>
      <c r="M2064" s="0" t="n">
        <f aca="false">'Profiles 8760'!H2053</f>
        <v>223600</v>
      </c>
      <c r="N2064" s="0" t="n">
        <f aca="false">J2064+L2064</f>
        <v>115.5216696</v>
      </c>
      <c r="O2064" s="0" t="n">
        <f aca="false">O2063+N2064</f>
        <v>178372.122075298</v>
      </c>
      <c r="P2064" s="0" t="n">
        <f aca="false">MIN($B$5,P2063+K2064*$B$6-I2064)</f>
        <v>371.11644768072</v>
      </c>
      <c r="Q2064" s="0" t="n">
        <f aca="false">MAX(0,F2064-H2064-K2064-L2064)</f>
        <v>0</v>
      </c>
    </row>
    <row r="2065" customFormat="false" ht="15" hidden="false" customHeight="false" outlineLevel="0" collapsed="false">
      <c r="A2065" s="0" t="n">
        <f aca="false">'Profiles 8760'!A2054</f>
        <v>2052</v>
      </c>
      <c r="B2065" s="0" t="n">
        <f aca="false">'Profiles 8760'!B2054</f>
        <v>3</v>
      </c>
      <c r="C2065" s="0" t="n">
        <f aca="false">'Profiles 8760'!E2054</f>
        <v>0</v>
      </c>
      <c r="D2065" s="0" t="n">
        <f aca="false">'Profiles 8760'!F2054</f>
        <v>1</v>
      </c>
      <c r="E2065" s="0" t="n">
        <f aca="false">'Profiles 8760'!G2054</f>
        <v>0.273389</v>
      </c>
      <c r="F2065" s="0" t="n">
        <f aca="false">D2065*Assumptions!$C$11*$B$7+E2065*Assumptions!$C$12*$B$8</f>
        <v>299.9816101</v>
      </c>
      <c r="G2065" s="0" t="n">
        <f aca="false">C2065*Assumptions!$C$15</f>
        <v>0</v>
      </c>
      <c r="H2065" s="0" t="n">
        <f aca="false">MIN(F2065,G2065)</f>
        <v>0</v>
      </c>
      <c r="I2065" s="0" t="n">
        <f aca="false">IF(C2065=1,MIN(G2065-H2065,Assumptions!$C$13,P2064),0)</f>
        <v>0</v>
      </c>
      <c r="J2065" s="0" t="n">
        <f aca="false">H2065+I2065</f>
        <v>0</v>
      </c>
      <c r="K2065" s="0" t="n">
        <f aca="false">MIN(IF(C2065=1,F2065-H2065,F2065),Assumptions!$C$13,MAX(0,($B$5-P2064)/$B$6))</f>
        <v>161.160074203138</v>
      </c>
      <c r="L2065" s="0" t="n">
        <f aca="false">IF(C2065=1,0,MIN(F2065-K2065,Assumptions!$C$15,MAX(0,$B$10-O2064-M2065)))</f>
        <v>138.821535896862</v>
      </c>
      <c r="M2065" s="0" t="n">
        <f aca="false">'Profiles 8760'!H2054</f>
        <v>223600</v>
      </c>
      <c r="N2065" s="0" t="n">
        <f aca="false">J2065+L2065</f>
        <v>138.821535896862</v>
      </c>
      <c r="O2065" s="0" t="n">
        <f aca="false">O2064+N2065</f>
        <v>178510.943611194</v>
      </c>
      <c r="P2065" s="0" t="n">
        <f aca="false">MIN($B$5,P2064+K2065*$B$6-I2065)</f>
        <v>510.81</v>
      </c>
      <c r="Q2065" s="0" t="n">
        <f aca="false">MAX(0,F2065-H2065-K2065-L2065)</f>
        <v>0</v>
      </c>
    </row>
    <row r="2066" customFormat="false" ht="15" hidden="false" customHeight="false" outlineLevel="0" collapsed="false">
      <c r="A2066" s="0" t="n">
        <f aca="false">'Profiles 8760'!A2055</f>
        <v>2053</v>
      </c>
      <c r="B2066" s="0" t="n">
        <f aca="false">'Profiles 8760'!B2055</f>
        <v>3</v>
      </c>
      <c r="C2066" s="0" t="n">
        <f aca="false">'Profiles 8760'!E2055</f>
        <v>0</v>
      </c>
      <c r="D2066" s="0" t="n">
        <f aca="false">'Profiles 8760'!F2055</f>
        <v>1</v>
      </c>
      <c r="E2066" s="0" t="n">
        <f aca="false">'Profiles 8760'!G2055</f>
        <v>0.218046</v>
      </c>
      <c r="F2066" s="0" t="n">
        <f aca="false">D2066*Assumptions!$C$11*$B$7+E2066*Assumptions!$C$12*$B$8</f>
        <v>297.7180814</v>
      </c>
      <c r="G2066" s="0" t="n">
        <f aca="false">C2066*Assumptions!$C$15</f>
        <v>0</v>
      </c>
      <c r="H2066" s="0" t="n">
        <f aca="false">MIN(F2066,G2066)</f>
        <v>0</v>
      </c>
      <c r="I2066" s="0" t="n">
        <f aca="false">IF(C2066=1,MIN(G2066-H2066,Assumptions!$C$13,P2065),0)</f>
        <v>0</v>
      </c>
      <c r="J2066" s="0" t="n">
        <f aca="false">H2066+I2066</f>
        <v>0</v>
      </c>
      <c r="K2066" s="0" t="n">
        <f aca="false">MIN(IF(C2066=1,F2066-H2066,F2066),Assumptions!$C$13,MAX(0,($B$5-P2065)/$B$6))</f>
        <v>0</v>
      </c>
      <c r="L2066" s="0" t="n">
        <f aca="false">IF(C2066=1,0,MIN(F2066-K2066,Assumptions!$C$15,MAX(0,$B$10-O2065-M2066)))</f>
        <v>200</v>
      </c>
      <c r="M2066" s="0" t="n">
        <f aca="false">'Profiles 8760'!H2055</f>
        <v>223600</v>
      </c>
      <c r="N2066" s="0" t="n">
        <f aca="false">J2066+L2066</f>
        <v>200</v>
      </c>
      <c r="O2066" s="0" t="n">
        <f aca="false">O2065+N2066</f>
        <v>178710.943611194</v>
      </c>
      <c r="P2066" s="0" t="n">
        <f aca="false">MIN($B$5,P2065+K2066*$B$6-I2066)</f>
        <v>510.81</v>
      </c>
      <c r="Q2066" s="0" t="n">
        <f aca="false">MAX(0,F2066-H2066-K2066-L2066)</f>
        <v>97.7180814</v>
      </c>
    </row>
    <row r="2067" customFormat="false" ht="15" hidden="false" customHeight="false" outlineLevel="0" collapsed="false">
      <c r="A2067" s="0" t="n">
        <f aca="false">'Profiles 8760'!A2056</f>
        <v>2054</v>
      </c>
      <c r="B2067" s="0" t="n">
        <f aca="false">'Profiles 8760'!B2056</f>
        <v>3</v>
      </c>
      <c r="C2067" s="0" t="n">
        <f aca="false">'Profiles 8760'!E2056</f>
        <v>0</v>
      </c>
      <c r="D2067" s="0" t="n">
        <f aca="false">'Profiles 8760'!F2056</f>
        <v>1</v>
      </c>
      <c r="E2067" s="0" t="n">
        <f aca="false">'Profiles 8760'!G2056</f>
        <v>0.170506</v>
      </c>
      <c r="F2067" s="0" t="n">
        <f aca="false">D2067*Assumptions!$C$11*$B$7+E2067*Assumptions!$C$12*$B$8</f>
        <v>295.7736954</v>
      </c>
      <c r="G2067" s="0" t="n">
        <f aca="false">C2067*Assumptions!$C$15</f>
        <v>0</v>
      </c>
      <c r="H2067" s="0" t="n">
        <f aca="false">MIN(F2067,G2067)</f>
        <v>0</v>
      </c>
      <c r="I2067" s="0" t="n">
        <f aca="false">IF(C2067=1,MIN(G2067-H2067,Assumptions!$C$13,P2066),0)</f>
        <v>0</v>
      </c>
      <c r="J2067" s="0" t="n">
        <f aca="false">H2067+I2067</f>
        <v>0</v>
      </c>
      <c r="K2067" s="0" t="n">
        <f aca="false">MIN(IF(C2067=1,F2067-H2067,F2067),Assumptions!$C$13,MAX(0,($B$5-P2066)/$B$6))</f>
        <v>0</v>
      </c>
      <c r="L2067" s="0" t="n">
        <f aca="false">IF(C2067=1,0,MIN(F2067-K2067,Assumptions!$C$15,MAX(0,$B$10-O2066-M2067)))</f>
        <v>200</v>
      </c>
      <c r="M2067" s="0" t="n">
        <f aca="false">'Profiles 8760'!H2056</f>
        <v>223600</v>
      </c>
      <c r="N2067" s="0" t="n">
        <f aca="false">J2067+L2067</f>
        <v>200</v>
      </c>
      <c r="O2067" s="0" t="n">
        <f aca="false">O2066+N2067</f>
        <v>178910.943611194</v>
      </c>
      <c r="P2067" s="0" t="n">
        <f aca="false">MIN($B$5,P2066+K2067*$B$6-I2067)</f>
        <v>510.81</v>
      </c>
      <c r="Q2067" s="0" t="n">
        <f aca="false">MAX(0,F2067-H2067-K2067-L2067)</f>
        <v>95.7736954</v>
      </c>
    </row>
    <row r="2068" customFormat="false" ht="15" hidden="false" customHeight="false" outlineLevel="0" collapsed="false">
      <c r="A2068" s="0" t="n">
        <f aca="false">'Profiles 8760'!A2057</f>
        <v>2055</v>
      </c>
      <c r="B2068" s="0" t="n">
        <f aca="false">'Profiles 8760'!B2057</f>
        <v>3</v>
      </c>
      <c r="C2068" s="0" t="n">
        <f aca="false">'Profiles 8760'!E2057</f>
        <v>0</v>
      </c>
      <c r="D2068" s="0" t="n">
        <f aca="false">'Profiles 8760'!F2057</f>
        <v>1</v>
      </c>
      <c r="E2068" s="0" t="n">
        <f aca="false">'Profiles 8760'!G2057</f>
        <v>0.18605</v>
      </c>
      <c r="F2068" s="0" t="n">
        <f aca="false">D2068*Assumptions!$C$11*$B$7+E2068*Assumptions!$C$12*$B$8</f>
        <v>296.409445</v>
      </c>
      <c r="G2068" s="0" t="n">
        <f aca="false">C2068*Assumptions!$C$15</f>
        <v>0</v>
      </c>
      <c r="H2068" s="0" t="n">
        <f aca="false">MIN(F2068,G2068)</f>
        <v>0</v>
      </c>
      <c r="I2068" s="0" t="n">
        <f aca="false">IF(C2068=1,MIN(G2068-H2068,Assumptions!$C$13,P2067),0)</f>
        <v>0</v>
      </c>
      <c r="J2068" s="0" t="n">
        <f aca="false">H2068+I2068</f>
        <v>0</v>
      </c>
      <c r="K2068" s="0" t="n">
        <f aca="false">MIN(IF(C2068=1,F2068-H2068,F2068),Assumptions!$C$13,MAX(0,($B$5-P2067)/$B$6))</f>
        <v>0</v>
      </c>
      <c r="L2068" s="0" t="n">
        <f aca="false">IF(C2068=1,0,MIN(F2068-K2068,Assumptions!$C$15,MAX(0,$B$10-O2067-M2068)))</f>
        <v>200</v>
      </c>
      <c r="M2068" s="0" t="n">
        <f aca="false">'Profiles 8760'!H2057</f>
        <v>223600</v>
      </c>
      <c r="N2068" s="0" t="n">
        <f aca="false">J2068+L2068</f>
        <v>200</v>
      </c>
      <c r="O2068" s="0" t="n">
        <f aca="false">O2067+N2068</f>
        <v>179110.943611194</v>
      </c>
      <c r="P2068" s="0" t="n">
        <f aca="false">MIN($B$5,P2067+K2068*$B$6-I2068)</f>
        <v>510.81</v>
      </c>
      <c r="Q2068" s="0" t="n">
        <f aca="false">MAX(0,F2068-H2068-K2068-L2068)</f>
        <v>96.409445</v>
      </c>
    </row>
    <row r="2069" customFormat="false" ht="15" hidden="false" customHeight="false" outlineLevel="0" collapsed="false">
      <c r="A2069" s="0" t="n">
        <f aca="false">'Profiles 8760'!A2058</f>
        <v>2056</v>
      </c>
      <c r="B2069" s="0" t="n">
        <f aca="false">'Profiles 8760'!B2058</f>
        <v>3</v>
      </c>
      <c r="C2069" s="0" t="n">
        <f aca="false">'Profiles 8760'!E2058</f>
        <v>0</v>
      </c>
      <c r="D2069" s="0" t="n">
        <f aca="false">'Profiles 8760'!F2058</f>
        <v>0.934471</v>
      </c>
      <c r="E2069" s="0" t="n">
        <f aca="false">'Profiles 8760'!G2058</f>
        <v>0.188962</v>
      </c>
      <c r="F2069" s="0" t="n">
        <f aca="false">D2069*Assumptions!$C$11*$B$7+E2069*Assumptions!$C$12*$B$8</f>
        <v>277.6037706</v>
      </c>
      <c r="G2069" s="0" t="n">
        <f aca="false">C2069*Assumptions!$C$15</f>
        <v>0</v>
      </c>
      <c r="H2069" s="0" t="n">
        <f aca="false">MIN(F2069,G2069)</f>
        <v>0</v>
      </c>
      <c r="I2069" s="0" t="n">
        <f aca="false">IF(C2069=1,MIN(G2069-H2069,Assumptions!$C$13,P2068),0)</f>
        <v>0</v>
      </c>
      <c r="J2069" s="0" t="n">
        <f aca="false">H2069+I2069</f>
        <v>0</v>
      </c>
      <c r="K2069" s="0" t="n">
        <f aca="false">MIN(IF(C2069=1,F2069-H2069,F2069),Assumptions!$C$13,MAX(0,($B$5-P2068)/$B$6))</f>
        <v>0</v>
      </c>
      <c r="L2069" s="0" t="n">
        <f aca="false">IF(C2069=1,0,MIN(F2069-K2069,Assumptions!$C$15,MAX(0,$B$10-O2068-M2069)))</f>
        <v>200</v>
      </c>
      <c r="M2069" s="0" t="n">
        <f aca="false">'Profiles 8760'!H2058</f>
        <v>223600</v>
      </c>
      <c r="N2069" s="0" t="n">
        <f aca="false">J2069+L2069</f>
        <v>200</v>
      </c>
      <c r="O2069" s="0" t="n">
        <f aca="false">O2068+N2069</f>
        <v>179310.943611194</v>
      </c>
      <c r="P2069" s="0" t="n">
        <f aca="false">MIN($B$5,P2068+K2069*$B$6-I2069)</f>
        <v>510.81</v>
      </c>
      <c r="Q2069" s="0" t="n">
        <f aca="false">MAX(0,F2069-H2069-K2069-L2069)</f>
        <v>77.6037706</v>
      </c>
    </row>
    <row r="2070" customFormat="false" ht="15" hidden="false" customHeight="false" outlineLevel="0" collapsed="false">
      <c r="A2070" s="0" t="n">
        <f aca="false">'Profiles 8760'!A2059</f>
        <v>2057</v>
      </c>
      <c r="B2070" s="0" t="n">
        <f aca="false">'Profiles 8760'!B2059</f>
        <v>3</v>
      </c>
      <c r="C2070" s="0" t="n">
        <f aca="false">'Profiles 8760'!E2059</f>
        <v>0</v>
      </c>
      <c r="D2070" s="0" t="n">
        <f aca="false">'Profiles 8760'!F2059</f>
        <v>0.58529</v>
      </c>
      <c r="E2070" s="0" t="n">
        <f aca="false">'Profiles 8760'!G2059</f>
        <v>0.249423</v>
      </c>
      <c r="F2070" s="0" t="n">
        <f aca="false">D2070*Assumptions!$C$11*$B$7+E2070*Assumptions!$C$12*$B$8</f>
        <v>179.2331527</v>
      </c>
      <c r="G2070" s="0" t="n">
        <f aca="false">C2070*Assumptions!$C$15</f>
        <v>0</v>
      </c>
      <c r="H2070" s="0" t="n">
        <f aca="false">MIN(F2070,G2070)</f>
        <v>0</v>
      </c>
      <c r="I2070" s="0" t="n">
        <f aca="false">IF(C2070=1,MIN(G2070-H2070,Assumptions!$C$13,P2069),0)</f>
        <v>0</v>
      </c>
      <c r="J2070" s="0" t="n">
        <f aca="false">H2070+I2070</f>
        <v>0</v>
      </c>
      <c r="K2070" s="0" t="n">
        <f aca="false">MIN(IF(C2070=1,F2070-H2070,F2070),Assumptions!$C$13,MAX(0,($B$5-P2069)/$B$6))</f>
        <v>0</v>
      </c>
      <c r="L2070" s="0" t="n">
        <f aca="false">IF(C2070=1,0,MIN(F2070-K2070,Assumptions!$C$15,MAX(0,$B$10-O2069-M2070)))</f>
        <v>179.2331527</v>
      </c>
      <c r="M2070" s="0" t="n">
        <f aca="false">'Profiles 8760'!H2059</f>
        <v>223600</v>
      </c>
      <c r="N2070" s="0" t="n">
        <f aca="false">J2070+L2070</f>
        <v>179.2331527</v>
      </c>
      <c r="O2070" s="0" t="n">
        <f aca="false">O2069+N2070</f>
        <v>179490.176763894</v>
      </c>
      <c r="P2070" s="0" t="n">
        <f aca="false">MIN($B$5,P2069+K2070*$B$6-I2070)</f>
        <v>510.81</v>
      </c>
      <c r="Q2070" s="0" t="n">
        <f aca="false">MAX(0,F2070-H2070-K2070-L2070)</f>
        <v>0</v>
      </c>
    </row>
    <row r="2071" customFormat="false" ht="15" hidden="false" customHeight="false" outlineLevel="0" collapsed="false">
      <c r="A2071" s="0" t="n">
        <f aca="false">'Profiles 8760'!A2060</f>
        <v>2058</v>
      </c>
      <c r="B2071" s="0" t="n">
        <f aca="false">'Profiles 8760'!B2060</f>
        <v>3</v>
      </c>
      <c r="C2071" s="0" t="n">
        <f aca="false">'Profiles 8760'!E2060</f>
        <v>0</v>
      </c>
      <c r="D2071" s="0" t="n">
        <f aca="false">'Profiles 8760'!F2060</f>
        <v>0.240606</v>
      </c>
      <c r="E2071" s="0" t="n">
        <f aca="false">'Profiles 8760'!G2060</f>
        <v>0.407942</v>
      </c>
      <c r="F2071" s="0" t="n">
        <f aca="false">D2071*Assumptions!$C$11*$B$7+E2071*Assumptions!$C$12*$B$8</f>
        <v>86.1718406</v>
      </c>
      <c r="G2071" s="0" t="n">
        <f aca="false">C2071*Assumptions!$C$15</f>
        <v>0</v>
      </c>
      <c r="H2071" s="0" t="n">
        <f aca="false">MIN(F2071,G2071)</f>
        <v>0</v>
      </c>
      <c r="I2071" s="0" t="n">
        <f aca="false">IF(C2071=1,MIN(G2071-H2071,Assumptions!$C$13,P2070),0)</f>
        <v>0</v>
      </c>
      <c r="J2071" s="0" t="n">
        <f aca="false">H2071+I2071</f>
        <v>0</v>
      </c>
      <c r="K2071" s="0" t="n">
        <f aca="false">MIN(IF(C2071=1,F2071-H2071,F2071),Assumptions!$C$13,MAX(0,($B$5-P2070)/$B$6))</f>
        <v>0</v>
      </c>
      <c r="L2071" s="0" t="n">
        <f aca="false">IF(C2071=1,0,MIN(F2071-K2071,Assumptions!$C$15,MAX(0,$B$10-O2070-M2071)))</f>
        <v>86.1718406</v>
      </c>
      <c r="M2071" s="0" t="n">
        <f aca="false">'Profiles 8760'!H2060</f>
        <v>223600</v>
      </c>
      <c r="N2071" s="0" t="n">
        <f aca="false">J2071+L2071</f>
        <v>86.1718406</v>
      </c>
      <c r="O2071" s="0" t="n">
        <f aca="false">O2070+N2071</f>
        <v>179576.348604494</v>
      </c>
      <c r="P2071" s="0" t="n">
        <f aca="false">MIN($B$5,P2070+K2071*$B$6-I2071)</f>
        <v>510.81</v>
      </c>
      <c r="Q2071" s="0" t="n">
        <f aca="false">MAX(0,F2071-H2071-K2071-L2071)</f>
        <v>0</v>
      </c>
    </row>
    <row r="2072" customFormat="false" ht="15" hidden="false" customHeight="false" outlineLevel="0" collapsed="false">
      <c r="A2072" s="0" t="n">
        <f aca="false">'Profiles 8760'!A2061</f>
        <v>2059</v>
      </c>
      <c r="B2072" s="0" t="n">
        <f aca="false">'Profiles 8760'!B2061</f>
        <v>3</v>
      </c>
      <c r="C2072" s="0" t="n">
        <f aca="false">'Profiles 8760'!E2061</f>
        <v>0</v>
      </c>
      <c r="D2072" s="0" t="n">
        <f aca="false">'Profiles 8760'!F2061</f>
        <v>0</v>
      </c>
      <c r="E2072" s="0" t="n">
        <f aca="false">'Profiles 8760'!G2061</f>
        <v>0.474658</v>
      </c>
      <c r="F2072" s="0" t="n">
        <f aca="false">D2072*Assumptions!$C$11*$B$7+E2072*Assumptions!$C$12*$B$8</f>
        <v>19.4135122</v>
      </c>
      <c r="G2072" s="0" t="n">
        <f aca="false">C2072*Assumptions!$C$15</f>
        <v>0</v>
      </c>
      <c r="H2072" s="0" t="n">
        <f aca="false">MIN(F2072,G2072)</f>
        <v>0</v>
      </c>
      <c r="I2072" s="0" t="n">
        <f aca="false">IF(C2072=1,MIN(G2072-H2072,Assumptions!$C$13,P2071),0)</f>
        <v>0</v>
      </c>
      <c r="J2072" s="0" t="n">
        <f aca="false">H2072+I2072</f>
        <v>0</v>
      </c>
      <c r="K2072" s="0" t="n">
        <f aca="false">MIN(IF(C2072=1,F2072-H2072,F2072),Assumptions!$C$13,MAX(0,($B$5-P2071)/$B$6))</f>
        <v>0</v>
      </c>
      <c r="L2072" s="0" t="n">
        <f aca="false">IF(C2072=1,0,MIN(F2072-K2072,Assumptions!$C$15,MAX(0,$B$10-O2071-M2072)))</f>
        <v>19.4135122</v>
      </c>
      <c r="M2072" s="0" t="n">
        <f aca="false">'Profiles 8760'!H2061</f>
        <v>223600</v>
      </c>
      <c r="N2072" s="0" t="n">
        <f aca="false">J2072+L2072</f>
        <v>19.4135122</v>
      </c>
      <c r="O2072" s="0" t="n">
        <f aca="false">O2071+N2072</f>
        <v>179595.762116694</v>
      </c>
      <c r="P2072" s="0" t="n">
        <f aca="false">MIN($B$5,P2071+K2072*$B$6-I2072)</f>
        <v>510.81</v>
      </c>
      <c r="Q2072" s="0" t="n">
        <f aca="false">MAX(0,F2072-H2072-K2072-L2072)</f>
        <v>0</v>
      </c>
    </row>
    <row r="2073" customFormat="false" ht="15" hidden="false" customHeight="false" outlineLevel="0" collapsed="false">
      <c r="A2073" s="0" t="n">
        <f aca="false">'Profiles 8760'!A2062</f>
        <v>2060</v>
      </c>
      <c r="B2073" s="0" t="n">
        <f aca="false">'Profiles 8760'!B2062</f>
        <v>3</v>
      </c>
      <c r="C2073" s="0" t="n">
        <f aca="false">'Profiles 8760'!E2062</f>
        <v>1</v>
      </c>
      <c r="D2073" s="0" t="n">
        <f aca="false">'Profiles 8760'!F2062</f>
        <v>0</v>
      </c>
      <c r="E2073" s="0" t="n">
        <f aca="false">'Profiles 8760'!G2062</f>
        <v>0.330278</v>
      </c>
      <c r="F2073" s="0" t="n">
        <f aca="false">D2073*Assumptions!$C$11*$B$7+E2073*Assumptions!$C$12*$B$8</f>
        <v>13.5083702</v>
      </c>
      <c r="G2073" s="0" t="n">
        <f aca="false">C2073*Assumptions!$C$15</f>
        <v>200</v>
      </c>
      <c r="H2073" s="0" t="n">
        <f aca="false">MIN(F2073,G2073)</f>
        <v>13.5083702</v>
      </c>
      <c r="I2073" s="0" t="n">
        <f aca="false">IF(C2073=1,MIN(G2073-H2073,Assumptions!$C$13,P2072),0)</f>
        <v>180</v>
      </c>
      <c r="J2073" s="0" t="n">
        <f aca="false">H2073+I2073</f>
        <v>193.5083702</v>
      </c>
      <c r="K2073" s="0" t="n">
        <f aca="false">MIN(IF(C2073=1,F2073-H2073,F2073),Assumptions!$C$13,MAX(0,($B$5-P2072)/$B$6))</f>
        <v>0</v>
      </c>
      <c r="L2073" s="0" t="n">
        <f aca="false">IF(C2073=1,0,MIN(F2073-K2073,Assumptions!$C$15,MAX(0,$B$10-O2072-M2073)))</f>
        <v>0</v>
      </c>
      <c r="M2073" s="0" t="n">
        <f aca="false">'Profiles 8760'!H2062</f>
        <v>223400</v>
      </c>
      <c r="N2073" s="0" t="n">
        <f aca="false">J2073+L2073</f>
        <v>193.5083702</v>
      </c>
      <c r="O2073" s="0" t="n">
        <f aca="false">O2072+N2073</f>
        <v>179789.270486894</v>
      </c>
      <c r="P2073" s="0" t="n">
        <f aca="false">MIN($B$5,P2072+K2073*$B$6-I2073)</f>
        <v>330.81</v>
      </c>
      <c r="Q2073" s="0" t="n">
        <f aca="false">MAX(0,F2073-H2073-K2073-L2073)</f>
        <v>0</v>
      </c>
    </row>
    <row r="2074" customFormat="false" ht="15" hidden="false" customHeight="false" outlineLevel="0" collapsed="false">
      <c r="A2074" s="0" t="n">
        <f aca="false">'Profiles 8760'!A2063</f>
        <v>2061</v>
      </c>
      <c r="B2074" s="0" t="n">
        <f aca="false">'Profiles 8760'!B2063</f>
        <v>3</v>
      </c>
      <c r="C2074" s="0" t="n">
        <f aca="false">'Profiles 8760'!E2063</f>
        <v>1</v>
      </c>
      <c r="D2074" s="0" t="n">
        <f aca="false">'Profiles 8760'!F2063</f>
        <v>0</v>
      </c>
      <c r="E2074" s="0" t="n">
        <f aca="false">'Profiles 8760'!G2063</f>
        <v>0.351019</v>
      </c>
      <c r="F2074" s="0" t="n">
        <f aca="false">D2074*Assumptions!$C$11*$B$7+E2074*Assumptions!$C$12*$B$8</f>
        <v>14.3566771</v>
      </c>
      <c r="G2074" s="0" t="n">
        <f aca="false">C2074*Assumptions!$C$15</f>
        <v>200</v>
      </c>
      <c r="H2074" s="0" t="n">
        <f aca="false">MIN(F2074,G2074)</f>
        <v>14.3566771</v>
      </c>
      <c r="I2074" s="0" t="n">
        <f aca="false">IF(C2074=1,MIN(G2074-H2074,Assumptions!$C$13,P2073),0)</f>
        <v>180</v>
      </c>
      <c r="J2074" s="0" t="n">
        <f aca="false">H2074+I2074</f>
        <v>194.3566771</v>
      </c>
      <c r="K2074" s="0" t="n">
        <f aca="false">MIN(IF(C2074=1,F2074-H2074,F2074),Assumptions!$C$13,MAX(0,($B$5-P2073)/$B$6))</f>
        <v>0</v>
      </c>
      <c r="L2074" s="0" t="n">
        <f aca="false">IF(C2074=1,0,MIN(F2074-K2074,Assumptions!$C$15,MAX(0,$B$10-O2073-M2074)))</f>
        <v>0</v>
      </c>
      <c r="M2074" s="0" t="n">
        <f aca="false">'Profiles 8760'!H2063</f>
        <v>223200</v>
      </c>
      <c r="N2074" s="0" t="n">
        <f aca="false">J2074+L2074</f>
        <v>194.3566771</v>
      </c>
      <c r="O2074" s="0" t="n">
        <f aca="false">O2073+N2074</f>
        <v>179983.627163994</v>
      </c>
      <c r="P2074" s="0" t="n">
        <f aca="false">MIN($B$5,P2073+K2074*$B$6-I2074)</f>
        <v>150.81</v>
      </c>
      <c r="Q2074" s="0" t="n">
        <f aca="false">MAX(0,F2074-H2074-K2074-L2074)</f>
        <v>0</v>
      </c>
    </row>
    <row r="2075" customFormat="false" ht="15" hidden="false" customHeight="false" outlineLevel="0" collapsed="false">
      <c r="A2075" s="0" t="n">
        <f aca="false">'Profiles 8760'!A2064</f>
        <v>2062</v>
      </c>
      <c r="B2075" s="0" t="n">
        <f aca="false">'Profiles 8760'!B2064</f>
        <v>3</v>
      </c>
      <c r="C2075" s="0" t="n">
        <f aca="false">'Profiles 8760'!E2064</f>
        <v>0</v>
      </c>
      <c r="D2075" s="0" t="n">
        <f aca="false">'Profiles 8760'!F2064</f>
        <v>0</v>
      </c>
      <c r="E2075" s="0" t="n">
        <f aca="false">'Profiles 8760'!G2064</f>
        <v>0.318901</v>
      </c>
      <c r="F2075" s="0" t="n">
        <f aca="false">D2075*Assumptions!$C$11*$B$7+E2075*Assumptions!$C$12*$B$8</f>
        <v>13.0430509</v>
      </c>
      <c r="G2075" s="0" t="n">
        <f aca="false">C2075*Assumptions!$C$15</f>
        <v>0</v>
      </c>
      <c r="H2075" s="0" t="n">
        <f aca="false">MIN(F2075,G2075)</f>
        <v>0</v>
      </c>
      <c r="I2075" s="0" t="n">
        <f aca="false">IF(C2075=1,MIN(G2075-H2075,Assumptions!$C$13,P2074),0)</f>
        <v>0</v>
      </c>
      <c r="J2075" s="0" t="n">
        <f aca="false">H2075+I2075</f>
        <v>0</v>
      </c>
      <c r="K2075" s="0" t="n">
        <f aca="false">MIN(IF(C2075=1,F2075-H2075,F2075),Assumptions!$C$13,MAX(0,($B$5-P2074)/$B$6))</f>
        <v>13.0430509</v>
      </c>
      <c r="L2075" s="0" t="n">
        <f aca="false">IF(C2075=1,0,MIN(F2075-K2075,Assumptions!$C$15,MAX(0,$B$10-O2074-M2075)))</f>
        <v>0</v>
      </c>
      <c r="M2075" s="0" t="n">
        <f aca="false">'Profiles 8760'!H2064</f>
        <v>223200</v>
      </c>
      <c r="N2075" s="0" t="n">
        <f aca="false">J2075+L2075</f>
        <v>0</v>
      </c>
      <c r="O2075" s="0" t="n">
        <f aca="false">O2074+N2075</f>
        <v>179983.627163994</v>
      </c>
      <c r="P2075" s="0" t="n">
        <f aca="false">MIN($B$5,P2074+K2075*$B$6-I2075)</f>
        <v>162.11571652012</v>
      </c>
      <c r="Q2075" s="0" t="n">
        <f aca="false">MAX(0,F2075-H2075-K2075-L2075)</f>
        <v>0</v>
      </c>
    </row>
    <row r="2076" customFormat="false" ht="15" hidden="false" customHeight="false" outlineLevel="0" collapsed="false">
      <c r="A2076" s="0" t="n">
        <f aca="false">'Profiles 8760'!A2065</f>
        <v>2063</v>
      </c>
      <c r="B2076" s="0" t="n">
        <f aca="false">'Profiles 8760'!B2065</f>
        <v>3</v>
      </c>
      <c r="C2076" s="0" t="n">
        <f aca="false">'Profiles 8760'!E2065</f>
        <v>0</v>
      </c>
      <c r="D2076" s="0" t="n">
        <f aca="false">'Profiles 8760'!F2065</f>
        <v>0</v>
      </c>
      <c r="E2076" s="0" t="n">
        <f aca="false">'Profiles 8760'!G2065</f>
        <v>0.276458</v>
      </c>
      <c r="F2076" s="0" t="n">
        <f aca="false">D2076*Assumptions!$C$11*$B$7+E2076*Assumptions!$C$12*$B$8</f>
        <v>11.3071322</v>
      </c>
      <c r="G2076" s="0" t="n">
        <f aca="false">C2076*Assumptions!$C$15</f>
        <v>0</v>
      </c>
      <c r="H2076" s="0" t="n">
        <f aca="false">MIN(F2076,G2076)</f>
        <v>0</v>
      </c>
      <c r="I2076" s="0" t="n">
        <f aca="false">IF(C2076=1,MIN(G2076-H2076,Assumptions!$C$13,P2075),0)</f>
        <v>0</v>
      </c>
      <c r="J2076" s="0" t="n">
        <f aca="false">H2076+I2076</f>
        <v>0</v>
      </c>
      <c r="K2076" s="0" t="n">
        <f aca="false">MIN(IF(C2076=1,F2076-H2076,F2076),Assumptions!$C$13,MAX(0,($B$5-P2075)/$B$6))</f>
        <v>11.3071322</v>
      </c>
      <c r="L2076" s="0" t="n">
        <f aca="false">IF(C2076=1,0,MIN(F2076-K2076,Assumptions!$C$15,MAX(0,$B$10-O2075-M2076)))</f>
        <v>0</v>
      </c>
      <c r="M2076" s="0" t="n">
        <f aca="false">'Profiles 8760'!H2065</f>
        <v>223200</v>
      </c>
      <c r="N2076" s="0" t="n">
        <f aca="false">J2076+L2076</f>
        <v>0</v>
      </c>
      <c r="O2076" s="0" t="n">
        <f aca="false">O2075+N2076</f>
        <v>179983.627163994</v>
      </c>
      <c r="P2076" s="0" t="n">
        <f aca="false">MIN($B$5,P2075+K2076*$B$6-I2076)</f>
        <v>171.91673871108</v>
      </c>
      <c r="Q2076" s="0" t="n">
        <f aca="false">MAX(0,F2076-H2076-K2076-L2076)</f>
        <v>0</v>
      </c>
    </row>
    <row r="2077" customFormat="false" ht="15" hidden="false" customHeight="false" outlineLevel="0" collapsed="false">
      <c r="A2077" s="0" t="n">
        <f aca="false">'Profiles 8760'!A2066</f>
        <v>2064</v>
      </c>
      <c r="B2077" s="0" t="n">
        <f aca="false">'Profiles 8760'!B2066</f>
        <v>3</v>
      </c>
      <c r="C2077" s="0" t="n">
        <f aca="false">'Profiles 8760'!E2066</f>
        <v>0</v>
      </c>
      <c r="D2077" s="0" t="n">
        <f aca="false">'Profiles 8760'!F2066</f>
        <v>0</v>
      </c>
      <c r="E2077" s="0" t="n">
        <f aca="false">'Profiles 8760'!G2066</f>
        <v>0.346658</v>
      </c>
      <c r="F2077" s="0" t="n">
        <f aca="false">D2077*Assumptions!$C$11*$B$7+E2077*Assumptions!$C$12*$B$8</f>
        <v>14.1783122</v>
      </c>
      <c r="G2077" s="0" t="n">
        <f aca="false">C2077*Assumptions!$C$15</f>
        <v>0</v>
      </c>
      <c r="H2077" s="0" t="n">
        <f aca="false">MIN(F2077,G2077)</f>
        <v>0</v>
      </c>
      <c r="I2077" s="0" t="n">
        <f aca="false">IF(C2077=1,MIN(G2077-H2077,Assumptions!$C$13,P2076),0)</f>
        <v>0</v>
      </c>
      <c r="J2077" s="0" t="n">
        <f aca="false">H2077+I2077</f>
        <v>0</v>
      </c>
      <c r="K2077" s="0" t="n">
        <f aca="false">MIN(IF(C2077=1,F2077-H2077,F2077),Assumptions!$C$13,MAX(0,($B$5-P2076)/$B$6))</f>
        <v>14.1783122</v>
      </c>
      <c r="L2077" s="0" t="n">
        <f aca="false">IF(C2077=1,0,MIN(F2077-K2077,Assumptions!$C$15,MAX(0,$B$10-O2076-M2077)))</f>
        <v>0</v>
      </c>
      <c r="M2077" s="0" t="n">
        <f aca="false">'Profiles 8760'!H2066</f>
        <v>223200</v>
      </c>
      <c r="N2077" s="0" t="n">
        <f aca="false">J2077+L2077</f>
        <v>0</v>
      </c>
      <c r="O2077" s="0" t="n">
        <f aca="false">O2076+N2077</f>
        <v>179983.627163994</v>
      </c>
      <c r="P2077" s="0" t="n">
        <f aca="false">MIN($B$5,P2076+K2077*$B$6-I2077)</f>
        <v>184.20649972604</v>
      </c>
      <c r="Q2077" s="0" t="n">
        <f aca="false">MAX(0,F2077-H2077-K2077-L2077)</f>
        <v>0</v>
      </c>
    </row>
    <row r="2078" customFormat="false" ht="15" hidden="false" customHeight="false" outlineLevel="0" collapsed="false">
      <c r="A2078" s="0" t="n">
        <f aca="false">'Profiles 8760'!A2067</f>
        <v>2065</v>
      </c>
      <c r="B2078" s="0" t="n">
        <f aca="false">'Profiles 8760'!B2067</f>
        <v>3</v>
      </c>
      <c r="C2078" s="0" t="n">
        <f aca="false">'Profiles 8760'!E2067</f>
        <v>0</v>
      </c>
      <c r="D2078" s="0" t="n">
        <f aca="false">'Profiles 8760'!F2067</f>
        <v>0</v>
      </c>
      <c r="E2078" s="0" t="n">
        <f aca="false">'Profiles 8760'!G2067</f>
        <v>0.27524</v>
      </c>
      <c r="F2078" s="0" t="n">
        <f aca="false">D2078*Assumptions!$C$11*$B$7+E2078*Assumptions!$C$12*$B$8</f>
        <v>11.257316</v>
      </c>
      <c r="G2078" s="0" t="n">
        <f aca="false">C2078*Assumptions!$C$15</f>
        <v>0</v>
      </c>
      <c r="H2078" s="0" t="n">
        <f aca="false">MIN(F2078,G2078)</f>
        <v>0</v>
      </c>
      <c r="I2078" s="0" t="n">
        <f aca="false">IF(C2078=1,MIN(G2078-H2078,Assumptions!$C$13,P2077),0)</f>
        <v>0</v>
      </c>
      <c r="J2078" s="0" t="n">
        <f aca="false">H2078+I2078</f>
        <v>0</v>
      </c>
      <c r="K2078" s="0" t="n">
        <f aca="false">MIN(IF(C2078=1,F2078-H2078,F2078),Assumptions!$C$13,MAX(0,($B$5-P2077)/$B$6))</f>
        <v>11.257316</v>
      </c>
      <c r="L2078" s="0" t="n">
        <f aca="false">IF(C2078=1,0,MIN(F2078-K2078,Assumptions!$C$15,MAX(0,$B$10-O2077-M2078)))</f>
        <v>0</v>
      </c>
      <c r="M2078" s="0" t="n">
        <f aca="false">'Profiles 8760'!H2067</f>
        <v>223200</v>
      </c>
      <c r="N2078" s="0" t="n">
        <f aca="false">J2078+L2078</f>
        <v>0</v>
      </c>
      <c r="O2078" s="0" t="n">
        <f aca="false">O2077+N2078</f>
        <v>179983.627163994</v>
      </c>
      <c r="P2078" s="0" t="n">
        <f aca="false">MIN($B$5,P2077+K2078*$B$6-I2078)</f>
        <v>193.96434123484</v>
      </c>
      <c r="Q2078" s="0" t="n">
        <f aca="false">MAX(0,F2078-H2078-K2078-L2078)</f>
        <v>0</v>
      </c>
    </row>
    <row r="2079" customFormat="false" ht="15" hidden="false" customHeight="false" outlineLevel="0" collapsed="false">
      <c r="A2079" s="0" t="n">
        <f aca="false">'Profiles 8760'!A2068</f>
        <v>2066</v>
      </c>
      <c r="B2079" s="0" t="n">
        <f aca="false">'Profiles 8760'!B2068</f>
        <v>3</v>
      </c>
      <c r="C2079" s="0" t="n">
        <f aca="false">'Profiles 8760'!E2068</f>
        <v>0</v>
      </c>
      <c r="D2079" s="0" t="n">
        <f aca="false">'Profiles 8760'!F2068</f>
        <v>0</v>
      </c>
      <c r="E2079" s="0" t="n">
        <f aca="false">'Profiles 8760'!G2068</f>
        <v>0.305318</v>
      </c>
      <c r="F2079" s="0" t="n">
        <f aca="false">D2079*Assumptions!$C$11*$B$7+E2079*Assumptions!$C$12*$B$8</f>
        <v>12.4875062</v>
      </c>
      <c r="G2079" s="0" t="n">
        <f aca="false">C2079*Assumptions!$C$15</f>
        <v>0</v>
      </c>
      <c r="H2079" s="0" t="n">
        <f aca="false">MIN(F2079,G2079)</f>
        <v>0</v>
      </c>
      <c r="I2079" s="0" t="n">
        <f aca="false">IF(C2079=1,MIN(G2079-H2079,Assumptions!$C$13,P2078),0)</f>
        <v>0</v>
      </c>
      <c r="J2079" s="0" t="n">
        <f aca="false">H2079+I2079</f>
        <v>0</v>
      </c>
      <c r="K2079" s="0" t="n">
        <f aca="false">MIN(IF(C2079=1,F2079-H2079,F2079),Assumptions!$C$13,MAX(0,($B$5-P2078)/$B$6))</f>
        <v>12.4875062</v>
      </c>
      <c r="L2079" s="0" t="n">
        <f aca="false">IF(C2079=1,0,MIN(F2079-K2079,Assumptions!$C$15,MAX(0,$B$10-O2078-M2079)))</f>
        <v>0</v>
      </c>
      <c r="M2079" s="0" t="n">
        <f aca="false">'Profiles 8760'!H2068</f>
        <v>223200</v>
      </c>
      <c r="N2079" s="0" t="n">
        <f aca="false">J2079+L2079</f>
        <v>0</v>
      </c>
      <c r="O2079" s="0" t="n">
        <f aca="false">O2078+N2079</f>
        <v>179983.627163994</v>
      </c>
      <c r="P2079" s="0" t="n">
        <f aca="false">MIN($B$5,P2078+K2079*$B$6-I2079)</f>
        <v>204.788511609</v>
      </c>
      <c r="Q2079" s="0" t="n">
        <f aca="false">MAX(0,F2079-H2079-K2079-L2079)</f>
        <v>0</v>
      </c>
    </row>
    <row r="2080" customFormat="false" ht="15" hidden="false" customHeight="false" outlineLevel="0" collapsed="false">
      <c r="A2080" s="0" t="n">
        <f aca="false">'Profiles 8760'!A2069</f>
        <v>2067</v>
      </c>
      <c r="B2080" s="0" t="n">
        <f aca="false">'Profiles 8760'!B2069</f>
        <v>3</v>
      </c>
      <c r="C2080" s="0" t="n">
        <f aca="false">'Profiles 8760'!E2069</f>
        <v>0</v>
      </c>
      <c r="D2080" s="0" t="n">
        <f aca="false">'Profiles 8760'!F2069</f>
        <v>0</v>
      </c>
      <c r="E2080" s="0" t="n">
        <f aca="false">'Profiles 8760'!G2069</f>
        <v>0.357586</v>
      </c>
      <c r="F2080" s="0" t="n">
        <f aca="false">D2080*Assumptions!$C$11*$B$7+E2080*Assumptions!$C$12*$B$8</f>
        <v>14.6252674</v>
      </c>
      <c r="G2080" s="0" t="n">
        <f aca="false">C2080*Assumptions!$C$15</f>
        <v>0</v>
      </c>
      <c r="H2080" s="0" t="n">
        <f aca="false">MIN(F2080,G2080)</f>
        <v>0</v>
      </c>
      <c r="I2080" s="0" t="n">
        <f aca="false">IF(C2080=1,MIN(G2080-H2080,Assumptions!$C$13,P2079),0)</f>
        <v>0</v>
      </c>
      <c r="J2080" s="0" t="n">
        <f aca="false">H2080+I2080</f>
        <v>0</v>
      </c>
      <c r="K2080" s="0" t="n">
        <f aca="false">MIN(IF(C2080=1,F2080-H2080,F2080),Assumptions!$C$13,MAX(0,($B$5-P2079)/$B$6))</f>
        <v>14.6252674</v>
      </c>
      <c r="L2080" s="0" t="n">
        <f aca="false">IF(C2080=1,0,MIN(F2080-K2080,Assumptions!$C$15,MAX(0,$B$10-O2079-M2080)))</f>
        <v>0</v>
      </c>
      <c r="M2080" s="0" t="n">
        <f aca="false">'Profiles 8760'!H2069</f>
        <v>223200</v>
      </c>
      <c r="N2080" s="0" t="n">
        <f aca="false">J2080+L2080</f>
        <v>0</v>
      </c>
      <c r="O2080" s="0" t="n">
        <f aca="false">O2079+N2080</f>
        <v>179983.627163994</v>
      </c>
      <c r="P2080" s="0" t="n">
        <f aca="false">MIN($B$5,P2079+K2080*$B$6-I2080)</f>
        <v>217.46569339132</v>
      </c>
      <c r="Q2080" s="0" t="n">
        <f aca="false">MAX(0,F2080-H2080-K2080-L2080)</f>
        <v>0</v>
      </c>
    </row>
    <row r="2081" customFormat="false" ht="15" hidden="false" customHeight="false" outlineLevel="0" collapsed="false">
      <c r="A2081" s="0" t="n">
        <f aca="false">'Profiles 8760'!A2070</f>
        <v>2068</v>
      </c>
      <c r="B2081" s="0" t="n">
        <f aca="false">'Profiles 8760'!B2070</f>
        <v>3</v>
      </c>
      <c r="C2081" s="0" t="n">
        <f aca="false">'Profiles 8760'!E2070</f>
        <v>0</v>
      </c>
      <c r="D2081" s="0" t="n">
        <f aca="false">'Profiles 8760'!F2070</f>
        <v>0</v>
      </c>
      <c r="E2081" s="0" t="n">
        <f aca="false">'Profiles 8760'!G2070</f>
        <v>0.261983</v>
      </c>
      <c r="F2081" s="0" t="n">
        <f aca="false">D2081*Assumptions!$C$11*$B$7+E2081*Assumptions!$C$12*$B$8</f>
        <v>10.7151047</v>
      </c>
      <c r="G2081" s="0" t="n">
        <f aca="false">C2081*Assumptions!$C$15</f>
        <v>0</v>
      </c>
      <c r="H2081" s="0" t="n">
        <f aca="false">MIN(F2081,G2081)</f>
        <v>0</v>
      </c>
      <c r="I2081" s="0" t="n">
        <f aca="false">IF(C2081=1,MIN(G2081-H2081,Assumptions!$C$13,P2080),0)</f>
        <v>0</v>
      </c>
      <c r="J2081" s="0" t="n">
        <f aca="false">H2081+I2081</f>
        <v>0</v>
      </c>
      <c r="K2081" s="0" t="n">
        <f aca="false">MIN(IF(C2081=1,F2081-H2081,F2081),Assumptions!$C$13,MAX(0,($B$5-P2080)/$B$6))</f>
        <v>10.7151047</v>
      </c>
      <c r="L2081" s="0" t="n">
        <f aca="false">IF(C2081=1,0,MIN(F2081-K2081,Assumptions!$C$15,MAX(0,$B$10-O2080-M2081)))</f>
        <v>0</v>
      </c>
      <c r="M2081" s="0" t="n">
        <f aca="false">'Profiles 8760'!H2070</f>
        <v>223200</v>
      </c>
      <c r="N2081" s="0" t="n">
        <f aca="false">J2081+L2081</f>
        <v>0</v>
      </c>
      <c r="O2081" s="0" t="n">
        <f aca="false">O2080+N2081</f>
        <v>179983.627163994</v>
      </c>
      <c r="P2081" s="0" t="n">
        <f aca="false">MIN($B$5,P2080+K2081*$B$6-I2081)</f>
        <v>226.75354614528</v>
      </c>
      <c r="Q2081" s="0" t="n">
        <f aca="false">MAX(0,F2081-H2081-K2081-L2081)</f>
        <v>0</v>
      </c>
    </row>
    <row r="2082" customFormat="false" ht="15" hidden="false" customHeight="false" outlineLevel="0" collapsed="false">
      <c r="A2082" s="0" t="n">
        <f aca="false">'Profiles 8760'!A2071</f>
        <v>2069</v>
      </c>
      <c r="B2082" s="0" t="n">
        <f aca="false">'Profiles 8760'!B2071</f>
        <v>3</v>
      </c>
      <c r="C2082" s="0" t="n">
        <f aca="false">'Profiles 8760'!E2071</f>
        <v>0</v>
      </c>
      <c r="D2082" s="0" t="n">
        <f aca="false">'Profiles 8760'!F2071</f>
        <v>0</v>
      </c>
      <c r="E2082" s="0" t="n">
        <f aca="false">'Profiles 8760'!G2071</f>
        <v>0.212375</v>
      </c>
      <c r="F2082" s="0" t="n">
        <f aca="false">D2082*Assumptions!$C$11*$B$7+E2082*Assumptions!$C$12*$B$8</f>
        <v>8.6861375</v>
      </c>
      <c r="G2082" s="0" t="n">
        <f aca="false">C2082*Assumptions!$C$15</f>
        <v>0</v>
      </c>
      <c r="H2082" s="0" t="n">
        <f aca="false">MIN(F2082,G2082)</f>
        <v>0</v>
      </c>
      <c r="I2082" s="0" t="n">
        <f aca="false">IF(C2082=1,MIN(G2082-H2082,Assumptions!$C$13,P2081),0)</f>
        <v>0</v>
      </c>
      <c r="J2082" s="0" t="n">
        <f aca="false">H2082+I2082</f>
        <v>0</v>
      </c>
      <c r="K2082" s="0" t="n">
        <f aca="false">MIN(IF(C2082=1,F2082-H2082,F2082),Assumptions!$C$13,MAX(0,($B$5-P2081)/$B$6))</f>
        <v>8.6861375</v>
      </c>
      <c r="L2082" s="0" t="n">
        <f aca="false">IF(C2082=1,0,MIN(F2082-K2082,Assumptions!$C$15,MAX(0,$B$10-O2081-M2082)))</f>
        <v>0</v>
      </c>
      <c r="M2082" s="0" t="n">
        <f aca="false">'Profiles 8760'!H2071</f>
        <v>223200</v>
      </c>
      <c r="N2082" s="0" t="n">
        <f aca="false">J2082+L2082</f>
        <v>0</v>
      </c>
      <c r="O2082" s="0" t="n">
        <f aca="false">O2081+N2082</f>
        <v>179983.627163994</v>
      </c>
      <c r="P2082" s="0" t="n">
        <f aca="false">MIN($B$5,P2081+K2082*$B$6-I2082)</f>
        <v>234.28269013028</v>
      </c>
      <c r="Q2082" s="0" t="n">
        <f aca="false">MAX(0,F2082-H2082-K2082-L2082)</f>
        <v>0</v>
      </c>
    </row>
    <row r="2083" customFormat="false" ht="15" hidden="false" customHeight="false" outlineLevel="0" collapsed="false">
      <c r="A2083" s="0" t="n">
        <f aca="false">'Profiles 8760'!A2072</f>
        <v>2070</v>
      </c>
      <c r="B2083" s="0" t="n">
        <f aca="false">'Profiles 8760'!B2072</f>
        <v>3</v>
      </c>
      <c r="C2083" s="0" t="n">
        <f aca="false">'Profiles 8760'!E2072</f>
        <v>0</v>
      </c>
      <c r="D2083" s="0" t="n">
        <f aca="false">'Profiles 8760'!F2072</f>
        <v>0</v>
      </c>
      <c r="E2083" s="0" t="n">
        <f aca="false">'Profiles 8760'!G2072</f>
        <v>0.266548</v>
      </c>
      <c r="F2083" s="0" t="n">
        <f aca="false">D2083*Assumptions!$C$11*$B$7+E2083*Assumptions!$C$12*$B$8</f>
        <v>10.9018132</v>
      </c>
      <c r="G2083" s="0" t="n">
        <f aca="false">C2083*Assumptions!$C$15</f>
        <v>0</v>
      </c>
      <c r="H2083" s="0" t="n">
        <f aca="false">MIN(F2083,G2083)</f>
        <v>0</v>
      </c>
      <c r="I2083" s="0" t="n">
        <f aca="false">IF(C2083=1,MIN(G2083-H2083,Assumptions!$C$13,P2082),0)</f>
        <v>0</v>
      </c>
      <c r="J2083" s="0" t="n">
        <f aca="false">H2083+I2083</f>
        <v>0</v>
      </c>
      <c r="K2083" s="0" t="n">
        <f aca="false">MIN(IF(C2083=1,F2083-H2083,F2083),Assumptions!$C$13,MAX(0,($B$5-P2082)/$B$6))</f>
        <v>10.9018132</v>
      </c>
      <c r="L2083" s="0" t="n">
        <f aca="false">IF(C2083=1,0,MIN(F2083-K2083,Assumptions!$C$15,MAX(0,$B$10-O2082-M2083)))</f>
        <v>0</v>
      </c>
      <c r="M2083" s="0" t="n">
        <f aca="false">'Profiles 8760'!H2072</f>
        <v>223200</v>
      </c>
      <c r="N2083" s="0" t="n">
        <f aca="false">J2083+L2083</f>
        <v>0</v>
      </c>
      <c r="O2083" s="0" t="n">
        <f aca="false">O2082+N2083</f>
        <v>179983.627163994</v>
      </c>
      <c r="P2083" s="0" t="n">
        <f aca="false">MIN($B$5,P2082+K2083*$B$6-I2083)</f>
        <v>243.73238181204</v>
      </c>
      <c r="Q2083" s="0" t="n">
        <f aca="false">MAX(0,F2083-H2083-K2083-L2083)</f>
        <v>0</v>
      </c>
    </row>
    <row r="2084" customFormat="false" ht="15" hidden="false" customHeight="false" outlineLevel="0" collapsed="false">
      <c r="A2084" s="0" t="n">
        <f aca="false">'Profiles 8760'!A2073</f>
        <v>2071</v>
      </c>
      <c r="B2084" s="0" t="n">
        <f aca="false">'Profiles 8760'!B2073</f>
        <v>3</v>
      </c>
      <c r="C2084" s="0" t="n">
        <f aca="false">'Profiles 8760'!E2073</f>
        <v>0</v>
      </c>
      <c r="D2084" s="0" t="n">
        <f aca="false">'Profiles 8760'!F2073</f>
        <v>0</v>
      </c>
      <c r="E2084" s="0" t="n">
        <f aca="false">'Profiles 8760'!G2073</f>
        <v>0.308426</v>
      </c>
      <c r="F2084" s="0" t="n">
        <f aca="false">D2084*Assumptions!$C$11*$B$7+E2084*Assumptions!$C$12*$B$8</f>
        <v>12.6146234</v>
      </c>
      <c r="G2084" s="0" t="n">
        <f aca="false">C2084*Assumptions!$C$15</f>
        <v>0</v>
      </c>
      <c r="H2084" s="0" t="n">
        <f aca="false">MIN(F2084,G2084)</f>
        <v>0</v>
      </c>
      <c r="I2084" s="0" t="n">
        <f aca="false">IF(C2084=1,MIN(G2084-H2084,Assumptions!$C$13,P2083),0)</f>
        <v>0</v>
      </c>
      <c r="J2084" s="0" t="n">
        <f aca="false">H2084+I2084</f>
        <v>0</v>
      </c>
      <c r="K2084" s="0" t="n">
        <f aca="false">MIN(IF(C2084=1,F2084-H2084,F2084),Assumptions!$C$13,MAX(0,($B$5-P2083)/$B$6))</f>
        <v>12.6146234</v>
      </c>
      <c r="L2084" s="0" t="n">
        <f aca="false">IF(C2084=1,0,MIN(F2084-K2084,Assumptions!$C$15,MAX(0,$B$10-O2083-M2084)))</f>
        <v>0</v>
      </c>
      <c r="M2084" s="0" t="n">
        <f aca="false">'Profiles 8760'!H2073</f>
        <v>223200</v>
      </c>
      <c r="N2084" s="0" t="n">
        <f aca="false">J2084+L2084</f>
        <v>0</v>
      </c>
      <c r="O2084" s="0" t="n">
        <f aca="false">O2083+N2084</f>
        <v>179983.627163994</v>
      </c>
      <c r="P2084" s="0" t="n">
        <f aca="false">MIN($B$5,P2083+K2084*$B$6-I2084)</f>
        <v>254.66673737516</v>
      </c>
      <c r="Q2084" s="0" t="n">
        <f aca="false">MAX(0,F2084-H2084-K2084-L2084)</f>
        <v>0</v>
      </c>
    </row>
    <row r="2085" customFormat="false" ht="15" hidden="false" customHeight="false" outlineLevel="0" collapsed="false">
      <c r="A2085" s="0" t="n">
        <f aca="false">'Profiles 8760'!A2074</f>
        <v>2072</v>
      </c>
      <c r="B2085" s="0" t="n">
        <f aca="false">'Profiles 8760'!B2074</f>
        <v>3</v>
      </c>
      <c r="C2085" s="0" t="n">
        <f aca="false">'Profiles 8760'!E2074</f>
        <v>1</v>
      </c>
      <c r="D2085" s="0" t="n">
        <f aca="false">'Profiles 8760'!F2074</f>
        <v>0.255013</v>
      </c>
      <c r="E2085" s="0" t="n">
        <f aca="false">'Profiles 8760'!G2074</f>
        <v>0.247388</v>
      </c>
      <c r="F2085" s="0" t="n">
        <f aca="false">D2085*Assumptions!$C$11*$B$7+E2085*Assumptions!$C$12*$B$8</f>
        <v>83.7659236</v>
      </c>
      <c r="G2085" s="0" t="n">
        <f aca="false">C2085*Assumptions!$C$15</f>
        <v>200</v>
      </c>
      <c r="H2085" s="0" t="n">
        <f aca="false">MIN(F2085,G2085)</f>
        <v>83.7659236</v>
      </c>
      <c r="I2085" s="0" t="n">
        <f aca="false">IF(C2085=1,MIN(G2085-H2085,Assumptions!$C$13,P2084),0)</f>
        <v>116.2340764</v>
      </c>
      <c r="J2085" s="0" t="n">
        <f aca="false">H2085+I2085</f>
        <v>200</v>
      </c>
      <c r="K2085" s="0" t="n">
        <f aca="false">MIN(IF(C2085=1,F2085-H2085,F2085),Assumptions!$C$13,MAX(0,($B$5-P2084)/$B$6))</f>
        <v>0</v>
      </c>
      <c r="L2085" s="0" t="n">
        <f aca="false">IF(C2085=1,0,MIN(F2085-K2085,Assumptions!$C$15,MAX(0,$B$10-O2084-M2085)))</f>
        <v>0</v>
      </c>
      <c r="M2085" s="0" t="n">
        <f aca="false">'Profiles 8760'!H2074</f>
        <v>223000</v>
      </c>
      <c r="N2085" s="0" t="n">
        <f aca="false">J2085+L2085</f>
        <v>200</v>
      </c>
      <c r="O2085" s="0" t="n">
        <f aca="false">O2084+N2085</f>
        <v>180183.627163994</v>
      </c>
      <c r="P2085" s="0" t="n">
        <f aca="false">MIN($B$5,P2084+K2085*$B$6-I2085)</f>
        <v>138.43266097516</v>
      </c>
      <c r="Q2085" s="0" t="n">
        <f aca="false">MAX(0,F2085-H2085-K2085-L2085)</f>
        <v>0</v>
      </c>
    </row>
    <row r="2086" customFormat="false" ht="15" hidden="false" customHeight="false" outlineLevel="0" collapsed="false">
      <c r="A2086" s="0" t="n">
        <f aca="false">'Profiles 8760'!A2075</f>
        <v>2073</v>
      </c>
      <c r="B2086" s="0" t="n">
        <f aca="false">'Profiles 8760'!B2075</f>
        <v>3</v>
      </c>
      <c r="C2086" s="0" t="n">
        <f aca="false">'Profiles 8760'!E2075</f>
        <v>1</v>
      </c>
      <c r="D2086" s="0" t="n">
        <f aca="false">'Profiles 8760'!F2075</f>
        <v>0.620335</v>
      </c>
      <c r="E2086" s="0" t="n">
        <f aca="false">'Profiles 8760'!G2075</f>
        <v>0.258995</v>
      </c>
      <c r="F2086" s="0" t="n">
        <f aca="false">D2086*Assumptions!$C$11*$B$7+E2086*Assumptions!$C$12*$B$8</f>
        <v>189.7456435</v>
      </c>
      <c r="G2086" s="0" t="n">
        <f aca="false">C2086*Assumptions!$C$15</f>
        <v>200</v>
      </c>
      <c r="H2086" s="0" t="n">
        <f aca="false">MIN(F2086,G2086)</f>
        <v>189.7456435</v>
      </c>
      <c r="I2086" s="0" t="n">
        <f aca="false">IF(C2086=1,MIN(G2086-H2086,Assumptions!$C$13,P2085),0)</f>
        <v>10.2543565</v>
      </c>
      <c r="J2086" s="0" t="n">
        <f aca="false">H2086+I2086</f>
        <v>200</v>
      </c>
      <c r="K2086" s="0" t="n">
        <f aca="false">MIN(IF(C2086=1,F2086-H2086,F2086),Assumptions!$C$13,MAX(0,($B$5-P2085)/$B$6))</f>
        <v>0</v>
      </c>
      <c r="L2086" s="0" t="n">
        <f aca="false">IF(C2086=1,0,MIN(F2086-K2086,Assumptions!$C$15,MAX(0,$B$10-O2085-M2086)))</f>
        <v>0</v>
      </c>
      <c r="M2086" s="0" t="n">
        <f aca="false">'Profiles 8760'!H2075</f>
        <v>222800</v>
      </c>
      <c r="N2086" s="0" t="n">
        <f aca="false">J2086+L2086</f>
        <v>200</v>
      </c>
      <c r="O2086" s="0" t="n">
        <f aca="false">O2085+N2086</f>
        <v>180383.627163994</v>
      </c>
      <c r="P2086" s="0" t="n">
        <f aca="false">MIN($B$5,P2085+K2086*$B$6-I2086)</f>
        <v>128.17830447516</v>
      </c>
      <c r="Q2086" s="0" t="n">
        <f aca="false">MAX(0,F2086-H2086-K2086-L2086)</f>
        <v>0</v>
      </c>
    </row>
    <row r="2087" customFormat="false" ht="15" hidden="false" customHeight="false" outlineLevel="0" collapsed="false">
      <c r="A2087" s="0" t="n">
        <f aca="false">'Profiles 8760'!A2076</f>
        <v>2074</v>
      </c>
      <c r="B2087" s="0" t="n">
        <f aca="false">'Profiles 8760'!B2076</f>
        <v>3</v>
      </c>
      <c r="C2087" s="0" t="n">
        <f aca="false">'Profiles 8760'!E2076</f>
        <v>0</v>
      </c>
      <c r="D2087" s="0" t="n">
        <f aca="false">'Profiles 8760'!F2076</f>
        <v>0.990425</v>
      </c>
      <c r="E2087" s="0" t="n">
        <f aca="false">'Profiles 8760'!G2076</f>
        <v>0.283727</v>
      </c>
      <c r="F2087" s="0" t="n">
        <f aca="false">D2087*Assumptions!$C$11*$B$7+E2087*Assumptions!$C$12*$B$8</f>
        <v>297.6391743</v>
      </c>
      <c r="G2087" s="0" t="n">
        <f aca="false">C2087*Assumptions!$C$15</f>
        <v>0</v>
      </c>
      <c r="H2087" s="0" t="n">
        <f aca="false">MIN(F2087,G2087)</f>
        <v>0</v>
      </c>
      <c r="I2087" s="0" t="n">
        <f aca="false">IF(C2087=1,MIN(G2087-H2087,Assumptions!$C$13,P2086),0)</f>
        <v>0</v>
      </c>
      <c r="J2087" s="0" t="n">
        <f aca="false">H2087+I2087</f>
        <v>0</v>
      </c>
      <c r="K2087" s="0" t="n">
        <f aca="false">MIN(IF(C2087=1,F2087-H2087,F2087),Assumptions!$C$13,MAX(0,($B$5-P2086)/$B$6))</f>
        <v>180</v>
      </c>
      <c r="L2087" s="0" t="n">
        <f aca="false">IF(C2087=1,0,MIN(F2087-K2087,Assumptions!$C$15,MAX(0,$B$10-O2086-M2087)))</f>
        <v>117.6391743</v>
      </c>
      <c r="M2087" s="0" t="n">
        <f aca="false">'Profiles 8760'!H2076</f>
        <v>222800</v>
      </c>
      <c r="N2087" s="0" t="n">
        <f aca="false">J2087+L2087</f>
        <v>117.6391743</v>
      </c>
      <c r="O2087" s="0" t="n">
        <f aca="false">O2086+N2087</f>
        <v>180501.266338295</v>
      </c>
      <c r="P2087" s="0" t="n">
        <f aca="false">MIN($B$5,P2086+K2087*$B$6-I2087)</f>
        <v>284.20230447516</v>
      </c>
      <c r="Q2087" s="0" t="n">
        <f aca="false">MAX(0,F2087-H2087-K2087-L2087)</f>
        <v>0</v>
      </c>
    </row>
    <row r="2088" customFormat="false" ht="15" hidden="false" customHeight="false" outlineLevel="0" collapsed="false">
      <c r="A2088" s="0" t="n">
        <f aca="false">'Profiles 8760'!A2077</f>
        <v>2075</v>
      </c>
      <c r="B2088" s="0" t="n">
        <f aca="false">'Profiles 8760'!B2077</f>
        <v>3</v>
      </c>
      <c r="C2088" s="0" t="n">
        <f aca="false">'Profiles 8760'!E2077</f>
        <v>0</v>
      </c>
      <c r="D2088" s="0" t="n">
        <f aca="false">'Profiles 8760'!F2077</f>
        <v>1</v>
      </c>
      <c r="E2088" s="0" t="n">
        <f aca="false">'Profiles 8760'!G2077</f>
        <v>0.282398</v>
      </c>
      <c r="F2088" s="0" t="n">
        <f aca="false">D2088*Assumptions!$C$11*$B$7+E2088*Assumptions!$C$12*$B$8</f>
        <v>300.3500782</v>
      </c>
      <c r="G2088" s="0" t="n">
        <f aca="false">C2088*Assumptions!$C$15</f>
        <v>0</v>
      </c>
      <c r="H2088" s="0" t="n">
        <f aca="false">MIN(F2088,G2088)</f>
        <v>0</v>
      </c>
      <c r="I2088" s="0" t="n">
        <f aca="false">IF(C2088=1,MIN(G2088-H2088,Assumptions!$C$13,P2087),0)</f>
        <v>0</v>
      </c>
      <c r="J2088" s="0" t="n">
        <f aca="false">H2088+I2088</f>
        <v>0</v>
      </c>
      <c r="K2088" s="0" t="n">
        <f aca="false">MIN(IF(C2088=1,F2088-H2088,F2088),Assumptions!$C$13,MAX(0,($B$5-P2087)/$B$6))</f>
        <v>180</v>
      </c>
      <c r="L2088" s="0" t="n">
        <f aca="false">IF(C2088=1,0,MIN(F2088-K2088,Assumptions!$C$15,MAX(0,$B$10-O2087-M2088)))</f>
        <v>120.3500782</v>
      </c>
      <c r="M2088" s="0" t="n">
        <f aca="false">'Profiles 8760'!H2077</f>
        <v>222800</v>
      </c>
      <c r="N2088" s="0" t="n">
        <f aca="false">J2088+L2088</f>
        <v>120.3500782</v>
      </c>
      <c r="O2088" s="0" t="n">
        <f aca="false">O2087+N2088</f>
        <v>180621.616416494</v>
      </c>
      <c r="P2088" s="0" t="n">
        <f aca="false">MIN($B$5,P2087+K2088*$B$6-I2088)</f>
        <v>440.22630447516</v>
      </c>
      <c r="Q2088" s="0" t="n">
        <f aca="false">MAX(0,F2088-H2088-K2088-L2088)</f>
        <v>0</v>
      </c>
    </row>
    <row r="2089" customFormat="false" ht="15" hidden="false" customHeight="false" outlineLevel="0" collapsed="false">
      <c r="A2089" s="0" t="n">
        <f aca="false">'Profiles 8760'!A2078</f>
        <v>2076</v>
      </c>
      <c r="B2089" s="0" t="n">
        <f aca="false">'Profiles 8760'!B2078</f>
        <v>3</v>
      </c>
      <c r="C2089" s="0" t="n">
        <f aca="false">'Profiles 8760'!E2078</f>
        <v>0</v>
      </c>
      <c r="D2089" s="0" t="n">
        <f aca="false">'Profiles 8760'!F2078</f>
        <v>1</v>
      </c>
      <c r="E2089" s="0" t="n">
        <f aca="false">'Profiles 8760'!G2078</f>
        <v>0.342991</v>
      </c>
      <c r="F2089" s="0" t="n">
        <f aca="false">D2089*Assumptions!$C$11*$B$7+E2089*Assumptions!$C$12*$B$8</f>
        <v>302.8283319</v>
      </c>
      <c r="G2089" s="0" t="n">
        <f aca="false">C2089*Assumptions!$C$15</f>
        <v>0</v>
      </c>
      <c r="H2089" s="0" t="n">
        <f aca="false">MIN(F2089,G2089)</f>
        <v>0</v>
      </c>
      <c r="I2089" s="0" t="n">
        <f aca="false">IF(C2089=1,MIN(G2089-H2089,Assumptions!$C$13,P2088),0)</f>
        <v>0</v>
      </c>
      <c r="J2089" s="0" t="n">
        <f aca="false">H2089+I2089</f>
        <v>0</v>
      </c>
      <c r="K2089" s="0" t="n">
        <f aca="false">MIN(IF(C2089=1,F2089-H2089,F2089),Assumptions!$C$13,MAX(0,($B$5-P2088)/$B$6))</f>
        <v>81.4301978828335</v>
      </c>
      <c r="L2089" s="0" t="n">
        <f aca="false">IF(C2089=1,0,MIN(F2089-K2089,Assumptions!$C$15,MAX(0,$B$10-O2088-M2089)))</f>
        <v>200</v>
      </c>
      <c r="M2089" s="0" t="n">
        <f aca="false">'Profiles 8760'!H2078</f>
        <v>222800</v>
      </c>
      <c r="N2089" s="0" t="n">
        <f aca="false">J2089+L2089</f>
        <v>200</v>
      </c>
      <c r="O2089" s="0" t="n">
        <f aca="false">O2088+N2089</f>
        <v>180821.616416494</v>
      </c>
      <c r="P2089" s="0" t="n">
        <f aca="false">MIN($B$5,P2088+K2089*$B$6-I2089)</f>
        <v>510.81</v>
      </c>
      <c r="Q2089" s="0" t="n">
        <f aca="false">MAX(0,F2089-H2089-K2089-L2089)</f>
        <v>21.3981340171666</v>
      </c>
    </row>
    <row r="2090" customFormat="false" ht="15" hidden="false" customHeight="false" outlineLevel="0" collapsed="false">
      <c r="A2090" s="0" t="n">
        <f aca="false">'Profiles 8760'!A2079</f>
        <v>2077</v>
      </c>
      <c r="B2090" s="0" t="n">
        <f aca="false">'Profiles 8760'!B2079</f>
        <v>3</v>
      </c>
      <c r="C2090" s="0" t="n">
        <f aca="false">'Profiles 8760'!E2079</f>
        <v>0</v>
      </c>
      <c r="D2090" s="0" t="n">
        <f aca="false">'Profiles 8760'!F2079</f>
        <v>1</v>
      </c>
      <c r="E2090" s="0" t="n">
        <f aca="false">'Profiles 8760'!G2079</f>
        <v>0.309831</v>
      </c>
      <c r="F2090" s="0" t="n">
        <f aca="false">D2090*Assumptions!$C$11*$B$7+E2090*Assumptions!$C$12*$B$8</f>
        <v>301.4720879</v>
      </c>
      <c r="G2090" s="0" t="n">
        <f aca="false">C2090*Assumptions!$C$15</f>
        <v>0</v>
      </c>
      <c r="H2090" s="0" t="n">
        <f aca="false">MIN(F2090,G2090)</f>
        <v>0</v>
      </c>
      <c r="I2090" s="0" t="n">
        <f aca="false">IF(C2090=1,MIN(G2090-H2090,Assumptions!$C$13,P2089),0)</f>
        <v>0</v>
      </c>
      <c r="J2090" s="0" t="n">
        <f aca="false">H2090+I2090</f>
        <v>0</v>
      </c>
      <c r="K2090" s="0" t="n">
        <f aca="false">MIN(IF(C2090=1,F2090-H2090,F2090),Assumptions!$C$13,MAX(0,($B$5-P2089)/$B$6))</f>
        <v>0</v>
      </c>
      <c r="L2090" s="0" t="n">
        <f aca="false">IF(C2090=1,0,MIN(F2090-K2090,Assumptions!$C$15,MAX(0,$B$10-O2089-M2090)))</f>
        <v>200</v>
      </c>
      <c r="M2090" s="0" t="n">
        <f aca="false">'Profiles 8760'!H2079</f>
        <v>222800</v>
      </c>
      <c r="N2090" s="0" t="n">
        <f aca="false">J2090+L2090</f>
        <v>200</v>
      </c>
      <c r="O2090" s="0" t="n">
        <f aca="false">O2089+N2090</f>
        <v>181021.616416494</v>
      </c>
      <c r="P2090" s="0" t="n">
        <f aca="false">MIN($B$5,P2089+K2090*$B$6-I2090)</f>
        <v>510.81</v>
      </c>
      <c r="Q2090" s="0" t="n">
        <f aca="false">MAX(0,F2090-H2090-K2090-L2090)</f>
        <v>101.4720879</v>
      </c>
    </row>
    <row r="2091" customFormat="false" ht="15" hidden="false" customHeight="false" outlineLevel="0" collapsed="false">
      <c r="A2091" s="0" t="n">
        <f aca="false">'Profiles 8760'!A2080</f>
        <v>2078</v>
      </c>
      <c r="B2091" s="0" t="n">
        <f aca="false">'Profiles 8760'!B2080</f>
        <v>3</v>
      </c>
      <c r="C2091" s="0" t="n">
        <f aca="false">'Profiles 8760'!E2080</f>
        <v>0</v>
      </c>
      <c r="D2091" s="0" t="n">
        <f aca="false">'Profiles 8760'!F2080</f>
        <v>1</v>
      </c>
      <c r="E2091" s="0" t="n">
        <f aca="false">'Profiles 8760'!G2080</f>
        <v>0.224838</v>
      </c>
      <c r="F2091" s="0" t="n">
        <f aca="false">D2091*Assumptions!$C$11*$B$7+E2091*Assumptions!$C$12*$B$8</f>
        <v>297.9958742</v>
      </c>
      <c r="G2091" s="0" t="n">
        <f aca="false">C2091*Assumptions!$C$15</f>
        <v>0</v>
      </c>
      <c r="H2091" s="0" t="n">
        <f aca="false">MIN(F2091,G2091)</f>
        <v>0</v>
      </c>
      <c r="I2091" s="0" t="n">
        <f aca="false">IF(C2091=1,MIN(G2091-H2091,Assumptions!$C$13,P2090),0)</f>
        <v>0</v>
      </c>
      <c r="J2091" s="0" t="n">
        <f aca="false">H2091+I2091</f>
        <v>0</v>
      </c>
      <c r="K2091" s="0" t="n">
        <f aca="false">MIN(IF(C2091=1,F2091-H2091,F2091),Assumptions!$C$13,MAX(0,($B$5-P2090)/$B$6))</f>
        <v>0</v>
      </c>
      <c r="L2091" s="0" t="n">
        <f aca="false">IF(C2091=1,0,MIN(F2091-K2091,Assumptions!$C$15,MAX(0,$B$10-O2090-M2091)))</f>
        <v>200</v>
      </c>
      <c r="M2091" s="0" t="n">
        <f aca="false">'Profiles 8760'!H2080</f>
        <v>222800</v>
      </c>
      <c r="N2091" s="0" t="n">
        <f aca="false">J2091+L2091</f>
        <v>200</v>
      </c>
      <c r="O2091" s="0" t="n">
        <f aca="false">O2090+N2091</f>
        <v>181221.616416494</v>
      </c>
      <c r="P2091" s="0" t="n">
        <f aca="false">MIN($B$5,P2090+K2091*$B$6-I2091)</f>
        <v>510.81</v>
      </c>
      <c r="Q2091" s="0" t="n">
        <f aca="false">MAX(0,F2091-H2091-K2091-L2091)</f>
        <v>97.9958742</v>
      </c>
    </row>
    <row r="2092" customFormat="false" ht="15" hidden="false" customHeight="false" outlineLevel="0" collapsed="false">
      <c r="A2092" s="0" t="n">
        <f aca="false">'Profiles 8760'!A2081</f>
        <v>2079</v>
      </c>
      <c r="B2092" s="0" t="n">
        <f aca="false">'Profiles 8760'!B2081</f>
        <v>3</v>
      </c>
      <c r="C2092" s="0" t="n">
        <f aca="false">'Profiles 8760'!E2081</f>
        <v>0</v>
      </c>
      <c r="D2092" s="0" t="n">
        <f aca="false">'Profiles 8760'!F2081</f>
        <v>1</v>
      </c>
      <c r="E2092" s="0" t="n">
        <f aca="false">'Profiles 8760'!G2081</f>
        <v>0.206734</v>
      </c>
      <c r="F2092" s="0" t="n">
        <f aca="false">D2092*Assumptions!$C$11*$B$7+E2092*Assumptions!$C$12*$B$8</f>
        <v>297.2554206</v>
      </c>
      <c r="G2092" s="0" t="n">
        <f aca="false">C2092*Assumptions!$C$15</f>
        <v>0</v>
      </c>
      <c r="H2092" s="0" t="n">
        <f aca="false">MIN(F2092,G2092)</f>
        <v>0</v>
      </c>
      <c r="I2092" s="0" t="n">
        <f aca="false">IF(C2092=1,MIN(G2092-H2092,Assumptions!$C$13,P2091),0)</f>
        <v>0</v>
      </c>
      <c r="J2092" s="0" t="n">
        <f aca="false">H2092+I2092</f>
        <v>0</v>
      </c>
      <c r="K2092" s="0" t="n">
        <f aca="false">MIN(IF(C2092=1,F2092-H2092,F2092),Assumptions!$C$13,MAX(0,($B$5-P2091)/$B$6))</f>
        <v>0</v>
      </c>
      <c r="L2092" s="0" t="n">
        <f aca="false">IF(C2092=1,0,MIN(F2092-K2092,Assumptions!$C$15,MAX(0,$B$10-O2091-M2092)))</f>
        <v>200</v>
      </c>
      <c r="M2092" s="0" t="n">
        <f aca="false">'Profiles 8760'!H2081</f>
        <v>222800</v>
      </c>
      <c r="N2092" s="0" t="n">
        <f aca="false">J2092+L2092</f>
        <v>200</v>
      </c>
      <c r="O2092" s="0" t="n">
        <f aca="false">O2091+N2092</f>
        <v>181421.616416494</v>
      </c>
      <c r="P2092" s="0" t="n">
        <f aca="false">MIN($B$5,P2091+K2092*$B$6-I2092)</f>
        <v>510.81</v>
      </c>
      <c r="Q2092" s="0" t="n">
        <f aca="false">MAX(0,F2092-H2092-K2092-L2092)</f>
        <v>97.2554206</v>
      </c>
    </row>
    <row r="2093" customFormat="false" ht="15" hidden="false" customHeight="false" outlineLevel="0" collapsed="false">
      <c r="A2093" s="0" t="n">
        <f aca="false">'Profiles 8760'!A2082</f>
        <v>2080</v>
      </c>
      <c r="B2093" s="0" t="n">
        <f aca="false">'Profiles 8760'!B2082</f>
        <v>3</v>
      </c>
      <c r="C2093" s="0" t="n">
        <f aca="false">'Profiles 8760'!E2082</f>
        <v>0</v>
      </c>
      <c r="D2093" s="0" t="n">
        <f aca="false">'Profiles 8760'!F2082</f>
        <v>0.990425</v>
      </c>
      <c r="E2093" s="0" t="n">
        <f aca="false">'Profiles 8760'!G2082</f>
        <v>0.14668</v>
      </c>
      <c r="F2093" s="0" t="n">
        <f aca="false">D2093*Assumptions!$C$11*$B$7+E2093*Assumptions!$C$12*$B$8</f>
        <v>292.033952</v>
      </c>
      <c r="G2093" s="0" t="n">
        <f aca="false">C2093*Assumptions!$C$15</f>
        <v>0</v>
      </c>
      <c r="H2093" s="0" t="n">
        <f aca="false">MIN(F2093,G2093)</f>
        <v>0</v>
      </c>
      <c r="I2093" s="0" t="n">
        <f aca="false">IF(C2093=1,MIN(G2093-H2093,Assumptions!$C$13,P2092),0)</f>
        <v>0</v>
      </c>
      <c r="J2093" s="0" t="n">
        <f aca="false">H2093+I2093</f>
        <v>0</v>
      </c>
      <c r="K2093" s="0" t="n">
        <f aca="false">MIN(IF(C2093=1,F2093-H2093,F2093),Assumptions!$C$13,MAX(0,($B$5-P2092)/$B$6))</f>
        <v>0</v>
      </c>
      <c r="L2093" s="0" t="n">
        <f aca="false">IF(C2093=1,0,MIN(F2093-K2093,Assumptions!$C$15,MAX(0,$B$10-O2092-M2093)))</f>
        <v>200</v>
      </c>
      <c r="M2093" s="0" t="n">
        <f aca="false">'Profiles 8760'!H2082</f>
        <v>222800</v>
      </c>
      <c r="N2093" s="0" t="n">
        <f aca="false">J2093+L2093</f>
        <v>200</v>
      </c>
      <c r="O2093" s="0" t="n">
        <f aca="false">O2092+N2093</f>
        <v>181621.616416494</v>
      </c>
      <c r="P2093" s="0" t="n">
        <f aca="false">MIN($B$5,P2092+K2093*$B$6-I2093)</f>
        <v>510.81</v>
      </c>
      <c r="Q2093" s="0" t="n">
        <f aca="false">MAX(0,F2093-H2093-K2093-L2093)</f>
        <v>92.033952</v>
      </c>
    </row>
    <row r="2094" customFormat="false" ht="15" hidden="false" customHeight="false" outlineLevel="0" collapsed="false">
      <c r="A2094" s="0" t="n">
        <f aca="false">'Profiles 8760'!A2083</f>
        <v>2081</v>
      </c>
      <c r="B2094" s="0" t="n">
        <f aca="false">'Profiles 8760'!B2083</f>
        <v>3</v>
      </c>
      <c r="C2094" s="0" t="n">
        <f aca="false">'Profiles 8760'!E2083</f>
        <v>0</v>
      </c>
      <c r="D2094" s="0" t="n">
        <f aca="false">'Profiles 8760'!F2083</f>
        <v>0.620335</v>
      </c>
      <c r="E2094" s="0" t="n">
        <f aca="false">'Profiles 8760'!G2083</f>
        <v>0.155996</v>
      </c>
      <c r="F2094" s="0" t="n">
        <f aca="false">D2094*Assumptions!$C$11*$B$7+E2094*Assumptions!$C$12*$B$8</f>
        <v>185.5329844</v>
      </c>
      <c r="G2094" s="0" t="n">
        <f aca="false">C2094*Assumptions!$C$15</f>
        <v>0</v>
      </c>
      <c r="H2094" s="0" t="n">
        <f aca="false">MIN(F2094,G2094)</f>
        <v>0</v>
      </c>
      <c r="I2094" s="0" t="n">
        <f aca="false">IF(C2094=1,MIN(G2094-H2094,Assumptions!$C$13,P2093),0)</f>
        <v>0</v>
      </c>
      <c r="J2094" s="0" t="n">
        <f aca="false">H2094+I2094</f>
        <v>0</v>
      </c>
      <c r="K2094" s="0" t="n">
        <f aca="false">MIN(IF(C2094=1,F2094-H2094,F2094),Assumptions!$C$13,MAX(0,($B$5-P2093)/$B$6))</f>
        <v>0</v>
      </c>
      <c r="L2094" s="0" t="n">
        <f aca="false">IF(C2094=1,0,MIN(F2094-K2094,Assumptions!$C$15,MAX(0,$B$10-O2093-M2094)))</f>
        <v>185.5329844</v>
      </c>
      <c r="M2094" s="0" t="n">
        <f aca="false">'Profiles 8760'!H2083</f>
        <v>222800</v>
      </c>
      <c r="N2094" s="0" t="n">
        <f aca="false">J2094+L2094</f>
        <v>185.5329844</v>
      </c>
      <c r="O2094" s="0" t="n">
        <f aca="false">O2093+N2094</f>
        <v>181807.149400894</v>
      </c>
      <c r="P2094" s="0" t="n">
        <f aca="false">MIN($B$5,P2093+K2094*$B$6-I2094)</f>
        <v>510.81</v>
      </c>
      <c r="Q2094" s="0" t="n">
        <f aca="false">MAX(0,F2094-H2094-K2094-L2094)</f>
        <v>0</v>
      </c>
    </row>
    <row r="2095" customFormat="false" ht="15" hidden="false" customHeight="false" outlineLevel="0" collapsed="false">
      <c r="A2095" s="0" t="n">
        <f aca="false">'Profiles 8760'!A2084</f>
        <v>2082</v>
      </c>
      <c r="B2095" s="0" t="n">
        <f aca="false">'Profiles 8760'!B2084</f>
        <v>3</v>
      </c>
      <c r="C2095" s="0" t="n">
        <f aca="false">'Profiles 8760'!E2084</f>
        <v>0</v>
      </c>
      <c r="D2095" s="0" t="n">
        <f aca="false">'Profiles 8760'!F2084</f>
        <v>0.255013</v>
      </c>
      <c r="E2095" s="0" t="n">
        <f aca="false">'Profiles 8760'!G2084</f>
        <v>0.102189</v>
      </c>
      <c r="F2095" s="0" t="n">
        <f aca="false">D2095*Assumptions!$C$11*$B$7+E2095*Assumptions!$C$12*$B$8</f>
        <v>77.8272845</v>
      </c>
      <c r="G2095" s="0" t="n">
        <f aca="false">C2095*Assumptions!$C$15</f>
        <v>0</v>
      </c>
      <c r="H2095" s="0" t="n">
        <f aca="false">MIN(F2095,G2095)</f>
        <v>0</v>
      </c>
      <c r="I2095" s="0" t="n">
        <f aca="false">IF(C2095=1,MIN(G2095-H2095,Assumptions!$C$13,P2094),0)</f>
        <v>0</v>
      </c>
      <c r="J2095" s="0" t="n">
        <f aca="false">H2095+I2095</f>
        <v>0</v>
      </c>
      <c r="K2095" s="0" t="n">
        <f aca="false">MIN(IF(C2095=1,F2095-H2095,F2095),Assumptions!$C$13,MAX(0,($B$5-P2094)/$B$6))</f>
        <v>0</v>
      </c>
      <c r="L2095" s="0" t="n">
        <f aca="false">IF(C2095=1,0,MIN(F2095-K2095,Assumptions!$C$15,MAX(0,$B$10-O2094-M2095)))</f>
        <v>77.8272845</v>
      </c>
      <c r="M2095" s="0" t="n">
        <f aca="false">'Profiles 8760'!H2084</f>
        <v>222800</v>
      </c>
      <c r="N2095" s="0" t="n">
        <f aca="false">J2095+L2095</f>
        <v>77.8272845</v>
      </c>
      <c r="O2095" s="0" t="n">
        <f aca="false">O2094+N2095</f>
        <v>181884.976685394</v>
      </c>
      <c r="P2095" s="0" t="n">
        <f aca="false">MIN($B$5,P2094+K2095*$B$6-I2095)</f>
        <v>510.81</v>
      </c>
      <c r="Q2095" s="0" t="n">
        <f aca="false">MAX(0,F2095-H2095-K2095-L2095)</f>
        <v>0</v>
      </c>
    </row>
    <row r="2096" customFormat="false" ht="15" hidden="false" customHeight="false" outlineLevel="0" collapsed="false">
      <c r="A2096" s="0" t="n">
        <f aca="false">'Profiles 8760'!A2085</f>
        <v>2083</v>
      </c>
      <c r="B2096" s="0" t="n">
        <f aca="false">'Profiles 8760'!B2085</f>
        <v>3</v>
      </c>
      <c r="C2096" s="0" t="n">
        <f aca="false">'Profiles 8760'!E2085</f>
        <v>0</v>
      </c>
      <c r="D2096" s="0" t="n">
        <f aca="false">'Profiles 8760'!F2085</f>
        <v>0</v>
      </c>
      <c r="E2096" s="0" t="n">
        <f aca="false">'Profiles 8760'!G2085</f>
        <v>0.131673</v>
      </c>
      <c r="F2096" s="0" t="n">
        <f aca="false">D2096*Assumptions!$C$11*$B$7+E2096*Assumptions!$C$12*$B$8</f>
        <v>5.3854257</v>
      </c>
      <c r="G2096" s="0" t="n">
        <f aca="false">C2096*Assumptions!$C$15</f>
        <v>0</v>
      </c>
      <c r="H2096" s="0" t="n">
        <f aca="false">MIN(F2096,G2096)</f>
        <v>0</v>
      </c>
      <c r="I2096" s="0" t="n">
        <f aca="false">IF(C2096=1,MIN(G2096-H2096,Assumptions!$C$13,P2095),0)</f>
        <v>0</v>
      </c>
      <c r="J2096" s="0" t="n">
        <f aca="false">H2096+I2096</f>
        <v>0</v>
      </c>
      <c r="K2096" s="0" t="n">
        <f aca="false">MIN(IF(C2096=1,F2096-H2096,F2096),Assumptions!$C$13,MAX(0,($B$5-P2095)/$B$6))</f>
        <v>0</v>
      </c>
      <c r="L2096" s="0" t="n">
        <f aca="false">IF(C2096=1,0,MIN(F2096-K2096,Assumptions!$C$15,MAX(0,$B$10-O2095-M2096)))</f>
        <v>5.3854257</v>
      </c>
      <c r="M2096" s="0" t="n">
        <f aca="false">'Profiles 8760'!H2085</f>
        <v>222800</v>
      </c>
      <c r="N2096" s="0" t="n">
        <f aca="false">J2096+L2096</f>
        <v>5.3854257</v>
      </c>
      <c r="O2096" s="0" t="n">
        <f aca="false">O2095+N2096</f>
        <v>181890.362111094</v>
      </c>
      <c r="P2096" s="0" t="n">
        <f aca="false">MIN($B$5,P2095+K2096*$B$6-I2096)</f>
        <v>510.81</v>
      </c>
      <c r="Q2096" s="0" t="n">
        <f aca="false">MAX(0,F2096-H2096-K2096-L2096)</f>
        <v>0</v>
      </c>
    </row>
    <row r="2097" customFormat="false" ht="15" hidden="false" customHeight="false" outlineLevel="0" collapsed="false">
      <c r="A2097" s="0" t="n">
        <f aca="false">'Profiles 8760'!A2086</f>
        <v>2084</v>
      </c>
      <c r="B2097" s="0" t="n">
        <f aca="false">'Profiles 8760'!B2086</f>
        <v>3</v>
      </c>
      <c r="C2097" s="0" t="n">
        <f aca="false">'Profiles 8760'!E2086</f>
        <v>1</v>
      </c>
      <c r="D2097" s="0" t="n">
        <f aca="false">'Profiles 8760'!F2086</f>
        <v>0</v>
      </c>
      <c r="E2097" s="0" t="n">
        <f aca="false">'Profiles 8760'!G2086</f>
        <v>0.150466</v>
      </c>
      <c r="F2097" s="0" t="n">
        <f aca="false">D2097*Assumptions!$C$11*$B$7+E2097*Assumptions!$C$12*$B$8</f>
        <v>6.1540594</v>
      </c>
      <c r="G2097" s="0" t="n">
        <f aca="false">C2097*Assumptions!$C$15</f>
        <v>200</v>
      </c>
      <c r="H2097" s="0" t="n">
        <f aca="false">MIN(F2097,G2097)</f>
        <v>6.1540594</v>
      </c>
      <c r="I2097" s="0" t="n">
        <f aca="false">IF(C2097=1,MIN(G2097-H2097,Assumptions!$C$13,P2096),0)</f>
        <v>180</v>
      </c>
      <c r="J2097" s="0" t="n">
        <f aca="false">H2097+I2097</f>
        <v>186.1540594</v>
      </c>
      <c r="K2097" s="0" t="n">
        <f aca="false">MIN(IF(C2097=1,F2097-H2097,F2097),Assumptions!$C$13,MAX(0,($B$5-P2096)/$B$6))</f>
        <v>0</v>
      </c>
      <c r="L2097" s="0" t="n">
        <f aca="false">IF(C2097=1,0,MIN(F2097-K2097,Assumptions!$C$15,MAX(0,$B$10-O2096-M2097)))</f>
        <v>0</v>
      </c>
      <c r="M2097" s="0" t="n">
        <f aca="false">'Profiles 8760'!H2086</f>
        <v>222600</v>
      </c>
      <c r="N2097" s="0" t="n">
        <f aca="false">J2097+L2097</f>
        <v>186.1540594</v>
      </c>
      <c r="O2097" s="0" t="n">
        <f aca="false">O2096+N2097</f>
        <v>182076.516170494</v>
      </c>
      <c r="P2097" s="0" t="n">
        <f aca="false">MIN($B$5,P2096+K2097*$B$6-I2097)</f>
        <v>330.81</v>
      </c>
      <c r="Q2097" s="0" t="n">
        <f aca="false">MAX(0,F2097-H2097-K2097-L2097)</f>
        <v>0</v>
      </c>
    </row>
    <row r="2098" customFormat="false" ht="15" hidden="false" customHeight="false" outlineLevel="0" collapsed="false">
      <c r="A2098" s="0" t="n">
        <f aca="false">'Profiles 8760'!A2087</f>
        <v>2085</v>
      </c>
      <c r="B2098" s="0" t="n">
        <f aca="false">'Profiles 8760'!B2087</f>
        <v>3</v>
      </c>
      <c r="C2098" s="0" t="n">
        <f aca="false">'Profiles 8760'!E2087</f>
        <v>1</v>
      </c>
      <c r="D2098" s="0" t="n">
        <f aca="false">'Profiles 8760'!F2087</f>
        <v>0</v>
      </c>
      <c r="E2098" s="0" t="n">
        <f aca="false">'Profiles 8760'!G2087</f>
        <v>0.171317</v>
      </c>
      <c r="F2098" s="0" t="n">
        <f aca="false">D2098*Assumptions!$C$11*$B$7+E2098*Assumptions!$C$12*$B$8</f>
        <v>7.0068653</v>
      </c>
      <c r="G2098" s="0" t="n">
        <f aca="false">C2098*Assumptions!$C$15</f>
        <v>200</v>
      </c>
      <c r="H2098" s="0" t="n">
        <f aca="false">MIN(F2098,G2098)</f>
        <v>7.0068653</v>
      </c>
      <c r="I2098" s="0" t="n">
        <f aca="false">IF(C2098=1,MIN(G2098-H2098,Assumptions!$C$13,P2097),0)</f>
        <v>180</v>
      </c>
      <c r="J2098" s="0" t="n">
        <f aca="false">H2098+I2098</f>
        <v>187.0068653</v>
      </c>
      <c r="K2098" s="0" t="n">
        <f aca="false">MIN(IF(C2098=1,F2098-H2098,F2098),Assumptions!$C$13,MAX(0,($B$5-P2097)/$B$6))</f>
        <v>0</v>
      </c>
      <c r="L2098" s="0" t="n">
        <f aca="false">IF(C2098=1,0,MIN(F2098-K2098,Assumptions!$C$15,MAX(0,$B$10-O2097-M2098)))</f>
        <v>0</v>
      </c>
      <c r="M2098" s="0" t="n">
        <f aca="false">'Profiles 8760'!H2087</f>
        <v>222400</v>
      </c>
      <c r="N2098" s="0" t="n">
        <f aca="false">J2098+L2098</f>
        <v>187.0068653</v>
      </c>
      <c r="O2098" s="0" t="n">
        <f aca="false">O2097+N2098</f>
        <v>182263.523035794</v>
      </c>
      <c r="P2098" s="0" t="n">
        <f aca="false">MIN($B$5,P2097+K2098*$B$6-I2098)</f>
        <v>150.81</v>
      </c>
      <c r="Q2098" s="0" t="n">
        <f aca="false">MAX(0,F2098-H2098-K2098-L2098)</f>
        <v>0</v>
      </c>
    </row>
    <row r="2099" customFormat="false" ht="15" hidden="false" customHeight="false" outlineLevel="0" collapsed="false">
      <c r="A2099" s="0" t="n">
        <f aca="false">'Profiles 8760'!A2088</f>
        <v>2086</v>
      </c>
      <c r="B2099" s="0" t="n">
        <f aca="false">'Profiles 8760'!B2088</f>
        <v>3</v>
      </c>
      <c r="C2099" s="0" t="n">
        <f aca="false">'Profiles 8760'!E2088</f>
        <v>0</v>
      </c>
      <c r="D2099" s="0" t="n">
        <f aca="false">'Profiles 8760'!F2088</f>
        <v>0</v>
      </c>
      <c r="E2099" s="0" t="n">
        <f aca="false">'Profiles 8760'!G2088</f>
        <v>0.21855</v>
      </c>
      <c r="F2099" s="0" t="n">
        <f aca="false">D2099*Assumptions!$C$11*$B$7+E2099*Assumptions!$C$12*$B$8</f>
        <v>8.938695</v>
      </c>
      <c r="G2099" s="0" t="n">
        <f aca="false">C2099*Assumptions!$C$15</f>
        <v>0</v>
      </c>
      <c r="H2099" s="0" t="n">
        <f aca="false">MIN(F2099,G2099)</f>
        <v>0</v>
      </c>
      <c r="I2099" s="0" t="n">
        <f aca="false">IF(C2099=1,MIN(G2099-H2099,Assumptions!$C$13,P2098),0)</f>
        <v>0</v>
      </c>
      <c r="J2099" s="0" t="n">
        <f aca="false">H2099+I2099</f>
        <v>0</v>
      </c>
      <c r="K2099" s="0" t="n">
        <f aca="false">MIN(IF(C2099=1,F2099-H2099,F2099),Assumptions!$C$13,MAX(0,($B$5-P2098)/$B$6))</f>
        <v>8.938695</v>
      </c>
      <c r="L2099" s="0" t="n">
        <f aca="false">IF(C2099=1,0,MIN(F2099-K2099,Assumptions!$C$15,MAX(0,$B$10-O2098-M2099)))</f>
        <v>0</v>
      </c>
      <c r="M2099" s="0" t="n">
        <f aca="false">'Profiles 8760'!H2088</f>
        <v>222400</v>
      </c>
      <c r="N2099" s="0" t="n">
        <f aca="false">J2099+L2099</f>
        <v>0</v>
      </c>
      <c r="O2099" s="0" t="n">
        <f aca="false">O2098+N2099</f>
        <v>182263.523035794</v>
      </c>
      <c r="P2099" s="0" t="n">
        <f aca="false">MIN($B$5,P2098+K2099*$B$6-I2099)</f>
        <v>158.558060826</v>
      </c>
      <c r="Q2099" s="0" t="n">
        <f aca="false">MAX(0,F2099-H2099-K2099-L2099)</f>
        <v>0</v>
      </c>
    </row>
    <row r="2100" customFormat="false" ht="15" hidden="false" customHeight="false" outlineLevel="0" collapsed="false">
      <c r="A2100" s="0" t="n">
        <f aca="false">'Profiles 8760'!A2089</f>
        <v>2087</v>
      </c>
      <c r="B2100" s="0" t="n">
        <f aca="false">'Profiles 8760'!B2089</f>
        <v>3</v>
      </c>
      <c r="C2100" s="0" t="n">
        <f aca="false">'Profiles 8760'!E2089</f>
        <v>0</v>
      </c>
      <c r="D2100" s="0" t="n">
        <f aca="false">'Profiles 8760'!F2089</f>
        <v>0</v>
      </c>
      <c r="E2100" s="0" t="n">
        <f aca="false">'Profiles 8760'!G2089</f>
        <v>0.275813</v>
      </c>
      <c r="F2100" s="0" t="n">
        <f aca="false">D2100*Assumptions!$C$11*$B$7+E2100*Assumptions!$C$12*$B$8</f>
        <v>11.2807517</v>
      </c>
      <c r="G2100" s="0" t="n">
        <f aca="false">C2100*Assumptions!$C$15</f>
        <v>0</v>
      </c>
      <c r="H2100" s="0" t="n">
        <f aca="false">MIN(F2100,G2100)</f>
        <v>0</v>
      </c>
      <c r="I2100" s="0" t="n">
        <f aca="false">IF(C2100=1,MIN(G2100-H2100,Assumptions!$C$13,P2099),0)</f>
        <v>0</v>
      </c>
      <c r="J2100" s="0" t="n">
        <f aca="false">H2100+I2100</f>
        <v>0</v>
      </c>
      <c r="K2100" s="0" t="n">
        <f aca="false">MIN(IF(C2100=1,F2100-H2100,F2100),Assumptions!$C$13,MAX(0,($B$5-P2099)/$B$6))</f>
        <v>11.2807517</v>
      </c>
      <c r="L2100" s="0" t="n">
        <f aca="false">IF(C2100=1,0,MIN(F2100-K2100,Assumptions!$C$15,MAX(0,$B$10-O2099-M2100)))</f>
        <v>0</v>
      </c>
      <c r="M2100" s="0" t="n">
        <f aca="false">'Profiles 8760'!H2089</f>
        <v>222400</v>
      </c>
      <c r="N2100" s="0" t="n">
        <f aca="false">J2100+L2100</f>
        <v>0</v>
      </c>
      <c r="O2100" s="0" t="n">
        <f aca="false">O2099+N2100</f>
        <v>182263.523035794</v>
      </c>
      <c r="P2100" s="0" t="n">
        <f aca="false">MIN($B$5,P2099+K2100*$B$6-I2100)</f>
        <v>168.33621639956</v>
      </c>
      <c r="Q2100" s="0" t="n">
        <f aca="false">MAX(0,F2100-H2100-K2100-L2100)</f>
        <v>0</v>
      </c>
    </row>
    <row r="2101" customFormat="false" ht="15" hidden="false" customHeight="false" outlineLevel="0" collapsed="false">
      <c r="A2101" s="0" t="n">
        <f aca="false">'Profiles 8760'!A2090</f>
        <v>2088</v>
      </c>
      <c r="B2101" s="0" t="n">
        <f aca="false">'Profiles 8760'!B2090</f>
        <v>3</v>
      </c>
      <c r="C2101" s="0" t="n">
        <f aca="false">'Profiles 8760'!E2090</f>
        <v>0</v>
      </c>
      <c r="D2101" s="0" t="n">
        <f aca="false">'Profiles 8760'!F2090</f>
        <v>0</v>
      </c>
      <c r="E2101" s="0" t="n">
        <f aca="false">'Profiles 8760'!G2090</f>
        <v>0.297735</v>
      </c>
      <c r="F2101" s="0" t="n">
        <f aca="false">D2101*Assumptions!$C$11*$B$7+E2101*Assumptions!$C$12*$B$8</f>
        <v>12.1773615</v>
      </c>
      <c r="G2101" s="0" t="n">
        <f aca="false">C2101*Assumptions!$C$15</f>
        <v>0</v>
      </c>
      <c r="H2101" s="0" t="n">
        <f aca="false">MIN(F2101,G2101)</f>
        <v>0</v>
      </c>
      <c r="I2101" s="0" t="n">
        <f aca="false">IF(C2101=1,MIN(G2101-H2101,Assumptions!$C$13,P2100),0)</f>
        <v>0</v>
      </c>
      <c r="J2101" s="0" t="n">
        <f aca="false">H2101+I2101</f>
        <v>0</v>
      </c>
      <c r="K2101" s="0" t="n">
        <f aca="false">MIN(IF(C2101=1,F2101-H2101,F2101),Assumptions!$C$13,MAX(0,($B$5-P2100)/$B$6))</f>
        <v>12.1773615</v>
      </c>
      <c r="L2101" s="0" t="n">
        <f aca="false">IF(C2101=1,0,MIN(F2101-K2101,Assumptions!$C$15,MAX(0,$B$10-O2100-M2101)))</f>
        <v>0</v>
      </c>
      <c r="M2101" s="0" t="n">
        <f aca="false">'Profiles 8760'!H2090</f>
        <v>222400</v>
      </c>
      <c r="N2101" s="0" t="n">
        <f aca="false">J2101+L2101</f>
        <v>0</v>
      </c>
      <c r="O2101" s="0" t="n">
        <f aca="false">O2100+N2101</f>
        <v>182263.523035794</v>
      </c>
      <c r="P2101" s="0" t="n">
        <f aca="false">MIN($B$5,P2100+K2101*$B$6-I2101)</f>
        <v>178.89155334776</v>
      </c>
      <c r="Q2101" s="0" t="n">
        <f aca="false">MAX(0,F2101-H2101-K2101-L2101)</f>
        <v>0</v>
      </c>
    </row>
    <row r="2102" customFormat="false" ht="15" hidden="false" customHeight="false" outlineLevel="0" collapsed="false">
      <c r="A2102" s="0" t="n">
        <f aca="false">'Profiles 8760'!A2091</f>
        <v>2089</v>
      </c>
      <c r="B2102" s="0" t="n">
        <f aca="false">'Profiles 8760'!B2091</f>
        <v>3</v>
      </c>
      <c r="C2102" s="0" t="n">
        <f aca="false">'Profiles 8760'!E2091</f>
        <v>0</v>
      </c>
      <c r="D2102" s="0" t="n">
        <f aca="false">'Profiles 8760'!F2091</f>
        <v>0</v>
      </c>
      <c r="E2102" s="0" t="n">
        <f aca="false">'Profiles 8760'!G2091</f>
        <v>0.209715</v>
      </c>
      <c r="F2102" s="0" t="n">
        <f aca="false">D2102*Assumptions!$C$11*$B$7+E2102*Assumptions!$C$12*$B$8</f>
        <v>8.5773435</v>
      </c>
      <c r="G2102" s="0" t="n">
        <f aca="false">C2102*Assumptions!$C$15</f>
        <v>0</v>
      </c>
      <c r="H2102" s="0" t="n">
        <f aca="false">MIN(F2102,G2102)</f>
        <v>0</v>
      </c>
      <c r="I2102" s="0" t="n">
        <f aca="false">IF(C2102=1,MIN(G2102-H2102,Assumptions!$C$13,P2101),0)</f>
        <v>0</v>
      </c>
      <c r="J2102" s="0" t="n">
        <f aca="false">H2102+I2102</f>
        <v>0</v>
      </c>
      <c r="K2102" s="0" t="n">
        <f aca="false">MIN(IF(C2102=1,F2102-H2102,F2102),Assumptions!$C$13,MAX(0,($B$5-P2101)/$B$6))</f>
        <v>8.5773435</v>
      </c>
      <c r="L2102" s="0" t="n">
        <f aca="false">IF(C2102=1,0,MIN(F2102-K2102,Assumptions!$C$15,MAX(0,$B$10-O2101-M2102)))</f>
        <v>0</v>
      </c>
      <c r="M2102" s="0" t="n">
        <f aca="false">'Profiles 8760'!H2091</f>
        <v>222400</v>
      </c>
      <c r="N2102" s="0" t="n">
        <f aca="false">J2102+L2102</f>
        <v>0</v>
      </c>
      <c r="O2102" s="0" t="n">
        <f aca="false">O2101+N2102</f>
        <v>182263.523035794</v>
      </c>
      <c r="P2102" s="0" t="n">
        <f aca="false">MIN($B$5,P2101+K2102*$B$6-I2102)</f>
        <v>186.32639469356</v>
      </c>
      <c r="Q2102" s="0" t="n">
        <f aca="false">MAX(0,F2102-H2102-K2102-L2102)</f>
        <v>0</v>
      </c>
    </row>
    <row r="2103" customFormat="false" ht="15" hidden="false" customHeight="false" outlineLevel="0" collapsed="false">
      <c r="A2103" s="0" t="n">
        <f aca="false">'Profiles 8760'!A2092</f>
        <v>2090</v>
      </c>
      <c r="B2103" s="0" t="n">
        <f aca="false">'Profiles 8760'!B2092</f>
        <v>3</v>
      </c>
      <c r="C2103" s="0" t="n">
        <f aca="false">'Profiles 8760'!E2092</f>
        <v>0</v>
      </c>
      <c r="D2103" s="0" t="n">
        <f aca="false">'Profiles 8760'!F2092</f>
        <v>0</v>
      </c>
      <c r="E2103" s="0" t="n">
        <f aca="false">'Profiles 8760'!G2092</f>
        <v>0.223896</v>
      </c>
      <c r="F2103" s="0" t="n">
        <f aca="false">D2103*Assumptions!$C$11*$B$7+E2103*Assumptions!$C$12*$B$8</f>
        <v>9.1573464</v>
      </c>
      <c r="G2103" s="0" t="n">
        <f aca="false">C2103*Assumptions!$C$15</f>
        <v>0</v>
      </c>
      <c r="H2103" s="0" t="n">
        <f aca="false">MIN(F2103,G2103)</f>
        <v>0</v>
      </c>
      <c r="I2103" s="0" t="n">
        <f aca="false">IF(C2103=1,MIN(G2103-H2103,Assumptions!$C$13,P2102),0)</f>
        <v>0</v>
      </c>
      <c r="J2103" s="0" t="n">
        <f aca="false">H2103+I2103</f>
        <v>0</v>
      </c>
      <c r="K2103" s="0" t="n">
        <f aca="false">MIN(IF(C2103=1,F2103-H2103,F2103),Assumptions!$C$13,MAX(0,($B$5-P2102)/$B$6))</f>
        <v>9.1573464</v>
      </c>
      <c r="L2103" s="0" t="n">
        <f aca="false">IF(C2103=1,0,MIN(F2103-K2103,Assumptions!$C$15,MAX(0,$B$10-O2102-M2103)))</f>
        <v>0</v>
      </c>
      <c r="M2103" s="0" t="n">
        <f aca="false">'Profiles 8760'!H2092</f>
        <v>222400</v>
      </c>
      <c r="N2103" s="0" t="n">
        <f aca="false">J2103+L2103</f>
        <v>0</v>
      </c>
      <c r="O2103" s="0" t="n">
        <f aca="false">O2102+N2103</f>
        <v>182263.523035794</v>
      </c>
      <c r="P2103" s="0" t="n">
        <f aca="false">MIN($B$5,P2102+K2103*$B$6-I2103)</f>
        <v>194.26398255308</v>
      </c>
      <c r="Q2103" s="0" t="n">
        <f aca="false">MAX(0,F2103-H2103-K2103-L2103)</f>
        <v>0</v>
      </c>
    </row>
    <row r="2104" customFormat="false" ht="15" hidden="false" customHeight="false" outlineLevel="0" collapsed="false">
      <c r="A2104" s="0" t="n">
        <f aca="false">'Profiles 8760'!A2093</f>
        <v>2091</v>
      </c>
      <c r="B2104" s="0" t="n">
        <f aca="false">'Profiles 8760'!B2093</f>
        <v>3</v>
      </c>
      <c r="C2104" s="0" t="n">
        <f aca="false">'Profiles 8760'!E2093</f>
        <v>0</v>
      </c>
      <c r="D2104" s="0" t="n">
        <f aca="false">'Profiles 8760'!F2093</f>
        <v>0</v>
      </c>
      <c r="E2104" s="0" t="n">
        <f aca="false">'Profiles 8760'!G2093</f>
        <v>0.205523</v>
      </c>
      <c r="F2104" s="0" t="n">
        <f aca="false">D2104*Assumptions!$C$11*$B$7+E2104*Assumptions!$C$12*$B$8</f>
        <v>8.4058907</v>
      </c>
      <c r="G2104" s="0" t="n">
        <f aca="false">C2104*Assumptions!$C$15</f>
        <v>0</v>
      </c>
      <c r="H2104" s="0" t="n">
        <f aca="false">MIN(F2104,G2104)</f>
        <v>0</v>
      </c>
      <c r="I2104" s="0" t="n">
        <f aca="false">IF(C2104=1,MIN(G2104-H2104,Assumptions!$C$13,P2103),0)</f>
        <v>0</v>
      </c>
      <c r="J2104" s="0" t="n">
        <f aca="false">H2104+I2104</f>
        <v>0</v>
      </c>
      <c r="K2104" s="0" t="n">
        <f aca="false">MIN(IF(C2104=1,F2104-H2104,F2104),Assumptions!$C$13,MAX(0,($B$5-P2103)/$B$6))</f>
        <v>8.4058907</v>
      </c>
      <c r="L2104" s="0" t="n">
        <f aca="false">IF(C2104=1,0,MIN(F2104-K2104,Assumptions!$C$15,MAX(0,$B$10-O2103-M2104)))</f>
        <v>0</v>
      </c>
      <c r="M2104" s="0" t="n">
        <f aca="false">'Profiles 8760'!H2093</f>
        <v>222400</v>
      </c>
      <c r="N2104" s="0" t="n">
        <f aca="false">J2104+L2104</f>
        <v>0</v>
      </c>
      <c r="O2104" s="0" t="n">
        <f aca="false">O2103+N2104</f>
        <v>182263.523035794</v>
      </c>
      <c r="P2104" s="0" t="n">
        <f aca="false">MIN($B$5,P2103+K2104*$B$6-I2104)</f>
        <v>201.55020861184</v>
      </c>
      <c r="Q2104" s="0" t="n">
        <f aca="false">MAX(0,F2104-H2104-K2104-L2104)</f>
        <v>0</v>
      </c>
    </row>
    <row r="2105" customFormat="false" ht="15" hidden="false" customHeight="false" outlineLevel="0" collapsed="false">
      <c r="A2105" s="0" t="n">
        <f aca="false">'Profiles 8760'!A2094</f>
        <v>2092</v>
      </c>
      <c r="B2105" s="0" t="n">
        <f aca="false">'Profiles 8760'!B2094</f>
        <v>3</v>
      </c>
      <c r="C2105" s="0" t="n">
        <f aca="false">'Profiles 8760'!E2094</f>
        <v>0</v>
      </c>
      <c r="D2105" s="0" t="n">
        <f aca="false">'Profiles 8760'!F2094</f>
        <v>0</v>
      </c>
      <c r="E2105" s="0" t="n">
        <f aca="false">'Profiles 8760'!G2094</f>
        <v>0.192317</v>
      </c>
      <c r="F2105" s="0" t="n">
        <f aca="false">D2105*Assumptions!$C$11*$B$7+E2105*Assumptions!$C$12*$B$8</f>
        <v>7.8657653</v>
      </c>
      <c r="G2105" s="0" t="n">
        <f aca="false">C2105*Assumptions!$C$15</f>
        <v>0</v>
      </c>
      <c r="H2105" s="0" t="n">
        <f aca="false">MIN(F2105,G2105)</f>
        <v>0</v>
      </c>
      <c r="I2105" s="0" t="n">
        <f aca="false">IF(C2105=1,MIN(G2105-H2105,Assumptions!$C$13,P2104),0)</f>
        <v>0</v>
      </c>
      <c r="J2105" s="0" t="n">
        <f aca="false">H2105+I2105</f>
        <v>0</v>
      </c>
      <c r="K2105" s="0" t="n">
        <f aca="false">MIN(IF(C2105=1,F2105-H2105,F2105),Assumptions!$C$13,MAX(0,($B$5-P2104)/$B$6))</f>
        <v>7.8657653</v>
      </c>
      <c r="L2105" s="0" t="n">
        <f aca="false">IF(C2105=1,0,MIN(F2105-K2105,Assumptions!$C$15,MAX(0,$B$10-O2104-M2105)))</f>
        <v>0</v>
      </c>
      <c r="M2105" s="0" t="n">
        <f aca="false">'Profiles 8760'!H2094</f>
        <v>222400</v>
      </c>
      <c r="N2105" s="0" t="n">
        <f aca="false">J2105+L2105</f>
        <v>0</v>
      </c>
      <c r="O2105" s="0" t="n">
        <f aca="false">O2104+N2105</f>
        <v>182263.523035794</v>
      </c>
      <c r="P2105" s="0" t="n">
        <f aca="false">MIN($B$5,P2104+K2105*$B$6-I2105)</f>
        <v>208.36825397388</v>
      </c>
      <c r="Q2105" s="0" t="n">
        <f aca="false">MAX(0,F2105-H2105-K2105-L2105)</f>
        <v>0</v>
      </c>
    </row>
    <row r="2106" customFormat="false" ht="15" hidden="false" customHeight="false" outlineLevel="0" collapsed="false">
      <c r="A2106" s="0" t="n">
        <f aca="false">'Profiles 8760'!A2095</f>
        <v>2093</v>
      </c>
      <c r="B2106" s="0" t="n">
        <f aca="false">'Profiles 8760'!B2095</f>
        <v>3</v>
      </c>
      <c r="C2106" s="0" t="n">
        <f aca="false">'Profiles 8760'!E2095</f>
        <v>0</v>
      </c>
      <c r="D2106" s="0" t="n">
        <f aca="false">'Profiles 8760'!F2095</f>
        <v>0</v>
      </c>
      <c r="E2106" s="0" t="n">
        <f aca="false">'Profiles 8760'!G2095</f>
        <v>0.146698</v>
      </c>
      <c r="F2106" s="0" t="n">
        <f aca="false">D2106*Assumptions!$C$11*$B$7+E2106*Assumptions!$C$12*$B$8</f>
        <v>5.9999482</v>
      </c>
      <c r="G2106" s="0" t="n">
        <f aca="false">C2106*Assumptions!$C$15</f>
        <v>0</v>
      </c>
      <c r="H2106" s="0" t="n">
        <f aca="false">MIN(F2106,G2106)</f>
        <v>0</v>
      </c>
      <c r="I2106" s="0" t="n">
        <f aca="false">IF(C2106=1,MIN(G2106-H2106,Assumptions!$C$13,P2105),0)</f>
        <v>0</v>
      </c>
      <c r="J2106" s="0" t="n">
        <f aca="false">H2106+I2106</f>
        <v>0</v>
      </c>
      <c r="K2106" s="0" t="n">
        <f aca="false">MIN(IF(C2106=1,F2106-H2106,F2106),Assumptions!$C$13,MAX(0,($B$5-P2105)/$B$6))</f>
        <v>5.9999482</v>
      </c>
      <c r="L2106" s="0" t="n">
        <f aca="false">IF(C2106=1,0,MIN(F2106-K2106,Assumptions!$C$15,MAX(0,$B$10-O2105-M2106)))</f>
        <v>0</v>
      </c>
      <c r="M2106" s="0" t="n">
        <f aca="false">'Profiles 8760'!H2095</f>
        <v>222400</v>
      </c>
      <c r="N2106" s="0" t="n">
        <f aca="false">J2106+L2106</f>
        <v>0</v>
      </c>
      <c r="O2106" s="0" t="n">
        <f aca="false">O2105+N2106</f>
        <v>182263.523035794</v>
      </c>
      <c r="P2106" s="0" t="n">
        <f aca="false">MIN($B$5,P2105+K2106*$B$6-I2106)</f>
        <v>213.56900907364</v>
      </c>
      <c r="Q2106" s="0" t="n">
        <f aca="false">MAX(0,F2106-H2106-K2106-L2106)</f>
        <v>0</v>
      </c>
    </row>
    <row r="2107" customFormat="false" ht="15" hidden="false" customHeight="false" outlineLevel="0" collapsed="false">
      <c r="A2107" s="0" t="n">
        <f aca="false">'Profiles 8760'!A2096</f>
        <v>2094</v>
      </c>
      <c r="B2107" s="0" t="n">
        <f aca="false">'Profiles 8760'!B2096</f>
        <v>3</v>
      </c>
      <c r="C2107" s="0" t="n">
        <f aca="false">'Profiles 8760'!E2096</f>
        <v>0</v>
      </c>
      <c r="D2107" s="0" t="n">
        <f aca="false">'Profiles 8760'!F2096</f>
        <v>0</v>
      </c>
      <c r="E2107" s="0" t="n">
        <f aca="false">'Profiles 8760'!G2096</f>
        <v>0.097232</v>
      </c>
      <c r="F2107" s="0" t="n">
        <f aca="false">D2107*Assumptions!$C$11*$B$7+E2107*Assumptions!$C$12*$B$8</f>
        <v>3.9767888</v>
      </c>
      <c r="G2107" s="0" t="n">
        <f aca="false">C2107*Assumptions!$C$15</f>
        <v>0</v>
      </c>
      <c r="H2107" s="0" t="n">
        <f aca="false">MIN(F2107,G2107)</f>
        <v>0</v>
      </c>
      <c r="I2107" s="0" t="n">
        <f aca="false">IF(C2107=1,MIN(G2107-H2107,Assumptions!$C$13,P2106),0)</f>
        <v>0</v>
      </c>
      <c r="J2107" s="0" t="n">
        <f aca="false">H2107+I2107</f>
        <v>0</v>
      </c>
      <c r="K2107" s="0" t="n">
        <f aca="false">MIN(IF(C2107=1,F2107-H2107,F2107),Assumptions!$C$13,MAX(0,($B$5-P2106)/$B$6))</f>
        <v>3.9767888</v>
      </c>
      <c r="L2107" s="0" t="n">
        <f aca="false">IF(C2107=1,0,MIN(F2107-K2107,Assumptions!$C$15,MAX(0,$B$10-O2106-M2107)))</f>
        <v>0</v>
      </c>
      <c r="M2107" s="0" t="n">
        <f aca="false">'Profiles 8760'!H2096</f>
        <v>222400</v>
      </c>
      <c r="N2107" s="0" t="n">
        <f aca="false">J2107+L2107</f>
        <v>0</v>
      </c>
      <c r="O2107" s="0" t="n">
        <f aca="false">O2106+N2107</f>
        <v>182263.523035794</v>
      </c>
      <c r="P2107" s="0" t="n">
        <f aca="false">MIN($B$5,P2106+K2107*$B$6-I2107)</f>
        <v>217.01608960548</v>
      </c>
      <c r="Q2107" s="0" t="n">
        <f aca="false">MAX(0,F2107-H2107-K2107-L2107)</f>
        <v>0</v>
      </c>
    </row>
    <row r="2108" customFormat="false" ht="15" hidden="false" customHeight="false" outlineLevel="0" collapsed="false">
      <c r="A2108" s="0" t="n">
        <f aca="false">'Profiles 8760'!A2097</f>
        <v>2095</v>
      </c>
      <c r="B2108" s="0" t="n">
        <f aca="false">'Profiles 8760'!B2097</f>
        <v>3</v>
      </c>
      <c r="C2108" s="0" t="n">
        <f aca="false">'Profiles 8760'!E2097</f>
        <v>0</v>
      </c>
      <c r="D2108" s="0" t="n">
        <f aca="false">'Profiles 8760'!F2097</f>
        <v>0</v>
      </c>
      <c r="E2108" s="0" t="n">
        <f aca="false">'Profiles 8760'!G2097</f>
        <v>0.109312</v>
      </c>
      <c r="F2108" s="0" t="n">
        <f aca="false">D2108*Assumptions!$C$11*$B$7+E2108*Assumptions!$C$12*$B$8</f>
        <v>4.4708608</v>
      </c>
      <c r="G2108" s="0" t="n">
        <f aca="false">C2108*Assumptions!$C$15</f>
        <v>0</v>
      </c>
      <c r="H2108" s="0" t="n">
        <f aca="false">MIN(F2108,G2108)</f>
        <v>0</v>
      </c>
      <c r="I2108" s="0" t="n">
        <f aca="false">IF(C2108=1,MIN(G2108-H2108,Assumptions!$C$13,P2107),0)</f>
        <v>0</v>
      </c>
      <c r="J2108" s="0" t="n">
        <f aca="false">H2108+I2108</f>
        <v>0</v>
      </c>
      <c r="K2108" s="0" t="n">
        <f aca="false">MIN(IF(C2108=1,F2108-H2108,F2108),Assumptions!$C$13,MAX(0,($B$5-P2107)/$B$6))</f>
        <v>4.4708608</v>
      </c>
      <c r="L2108" s="0" t="n">
        <f aca="false">IF(C2108=1,0,MIN(F2108-K2108,Assumptions!$C$15,MAX(0,$B$10-O2107-M2108)))</f>
        <v>0</v>
      </c>
      <c r="M2108" s="0" t="n">
        <f aca="false">'Profiles 8760'!H2097</f>
        <v>222400</v>
      </c>
      <c r="N2108" s="0" t="n">
        <f aca="false">J2108+L2108</f>
        <v>0</v>
      </c>
      <c r="O2108" s="0" t="n">
        <f aca="false">O2107+N2108</f>
        <v>182263.523035794</v>
      </c>
      <c r="P2108" s="0" t="n">
        <f aca="false">MIN($B$5,P2107+K2108*$B$6-I2108)</f>
        <v>220.89143174692</v>
      </c>
      <c r="Q2108" s="0" t="n">
        <f aca="false">MAX(0,F2108-H2108-K2108-L2108)</f>
        <v>0</v>
      </c>
    </row>
    <row r="2109" customFormat="false" ht="15" hidden="false" customHeight="false" outlineLevel="0" collapsed="false">
      <c r="A2109" s="0" t="n">
        <f aca="false">'Profiles 8760'!A2098</f>
        <v>2096</v>
      </c>
      <c r="B2109" s="0" t="n">
        <f aca="false">'Profiles 8760'!B2098</f>
        <v>3</v>
      </c>
      <c r="C2109" s="0" t="n">
        <f aca="false">'Profiles 8760'!E2098</f>
        <v>1</v>
      </c>
      <c r="D2109" s="0" t="n">
        <f aca="false">'Profiles 8760'!F2098</f>
        <v>0.194041</v>
      </c>
      <c r="E2109" s="0" t="n">
        <f aca="false">'Profiles 8760'!G2098</f>
        <v>0.164055</v>
      </c>
      <c r="F2109" s="0" t="n">
        <f aca="false">D2109*Assumptions!$C$11*$B$7+E2109*Assumptions!$C$12*$B$8</f>
        <v>62.7488903</v>
      </c>
      <c r="G2109" s="0" t="n">
        <f aca="false">C2109*Assumptions!$C$15</f>
        <v>200</v>
      </c>
      <c r="H2109" s="0" t="n">
        <f aca="false">MIN(F2109,G2109)</f>
        <v>62.7488903</v>
      </c>
      <c r="I2109" s="0" t="n">
        <f aca="false">IF(C2109=1,MIN(G2109-H2109,Assumptions!$C$13,P2108),0)</f>
        <v>137.2511097</v>
      </c>
      <c r="J2109" s="0" t="n">
        <f aca="false">H2109+I2109</f>
        <v>200</v>
      </c>
      <c r="K2109" s="0" t="n">
        <f aca="false">MIN(IF(C2109=1,F2109-H2109,F2109),Assumptions!$C$13,MAX(0,($B$5-P2108)/$B$6))</f>
        <v>0</v>
      </c>
      <c r="L2109" s="0" t="n">
        <f aca="false">IF(C2109=1,0,MIN(F2109-K2109,Assumptions!$C$15,MAX(0,$B$10-O2108-M2109)))</f>
        <v>0</v>
      </c>
      <c r="M2109" s="0" t="n">
        <f aca="false">'Profiles 8760'!H2098</f>
        <v>222200</v>
      </c>
      <c r="N2109" s="0" t="n">
        <f aca="false">J2109+L2109</f>
        <v>200</v>
      </c>
      <c r="O2109" s="0" t="n">
        <f aca="false">O2108+N2109</f>
        <v>182463.523035794</v>
      </c>
      <c r="P2109" s="0" t="n">
        <f aca="false">MIN($B$5,P2108+K2109*$B$6-I2109)</f>
        <v>83.64032204692</v>
      </c>
      <c r="Q2109" s="0" t="n">
        <f aca="false">MAX(0,F2109-H2109-K2109-L2109)</f>
        <v>0</v>
      </c>
    </row>
    <row r="2110" customFormat="false" ht="15" hidden="false" customHeight="false" outlineLevel="0" collapsed="false">
      <c r="A2110" s="0" t="n">
        <f aca="false">'Profiles 8760'!A2099</f>
        <v>2097</v>
      </c>
      <c r="B2110" s="0" t="n">
        <f aca="false">'Profiles 8760'!B2099</f>
        <v>3</v>
      </c>
      <c r="C2110" s="0" t="n">
        <f aca="false">'Profiles 8760'!E2099</f>
        <v>1</v>
      </c>
      <c r="D2110" s="0" t="n">
        <f aca="false">'Profiles 8760'!F2099</f>
        <v>0.472018</v>
      </c>
      <c r="E2110" s="0" t="n">
        <f aca="false">'Profiles 8760'!G2099</f>
        <v>0.221077</v>
      </c>
      <c r="F2110" s="0" t="n">
        <f aca="false">D2110*Assumptions!$C$11*$B$7+E2110*Assumptions!$C$12*$B$8</f>
        <v>145.3608477</v>
      </c>
      <c r="G2110" s="0" t="n">
        <f aca="false">C2110*Assumptions!$C$15</f>
        <v>200</v>
      </c>
      <c r="H2110" s="0" t="n">
        <f aca="false">MIN(F2110,G2110)</f>
        <v>145.3608477</v>
      </c>
      <c r="I2110" s="0" t="n">
        <f aca="false">IF(C2110=1,MIN(G2110-H2110,Assumptions!$C$13,P2109),0)</f>
        <v>54.6391523</v>
      </c>
      <c r="J2110" s="0" t="n">
        <f aca="false">H2110+I2110</f>
        <v>200</v>
      </c>
      <c r="K2110" s="0" t="n">
        <f aca="false">MIN(IF(C2110=1,F2110-H2110,F2110),Assumptions!$C$13,MAX(0,($B$5-P2109)/$B$6))</f>
        <v>0</v>
      </c>
      <c r="L2110" s="0" t="n">
        <f aca="false">IF(C2110=1,0,MIN(F2110-K2110,Assumptions!$C$15,MAX(0,$B$10-O2109-M2110)))</f>
        <v>0</v>
      </c>
      <c r="M2110" s="0" t="n">
        <f aca="false">'Profiles 8760'!H2099</f>
        <v>222000</v>
      </c>
      <c r="N2110" s="0" t="n">
        <f aca="false">J2110+L2110</f>
        <v>200</v>
      </c>
      <c r="O2110" s="0" t="n">
        <f aca="false">O2109+N2110</f>
        <v>182663.523035794</v>
      </c>
      <c r="P2110" s="0" t="n">
        <f aca="false">MIN($B$5,P2109+K2110*$B$6-I2110)</f>
        <v>29.00116974692</v>
      </c>
      <c r="Q2110" s="0" t="n">
        <f aca="false">MAX(0,F2110-H2110-K2110-L2110)</f>
        <v>0</v>
      </c>
    </row>
    <row r="2111" customFormat="false" ht="15" hidden="false" customHeight="false" outlineLevel="0" collapsed="false">
      <c r="A2111" s="0" t="n">
        <f aca="false">'Profiles 8760'!A2100</f>
        <v>2098</v>
      </c>
      <c r="B2111" s="0" t="n">
        <f aca="false">'Profiles 8760'!B2100</f>
        <v>3</v>
      </c>
      <c r="C2111" s="0" t="n">
        <f aca="false">'Profiles 8760'!E2100</f>
        <v>0</v>
      </c>
      <c r="D2111" s="0" t="n">
        <f aca="false">'Profiles 8760'!F2100</f>
        <v>0.753622</v>
      </c>
      <c r="E2111" s="0" t="n">
        <f aca="false">'Profiles 8760'!G2100</f>
        <v>0.365521</v>
      </c>
      <c r="F2111" s="0" t="n">
        <f aca="false">D2111*Assumptions!$C$11*$B$7+E2111*Assumptions!$C$12*$B$8</f>
        <v>232.5958425</v>
      </c>
      <c r="G2111" s="0" t="n">
        <f aca="false">C2111*Assumptions!$C$15</f>
        <v>0</v>
      </c>
      <c r="H2111" s="0" t="n">
        <f aca="false">MIN(F2111,G2111)</f>
        <v>0</v>
      </c>
      <c r="I2111" s="0" t="n">
        <f aca="false">IF(C2111=1,MIN(G2111-H2111,Assumptions!$C$13,P2110),0)</f>
        <v>0</v>
      </c>
      <c r="J2111" s="0" t="n">
        <f aca="false">H2111+I2111</f>
        <v>0</v>
      </c>
      <c r="K2111" s="0" t="n">
        <f aca="false">MIN(IF(C2111=1,F2111-H2111,F2111),Assumptions!$C$13,MAX(0,($B$5-P2110)/$B$6))</f>
        <v>180</v>
      </c>
      <c r="L2111" s="0" t="n">
        <f aca="false">IF(C2111=1,0,MIN(F2111-K2111,Assumptions!$C$15,MAX(0,$B$10-O2110-M2111)))</f>
        <v>52.5958425</v>
      </c>
      <c r="M2111" s="0" t="n">
        <f aca="false">'Profiles 8760'!H2100</f>
        <v>222000</v>
      </c>
      <c r="N2111" s="0" t="n">
        <f aca="false">J2111+L2111</f>
        <v>52.5958425</v>
      </c>
      <c r="O2111" s="0" t="n">
        <f aca="false">O2110+N2111</f>
        <v>182716.118878294</v>
      </c>
      <c r="P2111" s="0" t="n">
        <f aca="false">MIN($B$5,P2110+K2111*$B$6-I2111)</f>
        <v>185.02516974692</v>
      </c>
      <c r="Q2111" s="0" t="n">
        <f aca="false">MAX(0,F2111-H2111-K2111-L2111)</f>
        <v>0</v>
      </c>
    </row>
    <row r="2112" customFormat="false" ht="15" hidden="false" customHeight="false" outlineLevel="0" collapsed="false">
      <c r="A2112" s="0" t="n">
        <f aca="false">'Profiles 8760'!A2101</f>
        <v>2099</v>
      </c>
      <c r="B2112" s="0" t="n">
        <f aca="false">'Profiles 8760'!B2101</f>
        <v>3</v>
      </c>
      <c r="C2112" s="0" t="n">
        <f aca="false">'Profiles 8760'!E2101</f>
        <v>0</v>
      </c>
      <c r="D2112" s="0" t="n">
        <f aca="false">'Profiles 8760'!F2101</f>
        <v>0.990867</v>
      </c>
      <c r="E2112" s="0" t="n">
        <f aca="false">'Profiles 8760'!G2101</f>
        <v>0.274781</v>
      </c>
      <c r="F2112" s="0" t="n">
        <f aca="false">D2112*Assumptions!$C$11*$B$7+E2112*Assumptions!$C$12*$B$8</f>
        <v>297.4009325</v>
      </c>
      <c r="G2112" s="0" t="n">
        <f aca="false">C2112*Assumptions!$C$15</f>
        <v>0</v>
      </c>
      <c r="H2112" s="0" t="n">
        <f aca="false">MIN(F2112,G2112)</f>
        <v>0</v>
      </c>
      <c r="I2112" s="0" t="n">
        <f aca="false">IF(C2112=1,MIN(G2112-H2112,Assumptions!$C$13,P2111),0)</f>
        <v>0</v>
      </c>
      <c r="J2112" s="0" t="n">
        <f aca="false">H2112+I2112</f>
        <v>0</v>
      </c>
      <c r="K2112" s="0" t="n">
        <f aca="false">MIN(IF(C2112=1,F2112-H2112,F2112),Assumptions!$C$13,MAX(0,($B$5-P2111)/$B$6))</f>
        <v>180</v>
      </c>
      <c r="L2112" s="0" t="n">
        <f aca="false">IF(C2112=1,0,MIN(F2112-K2112,Assumptions!$C$15,MAX(0,$B$10-O2111-M2112)))</f>
        <v>117.4009325</v>
      </c>
      <c r="M2112" s="0" t="n">
        <f aca="false">'Profiles 8760'!H2101</f>
        <v>222000</v>
      </c>
      <c r="N2112" s="0" t="n">
        <f aca="false">J2112+L2112</f>
        <v>117.4009325</v>
      </c>
      <c r="O2112" s="0" t="n">
        <f aca="false">O2111+N2112</f>
        <v>182833.519810794</v>
      </c>
      <c r="P2112" s="0" t="n">
        <f aca="false">MIN($B$5,P2111+K2112*$B$6-I2112)</f>
        <v>341.04916974692</v>
      </c>
      <c r="Q2112" s="0" t="n">
        <f aca="false">MAX(0,F2112-H2112-K2112-L2112)</f>
        <v>0</v>
      </c>
    </row>
    <row r="2113" customFormat="false" ht="15" hidden="false" customHeight="false" outlineLevel="0" collapsed="false">
      <c r="A2113" s="0" t="n">
        <f aca="false">'Profiles 8760'!A2102</f>
        <v>2100</v>
      </c>
      <c r="B2113" s="0" t="n">
        <f aca="false">'Profiles 8760'!B2102</f>
        <v>3</v>
      </c>
      <c r="C2113" s="0" t="n">
        <f aca="false">'Profiles 8760'!E2102</f>
        <v>0</v>
      </c>
      <c r="D2113" s="0" t="n">
        <f aca="false">'Profiles 8760'!F2102</f>
        <v>1</v>
      </c>
      <c r="E2113" s="0" t="n">
        <f aca="false">'Profiles 8760'!G2102</f>
        <v>0.272273</v>
      </c>
      <c r="F2113" s="0" t="n">
        <f aca="false">D2113*Assumptions!$C$11*$B$7+E2113*Assumptions!$C$12*$B$8</f>
        <v>299.9359657</v>
      </c>
      <c r="G2113" s="0" t="n">
        <f aca="false">C2113*Assumptions!$C$15</f>
        <v>0</v>
      </c>
      <c r="H2113" s="0" t="n">
        <f aca="false">MIN(F2113,G2113)</f>
        <v>0</v>
      </c>
      <c r="I2113" s="0" t="n">
        <f aca="false">IF(C2113=1,MIN(G2113-H2113,Assumptions!$C$13,P2112),0)</f>
        <v>0</v>
      </c>
      <c r="J2113" s="0" t="n">
        <f aca="false">H2113+I2113</f>
        <v>0</v>
      </c>
      <c r="K2113" s="0" t="n">
        <f aca="false">MIN(IF(C2113=1,F2113-H2113,F2113),Assumptions!$C$13,MAX(0,($B$5-P2112)/$B$6))</f>
        <v>180</v>
      </c>
      <c r="L2113" s="0" t="n">
        <f aca="false">IF(C2113=1,0,MIN(F2113-K2113,Assumptions!$C$15,MAX(0,$B$10-O2112-M2113)))</f>
        <v>119.9359657</v>
      </c>
      <c r="M2113" s="0" t="n">
        <f aca="false">'Profiles 8760'!H2102</f>
        <v>222000</v>
      </c>
      <c r="N2113" s="0" t="n">
        <f aca="false">J2113+L2113</f>
        <v>119.9359657</v>
      </c>
      <c r="O2113" s="0" t="n">
        <f aca="false">O2112+N2113</f>
        <v>182953.455776494</v>
      </c>
      <c r="P2113" s="0" t="n">
        <f aca="false">MIN($B$5,P2112+K2113*$B$6-I2113)</f>
        <v>497.07316974692</v>
      </c>
      <c r="Q2113" s="0" t="n">
        <f aca="false">MAX(0,F2113-H2113-K2113-L2113)</f>
        <v>0</v>
      </c>
    </row>
    <row r="2114" customFormat="false" ht="15" hidden="false" customHeight="false" outlineLevel="0" collapsed="false">
      <c r="A2114" s="0" t="n">
        <f aca="false">'Profiles 8760'!A2103</f>
        <v>2101</v>
      </c>
      <c r="B2114" s="0" t="n">
        <f aca="false">'Profiles 8760'!B2103</f>
        <v>3</v>
      </c>
      <c r="C2114" s="0" t="n">
        <f aca="false">'Profiles 8760'!E2103</f>
        <v>0</v>
      </c>
      <c r="D2114" s="0" t="n">
        <f aca="false">'Profiles 8760'!F2103</f>
        <v>1</v>
      </c>
      <c r="E2114" s="0" t="n">
        <f aca="false">'Profiles 8760'!G2103</f>
        <v>0.306792</v>
      </c>
      <c r="F2114" s="0" t="n">
        <f aca="false">D2114*Assumptions!$C$11*$B$7+E2114*Assumptions!$C$12*$B$8</f>
        <v>301.3477928</v>
      </c>
      <c r="G2114" s="0" t="n">
        <f aca="false">C2114*Assumptions!$C$15</f>
        <v>0</v>
      </c>
      <c r="H2114" s="0" t="n">
        <f aca="false">MIN(F2114,G2114)</f>
        <v>0</v>
      </c>
      <c r="I2114" s="0" t="n">
        <f aca="false">IF(C2114=1,MIN(G2114-H2114,Assumptions!$C$13,P2113),0)</f>
        <v>0</v>
      </c>
      <c r="J2114" s="0" t="n">
        <f aca="false">H2114+I2114</f>
        <v>0</v>
      </c>
      <c r="K2114" s="0" t="n">
        <f aca="false">MIN(IF(C2114=1,F2114-H2114,F2114),Assumptions!$C$13,MAX(0,($B$5-P2113)/$B$6))</f>
        <v>15.8477506380711</v>
      </c>
      <c r="L2114" s="0" t="n">
        <f aca="false">IF(C2114=1,0,MIN(F2114-K2114,Assumptions!$C$15,MAX(0,$B$10-O2113-M2114)))</f>
        <v>200</v>
      </c>
      <c r="M2114" s="0" t="n">
        <f aca="false">'Profiles 8760'!H2103</f>
        <v>222000</v>
      </c>
      <c r="N2114" s="0" t="n">
        <f aca="false">J2114+L2114</f>
        <v>200</v>
      </c>
      <c r="O2114" s="0" t="n">
        <f aca="false">O2113+N2114</f>
        <v>183153.455776494</v>
      </c>
      <c r="P2114" s="0" t="n">
        <f aca="false">MIN($B$5,P2113+K2114*$B$6-I2114)</f>
        <v>510.81</v>
      </c>
      <c r="Q2114" s="0" t="n">
        <f aca="false">MAX(0,F2114-H2114-K2114-L2114)</f>
        <v>85.500042161929</v>
      </c>
    </row>
    <row r="2115" customFormat="false" ht="15" hidden="false" customHeight="false" outlineLevel="0" collapsed="false">
      <c r="A2115" s="0" t="n">
        <f aca="false">'Profiles 8760'!A2104</f>
        <v>2102</v>
      </c>
      <c r="B2115" s="0" t="n">
        <f aca="false">'Profiles 8760'!B2104</f>
        <v>3</v>
      </c>
      <c r="C2115" s="0" t="n">
        <f aca="false">'Profiles 8760'!E2104</f>
        <v>0</v>
      </c>
      <c r="D2115" s="0" t="n">
        <f aca="false">'Profiles 8760'!F2104</f>
        <v>1</v>
      </c>
      <c r="E2115" s="0" t="n">
        <f aca="false">'Profiles 8760'!G2104</f>
        <v>0.297997</v>
      </c>
      <c r="F2115" s="0" t="n">
        <f aca="false">D2115*Assumptions!$C$11*$B$7+E2115*Assumptions!$C$12*$B$8</f>
        <v>300.9880773</v>
      </c>
      <c r="G2115" s="0" t="n">
        <f aca="false">C2115*Assumptions!$C$15</f>
        <v>0</v>
      </c>
      <c r="H2115" s="0" t="n">
        <f aca="false">MIN(F2115,G2115)</f>
        <v>0</v>
      </c>
      <c r="I2115" s="0" t="n">
        <f aca="false">IF(C2115=1,MIN(G2115-H2115,Assumptions!$C$13,P2114),0)</f>
        <v>0</v>
      </c>
      <c r="J2115" s="0" t="n">
        <f aca="false">H2115+I2115</f>
        <v>0</v>
      </c>
      <c r="K2115" s="0" t="n">
        <f aca="false">MIN(IF(C2115=1,F2115-H2115,F2115),Assumptions!$C$13,MAX(0,($B$5-P2114)/$B$6))</f>
        <v>0</v>
      </c>
      <c r="L2115" s="0" t="n">
        <f aca="false">IF(C2115=1,0,MIN(F2115-K2115,Assumptions!$C$15,MAX(0,$B$10-O2114-M2115)))</f>
        <v>200</v>
      </c>
      <c r="M2115" s="0" t="n">
        <f aca="false">'Profiles 8760'!H2104</f>
        <v>222000</v>
      </c>
      <c r="N2115" s="0" t="n">
        <f aca="false">J2115+L2115</f>
        <v>200</v>
      </c>
      <c r="O2115" s="0" t="n">
        <f aca="false">O2114+N2115</f>
        <v>183353.455776494</v>
      </c>
      <c r="P2115" s="0" t="n">
        <f aca="false">MIN($B$5,P2114+K2115*$B$6-I2115)</f>
        <v>510.81</v>
      </c>
      <c r="Q2115" s="0" t="n">
        <f aca="false">MAX(0,F2115-H2115-K2115-L2115)</f>
        <v>100.9880773</v>
      </c>
    </row>
    <row r="2116" customFormat="false" ht="15" hidden="false" customHeight="false" outlineLevel="0" collapsed="false">
      <c r="A2116" s="0" t="n">
        <f aca="false">'Profiles 8760'!A2105</f>
        <v>2103</v>
      </c>
      <c r="B2116" s="0" t="n">
        <f aca="false">'Profiles 8760'!B2105</f>
        <v>3</v>
      </c>
      <c r="C2116" s="0" t="n">
        <f aca="false">'Profiles 8760'!E2105</f>
        <v>0</v>
      </c>
      <c r="D2116" s="0" t="n">
        <f aca="false">'Profiles 8760'!F2105</f>
        <v>0.990867</v>
      </c>
      <c r="E2116" s="0" t="n">
        <f aca="false">'Profiles 8760'!G2105</f>
        <v>0.266152</v>
      </c>
      <c r="F2116" s="0" t="n">
        <f aca="false">D2116*Assumptions!$C$11*$B$7+E2116*Assumptions!$C$12*$B$8</f>
        <v>297.0480064</v>
      </c>
      <c r="G2116" s="0" t="n">
        <f aca="false">C2116*Assumptions!$C$15</f>
        <v>0</v>
      </c>
      <c r="H2116" s="0" t="n">
        <f aca="false">MIN(F2116,G2116)</f>
        <v>0</v>
      </c>
      <c r="I2116" s="0" t="n">
        <f aca="false">IF(C2116=1,MIN(G2116-H2116,Assumptions!$C$13,P2115),0)</f>
        <v>0</v>
      </c>
      <c r="J2116" s="0" t="n">
        <f aca="false">H2116+I2116</f>
        <v>0</v>
      </c>
      <c r="K2116" s="0" t="n">
        <f aca="false">MIN(IF(C2116=1,F2116-H2116,F2116),Assumptions!$C$13,MAX(0,($B$5-P2115)/$B$6))</f>
        <v>0</v>
      </c>
      <c r="L2116" s="0" t="n">
        <f aca="false">IF(C2116=1,0,MIN(F2116-K2116,Assumptions!$C$15,MAX(0,$B$10-O2115-M2116)))</f>
        <v>200</v>
      </c>
      <c r="M2116" s="0" t="n">
        <f aca="false">'Profiles 8760'!H2105</f>
        <v>222000</v>
      </c>
      <c r="N2116" s="0" t="n">
        <f aca="false">J2116+L2116</f>
        <v>200</v>
      </c>
      <c r="O2116" s="0" t="n">
        <f aca="false">O2115+N2116</f>
        <v>183553.455776494</v>
      </c>
      <c r="P2116" s="0" t="n">
        <f aca="false">MIN($B$5,P2115+K2116*$B$6-I2116)</f>
        <v>510.81</v>
      </c>
      <c r="Q2116" s="0" t="n">
        <f aca="false">MAX(0,F2116-H2116-K2116-L2116)</f>
        <v>97.0480064</v>
      </c>
    </row>
    <row r="2117" customFormat="false" ht="15" hidden="false" customHeight="false" outlineLevel="0" collapsed="false">
      <c r="A2117" s="0" t="n">
        <f aca="false">'Profiles 8760'!A2106</f>
        <v>2104</v>
      </c>
      <c r="B2117" s="0" t="n">
        <f aca="false">'Profiles 8760'!B2106</f>
        <v>3</v>
      </c>
      <c r="C2117" s="0" t="n">
        <f aca="false">'Profiles 8760'!E2106</f>
        <v>0</v>
      </c>
      <c r="D2117" s="0" t="n">
        <f aca="false">'Profiles 8760'!F2106</f>
        <v>0.753622</v>
      </c>
      <c r="E2117" s="0" t="n">
        <f aca="false">'Profiles 8760'!G2106</f>
        <v>0.344864</v>
      </c>
      <c r="F2117" s="0" t="n">
        <f aca="false">D2117*Assumptions!$C$11*$B$7+E2117*Assumptions!$C$12*$B$8</f>
        <v>231.7509712</v>
      </c>
      <c r="G2117" s="0" t="n">
        <f aca="false">C2117*Assumptions!$C$15</f>
        <v>0</v>
      </c>
      <c r="H2117" s="0" t="n">
        <f aca="false">MIN(F2117,G2117)</f>
        <v>0</v>
      </c>
      <c r="I2117" s="0" t="n">
        <f aca="false">IF(C2117=1,MIN(G2117-H2117,Assumptions!$C$13,P2116),0)</f>
        <v>0</v>
      </c>
      <c r="J2117" s="0" t="n">
        <f aca="false">H2117+I2117</f>
        <v>0</v>
      </c>
      <c r="K2117" s="0" t="n">
        <f aca="false">MIN(IF(C2117=1,F2117-H2117,F2117),Assumptions!$C$13,MAX(0,($B$5-P2116)/$B$6))</f>
        <v>0</v>
      </c>
      <c r="L2117" s="0" t="n">
        <f aca="false">IF(C2117=1,0,MIN(F2117-K2117,Assumptions!$C$15,MAX(0,$B$10-O2116-M2117)))</f>
        <v>200</v>
      </c>
      <c r="M2117" s="0" t="n">
        <f aca="false">'Profiles 8760'!H2106</f>
        <v>222000</v>
      </c>
      <c r="N2117" s="0" t="n">
        <f aca="false">J2117+L2117</f>
        <v>200</v>
      </c>
      <c r="O2117" s="0" t="n">
        <f aca="false">O2116+N2117</f>
        <v>183753.455776494</v>
      </c>
      <c r="P2117" s="0" t="n">
        <f aca="false">MIN($B$5,P2116+K2117*$B$6-I2117)</f>
        <v>510.81</v>
      </c>
      <c r="Q2117" s="0" t="n">
        <f aca="false">MAX(0,F2117-H2117-K2117-L2117)</f>
        <v>31.7509712</v>
      </c>
    </row>
    <row r="2118" customFormat="false" ht="15" hidden="false" customHeight="false" outlineLevel="0" collapsed="false">
      <c r="A2118" s="0" t="n">
        <f aca="false">'Profiles 8760'!A2107</f>
        <v>2105</v>
      </c>
      <c r="B2118" s="0" t="n">
        <f aca="false">'Profiles 8760'!B2107</f>
        <v>3</v>
      </c>
      <c r="C2118" s="0" t="n">
        <f aca="false">'Profiles 8760'!E2107</f>
        <v>0</v>
      </c>
      <c r="D2118" s="0" t="n">
        <f aca="false">'Profiles 8760'!F2107</f>
        <v>0.472018</v>
      </c>
      <c r="E2118" s="0" t="n">
        <f aca="false">'Profiles 8760'!G2107</f>
        <v>0.498968</v>
      </c>
      <c r="F2118" s="0" t="n">
        <f aca="false">D2118*Assumptions!$C$11*$B$7+E2118*Assumptions!$C$12*$B$8</f>
        <v>156.7265896</v>
      </c>
      <c r="G2118" s="0" t="n">
        <f aca="false">C2118*Assumptions!$C$15</f>
        <v>0</v>
      </c>
      <c r="H2118" s="0" t="n">
        <f aca="false">MIN(F2118,G2118)</f>
        <v>0</v>
      </c>
      <c r="I2118" s="0" t="n">
        <f aca="false">IF(C2118=1,MIN(G2118-H2118,Assumptions!$C$13,P2117),0)</f>
        <v>0</v>
      </c>
      <c r="J2118" s="0" t="n">
        <f aca="false">H2118+I2118</f>
        <v>0</v>
      </c>
      <c r="K2118" s="0" t="n">
        <f aca="false">MIN(IF(C2118=1,F2118-H2118,F2118),Assumptions!$C$13,MAX(0,($B$5-P2117)/$B$6))</f>
        <v>0</v>
      </c>
      <c r="L2118" s="0" t="n">
        <f aca="false">IF(C2118=1,0,MIN(F2118-K2118,Assumptions!$C$15,MAX(0,$B$10-O2117-M2118)))</f>
        <v>156.7265896</v>
      </c>
      <c r="M2118" s="0" t="n">
        <f aca="false">'Profiles 8760'!H2107</f>
        <v>222000</v>
      </c>
      <c r="N2118" s="0" t="n">
        <f aca="false">J2118+L2118</f>
        <v>156.7265896</v>
      </c>
      <c r="O2118" s="0" t="n">
        <f aca="false">O2117+N2118</f>
        <v>183910.182366094</v>
      </c>
      <c r="P2118" s="0" t="n">
        <f aca="false">MIN($B$5,P2117+K2118*$B$6-I2118)</f>
        <v>510.81</v>
      </c>
      <c r="Q2118" s="0" t="n">
        <f aca="false">MAX(0,F2118-H2118-K2118-L2118)</f>
        <v>0</v>
      </c>
    </row>
    <row r="2119" customFormat="false" ht="15" hidden="false" customHeight="false" outlineLevel="0" collapsed="false">
      <c r="A2119" s="0" t="n">
        <f aca="false">'Profiles 8760'!A2108</f>
        <v>2106</v>
      </c>
      <c r="B2119" s="0" t="n">
        <f aca="false">'Profiles 8760'!B2108</f>
        <v>3</v>
      </c>
      <c r="C2119" s="0" t="n">
        <f aca="false">'Profiles 8760'!E2108</f>
        <v>0</v>
      </c>
      <c r="D2119" s="0" t="n">
        <f aca="false">'Profiles 8760'!F2108</f>
        <v>0.194041</v>
      </c>
      <c r="E2119" s="0" t="n">
        <f aca="false">'Profiles 8760'!G2108</f>
        <v>0.42541</v>
      </c>
      <c r="F2119" s="0" t="n">
        <f aca="false">D2119*Assumptions!$C$11*$B$7+E2119*Assumptions!$C$12*$B$8</f>
        <v>73.4383098</v>
      </c>
      <c r="G2119" s="0" t="n">
        <f aca="false">C2119*Assumptions!$C$15</f>
        <v>0</v>
      </c>
      <c r="H2119" s="0" t="n">
        <f aca="false">MIN(F2119,G2119)</f>
        <v>0</v>
      </c>
      <c r="I2119" s="0" t="n">
        <f aca="false">IF(C2119=1,MIN(G2119-H2119,Assumptions!$C$13,P2118),0)</f>
        <v>0</v>
      </c>
      <c r="J2119" s="0" t="n">
        <f aca="false">H2119+I2119</f>
        <v>0</v>
      </c>
      <c r="K2119" s="0" t="n">
        <f aca="false">MIN(IF(C2119=1,F2119-H2119,F2119),Assumptions!$C$13,MAX(0,($B$5-P2118)/$B$6))</f>
        <v>0</v>
      </c>
      <c r="L2119" s="0" t="n">
        <f aca="false">IF(C2119=1,0,MIN(F2119-K2119,Assumptions!$C$15,MAX(0,$B$10-O2118-M2119)))</f>
        <v>73.4383098</v>
      </c>
      <c r="M2119" s="0" t="n">
        <f aca="false">'Profiles 8760'!H2108</f>
        <v>222000</v>
      </c>
      <c r="N2119" s="0" t="n">
        <f aca="false">J2119+L2119</f>
        <v>73.4383098</v>
      </c>
      <c r="O2119" s="0" t="n">
        <f aca="false">O2118+N2119</f>
        <v>183983.620675894</v>
      </c>
      <c r="P2119" s="0" t="n">
        <f aca="false">MIN($B$5,P2118+K2119*$B$6-I2119)</f>
        <v>510.81</v>
      </c>
      <c r="Q2119" s="0" t="n">
        <f aca="false">MAX(0,F2119-H2119-K2119-L2119)</f>
        <v>0</v>
      </c>
    </row>
    <row r="2120" customFormat="false" ht="15" hidden="false" customHeight="false" outlineLevel="0" collapsed="false">
      <c r="A2120" s="0" t="n">
        <f aca="false">'Profiles 8760'!A2109</f>
        <v>2107</v>
      </c>
      <c r="B2120" s="0" t="n">
        <f aca="false">'Profiles 8760'!B2109</f>
        <v>3</v>
      </c>
      <c r="C2120" s="0" t="n">
        <f aca="false">'Profiles 8760'!E2109</f>
        <v>0</v>
      </c>
      <c r="D2120" s="0" t="n">
        <f aca="false">'Profiles 8760'!F2109</f>
        <v>0</v>
      </c>
      <c r="E2120" s="0" t="n">
        <f aca="false">'Profiles 8760'!G2109</f>
        <v>0.476147</v>
      </c>
      <c r="F2120" s="0" t="n">
        <f aca="false">D2120*Assumptions!$C$11*$B$7+E2120*Assumptions!$C$12*$B$8</f>
        <v>19.4744123</v>
      </c>
      <c r="G2120" s="0" t="n">
        <f aca="false">C2120*Assumptions!$C$15</f>
        <v>0</v>
      </c>
      <c r="H2120" s="0" t="n">
        <f aca="false">MIN(F2120,G2120)</f>
        <v>0</v>
      </c>
      <c r="I2120" s="0" t="n">
        <f aca="false">IF(C2120=1,MIN(G2120-H2120,Assumptions!$C$13,P2119),0)</f>
        <v>0</v>
      </c>
      <c r="J2120" s="0" t="n">
        <f aca="false">H2120+I2120</f>
        <v>0</v>
      </c>
      <c r="K2120" s="0" t="n">
        <f aca="false">MIN(IF(C2120=1,F2120-H2120,F2120),Assumptions!$C$13,MAX(0,($B$5-P2119)/$B$6))</f>
        <v>0</v>
      </c>
      <c r="L2120" s="0" t="n">
        <f aca="false">IF(C2120=1,0,MIN(F2120-K2120,Assumptions!$C$15,MAX(0,$B$10-O2119-M2120)))</f>
        <v>19.4744123</v>
      </c>
      <c r="M2120" s="0" t="n">
        <f aca="false">'Profiles 8760'!H2109</f>
        <v>222000</v>
      </c>
      <c r="N2120" s="0" t="n">
        <f aca="false">J2120+L2120</f>
        <v>19.4744123</v>
      </c>
      <c r="O2120" s="0" t="n">
        <f aca="false">O2119+N2120</f>
        <v>184003.095088194</v>
      </c>
      <c r="P2120" s="0" t="n">
        <f aca="false">MIN($B$5,P2119+K2120*$B$6-I2120)</f>
        <v>510.81</v>
      </c>
      <c r="Q2120" s="0" t="n">
        <f aca="false">MAX(0,F2120-H2120-K2120-L2120)</f>
        <v>0</v>
      </c>
    </row>
    <row r="2121" customFormat="false" ht="15" hidden="false" customHeight="false" outlineLevel="0" collapsed="false">
      <c r="A2121" s="0" t="n">
        <f aca="false">'Profiles 8760'!A2110</f>
        <v>2108</v>
      </c>
      <c r="B2121" s="0" t="n">
        <f aca="false">'Profiles 8760'!B2110</f>
        <v>3</v>
      </c>
      <c r="C2121" s="0" t="n">
        <f aca="false">'Profiles 8760'!E2110</f>
        <v>1</v>
      </c>
      <c r="D2121" s="0" t="n">
        <f aca="false">'Profiles 8760'!F2110</f>
        <v>0</v>
      </c>
      <c r="E2121" s="0" t="n">
        <f aca="false">'Profiles 8760'!G2110</f>
        <v>0.486113</v>
      </c>
      <c r="F2121" s="0" t="n">
        <f aca="false">D2121*Assumptions!$C$11*$B$7+E2121*Assumptions!$C$12*$B$8</f>
        <v>19.8820217</v>
      </c>
      <c r="G2121" s="0" t="n">
        <f aca="false">C2121*Assumptions!$C$15</f>
        <v>200</v>
      </c>
      <c r="H2121" s="0" t="n">
        <f aca="false">MIN(F2121,G2121)</f>
        <v>19.8820217</v>
      </c>
      <c r="I2121" s="0" t="n">
        <f aca="false">IF(C2121=1,MIN(G2121-H2121,Assumptions!$C$13,P2120),0)</f>
        <v>180</v>
      </c>
      <c r="J2121" s="0" t="n">
        <f aca="false">H2121+I2121</f>
        <v>199.8820217</v>
      </c>
      <c r="K2121" s="0" t="n">
        <f aca="false">MIN(IF(C2121=1,F2121-H2121,F2121),Assumptions!$C$13,MAX(0,($B$5-P2120)/$B$6))</f>
        <v>0</v>
      </c>
      <c r="L2121" s="0" t="n">
        <f aca="false">IF(C2121=1,0,MIN(F2121-K2121,Assumptions!$C$15,MAX(0,$B$10-O2120-M2121)))</f>
        <v>0</v>
      </c>
      <c r="M2121" s="0" t="n">
        <f aca="false">'Profiles 8760'!H2110</f>
        <v>221800</v>
      </c>
      <c r="N2121" s="0" t="n">
        <f aca="false">J2121+L2121</f>
        <v>199.8820217</v>
      </c>
      <c r="O2121" s="0" t="n">
        <f aca="false">O2120+N2121</f>
        <v>184202.977109894</v>
      </c>
      <c r="P2121" s="0" t="n">
        <f aca="false">MIN($B$5,P2120+K2121*$B$6-I2121)</f>
        <v>330.81</v>
      </c>
      <c r="Q2121" s="0" t="n">
        <f aca="false">MAX(0,F2121-H2121-K2121-L2121)</f>
        <v>0</v>
      </c>
    </row>
    <row r="2122" customFormat="false" ht="15" hidden="false" customHeight="false" outlineLevel="0" collapsed="false">
      <c r="A2122" s="0" t="n">
        <f aca="false">'Profiles 8760'!A2111</f>
        <v>2109</v>
      </c>
      <c r="B2122" s="0" t="n">
        <f aca="false">'Profiles 8760'!B2111</f>
        <v>3</v>
      </c>
      <c r="C2122" s="0" t="n">
        <f aca="false">'Profiles 8760'!E2111</f>
        <v>1</v>
      </c>
      <c r="D2122" s="0" t="n">
        <f aca="false">'Profiles 8760'!F2111</f>
        <v>0</v>
      </c>
      <c r="E2122" s="0" t="n">
        <f aca="false">'Profiles 8760'!G2111</f>
        <v>0.377786</v>
      </c>
      <c r="F2122" s="0" t="n">
        <f aca="false">D2122*Assumptions!$C$11*$B$7+E2122*Assumptions!$C$12*$B$8</f>
        <v>15.4514474</v>
      </c>
      <c r="G2122" s="0" t="n">
        <f aca="false">C2122*Assumptions!$C$15</f>
        <v>200</v>
      </c>
      <c r="H2122" s="0" t="n">
        <f aca="false">MIN(F2122,G2122)</f>
        <v>15.4514474</v>
      </c>
      <c r="I2122" s="0" t="n">
        <f aca="false">IF(C2122=1,MIN(G2122-H2122,Assumptions!$C$13,P2121),0)</f>
        <v>180</v>
      </c>
      <c r="J2122" s="0" t="n">
        <f aca="false">H2122+I2122</f>
        <v>195.4514474</v>
      </c>
      <c r="K2122" s="0" t="n">
        <f aca="false">MIN(IF(C2122=1,F2122-H2122,F2122),Assumptions!$C$13,MAX(0,($B$5-P2121)/$B$6))</f>
        <v>0</v>
      </c>
      <c r="L2122" s="0" t="n">
        <f aca="false">IF(C2122=1,0,MIN(F2122-K2122,Assumptions!$C$15,MAX(0,$B$10-O2121-M2122)))</f>
        <v>0</v>
      </c>
      <c r="M2122" s="0" t="n">
        <f aca="false">'Profiles 8760'!H2111</f>
        <v>221600</v>
      </c>
      <c r="N2122" s="0" t="n">
        <f aca="false">J2122+L2122</f>
        <v>195.4514474</v>
      </c>
      <c r="O2122" s="0" t="n">
        <f aca="false">O2121+N2122</f>
        <v>184398.428557294</v>
      </c>
      <c r="P2122" s="0" t="n">
        <f aca="false">MIN($B$5,P2121+K2122*$B$6-I2122)</f>
        <v>150.81</v>
      </c>
      <c r="Q2122" s="0" t="n">
        <f aca="false">MAX(0,F2122-H2122-K2122-L2122)</f>
        <v>0</v>
      </c>
    </row>
    <row r="2123" customFormat="false" ht="15" hidden="false" customHeight="false" outlineLevel="0" collapsed="false">
      <c r="A2123" s="0" t="n">
        <f aca="false">'Profiles 8760'!A2112</f>
        <v>2110</v>
      </c>
      <c r="B2123" s="0" t="n">
        <f aca="false">'Profiles 8760'!B2112</f>
        <v>3</v>
      </c>
      <c r="C2123" s="0" t="n">
        <f aca="false">'Profiles 8760'!E2112</f>
        <v>0</v>
      </c>
      <c r="D2123" s="0" t="n">
        <f aca="false">'Profiles 8760'!F2112</f>
        <v>0</v>
      </c>
      <c r="E2123" s="0" t="n">
        <f aca="false">'Profiles 8760'!G2112</f>
        <v>0.290376</v>
      </c>
      <c r="F2123" s="0" t="n">
        <f aca="false">D2123*Assumptions!$C$11*$B$7+E2123*Assumptions!$C$12*$B$8</f>
        <v>11.8763784</v>
      </c>
      <c r="G2123" s="0" t="n">
        <f aca="false">C2123*Assumptions!$C$15</f>
        <v>0</v>
      </c>
      <c r="H2123" s="0" t="n">
        <f aca="false">MIN(F2123,G2123)</f>
        <v>0</v>
      </c>
      <c r="I2123" s="0" t="n">
        <f aca="false">IF(C2123=1,MIN(G2123-H2123,Assumptions!$C$13,P2122),0)</f>
        <v>0</v>
      </c>
      <c r="J2123" s="0" t="n">
        <f aca="false">H2123+I2123</f>
        <v>0</v>
      </c>
      <c r="K2123" s="0" t="n">
        <f aca="false">MIN(IF(C2123=1,F2123-H2123,F2123),Assumptions!$C$13,MAX(0,($B$5-P2122)/$B$6))</f>
        <v>11.8763784</v>
      </c>
      <c r="L2123" s="0" t="n">
        <f aca="false">IF(C2123=1,0,MIN(F2123-K2123,Assumptions!$C$15,MAX(0,$B$10-O2122-M2123)))</f>
        <v>0</v>
      </c>
      <c r="M2123" s="0" t="n">
        <f aca="false">'Profiles 8760'!H2112</f>
        <v>221600</v>
      </c>
      <c r="N2123" s="0" t="n">
        <f aca="false">J2123+L2123</f>
        <v>0</v>
      </c>
      <c r="O2123" s="0" t="n">
        <f aca="false">O2122+N2123</f>
        <v>184398.428557294</v>
      </c>
      <c r="P2123" s="0" t="n">
        <f aca="false">MIN($B$5,P2122+K2123*$B$6-I2123)</f>
        <v>161.10444479712</v>
      </c>
      <c r="Q2123" s="0" t="n">
        <f aca="false">MAX(0,F2123-H2123-K2123-L2123)</f>
        <v>0</v>
      </c>
    </row>
    <row r="2124" customFormat="false" ht="15" hidden="false" customHeight="false" outlineLevel="0" collapsed="false">
      <c r="A2124" s="0" t="n">
        <f aca="false">'Profiles 8760'!A2113</f>
        <v>2111</v>
      </c>
      <c r="B2124" s="0" t="n">
        <f aca="false">'Profiles 8760'!B2113</f>
        <v>3</v>
      </c>
      <c r="C2124" s="0" t="n">
        <f aca="false">'Profiles 8760'!E2113</f>
        <v>0</v>
      </c>
      <c r="D2124" s="0" t="n">
        <f aca="false">'Profiles 8760'!F2113</f>
        <v>0</v>
      </c>
      <c r="E2124" s="0" t="n">
        <f aca="false">'Profiles 8760'!G2113</f>
        <v>0.348051</v>
      </c>
      <c r="F2124" s="0" t="n">
        <f aca="false">D2124*Assumptions!$C$11*$B$7+E2124*Assumptions!$C$12*$B$8</f>
        <v>14.2352859</v>
      </c>
      <c r="G2124" s="0" t="n">
        <f aca="false">C2124*Assumptions!$C$15</f>
        <v>0</v>
      </c>
      <c r="H2124" s="0" t="n">
        <f aca="false">MIN(F2124,G2124)</f>
        <v>0</v>
      </c>
      <c r="I2124" s="0" t="n">
        <f aca="false">IF(C2124=1,MIN(G2124-H2124,Assumptions!$C$13,P2123),0)</f>
        <v>0</v>
      </c>
      <c r="J2124" s="0" t="n">
        <f aca="false">H2124+I2124</f>
        <v>0</v>
      </c>
      <c r="K2124" s="0" t="n">
        <f aca="false">MIN(IF(C2124=1,F2124-H2124,F2124),Assumptions!$C$13,MAX(0,($B$5-P2123)/$B$6))</f>
        <v>14.2352859</v>
      </c>
      <c r="L2124" s="0" t="n">
        <f aca="false">IF(C2124=1,0,MIN(F2124-K2124,Assumptions!$C$15,MAX(0,$B$10-O2123-M2124)))</f>
        <v>0</v>
      </c>
      <c r="M2124" s="0" t="n">
        <f aca="false">'Profiles 8760'!H2113</f>
        <v>221600</v>
      </c>
      <c r="N2124" s="0" t="n">
        <f aca="false">J2124+L2124</f>
        <v>0</v>
      </c>
      <c r="O2124" s="0" t="n">
        <f aca="false">O2123+N2124</f>
        <v>184398.428557294</v>
      </c>
      <c r="P2124" s="0" t="n">
        <f aca="false">MIN($B$5,P2123+K2124*$B$6-I2124)</f>
        <v>173.44359061524</v>
      </c>
      <c r="Q2124" s="0" t="n">
        <f aca="false">MAX(0,F2124-H2124-K2124-L2124)</f>
        <v>0</v>
      </c>
    </row>
    <row r="2125" customFormat="false" ht="15" hidden="false" customHeight="false" outlineLevel="0" collapsed="false">
      <c r="A2125" s="0" t="n">
        <f aca="false">'Profiles 8760'!A2114</f>
        <v>2112</v>
      </c>
      <c r="B2125" s="0" t="n">
        <f aca="false">'Profiles 8760'!B2114</f>
        <v>3</v>
      </c>
      <c r="C2125" s="0" t="n">
        <f aca="false">'Profiles 8760'!E2114</f>
        <v>0</v>
      </c>
      <c r="D2125" s="0" t="n">
        <f aca="false">'Profiles 8760'!F2114</f>
        <v>0</v>
      </c>
      <c r="E2125" s="0" t="n">
        <f aca="false">'Profiles 8760'!G2114</f>
        <v>0.384626</v>
      </c>
      <c r="F2125" s="0" t="n">
        <f aca="false">D2125*Assumptions!$C$11*$B$7+E2125*Assumptions!$C$12*$B$8</f>
        <v>15.7312034</v>
      </c>
      <c r="G2125" s="0" t="n">
        <f aca="false">C2125*Assumptions!$C$15</f>
        <v>0</v>
      </c>
      <c r="H2125" s="0" t="n">
        <f aca="false">MIN(F2125,G2125)</f>
        <v>0</v>
      </c>
      <c r="I2125" s="0" t="n">
        <f aca="false">IF(C2125=1,MIN(G2125-H2125,Assumptions!$C$13,P2124),0)</f>
        <v>0</v>
      </c>
      <c r="J2125" s="0" t="n">
        <f aca="false">H2125+I2125</f>
        <v>0</v>
      </c>
      <c r="K2125" s="0" t="n">
        <f aca="false">MIN(IF(C2125=1,F2125-H2125,F2125),Assumptions!$C$13,MAX(0,($B$5-P2124)/$B$6))</f>
        <v>15.7312034</v>
      </c>
      <c r="L2125" s="0" t="n">
        <f aca="false">IF(C2125=1,0,MIN(F2125-K2125,Assumptions!$C$15,MAX(0,$B$10-O2124-M2125)))</f>
        <v>0</v>
      </c>
      <c r="M2125" s="0" t="n">
        <f aca="false">'Profiles 8760'!H2114</f>
        <v>221600</v>
      </c>
      <c r="N2125" s="0" t="n">
        <f aca="false">J2125+L2125</f>
        <v>0</v>
      </c>
      <c r="O2125" s="0" t="n">
        <f aca="false">O2124+N2125</f>
        <v>184398.428557294</v>
      </c>
      <c r="P2125" s="0" t="n">
        <f aca="false">MIN($B$5,P2124+K2125*$B$6-I2125)</f>
        <v>187.07939772236</v>
      </c>
      <c r="Q2125" s="0" t="n">
        <f aca="false">MAX(0,F2125-H2125-K2125-L2125)</f>
        <v>0</v>
      </c>
    </row>
    <row r="2126" customFormat="false" ht="15" hidden="false" customHeight="false" outlineLevel="0" collapsed="false">
      <c r="A2126" s="0" t="n">
        <f aca="false">'Profiles 8760'!A2115</f>
        <v>2113</v>
      </c>
      <c r="B2126" s="0" t="n">
        <f aca="false">'Profiles 8760'!B2115</f>
        <v>3</v>
      </c>
      <c r="C2126" s="0" t="n">
        <f aca="false">'Profiles 8760'!E2115</f>
        <v>0</v>
      </c>
      <c r="D2126" s="0" t="n">
        <f aca="false">'Profiles 8760'!F2115</f>
        <v>0</v>
      </c>
      <c r="E2126" s="0" t="n">
        <f aca="false">'Profiles 8760'!G2115</f>
        <v>0.367835</v>
      </c>
      <c r="F2126" s="0" t="n">
        <f aca="false">D2126*Assumptions!$C$11*$B$7+E2126*Assumptions!$C$12*$B$8</f>
        <v>15.0444515</v>
      </c>
      <c r="G2126" s="0" t="n">
        <f aca="false">C2126*Assumptions!$C$15</f>
        <v>0</v>
      </c>
      <c r="H2126" s="0" t="n">
        <f aca="false">MIN(F2126,G2126)</f>
        <v>0</v>
      </c>
      <c r="I2126" s="0" t="n">
        <f aca="false">IF(C2126=1,MIN(G2126-H2126,Assumptions!$C$13,P2125),0)</f>
        <v>0</v>
      </c>
      <c r="J2126" s="0" t="n">
        <f aca="false">H2126+I2126</f>
        <v>0</v>
      </c>
      <c r="K2126" s="0" t="n">
        <f aca="false">MIN(IF(C2126=1,F2126-H2126,F2126),Assumptions!$C$13,MAX(0,($B$5-P2125)/$B$6))</f>
        <v>15.0444515</v>
      </c>
      <c r="L2126" s="0" t="n">
        <f aca="false">IF(C2126=1,0,MIN(F2126-K2126,Assumptions!$C$15,MAX(0,$B$10-O2125-M2126)))</f>
        <v>0</v>
      </c>
      <c r="M2126" s="0" t="n">
        <f aca="false">'Profiles 8760'!H2115</f>
        <v>221600</v>
      </c>
      <c r="N2126" s="0" t="n">
        <f aca="false">J2126+L2126</f>
        <v>0</v>
      </c>
      <c r="O2126" s="0" t="n">
        <f aca="false">O2125+N2126</f>
        <v>184398.428557294</v>
      </c>
      <c r="P2126" s="0" t="n">
        <f aca="false">MIN($B$5,P2125+K2126*$B$6-I2126)</f>
        <v>200.11992828256</v>
      </c>
      <c r="Q2126" s="0" t="n">
        <f aca="false">MAX(0,F2126-H2126-K2126-L2126)</f>
        <v>0</v>
      </c>
    </row>
    <row r="2127" customFormat="false" ht="15" hidden="false" customHeight="false" outlineLevel="0" collapsed="false">
      <c r="A2127" s="0" t="n">
        <f aca="false">'Profiles 8760'!A2116</f>
        <v>2114</v>
      </c>
      <c r="B2127" s="0" t="n">
        <f aca="false">'Profiles 8760'!B2116</f>
        <v>3</v>
      </c>
      <c r="C2127" s="0" t="n">
        <f aca="false">'Profiles 8760'!E2116</f>
        <v>0</v>
      </c>
      <c r="D2127" s="0" t="n">
        <f aca="false">'Profiles 8760'!F2116</f>
        <v>0</v>
      </c>
      <c r="E2127" s="0" t="n">
        <f aca="false">'Profiles 8760'!G2116</f>
        <v>0.413641</v>
      </c>
      <c r="F2127" s="0" t="n">
        <f aca="false">D2127*Assumptions!$C$11*$B$7+E2127*Assumptions!$C$12*$B$8</f>
        <v>16.9179169</v>
      </c>
      <c r="G2127" s="0" t="n">
        <f aca="false">C2127*Assumptions!$C$15</f>
        <v>0</v>
      </c>
      <c r="H2127" s="0" t="n">
        <f aca="false">MIN(F2127,G2127)</f>
        <v>0</v>
      </c>
      <c r="I2127" s="0" t="n">
        <f aca="false">IF(C2127=1,MIN(G2127-H2127,Assumptions!$C$13,P2126),0)</f>
        <v>0</v>
      </c>
      <c r="J2127" s="0" t="n">
        <f aca="false">H2127+I2127</f>
        <v>0</v>
      </c>
      <c r="K2127" s="0" t="n">
        <f aca="false">MIN(IF(C2127=1,F2127-H2127,F2127),Assumptions!$C$13,MAX(0,($B$5-P2126)/$B$6))</f>
        <v>16.9179169</v>
      </c>
      <c r="L2127" s="0" t="n">
        <f aca="false">IF(C2127=1,0,MIN(F2127-K2127,Assumptions!$C$15,MAX(0,$B$10-O2126-M2127)))</f>
        <v>0</v>
      </c>
      <c r="M2127" s="0" t="n">
        <f aca="false">'Profiles 8760'!H2116</f>
        <v>221600</v>
      </c>
      <c r="N2127" s="0" t="n">
        <f aca="false">J2127+L2127</f>
        <v>0</v>
      </c>
      <c r="O2127" s="0" t="n">
        <f aca="false">O2126+N2127</f>
        <v>184398.428557294</v>
      </c>
      <c r="P2127" s="0" t="n">
        <f aca="false">MIN($B$5,P2126+K2127*$B$6-I2127)</f>
        <v>214.78437865148</v>
      </c>
      <c r="Q2127" s="0" t="n">
        <f aca="false">MAX(0,F2127-H2127-K2127-L2127)</f>
        <v>0</v>
      </c>
    </row>
    <row r="2128" customFormat="false" ht="15" hidden="false" customHeight="false" outlineLevel="0" collapsed="false">
      <c r="A2128" s="0" t="n">
        <f aca="false">'Profiles 8760'!A2117</f>
        <v>2115</v>
      </c>
      <c r="B2128" s="0" t="n">
        <f aca="false">'Profiles 8760'!B2117</f>
        <v>3</v>
      </c>
      <c r="C2128" s="0" t="n">
        <f aca="false">'Profiles 8760'!E2117</f>
        <v>0</v>
      </c>
      <c r="D2128" s="0" t="n">
        <f aca="false">'Profiles 8760'!F2117</f>
        <v>0</v>
      </c>
      <c r="E2128" s="0" t="n">
        <f aca="false">'Profiles 8760'!G2117</f>
        <v>0.405973</v>
      </c>
      <c r="F2128" s="0" t="n">
        <f aca="false">D2128*Assumptions!$C$11*$B$7+E2128*Assumptions!$C$12*$B$8</f>
        <v>16.6042957</v>
      </c>
      <c r="G2128" s="0" t="n">
        <f aca="false">C2128*Assumptions!$C$15</f>
        <v>0</v>
      </c>
      <c r="H2128" s="0" t="n">
        <f aca="false">MIN(F2128,G2128)</f>
        <v>0</v>
      </c>
      <c r="I2128" s="0" t="n">
        <f aca="false">IF(C2128=1,MIN(G2128-H2128,Assumptions!$C$13,P2127),0)</f>
        <v>0</v>
      </c>
      <c r="J2128" s="0" t="n">
        <f aca="false">H2128+I2128</f>
        <v>0</v>
      </c>
      <c r="K2128" s="0" t="n">
        <f aca="false">MIN(IF(C2128=1,F2128-H2128,F2128),Assumptions!$C$13,MAX(0,($B$5-P2127)/$B$6))</f>
        <v>16.6042957</v>
      </c>
      <c r="L2128" s="0" t="n">
        <f aca="false">IF(C2128=1,0,MIN(F2128-K2128,Assumptions!$C$15,MAX(0,$B$10-O2127-M2128)))</f>
        <v>0</v>
      </c>
      <c r="M2128" s="0" t="n">
        <f aca="false">'Profiles 8760'!H2117</f>
        <v>221600</v>
      </c>
      <c r="N2128" s="0" t="n">
        <f aca="false">J2128+L2128</f>
        <v>0</v>
      </c>
      <c r="O2128" s="0" t="n">
        <f aca="false">O2127+N2128</f>
        <v>184398.428557294</v>
      </c>
      <c r="P2128" s="0" t="n">
        <f aca="false">MIN($B$5,P2127+K2128*$B$6-I2128)</f>
        <v>229.17698216424</v>
      </c>
      <c r="Q2128" s="0" t="n">
        <f aca="false">MAX(0,F2128-H2128-K2128-L2128)</f>
        <v>0</v>
      </c>
    </row>
    <row r="2129" customFormat="false" ht="15" hidden="false" customHeight="false" outlineLevel="0" collapsed="false">
      <c r="A2129" s="0" t="n">
        <f aca="false">'Profiles 8760'!A2118</f>
        <v>2116</v>
      </c>
      <c r="B2129" s="0" t="n">
        <f aca="false">'Profiles 8760'!B2118</f>
        <v>3</v>
      </c>
      <c r="C2129" s="0" t="n">
        <f aca="false">'Profiles 8760'!E2118</f>
        <v>0</v>
      </c>
      <c r="D2129" s="0" t="n">
        <f aca="false">'Profiles 8760'!F2118</f>
        <v>0</v>
      </c>
      <c r="E2129" s="0" t="n">
        <f aca="false">'Profiles 8760'!G2118</f>
        <v>0.390485</v>
      </c>
      <c r="F2129" s="0" t="n">
        <f aca="false">D2129*Assumptions!$C$11*$B$7+E2129*Assumptions!$C$12*$B$8</f>
        <v>15.9708365</v>
      </c>
      <c r="G2129" s="0" t="n">
        <f aca="false">C2129*Assumptions!$C$15</f>
        <v>0</v>
      </c>
      <c r="H2129" s="0" t="n">
        <f aca="false">MIN(F2129,G2129)</f>
        <v>0</v>
      </c>
      <c r="I2129" s="0" t="n">
        <f aca="false">IF(C2129=1,MIN(G2129-H2129,Assumptions!$C$13,P2128),0)</f>
        <v>0</v>
      </c>
      <c r="J2129" s="0" t="n">
        <f aca="false">H2129+I2129</f>
        <v>0</v>
      </c>
      <c r="K2129" s="0" t="n">
        <f aca="false">MIN(IF(C2129=1,F2129-H2129,F2129),Assumptions!$C$13,MAX(0,($B$5-P2128)/$B$6))</f>
        <v>15.9708365</v>
      </c>
      <c r="L2129" s="0" t="n">
        <f aca="false">IF(C2129=1,0,MIN(F2129-K2129,Assumptions!$C$15,MAX(0,$B$10-O2128-M2129)))</f>
        <v>0</v>
      </c>
      <c r="M2129" s="0" t="n">
        <f aca="false">'Profiles 8760'!H2118</f>
        <v>221600</v>
      </c>
      <c r="N2129" s="0" t="n">
        <f aca="false">J2129+L2129</f>
        <v>0</v>
      </c>
      <c r="O2129" s="0" t="n">
        <f aca="false">O2128+N2129</f>
        <v>184398.428557294</v>
      </c>
      <c r="P2129" s="0" t="n">
        <f aca="false">MIN($B$5,P2128+K2129*$B$6-I2129)</f>
        <v>243.02050324244</v>
      </c>
      <c r="Q2129" s="0" t="n">
        <f aca="false">MAX(0,F2129-H2129-K2129-L2129)</f>
        <v>0</v>
      </c>
    </row>
    <row r="2130" customFormat="false" ht="15" hidden="false" customHeight="false" outlineLevel="0" collapsed="false">
      <c r="A2130" s="0" t="n">
        <f aca="false">'Profiles 8760'!A2119</f>
        <v>2117</v>
      </c>
      <c r="B2130" s="0" t="n">
        <f aca="false">'Profiles 8760'!B2119</f>
        <v>3</v>
      </c>
      <c r="C2130" s="0" t="n">
        <f aca="false">'Profiles 8760'!E2119</f>
        <v>0</v>
      </c>
      <c r="D2130" s="0" t="n">
        <f aca="false">'Profiles 8760'!F2119</f>
        <v>0</v>
      </c>
      <c r="E2130" s="0" t="n">
        <f aca="false">'Profiles 8760'!G2119</f>
        <v>0.517189</v>
      </c>
      <c r="F2130" s="0" t="n">
        <f aca="false">D2130*Assumptions!$C$11*$B$7+E2130*Assumptions!$C$12*$B$8</f>
        <v>21.1530301</v>
      </c>
      <c r="G2130" s="0" t="n">
        <f aca="false">C2130*Assumptions!$C$15</f>
        <v>0</v>
      </c>
      <c r="H2130" s="0" t="n">
        <f aca="false">MIN(F2130,G2130)</f>
        <v>0</v>
      </c>
      <c r="I2130" s="0" t="n">
        <f aca="false">IF(C2130=1,MIN(G2130-H2130,Assumptions!$C$13,P2129),0)</f>
        <v>0</v>
      </c>
      <c r="J2130" s="0" t="n">
        <f aca="false">H2130+I2130</f>
        <v>0</v>
      </c>
      <c r="K2130" s="0" t="n">
        <f aca="false">MIN(IF(C2130=1,F2130-H2130,F2130),Assumptions!$C$13,MAX(0,($B$5-P2129)/$B$6))</f>
        <v>21.1530301</v>
      </c>
      <c r="L2130" s="0" t="n">
        <f aca="false">IF(C2130=1,0,MIN(F2130-K2130,Assumptions!$C$15,MAX(0,$B$10-O2129-M2130)))</f>
        <v>0</v>
      </c>
      <c r="M2130" s="0" t="n">
        <f aca="false">'Profiles 8760'!H2119</f>
        <v>221600</v>
      </c>
      <c r="N2130" s="0" t="n">
        <f aca="false">J2130+L2130</f>
        <v>0</v>
      </c>
      <c r="O2130" s="0" t="n">
        <f aca="false">O2129+N2130</f>
        <v>184398.428557294</v>
      </c>
      <c r="P2130" s="0" t="n">
        <f aca="false">MIN($B$5,P2129+K2130*$B$6-I2130)</f>
        <v>261.35594973312</v>
      </c>
      <c r="Q2130" s="0" t="n">
        <f aca="false">MAX(0,F2130-H2130-K2130-L2130)</f>
        <v>0</v>
      </c>
    </row>
    <row r="2131" customFormat="false" ht="15" hidden="false" customHeight="false" outlineLevel="0" collapsed="false">
      <c r="A2131" s="0" t="n">
        <f aca="false">'Profiles 8760'!A2120</f>
        <v>2118</v>
      </c>
      <c r="B2131" s="0" t="n">
        <f aca="false">'Profiles 8760'!B2120</f>
        <v>3</v>
      </c>
      <c r="C2131" s="0" t="n">
        <f aca="false">'Profiles 8760'!E2120</f>
        <v>0</v>
      </c>
      <c r="D2131" s="0" t="n">
        <f aca="false">'Profiles 8760'!F2120</f>
        <v>0</v>
      </c>
      <c r="E2131" s="0" t="n">
        <f aca="false">'Profiles 8760'!G2120</f>
        <v>0.908837</v>
      </c>
      <c r="F2131" s="0" t="n">
        <f aca="false">D2131*Assumptions!$C$11*$B$7+E2131*Assumptions!$C$12*$B$8</f>
        <v>37.1714333</v>
      </c>
      <c r="G2131" s="0" t="n">
        <f aca="false">C2131*Assumptions!$C$15</f>
        <v>0</v>
      </c>
      <c r="H2131" s="0" t="n">
        <f aca="false">MIN(F2131,G2131)</f>
        <v>0</v>
      </c>
      <c r="I2131" s="0" t="n">
        <f aca="false">IF(C2131=1,MIN(G2131-H2131,Assumptions!$C$13,P2130),0)</f>
        <v>0</v>
      </c>
      <c r="J2131" s="0" t="n">
        <f aca="false">H2131+I2131</f>
        <v>0</v>
      </c>
      <c r="K2131" s="0" t="n">
        <f aca="false">MIN(IF(C2131=1,F2131-H2131,F2131),Assumptions!$C$13,MAX(0,($B$5-P2130)/$B$6))</f>
        <v>37.1714333</v>
      </c>
      <c r="L2131" s="0" t="n">
        <f aca="false">IF(C2131=1,0,MIN(F2131-K2131,Assumptions!$C$15,MAX(0,$B$10-O2130-M2131)))</f>
        <v>0</v>
      </c>
      <c r="M2131" s="0" t="n">
        <f aca="false">'Profiles 8760'!H2120</f>
        <v>221600</v>
      </c>
      <c r="N2131" s="0" t="n">
        <f aca="false">J2131+L2131</f>
        <v>0</v>
      </c>
      <c r="O2131" s="0" t="n">
        <f aca="false">O2130+N2131</f>
        <v>184398.428557294</v>
      </c>
      <c r="P2131" s="0" t="n">
        <f aca="false">MIN($B$5,P2130+K2131*$B$6-I2131)</f>
        <v>293.57614811756</v>
      </c>
      <c r="Q2131" s="0" t="n">
        <f aca="false">MAX(0,F2131-H2131-K2131-L2131)</f>
        <v>0</v>
      </c>
    </row>
    <row r="2132" customFormat="false" ht="15" hidden="false" customHeight="false" outlineLevel="0" collapsed="false">
      <c r="A2132" s="0" t="n">
        <f aca="false">'Profiles 8760'!A2121</f>
        <v>2119</v>
      </c>
      <c r="B2132" s="0" t="n">
        <f aca="false">'Profiles 8760'!B2121</f>
        <v>3</v>
      </c>
      <c r="C2132" s="0" t="n">
        <f aca="false">'Profiles 8760'!E2121</f>
        <v>0</v>
      </c>
      <c r="D2132" s="0" t="n">
        <f aca="false">'Profiles 8760'!F2121</f>
        <v>0</v>
      </c>
      <c r="E2132" s="0" t="n">
        <f aca="false">'Profiles 8760'!G2121</f>
        <v>0.509189</v>
      </c>
      <c r="F2132" s="0" t="n">
        <f aca="false">D2132*Assumptions!$C$11*$B$7+E2132*Assumptions!$C$12*$B$8</f>
        <v>20.8258301</v>
      </c>
      <c r="G2132" s="0" t="n">
        <f aca="false">C2132*Assumptions!$C$15</f>
        <v>0</v>
      </c>
      <c r="H2132" s="0" t="n">
        <f aca="false">MIN(F2132,G2132)</f>
        <v>0</v>
      </c>
      <c r="I2132" s="0" t="n">
        <f aca="false">IF(C2132=1,MIN(G2132-H2132,Assumptions!$C$13,P2131),0)</f>
        <v>0</v>
      </c>
      <c r="J2132" s="0" t="n">
        <f aca="false">H2132+I2132</f>
        <v>0</v>
      </c>
      <c r="K2132" s="0" t="n">
        <f aca="false">MIN(IF(C2132=1,F2132-H2132,F2132),Assumptions!$C$13,MAX(0,($B$5-P2131)/$B$6))</f>
        <v>20.8258301</v>
      </c>
      <c r="L2132" s="0" t="n">
        <f aca="false">IF(C2132=1,0,MIN(F2132-K2132,Assumptions!$C$15,MAX(0,$B$10-O2131-M2132)))</f>
        <v>0</v>
      </c>
      <c r="M2132" s="0" t="n">
        <f aca="false">'Profiles 8760'!H2121</f>
        <v>221600</v>
      </c>
      <c r="N2132" s="0" t="n">
        <f aca="false">J2132+L2132</f>
        <v>0</v>
      </c>
      <c r="O2132" s="0" t="n">
        <f aca="false">O2131+N2132</f>
        <v>184398.428557294</v>
      </c>
      <c r="P2132" s="0" t="n">
        <f aca="false">MIN($B$5,P2131+K2132*$B$6-I2132)</f>
        <v>311.62797764824</v>
      </c>
      <c r="Q2132" s="0" t="n">
        <f aca="false">MAX(0,F2132-H2132-K2132-L2132)</f>
        <v>0</v>
      </c>
    </row>
    <row r="2133" customFormat="false" ht="15" hidden="false" customHeight="false" outlineLevel="0" collapsed="false">
      <c r="A2133" s="0" t="n">
        <f aca="false">'Profiles 8760'!A2122</f>
        <v>2120</v>
      </c>
      <c r="B2133" s="0" t="n">
        <f aca="false">'Profiles 8760'!B2122</f>
        <v>3</v>
      </c>
      <c r="C2133" s="0" t="n">
        <f aca="false">'Profiles 8760'!E2122</f>
        <v>1</v>
      </c>
      <c r="D2133" s="0" t="n">
        <f aca="false">'Profiles 8760'!F2122</f>
        <v>0.255178</v>
      </c>
      <c r="E2133" s="0" t="n">
        <f aca="false">'Profiles 8760'!G2122</f>
        <v>0.426653</v>
      </c>
      <c r="F2133" s="0" t="n">
        <f aca="false">D2133*Assumptions!$C$11*$B$7+E2133*Assumptions!$C$12*$B$8</f>
        <v>91.1455141</v>
      </c>
      <c r="G2133" s="0" t="n">
        <f aca="false">C2133*Assumptions!$C$15</f>
        <v>200</v>
      </c>
      <c r="H2133" s="0" t="n">
        <f aca="false">MIN(F2133,G2133)</f>
        <v>91.1455141</v>
      </c>
      <c r="I2133" s="0" t="n">
        <f aca="false">IF(C2133=1,MIN(G2133-H2133,Assumptions!$C$13,P2132),0)</f>
        <v>108.8544859</v>
      </c>
      <c r="J2133" s="0" t="n">
        <f aca="false">H2133+I2133</f>
        <v>200</v>
      </c>
      <c r="K2133" s="0" t="n">
        <f aca="false">MIN(IF(C2133=1,F2133-H2133,F2133),Assumptions!$C$13,MAX(0,($B$5-P2132)/$B$6))</f>
        <v>0</v>
      </c>
      <c r="L2133" s="0" t="n">
        <f aca="false">IF(C2133=1,0,MIN(F2133-K2133,Assumptions!$C$15,MAX(0,$B$10-O2132-M2133)))</f>
        <v>0</v>
      </c>
      <c r="M2133" s="0" t="n">
        <f aca="false">'Profiles 8760'!H2122</f>
        <v>221400</v>
      </c>
      <c r="N2133" s="0" t="n">
        <f aca="false">J2133+L2133</f>
        <v>200</v>
      </c>
      <c r="O2133" s="0" t="n">
        <f aca="false">O2132+N2133</f>
        <v>184598.428557294</v>
      </c>
      <c r="P2133" s="0" t="n">
        <f aca="false">MIN($B$5,P2132+K2133*$B$6-I2133)</f>
        <v>202.77349174824</v>
      </c>
      <c r="Q2133" s="0" t="n">
        <f aca="false">MAX(0,F2133-H2133-K2133-L2133)</f>
        <v>0</v>
      </c>
    </row>
    <row r="2134" customFormat="false" ht="15" hidden="false" customHeight="false" outlineLevel="0" collapsed="false">
      <c r="A2134" s="0" t="n">
        <f aca="false">'Profiles 8760'!A2123</f>
        <v>2121</v>
      </c>
      <c r="B2134" s="0" t="n">
        <f aca="false">'Profiles 8760'!B2123</f>
        <v>3</v>
      </c>
      <c r="C2134" s="0" t="n">
        <f aca="false">'Profiles 8760'!E2123</f>
        <v>1</v>
      </c>
      <c r="D2134" s="0" t="n">
        <f aca="false">'Profiles 8760'!F2123</f>
        <v>0.620737</v>
      </c>
      <c r="E2134" s="0" t="n">
        <f aca="false">'Profiles 8760'!G2123</f>
        <v>0.354414</v>
      </c>
      <c r="F2134" s="0" t="n">
        <f aca="false">D2134*Assumptions!$C$11*$B$7+E2134*Assumptions!$C$12*$B$8</f>
        <v>193.7643782</v>
      </c>
      <c r="G2134" s="0" t="n">
        <f aca="false">C2134*Assumptions!$C$15</f>
        <v>200</v>
      </c>
      <c r="H2134" s="0" t="n">
        <f aca="false">MIN(F2134,G2134)</f>
        <v>193.7643782</v>
      </c>
      <c r="I2134" s="0" t="n">
        <f aca="false">IF(C2134=1,MIN(G2134-H2134,Assumptions!$C$13,P2133),0)</f>
        <v>6.23562180000002</v>
      </c>
      <c r="J2134" s="0" t="n">
        <f aca="false">H2134+I2134</f>
        <v>200</v>
      </c>
      <c r="K2134" s="0" t="n">
        <f aca="false">MIN(IF(C2134=1,F2134-H2134,F2134),Assumptions!$C$13,MAX(0,($B$5-P2133)/$B$6))</f>
        <v>0</v>
      </c>
      <c r="L2134" s="0" t="n">
        <f aca="false">IF(C2134=1,0,MIN(F2134-K2134,Assumptions!$C$15,MAX(0,$B$10-O2133-M2134)))</f>
        <v>0</v>
      </c>
      <c r="M2134" s="0" t="n">
        <f aca="false">'Profiles 8760'!H2123</f>
        <v>221200</v>
      </c>
      <c r="N2134" s="0" t="n">
        <f aca="false">J2134+L2134</f>
        <v>200</v>
      </c>
      <c r="O2134" s="0" t="n">
        <f aca="false">O2133+N2134</f>
        <v>184798.428557294</v>
      </c>
      <c r="P2134" s="0" t="n">
        <f aca="false">MIN($B$5,P2133+K2134*$B$6-I2134)</f>
        <v>196.53786994824</v>
      </c>
      <c r="Q2134" s="0" t="n">
        <f aca="false">MAX(0,F2134-H2134-K2134-L2134)</f>
        <v>0</v>
      </c>
    </row>
    <row r="2135" customFormat="false" ht="15" hidden="false" customHeight="false" outlineLevel="0" collapsed="false">
      <c r="A2135" s="0" t="n">
        <f aca="false">'Profiles 8760'!A2124</f>
        <v>2122</v>
      </c>
      <c r="B2135" s="0" t="n">
        <f aca="false">'Profiles 8760'!B2124</f>
        <v>3</v>
      </c>
      <c r="C2135" s="0" t="n">
        <f aca="false">'Profiles 8760'!E2124</f>
        <v>0</v>
      </c>
      <c r="D2135" s="0" t="n">
        <f aca="false">'Profiles 8760'!F2124</f>
        <v>0.991067</v>
      </c>
      <c r="E2135" s="0" t="n">
        <f aca="false">'Profiles 8760'!G2124</f>
        <v>0.361022</v>
      </c>
      <c r="F2135" s="0" t="n">
        <f aca="false">D2135*Assumptions!$C$11*$B$7+E2135*Assumptions!$C$12*$B$8</f>
        <v>300.9859494</v>
      </c>
      <c r="G2135" s="0" t="n">
        <f aca="false">C2135*Assumptions!$C$15</f>
        <v>0</v>
      </c>
      <c r="H2135" s="0" t="n">
        <f aca="false">MIN(F2135,G2135)</f>
        <v>0</v>
      </c>
      <c r="I2135" s="0" t="n">
        <f aca="false">IF(C2135=1,MIN(G2135-H2135,Assumptions!$C$13,P2134),0)</f>
        <v>0</v>
      </c>
      <c r="J2135" s="0" t="n">
        <f aca="false">H2135+I2135</f>
        <v>0</v>
      </c>
      <c r="K2135" s="0" t="n">
        <f aca="false">MIN(IF(C2135=1,F2135-H2135,F2135),Assumptions!$C$13,MAX(0,($B$5-P2134)/$B$6))</f>
        <v>180</v>
      </c>
      <c r="L2135" s="0" t="n">
        <f aca="false">IF(C2135=1,0,MIN(F2135-K2135,Assumptions!$C$15,MAX(0,$B$10-O2134-M2135)))</f>
        <v>120.9859494</v>
      </c>
      <c r="M2135" s="0" t="n">
        <f aca="false">'Profiles 8760'!H2124</f>
        <v>221200</v>
      </c>
      <c r="N2135" s="0" t="n">
        <f aca="false">J2135+L2135</f>
        <v>120.9859494</v>
      </c>
      <c r="O2135" s="0" t="n">
        <f aca="false">O2134+N2135</f>
        <v>184919.414506694</v>
      </c>
      <c r="P2135" s="0" t="n">
        <f aca="false">MIN($B$5,P2134+K2135*$B$6-I2135)</f>
        <v>352.56186994824</v>
      </c>
      <c r="Q2135" s="0" t="n">
        <f aca="false">MAX(0,F2135-H2135-K2135-L2135)</f>
        <v>0</v>
      </c>
    </row>
    <row r="2136" customFormat="false" ht="15" hidden="false" customHeight="false" outlineLevel="0" collapsed="false">
      <c r="A2136" s="0" t="n">
        <f aca="false">'Profiles 8760'!A2125</f>
        <v>2123</v>
      </c>
      <c r="B2136" s="0" t="n">
        <f aca="false">'Profiles 8760'!B2125</f>
        <v>3</v>
      </c>
      <c r="C2136" s="0" t="n">
        <f aca="false">'Profiles 8760'!E2125</f>
        <v>0</v>
      </c>
      <c r="D2136" s="0" t="n">
        <f aca="false">'Profiles 8760'!F2125</f>
        <v>1</v>
      </c>
      <c r="E2136" s="0" t="n">
        <f aca="false">'Profiles 8760'!G2125</f>
        <v>0.414517</v>
      </c>
      <c r="F2136" s="0" t="n">
        <f aca="false">D2136*Assumptions!$C$11*$B$7+E2136*Assumptions!$C$12*$B$8</f>
        <v>305.7537453</v>
      </c>
      <c r="G2136" s="0" t="n">
        <f aca="false">C2136*Assumptions!$C$15</f>
        <v>0</v>
      </c>
      <c r="H2136" s="0" t="n">
        <f aca="false">MIN(F2136,G2136)</f>
        <v>0</v>
      </c>
      <c r="I2136" s="0" t="n">
        <f aca="false">IF(C2136=1,MIN(G2136-H2136,Assumptions!$C$13,P2135),0)</f>
        <v>0</v>
      </c>
      <c r="J2136" s="0" t="n">
        <f aca="false">H2136+I2136</f>
        <v>0</v>
      </c>
      <c r="K2136" s="0" t="n">
        <f aca="false">MIN(IF(C2136=1,F2136-H2136,F2136),Assumptions!$C$13,MAX(0,($B$5-P2135)/$B$6))</f>
        <v>180</v>
      </c>
      <c r="L2136" s="0" t="n">
        <f aca="false">IF(C2136=1,0,MIN(F2136-K2136,Assumptions!$C$15,MAX(0,$B$10-O2135-M2136)))</f>
        <v>125.7537453</v>
      </c>
      <c r="M2136" s="0" t="n">
        <f aca="false">'Profiles 8760'!H2125</f>
        <v>221200</v>
      </c>
      <c r="N2136" s="0" t="n">
        <f aca="false">J2136+L2136</f>
        <v>125.7537453</v>
      </c>
      <c r="O2136" s="0" t="n">
        <f aca="false">O2135+N2136</f>
        <v>185045.168251994</v>
      </c>
      <c r="P2136" s="0" t="n">
        <f aca="false">MIN($B$5,P2135+K2136*$B$6-I2136)</f>
        <v>508.58586994824</v>
      </c>
      <c r="Q2136" s="0" t="n">
        <f aca="false">MAX(0,F2136-H2136-K2136-L2136)</f>
        <v>0</v>
      </c>
    </row>
    <row r="2137" customFormat="false" ht="15" hidden="false" customHeight="false" outlineLevel="0" collapsed="false">
      <c r="A2137" s="0" t="n">
        <f aca="false">'Profiles 8760'!A2126</f>
        <v>2124</v>
      </c>
      <c r="B2137" s="0" t="n">
        <f aca="false">'Profiles 8760'!B2126</f>
        <v>3</v>
      </c>
      <c r="C2137" s="0" t="n">
        <f aca="false">'Profiles 8760'!E2126</f>
        <v>0</v>
      </c>
      <c r="D2137" s="0" t="n">
        <f aca="false">'Profiles 8760'!F2126</f>
        <v>1</v>
      </c>
      <c r="E2137" s="0" t="n">
        <f aca="false">'Profiles 8760'!G2126</f>
        <v>0.382281</v>
      </c>
      <c r="F2137" s="0" t="n">
        <f aca="false">D2137*Assumptions!$C$11*$B$7+E2137*Assumptions!$C$12*$B$8</f>
        <v>304.4352929</v>
      </c>
      <c r="G2137" s="0" t="n">
        <f aca="false">C2137*Assumptions!$C$15</f>
        <v>0</v>
      </c>
      <c r="H2137" s="0" t="n">
        <f aca="false">MIN(F2137,G2137)</f>
        <v>0</v>
      </c>
      <c r="I2137" s="0" t="n">
        <f aca="false">IF(C2137=1,MIN(G2137-H2137,Assumptions!$C$13,P2136),0)</f>
        <v>0</v>
      </c>
      <c r="J2137" s="0" t="n">
        <f aca="false">H2137+I2137</f>
        <v>0</v>
      </c>
      <c r="K2137" s="0" t="n">
        <f aca="false">MIN(IF(C2137=1,F2137-H2137,F2137),Assumptions!$C$13,MAX(0,($B$5-P2136)/$B$6))</f>
        <v>2.56590915062301</v>
      </c>
      <c r="L2137" s="0" t="n">
        <f aca="false">IF(C2137=1,0,MIN(F2137-K2137,Assumptions!$C$15,MAX(0,$B$10-O2136-M2137)))</f>
        <v>200</v>
      </c>
      <c r="M2137" s="0" t="n">
        <f aca="false">'Profiles 8760'!H2126</f>
        <v>221200</v>
      </c>
      <c r="N2137" s="0" t="n">
        <f aca="false">J2137+L2137</f>
        <v>200</v>
      </c>
      <c r="O2137" s="0" t="n">
        <f aca="false">O2136+N2137</f>
        <v>185245.168251994</v>
      </c>
      <c r="P2137" s="0" t="n">
        <f aca="false">MIN($B$5,P2136+K2137*$B$6-I2137)</f>
        <v>510.81</v>
      </c>
      <c r="Q2137" s="0" t="n">
        <f aca="false">MAX(0,F2137-H2137-K2137-L2137)</f>
        <v>101.869383749377</v>
      </c>
    </row>
    <row r="2138" customFormat="false" ht="15" hidden="false" customHeight="false" outlineLevel="0" collapsed="false">
      <c r="A2138" s="0" t="n">
        <f aca="false">'Profiles 8760'!A2127</f>
        <v>2125</v>
      </c>
      <c r="B2138" s="0" t="n">
        <f aca="false">'Profiles 8760'!B2127</f>
        <v>3</v>
      </c>
      <c r="C2138" s="0" t="n">
        <f aca="false">'Profiles 8760'!E2127</f>
        <v>0</v>
      </c>
      <c r="D2138" s="0" t="n">
        <f aca="false">'Profiles 8760'!F2127</f>
        <v>1</v>
      </c>
      <c r="E2138" s="0" t="n">
        <f aca="false">'Profiles 8760'!G2127</f>
        <v>0.285704</v>
      </c>
      <c r="F2138" s="0" t="n">
        <f aca="false">D2138*Assumptions!$C$11*$B$7+E2138*Assumptions!$C$12*$B$8</f>
        <v>300.4852936</v>
      </c>
      <c r="G2138" s="0" t="n">
        <f aca="false">C2138*Assumptions!$C$15</f>
        <v>0</v>
      </c>
      <c r="H2138" s="0" t="n">
        <f aca="false">MIN(F2138,G2138)</f>
        <v>0</v>
      </c>
      <c r="I2138" s="0" t="n">
        <f aca="false">IF(C2138=1,MIN(G2138-H2138,Assumptions!$C$13,P2137),0)</f>
        <v>0</v>
      </c>
      <c r="J2138" s="0" t="n">
        <f aca="false">H2138+I2138</f>
        <v>0</v>
      </c>
      <c r="K2138" s="0" t="n">
        <f aca="false">MIN(IF(C2138=1,F2138-H2138,F2138),Assumptions!$C$13,MAX(0,($B$5-P2137)/$B$6))</f>
        <v>0</v>
      </c>
      <c r="L2138" s="0" t="n">
        <f aca="false">IF(C2138=1,0,MIN(F2138-K2138,Assumptions!$C$15,MAX(0,$B$10-O2137-M2138)))</f>
        <v>200</v>
      </c>
      <c r="M2138" s="0" t="n">
        <f aca="false">'Profiles 8760'!H2127</f>
        <v>221200</v>
      </c>
      <c r="N2138" s="0" t="n">
        <f aca="false">J2138+L2138</f>
        <v>200</v>
      </c>
      <c r="O2138" s="0" t="n">
        <f aca="false">O2137+N2138</f>
        <v>185445.168251994</v>
      </c>
      <c r="P2138" s="0" t="n">
        <f aca="false">MIN($B$5,P2137+K2138*$B$6-I2138)</f>
        <v>510.81</v>
      </c>
      <c r="Q2138" s="0" t="n">
        <f aca="false">MAX(0,F2138-H2138-K2138-L2138)</f>
        <v>100.4852936</v>
      </c>
    </row>
    <row r="2139" customFormat="false" ht="15" hidden="false" customHeight="false" outlineLevel="0" collapsed="false">
      <c r="A2139" s="0" t="n">
        <f aca="false">'Profiles 8760'!A2128</f>
        <v>2126</v>
      </c>
      <c r="B2139" s="0" t="n">
        <f aca="false">'Profiles 8760'!B2128</f>
        <v>3</v>
      </c>
      <c r="C2139" s="0" t="n">
        <f aca="false">'Profiles 8760'!E2128</f>
        <v>0</v>
      </c>
      <c r="D2139" s="0" t="n">
        <f aca="false">'Profiles 8760'!F2128</f>
        <v>1</v>
      </c>
      <c r="E2139" s="0" t="n">
        <f aca="false">'Profiles 8760'!G2128</f>
        <v>0.411767</v>
      </c>
      <c r="F2139" s="0" t="n">
        <f aca="false">D2139*Assumptions!$C$11*$B$7+E2139*Assumptions!$C$12*$B$8</f>
        <v>305.6412703</v>
      </c>
      <c r="G2139" s="0" t="n">
        <f aca="false">C2139*Assumptions!$C$15</f>
        <v>0</v>
      </c>
      <c r="H2139" s="0" t="n">
        <f aca="false">MIN(F2139,G2139)</f>
        <v>0</v>
      </c>
      <c r="I2139" s="0" t="n">
        <f aca="false">IF(C2139=1,MIN(G2139-H2139,Assumptions!$C$13,P2138),0)</f>
        <v>0</v>
      </c>
      <c r="J2139" s="0" t="n">
        <f aca="false">H2139+I2139</f>
        <v>0</v>
      </c>
      <c r="K2139" s="0" t="n">
        <f aca="false">MIN(IF(C2139=1,F2139-H2139,F2139),Assumptions!$C$13,MAX(0,($B$5-P2138)/$B$6))</f>
        <v>0</v>
      </c>
      <c r="L2139" s="0" t="n">
        <f aca="false">IF(C2139=1,0,MIN(F2139-K2139,Assumptions!$C$15,MAX(0,$B$10-O2138-M2139)))</f>
        <v>200</v>
      </c>
      <c r="M2139" s="0" t="n">
        <f aca="false">'Profiles 8760'!H2128</f>
        <v>221200</v>
      </c>
      <c r="N2139" s="0" t="n">
        <f aca="false">J2139+L2139</f>
        <v>200</v>
      </c>
      <c r="O2139" s="0" t="n">
        <f aca="false">O2138+N2139</f>
        <v>185645.168251994</v>
      </c>
      <c r="P2139" s="0" t="n">
        <f aca="false">MIN($B$5,P2138+K2139*$B$6-I2139)</f>
        <v>510.81</v>
      </c>
      <c r="Q2139" s="0" t="n">
        <f aca="false">MAX(0,F2139-H2139-K2139-L2139)</f>
        <v>105.6412703</v>
      </c>
    </row>
    <row r="2140" customFormat="false" ht="15" hidden="false" customHeight="false" outlineLevel="0" collapsed="false">
      <c r="A2140" s="0" t="n">
        <f aca="false">'Profiles 8760'!A2129</f>
        <v>2127</v>
      </c>
      <c r="B2140" s="0" t="n">
        <f aca="false">'Profiles 8760'!B2129</f>
        <v>3</v>
      </c>
      <c r="C2140" s="0" t="n">
        <f aca="false">'Profiles 8760'!E2129</f>
        <v>0</v>
      </c>
      <c r="D2140" s="0" t="n">
        <f aca="false">'Profiles 8760'!F2129</f>
        <v>1</v>
      </c>
      <c r="E2140" s="0" t="n">
        <f aca="false">'Profiles 8760'!G2129</f>
        <v>0.355485</v>
      </c>
      <c r="F2140" s="0" t="n">
        <f aca="false">D2140*Assumptions!$C$11*$B$7+E2140*Assumptions!$C$12*$B$8</f>
        <v>303.3393365</v>
      </c>
      <c r="G2140" s="0" t="n">
        <f aca="false">C2140*Assumptions!$C$15</f>
        <v>0</v>
      </c>
      <c r="H2140" s="0" t="n">
        <f aca="false">MIN(F2140,G2140)</f>
        <v>0</v>
      </c>
      <c r="I2140" s="0" t="n">
        <f aca="false">IF(C2140=1,MIN(G2140-H2140,Assumptions!$C$13,P2139),0)</f>
        <v>0</v>
      </c>
      <c r="J2140" s="0" t="n">
        <f aca="false">H2140+I2140</f>
        <v>0</v>
      </c>
      <c r="K2140" s="0" t="n">
        <f aca="false">MIN(IF(C2140=1,F2140-H2140,F2140),Assumptions!$C$13,MAX(0,($B$5-P2139)/$B$6))</f>
        <v>0</v>
      </c>
      <c r="L2140" s="0" t="n">
        <f aca="false">IF(C2140=1,0,MIN(F2140-K2140,Assumptions!$C$15,MAX(0,$B$10-O2139-M2140)))</f>
        <v>200</v>
      </c>
      <c r="M2140" s="0" t="n">
        <f aca="false">'Profiles 8760'!H2129</f>
        <v>221200</v>
      </c>
      <c r="N2140" s="0" t="n">
        <f aca="false">J2140+L2140</f>
        <v>200</v>
      </c>
      <c r="O2140" s="0" t="n">
        <f aca="false">O2139+N2140</f>
        <v>185845.168251994</v>
      </c>
      <c r="P2140" s="0" t="n">
        <f aca="false">MIN($B$5,P2139+K2140*$B$6-I2140)</f>
        <v>510.81</v>
      </c>
      <c r="Q2140" s="0" t="n">
        <f aca="false">MAX(0,F2140-H2140-K2140-L2140)</f>
        <v>103.3393365</v>
      </c>
    </row>
    <row r="2141" customFormat="false" ht="15" hidden="false" customHeight="false" outlineLevel="0" collapsed="false">
      <c r="A2141" s="0" t="n">
        <f aca="false">'Profiles 8760'!A2130</f>
        <v>2128</v>
      </c>
      <c r="B2141" s="0" t="n">
        <f aca="false">'Profiles 8760'!B2130</f>
        <v>3</v>
      </c>
      <c r="C2141" s="0" t="n">
        <f aca="false">'Profiles 8760'!E2130</f>
        <v>0</v>
      </c>
      <c r="D2141" s="0" t="n">
        <f aca="false">'Profiles 8760'!F2130</f>
        <v>0.991067</v>
      </c>
      <c r="E2141" s="0" t="n">
        <f aca="false">'Profiles 8760'!G2130</f>
        <v>0.336148</v>
      </c>
      <c r="F2141" s="0" t="n">
        <f aca="false">D2141*Assumptions!$C$11*$B$7+E2141*Assumptions!$C$12*$B$8</f>
        <v>299.9686028</v>
      </c>
      <c r="G2141" s="0" t="n">
        <f aca="false">C2141*Assumptions!$C$15</f>
        <v>0</v>
      </c>
      <c r="H2141" s="0" t="n">
        <f aca="false">MIN(F2141,G2141)</f>
        <v>0</v>
      </c>
      <c r="I2141" s="0" t="n">
        <f aca="false">IF(C2141=1,MIN(G2141-H2141,Assumptions!$C$13,P2140),0)</f>
        <v>0</v>
      </c>
      <c r="J2141" s="0" t="n">
        <f aca="false">H2141+I2141</f>
        <v>0</v>
      </c>
      <c r="K2141" s="0" t="n">
        <f aca="false">MIN(IF(C2141=1,F2141-H2141,F2141),Assumptions!$C$13,MAX(0,($B$5-P2140)/$B$6))</f>
        <v>0</v>
      </c>
      <c r="L2141" s="0" t="n">
        <f aca="false">IF(C2141=1,0,MIN(F2141-K2141,Assumptions!$C$15,MAX(0,$B$10-O2140-M2141)))</f>
        <v>200</v>
      </c>
      <c r="M2141" s="0" t="n">
        <f aca="false">'Profiles 8760'!H2130</f>
        <v>221200</v>
      </c>
      <c r="N2141" s="0" t="n">
        <f aca="false">J2141+L2141</f>
        <v>200</v>
      </c>
      <c r="O2141" s="0" t="n">
        <f aca="false">O2140+N2141</f>
        <v>186045.168251994</v>
      </c>
      <c r="P2141" s="0" t="n">
        <f aca="false">MIN($B$5,P2140+K2141*$B$6-I2141)</f>
        <v>510.81</v>
      </c>
      <c r="Q2141" s="0" t="n">
        <f aca="false">MAX(0,F2141-H2141-K2141-L2141)</f>
        <v>99.9686028</v>
      </c>
    </row>
    <row r="2142" customFormat="false" ht="15" hidden="false" customHeight="false" outlineLevel="0" collapsed="false">
      <c r="A2142" s="0" t="n">
        <f aca="false">'Profiles 8760'!A2131</f>
        <v>2129</v>
      </c>
      <c r="B2142" s="0" t="n">
        <f aca="false">'Profiles 8760'!B2131</f>
        <v>3</v>
      </c>
      <c r="C2142" s="0" t="n">
        <f aca="false">'Profiles 8760'!E2131</f>
        <v>0</v>
      </c>
      <c r="D2142" s="0" t="n">
        <f aca="false">'Profiles 8760'!F2131</f>
        <v>0.620737</v>
      </c>
      <c r="E2142" s="0" t="n">
        <f aca="false">'Profiles 8760'!G2131</f>
        <v>0.540818</v>
      </c>
      <c r="F2142" s="0" t="n">
        <f aca="false">D2142*Assumptions!$C$11*$B$7+E2142*Assumptions!$C$12*$B$8</f>
        <v>201.3883018</v>
      </c>
      <c r="G2142" s="0" t="n">
        <f aca="false">C2142*Assumptions!$C$15</f>
        <v>0</v>
      </c>
      <c r="H2142" s="0" t="n">
        <f aca="false">MIN(F2142,G2142)</f>
        <v>0</v>
      </c>
      <c r="I2142" s="0" t="n">
        <f aca="false">IF(C2142=1,MIN(G2142-H2142,Assumptions!$C$13,P2141),0)</f>
        <v>0</v>
      </c>
      <c r="J2142" s="0" t="n">
        <f aca="false">H2142+I2142</f>
        <v>0</v>
      </c>
      <c r="K2142" s="0" t="n">
        <f aca="false">MIN(IF(C2142=1,F2142-H2142,F2142),Assumptions!$C$13,MAX(0,($B$5-P2141)/$B$6))</f>
        <v>0</v>
      </c>
      <c r="L2142" s="0" t="n">
        <f aca="false">IF(C2142=1,0,MIN(F2142-K2142,Assumptions!$C$15,MAX(0,$B$10-O2141-M2142)))</f>
        <v>200</v>
      </c>
      <c r="M2142" s="0" t="n">
        <f aca="false">'Profiles 8760'!H2131</f>
        <v>221200</v>
      </c>
      <c r="N2142" s="0" t="n">
        <f aca="false">J2142+L2142</f>
        <v>200</v>
      </c>
      <c r="O2142" s="0" t="n">
        <f aca="false">O2141+N2142</f>
        <v>186245.168251994</v>
      </c>
      <c r="P2142" s="0" t="n">
        <f aca="false">MIN($B$5,P2141+K2142*$B$6-I2142)</f>
        <v>510.81</v>
      </c>
      <c r="Q2142" s="0" t="n">
        <f aca="false">MAX(0,F2142-H2142-K2142-L2142)</f>
        <v>1.38830179999999</v>
      </c>
    </row>
    <row r="2143" customFormat="false" ht="15" hidden="false" customHeight="false" outlineLevel="0" collapsed="false">
      <c r="A2143" s="0" t="n">
        <f aca="false">'Profiles 8760'!A2132</f>
        <v>2130</v>
      </c>
      <c r="B2143" s="0" t="n">
        <f aca="false">'Profiles 8760'!B2132</f>
        <v>3</v>
      </c>
      <c r="C2143" s="0" t="n">
        <f aca="false">'Profiles 8760'!E2132</f>
        <v>0</v>
      </c>
      <c r="D2143" s="0" t="n">
        <f aca="false">'Profiles 8760'!F2132</f>
        <v>0.255178</v>
      </c>
      <c r="E2143" s="0" t="n">
        <f aca="false">'Profiles 8760'!G2132</f>
        <v>0.362111</v>
      </c>
      <c r="F2143" s="0" t="n">
        <f aca="false">D2143*Assumptions!$C$11*$B$7+E2143*Assumptions!$C$12*$B$8</f>
        <v>88.5057463</v>
      </c>
      <c r="G2143" s="0" t="n">
        <f aca="false">C2143*Assumptions!$C$15</f>
        <v>0</v>
      </c>
      <c r="H2143" s="0" t="n">
        <f aca="false">MIN(F2143,G2143)</f>
        <v>0</v>
      </c>
      <c r="I2143" s="0" t="n">
        <f aca="false">IF(C2143=1,MIN(G2143-H2143,Assumptions!$C$13,P2142),0)</f>
        <v>0</v>
      </c>
      <c r="J2143" s="0" t="n">
        <f aca="false">H2143+I2143</f>
        <v>0</v>
      </c>
      <c r="K2143" s="0" t="n">
        <f aca="false">MIN(IF(C2143=1,F2143-H2143,F2143),Assumptions!$C$13,MAX(0,($B$5-P2142)/$B$6))</f>
        <v>0</v>
      </c>
      <c r="L2143" s="0" t="n">
        <f aca="false">IF(C2143=1,0,MIN(F2143-K2143,Assumptions!$C$15,MAX(0,$B$10-O2142-M2143)))</f>
        <v>88.5057463</v>
      </c>
      <c r="M2143" s="0" t="n">
        <f aca="false">'Profiles 8760'!H2132</f>
        <v>221200</v>
      </c>
      <c r="N2143" s="0" t="n">
        <f aca="false">J2143+L2143</f>
        <v>88.5057463</v>
      </c>
      <c r="O2143" s="0" t="n">
        <f aca="false">O2142+N2143</f>
        <v>186333.673998295</v>
      </c>
      <c r="P2143" s="0" t="n">
        <f aca="false">MIN($B$5,P2142+K2143*$B$6-I2143)</f>
        <v>510.81</v>
      </c>
      <c r="Q2143" s="0" t="n">
        <f aca="false">MAX(0,F2143-H2143-K2143-L2143)</f>
        <v>0</v>
      </c>
    </row>
    <row r="2144" customFormat="false" ht="15" hidden="false" customHeight="false" outlineLevel="0" collapsed="false">
      <c r="A2144" s="0" t="n">
        <f aca="false">'Profiles 8760'!A2133</f>
        <v>2131</v>
      </c>
      <c r="B2144" s="0" t="n">
        <f aca="false">'Profiles 8760'!B2133</f>
        <v>3</v>
      </c>
      <c r="C2144" s="0" t="n">
        <f aca="false">'Profiles 8760'!E2133</f>
        <v>0</v>
      </c>
      <c r="D2144" s="0" t="n">
        <f aca="false">'Profiles 8760'!F2133</f>
        <v>0</v>
      </c>
      <c r="E2144" s="0" t="n">
        <f aca="false">'Profiles 8760'!G2133</f>
        <v>0.322622</v>
      </c>
      <c r="F2144" s="0" t="n">
        <f aca="false">D2144*Assumptions!$C$11*$B$7+E2144*Assumptions!$C$12*$B$8</f>
        <v>13.1952398</v>
      </c>
      <c r="G2144" s="0" t="n">
        <f aca="false">C2144*Assumptions!$C$15</f>
        <v>0</v>
      </c>
      <c r="H2144" s="0" t="n">
        <f aca="false">MIN(F2144,G2144)</f>
        <v>0</v>
      </c>
      <c r="I2144" s="0" t="n">
        <f aca="false">IF(C2144=1,MIN(G2144-H2144,Assumptions!$C$13,P2143),0)</f>
        <v>0</v>
      </c>
      <c r="J2144" s="0" t="n">
        <f aca="false">H2144+I2144</f>
        <v>0</v>
      </c>
      <c r="K2144" s="0" t="n">
        <f aca="false">MIN(IF(C2144=1,F2144-H2144,F2144),Assumptions!$C$13,MAX(0,($B$5-P2143)/$B$6))</f>
        <v>0</v>
      </c>
      <c r="L2144" s="0" t="n">
        <f aca="false">IF(C2144=1,0,MIN(F2144-K2144,Assumptions!$C$15,MAX(0,$B$10-O2143-M2144)))</f>
        <v>13.1952398</v>
      </c>
      <c r="M2144" s="0" t="n">
        <f aca="false">'Profiles 8760'!H2133</f>
        <v>221200</v>
      </c>
      <c r="N2144" s="0" t="n">
        <f aca="false">J2144+L2144</f>
        <v>13.1952398</v>
      </c>
      <c r="O2144" s="0" t="n">
        <f aca="false">O2143+N2144</f>
        <v>186346.869238094</v>
      </c>
      <c r="P2144" s="0" t="n">
        <f aca="false">MIN($B$5,P2143+K2144*$B$6-I2144)</f>
        <v>510.81</v>
      </c>
      <c r="Q2144" s="0" t="n">
        <f aca="false">MAX(0,F2144-H2144-K2144-L2144)</f>
        <v>0</v>
      </c>
    </row>
    <row r="2145" customFormat="false" ht="15" hidden="false" customHeight="false" outlineLevel="0" collapsed="false">
      <c r="A2145" s="0" t="n">
        <f aca="false">'Profiles 8760'!A2134</f>
        <v>2132</v>
      </c>
      <c r="B2145" s="0" t="n">
        <f aca="false">'Profiles 8760'!B2134</f>
        <v>3</v>
      </c>
      <c r="C2145" s="0" t="n">
        <f aca="false">'Profiles 8760'!E2134</f>
        <v>1</v>
      </c>
      <c r="D2145" s="0" t="n">
        <f aca="false">'Profiles 8760'!F2134</f>
        <v>0</v>
      </c>
      <c r="E2145" s="0" t="n">
        <f aca="false">'Profiles 8760'!G2134</f>
        <v>0.285654</v>
      </c>
      <c r="F2145" s="0" t="n">
        <f aca="false">D2145*Assumptions!$C$11*$B$7+E2145*Assumptions!$C$12*$B$8</f>
        <v>11.6832486</v>
      </c>
      <c r="G2145" s="0" t="n">
        <f aca="false">C2145*Assumptions!$C$15</f>
        <v>200</v>
      </c>
      <c r="H2145" s="0" t="n">
        <f aca="false">MIN(F2145,G2145)</f>
        <v>11.6832486</v>
      </c>
      <c r="I2145" s="0" t="n">
        <f aca="false">IF(C2145=1,MIN(G2145-H2145,Assumptions!$C$13,P2144),0)</f>
        <v>180</v>
      </c>
      <c r="J2145" s="0" t="n">
        <f aca="false">H2145+I2145</f>
        <v>191.6832486</v>
      </c>
      <c r="K2145" s="0" t="n">
        <f aca="false">MIN(IF(C2145=1,F2145-H2145,F2145),Assumptions!$C$13,MAX(0,($B$5-P2144)/$B$6))</f>
        <v>0</v>
      </c>
      <c r="L2145" s="0" t="n">
        <f aca="false">IF(C2145=1,0,MIN(F2145-K2145,Assumptions!$C$15,MAX(0,$B$10-O2144-M2145)))</f>
        <v>0</v>
      </c>
      <c r="M2145" s="0" t="n">
        <f aca="false">'Profiles 8760'!H2134</f>
        <v>221000</v>
      </c>
      <c r="N2145" s="0" t="n">
        <f aca="false">J2145+L2145</f>
        <v>191.6832486</v>
      </c>
      <c r="O2145" s="0" t="n">
        <f aca="false">O2144+N2145</f>
        <v>186538.552486694</v>
      </c>
      <c r="P2145" s="0" t="n">
        <f aca="false">MIN($B$5,P2144+K2145*$B$6-I2145)</f>
        <v>330.81</v>
      </c>
      <c r="Q2145" s="0" t="n">
        <f aca="false">MAX(0,F2145-H2145-K2145-L2145)</f>
        <v>0</v>
      </c>
    </row>
    <row r="2146" customFormat="false" ht="15" hidden="false" customHeight="false" outlineLevel="0" collapsed="false">
      <c r="A2146" s="0" t="n">
        <f aca="false">'Profiles 8760'!A2135</f>
        <v>2133</v>
      </c>
      <c r="B2146" s="0" t="n">
        <f aca="false">'Profiles 8760'!B2135</f>
        <v>3</v>
      </c>
      <c r="C2146" s="0" t="n">
        <f aca="false">'Profiles 8760'!E2135</f>
        <v>1</v>
      </c>
      <c r="D2146" s="0" t="n">
        <f aca="false">'Profiles 8760'!F2135</f>
        <v>0</v>
      </c>
      <c r="E2146" s="0" t="n">
        <f aca="false">'Profiles 8760'!G2135</f>
        <v>0.233478</v>
      </c>
      <c r="F2146" s="0" t="n">
        <f aca="false">D2146*Assumptions!$C$11*$B$7+E2146*Assumptions!$C$12*$B$8</f>
        <v>9.5492502</v>
      </c>
      <c r="G2146" s="0" t="n">
        <f aca="false">C2146*Assumptions!$C$15</f>
        <v>200</v>
      </c>
      <c r="H2146" s="0" t="n">
        <f aca="false">MIN(F2146,G2146)</f>
        <v>9.5492502</v>
      </c>
      <c r="I2146" s="0" t="n">
        <f aca="false">IF(C2146=1,MIN(G2146-H2146,Assumptions!$C$13,P2145),0)</f>
        <v>180</v>
      </c>
      <c r="J2146" s="0" t="n">
        <f aca="false">H2146+I2146</f>
        <v>189.5492502</v>
      </c>
      <c r="K2146" s="0" t="n">
        <f aca="false">MIN(IF(C2146=1,F2146-H2146,F2146),Assumptions!$C$13,MAX(0,($B$5-P2145)/$B$6))</f>
        <v>0</v>
      </c>
      <c r="L2146" s="0" t="n">
        <f aca="false">IF(C2146=1,0,MIN(F2146-K2146,Assumptions!$C$15,MAX(0,$B$10-O2145-M2146)))</f>
        <v>0</v>
      </c>
      <c r="M2146" s="0" t="n">
        <f aca="false">'Profiles 8760'!H2135</f>
        <v>220800</v>
      </c>
      <c r="N2146" s="0" t="n">
        <f aca="false">J2146+L2146</f>
        <v>189.5492502</v>
      </c>
      <c r="O2146" s="0" t="n">
        <f aca="false">O2145+N2146</f>
        <v>186728.101736895</v>
      </c>
      <c r="P2146" s="0" t="n">
        <f aca="false">MIN($B$5,P2145+K2146*$B$6-I2146)</f>
        <v>150.81</v>
      </c>
      <c r="Q2146" s="0" t="n">
        <f aca="false">MAX(0,F2146-H2146-K2146-L2146)</f>
        <v>0</v>
      </c>
    </row>
    <row r="2147" customFormat="false" ht="15" hidden="false" customHeight="false" outlineLevel="0" collapsed="false">
      <c r="A2147" s="0" t="n">
        <f aca="false">'Profiles 8760'!A2136</f>
        <v>2134</v>
      </c>
      <c r="B2147" s="0" t="n">
        <f aca="false">'Profiles 8760'!B2136</f>
        <v>3</v>
      </c>
      <c r="C2147" s="0" t="n">
        <f aca="false">'Profiles 8760'!E2136</f>
        <v>0</v>
      </c>
      <c r="D2147" s="0" t="n">
        <f aca="false">'Profiles 8760'!F2136</f>
        <v>0</v>
      </c>
      <c r="E2147" s="0" t="n">
        <f aca="false">'Profiles 8760'!G2136</f>
        <v>0.204119</v>
      </c>
      <c r="F2147" s="0" t="n">
        <f aca="false">D2147*Assumptions!$C$11*$B$7+E2147*Assumptions!$C$12*$B$8</f>
        <v>8.3484671</v>
      </c>
      <c r="G2147" s="0" t="n">
        <f aca="false">C2147*Assumptions!$C$15</f>
        <v>0</v>
      </c>
      <c r="H2147" s="0" t="n">
        <f aca="false">MIN(F2147,G2147)</f>
        <v>0</v>
      </c>
      <c r="I2147" s="0" t="n">
        <f aca="false">IF(C2147=1,MIN(G2147-H2147,Assumptions!$C$13,P2146),0)</f>
        <v>0</v>
      </c>
      <c r="J2147" s="0" t="n">
        <f aca="false">H2147+I2147</f>
        <v>0</v>
      </c>
      <c r="K2147" s="0" t="n">
        <f aca="false">MIN(IF(C2147=1,F2147-H2147,F2147),Assumptions!$C$13,MAX(0,($B$5-P2146)/$B$6))</f>
        <v>8.3484671</v>
      </c>
      <c r="L2147" s="0" t="n">
        <f aca="false">IF(C2147=1,0,MIN(F2147-K2147,Assumptions!$C$15,MAX(0,$B$10-O2146-M2147)))</f>
        <v>0</v>
      </c>
      <c r="M2147" s="0" t="n">
        <f aca="false">'Profiles 8760'!H2136</f>
        <v>220800</v>
      </c>
      <c r="N2147" s="0" t="n">
        <f aca="false">J2147+L2147</f>
        <v>0</v>
      </c>
      <c r="O2147" s="0" t="n">
        <f aca="false">O2146+N2147</f>
        <v>186728.101736895</v>
      </c>
      <c r="P2147" s="0" t="n">
        <f aca="false">MIN($B$5,P2146+K2147*$B$6-I2147)</f>
        <v>158.04645128228</v>
      </c>
      <c r="Q2147" s="0" t="n">
        <f aca="false">MAX(0,F2147-H2147-K2147-L2147)</f>
        <v>0</v>
      </c>
    </row>
    <row r="2148" customFormat="false" ht="15" hidden="false" customHeight="false" outlineLevel="0" collapsed="false">
      <c r="A2148" s="0" t="n">
        <f aca="false">'Profiles 8760'!A2137</f>
        <v>2135</v>
      </c>
      <c r="B2148" s="0" t="n">
        <f aca="false">'Profiles 8760'!B2137</f>
        <v>3</v>
      </c>
      <c r="C2148" s="0" t="n">
        <f aca="false">'Profiles 8760'!E2137</f>
        <v>0</v>
      </c>
      <c r="D2148" s="0" t="n">
        <f aca="false">'Profiles 8760'!F2137</f>
        <v>0</v>
      </c>
      <c r="E2148" s="0" t="n">
        <f aca="false">'Profiles 8760'!G2137</f>
        <v>0.263504</v>
      </c>
      <c r="F2148" s="0" t="n">
        <f aca="false">D2148*Assumptions!$C$11*$B$7+E2148*Assumptions!$C$12*$B$8</f>
        <v>10.7773136</v>
      </c>
      <c r="G2148" s="0" t="n">
        <f aca="false">C2148*Assumptions!$C$15</f>
        <v>0</v>
      </c>
      <c r="H2148" s="0" t="n">
        <f aca="false">MIN(F2148,G2148)</f>
        <v>0</v>
      </c>
      <c r="I2148" s="0" t="n">
        <f aca="false">IF(C2148=1,MIN(G2148-H2148,Assumptions!$C$13,P2147),0)</f>
        <v>0</v>
      </c>
      <c r="J2148" s="0" t="n">
        <f aca="false">H2148+I2148</f>
        <v>0</v>
      </c>
      <c r="K2148" s="0" t="n">
        <f aca="false">MIN(IF(C2148=1,F2148-H2148,F2148),Assumptions!$C$13,MAX(0,($B$5-P2147)/$B$6))</f>
        <v>10.7773136</v>
      </c>
      <c r="L2148" s="0" t="n">
        <f aca="false">IF(C2148=1,0,MIN(F2148-K2148,Assumptions!$C$15,MAX(0,$B$10-O2147-M2148)))</f>
        <v>0</v>
      </c>
      <c r="M2148" s="0" t="n">
        <f aca="false">'Profiles 8760'!H2137</f>
        <v>220800</v>
      </c>
      <c r="N2148" s="0" t="n">
        <f aca="false">J2148+L2148</f>
        <v>0</v>
      </c>
      <c r="O2148" s="0" t="n">
        <f aca="false">O2147+N2148</f>
        <v>186728.101736895</v>
      </c>
      <c r="P2148" s="0" t="n">
        <f aca="false">MIN($B$5,P2147+K2148*$B$6-I2148)</f>
        <v>167.38822671076</v>
      </c>
      <c r="Q2148" s="0" t="n">
        <f aca="false">MAX(0,F2148-H2148-K2148-L2148)</f>
        <v>0</v>
      </c>
    </row>
    <row r="2149" customFormat="false" ht="15" hidden="false" customHeight="false" outlineLevel="0" collapsed="false">
      <c r="A2149" s="0" t="n">
        <f aca="false">'Profiles 8760'!A2138</f>
        <v>2136</v>
      </c>
      <c r="B2149" s="0" t="n">
        <f aca="false">'Profiles 8760'!B2138</f>
        <v>3</v>
      </c>
      <c r="C2149" s="0" t="n">
        <f aca="false">'Profiles 8760'!E2138</f>
        <v>0</v>
      </c>
      <c r="D2149" s="0" t="n">
        <f aca="false">'Profiles 8760'!F2138</f>
        <v>0</v>
      </c>
      <c r="E2149" s="0" t="n">
        <f aca="false">'Profiles 8760'!G2138</f>
        <v>0.242231</v>
      </c>
      <c r="F2149" s="0" t="n">
        <f aca="false">D2149*Assumptions!$C$11*$B$7+E2149*Assumptions!$C$12*$B$8</f>
        <v>9.9072479</v>
      </c>
      <c r="G2149" s="0" t="n">
        <f aca="false">C2149*Assumptions!$C$15</f>
        <v>0</v>
      </c>
      <c r="H2149" s="0" t="n">
        <f aca="false">MIN(F2149,G2149)</f>
        <v>0</v>
      </c>
      <c r="I2149" s="0" t="n">
        <f aca="false">IF(C2149=1,MIN(G2149-H2149,Assumptions!$C$13,P2148),0)</f>
        <v>0</v>
      </c>
      <c r="J2149" s="0" t="n">
        <f aca="false">H2149+I2149</f>
        <v>0</v>
      </c>
      <c r="K2149" s="0" t="n">
        <f aca="false">MIN(IF(C2149=1,F2149-H2149,F2149),Assumptions!$C$13,MAX(0,($B$5-P2148)/$B$6))</f>
        <v>9.9072479</v>
      </c>
      <c r="L2149" s="0" t="n">
        <f aca="false">IF(C2149=1,0,MIN(F2149-K2149,Assumptions!$C$15,MAX(0,$B$10-O2148-M2149)))</f>
        <v>0</v>
      </c>
      <c r="M2149" s="0" t="n">
        <f aca="false">'Profiles 8760'!H2138</f>
        <v>220800</v>
      </c>
      <c r="N2149" s="0" t="n">
        <f aca="false">J2149+L2149</f>
        <v>0</v>
      </c>
      <c r="O2149" s="0" t="n">
        <f aca="false">O2148+N2149</f>
        <v>186728.101736895</v>
      </c>
      <c r="P2149" s="0" t="n">
        <f aca="false">MIN($B$5,P2148+K2149*$B$6-I2149)</f>
        <v>175.97582919048</v>
      </c>
      <c r="Q2149" s="0" t="n">
        <f aca="false">MAX(0,F2149-H2149-K2149-L2149)</f>
        <v>0</v>
      </c>
    </row>
    <row r="2150" customFormat="false" ht="15" hidden="false" customHeight="false" outlineLevel="0" collapsed="false">
      <c r="A2150" s="0" t="n">
        <f aca="false">'Profiles 8760'!A2139</f>
        <v>2137</v>
      </c>
      <c r="B2150" s="0" t="n">
        <f aca="false">'Profiles 8760'!B2139</f>
        <v>3</v>
      </c>
      <c r="C2150" s="0" t="n">
        <f aca="false">'Profiles 8760'!E2139</f>
        <v>0</v>
      </c>
      <c r="D2150" s="0" t="n">
        <f aca="false">'Profiles 8760'!F2139</f>
        <v>0</v>
      </c>
      <c r="E2150" s="0" t="n">
        <f aca="false">'Profiles 8760'!G2139</f>
        <v>0.3052</v>
      </c>
      <c r="F2150" s="0" t="n">
        <f aca="false">D2150*Assumptions!$C$11*$B$7+E2150*Assumptions!$C$12*$B$8</f>
        <v>12.48268</v>
      </c>
      <c r="G2150" s="0" t="n">
        <f aca="false">C2150*Assumptions!$C$15</f>
        <v>0</v>
      </c>
      <c r="H2150" s="0" t="n">
        <f aca="false">MIN(F2150,G2150)</f>
        <v>0</v>
      </c>
      <c r="I2150" s="0" t="n">
        <f aca="false">IF(C2150=1,MIN(G2150-H2150,Assumptions!$C$13,P2149),0)</f>
        <v>0</v>
      </c>
      <c r="J2150" s="0" t="n">
        <f aca="false">H2150+I2150</f>
        <v>0</v>
      </c>
      <c r="K2150" s="0" t="n">
        <f aca="false">MIN(IF(C2150=1,F2150-H2150,F2150),Assumptions!$C$13,MAX(0,($B$5-P2149)/$B$6))</f>
        <v>12.48268</v>
      </c>
      <c r="L2150" s="0" t="n">
        <f aca="false">IF(C2150=1,0,MIN(F2150-K2150,Assumptions!$C$15,MAX(0,$B$10-O2149-M2150)))</f>
        <v>0</v>
      </c>
      <c r="M2150" s="0" t="n">
        <f aca="false">'Profiles 8760'!H2139</f>
        <v>220800</v>
      </c>
      <c r="N2150" s="0" t="n">
        <f aca="false">J2150+L2150</f>
        <v>0</v>
      </c>
      <c r="O2150" s="0" t="n">
        <f aca="false">O2149+N2150</f>
        <v>186728.101736895</v>
      </c>
      <c r="P2150" s="0" t="n">
        <f aca="false">MIN($B$5,P2149+K2150*$B$6-I2150)</f>
        <v>186.79581621448</v>
      </c>
      <c r="Q2150" s="0" t="n">
        <f aca="false">MAX(0,F2150-H2150-K2150-L2150)</f>
        <v>0</v>
      </c>
    </row>
    <row r="2151" customFormat="false" ht="15" hidden="false" customHeight="false" outlineLevel="0" collapsed="false">
      <c r="A2151" s="0" t="n">
        <f aca="false">'Profiles 8760'!A2140</f>
        <v>2138</v>
      </c>
      <c r="B2151" s="0" t="n">
        <f aca="false">'Profiles 8760'!B2140</f>
        <v>3</v>
      </c>
      <c r="C2151" s="0" t="n">
        <f aca="false">'Profiles 8760'!E2140</f>
        <v>0</v>
      </c>
      <c r="D2151" s="0" t="n">
        <f aca="false">'Profiles 8760'!F2140</f>
        <v>0</v>
      </c>
      <c r="E2151" s="0" t="n">
        <f aca="false">'Profiles 8760'!G2140</f>
        <v>0.248761</v>
      </c>
      <c r="F2151" s="0" t="n">
        <f aca="false">D2151*Assumptions!$C$11*$B$7+E2151*Assumptions!$C$12*$B$8</f>
        <v>10.1743249</v>
      </c>
      <c r="G2151" s="0" t="n">
        <f aca="false">C2151*Assumptions!$C$15</f>
        <v>0</v>
      </c>
      <c r="H2151" s="0" t="n">
        <f aca="false">MIN(F2151,G2151)</f>
        <v>0</v>
      </c>
      <c r="I2151" s="0" t="n">
        <f aca="false">IF(C2151=1,MIN(G2151-H2151,Assumptions!$C$13,P2150),0)</f>
        <v>0</v>
      </c>
      <c r="J2151" s="0" t="n">
        <f aca="false">H2151+I2151</f>
        <v>0</v>
      </c>
      <c r="K2151" s="0" t="n">
        <f aca="false">MIN(IF(C2151=1,F2151-H2151,F2151),Assumptions!$C$13,MAX(0,($B$5-P2150)/$B$6))</f>
        <v>10.1743249</v>
      </c>
      <c r="L2151" s="0" t="n">
        <f aca="false">IF(C2151=1,0,MIN(F2151-K2151,Assumptions!$C$15,MAX(0,$B$10-O2150-M2151)))</f>
        <v>0</v>
      </c>
      <c r="M2151" s="0" t="n">
        <f aca="false">'Profiles 8760'!H2140</f>
        <v>220800</v>
      </c>
      <c r="N2151" s="0" t="n">
        <f aca="false">J2151+L2151</f>
        <v>0</v>
      </c>
      <c r="O2151" s="0" t="n">
        <f aca="false">O2150+N2151</f>
        <v>186728.101736895</v>
      </c>
      <c r="P2151" s="0" t="n">
        <f aca="false">MIN($B$5,P2150+K2151*$B$6-I2151)</f>
        <v>195.6149210378</v>
      </c>
      <c r="Q2151" s="0" t="n">
        <f aca="false">MAX(0,F2151-H2151-K2151-L2151)</f>
        <v>0</v>
      </c>
    </row>
    <row r="2152" customFormat="false" ht="15" hidden="false" customHeight="false" outlineLevel="0" collapsed="false">
      <c r="A2152" s="0" t="n">
        <f aca="false">'Profiles 8760'!A2141</f>
        <v>2139</v>
      </c>
      <c r="B2152" s="0" t="n">
        <f aca="false">'Profiles 8760'!B2141</f>
        <v>3</v>
      </c>
      <c r="C2152" s="0" t="n">
        <f aca="false">'Profiles 8760'!E2141</f>
        <v>0</v>
      </c>
      <c r="D2152" s="0" t="n">
        <f aca="false">'Profiles 8760'!F2141</f>
        <v>0</v>
      </c>
      <c r="E2152" s="0" t="n">
        <f aca="false">'Profiles 8760'!G2141</f>
        <v>0.348602</v>
      </c>
      <c r="F2152" s="0" t="n">
        <f aca="false">D2152*Assumptions!$C$11*$B$7+E2152*Assumptions!$C$12*$B$8</f>
        <v>14.2578218</v>
      </c>
      <c r="G2152" s="0" t="n">
        <f aca="false">C2152*Assumptions!$C$15</f>
        <v>0</v>
      </c>
      <c r="H2152" s="0" t="n">
        <f aca="false">MIN(F2152,G2152)</f>
        <v>0</v>
      </c>
      <c r="I2152" s="0" t="n">
        <f aca="false">IF(C2152=1,MIN(G2152-H2152,Assumptions!$C$13,P2151),0)</f>
        <v>0</v>
      </c>
      <c r="J2152" s="0" t="n">
        <f aca="false">H2152+I2152</f>
        <v>0</v>
      </c>
      <c r="K2152" s="0" t="n">
        <f aca="false">MIN(IF(C2152=1,F2152-H2152,F2152),Assumptions!$C$13,MAX(0,($B$5-P2151)/$B$6))</f>
        <v>14.2578218</v>
      </c>
      <c r="L2152" s="0" t="n">
        <f aca="false">IF(C2152=1,0,MIN(F2152-K2152,Assumptions!$C$15,MAX(0,$B$10-O2151-M2152)))</f>
        <v>0</v>
      </c>
      <c r="M2152" s="0" t="n">
        <f aca="false">'Profiles 8760'!H2141</f>
        <v>220800</v>
      </c>
      <c r="N2152" s="0" t="n">
        <f aca="false">J2152+L2152</f>
        <v>0</v>
      </c>
      <c r="O2152" s="0" t="n">
        <f aca="false">O2151+N2152</f>
        <v>186728.101736895</v>
      </c>
      <c r="P2152" s="0" t="n">
        <f aca="false">MIN($B$5,P2151+K2152*$B$6-I2152)</f>
        <v>207.97360097404</v>
      </c>
      <c r="Q2152" s="0" t="n">
        <f aca="false">MAX(0,F2152-H2152-K2152-L2152)</f>
        <v>0</v>
      </c>
    </row>
    <row r="2153" customFormat="false" ht="15" hidden="false" customHeight="false" outlineLevel="0" collapsed="false">
      <c r="A2153" s="0" t="n">
        <f aca="false">'Profiles 8760'!A2142</f>
        <v>2140</v>
      </c>
      <c r="B2153" s="0" t="n">
        <f aca="false">'Profiles 8760'!B2142</f>
        <v>3</v>
      </c>
      <c r="C2153" s="0" t="n">
        <f aca="false">'Profiles 8760'!E2142</f>
        <v>0</v>
      </c>
      <c r="D2153" s="0" t="n">
        <f aca="false">'Profiles 8760'!F2142</f>
        <v>0</v>
      </c>
      <c r="E2153" s="0" t="n">
        <f aca="false">'Profiles 8760'!G2142</f>
        <v>0.42081</v>
      </c>
      <c r="F2153" s="0" t="n">
        <f aca="false">D2153*Assumptions!$C$11*$B$7+E2153*Assumptions!$C$12*$B$8</f>
        <v>17.211129</v>
      </c>
      <c r="G2153" s="0" t="n">
        <f aca="false">C2153*Assumptions!$C$15</f>
        <v>0</v>
      </c>
      <c r="H2153" s="0" t="n">
        <f aca="false">MIN(F2153,G2153)</f>
        <v>0</v>
      </c>
      <c r="I2153" s="0" t="n">
        <f aca="false">IF(C2153=1,MIN(G2153-H2153,Assumptions!$C$13,P2152),0)</f>
        <v>0</v>
      </c>
      <c r="J2153" s="0" t="n">
        <f aca="false">H2153+I2153</f>
        <v>0</v>
      </c>
      <c r="K2153" s="0" t="n">
        <f aca="false">MIN(IF(C2153=1,F2153-H2153,F2153),Assumptions!$C$13,MAX(0,($B$5-P2152)/$B$6))</f>
        <v>17.211129</v>
      </c>
      <c r="L2153" s="0" t="n">
        <f aca="false">IF(C2153=1,0,MIN(F2153-K2153,Assumptions!$C$15,MAX(0,$B$10-O2152-M2153)))</f>
        <v>0</v>
      </c>
      <c r="M2153" s="0" t="n">
        <f aca="false">'Profiles 8760'!H2142</f>
        <v>220800</v>
      </c>
      <c r="N2153" s="0" t="n">
        <f aca="false">J2153+L2153</f>
        <v>0</v>
      </c>
      <c r="O2153" s="0" t="n">
        <f aca="false">O2152+N2153</f>
        <v>186728.101736895</v>
      </c>
      <c r="P2153" s="0" t="n">
        <f aca="false">MIN($B$5,P2152+K2153*$B$6-I2153)</f>
        <v>222.89220759124</v>
      </c>
      <c r="Q2153" s="0" t="n">
        <f aca="false">MAX(0,F2153-H2153-K2153-L2153)</f>
        <v>0</v>
      </c>
    </row>
    <row r="2154" customFormat="false" ht="15" hidden="false" customHeight="false" outlineLevel="0" collapsed="false">
      <c r="A2154" s="0" t="n">
        <f aca="false">'Profiles 8760'!A2143</f>
        <v>2141</v>
      </c>
      <c r="B2154" s="0" t="n">
        <f aca="false">'Profiles 8760'!B2143</f>
        <v>3</v>
      </c>
      <c r="C2154" s="0" t="n">
        <f aca="false">'Profiles 8760'!E2143</f>
        <v>0</v>
      </c>
      <c r="D2154" s="0" t="n">
        <f aca="false">'Profiles 8760'!F2143</f>
        <v>0</v>
      </c>
      <c r="E2154" s="0" t="n">
        <f aca="false">'Profiles 8760'!G2143</f>
        <v>0.555062</v>
      </c>
      <c r="F2154" s="0" t="n">
        <f aca="false">D2154*Assumptions!$C$11*$B$7+E2154*Assumptions!$C$12*$B$8</f>
        <v>22.7020358</v>
      </c>
      <c r="G2154" s="0" t="n">
        <f aca="false">C2154*Assumptions!$C$15</f>
        <v>0</v>
      </c>
      <c r="H2154" s="0" t="n">
        <f aca="false">MIN(F2154,G2154)</f>
        <v>0</v>
      </c>
      <c r="I2154" s="0" t="n">
        <f aca="false">IF(C2154=1,MIN(G2154-H2154,Assumptions!$C$13,P2153),0)</f>
        <v>0</v>
      </c>
      <c r="J2154" s="0" t="n">
        <f aca="false">H2154+I2154</f>
        <v>0</v>
      </c>
      <c r="K2154" s="0" t="n">
        <f aca="false">MIN(IF(C2154=1,F2154-H2154,F2154),Assumptions!$C$13,MAX(0,($B$5-P2153)/$B$6))</f>
        <v>22.7020358</v>
      </c>
      <c r="L2154" s="0" t="n">
        <f aca="false">IF(C2154=1,0,MIN(F2154-K2154,Assumptions!$C$15,MAX(0,$B$10-O2153-M2154)))</f>
        <v>0</v>
      </c>
      <c r="M2154" s="0" t="n">
        <f aca="false">'Profiles 8760'!H2143</f>
        <v>220800</v>
      </c>
      <c r="N2154" s="0" t="n">
        <f aca="false">J2154+L2154</f>
        <v>0</v>
      </c>
      <c r="O2154" s="0" t="n">
        <f aca="false">O2153+N2154</f>
        <v>186728.101736895</v>
      </c>
      <c r="P2154" s="0" t="n">
        <f aca="false">MIN($B$5,P2153+K2154*$B$6-I2154)</f>
        <v>242.57033222268</v>
      </c>
      <c r="Q2154" s="0" t="n">
        <f aca="false">MAX(0,F2154-H2154-K2154-L2154)</f>
        <v>0</v>
      </c>
    </row>
    <row r="2155" customFormat="false" ht="15" hidden="false" customHeight="false" outlineLevel="0" collapsed="false">
      <c r="A2155" s="0" t="n">
        <f aca="false">'Profiles 8760'!A2144</f>
        <v>2142</v>
      </c>
      <c r="B2155" s="0" t="n">
        <f aca="false">'Profiles 8760'!B2144</f>
        <v>3</v>
      </c>
      <c r="C2155" s="0" t="n">
        <f aca="false">'Profiles 8760'!E2144</f>
        <v>0</v>
      </c>
      <c r="D2155" s="0" t="n">
        <f aca="false">'Profiles 8760'!F2144</f>
        <v>0</v>
      </c>
      <c r="E2155" s="0" t="n">
        <f aca="false">'Profiles 8760'!G2144</f>
        <v>0.388121</v>
      </c>
      <c r="F2155" s="0" t="n">
        <f aca="false">D2155*Assumptions!$C$11*$B$7+E2155*Assumptions!$C$12*$B$8</f>
        <v>15.8741489</v>
      </c>
      <c r="G2155" s="0" t="n">
        <f aca="false">C2155*Assumptions!$C$15</f>
        <v>0</v>
      </c>
      <c r="H2155" s="0" t="n">
        <f aca="false">MIN(F2155,G2155)</f>
        <v>0</v>
      </c>
      <c r="I2155" s="0" t="n">
        <f aca="false">IF(C2155=1,MIN(G2155-H2155,Assumptions!$C$13,P2154),0)</f>
        <v>0</v>
      </c>
      <c r="J2155" s="0" t="n">
        <f aca="false">H2155+I2155</f>
        <v>0</v>
      </c>
      <c r="K2155" s="0" t="n">
        <f aca="false">MIN(IF(C2155=1,F2155-H2155,F2155),Assumptions!$C$13,MAX(0,($B$5-P2154)/$B$6))</f>
        <v>15.8741489</v>
      </c>
      <c r="L2155" s="0" t="n">
        <f aca="false">IF(C2155=1,0,MIN(F2155-K2155,Assumptions!$C$15,MAX(0,$B$10-O2154-M2155)))</f>
        <v>0</v>
      </c>
      <c r="M2155" s="0" t="n">
        <f aca="false">'Profiles 8760'!H2144</f>
        <v>220800</v>
      </c>
      <c r="N2155" s="0" t="n">
        <f aca="false">J2155+L2155</f>
        <v>0</v>
      </c>
      <c r="O2155" s="0" t="n">
        <f aca="false">O2154+N2155</f>
        <v>186728.101736895</v>
      </c>
      <c r="P2155" s="0" t="n">
        <f aca="false">MIN($B$5,P2154+K2155*$B$6-I2155)</f>
        <v>256.3300444892</v>
      </c>
      <c r="Q2155" s="0" t="n">
        <f aca="false">MAX(0,F2155-H2155-K2155-L2155)</f>
        <v>0</v>
      </c>
    </row>
    <row r="2156" customFormat="false" ht="15" hidden="false" customHeight="false" outlineLevel="0" collapsed="false">
      <c r="A2156" s="0" t="n">
        <f aca="false">'Profiles 8760'!A2145</f>
        <v>2143</v>
      </c>
      <c r="B2156" s="0" t="n">
        <f aca="false">'Profiles 8760'!B2145</f>
        <v>3</v>
      </c>
      <c r="C2156" s="0" t="n">
        <f aca="false">'Profiles 8760'!E2145</f>
        <v>0</v>
      </c>
      <c r="D2156" s="0" t="n">
        <f aca="false">'Profiles 8760'!F2145</f>
        <v>0</v>
      </c>
      <c r="E2156" s="0" t="n">
        <f aca="false">'Profiles 8760'!G2145</f>
        <v>0.51375</v>
      </c>
      <c r="F2156" s="0" t="n">
        <f aca="false">D2156*Assumptions!$C$11*$B$7+E2156*Assumptions!$C$12*$B$8</f>
        <v>21.012375</v>
      </c>
      <c r="G2156" s="0" t="n">
        <f aca="false">C2156*Assumptions!$C$15</f>
        <v>0</v>
      </c>
      <c r="H2156" s="0" t="n">
        <f aca="false">MIN(F2156,G2156)</f>
        <v>0</v>
      </c>
      <c r="I2156" s="0" t="n">
        <f aca="false">IF(C2156=1,MIN(G2156-H2156,Assumptions!$C$13,P2155),0)</f>
        <v>0</v>
      </c>
      <c r="J2156" s="0" t="n">
        <f aca="false">H2156+I2156</f>
        <v>0</v>
      </c>
      <c r="K2156" s="0" t="n">
        <f aca="false">MIN(IF(C2156=1,F2156-H2156,F2156),Assumptions!$C$13,MAX(0,($B$5-P2155)/$B$6))</f>
        <v>21.012375</v>
      </c>
      <c r="L2156" s="0" t="n">
        <f aca="false">IF(C2156=1,0,MIN(F2156-K2156,Assumptions!$C$15,MAX(0,$B$10-O2155-M2156)))</f>
        <v>0</v>
      </c>
      <c r="M2156" s="0" t="n">
        <f aca="false">'Profiles 8760'!H2145</f>
        <v>220800</v>
      </c>
      <c r="N2156" s="0" t="n">
        <f aca="false">J2156+L2156</f>
        <v>0</v>
      </c>
      <c r="O2156" s="0" t="n">
        <f aca="false">O2155+N2156</f>
        <v>186728.101736895</v>
      </c>
      <c r="P2156" s="0" t="n">
        <f aca="false">MIN($B$5,P2155+K2156*$B$6-I2156)</f>
        <v>274.5435711392</v>
      </c>
      <c r="Q2156" s="0" t="n">
        <f aca="false">MAX(0,F2156-H2156-K2156-L2156)</f>
        <v>0</v>
      </c>
    </row>
    <row r="2157" customFormat="false" ht="15" hidden="false" customHeight="false" outlineLevel="0" collapsed="false">
      <c r="A2157" s="0" t="n">
        <f aca="false">'Profiles 8760'!A2146</f>
        <v>2144</v>
      </c>
      <c r="B2157" s="0" t="n">
        <f aca="false">'Profiles 8760'!B2146</f>
        <v>3</v>
      </c>
      <c r="C2157" s="0" t="n">
        <f aca="false">'Profiles 8760'!E2146</f>
        <v>1</v>
      </c>
      <c r="D2157" s="0" t="n">
        <f aca="false">'Profiles 8760'!F2146</f>
        <v>0.240935</v>
      </c>
      <c r="E2157" s="0" t="n">
        <f aca="false">'Profiles 8760'!G2146</f>
        <v>0.264559</v>
      </c>
      <c r="F2157" s="0" t="n">
        <f aca="false">D2157*Assumptions!$C$11*$B$7+E2157*Assumptions!$C$12*$B$8</f>
        <v>80.4024911</v>
      </c>
      <c r="G2157" s="0" t="n">
        <f aca="false">C2157*Assumptions!$C$15</f>
        <v>200</v>
      </c>
      <c r="H2157" s="0" t="n">
        <f aca="false">MIN(F2157,G2157)</f>
        <v>80.4024911</v>
      </c>
      <c r="I2157" s="0" t="n">
        <f aca="false">IF(C2157=1,MIN(G2157-H2157,Assumptions!$C$13,P2156),0)</f>
        <v>119.5975089</v>
      </c>
      <c r="J2157" s="0" t="n">
        <f aca="false">H2157+I2157</f>
        <v>200</v>
      </c>
      <c r="K2157" s="0" t="n">
        <f aca="false">MIN(IF(C2157=1,F2157-H2157,F2157),Assumptions!$C$13,MAX(0,($B$5-P2156)/$B$6))</f>
        <v>0</v>
      </c>
      <c r="L2157" s="0" t="n">
        <f aca="false">IF(C2157=1,0,MIN(F2157-K2157,Assumptions!$C$15,MAX(0,$B$10-O2156-M2157)))</f>
        <v>0</v>
      </c>
      <c r="M2157" s="0" t="n">
        <f aca="false">'Profiles 8760'!H2146</f>
        <v>220600</v>
      </c>
      <c r="N2157" s="0" t="n">
        <f aca="false">J2157+L2157</f>
        <v>200</v>
      </c>
      <c r="O2157" s="0" t="n">
        <f aca="false">O2156+N2157</f>
        <v>186928.101736895</v>
      </c>
      <c r="P2157" s="0" t="n">
        <f aca="false">MIN($B$5,P2156+K2157*$B$6-I2157)</f>
        <v>154.9460622392</v>
      </c>
      <c r="Q2157" s="0" t="n">
        <f aca="false">MAX(0,F2157-H2157-K2157-L2157)</f>
        <v>0</v>
      </c>
    </row>
    <row r="2158" customFormat="false" ht="15" hidden="false" customHeight="false" outlineLevel="0" collapsed="false">
      <c r="A2158" s="0" t="n">
        <f aca="false">'Profiles 8760'!A2147</f>
        <v>2145</v>
      </c>
      <c r="B2158" s="0" t="n">
        <f aca="false">'Profiles 8760'!B2147</f>
        <v>3</v>
      </c>
      <c r="C2158" s="0" t="n">
        <f aca="false">'Profiles 8760'!E2147</f>
        <v>1</v>
      </c>
      <c r="D2158" s="0" t="n">
        <f aca="false">'Profiles 8760'!F2147</f>
        <v>0.58609</v>
      </c>
      <c r="E2158" s="0" t="n">
        <f aca="false">'Profiles 8760'!G2147</f>
        <v>0.169065</v>
      </c>
      <c r="F2158" s="0" t="n">
        <f aca="false">D2158*Assumptions!$C$11*$B$7+E2158*Assumptions!$C$12*$B$8</f>
        <v>176.1775505</v>
      </c>
      <c r="G2158" s="0" t="n">
        <f aca="false">C2158*Assumptions!$C$15</f>
        <v>200</v>
      </c>
      <c r="H2158" s="0" t="n">
        <f aca="false">MIN(F2158,G2158)</f>
        <v>176.1775505</v>
      </c>
      <c r="I2158" s="0" t="n">
        <f aca="false">IF(C2158=1,MIN(G2158-H2158,Assumptions!$C$13,P2157),0)</f>
        <v>23.8224495</v>
      </c>
      <c r="J2158" s="0" t="n">
        <f aca="false">H2158+I2158</f>
        <v>200</v>
      </c>
      <c r="K2158" s="0" t="n">
        <f aca="false">MIN(IF(C2158=1,F2158-H2158,F2158),Assumptions!$C$13,MAX(0,($B$5-P2157)/$B$6))</f>
        <v>0</v>
      </c>
      <c r="L2158" s="0" t="n">
        <f aca="false">IF(C2158=1,0,MIN(F2158-K2158,Assumptions!$C$15,MAX(0,$B$10-O2157-M2158)))</f>
        <v>0</v>
      </c>
      <c r="M2158" s="0" t="n">
        <f aca="false">'Profiles 8760'!H2147</f>
        <v>220400</v>
      </c>
      <c r="N2158" s="0" t="n">
        <f aca="false">J2158+L2158</f>
        <v>200</v>
      </c>
      <c r="O2158" s="0" t="n">
        <f aca="false">O2157+N2158</f>
        <v>187128.101736895</v>
      </c>
      <c r="P2158" s="0" t="n">
        <f aca="false">MIN($B$5,P2157+K2158*$B$6-I2158)</f>
        <v>131.1236127392</v>
      </c>
      <c r="Q2158" s="0" t="n">
        <f aca="false">MAX(0,F2158-H2158-K2158-L2158)</f>
        <v>0</v>
      </c>
    </row>
    <row r="2159" customFormat="false" ht="15" hidden="false" customHeight="false" outlineLevel="0" collapsed="false">
      <c r="A2159" s="0" t="n">
        <f aca="false">'Profiles 8760'!A2148</f>
        <v>2146</v>
      </c>
      <c r="B2159" s="0" t="n">
        <f aca="false">'Profiles 8760'!B2148</f>
        <v>3</v>
      </c>
      <c r="C2159" s="0" t="n">
        <f aca="false">'Profiles 8760'!E2148</f>
        <v>0</v>
      </c>
      <c r="D2159" s="0" t="n">
        <f aca="false">'Profiles 8760'!F2148</f>
        <v>0.935749</v>
      </c>
      <c r="E2159" s="0" t="n">
        <f aca="false">'Profiles 8760'!G2148</f>
        <v>0.212121</v>
      </c>
      <c r="F2159" s="0" t="n">
        <f aca="false">D2159*Assumptions!$C$11*$B$7+E2159*Assumptions!$C$12*$B$8</f>
        <v>278.9200601</v>
      </c>
      <c r="G2159" s="0" t="n">
        <f aca="false">C2159*Assumptions!$C$15</f>
        <v>0</v>
      </c>
      <c r="H2159" s="0" t="n">
        <f aca="false">MIN(F2159,G2159)</f>
        <v>0</v>
      </c>
      <c r="I2159" s="0" t="n">
        <f aca="false">IF(C2159=1,MIN(G2159-H2159,Assumptions!$C$13,P2158),0)</f>
        <v>0</v>
      </c>
      <c r="J2159" s="0" t="n">
        <f aca="false">H2159+I2159</f>
        <v>0</v>
      </c>
      <c r="K2159" s="0" t="n">
        <f aca="false">MIN(IF(C2159=1,F2159-H2159,F2159),Assumptions!$C$13,MAX(0,($B$5-P2158)/$B$6))</f>
        <v>180</v>
      </c>
      <c r="L2159" s="0" t="n">
        <f aca="false">IF(C2159=1,0,MIN(F2159-K2159,Assumptions!$C$15,MAX(0,$B$10-O2158-M2159)))</f>
        <v>98.9200601</v>
      </c>
      <c r="M2159" s="0" t="n">
        <f aca="false">'Profiles 8760'!H2148</f>
        <v>220400</v>
      </c>
      <c r="N2159" s="0" t="n">
        <f aca="false">J2159+L2159</f>
        <v>98.9200601</v>
      </c>
      <c r="O2159" s="0" t="n">
        <f aca="false">O2158+N2159</f>
        <v>187227.021796995</v>
      </c>
      <c r="P2159" s="0" t="n">
        <f aca="false">MIN($B$5,P2158+K2159*$B$6-I2159)</f>
        <v>287.1476127392</v>
      </c>
      <c r="Q2159" s="0" t="n">
        <f aca="false">MAX(0,F2159-H2159-K2159-L2159)</f>
        <v>0</v>
      </c>
    </row>
    <row r="2160" customFormat="false" ht="15" hidden="false" customHeight="false" outlineLevel="0" collapsed="false">
      <c r="A2160" s="0" t="n">
        <f aca="false">'Profiles 8760'!A2149</f>
        <v>2147</v>
      </c>
      <c r="B2160" s="0" t="n">
        <f aca="false">'Profiles 8760'!B2149</f>
        <v>3</v>
      </c>
      <c r="C2160" s="0" t="n">
        <f aca="false">'Profiles 8760'!E2149</f>
        <v>0</v>
      </c>
      <c r="D2160" s="0" t="n">
        <f aca="false">'Profiles 8760'!F2149</f>
        <v>1</v>
      </c>
      <c r="E2160" s="0" t="n">
        <f aca="false">'Profiles 8760'!G2149</f>
        <v>0.277142</v>
      </c>
      <c r="F2160" s="0" t="n">
        <f aca="false">D2160*Assumptions!$C$11*$B$7+E2160*Assumptions!$C$12*$B$8</f>
        <v>300.1351078</v>
      </c>
      <c r="G2160" s="0" t="n">
        <f aca="false">C2160*Assumptions!$C$15</f>
        <v>0</v>
      </c>
      <c r="H2160" s="0" t="n">
        <f aca="false">MIN(F2160,G2160)</f>
        <v>0</v>
      </c>
      <c r="I2160" s="0" t="n">
        <f aca="false">IF(C2160=1,MIN(G2160-H2160,Assumptions!$C$13,P2159),0)</f>
        <v>0</v>
      </c>
      <c r="J2160" s="0" t="n">
        <f aca="false">H2160+I2160</f>
        <v>0</v>
      </c>
      <c r="K2160" s="0" t="n">
        <f aca="false">MIN(IF(C2160=1,F2160-H2160,F2160),Assumptions!$C$13,MAX(0,($B$5-P2159)/$B$6))</f>
        <v>180</v>
      </c>
      <c r="L2160" s="0" t="n">
        <f aca="false">IF(C2160=1,0,MIN(F2160-K2160,Assumptions!$C$15,MAX(0,$B$10-O2159-M2160)))</f>
        <v>120.1351078</v>
      </c>
      <c r="M2160" s="0" t="n">
        <f aca="false">'Profiles 8760'!H2149</f>
        <v>220400</v>
      </c>
      <c r="N2160" s="0" t="n">
        <f aca="false">J2160+L2160</f>
        <v>120.1351078</v>
      </c>
      <c r="O2160" s="0" t="n">
        <f aca="false">O2159+N2160</f>
        <v>187347.156904794</v>
      </c>
      <c r="P2160" s="0" t="n">
        <f aca="false">MIN($B$5,P2159+K2160*$B$6-I2160)</f>
        <v>443.1716127392</v>
      </c>
      <c r="Q2160" s="0" t="n">
        <f aca="false">MAX(0,F2160-H2160-K2160-L2160)</f>
        <v>0</v>
      </c>
    </row>
    <row r="2161" customFormat="false" ht="15" hidden="false" customHeight="false" outlineLevel="0" collapsed="false">
      <c r="A2161" s="0" t="n">
        <f aca="false">'Profiles 8760'!A2150</f>
        <v>2148</v>
      </c>
      <c r="B2161" s="0" t="n">
        <f aca="false">'Profiles 8760'!B2150</f>
        <v>3</v>
      </c>
      <c r="C2161" s="0" t="n">
        <f aca="false">'Profiles 8760'!E2150</f>
        <v>0</v>
      </c>
      <c r="D2161" s="0" t="n">
        <f aca="false">'Profiles 8760'!F2150</f>
        <v>1</v>
      </c>
      <c r="E2161" s="0" t="n">
        <f aca="false">'Profiles 8760'!G2150</f>
        <v>0.263</v>
      </c>
      <c r="F2161" s="0" t="n">
        <f aca="false">D2161*Assumptions!$C$11*$B$7+E2161*Assumptions!$C$12*$B$8</f>
        <v>299.5567</v>
      </c>
      <c r="G2161" s="0" t="n">
        <f aca="false">C2161*Assumptions!$C$15</f>
        <v>0</v>
      </c>
      <c r="H2161" s="0" t="n">
        <f aca="false">MIN(F2161,G2161)</f>
        <v>0</v>
      </c>
      <c r="I2161" s="0" t="n">
        <f aca="false">IF(C2161=1,MIN(G2161-H2161,Assumptions!$C$13,P2160),0)</f>
        <v>0</v>
      </c>
      <c r="J2161" s="0" t="n">
        <f aca="false">H2161+I2161</f>
        <v>0</v>
      </c>
      <c r="K2161" s="0" t="n">
        <f aca="false">MIN(IF(C2161=1,F2161-H2161,F2161),Assumptions!$C$13,MAX(0,($B$5-P2160)/$B$6))</f>
        <v>78.0322880258421</v>
      </c>
      <c r="L2161" s="0" t="n">
        <f aca="false">IF(C2161=1,0,MIN(F2161-K2161,Assumptions!$C$15,MAX(0,$B$10-O2160-M2161)))</f>
        <v>200</v>
      </c>
      <c r="M2161" s="0" t="n">
        <f aca="false">'Profiles 8760'!H2150</f>
        <v>220400</v>
      </c>
      <c r="N2161" s="0" t="n">
        <f aca="false">J2161+L2161</f>
        <v>200</v>
      </c>
      <c r="O2161" s="0" t="n">
        <f aca="false">O2160+N2161</f>
        <v>187547.156904794</v>
      </c>
      <c r="P2161" s="0" t="n">
        <f aca="false">MIN($B$5,P2160+K2161*$B$6-I2161)</f>
        <v>510.81</v>
      </c>
      <c r="Q2161" s="0" t="n">
        <f aca="false">MAX(0,F2161-H2161-K2161-L2161)</f>
        <v>21.524411974158</v>
      </c>
    </row>
    <row r="2162" customFormat="false" ht="15" hidden="false" customHeight="false" outlineLevel="0" collapsed="false">
      <c r="A2162" s="0" t="n">
        <f aca="false">'Profiles 8760'!A2151</f>
        <v>2149</v>
      </c>
      <c r="B2162" s="0" t="n">
        <f aca="false">'Profiles 8760'!B2151</f>
        <v>3</v>
      </c>
      <c r="C2162" s="0" t="n">
        <f aca="false">'Profiles 8760'!E2151</f>
        <v>0</v>
      </c>
      <c r="D2162" s="0" t="n">
        <f aca="false">'Profiles 8760'!F2151</f>
        <v>1</v>
      </c>
      <c r="E2162" s="0" t="n">
        <f aca="false">'Profiles 8760'!G2151</f>
        <v>0.233019</v>
      </c>
      <c r="F2162" s="0" t="n">
        <f aca="false">D2162*Assumptions!$C$11*$B$7+E2162*Assumptions!$C$12*$B$8</f>
        <v>298.3304771</v>
      </c>
      <c r="G2162" s="0" t="n">
        <f aca="false">C2162*Assumptions!$C$15</f>
        <v>0</v>
      </c>
      <c r="H2162" s="0" t="n">
        <f aca="false">MIN(F2162,G2162)</f>
        <v>0</v>
      </c>
      <c r="I2162" s="0" t="n">
        <f aca="false">IF(C2162=1,MIN(G2162-H2162,Assumptions!$C$13,P2161),0)</f>
        <v>0</v>
      </c>
      <c r="J2162" s="0" t="n">
        <f aca="false">H2162+I2162</f>
        <v>0</v>
      </c>
      <c r="K2162" s="0" t="n">
        <f aca="false">MIN(IF(C2162=1,F2162-H2162,F2162),Assumptions!$C$13,MAX(0,($B$5-P2161)/$B$6))</f>
        <v>0</v>
      </c>
      <c r="L2162" s="0" t="n">
        <f aca="false">IF(C2162=1,0,MIN(F2162-K2162,Assumptions!$C$15,MAX(0,$B$10-O2161-M2162)))</f>
        <v>200</v>
      </c>
      <c r="M2162" s="0" t="n">
        <f aca="false">'Profiles 8760'!H2151</f>
        <v>220400</v>
      </c>
      <c r="N2162" s="0" t="n">
        <f aca="false">J2162+L2162</f>
        <v>200</v>
      </c>
      <c r="O2162" s="0" t="n">
        <f aca="false">O2161+N2162</f>
        <v>187747.156904794</v>
      </c>
      <c r="P2162" s="0" t="n">
        <f aca="false">MIN($B$5,P2161+K2162*$B$6-I2162)</f>
        <v>510.81</v>
      </c>
      <c r="Q2162" s="0" t="n">
        <f aca="false">MAX(0,F2162-H2162-K2162-L2162)</f>
        <v>98.3304771</v>
      </c>
    </row>
    <row r="2163" customFormat="false" ht="15" hidden="false" customHeight="false" outlineLevel="0" collapsed="false">
      <c r="A2163" s="0" t="n">
        <f aca="false">'Profiles 8760'!A2152</f>
        <v>2150</v>
      </c>
      <c r="B2163" s="0" t="n">
        <f aca="false">'Profiles 8760'!B2152</f>
        <v>3</v>
      </c>
      <c r="C2163" s="0" t="n">
        <f aca="false">'Profiles 8760'!E2152</f>
        <v>0</v>
      </c>
      <c r="D2163" s="0" t="n">
        <f aca="false">'Profiles 8760'!F2152</f>
        <v>1</v>
      </c>
      <c r="E2163" s="0" t="n">
        <f aca="false">'Profiles 8760'!G2152</f>
        <v>0.188849</v>
      </c>
      <c r="F2163" s="0" t="n">
        <f aca="false">D2163*Assumptions!$C$11*$B$7+E2163*Assumptions!$C$12*$B$8</f>
        <v>296.5239241</v>
      </c>
      <c r="G2163" s="0" t="n">
        <f aca="false">C2163*Assumptions!$C$15</f>
        <v>0</v>
      </c>
      <c r="H2163" s="0" t="n">
        <f aca="false">MIN(F2163,G2163)</f>
        <v>0</v>
      </c>
      <c r="I2163" s="0" t="n">
        <f aca="false">IF(C2163=1,MIN(G2163-H2163,Assumptions!$C$13,P2162),0)</f>
        <v>0</v>
      </c>
      <c r="J2163" s="0" t="n">
        <f aca="false">H2163+I2163</f>
        <v>0</v>
      </c>
      <c r="K2163" s="0" t="n">
        <f aca="false">MIN(IF(C2163=1,F2163-H2163,F2163),Assumptions!$C$13,MAX(0,($B$5-P2162)/$B$6))</f>
        <v>0</v>
      </c>
      <c r="L2163" s="0" t="n">
        <f aca="false">IF(C2163=1,0,MIN(F2163-K2163,Assumptions!$C$15,MAX(0,$B$10-O2162-M2163)))</f>
        <v>200</v>
      </c>
      <c r="M2163" s="0" t="n">
        <f aca="false">'Profiles 8760'!H2152</f>
        <v>220400</v>
      </c>
      <c r="N2163" s="0" t="n">
        <f aca="false">J2163+L2163</f>
        <v>200</v>
      </c>
      <c r="O2163" s="0" t="n">
        <f aca="false">O2162+N2163</f>
        <v>187947.156904794</v>
      </c>
      <c r="P2163" s="0" t="n">
        <f aca="false">MIN($B$5,P2162+K2163*$B$6-I2163)</f>
        <v>510.81</v>
      </c>
      <c r="Q2163" s="0" t="n">
        <f aca="false">MAX(0,F2163-H2163-K2163-L2163)</f>
        <v>96.5239241</v>
      </c>
    </row>
    <row r="2164" customFormat="false" ht="15" hidden="false" customHeight="false" outlineLevel="0" collapsed="false">
      <c r="A2164" s="0" t="n">
        <f aca="false">'Profiles 8760'!A2153</f>
        <v>2151</v>
      </c>
      <c r="B2164" s="0" t="n">
        <f aca="false">'Profiles 8760'!B2153</f>
        <v>3</v>
      </c>
      <c r="C2164" s="0" t="n">
        <f aca="false">'Profiles 8760'!E2153</f>
        <v>0</v>
      </c>
      <c r="D2164" s="0" t="n">
        <f aca="false">'Profiles 8760'!F2153</f>
        <v>1</v>
      </c>
      <c r="E2164" s="0" t="n">
        <f aca="false">'Profiles 8760'!G2153</f>
        <v>0.193745</v>
      </c>
      <c r="F2164" s="0" t="n">
        <f aca="false">D2164*Assumptions!$C$11*$B$7+E2164*Assumptions!$C$12*$B$8</f>
        <v>296.7241705</v>
      </c>
      <c r="G2164" s="0" t="n">
        <f aca="false">C2164*Assumptions!$C$15</f>
        <v>0</v>
      </c>
      <c r="H2164" s="0" t="n">
        <f aca="false">MIN(F2164,G2164)</f>
        <v>0</v>
      </c>
      <c r="I2164" s="0" t="n">
        <f aca="false">IF(C2164=1,MIN(G2164-H2164,Assumptions!$C$13,P2163),0)</f>
        <v>0</v>
      </c>
      <c r="J2164" s="0" t="n">
        <f aca="false">H2164+I2164</f>
        <v>0</v>
      </c>
      <c r="K2164" s="0" t="n">
        <f aca="false">MIN(IF(C2164=1,F2164-H2164,F2164),Assumptions!$C$13,MAX(0,($B$5-P2163)/$B$6))</f>
        <v>0</v>
      </c>
      <c r="L2164" s="0" t="n">
        <f aca="false">IF(C2164=1,0,MIN(F2164-K2164,Assumptions!$C$15,MAX(0,$B$10-O2163-M2164)))</f>
        <v>200</v>
      </c>
      <c r="M2164" s="0" t="n">
        <f aca="false">'Profiles 8760'!H2153</f>
        <v>220400</v>
      </c>
      <c r="N2164" s="0" t="n">
        <f aca="false">J2164+L2164</f>
        <v>200</v>
      </c>
      <c r="O2164" s="0" t="n">
        <f aca="false">O2163+N2164</f>
        <v>188147.156904794</v>
      </c>
      <c r="P2164" s="0" t="n">
        <f aca="false">MIN($B$5,P2163+K2164*$B$6-I2164)</f>
        <v>510.81</v>
      </c>
      <c r="Q2164" s="0" t="n">
        <f aca="false">MAX(0,F2164-H2164-K2164-L2164)</f>
        <v>96.7241705</v>
      </c>
    </row>
    <row r="2165" customFormat="false" ht="15" hidden="false" customHeight="false" outlineLevel="0" collapsed="false">
      <c r="A2165" s="0" t="n">
        <f aca="false">'Profiles 8760'!A2154</f>
        <v>2152</v>
      </c>
      <c r="B2165" s="0" t="n">
        <f aca="false">'Profiles 8760'!B2154</f>
        <v>3</v>
      </c>
      <c r="C2165" s="0" t="n">
        <f aca="false">'Profiles 8760'!E2154</f>
        <v>0</v>
      </c>
      <c r="D2165" s="0" t="n">
        <f aca="false">'Profiles 8760'!F2154</f>
        <v>0.935749</v>
      </c>
      <c r="E2165" s="0" t="n">
        <f aca="false">'Profiles 8760'!G2154</f>
        <v>0.153659</v>
      </c>
      <c r="F2165" s="0" t="n">
        <f aca="false">D2165*Assumptions!$C$11*$B$7+E2165*Assumptions!$C$12*$B$8</f>
        <v>276.5289643</v>
      </c>
      <c r="G2165" s="0" t="n">
        <f aca="false">C2165*Assumptions!$C$15</f>
        <v>0</v>
      </c>
      <c r="H2165" s="0" t="n">
        <f aca="false">MIN(F2165,G2165)</f>
        <v>0</v>
      </c>
      <c r="I2165" s="0" t="n">
        <f aca="false">IF(C2165=1,MIN(G2165-H2165,Assumptions!$C$13,P2164),0)</f>
        <v>0</v>
      </c>
      <c r="J2165" s="0" t="n">
        <f aca="false">H2165+I2165</f>
        <v>0</v>
      </c>
      <c r="K2165" s="0" t="n">
        <f aca="false">MIN(IF(C2165=1,F2165-H2165,F2165),Assumptions!$C$13,MAX(0,($B$5-P2164)/$B$6))</f>
        <v>0</v>
      </c>
      <c r="L2165" s="0" t="n">
        <f aca="false">IF(C2165=1,0,MIN(F2165-K2165,Assumptions!$C$15,MAX(0,$B$10-O2164-M2165)))</f>
        <v>200</v>
      </c>
      <c r="M2165" s="0" t="n">
        <f aca="false">'Profiles 8760'!H2154</f>
        <v>220400</v>
      </c>
      <c r="N2165" s="0" t="n">
        <f aca="false">J2165+L2165</f>
        <v>200</v>
      </c>
      <c r="O2165" s="0" t="n">
        <f aca="false">O2164+N2165</f>
        <v>188347.156904794</v>
      </c>
      <c r="P2165" s="0" t="n">
        <f aca="false">MIN($B$5,P2164+K2165*$B$6-I2165)</f>
        <v>510.81</v>
      </c>
      <c r="Q2165" s="0" t="n">
        <f aca="false">MAX(0,F2165-H2165-K2165-L2165)</f>
        <v>76.5289643</v>
      </c>
    </row>
    <row r="2166" customFormat="false" ht="15" hidden="false" customHeight="false" outlineLevel="0" collapsed="false">
      <c r="A2166" s="0" t="n">
        <f aca="false">'Profiles 8760'!A2155</f>
        <v>2153</v>
      </c>
      <c r="B2166" s="0" t="n">
        <f aca="false">'Profiles 8760'!B2155</f>
        <v>3</v>
      </c>
      <c r="C2166" s="0" t="n">
        <f aca="false">'Profiles 8760'!E2155</f>
        <v>0</v>
      </c>
      <c r="D2166" s="0" t="n">
        <f aca="false">'Profiles 8760'!F2155</f>
        <v>0.58609</v>
      </c>
      <c r="E2166" s="0" t="n">
        <f aca="false">'Profiles 8760'!G2155</f>
        <v>0.224937</v>
      </c>
      <c r="F2166" s="0" t="n">
        <f aca="false">D2166*Assumptions!$C$11*$B$7+E2166*Assumptions!$C$12*$B$8</f>
        <v>178.4627153</v>
      </c>
      <c r="G2166" s="0" t="n">
        <f aca="false">C2166*Assumptions!$C$15</f>
        <v>0</v>
      </c>
      <c r="H2166" s="0" t="n">
        <f aca="false">MIN(F2166,G2166)</f>
        <v>0</v>
      </c>
      <c r="I2166" s="0" t="n">
        <f aca="false">IF(C2166=1,MIN(G2166-H2166,Assumptions!$C$13,P2165),0)</f>
        <v>0</v>
      </c>
      <c r="J2166" s="0" t="n">
        <f aca="false">H2166+I2166</f>
        <v>0</v>
      </c>
      <c r="K2166" s="0" t="n">
        <f aca="false">MIN(IF(C2166=1,F2166-H2166,F2166),Assumptions!$C$13,MAX(0,($B$5-P2165)/$B$6))</f>
        <v>0</v>
      </c>
      <c r="L2166" s="0" t="n">
        <f aca="false">IF(C2166=1,0,MIN(F2166-K2166,Assumptions!$C$15,MAX(0,$B$10-O2165-M2166)))</f>
        <v>178.4627153</v>
      </c>
      <c r="M2166" s="0" t="n">
        <f aca="false">'Profiles 8760'!H2155</f>
        <v>220400</v>
      </c>
      <c r="N2166" s="0" t="n">
        <f aca="false">J2166+L2166</f>
        <v>178.4627153</v>
      </c>
      <c r="O2166" s="0" t="n">
        <f aca="false">O2165+N2166</f>
        <v>188525.619620094</v>
      </c>
      <c r="P2166" s="0" t="n">
        <f aca="false">MIN($B$5,P2165+K2166*$B$6-I2166)</f>
        <v>510.81</v>
      </c>
      <c r="Q2166" s="0" t="n">
        <f aca="false">MAX(0,F2166-H2166-K2166-L2166)</f>
        <v>0</v>
      </c>
    </row>
    <row r="2167" customFormat="false" ht="15" hidden="false" customHeight="false" outlineLevel="0" collapsed="false">
      <c r="A2167" s="0" t="n">
        <f aca="false">'Profiles 8760'!A2156</f>
        <v>2154</v>
      </c>
      <c r="B2167" s="0" t="n">
        <f aca="false">'Profiles 8760'!B2156</f>
        <v>3</v>
      </c>
      <c r="C2167" s="0" t="n">
        <f aca="false">'Profiles 8760'!E2156</f>
        <v>0</v>
      </c>
      <c r="D2167" s="0" t="n">
        <f aca="false">'Profiles 8760'!F2156</f>
        <v>0.240935</v>
      </c>
      <c r="E2167" s="0" t="n">
        <f aca="false">'Profiles 8760'!G2156</f>
        <v>0.16136</v>
      </c>
      <c r="F2167" s="0" t="n">
        <f aca="false">D2167*Assumptions!$C$11*$B$7+E2167*Assumptions!$C$12*$B$8</f>
        <v>76.181652</v>
      </c>
      <c r="G2167" s="0" t="n">
        <f aca="false">C2167*Assumptions!$C$15</f>
        <v>0</v>
      </c>
      <c r="H2167" s="0" t="n">
        <f aca="false">MIN(F2167,G2167)</f>
        <v>0</v>
      </c>
      <c r="I2167" s="0" t="n">
        <f aca="false">IF(C2167=1,MIN(G2167-H2167,Assumptions!$C$13,P2166),0)</f>
        <v>0</v>
      </c>
      <c r="J2167" s="0" t="n">
        <f aca="false">H2167+I2167</f>
        <v>0</v>
      </c>
      <c r="K2167" s="0" t="n">
        <f aca="false">MIN(IF(C2167=1,F2167-H2167,F2167),Assumptions!$C$13,MAX(0,($B$5-P2166)/$B$6))</f>
        <v>0</v>
      </c>
      <c r="L2167" s="0" t="n">
        <f aca="false">IF(C2167=1,0,MIN(F2167-K2167,Assumptions!$C$15,MAX(0,$B$10-O2166-M2167)))</f>
        <v>76.181652</v>
      </c>
      <c r="M2167" s="0" t="n">
        <f aca="false">'Profiles 8760'!H2156</f>
        <v>220400</v>
      </c>
      <c r="N2167" s="0" t="n">
        <f aca="false">J2167+L2167</f>
        <v>76.181652</v>
      </c>
      <c r="O2167" s="0" t="n">
        <f aca="false">O2166+N2167</f>
        <v>188601.801272094</v>
      </c>
      <c r="P2167" s="0" t="n">
        <f aca="false">MIN($B$5,P2166+K2167*$B$6-I2167)</f>
        <v>510.81</v>
      </c>
      <c r="Q2167" s="0" t="n">
        <f aca="false">MAX(0,F2167-H2167-K2167-L2167)</f>
        <v>0</v>
      </c>
    </row>
    <row r="2168" customFormat="false" ht="15" hidden="false" customHeight="false" outlineLevel="0" collapsed="false">
      <c r="A2168" s="0" t="n">
        <f aca="false">'Profiles 8760'!A2157</f>
        <v>2155</v>
      </c>
      <c r="B2168" s="0" t="n">
        <f aca="false">'Profiles 8760'!B2157</f>
        <v>3</v>
      </c>
      <c r="C2168" s="0" t="n">
        <f aca="false">'Profiles 8760'!E2157</f>
        <v>0</v>
      </c>
      <c r="D2168" s="0" t="n">
        <f aca="false">'Profiles 8760'!F2157</f>
        <v>0</v>
      </c>
      <c r="E2168" s="0" t="n">
        <f aca="false">'Profiles 8760'!G2157</f>
        <v>0.151067</v>
      </c>
      <c r="F2168" s="0" t="n">
        <f aca="false">D2168*Assumptions!$C$11*$B$7+E2168*Assumptions!$C$12*$B$8</f>
        <v>6.1786403</v>
      </c>
      <c r="G2168" s="0" t="n">
        <f aca="false">C2168*Assumptions!$C$15</f>
        <v>0</v>
      </c>
      <c r="H2168" s="0" t="n">
        <f aca="false">MIN(F2168,G2168)</f>
        <v>0</v>
      </c>
      <c r="I2168" s="0" t="n">
        <f aca="false">IF(C2168=1,MIN(G2168-H2168,Assumptions!$C$13,P2167),0)</f>
        <v>0</v>
      </c>
      <c r="J2168" s="0" t="n">
        <f aca="false">H2168+I2168</f>
        <v>0</v>
      </c>
      <c r="K2168" s="0" t="n">
        <f aca="false">MIN(IF(C2168=1,F2168-H2168,F2168),Assumptions!$C$13,MAX(0,($B$5-P2167)/$B$6))</f>
        <v>0</v>
      </c>
      <c r="L2168" s="0" t="n">
        <f aca="false">IF(C2168=1,0,MIN(F2168-K2168,Assumptions!$C$15,MAX(0,$B$10-O2167-M2168)))</f>
        <v>6.1786403</v>
      </c>
      <c r="M2168" s="0" t="n">
        <f aca="false">'Profiles 8760'!H2157</f>
        <v>220400</v>
      </c>
      <c r="N2168" s="0" t="n">
        <f aca="false">J2168+L2168</f>
        <v>6.1786403</v>
      </c>
      <c r="O2168" s="0" t="n">
        <f aca="false">O2167+N2168</f>
        <v>188607.979912394</v>
      </c>
      <c r="P2168" s="0" t="n">
        <f aca="false">MIN($B$5,P2167+K2168*$B$6-I2168)</f>
        <v>510.81</v>
      </c>
      <c r="Q2168" s="0" t="n">
        <f aca="false">MAX(0,F2168-H2168-K2168-L2168)</f>
        <v>0</v>
      </c>
    </row>
    <row r="2169" customFormat="false" ht="15" hidden="false" customHeight="false" outlineLevel="0" collapsed="false">
      <c r="A2169" s="0" t="n">
        <f aca="false">'Profiles 8760'!A2158</f>
        <v>2156</v>
      </c>
      <c r="B2169" s="0" t="n">
        <f aca="false">'Profiles 8760'!B2158</f>
        <v>3</v>
      </c>
      <c r="C2169" s="0" t="n">
        <f aca="false">'Profiles 8760'!E2158</f>
        <v>1</v>
      </c>
      <c r="D2169" s="0" t="n">
        <f aca="false">'Profiles 8760'!F2158</f>
        <v>0</v>
      </c>
      <c r="E2169" s="0" t="n">
        <f aca="false">'Profiles 8760'!G2158</f>
        <v>0.14771</v>
      </c>
      <c r="F2169" s="0" t="n">
        <f aca="false">D2169*Assumptions!$C$11*$B$7+E2169*Assumptions!$C$12*$B$8</f>
        <v>6.041339</v>
      </c>
      <c r="G2169" s="0" t="n">
        <f aca="false">C2169*Assumptions!$C$15</f>
        <v>200</v>
      </c>
      <c r="H2169" s="0" t="n">
        <f aca="false">MIN(F2169,G2169)</f>
        <v>6.041339</v>
      </c>
      <c r="I2169" s="0" t="n">
        <f aca="false">IF(C2169=1,MIN(G2169-H2169,Assumptions!$C$13,P2168),0)</f>
        <v>180</v>
      </c>
      <c r="J2169" s="0" t="n">
        <f aca="false">H2169+I2169</f>
        <v>186.041339</v>
      </c>
      <c r="K2169" s="0" t="n">
        <f aca="false">MIN(IF(C2169=1,F2169-H2169,F2169),Assumptions!$C$13,MAX(0,($B$5-P2168)/$B$6))</f>
        <v>0</v>
      </c>
      <c r="L2169" s="0" t="n">
        <f aca="false">IF(C2169=1,0,MIN(F2169-K2169,Assumptions!$C$15,MAX(0,$B$10-O2168-M2169)))</f>
        <v>0</v>
      </c>
      <c r="M2169" s="0" t="n">
        <f aca="false">'Profiles 8760'!H2158</f>
        <v>220200</v>
      </c>
      <c r="N2169" s="0" t="n">
        <f aca="false">J2169+L2169</f>
        <v>186.041339</v>
      </c>
      <c r="O2169" s="0" t="n">
        <f aca="false">O2168+N2169</f>
        <v>188794.021251394</v>
      </c>
      <c r="P2169" s="0" t="n">
        <f aca="false">MIN($B$5,P2168+K2169*$B$6-I2169)</f>
        <v>330.81</v>
      </c>
      <c r="Q2169" s="0" t="n">
        <f aca="false">MAX(0,F2169-H2169-K2169-L2169)</f>
        <v>0</v>
      </c>
    </row>
    <row r="2170" customFormat="false" ht="15" hidden="false" customHeight="false" outlineLevel="0" collapsed="false">
      <c r="A2170" s="0" t="n">
        <f aca="false">'Profiles 8760'!A2159</f>
        <v>2157</v>
      </c>
      <c r="B2170" s="0" t="n">
        <f aca="false">'Profiles 8760'!B2159</f>
        <v>3</v>
      </c>
      <c r="C2170" s="0" t="n">
        <f aca="false">'Profiles 8760'!E2159</f>
        <v>1</v>
      </c>
      <c r="D2170" s="0" t="n">
        <f aca="false">'Profiles 8760'!F2159</f>
        <v>0</v>
      </c>
      <c r="E2170" s="0" t="n">
        <f aca="false">'Profiles 8760'!G2159</f>
        <v>0.245118</v>
      </c>
      <c r="F2170" s="0" t="n">
        <f aca="false">D2170*Assumptions!$C$11*$B$7+E2170*Assumptions!$C$12*$B$8</f>
        <v>10.0253262</v>
      </c>
      <c r="G2170" s="0" t="n">
        <f aca="false">C2170*Assumptions!$C$15</f>
        <v>200</v>
      </c>
      <c r="H2170" s="0" t="n">
        <f aca="false">MIN(F2170,G2170)</f>
        <v>10.0253262</v>
      </c>
      <c r="I2170" s="0" t="n">
        <f aca="false">IF(C2170=1,MIN(G2170-H2170,Assumptions!$C$13,P2169),0)</f>
        <v>180</v>
      </c>
      <c r="J2170" s="0" t="n">
        <f aca="false">H2170+I2170</f>
        <v>190.0253262</v>
      </c>
      <c r="K2170" s="0" t="n">
        <f aca="false">MIN(IF(C2170=1,F2170-H2170,F2170),Assumptions!$C$13,MAX(0,($B$5-P2169)/$B$6))</f>
        <v>0</v>
      </c>
      <c r="L2170" s="0" t="n">
        <f aca="false">IF(C2170=1,0,MIN(F2170-K2170,Assumptions!$C$15,MAX(0,$B$10-O2169-M2170)))</f>
        <v>0</v>
      </c>
      <c r="M2170" s="0" t="n">
        <f aca="false">'Profiles 8760'!H2159</f>
        <v>220000</v>
      </c>
      <c r="N2170" s="0" t="n">
        <f aca="false">J2170+L2170</f>
        <v>190.0253262</v>
      </c>
      <c r="O2170" s="0" t="n">
        <f aca="false">O2169+N2170</f>
        <v>188984.046577594</v>
      </c>
      <c r="P2170" s="0" t="n">
        <f aca="false">MIN($B$5,P2169+K2170*$B$6-I2170)</f>
        <v>150.81</v>
      </c>
      <c r="Q2170" s="0" t="n">
        <f aca="false">MAX(0,F2170-H2170-K2170-L2170)</f>
        <v>0</v>
      </c>
    </row>
    <row r="2171" customFormat="false" ht="15" hidden="false" customHeight="false" outlineLevel="0" collapsed="false">
      <c r="A2171" s="0" t="n">
        <f aca="false">'Profiles 8760'!A2160</f>
        <v>2158</v>
      </c>
      <c r="B2171" s="0" t="n">
        <f aca="false">'Profiles 8760'!B2160</f>
        <v>3</v>
      </c>
      <c r="C2171" s="0" t="n">
        <f aca="false">'Profiles 8760'!E2160</f>
        <v>0</v>
      </c>
      <c r="D2171" s="0" t="n">
        <f aca="false">'Profiles 8760'!F2160</f>
        <v>0</v>
      </c>
      <c r="E2171" s="0" t="n">
        <f aca="false">'Profiles 8760'!G2160</f>
        <v>0.280165</v>
      </c>
      <c r="F2171" s="0" t="n">
        <f aca="false">D2171*Assumptions!$C$11*$B$7+E2171*Assumptions!$C$12*$B$8</f>
        <v>11.4587485</v>
      </c>
      <c r="G2171" s="0" t="n">
        <f aca="false">C2171*Assumptions!$C$15</f>
        <v>0</v>
      </c>
      <c r="H2171" s="0" t="n">
        <f aca="false">MIN(F2171,G2171)</f>
        <v>0</v>
      </c>
      <c r="I2171" s="0" t="n">
        <f aca="false">IF(C2171=1,MIN(G2171-H2171,Assumptions!$C$13,P2170),0)</f>
        <v>0</v>
      </c>
      <c r="J2171" s="0" t="n">
        <f aca="false">H2171+I2171</f>
        <v>0</v>
      </c>
      <c r="K2171" s="0" t="n">
        <f aca="false">MIN(IF(C2171=1,F2171-H2171,F2171),Assumptions!$C$13,MAX(0,($B$5-P2170)/$B$6))</f>
        <v>11.4587485</v>
      </c>
      <c r="L2171" s="0" t="n">
        <f aca="false">IF(C2171=1,0,MIN(F2171-K2171,Assumptions!$C$15,MAX(0,$B$10-O2170-M2171)))</f>
        <v>0</v>
      </c>
      <c r="M2171" s="0" t="n">
        <f aca="false">'Profiles 8760'!H2160</f>
        <v>220000</v>
      </c>
      <c r="N2171" s="0" t="n">
        <f aca="false">J2171+L2171</f>
        <v>0</v>
      </c>
      <c r="O2171" s="0" t="n">
        <f aca="false">O2170+N2171</f>
        <v>188984.046577594</v>
      </c>
      <c r="P2171" s="0" t="n">
        <f aca="false">MIN($B$5,P2170+K2171*$B$6-I2171)</f>
        <v>160.7424431998</v>
      </c>
      <c r="Q2171" s="0" t="n">
        <f aca="false">MAX(0,F2171-H2171-K2171-L2171)</f>
        <v>0</v>
      </c>
    </row>
    <row r="2172" customFormat="false" ht="15" hidden="false" customHeight="false" outlineLevel="0" collapsed="false">
      <c r="A2172" s="0" t="n">
        <f aca="false">'Profiles 8760'!A2161</f>
        <v>2159</v>
      </c>
      <c r="B2172" s="0" t="n">
        <f aca="false">'Profiles 8760'!B2161</f>
        <v>3</v>
      </c>
      <c r="C2172" s="0" t="n">
        <f aca="false">'Profiles 8760'!E2161</f>
        <v>0</v>
      </c>
      <c r="D2172" s="0" t="n">
        <f aca="false">'Profiles 8760'!F2161</f>
        <v>0</v>
      </c>
      <c r="E2172" s="0" t="n">
        <f aca="false">'Profiles 8760'!G2161</f>
        <v>0.232074</v>
      </c>
      <c r="F2172" s="0" t="n">
        <f aca="false">D2172*Assumptions!$C$11*$B$7+E2172*Assumptions!$C$12*$B$8</f>
        <v>9.4918266</v>
      </c>
      <c r="G2172" s="0" t="n">
        <f aca="false">C2172*Assumptions!$C$15</f>
        <v>0</v>
      </c>
      <c r="H2172" s="0" t="n">
        <f aca="false">MIN(F2172,G2172)</f>
        <v>0</v>
      </c>
      <c r="I2172" s="0" t="n">
        <f aca="false">IF(C2172=1,MIN(G2172-H2172,Assumptions!$C$13,P2171),0)</f>
        <v>0</v>
      </c>
      <c r="J2172" s="0" t="n">
        <f aca="false">H2172+I2172</f>
        <v>0</v>
      </c>
      <c r="K2172" s="0" t="n">
        <f aca="false">MIN(IF(C2172=1,F2172-H2172,F2172),Assumptions!$C$13,MAX(0,($B$5-P2171)/$B$6))</f>
        <v>9.4918266</v>
      </c>
      <c r="L2172" s="0" t="n">
        <f aca="false">IF(C2172=1,0,MIN(F2172-K2172,Assumptions!$C$15,MAX(0,$B$10-O2171-M2172)))</f>
        <v>0</v>
      </c>
      <c r="M2172" s="0" t="n">
        <f aca="false">'Profiles 8760'!H2161</f>
        <v>220000</v>
      </c>
      <c r="N2172" s="0" t="n">
        <f aca="false">J2172+L2172</f>
        <v>0</v>
      </c>
      <c r="O2172" s="0" t="n">
        <f aca="false">O2171+N2172</f>
        <v>188984.046577594</v>
      </c>
      <c r="P2172" s="0" t="n">
        <f aca="false">MIN($B$5,P2171+K2172*$B$6-I2172)</f>
        <v>168.96995849668</v>
      </c>
      <c r="Q2172" s="0" t="n">
        <f aca="false">MAX(0,F2172-H2172-K2172-L2172)</f>
        <v>0</v>
      </c>
    </row>
    <row r="2173" customFormat="false" ht="15" hidden="false" customHeight="false" outlineLevel="0" collapsed="false">
      <c r="A2173" s="0" t="n">
        <f aca="false">'Profiles 8760'!A2162</f>
        <v>2160</v>
      </c>
      <c r="B2173" s="0" t="n">
        <f aca="false">'Profiles 8760'!B2162</f>
        <v>3</v>
      </c>
      <c r="C2173" s="0" t="n">
        <f aca="false">'Profiles 8760'!E2162</f>
        <v>0</v>
      </c>
      <c r="D2173" s="0" t="n">
        <f aca="false">'Profiles 8760'!F2162</f>
        <v>0</v>
      </c>
      <c r="E2173" s="0" t="n">
        <f aca="false">'Profiles 8760'!G2162</f>
        <v>0.20991</v>
      </c>
      <c r="F2173" s="0" t="n">
        <f aca="false">D2173*Assumptions!$C$11*$B$7+E2173*Assumptions!$C$12*$B$8</f>
        <v>8.585319</v>
      </c>
      <c r="G2173" s="0" t="n">
        <f aca="false">C2173*Assumptions!$C$15</f>
        <v>0</v>
      </c>
      <c r="H2173" s="0" t="n">
        <f aca="false">MIN(F2173,G2173)</f>
        <v>0</v>
      </c>
      <c r="I2173" s="0" t="n">
        <f aca="false">IF(C2173=1,MIN(G2173-H2173,Assumptions!$C$13,P2172),0)</f>
        <v>0</v>
      </c>
      <c r="J2173" s="0" t="n">
        <f aca="false">H2173+I2173</f>
        <v>0</v>
      </c>
      <c r="K2173" s="0" t="n">
        <f aca="false">MIN(IF(C2173=1,F2173-H2173,F2173),Assumptions!$C$13,MAX(0,($B$5-P2172)/$B$6))</f>
        <v>8.585319</v>
      </c>
      <c r="L2173" s="0" t="n">
        <f aca="false">IF(C2173=1,0,MIN(F2173-K2173,Assumptions!$C$15,MAX(0,$B$10-O2172-M2173)))</f>
        <v>0</v>
      </c>
      <c r="M2173" s="0" t="n">
        <f aca="false">'Profiles 8760'!H2162</f>
        <v>220000</v>
      </c>
      <c r="N2173" s="0" t="n">
        <f aca="false">J2173+L2173</f>
        <v>0</v>
      </c>
      <c r="O2173" s="0" t="n">
        <f aca="false">O2172+N2173</f>
        <v>188984.046577594</v>
      </c>
      <c r="P2173" s="0" t="n">
        <f aca="false">MIN($B$5,P2172+K2173*$B$6-I2173)</f>
        <v>176.41171300588</v>
      </c>
      <c r="Q2173" s="0" t="n">
        <f aca="false">MAX(0,F2173-H2173-K2173-L2173)</f>
        <v>0</v>
      </c>
    </row>
    <row r="2174" customFormat="false" ht="15" hidden="false" customHeight="false" outlineLevel="0" collapsed="false">
      <c r="A2174" s="0" t="n">
        <f aca="false">'Profiles 8760'!A2163</f>
        <v>2161</v>
      </c>
      <c r="B2174" s="0" t="n">
        <f aca="false">'Profiles 8760'!B2163</f>
        <v>4</v>
      </c>
      <c r="C2174" s="0" t="n">
        <f aca="false">'Profiles 8760'!E2163</f>
        <v>0</v>
      </c>
      <c r="D2174" s="0" t="n">
        <f aca="false">'Profiles 8760'!F2163</f>
        <v>0</v>
      </c>
      <c r="E2174" s="0" t="n">
        <f aca="false">'Profiles 8760'!G2163</f>
        <v>0.239912</v>
      </c>
      <c r="F2174" s="0" t="n">
        <f aca="false">D2174*Assumptions!$C$11*$B$7+E2174*Assumptions!$C$12*$B$8</f>
        <v>9.8124008</v>
      </c>
      <c r="G2174" s="0" t="n">
        <f aca="false">C2174*Assumptions!$C$15</f>
        <v>0</v>
      </c>
      <c r="H2174" s="0" t="n">
        <f aca="false">MIN(F2174,G2174)</f>
        <v>0</v>
      </c>
      <c r="I2174" s="0" t="n">
        <f aca="false">IF(C2174=1,MIN(G2174-H2174,Assumptions!$C$13,P2173),0)</f>
        <v>0</v>
      </c>
      <c r="J2174" s="0" t="n">
        <f aca="false">H2174+I2174</f>
        <v>0</v>
      </c>
      <c r="K2174" s="0" t="n">
        <f aca="false">MIN(IF(C2174=1,F2174-H2174,F2174),Assumptions!$C$13,MAX(0,($B$5-P2173)/$B$6))</f>
        <v>9.8124008</v>
      </c>
      <c r="L2174" s="0" t="n">
        <f aca="false">IF(C2174=1,0,MIN(F2174-K2174,Assumptions!$C$15,MAX(0,$B$10-O2173-M2174)))</f>
        <v>0</v>
      </c>
      <c r="M2174" s="0" t="n">
        <f aca="false">'Profiles 8760'!H2163</f>
        <v>220000</v>
      </c>
      <c r="N2174" s="0" t="n">
        <f aca="false">J2174+L2174</f>
        <v>0</v>
      </c>
      <c r="O2174" s="0" t="n">
        <f aca="false">O2173+N2174</f>
        <v>188984.046577594</v>
      </c>
      <c r="P2174" s="0" t="n">
        <f aca="false">MIN($B$5,P2173+K2174*$B$6-I2174)</f>
        <v>184.91710201932</v>
      </c>
      <c r="Q2174" s="0" t="n">
        <f aca="false">MAX(0,F2174-H2174-K2174-L2174)</f>
        <v>0</v>
      </c>
    </row>
    <row r="2175" customFormat="false" ht="15" hidden="false" customHeight="false" outlineLevel="0" collapsed="false">
      <c r="A2175" s="0" t="n">
        <f aca="false">'Profiles 8760'!A2164</f>
        <v>2162</v>
      </c>
      <c r="B2175" s="0" t="n">
        <f aca="false">'Profiles 8760'!B2164</f>
        <v>4</v>
      </c>
      <c r="C2175" s="0" t="n">
        <f aca="false">'Profiles 8760'!E2164</f>
        <v>0</v>
      </c>
      <c r="D2175" s="0" t="n">
        <f aca="false">'Profiles 8760'!F2164</f>
        <v>0</v>
      </c>
      <c r="E2175" s="0" t="n">
        <f aca="false">'Profiles 8760'!G2164</f>
        <v>0.208882</v>
      </c>
      <c r="F2175" s="0" t="n">
        <f aca="false">D2175*Assumptions!$C$11*$B$7+E2175*Assumptions!$C$12*$B$8</f>
        <v>8.5432738</v>
      </c>
      <c r="G2175" s="0" t="n">
        <f aca="false">C2175*Assumptions!$C$15</f>
        <v>0</v>
      </c>
      <c r="H2175" s="0" t="n">
        <f aca="false">MIN(F2175,G2175)</f>
        <v>0</v>
      </c>
      <c r="I2175" s="0" t="n">
        <f aca="false">IF(C2175=1,MIN(G2175-H2175,Assumptions!$C$13,P2174),0)</f>
        <v>0</v>
      </c>
      <c r="J2175" s="0" t="n">
        <f aca="false">H2175+I2175</f>
        <v>0</v>
      </c>
      <c r="K2175" s="0" t="n">
        <f aca="false">MIN(IF(C2175=1,F2175-H2175,F2175),Assumptions!$C$13,MAX(0,($B$5-P2174)/$B$6))</f>
        <v>8.5432738</v>
      </c>
      <c r="L2175" s="0" t="n">
        <f aca="false">IF(C2175=1,0,MIN(F2175-K2175,Assumptions!$C$15,MAX(0,$B$10-O2174-M2175)))</f>
        <v>0</v>
      </c>
      <c r="M2175" s="0" t="n">
        <f aca="false">'Profiles 8760'!H2164</f>
        <v>220000</v>
      </c>
      <c r="N2175" s="0" t="n">
        <f aca="false">J2175+L2175</f>
        <v>0</v>
      </c>
      <c r="O2175" s="0" t="n">
        <f aca="false">O2174+N2175</f>
        <v>188984.046577594</v>
      </c>
      <c r="P2175" s="0" t="n">
        <f aca="false">MIN($B$5,P2174+K2175*$B$6-I2175)</f>
        <v>192.32241174916</v>
      </c>
      <c r="Q2175" s="0" t="n">
        <f aca="false">MAX(0,F2175-H2175-K2175-L2175)</f>
        <v>0</v>
      </c>
    </row>
    <row r="2176" customFormat="false" ht="15" hidden="false" customHeight="false" outlineLevel="0" collapsed="false">
      <c r="A2176" s="0" t="n">
        <f aca="false">'Profiles 8760'!A2165</f>
        <v>2163</v>
      </c>
      <c r="B2176" s="0" t="n">
        <f aca="false">'Profiles 8760'!B2165</f>
        <v>4</v>
      </c>
      <c r="C2176" s="0" t="n">
        <f aca="false">'Profiles 8760'!E2165</f>
        <v>0</v>
      </c>
      <c r="D2176" s="0" t="n">
        <f aca="false">'Profiles 8760'!F2165</f>
        <v>0</v>
      </c>
      <c r="E2176" s="0" t="n">
        <f aca="false">'Profiles 8760'!G2165</f>
        <v>0.271337</v>
      </c>
      <c r="F2176" s="0" t="n">
        <f aca="false">D2176*Assumptions!$C$11*$B$7+E2176*Assumptions!$C$12*$B$8</f>
        <v>11.0976833</v>
      </c>
      <c r="G2176" s="0" t="n">
        <f aca="false">C2176*Assumptions!$C$15</f>
        <v>0</v>
      </c>
      <c r="H2176" s="0" t="n">
        <f aca="false">MIN(F2176,G2176)</f>
        <v>0</v>
      </c>
      <c r="I2176" s="0" t="n">
        <f aca="false">IF(C2176=1,MIN(G2176-H2176,Assumptions!$C$13,P2175),0)</f>
        <v>0</v>
      </c>
      <c r="J2176" s="0" t="n">
        <f aca="false">H2176+I2176</f>
        <v>0</v>
      </c>
      <c r="K2176" s="0" t="n">
        <f aca="false">MIN(IF(C2176=1,F2176-H2176,F2176),Assumptions!$C$13,MAX(0,($B$5-P2175)/$B$6))</f>
        <v>11.0976833</v>
      </c>
      <c r="L2176" s="0" t="n">
        <f aca="false">IF(C2176=1,0,MIN(F2176-K2176,Assumptions!$C$15,MAX(0,$B$10-O2175-M2176)))</f>
        <v>0</v>
      </c>
      <c r="M2176" s="0" t="n">
        <f aca="false">'Profiles 8760'!H2165</f>
        <v>220000</v>
      </c>
      <c r="N2176" s="0" t="n">
        <f aca="false">J2176+L2176</f>
        <v>0</v>
      </c>
      <c r="O2176" s="0" t="n">
        <f aca="false">O2175+N2176</f>
        <v>188984.046577594</v>
      </c>
      <c r="P2176" s="0" t="n">
        <f aca="false">MIN($B$5,P2175+K2176*$B$6-I2176)</f>
        <v>201.9418836336</v>
      </c>
      <c r="Q2176" s="0" t="n">
        <f aca="false">MAX(0,F2176-H2176-K2176-L2176)</f>
        <v>0</v>
      </c>
    </row>
    <row r="2177" customFormat="false" ht="15" hidden="false" customHeight="false" outlineLevel="0" collapsed="false">
      <c r="A2177" s="0" t="n">
        <f aca="false">'Profiles 8760'!A2166</f>
        <v>2164</v>
      </c>
      <c r="B2177" s="0" t="n">
        <f aca="false">'Profiles 8760'!B2166</f>
        <v>4</v>
      </c>
      <c r="C2177" s="0" t="n">
        <f aca="false">'Profiles 8760'!E2166</f>
        <v>0</v>
      </c>
      <c r="D2177" s="0" t="n">
        <f aca="false">'Profiles 8760'!F2166</f>
        <v>0</v>
      </c>
      <c r="E2177" s="0" t="n">
        <f aca="false">'Profiles 8760'!G2166</f>
        <v>0.309412</v>
      </c>
      <c r="F2177" s="0" t="n">
        <f aca="false">D2177*Assumptions!$C$11*$B$7+E2177*Assumptions!$C$12*$B$8</f>
        <v>12.6549508</v>
      </c>
      <c r="G2177" s="0" t="n">
        <f aca="false">C2177*Assumptions!$C$15</f>
        <v>0</v>
      </c>
      <c r="H2177" s="0" t="n">
        <f aca="false">MIN(F2177,G2177)</f>
        <v>0</v>
      </c>
      <c r="I2177" s="0" t="n">
        <f aca="false">IF(C2177=1,MIN(G2177-H2177,Assumptions!$C$13,P2176),0)</f>
        <v>0</v>
      </c>
      <c r="J2177" s="0" t="n">
        <f aca="false">H2177+I2177</f>
        <v>0</v>
      </c>
      <c r="K2177" s="0" t="n">
        <f aca="false">MIN(IF(C2177=1,F2177-H2177,F2177),Assumptions!$C$13,MAX(0,($B$5-P2176)/$B$6))</f>
        <v>12.6549508</v>
      </c>
      <c r="L2177" s="0" t="n">
        <f aca="false">IF(C2177=1,0,MIN(F2177-K2177,Assumptions!$C$15,MAX(0,$B$10-O2176-M2177)))</f>
        <v>0</v>
      </c>
      <c r="M2177" s="0" t="n">
        <f aca="false">'Profiles 8760'!H2166</f>
        <v>220000</v>
      </c>
      <c r="N2177" s="0" t="n">
        <f aca="false">J2177+L2177</f>
        <v>0</v>
      </c>
      <c r="O2177" s="0" t="n">
        <f aca="false">O2176+N2177</f>
        <v>188984.046577594</v>
      </c>
      <c r="P2177" s="0" t="n">
        <f aca="false">MIN($B$5,P2176+K2177*$B$6-I2177)</f>
        <v>212.91119498704</v>
      </c>
      <c r="Q2177" s="0" t="n">
        <f aca="false">MAX(0,F2177-H2177-K2177-L2177)</f>
        <v>0</v>
      </c>
    </row>
    <row r="2178" customFormat="false" ht="15" hidden="false" customHeight="false" outlineLevel="0" collapsed="false">
      <c r="A2178" s="0" t="n">
        <f aca="false">'Profiles 8760'!A2167</f>
        <v>2165</v>
      </c>
      <c r="B2178" s="0" t="n">
        <f aca="false">'Profiles 8760'!B2167</f>
        <v>4</v>
      </c>
      <c r="C2178" s="0" t="n">
        <f aca="false">'Profiles 8760'!E2167</f>
        <v>0</v>
      </c>
      <c r="D2178" s="0" t="n">
        <f aca="false">'Profiles 8760'!F2167</f>
        <v>0</v>
      </c>
      <c r="E2178" s="0" t="n">
        <f aca="false">'Profiles 8760'!G2167</f>
        <v>0.31949</v>
      </c>
      <c r="F2178" s="0" t="n">
        <f aca="false">D2178*Assumptions!$C$11*$B$7+E2178*Assumptions!$C$12*$B$8</f>
        <v>13.067141</v>
      </c>
      <c r="G2178" s="0" t="n">
        <f aca="false">C2178*Assumptions!$C$15</f>
        <v>0</v>
      </c>
      <c r="H2178" s="0" t="n">
        <f aca="false">MIN(F2178,G2178)</f>
        <v>0</v>
      </c>
      <c r="I2178" s="0" t="n">
        <f aca="false">IF(C2178=1,MIN(G2178-H2178,Assumptions!$C$13,P2177),0)</f>
        <v>0</v>
      </c>
      <c r="J2178" s="0" t="n">
        <f aca="false">H2178+I2178</f>
        <v>0</v>
      </c>
      <c r="K2178" s="0" t="n">
        <f aca="false">MIN(IF(C2178=1,F2178-H2178,F2178),Assumptions!$C$13,MAX(0,($B$5-P2177)/$B$6))</f>
        <v>13.067141</v>
      </c>
      <c r="L2178" s="0" t="n">
        <f aca="false">IF(C2178=1,0,MIN(F2178-K2178,Assumptions!$C$15,MAX(0,$B$10-O2177-M2178)))</f>
        <v>0</v>
      </c>
      <c r="M2178" s="0" t="n">
        <f aca="false">'Profiles 8760'!H2167</f>
        <v>220000</v>
      </c>
      <c r="N2178" s="0" t="n">
        <f aca="false">J2178+L2178</f>
        <v>0</v>
      </c>
      <c r="O2178" s="0" t="n">
        <f aca="false">O2177+N2178</f>
        <v>188984.046577594</v>
      </c>
      <c r="P2178" s="0" t="n">
        <f aca="false">MIN($B$5,P2177+K2178*$B$6-I2178)</f>
        <v>224.23779280584</v>
      </c>
      <c r="Q2178" s="0" t="n">
        <f aca="false">MAX(0,F2178-H2178-K2178-L2178)</f>
        <v>0</v>
      </c>
    </row>
    <row r="2179" customFormat="false" ht="15" hidden="false" customHeight="false" outlineLevel="0" collapsed="false">
      <c r="A2179" s="0" t="n">
        <f aca="false">'Profiles 8760'!A2168</f>
        <v>2166</v>
      </c>
      <c r="B2179" s="0" t="n">
        <f aca="false">'Profiles 8760'!B2168</f>
        <v>4</v>
      </c>
      <c r="C2179" s="0" t="n">
        <f aca="false">'Profiles 8760'!E2168</f>
        <v>0</v>
      </c>
      <c r="D2179" s="0" t="n">
        <f aca="false">'Profiles 8760'!F2168</f>
        <v>0</v>
      </c>
      <c r="E2179" s="0" t="n">
        <f aca="false">'Profiles 8760'!G2168</f>
        <v>0.433742</v>
      </c>
      <c r="F2179" s="0" t="n">
        <f aca="false">D2179*Assumptions!$C$11*$B$7+E2179*Assumptions!$C$12*$B$8</f>
        <v>17.7400478</v>
      </c>
      <c r="G2179" s="0" t="n">
        <f aca="false">C2179*Assumptions!$C$15</f>
        <v>0</v>
      </c>
      <c r="H2179" s="0" t="n">
        <f aca="false">MIN(F2179,G2179)</f>
        <v>0</v>
      </c>
      <c r="I2179" s="0" t="n">
        <f aca="false">IF(C2179=1,MIN(G2179-H2179,Assumptions!$C$13,P2178),0)</f>
        <v>0</v>
      </c>
      <c r="J2179" s="0" t="n">
        <f aca="false">H2179+I2179</f>
        <v>0</v>
      </c>
      <c r="K2179" s="0" t="n">
        <f aca="false">MIN(IF(C2179=1,F2179-H2179,F2179),Assumptions!$C$13,MAX(0,($B$5-P2178)/$B$6))</f>
        <v>17.7400478</v>
      </c>
      <c r="L2179" s="0" t="n">
        <f aca="false">IF(C2179=1,0,MIN(F2179-K2179,Assumptions!$C$15,MAX(0,$B$10-O2178-M2179)))</f>
        <v>0</v>
      </c>
      <c r="M2179" s="0" t="n">
        <f aca="false">'Profiles 8760'!H2168</f>
        <v>220000</v>
      </c>
      <c r="N2179" s="0" t="n">
        <f aca="false">J2179+L2179</f>
        <v>0</v>
      </c>
      <c r="O2179" s="0" t="n">
        <f aca="false">O2178+N2179</f>
        <v>188984.046577594</v>
      </c>
      <c r="P2179" s="0" t="n">
        <f aca="false">MIN($B$5,P2178+K2179*$B$6-I2179)</f>
        <v>239.61486623888</v>
      </c>
      <c r="Q2179" s="0" t="n">
        <f aca="false">MAX(0,F2179-H2179-K2179-L2179)</f>
        <v>0</v>
      </c>
    </row>
    <row r="2180" customFormat="false" ht="15" hidden="false" customHeight="false" outlineLevel="0" collapsed="false">
      <c r="A2180" s="0" t="n">
        <f aca="false">'Profiles 8760'!A2169</f>
        <v>2167</v>
      </c>
      <c r="B2180" s="0" t="n">
        <f aca="false">'Profiles 8760'!B2169</f>
        <v>4</v>
      </c>
      <c r="C2180" s="0" t="n">
        <f aca="false">'Profiles 8760'!E2169</f>
        <v>0</v>
      </c>
      <c r="D2180" s="0" t="n">
        <f aca="false">'Profiles 8760'!F2169</f>
        <v>0.059783</v>
      </c>
      <c r="E2180" s="0" t="n">
        <f aca="false">'Profiles 8760'!G2169</f>
        <v>0.464742</v>
      </c>
      <c r="F2180" s="0" t="n">
        <f aca="false">D2180*Assumptions!$C$11*$B$7+E2180*Assumptions!$C$12*$B$8</f>
        <v>36.2732782</v>
      </c>
      <c r="G2180" s="0" t="n">
        <f aca="false">C2180*Assumptions!$C$15</f>
        <v>0</v>
      </c>
      <c r="H2180" s="0" t="n">
        <f aca="false">MIN(F2180,G2180)</f>
        <v>0</v>
      </c>
      <c r="I2180" s="0" t="n">
        <f aca="false">IF(C2180=1,MIN(G2180-H2180,Assumptions!$C$13,P2179),0)</f>
        <v>0</v>
      </c>
      <c r="J2180" s="0" t="n">
        <f aca="false">H2180+I2180</f>
        <v>0</v>
      </c>
      <c r="K2180" s="0" t="n">
        <f aca="false">MIN(IF(C2180=1,F2180-H2180,F2180),Assumptions!$C$13,MAX(0,($B$5-P2179)/$B$6))</f>
        <v>36.2732782</v>
      </c>
      <c r="L2180" s="0" t="n">
        <f aca="false">IF(C2180=1,0,MIN(F2180-K2180,Assumptions!$C$15,MAX(0,$B$10-O2179-M2180)))</f>
        <v>0</v>
      </c>
      <c r="M2180" s="0" t="n">
        <f aca="false">'Profiles 8760'!H2169</f>
        <v>220000</v>
      </c>
      <c r="N2180" s="0" t="n">
        <f aca="false">J2180+L2180</f>
        <v>0</v>
      </c>
      <c r="O2180" s="0" t="n">
        <f aca="false">O2179+N2180</f>
        <v>188984.046577594</v>
      </c>
      <c r="P2180" s="0" t="n">
        <f aca="false">MIN($B$5,P2179+K2180*$B$6-I2180)</f>
        <v>271.05654378264</v>
      </c>
      <c r="Q2180" s="0" t="n">
        <f aca="false">MAX(0,F2180-H2180-K2180-L2180)</f>
        <v>0</v>
      </c>
    </row>
    <row r="2181" customFormat="false" ht="15" hidden="false" customHeight="false" outlineLevel="0" collapsed="false">
      <c r="A2181" s="0" t="n">
        <f aca="false">'Profiles 8760'!A2170</f>
        <v>2168</v>
      </c>
      <c r="B2181" s="0" t="n">
        <f aca="false">'Profiles 8760'!B2170</f>
        <v>4</v>
      </c>
      <c r="C2181" s="0" t="n">
        <f aca="false">'Profiles 8760'!E2170</f>
        <v>1</v>
      </c>
      <c r="D2181" s="0" t="n">
        <f aca="false">'Profiles 8760'!F2170</f>
        <v>0.361266</v>
      </c>
      <c r="E2181" s="0" t="n">
        <f aca="false">'Profiles 8760'!G2170</f>
        <v>0.423</v>
      </c>
      <c r="F2181" s="0" t="n">
        <f aca="false">D2181*Assumptions!$C$11*$B$7+E2181*Assumptions!$C$12*$B$8</f>
        <v>121.6343208</v>
      </c>
      <c r="G2181" s="0" t="n">
        <f aca="false">C2181*Assumptions!$C$15</f>
        <v>200</v>
      </c>
      <c r="H2181" s="0" t="n">
        <f aca="false">MIN(F2181,G2181)</f>
        <v>121.6343208</v>
      </c>
      <c r="I2181" s="0" t="n">
        <f aca="false">IF(C2181=1,MIN(G2181-H2181,Assumptions!$C$13,P2180),0)</f>
        <v>78.3656792</v>
      </c>
      <c r="J2181" s="0" t="n">
        <f aca="false">H2181+I2181</f>
        <v>200</v>
      </c>
      <c r="K2181" s="0" t="n">
        <f aca="false">MIN(IF(C2181=1,F2181-H2181,F2181),Assumptions!$C$13,MAX(0,($B$5-P2180)/$B$6))</f>
        <v>0</v>
      </c>
      <c r="L2181" s="0" t="n">
        <f aca="false">IF(C2181=1,0,MIN(F2181-K2181,Assumptions!$C$15,MAX(0,$B$10-O2180-M2181)))</f>
        <v>0</v>
      </c>
      <c r="M2181" s="0" t="n">
        <f aca="false">'Profiles 8760'!H2170</f>
        <v>219800</v>
      </c>
      <c r="N2181" s="0" t="n">
        <f aca="false">J2181+L2181</f>
        <v>200</v>
      </c>
      <c r="O2181" s="0" t="n">
        <f aca="false">O2180+N2181</f>
        <v>189184.046577594</v>
      </c>
      <c r="P2181" s="0" t="n">
        <f aca="false">MIN($B$5,P2180+K2181*$B$6-I2181)</f>
        <v>192.69086458264</v>
      </c>
      <c r="Q2181" s="0" t="n">
        <f aca="false">MAX(0,F2181-H2181-K2181-L2181)</f>
        <v>0</v>
      </c>
    </row>
    <row r="2182" customFormat="false" ht="15" hidden="false" customHeight="false" outlineLevel="0" collapsed="false">
      <c r="A2182" s="0" t="n">
        <f aca="false">'Profiles 8760'!A2171</f>
        <v>2169</v>
      </c>
      <c r="B2182" s="0" t="n">
        <f aca="false">'Profiles 8760'!B2171</f>
        <v>4</v>
      </c>
      <c r="C2182" s="0" t="n">
        <f aca="false">'Profiles 8760'!E2171</f>
        <v>1</v>
      </c>
      <c r="D2182" s="0" t="n">
        <f aca="false">'Profiles 8760'!F2171</f>
        <v>0.725029</v>
      </c>
      <c r="E2182" s="0" t="n">
        <f aca="false">'Profiles 8760'!G2171</f>
        <v>0.293977</v>
      </c>
      <c r="F2182" s="0" t="n">
        <f aca="false">D2182*Assumptions!$C$11*$B$7+E2182*Assumptions!$C$12*$B$8</f>
        <v>221.4120345</v>
      </c>
      <c r="G2182" s="0" t="n">
        <f aca="false">C2182*Assumptions!$C$15</f>
        <v>200</v>
      </c>
      <c r="H2182" s="0" t="n">
        <f aca="false">MIN(F2182,G2182)</f>
        <v>200</v>
      </c>
      <c r="I2182" s="0" t="n">
        <f aca="false">IF(C2182=1,MIN(G2182-H2182,Assumptions!$C$13,P2181),0)</f>
        <v>0</v>
      </c>
      <c r="J2182" s="0" t="n">
        <f aca="false">H2182+I2182</f>
        <v>200</v>
      </c>
      <c r="K2182" s="0" t="n">
        <f aca="false">MIN(IF(C2182=1,F2182-H2182,F2182),Assumptions!$C$13,MAX(0,($B$5-P2181)/$B$6))</f>
        <v>21.4120345</v>
      </c>
      <c r="L2182" s="0" t="n">
        <f aca="false">IF(C2182=1,0,MIN(F2182-K2182,Assumptions!$C$15,MAX(0,$B$10-O2181-M2182)))</f>
        <v>0</v>
      </c>
      <c r="M2182" s="0" t="n">
        <f aca="false">'Profiles 8760'!H2171</f>
        <v>219600</v>
      </c>
      <c r="N2182" s="0" t="n">
        <f aca="false">J2182+L2182</f>
        <v>200</v>
      </c>
      <c r="O2182" s="0" t="n">
        <f aca="false">O2181+N2182</f>
        <v>189384.046577594</v>
      </c>
      <c r="P2182" s="0" t="n">
        <f aca="false">MIN($B$5,P2181+K2182*$B$6-I2182)</f>
        <v>211.25081608724</v>
      </c>
      <c r="Q2182" s="0" t="n">
        <f aca="false">MAX(0,F2182-H2182-K2182-L2182)</f>
        <v>0</v>
      </c>
    </row>
    <row r="2183" customFormat="false" ht="15" hidden="false" customHeight="false" outlineLevel="0" collapsed="false">
      <c r="A2183" s="0" t="n">
        <f aca="false">'Profiles 8760'!A2172</f>
        <v>2170</v>
      </c>
      <c r="B2183" s="0" t="n">
        <f aca="false">'Profiles 8760'!B2172</f>
        <v>4</v>
      </c>
      <c r="C2183" s="0" t="n">
        <f aca="false">'Profiles 8760'!E2172</f>
        <v>0</v>
      </c>
      <c r="D2183" s="0" t="n">
        <f aca="false">'Profiles 8760'!F2172</f>
        <v>1</v>
      </c>
      <c r="E2183" s="0" t="n">
        <f aca="false">'Profiles 8760'!G2172</f>
        <v>0.273842</v>
      </c>
      <c r="F2183" s="0" t="n">
        <f aca="false">D2183*Assumptions!$C$11*$B$7+E2183*Assumptions!$C$12*$B$8</f>
        <v>300.0001378</v>
      </c>
      <c r="G2183" s="0" t="n">
        <f aca="false">C2183*Assumptions!$C$15</f>
        <v>0</v>
      </c>
      <c r="H2183" s="0" t="n">
        <f aca="false">MIN(F2183,G2183)</f>
        <v>0</v>
      </c>
      <c r="I2183" s="0" t="n">
        <f aca="false">IF(C2183=1,MIN(G2183-H2183,Assumptions!$C$13,P2182),0)</f>
        <v>0</v>
      </c>
      <c r="J2183" s="0" t="n">
        <f aca="false">H2183+I2183</f>
        <v>0</v>
      </c>
      <c r="K2183" s="0" t="n">
        <f aca="false">MIN(IF(C2183=1,F2183-H2183,F2183),Assumptions!$C$13,MAX(0,($B$5-P2182)/$B$6))</f>
        <v>180</v>
      </c>
      <c r="L2183" s="0" t="n">
        <f aca="false">IF(C2183=1,0,MIN(F2183-K2183,Assumptions!$C$15,MAX(0,$B$10-O2182-M2183)))</f>
        <v>120.0001378</v>
      </c>
      <c r="M2183" s="0" t="n">
        <f aca="false">'Profiles 8760'!H2172</f>
        <v>219600</v>
      </c>
      <c r="N2183" s="0" t="n">
        <f aca="false">J2183+L2183</f>
        <v>120.0001378</v>
      </c>
      <c r="O2183" s="0" t="n">
        <f aca="false">O2182+N2183</f>
        <v>189504.046715394</v>
      </c>
      <c r="P2183" s="0" t="n">
        <f aca="false">MIN($B$5,P2182+K2183*$B$6-I2183)</f>
        <v>367.27481608724</v>
      </c>
      <c r="Q2183" s="0" t="n">
        <f aca="false">MAX(0,F2183-H2183-K2183-L2183)</f>
        <v>0</v>
      </c>
    </row>
    <row r="2184" customFormat="false" ht="15" hidden="false" customHeight="false" outlineLevel="0" collapsed="false">
      <c r="A2184" s="0" t="n">
        <f aca="false">'Profiles 8760'!A2173</f>
        <v>2171</v>
      </c>
      <c r="B2184" s="0" t="n">
        <f aca="false">'Profiles 8760'!B2173</f>
        <v>4</v>
      </c>
      <c r="C2184" s="0" t="n">
        <f aca="false">'Profiles 8760'!E2173</f>
        <v>0</v>
      </c>
      <c r="D2184" s="0" t="n">
        <f aca="false">'Profiles 8760'!F2173</f>
        <v>1</v>
      </c>
      <c r="E2184" s="0" t="n">
        <f aca="false">'Profiles 8760'!G2173</f>
        <v>0.217643</v>
      </c>
      <c r="F2184" s="0" t="n">
        <f aca="false">D2184*Assumptions!$C$11*$B$7+E2184*Assumptions!$C$12*$B$8</f>
        <v>297.7015987</v>
      </c>
      <c r="G2184" s="0" t="n">
        <f aca="false">C2184*Assumptions!$C$15</f>
        <v>0</v>
      </c>
      <c r="H2184" s="0" t="n">
        <f aca="false">MIN(F2184,G2184)</f>
        <v>0</v>
      </c>
      <c r="I2184" s="0" t="n">
        <f aca="false">IF(C2184=1,MIN(G2184-H2184,Assumptions!$C$13,P2183),0)</f>
        <v>0</v>
      </c>
      <c r="J2184" s="0" t="n">
        <f aca="false">H2184+I2184</f>
        <v>0</v>
      </c>
      <c r="K2184" s="0" t="n">
        <f aca="false">MIN(IF(C2184=1,F2184-H2184,F2184),Assumptions!$C$13,MAX(0,($B$5-P2183)/$B$6))</f>
        <v>165.592044200231</v>
      </c>
      <c r="L2184" s="0" t="n">
        <f aca="false">IF(C2184=1,0,MIN(F2184-K2184,Assumptions!$C$15,MAX(0,$B$10-O2183-M2184)))</f>
        <v>132.109554499769</v>
      </c>
      <c r="M2184" s="0" t="n">
        <f aca="false">'Profiles 8760'!H2173</f>
        <v>219600</v>
      </c>
      <c r="N2184" s="0" t="n">
        <f aca="false">J2184+L2184</f>
        <v>132.109554499769</v>
      </c>
      <c r="O2184" s="0" t="n">
        <f aca="false">O2183+N2184</f>
        <v>189636.156269894</v>
      </c>
      <c r="P2184" s="0" t="n">
        <f aca="false">MIN($B$5,P2183+K2184*$B$6-I2184)</f>
        <v>510.81</v>
      </c>
      <c r="Q2184" s="0" t="n">
        <f aca="false">MAX(0,F2184-H2184-K2184-L2184)</f>
        <v>0</v>
      </c>
    </row>
    <row r="2185" customFormat="false" ht="15" hidden="false" customHeight="false" outlineLevel="0" collapsed="false">
      <c r="A2185" s="0" t="n">
        <f aca="false">'Profiles 8760'!A2174</f>
        <v>2172</v>
      </c>
      <c r="B2185" s="0" t="n">
        <f aca="false">'Profiles 8760'!B2174</f>
        <v>4</v>
      </c>
      <c r="C2185" s="0" t="n">
        <f aca="false">'Profiles 8760'!E2174</f>
        <v>0</v>
      </c>
      <c r="D2185" s="0" t="n">
        <f aca="false">'Profiles 8760'!F2174</f>
        <v>1</v>
      </c>
      <c r="E2185" s="0" t="n">
        <f aca="false">'Profiles 8760'!G2174</f>
        <v>0.29546</v>
      </c>
      <c r="F2185" s="0" t="n">
        <f aca="false">D2185*Assumptions!$C$11*$B$7+E2185*Assumptions!$C$12*$B$8</f>
        <v>300.884314</v>
      </c>
      <c r="G2185" s="0" t="n">
        <f aca="false">C2185*Assumptions!$C$15</f>
        <v>0</v>
      </c>
      <c r="H2185" s="0" t="n">
        <f aca="false">MIN(F2185,G2185)</f>
        <v>0</v>
      </c>
      <c r="I2185" s="0" t="n">
        <f aca="false">IF(C2185=1,MIN(G2185-H2185,Assumptions!$C$13,P2184),0)</f>
        <v>0</v>
      </c>
      <c r="J2185" s="0" t="n">
        <f aca="false">H2185+I2185</f>
        <v>0</v>
      </c>
      <c r="K2185" s="0" t="n">
        <f aca="false">MIN(IF(C2185=1,F2185-H2185,F2185),Assumptions!$C$13,MAX(0,($B$5-P2184)/$B$6))</f>
        <v>0</v>
      </c>
      <c r="L2185" s="0" t="n">
        <f aca="false">IF(C2185=1,0,MIN(F2185-K2185,Assumptions!$C$15,MAX(0,$B$10-O2184-M2185)))</f>
        <v>200</v>
      </c>
      <c r="M2185" s="0" t="n">
        <f aca="false">'Profiles 8760'!H2174</f>
        <v>219600</v>
      </c>
      <c r="N2185" s="0" t="n">
        <f aca="false">J2185+L2185</f>
        <v>200</v>
      </c>
      <c r="O2185" s="0" t="n">
        <f aca="false">O2184+N2185</f>
        <v>189836.156269894</v>
      </c>
      <c r="P2185" s="0" t="n">
        <f aca="false">MIN($B$5,P2184+K2185*$B$6-I2185)</f>
        <v>510.81</v>
      </c>
      <c r="Q2185" s="0" t="n">
        <f aca="false">MAX(0,F2185-H2185-K2185-L2185)</f>
        <v>100.884314</v>
      </c>
    </row>
    <row r="2186" customFormat="false" ht="15" hidden="false" customHeight="false" outlineLevel="0" collapsed="false">
      <c r="A2186" s="0" t="n">
        <f aca="false">'Profiles 8760'!A2175</f>
        <v>2173</v>
      </c>
      <c r="B2186" s="0" t="n">
        <f aca="false">'Profiles 8760'!B2175</f>
        <v>4</v>
      </c>
      <c r="C2186" s="0" t="n">
        <f aca="false">'Profiles 8760'!E2175</f>
        <v>0</v>
      </c>
      <c r="D2186" s="0" t="n">
        <f aca="false">'Profiles 8760'!F2175</f>
        <v>1</v>
      </c>
      <c r="E2186" s="0" t="n">
        <f aca="false">'Profiles 8760'!G2175</f>
        <v>0.220899</v>
      </c>
      <c r="F2186" s="0" t="n">
        <f aca="false">D2186*Assumptions!$C$11*$B$7+E2186*Assumptions!$C$12*$B$8</f>
        <v>297.8347691</v>
      </c>
      <c r="G2186" s="0" t="n">
        <f aca="false">C2186*Assumptions!$C$15</f>
        <v>0</v>
      </c>
      <c r="H2186" s="0" t="n">
        <f aca="false">MIN(F2186,G2186)</f>
        <v>0</v>
      </c>
      <c r="I2186" s="0" t="n">
        <f aca="false">IF(C2186=1,MIN(G2186-H2186,Assumptions!$C$13,P2185),0)</f>
        <v>0</v>
      </c>
      <c r="J2186" s="0" t="n">
        <f aca="false">H2186+I2186</f>
        <v>0</v>
      </c>
      <c r="K2186" s="0" t="n">
        <f aca="false">MIN(IF(C2186=1,F2186-H2186,F2186),Assumptions!$C$13,MAX(0,($B$5-P2185)/$B$6))</f>
        <v>0</v>
      </c>
      <c r="L2186" s="0" t="n">
        <f aca="false">IF(C2186=1,0,MIN(F2186-K2186,Assumptions!$C$15,MAX(0,$B$10-O2185-M2186)))</f>
        <v>200</v>
      </c>
      <c r="M2186" s="0" t="n">
        <f aca="false">'Profiles 8760'!H2175</f>
        <v>219600</v>
      </c>
      <c r="N2186" s="0" t="n">
        <f aca="false">J2186+L2186</f>
        <v>200</v>
      </c>
      <c r="O2186" s="0" t="n">
        <f aca="false">O2185+N2186</f>
        <v>190036.156269894</v>
      </c>
      <c r="P2186" s="0" t="n">
        <f aca="false">MIN($B$5,P2185+K2186*$B$6-I2186)</f>
        <v>510.81</v>
      </c>
      <c r="Q2186" s="0" t="n">
        <f aca="false">MAX(0,F2186-H2186-K2186-L2186)</f>
        <v>97.8347691</v>
      </c>
    </row>
    <row r="2187" customFormat="false" ht="15" hidden="false" customHeight="false" outlineLevel="0" collapsed="false">
      <c r="A2187" s="0" t="n">
        <f aca="false">'Profiles 8760'!A2176</f>
        <v>2174</v>
      </c>
      <c r="B2187" s="0" t="n">
        <f aca="false">'Profiles 8760'!B2176</f>
        <v>4</v>
      </c>
      <c r="C2187" s="0" t="n">
        <f aca="false">'Profiles 8760'!E2176</f>
        <v>0</v>
      </c>
      <c r="D2187" s="0" t="n">
        <f aca="false">'Profiles 8760'!F2176</f>
        <v>1</v>
      </c>
      <c r="E2187" s="0" t="n">
        <f aca="false">'Profiles 8760'!G2176</f>
        <v>0.347863</v>
      </c>
      <c r="F2187" s="0" t="n">
        <f aca="false">D2187*Assumptions!$C$11*$B$7+E2187*Assumptions!$C$12*$B$8</f>
        <v>303.0275967</v>
      </c>
      <c r="G2187" s="0" t="n">
        <f aca="false">C2187*Assumptions!$C$15</f>
        <v>0</v>
      </c>
      <c r="H2187" s="0" t="n">
        <f aca="false">MIN(F2187,G2187)</f>
        <v>0</v>
      </c>
      <c r="I2187" s="0" t="n">
        <f aca="false">IF(C2187=1,MIN(G2187-H2187,Assumptions!$C$13,P2186),0)</f>
        <v>0</v>
      </c>
      <c r="J2187" s="0" t="n">
        <f aca="false">H2187+I2187</f>
        <v>0</v>
      </c>
      <c r="K2187" s="0" t="n">
        <f aca="false">MIN(IF(C2187=1,F2187-H2187,F2187),Assumptions!$C$13,MAX(0,($B$5-P2186)/$B$6))</f>
        <v>0</v>
      </c>
      <c r="L2187" s="0" t="n">
        <f aca="false">IF(C2187=1,0,MIN(F2187-K2187,Assumptions!$C$15,MAX(0,$B$10-O2186-M2187)))</f>
        <v>200</v>
      </c>
      <c r="M2187" s="0" t="n">
        <f aca="false">'Profiles 8760'!H2176</f>
        <v>219600</v>
      </c>
      <c r="N2187" s="0" t="n">
        <f aca="false">J2187+L2187</f>
        <v>200</v>
      </c>
      <c r="O2187" s="0" t="n">
        <f aca="false">O2186+N2187</f>
        <v>190236.156269894</v>
      </c>
      <c r="P2187" s="0" t="n">
        <f aca="false">MIN($B$5,P2186+K2187*$B$6-I2187)</f>
        <v>510.81</v>
      </c>
      <c r="Q2187" s="0" t="n">
        <f aca="false">MAX(0,F2187-H2187-K2187-L2187)</f>
        <v>103.0275967</v>
      </c>
    </row>
    <row r="2188" customFormat="false" ht="15" hidden="false" customHeight="false" outlineLevel="0" collapsed="false">
      <c r="A2188" s="0" t="n">
        <f aca="false">'Profiles 8760'!A2177</f>
        <v>2175</v>
      </c>
      <c r="B2188" s="0" t="n">
        <f aca="false">'Profiles 8760'!B2177</f>
        <v>4</v>
      </c>
      <c r="C2188" s="0" t="n">
        <f aca="false">'Profiles 8760'!E2177</f>
        <v>0</v>
      </c>
      <c r="D2188" s="0" t="n">
        <f aca="false">'Profiles 8760'!F2177</f>
        <v>1</v>
      </c>
      <c r="E2188" s="0" t="n">
        <f aca="false">'Profiles 8760'!G2177</f>
        <v>0.476647</v>
      </c>
      <c r="F2188" s="0" t="n">
        <f aca="false">D2188*Assumptions!$C$11*$B$7+E2188*Assumptions!$C$12*$B$8</f>
        <v>308.2948623</v>
      </c>
      <c r="G2188" s="0" t="n">
        <f aca="false">C2188*Assumptions!$C$15</f>
        <v>0</v>
      </c>
      <c r="H2188" s="0" t="n">
        <f aca="false">MIN(F2188,G2188)</f>
        <v>0</v>
      </c>
      <c r="I2188" s="0" t="n">
        <f aca="false">IF(C2188=1,MIN(G2188-H2188,Assumptions!$C$13,P2187),0)</f>
        <v>0</v>
      </c>
      <c r="J2188" s="0" t="n">
        <f aca="false">H2188+I2188</f>
        <v>0</v>
      </c>
      <c r="K2188" s="0" t="n">
        <f aca="false">MIN(IF(C2188=1,F2188-H2188,F2188),Assumptions!$C$13,MAX(0,($B$5-P2187)/$B$6))</f>
        <v>0</v>
      </c>
      <c r="L2188" s="0" t="n">
        <f aca="false">IF(C2188=1,0,MIN(F2188-K2188,Assumptions!$C$15,MAX(0,$B$10-O2187-M2188)))</f>
        <v>200</v>
      </c>
      <c r="M2188" s="0" t="n">
        <f aca="false">'Profiles 8760'!H2177</f>
        <v>219600</v>
      </c>
      <c r="N2188" s="0" t="n">
        <f aca="false">J2188+L2188</f>
        <v>200</v>
      </c>
      <c r="O2188" s="0" t="n">
        <f aca="false">O2187+N2188</f>
        <v>190436.156269894</v>
      </c>
      <c r="P2188" s="0" t="n">
        <f aca="false">MIN($B$5,P2187+K2188*$B$6-I2188)</f>
        <v>510.81</v>
      </c>
      <c r="Q2188" s="0" t="n">
        <f aca="false">MAX(0,F2188-H2188-K2188-L2188)</f>
        <v>108.2948623</v>
      </c>
    </row>
    <row r="2189" customFormat="false" ht="15" hidden="false" customHeight="false" outlineLevel="0" collapsed="false">
      <c r="A2189" s="0" t="n">
        <f aca="false">'Profiles 8760'!A2178</f>
        <v>2176</v>
      </c>
      <c r="B2189" s="0" t="n">
        <f aca="false">'Profiles 8760'!B2178</f>
        <v>4</v>
      </c>
      <c r="C2189" s="0" t="n">
        <f aca="false">'Profiles 8760'!E2178</f>
        <v>0</v>
      </c>
      <c r="D2189" s="0" t="n">
        <f aca="false">'Profiles 8760'!F2178</f>
        <v>1</v>
      </c>
      <c r="E2189" s="0" t="n">
        <f aca="false">'Profiles 8760'!G2178</f>
        <v>0.324397</v>
      </c>
      <c r="F2189" s="0" t="n">
        <f aca="false">D2189*Assumptions!$C$11*$B$7+E2189*Assumptions!$C$12*$B$8</f>
        <v>302.0678373</v>
      </c>
      <c r="G2189" s="0" t="n">
        <f aca="false">C2189*Assumptions!$C$15</f>
        <v>0</v>
      </c>
      <c r="H2189" s="0" t="n">
        <f aca="false">MIN(F2189,G2189)</f>
        <v>0</v>
      </c>
      <c r="I2189" s="0" t="n">
        <f aca="false">IF(C2189=1,MIN(G2189-H2189,Assumptions!$C$13,P2188),0)</f>
        <v>0</v>
      </c>
      <c r="J2189" s="0" t="n">
        <f aca="false">H2189+I2189</f>
        <v>0</v>
      </c>
      <c r="K2189" s="0" t="n">
        <f aca="false">MIN(IF(C2189=1,F2189-H2189,F2189),Assumptions!$C$13,MAX(0,($B$5-P2188)/$B$6))</f>
        <v>0</v>
      </c>
      <c r="L2189" s="0" t="n">
        <f aca="false">IF(C2189=1,0,MIN(F2189-K2189,Assumptions!$C$15,MAX(0,$B$10-O2188-M2189)))</f>
        <v>200</v>
      </c>
      <c r="M2189" s="0" t="n">
        <f aca="false">'Profiles 8760'!H2178</f>
        <v>219600</v>
      </c>
      <c r="N2189" s="0" t="n">
        <f aca="false">J2189+L2189</f>
        <v>200</v>
      </c>
      <c r="O2189" s="0" t="n">
        <f aca="false">O2188+N2189</f>
        <v>190636.156269894</v>
      </c>
      <c r="P2189" s="0" t="n">
        <f aca="false">MIN($B$5,P2188+K2189*$B$6-I2189)</f>
        <v>510.81</v>
      </c>
      <c r="Q2189" s="0" t="n">
        <f aca="false">MAX(0,F2189-H2189-K2189-L2189)</f>
        <v>102.0678373</v>
      </c>
    </row>
    <row r="2190" customFormat="false" ht="15" hidden="false" customHeight="false" outlineLevel="0" collapsed="false">
      <c r="A2190" s="0" t="n">
        <f aca="false">'Profiles 8760'!A2179</f>
        <v>2177</v>
      </c>
      <c r="B2190" s="0" t="n">
        <f aca="false">'Profiles 8760'!B2179</f>
        <v>4</v>
      </c>
      <c r="C2190" s="0" t="n">
        <f aca="false">'Profiles 8760'!E2179</f>
        <v>0</v>
      </c>
      <c r="D2190" s="0" t="n">
        <f aca="false">'Profiles 8760'!F2179</f>
        <v>0.725029</v>
      </c>
      <c r="E2190" s="0" t="n">
        <f aca="false">'Profiles 8760'!G2179</f>
        <v>0.331076</v>
      </c>
      <c r="F2190" s="0" t="n">
        <f aca="false">D2190*Assumptions!$C$11*$B$7+E2190*Assumptions!$C$12*$B$8</f>
        <v>222.9293836</v>
      </c>
      <c r="G2190" s="0" t="n">
        <f aca="false">C2190*Assumptions!$C$15</f>
        <v>0</v>
      </c>
      <c r="H2190" s="0" t="n">
        <f aca="false">MIN(F2190,G2190)</f>
        <v>0</v>
      </c>
      <c r="I2190" s="0" t="n">
        <f aca="false">IF(C2190=1,MIN(G2190-H2190,Assumptions!$C$13,P2189),0)</f>
        <v>0</v>
      </c>
      <c r="J2190" s="0" t="n">
        <f aca="false">H2190+I2190</f>
        <v>0</v>
      </c>
      <c r="K2190" s="0" t="n">
        <f aca="false">MIN(IF(C2190=1,F2190-H2190,F2190),Assumptions!$C$13,MAX(0,($B$5-P2189)/$B$6))</f>
        <v>0</v>
      </c>
      <c r="L2190" s="0" t="n">
        <f aca="false">IF(C2190=1,0,MIN(F2190-K2190,Assumptions!$C$15,MAX(0,$B$10-O2189-M2190)))</f>
        <v>200</v>
      </c>
      <c r="M2190" s="0" t="n">
        <f aca="false">'Profiles 8760'!H2179</f>
        <v>219600</v>
      </c>
      <c r="N2190" s="0" t="n">
        <f aca="false">J2190+L2190</f>
        <v>200</v>
      </c>
      <c r="O2190" s="0" t="n">
        <f aca="false">O2189+N2190</f>
        <v>190836.156269894</v>
      </c>
      <c r="P2190" s="0" t="n">
        <f aca="false">MIN($B$5,P2189+K2190*$B$6-I2190)</f>
        <v>510.81</v>
      </c>
      <c r="Q2190" s="0" t="n">
        <f aca="false">MAX(0,F2190-H2190-K2190-L2190)</f>
        <v>22.9293836</v>
      </c>
    </row>
    <row r="2191" customFormat="false" ht="15" hidden="false" customHeight="false" outlineLevel="0" collapsed="false">
      <c r="A2191" s="0" t="n">
        <f aca="false">'Profiles 8760'!A2180</f>
        <v>2178</v>
      </c>
      <c r="B2191" s="0" t="n">
        <f aca="false">'Profiles 8760'!B2180</f>
        <v>4</v>
      </c>
      <c r="C2191" s="0" t="n">
        <f aca="false">'Profiles 8760'!E2180</f>
        <v>0</v>
      </c>
      <c r="D2191" s="0" t="n">
        <f aca="false">'Profiles 8760'!F2180</f>
        <v>0.361266</v>
      </c>
      <c r="E2191" s="0" t="n">
        <f aca="false">'Profiles 8760'!G2180</f>
        <v>0.609862</v>
      </c>
      <c r="F2191" s="0" t="n">
        <f aca="false">D2191*Assumptions!$C$11*$B$7+E2191*Assumptions!$C$12*$B$8</f>
        <v>129.2769766</v>
      </c>
      <c r="G2191" s="0" t="n">
        <f aca="false">C2191*Assumptions!$C$15</f>
        <v>0</v>
      </c>
      <c r="H2191" s="0" t="n">
        <f aca="false">MIN(F2191,G2191)</f>
        <v>0</v>
      </c>
      <c r="I2191" s="0" t="n">
        <f aca="false">IF(C2191=1,MIN(G2191-H2191,Assumptions!$C$13,P2190),0)</f>
        <v>0</v>
      </c>
      <c r="J2191" s="0" t="n">
        <f aca="false">H2191+I2191</f>
        <v>0</v>
      </c>
      <c r="K2191" s="0" t="n">
        <f aca="false">MIN(IF(C2191=1,F2191-H2191,F2191),Assumptions!$C$13,MAX(0,($B$5-P2190)/$B$6))</f>
        <v>0</v>
      </c>
      <c r="L2191" s="0" t="n">
        <f aca="false">IF(C2191=1,0,MIN(F2191-K2191,Assumptions!$C$15,MAX(0,$B$10-O2190-M2191)))</f>
        <v>129.2769766</v>
      </c>
      <c r="M2191" s="0" t="n">
        <f aca="false">'Profiles 8760'!H2180</f>
        <v>219600</v>
      </c>
      <c r="N2191" s="0" t="n">
        <f aca="false">J2191+L2191</f>
        <v>129.2769766</v>
      </c>
      <c r="O2191" s="0" t="n">
        <f aca="false">O2190+N2191</f>
        <v>190965.433246494</v>
      </c>
      <c r="P2191" s="0" t="n">
        <f aca="false">MIN($B$5,P2190+K2191*$B$6-I2191)</f>
        <v>510.81</v>
      </c>
      <c r="Q2191" s="0" t="n">
        <f aca="false">MAX(0,F2191-H2191-K2191-L2191)</f>
        <v>0</v>
      </c>
    </row>
    <row r="2192" customFormat="false" ht="15" hidden="false" customHeight="false" outlineLevel="0" collapsed="false">
      <c r="A2192" s="0" t="n">
        <f aca="false">'Profiles 8760'!A2181</f>
        <v>2179</v>
      </c>
      <c r="B2192" s="0" t="n">
        <f aca="false">'Profiles 8760'!B2181</f>
        <v>4</v>
      </c>
      <c r="C2192" s="0" t="n">
        <f aca="false">'Profiles 8760'!E2181</f>
        <v>0</v>
      </c>
      <c r="D2192" s="0" t="n">
        <f aca="false">'Profiles 8760'!F2181</f>
        <v>0.059783</v>
      </c>
      <c r="E2192" s="0" t="n">
        <f aca="false">'Profiles 8760'!G2181</f>
        <v>0.609241</v>
      </c>
      <c r="F2192" s="0" t="n">
        <f aca="false">D2192*Assumptions!$C$11*$B$7+E2192*Assumptions!$C$12*$B$8</f>
        <v>42.1832873</v>
      </c>
      <c r="G2192" s="0" t="n">
        <f aca="false">C2192*Assumptions!$C$15</f>
        <v>0</v>
      </c>
      <c r="H2192" s="0" t="n">
        <f aca="false">MIN(F2192,G2192)</f>
        <v>0</v>
      </c>
      <c r="I2192" s="0" t="n">
        <f aca="false">IF(C2192=1,MIN(G2192-H2192,Assumptions!$C$13,P2191),0)</f>
        <v>0</v>
      </c>
      <c r="J2192" s="0" t="n">
        <f aca="false">H2192+I2192</f>
        <v>0</v>
      </c>
      <c r="K2192" s="0" t="n">
        <f aca="false">MIN(IF(C2192=1,F2192-H2192,F2192),Assumptions!$C$13,MAX(0,($B$5-P2191)/$B$6))</f>
        <v>0</v>
      </c>
      <c r="L2192" s="0" t="n">
        <f aca="false">IF(C2192=1,0,MIN(F2192-K2192,Assumptions!$C$15,MAX(0,$B$10-O2191-M2192)))</f>
        <v>42.1832873</v>
      </c>
      <c r="M2192" s="0" t="n">
        <f aca="false">'Profiles 8760'!H2181</f>
        <v>219600</v>
      </c>
      <c r="N2192" s="0" t="n">
        <f aca="false">J2192+L2192</f>
        <v>42.1832873</v>
      </c>
      <c r="O2192" s="0" t="n">
        <f aca="false">O2191+N2192</f>
        <v>191007.616533794</v>
      </c>
      <c r="P2192" s="0" t="n">
        <f aca="false">MIN($B$5,P2191+K2192*$B$6-I2192)</f>
        <v>510.81</v>
      </c>
      <c r="Q2192" s="0" t="n">
        <f aca="false">MAX(0,F2192-H2192-K2192-L2192)</f>
        <v>0</v>
      </c>
    </row>
    <row r="2193" customFormat="false" ht="15" hidden="false" customHeight="false" outlineLevel="0" collapsed="false">
      <c r="A2193" s="0" t="n">
        <f aca="false">'Profiles 8760'!A2182</f>
        <v>2180</v>
      </c>
      <c r="B2193" s="0" t="n">
        <f aca="false">'Profiles 8760'!B2182</f>
        <v>4</v>
      </c>
      <c r="C2193" s="0" t="n">
        <f aca="false">'Profiles 8760'!E2182</f>
        <v>1</v>
      </c>
      <c r="D2193" s="0" t="n">
        <f aca="false">'Profiles 8760'!F2182</f>
        <v>0</v>
      </c>
      <c r="E2193" s="0" t="n">
        <f aca="false">'Profiles 8760'!G2182</f>
        <v>0.808279</v>
      </c>
      <c r="F2193" s="0" t="n">
        <f aca="false">D2193*Assumptions!$C$11*$B$7+E2193*Assumptions!$C$12*$B$8</f>
        <v>33.0586111</v>
      </c>
      <c r="G2193" s="0" t="n">
        <f aca="false">C2193*Assumptions!$C$15</f>
        <v>200</v>
      </c>
      <c r="H2193" s="0" t="n">
        <f aca="false">MIN(F2193,G2193)</f>
        <v>33.0586111</v>
      </c>
      <c r="I2193" s="0" t="n">
        <f aca="false">IF(C2193=1,MIN(G2193-H2193,Assumptions!$C$13,P2192),0)</f>
        <v>166.9413889</v>
      </c>
      <c r="J2193" s="0" t="n">
        <f aca="false">H2193+I2193</f>
        <v>200</v>
      </c>
      <c r="K2193" s="0" t="n">
        <f aca="false">MIN(IF(C2193=1,F2193-H2193,F2193),Assumptions!$C$13,MAX(0,($B$5-P2192)/$B$6))</f>
        <v>0</v>
      </c>
      <c r="L2193" s="0" t="n">
        <f aca="false">IF(C2193=1,0,MIN(F2193-K2193,Assumptions!$C$15,MAX(0,$B$10-O2192-M2193)))</f>
        <v>0</v>
      </c>
      <c r="M2193" s="0" t="n">
        <f aca="false">'Profiles 8760'!H2182</f>
        <v>219400</v>
      </c>
      <c r="N2193" s="0" t="n">
        <f aca="false">J2193+L2193</f>
        <v>200</v>
      </c>
      <c r="O2193" s="0" t="n">
        <f aca="false">O2192+N2193</f>
        <v>191207.616533794</v>
      </c>
      <c r="P2193" s="0" t="n">
        <f aca="false">MIN($B$5,P2192+K2193*$B$6-I2193)</f>
        <v>343.8686111</v>
      </c>
      <c r="Q2193" s="0" t="n">
        <f aca="false">MAX(0,F2193-H2193-K2193-L2193)</f>
        <v>0</v>
      </c>
    </row>
    <row r="2194" customFormat="false" ht="15" hidden="false" customHeight="false" outlineLevel="0" collapsed="false">
      <c r="A2194" s="0" t="n">
        <f aca="false">'Profiles 8760'!A2183</f>
        <v>2181</v>
      </c>
      <c r="B2194" s="0" t="n">
        <f aca="false">'Profiles 8760'!B2183</f>
        <v>4</v>
      </c>
      <c r="C2194" s="0" t="n">
        <f aca="false">'Profiles 8760'!E2183</f>
        <v>1</v>
      </c>
      <c r="D2194" s="0" t="n">
        <f aca="false">'Profiles 8760'!F2183</f>
        <v>0</v>
      </c>
      <c r="E2194" s="0" t="n">
        <f aca="false">'Profiles 8760'!G2183</f>
        <v>1</v>
      </c>
      <c r="F2194" s="0" t="n">
        <f aca="false">D2194*Assumptions!$C$11*$B$7+E2194*Assumptions!$C$12*$B$8</f>
        <v>40.9</v>
      </c>
      <c r="G2194" s="0" t="n">
        <f aca="false">C2194*Assumptions!$C$15</f>
        <v>200</v>
      </c>
      <c r="H2194" s="0" t="n">
        <f aca="false">MIN(F2194,G2194)</f>
        <v>40.9</v>
      </c>
      <c r="I2194" s="0" t="n">
        <f aca="false">IF(C2194=1,MIN(G2194-H2194,Assumptions!$C$13,P2193),0)</f>
        <v>159.1</v>
      </c>
      <c r="J2194" s="0" t="n">
        <f aca="false">H2194+I2194</f>
        <v>200</v>
      </c>
      <c r="K2194" s="0" t="n">
        <f aca="false">MIN(IF(C2194=1,F2194-H2194,F2194),Assumptions!$C$13,MAX(0,($B$5-P2193)/$B$6))</f>
        <v>0</v>
      </c>
      <c r="L2194" s="0" t="n">
        <f aca="false">IF(C2194=1,0,MIN(F2194-K2194,Assumptions!$C$15,MAX(0,$B$10-O2193-M2194)))</f>
        <v>0</v>
      </c>
      <c r="M2194" s="0" t="n">
        <f aca="false">'Profiles 8760'!H2183</f>
        <v>219200</v>
      </c>
      <c r="N2194" s="0" t="n">
        <f aca="false">J2194+L2194</f>
        <v>200</v>
      </c>
      <c r="O2194" s="0" t="n">
        <f aca="false">O2193+N2194</f>
        <v>191407.616533794</v>
      </c>
      <c r="P2194" s="0" t="n">
        <f aca="false">MIN($B$5,P2193+K2194*$B$6-I2194)</f>
        <v>184.7686111</v>
      </c>
      <c r="Q2194" s="0" t="n">
        <f aca="false">MAX(0,F2194-H2194-K2194-L2194)</f>
        <v>0</v>
      </c>
    </row>
    <row r="2195" customFormat="false" ht="15" hidden="false" customHeight="false" outlineLevel="0" collapsed="false">
      <c r="A2195" s="0" t="n">
        <f aca="false">'Profiles 8760'!A2184</f>
        <v>2182</v>
      </c>
      <c r="B2195" s="0" t="n">
        <f aca="false">'Profiles 8760'!B2184</f>
        <v>4</v>
      </c>
      <c r="C2195" s="0" t="n">
        <f aca="false">'Profiles 8760'!E2184</f>
        <v>0</v>
      </c>
      <c r="D2195" s="0" t="n">
        <f aca="false">'Profiles 8760'!F2184</f>
        <v>0</v>
      </c>
      <c r="E2195" s="0" t="n">
        <f aca="false">'Profiles 8760'!G2184</f>
        <v>1</v>
      </c>
      <c r="F2195" s="0" t="n">
        <f aca="false">D2195*Assumptions!$C$11*$B$7+E2195*Assumptions!$C$12*$B$8</f>
        <v>40.9</v>
      </c>
      <c r="G2195" s="0" t="n">
        <f aca="false">C2195*Assumptions!$C$15</f>
        <v>0</v>
      </c>
      <c r="H2195" s="0" t="n">
        <f aca="false">MIN(F2195,G2195)</f>
        <v>0</v>
      </c>
      <c r="I2195" s="0" t="n">
        <f aca="false">IF(C2195=1,MIN(G2195-H2195,Assumptions!$C$13,P2194),0)</f>
        <v>0</v>
      </c>
      <c r="J2195" s="0" t="n">
        <f aca="false">H2195+I2195</f>
        <v>0</v>
      </c>
      <c r="K2195" s="0" t="n">
        <f aca="false">MIN(IF(C2195=1,F2195-H2195,F2195),Assumptions!$C$13,MAX(0,($B$5-P2194)/$B$6))</f>
        <v>40.9</v>
      </c>
      <c r="L2195" s="0" t="n">
        <f aca="false">IF(C2195=1,0,MIN(F2195-K2195,Assumptions!$C$15,MAX(0,$B$10-O2194-M2195)))</f>
        <v>0</v>
      </c>
      <c r="M2195" s="0" t="n">
        <f aca="false">'Profiles 8760'!H2184</f>
        <v>219200</v>
      </c>
      <c r="N2195" s="0" t="n">
        <f aca="false">J2195+L2195</f>
        <v>0</v>
      </c>
      <c r="O2195" s="0" t="n">
        <f aca="false">O2194+N2195</f>
        <v>191407.616533794</v>
      </c>
      <c r="P2195" s="0" t="n">
        <f aca="false">MIN($B$5,P2194+K2195*$B$6-I2195)</f>
        <v>220.2207311</v>
      </c>
      <c r="Q2195" s="0" t="n">
        <f aca="false">MAX(0,F2195-H2195-K2195-L2195)</f>
        <v>0</v>
      </c>
    </row>
    <row r="2196" customFormat="false" ht="15" hidden="false" customHeight="false" outlineLevel="0" collapsed="false">
      <c r="A2196" s="0" t="n">
        <f aca="false">'Profiles 8760'!A2185</f>
        <v>2183</v>
      </c>
      <c r="B2196" s="0" t="n">
        <f aca="false">'Profiles 8760'!B2185</f>
        <v>4</v>
      </c>
      <c r="C2196" s="0" t="n">
        <f aca="false">'Profiles 8760'!E2185</f>
        <v>0</v>
      </c>
      <c r="D2196" s="0" t="n">
        <f aca="false">'Profiles 8760'!F2185</f>
        <v>0</v>
      </c>
      <c r="E2196" s="0" t="n">
        <f aca="false">'Profiles 8760'!G2185</f>
        <v>0.662568</v>
      </c>
      <c r="F2196" s="0" t="n">
        <f aca="false">D2196*Assumptions!$C$11*$B$7+E2196*Assumptions!$C$12*$B$8</f>
        <v>27.0990312</v>
      </c>
      <c r="G2196" s="0" t="n">
        <f aca="false">C2196*Assumptions!$C$15</f>
        <v>0</v>
      </c>
      <c r="H2196" s="0" t="n">
        <f aca="false">MIN(F2196,G2196)</f>
        <v>0</v>
      </c>
      <c r="I2196" s="0" t="n">
        <f aca="false">IF(C2196=1,MIN(G2196-H2196,Assumptions!$C$13,P2195),0)</f>
        <v>0</v>
      </c>
      <c r="J2196" s="0" t="n">
        <f aca="false">H2196+I2196</f>
        <v>0</v>
      </c>
      <c r="K2196" s="0" t="n">
        <f aca="false">MIN(IF(C2196=1,F2196-H2196,F2196),Assumptions!$C$13,MAX(0,($B$5-P2195)/$B$6))</f>
        <v>27.0990312</v>
      </c>
      <c r="L2196" s="0" t="n">
        <f aca="false">IF(C2196=1,0,MIN(F2196-K2196,Assumptions!$C$15,MAX(0,$B$10-O2195-M2196)))</f>
        <v>0</v>
      </c>
      <c r="M2196" s="0" t="n">
        <f aca="false">'Profiles 8760'!H2185</f>
        <v>219200</v>
      </c>
      <c r="N2196" s="0" t="n">
        <f aca="false">J2196+L2196</f>
        <v>0</v>
      </c>
      <c r="O2196" s="0" t="n">
        <f aca="false">O2195+N2196</f>
        <v>191407.616533794</v>
      </c>
      <c r="P2196" s="0" t="n">
        <f aca="false">MIN($B$5,P2195+K2196*$B$6-I2196)</f>
        <v>243.71017134416</v>
      </c>
      <c r="Q2196" s="0" t="n">
        <f aca="false">MAX(0,F2196-H2196-K2196-L2196)</f>
        <v>0</v>
      </c>
    </row>
    <row r="2197" customFormat="false" ht="15" hidden="false" customHeight="false" outlineLevel="0" collapsed="false">
      <c r="A2197" s="0" t="n">
        <f aca="false">'Profiles 8760'!A2186</f>
        <v>2184</v>
      </c>
      <c r="B2197" s="0" t="n">
        <f aca="false">'Profiles 8760'!B2186</f>
        <v>4</v>
      </c>
      <c r="C2197" s="0" t="n">
        <f aca="false">'Profiles 8760'!E2186</f>
        <v>0</v>
      </c>
      <c r="D2197" s="0" t="n">
        <f aca="false">'Profiles 8760'!F2186</f>
        <v>0</v>
      </c>
      <c r="E2197" s="0" t="n">
        <f aca="false">'Profiles 8760'!G2186</f>
        <v>0.561474</v>
      </c>
      <c r="F2197" s="0" t="n">
        <f aca="false">D2197*Assumptions!$C$11*$B$7+E2197*Assumptions!$C$12*$B$8</f>
        <v>22.9642866</v>
      </c>
      <c r="G2197" s="0" t="n">
        <f aca="false">C2197*Assumptions!$C$15</f>
        <v>0</v>
      </c>
      <c r="H2197" s="0" t="n">
        <f aca="false">MIN(F2197,G2197)</f>
        <v>0</v>
      </c>
      <c r="I2197" s="0" t="n">
        <f aca="false">IF(C2197=1,MIN(G2197-H2197,Assumptions!$C$13,P2196),0)</f>
        <v>0</v>
      </c>
      <c r="J2197" s="0" t="n">
        <f aca="false">H2197+I2197</f>
        <v>0</v>
      </c>
      <c r="K2197" s="0" t="n">
        <f aca="false">MIN(IF(C2197=1,F2197-H2197,F2197),Assumptions!$C$13,MAX(0,($B$5-P2196)/$B$6))</f>
        <v>22.9642866</v>
      </c>
      <c r="L2197" s="0" t="n">
        <f aca="false">IF(C2197=1,0,MIN(F2197-K2197,Assumptions!$C$15,MAX(0,$B$10-O2196-M2197)))</f>
        <v>0</v>
      </c>
      <c r="M2197" s="0" t="n">
        <f aca="false">'Profiles 8760'!H2186</f>
        <v>219200</v>
      </c>
      <c r="N2197" s="0" t="n">
        <f aca="false">J2197+L2197</f>
        <v>0</v>
      </c>
      <c r="O2197" s="0" t="n">
        <f aca="false">O2196+N2197</f>
        <v>191407.616533794</v>
      </c>
      <c r="P2197" s="0" t="n">
        <f aca="false">MIN($B$5,P2196+K2197*$B$6-I2197)</f>
        <v>263.61561496904</v>
      </c>
      <c r="Q2197" s="0" t="n">
        <f aca="false">MAX(0,F2197-H2197-K2197-L2197)</f>
        <v>0</v>
      </c>
    </row>
    <row r="2198" customFormat="false" ht="15" hidden="false" customHeight="false" outlineLevel="0" collapsed="false">
      <c r="A2198" s="0" t="n">
        <f aca="false">'Profiles 8760'!A2187</f>
        <v>2185</v>
      </c>
      <c r="B2198" s="0" t="n">
        <f aca="false">'Profiles 8760'!B2187</f>
        <v>4</v>
      </c>
      <c r="C2198" s="0" t="n">
        <f aca="false">'Profiles 8760'!E2187</f>
        <v>0</v>
      </c>
      <c r="D2198" s="0" t="n">
        <f aca="false">'Profiles 8760'!F2187</f>
        <v>0</v>
      </c>
      <c r="E2198" s="0" t="n">
        <f aca="false">'Profiles 8760'!G2187</f>
        <v>0.747536</v>
      </c>
      <c r="F2198" s="0" t="n">
        <f aca="false">D2198*Assumptions!$C$11*$B$7+E2198*Assumptions!$C$12*$B$8</f>
        <v>30.5742224</v>
      </c>
      <c r="G2198" s="0" t="n">
        <f aca="false">C2198*Assumptions!$C$15</f>
        <v>0</v>
      </c>
      <c r="H2198" s="0" t="n">
        <f aca="false">MIN(F2198,G2198)</f>
        <v>0</v>
      </c>
      <c r="I2198" s="0" t="n">
        <f aca="false">IF(C2198=1,MIN(G2198-H2198,Assumptions!$C$13,P2197),0)</f>
        <v>0</v>
      </c>
      <c r="J2198" s="0" t="n">
        <f aca="false">H2198+I2198</f>
        <v>0</v>
      </c>
      <c r="K2198" s="0" t="n">
        <f aca="false">MIN(IF(C2198=1,F2198-H2198,F2198),Assumptions!$C$13,MAX(0,($B$5-P2197)/$B$6))</f>
        <v>30.5742224</v>
      </c>
      <c r="L2198" s="0" t="n">
        <f aca="false">IF(C2198=1,0,MIN(F2198-K2198,Assumptions!$C$15,MAX(0,$B$10-O2197-M2198)))</f>
        <v>0</v>
      </c>
      <c r="M2198" s="0" t="n">
        <f aca="false">'Profiles 8760'!H2187</f>
        <v>219200</v>
      </c>
      <c r="N2198" s="0" t="n">
        <f aca="false">J2198+L2198</f>
        <v>0</v>
      </c>
      <c r="O2198" s="0" t="n">
        <f aca="false">O2197+N2198</f>
        <v>191407.616533794</v>
      </c>
      <c r="P2198" s="0" t="n">
        <f aca="false">MIN($B$5,P2197+K2198*$B$6-I2198)</f>
        <v>290.11735094536</v>
      </c>
      <c r="Q2198" s="0" t="n">
        <f aca="false">MAX(0,F2198-H2198-K2198-L2198)</f>
        <v>0</v>
      </c>
    </row>
    <row r="2199" customFormat="false" ht="15" hidden="false" customHeight="false" outlineLevel="0" collapsed="false">
      <c r="A2199" s="0" t="n">
        <f aca="false">'Profiles 8760'!A2188</f>
        <v>2186</v>
      </c>
      <c r="B2199" s="0" t="n">
        <f aca="false">'Profiles 8760'!B2188</f>
        <v>4</v>
      </c>
      <c r="C2199" s="0" t="n">
        <f aca="false">'Profiles 8760'!E2188</f>
        <v>0</v>
      </c>
      <c r="D2199" s="0" t="n">
        <f aca="false">'Profiles 8760'!F2188</f>
        <v>0</v>
      </c>
      <c r="E2199" s="0" t="n">
        <f aca="false">'Profiles 8760'!G2188</f>
        <v>1</v>
      </c>
      <c r="F2199" s="0" t="n">
        <f aca="false">D2199*Assumptions!$C$11*$B$7+E2199*Assumptions!$C$12*$B$8</f>
        <v>40.9</v>
      </c>
      <c r="G2199" s="0" t="n">
        <f aca="false">C2199*Assumptions!$C$15</f>
        <v>0</v>
      </c>
      <c r="H2199" s="0" t="n">
        <f aca="false">MIN(F2199,G2199)</f>
        <v>0</v>
      </c>
      <c r="I2199" s="0" t="n">
        <f aca="false">IF(C2199=1,MIN(G2199-H2199,Assumptions!$C$13,P2198),0)</f>
        <v>0</v>
      </c>
      <c r="J2199" s="0" t="n">
        <f aca="false">H2199+I2199</f>
        <v>0</v>
      </c>
      <c r="K2199" s="0" t="n">
        <f aca="false">MIN(IF(C2199=1,F2199-H2199,F2199),Assumptions!$C$13,MAX(0,($B$5-P2198)/$B$6))</f>
        <v>40.9</v>
      </c>
      <c r="L2199" s="0" t="n">
        <f aca="false">IF(C2199=1,0,MIN(F2199-K2199,Assumptions!$C$15,MAX(0,$B$10-O2198-M2199)))</f>
        <v>0</v>
      </c>
      <c r="M2199" s="0" t="n">
        <f aca="false">'Profiles 8760'!H2188</f>
        <v>219200</v>
      </c>
      <c r="N2199" s="0" t="n">
        <f aca="false">J2199+L2199</f>
        <v>0</v>
      </c>
      <c r="O2199" s="0" t="n">
        <f aca="false">O2198+N2199</f>
        <v>191407.616533794</v>
      </c>
      <c r="P2199" s="0" t="n">
        <f aca="false">MIN($B$5,P2198+K2199*$B$6-I2199)</f>
        <v>325.56947094536</v>
      </c>
      <c r="Q2199" s="0" t="n">
        <f aca="false">MAX(0,F2199-H2199-K2199-L2199)</f>
        <v>0</v>
      </c>
    </row>
    <row r="2200" customFormat="false" ht="15" hidden="false" customHeight="false" outlineLevel="0" collapsed="false">
      <c r="A2200" s="0" t="n">
        <f aca="false">'Profiles 8760'!A2189</f>
        <v>2187</v>
      </c>
      <c r="B2200" s="0" t="n">
        <f aca="false">'Profiles 8760'!B2189</f>
        <v>4</v>
      </c>
      <c r="C2200" s="0" t="n">
        <f aca="false">'Profiles 8760'!E2189</f>
        <v>0</v>
      </c>
      <c r="D2200" s="0" t="n">
        <f aca="false">'Profiles 8760'!F2189</f>
        <v>0</v>
      </c>
      <c r="E2200" s="0" t="n">
        <f aca="false">'Profiles 8760'!G2189</f>
        <v>0.623191</v>
      </c>
      <c r="F2200" s="0" t="n">
        <f aca="false">D2200*Assumptions!$C$11*$B$7+E2200*Assumptions!$C$12*$B$8</f>
        <v>25.4885119</v>
      </c>
      <c r="G2200" s="0" t="n">
        <f aca="false">C2200*Assumptions!$C$15</f>
        <v>0</v>
      </c>
      <c r="H2200" s="0" t="n">
        <f aca="false">MIN(F2200,G2200)</f>
        <v>0</v>
      </c>
      <c r="I2200" s="0" t="n">
        <f aca="false">IF(C2200=1,MIN(G2200-H2200,Assumptions!$C$13,P2199),0)</f>
        <v>0</v>
      </c>
      <c r="J2200" s="0" t="n">
        <f aca="false">H2200+I2200</f>
        <v>0</v>
      </c>
      <c r="K2200" s="0" t="n">
        <f aca="false">MIN(IF(C2200=1,F2200-H2200,F2200),Assumptions!$C$13,MAX(0,($B$5-P2199)/$B$6))</f>
        <v>25.4885119</v>
      </c>
      <c r="L2200" s="0" t="n">
        <f aca="false">IF(C2200=1,0,MIN(F2200-K2200,Assumptions!$C$15,MAX(0,$B$10-O2199-M2200)))</f>
        <v>0</v>
      </c>
      <c r="M2200" s="0" t="n">
        <f aca="false">'Profiles 8760'!H2189</f>
        <v>219200</v>
      </c>
      <c r="N2200" s="0" t="n">
        <f aca="false">J2200+L2200</f>
        <v>0</v>
      </c>
      <c r="O2200" s="0" t="n">
        <f aca="false">O2199+N2200</f>
        <v>191407.616533794</v>
      </c>
      <c r="P2200" s="0" t="n">
        <f aca="false">MIN($B$5,P2199+K2200*$B$6-I2200)</f>
        <v>347.66291306028</v>
      </c>
      <c r="Q2200" s="0" t="n">
        <f aca="false">MAX(0,F2200-H2200-K2200-L2200)</f>
        <v>0</v>
      </c>
    </row>
    <row r="2201" customFormat="false" ht="15" hidden="false" customHeight="false" outlineLevel="0" collapsed="false">
      <c r="A2201" s="0" t="n">
        <f aca="false">'Profiles 8760'!A2190</f>
        <v>2188</v>
      </c>
      <c r="B2201" s="0" t="n">
        <f aca="false">'Profiles 8760'!B2190</f>
        <v>4</v>
      </c>
      <c r="C2201" s="0" t="n">
        <f aca="false">'Profiles 8760'!E2190</f>
        <v>0</v>
      </c>
      <c r="D2201" s="0" t="n">
        <f aca="false">'Profiles 8760'!F2190</f>
        <v>0</v>
      </c>
      <c r="E2201" s="0" t="n">
        <f aca="false">'Profiles 8760'!G2190</f>
        <v>0.710698</v>
      </c>
      <c r="F2201" s="0" t="n">
        <f aca="false">D2201*Assumptions!$C$11*$B$7+E2201*Assumptions!$C$12*$B$8</f>
        <v>29.0675482</v>
      </c>
      <c r="G2201" s="0" t="n">
        <f aca="false">C2201*Assumptions!$C$15</f>
        <v>0</v>
      </c>
      <c r="H2201" s="0" t="n">
        <f aca="false">MIN(F2201,G2201)</f>
        <v>0</v>
      </c>
      <c r="I2201" s="0" t="n">
        <f aca="false">IF(C2201=1,MIN(G2201-H2201,Assumptions!$C$13,P2200),0)</f>
        <v>0</v>
      </c>
      <c r="J2201" s="0" t="n">
        <f aca="false">H2201+I2201</f>
        <v>0</v>
      </c>
      <c r="K2201" s="0" t="n">
        <f aca="false">MIN(IF(C2201=1,F2201-H2201,F2201),Assumptions!$C$13,MAX(0,($B$5-P2200)/$B$6))</f>
        <v>29.0675482</v>
      </c>
      <c r="L2201" s="0" t="n">
        <f aca="false">IF(C2201=1,0,MIN(F2201-K2201,Assumptions!$C$15,MAX(0,$B$10-O2200-M2201)))</f>
        <v>0</v>
      </c>
      <c r="M2201" s="0" t="n">
        <f aca="false">'Profiles 8760'!H2190</f>
        <v>219200</v>
      </c>
      <c r="N2201" s="0" t="n">
        <f aca="false">J2201+L2201</f>
        <v>0</v>
      </c>
      <c r="O2201" s="0" t="n">
        <f aca="false">O2200+N2201</f>
        <v>191407.616533794</v>
      </c>
      <c r="P2201" s="0" t="n">
        <f aca="false">MIN($B$5,P2200+K2201*$B$6-I2201)</f>
        <v>372.85866384004</v>
      </c>
      <c r="Q2201" s="0" t="n">
        <f aca="false">MAX(0,F2201-H2201-K2201-L2201)</f>
        <v>0</v>
      </c>
    </row>
    <row r="2202" customFormat="false" ht="15" hidden="false" customHeight="false" outlineLevel="0" collapsed="false">
      <c r="A2202" s="0" t="n">
        <f aca="false">'Profiles 8760'!A2191</f>
        <v>2189</v>
      </c>
      <c r="B2202" s="0" t="n">
        <f aca="false">'Profiles 8760'!B2191</f>
        <v>4</v>
      </c>
      <c r="C2202" s="0" t="n">
        <f aca="false">'Profiles 8760'!E2191</f>
        <v>0</v>
      </c>
      <c r="D2202" s="0" t="n">
        <f aca="false">'Profiles 8760'!F2191</f>
        <v>0</v>
      </c>
      <c r="E2202" s="0" t="n">
        <f aca="false">'Profiles 8760'!G2191</f>
        <v>0.689021</v>
      </c>
      <c r="F2202" s="0" t="n">
        <f aca="false">D2202*Assumptions!$C$11*$B$7+E2202*Assumptions!$C$12*$B$8</f>
        <v>28.1809589</v>
      </c>
      <c r="G2202" s="0" t="n">
        <f aca="false">C2202*Assumptions!$C$15</f>
        <v>0</v>
      </c>
      <c r="H2202" s="0" t="n">
        <f aca="false">MIN(F2202,G2202)</f>
        <v>0</v>
      </c>
      <c r="I2202" s="0" t="n">
        <f aca="false">IF(C2202=1,MIN(G2202-H2202,Assumptions!$C$13,P2201),0)</f>
        <v>0</v>
      </c>
      <c r="J2202" s="0" t="n">
        <f aca="false">H2202+I2202</f>
        <v>0</v>
      </c>
      <c r="K2202" s="0" t="n">
        <f aca="false">MIN(IF(C2202=1,F2202-H2202,F2202),Assumptions!$C$13,MAX(0,($B$5-P2201)/$B$6))</f>
        <v>28.1809589</v>
      </c>
      <c r="L2202" s="0" t="n">
        <f aca="false">IF(C2202=1,0,MIN(F2202-K2202,Assumptions!$C$15,MAX(0,$B$10-O2201-M2202)))</f>
        <v>0</v>
      </c>
      <c r="M2202" s="0" t="n">
        <f aca="false">'Profiles 8760'!H2191</f>
        <v>219200</v>
      </c>
      <c r="N2202" s="0" t="n">
        <f aca="false">J2202+L2202</f>
        <v>0</v>
      </c>
      <c r="O2202" s="0" t="n">
        <f aca="false">O2201+N2202</f>
        <v>191407.616533794</v>
      </c>
      <c r="P2202" s="0" t="n">
        <f aca="false">MIN($B$5,P2201+K2202*$B$6-I2202)</f>
        <v>397.28591901456</v>
      </c>
      <c r="Q2202" s="0" t="n">
        <f aca="false">MAX(0,F2202-H2202-K2202-L2202)</f>
        <v>0</v>
      </c>
    </row>
    <row r="2203" customFormat="false" ht="15" hidden="false" customHeight="false" outlineLevel="0" collapsed="false">
      <c r="A2203" s="0" t="n">
        <f aca="false">'Profiles 8760'!A2192</f>
        <v>2190</v>
      </c>
      <c r="B2203" s="0" t="n">
        <f aca="false">'Profiles 8760'!B2192</f>
        <v>4</v>
      </c>
      <c r="C2203" s="0" t="n">
        <f aca="false">'Profiles 8760'!E2192</f>
        <v>0</v>
      </c>
      <c r="D2203" s="0" t="n">
        <f aca="false">'Profiles 8760'!F2192</f>
        <v>0</v>
      </c>
      <c r="E2203" s="0" t="n">
        <f aca="false">'Profiles 8760'!G2192</f>
        <v>0.480414</v>
      </c>
      <c r="F2203" s="0" t="n">
        <f aca="false">D2203*Assumptions!$C$11*$B$7+E2203*Assumptions!$C$12*$B$8</f>
        <v>19.6489326</v>
      </c>
      <c r="G2203" s="0" t="n">
        <f aca="false">C2203*Assumptions!$C$15</f>
        <v>0</v>
      </c>
      <c r="H2203" s="0" t="n">
        <f aca="false">MIN(F2203,G2203)</f>
        <v>0</v>
      </c>
      <c r="I2203" s="0" t="n">
        <f aca="false">IF(C2203=1,MIN(G2203-H2203,Assumptions!$C$13,P2202),0)</f>
        <v>0</v>
      </c>
      <c r="J2203" s="0" t="n">
        <f aca="false">H2203+I2203</f>
        <v>0</v>
      </c>
      <c r="K2203" s="0" t="n">
        <f aca="false">MIN(IF(C2203=1,F2203-H2203,F2203),Assumptions!$C$13,MAX(0,($B$5-P2202)/$B$6))</f>
        <v>19.6489326</v>
      </c>
      <c r="L2203" s="0" t="n">
        <f aca="false">IF(C2203=1,0,MIN(F2203-K2203,Assumptions!$C$15,MAX(0,$B$10-O2202-M2203)))</f>
        <v>0</v>
      </c>
      <c r="M2203" s="0" t="n">
        <f aca="false">'Profiles 8760'!H2192</f>
        <v>219200</v>
      </c>
      <c r="N2203" s="0" t="n">
        <f aca="false">J2203+L2203</f>
        <v>0</v>
      </c>
      <c r="O2203" s="0" t="n">
        <f aca="false">O2202+N2203</f>
        <v>191407.616533794</v>
      </c>
      <c r="P2203" s="0" t="n">
        <f aca="false">MIN($B$5,P2202+K2203*$B$6-I2203)</f>
        <v>414.31761379224</v>
      </c>
      <c r="Q2203" s="0" t="n">
        <f aca="false">MAX(0,F2203-H2203-K2203-L2203)</f>
        <v>0</v>
      </c>
    </row>
    <row r="2204" customFormat="false" ht="15" hidden="false" customHeight="false" outlineLevel="0" collapsed="false">
      <c r="A2204" s="0" t="n">
        <f aca="false">'Profiles 8760'!A2193</f>
        <v>2191</v>
      </c>
      <c r="B2204" s="0" t="n">
        <f aca="false">'Profiles 8760'!B2193</f>
        <v>4</v>
      </c>
      <c r="C2204" s="0" t="n">
        <f aca="false">'Profiles 8760'!E2193</f>
        <v>0</v>
      </c>
      <c r="D2204" s="0" t="n">
        <f aca="false">'Profiles 8760'!F2193</f>
        <v>0.054534</v>
      </c>
      <c r="E2204" s="0" t="n">
        <f aca="false">'Profiles 8760'!G2193</f>
        <v>0.622776</v>
      </c>
      <c r="F2204" s="0" t="n">
        <f aca="false">D2204*Assumptions!$C$11*$B$7+E2204*Assumptions!$C$12*$B$8</f>
        <v>41.2209576</v>
      </c>
      <c r="G2204" s="0" t="n">
        <f aca="false">C2204*Assumptions!$C$15</f>
        <v>0</v>
      </c>
      <c r="H2204" s="0" t="n">
        <f aca="false">MIN(F2204,G2204)</f>
        <v>0</v>
      </c>
      <c r="I2204" s="0" t="n">
        <f aca="false">IF(C2204=1,MIN(G2204-H2204,Assumptions!$C$13,P2203),0)</f>
        <v>0</v>
      </c>
      <c r="J2204" s="0" t="n">
        <f aca="false">H2204+I2204</f>
        <v>0</v>
      </c>
      <c r="K2204" s="0" t="n">
        <f aca="false">MIN(IF(C2204=1,F2204-H2204,F2204),Assumptions!$C$13,MAX(0,($B$5-P2203)/$B$6))</f>
        <v>41.2209576</v>
      </c>
      <c r="L2204" s="0" t="n">
        <f aca="false">IF(C2204=1,0,MIN(F2204-K2204,Assumptions!$C$15,MAX(0,$B$10-O2203-M2204)))</f>
        <v>0</v>
      </c>
      <c r="M2204" s="0" t="n">
        <f aca="false">'Profiles 8760'!H2193</f>
        <v>219200</v>
      </c>
      <c r="N2204" s="0" t="n">
        <f aca="false">J2204+L2204</f>
        <v>0</v>
      </c>
      <c r="O2204" s="0" t="n">
        <f aca="false">O2203+N2204</f>
        <v>191407.616533794</v>
      </c>
      <c r="P2204" s="0" t="n">
        <f aca="false">MIN($B$5,P2203+K2204*$B$6-I2204)</f>
        <v>450.04793983992</v>
      </c>
      <c r="Q2204" s="0" t="n">
        <f aca="false">MAX(0,F2204-H2204-K2204-L2204)</f>
        <v>0</v>
      </c>
    </row>
    <row r="2205" customFormat="false" ht="15" hidden="false" customHeight="false" outlineLevel="0" collapsed="false">
      <c r="A2205" s="0" t="n">
        <f aca="false">'Profiles 8760'!A2194</f>
        <v>2192</v>
      </c>
      <c r="B2205" s="0" t="n">
        <f aca="false">'Profiles 8760'!B2194</f>
        <v>4</v>
      </c>
      <c r="C2205" s="0" t="n">
        <f aca="false">'Profiles 8760'!E2194</f>
        <v>1</v>
      </c>
      <c r="D2205" s="0" t="n">
        <f aca="false">'Profiles 8760'!F2194</f>
        <v>0.32955</v>
      </c>
      <c r="E2205" s="0" t="n">
        <f aca="false">'Profiles 8760'!G2194</f>
        <v>0.490484</v>
      </c>
      <c r="F2205" s="0" t="n">
        <f aca="false">D2205*Assumptions!$C$11*$B$7+E2205*Assumptions!$C$12*$B$8</f>
        <v>115.2348356</v>
      </c>
      <c r="G2205" s="0" t="n">
        <f aca="false">C2205*Assumptions!$C$15</f>
        <v>200</v>
      </c>
      <c r="H2205" s="0" t="n">
        <f aca="false">MIN(F2205,G2205)</f>
        <v>115.2348356</v>
      </c>
      <c r="I2205" s="0" t="n">
        <f aca="false">IF(C2205=1,MIN(G2205-H2205,Assumptions!$C$13,P2204),0)</f>
        <v>84.7651644</v>
      </c>
      <c r="J2205" s="0" t="n">
        <f aca="false">H2205+I2205</f>
        <v>200</v>
      </c>
      <c r="K2205" s="0" t="n">
        <f aca="false">MIN(IF(C2205=1,F2205-H2205,F2205),Assumptions!$C$13,MAX(0,($B$5-P2204)/$B$6))</f>
        <v>0</v>
      </c>
      <c r="L2205" s="0" t="n">
        <f aca="false">IF(C2205=1,0,MIN(F2205-K2205,Assumptions!$C$15,MAX(0,$B$10-O2204-M2205)))</f>
        <v>0</v>
      </c>
      <c r="M2205" s="0" t="n">
        <f aca="false">'Profiles 8760'!H2194</f>
        <v>219000</v>
      </c>
      <c r="N2205" s="0" t="n">
        <f aca="false">J2205+L2205</f>
        <v>200</v>
      </c>
      <c r="O2205" s="0" t="n">
        <f aca="false">O2204+N2205</f>
        <v>191607.616533794</v>
      </c>
      <c r="P2205" s="0" t="n">
        <f aca="false">MIN($B$5,P2204+K2205*$B$6-I2205)</f>
        <v>365.28277543992</v>
      </c>
      <c r="Q2205" s="0" t="n">
        <f aca="false">MAX(0,F2205-H2205-K2205-L2205)</f>
        <v>0</v>
      </c>
    </row>
    <row r="2206" customFormat="false" ht="15" hidden="false" customHeight="false" outlineLevel="0" collapsed="false">
      <c r="A2206" s="0" t="n">
        <f aca="false">'Profiles 8760'!A2195</f>
        <v>2193</v>
      </c>
      <c r="B2206" s="0" t="n">
        <f aca="false">'Profiles 8760'!B2195</f>
        <v>4</v>
      </c>
      <c r="C2206" s="0" t="n">
        <f aca="false">'Profiles 8760'!E2195</f>
        <v>1</v>
      </c>
      <c r="D2206" s="0" t="n">
        <f aca="false">'Profiles 8760'!F2195</f>
        <v>0.661378</v>
      </c>
      <c r="E2206" s="0" t="n">
        <f aca="false">'Profiles 8760'!G2195</f>
        <v>0.498252</v>
      </c>
      <c r="F2206" s="0" t="n">
        <f aca="false">D2206*Assumptions!$C$11*$B$7+E2206*Assumptions!$C$12*$B$8</f>
        <v>211.3844732</v>
      </c>
      <c r="G2206" s="0" t="n">
        <f aca="false">C2206*Assumptions!$C$15</f>
        <v>200</v>
      </c>
      <c r="H2206" s="0" t="n">
        <f aca="false">MIN(F2206,G2206)</f>
        <v>200</v>
      </c>
      <c r="I2206" s="0" t="n">
        <f aca="false">IF(C2206=1,MIN(G2206-H2206,Assumptions!$C$13,P2205),0)</f>
        <v>0</v>
      </c>
      <c r="J2206" s="0" t="n">
        <f aca="false">H2206+I2206</f>
        <v>200</v>
      </c>
      <c r="K2206" s="0" t="n">
        <f aca="false">MIN(IF(C2206=1,F2206-H2206,F2206),Assumptions!$C$13,MAX(0,($B$5-P2205)/$B$6))</f>
        <v>11.3844732</v>
      </c>
      <c r="L2206" s="0" t="n">
        <f aca="false">IF(C2206=1,0,MIN(F2206-K2206,Assumptions!$C$15,MAX(0,$B$10-O2205-M2206)))</f>
        <v>0</v>
      </c>
      <c r="M2206" s="0" t="n">
        <f aca="false">'Profiles 8760'!H2195</f>
        <v>218800</v>
      </c>
      <c r="N2206" s="0" t="n">
        <f aca="false">J2206+L2206</f>
        <v>200</v>
      </c>
      <c r="O2206" s="0" t="n">
        <f aca="false">O2205+N2206</f>
        <v>191807.616533794</v>
      </c>
      <c r="P2206" s="0" t="n">
        <f aca="false">MIN($B$5,P2205+K2206*$B$6-I2206)</f>
        <v>375.15083680968</v>
      </c>
      <c r="Q2206" s="0" t="n">
        <f aca="false">MAX(0,F2206-H2206-K2206-L2206)</f>
        <v>0</v>
      </c>
    </row>
    <row r="2207" customFormat="false" ht="15" hidden="false" customHeight="false" outlineLevel="0" collapsed="false">
      <c r="A2207" s="0" t="n">
        <f aca="false">'Profiles 8760'!A2196</f>
        <v>2194</v>
      </c>
      <c r="B2207" s="0" t="n">
        <f aca="false">'Profiles 8760'!B2196</f>
        <v>4</v>
      </c>
      <c r="C2207" s="0" t="n">
        <f aca="false">'Profiles 8760'!E2196</f>
        <v>0</v>
      </c>
      <c r="D2207" s="0" t="n">
        <f aca="false">'Profiles 8760'!F2196</f>
        <v>0.984032</v>
      </c>
      <c r="E2207" s="0" t="n">
        <f aca="false">'Profiles 8760'!G2196</f>
        <v>0.402227</v>
      </c>
      <c r="F2207" s="0" t="n">
        <f aca="false">D2207*Assumptions!$C$11*$B$7+E2207*Assumptions!$C$12*$B$8</f>
        <v>300.6395259</v>
      </c>
      <c r="G2207" s="0" t="n">
        <f aca="false">C2207*Assumptions!$C$15</f>
        <v>0</v>
      </c>
      <c r="H2207" s="0" t="n">
        <f aca="false">MIN(F2207,G2207)</f>
        <v>0</v>
      </c>
      <c r="I2207" s="0" t="n">
        <f aca="false">IF(C2207=1,MIN(G2207-H2207,Assumptions!$C$13,P2206),0)</f>
        <v>0</v>
      </c>
      <c r="J2207" s="0" t="n">
        <f aca="false">H2207+I2207</f>
        <v>0</v>
      </c>
      <c r="K2207" s="0" t="n">
        <f aca="false">MIN(IF(C2207=1,F2207-H2207,F2207),Assumptions!$C$13,MAX(0,($B$5-P2206)/$B$6))</f>
        <v>156.505725877157</v>
      </c>
      <c r="L2207" s="0" t="n">
        <f aca="false">IF(C2207=1,0,MIN(F2207-K2207,Assumptions!$C$15,MAX(0,$B$10-O2206-M2207)))</f>
        <v>144.133800022843</v>
      </c>
      <c r="M2207" s="0" t="n">
        <f aca="false">'Profiles 8760'!H2196</f>
        <v>218800</v>
      </c>
      <c r="N2207" s="0" t="n">
        <f aca="false">J2207+L2207</f>
        <v>144.133800022843</v>
      </c>
      <c r="O2207" s="0" t="n">
        <f aca="false">O2206+N2207</f>
        <v>191951.750333817</v>
      </c>
      <c r="P2207" s="0" t="n">
        <f aca="false">MIN($B$5,P2206+K2207*$B$6-I2207)</f>
        <v>510.81</v>
      </c>
      <c r="Q2207" s="0" t="n">
        <f aca="false">MAX(0,F2207-H2207-K2207-L2207)</f>
        <v>0</v>
      </c>
    </row>
    <row r="2208" customFormat="false" ht="15" hidden="false" customHeight="false" outlineLevel="0" collapsed="false">
      <c r="A2208" s="0" t="n">
        <f aca="false">'Profiles 8760'!A2197</f>
        <v>2195</v>
      </c>
      <c r="B2208" s="0" t="n">
        <f aca="false">'Profiles 8760'!B2197</f>
        <v>4</v>
      </c>
      <c r="C2208" s="0" t="n">
        <f aca="false">'Profiles 8760'!E2197</f>
        <v>0</v>
      </c>
      <c r="D2208" s="0" t="n">
        <f aca="false">'Profiles 8760'!F2197</f>
        <v>1</v>
      </c>
      <c r="E2208" s="0" t="n">
        <f aca="false">'Profiles 8760'!G2197</f>
        <v>0.391111</v>
      </c>
      <c r="F2208" s="0" t="n">
        <f aca="false">D2208*Assumptions!$C$11*$B$7+E2208*Assumptions!$C$12*$B$8</f>
        <v>304.7964399</v>
      </c>
      <c r="G2208" s="0" t="n">
        <f aca="false">C2208*Assumptions!$C$15</f>
        <v>0</v>
      </c>
      <c r="H2208" s="0" t="n">
        <f aca="false">MIN(F2208,G2208)</f>
        <v>0</v>
      </c>
      <c r="I2208" s="0" t="n">
        <f aca="false">IF(C2208=1,MIN(G2208-H2208,Assumptions!$C$13,P2207),0)</f>
        <v>0</v>
      </c>
      <c r="J2208" s="0" t="n">
        <f aca="false">H2208+I2208</f>
        <v>0</v>
      </c>
      <c r="K2208" s="0" t="n">
        <f aca="false">MIN(IF(C2208=1,F2208-H2208,F2208),Assumptions!$C$13,MAX(0,($B$5-P2207)/$B$6))</f>
        <v>0</v>
      </c>
      <c r="L2208" s="0" t="n">
        <f aca="false">IF(C2208=1,0,MIN(F2208-K2208,Assumptions!$C$15,MAX(0,$B$10-O2207-M2208)))</f>
        <v>200</v>
      </c>
      <c r="M2208" s="0" t="n">
        <f aca="false">'Profiles 8760'!H2197</f>
        <v>218800</v>
      </c>
      <c r="N2208" s="0" t="n">
        <f aca="false">J2208+L2208</f>
        <v>200</v>
      </c>
      <c r="O2208" s="0" t="n">
        <f aca="false">O2207+N2208</f>
        <v>192151.750333817</v>
      </c>
      <c r="P2208" s="0" t="n">
        <f aca="false">MIN($B$5,P2207+K2208*$B$6-I2208)</f>
        <v>510.81</v>
      </c>
      <c r="Q2208" s="0" t="n">
        <f aca="false">MAX(0,F2208-H2208-K2208-L2208)</f>
        <v>104.7964399</v>
      </c>
    </row>
    <row r="2209" customFormat="false" ht="15" hidden="false" customHeight="false" outlineLevel="0" collapsed="false">
      <c r="A2209" s="0" t="n">
        <f aca="false">'Profiles 8760'!A2198</f>
        <v>2196</v>
      </c>
      <c r="B2209" s="0" t="n">
        <f aca="false">'Profiles 8760'!B2198</f>
        <v>4</v>
      </c>
      <c r="C2209" s="0" t="n">
        <f aca="false">'Profiles 8760'!E2198</f>
        <v>0</v>
      </c>
      <c r="D2209" s="0" t="n">
        <f aca="false">'Profiles 8760'!F2198</f>
        <v>1</v>
      </c>
      <c r="E2209" s="0" t="n">
        <f aca="false">'Profiles 8760'!G2198</f>
        <v>0.544037</v>
      </c>
      <c r="F2209" s="0" t="n">
        <f aca="false">D2209*Assumptions!$C$11*$B$7+E2209*Assumptions!$C$12*$B$8</f>
        <v>311.0511133</v>
      </c>
      <c r="G2209" s="0" t="n">
        <f aca="false">C2209*Assumptions!$C$15</f>
        <v>0</v>
      </c>
      <c r="H2209" s="0" t="n">
        <f aca="false">MIN(F2209,G2209)</f>
        <v>0</v>
      </c>
      <c r="I2209" s="0" t="n">
        <f aca="false">IF(C2209=1,MIN(G2209-H2209,Assumptions!$C$13,P2208),0)</f>
        <v>0</v>
      </c>
      <c r="J2209" s="0" t="n">
        <f aca="false">H2209+I2209</f>
        <v>0</v>
      </c>
      <c r="K2209" s="0" t="n">
        <f aca="false">MIN(IF(C2209=1,F2209-H2209,F2209),Assumptions!$C$13,MAX(0,($B$5-P2208)/$B$6))</f>
        <v>0</v>
      </c>
      <c r="L2209" s="0" t="n">
        <f aca="false">IF(C2209=1,0,MIN(F2209-K2209,Assumptions!$C$15,MAX(0,$B$10-O2208-M2209)))</f>
        <v>200</v>
      </c>
      <c r="M2209" s="0" t="n">
        <f aca="false">'Profiles 8760'!H2198</f>
        <v>218800</v>
      </c>
      <c r="N2209" s="0" t="n">
        <f aca="false">J2209+L2209</f>
        <v>200</v>
      </c>
      <c r="O2209" s="0" t="n">
        <f aca="false">O2208+N2209</f>
        <v>192351.750333817</v>
      </c>
      <c r="P2209" s="0" t="n">
        <f aca="false">MIN($B$5,P2208+K2209*$B$6-I2209)</f>
        <v>510.81</v>
      </c>
      <c r="Q2209" s="0" t="n">
        <f aca="false">MAX(0,F2209-H2209-K2209-L2209)</f>
        <v>111.0511133</v>
      </c>
    </row>
    <row r="2210" customFormat="false" ht="15" hidden="false" customHeight="false" outlineLevel="0" collapsed="false">
      <c r="A2210" s="0" t="n">
        <f aca="false">'Profiles 8760'!A2199</f>
        <v>2197</v>
      </c>
      <c r="B2210" s="0" t="n">
        <f aca="false">'Profiles 8760'!B2199</f>
        <v>4</v>
      </c>
      <c r="C2210" s="0" t="n">
        <f aca="false">'Profiles 8760'!E2199</f>
        <v>0</v>
      </c>
      <c r="D2210" s="0" t="n">
        <f aca="false">'Profiles 8760'!F2199</f>
        <v>1</v>
      </c>
      <c r="E2210" s="0" t="n">
        <f aca="false">'Profiles 8760'!G2199</f>
        <v>0.64795</v>
      </c>
      <c r="F2210" s="0" t="n">
        <f aca="false">D2210*Assumptions!$C$11*$B$7+E2210*Assumptions!$C$12*$B$8</f>
        <v>315.301155</v>
      </c>
      <c r="G2210" s="0" t="n">
        <f aca="false">C2210*Assumptions!$C$15</f>
        <v>0</v>
      </c>
      <c r="H2210" s="0" t="n">
        <f aca="false">MIN(F2210,G2210)</f>
        <v>0</v>
      </c>
      <c r="I2210" s="0" t="n">
        <f aca="false">IF(C2210=1,MIN(G2210-H2210,Assumptions!$C$13,P2209),0)</f>
        <v>0</v>
      </c>
      <c r="J2210" s="0" t="n">
        <f aca="false">H2210+I2210</f>
        <v>0</v>
      </c>
      <c r="K2210" s="0" t="n">
        <f aca="false">MIN(IF(C2210=1,F2210-H2210,F2210),Assumptions!$C$13,MAX(0,($B$5-P2209)/$B$6))</f>
        <v>0</v>
      </c>
      <c r="L2210" s="0" t="n">
        <f aca="false">IF(C2210=1,0,MIN(F2210-K2210,Assumptions!$C$15,MAX(0,$B$10-O2209-M2210)))</f>
        <v>200</v>
      </c>
      <c r="M2210" s="0" t="n">
        <f aca="false">'Profiles 8760'!H2199</f>
        <v>218800</v>
      </c>
      <c r="N2210" s="0" t="n">
        <f aca="false">J2210+L2210</f>
        <v>200</v>
      </c>
      <c r="O2210" s="0" t="n">
        <f aca="false">O2209+N2210</f>
        <v>192551.750333817</v>
      </c>
      <c r="P2210" s="0" t="n">
        <f aca="false">MIN($B$5,P2209+K2210*$B$6-I2210)</f>
        <v>510.81</v>
      </c>
      <c r="Q2210" s="0" t="n">
        <f aca="false">MAX(0,F2210-H2210-K2210-L2210)</f>
        <v>115.301155</v>
      </c>
    </row>
    <row r="2211" customFormat="false" ht="15" hidden="false" customHeight="false" outlineLevel="0" collapsed="false">
      <c r="A2211" s="0" t="n">
        <f aca="false">'Profiles 8760'!A2200</f>
        <v>2198</v>
      </c>
      <c r="B2211" s="0" t="n">
        <f aca="false">'Profiles 8760'!B2200</f>
        <v>4</v>
      </c>
      <c r="C2211" s="0" t="n">
        <f aca="false">'Profiles 8760'!E2200</f>
        <v>0</v>
      </c>
      <c r="D2211" s="0" t="n">
        <f aca="false">'Profiles 8760'!F2200</f>
        <v>1</v>
      </c>
      <c r="E2211" s="0" t="n">
        <f aca="false">'Profiles 8760'!G2200</f>
        <v>0.432939</v>
      </c>
      <c r="F2211" s="0" t="n">
        <f aca="false">D2211*Assumptions!$C$11*$B$7+E2211*Assumptions!$C$12*$B$8</f>
        <v>306.5072051</v>
      </c>
      <c r="G2211" s="0" t="n">
        <f aca="false">C2211*Assumptions!$C$15</f>
        <v>0</v>
      </c>
      <c r="H2211" s="0" t="n">
        <f aca="false">MIN(F2211,G2211)</f>
        <v>0</v>
      </c>
      <c r="I2211" s="0" t="n">
        <f aca="false">IF(C2211=1,MIN(G2211-H2211,Assumptions!$C$13,P2210),0)</f>
        <v>0</v>
      </c>
      <c r="J2211" s="0" t="n">
        <f aca="false">H2211+I2211</f>
        <v>0</v>
      </c>
      <c r="K2211" s="0" t="n">
        <f aca="false">MIN(IF(C2211=1,F2211-H2211,F2211),Assumptions!$C$13,MAX(0,($B$5-P2210)/$B$6))</f>
        <v>0</v>
      </c>
      <c r="L2211" s="0" t="n">
        <f aca="false">IF(C2211=1,0,MIN(F2211-K2211,Assumptions!$C$15,MAX(0,$B$10-O2210-M2211)))</f>
        <v>200</v>
      </c>
      <c r="M2211" s="0" t="n">
        <f aca="false">'Profiles 8760'!H2200</f>
        <v>218800</v>
      </c>
      <c r="N2211" s="0" t="n">
        <f aca="false">J2211+L2211</f>
        <v>200</v>
      </c>
      <c r="O2211" s="0" t="n">
        <f aca="false">O2210+N2211</f>
        <v>192751.750333817</v>
      </c>
      <c r="P2211" s="0" t="n">
        <f aca="false">MIN($B$5,P2210+K2211*$B$6-I2211)</f>
        <v>510.81</v>
      </c>
      <c r="Q2211" s="0" t="n">
        <f aca="false">MAX(0,F2211-H2211-K2211-L2211)</f>
        <v>106.5072051</v>
      </c>
    </row>
    <row r="2212" customFormat="false" ht="15" hidden="false" customHeight="false" outlineLevel="0" collapsed="false">
      <c r="A2212" s="0" t="n">
        <f aca="false">'Profiles 8760'!A2201</f>
        <v>2199</v>
      </c>
      <c r="B2212" s="0" t="n">
        <f aca="false">'Profiles 8760'!B2201</f>
        <v>4</v>
      </c>
      <c r="C2212" s="0" t="n">
        <f aca="false">'Profiles 8760'!E2201</f>
        <v>0</v>
      </c>
      <c r="D2212" s="0" t="n">
        <f aca="false">'Profiles 8760'!F2201</f>
        <v>1</v>
      </c>
      <c r="E2212" s="0" t="n">
        <f aca="false">'Profiles 8760'!G2201</f>
        <v>0.507115</v>
      </c>
      <c r="F2212" s="0" t="n">
        <f aca="false">D2212*Assumptions!$C$11*$B$7+E2212*Assumptions!$C$12*$B$8</f>
        <v>309.5410035</v>
      </c>
      <c r="G2212" s="0" t="n">
        <f aca="false">C2212*Assumptions!$C$15</f>
        <v>0</v>
      </c>
      <c r="H2212" s="0" t="n">
        <f aca="false">MIN(F2212,G2212)</f>
        <v>0</v>
      </c>
      <c r="I2212" s="0" t="n">
        <f aca="false">IF(C2212=1,MIN(G2212-H2212,Assumptions!$C$13,P2211),0)</f>
        <v>0</v>
      </c>
      <c r="J2212" s="0" t="n">
        <f aca="false">H2212+I2212</f>
        <v>0</v>
      </c>
      <c r="K2212" s="0" t="n">
        <f aca="false">MIN(IF(C2212=1,F2212-H2212,F2212),Assumptions!$C$13,MAX(0,($B$5-P2211)/$B$6))</f>
        <v>0</v>
      </c>
      <c r="L2212" s="0" t="n">
        <f aca="false">IF(C2212=1,0,MIN(F2212-K2212,Assumptions!$C$15,MAX(0,$B$10-O2211-M2212)))</f>
        <v>200</v>
      </c>
      <c r="M2212" s="0" t="n">
        <f aca="false">'Profiles 8760'!H2201</f>
        <v>218800</v>
      </c>
      <c r="N2212" s="0" t="n">
        <f aca="false">J2212+L2212</f>
        <v>200</v>
      </c>
      <c r="O2212" s="0" t="n">
        <f aca="false">O2211+N2212</f>
        <v>192951.750333817</v>
      </c>
      <c r="P2212" s="0" t="n">
        <f aca="false">MIN($B$5,P2211+K2212*$B$6-I2212)</f>
        <v>510.81</v>
      </c>
      <c r="Q2212" s="0" t="n">
        <f aca="false">MAX(0,F2212-H2212-K2212-L2212)</f>
        <v>109.5410035</v>
      </c>
    </row>
    <row r="2213" customFormat="false" ht="15" hidden="false" customHeight="false" outlineLevel="0" collapsed="false">
      <c r="A2213" s="0" t="n">
        <f aca="false">'Profiles 8760'!A2202</f>
        <v>2200</v>
      </c>
      <c r="B2213" s="0" t="n">
        <f aca="false">'Profiles 8760'!B2202</f>
        <v>4</v>
      </c>
      <c r="C2213" s="0" t="n">
        <f aca="false">'Profiles 8760'!E2202</f>
        <v>0</v>
      </c>
      <c r="D2213" s="0" t="n">
        <f aca="false">'Profiles 8760'!F2202</f>
        <v>0.984032</v>
      </c>
      <c r="E2213" s="0" t="n">
        <f aca="false">'Profiles 8760'!G2202</f>
        <v>0.448152</v>
      </c>
      <c r="F2213" s="0" t="n">
        <f aca="false">D2213*Assumptions!$C$11*$B$7+E2213*Assumptions!$C$12*$B$8</f>
        <v>302.5178584</v>
      </c>
      <c r="G2213" s="0" t="n">
        <f aca="false">C2213*Assumptions!$C$15</f>
        <v>0</v>
      </c>
      <c r="H2213" s="0" t="n">
        <f aca="false">MIN(F2213,G2213)</f>
        <v>0</v>
      </c>
      <c r="I2213" s="0" t="n">
        <f aca="false">IF(C2213=1,MIN(G2213-H2213,Assumptions!$C$13,P2212),0)</f>
        <v>0</v>
      </c>
      <c r="J2213" s="0" t="n">
        <f aca="false">H2213+I2213</f>
        <v>0</v>
      </c>
      <c r="K2213" s="0" t="n">
        <f aca="false">MIN(IF(C2213=1,F2213-H2213,F2213),Assumptions!$C$13,MAX(0,($B$5-P2212)/$B$6))</f>
        <v>0</v>
      </c>
      <c r="L2213" s="0" t="n">
        <f aca="false">IF(C2213=1,0,MIN(F2213-K2213,Assumptions!$C$15,MAX(0,$B$10-O2212-M2213)))</f>
        <v>200</v>
      </c>
      <c r="M2213" s="0" t="n">
        <f aca="false">'Profiles 8760'!H2202</f>
        <v>218800</v>
      </c>
      <c r="N2213" s="0" t="n">
        <f aca="false">J2213+L2213</f>
        <v>200</v>
      </c>
      <c r="O2213" s="0" t="n">
        <f aca="false">O2212+N2213</f>
        <v>193151.750333817</v>
      </c>
      <c r="P2213" s="0" t="n">
        <f aca="false">MIN($B$5,P2212+K2213*$B$6-I2213)</f>
        <v>510.81</v>
      </c>
      <c r="Q2213" s="0" t="n">
        <f aca="false">MAX(0,F2213-H2213-K2213-L2213)</f>
        <v>102.5178584</v>
      </c>
    </row>
    <row r="2214" customFormat="false" ht="15" hidden="false" customHeight="false" outlineLevel="0" collapsed="false">
      <c r="A2214" s="0" t="n">
        <f aca="false">'Profiles 8760'!A2203</f>
        <v>2201</v>
      </c>
      <c r="B2214" s="0" t="n">
        <f aca="false">'Profiles 8760'!B2203</f>
        <v>4</v>
      </c>
      <c r="C2214" s="0" t="n">
        <f aca="false">'Profiles 8760'!E2203</f>
        <v>0</v>
      </c>
      <c r="D2214" s="0" t="n">
        <f aca="false">'Profiles 8760'!F2203</f>
        <v>0.661378</v>
      </c>
      <c r="E2214" s="0" t="n">
        <f aca="false">'Profiles 8760'!G2203</f>
        <v>0.36392</v>
      </c>
      <c r="F2214" s="0" t="n">
        <f aca="false">D2214*Assumptions!$C$11*$B$7+E2214*Assumptions!$C$12*$B$8</f>
        <v>205.8902944</v>
      </c>
      <c r="G2214" s="0" t="n">
        <f aca="false">C2214*Assumptions!$C$15</f>
        <v>0</v>
      </c>
      <c r="H2214" s="0" t="n">
        <f aca="false">MIN(F2214,G2214)</f>
        <v>0</v>
      </c>
      <c r="I2214" s="0" t="n">
        <f aca="false">IF(C2214=1,MIN(G2214-H2214,Assumptions!$C$13,P2213),0)</f>
        <v>0</v>
      </c>
      <c r="J2214" s="0" t="n">
        <f aca="false">H2214+I2214</f>
        <v>0</v>
      </c>
      <c r="K2214" s="0" t="n">
        <f aca="false">MIN(IF(C2214=1,F2214-H2214,F2214),Assumptions!$C$13,MAX(0,($B$5-P2213)/$B$6))</f>
        <v>0</v>
      </c>
      <c r="L2214" s="0" t="n">
        <f aca="false">IF(C2214=1,0,MIN(F2214-K2214,Assumptions!$C$15,MAX(0,$B$10-O2213-M2214)))</f>
        <v>200</v>
      </c>
      <c r="M2214" s="0" t="n">
        <f aca="false">'Profiles 8760'!H2203</f>
        <v>218800</v>
      </c>
      <c r="N2214" s="0" t="n">
        <f aca="false">J2214+L2214</f>
        <v>200</v>
      </c>
      <c r="O2214" s="0" t="n">
        <f aca="false">O2213+N2214</f>
        <v>193351.750333817</v>
      </c>
      <c r="P2214" s="0" t="n">
        <f aca="false">MIN($B$5,P2213+K2214*$B$6-I2214)</f>
        <v>510.81</v>
      </c>
      <c r="Q2214" s="0" t="n">
        <f aca="false">MAX(0,F2214-H2214-K2214-L2214)</f>
        <v>5.89029440000002</v>
      </c>
    </row>
    <row r="2215" customFormat="false" ht="15" hidden="false" customHeight="false" outlineLevel="0" collapsed="false">
      <c r="A2215" s="0" t="n">
        <f aca="false">'Profiles 8760'!A2204</f>
        <v>2202</v>
      </c>
      <c r="B2215" s="0" t="n">
        <f aca="false">'Profiles 8760'!B2204</f>
        <v>4</v>
      </c>
      <c r="C2215" s="0" t="n">
        <f aca="false">'Profiles 8760'!E2204</f>
        <v>0</v>
      </c>
      <c r="D2215" s="0" t="n">
        <f aca="false">'Profiles 8760'!F2204</f>
        <v>0.32955</v>
      </c>
      <c r="E2215" s="0" t="n">
        <f aca="false">'Profiles 8760'!G2204</f>
        <v>0.321646</v>
      </c>
      <c r="F2215" s="0" t="n">
        <f aca="false">D2215*Assumptions!$C$11*$B$7+E2215*Assumptions!$C$12*$B$8</f>
        <v>108.3293614</v>
      </c>
      <c r="G2215" s="0" t="n">
        <f aca="false">C2215*Assumptions!$C$15</f>
        <v>0</v>
      </c>
      <c r="H2215" s="0" t="n">
        <f aca="false">MIN(F2215,G2215)</f>
        <v>0</v>
      </c>
      <c r="I2215" s="0" t="n">
        <f aca="false">IF(C2215=1,MIN(G2215-H2215,Assumptions!$C$13,P2214),0)</f>
        <v>0</v>
      </c>
      <c r="J2215" s="0" t="n">
        <f aca="false">H2215+I2215</f>
        <v>0</v>
      </c>
      <c r="K2215" s="0" t="n">
        <f aca="false">MIN(IF(C2215=1,F2215-H2215,F2215),Assumptions!$C$13,MAX(0,($B$5-P2214)/$B$6))</f>
        <v>0</v>
      </c>
      <c r="L2215" s="0" t="n">
        <f aca="false">IF(C2215=1,0,MIN(F2215-K2215,Assumptions!$C$15,MAX(0,$B$10-O2214-M2215)))</f>
        <v>108.3293614</v>
      </c>
      <c r="M2215" s="0" t="n">
        <f aca="false">'Profiles 8760'!H2204</f>
        <v>218800</v>
      </c>
      <c r="N2215" s="0" t="n">
        <f aca="false">J2215+L2215</f>
        <v>108.3293614</v>
      </c>
      <c r="O2215" s="0" t="n">
        <f aca="false">O2214+N2215</f>
        <v>193460.079695217</v>
      </c>
      <c r="P2215" s="0" t="n">
        <f aca="false">MIN($B$5,P2214+K2215*$B$6-I2215)</f>
        <v>510.81</v>
      </c>
      <c r="Q2215" s="0" t="n">
        <f aca="false">MAX(0,F2215-H2215-K2215-L2215)</f>
        <v>0</v>
      </c>
    </row>
    <row r="2216" customFormat="false" ht="15" hidden="false" customHeight="false" outlineLevel="0" collapsed="false">
      <c r="A2216" s="0" t="n">
        <f aca="false">'Profiles 8760'!A2205</f>
        <v>2203</v>
      </c>
      <c r="B2216" s="0" t="n">
        <f aca="false">'Profiles 8760'!B2205</f>
        <v>4</v>
      </c>
      <c r="C2216" s="0" t="n">
        <f aca="false">'Profiles 8760'!E2205</f>
        <v>0</v>
      </c>
      <c r="D2216" s="0" t="n">
        <f aca="false">'Profiles 8760'!F2205</f>
        <v>0.054534</v>
      </c>
      <c r="E2216" s="0" t="n">
        <f aca="false">'Profiles 8760'!G2205</f>
        <v>0.220008</v>
      </c>
      <c r="F2216" s="0" t="n">
        <f aca="false">D2216*Assumptions!$C$11*$B$7+E2216*Assumptions!$C$12*$B$8</f>
        <v>24.7477464</v>
      </c>
      <c r="G2216" s="0" t="n">
        <f aca="false">C2216*Assumptions!$C$15</f>
        <v>0</v>
      </c>
      <c r="H2216" s="0" t="n">
        <f aca="false">MIN(F2216,G2216)</f>
        <v>0</v>
      </c>
      <c r="I2216" s="0" t="n">
        <f aca="false">IF(C2216=1,MIN(G2216-H2216,Assumptions!$C$13,P2215),0)</f>
        <v>0</v>
      </c>
      <c r="J2216" s="0" t="n">
        <f aca="false">H2216+I2216</f>
        <v>0</v>
      </c>
      <c r="K2216" s="0" t="n">
        <f aca="false">MIN(IF(C2216=1,F2216-H2216,F2216),Assumptions!$C$13,MAX(0,($B$5-P2215)/$B$6))</f>
        <v>0</v>
      </c>
      <c r="L2216" s="0" t="n">
        <f aca="false">IF(C2216=1,0,MIN(F2216-K2216,Assumptions!$C$15,MAX(0,$B$10-O2215-M2216)))</f>
        <v>24.7477464</v>
      </c>
      <c r="M2216" s="0" t="n">
        <f aca="false">'Profiles 8760'!H2205</f>
        <v>218800</v>
      </c>
      <c r="N2216" s="0" t="n">
        <f aca="false">J2216+L2216</f>
        <v>24.7477464</v>
      </c>
      <c r="O2216" s="0" t="n">
        <f aca="false">O2215+N2216</f>
        <v>193484.827441617</v>
      </c>
      <c r="P2216" s="0" t="n">
        <f aca="false">MIN($B$5,P2215+K2216*$B$6-I2216)</f>
        <v>510.81</v>
      </c>
      <c r="Q2216" s="0" t="n">
        <f aca="false">MAX(0,F2216-H2216-K2216-L2216)</f>
        <v>0</v>
      </c>
    </row>
    <row r="2217" customFormat="false" ht="15" hidden="false" customHeight="false" outlineLevel="0" collapsed="false">
      <c r="A2217" s="0" t="n">
        <f aca="false">'Profiles 8760'!A2206</f>
        <v>2204</v>
      </c>
      <c r="B2217" s="0" t="n">
        <f aca="false">'Profiles 8760'!B2206</f>
        <v>4</v>
      </c>
      <c r="C2217" s="0" t="n">
        <f aca="false">'Profiles 8760'!E2206</f>
        <v>1</v>
      </c>
      <c r="D2217" s="0" t="n">
        <f aca="false">'Profiles 8760'!F2206</f>
        <v>0</v>
      </c>
      <c r="E2217" s="0" t="n">
        <f aca="false">'Profiles 8760'!G2206</f>
        <v>0.274703</v>
      </c>
      <c r="F2217" s="0" t="n">
        <f aca="false">D2217*Assumptions!$C$11*$B$7+E2217*Assumptions!$C$12*$B$8</f>
        <v>11.2353527</v>
      </c>
      <c r="G2217" s="0" t="n">
        <f aca="false">C2217*Assumptions!$C$15</f>
        <v>200</v>
      </c>
      <c r="H2217" s="0" t="n">
        <f aca="false">MIN(F2217,G2217)</f>
        <v>11.2353527</v>
      </c>
      <c r="I2217" s="0" t="n">
        <f aca="false">IF(C2217=1,MIN(G2217-H2217,Assumptions!$C$13,P2216),0)</f>
        <v>180</v>
      </c>
      <c r="J2217" s="0" t="n">
        <f aca="false">H2217+I2217</f>
        <v>191.2353527</v>
      </c>
      <c r="K2217" s="0" t="n">
        <f aca="false">MIN(IF(C2217=1,F2217-H2217,F2217),Assumptions!$C$13,MAX(0,($B$5-P2216)/$B$6))</f>
        <v>0</v>
      </c>
      <c r="L2217" s="0" t="n">
        <f aca="false">IF(C2217=1,0,MIN(F2217-K2217,Assumptions!$C$15,MAX(0,$B$10-O2216-M2217)))</f>
        <v>0</v>
      </c>
      <c r="M2217" s="0" t="n">
        <f aca="false">'Profiles 8760'!H2206</f>
        <v>218600</v>
      </c>
      <c r="N2217" s="0" t="n">
        <f aca="false">J2217+L2217</f>
        <v>191.2353527</v>
      </c>
      <c r="O2217" s="0" t="n">
        <f aca="false">O2216+N2217</f>
        <v>193676.062794317</v>
      </c>
      <c r="P2217" s="0" t="n">
        <f aca="false">MIN($B$5,P2216+K2217*$B$6-I2217)</f>
        <v>330.81</v>
      </c>
      <c r="Q2217" s="0" t="n">
        <f aca="false">MAX(0,F2217-H2217-K2217-L2217)</f>
        <v>0</v>
      </c>
    </row>
    <row r="2218" customFormat="false" ht="15" hidden="false" customHeight="false" outlineLevel="0" collapsed="false">
      <c r="A2218" s="0" t="n">
        <f aca="false">'Profiles 8760'!A2207</f>
        <v>2205</v>
      </c>
      <c r="B2218" s="0" t="n">
        <f aca="false">'Profiles 8760'!B2207</f>
        <v>4</v>
      </c>
      <c r="C2218" s="0" t="n">
        <f aca="false">'Profiles 8760'!E2207</f>
        <v>1</v>
      </c>
      <c r="D2218" s="0" t="n">
        <f aca="false">'Profiles 8760'!F2207</f>
        <v>0</v>
      </c>
      <c r="E2218" s="0" t="n">
        <f aca="false">'Profiles 8760'!G2207</f>
        <v>0.26815</v>
      </c>
      <c r="F2218" s="0" t="n">
        <f aca="false">D2218*Assumptions!$C$11*$B$7+E2218*Assumptions!$C$12*$B$8</f>
        <v>10.967335</v>
      </c>
      <c r="G2218" s="0" t="n">
        <f aca="false">C2218*Assumptions!$C$15</f>
        <v>200</v>
      </c>
      <c r="H2218" s="0" t="n">
        <f aca="false">MIN(F2218,G2218)</f>
        <v>10.967335</v>
      </c>
      <c r="I2218" s="0" t="n">
        <f aca="false">IF(C2218=1,MIN(G2218-H2218,Assumptions!$C$13,P2217),0)</f>
        <v>180</v>
      </c>
      <c r="J2218" s="0" t="n">
        <f aca="false">H2218+I2218</f>
        <v>190.967335</v>
      </c>
      <c r="K2218" s="0" t="n">
        <f aca="false">MIN(IF(C2218=1,F2218-H2218,F2218),Assumptions!$C$13,MAX(0,($B$5-P2217)/$B$6))</f>
        <v>0</v>
      </c>
      <c r="L2218" s="0" t="n">
        <f aca="false">IF(C2218=1,0,MIN(F2218-K2218,Assumptions!$C$15,MAX(0,$B$10-O2217-M2218)))</f>
        <v>0</v>
      </c>
      <c r="M2218" s="0" t="n">
        <f aca="false">'Profiles 8760'!H2207</f>
        <v>218400</v>
      </c>
      <c r="N2218" s="0" t="n">
        <f aca="false">J2218+L2218</f>
        <v>190.967335</v>
      </c>
      <c r="O2218" s="0" t="n">
        <f aca="false">O2217+N2218</f>
        <v>193867.030129317</v>
      </c>
      <c r="P2218" s="0" t="n">
        <f aca="false">MIN($B$5,P2217+K2218*$B$6-I2218)</f>
        <v>150.81</v>
      </c>
      <c r="Q2218" s="0" t="n">
        <f aca="false">MAX(0,F2218-H2218-K2218-L2218)</f>
        <v>0</v>
      </c>
    </row>
    <row r="2219" customFormat="false" ht="15" hidden="false" customHeight="false" outlineLevel="0" collapsed="false">
      <c r="A2219" s="0" t="n">
        <f aca="false">'Profiles 8760'!A2208</f>
        <v>2206</v>
      </c>
      <c r="B2219" s="0" t="n">
        <f aca="false">'Profiles 8760'!B2208</f>
        <v>4</v>
      </c>
      <c r="C2219" s="0" t="n">
        <f aca="false">'Profiles 8760'!E2208</f>
        <v>0</v>
      </c>
      <c r="D2219" s="0" t="n">
        <f aca="false">'Profiles 8760'!F2208</f>
        <v>0</v>
      </c>
      <c r="E2219" s="0" t="n">
        <f aca="false">'Profiles 8760'!G2208</f>
        <v>0.305508</v>
      </c>
      <c r="F2219" s="0" t="n">
        <f aca="false">D2219*Assumptions!$C$11*$B$7+E2219*Assumptions!$C$12*$B$8</f>
        <v>12.4952772</v>
      </c>
      <c r="G2219" s="0" t="n">
        <f aca="false">C2219*Assumptions!$C$15</f>
        <v>0</v>
      </c>
      <c r="H2219" s="0" t="n">
        <f aca="false">MIN(F2219,G2219)</f>
        <v>0</v>
      </c>
      <c r="I2219" s="0" t="n">
        <f aca="false">IF(C2219=1,MIN(G2219-H2219,Assumptions!$C$13,P2218),0)</f>
        <v>0</v>
      </c>
      <c r="J2219" s="0" t="n">
        <f aca="false">H2219+I2219</f>
        <v>0</v>
      </c>
      <c r="K2219" s="0" t="n">
        <f aca="false">MIN(IF(C2219=1,F2219-H2219,F2219),Assumptions!$C$13,MAX(0,($B$5-P2218)/$B$6))</f>
        <v>12.4952772</v>
      </c>
      <c r="L2219" s="0" t="n">
        <f aca="false">IF(C2219=1,0,MIN(F2219-K2219,Assumptions!$C$15,MAX(0,$B$10-O2218-M2219)))</f>
        <v>0</v>
      </c>
      <c r="M2219" s="0" t="n">
        <f aca="false">'Profiles 8760'!H2208</f>
        <v>218400</v>
      </c>
      <c r="N2219" s="0" t="n">
        <f aca="false">J2219+L2219</f>
        <v>0</v>
      </c>
      <c r="O2219" s="0" t="n">
        <f aca="false">O2218+N2219</f>
        <v>193867.030129317</v>
      </c>
      <c r="P2219" s="0" t="n">
        <f aca="false">MIN($B$5,P2218+K2219*$B$6-I2219)</f>
        <v>161.64090627696</v>
      </c>
      <c r="Q2219" s="0" t="n">
        <f aca="false">MAX(0,F2219-H2219-K2219-L2219)</f>
        <v>0</v>
      </c>
    </row>
    <row r="2220" customFormat="false" ht="15" hidden="false" customHeight="false" outlineLevel="0" collapsed="false">
      <c r="A2220" s="0" t="n">
        <f aca="false">'Profiles 8760'!A2209</f>
        <v>2207</v>
      </c>
      <c r="B2220" s="0" t="n">
        <f aca="false">'Profiles 8760'!B2209</f>
        <v>4</v>
      </c>
      <c r="C2220" s="0" t="n">
        <f aca="false">'Profiles 8760'!E2209</f>
        <v>0</v>
      </c>
      <c r="D2220" s="0" t="n">
        <f aca="false">'Profiles 8760'!F2209</f>
        <v>0</v>
      </c>
      <c r="E2220" s="0" t="n">
        <f aca="false">'Profiles 8760'!G2209</f>
        <v>0.293567</v>
      </c>
      <c r="F2220" s="0" t="n">
        <f aca="false">D2220*Assumptions!$C$11*$B$7+E2220*Assumptions!$C$12*$B$8</f>
        <v>12.0068903</v>
      </c>
      <c r="G2220" s="0" t="n">
        <f aca="false">C2220*Assumptions!$C$15</f>
        <v>0</v>
      </c>
      <c r="H2220" s="0" t="n">
        <f aca="false">MIN(F2220,G2220)</f>
        <v>0</v>
      </c>
      <c r="I2220" s="0" t="n">
        <f aca="false">IF(C2220=1,MIN(G2220-H2220,Assumptions!$C$13,P2219),0)</f>
        <v>0</v>
      </c>
      <c r="J2220" s="0" t="n">
        <f aca="false">H2220+I2220</f>
        <v>0</v>
      </c>
      <c r="K2220" s="0" t="n">
        <f aca="false">MIN(IF(C2220=1,F2220-H2220,F2220),Assumptions!$C$13,MAX(0,($B$5-P2219)/$B$6))</f>
        <v>12.0068903</v>
      </c>
      <c r="L2220" s="0" t="n">
        <f aca="false">IF(C2220=1,0,MIN(F2220-K2220,Assumptions!$C$15,MAX(0,$B$10-O2219-M2220)))</f>
        <v>0</v>
      </c>
      <c r="M2220" s="0" t="n">
        <f aca="false">'Profiles 8760'!H2209</f>
        <v>218400</v>
      </c>
      <c r="N2220" s="0" t="n">
        <f aca="false">J2220+L2220</f>
        <v>0</v>
      </c>
      <c r="O2220" s="0" t="n">
        <f aca="false">O2219+N2220</f>
        <v>193867.030129317</v>
      </c>
      <c r="P2220" s="0" t="n">
        <f aca="false">MIN($B$5,P2219+K2220*$B$6-I2220)</f>
        <v>172.048478789</v>
      </c>
      <c r="Q2220" s="0" t="n">
        <f aca="false">MAX(0,F2220-H2220-K2220-L2220)</f>
        <v>0</v>
      </c>
    </row>
    <row r="2221" customFormat="false" ht="15" hidden="false" customHeight="false" outlineLevel="0" collapsed="false">
      <c r="A2221" s="0" t="n">
        <f aca="false">'Profiles 8760'!A2210</f>
        <v>2208</v>
      </c>
      <c r="B2221" s="0" t="n">
        <f aca="false">'Profiles 8760'!B2210</f>
        <v>4</v>
      </c>
      <c r="C2221" s="0" t="n">
        <f aca="false">'Profiles 8760'!E2210</f>
        <v>0</v>
      </c>
      <c r="D2221" s="0" t="n">
        <f aca="false">'Profiles 8760'!F2210</f>
        <v>0</v>
      </c>
      <c r="E2221" s="0" t="n">
        <f aca="false">'Profiles 8760'!G2210</f>
        <v>0.248437</v>
      </c>
      <c r="F2221" s="0" t="n">
        <f aca="false">D2221*Assumptions!$C$11*$B$7+E2221*Assumptions!$C$12*$B$8</f>
        <v>10.1610733</v>
      </c>
      <c r="G2221" s="0" t="n">
        <f aca="false">C2221*Assumptions!$C$15</f>
        <v>0</v>
      </c>
      <c r="H2221" s="0" t="n">
        <f aca="false">MIN(F2221,G2221)</f>
        <v>0</v>
      </c>
      <c r="I2221" s="0" t="n">
        <f aca="false">IF(C2221=1,MIN(G2221-H2221,Assumptions!$C$13,P2220),0)</f>
        <v>0</v>
      </c>
      <c r="J2221" s="0" t="n">
        <f aca="false">H2221+I2221</f>
        <v>0</v>
      </c>
      <c r="K2221" s="0" t="n">
        <f aca="false">MIN(IF(C2221=1,F2221-H2221,F2221),Assumptions!$C$13,MAX(0,($B$5-P2220)/$B$6))</f>
        <v>10.1610733</v>
      </c>
      <c r="L2221" s="0" t="n">
        <f aca="false">IF(C2221=1,0,MIN(F2221-K2221,Assumptions!$C$15,MAX(0,$B$10-O2220-M2221)))</f>
        <v>0</v>
      </c>
      <c r="M2221" s="0" t="n">
        <f aca="false">'Profiles 8760'!H2210</f>
        <v>218400</v>
      </c>
      <c r="N2221" s="0" t="n">
        <f aca="false">J2221+L2221</f>
        <v>0</v>
      </c>
      <c r="O2221" s="0" t="n">
        <f aca="false">O2220+N2221</f>
        <v>193867.030129317</v>
      </c>
      <c r="P2221" s="0" t="n">
        <f aca="false">MIN($B$5,P2220+K2221*$B$6-I2221)</f>
        <v>180.85609712544</v>
      </c>
      <c r="Q2221" s="0" t="n">
        <f aca="false">MAX(0,F2221-H2221-K2221-L2221)</f>
        <v>0</v>
      </c>
    </row>
    <row r="2222" customFormat="false" ht="15" hidden="false" customHeight="false" outlineLevel="0" collapsed="false">
      <c r="A2222" s="0" t="n">
        <f aca="false">'Profiles 8760'!A2211</f>
        <v>2209</v>
      </c>
      <c r="B2222" s="0" t="n">
        <f aca="false">'Profiles 8760'!B2211</f>
        <v>4</v>
      </c>
      <c r="C2222" s="0" t="n">
        <f aca="false">'Profiles 8760'!E2211</f>
        <v>0</v>
      </c>
      <c r="D2222" s="0" t="n">
        <f aca="false">'Profiles 8760'!F2211</f>
        <v>0</v>
      </c>
      <c r="E2222" s="0" t="n">
        <f aca="false">'Profiles 8760'!G2211</f>
        <v>0.215687</v>
      </c>
      <c r="F2222" s="0" t="n">
        <f aca="false">D2222*Assumptions!$C$11*$B$7+E2222*Assumptions!$C$12*$B$8</f>
        <v>8.8215983</v>
      </c>
      <c r="G2222" s="0" t="n">
        <f aca="false">C2222*Assumptions!$C$15</f>
        <v>0</v>
      </c>
      <c r="H2222" s="0" t="n">
        <f aca="false">MIN(F2222,G2222)</f>
        <v>0</v>
      </c>
      <c r="I2222" s="0" t="n">
        <f aca="false">IF(C2222=1,MIN(G2222-H2222,Assumptions!$C$13,P2221),0)</f>
        <v>0</v>
      </c>
      <c r="J2222" s="0" t="n">
        <f aca="false">H2222+I2222</f>
        <v>0</v>
      </c>
      <c r="K2222" s="0" t="n">
        <f aca="false">MIN(IF(C2222=1,F2222-H2222,F2222),Assumptions!$C$13,MAX(0,($B$5-P2221)/$B$6))</f>
        <v>8.8215983</v>
      </c>
      <c r="L2222" s="0" t="n">
        <f aca="false">IF(C2222=1,0,MIN(F2222-K2222,Assumptions!$C$15,MAX(0,$B$10-O2221-M2222)))</f>
        <v>0</v>
      </c>
      <c r="M2222" s="0" t="n">
        <f aca="false">'Profiles 8760'!H2211</f>
        <v>218400</v>
      </c>
      <c r="N2222" s="0" t="n">
        <f aca="false">J2222+L2222</f>
        <v>0</v>
      </c>
      <c r="O2222" s="0" t="n">
        <f aca="false">O2221+N2222</f>
        <v>193867.030129317</v>
      </c>
      <c r="P2222" s="0" t="n">
        <f aca="false">MIN($B$5,P2221+K2222*$B$6-I2222)</f>
        <v>188.50265853188</v>
      </c>
      <c r="Q2222" s="0" t="n">
        <f aca="false">MAX(0,F2222-H2222-K2222-L2222)</f>
        <v>0</v>
      </c>
    </row>
    <row r="2223" customFormat="false" ht="15" hidden="false" customHeight="false" outlineLevel="0" collapsed="false">
      <c r="A2223" s="0" t="n">
        <f aca="false">'Profiles 8760'!A2212</f>
        <v>2210</v>
      </c>
      <c r="B2223" s="0" t="n">
        <f aca="false">'Profiles 8760'!B2212</f>
        <v>4</v>
      </c>
      <c r="C2223" s="0" t="n">
        <f aca="false">'Profiles 8760'!E2212</f>
        <v>0</v>
      </c>
      <c r="D2223" s="0" t="n">
        <f aca="false">'Profiles 8760'!F2212</f>
        <v>0</v>
      </c>
      <c r="E2223" s="0" t="n">
        <f aca="false">'Profiles 8760'!G2212</f>
        <v>0.235139</v>
      </c>
      <c r="F2223" s="0" t="n">
        <f aca="false">D2223*Assumptions!$C$11*$B$7+E2223*Assumptions!$C$12*$B$8</f>
        <v>9.6171851</v>
      </c>
      <c r="G2223" s="0" t="n">
        <f aca="false">C2223*Assumptions!$C$15</f>
        <v>0</v>
      </c>
      <c r="H2223" s="0" t="n">
        <f aca="false">MIN(F2223,G2223)</f>
        <v>0</v>
      </c>
      <c r="I2223" s="0" t="n">
        <f aca="false">IF(C2223=1,MIN(G2223-H2223,Assumptions!$C$13,P2222),0)</f>
        <v>0</v>
      </c>
      <c r="J2223" s="0" t="n">
        <f aca="false">H2223+I2223</f>
        <v>0</v>
      </c>
      <c r="K2223" s="0" t="n">
        <f aca="false">MIN(IF(C2223=1,F2223-H2223,F2223),Assumptions!$C$13,MAX(0,($B$5-P2222)/$B$6))</f>
        <v>9.6171851</v>
      </c>
      <c r="L2223" s="0" t="n">
        <f aca="false">IF(C2223=1,0,MIN(F2223-K2223,Assumptions!$C$15,MAX(0,$B$10-O2222-M2223)))</f>
        <v>0</v>
      </c>
      <c r="M2223" s="0" t="n">
        <f aca="false">'Profiles 8760'!H2212</f>
        <v>218400</v>
      </c>
      <c r="N2223" s="0" t="n">
        <f aca="false">J2223+L2223</f>
        <v>0</v>
      </c>
      <c r="O2223" s="0" t="n">
        <f aca="false">O2222+N2223</f>
        <v>193867.030129317</v>
      </c>
      <c r="P2223" s="0" t="n">
        <f aca="false">MIN($B$5,P2222+K2223*$B$6-I2223)</f>
        <v>196.83883457656</v>
      </c>
      <c r="Q2223" s="0" t="n">
        <f aca="false">MAX(0,F2223-H2223-K2223-L2223)</f>
        <v>0</v>
      </c>
    </row>
    <row r="2224" customFormat="false" ht="15" hidden="false" customHeight="false" outlineLevel="0" collapsed="false">
      <c r="A2224" s="0" t="n">
        <f aca="false">'Profiles 8760'!A2213</f>
        <v>2211</v>
      </c>
      <c r="B2224" s="0" t="n">
        <f aca="false">'Profiles 8760'!B2213</f>
        <v>4</v>
      </c>
      <c r="C2224" s="0" t="n">
        <f aca="false">'Profiles 8760'!E2213</f>
        <v>0</v>
      </c>
      <c r="D2224" s="0" t="n">
        <f aca="false">'Profiles 8760'!F2213</f>
        <v>0</v>
      </c>
      <c r="E2224" s="0" t="n">
        <f aca="false">'Profiles 8760'!G2213</f>
        <v>0.24353</v>
      </c>
      <c r="F2224" s="0" t="n">
        <f aca="false">D2224*Assumptions!$C$11*$B$7+E2224*Assumptions!$C$12*$B$8</f>
        <v>9.960377</v>
      </c>
      <c r="G2224" s="0" t="n">
        <f aca="false">C2224*Assumptions!$C$15</f>
        <v>0</v>
      </c>
      <c r="H2224" s="0" t="n">
        <f aca="false">MIN(F2224,G2224)</f>
        <v>0</v>
      </c>
      <c r="I2224" s="0" t="n">
        <f aca="false">IF(C2224=1,MIN(G2224-H2224,Assumptions!$C$13,P2223),0)</f>
        <v>0</v>
      </c>
      <c r="J2224" s="0" t="n">
        <f aca="false">H2224+I2224</f>
        <v>0</v>
      </c>
      <c r="K2224" s="0" t="n">
        <f aca="false">MIN(IF(C2224=1,F2224-H2224,F2224),Assumptions!$C$13,MAX(0,($B$5-P2223)/$B$6))</f>
        <v>9.960377</v>
      </c>
      <c r="L2224" s="0" t="n">
        <f aca="false">IF(C2224=1,0,MIN(F2224-K2224,Assumptions!$C$15,MAX(0,$B$10-O2223-M2224)))</f>
        <v>0</v>
      </c>
      <c r="M2224" s="0" t="n">
        <f aca="false">'Profiles 8760'!H2213</f>
        <v>218400</v>
      </c>
      <c r="N2224" s="0" t="n">
        <f aca="false">J2224+L2224</f>
        <v>0</v>
      </c>
      <c r="O2224" s="0" t="n">
        <f aca="false">O2223+N2224</f>
        <v>193867.030129317</v>
      </c>
      <c r="P2224" s="0" t="n">
        <f aca="false">MIN($B$5,P2223+K2224*$B$6-I2224)</f>
        <v>205.47248936016</v>
      </c>
      <c r="Q2224" s="0" t="n">
        <f aca="false">MAX(0,F2224-H2224-K2224-L2224)</f>
        <v>0</v>
      </c>
    </row>
    <row r="2225" customFormat="false" ht="15" hidden="false" customHeight="false" outlineLevel="0" collapsed="false">
      <c r="A2225" s="0" t="n">
        <f aca="false">'Profiles 8760'!A2214</f>
        <v>2212</v>
      </c>
      <c r="B2225" s="0" t="n">
        <f aca="false">'Profiles 8760'!B2214</f>
        <v>4</v>
      </c>
      <c r="C2225" s="0" t="n">
        <f aca="false">'Profiles 8760'!E2214</f>
        <v>0</v>
      </c>
      <c r="D2225" s="0" t="n">
        <f aca="false">'Profiles 8760'!F2214</f>
        <v>0</v>
      </c>
      <c r="E2225" s="0" t="n">
        <f aca="false">'Profiles 8760'!G2214</f>
        <v>0.162484</v>
      </c>
      <c r="F2225" s="0" t="n">
        <f aca="false">D2225*Assumptions!$C$11*$B$7+E2225*Assumptions!$C$12*$B$8</f>
        <v>6.6455956</v>
      </c>
      <c r="G2225" s="0" t="n">
        <f aca="false">C2225*Assumptions!$C$15</f>
        <v>0</v>
      </c>
      <c r="H2225" s="0" t="n">
        <f aca="false">MIN(F2225,G2225)</f>
        <v>0</v>
      </c>
      <c r="I2225" s="0" t="n">
        <f aca="false">IF(C2225=1,MIN(G2225-H2225,Assumptions!$C$13,P2224),0)</f>
        <v>0</v>
      </c>
      <c r="J2225" s="0" t="n">
        <f aca="false">H2225+I2225</f>
        <v>0</v>
      </c>
      <c r="K2225" s="0" t="n">
        <f aca="false">MIN(IF(C2225=1,F2225-H2225,F2225),Assumptions!$C$13,MAX(0,($B$5-P2224)/$B$6))</f>
        <v>6.6455956</v>
      </c>
      <c r="L2225" s="0" t="n">
        <f aca="false">IF(C2225=1,0,MIN(F2225-K2225,Assumptions!$C$15,MAX(0,$B$10-O2224-M2225)))</f>
        <v>0</v>
      </c>
      <c r="M2225" s="0" t="n">
        <f aca="false">'Profiles 8760'!H2214</f>
        <v>218400</v>
      </c>
      <c r="N2225" s="0" t="n">
        <f aca="false">J2225+L2225</f>
        <v>0</v>
      </c>
      <c r="O2225" s="0" t="n">
        <f aca="false">O2224+N2225</f>
        <v>193867.030129317</v>
      </c>
      <c r="P2225" s="0" t="n">
        <f aca="false">MIN($B$5,P2224+K2225*$B$6-I2225)</f>
        <v>211.23289162624</v>
      </c>
      <c r="Q2225" s="0" t="n">
        <f aca="false">MAX(0,F2225-H2225-K2225-L2225)</f>
        <v>0</v>
      </c>
    </row>
    <row r="2226" customFormat="false" ht="15" hidden="false" customHeight="false" outlineLevel="0" collapsed="false">
      <c r="A2226" s="0" t="n">
        <f aca="false">'Profiles 8760'!A2215</f>
        <v>2213</v>
      </c>
      <c r="B2226" s="0" t="n">
        <f aca="false">'Profiles 8760'!B2215</f>
        <v>4</v>
      </c>
      <c r="C2226" s="0" t="n">
        <f aca="false">'Profiles 8760'!E2215</f>
        <v>0</v>
      </c>
      <c r="D2226" s="0" t="n">
        <f aca="false">'Profiles 8760'!F2215</f>
        <v>0</v>
      </c>
      <c r="E2226" s="0" t="n">
        <f aca="false">'Profiles 8760'!G2215</f>
        <v>0.20703</v>
      </c>
      <c r="F2226" s="0" t="n">
        <f aca="false">D2226*Assumptions!$C$11*$B$7+E2226*Assumptions!$C$12*$B$8</f>
        <v>8.467527</v>
      </c>
      <c r="G2226" s="0" t="n">
        <f aca="false">C2226*Assumptions!$C$15</f>
        <v>0</v>
      </c>
      <c r="H2226" s="0" t="n">
        <f aca="false">MIN(F2226,G2226)</f>
        <v>0</v>
      </c>
      <c r="I2226" s="0" t="n">
        <f aca="false">IF(C2226=1,MIN(G2226-H2226,Assumptions!$C$13,P2225),0)</f>
        <v>0</v>
      </c>
      <c r="J2226" s="0" t="n">
        <f aca="false">H2226+I2226</f>
        <v>0</v>
      </c>
      <c r="K2226" s="0" t="n">
        <f aca="false">MIN(IF(C2226=1,F2226-H2226,F2226),Assumptions!$C$13,MAX(0,($B$5-P2225)/$B$6))</f>
        <v>8.467527</v>
      </c>
      <c r="L2226" s="0" t="n">
        <f aca="false">IF(C2226=1,0,MIN(F2226-K2226,Assumptions!$C$15,MAX(0,$B$10-O2225-M2226)))</f>
        <v>0</v>
      </c>
      <c r="M2226" s="0" t="n">
        <f aca="false">'Profiles 8760'!H2215</f>
        <v>218400</v>
      </c>
      <c r="N2226" s="0" t="n">
        <f aca="false">J2226+L2226</f>
        <v>0</v>
      </c>
      <c r="O2226" s="0" t="n">
        <f aca="false">O2225+N2226</f>
        <v>193867.030129317</v>
      </c>
      <c r="P2226" s="0" t="n">
        <f aca="false">MIN($B$5,P2225+K2226*$B$6-I2226)</f>
        <v>218.57254402984</v>
      </c>
      <c r="Q2226" s="0" t="n">
        <f aca="false">MAX(0,F2226-H2226-K2226-L2226)</f>
        <v>0</v>
      </c>
    </row>
    <row r="2227" customFormat="false" ht="15" hidden="false" customHeight="false" outlineLevel="0" collapsed="false">
      <c r="A2227" s="0" t="n">
        <f aca="false">'Profiles 8760'!A2216</f>
        <v>2214</v>
      </c>
      <c r="B2227" s="0" t="n">
        <f aca="false">'Profiles 8760'!B2216</f>
        <v>4</v>
      </c>
      <c r="C2227" s="0" t="n">
        <f aca="false">'Profiles 8760'!E2216</f>
        <v>0</v>
      </c>
      <c r="D2227" s="0" t="n">
        <f aca="false">'Profiles 8760'!F2216</f>
        <v>0</v>
      </c>
      <c r="E2227" s="0" t="n">
        <f aca="false">'Profiles 8760'!G2216</f>
        <v>0.180254</v>
      </c>
      <c r="F2227" s="0" t="n">
        <f aca="false">D2227*Assumptions!$C$11*$B$7+E2227*Assumptions!$C$12*$B$8</f>
        <v>7.3723886</v>
      </c>
      <c r="G2227" s="0" t="n">
        <f aca="false">C2227*Assumptions!$C$15</f>
        <v>0</v>
      </c>
      <c r="H2227" s="0" t="n">
        <f aca="false">MIN(F2227,G2227)</f>
        <v>0</v>
      </c>
      <c r="I2227" s="0" t="n">
        <f aca="false">IF(C2227=1,MIN(G2227-H2227,Assumptions!$C$13,P2226),0)</f>
        <v>0</v>
      </c>
      <c r="J2227" s="0" t="n">
        <f aca="false">H2227+I2227</f>
        <v>0</v>
      </c>
      <c r="K2227" s="0" t="n">
        <f aca="false">MIN(IF(C2227=1,F2227-H2227,F2227),Assumptions!$C$13,MAX(0,($B$5-P2226)/$B$6))</f>
        <v>7.3723886</v>
      </c>
      <c r="L2227" s="0" t="n">
        <f aca="false">IF(C2227=1,0,MIN(F2227-K2227,Assumptions!$C$15,MAX(0,$B$10-O2226-M2227)))</f>
        <v>0</v>
      </c>
      <c r="M2227" s="0" t="n">
        <f aca="false">'Profiles 8760'!H2216</f>
        <v>218400</v>
      </c>
      <c r="N2227" s="0" t="n">
        <f aca="false">J2227+L2227</f>
        <v>0</v>
      </c>
      <c r="O2227" s="0" t="n">
        <f aca="false">O2226+N2227</f>
        <v>193867.030129317</v>
      </c>
      <c r="P2227" s="0" t="n">
        <f aca="false">MIN($B$5,P2226+K2227*$B$6-I2227)</f>
        <v>224.96293046832</v>
      </c>
      <c r="Q2227" s="0" t="n">
        <f aca="false">MAX(0,F2227-H2227-K2227-L2227)</f>
        <v>0</v>
      </c>
    </row>
    <row r="2228" customFormat="false" ht="15" hidden="false" customHeight="false" outlineLevel="0" collapsed="false">
      <c r="A2228" s="0" t="n">
        <f aca="false">'Profiles 8760'!A2217</f>
        <v>2215</v>
      </c>
      <c r="B2228" s="0" t="n">
        <f aca="false">'Profiles 8760'!B2217</f>
        <v>4</v>
      </c>
      <c r="C2228" s="0" t="n">
        <f aca="false">'Profiles 8760'!E2217</f>
        <v>0</v>
      </c>
      <c r="D2228" s="0" t="n">
        <f aca="false">'Profiles 8760'!F2217</f>
        <v>0.051399</v>
      </c>
      <c r="E2228" s="0" t="n">
        <f aca="false">'Profiles 8760'!G2217</f>
        <v>0.185727</v>
      </c>
      <c r="F2228" s="0" t="n">
        <f aca="false">D2228*Assumptions!$C$11*$B$7+E2228*Assumptions!$C$12*$B$8</f>
        <v>22.4402655</v>
      </c>
      <c r="G2228" s="0" t="n">
        <f aca="false">C2228*Assumptions!$C$15</f>
        <v>0</v>
      </c>
      <c r="H2228" s="0" t="n">
        <f aca="false">MIN(F2228,G2228)</f>
        <v>0</v>
      </c>
      <c r="I2228" s="0" t="n">
        <f aca="false">IF(C2228=1,MIN(G2228-H2228,Assumptions!$C$13,P2227),0)</f>
        <v>0</v>
      </c>
      <c r="J2228" s="0" t="n">
        <f aca="false">H2228+I2228</f>
        <v>0</v>
      </c>
      <c r="K2228" s="0" t="n">
        <f aca="false">MIN(IF(C2228=1,F2228-H2228,F2228),Assumptions!$C$13,MAX(0,($B$5-P2227)/$B$6))</f>
        <v>22.4402655</v>
      </c>
      <c r="L2228" s="0" t="n">
        <f aca="false">IF(C2228=1,0,MIN(F2228-K2228,Assumptions!$C$15,MAX(0,$B$10-O2227-M2228)))</f>
        <v>0</v>
      </c>
      <c r="M2228" s="0" t="n">
        <f aca="false">'Profiles 8760'!H2217</f>
        <v>218400</v>
      </c>
      <c r="N2228" s="0" t="n">
        <f aca="false">J2228+L2228</f>
        <v>0</v>
      </c>
      <c r="O2228" s="0" t="n">
        <f aca="false">O2227+N2228</f>
        <v>193867.030129317</v>
      </c>
      <c r="P2228" s="0" t="n">
        <f aca="false">MIN($B$5,P2227+K2228*$B$6-I2228)</f>
        <v>244.41415260372</v>
      </c>
      <c r="Q2228" s="0" t="n">
        <f aca="false">MAX(0,F2228-H2228-K2228-L2228)</f>
        <v>0</v>
      </c>
    </row>
    <row r="2229" customFormat="false" ht="15" hidden="false" customHeight="false" outlineLevel="0" collapsed="false">
      <c r="A2229" s="0" t="n">
        <f aca="false">'Profiles 8760'!A2218</f>
        <v>2216</v>
      </c>
      <c r="B2229" s="0" t="n">
        <f aca="false">'Profiles 8760'!B2218</f>
        <v>4</v>
      </c>
      <c r="C2229" s="0" t="n">
        <f aca="false">'Profiles 8760'!E2218</f>
        <v>1</v>
      </c>
      <c r="D2229" s="0" t="n">
        <f aca="false">'Profiles 8760'!F2218</f>
        <v>0.310604</v>
      </c>
      <c r="E2229" s="0" t="n">
        <f aca="false">'Profiles 8760'!G2218</f>
        <v>0.156107</v>
      </c>
      <c r="F2229" s="0" t="n">
        <f aca="false">D2229*Assumptions!$C$11*$B$7+E2229*Assumptions!$C$12*$B$8</f>
        <v>96.0872115</v>
      </c>
      <c r="G2229" s="0" t="n">
        <f aca="false">C2229*Assumptions!$C$15</f>
        <v>200</v>
      </c>
      <c r="H2229" s="0" t="n">
        <f aca="false">MIN(F2229,G2229)</f>
        <v>96.0872115</v>
      </c>
      <c r="I2229" s="0" t="n">
        <f aca="false">IF(C2229=1,MIN(G2229-H2229,Assumptions!$C$13,P2228),0)</f>
        <v>103.9127885</v>
      </c>
      <c r="J2229" s="0" t="n">
        <f aca="false">H2229+I2229</f>
        <v>200</v>
      </c>
      <c r="K2229" s="0" t="n">
        <f aca="false">MIN(IF(C2229=1,F2229-H2229,F2229),Assumptions!$C$13,MAX(0,($B$5-P2228)/$B$6))</f>
        <v>0</v>
      </c>
      <c r="L2229" s="0" t="n">
        <f aca="false">IF(C2229=1,0,MIN(F2229-K2229,Assumptions!$C$15,MAX(0,$B$10-O2228-M2229)))</f>
        <v>0</v>
      </c>
      <c r="M2229" s="0" t="n">
        <f aca="false">'Profiles 8760'!H2218</f>
        <v>218200</v>
      </c>
      <c r="N2229" s="0" t="n">
        <f aca="false">J2229+L2229</f>
        <v>200</v>
      </c>
      <c r="O2229" s="0" t="n">
        <f aca="false">O2228+N2229</f>
        <v>194067.030129317</v>
      </c>
      <c r="P2229" s="0" t="n">
        <f aca="false">MIN($B$5,P2228+K2229*$B$6-I2229)</f>
        <v>140.50136410372</v>
      </c>
      <c r="Q2229" s="0" t="n">
        <f aca="false">MAX(0,F2229-H2229-K2229-L2229)</f>
        <v>0</v>
      </c>
    </row>
    <row r="2230" customFormat="false" ht="15" hidden="false" customHeight="false" outlineLevel="0" collapsed="false">
      <c r="A2230" s="0" t="n">
        <f aca="false">'Profiles 8760'!A2219</f>
        <v>2217</v>
      </c>
      <c r="B2230" s="0" t="n">
        <f aca="false">'Profiles 8760'!B2219</f>
        <v>4</v>
      </c>
      <c r="C2230" s="0" t="n">
        <f aca="false">'Profiles 8760'!E2219</f>
        <v>1</v>
      </c>
      <c r="D2230" s="0" t="n">
        <f aca="false">'Profiles 8760'!F2219</f>
        <v>0.623354</v>
      </c>
      <c r="E2230" s="0" t="n">
        <f aca="false">'Profiles 8760'!G2219</f>
        <v>0.199293</v>
      </c>
      <c r="F2230" s="0" t="n">
        <f aca="false">D2230*Assumptions!$C$11*$B$7+E2230*Assumptions!$C$12*$B$8</f>
        <v>188.1757189</v>
      </c>
      <c r="G2230" s="0" t="n">
        <f aca="false">C2230*Assumptions!$C$15</f>
        <v>200</v>
      </c>
      <c r="H2230" s="0" t="n">
        <f aca="false">MIN(F2230,G2230)</f>
        <v>188.1757189</v>
      </c>
      <c r="I2230" s="0" t="n">
        <f aca="false">IF(C2230=1,MIN(G2230-H2230,Assumptions!$C$13,P2229),0)</f>
        <v>11.8242811</v>
      </c>
      <c r="J2230" s="0" t="n">
        <f aca="false">H2230+I2230</f>
        <v>200</v>
      </c>
      <c r="K2230" s="0" t="n">
        <f aca="false">MIN(IF(C2230=1,F2230-H2230,F2230),Assumptions!$C$13,MAX(0,($B$5-P2229)/$B$6))</f>
        <v>0</v>
      </c>
      <c r="L2230" s="0" t="n">
        <f aca="false">IF(C2230=1,0,MIN(F2230-K2230,Assumptions!$C$15,MAX(0,$B$10-O2229-M2230)))</f>
        <v>0</v>
      </c>
      <c r="M2230" s="0" t="n">
        <f aca="false">'Profiles 8760'!H2219</f>
        <v>218000</v>
      </c>
      <c r="N2230" s="0" t="n">
        <f aca="false">J2230+L2230</f>
        <v>200</v>
      </c>
      <c r="O2230" s="0" t="n">
        <f aca="false">O2229+N2230</f>
        <v>194267.030129317</v>
      </c>
      <c r="P2230" s="0" t="n">
        <f aca="false">MIN($B$5,P2229+K2230*$B$6-I2230)</f>
        <v>128.67708300372</v>
      </c>
      <c r="Q2230" s="0" t="n">
        <f aca="false">MAX(0,F2230-H2230-K2230-L2230)</f>
        <v>0</v>
      </c>
    </row>
    <row r="2231" customFormat="false" ht="15" hidden="false" customHeight="false" outlineLevel="0" collapsed="false">
      <c r="A2231" s="0" t="n">
        <f aca="false">'Profiles 8760'!A2220</f>
        <v>2218</v>
      </c>
      <c r="B2231" s="0" t="n">
        <f aca="false">'Profiles 8760'!B2220</f>
        <v>4</v>
      </c>
      <c r="C2231" s="0" t="n">
        <f aca="false">'Profiles 8760'!E2220</f>
        <v>0</v>
      </c>
      <c r="D2231" s="0" t="n">
        <f aca="false">'Profiles 8760'!F2220</f>
        <v>0.927458</v>
      </c>
      <c r="E2231" s="0" t="n">
        <f aca="false">'Profiles 8760'!G2220</f>
        <v>0.221035</v>
      </c>
      <c r="F2231" s="0" t="n">
        <f aca="false">D2231*Assumptions!$C$11*$B$7+E2231*Assumptions!$C$12*$B$8</f>
        <v>276.8902019</v>
      </c>
      <c r="G2231" s="0" t="n">
        <f aca="false">C2231*Assumptions!$C$15</f>
        <v>0</v>
      </c>
      <c r="H2231" s="0" t="n">
        <f aca="false">MIN(F2231,G2231)</f>
        <v>0</v>
      </c>
      <c r="I2231" s="0" t="n">
        <f aca="false">IF(C2231=1,MIN(G2231-H2231,Assumptions!$C$13,P2230),0)</f>
        <v>0</v>
      </c>
      <c r="J2231" s="0" t="n">
        <f aca="false">H2231+I2231</f>
        <v>0</v>
      </c>
      <c r="K2231" s="0" t="n">
        <f aca="false">MIN(IF(C2231=1,F2231-H2231,F2231),Assumptions!$C$13,MAX(0,($B$5-P2230)/$B$6))</f>
        <v>180</v>
      </c>
      <c r="L2231" s="0" t="n">
        <f aca="false">IF(C2231=1,0,MIN(F2231-K2231,Assumptions!$C$15,MAX(0,$B$10-O2230-M2231)))</f>
        <v>96.8902019</v>
      </c>
      <c r="M2231" s="0" t="n">
        <f aca="false">'Profiles 8760'!H2220</f>
        <v>218000</v>
      </c>
      <c r="N2231" s="0" t="n">
        <f aca="false">J2231+L2231</f>
        <v>96.8902019</v>
      </c>
      <c r="O2231" s="0" t="n">
        <f aca="false">O2230+N2231</f>
        <v>194363.920331217</v>
      </c>
      <c r="P2231" s="0" t="n">
        <f aca="false">MIN($B$5,P2230+K2231*$B$6-I2231)</f>
        <v>284.70108300372</v>
      </c>
      <c r="Q2231" s="0" t="n">
        <f aca="false">MAX(0,F2231-H2231-K2231-L2231)</f>
        <v>0</v>
      </c>
    </row>
    <row r="2232" customFormat="false" ht="15" hidden="false" customHeight="false" outlineLevel="0" collapsed="false">
      <c r="A2232" s="0" t="n">
        <f aca="false">'Profiles 8760'!A2221</f>
        <v>2219</v>
      </c>
      <c r="B2232" s="0" t="n">
        <f aca="false">'Profiles 8760'!B2221</f>
        <v>4</v>
      </c>
      <c r="C2232" s="0" t="n">
        <f aca="false">'Profiles 8760'!E2221</f>
        <v>0</v>
      </c>
      <c r="D2232" s="0" t="n">
        <f aca="false">'Profiles 8760'!F2221</f>
        <v>1</v>
      </c>
      <c r="E2232" s="0" t="n">
        <f aca="false">'Profiles 8760'!G2221</f>
        <v>0.231456</v>
      </c>
      <c r="F2232" s="0" t="n">
        <f aca="false">D2232*Assumptions!$C$11*$B$7+E2232*Assumptions!$C$12*$B$8</f>
        <v>298.2665504</v>
      </c>
      <c r="G2232" s="0" t="n">
        <f aca="false">C2232*Assumptions!$C$15</f>
        <v>0</v>
      </c>
      <c r="H2232" s="0" t="n">
        <f aca="false">MIN(F2232,G2232)</f>
        <v>0</v>
      </c>
      <c r="I2232" s="0" t="n">
        <f aca="false">IF(C2232=1,MIN(G2232-H2232,Assumptions!$C$13,P2231),0)</f>
        <v>0</v>
      </c>
      <c r="J2232" s="0" t="n">
        <f aca="false">H2232+I2232</f>
        <v>0</v>
      </c>
      <c r="K2232" s="0" t="n">
        <f aca="false">MIN(IF(C2232=1,F2232-H2232,F2232),Assumptions!$C$13,MAX(0,($B$5-P2231)/$B$6))</f>
        <v>180</v>
      </c>
      <c r="L2232" s="0" t="n">
        <f aca="false">IF(C2232=1,0,MIN(F2232-K2232,Assumptions!$C$15,MAX(0,$B$10-O2231-M2232)))</f>
        <v>118.2665504</v>
      </c>
      <c r="M2232" s="0" t="n">
        <f aca="false">'Profiles 8760'!H2221</f>
        <v>218000</v>
      </c>
      <c r="N2232" s="0" t="n">
        <f aca="false">J2232+L2232</f>
        <v>118.2665504</v>
      </c>
      <c r="O2232" s="0" t="n">
        <f aca="false">O2231+N2232</f>
        <v>194482.186881617</v>
      </c>
      <c r="P2232" s="0" t="n">
        <f aca="false">MIN($B$5,P2231+K2232*$B$6-I2232)</f>
        <v>440.72508300372</v>
      </c>
      <c r="Q2232" s="0" t="n">
        <f aca="false">MAX(0,F2232-H2232-K2232-L2232)</f>
        <v>0</v>
      </c>
    </row>
    <row r="2233" customFormat="false" ht="15" hidden="false" customHeight="false" outlineLevel="0" collapsed="false">
      <c r="A2233" s="0" t="n">
        <f aca="false">'Profiles 8760'!A2222</f>
        <v>2220</v>
      </c>
      <c r="B2233" s="0" t="n">
        <f aca="false">'Profiles 8760'!B2222</f>
        <v>4</v>
      </c>
      <c r="C2233" s="0" t="n">
        <f aca="false">'Profiles 8760'!E2222</f>
        <v>0</v>
      </c>
      <c r="D2233" s="0" t="n">
        <f aca="false">'Profiles 8760'!F2222</f>
        <v>1</v>
      </c>
      <c r="E2233" s="0" t="n">
        <f aca="false">'Profiles 8760'!G2222</f>
        <v>0.177874</v>
      </c>
      <c r="F2233" s="0" t="n">
        <f aca="false">D2233*Assumptions!$C$11*$B$7+E2233*Assumptions!$C$12*$B$8</f>
        <v>296.0750466</v>
      </c>
      <c r="G2233" s="0" t="n">
        <f aca="false">C2233*Assumptions!$C$15</f>
        <v>0</v>
      </c>
      <c r="H2233" s="0" t="n">
        <f aca="false">MIN(F2233,G2233)</f>
        <v>0</v>
      </c>
      <c r="I2233" s="0" t="n">
        <f aca="false">IF(C2233=1,MIN(G2233-H2233,Assumptions!$C$13,P2232),0)</f>
        <v>0</v>
      </c>
      <c r="J2233" s="0" t="n">
        <f aca="false">H2233+I2233</f>
        <v>0</v>
      </c>
      <c r="K2233" s="0" t="n">
        <f aca="false">MIN(IF(C2233=1,F2233-H2233,F2233),Assumptions!$C$13,MAX(0,($B$5-P2232)/$B$6))</f>
        <v>80.8547727229811</v>
      </c>
      <c r="L2233" s="0" t="n">
        <f aca="false">IF(C2233=1,0,MIN(F2233-K2233,Assumptions!$C$15,MAX(0,$B$10-O2232-M2233)))</f>
        <v>200</v>
      </c>
      <c r="M2233" s="0" t="n">
        <f aca="false">'Profiles 8760'!H2222</f>
        <v>218000</v>
      </c>
      <c r="N2233" s="0" t="n">
        <f aca="false">J2233+L2233</f>
        <v>200</v>
      </c>
      <c r="O2233" s="0" t="n">
        <f aca="false">O2232+N2233</f>
        <v>194682.186881617</v>
      </c>
      <c r="P2233" s="0" t="n">
        <f aca="false">MIN($B$5,P2232+K2233*$B$6-I2233)</f>
        <v>510.81</v>
      </c>
      <c r="Q2233" s="0" t="n">
        <f aca="false">MAX(0,F2233-H2233-K2233-L2233)</f>
        <v>15.2202738770189</v>
      </c>
    </row>
    <row r="2234" customFormat="false" ht="15" hidden="false" customHeight="false" outlineLevel="0" collapsed="false">
      <c r="A2234" s="0" t="n">
        <f aca="false">'Profiles 8760'!A2223</f>
        <v>2221</v>
      </c>
      <c r="B2234" s="0" t="n">
        <f aca="false">'Profiles 8760'!B2223</f>
        <v>4</v>
      </c>
      <c r="C2234" s="0" t="n">
        <f aca="false">'Profiles 8760'!E2223</f>
        <v>0</v>
      </c>
      <c r="D2234" s="0" t="n">
        <f aca="false">'Profiles 8760'!F2223</f>
        <v>1</v>
      </c>
      <c r="E2234" s="0" t="n">
        <f aca="false">'Profiles 8760'!G2223</f>
        <v>0.185532</v>
      </c>
      <c r="F2234" s="0" t="n">
        <f aca="false">D2234*Assumptions!$C$11*$B$7+E2234*Assumptions!$C$12*$B$8</f>
        <v>296.3882588</v>
      </c>
      <c r="G2234" s="0" t="n">
        <f aca="false">C2234*Assumptions!$C$15</f>
        <v>0</v>
      </c>
      <c r="H2234" s="0" t="n">
        <f aca="false">MIN(F2234,G2234)</f>
        <v>0</v>
      </c>
      <c r="I2234" s="0" t="n">
        <f aca="false">IF(C2234=1,MIN(G2234-H2234,Assumptions!$C$13,P2233),0)</f>
        <v>0</v>
      </c>
      <c r="J2234" s="0" t="n">
        <f aca="false">H2234+I2234</f>
        <v>0</v>
      </c>
      <c r="K2234" s="0" t="n">
        <f aca="false">MIN(IF(C2234=1,F2234-H2234,F2234),Assumptions!$C$13,MAX(0,($B$5-P2233)/$B$6))</f>
        <v>0</v>
      </c>
      <c r="L2234" s="0" t="n">
        <f aca="false">IF(C2234=1,0,MIN(F2234-K2234,Assumptions!$C$15,MAX(0,$B$10-O2233-M2234)))</f>
        <v>200</v>
      </c>
      <c r="M2234" s="0" t="n">
        <f aca="false">'Profiles 8760'!H2223</f>
        <v>218000</v>
      </c>
      <c r="N2234" s="0" t="n">
        <f aca="false">J2234+L2234</f>
        <v>200</v>
      </c>
      <c r="O2234" s="0" t="n">
        <f aca="false">O2233+N2234</f>
        <v>194882.186881617</v>
      </c>
      <c r="P2234" s="0" t="n">
        <f aca="false">MIN($B$5,P2233+K2234*$B$6-I2234)</f>
        <v>510.81</v>
      </c>
      <c r="Q2234" s="0" t="n">
        <f aca="false">MAX(0,F2234-H2234-K2234-L2234)</f>
        <v>96.3882588</v>
      </c>
    </row>
    <row r="2235" customFormat="false" ht="15" hidden="false" customHeight="false" outlineLevel="0" collapsed="false">
      <c r="A2235" s="0" t="n">
        <f aca="false">'Profiles 8760'!A2224</f>
        <v>2222</v>
      </c>
      <c r="B2235" s="0" t="n">
        <f aca="false">'Profiles 8760'!B2224</f>
        <v>4</v>
      </c>
      <c r="C2235" s="0" t="n">
        <f aca="false">'Profiles 8760'!E2224</f>
        <v>0</v>
      </c>
      <c r="D2235" s="0" t="n">
        <f aca="false">'Profiles 8760'!F2224</f>
        <v>1</v>
      </c>
      <c r="E2235" s="0" t="n">
        <f aca="false">'Profiles 8760'!G2224</f>
        <v>0.181561</v>
      </c>
      <c r="F2235" s="0" t="n">
        <f aca="false">D2235*Assumptions!$C$11*$B$7+E2235*Assumptions!$C$12*$B$8</f>
        <v>296.2258449</v>
      </c>
      <c r="G2235" s="0" t="n">
        <f aca="false">C2235*Assumptions!$C$15</f>
        <v>0</v>
      </c>
      <c r="H2235" s="0" t="n">
        <f aca="false">MIN(F2235,G2235)</f>
        <v>0</v>
      </c>
      <c r="I2235" s="0" t="n">
        <f aca="false">IF(C2235=1,MIN(G2235-H2235,Assumptions!$C$13,P2234),0)</f>
        <v>0</v>
      </c>
      <c r="J2235" s="0" t="n">
        <f aca="false">H2235+I2235</f>
        <v>0</v>
      </c>
      <c r="K2235" s="0" t="n">
        <f aca="false">MIN(IF(C2235=1,F2235-H2235,F2235),Assumptions!$C$13,MAX(0,($B$5-P2234)/$B$6))</f>
        <v>0</v>
      </c>
      <c r="L2235" s="0" t="n">
        <f aca="false">IF(C2235=1,0,MIN(F2235-K2235,Assumptions!$C$15,MAX(0,$B$10-O2234-M2235)))</f>
        <v>200</v>
      </c>
      <c r="M2235" s="0" t="n">
        <f aca="false">'Profiles 8760'!H2224</f>
        <v>218000</v>
      </c>
      <c r="N2235" s="0" t="n">
        <f aca="false">J2235+L2235</f>
        <v>200</v>
      </c>
      <c r="O2235" s="0" t="n">
        <f aca="false">O2234+N2235</f>
        <v>195082.186881617</v>
      </c>
      <c r="P2235" s="0" t="n">
        <f aca="false">MIN($B$5,P2234+K2235*$B$6-I2235)</f>
        <v>510.81</v>
      </c>
      <c r="Q2235" s="0" t="n">
        <f aca="false">MAX(0,F2235-H2235-K2235-L2235)</f>
        <v>96.2258449</v>
      </c>
    </row>
    <row r="2236" customFormat="false" ht="15" hidden="false" customHeight="false" outlineLevel="0" collapsed="false">
      <c r="A2236" s="0" t="n">
        <f aca="false">'Profiles 8760'!A2225</f>
        <v>2223</v>
      </c>
      <c r="B2236" s="0" t="n">
        <f aca="false">'Profiles 8760'!B2225</f>
        <v>4</v>
      </c>
      <c r="C2236" s="0" t="n">
        <f aca="false">'Profiles 8760'!E2225</f>
        <v>0</v>
      </c>
      <c r="D2236" s="0" t="n">
        <f aca="false">'Profiles 8760'!F2225</f>
        <v>1</v>
      </c>
      <c r="E2236" s="0" t="n">
        <f aca="false">'Profiles 8760'!G2225</f>
        <v>0.224069</v>
      </c>
      <c r="F2236" s="0" t="n">
        <f aca="false">D2236*Assumptions!$C$11*$B$7+E2236*Assumptions!$C$12*$B$8</f>
        <v>297.9644221</v>
      </c>
      <c r="G2236" s="0" t="n">
        <f aca="false">C2236*Assumptions!$C$15</f>
        <v>0</v>
      </c>
      <c r="H2236" s="0" t="n">
        <f aca="false">MIN(F2236,G2236)</f>
        <v>0</v>
      </c>
      <c r="I2236" s="0" t="n">
        <f aca="false">IF(C2236=1,MIN(G2236-H2236,Assumptions!$C$13,P2235),0)</f>
        <v>0</v>
      </c>
      <c r="J2236" s="0" t="n">
        <f aca="false">H2236+I2236</f>
        <v>0</v>
      </c>
      <c r="K2236" s="0" t="n">
        <f aca="false">MIN(IF(C2236=1,F2236-H2236,F2236),Assumptions!$C$13,MAX(0,($B$5-P2235)/$B$6))</f>
        <v>0</v>
      </c>
      <c r="L2236" s="0" t="n">
        <f aca="false">IF(C2236=1,0,MIN(F2236-K2236,Assumptions!$C$15,MAX(0,$B$10-O2235-M2236)))</f>
        <v>200</v>
      </c>
      <c r="M2236" s="0" t="n">
        <f aca="false">'Profiles 8760'!H2225</f>
        <v>218000</v>
      </c>
      <c r="N2236" s="0" t="n">
        <f aca="false">J2236+L2236</f>
        <v>200</v>
      </c>
      <c r="O2236" s="0" t="n">
        <f aca="false">O2235+N2236</f>
        <v>195282.186881617</v>
      </c>
      <c r="P2236" s="0" t="n">
        <f aca="false">MIN($B$5,P2235+K2236*$B$6-I2236)</f>
        <v>510.81</v>
      </c>
      <c r="Q2236" s="0" t="n">
        <f aca="false">MAX(0,F2236-H2236-K2236-L2236)</f>
        <v>97.9644221</v>
      </c>
    </row>
    <row r="2237" customFormat="false" ht="15" hidden="false" customHeight="false" outlineLevel="0" collapsed="false">
      <c r="A2237" s="0" t="n">
        <f aca="false">'Profiles 8760'!A2226</f>
        <v>2224</v>
      </c>
      <c r="B2237" s="0" t="n">
        <f aca="false">'Profiles 8760'!B2226</f>
        <v>4</v>
      </c>
      <c r="C2237" s="0" t="n">
        <f aca="false">'Profiles 8760'!E2226</f>
        <v>0</v>
      </c>
      <c r="D2237" s="0" t="n">
        <f aca="false">'Profiles 8760'!F2226</f>
        <v>0.927458</v>
      </c>
      <c r="E2237" s="0" t="n">
        <f aca="false">'Profiles 8760'!G2226</f>
        <v>0.262169</v>
      </c>
      <c r="F2237" s="0" t="n">
        <f aca="false">D2237*Assumptions!$C$11*$B$7+E2237*Assumptions!$C$12*$B$8</f>
        <v>278.5725825</v>
      </c>
      <c r="G2237" s="0" t="n">
        <f aca="false">C2237*Assumptions!$C$15</f>
        <v>0</v>
      </c>
      <c r="H2237" s="0" t="n">
        <f aca="false">MIN(F2237,G2237)</f>
        <v>0</v>
      </c>
      <c r="I2237" s="0" t="n">
        <f aca="false">IF(C2237=1,MIN(G2237-H2237,Assumptions!$C$13,P2236),0)</f>
        <v>0</v>
      </c>
      <c r="J2237" s="0" t="n">
        <f aca="false">H2237+I2237</f>
        <v>0</v>
      </c>
      <c r="K2237" s="0" t="n">
        <f aca="false">MIN(IF(C2237=1,F2237-H2237,F2237),Assumptions!$C$13,MAX(0,($B$5-P2236)/$B$6))</f>
        <v>0</v>
      </c>
      <c r="L2237" s="0" t="n">
        <f aca="false">IF(C2237=1,0,MIN(F2237-K2237,Assumptions!$C$15,MAX(0,$B$10-O2236-M2237)))</f>
        <v>200</v>
      </c>
      <c r="M2237" s="0" t="n">
        <f aca="false">'Profiles 8760'!H2226</f>
        <v>218000</v>
      </c>
      <c r="N2237" s="0" t="n">
        <f aca="false">J2237+L2237</f>
        <v>200</v>
      </c>
      <c r="O2237" s="0" t="n">
        <f aca="false">O2236+N2237</f>
        <v>195482.186881617</v>
      </c>
      <c r="P2237" s="0" t="n">
        <f aca="false">MIN($B$5,P2236+K2237*$B$6-I2237)</f>
        <v>510.81</v>
      </c>
      <c r="Q2237" s="0" t="n">
        <f aca="false">MAX(0,F2237-H2237-K2237-L2237)</f>
        <v>78.5725825</v>
      </c>
    </row>
    <row r="2238" customFormat="false" ht="15" hidden="false" customHeight="false" outlineLevel="0" collapsed="false">
      <c r="A2238" s="0" t="n">
        <f aca="false">'Profiles 8760'!A2227</f>
        <v>2225</v>
      </c>
      <c r="B2238" s="0" t="n">
        <f aca="false">'Profiles 8760'!B2227</f>
        <v>4</v>
      </c>
      <c r="C2238" s="0" t="n">
        <f aca="false">'Profiles 8760'!E2227</f>
        <v>0</v>
      </c>
      <c r="D2238" s="0" t="n">
        <f aca="false">'Profiles 8760'!F2227</f>
        <v>0.623354</v>
      </c>
      <c r="E2238" s="0" t="n">
        <f aca="false">'Profiles 8760'!G2227</f>
        <v>0.201488</v>
      </c>
      <c r="F2238" s="0" t="n">
        <f aca="false">D2238*Assumptions!$C$11*$B$7+E2238*Assumptions!$C$12*$B$8</f>
        <v>188.2654944</v>
      </c>
      <c r="G2238" s="0" t="n">
        <f aca="false">C2238*Assumptions!$C$15</f>
        <v>0</v>
      </c>
      <c r="H2238" s="0" t="n">
        <f aca="false">MIN(F2238,G2238)</f>
        <v>0</v>
      </c>
      <c r="I2238" s="0" t="n">
        <f aca="false">IF(C2238=1,MIN(G2238-H2238,Assumptions!$C$13,P2237),0)</f>
        <v>0</v>
      </c>
      <c r="J2238" s="0" t="n">
        <f aca="false">H2238+I2238</f>
        <v>0</v>
      </c>
      <c r="K2238" s="0" t="n">
        <f aca="false">MIN(IF(C2238=1,F2238-H2238,F2238),Assumptions!$C$13,MAX(0,($B$5-P2237)/$B$6))</f>
        <v>0</v>
      </c>
      <c r="L2238" s="0" t="n">
        <f aca="false">IF(C2238=1,0,MIN(F2238-K2238,Assumptions!$C$15,MAX(0,$B$10-O2237-M2238)))</f>
        <v>188.2654944</v>
      </c>
      <c r="M2238" s="0" t="n">
        <f aca="false">'Profiles 8760'!H2227</f>
        <v>218000</v>
      </c>
      <c r="N2238" s="0" t="n">
        <f aca="false">J2238+L2238</f>
        <v>188.2654944</v>
      </c>
      <c r="O2238" s="0" t="n">
        <f aca="false">O2237+N2238</f>
        <v>195670.452376017</v>
      </c>
      <c r="P2238" s="0" t="n">
        <f aca="false">MIN($B$5,P2237+K2238*$B$6-I2238)</f>
        <v>510.81</v>
      </c>
      <c r="Q2238" s="0" t="n">
        <f aca="false">MAX(0,F2238-H2238-K2238-L2238)</f>
        <v>0</v>
      </c>
    </row>
    <row r="2239" customFormat="false" ht="15" hidden="false" customHeight="false" outlineLevel="0" collapsed="false">
      <c r="A2239" s="0" t="n">
        <f aca="false">'Profiles 8760'!A2228</f>
        <v>2226</v>
      </c>
      <c r="B2239" s="0" t="n">
        <f aca="false">'Profiles 8760'!B2228</f>
        <v>4</v>
      </c>
      <c r="C2239" s="0" t="n">
        <f aca="false">'Profiles 8760'!E2228</f>
        <v>0</v>
      </c>
      <c r="D2239" s="0" t="n">
        <f aca="false">'Profiles 8760'!F2228</f>
        <v>0.310604</v>
      </c>
      <c r="E2239" s="0" t="n">
        <f aca="false">'Profiles 8760'!G2228</f>
        <v>0.134935</v>
      </c>
      <c r="F2239" s="0" t="n">
        <f aca="false">D2239*Assumptions!$C$11*$B$7+E2239*Assumptions!$C$12*$B$8</f>
        <v>95.2212767</v>
      </c>
      <c r="G2239" s="0" t="n">
        <f aca="false">C2239*Assumptions!$C$15</f>
        <v>0</v>
      </c>
      <c r="H2239" s="0" t="n">
        <f aca="false">MIN(F2239,G2239)</f>
        <v>0</v>
      </c>
      <c r="I2239" s="0" t="n">
        <f aca="false">IF(C2239=1,MIN(G2239-H2239,Assumptions!$C$13,P2238),0)</f>
        <v>0</v>
      </c>
      <c r="J2239" s="0" t="n">
        <f aca="false">H2239+I2239</f>
        <v>0</v>
      </c>
      <c r="K2239" s="0" t="n">
        <f aca="false">MIN(IF(C2239=1,F2239-H2239,F2239),Assumptions!$C$13,MAX(0,($B$5-P2238)/$B$6))</f>
        <v>0</v>
      </c>
      <c r="L2239" s="0" t="n">
        <f aca="false">IF(C2239=1,0,MIN(F2239-K2239,Assumptions!$C$15,MAX(0,$B$10-O2238-M2239)))</f>
        <v>95.2212767</v>
      </c>
      <c r="M2239" s="0" t="n">
        <f aca="false">'Profiles 8760'!H2228</f>
        <v>218000</v>
      </c>
      <c r="N2239" s="0" t="n">
        <f aca="false">J2239+L2239</f>
        <v>95.2212767</v>
      </c>
      <c r="O2239" s="0" t="n">
        <f aca="false">O2238+N2239</f>
        <v>195765.673652717</v>
      </c>
      <c r="P2239" s="0" t="n">
        <f aca="false">MIN($B$5,P2238+K2239*$B$6-I2239)</f>
        <v>510.81</v>
      </c>
      <c r="Q2239" s="0" t="n">
        <f aca="false">MAX(0,F2239-H2239-K2239-L2239)</f>
        <v>0</v>
      </c>
    </row>
    <row r="2240" customFormat="false" ht="15" hidden="false" customHeight="false" outlineLevel="0" collapsed="false">
      <c r="A2240" s="0" t="n">
        <f aca="false">'Profiles 8760'!A2229</f>
        <v>2227</v>
      </c>
      <c r="B2240" s="0" t="n">
        <f aca="false">'Profiles 8760'!B2229</f>
        <v>4</v>
      </c>
      <c r="C2240" s="0" t="n">
        <f aca="false">'Profiles 8760'!E2229</f>
        <v>0</v>
      </c>
      <c r="D2240" s="0" t="n">
        <f aca="false">'Profiles 8760'!F2229</f>
        <v>0.051399</v>
      </c>
      <c r="E2240" s="0" t="n">
        <f aca="false">'Profiles 8760'!G2229</f>
        <v>0.127684</v>
      </c>
      <c r="F2240" s="0" t="n">
        <f aca="false">D2240*Assumptions!$C$11*$B$7+E2240*Assumptions!$C$12*$B$8</f>
        <v>20.0663068</v>
      </c>
      <c r="G2240" s="0" t="n">
        <f aca="false">C2240*Assumptions!$C$15</f>
        <v>0</v>
      </c>
      <c r="H2240" s="0" t="n">
        <f aca="false">MIN(F2240,G2240)</f>
        <v>0</v>
      </c>
      <c r="I2240" s="0" t="n">
        <f aca="false">IF(C2240=1,MIN(G2240-H2240,Assumptions!$C$13,P2239),0)</f>
        <v>0</v>
      </c>
      <c r="J2240" s="0" t="n">
        <f aca="false">H2240+I2240</f>
        <v>0</v>
      </c>
      <c r="K2240" s="0" t="n">
        <f aca="false">MIN(IF(C2240=1,F2240-H2240,F2240),Assumptions!$C$13,MAX(0,($B$5-P2239)/$B$6))</f>
        <v>0</v>
      </c>
      <c r="L2240" s="0" t="n">
        <f aca="false">IF(C2240=1,0,MIN(F2240-K2240,Assumptions!$C$15,MAX(0,$B$10-O2239-M2240)))</f>
        <v>20.0663068</v>
      </c>
      <c r="M2240" s="0" t="n">
        <f aca="false">'Profiles 8760'!H2229</f>
        <v>218000</v>
      </c>
      <c r="N2240" s="0" t="n">
        <f aca="false">J2240+L2240</f>
        <v>20.0663068</v>
      </c>
      <c r="O2240" s="0" t="n">
        <f aca="false">O2239+N2240</f>
        <v>195785.739959517</v>
      </c>
      <c r="P2240" s="0" t="n">
        <f aca="false">MIN($B$5,P2239+K2240*$B$6-I2240)</f>
        <v>510.81</v>
      </c>
      <c r="Q2240" s="0" t="n">
        <f aca="false">MAX(0,F2240-H2240-K2240-L2240)</f>
        <v>0</v>
      </c>
    </row>
    <row r="2241" customFormat="false" ht="15" hidden="false" customHeight="false" outlineLevel="0" collapsed="false">
      <c r="A2241" s="0" t="n">
        <f aca="false">'Profiles 8760'!A2230</f>
        <v>2228</v>
      </c>
      <c r="B2241" s="0" t="n">
        <f aca="false">'Profiles 8760'!B2230</f>
        <v>4</v>
      </c>
      <c r="C2241" s="0" t="n">
        <f aca="false">'Profiles 8760'!E2230</f>
        <v>1</v>
      </c>
      <c r="D2241" s="0" t="n">
        <f aca="false">'Profiles 8760'!F2230</f>
        <v>0</v>
      </c>
      <c r="E2241" s="0" t="n">
        <f aca="false">'Profiles 8760'!G2230</f>
        <v>0.117966</v>
      </c>
      <c r="F2241" s="0" t="n">
        <f aca="false">D2241*Assumptions!$C$11*$B$7+E2241*Assumptions!$C$12*$B$8</f>
        <v>4.8248094</v>
      </c>
      <c r="G2241" s="0" t="n">
        <f aca="false">C2241*Assumptions!$C$15</f>
        <v>200</v>
      </c>
      <c r="H2241" s="0" t="n">
        <f aca="false">MIN(F2241,G2241)</f>
        <v>4.8248094</v>
      </c>
      <c r="I2241" s="0" t="n">
        <f aca="false">IF(C2241=1,MIN(G2241-H2241,Assumptions!$C$13,P2240),0)</f>
        <v>180</v>
      </c>
      <c r="J2241" s="0" t="n">
        <f aca="false">H2241+I2241</f>
        <v>184.8248094</v>
      </c>
      <c r="K2241" s="0" t="n">
        <f aca="false">MIN(IF(C2241=1,F2241-H2241,F2241),Assumptions!$C$13,MAX(0,($B$5-P2240)/$B$6))</f>
        <v>0</v>
      </c>
      <c r="L2241" s="0" t="n">
        <f aca="false">IF(C2241=1,0,MIN(F2241-K2241,Assumptions!$C$15,MAX(0,$B$10-O2240-M2241)))</f>
        <v>0</v>
      </c>
      <c r="M2241" s="0" t="n">
        <f aca="false">'Profiles 8760'!H2230</f>
        <v>217800</v>
      </c>
      <c r="N2241" s="0" t="n">
        <f aca="false">J2241+L2241</f>
        <v>184.8248094</v>
      </c>
      <c r="O2241" s="0" t="n">
        <f aca="false">O2240+N2241</f>
        <v>195970.564768917</v>
      </c>
      <c r="P2241" s="0" t="n">
        <f aca="false">MIN($B$5,P2240+K2241*$B$6-I2241)</f>
        <v>330.81</v>
      </c>
      <c r="Q2241" s="0" t="n">
        <f aca="false">MAX(0,F2241-H2241-K2241-L2241)</f>
        <v>0</v>
      </c>
    </row>
    <row r="2242" customFormat="false" ht="15" hidden="false" customHeight="false" outlineLevel="0" collapsed="false">
      <c r="A2242" s="0" t="n">
        <f aca="false">'Profiles 8760'!A2231</f>
        <v>2229</v>
      </c>
      <c r="B2242" s="0" t="n">
        <f aca="false">'Profiles 8760'!B2231</f>
        <v>4</v>
      </c>
      <c r="C2242" s="0" t="n">
        <f aca="false">'Profiles 8760'!E2231</f>
        <v>1</v>
      </c>
      <c r="D2242" s="0" t="n">
        <f aca="false">'Profiles 8760'!F2231</f>
        <v>0</v>
      </c>
      <c r="E2242" s="0" t="n">
        <f aca="false">'Profiles 8760'!G2231</f>
        <v>0.079799</v>
      </c>
      <c r="F2242" s="0" t="n">
        <f aca="false">D2242*Assumptions!$C$11*$B$7+E2242*Assumptions!$C$12*$B$8</f>
        <v>3.2637791</v>
      </c>
      <c r="G2242" s="0" t="n">
        <f aca="false">C2242*Assumptions!$C$15</f>
        <v>200</v>
      </c>
      <c r="H2242" s="0" t="n">
        <f aca="false">MIN(F2242,G2242)</f>
        <v>3.2637791</v>
      </c>
      <c r="I2242" s="0" t="n">
        <f aca="false">IF(C2242=1,MIN(G2242-H2242,Assumptions!$C$13,P2241),0)</f>
        <v>180</v>
      </c>
      <c r="J2242" s="0" t="n">
        <f aca="false">H2242+I2242</f>
        <v>183.2637791</v>
      </c>
      <c r="K2242" s="0" t="n">
        <f aca="false">MIN(IF(C2242=1,F2242-H2242,F2242),Assumptions!$C$13,MAX(0,($B$5-P2241)/$B$6))</f>
        <v>0</v>
      </c>
      <c r="L2242" s="0" t="n">
        <f aca="false">IF(C2242=1,0,MIN(F2242-K2242,Assumptions!$C$15,MAX(0,$B$10-O2241-M2242)))</f>
        <v>0</v>
      </c>
      <c r="M2242" s="0" t="n">
        <f aca="false">'Profiles 8760'!H2231</f>
        <v>217600</v>
      </c>
      <c r="N2242" s="0" t="n">
        <f aca="false">J2242+L2242</f>
        <v>183.2637791</v>
      </c>
      <c r="O2242" s="0" t="n">
        <f aca="false">O2241+N2242</f>
        <v>196153.828548017</v>
      </c>
      <c r="P2242" s="0" t="n">
        <f aca="false">MIN($B$5,P2241+K2242*$B$6-I2242)</f>
        <v>150.81</v>
      </c>
      <c r="Q2242" s="0" t="n">
        <f aca="false">MAX(0,F2242-H2242-K2242-L2242)</f>
        <v>0</v>
      </c>
    </row>
    <row r="2243" customFormat="false" ht="15" hidden="false" customHeight="false" outlineLevel="0" collapsed="false">
      <c r="A2243" s="0" t="n">
        <f aca="false">'Profiles 8760'!A2232</f>
        <v>2230</v>
      </c>
      <c r="B2243" s="0" t="n">
        <f aca="false">'Profiles 8760'!B2232</f>
        <v>4</v>
      </c>
      <c r="C2243" s="0" t="n">
        <f aca="false">'Profiles 8760'!E2232</f>
        <v>0</v>
      </c>
      <c r="D2243" s="0" t="n">
        <f aca="false">'Profiles 8760'!F2232</f>
        <v>0</v>
      </c>
      <c r="E2243" s="0" t="n">
        <f aca="false">'Profiles 8760'!G2232</f>
        <v>0.115431</v>
      </c>
      <c r="F2243" s="0" t="n">
        <f aca="false">D2243*Assumptions!$C$11*$B$7+E2243*Assumptions!$C$12*$B$8</f>
        <v>4.7211279</v>
      </c>
      <c r="G2243" s="0" t="n">
        <f aca="false">C2243*Assumptions!$C$15</f>
        <v>0</v>
      </c>
      <c r="H2243" s="0" t="n">
        <f aca="false">MIN(F2243,G2243)</f>
        <v>0</v>
      </c>
      <c r="I2243" s="0" t="n">
        <f aca="false">IF(C2243=1,MIN(G2243-H2243,Assumptions!$C$13,P2242),0)</f>
        <v>0</v>
      </c>
      <c r="J2243" s="0" t="n">
        <f aca="false">H2243+I2243</f>
        <v>0</v>
      </c>
      <c r="K2243" s="0" t="n">
        <f aca="false">MIN(IF(C2243=1,F2243-H2243,F2243),Assumptions!$C$13,MAX(0,($B$5-P2242)/$B$6))</f>
        <v>4.7211279</v>
      </c>
      <c r="L2243" s="0" t="n">
        <f aca="false">IF(C2243=1,0,MIN(F2243-K2243,Assumptions!$C$15,MAX(0,$B$10-O2242-M2243)))</f>
        <v>0</v>
      </c>
      <c r="M2243" s="0" t="n">
        <f aca="false">'Profiles 8760'!H2232</f>
        <v>217600</v>
      </c>
      <c r="N2243" s="0" t="n">
        <f aca="false">J2243+L2243</f>
        <v>0</v>
      </c>
      <c r="O2243" s="0" t="n">
        <f aca="false">O2242+N2243</f>
        <v>196153.828548017</v>
      </c>
      <c r="P2243" s="0" t="n">
        <f aca="false">MIN($B$5,P2242+K2243*$B$6-I2243)</f>
        <v>154.90227366372</v>
      </c>
      <c r="Q2243" s="0" t="n">
        <f aca="false">MAX(0,F2243-H2243-K2243-L2243)</f>
        <v>0</v>
      </c>
    </row>
    <row r="2244" customFormat="false" ht="15" hidden="false" customHeight="false" outlineLevel="0" collapsed="false">
      <c r="A2244" s="0" t="n">
        <f aca="false">'Profiles 8760'!A2233</f>
        <v>2231</v>
      </c>
      <c r="B2244" s="0" t="n">
        <f aca="false">'Profiles 8760'!B2233</f>
        <v>4</v>
      </c>
      <c r="C2244" s="0" t="n">
        <f aca="false">'Profiles 8760'!E2233</f>
        <v>0</v>
      </c>
      <c r="D2244" s="0" t="n">
        <f aca="false">'Profiles 8760'!F2233</f>
        <v>0</v>
      </c>
      <c r="E2244" s="0" t="n">
        <f aca="false">'Profiles 8760'!G2233</f>
        <v>0.13499</v>
      </c>
      <c r="F2244" s="0" t="n">
        <f aca="false">D2244*Assumptions!$C$11*$B$7+E2244*Assumptions!$C$12*$B$8</f>
        <v>5.521091</v>
      </c>
      <c r="G2244" s="0" t="n">
        <f aca="false">C2244*Assumptions!$C$15</f>
        <v>0</v>
      </c>
      <c r="H2244" s="0" t="n">
        <f aca="false">MIN(F2244,G2244)</f>
        <v>0</v>
      </c>
      <c r="I2244" s="0" t="n">
        <f aca="false">IF(C2244=1,MIN(G2244-H2244,Assumptions!$C$13,P2243),0)</f>
        <v>0</v>
      </c>
      <c r="J2244" s="0" t="n">
        <f aca="false">H2244+I2244</f>
        <v>0</v>
      </c>
      <c r="K2244" s="0" t="n">
        <f aca="false">MIN(IF(C2244=1,F2244-H2244,F2244),Assumptions!$C$13,MAX(0,($B$5-P2243)/$B$6))</f>
        <v>5.521091</v>
      </c>
      <c r="L2244" s="0" t="n">
        <f aca="false">IF(C2244=1,0,MIN(F2244-K2244,Assumptions!$C$15,MAX(0,$B$10-O2243-M2244)))</f>
        <v>0</v>
      </c>
      <c r="M2244" s="0" t="n">
        <f aca="false">'Profiles 8760'!H2233</f>
        <v>217600</v>
      </c>
      <c r="N2244" s="0" t="n">
        <f aca="false">J2244+L2244</f>
        <v>0</v>
      </c>
      <c r="O2244" s="0" t="n">
        <f aca="false">O2243+N2244</f>
        <v>196153.828548017</v>
      </c>
      <c r="P2244" s="0" t="n">
        <f aca="false">MIN($B$5,P2243+K2244*$B$6-I2244)</f>
        <v>159.68795534252</v>
      </c>
      <c r="Q2244" s="0" t="n">
        <f aca="false">MAX(0,F2244-H2244-K2244-L2244)</f>
        <v>0</v>
      </c>
    </row>
    <row r="2245" customFormat="false" ht="15" hidden="false" customHeight="false" outlineLevel="0" collapsed="false">
      <c r="A2245" s="0" t="n">
        <f aca="false">'Profiles 8760'!A2234</f>
        <v>2232</v>
      </c>
      <c r="B2245" s="0" t="n">
        <f aca="false">'Profiles 8760'!B2234</f>
        <v>4</v>
      </c>
      <c r="C2245" s="0" t="n">
        <f aca="false">'Profiles 8760'!E2234</f>
        <v>0</v>
      </c>
      <c r="D2245" s="0" t="n">
        <f aca="false">'Profiles 8760'!F2234</f>
        <v>0</v>
      </c>
      <c r="E2245" s="0" t="n">
        <f aca="false">'Profiles 8760'!G2234</f>
        <v>0.184234</v>
      </c>
      <c r="F2245" s="0" t="n">
        <f aca="false">D2245*Assumptions!$C$11*$B$7+E2245*Assumptions!$C$12*$B$8</f>
        <v>7.5351706</v>
      </c>
      <c r="G2245" s="0" t="n">
        <f aca="false">C2245*Assumptions!$C$15</f>
        <v>0</v>
      </c>
      <c r="H2245" s="0" t="n">
        <f aca="false">MIN(F2245,G2245)</f>
        <v>0</v>
      </c>
      <c r="I2245" s="0" t="n">
        <f aca="false">IF(C2245=1,MIN(G2245-H2245,Assumptions!$C$13,P2244),0)</f>
        <v>0</v>
      </c>
      <c r="J2245" s="0" t="n">
        <f aca="false">H2245+I2245</f>
        <v>0</v>
      </c>
      <c r="K2245" s="0" t="n">
        <f aca="false">MIN(IF(C2245=1,F2245-H2245,F2245),Assumptions!$C$13,MAX(0,($B$5-P2244)/$B$6))</f>
        <v>7.5351706</v>
      </c>
      <c r="L2245" s="0" t="n">
        <f aca="false">IF(C2245=1,0,MIN(F2245-K2245,Assumptions!$C$15,MAX(0,$B$10-O2244-M2245)))</f>
        <v>0</v>
      </c>
      <c r="M2245" s="0" t="n">
        <f aca="false">'Profiles 8760'!H2234</f>
        <v>217600</v>
      </c>
      <c r="N2245" s="0" t="n">
        <f aca="false">J2245+L2245</f>
        <v>0</v>
      </c>
      <c r="O2245" s="0" t="n">
        <f aca="false">O2244+N2245</f>
        <v>196153.828548017</v>
      </c>
      <c r="P2245" s="0" t="n">
        <f aca="false">MIN($B$5,P2244+K2245*$B$6-I2245)</f>
        <v>166.2194412186</v>
      </c>
      <c r="Q2245" s="0" t="n">
        <f aca="false">MAX(0,F2245-H2245-K2245-L2245)</f>
        <v>0</v>
      </c>
    </row>
    <row r="2246" customFormat="false" ht="15" hidden="false" customHeight="false" outlineLevel="0" collapsed="false">
      <c r="A2246" s="0" t="n">
        <f aca="false">'Profiles 8760'!A2235</f>
        <v>2233</v>
      </c>
      <c r="B2246" s="0" t="n">
        <f aca="false">'Profiles 8760'!B2235</f>
        <v>4</v>
      </c>
      <c r="C2246" s="0" t="n">
        <f aca="false">'Profiles 8760'!E2235</f>
        <v>0</v>
      </c>
      <c r="D2246" s="0" t="n">
        <f aca="false">'Profiles 8760'!F2235</f>
        <v>0</v>
      </c>
      <c r="E2246" s="0" t="n">
        <f aca="false">'Profiles 8760'!G2235</f>
        <v>0.186982</v>
      </c>
      <c r="F2246" s="0" t="n">
        <f aca="false">D2246*Assumptions!$C$11*$B$7+E2246*Assumptions!$C$12*$B$8</f>
        <v>7.6475638</v>
      </c>
      <c r="G2246" s="0" t="n">
        <f aca="false">C2246*Assumptions!$C$15</f>
        <v>0</v>
      </c>
      <c r="H2246" s="0" t="n">
        <f aca="false">MIN(F2246,G2246)</f>
        <v>0</v>
      </c>
      <c r="I2246" s="0" t="n">
        <f aca="false">IF(C2246=1,MIN(G2246-H2246,Assumptions!$C$13,P2245),0)</f>
        <v>0</v>
      </c>
      <c r="J2246" s="0" t="n">
        <f aca="false">H2246+I2246</f>
        <v>0</v>
      </c>
      <c r="K2246" s="0" t="n">
        <f aca="false">MIN(IF(C2246=1,F2246-H2246,F2246),Assumptions!$C$13,MAX(0,($B$5-P2245)/$B$6))</f>
        <v>7.6475638</v>
      </c>
      <c r="L2246" s="0" t="n">
        <f aca="false">IF(C2246=1,0,MIN(F2246-K2246,Assumptions!$C$15,MAX(0,$B$10-O2245-M2246)))</f>
        <v>0</v>
      </c>
      <c r="M2246" s="0" t="n">
        <f aca="false">'Profiles 8760'!H2235</f>
        <v>217600</v>
      </c>
      <c r="N2246" s="0" t="n">
        <f aca="false">J2246+L2246</f>
        <v>0</v>
      </c>
      <c r="O2246" s="0" t="n">
        <f aca="false">O2245+N2246</f>
        <v>196153.828548017</v>
      </c>
      <c r="P2246" s="0" t="n">
        <f aca="false">MIN($B$5,P2245+K2246*$B$6-I2246)</f>
        <v>172.84834952044</v>
      </c>
      <c r="Q2246" s="0" t="n">
        <f aca="false">MAX(0,F2246-H2246-K2246-L2246)</f>
        <v>0</v>
      </c>
    </row>
    <row r="2247" customFormat="false" ht="15" hidden="false" customHeight="false" outlineLevel="0" collapsed="false">
      <c r="A2247" s="0" t="n">
        <f aca="false">'Profiles 8760'!A2236</f>
        <v>2234</v>
      </c>
      <c r="B2247" s="0" t="n">
        <f aca="false">'Profiles 8760'!B2236</f>
        <v>4</v>
      </c>
      <c r="C2247" s="0" t="n">
        <f aca="false">'Profiles 8760'!E2236</f>
        <v>0</v>
      </c>
      <c r="D2247" s="0" t="n">
        <f aca="false">'Profiles 8760'!F2236</f>
        <v>0</v>
      </c>
      <c r="E2247" s="0" t="n">
        <f aca="false">'Profiles 8760'!G2236</f>
        <v>0.270274</v>
      </c>
      <c r="F2247" s="0" t="n">
        <f aca="false">D2247*Assumptions!$C$11*$B$7+E2247*Assumptions!$C$12*$B$8</f>
        <v>11.0542066</v>
      </c>
      <c r="G2247" s="0" t="n">
        <f aca="false">C2247*Assumptions!$C$15</f>
        <v>0</v>
      </c>
      <c r="H2247" s="0" t="n">
        <f aca="false">MIN(F2247,G2247)</f>
        <v>0</v>
      </c>
      <c r="I2247" s="0" t="n">
        <f aca="false">IF(C2247=1,MIN(G2247-H2247,Assumptions!$C$13,P2246),0)</f>
        <v>0</v>
      </c>
      <c r="J2247" s="0" t="n">
        <f aca="false">H2247+I2247</f>
        <v>0</v>
      </c>
      <c r="K2247" s="0" t="n">
        <f aca="false">MIN(IF(C2247=1,F2247-H2247,F2247),Assumptions!$C$13,MAX(0,($B$5-P2246)/$B$6))</f>
        <v>11.0542066</v>
      </c>
      <c r="L2247" s="0" t="n">
        <f aca="false">IF(C2247=1,0,MIN(F2247-K2247,Assumptions!$C$15,MAX(0,$B$10-O2246-M2247)))</f>
        <v>0</v>
      </c>
      <c r="M2247" s="0" t="n">
        <f aca="false">'Profiles 8760'!H2236</f>
        <v>217600</v>
      </c>
      <c r="N2247" s="0" t="n">
        <f aca="false">J2247+L2247</f>
        <v>0</v>
      </c>
      <c r="O2247" s="0" t="n">
        <f aca="false">O2246+N2247</f>
        <v>196153.828548017</v>
      </c>
      <c r="P2247" s="0" t="n">
        <f aca="false">MIN($B$5,P2246+K2247*$B$6-I2247)</f>
        <v>182.43013580132</v>
      </c>
      <c r="Q2247" s="0" t="n">
        <f aca="false">MAX(0,F2247-H2247-K2247-L2247)</f>
        <v>0</v>
      </c>
    </row>
    <row r="2248" customFormat="false" ht="15" hidden="false" customHeight="false" outlineLevel="0" collapsed="false">
      <c r="A2248" s="0" t="n">
        <f aca="false">'Profiles 8760'!A2237</f>
        <v>2235</v>
      </c>
      <c r="B2248" s="0" t="n">
        <f aca="false">'Profiles 8760'!B2237</f>
        <v>4</v>
      </c>
      <c r="C2248" s="0" t="n">
        <f aca="false">'Profiles 8760'!E2237</f>
        <v>0</v>
      </c>
      <c r="D2248" s="0" t="n">
        <f aca="false">'Profiles 8760'!F2237</f>
        <v>0</v>
      </c>
      <c r="E2248" s="0" t="n">
        <f aca="false">'Profiles 8760'!G2237</f>
        <v>0.192091</v>
      </c>
      <c r="F2248" s="0" t="n">
        <f aca="false">D2248*Assumptions!$C$11*$B$7+E2248*Assumptions!$C$12*$B$8</f>
        <v>7.8565219</v>
      </c>
      <c r="G2248" s="0" t="n">
        <f aca="false">C2248*Assumptions!$C$15</f>
        <v>0</v>
      </c>
      <c r="H2248" s="0" t="n">
        <f aca="false">MIN(F2248,G2248)</f>
        <v>0</v>
      </c>
      <c r="I2248" s="0" t="n">
        <f aca="false">IF(C2248=1,MIN(G2248-H2248,Assumptions!$C$13,P2247),0)</f>
        <v>0</v>
      </c>
      <c r="J2248" s="0" t="n">
        <f aca="false">H2248+I2248</f>
        <v>0</v>
      </c>
      <c r="K2248" s="0" t="n">
        <f aca="false">MIN(IF(C2248=1,F2248-H2248,F2248),Assumptions!$C$13,MAX(0,($B$5-P2247)/$B$6))</f>
        <v>7.8565219</v>
      </c>
      <c r="L2248" s="0" t="n">
        <f aca="false">IF(C2248=1,0,MIN(F2248-K2248,Assumptions!$C$15,MAX(0,$B$10-O2247-M2248)))</f>
        <v>0</v>
      </c>
      <c r="M2248" s="0" t="n">
        <f aca="false">'Profiles 8760'!H2237</f>
        <v>217600</v>
      </c>
      <c r="N2248" s="0" t="n">
        <f aca="false">J2248+L2248</f>
        <v>0</v>
      </c>
      <c r="O2248" s="0" t="n">
        <f aca="false">O2247+N2248</f>
        <v>196153.828548017</v>
      </c>
      <c r="P2248" s="0" t="n">
        <f aca="false">MIN($B$5,P2247+K2248*$B$6-I2248)</f>
        <v>189.24016898424</v>
      </c>
      <c r="Q2248" s="0" t="n">
        <f aca="false">MAX(0,F2248-H2248-K2248-L2248)</f>
        <v>0</v>
      </c>
    </row>
    <row r="2249" customFormat="false" ht="15" hidden="false" customHeight="false" outlineLevel="0" collapsed="false">
      <c r="A2249" s="0" t="n">
        <f aca="false">'Profiles 8760'!A2238</f>
        <v>2236</v>
      </c>
      <c r="B2249" s="0" t="n">
        <f aca="false">'Profiles 8760'!B2238</f>
        <v>4</v>
      </c>
      <c r="C2249" s="0" t="n">
        <f aca="false">'Profiles 8760'!E2238</f>
        <v>0</v>
      </c>
      <c r="D2249" s="0" t="n">
        <f aca="false">'Profiles 8760'!F2238</f>
        <v>0</v>
      </c>
      <c r="E2249" s="0" t="n">
        <f aca="false">'Profiles 8760'!G2238</f>
        <v>0.247197</v>
      </c>
      <c r="F2249" s="0" t="n">
        <f aca="false">D2249*Assumptions!$C$11*$B$7+E2249*Assumptions!$C$12*$B$8</f>
        <v>10.1103573</v>
      </c>
      <c r="G2249" s="0" t="n">
        <f aca="false">C2249*Assumptions!$C$15</f>
        <v>0</v>
      </c>
      <c r="H2249" s="0" t="n">
        <f aca="false">MIN(F2249,G2249)</f>
        <v>0</v>
      </c>
      <c r="I2249" s="0" t="n">
        <f aca="false">IF(C2249=1,MIN(G2249-H2249,Assumptions!$C$13,P2248),0)</f>
        <v>0</v>
      </c>
      <c r="J2249" s="0" t="n">
        <f aca="false">H2249+I2249</f>
        <v>0</v>
      </c>
      <c r="K2249" s="0" t="n">
        <f aca="false">MIN(IF(C2249=1,F2249-H2249,F2249),Assumptions!$C$13,MAX(0,($B$5-P2248)/$B$6))</f>
        <v>10.1103573</v>
      </c>
      <c r="L2249" s="0" t="n">
        <f aca="false">IF(C2249=1,0,MIN(F2249-K2249,Assumptions!$C$15,MAX(0,$B$10-O2248-M2249)))</f>
        <v>0</v>
      </c>
      <c r="M2249" s="0" t="n">
        <f aca="false">'Profiles 8760'!H2238</f>
        <v>217600</v>
      </c>
      <c r="N2249" s="0" t="n">
        <f aca="false">J2249+L2249</f>
        <v>0</v>
      </c>
      <c r="O2249" s="0" t="n">
        <f aca="false">O2248+N2249</f>
        <v>196153.828548017</v>
      </c>
      <c r="P2249" s="0" t="n">
        <f aca="false">MIN($B$5,P2248+K2249*$B$6-I2249)</f>
        <v>198.00382669188</v>
      </c>
      <c r="Q2249" s="0" t="n">
        <f aca="false">MAX(0,F2249-H2249-K2249-L2249)</f>
        <v>0</v>
      </c>
    </row>
    <row r="2250" customFormat="false" ht="15" hidden="false" customHeight="false" outlineLevel="0" collapsed="false">
      <c r="A2250" s="0" t="n">
        <f aca="false">'Profiles 8760'!A2239</f>
        <v>2237</v>
      </c>
      <c r="B2250" s="0" t="n">
        <f aca="false">'Profiles 8760'!B2239</f>
        <v>4</v>
      </c>
      <c r="C2250" s="0" t="n">
        <f aca="false">'Profiles 8760'!E2239</f>
        <v>0</v>
      </c>
      <c r="D2250" s="0" t="n">
        <f aca="false">'Profiles 8760'!F2239</f>
        <v>0</v>
      </c>
      <c r="E2250" s="0" t="n">
        <f aca="false">'Profiles 8760'!G2239</f>
        <v>0.264876</v>
      </c>
      <c r="F2250" s="0" t="n">
        <f aca="false">D2250*Assumptions!$C$11*$B$7+E2250*Assumptions!$C$12*$B$8</f>
        <v>10.8334284</v>
      </c>
      <c r="G2250" s="0" t="n">
        <f aca="false">C2250*Assumptions!$C$15</f>
        <v>0</v>
      </c>
      <c r="H2250" s="0" t="n">
        <f aca="false">MIN(F2250,G2250)</f>
        <v>0</v>
      </c>
      <c r="I2250" s="0" t="n">
        <f aca="false">IF(C2250=1,MIN(G2250-H2250,Assumptions!$C$13,P2249),0)</f>
        <v>0</v>
      </c>
      <c r="J2250" s="0" t="n">
        <f aca="false">H2250+I2250</f>
        <v>0</v>
      </c>
      <c r="K2250" s="0" t="n">
        <f aca="false">MIN(IF(C2250=1,F2250-H2250,F2250),Assumptions!$C$13,MAX(0,($B$5-P2249)/$B$6))</f>
        <v>10.8334284</v>
      </c>
      <c r="L2250" s="0" t="n">
        <f aca="false">IF(C2250=1,0,MIN(F2250-K2250,Assumptions!$C$15,MAX(0,$B$10-O2249-M2250)))</f>
        <v>0</v>
      </c>
      <c r="M2250" s="0" t="n">
        <f aca="false">'Profiles 8760'!H2239</f>
        <v>217600</v>
      </c>
      <c r="N2250" s="0" t="n">
        <f aca="false">J2250+L2250</f>
        <v>0</v>
      </c>
      <c r="O2250" s="0" t="n">
        <f aca="false">O2249+N2250</f>
        <v>196153.828548017</v>
      </c>
      <c r="P2250" s="0" t="n">
        <f aca="false">MIN($B$5,P2249+K2250*$B$6-I2250)</f>
        <v>207.394242429</v>
      </c>
      <c r="Q2250" s="0" t="n">
        <f aca="false">MAX(0,F2250-H2250-K2250-L2250)</f>
        <v>0</v>
      </c>
    </row>
    <row r="2251" customFormat="false" ht="15" hidden="false" customHeight="false" outlineLevel="0" collapsed="false">
      <c r="A2251" s="0" t="n">
        <f aca="false">'Profiles 8760'!A2240</f>
        <v>2238</v>
      </c>
      <c r="B2251" s="0" t="n">
        <f aca="false">'Profiles 8760'!B2240</f>
        <v>4</v>
      </c>
      <c r="C2251" s="0" t="n">
        <f aca="false">'Profiles 8760'!E2240</f>
        <v>0</v>
      </c>
      <c r="D2251" s="0" t="n">
        <f aca="false">'Profiles 8760'!F2240</f>
        <v>0</v>
      </c>
      <c r="E2251" s="0" t="n">
        <f aca="false">'Profiles 8760'!G2240</f>
        <v>0.22762</v>
      </c>
      <c r="F2251" s="0" t="n">
        <f aca="false">D2251*Assumptions!$C$11*$B$7+E2251*Assumptions!$C$12*$B$8</f>
        <v>9.309658</v>
      </c>
      <c r="G2251" s="0" t="n">
        <f aca="false">C2251*Assumptions!$C$15</f>
        <v>0</v>
      </c>
      <c r="H2251" s="0" t="n">
        <f aca="false">MIN(F2251,G2251)</f>
        <v>0</v>
      </c>
      <c r="I2251" s="0" t="n">
        <f aca="false">IF(C2251=1,MIN(G2251-H2251,Assumptions!$C$13,P2250),0)</f>
        <v>0</v>
      </c>
      <c r="J2251" s="0" t="n">
        <f aca="false">H2251+I2251</f>
        <v>0</v>
      </c>
      <c r="K2251" s="0" t="n">
        <f aca="false">MIN(IF(C2251=1,F2251-H2251,F2251),Assumptions!$C$13,MAX(0,($B$5-P2250)/$B$6))</f>
        <v>9.309658</v>
      </c>
      <c r="L2251" s="0" t="n">
        <f aca="false">IF(C2251=1,0,MIN(F2251-K2251,Assumptions!$C$15,MAX(0,$B$10-O2250-M2251)))</f>
        <v>0</v>
      </c>
      <c r="M2251" s="0" t="n">
        <f aca="false">'Profiles 8760'!H2240</f>
        <v>217600</v>
      </c>
      <c r="N2251" s="0" t="n">
        <f aca="false">J2251+L2251</f>
        <v>0</v>
      </c>
      <c r="O2251" s="0" t="n">
        <f aca="false">O2250+N2251</f>
        <v>196153.828548017</v>
      </c>
      <c r="P2251" s="0" t="n">
        <f aca="false">MIN($B$5,P2250+K2251*$B$6-I2251)</f>
        <v>215.4638539834</v>
      </c>
      <c r="Q2251" s="0" t="n">
        <f aca="false">MAX(0,F2251-H2251-K2251-L2251)</f>
        <v>0</v>
      </c>
    </row>
    <row r="2252" customFormat="false" ht="15" hidden="false" customHeight="false" outlineLevel="0" collapsed="false">
      <c r="A2252" s="0" t="n">
        <f aca="false">'Profiles 8760'!A2241</f>
        <v>2239</v>
      </c>
      <c r="B2252" s="0" t="n">
        <f aca="false">'Profiles 8760'!B2241</f>
        <v>4</v>
      </c>
      <c r="C2252" s="0" t="n">
        <f aca="false">'Profiles 8760'!E2241</f>
        <v>0</v>
      </c>
      <c r="D2252" s="0" t="n">
        <f aca="false">'Profiles 8760'!F2241</f>
        <v>0.063311</v>
      </c>
      <c r="E2252" s="0" t="n">
        <f aca="false">'Profiles 8760'!G2241</f>
        <v>0.29134</v>
      </c>
      <c r="F2252" s="0" t="n">
        <f aca="false">D2252*Assumptions!$C$11*$B$7+E2252*Assumptions!$C$12*$B$8</f>
        <v>30.2000228</v>
      </c>
      <c r="G2252" s="0" t="n">
        <f aca="false">C2252*Assumptions!$C$15</f>
        <v>0</v>
      </c>
      <c r="H2252" s="0" t="n">
        <f aca="false">MIN(F2252,G2252)</f>
        <v>0</v>
      </c>
      <c r="I2252" s="0" t="n">
        <f aca="false">IF(C2252=1,MIN(G2252-H2252,Assumptions!$C$13,P2251),0)</f>
        <v>0</v>
      </c>
      <c r="J2252" s="0" t="n">
        <f aca="false">H2252+I2252</f>
        <v>0</v>
      </c>
      <c r="K2252" s="0" t="n">
        <f aca="false">MIN(IF(C2252=1,F2252-H2252,F2252),Assumptions!$C$13,MAX(0,($B$5-P2251)/$B$6))</f>
        <v>30.2000228</v>
      </c>
      <c r="L2252" s="0" t="n">
        <f aca="false">IF(C2252=1,0,MIN(F2252-K2252,Assumptions!$C$15,MAX(0,$B$10-O2251-M2252)))</f>
        <v>0</v>
      </c>
      <c r="M2252" s="0" t="n">
        <f aca="false">'Profiles 8760'!H2241</f>
        <v>217600</v>
      </c>
      <c r="N2252" s="0" t="n">
        <f aca="false">J2252+L2252</f>
        <v>0</v>
      </c>
      <c r="O2252" s="0" t="n">
        <f aca="false">O2251+N2252</f>
        <v>196153.828548017</v>
      </c>
      <c r="P2252" s="0" t="n">
        <f aca="false">MIN($B$5,P2251+K2252*$B$6-I2252)</f>
        <v>241.64123374644</v>
      </c>
      <c r="Q2252" s="0" t="n">
        <f aca="false">MAX(0,F2252-H2252-K2252-L2252)</f>
        <v>0</v>
      </c>
    </row>
    <row r="2253" customFormat="false" ht="15" hidden="false" customHeight="false" outlineLevel="0" collapsed="false">
      <c r="A2253" s="0" t="n">
        <f aca="false">'Profiles 8760'!A2242</f>
        <v>2240</v>
      </c>
      <c r="B2253" s="0" t="n">
        <f aca="false">'Profiles 8760'!B2242</f>
        <v>4</v>
      </c>
      <c r="C2253" s="0" t="n">
        <f aca="false">'Profiles 8760'!E2242</f>
        <v>1</v>
      </c>
      <c r="D2253" s="0" t="n">
        <f aca="false">'Profiles 8760'!F2242</f>
        <v>0.382591</v>
      </c>
      <c r="E2253" s="0" t="n">
        <f aca="false">'Profiles 8760'!G2242</f>
        <v>0.19988</v>
      </c>
      <c r="F2253" s="0" t="n">
        <f aca="false">D2253*Assumptions!$C$11*$B$7+E2253*Assumptions!$C$12*$B$8</f>
        <v>118.6673728</v>
      </c>
      <c r="G2253" s="0" t="n">
        <f aca="false">C2253*Assumptions!$C$15</f>
        <v>200</v>
      </c>
      <c r="H2253" s="0" t="n">
        <f aca="false">MIN(F2253,G2253)</f>
        <v>118.6673728</v>
      </c>
      <c r="I2253" s="0" t="n">
        <f aca="false">IF(C2253=1,MIN(G2253-H2253,Assumptions!$C$13,P2252),0)</f>
        <v>81.3326272</v>
      </c>
      <c r="J2253" s="0" t="n">
        <f aca="false">H2253+I2253</f>
        <v>200</v>
      </c>
      <c r="K2253" s="0" t="n">
        <f aca="false">MIN(IF(C2253=1,F2253-H2253,F2253),Assumptions!$C$13,MAX(0,($B$5-P2252)/$B$6))</f>
        <v>0</v>
      </c>
      <c r="L2253" s="0" t="n">
        <f aca="false">IF(C2253=1,0,MIN(F2253-K2253,Assumptions!$C$15,MAX(0,$B$10-O2252-M2253)))</f>
        <v>0</v>
      </c>
      <c r="M2253" s="0" t="n">
        <f aca="false">'Profiles 8760'!H2242</f>
        <v>217400</v>
      </c>
      <c r="N2253" s="0" t="n">
        <f aca="false">J2253+L2253</f>
        <v>200</v>
      </c>
      <c r="O2253" s="0" t="n">
        <f aca="false">O2252+N2253</f>
        <v>196353.828548017</v>
      </c>
      <c r="P2253" s="0" t="n">
        <f aca="false">MIN($B$5,P2252+K2253*$B$6-I2253)</f>
        <v>160.30860654644</v>
      </c>
      <c r="Q2253" s="0" t="n">
        <f aca="false">MAX(0,F2253-H2253-K2253-L2253)</f>
        <v>0</v>
      </c>
    </row>
    <row r="2254" customFormat="false" ht="15" hidden="false" customHeight="false" outlineLevel="0" collapsed="false">
      <c r="A2254" s="0" t="n">
        <f aca="false">'Profiles 8760'!A2243</f>
        <v>2241</v>
      </c>
      <c r="B2254" s="0" t="n">
        <f aca="false">'Profiles 8760'!B2243</f>
        <v>4</v>
      </c>
      <c r="C2254" s="0" t="n">
        <f aca="false">'Profiles 8760'!E2243</f>
        <v>1</v>
      </c>
      <c r="D2254" s="0" t="n">
        <f aca="false">'Profiles 8760'!F2243</f>
        <v>0.767825</v>
      </c>
      <c r="E2254" s="0" t="n">
        <f aca="false">'Profiles 8760'!G2243</f>
        <v>0.161706</v>
      </c>
      <c r="F2254" s="0" t="n">
        <f aca="false">D2254*Assumptions!$C$11*$B$7+E2254*Assumptions!$C$12*$B$8</f>
        <v>228.3616354</v>
      </c>
      <c r="G2254" s="0" t="n">
        <f aca="false">C2254*Assumptions!$C$15</f>
        <v>200</v>
      </c>
      <c r="H2254" s="0" t="n">
        <f aca="false">MIN(F2254,G2254)</f>
        <v>200</v>
      </c>
      <c r="I2254" s="0" t="n">
        <f aca="false">IF(C2254=1,MIN(G2254-H2254,Assumptions!$C$13,P2253),0)</f>
        <v>0</v>
      </c>
      <c r="J2254" s="0" t="n">
        <f aca="false">H2254+I2254</f>
        <v>200</v>
      </c>
      <c r="K2254" s="0" t="n">
        <f aca="false">MIN(IF(C2254=1,F2254-H2254,F2254),Assumptions!$C$13,MAX(0,($B$5-P2253)/$B$6))</f>
        <v>28.3616354</v>
      </c>
      <c r="L2254" s="0" t="n">
        <f aca="false">IF(C2254=1,0,MIN(F2254-K2254,Assumptions!$C$15,MAX(0,$B$10-O2253-M2254)))</f>
        <v>0</v>
      </c>
      <c r="M2254" s="0" t="n">
        <f aca="false">'Profiles 8760'!H2243</f>
        <v>217200</v>
      </c>
      <c r="N2254" s="0" t="n">
        <f aca="false">J2254+L2254</f>
        <v>200</v>
      </c>
      <c r="O2254" s="0" t="n">
        <f aca="false">O2253+N2254</f>
        <v>196553.828548017</v>
      </c>
      <c r="P2254" s="0" t="n">
        <f aca="false">MIN($B$5,P2253+K2254*$B$6-I2254)</f>
        <v>184.89247211116</v>
      </c>
      <c r="Q2254" s="0" t="n">
        <f aca="false">MAX(0,F2254-H2254-K2254-L2254)</f>
        <v>0</v>
      </c>
    </row>
    <row r="2255" customFormat="false" ht="15" hidden="false" customHeight="false" outlineLevel="0" collapsed="false">
      <c r="A2255" s="0" t="n">
        <f aca="false">'Profiles 8760'!A2244</f>
        <v>2242</v>
      </c>
      <c r="B2255" s="0" t="n">
        <f aca="false">'Profiles 8760'!B2244</f>
        <v>4</v>
      </c>
      <c r="C2255" s="0" t="n">
        <f aca="false">'Profiles 8760'!E2244</f>
        <v>0</v>
      </c>
      <c r="D2255" s="0" t="n">
        <f aca="false">'Profiles 8760'!F2244</f>
        <v>1</v>
      </c>
      <c r="E2255" s="0" t="n">
        <f aca="false">'Profiles 8760'!G2244</f>
        <v>0.209257</v>
      </c>
      <c r="F2255" s="0" t="n">
        <f aca="false">D2255*Assumptions!$C$11*$B$7+E2255*Assumptions!$C$12*$B$8</f>
        <v>297.3586113</v>
      </c>
      <c r="G2255" s="0" t="n">
        <f aca="false">C2255*Assumptions!$C$15</f>
        <v>0</v>
      </c>
      <c r="H2255" s="0" t="n">
        <f aca="false">MIN(F2255,G2255)</f>
        <v>0</v>
      </c>
      <c r="I2255" s="0" t="n">
        <f aca="false">IF(C2255=1,MIN(G2255-H2255,Assumptions!$C$13,P2254),0)</f>
        <v>0</v>
      </c>
      <c r="J2255" s="0" t="n">
        <f aca="false">H2255+I2255</f>
        <v>0</v>
      </c>
      <c r="K2255" s="0" t="n">
        <f aca="false">MIN(IF(C2255=1,F2255-H2255,F2255),Assumptions!$C$13,MAX(0,($B$5-P2254)/$B$6))</f>
        <v>180</v>
      </c>
      <c r="L2255" s="0" t="n">
        <f aca="false">IF(C2255=1,0,MIN(F2255-K2255,Assumptions!$C$15,MAX(0,$B$10-O2254-M2255)))</f>
        <v>117.3586113</v>
      </c>
      <c r="M2255" s="0" t="n">
        <f aca="false">'Profiles 8760'!H2244</f>
        <v>217200</v>
      </c>
      <c r="N2255" s="0" t="n">
        <f aca="false">J2255+L2255</f>
        <v>117.3586113</v>
      </c>
      <c r="O2255" s="0" t="n">
        <f aca="false">O2254+N2255</f>
        <v>196671.187159317</v>
      </c>
      <c r="P2255" s="0" t="n">
        <f aca="false">MIN($B$5,P2254+K2255*$B$6-I2255)</f>
        <v>340.91647211116</v>
      </c>
      <c r="Q2255" s="0" t="n">
        <f aca="false">MAX(0,F2255-H2255-K2255-L2255)</f>
        <v>0</v>
      </c>
    </row>
    <row r="2256" customFormat="false" ht="15" hidden="false" customHeight="false" outlineLevel="0" collapsed="false">
      <c r="A2256" s="0" t="n">
        <f aca="false">'Profiles 8760'!A2245</f>
        <v>2243</v>
      </c>
      <c r="B2256" s="0" t="n">
        <f aca="false">'Profiles 8760'!B2245</f>
        <v>4</v>
      </c>
      <c r="C2256" s="0" t="n">
        <f aca="false">'Profiles 8760'!E2245</f>
        <v>0</v>
      </c>
      <c r="D2256" s="0" t="n">
        <f aca="false">'Profiles 8760'!F2245</f>
        <v>1</v>
      </c>
      <c r="E2256" s="0" t="n">
        <f aca="false">'Profiles 8760'!G2245</f>
        <v>0.230604</v>
      </c>
      <c r="F2256" s="0" t="n">
        <f aca="false">D2256*Assumptions!$C$11*$B$7+E2256*Assumptions!$C$12*$B$8</f>
        <v>298.2317036</v>
      </c>
      <c r="G2256" s="0" t="n">
        <f aca="false">C2256*Assumptions!$C$15</f>
        <v>0</v>
      </c>
      <c r="H2256" s="0" t="n">
        <f aca="false">MIN(F2256,G2256)</f>
        <v>0</v>
      </c>
      <c r="I2256" s="0" t="n">
        <f aca="false">IF(C2256=1,MIN(G2256-H2256,Assumptions!$C$13,P2255),0)</f>
        <v>0</v>
      </c>
      <c r="J2256" s="0" t="n">
        <f aca="false">H2256+I2256</f>
        <v>0</v>
      </c>
      <c r="K2256" s="0" t="n">
        <f aca="false">MIN(IF(C2256=1,F2256-H2256,F2256),Assumptions!$C$13,MAX(0,($B$5-P2255)/$B$6))</f>
        <v>180</v>
      </c>
      <c r="L2256" s="0" t="n">
        <f aca="false">IF(C2256=1,0,MIN(F2256-K2256,Assumptions!$C$15,MAX(0,$B$10-O2255-M2256)))</f>
        <v>118.2317036</v>
      </c>
      <c r="M2256" s="0" t="n">
        <f aca="false">'Profiles 8760'!H2245</f>
        <v>217200</v>
      </c>
      <c r="N2256" s="0" t="n">
        <f aca="false">J2256+L2256</f>
        <v>118.2317036</v>
      </c>
      <c r="O2256" s="0" t="n">
        <f aca="false">O2255+N2256</f>
        <v>196789.418862917</v>
      </c>
      <c r="P2256" s="0" t="n">
        <f aca="false">MIN($B$5,P2255+K2256*$B$6-I2256)</f>
        <v>496.94047211116</v>
      </c>
      <c r="Q2256" s="0" t="n">
        <f aca="false">MAX(0,F2256-H2256-K2256-L2256)</f>
        <v>0</v>
      </c>
    </row>
    <row r="2257" customFormat="false" ht="15" hidden="false" customHeight="false" outlineLevel="0" collapsed="false">
      <c r="A2257" s="0" t="n">
        <f aca="false">'Profiles 8760'!A2246</f>
        <v>2244</v>
      </c>
      <c r="B2257" s="0" t="n">
        <f aca="false">'Profiles 8760'!B2246</f>
        <v>4</v>
      </c>
      <c r="C2257" s="0" t="n">
        <f aca="false">'Profiles 8760'!E2246</f>
        <v>0</v>
      </c>
      <c r="D2257" s="0" t="n">
        <f aca="false">'Profiles 8760'!F2246</f>
        <v>1</v>
      </c>
      <c r="E2257" s="0" t="n">
        <f aca="false">'Profiles 8760'!G2246</f>
        <v>0.327619</v>
      </c>
      <c r="F2257" s="0" t="n">
        <f aca="false">D2257*Assumptions!$C$11*$B$7+E2257*Assumptions!$C$12*$B$8</f>
        <v>302.1996171</v>
      </c>
      <c r="G2257" s="0" t="n">
        <f aca="false">C2257*Assumptions!$C$15</f>
        <v>0</v>
      </c>
      <c r="H2257" s="0" t="n">
        <f aca="false">MIN(F2257,G2257)</f>
        <v>0</v>
      </c>
      <c r="I2257" s="0" t="n">
        <f aca="false">IF(C2257=1,MIN(G2257-H2257,Assumptions!$C$13,P2256),0)</f>
        <v>0</v>
      </c>
      <c r="J2257" s="0" t="n">
        <f aca="false">H2257+I2257</f>
        <v>0</v>
      </c>
      <c r="K2257" s="0" t="n">
        <f aca="false">MIN(IF(C2257=1,F2257-H2257,F2257),Assumptions!$C$13,MAX(0,($B$5-P2256)/$B$6))</f>
        <v>16.0008397425473</v>
      </c>
      <c r="L2257" s="0" t="n">
        <f aca="false">IF(C2257=1,0,MIN(F2257-K2257,Assumptions!$C$15,MAX(0,$B$10-O2256-M2257)))</f>
        <v>200</v>
      </c>
      <c r="M2257" s="0" t="n">
        <f aca="false">'Profiles 8760'!H2246</f>
        <v>217200</v>
      </c>
      <c r="N2257" s="0" t="n">
        <f aca="false">J2257+L2257</f>
        <v>200</v>
      </c>
      <c r="O2257" s="0" t="n">
        <f aca="false">O2256+N2257</f>
        <v>196989.418862917</v>
      </c>
      <c r="P2257" s="0" t="n">
        <f aca="false">MIN($B$5,P2256+K2257*$B$6-I2257)</f>
        <v>510.81</v>
      </c>
      <c r="Q2257" s="0" t="n">
        <f aca="false">MAX(0,F2257-H2257-K2257-L2257)</f>
        <v>86.1987773574527</v>
      </c>
    </row>
    <row r="2258" customFormat="false" ht="15" hidden="false" customHeight="false" outlineLevel="0" collapsed="false">
      <c r="A2258" s="0" t="n">
        <f aca="false">'Profiles 8760'!A2247</f>
        <v>2245</v>
      </c>
      <c r="B2258" s="0" t="n">
        <f aca="false">'Profiles 8760'!B2247</f>
        <v>4</v>
      </c>
      <c r="C2258" s="0" t="n">
        <f aca="false">'Profiles 8760'!E2247</f>
        <v>0</v>
      </c>
      <c r="D2258" s="0" t="n">
        <f aca="false">'Profiles 8760'!F2247</f>
        <v>1</v>
      </c>
      <c r="E2258" s="0" t="n">
        <f aca="false">'Profiles 8760'!G2247</f>
        <v>0.223608</v>
      </c>
      <c r="F2258" s="0" t="n">
        <f aca="false">D2258*Assumptions!$C$11*$B$7+E2258*Assumptions!$C$12*$B$8</f>
        <v>297.9455672</v>
      </c>
      <c r="G2258" s="0" t="n">
        <f aca="false">C2258*Assumptions!$C$15</f>
        <v>0</v>
      </c>
      <c r="H2258" s="0" t="n">
        <f aca="false">MIN(F2258,G2258)</f>
        <v>0</v>
      </c>
      <c r="I2258" s="0" t="n">
        <f aca="false">IF(C2258=1,MIN(G2258-H2258,Assumptions!$C$13,P2257),0)</f>
        <v>0</v>
      </c>
      <c r="J2258" s="0" t="n">
        <f aca="false">H2258+I2258</f>
        <v>0</v>
      </c>
      <c r="K2258" s="0" t="n">
        <f aca="false">MIN(IF(C2258=1,F2258-H2258,F2258),Assumptions!$C$13,MAX(0,($B$5-P2257)/$B$6))</f>
        <v>0</v>
      </c>
      <c r="L2258" s="0" t="n">
        <f aca="false">IF(C2258=1,0,MIN(F2258-K2258,Assumptions!$C$15,MAX(0,$B$10-O2257-M2258)))</f>
        <v>200</v>
      </c>
      <c r="M2258" s="0" t="n">
        <f aca="false">'Profiles 8760'!H2247</f>
        <v>217200</v>
      </c>
      <c r="N2258" s="0" t="n">
        <f aca="false">J2258+L2258</f>
        <v>200</v>
      </c>
      <c r="O2258" s="0" t="n">
        <f aca="false">O2257+N2258</f>
        <v>197189.418862917</v>
      </c>
      <c r="P2258" s="0" t="n">
        <f aca="false">MIN($B$5,P2257+K2258*$B$6-I2258)</f>
        <v>510.81</v>
      </c>
      <c r="Q2258" s="0" t="n">
        <f aca="false">MAX(0,F2258-H2258-K2258-L2258)</f>
        <v>97.9455672</v>
      </c>
    </row>
    <row r="2259" customFormat="false" ht="15" hidden="false" customHeight="false" outlineLevel="0" collapsed="false">
      <c r="A2259" s="0" t="n">
        <f aca="false">'Profiles 8760'!A2248</f>
        <v>2246</v>
      </c>
      <c r="B2259" s="0" t="n">
        <f aca="false">'Profiles 8760'!B2248</f>
        <v>4</v>
      </c>
      <c r="C2259" s="0" t="n">
        <f aca="false">'Profiles 8760'!E2248</f>
        <v>0</v>
      </c>
      <c r="D2259" s="0" t="n">
        <f aca="false">'Profiles 8760'!F2248</f>
        <v>1</v>
      </c>
      <c r="E2259" s="0" t="n">
        <f aca="false">'Profiles 8760'!G2248</f>
        <v>0.321321</v>
      </c>
      <c r="F2259" s="0" t="n">
        <f aca="false">D2259*Assumptions!$C$11*$B$7+E2259*Assumptions!$C$12*$B$8</f>
        <v>301.9420289</v>
      </c>
      <c r="G2259" s="0" t="n">
        <f aca="false">C2259*Assumptions!$C$15</f>
        <v>0</v>
      </c>
      <c r="H2259" s="0" t="n">
        <f aca="false">MIN(F2259,G2259)</f>
        <v>0</v>
      </c>
      <c r="I2259" s="0" t="n">
        <f aca="false">IF(C2259=1,MIN(G2259-H2259,Assumptions!$C$13,P2258),0)</f>
        <v>0</v>
      </c>
      <c r="J2259" s="0" t="n">
        <f aca="false">H2259+I2259</f>
        <v>0</v>
      </c>
      <c r="K2259" s="0" t="n">
        <f aca="false">MIN(IF(C2259=1,F2259-H2259,F2259),Assumptions!$C$13,MAX(0,($B$5-P2258)/$B$6))</f>
        <v>0</v>
      </c>
      <c r="L2259" s="0" t="n">
        <f aca="false">IF(C2259=1,0,MIN(F2259-K2259,Assumptions!$C$15,MAX(0,$B$10-O2258-M2259)))</f>
        <v>200</v>
      </c>
      <c r="M2259" s="0" t="n">
        <f aca="false">'Profiles 8760'!H2248</f>
        <v>217200</v>
      </c>
      <c r="N2259" s="0" t="n">
        <f aca="false">J2259+L2259</f>
        <v>200</v>
      </c>
      <c r="O2259" s="0" t="n">
        <f aca="false">O2258+N2259</f>
        <v>197389.418862917</v>
      </c>
      <c r="P2259" s="0" t="n">
        <f aca="false">MIN($B$5,P2258+K2259*$B$6-I2259)</f>
        <v>510.81</v>
      </c>
      <c r="Q2259" s="0" t="n">
        <f aca="false">MAX(0,F2259-H2259-K2259-L2259)</f>
        <v>101.9420289</v>
      </c>
    </row>
    <row r="2260" customFormat="false" ht="15" hidden="false" customHeight="false" outlineLevel="0" collapsed="false">
      <c r="A2260" s="0" t="n">
        <f aca="false">'Profiles 8760'!A2249</f>
        <v>2247</v>
      </c>
      <c r="B2260" s="0" t="n">
        <f aca="false">'Profiles 8760'!B2249</f>
        <v>4</v>
      </c>
      <c r="C2260" s="0" t="n">
        <f aca="false">'Profiles 8760'!E2249</f>
        <v>0</v>
      </c>
      <c r="D2260" s="0" t="n">
        <f aca="false">'Profiles 8760'!F2249</f>
        <v>1</v>
      </c>
      <c r="E2260" s="0" t="n">
        <f aca="false">'Profiles 8760'!G2249</f>
        <v>0.295325</v>
      </c>
      <c r="F2260" s="0" t="n">
        <f aca="false">D2260*Assumptions!$C$11*$B$7+E2260*Assumptions!$C$12*$B$8</f>
        <v>300.8787925</v>
      </c>
      <c r="G2260" s="0" t="n">
        <f aca="false">C2260*Assumptions!$C$15</f>
        <v>0</v>
      </c>
      <c r="H2260" s="0" t="n">
        <f aca="false">MIN(F2260,G2260)</f>
        <v>0</v>
      </c>
      <c r="I2260" s="0" t="n">
        <f aca="false">IF(C2260=1,MIN(G2260-H2260,Assumptions!$C$13,P2259),0)</f>
        <v>0</v>
      </c>
      <c r="J2260" s="0" t="n">
        <f aca="false">H2260+I2260</f>
        <v>0</v>
      </c>
      <c r="K2260" s="0" t="n">
        <f aca="false">MIN(IF(C2260=1,F2260-H2260,F2260),Assumptions!$C$13,MAX(0,($B$5-P2259)/$B$6))</f>
        <v>0</v>
      </c>
      <c r="L2260" s="0" t="n">
        <f aca="false">IF(C2260=1,0,MIN(F2260-K2260,Assumptions!$C$15,MAX(0,$B$10-O2259-M2260)))</f>
        <v>200</v>
      </c>
      <c r="M2260" s="0" t="n">
        <f aca="false">'Profiles 8760'!H2249</f>
        <v>217200</v>
      </c>
      <c r="N2260" s="0" t="n">
        <f aca="false">J2260+L2260</f>
        <v>200</v>
      </c>
      <c r="O2260" s="0" t="n">
        <f aca="false">O2259+N2260</f>
        <v>197589.418862917</v>
      </c>
      <c r="P2260" s="0" t="n">
        <f aca="false">MIN($B$5,P2259+K2260*$B$6-I2260)</f>
        <v>510.81</v>
      </c>
      <c r="Q2260" s="0" t="n">
        <f aca="false">MAX(0,F2260-H2260-K2260-L2260)</f>
        <v>100.8787925</v>
      </c>
    </row>
    <row r="2261" customFormat="false" ht="15" hidden="false" customHeight="false" outlineLevel="0" collapsed="false">
      <c r="A2261" s="0" t="n">
        <f aca="false">'Profiles 8760'!A2250</f>
        <v>2248</v>
      </c>
      <c r="B2261" s="0" t="n">
        <f aca="false">'Profiles 8760'!B2250</f>
        <v>4</v>
      </c>
      <c r="C2261" s="0" t="n">
        <f aca="false">'Profiles 8760'!E2250</f>
        <v>0</v>
      </c>
      <c r="D2261" s="0" t="n">
        <f aca="false">'Profiles 8760'!F2250</f>
        <v>1</v>
      </c>
      <c r="E2261" s="0" t="n">
        <f aca="false">'Profiles 8760'!G2250</f>
        <v>0.288645</v>
      </c>
      <c r="F2261" s="0" t="n">
        <f aca="false">D2261*Assumptions!$C$11*$B$7+E2261*Assumptions!$C$12*$B$8</f>
        <v>300.6055805</v>
      </c>
      <c r="G2261" s="0" t="n">
        <f aca="false">C2261*Assumptions!$C$15</f>
        <v>0</v>
      </c>
      <c r="H2261" s="0" t="n">
        <f aca="false">MIN(F2261,G2261)</f>
        <v>0</v>
      </c>
      <c r="I2261" s="0" t="n">
        <f aca="false">IF(C2261=1,MIN(G2261-H2261,Assumptions!$C$13,P2260),0)</f>
        <v>0</v>
      </c>
      <c r="J2261" s="0" t="n">
        <f aca="false">H2261+I2261</f>
        <v>0</v>
      </c>
      <c r="K2261" s="0" t="n">
        <f aca="false">MIN(IF(C2261=1,F2261-H2261,F2261),Assumptions!$C$13,MAX(0,($B$5-P2260)/$B$6))</f>
        <v>0</v>
      </c>
      <c r="L2261" s="0" t="n">
        <f aca="false">IF(C2261=1,0,MIN(F2261-K2261,Assumptions!$C$15,MAX(0,$B$10-O2260-M2261)))</f>
        <v>200</v>
      </c>
      <c r="M2261" s="0" t="n">
        <f aca="false">'Profiles 8760'!H2250</f>
        <v>217200</v>
      </c>
      <c r="N2261" s="0" t="n">
        <f aca="false">J2261+L2261</f>
        <v>200</v>
      </c>
      <c r="O2261" s="0" t="n">
        <f aca="false">O2260+N2261</f>
        <v>197789.418862917</v>
      </c>
      <c r="P2261" s="0" t="n">
        <f aca="false">MIN($B$5,P2260+K2261*$B$6-I2261)</f>
        <v>510.81</v>
      </c>
      <c r="Q2261" s="0" t="n">
        <f aca="false">MAX(0,F2261-H2261-K2261-L2261)</f>
        <v>100.6055805</v>
      </c>
    </row>
    <row r="2262" customFormat="false" ht="15" hidden="false" customHeight="false" outlineLevel="0" collapsed="false">
      <c r="A2262" s="0" t="n">
        <f aca="false">'Profiles 8760'!A2251</f>
        <v>2249</v>
      </c>
      <c r="B2262" s="0" t="n">
        <f aca="false">'Profiles 8760'!B2251</f>
        <v>4</v>
      </c>
      <c r="C2262" s="0" t="n">
        <f aca="false">'Profiles 8760'!E2251</f>
        <v>0</v>
      </c>
      <c r="D2262" s="0" t="n">
        <f aca="false">'Profiles 8760'!F2251</f>
        <v>0.767825</v>
      </c>
      <c r="E2262" s="0" t="n">
        <f aca="false">'Profiles 8760'!G2251</f>
        <v>0.385759</v>
      </c>
      <c r="F2262" s="0" t="n">
        <f aca="false">D2262*Assumptions!$C$11*$B$7+E2262*Assumptions!$C$12*$B$8</f>
        <v>237.5254031</v>
      </c>
      <c r="G2262" s="0" t="n">
        <f aca="false">C2262*Assumptions!$C$15</f>
        <v>0</v>
      </c>
      <c r="H2262" s="0" t="n">
        <f aca="false">MIN(F2262,G2262)</f>
        <v>0</v>
      </c>
      <c r="I2262" s="0" t="n">
        <f aca="false">IF(C2262=1,MIN(G2262-H2262,Assumptions!$C$13,P2261),0)</f>
        <v>0</v>
      </c>
      <c r="J2262" s="0" t="n">
        <f aca="false">H2262+I2262</f>
        <v>0</v>
      </c>
      <c r="K2262" s="0" t="n">
        <f aca="false">MIN(IF(C2262=1,F2262-H2262,F2262),Assumptions!$C$13,MAX(0,($B$5-P2261)/$B$6))</f>
        <v>0</v>
      </c>
      <c r="L2262" s="0" t="n">
        <f aca="false">IF(C2262=1,0,MIN(F2262-K2262,Assumptions!$C$15,MAX(0,$B$10-O2261-M2262)))</f>
        <v>200</v>
      </c>
      <c r="M2262" s="0" t="n">
        <f aca="false">'Profiles 8760'!H2251</f>
        <v>217200</v>
      </c>
      <c r="N2262" s="0" t="n">
        <f aca="false">J2262+L2262</f>
        <v>200</v>
      </c>
      <c r="O2262" s="0" t="n">
        <f aca="false">O2261+N2262</f>
        <v>197989.418862917</v>
      </c>
      <c r="P2262" s="0" t="n">
        <f aca="false">MIN($B$5,P2261+K2262*$B$6-I2262)</f>
        <v>510.81</v>
      </c>
      <c r="Q2262" s="0" t="n">
        <f aca="false">MAX(0,F2262-H2262-K2262-L2262)</f>
        <v>37.5254031</v>
      </c>
    </row>
    <row r="2263" customFormat="false" ht="15" hidden="false" customHeight="false" outlineLevel="0" collapsed="false">
      <c r="A2263" s="0" t="n">
        <f aca="false">'Profiles 8760'!A2252</f>
        <v>2250</v>
      </c>
      <c r="B2263" s="0" t="n">
        <f aca="false">'Profiles 8760'!B2252</f>
        <v>4</v>
      </c>
      <c r="C2263" s="0" t="n">
        <f aca="false">'Profiles 8760'!E2252</f>
        <v>0</v>
      </c>
      <c r="D2263" s="0" t="n">
        <f aca="false">'Profiles 8760'!F2252</f>
        <v>0.382591</v>
      </c>
      <c r="E2263" s="0" t="n">
        <f aca="false">'Profiles 8760'!G2252</f>
        <v>0.417353</v>
      </c>
      <c r="F2263" s="0" t="n">
        <f aca="false">D2263*Assumptions!$C$11*$B$7+E2263*Assumptions!$C$12*$B$8</f>
        <v>127.5620185</v>
      </c>
      <c r="G2263" s="0" t="n">
        <f aca="false">C2263*Assumptions!$C$15</f>
        <v>0</v>
      </c>
      <c r="H2263" s="0" t="n">
        <f aca="false">MIN(F2263,G2263)</f>
        <v>0</v>
      </c>
      <c r="I2263" s="0" t="n">
        <f aca="false">IF(C2263=1,MIN(G2263-H2263,Assumptions!$C$13,P2262),0)</f>
        <v>0</v>
      </c>
      <c r="J2263" s="0" t="n">
        <f aca="false">H2263+I2263</f>
        <v>0</v>
      </c>
      <c r="K2263" s="0" t="n">
        <f aca="false">MIN(IF(C2263=1,F2263-H2263,F2263),Assumptions!$C$13,MAX(0,($B$5-P2262)/$B$6))</f>
        <v>0</v>
      </c>
      <c r="L2263" s="0" t="n">
        <f aca="false">IF(C2263=1,0,MIN(F2263-K2263,Assumptions!$C$15,MAX(0,$B$10-O2262-M2263)))</f>
        <v>127.5620185</v>
      </c>
      <c r="M2263" s="0" t="n">
        <f aca="false">'Profiles 8760'!H2252</f>
        <v>217200</v>
      </c>
      <c r="N2263" s="0" t="n">
        <f aca="false">J2263+L2263</f>
        <v>127.5620185</v>
      </c>
      <c r="O2263" s="0" t="n">
        <f aca="false">O2262+N2263</f>
        <v>198116.980881417</v>
      </c>
      <c r="P2263" s="0" t="n">
        <f aca="false">MIN($B$5,P2262+K2263*$B$6-I2263)</f>
        <v>510.81</v>
      </c>
      <c r="Q2263" s="0" t="n">
        <f aca="false">MAX(0,F2263-H2263-K2263-L2263)</f>
        <v>0</v>
      </c>
    </row>
    <row r="2264" customFormat="false" ht="15" hidden="false" customHeight="false" outlineLevel="0" collapsed="false">
      <c r="A2264" s="0" t="n">
        <f aca="false">'Profiles 8760'!A2253</f>
        <v>2251</v>
      </c>
      <c r="B2264" s="0" t="n">
        <f aca="false">'Profiles 8760'!B2253</f>
        <v>4</v>
      </c>
      <c r="C2264" s="0" t="n">
        <f aca="false">'Profiles 8760'!E2253</f>
        <v>0</v>
      </c>
      <c r="D2264" s="0" t="n">
        <f aca="false">'Profiles 8760'!F2253</f>
        <v>0.063311</v>
      </c>
      <c r="E2264" s="0" t="n">
        <f aca="false">'Profiles 8760'!G2253</f>
        <v>0.439142</v>
      </c>
      <c r="F2264" s="0" t="n">
        <f aca="false">D2264*Assumptions!$C$11*$B$7+E2264*Assumptions!$C$12*$B$8</f>
        <v>36.2451246</v>
      </c>
      <c r="G2264" s="0" t="n">
        <f aca="false">C2264*Assumptions!$C$15</f>
        <v>0</v>
      </c>
      <c r="H2264" s="0" t="n">
        <f aca="false">MIN(F2264,G2264)</f>
        <v>0</v>
      </c>
      <c r="I2264" s="0" t="n">
        <f aca="false">IF(C2264=1,MIN(G2264-H2264,Assumptions!$C$13,P2263),0)</f>
        <v>0</v>
      </c>
      <c r="J2264" s="0" t="n">
        <f aca="false">H2264+I2264</f>
        <v>0</v>
      </c>
      <c r="K2264" s="0" t="n">
        <f aca="false">MIN(IF(C2264=1,F2264-H2264,F2264),Assumptions!$C$13,MAX(0,($B$5-P2263)/$B$6))</f>
        <v>0</v>
      </c>
      <c r="L2264" s="0" t="n">
        <f aca="false">IF(C2264=1,0,MIN(F2264-K2264,Assumptions!$C$15,MAX(0,$B$10-O2263-M2264)))</f>
        <v>36.2451246</v>
      </c>
      <c r="M2264" s="0" t="n">
        <f aca="false">'Profiles 8760'!H2253</f>
        <v>217200</v>
      </c>
      <c r="N2264" s="0" t="n">
        <f aca="false">J2264+L2264</f>
        <v>36.2451246</v>
      </c>
      <c r="O2264" s="0" t="n">
        <f aca="false">O2263+N2264</f>
        <v>198153.226006017</v>
      </c>
      <c r="P2264" s="0" t="n">
        <f aca="false">MIN($B$5,P2263+K2264*$B$6-I2264)</f>
        <v>510.81</v>
      </c>
      <c r="Q2264" s="0" t="n">
        <f aca="false">MAX(0,F2264-H2264-K2264-L2264)</f>
        <v>0</v>
      </c>
    </row>
    <row r="2265" customFormat="false" ht="15" hidden="false" customHeight="false" outlineLevel="0" collapsed="false">
      <c r="A2265" s="0" t="n">
        <f aca="false">'Profiles 8760'!A2254</f>
        <v>2252</v>
      </c>
      <c r="B2265" s="0" t="n">
        <f aca="false">'Profiles 8760'!B2254</f>
        <v>4</v>
      </c>
      <c r="C2265" s="0" t="n">
        <f aca="false">'Profiles 8760'!E2254</f>
        <v>1</v>
      </c>
      <c r="D2265" s="0" t="n">
        <f aca="false">'Profiles 8760'!F2254</f>
        <v>0</v>
      </c>
      <c r="E2265" s="0" t="n">
        <f aca="false">'Profiles 8760'!G2254</f>
        <v>0.518323</v>
      </c>
      <c r="F2265" s="0" t="n">
        <f aca="false">D2265*Assumptions!$C$11*$B$7+E2265*Assumptions!$C$12*$B$8</f>
        <v>21.1994107</v>
      </c>
      <c r="G2265" s="0" t="n">
        <f aca="false">C2265*Assumptions!$C$15</f>
        <v>200</v>
      </c>
      <c r="H2265" s="0" t="n">
        <f aca="false">MIN(F2265,G2265)</f>
        <v>21.1994107</v>
      </c>
      <c r="I2265" s="0" t="n">
        <f aca="false">IF(C2265=1,MIN(G2265-H2265,Assumptions!$C$13,P2264),0)</f>
        <v>178.8005893</v>
      </c>
      <c r="J2265" s="0" t="n">
        <f aca="false">H2265+I2265</f>
        <v>200</v>
      </c>
      <c r="K2265" s="0" t="n">
        <f aca="false">MIN(IF(C2265=1,F2265-H2265,F2265),Assumptions!$C$13,MAX(0,($B$5-P2264)/$B$6))</f>
        <v>0</v>
      </c>
      <c r="L2265" s="0" t="n">
        <f aca="false">IF(C2265=1,0,MIN(F2265-K2265,Assumptions!$C$15,MAX(0,$B$10-O2264-M2265)))</f>
        <v>0</v>
      </c>
      <c r="M2265" s="0" t="n">
        <f aca="false">'Profiles 8760'!H2254</f>
        <v>217000</v>
      </c>
      <c r="N2265" s="0" t="n">
        <f aca="false">J2265+L2265</f>
        <v>200</v>
      </c>
      <c r="O2265" s="0" t="n">
        <f aca="false">O2264+N2265</f>
        <v>198353.226006017</v>
      </c>
      <c r="P2265" s="0" t="n">
        <f aca="false">MIN($B$5,P2264+K2265*$B$6-I2265)</f>
        <v>332.0094107</v>
      </c>
      <c r="Q2265" s="0" t="n">
        <f aca="false">MAX(0,F2265-H2265-K2265-L2265)</f>
        <v>0</v>
      </c>
    </row>
    <row r="2266" customFormat="false" ht="15" hidden="false" customHeight="false" outlineLevel="0" collapsed="false">
      <c r="A2266" s="0" t="n">
        <f aca="false">'Profiles 8760'!A2255</f>
        <v>2253</v>
      </c>
      <c r="B2266" s="0" t="n">
        <f aca="false">'Profiles 8760'!B2255</f>
        <v>4</v>
      </c>
      <c r="C2266" s="0" t="n">
        <f aca="false">'Profiles 8760'!E2255</f>
        <v>1</v>
      </c>
      <c r="D2266" s="0" t="n">
        <f aca="false">'Profiles 8760'!F2255</f>
        <v>0</v>
      </c>
      <c r="E2266" s="0" t="n">
        <f aca="false">'Profiles 8760'!G2255</f>
        <v>0.569975</v>
      </c>
      <c r="F2266" s="0" t="n">
        <f aca="false">D2266*Assumptions!$C$11*$B$7+E2266*Assumptions!$C$12*$B$8</f>
        <v>23.3119775</v>
      </c>
      <c r="G2266" s="0" t="n">
        <f aca="false">C2266*Assumptions!$C$15</f>
        <v>200</v>
      </c>
      <c r="H2266" s="0" t="n">
        <f aca="false">MIN(F2266,G2266)</f>
        <v>23.3119775</v>
      </c>
      <c r="I2266" s="0" t="n">
        <f aca="false">IF(C2266=1,MIN(G2266-H2266,Assumptions!$C$13,P2265),0)</f>
        <v>176.6880225</v>
      </c>
      <c r="J2266" s="0" t="n">
        <f aca="false">H2266+I2266</f>
        <v>200</v>
      </c>
      <c r="K2266" s="0" t="n">
        <f aca="false">MIN(IF(C2266=1,F2266-H2266,F2266),Assumptions!$C$13,MAX(0,($B$5-P2265)/$B$6))</f>
        <v>0</v>
      </c>
      <c r="L2266" s="0" t="n">
        <f aca="false">IF(C2266=1,0,MIN(F2266-K2266,Assumptions!$C$15,MAX(0,$B$10-O2265-M2266)))</f>
        <v>0</v>
      </c>
      <c r="M2266" s="0" t="n">
        <f aca="false">'Profiles 8760'!H2255</f>
        <v>216800</v>
      </c>
      <c r="N2266" s="0" t="n">
        <f aca="false">J2266+L2266</f>
        <v>200</v>
      </c>
      <c r="O2266" s="0" t="n">
        <f aca="false">O2265+N2266</f>
        <v>198553.226006017</v>
      </c>
      <c r="P2266" s="0" t="n">
        <f aca="false">MIN($B$5,P2265+K2266*$B$6-I2266)</f>
        <v>155.3213882</v>
      </c>
      <c r="Q2266" s="0" t="n">
        <f aca="false">MAX(0,F2266-H2266-K2266-L2266)</f>
        <v>0</v>
      </c>
    </row>
    <row r="2267" customFormat="false" ht="15" hidden="false" customHeight="false" outlineLevel="0" collapsed="false">
      <c r="A2267" s="0" t="n">
        <f aca="false">'Profiles 8760'!A2256</f>
        <v>2254</v>
      </c>
      <c r="B2267" s="0" t="n">
        <f aca="false">'Profiles 8760'!B2256</f>
        <v>4</v>
      </c>
      <c r="C2267" s="0" t="n">
        <f aca="false">'Profiles 8760'!E2256</f>
        <v>0</v>
      </c>
      <c r="D2267" s="0" t="n">
        <f aca="false">'Profiles 8760'!F2256</f>
        <v>0</v>
      </c>
      <c r="E2267" s="0" t="n">
        <f aca="false">'Profiles 8760'!G2256</f>
        <v>0.672989</v>
      </c>
      <c r="F2267" s="0" t="n">
        <f aca="false">D2267*Assumptions!$C$11*$B$7+E2267*Assumptions!$C$12*$B$8</f>
        <v>27.5252501</v>
      </c>
      <c r="G2267" s="0" t="n">
        <f aca="false">C2267*Assumptions!$C$15</f>
        <v>0</v>
      </c>
      <c r="H2267" s="0" t="n">
        <f aca="false">MIN(F2267,G2267)</f>
        <v>0</v>
      </c>
      <c r="I2267" s="0" t="n">
        <f aca="false">IF(C2267=1,MIN(G2267-H2267,Assumptions!$C$13,P2266),0)</f>
        <v>0</v>
      </c>
      <c r="J2267" s="0" t="n">
        <f aca="false">H2267+I2267</f>
        <v>0</v>
      </c>
      <c r="K2267" s="0" t="n">
        <f aca="false">MIN(IF(C2267=1,F2267-H2267,F2267),Assumptions!$C$13,MAX(0,($B$5-P2266)/$B$6))</f>
        <v>27.5252501</v>
      </c>
      <c r="L2267" s="0" t="n">
        <f aca="false">IF(C2267=1,0,MIN(F2267-K2267,Assumptions!$C$15,MAX(0,$B$10-O2266-M2267)))</f>
        <v>0</v>
      </c>
      <c r="M2267" s="0" t="n">
        <f aca="false">'Profiles 8760'!H2256</f>
        <v>216800</v>
      </c>
      <c r="N2267" s="0" t="n">
        <f aca="false">J2267+L2267</f>
        <v>0</v>
      </c>
      <c r="O2267" s="0" t="n">
        <f aca="false">O2266+N2267</f>
        <v>198553.226006017</v>
      </c>
      <c r="P2267" s="0" t="n">
        <f aca="false">MIN($B$5,P2266+K2267*$B$6-I2267)</f>
        <v>179.18027498668</v>
      </c>
      <c r="Q2267" s="0" t="n">
        <f aca="false">MAX(0,F2267-H2267-K2267-L2267)</f>
        <v>0</v>
      </c>
    </row>
    <row r="2268" customFormat="false" ht="15" hidden="false" customHeight="false" outlineLevel="0" collapsed="false">
      <c r="A2268" s="0" t="n">
        <f aca="false">'Profiles 8760'!A2257</f>
        <v>2255</v>
      </c>
      <c r="B2268" s="0" t="n">
        <f aca="false">'Profiles 8760'!B2257</f>
        <v>4</v>
      </c>
      <c r="C2268" s="0" t="n">
        <f aca="false">'Profiles 8760'!E2257</f>
        <v>0</v>
      </c>
      <c r="D2268" s="0" t="n">
        <f aca="false">'Profiles 8760'!F2257</f>
        <v>0</v>
      </c>
      <c r="E2268" s="0" t="n">
        <f aca="false">'Profiles 8760'!G2257</f>
        <v>0.638541</v>
      </c>
      <c r="F2268" s="0" t="n">
        <f aca="false">D2268*Assumptions!$C$11*$B$7+E2268*Assumptions!$C$12*$B$8</f>
        <v>26.1163269</v>
      </c>
      <c r="G2268" s="0" t="n">
        <f aca="false">C2268*Assumptions!$C$15</f>
        <v>0</v>
      </c>
      <c r="H2268" s="0" t="n">
        <f aca="false">MIN(F2268,G2268)</f>
        <v>0</v>
      </c>
      <c r="I2268" s="0" t="n">
        <f aca="false">IF(C2268=1,MIN(G2268-H2268,Assumptions!$C$13,P2267),0)</f>
        <v>0</v>
      </c>
      <c r="J2268" s="0" t="n">
        <f aca="false">H2268+I2268</f>
        <v>0</v>
      </c>
      <c r="K2268" s="0" t="n">
        <f aca="false">MIN(IF(C2268=1,F2268-H2268,F2268),Assumptions!$C$13,MAX(0,($B$5-P2267)/$B$6))</f>
        <v>26.1163269</v>
      </c>
      <c r="L2268" s="0" t="n">
        <f aca="false">IF(C2268=1,0,MIN(F2268-K2268,Assumptions!$C$15,MAX(0,$B$10-O2267-M2268)))</f>
        <v>0</v>
      </c>
      <c r="M2268" s="0" t="n">
        <f aca="false">'Profiles 8760'!H2257</f>
        <v>216800</v>
      </c>
      <c r="N2268" s="0" t="n">
        <f aca="false">J2268+L2268</f>
        <v>0</v>
      </c>
      <c r="O2268" s="0" t="n">
        <f aca="false">O2267+N2268</f>
        <v>198553.226006017</v>
      </c>
      <c r="P2268" s="0" t="n">
        <f aca="false">MIN($B$5,P2267+K2268*$B$6-I2268)</f>
        <v>201.8179071436</v>
      </c>
      <c r="Q2268" s="0" t="n">
        <f aca="false">MAX(0,F2268-H2268-K2268-L2268)</f>
        <v>0</v>
      </c>
    </row>
    <row r="2269" customFormat="false" ht="15" hidden="false" customHeight="false" outlineLevel="0" collapsed="false">
      <c r="A2269" s="0" t="n">
        <f aca="false">'Profiles 8760'!A2258</f>
        <v>2256</v>
      </c>
      <c r="B2269" s="0" t="n">
        <f aca="false">'Profiles 8760'!B2258</f>
        <v>4</v>
      </c>
      <c r="C2269" s="0" t="n">
        <f aca="false">'Profiles 8760'!E2258</f>
        <v>0</v>
      </c>
      <c r="D2269" s="0" t="n">
        <f aca="false">'Profiles 8760'!F2258</f>
        <v>0</v>
      </c>
      <c r="E2269" s="0" t="n">
        <f aca="false">'Profiles 8760'!G2258</f>
        <v>0.614216</v>
      </c>
      <c r="F2269" s="0" t="n">
        <f aca="false">D2269*Assumptions!$C$11*$B$7+E2269*Assumptions!$C$12*$B$8</f>
        <v>25.1214344</v>
      </c>
      <c r="G2269" s="0" t="n">
        <f aca="false">C2269*Assumptions!$C$15</f>
        <v>0</v>
      </c>
      <c r="H2269" s="0" t="n">
        <f aca="false">MIN(F2269,G2269)</f>
        <v>0</v>
      </c>
      <c r="I2269" s="0" t="n">
        <f aca="false">IF(C2269=1,MIN(G2269-H2269,Assumptions!$C$13,P2268),0)</f>
        <v>0</v>
      </c>
      <c r="J2269" s="0" t="n">
        <f aca="false">H2269+I2269</f>
        <v>0</v>
      </c>
      <c r="K2269" s="0" t="n">
        <f aca="false">MIN(IF(C2269=1,F2269-H2269,F2269),Assumptions!$C$13,MAX(0,($B$5-P2268)/$B$6))</f>
        <v>25.1214344</v>
      </c>
      <c r="L2269" s="0" t="n">
        <f aca="false">IF(C2269=1,0,MIN(F2269-K2269,Assumptions!$C$15,MAX(0,$B$10-O2268-M2269)))</f>
        <v>0</v>
      </c>
      <c r="M2269" s="0" t="n">
        <f aca="false">'Profiles 8760'!H2258</f>
        <v>216800</v>
      </c>
      <c r="N2269" s="0" t="n">
        <f aca="false">J2269+L2269</f>
        <v>0</v>
      </c>
      <c r="O2269" s="0" t="n">
        <f aca="false">O2268+N2269</f>
        <v>198553.226006017</v>
      </c>
      <c r="P2269" s="0" t="n">
        <f aca="false">MIN($B$5,P2268+K2269*$B$6-I2269)</f>
        <v>223.59316648152</v>
      </c>
      <c r="Q2269" s="0" t="n">
        <f aca="false">MAX(0,F2269-H2269-K2269-L2269)</f>
        <v>0</v>
      </c>
    </row>
    <row r="2270" customFormat="false" ht="15" hidden="false" customHeight="false" outlineLevel="0" collapsed="false">
      <c r="A2270" s="0" t="n">
        <f aca="false">'Profiles 8760'!A2259</f>
        <v>2257</v>
      </c>
      <c r="B2270" s="0" t="n">
        <f aca="false">'Profiles 8760'!B2259</f>
        <v>4</v>
      </c>
      <c r="C2270" s="0" t="n">
        <f aca="false">'Profiles 8760'!E2259</f>
        <v>0</v>
      </c>
      <c r="D2270" s="0" t="n">
        <f aca="false">'Profiles 8760'!F2259</f>
        <v>0</v>
      </c>
      <c r="E2270" s="0" t="n">
        <f aca="false">'Profiles 8760'!G2259</f>
        <v>0.628826</v>
      </c>
      <c r="F2270" s="0" t="n">
        <f aca="false">D2270*Assumptions!$C$11*$B$7+E2270*Assumptions!$C$12*$B$8</f>
        <v>25.7189834</v>
      </c>
      <c r="G2270" s="0" t="n">
        <f aca="false">C2270*Assumptions!$C$15</f>
        <v>0</v>
      </c>
      <c r="H2270" s="0" t="n">
        <f aca="false">MIN(F2270,G2270)</f>
        <v>0</v>
      </c>
      <c r="I2270" s="0" t="n">
        <f aca="false">IF(C2270=1,MIN(G2270-H2270,Assumptions!$C$13,P2269),0)</f>
        <v>0</v>
      </c>
      <c r="J2270" s="0" t="n">
        <f aca="false">H2270+I2270</f>
        <v>0</v>
      </c>
      <c r="K2270" s="0" t="n">
        <f aca="false">MIN(IF(C2270=1,F2270-H2270,F2270),Assumptions!$C$13,MAX(0,($B$5-P2269)/$B$6))</f>
        <v>25.7189834</v>
      </c>
      <c r="L2270" s="0" t="n">
        <f aca="false">IF(C2270=1,0,MIN(F2270-K2270,Assumptions!$C$15,MAX(0,$B$10-O2269-M2270)))</f>
        <v>0</v>
      </c>
      <c r="M2270" s="0" t="n">
        <f aca="false">'Profiles 8760'!H2259</f>
        <v>216800</v>
      </c>
      <c r="N2270" s="0" t="n">
        <f aca="false">J2270+L2270</f>
        <v>0</v>
      </c>
      <c r="O2270" s="0" t="n">
        <f aca="false">O2269+N2270</f>
        <v>198553.226006017</v>
      </c>
      <c r="P2270" s="0" t="n">
        <f aca="false">MIN($B$5,P2269+K2270*$B$6-I2270)</f>
        <v>245.88638129264</v>
      </c>
      <c r="Q2270" s="0" t="n">
        <f aca="false">MAX(0,F2270-H2270-K2270-L2270)</f>
        <v>0</v>
      </c>
    </row>
    <row r="2271" customFormat="false" ht="15" hidden="false" customHeight="false" outlineLevel="0" collapsed="false">
      <c r="A2271" s="0" t="n">
        <f aca="false">'Profiles 8760'!A2260</f>
        <v>2258</v>
      </c>
      <c r="B2271" s="0" t="n">
        <f aca="false">'Profiles 8760'!B2260</f>
        <v>4</v>
      </c>
      <c r="C2271" s="0" t="n">
        <f aca="false">'Profiles 8760'!E2260</f>
        <v>0</v>
      </c>
      <c r="D2271" s="0" t="n">
        <f aca="false">'Profiles 8760'!F2260</f>
        <v>0</v>
      </c>
      <c r="E2271" s="0" t="n">
        <f aca="false">'Profiles 8760'!G2260</f>
        <v>0.390765</v>
      </c>
      <c r="F2271" s="0" t="n">
        <f aca="false">D2271*Assumptions!$C$11*$B$7+E2271*Assumptions!$C$12*$B$8</f>
        <v>15.9822885</v>
      </c>
      <c r="G2271" s="0" t="n">
        <f aca="false">C2271*Assumptions!$C$15</f>
        <v>0</v>
      </c>
      <c r="H2271" s="0" t="n">
        <f aca="false">MIN(F2271,G2271)</f>
        <v>0</v>
      </c>
      <c r="I2271" s="0" t="n">
        <f aca="false">IF(C2271=1,MIN(G2271-H2271,Assumptions!$C$13,P2270),0)</f>
        <v>0</v>
      </c>
      <c r="J2271" s="0" t="n">
        <f aca="false">H2271+I2271</f>
        <v>0</v>
      </c>
      <c r="K2271" s="0" t="n">
        <f aca="false">MIN(IF(C2271=1,F2271-H2271,F2271),Assumptions!$C$13,MAX(0,($B$5-P2270)/$B$6))</f>
        <v>15.9822885</v>
      </c>
      <c r="L2271" s="0" t="n">
        <f aca="false">IF(C2271=1,0,MIN(F2271-K2271,Assumptions!$C$15,MAX(0,$B$10-O2270-M2271)))</f>
        <v>0</v>
      </c>
      <c r="M2271" s="0" t="n">
        <f aca="false">'Profiles 8760'!H2260</f>
        <v>216800</v>
      </c>
      <c r="N2271" s="0" t="n">
        <f aca="false">J2271+L2271</f>
        <v>0</v>
      </c>
      <c r="O2271" s="0" t="n">
        <f aca="false">O2270+N2271</f>
        <v>198553.226006017</v>
      </c>
      <c r="P2271" s="0" t="n">
        <f aca="false">MIN($B$5,P2270+K2271*$B$6-I2271)</f>
        <v>259.73982896444</v>
      </c>
      <c r="Q2271" s="0" t="n">
        <f aca="false">MAX(0,F2271-H2271-K2271-L2271)</f>
        <v>0</v>
      </c>
    </row>
    <row r="2272" customFormat="false" ht="15" hidden="false" customHeight="false" outlineLevel="0" collapsed="false">
      <c r="A2272" s="0" t="n">
        <f aca="false">'Profiles 8760'!A2261</f>
        <v>2259</v>
      </c>
      <c r="B2272" s="0" t="n">
        <f aca="false">'Profiles 8760'!B2261</f>
        <v>4</v>
      </c>
      <c r="C2272" s="0" t="n">
        <f aca="false">'Profiles 8760'!E2261</f>
        <v>0</v>
      </c>
      <c r="D2272" s="0" t="n">
        <f aca="false">'Profiles 8760'!F2261</f>
        <v>0</v>
      </c>
      <c r="E2272" s="0" t="n">
        <f aca="false">'Profiles 8760'!G2261</f>
        <v>0.450339</v>
      </c>
      <c r="F2272" s="0" t="n">
        <f aca="false">D2272*Assumptions!$C$11*$B$7+E2272*Assumptions!$C$12*$B$8</f>
        <v>18.4188651</v>
      </c>
      <c r="G2272" s="0" t="n">
        <f aca="false">C2272*Assumptions!$C$15</f>
        <v>0</v>
      </c>
      <c r="H2272" s="0" t="n">
        <f aca="false">MIN(F2272,G2272)</f>
        <v>0</v>
      </c>
      <c r="I2272" s="0" t="n">
        <f aca="false">IF(C2272=1,MIN(G2272-H2272,Assumptions!$C$13,P2271),0)</f>
        <v>0</v>
      </c>
      <c r="J2272" s="0" t="n">
        <f aca="false">H2272+I2272</f>
        <v>0</v>
      </c>
      <c r="K2272" s="0" t="n">
        <f aca="false">MIN(IF(C2272=1,F2272-H2272,F2272),Assumptions!$C$13,MAX(0,($B$5-P2271)/$B$6))</f>
        <v>18.4188651</v>
      </c>
      <c r="L2272" s="0" t="n">
        <f aca="false">IF(C2272=1,0,MIN(F2272-K2272,Assumptions!$C$15,MAX(0,$B$10-O2271-M2272)))</f>
        <v>0</v>
      </c>
      <c r="M2272" s="0" t="n">
        <f aca="false">'Profiles 8760'!H2261</f>
        <v>216800</v>
      </c>
      <c r="N2272" s="0" t="n">
        <f aca="false">J2272+L2272</f>
        <v>0</v>
      </c>
      <c r="O2272" s="0" t="n">
        <f aca="false">O2271+N2272</f>
        <v>198553.226006017</v>
      </c>
      <c r="P2272" s="0" t="n">
        <f aca="false">MIN($B$5,P2271+K2272*$B$6-I2272)</f>
        <v>275.70530123312</v>
      </c>
      <c r="Q2272" s="0" t="n">
        <f aca="false">MAX(0,F2272-H2272-K2272-L2272)</f>
        <v>0</v>
      </c>
    </row>
    <row r="2273" customFormat="false" ht="15" hidden="false" customHeight="false" outlineLevel="0" collapsed="false">
      <c r="A2273" s="0" t="n">
        <f aca="false">'Profiles 8760'!A2262</f>
        <v>2260</v>
      </c>
      <c r="B2273" s="0" t="n">
        <f aca="false">'Profiles 8760'!B2262</f>
        <v>4</v>
      </c>
      <c r="C2273" s="0" t="n">
        <f aca="false">'Profiles 8760'!E2262</f>
        <v>0</v>
      </c>
      <c r="D2273" s="0" t="n">
        <f aca="false">'Profiles 8760'!F2262</f>
        <v>0</v>
      </c>
      <c r="E2273" s="0" t="n">
        <f aca="false">'Profiles 8760'!G2262</f>
        <v>0.393401</v>
      </c>
      <c r="F2273" s="0" t="n">
        <f aca="false">D2273*Assumptions!$C$11*$B$7+E2273*Assumptions!$C$12*$B$8</f>
        <v>16.0901009</v>
      </c>
      <c r="G2273" s="0" t="n">
        <f aca="false">C2273*Assumptions!$C$15</f>
        <v>0</v>
      </c>
      <c r="H2273" s="0" t="n">
        <f aca="false">MIN(F2273,G2273)</f>
        <v>0</v>
      </c>
      <c r="I2273" s="0" t="n">
        <f aca="false">IF(C2273=1,MIN(G2273-H2273,Assumptions!$C$13,P2272),0)</f>
        <v>0</v>
      </c>
      <c r="J2273" s="0" t="n">
        <f aca="false">H2273+I2273</f>
        <v>0</v>
      </c>
      <c r="K2273" s="0" t="n">
        <f aca="false">MIN(IF(C2273=1,F2273-H2273,F2273),Assumptions!$C$13,MAX(0,($B$5-P2272)/$B$6))</f>
        <v>16.0901009</v>
      </c>
      <c r="L2273" s="0" t="n">
        <f aca="false">IF(C2273=1,0,MIN(F2273-K2273,Assumptions!$C$15,MAX(0,$B$10-O2272-M2273)))</f>
        <v>0</v>
      </c>
      <c r="M2273" s="0" t="n">
        <f aca="false">'Profiles 8760'!H2262</f>
        <v>216800</v>
      </c>
      <c r="N2273" s="0" t="n">
        <f aca="false">J2273+L2273</f>
        <v>0</v>
      </c>
      <c r="O2273" s="0" t="n">
        <f aca="false">O2272+N2273</f>
        <v>198553.226006017</v>
      </c>
      <c r="P2273" s="0" t="n">
        <f aca="false">MIN($B$5,P2272+K2273*$B$6-I2273)</f>
        <v>289.65220069324</v>
      </c>
      <c r="Q2273" s="0" t="n">
        <f aca="false">MAX(0,F2273-H2273-K2273-L2273)</f>
        <v>0</v>
      </c>
    </row>
    <row r="2274" customFormat="false" ht="15" hidden="false" customHeight="false" outlineLevel="0" collapsed="false">
      <c r="A2274" s="0" t="n">
        <f aca="false">'Profiles 8760'!A2263</f>
        <v>2261</v>
      </c>
      <c r="B2274" s="0" t="n">
        <f aca="false">'Profiles 8760'!B2263</f>
        <v>4</v>
      </c>
      <c r="C2274" s="0" t="n">
        <f aca="false">'Profiles 8760'!E2263</f>
        <v>0</v>
      </c>
      <c r="D2274" s="0" t="n">
        <f aca="false">'Profiles 8760'!F2263</f>
        <v>0</v>
      </c>
      <c r="E2274" s="0" t="n">
        <f aca="false">'Profiles 8760'!G2263</f>
        <v>0.445916</v>
      </c>
      <c r="F2274" s="0" t="n">
        <f aca="false">D2274*Assumptions!$C$11*$B$7+E2274*Assumptions!$C$12*$B$8</f>
        <v>18.2379644</v>
      </c>
      <c r="G2274" s="0" t="n">
        <f aca="false">C2274*Assumptions!$C$15</f>
        <v>0</v>
      </c>
      <c r="H2274" s="0" t="n">
        <f aca="false">MIN(F2274,G2274)</f>
        <v>0</v>
      </c>
      <c r="I2274" s="0" t="n">
        <f aca="false">IF(C2274=1,MIN(G2274-H2274,Assumptions!$C$13,P2273),0)</f>
        <v>0</v>
      </c>
      <c r="J2274" s="0" t="n">
        <f aca="false">H2274+I2274</f>
        <v>0</v>
      </c>
      <c r="K2274" s="0" t="n">
        <f aca="false">MIN(IF(C2274=1,F2274-H2274,F2274),Assumptions!$C$13,MAX(0,($B$5-P2273)/$B$6))</f>
        <v>18.2379644</v>
      </c>
      <c r="L2274" s="0" t="n">
        <f aca="false">IF(C2274=1,0,MIN(F2274-K2274,Assumptions!$C$15,MAX(0,$B$10-O2273-M2274)))</f>
        <v>0</v>
      </c>
      <c r="M2274" s="0" t="n">
        <f aca="false">'Profiles 8760'!H2263</f>
        <v>216800</v>
      </c>
      <c r="N2274" s="0" t="n">
        <f aca="false">J2274+L2274</f>
        <v>0</v>
      </c>
      <c r="O2274" s="0" t="n">
        <f aca="false">O2273+N2274</f>
        <v>198553.226006017</v>
      </c>
      <c r="P2274" s="0" t="n">
        <f aca="false">MIN($B$5,P2273+K2274*$B$6-I2274)</f>
        <v>305.46086823516</v>
      </c>
      <c r="Q2274" s="0" t="n">
        <f aca="false">MAX(0,F2274-H2274-K2274-L2274)</f>
        <v>0</v>
      </c>
    </row>
    <row r="2275" customFormat="false" ht="15" hidden="false" customHeight="false" outlineLevel="0" collapsed="false">
      <c r="A2275" s="0" t="n">
        <f aca="false">'Profiles 8760'!A2264</f>
        <v>2262</v>
      </c>
      <c r="B2275" s="0" t="n">
        <f aca="false">'Profiles 8760'!B2264</f>
        <v>4</v>
      </c>
      <c r="C2275" s="0" t="n">
        <f aca="false">'Profiles 8760'!E2264</f>
        <v>0</v>
      </c>
      <c r="D2275" s="0" t="n">
        <f aca="false">'Profiles 8760'!F2264</f>
        <v>0</v>
      </c>
      <c r="E2275" s="0" t="n">
        <f aca="false">'Profiles 8760'!G2264</f>
        <v>0.508008</v>
      </c>
      <c r="F2275" s="0" t="n">
        <f aca="false">D2275*Assumptions!$C$11*$B$7+E2275*Assumptions!$C$12*$B$8</f>
        <v>20.7775272</v>
      </c>
      <c r="G2275" s="0" t="n">
        <f aca="false">C2275*Assumptions!$C$15</f>
        <v>0</v>
      </c>
      <c r="H2275" s="0" t="n">
        <f aca="false">MIN(F2275,G2275)</f>
        <v>0</v>
      </c>
      <c r="I2275" s="0" t="n">
        <f aca="false">IF(C2275=1,MIN(G2275-H2275,Assumptions!$C$13,P2274),0)</f>
        <v>0</v>
      </c>
      <c r="J2275" s="0" t="n">
        <f aca="false">H2275+I2275</f>
        <v>0</v>
      </c>
      <c r="K2275" s="0" t="n">
        <f aca="false">MIN(IF(C2275=1,F2275-H2275,F2275),Assumptions!$C$13,MAX(0,($B$5-P2274)/$B$6))</f>
        <v>20.7775272</v>
      </c>
      <c r="L2275" s="0" t="n">
        <f aca="false">IF(C2275=1,0,MIN(F2275-K2275,Assumptions!$C$15,MAX(0,$B$10-O2274-M2275)))</f>
        <v>0</v>
      </c>
      <c r="M2275" s="0" t="n">
        <f aca="false">'Profiles 8760'!H2264</f>
        <v>216800</v>
      </c>
      <c r="N2275" s="0" t="n">
        <f aca="false">J2275+L2275</f>
        <v>0</v>
      </c>
      <c r="O2275" s="0" t="n">
        <f aca="false">O2274+N2275</f>
        <v>198553.226006017</v>
      </c>
      <c r="P2275" s="0" t="n">
        <f aca="false">MIN($B$5,P2274+K2275*$B$6-I2275)</f>
        <v>323.47082881212</v>
      </c>
      <c r="Q2275" s="0" t="n">
        <f aca="false">MAX(0,F2275-H2275-K2275-L2275)</f>
        <v>0</v>
      </c>
    </row>
    <row r="2276" customFormat="false" ht="15" hidden="false" customHeight="false" outlineLevel="0" collapsed="false">
      <c r="A2276" s="0" t="n">
        <f aca="false">'Profiles 8760'!A2265</f>
        <v>2263</v>
      </c>
      <c r="B2276" s="0" t="n">
        <f aca="false">'Profiles 8760'!B2265</f>
        <v>4</v>
      </c>
      <c r="C2276" s="0" t="n">
        <f aca="false">'Profiles 8760'!E2265</f>
        <v>0</v>
      </c>
      <c r="D2276" s="0" t="n">
        <f aca="false">'Profiles 8760'!F2265</f>
        <v>0.056729</v>
      </c>
      <c r="E2276" s="0" t="n">
        <f aca="false">'Profiles 8760'!G2265</f>
        <v>0.445941</v>
      </c>
      <c r="F2276" s="0" t="n">
        <f aca="false">D2276*Assumptions!$C$11*$B$7+E2276*Assumptions!$C$12*$B$8</f>
        <v>34.6223221</v>
      </c>
      <c r="G2276" s="0" t="n">
        <f aca="false">C2276*Assumptions!$C$15</f>
        <v>0</v>
      </c>
      <c r="H2276" s="0" t="n">
        <f aca="false">MIN(F2276,G2276)</f>
        <v>0</v>
      </c>
      <c r="I2276" s="0" t="n">
        <f aca="false">IF(C2276=1,MIN(G2276-H2276,Assumptions!$C$13,P2275),0)</f>
        <v>0</v>
      </c>
      <c r="J2276" s="0" t="n">
        <f aca="false">H2276+I2276</f>
        <v>0</v>
      </c>
      <c r="K2276" s="0" t="n">
        <f aca="false">MIN(IF(C2276=1,F2276-H2276,F2276),Assumptions!$C$13,MAX(0,($B$5-P2275)/$B$6))</f>
        <v>34.6223221</v>
      </c>
      <c r="L2276" s="0" t="n">
        <f aca="false">IF(C2276=1,0,MIN(F2276-K2276,Assumptions!$C$15,MAX(0,$B$10-O2275-M2276)))</f>
        <v>0</v>
      </c>
      <c r="M2276" s="0" t="n">
        <f aca="false">'Profiles 8760'!H2265</f>
        <v>216800</v>
      </c>
      <c r="N2276" s="0" t="n">
        <f aca="false">J2276+L2276</f>
        <v>0</v>
      </c>
      <c r="O2276" s="0" t="n">
        <f aca="false">O2275+N2276</f>
        <v>198553.226006017</v>
      </c>
      <c r="P2276" s="0" t="n">
        <f aca="false">MIN($B$5,P2275+K2276*$B$6-I2276)</f>
        <v>353.4814576084</v>
      </c>
      <c r="Q2276" s="0" t="n">
        <f aca="false">MAX(0,F2276-H2276-K2276-L2276)</f>
        <v>0</v>
      </c>
    </row>
    <row r="2277" customFormat="false" ht="15" hidden="false" customHeight="false" outlineLevel="0" collapsed="false">
      <c r="A2277" s="0" t="n">
        <f aca="false">'Profiles 8760'!A2266</f>
        <v>2264</v>
      </c>
      <c r="B2277" s="0" t="n">
        <f aca="false">'Profiles 8760'!B2266</f>
        <v>4</v>
      </c>
      <c r="C2277" s="0" t="n">
        <f aca="false">'Profiles 8760'!E2266</f>
        <v>1</v>
      </c>
      <c r="D2277" s="0" t="n">
        <f aca="false">'Profiles 8760'!F2266</f>
        <v>0.342815</v>
      </c>
      <c r="E2277" s="0" t="n">
        <f aca="false">'Profiles 8760'!G2266</f>
        <v>0.422878</v>
      </c>
      <c r="F2277" s="0" t="n">
        <f aca="false">D2277*Assumptions!$C$11*$B$7+E2277*Assumptions!$C$12*$B$8</f>
        <v>116.3006822</v>
      </c>
      <c r="G2277" s="0" t="n">
        <f aca="false">C2277*Assumptions!$C$15</f>
        <v>200</v>
      </c>
      <c r="H2277" s="0" t="n">
        <f aca="false">MIN(F2277,G2277)</f>
        <v>116.3006822</v>
      </c>
      <c r="I2277" s="0" t="n">
        <f aca="false">IF(C2277=1,MIN(G2277-H2277,Assumptions!$C$13,P2276),0)</f>
        <v>83.6993178</v>
      </c>
      <c r="J2277" s="0" t="n">
        <f aca="false">H2277+I2277</f>
        <v>200</v>
      </c>
      <c r="K2277" s="0" t="n">
        <f aca="false">MIN(IF(C2277=1,F2277-H2277,F2277),Assumptions!$C$13,MAX(0,($B$5-P2276)/$B$6))</f>
        <v>0</v>
      </c>
      <c r="L2277" s="0" t="n">
        <f aca="false">IF(C2277=1,0,MIN(F2277-K2277,Assumptions!$C$15,MAX(0,$B$10-O2276-M2277)))</f>
        <v>0</v>
      </c>
      <c r="M2277" s="0" t="n">
        <f aca="false">'Profiles 8760'!H2266</f>
        <v>216600</v>
      </c>
      <c r="N2277" s="0" t="n">
        <f aca="false">J2277+L2277</f>
        <v>200</v>
      </c>
      <c r="O2277" s="0" t="n">
        <f aca="false">O2276+N2277</f>
        <v>198753.226006017</v>
      </c>
      <c r="P2277" s="0" t="n">
        <f aca="false">MIN($B$5,P2276+K2277*$B$6-I2277)</f>
        <v>269.7821398084</v>
      </c>
      <c r="Q2277" s="0" t="n">
        <f aca="false">MAX(0,F2277-H2277-K2277-L2277)</f>
        <v>0</v>
      </c>
    </row>
    <row r="2278" customFormat="false" ht="15" hidden="false" customHeight="false" outlineLevel="0" collapsed="false">
      <c r="A2278" s="0" t="n">
        <f aca="false">'Profiles 8760'!A2267</f>
        <v>2265</v>
      </c>
      <c r="B2278" s="0" t="n">
        <f aca="false">'Profiles 8760'!B2267</f>
        <v>4</v>
      </c>
      <c r="C2278" s="0" t="n">
        <f aca="false">'Profiles 8760'!E2267</f>
        <v>1</v>
      </c>
      <c r="D2278" s="0" t="n">
        <f aca="false">'Profiles 8760'!F2267</f>
        <v>0.687999</v>
      </c>
      <c r="E2278" s="0" t="n">
        <f aca="false">'Profiles 8760'!G2267</f>
        <v>0.319516</v>
      </c>
      <c r="F2278" s="0" t="n">
        <f aca="false">D2278*Assumptions!$C$11*$B$7+E2278*Assumptions!$C$12*$B$8</f>
        <v>211.7623156</v>
      </c>
      <c r="G2278" s="0" t="n">
        <f aca="false">C2278*Assumptions!$C$15</f>
        <v>200</v>
      </c>
      <c r="H2278" s="0" t="n">
        <f aca="false">MIN(F2278,G2278)</f>
        <v>200</v>
      </c>
      <c r="I2278" s="0" t="n">
        <f aca="false">IF(C2278=1,MIN(G2278-H2278,Assumptions!$C$13,P2277),0)</f>
        <v>0</v>
      </c>
      <c r="J2278" s="0" t="n">
        <f aca="false">H2278+I2278</f>
        <v>200</v>
      </c>
      <c r="K2278" s="0" t="n">
        <f aca="false">MIN(IF(C2278=1,F2278-H2278,F2278),Assumptions!$C$13,MAX(0,($B$5-P2277)/$B$6))</f>
        <v>11.7623156</v>
      </c>
      <c r="L2278" s="0" t="n">
        <f aca="false">IF(C2278=1,0,MIN(F2278-K2278,Assumptions!$C$15,MAX(0,$B$10-O2277-M2278)))</f>
        <v>0</v>
      </c>
      <c r="M2278" s="0" t="n">
        <f aca="false">'Profiles 8760'!H2267</f>
        <v>216400</v>
      </c>
      <c r="N2278" s="0" t="n">
        <f aca="false">J2278+L2278</f>
        <v>200</v>
      </c>
      <c r="O2278" s="0" t="n">
        <f aca="false">O2277+N2278</f>
        <v>198953.226006017</v>
      </c>
      <c r="P2278" s="0" t="n">
        <f aca="false">MIN($B$5,P2277+K2278*$B$6-I2278)</f>
        <v>279.97771497048</v>
      </c>
      <c r="Q2278" s="0" t="n">
        <f aca="false">MAX(0,F2278-H2278-K2278-L2278)</f>
        <v>0</v>
      </c>
    </row>
    <row r="2279" customFormat="false" ht="15" hidden="false" customHeight="false" outlineLevel="0" collapsed="false">
      <c r="A2279" s="0" t="n">
        <f aca="false">'Profiles 8760'!A2268</f>
        <v>2266</v>
      </c>
      <c r="B2279" s="0" t="n">
        <f aca="false">'Profiles 8760'!B2268</f>
        <v>4</v>
      </c>
      <c r="C2279" s="0" t="n">
        <f aca="false">'Profiles 8760'!E2268</f>
        <v>0</v>
      </c>
      <c r="D2279" s="0" t="n">
        <f aca="false">'Profiles 8760'!F2268</f>
        <v>1</v>
      </c>
      <c r="E2279" s="0" t="n">
        <f aca="false">'Profiles 8760'!G2268</f>
        <v>0.392304</v>
      </c>
      <c r="F2279" s="0" t="n">
        <f aca="false">D2279*Assumptions!$C$11*$B$7+E2279*Assumptions!$C$12*$B$8</f>
        <v>304.8452336</v>
      </c>
      <c r="G2279" s="0" t="n">
        <f aca="false">C2279*Assumptions!$C$15</f>
        <v>0</v>
      </c>
      <c r="H2279" s="0" t="n">
        <f aca="false">MIN(F2279,G2279)</f>
        <v>0</v>
      </c>
      <c r="I2279" s="0" t="n">
        <f aca="false">IF(C2279=1,MIN(G2279-H2279,Assumptions!$C$13,P2278),0)</f>
        <v>0</v>
      </c>
      <c r="J2279" s="0" t="n">
        <f aca="false">H2279+I2279</f>
        <v>0</v>
      </c>
      <c r="K2279" s="0" t="n">
        <f aca="false">MIN(IF(C2279=1,F2279-H2279,F2279),Assumptions!$C$13,MAX(0,($B$5-P2278)/$B$6))</f>
        <v>180</v>
      </c>
      <c r="L2279" s="0" t="n">
        <f aca="false">IF(C2279=1,0,MIN(F2279-K2279,Assumptions!$C$15,MAX(0,$B$10-O2278-M2279)))</f>
        <v>124.8452336</v>
      </c>
      <c r="M2279" s="0" t="n">
        <f aca="false">'Profiles 8760'!H2268</f>
        <v>216400</v>
      </c>
      <c r="N2279" s="0" t="n">
        <f aca="false">J2279+L2279</f>
        <v>124.8452336</v>
      </c>
      <c r="O2279" s="0" t="n">
        <f aca="false">O2278+N2279</f>
        <v>199078.071239617</v>
      </c>
      <c r="P2279" s="0" t="n">
        <f aca="false">MIN($B$5,P2278+K2279*$B$6-I2279)</f>
        <v>436.00171497048</v>
      </c>
      <c r="Q2279" s="0" t="n">
        <f aca="false">MAX(0,F2279-H2279-K2279-L2279)</f>
        <v>0</v>
      </c>
    </row>
    <row r="2280" customFormat="false" ht="15" hidden="false" customHeight="false" outlineLevel="0" collapsed="false">
      <c r="A2280" s="0" t="n">
        <f aca="false">'Profiles 8760'!A2269</f>
        <v>2267</v>
      </c>
      <c r="B2280" s="0" t="n">
        <f aca="false">'Profiles 8760'!B2269</f>
        <v>4</v>
      </c>
      <c r="C2280" s="0" t="n">
        <f aca="false">'Profiles 8760'!E2269</f>
        <v>0</v>
      </c>
      <c r="D2280" s="0" t="n">
        <f aca="false">'Profiles 8760'!F2269</f>
        <v>1</v>
      </c>
      <c r="E2280" s="0" t="n">
        <f aca="false">'Profiles 8760'!G2269</f>
        <v>0.413255</v>
      </c>
      <c r="F2280" s="0" t="n">
        <f aca="false">D2280*Assumptions!$C$11*$B$7+E2280*Assumptions!$C$12*$B$8</f>
        <v>305.7021295</v>
      </c>
      <c r="G2280" s="0" t="n">
        <f aca="false">C2280*Assumptions!$C$15</f>
        <v>0</v>
      </c>
      <c r="H2280" s="0" t="n">
        <f aca="false">MIN(F2280,G2280)</f>
        <v>0</v>
      </c>
      <c r="I2280" s="0" t="n">
        <f aca="false">IF(C2280=1,MIN(G2280-H2280,Assumptions!$C$13,P2279),0)</f>
        <v>0</v>
      </c>
      <c r="J2280" s="0" t="n">
        <f aca="false">H2280+I2280</f>
        <v>0</v>
      </c>
      <c r="K2280" s="0" t="n">
        <f aca="false">MIN(IF(C2280=1,F2280-H2280,F2280),Assumptions!$C$13,MAX(0,($B$5-P2279)/$B$6))</f>
        <v>86.303974422612</v>
      </c>
      <c r="L2280" s="0" t="n">
        <f aca="false">IF(C2280=1,0,MIN(F2280-K2280,Assumptions!$C$15,MAX(0,$B$10-O2279-M2280)))</f>
        <v>200</v>
      </c>
      <c r="M2280" s="0" t="n">
        <f aca="false">'Profiles 8760'!H2269</f>
        <v>216400</v>
      </c>
      <c r="N2280" s="0" t="n">
        <f aca="false">J2280+L2280</f>
        <v>200</v>
      </c>
      <c r="O2280" s="0" t="n">
        <f aca="false">O2279+N2280</f>
        <v>199278.071239617</v>
      </c>
      <c r="P2280" s="0" t="n">
        <f aca="false">MIN($B$5,P2279+K2280*$B$6-I2280)</f>
        <v>510.81</v>
      </c>
      <c r="Q2280" s="0" t="n">
        <f aca="false">MAX(0,F2280-H2280-K2280-L2280)</f>
        <v>19.3981550773881</v>
      </c>
    </row>
    <row r="2281" customFormat="false" ht="15" hidden="false" customHeight="false" outlineLevel="0" collapsed="false">
      <c r="A2281" s="0" t="n">
        <f aca="false">'Profiles 8760'!A2270</f>
        <v>2268</v>
      </c>
      <c r="B2281" s="0" t="n">
        <f aca="false">'Profiles 8760'!B2270</f>
        <v>4</v>
      </c>
      <c r="C2281" s="0" t="n">
        <f aca="false">'Profiles 8760'!E2270</f>
        <v>0</v>
      </c>
      <c r="D2281" s="0" t="n">
        <f aca="false">'Profiles 8760'!F2270</f>
        <v>1</v>
      </c>
      <c r="E2281" s="0" t="n">
        <f aca="false">'Profiles 8760'!G2270</f>
        <v>0.653397</v>
      </c>
      <c r="F2281" s="0" t="n">
        <f aca="false">D2281*Assumptions!$C$11*$B$7+E2281*Assumptions!$C$12*$B$8</f>
        <v>315.5239373</v>
      </c>
      <c r="G2281" s="0" t="n">
        <f aca="false">C2281*Assumptions!$C$15</f>
        <v>0</v>
      </c>
      <c r="H2281" s="0" t="n">
        <f aca="false">MIN(F2281,G2281)</f>
        <v>0</v>
      </c>
      <c r="I2281" s="0" t="n">
        <f aca="false">IF(C2281=1,MIN(G2281-H2281,Assumptions!$C$13,P2280),0)</f>
        <v>0</v>
      </c>
      <c r="J2281" s="0" t="n">
        <f aca="false">H2281+I2281</f>
        <v>0</v>
      </c>
      <c r="K2281" s="0" t="n">
        <f aca="false">MIN(IF(C2281=1,F2281-H2281,F2281),Assumptions!$C$13,MAX(0,($B$5-P2280)/$B$6))</f>
        <v>0</v>
      </c>
      <c r="L2281" s="0" t="n">
        <f aca="false">IF(C2281=1,0,MIN(F2281-K2281,Assumptions!$C$15,MAX(0,$B$10-O2280-M2281)))</f>
        <v>200</v>
      </c>
      <c r="M2281" s="0" t="n">
        <f aca="false">'Profiles 8760'!H2270</f>
        <v>216400</v>
      </c>
      <c r="N2281" s="0" t="n">
        <f aca="false">J2281+L2281</f>
        <v>200</v>
      </c>
      <c r="O2281" s="0" t="n">
        <f aca="false">O2280+N2281</f>
        <v>199478.071239617</v>
      </c>
      <c r="P2281" s="0" t="n">
        <f aca="false">MIN($B$5,P2280+K2281*$B$6-I2281)</f>
        <v>510.81</v>
      </c>
      <c r="Q2281" s="0" t="n">
        <f aca="false">MAX(0,F2281-H2281-K2281-L2281)</f>
        <v>115.5239373</v>
      </c>
    </row>
    <row r="2282" customFormat="false" ht="15" hidden="false" customHeight="false" outlineLevel="0" collapsed="false">
      <c r="A2282" s="0" t="n">
        <f aca="false">'Profiles 8760'!A2271</f>
        <v>2269</v>
      </c>
      <c r="B2282" s="0" t="n">
        <f aca="false">'Profiles 8760'!B2271</f>
        <v>4</v>
      </c>
      <c r="C2282" s="0" t="n">
        <f aca="false">'Profiles 8760'!E2271</f>
        <v>0</v>
      </c>
      <c r="D2282" s="0" t="n">
        <f aca="false">'Profiles 8760'!F2271</f>
        <v>1</v>
      </c>
      <c r="E2282" s="0" t="n">
        <f aca="false">'Profiles 8760'!G2271</f>
        <v>0.614493</v>
      </c>
      <c r="F2282" s="0" t="n">
        <f aca="false">D2282*Assumptions!$C$11*$B$7+E2282*Assumptions!$C$12*$B$8</f>
        <v>313.9327637</v>
      </c>
      <c r="G2282" s="0" t="n">
        <f aca="false">C2282*Assumptions!$C$15</f>
        <v>0</v>
      </c>
      <c r="H2282" s="0" t="n">
        <f aca="false">MIN(F2282,G2282)</f>
        <v>0</v>
      </c>
      <c r="I2282" s="0" t="n">
        <f aca="false">IF(C2282=1,MIN(G2282-H2282,Assumptions!$C$13,P2281),0)</f>
        <v>0</v>
      </c>
      <c r="J2282" s="0" t="n">
        <f aca="false">H2282+I2282</f>
        <v>0</v>
      </c>
      <c r="K2282" s="0" t="n">
        <f aca="false">MIN(IF(C2282=1,F2282-H2282,F2282),Assumptions!$C$13,MAX(0,($B$5-P2281)/$B$6))</f>
        <v>0</v>
      </c>
      <c r="L2282" s="0" t="n">
        <f aca="false">IF(C2282=1,0,MIN(F2282-K2282,Assumptions!$C$15,MAX(0,$B$10-O2281-M2282)))</f>
        <v>200</v>
      </c>
      <c r="M2282" s="0" t="n">
        <f aca="false">'Profiles 8760'!H2271</f>
        <v>216400</v>
      </c>
      <c r="N2282" s="0" t="n">
        <f aca="false">J2282+L2282</f>
        <v>200</v>
      </c>
      <c r="O2282" s="0" t="n">
        <f aca="false">O2281+N2282</f>
        <v>199678.071239617</v>
      </c>
      <c r="P2282" s="0" t="n">
        <f aca="false">MIN($B$5,P2281+K2282*$B$6-I2282)</f>
        <v>510.81</v>
      </c>
      <c r="Q2282" s="0" t="n">
        <f aca="false">MAX(0,F2282-H2282-K2282-L2282)</f>
        <v>113.9327637</v>
      </c>
    </row>
    <row r="2283" customFormat="false" ht="15" hidden="false" customHeight="false" outlineLevel="0" collapsed="false">
      <c r="A2283" s="0" t="n">
        <f aca="false">'Profiles 8760'!A2272</f>
        <v>2270</v>
      </c>
      <c r="B2283" s="0" t="n">
        <f aca="false">'Profiles 8760'!B2272</f>
        <v>4</v>
      </c>
      <c r="C2283" s="0" t="n">
        <f aca="false">'Profiles 8760'!E2272</f>
        <v>0</v>
      </c>
      <c r="D2283" s="0" t="n">
        <f aca="false">'Profiles 8760'!F2272</f>
        <v>1</v>
      </c>
      <c r="E2283" s="0" t="n">
        <f aca="false">'Profiles 8760'!G2272</f>
        <v>0.488479</v>
      </c>
      <c r="F2283" s="0" t="n">
        <f aca="false">D2283*Assumptions!$C$11*$B$7+E2283*Assumptions!$C$12*$B$8</f>
        <v>308.7787911</v>
      </c>
      <c r="G2283" s="0" t="n">
        <f aca="false">C2283*Assumptions!$C$15</f>
        <v>0</v>
      </c>
      <c r="H2283" s="0" t="n">
        <f aca="false">MIN(F2283,G2283)</f>
        <v>0</v>
      </c>
      <c r="I2283" s="0" t="n">
        <f aca="false">IF(C2283=1,MIN(G2283-H2283,Assumptions!$C$13,P2282),0)</f>
        <v>0</v>
      </c>
      <c r="J2283" s="0" t="n">
        <f aca="false">H2283+I2283</f>
        <v>0</v>
      </c>
      <c r="K2283" s="0" t="n">
        <f aca="false">MIN(IF(C2283=1,F2283-H2283,F2283),Assumptions!$C$13,MAX(0,($B$5-P2282)/$B$6))</f>
        <v>0</v>
      </c>
      <c r="L2283" s="0" t="n">
        <f aca="false">IF(C2283=1,0,MIN(F2283-K2283,Assumptions!$C$15,MAX(0,$B$10-O2282-M2283)))</f>
        <v>200</v>
      </c>
      <c r="M2283" s="0" t="n">
        <f aca="false">'Profiles 8760'!H2272</f>
        <v>216400</v>
      </c>
      <c r="N2283" s="0" t="n">
        <f aca="false">J2283+L2283</f>
        <v>200</v>
      </c>
      <c r="O2283" s="0" t="n">
        <f aca="false">O2282+N2283</f>
        <v>199878.071239617</v>
      </c>
      <c r="P2283" s="0" t="n">
        <f aca="false">MIN($B$5,P2282+K2283*$B$6-I2283)</f>
        <v>510.81</v>
      </c>
      <c r="Q2283" s="0" t="n">
        <f aca="false">MAX(0,F2283-H2283-K2283-L2283)</f>
        <v>108.7787911</v>
      </c>
    </row>
    <row r="2284" customFormat="false" ht="15" hidden="false" customHeight="false" outlineLevel="0" collapsed="false">
      <c r="A2284" s="0" t="n">
        <f aca="false">'Profiles 8760'!A2273</f>
        <v>2271</v>
      </c>
      <c r="B2284" s="0" t="n">
        <f aca="false">'Profiles 8760'!B2273</f>
        <v>4</v>
      </c>
      <c r="C2284" s="0" t="n">
        <f aca="false">'Profiles 8760'!E2273</f>
        <v>0</v>
      </c>
      <c r="D2284" s="0" t="n">
        <f aca="false">'Profiles 8760'!F2273</f>
        <v>1</v>
      </c>
      <c r="E2284" s="0" t="n">
        <f aca="false">'Profiles 8760'!G2273</f>
        <v>0.400274</v>
      </c>
      <c r="F2284" s="0" t="n">
        <f aca="false">D2284*Assumptions!$C$11*$B$7+E2284*Assumptions!$C$12*$B$8</f>
        <v>305.1712066</v>
      </c>
      <c r="G2284" s="0" t="n">
        <f aca="false">C2284*Assumptions!$C$15</f>
        <v>0</v>
      </c>
      <c r="H2284" s="0" t="n">
        <f aca="false">MIN(F2284,G2284)</f>
        <v>0</v>
      </c>
      <c r="I2284" s="0" t="n">
        <f aca="false">IF(C2284=1,MIN(G2284-H2284,Assumptions!$C$13,P2283),0)</f>
        <v>0</v>
      </c>
      <c r="J2284" s="0" t="n">
        <f aca="false">H2284+I2284</f>
        <v>0</v>
      </c>
      <c r="K2284" s="0" t="n">
        <f aca="false">MIN(IF(C2284=1,F2284-H2284,F2284),Assumptions!$C$13,MAX(0,($B$5-P2283)/$B$6))</f>
        <v>0</v>
      </c>
      <c r="L2284" s="0" t="n">
        <f aca="false">IF(C2284=1,0,MIN(F2284-K2284,Assumptions!$C$15,MAX(0,$B$10-O2283-M2284)))</f>
        <v>200</v>
      </c>
      <c r="M2284" s="0" t="n">
        <f aca="false">'Profiles 8760'!H2273</f>
        <v>216400</v>
      </c>
      <c r="N2284" s="0" t="n">
        <f aca="false">J2284+L2284</f>
        <v>200</v>
      </c>
      <c r="O2284" s="0" t="n">
        <f aca="false">O2283+N2284</f>
        <v>200078.071239617</v>
      </c>
      <c r="P2284" s="0" t="n">
        <f aca="false">MIN($B$5,P2283+K2284*$B$6-I2284)</f>
        <v>510.81</v>
      </c>
      <c r="Q2284" s="0" t="n">
        <f aca="false">MAX(0,F2284-H2284-K2284-L2284)</f>
        <v>105.1712066</v>
      </c>
    </row>
    <row r="2285" customFormat="false" ht="15" hidden="false" customHeight="false" outlineLevel="0" collapsed="false">
      <c r="A2285" s="0" t="n">
        <f aca="false">'Profiles 8760'!A2274</f>
        <v>2272</v>
      </c>
      <c r="B2285" s="0" t="n">
        <f aca="false">'Profiles 8760'!B2274</f>
        <v>4</v>
      </c>
      <c r="C2285" s="0" t="n">
        <f aca="false">'Profiles 8760'!E2274</f>
        <v>0</v>
      </c>
      <c r="D2285" s="0" t="n">
        <f aca="false">'Profiles 8760'!F2274</f>
        <v>1</v>
      </c>
      <c r="E2285" s="0" t="n">
        <f aca="false">'Profiles 8760'!G2274</f>
        <v>0.307352</v>
      </c>
      <c r="F2285" s="0" t="n">
        <f aca="false">D2285*Assumptions!$C$11*$B$7+E2285*Assumptions!$C$12*$B$8</f>
        <v>301.3706968</v>
      </c>
      <c r="G2285" s="0" t="n">
        <f aca="false">C2285*Assumptions!$C$15</f>
        <v>0</v>
      </c>
      <c r="H2285" s="0" t="n">
        <f aca="false">MIN(F2285,G2285)</f>
        <v>0</v>
      </c>
      <c r="I2285" s="0" t="n">
        <f aca="false">IF(C2285=1,MIN(G2285-H2285,Assumptions!$C$13,P2284),0)</f>
        <v>0</v>
      </c>
      <c r="J2285" s="0" t="n">
        <f aca="false">H2285+I2285</f>
        <v>0</v>
      </c>
      <c r="K2285" s="0" t="n">
        <f aca="false">MIN(IF(C2285=1,F2285-H2285,F2285),Assumptions!$C$13,MAX(0,($B$5-P2284)/$B$6))</f>
        <v>0</v>
      </c>
      <c r="L2285" s="0" t="n">
        <f aca="false">IF(C2285=1,0,MIN(F2285-K2285,Assumptions!$C$15,MAX(0,$B$10-O2284-M2285)))</f>
        <v>200</v>
      </c>
      <c r="M2285" s="0" t="n">
        <f aca="false">'Profiles 8760'!H2274</f>
        <v>216400</v>
      </c>
      <c r="N2285" s="0" t="n">
        <f aca="false">J2285+L2285</f>
        <v>200</v>
      </c>
      <c r="O2285" s="0" t="n">
        <f aca="false">O2284+N2285</f>
        <v>200278.071239617</v>
      </c>
      <c r="P2285" s="0" t="n">
        <f aca="false">MIN($B$5,P2284+K2285*$B$6-I2285)</f>
        <v>510.81</v>
      </c>
      <c r="Q2285" s="0" t="n">
        <f aca="false">MAX(0,F2285-H2285-K2285-L2285)</f>
        <v>101.3706968</v>
      </c>
    </row>
    <row r="2286" customFormat="false" ht="15" hidden="false" customHeight="false" outlineLevel="0" collapsed="false">
      <c r="A2286" s="0" t="n">
        <f aca="false">'Profiles 8760'!A2275</f>
        <v>2273</v>
      </c>
      <c r="B2286" s="0" t="n">
        <f aca="false">'Profiles 8760'!B2275</f>
        <v>4</v>
      </c>
      <c r="C2286" s="0" t="n">
        <f aca="false">'Profiles 8760'!E2275</f>
        <v>0</v>
      </c>
      <c r="D2286" s="0" t="n">
        <f aca="false">'Profiles 8760'!F2275</f>
        <v>0.687999</v>
      </c>
      <c r="E2286" s="0" t="n">
        <f aca="false">'Profiles 8760'!G2275</f>
        <v>0.439583</v>
      </c>
      <c r="F2286" s="0" t="n">
        <f aca="false">D2286*Assumptions!$C$11*$B$7+E2286*Assumptions!$C$12*$B$8</f>
        <v>216.6730559</v>
      </c>
      <c r="G2286" s="0" t="n">
        <f aca="false">C2286*Assumptions!$C$15</f>
        <v>0</v>
      </c>
      <c r="H2286" s="0" t="n">
        <f aca="false">MIN(F2286,G2286)</f>
        <v>0</v>
      </c>
      <c r="I2286" s="0" t="n">
        <f aca="false">IF(C2286=1,MIN(G2286-H2286,Assumptions!$C$13,P2285),0)</f>
        <v>0</v>
      </c>
      <c r="J2286" s="0" t="n">
        <f aca="false">H2286+I2286</f>
        <v>0</v>
      </c>
      <c r="K2286" s="0" t="n">
        <f aca="false">MIN(IF(C2286=1,F2286-H2286,F2286),Assumptions!$C$13,MAX(0,($B$5-P2285)/$B$6))</f>
        <v>0</v>
      </c>
      <c r="L2286" s="0" t="n">
        <f aca="false">IF(C2286=1,0,MIN(F2286-K2286,Assumptions!$C$15,MAX(0,$B$10-O2285-M2286)))</f>
        <v>200</v>
      </c>
      <c r="M2286" s="0" t="n">
        <f aca="false">'Profiles 8760'!H2275</f>
        <v>216400</v>
      </c>
      <c r="N2286" s="0" t="n">
        <f aca="false">J2286+L2286</f>
        <v>200</v>
      </c>
      <c r="O2286" s="0" t="n">
        <f aca="false">O2285+N2286</f>
        <v>200478.071239617</v>
      </c>
      <c r="P2286" s="0" t="n">
        <f aca="false">MIN($B$5,P2285+K2286*$B$6-I2286)</f>
        <v>510.81</v>
      </c>
      <c r="Q2286" s="0" t="n">
        <f aca="false">MAX(0,F2286-H2286-K2286-L2286)</f>
        <v>16.6730559</v>
      </c>
    </row>
    <row r="2287" customFormat="false" ht="15" hidden="false" customHeight="false" outlineLevel="0" collapsed="false">
      <c r="A2287" s="0" t="n">
        <f aca="false">'Profiles 8760'!A2276</f>
        <v>2274</v>
      </c>
      <c r="B2287" s="0" t="n">
        <f aca="false">'Profiles 8760'!B2276</f>
        <v>4</v>
      </c>
      <c r="C2287" s="0" t="n">
        <f aca="false">'Profiles 8760'!E2276</f>
        <v>0</v>
      </c>
      <c r="D2287" s="0" t="n">
        <f aca="false">'Profiles 8760'!F2276</f>
        <v>0.342815</v>
      </c>
      <c r="E2287" s="0" t="n">
        <f aca="false">'Profiles 8760'!G2276</f>
        <v>0.323907</v>
      </c>
      <c r="F2287" s="0" t="n">
        <f aca="false">D2287*Assumptions!$C$11*$B$7+E2287*Assumptions!$C$12*$B$8</f>
        <v>112.2527683</v>
      </c>
      <c r="G2287" s="0" t="n">
        <f aca="false">C2287*Assumptions!$C$15</f>
        <v>0</v>
      </c>
      <c r="H2287" s="0" t="n">
        <f aca="false">MIN(F2287,G2287)</f>
        <v>0</v>
      </c>
      <c r="I2287" s="0" t="n">
        <f aca="false">IF(C2287=1,MIN(G2287-H2287,Assumptions!$C$13,P2286),0)</f>
        <v>0</v>
      </c>
      <c r="J2287" s="0" t="n">
        <f aca="false">H2287+I2287</f>
        <v>0</v>
      </c>
      <c r="K2287" s="0" t="n">
        <f aca="false">MIN(IF(C2287=1,F2287-H2287,F2287),Assumptions!$C$13,MAX(0,($B$5-P2286)/$B$6))</f>
        <v>0</v>
      </c>
      <c r="L2287" s="0" t="n">
        <f aca="false">IF(C2287=1,0,MIN(F2287-K2287,Assumptions!$C$15,MAX(0,$B$10-O2286-M2287)))</f>
        <v>112.2527683</v>
      </c>
      <c r="M2287" s="0" t="n">
        <f aca="false">'Profiles 8760'!H2276</f>
        <v>216400</v>
      </c>
      <c r="N2287" s="0" t="n">
        <f aca="false">J2287+L2287</f>
        <v>112.2527683</v>
      </c>
      <c r="O2287" s="0" t="n">
        <f aca="false">O2286+N2287</f>
        <v>200590.324007917</v>
      </c>
      <c r="P2287" s="0" t="n">
        <f aca="false">MIN($B$5,P2286+K2287*$B$6-I2287)</f>
        <v>510.81</v>
      </c>
      <c r="Q2287" s="0" t="n">
        <f aca="false">MAX(0,F2287-H2287-K2287-L2287)</f>
        <v>0</v>
      </c>
    </row>
    <row r="2288" customFormat="false" ht="15" hidden="false" customHeight="false" outlineLevel="0" collapsed="false">
      <c r="A2288" s="0" t="n">
        <f aca="false">'Profiles 8760'!A2277</f>
        <v>2275</v>
      </c>
      <c r="B2288" s="0" t="n">
        <f aca="false">'Profiles 8760'!B2277</f>
        <v>4</v>
      </c>
      <c r="C2288" s="0" t="n">
        <f aca="false">'Profiles 8760'!E2277</f>
        <v>0</v>
      </c>
      <c r="D2288" s="0" t="n">
        <f aca="false">'Profiles 8760'!F2277</f>
        <v>0.056729</v>
      </c>
      <c r="E2288" s="0" t="n">
        <f aca="false">'Profiles 8760'!G2277</f>
        <v>0.251999</v>
      </c>
      <c r="F2288" s="0" t="n">
        <f aca="false">D2288*Assumptions!$C$11*$B$7+E2288*Assumptions!$C$12*$B$8</f>
        <v>26.6900943</v>
      </c>
      <c r="G2288" s="0" t="n">
        <f aca="false">C2288*Assumptions!$C$15</f>
        <v>0</v>
      </c>
      <c r="H2288" s="0" t="n">
        <f aca="false">MIN(F2288,G2288)</f>
        <v>0</v>
      </c>
      <c r="I2288" s="0" t="n">
        <f aca="false">IF(C2288=1,MIN(G2288-H2288,Assumptions!$C$13,P2287),0)</f>
        <v>0</v>
      </c>
      <c r="J2288" s="0" t="n">
        <f aca="false">H2288+I2288</f>
        <v>0</v>
      </c>
      <c r="K2288" s="0" t="n">
        <f aca="false">MIN(IF(C2288=1,F2288-H2288,F2288),Assumptions!$C$13,MAX(0,($B$5-P2287)/$B$6))</f>
        <v>0</v>
      </c>
      <c r="L2288" s="0" t="n">
        <f aca="false">IF(C2288=1,0,MIN(F2288-K2288,Assumptions!$C$15,MAX(0,$B$10-O2287-M2288)))</f>
        <v>26.6900943</v>
      </c>
      <c r="M2288" s="0" t="n">
        <f aca="false">'Profiles 8760'!H2277</f>
        <v>216400</v>
      </c>
      <c r="N2288" s="0" t="n">
        <f aca="false">J2288+L2288</f>
        <v>26.6900943</v>
      </c>
      <c r="O2288" s="0" t="n">
        <f aca="false">O2287+N2288</f>
        <v>200617.014102217</v>
      </c>
      <c r="P2288" s="0" t="n">
        <f aca="false">MIN($B$5,P2287+K2288*$B$6-I2288)</f>
        <v>510.81</v>
      </c>
      <c r="Q2288" s="0" t="n">
        <f aca="false">MAX(0,F2288-H2288-K2288-L2288)</f>
        <v>0</v>
      </c>
    </row>
    <row r="2289" customFormat="false" ht="15" hidden="false" customHeight="false" outlineLevel="0" collapsed="false">
      <c r="A2289" s="0" t="n">
        <f aca="false">'Profiles 8760'!A2278</f>
        <v>2276</v>
      </c>
      <c r="B2289" s="0" t="n">
        <f aca="false">'Profiles 8760'!B2278</f>
        <v>4</v>
      </c>
      <c r="C2289" s="0" t="n">
        <f aca="false">'Profiles 8760'!E2278</f>
        <v>1</v>
      </c>
      <c r="D2289" s="0" t="n">
        <f aca="false">'Profiles 8760'!F2278</f>
        <v>0</v>
      </c>
      <c r="E2289" s="0" t="n">
        <f aca="false">'Profiles 8760'!G2278</f>
        <v>0.169885</v>
      </c>
      <c r="F2289" s="0" t="n">
        <f aca="false">D2289*Assumptions!$C$11*$B$7+E2289*Assumptions!$C$12*$B$8</f>
        <v>6.9482965</v>
      </c>
      <c r="G2289" s="0" t="n">
        <f aca="false">C2289*Assumptions!$C$15</f>
        <v>200</v>
      </c>
      <c r="H2289" s="0" t="n">
        <f aca="false">MIN(F2289,G2289)</f>
        <v>6.9482965</v>
      </c>
      <c r="I2289" s="0" t="n">
        <f aca="false">IF(C2289=1,MIN(G2289-H2289,Assumptions!$C$13,P2288),0)</f>
        <v>180</v>
      </c>
      <c r="J2289" s="0" t="n">
        <f aca="false">H2289+I2289</f>
        <v>186.9482965</v>
      </c>
      <c r="K2289" s="0" t="n">
        <f aca="false">MIN(IF(C2289=1,F2289-H2289,F2289),Assumptions!$C$13,MAX(0,($B$5-P2288)/$B$6))</f>
        <v>0</v>
      </c>
      <c r="L2289" s="0" t="n">
        <f aca="false">IF(C2289=1,0,MIN(F2289-K2289,Assumptions!$C$15,MAX(0,$B$10-O2288-M2289)))</f>
        <v>0</v>
      </c>
      <c r="M2289" s="0" t="n">
        <f aca="false">'Profiles 8760'!H2278</f>
        <v>216200</v>
      </c>
      <c r="N2289" s="0" t="n">
        <f aca="false">J2289+L2289</f>
        <v>186.9482965</v>
      </c>
      <c r="O2289" s="0" t="n">
        <f aca="false">O2288+N2289</f>
        <v>200803.962398717</v>
      </c>
      <c r="P2289" s="0" t="n">
        <f aca="false">MIN($B$5,P2288+K2289*$B$6-I2289)</f>
        <v>330.81</v>
      </c>
      <c r="Q2289" s="0" t="n">
        <f aca="false">MAX(0,F2289-H2289-K2289-L2289)</f>
        <v>0</v>
      </c>
    </row>
    <row r="2290" customFormat="false" ht="15" hidden="false" customHeight="false" outlineLevel="0" collapsed="false">
      <c r="A2290" s="0" t="n">
        <f aca="false">'Profiles 8760'!A2279</f>
        <v>2277</v>
      </c>
      <c r="B2290" s="0" t="n">
        <f aca="false">'Profiles 8760'!B2279</f>
        <v>4</v>
      </c>
      <c r="C2290" s="0" t="n">
        <f aca="false">'Profiles 8760'!E2279</f>
        <v>1</v>
      </c>
      <c r="D2290" s="0" t="n">
        <f aca="false">'Profiles 8760'!F2279</f>
        <v>0</v>
      </c>
      <c r="E2290" s="0" t="n">
        <f aca="false">'Profiles 8760'!G2279</f>
        <v>0.121963</v>
      </c>
      <c r="F2290" s="0" t="n">
        <f aca="false">D2290*Assumptions!$C$11*$B$7+E2290*Assumptions!$C$12*$B$8</f>
        <v>4.9882867</v>
      </c>
      <c r="G2290" s="0" t="n">
        <f aca="false">C2290*Assumptions!$C$15</f>
        <v>200</v>
      </c>
      <c r="H2290" s="0" t="n">
        <f aca="false">MIN(F2290,G2290)</f>
        <v>4.9882867</v>
      </c>
      <c r="I2290" s="0" t="n">
        <f aca="false">IF(C2290=1,MIN(G2290-H2290,Assumptions!$C$13,P2289),0)</f>
        <v>180</v>
      </c>
      <c r="J2290" s="0" t="n">
        <f aca="false">H2290+I2290</f>
        <v>184.9882867</v>
      </c>
      <c r="K2290" s="0" t="n">
        <f aca="false">MIN(IF(C2290=1,F2290-H2290,F2290),Assumptions!$C$13,MAX(0,($B$5-P2289)/$B$6))</f>
        <v>0</v>
      </c>
      <c r="L2290" s="0" t="n">
        <f aca="false">IF(C2290=1,0,MIN(F2290-K2290,Assumptions!$C$15,MAX(0,$B$10-O2289-M2290)))</f>
        <v>0</v>
      </c>
      <c r="M2290" s="0" t="n">
        <f aca="false">'Profiles 8760'!H2279</f>
        <v>216000</v>
      </c>
      <c r="N2290" s="0" t="n">
        <f aca="false">J2290+L2290</f>
        <v>184.9882867</v>
      </c>
      <c r="O2290" s="0" t="n">
        <f aca="false">O2289+N2290</f>
        <v>200988.950685417</v>
      </c>
      <c r="P2290" s="0" t="n">
        <f aca="false">MIN($B$5,P2289+K2290*$B$6-I2290)</f>
        <v>150.81</v>
      </c>
      <c r="Q2290" s="0" t="n">
        <f aca="false">MAX(0,F2290-H2290-K2290-L2290)</f>
        <v>0</v>
      </c>
    </row>
    <row r="2291" customFormat="false" ht="15" hidden="false" customHeight="false" outlineLevel="0" collapsed="false">
      <c r="A2291" s="0" t="n">
        <f aca="false">'Profiles 8760'!A2280</f>
        <v>2278</v>
      </c>
      <c r="B2291" s="0" t="n">
        <f aca="false">'Profiles 8760'!B2280</f>
        <v>4</v>
      </c>
      <c r="C2291" s="0" t="n">
        <f aca="false">'Profiles 8760'!E2280</f>
        <v>0</v>
      </c>
      <c r="D2291" s="0" t="n">
        <f aca="false">'Profiles 8760'!F2280</f>
        <v>0</v>
      </c>
      <c r="E2291" s="0" t="n">
        <f aca="false">'Profiles 8760'!G2280</f>
        <v>0.201213</v>
      </c>
      <c r="F2291" s="0" t="n">
        <f aca="false">D2291*Assumptions!$C$11*$B$7+E2291*Assumptions!$C$12*$B$8</f>
        <v>8.2296117</v>
      </c>
      <c r="G2291" s="0" t="n">
        <f aca="false">C2291*Assumptions!$C$15</f>
        <v>0</v>
      </c>
      <c r="H2291" s="0" t="n">
        <f aca="false">MIN(F2291,G2291)</f>
        <v>0</v>
      </c>
      <c r="I2291" s="0" t="n">
        <f aca="false">IF(C2291=1,MIN(G2291-H2291,Assumptions!$C$13,P2290),0)</f>
        <v>0</v>
      </c>
      <c r="J2291" s="0" t="n">
        <f aca="false">H2291+I2291</f>
        <v>0</v>
      </c>
      <c r="K2291" s="0" t="n">
        <f aca="false">MIN(IF(C2291=1,F2291-H2291,F2291),Assumptions!$C$13,MAX(0,($B$5-P2290)/$B$6))</f>
        <v>8.2296117</v>
      </c>
      <c r="L2291" s="0" t="n">
        <f aca="false">IF(C2291=1,0,MIN(F2291-K2291,Assumptions!$C$15,MAX(0,$B$10-O2290-M2291)))</f>
        <v>0</v>
      </c>
      <c r="M2291" s="0" t="n">
        <f aca="false">'Profiles 8760'!H2280</f>
        <v>216000</v>
      </c>
      <c r="N2291" s="0" t="n">
        <f aca="false">J2291+L2291</f>
        <v>0</v>
      </c>
      <c r="O2291" s="0" t="n">
        <f aca="false">O2290+N2291</f>
        <v>200988.950685417</v>
      </c>
      <c r="P2291" s="0" t="n">
        <f aca="false">MIN($B$5,P2290+K2291*$B$6-I2291)</f>
        <v>157.94342742156</v>
      </c>
      <c r="Q2291" s="0" t="n">
        <f aca="false">MAX(0,F2291-H2291-K2291-L2291)</f>
        <v>0</v>
      </c>
    </row>
    <row r="2292" customFormat="false" ht="15" hidden="false" customHeight="false" outlineLevel="0" collapsed="false">
      <c r="A2292" s="0" t="n">
        <f aca="false">'Profiles 8760'!A2281</f>
        <v>2279</v>
      </c>
      <c r="B2292" s="0" t="n">
        <f aca="false">'Profiles 8760'!B2281</f>
        <v>4</v>
      </c>
      <c r="C2292" s="0" t="n">
        <f aca="false">'Profiles 8760'!E2281</f>
        <v>0</v>
      </c>
      <c r="D2292" s="0" t="n">
        <f aca="false">'Profiles 8760'!F2281</f>
        <v>0</v>
      </c>
      <c r="E2292" s="0" t="n">
        <f aca="false">'Profiles 8760'!G2281</f>
        <v>0.210966</v>
      </c>
      <c r="F2292" s="0" t="n">
        <f aca="false">D2292*Assumptions!$C$11*$B$7+E2292*Assumptions!$C$12*$B$8</f>
        <v>8.6285094</v>
      </c>
      <c r="G2292" s="0" t="n">
        <f aca="false">C2292*Assumptions!$C$15</f>
        <v>0</v>
      </c>
      <c r="H2292" s="0" t="n">
        <f aca="false">MIN(F2292,G2292)</f>
        <v>0</v>
      </c>
      <c r="I2292" s="0" t="n">
        <f aca="false">IF(C2292=1,MIN(G2292-H2292,Assumptions!$C$13,P2291),0)</f>
        <v>0</v>
      </c>
      <c r="J2292" s="0" t="n">
        <f aca="false">H2292+I2292</f>
        <v>0</v>
      </c>
      <c r="K2292" s="0" t="n">
        <f aca="false">MIN(IF(C2292=1,F2292-H2292,F2292),Assumptions!$C$13,MAX(0,($B$5-P2291)/$B$6))</f>
        <v>8.6285094</v>
      </c>
      <c r="L2292" s="0" t="n">
        <f aca="false">IF(C2292=1,0,MIN(F2292-K2292,Assumptions!$C$15,MAX(0,$B$10-O2291-M2292)))</f>
        <v>0</v>
      </c>
      <c r="M2292" s="0" t="n">
        <f aca="false">'Profiles 8760'!H2281</f>
        <v>216000</v>
      </c>
      <c r="N2292" s="0" t="n">
        <f aca="false">J2292+L2292</f>
        <v>0</v>
      </c>
      <c r="O2292" s="0" t="n">
        <f aca="false">O2291+N2292</f>
        <v>200988.950685417</v>
      </c>
      <c r="P2292" s="0" t="n">
        <f aca="false">MIN($B$5,P2291+K2292*$B$6-I2292)</f>
        <v>165.42261936948</v>
      </c>
      <c r="Q2292" s="0" t="n">
        <f aca="false">MAX(0,F2292-H2292-K2292-L2292)</f>
        <v>0</v>
      </c>
    </row>
    <row r="2293" customFormat="false" ht="15" hidden="false" customHeight="false" outlineLevel="0" collapsed="false">
      <c r="A2293" s="0" t="n">
        <f aca="false">'Profiles 8760'!A2282</f>
        <v>2280</v>
      </c>
      <c r="B2293" s="0" t="n">
        <f aca="false">'Profiles 8760'!B2282</f>
        <v>4</v>
      </c>
      <c r="C2293" s="0" t="n">
        <f aca="false">'Profiles 8760'!E2282</f>
        <v>0</v>
      </c>
      <c r="D2293" s="0" t="n">
        <f aca="false">'Profiles 8760'!F2282</f>
        <v>0</v>
      </c>
      <c r="E2293" s="0" t="n">
        <f aca="false">'Profiles 8760'!G2282</f>
        <v>0.201206</v>
      </c>
      <c r="F2293" s="0" t="n">
        <f aca="false">D2293*Assumptions!$C$11*$B$7+E2293*Assumptions!$C$12*$B$8</f>
        <v>8.2293254</v>
      </c>
      <c r="G2293" s="0" t="n">
        <f aca="false">C2293*Assumptions!$C$15</f>
        <v>0</v>
      </c>
      <c r="H2293" s="0" t="n">
        <f aca="false">MIN(F2293,G2293)</f>
        <v>0</v>
      </c>
      <c r="I2293" s="0" t="n">
        <f aca="false">IF(C2293=1,MIN(G2293-H2293,Assumptions!$C$13,P2292),0)</f>
        <v>0</v>
      </c>
      <c r="J2293" s="0" t="n">
        <f aca="false">H2293+I2293</f>
        <v>0</v>
      </c>
      <c r="K2293" s="0" t="n">
        <f aca="false">MIN(IF(C2293=1,F2293-H2293,F2293),Assumptions!$C$13,MAX(0,($B$5-P2292)/$B$6))</f>
        <v>8.2293254</v>
      </c>
      <c r="L2293" s="0" t="n">
        <f aca="false">IF(C2293=1,0,MIN(F2293-K2293,Assumptions!$C$15,MAX(0,$B$10-O2292-M2293)))</f>
        <v>0</v>
      </c>
      <c r="M2293" s="0" t="n">
        <f aca="false">'Profiles 8760'!H2282</f>
        <v>216000</v>
      </c>
      <c r="N2293" s="0" t="n">
        <f aca="false">J2293+L2293</f>
        <v>0</v>
      </c>
      <c r="O2293" s="0" t="n">
        <f aca="false">O2292+N2293</f>
        <v>200988.950685417</v>
      </c>
      <c r="P2293" s="0" t="n">
        <f aca="false">MIN($B$5,P2292+K2293*$B$6-I2293)</f>
        <v>172.5557986262</v>
      </c>
      <c r="Q2293" s="0" t="n">
        <f aca="false">MAX(0,F2293-H2293-K2293-L2293)</f>
        <v>0</v>
      </c>
    </row>
    <row r="2294" customFormat="false" ht="15" hidden="false" customHeight="false" outlineLevel="0" collapsed="false">
      <c r="A2294" s="0" t="n">
        <f aca="false">'Profiles 8760'!A2283</f>
        <v>2281</v>
      </c>
      <c r="B2294" s="0" t="n">
        <f aca="false">'Profiles 8760'!B2283</f>
        <v>4</v>
      </c>
      <c r="C2294" s="0" t="n">
        <f aca="false">'Profiles 8760'!E2283</f>
        <v>0</v>
      </c>
      <c r="D2294" s="0" t="n">
        <f aca="false">'Profiles 8760'!F2283</f>
        <v>0</v>
      </c>
      <c r="E2294" s="0" t="n">
        <f aca="false">'Profiles 8760'!G2283</f>
        <v>0.1551</v>
      </c>
      <c r="F2294" s="0" t="n">
        <f aca="false">D2294*Assumptions!$C$11*$B$7+E2294*Assumptions!$C$12*$B$8</f>
        <v>6.34359</v>
      </c>
      <c r="G2294" s="0" t="n">
        <f aca="false">C2294*Assumptions!$C$15</f>
        <v>0</v>
      </c>
      <c r="H2294" s="0" t="n">
        <f aca="false">MIN(F2294,G2294)</f>
        <v>0</v>
      </c>
      <c r="I2294" s="0" t="n">
        <f aca="false">IF(C2294=1,MIN(G2294-H2294,Assumptions!$C$13,P2293),0)</f>
        <v>0</v>
      </c>
      <c r="J2294" s="0" t="n">
        <f aca="false">H2294+I2294</f>
        <v>0</v>
      </c>
      <c r="K2294" s="0" t="n">
        <f aca="false">MIN(IF(C2294=1,F2294-H2294,F2294),Assumptions!$C$13,MAX(0,($B$5-P2293)/$B$6))</f>
        <v>6.34359</v>
      </c>
      <c r="L2294" s="0" t="n">
        <f aca="false">IF(C2294=1,0,MIN(F2294-K2294,Assumptions!$C$15,MAX(0,$B$10-O2293-M2294)))</f>
        <v>0</v>
      </c>
      <c r="M2294" s="0" t="n">
        <f aca="false">'Profiles 8760'!H2283</f>
        <v>216000</v>
      </c>
      <c r="N2294" s="0" t="n">
        <f aca="false">J2294+L2294</f>
        <v>0</v>
      </c>
      <c r="O2294" s="0" t="n">
        <f aca="false">O2293+N2294</f>
        <v>200988.950685417</v>
      </c>
      <c r="P2294" s="0" t="n">
        <f aca="false">MIN($B$5,P2293+K2294*$B$6-I2294)</f>
        <v>178.0544224382</v>
      </c>
      <c r="Q2294" s="0" t="n">
        <f aca="false">MAX(0,F2294-H2294-K2294-L2294)</f>
        <v>0</v>
      </c>
    </row>
    <row r="2295" customFormat="false" ht="15" hidden="false" customHeight="false" outlineLevel="0" collapsed="false">
      <c r="A2295" s="0" t="n">
        <f aca="false">'Profiles 8760'!A2284</f>
        <v>2282</v>
      </c>
      <c r="B2295" s="0" t="n">
        <f aca="false">'Profiles 8760'!B2284</f>
        <v>4</v>
      </c>
      <c r="C2295" s="0" t="n">
        <f aca="false">'Profiles 8760'!E2284</f>
        <v>0</v>
      </c>
      <c r="D2295" s="0" t="n">
        <f aca="false">'Profiles 8760'!F2284</f>
        <v>0</v>
      </c>
      <c r="E2295" s="0" t="n">
        <f aca="false">'Profiles 8760'!G2284</f>
        <v>0.136297</v>
      </c>
      <c r="F2295" s="0" t="n">
        <f aca="false">D2295*Assumptions!$C$11*$B$7+E2295*Assumptions!$C$12*$B$8</f>
        <v>5.5745473</v>
      </c>
      <c r="G2295" s="0" t="n">
        <f aca="false">C2295*Assumptions!$C$15</f>
        <v>0</v>
      </c>
      <c r="H2295" s="0" t="n">
        <f aca="false">MIN(F2295,G2295)</f>
        <v>0</v>
      </c>
      <c r="I2295" s="0" t="n">
        <f aca="false">IF(C2295=1,MIN(G2295-H2295,Assumptions!$C$13,P2294),0)</f>
        <v>0</v>
      </c>
      <c r="J2295" s="0" t="n">
        <f aca="false">H2295+I2295</f>
        <v>0</v>
      </c>
      <c r="K2295" s="0" t="n">
        <f aca="false">MIN(IF(C2295=1,F2295-H2295,F2295),Assumptions!$C$13,MAX(0,($B$5-P2294)/$B$6))</f>
        <v>5.5745473</v>
      </c>
      <c r="L2295" s="0" t="n">
        <f aca="false">IF(C2295=1,0,MIN(F2295-K2295,Assumptions!$C$15,MAX(0,$B$10-O2294-M2295)))</f>
        <v>0</v>
      </c>
      <c r="M2295" s="0" t="n">
        <f aca="false">'Profiles 8760'!H2284</f>
        <v>216000</v>
      </c>
      <c r="N2295" s="0" t="n">
        <f aca="false">J2295+L2295</f>
        <v>0</v>
      </c>
      <c r="O2295" s="0" t="n">
        <f aca="false">O2294+N2295</f>
        <v>200988.950685417</v>
      </c>
      <c r="P2295" s="0" t="n">
        <f aca="false">MIN($B$5,P2294+K2295*$B$6-I2295)</f>
        <v>182.88644003784</v>
      </c>
      <c r="Q2295" s="0" t="n">
        <f aca="false">MAX(0,F2295-H2295-K2295-L2295)</f>
        <v>0</v>
      </c>
    </row>
    <row r="2296" customFormat="false" ht="15" hidden="false" customHeight="false" outlineLevel="0" collapsed="false">
      <c r="A2296" s="0" t="n">
        <f aca="false">'Profiles 8760'!A2285</f>
        <v>2283</v>
      </c>
      <c r="B2296" s="0" t="n">
        <f aca="false">'Profiles 8760'!B2285</f>
        <v>4</v>
      </c>
      <c r="C2296" s="0" t="n">
        <f aca="false">'Profiles 8760'!E2285</f>
        <v>0</v>
      </c>
      <c r="D2296" s="0" t="n">
        <f aca="false">'Profiles 8760'!F2285</f>
        <v>0</v>
      </c>
      <c r="E2296" s="0" t="n">
        <f aca="false">'Profiles 8760'!G2285</f>
        <v>0.113572</v>
      </c>
      <c r="F2296" s="0" t="n">
        <f aca="false">D2296*Assumptions!$C$11*$B$7+E2296*Assumptions!$C$12*$B$8</f>
        <v>4.6450948</v>
      </c>
      <c r="G2296" s="0" t="n">
        <f aca="false">C2296*Assumptions!$C$15</f>
        <v>0</v>
      </c>
      <c r="H2296" s="0" t="n">
        <f aca="false">MIN(F2296,G2296)</f>
        <v>0</v>
      </c>
      <c r="I2296" s="0" t="n">
        <f aca="false">IF(C2296=1,MIN(G2296-H2296,Assumptions!$C$13,P2295),0)</f>
        <v>0</v>
      </c>
      <c r="J2296" s="0" t="n">
        <f aca="false">H2296+I2296</f>
        <v>0</v>
      </c>
      <c r="K2296" s="0" t="n">
        <f aca="false">MIN(IF(C2296=1,F2296-H2296,F2296),Assumptions!$C$13,MAX(0,($B$5-P2295)/$B$6))</f>
        <v>4.6450948</v>
      </c>
      <c r="L2296" s="0" t="n">
        <f aca="false">IF(C2296=1,0,MIN(F2296-K2296,Assumptions!$C$15,MAX(0,$B$10-O2295-M2296)))</f>
        <v>0</v>
      </c>
      <c r="M2296" s="0" t="n">
        <f aca="false">'Profiles 8760'!H2285</f>
        <v>216000</v>
      </c>
      <c r="N2296" s="0" t="n">
        <f aca="false">J2296+L2296</f>
        <v>0</v>
      </c>
      <c r="O2296" s="0" t="n">
        <f aca="false">O2295+N2296</f>
        <v>200988.950685417</v>
      </c>
      <c r="P2296" s="0" t="n">
        <f aca="false">MIN($B$5,P2295+K2296*$B$6-I2296)</f>
        <v>186.91280821048</v>
      </c>
      <c r="Q2296" s="0" t="n">
        <f aca="false">MAX(0,F2296-H2296-K2296-L2296)</f>
        <v>0</v>
      </c>
    </row>
    <row r="2297" customFormat="false" ht="15" hidden="false" customHeight="false" outlineLevel="0" collapsed="false">
      <c r="A2297" s="0" t="n">
        <f aca="false">'Profiles 8760'!A2286</f>
        <v>2284</v>
      </c>
      <c r="B2297" s="0" t="n">
        <f aca="false">'Profiles 8760'!B2286</f>
        <v>4</v>
      </c>
      <c r="C2297" s="0" t="n">
        <f aca="false">'Profiles 8760'!E2286</f>
        <v>0</v>
      </c>
      <c r="D2297" s="0" t="n">
        <f aca="false">'Profiles 8760'!F2286</f>
        <v>0</v>
      </c>
      <c r="E2297" s="0" t="n">
        <f aca="false">'Profiles 8760'!G2286</f>
        <v>0.167125</v>
      </c>
      <c r="F2297" s="0" t="n">
        <f aca="false">D2297*Assumptions!$C$11*$B$7+E2297*Assumptions!$C$12*$B$8</f>
        <v>6.8354125</v>
      </c>
      <c r="G2297" s="0" t="n">
        <f aca="false">C2297*Assumptions!$C$15</f>
        <v>0</v>
      </c>
      <c r="H2297" s="0" t="n">
        <f aca="false">MIN(F2297,G2297)</f>
        <v>0</v>
      </c>
      <c r="I2297" s="0" t="n">
        <f aca="false">IF(C2297=1,MIN(G2297-H2297,Assumptions!$C$13,P2296),0)</f>
        <v>0</v>
      </c>
      <c r="J2297" s="0" t="n">
        <f aca="false">H2297+I2297</f>
        <v>0</v>
      </c>
      <c r="K2297" s="0" t="n">
        <f aca="false">MIN(IF(C2297=1,F2297-H2297,F2297),Assumptions!$C$13,MAX(0,($B$5-P2296)/$B$6))</f>
        <v>6.8354125</v>
      </c>
      <c r="L2297" s="0" t="n">
        <f aca="false">IF(C2297=1,0,MIN(F2297-K2297,Assumptions!$C$15,MAX(0,$B$10-O2296-M2297)))</f>
        <v>0</v>
      </c>
      <c r="M2297" s="0" t="n">
        <f aca="false">'Profiles 8760'!H2286</f>
        <v>216000</v>
      </c>
      <c r="N2297" s="0" t="n">
        <f aca="false">J2297+L2297</f>
        <v>0</v>
      </c>
      <c r="O2297" s="0" t="n">
        <f aca="false">O2296+N2297</f>
        <v>200988.950685417</v>
      </c>
      <c r="P2297" s="0" t="n">
        <f aca="false">MIN($B$5,P2296+K2297*$B$6-I2297)</f>
        <v>192.83774376548</v>
      </c>
      <c r="Q2297" s="0" t="n">
        <f aca="false">MAX(0,F2297-H2297-K2297-L2297)</f>
        <v>0</v>
      </c>
    </row>
    <row r="2298" customFormat="false" ht="15" hidden="false" customHeight="false" outlineLevel="0" collapsed="false">
      <c r="A2298" s="0" t="n">
        <f aca="false">'Profiles 8760'!A2287</f>
        <v>2285</v>
      </c>
      <c r="B2298" s="0" t="n">
        <f aca="false">'Profiles 8760'!B2287</f>
        <v>4</v>
      </c>
      <c r="C2298" s="0" t="n">
        <f aca="false">'Profiles 8760'!E2287</f>
        <v>0</v>
      </c>
      <c r="D2298" s="0" t="n">
        <f aca="false">'Profiles 8760'!F2287</f>
        <v>0</v>
      </c>
      <c r="E2298" s="0" t="n">
        <f aca="false">'Profiles 8760'!G2287</f>
        <v>0.156894</v>
      </c>
      <c r="F2298" s="0" t="n">
        <f aca="false">D2298*Assumptions!$C$11*$B$7+E2298*Assumptions!$C$12*$B$8</f>
        <v>6.4169646</v>
      </c>
      <c r="G2298" s="0" t="n">
        <f aca="false">C2298*Assumptions!$C$15</f>
        <v>0</v>
      </c>
      <c r="H2298" s="0" t="n">
        <f aca="false">MIN(F2298,G2298)</f>
        <v>0</v>
      </c>
      <c r="I2298" s="0" t="n">
        <f aca="false">IF(C2298=1,MIN(G2298-H2298,Assumptions!$C$13,P2297),0)</f>
        <v>0</v>
      </c>
      <c r="J2298" s="0" t="n">
        <f aca="false">H2298+I2298</f>
        <v>0</v>
      </c>
      <c r="K2298" s="0" t="n">
        <f aca="false">MIN(IF(C2298=1,F2298-H2298,F2298),Assumptions!$C$13,MAX(0,($B$5-P2297)/$B$6))</f>
        <v>6.4169646</v>
      </c>
      <c r="L2298" s="0" t="n">
        <f aca="false">IF(C2298=1,0,MIN(F2298-K2298,Assumptions!$C$15,MAX(0,$B$10-O2297-M2298)))</f>
        <v>0</v>
      </c>
      <c r="M2298" s="0" t="n">
        <f aca="false">'Profiles 8760'!H2287</f>
        <v>216000</v>
      </c>
      <c r="N2298" s="0" t="n">
        <f aca="false">J2298+L2298</f>
        <v>0</v>
      </c>
      <c r="O2298" s="0" t="n">
        <f aca="false">O2297+N2298</f>
        <v>200988.950685417</v>
      </c>
      <c r="P2298" s="0" t="n">
        <f aca="false">MIN($B$5,P2297+K2298*$B$6-I2298)</f>
        <v>198.39996868076</v>
      </c>
      <c r="Q2298" s="0" t="n">
        <f aca="false">MAX(0,F2298-H2298-K2298-L2298)</f>
        <v>0</v>
      </c>
    </row>
    <row r="2299" customFormat="false" ht="15" hidden="false" customHeight="false" outlineLevel="0" collapsed="false">
      <c r="A2299" s="0" t="n">
        <f aca="false">'Profiles 8760'!A2288</f>
        <v>2286</v>
      </c>
      <c r="B2299" s="0" t="n">
        <f aca="false">'Profiles 8760'!B2288</f>
        <v>4</v>
      </c>
      <c r="C2299" s="0" t="n">
        <f aca="false">'Profiles 8760'!E2288</f>
        <v>0</v>
      </c>
      <c r="D2299" s="0" t="n">
        <f aca="false">'Profiles 8760'!F2288</f>
        <v>0</v>
      </c>
      <c r="E2299" s="0" t="n">
        <f aca="false">'Profiles 8760'!G2288</f>
        <v>0.139438</v>
      </c>
      <c r="F2299" s="0" t="n">
        <f aca="false">D2299*Assumptions!$C$11*$B$7+E2299*Assumptions!$C$12*$B$8</f>
        <v>5.7030142</v>
      </c>
      <c r="G2299" s="0" t="n">
        <f aca="false">C2299*Assumptions!$C$15</f>
        <v>0</v>
      </c>
      <c r="H2299" s="0" t="n">
        <f aca="false">MIN(F2299,G2299)</f>
        <v>0</v>
      </c>
      <c r="I2299" s="0" t="n">
        <f aca="false">IF(C2299=1,MIN(G2299-H2299,Assumptions!$C$13,P2298),0)</f>
        <v>0</v>
      </c>
      <c r="J2299" s="0" t="n">
        <f aca="false">H2299+I2299</f>
        <v>0</v>
      </c>
      <c r="K2299" s="0" t="n">
        <f aca="false">MIN(IF(C2299=1,F2299-H2299,F2299),Assumptions!$C$13,MAX(0,($B$5-P2298)/$B$6))</f>
        <v>5.7030142</v>
      </c>
      <c r="L2299" s="0" t="n">
        <f aca="false">IF(C2299=1,0,MIN(F2299-K2299,Assumptions!$C$15,MAX(0,$B$10-O2298-M2299)))</f>
        <v>0</v>
      </c>
      <c r="M2299" s="0" t="n">
        <f aca="false">'Profiles 8760'!H2288</f>
        <v>216000</v>
      </c>
      <c r="N2299" s="0" t="n">
        <f aca="false">J2299+L2299</f>
        <v>0</v>
      </c>
      <c r="O2299" s="0" t="n">
        <f aca="false">O2298+N2299</f>
        <v>200988.950685417</v>
      </c>
      <c r="P2299" s="0" t="n">
        <f aca="false">MIN($B$5,P2298+K2299*$B$6-I2299)</f>
        <v>203.34334138932</v>
      </c>
      <c r="Q2299" s="0" t="n">
        <f aca="false">MAX(0,F2299-H2299-K2299-L2299)</f>
        <v>0</v>
      </c>
    </row>
    <row r="2300" customFormat="false" ht="15" hidden="false" customHeight="false" outlineLevel="0" collapsed="false">
      <c r="A2300" s="0" t="n">
        <f aca="false">'Profiles 8760'!A2289</f>
        <v>2287</v>
      </c>
      <c r="B2300" s="0" t="n">
        <f aca="false">'Profiles 8760'!B2289</f>
        <v>4</v>
      </c>
      <c r="C2300" s="0" t="n">
        <f aca="false">'Profiles 8760'!E2289</f>
        <v>0</v>
      </c>
      <c r="D2300" s="0" t="n">
        <f aca="false">'Profiles 8760'!F2289</f>
        <v>0.044887</v>
      </c>
      <c r="E2300" s="0" t="n">
        <f aca="false">'Profiles 8760'!G2289</f>
        <v>0.131205</v>
      </c>
      <c r="F2300" s="0" t="n">
        <f aca="false">D2300*Assumptions!$C$11*$B$7+E2300*Assumptions!$C$12*$B$8</f>
        <v>18.3296501</v>
      </c>
      <c r="G2300" s="0" t="n">
        <f aca="false">C2300*Assumptions!$C$15</f>
        <v>0</v>
      </c>
      <c r="H2300" s="0" t="n">
        <f aca="false">MIN(F2300,G2300)</f>
        <v>0</v>
      </c>
      <c r="I2300" s="0" t="n">
        <f aca="false">IF(C2300=1,MIN(G2300-H2300,Assumptions!$C$13,P2299),0)</f>
        <v>0</v>
      </c>
      <c r="J2300" s="0" t="n">
        <f aca="false">H2300+I2300</f>
        <v>0</v>
      </c>
      <c r="K2300" s="0" t="n">
        <f aca="false">MIN(IF(C2300=1,F2300-H2300,F2300),Assumptions!$C$13,MAX(0,($B$5-P2299)/$B$6))</f>
        <v>18.3296501</v>
      </c>
      <c r="L2300" s="0" t="n">
        <f aca="false">IF(C2300=1,0,MIN(F2300-K2300,Assumptions!$C$15,MAX(0,$B$10-O2299-M2300)))</f>
        <v>0</v>
      </c>
      <c r="M2300" s="0" t="n">
        <f aca="false">'Profiles 8760'!H2289</f>
        <v>216000</v>
      </c>
      <c r="N2300" s="0" t="n">
        <f aca="false">J2300+L2300</f>
        <v>0</v>
      </c>
      <c r="O2300" s="0" t="n">
        <f aca="false">O2299+N2300</f>
        <v>200988.950685417</v>
      </c>
      <c r="P2300" s="0" t="n">
        <f aca="false">MIN($B$5,P2299+K2300*$B$6-I2300)</f>
        <v>219.231482096</v>
      </c>
      <c r="Q2300" s="0" t="n">
        <f aca="false">MAX(0,F2300-H2300-K2300-L2300)</f>
        <v>0</v>
      </c>
    </row>
    <row r="2301" customFormat="false" ht="15" hidden="false" customHeight="false" outlineLevel="0" collapsed="false">
      <c r="A2301" s="0" t="n">
        <f aca="false">'Profiles 8760'!A2290</f>
        <v>2288</v>
      </c>
      <c r="B2301" s="0" t="n">
        <f aca="false">'Profiles 8760'!B2290</f>
        <v>4</v>
      </c>
      <c r="C2301" s="0" t="n">
        <f aca="false">'Profiles 8760'!E2290</f>
        <v>1</v>
      </c>
      <c r="D2301" s="0" t="n">
        <f aca="false">'Profiles 8760'!F2290</f>
        <v>0.271254</v>
      </c>
      <c r="E2301" s="0" t="n">
        <f aca="false">'Profiles 8760'!G2290</f>
        <v>0.193561</v>
      </c>
      <c r="F2301" s="0" t="n">
        <f aca="false">D2301*Assumptions!$C$11*$B$7+E2301*Assumptions!$C$12*$B$8</f>
        <v>86.2548001</v>
      </c>
      <c r="G2301" s="0" t="n">
        <f aca="false">C2301*Assumptions!$C$15</f>
        <v>200</v>
      </c>
      <c r="H2301" s="0" t="n">
        <f aca="false">MIN(F2301,G2301)</f>
        <v>86.2548001</v>
      </c>
      <c r="I2301" s="0" t="n">
        <f aca="false">IF(C2301=1,MIN(G2301-H2301,Assumptions!$C$13,P2300),0)</f>
        <v>113.7451999</v>
      </c>
      <c r="J2301" s="0" t="n">
        <f aca="false">H2301+I2301</f>
        <v>200</v>
      </c>
      <c r="K2301" s="0" t="n">
        <f aca="false">MIN(IF(C2301=1,F2301-H2301,F2301),Assumptions!$C$13,MAX(0,($B$5-P2300)/$B$6))</f>
        <v>0</v>
      </c>
      <c r="L2301" s="0" t="n">
        <f aca="false">IF(C2301=1,0,MIN(F2301-K2301,Assumptions!$C$15,MAX(0,$B$10-O2300-M2301)))</f>
        <v>0</v>
      </c>
      <c r="M2301" s="0" t="n">
        <f aca="false">'Profiles 8760'!H2290</f>
        <v>215800</v>
      </c>
      <c r="N2301" s="0" t="n">
        <f aca="false">J2301+L2301</f>
        <v>200</v>
      </c>
      <c r="O2301" s="0" t="n">
        <f aca="false">O2300+N2301</f>
        <v>201188.950685417</v>
      </c>
      <c r="P2301" s="0" t="n">
        <f aca="false">MIN($B$5,P2300+K2301*$B$6-I2301)</f>
        <v>105.486282196</v>
      </c>
      <c r="Q2301" s="0" t="n">
        <f aca="false">MAX(0,F2301-H2301-K2301-L2301)</f>
        <v>0</v>
      </c>
    </row>
    <row r="2302" customFormat="false" ht="15" hidden="false" customHeight="false" outlineLevel="0" collapsed="false">
      <c r="A2302" s="0" t="n">
        <f aca="false">'Profiles 8760'!A2291</f>
        <v>2289</v>
      </c>
      <c r="B2302" s="0" t="n">
        <f aca="false">'Profiles 8760'!B2291</f>
        <v>4</v>
      </c>
      <c r="C2302" s="0" t="n">
        <f aca="false">'Profiles 8760'!E2291</f>
        <v>1</v>
      </c>
      <c r="D2302" s="0" t="n">
        <f aca="false">'Profiles 8760'!F2291</f>
        <v>0.544382</v>
      </c>
      <c r="E2302" s="0" t="n">
        <f aca="false">'Profiles 8760'!G2291</f>
        <v>0.254641</v>
      </c>
      <c r="F2302" s="0" t="n">
        <f aca="false">D2302*Assumptions!$C$11*$B$7+E2302*Assumptions!$C$12*$B$8</f>
        <v>167.6323385</v>
      </c>
      <c r="G2302" s="0" t="n">
        <f aca="false">C2302*Assumptions!$C$15</f>
        <v>200</v>
      </c>
      <c r="H2302" s="0" t="n">
        <f aca="false">MIN(F2302,G2302)</f>
        <v>167.6323385</v>
      </c>
      <c r="I2302" s="0" t="n">
        <f aca="false">IF(C2302=1,MIN(G2302-H2302,Assumptions!$C$13,P2301),0)</f>
        <v>32.3676615</v>
      </c>
      <c r="J2302" s="0" t="n">
        <f aca="false">H2302+I2302</f>
        <v>200</v>
      </c>
      <c r="K2302" s="0" t="n">
        <f aca="false">MIN(IF(C2302=1,F2302-H2302,F2302),Assumptions!$C$13,MAX(0,($B$5-P2301)/$B$6))</f>
        <v>0</v>
      </c>
      <c r="L2302" s="0" t="n">
        <f aca="false">IF(C2302=1,0,MIN(F2302-K2302,Assumptions!$C$15,MAX(0,$B$10-O2301-M2302)))</f>
        <v>0</v>
      </c>
      <c r="M2302" s="0" t="n">
        <f aca="false">'Profiles 8760'!H2291</f>
        <v>215600</v>
      </c>
      <c r="N2302" s="0" t="n">
        <f aca="false">J2302+L2302</f>
        <v>200</v>
      </c>
      <c r="O2302" s="0" t="n">
        <f aca="false">O2301+N2302</f>
        <v>201388.950685417</v>
      </c>
      <c r="P2302" s="0" t="n">
        <f aca="false">MIN($B$5,P2301+K2302*$B$6-I2302)</f>
        <v>73.118620696</v>
      </c>
      <c r="Q2302" s="0" t="n">
        <f aca="false">MAX(0,F2302-H2302-K2302-L2302)</f>
        <v>0</v>
      </c>
    </row>
    <row r="2303" customFormat="false" ht="15" hidden="false" customHeight="false" outlineLevel="0" collapsed="false">
      <c r="A2303" s="0" t="n">
        <f aca="false">'Profiles 8760'!A2292</f>
        <v>2290</v>
      </c>
      <c r="B2303" s="0" t="n">
        <f aca="false">'Profiles 8760'!B2292</f>
        <v>4</v>
      </c>
      <c r="C2303" s="0" t="n">
        <f aca="false">'Profiles 8760'!E2292</f>
        <v>0</v>
      </c>
      <c r="D2303" s="0" t="n">
        <f aca="false">'Profiles 8760'!F2292</f>
        <v>0.80996</v>
      </c>
      <c r="E2303" s="0" t="n">
        <f aca="false">'Profiles 8760'!G2292</f>
        <v>0.278262</v>
      </c>
      <c r="F2303" s="0" t="n">
        <f aca="false">D2303*Assumptions!$C$11*$B$7+E2303*Assumptions!$C$12*$B$8</f>
        <v>245.2973638</v>
      </c>
      <c r="G2303" s="0" t="n">
        <f aca="false">C2303*Assumptions!$C$15</f>
        <v>0</v>
      </c>
      <c r="H2303" s="0" t="n">
        <f aca="false">MIN(F2303,G2303)</f>
        <v>0</v>
      </c>
      <c r="I2303" s="0" t="n">
        <f aca="false">IF(C2303=1,MIN(G2303-H2303,Assumptions!$C$13,P2302),0)</f>
        <v>0</v>
      </c>
      <c r="J2303" s="0" t="n">
        <f aca="false">H2303+I2303</f>
        <v>0</v>
      </c>
      <c r="K2303" s="0" t="n">
        <f aca="false">MIN(IF(C2303=1,F2303-H2303,F2303),Assumptions!$C$13,MAX(0,($B$5-P2302)/$B$6))</f>
        <v>180</v>
      </c>
      <c r="L2303" s="0" t="n">
        <f aca="false">IF(C2303=1,0,MIN(F2303-K2303,Assumptions!$C$15,MAX(0,$B$10-O2302-M2303)))</f>
        <v>65.2973638</v>
      </c>
      <c r="M2303" s="0" t="n">
        <f aca="false">'Profiles 8760'!H2292</f>
        <v>215600</v>
      </c>
      <c r="N2303" s="0" t="n">
        <f aca="false">J2303+L2303</f>
        <v>65.2973638</v>
      </c>
      <c r="O2303" s="0" t="n">
        <f aca="false">O2302+N2303</f>
        <v>201454.248049217</v>
      </c>
      <c r="P2303" s="0" t="n">
        <f aca="false">MIN($B$5,P2302+K2303*$B$6-I2303)</f>
        <v>229.142620696</v>
      </c>
      <c r="Q2303" s="0" t="n">
        <f aca="false">MAX(0,F2303-H2303-K2303-L2303)</f>
        <v>0</v>
      </c>
    </row>
    <row r="2304" customFormat="false" ht="15" hidden="false" customHeight="false" outlineLevel="0" collapsed="false">
      <c r="A2304" s="0" t="n">
        <f aca="false">'Profiles 8760'!A2293</f>
        <v>2291</v>
      </c>
      <c r="B2304" s="0" t="n">
        <f aca="false">'Profiles 8760'!B2293</f>
        <v>4</v>
      </c>
      <c r="C2304" s="0" t="n">
        <f aca="false">'Profiles 8760'!E2293</f>
        <v>0</v>
      </c>
      <c r="D2304" s="0" t="n">
        <f aca="false">'Profiles 8760'!F2293</f>
        <v>1</v>
      </c>
      <c r="E2304" s="0" t="n">
        <f aca="false">'Profiles 8760'!G2293</f>
        <v>0.28658</v>
      </c>
      <c r="F2304" s="0" t="n">
        <f aca="false">D2304*Assumptions!$C$11*$B$7+E2304*Assumptions!$C$12*$B$8</f>
        <v>300.521122</v>
      </c>
      <c r="G2304" s="0" t="n">
        <f aca="false">C2304*Assumptions!$C$15</f>
        <v>0</v>
      </c>
      <c r="H2304" s="0" t="n">
        <f aca="false">MIN(F2304,G2304)</f>
        <v>0</v>
      </c>
      <c r="I2304" s="0" t="n">
        <f aca="false">IF(C2304=1,MIN(G2304-H2304,Assumptions!$C$13,P2303),0)</f>
        <v>0</v>
      </c>
      <c r="J2304" s="0" t="n">
        <f aca="false">H2304+I2304</f>
        <v>0</v>
      </c>
      <c r="K2304" s="0" t="n">
        <f aca="false">MIN(IF(C2304=1,F2304-H2304,F2304),Assumptions!$C$13,MAX(0,($B$5-P2303)/$B$6))</f>
        <v>180</v>
      </c>
      <c r="L2304" s="0" t="n">
        <f aca="false">IF(C2304=1,0,MIN(F2304-K2304,Assumptions!$C$15,MAX(0,$B$10-O2303-M2304)))</f>
        <v>120.521122</v>
      </c>
      <c r="M2304" s="0" t="n">
        <f aca="false">'Profiles 8760'!H2293</f>
        <v>215600</v>
      </c>
      <c r="N2304" s="0" t="n">
        <f aca="false">J2304+L2304</f>
        <v>120.521122</v>
      </c>
      <c r="O2304" s="0" t="n">
        <f aca="false">O2303+N2304</f>
        <v>201574.769171217</v>
      </c>
      <c r="P2304" s="0" t="n">
        <f aca="false">MIN($B$5,P2303+K2304*$B$6-I2304)</f>
        <v>385.166620696</v>
      </c>
      <c r="Q2304" s="0" t="n">
        <f aca="false">MAX(0,F2304-H2304-K2304-L2304)</f>
        <v>0</v>
      </c>
    </row>
    <row r="2305" customFormat="false" ht="15" hidden="false" customHeight="false" outlineLevel="0" collapsed="false">
      <c r="A2305" s="0" t="n">
        <f aca="false">'Profiles 8760'!A2294</f>
        <v>2292</v>
      </c>
      <c r="B2305" s="0" t="n">
        <f aca="false">'Profiles 8760'!B2294</f>
        <v>4</v>
      </c>
      <c r="C2305" s="0" t="n">
        <f aca="false">'Profiles 8760'!E2294</f>
        <v>0</v>
      </c>
      <c r="D2305" s="0" t="n">
        <f aca="false">'Profiles 8760'!F2294</f>
        <v>1</v>
      </c>
      <c r="E2305" s="0" t="n">
        <f aca="false">'Profiles 8760'!G2294</f>
        <v>0.288048</v>
      </c>
      <c r="F2305" s="0" t="n">
        <f aca="false">D2305*Assumptions!$C$11*$B$7+E2305*Assumptions!$C$12*$B$8</f>
        <v>300.5811632</v>
      </c>
      <c r="G2305" s="0" t="n">
        <f aca="false">C2305*Assumptions!$C$15</f>
        <v>0</v>
      </c>
      <c r="H2305" s="0" t="n">
        <f aca="false">MIN(F2305,G2305)</f>
        <v>0</v>
      </c>
      <c r="I2305" s="0" t="n">
        <f aca="false">IF(C2305=1,MIN(G2305-H2305,Assumptions!$C$13,P2304),0)</f>
        <v>0</v>
      </c>
      <c r="J2305" s="0" t="n">
        <f aca="false">H2305+I2305</f>
        <v>0</v>
      </c>
      <c r="K2305" s="0" t="n">
        <f aca="false">MIN(IF(C2305=1,F2305-H2305,F2305),Assumptions!$C$13,MAX(0,($B$5-P2304)/$B$6))</f>
        <v>144.950829838486</v>
      </c>
      <c r="L2305" s="0" t="n">
        <f aca="false">IF(C2305=1,0,MIN(F2305-K2305,Assumptions!$C$15,MAX(0,$B$10-O2304-M2305)))</f>
        <v>155.630333361514</v>
      </c>
      <c r="M2305" s="0" t="n">
        <f aca="false">'Profiles 8760'!H2294</f>
        <v>215600</v>
      </c>
      <c r="N2305" s="0" t="n">
        <f aca="false">J2305+L2305</f>
        <v>155.630333361514</v>
      </c>
      <c r="O2305" s="0" t="n">
        <f aca="false">O2304+N2305</f>
        <v>201730.399504579</v>
      </c>
      <c r="P2305" s="0" t="n">
        <f aca="false">MIN($B$5,P2304+K2305*$B$6-I2305)</f>
        <v>510.81</v>
      </c>
      <c r="Q2305" s="0" t="n">
        <f aca="false">MAX(0,F2305-H2305-K2305-L2305)</f>
        <v>0</v>
      </c>
    </row>
    <row r="2306" customFormat="false" ht="15" hidden="false" customHeight="false" outlineLevel="0" collapsed="false">
      <c r="A2306" s="0" t="n">
        <f aca="false">'Profiles 8760'!A2295</f>
        <v>2293</v>
      </c>
      <c r="B2306" s="0" t="n">
        <f aca="false">'Profiles 8760'!B2295</f>
        <v>4</v>
      </c>
      <c r="C2306" s="0" t="n">
        <f aca="false">'Profiles 8760'!E2295</f>
        <v>0</v>
      </c>
      <c r="D2306" s="0" t="n">
        <f aca="false">'Profiles 8760'!F2295</f>
        <v>1</v>
      </c>
      <c r="E2306" s="0" t="n">
        <f aca="false">'Profiles 8760'!G2295</f>
        <v>0.213695</v>
      </c>
      <c r="F2306" s="0" t="n">
        <f aca="false">D2306*Assumptions!$C$11*$B$7+E2306*Assumptions!$C$12*$B$8</f>
        <v>297.5401255</v>
      </c>
      <c r="G2306" s="0" t="n">
        <f aca="false">C2306*Assumptions!$C$15</f>
        <v>0</v>
      </c>
      <c r="H2306" s="0" t="n">
        <f aca="false">MIN(F2306,G2306)</f>
        <v>0</v>
      </c>
      <c r="I2306" s="0" t="n">
        <f aca="false">IF(C2306=1,MIN(G2306-H2306,Assumptions!$C$13,P2305),0)</f>
        <v>0</v>
      </c>
      <c r="J2306" s="0" t="n">
        <f aca="false">H2306+I2306</f>
        <v>0</v>
      </c>
      <c r="K2306" s="0" t="n">
        <f aca="false">MIN(IF(C2306=1,F2306-H2306,F2306),Assumptions!$C$13,MAX(0,($B$5-P2305)/$B$6))</f>
        <v>0</v>
      </c>
      <c r="L2306" s="0" t="n">
        <f aca="false">IF(C2306=1,0,MIN(F2306-K2306,Assumptions!$C$15,MAX(0,$B$10-O2305-M2306)))</f>
        <v>200</v>
      </c>
      <c r="M2306" s="0" t="n">
        <f aca="false">'Profiles 8760'!H2295</f>
        <v>215600</v>
      </c>
      <c r="N2306" s="0" t="n">
        <f aca="false">J2306+L2306</f>
        <v>200</v>
      </c>
      <c r="O2306" s="0" t="n">
        <f aca="false">O2305+N2306</f>
        <v>201930.399504579</v>
      </c>
      <c r="P2306" s="0" t="n">
        <f aca="false">MIN($B$5,P2305+K2306*$B$6-I2306)</f>
        <v>510.81</v>
      </c>
      <c r="Q2306" s="0" t="n">
        <f aca="false">MAX(0,F2306-H2306-K2306-L2306)</f>
        <v>97.5401255</v>
      </c>
    </row>
    <row r="2307" customFormat="false" ht="15" hidden="false" customHeight="false" outlineLevel="0" collapsed="false">
      <c r="A2307" s="0" t="n">
        <f aca="false">'Profiles 8760'!A2296</f>
        <v>2294</v>
      </c>
      <c r="B2307" s="0" t="n">
        <f aca="false">'Profiles 8760'!B2296</f>
        <v>4</v>
      </c>
      <c r="C2307" s="0" t="n">
        <f aca="false">'Profiles 8760'!E2296</f>
        <v>0</v>
      </c>
      <c r="D2307" s="0" t="n">
        <f aca="false">'Profiles 8760'!F2296</f>
        <v>1</v>
      </c>
      <c r="E2307" s="0" t="n">
        <f aca="false">'Profiles 8760'!G2296</f>
        <v>0.14429</v>
      </c>
      <c r="F2307" s="0" t="n">
        <f aca="false">D2307*Assumptions!$C$11*$B$7+E2307*Assumptions!$C$12*$B$8</f>
        <v>294.701461</v>
      </c>
      <c r="G2307" s="0" t="n">
        <f aca="false">C2307*Assumptions!$C$15</f>
        <v>0</v>
      </c>
      <c r="H2307" s="0" t="n">
        <f aca="false">MIN(F2307,G2307)</f>
        <v>0</v>
      </c>
      <c r="I2307" s="0" t="n">
        <f aca="false">IF(C2307=1,MIN(G2307-H2307,Assumptions!$C$13,P2306),0)</f>
        <v>0</v>
      </c>
      <c r="J2307" s="0" t="n">
        <f aca="false">H2307+I2307</f>
        <v>0</v>
      </c>
      <c r="K2307" s="0" t="n">
        <f aca="false">MIN(IF(C2307=1,F2307-H2307,F2307),Assumptions!$C$13,MAX(0,($B$5-P2306)/$B$6))</f>
        <v>0</v>
      </c>
      <c r="L2307" s="0" t="n">
        <f aca="false">IF(C2307=1,0,MIN(F2307-K2307,Assumptions!$C$15,MAX(0,$B$10-O2306-M2307)))</f>
        <v>200</v>
      </c>
      <c r="M2307" s="0" t="n">
        <f aca="false">'Profiles 8760'!H2296</f>
        <v>215600</v>
      </c>
      <c r="N2307" s="0" t="n">
        <f aca="false">J2307+L2307</f>
        <v>200</v>
      </c>
      <c r="O2307" s="0" t="n">
        <f aca="false">O2306+N2307</f>
        <v>202130.399504579</v>
      </c>
      <c r="P2307" s="0" t="n">
        <f aca="false">MIN($B$5,P2306+K2307*$B$6-I2307)</f>
        <v>510.81</v>
      </c>
      <c r="Q2307" s="0" t="n">
        <f aca="false">MAX(0,F2307-H2307-K2307-L2307)</f>
        <v>94.701461</v>
      </c>
    </row>
    <row r="2308" customFormat="false" ht="15" hidden="false" customHeight="false" outlineLevel="0" collapsed="false">
      <c r="A2308" s="0" t="n">
        <f aca="false">'Profiles 8760'!A2297</f>
        <v>2295</v>
      </c>
      <c r="B2308" s="0" t="n">
        <f aca="false">'Profiles 8760'!B2297</f>
        <v>4</v>
      </c>
      <c r="C2308" s="0" t="n">
        <f aca="false">'Profiles 8760'!E2297</f>
        <v>0</v>
      </c>
      <c r="D2308" s="0" t="n">
        <f aca="false">'Profiles 8760'!F2297</f>
        <v>1</v>
      </c>
      <c r="E2308" s="0" t="n">
        <f aca="false">'Profiles 8760'!G2297</f>
        <v>0.14855</v>
      </c>
      <c r="F2308" s="0" t="n">
        <f aca="false">D2308*Assumptions!$C$11*$B$7+E2308*Assumptions!$C$12*$B$8</f>
        <v>294.875695</v>
      </c>
      <c r="G2308" s="0" t="n">
        <f aca="false">C2308*Assumptions!$C$15</f>
        <v>0</v>
      </c>
      <c r="H2308" s="0" t="n">
        <f aca="false">MIN(F2308,G2308)</f>
        <v>0</v>
      </c>
      <c r="I2308" s="0" t="n">
        <f aca="false">IF(C2308=1,MIN(G2308-H2308,Assumptions!$C$13,P2307),0)</f>
        <v>0</v>
      </c>
      <c r="J2308" s="0" t="n">
        <f aca="false">H2308+I2308</f>
        <v>0</v>
      </c>
      <c r="K2308" s="0" t="n">
        <f aca="false">MIN(IF(C2308=1,F2308-H2308,F2308),Assumptions!$C$13,MAX(0,($B$5-P2307)/$B$6))</f>
        <v>0</v>
      </c>
      <c r="L2308" s="0" t="n">
        <f aca="false">IF(C2308=1,0,MIN(F2308-K2308,Assumptions!$C$15,MAX(0,$B$10-O2307-M2308)))</f>
        <v>200</v>
      </c>
      <c r="M2308" s="0" t="n">
        <f aca="false">'Profiles 8760'!H2297</f>
        <v>215600</v>
      </c>
      <c r="N2308" s="0" t="n">
        <f aca="false">J2308+L2308</f>
        <v>200</v>
      </c>
      <c r="O2308" s="0" t="n">
        <f aca="false">O2307+N2308</f>
        <v>202330.399504579</v>
      </c>
      <c r="P2308" s="0" t="n">
        <f aca="false">MIN($B$5,P2307+K2308*$B$6-I2308)</f>
        <v>510.81</v>
      </c>
      <c r="Q2308" s="0" t="n">
        <f aca="false">MAX(0,F2308-H2308-K2308-L2308)</f>
        <v>94.875695</v>
      </c>
    </row>
    <row r="2309" customFormat="false" ht="15" hidden="false" customHeight="false" outlineLevel="0" collapsed="false">
      <c r="A2309" s="0" t="n">
        <f aca="false">'Profiles 8760'!A2298</f>
        <v>2296</v>
      </c>
      <c r="B2309" s="0" t="n">
        <f aca="false">'Profiles 8760'!B2298</f>
        <v>4</v>
      </c>
      <c r="C2309" s="0" t="n">
        <f aca="false">'Profiles 8760'!E2298</f>
        <v>0</v>
      </c>
      <c r="D2309" s="0" t="n">
        <f aca="false">'Profiles 8760'!F2298</f>
        <v>0.80996</v>
      </c>
      <c r="E2309" s="0" t="n">
        <f aca="false">'Profiles 8760'!G2298</f>
        <v>0.146458</v>
      </c>
      <c r="F2309" s="0" t="n">
        <f aca="false">D2309*Assumptions!$C$11*$B$7+E2309*Assumptions!$C$12*$B$8</f>
        <v>239.9065802</v>
      </c>
      <c r="G2309" s="0" t="n">
        <f aca="false">C2309*Assumptions!$C$15</f>
        <v>0</v>
      </c>
      <c r="H2309" s="0" t="n">
        <f aca="false">MIN(F2309,G2309)</f>
        <v>0</v>
      </c>
      <c r="I2309" s="0" t="n">
        <f aca="false">IF(C2309=1,MIN(G2309-H2309,Assumptions!$C$13,P2308),0)</f>
        <v>0</v>
      </c>
      <c r="J2309" s="0" t="n">
        <f aca="false">H2309+I2309</f>
        <v>0</v>
      </c>
      <c r="K2309" s="0" t="n">
        <f aca="false">MIN(IF(C2309=1,F2309-H2309,F2309),Assumptions!$C$13,MAX(0,($B$5-P2308)/$B$6))</f>
        <v>0</v>
      </c>
      <c r="L2309" s="0" t="n">
        <f aca="false">IF(C2309=1,0,MIN(F2309-K2309,Assumptions!$C$15,MAX(0,$B$10-O2308-M2309)))</f>
        <v>200</v>
      </c>
      <c r="M2309" s="0" t="n">
        <f aca="false">'Profiles 8760'!H2298</f>
        <v>215600</v>
      </c>
      <c r="N2309" s="0" t="n">
        <f aca="false">J2309+L2309</f>
        <v>200</v>
      </c>
      <c r="O2309" s="0" t="n">
        <f aca="false">O2308+N2309</f>
        <v>202530.399504579</v>
      </c>
      <c r="P2309" s="0" t="n">
        <f aca="false">MIN($B$5,P2308+K2309*$B$6-I2309)</f>
        <v>510.81</v>
      </c>
      <c r="Q2309" s="0" t="n">
        <f aca="false">MAX(0,F2309-H2309-K2309-L2309)</f>
        <v>39.9065802</v>
      </c>
    </row>
    <row r="2310" customFormat="false" ht="15" hidden="false" customHeight="false" outlineLevel="0" collapsed="false">
      <c r="A2310" s="0" t="n">
        <f aca="false">'Profiles 8760'!A2299</f>
        <v>2297</v>
      </c>
      <c r="B2310" s="0" t="n">
        <f aca="false">'Profiles 8760'!B2299</f>
        <v>4</v>
      </c>
      <c r="C2310" s="0" t="n">
        <f aca="false">'Profiles 8760'!E2299</f>
        <v>0</v>
      </c>
      <c r="D2310" s="0" t="n">
        <f aca="false">'Profiles 8760'!F2299</f>
        <v>0.544382</v>
      </c>
      <c r="E2310" s="0" t="n">
        <f aca="false">'Profiles 8760'!G2299</f>
        <v>0.298029</v>
      </c>
      <c r="F2310" s="0" t="n">
        <f aca="false">D2310*Assumptions!$C$11*$B$7+E2310*Assumptions!$C$12*$B$8</f>
        <v>169.4069077</v>
      </c>
      <c r="G2310" s="0" t="n">
        <f aca="false">C2310*Assumptions!$C$15</f>
        <v>0</v>
      </c>
      <c r="H2310" s="0" t="n">
        <f aca="false">MIN(F2310,G2310)</f>
        <v>0</v>
      </c>
      <c r="I2310" s="0" t="n">
        <f aca="false">IF(C2310=1,MIN(G2310-H2310,Assumptions!$C$13,P2309),0)</f>
        <v>0</v>
      </c>
      <c r="J2310" s="0" t="n">
        <f aca="false">H2310+I2310</f>
        <v>0</v>
      </c>
      <c r="K2310" s="0" t="n">
        <f aca="false">MIN(IF(C2310=1,F2310-H2310,F2310),Assumptions!$C$13,MAX(0,($B$5-P2309)/$B$6))</f>
        <v>0</v>
      </c>
      <c r="L2310" s="0" t="n">
        <f aca="false">IF(C2310=1,0,MIN(F2310-K2310,Assumptions!$C$15,MAX(0,$B$10-O2309-M2310)))</f>
        <v>169.4069077</v>
      </c>
      <c r="M2310" s="0" t="n">
        <f aca="false">'Profiles 8760'!H2299</f>
        <v>215600</v>
      </c>
      <c r="N2310" s="0" t="n">
        <f aca="false">J2310+L2310</f>
        <v>169.4069077</v>
      </c>
      <c r="O2310" s="0" t="n">
        <f aca="false">O2309+N2310</f>
        <v>202699.806412279</v>
      </c>
      <c r="P2310" s="0" t="n">
        <f aca="false">MIN($B$5,P2309+K2310*$B$6-I2310)</f>
        <v>510.81</v>
      </c>
      <c r="Q2310" s="0" t="n">
        <f aca="false">MAX(0,F2310-H2310-K2310-L2310)</f>
        <v>0</v>
      </c>
    </row>
    <row r="2311" customFormat="false" ht="15" hidden="false" customHeight="false" outlineLevel="0" collapsed="false">
      <c r="A2311" s="0" t="n">
        <f aca="false">'Profiles 8760'!A2300</f>
        <v>2298</v>
      </c>
      <c r="B2311" s="0" t="n">
        <f aca="false">'Profiles 8760'!B2300</f>
        <v>4</v>
      </c>
      <c r="C2311" s="0" t="n">
        <f aca="false">'Profiles 8760'!E2300</f>
        <v>0</v>
      </c>
      <c r="D2311" s="0" t="n">
        <f aca="false">'Profiles 8760'!F2300</f>
        <v>0.271254</v>
      </c>
      <c r="E2311" s="0" t="n">
        <f aca="false">'Profiles 8760'!G2300</f>
        <v>0.232771</v>
      </c>
      <c r="F2311" s="0" t="n">
        <f aca="false">D2311*Assumptions!$C$11*$B$7+E2311*Assumptions!$C$12*$B$8</f>
        <v>87.8584891</v>
      </c>
      <c r="G2311" s="0" t="n">
        <f aca="false">C2311*Assumptions!$C$15</f>
        <v>0</v>
      </c>
      <c r="H2311" s="0" t="n">
        <f aca="false">MIN(F2311,G2311)</f>
        <v>0</v>
      </c>
      <c r="I2311" s="0" t="n">
        <f aca="false">IF(C2311=1,MIN(G2311-H2311,Assumptions!$C$13,P2310),0)</f>
        <v>0</v>
      </c>
      <c r="J2311" s="0" t="n">
        <f aca="false">H2311+I2311</f>
        <v>0</v>
      </c>
      <c r="K2311" s="0" t="n">
        <f aca="false">MIN(IF(C2311=1,F2311-H2311,F2311),Assumptions!$C$13,MAX(0,($B$5-P2310)/$B$6))</f>
        <v>0</v>
      </c>
      <c r="L2311" s="0" t="n">
        <f aca="false">IF(C2311=1,0,MIN(F2311-K2311,Assumptions!$C$15,MAX(0,$B$10-O2310-M2311)))</f>
        <v>87.8584891</v>
      </c>
      <c r="M2311" s="0" t="n">
        <f aca="false">'Profiles 8760'!H2300</f>
        <v>215600</v>
      </c>
      <c r="N2311" s="0" t="n">
        <f aca="false">J2311+L2311</f>
        <v>87.8584891</v>
      </c>
      <c r="O2311" s="0" t="n">
        <f aca="false">O2310+N2311</f>
        <v>202787.664901379</v>
      </c>
      <c r="P2311" s="0" t="n">
        <f aca="false">MIN($B$5,P2310+K2311*$B$6-I2311)</f>
        <v>510.81</v>
      </c>
      <c r="Q2311" s="0" t="n">
        <f aca="false">MAX(0,F2311-H2311-K2311-L2311)</f>
        <v>0</v>
      </c>
    </row>
    <row r="2312" customFormat="false" ht="15" hidden="false" customHeight="false" outlineLevel="0" collapsed="false">
      <c r="A2312" s="0" t="n">
        <f aca="false">'Profiles 8760'!A2301</f>
        <v>2299</v>
      </c>
      <c r="B2312" s="0" t="n">
        <f aca="false">'Profiles 8760'!B2301</f>
        <v>4</v>
      </c>
      <c r="C2312" s="0" t="n">
        <f aca="false">'Profiles 8760'!E2301</f>
        <v>0</v>
      </c>
      <c r="D2312" s="0" t="n">
        <f aca="false">'Profiles 8760'!F2301</f>
        <v>0.044887</v>
      </c>
      <c r="E2312" s="0" t="n">
        <f aca="false">'Profiles 8760'!G2301</f>
        <v>0.212277</v>
      </c>
      <c r="F2312" s="0" t="n">
        <f aca="false">D2312*Assumptions!$C$11*$B$7+E2312*Assumptions!$C$12*$B$8</f>
        <v>21.6454949</v>
      </c>
      <c r="G2312" s="0" t="n">
        <f aca="false">C2312*Assumptions!$C$15</f>
        <v>0</v>
      </c>
      <c r="H2312" s="0" t="n">
        <f aca="false">MIN(F2312,G2312)</f>
        <v>0</v>
      </c>
      <c r="I2312" s="0" t="n">
        <f aca="false">IF(C2312=1,MIN(G2312-H2312,Assumptions!$C$13,P2311),0)</f>
        <v>0</v>
      </c>
      <c r="J2312" s="0" t="n">
        <f aca="false">H2312+I2312</f>
        <v>0</v>
      </c>
      <c r="K2312" s="0" t="n">
        <f aca="false">MIN(IF(C2312=1,F2312-H2312,F2312),Assumptions!$C$13,MAX(0,($B$5-P2311)/$B$6))</f>
        <v>0</v>
      </c>
      <c r="L2312" s="0" t="n">
        <f aca="false">IF(C2312=1,0,MIN(F2312-K2312,Assumptions!$C$15,MAX(0,$B$10-O2311-M2312)))</f>
        <v>21.6454949</v>
      </c>
      <c r="M2312" s="0" t="n">
        <f aca="false">'Profiles 8760'!H2301</f>
        <v>215600</v>
      </c>
      <c r="N2312" s="0" t="n">
        <f aca="false">J2312+L2312</f>
        <v>21.6454949</v>
      </c>
      <c r="O2312" s="0" t="n">
        <f aca="false">O2311+N2312</f>
        <v>202809.310396279</v>
      </c>
      <c r="P2312" s="0" t="n">
        <f aca="false">MIN($B$5,P2311+K2312*$B$6-I2312)</f>
        <v>510.81</v>
      </c>
      <c r="Q2312" s="0" t="n">
        <f aca="false">MAX(0,F2312-H2312-K2312-L2312)</f>
        <v>0</v>
      </c>
    </row>
    <row r="2313" customFormat="false" ht="15" hidden="false" customHeight="false" outlineLevel="0" collapsed="false">
      <c r="A2313" s="0" t="n">
        <f aca="false">'Profiles 8760'!A2302</f>
        <v>2300</v>
      </c>
      <c r="B2313" s="0" t="n">
        <f aca="false">'Profiles 8760'!B2302</f>
        <v>4</v>
      </c>
      <c r="C2313" s="0" t="n">
        <f aca="false">'Profiles 8760'!E2302</f>
        <v>1</v>
      </c>
      <c r="D2313" s="0" t="n">
        <f aca="false">'Profiles 8760'!F2302</f>
        <v>0</v>
      </c>
      <c r="E2313" s="0" t="n">
        <f aca="false">'Profiles 8760'!G2302</f>
        <v>0.20511</v>
      </c>
      <c r="F2313" s="0" t="n">
        <f aca="false">D2313*Assumptions!$C$11*$B$7+E2313*Assumptions!$C$12*$B$8</f>
        <v>8.388999</v>
      </c>
      <c r="G2313" s="0" t="n">
        <f aca="false">C2313*Assumptions!$C$15</f>
        <v>200</v>
      </c>
      <c r="H2313" s="0" t="n">
        <f aca="false">MIN(F2313,G2313)</f>
        <v>8.388999</v>
      </c>
      <c r="I2313" s="0" t="n">
        <f aca="false">IF(C2313=1,MIN(G2313-H2313,Assumptions!$C$13,P2312),0)</f>
        <v>180</v>
      </c>
      <c r="J2313" s="0" t="n">
        <f aca="false">H2313+I2313</f>
        <v>188.388999</v>
      </c>
      <c r="K2313" s="0" t="n">
        <f aca="false">MIN(IF(C2313=1,F2313-H2313,F2313),Assumptions!$C$13,MAX(0,($B$5-P2312)/$B$6))</f>
        <v>0</v>
      </c>
      <c r="L2313" s="0" t="n">
        <f aca="false">IF(C2313=1,0,MIN(F2313-K2313,Assumptions!$C$15,MAX(0,$B$10-O2312-M2313)))</f>
        <v>0</v>
      </c>
      <c r="M2313" s="0" t="n">
        <f aca="false">'Profiles 8760'!H2302</f>
        <v>215400</v>
      </c>
      <c r="N2313" s="0" t="n">
        <f aca="false">J2313+L2313</f>
        <v>188.388999</v>
      </c>
      <c r="O2313" s="0" t="n">
        <f aca="false">O2312+N2313</f>
        <v>202997.699395279</v>
      </c>
      <c r="P2313" s="0" t="n">
        <f aca="false">MIN($B$5,P2312+K2313*$B$6-I2313)</f>
        <v>330.81</v>
      </c>
      <c r="Q2313" s="0" t="n">
        <f aca="false">MAX(0,F2313-H2313-K2313-L2313)</f>
        <v>0</v>
      </c>
    </row>
    <row r="2314" customFormat="false" ht="15" hidden="false" customHeight="false" outlineLevel="0" collapsed="false">
      <c r="A2314" s="0" t="n">
        <f aca="false">'Profiles 8760'!A2303</f>
        <v>2301</v>
      </c>
      <c r="B2314" s="0" t="n">
        <f aca="false">'Profiles 8760'!B2303</f>
        <v>4</v>
      </c>
      <c r="C2314" s="0" t="n">
        <f aca="false">'Profiles 8760'!E2303</f>
        <v>1</v>
      </c>
      <c r="D2314" s="0" t="n">
        <f aca="false">'Profiles 8760'!F2303</f>
        <v>0</v>
      </c>
      <c r="E2314" s="0" t="n">
        <f aca="false">'Profiles 8760'!G2303</f>
        <v>0.231232</v>
      </c>
      <c r="F2314" s="0" t="n">
        <f aca="false">D2314*Assumptions!$C$11*$B$7+E2314*Assumptions!$C$12*$B$8</f>
        <v>9.4573888</v>
      </c>
      <c r="G2314" s="0" t="n">
        <f aca="false">C2314*Assumptions!$C$15</f>
        <v>200</v>
      </c>
      <c r="H2314" s="0" t="n">
        <f aca="false">MIN(F2314,G2314)</f>
        <v>9.4573888</v>
      </c>
      <c r="I2314" s="0" t="n">
        <f aca="false">IF(C2314=1,MIN(G2314-H2314,Assumptions!$C$13,P2313),0)</f>
        <v>180</v>
      </c>
      <c r="J2314" s="0" t="n">
        <f aca="false">H2314+I2314</f>
        <v>189.4573888</v>
      </c>
      <c r="K2314" s="0" t="n">
        <f aca="false">MIN(IF(C2314=1,F2314-H2314,F2314),Assumptions!$C$13,MAX(0,($B$5-P2313)/$B$6))</f>
        <v>0</v>
      </c>
      <c r="L2314" s="0" t="n">
        <f aca="false">IF(C2314=1,0,MIN(F2314-K2314,Assumptions!$C$15,MAX(0,$B$10-O2313-M2314)))</f>
        <v>0</v>
      </c>
      <c r="M2314" s="0" t="n">
        <f aca="false">'Profiles 8760'!H2303</f>
        <v>215200</v>
      </c>
      <c r="N2314" s="0" t="n">
        <f aca="false">J2314+L2314</f>
        <v>189.4573888</v>
      </c>
      <c r="O2314" s="0" t="n">
        <f aca="false">O2313+N2314</f>
        <v>203187.156784079</v>
      </c>
      <c r="P2314" s="0" t="n">
        <f aca="false">MIN($B$5,P2313+K2314*$B$6-I2314)</f>
        <v>150.81</v>
      </c>
      <c r="Q2314" s="0" t="n">
        <f aca="false">MAX(0,F2314-H2314-K2314-L2314)</f>
        <v>0</v>
      </c>
    </row>
    <row r="2315" customFormat="false" ht="15" hidden="false" customHeight="false" outlineLevel="0" collapsed="false">
      <c r="A2315" s="0" t="n">
        <f aca="false">'Profiles 8760'!A2304</f>
        <v>2302</v>
      </c>
      <c r="B2315" s="0" t="n">
        <f aca="false">'Profiles 8760'!B2304</f>
        <v>4</v>
      </c>
      <c r="C2315" s="0" t="n">
        <f aca="false">'Profiles 8760'!E2304</f>
        <v>0</v>
      </c>
      <c r="D2315" s="0" t="n">
        <f aca="false">'Profiles 8760'!F2304</f>
        <v>0</v>
      </c>
      <c r="E2315" s="0" t="n">
        <f aca="false">'Profiles 8760'!G2304</f>
        <v>0.278325</v>
      </c>
      <c r="F2315" s="0" t="n">
        <f aca="false">D2315*Assumptions!$C$11*$B$7+E2315*Assumptions!$C$12*$B$8</f>
        <v>11.3834925</v>
      </c>
      <c r="G2315" s="0" t="n">
        <f aca="false">C2315*Assumptions!$C$15</f>
        <v>0</v>
      </c>
      <c r="H2315" s="0" t="n">
        <f aca="false">MIN(F2315,G2315)</f>
        <v>0</v>
      </c>
      <c r="I2315" s="0" t="n">
        <f aca="false">IF(C2315=1,MIN(G2315-H2315,Assumptions!$C$13,P2314),0)</f>
        <v>0</v>
      </c>
      <c r="J2315" s="0" t="n">
        <f aca="false">H2315+I2315</f>
        <v>0</v>
      </c>
      <c r="K2315" s="0" t="n">
        <f aca="false">MIN(IF(C2315=1,F2315-H2315,F2315),Assumptions!$C$13,MAX(0,($B$5-P2314)/$B$6))</f>
        <v>11.3834925</v>
      </c>
      <c r="L2315" s="0" t="n">
        <f aca="false">IF(C2315=1,0,MIN(F2315-K2315,Assumptions!$C$15,MAX(0,$B$10-O2314-M2315)))</f>
        <v>0</v>
      </c>
      <c r="M2315" s="0" t="n">
        <f aca="false">'Profiles 8760'!H2304</f>
        <v>215200</v>
      </c>
      <c r="N2315" s="0" t="n">
        <f aca="false">J2315+L2315</f>
        <v>0</v>
      </c>
      <c r="O2315" s="0" t="n">
        <f aca="false">O2314+N2315</f>
        <v>203187.156784079</v>
      </c>
      <c r="P2315" s="0" t="n">
        <f aca="false">MIN($B$5,P2314+K2315*$B$6-I2315)</f>
        <v>160.677211299</v>
      </c>
      <c r="Q2315" s="0" t="n">
        <f aca="false">MAX(0,F2315-H2315-K2315-L2315)</f>
        <v>0</v>
      </c>
    </row>
    <row r="2316" customFormat="false" ht="15" hidden="false" customHeight="false" outlineLevel="0" collapsed="false">
      <c r="A2316" s="0" t="n">
        <f aca="false">'Profiles 8760'!A2305</f>
        <v>2303</v>
      </c>
      <c r="B2316" s="0" t="n">
        <f aca="false">'Profiles 8760'!B2305</f>
        <v>4</v>
      </c>
      <c r="C2316" s="0" t="n">
        <f aca="false">'Profiles 8760'!E2305</f>
        <v>0</v>
      </c>
      <c r="D2316" s="0" t="n">
        <f aca="false">'Profiles 8760'!F2305</f>
        <v>0</v>
      </c>
      <c r="E2316" s="0" t="n">
        <f aca="false">'Profiles 8760'!G2305</f>
        <v>0.294209</v>
      </c>
      <c r="F2316" s="0" t="n">
        <f aca="false">D2316*Assumptions!$C$11*$B$7+E2316*Assumptions!$C$12*$B$8</f>
        <v>12.0331481</v>
      </c>
      <c r="G2316" s="0" t="n">
        <f aca="false">C2316*Assumptions!$C$15</f>
        <v>0</v>
      </c>
      <c r="H2316" s="0" t="n">
        <f aca="false">MIN(F2316,G2316)</f>
        <v>0</v>
      </c>
      <c r="I2316" s="0" t="n">
        <f aca="false">IF(C2316=1,MIN(G2316-H2316,Assumptions!$C$13,P2315),0)</f>
        <v>0</v>
      </c>
      <c r="J2316" s="0" t="n">
        <f aca="false">H2316+I2316</f>
        <v>0</v>
      </c>
      <c r="K2316" s="0" t="n">
        <f aca="false">MIN(IF(C2316=1,F2316-H2316,F2316),Assumptions!$C$13,MAX(0,($B$5-P2315)/$B$6))</f>
        <v>12.0331481</v>
      </c>
      <c r="L2316" s="0" t="n">
        <f aca="false">IF(C2316=1,0,MIN(F2316-K2316,Assumptions!$C$15,MAX(0,$B$10-O2315-M2316)))</f>
        <v>0</v>
      </c>
      <c r="M2316" s="0" t="n">
        <f aca="false">'Profiles 8760'!H2305</f>
        <v>215200</v>
      </c>
      <c r="N2316" s="0" t="n">
        <f aca="false">J2316+L2316</f>
        <v>0</v>
      </c>
      <c r="O2316" s="0" t="n">
        <f aca="false">O2315+N2316</f>
        <v>203187.156784079</v>
      </c>
      <c r="P2316" s="0" t="n">
        <f aca="false">MIN($B$5,P2315+K2316*$B$6-I2316)</f>
        <v>171.10754407208</v>
      </c>
      <c r="Q2316" s="0" t="n">
        <f aca="false">MAX(0,F2316-H2316-K2316-L2316)</f>
        <v>0</v>
      </c>
    </row>
    <row r="2317" customFormat="false" ht="15" hidden="false" customHeight="false" outlineLevel="0" collapsed="false">
      <c r="A2317" s="0" t="n">
        <f aca="false">'Profiles 8760'!A2306</f>
        <v>2304</v>
      </c>
      <c r="B2317" s="0" t="n">
        <f aca="false">'Profiles 8760'!B2306</f>
        <v>4</v>
      </c>
      <c r="C2317" s="0" t="n">
        <f aca="false">'Profiles 8760'!E2306</f>
        <v>0</v>
      </c>
      <c r="D2317" s="0" t="n">
        <f aca="false">'Profiles 8760'!F2306</f>
        <v>0</v>
      </c>
      <c r="E2317" s="0" t="n">
        <f aca="false">'Profiles 8760'!G2306</f>
        <v>0.25596</v>
      </c>
      <c r="F2317" s="0" t="n">
        <f aca="false">D2317*Assumptions!$C$11*$B$7+E2317*Assumptions!$C$12*$B$8</f>
        <v>10.468764</v>
      </c>
      <c r="G2317" s="0" t="n">
        <f aca="false">C2317*Assumptions!$C$15</f>
        <v>0</v>
      </c>
      <c r="H2317" s="0" t="n">
        <f aca="false">MIN(F2317,G2317)</f>
        <v>0</v>
      </c>
      <c r="I2317" s="0" t="n">
        <f aca="false">IF(C2317=1,MIN(G2317-H2317,Assumptions!$C$13,P2316),0)</f>
        <v>0</v>
      </c>
      <c r="J2317" s="0" t="n">
        <f aca="false">H2317+I2317</f>
        <v>0</v>
      </c>
      <c r="K2317" s="0" t="n">
        <f aca="false">MIN(IF(C2317=1,F2317-H2317,F2317),Assumptions!$C$13,MAX(0,($B$5-P2316)/$B$6))</f>
        <v>10.468764</v>
      </c>
      <c r="L2317" s="0" t="n">
        <f aca="false">IF(C2317=1,0,MIN(F2317-K2317,Assumptions!$C$15,MAX(0,$B$10-O2316-M2317)))</f>
        <v>0</v>
      </c>
      <c r="M2317" s="0" t="n">
        <f aca="false">'Profiles 8760'!H2306</f>
        <v>215200</v>
      </c>
      <c r="N2317" s="0" t="n">
        <f aca="false">J2317+L2317</f>
        <v>0</v>
      </c>
      <c r="O2317" s="0" t="n">
        <f aca="false">O2316+N2317</f>
        <v>203187.156784079</v>
      </c>
      <c r="P2317" s="0" t="n">
        <f aca="false">MIN($B$5,P2316+K2317*$B$6-I2317)</f>
        <v>180.18186870728</v>
      </c>
      <c r="Q2317" s="0" t="n">
        <f aca="false">MAX(0,F2317-H2317-K2317-L2317)</f>
        <v>0</v>
      </c>
    </row>
    <row r="2318" customFormat="false" ht="15" hidden="false" customHeight="false" outlineLevel="0" collapsed="false">
      <c r="A2318" s="0" t="n">
        <f aca="false">'Profiles 8760'!A2307</f>
        <v>2305</v>
      </c>
      <c r="B2318" s="0" t="n">
        <f aca="false">'Profiles 8760'!B2307</f>
        <v>4</v>
      </c>
      <c r="C2318" s="0" t="n">
        <f aca="false">'Profiles 8760'!E2307</f>
        <v>0</v>
      </c>
      <c r="D2318" s="0" t="n">
        <f aca="false">'Profiles 8760'!F2307</f>
        <v>0</v>
      </c>
      <c r="E2318" s="0" t="n">
        <f aca="false">'Profiles 8760'!G2307</f>
        <v>0.307006</v>
      </c>
      <c r="F2318" s="0" t="n">
        <f aca="false">D2318*Assumptions!$C$11*$B$7+E2318*Assumptions!$C$12*$B$8</f>
        <v>12.5565454</v>
      </c>
      <c r="G2318" s="0" t="n">
        <f aca="false">C2318*Assumptions!$C$15</f>
        <v>0</v>
      </c>
      <c r="H2318" s="0" t="n">
        <f aca="false">MIN(F2318,G2318)</f>
        <v>0</v>
      </c>
      <c r="I2318" s="0" t="n">
        <f aca="false">IF(C2318=1,MIN(G2318-H2318,Assumptions!$C$13,P2317),0)</f>
        <v>0</v>
      </c>
      <c r="J2318" s="0" t="n">
        <f aca="false">H2318+I2318</f>
        <v>0</v>
      </c>
      <c r="K2318" s="0" t="n">
        <f aca="false">MIN(IF(C2318=1,F2318-H2318,F2318),Assumptions!$C$13,MAX(0,($B$5-P2317)/$B$6))</f>
        <v>12.5565454</v>
      </c>
      <c r="L2318" s="0" t="n">
        <f aca="false">IF(C2318=1,0,MIN(F2318-K2318,Assumptions!$C$15,MAX(0,$B$10-O2317-M2318)))</f>
        <v>0</v>
      </c>
      <c r="M2318" s="0" t="n">
        <f aca="false">'Profiles 8760'!H2307</f>
        <v>215200</v>
      </c>
      <c r="N2318" s="0" t="n">
        <f aca="false">J2318+L2318</f>
        <v>0</v>
      </c>
      <c r="O2318" s="0" t="n">
        <f aca="false">O2317+N2318</f>
        <v>203187.156784079</v>
      </c>
      <c r="P2318" s="0" t="n">
        <f aca="false">MIN($B$5,P2317+K2318*$B$6-I2318)</f>
        <v>191.06588226</v>
      </c>
      <c r="Q2318" s="0" t="n">
        <f aca="false">MAX(0,F2318-H2318-K2318-L2318)</f>
        <v>0</v>
      </c>
    </row>
    <row r="2319" customFormat="false" ht="15" hidden="false" customHeight="false" outlineLevel="0" collapsed="false">
      <c r="A2319" s="0" t="n">
        <f aca="false">'Profiles 8760'!A2308</f>
        <v>2306</v>
      </c>
      <c r="B2319" s="0" t="n">
        <f aca="false">'Profiles 8760'!B2308</f>
        <v>4</v>
      </c>
      <c r="C2319" s="0" t="n">
        <f aca="false">'Profiles 8760'!E2308</f>
        <v>0</v>
      </c>
      <c r="D2319" s="0" t="n">
        <f aca="false">'Profiles 8760'!F2308</f>
        <v>0</v>
      </c>
      <c r="E2319" s="0" t="n">
        <f aca="false">'Profiles 8760'!G2308</f>
        <v>0.249877</v>
      </c>
      <c r="F2319" s="0" t="n">
        <f aca="false">D2319*Assumptions!$C$11*$B$7+E2319*Assumptions!$C$12*$B$8</f>
        <v>10.2199693</v>
      </c>
      <c r="G2319" s="0" t="n">
        <f aca="false">C2319*Assumptions!$C$15</f>
        <v>0</v>
      </c>
      <c r="H2319" s="0" t="n">
        <f aca="false">MIN(F2319,G2319)</f>
        <v>0</v>
      </c>
      <c r="I2319" s="0" t="n">
        <f aca="false">IF(C2319=1,MIN(G2319-H2319,Assumptions!$C$13,P2318),0)</f>
        <v>0</v>
      </c>
      <c r="J2319" s="0" t="n">
        <f aca="false">H2319+I2319</f>
        <v>0</v>
      </c>
      <c r="K2319" s="0" t="n">
        <f aca="false">MIN(IF(C2319=1,F2319-H2319,F2319),Assumptions!$C$13,MAX(0,($B$5-P2318)/$B$6))</f>
        <v>10.2199693</v>
      </c>
      <c r="L2319" s="0" t="n">
        <f aca="false">IF(C2319=1,0,MIN(F2319-K2319,Assumptions!$C$15,MAX(0,$B$10-O2318-M2319)))</f>
        <v>0</v>
      </c>
      <c r="M2319" s="0" t="n">
        <f aca="false">'Profiles 8760'!H2308</f>
        <v>215200</v>
      </c>
      <c r="N2319" s="0" t="n">
        <f aca="false">J2319+L2319</f>
        <v>0</v>
      </c>
      <c r="O2319" s="0" t="n">
        <f aca="false">O2318+N2319</f>
        <v>203187.156784079</v>
      </c>
      <c r="P2319" s="0" t="n">
        <f aca="false">MIN($B$5,P2318+K2319*$B$6-I2319)</f>
        <v>199.92455164924</v>
      </c>
      <c r="Q2319" s="0" t="n">
        <f aca="false">MAX(0,F2319-H2319-K2319-L2319)</f>
        <v>0</v>
      </c>
    </row>
    <row r="2320" customFormat="false" ht="15" hidden="false" customHeight="false" outlineLevel="0" collapsed="false">
      <c r="A2320" s="0" t="n">
        <f aca="false">'Profiles 8760'!A2309</f>
        <v>2307</v>
      </c>
      <c r="B2320" s="0" t="n">
        <f aca="false">'Profiles 8760'!B2309</f>
        <v>4</v>
      </c>
      <c r="C2320" s="0" t="n">
        <f aca="false">'Profiles 8760'!E2309</f>
        <v>0</v>
      </c>
      <c r="D2320" s="0" t="n">
        <f aca="false">'Profiles 8760'!F2309</f>
        <v>0</v>
      </c>
      <c r="E2320" s="0" t="n">
        <f aca="false">'Profiles 8760'!G2309</f>
        <v>0.28215</v>
      </c>
      <c r="F2320" s="0" t="n">
        <f aca="false">D2320*Assumptions!$C$11*$B$7+E2320*Assumptions!$C$12*$B$8</f>
        <v>11.539935</v>
      </c>
      <c r="G2320" s="0" t="n">
        <f aca="false">C2320*Assumptions!$C$15</f>
        <v>0</v>
      </c>
      <c r="H2320" s="0" t="n">
        <f aca="false">MIN(F2320,G2320)</f>
        <v>0</v>
      </c>
      <c r="I2320" s="0" t="n">
        <f aca="false">IF(C2320=1,MIN(G2320-H2320,Assumptions!$C$13,P2319),0)</f>
        <v>0</v>
      </c>
      <c r="J2320" s="0" t="n">
        <f aca="false">H2320+I2320</f>
        <v>0</v>
      </c>
      <c r="K2320" s="0" t="n">
        <f aca="false">MIN(IF(C2320=1,F2320-H2320,F2320),Assumptions!$C$13,MAX(0,($B$5-P2319)/$B$6))</f>
        <v>11.539935</v>
      </c>
      <c r="L2320" s="0" t="n">
        <f aca="false">IF(C2320=1,0,MIN(F2320-K2320,Assumptions!$C$15,MAX(0,$B$10-O2319-M2320)))</f>
        <v>0</v>
      </c>
      <c r="M2320" s="0" t="n">
        <f aca="false">'Profiles 8760'!H2309</f>
        <v>215200</v>
      </c>
      <c r="N2320" s="0" t="n">
        <f aca="false">J2320+L2320</f>
        <v>0</v>
      </c>
      <c r="O2320" s="0" t="n">
        <f aca="false">O2319+N2320</f>
        <v>203187.156784079</v>
      </c>
      <c r="P2320" s="0" t="n">
        <f aca="false">MIN($B$5,P2319+K2320*$B$6-I2320)</f>
        <v>209.92736730724</v>
      </c>
      <c r="Q2320" s="0" t="n">
        <f aca="false">MAX(0,F2320-H2320-K2320-L2320)</f>
        <v>0</v>
      </c>
    </row>
    <row r="2321" customFormat="false" ht="15" hidden="false" customHeight="false" outlineLevel="0" collapsed="false">
      <c r="A2321" s="0" t="n">
        <f aca="false">'Profiles 8760'!A2310</f>
        <v>2308</v>
      </c>
      <c r="B2321" s="0" t="n">
        <f aca="false">'Profiles 8760'!B2310</f>
        <v>4</v>
      </c>
      <c r="C2321" s="0" t="n">
        <f aca="false">'Profiles 8760'!E2310</f>
        <v>0</v>
      </c>
      <c r="D2321" s="0" t="n">
        <f aca="false">'Profiles 8760'!F2310</f>
        <v>0</v>
      </c>
      <c r="E2321" s="0" t="n">
        <f aca="false">'Profiles 8760'!G2310</f>
        <v>0.239419</v>
      </c>
      <c r="F2321" s="0" t="n">
        <f aca="false">D2321*Assumptions!$C$11*$B$7+E2321*Assumptions!$C$12*$B$8</f>
        <v>9.7922371</v>
      </c>
      <c r="G2321" s="0" t="n">
        <f aca="false">C2321*Assumptions!$C$15</f>
        <v>0</v>
      </c>
      <c r="H2321" s="0" t="n">
        <f aca="false">MIN(F2321,G2321)</f>
        <v>0</v>
      </c>
      <c r="I2321" s="0" t="n">
        <f aca="false">IF(C2321=1,MIN(G2321-H2321,Assumptions!$C$13,P2320),0)</f>
        <v>0</v>
      </c>
      <c r="J2321" s="0" t="n">
        <f aca="false">H2321+I2321</f>
        <v>0</v>
      </c>
      <c r="K2321" s="0" t="n">
        <f aca="false">MIN(IF(C2321=1,F2321-H2321,F2321),Assumptions!$C$13,MAX(0,($B$5-P2320)/$B$6))</f>
        <v>9.7922371</v>
      </c>
      <c r="L2321" s="0" t="n">
        <f aca="false">IF(C2321=1,0,MIN(F2321-K2321,Assumptions!$C$15,MAX(0,$B$10-O2320-M2321)))</f>
        <v>0</v>
      </c>
      <c r="M2321" s="0" t="n">
        <f aca="false">'Profiles 8760'!H2310</f>
        <v>215200</v>
      </c>
      <c r="N2321" s="0" t="n">
        <f aca="false">J2321+L2321</f>
        <v>0</v>
      </c>
      <c r="O2321" s="0" t="n">
        <f aca="false">O2320+N2321</f>
        <v>203187.156784079</v>
      </c>
      <c r="P2321" s="0" t="n">
        <f aca="false">MIN($B$5,P2320+K2321*$B$6-I2321)</f>
        <v>218.41527842552</v>
      </c>
      <c r="Q2321" s="0" t="n">
        <f aca="false">MAX(0,F2321-H2321-K2321-L2321)</f>
        <v>0</v>
      </c>
    </row>
    <row r="2322" customFormat="false" ht="15" hidden="false" customHeight="false" outlineLevel="0" collapsed="false">
      <c r="A2322" s="0" t="n">
        <f aca="false">'Profiles 8760'!A2311</f>
        <v>2309</v>
      </c>
      <c r="B2322" s="0" t="n">
        <f aca="false">'Profiles 8760'!B2311</f>
        <v>4</v>
      </c>
      <c r="C2322" s="0" t="n">
        <f aca="false">'Profiles 8760'!E2311</f>
        <v>0</v>
      </c>
      <c r="D2322" s="0" t="n">
        <f aca="false">'Profiles 8760'!F2311</f>
        <v>0</v>
      </c>
      <c r="E2322" s="0" t="n">
        <f aca="false">'Profiles 8760'!G2311</f>
        <v>0.250468</v>
      </c>
      <c r="F2322" s="0" t="n">
        <f aca="false">D2322*Assumptions!$C$11*$B$7+E2322*Assumptions!$C$12*$B$8</f>
        <v>10.2441412</v>
      </c>
      <c r="G2322" s="0" t="n">
        <f aca="false">C2322*Assumptions!$C$15</f>
        <v>0</v>
      </c>
      <c r="H2322" s="0" t="n">
        <f aca="false">MIN(F2322,G2322)</f>
        <v>0</v>
      </c>
      <c r="I2322" s="0" t="n">
        <f aca="false">IF(C2322=1,MIN(G2322-H2322,Assumptions!$C$13,P2321),0)</f>
        <v>0</v>
      </c>
      <c r="J2322" s="0" t="n">
        <f aca="false">H2322+I2322</f>
        <v>0</v>
      </c>
      <c r="K2322" s="0" t="n">
        <f aca="false">MIN(IF(C2322=1,F2322-H2322,F2322),Assumptions!$C$13,MAX(0,($B$5-P2321)/$B$6))</f>
        <v>10.2441412</v>
      </c>
      <c r="L2322" s="0" t="n">
        <f aca="false">IF(C2322=1,0,MIN(F2322-K2322,Assumptions!$C$15,MAX(0,$B$10-O2321-M2322)))</f>
        <v>0</v>
      </c>
      <c r="M2322" s="0" t="n">
        <f aca="false">'Profiles 8760'!H2311</f>
        <v>215200</v>
      </c>
      <c r="N2322" s="0" t="n">
        <f aca="false">J2322+L2322</f>
        <v>0</v>
      </c>
      <c r="O2322" s="0" t="n">
        <f aca="false">O2321+N2322</f>
        <v>203187.156784079</v>
      </c>
      <c r="P2322" s="0" t="n">
        <f aca="false">MIN($B$5,P2321+K2322*$B$6-I2322)</f>
        <v>227.29490001768</v>
      </c>
      <c r="Q2322" s="0" t="n">
        <f aca="false">MAX(0,F2322-H2322-K2322-L2322)</f>
        <v>0</v>
      </c>
    </row>
    <row r="2323" customFormat="false" ht="15" hidden="false" customHeight="false" outlineLevel="0" collapsed="false">
      <c r="A2323" s="0" t="n">
        <f aca="false">'Profiles 8760'!A2312</f>
        <v>2310</v>
      </c>
      <c r="B2323" s="0" t="n">
        <f aca="false">'Profiles 8760'!B2312</f>
        <v>4</v>
      </c>
      <c r="C2323" s="0" t="n">
        <f aca="false">'Profiles 8760'!E2312</f>
        <v>0</v>
      </c>
      <c r="D2323" s="0" t="n">
        <f aca="false">'Profiles 8760'!F2312</f>
        <v>0</v>
      </c>
      <c r="E2323" s="0" t="n">
        <f aca="false">'Profiles 8760'!G2312</f>
        <v>0.288426</v>
      </c>
      <c r="F2323" s="0" t="n">
        <f aca="false">D2323*Assumptions!$C$11*$B$7+E2323*Assumptions!$C$12*$B$8</f>
        <v>11.7966234</v>
      </c>
      <c r="G2323" s="0" t="n">
        <f aca="false">C2323*Assumptions!$C$15</f>
        <v>0</v>
      </c>
      <c r="H2323" s="0" t="n">
        <f aca="false">MIN(F2323,G2323)</f>
        <v>0</v>
      </c>
      <c r="I2323" s="0" t="n">
        <f aca="false">IF(C2323=1,MIN(G2323-H2323,Assumptions!$C$13,P2322),0)</f>
        <v>0</v>
      </c>
      <c r="J2323" s="0" t="n">
        <f aca="false">H2323+I2323</f>
        <v>0</v>
      </c>
      <c r="K2323" s="0" t="n">
        <f aca="false">MIN(IF(C2323=1,F2323-H2323,F2323),Assumptions!$C$13,MAX(0,($B$5-P2322)/$B$6))</f>
        <v>11.7966234</v>
      </c>
      <c r="L2323" s="0" t="n">
        <f aca="false">IF(C2323=1,0,MIN(F2323-K2323,Assumptions!$C$15,MAX(0,$B$10-O2322-M2323)))</f>
        <v>0</v>
      </c>
      <c r="M2323" s="0" t="n">
        <f aca="false">'Profiles 8760'!H2312</f>
        <v>215200</v>
      </c>
      <c r="N2323" s="0" t="n">
        <f aca="false">J2323+L2323</f>
        <v>0</v>
      </c>
      <c r="O2323" s="0" t="n">
        <f aca="false">O2322+N2323</f>
        <v>203187.156784079</v>
      </c>
      <c r="P2323" s="0" t="n">
        <f aca="false">MIN($B$5,P2322+K2323*$B$6-I2323)</f>
        <v>237.5202131808</v>
      </c>
      <c r="Q2323" s="0" t="n">
        <f aca="false">MAX(0,F2323-H2323-K2323-L2323)</f>
        <v>0</v>
      </c>
    </row>
    <row r="2324" customFormat="false" ht="15" hidden="false" customHeight="false" outlineLevel="0" collapsed="false">
      <c r="A2324" s="0" t="n">
        <f aca="false">'Profiles 8760'!A2313</f>
        <v>2311</v>
      </c>
      <c r="B2324" s="0" t="n">
        <f aca="false">'Profiles 8760'!B2313</f>
        <v>4</v>
      </c>
      <c r="C2324" s="0" t="n">
        <f aca="false">'Profiles 8760'!E2313</f>
        <v>0</v>
      </c>
      <c r="D2324" s="0" t="n">
        <f aca="false">'Profiles 8760'!F2313</f>
        <v>0.05303</v>
      </c>
      <c r="E2324" s="0" t="n">
        <f aca="false">'Profiles 8760'!G2313</f>
        <v>0.264643</v>
      </c>
      <c r="F2324" s="0" t="n">
        <f aca="false">D2324*Assumptions!$C$11*$B$7+E2324*Assumptions!$C$12*$B$8</f>
        <v>26.1389627</v>
      </c>
      <c r="G2324" s="0" t="n">
        <f aca="false">C2324*Assumptions!$C$15</f>
        <v>0</v>
      </c>
      <c r="H2324" s="0" t="n">
        <f aca="false">MIN(F2324,G2324)</f>
        <v>0</v>
      </c>
      <c r="I2324" s="0" t="n">
        <f aca="false">IF(C2324=1,MIN(G2324-H2324,Assumptions!$C$13,P2323),0)</f>
        <v>0</v>
      </c>
      <c r="J2324" s="0" t="n">
        <f aca="false">H2324+I2324</f>
        <v>0</v>
      </c>
      <c r="K2324" s="0" t="n">
        <f aca="false">MIN(IF(C2324=1,F2324-H2324,F2324),Assumptions!$C$13,MAX(0,($B$5-P2323)/$B$6))</f>
        <v>26.1389627</v>
      </c>
      <c r="L2324" s="0" t="n">
        <f aca="false">IF(C2324=1,0,MIN(F2324-K2324,Assumptions!$C$15,MAX(0,$B$10-O2323-M2324)))</f>
        <v>0</v>
      </c>
      <c r="M2324" s="0" t="n">
        <f aca="false">'Profiles 8760'!H2313</f>
        <v>215200</v>
      </c>
      <c r="N2324" s="0" t="n">
        <f aca="false">J2324+L2324</f>
        <v>0</v>
      </c>
      <c r="O2324" s="0" t="n">
        <f aca="false">O2323+N2324</f>
        <v>203187.156784079</v>
      </c>
      <c r="P2324" s="0" t="n">
        <f aca="false">MIN($B$5,P2323+K2324*$B$6-I2324)</f>
        <v>260.17746604916</v>
      </c>
      <c r="Q2324" s="0" t="n">
        <f aca="false">MAX(0,F2324-H2324-K2324-L2324)</f>
        <v>0</v>
      </c>
    </row>
    <row r="2325" customFormat="false" ht="15" hidden="false" customHeight="false" outlineLevel="0" collapsed="false">
      <c r="A2325" s="0" t="n">
        <f aca="false">'Profiles 8760'!A2314</f>
        <v>2312</v>
      </c>
      <c r="B2325" s="0" t="n">
        <f aca="false">'Profiles 8760'!B2314</f>
        <v>4</v>
      </c>
      <c r="C2325" s="0" t="n">
        <f aca="false">'Profiles 8760'!E2314</f>
        <v>1</v>
      </c>
      <c r="D2325" s="0" t="n">
        <f aca="false">'Profiles 8760'!F2314</f>
        <v>0.320463</v>
      </c>
      <c r="E2325" s="0" t="n">
        <f aca="false">'Profiles 8760'!G2314</f>
        <v>0.276699</v>
      </c>
      <c r="F2325" s="0" t="n">
        <f aca="false">D2325*Assumptions!$C$11*$B$7+E2325*Assumptions!$C$12*$B$8</f>
        <v>103.8667035</v>
      </c>
      <c r="G2325" s="0" t="n">
        <f aca="false">C2325*Assumptions!$C$15</f>
        <v>200</v>
      </c>
      <c r="H2325" s="0" t="n">
        <f aca="false">MIN(F2325,G2325)</f>
        <v>103.8667035</v>
      </c>
      <c r="I2325" s="0" t="n">
        <f aca="false">IF(C2325=1,MIN(G2325-H2325,Assumptions!$C$13,P2324),0)</f>
        <v>96.1332965</v>
      </c>
      <c r="J2325" s="0" t="n">
        <f aca="false">H2325+I2325</f>
        <v>200</v>
      </c>
      <c r="K2325" s="0" t="n">
        <f aca="false">MIN(IF(C2325=1,F2325-H2325,F2325),Assumptions!$C$13,MAX(0,($B$5-P2324)/$B$6))</f>
        <v>0</v>
      </c>
      <c r="L2325" s="0" t="n">
        <f aca="false">IF(C2325=1,0,MIN(F2325-K2325,Assumptions!$C$15,MAX(0,$B$10-O2324-M2325)))</f>
        <v>0</v>
      </c>
      <c r="M2325" s="0" t="n">
        <f aca="false">'Profiles 8760'!H2314</f>
        <v>215000</v>
      </c>
      <c r="N2325" s="0" t="n">
        <f aca="false">J2325+L2325</f>
        <v>200</v>
      </c>
      <c r="O2325" s="0" t="n">
        <f aca="false">O2324+N2325</f>
        <v>203387.156784079</v>
      </c>
      <c r="P2325" s="0" t="n">
        <f aca="false">MIN($B$5,P2324+K2325*$B$6-I2325)</f>
        <v>164.04416954916</v>
      </c>
      <c r="Q2325" s="0" t="n">
        <f aca="false">MAX(0,F2325-H2325-K2325-L2325)</f>
        <v>0</v>
      </c>
    </row>
    <row r="2326" customFormat="false" ht="15" hidden="false" customHeight="false" outlineLevel="0" collapsed="false">
      <c r="A2326" s="0" t="n">
        <f aca="false">'Profiles 8760'!A2315</f>
        <v>2313</v>
      </c>
      <c r="B2326" s="0" t="n">
        <f aca="false">'Profiles 8760'!B2315</f>
        <v>4</v>
      </c>
      <c r="C2326" s="0" t="n">
        <f aca="false">'Profiles 8760'!E2315</f>
        <v>1</v>
      </c>
      <c r="D2326" s="0" t="n">
        <f aca="false">'Profiles 8760'!F2315</f>
        <v>0.64314</v>
      </c>
      <c r="E2326" s="0" t="n">
        <f aca="false">'Profiles 8760'!G2315</f>
        <v>0.194533</v>
      </c>
      <c r="F2326" s="0" t="n">
        <f aca="false">D2326*Assumptions!$C$11*$B$7+E2326*Assumptions!$C$12*$B$8</f>
        <v>193.6952317</v>
      </c>
      <c r="G2326" s="0" t="n">
        <f aca="false">C2326*Assumptions!$C$15</f>
        <v>200</v>
      </c>
      <c r="H2326" s="0" t="n">
        <f aca="false">MIN(F2326,G2326)</f>
        <v>193.6952317</v>
      </c>
      <c r="I2326" s="0" t="n">
        <f aca="false">IF(C2326=1,MIN(G2326-H2326,Assumptions!$C$13,P2325),0)</f>
        <v>6.30476829999998</v>
      </c>
      <c r="J2326" s="0" t="n">
        <f aca="false">H2326+I2326</f>
        <v>200</v>
      </c>
      <c r="K2326" s="0" t="n">
        <f aca="false">MIN(IF(C2326=1,F2326-H2326,F2326),Assumptions!$C$13,MAX(0,($B$5-P2325)/$B$6))</f>
        <v>0</v>
      </c>
      <c r="L2326" s="0" t="n">
        <f aca="false">IF(C2326=1,0,MIN(F2326-K2326,Assumptions!$C$15,MAX(0,$B$10-O2325-M2326)))</f>
        <v>0</v>
      </c>
      <c r="M2326" s="0" t="n">
        <f aca="false">'Profiles 8760'!H2315</f>
        <v>214800</v>
      </c>
      <c r="N2326" s="0" t="n">
        <f aca="false">J2326+L2326</f>
        <v>200</v>
      </c>
      <c r="O2326" s="0" t="n">
        <f aca="false">O2325+N2326</f>
        <v>203587.156784079</v>
      </c>
      <c r="P2326" s="0" t="n">
        <f aca="false">MIN($B$5,P2325+K2326*$B$6-I2326)</f>
        <v>157.73940124916</v>
      </c>
      <c r="Q2326" s="0" t="n">
        <f aca="false">MAX(0,F2326-H2326-K2326-L2326)</f>
        <v>0</v>
      </c>
    </row>
    <row r="2327" customFormat="false" ht="15" hidden="false" customHeight="false" outlineLevel="0" collapsed="false">
      <c r="A2327" s="0" t="n">
        <f aca="false">'Profiles 8760'!A2316</f>
        <v>2314</v>
      </c>
      <c r="B2327" s="0" t="n">
        <f aca="false">'Profiles 8760'!B2316</f>
        <v>4</v>
      </c>
      <c r="C2327" s="0" t="n">
        <f aca="false">'Profiles 8760'!E2316</f>
        <v>0</v>
      </c>
      <c r="D2327" s="0" t="n">
        <f aca="false">'Profiles 8760'!F2316</f>
        <v>0.956897</v>
      </c>
      <c r="E2327" s="0" t="n">
        <f aca="false">'Profiles 8760'!G2316</f>
        <v>0.217238</v>
      </c>
      <c r="F2327" s="0" t="n">
        <f aca="false">D2327*Assumptions!$C$11*$B$7+E2327*Assumptions!$C$12*$B$8</f>
        <v>285.2368878</v>
      </c>
      <c r="G2327" s="0" t="n">
        <f aca="false">C2327*Assumptions!$C$15</f>
        <v>0</v>
      </c>
      <c r="H2327" s="0" t="n">
        <f aca="false">MIN(F2327,G2327)</f>
        <v>0</v>
      </c>
      <c r="I2327" s="0" t="n">
        <f aca="false">IF(C2327=1,MIN(G2327-H2327,Assumptions!$C$13,P2326),0)</f>
        <v>0</v>
      </c>
      <c r="J2327" s="0" t="n">
        <f aca="false">H2327+I2327</f>
        <v>0</v>
      </c>
      <c r="K2327" s="0" t="n">
        <f aca="false">MIN(IF(C2327=1,F2327-H2327,F2327),Assumptions!$C$13,MAX(0,($B$5-P2326)/$B$6))</f>
        <v>180</v>
      </c>
      <c r="L2327" s="0" t="n">
        <f aca="false">IF(C2327=1,0,MIN(F2327-K2327,Assumptions!$C$15,MAX(0,$B$10-O2326-M2327)))</f>
        <v>105.2368878</v>
      </c>
      <c r="M2327" s="0" t="n">
        <f aca="false">'Profiles 8760'!H2316</f>
        <v>214800</v>
      </c>
      <c r="N2327" s="0" t="n">
        <f aca="false">J2327+L2327</f>
        <v>105.2368878</v>
      </c>
      <c r="O2327" s="0" t="n">
        <f aca="false">O2326+N2327</f>
        <v>203692.393671879</v>
      </c>
      <c r="P2327" s="0" t="n">
        <f aca="false">MIN($B$5,P2326+K2327*$B$6-I2327)</f>
        <v>313.76340124916</v>
      </c>
      <c r="Q2327" s="0" t="n">
        <f aca="false">MAX(0,F2327-H2327-K2327-L2327)</f>
        <v>0</v>
      </c>
    </row>
    <row r="2328" customFormat="false" ht="15" hidden="false" customHeight="false" outlineLevel="0" collapsed="false">
      <c r="A2328" s="0" t="n">
        <f aca="false">'Profiles 8760'!A2317</f>
        <v>2315</v>
      </c>
      <c r="B2328" s="0" t="n">
        <f aca="false">'Profiles 8760'!B2317</f>
        <v>4</v>
      </c>
      <c r="C2328" s="0" t="n">
        <f aca="false">'Profiles 8760'!E2317</f>
        <v>0</v>
      </c>
      <c r="D2328" s="0" t="n">
        <f aca="false">'Profiles 8760'!F2317</f>
        <v>1</v>
      </c>
      <c r="E2328" s="0" t="n">
        <f aca="false">'Profiles 8760'!G2317</f>
        <v>0.271323</v>
      </c>
      <c r="F2328" s="0" t="n">
        <f aca="false">D2328*Assumptions!$C$11*$B$7+E2328*Assumptions!$C$12*$B$8</f>
        <v>299.8971107</v>
      </c>
      <c r="G2328" s="0" t="n">
        <f aca="false">C2328*Assumptions!$C$15</f>
        <v>0</v>
      </c>
      <c r="H2328" s="0" t="n">
        <f aca="false">MIN(F2328,G2328)</f>
        <v>0</v>
      </c>
      <c r="I2328" s="0" t="n">
        <f aca="false">IF(C2328=1,MIN(G2328-H2328,Assumptions!$C$13,P2327),0)</f>
        <v>0</v>
      </c>
      <c r="J2328" s="0" t="n">
        <f aca="false">H2328+I2328</f>
        <v>0</v>
      </c>
      <c r="K2328" s="0" t="n">
        <f aca="false">MIN(IF(C2328=1,F2328-H2328,F2328),Assumptions!$C$13,MAX(0,($B$5-P2327)/$B$6))</f>
        <v>180</v>
      </c>
      <c r="L2328" s="0" t="n">
        <f aca="false">IF(C2328=1,0,MIN(F2328-K2328,Assumptions!$C$15,MAX(0,$B$10-O2327-M2328)))</f>
        <v>119.8971107</v>
      </c>
      <c r="M2328" s="0" t="n">
        <f aca="false">'Profiles 8760'!H2317</f>
        <v>214800</v>
      </c>
      <c r="N2328" s="0" t="n">
        <f aca="false">J2328+L2328</f>
        <v>119.8971107</v>
      </c>
      <c r="O2328" s="0" t="n">
        <f aca="false">O2327+N2328</f>
        <v>203812.290782579</v>
      </c>
      <c r="P2328" s="0" t="n">
        <f aca="false">MIN($B$5,P2327+K2328*$B$6-I2328)</f>
        <v>469.78740124916</v>
      </c>
      <c r="Q2328" s="0" t="n">
        <f aca="false">MAX(0,F2328-H2328-K2328-L2328)</f>
        <v>0</v>
      </c>
    </row>
    <row r="2329" customFormat="false" ht="15" hidden="false" customHeight="false" outlineLevel="0" collapsed="false">
      <c r="A2329" s="0" t="n">
        <f aca="false">'Profiles 8760'!A2318</f>
        <v>2316</v>
      </c>
      <c r="B2329" s="0" t="n">
        <f aca="false">'Profiles 8760'!B2318</f>
        <v>4</v>
      </c>
      <c r="C2329" s="0" t="n">
        <f aca="false">'Profiles 8760'!E2318</f>
        <v>0</v>
      </c>
      <c r="D2329" s="0" t="n">
        <f aca="false">'Profiles 8760'!F2318</f>
        <v>1</v>
      </c>
      <c r="E2329" s="0" t="n">
        <f aca="false">'Profiles 8760'!G2318</f>
        <v>0.32249</v>
      </c>
      <c r="F2329" s="0" t="n">
        <f aca="false">D2329*Assumptions!$C$11*$B$7+E2329*Assumptions!$C$12*$B$8</f>
        <v>301.989841</v>
      </c>
      <c r="G2329" s="0" t="n">
        <f aca="false">C2329*Assumptions!$C$15</f>
        <v>0</v>
      </c>
      <c r="H2329" s="0" t="n">
        <f aca="false">MIN(F2329,G2329)</f>
        <v>0</v>
      </c>
      <c r="I2329" s="0" t="n">
        <f aca="false">IF(C2329=1,MIN(G2329-H2329,Assumptions!$C$13,P2328),0)</f>
        <v>0</v>
      </c>
      <c r="J2329" s="0" t="n">
        <f aca="false">H2329+I2329</f>
        <v>0</v>
      </c>
      <c r="K2329" s="0" t="n">
        <f aca="false">MIN(IF(C2329=1,F2329-H2329,F2329),Assumptions!$C$13,MAX(0,($B$5-P2328)/$B$6))</f>
        <v>47.3264867914629</v>
      </c>
      <c r="L2329" s="0" t="n">
        <f aca="false">IF(C2329=1,0,MIN(F2329-K2329,Assumptions!$C$15,MAX(0,$B$10-O2328-M2329)))</f>
        <v>200</v>
      </c>
      <c r="M2329" s="0" t="n">
        <f aca="false">'Profiles 8760'!H2318</f>
        <v>214800</v>
      </c>
      <c r="N2329" s="0" t="n">
        <f aca="false">J2329+L2329</f>
        <v>200</v>
      </c>
      <c r="O2329" s="0" t="n">
        <f aca="false">O2328+N2329</f>
        <v>204012.290782579</v>
      </c>
      <c r="P2329" s="0" t="n">
        <f aca="false">MIN($B$5,P2328+K2329*$B$6-I2329)</f>
        <v>510.81</v>
      </c>
      <c r="Q2329" s="0" t="n">
        <f aca="false">MAX(0,F2329-H2329-K2329-L2329)</f>
        <v>54.6633542085372</v>
      </c>
    </row>
    <row r="2330" customFormat="false" ht="15" hidden="false" customHeight="false" outlineLevel="0" collapsed="false">
      <c r="A2330" s="0" t="n">
        <f aca="false">'Profiles 8760'!A2319</f>
        <v>2317</v>
      </c>
      <c r="B2330" s="0" t="n">
        <f aca="false">'Profiles 8760'!B2319</f>
        <v>4</v>
      </c>
      <c r="C2330" s="0" t="n">
        <f aca="false">'Profiles 8760'!E2319</f>
        <v>0</v>
      </c>
      <c r="D2330" s="0" t="n">
        <f aca="false">'Profiles 8760'!F2319</f>
        <v>1</v>
      </c>
      <c r="E2330" s="0" t="n">
        <f aca="false">'Profiles 8760'!G2319</f>
        <v>0.337469</v>
      </c>
      <c r="F2330" s="0" t="n">
        <f aca="false">D2330*Assumptions!$C$11*$B$7+E2330*Assumptions!$C$12*$B$8</f>
        <v>302.6024821</v>
      </c>
      <c r="G2330" s="0" t="n">
        <f aca="false">C2330*Assumptions!$C$15</f>
        <v>0</v>
      </c>
      <c r="H2330" s="0" t="n">
        <f aca="false">MIN(F2330,G2330)</f>
        <v>0</v>
      </c>
      <c r="I2330" s="0" t="n">
        <f aca="false">IF(C2330=1,MIN(G2330-H2330,Assumptions!$C$13,P2329),0)</f>
        <v>0</v>
      </c>
      <c r="J2330" s="0" t="n">
        <f aca="false">H2330+I2330</f>
        <v>0</v>
      </c>
      <c r="K2330" s="0" t="n">
        <f aca="false">MIN(IF(C2330=1,F2330-H2330,F2330),Assumptions!$C$13,MAX(0,($B$5-P2329)/$B$6))</f>
        <v>0</v>
      </c>
      <c r="L2330" s="0" t="n">
        <f aca="false">IF(C2330=1,0,MIN(F2330-K2330,Assumptions!$C$15,MAX(0,$B$10-O2329-M2330)))</f>
        <v>200</v>
      </c>
      <c r="M2330" s="0" t="n">
        <f aca="false">'Profiles 8760'!H2319</f>
        <v>214800</v>
      </c>
      <c r="N2330" s="0" t="n">
        <f aca="false">J2330+L2330</f>
        <v>200</v>
      </c>
      <c r="O2330" s="0" t="n">
        <f aca="false">O2329+N2330</f>
        <v>204212.290782579</v>
      </c>
      <c r="P2330" s="0" t="n">
        <f aca="false">MIN($B$5,P2329+K2330*$B$6-I2330)</f>
        <v>510.81</v>
      </c>
      <c r="Q2330" s="0" t="n">
        <f aca="false">MAX(0,F2330-H2330-K2330-L2330)</f>
        <v>102.6024821</v>
      </c>
    </row>
    <row r="2331" customFormat="false" ht="15" hidden="false" customHeight="false" outlineLevel="0" collapsed="false">
      <c r="A2331" s="0" t="n">
        <f aca="false">'Profiles 8760'!A2320</f>
        <v>2318</v>
      </c>
      <c r="B2331" s="0" t="n">
        <f aca="false">'Profiles 8760'!B2320</f>
        <v>4</v>
      </c>
      <c r="C2331" s="0" t="n">
        <f aca="false">'Profiles 8760'!E2320</f>
        <v>0</v>
      </c>
      <c r="D2331" s="0" t="n">
        <f aca="false">'Profiles 8760'!F2320</f>
        <v>1</v>
      </c>
      <c r="E2331" s="0" t="n">
        <f aca="false">'Profiles 8760'!G2320</f>
        <v>0.251975</v>
      </c>
      <c r="F2331" s="0" t="n">
        <f aca="false">D2331*Assumptions!$C$11*$B$7+E2331*Assumptions!$C$12*$B$8</f>
        <v>299.1057775</v>
      </c>
      <c r="G2331" s="0" t="n">
        <f aca="false">C2331*Assumptions!$C$15</f>
        <v>0</v>
      </c>
      <c r="H2331" s="0" t="n">
        <f aca="false">MIN(F2331,G2331)</f>
        <v>0</v>
      </c>
      <c r="I2331" s="0" t="n">
        <f aca="false">IF(C2331=1,MIN(G2331-H2331,Assumptions!$C$13,P2330),0)</f>
        <v>0</v>
      </c>
      <c r="J2331" s="0" t="n">
        <f aca="false">H2331+I2331</f>
        <v>0</v>
      </c>
      <c r="K2331" s="0" t="n">
        <f aca="false">MIN(IF(C2331=1,F2331-H2331,F2331),Assumptions!$C$13,MAX(0,($B$5-P2330)/$B$6))</f>
        <v>0</v>
      </c>
      <c r="L2331" s="0" t="n">
        <f aca="false">IF(C2331=1,0,MIN(F2331-K2331,Assumptions!$C$15,MAX(0,$B$10-O2330-M2331)))</f>
        <v>200</v>
      </c>
      <c r="M2331" s="0" t="n">
        <f aca="false">'Profiles 8760'!H2320</f>
        <v>214800</v>
      </c>
      <c r="N2331" s="0" t="n">
        <f aca="false">J2331+L2331</f>
        <v>200</v>
      </c>
      <c r="O2331" s="0" t="n">
        <f aca="false">O2330+N2331</f>
        <v>204412.290782579</v>
      </c>
      <c r="P2331" s="0" t="n">
        <f aca="false">MIN($B$5,P2330+K2331*$B$6-I2331)</f>
        <v>510.81</v>
      </c>
      <c r="Q2331" s="0" t="n">
        <f aca="false">MAX(0,F2331-H2331-K2331-L2331)</f>
        <v>99.1057775</v>
      </c>
    </row>
    <row r="2332" customFormat="false" ht="15" hidden="false" customHeight="false" outlineLevel="0" collapsed="false">
      <c r="A2332" s="0" t="n">
        <f aca="false">'Profiles 8760'!A2321</f>
        <v>2319</v>
      </c>
      <c r="B2332" s="0" t="n">
        <f aca="false">'Profiles 8760'!B2321</f>
        <v>4</v>
      </c>
      <c r="C2332" s="0" t="n">
        <f aca="false">'Profiles 8760'!E2321</f>
        <v>0</v>
      </c>
      <c r="D2332" s="0" t="n">
        <f aca="false">'Profiles 8760'!F2321</f>
        <v>1</v>
      </c>
      <c r="E2332" s="0" t="n">
        <f aca="false">'Profiles 8760'!G2321</f>
        <v>0.283215</v>
      </c>
      <c r="F2332" s="0" t="n">
        <f aca="false">D2332*Assumptions!$C$11*$B$7+E2332*Assumptions!$C$12*$B$8</f>
        <v>300.3834935</v>
      </c>
      <c r="G2332" s="0" t="n">
        <f aca="false">C2332*Assumptions!$C$15</f>
        <v>0</v>
      </c>
      <c r="H2332" s="0" t="n">
        <f aca="false">MIN(F2332,G2332)</f>
        <v>0</v>
      </c>
      <c r="I2332" s="0" t="n">
        <f aca="false">IF(C2332=1,MIN(G2332-H2332,Assumptions!$C$13,P2331),0)</f>
        <v>0</v>
      </c>
      <c r="J2332" s="0" t="n">
        <f aca="false">H2332+I2332</f>
        <v>0</v>
      </c>
      <c r="K2332" s="0" t="n">
        <f aca="false">MIN(IF(C2332=1,F2332-H2332,F2332),Assumptions!$C$13,MAX(0,($B$5-P2331)/$B$6))</f>
        <v>0</v>
      </c>
      <c r="L2332" s="0" t="n">
        <f aca="false">IF(C2332=1,0,MIN(F2332-K2332,Assumptions!$C$15,MAX(0,$B$10-O2331-M2332)))</f>
        <v>200</v>
      </c>
      <c r="M2332" s="0" t="n">
        <f aca="false">'Profiles 8760'!H2321</f>
        <v>214800</v>
      </c>
      <c r="N2332" s="0" t="n">
        <f aca="false">J2332+L2332</f>
        <v>200</v>
      </c>
      <c r="O2332" s="0" t="n">
        <f aca="false">O2331+N2332</f>
        <v>204612.290782579</v>
      </c>
      <c r="P2332" s="0" t="n">
        <f aca="false">MIN($B$5,P2331+K2332*$B$6-I2332)</f>
        <v>510.81</v>
      </c>
      <c r="Q2332" s="0" t="n">
        <f aca="false">MAX(0,F2332-H2332-K2332-L2332)</f>
        <v>100.3834935</v>
      </c>
    </row>
    <row r="2333" customFormat="false" ht="15" hidden="false" customHeight="false" outlineLevel="0" collapsed="false">
      <c r="A2333" s="0" t="n">
        <f aca="false">'Profiles 8760'!A2322</f>
        <v>2320</v>
      </c>
      <c r="B2333" s="0" t="n">
        <f aca="false">'Profiles 8760'!B2322</f>
        <v>4</v>
      </c>
      <c r="C2333" s="0" t="n">
        <f aca="false">'Profiles 8760'!E2322</f>
        <v>0</v>
      </c>
      <c r="D2333" s="0" t="n">
        <f aca="false">'Profiles 8760'!F2322</f>
        <v>0.956897</v>
      </c>
      <c r="E2333" s="0" t="n">
        <f aca="false">'Profiles 8760'!G2322</f>
        <v>0.216089</v>
      </c>
      <c r="F2333" s="0" t="n">
        <f aca="false">D2333*Assumptions!$C$11*$B$7+E2333*Assumptions!$C$12*$B$8</f>
        <v>285.1898937</v>
      </c>
      <c r="G2333" s="0" t="n">
        <f aca="false">C2333*Assumptions!$C$15</f>
        <v>0</v>
      </c>
      <c r="H2333" s="0" t="n">
        <f aca="false">MIN(F2333,G2333)</f>
        <v>0</v>
      </c>
      <c r="I2333" s="0" t="n">
        <f aca="false">IF(C2333=1,MIN(G2333-H2333,Assumptions!$C$13,P2332),0)</f>
        <v>0</v>
      </c>
      <c r="J2333" s="0" t="n">
        <f aca="false">H2333+I2333</f>
        <v>0</v>
      </c>
      <c r="K2333" s="0" t="n">
        <f aca="false">MIN(IF(C2333=1,F2333-H2333,F2333),Assumptions!$C$13,MAX(0,($B$5-P2332)/$B$6))</f>
        <v>0</v>
      </c>
      <c r="L2333" s="0" t="n">
        <f aca="false">IF(C2333=1,0,MIN(F2333-K2333,Assumptions!$C$15,MAX(0,$B$10-O2332-M2333)))</f>
        <v>200</v>
      </c>
      <c r="M2333" s="0" t="n">
        <f aca="false">'Profiles 8760'!H2322</f>
        <v>214800</v>
      </c>
      <c r="N2333" s="0" t="n">
        <f aca="false">J2333+L2333</f>
        <v>200</v>
      </c>
      <c r="O2333" s="0" t="n">
        <f aca="false">O2332+N2333</f>
        <v>204812.290782579</v>
      </c>
      <c r="P2333" s="0" t="n">
        <f aca="false">MIN($B$5,P2332+K2333*$B$6-I2333)</f>
        <v>510.81</v>
      </c>
      <c r="Q2333" s="0" t="n">
        <f aca="false">MAX(0,F2333-H2333-K2333-L2333)</f>
        <v>85.1898937</v>
      </c>
    </row>
    <row r="2334" customFormat="false" ht="15" hidden="false" customHeight="false" outlineLevel="0" collapsed="false">
      <c r="A2334" s="0" t="n">
        <f aca="false">'Profiles 8760'!A2323</f>
        <v>2321</v>
      </c>
      <c r="B2334" s="0" t="n">
        <f aca="false">'Profiles 8760'!B2323</f>
        <v>4</v>
      </c>
      <c r="C2334" s="0" t="n">
        <f aca="false">'Profiles 8760'!E2323</f>
        <v>0</v>
      </c>
      <c r="D2334" s="0" t="n">
        <f aca="false">'Profiles 8760'!F2323</f>
        <v>0.64314</v>
      </c>
      <c r="E2334" s="0" t="n">
        <f aca="false">'Profiles 8760'!G2323</f>
        <v>0.193006</v>
      </c>
      <c r="F2334" s="0" t="n">
        <f aca="false">D2334*Assumptions!$C$11*$B$7+E2334*Assumptions!$C$12*$B$8</f>
        <v>193.6327774</v>
      </c>
      <c r="G2334" s="0" t="n">
        <f aca="false">C2334*Assumptions!$C$15</f>
        <v>0</v>
      </c>
      <c r="H2334" s="0" t="n">
        <f aca="false">MIN(F2334,G2334)</f>
        <v>0</v>
      </c>
      <c r="I2334" s="0" t="n">
        <f aca="false">IF(C2334=1,MIN(G2334-H2334,Assumptions!$C$13,P2333),0)</f>
        <v>0</v>
      </c>
      <c r="J2334" s="0" t="n">
        <f aca="false">H2334+I2334</f>
        <v>0</v>
      </c>
      <c r="K2334" s="0" t="n">
        <f aca="false">MIN(IF(C2334=1,F2334-H2334,F2334),Assumptions!$C$13,MAX(0,($B$5-P2333)/$B$6))</f>
        <v>0</v>
      </c>
      <c r="L2334" s="0" t="n">
        <f aca="false">IF(C2334=1,0,MIN(F2334-K2334,Assumptions!$C$15,MAX(0,$B$10-O2333-M2334)))</f>
        <v>193.6327774</v>
      </c>
      <c r="M2334" s="0" t="n">
        <f aca="false">'Profiles 8760'!H2323</f>
        <v>214800</v>
      </c>
      <c r="N2334" s="0" t="n">
        <f aca="false">J2334+L2334</f>
        <v>193.6327774</v>
      </c>
      <c r="O2334" s="0" t="n">
        <f aca="false">O2333+N2334</f>
        <v>205005.923559979</v>
      </c>
      <c r="P2334" s="0" t="n">
        <f aca="false">MIN($B$5,P2333+K2334*$B$6-I2334)</f>
        <v>510.81</v>
      </c>
      <c r="Q2334" s="0" t="n">
        <f aca="false">MAX(0,F2334-H2334-K2334-L2334)</f>
        <v>0</v>
      </c>
    </row>
    <row r="2335" customFormat="false" ht="15" hidden="false" customHeight="false" outlineLevel="0" collapsed="false">
      <c r="A2335" s="0" t="n">
        <f aca="false">'Profiles 8760'!A2324</f>
        <v>2322</v>
      </c>
      <c r="B2335" s="0" t="n">
        <f aca="false">'Profiles 8760'!B2324</f>
        <v>4</v>
      </c>
      <c r="C2335" s="0" t="n">
        <f aca="false">'Profiles 8760'!E2324</f>
        <v>0</v>
      </c>
      <c r="D2335" s="0" t="n">
        <f aca="false">'Profiles 8760'!F2324</f>
        <v>0.320463</v>
      </c>
      <c r="E2335" s="0" t="n">
        <f aca="false">'Profiles 8760'!G2324</f>
        <v>0.235367</v>
      </c>
      <c r="F2335" s="0" t="n">
        <f aca="false">D2335*Assumptions!$C$11*$B$7+E2335*Assumptions!$C$12*$B$8</f>
        <v>102.1762247</v>
      </c>
      <c r="G2335" s="0" t="n">
        <f aca="false">C2335*Assumptions!$C$15</f>
        <v>0</v>
      </c>
      <c r="H2335" s="0" t="n">
        <f aca="false">MIN(F2335,G2335)</f>
        <v>0</v>
      </c>
      <c r="I2335" s="0" t="n">
        <f aca="false">IF(C2335=1,MIN(G2335-H2335,Assumptions!$C$13,P2334),0)</f>
        <v>0</v>
      </c>
      <c r="J2335" s="0" t="n">
        <f aca="false">H2335+I2335</f>
        <v>0</v>
      </c>
      <c r="K2335" s="0" t="n">
        <f aca="false">MIN(IF(C2335=1,F2335-H2335,F2335),Assumptions!$C$13,MAX(0,($B$5-P2334)/$B$6))</f>
        <v>0</v>
      </c>
      <c r="L2335" s="0" t="n">
        <f aca="false">IF(C2335=1,0,MIN(F2335-K2335,Assumptions!$C$15,MAX(0,$B$10-O2334-M2335)))</f>
        <v>102.1762247</v>
      </c>
      <c r="M2335" s="0" t="n">
        <f aca="false">'Profiles 8760'!H2324</f>
        <v>214800</v>
      </c>
      <c r="N2335" s="0" t="n">
        <f aca="false">J2335+L2335</f>
        <v>102.1762247</v>
      </c>
      <c r="O2335" s="0" t="n">
        <f aca="false">O2334+N2335</f>
        <v>205108.099784679</v>
      </c>
      <c r="P2335" s="0" t="n">
        <f aca="false">MIN($B$5,P2334+K2335*$B$6-I2335)</f>
        <v>510.81</v>
      </c>
      <c r="Q2335" s="0" t="n">
        <f aca="false">MAX(0,F2335-H2335-K2335-L2335)</f>
        <v>0</v>
      </c>
    </row>
    <row r="2336" customFormat="false" ht="15" hidden="false" customHeight="false" outlineLevel="0" collapsed="false">
      <c r="A2336" s="0" t="n">
        <f aca="false">'Profiles 8760'!A2325</f>
        <v>2323</v>
      </c>
      <c r="B2336" s="0" t="n">
        <f aca="false">'Profiles 8760'!B2325</f>
        <v>4</v>
      </c>
      <c r="C2336" s="0" t="n">
        <f aca="false">'Profiles 8760'!E2325</f>
        <v>0</v>
      </c>
      <c r="D2336" s="0" t="n">
        <f aca="false">'Profiles 8760'!F2325</f>
        <v>0.05303</v>
      </c>
      <c r="E2336" s="0" t="n">
        <f aca="false">'Profiles 8760'!G2325</f>
        <v>0.223409</v>
      </c>
      <c r="F2336" s="0" t="n">
        <f aca="false">D2336*Assumptions!$C$11*$B$7+E2336*Assumptions!$C$12*$B$8</f>
        <v>24.4524921</v>
      </c>
      <c r="G2336" s="0" t="n">
        <f aca="false">C2336*Assumptions!$C$15</f>
        <v>0</v>
      </c>
      <c r="H2336" s="0" t="n">
        <f aca="false">MIN(F2336,G2336)</f>
        <v>0</v>
      </c>
      <c r="I2336" s="0" t="n">
        <f aca="false">IF(C2336=1,MIN(G2336-H2336,Assumptions!$C$13,P2335),0)</f>
        <v>0</v>
      </c>
      <c r="J2336" s="0" t="n">
        <f aca="false">H2336+I2336</f>
        <v>0</v>
      </c>
      <c r="K2336" s="0" t="n">
        <f aca="false">MIN(IF(C2336=1,F2336-H2336,F2336),Assumptions!$C$13,MAX(0,($B$5-P2335)/$B$6))</f>
        <v>0</v>
      </c>
      <c r="L2336" s="0" t="n">
        <f aca="false">IF(C2336=1,0,MIN(F2336-K2336,Assumptions!$C$15,MAX(0,$B$10-O2335-M2336)))</f>
        <v>24.4524921</v>
      </c>
      <c r="M2336" s="0" t="n">
        <f aca="false">'Profiles 8760'!H2325</f>
        <v>214800</v>
      </c>
      <c r="N2336" s="0" t="n">
        <f aca="false">J2336+L2336</f>
        <v>24.4524921</v>
      </c>
      <c r="O2336" s="0" t="n">
        <f aca="false">O2335+N2336</f>
        <v>205132.552276779</v>
      </c>
      <c r="P2336" s="0" t="n">
        <f aca="false">MIN($B$5,P2335+K2336*$B$6-I2336)</f>
        <v>510.81</v>
      </c>
      <c r="Q2336" s="0" t="n">
        <f aca="false">MAX(0,F2336-H2336-K2336-L2336)</f>
        <v>0</v>
      </c>
    </row>
    <row r="2337" customFormat="false" ht="15" hidden="false" customHeight="false" outlineLevel="0" collapsed="false">
      <c r="A2337" s="0" t="n">
        <f aca="false">'Profiles 8760'!A2326</f>
        <v>2324</v>
      </c>
      <c r="B2337" s="0" t="n">
        <f aca="false">'Profiles 8760'!B2326</f>
        <v>4</v>
      </c>
      <c r="C2337" s="0" t="n">
        <f aca="false">'Profiles 8760'!E2326</f>
        <v>1</v>
      </c>
      <c r="D2337" s="0" t="n">
        <f aca="false">'Profiles 8760'!F2326</f>
        <v>0</v>
      </c>
      <c r="E2337" s="0" t="n">
        <f aca="false">'Profiles 8760'!G2326</f>
        <v>0.159571</v>
      </c>
      <c r="F2337" s="0" t="n">
        <f aca="false">D2337*Assumptions!$C$11*$B$7+E2337*Assumptions!$C$12*$B$8</f>
        <v>6.5264539</v>
      </c>
      <c r="G2337" s="0" t="n">
        <f aca="false">C2337*Assumptions!$C$15</f>
        <v>200</v>
      </c>
      <c r="H2337" s="0" t="n">
        <f aca="false">MIN(F2337,G2337)</f>
        <v>6.5264539</v>
      </c>
      <c r="I2337" s="0" t="n">
        <f aca="false">IF(C2337=1,MIN(G2337-H2337,Assumptions!$C$13,P2336),0)</f>
        <v>180</v>
      </c>
      <c r="J2337" s="0" t="n">
        <f aca="false">H2337+I2337</f>
        <v>186.5264539</v>
      </c>
      <c r="K2337" s="0" t="n">
        <f aca="false">MIN(IF(C2337=1,F2337-H2337,F2337),Assumptions!$C$13,MAX(0,($B$5-P2336)/$B$6))</f>
        <v>0</v>
      </c>
      <c r="L2337" s="0" t="n">
        <f aca="false">IF(C2337=1,0,MIN(F2337-K2337,Assumptions!$C$15,MAX(0,$B$10-O2336-M2337)))</f>
        <v>0</v>
      </c>
      <c r="M2337" s="0" t="n">
        <f aca="false">'Profiles 8760'!H2326</f>
        <v>214600</v>
      </c>
      <c r="N2337" s="0" t="n">
        <f aca="false">J2337+L2337</f>
        <v>186.5264539</v>
      </c>
      <c r="O2337" s="0" t="n">
        <f aca="false">O2336+N2337</f>
        <v>205319.078730679</v>
      </c>
      <c r="P2337" s="0" t="n">
        <f aca="false">MIN($B$5,P2336+K2337*$B$6-I2337)</f>
        <v>330.81</v>
      </c>
      <c r="Q2337" s="0" t="n">
        <f aca="false">MAX(0,F2337-H2337-K2337-L2337)</f>
        <v>0</v>
      </c>
    </row>
    <row r="2338" customFormat="false" ht="15" hidden="false" customHeight="false" outlineLevel="0" collapsed="false">
      <c r="A2338" s="0" t="n">
        <f aca="false">'Profiles 8760'!A2327</f>
        <v>2325</v>
      </c>
      <c r="B2338" s="0" t="n">
        <f aca="false">'Profiles 8760'!B2327</f>
        <v>4</v>
      </c>
      <c r="C2338" s="0" t="n">
        <f aca="false">'Profiles 8760'!E2327</f>
        <v>1</v>
      </c>
      <c r="D2338" s="0" t="n">
        <f aca="false">'Profiles 8760'!F2327</f>
        <v>0</v>
      </c>
      <c r="E2338" s="0" t="n">
        <f aca="false">'Profiles 8760'!G2327</f>
        <v>0.188583</v>
      </c>
      <c r="F2338" s="0" t="n">
        <f aca="false">D2338*Assumptions!$C$11*$B$7+E2338*Assumptions!$C$12*$B$8</f>
        <v>7.7130447</v>
      </c>
      <c r="G2338" s="0" t="n">
        <f aca="false">C2338*Assumptions!$C$15</f>
        <v>200</v>
      </c>
      <c r="H2338" s="0" t="n">
        <f aca="false">MIN(F2338,G2338)</f>
        <v>7.7130447</v>
      </c>
      <c r="I2338" s="0" t="n">
        <f aca="false">IF(C2338=1,MIN(G2338-H2338,Assumptions!$C$13,P2337),0)</f>
        <v>180</v>
      </c>
      <c r="J2338" s="0" t="n">
        <f aca="false">H2338+I2338</f>
        <v>187.7130447</v>
      </c>
      <c r="K2338" s="0" t="n">
        <f aca="false">MIN(IF(C2338=1,F2338-H2338,F2338),Assumptions!$C$13,MAX(0,($B$5-P2337)/$B$6))</f>
        <v>0</v>
      </c>
      <c r="L2338" s="0" t="n">
        <f aca="false">IF(C2338=1,0,MIN(F2338-K2338,Assumptions!$C$15,MAX(0,$B$10-O2337-M2338)))</f>
        <v>0</v>
      </c>
      <c r="M2338" s="0" t="n">
        <f aca="false">'Profiles 8760'!H2327</f>
        <v>214400</v>
      </c>
      <c r="N2338" s="0" t="n">
        <f aca="false">J2338+L2338</f>
        <v>187.7130447</v>
      </c>
      <c r="O2338" s="0" t="n">
        <f aca="false">O2337+N2338</f>
        <v>205506.791775379</v>
      </c>
      <c r="P2338" s="0" t="n">
        <f aca="false">MIN($B$5,P2337+K2338*$B$6-I2338)</f>
        <v>150.81</v>
      </c>
      <c r="Q2338" s="0" t="n">
        <f aca="false">MAX(0,F2338-H2338-K2338-L2338)</f>
        <v>0</v>
      </c>
    </row>
    <row r="2339" customFormat="false" ht="15" hidden="false" customHeight="false" outlineLevel="0" collapsed="false">
      <c r="A2339" s="0" t="n">
        <f aca="false">'Profiles 8760'!A2328</f>
        <v>2326</v>
      </c>
      <c r="B2339" s="0" t="n">
        <f aca="false">'Profiles 8760'!B2328</f>
        <v>4</v>
      </c>
      <c r="C2339" s="0" t="n">
        <f aca="false">'Profiles 8760'!E2328</f>
        <v>0</v>
      </c>
      <c r="D2339" s="0" t="n">
        <f aca="false">'Profiles 8760'!F2328</f>
        <v>0</v>
      </c>
      <c r="E2339" s="0" t="n">
        <f aca="false">'Profiles 8760'!G2328</f>
        <v>0.239648</v>
      </c>
      <c r="F2339" s="0" t="n">
        <f aca="false">D2339*Assumptions!$C$11*$B$7+E2339*Assumptions!$C$12*$B$8</f>
        <v>9.8016032</v>
      </c>
      <c r="G2339" s="0" t="n">
        <f aca="false">C2339*Assumptions!$C$15</f>
        <v>0</v>
      </c>
      <c r="H2339" s="0" t="n">
        <f aca="false">MIN(F2339,G2339)</f>
        <v>0</v>
      </c>
      <c r="I2339" s="0" t="n">
        <f aca="false">IF(C2339=1,MIN(G2339-H2339,Assumptions!$C$13,P2338),0)</f>
        <v>0</v>
      </c>
      <c r="J2339" s="0" t="n">
        <f aca="false">H2339+I2339</f>
        <v>0</v>
      </c>
      <c r="K2339" s="0" t="n">
        <f aca="false">MIN(IF(C2339=1,F2339-H2339,F2339),Assumptions!$C$13,MAX(0,($B$5-P2338)/$B$6))</f>
        <v>9.8016032</v>
      </c>
      <c r="L2339" s="0" t="n">
        <f aca="false">IF(C2339=1,0,MIN(F2339-K2339,Assumptions!$C$15,MAX(0,$B$10-O2338-M2339)))</f>
        <v>0</v>
      </c>
      <c r="M2339" s="0" t="n">
        <f aca="false">'Profiles 8760'!H2328</f>
        <v>214400</v>
      </c>
      <c r="N2339" s="0" t="n">
        <f aca="false">J2339+L2339</f>
        <v>0</v>
      </c>
      <c r="O2339" s="0" t="n">
        <f aca="false">O2338+N2339</f>
        <v>205506.791775379</v>
      </c>
      <c r="P2339" s="0" t="n">
        <f aca="false">MIN($B$5,P2338+K2339*$B$6-I2339)</f>
        <v>159.30602965376</v>
      </c>
      <c r="Q2339" s="0" t="n">
        <f aca="false">MAX(0,F2339-H2339-K2339-L2339)</f>
        <v>0</v>
      </c>
    </row>
    <row r="2340" customFormat="false" ht="15" hidden="false" customHeight="false" outlineLevel="0" collapsed="false">
      <c r="A2340" s="0" t="n">
        <f aca="false">'Profiles 8760'!A2329</f>
        <v>2327</v>
      </c>
      <c r="B2340" s="0" t="n">
        <f aca="false">'Profiles 8760'!B2329</f>
        <v>4</v>
      </c>
      <c r="C2340" s="0" t="n">
        <f aca="false">'Profiles 8760'!E2329</f>
        <v>0</v>
      </c>
      <c r="D2340" s="0" t="n">
        <f aca="false">'Profiles 8760'!F2329</f>
        <v>0</v>
      </c>
      <c r="E2340" s="0" t="n">
        <f aca="false">'Profiles 8760'!G2329</f>
        <v>0.272189</v>
      </c>
      <c r="F2340" s="0" t="n">
        <f aca="false">D2340*Assumptions!$C$11*$B$7+E2340*Assumptions!$C$12*$B$8</f>
        <v>11.1325301</v>
      </c>
      <c r="G2340" s="0" t="n">
        <f aca="false">C2340*Assumptions!$C$15</f>
        <v>0</v>
      </c>
      <c r="H2340" s="0" t="n">
        <f aca="false">MIN(F2340,G2340)</f>
        <v>0</v>
      </c>
      <c r="I2340" s="0" t="n">
        <f aca="false">IF(C2340=1,MIN(G2340-H2340,Assumptions!$C$13,P2339),0)</f>
        <v>0</v>
      </c>
      <c r="J2340" s="0" t="n">
        <f aca="false">H2340+I2340</f>
        <v>0</v>
      </c>
      <c r="K2340" s="0" t="n">
        <f aca="false">MIN(IF(C2340=1,F2340-H2340,F2340),Assumptions!$C$13,MAX(0,($B$5-P2339)/$B$6))</f>
        <v>11.1325301</v>
      </c>
      <c r="L2340" s="0" t="n">
        <f aca="false">IF(C2340=1,0,MIN(F2340-K2340,Assumptions!$C$15,MAX(0,$B$10-O2339-M2340)))</f>
        <v>0</v>
      </c>
      <c r="M2340" s="0" t="n">
        <f aca="false">'Profiles 8760'!H2329</f>
        <v>214400</v>
      </c>
      <c r="N2340" s="0" t="n">
        <f aca="false">J2340+L2340</f>
        <v>0</v>
      </c>
      <c r="O2340" s="0" t="n">
        <f aca="false">O2339+N2340</f>
        <v>205506.791775379</v>
      </c>
      <c r="P2340" s="0" t="n">
        <f aca="false">MIN($B$5,P2339+K2340*$B$6-I2340)</f>
        <v>168.95570674444</v>
      </c>
      <c r="Q2340" s="0" t="n">
        <f aca="false">MAX(0,F2340-H2340-K2340-L2340)</f>
        <v>0</v>
      </c>
    </row>
    <row r="2341" customFormat="false" ht="15" hidden="false" customHeight="false" outlineLevel="0" collapsed="false">
      <c r="A2341" s="0" t="n">
        <f aca="false">'Profiles 8760'!A2330</f>
        <v>2328</v>
      </c>
      <c r="B2341" s="0" t="n">
        <f aca="false">'Profiles 8760'!B2330</f>
        <v>4</v>
      </c>
      <c r="C2341" s="0" t="n">
        <f aca="false">'Profiles 8760'!E2330</f>
        <v>0</v>
      </c>
      <c r="D2341" s="0" t="n">
        <f aca="false">'Profiles 8760'!F2330</f>
        <v>0</v>
      </c>
      <c r="E2341" s="0" t="n">
        <f aca="false">'Profiles 8760'!G2330</f>
        <v>0.177815</v>
      </c>
      <c r="F2341" s="0" t="n">
        <f aca="false">D2341*Assumptions!$C$11*$B$7+E2341*Assumptions!$C$12*$B$8</f>
        <v>7.2726335</v>
      </c>
      <c r="G2341" s="0" t="n">
        <f aca="false">C2341*Assumptions!$C$15</f>
        <v>0</v>
      </c>
      <c r="H2341" s="0" t="n">
        <f aca="false">MIN(F2341,G2341)</f>
        <v>0</v>
      </c>
      <c r="I2341" s="0" t="n">
        <f aca="false">IF(C2341=1,MIN(G2341-H2341,Assumptions!$C$13,P2340),0)</f>
        <v>0</v>
      </c>
      <c r="J2341" s="0" t="n">
        <f aca="false">H2341+I2341</f>
        <v>0</v>
      </c>
      <c r="K2341" s="0" t="n">
        <f aca="false">MIN(IF(C2341=1,F2341-H2341,F2341),Assumptions!$C$13,MAX(0,($B$5-P2340)/$B$6))</f>
        <v>7.2726335</v>
      </c>
      <c r="L2341" s="0" t="n">
        <f aca="false">IF(C2341=1,0,MIN(F2341-K2341,Assumptions!$C$15,MAX(0,$B$10-O2340-M2341)))</f>
        <v>0</v>
      </c>
      <c r="M2341" s="0" t="n">
        <f aca="false">'Profiles 8760'!H2330</f>
        <v>214400</v>
      </c>
      <c r="N2341" s="0" t="n">
        <f aca="false">J2341+L2341</f>
        <v>0</v>
      </c>
      <c r="O2341" s="0" t="n">
        <f aca="false">O2340+N2341</f>
        <v>205506.791775379</v>
      </c>
      <c r="P2341" s="0" t="n">
        <f aca="false">MIN($B$5,P2340+K2341*$B$6-I2341)</f>
        <v>175.25962546224</v>
      </c>
      <c r="Q2341" s="0" t="n">
        <f aca="false">MAX(0,F2341-H2341-K2341-L2341)</f>
        <v>0</v>
      </c>
    </row>
    <row r="2342" customFormat="false" ht="15" hidden="false" customHeight="false" outlineLevel="0" collapsed="false">
      <c r="A2342" s="0" t="n">
        <f aca="false">'Profiles 8760'!A2331</f>
        <v>2329</v>
      </c>
      <c r="B2342" s="0" t="n">
        <f aca="false">'Profiles 8760'!B2331</f>
        <v>4</v>
      </c>
      <c r="C2342" s="0" t="n">
        <f aca="false">'Profiles 8760'!E2331</f>
        <v>0</v>
      </c>
      <c r="D2342" s="0" t="n">
        <f aca="false">'Profiles 8760'!F2331</f>
        <v>0</v>
      </c>
      <c r="E2342" s="0" t="n">
        <f aca="false">'Profiles 8760'!G2331</f>
        <v>0.190665</v>
      </c>
      <c r="F2342" s="0" t="n">
        <f aca="false">D2342*Assumptions!$C$11*$B$7+E2342*Assumptions!$C$12*$B$8</f>
        <v>7.7981985</v>
      </c>
      <c r="G2342" s="0" t="n">
        <f aca="false">C2342*Assumptions!$C$15</f>
        <v>0</v>
      </c>
      <c r="H2342" s="0" t="n">
        <f aca="false">MIN(F2342,G2342)</f>
        <v>0</v>
      </c>
      <c r="I2342" s="0" t="n">
        <f aca="false">IF(C2342=1,MIN(G2342-H2342,Assumptions!$C$13,P2341),0)</f>
        <v>0</v>
      </c>
      <c r="J2342" s="0" t="n">
        <f aca="false">H2342+I2342</f>
        <v>0</v>
      </c>
      <c r="K2342" s="0" t="n">
        <f aca="false">MIN(IF(C2342=1,F2342-H2342,F2342),Assumptions!$C$13,MAX(0,($B$5-P2341)/$B$6))</f>
        <v>7.7981985</v>
      </c>
      <c r="L2342" s="0" t="n">
        <f aca="false">IF(C2342=1,0,MIN(F2342-K2342,Assumptions!$C$15,MAX(0,$B$10-O2341-M2342)))</f>
        <v>0</v>
      </c>
      <c r="M2342" s="0" t="n">
        <f aca="false">'Profiles 8760'!H2331</f>
        <v>214400</v>
      </c>
      <c r="N2342" s="0" t="n">
        <f aca="false">J2342+L2342</f>
        <v>0</v>
      </c>
      <c r="O2342" s="0" t="n">
        <f aca="false">O2341+N2342</f>
        <v>205506.791775379</v>
      </c>
      <c r="P2342" s="0" t="n">
        <f aca="false">MIN($B$5,P2341+K2342*$B$6-I2342)</f>
        <v>182.01910392204</v>
      </c>
      <c r="Q2342" s="0" t="n">
        <f aca="false">MAX(0,F2342-H2342-K2342-L2342)</f>
        <v>0</v>
      </c>
    </row>
    <row r="2343" customFormat="false" ht="15" hidden="false" customHeight="false" outlineLevel="0" collapsed="false">
      <c r="A2343" s="0" t="n">
        <f aca="false">'Profiles 8760'!A2332</f>
        <v>2330</v>
      </c>
      <c r="B2343" s="0" t="n">
        <f aca="false">'Profiles 8760'!B2332</f>
        <v>4</v>
      </c>
      <c r="C2343" s="0" t="n">
        <f aca="false">'Profiles 8760'!E2332</f>
        <v>0</v>
      </c>
      <c r="D2343" s="0" t="n">
        <f aca="false">'Profiles 8760'!F2332</f>
        <v>0</v>
      </c>
      <c r="E2343" s="0" t="n">
        <f aca="false">'Profiles 8760'!G2332</f>
        <v>0.152698</v>
      </c>
      <c r="F2343" s="0" t="n">
        <f aca="false">D2343*Assumptions!$C$11*$B$7+E2343*Assumptions!$C$12*$B$8</f>
        <v>6.2453482</v>
      </c>
      <c r="G2343" s="0" t="n">
        <f aca="false">C2343*Assumptions!$C$15</f>
        <v>0</v>
      </c>
      <c r="H2343" s="0" t="n">
        <f aca="false">MIN(F2343,G2343)</f>
        <v>0</v>
      </c>
      <c r="I2343" s="0" t="n">
        <f aca="false">IF(C2343=1,MIN(G2343-H2343,Assumptions!$C$13,P2342),0)</f>
        <v>0</v>
      </c>
      <c r="J2343" s="0" t="n">
        <f aca="false">H2343+I2343</f>
        <v>0</v>
      </c>
      <c r="K2343" s="0" t="n">
        <f aca="false">MIN(IF(C2343=1,F2343-H2343,F2343),Assumptions!$C$13,MAX(0,($B$5-P2342)/$B$6))</f>
        <v>6.2453482</v>
      </c>
      <c r="L2343" s="0" t="n">
        <f aca="false">IF(C2343=1,0,MIN(F2343-K2343,Assumptions!$C$15,MAX(0,$B$10-O2342-M2343)))</f>
        <v>0</v>
      </c>
      <c r="M2343" s="0" t="n">
        <f aca="false">'Profiles 8760'!H2332</f>
        <v>214400</v>
      </c>
      <c r="N2343" s="0" t="n">
        <f aca="false">J2343+L2343</f>
        <v>0</v>
      </c>
      <c r="O2343" s="0" t="n">
        <f aca="false">O2342+N2343</f>
        <v>205506.791775379</v>
      </c>
      <c r="P2343" s="0" t="n">
        <f aca="false">MIN($B$5,P2342+K2343*$B$6-I2343)</f>
        <v>187.4325717418</v>
      </c>
      <c r="Q2343" s="0" t="n">
        <f aca="false">MAX(0,F2343-H2343-K2343-L2343)</f>
        <v>0</v>
      </c>
    </row>
    <row r="2344" customFormat="false" ht="15" hidden="false" customHeight="false" outlineLevel="0" collapsed="false">
      <c r="A2344" s="0" t="n">
        <f aca="false">'Profiles 8760'!A2333</f>
        <v>2331</v>
      </c>
      <c r="B2344" s="0" t="n">
        <f aca="false">'Profiles 8760'!B2333</f>
        <v>4</v>
      </c>
      <c r="C2344" s="0" t="n">
        <f aca="false">'Profiles 8760'!E2333</f>
        <v>0</v>
      </c>
      <c r="D2344" s="0" t="n">
        <f aca="false">'Profiles 8760'!F2333</f>
        <v>0</v>
      </c>
      <c r="E2344" s="0" t="n">
        <f aca="false">'Profiles 8760'!G2333</f>
        <v>0.229768</v>
      </c>
      <c r="F2344" s="0" t="n">
        <f aca="false">D2344*Assumptions!$C$11*$B$7+E2344*Assumptions!$C$12*$B$8</f>
        <v>9.3975112</v>
      </c>
      <c r="G2344" s="0" t="n">
        <f aca="false">C2344*Assumptions!$C$15</f>
        <v>0</v>
      </c>
      <c r="H2344" s="0" t="n">
        <f aca="false">MIN(F2344,G2344)</f>
        <v>0</v>
      </c>
      <c r="I2344" s="0" t="n">
        <f aca="false">IF(C2344=1,MIN(G2344-H2344,Assumptions!$C$13,P2343),0)</f>
        <v>0</v>
      </c>
      <c r="J2344" s="0" t="n">
        <f aca="false">H2344+I2344</f>
        <v>0</v>
      </c>
      <c r="K2344" s="0" t="n">
        <f aca="false">MIN(IF(C2344=1,F2344-H2344,F2344),Assumptions!$C$13,MAX(0,($B$5-P2343)/$B$6))</f>
        <v>9.3975112</v>
      </c>
      <c r="L2344" s="0" t="n">
        <f aca="false">IF(C2344=1,0,MIN(F2344-K2344,Assumptions!$C$15,MAX(0,$B$10-O2343-M2344)))</f>
        <v>0</v>
      </c>
      <c r="M2344" s="0" t="n">
        <f aca="false">'Profiles 8760'!H2333</f>
        <v>214400</v>
      </c>
      <c r="N2344" s="0" t="n">
        <f aca="false">J2344+L2344</f>
        <v>0</v>
      </c>
      <c r="O2344" s="0" t="n">
        <f aca="false">O2343+N2344</f>
        <v>205506.791775379</v>
      </c>
      <c r="P2344" s="0" t="n">
        <f aca="false">MIN($B$5,P2343+K2344*$B$6-I2344)</f>
        <v>195.57833444996</v>
      </c>
      <c r="Q2344" s="0" t="n">
        <f aca="false">MAX(0,F2344-H2344-K2344-L2344)</f>
        <v>0</v>
      </c>
    </row>
    <row r="2345" customFormat="false" ht="15" hidden="false" customHeight="false" outlineLevel="0" collapsed="false">
      <c r="A2345" s="0" t="n">
        <f aca="false">'Profiles 8760'!A2334</f>
        <v>2332</v>
      </c>
      <c r="B2345" s="0" t="n">
        <f aca="false">'Profiles 8760'!B2334</f>
        <v>4</v>
      </c>
      <c r="C2345" s="0" t="n">
        <f aca="false">'Profiles 8760'!E2334</f>
        <v>0</v>
      </c>
      <c r="D2345" s="0" t="n">
        <f aca="false">'Profiles 8760'!F2334</f>
        <v>0</v>
      </c>
      <c r="E2345" s="0" t="n">
        <f aca="false">'Profiles 8760'!G2334</f>
        <v>0.222002</v>
      </c>
      <c r="F2345" s="0" t="n">
        <f aca="false">D2345*Assumptions!$C$11*$B$7+E2345*Assumptions!$C$12*$B$8</f>
        <v>9.0798818</v>
      </c>
      <c r="G2345" s="0" t="n">
        <f aca="false">C2345*Assumptions!$C$15</f>
        <v>0</v>
      </c>
      <c r="H2345" s="0" t="n">
        <f aca="false">MIN(F2345,G2345)</f>
        <v>0</v>
      </c>
      <c r="I2345" s="0" t="n">
        <f aca="false">IF(C2345=1,MIN(G2345-H2345,Assumptions!$C$13,P2344),0)</f>
        <v>0</v>
      </c>
      <c r="J2345" s="0" t="n">
        <f aca="false">H2345+I2345</f>
        <v>0</v>
      </c>
      <c r="K2345" s="0" t="n">
        <f aca="false">MIN(IF(C2345=1,F2345-H2345,F2345),Assumptions!$C$13,MAX(0,($B$5-P2344)/$B$6))</f>
        <v>9.0798818</v>
      </c>
      <c r="L2345" s="0" t="n">
        <f aca="false">IF(C2345=1,0,MIN(F2345-K2345,Assumptions!$C$15,MAX(0,$B$10-O2344-M2345)))</f>
        <v>0</v>
      </c>
      <c r="M2345" s="0" t="n">
        <f aca="false">'Profiles 8760'!H2334</f>
        <v>214400</v>
      </c>
      <c r="N2345" s="0" t="n">
        <f aca="false">J2345+L2345</f>
        <v>0</v>
      </c>
      <c r="O2345" s="0" t="n">
        <f aca="false">O2344+N2345</f>
        <v>205506.791775379</v>
      </c>
      <c r="P2345" s="0" t="n">
        <f aca="false">MIN($B$5,P2344+K2345*$B$6-I2345)</f>
        <v>203.4487759942</v>
      </c>
      <c r="Q2345" s="0" t="n">
        <f aca="false">MAX(0,F2345-H2345-K2345-L2345)</f>
        <v>0</v>
      </c>
    </row>
    <row r="2346" customFormat="false" ht="15" hidden="false" customHeight="false" outlineLevel="0" collapsed="false">
      <c r="A2346" s="0" t="n">
        <f aca="false">'Profiles 8760'!A2335</f>
        <v>2333</v>
      </c>
      <c r="B2346" s="0" t="n">
        <f aca="false">'Profiles 8760'!B2335</f>
        <v>4</v>
      </c>
      <c r="C2346" s="0" t="n">
        <f aca="false">'Profiles 8760'!E2335</f>
        <v>0</v>
      </c>
      <c r="D2346" s="0" t="n">
        <f aca="false">'Profiles 8760'!F2335</f>
        <v>0</v>
      </c>
      <c r="E2346" s="0" t="n">
        <f aca="false">'Profiles 8760'!G2335</f>
        <v>0.18574</v>
      </c>
      <c r="F2346" s="0" t="n">
        <f aca="false">D2346*Assumptions!$C$11*$B$7+E2346*Assumptions!$C$12*$B$8</f>
        <v>7.596766</v>
      </c>
      <c r="G2346" s="0" t="n">
        <f aca="false">C2346*Assumptions!$C$15</f>
        <v>0</v>
      </c>
      <c r="H2346" s="0" t="n">
        <f aca="false">MIN(F2346,G2346)</f>
        <v>0</v>
      </c>
      <c r="I2346" s="0" t="n">
        <f aca="false">IF(C2346=1,MIN(G2346-H2346,Assumptions!$C$13,P2345),0)</f>
        <v>0</v>
      </c>
      <c r="J2346" s="0" t="n">
        <f aca="false">H2346+I2346</f>
        <v>0</v>
      </c>
      <c r="K2346" s="0" t="n">
        <f aca="false">MIN(IF(C2346=1,F2346-H2346,F2346),Assumptions!$C$13,MAX(0,($B$5-P2345)/$B$6))</f>
        <v>7.596766</v>
      </c>
      <c r="L2346" s="0" t="n">
        <f aca="false">IF(C2346=1,0,MIN(F2346-K2346,Assumptions!$C$15,MAX(0,$B$10-O2345-M2346)))</f>
        <v>0</v>
      </c>
      <c r="M2346" s="0" t="n">
        <f aca="false">'Profiles 8760'!H2335</f>
        <v>214400</v>
      </c>
      <c r="N2346" s="0" t="n">
        <f aca="false">J2346+L2346</f>
        <v>0</v>
      </c>
      <c r="O2346" s="0" t="n">
        <f aca="false">O2345+N2346</f>
        <v>205506.791775379</v>
      </c>
      <c r="P2346" s="0" t="n">
        <f aca="false">MIN($B$5,P2345+K2346*$B$6-I2346)</f>
        <v>210.033652763</v>
      </c>
      <c r="Q2346" s="0" t="n">
        <f aca="false">MAX(0,F2346-H2346-K2346-L2346)</f>
        <v>0</v>
      </c>
    </row>
    <row r="2347" customFormat="false" ht="15" hidden="false" customHeight="false" outlineLevel="0" collapsed="false">
      <c r="A2347" s="0" t="n">
        <f aca="false">'Profiles 8760'!A2336</f>
        <v>2334</v>
      </c>
      <c r="B2347" s="0" t="n">
        <f aca="false">'Profiles 8760'!B2336</f>
        <v>4</v>
      </c>
      <c r="C2347" s="0" t="n">
        <f aca="false">'Profiles 8760'!E2336</f>
        <v>0</v>
      </c>
      <c r="D2347" s="0" t="n">
        <f aca="false">'Profiles 8760'!F2336</f>
        <v>0</v>
      </c>
      <c r="E2347" s="0" t="n">
        <f aca="false">'Profiles 8760'!G2336</f>
        <v>0.207639</v>
      </c>
      <c r="F2347" s="0" t="n">
        <f aca="false">D2347*Assumptions!$C$11*$B$7+E2347*Assumptions!$C$12*$B$8</f>
        <v>8.4924351</v>
      </c>
      <c r="G2347" s="0" t="n">
        <f aca="false">C2347*Assumptions!$C$15</f>
        <v>0</v>
      </c>
      <c r="H2347" s="0" t="n">
        <f aca="false">MIN(F2347,G2347)</f>
        <v>0</v>
      </c>
      <c r="I2347" s="0" t="n">
        <f aca="false">IF(C2347=1,MIN(G2347-H2347,Assumptions!$C$13,P2346),0)</f>
        <v>0</v>
      </c>
      <c r="J2347" s="0" t="n">
        <f aca="false">H2347+I2347</f>
        <v>0</v>
      </c>
      <c r="K2347" s="0" t="n">
        <f aca="false">MIN(IF(C2347=1,F2347-H2347,F2347),Assumptions!$C$13,MAX(0,($B$5-P2346)/$B$6))</f>
        <v>8.4924351</v>
      </c>
      <c r="L2347" s="0" t="n">
        <f aca="false">IF(C2347=1,0,MIN(F2347-K2347,Assumptions!$C$15,MAX(0,$B$10-O2346-M2347)))</f>
        <v>0</v>
      </c>
      <c r="M2347" s="0" t="n">
        <f aca="false">'Profiles 8760'!H2336</f>
        <v>214400</v>
      </c>
      <c r="N2347" s="0" t="n">
        <f aca="false">J2347+L2347</f>
        <v>0</v>
      </c>
      <c r="O2347" s="0" t="n">
        <f aca="false">O2346+N2347</f>
        <v>205506.791775379</v>
      </c>
      <c r="P2347" s="0" t="n">
        <f aca="false">MIN($B$5,P2346+K2347*$B$6-I2347)</f>
        <v>217.39489550768</v>
      </c>
      <c r="Q2347" s="0" t="n">
        <f aca="false">MAX(0,F2347-H2347-K2347-L2347)</f>
        <v>0</v>
      </c>
    </row>
    <row r="2348" customFormat="false" ht="15" hidden="false" customHeight="false" outlineLevel="0" collapsed="false">
      <c r="A2348" s="0" t="n">
        <f aca="false">'Profiles 8760'!A2337</f>
        <v>2335</v>
      </c>
      <c r="B2348" s="0" t="n">
        <f aca="false">'Profiles 8760'!B2337</f>
        <v>4</v>
      </c>
      <c r="C2348" s="0" t="n">
        <f aca="false">'Profiles 8760'!E2337</f>
        <v>0</v>
      </c>
      <c r="D2348" s="0" t="n">
        <f aca="false">'Profiles 8760'!F2337</f>
        <v>0.051099</v>
      </c>
      <c r="E2348" s="0" t="n">
        <f aca="false">'Profiles 8760'!G2337</f>
        <v>0.23065</v>
      </c>
      <c r="F2348" s="0" t="n">
        <f aca="false">D2348*Assumptions!$C$11*$B$7+E2348*Assumptions!$C$12*$B$8</f>
        <v>24.1909762</v>
      </c>
      <c r="G2348" s="0" t="n">
        <f aca="false">C2348*Assumptions!$C$15</f>
        <v>0</v>
      </c>
      <c r="H2348" s="0" t="n">
        <f aca="false">MIN(F2348,G2348)</f>
        <v>0</v>
      </c>
      <c r="I2348" s="0" t="n">
        <f aca="false">IF(C2348=1,MIN(G2348-H2348,Assumptions!$C$13,P2347),0)</f>
        <v>0</v>
      </c>
      <c r="J2348" s="0" t="n">
        <f aca="false">H2348+I2348</f>
        <v>0</v>
      </c>
      <c r="K2348" s="0" t="n">
        <f aca="false">MIN(IF(C2348=1,F2348-H2348,F2348),Assumptions!$C$13,MAX(0,($B$5-P2347)/$B$6))</f>
        <v>24.1909762</v>
      </c>
      <c r="L2348" s="0" t="n">
        <f aca="false">IF(C2348=1,0,MIN(F2348-K2348,Assumptions!$C$15,MAX(0,$B$10-O2347-M2348)))</f>
        <v>0</v>
      </c>
      <c r="M2348" s="0" t="n">
        <f aca="false">'Profiles 8760'!H2337</f>
        <v>214400</v>
      </c>
      <c r="N2348" s="0" t="n">
        <f aca="false">J2348+L2348</f>
        <v>0</v>
      </c>
      <c r="O2348" s="0" t="n">
        <f aca="false">O2347+N2348</f>
        <v>205506.791775379</v>
      </c>
      <c r="P2348" s="0" t="n">
        <f aca="false">MIN($B$5,P2347+K2348*$B$6-I2348)</f>
        <v>238.36363367784</v>
      </c>
      <c r="Q2348" s="0" t="n">
        <f aca="false">MAX(0,F2348-H2348-K2348-L2348)</f>
        <v>0</v>
      </c>
    </row>
    <row r="2349" customFormat="false" ht="15" hidden="false" customHeight="false" outlineLevel="0" collapsed="false">
      <c r="A2349" s="0" t="n">
        <f aca="false">'Profiles 8760'!A2338</f>
        <v>2336</v>
      </c>
      <c r="B2349" s="0" t="n">
        <f aca="false">'Profiles 8760'!B2338</f>
        <v>4</v>
      </c>
      <c r="C2349" s="0" t="n">
        <f aca="false">'Profiles 8760'!E2338</f>
        <v>1</v>
      </c>
      <c r="D2349" s="0" t="n">
        <f aca="false">'Profiles 8760'!F2338</f>
        <v>0.308794</v>
      </c>
      <c r="E2349" s="0" t="n">
        <f aca="false">'Profiles 8760'!G2338</f>
        <v>0.45908</v>
      </c>
      <c r="F2349" s="0" t="n">
        <f aca="false">D2349*Assumptions!$C$11*$B$7+E2349*Assumptions!$C$12*$B$8</f>
        <v>107.9560792</v>
      </c>
      <c r="G2349" s="0" t="n">
        <f aca="false">C2349*Assumptions!$C$15</f>
        <v>200</v>
      </c>
      <c r="H2349" s="0" t="n">
        <f aca="false">MIN(F2349,G2349)</f>
        <v>107.9560792</v>
      </c>
      <c r="I2349" s="0" t="n">
        <f aca="false">IF(C2349=1,MIN(G2349-H2349,Assumptions!$C$13,P2348),0)</f>
        <v>92.0439208</v>
      </c>
      <c r="J2349" s="0" t="n">
        <f aca="false">H2349+I2349</f>
        <v>200</v>
      </c>
      <c r="K2349" s="0" t="n">
        <f aca="false">MIN(IF(C2349=1,F2349-H2349,F2349),Assumptions!$C$13,MAX(0,($B$5-P2348)/$B$6))</f>
        <v>0</v>
      </c>
      <c r="L2349" s="0" t="n">
        <f aca="false">IF(C2349=1,0,MIN(F2349-K2349,Assumptions!$C$15,MAX(0,$B$10-O2348-M2349)))</f>
        <v>0</v>
      </c>
      <c r="M2349" s="0" t="n">
        <f aca="false">'Profiles 8760'!H2338</f>
        <v>214200</v>
      </c>
      <c r="N2349" s="0" t="n">
        <f aca="false">J2349+L2349</f>
        <v>200</v>
      </c>
      <c r="O2349" s="0" t="n">
        <f aca="false">O2348+N2349</f>
        <v>205706.791775379</v>
      </c>
      <c r="P2349" s="0" t="n">
        <f aca="false">MIN($B$5,P2348+K2349*$B$6-I2349)</f>
        <v>146.31971287784</v>
      </c>
      <c r="Q2349" s="0" t="n">
        <f aca="false">MAX(0,F2349-H2349-K2349-L2349)</f>
        <v>0</v>
      </c>
    </row>
    <row r="2350" customFormat="false" ht="15" hidden="false" customHeight="false" outlineLevel="0" collapsed="false">
      <c r="A2350" s="0" t="n">
        <f aca="false">'Profiles 8760'!A2339</f>
        <v>2337</v>
      </c>
      <c r="B2350" s="0" t="n">
        <f aca="false">'Profiles 8760'!B2339</f>
        <v>4</v>
      </c>
      <c r="C2350" s="0" t="n">
        <f aca="false">'Profiles 8760'!E2339</f>
        <v>1</v>
      </c>
      <c r="D2350" s="0" t="n">
        <f aca="false">'Profiles 8760'!F2339</f>
        <v>0.619722</v>
      </c>
      <c r="E2350" s="0" t="n">
        <f aca="false">'Profiles 8760'!G2339</f>
        <v>0.507718</v>
      </c>
      <c r="F2350" s="0" t="n">
        <f aca="false">D2350*Assumptions!$C$11*$B$7+E2350*Assumptions!$C$12*$B$8</f>
        <v>199.7413798</v>
      </c>
      <c r="G2350" s="0" t="n">
        <f aca="false">C2350*Assumptions!$C$15</f>
        <v>200</v>
      </c>
      <c r="H2350" s="0" t="n">
        <f aca="false">MIN(F2350,G2350)</f>
        <v>199.7413798</v>
      </c>
      <c r="I2350" s="0" t="n">
        <f aca="false">IF(C2350=1,MIN(G2350-H2350,Assumptions!$C$13,P2349),0)</f>
        <v>0.258620199999996</v>
      </c>
      <c r="J2350" s="0" t="n">
        <f aca="false">H2350+I2350</f>
        <v>200</v>
      </c>
      <c r="K2350" s="0" t="n">
        <f aca="false">MIN(IF(C2350=1,F2350-H2350,F2350),Assumptions!$C$13,MAX(0,($B$5-P2349)/$B$6))</f>
        <v>0</v>
      </c>
      <c r="L2350" s="0" t="n">
        <f aca="false">IF(C2350=1,0,MIN(F2350-K2350,Assumptions!$C$15,MAX(0,$B$10-O2349-M2350)))</f>
        <v>0</v>
      </c>
      <c r="M2350" s="0" t="n">
        <f aca="false">'Profiles 8760'!H2339</f>
        <v>214000</v>
      </c>
      <c r="N2350" s="0" t="n">
        <f aca="false">J2350+L2350</f>
        <v>200</v>
      </c>
      <c r="O2350" s="0" t="n">
        <f aca="false">O2349+N2350</f>
        <v>205906.791775379</v>
      </c>
      <c r="P2350" s="0" t="n">
        <f aca="false">MIN($B$5,P2349+K2350*$B$6-I2350)</f>
        <v>146.06109267784</v>
      </c>
      <c r="Q2350" s="0" t="n">
        <f aca="false">MAX(0,F2350-H2350-K2350-L2350)</f>
        <v>0</v>
      </c>
    </row>
    <row r="2351" customFormat="false" ht="15" hidden="false" customHeight="false" outlineLevel="0" collapsed="false">
      <c r="A2351" s="0" t="n">
        <f aca="false">'Profiles 8760'!A2340</f>
        <v>2338</v>
      </c>
      <c r="B2351" s="0" t="n">
        <f aca="false">'Profiles 8760'!B2340</f>
        <v>4</v>
      </c>
      <c r="C2351" s="0" t="n">
        <f aca="false">'Profiles 8760'!E2340</f>
        <v>0</v>
      </c>
      <c r="D2351" s="0" t="n">
        <f aca="false">'Profiles 8760'!F2340</f>
        <v>0.922054</v>
      </c>
      <c r="E2351" s="0" t="n">
        <f aca="false">'Profiles 8760'!G2340</f>
        <v>0.667328</v>
      </c>
      <c r="F2351" s="0" t="n">
        <f aca="false">D2351*Assumptions!$C$11*$B$7+E2351*Assumptions!$C$12*$B$8</f>
        <v>293.5829104</v>
      </c>
      <c r="G2351" s="0" t="n">
        <f aca="false">C2351*Assumptions!$C$15</f>
        <v>0</v>
      </c>
      <c r="H2351" s="0" t="n">
        <f aca="false">MIN(F2351,G2351)</f>
        <v>0</v>
      </c>
      <c r="I2351" s="0" t="n">
        <f aca="false">IF(C2351=1,MIN(G2351-H2351,Assumptions!$C$13,P2350),0)</f>
        <v>0</v>
      </c>
      <c r="J2351" s="0" t="n">
        <f aca="false">H2351+I2351</f>
        <v>0</v>
      </c>
      <c r="K2351" s="0" t="n">
        <f aca="false">MIN(IF(C2351=1,F2351-H2351,F2351),Assumptions!$C$13,MAX(0,($B$5-P2350)/$B$6))</f>
        <v>180</v>
      </c>
      <c r="L2351" s="0" t="n">
        <f aca="false">IF(C2351=1,0,MIN(F2351-K2351,Assumptions!$C$15,MAX(0,$B$10-O2350-M2351)))</f>
        <v>113.5829104</v>
      </c>
      <c r="M2351" s="0" t="n">
        <f aca="false">'Profiles 8760'!H2340</f>
        <v>214000</v>
      </c>
      <c r="N2351" s="0" t="n">
        <f aca="false">J2351+L2351</f>
        <v>113.5829104</v>
      </c>
      <c r="O2351" s="0" t="n">
        <f aca="false">O2350+N2351</f>
        <v>206020.374685779</v>
      </c>
      <c r="P2351" s="0" t="n">
        <f aca="false">MIN($B$5,P2350+K2351*$B$6-I2351)</f>
        <v>302.08509267784</v>
      </c>
      <c r="Q2351" s="0" t="n">
        <f aca="false">MAX(0,F2351-H2351-K2351-L2351)</f>
        <v>0</v>
      </c>
    </row>
    <row r="2352" customFormat="false" ht="15" hidden="false" customHeight="false" outlineLevel="0" collapsed="false">
      <c r="A2352" s="0" t="n">
        <f aca="false">'Profiles 8760'!A2341</f>
        <v>2339</v>
      </c>
      <c r="B2352" s="0" t="n">
        <f aca="false">'Profiles 8760'!B2341</f>
        <v>4</v>
      </c>
      <c r="C2352" s="0" t="n">
        <f aca="false">'Profiles 8760'!E2341</f>
        <v>0</v>
      </c>
      <c r="D2352" s="0" t="n">
        <f aca="false">'Profiles 8760'!F2341</f>
        <v>1</v>
      </c>
      <c r="E2352" s="0" t="n">
        <f aca="false">'Profiles 8760'!G2341</f>
        <v>0.780203</v>
      </c>
      <c r="F2352" s="0" t="n">
        <f aca="false">D2352*Assumptions!$C$11*$B$7+E2352*Assumptions!$C$12*$B$8</f>
        <v>320.7103027</v>
      </c>
      <c r="G2352" s="0" t="n">
        <f aca="false">C2352*Assumptions!$C$15</f>
        <v>0</v>
      </c>
      <c r="H2352" s="0" t="n">
        <f aca="false">MIN(F2352,G2352)</f>
        <v>0</v>
      </c>
      <c r="I2352" s="0" t="n">
        <f aca="false">IF(C2352=1,MIN(G2352-H2352,Assumptions!$C$13,P2351),0)</f>
        <v>0</v>
      </c>
      <c r="J2352" s="0" t="n">
        <f aca="false">H2352+I2352</f>
        <v>0</v>
      </c>
      <c r="K2352" s="0" t="n">
        <f aca="false">MIN(IF(C2352=1,F2352-H2352,F2352),Assumptions!$C$13,MAX(0,($B$5-P2351)/$B$6))</f>
        <v>180</v>
      </c>
      <c r="L2352" s="0" t="n">
        <f aca="false">IF(C2352=1,0,MIN(F2352-K2352,Assumptions!$C$15,MAX(0,$B$10-O2351-M2352)))</f>
        <v>140.7103027</v>
      </c>
      <c r="M2352" s="0" t="n">
        <f aca="false">'Profiles 8760'!H2341</f>
        <v>214000</v>
      </c>
      <c r="N2352" s="0" t="n">
        <f aca="false">J2352+L2352</f>
        <v>140.7103027</v>
      </c>
      <c r="O2352" s="0" t="n">
        <f aca="false">O2351+N2352</f>
        <v>206161.084988479</v>
      </c>
      <c r="P2352" s="0" t="n">
        <f aca="false">MIN($B$5,P2351+K2352*$B$6-I2352)</f>
        <v>458.10909267784</v>
      </c>
      <c r="Q2352" s="0" t="n">
        <f aca="false">MAX(0,F2352-H2352-K2352-L2352)</f>
        <v>0</v>
      </c>
    </row>
    <row r="2353" customFormat="false" ht="15" hidden="false" customHeight="false" outlineLevel="0" collapsed="false">
      <c r="A2353" s="0" t="n">
        <f aca="false">'Profiles 8760'!A2342</f>
        <v>2340</v>
      </c>
      <c r="B2353" s="0" t="n">
        <f aca="false">'Profiles 8760'!B2342</f>
        <v>4</v>
      </c>
      <c r="C2353" s="0" t="n">
        <f aca="false">'Profiles 8760'!E2342</f>
        <v>0</v>
      </c>
      <c r="D2353" s="0" t="n">
        <f aca="false">'Profiles 8760'!F2342</f>
        <v>1</v>
      </c>
      <c r="E2353" s="0" t="n">
        <f aca="false">'Profiles 8760'!G2342</f>
        <v>0.479779</v>
      </c>
      <c r="F2353" s="0" t="n">
        <f aca="false">D2353*Assumptions!$C$11*$B$7+E2353*Assumptions!$C$12*$B$8</f>
        <v>308.4229611</v>
      </c>
      <c r="G2353" s="0" t="n">
        <f aca="false">C2353*Assumptions!$C$15</f>
        <v>0</v>
      </c>
      <c r="H2353" s="0" t="n">
        <f aca="false">MIN(F2353,G2353)</f>
        <v>0</v>
      </c>
      <c r="I2353" s="0" t="n">
        <f aca="false">IF(C2353=1,MIN(G2353-H2353,Assumptions!$C$13,P2352),0)</f>
        <v>0</v>
      </c>
      <c r="J2353" s="0" t="n">
        <f aca="false">H2353+I2353</f>
        <v>0</v>
      </c>
      <c r="K2353" s="0" t="n">
        <f aca="false">MIN(IF(C2353=1,F2353-H2353,F2353),Assumptions!$C$13,MAX(0,($B$5-P2352)/$B$6))</f>
        <v>60.7993854662667</v>
      </c>
      <c r="L2353" s="0" t="n">
        <f aca="false">IF(C2353=1,0,MIN(F2353-K2353,Assumptions!$C$15,MAX(0,$B$10-O2352-M2353)))</f>
        <v>200</v>
      </c>
      <c r="M2353" s="0" t="n">
        <f aca="false">'Profiles 8760'!H2342</f>
        <v>214000</v>
      </c>
      <c r="N2353" s="0" t="n">
        <f aca="false">J2353+L2353</f>
        <v>200</v>
      </c>
      <c r="O2353" s="0" t="n">
        <f aca="false">O2352+N2353</f>
        <v>206361.084988479</v>
      </c>
      <c r="P2353" s="0" t="n">
        <f aca="false">MIN($B$5,P2352+K2353*$B$6-I2353)</f>
        <v>510.81</v>
      </c>
      <c r="Q2353" s="0" t="n">
        <f aca="false">MAX(0,F2353-H2353-K2353-L2353)</f>
        <v>47.6235756337333</v>
      </c>
    </row>
    <row r="2354" customFormat="false" ht="15" hidden="false" customHeight="false" outlineLevel="0" collapsed="false">
      <c r="A2354" s="0" t="n">
        <f aca="false">'Profiles 8760'!A2343</f>
        <v>2341</v>
      </c>
      <c r="B2354" s="0" t="n">
        <f aca="false">'Profiles 8760'!B2343</f>
        <v>4</v>
      </c>
      <c r="C2354" s="0" t="n">
        <f aca="false">'Profiles 8760'!E2343</f>
        <v>0</v>
      </c>
      <c r="D2354" s="0" t="n">
        <f aca="false">'Profiles 8760'!F2343</f>
        <v>1</v>
      </c>
      <c r="E2354" s="0" t="n">
        <f aca="false">'Profiles 8760'!G2343</f>
        <v>0.514101</v>
      </c>
      <c r="F2354" s="0" t="n">
        <f aca="false">D2354*Assumptions!$C$11*$B$7+E2354*Assumptions!$C$12*$B$8</f>
        <v>309.8267309</v>
      </c>
      <c r="G2354" s="0" t="n">
        <f aca="false">C2354*Assumptions!$C$15</f>
        <v>0</v>
      </c>
      <c r="H2354" s="0" t="n">
        <f aca="false">MIN(F2354,G2354)</f>
        <v>0</v>
      </c>
      <c r="I2354" s="0" t="n">
        <f aca="false">IF(C2354=1,MIN(G2354-H2354,Assumptions!$C$13,P2353),0)</f>
        <v>0</v>
      </c>
      <c r="J2354" s="0" t="n">
        <f aca="false">H2354+I2354</f>
        <v>0</v>
      </c>
      <c r="K2354" s="0" t="n">
        <f aca="false">MIN(IF(C2354=1,F2354-H2354,F2354),Assumptions!$C$13,MAX(0,($B$5-P2353)/$B$6))</f>
        <v>0</v>
      </c>
      <c r="L2354" s="0" t="n">
        <f aca="false">IF(C2354=1,0,MIN(F2354-K2354,Assumptions!$C$15,MAX(0,$B$10-O2353-M2354)))</f>
        <v>200</v>
      </c>
      <c r="M2354" s="0" t="n">
        <f aca="false">'Profiles 8760'!H2343</f>
        <v>214000</v>
      </c>
      <c r="N2354" s="0" t="n">
        <f aca="false">J2354+L2354</f>
        <v>200</v>
      </c>
      <c r="O2354" s="0" t="n">
        <f aca="false">O2353+N2354</f>
        <v>206561.084988479</v>
      </c>
      <c r="P2354" s="0" t="n">
        <f aca="false">MIN($B$5,P2353+K2354*$B$6-I2354)</f>
        <v>510.81</v>
      </c>
      <c r="Q2354" s="0" t="n">
        <f aca="false">MAX(0,F2354-H2354-K2354-L2354)</f>
        <v>109.8267309</v>
      </c>
    </row>
    <row r="2355" customFormat="false" ht="15" hidden="false" customHeight="false" outlineLevel="0" collapsed="false">
      <c r="A2355" s="0" t="n">
        <f aca="false">'Profiles 8760'!A2344</f>
        <v>2342</v>
      </c>
      <c r="B2355" s="0" t="n">
        <f aca="false">'Profiles 8760'!B2344</f>
        <v>4</v>
      </c>
      <c r="C2355" s="0" t="n">
        <f aca="false">'Profiles 8760'!E2344</f>
        <v>0</v>
      </c>
      <c r="D2355" s="0" t="n">
        <f aca="false">'Profiles 8760'!F2344</f>
        <v>1</v>
      </c>
      <c r="E2355" s="0" t="n">
        <f aca="false">'Profiles 8760'!G2344</f>
        <v>0.788505</v>
      </c>
      <c r="F2355" s="0" t="n">
        <f aca="false">D2355*Assumptions!$C$11*$B$7+E2355*Assumptions!$C$12*$B$8</f>
        <v>321.0498545</v>
      </c>
      <c r="G2355" s="0" t="n">
        <f aca="false">C2355*Assumptions!$C$15</f>
        <v>0</v>
      </c>
      <c r="H2355" s="0" t="n">
        <f aca="false">MIN(F2355,G2355)</f>
        <v>0</v>
      </c>
      <c r="I2355" s="0" t="n">
        <f aca="false">IF(C2355=1,MIN(G2355-H2355,Assumptions!$C$13,P2354),0)</f>
        <v>0</v>
      </c>
      <c r="J2355" s="0" t="n">
        <f aca="false">H2355+I2355</f>
        <v>0</v>
      </c>
      <c r="K2355" s="0" t="n">
        <f aca="false">MIN(IF(C2355=1,F2355-H2355,F2355),Assumptions!$C$13,MAX(0,($B$5-P2354)/$B$6))</f>
        <v>0</v>
      </c>
      <c r="L2355" s="0" t="n">
        <f aca="false">IF(C2355=1,0,MIN(F2355-K2355,Assumptions!$C$15,MAX(0,$B$10-O2354-M2355)))</f>
        <v>200</v>
      </c>
      <c r="M2355" s="0" t="n">
        <f aca="false">'Profiles 8760'!H2344</f>
        <v>214000</v>
      </c>
      <c r="N2355" s="0" t="n">
        <f aca="false">J2355+L2355</f>
        <v>200</v>
      </c>
      <c r="O2355" s="0" t="n">
        <f aca="false">O2354+N2355</f>
        <v>206761.084988479</v>
      </c>
      <c r="P2355" s="0" t="n">
        <f aca="false">MIN($B$5,P2354+K2355*$B$6-I2355)</f>
        <v>510.81</v>
      </c>
      <c r="Q2355" s="0" t="n">
        <f aca="false">MAX(0,F2355-H2355-K2355-L2355)</f>
        <v>121.0498545</v>
      </c>
    </row>
    <row r="2356" customFormat="false" ht="15" hidden="false" customHeight="false" outlineLevel="0" collapsed="false">
      <c r="A2356" s="0" t="n">
        <f aca="false">'Profiles 8760'!A2345</f>
        <v>2343</v>
      </c>
      <c r="B2356" s="0" t="n">
        <f aca="false">'Profiles 8760'!B2345</f>
        <v>4</v>
      </c>
      <c r="C2356" s="0" t="n">
        <f aca="false">'Profiles 8760'!E2345</f>
        <v>0</v>
      </c>
      <c r="D2356" s="0" t="n">
        <f aca="false">'Profiles 8760'!F2345</f>
        <v>1</v>
      </c>
      <c r="E2356" s="0" t="n">
        <f aca="false">'Profiles 8760'!G2345</f>
        <v>0.670543</v>
      </c>
      <c r="F2356" s="0" t="n">
        <f aca="false">D2356*Assumptions!$C$11*$B$7+E2356*Assumptions!$C$12*$B$8</f>
        <v>316.2252087</v>
      </c>
      <c r="G2356" s="0" t="n">
        <f aca="false">C2356*Assumptions!$C$15</f>
        <v>0</v>
      </c>
      <c r="H2356" s="0" t="n">
        <f aca="false">MIN(F2356,G2356)</f>
        <v>0</v>
      </c>
      <c r="I2356" s="0" t="n">
        <f aca="false">IF(C2356=1,MIN(G2356-H2356,Assumptions!$C$13,P2355),0)</f>
        <v>0</v>
      </c>
      <c r="J2356" s="0" t="n">
        <f aca="false">H2356+I2356</f>
        <v>0</v>
      </c>
      <c r="K2356" s="0" t="n">
        <f aca="false">MIN(IF(C2356=1,F2356-H2356,F2356),Assumptions!$C$13,MAX(0,($B$5-P2355)/$B$6))</f>
        <v>0</v>
      </c>
      <c r="L2356" s="0" t="n">
        <f aca="false">IF(C2356=1,0,MIN(F2356-K2356,Assumptions!$C$15,MAX(0,$B$10-O2355-M2356)))</f>
        <v>200</v>
      </c>
      <c r="M2356" s="0" t="n">
        <f aca="false">'Profiles 8760'!H2345</f>
        <v>214000</v>
      </c>
      <c r="N2356" s="0" t="n">
        <f aca="false">J2356+L2356</f>
        <v>200</v>
      </c>
      <c r="O2356" s="0" t="n">
        <f aca="false">O2355+N2356</f>
        <v>206961.084988479</v>
      </c>
      <c r="P2356" s="0" t="n">
        <f aca="false">MIN($B$5,P2355+K2356*$B$6-I2356)</f>
        <v>510.81</v>
      </c>
      <c r="Q2356" s="0" t="n">
        <f aca="false">MAX(0,F2356-H2356-K2356-L2356)</f>
        <v>116.2252087</v>
      </c>
    </row>
    <row r="2357" customFormat="false" ht="15" hidden="false" customHeight="false" outlineLevel="0" collapsed="false">
      <c r="A2357" s="0" t="n">
        <f aca="false">'Profiles 8760'!A2346</f>
        <v>2344</v>
      </c>
      <c r="B2357" s="0" t="n">
        <f aca="false">'Profiles 8760'!B2346</f>
        <v>4</v>
      </c>
      <c r="C2357" s="0" t="n">
        <f aca="false">'Profiles 8760'!E2346</f>
        <v>0</v>
      </c>
      <c r="D2357" s="0" t="n">
        <f aca="false">'Profiles 8760'!F2346</f>
        <v>0.922054</v>
      </c>
      <c r="E2357" s="0" t="n">
        <f aca="false">'Profiles 8760'!G2346</f>
        <v>0.531731</v>
      </c>
      <c r="F2357" s="0" t="n">
        <f aca="false">D2357*Assumptions!$C$11*$B$7+E2357*Assumptions!$C$12*$B$8</f>
        <v>288.0369931</v>
      </c>
      <c r="G2357" s="0" t="n">
        <f aca="false">C2357*Assumptions!$C$15</f>
        <v>0</v>
      </c>
      <c r="H2357" s="0" t="n">
        <f aca="false">MIN(F2357,G2357)</f>
        <v>0</v>
      </c>
      <c r="I2357" s="0" t="n">
        <f aca="false">IF(C2357=1,MIN(G2357-H2357,Assumptions!$C$13,P2356),0)</f>
        <v>0</v>
      </c>
      <c r="J2357" s="0" t="n">
        <f aca="false">H2357+I2357</f>
        <v>0</v>
      </c>
      <c r="K2357" s="0" t="n">
        <f aca="false">MIN(IF(C2357=1,F2357-H2357,F2357),Assumptions!$C$13,MAX(0,($B$5-P2356)/$B$6))</f>
        <v>0</v>
      </c>
      <c r="L2357" s="0" t="n">
        <f aca="false">IF(C2357=1,0,MIN(F2357-K2357,Assumptions!$C$15,MAX(0,$B$10-O2356-M2357)))</f>
        <v>200</v>
      </c>
      <c r="M2357" s="0" t="n">
        <f aca="false">'Profiles 8760'!H2346</f>
        <v>214000</v>
      </c>
      <c r="N2357" s="0" t="n">
        <f aca="false">J2357+L2357</f>
        <v>200</v>
      </c>
      <c r="O2357" s="0" t="n">
        <f aca="false">O2356+N2357</f>
        <v>207161.084988479</v>
      </c>
      <c r="P2357" s="0" t="n">
        <f aca="false">MIN($B$5,P2356+K2357*$B$6-I2357)</f>
        <v>510.81</v>
      </c>
      <c r="Q2357" s="0" t="n">
        <f aca="false">MAX(0,F2357-H2357-K2357-L2357)</f>
        <v>88.0369931</v>
      </c>
    </row>
    <row r="2358" customFormat="false" ht="15" hidden="false" customHeight="false" outlineLevel="0" collapsed="false">
      <c r="A2358" s="0" t="n">
        <f aca="false">'Profiles 8760'!A2347</f>
        <v>2345</v>
      </c>
      <c r="B2358" s="0" t="n">
        <f aca="false">'Profiles 8760'!B2347</f>
        <v>4</v>
      </c>
      <c r="C2358" s="0" t="n">
        <f aca="false">'Profiles 8760'!E2347</f>
        <v>0</v>
      </c>
      <c r="D2358" s="0" t="n">
        <f aca="false">'Profiles 8760'!F2347</f>
        <v>0.619722</v>
      </c>
      <c r="E2358" s="0" t="n">
        <f aca="false">'Profiles 8760'!G2347</f>
        <v>0.688941</v>
      </c>
      <c r="F2358" s="0" t="n">
        <f aca="false">D2358*Assumptions!$C$11*$B$7+E2358*Assumptions!$C$12*$B$8</f>
        <v>207.1534005</v>
      </c>
      <c r="G2358" s="0" t="n">
        <f aca="false">C2358*Assumptions!$C$15</f>
        <v>0</v>
      </c>
      <c r="H2358" s="0" t="n">
        <f aca="false">MIN(F2358,G2358)</f>
        <v>0</v>
      </c>
      <c r="I2358" s="0" t="n">
        <f aca="false">IF(C2358=1,MIN(G2358-H2358,Assumptions!$C$13,P2357),0)</f>
        <v>0</v>
      </c>
      <c r="J2358" s="0" t="n">
        <f aca="false">H2358+I2358</f>
        <v>0</v>
      </c>
      <c r="K2358" s="0" t="n">
        <f aca="false">MIN(IF(C2358=1,F2358-H2358,F2358),Assumptions!$C$13,MAX(0,($B$5-P2357)/$B$6))</f>
        <v>0</v>
      </c>
      <c r="L2358" s="0" t="n">
        <f aca="false">IF(C2358=1,0,MIN(F2358-K2358,Assumptions!$C$15,MAX(0,$B$10-O2357-M2358)))</f>
        <v>200</v>
      </c>
      <c r="M2358" s="0" t="n">
        <f aca="false">'Profiles 8760'!H2347</f>
        <v>214000</v>
      </c>
      <c r="N2358" s="0" t="n">
        <f aca="false">J2358+L2358</f>
        <v>200</v>
      </c>
      <c r="O2358" s="0" t="n">
        <f aca="false">O2357+N2358</f>
        <v>207361.084988479</v>
      </c>
      <c r="P2358" s="0" t="n">
        <f aca="false">MIN($B$5,P2357+K2358*$B$6-I2358)</f>
        <v>510.81</v>
      </c>
      <c r="Q2358" s="0" t="n">
        <f aca="false">MAX(0,F2358-H2358-K2358-L2358)</f>
        <v>7.1534005</v>
      </c>
    </row>
    <row r="2359" customFormat="false" ht="15" hidden="false" customHeight="false" outlineLevel="0" collapsed="false">
      <c r="A2359" s="0" t="n">
        <f aca="false">'Profiles 8760'!A2348</f>
        <v>2346</v>
      </c>
      <c r="B2359" s="0" t="n">
        <f aca="false">'Profiles 8760'!B2348</f>
        <v>4</v>
      </c>
      <c r="C2359" s="0" t="n">
        <f aca="false">'Profiles 8760'!E2348</f>
        <v>0</v>
      </c>
      <c r="D2359" s="0" t="n">
        <f aca="false">'Profiles 8760'!F2348</f>
        <v>0.308794</v>
      </c>
      <c r="E2359" s="0" t="n">
        <f aca="false">'Profiles 8760'!G2348</f>
        <v>0.643323</v>
      </c>
      <c r="F2359" s="0" t="n">
        <f aca="false">D2359*Assumptions!$C$11*$B$7+E2359*Assumptions!$C$12*$B$8</f>
        <v>115.4916179</v>
      </c>
      <c r="G2359" s="0" t="n">
        <f aca="false">C2359*Assumptions!$C$15</f>
        <v>0</v>
      </c>
      <c r="H2359" s="0" t="n">
        <f aca="false">MIN(F2359,G2359)</f>
        <v>0</v>
      </c>
      <c r="I2359" s="0" t="n">
        <f aca="false">IF(C2359=1,MIN(G2359-H2359,Assumptions!$C$13,P2358),0)</f>
        <v>0</v>
      </c>
      <c r="J2359" s="0" t="n">
        <f aca="false">H2359+I2359</f>
        <v>0</v>
      </c>
      <c r="K2359" s="0" t="n">
        <f aca="false">MIN(IF(C2359=1,F2359-H2359,F2359),Assumptions!$C$13,MAX(0,($B$5-P2358)/$B$6))</f>
        <v>0</v>
      </c>
      <c r="L2359" s="0" t="n">
        <f aca="false">IF(C2359=1,0,MIN(F2359-K2359,Assumptions!$C$15,MAX(0,$B$10-O2358-M2359)))</f>
        <v>115.4916179</v>
      </c>
      <c r="M2359" s="0" t="n">
        <f aca="false">'Profiles 8760'!H2348</f>
        <v>214000</v>
      </c>
      <c r="N2359" s="0" t="n">
        <f aca="false">J2359+L2359</f>
        <v>115.4916179</v>
      </c>
      <c r="O2359" s="0" t="n">
        <f aca="false">O2358+N2359</f>
        <v>207476.576606379</v>
      </c>
      <c r="P2359" s="0" t="n">
        <f aca="false">MIN($B$5,P2358+K2359*$B$6-I2359)</f>
        <v>510.81</v>
      </c>
      <c r="Q2359" s="0" t="n">
        <f aca="false">MAX(0,F2359-H2359-K2359-L2359)</f>
        <v>0</v>
      </c>
    </row>
    <row r="2360" customFormat="false" ht="15" hidden="false" customHeight="false" outlineLevel="0" collapsed="false">
      <c r="A2360" s="0" t="n">
        <f aca="false">'Profiles 8760'!A2349</f>
        <v>2347</v>
      </c>
      <c r="B2360" s="0" t="n">
        <f aca="false">'Profiles 8760'!B2349</f>
        <v>4</v>
      </c>
      <c r="C2360" s="0" t="n">
        <f aca="false">'Profiles 8760'!E2349</f>
        <v>0</v>
      </c>
      <c r="D2360" s="0" t="n">
        <f aca="false">'Profiles 8760'!F2349</f>
        <v>0.051099</v>
      </c>
      <c r="E2360" s="0" t="n">
        <f aca="false">'Profiles 8760'!G2349</f>
        <v>0.694418</v>
      </c>
      <c r="F2360" s="0" t="n">
        <f aca="false">D2360*Assumptions!$C$11*$B$7+E2360*Assumptions!$C$12*$B$8</f>
        <v>43.1590874</v>
      </c>
      <c r="G2360" s="0" t="n">
        <f aca="false">C2360*Assumptions!$C$15</f>
        <v>0</v>
      </c>
      <c r="H2360" s="0" t="n">
        <f aca="false">MIN(F2360,G2360)</f>
        <v>0</v>
      </c>
      <c r="I2360" s="0" t="n">
        <f aca="false">IF(C2360=1,MIN(G2360-H2360,Assumptions!$C$13,P2359),0)</f>
        <v>0</v>
      </c>
      <c r="J2360" s="0" t="n">
        <f aca="false">H2360+I2360</f>
        <v>0</v>
      </c>
      <c r="K2360" s="0" t="n">
        <f aca="false">MIN(IF(C2360=1,F2360-H2360,F2360),Assumptions!$C$13,MAX(0,($B$5-P2359)/$B$6))</f>
        <v>0</v>
      </c>
      <c r="L2360" s="0" t="n">
        <f aca="false">IF(C2360=1,0,MIN(F2360-K2360,Assumptions!$C$15,MAX(0,$B$10-O2359-M2360)))</f>
        <v>43.1590874</v>
      </c>
      <c r="M2360" s="0" t="n">
        <f aca="false">'Profiles 8760'!H2349</f>
        <v>214000</v>
      </c>
      <c r="N2360" s="0" t="n">
        <f aca="false">J2360+L2360</f>
        <v>43.1590874</v>
      </c>
      <c r="O2360" s="0" t="n">
        <f aca="false">O2359+N2360</f>
        <v>207519.735693779</v>
      </c>
      <c r="P2360" s="0" t="n">
        <f aca="false">MIN($B$5,P2359+K2360*$B$6-I2360)</f>
        <v>510.81</v>
      </c>
      <c r="Q2360" s="0" t="n">
        <f aca="false">MAX(0,F2360-H2360-K2360-L2360)</f>
        <v>0</v>
      </c>
    </row>
    <row r="2361" customFormat="false" ht="15" hidden="false" customHeight="false" outlineLevel="0" collapsed="false">
      <c r="A2361" s="0" t="n">
        <f aca="false">'Profiles 8760'!A2350</f>
        <v>2348</v>
      </c>
      <c r="B2361" s="0" t="n">
        <f aca="false">'Profiles 8760'!B2350</f>
        <v>4</v>
      </c>
      <c r="C2361" s="0" t="n">
        <f aca="false">'Profiles 8760'!E2350</f>
        <v>1</v>
      </c>
      <c r="D2361" s="0" t="n">
        <f aca="false">'Profiles 8760'!F2350</f>
        <v>0</v>
      </c>
      <c r="E2361" s="0" t="n">
        <f aca="false">'Profiles 8760'!G2350</f>
        <v>0.456351</v>
      </c>
      <c r="F2361" s="0" t="n">
        <f aca="false">D2361*Assumptions!$C$11*$B$7+E2361*Assumptions!$C$12*$B$8</f>
        <v>18.6647559</v>
      </c>
      <c r="G2361" s="0" t="n">
        <f aca="false">C2361*Assumptions!$C$15</f>
        <v>200</v>
      </c>
      <c r="H2361" s="0" t="n">
        <f aca="false">MIN(F2361,G2361)</f>
        <v>18.6647559</v>
      </c>
      <c r="I2361" s="0" t="n">
        <f aca="false">IF(C2361=1,MIN(G2361-H2361,Assumptions!$C$13,P2360),0)</f>
        <v>180</v>
      </c>
      <c r="J2361" s="0" t="n">
        <f aca="false">H2361+I2361</f>
        <v>198.6647559</v>
      </c>
      <c r="K2361" s="0" t="n">
        <f aca="false">MIN(IF(C2361=1,F2361-H2361,F2361),Assumptions!$C$13,MAX(0,($B$5-P2360)/$B$6))</f>
        <v>0</v>
      </c>
      <c r="L2361" s="0" t="n">
        <f aca="false">IF(C2361=1,0,MIN(F2361-K2361,Assumptions!$C$15,MAX(0,$B$10-O2360-M2361)))</f>
        <v>0</v>
      </c>
      <c r="M2361" s="0" t="n">
        <f aca="false">'Profiles 8760'!H2350</f>
        <v>213800</v>
      </c>
      <c r="N2361" s="0" t="n">
        <f aca="false">J2361+L2361</f>
        <v>198.6647559</v>
      </c>
      <c r="O2361" s="0" t="n">
        <f aca="false">O2360+N2361</f>
        <v>207718.400449679</v>
      </c>
      <c r="P2361" s="0" t="n">
        <f aca="false">MIN($B$5,P2360+K2361*$B$6-I2361)</f>
        <v>330.81</v>
      </c>
      <c r="Q2361" s="0" t="n">
        <f aca="false">MAX(0,F2361-H2361-K2361-L2361)</f>
        <v>0</v>
      </c>
    </row>
    <row r="2362" customFormat="false" ht="15" hidden="false" customHeight="false" outlineLevel="0" collapsed="false">
      <c r="A2362" s="0" t="n">
        <f aca="false">'Profiles 8760'!A2351</f>
        <v>2349</v>
      </c>
      <c r="B2362" s="0" t="n">
        <f aca="false">'Profiles 8760'!B2351</f>
        <v>4</v>
      </c>
      <c r="C2362" s="0" t="n">
        <f aca="false">'Profiles 8760'!E2351</f>
        <v>1</v>
      </c>
      <c r="D2362" s="0" t="n">
        <f aca="false">'Profiles 8760'!F2351</f>
        <v>0</v>
      </c>
      <c r="E2362" s="0" t="n">
        <f aca="false">'Profiles 8760'!G2351</f>
        <v>0.493097</v>
      </c>
      <c r="F2362" s="0" t="n">
        <f aca="false">D2362*Assumptions!$C$11*$B$7+E2362*Assumptions!$C$12*$B$8</f>
        <v>20.1676673</v>
      </c>
      <c r="G2362" s="0" t="n">
        <f aca="false">C2362*Assumptions!$C$15</f>
        <v>200</v>
      </c>
      <c r="H2362" s="0" t="n">
        <f aca="false">MIN(F2362,G2362)</f>
        <v>20.1676673</v>
      </c>
      <c r="I2362" s="0" t="n">
        <f aca="false">IF(C2362=1,MIN(G2362-H2362,Assumptions!$C$13,P2361),0)</f>
        <v>179.8323327</v>
      </c>
      <c r="J2362" s="0" t="n">
        <f aca="false">H2362+I2362</f>
        <v>200</v>
      </c>
      <c r="K2362" s="0" t="n">
        <f aca="false">MIN(IF(C2362=1,F2362-H2362,F2362),Assumptions!$C$13,MAX(0,($B$5-P2361)/$B$6))</f>
        <v>0</v>
      </c>
      <c r="L2362" s="0" t="n">
        <f aca="false">IF(C2362=1,0,MIN(F2362-K2362,Assumptions!$C$15,MAX(0,$B$10-O2361-M2362)))</f>
        <v>0</v>
      </c>
      <c r="M2362" s="0" t="n">
        <f aca="false">'Profiles 8760'!H2351</f>
        <v>213600</v>
      </c>
      <c r="N2362" s="0" t="n">
        <f aca="false">J2362+L2362</f>
        <v>200</v>
      </c>
      <c r="O2362" s="0" t="n">
        <f aca="false">O2361+N2362</f>
        <v>207918.400449679</v>
      </c>
      <c r="P2362" s="0" t="n">
        <f aca="false">MIN($B$5,P2361+K2362*$B$6-I2362)</f>
        <v>150.9776673</v>
      </c>
      <c r="Q2362" s="0" t="n">
        <f aca="false">MAX(0,F2362-H2362-K2362-L2362)</f>
        <v>0</v>
      </c>
    </row>
    <row r="2363" customFormat="false" ht="15" hidden="false" customHeight="false" outlineLevel="0" collapsed="false">
      <c r="A2363" s="0" t="n">
        <f aca="false">'Profiles 8760'!A2352</f>
        <v>2350</v>
      </c>
      <c r="B2363" s="0" t="n">
        <f aca="false">'Profiles 8760'!B2352</f>
        <v>4</v>
      </c>
      <c r="C2363" s="0" t="n">
        <f aca="false">'Profiles 8760'!E2352</f>
        <v>0</v>
      </c>
      <c r="D2363" s="0" t="n">
        <f aca="false">'Profiles 8760'!F2352</f>
        <v>0</v>
      </c>
      <c r="E2363" s="0" t="n">
        <f aca="false">'Profiles 8760'!G2352</f>
        <v>0.359687</v>
      </c>
      <c r="F2363" s="0" t="n">
        <f aca="false">D2363*Assumptions!$C$11*$B$7+E2363*Assumptions!$C$12*$B$8</f>
        <v>14.7111983</v>
      </c>
      <c r="G2363" s="0" t="n">
        <f aca="false">C2363*Assumptions!$C$15</f>
        <v>0</v>
      </c>
      <c r="H2363" s="0" t="n">
        <f aca="false">MIN(F2363,G2363)</f>
        <v>0</v>
      </c>
      <c r="I2363" s="0" t="n">
        <f aca="false">IF(C2363=1,MIN(G2363-H2363,Assumptions!$C$13,P2362),0)</f>
        <v>0</v>
      </c>
      <c r="J2363" s="0" t="n">
        <f aca="false">H2363+I2363</f>
        <v>0</v>
      </c>
      <c r="K2363" s="0" t="n">
        <f aca="false">MIN(IF(C2363=1,F2363-H2363,F2363),Assumptions!$C$13,MAX(0,($B$5-P2362)/$B$6))</f>
        <v>14.7111983</v>
      </c>
      <c r="L2363" s="0" t="n">
        <f aca="false">IF(C2363=1,0,MIN(F2363-K2363,Assumptions!$C$15,MAX(0,$B$10-O2362-M2363)))</f>
        <v>0</v>
      </c>
      <c r="M2363" s="0" t="n">
        <f aca="false">'Profiles 8760'!H2352</f>
        <v>213600</v>
      </c>
      <c r="N2363" s="0" t="n">
        <f aca="false">J2363+L2363</f>
        <v>0</v>
      </c>
      <c r="O2363" s="0" t="n">
        <f aca="false">O2362+N2363</f>
        <v>207918.400449679</v>
      </c>
      <c r="P2363" s="0" t="n">
        <f aca="false">MIN($B$5,P2362+K2363*$B$6-I2363)</f>
        <v>163.72933398644</v>
      </c>
      <c r="Q2363" s="0" t="n">
        <f aca="false">MAX(0,F2363-H2363-K2363-L2363)</f>
        <v>0</v>
      </c>
    </row>
    <row r="2364" customFormat="false" ht="15" hidden="false" customHeight="false" outlineLevel="0" collapsed="false">
      <c r="A2364" s="0" t="n">
        <f aca="false">'Profiles 8760'!A2353</f>
        <v>2351</v>
      </c>
      <c r="B2364" s="0" t="n">
        <f aca="false">'Profiles 8760'!B2353</f>
        <v>4</v>
      </c>
      <c r="C2364" s="0" t="n">
        <f aca="false">'Profiles 8760'!E2353</f>
        <v>0</v>
      </c>
      <c r="D2364" s="0" t="n">
        <f aca="false">'Profiles 8760'!F2353</f>
        <v>0</v>
      </c>
      <c r="E2364" s="0" t="n">
        <f aca="false">'Profiles 8760'!G2353</f>
        <v>0.351329</v>
      </c>
      <c r="F2364" s="0" t="n">
        <f aca="false">D2364*Assumptions!$C$11*$B$7+E2364*Assumptions!$C$12*$B$8</f>
        <v>14.3693561</v>
      </c>
      <c r="G2364" s="0" t="n">
        <f aca="false">C2364*Assumptions!$C$15</f>
        <v>0</v>
      </c>
      <c r="H2364" s="0" t="n">
        <f aca="false">MIN(F2364,G2364)</f>
        <v>0</v>
      </c>
      <c r="I2364" s="0" t="n">
        <f aca="false">IF(C2364=1,MIN(G2364-H2364,Assumptions!$C$13,P2363),0)</f>
        <v>0</v>
      </c>
      <c r="J2364" s="0" t="n">
        <f aca="false">H2364+I2364</f>
        <v>0</v>
      </c>
      <c r="K2364" s="0" t="n">
        <f aca="false">MIN(IF(C2364=1,F2364-H2364,F2364),Assumptions!$C$13,MAX(0,($B$5-P2363)/$B$6))</f>
        <v>14.3693561</v>
      </c>
      <c r="L2364" s="0" t="n">
        <f aca="false">IF(C2364=1,0,MIN(F2364-K2364,Assumptions!$C$15,MAX(0,$B$10-O2363-M2364)))</f>
        <v>0</v>
      </c>
      <c r="M2364" s="0" t="n">
        <f aca="false">'Profiles 8760'!H2353</f>
        <v>213600</v>
      </c>
      <c r="N2364" s="0" t="n">
        <f aca="false">J2364+L2364</f>
        <v>0</v>
      </c>
      <c r="O2364" s="0" t="n">
        <f aca="false">O2363+N2364</f>
        <v>207918.400449679</v>
      </c>
      <c r="P2364" s="0" t="n">
        <f aca="false">MIN($B$5,P2363+K2364*$B$6-I2364)</f>
        <v>176.18469185392</v>
      </c>
      <c r="Q2364" s="0" t="n">
        <f aca="false">MAX(0,F2364-H2364-K2364-L2364)</f>
        <v>0</v>
      </c>
    </row>
    <row r="2365" customFormat="false" ht="15" hidden="false" customHeight="false" outlineLevel="0" collapsed="false">
      <c r="A2365" s="0" t="n">
        <f aca="false">'Profiles 8760'!A2354</f>
        <v>2352</v>
      </c>
      <c r="B2365" s="0" t="n">
        <f aca="false">'Profiles 8760'!B2354</f>
        <v>4</v>
      </c>
      <c r="C2365" s="0" t="n">
        <f aca="false">'Profiles 8760'!E2354</f>
        <v>0</v>
      </c>
      <c r="D2365" s="0" t="n">
        <f aca="false">'Profiles 8760'!F2354</f>
        <v>0</v>
      </c>
      <c r="E2365" s="0" t="n">
        <f aca="false">'Profiles 8760'!G2354</f>
        <v>0.295247</v>
      </c>
      <c r="F2365" s="0" t="n">
        <f aca="false">D2365*Assumptions!$C$11*$B$7+E2365*Assumptions!$C$12*$B$8</f>
        <v>12.0756023</v>
      </c>
      <c r="G2365" s="0" t="n">
        <f aca="false">C2365*Assumptions!$C$15</f>
        <v>0</v>
      </c>
      <c r="H2365" s="0" t="n">
        <f aca="false">MIN(F2365,G2365)</f>
        <v>0</v>
      </c>
      <c r="I2365" s="0" t="n">
        <f aca="false">IF(C2365=1,MIN(G2365-H2365,Assumptions!$C$13,P2364),0)</f>
        <v>0</v>
      </c>
      <c r="J2365" s="0" t="n">
        <f aca="false">H2365+I2365</f>
        <v>0</v>
      </c>
      <c r="K2365" s="0" t="n">
        <f aca="false">MIN(IF(C2365=1,F2365-H2365,F2365),Assumptions!$C$13,MAX(0,($B$5-P2364)/$B$6))</f>
        <v>12.0756023</v>
      </c>
      <c r="L2365" s="0" t="n">
        <f aca="false">IF(C2365=1,0,MIN(F2365-K2365,Assumptions!$C$15,MAX(0,$B$10-O2364-M2365)))</f>
        <v>0</v>
      </c>
      <c r="M2365" s="0" t="n">
        <f aca="false">'Profiles 8760'!H2354</f>
        <v>213600</v>
      </c>
      <c r="N2365" s="0" t="n">
        <f aca="false">J2365+L2365</f>
        <v>0</v>
      </c>
      <c r="O2365" s="0" t="n">
        <f aca="false">O2364+N2365</f>
        <v>207918.400449679</v>
      </c>
      <c r="P2365" s="0" t="n">
        <f aca="false">MIN($B$5,P2364+K2365*$B$6-I2365)</f>
        <v>186.65182392756</v>
      </c>
      <c r="Q2365" s="0" t="n">
        <f aca="false">MAX(0,F2365-H2365-K2365-L2365)</f>
        <v>0</v>
      </c>
    </row>
    <row r="2366" customFormat="false" ht="15" hidden="false" customHeight="false" outlineLevel="0" collapsed="false">
      <c r="A2366" s="0" t="n">
        <f aca="false">'Profiles 8760'!A2355</f>
        <v>2353</v>
      </c>
      <c r="B2366" s="0" t="n">
        <f aca="false">'Profiles 8760'!B2355</f>
        <v>4</v>
      </c>
      <c r="C2366" s="0" t="n">
        <f aca="false">'Profiles 8760'!E2355</f>
        <v>0</v>
      </c>
      <c r="D2366" s="0" t="n">
        <f aca="false">'Profiles 8760'!F2355</f>
        <v>0</v>
      </c>
      <c r="E2366" s="0" t="n">
        <f aca="false">'Profiles 8760'!G2355</f>
        <v>0.27107</v>
      </c>
      <c r="F2366" s="0" t="n">
        <f aca="false">D2366*Assumptions!$C$11*$B$7+E2366*Assumptions!$C$12*$B$8</f>
        <v>11.086763</v>
      </c>
      <c r="G2366" s="0" t="n">
        <f aca="false">C2366*Assumptions!$C$15</f>
        <v>0</v>
      </c>
      <c r="H2366" s="0" t="n">
        <f aca="false">MIN(F2366,G2366)</f>
        <v>0</v>
      </c>
      <c r="I2366" s="0" t="n">
        <f aca="false">IF(C2366=1,MIN(G2366-H2366,Assumptions!$C$13,P2365),0)</f>
        <v>0</v>
      </c>
      <c r="J2366" s="0" t="n">
        <f aca="false">H2366+I2366</f>
        <v>0</v>
      </c>
      <c r="K2366" s="0" t="n">
        <f aca="false">MIN(IF(C2366=1,F2366-H2366,F2366),Assumptions!$C$13,MAX(0,($B$5-P2365)/$B$6))</f>
        <v>11.086763</v>
      </c>
      <c r="L2366" s="0" t="n">
        <f aca="false">IF(C2366=1,0,MIN(F2366-K2366,Assumptions!$C$15,MAX(0,$B$10-O2365-M2366)))</f>
        <v>0</v>
      </c>
      <c r="M2366" s="0" t="n">
        <f aca="false">'Profiles 8760'!H2355</f>
        <v>213600</v>
      </c>
      <c r="N2366" s="0" t="n">
        <f aca="false">J2366+L2366</f>
        <v>0</v>
      </c>
      <c r="O2366" s="0" t="n">
        <f aca="false">O2365+N2366</f>
        <v>207918.400449679</v>
      </c>
      <c r="P2366" s="0" t="n">
        <f aca="false">MIN($B$5,P2365+K2366*$B$6-I2366)</f>
        <v>196.26183009596</v>
      </c>
      <c r="Q2366" s="0" t="n">
        <f aca="false">MAX(0,F2366-H2366-K2366-L2366)</f>
        <v>0</v>
      </c>
    </row>
    <row r="2367" customFormat="false" ht="15" hidden="false" customHeight="false" outlineLevel="0" collapsed="false">
      <c r="A2367" s="0" t="n">
        <f aca="false">'Profiles 8760'!A2356</f>
        <v>2354</v>
      </c>
      <c r="B2367" s="0" t="n">
        <f aca="false">'Profiles 8760'!B2356</f>
        <v>4</v>
      </c>
      <c r="C2367" s="0" t="n">
        <f aca="false">'Profiles 8760'!E2356</f>
        <v>0</v>
      </c>
      <c r="D2367" s="0" t="n">
        <f aca="false">'Profiles 8760'!F2356</f>
        <v>0</v>
      </c>
      <c r="E2367" s="0" t="n">
        <f aca="false">'Profiles 8760'!G2356</f>
        <v>0.288913</v>
      </c>
      <c r="F2367" s="0" t="n">
        <f aca="false">D2367*Assumptions!$C$11*$B$7+E2367*Assumptions!$C$12*$B$8</f>
        <v>11.8165417</v>
      </c>
      <c r="G2367" s="0" t="n">
        <f aca="false">C2367*Assumptions!$C$15</f>
        <v>0</v>
      </c>
      <c r="H2367" s="0" t="n">
        <f aca="false">MIN(F2367,G2367)</f>
        <v>0</v>
      </c>
      <c r="I2367" s="0" t="n">
        <f aca="false">IF(C2367=1,MIN(G2367-H2367,Assumptions!$C$13,P2366),0)</f>
        <v>0</v>
      </c>
      <c r="J2367" s="0" t="n">
        <f aca="false">H2367+I2367</f>
        <v>0</v>
      </c>
      <c r="K2367" s="0" t="n">
        <f aca="false">MIN(IF(C2367=1,F2367-H2367,F2367),Assumptions!$C$13,MAX(0,($B$5-P2366)/$B$6))</f>
        <v>11.8165417</v>
      </c>
      <c r="L2367" s="0" t="n">
        <f aca="false">IF(C2367=1,0,MIN(F2367-K2367,Assumptions!$C$15,MAX(0,$B$10-O2366-M2367)))</f>
        <v>0</v>
      </c>
      <c r="M2367" s="0" t="n">
        <f aca="false">'Profiles 8760'!H2356</f>
        <v>213600</v>
      </c>
      <c r="N2367" s="0" t="n">
        <f aca="false">J2367+L2367</f>
        <v>0</v>
      </c>
      <c r="O2367" s="0" t="n">
        <f aca="false">O2366+N2367</f>
        <v>207918.400449679</v>
      </c>
      <c r="P2367" s="0" t="n">
        <f aca="false">MIN($B$5,P2366+K2367*$B$6-I2367)</f>
        <v>206.50440844152</v>
      </c>
      <c r="Q2367" s="0" t="n">
        <f aca="false">MAX(0,F2367-H2367-K2367-L2367)</f>
        <v>0</v>
      </c>
    </row>
    <row r="2368" customFormat="false" ht="15" hidden="false" customHeight="false" outlineLevel="0" collapsed="false">
      <c r="A2368" s="0" t="n">
        <f aca="false">'Profiles 8760'!A2357</f>
        <v>2355</v>
      </c>
      <c r="B2368" s="0" t="n">
        <f aca="false">'Profiles 8760'!B2357</f>
        <v>4</v>
      </c>
      <c r="C2368" s="0" t="n">
        <f aca="false">'Profiles 8760'!E2357</f>
        <v>0</v>
      </c>
      <c r="D2368" s="0" t="n">
        <f aca="false">'Profiles 8760'!F2357</f>
        <v>0</v>
      </c>
      <c r="E2368" s="0" t="n">
        <f aca="false">'Profiles 8760'!G2357</f>
        <v>0.225299</v>
      </c>
      <c r="F2368" s="0" t="n">
        <f aca="false">D2368*Assumptions!$C$11*$B$7+E2368*Assumptions!$C$12*$B$8</f>
        <v>9.2147291</v>
      </c>
      <c r="G2368" s="0" t="n">
        <f aca="false">C2368*Assumptions!$C$15</f>
        <v>0</v>
      </c>
      <c r="H2368" s="0" t="n">
        <f aca="false">MIN(F2368,G2368)</f>
        <v>0</v>
      </c>
      <c r="I2368" s="0" t="n">
        <f aca="false">IF(C2368=1,MIN(G2368-H2368,Assumptions!$C$13,P2367),0)</f>
        <v>0</v>
      </c>
      <c r="J2368" s="0" t="n">
        <f aca="false">H2368+I2368</f>
        <v>0</v>
      </c>
      <c r="K2368" s="0" t="n">
        <f aca="false">MIN(IF(C2368=1,F2368-H2368,F2368),Assumptions!$C$13,MAX(0,($B$5-P2367)/$B$6))</f>
        <v>9.2147291</v>
      </c>
      <c r="L2368" s="0" t="n">
        <f aca="false">IF(C2368=1,0,MIN(F2368-K2368,Assumptions!$C$15,MAX(0,$B$10-O2367-M2368)))</f>
        <v>0</v>
      </c>
      <c r="M2368" s="0" t="n">
        <f aca="false">'Profiles 8760'!H2357</f>
        <v>213600</v>
      </c>
      <c r="N2368" s="0" t="n">
        <f aca="false">J2368+L2368</f>
        <v>0</v>
      </c>
      <c r="O2368" s="0" t="n">
        <f aca="false">O2367+N2368</f>
        <v>207918.400449679</v>
      </c>
      <c r="P2368" s="0" t="n">
        <f aca="false">MIN($B$5,P2367+K2368*$B$6-I2368)</f>
        <v>214.4917356254</v>
      </c>
      <c r="Q2368" s="0" t="n">
        <f aca="false">MAX(0,F2368-H2368-K2368-L2368)</f>
        <v>0</v>
      </c>
    </row>
    <row r="2369" customFormat="false" ht="15" hidden="false" customHeight="false" outlineLevel="0" collapsed="false">
      <c r="A2369" s="0" t="n">
        <f aca="false">'Profiles 8760'!A2358</f>
        <v>2356</v>
      </c>
      <c r="B2369" s="0" t="n">
        <f aca="false">'Profiles 8760'!B2358</f>
        <v>4</v>
      </c>
      <c r="C2369" s="0" t="n">
        <f aca="false">'Profiles 8760'!E2358</f>
        <v>0</v>
      </c>
      <c r="D2369" s="0" t="n">
        <f aca="false">'Profiles 8760'!F2358</f>
        <v>0</v>
      </c>
      <c r="E2369" s="0" t="n">
        <f aca="false">'Profiles 8760'!G2358</f>
        <v>0.259929</v>
      </c>
      <c r="F2369" s="0" t="n">
        <f aca="false">D2369*Assumptions!$C$11*$B$7+E2369*Assumptions!$C$12*$B$8</f>
        <v>10.6310961</v>
      </c>
      <c r="G2369" s="0" t="n">
        <f aca="false">C2369*Assumptions!$C$15</f>
        <v>0</v>
      </c>
      <c r="H2369" s="0" t="n">
        <f aca="false">MIN(F2369,G2369)</f>
        <v>0</v>
      </c>
      <c r="I2369" s="0" t="n">
        <f aca="false">IF(C2369=1,MIN(G2369-H2369,Assumptions!$C$13,P2368),0)</f>
        <v>0</v>
      </c>
      <c r="J2369" s="0" t="n">
        <f aca="false">H2369+I2369</f>
        <v>0</v>
      </c>
      <c r="K2369" s="0" t="n">
        <f aca="false">MIN(IF(C2369=1,F2369-H2369,F2369),Assumptions!$C$13,MAX(0,($B$5-P2368)/$B$6))</f>
        <v>10.6310961</v>
      </c>
      <c r="L2369" s="0" t="n">
        <f aca="false">IF(C2369=1,0,MIN(F2369-K2369,Assumptions!$C$15,MAX(0,$B$10-O2368-M2369)))</f>
        <v>0</v>
      </c>
      <c r="M2369" s="0" t="n">
        <f aca="false">'Profiles 8760'!H2358</f>
        <v>213600</v>
      </c>
      <c r="N2369" s="0" t="n">
        <f aca="false">J2369+L2369</f>
        <v>0</v>
      </c>
      <c r="O2369" s="0" t="n">
        <f aca="false">O2368+N2369</f>
        <v>207918.400449679</v>
      </c>
      <c r="P2369" s="0" t="n">
        <f aca="false">MIN($B$5,P2368+K2369*$B$6-I2369)</f>
        <v>223.70676972488</v>
      </c>
      <c r="Q2369" s="0" t="n">
        <f aca="false">MAX(0,F2369-H2369-K2369-L2369)</f>
        <v>0</v>
      </c>
    </row>
    <row r="2370" customFormat="false" ht="15" hidden="false" customHeight="false" outlineLevel="0" collapsed="false">
      <c r="A2370" s="0" t="n">
        <f aca="false">'Profiles 8760'!A2359</f>
        <v>2357</v>
      </c>
      <c r="B2370" s="0" t="n">
        <f aca="false">'Profiles 8760'!B2359</f>
        <v>4</v>
      </c>
      <c r="C2370" s="0" t="n">
        <f aca="false">'Profiles 8760'!E2359</f>
        <v>0</v>
      </c>
      <c r="D2370" s="0" t="n">
        <f aca="false">'Profiles 8760'!F2359</f>
        <v>0</v>
      </c>
      <c r="E2370" s="0" t="n">
        <f aca="false">'Profiles 8760'!G2359</f>
        <v>0.361857</v>
      </c>
      <c r="F2370" s="0" t="n">
        <f aca="false">D2370*Assumptions!$C$11*$B$7+E2370*Assumptions!$C$12*$B$8</f>
        <v>14.7999513</v>
      </c>
      <c r="G2370" s="0" t="n">
        <f aca="false">C2370*Assumptions!$C$15</f>
        <v>0</v>
      </c>
      <c r="H2370" s="0" t="n">
        <f aca="false">MIN(F2370,G2370)</f>
        <v>0</v>
      </c>
      <c r="I2370" s="0" t="n">
        <f aca="false">IF(C2370=1,MIN(G2370-H2370,Assumptions!$C$13,P2369),0)</f>
        <v>0</v>
      </c>
      <c r="J2370" s="0" t="n">
        <f aca="false">H2370+I2370</f>
        <v>0</v>
      </c>
      <c r="K2370" s="0" t="n">
        <f aca="false">MIN(IF(C2370=1,F2370-H2370,F2370),Assumptions!$C$13,MAX(0,($B$5-P2369)/$B$6))</f>
        <v>14.7999513</v>
      </c>
      <c r="L2370" s="0" t="n">
        <f aca="false">IF(C2370=1,0,MIN(F2370-K2370,Assumptions!$C$15,MAX(0,$B$10-O2369-M2370)))</f>
        <v>0</v>
      </c>
      <c r="M2370" s="0" t="n">
        <f aca="false">'Profiles 8760'!H2359</f>
        <v>213600</v>
      </c>
      <c r="N2370" s="0" t="n">
        <f aca="false">J2370+L2370</f>
        <v>0</v>
      </c>
      <c r="O2370" s="0" t="n">
        <f aca="false">O2369+N2370</f>
        <v>207918.400449679</v>
      </c>
      <c r="P2370" s="0" t="n">
        <f aca="false">MIN($B$5,P2369+K2370*$B$6-I2370)</f>
        <v>236.53536751172</v>
      </c>
      <c r="Q2370" s="0" t="n">
        <f aca="false">MAX(0,F2370-H2370-K2370-L2370)</f>
        <v>0</v>
      </c>
    </row>
    <row r="2371" customFormat="false" ht="15" hidden="false" customHeight="false" outlineLevel="0" collapsed="false">
      <c r="A2371" s="0" t="n">
        <f aca="false">'Profiles 8760'!A2360</f>
        <v>2358</v>
      </c>
      <c r="B2371" s="0" t="n">
        <f aca="false">'Profiles 8760'!B2360</f>
        <v>4</v>
      </c>
      <c r="C2371" s="0" t="n">
        <f aca="false">'Profiles 8760'!E2360</f>
        <v>0</v>
      </c>
      <c r="D2371" s="0" t="n">
        <f aca="false">'Profiles 8760'!F2360</f>
        <v>0</v>
      </c>
      <c r="E2371" s="0" t="n">
        <f aca="false">'Profiles 8760'!G2360</f>
        <v>0.484488</v>
      </c>
      <c r="F2371" s="0" t="n">
        <f aca="false">D2371*Assumptions!$C$11*$B$7+E2371*Assumptions!$C$12*$B$8</f>
        <v>19.8155592</v>
      </c>
      <c r="G2371" s="0" t="n">
        <f aca="false">C2371*Assumptions!$C$15</f>
        <v>0</v>
      </c>
      <c r="H2371" s="0" t="n">
        <f aca="false">MIN(F2371,G2371)</f>
        <v>0</v>
      </c>
      <c r="I2371" s="0" t="n">
        <f aca="false">IF(C2371=1,MIN(G2371-H2371,Assumptions!$C$13,P2370),0)</f>
        <v>0</v>
      </c>
      <c r="J2371" s="0" t="n">
        <f aca="false">H2371+I2371</f>
        <v>0</v>
      </c>
      <c r="K2371" s="0" t="n">
        <f aca="false">MIN(IF(C2371=1,F2371-H2371,F2371),Assumptions!$C$13,MAX(0,($B$5-P2370)/$B$6))</f>
        <v>19.8155592</v>
      </c>
      <c r="L2371" s="0" t="n">
        <f aca="false">IF(C2371=1,0,MIN(F2371-K2371,Assumptions!$C$15,MAX(0,$B$10-O2370-M2371)))</f>
        <v>0</v>
      </c>
      <c r="M2371" s="0" t="n">
        <f aca="false">'Profiles 8760'!H2360</f>
        <v>213600</v>
      </c>
      <c r="N2371" s="0" t="n">
        <f aca="false">J2371+L2371</f>
        <v>0</v>
      </c>
      <c r="O2371" s="0" t="n">
        <f aca="false">O2370+N2371</f>
        <v>207918.400449679</v>
      </c>
      <c r="P2371" s="0" t="n">
        <f aca="false">MIN($B$5,P2370+K2371*$B$6-I2371)</f>
        <v>253.71149422628</v>
      </c>
      <c r="Q2371" s="0" t="n">
        <f aca="false">MAX(0,F2371-H2371-K2371-L2371)</f>
        <v>0</v>
      </c>
    </row>
    <row r="2372" customFormat="false" ht="15" hidden="false" customHeight="false" outlineLevel="0" collapsed="false">
      <c r="A2372" s="0" t="n">
        <f aca="false">'Profiles 8760'!A2361</f>
        <v>2359</v>
      </c>
      <c r="B2372" s="0" t="n">
        <f aca="false">'Profiles 8760'!B2361</f>
        <v>4</v>
      </c>
      <c r="C2372" s="0" t="n">
        <f aca="false">'Profiles 8760'!E2361</f>
        <v>0</v>
      </c>
      <c r="D2372" s="0" t="n">
        <f aca="false">'Profiles 8760'!F2361</f>
        <v>0.050516</v>
      </c>
      <c r="E2372" s="0" t="n">
        <f aca="false">'Profiles 8760'!G2361</f>
        <v>0.471329</v>
      </c>
      <c r="F2372" s="0" t="n">
        <f aca="false">D2372*Assumptions!$C$11*$B$7+E2372*Assumptions!$C$12*$B$8</f>
        <v>33.8663769</v>
      </c>
      <c r="G2372" s="0" t="n">
        <f aca="false">C2372*Assumptions!$C$15</f>
        <v>0</v>
      </c>
      <c r="H2372" s="0" t="n">
        <f aca="false">MIN(F2372,G2372)</f>
        <v>0</v>
      </c>
      <c r="I2372" s="0" t="n">
        <f aca="false">IF(C2372=1,MIN(G2372-H2372,Assumptions!$C$13,P2371),0)</f>
        <v>0</v>
      </c>
      <c r="J2372" s="0" t="n">
        <f aca="false">H2372+I2372</f>
        <v>0</v>
      </c>
      <c r="K2372" s="0" t="n">
        <f aca="false">MIN(IF(C2372=1,F2372-H2372,F2372),Assumptions!$C$13,MAX(0,($B$5-P2371)/$B$6))</f>
        <v>33.8663769</v>
      </c>
      <c r="L2372" s="0" t="n">
        <f aca="false">IF(C2372=1,0,MIN(F2372-K2372,Assumptions!$C$15,MAX(0,$B$10-O2371-M2372)))</f>
        <v>0</v>
      </c>
      <c r="M2372" s="0" t="n">
        <f aca="false">'Profiles 8760'!H2361</f>
        <v>213600</v>
      </c>
      <c r="N2372" s="0" t="n">
        <f aca="false">J2372+L2372</f>
        <v>0</v>
      </c>
      <c r="O2372" s="0" t="n">
        <f aca="false">O2371+N2372</f>
        <v>207918.400449679</v>
      </c>
      <c r="P2372" s="0" t="n">
        <f aca="false">MIN($B$5,P2371+K2372*$B$6-I2372)</f>
        <v>283.0668697232</v>
      </c>
      <c r="Q2372" s="0" t="n">
        <f aca="false">MAX(0,F2372-H2372-K2372-L2372)</f>
        <v>0</v>
      </c>
    </row>
    <row r="2373" customFormat="false" ht="15" hidden="false" customHeight="false" outlineLevel="0" collapsed="false">
      <c r="A2373" s="0" t="n">
        <f aca="false">'Profiles 8760'!A2362</f>
        <v>2360</v>
      </c>
      <c r="B2373" s="0" t="n">
        <f aca="false">'Profiles 8760'!B2362</f>
        <v>4</v>
      </c>
      <c r="C2373" s="0" t="n">
        <f aca="false">'Profiles 8760'!E2362</f>
        <v>1</v>
      </c>
      <c r="D2373" s="0" t="n">
        <f aca="false">'Profiles 8760'!F2362</f>
        <v>0.305268</v>
      </c>
      <c r="E2373" s="0" t="n">
        <f aca="false">'Profiles 8760'!G2362</f>
        <v>0.673782</v>
      </c>
      <c r="F2373" s="0" t="n">
        <f aca="false">D2373*Assumptions!$C$11*$B$7+E2373*Assumptions!$C$12*$B$8</f>
        <v>115.7190822</v>
      </c>
      <c r="G2373" s="0" t="n">
        <f aca="false">C2373*Assumptions!$C$15</f>
        <v>200</v>
      </c>
      <c r="H2373" s="0" t="n">
        <f aca="false">MIN(F2373,G2373)</f>
        <v>115.7190822</v>
      </c>
      <c r="I2373" s="0" t="n">
        <f aca="false">IF(C2373=1,MIN(G2373-H2373,Assumptions!$C$13,P2372),0)</f>
        <v>84.2809178</v>
      </c>
      <c r="J2373" s="0" t="n">
        <f aca="false">H2373+I2373</f>
        <v>200</v>
      </c>
      <c r="K2373" s="0" t="n">
        <f aca="false">MIN(IF(C2373=1,F2373-H2373,F2373),Assumptions!$C$13,MAX(0,($B$5-P2372)/$B$6))</f>
        <v>0</v>
      </c>
      <c r="L2373" s="0" t="n">
        <f aca="false">IF(C2373=1,0,MIN(F2373-K2373,Assumptions!$C$15,MAX(0,$B$10-O2372-M2373)))</f>
        <v>0</v>
      </c>
      <c r="M2373" s="0" t="n">
        <f aca="false">'Profiles 8760'!H2362</f>
        <v>213400</v>
      </c>
      <c r="N2373" s="0" t="n">
        <f aca="false">J2373+L2373</f>
        <v>200</v>
      </c>
      <c r="O2373" s="0" t="n">
        <f aca="false">O2372+N2373</f>
        <v>208118.400449679</v>
      </c>
      <c r="P2373" s="0" t="n">
        <f aca="false">MIN($B$5,P2372+K2373*$B$6-I2373)</f>
        <v>198.7859519232</v>
      </c>
      <c r="Q2373" s="0" t="n">
        <f aca="false">MAX(0,F2373-H2373-K2373-L2373)</f>
        <v>0</v>
      </c>
    </row>
    <row r="2374" customFormat="false" ht="15" hidden="false" customHeight="false" outlineLevel="0" collapsed="false">
      <c r="A2374" s="0" t="n">
        <f aca="false">'Profiles 8760'!A2363</f>
        <v>2361</v>
      </c>
      <c r="B2374" s="0" t="n">
        <f aca="false">'Profiles 8760'!B2363</f>
        <v>4</v>
      </c>
      <c r="C2374" s="0" t="n">
        <f aca="false">'Profiles 8760'!E2363</f>
        <v>1</v>
      </c>
      <c r="D2374" s="0" t="n">
        <f aca="false">'Profiles 8760'!F2363</f>
        <v>0.612646</v>
      </c>
      <c r="E2374" s="0" t="n">
        <f aca="false">'Profiles 8760'!G2363</f>
        <v>0.76827</v>
      </c>
      <c r="F2374" s="0" t="n">
        <f aca="false">D2374*Assumptions!$C$11*$B$7+E2374*Assumptions!$C$12*$B$8</f>
        <v>208.3544078</v>
      </c>
      <c r="G2374" s="0" t="n">
        <f aca="false">C2374*Assumptions!$C$15</f>
        <v>200</v>
      </c>
      <c r="H2374" s="0" t="n">
        <f aca="false">MIN(F2374,G2374)</f>
        <v>200</v>
      </c>
      <c r="I2374" s="0" t="n">
        <f aca="false">IF(C2374=1,MIN(G2374-H2374,Assumptions!$C$13,P2373),0)</f>
        <v>0</v>
      </c>
      <c r="J2374" s="0" t="n">
        <f aca="false">H2374+I2374</f>
        <v>200</v>
      </c>
      <c r="K2374" s="0" t="n">
        <f aca="false">MIN(IF(C2374=1,F2374-H2374,F2374),Assumptions!$C$13,MAX(0,($B$5-P2373)/$B$6))</f>
        <v>8.35440780000002</v>
      </c>
      <c r="L2374" s="0" t="n">
        <f aca="false">IF(C2374=1,0,MIN(F2374-K2374,Assumptions!$C$15,MAX(0,$B$10-O2373-M2374)))</f>
        <v>0</v>
      </c>
      <c r="M2374" s="0" t="n">
        <f aca="false">'Profiles 8760'!H2363</f>
        <v>213200</v>
      </c>
      <c r="N2374" s="0" t="n">
        <f aca="false">J2374+L2374</f>
        <v>200</v>
      </c>
      <c r="O2374" s="0" t="n">
        <f aca="false">O2373+N2374</f>
        <v>208318.400449679</v>
      </c>
      <c r="P2374" s="0" t="n">
        <f aca="false">MIN($B$5,P2373+K2374*$B$6-I2374)</f>
        <v>206.02755260424</v>
      </c>
      <c r="Q2374" s="0" t="n">
        <f aca="false">MAX(0,F2374-H2374-K2374-L2374)</f>
        <v>0</v>
      </c>
    </row>
    <row r="2375" customFormat="false" ht="15" hidden="false" customHeight="false" outlineLevel="0" collapsed="false">
      <c r="A2375" s="0" t="n">
        <f aca="false">'Profiles 8760'!A2364</f>
        <v>2362</v>
      </c>
      <c r="B2375" s="0" t="n">
        <f aca="false">'Profiles 8760'!B2364</f>
        <v>4</v>
      </c>
      <c r="C2375" s="0" t="n">
        <f aca="false">'Profiles 8760'!E2364</f>
        <v>0</v>
      </c>
      <c r="D2375" s="0" t="n">
        <f aca="false">'Profiles 8760'!F2364</f>
        <v>0.911526</v>
      </c>
      <c r="E2375" s="0" t="n">
        <f aca="false">'Profiles 8760'!G2364</f>
        <v>0.55887</v>
      </c>
      <c r="F2375" s="0" t="n">
        <f aca="false">D2375*Assumptions!$C$11*$B$7+E2375*Assumptions!$C$12*$B$8</f>
        <v>286.1064918</v>
      </c>
      <c r="G2375" s="0" t="n">
        <f aca="false">C2375*Assumptions!$C$15</f>
        <v>0</v>
      </c>
      <c r="H2375" s="0" t="n">
        <f aca="false">MIN(F2375,G2375)</f>
        <v>0</v>
      </c>
      <c r="I2375" s="0" t="n">
        <f aca="false">IF(C2375=1,MIN(G2375-H2375,Assumptions!$C$13,P2374),0)</f>
        <v>0</v>
      </c>
      <c r="J2375" s="0" t="n">
        <f aca="false">H2375+I2375</f>
        <v>0</v>
      </c>
      <c r="K2375" s="0" t="n">
        <f aca="false">MIN(IF(C2375=1,F2375-H2375,F2375),Assumptions!$C$13,MAX(0,($B$5-P2374)/$B$6))</f>
        <v>180</v>
      </c>
      <c r="L2375" s="0" t="n">
        <f aca="false">IF(C2375=1,0,MIN(F2375-K2375,Assumptions!$C$15,MAX(0,$B$10-O2374-M2375)))</f>
        <v>106.1064918</v>
      </c>
      <c r="M2375" s="0" t="n">
        <f aca="false">'Profiles 8760'!H2364</f>
        <v>213200</v>
      </c>
      <c r="N2375" s="0" t="n">
        <f aca="false">J2375+L2375</f>
        <v>106.1064918</v>
      </c>
      <c r="O2375" s="0" t="n">
        <f aca="false">O2374+N2375</f>
        <v>208424.506941479</v>
      </c>
      <c r="P2375" s="0" t="n">
        <f aca="false">MIN($B$5,P2374+K2375*$B$6-I2375)</f>
        <v>362.05155260424</v>
      </c>
      <c r="Q2375" s="0" t="n">
        <f aca="false">MAX(0,F2375-H2375-K2375-L2375)</f>
        <v>0</v>
      </c>
    </row>
    <row r="2376" customFormat="false" ht="15" hidden="false" customHeight="false" outlineLevel="0" collapsed="false">
      <c r="A2376" s="0" t="n">
        <f aca="false">'Profiles 8760'!A2365</f>
        <v>2363</v>
      </c>
      <c r="B2376" s="0" t="n">
        <f aca="false">'Profiles 8760'!B2365</f>
        <v>4</v>
      </c>
      <c r="C2376" s="0" t="n">
        <f aca="false">'Profiles 8760'!E2365</f>
        <v>0</v>
      </c>
      <c r="D2376" s="0" t="n">
        <f aca="false">'Profiles 8760'!F2365</f>
        <v>1</v>
      </c>
      <c r="E2376" s="0" t="n">
        <f aca="false">'Profiles 8760'!G2365</f>
        <v>0.399306</v>
      </c>
      <c r="F2376" s="0" t="n">
        <f aca="false">D2376*Assumptions!$C$11*$B$7+E2376*Assumptions!$C$12*$B$8</f>
        <v>305.1316154</v>
      </c>
      <c r="G2376" s="0" t="n">
        <f aca="false">C2376*Assumptions!$C$15</f>
        <v>0</v>
      </c>
      <c r="H2376" s="0" t="n">
        <f aca="false">MIN(F2376,G2376)</f>
        <v>0</v>
      </c>
      <c r="I2376" s="0" t="n">
        <f aca="false">IF(C2376=1,MIN(G2376-H2376,Assumptions!$C$13,P2375),0)</f>
        <v>0</v>
      </c>
      <c r="J2376" s="0" t="n">
        <f aca="false">H2376+I2376</f>
        <v>0</v>
      </c>
      <c r="K2376" s="0" t="n">
        <f aca="false">MIN(IF(C2376=1,F2376-H2376,F2376),Assumptions!$C$13,MAX(0,($B$5-P2375)/$B$6))</f>
        <v>171.617959616705</v>
      </c>
      <c r="L2376" s="0" t="n">
        <f aca="false">IF(C2376=1,0,MIN(F2376-K2376,Assumptions!$C$15,MAX(0,$B$10-O2375-M2376)))</f>
        <v>133.513655783295</v>
      </c>
      <c r="M2376" s="0" t="n">
        <f aca="false">'Profiles 8760'!H2365</f>
        <v>213200</v>
      </c>
      <c r="N2376" s="0" t="n">
        <f aca="false">J2376+L2376</f>
        <v>133.513655783295</v>
      </c>
      <c r="O2376" s="0" t="n">
        <f aca="false">O2375+N2376</f>
        <v>208558.020597262</v>
      </c>
      <c r="P2376" s="0" t="n">
        <f aca="false">MIN($B$5,P2375+K2376*$B$6-I2376)</f>
        <v>510.81</v>
      </c>
      <c r="Q2376" s="0" t="n">
        <f aca="false">MAX(0,F2376-H2376-K2376-L2376)</f>
        <v>0</v>
      </c>
    </row>
    <row r="2377" customFormat="false" ht="15" hidden="false" customHeight="false" outlineLevel="0" collapsed="false">
      <c r="A2377" s="0" t="n">
        <f aca="false">'Profiles 8760'!A2366</f>
        <v>2364</v>
      </c>
      <c r="B2377" s="0" t="n">
        <f aca="false">'Profiles 8760'!B2366</f>
        <v>4</v>
      </c>
      <c r="C2377" s="0" t="n">
        <f aca="false">'Profiles 8760'!E2366</f>
        <v>0</v>
      </c>
      <c r="D2377" s="0" t="n">
        <f aca="false">'Profiles 8760'!F2366</f>
        <v>1</v>
      </c>
      <c r="E2377" s="0" t="n">
        <f aca="false">'Profiles 8760'!G2366</f>
        <v>0.365066</v>
      </c>
      <c r="F2377" s="0" t="n">
        <f aca="false">D2377*Assumptions!$C$11*$B$7+E2377*Assumptions!$C$12*$B$8</f>
        <v>303.7311994</v>
      </c>
      <c r="G2377" s="0" t="n">
        <f aca="false">C2377*Assumptions!$C$15</f>
        <v>0</v>
      </c>
      <c r="H2377" s="0" t="n">
        <f aca="false">MIN(F2377,G2377)</f>
        <v>0</v>
      </c>
      <c r="I2377" s="0" t="n">
        <f aca="false">IF(C2377=1,MIN(G2377-H2377,Assumptions!$C$13,P2376),0)</f>
        <v>0</v>
      </c>
      <c r="J2377" s="0" t="n">
        <f aca="false">H2377+I2377</f>
        <v>0</v>
      </c>
      <c r="K2377" s="0" t="n">
        <f aca="false">MIN(IF(C2377=1,F2377-H2377,F2377),Assumptions!$C$13,MAX(0,($B$5-P2376)/$B$6))</f>
        <v>0</v>
      </c>
      <c r="L2377" s="0" t="n">
        <f aca="false">IF(C2377=1,0,MIN(F2377-K2377,Assumptions!$C$15,MAX(0,$B$10-O2376-M2377)))</f>
        <v>200</v>
      </c>
      <c r="M2377" s="0" t="n">
        <f aca="false">'Profiles 8760'!H2366</f>
        <v>213200</v>
      </c>
      <c r="N2377" s="0" t="n">
        <f aca="false">J2377+L2377</f>
        <v>200</v>
      </c>
      <c r="O2377" s="0" t="n">
        <f aca="false">O2376+N2377</f>
        <v>208758.020597262</v>
      </c>
      <c r="P2377" s="0" t="n">
        <f aca="false">MIN($B$5,P2376+K2377*$B$6-I2377)</f>
        <v>510.81</v>
      </c>
      <c r="Q2377" s="0" t="n">
        <f aca="false">MAX(0,F2377-H2377-K2377-L2377)</f>
        <v>103.7311994</v>
      </c>
    </row>
    <row r="2378" customFormat="false" ht="15" hidden="false" customHeight="false" outlineLevel="0" collapsed="false">
      <c r="A2378" s="0" t="n">
        <f aca="false">'Profiles 8760'!A2367</f>
        <v>2365</v>
      </c>
      <c r="B2378" s="0" t="n">
        <f aca="false">'Profiles 8760'!B2367</f>
        <v>4</v>
      </c>
      <c r="C2378" s="0" t="n">
        <f aca="false">'Profiles 8760'!E2367</f>
        <v>0</v>
      </c>
      <c r="D2378" s="0" t="n">
        <f aca="false">'Profiles 8760'!F2367</f>
        <v>1</v>
      </c>
      <c r="E2378" s="0" t="n">
        <f aca="false">'Profiles 8760'!G2367</f>
        <v>0.321941</v>
      </c>
      <c r="F2378" s="0" t="n">
        <f aca="false">D2378*Assumptions!$C$11*$B$7+E2378*Assumptions!$C$12*$B$8</f>
        <v>301.9673869</v>
      </c>
      <c r="G2378" s="0" t="n">
        <f aca="false">C2378*Assumptions!$C$15</f>
        <v>0</v>
      </c>
      <c r="H2378" s="0" t="n">
        <f aca="false">MIN(F2378,G2378)</f>
        <v>0</v>
      </c>
      <c r="I2378" s="0" t="n">
        <f aca="false">IF(C2378=1,MIN(G2378-H2378,Assumptions!$C$13,P2377),0)</f>
        <v>0</v>
      </c>
      <c r="J2378" s="0" t="n">
        <f aca="false">H2378+I2378</f>
        <v>0</v>
      </c>
      <c r="K2378" s="0" t="n">
        <f aca="false">MIN(IF(C2378=1,F2378-H2378,F2378),Assumptions!$C$13,MAX(0,($B$5-P2377)/$B$6))</f>
        <v>0</v>
      </c>
      <c r="L2378" s="0" t="n">
        <f aca="false">IF(C2378=1,0,MIN(F2378-K2378,Assumptions!$C$15,MAX(0,$B$10-O2377-M2378)))</f>
        <v>200</v>
      </c>
      <c r="M2378" s="0" t="n">
        <f aca="false">'Profiles 8760'!H2367</f>
        <v>213200</v>
      </c>
      <c r="N2378" s="0" t="n">
        <f aca="false">J2378+L2378</f>
        <v>200</v>
      </c>
      <c r="O2378" s="0" t="n">
        <f aca="false">O2377+N2378</f>
        <v>208958.020597262</v>
      </c>
      <c r="P2378" s="0" t="n">
        <f aca="false">MIN($B$5,P2377+K2378*$B$6-I2378)</f>
        <v>510.81</v>
      </c>
      <c r="Q2378" s="0" t="n">
        <f aca="false">MAX(0,F2378-H2378-K2378-L2378)</f>
        <v>101.9673869</v>
      </c>
    </row>
    <row r="2379" customFormat="false" ht="15" hidden="false" customHeight="false" outlineLevel="0" collapsed="false">
      <c r="A2379" s="0" t="n">
        <f aca="false">'Profiles 8760'!A2368</f>
        <v>2366</v>
      </c>
      <c r="B2379" s="0" t="n">
        <f aca="false">'Profiles 8760'!B2368</f>
        <v>4</v>
      </c>
      <c r="C2379" s="0" t="n">
        <f aca="false">'Profiles 8760'!E2368</f>
        <v>0</v>
      </c>
      <c r="D2379" s="0" t="n">
        <f aca="false">'Profiles 8760'!F2368</f>
        <v>1</v>
      </c>
      <c r="E2379" s="0" t="n">
        <f aca="false">'Profiles 8760'!G2368</f>
        <v>0.325799</v>
      </c>
      <c r="F2379" s="0" t="n">
        <f aca="false">D2379*Assumptions!$C$11*$B$7+E2379*Assumptions!$C$12*$B$8</f>
        <v>302.1251791</v>
      </c>
      <c r="G2379" s="0" t="n">
        <f aca="false">C2379*Assumptions!$C$15</f>
        <v>0</v>
      </c>
      <c r="H2379" s="0" t="n">
        <f aca="false">MIN(F2379,G2379)</f>
        <v>0</v>
      </c>
      <c r="I2379" s="0" t="n">
        <f aca="false">IF(C2379=1,MIN(G2379-H2379,Assumptions!$C$13,P2378),0)</f>
        <v>0</v>
      </c>
      <c r="J2379" s="0" t="n">
        <f aca="false">H2379+I2379</f>
        <v>0</v>
      </c>
      <c r="K2379" s="0" t="n">
        <f aca="false">MIN(IF(C2379=1,F2379-H2379,F2379),Assumptions!$C$13,MAX(0,($B$5-P2378)/$B$6))</f>
        <v>0</v>
      </c>
      <c r="L2379" s="0" t="n">
        <f aca="false">IF(C2379=1,0,MIN(F2379-K2379,Assumptions!$C$15,MAX(0,$B$10-O2378-M2379)))</f>
        <v>200</v>
      </c>
      <c r="M2379" s="0" t="n">
        <f aca="false">'Profiles 8760'!H2368</f>
        <v>213200</v>
      </c>
      <c r="N2379" s="0" t="n">
        <f aca="false">J2379+L2379</f>
        <v>200</v>
      </c>
      <c r="O2379" s="0" t="n">
        <f aca="false">O2378+N2379</f>
        <v>209158.020597262</v>
      </c>
      <c r="P2379" s="0" t="n">
        <f aca="false">MIN($B$5,P2378+K2379*$B$6-I2379)</f>
        <v>510.81</v>
      </c>
      <c r="Q2379" s="0" t="n">
        <f aca="false">MAX(0,F2379-H2379-K2379-L2379)</f>
        <v>102.1251791</v>
      </c>
    </row>
    <row r="2380" customFormat="false" ht="15" hidden="false" customHeight="false" outlineLevel="0" collapsed="false">
      <c r="A2380" s="0" t="n">
        <f aca="false">'Profiles 8760'!A2369</f>
        <v>2367</v>
      </c>
      <c r="B2380" s="0" t="n">
        <f aca="false">'Profiles 8760'!B2369</f>
        <v>4</v>
      </c>
      <c r="C2380" s="0" t="n">
        <f aca="false">'Profiles 8760'!E2369</f>
        <v>0</v>
      </c>
      <c r="D2380" s="0" t="n">
        <f aca="false">'Profiles 8760'!F2369</f>
        <v>1</v>
      </c>
      <c r="E2380" s="0" t="n">
        <f aca="false">'Profiles 8760'!G2369</f>
        <v>0.272697</v>
      </c>
      <c r="F2380" s="0" t="n">
        <f aca="false">D2380*Assumptions!$C$11*$B$7+E2380*Assumptions!$C$12*$B$8</f>
        <v>299.9533073</v>
      </c>
      <c r="G2380" s="0" t="n">
        <f aca="false">C2380*Assumptions!$C$15</f>
        <v>0</v>
      </c>
      <c r="H2380" s="0" t="n">
        <f aca="false">MIN(F2380,G2380)</f>
        <v>0</v>
      </c>
      <c r="I2380" s="0" t="n">
        <f aca="false">IF(C2380=1,MIN(G2380-H2380,Assumptions!$C$13,P2379),0)</f>
        <v>0</v>
      </c>
      <c r="J2380" s="0" t="n">
        <f aca="false">H2380+I2380</f>
        <v>0</v>
      </c>
      <c r="K2380" s="0" t="n">
        <f aca="false">MIN(IF(C2380=1,F2380-H2380,F2380),Assumptions!$C$13,MAX(0,($B$5-P2379)/$B$6))</f>
        <v>0</v>
      </c>
      <c r="L2380" s="0" t="n">
        <f aca="false">IF(C2380=1,0,MIN(F2380-K2380,Assumptions!$C$15,MAX(0,$B$10-O2379-M2380)))</f>
        <v>200</v>
      </c>
      <c r="M2380" s="0" t="n">
        <f aca="false">'Profiles 8760'!H2369</f>
        <v>213200</v>
      </c>
      <c r="N2380" s="0" t="n">
        <f aca="false">J2380+L2380</f>
        <v>200</v>
      </c>
      <c r="O2380" s="0" t="n">
        <f aca="false">O2379+N2380</f>
        <v>209358.020597262</v>
      </c>
      <c r="P2380" s="0" t="n">
        <f aca="false">MIN($B$5,P2379+K2380*$B$6-I2380)</f>
        <v>510.81</v>
      </c>
      <c r="Q2380" s="0" t="n">
        <f aca="false">MAX(0,F2380-H2380-K2380-L2380)</f>
        <v>99.9533073</v>
      </c>
    </row>
    <row r="2381" customFormat="false" ht="15" hidden="false" customHeight="false" outlineLevel="0" collapsed="false">
      <c r="A2381" s="0" t="n">
        <f aca="false">'Profiles 8760'!A2370</f>
        <v>2368</v>
      </c>
      <c r="B2381" s="0" t="n">
        <f aca="false">'Profiles 8760'!B2370</f>
        <v>4</v>
      </c>
      <c r="C2381" s="0" t="n">
        <f aca="false">'Profiles 8760'!E2370</f>
        <v>0</v>
      </c>
      <c r="D2381" s="0" t="n">
        <f aca="false">'Profiles 8760'!F2370</f>
        <v>0.911526</v>
      </c>
      <c r="E2381" s="0" t="n">
        <f aca="false">'Profiles 8760'!G2370</f>
        <v>0.375974</v>
      </c>
      <c r="F2381" s="0" t="n">
        <f aca="false">D2381*Assumptions!$C$11*$B$7+E2381*Assumptions!$C$12*$B$8</f>
        <v>278.6260454</v>
      </c>
      <c r="G2381" s="0" t="n">
        <f aca="false">C2381*Assumptions!$C$15</f>
        <v>0</v>
      </c>
      <c r="H2381" s="0" t="n">
        <f aca="false">MIN(F2381,G2381)</f>
        <v>0</v>
      </c>
      <c r="I2381" s="0" t="n">
        <f aca="false">IF(C2381=1,MIN(G2381-H2381,Assumptions!$C$13,P2380),0)</f>
        <v>0</v>
      </c>
      <c r="J2381" s="0" t="n">
        <f aca="false">H2381+I2381</f>
        <v>0</v>
      </c>
      <c r="K2381" s="0" t="n">
        <f aca="false">MIN(IF(C2381=1,F2381-H2381,F2381),Assumptions!$C$13,MAX(0,($B$5-P2380)/$B$6))</f>
        <v>0</v>
      </c>
      <c r="L2381" s="0" t="n">
        <f aca="false">IF(C2381=1,0,MIN(F2381-K2381,Assumptions!$C$15,MAX(0,$B$10-O2380-M2381)))</f>
        <v>200</v>
      </c>
      <c r="M2381" s="0" t="n">
        <f aca="false">'Profiles 8760'!H2370</f>
        <v>213200</v>
      </c>
      <c r="N2381" s="0" t="n">
        <f aca="false">J2381+L2381</f>
        <v>200</v>
      </c>
      <c r="O2381" s="0" t="n">
        <f aca="false">O2380+N2381</f>
        <v>209558.020597262</v>
      </c>
      <c r="P2381" s="0" t="n">
        <f aca="false">MIN($B$5,P2380+K2381*$B$6-I2381)</f>
        <v>510.81</v>
      </c>
      <c r="Q2381" s="0" t="n">
        <f aca="false">MAX(0,F2381-H2381-K2381-L2381)</f>
        <v>78.6260454</v>
      </c>
    </row>
    <row r="2382" customFormat="false" ht="15" hidden="false" customHeight="false" outlineLevel="0" collapsed="false">
      <c r="A2382" s="0" t="n">
        <f aca="false">'Profiles 8760'!A2371</f>
        <v>2369</v>
      </c>
      <c r="B2382" s="0" t="n">
        <f aca="false">'Profiles 8760'!B2371</f>
        <v>4</v>
      </c>
      <c r="C2382" s="0" t="n">
        <f aca="false">'Profiles 8760'!E2371</f>
        <v>0</v>
      </c>
      <c r="D2382" s="0" t="n">
        <f aca="false">'Profiles 8760'!F2371</f>
        <v>0.612646</v>
      </c>
      <c r="E2382" s="0" t="n">
        <f aca="false">'Profiles 8760'!G2371</f>
        <v>0.51322</v>
      </c>
      <c r="F2382" s="0" t="n">
        <f aca="false">D2382*Assumptions!$C$11*$B$7+E2382*Assumptions!$C$12*$B$8</f>
        <v>197.9228628</v>
      </c>
      <c r="G2382" s="0" t="n">
        <f aca="false">C2382*Assumptions!$C$15</f>
        <v>0</v>
      </c>
      <c r="H2382" s="0" t="n">
        <f aca="false">MIN(F2382,G2382)</f>
        <v>0</v>
      </c>
      <c r="I2382" s="0" t="n">
        <f aca="false">IF(C2382=1,MIN(G2382-H2382,Assumptions!$C$13,P2381),0)</f>
        <v>0</v>
      </c>
      <c r="J2382" s="0" t="n">
        <f aca="false">H2382+I2382</f>
        <v>0</v>
      </c>
      <c r="K2382" s="0" t="n">
        <f aca="false">MIN(IF(C2382=1,F2382-H2382,F2382),Assumptions!$C$13,MAX(0,($B$5-P2381)/$B$6))</f>
        <v>0</v>
      </c>
      <c r="L2382" s="0" t="n">
        <f aca="false">IF(C2382=1,0,MIN(F2382-K2382,Assumptions!$C$15,MAX(0,$B$10-O2381-M2382)))</f>
        <v>197.9228628</v>
      </c>
      <c r="M2382" s="0" t="n">
        <f aca="false">'Profiles 8760'!H2371</f>
        <v>213200</v>
      </c>
      <c r="N2382" s="0" t="n">
        <f aca="false">J2382+L2382</f>
        <v>197.9228628</v>
      </c>
      <c r="O2382" s="0" t="n">
        <f aca="false">O2381+N2382</f>
        <v>209755.943460062</v>
      </c>
      <c r="P2382" s="0" t="n">
        <f aca="false">MIN($B$5,P2381+K2382*$B$6-I2382)</f>
        <v>510.81</v>
      </c>
      <c r="Q2382" s="0" t="n">
        <f aca="false">MAX(0,F2382-H2382-K2382-L2382)</f>
        <v>0</v>
      </c>
    </row>
    <row r="2383" customFormat="false" ht="15" hidden="false" customHeight="false" outlineLevel="0" collapsed="false">
      <c r="A2383" s="0" t="n">
        <f aca="false">'Profiles 8760'!A2372</f>
        <v>2370</v>
      </c>
      <c r="B2383" s="0" t="n">
        <f aca="false">'Profiles 8760'!B2372</f>
        <v>4</v>
      </c>
      <c r="C2383" s="0" t="n">
        <f aca="false">'Profiles 8760'!E2372</f>
        <v>0</v>
      </c>
      <c r="D2383" s="0" t="n">
        <f aca="false">'Profiles 8760'!F2372</f>
        <v>0.305268</v>
      </c>
      <c r="E2383" s="0" t="n">
        <f aca="false">'Profiles 8760'!G2372</f>
        <v>0.604292</v>
      </c>
      <c r="F2383" s="0" t="n">
        <f aca="false">D2383*Assumptions!$C$11*$B$7+E2383*Assumptions!$C$12*$B$8</f>
        <v>112.8769412</v>
      </c>
      <c r="G2383" s="0" t="n">
        <f aca="false">C2383*Assumptions!$C$15</f>
        <v>0</v>
      </c>
      <c r="H2383" s="0" t="n">
        <f aca="false">MIN(F2383,G2383)</f>
        <v>0</v>
      </c>
      <c r="I2383" s="0" t="n">
        <f aca="false">IF(C2383=1,MIN(G2383-H2383,Assumptions!$C$13,P2382),0)</f>
        <v>0</v>
      </c>
      <c r="J2383" s="0" t="n">
        <f aca="false">H2383+I2383</f>
        <v>0</v>
      </c>
      <c r="K2383" s="0" t="n">
        <f aca="false">MIN(IF(C2383=1,F2383-H2383,F2383),Assumptions!$C$13,MAX(0,($B$5-P2382)/$B$6))</f>
        <v>0</v>
      </c>
      <c r="L2383" s="0" t="n">
        <f aca="false">IF(C2383=1,0,MIN(F2383-K2383,Assumptions!$C$15,MAX(0,$B$10-O2382-M2383)))</f>
        <v>112.8769412</v>
      </c>
      <c r="M2383" s="0" t="n">
        <f aca="false">'Profiles 8760'!H2372</f>
        <v>213200</v>
      </c>
      <c r="N2383" s="0" t="n">
        <f aca="false">J2383+L2383</f>
        <v>112.8769412</v>
      </c>
      <c r="O2383" s="0" t="n">
        <f aca="false">O2382+N2383</f>
        <v>209868.820401262</v>
      </c>
      <c r="P2383" s="0" t="n">
        <f aca="false">MIN($B$5,P2382+K2383*$B$6-I2383)</f>
        <v>510.81</v>
      </c>
      <c r="Q2383" s="0" t="n">
        <f aca="false">MAX(0,F2383-H2383-K2383-L2383)</f>
        <v>0</v>
      </c>
    </row>
    <row r="2384" customFormat="false" ht="15" hidden="false" customHeight="false" outlineLevel="0" collapsed="false">
      <c r="A2384" s="0" t="n">
        <f aca="false">'Profiles 8760'!A2373</f>
        <v>2371</v>
      </c>
      <c r="B2384" s="0" t="n">
        <f aca="false">'Profiles 8760'!B2373</f>
        <v>4</v>
      </c>
      <c r="C2384" s="0" t="n">
        <f aca="false">'Profiles 8760'!E2373</f>
        <v>0</v>
      </c>
      <c r="D2384" s="0" t="n">
        <f aca="false">'Profiles 8760'!F2373</f>
        <v>0.050516</v>
      </c>
      <c r="E2384" s="0" t="n">
        <f aca="false">'Profiles 8760'!G2373</f>
        <v>0.816496</v>
      </c>
      <c r="F2384" s="0" t="n">
        <f aca="false">D2384*Assumptions!$C$11*$B$7+E2384*Assumptions!$C$12*$B$8</f>
        <v>47.9837072</v>
      </c>
      <c r="G2384" s="0" t="n">
        <f aca="false">C2384*Assumptions!$C$15</f>
        <v>0</v>
      </c>
      <c r="H2384" s="0" t="n">
        <f aca="false">MIN(F2384,G2384)</f>
        <v>0</v>
      </c>
      <c r="I2384" s="0" t="n">
        <f aca="false">IF(C2384=1,MIN(G2384-H2384,Assumptions!$C$13,P2383),0)</f>
        <v>0</v>
      </c>
      <c r="J2384" s="0" t="n">
        <f aca="false">H2384+I2384</f>
        <v>0</v>
      </c>
      <c r="K2384" s="0" t="n">
        <f aca="false">MIN(IF(C2384=1,F2384-H2384,F2384),Assumptions!$C$13,MAX(0,($B$5-P2383)/$B$6))</f>
        <v>0</v>
      </c>
      <c r="L2384" s="0" t="n">
        <f aca="false">IF(C2384=1,0,MIN(F2384-K2384,Assumptions!$C$15,MAX(0,$B$10-O2383-M2384)))</f>
        <v>47.9837072</v>
      </c>
      <c r="M2384" s="0" t="n">
        <f aca="false">'Profiles 8760'!H2373</f>
        <v>213200</v>
      </c>
      <c r="N2384" s="0" t="n">
        <f aca="false">J2384+L2384</f>
        <v>47.9837072</v>
      </c>
      <c r="O2384" s="0" t="n">
        <f aca="false">O2383+N2384</f>
        <v>209916.804108462</v>
      </c>
      <c r="P2384" s="0" t="n">
        <f aca="false">MIN($B$5,P2383+K2384*$B$6-I2384)</f>
        <v>510.81</v>
      </c>
      <c r="Q2384" s="0" t="n">
        <f aca="false">MAX(0,F2384-H2384-K2384-L2384)</f>
        <v>0</v>
      </c>
    </row>
    <row r="2385" customFormat="false" ht="15" hidden="false" customHeight="false" outlineLevel="0" collapsed="false">
      <c r="A2385" s="0" t="n">
        <f aca="false">'Profiles 8760'!A2374</f>
        <v>2372</v>
      </c>
      <c r="B2385" s="0" t="n">
        <f aca="false">'Profiles 8760'!B2374</f>
        <v>4</v>
      </c>
      <c r="C2385" s="0" t="n">
        <f aca="false">'Profiles 8760'!E2374</f>
        <v>1</v>
      </c>
      <c r="D2385" s="0" t="n">
        <f aca="false">'Profiles 8760'!F2374</f>
        <v>0</v>
      </c>
      <c r="E2385" s="0" t="n">
        <f aca="false">'Profiles 8760'!G2374</f>
        <v>0.886527</v>
      </c>
      <c r="F2385" s="0" t="n">
        <f aca="false">D2385*Assumptions!$C$11*$B$7+E2385*Assumptions!$C$12*$B$8</f>
        <v>36.2589543</v>
      </c>
      <c r="G2385" s="0" t="n">
        <f aca="false">C2385*Assumptions!$C$15</f>
        <v>200</v>
      </c>
      <c r="H2385" s="0" t="n">
        <f aca="false">MIN(F2385,G2385)</f>
        <v>36.2589543</v>
      </c>
      <c r="I2385" s="0" t="n">
        <f aca="false">IF(C2385=1,MIN(G2385-H2385,Assumptions!$C$13,P2384),0)</f>
        <v>163.7410457</v>
      </c>
      <c r="J2385" s="0" t="n">
        <f aca="false">H2385+I2385</f>
        <v>200</v>
      </c>
      <c r="K2385" s="0" t="n">
        <f aca="false">MIN(IF(C2385=1,F2385-H2385,F2385),Assumptions!$C$13,MAX(0,($B$5-P2384)/$B$6))</f>
        <v>0</v>
      </c>
      <c r="L2385" s="0" t="n">
        <f aca="false">IF(C2385=1,0,MIN(F2385-K2385,Assumptions!$C$15,MAX(0,$B$10-O2384-M2385)))</f>
        <v>0</v>
      </c>
      <c r="M2385" s="0" t="n">
        <f aca="false">'Profiles 8760'!H2374</f>
        <v>213000</v>
      </c>
      <c r="N2385" s="0" t="n">
        <f aca="false">J2385+L2385</f>
        <v>200</v>
      </c>
      <c r="O2385" s="0" t="n">
        <f aca="false">O2384+N2385</f>
        <v>210116.804108462</v>
      </c>
      <c r="P2385" s="0" t="n">
        <f aca="false">MIN($B$5,P2384+K2385*$B$6-I2385)</f>
        <v>347.0689543</v>
      </c>
      <c r="Q2385" s="0" t="n">
        <f aca="false">MAX(0,F2385-H2385-K2385-L2385)</f>
        <v>0</v>
      </c>
    </row>
    <row r="2386" customFormat="false" ht="15" hidden="false" customHeight="false" outlineLevel="0" collapsed="false">
      <c r="A2386" s="0" t="n">
        <f aca="false">'Profiles 8760'!A2375</f>
        <v>2373</v>
      </c>
      <c r="B2386" s="0" t="n">
        <f aca="false">'Profiles 8760'!B2375</f>
        <v>4</v>
      </c>
      <c r="C2386" s="0" t="n">
        <f aca="false">'Profiles 8760'!E2375</f>
        <v>1</v>
      </c>
      <c r="D2386" s="0" t="n">
        <f aca="false">'Profiles 8760'!F2375</f>
        <v>0</v>
      </c>
      <c r="E2386" s="0" t="n">
        <f aca="false">'Profiles 8760'!G2375</f>
        <v>0.610295</v>
      </c>
      <c r="F2386" s="0" t="n">
        <f aca="false">D2386*Assumptions!$C$11*$B$7+E2386*Assumptions!$C$12*$B$8</f>
        <v>24.9610655</v>
      </c>
      <c r="G2386" s="0" t="n">
        <f aca="false">C2386*Assumptions!$C$15</f>
        <v>200</v>
      </c>
      <c r="H2386" s="0" t="n">
        <f aca="false">MIN(F2386,G2386)</f>
        <v>24.9610655</v>
      </c>
      <c r="I2386" s="0" t="n">
        <f aca="false">IF(C2386=1,MIN(G2386-H2386,Assumptions!$C$13,P2385),0)</f>
        <v>175.0389345</v>
      </c>
      <c r="J2386" s="0" t="n">
        <f aca="false">H2386+I2386</f>
        <v>200</v>
      </c>
      <c r="K2386" s="0" t="n">
        <f aca="false">MIN(IF(C2386=1,F2386-H2386,F2386),Assumptions!$C$13,MAX(0,($B$5-P2385)/$B$6))</f>
        <v>0</v>
      </c>
      <c r="L2386" s="0" t="n">
        <f aca="false">IF(C2386=1,0,MIN(F2386-K2386,Assumptions!$C$15,MAX(0,$B$10-O2385-M2386)))</f>
        <v>0</v>
      </c>
      <c r="M2386" s="0" t="n">
        <f aca="false">'Profiles 8760'!H2375</f>
        <v>212800</v>
      </c>
      <c r="N2386" s="0" t="n">
        <f aca="false">J2386+L2386</f>
        <v>200</v>
      </c>
      <c r="O2386" s="0" t="n">
        <f aca="false">O2385+N2386</f>
        <v>210316.804108462</v>
      </c>
      <c r="P2386" s="0" t="n">
        <f aca="false">MIN($B$5,P2385+K2386*$B$6-I2386)</f>
        <v>172.0300198</v>
      </c>
      <c r="Q2386" s="0" t="n">
        <f aca="false">MAX(0,F2386-H2386-K2386-L2386)</f>
        <v>0</v>
      </c>
    </row>
    <row r="2387" customFormat="false" ht="15" hidden="false" customHeight="false" outlineLevel="0" collapsed="false">
      <c r="A2387" s="0" t="n">
        <f aca="false">'Profiles 8760'!A2376</f>
        <v>2374</v>
      </c>
      <c r="B2387" s="0" t="n">
        <f aca="false">'Profiles 8760'!B2376</f>
        <v>4</v>
      </c>
      <c r="C2387" s="0" t="n">
        <f aca="false">'Profiles 8760'!E2376</f>
        <v>0</v>
      </c>
      <c r="D2387" s="0" t="n">
        <f aca="false">'Profiles 8760'!F2376</f>
        <v>0</v>
      </c>
      <c r="E2387" s="0" t="n">
        <f aca="false">'Profiles 8760'!G2376</f>
        <v>0.616004</v>
      </c>
      <c r="F2387" s="0" t="n">
        <f aca="false">D2387*Assumptions!$C$11*$B$7+E2387*Assumptions!$C$12*$B$8</f>
        <v>25.1945636</v>
      </c>
      <c r="G2387" s="0" t="n">
        <f aca="false">C2387*Assumptions!$C$15</f>
        <v>0</v>
      </c>
      <c r="H2387" s="0" t="n">
        <f aca="false">MIN(F2387,G2387)</f>
        <v>0</v>
      </c>
      <c r="I2387" s="0" t="n">
        <f aca="false">IF(C2387=1,MIN(G2387-H2387,Assumptions!$C$13,P2386),0)</f>
        <v>0</v>
      </c>
      <c r="J2387" s="0" t="n">
        <f aca="false">H2387+I2387</f>
        <v>0</v>
      </c>
      <c r="K2387" s="0" t="n">
        <f aca="false">MIN(IF(C2387=1,F2387-H2387,F2387),Assumptions!$C$13,MAX(0,($B$5-P2386)/$B$6))</f>
        <v>25.1945636</v>
      </c>
      <c r="L2387" s="0" t="n">
        <f aca="false">IF(C2387=1,0,MIN(F2387-K2387,Assumptions!$C$15,MAX(0,$B$10-O2386-M2387)))</f>
        <v>0</v>
      </c>
      <c r="M2387" s="0" t="n">
        <f aca="false">'Profiles 8760'!H2376</f>
        <v>212800</v>
      </c>
      <c r="N2387" s="0" t="n">
        <f aca="false">J2387+L2387</f>
        <v>0</v>
      </c>
      <c r="O2387" s="0" t="n">
        <f aca="false">O2386+N2387</f>
        <v>210316.804108462</v>
      </c>
      <c r="P2387" s="0" t="n">
        <f aca="false">MIN($B$5,P2386+K2387*$B$6-I2387)</f>
        <v>193.86866752848</v>
      </c>
      <c r="Q2387" s="0" t="n">
        <f aca="false">MAX(0,F2387-H2387-K2387-L2387)</f>
        <v>0</v>
      </c>
    </row>
    <row r="2388" customFormat="false" ht="15" hidden="false" customHeight="false" outlineLevel="0" collapsed="false">
      <c r="A2388" s="0" t="n">
        <f aca="false">'Profiles 8760'!A2377</f>
        <v>2375</v>
      </c>
      <c r="B2388" s="0" t="n">
        <f aca="false">'Profiles 8760'!B2377</f>
        <v>4</v>
      </c>
      <c r="C2388" s="0" t="n">
        <f aca="false">'Profiles 8760'!E2377</f>
        <v>0</v>
      </c>
      <c r="D2388" s="0" t="n">
        <f aca="false">'Profiles 8760'!F2377</f>
        <v>0</v>
      </c>
      <c r="E2388" s="0" t="n">
        <f aca="false">'Profiles 8760'!G2377</f>
        <v>0.655573</v>
      </c>
      <c r="F2388" s="0" t="n">
        <f aca="false">D2388*Assumptions!$C$11*$B$7+E2388*Assumptions!$C$12*$B$8</f>
        <v>26.8129357</v>
      </c>
      <c r="G2388" s="0" t="n">
        <f aca="false">C2388*Assumptions!$C$15</f>
        <v>0</v>
      </c>
      <c r="H2388" s="0" t="n">
        <f aca="false">MIN(F2388,G2388)</f>
        <v>0</v>
      </c>
      <c r="I2388" s="0" t="n">
        <f aca="false">IF(C2388=1,MIN(G2388-H2388,Assumptions!$C$13,P2387),0)</f>
        <v>0</v>
      </c>
      <c r="J2388" s="0" t="n">
        <f aca="false">H2388+I2388</f>
        <v>0</v>
      </c>
      <c r="K2388" s="0" t="n">
        <f aca="false">MIN(IF(C2388=1,F2388-H2388,F2388),Assumptions!$C$13,MAX(0,($B$5-P2387)/$B$6))</f>
        <v>26.8129357</v>
      </c>
      <c r="L2388" s="0" t="n">
        <f aca="false">IF(C2388=1,0,MIN(F2388-K2388,Assumptions!$C$15,MAX(0,$B$10-O2387-M2388)))</f>
        <v>0</v>
      </c>
      <c r="M2388" s="0" t="n">
        <f aca="false">'Profiles 8760'!H2377</f>
        <v>212800</v>
      </c>
      <c r="N2388" s="0" t="n">
        <f aca="false">J2388+L2388</f>
        <v>0</v>
      </c>
      <c r="O2388" s="0" t="n">
        <f aca="false">O2387+N2388</f>
        <v>210316.804108462</v>
      </c>
      <c r="P2388" s="0" t="n">
        <f aca="false">MIN($B$5,P2387+K2388*$B$6-I2388)</f>
        <v>217.11012019324</v>
      </c>
      <c r="Q2388" s="0" t="n">
        <f aca="false">MAX(0,F2388-H2388-K2388-L2388)</f>
        <v>0</v>
      </c>
    </row>
    <row r="2389" customFormat="false" ht="15" hidden="false" customHeight="false" outlineLevel="0" collapsed="false">
      <c r="A2389" s="0" t="n">
        <f aca="false">'Profiles 8760'!A2378</f>
        <v>2376</v>
      </c>
      <c r="B2389" s="0" t="n">
        <f aca="false">'Profiles 8760'!B2378</f>
        <v>4</v>
      </c>
      <c r="C2389" s="0" t="n">
        <f aca="false">'Profiles 8760'!E2378</f>
        <v>0</v>
      </c>
      <c r="D2389" s="0" t="n">
        <f aca="false">'Profiles 8760'!F2378</f>
        <v>0</v>
      </c>
      <c r="E2389" s="0" t="n">
        <f aca="false">'Profiles 8760'!G2378</f>
        <v>1</v>
      </c>
      <c r="F2389" s="0" t="n">
        <f aca="false">D2389*Assumptions!$C$11*$B$7+E2389*Assumptions!$C$12*$B$8</f>
        <v>40.9</v>
      </c>
      <c r="G2389" s="0" t="n">
        <f aca="false">C2389*Assumptions!$C$15</f>
        <v>0</v>
      </c>
      <c r="H2389" s="0" t="n">
        <f aca="false">MIN(F2389,G2389)</f>
        <v>0</v>
      </c>
      <c r="I2389" s="0" t="n">
        <f aca="false">IF(C2389=1,MIN(G2389-H2389,Assumptions!$C$13,P2388),0)</f>
        <v>0</v>
      </c>
      <c r="J2389" s="0" t="n">
        <f aca="false">H2389+I2389</f>
        <v>0</v>
      </c>
      <c r="K2389" s="0" t="n">
        <f aca="false">MIN(IF(C2389=1,F2389-H2389,F2389),Assumptions!$C$13,MAX(0,($B$5-P2388)/$B$6))</f>
        <v>40.9</v>
      </c>
      <c r="L2389" s="0" t="n">
        <f aca="false">IF(C2389=1,0,MIN(F2389-K2389,Assumptions!$C$15,MAX(0,$B$10-O2388-M2389)))</f>
        <v>0</v>
      </c>
      <c r="M2389" s="0" t="n">
        <f aca="false">'Profiles 8760'!H2378</f>
        <v>212800</v>
      </c>
      <c r="N2389" s="0" t="n">
        <f aca="false">J2389+L2389</f>
        <v>0</v>
      </c>
      <c r="O2389" s="0" t="n">
        <f aca="false">O2388+N2389</f>
        <v>210316.804108462</v>
      </c>
      <c r="P2389" s="0" t="n">
        <f aca="false">MIN($B$5,P2388+K2389*$B$6-I2389)</f>
        <v>252.56224019324</v>
      </c>
      <c r="Q2389" s="0" t="n">
        <f aca="false">MAX(0,F2389-H2389-K2389-L2389)</f>
        <v>0</v>
      </c>
    </row>
    <row r="2390" customFormat="false" ht="15" hidden="false" customHeight="false" outlineLevel="0" collapsed="false">
      <c r="A2390" s="0" t="n">
        <f aca="false">'Profiles 8760'!A2379</f>
        <v>2377</v>
      </c>
      <c r="B2390" s="0" t="n">
        <f aca="false">'Profiles 8760'!B2379</f>
        <v>4</v>
      </c>
      <c r="C2390" s="0" t="n">
        <f aca="false">'Profiles 8760'!E2379</f>
        <v>0</v>
      </c>
      <c r="D2390" s="0" t="n">
        <f aca="false">'Profiles 8760'!F2379</f>
        <v>0</v>
      </c>
      <c r="E2390" s="0" t="n">
        <f aca="false">'Profiles 8760'!G2379</f>
        <v>0.952962</v>
      </c>
      <c r="F2390" s="0" t="n">
        <f aca="false">D2390*Assumptions!$C$11*$B$7+E2390*Assumptions!$C$12*$B$8</f>
        <v>38.9761458</v>
      </c>
      <c r="G2390" s="0" t="n">
        <f aca="false">C2390*Assumptions!$C$15</f>
        <v>0</v>
      </c>
      <c r="H2390" s="0" t="n">
        <f aca="false">MIN(F2390,G2390)</f>
        <v>0</v>
      </c>
      <c r="I2390" s="0" t="n">
        <f aca="false">IF(C2390=1,MIN(G2390-H2390,Assumptions!$C$13,P2389),0)</f>
        <v>0</v>
      </c>
      <c r="J2390" s="0" t="n">
        <f aca="false">H2390+I2390</f>
        <v>0</v>
      </c>
      <c r="K2390" s="0" t="n">
        <f aca="false">MIN(IF(C2390=1,F2390-H2390,F2390),Assumptions!$C$13,MAX(0,($B$5-P2389)/$B$6))</f>
        <v>38.9761458</v>
      </c>
      <c r="L2390" s="0" t="n">
        <f aca="false">IF(C2390=1,0,MIN(F2390-K2390,Assumptions!$C$15,MAX(0,$B$10-O2389-M2390)))</f>
        <v>0</v>
      </c>
      <c r="M2390" s="0" t="n">
        <f aca="false">'Profiles 8760'!H2379</f>
        <v>212800</v>
      </c>
      <c r="N2390" s="0" t="n">
        <f aca="false">J2390+L2390</f>
        <v>0</v>
      </c>
      <c r="O2390" s="0" t="n">
        <f aca="false">O2389+N2390</f>
        <v>210316.804108462</v>
      </c>
      <c r="P2390" s="0" t="n">
        <f aca="false">MIN($B$5,P2389+K2390*$B$6-I2390)</f>
        <v>286.34676337268</v>
      </c>
      <c r="Q2390" s="0" t="n">
        <f aca="false">MAX(0,F2390-H2390-K2390-L2390)</f>
        <v>0</v>
      </c>
    </row>
    <row r="2391" customFormat="false" ht="15" hidden="false" customHeight="false" outlineLevel="0" collapsed="false">
      <c r="A2391" s="0" t="n">
        <f aca="false">'Profiles 8760'!A2380</f>
        <v>2378</v>
      </c>
      <c r="B2391" s="0" t="n">
        <f aca="false">'Profiles 8760'!B2380</f>
        <v>4</v>
      </c>
      <c r="C2391" s="0" t="n">
        <f aca="false">'Profiles 8760'!E2380</f>
        <v>0</v>
      </c>
      <c r="D2391" s="0" t="n">
        <f aca="false">'Profiles 8760'!F2380</f>
        <v>0</v>
      </c>
      <c r="E2391" s="0" t="n">
        <f aca="false">'Profiles 8760'!G2380</f>
        <v>0.662885</v>
      </c>
      <c r="F2391" s="0" t="n">
        <f aca="false">D2391*Assumptions!$C$11*$B$7+E2391*Assumptions!$C$12*$B$8</f>
        <v>27.1119965</v>
      </c>
      <c r="G2391" s="0" t="n">
        <f aca="false">C2391*Assumptions!$C$15</f>
        <v>0</v>
      </c>
      <c r="H2391" s="0" t="n">
        <f aca="false">MIN(F2391,G2391)</f>
        <v>0</v>
      </c>
      <c r="I2391" s="0" t="n">
        <f aca="false">IF(C2391=1,MIN(G2391-H2391,Assumptions!$C$13,P2390),0)</f>
        <v>0</v>
      </c>
      <c r="J2391" s="0" t="n">
        <f aca="false">H2391+I2391</f>
        <v>0</v>
      </c>
      <c r="K2391" s="0" t="n">
        <f aca="false">MIN(IF(C2391=1,F2391-H2391,F2391),Assumptions!$C$13,MAX(0,($B$5-P2390)/$B$6))</f>
        <v>27.1119965</v>
      </c>
      <c r="L2391" s="0" t="n">
        <f aca="false">IF(C2391=1,0,MIN(F2391-K2391,Assumptions!$C$15,MAX(0,$B$10-O2390-M2391)))</f>
        <v>0</v>
      </c>
      <c r="M2391" s="0" t="n">
        <f aca="false">'Profiles 8760'!H2380</f>
        <v>212800</v>
      </c>
      <c r="N2391" s="0" t="n">
        <f aca="false">J2391+L2391</f>
        <v>0</v>
      </c>
      <c r="O2391" s="0" t="n">
        <f aca="false">O2390+N2391</f>
        <v>210316.804108462</v>
      </c>
      <c r="P2391" s="0" t="n">
        <f aca="false">MIN($B$5,P2390+K2391*$B$6-I2391)</f>
        <v>309.84744193888</v>
      </c>
      <c r="Q2391" s="0" t="n">
        <f aca="false">MAX(0,F2391-H2391-K2391-L2391)</f>
        <v>0</v>
      </c>
    </row>
    <row r="2392" customFormat="false" ht="15" hidden="false" customHeight="false" outlineLevel="0" collapsed="false">
      <c r="A2392" s="0" t="n">
        <f aca="false">'Profiles 8760'!A2381</f>
        <v>2379</v>
      </c>
      <c r="B2392" s="0" t="n">
        <f aca="false">'Profiles 8760'!B2381</f>
        <v>4</v>
      </c>
      <c r="C2392" s="0" t="n">
        <f aca="false">'Profiles 8760'!E2381</f>
        <v>0</v>
      </c>
      <c r="D2392" s="0" t="n">
        <f aca="false">'Profiles 8760'!F2381</f>
        <v>0</v>
      </c>
      <c r="E2392" s="0" t="n">
        <f aca="false">'Profiles 8760'!G2381</f>
        <v>0.399227</v>
      </c>
      <c r="F2392" s="0" t="n">
        <f aca="false">D2392*Assumptions!$C$11*$B$7+E2392*Assumptions!$C$12*$B$8</f>
        <v>16.3283843</v>
      </c>
      <c r="G2392" s="0" t="n">
        <f aca="false">C2392*Assumptions!$C$15</f>
        <v>0</v>
      </c>
      <c r="H2392" s="0" t="n">
        <f aca="false">MIN(F2392,G2392)</f>
        <v>0</v>
      </c>
      <c r="I2392" s="0" t="n">
        <f aca="false">IF(C2392=1,MIN(G2392-H2392,Assumptions!$C$13,P2391),0)</f>
        <v>0</v>
      </c>
      <c r="J2392" s="0" t="n">
        <f aca="false">H2392+I2392</f>
        <v>0</v>
      </c>
      <c r="K2392" s="0" t="n">
        <f aca="false">MIN(IF(C2392=1,F2392-H2392,F2392),Assumptions!$C$13,MAX(0,($B$5-P2391)/$B$6))</f>
        <v>16.3283843</v>
      </c>
      <c r="L2392" s="0" t="n">
        <f aca="false">IF(C2392=1,0,MIN(F2392-K2392,Assumptions!$C$15,MAX(0,$B$10-O2391-M2392)))</f>
        <v>0</v>
      </c>
      <c r="M2392" s="0" t="n">
        <f aca="false">'Profiles 8760'!H2381</f>
        <v>212800</v>
      </c>
      <c r="N2392" s="0" t="n">
        <f aca="false">J2392+L2392</f>
        <v>0</v>
      </c>
      <c r="O2392" s="0" t="n">
        <f aca="false">O2391+N2392</f>
        <v>210316.804108462</v>
      </c>
      <c r="P2392" s="0" t="n">
        <f aca="false">MIN($B$5,P2391+K2392*$B$6-I2392)</f>
        <v>324.00088545012</v>
      </c>
      <c r="Q2392" s="0" t="n">
        <f aca="false">MAX(0,F2392-H2392-K2392-L2392)</f>
        <v>0</v>
      </c>
    </row>
    <row r="2393" customFormat="false" ht="15" hidden="false" customHeight="false" outlineLevel="0" collapsed="false">
      <c r="A2393" s="0" t="n">
        <f aca="false">'Profiles 8760'!A2382</f>
        <v>2380</v>
      </c>
      <c r="B2393" s="0" t="n">
        <f aca="false">'Profiles 8760'!B2382</f>
        <v>4</v>
      </c>
      <c r="C2393" s="0" t="n">
        <f aca="false">'Profiles 8760'!E2382</f>
        <v>0</v>
      </c>
      <c r="D2393" s="0" t="n">
        <f aca="false">'Profiles 8760'!F2382</f>
        <v>0</v>
      </c>
      <c r="E2393" s="0" t="n">
        <f aca="false">'Profiles 8760'!G2382</f>
        <v>0.407941</v>
      </c>
      <c r="F2393" s="0" t="n">
        <f aca="false">D2393*Assumptions!$C$11*$B$7+E2393*Assumptions!$C$12*$B$8</f>
        <v>16.6847869</v>
      </c>
      <c r="G2393" s="0" t="n">
        <f aca="false">C2393*Assumptions!$C$15</f>
        <v>0</v>
      </c>
      <c r="H2393" s="0" t="n">
        <f aca="false">MIN(F2393,G2393)</f>
        <v>0</v>
      </c>
      <c r="I2393" s="0" t="n">
        <f aca="false">IF(C2393=1,MIN(G2393-H2393,Assumptions!$C$13,P2392),0)</f>
        <v>0</v>
      </c>
      <c r="J2393" s="0" t="n">
        <f aca="false">H2393+I2393</f>
        <v>0</v>
      </c>
      <c r="K2393" s="0" t="n">
        <f aca="false">MIN(IF(C2393=1,F2393-H2393,F2393),Assumptions!$C$13,MAX(0,($B$5-P2392)/$B$6))</f>
        <v>16.6847869</v>
      </c>
      <c r="L2393" s="0" t="n">
        <f aca="false">IF(C2393=1,0,MIN(F2393-K2393,Assumptions!$C$15,MAX(0,$B$10-O2392-M2393)))</f>
        <v>0</v>
      </c>
      <c r="M2393" s="0" t="n">
        <f aca="false">'Profiles 8760'!H2382</f>
        <v>212800</v>
      </c>
      <c r="N2393" s="0" t="n">
        <f aca="false">J2393+L2393</f>
        <v>0</v>
      </c>
      <c r="O2393" s="0" t="n">
        <f aca="false">O2392+N2393</f>
        <v>210316.804108462</v>
      </c>
      <c r="P2393" s="0" t="n">
        <f aca="false">MIN($B$5,P2392+K2393*$B$6-I2393)</f>
        <v>338.46325873504</v>
      </c>
      <c r="Q2393" s="0" t="n">
        <f aca="false">MAX(0,F2393-H2393-K2393-L2393)</f>
        <v>0</v>
      </c>
    </row>
    <row r="2394" customFormat="false" ht="15" hidden="false" customHeight="false" outlineLevel="0" collapsed="false">
      <c r="A2394" s="0" t="n">
        <f aca="false">'Profiles 8760'!A2383</f>
        <v>2381</v>
      </c>
      <c r="B2394" s="0" t="n">
        <f aca="false">'Profiles 8760'!B2383</f>
        <v>4</v>
      </c>
      <c r="C2394" s="0" t="n">
        <f aca="false">'Profiles 8760'!E2383</f>
        <v>0</v>
      </c>
      <c r="D2394" s="0" t="n">
        <f aca="false">'Profiles 8760'!F2383</f>
        <v>0</v>
      </c>
      <c r="E2394" s="0" t="n">
        <f aca="false">'Profiles 8760'!G2383</f>
        <v>0.375078</v>
      </c>
      <c r="F2394" s="0" t="n">
        <f aca="false">D2394*Assumptions!$C$11*$B$7+E2394*Assumptions!$C$12*$B$8</f>
        <v>15.3406902</v>
      </c>
      <c r="G2394" s="0" t="n">
        <f aca="false">C2394*Assumptions!$C$15</f>
        <v>0</v>
      </c>
      <c r="H2394" s="0" t="n">
        <f aca="false">MIN(F2394,G2394)</f>
        <v>0</v>
      </c>
      <c r="I2394" s="0" t="n">
        <f aca="false">IF(C2394=1,MIN(G2394-H2394,Assumptions!$C$13,P2393),0)</f>
        <v>0</v>
      </c>
      <c r="J2394" s="0" t="n">
        <f aca="false">H2394+I2394</f>
        <v>0</v>
      </c>
      <c r="K2394" s="0" t="n">
        <f aca="false">MIN(IF(C2394=1,F2394-H2394,F2394),Assumptions!$C$13,MAX(0,($B$5-P2393)/$B$6))</f>
        <v>15.3406902</v>
      </c>
      <c r="L2394" s="0" t="n">
        <f aca="false">IF(C2394=1,0,MIN(F2394-K2394,Assumptions!$C$15,MAX(0,$B$10-O2393-M2394)))</f>
        <v>0</v>
      </c>
      <c r="M2394" s="0" t="n">
        <f aca="false">'Profiles 8760'!H2383</f>
        <v>212800</v>
      </c>
      <c r="N2394" s="0" t="n">
        <f aca="false">J2394+L2394</f>
        <v>0</v>
      </c>
      <c r="O2394" s="0" t="n">
        <f aca="false">O2393+N2394</f>
        <v>210316.804108462</v>
      </c>
      <c r="P2394" s="0" t="n">
        <f aca="false">MIN($B$5,P2393+K2394*$B$6-I2394)</f>
        <v>351.7605690004</v>
      </c>
      <c r="Q2394" s="0" t="n">
        <f aca="false">MAX(0,F2394-H2394-K2394-L2394)</f>
        <v>0</v>
      </c>
    </row>
    <row r="2395" customFormat="false" ht="15" hidden="false" customHeight="false" outlineLevel="0" collapsed="false">
      <c r="A2395" s="0" t="n">
        <f aca="false">'Profiles 8760'!A2384</f>
        <v>2382</v>
      </c>
      <c r="B2395" s="0" t="n">
        <f aca="false">'Profiles 8760'!B2384</f>
        <v>4</v>
      </c>
      <c r="C2395" s="0" t="n">
        <f aca="false">'Profiles 8760'!E2384</f>
        <v>0</v>
      </c>
      <c r="D2395" s="0" t="n">
        <f aca="false">'Profiles 8760'!F2384</f>
        <v>0</v>
      </c>
      <c r="E2395" s="0" t="n">
        <f aca="false">'Profiles 8760'!G2384</f>
        <v>0.345454</v>
      </c>
      <c r="F2395" s="0" t="n">
        <f aca="false">D2395*Assumptions!$C$11*$B$7+E2395*Assumptions!$C$12*$B$8</f>
        <v>14.1290686</v>
      </c>
      <c r="G2395" s="0" t="n">
        <f aca="false">C2395*Assumptions!$C$15</f>
        <v>0</v>
      </c>
      <c r="H2395" s="0" t="n">
        <f aca="false">MIN(F2395,G2395)</f>
        <v>0</v>
      </c>
      <c r="I2395" s="0" t="n">
        <f aca="false">IF(C2395=1,MIN(G2395-H2395,Assumptions!$C$13,P2394),0)</f>
        <v>0</v>
      </c>
      <c r="J2395" s="0" t="n">
        <f aca="false">H2395+I2395</f>
        <v>0</v>
      </c>
      <c r="K2395" s="0" t="n">
        <f aca="false">MIN(IF(C2395=1,F2395-H2395,F2395),Assumptions!$C$13,MAX(0,($B$5-P2394)/$B$6))</f>
        <v>14.1290686</v>
      </c>
      <c r="L2395" s="0" t="n">
        <f aca="false">IF(C2395=1,0,MIN(F2395-K2395,Assumptions!$C$15,MAX(0,$B$10-O2394-M2395)))</f>
        <v>0</v>
      </c>
      <c r="M2395" s="0" t="n">
        <f aca="false">'Profiles 8760'!H2384</f>
        <v>212800</v>
      </c>
      <c r="N2395" s="0" t="n">
        <f aca="false">J2395+L2395</f>
        <v>0</v>
      </c>
      <c r="O2395" s="0" t="n">
        <f aca="false">O2394+N2395</f>
        <v>210316.804108462</v>
      </c>
      <c r="P2395" s="0" t="n">
        <f aca="false">MIN($B$5,P2394+K2395*$B$6-I2395)</f>
        <v>364.00764566288</v>
      </c>
      <c r="Q2395" s="0" t="n">
        <f aca="false">MAX(0,F2395-H2395-K2395-L2395)</f>
        <v>0</v>
      </c>
    </row>
    <row r="2396" customFormat="false" ht="15" hidden="false" customHeight="false" outlineLevel="0" collapsed="false">
      <c r="A2396" s="0" t="n">
        <f aca="false">'Profiles 8760'!A2385</f>
        <v>2383</v>
      </c>
      <c r="B2396" s="0" t="n">
        <f aca="false">'Profiles 8760'!B2385</f>
        <v>4</v>
      </c>
      <c r="C2396" s="0" t="n">
        <f aca="false">'Profiles 8760'!E2385</f>
        <v>0</v>
      </c>
      <c r="D2396" s="0" t="n">
        <f aca="false">'Profiles 8760'!F2385</f>
        <v>0.058348</v>
      </c>
      <c r="E2396" s="0" t="n">
        <f aca="false">'Profiles 8760'!G2385</f>
        <v>0.278673</v>
      </c>
      <c r="F2396" s="0" t="n">
        <f aca="false">D2396*Assumptions!$C$11*$B$7+E2396*Assumptions!$C$12*$B$8</f>
        <v>28.2486281</v>
      </c>
      <c r="G2396" s="0" t="n">
        <f aca="false">C2396*Assumptions!$C$15</f>
        <v>0</v>
      </c>
      <c r="H2396" s="0" t="n">
        <f aca="false">MIN(F2396,G2396)</f>
        <v>0</v>
      </c>
      <c r="I2396" s="0" t="n">
        <f aca="false">IF(C2396=1,MIN(G2396-H2396,Assumptions!$C$13,P2395),0)</f>
        <v>0</v>
      </c>
      <c r="J2396" s="0" t="n">
        <f aca="false">H2396+I2396</f>
        <v>0</v>
      </c>
      <c r="K2396" s="0" t="n">
        <f aca="false">MIN(IF(C2396=1,F2396-H2396,F2396),Assumptions!$C$13,MAX(0,($B$5-P2395)/$B$6))</f>
        <v>28.2486281</v>
      </c>
      <c r="L2396" s="0" t="n">
        <f aca="false">IF(C2396=1,0,MIN(F2396-K2396,Assumptions!$C$15,MAX(0,$B$10-O2395-M2396)))</f>
        <v>0</v>
      </c>
      <c r="M2396" s="0" t="n">
        <f aca="false">'Profiles 8760'!H2385</f>
        <v>212800</v>
      </c>
      <c r="N2396" s="0" t="n">
        <f aca="false">J2396+L2396</f>
        <v>0</v>
      </c>
      <c r="O2396" s="0" t="n">
        <f aca="false">O2395+N2396</f>
        <v>210316.804108462</v>
      </c>
      <c r="P2396" s="0" t="n">
        <f aca="false">MIN($B$5,P2395+K2396*$B$6-I2396)</f>
        <v>388.49355649996</v>
      </c>
      <c r="Q2396" s="0" t="n">
        <f aca="false">MAX(0,F2396-H2396-K2396-L2396)</f>
        <v>0</v>
      </c>
    </row>
    <row r="2397" customFormat="false" ht="15" hidden="false" customHeight="false" outlineLevel="0" collapsed="false">
      <c r="A2397" s="0" t="n">
        <f aca="false">'Profiles 8760'!A2386</f>
        <v>2384</v>
      </c>
      <c r="B2397" s="0" t="n">
        <f aca="false">'Profiles 8760'!B2386</f>
        <v>4</v>
      </c>
      <c r="C2397" s="0" t="n">
        <f aca="false">'Profiles 8760'!E2386</f>
        <v>1</v>
      </c>
      <c r="D2397" s="0" t="n">
        <f aca="false">'Profiles 8760'!F2386</f>
        <v>0.352596</v>
      </c>
      <c r="E2397" s="0" t="n">
        <f aca="false">'Profiles 8760'!G2386</f>
        <v>0.236578</v>
      </c>
      <c r="F2397" s="0" t="n">
        <f aca="false">D2397*Assumptions!$C$11*$B$7+E2397*Assumptions!$C$12*$B$8</f>
        <v>111.505765</v>
      </c>
      <c r="G2397" s="0" t="n">
        <f aca="false">C2397*Assumptions!$C$15</f>
        <v>200</v>
      </c>
      <c r="H2397" s="0" t="n">
        <f aca="false">MIN(F2397,G2397)</f>
        <v>111.505765</v>
      </c>
      <c r="I2397" s="0" t="n">
        <f aca="false">IF(C2397=1,MIN(G2397-H2397,Assumptions!$C$13,P2396),0)</f>
        <v>88.494235</v>
      </c>
      <c r="J2397" s="0" t="n">
        <f aca="false">H2397+I2397</f>
        <v>200</v>
      </c>
      <c r="K2397" s="0" t="n">
        <f aca="false">MIN(IF(C2397=1,F2397-H2397,F2397),Assumptions!$C$13,MAX(0,($B$5-P2396)/$B$6))</f>
        <v>0</v>
      </c>
      <c r="L2397" s="0" t="n">
        <f aca="false">IF(C2397=1,0,MIN(F2397-K2397,Assumptions!$C$15,MAX(0,$B$10-O2396-M2397)))</f>
        <v>0</v>
      </c>
      <c r="M2397" s="0" t="n">
        <f aca="false">'Profiles 8760'!H2386</f>
        <v>212600</v>
      </c>
      <c r="N2397" s="0" t="n">
        <f aca="false">J2397+L2397</f>
        <v>200</v>
      </c>
      <c r="O2397" s="0" t="n">
        <f aca="false">O2396+N2397</f>
        <v>210516.804108462</v>
      </c>
      <c r="P2397" s="0" t="n">
        <f aca="false">MIN($B$5,P2396+K2397*$B$6-I2397)</f>
        <v>299.99932149996</v>
      </c>
      <c r="Q2397" s="0" t="n">
        <f aca="false">MAX(0,F2397-H2397-K2397-L2397)</f>
        <v>0</v>
      </c>
    </row>
    <row r="2398" customFormat="false" ht="15" hidden="false" customHeight="false" outlineLevel="0" collapsed="false">
      <c r="A2398" s="0" t="n">
        <f aca="false">'Profiles 8760'!A2387</f>
        <v>2385</v>
      </c>
      <c r="B2398" s="0" t="n">
        <f aca="false">'Profiles 8760'!B2387</f>
        <v>4</v>
      </c>
      <c r="C2398" s="0" t="n">
        <f aca="false">'Profiles 8760'!E2387</f>
        <v>1</v>
      </c>
      <c r="D2398" s="0" t="n">
        <f aca="false">'Profiles 8760'!F2387</f>
        <v>0.707628</v>
      </c>
      <c r="E2398" s="0" t="n">
        <f aca="false">'Profiles 8760'!G2387</f>
        <v>0.189165</v>
      </c>
      <c r="F2398" s="0" t="n">
        <f aca="false">D2398*Assumptions!$C$11*$B$7+E2398*Assumptions!$C$12*$B$8</f>
        <v>212.0998149</v>
      </c>
      <c r="G2398" s="0" t="n">
        <f aca="false">C2398*Assumptions!$C$15</f>
        <v>200</v>
      </c>
      <c r="H2398" s="0" t="n">
        <f aca="false">MIN(F2398,G2398)</f>
        <v>200</v>
      </c>
      <c r="I2398" s="0" t="n">
        <f aca="false">IF(C2398=1,MIN(G2398-H2398,Assumptions!$C$13,P2397),0)</f>
        <v>0</v>
      </c>
      <c r="J2398" s="0" t="n">
        <f aca="false">H2398+I2398</f>
        <v>200</v>
      </c>
      <c r="K2398" s="0" t="n">
        <f aca="false">MIN(IF(C2398=1,F2398-H2398,F2398),Assumptions!$C$13,MAX(0,($B$5-P2397)/$B$6))</f>
        <v>12.0998149</v>
      </c>
      <c r="L2398" s="0" t="n">
        <f aca="false">IF(C2398=1,0,MIN(F2398-K2398,Assumptions!$C$15,MAX(0,$B$10-O2397-M2398)))</f>
        <v>0</v>
      </c>
      <c r="M2398" s="0" t="n">
        <f aca="false">'Profiles 8760'!H2387</f>
        <v>212400</v>
      </c>
      <c r="N2398" s="0" t="n">
        <f aca="false">J2398+L2398</f>
        <v>200</v>
      </c>
      <c r="O2398" s="0" t="n">
        <f aca="false">O2397+N2398</f>
        <v>210716.804108462</v>
      </c>
      <c r="P2398" s="0" t="n">
        <f aca="false">MIN($B$5,P2397+K2398*$B$6-I2398)</f>
        <v>310.48744105528</v>
      </c>
      <c r="Q2398" s="0" t="n">
        <f aca="false">MAX(0,F2398-H2398-K2398-L2398)</f>
        <v>0</v>
      </c>
    </row>
    <row r="2399" customFormat="false" ht="15" hidden="false" customHeight="false" outlineLevel="0" collapsed="false">
      <c r="A2399" s="0" t="n">
        <f aca="false">'Profiles 8760'!A2388</f>
        <v>2386</v>
      </c>
      <c r="B2399" s="0" t="n">
        <f aca="false">'Profiles 8760'!B2388</f>
        <v>4</v>
      </c>
      <c r="C2399" s="0" t="n">
        <f aca="false">'Profiles 8760'!E2388</f>
        <v>0</v>
      </c>
      <c r="D2399" s="0" t="n">
        <f aca="false">'Profiles 8760'!F2388</f>
        <v>1</v>
      </c>
      <c r="E2399" s="0" t="n">
        <f aca="false">'Profiles 8760'!G2388</f>
        <v>0.298342</v>
      </c>
      <c r="F2399" s="0" t="n">
        <f aca="false">D2399*Assumptions!$C$11*$B$7+E2399*Assumptions!$C$12*$B$8</f>
        <v>301.0021878</v>
      </c>
      <c r="G2399" s="0" t="n">
        <f aca="false">C2399*Assumptions!$C$15</f>
        <v>0</v>
      </c>
      <c r="H2399" s="0" t="n">
        <f aca="false">MIN(F2399,G2399)</f>
        <v>0</v>
      </c>
      <c r="I2399" s="0" t="n">
        <f aca="false">IF(C2399=1,MIN(G2399-H2399,Assumptions!$C$13,P2398),0)</f>
        <v>0</v>
      </c>
      <c r="J2399" s="0" t="n">
        <f aca="false">H2399+I2399</f>
        <v>0</v>
      </c>
      <c r="K2399" s="0" t="n">
        <f aca="false">MIN(IF(C2399=1,F2399-H2399,F2399),Assumptions!$C$13,MAX(0,($B$5-P2398)/$B$6))</f>
        <v>180</v>
      </c>
      <c r="L2399" s="0" t="n">
        <f aca="false">IF(C2399=1,0,MIN(F2399-K2399,Assumptions!$C$15,MAX(0,$B$10-O2398-M2399)))</f>
        <v>121.0021878</v>
      </c>
      <c r="M2399" s="0" t="n">
        <f aca="false">'Profiles 8760'!H2388</f>
        <v>212400</v>
      </c>
      <c r="N2399" s="0" t="n">
        <f aca="false">J2399+L2399</f>
        <v>121.0021878</v>
      </c>
      <c r="O2399" s="0" t="n">
        <f aca="false">O2398+N2399</f>
        <v>210837.806296262</v>
      </c>
      <c r="P2399" s="0" t="n">
        <f aca="false">MIN($B$5,P2398+K2399*$B$6-I2399)</f>
        <v>466.51144105528</v>
      </c>
      <c r="Q2399" s="0" t="n">
        <f aca="false">MAX(0,F2399-H2399-K2399-L2399)</f>
        <v>0</v>
      </c>
    </row>
    <row r="2400" customFormat="false" ht="15" hidden="false" customHeight="false" outlineLevel="0" collapsed="false">
      <c r="A2400" s="0" t="n">
        <f aca="false">'Profiles 8760'!A2389</f>
        <v>2387</v>
      </c>
      <c r="B2400" s="0" t="n">
        <f aca="false">'Profiles 8760'!B2389</f>
        <v>4</v>
      </c>
      <c r="C2400" s="0" t="n">
        <f aca="false">'Profiles 8760'!E2389</f>
        <v>0</v>
      </c>
      <c r="D2400" s="0" t="n">
        <f aca="false">'Profiles 8760'!F2389</f>
        <v>1</v>
      </c>
      <c r="E2400" s="0" t="n">
        <f aca="false">'Profiles 8760'!G2389</f>
        <v>0.392149</v>
      </c>
      <c r="F2400" s="0" t="n">
        <f aca="false">D2400*Assumptions!$C$11*$B$7+E2400*Assumptions!$C$12*$B$8</f>
        <v>304.8388941</v>
      </c>
      <c r="G2400" s="0" t="n">
        <f aca="false">C2400*Assumptions!$C$15</f>
        <v>0</v>
      </c>
      <c r="H2400" s="0" t="n">
        <f aca="false">MIN(F2400,G2400)</f>
        <v>0</v>
      </c>
      <c r="I2400" s="0" t="n">
        <f aca="false">IF(C2400=1,MIN(G2400-H2400,Assumptions!$C$13,P2399),0)</f>
        <v>0</v>
      </c>
      <c r="J2400" s="0" t="n">
        <f aca="false">H2400+I2400</f>
        <v>0</v>
      </c>
      <c r="K2400" s="0" t="n">
        <f aca="false">MIN(IF(C2400=1,F2400-H2400,F2400),Assumptions!$C$13,MAX(0,($B$5-P2399)/$B$6))</f>
        <v>51.1058594193817</v>
      </c>
      <c r="L2400" s="0" t="n">
        <f aca="false">IF(C2400=1,0,MIN(F2400-K2400,Assumptions!$C$15,MAX(0,$B$10-O2399-M2400)))</f>
        <v>200</v>
      </c>
      <c r="M2400" s="0" t="n">
        <f aca="false">'Profiles 8760'!H2389</f>
        <v>212400</v>
      </c>
      <c r="N2400" s="0" t="n">
        <f aca="false">J2400+L2400</f>
        <v>200</v>
      </c>
      <c r="O2400" s="0" t="n">
        <f aca="false">O2399+N2400</f>
        <v>211037.806296262</v>
      </c>
      <c r="P2400" s="0" t="n">
        <f aca="false">MIN($B$5,P2399+K2400*$B$6-I2400)</f>
        <v>510.81</v>
      </c>
      <c r="Q2400" s="0" t="n">
        <f aca="false">MAX(0,F2400-H2400-K2400-L2400)</f>
        <v>53.7330346806183</v>
      </c>
    </row>
    <row r="2401" customFormat="false" ht="15" hidden="false" customHeight="false" outlineLevel="0" collapsed="false">
      <c r="A2401" s="0" t="n">
        <f aca="false">'Profiles 8760'!A2390</f>
        <v>2388</v>
      </c>
      <c r="B2401" s="0" t="n">
        <f aca="false">'Profiles 8760'!B2390</f>
        <v>4</v>
      </c>
      <c r="C2401" s="0" t="n">
        <f aca="false">'Profiles 8760'!E2390</f>
        <v>0</v>
      </c>
      <c r="D2401" s="0" t="n">
        <f aca="false">'Profiles 8760'!F2390</f>
        <v>1</v>
      </c>
      <c r="E2401" s="0" t="n">
        <f aca="false">'Profiles 8760'!G2390</f>
        <v>0.431963</v>
      </c>
      <c r="F2401" s="0" t="n">
        <f aca="false">D2401*Assumptions!$C$11*$B$7+E2401*Assumptions!$C$12*$B$8</f>
        <v>306.4672867</v>
      </c>
      <c r="G2401" s="0" t="n">
        <f aca="false">C2401*Assumptions!$C$15</f>
        <v>0</v>
      </c>
      <c r="H2401" s="0" t="n">
        <f aca="false">MIN(F2401,G2401)</f>
        <v>0</v>
      </c>
      <c r="I2401" s="0" t="n">
        <f aca="false">IF(C2401=1,MIN(G2401-H2401,Assumptions!$C$13,P2400),0)</f>
        <v>0</v>
      </c>
      <c r="J2401" s="0" t="n">
        <f aca="false">H2401+I2401</f>
        <v>0</v>
      </c>
      <c r="K2401" s="0" t="n">
        <f aca="false">MIN(IF(C2401=1,F2401-H2401,F2401),Assumptions!$C$13,MAX(0,($B$5-P2400)/$B$6))</f>
        <v>0</v>
      </c>
      <c r="L2401" s="0" t="n">
        <f aca="false">IF(C2401=1,0,MIN(F2401-K2401,Assumptions!$C$15,MAX(0,$B$10-O2400-M2401)))</f>
        <v>200</v>
      </c>
      <c r="M2401" s="0" t="n">
        <f aca="false">'Profiles 8760'!H2390</f>
        <v>212400</v>
      </c>
      <c r="N2401" s="0" t="n">
        <f aca="false">J2401+L2401</f>
        <v>200</v>
      </c>
      <c r="O2401" s="0" t="n">
        <f aca="false">O2400+N2401</f>
        <v>211237.806296262</v>
      </c>
      <c r="P2401" s="0" t="n">
        <f aca="false">MIN($B$5,P2400+K2401*$B$6-I2401)</f>
        <v>510.81</v>
      </c>
      <c r="Q2401" s="0" t="n">
        <f aca="false">MAX(0,F2401-H2401-K2401-L2401)</f>
        <v>106.4672867</v>
      </c>
    </row>
    <row r="2402" customFormat="false" ht="15" hidden="false" customHeight="false" outlineLevel="0" collapsed="false">
      <c r="A2402" s="0" t="n">
        <f aca="false">'Profiles 8760'!A2391</f>
        <v>2389</v>
      </c>
      <c r="B2402" s="0" t="n">
        <f aca="false">'Profiles 8760'!B2391</f>
        <v>4</v>
      </c>
      <c r="C2402" s="0" t="n">
        <f aca="false">'Profiles 8760'!E2391</f>
        <v>0</v>
      </c>
      <c r="D2402" s="0" t="n">
        <f aca="false">'Profiles 8760'!F2391</f>
        <v>1</v>
      </c>
      <c r="E2402" s="0" t="n">
        <f aca="false">'Profiles 8760'!G2391</f>
        <v>0.316192</v>
      </c>
      <c r="F2402" s="0" t="n">
        <f aca="false">D2402*Assumptions!$C$11*$B$7+E2402*Assumptions!$C$12*$B$8</f>
        <v>301.7322528</v>
      </c>
      <c r="G2402" s="0" t="n">
        <f aca="false">C2402*Assumptions!$C$15</f>
        <v>0</v>
      </c>
      <c r="H2402" s="0" t="n">
        <f aca="false">MIN(F2402,G2402)</f>
        <v>0</v>
      </c>
      <c r="I2402" s="0" t="n">
        <f aca="false">IF(C2402=1,MIN(G2402-H2402,Assumptions!$C$13,P2401),0)</f>
        <v>0</v>
      </c>
      <c r="J2402" s="0" t="n">
        <f aca="false">H2402+I2402</f>
        <v>0</v>
      </c>
      <c r="K2402" s="0" t="n">
        <f aca="false">MIN(IF(C2402=1,F2402-H2402,F2402),Assumptions!$C$13,MAX(0,($B$5-P2401)/$B$6))</f>
        <v>0</v>
      </c>
      <c r="L2402" s="0" t="n">
        <f aca="false">IF(C2402=1,0,MIN(F2402-K2402,Assumptions!$C$15,MAX(0,$B$10-O2401-M2402)))</f>
        <v>200</v>
      </c>
      <c r="M2402" s="0" t="n">
        <f aca="false">'Profiles 8760'!H2391</f>
        <v>212400</v>
      </c>
      <c r="N2402" s="0" t="n">
        <f aca="false">J2402+L2402</f>
        <v>200</v>
      </c>
      <c r="O2402" s="0" t="n">
        <f aca="false">O2401+N2402</f>
        <v>211437.806296262</v>
      </c>
      <c r="P2402" s="0" t="n">
        <f aca="false">MIN($B$5,P2401+K2402*$B$6-I2402)</f>
        <v>510.81</v>
      </c>
      <c r="Q2402" s="0" t="n">
        <f aca="false">MAX(0,F2402-H2402-K2402-L2402)</f>
        <v>101.7322528</v>
      </c>
    </row>
    <row r="2403" customFormat="false" ht="15" hidden="false" customHeight="false" outlineLevel="0" collapsed="false">
      <c r="A2403" s="0" t="n">
        <f aca="false">'Profiles 8760'!A2392</f>
        <v>2390</v>
      </c>
      <c r="B2403" s="0" t="n">
        <f aca="false">'Profiles 8760'!B2392</f>
        <v>4</v>
      </c>
      <c r="C2403" s="0" t="n">
        <f aca="false">'Profiles 8760'!E2392</f>
        <v>0</v>
      </c>
      <c r="D2403" s="0" t="n">
        <f aca="false">'Profiles 8760'!F2392</f>
        <v>1</v>
      </c>
      <c r="E2403" s="0" t="n">
        <f aca="false">'Profiles 8760'!G2392</f>
        <v>0.31198</v>
      </c>
      <c r="F2403" s="0" t="n">
        <f aca="false">D2403*Assumptions!$C$11*$B$7+E2403*Assumptions!$C$12*$B$8</f>
        <v>301.559982</v>
      </c>
      <c r="G2403" s="0" t="n">
        <f aca="false">C2403*Assumptions!$C$15</f>
        <v>0</v>
      </c>
      <c r="H2403" s="0" t="n">
        <f aca="false">MIN(F2403,G2403)</f>
        <v>0</v>
      </c>
      <c r="I2403" s="0" t="n">
        <f aca="false">IF(C2403=1,MIN(G2403-H2403,Assumptions!$C$13,P2402),0)</f>
        <v>0</v>
      </c>
      <c r="J2403" s="0" t="n">
        <f aca="false">H2403+I2403</f>
        <v>0</v>
      </c>
      <c r="K2403" s="0" t="n">
        <f aca="false">MIN(IF(C2403=1,F2403-H2403,F2403),Assumptions!$C$13,MAX(0,($B$5-P2402)/$B$6))</f>
        <v>0</v>
      </c>
      <c r="L2403" s="0" t="n">
        <f aca="false">IF(C2403=1,0,MIN(F2403-K2403,Assumptions!$C$15,MAX(0,$B$10-O2402-M2403)))</f>
        <v>200</v>
      </c>
      <c r="M2403" s="0" t="n">
        <f aca="false">'Profiles 8760'!H2392</f>
        <v>212400</v>
      </c>
      <c r="N2403" s="0" t="n">
        <f aca="false">J2403+L2403</f>
        <v>200</v>
      </c>
      <c r="O2403" s="0" t="n">
        <f aca="false">O2402+N2403</f>
        <v>211637.806296262</v>
      </c>
      <c r="P2403" s="0" t="n">
        <f aca="false">MIN($B$5,P2402+K2403*$B$6-I2403)</f>
        <v>510.81</v>
      </c>
      <c r="Q2403" s="0" t="n">
        <f aca="false">MAX(0,F2403-H2403-K2403-L2403)</f>
        <v>101.559982</v>
      </c>
    </row>
    <row r="2404" customFormat="false" ht="15" hidden="false" customHeight="false" outlineLevel="0" collapsed="false">
      <c r="A2404" s="0" t="n">
        <f aca="false">'Profiles 8760'!A2393</f>
        <v>2391</v>
      </c>
      <c r="B2404" s="0" t="n">
        <f aca="false">'Profiles 8760'!B2393</f>
        <v>4</v>
      </c>
      <c r="C2404" s="0" t="n">
        <f aca="false">'Profiles 8760'!E2393</f>
        <v>0</v>
      </c>
      <c r="D2404" s="0" t="n">
        <f aca="false">'Profiles 8760'!F2393</f>
        <v>1</v>
      </c>
      <c r="E2404" s="0" t="n">
        <f aca="false">'Profiles 8760'!G2393</f>
        <v>0.271074</v>
      </c>
      <c r="F2404" s="0" t="n">
        <f aca="false">D2404*Assumptions!$C$11*$B$7+E2404*Assumptions!$C$12*$B$8</f>
        <v>299.8869266</v>
      </c>
      <c r="G2404" s="0" t="n">
        <f aca="false">C2404*Assumptions!$C$15</f>
        <v>0</v>
      </c>
      <c r="H2404" s="0" t="n">
        <f aca="false">MIN(F2404,G2404)</f>
        <v>0</v>
      </c>
      <c r="I2404" s="0" t="n">
        <f aca="false">IF(C2404=1,MIN(G2404-H2404,Assumptions!$C$13,P2403),0)</f>
        <v>0</v>
      </c>
      <c r="J2404" s="0" t="n">
        <f aca="false">H2404+I2404</f>
        <v>0</v>
      </c>
      <c r="K2404" s="0" t="n">
        <f aca="false">MIN(IF(C2404=1,F2404-H2404,F2404),Assumptions!$C$13,MAX(0,($B$5-P2403)/$B$6))</f>
        <v>0</v>
      </c>
      <c r="L2404" s="0" t="n">
        <f aca="false">IF(C2404=1,0,MIN(F2404-K2404,Assumptions!$C$15,MAX(0,$B$10-O2403-M2404)))</f>
        <v>200</v>
      </c>
      <c r="M2404" s="0" t="n">
        <f aca="false">'Profiles 8760'!H2393</f>
        <v>212400</v>
      </c>
      <c r="N2404" s="0" t="n">
        <f aca="false">J2404+L2404</f>
        <v>200</v>
      </c>
      <c r="O2404" s="0" t="n">
        <f aca="false">O2403+N2404</f>
        <v>211837.806296262</v>
      </c>
      <c r="P2404" s="0" t="n">
        <f aca="false">MIN($B$5,P2403+K2404*$B$6-I2404)</f>
        <v>510.81</v>
      </c>
      <c r="Q2404" s="0" t="n">
        <f aca="false">MAX(0,F2404-H2404-K2404-L2404)</f>
        <v>99.8869266</v>
      </c>
    </row>
    <row r="2405" customFormat="false" ht="15" hidden="false" customHeight="false" outlineLevel="0" collapsed="false">
      <c r="A2405" s="0" t="n">
        <f aca="false">'Profiles 8760'!A2394</f>
        <v>2392</v>
      </c>
      <c r="B2405" s="0" t="n">
        <f aca="false">'Profiles 8760'!B2394</f>
        <v>4</v>
      </c>
      <c r="C2405" s="0" t="n">
        <f aca="false">'Profiles 8760'!E2394</f>
        <v>0</v>
      </c>
      <c r="D2405" s="0" t="n">
        <f aca="false">'Profiles 8760'!F2394</f>
        <v>1</v>
      </c>
      <c r="E2405" s="0" t="n">
        <f aca="false">'Profiles 8760'!G2394</f>
        <v>0.243914</v>
      </c>
      <c r="F2405" s="0" t="n">
        <f aca="false">D2405*Assumptions!$C$11*$B$7+E2405*Assumptions!$C$12*$B$8</f>
        <v>298.7760826</v>
      </c>
      <c r="G2405" s="0" t="n">
        <f aca="false">C2405*Assumptions!$C$15</f>
        <v>0</v>
      </c>
      <c r="H2405" s="0" t="n">
        <f aca="false">MIN(F2405,G2405)</f>
        <v>0</v>
      </c>
      <c r="I2405" s="0" t="n">
        <f aca="false">IF(C2405=1,MIN(G2405-H2405,Assumptions!$C$13,P2404),0)</f>
        <v>0</v>
      </c>
      <c r="J2405" s="0" t="n">
        <f aca="false">H2405+I2405</f>
        <v>0</v>
      </c>
      <c r="K2405" s="0" t="n">
        <f aca="false">MIN(IF(C2405=1,F2405-H2405,F2405),Assumptions!$C$13,MAX(0,($B$5-P2404)/$B$6))</f>
        <v>0</v>
      </c>
      <c r="L2405" s="0" t="n">
        <f aca="false">IF(C2405=1,0,MIN(F2405-K2405,Assumptions!$C$15,MAX(0,$B$10-O2404-M2405)))</f>
        <v>200</v>
      </c>
      <c r="M2405" s="0" t="n">
        <f aca="false">'Profiles 8760'!H2394</f>
        <v>212400</v>
      </c>
      <c r="N2405" s="0" t="n">
        <f aca="false">J2405+L2405</f>
        <v>200</v>
      </c>
      <c r="O2405" s="0" t="n">
        <f aca="false">O2404+N2405</f>
        <v>212037.806296262</v>
      </c>
      <c r="P2405" s="0" t="n">
        <f aca="false">MIN($B$5,P2404+K2405*$B$6-I2405)</f>
        <v>510.81</v>
      </c>
      <c r="Q2405" s="0" t="n">
        <f aca="false">MAX(0,F2405-H2405-K2405-L2405)</f>
        <v>98.7760826</v>
      </c>
    </row>
    <row r="2406" customFormat="false" ht="15" hidden="false" customHeight="false" outlineLevel="0" collapsed="false">
      <c r="A2406" s="0" t="n">
        <f aca="false">'Profiles 8760'!A2395</f>
        <v>2393</v>
      </c>
      <c r="B2406" s="0" t="n">
        <f aca="false">'Profiles 8760'!B2395</f>
        <v>4</v>
      </c>
      <c r="C2406" s="0" t="n">
        <f aca="false">'Profiles 8760'!E2395</f>
        <v>0</v>
      </c>
      <c r="D2406" s="0" t="n">
        <f aca="false">'Profiles 8760'!F2395</f>
        <v>0.707628</v>
      </c>
      <c r="E2406" s="0" t="n">
        <f aca="false">'Profiles 8760'!G2395</f>
        <v>0.140494</v>
      </c>
      <c r="F2406" s="0" t="n">
        <f aca="false">D2406*Assumptions!$C$11*$B$7+E2406*Assumptions!$C$12*$B$8</f>
        <v>210.109171</v>
      </c>
      <c r="G2406" s="0" t="n">
        <f aca="false">C2406*Assumptions!$C$15</f>
        <v>0</v>
      </c>
      <c r="H2406" s="0" t="n">
        <f aca="false">MIN(F2406,G2406)</f>
        <v>0</v>
      </c>
      <c r="I2406" s="0" t="n">
        <f aca="false">IF(C2406=1,MIN(G2406-H2406,Assumptions!$C$13,P2405),0)</f>
        <v>0</v>
      </c>
      <c r="J2406" s="0" t="n">
        <f aca="false">H2406+I2406</f>
        <v>0</v>
      </c>
      <c r="K2406" s="0" t="n">
        <f aca="false">MIN(IF(C2406=1,F2406-H2406,F2406),Assumptions!$C$13,MAX(0,($B$5-P2405)/$B$6))</f>
        <v>0</v>
      </c>
      <c r="L2406" s="0" t="n">
        <f aca="false">IF(C2406=1,0,MIN(F2406-K2406,Assumptions!$C$15,MAX(0,$B$10-O2405-M2406)))</f>
        <v>200</v>
      </c>
      <c r="M2406" s="0" t="n">
        <f aca="false">'Profiles 8760'!H2395</f>
        <v>212400</v>
      </c>
      <c r="N2406" s="0" t="n">
        <f aca="false">J2406+L2406</f>
        <v>200</v>
      </c>
      <c r="O2406" s="0" t="n">
        <f aca="false">O2405+N2406</f>
        <v>212237.806296262</v>
      </c>
      <c r="P2406" s="0" t="n">
        <f aca="false">MIN($B$5,P2405+K2406*$B$6-I2406)</f>
        <v>510.81</v>
      </c>
      <c r="Q2406" s="0" t="n">
        <f aca="false">MAX(0,F2406-H2406-K2406-L2406)</f>
        <v>10.109171</v>
      </c>
    </row>
    <row r="2407" customFormat="false" ht="15" hidden="false" customHeight="false" outlineLevel="0" collapsed="false">
      <c r="A2407" s="0" t="n">
        <f aca="false">'Profiles 8760'!A2396</f>
        <v>2394</v>
      </c>
      <c r="B2407" s="0" t="n">
        <f aca="false">'Profiles 8760'!B2396</f>
        <v>4</v>
      </c>
      <c r="C2407" s="0" t="n">
        <f aca="false">'Profiles 8760'!E2396</f>
        <v>0</v>
      </c>
      <c r="D2407" s="0" t="n">
        <f aca="false">'Profiles 8760'!F2396</f>
        <v>0.352596</v>
      </c>
      <c r="E2407" s="0" t="n">
        <f aca="false">'Profiles 8760'!G2396</f>
        <v>0.121379</v>
      </c>
      <c r="F2407" s="0" t="n">
        <f aca="false">D2407*Assumptions!$C$11*$B$7+E2407*Assumptions!$C$12*$B$8</f>
        <v>106.7941259</v>
      </c>
      <c r="G2407" s="0" t="n">
        <f aca="false">C2407*Assumptions!$C$15</f>
        <v>0</v>
      </c>
      <c r="H2407" s="0" t="n">
        <f aca="false">MIN(F2407,G2407)</f>
        <v>0</v>
      </c>
      <c r="I2407" s="0" t="n">
        <f aca="false">IF(C2407=1,MIN(G2407-H2407,Assumptions!$C$13,P2406),0)</f>
        <v>0</v>
      </c>
      <c r="J2407" s="0" t="n">
        <f aca="false">H2407+I2407</f>
        <v>0</v>
      </c>
      <c r="K2407" s="0" t="n">
        <f aca="false">MIN(IF(C2407=1,F2407-H2407,F2407),Assumptions!$C$13,MAX(0,($B$5-P2406)/$B$6))</f>
        <v>0</v>
      </c>
      <c r="L2407" s="0" t="n">
        <f aca="false">IF(C2407=1,0,MIN(F2407-K2407,Assumptions!$C$15,MAX(0,$B$10-O2406-M2407)))</f>
        <v>106.7941259</v>
      </c>
      <c r="M2407" s="0" t="n">
        <f aca="false">'Profiles 8760'!H2396</f>
        <v>212400</v>
      </c>
      <c r="N2407" s="0" t="n">
        <f aca="false">J2407+L2407</f>
        <v>106.7941259</v>
      </c>
      <c r="O2407" s="0" t="n">
        <f aca="false">O2406+N2407</f>
        <v>212344.600422162</v>
      </c>
      <c r="P2407" s="0" t="n">
        <f aca="false">MIN($B$5,P2406+K2407*$B$6-I2407)</f>
        <v>510.81</v>
      </c>
      <c r="Q2407" s="0" t="n">
        <f aca="false">MAX(0,F2407-H2407-K2407-L2407)</f>
        <v>0</v>
      </c>
    </row>
    <row r="2408" customFormat="false" ht="15" hidden="false" customHeight="false" outlineLevel="0" collapsed="false">
      <c r="A2408" s="0" t="n">
        <f aca="false">'Profiles 8760'!A2397</f>
        <v>2395</v>
      </c>
      <c r="B2408" s="0" t="n">
        <f aca="false">'Profiles 8760'!B2397</f>
        <v>4</v>
      </c>
      <c r="C2408" s="0" t="n">
        <f aca="false">'Profiles 8760'!E2397</f>
        <v>0</v>
      </c>
      <c r="D2408" s="0" t="n">
        <f aca="false">'Profiles 8760'!F2397</f>
        <v>0.058348</v>
      </c>
      <c r="E2408" s="0" t="n">
        <f aca="false">'Profiles 8760'!G2397</f>
        <v>0.121426</v>
      </c>
      <c r="F2408" s="0" t="n">
        <f aca="false">D2408*Assumptions!$C$11*$B$7+E2408*Assumptions!$C$12*$B$8</f>
        <v>21.8172258</v>
      </c>
      <c r="G2408" s="0" t="n">
        <f aca="false">C2408*Assumptions!$C$15</f>
        <v>0</v>
      </c>
      <c r="H2408" s="0" t="n">
        <f aca="false">MIN(F2408,G2408)</f>
        <v>0</v>
      </c>
      <c r="I2408" s="0" t="n">
        <f aca="false">IF(C2408=1,MIN(G2408-H2408,Assumptions!$C$13,P2407),0)</f>
        <v>0</v>
      </c>
      <c r="J2408" s="0" t="n">
        <f aca="false">H2408+I2408</f>
        <v>0</v>
      </c>
      <c r="K2408" s="0" t="n">
        <f aca="false">MIN(IF(C2408=1,F2408-H2408,F2408),Assumptions!$C$13,MAX(0,($B$5-P2407)/$B$6))</f>
        <v>0</v>
      </c>
      <c r="L2408" s="0" t="n">
        <f aca="false">IF(C2408=1,0,MIN(F2408-K2408,Assumptions!$C$15,MAX(0,$B$10-O2407-M2408)))</f>
        <v>21.8172258</v>
      </c>
      <c r="M2408" s="0" t="n">
        <f aca="false">'Profiles 8760'!H2397</f>
        <v>212400</v>
      </c>
      <c r="N2408" s="0" t="n">
        <f aca="false">J2408+L2408</f>
        <v>21.8172258</v>
      </c>
      <c r="O2408" s="0" t="n">
        <f aca="false">O2407+N2408</f>
        <v>212366.417647962</v>
      </c>
      <c r="P2408" s="0" t="n">
        <f aca="false">MIN($B$5,P2407+K2408*$B$6-I2408)</f>
        <v>510.81</v>
      </c>
      <c r="Q2408" s="0" t="n">
        <f aca="false">MAX(0,F2408-H2408-K2408-L2408)</f>
        <v>0</v>
      </c>
    </row>
    <row r="2409" customFormat="false" ht="15" hidden="false" customHeight="false" outlineLevel="0" collapsed="false">
      <c r="A2409" s="0" t="n">
        <f aca="false">'Profiles 8760'!A2398</f>
        <v>2396</v>
      </c>
      <c r="B2409" s="0" t="n">
        <f aca="false">'Profiles 8760'!B2398</f>
        <v>4</v>
      </c>
      <c r="C2409" s="0" t="n">
        <f aca="false">'Profiles 8760'!E2398</f>
        <v>1</v>
      </c>
      <c r="D2409" s="0" t="n">
        <f aca="false">'Profiles 8760'!F2398</f>
        <v>0</v>
      </c>
      <c r="E2409" s="0" t="n">
        <f aca="false">'Profiles 8760'!G2398</f>
        <v>0.111989</v>
      </c>
      <c r="F2409" s="0" t="n">
        <f aca="false">D2409*Assumptions!$C$11*$B$7+E2409*Assumptions!$C$12*$B$8</f>
        <v>4.5803501</v>
      </c>
      <c r="G2409" s="0" t="n">
        <f aca="false">C2409*Assumptions!$C$15</f>
        <v>200</v>
      </c>
      <c r="H2409" s="0" t="n">
        <f aca="false">MIN(F2409,G2409)</f>
        <v>4.5803501</v>
      </c>
      <c r="I2409" s="0" t="n">
        <f aca="false">IF(C2409=1,MIN(G2409-H2409,Assumptions!$C$13,P2408),0)</f>
        <v>180</v>
      </c>
      <c r="J2409" s="0" t="n">
        <f aca="false">H2409+I2409</f>
        <v>184.5803501</v>
      </c>
      <c r="K2409" s="0" t="n">
        <f aca="false">MIN(IF(C2409=1,F2409-H2409,F2409),Assumptions!$C$13,MAX(0,($B$5-P2408)/$B$6))</f>
        <v>0</v>
      </c>
      <c r="L2409" s="0" t="n">
        <f aca="false">IF(C2409=1,0,MIN(F2409-K2409,Assumptions!$C$15,MAX(0,$B$10-O2408-M2409)))</f>
        <v>0</v>
      </c>
      <c r="M2409" s="0" t="n">
        <f aca="false">'Profiles 8760'!H2398</f>
        <v>212200</v>
      </c>
      <c r="N2409" s="0" t="n">
        <f aca="false">J2409+L2409</f>
        <v>184.5803501</v>
      </c>
      <c r="O2409" s="0" t="n">
        <f aca="false">O2408+N2409</f>
        <v>212550.997998062</v>
      </c>
      <c r="P2409" s="0" t="n">
        <f aca="false">MIN($B$5,P2408+K2409*$B$6-I2409)</f>
        <v>330.81</v>
      </c>
      <c r="Q2409" s="0" t="n">
        <f aca="false">MAX(0,F2409-H2409-K2409-L2409)</f>
        <v>0</v>
      </c>
    </row>
    <row r="2410" customFormat="false" ht="15" hidden="false" customHeight="false" outlineLevel="0" collapsed="false">
      <c r="A2410" s="0" t="n">
        <f aca="false">'Profiles 8760'!A2399</f>
        <v>2397</v>
      </c>
      <c r="B2410" s="0" t="n">
        <f aca="false">'Profiles 8760'!B2399</f>
        <v>4</v>
      </c>
      <c r="C2410" s="0" t="n">
        <f aca="false">'Profiles 8760'!E2399</f>
        <v>1</v>
      </c>
      <c r="D2410" s="0" t="n">
        <f aca="false">'Profiles 8760'!F2399</f>
        <v>0</v>
      </c>
      <c r="E2410" s="0" t="n">
        <f aca="false">'Profiles 8760'!G2399</f>
        <v>0.071955</v>
      </c>
      <c r="F2410" s="0" t="n">
        <f aca="false">D2410*Assumptions!$C$11*$B$7+E2410*Assumptions!$C$12*$B$8</f>
        <v>2.9429595</v>
      </c>
      <c r="G2410" s="0" t="n">
        <f aca="false">C2410*Assumptions!$C$15</f>
        <v>200</v>
      </c>
      <c r="H2410" s="0" t="n">
        <f aca="false">MIN(F2410,G2410)</f>
        <v>2.9429595</v>
      </c>
      <c r="I2410" s="0" t="n">
        <f aca="false">IF(C2410=1,MIN(G2410-H2410,Assumptions!$C$13,P2409),0)</f>
        <v>180</v>
      </c>
      <c r="J2410" s="0" t="n">
        <f aca="false">H2410+I2410</f>
        <v>182.9429595</v>
      </c>
      <c r="K2410" s="0" t="n">
        <f aca="false">MIN(IF(C2410=1,F2410-H2410,F2410),Assumptions!$C$13,MAX(0,($B$5-P2409)/$B$6))</f>
        <v>0</v>
      </c>
      <c r="L2410" s="0" t="n">
        <f aca="false">IF(C2410=1,0,MIN(F2410-K2410,Assumptions!$C$15,MAX(0,$B$10-O2409-M2410)))</f>
        <v>0</v>
      </c>
      <c r="M2410" s="0" t="n">
        <f aca="false">'Profiles 8760'!H2399</f>
        <v>212000</v>
      </c>
      <c r="N2410" s="0" t="n">
        <f aca="false">J2410+L2410</f>
        <v>182.9429595</v>
      </c>
      <c r="O2410" s="0" t="n">
        <f aca="false">O2409+N2410</f>
        <v>212733.940957562</v>
      </c>
      <c r="P2410" s="0" t="n">
        <f aca="false">MIN($B$5,P2409+K2410*$B$6-I2410)</f>
        <v>150.81</v>
      </c>
      <c r="Q2410" s="0" t="n">
        <f aca="false">MAX(0,F2410-H2410-K2410-L2410)</f>
        <v>0</v>
      </c>
    </row>
    <row r="2411" customFormat="false" ht="15" hidden="false" customHeight="false" outlineLevel="0" collapsed="false">
      <c r="A2411" s="0" t="n">
        <f aca="false">'Profiles 8760'!A2400</f>
        <v>2398</v>
      </c>
      <c r="B2411" s="0" t="n">
        <f aca="false">'Profiles 8760'!B2400</f>
        <v>4</v>
      </c>
      <c r="C2411" s="0" t="n">
        <f aca="false">'Profiles 8760'!E2400</f>
        <v>0</v>
      </c>
      <c r="D2411" s="0" t="n">
        <f aca="false">'Profiles 8760'!F2400</f>
        <v>0</v>
      </c>
      <c r="E2411" s="0" t="n">
        <f aca="false">'Profiles 8760'!G2400</f>
        <v>0.072029</v>
      </c>
      <c r="F2411" s="0" t="n">
        <f aca="false">D2411*Assumptions!$C$11*$B$7+E2411*Assumptions!$C$12*$B$8</f>
        <v>2.9459861</v>
      </c>
      <c r="G2411" s="0" t="n">
        <f aca="false">C2411*Assumptions!$C$15</f>
        <v>0</v>
      </c>
      <c r="H2411" s="0" t="n">
        <f aca="false">MIN(F2411,G2411)</f>
        <v>0</v>
      </c>
      <c r="I2411" s="0" t="n">
        <f aca="false">IF(C2411=1,MIN(G2411-H2411,Assumptions!$C$13,P2410),0)</f>
        <v>0</v>
      </c>
      <c r="J2411" s="0" t="n">
        <f aca="false">H2411+I2411</f>
        <v>0</v>
      </c>
      <c r="K2411" s="0" t="n">
        <f aca="false">MIN(IF(C2411=1,F2411-H2411,F2411),Assumptions!$C$13,MAX(0,($B$5-P2410)/$B$6))</f>
        <v>2.9459861</v>
      </c>
      <c r="L2411" s="0" t="n">
        <f aca="false">IF(C2411=1,0,MIN(F2411-K2411,Assumptions!$C$15,MAX(0,$B$10-O2410-M2411)))</f>
        <v>0</v>
      </c>
      <c r="M2411" s="0" t="n">
        <f aca="false">'Profiles 8760'!H2400</f>
        <v>212000</v>
      </c>
      <c r="N2411" s="0" t="n">
        <f aca="false">J2411+L2411</f>
        <v>0</v>
      </c>
      <c r="O2411" s="0" t="n">
        <f aca="false">O2410+N2411</f>
        <v>212733.940957562</v>
      </c>
      <c r="P2411" s="0" t="n">
        <f aca="false">MIN($B$5,P2410+K2411*$B$6-I2411)</f>
        <v>153.36358075148</v>
      </c>
      <c r="Q2411" s="0" t="n">
        <f aca="false">MAX(0,F2411-H2411-K2411-L2411)</f>
        <v>0</v>
      </c>
    </row>
    <row r="2412" customFormat="false" ht="15" hidden="false" customHeight="false" outlineLevel="0" collapsed="false">
      <c r="A2412" s="0" t="n">
        <f aca="false">'Profiles 8760'!A2401</f>
        <v>2399</v>
      </c>
      <c r="B2412" s="0" t="n">
        <f aca="false">'Profiles 8760'!B2401</f>
        <v>4</v>
      </c>
      <c r="C2412" s="0" t="n">
        <f aca="false">'Profiles 8760'!E2401</f>
        <v>0</v>
      </c>
      <c r="D2412" s="0" t="n">
        <f aca="false">'Profiles 8760'!F2401</f>
        <v>0</v>
      </c>
      <c r="E2412" s="0" t="n">
        <f aca="false">'Profiles 8760'!G2401</f>
        <v>0.082016</v>
      </c>
      <c r="F2412" s="0" t="n">
        <f aca="false">D2412*Assumptions!$C$11*$B$7+E2412*Assumptions!$C$12*$B$8</f>
        <v>3.3544544</v>
      </c>
      <c r="G2412" s="0" t="n">
        <f aca="false">C2412*Assumptions!$C$15</f>
        <v>0</v>
      </c>
      <c r="H2412" s="0" t="n">
        <f aca="false">MIN(F2412,G2412)</f>
        <v>0</v>
      </c>
      <c r="I2412" s="0" t="n">
        <f aca="false">IF(C2412=1,MIN(G2412-H2412,Assumptions!$C$13,P2411),0)</f>
        <v>0</v>
      </c>
      <c r="J2412" s="0" t="n">
        <f aca="false">H2412+I2412</f>
        <v>0</v>
      </c>
      <c r="K2412" s="0" t="n">
        <f aca="false">MIN(IF(C2412=1,F2412-H2412,F2412),Assumptions!$C$13,MAX(0,($B$5-P2411)/$B$6))</f>
        <v>3.3544544</v>
      </c>
      <c r="L2412" s="0" t="n">
        <f aca="false">IF(C2412=1,0,MIN(F2412-K2412,Assumptions!$C$15,MAX(0,$B$10-O2411-M2412)))</f>
        <v>0</v>
      </c>
      <c r="M2412" s="0" t="n">
        <f aca="false">'Profiles 8760'!H2401</f>
        <v>212000</v>
      </c>
      <c r="N2412" s="0" t="n">
        <f aca="false">J2412+L2412</f>
        <v>0</v>
      </c>
      <c r="O2412" s="0" t="n">
        <f aca="false">O2411+N2412</f>
        <v>212733.940957562</v>
      </c>
      <c r="P2412" s="0" t="n">
        <f aca="false">MIN($B$5,P2411+K2412*$B$6-I2412)</f>
        <v>156.2712218254</v>
      </c>
      <c r="Q2412" s="0" t="n">
        <f aca="false">MAX(0,F2412-H2412-K2412-L2412)</f>
        <v>0</v>
      </c>
    </row>
    <row r="2413" customFormat="false" ht="15" hidden="false" customHeight="false" outlineLevel="0" collapsed="false">
      <c r="A2413" s="0" t="n">
        <f aca="false">'Profiles 8760'!A2402</f>
        <v>2400</v>
      </c>
      <c r="B2413" s="0" t="n">
        <f aca="false">'Profiles 8760'!B2402</f>
        <v>4</v>
      </c>
      <c r="C2413" s="0" t="n">
        <f aca="false">'Profiles 8760'!E2402</f>
        <v>0</v>
      </c>
      <c r="D2413" s="0" t="n">
        <f aca="false">'Profiles 8760'!F2402</f>
        <v>0</v>
      </c>
      <c r="E2413" s="0" t="n">
        <f aca="false">'Profiles 8760'!G2402</f>
        <v>0.094557</v>
      </c>
      <c r="F2413" s="0" t="n">
        <f aca="false">D2413*Assumptions!$C$11*$B$7+E2413*Assumptions!$C$12*$B$8</f>
        <v>3.8673813</v>
      </c>
      <c r="G2413" s="0" t="n">
        <f aca="false">C2413*Assumptions!$C$15</f>
        <v>0</v>
      </c>
      <c r="H2413" s="0" t="n">
        <f aca="false">MIN(F2413,G2413)</f>
        <v>0</v>
      </c>
      <c r="I2413" s="0" t="n">
        <f aca="false">IF(C2413=1,MIN(G2413-H2413,Assumptions!$C$13,P2412),0)</f>
        <v>0</v>
      </c>
      <c r="J2413" s="0" t="n">
        <f aca="false">H2413+I2413</f>
        <v>0</v>
      </c>
      <c r="K2413" s="0" t="n">
        <f aca="false">MIN(IF(C2413=1,F2413-H2413,F2413),Assumptions!$C$13,MAX(0,($B$5-P2412)/$B$6))</f>
        <v>3.8673813</v>
      </c>
      <c r="L2413" s="0" t="n">
        <f aca="false">IF(C2413=1,0,MIN(F2413-K2413,Assumptions!$C$15,MAX(0,$B$10-O2412-M2413)))</f>
        <v>0</v>
      </c>
      <c r="M2413" s="0" t="n">
        <f aca="false">'Profiles 8760'!H2402</f>
        <v>212000</v>
      </c>
      <c r="N2413" s="0" t="n">
        <f aca="false">J2413+L2413</f>
        <v>0</v>
      </c>
      <c r="O2413" s="0" t="n">
        <f aca="false">O2412+N2413</f>
        <v>212733.940957562</v>
      </c>
      <c r="P2413" s="0" t="n">
        <f aca="false">MIN($B$5,P2412+K2413*$B$6-I2413)</f>
        <v>159.62346793624</v>
      </c>
      <c r="Q2413" s="0" t="n">
        <f aca="false">MAX(0,F2413-H2413-K2413-L2413)</f>
        <v>0</v>
      </c>
    </row>
    <row r="2414" customFormat="false" ht="15" hidden="false" customHeight="false" outlineLevel="0" collapsed="false">
      <c r="A2414" s="0" t="n">
        <f aca="false">'Profiles 8760'!A2403</f>
        <v>2401</v>
      </c>
      <c r="B2414" s="0" t="n">
        <f aca="false">'Profiles 8760'!B2403</f>
        <v>4</v>
      </c>
      <c r="C2414" s="0" t="n">
        <f aca="false">'Profiles 8760'!E2403</f>
        <v>0</v>
      </c>
      <c r="D2414" s="0" t="n">
        <f aca="false">'Profiles 8760'!F2403</f>
        <v>0</v>
      </c>
      <c r="E2414" s="0" t="n">
        <f aca="false">'Profiles 8760'!G2403</f>
        <v>0.117419</v>
      </c>
      <c r="F2414" s="0" t="n">
        <f aca="false">D2414*Assumptions!$C$11*$B$7+E2414*Assumptions!$C$12*$B$8</f>
        <v>4.8024371</v>
      </c>
      <c r="G2414" s="0" t="n">
        <f aca="false">C2414*Assumptions!$C$15</f>
        <v>0</v>
      </c>
      <c r="H2414" s="0" t="n">
        <f aca="false">MIN(F2414,G2414)</f>
        <v>0</v>
      </c>
      <c r="I2414" s="0" t="n">
        <f aca="false">IF(C2414=1,MIN(G2414-H2414,Assumptions!$C$13,P2413),0)</f>
        <v>0</v>
      </c>
      <c r="J2414" s="0" t="n">
        <f aca="false">H2414+I2414</f>
        <v>0</v>
      </c>
      <c r="K2414" s="0" t="n">
        <f aca="false">MIN(IF(C2414=1,F2414-H2414,F2414),Assumptions!$C$13,MAX(0,($B$5-P2413)/$B$6))</f>
        <v>4.8024371</v>
      </c>
      <c r="L2414" s="0" t="n">
        <f aca="false">IF(C2414=1,0,MIN(F2414-K2414,Assumptions!$C$15,MAX(0,$B$10-O2413-M2414)))</f>
        <v>0</v>
      </c>
      <c r="M2414" s="0" t="n">
        <f aca="false">'Profiles 8760'!H2403</f>
        <v>212000</v>
      </c>
      <c r="N2414" s="0" t="n">
        <f aca="false">J2414+L2414</f>
        <v>0</v>
      </c>
      <c r="O2414" s="0" t="n">
        <f aca="false">O2413+N2414</f>
        <v>212733.940957562</v>
      </c>
      <c r="P2414" s="0" t="n">
        <f aca="false">MIN($B$5,P2413+K2414*$B$6-I2414)</f>
        <v>163.78622041452</v>
      </c>
      <c r="Q2414" s="0" t="n">
        <f aca="false">MAX(0,F2414-H2414-K2414-L2414)</f>
        <v>0</v>
      </c>
    </row>
    <row r="2415" customFormat="false" ht="15" hidden="false" customHeight="false" outlineLevel="0" collapsed="false">
      <c r="A2415" s="0" t="n">
        <f aca="false">'Profiles 8760'!A2404</f>
        <v>2402</v>
      </c>
      <c r="B2415" s="0" t="n">
        <f aca="false">'Profiles 8760'!B2404</f>
        <v>4</v>
      </c>
      <c r="C2415" s="0" t="n">
        <f aca="false">'Profiles 8760'!E2404</f>
        <v>0</v>
      </c>
      <c r="D2415" s="0" t="n">
        <f aca="false">'Profiles 8760'!F2404</f>
        <v>0</v>
      </c>
      <c r="E2415" s="0" t="n">
        <f aca="false">'Profiles 8760'!G2404</f>
        <v>0.186899</v>
      </c>
      <c r="F2415" s="0" t="n">
        <f aca="false">D2415*Assumptions!$C$11*$B$7+E2415*Assumptions!$C$12*$B$8</f>
        <v>7.6441691</v>
      </c>
      <c r="G2415" s="0" t="n">
        <f aca="false">C2415*Assumptions!$C$15</f>
        <v>0</v>
      </c>
      <c r="H2415" s="0" t="n">
        <f aca="false">MIN(F2415,G2415)</f>
        <v>0</v>
      </c>
      <c r="I2415" s="0" t="n">
        <f aca="false">IF(C2415=1,MIN(G2415-H2415,Assumptions!$C$13,P2414),0)</f>
        <v>0</v>
      </c>
      <c r="J2415" s="0" t="n">
        <f aca="false">H2415+I2415</f>
        <v>0</v>
      </c>
      <c r="K2415" s="0" t="n">
        <f aca="false">MIN(IF(C2415=1,F2415-H2415,F2415),Assumptions!$C$13,MAX(0,($B$5-P2414)/$B$6))</f>
        <v>7.6441691</v>
      </c>
      <c r="L2415" s="0" t="n">
        <f aca="false">IF(C2415=1,0,MIN(F2415-K2415,Assumptions!$C$15,MAX(0,$B$10-O2414-M2415)))</f>
        <v>0</v>
      </c>
      <c r="M2415" s="0" t="n">
        <f aca="false">'Profiles 8760'!H2404</f>
        <v>212000</v>
      </c>
      <c r="N2415" s="0" t="n">
        <f aca="false">J2415+L2415</f>
        <v>0</v>
      </c>
      <c r="O2415" s="0" t="n">
        <f aca="false">O2414+N2415</f>
        <v>212733.940957562</v>
      </c>
      <c r="P2415" s="0" t="n">
        <f aca="false">MIN($B$5,P2414+K2415*$B$6-I2415)</f>
        <v>170.4121861904</v>
      </c>
      <c r="Q2415" s="0" t="n">
        <f aca="false">MAX(0,F2415-H2415-K2415-L2415)</f>
        <v>0</v>
      </c>
    </row>
    <row r="2416" customFormat="false" ht="15" hidden="false" customHeight="false" outlineLevel="0" collapsed="false">
      <c r="A2416" s="0" t="n">
        <f aca="false">'Profiles 8760'!A2405</f>
        <v>2403</v>
      </c>
      <c r="B2416" s="0" t="n">
        <f aca="false">'Profiles 8760'!B2405</f>
        <v>4</v>
      </c>
      <c r="C2416" s="0" t="n">
        <f aca="false">'Profiles 8760'!E2405</f>
        <v>0</v>
      </c>
      <c r="D2416" s="0" t="n">
        <f aca="false">'Profiles 8760'!F2405</f>
        <v>0</v>
      </c>
      <c r="E2416" s="0" t="n">
        <f aca="false">'Profiles 8760'!G2405</f>
        <v>0.265879</v>
      </c>
      <c r="F2416" s="0" t="n">
        <f aca="false">D2416*Assumptions!$C$11*$B$7+E2416*Assumptions!$C$12*$B$8</f>
        <v>10.8744511</v>
      </c>
      <c r="G2416" s="0" t="n">
        <f aca="false">C2416*Assumptions!$C$15</f>
        <v>0</v>
      </c>
      <c r="H2416" s="0" t="n">
        <f aca="false">MIN(F2416,G2416)</f>
        <v>0</v>
      </c>
      <c r="I2416" s="0" t="n">
        <f aca="false">IF(C2416=1,MIN(G2416-H2416,Assumptions!$C$13,P2415),0)</f>
        <v>0</v>
      </c>
      <c r="J2416" s="0" t="n">
        <f aca="false">H2416+I2416</f>
        <v>0</v>
      </c>
      <c r="K2416" s="0" t="n">
        <f aca="false">MIN(IF(C2416=1,F2416-H2416,F2416),Assumptions!$C$13,MAX(0,($B$5-P2415)/$B$6))</f>
        <v>10.8744511</v>
      </c>
      <c r="L2416" s="0" t="n">
        <f aca="false">IF(C2416=1,0,MIN(F2416-K2416,Assumptions!$C$15,MAX(0,$B$10-O2415-M2416)))</f>
        <v>0</v>
      </c>
      <c r="M2416" s="0" t="n">
        <f aca="false">'Profiles 8760'!H2405</f>
        <v>212000</v>
      </c>
      <c r="N2416" s="0" t="n">
        <f aca="false">J2416+L2416</f>
        <v>0</v>
      </c>
      <c r="O2416" s="0" t="n">
        <f aca="false">O2415+N2416</f>
        <v>212733.940957562</v>
      </c>
      <c r="P2416" s="0" t="n">
        <f aca="false">MIN($B$5,P2415+K2416*$B$6-I2416)</f>
        <v>179.83816040388</v>
      </c>
      <c r="Q2416" s="0" t="n">
        <f aca="false">MAX(0,F2416-H2416-K2416-L2416)</f>
        <v>0</v>
      </c>
    </row>
    <row r="2417" customFormat="false" ht="15" hidden="false" customHeight="false" outlineLevel="0" collapsed="false">
      <c r="A2417" s="0" t="n">
        <f aca="false">'Profiles 8760'!A2406</f>
        <v>2404</v>
      </c>
      <c r="B2417" s="0" t="n">
        <f aca="false">'Profiles 8760'!B2406</f>
        <v>4</v>
      </c>
      <c r="C2417" s="0" t="n">
        <f aca="false">'Profiles 8760'!E2406</f>
        <v>0</v>
      </c>
      <c r="D2417" s="0" t="n">
        <f aca="false">'Profiles 8760'!F2406</f>
        <v>0</v>
      </c>
      <c r="E2417" s="0" t="n">
        <f aca="false">'Profiles 8760'!G2406</f>
        <v>0.299433</v>
      </c>
      <c r="F2417" s="0" t="n">
        <f aca="false">D2417*Assumptions!$C$11*$B$7+E2417*Assumptions!$C$12*$B$8</f>
        <v>12.2468097</v>
      </c>
      <c r="G2417" s="0" t="n">
        <f aca="false">C2417*Assumptions!$C$15</f>
        <v>0</v>
      </c>
      <c r="H2417" s="0" t="n">
        <f aca="false">MIN(F2417,G2417)</f>
        <v>0</v>
      </c>
      <c r="I2417" s="0" t="n">
        <f aca="false">IF(C2417=1,MIN(G2417-H2417,Assumptions!$C$13,P2416),0)</f>
        <v>0</v>
      </c>
      <c r="J2417" s="0" t="n">
        <f aca="false">H2417+I2417</f>
        <v>0</v>
      </c>
      <c r="K2417" s="0" t="n">
        <f aca="false">MIN(IF(C2417=1,F2417-H2417,F2417),Assumptions!$C$13,MAX(0,($B$5-P2416)/$B$6))</f>
        <v>12.2468097</v>
      </c>
      <c r="L2417" s="0" t="n">
        <f aca="false">IF(C2417=1,0,MIN(F2417-K2417,Assumptions!$C$15,MAX(0,$B$10-O2416-M2417)))</f>
        <v>0</v>
      </c>
      <c r="M2417" s="0" t="n">
        <f aca="false">'Profiles 8760'!H2406</f>
        <v>212000</v>
      </c>
      <c r="N2417" s="0" t="n">
        <f aca="false">J2417+L2417</f>
        <v>0</v>
      </c>
      <c r="O2417" s="0" t="n">
        <f aca="false">O2416+N2417</f>
        <v>212733.940957562</v>
      </c>
      <c r="P2417" s="0" t="n">
        <f aca="false">MIN($B$5,P2416+K2417*$B$6-I2417)</f>
        <v>190.45369505184</v>
      </c>
      <c r="Q2417" s="0" t="n">
        <f aca="false">MAX(0,F2417-H2417-K2417-L2417)</f>
        <v>0</v>
      </c>
    </row>
    <row r="2418" customFormat="false" ht="15" hidden="false" customHeight="false" outlineLevel="0" collapsed="false">
      <c r="A2418" s="0" t="n">
        <f aca="false">'Profiles 8760'!A2407</f>
        <v>2405</v>
      </c>
      <c r="B2418" s="0" t="n">
        <f aca="false">'Profiles 8760'!B2407</f>
        <v>4</v>
      </c>
      <c r="C2418" s="0" t="n">
        <f aca="false">'Profiles 8760'!E2407</f>
        <v>0</v>
      </c>
      <c r="D2418" s="0" t="n">
        <f aca="false">'Profiles 8760'!F2407</f>
        <v>0</v>
      </c>
      <c r="E2418" s="0" t="n">
        <f aca="false">'Profiles 8760'!G2407</f>
        <v>0.347162</v>
      </c>
      <c r="F2418" s="0" t="n">
        <f aca="false">D2418*Assumptions!$C$11*$B$7+E2418*Assumptions!$C$12*$B$8</f>
        <v>14.1989258</v>
      </c>
      <c r="G2418" s="0" t="n">
        <f aca="false">C2418*Assumptions!$C$15</f>
        <v>0</v>
      </c>
      <c r="H2418" s="0" t="n">
        <f aca="false">MIN(F2418,G2418)</f>
        <v>0</v>
      </c>
      <c r="I2418" s="0" t="n">
        <f aca="false">IF(C2418=1,MIN(G2418-H2418,Assumptions!$C$13,P2417),0)</f>
        <v>0</v>
      </c>
      <c r="J2418" s="0" t="n">
        <f aca="false">H2418+I2418</f>
        <v>0</v>
      </c>
      <c r="K2418" s="0" t="n">
        <f aca="false">MIN(IF(C2418=1,F2418-H2418,F2418),Assumptions!$C$13,MAX(0,($B$5-P2417)/$B$6))</f>
        <v>14.1989258</v>
      </c>
      <c r="L2418" s="0" t="n">
        <f aca="false">IF(C2418=1,0,MIN(F2418-K2418,Assumptions!$C$15,MAX(0,$B$10-O2417-M2418)))</f>
        <v>0</v>
      </c>
      <c r="M2418" s="0" t="n">
        <f aca="false">'Profiles 8760'!H2407</f>
        <v>212000</v>
      </c>
      <c r="N2418" s="0" t="n">
        <f aca="false">J2418+L2418</f>
        <v>0</v>
      </c>
      <c r="O2418" s="0" t="n">
        <f aca="false">O2417+N2418</f>
        <v>212733.940957562</v>
      </c>
      <c r="P2418" s="0" t="n">
        <f aca="false">MIN($B$5,P2417+K2418*$B$6-I2418)</f>
        <v>202.76132393528</v>
      </c>
      <c r="Q2418" s="0" t="n">
        <f aca="false">MAX(0,F2418-H2418-K2418-L2418)</f>
        <v>0</v>
      </c>
    </row>
    <row r="2419" customFormat="false" ht="15" hidden="false" customHeight="false" outlineLevel="0" collapsed="false">
      <c r="A2419" s="0" t="n">
        <f aca="false">'Profiles 8760'!A2408</f>
        <v>2406</v>
      </c>
      <c r="B2419" s="0" t="n">
        <f aca="false">'Profiles 8760'!B2408</f>
        <v>4</v>
      </c>
      <c r="C2419" s="0" t="n">
        <f aca="false">'Profiles 8760'!E2408</f>
        <v>0</v>
      </c>
      <c r="D2419" s="0" t="n">
        <f aca="false">'Profiles 8760'!F2408</f>
        <v>0</v>
      </c>
      <c r="E2419" s="0" t="n">
        <f aca="false">'Profiles 8760'!G2408</f>
        <v>0.458109</v>
      </c>
      <c r="F2419" s="0" t="n">
        <f aca="false">D2419*Assumptions!$C$11*$B$7+E2419*Assumptions!$C$12*$B$8</f>
        <v>18.7366581</v>
      </c>
      <c r="G2419" s="0" t="n">
        <f aca="false">C2419*Assumptions!$C$15</f>
        <v>0</v>
      </c>
      <c r="H2419" s="0" t="n">
        <f aca="false">MIN(F2419,G2419)</f>
        <v>0</v>
      </c>
      <c r="I2419" s="0" t="n">
        <f aca="false">IF(C2419=1,MIN(G2419-H2419,Assumptions!$C$13,P2418),0)</f>
        <v>0</v>
      </c>
      <c r="J2419" s="0" t="n">
        <f aca="false">H2419+I2419</f>
        <v>0</v>
      </c>
      <c r="K2419" s="0" t="n">
        <f aca="false">MIN(IF(C2419=1,F2419-H2419,F2419),Assumptions!$C$13,MAX(0,($B$5-P2418)/$B$6))</f>
        <v>18.7366581</v>
      </c>
      <c r="L2419" s="0" t="n">
        <f aca="false">IF(C2419=1,0,MIN(F2419-K2419,Assumptions!$C$15,MAX(0,$B$10-O2418-M2419)))</f>
        <v>0</v>
      </c>
      <c r="M2419" s="0" t="n">
        <f aca="false">'Profiles 8760'!H2408</f>
        <v>212000</v>
      </c>
      <c r="N2419" s="0" t="n">
        <f aca="false">J2419+L2419</f>
        <v>0</v>
      </c>
      <c r="O2419" s="0" t="n">
        <f aca="false">O2418+N2419</f>
        <v>212733.940957562</v>
      </c>
      <c r="P2419" s="0" t="n">
        <f aca="false">MIN($B$5,P2418+K2419*$B$6-I2419)</f>
        <v>219.00225917636</v>
      </c>
      <c r="Q2419" s="0" t="n">
        <f aca="false">MAX(0,F2419-H2419-K2419-L2419)</f>
        <v>0</v>
      </c>
    </row>
    <row r="2420" customFormat="false" ht="15" hidden="false" customHeight="false" outlineLevel="0" collapsed="false">
      <c r="A2420" s="0" t="n">
        <f aca="false">'Profiles 8760'!A2409</f>
        <v>2407</v>
      </c>
      <c r="B2420" s="0" t="n">
        <f aca="false">'Profiles 8760'!B2409</f>
        <v>4</v>
      </c>
      <c r="C2420" s="0" t="n">
        <f aca="false">'Profiles 8760'!E2409</f>
        <v>0</v>
      </c>
      <c r="D2420" s="0" t="n">
        <f aca="false">'Profiles 8760'!F2409</f>
        <v>0.0532</v>
      </c>
      <c r="E2420" s="0" t="n">
        <f aca="false">'Profiles 8760'!G2409</f>
        <v>0.44245</v>
      </c>
      <c r="F2420" s="0" t="n">
        <f aca="false">D2420*Assumptions!$C$11*$B$7+E2420*Assumptions!$C$12*$B$8</f>
        <v>33.460365</v>
      </c>
      <c r="G2420" s="0" t="n">
        <f aca="false">C2420*Assumptions!$C$15</f>
        <v>0</v>
      </c>
      <c r="H2420" s="0" t="n">
        <f aca="false">MIN(F2420,G2420)</f>
        <v>0</v>
      </c>
      <c r="I2420" s="0" t="n">
        <f aca="false">IF(C2420=1,MIN(G2420-H2420,Assumptions!$C$13,P2419),0)</f>
        <v>0</v>
      </c>
      <c r="J2420" s="0" t="n">
        <f aca="false">H2420+I2420</f>
        <v>0</v>
      </c>
      <c r="K2420" s="0" t="n">
        <f aca="false">MIN(IF(C2420=1,F2420-H2420,F2420),Assumptions!$C$13,MAX(0,($B$5-P2419)/$B$6))</f>
        <v>33.460365</v>
      </c>
      <c r="L2420" s="0" t="n">
        <f aca="false">IF(C2420=1,0,MIN(F2420-K2420,Assumptions!$C$15,MAX(0,$B$10-O2419-M2420)))</f>
        <v>0</v>
      </c>
      <c r="M2420" s="0" t="n">
        <f aca="false">'Profiles 8760'!H2409</f>
        <v>212000</v>
      </c>
      <c r="N2420" s="0" t="n">
        <f aca="false">J2420+L2420</f>
        <v>0</v>
      </c>
      <c r="O2420" s="0" t="n">
        <f aca="false">O2419+N2420</f>
        <v>212733.940957562</v>
      </c>
      <c r="P2420" s="0" t="n">
        <f aca="false">MIN($B$5,P2419+K2420*$B$6-I2420)</f>
        <v>248.00570355836</v>
      </c>
      <c r="Q2420" s="0" t="n">
        <f aca="false">MAX(0,F2420-H2420-K2420-L2420)</f>
        <v>0</v>
      </c>
    </row>
    <row r="2421" customFormat="false" ht="15" hidden="false" customHeight="false" outlineLevel="0" collapsed="false">
      <c r="A2421" s="0" t="n">
        <f aca="false">'Profiles 8760'!A2410</f>
        <v>2408</v>
      </c>
      <c r="B2421" s="0" t="n">
        <f aca="false">'Profiles 8760'!B2410</f>
        <v>4</v>
      </c>
      <c r="C2421" s="0" t="n">
        <f aca="false">'Profiles 8760'!E2410</f>
        <v>1</v>
      </c>
      <c r="D2421" s="0" t="n">
        <f aca="false">'Profiles 8760'!F2410</f>
        <v>0.321487</v>
      </c>
      <c r="E2421" s="0" t="n">
        <f aca="false">'Profiles 8760'!G2410</f>
        <v>0.401592</v>
      </c>
      <c r="F2421" s="0" t="n">
        <f aca="false">D2421*Assumptions!$C$11*$B$7+E2421*Assumptions!$C$12*$B$8</f>
        <v>109.2705584</v>
      </c>
      <c r="G2421" s="0" t="n">
        <f aca="false">C2421*Assumptions!$C$15</f>
        <v>200</v>
      </c>
      <c r="H2421" s="0" t="n">
        <f aca="false">MIN(F2421,G2421)</f>
        <v>109.2705584</v>
      </c>
      <c r="I2421" s="0" t="n">
        <f aca="false">IF(C2421=1,MIN(G2421-H2421,Assumptions!$C$13,P2420),0)</f>
        <v>90.7294416</v>
      </c>
      <c r="J2421" s="0" t="n">
        <f aca="false">H2421+I2421</f>
        <v>200</v>
      </c>
      <c r="K2421" s="0" t="n">
        <f aca="false">MIN(IF(C2421=1,F2421-H2421,F2421),Assumptions!$C$13,MAX(0,($B$5-P2420)/$B$6))</f>
        <v>0</v>
      </c>
      <c r="L2421" s="0" t="n">
        <f aca="false">IF(C2421=1,0,MIN(F2421-K2421,Assumptions!$C$15,MAX(0,$B$10-O2420-M2421)))</f>
        <v>0</v>
      </c>
      <c r="M2421" s="0" t="n">
        <f aca="false">'Profiles 8760'!H2410</f>
        <v>211800</v>
      </c>
      <c r="N2421" s="0" t="n">
        <f aca="false">J2421+L2421</f>
        <v>200</v>
      </c>
      <c r="O2421" s="0" t="n">
        <f aca="false">O2420+N2421</f>
        <v>212933.940957562</v>
      </c>
      <c r="P2421" s="0" t="n">
        <f aca="false">MIN($B$5,P2420+K2421*$B$6-I2421)</f>
        <v>157.27626195836</v>
      </c>
      <c r="Q2421" s="0" t="n">
        <f aca="false">MAX(0,F2421-H2421-K2421-L2421)</f>
        <v>0</v>
      </c>
    </row>
    <row r="2422" customFormat="false" ht="15" hidden="false" customHeight="false" outlineLevel="0" collapsed="false">
      <c r="A2422" s="0" t="n">
        <f aca="false">'Profiles 8760'!A2411</f>
        <v>2409</v>
      </c>
      <c r="B2422" s="0" t="n">
        <f aca="false">'Profiles 8760'!B2411</f>
        <v>4</v>
      </c>
      <c r="C2422" s="0" t="n">
        <f aca="false">'Profiles 8760'!E2411</f>
        <v>1</v>
      </c>
      <c r="D2422" s="0" t="n">
        <f aca="false">'Profiles 8760'!F2411</f>
        <v>0.645194</v>
      </c>
      <c r="E2422" s="0" t="n">
        <f aca="false">'Profiles 8760'!G2411</f>
        <v>0.451757</v>
      </c>
      <c r="F2422" s="0" t="n">
        <f aca="false">D2422*Assumptions!$C$11*$B$7+E2422*Assumptions!$C$12*$B$8</f>
        <v>204.8088885</v>
      </c>
      <c r="G2422" s="0" t="n">
        <f aca="false">C2422*Assumptions!$C$15</f>
        <v>200</v>
      </c>
      <c r="H2422" s="0" t="n">
        <f aca="false">MIN(F2422,G2422)</f>
        <v>200</v>
      </c>
      <c r="I2422" s="0" t="n">
        <f aca="false">IF(C2422=1,MIN(G2422-H2422,Assumptions!$C$13,P2421),0)</f>
        <v>0</v>
      </c>
      <c r="J2422" s="0" t="n">
        <f aca="false">H2422+I2422</f>
        <v>200</v>
      </c>
      <c r="K2422" s="0" t="n">
        <f aca="false">MIN(IF(C2422=1,F2422-H2422,F2422),Assumptions!$C$13,MAX(0,($B$5-P2421)/$B$6))</f>
        <v>4.80888850000002</v>
      </c>
      <c r="L2422" s="0" t="n">
        <f aca="false">IF(C2422=1,0,MIN(F2422-K2422,Assumptions!$C$15,MAX(0,$B$10-O2421-M2422)))</f>
        <v>0</v>
      </c>
      <c r="M2422" s="0" t="n">
        <f aca="false">'Profiles 8760'!H2411</f>
        <v>211600</v>
      </c>
      <c r="N2422" s="0" t="n">
        <f aca="false">J2422+L2422</f>
        <v>200</v>
      </c>
      <c r="O2422" s="0" t="n">
        <f aca="false">O2421+N2422</f>
        <v>213133.940957562</v>
      </c>
      <c r="P2422" s="0" t="n">
        <f aca="false">MIN($B$5,P2421+K2422*$B$6-I2422)</f>
        <v>161.44460651016</v>
      </c>
      <c r="Q2422" s="0" t="n">
        <f aca="false">MAX(0,F2422-H2422-K2422-L2422)</f>
        <v>0</v>
      </c>
    </row>
    <row r="2423" customFormat="false" ht="15" hidden="false" customHeight="false" outlineLevel="0" collapsed="false">
      <c r="A2423" s="0" t="n">
        <f aca="false">'Profiles 8760'!A2412</f>
        <v>2410</v>
      </c>
      <c r="B2423" s="0" t="n">
        <f aca="false">'Profiles 8760'!B2412</f>
        <v>4</v>
      </c>
      <c r="C2423" s="0" t="n">
        <f aca="false">'Profiles 8760'!E2412</f>
        <v>0</v>
      </c>
      <c r="D2423" s="0" t="n">
        <f aca="false">'Profiles 8760'!F2412</f>
        <v>0.959954</v>
      </c>
      <c r="E2423" s="0" t="n">
        <f aca="false">'Profiles 8760'!G2412</f>
        <v>0.536227</v>
      </c>
      <c r="F2423" s="0" t="n">
        <f aca="false">D2423*Assumptions!$C$11*$B$7+E2423*Assumptions!$C$12*$B$8</f>
        <v>299.1663995</v>
      </c>
      <c r="G2423" s="0" t="n">
        <f aca="false">C2423*Assumptions!$C$15</f>
        <v>0</v>
      </c>
      <c r="H2423" s="0" t="n">
        <f aca="false">MIN(F2423,G2423)</f>
        <v>0</v>
      </c>
      <c r="I2423" s="0" t="n">
        <f aca="false">IF(C2423=1,MIN(G2423-H2423,Assumptions!$C$13,P2422),0)</f>
        <v>0</v>
      </c>
      <c r="J2423" s="0" t="n">
        <f aca="false">H2423+I2423</f>
        <v>0</v>
      </c>
      <c r="K2423" s="0" t="n">
        <f aca="false">MIN(IF(C2423=1,F2423-H2423,F2423),Assumptions!$C$13,MAX(0,($B$5-P2422)/$B$6))</f>
        <v>180</v>
      </c>
      <c r="L2423" s="0" t="n">
        <f aca="false">IF(C2423=1,0,MIN(F2423-K2423,Assumptions!$C$15,MAX(0,$B$10-O2422-M2423)))</f>
        <v>119.1663995</v>
      </c>
      <c r="M2423" s="0" t="n">
        <f aca="false">'Profiles 8760'!H2412</f>
        <v>211600</v>
      </c>
      <c r="N2423" s="0" t="n">
        <f aca="false">J2423+L2423</f>
        <v>119.1663995</v>
      </c>
      <c r="O2423" s="0" t="n">
        <f aca="false">O2422+N2423</f>
        <v>213253.107357062</v>
      </c>
      <c r="P2423" s="0" t="n">
        <f aca="false">MIN($B$5,P2422+K2423*$B$6-I2423)</f>
        <v>317.46860651016</v>
      </c>
      <c r="Q2423" s="0" t="n">
        <f aca="false">MAX(0,F2423-H2423-K2423-L2423)</f>
        <v>0</v>
      </c>
    </row>
    <row r="2424" customFormat="false" ht="15" hidden="false" customHeight="false" outlineLevel="0" collapsed="false">
      <c r="A2424" s="0" t="n">
        <f aca="false">'Profiles 8760'!A2413</f>
        <v>2411</v>
      </c>
      <c r="B2424" s="0" t="n">
        <f aca="false">'Profiles 8760'!B2413</f>
        <v>4</v>
      </c>
      <c r="C2424" s="0" t="n">
        <f aca="false">'Profiles 8760'!E2413</f>
        <v>0</v>
      </c>
      <c r="D2424" s="0" t="n">
        <f aca="false">'Profiles 8760'!F2413</f>
        <v>1</v>
      </c>
      <c r="E2424" s="0" t="n">
        <f aca="false">'Profiles 8760'!G2413</f>
        <v>0.838343</v>
      </c>
      <c r="F2424" s="0" t="n">
        <f aca="false">D2424*Assumptions!$C$11*$B$7+E2424*Assumptions!$C$12*$B$8</f>
        <v>323.0882287</v>
      </c>
      <c r="G2424" s="0" t="n">
        <f aca="false">C2424*Assumptions!$C$15</f>
        <v>0</v>
      </c>
      <c r="H2424" s="0" t="n">
        <f aca="false">MIN(F2424,G2424)</f>
        <v>0</v>
      </c>
      <c r="I2424" s="0" t="n">
        <f aca="false">IF(C2424=1,MIN(G2424-H2424,Assumptions!$C$13,P2423),0)</f>
        <v>0</v>
      </c>
      <c r="J2424" s="0" t="n">
        <f aca="false">H2424+I2424</f>
        <v>0</v>
      </c>
      <c r="K2424" s="0" t="n">
        <f aca="false">MIN(IF(C2424=1,F2424-H2424,F2424),Assumptions!$C$13,MAX(0,($B$5-P2423)/$B$6))</f>
        <v>180</v>
      </c>
      <c r="L2424" s="0" t="n">
        <f aca="false">IF(C2424=1,0,MIN(F2424-K2424,Assumptions!$C$15,MAX(0,$B$10-O2423-M2424)))</f>
        <v>143.0882287</v>
      </c>
      <c r="M2424" s="0" t="n">
        <f aca="false">'Profiles 8760'!H2413</f>
        <v>211600</v>
      </c>
      <c r="N2424" s="0" t="n">
        <f aca="false">J2424+L2424</f>
        <v>143.0882287</v>
      </c>
      <c r="O2424" s="0" t="n">
        <f aca="false">O2423+N2424</f>
        <v>213396.195585762</v>
      </c>
      <c r="P2424" s="0" t="n">
        <f aca="false">MIN($B$5,P2423+K2424*$B$6-I2424)</f>
        <v>473.49260651016</v>
      </c>
      <c r="Q2424" s="0" t="n">
        <f aca="false">MAX(0,F2424-H2424-K2424-L2424)</f>
        <v>0</v>
      </c>
    </row>
    <row r="2425" customFormat="false" ht="15" hidden="false" customHeight="false" outlineLevel="0" collapsed="false">
      <c r="A2425" s="0" t="n">
        <f aca="false">'Profiles 8760'!A2414</f>
        <v>2412</v>
      </c>
      <c r="B2425" s="0" t="n">
        <f aca="false">'Profiles 8760'!B2414</f>
        <v>4</v>
      </c>
      <c r="C2425" s="0" t="n">
        <f aca="false">'Profiles 8760'!E2414</f>
        <v>0</v>
      </c>
      <c r="D2425" s="0" t="n">
        <f aca="false">'Profiles 8760'!F2414</f>
        <v>1</v>
      </c>
      <c r="E2425" s="0" t="n">
        <f aca="false">'Profiles 8760'!G2414</f>
        <v>0.611075</v>
      </c>
      <c r="F2425" s="0" t="n">
        <f aca="false">D2425*Assumptions!$C$11*$B$7+E2425*Assumptions!$C$12*$B$8</f>
        <v>313.7929675</v>
      </c>
      <c r="G2425" s="0" t="n">
        <f aca="false">C2425*Assumptions!$C$15</f>
        <v>0</v>
      </c>
      <c r="H2425" s="0" t="n">
        <f aca="false">MIN(F2425,G2425)</f>
        <v>0</v>
      </c>
      <c r="I2425" s="0" t="n">
        <f aca="false">IF(C2425=1,MIN(G2425-H2425,Assumptions!$C$13,P2424),0)</f>
        <v>0</v>
      </c>
      <c r="J2425" s="0" t="n">
        <f aca="false">H2425+I2425</f>
        <v>0</v>
      </c>
      <c r="K2425" s="0" t="n">
        <f aca="false">MIN(IF(C2425=1,F2425-H2425,F2425),Assumptions!$C$13,MAX(0,($B$5-P2424)/$B$6))</f>
        <v>43.0519075794185</v>
      </c>
      <c r="L2425" s="0" t="n">
        <f aca="false">IF(C2425=1,0,MIN(F2425-K2425,Assumptions!$C$15,MAX(0,$B$10-O2424-M2425)))</f>
        <v>200</v>
      </c>
      <c r="M2425" s="0" t="n">
        <f aca="false">'Profiles 8760'!H2414</f>
        <v>211600</v>
      </c>
      <c r="N2425" s="0" t="n">
        <f aca="false">J2425+L2425</f>
        <v>200</v>
      </c>
      <c r="O2425" s="0" t="n">
        <f aca="false">O2424+N2425</f>
        <v>213596.195585762</v>
      </c>
      <c r="P2425" s="0" t="n">
        <f aca="false">MIN($B$5,P2424+K2425*$B$6-I2425)</f>
        <v>510.81</v>
      </c>
      <c r="Q2425" s="0" t="n">
        <f aca="false">MAX(0,F2425-H2425-K2425-L2425)</f>
        <v>70.7410599205815</v>
      </c>
    </row>
    <row r="2426" customFormat="false" ht="15" hidden="false" customHeight="false" outlineLevel="0" collapsed="false">
      <c r="A2426" s="0" t="n">
        <f aca="false">'Profiles 8760'!A2415</f>
        <v>2413</v>
      </c>
      <c r="B2426" s="0" t="n">
        <f aca="false">'Profiles 8760'!B2415</f>
        <v>4</v>
      </c>
      <c r="C2426" s="0" t="n">
        <f aca="false">'Profiles 8760'!E2415</f>
        <v>0</v>
      </c>
      <c r="D2426" s="0" t="n">
        <f aca="false">'Profiles 8760'!F2415</f>
        <v>1</v>
      </c>
      <c r="E2426" s="0" t="n">
        <f aca="false">'Profiles 8760'!G2415</f>
        <v>0.36852</v>
      </c>
      <c r="F2426" s="0" t="n">
        <f aca="false">D2426*Assumptions!$C$11*$B$7+E2426*Assumptions!$C$12*$B$8</f>
        <v>303.872468</v>
      </c>
      <c r="G2426" s="0" t="n">
        <f aca="false">C2426*Assumptions!$C$15</f>
        <v>0</v>
      </c>
      <c r="H2426" s="0" t="n">
        <f aca="false">MIN(F2426,G2426)</f>
        <v>0</v>
      </c>
      <c r="I2426" s="0" t="n">
        <f aca="false">IF(C2426=1,MIN(G2426-H2426,Assumptions!$C$13,P2425),0)</f>
        <v>0</v>
      </c>
      <c r="J2426" s="0" t="n">
        <f aca="false">H2426+I2426</f>
        <v>0</v>
      </c>
      <c r="K2426" s="0" t="n">
        <f aca="false">MIN(IF(C2426=1,F2426-H2426,F2426),Assumptions!$C$13,MAX(0,($B$5-P2425)/$B$6))</f>
        <v>0</v>
      </c>
      <c r="L2426" s="0" t="n">
        <f aca="false">IF(C2426=1,0,MIN(F2426-K2426,Assumptions!$C$15,MAX(0,$B$10-O2425-M2426)))</f>
        <v>200</v>
      </c>
      <c r="M2426" s="0" t="n">
        <f aca="false">'Profiles 8760'!H2415</f>
        <v>211600</v>
      </c>
      <c r="N2426" s="0" t="n">
        <f aca="false">J2426+L2426</f>
        <v>200</v>
      </c>
      <c r="O2426" s="0" t="n">
        <f aca="false">O2425+N2426</f>
        <v>213796.195585762</v>
      </c>
      <c r="P2426" s="0" t="n">
        <f aca="false">MIN($B$5,P2425+K2426*$B$6-I2426)</f>
        <v>510.81</v>
      </c>
      <c r="Q2426" s="0" t="n">
        <f aca="false">MAX(0,F2426-H2426-K2426-L2426)</f>
        <v>103.872468</v>
      </c>
    </row>
    <row r="2427" customFormat="false" ht="15" hidden="false" customHeight="false" outlineLevel="0" collapsed="false">
      <c r="A2427" s="0" t="n">
        <f aca="false">'Profiles 8760'!A2416</f>
        <v>2414</v>
      </c>
      <c r="B2427" s="0" t="n">
        <f aca="false">'Profiles 8760'!B2416</f>
        <v>4</v>
      </c>
      <c r="C2427" s="0" t="n">
        <f aca="false">'Profiles 8760'!E2416</f>
        <v>0</v>
      </c>
      <c r="D2427" s="0" t="n">
        <f aca="false">'Profiles 8760'!F2416</f>
        <v>1</v>
      </c>
      <c r="E2427" s="0" t="n">
        <f aca="false">'Profiles 8760'!G2416</f>
        <v>0.287692</v>
      </c>
      <c r="F2427" s="0" t="n">
        <f aca="false">D2427*Assumptions!$C$11*$B$7+E2427*Assumptions!$C$12*$B$8</f>
        <v>300.5666028</v>
      </c>
      <c r="G2427" s="0" t="n">
        <f aca="false">C2427*Assumptions!$C$15</f>
        <v>0</v>
      </c>
      <c r="H2427" s="0" t="n">
        <f aca="false">MIN(F2427,G2427)</f>
        <v>0</v>
      </c>
      <c r="I2427" s="0" t="n">
        <f aca="false">IF(C2427=1,MIN(G2427-H2427,Assumptions!$C$13,P2426),0)</f>
        <v>0</v>
      </c>
      <c r="J2427" s="0" t="n">
        <f aca="false">H2427+I2427</f>
        <v>0</v>
      </c>
      <c r="K2427" s="0" t="n">
        <f aca="false">MIN(IF(C2427=1,F2427-H2427,F2427),Assumptions!$C$13,MAX(0,($B$5-P2426)/$B$6))</f>
        <v>0</v>
      </c>
      <c r="L2427" s="0" t="n">
        <f aca="false">IF(C2427=1,0,MIN(F2427-K2427,Assumptions!$C$15,MAX(0,$B$10-O2426-M2427)))</f>
        <v>200</v>
      </c>
      <c r="M2427" s="0" t="n">
        <f aca="false">'Profiles 8760'!H2416</f>
        <v>211600</v>
      </c>
      <c r="N2427" s="0" t="n">
        <f aca="false">J2427+L2427</f>
        <v>200</v>
      </c>
      <c r="O2427" s="0" t="n">
        <f aca="false">O2426+N2427</f>
        <v>213996.195585762</v>
      </c>
      <c r="P2427" s="0" t="n">
        <f aca="false">MIN($B$5,P2426+K2427*$B$6-I2427)</f>
        <v>510.81</v>
      </c>
      <c r="Q2427" s="0" t="n">
        <f aca="false">MAX(0,F2427-H2427-K2427-L2427)</f>
        <v>100.5666028</v>
      </c>
    </row>
    <row r="2428" customFormat="false" ht="15" hidden="false" customHeight="false" outlineLevel="0" collapsed="false">
      <c r="A2428" s="0" t="n">
        <f aca="false">'Profiles 8760'!A2417</f>
        <v>2415</v>
      </c>
      <c r="B2428" s="0" t="n">
        <f aca="false">'Profiles 8760'!B2417</f>
        <v>4</v>
      </c>
      <c r="C2428" s="0" t="n">
        <f aca="false">'Profiles 8760'!E2417</f>
        <v>0</v>
      </c>
      <c r="D2428" s="0" t="n">
        <f aca="false">'Profiles 8760'!F2417</f>
        <v>1</v>
      </c>
      <c r="E2428" s="0" t="n">
        <f aca="false">'Profiles 8760'!G2417</f>
        <v>0.352762</v>
      </c>
      <c r="F2428" s="0" t="n">
        <f aca="false">D2428*Assumptions!$C$11*$B$7+E2428*Assumptions!$C$12*$B$8</f>
        <v>303.2279658</v>
      </c>
      <c r="G2428" s="0" t="n">
        <f aca="false">C2428*Assumptions!$C$15</f>
        <v>0</v>
      </c>
      <c r="H2428" s="0" t="n">
        <f aca="false">MIN(F2428,G2428)</f>
        <v>0</v>
      </c>
      <c r="I2428" s="0" t="n">
        <f aca="false">IF(C2428=1,MIN(G2428-H2428,Assumptions!$C$13,P2427),0)</f>
        <v>0</v>
      </c>
      <c r="J2428" s="0" t="n">
        <f aca="false">H2428+I2428</f>
        <v>0</v>
      </c>
      <c r="K2428" s="0" t="n">
        <f aca="false">MIN(IF(C2428=1,F2428-H2428,F2428),Assumptions!$C$13,MAX(0,($B$5-P2427)/$B$6))</f>
        <v>0</v>
      </c>
      <c r="L2428" s="0" t="n">
        <f aca="false">IF(C2428=1,0,MIN(F2428-K2428,Assumptions!$C$15,MAX(0,$B$10-O2427-M2428)))</f>
        <v>200</v>
      </c>
      <c r="M2428" s="0" t="n">
        <f aca="false">'Profiles 8760'!H2417</f>
        <v>211600</v>
      </c>
      <c r="N2428" s="0" t="n">
        <f aca="false">J2428+L2428</f>
        <v>200</v>
      </c>
      <c r="O2428" s="0" t="n">
        <f aca="false">O2427+N2428</f>
        <v>214196.195585762</v>
      </c>
      <c r="P2428" s="0" t="n">
        <f aca="false">MIN($B$5,P2427+K2428*$B$6-I2428)</f>
        <v>510.81</v>
      </c>
      <c r="Q2428" s="0" t="n">
        <f aca="false">MAX(0,F2428-H2428-K2428-L2428)</f>
        <v>103.2279658</v>
      </c>
    </row>
    <row r="2429" customFormat="false" ht="15" hidden="false" customHeight="false" outlineLevel="0" collapsed="false">
      <c r="A2429" s="0" t="n">
        <f aca="false">'Profiles 8760'!A2418</f>
        <v>2416</v>
      </c>
      <c r="B2429" s="0" t="n">
        <f aca="false">'Profiles 8760'!B2418</f>
        <v>4</v>
      </c>
      <c r="C2429" s="0" t="n">
        <f aca="false">'Profiles 8760'!E2418</f>
        <v>0</v>
      </c>
      <c r="D2429" s="0" t="n">
        <f aca="false">'Profiles 8760'!F2418</f>
        <v>0.959954</v>
      </c>
      <c r="E2429" s="0" t="n">
        <f aca="false">'Profiles 8760'!G2418</f>
        <v>0.282993</v>
      </c>
      <c r="F2429" s="0" t="n">
        <f aca="false">D2429*Assumptions!$C$11*$B$7+E2429*Assumptions!$C$12*$B$8</f>
        <v>288.8091289</v>
      </c>
      <c r="G2429" s="0" t="n">
        <f aca="false">C2429*Assumptions!$C$15</f>
        <v>0</v>
      </c>
      <c r="H2429" s="0" t="n">
        <f aca="false">MIN(F2429,G2429)</f>
        <v>0</v>
      </c>
      <c r="I2429" s="0" t="n">
        <f aca="false">IF(C2429=1,MIN(G2429-H2429,Assumptions!$C$13,P2428),0)</f>
        <v>0</v>
      </c>
      <c r="J2429" s="0" t="n">
        <f aca="false">H2429+I2429</f>
        <v>0</v>
      </c>
      <c r="K2429" s="0" t="n">
        <f aca="false">MIN(IF(C2429=1,F2429-H2429,F2429),Assumptions!$C$13,MAX(0,($B$5-P2428)/$B$6))</f>
        <v>0</v>
      </c>
      <c r="L2429" s="0" t="n">
        <f aca="false">IF(C2429=1,0,MIN(F2429-K2429,Assumptions!$C$15,MAX(0,$B$10-O2428-M2429)))</f>
        <v>200</v>
      </c>
      <c r="M2429" s="0" t="n">
        <f aca="false">'Profiles 8760'!H2418</f>
        <v>211600</v>
      </c>
      <c r="N2429" s="0" t="n">
        <f aca="false">J2429+L2429</f>
        <v>200</v>
      </c>
      <c r="O2429" s="0" t="n">
        <f aca="false">O2428+N2429</f>
        <v>214396.195585762</v>
      </c>
      <c r="P2429" s="0" t="n">
        <f aca="false">MIN($B$5,P2428+K2429*$B$6-I2429)</f>
        <v>510.81</v>
      </c>
      <c r="Q2429" s="0" t="n">
        <f aca="false">MAX(0,F2429-H2429-K2429-L2429)</f>
        <v>88.8091289</v>
      </c>
    </row>
    <row r="2430" customFormat="false" ht="15" hidden="false" customHeight="false" outlineLevel="0" collapsed="false">
      <c r="A2430" s="0" t="n">
        <f aca="false">'Profiles 8760'!A2419</f>
        <v>2417</v>
      </c>
      <c r="B2430" s="0" t="n">
        <f aca="false">'Profiles 8760'!B2419</f>
        <v>4</v>
      </c>
      <c r="C2430" s="0" t="n">
        <f aca="false">'Profiles 8760'!E2419</f>
        <v>0</v>
      </c>
      <c r="D2430" s="0" t="n">
        <f aca="false">'Profiles 8760'!F2419</f>
        <v>0.645194</v>
      </c>
      <c r="E2430" s="0" t="n">
        <f aca="false">'Profiles 8760'!G2419</f>
        <v>0.252971</v>
      </c>
      <c r="F2430" s="0" t="n">
        <f aca="false">D2430*Assumptions!$C$11*$B$7+E2430*Assumptions!$C$12*$B$8</f>
        <v>196.6785411</v>
      </c>
      <c r="G2430" s="0" t="n">
        <f aca="false">C2430*Assumptions!$C$15</f>
        <v>0</v>
      </c>
      <c r="H2430" s="0" t="n">
        <f aca="false">MIN(F2430,G2430)</f>
        <v>0</v>
      </c>
      <c r="I2430" s="0" t="n">
        <f aca="false">IF(C2430=1,MIN(G2430-H2430,Assumptions!$C$13,P2429),0)</f>
        <v>0</v>
      </c>
      <c r="J2430" s="0" t="n">
        <f aca="false">H2430+I2430</f>
        <v>0</v>
      </c>
      <c r="K2430" s="0" t="n">
        <f aca="false">MIN(IF(C2430=1,F2430-H2430,F2430),Assumptions!$C$13,MAX(0,($B$5-P2429)/$B$6))</f>
        <v>0</v>
      </c>
      <c r="L2430" s="0" t="n">
        <f aca="false">IF(C2430=1,0,MIN(F2430-K2430,Assumptions!$C$15,MAX(0,$B$10-O2429-M2430)))</f>
        <v>196.6785411</v>
      </c>
      <c r="M2430" s="0" t="n">
        <f aca="false">'Profiles 8760'!H2419</f>
        <v>211600</v>
      </c>
      <c r="N2430" s="0" t="n">
        <f aca="false">J2430+L2430</f>
        <v>196.6785411</v>
      </c>
      <c r="O2430" s="0" t="n">
        <f aca="false">O2429+N2430</f>
        <v>214592.874126862</v>
      </c>
      <c r="P2430" s="0" t="n">
        <f aca="false">MIN($B$5,P2429+K2430*$B$6-I2430)</f>
        <v>510.81</v>
      </c>
      <c r="Q2430" s="0" t="n">
        <f aca="false">MAX(0,F2430-H2430-K2430-L2430)</f>
        <v>0</v>
      </c>
    </row>
    <row r="2431" customFormat="false" ht="15" hidden="false" customHeight="false" outlineLevel="0" collapsed="false">
      <c r="A2431" s="0" t="n">
        <f aca="false">'Profiles 8760'!A2420</f>
        <v>2418</v>
      </c>
      <c r="B2431" s="0" t="n">
        <f aca="false">'Profiles 8760'!B2420</f>
        <v>4</v>
      </c>
      <c r="C2431" s="0" t="n">
        <f aca="false">'Profiles 8760'!E2420</f>
        <v>0</v>
      </c>
      <c r="D2431" s="0" t="n">
        <f aca="false">'Profiles 8760'!F2420</f>
        <v>0.321487</v>
      </c>
      <c r="E2431" s="0" t="n">
        <f aca="false">'Profiles 8760'!G2420</f>
        <v>0.194428</v>
      </c>
      <c r="F2431" s="0" t="n">
        <f aca="false">D2431*Assumptions!$C$11*$B$7+E2431*Assumptions!$C$12*$B$8</f>
        <v>100.7975508</v>
      </c>
      <c r="G2431" s="0" t="n">
        <f aca="false">C2431*Assumptions!$C$15</f>
        <v>0</v>
      </c>
      <c r="H2431" s="0" t="n">
        <f aca="false">MIN(F2431,G2431)</f>
        <v>0</v>
      </c>
      <c r="I2431" s="0" t="n">
        <f aca="false">IF(C2431=1,MIN(G2431-H2431,Assumptions!$C$13,P2430),0)</f>
        <v>0</v>
      </c>
      <c r="J2431" s="0" t="n">
        <f aca="false">H2431+I2431</f>
        <v>0</v>
      </c>
      <c r="K2431" s="0" t="n">
        <f aca="false">MIN(IF(C2431=1,F2431-H2431,F2431),Assumptions!$C$13,MAX(0,($B$5-P2430)/$B$6))</f>
        <v>0</v>
      </c>
      <c r="L2431" s="0" t="n">
        <f aca="false">IF(C2431=1,0,MIN(F2431-K2431,Assumptions!$C$15,MAX(0,$B$10-O2430-M2431)))</f>
        <v>100.7975508</v>
      </c>
      <c r="M2431" s="0" t="n">
        <f aca="false">'Profiles 8760'!H2420</f>
        <v>211600</v>
      </c>
      <c r="N2431" s="0" t="n">
        <f aca="false">J2431+L2431</f>
        <v>100.7975508</v>
      </c>
      <c r="O2431" s="0" t="n">
        <f aca="false">O2430+N2431</f>
        <v>214693.671677662</v>
      </c>
      <c r="P2431" s="0" t="n">
        <f aca="false">MIN($B$5,P2430+K2431*$B$6-I2431)</f>
        <v>510.81</v>
      </c>
      <c r="Q2431" s="0" t="n">
        <f aca="false">MAX(0,F2431-H2431-K2431-L2431)</f>
        <v>0</v>
      </c>
    </row>
    <row r="2432" customFormat="false" ht="15" hidden="false" customHeight="false" outlineLevel="0" collapsed="false">
      <c r="A2432" s="0" t="n">
        <f aca="false">'Profiles 8760'!A2421</f>
        <v>2419</v>
      </c>
      <c r="B2432" s="0" t="n">
        <f aca="false">'Profiles 8760'!B2421</f>
        <v>4</v>
      </c>
      <c r="C2432" s="0" t="n">
        <f aca="false">'Profiles 8760'!E2421</f>
        <v>0</v>
      </c>
      <c r="D2432" s="0" t="n">
        <f aca="false">'Profiles 8760'!F2421</f>
        <v>0.0532</v>
      </c>
      <c r="E2432" s="0" t="n">
        <f aca="false">'Profiles 8760'!G2421</f>
        <v>0.229159</v>
      </c>
      <c r="F2432" s="0" t="n">
        <f aca="false">D2432*Assumptions!$C$11*$B$7+E2432*Assumptions!$C$12*$B$8</f>
        <v>24.7367631</v>
      </c>
      <c r="G2432" s="0" t="n">
        <f aca="false">C2432*Assumptions!$C$15</f>
        <v>0</v>
      </c>
      <c r="H2432" s="0" t="n">
        <f aca="false">MIN(F2432,G2432)</f>
        <v>0</v>
      </c>
      <c r="I2432" s="0" t="n">
        <f aca="false">IF(C2432=1,MIN(G2432-H2432,Assumptions!$C$13,P2431),0)</f>
        <v>0</v>
      </c>
      <c r="J2432" s="0" t="n">
        <f aca="false">H2432+I2432</f>
        <v>0</v>
      </c>
      <c r="K2432" s="0" t="n">
        <f aca="false">MIN(IF(C2432=1,F2432-H2432,F2432),Assumptions!$C$13,MAX(0,($B$5-P2431)/$B$6))</f>
        <v>0</v>
      </c>
      <c r="L2432" s="0" t="n">
        <f aca="false">IF(C2432=1,0,MIN(F2432-K2432,Assumptions!$C$15,MAX(0,$B$10-O2431-M2432)))</f>
        <v>24.7367631</v>
      </c>
      <c r="M2432" s="0" t="n">
        <f aca="false">'Profiles 8760'!H2421</f>
        <v>211600</v>
      </c>
      <c r="N2432" s="0" t="n">
        <f aca="false">J2432+L2432</f>
        <v>24.7367631</v>
      </c>
      <c r="O2432" s="0" t="n">
        <f aca="false">O2431+N2432</f>
        <v>214718.408440762</v>
      </c>
      <c r="P2432" s="0" t="n">
        <f aca="false">MIN($B$5,P2431+K2432*$B$6-I2432)</f>
        <v>510.81</v>
      </c>
      <c r="Q2432" s="0" t="n">
        <f aca="false">MAX(0,F2432-H2432-K2432-L2432)</f>
        <v>0</v>
      </c>
    </row>
    <row r="2433" customFormat="false" ht="15" hidden="false" customHeight="false" outlineLevel="0" collapsed="false">
      <c r="A2433" s="0" t="n">
        <f aca="false">'Profiles 8760'!A2422</f>
        <v>2420</v>
      </c>
      <c r="B2433" s="0" t="n">
        <f aca="false">'Profiles 8760'!B2422</f>
        <v>4</v>
      </c>
      <c r="C2433" s="0" t="n">
        <f aca="false">'Profiles 8760'!E2422</f>
        <v>1</v>
      </c>
      <c r="D2433" s="0" t="n">
        <f aca="false">'Profiles 8760'!F2422</f>
        <v>0</v>
      </c>
      <c r="E2433" s="0" t="n">
        <f aca="false">'Profiles 8760'!G2422</f>
        <v>0.243156</v>
      </c>
      <c r="F2433" s="0" t="n">
        <f aca="false">D2433*Assumptions!$C$11*$B$7+E2433*Assumptions!$C$12*$B$8</f>
        <v>9.9450804</v>
      </c>
      <c r="G2433" s="0" t="n">
        <f aca="false">C2433*Assumptions!$C$15</f>
        <v>200</v>
      </c>
      <c r="H2433" s="0" t="n">
        <f aca="false">MIN(F2433,G2433)</f>
        <v>9.9450804</v>
      </c>
      <c r="I2433" s="0" t="n">
        <f aca="false">IF(C2433=1,MIN(G2433-H2433,Assumptions!$C$13,P2432),0)</f>
        <v>180</v>
      </c>
      <c r="J2433" s="0" t="n">
        <f aca="false">H2433+I2433</f>
        <v>189.9450804</v>
      </c>
      <c r="K2433" s="0" t="n">
        <f aca="false">MIN(IF(C2433=1,F2433-H2433,F2433),Assumptions!$C$13,MAX(0,($B$5-P2432)/$B$6))</f>
        <v>0</v>
      </c>
      <c r="L2433" s="0" t="n">
        <f aca="false">IF(C2433=1,0,MIN(F2433-K2433,Assumptions!$C$15,MAX(0,$B$10-O2432-M2433)))</f>
        <v>0</v>
      </c>
      <c r="M2433" s="0" t="n">
        <f aca="false">'Profiles 8760'!H2422</f>
        <v>211400</v>
      </c>
      <c r="N2433" s="0" t="n">
        <f aca="false">J2433+L2433</f>
        <v>189.9450804</v>
      </c>
      <c r="O2433" s="0" t="n">
        <f aca="false">O2432+N2433</f>
        <v>214908.353521162</v>
      </c>
      <c r="P2433" s="0" t="n">
        <f aca="false">MIN($B$5,P2432+K2433*$B$6-I2433)</f>
        <v>330.81</v>
      </c>
      <c r="Q2433" s="0" t="n">
        <f aca="false">MAX(0,F2433-H2433-K2433-L2433)</f>
        <v>0</v>
      </c>
    </row>
    <row r="2434" customFormat="false" ht="15" hidden="false" customHeight="false" outlineLevel="0" collapsed="false">
      <c r="A2434" s="0" t="n">
        <f aca="false">'Profiles 8760'!A2423</f>
        <v>2421</v>
      </c>
      <c r="B2434" s="0" t="n">
        <f aca="false">'Profiles 8760'!B2423</f>
        <v>4</v>
      </c>
      <c r="C2434" s="0" t="n">
        <f aca="false">'Profiles 8760'!E2423</f>
        <v>1</v>
      </c>
      <c r="D2434" s="0" t="n">
        <f aca="false">'Profiles 8760'!F2423</f>
        <v>0</v>
      </c>
      <c r="E2434" s="0" t="n">
        <f aca="false">'Profiles 8760'!G2423</f>
        <v>0.221913</v>
      </c>
      <c r="F2434" s="0" t="n">
        <f aca="false">D2434*Assumptions!$C$11*$B$7+E2434*Assumptions!$C$12*$B$8</f>
        <v>9.0762417</v>
      </c>
      <c r="G2434" s="0" t="n">
        <f aca="false">C2434*Assumptions!$C$15</f>
        <v>200</v>
      </c>
      <c r="H2434" s="0" t="n">
        <f aca="false">MIN(F2434,G2434)</f>
        <v>9.0762417</v>
      </c>
      <c r="I2434" s="0" t="n">
        <f aca="false">IF(C2434=1,MIN(G2434-H2434,Assumptions!$C$13,P2433),0)</f>
        <v>180</v>
      </c>
      <c r="J2434" s="0" t="n">
        <f aca="false">H2434+I2434</f>
        <v>189.0762417</v>
      </c>
      <c r="K2434" s="0" t="n">
        <f aca="false">MIN(IF(C2434=1,F2434-H2434,F2434),Assumptions!$C$13,MAX(0,($B$5-P2433)/$B$6))</f>
        <v>0</v>
      </c>
      <c r="L2434" s="0" t="n">
        <f aca="false">IF(C2434=1,0,MIN(F2434-K2434,Assumptions!$C$15,MAX(0,$B$10-O2433-M2434)))</f>
        <v>0</v>
      </c>
      <c r="M2434" s="0" t="n">
        <f aca="false">'Profiles 8760'!H2423</f>
        <v>211200</v>
      </c>
      <c r="N2434" s="0" t="n">
        <f aca="false">J2434+L2434</f>
        <v>189.0762417</v>
      </c>
      <c r="O2434" s="0" t="n">
        <f aca="false">O2433+N2434</f>
        <v>215097.429762862</v>
      </c>
      <c r="P2434" s="0" t="n">
        <f aca="false">MIN($B$5,P2433+K2434*$B$6-I2434)</f>
        <v>150.81</v>
      </c>
      <c r="Q2434" s="0" t="n">
        <f aca="false">MAX(0,F2434-H2434-K2434-L2434)</f>
        <v>0</v>
      </c>
    </row>
    <row r="2435" customFormat="false" ht="15" hidden="false" customHeight="false" outlineLevel="0" collapsed="false">
      <c r="A2435" s="0" t="n">
        <f aca="false">'Profiles 8760'!A2424</f>
        <v>2422</v>
      </c>
      <c r="B2435" s="0" t="n">
        <f aca="false">'Profiles 8760'!B2424</f>
        <v>4</v>
      </c>
      <c r="C2435" s="0" t="n">
        <f aca="false">'Profiles 8760'!E2424</f>
        <v>0</v>
      </c>
      <c r="D2435" s="0" t="n">
        <f aca="false">'Profiles 8760'!F2424</f>
        <v>0</v>
      </c>
      <c r="E2435" s="0" t="n">
        <f aca="false">'Profiles 8760'!G2424</f>
        <v>0.291529</v>
      </c>
      <c r="F2435" s="0" t="n">
        <f aca="false">D2435*Assumptions!$C$11*$B$7+E2435*Assumptions!$C$12*$B$8</f>
        <v>11.9235361</v>
      </c>
      <c r="G2435" s="0" t="n">
        <f aca="false">C2435*Assumptions!$C$15</f>
        <v>0</v>
      </c>
      <c r="H2435" s="0" t="n">
        <f aca="false">MIN(F2435,G2435)</f>
        <v>0</v>
      </c>
      <c r="I2435" s="0" t="n">
        <f aca="false">IF(C2435=1,MIN(G2435-H2435,Assumptions!$C$13,P2434),0)</f>
        <v>0</v>
      </c>
      <c r="J2435" s="0" t="n">
        <f aca="false">H2435+I2435</f>
        <v>0</v>
      </c>
      <c r="K2435" s="0" t="n">
        <f aca="false">MIN(IF(C2435=1,F2435-H2435,F2435),Assumptions!$C$13,MAX(0,($B$5-P2434)/$B$6))</f>
        <v>11.9235361</v>
      </c>
      <c r="L2435" s="0" t="n">
        <f aca="false">IF(C2435=1,0,MIN(F2435-K2435,Assumptions!$C$15,MAX(0,$B$10-O2434-M2435)))</f>
        <v>0</v>
      </c>
      <c r="M2435" s="0" t="n">
        <f aca="false">'Profiles 8760'!H2424</f>
        <v>211200</v>
      </c>
      <c r="N2435" s="0" t="n">
        <f aca="false">J2435+L2435</f>
        <v>0</v>
      </c>
      <c r="O2435" s="0" t="n">
        <f aca="false">O2434+N2435</f>
        <v>215097.429762862</v>
      </c>
      <c r="P2435" s="0" t="n">
        <f aca="false">MIN($B$5,P2434+K2435*$B$6-I2435)</f>
        <v>161.14532109148</v>
      </c>
      <c r="Q2435" s="0" t="n">
        <f aca="false">MAX(0,F2435-H2435-K2435-L2435)</f>
        <v>0</v>
      </c>
    </row>
    <row r="2436" customFormat="false" ht="15" hidden="false" customHeight="false" outlineLevel="0" collapsed="false">
      <c r="A2436" s="0" t="n">
        <f aca="false">'Profiles 8760'!A2425</f>
        <v>2423</v>
      </c>
      <c r="B2436" s="0" t="n">
        <f aca="false">'Profiles 8760'!B2425</f>
        <v>4</v>
      </c>
      <c r="C2436" s="0" t="n">
        <f aca="false">'Profiles 8760'!E2425</f>
        <v>0</v>
      </c>
      <c r="D2436" s="0" t="n">
        <f aca="false">'Profiles 8760'!F2425</f>
        <v>0</v>
      </c>
      <c r="E2436" s="0" t="n">
        <f aca="false">'Profiles 8760'!G2425</f>
        <v>0.16203</v>
      </c>
      <c r="F2436" s="0" t="n">
        <f aca="false">D2436*Assumptions!$C$11*$B$7+E2436*Assumptions!$C$12*$B$8</f>
        <v>6.627027</v>
      </c>
      <c r="G2436" s="0" t="n">
        <f aca="false">C2436*Assumptions!$C$15</f>
        <v>0</v>
      </c>
      <c r="H2436" s="0" t="n">
        <f aca="false">MIN(F2436,G2436)</f>
        <v>0</v>
      </c>
      <c r="I2436" s="0" t="n">
        <f aca="false">IF(C2436=1,MIN(G2436-H2436,Assumptions!$C$13,P2435),0)</f>
        <v>0</v>
      </c>
      <c r="J2436" s="0" t="n">
        <f aca="false">H2436+I2436</f>
        <v>0</v>
      </c>
      <c r="K2436" s="0" t="n">
        <f aca="false">MIN(IF(C2436=1,F2436-H2436,F2436),Assumptions!$C$13,MAX(0,($B$5-P2435)/$B$6))</f>
        <v>6.627027</v>
      </c>
      <c r="L2436" s="0" t="n">
        <f aca="false">IF(C2436=1,0,MIN(F2436-K2436,Assumptions!$C$15,MAX(0,$B$10-O2435-M2436)))</f>
        <v>0</v>
      </c>
      <c r="M2436" s="0" t="n">
        <f aca="false">'Profiles 8760'!H2425</f>
        <v>211200</v>
      </c>
      <c r="N2436" s="0" t="n">
        <f aca="false">J2436+L2436</f>
        <v>0</v>
      </c>
      <c r="O2436" s="0" t="n">
        <f aca="false">O2435+N2436</f>
        <v>215097.429762862</v>
      </c>
      <c r="P2436" s="0" t="n">
        <f aca="false">MIN($B$5,P2435+K2436*$B$6-I2436)</f>
        <v>166.88962809508</v>
      </c>
      <c r="Q2436" s="0" t="n">
        <f aca="false">MAX(0,F2436-H2436-K2436-L2436)</f>
        <v>0</v>
      </c>
    </row>
    <row r="2437" customFormat="false" ht="15" hidden="false" customHeight="false" outlineLevel="0" collapsed="false">
      <c r="A2437" s="0" t="n">
        <f aca="false">'Profiles 8760'!A2426</f>
        <v>2424</v>
      </c>
      <c r="B2437" s="0" t="n">
        <f aca="false">'Profiles 8760'!B2426</f>
        <v>4</v>
      </c>
      <c r="C2437" s="0" t="n">
        <f aca="false">'Profiles 8760'!E2426</f>
        <v>0</v>
      </c>
      <c r="D2437" s="0" t="n">
        <f aca="false">'Profiles 8760'!F2426</f>
        <v>0</v>
      </c>
      <c r="E2437" s="0" t="n">
        <f aca="false">'Profiles 8760'!G2426</f>
        <v>0.152784</v>
      </c>
      <c r="F2437" s="0" t="n">
        <f aca="false">D2437*Assumptions!$C$11*$B$7+E2437*Assumptions!$C$12*$B$8</f>
        <v>6.2488656</v>
      </c>
      <c r="G2437" s="0" t="n">
        <f aca="false">C2437*Assumptions!$C$15</f>
        <v>0</v>
      </c>
      <c r="H2437" s="0" t="n">
        <f aca="false">MIN(F2437,G2437)</f>
        <v>0</v>
      </c>
      <c r="I2437" s="0" t="n">
        <f aca="false">IF(C2437=1,MIN(G2437-H2437,Assumptions!$C$13,P2436),0)</f>
        <v>0</v>
      </c>
      <c r="J2437" s="0" t="n">
        <f aca="false">H2437+I2437</f>
        <v>0</v>
      </c>
      <c r="K2437" s="0" t="n">
        <f aca="false">MIN(IF(C2437=1,F2437-H2437,F2437),Assumptions!$C$13,MAX(0,($B$5-P2436)/$B$6))</f>
        <v>6.2488656</v>
      </c>
      <c r="L2437" s="0" t="n">
        <f aca="false">IF(C2437=1,0,MIN(F2437-K2437,Assumptions!$C$15,MAX(0,$B$10-O2436-M2437)))</f>
        <v>0</v>
      </c>
      <c r="M2437" s="0" t="n">
        <f aca="false">'Profiles 8760'!H2426</f>
        <v>211200</v>
      </c>
      <c r="N2437" s="0" t="n">
        <f aca="false">J2437+L2437</f>
        <v>0</v>
      </c>
      <c r="O2437" s="0" t="n">
        <f aca="false">O2436+N2437</f>
        <v>215097.429762862</v>
      </c>
      <c r="P2437" s="0" t="n">
        <f aca="false">MIN($B$5,P2436+K2437*$B$6-I2437)</f>
        <v>172.30614479716</v>
      </c>
      <c r="Q2437" s="0" t="n">
        <f aca="false">MAX(0,F2437-H2437-K2437-L2437)</f>
        <v>0</v>
      </c>
    </row>
    <row r="2438" customFormat="false" ht="15" hidden="false" customHeight="false" outlineLevel="0" collapsed="false">
      <c r="A2438" s="0" t="n">
        <f aca="false">'Profiles 8760'!A2427</f>
        <v>2425</v>
      </c>
      <c r="B2438" s="0" t="n">
        <f aca="false">'Profiles 8760'!B2427</f>
        <v>4</v>
      </c>
      <c r="C2438" s="0" t="n">
        <f aca="false">'Profiles 8760'!E2427</f>
        <v>0</v>
      </c>
      <c r="D2438" s="0" t="n">
        <f aca="false">'Profiles 8760'!F2427</f>
        <v>0</v>
      </c>
      <c r="E2438" s="0" t="n">
        <f aca="false">'Profiles 8760'!G2427</f>
        <v>0.151073</v>
      </c>
      <c r="F2438" s="0" t="n">
        <f aca="false">D2438*Assumptions!$C$11*$B$7+E2438*Assumptions!$C$12*$B$8</f>
        <v>6.1788857</v>
      </c>
      <c r="G2438" s="0" t="n">
        <f aca="false">C2438*Assumptions!$C$15</f>
        <v>0</v>
      </c>
      <c r="H2438" s="0" t="n">
        <f aca="false">MIN(F2438,G2438)</f>
        <v>0</v>
      </c>
      <c r="I2438" s="0" t="n">
        <f aca="false">IF(C2438=1,MIN(G2438-H2438,Assumptions!$C$13,P2437),0)</f>
        <v>0</v>
      </c>
      <c r="J2438" s="0" t="n">
        <f aca="false">H2438+I2438</f>
        <v>0</v>
      </c>
      <c r="K2438" s="0" t="n">
        <f aca="false">MIN(IF(C2438=1,F2438-H2438,F2438),Assumptions!$C$13,MAX(0,($B$5-P2437)/$B$6))</f>
        <v>6.1788857</v>
      </c>
      <c r="L2438" s="0" t="n">
        <f aca="false">IF(C2438=1,0,MIN(F2438-K2438,Assumptions!$C$15,MAX(0,$B$10-O2437-M2438)))</f>
        <v>0</v>
      </c>
      <c r="M2438" s="0" t="n">
        <f aca="false">'Profiles 8760'!H2427</f>
        <v>211200</v>
      </c>
      <c r="N2438" s="0" t="n">
        <f aca="false">J2438+L2438</f>
        <v>0</v>
      </c>
      <c r="O2438" s="0" t="n">
        <f aca="false">O2437+N2438</f>
        <v>215097.429762862</v>
      </c>
      <c r="P2438" s="0" t="n">
        <f aca="false">MIN($B$5,P2437+K2438*$B$6-I2438)</f>
        <v>177.66200292192</v>
      </c>
      <c r="Q2438" s="0" t="n">
        <f aca="false">MAX(0,F2438-H2438-K2438-L2438)</f>
        <v>0</v>
      </c>
    </row>
    <row r="2439" customFormat="false" ht="15" hidden="false" customHeight="false" outlineLevel="0" collapsed="false">
      <c r="A2439" s="0" t="n">
        <f aca="false">'Profiles 8760'!A2428</f>
        <v>2426</v>
      </c>
      <c r="B2439" s="0" t="n">
        <f aca="false">'Profiles 8760'!B2428</f>
        <v>4</v>
      </c>
      <c r="C2439" s="0" t="n">
        <f aca="false">'Profiles 8760'!E2428</f>
        <v>0</v>
      </c>
      <c r="D2439" s="0" t="n">
        <f aca="false">'Profiles 8760'!F2428</f>
        <v>0</v>
      </c>
      <c r="E2439" s="0" t="n">
        <f aca="false">'Profiles 8760'!G2428</f>
        <v>0.132829</v>
      </c>
      <c r="F2439" s="0" t="n">
        <f aca="false">D2439*Assumptions!$C$11*$B$7+E2439*Assumptions!$C$12*$B$8</f>
        <v>5.4327061</v>
      </c>
      <c r="G2439" s="0" t="n">
        <f aca="false">C2439*Assumptions!$C$15</f>
        <v>0</v>
      </c>
      <c r="H2439" s="0" t="n">
        <f aca="false">MIN(F2439,G2439)</f>
        <v>0</v>
      </c>
      <c r="I2439" s="0" t="n">
        <f aca="false">IF(C2439=1,MIN(G2439-H2439,Assumptions!$C$13,P2438),0)</f>
        <v>0</v>
      </c>
      <c r="J2439" s="0" t="n">
        <f aca="false">H2439+I2439</f>
        <v>0</v>
      </c>
      <c r="K2439" s="0" t="n">
        <f aca="false">MIN(IF(C2439=1,F2439-H2439,F2439),Assumptions!$C$13,MAX(0,($B$5-P2438)/$B$6))</f>
        <v>5.4327061</v>
      </c>
      <c r="L2439" s="0" t="n">
        <f aca="false">IF(C2439=1,0,MIN(F2439-K2439,Assumptions!$C$15,MAX(0,$B$10-O2438-M2439)))</f>
        <v>0</v>
      </c>
      <c r="M2439" s="0" t="n">
        <f aca="false">'Profiles 8760'!H2428</f>
        <v>211200</v>
      </c>
      <c r="N2439" s="0" t="n">
        <f aca="false">J2439+L2439</f>
        <v>0</v>
      </c>
      <c r="O2439" s="0" t="n">
        <f aca="false">O2438+N2439</f>
        <v>215097.429762862</v>
      </c>
      <c r="P2439" s="0" t="n">
        <f aca="false">MIN($B$5,P2438+K2439*$B$6-I2439)</f>
        <v>182.3710725694</v>
      </c>
      <c r="Q2439" s="0" t="n">
        <f aca="false">MAX(0,F2439-H2439-K2439-L2439)</f>
        <v>0</v>
      </c>
    </row>
    <row r="2440" customFormat="false" ht="15" hidden="false" customHeight="false" outlineLevel="0" collapsed="false">
      <c r="A2440" s="0" t="n">
        <f aca="false">'Profiles 8760'!A2429</f>
        <v>2427</v>
      </c>
      <c r="B2440" s="0" t="n">
        <f aca="false">'Profiles 8760'!B2429</f>
        <v>4</v>
      </c>
      <c r="C2440" s="0" t="n">
        <f aca="false">'Profiles 8760'!E2429</f>
        <v>0</v>
      </c>
      <c r="D2440" s="0" t="n">
        <f aca="false">'Profiles 8760'!F2429</f>
        <v>0</v>
      </c>
      <c r="E2440" s="0" t="n">
        <f aca="false">'Profiles 8760'!G2429</f>
        <v>0.118834</v>
      </c>
      <c r="F2440" s="0" t="n">
        <f aca="false">D2440*Assumptions!$C$11*$B$7+E2440*Assumptions!$C$12*$B$8</f>
        <v>4.8603106</v>
      </c>
      <c r="G2440" s="0" t="n">
        <f aca="false">C2440*Assumptions!$C$15</f>
        <v>0</v>
      </c>
      <c r="H2440" s="0" t="n">
        <f aca="false">MIN(F2440,G2440)</f>
        <v>0</v>
      </c>
      <c r="I2440" s="0" t="n">
        <f aca="false">IF(C2440=1,MIN(G2440-H2440,Assumptions!$C$13,P2439),0)</f>
        <v>0</v>
      </c>
      <c r="J2440" s="0" t="n">
        <f aca="false">H2440+I2440</f>
        <v>0</v>
      </c>
      <c r="K2440" s="0" t="n">
        <f aca="false">MIN(IF(C2440=1,F2440-H2440,F2440),Assumptions!$C$13,MAX(0,($B$5-P2439)/$B$6))</f>
        <v>4.8603106</v>
      </c>
      <c r="L2440" s="0" t="n">
        <f aca="false">IF(C2440=1,0,MIN(F2440-K2440,Assumptions!$C$15,MAX(0,$B$10-O2439-M2440)))</f>
        <v>0</v>
      </c>
      <c r="M2440" s="0" t="n">
        <f aca="false">'Profiles 8760'!H2429</f>
        <v>211200</v>
      </c>
      <c r="N2440" s="0" t="n">
        <f aca="false">J2440+L2440</f>
        <v>0</v>
      </c>
      <c r="O2440" s="0" t="n">
        <f aca="false">O2439+N2440</f>
        <v>215097.429762862</v>
      </c>
      <c r="P2440" s="0" t="n">
        <f aca="false">MIN($B$5,P2439+K2440*$B$6-I2440)</f>
        <v>186.58398979748</v>
      </c>
      <c r="Q2440" s="0" t="n">
        <f aca="false">MAX(0,F2440-H2440-K2440-L2440)</f>
        <v>0</v>
      </c>
    </row>
    <row r="2441" customFormat="false" ht="15" hidden="false" customHeight="false" outlineLevel="0" collapsed="false">
      <c r="A2441" s="0" t="n">
        <f aca="false">'Profiles 8760'!A2430</f>
        <v>2428</v>
      </c>
      <c r="B2441" s="0" t="n">
        <f aca="false">'Profiles 8760'!B2430</f>
        <v>4</v>
      </c>
      <c r="C2441" s="0" t="n">
        <f aca="false">'Profiles 8760'!E2430</f>
        <v>0</v>
      </c>
      <c r="D2441" s="0" t="n">
        <f aca="false">'Profiles 8760'!F2430</f>
        <v>0</v>
      </c>
      <c r="E2441" s="0" t="n">
        <f aca="false">'Profiles 8760'!G2430</f>
        <v>0.100267</v>
      </c>
      <c r="F2441" s="0" t="n">
        <f aca="false">D2441*Assumptions!$C$11*$B$7+E2441*Assumptions!$C$12*$B$8</f>
        <v>4.1009203</v>
      </c>
      <c r="G2441" s="0" t="n">
        <f aca="false">C2441*Assumptions!$C$15</f>
        <v>0</v>
      </c>
      <c r="H2441" s="0" t="n">
        <f aca="false">MIN(F2441,G2441)</f>
        <v>0</v>
      </c>
      <c r="I2441" s="0" t="n">
        <f aca="false">IF(C2441=1,MIN(G2441-H2441,Assumptions!$C$13,P2440),0)</f>
        <v>0</v>
      </c>
      <c r="J2441" s="0" t="n">
        <f aca="false">H2441+I2441</f>
        <v>0</v>
      </c>
      <c r="K2441" s="0" t="n">
        <f aca="false">MIN(IF(C2441=1,F2441-H2441,F2441),Assumptions!$C$13,MAX(0,($B$5-P2440)/$B$6))</f>
        <v>4.1009203</v>
      </c>
      <c r="L2441" s="0" t="n">
        <f aca="false">IF(C2441=1,0,MIN(F2441-K2441,Assumptions!$C$15,MAX(0,$B$10-O2440-M2441)))</f>
        <v>0</v>
      </c>
      <c r="M2441" s="0" t="n">
        <f aca="false">'Profiles 8760'!H2430</f>
        <v>211200</v>
      </c>
      <c r="N2441" s="0" t="n">
        <f aca="false">J2441+L2441</f>
        <v>0</v>
      </c>
      <c r="O2441" s="0" t="n">
        <f aca="false">O2440+N2441</f>
        <v>215097.429762862</v>
      </c>
      <c r="P2441" s="0" t="n">
        <f aca="false">MIN($B$5,P2440+K2441*$B$6-I2441)</f>
        <v>190.13866751352</v>
      </c>
      <c r="Q2441" s="0" t="n">
        <f aca="false">MAX(0,F2441-H2441-K2441-L2441)</f>
        <v>0</v>
      </c>
    </row>
    <row r="2442" customFormat="false" ht="15" hidden="false" customHeight="false" outlineLevel="0" collapsed="false">
      <c r="A2442" s="0" t="n">
        <f aca="false">'Profiles 8760'!A2431</f>
        <v>2429</v>
      </c>
      <c r="B2442" s="0" t="n">
        <f aca="false">'Profiles 8760'!B2431</f>
        <v>4</v>
      </c>
      <c r="C2442" s="0" t="n">
        <f aca="false">'Profiles 8760'!E2431</f>
        <v>0</v>
      </c>
      <c r="D2442" s="0" t="n">
        <f aca="false">'Profiles 8760'!F2431</f>
        <v>0</v>
      </c>
      <c r="E2442" s="0" t="n">
        <f aca="false">'Profiles 8760'!G2431</f>
        <v>0.148032</v>
      </c>
      <c r="F2442" s="0" t="n">
        <f aca="false">D2442*Assumptions!$C$11*$B$7+E2442*Assumptions!$C$12*$B$8</f>
        <v>6.0545088</v>
      </c>
      <c r="G2442" s="0" t="n">
        <f aca="false">C2442*Assumptions!$C$15</f>
        <v>0</v>
      </c>
      <c r="H2442" s="0" t="n">
        <f aca="false">MIN(F2442,G2442)</f>
        <v>0</v>
      </c>
      <c r="I2442" s="0" t="n">
        <f aca="false">IF(C2442=1,MIN(G2442-H2442,Assumptions!$C$13,P2441),0)</f>
        <v>0</v>
      </c>
      <c r="J2442" s="0" t="n">
        <f aca="false">H2442+I2442</f>
        <v>0</v>
      </c>
      <c r="K2442" s="0" t="n">
        <f aca="false">MIN(IF(C2442=1,F2442-H2442,F2442),Assumptions!$C$13,MAX(0,($B$5-P2441)/$B$6))</f>
        <v>6.0545088</v>
      </c>
      <c r="L2442" s="0" t="n">
        <f aca="false">IF(C2442=1,0,MIN(F2442-K2442,Assumptions!$C$15,MAX(0,$B$10-O2441-M2442)))</f>
        <v>0</v>
      </c>
      <c r="M2442" s="0" t="n">
        <f aca="false">'Profiles 8760'!H2431</f>
        <v>211200</v>
      </c>
      <c r="N2442" s="0" t="n">
        <f aca="false">J2442+L2442</f>
        <v>0</v>
      </c>
      <c r="O2442" s="0" t="n">
        <f aca="false">O2441+N2442</f>
        <v>215097.429762862</v>
      </c>
      <c r="P2442" s="0" t="n">
        <f aca="false">MIN($B$5,P2441+K2442*$B$6-I2442)</f>
        <v>195.38671574136</v>
      </c>
      <c r="Q2442" s="0" t="n">
        <f aca="false">MAX(0,F2442-H2442-K2442-L2442)</f>
        <v>0</v>
      </c>
    </row>
    <row r="2443" customFormat="false" ht="15" hidden="false" customHeight="false" outlineLevel="0" collapsed="false">
      <c r="A2443" s="0" t="n">
        <f aca="false">'Profiles 8760'!A2432</f>
        <v>2430</v>
      </c>
      <c r="B2443" s="0" t="n">
        <f aca="false">'Profiles 8760'!B2432</f>
        <v>4</v>
      </c>
      <c r="C2443" s="0" t="n">
        <f aca="false">'Profiles 8760'!E2432</f>
        <v>0</v>
      </c>
      <c r="D2443" s="0" t="n">
        <f aca="false">'Profiles 8760'!F2432</f>
        <v>0</v>
      </c>
      <c r="E2443" s="0" t="n">
        <f aca="false">'Profiles 8760'!G2432</f>
        <v>0.185266</v>
      </c>
      <c r="F2443" s="0" t="n">
        <f aca="false">D2443*Assumptions!$C$11*$B$7+E2443*Assumptions!$C$12*$B$8</f>
        <v>7.5773794</v>
      </c>
      <c r="G2443" s="0" t="n">
        <f aca="false">C2443*Assumptions!$C$15</f>
        <v>0</v>
      </c>
      <c r="H2443" s="0" t="n">
        <f aca="false">MIN(F2443,G2443)</f>
        <v>0</v>
      </c>
      <c r="I2443" s="0" t="n">
        <f aca="false">IF(C2443=1,MIN(G2443-H2443,Assumptions!$C$13,P2442),0)</f>
        <v>0</v>
      </c>
      <c r="J2443" s="0" t="n">
        <f aca="false">H2443+I2443</f>
        <v>0</v>
      </c>
      <c r="K2443" s="0" t="n">
        <f aca="false">MIN(IF(C2443=1,F2443-H2443,F2443),Assumptions!$C$13,MAX(0,($B$5-P2442)/$B$6))</f>
        <v>7.5773794</v>
      </c>
      <c r="L2443" s="0" t="n">
        <f aca="false">IF(C2443=1,0,MIN(F2443-K2443,Assumptions!$C$15,MAX(0,$B$10-O2442-M2443)))</f>
        <v>0</v>
      </c>
      <c r="M2443" s="0" t="n">
        <f aca="false">'Profiles 8760'!H2432</f>
        <v>211200</v>
      </c>
      <c r="N2443" s="0" t="n">
        <f aca="false">J2443+L2443</f>
        <v>0</v>
      </c>
      <c r="O2443" s="0" t="n">
        <f aca="false">O2442+N2443</f>
        <v>215097.429762862</v>
      </c>
      <c r="P2443" s="0" t="n">
        <f aca="false">MIN($B$5,P2442+K2443*$B$6-I2443)</f>
        <v>201.95478820528</v>
      </c>
      <c r="Q2443" s="0" t="n">
        <f aca="false">MAX(0,F2443-H2443-K2443-L2443)</f>
        <v>0</v>
      </c>
    </row>
    <row r="2444" customFormat="false" ht="15" hidden="false" customHeight="false" outlineLevel="0" collapsed="false">
      <c r="A2444" s="0" t="n">
        <f aca="false">'Profiles 8760'!A2433</f>
        <v>2431</v>
      </c>
      <c r="B2444" s="0" t="n">
        <f aca="false">'Profiles 8760'!B2433</f>
        <v>4</v>
      </c>
      <c r="C2444" s="0" t="n">
        <f aca="false">'Profiles 8760'!E2433</f>
        <v>0</v>
      </c>
      <c r="D2444" s="0" t="n">
        <f aca="false">'Profiles 8760'!F2433</f>
        <v>0.058389</v>
      </c>
      <c r="E2444" s="0" t="n">
        <f aca="false">'Profiles 8760'!G2433</f>
        <v>0.215804</v>
      </c>
      <c r="F2444" s="0" t="n">
        <f aca="false">D2444*Assumptions!$C$11*$B$7+E2444*Assumptions!$C$12*$B$8</f>
        <v>25.6891268</v>
      </c>
      <c r="G2444" s="0" t="n">
        <f aca="false">C2444*Assumptions!$C$15</f>
        <v>0</v>
      </c>
      <c r="H2444" s="0" t="n">
        <f aca="false">MIN(F2444,G2444)</f>
        <v>0</v>
      </c>
      <c r="I2444" s="0" t="n">
        <f aca="false">IF(C2444=1,MIN(G2444-H2444,Assumptions!$C$13,P2443),0)</f>
        <v>0</v>
      </c>
      <c r="J2444" s="0" t="n">
        <f aca="false">H2444+I2444</f>
        <v>0</v>
      </c>
      <c r="K2444" s="0" t="n">
        <f aca="false">MIN(IF(C2444=1,F2444-H2444,F2444),Assumptions!$C$13,MAX(0,($B$5-P2443)/$B$6))</f>
        <v>25.6891268</v>
      </c>
      <c r="L2444" s="0" t="n">
        <f aca="false">IF(C2444=1,0,MIN(F2444-K2444,Assumptions!$C$15,MAX(0,$B$10-O2443-M2444)))</f>
        <v>0</v>
      </c>
      <c r="M2444" s="0" t="n">
        <f aca="false">'Profiles 8760'!H2433</f>
        <v>211200</v>
      </c>
      <c r="N2444" s="0" t="n">
        <f aca="false">J2444+L2444</f>
        <v>0</v>
      </c>
      <c r="O2444" s="0" t="n">
        <f aca="false">O2443+N2444</f>
        <v>215097.429762862</v>
      </c>
      <c r="P2444" s="0" t="n">
        <f aca="false">MIN($B$5,P2443+K2444*$B$6-I2444)</f>
        <v>224.22212331552</v>
      </c>
      <c r="Q2444" s="0" t="n">
        <f aca="false">MAX(0,F2444-H2444-K2444-L2444)</f>
        <v>0</v>
      </c>
    </row>
    <row r="2445" customFormat="false" ht="15" hidden="false" customHeight="false" outlineLevel="0" collapsed="false">
      <c r="A2445" s="0" t="n">
        <f aca="false">'Profiles 8760'!A2434</f>
        <v>2432</v>
      </c>
      <c r="B2445" s="0" t="n">
        <f aca="false">'Profiles 8760'!B2434</f>
        <v>4</v>
      </c>
      <c r="C2445" s="0" t="n">
        <f aca="false">'Profiles 8760'!E2434</f>
        <v>1</v>
      </c>
      <c r="D2445" s="0" t="n">
        <f aca="false">'Profiles 8760'!F2434</f>
        <v>0.352847</v>
      </c>
      <c r="E2445" s="0" t="n">
        <f aca="false">'Profiles 8760'!G2434</f>
        <v>0.243177</v>
      </c>
      <c r="F2445" s="0" t="n">
        <f aca="false">D2445*Assumptions!$C$11*$B$7+E2445*Assumptions!$C$12*$B$8</f>
        <v>111.8481529</v>
      </c>
      <c r="G2445" s="0" t="n">
        <f aca="false">C2445*Assumptions!$C$15</f>
        <v>200</v>
      </c>
      <c r="H2445" s="0" t="n">
        <f aca="false">MIN(F2445,G2445)</f>
        <v>111.8481529</v>
      </c>
      <c r="I2445" s="0" t="n">
        <f aca="false">IF(C2445=1,MIN(G2445-H2445,Assumptions!$C$13,P2444),0)</f>
        <v>88.1518471</v>
      </c>
      <c r="J2445" s="0" t="n">
        <f aca="false">H2445+I2445</f>
        <v>200</v>
      </c>
      <c r="K2445" s="0" t="n">
        <f aca="false">MIN(IF(C2445=1,F2445-H2445,F2445),Assumptions!$C$13,MAX(0,($B$5-P2444)/$B$6))</f>
        <v>0</v>
      </c>
      <c r="L2445" s="0" t="n">
        <f aca="false">IF(C2445=1,0,MIN(F2445-K2445,Assumptions!$C$15,MAX(0,$B$10-O2444-M2445)))</f>
        <v>0</v>
      </c>
      <c r="M2445" s="0" t="n">
        <f aca="false">'Profiles 8760'!H2434</f>
        <v>211000</v>
      </c>
      <c r="N2445" s="0" t="n">
        <f aca="false">J2445+L2445</f>
        <v>200</v>
      </c>
      <c r="O2445" s="0" t="n">
        <f aca="false">O2444+N2445</f>
        <v>215297.429762862</v>
      </c>
      <c r="P2445" s="0" t="n">
        <f aca="false">MIN($B$5,P2444+K2445*$B$6-I2445)</f>
        <v>136.07027621552</v>
      </c>
      <c r="Q2445" s="0" t="n">
        <f aca="false">MAX(0,F2445-H2445-K2445-L2445)</f>
        <v>0</v>
      </c>
    </row>
    <row r="2446" customFormat="false" ht="15" hidden="false" customHeight="false" outlineLevel="0" collapsed="false">
      <c r="A2446" s="0" t="n">
        <f aca="false">'Profiles 8760'!A2435</f>
        <v>2433</v>
      </c>
      <c r="B2446" s="0" t="n">
        <f aca="false">'Profiles 8760'!B2435</f>
        <v>4</v>
      </c>
      <c r="C2446" s="0" t="n">
        <f aca="false">'Profiles 8760'!E2435</f>
        <v>1</v>
      </c>
      <c r="D2446" s="0" t="n">
        <f aca="false">'Profiles 8760'!F2435</f>
        <v>0.708133</v>
      </c>
      <c r="E2446" s="0" t="n">
        <f aca="false">'Profiles 8760'!G2435</f>
        <v>0.273261</v>
      </c>
      <c r="F2446" s="0" t="n">
        <f aca="false">D2446*Assumptions!$C$11*$B$7+E2446*Assumptions!$C$12*$B$8</f>
        <v>215.6851853</v>
      </c>
      <c r="G2446" s="0" t="n">
        <f aca="false">C2446*Assumptions!$C$15</f>
        <v>200</v>
      </c>
      <c r="H2446" s="0" t="n">
        <f aca="false">MIN(F2446,G2446)</f>
        <v>200</v>
      </c>
      <c r="I2446" s="0" t="n">
        <f aca="false">IF(C2446=1,MIN(G2446-H2446,Assumptions!$C$13,P2445),0)</f>
        <v>0</v>
      </c>
      <c r="J2446" s="0" t="n">
        <f aca="false">H2446+I2446</f>
        <v>200</v>
      </c>
      <c r="K2446" s="0" t="n">
        <f aca="false">MIN(IF(C2446=1,F2446-H2446,F2446),Assumptions!$C$13,MAX(0,($B$5-P2445)/$B$6))</f>
        <v>15.6851853</v>
      </c>
      <c r="L2446" s="0" t="n">
        <f aca="false">IF(C2446=1,0,MIN(F2446-K2446,Assumptions!$C$15,MAX(0,$B$10-O2445-M2446)))</f>
        <v>0</v>
      </c>
      <c r="M2446" s="0" t="n">
        <f aca="false">'Profiles 8760'!H2435</f>
        <v>210800</v>
      </c>
      <c r="N2446" s="0" t="n">
        <f aca="false">J2446+L2446</f>
        <v>200</v>
      </c>
      <c r="O2446" s="0" t="n">
        <f aca="false">O2445+N2446</f>
        <v>215497.429762862</v>
      </c>
      <c r="P2446" s="0" t="n">
        <f aca="false">MIN($B$5,P2445+K2446*$B$6-I2446)</f>
        <v>149.66619483356</v>
      </c>
      <c r="Q2446" s="0" t="n">
        <f aca="false">MAX(0,F2446-H2446-K2446-L2446)</f>
        <v>0</v>
      </c>
    </row>
    <row r="2447" customFormat="false" ht="15" hidden="false" customHeight="false" outlineLevel="0" collapsed="false">
      <c r="A2447" s="0" t="n">
        <f aca="false">'Profiles 8760'!A2436</f>
        <v>2434</v>
      </c>
      <c r="B2447" s="0" t="n">
        <f aca="false">'Profiles 8760'!B2436</f>
        <v>4</v>
      </c>
      <c r="C2447" s="0" t="n">
        <f aca="false">'Profiles 8760'!E2436</f>
        <v>0</v>
      </c>
      <c r="D2447" s="0" t="n">
        <f aca="false">'Profiles 8760'!F2436</f>
        <v>1</v>
      </c>
      <c r="E2447" s="0" t="n">
        <f aca="false">'Profiles 8760'!G2436</f>
        <v>0.299443</v>
      </c>
      <c r="F2447" s="0" t="n">
        <f aca="false">D2447*Assumptions!$C$11*$B$7+E2447*Assumptions!$C$12*$B$8</f>
        <v>301.0472187</v>
      </c>
      <c r="G2447" s="0" t="n">
        <f aca="false">C2447*Assumptions!$C$15</f>
        <v>0</v>
      </c>
      <c r="H2447" s="0" t="n">
        <f aca="false">MIN(F2447,G2447)</f>
        <v>0</v>
      </c>
      <c r="I2447" s="0" t="n">
        <f aca="false">IF(C2447=1,MIN(G2447-H2447,Assumptions!$C$13,P2446),0)</f>
        <v>0</v>
      </c>
      <c r="J2447" s="0" t="n">
        <f aca="false">H2447+I2447</f>
        <v>0</v>
      </c>
      <c r="K2447" s="0" t="n">
        <f aca="false">MIN(IF(C2447=1,F2447-H2447,F2447),Assumptions!$C$13,MAX(0,($B$5-P2446)/$B$6))</f>
        <v>180</v>
      </c>
      <c r="L2447" s="0" t="n">
        <f aca="false">IF(C2447=1,0,MIN(F2447-K2447,Assumptions!$C$15,MAX(0,$B$10-O2446-M2447)))</f>
        <v>121.0472187</v>
      </c>
      <c r="M2447" s="0" t="n">
        <f aca="false">'Profiles 8760'!H2436</f>
        <v>210800</v>
      </c>
      <c r="N2447" s="0" t="n">
        <f aca="false">J2447+L2447</f>
        <v>121.0472187</v>
      </c>
      <c r="O2447" s="0" t="n">
        <f aca="false">O2446+N2447</f>
        <v>215618.476981562</v>
      </c>
      <c r="P2447" s="0" t="n">
        <f aca="false">MIN($B$5,P2446+K2447*$B$6-I2447)</f>
        <v>305.69019483356</v>
      </c>
      <c r="Q2447" s="0" t="n">
        <f aca="false">MAX(0,F2447-H2447-K2447-L2447)</f>
        <v>0</v>
      </c>
    </row>
    <row r="2448" customFormat="false" ht="15" hidden="false" customHeight="false" outlineLevel="0" collapsed="false">
      <c r="A2448" s="0" t="n">
        <f aca="false">'Profiles 8760'!A2437</f>
        <v>2435</v>
      </c>
      <c r="B2448" s="0" t="n">
        <f aca="false">'Profiles 8760'!B2437</f>
        <v>4</v>
      </c>
      <c r="C2448" s="0" t="n">
        <f aca="false">'Profiles 8760'!E2437</f>
        <v>0</v>
      </c>
      <c r="D2448" s="0" t="n">
        <f aca="false">'Profiles 8760'!F2437</f>
        <v>1</v>
      </c>
      <c r="E2448" s="0" t="n">
        <f aca="false">'Profiles 8760'!G2437</f>
        <v>0.42887</v>
      </c>
      <c r="F2448" s="0" t="n">
        <f aca="false">D2448*Assumptions!$C$11*$B$7+E2448*Assumptions!$C$12*$B$8</f>
        <v>306.340783</v>
      </c>
      <c r="G2448" s="0" t="n">
        <f aca="false">C2448*Assumptions!$C$15</f>
        <v>0</v>
      </c>
      <c r="H2448" s="0" t="n">
        <f aca="false">MIN(F2448,G2448)</f>
        <v>0</v>
      </c>
      <c r="I2448" s="0" t="n">
        <f aca="false">IF(C2448=1,MIN(G2448-H2448,Assumptions!$C$13,P2447),0)</f>
        <v>0</v>
      </c>
      <c r="J2448" s="0" t="n">
        <f aca="false">H2448+I2448</f>
        <v>0</v>
      </c>
      <c r="K2448" s="0" t="n">
        <f aca="false">MIN(IF(C2448=1,F2448-H2448,F2448),Assumptions!$C$13,MAX(0,($B$5-P2447)/$B$6))</f>
        <v>180</v>
      </c>
      <c r="L2448" s="0" t="n">
        <f aca="false">IF(C2448=1,0,MIN(F2448-K2448,Assumptions!$C$15,MAX(0,$B$10-O2447-M2448)))</f>
        <v>126.340783</v>
      </c>
      <c r="M2448" s="0" t="n">
        <f aca="false">'Profiles 8760'!H2437</f>
        <v>210800</v>
      </c>
      <c r="N2448" s="0" t="n">
        <f aca="false">J2448+L2448</f>
        <v>126.340783</v>
      </c>
      <c r="O2448" s="0" t="n">
        <f aca="false">O2447+N2448</f>
        <v>215744.817764562</v>
      </c>
      <c r="P2448" s="0" t="n">
        <f aca="false">MIN($B$5,P2447+K2448*$B$6-I2448)</f>
        <v>461.71419483356</v>
      </c>
      <c r="Q2448" s="0" t="n">
        <f aca="false">MAX(0,F2448-H2448-K2448-L2448)</f>
        <v>0</v>
      </c>
    </row>
    <row r="2449" customFormat="false" ht="15" hidden="false" customHeight="false" outlineLevel="0" collapsed="false">
      <c r="A2449" s="0" t="n">
        <f aca="false">'Profiles 8760'!A2438</f>
        <v>2436</v>
      </c>
      <c r="B2449" s="0" t="n">
        <f aca="false">'Profiles 8760'!B2438</f>
        <v>4</v>
      </c>
      <c r="C2449" s="0" t="n">
        <f aca="false">'Profiles 8760'!E2438</f>
        <v>0</v>
      </c>
      <c r="D2449" s="0" t="n">
        <f aca="false">'Profiles 8760'!F2438</f>
        <v>1</v>
      </c>
      <c r="E2449" s="0" t="n">
        <f aca="false">'Profiles 8760'!G2438</f>
        <v>0.548186</v>
      </c>
      <c r="F2449" s="0" t="n">
        <f aca="false">D2449*Assumptions!$C$11*$B$7+E2449*Assumptions!$C$12*$B$8</f>
        <v>311.2208074</v>
      </c>
      <c r="G2449" s="0" t="n">
        <f aca="false">C2449*Assumptions!$C$15</f>
        <v>0</v>
      </c>
      <c r="H2449" s="0" t="n">
        <f aca="false">MIN(F2449,G2449)</f>
        <v>0</v>
      </c>
      <c r="I2449" s="0" t="n">
        <f aca="false">IF(C2449=1,MIN(G2449-H2449,Assumptions!$C$13,P2448),0)</f>
        <v>0</v>
      </c>
      <c r="J2449" s="0" t="n">
        <f aca="false">H2449+I2449</f>
        <v>0</v>
      </c>
      <c r="K2449" s="0" t="n">
        <f aca="false">MIN(IF(C2449=1,F2449-H2449,F2449),Assumptions!$C$13,MAX(0,($B$5-P2448)/$B$6))</f>
        <v>56.6402920701892</v>
      </c>
      <c r="L2449" s="0" t="n">
        <f aca="false">IF(C2449=1,0,MIN(F2449-K2449,Assumptions!$C$15,MAX(0,$B$10-O2448-M2449)))</f>
        <v>200</v>
      </c>
      <c r="M2449" s="0" t="n">
        <f aca="false">'Profiles 8760'!H2438</f>
        <v>210800</v>
      </c>
      <c r="N2449" s="0" t="n">
        <f aca="false">J2449+L2449</f>
        <v>200</v>
      </c>
      <c r="O2449" s="0" t="n">
        <f aca="false">O2448+N2449</f>
        <v>215944.817764562</v>
      </c>
      <c r="P2449" s="0" t="n">
        <f aca="false">MIN($B$5,P2448+K2449*$B$6-I2449)</f>
        <v>510.81</v>
      </c>
      <c r="Q2449" s="0" t="n">
        <f aca="false">MAX(0,F2449-H2449-K2449-L2449)</f>
        <v>54.5805153298108</v>
      </c>
    </row>
    <row r="2450" customFormat="false" ht="15" hidden="false" customHeight="false" outlineLevel="0" collapsed="false">
      <c r="A2450" s="0" t="n">
        <f aca="false">'Profiles 8760'!A2439</f>
        <v>2437</v>
      </c>
      <c r="B2450" s="0" t="n">
        <f aca="false">'Profiles 8760'!B2439</f>
        <v>4</v>
      </c>
      <c r="C2450" s="0" t="n">
        <f aca="false">'Profiles 8760'!E2439</f>
        <v>0</v>
      </c>
      <c r="D2450" s="0" t="n">
        <f aca="false">'Profiles 8760'!F2439</f>
        <v>1</v>
      </c>
      <c r="E2450" s="0" t="n">
        <f aca="false">'Profiles 8760'!G2439</f>
        <v>0.598346</v>
      </c>
      <c r="F2450" s="0" t="n">
        <f aca="false">D2450*Assumptions!$C$11*$B$7+E2450*Assumptions!$C$12*$B$8</f>
        <v>313.2723514</v>
      </c>
      <c r="G2450" s="0" t="n">
        <f aca="false">C2450*Assumptions!$C$15</f>
        <v>0</v>
      </c>
      <c r="H2450" s="0" t="n">
        <f aca="false">MIN(F2450,G2450)</f>
        <v>0</v>
      </c>
      <c r="I2450" s="0" t="n">
        <f aca="false">IF(C2450=1,MIN(G2450-H2450,Assumptions!$C$13,P2449),0)</f>
        <v>0</v>
      </c>
      <c r="J2450" s="0" t="n">
        <f aca="false">H2450+I2450</f>
        <v>0</v>
      </c>
      <c r="K2450" s="0" t="n">
        <f aca="false">MIN(IF(C2450=1,F2450-H2450,F2450),Assumptions!$C$13,MAX(0,($B$5-P2449)/$B$6))</f>
        <v>0</v>
      </c>
      <c r="L2450" s="0" t="n">
        <f aca="false">IF(C2450=1,0,MIN(F2450-K2450,Assumptions!$C$15,MAX(0,$B$10-O2449-M2450)))</f>
        <v>200</v>
      </c>
      <c r="M2450" s="0" t="n">
        <f aca="false">'Profiles 8760'!H2439</f>
        <v>210800</v>
      </c>
      <c r="N2450" s="0" t="n">
        <f aca="false">J2450+L2450</f>
        <v>200</v>
      </c>
      <c r="O2450" s="0" t="n">
        <f aca="false">O2449+N2450</f>
        <v>216144.817764562</v>
      </c>
      <c r="P2450" s="0" t="n">
        <f aca="false">MIN($B$5,P2449+K2450*$B$6-I2450)</f>
        <v>510.81</v>
      </c>
      <c r="Q2450" s="0" t="n">
        <f aca="false">MAX(0,F2450-H2450-K2450-L2450)</f>
        <v>113.2723514</v>
      </c>
    </row>
    <row r="2451" customFormat="false" ht="15" hidden="false" customHeight="false" outlineLevel="0" collapsed="false">
      <c r="A2451" s="0" t="n">
        <f aca="false">'Profiles 8760'!A2440</f>
        <v>2438</v>
      </c>
      <c r="B2451" s="0" t="n">
        <f aca="false">'Profiles 8760'!B2440</f>
        <v>4</v>
      </c>
      <c r="C2451" s="0" t="n">
        <f aca="false">'Profiles 8760'!E2440</f>
        <v>0</v>
      </c>
      <c r="D2451" s="0" t="n">
        <f aca="false">'Profiles 8760'!F2440</f>
        <v>1</v>
      </c>
      <c r="E2451" s="0" t="n">
        <f aca="false">'Profiles 8760'!G2440</f>
        <v>0.979676</v>
      </c>
      <c r="F2451" s="0" t="n">
        <f aca="false">D2451*Assumptions!$C$11*$B$7+E2451*Assumptions!$C$12*$B$8</f>
        <v>328.8687484</v>
      </c>
      <c r="G2451" s="0" t="n">
        <f aca="false">C2451*Assumptions!$C$15</f>
        <v>0</v>
      </c>
      <c r="H2451" s="0" t="n">
        <f aca="false">MIN(F2451,G2451)</f>
        <v>0</v>
      </c>
      <c r="I2451" s="0" t="n">
        <f aca="false">IF(C2451=1,MIN(G2451-H2451,Assumptions!$C$13,P2450),0)</f>
        <v>0</v>
      </c>
      <c r="J2451" s="0" t="n">
        <f aca="false">H2451+I2451</f>
        <v>0</v>
      </c>
      <c r="K2451" s="0" t="n">
        <f aca="false">MIN(IF(C2451=1,F2451-H2451,F2451),Assumptions!$C$13,MAX(0,($B$5-P2450)/$B$6))</f>
        <v>0</v>
      </c>
      <c r="L2451" s="0" t="n">
        <f aca="false">IF(C2451=1,0,MIN(F2451-K2451,Assumptions!$C$15,MAX(0,$B$10-O2450-M2451)))</f>
        <v>200</v>
      </c>
      <c r="M2451" s="0" t="n">
        <f aca="false">'Profiles 8760'!H2440</f>
        <v>210800</v>
      </c>
      <c r="N2451" s="0" t="n">
        <f aca="false">J2451+L2451</f>
        <v>200</v>
      </c>
      <c r="O2451" s="0" t="n">
        <f aca="false">O2450+N2451</f>
        <v>216344.817764562</v>
      </c>
      <c r="P2451" s="0" t="n">
        <f aca="false">MIN($B$5,P2450+K2451*$B$6-I2451)</f>
        <v>510.81</v>
      </c>
      <c r="Q2451" s="0" t="n">
        <f aca="false">MAX(0,F2451-H2451-K2451-L2451)</f>
        <v>128.8687484</v>
      </c>
    </row>
    <row r="2452" customFormat="false" ht="15" hidden="false" customHeight="false" outlineLevel="0" collapsed="false">
      <c r="A2452" s="0" t="n">
        <f aca="false">'Profiles 8760'!A2441</f>
        <v>2439</v>
      </c>
      <c r="B2452" s="0" t="n">
        <f aca="false">'Profiles 8760'!B2441</f>
        <v>4</v>
      </c>
      <c r="C2452" s="0" t="n">
        <f aca="false">'Profiles 8760'!E2441</f>
        <v>0</v>
      </c>
      <c r="D2452" s="0" t="n">
        <f aca="false">'Profiles 8760'!F2441</f>
        <v>1</v>
      </c>
      <c r="E2452" s="0" t="n">
        <f aca="false">'Profiles 8760'!G2441</f>
        <v>0.589232</v>
      </c>
      <c r="F2452" s="0" t="n">
        <f aca="false">D2452*Assumptions!$C$11*$B$7+E2452*Assumptions!$C$12*$B$8</f>
        <v>312.8995888</v>
      </c>
      <c r="G2452" s="0" t="n">
        <f aca="false">C2452*Assumptions!$C$15</f>
        <v>0</v>
      </c>
      <c r="H2452" s="0" t="n">
        <f aca="false">MIN(F2452,G2452)</f>
        <v>0</v>
      </c>
      <c r="I2452" s="0" t="n">
        <f aca="false">IF(C2452=1,MIN(G2452-H2452,Assumptions!$C$13,P2451),0)</f>
        <v>0</v>
      </c>
      <c r="J2452" s="0" t="n">
        <f aca="false">H2452+I2452</f>
        <v>0</v>
      </c>
      <c r="K2452" s="0" t="n">
        <f aca="false">MIN(IF(C2452=1,F2452-H2452,F2452),Assumptions!$C$13,MAX(0,($B$5-P2451)/$B$6))</f>
        <v>0</v>
      </c>
      <c r="L2452" s="0" t="n">
        <f aca="false">IF(C2452=1,0,MIN(F2452-K2452,Assumptions!$C$15,MAX(0,$B$10-O2451-M2452)))</f>
        <v>200</v>
      </c>
      <c r="M2452" s="0" t="n">
        <f aca="false">'Profiles 8760'!H2441</f>
        <v>210800</v>
      </c>
      <c r="N2452" s="0" t="n">
        <f aca="false">J2452+L2452</f>
        <v>200</v>
      </c>
      <c r="O2452" s="0" t="n">
        <f aca="false">O2451+N2452</f>
        <v>216544.817764562</v>
      </c>
      <c r="P2452" s="0" t="n">
        <f aca="false">MIN($B$5,P2451+K2452*$B$6-I2452)</f>
        <v>510.81</v>
      </c>
      <c r="Q2452" s="0" t="n">
        <f aca="false">MAX(0,F2452-H2452-K2452-L2452)</f>
        <v>112.8995888</v>
      </c>
    </row>
    <row r="2453" customFormat="false" ht="15" hidden="false" customHeight="false" outlineLevel="0" collapsed="false">
      <c r="A2453" s="0" t="n">
        <f aca="false">'Profiles 8760'!A2442</f>
        <v>2440</v>
      </c>
      <c r="B2453" s="0" t="n">
        <f aca="false">'Profiles 8760'!B2442</f>
        <v>4</v>
      </c>
      <c r="C2453" s="0" t="n">
        <f aca="false">'Profiles 8760'!E2442</f>
        <v>0</v>
      </c>
      <c r="D2453" s="0" t="n">
        <f aca="false">'Profiles 8760'!F2442</f>
        <v>1</v>
      </c>
      <c r="E2453" s="0" t="n">
        <f aca="false">'Profiles 8760'!G2442</f>
        <v>0.734773</v>
      </c>
      <c r="F2453" s="0" t="n">
        <f aca="false">D2453*Assumptions!$C$11*$B$7+E2453*Assumptions!$C$12*$B$8</f>
        <v>318.8522157</v>
      </c>
      <c r="G2453" s="0" t="n">
        <f aca="false">C2453*Assumptions!$C$15</f>
        <v>0</v>
      </c>
      <c r="H2453" s="0" t="n">
        <f aca="false">MIN(F2453,G2453)</f>
        <v>0</v>
      </c>
      <c r="I2453" s="0" t="n">
        <f aca="false">IF(C2453=1,MIN(G2453-H2453,Assumptions!$C$13,P2452),0)</f>
        <v>0</v>
      </c>
      <c r="J2453" s="0" t="n">
        <f aca="false">H2453+I2453</f>
        <v>0</v>
      </c>
      <c r="K2453" s="0" t="n">
        <f aca="false">MIN(IF(C2453=1,F2453-H2453,F2453),Assumptions!$C$13,MAX(0,($B$5-P2452)/$B$6))</f>
        <v>0</v>
      </c>
      <c r="L2453" s="0" t="n">
        <f aca="false">IF(C2453=1,0,MIN(F2453-K2453,Assumptions!$C$15,MAX(0,$B$10-O2452-M2453)))</f>
        <v>200</v>
      </c>
      <c r="M2453" s="0" t="n">
        <f aca="false">'Profiles 8760'!H2442</f>
        <v>210800</v>
      </c>
      <c r="N2453" s="0" t="n">
        <f aca="false">J2453+L2453</f>
        <v>200</v>
      </c>
      <c r="O2453" s="0" t="n">
        <f aca="false">O2452+N2453</f>
        <v>216744.817764562</v>
      </c>
      <c r="P2453" s="0" t="n">
        <f aca="false">MIN($B$5,P2452+K2453*$B$6-I2453)</f>
        <v>510.81</v>
      </c>
      <c r="Q2453" s="0" t="n">
        <f aca="false">MAX(0,F2453-H2453-K2453-L2453)</f>
        <v>118.8522157</v>
      </c>
    </row>
    <row r="2454" customFormat="false" ht="15" hidden="false" customHeight="false" outlineLevel="0" collapsed="false">
      <c r="A2454" s="0" t="n">
        <f aca="false">'Profiles 8760'!A2443</f>
        <v>2441</v>
      </c>
      <c r="B2454" s="0" t="n">
        <f aca="false">'Profiles 8760'!B2443</f>
        <v>4</v>
      </c>
      <c r="C2454" s="0" t="n">
        <f aca="false">'Profiles 8760'!E2443</f>
        <v>0</v>
      </c>
      <c r="D2454" s="0" t="n">
        <f aca="false">'Profiles 8760'!F2443</f>
        <v>0.708133</v>
      </c>
      <c r="E2454" s="0" t="n">
        <f aca="false">'Profiles 8760'!G2443</f>
        <v>0.743755</v>
      </c>
      <c r="F2454" s="0" t="n">
        <f aca="false">D2454*Assumptions!$C$11*$B$7+E2454*Assumptions!$C$12*$B$8</f>
        <v>234.9283899</v>
      </c>
      <c r="G2454" s="0" t="n">
        <f aca="false">C2454*Assumptions!$C$15</f>
        <v>0</v>
      </c>
      <c r="H2454" s="0" t="n">
        <f aca="false">MIN(F2454,G2454)</f>
        <v>0</v>
      </c>
      <c r="I2454" s="0" t="n">
        <f aca="false">IF(C2454=1,MIN(G2454-H2454,Assumptions!$C$13,P2453),0)</f>
        <v>0</v>
      </c>
      <c r="J2454" s="0" t="n">
        <f aca="false">H2454+I2454</f>
        <v>0</v>
      </c>
      <c r="K2454" s="0" t="n">
        <f aca="false">MIN(IF(C2454=1,F2454-H2454,F2454),Assumptions!$C$13,MAX(0,($B$5-P2453)/$B$6))</f>
        <v>0</v>
      </c>
      <c r="L2454" s="0" t="n">
        <f aca="false">IF(C2454=1,0,MIN(F2454-K2454,Assumptions!$C$15,MAX(0,$B$10-O2453-M2454)))</f>
        <v>200</v>
      </c>
      <c r="M2454" s="0" t="n">
        <f aca="false">'Profiles 8760'!H2443</f>
        <v>210800</v>
      </c>
      <c r="N2454" s="0" t="n">
        <f aca="false">J2454+L2454</f>
        <v>200</v>
      </c>
      <c r="O2454" s="0" t="n">
        <f aca="false">O2453+N2454</f>
        <v>216944.817764562</v>
      </c>
      <c r="P2454" s="0" t="n">
        <f aca="false">MIN($B$5,P2453+K2454*$B$6-I2454)</f>
        <v>510.81</v>
      </c>
      <c r="Q2454" s="0" t="n">
        <f aca="false">MAX(0,F2454-H2454-K2454-L2454)</f>
        <v>34.9283899</v>
      </c>
    </row>
    <row r="2455" customFormat="false" ht="15" hidden="false" customHeight="false" outlineLevel="0" collapsed="false">
      <c r="A2455" s="0" t="n">
        <f aca="false">'Profiles 8760'!A2444</f>
        <v>2442</v>
      </c>
      <c r="B2455" s="0" t="n">
        <f aca="false">'Profiles 8760'!B2444</f>
        <v>4</v>
      </c>
      <c r="C2455" s="0" t="n">
        <f aca="false">'Profiles 8760'!E2444</f>
        <v>0</v>
      </c>
      <c r="D2455" s="0" t="n">
        <f aca="false">'Profiles 8760'!F2444</f>
        <v>0.352847</v>
      </c>
      <c r="E2455" s="0" t="n">
        <f aca="false">'Profiles 8760'!G2444</f>
        <v>0.506597</v>
      </c>
      <c r="F2455" s="0" t="n">
        <f aca="false">D2455*Assumptions!$C$11*$B$7+E2455*Assumptions!$C$12*$B$8</f>
        <v>122.6220309</v>
      </c>
      <c r="G2455" s="0" t="n">
        <f aca="false">C2455*Assumptions!$C$15</f>
        <v>0</v>
      </c>
      <c r="H2455" s="0" t="n">
        <f aca="false">MIN(F2455,G2455)</f>
        <v>0</v>
      </c>
      <c r="I2455" s="0" t="n">
        <f aca="false">IF(C2455=1,MIN(G2455-H2455,Assumptions!$C$13,P2454),0)</f>
        <v>0</v>
      </c>
      <c r="J2455" s="0" t="n">
        <f aca="false">H2455+I2455</f>
        <v>0</v>
      </c>
      <c r="K2455" s="0" t="n">
        <f aca="false">MIN(IF(C2455=1,F2455-H2455,F2455),Assumptions!$C$13,MAX(0,($B$5-P2454)/$B$6))</f>
        <v>0</v>
      </c>
      <c r="L2455" s="0" t="n">
        <f aca="false">IF(C2455=1,0,MIN(F2455-K2455,Assumptions!$C$15,MAX(0,$B$10-O2454-M2455)))</f>
        <v>122.6220309</v>
      </c>
      <c r="M2455" s="0" t="n">
        <f aca="false">'Profiles 8760'!H2444</f>
        <v>210800</v>
      </c>
      <c r="N2455" s="0" t="n">
        <f aca="false">J2455+L2455</f>
        <v>122.6220309</v>
      </c>
      <c r="O2455" s="0" t="n">
        <f aca="false">O2454+N2455</f>
        <v>217067.439795462</v>
      </c>
      <c r="P2455" s="0" t="n">
        <f aca="false">MIN($B$5,P2454+K2455*$B$6-I2455)</f>
        <v>510.81</v>
      </c>
      <c r="Q2455" s="0" t="n">
        <f aca="false">MAX(0,F2455-H2455-K2455-L2455)</f>
        <v>0</v>
      </c>
    </row>
    <row r="2456" customFormat="false" ht="15" hidden="false" customHeight="false" outlineLevel="0" collapsed="false">
      <c r="A2456" s="0" t="n">
        <f aca="false">'Profiles 8760'!A2445</f>
        <v>2443</v>
      </c>
      <c r="B2456" s="0" t="n">
        <f aca="false">'Profiles 8760'!B2445</f>
        <v>4</v>
      </c>
      <c r="C2456" s="0" t="n">
        <f aca="false">'Profiles 8760'!E2445</f>
        <v>0</v>
      </c>
      <c r="D2456" s="0" t="n">
        <f aca="false">'Profiles 8760'!F2445</f>
        <v>0.058389</v>
      </c>
      <c r="E2456" s="0" t="n">
        <f aca="false">'Profiles 8760'!G2445</f>
        <v>0.395127</v>
      </c>
      <c r="F2456" s="0" t="n">
        <f aca="false">D2456*Assumptions!$C$11*$B$7+E2456*Assumptions!$C$12*$B$8</f>
        <v>33.0234375</v>
      </c>
      <c r="G2456" s="0" t="n">
        <f aca="false">C2456*Assumptions!$C$15</f>
        <v>0</v>
      </c>
      <c r="H2456" s="0" t="n">
        <f aca="false">MIN(F2456,G2456)</f>
        <v>0</v>
      </c>
      <c r="I2456" s="0" t="n">
        <f aca="false">IF(C2456=1,MIN(G2456-H2456,Assumptions!$C$13,P2455),0)</f>
        <v>0</v>
      </c>
      <c r="J2456" s="0" t="n">
        <f aca="false">H2456+I2456</f>
        <v>0</v>
      </c>
      <c r="K2456" s="0" t="n">
        <f aca="false">MIN(IF(C2456=1,F2456-H2456,F2456),Assumptions!$C$13,MAX(0,($B$5-P2455)/$B$6))</f>
        <v>0</v>
      </c>
      <c r="L2456" s="0" t="n">
        <f aca="false">IF(C2456=1,0,MIN(F2456-K2456,Assumptions!$C$15,MAX(0,$B$10-O2455-M2456)))</f>
        <v>33.0234375</v>
      </c>
      <c r="M2456" s="0" t="n">
        <f aca="false">'Profiles 8760'!H2445</f>
        <v>210800</v>
      </c>
      <c r="N2456" s="0" t="n">
        <f aca="false">J2456+L2456</f>
        <v>33.0234375</v>
      </c>
      <c r="O2456" s="0" t="n">
        <f aca="false">O2455+N2456</f>
        <v>217100.463232962</v>
      </c>
      <c r="P2456" s="0" t="n">
        <f aca="false">MIN($B$5,P2455+K2456*$B$6-I2456)</f>
        <v>510.81</v>
      </c>
      <c r="Q2456" s="0" t="n">
        <f aca="false">MAX(0,F2456-H2456-K2456-L2456)</f>
        <v>0</v>
      </c>
    </row>
    <row r="2457" customFormat="false" ht="15" hidden="false" customHeight="false" outlineLevel="0" collapsed="false">
      <c r="A2457" s="0" t="n">
        <f aca="false">'Profiles 8760'!A2446</f>
        <v>2444</v>
      </c>
      <c r="B2457" s="0" t="n">
        <f aca="false">'Profiles 8760'!B2446</f>
        <v>4</v>
      </c>
      <c r="C2457" s="0" t="n">
        <f aca="false">'Profiles 8760'!E2446</f>
        <v>1</v>
      </c>
      <c r="D2457" s="0" t="n">
        <f aca="false">'Profiles 8760'!F2446</f>
        <v>0</v>
      </c>
      <c r="E2457" s="0" t="n">
        <f aca="false">'Profiles 8760'!G2446</f>
        <v>0.312081</v>
      </c>
      <c r="F2457" s="0" t="n">
        <f aca="false">D2457*Assumptions!$C$11*$B$7+E2457*Assumptions!$C$12*$B$8</f>
        <v>12.7641129</v>
      </c>
      <c r="G2457" s="0" t="n">
        <f aca="false">C2457*Assumptions!$C$15</f>
        <v>200</v>
      </c>
      <c r="H2457" s="0" t="n">
        <f aca="false">MIN(F2457,G2457)</f>
        <v>12.7641129</v>
      </c>
      <c r="I2457" s="0" t="n">
        <f aca="false">IF(C2457=1,MIN(G2457-H2457,Assumptions!$C$13,P2456),0)</f>
        <v>180</v>
      </c>
      <c r="J2457" s="0" t="n">
        <f aca="false">H2457+I2457</f>
        <v>192.7641129</v>
      </c>
      <c r="K2457" s="0" t="n">
        <f aca="false">MIN(IF(C2457=1,F2457-H2457,F2457),Assumptions!$C$13,MAX(0,($B$5-P2456)/$B$6))</f>
        <v>0</v>
      </c>
      <c r="L2457" s="0" t="n">
        <f aca="false">IF(C2457=1,0,MIN(F2457-K2457,Assumptions!$C$15,MAX(0,$B$10-O2456-M2457)))</f>
        <v>0</v>
      </c>
      <c r="M2457" s="0" t="n">
        <f aca="false">'Profiles 8760'!H2446</f>
        <v>210600</v>
      </c>
      <c r="N2457" s="0" t="n">
        <f aca="false">J2457+L2457</f>
        <v>192.7641129</v>
      </c>
      <c r="O2457" s="0" t="n">
        <f aca="false">O2456+N2457</f>
        <v>217293.227345862</v>
      </c>
      <c r="P2457" s="0" t="n">
        <f aca="false">MIN($B$5,P2456+K2457*$B$6-I2457)</f>
        <v>330.81</v>
      </c>
      <c r="Q2457" s="0" t="n">
        <f aca="false">MAX(0,F2457-H2457-K2457-L2457)</f>
        <v>0</v>
      </c>
    </row>
    <row r="2458" customFormat="false" ht="15" hidden="false" customHeight="false" outlineLevel="0" collapsed="false">
      <c r="A2458" s="0" t="n">
        <f aca="false">'Profiles 8760'!A2447</f>
        <v>2445</v>
      </c>
      <c r="B2458" s="0" t="n">
        <f aca="false">'Profiles 8760'!B2447</f>
        <v>4</v>
      </c>
      <c r="C2458" s="0" t="n">
        <f aca="false">'Profiles 8760'!E2447</f>
        <v>1</v>
      </c>
      <c r="D2458" s="0" t="n">
        <f aca="false">'Profiles 8760'!F2447</f>
        <v>0</v>
      </c>
      <c r="E2458" s="0" t="n">
        <f aca="false">'Profiles 8760'!G2447</f>
        <v>0.319196</v>
      </c>
      <c r="F2458" s="0" t="n">
        <f aca="false">D2458*Assumptions!$C$11*$B$7+E2458*Assumptions!$C$12*$B$8</f>
        <v>13.0551164</v>
      </c>
      <c r="G2458" s="0" t="n">
        <f aca="false">C2458*Assumptions!$C$15</f>
        <v>200</v>
      </c>
      <c r="H2458" s="0" t="n">
        <f aca="false">MIN(F2458,G2458)</f>
        <v>13.0551164</v>
      </c>
      <c r="I2458" s="0" t="n">
        <f aca="false">IF(C2458=1,MIN(G2458-H2458,Assumptions!$C$13,P2457),0)</f>
        <v>180</v>
      </c>
      <c r="J2458" s="0" t="n">
        <f aca="false">H2458+I2458</f>
        <v>193.0551164</v>
      </c>
      <c r="K2458" s="0" t="n">
        <f aca="false">MIN(IF(C2458=1,F2458-H2458,F2458),Assumptions!$C$13,MAX(0,($B$5-P2457)/$B$6))</f>
        <v>0</v>
      </c>
      <c r="L2458" s="0" t="n">
        <f aca="false">IF(C2458=1,0,MIN(F2458-K2458,Assumptions!$C$15,MAX(0,$B$10-O2457-M2458)))</f>
        <v>0</v>
      </c>
      <c r="M2458" s="0" t="n">
        <f aca="false">'Profiles 8760'!H2447</f>
        <v>210400</v>
      </c>
      <c r="N2458" s="0" t="n">
        <f aca="false">J2458+L2458</f>
        <v>193.0551164</v>
      </c>
      <c r="O2458" s="0" t="n">
        <f aca="false">O2457+N2458</f>
        <v>217486.282462262</v>
      </c>
      <c r="P2458" s="0" t="n">
        <f aca="false">MIN($B$5,P2457+K2458*$B$6-I2458)</f>
        <v>150.81</v>
      </c>
      <c r="Q2458" s="0" t="n">
        <f aca="false">MAX(0,F2458-H2458-K2458-L2458)</f>
        <v>0</v>
      </c>
    </row>
    <row r="2459" customFormat="false" ht="15" hidden="false" customHeight="false" outlineLevel="0" collapsed="false">
      <c r="A2459" s="0" t="n">
        <f aca="false">'Profiles 8760'!A2448</f>
        <v>2446</v>
      </c>
      <c r="B2459" s="0" t="n">
        <f aca="false">'Profiles 8760'!B2448</f>
        <v>4</v>
      </c>
      <c r="C2459" s="0" t="n">
        <f aca="false">'Profiles 8760'!E2448</f>
        <v>0</v>
      </c>
      <c r="D2459" s="0" t="n">
        <f aca="false">'Profiles 8760'!F2448</f>
        <v>0</v>
      </c>
      <c r="E2459" s="0" t="n">
        <f aca="false">'Profiles 8760'!G2448</f>
        <v>0.643711</v>
      </c>
      <c r="F2459" s="0" t="n">
        <f aca="false">D2459*Assumptions!$C$11*$B$7+E2459*Assumptions!$C$12*$B$8</f>
        <v>26.3277799</v>
      </c>
      <c r="G2459" s="0" t="n">
        <f aca="false">C2459*Assumptions!$C$15</f>
        <v>0</v>
      </c>
      <c r="H2459" s="0" t="n">
        <f aca="false">MIN(F2459,G2459)</f>
        <v>0</v>
      </c>
      <c r="I2459" s="0" t="n">
        <f aca="false">IF(C2459=1,MIN(G2459-H2459,Assumptions!$C$13,P2458),0)</f>
        <v>0</v>
      </c>
      <c r="J2459" s="0" t="n">
        <f aca="false">H2459+I2459</f>
        <v>0</v>
      </c>
      <c r="K2459" s="0" t="n">
        <f aca="false">MIN(IF(C2459=1,F2459-H2459,F2459),Assumptions!$C$13,MAX(0,($B$5-P2458)/$B$6))</f>
        <v>26.3277799</v>
      </c>
      <c r="L2459" s="0" t="n">
        <f aca="false">IF(C2459=1,0,MIN(F2459-K2459,Assumptions!$C$15,MAX(0,$B$10-O2458-M2459)))</f>
        <v>0</v>
      </c>
      <c r="M2459" s="0" t="n">
        <f aca="false">'Profiles 8760'!H2448</f>
        <v>210400</v>
      </c>
      <c r="N2459" s="0" t="n">
        <f aca="false">J2459+L2459</f>
        <v>0</v>
      </c>
      <c r="O2459" s="0" t="n">
        <f aca="false">O2458+N2459</f>
        <v>217486.282462262</v>
      </c>
      <c r="P2459" s="0" t="n">
        <f aca="false">MIN($B$5,P2458+K2459*$B$6-I2459)</f>
        <v>173.63091961732</v>
      </c>
      <c r="Q2459" s="0" t="n">
        <f aca="false">MAX(0,F2459-H2459-K2459-L2459)</f>
        <v>0</v>
      </c>
    </row>
    <row r="2460" customFormat="false" ht="15" hidden="false" customHeight="false" outlineLevel="0" collapsed="false">
      <c r="A2460" s="0" t="n">
        <f aca="false">'Profiles 8760'!A2449</f>
        <v>2447</v>
      </c>
      <c r="B2460" s="0" t="n">
        <f aca="false">'Profiles 8760'!B2449</f>
        <v>4</v>
      </c>
      <c r="C2460" s="0" t="n">
        <f aca="false">'Profiles 8760'!E2449</f>
        <v>0</v>
      </c>
      <c r="D2460" s="0" t="n">
        <f aca="false">'Profiles 8760'!F2449</f>
        <v>0</v>
      </c>
      <c r="E2460" s="0" t="n">
        <f aca="false">'Profiles 8760'!G2449</f>
        <v>0.55193</v>
      </c>
      <c r="F2460" s="0" t="n">
        <f aca="false">D2460*Assumptions!$C$11*$B$7+E2460*Assumptions!$C$12*$B$8</f>
        <v>22.573937</v>
      </c>
      <c r="G2460" s="0" t="n">
        <f aca="false">C2460*Assumptions!$C$15</f>
        <v>0</v>
      </c>
      <c r="H2460" s="0" t="n">
        <f aca="false">MIN(F2460,G2460)</f>
        <v>0</v>
      </c>
      <c r="I2460" s="0" t="n">
        <f aca="false">IF(C2460=1,MIN(G2460-H2460,Assumptions!$C$13,P2459),0)</f>
        <v>0</v>
      </c>
      <c r="J2460" s="0" t="n">
        <f aca="false">H2460+I2460</f>
        <v>0</v>
      </c>
      <c r="K2460" s="0" t="n">
        <f aca="false">MIN(IF(C2460=1,F2460-H2460,F2460),Assumptions!$C$13,MAX(0,($B$5-P2459)/$B$6))</f>
        <v>22.573937</v>
      </c>
      <c r="L2460" s="0" t="n">
        <f aca="false">IF(C2460=1,0,MIN(F2460-K2460,Assumptions!$C$15,MAX(0,$B$10-O2459-M2460)))</f>
        <v>0</v>
      </c>
      <c r="M2460" s="0" t="n">
        <f aca="false">'Profiles 8760'!H2449</f>
        <v>210400</v>
      </c>
      <c r="N2460" s="0" t="n">
        <f aca="false">J2460+L2460</f>
        <v>0</v>
      </c>
      <c r="O2460" s="0" t="n">
        <f aca="false">O2459+N2460</f>
        <v>217486.282462262</v>
      </c>
      <c r="P2460" s="0" t="n">
        <f aca="false">MIN($B$5,P2459+K2460*$B$6-I2460)</f>
        <v>193.19800820892</v>
      </c>
      <c r="Q2460" s="0" t="n">
        <f aca="false">MAX(0,F2460-H2460-K2460-L2460)</f>
        <v>0</v>
      </c>
    </row>
    <row r="2461" customFormat="false" ht="15" hidden="false" customHeight="false" outlineLevel="0" collapsed="false">
      <c r="A2461" s="0" t="n">
        <f aca="false">'Profiles 8760'!A2450</f>
        <v>2448</v>
      </c>
      <c r="B2461" s="0" t="n">
        <f aca="false">'Profiles 8760'!B2450</f>
        <v>4</v>
      </c>
      <c r="C2461" s="0" t="n">
        <f aca="false">'Profiles 8760'!E2450</f>
        <v>0</v>
      </c>
      <c r="D2461" s="0" t="n">
        <f aca="false">'Profiles 8760'!F2450</f>
        <v>0</v>
      </c>
      <c r="E2461" s="0" t="n">
        <f aca="false">'Profiles 8760'!G2450</f>
        <v>0.471174</v>
      </c>
      <c r="F2461" s="0" t="n">
        <f aca="false">D2461*Assumptions!$C$11*$B$7+E2461*Assumptions!$C$12*$B$8</f>
        <v>19.2710166</v>
      </c>
      <c r="G2461" s="0" t="n">
        <f aca="false">C2461*Assumptions!$C$15</f>
        <v>0</v>
      </c>
      <c r="H2461" s="0" t="n">
        <f aca="false">MIN(F2461,G2461)</f>
        <v>0</v>
      </c>
      <c r="I2461" s="0" t="n">
        <f aca="false">IF(C2461=1,MIN(G2461-H2461,Assumptions!$C$13,P2460),0)</f>
        <v>0</v>
      </c>
      <c r="J2461" s="0" t="n">
        <f aca="false">H2461+I2461</f>
        <v>0</v>
      </c>
      <c r="K2461" s="0" t="n">
        <f aca="false">MIN(IF(C2461=1,F2461-H2461,F2461),Assumptions!$C$13,MAX(0,($B$5-P2460)/$B$6))</f>
        <v>19.2710166</v>
      </c>
      <c r="L2461" s="0" t="n">
        <f aca="false">IF(C2461=1,0,MIN(F2461-K2461,Assumptions!$C$15,MAX(0,$B$10-O2460-M2461)))</f>
        <v>0</v>
      </c>
      <c r="M2461" s="0" t="n">
        <f aca="false">'Profiles 8760'!H2450</f>
        <v>210400</v>
      </c>
      <c r="N2461" s="0" t="n">
        <f aca="false">J2461+L2461</f>
        <v>0</v>
      </c>
      <c r="O2461" s="0" t="n">
        <f aca="false">O2460+N2461</f>
        <v>217486.282462262</v>
      </c>
      <c r="P2461" s="0" t="n">
        <f aca="false">MIN($B$5,P2460+K2461*$B$6-I2461)</f>
        <v>209.9021253978</v>
      </c>
      <c r="Q2461" s="0" t="n">
        <f aca="false">MAX(0,F2461-H2461-K2461-L2461)</f>
        <v>0</v>
      </c>
    </row>
    <row r="2462" customFormat="false" ht="15" hidden="false" customHeight="false" outlineLevel="0" collapsed="false">
      <c r="A2462" s="0" t="n">
        <f aca="false">'Profiles 8760'!A2451</f>
        <v>2449</v>
      </c>
      <c r="B2462" s="0" t="n">
        <f aca="false">'Profiles 8760'!B2451</f>
        <v>4</v>
      </c>
      <c r="C2462" s="0" t="n">
        <f aca="false">'Profiles 8760'!E2451</f>
        <v>0</v>
      </c>
      <c r="D2462" s="0" t="n">
        <f aca="false">'Profiles 8760'!F2451</f>
        <v>0</v>
      </c>
      <c r="E2462" s="0" t="n">
        <f aca="false">'Profiles 8760'!G2451</f>
        <v>0.527992</v>
      </c>
      <c r="F2462" s="0" t="n">
        <f aca="false">D2462*Assumptions!$C$11*$B$7+E2462*Assumptions!$C$12*$B$8</f>
        <v>21.5948728</v>
      </c>
      <c r="G2462" s="0" t="n">
        <f aca="false">C2462*Assumptions!$C$15</f>
        <v>0</v>
      </c>
      <c r="H2462" s="0" t="n">
        <f aca="false">MIN(F2462,G2462)</f>
        <v>0</v>
      </c>
      <c r="I2462" s="0" t="n">
        <f aca="false">IF(C2462=1,MIN(G2462-H2462,Assumptions!$C$13,P2461),0)</f>
        <v>0</v>
      </c>
      <c r="J2462" s="0" t="n">
        <f aca="false">H2462+I2462</f>
        <v>0</v>
      </c>
      <c r="K2462" s="0" t="n">
        <f aca="false">MIN(IF(C2462=1,F2462-H2462,F2462),Assumptions!$C$13,MAX(0,($B$5-P2461)/$B$6))</f>
        <v>21.5948728</v>
      </c>
      <c r="L2462" s="0" t="n">
        <f aca="false">IF(C2462=1,0,MIN(F2462-K2462,Assumptions!$C$15,MAX(0,$B$10-O2461-M2462)))</f>
        <v>0</v>
      </c>
      <c r="M2462" s="0" t="n">
        <f aca="false">'Profiles 8760'!H2451</f>
        <v>210400</v>
      </c>
      <c r="N2462" s="0" t="n">
        <f aca="false">J2462+L2462</f>
        <v>0</v>
      </c>
      <c r="O2462" s="0" t="n">
        <f aca="false">O2461+N2462</f>
        <v>217486.282462262</v>
      </c>
      <c r="P2462" s="0" t="n">
        <f aca="false">MIN($B$5,P2461+K2462*$B$6-I2462)</f>
        <v>228.62056114084</v>
      </c>
      <c r="Q2462" s="0" t="n">
        <f aca="false">MAX(0,F2462-H2462-K2462-L2462)</f>
        <v>0</v>
      </c>
    </row>
    <row r="2463" customFormat="false" ht="15" hidden="false" customHeight="false" outlineLevel="0" collapsed="false">
      <c r="A2463" s="0" t="n">
        <f aca="false">'Profiles 8760'!A2452</f>
        <v>2450</v>
      </c>
      <c r="B2463" s="0" t="n">
        <f aca="false">'Profiles 8760'!B2452</f>
        <v>4</v>
      </c>
      <c r="C2463" s="0" t="n">
        <f aca="false">'Profiles 8760'!E2452</f>
        <v>0</v>
      </c>
      <c r="D2463" s="0" t="n">
        <f aca="false">'Profiles 8760'!F2452</f>
        <v>0</v>
      </c>
      <c r="E2463" s="0" t="n">
        <f aca="false">'Profiles 8760'!G2452</f>
        <v>0.433497</v>
      </c>
      <c r="F2463" s="0" t="n">
        <f aca="false">D2463*Assumptions!$C$11*$B$7+E2463*Assumptions!$C$12*$B$8</f>
        <v>17.7300273</v>
      </c>
      <c r="G2463" s="0" t="n">
        <f aca="false">C2463*Assumptions!$C$15</f>
        <v>0</v>
      </c>
      <c r="H2463" s="0" t="n">
        <f aca="false">MIN(F2463,G2463)</f>
        <v>0</v>
      </c>
      <c r="I2463" s="0" t="n">
        <f aca="false">IF(C2463=1,MIN(G2463-H2463,Assumptions!$C$13,P2462),0)</f>
        <v>0</v>
      </c>
      <c r="J2463" s="0" t="n">
        <f aca="false">H2463+I2463</f>
        <v>0</v>
      </c>
      <c r="K2463" s="0" t="n">
        <f aca="false">MIN(IF(C2463=1,F2463-H2463,F2463),Assumptions!$C$13,MAX(0,($B$5-P2462)/$B$6))</f>
        <v>17.7300273</v>
      </c>
      <c r="L2463" s="0" t="n">
        <f aca="false">IF(C2463=1,0,MIN(F2463-K2463,Assumptions!$C$15,MAX(0,$B$10-O2462-M2463)))</f>
        <v>0</v>
      </c>
      <c r="M2463" s="0" t="n">
        <f aca="false">'Profiles 8760'!H2452</f>
        <v>210400</v>
      </c>
      <c r="N2463" s="0" t="n">
        <f aca="false">J2463+L2463</f>
        <v>0</v>
      </c>
      <c r="O2463" s="0" t="n">
        <f aca="false">O2462+N2463</f>
        <v>217486.282462262</v>
      </c>
      <c r="P2463" s="0" t="n">
        <f aca="false">MIN($B$5,P2462+K2463*$B$6-I2463)</f>
        <v>243.98894880448</v>
      </c>
      <c r="Q2463" s="0" t="n">
        <f aca="false">MAX(0,F2463-H2463-K2463-L2463)</f>
        <v>0</v>
      </c>
    </row>
    <row r="2464" customFormat="false" ht="15" hidden="false" customHeight="false" outlineLevel="0" collapsed="false">
      <c r="A2464" s="0" t="n">
        <f aca="false">'Profiles 8760'!A2453</f>
        <v>2451</v>
      </c>
      <c r="B2464" s="0" t="n">
        <f aca="false">'Profiles 8760'!B2453</f>
        <v>4</v>
      </c>
      <c r="C2464" s="0" t="n">
        <f aca="false">'Profiles 8760'!E2453</f>
        <v>0</v>
      </c>
      <c r="D2464" s="0" t="n">
        <f aca="false">'Profiles 8760'!F2453</f>
        <v>0</v>
      </c>
      <c r="E2464" s="0" t="n">
        <f aca="false">'Profiles 8760'!G2453</f>
        <v>0.427302</v>
      </c>
      <c r="F2464" s="0" t="n">
        <f aca="false">D2464*Assumptions!$C$11*$B$7+E2464*Assumptions!$C$12*$B$8</f>
        <v>17.4766518</v>
      </c>
      <c r="G2464" s="0" t="n">
        <f aca="false">C2464*Assumptions!$C$15</f>
        <v>0</v>
      </c>
      <c r="H2464" s="0" t="n">
        <f aca="false">MIN(F2464,G2464)</f>
        <v>0</v>
      </c>
      <c r="I2464" s="0" t="n">
        <f aca="false">IF(C2464=1,MIN(G2464-H2464,Assumptions!$C$13,P2463),0)</f>
        <v>0</v>
      </c>
      <c r="J2464" s="0" t="n">
        <f aca="false">H2464+I2464</f>
        <v>0</v>
      </c>
      <c r="K2464" s="0" t="n">
        <f aca="false">MIN(IF(C2464=1,F2464-H2464,F2464),Assumptions!$C$13,MAX(0,($B$5-P2463)/$B$6))</f>
        <v>17.4766518</v>
      </c>
      <c r="L2464" s="0" t="n">
        <f aca="false">IF(C2464=1,0,MIN(F2464-K2464,Assumptions!$C$15,MAX(0,$B$10-O2463-M2464)))</f>
        <v>0</v>
      </c>
      <c r="M2464" s="0" t="n">
        <f aca="false">'Profiles 8760'!H2453</f>
        <v>210400</v>
      </c>
      <c r="N2464" s="0" t="n">
        <f aca="false">J2464+L2464</f>
        <v>0</v>
      </c>
      <c r="O2464" s="0" t="n">
        <f aca="false">O2463+N2464</f>
        <v>217486.282462262</v>
      </c>
      <c r="P2464" s="0" t="n">
        <f aca="false">MIN($B$5,P2463+K2464*$B$6-I2464)</f>
        <v>259.13771058472</v>
      </c>
      <c r="Q2464" s="0" t="n">
        <f aca="false">MAX(0,F2464-H2464-K2464-L2464)</f>
        <v>0</v>
      </c>
    </row>
    <row r="2465" customFormat="false" ht="15" hidden="false" customHeight="false" outlineLevel="0" collapsed="false">
      <c r="A2465" s="0" t="n">
        <f aca="false">'Profiles 8760'!A2454</f>
        <v>2452</v>
      </c>
      <c r="B2465" s="0" t="n">
        <f aca="false">'Profiles 8760'!B2454</f>
        <v>4</v>
      </c>
      <c r="C2465" s="0" t="n">
        <f aca="false">'Profiles 8760'!E2454</f>
        <v>0</v>
      </c>
      <c r="D2465" s="0" t="n">
        <f aca="false">'Profiles 8760'!F2454</f>
        <v>0</v>
      </c>
      <c r="E2465" s="0" t="n">
        <f aca="false">'Profiles 8760'!G2454</f>
        <v>0.591194</v>
      </c>
      <c r="F2465" s="0" t="n">
        <f aca="false">D2465*Assumptions!$C$11*$B$7+E2465*Assumptions!$C$12*$B$8</f>
        <v>24.1798346</v>
      </c>
      <c r="G2465" s="0" t="n">
        <f aca="false">C2465*Assumptions!$C$15</f>
        <v>0</v>
      </c>
      <c r="H2465" s="0" t="n">
        <f aca="false">MIN(F2465,G2465)</f>
        <v>0</v>
      </c>
      <c r="I2465" s="0" t="n">
        <f aca="false">IF(C2465=1,MIN(G2465-H2465,Assumptions!$C$13,P2464),0)</f>
        <v>0</v>
      </c>
      <c r="J2465" s="0" t="n">
        <f aca="false">H2465+I2465</f>
        <v>0</v>
      </c>
      <c r="K2465" s="0" t="n">
        <f aca="false">MIN(IF(C2465=1,F2465-H2465,F2465),Assumptions!$C$13,MAX(0,($B$5-P2464)/$B$6))</f>
        <v>24.1798346</v>
      </c>
      <c r="L2465" s="0" t="n">
        <f aca="false">IF(C2465=1,0,MIN(F2465-K2465,Assumptions!$C$15,MAX(0,$B$10-O2464-M2465)))</f>
        <v>0</v>
      </c>
      <c r="M2465" s="0" t="n">
        <f aca="false">'Profiles 8760'!H2454</f>
        <v>210400</v>
      </c>
      <c r="N2465" s="0" t="n">
        <f aca="false">J2465+L2465</f>
        <v>0</v>
      </c>
      <c r="O2465" s="0" t="n">
        <f aca="false">O2464+N2465</f>
        <v>217486.282462262</v>
      </c>
      <c r="P2465" s="0" t="n">
        <f aca="false">MIN($B$5,P2464+K2465*$B$6-I2465)</f>
        <v>280.096791216</v>
      </c>
      <c r="Q2465" s="0" t="n">
        <f aca="false">MAX(0,F2465-H2465-K2465-L2465)</f>
        <v>0</v>
      </c>
    </row>
    <row r="2466" customFormat="false" ht="15" hidden="false" customHeight="false" outlineLevel="0" collapsed="false">
      <c r="A2466" s="0" t="n">
        <f aca="false">'Profiles 8760'!A2455</f>
        <v>2453</v>
      </c>
      <c r="B2466" s="0" t="n">
        <f aca="false">'Profiles 8760'!B2455</f>
        <v>4</v>
      </c>
      <c r="C2466" s="0" t="n">
        <f aca="false">'Profiles 8760'!E2455</f>
        <v>0</v>
      </c>
      <c r="D2466" s="0" t="n">
        <f aca="false">'Profiles 8760'!F2455</f>
        <v>0</v>
      </c>
      <c r="E2466" s="0" t="n">
        <f aca="false">'Profiles 8760'!G2455</f>
        <v>0.664916</v>
      </c>
      <c r="F2466" s="0" t="n">
        <f aca="false">D2466*Assumptions!$C$11*$B$7+E2466*Assumptions!$C$12*$B$8</f>
        <v>27.1950644</v>
      </c>
      <c r="G2466" s="0" t="n">
        <f aca="false">C2466*Assumptions!$C$15</f>
        <v>0</v>
      </c>
      <c r="H2466" s="0" t="n">
        <f aca="false">MIN(F2466,G2466)</f>
        <v>0</v>
      </c>
      <c r="I2466" s="0" t="n">
        <f aca="false">IF(C2466=1,MIN(G2466-H2466,Assumptions!$C$13,P2465),0)</f>
        <v>0</v>
      </c>
      <c r="J2466" s="0" t="n">
        <f aca="false">H2466+I2466</f>
        <v>0</v>
      </c>
      <c r="K2466" s="0" t="n">
        <f aca="false">MIN(IF(C2466=1,F2466-H2466,F2466),Assumptions!$C$13,MAX(0,($B$5-P2465)/$B$6))</f>
        <v>27.1950644</v>
      </c>
      <c r="L2466" s="0" t="n">
        <f aca="false">IF(C2466=1,0,MIN(F2466-K2466,Assumptions!$C$15,MAX(0,$B$10-O2465-M2466)))</f>
        <v>0</v>
      </c>
      <c r="M2466" s="0" t="n">
        <f aca="false">'Profiles 8760'!H2455</f>
        <v>210400</v>
      </c>
      <c r="N2466" s="0" t="n">
        <f aca="false">J2466+L2466</f>
        <v>0</v>
      </c>
      <c r="O2466" s="0" t="n">
        <f aca="false">O2465+N2466</f>
        <v>217486.282462262</v>
      </c>
      <c r="P2466" s="0" t="n">
        <f aca="false">MIN($B$5,P2465+K2466*$B$6-I2466)</f>
        <v>303.66947303792</v>
      </c>
      <c r="Q2466" s="0" t="n">
        <f aca="false">MAX(0,F2466-H2466-K2466-L2466)</f>
        <v>0</v>
      </c>
    </row>
    <row r="2467" customFormat="false" ht="15" hidden="false" customHeight="false" outlineLevel="0" collapsed="false">
      <c r="A2467" s="0" t="n">
        <f aca="false">'Profiles 8760'!A2456</f>
        <v>2454</v>
      </c>
      <c r="B2467" s="0" t="n">
        <f aca="false">'Profiles 8760'!B2456</f>
        <v>4</v>
      </c>
      <c r="C2467" s="0" t="n">
        <f aca="false">'Profiles 8760'!E2456</f>
        <v>0</v>
      </c>
      <c r="D2467" s="0" t="n">
        <f aca="false">'Profiles 8760'!F2456</f>
        <v>0</v>
      </c>
      <c r="E2467" s="0" t="n">
        <f aca="false">'Profiles 8760'!G2456</f>
        <v>0.813405</v>
      </c>
      <c r="F2467" s="0" t="n">
        <f aca="false">D2467*Assumptions!$C$11*$B$7+E2467*Assumptions!$C$12*$B$8</f>
        <v>33.2682645</v>
      </c>
      <c r="G2467" s="0" t="n">
        <f aca="false">C2467*Assumptions!$C$15</f>
        <v>0</v>
      </c>
      <c r="H2467" s="0" t="n">
        <f aca="false">MIN(F2467,G2467)</f>
        <v>0</v>
      </c>
      <c r="I2467" s="0" t="n">
        <f aca="false">IF(C2467=1,MIN(G2467-H2467,Assumptions!$C$13,P2466),0)</f>
        <v>0</v>
      </c>
      <c r="J2467" s="0" t="n">
        <f aca="false">H2467+I2467</f>
        <v>0</v>
      </c>
      <c r="K2467" s="0" t="n">
        <f aca="false">MIN(IF(C2467=1,F2467-H2467,F2467),Assumptions!$C$13,MAX(0,($B$5-P2466)/$B$6))</f>
        <v>33.2682645</v>
      </c>
      <c r="L2467" s="0" t="n">
        <f aca="false">IF(C2467=1,0,MIN(F2467-K2467,Assumptions!$C$15,MAX(0,$B$10-O2466-M2467)))</f>
        <v>0</v>
      </c>
      <c r="M2467" s="0" t="n">
        <f aca="false">'Profiles 8760'!H2456</f>
        <v>210400</v>
      </c>
      <c r="N2467" s="0" t="n">
        <f aca="false">J2467+L2467</f>
        <v>0</v>
      </c>
      <c r="O2467" s="0" t="n">
        <f aca="false">O2466+N2467</f>
        <v>217486.282462262</v>
      </c>
      <c r="P2467" s="0" t="n">
        <f aca="false">MIN($B$5,P2466+K2467*$B$6-I2467)</f>
        <v>332.50640470652</v>
      </c>
      <c r="Q2467" s="0" t="n">
        <f aca="false">MAX(0,F2467-H2467-K2467-L2467)</f>
        <v>0</v>
      </c>
    </row>
    <row r="2468" customFormat="false" ht="15" hidden="false" customHeight="false" outlineLevel="0" collapsed="false">
      <c r="A2468" s="0" t="n">
        <f aca="false">'Profiles 8760'!A2457</f>
        <v>2455</v>
      </c>
      <c r="B2468" s="0" t="n">
        <f aca="false">'Profiles 8760'!B2457</f>
        <v>4</v>
      </c>
      <c r="C2468" s="0" t="n">
        <f aca="false">'Profiles 8760'!E2457</f>
        <v>0</v>
      </c>
      <c r="D2468" s="0" t="n">
        <f aca="false">'Profiles 8760'!F2457</f>
        <v>0.049785</v>
      </c>
      <c r="E2468" s="0" t="n">
        <f aca="false">'Profiles 8760'!G2457</f>
        <v>1</v>
      </c>
      <c r="F2468" s="0" t="n">
        <f aca="false">D2468*Assumptions!$C$11*$B$7+E2468*Assumptions!$C$12*$B$8</f>
        <v>55.277908</v>
      </c>
      <c r="G2468" s="0" t="n">
        <f aca="false">C2468*Assumptions!$C$15</f>
        <v>0</v>
      </c>
      <c r="H2468" s="0" t="n">
        <f aca="false">MIN(F2468,G2468)</f>
        <v>0</v>
      </c>
      <c r="I2468" s="0" t="n">
        <f aca="false">IF(C2468=1,MIN(G2468-H2468,Assumptions!$C$13,P2467),0)</f>
        <v>0</v>
      </c>
      <c r="J2468" s="0" t="n">
        <f aca="false">H2468+I2468</f>
        <v>0</v>
      </c>
      <c r="K2468" s="0" t="n">
        <f aca="false">MIN(IF(C2468=1,F2468-H2468,F2468),Assumptions!$C$13,MAX(0,($B$5-P2467)/$B$6))</f>
        <v>55.277908</v>
      </c>
      <c r="L2468" s="0" t="n">
        <f aca="false">IF(C2468=1,0,MIN(F2468-K2468,Assumptions!$C$15,MAX(0,$B$10-O2467-M2468)))</f>
        <v>0</v>
      </c>
      <c r="M2468" s="0" t="n">
        <f aca="false">'Profiles 8760'!H2457</f>
        <v>210400</v>
      </c>
      <c r="N2468" s="0" t="n">
        <f aca="false">J2468+L2468</f>
        <v>0</v>
      </c>
      <c r="O2468" s="0" t="n">
        <f aca="false">O2467+N2468</f>
        <v>217486.282462262</v>
      </c>
      <c r="P2468" s="0" t="n">
        <f aca="false">MIN($B$5,P2467+K2468*$B$6-I2468)</f>
        <v>380.42129536092</v>
      </c>
      <c r="Q2468" s="0" t="n">
        <f aca="false">MAX(0,F2468-H2468-K2468-L2468)</f>
        <v>0</v>
      </c>
    </row>
    <row r="2469" customFormat="false" ht="15" hidden="false" customHeight="false" outlineLevel="0" collapsed="false">
      <c r="A2469" s="0" t="n">
        <f aca="false">'Profiles 8760'!A2458</f>
        <v>2456</v>
      </c>
      <c r="B2469" s="0" t="n">
        <f aca="false">'Profiles 8760'!B2458</f>
        <v>4</v>
      </c>
      <c r="C2469" s="0" t="n">
        <f aca="false">'Profiles 8760'!E2458</f>
        <v>1</v>
      </c>
      <c r="D2469" s="0" t="n">
        <f aca="false">'Profiles 8760'!F2458</f>
        <v>0.300851</v>
      </c>
      <c r="E2469" s="0" t="n">
        <f aca="false">'Profiles 8760'!G2458</f>
        <v>0.846392</v>
      </c>
      <c r="F2469" s="0" t="n">
        <f aca="false">D2469*Assumptions!$C$11*$B$7+E2469*Assumptions!$C$12*$B$8</f>
        <v>121.5032016</v>
      </c>
      <c r="G2469" s="0" t="n">
        <f aca="false">C2469*Assumptions!$C$15</f>
        <v>200</v>
      </c>
      <c r="H2469" s="0" t="n">
        <f aca="false">MIN(F2469,G2469)</f>
        <v>121.5032016</v>
      </c>
      <c r="I2469" s="0" t="n">
        <f aca="false">IF(C2469=1,MIN(G2469-H2469,Assumptions!$C$13,P2468),0)</f>
        <v>78.4967984</v>
      </c>
      <c r="J2469" s="0" t="n">
        <f aca="false">H2469+I2469</f>
        <v>200</v>
      </c>
      <c r="K2469" s="0" t="n">
        <f aca="false">MIN(IF(C2469=1,F2469-H2469,F2469),Assumptions!$C$13,MAX(0,($B$5-P2468)/$B$6))</f>
        <v>0</v>
      </c>
      <c r="L2469" s="0" t="n">
        <f aca="false">IF(C2469=1,0,MIN(F2469-K2469,Assumptions!$C$15,MAX(0,$B$10-O2468-M2469)))</f>
        <v>0</v>
      </c>
      <c r="M2469" s="0" t="n">
        <f aca="false">'Profiles 8760'!H2458</f>
        <v>210200</v>
      </c>
      <c r="N2469" s="0" t="n">
        <f aca="false">J2469+L2469</f>
        <v>200</v>
      </c>
      <c r="O2469" s="0" t="n">
        <f aca="false">O2468+N2469</f>
        <v>217686.282462262</v>
      </c>
      <c r="P2469" s="0" t="n">
        <f aca="false">MIN($B$5,P2468+K2469*$B$6-I2469)</f>
        <v>301.92449696092</v>
      </c>
      <c r="Q2469" s="0" t="n">
        <f aca="false">MAX(0,F2469-H2469-K2469-L2469)</f>
        <v>0</v>
      </c>
    </row>
    <row r="2470" customFormat="false" ht="15" hidden="false" customHeight="false" outlineLevel="0" collapsed="false">
      <c r="A2470" s="0" t="n">
        <f aca="false">'Profiles 8760'!A2459</f>
        <v>2457</v>
      </c>
      <c r="B2470" s="0" t="n">
        <f aca="false">'Profiles 8760'!B2459</f>
        <v>4</v>
      </c>
      <c r="C2470" s="0" t="n">
        <f aca="false">'Profiles 8760'!E2459</f>
        <v>1</v>
      </c>
      <c r="D2470" s="0" t="n">
        <f aca="false">'Profiles 8760'!F2459</f>
        <v>0.603781</v>
      </c>
      <c r="E2470" s="0" t="n">
        <f aca="false">'Profiles 8760'!G2459</f>
        <v>0.762904</v>
      </c>
      <c r="F2470" s="0" t="n">
        <f aca="false">D2470*Assumptions!$C$11*$B$7+E2470*Assumptions!$C$12*$B$8</f>
        <v>205.5747264</v>
      </c>
      <c r="G2470" s="0" t="n">
        <f aca="false">C2470*Assumptions!$C$15</f>
        <v>200</v>
      </c>
      <c r="H2470" s="0" t="n">
        <f aca="false">MIN(F2470,G2470)</f>
        <v>200</v>
      </c>
      <c r="I2470" s="0" t="n">
        <f aca="false">IF(C2470=1,MIN(G2470-H2470,Assumptions!$C$13,P2469),0)</f>
        <v>0</v>
      </c>
      <c r="J2470" s="0" t="n">
        <f aca="false">H2470+I2470</f>
        <v>200</v>
      </c>
      <c r="K2470" s="0" t="n">
        <f aca="false">MIN(IF(C2470=1,F2470-H2470,F2470),Assumptions!$C$13,MAX(0,($B$5-P2469)/$B$6))</f>
        <v>5.5747264</v>
      </c>
      <c r="L2470" s="0" t="n">
        <f aca="false">IF(C2470=1,0,MIN(F2470-K2470,Assumptions!$C$15,MAX(0,$B$10-O2469-M2470)))</f>
        <v>0</v>
      </c>
      <c r="M2470" s="0" t="n">
        <f aca="false">'Profiles 8760'!H2459</f>
        <v>210000</v>
      </c>
      <c r="N2470" s="0" t="n">
        <f aca="false">J2470+L2470</f>
        <v>200</v>
      </c>
      <c r="O2470" s="0" t="n">
        <f aca="false">O2469+N2470</f>
        <v>217886.282462262</v>
      </c>
      <c r="P2470" s="0" t="n">
        <f aca="false">MIN($B$5,P2469+K2470*$B$6-I2470)</f>
        <v>306.75666980444</v>
      </c>
      <c r="Q2470" s="0" t="n">
        <f aca="false">MAX(0,F2470-H2470-K2470-L2470)</f>
        <v>0</v>
      </c>
    </row>
    <row r="2471" customFormat="false" ht="15" hidden="false" customHeight="false" outlineLevel="0" collapsed="false">
      <c r="A2471" s="0" t="n">
        <f aca="false">'Profiles 8760'!A2460</f>
        <v>2458</v>
      </c>
      <c r="B2471" s="0" t="n">
        <f aca="false">'Profiles 8760'!B2460</f>
        <v>4</v>
      </c>
      <c r="C2471" s="0" t="n">
        <f aca="false">'Profiles 8760'!E2460</f>
        <v>0</v>
      </c>
      <c r="D2471" s="0" t="n">
        <f aca="false">'Profiles 8760'!F2460</f>
        <v>0.898337</v>
      </c>
      <c r="E2471" s="0" t="n">
        <f aca="false">'Profiles 8760'!G2460</f>
        <v>0.628477</v>
      </c>
      <c r="F2471" s="0" t="n">
        <f aca="false">D2471*Assumptions!$C$11*$B$7+E2471*Assumptions!$C$12*$B$8</f>
        <v>285.1444349</v>
      </c>
      <c r="G2471" s="0" t="n">
        <f aca="false">C2471*Assumptions!$C$15</f>
        <v>0</v>
      </c>
      <c r="H2471" s="0" t="n">
        <f aca="false">MIN(F2471,G2471)</f>
        <v>0</v>
      </c>
      <c r="I2471" s="0" t="n">
        <f aca="false">IF(C2471=1,MIN(G2471-H2471,Assumptions!$C$13,P2470),0)</f>
        <v>0</v>
      </c>
      <c r="J2471" s="0" t="n">
        <f aca="false">H2471+I2471</f>
        <v>0</v>
      </c>
      <c r="K2471" s="0" t="n">
        <f aca="false">MIN(IF(C2471=1,F2471-H2471,F2471),Assumptions!$C$13,MAX(0,($B$5-P2470)/$B$6))</f>
        <v>180</v>
      </c>
      <c r="L2471" s="0" t="n">
        <f aca="false">IF(C2471=1,0,MIN(F2471-K2471,Assumptions!$C$15,MAX(0,$B$10-O2470-M2471)))</f>
        <v>105.1444349</v>
      </c>
      <c r="M2471" s="0" t="n">
        <f aca="false">'Profiles 8760'!H2460</f>
        <v>210000</v>
      </c>
      <c r="N2471" s="0" t="n">
        <f aca="false">J2471+L2471</f>
        <v>105.1444349</v>
      </c>
      <c r="O2471" s="0" t="n">
        <f aca="false">O2470+N2471</f>
        <v>217991.426897162</v>
      </c>
      <c r="P2471" s="0" t="n">
        <f aca="false">MIN($B$5,P2470+K2471*$B$6-I2471)</f>
        <v>462.78066980444</v>
      </c>
      <c r="Q2471" s="0" t="n">
        <f aca="false">MAX(0,F2471-H2471-K2471-L2471)</f>
        <v>0</v>
      </c>
    </row>
    <row r="2472" customFormat="false" ht="15" hidden="false" customHeight="false" outlineLevel="0" collapsed="false">
      <c r="A2472" s="0" t="n">
        <f aca="false">'Profiles 8760'!A2461</f>
        <v>2459</v>
      </c>
      <c r="B2472" s="0" t="n">
        <f aca="false">'Profiles 8760'!B2461</f>
        <v>4</v>
      </c>
      <c r="C2472" s="0" t="n">
        <f aca="false">'Profiles 8760'!E2461</f>
        <v>0</v>
      </c>
      <c r="D2472" s="0" t="n">
        <f aca="false">'Profiles 8760'!F2461</f>
        <v>1</v>
      </c>
      <c r="E2472" s="0" t="n">
        <f aca="false">'Profiles 8760'!G2461</f>
        <v>0.587584</v>
      </c>
      <c r="F2472" s="0" t="n">
        <f aca="false">D2472*Assumptions!$C$11*$B$7+E2472*Assumptions!$C$12*$B$8</f>
        <v>312.8321856</v>
      </c>
      <c r="G2472" s="0" t="n">
        <f aca="false">C2472*Assumptions!$C$15</f>
        <v>0</v>
      </c>
      <c r="H2472" s="0" t="n">
        <f aca="false">MIN(F2472,G2472)</f>
        <v>0</v>
      </c>
      <c r="I2472" s="0" t="n">
        <f aca="false">IF(C2472=1,MIN(G2472-H2472,Assumptions!$C$13,P2471),0)</f>
        <v>0</v>
      </c>
      <c r="J2472" s="0" t="n">
        <f aca="false">H2472+I2472</f>
        <v>0</v>
      </c>
      <c r="K2472" s="0" t="n">
        <f aca="false">MIN(IF(C2472=1,F2472-H2472,F2472),Assumptions!$C$13,MAX(0,($B$5-P2471)/$B$6))</f>
        <v>55.4099333128288</v>
      </c>
      <c r="L2472" s="0" t="n">
        <f aca="false">IF(C2472=1,0,MIN(F2472-K2472,Assumptions!$C$15,MAX(0,$B$10-O2471-M2472)))</f>
        <v>200</v>
      </c>
      <c r="M2472" s="0" t="n">
        <f aca="false">'Profiles 8760'!H2461</f>
        <v>210000</v>
      </c>
      <c r="N2472" s="0" t="n">
        <f aca="false">J2472+L2472</f>
        <v>200</v>
      </c>
      <c r="O2472" s="0" t="n">
        <f aca="false">O2471+N2472</f>
        <v>218191.426897162</v>
      </c>
      <c r="P2472" s="0" t="n">
        <f aca="false">MIN($B$5,P2471+K2472*$B$6-I2472)</f>
        <v>510.81</v>
      </c>
      <c r="Q2472" s="0" t="n">
        <f aca="false">MAX(0,F2472-H2472-K2472-L2472)</f>
        <v>57.4222522871713</v>
      </c>
    </row>
    <row r="2473" customFormat="false" ht="15" hidden="false" customHeight="false" outlineLevel="0" collapsed="false">
      <c r="A2473" s="0" t="n">
        <f aca="false">'Profiles 8760'!A2462</f>
        <v>2460</v>
      </c>
      <c r="B2473" s="0" t="n">
        <f aca="false">'Profiles 8760'!B2462</f>
        <v>4</v>
      </c>
      <c r="C2473" s="0" t="n">
        <f aca="false">'Profiles 8760'!E2462</f>
        <v>0</v>
      </c>
      <c r="D2473" s="0" t="n">
        <f aca="false">'Profiles 8760'!F2462</f>
        <v>1</v>
      </c>
      <c r="E2473" s="0" t="n">
        <f aca="false">'Profiles 8760'!G2462</f>
        <v>0.535663</v>
      </c>
      <c r="F2473" s="0" t="n">
        <f aca="false">D2473*Assumptions!$C$11*$B$7+E2473*Assumptions!$C$12*$B$8</f>
        <v>310.7086167</v>
      </c>
      <c r="G2473" s="0" t="n">
        <f aca="false">C2473*Assumptions!$C$15</f>
        <v>0</v>
      </c>
      <c r="H2473" s="0" t="n">
        <f aca="false">MIN(F2473,G2473)</f>
        <v>0</v>
      </c>
      <c r="I2473" s="0" t="n">
        <f aca="false">IF(C2473=1,MIN(G2473-H2473,Assumptions!$C$13,P2472),0)</f>
        <v>0</v>
      </c>
      <c r="J2473" s="0" t="n">
        <f aca="false">H2473+I2473</f>
        <v>0</v>
      </c>
      <c r="K2473" s="0" t="n">
        <f aca="false">MIN(IF(C2473=1,F2473-H2473,F2473),Assumptions!$C$13,MAX(0,($B$5-P2472)/$B$6))</f>
        <v>0</v>
      </c>
      <c r="L2473" s="0" t="n">
        <f aca="false">IF(C2473=1,0,MIN(F2473-K2473,Assumptions!$C$15,MAX(0,$B$10-O2472-M2473)))</f>
        <v>200</v>
      </c>
      <c r="M2473" s="0" t="n">
        <f aca="false">'Profiles 8760'!H2462</f>
        <v>210000</v>
      </c>
      <c r="N2473" s="0" t="n">
        <f aca="false">J2473+L2473</f>
        <v>200</v>
      </c>
      <c r="O2473" s="0" t="n">
        <f aca="false">O2472+N2473</f>
        <v>218391.426897162</v>
      </c>
      <c r="P2473" s="0" t="n">
        <f aca="false">MIN($B$5,P2472+K2473*$B$6-I2473)</f>
        <v>510.81</v>
      </c>
      <c r="Q2473" s="0" t="n">
        <f aca="false">MAX(0,F2473-H2473-K2473-L2473)</f>
        <v>110.7086167</v>
      </c>
    </row>
    <row r="2474" customFormat="false" ht="15" hidden="false" customHeight="false" outlineLevel="0" collapsed="false">
      <c r="A2474" s="0" t="n">
        <f aca="false">'Profiles 8760'!A2463</f>
        <v>2461</v>
      </c>
      <c r="B2474" s="0" t="n">
        <f aca="false">'Profiles 8760'!B2463</f>
        <v>4</v>
      </c>
      <c r="C2474" s="0" t="n">
        <f aca="false">'Profiles 8760'!E2463</f>
        <v>0</v>
      </c>
      <c r="D2474" s="0" t="n">
        <f aca="false">'Profiles 8760'!F2463</f>
        <v>1</v>
      </c>
      <c r="E2474" s="0" t="n">
        <f aca="false">'Profiles 8760'!G2463</f>
        <v>0.48484</v>
      </c>
      <c r="F2474" s="0" t="n">
        <f aca="false">D2474*Assumptions!$C$11*$B$7+E2474*Assumptions!$C$12*$B$8</f>
        <v>308.629956</v>
      </c>
      <c r="G2474" s="0" t="n">
        <f aca="false">C2474*Assumptions!$C$15</f>
        <v>0</v>
      </c>
      <c r="H2474" s="0" t="n">
        <f aca="false">MIN(F2474,G2474)</f>
        <v>0</v>
      </c>
      <c r="I2474" s="0" t="n">
        <f aca="false">IF(C2474=1,MIN(G2474-H2474,Assumptions!$C$13,P2473),0)</f>
        <v>0</v>
      </c>
      <c r="J2474" s="0" t="n">
        <f aca="false">H2474+I2474</f>
        <v>0</v>
      </c>
      <c r="K2474" s="0" t="n">
        <f aca="false">MIN(IF(C2474=1,F2474-H2474,F2474),Assumptions!$C$13,MAX(0,($B$5-P2473)/$B$6))</f>
        <v>0</v>
      </c>
      <c r="L2474" s="0" t="n">
        <f aca="false">IF(C2474=1,0,MIN(F2474-K2474,Assumptions!$C$15,MAX(0,$B$10-O2473-M2474)))</f>
        <v>200</v>
      </c>
      <c r="M2474" s="0" t="n">
        <f aca="false">'Profiles 8760'!H2463</f>
        <v>210000</v>
      </c>
      <c r="N2474" s="0" t="n">
        <f aca="false">J2474+L2474</f>
        <v>200</v>
      </c>
      <c r="O2474" s="0" t="n">
        <f aca="false">O2473+N2474</f>
        <v>218591.426897162</v>
      </c>
      <c r="P2474" s="0" t="n">
        <f aca="false">MIN($B$5,P2473+K2474*$B$6-I2474)</f>
        <v>510.81</v>
      </c>
      <c r="Q2474" s="0" t="n">
        <f aca="false">MAX(0,F2474-H2474-K2474-L2474)</f>
        <v>108.629956</v>
      </c>
    </row>
    <row r="2475" customFormat="false" ht="15" hidden="false" customHeight="false" outlineLevel="0" collapsed="false">
      <c r="A2475" s="0" t="n">
        <f aca="false">'Profiles 8760'!A2464</f>
        <v>2462</v>
      </c>
      <c r="B2475" s="0" t="n">
        <f aca="false">'Profiles 8760'!B2464</f>
        <v>4</v>
      </c>
      <c r="C2475" s="0" t="n">
        <f aca="false">'Profiles 8760'!E2464</f>
        <v>0</v>
      </c>
      <c r="D2475" s="0" t="n">
        <f aca="false">'Profiles 8760'!F2464</f>
        <v>1</v>
      </c>
      <c r="E2475" s="0" t="n">
        <f aca="false">'Profiles 8760'!G2464</f>
        <v>0.339116</v>
      </c>
      <c r="F2475" s="0" t="n">
        <f aca="false">D2475*Assumptions!$C$11*$B$7+E2475*Assumptions!$C$12*$B$8</f>
        <v>302.6698444</v>
      </c>
      <c r="G2475" s="0" t="n">
        <f aca="false">C2475*Assumptions!$C$15</f>
        <v>0</v>
      </c>
      <c r="H2475" s="0" t="n">
        <f aca="false">MIN(F2475,G2475)</f>
        <v>0</v>
      </c>
      <c r="I2475" s="0" t="n">
        <f aca="false">IF(C2475=1,MIN(G2475-H2475,Assumptions!$C$13,P2474),0)</f>
        <v>0</v>
      </c>
      <c r="J2475" s="0" t="n">
        <f aca="false">H2475+I2475</f>
        <v>0</v>
      </c>
      <c r="K2475" s="0" t="n">
        <f aca="false">MIN(IF(C2475=1,F2475-H2475,F2475),Assumptions!$C$13,MAX(0,($B$5-P2474)/$B$6))</f>
        <v>0</v>
      </c>
      <c r="L2475" s="0" t="n">
        <f aca="false">IF(C2475=1,0,MIN(F2475-K2475,Assumptions!$C$15,MAX(0,$B$10-O2474-M2475)))</f>
        <v>200</v>
      </c>
      <c r="M2475" s="0" t="n">
        <f aca="false">'Profiles 8760'!H2464</f>
        <v>210000</v>
      </c>
      <c r="N2475" s="0" t="n">
        <f aca="false">J2475+L2475</f>
        <v>200</v>
      </c>
      <c r="O2475" s="0" t="n">
        <f aca="false">O2474+N2475</f>
        <v>218791.426897162</v>
      </c>
      <c r="P2475" s="0" t="n">
        <f aca="false">MIN($B$5,P2474+K2475*$B$6-I2475)</f>
        <v>510.81</v>
      </c>
      <c r="Q2475" s="0" t="n">
        <f aca="false">MAX(0,F2475-H2475-K2475-L2475)</f>
        <v>102.6698444</v>
      </c>
    </row>
    <row r="2476" customFormat="false" ht="15" hidden="false" customHeight="false" outlineLevel="0" collapsed="false">
      <c r="A2476" s="0" t="n">
        <f aca="false">'Profiles 8760'!A2465</f>
        <v>2463</v>
      </c>
      <c r="B2476" s="0" t="n">
        <f aca="false">'Profiles 8760'!B2465</f>
        <v>4</v>
      </c>
      <c r="C2476" s="0" t="n">
        <f aca="false">'Profiles 8760'!E2465</f>
        <v>0</v>
      </c>
      <c r="D2476" s="0" t="n">
        <f aca="false">'Profiles 8760'!F2465</f>
        <v>1</v>
      </c>
      <c r="E2476" s="0" t="n">
        <f aca="false">'Profiles 8760'!G2465</f>
        <v>0.305722</v>
      </c>
      <c r="F2476" s="0" t="n">
        <f aca="false">D2476*Assumptions!$C$11*$B$7+E2476*Assumptions!$C$12*$B$8</f>
        <v>301.3040298</v>
      </c>
      <c r="G2476" s="0" t="n">
        <f aca="false">C2476*Assumptions!$C$15</f>
        <v>0</v>
      </c>
      <c r="H2476" s="0" t="n">
        <f aca="false">MIN(F2476,G2476)</f>
        <v>0</v>
      </c>
      <c r="I2476" s="0" t="n">
        <f aca="false">IF(C2476=1,MIN(G2476-H2476,Assumptions!$C$13,P2475),0)</f>
        <v>0</v>
      </c>
      <c r="J2476" s="0" t="n">
        <f aca="false">H2476+I2476</f>
        <v>0</v>
      </c>
      <c r="K2476" s="0" t="n">
        <f aca="false">MIN(IF(C2476=1,F2476-H2476,F2476),Assumptions!$C$13,MAX(0,($B$5-P2475)/$B$6))</f>
        <v>0</v>
      </c>
      <c r="L2476" s="0" t="n">
        <f aca="false">IF(C2476=1,0,MIN(F2476-K2476,Assumptions!$C$15,MAX(0,$B$10-O2475-M2476)))</f>
        <v>200</v>
      </c>
      <c r="M2476" s="0" t="n">
        <f aca="false">'Profiles 8760'!H2465</f>
        <v>210000</v>
      </c>
      <c r="N2476" s="0" t="n">
        <f aca="false">J2476+L2476</f>
        <v>200</v>
      </c>
      <c r="O2476" s="0" t="n">
        <f aca="false">O2475+N2476</f>
        <v>218991.426897162</v>
      </c>
      <c r="P2476" s="0" t="n">
        <f aca="false">MIN($B$5,P2475+K2476*$B$6-I2476)</f>
        <v>510.81</v>
      </c>
      <c r="Q2476" s="0" t="n">
        <f aca="false">MAX(0,F2476-H2476-K2476-L2476)</f>
        <v>101.3040298</v>
      </c>
    </row>
    <row r="2477" customFormat="false" ht="15" hidden="false" customHeight="false" outlineLevel="0" collapsed="false">
      <c r="A2477" s="0" t="n">
        <f aca="false">'Profiles 8760'!A2466</f>
        <v>2464</v>
      </c>
      <c r="B2477" s="0" t="n">
        <f aca="false">'Profiles 8760'!B2466</f>
        <v>4</v>
      </c>
      <c r="C2477" s="0" t="n">
        <f aca="false">'Profiles 8760'!E2466</f>
        <v>0</v>
      </c>
      <c r="D2477" s="0" t="n">
        <f aca="false">'Profiles 8760'!F2466</f>
        <v>0.898337</v>
      </c>
      <c r="E2477" s="0" t="n">
        <f aca="false">'Profiles 8760'!G2466</f>
        <v>0.497522</v>
      </c>
      <c r="F2477" s="0" t="n">
        <f aca="false">D2477*Assumptions!$C$11*$B$7+E2477*Assumptions!$C$12*$B$8</f>
        <v>279.7883754</v>
      </c>
      <c r="G2477" s="0" t="n">
        <f aca="false">C2477*Assumptions!$C$15</f>
        <v>0</v>
      </c>
      <c r="H2477" s="0" t="n">
        <f aca="false">MIN(F2477,G2477)</f>
        <v>0</v>
      </c>
      <c r="I2477" s="0" t="n">
        <f aca="false">IF(C2477=1,MIN(G2477-H2477,Assumptions!$C$13,P2476),0)</f>
        <v>0</v>
      </c>
      <c r="J2477" s="0" t="n">
        <f aca="false">H2477+I2477</f>
        <v>0</v>
      </c>
      <c r="K2477" s="0" t="n">
        <f aca="false">MIN(IF(C2477=1,F2477-H2477,F2477),Assumptions!$C$13,MAX(0,($B$5-P2476)/$B$6))</f>
        <v>0</v>
      </c>
      <c r="L2477" s="0" t="n">
        <f aca="false">IF(C2477=1,0,MIN(F2477-K2477,Assumptions!$C$15,MAX(0,$B$10-O2476-M2477)))</f>
        <v>200</v>
      </c>
      <c r="M2477" s="0" t="n">
        <f aca="false">'Profiles 8760'!H2466</f>
        <v>210000</v>
      </c>
      <c r="N2477" s="0" t="n">
        <f aca="false">J2477+L2477</f>
        <v>200</v>
      </c>
      <c r="O2477" s="0" t="n">
        <f aca="false">O2476+N2477</f>
        <v>219191.426897162</v>
      </c>
      <c r="P2477" s="0" t="n">
        <f aca="false">MIN($B$5,P2476+K2477*$B$6-I2477)</f>
        <v>510.81</v>
      </c>
      <c r="Q2477" s="0" t="n">
        <f aca="false">MAX(0,F2477-H2477-K2477-L2477)</f>
        <v>79.7883754</v>
      </c>
    </row>
    <row r="2478" customFormat="false" ht="15" hidden="false" customHeight="false" outlineLevel="0" collapsed="false">
      <c r="A2478" s="0" t="n">
        <f aca="false">'Profiles 8760'!A2467</f>
        <v>2465</v>
      </c>
      <c r="B2478" s="0" t="n">
        <f aca="false">'Profiles 8760'!B2467</f>
        <v>4</v>
      </c>
      <c r="C2478" s="0" t="n">
        <f aca="false">'Profiles 8760'!E2467</f>
        <v>0</v>
      </c>
      <c r="D2478" s="0" t="n">
        <f aca="false">'Profiles 8760'!F2467</f>
        <v>0.603781</v>
      </c>
      <c r="E2478" s="0" t="n">
        <f aca="false">'Profiles 8760'!G2467</f>
        <v>0.532533</v>
      </c>
      <c r="F2478" s="0" t="n">
        <f aca="false">D2478*Assumptions!$C$11*$B$7+E2478*Assumptions!$C$12*$B$8</f>
        <v>196.1525525</v>
      </c>
      <c r="G2478" s="0" t="n">
        <f aca="false">C2478*Assumptions!$C$15</f>
        <v>0</v>
      </c>
      <c r="H2478" s="0" t="n">
        <f aca="false">MIN(F2478,G2478)</f>
        <v>0</v>
      </c>
      <c r="I2478" s="0" t="n">
        <f aca="false">IF(C2478=1,MIN(G2478-H2478,Assumptions!$C$13,P2477),0)</f>
        <v>0</v>
      </c>
      <c r="J2478" s="0" t="n">
        <f aca="false">H2478+I2478</f>
        <v>0</v>
      </c>
      <c r="K2478" s="0" t="n">
        <f aca="false">MIN(IF(C2478=1,F2478-H2478,F2478),Assumptions!$C$13,MAX(0,($B$5-P2477)/$B$6))</f>
        <v>0</v>
      </c>
      <c r="L2478" s="0" t="n">
        <f aca="false">IF(C2478=1,0,MIN(F2478-K2478,Assumptions!$C$15,MAX(0,$B$10-O2477-M2478)))</f>
        <v>196.1525525</v>
      </c>
      <c r="M2478" s="0" t="n">
        <f aca="false">'Profiles 8760'!H2467</f>
        <v>210000</v>
      </c>
      <c r="N2478" s="0" t="n">
        <f aca="false">J2478+L2478</f>
        <v>196.1525525</v>
      </c>
      <c r="O2478" s="0" t="n">
        <f aca="false">O2477+N2478</f>
        <v>219387.579449662</v>
      </c>
      <c r="P2478" s="0" t="n">
        <f aca="false">MIN($B$5,P2477+K2478*$B$6-I2478)</f>
        <v>510.81</v>
      </c>
      <c r="Q2478" s="0" t="n">
        <f aca="false">MAX(0,F2478-H2478-K2478-L2478)</f>
        <v>0</v>
      </c>
    </row>
    <row r="2479" customFormat="false" ht="15" hidden="false" customHeight="false" outlineLevel="0" collapsed="false">
      <c r="A2479" s="0" t="n">
        <f aca="false">'Profiles 8760'!A2468</f>
        <v>2466</v>
      </c>
      <c r="B2479" s="0" t="n">
        <f aca="false">'Profiles 8760'!B2468</f>
        <v>4</v>
      </c>
      <c r="C2479" s="0" t="n">
        <f aca="false">'Profiles 8760'!E2468</f>
        <v>0</v>
      </c>
      <c r="D2479" s="0" t="n">
        <f aca="false">'Profiles 8760'!F2468</f>
        <v>0.300851</v>
      </c>
      <c r="E2479" s="0" t="n">
        <f aca="false">'Profiles 8760'!G2468</f>
        <v>0.836315</v>
      </c>
      <c r="F2479" s="0" t="n">
        <f aca="false">D2479*Assumptions!$C$11*$B$7+E2479*Assumptions!$C$12*$B$8</f>
        <v>121.0910523</v>
      </c>
      <c r="G2479" s="0" t="n">
        <f aca="false">C2479*Assumptions!$C$15</f>
        <v>0</v>
      </c>
      <c r="H2479" s="0" t="n">
        <f aca="false">MIN(F2479,G2479)</f>
        <v>0</v>
      </c>
      <c r="I2479" s="0" t="n">
        <f aca="false">IF(C2479=1,MIN(G2479-H2479,Assumptions!$C$13,P2478),0)</f>
        <v>0</v>
      </c>
      <c r="J2479" s="0" t="n">
        <f aca="false">H2479+I2479</f>
        <v>0</v>
      </c>
      <c r="K2479" s="0" t="n">
        <f aca="false">MIN(IF(C2479=1,F2479-H2479,F2479),Assumptions!$C$13,MAX(0,($B$5-P2478)/$B$6))</f>
        <v>0</v>
      </c>
      <c r="L2479" s="0" t="n">
        <f aca="false">IF(C2479=1,0,MIN(F2479-K2479,Assumptions!$C$15,MAX(0,$B$10-O2478-M2479)))</f>
        <v>121.0910523</v>
      </c>
      <c r="M2479" s="0" t="n">
        <f aca="false">'Profiles 8760'!H2468</f>
        <v>210000</v>
      </c>
      <c r="N2479" s="0" t="n">
        <f aca="false">J2479+L2479</f>
        <v>121.0910523</v>
      </c>
      <c r="O2479" s="0" t="n">
        <f aca="false">O2478+N2479</f>
        <v>219508.670501962</v>
      </c>
      <c r="P2479" s="0" t="n">
        <f aca="false">MIN($B$5,P2478+K2479*$B$6-I2479)</f>
        <v>510.81</v>
      </c>
      <c r="Q2479" s="0" t="n">
        <f aca="false">MAX(0,F2479-H2479-K2479-L2479)</f>
        <v>0</v>
      </c>
    </row>
    <row r="2480" customFormat="false" ht="15" hidden="false" customHeight="false" outlineLevel="0" collapsed="false">
      <c r="A2480" s="0" t="n">
        <f aca="false">'Profiles 8760'!A2469</f>
        <v>2467</v>
      </c>
      <c r="B2480" s="0" t="n">
        <f aca="false">'Profiles 8760'!B2469</f>
        <v>4</v>
      </c>
      <c r="C2480" s="0" t="n">
        <f aca="false">'Profiles 8760'!E2469</f>
        <v>0</v>
      </c>
      <c r="D2480" s="0" t="n">
        <f aca="false">'Profiles 8760'!F2469</f>
        <v>0.049785</v>
      </c>
      <c r="E2480" s="0" t="n">
        <f aca="false">'Profiles 8760'!G2469</f>
        <v>0.787912</v>
      </c>
      <c r="F2480" s="0" t="n">
        <f aca="false">D2480*Assumptions!$C$11*$B$7+E2480*Assumptions!$C$12*$B$8</f>
        <v>46.6035088</v>
      </c>
      <c r="G2480" s="0" t="n">
        <f aca="false">C2480*Assumptions!$C$15</f>
        <v>0</v>
      </c>
      <c r="H2480" s="0" t="n">
        <f aca="false">MIN(F2480,G2480)</f>
        <v>0</v>
      </c>
      <c r="I2480" s="0" t="n">
        <f aca="false">IF(C2480=1,MIN(G2480-H2480,Assumptions!$C$13,P2479),0)</f>
        <v>0</v>
      </c>
      <c r="J2480" s="0" t="n">
        <f aca="false">H2480+I2480</f>
        <v>0</v>
      </c>
      <c r="K2480" s="0" t="n">
        <f aca="false">MIN(IF(C2480=1,F2480-H2480,F2480),Assumptions!$C$13,MAX(0,($B$5-P2479)/$B$6))</f>
        <v>0</v>
      </c>
      <c r="L2480" s="0" t="n">
        <f aca="false">IF(C2480=1,0,MIN(F2480-K2480,Assumptions!$C$15,MAX(0,$B$10-O2479-M2480)))</f>
        <v>46.6035088</v>
      </c>
      <c r="M2480" s="0" t="n">
        <f aca="false">'Profiles 8760'!H2469</f>
        <v>210000</v>
      </c>
      <c r="N2480" s="0" t="n">
        <f aca="false">J2480+L2480</f>
        <v>46.6035088</v>
      </c>
      <c r="O2480" s="0" t="n">
        <f aca="false">O2479+N2480</f>
        <v>219555.274010762</v>
      </c>
      <c r="P2480" s="0" t="n">
        <f aca="false">MIN($B$5,P2479+K2480*$B$6-I2480)</f>
        <v>510.81</v>
      </c>
      <c r="Q2480" s="0" t="n">
        <f aca="false">MAX(0,F2480-H2480-K2480-L2480)</f>
        <v>0</v>
      </c>
    </row>
    <row r="2481" customFormat="false" ht="15" hidden="false" customHeight="false" outlineLevel="0" collapsed="false">
      <c r="A2481" s="0" t="n">
        <f aca="false">'Profiles 8760'!A2470</f>
        <v>2468</v>
      </c>
      <c r="B2481" s="0" t="n">
        <f aca="false">'Profiles 8760'!B2470</f>
        <v>4</v>
      </c>
      <c r="C2481" s="0" t="n">
        <f aca="false">'Profiles 8760'!E2470</f>
        <v>1</v>
      </c>
      <c r="D2481" s="0" t="n">
        <f aca="false">'Profiles 8760'!F2470</f>
        <v>0</v>
      </c>
      <c r="E2481" s="0" t="n">
        <f aca="false">'Profiles 8760'!G2470</f>
        <v>0.679885</v>
      </c>
      <c r="F2481" s="0" t="n">
        <f aca="false">D2481*Assumptions!$C$11*$B$7+E2481*Assumptions!$C$12*$B$8</f>
        <v>27.8072965</v>
      </c>
      <c r="G2481" s="0" t="n">
        <f aca="false">C2481*Assumptions!$C$15</f>
        <v>200</v>
      </c>
      <c r="H2481" s="0" t="n">
        <f aca="false">MIN(F2481,G2481)</f>
        <v>27.8072965</v>
      </c>
      <c r="I2481" s="0" t="n">
        <f aca="false">IF(C2481=1,MIN(G2481-H2481,Assumptions!$C$13,P2480),0)</f>
        <v>172.1927035</v>
      </c>
      <c r="J2481" s="0" t="n">
        <f aca="false">H2481+I2481</f>
        <v>200</v>
      </c>
      <c r="K2481" s="0" t="n">
        <f aca="false">MIN(IF(C2481=1,F2481-H2481,F2481),Assumptions!$C$13,MAX(0,($B$5-P2480)/$B$6))</f>
        <v>0</v>
      </c>
      <c r="L2481" s="0" t="n">
        <f aca="false">IF(C2481=1,0,MIN(F2481-K2481,Assumptions!$C$15,MAX(0,$B$10-O2480-M2481)))</f>
        <v>0</v>
      </c>
      <c r="M2481" s="0" t="n">
        <f aca="false">'Profiles 8760'!H2470</f>
        <v>209800</v>
      </c>
      <c r="N2481" s="0" t="n">
        <f aca="false">J2481+L2481</f>
        <v>200</v>
      </c>
      <c r="O2481" s="0" t="n">
        <f aca="false">O2480+N2481</f>
        <v>219755.274010762</v>
      </c>
      <c r="P2481" s="0" t="n">
        <f aca="false">MIN($B$5,P2480+K2481*$B$6-I2481)</f>
        <v>338.6172965</v>
      </c>
      <c r="Q2481" s="0" t="n">
        <f aca="false">MAX(0,F2481-H2481-K2481-L2481)</f>
        <v>0</v>
      </c>
    </row>
    <row r="2482" customFormat="false" ht="15" hidden="false" customHeight="false" outlineLevel="0" collapsed="false">
      <c r="A2482" s="0" t="n">
        <f aca="false">'Profiles 8760'!A2471</f>
        <v>2469</v>
      </c>
      <c r="B2482" s="0" t="n">
        <f aca="false">'Profiles 8760'!B2471</f>
        <v>4</v>
      </c>
      <c r="C2482" s="0" t="n">
        <f aca="false">'Profiles 8760'!E2471</f>
        <v>1</v>
      </c>
      <c r="D2482" s="0" t="n">
        <f aca="false">'Profiles 8760'!F2471</f>
        <v>0</v>
      </c>
      <c r="E2482" s="0" t="n">
        <f aca="false">'Profiles 8760'!G2471</f>
        <v>0.926576</v>
      </c>
      <c r="F2482" s="0" t="n">
        <f aca="false">D2482*Assumptions!$C$11*$B$7+E2482*Assumptions!$C$12*$B$8</f>
        <v>37.8969584</v>
      </c>
      <c r="G2482" s="0" t="n">
        <f aca="false">C2482*Assumptions!$C$15</f>
        <v>200</v>
      </c>
      <c r="H2482" s="0" t="n">
        <f aca="false">MIN(F2482,G2482)</f>
        <v>37.8969584</v>
      </c>
      <c r="I2482" s="0" t="n">
        <f aca="false">IF(C2482=1,MIN(G2482-H2482,Assumptions!$C$13,P2481),0)</f>
        <v>162.1030416</v>
      </c>
      <c r="J2482" s="0" t="n">
        <f aca="false">H2482+I2482</f>
        <v>200</v>
      </c>
      <c r="K2482" s="0" t="n">
        <f aca="false">MIN(IF(C2482=1,F2482-H2482,F2482),Assumptions!$C$13,MAX(0,($B$5-P2481)/$B$6))</f>
        <v>0</v>
      </c>
      <c r="L2482" s="0" t="n">
        <f aca="false">IF(C2482=1,0,MIN(F2482-K2482,Assumptions!$C$15,MAX(0,$B$10-O2481-M2482)))</f>
        <v>0</v>
      </c>
      <c r="M2482" s="0" t="n">
        <f aca="false">'Profiles 8760'!H2471</f>
        <v>209600</v>
      </c>
      <c r="N2482" s="0" t="n">
        <f aca="false">J2482+L2482</f>
        <v>200</v>
      </c>
      <c r="O2482" s="0" t="n">
        <f aca="false">O2481+N2482</f>
        <v>219955.274010762</v>
      </c>
      <c r="P2482" s="0" t="n">
        <f aca="false">MIN($B$5,P2481+K2482*$B$6-I2482)</f>
        <v>176.5142549</v>
      </c>
      <c r="Q2482" s="0" t="n">
        <f aca="false">MAX(0,F2482-H2482-K2482-L2482)</f>
        <v>0</v>
      </c>
    </row>
    <row r="2483" customFormat="false" ht="15" hidden="false" customHeight="false" outlineLevel="0" collapsed="false">
      <c r="A2483" s="0" t="n">
        <f aca="false">'Profiles 8760'!A2472</f>
        <v>2470</v>
      </c>
      <c r="B2483" s="0" t="n">
        <f aca="false">'Profiles 8760'!B2472</f>
        <v>4</v>
      </c>
      <c r="C2483" s="0" t="n">
        <f aca="false">'Profiles 8760'!E2472</f>
        <v>0</v>
      </c>
      <c r="D2483" s="0" t="n">
        <f aca="false">'Profiles 8760'!F2472</f>
        <v>0</v>
      </c>
      <c r="E2483" s="0" t="n">
        <f aca="false">'Profiles 8760'!G2472</f>
        <v>0.936183</v>
      </c>
      <c r="F2483" s="0" t="n">
        <f aca="false">D2483*Assumptions!$C$11*$B$7+E2483*Assumptions!$C$12*$B$8</f>
        <v>38.2898847</v>
      </c>
      <c r="G2483" s="0" t="n">
        <f aca="false">C2483*Assumptions!$C$15</f>
        <v>0</v>
      </c>
      <c r="H2483" s="0" t="n">
        <f aca="false">MIN(F2483,G2483)</f>
        <v>0</v>
      </c>
      <c r="I2483" s="0" t="n">
        <f aca="false">IF(C2483=1,MIN(G2483-H2483,Assumptions!$C$13,P2482),0)</f>
        <v>0</v>
      </c>
      <c r="J2483" s="0" t="n">
        <f aca="false">H2483+I2483</f>
        <v>0</v>
      </c>
      <c r="K2483" s="0" t="n">
        <f aca="false">MIN(IF(C2483=1,F2483-H2483,F2483),Assumptions!$C$13,MAX(0,($B$5-P2482)/$B$6))</f>
        <v>38.2898847</v>
      </c>
      <c r="L2483" s="0" t="n">
        <f aca="false">IF(C2483=1,0,MIN(F2483-K2483,Assumptions!$C$15,MAX(0,$B$10-O2482-M2483)))</f>
        <v>0</v>
      </c>
      <c r="M2483" s="0" t="n">
        <f aca="false">'Profiles 8760'!H2472</f>
        <v>209600</v>
      </c>
      <c r="N2483" s="0" t="n">
        <f aca="false">J2483+L2483</f>
        <v>0</v>
      </c>
      <c r="O2483" s="0" t="n">
        <f aca="false">O2482+N2483</f>
        <v>219955.274010762</v>
      </c>
      <c r="P2483" s="0" t="n">
        <f aca="false">MIN($B$5,P2482+K2483*$B$6-I2483)</f>
        <v>209.70392695796</v>
      </c>
      <c r="Q2483" s="0" t="n">
        <f aca="false">MAX(0,F2483-H2483-K2483-L2483)</f>
        <v>0</v>
      </c>
    </row>
    <row r="2484" customFormat="false" ht="15" hidden="false" customHeight="false" outlineLevel="0" collapsed="false">
      <c r="A2484" s="0" t="n">
        <f aca="false">'Profiles 8760'!A2473</f>
        <v>2471</v>
      </c>
      <c r="B2484" s="0" t="n">
        <f aca="false">'Profiles 8760'!B2473</f>
        <v>4</v>
      </c>
      <c r="C2484" s="0" t="n">
        <f aca="false">'Profiles 8760'!E2473</f>
        <v>0</v>
      </c>
      <c r="D2484" s="0" t="n">
        <f aca="false">'Profiles 8760'!F2473</f>
        <v>0</v>
      </c>
      <c r="E2484" s="0" t="n">
        <f aca="false">'Profiles 8760'!G2473</f>
        <v>1</v>
      </c>
      <c r="F2484" s="0" t="n">
        <f aca="false">D2484*Assumptions!$C$11*$B$7+E2484*Assumptions!$C$12*$B$8</f>
        <v>40.9</v>
      </c>
      <c r="G2484" s="0" t="n">
        <f aca="false">C2484*Assumptions!$C$15</f>
        <v>0</v>
      </c>
      <c r="H2484" s="0" t="n">
        <f aca="false">MIN(F2484,G2484)</f>
        <v>0</v>
      </c>
      <c r="I2484" s="0" t="n">
        <f aca="false">IF(C2484=1,MIN(G2484-H2484,Assumptions!$C$13,P2483),0)</f>
        <v>0</v>
      </c>
      <c r="J2484" s="0" t="n">
        <f aca="false">H2484+I2484</f>
        <v>0</v>
      </c>
      <c r="K2484" s="0" t="n">
        <f aca="false">MIN(IF(C2484=1,F2484-H2484,F2484),Assumptions!$C$13,MAX(0,($B$5-P2483)/$B$6))</f>
        <v>40.9</v>
      </c>
      <c r="L2484" s="0" t="n">
        <f aca="false">IF(C2484=1,0,MIN(F2484-K2484,Assumptions!$C$15,MAX(0,$B$10-O2483-M2484)))</f>
        <v>0</v>
      </c>
      <c r="M2484" s="0" t="n">
        <f aca="false">'Profiles 8760'!H2473</f>
        <v>209600</v>
      </c>
      <c r="N2484" s="0" t="n">
        <f aca="false">J2484+L2484</f>
        <v>0</v>
      </c>
      <c r="O2484" s="0" t="n">
        <f aca="false">O2483+N2484</f>
        <v>219955.274010762</v>
      </c>
      <c r="P2484" s="0" t="n">
        <f aca="false">MIN($B$5,P2483+K2484*$B$6-I2484)</f>
        <v>245.15604695796</v>
      </c>
      <c r="Q2484" s="0" t="n">
        <f aca="false">MAX(0,F2484-H2484-K2484-L2484)</f>
        <v>0</v>
      </c>
    </row>
    <row r="2485" customFormat="false" ht="15" hidden="false" customHeight="false" outlineLevel="0" collapsed="false">
      <c r="A2485" s="0" t="n">
        <f aca="false">'Profiles 8760'!A2474</f>
        <v>2472</v>
      </c>
      <c r="B2485" s="0" t="n">
        <f aca="false">'Profiles 8760'!B2474</f>
        <v>4</v>
      </c>
      <c r="C2485" s="0" t="n">
        <f aca="false">'Profiles 8760'!E2474</f>
        <v>0</v>
      </c>
      <c r="D2485" s="0" t="n">
        <f aca="false">'Profiles 8760'!F2474</f>
        <v>0</v>
      </c>
      <c r="E2485" s="0" t="n">
        <f aca="false">'Profiles 8760'!G2474</f>
        <v>0.947554</v>
      </c>
      <c r="F2485" s="0" t="n">
        <f aca="false">D2485*Assumptions!$C$11*$B$7+E2485*Assumptions!$C$12*$B$8</f>
        <v>38.7549586</v>
      </c>
      <c r="G2485" s="0" t="n">
        <f aca="false">C2485*Assumptions!$C$15</f>
        <v>0</v>
      </c>
      <c r="H2485" s="0" t="n">
        <f aca="false">MIN(F2485,G2485)</f>
        <v>0</v>
      </c>
      <c r="I2485" s="0" t="n">
        <f aca="false">IF(C2485=1,MIN(G2485-H2485,Assumptions!$C$13,P2484),0)</f>
        <v>0</v>
      </c>
      <c r="J2485" s="0" t="n">
        <f aca="false">H2485+I2485</f>
        <v>0</v>
      </c>
      <c r="K2485" s="0" t="n">
        <f aca="false">MIN(IF(C2485=1,F2485-H2485,F2485),Assumptions!$C$13,MAX(0,($B$5-P2484)/$B$6))</f>
        <v>38.7549586</v>
      </c>
      <c r="L2485" s="0" t="n">
        <f aca="false">IF(C2485=1,0,MIN(F2485-K2485,Assumptions!$C$15,MAX(0,$B$10-O2484-M2485)))</f>
        <v>0</v>
      </c>
      <c r="M2485" s="0" t="n">
        <f aca="false">'Profiles 8760'!H2474</f>
        <v>209600</v>
      </c>
      <c r="N2485" s="0" t="n">
        <f aca="false">J2485+L2485</f>
        <v>0</v>
      </c>
      <c r="O2485" s="0" t="n">
        <f aca="false">O2484+N2485</f>
        <v>219955.274010762</v>
      </c>
      <c r="P2485" s="0" t="n">
        <f aca="false">MIN($B$5,P2484+K2485*$B$6-I2485)</f>
        <v>278.74884507244</v>
      </c>
      <c r="Q2485" s="0" t="n">
        <f aca="false">MAX(0,F2485-H2485-K2485-L2485)</f>
        <v>0</v>
      </c>
    </row>
    <row r="2486" customFormat="false" ht="15" hidden="false" customHeight="false" outlineLevel="0" collapsed="false">
      <c r="A2486" s="0" t="n">
        <f aca="false">'Profiles 8760'!A2475</f>
        <v>2473</v>
      </c>
      <c r="B2486" s="0" t="n">
        <f aca="false">'Profiles 8760'!B2475</f>
        <v>4</v>
      </c>
      <c r="C2486" s="0" t="n">
        <f aca="false">'Profiles 8760'!E2475</f>
        <v>0</v>
      </c>
      <c r="D2486" s="0" t="n">
        <f aca="false">'Profiles 8760'!F2475</f>
        <v>0</v>
      </c>
      <c r="E2486" s="0" t="n">
        <f aca="false">'Profiles 8760'!G2475</f>
        <v>0.842174</v>
      </c>
      <c r="F2486" s="0" t="n">
        <f aca="false">D2486*Assumptions!$C$11*$B$7+E2486*Assumptions!$C$12*$B$8</f>
        <v>34.4449166</v>
      </c>
      <c r="G2486" s="0" t="n">
        <f aca="false">C2486*Assumptions!$C$15</f>
        <v>0</v>
      </c>
      <c r="H2486" s="0" t="n">
        <f aca="false">MIN(F2486,G2486)</f>
        <v>0</v>
      </c>
      <c r="I2486" s="0" t="n">
        <f aca="false">IF(C2486=1,MIN(G2486-H2486,Assumptions!$C$13,P2485),0)</f>
        <v>0</v>
      </c>
      <c r="J2486" s="0" t="n">
        <f aca="false">H2486+I2486</f>
        <v>0</v>
      </c>
      <c r="K2486" s="0" t="n">
        <f aca="false">MIN(IF(C2486=1,F2486-H2486,F2486),Assumptions!$C$13,MAX(0,($B$5-P2485)/$B$6))</f>
        <v>34.4449166</v>
      </c>
      <c r="L2486" s="0" t="n">
        <f aca="false">IF(C2486=1,0,MIN(F2486-K2486,Assumptions!$C$15,MAX(0,$B$10-O2485-M2486)))</f>
        <v>0</v>
      </c>
      <c r="M2486" s="0" t="n">
        <f aca="false">'Profiles 8760'!H2475</f>
        <v>209600</v>
      </c>
      <c r="N2486" s="0" t="n">
        <f aca="false">J2486+L2486</f>
        <v>0</v>
      </c>
      <c r="O2486" s="0" t="n">
        <f aca="false">O2485+N2486</f>
        <v>219955.274010762</v>
      </c>
      <c r="P2486" s="0" t="n">
        <f aca="false">MIN($B$5,P2485+K2486*$B$6-I2486)</f>
        <v>308.60569878132</v>
      </c>
      <c r="Q2486" s="0" t="n">
        <f aca="false">MAX(0,F2486-H2486-K2486-L2486)</f>
        <v>0</v>
      </c>
    </row>
    <row r="2487" customFormat="false" ht="15" hidden="false" customHeight="false" outlineLevel="0" collapsed="false">
      <c r="A2487" s="0" t="n">
        <f aca="false">'Profiles 8760'!A2476</f>
        <v>2474</v>
      </c>
      <c r="B2487" s="0" t="n">
        <f aca="false">'Profiles 8760'!B2476</f>
        <v>4</v>
      </c>
      <c r="C2487" s="0" t="n">
        <f aca="false">'Profiles 8760'!E2476</f>
        <v>0</v>
      </c>
      <c r="D2487" s="0" t="n">
        <f aca="false">'Profiles 8760'!F2476</f>
        <v>0</v>
      </c>
      <c r="E2487" s="0" t="n">
        <f aca="false">'Profiles 8760'!G2476</f>
        <v>1</v>
      </c>
      <c r="F2487" s="0" t="n">
        <f aca="false">D2487*Assumptions!$C$11*$B$7+E2487*Assumptions!$C$12*$B$8</f>
        <v>40.9</v>
      </c>
      <c r="G2487" s="0" t="n">
        <f aca="false">C2487*Assumptions!$C$15</f>
        <v>0</v>
      </c>
      <c r="H2487" s="0" t="n">
        <f aca="false">MIN(F2487,G2487)</f>
        <v>0</v>
      </c>
      <c r="I2487" s="0" t="n">
        <f aca="false">IF(C2487=1,MIN(G2487-H2487,Assumptions!$C$13,P2486),0)</f>
        <v>0</v>
      </c>
      <c r="J2487" s="0" t="n">
        <f aca="false">H2487+I2487</f>
        <v>0</v>
      </c>
      <c r="K2487" s="0" t="n">
        <f aca="false">MIN(IF(C2487=1,F2487-H2487,F2487),Assumptions!$C$13,MAX(0,($B$5-P2486)/$B$6))</f>
        <v>40.9</v>
      </c>
      <c r="L2487" s="0" t="n">
        <f aca="false">IF(C2487=1,0,MIN(F2487-K2487,Assumptions!$C$15,MAX(0,$B$10-O2486-M2487)))</f>
        <v>0</v>
      </c>
      <c r="M2487" s="0" t="n">
        <f aca="false">'Profiles 8760'!H2476</f>
        <v>209600</v>
      </c>
      <c r="N2487" s="0" t="n">
        <f aca="false">J2487+L2487</f>
        <v>0</v>
      </c>
      <c r="O2487" s="0" t="n">
        <f aca="false">O2486+N2487</f>
        <v>219955.274010762</v>
      </c>
      <c r="P2487" s="0" t="n">
        <f aca="false">MIN($B$5,P2486+K2487*$B$6-I2487)</f>
        <v>344.05781878132</v>
      </c>
      <c r="Q2487" s="0" t="n">
        <f aca="false">MAX(0,F2487-H2487-K2487-L2487)</f>
        <v>0</v>
      </c>
    </row>
    <row r="2488" customFormat="false" ht="15" hidden="false" customHeight="false" outlineLevel="0" collapsed="false">
      <c r="A2488" s="0" t="n">
        <f aca="false">'Profiles 8760'!A2477</f>
        <v>2475</v>
      </c>
      <c r="B2488" s="0" t="n">
        <f aca="false">'Profiles 8760'!B2477</f>
        <v>4</v>
      </c>
      <c r="C2488" s="0" t="n">
        <f aca="false">'Profiles 8760'!E2477</f>
        <v>0</v>
      </c>
      <c r="D2488" s="0" t="n">
        <f aca="false">'Profiles 8760'!F2477</f>
        <v>0</v>
      </c>
      <c r="E2488" s="0" t="n">
        <f aca="false">'Profiles 8760'!G2477</f>
        <v>1</v>
      </c>
      <c r="F2488" s="0" t="n">
        <f aca="false">D2488*Assumptions!$C$11*$B$7+E2488*Assumptions!$C$12*$B$8</f>
        <v>40.9</v>
      </c>
      <c r="G2488" s="0" t="n">
        <f aca="false">C2488*Assumptions!$C$15</f>
        <v>0</v>
      </c>
      <c r="H2488" s="0" t="n">
        <f aca="false">MIN(F2488,G2488)</f>
        <v>0</v>
      </c>
      <c r="I2488" s="0" t="n">
        <f aca="false">IF(C2488=1,MIN(G2488-H2488,Assumptions!$C$13,P2487),0)</f>
        <v>0</v>
      </c>
      <c r="J2488" s="0" t="n">
        <f aca="false">H2488+I2488</f>
        <v>0</v>
      </c>
      <c r="K2488" s="0" t="n">
        <f aca="false">MIN(IF(C2488=1,F2488-H2488,F2488),Assumptions!$C$13,MAX(0,($B$5-P2487)/$B$6))</f>
        <v>40.9</v>
      </c>
      <c r="L2488" s="0" t="n">
        <f aca="false">IF(C2488=1,0,MIN(F2488-K2488,Assumptions!$C$15,MAX(0,$B$10-O2487-M2488)))</f>
        <v>0</v>
      </c>
      <c r="M2488" s="0" t="n">
        <f aca="false">'Profiles 8760'!H2477</f>
        <v>209600</v>
      </c>
      <c r="N2488" s="0" t="n">
        <f aca="false">J2488+L2488</f>
        <v>0</v>
      </c>
      <c r="O2488" s="0" t="n">
        <f aca="false">O2487+N2488</f>
        <v>219955.274010762</v>
      </c>
      <c r="P2488" s="0" t="n">
        <f aca="false">MIN($B$5,P2487+K2488*$B$6-I2488)</f>
        <v>379.50993878132</v>
      </c>
      <c r="Q2488" s="0" t="n">
        <f aca="false">MAX(0,F2488-H2488-K2488-L2488)</f>
        <v>0</v>
      </c>
    </row>
    <row r="2489" customFormat="false" ht="15" hidden="false" customHeight="false" outlineLevel="0" collapsed="false">
      <c r="A2489" s="0" t="n">
        <f aca="false">'Profiles 8760'!A2478</f>
        <v>2476</v>
      </c>
      <c r="B2489" s="0" t="n">
        <f aca="false">'Profiles 8760'!B2478</f>
        <v>4</v>
      </c>
      <c r="C2489" s="0" t="n">
        <f aca="false">'Profiles 8760'!E2478</f>
        <v>0</v>
      </c>
      <c r="D2489" s="0" t="n">
        <f aca="false">'Profiles 8760'!F2478</f>
        <v>0</v>
      </c>
      <c r="E2489" s="0" t="n">
        <f aca="false">'Profiles 8760'!G2478</f>
        <v>0.457981</v>
      </c>
      <c r="F2489" s="0" t="n">
        <f aca="false">D2489*Assumptions!$C$11*$B$7+E2489*Assumptions!$C$12*$B$8</f>
        <v>18.7314229</v>
      </c>
      <c r="G2489" s="0" t="n">
        <f aca="false">C2489*Assumptions!$C$15</f>
        <v>0</v>
      </c>
      <c r="H2489" s="0" t="n">
        <f aca="false">MIN(F2489,G2489)</f>
        <v>0</v>
      </c>
      <c r="I2489" s="0" t="n">
        <f aca="false">IF(C2489=1,MIN(G2489-H2489,Assumptions!$C$13,P2488),0)</f>
        <v>0</v>
      </c>
      <c r="J2489" s="0" t="n">
        <f aca="false">H2489+I2489</f>
        <v>0</v>
      </c>
      <c r="K2489" s="0" t="n">
        <f aca="false">MIN(IF(C2489=1,F2489-H2489,F2489),Assumptions!$C$13,MAX(0,($B$5-P2488)/$B$6))</f>
        <v>18.7314229</v>
      </c>
      <c r="L2489" s="0" t="n">
        <f aca="false">IF(C2489=1,0,MIN(F2489-K2489,Assumptions!$C$15,MAX(0,$B$10-O2488-M2489)))</f>
        <v>0</v>
      </c>
      <c r="M2489" s="0" t="n">
        <f aca="false">'Profiles 8760'!H2478</f>
        <v>209600</v>
      </c>
      <c r="N2489" s="0" t="n">
        <f aca="false">J2489+L2489</f>
        <v>0</v>
      </c>
      <c r="O2489" s="0" t="n">
        <f aca="false">O2488+N2489</f>
        <v>219955.274010762</v>
      </c>
      <c r="P2489" s="0" t="n">
        <f aca="false">MIN($B$5,P2488+K2489*$B$6-I2489)</f>
        <v>395.74633615104</v>
      </c>
      <c r="Q2489" s="0" t="n">
        <f aca="false">MAX(0,F2489-H2489-K2489-L2489)</f>
        <v>0</v>
      </c>
    </row>
    <row r="2490" customFormat="false" ht="15" hidden="false" customHeight="false" outlineLevel="0" collapsed="false">
      <c r="A2490" s="0" t="n">
        <f aca="false">'Profiles 8760'!A2479</f>
        <v>2477</v>
      </c>
      <c r="B2490" s="0" t="n">
        <f aca="false">'Profiles 8760'!B2479</f>
        <v>4</v>
      </c>
      <c r="C2490" s="0" t="n">
        <f aca="false">'Profiles 8760'!E2479</f>
        <v>0</v>
      </c>
      <c r="D2490" s="0" t="n">
        <f aca="false">'Profiles 8760'!F2479</f>
        <v>0</v>
      </c>
      <c r="E2490" s="0" t="n">
        <f aca="false">'Profiles 8760'!G2479</f>
        <v>0.403051</v>
      </c>
      <c r="F2490" s="0" t="n">
        <f aca="false">D2490*Assumptions!$C$11*$B$7+E2490*Assumptions!$C$12*$B$8</f>
        <v>16.4847859</v>
      </c>
      <c r="G2490" s="0" t="n">
        <f aca="false">C2490*Assumptions!$C$15</f>
        <v>0</v>
      </c>
      <c r="H2490" s="0" t="n">
        <f aca="false">MIN(F2490,G2490)</f>
        <v>0</v>
      </c>
      <c r="I2490" s="0" t="n">
        <f aca="false">IF(C2490=1,MIN(G2490-H2490,Assumptions!$C$13,P2489),0)</f>
        <v>0</v>
      </c>
      <c r="J2490" s="0" t="n">
        <f aca="false">H2490+I2490</f>
        <v>0</v>
      </c>
      <c r="K2490" s="0" t="n">
        <f aca="false">MIN(IF(C2490=1,F2490-H2490,F2490),Assumptions!$C$13,MAX(0,($B$5-P2489)/$B$6))</f>
        <v>16.4847859</v>
      </c>
      <c r="L2490" s="0" t="n">
        <f aca="false">IF(C2490=1,0,MIN(F2490-K2490,Assumptions!$C$15,MAX(0,$B$10-O2489-M2490)))</f>
        <v>0</v>
      </c>
      <c r="M2490" s="0" t="n">
        <f aca="false">'Profiles 8760'!H2479</f>
        <v>209600</v>
      </c>
      <c r="N2490" s="0" t="n">
        <f aca="false">J2490+L2490</f>
        <v>0</v>
      </c>
      <c r="O2490" s="0" t="n">
        <f aca="false">O2489+N2490</f>
        <v>219955.274010762</v>
      </c>
      <c r="P2490" s="0" t="n">
        <f aca="false">MIN($B$5,P2489+K2490*$B$6-I2490)</f>
        <v>410.03534856916</v>
      </c>
      <c r="Q2490" s="0" t="n">
        <f aca="false">MAX(0,F2490-H2490-K2490-L2490)</f>
        <v>0</v>
      </c>
    </row>
    <row r="2491" customFormat="false" ht="15" hidden="false" customHeight="false" outlineLevel="0" collapsed="false">
      <c r="A2491" s="0" t="n">
        <f aca="false">'Profiles 8760'!A2480</f>
        <v>2478</v>
      </c>
      <c r="B2491" s="0" t="n">
        <f aca="false">'Profiles 8760'!B2480</f>
        <v>4</v>
      </c>
      <c r="C2491" s="0" t="n">
        <f aca="false">'Profiles 8760'!E2480</f>
        <v>0</v>
      </c>
      <c r="D2491" s="0" t="n">
        <f aca="false">'Profiles 8760'!F2480</f>
        <v>0</v>
      </c>
      <c r="E2491" s="0" t="n">
        <f aca="false">'Profiles 8760'!G2480</f>
        <v>0.35706</v>
      </c>
      <c r="F2491" s="0" t="n">
        <f aca="false">D2491*Assumptions!$C$11*$B$7+E2491*Assumptions!$C$12*$B$8</f>
        <v>14.603754</v>
      </c>
      <c r="G2491" s="0" t="n">
        <f aca="false">C2491*Assumptions!$C$15</f>
        <v>0</v>
      </c>
      <c r="H2491" s="0" t="n">
        <f aca="false">MIN(F2491,G2491)</f>
        <v>0</v>
      </c>
      <c r="I2491" s="0" t="n">
        <f aca="false">IF(C2491=1,MIN(G2491-H2491,Assumptions!$C$13,P2490),0)</f>
        <v>0</v>
      </c>
      <c r="J2491" s="0" t="n">
        <f aca="false">H2491+I2491</f>
        <v>0</v>
      </c>
      <c r="K2491" s="0" t="n">
        <f aca="false">MIN(IF(C2491=1,F2491-H2491,F2491),Assumptions!$C$13,MAX(0,($B$5-P2490)/$B$6))</f>
        <v>14.603754</v>
      </c>
      <c r="L2491" s="0" t="n">
        <f aca="false">IF(C2491=1,0,MIN(F2491-K2491,Assumptions!$C$15,MAX(0,$B$10-O2490-M2491)))</f>
        <v>0</v>
      </c>
      <c r="M2491" s="0" t="n">
        <f aca="false">'Profiles 8760'!H2480</f>
        <v>209600</v>
      </c>
      <c r="N2491" s="0" t="n">
        <f aca="false">J2491+L2491</f>
        <v>0</v>
      </c>
      <c r="O2491" s="0" t="n">
        <f aca="false">O2490+N2491</f>
        <v>219955.274010762</v>
      </c>
      <c r="P2491" s="0" t="n">
        <f aca="false">MIN($B$5,P2490+K2491*$B$6-I2491)</f>
        <v>422.69388253636</v>
      </c>
      <c r="Q2491" s="0" t="n">
        <f aca="false">MAX(0,F2491-H2491-K2491-L2491)</f>
        <v>0</v>
      </c>
    </row>
    <row r="2492" customFormat="false" ht="15" hidden="false" customHeight="false" outlineLevel="0" collapsed="false">
      <c r="A2492" s="0" t="n">
        <f aca="false">'Profiles 8760'!A2481</f>
        <v>2479</v>
      </c>
      <c r="B2492" s="0" t="n">
        <f aca="false">'Profiles 8760'!B2481</f>
        <v>4</v>
      </c>
      <c r="C2492" s="0" t="n">
        <f aca="false">'Profiles 8760'!E2481</f>
        <v>0</v>
      </c>
      <c r="D2492" s="0" t="n">
        <f aca="false">'Profiles 8760'!F2481</f>
        <v>0.058585</v>
      </c>
      <c r="E2492" s="0" t="n">
        <f aca="false">'Profiles 8760'!G2481</f>
        <v>0.377262</v>
      </c>
      <c r="F2492" s="0" t="n">
        <f aca="false">D2492*Assumptions!$C$11*$B$7+E2492*Assumptions!$C$12*$B$8</f>
        <v>32.3493638</v>
      </c>
      <c r="G2492" s="0" t="n">
        <f aca="false">C2492*Assumptions!$C$15</f>
        <v>0</v>
      </c>
      <c r="H2492" s="0" t="n">
        <f aca="false">MIN(F2492,G2492)</f>
        <v>0</v>
      </c>
      <c r="I2492" s="0" t="n">
        <f aca="false">IF(C2492=1,MIN(G2492-H2492,Assumptions!$C$13,P2491),0)</f>
        <v>0</v>
      </c>
      <c r="J2492" s="0" t="n">
        <f aca="false">H2492+I2492</f>
        <v>0</v>
      </c>
      <c r="K2492" s="0" t="n">
        <f aca="false">MIN(IF(C2492=1,F2492-H2492,F2492),Assumptions!$C$13,MAX(0,($B$5-P2491)/$B$6))</f>
        <v>32.3493638</v>
      </c>
      <c r="L2492" s="0" t="n">
        <f aca="false">IF(C2492=1,0,MIN(F2492-K2492,Assumptions!$C$15,MAX(0,$B$10-O2491-M2492)))</f>
        <v>0</v>
      </c>
      <c r="M2492" s="0" t="n">
        <f aca="false">'Profiles 8760'!H2481</f>
        <v>209600</v>
      </c>
      <c r="N2492" s="0" t="n">
        <f aca="false">J2492+L2492</f>
        <v>0</v>
      </c>
      <c r="O2492" s="0" t="n">
        <f aca="false">O2491+N2492</f>
        <v>219955.274010762</v>
      </c>
      <c r="P2492" s="0" t="n">
        <f aca="false">MIN($B$5,P2491+K2492*$B$6-I2492)</f>
        <v>450.7343110782</v>
      </c>
      <c r="Q2492" s="0" t="n">
        <f aca="false">MAX(0,F2492-H2492-K2492-L2492)</f>
        <v>0</v>
      </c>
    </row>
    <row r="2493" customFormat="false" ht="15" hidden="false" customHeight="false" outlineLevel="0" collapsed="false">
      <c r="A2493" s="0" t="n">
        <f aca="false">'Profiles 8760'!A2482</f>
        <v>2480</v>
      </c>
      <c r="B2493" s="0" t="n">
        <f aca="false">'Profiles 8760'!B2482</f>
        <v>4</v>
      </c>
      <c r="C2493" s="0" t="n">
        <f aca="false">'Profiles 8760'!E2482</f>
        <v>1</v>
      </c>
      <c r="D2493" s="0" t="n">
        <f aca="false">'Profiles 8760'!F2482</f>
        <v>0.354029</v>
      </c>
      <c r="E2493" s="0" t="n">
        <f aca="false">'Profiles 8760'!G2482</f>
        <v>0.442122</v>
      </c>
      <c r="F2493" s="0" t="n">
        <f aca="false">D2493*Assumptions!$C$11*$B$7+E2493*Assumptions!$C$12*$B$8</f>
        <v>120.326365</v>
      </c>
      <c r="G2493" s="0" t="n">
        <f aca="false">C2493*Assumptions!$C$15</f>
        <v>200</v>
      </c>
      <c r="H2493" s="0" t="n">
        <f aca="false">MIN(F2493,G2493)</f>
        <v>120.326365</v>
      </c>
      <c r="I2493" s="0" t="n">
        <f aca="false">IF(C2493=1,MIN(G2493-H2493,Assumptions!$C$13,P2492),0)</f>
        <v>79.673635</v>
      </c>
      <c r="J2493" s="0" t="n">
        <f aca="false">H2493+I2493</f>
        <v>200</v>
      </c>
      <c r="K2493" s="0" t="n">
        <f aca="false">MIN(IF(C2493=1,F2493-H2493,F2493),Assumptions!$C$13,MAX(0,($B$5-P2492)/$B$6))</f>
        <v>0</v>
      </c>
      <c r="L2493" s="0" t="n">
        <f aca="false">IF(C2493=1,0,MIN(F2493-K2493,Assumptions!$C$15,MAX(0,$B$10-O2492-M2493)))</f>
        <v>0</v>
      </c>
      <c r="M2493" s="0" t="n">
        <f aca="false">'Profiles 8760'!H2482</f>
        <v>209400</v>
      </c>
      <c r="N2493" s="0" t="n">
        <f aca="false">J2493+L2493</f>
        <v>200</v>
      </c>
      <c r="O2493" s="0" t="n">
        <f aca="false">O2492+N2493</f>
        <v>220155.274010762</v>
      </c>
      <c r="P2493" s="0" t="n">
        <f aca="false">MIN($B$5,P2492+K2493*$B$6-I2493)</f>
        <v>371.0606760782</v>
      </c>
      <c r="Q2493" s="0" t="n">
        <f aca="false">MAX(0,F2493-H2493-K2493-L2493)</f>
        <v>0</v>
      </c>
    </row>
    <row r="2494" customFormat="false" ht="15" hidden="false" customHeight="false" outlineLevel="0" collapsed="false">
      <c r="A2494" s="0" t="n">
        <f aca="false">'Profiles 8760'!A2483</f>
        <v>2481</v>
      </c>
      <c r="B2494" s="0" t="n">
        <f aca="false">'Profiles 8760'!B2483</f>
        <v>4</v>
      </c>
      <c r="C2494" s="0" t="n">
        <f aca="false">'Profiles 8760'!E2483</f>
        <v>1</v>
      </c>
      <c r="D2494" s="0" t="n">
        <f aca="false">'Profiles 8760'!F2483</f>
        <v>0.710505</v>
      </c>
      <c r="E2494" s="0" t="n">
        <f aca="false">'Profiles 8760'!G2483</f>
        <v>0.434222</v>
      </c>
      <c r="F2494" s="0" t="n">
        <f aca="false">D2494*Assumptions!$C$11*$B$7+E2494*Assumptions!$C$12*$B$8</f>
        <v>222.9535238</v>
      </c>
      <c r="G2494" s="0" t="n">
        <f aca="false">C2494*Assumptions!$C$15</f>
        <v>200</v>
      </c>
      <c r="H2494" s="0" t="n">
        <f aca="false">MIN(F2494,G2494)</f>
        <v>200</v>
      </c>
      <c r="I2494" s="0" t="n">
        <f aca="false">IF(C2494=1,MIN(G2494-H2494,Assumptions!$C$13,P2493),0)</f>
        <v>0</v>
      </c>
      <c r="J2494" s="0" t="n">
        <f aca="false">H2494+I2494</f>
        <v>200</v>
      </c>
      <c r="K2494" s="0" t="n">
        <f aca="false">MIN(IF(C2494=1,F2494-H2494,F2494),Assumptions!$C$13,MAX(0,($B$5-P2493)/$B$6))</f>
        <v>22.9535238</v>
      </c>
      <c r="L2494" s="0" t="n">
        <f aca="false">IF(C2494=1,0,MIN(F2494-K2494,Assumptions!$C$15,MAX(0,$B$10-O2493-M2494)))</f>
        <v>0</v>
      </c>
      <c r="M2494" s="0" t="n">
        <f aca="false">'Profiles 8760'!H2483</f>
        <v>209200</v>
      </c>
      <c r="N2494" s="0" t="n">
        <f aca="false">J2494+L2494</f>
        <v>200</v>
      </c>
      <c r="O2494" s="0" t="n">
        <f aca="false">O2493+N2494</f>
        <v>220355.274010762</v>
      </c>
      <c r="P2494" s="0" t="n">
        <f aca="false">MIN($B$5,P2493+K2494*$B$6-I2494)</f>
        <v>390.95679050804</v>
      </c>
      <c r="Q2494" s="0" t="n">
        <f aca="false">MAX(0,F2494-H2494-K2494-L2494)</f>
        <v>0</v>
      </c>
    </row>
    <row r="2495" customFormat="false" ht="15" hidden="false" customHeight="false" outlineLevel="0" collapsed="false">
      <c r="A2495" s="0" t="n">
        <f aca="false">'Profiles 8760'!A2484</f>
        <v>2482</v>
      </c>
      <c r="B2495" s="0" t="n">
        <f aca="false">'Profiles 8760'!B2484</f>
        <v>4</v>
      </c>
      <c r="C2495" s="0" t="n">
        <f aca="false">'Profiles 8760'!E2484</f>
        <v>0</v>
      </c>
      <c r="D2495" s="0" t="n">
        <f aca="false">'Profiles 8760'!F2484</f>
        <v>1</v>
      </c>
      <c r="E2495" s="0" t="n">
        <f aca="false">'Profiles 8760'!G2484</f>
        <v>0.509336</v>
      </c>
      <c r="F2495" s="0" t="n">
        <f aca="false">D2495*Assumptions!$C$11*$B$7+E2495*Assumptions!$C$12*$B$8</f>
        <v>309.6318424</v>
      </c>
      <c r="G2495" s="0" t="n">
        <f aca="false">C2495*Assumptions!$C$15</f>
        <v>0</v>
      </c>
      <c r="H2495" s="0" t="n">
        <f aca="false">MIN(F2495,G2495)</f>
        <v>0</v>
      </c>
      <c r="I2495" s="0" t="n">
        <f aca="false">IF(C2495=1,MIN(G2495-H2495,Assumptions!$C$13,P2494),0)</f>
        <v>0</v>
      </c>
      <c r="J2495" s="0" t="n">
        <f aca="false">H2495+I2495</f>
        <v>0</v>
      </c>
      <c r="K2495" s="0" t="n">
        <f aca="false">MIN(IF(C2495=1,F2495-H2495,F2495),Assumptions!$C$13,MAX(0,($B$5-P2494)/$B$6))</f>
        <v>138.270892353438</v>
      </c>
      <c r="L2495" s="0" t="n">
        <f aca="false">IF(C2495=1,0,MIN(F2495-K2495,Assumptions!$C$15,MAX(0,$B$10-O2494-M2495)))</f>
        <v>171.360950046562</v>
      </c>
      <c r="M2495" s="0" t="n">
        <f aca="false">'Profiles 8760'!H2484</f>
        <v>209200</v>
      </c>
      <c r="N2495" s="0" t="n">
        <f aca="false">J2495+L2495</f>
        <v>171.360950046562</v>
      </c>
      <c r="O2495" s="0" t="n">
        <f aca="false">O2494+N2495</f>
        <v>220526.634960809</v>
      </c>
      <c r="P2495" s="0" t="n">
        <f aca="false">MIN($B$5,P2494+K2495*$B$6-I2495)</f>
        <v>510.81</v>
      </c>
      <c r="Q2495" s="0" t="n">
        <f aca="false">MAX(0,F2495-H2495-K2495-L2495)</f>
        <v>0</v>
      </c>
    </row>
    <row r="2496" customFormat="false" ht="15" hidden="false" customHeight="false" outlineLevel="0" collapsed="false">
      <c r="A2496" s="0" t="n">
        <f aca="false">'Profiles 8760'!A2485</f>
        <v>2483</v>
      </c>
      <c r="B2496" s="0" t="n">
        <f aca="false">'Profiles 8760'!B2485</f>
        <v>4</v>
      </c>
      <c r="C2496" s="0" t="n">
        <f aca="false">'Profiles 8760'!E2485</f>
        <v>0</v>
      </c>
      <c r="D2496" s="0" t="n">
        <f aca="false">'Profiles 8760'!F2485</f>
        <v>1</v>
      </c>
      <c r="E2496" s="0" t="n">
        <f aca="false">'Profiles 8760'!G2485</f>
        <v>0.351205</v>
      </c>
      <c r="F2496" s="0" t="n">
        <f aca="false">D2496*Assumptions!$C$11*$B$7+E2496*Assumptions!$C$12*$B$8</f>
        <v>303.1642845</v>
      </c>
      <c r="G2496" s="0" t="n">
        <f aca="false">C2496*Assumptions!$C$15</f>
        <v>0</v>
      </c>
      <c r="H2496" s="0" t="n">
        <f aca="false">MIN(F2496,G2496)</f>
        <v>0</v>
      </c>
      <c r="I2496" s="0" t="n">
        <f aca="false">IF(C2496=1,MIN(G2496-H2496,Assumptions!$C$13,P2495),0)</f>
        <v>0</v>
      </c>
      <c r="J2496" s="0" t="n">
        <f aca="false">H2496+I2496</f>
        <v>0</v>
      </c>
      <c r="K2496" s="0" t="n">
        <f aca="false">MIN(IF(C2496=1,F2496-H2496,F2496),Assumptions!$C$13,MAX(0,($B$5-P2495)/$B$6))</f>
        <v>0</v>
      </c>
      <c r="L2496" s="0" t="n">
        <f aca="false">IF(C2496=1,0,MIN(F2496-K2496,Assumptions!$C$15,MAX(0,$B$10-O2495-M2496)))</f>
        <v>200</v>
      </c>
      <c r="M2496" s="0" t="n">
        <f aca="false">'Profiles 8760'!H2485</f>
        <v>209200</v>
      </c>
      <c r="N2496" s="0" t="n">
        <f aca="false">J2496+L2496</f>
        <v>200</v>
      </c>
      <c r="O2496" s="0" t="n">
        <f aca="false">O2495+N2496</f>
        <v>220726.634960809</v>
      </c>
      <c r="P2496" s="0" t="n">
        <f aca="false">MIN($B$5,P2495+K2496*$B$6-I2496)</f>
        <v>510.81</v>
      </c>
      <c r="Q2496" s="0" t="n">
        <f aca="false">MAX(0,F2496-H2496-K2496-L2496)</f>
        <v>103.1642845</v>
      </c>
    </row>
    <row r="2497" customFormat="false" ht="15" hidden="false" customHeight="false" outlineLevel="0" collapsed="false">
      <c r="A2497" s="0" t="n">
        <f aca="false">'Profiles 8760'!A2486</f>
        <v>2484</v>
      </c>
      <c r="B2497" s="0" t="n">
        <f aca="false">'Profiles 8760'!B2486</f>
        <v>4</v>
      </c>
      <c r="C2497" s="0" t="n">
        <f aca="false">'Profiles 8760'!E2486</f>
        <v>0</v>
      </c>
      <c r="D2497" s="0" t="n">
        <f aca="false">'Profiles 8760'!F2486</f>
        <v>1</v>
      </c>
      <c r="E2497" s="0" t="n">
        <f aca="false">'Profiles 8760'!G2486</f>
        <v>0.490487</v>
      </c>
      <c r="F2497" s="0" t="n">
        <f aca="false">D2497*Assumptions!$C$11*$B$7+E2497*Assumptions!$C$12*$B$8</f>
        <v>308.8609183</v>
      </c>
      <c r="G2497" s="0" t="n">
        <f aca="false">C2497*Assumptions!$C$15</f>
        <v>0</v>
      </c>
      <c r="H2497" s="0" t="n">
        <f aca="false">MIN(F2497,G2497)</f>
        <v>0</v>
      </c>
      <c r="I2497" s="0" t="n">
        <f aca="false">IF(C2497=1,MIN(G2497-H2497,Assumptions!$C$13,P2496),0)</f>
        <v>0</v>
      </c>
      <c r="J2497" s="0" t="n">
        <f aca="false">H2497+I2497</f>
        <v>0</v>
      </c>
      <c r="K2497" s="0" t="n">
        <f aca="false">MIN(IF(C2497=1,F2497-H2497,F2497),Assumptions!$C$13,MAX(0,($B$5-P2496)/$B$6))</f>
        <v>0</v>
      </c>
      <c r="L2497" s="0" t="n">
        <f aca="false">IF(C2497=1,0,MIN(F2497-K2497,Assumptions!$C$15,MAX(0,$B$10-O2496-M2497)))</f>
        <v>200</v>
      </c>
      <c r="M2497" s="0" t="n">
        <f aca="false">'Profiles 8760'!H2486</f>
        <v>209200</v>
      </c>
      <c r="N2497" s="0" t="n">
        <f aca="false">J2497+L2497</f>
        <v>200</v>
      </c>
      <c r="O2497" s="0" t="n">
        <f aca="false">O2496+N2497</f>
        <v>220926.634960809</v>
      </c>
      <c r="P2497" s="0" t="n">
        <f aca="false">MIN($B$5,P2496+K2497*$B$6-I2497)</f>
        <v>510.81</v>
      </c>
      <c r="Q2497" s="0" t="n">
        <f aca="false">MAX(0,F2497-H2497-K2497-L2497)</f>
        <v>108.8609183</v>
      </c>
    </row>
    <row r="2498" customFormat="false" ht="15" hidden="false" customHeight="false" outlineLevel="0" collapsed="false">
      <c r="A2498" s="0" t="n">
        <f aca="false">'Profiles 8760'!A2487</f>
        <v>2485</v>
      </c>
      <c r="B2498" s="0" t="n">
        <f aca="false">'Profiles 8760'!B2487</f>
        <v>4</v>
      </c>
      <c r="C2498" s="0" t="n">
        <f aca="false">'Profiles 8760'!E2487</f>
        <v>0</v>
      </c>
      <c r="D2498" s="0" t="n">
        <f aca="false">'Profiles 8760'!F2487</f>
        <v>1</v>
      </c>
      <c r="E2498" s="0" t="n">
        <f aca="false">'Profiles 8760'!G2487</f>
        <v>0.630271</v>
      </c>
      <c r="F2498" s="0" t="n">
        <f aca="false">D2498*Assumptions!$C$11*$B$7+E2498*Assumptions!$C$12*$B$8</f>
        <v>314.5780839</v>
      </c>
      <c r="G2498" s="0" t="n">
        <f aca="false">C2498*Assumptions!$C$15</f>
        <v>0</v>
      </c>
      <c r="H2498" s="0" t="n">
        <f aca="false">MIN(F2498,G2498)</f>
        <v>0</v>
      </c>
      <c r="I2498" s="0" t="n">
        <f aca="false">IF(C2498=1,MIN(G2498-H2498,Assumptions!$C$13,P2497),0)</f>
        <v>0</v>
      </c>
      <c r="J2498" s="0" t="n">
        <f aca="false">H2498+I2498</f>
        <v>0</v>
      </c>
      <c r="K2498" s="0" t="n">
        <f aca="false">MIN(IF(C2498=1,F2498-H2498,F2498),Assumptions!$C$13,MAX(0,($B$5-P2497)/$B$6))</f>
        <v>0</v>
      </c>
      <c r="L2498" s="0" t="n">
        <f aca="false">IF(C2498=1,0,MIN(F2498-K2498,Assumptions!$C$15,MAX(0,$B$10-O2497-M2498)))</f>
        <v>200</v>
      </c>
      <c r="M2498" s="0" t="n">
        <f aca="false">'Profiles 8760'!H2487</f>
        <v>209200</v>
      </c>
      <c r="N2498" s="0" t="n">
        <f aca="false">J2498+L2498</f>
        <v>200</v>
      </c>
      <c r="O2498" s="0" t="n">
        <f aca="false">O2497+N2498</f>
        <v>221126.634960809</v>
      </c>
      <c r="P2498" s="0" t="n">
        <f aca="false">MIN($B$5,P2497+K2498*$B$6-I2498)</f>
        <v>510.81</v>
      </c>
      <c r="Q2498" s="0" t="n">
        <f aca="false">MAX(0,F2498-H2498-K2498-L2498)</f>
        <v>114.5780839</v>
      </c>
    </row>
    <row r="2499" customFormat="false" ht="15" hidden="false" customHeight="false" outlineLevel="0" collapsed="false">
      <c r="A2499" s="0" t="n">
        <f aca="false">'Profiles 8760'!A2488</f>
        <v>2486</v>
      </c>
      <c r="B2499" s="0" t="n">
        <f aca="false">'Profiles 8760'!B2488</f>
        <v>4</v>
      </c>
      <c r="C2499" s="0" t="n">
        <f aca="false">'Profiles 8760'!E2488</f>
        <v>0</v>
      </c>
      <c r="D2499" s="0" t="n">
        <f aca="false">'Profiles 8760'!F2488</f>
        <v>1</v>
      </c>
      <c r="E2499" s="0" t="n">
        <f aca="false">'Profiles 8760'!G2488</f>
        <v>0.345907</v>
      </c>
      <c r="F2499" s="0" t="n">
        <f aca="false">D2499*Assumptions!$C$11*$B$7+E2499*Assumptions!$C$12*$B$8</f>
        <v>302.9475963</v>
      </c>
      <c r="G2499" s="0" t="n">
        <f aca="false">C2499*Assumptions!$C$15</f>
        <v>0</v>
      </c>
      <c r="H2499" s="0" t="n">
        <f aca="false">MIN(F2499,G2499)</f>
        <v>0</v>
      </c>
      <c r="I2499" s="0" t="n">
        <f aca="false">IF(C2499=1,MIN(G2499-H2499,Assumptions!$C$13,P2498),0)</f>
        <v>0</v>
      </c>
      <c r="J2499" s="0" t="n">
        <f aca="false">H2499+I2499</f>
        <v>0</v>
      </c>
      <c r="K2499" s="0" t="n">
        <f aca="false">MIN(IF(C2499=1,F2499-H2499,F2499),Assumptions!$C$13,MAX(0,($B$5-P2498)/$B$6))</f>
        <v>0</v>
      </c>
      <c r="L2499" s="0" t="n">
        <f aca="false">IF(C2499=1,0,MIN(F2499-K2499,Assumptions!$C$15,MAX(0,$B$10-O2498-M2499)))</f>
        <v>200</v>
      </c>
      <c r="M2499" s="0" t="n">
        <f aca="false">'Profiles 8760'!H2488</f>
        <v>209200</v>
      </c>
      <c r="N2499" s="0" t="n">
        <f aca="false">J2499+L2499</f>
        <v>200</v>
      </c>
      <c r="O2499" s="0" t="n">
        <f aca="false">O2498+N2499</f>
        <v>221326.634960809</v>
      </c>
      <c r="P2499" s="0" t="n">
        <f aca="false">MIN($B$5,P2498+K2499*$B$6-I2499)</f>
        <v>510.81</v>
      </c>
      <c r="Q2499" s="0" t="n">
        <f aca="false">MAX(0,F2499-H2499-K2499-L2499)</f>
        <v>102.9475963</v>
      </c>
    </row>
    <row r="2500" customFormat="false" ht="15" hidden="false" customHeight="false" outlineLevel="0" collapsed="false">
      <c r="A2500" s="0" t="n">
        <f aca="false">'Profiles 8760'!A2489</f>
        <v>2487</v>
      </c>
      <c r="B2500" s="0" t="n">
        <f aca="false">'Profiles 8760'!B2489</f>
        <v>4</v>
      </c>
      <c r="C2500" s="0" t="n">
        <f aca="false">'Profiles 8760'!E2489</f>
        <v>0</v>
      </c>
      <c r="D2500" s="0" t="n">
        <f aca="false">'Profiles 8760'!F2489</f>
        <v>1</v>
      </c>
      <c r="E2500" s="0" t="n">
        <f aca="false">'Profiles 8760'!G2489</f>
        <v>0.323269</v>
      </c>
      <c r="F2500" s="0" t="n">
        <f aca="false">D2500*Assumptions!$C$11*$B$7+E2500*Assumptions!$C$12*$B$8</f>
        <v>302.0217021</v>
      </c>
      <c r="G2500" s="0" t="n">
        <f aca="false">C2500*Assumptions!$C$15</f>
        <v>0</v>
      </c>
      <c r="H2500" s="0" t="n">
        <f aca="false">MIN(F2500,G2500)</f>
        <v>0</v>
      </c>
      <c r="I2500" s="0" t="n">
        <f aca="false">IF(C2500=1,MIN(G2500-H2500,Assumptions!$C$13,P2499),0)</f>
        <v>0</v>
      </c>
      <c r="J2500" s="0" t="n">
        <f aca="false">H2500+I2500</f>
        <v>0</v>
      </c>
      <c r="K2500" s="0" t="n">
        <f aca="false">MIN(IF(C2500=1,F2500-H2500,F2500),Assumptions!$C$13,MAX(0,($B$5-P2499)/$B$6))</f>
        <v>0</v>
      </c>
      <c r="L2500" s="0" t="n">
        <f aca="false">IF(C2500=1,0,MIN(F2500-K2500,Assumptions!$C$15,MAX(0,$B$10-O2499-M2500)))</f>
        <v>200</v>
      </c>
      <c r="M2500" s="0" t="n">
        <f aca="false">'Profiles 8760'!H2489</f>
        <v>209200</v>
      </c>
      <c r="N2500" s="0" t="n">
        <f aca="false">J2500+L2500</f>
        <v>200</v>
      </c>
      <c r="O2500" s="0" t="n">
        <f aca="false">O2499+N2500</f>
        <v>221526.634960809</v>
      </c>
      <c r="P2500" s="0" t="n">
        <f aca="false">MIN($B$5,P2499+K2500*$B$6-I2500)</f>
        <v>510.81</v>
      </c>
      <c r="Q2500" s="0" t="n">
        <f aca="false">MAX(0,F2500-H2500-K2500-L2500)</f>
        <v>102.0217021</v>
      </c>
    </row>
    <row r="2501" customFormat="false" ht="15" hidden="false" customHeight="false" outlineLevel="0" collapsed="false">
      <c r="A2501" s="0" t="n">
        <f aca="false">'Profiles 8760'!A2490</f>
        <v>2488</v>
      </c>
      <c r="B2501" s="0" t="n">
        <f aca="false">'Profiles 8760'!B2490</f>
        <v>4</v>
      </c>
      <c r="C2501" s="0" t="n">
        <f aca="false">'Profiles 8760'!E2490</f>
        <v>0</v>
      </c>
      <c r="D2501" s="0" t="n">
        <f aca="false">'Profiles 8760'!F2490</f>
        <v>1</v>
      </c>
      <c r="E2501" s="0" t="n">
        <f aca="false">'Profiles 8760'!G2490</f>
        <v>0.423189</v>
      </c>
      <c r="F2501" s="0" t="n">
        <f aca="false">D2501*Assumptions!$C$11*$B$7+E2501*Assumptions!$C$12*$B$8</f>
        <v>306.1084301</v>
      </c>
      <c r="G2501" s="0" t="n">
        <f aca="false">C2501*Assumptions!$C$15</f>
        <v>0</v>
      </c>
      <c r="H2501" s="0" t="n">
        <f aca="false">MIN(F2501,G2501)</f>
        <v>0</v>
      </c>
      <c r="I2501" s="0" t="n">
        <f aca="false">IF(C2501=1,MIN(G2501-H2501,Assumptions!$C$13,P2500),0)</f>
        <v>0</v>
      </c>
      <c r="J2501" s="0" t="n">
        <f aca="false">H2501+I2501</f>
        <v>0</v>
      </c>
      <c r="K2501" s="0" t="n">
        <f aca="false">MIN(IF(C2501=1,F2501-H2501,F2501),Assumptions!$C$13,MAX(0,($B$5-P2500)/$B$6))</f>
        <v>0</v>
      </c>
      <c r="L2501" s="0" t="n">
        <f aca="false">IF(C2501=1,0,MIN(F2501-K2501,Assumptions!$C$15,MAX(0,$B$10-O2500-M2501)))</f>
        <v>200</v>
      </c>
      <c r="M2501" s="0" t="n">
        <f aca="false">'Profiles 8760'!H2490</f>
        <v>209200</v>
      </c>
      <c r="N2501" s="0" t="n">
        <f aca="false">J2501+L2501</f>
        <v>200</v>
      </c>
      <c r="O2501" s="0" t="n">
        <f aca="false">O2500+N2501</f>
        <v>221726.634960809</v>
      </c>
      <c r="P2501" s="0" t="n">
        <f aca="false">MIN($B$5,P2500+K2501*$B$6-I2501)</f>
        <v>510.81</v>
      </c>
      <c r="Q2501" s="0" t="n">
        <f aca="false">MAX(0,F2501-H2501-K2501-L2501)</f>
        <v>106.1084301</v>
      </c>
    </row>
    <row r="2502" customFormat="false" ht="15" hidden="false" customHeight="false" outlineLevel="0" collapsed="false">
      <c r="A2502" s="0" t="n">
        <f aca="false">'Profiles 8760'!A2491</f>
        <v>2489</v>
      </c>
      <c r="B2502" s="0" t="n">
        <f aca="false">'Profiles 8760'!B2491</f>
        <v>4</v>
      </c>
      <c r="C2502" s="0" t="n">
        <f aca="false">'Profiles 8760'!E2491</f>
        <v>0</v>
      </c>
      <c r="D2502" s="0" t="n">
        <f aca="false">'Profiles 8760'!F2491</f>
        <v>0.710505</v>
      </c>
      <c r="E2502" s="0" t="n">
        <f aca="false">'Profiles 8760'!G2491</f>
        <v>0.605208</v>
      </c>
      <c r="F2502" s="0" t="n">
        <f aca="false">D2502*Assumptions!$C$11*$B$7+E2502*Assumptions!$C$12*$B$8</f>
        <v>229.9468512</v>
      </c>
      <c r="G2502" s="0" t="n">
        <f aca="false">C2502*Assumptions!$C$15</f>
        <v>0</v>
      </c>
      <c r="H2502" s="0" t="n">
        <f aca="false">MIN(F2502,G2502)</f>
        <v>0</v>
      </c>
      <c r="I2502" s="0" t="n">
        <f aca="false">IF(C2502=1,MIN(G2502-H2502,Assumptions!$C$13,P2501),0)</f>
        <v>0</v>
      </c>
      <c r="J2502" s="0" t="n">
        <f aca="false">H2502+I2502</f>
        <v>0</v>
      </c>
      <c r="K2502" s="0" t="n">
        <f aca="false">MIN(IF(C2502=1,F2502-H2502,F2502),Assumptions!$C$13,MAX(0,($B$5-P2501)/$B$6))</f>
        <v>0</v>
      </c>
      <c r="L2502" s="0" t="n">
        <f aca="false">IF(C2502=1,0,MIN(F2502-K2502,Assumptions!$C$15,MAX(0,$B$10-O2501-M2502)))</f>
        <v>200</v>
      </c>
      <c r="M2502" s="0" t="n">
        <f aca="false">'Profiles 8760'!H2491</f>
        <v>209200</v>
      </c>
      <c r="N2502" s="0" t="n">
        <f aca="false">J2502+L2502</f>
        <v>200</v>
      </c>
      <c r="O2502" s="0" t="n">
        <f aca="false">O2501+N2502</f>
        <v>221926.634960809</v>
      </c>
      <c r="P2502" s="0" t="n">
        <f aca="false">MIN($B$5,P2501+K2502*$B$6-I2502)</f>
        <v>510.81</v>
      </c>
      <c r="Q2502" s="0" t="n">
        <f aca="false">MAX(0,F2502-H2502-K2502-L2502)</f>
        <v>29.9468512</v>
      </c>
    </row>
    <row r="2503" customFormat="false" ht="15" hidden="false" customHeight="false" outlineLevel="0" collapsed="false">
      <c r="A2503" s="0" t="n">
        <f aca="false">'Profiles 8760'!A2492</f>
        <v>2490</v>
      </c>
      <c r="B2503" s="0" t="n">
        <f aca="false">'Profiles 8760'!B2492</f>
        <v>4</v>
      </c>
      <c r="C2503" s="0" t="n">
        <f aca="false">'Profiles 8760'!E2492</f>
        <v>0</v>
      </c>
      <c r="D2503" s="0" t="n">
        <f aca="false">'Profiles 8760'!F2492</f>
        <v>0.354029</v>
      </c>
      <c r="E2503" s="0" t="n">
        <f aca="false">'Profiles 8760'!G2492</f>
        <v>0.504478</v>
      </c>
      <c r="F2503" s="0" t="n">
        <f aca="false">D2503*Assumptions!$C$11*$B$7+E2503*Assumptions!$C$12*$B$8</f>
        <v>122.8767254</v>
      </c>
      <c r="G2503" s="0" t="n">
        <f aca="false">C2503*Assumptions!$C$15</f>
        <v>0</v>
      </c>
      <c r="H2503" s="0" t="n">
        <f aca="false">MIN(F2503,G2503)</f>
        <v>0</v>
      </c>
      <c r="I2503" s="0" t="n">
        <f aca="false">IF(C2503=1,MIN(G2503-H2503,Assumptions!$C$13,P2502),0)</f>
        <v>0</v>
      </c>
      <c r="J2503" s="0" t="n">
        <f aca="false">H2503+I2503</f>
        <v>0</v>
      </c>
      <c r="K2503" s="0" t="n">
        <f aca="false">MIN(IF(C2503=1,F2503-H2503,F2503),Assumptions!$C$13,MAX(0,($B$5-P2502)/$B$6))</f>
        <v>0</v>
      </c>
      <c r="L2503" s="0" t="n">
        <f aca="false">IF(C2503=1,0,MIN(F2503-K2503,Assumptions!$C$15,MAX(0,$B$10-O2502-M2503)))</f>
        <v>122.8767254</v>
      </c>
      <c r="M2503" s="0" t="n">
        <f aca="false">'Profiles 8760'!H2492</f>
        <v>209200</v>
      </c>
      <c r="N2503" s="0" t="n">
        <f aca="false">J2503+L2503</f>
        <v>122.8767254</v>
      </c>
      <c r="O2503" s="0" t="n">
        <f aca="false">O2502+N2503</f>
        <v>222049.511686209</v>
      </c>
      <c r="P2503" s="0" t="n">
        <f aca="false">MIN($B$5,P2502+K2503*$B$6-I2503)</f>
        <v>510.81</v>
      </c>
      <c r="Q2503" s="0" t="n">
        <f aca="false">MAX(0,F2503-H2503-K2503-L2503)</f>
        <v>0</v>
      </c>
    </row>
    <row r="2504" customFormat="false" ht="15" hidden="false" customHeight="false" outlineLevel="0" collapsed="false">
      <c r="A2504" s="0" t="n">
        <f aca="false">'Profiles 8760'!A2493</f>
        <v>2491</v>
      </c>
      <c r="B2504" s="0" t="n">
        <f aca="false">'Profiles 8760'!B2493</f>
        <v>4</v>
      </c>
      <c r="C2504" s="0" t="n">
        <f aca="false">'Profiles 8760'!E2493</f>
        <v>0</v>
      </c>
      <c r="D2504" s="0" t="n">
        <f aca="false">'Profiles 8760'!F2493</f>
        <v>0.058585</v>
      </c>
      <c r="E2504" s="0" t="n">
        <f aca="false">'Profiles 8760'!G2493</f>
        <v>0.305647</v>
      </c>
      <c r="F2504" s="0" t="n">
        <f aca="false">D2504*Assumptions!$C$11*$B$7+E2504*Assumptions!$C$12*$B$8</f>
        <v>29.4203103</v>
      </c>
      <c r="G2504" s="0" t="n">
        <f aca="false">C2504*Assumptions!$C$15</f>
        <v>0</v>
      </c>
      <c r="H2504" s="0" t="n">
        <f aca="false">MIN(F2504,G2504)</f>
        <v>0</v>
      </c>
      <c r="I2504" s="0" t="n">
        <f aca="false">IF(C2504=1,MIN(G2504-H2504,Assumptions!$C$13,P2503),0)</f>
        <v>0</v>
      </c>
      <c r="J2504" s="0" t="n">
        <f aca="false">H2504+I2504</f>
        <v>0</v>
      </c>
      <c r="K2504" s="0" t="n">
        <f aca="false">MIN(IF(C2504=1,F2504-H2504,F2504),Assumptions!$C$13,MAX(0,($B$5-P2503)/$B$6))</f>
        <v>0</v>
      </c>
      <c r="L2504" s="0" t="n">
        <f aca="false">IF(C2504=1,0,MIN(F2504-K2504,Assumptions!$C$15,MAX(0,$B$10-O2503-M2504)))</f>
        <v>29.4203103</v>
      </c>
      <c r="M2504" s="0" t="n">
        <f aca="false">'Profiles 8760'!H2493</f>
        <v>209200</v>
      </c>
      <c r="N2504" s="0" t="n">
        <f aca="false">J2504+L2504</f>
        <v>29.4203103</v>
      </c>
      <c r="O2504" s="0" t="n">
        <f aca="false">O2503+N2504</f>
        <v>222078.931996509</v>
      </c>
      <c r="P2504" s="0" t="n">
        <f aca="false">MIN($B$5,P2503+K2504*$B$6-I2504)</f>
        <v>510.81</v>
      </c>
      <c r="Q2504" s="0" t="n">
        <f aca="false">MAX(0,F2504-H2504-K2504-L2504)</f>
        <v>0</v>
      </c>
    </row>
    <row r="2505" customFormat="false" ht="15" hidden="false" customHeight="false" outlineLevel="0" collapsed="false">
      <c r="A2505" s="0" t="n">
        <f aca="false">'Profiles 8760'!A2494</f>
        <v>2492</v>
      </c>
      <c r="B2505" s="0" t="n">
        <f aca="false">'Profiles 8760'!B2494</f>
        <v>4</v>
      </c>
      <c r="C2505" s="0" t="n">
        <f aca="false">'Profiles 8760'!E2494</f>
        <v>1</v>
      </c>
      <c r="D2505" s="0" t="n">
        <f aca="false">'Profiles 8760'!F2494</f>
        <v>0</v>
      </c>
      <c r="E2505" s="0" t="n">
        <f aca="false">'Profiles 8760'!G2494</f>
        <v>0.350131</v>
      </c>
      <c r="F2505" s="0" t="n">
        <f aca="false">D2505*Assumptions!$C$11*$B$7+E2505*Assumptions!$C$12*$B$8</f>
        <v>14.3203579</v>
      </c>
      <c r="G2505" s="0" t="n">
        <f aca="false">C2505*Assumptions!$C$15</f>
        <v>200</v>
      </c>
      <c r="H2505" s="0" t="n">
        <f aca="false">MIN(F2505,G2505)</f>
        <v>14.3203579</v>
      </c>
      <c r="I2505" s="0" t="n">
        <f aca="false">IF(C2505=1,MIN(G2505-H2505,Assumptions!$C$13,P2504),0)</f>
        <v>180</v>
      </c>
      <c r="J2505" s="0" t="n">
        <f aca="false">H2505+I2505</f>
        <v>194.3203579</v>
      </c>
      <c r="K2505" s="0" t="n">
        <f aca="false">MIN(IF(C2505=1,F2505-H2505,F2505),Assumptions!$C$13,MAX(0,($B$5-P2504)/$B$6))</f>
        <v>0</v>
      </c>
      <c r="L2505" s="0" t="n">
        <f aca="false">IF(C2505=1,0,MIN(F2505-K2505,Assumptions!$C$15,MAX(0,$B$10-O2504-M2505)))</f>
        <v>0</v>
      </c>
      <c r="M2505" s="0" t="n">
        <f aca="false">'Profiles 8760'!H2494</f>
        <v>209000</v>
      </c>
      <c r="N2505" s="0" t="n">
        <f aca="false">J2505+L2505</f>
        <v>194.3203579</v>
      </c>
      <c r="O2505" s="0" t="n">
        <f aca="false">O2504+N2505</f>
        <v>222273.252354409</v>
      </c>
      <c r="P2505" s="0" t="n">
        <f aca="false">MIN($B$5,P2504+K2505*$B$6-I2505)</f>
        <v>330.81</v>
      </c>
      <c r="Q2505" s="0" t="n">
        <f aca="false">MAX(0,F2505-H2505-K2505-L2505)</f>
        <v>0</v>
      </c>
    </row>
    <row r="2506" customFormat="false" ht="15" hidden="false" customHeight="false" outlineLevel="0" collapsed="false">
      <c r="A2506" s="0" t="n">
        <f aca="false">'Profiles 8760'!A2495</f>
        <v>2493</v>
      </c>
      <c r="B2506" s="0" t="n">
        <f aca="false">'Profiles 8760'!B2495</f>
        <v>4</v>
      </c>
      <c r="C2506" s="0" t="n">
        <f aca="false">'Profiles 8760'!E2495</f>
        <v>1</v>
      </c>
      <c r="D2506" s="0" t="n">
        <f aca="false">'Profiles 8760'!F2495</f>
        <v>0</v>
      </c>
      <c r="E2506" s="0" t="n">
        <f aca="false">'Profiles 8760'!G2495</f>
        <v>0.276043</v>
      </c>
      <c r="F2506" s="0" t="n">
        <f aca="false">D2506*Assumptions!$C$11*$B$7+E2506*Assumptions!$C$12*$B$8</f>
        <v>11.2901587</v>
      </c>
      <c r="G2506" s="0" t="n">
        <f aca="false">C2506*Assumptions!$C$15</f>
        <v>200</v>
      </c>
      <c r="H2506" s="0" t="n">
        <f aca="false">MIN(F2506,G2506)</f>
        <v>11.2901587</v>
      </c>
      <c r="I2506" s="0" t="n">
        <f aca="false">IF(C2506=1,MIN(G2506-H2506,Assumptions!$C$13,P2505),0)</f>
        <v>180</v>
      </c>
      <c r="J2506" s="0" t="n">
        <f aca="false">H2506+I2506</f>
        <v>191.2901587</v>
      </c>
      <c r="K2506" s="0" t="n">
        <f aca="false">MIN(IF(C2506=1,F2506-H2506,F2506),Assumptions!$C$13,MAX(0,($B$5-P2505)/$B$6))</f>
        <v>0</v>
      </c>
      <c r="L2506" s="0" t="n">
        <f aca="false">IF(C2506=1,0,MIN(F2506-K2506,Assumptions!$C$15,MAX(0,$B$10-O2505-M2506)))</f>
        <v>0</v>
      </c>
      <c r="M2506" s="0" t="n">
        <f aca="false">'Profiles 8760'!H2495</f>
        <v>208800</v>
      </c>
      <c r="N2506" s="0" t="n">
        <f aca="false">J2506+L2506</f>
        <v>191.2901587</v>
      </c>
      <c r="O2506" s="0" t="n">
        <f aca="false">O2505+N2506</f>
        <v>222464.542513109</v>
      </c>
      <c r="P2506" s="0" t="n">
        <f aca="false">MIN($B$5,P2505+K2506*$B$6-I2506)</f>
        <v>150.81</v>
      </c>
      <c r="Q2506" s="0" t="n">
        <f aca="false">MAX(0,F2506-H2506-K2506-L2506)</f>
        <v>0</v>
      </c>
    </row>
    <row r="2507" customFormat="false" ht="15" hidden="false" customHeight="false" outlineLevel="0" collapsed="false">
      <c r="A2507" s="0" t="n">
        <f aca="false">'Profiles 8760'!A2496</f>
        <v>2494</v>
      </c>
      <c r="B2507" s="0" t="n">
        <f aca="false">'Profiles 8760'!B2496</f>
        <v>4</v>
      </c>
      <c r="C2507" s="0" t="n">
        <f aca="false">'Profiles 8760'!E2496</f>
        <v>0</v>
      </c>
      <c r="D2507" s="0" t="n">
        <f aca="false">'Profiles 8760'!F2496</f>
        <v>0</v>
      </c>
      <c r="E2507" s="0" t="n">
        <f aca="false">'Profiles 8760'!G2496</f>
        <v>0.342031</v>
      </c>
      <c r="F2507" s="0" t="n">
        <f aca="false">D2507*Assumptions!$C$11*$B$7+E2507*Assumptions!$C$12*$B$8</f>
        <v>13.9890679</v>
      </c>
      <c r="G2507" s="0" t="n">
        <f aca="false">C2507*Assumptions!$C$15</f>
        <v>0</v>
      </c>
      <c r="H2507" s="0" t="n">
        <f aca="false">MIN(F2507,G2507)</f>
        <v>0</v>
      </c>
      <c r="I2507" s="0" t="n">
        <f aca="false">IF(C2507=1,MIN(G2507-H2507,Assumptions!$C$13,P2506),0)</f>
        <v>0</v>
      </c>
      <c r="J2507" s="0" t="n">
        <f aca="false">H2507+I2507</f>
        <v>0</v>
      </c>
      <c r="K2507" s="0" t="n">
        <f aca="false">MIN(IF(C2507=1,F2507-H2507,F2507),Assumptions!$C$13,MAX(0,($B$5-P2506)/$B$6))</f>
        <v>13.9890679</v>
      </c>
      <c r="L2507" s="0" t="n">
        <f aca="false">IF(C2507=1,0,MIN(F2507-K2507,Assumptions!$C$15,MAX(0,$B$10-O2506-M2507)))</f>
        <v>0</v>
      </c>
      <c r="M2507" s="0" t="n">
        <f aca="false">'Profiles 8760'!H2496</f>
        <v>208800</v>
      </c>
      <c r="N2507" s="0" t="n">
        <f aca="false">J2507+L2507</f>
        <v>0</v>
      </c>
      <c r="O2507" s="0" t="n">
        <f aca="false">O2506+N2507</f>
        <v>222464.542513109</v>
      </c>
      <c r="P2507" s="0" t="n">
        <f aca="false">MIN($B$5,P2506+K2507*$B$6-I2507)</f>
        <v>162.93572405572</v>
      </c>
      <c r="Q2507" s="0" t="n">
        <f aca="false">MAX(0,F2507-H2507-K2507-L2507)</f>
        <v>0</v>
      </c>
    </row>
    <row r="2508" customFormat="false" ht="15" hidden="false" customHeight="false" outlineLevel="0" collapsed="false">
      <c r="A2508" s="0" t="n">
        <f aca="false">'Profiles 8760'!A2497</f>
        <v>2495</v>
      </c>
      <c r="B2508" s="0" t="n">
        <f aca="false">'Profiles 8760'!B2497</f>
        <v>4</v>
      </c>
      <c r="C2508" s="0" t="n">
        <f aca="false">'Profiles 8760'!E2497</f>
        <v>0</v>
      </c>
      <c r="D2508" s="0" t="n">
        <f aca="false">'Profiles 8760'!F2497</f>
        <v>0</v>
      </c>
      <c r="E2508" s="0" t="n">
        <f aca="false">'Profiles 8760'!G2497</f>
        <v>0.358844</v>
      </c>
      <c r="F2508" s="0" t="n">
        <f aca="false">D2508*Assumptions!$C$11*$B$7+E2508*Assumptions!$C$12*$B$8</f>
        <v>14.6767196</v>
      </c>
      <c r="G2508" s="0" t="n">
        <f aca="false">C2508*Assumptions!$C$15</f>
        <v>0</v>
      </c>
      <c r="H2508" s="0" t="n">
        <f aca="false">MIN(F2508,G2508)</f>
        <v>0</v>
      </c>
      <c r="I2508" s="0" t="n">
        <f aca="false">IF(C2508=1,MIN(G2508-H2508,Assumptions!$C$13,P2507),0)</f>
        <v>0</v>
      </c>
      <c r="J2508" s="0" t="n">
        <f aca="false">H2508+I2508</f>
        <v>0</v>
      </c>
      <c r="K2508" s="0" t="n">
        <f aca="false">MIN(IF(C2508=1,F2508-H2508,F2508),Assumptions!$C$13,MAX(0,($B$5-P2507)/$B$6))</f>
        <v>14.6767196</v>
      </c>
      <c r="L2508" s="0" t="n">
        <f aca="false">IF(C2508=1,0,MIN(F2508-K2508,Assumptions!$C$15,MAX(0,$B$10-O2507-M2508)))</f>
        <v>0</v>
      </c>
      <c r="M2508" s="0" t="n">
        <f aca="false">'Profiles 8760'!H2497</f>
        <v>208800</v>
      </c>
      <c r="N2508" s="0" t="n">
        <f aca="false">J2508+L2508</f>
        <v>0</v>
      </c>
      <c r="O2508" s="0" t="n">
        <f aca="false">O2507+N2508</f>
        <v>222464.542513109</v>
      </c>
      <c r="P2508" s="0" t="n">
        <f aca="false">MIN($B$5,P2507+K2508*$B$6-I2508)</f>
        <v>175.657504605</v>
      </c>
      <c r="Q2508" s="0" t="n">
        <f aca="false">MAX(0,F2508-H2508-K2508-L2508)</f>
        <v>0</v>
      </c>
    </row>
    <row r="2509" customFormat="false" ht="15" hidden="false" customHeight="false" outlineLevel="0" collapsed="false">
      <c r="A2509" s="0" t="n">
        <f aca="false">'Profiles 8760'!A2498</f>
        <v>2496</v>
      </c>
      <c r="B2509" s="0" t="n">
        <f aca="false">'Profiles 8760'!B2498</f>
        <v>4</v>
      </c>
      <c r="C2509" s="0" t="n">
        <f aca="false">'Profiles 8760'!E2498</f>
        <v>0</v>
      </c>
      <c r="D2509" s="0" t="n">
        <f aca="false">'Profiles 8760'!F2498</f>
        <v>0</v>
      </c>
      <c r="E2509" s="0" t="n">
        <f aca="false">'Profiles 8760'!G2498</f>
        <v>0.368282</v>
      </c>
      <c r="F2509" s="0" t="n">
        <f aca="false">D2509*Assumptions!$C$11*$B$7+E2509*Assumptions!$C$12*$B$8</f>
        <v>15.0627338</v>
      </c>
      <c r="G2509" s="0" t="n">
        <f aca="false">C2509*Assumptions!$C$15</f>
        <v>0</v>
      </c>
      <c r="H2509" s="0" t="n">
        <f aca="false">MIN(F2509,G2509)</f>
        <v>0</v>
      </c>
      <c r="I2509" s="0" t="n">
        <f aca="false">IF(C2509=1,MIN(G2509-H2509,Assumptions!$C$13,P2508),0)</f>
        <v>0</v>
      </c>
      <c r="J2509" s="0" t="n">
        <f aca="false">H2509+I2509</f>
        <v>0</v>
      </c>
      <c r="K2509" s="0" t="n">
        <f aca="false">MIN(IF(C2509=1,F2509-H2509,F2509),Assumptions!$C$13,MAX(0,($B$5-P2508)/$B$6))</f>
        <v>15.0627338</v>
      </c>
      <c r="L2509" s="0" t="n">
        <f aca="false">IF(C2509=1,0,MIN(F2509-K2509,Assumptions!$C$15,MAX(0,$B$10-O2508-M2509)))</f>
        <v>0</v>
      </c>
      <c r="M2509" s="0" t="n">
        <f aca="false">'Profiles 8760'!H2498</f>
        <v>208800</v>
      </c>
      <c r="N2509" s="0" t="n">
        <f aca="false">J2509+L2509</f>
        <v>0</v>
      </c>
      <c r="O2509" s="0" t="n">
        <f aca="false">O2508+N2509</f>
        <v>222464.542513109</v>
      </c>
      <c r="P2509" s="0" t="n">
        <f aca="false">MIN($B$5,P2508+K2509*$B$6-I2509)</f>
        <v>188.71388226284</v>
      </c>
      <c r="Q2509" s="0" t="n">
        <f aca="false">MAX(0,F2509-H2509-K2509-L2509)</f>
        <v>0</v>
      </c>
    </row>
    <row r="2510" customFormat="false" ht="15" hidden="false" customHeight="false" outlineLevel="0" collapsed="false">
      <c r="A2510" s="0" t="n">
        <f aca="false">'Profiles 8760'!A2499</f>
        <v>2497</v>
      </c>
      <c r="B2510" s="0" t="n">
        <f aca="false">'Profiles 8760'!B2499</f>
        <v>4</v>
      </c>
      <c r="C2510" s="0" t="n">
        <f aca="false">'Profiles 8760'!E2499</f>
        <v>0</v>
      </c>
      <c r="D2510" s="0" t="n">
        <f aca="false">'Profiles 8760'!F2499</f>
        <v>0</v>
      </c>
      <c r="E2510" s="0" t="n">
        <f aca="false">'Profiles 8760'!G2499</f>
        <v>0.291022</v>
      </c>
      <c r="F2510" s="0" t="n">
        <f aca="false">D2510*Assumptions!$C$11*$B$7+E2510*Assumptions!$C$12*$B$8</f>
        <v>11.9027998</v>
      </c>
      <c r="G2510" s="0" t="n">
        <f aca="false">C2510*Assumptions!$C$15</f>
        <v>0</v>
      </c>
      <c r="H2510" s="0" t="n">
        <f aca="false">MIN(F2510,G2510)</f>
        <v>0</v>
      </c>
      <c r="I2510" s="0" t="n">
        <f aca="false">IF(C2510=1,MIN(G2510-H2510,Assumptions!$C$13,P2509),0)</f>
        <v>0</v>
      </c>
      <c r="J2510" s="0" t="n">
        <f aca="false">H2510+I2510</f>
        <v>0</v>
      </c>
      <c r="K2510" s="0" t="n">
        <f aca="false">MIN(IF(C2510=1,F2510-H2510,F2510),Assumptions!$C$13,MAX(0,($B$5-P2509)/$B$6))</f>
        <v>11.9027998</v>
      </c>
      <c r="L2510" s="0" t="n">
        <f aca="false">IF(C2510=1,0,MIN(F2510-K2510,Assumptions!$C$15,MAX(0,$B$10-O2509-M2510)))</f>
        <v>0</v>
      </c>
      <c r="M2510" s="0" t="n">
        <f aca="false">'Profiles 8760'!H2499</f>
        <v>208800</v>
      </c>
      <c r="N2510" s="0" t="n">
        <f aca="false">J2510+L2510</f>
        <v>0</v>
      </c>
      <c r="O2510" s="0" t="n">
        <f aca="false">O2509+N2510</f>
        <v>222464.542513109</v>
      </c>
      <c r="P2510" s="0" t="n">
        <f aca="false">MIN($B$5,P2509+K2510*$B$6-I2510)</f>
        <v>199.03122912948</v>
      </c>
      <c r="Q2510" s="0" t="n">
        <f aca="false">MAX(0,F2510-H2510-K2510-L2510)</f>
        <v>0</v>
      </c>
    </row>
    <row r="2511" customFormat="false" ht="15" hidden="false" customHeight="false" outlineLevel="0" collapsed="false">
      <c r="A2511" s="0" t="n">
        <f aca="false">'Profiles 8760'!A2500</f>
        <v>2498</v>
      </c>
      <c r="B2511" s="0" t="n">
        <f aca="false">'Profiles 8760'!B2500</f>
        <v>4</v>
      </c>
      <c r="C2511" s="0" t="n">
        <f aca="false">'Profiles 8760'!E2500</f>
        <v>0</v>
      </c>
      <c r="D2511" s="0" t="n">
        <f aca="false">'Profiles 8760'!F2500</f>
        <v>0</v>
      </c>
      <c r="E2511" s="0" t="n">
        <f aca="false">'Profiles 8760'!G2500</f>
        <v>0.271709</v>
      </c>
      <c r="F2511" s="0" t="n">
        <f aca="false">D2511*Assumptions!$C$11*$B$7+E2511*Assumptions!$C$12*$B$8</f>
        <v>11.1128981</v>
      </c>
      <c r="G2511" s="0" t="n">
        <f aca="false">C2511*Assumptions!$C$15</f>
        <v>0</v>
      </c>
      <c r="H2511" s="0" t="n">
        <f aca="false">MIN(F2511,G2511)</f>
        <v>0</v>
      </c>
      <c r="I2511" s="0" t="n">
        <f aca="false">IF(C2511=1,MIN(G2511-H2511,Assumptions!$C$13,P2510),0)</f>
        <v>0</v>
      </c>
      <c r="J2511" s="0" t="n">
        <f aca="false">H2511+I2511</f>
        <v>0</v>
      </c>
      <c r="K2511" s="0" t="n">
        <f aca="false">MIN(IF(C2511=1,F2511-H2511,F2511),Assumptions!$C$13,MAX(0,($B$5-P2510)/$B$6))</f>
        <v>11.1128981</v>
      </c>
      <c r="L2511" s="0" t="n">
        <f aca="false">IF(C2511=1,0,MIN(F2511-K2511,Assumptions!$C$15,MAX(0,$B$10-O2510-M2511)))</f>
        <v>0</v>
      </c>
      <c r="M2511" s="0" t="n">
        <f aca="false">'Profiles 8760'!H2500</f>
        <v>208800</v>
      </c>
      <c r="N2511" s="0" t="n">
        <f aca="false">J2511+L2511</f>
        <v>0</v>
      </c>
      <c r="O2511" s="0" t="n">
        <f aca="false">O2510+N2511</f>
        <v>222464.542513109</v>
      </c>
      <c r="P2511" s="0" t="n">
        <f aca="false">MIN($B$5,P2510+K2511*$B$6-I2511)</f>
        <v>208.66388920256</v>
      </c>
      <c r="Q2511" s="0" t="n">
        <f aca="false">MAX(0,F2511-H2511-K2511-L2511)</f>
        <v>0</v>
      </c>
    </row>
    <row r="2512" customFormat="false" ht="15" hidden="false" customHeight="false" outlineLevel="0" collapsed="false">
      <c r="A2512" s="0" t="n">
        <f aca="false">'Profiles 8760'!A2501</f>
        <v>2499</v>
      </c>
      <c r="B2512" s="0" t="n">
        <f aca="false">'Profiles 8760'!B2501</f>
        <v>4</v>
      </c>
      <c r="C2512" s="0" t="n">
        <f aca="false">'Profiles 8760'!E2501</f>
        <v>0</v>
      </c>
      <c r="D2512" s="0" t="n">
        <f aca="false">'Profiles 8760'!F2501</f>
        <v>0</v>
      </c>
      <c r="E2512" s="0" t="n">
        <f aca="false">'Profiles 8760'!G2501</f>
        <v>0.329473</v>
      </c>
      <c r="F2512" s="0" t="n">
        <f aca="false">D2512*Assumptions!$C$11*$B$7+E2512*Assumptions!$C$12*$B$8</f>
        <v>13.4754457</v>
      </c>
      <c r="G2512" s="0" t="n">
        <f aca="false">C2512*Assumptions!$C$15</f>
        <v>0</v>
      </c>
      <c r="H2512" s="0" t="n">
        <f aca="false">MIN(F2512,G2512)</f>
        <v>0</v>
      </c>
      <c r="I2512" s="0" t="n">
        <f aca="false">IF(C2512=1,MIN(G2512-H2512,Assumptions!$C$13,P2511),0)</f>
        <v>0</v>
      </c>
      <c r="J2512" s="0" t="n">
        <f aca="false">H2512+I2512</f>
        <v>0</v>
      </c>
      <c r="K2512" s="0" t="n">
        <f aca="false">MIN(IF(C2512=1,F2512-H2512,F2512),Assumptions!$C$13,MAX(0,($B$5-P2511)/$B$6))</f>
        <v>13.4754457</v>
      </c>
      <c r="L2512" s="0" t="n">
        <f aca="false">IF(C2512=1,0,MIN(F2512-K2512,Assumptions!$C$15,MAX(0,$B$10-O2511-M2512)))</f>
        <v>0</v>
      </c>
      <c r="M2512" s="0" t="n">
        <f aca="false">'Profiles 8760'!H2501</f>
        <v>208800</v>
      </c>
      <c r="N2512" s="0" t="n">
        <f aca="false">J2512+L2512</f>
        <v>0</v>
      </c>
      <c r="O2512" s="0" t="n">
        <f aca="false">O2511+N2512</f>
        <v>222464.542513109</v>
      </c>
      <c r="P2512" s="0" t="n">
        <f aca="false">MIN($B$5,P2511+K2512*$B$6-I2512)</f>
        <v>220.34440553532</v>
      </c>
      <c r="Q2512" s="0" t="n">
        <f aca="false">MAX(0,F2512-H2512-K2512-L2512)</f>
        <v>0</v>
      </c>
    </row>
    <row r="2513" customFormat="false" ht="15" hidden="false" customHeight="false" outlineLevel="0" collapsed="false">
      <c r="A2513" s="0" t="n">
        <f aca="false">'Profiles 8760'!A2502</f>
        <v>2500</v>
      </c>
      <c r="B2513" s="0" t="n">
        <f aca="false">'Profiles 8760'!B2502</f>
        <v>4</v>
      </c>
      <c r="C2513" s="0" t="n">
        <f aca="false">'Profiles 8760'!E2502</f>
        <v>0</v>
      </c>
      <c r="D2513" s="0" t="n">
        <f aca="false">'Profiles 8760'!F2502</f>
        <v>0</v>
      </c>
      <c r="E2513" s="0" t="n">
        <f aca="false">'Profiles 8760'!G2502</f>
        <v>0.420844</v>
      </c>
      <c r="F2513" s="0" t="n">
        <f aca="false">D2513*Assumptions!$C$11*$B$7+E2513*Assumptions!$C$12*$B$8</f>
        <v>17.2125196</v>
      </c>
      <c r="G2513" s="0" t="n">
        <f aca="false">C2513*Assumptions!$C$15</f>
        <v>0</v>
      </c>
      <c r="H2513" s="0" t="n">
        <f aca="false">MIN(F2513,G2513)</f>
        <v>0</v>
      </c>
      <c r="I2513" s="0" t="n">
        <f aca="false">IF(C2513=1,MIN(G2513-H2513,Assumptions!$C$13,P2512),0)</f>
        <v>0</v>
      </c>
      <c r="J2513" s="0" t="n">
        <f aca="false">H2513+I2513</f>
        <v>0</v>
      </c>
      <c r="K2513" s="0" t="n">
        <f aca="false">MIN(IF(C2513=1,F2513-H2513,F2513),Assumptions!$C$13,MAX(0,($B$5-P2512)/$B$6))</f>
        <v>17.2125196</v>
      </c>
      <c r="L2513" s="0" t="n">
        <f aca="false">IF(C2513=1,0,MIN(F2513-K2513,Assumptions!$C$15,MAX(0,$B$10-O2512-M2513)))</f>
        <v>0</v>
      </c>
      <c r="M2513" s="0" t="n">
        <f aca="false">'Profiles 8760'!H2502</f>
        <v>208800</v>
      </c>
      <c r="N2513" s="0" t="n">
        <f aca="false">J2513+L2513</f>
        <v>0</v>
      </c>
      <c r="O2513" s="0" t="n">
        <f aca="false">O2512+N2513</f>
        <v>222464.542513109</v>
      </c>
      <c r="P2513" s="0" t="n">
        <f aca="false">MIN($B$5,P2512+K2513*$B$6-I2513)</f>
        <v>235.2642175246</v>
      </c>
      <c r="Q2513" s="0" t="n">
        <f aca="false">MAX(0,F2513-H2513-K2513-L2513)</f>
        <v>0</v>
      </c>
    </row>
    <row r="2514" customFormat="false" ht="15" hidden="false" customHeight="false" outlineLevel="0" collapsed="false">
      <c r="A2514" s="0" t="n">
        <f aca="false">'Profiles 8760'!A2503</f>
        <v>2501</v>
      </c>
      <c r="B2514" s="0" t="n">
        <f aca="false">'Profiles 8760'!B2503</f>
        <v>4</v>
      </c>
      <c r="C2514" s="0" t="n">
        <f aca="false">'Profiles 8760'!E2503</f>
        <v>0</v>
      </c>
      <c r="D2514" s="0" t="n">
        <f aca="false">'Profiles 8760'!F2503</f>
        <v>0</v>
      </c>
      <c r="E2514" s="0" t="n">
        <f aca="false">'Profiles 8760'!G2503</f>
        <v>0.457276</v>
      </c>
      <c r="F2514" s="0" t="n">
        <f aca="false">D2514*Assumptions!$C$11*$B$7+E2514*Assumptions!$C$12*$B$8</f>
        <v>18.7025884</v>
      </c>
      <c r="G2514" s="0" t="n">
        <f aca="false">C2514*Assumptions!$C$15</f>
        <v>0</v>
      </c>
      <c r="H2514" s="0" t="n">
        <f aca="false">MIN(F2514,G2514)</f>
        <v>0</v>
      </c>
      <c r="I2514" s="0" t="n">
        <f aca="false">IF(C2514=1,MIN(G2514-H2514,Assumptions!$C$13,P2513),0)</f>
        <v>0</v>
      </c>
      <c r="J2514" s="0" t="n">
        <f aca="false">H2514+I2514</f>
        <v>0</v>
      </c>
      <c r="K2514" s="0" t="n">
        <f aca="false">MIN(IF(C2514=1,F2514-H2514,F2514),Assumptions!$C$13,MAX(0,($B$5-P2513)/$B$6))</f>
        <v>18.7025884</v>
      </c>
      <c r="L2514" s="0" t="n">
        <f aca="false">IF(C2514=1,0,MIN(F2514-K2514,Assumptions!$C$15,MAX(0,$B$10-O2513-M2514)))</f>
        <v>0</v>
      </c>
      <c r="M2514" s="0" t="n">
        <f aca="false">'Profiles 8760'!H2503</f>
        <v>208800</v>
      </c>
      <c r="N2514" s="0" t="n">
        <f aca="false">J2514+L2514</f>
        <v>0</v>
      </c>
      <c r="O2514" s="0" t="n">
        <f aca="false">O2513+N2514</f>
        <v>222464.542513109</v>
      </c>
      <c r="P2514" s="0" t="n">
        <f aca="false">MIN($B$5,P2513+K2514*$B$6-I2514)</f>
        <v>251.47562114972</v>
      </c>
      <c r="Q2514" s="0" t="n">
        <f aca="false">MAX(0,F2514-H2514-K2514-L2514)</f>
        <v>0</v>
      </c>
    </row>
    <row r="2515" customFormat="false" ht="15" hidden="false" customHeight="false" outlineLevel="0" collapsed="false">
      <c r="A2515" s="0" t="n">
        <f aca="false">'Profiles 8760'!A2504</f>
        <v>2502</v>
      </c>
      <c r="B2515" s="0" t="n">
        <f aca="false">'Profiles 8760'!B2504</f>
        <v>4</v>
      </c>
      <c r="C2515" s="0" t="n">
        <f aca="false">'Profiles 8760'!E2504</f>
        <v>0</v>
      </c>
      <c r="D2515" s="0" t="n">
        <f aca="false">'Profiles 8760'!F2504</f>
        <v>0</v>
      </c>
      <c r="E2515" s="0" t="n">
        <f aca="false">'Profiles 8760'!G2504</f>
        <v>0.371341</v>
      </c>
      <c r="F2515" s="0" t="n">
        <f aca="false">D2515*Assumptions!$C$11*$B$7+E2515*Assumptions!$C$12*$B$8</f>
        <v>15.1878469</v>
      </c>
      <c r="G2515" s="0" t="n">
        <f aca="false">C2515*Assumptions!$C$15</f>
        <v>0</v>
      </c>
      <c r="H2515" s="0" t="n">
        <f aca="false">MIN(F2515,G2515)</f>
        <v>0</v>
      </c>
      <c r="I2515" s="0" t="n">
        <f aca="false">IF(C2515=1,MIN(G2515-H2515,Assumptions!$C$13,P2514),0)</f>
        <v>0</v>
      </c>
      <c r="J2515" s="0" t="n">
        <f aca="false">H2515+I2515</f>
        <v>0</v>
      </c>
      <c r="K2515" s="0" t="n">
        <f aca="false">MIN(IF(C2515=1,F2515-H2515,F2515),Assumptions!$C$13,MAX(0,($B$5-P2514)/$B$6))</f>
        <v>15.1878469</v>
      </c>
      <c r="L2515" s="0" t="n">
        <f aca="false">IF(C2515=1,0,MIN(F2515-K2515,Assumptions!$C$15,MAX(0,$B$10-O2514-M2515)))</f>
        <v>0</v>
      </c>
      <c r="M2515" s="0" t="n">
        <f aca="false">'Profiles 8760'!H2504</f>
        <v>208800</v>
      </c>
      <c r="N2515" s="0" t="n">
        <f aca="false">J2515+L2515</f>
        <v>0</v>
      </c>
      <c r="O2515" s="0" t="n">
        <f aca="false">O2514+N2515</f>
        <v>222464.542513109</v>
      </c>
      <c r="P2515" s="0" t="n">
        <f aca="false">MIN($B$5,P2514+K2515*$B$6-I2515)</f>
        <v>264.64044684264</v>
      </c>
      <c r="Q2515" s="0" t="n">
        <f aca="false">MAX(0,F2515-H2515-K2515-L2515)</f>
        <v>0</v>
      </c>
    </row>
    <row r="2516" customFormat="false" ht="15" hidden="false" customHeight="false" outlineLevel="0" collapsed="false">
      <c r="A2516" s="0" t="n">
        <f aca="false">'Profiles 8760'!A2505</f>
        <v>2503</v>
      </c>
      <c r="B2516" s="0" t="n">
        <f aca="false">'Profiles 8760'!B2505</f>
        <v>4</v>
      </c>
      <c r="C2516" s="0" t="n">
        <f aca="false">'Profiles 8760'!E2505</f>
        <v>0</v>
      </c>
      <c r="D2516" s="0" t="n">
        <f aca="false">'Profiles 8760'!F2505</f>
        <v>0.042997</v>
      </c>
      <c r="E2516" s="0" t="n">
        <f aca="false">'Profiles 8760'!G2505</f>
        <v>0.406008</v>
      </c>
      <c r="F2516" s="0" t="n">
        <f aca="false">D2516*Assumptions!$C$11*$B$7+E2516*Assumptions!$C$12*$B$8</f>
        <v>29.0232608</v>
      </c>
      <c r="G2516" s="0" t="n">
        <f aca="false">C2516*Assumptions!$C$15</f>
        <v>0</v>
      </c>
      <c r="H2516" s="0" t="n">
        <f aca="false">MIN(F2516,G2516)</f>
        <v>0</v>
      </c>
      <c r="I2516" s="0" t="n">
        <f aca="false">IF(C2516=1,MIN(G2516-H2516,Assumptions!$C$13,P2515),0)</f>
        <v>0</v>
      </c>
      <c r="J2516" s="0" t="n">
        <f aca="false">H2516+I2516</f>
        <v>0</v>
      </c>
      <c r="K2516" s="0" t="n">
        <f aca="false">MIN(IF(C2516=1,F2516-H2516,F2516),Assumptions!$C$13,MAX(0,($B$5-P2515)/$B$6))</f>
        <v>29.0232608</v>
      </c>
      <c r="L2516" s="0" t="n">
        <f aca="false">IF(C2516=1,0,MIN(F2516-K2516,Assumptions!$C$15,MAX(0,$B$10-O2515-M2516)))</f>
        <v>0</v>
      </c>
      <c r="M2516" s="0" t="n">
        <f aca="false">'Profiles 8760'!H2505</f>
        <v>208800</v>
      </c>
      <c r="N2516" s="0" t="n">
        <f aca="false">J2516+L2516</f>
        <v>0</v>
      </c>
      <c r="O2516" s="0" t="n">
        <f aca="false">O2515+N2516</f>
        <v>222464.542513109</v>
      </c>
      <c r="P2516" s="0" t="n">
        <f aca="false">MIN($B$5,P2515+K2516*$B$6-I2516)</f>
        <v>289.79780930408</v>
      </c>
      <c r="Q2516" s="0" t="n">
        <f aca="false">MAX(0,F2516-H2516-K2516-L2516)</f>
        <v>0</v>
      </c>
    </row>
    <row r="2517" customFormat="false" ht="15" hidden="false" customHeight="false" outlineLevel="0" collapsed="false">
      <c r="A2517" s="0" t="n">
        <f aca="false">'Profiles 8760'!A2506</f>
        <v>2504</v>
      </c>
      <c r="B2517" s="0" t="n">
        <f aca="false">'Profiles 8760'!B2506</f>
        <v>4</v>
      </c>
      <c r="C2517" s="0" t="n">
        <f aca="false">'Profiles 8760'!E2506</f>
        <v>1</v>
      </c>
      <c r="D2517" s="0" t="n">
        <f aca="false">'Profiles 8760'!F2506</f>
        <v>0.259829</v>
      </c>
      <c r="E2517" s="0" t="n">
        <f aca="false">'Profiles 8760'!G2506</f>
        <v>0.570971</v>
      </c>
      <c r="F2517" s="0" t="n">
        <f aca="false">D2517*Assumptions!$C$11*$B$7+E2517*Assumptions!$C$12*$B$8</f>
        <v>98.3913291</v>
      </c>
      <c r="G2517" s="0" t="n">
        <f aca="false">C2517*Assumptions!$C$15</f>
        <v>200</v>
      </c>
      <c r="H2517" s="0" t="n">
        <f aca="false">MIN(F2517,G2517)</f>
        <v>98.3913291</v>
      </c>
      <c r="I2517" s="0" t="n">
        <f aca="false">IF(C2517=1,MIN(G2517-H2517,Assumptions!$C$13,P2516),0)</f>
        <v>101.6086709</v>
      </c>
      <c r="J2517" s="0" t="n">
        <f aca="false">H2517+I2517</f>
        <v>200</v>
      </c>
      <c r="K2517" s="0" t="n">
        <f aca="false">MIN(IF(C2517=1,F2517-H2517,F2517),Assumptions!$C$13,MAX(0,($B$5-P2516)/$B$6))</f>
        <v>0</v>
      </c>
      <c r="L2517" s="0" t="n">
        <f aca="false">IF(C2517=1,0,MIN(F2517-K2517,Assumptions!$C$15,MAX(0,$B$10-O2516-M2517)))</f>
        <v>0</v>
      </c>
      <c r="M2517" s="0" t="n">
        <f aca="false">'Profiles 8760'!H2506</f>
        <v>208600</v>
      </c>
      <c r="N2517" s="0" t="n">
        <f aca="false">J2517+L2517</f>
        <v>200</v>
      </c>
      <c r="O2517" s="0" t="n">
        <f aca="false">O2516+N2517</f>
        <v>222664.542513109</v>
      </c>
      <c r="P2517" s="0" t="n">
        <f aca="false">MIN($B$5,P2516+K2517*$B$6-I2517)</f>
        <v>188.18913840408</v>
      </c>
      <c r="Q2517" s="0" t="n">
        <f aca="false">MAX(0,F2517-H2517-K2517-L2517)</f>
        <v>0</v>
      </c>
    </row>
    <row r="2518" customFormat="false" ht="15" hidden="false" customHeight="false" outlineLevel="0" collapsed="false">
      <c r="A2518" s="0" t="n">
        <f aca="false">'Profiles 8760'!A2507</f>
        <v>2505</v>
      </c>
      <c r="B2518" s="0" t="n">
        <f aca="false">'Profiles 8760'!B2507</f>
        <v>4</v>
      </c>
      <c r="C2518" s="0" t="n">
        <f aca="false">'Profiles 8760'!E2507</f>
        <v>1</v>
      </c>
      <c r="D2518" s="0" t="n">
        <f aca="false">'Profiles 8760'!F2507</f>
        <v>0.521453</v>
      </c>
      <c r="E2518" s="0" t="n">
        <f aca="false">'Profiles 8760'!G2507</f>
        <v>0.738744</v>
      </c>
      <c r="F2518" s="0" t="n">
        <f aca="false">D2518*Assumptions!$C$11*$B$7+E2518*Assumptions!$C$12*$B$8</f>
        <v>180.810256</v>
      </c>
      <c r="G2518" s="0" t="n">
        <f aca="false">C2518*Assumptions!$C$15</f>
        <v>200</v>
      </c>
      <c r="H2518" s="0" t="n">
        <f aca="false">MIN(F2518,G2518)</f>
        <v>180.810256</v>
      </c>
      <c r="I2518" s="0" t="n">
        <f aca="false">IF(C2518=1,MIN(G2518-H2518,Assumptions!$C$13,P2517),0)</f>
        <v>19.189744</v>
      </c>
      <c r="J2518" s="0" t="n">
        <f aca="false">H2518+I2518</f>
        <v>200</v>
      </c>
      <c r="K2518" s="0" t="n">
        <f aca="false">MIN(IF(C2518=1,F2518-H2518,F2518),Assumptions!$C$13,MAX(0,($B$5-P2517)/$B$6))</f>
        <v>0</v>
      </c>
      <c r="L2518" s="0" t="n">
        <f aca="false">IF(C2518=1,0,MIN(F2518-K2518,Assumptions!$C$15,MAX(0,$B$10-O2517-M2518)))</f>
        <v>0</v>
      </c>
      <c r="M2518" s="0" t="n">
        <f aca="false">'Profiles 8760'!H2507</f>
        <v>208400</v>
      </c>
      <c r="N2518" s="0" t="n">
        <f aca="false">J2518+L2518</f>
        <v>200</v>
      </c>
      <c r="O2518" s="0" t="n">
        <f aca="false">O2517+N2518</f>
        <v>222864.542513109</v>
      </c>
      <c r="P2518" s="0" t="n">
        <f aca="false">MIN($B$5,P2517+K2518*$B$6-I2518)</f>
        <v>168.99939440408</v>
      </c>
      <c r="Q2518" s="0" t="n">
        <f aca="false">MAX(0,F2518-H2518-K2518-L2518)</f>
        <v>0</v>
      </c>
    </row>
    <row r="2519" customFormat="false" ht="15" hidden="false" customHeight="false" outlineLevel="0" collapsed="false">
      <c r="A2519" s="0" t="n">
        <f aca="false">'Profiles 8760'!A2508</f>
        <v>2506</v>
      </c>
      <c r="B2519" s="0" t="n">
        <f aca="false">'Profiles 8760'!B2508</f>
        <v>4</v>
      </c>
      <c r="C2519" s="0" t="n">
        <f aca="false">'Profiles 8760'!E2508</f>
        <v>0</v>
      </c>
      <c r="D2519" s="0" t="n">
        <f aca="false">'Profiles 8760'!F2508</f>
        <v>0.775845</v>
      </c>
      <c r="E2519" s="0" t="n">
        <f aca="false">'Profiles 8760'!G2508</f>
        <v>0.674408</v>
      </c>
      <c r="F2519" s="0" t="n">
        <f aca="false">D2519*Assumptions!$C$11*$B$7+E2519*Assumptions!$C$12*$B$8</f>
        <v>251.6473232</v>
      </c>
      <c r="G2519" s="0" t="n">
        <f aca="false">C2519*Assumptions!$C$15</f>
        <v>0</v>
      </c>
      <c r="H2519" s="0" t="n">
        <f aca="false">MIN(F2519,G2519)</f>
        <v>0</v>
      </c>
      <c r="I2519" s="0" t="n">
        <f aca="false">IF(C2519=1,MIN(G2519-H2519,Assumptions!$C$13,P2518),0)</f>
        <v>0</v>
      </c>
      <c r="J2519" s="0" t="n">
        <f aca="false">H2519+I2519</f>
        <v>0</v>
      </c>
      <c r="K2519" s="0" t="n">
        <f aca="false">MIN(IF(C2519=1,F2519-H2519,F2519),Assumptions!$C$13,MAX(0,($B$5-P2518)/$B$6))</f>
        <v>180</v>
      </c>
      <c r="L2519" s="0" t="n">
        <f aca="false">IF(C2519=1,0,MIN(F2519-K2519,Assumptions!$C$15,MAX(0,$B$10-O2518-M2519)))</f>
        <v>71.6473232</v>
      </c>
      <c r="M2519" s="0" t="n">
        <f aca="false">'Profiles 8760'!H2508</f>
        <v>208400</v>
      </c>
      <c r="N2519" s="0" t="n">
        <f aca="false">J2519+L2519</f>
        <v>71.6473232</v>
      </c>
      <c r="O2519" s="0" t="n">
        <f aca="false">O2518+N2519</f>
        <v>222936.189836309</v>
      </c>
      <c r="P2519" s="0" t="n">
        <f aca="false">MIN($B$5,P2518+K2519*$B$6-I2519)</f>
        <v>325.02339440408</v>
      </c>
      <c r="Q2519" s="0" t="n">
        <f aca="false">MAX(0,F2519-H2519-K2519-L2519)</f>
        <v>0</v>
      </c>
    </row>
    <row r="2520" customFormat="false" ht="15" hidden="false" customHeight="false" outlineLevel="0" collapsed="false">
      <c r="A2520" s="0" t="n">
        <f aca="false">'Profiles 8760'!A2509</f>
        <v>2507</v>
      </c>
      <c r="B2520" s="0" t="n">
        <f aca="false">'Profiles 8760'!B2509</f>
        <v>4</v>
      </c>
      <c r="C2520" s="0" t="n">
        <f aca="false">'Profiles 8760'!E2509</f>
        <v>0</v>
      </c>
      <c r="D2520" s="0" t="n">
        <f aca="false">'Profiles 8760'!F2509</f>
        <v>0.98576</v>
      </c>
      <c r="E2520" s="0" t="n">
        <f aca="false">'Profiles 8760'!G2509</f>
        <v>0.683779</v>
      </c>
      <c r="F2520" s="0" t="n">
        <f aca="false">D2520*Assumptions!$C$11*$B$7+E2520*Assumptions!$C$12*$B$8</f>
        <v>312.6540491</v>
      </c>
      <c r="G2520" s="0" t="n">
        <f aca="false">C2520*Assumptions!$C$15</f>
        <v>0</v>
      </c>
      <c r="H2520" s="0" t="n">
        <f aca="false">MIN(F2520,G2520)</f>
        <v>0</v>
      </c>
      <c r="I2520" s="0" t="n">
        <f aca="false">IF(C2520=1,MIN(G2520-H2520,Assumptions!$C$13,P2519),0)</f>
        <v>0</v>
      </c>
      <c r="J2520" s="0" t="n">
        <f aca="false">H2520+I2520</f>
        <v>0</v>
      </c>
      <c r="K2520" s="0" t="n">
        <f aca="false">MIN(IF(C2520=1,F2520-H2520,F2520),Assumptions!$C$13,MAX(0,($B$5-P2519)/$B$6))</f>
        <v>180</v>
      </c>
      <c r="L2520" s="0" t="n">
        <f aca="false">IF(C2520=1,0,MIN(F2520-K2520,Assumptions!$C$15,MAX(0,$B$10-O2519-M2520)))</f>
        <v>132.6540491</v>
      </c>
      <c r="M2520" s="0" t="n">
        <f aca="false">'Profiles 8760'!H2509</f>
        <v>208400</v>
      </c>
      <c r="N2520" s="0" t="n">
        <f aca="false">J2520+L2520</f>
        <v>132.6540491</v>
      </c>
      <c r="O2520" s="0" t="n">
        <f aca="false">O2519+N2520</f>
        <v>223068.843885409</v>
      </c>
      <c r="P2520" s="0" t="n">
        <f aca="false">MIN($B$5,P2519+K2520*$B$6-I2520)</f>
        <v>481.04739440408</v>
      </c>
      <c r="Q2520" s="0" t="n">
        <f aca="false">MAX(0,F2520-H2520-K2520-L2520)</f>
        <v>0</v>
      </c>
    </row>
    <row r="2521" customFormat="false" ht="15" hidden="false" customHeight="false" outlineLevel="0" collapsed="false">
      <c r="A2521" s="0" t="n">
        <f aca="false">'Profiles 8760'!A2510</f>
        <v>2508</v>
      </c>
      <c r="B2521" s="0" t="n">
        <f aca="false">'Profiles 8760'!B2510</f>
        <v>4</v>
      </c>
      <c r="C2521" s="0" t="n">
        <f aca="false">'Profiles 8760'!E2510</f>
        <v>0</v>
      </c>
      <c r="D2521" s="0" t="n">
        <f aca="false">'Profiles 8760'!F2510</f>
        <v>1</v>
      </c>
      <c r="E2521" s="0" t="n">
        <f aca="false">'Profiles 8760'!G2510</f>
        <v>0.588939</v>
      </c>
      <c r="F2521" s="0" t="n">
        <f aca="false">D2521*Assumptions!$C$11*$B$7+E2521*Assumptions!$C$12*$B$8</f>
        <v>312.8876051</v>
      </c>
      <c r="G2521" s="0" t="n">
        <f aca="false">C2521*Assumptions!$C$15</f>
        <v>0</v>
      </c>
      <c r="H2521" s="0" t="n">
        <f aca="false">MIN(F2521,G2521)</f>
        <v>0</v>
      </c>
      <c r="I2521" s="0" t="n">
        <f aca="false">IF(C2521=1,MIN(G2521-H2521,Assumptions!$C$13,P2520),0)</f>
        <v>0</v>
      </c>
      <c r="J2521" s="0" t="n">
        <f aca="false">H2521+I2521</f>
        <v>0</v>
      </c>
      <c r="K2521" s="0" t="n">
        <f aca="false">MIN(IF(C2521=1,F2521-H2521,F2521),Assumptions!$C$13,MAX(0,($B$5-P2520)/$B$6))</f>
        <v>34.3361855052146</v>
      </c>
      <c r="L2521" s="0" t="n">
        <f aca="false">IF(C2521=1,0,MIN(F2521-K2521,Assumptions!$C$15,MAX(0,$B$10-O2520-M2521)))</f>
        <v>200</v>
      </c>
      <c r="M2521" s="0" t="n">
        <f aca="false">'Profiles 8760'!H2510</f>
        <v>208400</v>
      </c>
      <c r="N2521" s="0" t="n">
        <f aca="false">J2521+L2521</f>
        <v>200</v>
      </c>
      <c r="O2521" s="0" t="n">
        <f aca="false">O2520+N2521</f>
        <v>223268.843885409</v>
      </c>
      <c r="P2521" s="0" t="n">
        <f aca="false">MIN($B$5,P2520+K2521*$B$6-I2521)</f>
        <v>510.81</v>
      </c>
      <c r="Q2521" s="0" t="n">
        <f aca="false">MAX(0,F2521-H2521-K2521-L2521)</f>
        <v>78.5514195947854</v>
      </c>
    </row>
    <row r="2522" customFormat="false" ht="15" hidden="false" customHeight="false" outlineLevel="0" collapsed="false">
      <c r="A2522" s="0" t="n">
        <f aca="false">'Profiles 8760'!A2511</f>
        <v>2509</v>
      </c>
      <c r="B2522" s="0" t="n">
        <f aca="false">'Profiles 8760'!B2511</f>
        <v>4</v>
      </c>
      <c r="C2522" s="0" t="n">
        <f aca="false">'Profiles 8760'!E2511</f>
        <v>0</v>
      </c>
      <c r="D2522" s="0" t="n">
        <f aca="false">'Profiles 8760'!F2511</f>
        <v>1</v>
      </c>
      <c r="E2522" s="0" t="n">
        <f aca="false">'Profiles 8760'!G2511</f>
        <v>0.561509</v>
      </c>
      <c r="F2522" s="0" t="n">
        <f aca="false">D2522*Assumptions!$C$11*$B$7+E2522*Assumptions!$C$12*$B$8</f>
        <v>311.7657181</v>
      </c>
      <c r="G2522" s="0" t="n">
        <f aca="false">C2522*Assumptions!$C$15</f>
        <v>0</v>
      </c>
      <c r="H2522" s="0" t="n">
        <f aca="false">MIN(F2522,G2522)</f>
        <v>0</v>
      </c>
      <c r="I2522" s="0" t="n">
        <f aca="false">IF(C2522=1,MIN(G2522-H2522,Assumptions!$C$13,P2521),0)</f>
        <v>0</v>
      </c>
      <c r="J2522" s="0" t="n">
        <f aca="false">H2522+I2522</f>
        <v>0</v>
      </c>
      <c r="K2522" s="0" t="n">
        <f aca="false">MIN(IF(C2522=1,F2522-H2522,F2522),Assumptions!$C$13,MAX(0,($B$5-P2521)/$B$6))</f>
        <v>0</v>
      </c>
      <c r="L2522" s="0" t="n">
        <f aca="false">IF(C2522=1,0,MIN(F2522-K2522,Assumptions!$C$15,MAX(0,$B$10-O2521-M2522)))</f>
        <v>200</v>
      </c>
      <c r="M2522" s="0" t="n">
        <f aca="false">'Profiles 8760'!H2511</f>
        <v>208400</v>
      </c>
      <c r="N2522" s="0" t="n">
        <f aca="false">J2522+L2522</f>
        <v>200</v>
      </c>
      <c r="O2522" s="0" t="n">
        <f aca="false">O2521+N2522</f>
        <v>223468.843885409</v>
      </c>
      <c r="P2522" s="0" t="n">
        <f aca="false">MIN($B$5,P2521+K2522*$B$6-I2522)</f>
        <v>510.81</v>
      </c>
      <c r="Q2522" s="0" t="n">
        <f aca="false">MAX(0,F2522-H2522-K2522-L2522)</f>
        <v>111.7657181</v>
      </c>
    </row>
    <row r="2523" customFormat="false" ht="15" hidden="false" customHeight="false" outlineLevel="0" collapsed="false">
      <c r="A2523" s="0" t="n">
        <f aca="false">'Profiles 8760'!A2512</f>
        <v>2510</v>
      </c>
      <c r="B2523" s="0" t="n">
        <f aca="false">'Profiles 8760'!B2512</f>
        <v>4</v>
      </c>
      <c r="C2523" s="0" t="n">
        <f aca="false">'Profiles 8760'!E2512</f>
        <v>0</v>
      </c>
      <c r="D2523" s="0" t="n">
        <f aca="false">'Profiles 8760'!F2512</f>
        <v>1</v>
      </c>
      <c r="E2523" s="0" t="n">
        <f aca="false">'Profiles 8760'!G2512</f>
        <v>0.634056</v>
      </c>
      <c r="F2523" s="0" t="n">
        <f aca="false">D2523*Assumptions!$C$11*$B$7+E2523*Assumptions!$C$12*$B$8</f>
        <v>314.7328904</v>
      </c>
      <c r="G2523" s="0" t="n">
        <f aca="false">C2523*Assumptions!$C$15</f>
        <v>0</v>
      </c>
      <c r="H2523" s="0" t="n">
        <f aca="false">MIN(F2523,G2523)</f>
        <v>0</v>
      </c>
      <c r="I2523" s="0" t="n">
        <f aca="false">IF(C2523=1,MIN(G2523-H2523,Assumptions!$C$13,P2522),0)</f>
        <v>0</v>
      </c>
      <c r="J2523" s="0" t="n">
        <f aca="false">H2523+I2523</f>
        <v>0</v>
      </c>
      <c r="K2523" s="0" t="n">
        <f aca="false">MIN(IF(C2523=1,F2523-H2523,F2523),Assumptions!$C$13,MAX(0,($B$5-P2522)/$B$6))</f>
        <v>0</v>
      </c>
      <c r="L2523" s="0" t="n">
        <f aca="false">IF(C2523=1,0,MIN(F2523-K2523,Assumptions!$C$15,MAX(0,$B$10-O2522-M2523)))</f>
        <v>200</v>
      </c>
      <c r="M2523" s="0" t="n">
        <f aca="false">'Profiles 8760'!H2512</f>
        <v>208400</v>
      </c>
      <c r="N2523" s="0" t="n">
        <f aca="false">J2523+L2523</f>
        <v>200</v>
      </c>
      <c r="O2523" s="0" t="n">
        <f aca="false">O2522+N2523</f>
        <v>223668.843885409</v>
      </c>
      <c r="P2523" s="0" t="n">
        <f aca="false">MIN($B$5,P2522+K2523*$B$6-I2523)</f>
        <v>510.81</v>
      </c>
      <c r="Q2523" s="0" t="n">
        <f aca="false">MAX(0,F2523-H2523-K2523-L2523)</f>
        <v>114.7328904</v>
      </c>
    </row>
    <row r="2524" customFormat="false" ht="15" hidden="false" customHeight="false" outlineLevel="0" collapsed="false">
      <c r="A2524" s="0" t="n">
        <f aca="false">'Profiles 8760'!A2513</f>
        <v>2511</v>
      </c>
      <c r="B2524" s="0" t="n">
        <f aca="false">'Profiles 8760'!B2513</f>
        <v>4</v>
      </c>
      <c r="C2524" s="0" t="n">
        <f aca="false">'Profiles 8760'!E2513</f>
        <v>0</v>
      </c>
      <c r="D2524" s="0" t="n">
        <f aca="false">'Profiles 8760'!F2513</f>
        <v>0.98576</v>
      </c>
      <c r="E2524" s="0" t="n">
        <f aca="false">'Profiles 8760'!G2513</f>
        <v>0.434688</v>
      </c>
      <c r="F2524" s="0" t="n">
        <f aca="false">D2524*Assumptions!$C$11*$B$7+E2524*Assumptions!$C$12*$B$8</f>
        <v>302.4662272</v>
      </c>
      <c r="G2524" s="0" t="n">
        <f aca="false">C2524*Assumptions!$C$15</f>
        <v>0</v>
      </c>
      <c r="H2524" s="0" t="n">
        <f aca="false">MIN(F2524,G2524)</f>
        <v>0</v>
      </c>
      <c r="I2524" s="0" t="n">
        <f aca="false">IF(C2524=1,MIN(G2524-H2524,Assumptions!$C$13,P2523),0)</f>
        <v>0</v>
      </c>
      <c r="J2524" s="0" t="n">
        <f aca="false">H2524+I2524</f>
        <v>0</v>
      </c>
      <c r="K2524" s="0" t="n">
        <f aca="false">MIN(IF(C2524=1,F2524-H2524,F2524),Assumptions!$C$13,MAX(0,($B$5-P2523)/$B$6))</f>
        <v>0</v>
      </c>
      <c r="L2524" s="0" t="n">
        <f aca="false">IF(C2524=1,0,MIN(F2524-K2524,Assumptions!$C$15,MAX(0,$B$10-O2523-M2524)))</f>
        <v>200</v>
      </c>
      <c r="M2524" s="0" t="n">
        <f aca="false">'Profiles 8760'!H2513</f>
        <v>208400</v>
      </c>
      <c r="N2524" s="0" t="n">
        <f aca="false">J2524+L2524</f>
        <v>200</v>
      </c>
      <c r="O2524" s="0" t="n">
        <f aca="false">O2523+N2524</f>
        <v>223868.843885409</v>
      </c>
      <c r="P2524" s="0" t="n">
        <f aca="false">MIN($B$5,P2523+K2524*$B$6-I2524)</f>
        <v>510.81</v>
      </c>
      <c r="Q2524" s="0" t="n">
        <f aca="false">MAX(0,F2524-H2524-K2524-L2524)</f>
        <v>102.4662272</v>
      </c>
    </row>
    <row r="2525" customFormat="false" ht="15" hidden="false" customHeight="false" outlineLevel="0" collapsed="false">
      <c r="A2525" s="0" t="n">
        <f aca="false">'Profiles 8760'!A2514</f>
        <v>2512</v>
      </c>
      <c r="B2525" s="0" t="n">
        <f aca="false">'Profiles 8760'!B2514</f>
        <v>4</v>
      </c>
      <c r="C2525" s="0" t="n">
        <f aca="false">'Profiles 8760'!E2514</f>
        <v>0</v>
      </c>
      <c r="D2525" s="0" t="n">
        <f aca="false">'Profiles 8760'!F2514</f>
        <v>0.775845</v>
      </c>
      <c r="E2525" s="0" t="n">
        <f aca="false">'Profiles 8760'!G2514</f>
        <v>0.335167</v>
      </c>
      <c r="F2525" s="0" t="n">
        <f aca="false">D2525*Assumptions!$C$11*$B$7+E2525*Assumptions!$C$12*$B$8</f>
        <v>237.7723663</v>
      </c>
      <c r="G2525" s="0" t="n">
        <f aca="false">C2525*Assumptions!$C$15</f>
        <v>0</v>
      </c>
      <c r="H2525" s="0" t="n">
        <f aca="false">MIN(F2525,G2525)</f>
        <v>0</v>
      </c>
      <c r="I2525" s="0" t="n">
        <f aca="false">IF(C2525=1,MIN(G2525-H2525,Assumptions!$C$13,P2524),0)</f>
        <v>0</v>
      </c>
      <c r="J2525" s="0" t="n">
        <f aca="false">H2525+I2525</f>
        <v>0</v>
      </c>
      <c r="K2525" s="0" t="n">
        <f aca="false">MIN(IF(C2525=1,F2525-H2525,F2525),Assumptions!$C$13,MAX(0,($B$5-P2524)/$B$6))</f>
        <v>0</v>
      </c>
      <c r="L2525" s="0" t="n">
        <f aca="false">IF(C2525=1,0,MIN(F2525-K2525,Assumptions!$C$15,MAX(0,$B$10-O2524-M2525)))</f>
        <v>200</v>
      </c>
      <c r="M2525" s="0" t="n">
        <f aca="false">'Profiles 8760'!H2514</f>
        <v>208400</v>
      </c>
      <c r="N2525" s="0" t="n">
        <f aca="false">J2525+L2525</f>
        <v>200</v>
      </c>
      <c r="O2525" s="0" t="n">
        <f aca="false">O2524+N2525</f>
        <v>224068.843885409</v>
      </c>
      <c r="P2525" s="0" t="n">
        <f aca="false">MIN($B$5,P2524+K2525*$B$6-I2525)</f>
        <v>510.81</v>
      </c>
      <c r="Q2525" s="0" t="n">
        <f aca="false">MAX(0,F2525-H2525-K2525-L2525)</f>
        <v>37.7723663</v>
      </c>
    </row>
    <row r="2526" customFormat="false" ht="15" hidden="false" customHeight="false" outlineLevel="0" collapsed="false">
      <c r="A2526" s="0" t="n">
        <f aca="false">'Profiles 8760'!A2515</f>
        <v>2513</v>
      </c>
      <c r="B2526" s="0" t="n">
        <f aca="false">'Profiles 8760'!B2515</f>
        <v>4</v>
      </c>
      <c r="C2526" s="0" t="n">
        <f aca="false">'Profiles 8760'!E2515</f>
        <v>0</v>
      </c>
      <c r="D2526" s="0" t="n">
        <f aca="false">'Profiles 8760'!F2515</f>
        <v>0.521453</v>
      </c>
      <c r="E2526" s="0" t="n">
        <f aca="false">'Profiles 8760'!G2515</f>
        <v>0.558933</v>
      </c>
      <c r="F2526" s="0" t="n">
        <f aca="false">D2526*Assumptions!$C$11*$B$7+E2526*Assumptions!$C$12*$B$8</f>
        <v>173.4559861</v>
      </c>
      <c r="G2526" s="0" t="n">
        <f aca="false">C2526*Assumptions!$C$15</f>
        <v>0</v>
      </c>
      <c r="H2526" s="0" t="n">
        <f aca="false">MIN(F2526,G2526)</f>
        <v>0</v>
      </c>
      <c r="I2526" s="0" t="n">
        <f aca="false">IF(C2526=1,MIN(G2526-H2526,Assumptions!$C$13,P2525),0)</f>
        <v>0</v>
      </c>
      <c r="J2526" s="0" t="n">
        <f aca="false">H2526+I2526</f>
        <v>0</v>
      </c>
      <c r="K2526" s="0" t="n">
        <f aca="false">MIN(IF(C2526=1,F2526-H2526,F2526),Assumptions!$C$13,MAX(0,($B$5-P2525)/$B$6))</f>
        <v>0</v>
      </c>
      <c r="L2526" s="0" t="n">
        <f aca="false">IF(C2526=1,0,MIN(F2526-K2526,Assumptions!$C$15,MAX(0,$B$10-O2525-M2526)))</f>
        <v>173.4559861</v>
      </c>
      <c r="M2526" s="0" t="n">
        <f aca="false">'Profiles 8760'!H2515</f>
        <v>208400</v>
      </c>
      <c r="N2526" s="0" t="n">
        <f aca="false">J2526+L2526</f>
        <v>173.4559861</v>
      </c>
      <c r="O2526" s="0" t="n">
        <f aca="false">O2525+N2526</f>
        <v>224242.299871509</v>
      </c>
      <c r="P2526" s="0" t="n">
        <f aca="false">MIN($B$5,P2525+K2526*$B$6-I2526)</f>
        <v>510.81</v>
      </c>
      <c r="Q2526" s="0" t="n">
        <f aca="false">MAX(0,F2526-H2526-K2526-L2526)</f>
        <v>0</v>
      </c>
    </row>
    <row r="2527" customFormat="false" ht="15" hidden="false" customHeight="false" outlineLevel="0" collapsed="false">
      <c r="A2527" s="0" t="n">
        <f aca="false">'Profiles 8760'!A2516</f>
        <v>2514</v>
      </c>
      <c r="B2527" s="0" t="n">
        <f aca="false">'Profiles 8760'!B2516</f>
        <v>4</v>
      </c>
      <c r="C2527" s="0" t="n">
        <f aca="false">'Profiles 8760'!E2516</f>
        <v>0</v>
      </c>
      <c r="D2527" s="0" t="n">
        <f aca="false">'Profiles 8760'!F2516</f>
        <v>0.259829</v>
      </c>
      <c r="E2527" s="0" t="n">
        <f aca="false">'Profiles 8760'!G2516</f>
        <v>0.677786</v>
      </c>
      <c r="F2527" s="0" t="n">
        <f aca="false">D2527*Assumptions!$C$11*$B$7+E2527*Assumptions!$C$12*$B$8</f>
        <v>102.7600626</v>
      </c>
      <c r="G2527" s="0" t="n">
        <f aca="false">C2527*Assumptions!$C$15</f>
        <v>0</v>
      </c>
      <c r="H2527" s="0" t="n">
        <f aca="false">MIN(F2527,G2527)</f>
        <v>0</v>
      </c>
      <c r="I2527" s="0" t="n">
        <f aca="false">IF(C2527=1,MIN(G2527-H2527,Assumptions!$C$13,P2526),0)</f>
        <v>0</v>
      </c>
      <c r="J2527" s="0" t="n">
        <f aca="false">H2527+I2527</f>
        <v>0</v>
      </c>
      <c r="K2527" s="0" t="n">
        <f aca="false">MIN(IF(C2527=1,F2527-H2527,F2527),Assumptions!$C$13,MAX(0,($B$5-P2526)/$B$6))</f>
        <v>0</v>
      </c>
      <c r="L2527" s="0" t="n">
        <f aca="false">IF(C2527=1,0,MIN(F2527-K2527,Assumptions!$C$15,MAX(0,$B$10-O2526-M2527)))</f>
        <v>102.7600626</v>
      </c>
      <c r="M2527" s="0" t="n">
        <f aca="false">'Profiles 8760'!H2516</f>
        <v>208400</v>
      </c>
      <c r="N2527" s="0" t="n">
        <f aca="false">J2527+L2527</f>
        <v>102.7600626</v>
      </c>
      <c r="O2527" s="0" t="n">
        <f aca="false">O2526+N2527</f>
        <v>224345.059934109</v>
      </c>
      <c r="P2527" s="0" t="n">
        <f aca="false">MIN($B$5,P2526+K2527*$B$6-I2527)</f>
        <v>510.81</v>
      </c>
      <c r="Q2527" s="0" t="n">
        <f aca="false">MAX(0,F2527-H2527-K2527-L2527)</f>
        <v>0</v>
      </c>
    </row>
    <row r="2528" customFormat="false" ht="15" hidden="false" customHeight="false" outlineLevel="0" collapsed="false">
      <c r="A2528" s="0" t="n">
        <f aca="false">'Profiles 8760'!A2517</f>
        <v>2515</v>
      </c>
      <c r="B2528" s="0" t="n">
        <f aca="false">'Profiles 8760'!B2517</f>
        <v>4</v>
      </c>
      <c r="C2528" s="0" t="n">
        <f aca="false">'Profiles 8760'!E2517</f>
        <v>0</v>
      </c>
      <c r="D2528" s="0" t="n">
        <f aca="false">'Profiles 8760'!F2517</f>
        <v>0.042997</v>
      </c>
      <c r="E2528" s="0" t="n">
        <f aca="false">'Profiles 8760'!G2517</f>
        <v>0.755818</v>
      </c>
      <c r="F2528" s="0" t="n">
        <f aca="false">D2528*Assumptions!$C$11*$B$7+E2528*Assumptions!$C$12*$B$8</f>
        <v>43.3304898</v>
      </c>
      <c r="G2528" s="0" t="n">
        <f aca="false">C2528*Assumptions!$C$15</f>
        <v>0</v>
      </c>
      <c r="H2528" s="0" t="n">
        <f aca="false">MIN(F2528,G2528)</f>
        <v>0</v>
      </c>
      <c r="I2528" s="0" t="n">
        <f aca="false">IF(C2528=1,MIN(G2528-H2528,Assumptions!$C$13,P2527),0)</f>
        <v>0</v>
      </c>
      <c r="J2528" s="0" t="n">
        <f aca="false">H2528+I2528</f>
        <v>0</v>
      </c>
      <c r="K2528" s="0" t="n">
        <f aca="false">MIN(IF(C2528=1,F2528-H2528,F2528),Assumptions!$C$13,MAX(0,($B$5-P2527)/$B$6))</f>
        <v>0</v>
      </c>
      <c r="L2528" s="0" t="n">
        <f aca="false">IF(C2528=1,0,MIN(F2528-K2528,Assumptions!$C$15,MAX(0,$B$10-O2527-M2528)))</f>
        <v>43.3304898</v>
      </c>
      <c r="M2528" s="0" t="n">
        <f aca="false">'Profiles 8760'!H2517</f>
        <v>208400</v>
      </c>
      <c r="N2528" s="0" t="n">
        <f aca="false">J2528+L2528</f>
        <v>43.3304898</v>
      </c>
      <c r="O2528" s="0" t="n">
        <f aca="false">O2527+N2528</f>
        <v>224388.390423909</v>
      </c>
      <c r="P2528" s="0" t="n">
        <f aca="false">MIN($B$5,P2527+K2528*$B$6-I2528)</f>
        <v>510.81</v>
      </c>
      <c r="Q2528" s="0" t="n">
        <f aca="false">MAX(0,F2528-H2528-K2528-L2528)</f>
        <v>0</v>
      </c>
    </row>
    <row r="2529" customFormat="false" ht="15" hidden="false" customHeight="false" outlineLevel="0" collapsed="false">
      <c r="A2529" s="0" t="n">
        <f aca="false">'Profiles 8760'!A2518</f>
        <v>2516</v>
      </c>
      <c r="B2529" s="0" t="n">
        <f aca="false">'Profiles 8760'!B2518</f>
        <v>4</v>
      </c>
      <c r="C2529" s="0" t="n">
        <f aca="false">'Profiles 8760'!E2518</f>
        <v>1</v>
      </c>
      <c r="D2529" s="0" t="n">
        <f aca="false">'Profiles 8760'!F2518</f>
        <v>0</v>
      </c>
      <c r="E2529" s="0" t="n">
        <f aca="false">'Profiles 8760'!G2518</f>
        <v>0.687021</v>
      </c>
      <c r="F2529" s="0" t="n">
        <f aca="false">D2529*Assumptions!$C$11*$B$7+E2529*Assumptions!$C$12*$B$8</f>
        <v>28.0991589</v>
      </c>
      <c r="G2529" s="0" t="n">
        <f aca="false">C2529*Assumptions!$C$15</f>
        <v>200</v>
      </c>
      <c r="H2529" s="0" t="n">
        <f aca="false">MIN(F2529,G2529)</f>
        <v>28.0991589</v>
      </c>
      <c r="I2529" s="0" t="n">
        <f aca="false">IF(C2529=1,MIN(G2529-H2529,Assumptions!$C$13,P2528),0)</f>
        <v>171.9008411</v>
      </c>
      <c r="J2529" s="0" t="n">
        <f aca="false">H2529+I2529</f>
        <v>200</v>
      </c>
      <c r="K2529" s="0" t="n">
        <f aca="false">MIN(IF(C2529=1,F2529-H2529,F2529),Assumptions!$C$13,MAX(0,($B$5-P2528)/$B$6))</f>
        <v>0</v>
      </c>
      <c r="L2529" s="0" t="n">
        <f aca="false">IF(C2529=1,0,MIN(F2529-K2529,Assumptions!$C$15,MAX(0,$B$10-O2528-M2529)))</f>
        <v>0</v>
      </c>
      <c r="M2529" s="0" t="n">
        <f aca="false">'Profiles 8760'!H2518</f>
        <v>208200</v>
      </c>
      <c r="N2529" s="0" t="n">
        <f aca="false">J2529+L2529</f>
        <v>200</v>
      </c>
      <c r="O2529" s="0" t="n">
        <f aca="false">O2528+N2529</f>
        <v>224588.390423909</v>
      </c>
      <c r="P2529" s="0" t="n">
        <f aca="false">MIN($B$5,P2528+K2529*$B$6-I2529)</f>
        <v>338.9091589</v>
      </c>
      <c r="Q2529" s="0" t="n">
        <f aca="false">MAX(0,F2529-H2529-K2529-L2529)</f>
        <v>0</v>
      </c>
    </row>
    <row r="2530" customFormat="false" ht="15" hidden="false" customHeight="false" outlineLevel="0" collapsed="false">
      <c r="A2530" s="0" t="n">
        <f aca="false">'Profiles 8760'!A2519</f>
        <v>2517</v>
      </c>
      <c r="B2530" s="0" t="n">
        <f aca="false">'Profiles 8760'!B2519</f>
        <v>4</v>
      </c>
      <c r="C2530" s="0" t="n">
        <f aca="false">'Profiles 8760'!E2519</f>
        <v>1</v>
      </c>
      <c r="D2530" s="0" t="n">
        <f aca="false">'Profiles 8760'!F2519</f>
        <v>0</v>
      </c>
      <c r="E2530" s="0" t="n">
        <f aca="false">'Profiles 8760'!G2519</f>
        <v>0.59036</v>
      </c>
      <c r="F2530" s="0" t="n">
        <f aca="false">D2530*Assumptions!$C$11*$B$7+E2530*Assumptions!$C$12*$B$8</f>
        <v>24.145724</v>
      </c>
      <c r="G2530" s="0" t="n">
        <f aca="false">C2530*Assumptions!$C$15</f>
        <v>200</v>
      </c>
      <c r="H2530" s="0" t="n">
        <f aca="false">MIN(F2530,G2530)</f>
        <v>24.145724</v>
      </c>
      <c r="I2530" s="0" t="n">
        <f aca="false">IF(C2530=1,MIN(G2530-H2530,Assumptions!$C$13,P2529),0)</f>
        <v>175.854276</v>
      </c>
      <c r="J2530" s="0" t="n">
        <f aca="false">H2530+I2530</f>
        <v>200</v>
      </c>
      <c r="K2530" s="0" t="n">
        <f aca="false">MIN(IF(C2530=1,F2530-H2530,F2530),Assumptions!$C$13,MAX(0,($B$5-P2529)/$B$6))</f>
        <v>0</v>
      </c>
      <c r="L2530" s="0" t="n">
        <f aca="false">IF(C2530=1,0,MIN(F2530-K2530,Assumptions!$C$15,MAX(0,$B$10-O2529-M2530)))</f>
        <v>0</v>
      </c>
      <c r="M2530" s="0" t="n">
        <f aca="false">'Profiles 8760'!H2519</f>
        <v>208000</v>
      </c>
      <c r="N2530" s="0" t="n">
        <f aca="false">J2530+L2530</f>
        <v>200</v>
      </c>
      <c r="O2530" s="0" t="n">
        <f aca="false">O2529+N2530</f>
        <v>224788.390423909</v>
      </c>
      <c r="P2530" s="0" t="n">
        <f aca="false">MIN($B$5,P2529+K2530*$B$6-I2530)</f>
        <v>163.0548829</v>
      </c>
      <c r="Q2530" s="0" t="n">
        <f aca="false">MAX(0,F2530-H2530-K2530-L2530)</f>
        <v>0</v>
      </c>
    </row>
    <row r="2531" customFormat="false" ht="15" hidden="false" customHeight="false" outlineLevel="0" collapsed="false">
      <c r="A2531" s="0" t="n">
        <f aca="false">'Profiles 8760'!A2520</f>
        <v>2518</v>
      </c>
      <c r="B2531" s="0" t="n">
        <f aca="false">'Profiles 8760'!B2520</f>
        <v>4</v>
      </c>
      <c r="C2531" s="0" t="n">
        <f aca="false">'Profiles 8760'!E2520</f>
        <v>0</v>
      </c>
      <c r="D2531" s="0" t="n">
        <f aca="false">'Profiles 8760'!F2520</f>
        <v>0</v>
      </c>
      <c r="E2531" s="0" t="n">
        <f aca="false">'Profiles 8760'!G2520</f>
        <v>0.391406</v>
      </c>
      <c r="F2531" s="0" t="n">
        <f aca="false">D2531*Assumptions!$C$11*$B$7+E2531*Assumptions!$C$12*$B$8</f>
        <v>16.0085054</v>
      </c>
      <c r="G2531" s="0" t="n">
        <f aca="false">C2531*Assumptions!$C$15</f>
        <v>0</v>
      </c>
      <c r="H2531" s="0" t="n">
        <f aca="false">MIN(F2531,G2531)</f>
        <v>0</v>
      </c>
      <c r="I2531" s="0" t="n">
        <f aca="false">IF(C2531=1,MIN(G2531-H2531,Assumptions!$C$13,P2530),0)</f>
        <v>0</v>
      </c>
      <c r="J2531" s="0" t="n">
        <f aca="false">H2531+I2531</f>
        <v>0</v>
      </c>
      <c r="K2531" s="0" t="n">
        <f aca="false">MIN(IF(C2531=1,F2531-H2531,F2531),Assumptions!$C$13,MAX(0,($B$5-P2530)/$B$6))</f>
        <v>16.0085054</v>
      </c>
      <c r="L2531" s="0" t="n">
        <f aca="false">IF(C2531=1,0,MIN(F2531-K2531,Assumptions!$C$15,MAX(0,$B$10-O2530-M2531)))</f>
        <v>0</v>
      </c>
      <c r="M2531" s="0" t="n">
        <f aca="false">'Profiles 8760'!H2520</f>
        <v>208000</v>
      </c>
      <c r="N2531" s="0" t="n">
        <f aca="false">J2531+L2531</f>
        <v>0</v>
      </c>
      <c r="O2531" s="0" t="n">
        <f aca="false">O2530+N2531</f>
        <v>224788.390423909</v>
      </c>
      <c r="P2531" s="0" t="n">
        <f aca="false">MIN($B$5,P2530+K2531*$B$6-I2531)</f>
        <v>176.93105538072</v>
      </c>
      <c r="Q2531" s="0" t="n">
        <f aca="false">MAX(0,F2531-H2531-K2531-L2531)</f>
        <v>0</v>
      </c>
    </row>
    <row r="2532" customFormat="false" ht="15" hidden="false" customHeight="false" outlineLevel="0" collapsed="false">
      <c r="A2532" s="0" t="n">
        <f aca="false">'Profiles 8760'!A2521</f>
        <v>2519</v>
      </c>
      <c r="B2532" s="0" t="n">
        <f aca="false">'Profiles 8760'!B2521</f>
        <v>4</v>
      </c>
      <c r="C2532" s="0" t="n">
        <f aca="false">'Profiles 8760'!E2521</f>
        <v>0</v>
      </c>
      <c r="D2532" s="0" t="n">
        <f aca="false">'Profiles 8760'!F2521</f>
        <v>0</v>
      </c>
      <c r="E2532" s="0" t="n">
        <f aca="false">'Profiles 8760'!G2521</f>
        <v>0.239458</v>
      </c>
      <c r="F2532" s="0" t="n">
        <f aca="false">D2532*Assumptions!$C$11*$B$7+E2532*Assumptions!$C$12*$B$8</f>
        <v>9.7938322</v>
      </c>
      <c r="G2532" s="0" t="n">
        <f aca="false">C2532*Assumptions!$C$15</f>
        <v>0</v>
      </c>
      <c r="H2532" s="0" t="n">
        <f aca="false">MIN(F2532,G2532)</f>
        <v>0</v>
      </c>
      <c r="I2532" s="0" t="n">
        <f aca="false">IF(C2532=1,MIN(G2532-H2532,Assumptions!$C$13,P2531),0)</f>
        <v>0</v>
      </c>
      <c r="J2532" s="0" t="n">
        <f aca="false">H2532+I2532</f>
        <v>0</v>
      </c>
      <c r="K2532" s="0" t="n">
        <f aca="false">MIN(IF(C2532=1,F2532-H2532,F2532),Assumptions!$C$13,MAX(0,($B$5-P2531)/$B$6))</f>
        <v>9.7938322</v>
      </c>
      <c r="L2532" s="0" t="n">
        <f aca="false">IF(C2532=1,0,MIN(F2532-K2532,Assumptions!$C$15,MAX(0,$B$10-O2531-M2532)))</f>
        <v>0</v>
      </c>
      <c r="M2532" s="0" t="n">
        <f aca="false">'Profiles 8760'!H2521</f>
        <v>208000</v>
      </c>
      <c r="N2532" s="0" t="n">
        <f aca="false">J2532+L2532</f>
        <v>0</v>
      </c>
      <c r="O2532" s="0" t="n">
        <f aca="false">O2531+N2532</f>
        <v>224788.390423909</v>
      </c>
      <c r="P2532" s="0" t="n">
        <f aca="false">MIN($B$5,P2531+K2532*$B$6-I2532)</f>
        <v>185.42034913168</v>
      </c>
      <c r="Q2532" s="0" t="n">
        <f aca="false">MAX(0,F2532-H2532-K2532-L2532)</f>
        <v>0</v>
      </c>
    </row>
    <row r="2533" customFormat="false" ht="15" hidden="false" customHeight="false" outlineLevel="0" collapsed="false">
      <c r="A2533" s="0" t="n">
        <f aca="false">'Profiles 8760'!A2522</f>
        <v>2520</v>
      </c>
      <c r="B2533" s="0" t="n">
        <f aca="false">'Profiles 8760'!B2522</f>
        <v>4</v>
      </c>
      <c r="C2533" s="0" t="n">
        <f aca="false">'Profiles 8760'!E2522</f>
        <v>0</v>
      </c>
      <c r="D2533" s="0" t="n">
        <f aca="false">'Profiles 8760'!F2522</f>
        <v>0</v>
      </c>
      <c r="E2533" s="0" t="n">
        <f aca="false">'Profiles 8760'!G2522</f>
        <v>0.280386</v>
      </c>
      <c r="F2533" s="0" t="n">
        <f aca="false">D2533*Assumptions!$C$11*$B$7+E2533*Assumptions!$C$12*$B$8</f>
        <v>11.4677874</v>
      </c>
      <c r="G2533" s="0" t="n">
        <f aca="false">C2533*Assumptions!$C$15</f>
        <v>0</v>
      </c>
      <c r="H2533" s="0" t="n">
        <f aca="false">MIN(F2533,G2533)</f>
        <v>0</v>
      </c>
      <c r="I2533" s="0" t="n">
        <f aca="false">IF(C2533=1,MIN(G2533-H2533,Assumptions!$C$13,P2532),0)</f>
        <v>0</v>
      </c>
      <c r="J2533" s="0" t="n">
        <f aca="false">H2533+I2533</f>
        <v>0</v>
      </c>
      <c r="K2533" s="0" t="n">
        <f aca="false">MIN(IF(C2533=1,F2533-H2533,F2533),Assumptions!$C$13,MAX(0,($B$5-P2532)/$B$6))</f>
        <v>11.4677874</v>
      </c>
      <c r="L2533" s="0" t="n">
        <f aca="false">IF(C2533=1,0,MIN(F2533-K2533,Assumptions!$C$15,MAX(0,$B$10-O2532-M2533)))</f>
        <v>0</v>
      </c>
      <c r="M2533" s="0" t="n">
        <f aca="false">'Profiles 8760'!H2522</f>
        <v>208000</v>
      </c>
      <c r="N2533" s="0" t="n">
        <f aca="false">J2533+L2533</f>
        <v>0</v>
      </c>
      <c r="O2533" s="0" t="n">
        <f aca="false">O2532+N2533</f>
        <v>224788.390423909</v>
      </c>
      <c r="P2533" s="0" t="n">
        <f aca="false">MIN($B$5,P2532+K2533*$B$6-I2533)</f>
        <v>195.36062725</v>
      </c>
      <c r="Q2533" s="0" t="n">
        <f aca="false">MAX(0,F2533-H2533-K2533-L2533)</f>
        <v>0</v>
      </c>
    </row>
    <row r="2534" customFormat="false" ht="15" hidden="false" customHeight="false" outlineLevel="0" collapsed="false">
      <c r="A2534" s="0" t="n">
        <f aca="false">'Profiles 8760'!A2523</f>
        <v>2521</v>
      </c>
      <c r="B2534" s="0" t="n">
        <f aca="false">'Profiles 8760'!B2523</f>
        <v>4</v>
      </c>
      <c r="C2534" s="0" t="n">
        <f aca="false">'Profiles 8760'!E2523</f>
        <v>0</v>
      </c>
      <c r="D2534" s="0" t="n">
        <f aca="false">'Profiles 8760'!F2523</f>
        <v>0</v>
      </c>
      <c r="E2534" s="0" t="n">
        <f aca="false">'Profiles 8760'!G2523</f>
        <v>0.303033</v>
      </c>
      <c r="F2534" s="0" t="n">
        <f aca="false">D2534*Assumptions!$C$11*$B$7+E2534*Assumptions!$C$12*$B$8</f>
        <v>12.3940497</v>
      </c>
      <c r="G2534" s="0" t="n">
        <f aca="false">C2534*Assumptions!$C$15</f>
        <v>0</v>
      </c>
      <c r="H2534" s="0" t="n">
        <f aca="false">MIN(F2534,G2534)</f>
        <v>0</v>
      </c>
      <c r="I2534" s="0" t="n">
        <f aca="false">IF(C2534=1,MIN(G2534-H2534,Assumptions!$C$13,P2533),0)</f>
        <v>0</v>
      </c>
      <c r="J2534" s="0" t="n">
        <f aca="false">H2534+I2534</f>
        <v>0</v>
      </c>
      <c r="K2534" s="0" t="n">
        <f aca="false">MIN(IF(C2534=1,F2534-H2534,F2534),Assumptions!$C$13,MAX(0,($B$5-P2533)/$B$6))</f>
        <v>12.3940497</v>
      </c>
      <c r="L2534" s="0" t="n">
        <f aca="false">IF(C2534=1,0,MIN(F2534-K2534,Assumptions!$C$15,MAX(0,$B$10-O2533-M2534)))</f>
        <v>0</v>
      </c>
      <c r="M2534" s="0" t="n">
        <f aca="false">'Profiles 8760'!H2523</f>
        <v>208000</v>
      </c>
      <c r="N2534" s="0" t="n">
        <f aca="false">J2534+L2534</f>
        <v>0</v>
      </c>
      <c r="O2534" s="0" t="n">
        <f aca="false">O2533+N2534</f>
        <v>224788.390423909</v>
      </c>
      <c r="P2534" s="0" t="n">
        <f aca="false">MIN($B$5,P2533+K2534*$B$6-I2534)</f>
        <v>206.10378952996</v>
      </c>
      <c r="Q2534" s="0" t="n">
        <f aca="false">MAX(0,F2534-H2534-K2534-L2534)</f>
        <v>0</v>
      </c>
    </row>
    <row r="2535" customFormat="false" ht="15" hidden="false" customHeight="false" outlineLevel="0" collapsed="false">
      <c r="A2535" s="0" t="n">
        <f aca="false">'Profiles 8760'!A2524</f>
        <v>2522</v>
      </c>
      <c r="B2535" s="0" t="n">
        <f aca="false">'Profiles 8760'!B2524</f>
        <v>4</v>
      </c>
      <c r="C2535" s="0" t="n">
        <f aca="false">'Profiles 8760'!E2524</f>
        <v>0</v>
      </c>
      <c r="D2535" s="0" t="n">
        <f aca="false">'Profiles 8760'!F2524</f>
        <v>0</v>
      </c>
      <c r="E2535" s="0" t="n">
        <f aca="false">'Profiles 8760'!G2524</f>
        <v>0.31664</v>
      </c>
      <c r="F2535" s="0" t="n">
        <f aca="false">D2535*Assumptions!$C$11*$B$7+E2535*Assumptions!$C$12*$B$8</f>
        <v>12.950576</v>
      </c>
      <c r="G2535" s="0" t="n">
        <f aca="false">C2535*Assumptions!$C$15</f>
        <v>0</v>
      </c>
      <c r="H2535" s="0" t="n">
        <f aca="false">MIN(F2535,G2535)</f>
        <v>0</v>
      </c>
      <c r="I2535" s="0" t="n">
        <f aca="false">IF(C2535=1,MIN(G2535-H2535,Assumptions!$C$13,P2534),0)</f>
        <v>0</v>
      </c>
      <c r="J2535" s="0" t="n">
        <f aca="false">H2535+I2535</f>
        <v>0</v>
      </c>
      <c r="K2535" s="0" t="n">
        <f aca="false">MIN(IF(C2535=1,F2535-H2535,F2535),Assumptions!$C$13,MAX(0,($B$5-P2534)/$B$6))</f>
        <v>12.950576</v>
      </c>
      <c r="L2535" s="0" t="n">
        <f aca="false">IF(C2535=1,0,MIN(F2535-K2535,Assumptions!$C$15,MAX(0,$B$10-O2534-M2535)))</f>
        <v>0</v>
      </c>
      <c r="M2535" s="0" t="n">
        <f aca="false">'Profiles 8760'!H2524</f>
        <v>208000</v>
      </c>
      <c r="N2535" s="0" t="n">
        <f aca="false">J2535+L2535</f>
        <v>0</v>
      </c>
      <c r="O2535" s="0" t="n">
        <f aca="false">O2534+N2535</f>
        <v>224788.390423909</v>
      </c>
      <c r="P2535" s="0" t="n">
        <f aca="false">MIN($B$5,P2534+K2535*$B$6-I2535)</f>
        <v>217.32934880676</v>
      </c>
      <c r="Q2535" s="0" t="n">
        <f aca="false">MAX(0,F2535-H2535-K2535-L2535)</f>
        <v>0</v>
      </c>
    </row>
    <row r="2536" customFormat="false" ht="15" hidden="false" customHeight="false" outlineLevel="0" collapsed="false">
      <c r="A2536" s="0" t="n">
        <f aca="false">'Profiles 8760'!A2525</f>
        <v>2523</v>
      </c>
      <c r="B2536" s="0" t="n">
        <f aca="false">'Profiles 8760'!B2525</f>
        <v>4</v>
      </c>
      <c r="C2536" s="0" t="n">
        <f aca="false">'Profiles 8760'!E2525</f>
        <v>0</v>
      </c>
      <c r="D2536" s="0" t="n">
        <f aca="false">'Profiles 8760'!F2525</f>
        <v>0</v>
      </c>
      <c r="E2536" s="0" t="n">
        <f aca="false">'Profiles 8760'!G2525</f>
        <v>0.239393</v>
      </c>
      <c r="F2536" s="0" t="n">
        <f aca="false">D2536*Assumptions!$C$11*$B$7+E2536*Assumptions!$C$12*$B$8</f>
        <v>9.7911737</v>
      </c>
      <c r="G2536" s="0" t="n">
        <f aca="false">C2536*Assumptions!$C$15</f>
        <v>0</v>
      </c>
      <c r="H2536" s="0" t="n">
        <f aca="false">MIN(F2536,G2536)</f>
        <v>0</v>
      </c>
      <c r="I2536" s="0" t="n">
        <f aca="false">IF(C2536=1,MIN(G2536-H2536,Assumptions!$C$13,P2535),0)</f>
        <v>0</v>
      </c>
      <c r="J2536" s="0" t="n">
        <f aca="false">H2536+I2536</f>
        <v>0</v>
      </c>
      <c r="K2536" s="0" t="n">
        <f aca="false">MIN(IF(C2536=1,F2536-H2536,F2536),Assumptions!$C$13,MAX(0,($B$5-P2535)/$B$6))</f>
        <v>9.7911737</v>
      </c>
      <c r="L2536" s="0" t="n">
        <f aca="false">IF(C2536=1,0,MIN(F2536-K2536,Assumptions!$C$15,MAX(0,$B$10-O2535-M2536)))</f>
        <v>0</v>
      </c>
      <c r="M2536" s="0" t="n">
        <f aca="false">'Profiles 8760'!H2525</f>
        <v>208000</v>
      </c>
      <c r="N2536" s="0" t="n">
        <f aca="false">J2536+L2536</f>
        <v>0</v>
      </c>
      <c r="O2536" s="0" t="n">
        <f aca="false">O2535+N2536</f>
        <v>224788.390423909</v>
      </c>
      <c r="P2536" s="0" t="n">
        <f aca="false">MIN($B$5,P2535+K2536*$B$6-I2536)</f>
        <v>225.81633816992</v>
      </c>
      <c r="Q2536" s="0" t="n">
        <f aca="false">MAX(0,F2536-H2536-K2536-L2536)</f>
        <v>0</v>
      </c>
    </row>
    <row r="2537" customFormat="false" ht="15" hidden="false" customHeight="false" outlineLevel="0" collapsed="false">
      <c r="A2537" s="0" t="n">
        <f aca="false">'Profiles 8760'!A2526</f>
        <v>2524</v>
      </c>
      <c r="B2537" s="0" t="n">
        <f aca="false">'Profiles 8760'!B2526</f>
        <v>4</v>
      </c>
      <c r="C2537" s="0" t="n">
        <f aca="false">'Profiles 8760'!E2526</f>
        <v>0</v>
      </c>
      <c r="D2537" s="0" t="n">
        <f aca="false">'Profiles 8760'!F2526</f>
        <v>0</v>
      </c>
      <c r="E2537" s="0" t="n">
        <f aca="false">'Profiles 8760'!G2526</f>
        <v>0.316695</v>
      </c>
      <c r="F2537" s="0" t="n">
        <f aca="false">D2537*Assumptions!$C$11*$B$7+E2537*Assumptions!$C$12*$B$8</f>
        <v>12.9528255</v>
      </c>
      <c r="G2537" s="0" t="n">
        <f aca="false">C2537*Assumptions!$C$15</f>
        <v>0</v>
      </c>
      <c r="H2537" s="0" t="n">
        <f aca="false">MIN(F2537,G2537)</f>
        <v>0</v>
      </c>
      <c r="I2537" s="0" t="n">
        <f aca="false">IF(C2537=1,MIN(G2537-H2537,Assumptions!$C$13,P2536),0)</f>
        <v>0</v>
      </c>
      <c r="J2537" s="0" t="n">
        <f aca="false">H2537+I2537</f>
        <v>0</v>
      </c>
      <c r="K2537" s="0" t="n">
        <f aca="false">MIN(IF(C2537=1,F2537-H2537,F2537),Assumptions!$C$13,MAX(0,($B$5-P2536)/$B$6))</f>
        <v>12.9528255</v>
      </c>
      <c r="L2537" s="0" t="n">
        <f aca="false">IF(C2537=1,0,MIN(F2537-K2537,Assumptions!$C$15,MAX(0,$B$10-O2536-M2537)))</f>
        <v>0</v>
      </c>
      <c r="M2537" s="0" t="n">
        <f aca="false">'Profiles 8760'!H2526</f>
        <v>208000</v>
      </c>
      <c r="N2537" s="0" t="n">
        <f aca="false">J2537+L2537</f>
        <v>0</v>
      </c>
      <c r="O2537" s="0" t="n">
        <f aca="false">O2536+N2537</f>
        <v>224788.390423909</v>
      </c>
      <c r="P2537" s="0" t="n">
        <f aca="false">MIN($B$5,P2536+K2537*$B$6-I2537)</f>
        <v>237.04384731332</v>
      </c>
      <c r="Q2537" s="0" t="n">
        <f aca="false">MAX(0,F2537-H2537-K2537-L2537)</f>
        <v>0</v>
      </c>
    </row>
    <row r="2538" customFormat="false" ht="15" hidden="false" customHeight="false" outlineLevel="0" collapsed="false">
      <c r="A2538" s="0" t="n">
        <f aca="false">'Profiles 8760'!A2527</f>
        <v>2525</v>
      </c>
      <c r="B2538" s="0" t="n">
        <f aca="false">'Profiles 8760'!B2527</f>
        <v>4</v>
      </c>
      <c r="C2538" s="0" t="n">
        <f aca="false">'Profiles 8760'!E2527</f>
        <v>0</v>
      </c>
      <c r="D2538" s="0" t="n">
        <f aca="false">'Profiles 8760'!F2527</f>
        <v>0</v>
      </c>
      <c r="E2538" s="0" t="n">
        <f aca="false">'Profiles 8760'!G2527</f>
        <v>0.427362</v>
      </c>
      <c r="F2538" s="0" t="n">
        <f aca="false">D2538*Assumptions!$C$11*$B$7+E2538*Assumptions!$C$12*$B$8</f>
        <v>17.4791058</v>
      </c>
      <c r="G2538" s="0" t="n">
        <f aca="false">C2538*Assumptions!$C$15</f>
        <v>0</v>
      </c>
      <c r="H2538" s="0" t="n">
        <f aca="false">MIN(F2538,G2538)</f>
        <v>0</v>
      </c>
      <c r="I2538" s="0" t="n">
        <f aca="false">IF(C2538=1,MIN(G2538-H2538,Assumptions!$C$13,P2537),0)</f>
        <v>0</v>
      </c>
      <c r="J2538" s="0" t="n">
        <f aca="false">H2538+I2538</f>
        <v>0</v>
      </c>
      <c r="K2538" s="0" t="n">
        <f aca="false">MIN(IF(C2538=1,F2538-H2538,F2538),Assumptions!$C$13,MAX(0,($B$5-P2537)/$B$6))</f>
        <v>17.4791058</v>
      </c>
      <c r="L2538" s="0" t="n">
        <f aca="false">IF(C2538=1,0,MIN(F2538-K2538,Assumptions!$C$15,MAX(0,$B$10-O2537-M2538)))</f>
        <v>0</v>
      </c>
      <c r="M2538" s="0" t="n">
        <f aca="false">'Profiles 8760'!H2527</f>
        <v>208000</v>
      </c>
      <c r="N2538" s="0" t="n">
        <f aca="false">J2538+L2538</f>
        <v>0</v>
      </c>
      <c r="O2538" s="0" t="n">
        <f aca="false">O2537+N2538</f>
        <v>224788.390423909</v>
      </c>
      <c r="P2538" s="0" t="n">
        <f aca="false">MIN($B$5,P2537+K2538*$B$6-I2538)</f>
        <v>252.19473622076</v>
      </c>
      <c r="Q2538" s="0" t="n">
        <f aca="false">MAX(0,F2538-H2538-K2538-L2538)</f>
        <v>0</v>
      </c>
    </row>
    <row r="2539" customFormat="false" ht="15" hidden="false" customHeight="false" outlineLevel="0" collapsed="false">
      <c r="A2539" s="0" t="n">
        <f aca="false">'Profiles 8760'!A2528</f>
        <v>2526</v>
      </c>
      <c r="B2539" s="0" t="n">
        <f aca="false">'Profiles 8760'!B2528</f>
        <v>4</v>
      </c>
      <c r="C2539" s="0" t="n">
        <f aca="false">'Profiles 8760'!E2528</f>
        <v>0</v>
      </c>
      <c r="D2539" s="0" t="n">
        <f aca="false">'Profiles 8760'!F2528</f>
        <v>0</v>
      </c>
      <c r="E2539" s="0" t="n">
        <f aca="false">'Profiles 8760'!G2528</f>
        <v>0.422876</v>
      </c>
      <c r="F2539" s="0" t="n">
        <f aca="false">D2539*Assumptions!$C$11*$B$7+E2539*Assumptions!$C$12*$B$8</f>
        <v>17.2956284</v>
      </c>
      <c r="G2539" s="0" t="n">
        <f aca="false">C2539*Assumptions!$C$15</f>
        <v>0</v>
      </c>
      <c r="H2539" s="0" t="n">
        <f aca="false">MIN(F2539,G2539)</f>
        <v>0</v>
      </c>
      <c r="I2539" s="0" t="n">
        <f aca="false">IF(C2539=1,MIN(G2539-H2539,Assumptions!$C$13,P2538),0)</f>
        <v>0</v>
      </c>
      <c r="J2539" s="0" t="n">
        <f aca="false">H2539+I2539</f>
        <v>0</v>
      </c>
      <c r="K2539" s="0" t="n">
        <f aca="false">MIN(IF(C2539=1,F2539-H2539,F2539),Assumptions!$C$13,MAX(0,($B$5-P2538)/$B$6))</f>
        <v>17.2956284</v>
      </c>
      <c r="L2539" s="0" t="n">
        <f aca="false">IF(C2539=1,0,MIN(F2539-K2539,Assumptions!$C$15,MAX(0,$B$10-O2538-M2539)))</f>
        <v>0</v>
      </c>
      <c r="M2539" s="0" t="n">
        <f aca="false">'Profiles 8760'!H2528</f>
        <v>208000</v>
      </c>
      <c r="N2539" s="0" t="n">
        <f aca="false">J2539+L2539</f>
        <v>0</v>
      </c>
      <c r="O2539" s="0" t="n">
        <f aca="false">O2538+N2539</f>
        <v>224788.390423909</v>
      </c>
      <c r="P2539" s="0" t="n">
        <f aca="false">MIN($B$5,P2538+K2539*$B$6-I2539)</f>
        <v>267.18658691788</v>
      </c>
      <c r="Q2539" s="0" t="n">
        <f aca="false">MAX(0,F2539-H2539-K2539-L2539)</f>
        <v>0</v>
      </c>
    </row>
    <row r="2540" customFormat="false" ht="15" hidden="false" customHeight="false" outlineLevel="0" collapsed="false">
      <c r="A2540" s="0" t="n">
        <f aca="false">'Profiles 8760'!A2529</f>
        <v>2527</v>
      </c>
      <c r="B2540" s="0" t="n">
        <f aca="false">'Profiles 8760'!B2529</f>
        <v>4</v>
      </c>
      <c r="C2540" s="0" t="n">
        <f aca="false">'Profiles 8760'!E2529</f>
        <v>0</v>
      </c>
      <c r="D2540" s="0" t="n">
        <f aca="false">'Profiles 8760'!F2529</f>
        <v>0.050537</v>
      </c>
      <c r="E2540" s="0" t="n">
        <f aca="false">'Profiles 8760'!G2529</f>
        <v>0.389768</v>
      </c>
      <c r="F2540" s="0" t="n">
        <f aca="false">D2540*Assumptions!$C$11*$B$7+E2540*Assumptions!$C$12*$B$8</f>
        <v>30.5365968</v>
      </c>
      <c r="G2540" s="0" t="n">
        <f aca="false">C2540*Assumptions!$C$15</f>
        <v>0</v>
      </c>
      <c r="H2540" s="0" t="n">
        <f aca="false">MIN(F2540,G2540)</f>
        <v>0</v>
      </c>
      <c r="I2540" s="0" t="n">
        <f aca="false">IF(C2540=1,MIN(G2540-H2540,Assumptions!$C$13,P2539),0)</f>
        <v>0</v>
      </c>
      <c r="J2540" s="0" t="n">
        <f aca="false">H2540+I2540</f>
        <v>0</v>
      </c>
      <c r="K2540" s="0" t="n">
        <f aca="false">MIN(IF(C2540=1,F2540-H2540,F2540),Assumptions!$C$13,MAX(0,($B$5-P2539)/$B$6))</f>
        <v>30.5365968</v>
      </c>
      <c r="L2540" s="0" t="n">
        <f aca="false">IF(C2540=1,0,MIN(F2540-K2540,Assumptions!$C$15,MAX(0,$B$10-O2539-M2540)))</f>
        <v>0</v>
      </c>
      <c r="M2540" s="0" t="n">
        <f aca="false">'Profiles 8760'!H2529</f>
        <v>208000</v>
      </c>
      <c r="N2540" s="0" t="n">
        <f aca="false">J2540+L2540</f>
        <v>0</v>
      </c>
      <c r="O2540" s="0" t="n">
        <f aca="false">O2539+N2540</f>
        <v>224788.390423909</v>
      </c>
      <c r="P2540" s="0" t="n">
        <f aca="false">MIN($B$5,P2539+K2540*$B$6-I2540)</f>
        <v>293.65570902412</v>
      </c>
      <c r="Q2540" s="0" t="n">
        <f aca="false">MAX(0,F2540-H2540-K2540-L2540)</f>
        <v>0</v>
      </c>
    </row>
    <row r="2541" customFormat="false" ht="15" hidden="false" customHeight="false" outlineLevel="0" collapsed="false">
      <c r="A2541" s="0" t="n">
        <f aca="false">'Profiles 8760'!A2530</f>
        <v>2528</v>
      </c>
      <c r="B2541" s="0" t="n">
        <f aca="false">'Profiles 8760'!B2530</f>
        <v>4</v>
      </c>
      <c r="C2541" s="0" t="n">
        <f aca="false">'Profiles 8760'!E2530</f>
        <v>1</v>
      </c>
      <c r="D2541" s="0" t="n">
        <f aca="false">'Profiles 8760'!F2530</f>
        <v>0.305393</v>
      </c>
      <c r="E2541" s="0" t="n">
        <f aca="false">'Profiles 8760'!G2530</f>
        <v>0.466707</v>
      </c>
      <c r="F2541" s="0" t="n">
        <f aca="false">D2541*Assumptions!$C$11*$B$7+E2541*Assumptions!$C$12*$B$8</f>
        <v>107.2858147</v>
      </c>
      <c r="G2541" s="0" t="n">
        <f aca="false">C2541*Assumptions!$C$15</f>
        <v>200</v>
      </c>
      <c r="H2541" s="0" t="n">
        <f aca="false">MIN(F2541,G2541)</f>
        <v>107.2858147</v>
      </c>
      <c r="I2541" s="0" t="n">
        <f aca="false">IF(C2541=1,MIN(G2541-H2541,Assumptions!$C$13,P2540),0)</f>
        <v>92.7141853</v>
      </c>
      <c r="J2541" s="0" t="n">
        <f aca="false">H2541+I2541</f>
        <v>200</v>
      </c>
      <c r="K2541" s="0" t="n">
        <f aca="false">MIN(IF(C2541=1,F2541-H2541,F2541),Assumptions!$C$13,MAX(0,($B$5-P2540)/$B$6))</f>
        <v>0</v>
      </c>
      <c r="L2541" s="0" t="n">
        <f aca="false">IF(C2541=1,0,MIN(F2541-K2541,Assumptions!$C$15,MAX(0,$B$10-O2540-M2541)))</f>
        <v>0</v>
      </c>
      <c r="M2541" s="0" t="n">
        <f aca="false">'Profiles 8760'!H2530</f>
        <v>207800</v>
      </c>
      <c r="N2541" s="0" t="n">
        <f aca="false">J2541+L2541</f>
        <v>200</v>
      </c>
      <c r="O2541" s="0" t="n">
        <f aca="false">O2540+N2541</f>
        <v>224988.390423909</v>
      </c>
      <c r="P2541" s="0" t="n">
        <f aca="false">MIN($B$5,P2540+K2541*$B$6-I2541)</f>
        <v>200.94152372412</v>
      </c>
      <c r="Q2541" s="0" t="n">
        <f aca="false">MAX(0,F2541-H2541-K2541-L2541)</f>
        <v>0</v>
      </c>
    </row>
    <row r="2542" customFormat="false" ht="15" hidden="false" customHeight="false" outlineLevel="0" collapsed="false">
      <c r="A2542" s="0" t="n">
        <f aca="false">'Profiles 8760'!A2531</f>
        <v>2529</v>
      </c>
      <c r="B2542" s="0" t="n">
        <f aca="false">'Profiles 8760'!B2531</f>
        <v>4</v>
      </c>
      <c r="C2542" s="0" t="n">
        <f aca="false">'Profiles 8760'!E2531</f>
        <v>1</v>
      </c>
      <c r="D2542" s="0" t="n">
        <f aca="false">'Profiles 8760'!F2531</f>
        <v>0.612897</v>
      </c>
      <c r="E2542" s="0" t="n">
        <f aca="false">'Profiles 8760'!G2531</f>
        <v>0.451223</v>
      </c>
      <c r="F2542" s="0" t="n">
        <f aca="false">D2542*Assumptions!$C$11*$B$7+E2542*Assumptions!$C$12*$B$8</f>
        <v>195.4596743</v>
      </c>
      <c r="G2542" s="0" t="n">
        <f aca="false">C2542*Assumptions!$C$15</f>
        <v>200</v>
      </c>
      <c r="H2542" s="0" t="n">
        <f aca="false">MIN(F2542,G2542)</f>
        <v>195.4596743</v>
      </c>
      <c r="I2542" s="0" t="n">
        <f aca="false">IF(C2542=1,MIN(G2542-H2542,Assumptions!$C$13,P2541),0)</f>
        <v>4.54032569999998</v>
      </c>
      <c r="J2542" s="0" t="n">
        <f aca="false">H2542+I2542</f>
        <v>200</v>
      </c>
      <c r="K2542" s="0" t="n">
        <f aca="false">MIN(IF(C2542=1,F2542-H2542,F2542),Assumptions!$C$13,MAX(0,($B$5-P2541)/$B$6))</f>
        <v>0</v>
      </c>
      <c r="L2542" s="0" t="n">
        <f aca="false">IF(C2542=1,0,MIN(F2542-K2542,Assumptions!$C$15,MAX(0,$B$10-O2541-M2542)))</f>
        <v>0</v>
      </c>
      <c r="M2542" s="0" t="n">
        <f aca="false">'Profiles 8760'!H2531</f>
        <v>207600</v>
      </c>
      <c r="N2542" s="0" t="n">
        <f aca="false">J2542+L2542</f>
        <v>200</v>
      </c>
      <c r="O2542" s="0" t="n">
        <f aca="false">O2541+N2542</f>
        <v>225188.390423909</v>
      </c>
      <c r="P2542" s="0" t="n">
        <f aca="false">MIN($B$5,P2541+K2542*$B$6-I2542)</f>
        <v>196.40119802412</v>
      </c>
      <c r="Q2542" s="0" t="n">
        <f aca="false">MAX(0,F2542-H2542-K2542-L2542)</f>
        <v>0</v>
      </c>
    </row>
    <row r="2543" customFormat="false" ht="15" hidden="false" customHeight="false" outlineLevel="0" collapsed="false">
      <c r="A2543" s="0" t="n">
        <f aca="false">'Profiles 8760'!A2532</f>
        <v>2530</v>
      </c>
      <c r="B2543" s="0" t="n">
        <f aca="false">'Profiles 8760'!B2532</f>
        <v>4</v>
      </c>
      <c r="C2543" s="0" t="n">
        <f aca="false">'Profiles 8760'!E2532</f>
        <v>0</v>
      </c>
      <c r="D2543" s="0" t="n">
        <f aca="false">'Profiles 8760'!F2532</f>
        <v>0.9119</v>
      </c>
      <c r="E2543" s="0" t="n">
        <f aca="false">'Profiles 8760'!G2532</f>
        <v>0.39535</v>
      </c>
      <c r="F2543" s="0" t="n">
        <f aca="false">D2543*Assumptions!$C$11*$B$7+E2543*Assumptions!$C$12*$B$8</f>
        <v>279.526535</v>
      </c>
      <c r="G2543" s="0" t="n">
        <f aca="false">C2543*Assumptions!$C$15</f>
        <v>0</v>
      </c>
      <c r="H2543" s="0" t="n">
        <f aca="false">MIN(F2543,G2543)</f>
        <v>0</v>
      </c>
      <c r="I2543" s="0" t="n">
        <f aca="false">IF(C2543=1,MIN(G2543-H2543,Assumptions!$C$13,P2542),0)</f>
        <v>0</v>
      </c>
      <c r="J2543" s="0" t="n">
        <f aca="false">H2543+I2543</f>
        <v>0</v>
      </c>
      <c r="K2543" s="0" t="n">
        <f aca="false">MIN(IF(C2543=1,F2543-H2543,F2543),Assumptions!$C$13,MAX(0,($B$5-P2542)/$B$6))</f>
        <v>180</v>
      </c>
      <c r="L2543" s="0" t="n">
        <f aca="false">IF(C2543=1,0,MIN(F2543-K2543,Assumptions!$C$15,MAX(0,$B$10-O2542-M2543)))</f>
        <v>99.526535</v>
      </c>
      <c r="M2543" s="0" t="n">
        <f aca="false">'Profiles 8760'!H2532</f>
        <v>207600</v>
      </c>
      <c r="N2543" s="0" t="n">
        <f aca="false">J2543+L2543</f>
        <v>99.526535</v>
      </c>
      <c r="O2543" s="0" t="n">
        <f aca="false">O2542+N2543</f>
        <v>225287.916958909</v>
      </c>
      <c r="P2543" s="0" t="n">
        <f aca="false">MIN($B$5,P2542+K2543*$B$6-I2543)</f>
        <v>352.42519802412</v>
      </c>
      <c r="Q2543" s="0" t="n">
        <f aca="false">MAX(0,F2543-H2543-K2543-L2543)</f>
        <v>0</v>
      </c>
    </row>
    <row r="2544" customFormat="false" ht="15" hidden="false" customHeight="false" outlineLevel="0" collapsed="false">
      <c r="A2544" s="0" t="n">
        <f aca="false">'Profiles 8760'!A2533</f>
        <v>2531</v>
      </c>
      <c r="B2544" s="0" t="n">
        <f aca="false">'Profiles 8760'!B2533</f>
        <v>4</v>
      </c>
      <c r="C2544" s="0" t="n">
        <f aca="false">'Profiles 8760'!E2533</f>
        <v>0</v>
      </c>
      <c r="D2544" s="0" t="n">
        <f aca="false">'Profiles 8760'!F2533</f>
        <v>1</v>
      </c>
      <c r="E2544" s="0" t="n">
        <f aca="false">'Profiles 8760'!G2533</f>
        <v>0.390151</v>
      </c>
      <c r="F2544" s="0" t="n">
        <f aca="false">D2544*Assumptions!$C$11*$B$7+E2544*Assumptions!$C$12*$B$8</f>
        <v>304.7571759</v>
      </c>
      <c r="G2544" s="0" t="n">
        <f aca="false">C2544*Assumptions!$C$15</f>
        <v>0</v>
      </c>
      <c r="H2544" s="0" t="n">
        <f aca="false">MIN(F2544,G2544)</f>
        <v>0</v>
      </c>
      <c r="I2544" s="0" t="n">
        <f aca="false">IF(C2544=1,MIN(G2544-H2544,Assumptions!$C$13,P2543),0)</f>
        <v>0</v>
      </c>
      <c r="J2544" s="0" t="n">
        <f aca="false">H2544+I2544</f>
        <v>0</v>
      </c>
      <c r="K2544" s="0" t="n">
        <f aca="false">MIN(IF(C2544=1,F2544-H2544,F2544),Assumptions!$C$13,MAX(0,($B$5-P2543)/$B$6))</f>
        <v>180</v>
      </c>
      <c r="L2544" s="0" t="n">
        <f aca="false">IF(C2544=1,0,MIN(F2544-K2544,Assumptions!$C$15,MAX(0,$B$10-O2543-M2544)))</f>
        <v>124.7571759</v>
      </c>
      <c r="M2544" s="0" t="n">
        <f aca="false">'Profiles 8760'!H2533</f>
        <v>207600</v>
      </c>
      <c r="N2544" s="0" t="n">
        <f aca="false">J2544+L2544</f>
        <v>124.7571759</v>
      </c>
      <c r="O2544" s="0" t="n">
        <f aca="false">O2543+N2544</f>
        <v>225412.674134809</v>
      </c>
      <c r="P2544" s="0" t="n">
        <f aca="false">MIN($B$5,P2543+K2544*$B$6-I2544)</f>
        <v>508.44919802412</v>
      </c>
      <c r="Q2544" s="0" t="n">
        <f aca="false">MAX(0,F2544-H2544-K2544-L2544)</f>
        <v>0</v>
      </c>
    </row>
    <row r="2545" customFormat="false" ht="15" hidden="false" customHeight="false" outlineLevel="0" collapsed="false">
      <c r="A2545" s="0" t="n">
        <f aca="false">'Profiles 8760'!A2534</f>
        <v>2532</v>
      </c>
      <c r="B2545" s="0" t="n">
        <f aca="false">'Profiles 8760'!B2534</f>
        <v>4</v>
      </c>
      <c r="C2545" s="0" t="n">
        <f aca="false">'Profiles 8760'!E2534</f>
        <v>0</v>
      </c>
      <c r="D2545" s="0" t="n">
        <f aca="false">'Profiles 8760'!F2534</f>
        <v>1</v>
      </c>
      <c r="E2545" s="0" t="n">
        <f aca="false">'Profiles 8760'!G2534</f>
        <v>0.33985</v>
      </c>
      <c r="F2545" s="0" t="n">
        <f aca="false">D2545*Assumptions!$C$11*$B$7+E2545*Assumptions!$C$12*$B$8</f>
        <v>302.699865</v>
      </c>
      <c r="G2545" s="0" t="n">
        <f aca="false">C2545*Assumptions!$C$15</f>
        <v>0</v>
      </c>
      <c r="H2545" s="0" t="n">
        <f aca="false">MIN(F2545,G2545)</f>
        <v>0</v>
      </c>
      <c r="I2545" s="0" t="n">
        <f aca="false">IF(C2545=1,MIN(G2545-H2545,Assumptions!$C$13,P2544),0)</f>
        <v>0</v>
      </c>
      <c r="J2545" s="0" t="n">
        <f aca="false">H2545+I2545</f>
        <v>0</v>
      </c>
      <c r="K2545" s="0" t="n">
        <f aca="false">MIN(IF(C2545=1,F2545-H2545,F2545),Assumptions!$C$13,MAX(0,($B$5-P2544)/$B$6))</f>
        <v>2.7235832670513</v>
      </c>
      <c r="L2545" s="0" t="n">
        <f aca="false">IF(C2545=1,0,MIN(F2545-K2545,Assumptions!$C$15,MAX(0,$B$10-O2544-M2545)))</f>
        <v>200</v>
      </c>
      <c r="M2545" s="0" t="n">
        <f aca="false">'Profiles 8760'!H2534</f>
        <v>207600</v>
      </c>
      <c r="N2545" s="0" t="n">
        <f aca="false">J2545+L2545</f>
        <v>200</v>
      </c>
      <c r="O2545" s="0" t="n">
        <f aca="false">O2544+N2545</f>
        <v>225612.674134809</v>
      </c>
      <c r="P2545" s="0" t="n">
        <f aca="false">MIN($B$5,P2544+K2545*$B$6-I2545)</f>
        <v>510.81</v>
      </c>
      <c r="Q2545" s="0" t="n">
        <f aca="false">MAX(0,F2545-H2545-K2545-L2545)</f>
        <v>99.9762817329487</v>
      </c>
    </row>
    <row r="2546" customFormat="false" ht="15" hidden="false" customHeight="false" outlineLevel="0" collapsed="false">
      <c r="A2546" s="0" t="n">
        <f aca="false">'Profiles 8760'!A2535</f>
        <v>2533</v>
      </c>
      <c r="B2546" s="0" t="n">
        <f aca="false">'Profiles 8760'!B2535</f>
        <v>4</v>
      </c>
      <c r="C2546" s="0" t="n">
        <f aca="false">'Profiles 8760'!E2535</f>
        <v>0</v>
      </c>
      <c r="D2546" s="0" t="n">
        <f aca="false">'Profiles 8760'!F2535</f>
        <v>1</v>
      </c>
      <c r="E2546" s="0" t="n">
        <f aca="false">'Profiles 8760'!G2535</f>
        <v>0.250395</v>
      </c>
      <c r="F2546" s="0" t="n">
        <f aca="false">D2546*Assumptions!$C$11*$B$7+E2546*Assumptions!$C$12*$B$8</f>
        <v>299.0411555</v>
      </c>
      <c r="G2546" s="0" t="n">
        <f aca="false">C2546*Assumptions!$C$15</f>
        <v>0</v>
      </c>
      <c r="H2546" s="0" t="n">
        <f aca="false">MIN(F2546,G2546)</f>
        <v>0</v>
      </c>
      <c r="I2546" s="0" t="n">
        <f aca="false">IF(C2546=1,MIN(G2546-H2546,Assumptions!$C$13,P2545),0)</f>
        <v>0</v>
      </c>
      <c r="J2546" s="0" t="n">
        <f aca="false">H2546+I2546</f>
        <v>0</v>
      </c>
      <c r="K2546" s="0" t="n">
        <f aca="false">MIN(IF(C2546=1,F2546-H2546,F2546),Assumptions!$C$13,MAX(0,($B$5-P2545)/$B$6))</f>
        <v>0</v>
      </c>
      <c r="L2546" s="0" t="n">
        <f aca="false">IF(C2546=1,0,MIN(F2546-K2546,Assumptions!$C$15,MAX(0,$B$10-O2545-M2546)))</f>
        <v>200</v>
      </c>
      <c r="M2546" s="0" t="n">
        <f aca="false">'Profiles 8760'!H2535</f>
        <v>207600</v>
      </c>
      <c r="N2546" s="0" t="n">
        <f aca="false">J2546+L2546</f>
        <v>200</v>
      </c>
      <c r="O2546" s="0" t="n">
        <f aca="false">O2545+N2546</f>
        <v>225812.674134809</v>
      </c>
      <c r="P2546" s="0" t="n">
        <f aca="false">MIN($B$5,P2545+K2546*$B$6-I2546)</f>
        <v>510.81</v>
      </c>
      <c r="Q2546" s="0" t="n">
        <f aca="false">MAX(0,F2546-H2546-K2546-L2546)</f>
        <v>99.0411555</v>
      </c>
    </row>
    <row r="2547" customFormat="false" ht="15" hidden="false" customHeight="false" outlineLevel="0" collapsed="false">
      <c r="A2547" s="0" t="n">
        <f aca="false">'Profiles 8760'!A2536</f>
        <v>2534</v>
      </c>
      <c r="B2547" s="0" t="n">
        <f aca="false">'Profiles 8760'!B2536</f>
        <v>4</v>
      </c>
      <c r="C2547" s="0" t="n">
        <f aca="false">'Profiles 8760'!E2536</f>
        <v>0</v>
      </c>
      <c r="D2547" s="0" t="n">
        <f aca="false">'Profiles 8760'!F2536</f>
        <v>1</v>
      </c>
      <c r="E2547" s="0" t="n">
        <f aca="false">'Profiles 8760'!G2536</f>
        <v>0.313142</v>
      </c>
      <c r="F2547" s="0" t="n">
        <f aca="false">D2547*Assumptions!$C$11*$B$7+E2547*Assumptions!$C$12*$B$8</f>
        <v>301.6075078</v>
      </c>
      <c r="G2547" s="0" t="n">
        <f aca="false">C2547*Assumptions!$C$15</f>
        <v>0</v>
      </c>
      <c r="H2547" s="0" t="n">
        <f aca="false">MIN(F2547,G2547)</f>
        <v>0</v>
      </c>
      <c r="I2547" s="0" t="n">
        <f aca="false">IF(C2547=1,MIN(G2547-H2547,Assumptions!$C$13,P2546),0)</f>
        <v>0</v>
      </c>
      <c r="J2547" s="0" t="n">
        <f aca="false">H2547+I2547</f>
        <v>0</v>
      </c>
      <c r="K2547" s="0" t="n">
        <f aca="false">MIN(IF(C2547=1,F2547-H2547,F2547),Assumptions!$C$13,MAX(0,($B$5-P2546)/$B$6))</f>
        <v>0</v>
      </c>
      <c r="L2547" s="0" t="n">
        <f aca="false">IF(C2547=1,0,MIN(F2547-K2547,Assumptions!$C$15,MAX(0,$B$10-O2546-M2547)))</f>
        <v>200</v>
      </c>
      <c r="M2547" s="0" t="n">
        <f aca="false">'Profiles 8760'!H2536</f>
        <v>207600</v>
      </c>
      <c r="N2547" s="0" t="n">
        <f aca="false">J2547+L2547</f>
        <v>200</v>
      </c>
      <c r="O2547" s="0" t="n">
        <f aca="false">O2546+N2547</f>
        <v>226012.674134809</v>
      </c>
      <c r="P2547" s="0" t="n">
        <f aca="false">MIN($B$5,P2546+K2547*$B$6-I2547)</f>
        <v>510.81</v>
      </c>
      <c r="Q2547" s="0" t="n">
        <f aca="false">MAX(0,F2547-H2547-K2547-L2547)</f>
        <v>101.6075078</v>
      </c>
    </row>
    <row r="2548" customFormat="false" ht="15" hidden="false" customHeight="false" outlineLevel="0" collapsed="false">
      <c r="A2548" s="0" t="n">
        <f aca="false">'Profiles 8760'!A2537</f>
        <v>2535</v>
      </c>
      <c r="B2548" s="0" t="n">
        <f aca="false">'Profiles 8760'!B2537</f>
        <v>4</v>
      </c>
      <c r="C2548" s="0" t="n">
        <f aca="false">'Profiles 8760'!E2537</f>
        <v>0</v>
      </c>
      <c r="D2548" s="0" t="n">
        <f aca="false">'Profiles 8760'!F2537</f>
        <v>1</v>
      </c>
      <c r="E2548" s="0" t="n">
        <f aca="false">'Profiles 8760'!G2537</f>
        <v>0.302625</v>
      </c>
      <c r="F2548" s="0" t="n">
        <f aca="false">D2548*Assumptions!$C$11*$B$7+E2548*Assumptions!$C$12*$B$8</f>
        <v>301.1773625</v>
      </c>
      <c r="G2548" s="0" t="n">
        <f aca="false">C2548*Assumptions!$C$15</f>
        <v>0</v>
      </c>
      <c r="H2548" s="0" t="n">
        <f aca="false">MIN(F2548,G2548)</f>
        <v>0</v>
      </c>
      <c r="I2548" s="0" t="n">
        <f aca="false">IF(C2548=1,MIN(G2548-H2548,Assumptions!$C$13,P2547),0)</f>
        <v>0</v>
      </c>
      <c r="J2548" s="0" t="n">
        <f aca="false">H2548+I2548</f>
        <v>0</v>
      </c>
      <c r="K2548" s="0" t="n">
        <f aca="false">MIN(IF(C2548=1,F2548-H2548,F2548),Assumptions!$C$13,MAX(0,($B$5-P2547)/$B$6))</f>
        <v>0</v>
      </c>
      <c r="L2548" s="0" t="n">
        <f aca="false">IF(C2548=1,0,MIN(F2548-K2548,Assumptions!$C$15,MAX(0,$B$10-O2547-M2548)))</f>
        <v>200</v>
      </c>
      <c r="M2548" s="0" t="n">
        <f aca="false">'Profiles 8760'!H2537</f>
        <v>207600</v>
      </c>
      <c r="N2548" s="0" t="n">
        <f aca="false">J2548+L2548</f>
        <v>200</v>
      </c>
      <c r="O2548" s="0" t="n">
        <f aca="false">O2547+N2548</f>
        <v>226212.674134809</v>
      </c>
      <c r="P2548" s="0" t="n">
        <f aca="false">MIN($B$5,P2547+K2548*$B$6-I2548)</f>
        <v>510.81</v>
      </c>
      <c r="Q2548" s="0" t="n">
        <f aca="false">MAX(0,F2548-H2548-K2548-L2548)</f>
        <v>101.1773625</v>
      </c>
    </row>
    <row r="2549" customFormat="false" ht="15" hidden="false" customHeight="false" outlineLevel="0" collapsed="false">
      <c r="A2549" s="0" t="n">
        <f aca="false">'Profiles 8760'!A2538</f>
        <v>2536</v>
      </c>
      <c r="B2549" s="0" t="n">
        <f aca="false">'Profiles 8760'!B2538</f>
        <v>4</v>
      </c>
      <c r="C2549" s="0" t="n">
        <f aca="false">'Profiles 8760'!E2538</f>
        <v>0</v>
      </c>
      <c r="D2549" s="0" t="n">
        <f aca="false">'Profiles 8760'!F2538</f>
        <v>0.9119</v>
      </c>
      <c r="E2549" s="0" t="n">
        <f aca="false">'Profiles 8760'!G2538</f>
        <v>0.445862</v>
      </c>
      <c r="F2549" s="0" t="n">
        <f aca="false">D2549*Assumptions!$C$11*$B$7+E2549*Assumptions!$C$12*$B$8</f>
        <v>281.5924758</v>
      </c>
      <c r="G2549" s="0" t="n">
        <f aca="false">C2549*Assumptions!$C$15</f>
        <v>0</v>
      </c>
      <c r="H2549" s="0" t="n">
        <f aca="false">MIN(F2549,G2549)</f>
        <v>0</v>
      </c>
      <c r="I2549" s="0" t="n">
        <f aca="false">IF(C2549=1,MIN(G2549-H2549,Assumptions!$C$13,P2548),0)</f>
        <v>0</v>
      </c>
      <c r="J2549" s="0" t="n">
        <f aca="false">H2549+I2549</f>
        <v>0</v>
      </c>
      <c r="K2549" s="0" t="n">
        <f aca="false">MIN(IF(C2549=1,F2549-H2549,F2549),Assumptions!$C$13,MAX(0,($B$5-P2548)/$B$6))</f>
        <v>0</v>
      </c>
      <c r="L2549" s="0" t="n">
        <f aca="false">IF(C2549=1,0,MIN(F2549-K2549,Assumptions!$C$15,MAX(0,$B$10-O2548-M2549)))</f>
        <v>200</v>
      </c>
      <c r="M2549" s="0" t="n">
        <f aca="false">'Profiles 8760'!H2538</f>
        <v>207600</v>
      </c>
      <c r="N2549" s="0" t="n">
        <f aca="false">J2549+L2549</f>
        <v>200</v>
      </c>
      <c r="O2549" s="0" t="n">
        <f aca="false">O2548+N2549</f>
        <v>226412.674134809</v>
      </c>
      <c r="P2549" s="0" t="n">
        <f aca="false">MIN($B$5,P2548+K2549*$B$6-I2549)</f>
        <v>510.81</v>
      </c>
      <c r="Q2549" s="0" t="n">
        <f aca="false">MAX(0,F2549-H2549-K2549-L2549)</f>
        <v>81.5924758</v>
      </c>
    </row>
    <row r="2550" customFormat="false" ht="15" hidden="false" customHeight="false" outlineLevel="0" collapsed="false">
      <c r="A2550" s="0" t="n">
        <f aca="false">'Profiles 8760'!A2539</f>
        <v>2537</v>
      </c>
      <c r="B2550" s="0" t="n">
        <f aca="false">'Profiles 8760'!B2539</f>
        <v>4</v>
      </c>
      <c r="C2550" s="0" t="n">
        <f aca="false">'Profiles 8760'!E2539</f>
        <v>0</v>
      </c>
      <c r="D2550" s="0" t="n">
        <f aca="false">'Profiles 8760'!F2539</f>
        <v>0.612897</v>
      </c>
      <c r="E2550" s="0" t="n">
        <f aca="false">'Profiles 8760'!G2539</f>
        <v>0.434982</v>
      </c>
      <c r="F2550" s="0" t="n">
        <f aca="false">D2550*Assumptions!$C$11*$B$7+E2550*Assumptions!$C$12*$B$8</f>
        <v>194.7954174</v>
      </c>
      <c r="G2550" s="0" t="n">
        <f aca="false">C2550*Assumptions!$C$15</f>
        <v>0</v>
      </c>
      <c r="H2550" s="0" t="n">
        <f aca="false">MIN(F2550,G2550)</f>
        <v>0</v>
      </c>
      <c r="I2550" s="0" t="n">
        <f aca="false">IF(C2550=1,MIN(G2550-H2550,Assumptions!$C$13,P2549),0)</f>
        <v>0</v>
      </c>
      <c r="J2550" s="0" t="n">
        <f aca="false">H2550+I2550</f>
        <v>0</v>
      </c>
      <c r="K2550" s="0" t="n">
        <f aca="false">MIN(IF(C2550=1,F2550-H2550,F2550),Assumptions!$C$13,MAX(0,($B$5-P2549)/$B$6))</f>
        <v>0</v>
      </c>
      <c r="L2550" s="0" t="n">
        <f aca="false">IF(C2550=1,0,MIN(F2550-K2550,Assumptions!$C$15,MAX(0,$B$10-O2549-M2550)))</f>
        <v>194.7954174</v>
      </c>
      <c r="M2550" s="0" t="n">
        <f aca="false">'Profiles 8760'!H2539</f>
        <v>207600</v>
      </c>
      <c r="N2550" s="0" t="n">
        <f aca="false">J2550+L2550</f>
        <v>194.7954174</v>
      </c>
      <c r="O2550" s="0" t="n">
        <f aca="false">O2549+N2550</f>
        <v>226607.469552209</v>
      </c>
      <c r="P2550" s="0" t="n">
        <f aca="false">MIN($B$5,P2549+K2550*$B$6-I2550)</f>
        <v>510.81</v>
      </c>
      <c r="Q2550" s="0" t="n">
        <f aca="false">MAX(0,F2550-H2550-K2550-L2550)</f>
        <v>0</v>
      </c>
    </row>
    <row r="2551" customFormat="false" ht="15" hidden="false" customHeight="false" outlineLevel="0" collapsed="false">
      <c r="A2551" s="0" t="n">
        <f aca="false">'Profiles 8760'!A2540</f>
        <v>2538</v>
      </c>
      <c r="B2551" s="0" t="n">
        <f aca="false">'Profiles 8760'!B2540</f>
        <v>4</v>
      </c>
      <c r="C2551" s="0" t="n">
        <f aca="false">'Profiles 8760'!E2540</f>
        <v>0</v>
      </c>
      <c r="D2551" s="0" t="n">
        <f aca="false">'Profiles 8760'!F2540</f>
        <v>0.305393</v>
      </c>
      <c r="E2551" s="0" t="n">
        <f aca="false">'Profiles 8760'!G2540</f>
        <v>0.4984</v>
      </c>
      <c r="F2551" s="0" t="n">
        <f aca="false">D2551*Assumptions!$C$11*$B$7+E2551*Assumptions!$C$12*$B$8</f>
        <v>108.5820584</v>
      </c>
      <c r="G2551" s="0" t="n">
        <f aca="false">C2551*Assumptions!$C$15</f>
        <v>0</v>
      </c>
      <c r="H2551" s="0" t="n">
        <f aca="false">MIN(F2551,G2551)</f>
        <v>0</v>
      </c>
      <c r="I2551" s="0" t="n">
        <f aca="false">IF(C2551=1,MIN(G2551-H2551,Assumptions!$C$13,P2550),0)</f>
        <v>0</v>
      </c>
      <c r="J2551" s="0" t="n">
        <f aca="false">H2551+I2551</f>
        <v>0</v>
      </c>
      <c r="K2551" s="0" t="n">
        <f aca="false">MIN(IF(C2551=1,F2551-H2551,F2551),Assumptions!$C$13,MAX(0,($B$5-P2550)/$B$6))</f>
        <v>0</v>
      </c>
      <c r="L2551" s="0" t="n">
        <f aca="false">IF(C2551=1,0,MIN(F2551-K2551,Assumptions!$C$15,MAX(0,$B$10-O2550-M2551)))</f>
        <v>108.5820584</v>
      </c>
      <c r="M2551" s="0" t="n">
        <f aca="false">'Profiles 8760'!H2540</f>
        <v>207600</v>
      </c>
      <c r="N2551" s="0" t="n">
        <f aca="false">J2551+L2551</f>
        <v>108.5820584</v>
      </c>
      <c r="O2551" s="0" t="n">
        <f aca="false">O2550+N2551</f>
        <v>226716.051610609</v>
      </c>
      <c r="P2551" s="0" t="n">
        <f aca="false">MIN($B$5,P2550+K2551*$B$6-I2551)</f>
        <v>510.81</v>
      </c>
      <c r="Q2551" s="0" t="n">
        <f aca="false">MAX(0,F2551-H2551-K2551-L2551)</f>
        <v>0</v>
      </c>
    </row>
    <row r="2552" customFormat="false" ht="15" hidden="false" customHeight="false" outlineLevel="0" collapsed="false">
      <c r="A2552" s="0" t="n">
        <f aca="false">'Profiles 8760'!A2541</f>
        <v>2539</v>
      </c>
      <c r="B2552" s="0" t="n">
        <f aca="false">'Profiles 8760'!B2541</f>
        <v>4</v>
      </c>
      <c r="C2552" s="0" t="n">
        <f aca="false">'Profiles 8760'!E2541</f>
        <v>0</v>
      </c>
      <c r="D2552" s="0" t="n">
        <f aca="false">'Profiles 8760'!F2541</f>
        <v>0.050537</v>
      </c>
      <c r="E2552" s="0" t="n">
        <f aca="false">'Profiles 8760'!G2541</f>
        <v>0.369164</v>
      </c>
      <c r="F2552" s="0" t="n">
        <f aca="false">D2552*Assumptions!$C$11*$B$7+E2552*Assumptions!$C$12*$B$8</f>
        <v>29.6938932</v>
      </c>
      <c r="G2552" s="0" t="n">
        <f aca="false">C2552*Assumptions!$C$15</f>
        <v>0</v>
      </c>
      <c r="H2552" s="0" t="n">
        <f aca="false">MIN(F2552,G2552)</f>
        <v>0</v>
      </c>
      <c r="I2552" s="0" t="n">
        <f aca="false">IF(C2552=1,MIN(G2552-H2552,Assumptions!$C$13,P2551),0)</f>
        <v>0</v>
      </c>
      <c r="J2552" s="0" t="n">
        <f aca="false">H2552+I2552</f>
        <v>0</v>
      </c>
      <c r="K2552" s="0" t="n">
        <f aca="false">MIN(IF(C2552=1,F2552-H2552,F2552),Assumptions!$C$13,MAX(0,($B$5-P2551)/$B$6))</f>
        <v>0</v>
      </c>
      <c r="L2552" s="0" t="n">
        <f aca="false">IF(C2552=1,0,MIN(F2552-K2552,Assumptions!$C$15,MAX(0,$B$10-O2551-M2552)))</f>
        <v>29.6938932</v>
      </c>
      <c r="M2552" s="0" t="n">
        <f aca="false">'Profiles 8760'!H2541</f>
        <v>207600</v>
      </c>
      <c r="N2552" s="0" t="n">
        <f aca="false">J2552+L2552</f>
        <v>29.6938932</v>
      </c>
      <c r="O2552" s="0" t="n">
        <f aca="false">O2551+N2552</f>
        <v>226745.745503809</v>
      </c>
      <c r="P2552" s="0" t="n">
        <f aca="false">MIN($B$5,P2551+K2552*$B$6-I2552)</f>
        <v>510.81</v>
      </c>
      <c r="Q2552" s="0" t="n">
        <f aca="false">MAX(0,F2552-H2552-K2552-L2552)</f>
        <v>0</v>
      </c>
    </row>
    <row r="2553" customFormat="false" ht="15" hidden="false" customHeight="false" outlineLevel="0" collapsed="false">
      <c r="A2553" s="0" t="n">
        <f aca="false">'Profiles 8760'!A2542</f>
        <v>2540</v>
      </c>
      <c r="B2553" s="0" t="n">
        <f aca="false">'Profiles 8760'!B2542</f>
        <v>4</v>
      </c>
      <c r="C2553" s="0" t="n">
        <f aca="false">'Profiles 8760'!E2542</f>
        <v>1</v>
      </c>
      <c r="D2553" s="0" t="n">
        <f aca="false">'Profiles 8760'!F2542</f>
        <v>0</v>
      </c>
      <c r="E2553" s="0" t="n">
        <f aca="false">'Profiles 8760'!G2542</f>
        <v>0.471276</v>
      </c>
      <c r="F2553" s="0" t="n">
        <f aca="false">D2553*Assumptions!$C$11*$B$7+E2553*Assumptions!$C$12*$B$8</f>
        <v>19.2751884</v>
      </c>
      <c r="G2553" s="0" t="n">
        <f aca="false">C2553*Assumptions!$C$15</f>
        <v>200</v>
      </c>
      <c r="H2553" s="0" t="n">
        <f aca="false">MIN(F2553,G2553)</f>
        <v>19.2751884</v>
      </c>
      <c r="I2553" s="0" t="n">
        <f aca="false">IF(C2553=1,MIN(G2553-H2553,Assumptions!$C$13,P2552),0)</f>
        <v>180</v>
      </c>
      <c r="J2553" s="0" t="n">
        <f aca="false">H2553+I2553</f>
        <v>199.2751884</v>
      </c>
      <c r="K2553" s="0" t="n">
        <f aca="false">MIN(IF(C2553=1,F2553-H2553,F2553),Assumptions!$C$13,MAX(0,($B$5-P2552)/$B$6))</f>
        <v>0</v>
      </c>
      <c r="L2553" s="0" t="n">
        <f aca="false">IF(C2553=1,0,MIN(F2553-K2553,Assumptions!$C$15,MAX(0,$B$10-O2552-M2553)))</f>
        <v>0</v>
      </c>
      <c r="M2553" s="0" t="n">
        <f aca="false">'Profiles 8760'!H2542</f>
        <v>207400</v>
      </c>
      <c r="N2553" s="0" t="n">
        <f aca="false">J2553+L2553</f>
        <v>199.2751884</v>
      </c>
      <c r="O2553" s="0" t="n">
        <f aca="false">O2552+N2553</f>
        <v>226945.020692209</v>
      </c>
      <c r="P2553" s="0" t="n">
        <f aca="false">MIN($B$5,P2552+K2553*$B$6-I2553)</f>
        <v>330.81</v>
      </c>
      <c r="Q2553" s="0" t="n">
        <f aca="false">MAX(0,F2553-H2553-K2553-L2553)</f>
        <v>0</v>
      </c>
    </row>
    <row r="2554" customFormat="false" ht="15" hidden="false" customHeight="false" outlineLevel="0" collapsed="false">
      <c r="A2554" s="0" t="n">
        <f aca="false">'Profiles 8760'!A2543</f>
        <v>2541</v>
      </c>
      <c r="B2554" s="0" t="n">
        <f aca="false">'Profiles 8760'!B2543</f>
        <v>4</v>
      </c>
      <c r="C2554" s="0" t="n">
        <f aca="false">'Profiles 8760'!E2543</f>
        <v>1</v>
      </c>
      <c r="D2554" s="0" t="n">
        <f aca="false">'Profiles 8760'!F2543</f>
        <v>0</v>
      </c>
      <c r="E2554" s="0" t="n">
        <f aca="false">'Profiles 8760'!G2543</f>
        <v>0.253359</v>
      </c>
      <c r="F2554" s="0" t="n">
        <f aca="false">D2554*Assumptions!$C$11*$B$7+E2554*Assumptions!$C$12*$B$8</f>
        <v>10.3623831</v>
      </c>
      <c r="G2554" s="0" t="n">
        <f aca="false">C2554*Assumptions!$C$15</f>
        <v>200</v>
      </c>
      <c r="H2554" s="0" t="n">
        <f aca="false">MIN(F2554,G2554)</f>
        <v>10.3623831</v>
      </c>
      <c r="I2554" s="0" t="n">
        <f aca="false">IF(C2554=1,MIN(G2554-H2554,Assumptions!$C$13,P2553),0)</f>
        <v>180</v>
      </c>
      <c r="J2554" s="0" t="n">
        <f aca="false">H2554+I2554</f>
        <v>190.3623831</v>
      </c>
      <c r="K2554" s="0" t="n">
        <f aca="false">MIN(IF(C2554=1,F2554-H2554,F2554),Assumptions!$C$13,MAX(0,($B$5-P2553)/$B$6))</f>
        <v>0</v>
      </c>
      <c r="L2554" s="0" t="n">
        <f aca="false">IF(C2554=1,0,MIN(F2554-K2554,Assumptions!$C$15,MAX(0,$B$10-O2553-M2554)))</f>
        <v>0</v>
      </c>
      <c r="M2554" s="0" t="n">
        <f aca="false">'Profiles 8760'!H2543</f>
        <v>207200</v>
      </c>
      <c r="N2554" s="0" t="n">
        <f aca="false">J2554+L2554</f>
        <v>190.3623831</v>
      </c>
      <c r="O2554" s="0" t="n">
        <f aca="false">O2553+N2554</f>
        <v>227135.383075309</v>
      </c>
      <c r="P2554" s="0" t="n">
        <f aca="false">MIN($B$5,P2553+K2554*$B$6-I2554)</f>
        <v>150.81</v>
      </c>
      <c r="Q2554" s="0" t="n">
        <f aca="false">MAX(0,F2554-H2554-K2554-L2554)</f>
        <v>0</v>
      </c>
    </row>
    <row r="2555" customFormat="false" ht="15" hidden="false" customHeight="false" outlineLevel="0" collapsed="false">
      <c r="A2555" s="0" t="n">
        <f aca="false">'Profiles 8760'!A2544</f>
        <v>2542</v>
      </c>
      <c r="B2555" s="0" t="n">
        <f aca="false">'Profiles 8760'!B2544</f>
        <v>4</v>
      </c>
      <c r="C2555" s="0" t="n">
        <f aca="false">'Profiles 8760'!E2544</f>
        <v>0</v>
      </c>
      <c r="D2555" s="0" t="n">
        <f aca="false">'Profiles 8760'!F2544</f>
        <v>0</v>
      </c>
      <c r="E2555" s="0" t="n">
        <f aca="false">'Profiles 8760'!G2544</f>
        <v>0.313736</v>
      </c>
      <c r="F2555" s="0" t="n">
        <f aca="false">D2555*Assumptions!$C$11*$B$7+E2555*Assumptions!$C$12*$B$8</f>
        <v>12.8318024</v>
      </c>
      <c r="G2555" s="0" t="n">
        <f aca="false">C2555*Assumptions!$C$15</f>
        <v>0</v>
      </c>
      <c r="H2555" s="0" t="n">
        <f aca="false">MIN(F2555,G2555)</f>
        <v>0</v>
      </c>
      <c r="I2555" s="0" t="n">
        <f aca="false">IF(C2555=1,MIN(G2555-H2555,Assumptions!$C$13,P2554),0)</f>
        <v>0</v>
      </c>
      <c r="J2555" s="0" t="n">
        <f aca="false">H2555+I2555</f>
        <v>0</v>
      </c>
      <c r="K2555" s="0" t="n">
        <f aca="false">MIN(IF(C2555=1,F2555-H2555,F2555),Assumptions!$C$13,MAX(0,($B$5-P2554)/$B$6))</f>
        <v>12.8318024</v>
      </c>
      <c r="L2555" s="0" t="n">
        <f aca="false">IF(C2555=1,0,MIN(F2555-K2555,Assumptions!$C$15,MAX(0,$B$10-O2554-M2555)))</f>
        <v>0</v>
      </c>
      <c r="M2555" s="0" t="n">
        <f aca="false">'Profiles 8760'!H2544</f>
        <v>207200</v>
      </c>
      <c r="N2555" s="0" t="n">
        <f aca="false">J2555+L2555</f>
        <v>0</v>
      </c>
      <c r="O2555" s="0" t="n">
        <f aca="false">O2554+N2555</f>
        <v>227135.383075309</v>
      </c>
      <c r="P2555" s="0" t="n">
        <f aca="false">MIN($B$5,P2554+K2555*$B$6-I2555)</f>
        <v>161.93260632032</v>
      </c>
      <c r="Q2555" s="0" t="n">
        <f aca="false">MAX(0,F2555-H2555-K2555-L2555)</f>
        <v>0</v>
      </c>
    </row>
    <row r="2556" customFormat="false" ht="15" hidden="false" customHeight="false" outlineLevel="0" collapsed="false">
      <c r="A2556" s="0" t="n">
        <f aca="false">'Profiles 8760'!A2545</f>
        <v>2543</v>
      </c>
      <c r="B2556" s="0" t="n">
        <f aca="false">'Profiles 8760'!B2545</f>
        <v>4</v>
      </c>
      <c r="C2556" s="0" t="n">
        <f aca="false">'Profiles 8760'!E2545</f>
        <v>0</v>
      </c>
      <c r="D2556" s="0" t="n">
        <f aca="false">'Profiles 8760'!F2545</f>
        <v>0</v>
      </c>
      <c r="E2556" s="0" t="n">
        <f aca="false">'Profiles 8760'!G2545</f>
        <v>0.231434</v>
      </c>
      <c r="F2556" s="0" t="n">
        <f aca="false">D2556*Assumptions!$C$11*$B$7+E2556*Assumptions!$C$12*$B$8</f>
        <v>9.4656506</v>
      </c>
      <c r="G2556" s="0" t="n">
        <f aca="false">C2556*Assumptions!$C$15</f>
        <v>0</v>
      </c>
      <c r="H2556" s="0" t="n">
        <f aca="false">MIN(F2556,G2556)</f>
        <v>0</v>
      </c>
      <c r="I2556" s="0" t="n">
        <f aca="false">IF(C2556=1,MIN(G2556-H2556,Assumptions!$C$13,P2555),0)</f>
        <v>0</v>
      </c>
      <c r="J2556" s="0" t="n">
        <f aca="false">H2556+I2556</f>
        <v>0</v>
      </c>
      <c r="K2556" s="0" t="n">
        <f aca="false">MIN(IF(C2556=1,F2556-H2556,F2556),Assumptions!$C$13,MAX(0,($B$5-P2555)/$B$6))</f>
        <v>9.4656506</v>
      </c>
      <c r="L2556" s="0" t="n">
        <f aca="false">IF(C2556=1,0,MIN(F2556-K2556,Assumptions!$C$15,MAX(0,$B$10-O2555-M2556)))</f>
        <v>0</v>
      </c>
      <c r="M2556" s="0" t="n">
        <f aca="false">'Profiles 8760'!H2545</f>
        <v>207200</v>
      </c>
      <c r="N2556" s="0" t="n">
        <f aca="false">J2556+L2556</f>
        <v>0</v>
      </c>
      <c r="O2556" s="0" t="n">
        <f aca="false">O2555+N2556</f>
        <v>227135.383075309</v>
      </c>
      <c r="P2556" s="0" t="n">
        <f aca="false">MIN($B$5,P2555+K2556*$B$6-I2556)</f>
        <v>170.1374322604</v>
      </c>
      <c r="Q2556" s="0" t="n">
        <f aca="false">MAX(0,F2556-H2556-K2556-L2556)</f>
        <v>0</v>
      </c>
    </row>
    <row r="2557" customFormat="false" ht="15" hidden="false" customHeight="false" outlineLevel="0" collapsed="false">
      <c r="A2557" s="0" t="n">
        <f aca="false">'Profiles 8760'!A2546</f>
        <v>2544</v>
      </c>
      <c r="B2557" s="0" t="n">
        <f aca="false">'Profiles 8760'!B2546</f>
        <v>4</v>
      </c>
      <c r="C2557" s="0" t="n">
        <f aca="false">'Profiles 8760'!E2546</f>
        <v>0</v>
      </c>
      <c r="D2557" s="0" t="n">
        <f aca="false">'Profiles 8760'!F2546</f>
        <v>0</v>
      </c>
      <c r="E2557" s="0" t="n">
        <f aca="false">'Profiles 8760'!G2546</f>
        <v>0.290007</v>
      </c>
      <c r="F2557" s="0" t="n">
        <f aca="false">D2557*Assumptions!$C$11*$B$7+E2557*Assumptions!$C$12*$B$8</f>
        <v>11.8612863</v>
      </c>
      <c r="G2557" s="0" t="n">
        <f aca="false">C2557*Assumptions!$C$15</f>
        <v>0</v>
      </c>
      <c r="H2557" s="0" t="n">
        <f aca="false">MIN(F2557,G2557)</f>
        <v>0</v>
      </c>
      <c r="I2557" s="0" t="n">
        <f aca="false">IF(C2557=1,MIN(G2557-H2557,Assumptions!$C$13,P2556),0)</f>
        <v>0</v>
      </c>
      <c r="J2557" s="0" t="n">
        <f aca="false">H2557+I2557</f>
        <v>0</v>
      </c>
      <c r="K2557" s="0" t="n">
        <f aca="false">MIN(IF(C2557=1,F2557-H2557,F2557),Assumptions!$C$13,MAX(0,($B$5-P2556)/$B$6))</f>
        <v>11.8612863</v>
      </c>
      <c r="L2557" s="0" t="n">
        <f aca="false">IF(C2557=1,0,MIN(F2557-K2557,Assumptions!$C$15,MAX(0,$B$10-O2556-M2557)))</f>
        <v>0</v>
      </c>
      <c r="M2557" s="0" t="n">
        <f aca="false">'Profiles 8760'!H2546</f>
        <v>207200</v>
      </c>
      <c r="N2557" s="0" t="n">
        <f aca="false">J2557+L2557</f>
        <v>0</v>
      </c>
      <c r="O2557" s="0" t="n">
        <f aca="false">O2556+N2557</f>
        <v>227135.383075309</v>
      </c>
      <c r="P2557" s="0" t="n">
        <f aca="false">MIN($B$5,P2556+K2557*$B$6-I2557)</f>
        <v>180.41879522524</v>
      </c>
      <c r="Q2557" s="0" t="n">
        <f aca="false">MAX(0,F2557-H2557-K2557-L2557)</f>
        <v>0</v>
      </c>
    </row>
    <row r="2558" customFormat="false" ht="15" hidden="false" customHeight="false" outlineLevel="0" collapsed="false">
      <c r="A2558" s="0" t="n">
        <f aca="false">'Profiles 8760'!A2547</f>
        <v>2545</v>
      </c>
      <c r="B2558" s="0" t="n">
        <f aca="false">'Profiles 8760'!B2547</f>
        <v>4</v>
      </c>
      <c r="C2558" s="0" t="n">
        <f aca="false">'Profiles 8760'!E2547</f>
        <v>0</v>
      </c>
      <c r="D2558" s="0" t="n">
        <f aca="false">'Profiles 8760'!F2547</f>
        <v>0</v>
      </c>
      <c r="E2558" s="0" t="n">
        <f aca="false">'Profiles 8760'!G2547</f>
        <v>0.243765</v>
      </c>
      <c r="F2558" s="0" t="n">
        <f aca="false">D2558*Assumptions!$C$11*$B$7+E2558*Assumptions!$C$12*$B$8</f>
        <v>9.9699885</v>
      </c>
      <c r="G2558" s="0" t="n">
        <f aca="false">C2558*Assumptions!$C$15</f>
        <v>0</v>
      </c>
      <c r="H2558" s="0" t="n">
        <f aca="false">MIN(F2558,G2558)</f>
        <v>0</v>
      </c>
      <c r="I2558" s="0" t="n">
        <f aca="false">IF(C2558=1,MIN(G2558-H2558,Assumptions!$C$13,P2557),0)</f>
        <v>0</v>
      </c>
      <c r="J2558" s="0" t="n">
        <f aca="false">H2558+I2558</f>
        <v>0</v>
      </c>
      <c r="K2558" s="0" t="n">
        <f aca="false">MIN(IF(C2558=1,F2558-H2558,F2558),Assumptions!$C$13,MAX(0,($B$5-P2557)/$B$6))</f>
        <v>9.9699885</v>
      </c>
      <c r="L2558" s="0" t="n">
        <f aca="false">IF(C2558=1,0,MIN(F2558-K2558,Assumptions!$C$15,MAX(0,$B$10-O2557-M2558)))</f>
        <v>0</v>
      </c>
      <c r="M2558" s="0" t="n">
        <f aca="false">'Profiles 8760'!H2547</f>
        <v>207200</v>
      </c>
      <c r="N2558" s="0" t="n">
        <f aca="false">J2558+L2558</f>
        <v>0</v>
      </c>
      <c r="O2558" s="0" t="n">
        <f aca="false">O2557+N2558</f>
        <v>227135.383075309</v>
      </c>
      <c r="P2558" s="0" t="n">
        <f aca="false">MIN($B$5,P2557+K2558*$B$6-I2558)</f>
        <v>189.06078125704</v>
      </c>
      <c r="Q2558" s="0" t="n">
        <f aca="false">MAX(0,F2558-H2558-K2558-L2558)</f>
        <v>0</v>
      </c>
    </row>
    <row r="2559" customFormat="false" ht="15" hidden="false" customHeight="false" outlineLevel="0" collapsed="false">
      <c r="A2559" s="0" t="n">
        <f aca="false">'Profiles 8760'!A2548</f>
        <v>2546</v>
      </c>
      <c r="B2559" s="0" t="n">
        <f aca="false">'Profiles 8760'!B2548</f>
        <v>4</v>
      </c>
      <c r="C2559" s="0" t="n">
        <f aca="false">'Profiles 8760'!E2548</f>
        <v>0</v>
      </c>
      <c r="D2559" s="0" t="n">
        <f aca="false">'Profiles 8760'!F2548</f>
        <v>0</v>
      </c>
      <c r="E2559" s="0" t="n">
        <f aca="false">'Profiles 8760'!G2548</f>
        <v>0.256072</v>
      </c>
      <c r="F2559" s="0" t="n">
        <f aca="false">D2559*Assumptions!$C$11*$B$7+E2559*Assumptions!$C$12*$B$8</f>
        <v>10.4733448</v>
      </c>
      <c r="G2559" s="0" t="n">
        <f aca="false">C2559*Assumptions!$C$15</f>
        <v>0</v>
      </c>
      <c r="H2559" s="0" t="n">
        <f aca="false">MIN(F2559,G2559)</f>
        <v>0</v>
      </c>
      <c r="I2559" s="0" t="n">
        <f aca="false">IF(C2559=1,MIN(G2559-H2559,Assumptions!$C$13,P2558),0)</f>
        <v>0</v>
      </c>
      <c r="J2559" s="0" t="n">
        <f aca="false">H2559+I2559</f>
        <v>0</v>
      </c>
      <c r="K2559" s="0" t="n">
        <f aca="false">MIN(IF(C2559=1,F2559-H2559,F2559),Assumptions!$C$13,MAX(0,($B$5-P2558)/$B$6))</f>
        <v>10.4733448</v>
      </c>
      <c r="L2559" s="0" t="n">
        <f aca="false">IF(C2559=1,0,MIN(F2559-K2559,Assumptions!$C$15,MAX(0,$B$10-O2558-M2559)))</f>
        <v>0</v>
      </c>
      <c r="M2559" s="0" t="n">
        <f aca="false">'Profiles 8760'!H2548</f>
        <v>207200</v>
      </c>
      <c r="N2559" s="0" t="n">
        <f aca="false">J2559+L2559</f>
        <v>0</v>
      </c>
      <c r="O2559" s="0" t="n">
        <f aca="false">O2558+N2559</f>
        <v>227135.383075309</v>
      </c>
      <c r="P2559" s="0" t="n">
        <f aca="false">MIN($B$5,P2558+K2559*$B$6-I2559)</f>
        <v>198.13907652968</v>
      </c>
      <c r="Q2559" s="0" t="n">
        <f aca="false">MAX(0,F2559-H2559-K2559-L2559)</f>
        <v>0</v>
      </c>
    </row>
    <row r="2560" customFormat="false" ht="15" hidden="false" customHeight="false" outlineLevel="0" collapsed="false">
      <c r="A2560" s="0" t="n">
        <f aca="false">'Profiles 8760'!A2549</f>
        <v>2547</v>
      </c>
      <c r="B2560" s="0" t="n">
        <f aca="false">'Profiles 8760'!B2549</f>
        <v>4</v>
      </c>
      <c r="C2560" s="0" t="n">
        <f aca="false">'Profiles 8760'!E2549</f>
        <v>0</v>
      </c>
      <c r="D2560" s="0" t="n">
        <f aca="false">'Profiles 8760'!F2549</f>
        <v>0</v>
      </c>
      <c r="E2560" s="0" t="n">
        <f aca="false">'Profiles 8760'!G2549</f>
        <v>0.180419</v>
      </c>
      <c r="F2560" s="0" t="n">
        <f aca="false">D2560*Assumptions!$C$11*$B$7+E2560*Assumptions!$C$12*$B$8</f>
        <v>7.3791371</v>
      </c>
      <c r="G2560" s="0" t="n">
        <f aca="false">C2560*Assumptions!$C$15</f>
        <v>0</v>
      </c>
      <c r="H2560" s="0" t="n">
        <f aca="false">MIN(F2560,G2560)</f>
        <v>0</v>
      </c>
      <c r="I2560" s="0" t="n">
        <f aca="false">IF(C2560=1,MIN(G2560-H2560,Assumptions!$C$13,P2559),0)</f>
        <v>0</v>
      </c>
      <c r="J2560" s="0" t="n">
        <f aca="false">H2560+I2560</f>
        <v>0</v>
      </c>
      <c r="K2560" s="0" t="n">
        <f aca="false">MIN(IF(C2560=1,F2560-H2560,F2560),Assumptions!$C$13,MAX(0,($B$5-P2559)/$B$6))</f>
        <v>7.3791371</v>
      </c>
      <c r="L2560" s="0" t="n">
        <f aca="false">IF(C2560=1,0,MIN(F2560-K2560,Assumptions!$C$15,MAX(0,$B$10-O2559-M2560)))</f>
        <v>0</v>
      </c>
      <c r="M2560" s="0" t="n">
        <f aca="false">'Profiles 8760'!H2549</f>
        <v>207200</v>
      </c>
      <c r="N2560" s="0" t="n">
        <f aca="false">J2560+L2560</f>
        <v>0</v>
      </c>
      <c r="O2560" s="0" t="n">
        <f aca="false">O2559+N2560</f>
        <v>227135.383075309</v>
      </c>
      <c r="P2560" s="0" t="n">
        <f aca="false">MIN($B$5,P2559+K2560*$B$6-I2560)</f>
        <v>204.53531256796</v>
      </c>
      <c r="Q2560" s="0" t="n">
        <f aca="false">MAX(0,F2560-H2560-K2560-L2560)</f>
        <v>0</v>
      </c>
    </row>
    <row r="2561" customFormat="false" ht="15" hidden="false" customHeight="false" outlineLevel="0" collapsed="false">
      <c r="A2561" s="0" t="n">
        <f aca="false">'Profiles 8760'!A2550</f>
        <v>2548</v>
      </c>
      <c r="B2561" s="0" t="n">
        <f aca="false">'Profiles 8760'!B2550</f>
        <v>4</v>
      </c>
      <c r="C2561" s="0" t="n">
        <f aca="false">'Profiles 8760'!E2550</f>
        <v>0</v>
      </c>
      <c r="D2561" s="0" t="n">
        <f aca="false">'Profiles 8760'!F2550</f>
        <v>0</v>
      </c>
      <c r="E2561" s="0" t="n">
        <f aca="false">'Profiles 8760'!G2550</f>
        <v>0.141118</v>
      </c>
      <c r="F2561" s="0" t="n">
        <f aca="false">D2561*Assumptions!$C$11*$B$7+E2561*Assumptions!$C$12*$B$8</f>
        <v>5.7717262</v>
      </c>
      <c r="G2561" s="0" t="n">
        <f aca="false">C2561*Assumptions!$C$15</f>
        <v>0</v>
      </c>
      <c r="H2561" s="0" t="n">
        <f aca="false">MIN(F2561,G2561)</f>
        <v>0</v>
      </c>
      <c r="I2561" s="0" t="n">
        <f aca="false">IF(C2561=1,MIN(G2561-H2561,Assumptions!$C$13,P2560),0)</f>
        <v>0</v>
      </c>
      <c r="J2561" s="0" t="n">
        <f aca="false">H2561+I2561</f>
        <v>0</v>
      </c>
      <c r="K2561" s="0" t="n">
        <f aca="false">MIN(IF(C2561=1,F2561-H2561,F2561),Assumptions!$C$13,MAX(0,($B$5-P2560)/$B$6))</f>
        <v>5.7717262</v>
      </c>
      <c r="L2561" s="0" t="n">
        <f aca="false">IF(C2561=1,0,MIN(F2561-K2561,Assumptions!$C$15,MAX(0,$B$10-O2560-M2561)))</f>
        <v>0</v>
      </c>
      <c r="M2561" s="0" t="n">
        <f aca="false">'Profiles 8760'!H2550</f>
        <v>207200</v>
      </c>
      <c r="N2561" s="0" t="n">
        <f aca="false">J2561+L2561</f>
        <v>0</v>
      </c>
      <c r="O2561" s="0" t="n">
        <f aca="false">O2560+N2561</f>
        <v>227135.383075309</v>
      </c>
      <c r="P2561" s="0" t="n">
        <f aca="false">MIN($B$5,P2560+K2561*$B$6-I2561)</f>
        <v>209.53824483812</v>
      </c>
      <c r="Q2561" s="0" t="n">
        <f aca="false">MAX(0,F2561-H2561-K2561-L2561)</f>
        <v>0</v>
      </c>
    </row>
    <row r="2562" customFormat="false" ht="15" hidden="false" customHeight="false" outlineLevel="0" collapsed="false">
      <c r="A2562" s="0" t="n">
        <f aca="false">'Profiles 8760'!A2551</f>
        <v>2549</v>
      </c>
      <c r="B2562" s="0" t="n">
        <f aca="false">'Profiles 8760'!B2551</f>
        <v>4</v>
      </c>
      <c r="C2562" s="0" t="n">
        <f aca="false">'Profiles 8760'!E2551</f>
        <v>0</v>
      </c>
      <c r="D2562" s="0" t="n">
        <f aca="false">'Profiles 8760'!F2551</f>
        <v>0</v>
      </c>
      <c r="E2562" s="0" t="n">
        <f aca="false">'Profiles 8760'!G2551</f>
        <v>0.098853</v>
      </c>
      <c r="F2562" s="0" t="n">
        <f aca="false">D2562*Assumptions!$C$11*$B$7+E2562*Assumptions!$C$12*$B$8</f>
        <v>4.0430877</v>
      </c>
      <c r="G2562" s="0" t="n">
        <f aca="false">C2562*Assumptions!$C$15</f>
        <v>0</v>
      </c>
      <c r="H2562" s="0" t="n">
        <f aca="false">MIN(F2562,G2562)</f>
        <v>0</v>
      </c>
      <c r="I2562" s="0" t="n">
        <f aca="false">IF(C2562=1,MIN(G2562-H2562,Assumptions!$C$13,P2561),0)</f>
        <v>0</v>
      </c>
      <c r="J2562" s="0" t="n">
        <f aca="false">H2562+I2562</f>
        <v>0</v>
      </c>
      <c r="K2562" s="0" t="n">
        <f aca="false">MIN(IF(C2562=1,F2562-H2562,F2562),Assumptions!$C$13,MAX(0,($B$5-P2561)/$B$6))</f>
        <v>4.0430877</v>
      </c>
      <c r="L2562" s="0" t="n">
        <f aca="false">IF(C2562=1,0,MIN(F2562-K2562,Assumptions!$C$15,MAX(0,$B$10-O2561-M2562)))</f>
        <v>0</v>
      </c>
      <c r="M2562" s="0" t="n">
        <f aca="false">'Profiles 8760'!H2551</f>
        <v>207200</v>
      </c>
      <c r="N2562" s="0" t="n">
        <f aca="false">J2562+L2562</f>
        <v>0</v>
      </c>
      <c r="O2562" s="0" t="n">
        <f aca="false">O2561+N2562</f>
        <v>227135.383075309</v>
      </c>
      <c r="P2562" s="0" t="n">
        <f aca="false">MIN($B$5,P2561+K2562*$B$6-I2562)</f>
        <v>213.04279325648</v>
      </c>
      <c r="Q2562" s="0" t="n">
        <f aca="false">MAX(0,F2562-H2562-K2562-L2562)</f>
        <v>0</v>
      </c>
    </row>
    <row r="2563" customFormat="false" ht="15" hidden="false" customHeight="false" outlineLevel="0" collapsed="false">
      <c r="A2563" s="0" t="n">
        <f aca="false">'Profiles 8760'!A2552</f>
        <v>2550</v>
      </c>
      <c r="B2563" s="0" t="n">
        <f aca="false">'Profiles 8760'!B2552</f>
        <v>4</v>
      </c>
      <c r="C2563" s="0" t="n">
        <f aca="false">'Profiles 8760'!E2552</f>
        <v>0</v>
      </c>
      <c r="D2563" s="0" t="n">
        <f aca="false">'Profiles 8760'!F2552</f>
        <v>0</v>
      </c>
      <c r="E2563" s="0" t="n">
        <f aca="false">'Profiles 8760'!G2552</f>
        <v>0.124544</v>
      </c>
      <c r="F2563" s="0" t="n">
        <f aca="false">D2563*Assumptions!$C$11*$B$7+E2563*Assumptions!$C$12*$B$8</f>
        <v>5.0938496</v>
      </c>
      <c r="G2563" s="0" t="n">
        <f aca="false">C2563*Assumptions!$C$15</f>
        <v>0</v>
      </c>
      <c r="H2563" s="0" t="n">
        <f aca="false">MIN(F2563,G2563)</f>
        <v>0</v>
      </c>
      <c r="I2563" s="0" t="n">
        <f aca="false">IF(C2563=1,MIN(G2563-H2563,Assumptions!$C$13,P2562),0)</f>
        <v>0</v>
      </c>
      <c r="J2563" s="0" t="n">
        <f aca="false">H2563+I2563</f>
        <v>0</v>
      </c>
      <c r="K2563" s="0" t="n">
        <f aca="false">MIN(IF(C2563=1,F2563-H2563,F2563),Assumptions!$C$13,MAX(0,($B$5-P2562)/$B$6))</f>
        <v>5.0938496</v>
      </c>
      <c r="L2563" s="0" t="n">
        <f aca="false">IF(C2563=1,0,MIN(F2563-K2563,Assumptions!$C$15,MAX(0,$B$10-O2562-M2563)))</f>
        <v>0</v>
      </c>
      <c r="M2563" s="0" t="n">
        <f aca="false">'Profiles 8760'!H2552</f>
        <v>207200</v>
      </c>
      <c r="N2563" s="0" t="n">
        <f aca="false">J2563+L2563</f>
        <v>0</v>
      </c>
      <c r="O2563" s="0" t="n">
        <f aca="false">O2562+N2563</f>
        <v>227135.383075309</v>
      </c>
      <c r="P2563" s="0" t="n">
        <f aca="false">MIN($B$5,P2562+K2563*$B$6-I2563)</f>
        <v>217.45814208976</v>
      </c>
      <c r="Q2563" s="0" t="n">
        <f aca="false">MAX(0,F2563-H2563-K2563-L2563)</f>
        <v>0</v>
      </c>
    </row>
    <row r="2564" customFormat="false" ht="15" hidden="false" customHeight="false" outlineLevel="0" collapsed="false">
      <c r="A2564" s="0" t="n">
        <f aca="false">'Profiles 8760'!A2553</f>
        <v>2551</v>
      </c>
      <c r="B2564" s="0" t="n">
        <f aca="false">'Profiles 8760'!B2553</f>
        <v>4</v>
      </c>
      <c r="C2564" s="0" t="n">
        <f aca="false">'Profiles 8760'!E2553</f>
        <v>0</v>
      </c>
      <c r="D2564" s="0" t="n">
        <f aca="false">'Profiles 8760'!F2553</f>
        <v>0.050359</v>
      </c>
      <c r="E2564" s="0" t="n">
        <f aca="false">'Profiles 8760'!G2553</f>
        <v>0.102645</v>
      </c>
      <c r="F2564" s="0" t="n">
        <f aca="false">D2564*Assumptions!$C$11*$B$7+E2564*Assumptions!$C$12*$B$8</f>
        <v>18.7418597</v>
      </c>
      <c r="G2564" s="0" t="n">
        <f aca="false">C2564*Assumptions!$C$15</f>
        <v>0</v>
      </c>
      <c r="H2564" s="0" t="n">
        <f aca="false">MIN(F2564,G2564)</f>
        <v>0</v>
      </c>
      <c r="I2564" s="0" t="n">
        <f aca="false">IF(C2564=1,MIN(G2564-H2564,Assumptions!$C$13,P2563),0)</f>
        <v>0</v>
      </c>
      <c r="J2564" s="0" t="n">
        <f aca="false">H2564+I2564</f>
        <v>0</v>
      </c>
      <c r="K2564" s="0" t="n">
        <f aca="false">MIN(IF(C2564=1,F2564-H2564,F2564),Assumptions!$C$13,MAX(0,($B$5-P2563)/$B$6))</f>
        <v>18.7418597</v>
      </c>
      <c r="L2564" s="0" t="n">
        <f aca="false">IF(C2564=1,0,MIN(F2564-K2564,Assumptions!$C$15,MAX(0,$B$10-O2563-M2564)))</f>
        <v>0</v>
      </c>
      <c r="M2564" s="0" t="n">
        <f aca="false">'Profiles 8760'!H2553</f>
        <v>207200</v>
      </c>
      <c r="N2564" s="0" t="n">
        <f aca="false">J2564+L2564</f>
        <v>0</v>
      </c>
      <c r="O2564" s="0" t="n">
        <f aca="false">O2563+N2564</f>
        <v>227135.383075309</v>
      </c>
      <c r="P2564" s="0" t="n">
        <f aca="false">MIN($B$5,P2563+K2564*$B$6-I2564)</f>
        <v>233.70358607772</v>
      </c>
      <c r="Q2564" s="0" t="n">
        <f aca="false">MAX(0,F2564-H2564-K2564-L2564)</f>
        <v>0</v>
      </c>
    </row>
    <row r="2565" customFormat="false" ht="15" hidden="false" customHeight="false" outlineLevel="0" collapsed="false">
      <c r="A2565" s="0" t="n">
        <f aca="false">'Profiles 8760'!A2554</f>
        <v>2552</v>
      </c>
      <c r="B2565" s="0" t="n">
        <f aca="false">'Profiles 8760'!B2554</f>
        <v>4</v>
      </c>
      <c r="C2565" s="0" t="n">
        <f aca="false">'Profiles 8760'!E2554</f>
        <v>1</v>
      </c>
      <c r="D2565" s="0" t="n">
        <f aca="false">'Profiles 8760'!F2554</f>
        <v>0.304321</v>
      </c>
      <c r="E2565" s="0" t="n">
        <f aca="false">'Profiles 8760'!G2554</f>
        <v>0.071873</v>
      </c>
      <c r="F2565" s="0" t="n">
        <f aca="false">D2565*Assumptions!$C$11*$B$7+E2565*Assumptions!$C$12*$B$8</f>
        <v>90.8275105</v>
      </c>
      <c r="G2565" s="0" t="n">
        <f aca="false">C2565*Assumptions!$C$15</f>
        <v>200</v>
      </c>
      <c r="H2565" s="0" t="n">
        <f aca="false">MIN(F2565,G2565)</f>
        <v>90.8275105</v>
      </c>
      <c r="I2565" s="0" t="n">
        <f aca="false">IF(C2565=1,MIN(G2565-H2565,Assumptions!$C$13,P2564),0)</f>
        <v>109.1724895</v>
      </c>
      <c r="J2565" s="0" t="n">
        <f aca="false">H2565+I2565</f>
        <v>200</v>
      </c>
      <c r="K2565" s="0" t="n">
        <f aca="false">MIN(IF(C2565=1,F2565-H2565,F2565),Assumptions!$C$13,MAX(0,($B$5-P2564)/$B$6))</f>
        <v>0</v>
      </c>
      <c r="L2565" s="0" t="n">
        <f aca="false">IF(C2565=1,0,MIN(F2565-K2565,Assumptions!$C$15,MAX(0,$B$10-O2564-M2565)))</f>
        <v>0</v>
      </c>
      <c r="M2565" s="0" t="n">
        <f aca="false">'Profiles 8760'!H2554</f>
        <v>207000</v>
      </c>
      <c r="N2565" s="0" t="n">
        <f aca="false">J2565+L2565</f>
        <v>200</v>
      </c>
      <c r="O2565" s="0" t="n">
        <f aca="false">O2564+N2565</f>
        <v>227335.383075309</v>
      </c>
      <c r="P2565" s="0" t="n">
        <f aca="false">MIN($B$5,P2564+K2565*$B$6-I2565)</f>
        <v>124.53109657772</v>
      </c>
      <c r="Q2565" s="0" t="n">
        <f aca="false">MAX(0,F2565-H2565-K2565-L2565)</f>
        <v>0</v>
      </c>
    </row>
    <row r="2566" customFormat="false" ht="15" hidden="false" customHeight="false" outlineLevel="0" collapsed="false">
      <c r="A2566" s="0" t="n">
        <f aca="false">'Profiles 8760'!A2555</f>
        <v>2553</v>
      </c>
      <c r="B2566" s="0" t="n">
        <f aca="false">'Profiles 8760'!B2555</f>
        <v>4</v>
      </c>
      <c r="C2566" s="0" t="n">
        <f aca="false">'Profiles 8760'!E2555</f>
        <v>1</v>
      </c>
      <c r="D2566" s="0" t="n">
        <f aca="false">'Profiles 8760'!F2555</f>
        <v>0.610744</v>
      </c>
      <c r="E2566" s="0" t="n">
        <f aca="false">'Profiles 8760'!G2555</f>
        <v>0.068338</v>
      </c>
      <c r="F2566" s="0" t="n">
        <f aca="false">D2566*Assumptions!$C$11*$B$7+E2566*Assumptions!$C$12*$B$8</f>
        <v>179.1778914</v>
      </c>
      <c r="G2566" s="0" t="n">
        <f aca="false">C2566*Assumptions!$C$15</f>
        <v>200</v>
      </c>
      <c r="H2566" s="0" t="n">
        <f aca="false">MIN(F2566,G2566)</f>
        <v>179.1778914</v>
      </c>
      <c r="I2566" s="0" t="n">
        <f aca="false">IF(C2566=1,MIN(G2566-H2566,Assumptions!$C$13,P2565),0)</f>
        <v>20.8221086</v>
      </c>
      <c r="J2566" s="0" t="n">
        <f aca="false">H2566+I2566</f>
        <v>200</v>
      </c>
      <c r="K2566" s="0" t="n">
        <f aca="false">MIN(IF(C2566=1,F2566-H2566,F2566),Assumptions!$C$13,MAX(0,($B$5-P2565)/$B$6))</f>
        <v>0</v>
      </c>
      <c r="L2566" s="0" t="n">
        <f aca="false">IF(C2566=1,0,MIN(F2566-K2566,Assumptions!$C$15,MAX(0,$B$10-O2565-M2566)))</f>
        <v>0</v>
      </c>
      <c r="M2566" s="0" t="n">
        <f aca="false">'Profiles 8760'!H2555</f>
        <v>206800</v>
      </c>
      <c r="N2566" s="0" t="n">
        <f aca="false">J2566+L2566</f>
        <v>200</v>
      </c>
      <c r="O2566" s="0" t="n">
        <f aca="false">O2565+N2566</f>
        <v>227535.383075309</v>
      </c>
      <c r="P2566" s="0" t="n">
        <f aca="false">MIN($B$5,P2565+K2566*$B$6-I2566)</f>
        <v>103.70898797772</v>
      </c>
      <c r="Q2566" s="0" t="n">
        <f aca="false">MAX(0,F2566-H2566-K2566-L2566)</f>
        <v>0</v>
      </c>
    </row>
    <row r="2567" customFormat="false" ht="15" hidden="false" customHeight="false" outlineLevel="0" collapsed="false">
      <c r="A2567" s="0" t="n">
        <f aca="false">'Profiles 8760'!A2556</f>
        <v>2554</v>
      </c>
      <c r="B2567" s="0" t="n">
        <f aca="false">'Profiles 8760'!B2556</f>
        <v>4</v>
      </c>
      <c r="C2567" s="0" t="n">
        <f aca="false">'Profiles 8760'!E2556</f>
        <v>0</v>
      </c>
      <c r="D2567" s="0" t="n">
        <f aca="false">'Profiles 8760'!F2556</f>
        <v>0.908697</v>
      </c>
      <c r="E2567" s="0" t="n">
        <f aca="false">'Profiles 8760'!G2556</f>
        <v>0.074436</v>
      </c>
      <c r="F2567" s="0" t="n">
        <f aca="false">D2567*Assumptions!$C$11*$B$7+E2567*Assumptions!$C$12*$B$8</f>
        <v>265.476126</v>
      </c>
      <c r="G2567" s="0" t="n">
        <f aca="false">C2567*Assumptions!$C$15</f>
        <v>0</v>
      </c>
      <c r="H2567" s="0" t="n">
        <f aca="false">MIN(F2567,G2567)</f>
        <v>0</v>
      </c>
      <c r="I2567" s="0" t="n">
        <f aca="false">IF(C2567=1,MIN(G2567-H2567,Assumptions!$C$13,P2566),0)</f>
        <v>0</v>
      </c>
      <c r="J2567" s="0" t="n">
        <f aca="false">H2567+I2567</f>
        <v>0</v>
      </c>
      <c r="K2567" s="0" t="n">
        <f aca="false">MIN(IF(C2567=1,F2567-H2567,F2567),Assumptions!$C$13,MAX(0,($B$5-P2566)/$B$6))</f>
        <v>180</v>
      </c>
      <c r="L2567" s="0" t="n">
        <f aca="false">IF(C2567=1,0,MIN(F2567-K2567,Assumptions!$C$15,MAX(0,$B$10-O2566-M2567)))</f>
        <v>85.476126</v>
      </c>
      <c r="M2567" s="0" t="n">
        <f aca="false">'Profiles 8760'!H2556</f>
        <v>206800</v>
      </c>
      <c r="N2567" s="0" t="n">
        <f aca="false">J2567+L2567</f>
        <v>85.476126</v>
      </c>
      <c r="O2567" s="0" t="n">
        <f aca="false">O2566+N2567</f>
        <v>227620.859201309</v>
      </c>
      <c r="P2567" s="0" t="n">
        <f aca="false">MIN($B$5,P2566+K2567*$B$6-I2567)</f>
        <v>259.73298797772</v>
      </c>
      <c r="Q2567" s="0" t="n">
        <f aca="false">MAX(0,F2567-H2567-K2567-L2567)</f>
        <v>0</v>
      </c>
    </row>
    <row r="2568" customFormat="false" ht="15" hidden="false" customHeight="false" outlineLevel="0" collapsed="false">
      <c r="A2568" s="0" t="n">
        <f aca="false">'Profiles 8760'!A2557</f>
        <v>2555</v>
      </c>
      <c r="B2568" s="0" t="n">
        <f aca="false">'Profiles 8760'!B2557</f>
        <v>4</v>
      </c>
      <c r="C2568" s="0" t="n">
        <f aca="false">'Profiles 8760'!E2557</f>
        <v>0</v>
      </c>
      <c r="D2568" s="0" t="n">
        <f aca="false">'Profiles 8760'!F2557</f>
        <v>1</v>
      </c>
      <c r="E2568" s="0" t="n">
        <f aca="false">'Profiles 8760'!G2557</f>
        <v>0.104346</v>
      </c>
      <c r="F2568" s="0" t="n">
        <f aca="false">D2568*Assumptions!$C$11*$B$7+E2568*Assumptions!$C$12*$B$8</f>
        <v>293.0677514</v>
      </c>
      <c r="G2568" s="0" t="n">
        <f aca="false">C2568*Assumptions!$C$15</f>
        <v>0</v>
      </c>
      <c r="H2568" s="0" t="n">
        <f aca="false">MIN(F2568,G2568)</f>
        <v>0</v>
      </c>
      <c r="I2568" s="0" t="n">
        <f aca="false">IF(C2568=1,MIN(G2568-H2568,Assumptions!$C$13,P2567),0)</f>
        <v>0</v>
      </c>
      <c r="J2568" s="0" t="n">
        <f aca="false">H2568+I2568</f>
        <v>0</v>
      </c>
      <c r="K2568" s="0" t="n">
        <f aca="false">MIN(IF(C2568=1,F2568-H2568,F2568),Assumptions!$C$13,MAX(0,($B$5-P2567)/$B$6))</f>
        <v>180</v>
      </c>
      <c r="L2568" s="0" t="n">
        <f aca="false">IF(C2568=1,0,MIN(F2568-K2568,Assumptions!$C$15,MAX(0,$B$10-O2567-M2568)))</f>
        <v>113.0677514</v>
      </c>
      <c r="M2568" s="0" t="n">
        <f aca="false">'Profiles 8760'!H2557</f>
        <v>206800</v>
      </c>
      <c r="N2568" s="0" t="n">
        <f aca="false">J2568+L2568</f>
        <v>113.0677514</v>
      </c>
      <c r="O2568" s="0" t="n">
        <f aca="false">O2567+N2568</f>
        <v>227733.926952709</v>
      </c>
      <c r="P2568" s="0" t="n">
        <f aca="false">MIN($B$5,P2567+K2568*$B$6-I2568)</f>
        <v>415.75698797772</v>
      </c>
      <c r="Q2568" s="0" t="n">
        <f aca="false">MAX(0,F2568-H2568-K2568-L2568)</f>
        <v>0</v>
      </c>
    </row>
    <row r="2569" customFormat="false" ht="15" hidden="false" customHeight="false" outlineLevel="0" collapsed="false">
      <c r="A2569" s="0" t="n">
        <f aca="false">'Profiles 8760'!A2558</f>
        <v>2556</v>
      </c>
      <c r="B2569" s="0" t="n">
        <f aca="false">'Profiles 8760'!B2558</f>
        <v>4</v>
      </c>
      <c r="C2569" s="0" t="n">
        <f aca="false">'Profiles 8760'!E2558</f>
        <v>0</v>
      </c>
      <c r="D2569" s="0" t="n">
        <f aca="false">'Profiles 8760'!F2558</f>
        <v>1</v>
      </c>
      <c r="E2569" s="0" t="n">
        <f aca="false">'Profiles 8760'!G2558</f>
        <v>0.113431</v>
      </c>
      <c r="F2569" s="0" t="n">
        <f aca="false">D2569*Assumptions!$C$11*$B$7+E2569*Assumptions!$C$12*$B$8</f>
        <v>293.4393279</v>
      </c>
      <c r="G2569" s="0" t="n">
        <f aca="false">C2569*Assumptions!$C$15</f>
        <v>0</v>
      </c>
      <c r="H2569" s="0" t="n">
        <f aca="false">MIN(F2569,G2569)</f>
        <v>0</v>
      </c>
      <c r="I2569" s="0" t="n">
        <f aca="false">IF(C2569=1,MIN(G2569-H2569,Assumptions!$C$13,P2568),0)</f>
        <v>0</v>
      </c>
      <c r="J2569" s="0" t="n">
        <f aca="false">H2569+I2569</f>
        <v>0</v>
      </c>
      <c r="K2569" s="0" t="n">
        <f aca="false">MIN(IF(C2569=1,F2569-H2569,F2569),Assumptions!$C$13,MAX(0,($B$5-P2568)/$B$6))</f>
        <v>109.659681613152</v>
      </c>
      <c r="L2569" s="0" t="n">
        <f aca="false">IF(C2569=1,0,MIN(F2569-K2569,Assumptions!$C$15,MAX(0,$B$10-O2568-M2569)))</f>
        <v>183.779646286848</v>
      </c>
      <c r="M2569" s="0" t="n">
        <f aca="false">'Profiles 8760'!H2558</f>
        <v>206800</v>
      </c>
      <c r="N2569" s="0" t="n">
        <f aca="false">J2569+L2569</f>
        <v>183.779646286848</v>
      </c>
      <c r="O2569" s="0" t="n">
        <f aca="false">O2568+N2569</f>
        <v>227917.706598995</v>
      </c>
      <c r="P2569" s="0" t="n">
        <f aca="false">MIN($B$5,P2568+K2569*$B$6-I2569)</f>
        <v>510.81</v>
      </c>
      <c r="Q2569" s="0" t="n">
        <f aca="false">MAX(0,F2569-H2569-K2569-L2569)</f>
        <v>0</v>
      </c>
    </row>
    <row r="2570" customFormat="false" ht="15" hidden="false" customHeight="false" outlineLevel="0" collapsed="false">
      <c r="A2570" s="0" t="n">
        <f aca="false">'Profiles 8760'!A2559</f>
        <v>2557</v>
      </c>
      <c r="B2570" s="0" t="n">
        <f aca="false">'Profiles 8760'!B2559</f>
        <v>4</v>
      </c>
      <c r="C2570" s="0" t="n">
        <f aca="false">'Profiles 8760'!E2559</f>
        <v>0</v>
      </c>
      <c r="D2570" s="0" t="n">
        <f aca="false">'Profiles 8760'!F2559</f>
        <v>1</v>
      </c>
      <c r="E2570" s="0" t="n">
        <f aca="false">'Profiles 8760'!G2559</f>
        <v>0.129833</v>
      </c>
      <c r="F2570" s="0" t="n">
        <f aca="false">D2570*Assumptions!$C$11*$B$7+E2570*Assumptions!$C$12*$B$8</f>
        <v>294.1101697</v>
      </c>
      <c r="G2570" s="0" t="n">
        <f aca="false">C2570*Assumptions!$C$15</f>
        <v>0</v>
      </c>
      <c r="H2570" s="0" t="n">
        <f aca="false">MIN(F2570,G2570)</f>
        <v>0</v>
      </c>
      <c r="I2570" s="0" t="n">
        <f aca="false">IF(C2570=1,MIN(G2570-H2570,Assumptions!$C$13,P2569),0)</f>
        <v>0</v>
      </c>
      <c r="J2570" s="0" t="n">
        <f aca="false">H2570+I2570</f>
        <v>0</v>
      </c>
      <c r="K2570" s="0" t="n">
        <f aca="false">MIN(IF(C2570=1,F2570-H2570,F2570),Assumptions!$C$13,MAX(0,($B$5-P2569)/$B$6))</f>
        <v>0</v>
      </c>
      <c r="L2570" s="0" t="n">
        <f aca="false">IF(C2570=1,0,MIN(F2570-K2570,Assumptions!$C$15,MAX(0,$B$10-O2569-M2570)))</f>
        <v>200</v>
      </c>
      <c r="M2570" s="0" t="n">
        <f aca="false">'Profiles 8760'!H2559</f>
        <v>206800</v>
      </c>
      <c r="N2570" s="0" t="n">
        <f aca="false">J2570+L2570</f>
        <v>200</v>
      </c>
      <c r="O2570" s="0" t="n">
        <f aca="false">O2569+N2570</f>
        <v>228117.706598995</v>
      </c>
      <c r="P2570" s="0" t="n">
        <f aca="false">MIN($B$5,P2569+K2570*$B$6-I2570)</f>
        <v>510.81</v>
      </c>
      <c r="Q2570" s="0" t="n">
        <f aca="false">MAX(0,F2570-H2570-K2570-L2570)</f>
        <v>94.1101697</v>
      </c>
    </row>
    <row r="2571" customFormat="false" ht="15" hidden="false" customHeight="false" outlineLevel="0" collapsed="false">
      <c r="A2571" s="0" t="n">
        <f aca="false">'Profiles 8760'!A2560</f>
        <v>2558</v>
      </c>
      <c r="B2571" s="0" t="n">
        <f aca="false">'Profiles 8760'!B2560</f>
        <v>4</v>
      </c>
      <c r="C2571" s="0" t="n">
        <f aca="false">'Profiles 8760'!E2560</f>
        <v>0</v>
      </c>
      <c r="D2571" s="0" t="n">
        <f aca="false">'Profiles 8760'!F2560</f>
        <v>1</v>
      </c>
      <c r="E2571" s="0" t="n">
        <f aca="false">'Profiles 8760'!G2560</f>
        <v>0.185101</v>
      </c>
      <c r="F2571" s="0" t="n">
        <f aca="false">D2571*Assumptions!$C$11*$B$7+E2571*Assumptions!$C$12*$B$8</f>
        <v>296.3706309</v>
      </c>
      <c r="G2571" s="0" t="n">
        <f aca="false">C2571*Assumptions!$C$15</f>
        <v>0</v>
      </c>
      <c r="H2571" s="0" t="n">
        <f aca="false">MIN(F2571,G2571)</f>
        <v>0</v>
      </c>
      <c r="I2571" s="0" t="n">
        <f aca="false">IF(C2571=1,MIN(G2571-H2571,Assumptions!$C$13,P2570),0)</f>
        <v>0</v>
      </c>
      <c r="J2571" s="0" t="n">
        <f aca="false">H2571+I2571</f>
        <v>0</v>
      </c>
      <c r="K2571" s="0" t="n">
        <f aca="false">MIN(IF(C2571=1,F2571-H2571,F2571),Assumptions!$C$13,MAX(0,($B$5-P2570)/$B$6))</f>
        <v>0</v>
      </c>
      <c r="L2571" s="0" t="n">
        <f aca="false">IF(C2571=1,0,MIN(F2571-K2571,Assumptions!$C$15,MAX(0,$B$10-O2570-M2571)))</f>
        <v>200</v>
      </c>
      <c r="M2571" s="0" t="n">
        <f aca="false">'Profiles 8760'!H2560</f>
        <v>206800</v>
      </c>
      <c r="N2571" s="0" t="n">
        <f aca="false">J2571+L2571</f>
        <v>200</v>
      </c>
      <c r="O2571" s="0" t="n">
        <f aca="false">O2570+N2571</f>
        <v>228317.706598995</v>
      </c>
      <c r="P2571" s="0" t="n">
        <f aca="false">MIN($B$5,P2570+K2571*$B$6-I2571)</f>
        <v>510.81</v>
      </c>
      <c r="Q2571" s="0" t="n">
        <f aca="false">MAX(0,F2571-H2571-K2571-L2571)</f>
        <v>96.3706309</v>
      </c>
    </row>
    <row r="2572" customFormat="false" ht="15" hidden="false" customHeight="false" outlineLevel="0" collapsed="false">
      <c r="A2572" s="0" t="n">
        <f aca="false">'Profiles 8760'!A2561</f>
        <v>2559</v>
      </c>
      <c r="B2572" s="0" t="n">
        <f aca="false">'Profiles 8760'!B2561</f>
        <v>4</v>
      </c>
      <c r="C2572" s="0" t="n">
        <f aca="false">'Profiles 8760'!E2561</f>
        <v>0</v>
      </c>
      <c r="D2572" s="0" t="n">
        <f aca="false">'Profiles 8760'!F2561</f>
        <v>1</v>
      </c>
      <c r="E2572" s="0" t="n">
        <f aca="false">'Profiles 8760'!G2561</f>
        <v>0.246562</v>
      </c>
      <c r="F2572" s="0" t="n">
        <f aca="false">D2572*Assumptions!$C$11*$B$7+E2572*Assumptions!$C$12*$B$8</f>
        <v>298.8843858</v>
      </c>
      <c r="G2572" s="0" t="n">
        <f aca="false">C2572*Assumptions!$C$15</f>
        <v>0</v>
      </c>
      <c r="H2572" s="0" t="n">
        <f aca="false">MIN(F2572,G2572)</f>
        <v>0</v>
      </c>
      <c r="I2572" s="0" t="n">
        <f aca="false">IF(C2572=1,MIN(G2572-H2572,Assumptions!$C$13,P2571),0)</f>
        <v>0</v>
      </c>
      <c r="J2572" s="0" t="n">
        <f aca="false">H2572+I2572</f>
        <v>0</v>
      </c>
      <c r="K2572" s="0" t="n">
        <f aca="false">MIN(IF(C2572=1,F2572-H2572,F2572),Assumptions!$C$13,MAX(0,($B$5-P2571)/$B$6))</f>
        <v>0</v>
      </c>
      <c r="L2572" s="0" t="n">
        <f aca="false">IF(C2572=1,0,MIN(F2572-K2572,Assumptions!$C$15,MAX(0,$B$10-O2571-M2572)))</f>
        <v>200</v>
      </c>
      <c r="M2572" s="0" t="n">
        <f aca="false">'Profiles 8760'!H2561</f>
        <v>206800</v>
      </c>
      <c r="N2572" s="0" t="n">
        <f aca="false">J2572+L2572</f>
        <v>200</v>
      </c>
      <c r="O2572" s="0" t="n">
        <f aca="false">O2571+N2572</f>
        <v>228517.706598995</v>
      </c>
      <c r="P2572" s="0" t="n">
        <f aca="false">MIN($B$5,P2571+K2572*$B$6-I2572)</f>
        <v>510.81</v>
      </c>
      <c r="Q2572" s="0" t="n">
        <f aca="false">MAX(0,F2572-H2572-K2572-L2572)</f>
        <v>98.8843858</v>
      </c>
    </row>
    <row r="2573" customFormat="false" ht="15" hidden="false" customHeight="false" outlineLevel="0" collapsed="false">
      <c r="A2573" s="0" t="n">
        <f aca="false">'Profiles 8760'!A2562</f>
        <v>2560</v>
      </c>
      <c r="B2573" s="0" t="n">
        <f aca="false">'Profiles 8760'!B2562</f>
        <v>4</v>
      </c>
      <c r="C2573" s="0" t="n">
        <f aca="false">'Profiles 8760'!E2562</f>
        <v>0</v>
      </c>
      <c r="D2573" s="0" t="n">
        <f aca="false">'Profiles 8760'!F2562</f>
        <v>0.908697</v>
      </c>
      <c r="E2573" s="0" t="n">
        <f aca="false">'Profiles 8760'!G2562</f>
        <v>0.253778</v>
      </c>
      <c r="F2573" s="0" t="n">
        <f aca="false">D2573*Assumptions!$C$11*$B$7+E2573*Assumptions!$C$12*$B$8</f>
        <v>272.8112138</v>
      </c>
      <c r="G2573" s="0" t="n">
        <f aca="false">C2573*Assumptions!$C$15</f>
        <v>0</v>
      </c>
      <c r="H2573" s="0" t="n">
        <f aca="false">MIN(F2573,G2573)</f>
        <v>0</v>
      </c>
      <c r="I2573" s="0" t="n">
        <f aca="false">IF(C2573=1,MIN(G2573-H2573,Assumptions!$C$13,P2572),0)</f>
        <v>0</v>
      </c>
      <c r="J2573" s="0" t="n">
        <f aca="false">H2573+I2573</f>
        <v>0</v>
      </c>
      <c r="K2573" s="0" t="n">
        <f aca="false">MIN(IF(C2573=1,F2573-H2573,F2573),Assumptions!$C$13,MAX(0,($B$5-P2572)/$B$6))</f>
        <v>0</v>
      </c>
      <c r="L2573" s="0" t="n">
        <f aca="false">IF(C2573=1,0,MIN(F2573-K2573,Assumptions!$C$15,MAX(0,$B$10-O2572-M2573)))</f>
        <v>200</v>
      </c>
      <c r="M2573" s="0" t="n">
        <f aca="false">'Profiles 8760'!H2562</f>
        <v>206800</v>
      </c>
      <c r="N2573" s="0" t="n">
        <f aca="false">J2573+L2573</f>
        <v>200</v>
      </c>
      <c r="O2573" s="0" t="n">
        <f aca="false">O2572+N2573</f>
        <v>228717.706598995</v>
      </c>
      <c r="P2573" s="0" t="n">
        <f aca="false">MIN($B$5,P2572+K2573*$B$6-I2573)</f>
        <v>510.81</v>
      </c>
      <c r="Q2573" s="0" t="n">
        <f aca="false">MAX(0,F2573-H2573-K2573-L2573)</f>
        <v>72.8112138</v>
      </c>
    </row>
    <row r="2574" customFormat="false" ht="15" hidden="false" customHeight="false" outlineLevel="0" collapsed="false">
      <c r="A2574" s="0" t="n">
        <f aca="false">'Profiles 8760'!A2563</f>
        <v>2561</v>
      </c>
      <c r="B2574" s="0" t="n">
        <f aca="false">'Profiles 8760'!B2563</f>
        <v>4</v>
      </c>
      <c r="C2574" s="0" t="n">
        <f aca="false">'Profiles 8760'!E2563</f>
        <v>0</v>
      </c>
      <c r="D2574" s="0" t="n">
        <f aca="false">'Profiles 8760'!F2563</f>
        <v>0.610744</v>
      </c>
      <c r="E2574" s="0" t="n">
        <f aca="false">'Profiles 8760'!G2563</f>
        <v>0.306979</v>
      </c>
      <c r="F2574" s="0" t="n">
        <f aca="false">D2574*Assumptions!$C$11*$B$7+E2574*Assumptions!$C$12*$B$8</f>
        <v>188.9383083</v>
      </c>
      <c r="G2574" s="0" t="n">
        <f aca="false">C2574*Assumptions!$C$15</f>
        <v>0</v>
      </c>
      <c r="H2574" s="0" t="n">
        <f aca="false">MIN(F2574,G2574)</f>
        <v>0</v>
      </c>
      <c r="I2574" s="0" t="n">
        <f aca="false">IF(C2574=1,MIN(G2574-H2574,Assumptions!$C$13,P2573),0)</f>
        <v>0</v>
      </c>
      <c r="J2574" s="0" t="n">
        <f aca="false">H2574+I2574</f>
        <v>0</v>
      </c>
      <c r="K2574" s="0" t="n">
        <f aca="false">MIN(IF(C2574=1,F2574-H2574,F2574),Assumptions!$C$13,MAX(0,($B$5-P2573)/$B$6))</f>
        <v>0</v>
      </c>
      <c r="L2574" s="0" t="n">
        <f aca="false">IF(C2574=1,0,MIN(F2574-K2574,Assumptions!$C$15,MAX(0,$B$10-O2573-M2574)))</f>
        <v>188.9383083</v>
      </c>
      <c r="M2574" s="0" t="n">
        <f aca="false">'Profiles 8760'!H2563</f>
        <v>206800</v>
      </c>
      <c r="N2574" s="0" t="n">
        <f aca="false">J2574+L2574</f>
        <v>188.9383083</v>
      </c>
      <c r="O2574" s="0" t="n">
        <f aca="false">O2573+N2574</f>
        <v>228906.644907295</v>
      </c>
      <c r="P2574" s="0" t="n">
        <f aca="false">MIN($B$5,P2573+K2574*$B$6-I2574)</f>
        <v>510.81</v>
      </c>
      <c r="Q2574" s="0" t="n">
        <f aca="false">MAX(0,F2574-H2574-K2574-L2574)</f>
        <v>0</v>
      </c>
    </row>
    <row r="2575" customFormat="false" ht="15" hidden="false" customHeight="false" outlineLevel="0" collapsed="false">
      <c r="A2575" s="0" t="n">
        <f aca="false">'Profiles 8760'!A2564</f>
        <v>2562</v>
      </c>
      <c r="B2575" s="0" t="n">
        <f aca="false">'Profiles 8760'!B2564</f>
        <v>4</v>
      </c>
      <c r="C2575" s="0" t="n">
        <f aca="false">'Profiles 8760'!E2564</f>
        <v>0</v>
      </c>
      <c r="D2575" s="0" t="n">
        <f aca="false">'Profiles 8760'!F2564</f>
        <v>0.304321</v>
      </c>
      <c r="E2575" s="0" t="n">
        <f aca="false">'Profiles 8760'!G2564</f>
        <v>0.686827</v>
      </c>
      <c r="F2575" s="0" t="n">
        <f aca="false">D2575*Assumptions!$C$11*$B$7+E2575*Assumptions!$C$12*$B$8</f>
        <v>115.9791291</v>
      </c>
      <c r="G2575" s="0" t="n">
        <f aca="false">C2575*Assumptions!$C$15</f>
        <v>0</v>
      </c>
      <c r="H2575" s="0" t="n">
        <f aca="false">MIN(F2575,G2575)</f>
        <v>0</v>
      </c>
      <c r="I2575" s="0" t="n">
        <f aca="false">IF(C2575=1,MIN(G2575-H2575,Assumptions!$C$13,P2574),0)</f>
        <v>0</v>
      </c>
      <c r="J2575" s="0" t="n">
        <f aca="false">H2575+I2575</f>
        <v>0</v>
      </c>
      <c r="K2575" s="0" t="n">
        <f aca="false">MIN(IF(C2575=1,F2575-H2575,F2575),Assumptions!$C$13,MAX(0,($B$5-P2574)/$B$6))</f>
        <v>0</v>
      </c>
      <c r="L2575" s="0" t="n">
        <f aca="false">IF(C2575=1,0,MIN(F2575-K2575,Assumptions!$C$15,MAX(0,$B$10-O2574-M2575)))</f>
        <v>115.9791291</v>
      </c>
      <c r="M2575" s="0" t="n">
        <f aca="false">'Profiles 8760'!H2564</f>
        <v>206800</v>
      </c>
      <c r="N2575" s="0" t="n">
        <f aca="false">J2575+L2575</f>
        <v>115.9791291</v>
      </c>
      <c r="O2575" s="0" t="n">
        <f aca="false">O2574+N2575</f>
        <v>229022.624036395</v>
      </c>
      <c r="P2575" s="0" t="n">
        <f aca="false">MIN($B$5,P2574+K2575*$B$6-I2575)</f>
        <v>510.81</v>
      </c>
      <c r="Q2575" s="0" t="n">
        <f aca="false">MAX(0,F2575-H2575-K2575-L2575)</f>
        <v>0</v>
      </c>
    </row>
    <row r="2576" customFormat="false" ht="15" hidden="false" customHeight="false" outlineLevel="0" collapsed="false">
      <c r="A2576" s="0" t="n">
        <f aca="false">'Profiles 8760'!A2565</f>
        <v>2563</v>
      </c>
      <c r="B2576" s="0" t="n">
        <f aca="false">'Profiles 8760'!B2565</f>
        <v>4</v>
      </c>
      <c r="C2576" s="0" t="n">
        <f aca="false">'Profiles 8760'!E2565</f>
        <v>0</v>
      </c>
      <c r="D2576" s="0" t="n">
        <f aca="false">'Profiles 8760'!F2565</f>
        <v>0.050359</v>
      </c>
      <c r="E2576" s="0" t="n">
        <f aca="false">'Profiles 8760'!G2565</f>
        <v>0.496734</v>
      </c>
      <c r="F2576" s="0" t="n">
        <f aca="false">D2576*Assumptions!$C$11*$B$7+E2576*Assumptions!$C$12*$B$8</f>
        <v>34.8600998</v>
      </c>
      <c r="G2576" s="0" t="n">
        <f aca="false">C2576*Assumptions!$C$15</f>
        <v>0</v>
      </c>
      <c r="H2576" s="0" t="n">
        <f aca="false">MIN(F2576,G2576)</f>
        <v>0</v>
      </c>
      <c r="I2576" s="0" t="n">
        <f aca="false">IF(C2576=1,MIN(G2576-H2576,Assumptions!$C$13,P2575),0)</f>
        <v>0</v>
      </c>
      <c r="J2576" s="0" t="n">
        <f aca="false">H2576+I2576</f>
        <v>0</v>
      </c>
      <c r="K2576" s="0" t="n">
        <f aca="false">MIN(IF(C2576=1,F2576-H2576,F2576),Assumptions!$C$13,MAX(0,($B$5-P2575)/$B$6))</f>
        <v>0</v>
      </c>
      <c r="L2576" s="0" t="n">
        <f aca="false">IF(C2576=1,0,MIN(F2576-K2576,Assumptions!$C$15,MAX(0,$B$10-O2575-M2576)))</f>
        <v>34.8600998</v>
      </c>
      <c r="M2576" s="0" t="n">
        <f aca="false">'Profiles 8760'!H2565</f>
        <v>206800</v>
      </c>
      <c r="N2576" s="0" t="n">
        <f aca="false">J2576+L2576</f>
        <v>34.8600998</v>
      </c>
      <c r="O2576" s="0" t="n">
        <f aca="false">O2575+N2576</f>
        <v>229057.484136195</v>
      </c>
      <c r="P2576" s="0" t="n">
        <f aca="false">MIN($B$5,P2575+K2576*$B$6-I2576)</f>
        <v>510.81</v>
      </c>
      <c r="Q2576" s="0" t="n">
        <f aca="false">MAX(0,F2576-H2576-K2576-L2576)</f>
        <v>0</v>
      </c>
    </row>
    <row r="2577" customFormat="false" ht="15" hidden="false" customHeight="false" outlineLevel="0" collapsed="false">
      <c r="A2577" s="0" t="n">
        <f aca="false">'Profiles 8760'!A2566</f>
        <v>2564</v>
      </c>
      <c r="B2577" s="0" t="n">
        <f aca="false">'Profiles 8760'!B2566</f>
        <v>4</v>
      </c>
      <c r="C2577" s="0" t="n">
        <f aca="false">'Profiles 8760'!E2566</f>
        <v>1</v>
      </c>
      <c r="D2577" s="0" t="n">
        <f aca="false">'Profiles 8760'!F2566</f>
        <v>0</v>
      </c>
      <c r="E2577" s="0" t="n">
        <f aca="false">'Profiles 8760'!G2566</f>
        <v>0.450426</v>
      </c>
      <c r="F2577" s="0" t="n">
        <f aca="false">D2577*Assumptions!$C$11*$B$7+E2577*Assumptions!$C$12*$B$8</f>
        <v>18.4224234</v>
      </c>
      <c r="G2577" s="0" t="n">
        <f aca="false">C2577*Assumptions!$C$15</f>
        <v>200</v>
      </c>
      <c r="H2577" s="0" t="n">
        <f aca="false">MIN(F2577,G2577)</f>
        <v>18.4224234</v>
      </c>
      <c r="I2577" s="0" t="n">
        <f aca="false">IF(C2577=1,MIN(G2577-H2577,Assumptions!$C$13,P2576),0)</f>
        <v>180</v>
      </c>
      <c r="J2577" s="0" t="n">
        <f aca="false">H2577+I2577</f>
        <v>198.4224234</v>
      </c>
      <c r="K2577" s="0" t="n">
        <f aca="false">MIN(IF(C2577=1,F2577-H2577,F2577),Assumptions!$C$13,MAX(0,($B$5-P2576)/$B$6))</f>
        <v>0</v>
      </c>
      <c r="L2577" s="0" t="n">
        <f aca="false">IF(C2577=1,0,MIN(F2577-K2577,Assumptions!$C$15,MAX(0,$B$10-O2576-M2577)))</f>
        <v>0</v>
      </c>
      <c r="M2577" s="0" t="n">
        <f aca="false">'Profiles 8760'!H2566</f>
        <v>206600</v>
      </c>
      <c r="N2577" s="0" t="n">
        <f aca="false">J2577+L2577</f>
        <v>198.4224234</v>
      </c>
      <c r="O2577" s="0" t="n">
        <f aca="false">O2576+N2577</f>
        <v>229255.906559595</v>
      </c>
      <c r="P2577" s="0" t="n">
        <f aca="false">MIN($B$5,P2576+K2577*$B$6-I2577)</f>
        <v>330.81</v>
      </c>
      <c r="Q2577" s="0" t="n">
        <f aca="false">MAX(0,F2577-H2577-K2577-L2577)</f>
        <v>0</v>
      </c>
    </row>
    <row r="2578" customFormat="false" ht="15" hidden="false" customHeight="false" outlineLevel="0" collapsed="false">
      <c r="A2578" s="0" t="n">
        <f aca="false">'Profiles 8760'!A2567</f>
        <v>2565</v>
      </c>
      <c r="B2578" s="0" t="n">
        <f aca="false">'Profiles 8760'!B2567</f>
        <v>4</v>
      </c>
      <c r="C2578" s="0" t="n">
        <f aca="false">'Profiles 8760'!E2567</f>
        <v>1</v>
      </c>
      <c r="D2578" s="0" t="n">
        <f aca="false">'Profiles 8760'!F2567</f>
        <v>0</v>
      </c>
      <c r="E2578" s="0" t="n">
        <f aca="false">'Profiles 8760'!G2567</f>
        <v>0.582813</v>
      </c>
      <c r="F2578" s="0" t="n">
        <f aca="false">D2578*Assumptions!$C$11*$B$7+E2578*Assumptions!$C$12*$B$8</f>
        <v>23.8370517</v>
      </c>
      <c r="G2578" s="0" t="n">
        <f aca="false">C2578*Assumptions!$C$15</f>
        <v>200</v>
      </c>
      <c r="H2578" s="0" t="n">
        <f aca="false">MIN(F2578,G2578)</f>
        <v>23.8370517</v>
      </c>
      <c r="I2578" s="0" t="n">
        <f aca="false">IF(C2578=1,MIN(G2578-H2578,Assumptions!$C$13,P2577),0)</f>
        <v>176.1629483</v>
      </c>
      <c r="J2578" s="0" t="n">
        <f aca="false">H2578+I2578</f>
        <v>200</v>
      </c>
      <c r="K2578" s="0" t="n">
        <f aca="false">MIN(IF(C2578=1,F2578-H2578,F2578),Assumptions!$C$13,MAX(0,($B$5-P2577)/$B$6))</f>
        <v>0</v>
      </c>
      <c r="L2578" s="0" t="n">
        <f aca="false">IF(C2578=1,0,MIN(F2578-K2578,Assumptions!$C$15,MAX(0,$B$10-O2577-M2578)))</f>
        <v>0</v>
      </c>
      <c r="M2578" s="0" t="n">
        <f aca="false">'Profiles 8760'!H2567</f>
        <v>206400</v>
      </c>
      <c r="N2578" s="0" t="n">
        <f aca="false">J2578+L2578</f>
        <v>200</v>
      </c>
      <c r="O2578" s="0" t="n">
        <f aca="false">O2577+N2578</f>
        <v>229455.906559595</v>
      </c>
      <c r="P2578" s="0" t="n">
        <f aca="false">MIN($B$5,P2577+K2578*$B$6-I2578)</f>
        <v>154.6470517</v>
      </c>
      <c r="Q2578" s="0" t="n">
        <f aca="false">MAX(0,F2578-H2578-K2578-L2578)</f>
        <v>0</v>
      </c>
    </row>
    <row r="2579" customFormat="false" ht="15" hidden="false" customHeight="false" outlineLevel="0" collapsed="false">
      <c r="A2579" s="0" t="n">
        <f aca="false">'Profiles 8760'!A2568</f>
        <v>2566</v>
      </c>
      <c r="B2579" s="0" t="n">
        <f aca="false">'Profiles 8760'!B2568</f>
        <v>4</v>
      </c>
      <c r="C2579" s="0" t="n">
        <f aca="false">'Profiles 8760'!E2568</f>
        <v>0</v>
      </c>
      <c r="D2579" s="0" t="n">
        <f aca="false">'Profiles 8760'!F2568</f>
        <v>0</v>
      </c>
      <c r="E2579" s="0" t="n">
        <f aca="false">'Profiles 8760'!G2568</f>
        <v>0.760828</v>
      </c>
      <c r="F2579" s="0" t="n">
        <f aca="false">D2579*Assumptions!$C$11*$B$7+E2579*Assumptions!$C$12*$B$8</f>
        <v>31.1178652</v>
      </c>
      <c r="G2579" s="0" t="n">
        <f aca="false">C2579*Assumptions!$C$15</f>
        <v>0</v>
      </c>
      <c r="H2579" s="0" t="n">
        <f aca="false">MIN(F2579,G2579)</f>
        <v>0</v>
      </c>
      <c r="I2579" s="0" t="n">
        <f aca="false">IF(C2579=1,MIN(G2579-H2579,Assumptions!$C$13,P2578),0)</f>
        <v>0</v>
      </c>
      <c r="J2579" s="0" t="n">
        <f aca="false">H2579+I2579</f>
        <v>0</v>
      </c>
      <c r="K2579" s="0" t="n">
        <f aca="false">MIN(IF(C2579=1,F2579-H2579,F2579),Assumptions!$C$13,MAX(0,($B$5-P2578)/$B$6))</f>
        <v>31.1178652</v>
      </c>
      <c r="L2579" s="0" t="n">
        <f aca="false">IF(C2579=1,0,MIN(F2579-K2579,Assumptions!$C$15,MAX(0,$B$10-O2578-M2579)))</f>
        <v>0</v>
      </c>
      <c r="M2579" s="0" t="n">
        <f aca="false">'Profiles 8760'!H2568</f>
        <v>206400</v>
      </c>
      <c r="N2579" s="0" t="n">
        <f aca="false">J2579+L2579</f>
        <v>0</v>
      </c>
      <c r="O2579" s="0" t="n">
        <f aca="false">O2578+N2579</f>
        <v>229455.906559595</v>
      </c>
      <c r="P2579" s="0" t="n">
        <f aca="false">MIN($B$5,P2578+K2579*$B$6-I2579)</f>
        <v>181.62001725536</v>
      </c>
      <c r="Q2579" s="0" t="n">
        <f aca="false">MAX(0,F2579-H2579-K2579-L2579)</f>
        <v>0</v>
      </c>
    </row>
    <row r="2580" customFormat="false" ht="15" hidden="false" customHeight="false" outlineLevel="0" collapsed="false">
      <c r="A2580" s="0" t="n">
        <f aca="false">'Profiles 8760'!A2569</f>
        <v>2567</v>
      </c>
      <c r="B2580" s="0" t="n">
        <f aca="false">'Profiles 8760'!B2569</f>
        <v>4</v>
      </c>
      <c r="C2580" s="0" t="n">
        <f aca="false">'Profiles 8760'!E2569</f>
        <v>0</v>
      </c>
      <c r="D2580" s="0" t="n">
        <f aca="false">'Profiles 8760'!F2569</f>
        <v>0</v>
      </c>
      <c r="E2580" s="0" t="n">
        <f aca="false">'Profiles 8760'!G2569</f>
        <v>0.687689</v>
      </c>
      <c r="F2580" s="0" t="n">
        <f aca="false">D2580*Assumptions!$C$11*$B$7+E2580*Assumptions!$C$12*$B$8</f>
        <v>28.1264801</v>
      </c>
      <c r="G2580" s="0" t="n">
        <f aca="false">C2580*Assumptions!$C$15</f>
        <v>0</v>
      </c>
      <c r="H2580" s="0" t="n">
        <f aca="false">MIN(F2580,G2580)</f>
        <v>0</v>
      </c>
      <c r="I2580" s="0" t="n">
        <f aca="false">IF(C2580=1,MIN(G2580-H2580,Assumptions!$C$13,P2579),0)</f>
        <v>0</v>
      </c>
      <c r="J2580" s="0" t="n">
        <f aca="false">H2580+I2580</f>
        <v>0</v>
      </c>
      <c r="K2580" s="0" t="n">
        <f aca="false">MIN(IF(C2580=1,F2580-H2580,F2580),Assumptions!$C$13,MAX(0,($B$5-P2579)/$B$6))</f>
        <v>28.1264801</v>
      </c>
      <c r="L2580" s="0" t="n">
        <f aca="false">IF(C2580=1,0,MIN(F2580-K2580,Assumptions!$C$15,MAX(0,$B$10-O2579-M2580)))</f>
        <v>0</v>
      </c>
      <c r="M2580" s="0" t="n">
        <f aca="false">'Profiles 8760'!H2569</f>
        <v>206400</v>
      </c>
      <c r="N2580" s="0" t="n">
        <f aca="false">J2580+L2580</f>
        <v>0</v>
      </c>
      <c r="O2580" s="0" t="n">
        <f aca="false">O2579+N2580</f>
        <v>229455.906559595</v>
      </c>
      <c r="P2580" s="0" t="n">
        <f aca="false">MIN($B$5,P2579+K2580*$B$6-I2580)</f>
        <v>206.00005020604</v>
      </c>
      <c r="Q2580" s="0" t="n">
        <f aca="false">MAX(0,F2580-H2580-K2580-L2580)</f>
        <v>0</v>
      </c>
    </row>
    <row r="2581" customFormat="false" ht="15" hidden="false" customHeight="false" outlineLevel="0" collapsed="false">
      <c r="A2581" s="0" t="n">
        <f aca="false">'Profiles 8760'!A2570</f>
        <v>2568</v>
      </c>
      <c r="B2581" s="0" t="n">
        <f aca="false">'Profiles 8760'!B2570</f>
        <v>4</v>
      </c>
      <c r="C2581" s="0" t="n">
        <f aca="false">'Profiles 8760'!E2570</f>
        <v>0</v>
      </c>
      <c r="D2581" s="0" t="n">
        <f aca="false">'Profiles 8760'!F2570</f>
        <v>0</v>
      </c>
      <c r="E2581" s="0" t="n">
        <f aca="false">'Profiles 8760'!G2570</f>
        <v>0.407595</v>
      </c>
      <c r="F2581" s="0" t="n">
        <f aca="false">D2581*Assumptions!$C$11*$B$7+E2581*Assumptions!$C$12*$B$8</f>
        <v>16.6706355</v>
      </c>
      <c r="G2581" s="0" t="n">
        <f aca="false">C2581*Assumptions!$C$15</f>
        <v>0</v>
      </c>
      <c r="H2581" s="0" t="n">
        <f aca="false">MIN(F2581,G2581)</f>
        <v>0</v>
      </c>
      <c r="I2581" s="0" t="n">
        <f aca="false">IF(C2581=1,MIN(G2581-H2581,Assumptions!$C$13,P2580),0)</f>
        <v>0</v>
      </c>
      <c r="J2581" s="0" t="n">
        <f aca="false">H2581+I2581</f>
        <v>0</v>
      </c>
      <c r="K2581" s="0" t="n">
        <f aca="false">MIN(IF(C2581=1,F2581-H2581,F2581),Assumptions!$C$13,MAX(0,($B$5-P2580)/$B$6))</f>
        <v>16.6706355</v>
      </c>
      <c r="L2581" s="0" t="n">
        <f aca="false">IF(C2581=1,0,MIN(F2581-K2581,Assumptions!$C$15,MAX(0,$B$10-O2580-M2581)))</f>
        <v>0</v>
      </c>
      <c r="M2581" s="0" t="n">
        <f aca="false">'Profiles 8760'!H2570</f>
        <v>206400</v>
      </c>
      <c r="N2581" s="0" t="n">
        <f aca="false">J2581+L2581</f>
        <v>0</v>
      </c>
      <c r="O2581" s="0" t="n">
        <f aca="false">O2580+N2581</f>
        <v>229455.906559595</v>
      </c>
      <c r="P2581" s="0" t="n">
        <f aca="false">MIN($B$5,P2580+K2581*$B$6-I2581)</f>
        <v>220.45015705744</v>
      </c>
      <c r="Q2581" s="0" t="n">
        <f aca="false">MAX(0,F2581-H2581-K2581-L2581)</f>
        <v>0</v>
      </c>
    </row>
    <row r="2582" customFormat="false" ht="15" hidden="false" customHeight="false" outlineLevel="0" collapsed="false">
      <c r="A2582" s="0" t="n">
        <f aca="false">'Profiles 8760'!A2571</f>
        <v>2569</v>
      </c>
      <c r="B2582" s="0" t="n">
        <f aca="false">'Profiles 8760'!B2571</f>
        <v>4</v>
      </c>
      <c r="C2582" s="0" t="n">
        <f aca="false">'Profiles 8760'!E2571</f>
        <v>0</v>
      </c>
      <c r="D2582" s="0" t="n">
        <f aca="false">'Profiles 8760'!F2571</f>
        <v>0</v>
      </c>
      <c r="E2582" s="0" t="n">
        <f aca="false">'Profiles 8760'!G2571</f>
        <v>0.343036</v>
      </c>
      <c r="F2582" s="0" t="n">
        <f aca="false">D2582*Assumptions!$C$11*$B$7+E2582*Assumptions!$C$12*$B$8</f>
        <v>14.0301724</v>
      </c>
      <c r="G2582" s="0" t="n">
        <f aca="false">C2582*Assumptions!$C$15</f>
        <v>0</v>
      </c>
      <c r="H2582" s="0" t="n">
        <f aca="false">MIN(F2582,G2582)</f>
        <v>0</v>
      </c>
      <c r="I2582" s="0" t="n">
        <f aca="false">IF(C2582=1,MIN(G2582-H2582,Assumptions!$C$13,P2581),0)</f>
        <v>0</v>
      </c>
      <c r="J2582" s="0" t="n">
        <f aca="false">H2582+I2582</f>
        <v>0</v>
      </c>
      <c r="K2582" s="0" t="n">
        <f aca="false">MIN(IF(C2582=1,F2582-H2582,F2582),Assumptions!$C$13,MAX(0,($B$5-P2581)/$B$6))</f>
        <v>14.0301724</v>
      </c>
      <c r="L2582" s="0" t="n">
        <f aca="false">IF(C2582=1,0,MIN(F2582-K2582,Assumptions!$C$15,MAX(0,$B$10-O2581-M2582)))</f>
        <v>0</v>
      </c>
      <c r="M2582" s="0" t="n">
        <f aca="false">'Profiles 8760'!H2571</f>
        <v>206400</v>
      </c>
      <c r="N2582" s="0" t="n">
        <f aca="false">J2582+L2582</f>
        <v>0</v>
      </c>
      <c r="O2582" s="0" t="n">
        <f aca="false">O2581+N2582</f>
        <v>229455.906559595</v>
      </c>
      <c r="P2582" s="0" t="n">
        <f aca="false">MIN($B$5,P2581+K2582*$B$6-I2582)</f>
        <v>232.61151049376</v>
      </c>
      <c r="Q2582" s="0" t="n">
        <f aca="false">MAX(0,F2582-H2582-K2582-L2582)</f>
        <v>0</v>
      </c>
    </row>
    <row r="2583" customFormat="false" ht="15" hidden="false" customHeight="false" outlineLevel="0" collapsed="false">
      <c r="A2583" s="0" t="n">
        <f aca="false">'Profiles 8760'!A2572</f>
        <v>2570</v>
      </c>
      <c r="B2583" s="0" t="n">
        <f aca="false">'Profiles 8760'!B2572</f>
        <v>4</v>
      </c>
      <c r="C2583" s="0" t="n">
        <f aca="false">'Profiles 8760'!E2572</f>
        <v>0</v>
      </c>
      <c r="D2583" s="0" t="n">
        <f aca="false">'Profiles 8760'!F2572</f>
        <v>0</v>
      </c>
      <c r="E2583" s="0" t="n">
        <f aca="false">'Profiles 8760'!G2572</f>
        <v>0.254052</v>
      </c>
      <c r="F2583" s="0" t="n">
        <f aca="false">D2583*Assumptions!$C$11*$B$7+E2583*Assumptions!$C$12*$B$8</f>
        <v>10.3907268</v>
      </c>
      <c r="G2583" s="0" t="n">
        <f aca="false">C2583*Assumptions!$C$15</f>
        <v>0</v>
      </c>
      <c r="H2583" s="0" t="n">
        <f aca="false">MIN(F2583,G2583)</f>
        <v>0</v>
      </c>
      <c r="I2583" s="0" t="n">
        <f aca="false">IF(C2583=1,MIN(G2583-H2583,Assumptions!$C$13,P2582),0)</f>
        <v>0</v>
      </c>
      <c r="J2583" s="0" t="n">
        <f aca="false">H2583+I2583</f>
        <v>0</v>
      </c>
      <c r="K2583" s="0" t="n">
        <f aca="false">MIN(IF(C2583=1,F2583-H2583,F2583),Assumptions!$C$13,MAX(0,($B$5-P2582)/$B$6))</f>
        <v>10.3907268</v>
      </c>
      <c r="L2583" s="0" t="n">
        <f aca="false">IF(C2583=1,0,MIN(F2583-K2583,Assumptions!$C$15,MAX(0,$B$10-O2582-M2583)))</f>
        <v>0</v>
      </c>
      <c r="M2583" s="0" t="n">
        <f aca="false">'Profiles 8760'!H2572</f>
        <v>206400</v>
      </c>
      <c r="N2583" s="0" t="n">
        <f aca="false">J2583+L2583</f>
        <v>0</v>
      </c>
      <c r="O2583" s="0" t="n">
        <f aca="false">O2582+N2583</f>
        <v>229455.906559595</v>
      </c>
      <c r="P2583" s="0" t="n">
        <f aca="false">MIN($B$5,P2582+K2583*$B$6-I2583)</f>
        <v>241.618192484</v>
      </c>
      <c r="Q2583" s="0" t="n">
        <f aca="false">MAX(0,F2583-H2583-K2583-L2583)</f>
        <v>0</v>
      </c>
    </row>
    <row r="2584" customFormat="false" ht="15" hidden="false" customHeight="false" outlineLevel="0" collapsed="false">
      <c r="A2584" s="0" t="n">
        <f aca="false">'Profiles 8760'!A2573</f>
        <v>2571</v>
      </c>
      <c r="B2584" s="0" t="n">
        <f aca="false">'Profiles 8760'!B2573</f>
        <v>4</v>
      </c>
      <c r="C2584" s="0" t="n">
        <f aca="false">'Profiles 8760'!E2573</f>
        <v>0</v>
      </c>
      <c r="D2584" s="0" t="n">
        <f aca="false">'Profiles 8760'!F2573</f>
        <v>0</v>
      </c>
      <c r="E2584" s="0" t="n">
        <f aca="false">'Profiles 8760'!G2573</f>
        <v>0.213294</v>
      </c>
      <c r="F2584" s="0" t="n">
        <f aca="false">D2584*Assumptions!$C$11*$B$7+E2584*Assumptions!$C$12*$B$8</f>
        <v>8.7237246</v>
      </c>
      <c r="G2584" s="0" t="n">
        <f aca="false">C2584*Assumptions!$C$15</f>
        <v>0</v>
      </c>
      <c r="H2584" s="0" t="n">
        <f aca="false">MIN(F2584,G2584)</f>
        <v>0</v>
      </c>
      <c r="I2584" s="0" t="n">
        <f aca="false">IF(C2584=1,MIN(G2584-H2584,Assumptions!$C$13,P2583),0)</f>
        <v>0</v>
      </c>
      <c r="J2584" s="0" t="n">
        <f aca="false">H2584+I2584</f>
        <v>0</v>
      </c>
      <c r="K2584" s="0" t="n">
        <f aca="false">MIN(IF(C2584=1,F2584-H2584,F2584),Assumptions!$C$13,MAX(0,($B$5-P2583)/$B$6))</f>
        <v>8.7237246</v>
      </c>
      <c r="L2584" s="0" t="n">
        <f aca="false">IF(C2584=1,0,MIN(F2584-K2584,Assumptions!$C$15,MAX(0,$B$10-O2583-M2584)))</f>
        <v>0</v>
      </c>
      <c r="M2584" s="0" t="n">
        <f aca="false">'Profiles 8760'!H2573</f>
        <v>206400</v>
      </c>
      <c r="N2584" s="0" t="n">
        <f aca="false">J2584+L2584</f>
        <v>0</v>
      </c>
      <c r="O2584" s="0" t="n">
        <f aca="false">O2583+N2584</f>
        <v>229455.906559595</v>
      </c>
      <c r="P2584" s="0" t="n">
        <f aca="false">MIN($B$5,P2583+K2584*$B$6-I2584)</f>
        <v>249.17991696728</v>
      </c>
      <c r="Q2584" s="0" t="n">
        <f aca="false">MAX(0,F2584-H2584-K2584-L2584)</f>
        <v>0</v>
      </c>
    </row>
    <row r="2585" customFormat="false" ht="15" hidden="false" customHeight="false" outlineLevel="0" collapsed="false">
      <c r="A2585" s="0" t="n">
        <f aca="false">'Profiles 8760'!A2574</f>
        <v>2572</v>
      </c>
      <c r="B2585" s="0" t="n">
        <f aca="false">'Profiles 8760'!B2574</f>
        <v>4</v>
      </c>
      <c r="C2585" s="0" t="n">
        <f aca="false">'Profiles 8760'!E2574</f>
        <v>0</v>
      </c>
      <c r="D2585" s="0" t="n">
        <f aca="false">'Profiles 8760'!F2574</f>
        <v>0</v>
      </c>
      <c r="E2585" s="0" t="n">
        <f aca="false">'Profiles 8760'!G2574</f>
        <v>0.252039</v>
      </c>
      <c r="F2585" s="0" t="n">
        <f aca="false">D2585*Assumptions!$C$11*$B$7+E2585*Assumptions!$C$12*$B$8</f>
        <v>10.3083951</v>
      </c>
      <c r="G2585" s="0" t="n">
        <f aca="false">C2585*Assumptions!$C$15</f>
        <v>0</v>
      </c>
      <c r="H2585" s="0" t="n">
        <f aca="false">MIN(F2585,G2585)</f>
        <v>0</v>
      </c>
      <c r="I2585" s="0" t="n">
        <f aca="false">IF(C2585=1,MIN(G2585-H2585,Assumptions!$C$13,P2584),0)</f>
        <v>0</v>
      </c>
      <c r="J2585" s="0" t="n">
        <f aca="false">H2585+I2585</f>
        <v>0</v>
      </c>
      <c r="K2585" s="0" t="n">
        <f aca="false">MIN(IF(C2585=1,F2585-H2585,F2585),Assumptions!$C$13,MAX(0,($B$5-P2584)/$B$6))</f>
        <v>10.3083951</v>
      </c>
      <c r="L2585" s="0" t="n">
        <f aca="false">IF(C2585=1,0,MIN(F2585-K2585,Assumptions!$C$15,MAX(0,$B$10-O2584-M2585)))</f>
        <v>0</v>
      </c>
      <c r="M2585" s="0" t="n">
        <f aca="false">'Profiles 8760'!H2574</f>
        <v>206400</v>
      </c>
      <c r="N2585" s="0" t="n">
        <f aca="false">J2585+L2585</f>
        <v>0</v>
      </c>
      <c r="O2585" s="0" t="n">
        <f aca="false">O2584+N2585</f>
        <v>229455.906559595</v>
      </c>
      <c r="P2585" s="0" t="n">
        <f aca="false">MIN($B$5,P2584+K2585*$B$6-I2585)</f>
        <v>258.11523383996</v>
      </c>
      <c r="Q2585" s="0" t="n">
        <f aca="false">MAX(0,F2585-H2585-K2585-L2585)</f>
        <v>0</v>
      </c>
    </row>
    <row r="2586" customFormat="false" ht="15" hidden="false" customHeight="false" outlineLevel="0" collapsed="false">
      <c r="A2586" s="0" t="n">
        <f aca="false">'Profiles 8760'!A2575</f>
        <v>2573</v>
      </c>
      <c r="B2586" s="0" t="n">
        <f aca="false">'Profiles 8760'!B2575</f>
        <v>4</v>
      </c>
      <c r="C2586" s="0" t="n">
        <f aca="false">'Profiles 8760'!E2575</f>
        <v>0</v>
      </c>
      <c r="D2586" s="0" t="n">
        <f aca="false">'Profiles 8760'!F2575</f>
        <v>0</v>
      </c>
      <c r="E2586" s="0" t="n">
        <f aca="false">'Profiles 8760'!G2575</f>
        <v>0.331261</v>
      </c>
      <c r="F2586" s="0" t="n">
        <f aca="false">D2586*Assumptions!$C$11*$B$7+E2586*Assumptions!$C$12*$B$8</f>
        <v>13.5485749</v>
      </c>
      <c r="G2586" s="0" t="n">
        <f aca="false">C2586*Assumptions!$C$15</f>
        <v>0</v>
      </c>
      <c r="H2586" s="0" t="n">
        <f aca="false">MIN(F2586,G2586)</f>
        <v>0</v>
      </c>
      <c r="I2586" s="0" t="n">
        <f aca="false">IF(C2586=1,MIN(G2586-H2586,Assumptions!$C$13,P2585),0)</f>
        <v>0</v>
      </c>
      <c r="J2586" s="0" t="n">
        <f aca="false">H2586+I2586</f>
        <v>0</v>
      </c>
      <c r="K2586" s="0" t="n">
        <f aca="false">MIN(IF(C2586=1,F2586-H2586,F2586),Assumptions!$C$13,MAX(0,($B$5-P2585)/$B$6))</f>
        <v>13.5485749</v>
      </c>
      <c r="L2586" s="0" t="n">
        <f aca="false">IF(C2586=1,0,MIN(F2586-K2586,Assumptions!$C$15,MAX(0,$B$10-O2585-M2586)))</f>
        <v>0</v>
      </c>
      <c r="M2586" s="0" t="n">
        <f aca="false">'Profiles 8760'!H2575</f>
        <v>206400</v>
      </c>
      <c r="N2586" s="0" t="n">
        <f aca="false">J2586+L2586</f>
        <v>0</v>
      </c>
      <c r="O2586" s="0" t="n">
        <f aca="false">O2585+N2586</f>
        <v>229455.906559595</v>
      </c>
      <c r="P2586" s="0" t="n">
        <f aca="false">MIN($B$5,P2585+K2586*$B$6-I2586)</f>
        <v>269.85913856328</v>
      </c>
      <c r="Q2586" s="0" t="n">
        <f aca="false">MAX(0,F2586-H2586-K2586-L2586)</f>
        <v>0</v>
      </c>
    </row>
    <row r="2587" customFormat="false" ht="15" hidden="false" customHeight="false" outlineLevel="0" collapsed="false">
      <c r="A2587" s="0" t="n">
        <f aca="false">'Profiles 8760'!A2576</f>
        <v>2574</v>
      </c>
      <c r="B2587" s="0" t="n">
        <f aca="false">'Profiles 8760'!B2576</f>
        <v>4</v>
      </c>
      <c r="C2587" s="0" t="n">
        <f aca="false">'Profiles 8760'!E2576</f>
        <v>0</v>
      </c>
      <c r="D2587" s="0" t="n">
        <f aca="false">'Profiles 8760'!F2576</f>
        <v>0</v>
      </c>
      <c r="E2587" s="0" t="n">
        <f aca="false">'Profiles 8760'!G2576</f>
        <v>0.598573</v>
      </c>
      <c r="F2587" s="0" t="n">
        <f aca="false">D2587*Assumptions!$C$11*$B$7+E2587*Assumptions!$C$12*$B$8</f>
        <v>24.4816357</v>
      </c>
      <c r="G2587" s="0" t="n">
        <f aca="false">C2587*Assumptions!$C$15</f>
        <v>0</v>
      </c>
      <c r="H2587" s="0" t="n">
        <f aca="false">MIN(F2587,G2587)</f>
        <v>0</v>
      </c>
      <c r="I2587" s="0" t="n">
        <f aca="false">IF(C2587=1,MIN(G2587-H2587,Assumptions!$C$13,P2586),0)</f>
        <v>0</v>
      </c>
      <c r="J2587" s="0" t="n">
        <f aca="false">H2587+I2587</f>
        <v>0</v>
      </c>
      <c r="K2587" s="0" t="n">
        <f aca="false">MIN(IF(C2587=1,F2587-H2587,F2587),Assumptions!$C$13,MAX(0,($B$5-P2586)/$B$6))</f>
        <v>24.4816357</v>
      </c>
      <c r="L2587" s="0" t="n">
        <f aca="false">IF(C2587=1,0,MIN(F2587-K2587,Assumptions!$C$15,MAX(0,$B$10-O2586-M2587)))</f>
        <v>0</v>
      </c>
      <c r="M2587" s="0" t="n">
        <f aca="false">'Profiles 8760'!H2576</f>
        <v>206400</v>
      </c>
      <c r="N2587" s="0" t="n">
        <f aca="false">J2587+L2587</f>
        <v>0</v>
      </c>
      <c r="O2587" s="0" t="n">
        <f aca="false">O2586+N2587</f>
        <v>229455.906559595</v>
      </c>
      <c r="P2587" s="0" t="n">
        <f aca="false">MIN($B$5,P2586+K2587*$B$6-I2587)</f>
        <v>291.07982038804</v>
      </c>
      <c r="Q2587" s="0" t="n">
        <f aca="false">MAX(0,F2587-H2587-K2587-L2587)</f>
        <v>0</v>
      </c>
    </row>
    <row r="2588" customFormat="false" ht="15" hidden="false" customHeight="false" outlineLevel="0" collapsed="false">
      <c r="A2588" s="0" t="n">
        <f aca="false">'Profiles 8760'!A2577</f>
        <v>2575</v>
      </c>
      <c r="B2588" s="0" t="n">
        <f aca="false">'Profiles 8760'!B2577</f>
        <v>4</v>
      </c>
      <c r="C2588" s="0" t="n">
        <f aca="false">'Profiles 8760'!E2577</f>
        <v>0</v>
      </c>
      <c r="D2588" s="0" t="n">
        <f aca="false">'Profiles 8760'!F2577</f>
        <v>0.058964</v>
      </c>
      <c r="E2588" s="0" t="n">
        <f aca="false">'Profiles 8760'!G2577</f>
        <v>0.53008</v>
      </c>
      <c r="F2588" s="0" t="n">
        <f aca="false">D2588*Assumptions!$C$11*$B$7+E2588*Assumptions!$C$12*$B$8</f>
        <v>38.7090752</v>
      </c>
      <c r="G2588" s="0" t="n">
        <f aca="false">C2588*Assumptions!$C$15</f>
        <v>0</v>
      </c>
      <c r="H2588" s="0" t="n">
        <f aca="false">MIN(F2588,G2588)</f>
        <v>0</v>
      </c>
      <c r="I2588" s="0" t="n">
        <f aca="false">IF(C2588=1,MIN(G2588-H2588,Assumptions!$C$13,P2587),0)</f>
        <v>0</v>
      </c>
      <c r="J2588" s="0" t="n">
        <f aca="false">H2588+I2588</f>
        <v>0</v>
      </c>
      <c r="K2588" s="0" t="n">
        <f aca="false">MIN(IF(C2588=1,F2588-H2588,F2588),Assumptions!$C$13,MAX(0,($B$5-P2587)/$B$6))</f>
        <v>38.7090752</v>
      </c>
      <c r="L2588" s="0" t="n">
        <f aca="false">IF(C2588=1,0,MIN(F2588-K2588,Assumptions!$C$15,MAX(0,$B$10-O2587-M2588)))</f>
        <v>0</v>
      </c>
      <c r="M2588" s="0" t="n">
        <f aca="false">'Profiles 8760'!H2577</f>
        <v>206400</v>
      </c>
      <c r="N2588" s="0" t="n">
        <f aca="false">J2588+L2588</f>
        <v>0</v>
      </c>
      <c r="O2588" s="0" t="n">
        <f aca="false">O2587+N2588</f>
        <v>229455.906559595</v>
      </c>
      <c r="P2588" s="0" t="n">
        <f aca="false">MIN($B$5,P2587+K2588*$B$6-I2588)</f>
        <v>324.6328467714</v>
      </c>
      <c r="Q2588" s="0" t="n">
        <f aca="false">MAX(0,F2588-H2588-K2588-L2588)</f>
        <v>0</v>
      </c>
    </row>
    <row r="2589" customFormat="false" ht="15" hidden="false" customHeight="false" outlineLevel="0" collapsed="false">
      <c r="A2589" s="0" t="n">
        <f aca="false">'Profiles 8760'!A2578</f>
        <v>2576</v>
      </c>
      <c r="B2589" s="0" t="n">
        <f aca="false">'Profiles 8760'!B2578</f>
        <v>4</v>
      </c>
      <c r="C2589" s="0" t="n">
        <f aca="false">'Profiles 8760'!E2578</f>
        <v>1</v>
      </c>
      <c r="D2589" s="0" t="n">
        <f aca="false">'Profiles 8760'!F2578</f>
        <v>0.35632</v>
      </c>
      <c r="E2589" s="0" t="n">
        <f aca="false">'Profiles 8760'!G2578</f>
        <v>0.404546</v>
      </c>
      <c r="F2589" s="0" t="n">
        <f aca="false">D2589*Assumptions!$C$11*$B$7+E2589*Assumptions!$C$12*$B$8</f>
        <v>119.4511474</v>
      </c>
      <c r="G2589" s="0" t="n">
        <f aca="false">C2589*Assumptions!$C$15</f>
        <v>200</v>
      </c>
      <c r="H2589" s="0" t="n">
        <f aca="false">MIN(F2589,G2589)</f>
        <v>119.4511474</v>
      </c>
      <c r="I2589" s="0" t="n">
        <f aca="false">IF(C2589=1,MIN(G2589-H2589,Assumptions!$C$13,P2588),0)</f>
        <v>80.5488526</v>
      </c>
      <c r="J2589" s="0" t="n">
        <f aca="false">H2589+I2589</f>
        <v>200</v>
      </c>
      <c r="K2589" s="0" t="n">
        <f aca="false">MIN(IF(C2589=1,F2589-H2589,F2589),Assumptions!$C$13,MAX(0,($B$5-P2588)/$B$6))</f>
        <v>0</v>
      </c>
      <c r="L2589" s="0" t="n">
        <f aca="false">IF(C2589=1,0,MIN(F2589-K2589,Assumptions!$C$15,MAX(0,$B$10-O2588-M2589)))</f>
        <v>0</v>
      </c>
      <c r="M2589" s="0" t="n">
        <f aca="false">'Profiles 8760'!H2578</f>
        <v>206200</v>
      </c>
      <c r="N2589" s="0" t="n">
        <f aca="false">J2589+L2589</f>
        <v>200</v>
      </c>
      <c r="O2589" s="0" t="n">
        <f aca="false">O2588+N2589</f>
        <v>229655.906559595</v>
      </c>
      <c r="P2589" s="0" t="n">
        <f aca="false">MIN($B$5,P2588+K2589*$B$6-I2589)</f>
        <v>244.0839941714</v>
      </c>
      <c r="Q2589" s="0" t="n">
        <f aca="false">MAX(0,F2589-H2589-K2589-L2589)</f>
        <v>0</v>
      </c>
    </row>
    <row r="2590" customFormat="false" ht="15" hidden="false" customHeight="false" outlineLevel="0" collapsed="false">
      <c r="A2590" s="0" t="n">
        <f aca="false">'Profiles 8760'!A2579</f>
        <v>2577</v>
      </c>
      <c r="B2590" s="0" t="n">
        <f aca="false">'Profiles 8760'!B2579</f>
        <v>4</v>
      </c>
      <c r="C2590" s="0" t="n">
        <f aca="false">'Profiles 8760'!E2579</f>
        <v>1</v>
      </c>
      <c r="D2590" s="0" t="n">
        <f aca="false">'Profiles 8760'!F2579</f>
        <v>0.715103</v>
      </c>
      <c r="E2590" s="0" t="n">
        <f aca="false">'Profiles 8760'!G2579</f>
        <v>0.461375</v>
      </c>
      <c r="F2590" s="0" t="n">
        <f aca="false">D2590*Assumptions!$C$11*$B$7+E2590*Assumptions!$C$12*$B$8</f>
        <v>225.3919839</v>
      </c>
      <c r="G2590" s="0" t="n">
        <f aca="false">C2590*Assumptions!$C$15</f>
        <v>200</v>
      </c>
      <c r="H2590" s="0" t="n">
        <f aca="false">MIN(F2590,G2590)</f>
        <v>200</v>
      </c>
      <c r="I2590" s="0" t="n">
        <f aca="false">IF(C2590=1,MIN(G2590-H2590,Assumptions!$C$13,P2589),0)</f>
        <v>0</v>
      </c>
      <c r="J2590" s="0" t="n">
        <f aca="false">H2590+I2590</f>
        <v>200</v>
      </c>
      <c r="K2590" s="0" t="n">
        <f aca="false">MIN(IF(C2590=1,F2590-H2590,F2590),Assumptions!$C$13,MAX(0,($B$5-P2589)/$B$6))</f>
        <v>25.3919839</v>
      </c>
      <c r="L2590" s="0" t="n">
        <f aca="false">IF(C2590=1,0,MIN(F2590-K2590,Assumptions!$C$15,MAX(0,$B$10-O2589-M2590)))</f>
        <v>0</v>
      </c>
      <c r="M2590" s="0" t="n">
        <f aca="false">'Profiles 8760'!H2579</f>
        <v>206000</v>
      </c>
      <c r="N2590" s="0" t="n">
        <f aca="false">J2590+L2590</f>
        <v>200</v>
      </c>
      <c r="O2590" s="0" t="n">
        <f aca="false">O2589+N2590</f>
        <v>229855.906559595</v>
      </c>
      <c r="P2590" s="0" t="n">
        <f aca="false">MIN($B$5,P2589+K2590*$B$6-I2590)</f>
        <v>266.09376581592</v>
      </c>
      <c r="Q2590" s="0" t="n">
        <f aca="false">MAX(0,F2590-H2590-K2590-L2590)</f>
        <v>0</v>
      </c>
    </row>
    <row r="2591" customFormat="false" ht="15" hidden="false" customHeight="false" outlineLevel="0" collapsed="false">
      <c r="A2591" s="0" t="n">
        <f aca="false">'Profiles 8760'!A2580</f>
        <v>2578</v>
      </c>
      <c r="B2591" s="0" t="n">
        <f aca="false">'Profiles 8760'!B2580</f>
        <v>4</v>
      </c>
      <c r="C2591" s="0" t="n">
        <f aca="false">'Profiles 8760'!E2580</f>
        <v>0</v>
      </c>
      <c r="D2591" s="0" t="n">
        <f aca="false">'Profiles 8760'!F2580</f>
        <v>1</v>
      </c>
      <c r="E2591" s="0" t="n">
        <f aca="false">'Profiles 8760'!G2580</f>
        <v>0.366325</v>
      </c>
      <c r="F2591" s="0" t="n">
        <f aca="false">D2591*Assumptions!$C$11*$B$7+E2591*Assumptions!$C$12*$B$8</f>
        <v>303.7826925</v>
      </c>
      <c r="G2591" s="0" t="n">
        <f aca="false">C2591*Assumptions!$C$15</f>
        <v>0</v>
      </c>
      <c r="H2591" s="0" t="n">
        <f aca="false">MIN(F2591,G2591)</f>
        <v>0</v>
      </c>
      <c r="I2591" s="0" t="n">
        <f aca="false">IF(C2591=1,MIN(G2591-H2591,Assumptions!$C$13,P2590),0)</f>
        <v>0</v>
      </c>
      <c r="J2591" s="0" t="n">
        <f aca="false">H2591+I2591</f>
        <v>0</v>
      </c>
      <c r="K2591" s="0" t="n">
        <f aca="false">MIN(IF(C2591=1,F2591-H2591,F2591),Assumptions!$C$13,MAX(0,($B$5-P2590)/$B$6))</f>
        <v>180</v>
      </c>
      <c r="L2591" s="0" t="n">
        <f aca="false">IF(C2591=1,0,MIN(F2591-K2591,Assumptions!$C$15,MAX(0,$B$10-O2590-M2591)))</f>
        <v>123.7826925</v>
      </c>
      <c r="M2591" s="0" t="n">
        <f aca="false">'Profiles 8760'!H2580</f>
        <v>206000</v>
      </c>
      <c r="N2591" s="0" t="n">
        <f aca="false">J2591+L2591</f>
        <v>123.7826925</v>
      </c>
      <c r="O2591" s="0" t="n">
        <f aca="false">O2590+N2591</f>
        <v>229979.689252095</v>
      </c>
      <c r="P2591" s="0" t="n">
        <f aca="false">MIN($B$5,P2590+K2591*$B$6-I2591)</f>
        <v>422.11776581592</v>
      </c>
      <c r="Q2591" s="0" t="n">
        <f aca="false">MAX(0,F2591-H2591-K2591-L2591)</f>
        <v>0</v>
      </c>
    </row>
    <row r="2592" customFormat="false" ht="15" hidden="false" customHeight="false" outlineLevel="0" collapsed="false">
      <c r="A2592" s="0" t="n">
        <f aca="false">'Profiles 8760'!A2581</f>
        <v>2579</v>
      </c>
      <c r="B2592" s="0" t="n">
        <f aca="false">'Profiles 8760'!B2581</f>
        <v>4</v>
      </c>
      <c r="C2592" s="0" t="n">
        <f aca="false">'Profiles 8760'!E2581</f>
        <v>0</v>
      </c>
      <c r="D2592" s="0" t="n">
        <f aca="false">'Profiles 8760'!F2581</f>
        <v>1</v>
      </c>
      <c r="E2592" s="0" t="n">
        <f aca="false">'Profiles 8760'!G2581</f>
        <v>0.331174</v>
      </c>
      <c r="F2592" s="0" t="n">
        <f aca="false">D2592*Assumptions!$C$11*$B$7+E2592*Assumptions!$C$12*$B$8</f>
        <v>302.3450166</v>
      </c>
      <c r="G2592" s="0" t="n">
        <f aca="false">C2592*Assumptions!$C$15</f>
        <v>0</v>
      </c>
      <c r="H2592" s="0" t="n">
        <f aca="false">MIN(F2592,G2592)</f>
        <v>0</v>
      </c>
      <c r="I2592" s="0" t="n">
        <f aca="false">IF(C2592=1,MIN(G2592-H2592,Assumptions!$C$13,P2591),0)</f>
        <v>0</v>
      </c>
      <c r="J2592" s="0" t="n">
        <f aca="false">H2592+I2592</f>
        <v>0</v>
      </c>
      <c r="K2592" s="0" t="n">
        <f aca="false">MIN(IF(C2592=1,F2592-H2592,F2592),Assumptions!$C$13,MAX(0,($B$5-P2591)/$B$6))</f>
        <v>102.32145152755</v>
      </c>
      <c r="L2592" s="0" t="n">
        <f aca="false">IF(C2592=1,0,MIN(F2592-K2592,Assumptions!$C$15,MAX(0,$B$10-O2591-M2592)))</f>
        <v>200</v>
      </c>
      <c r="M2592" s="0" t="n">
        <f aca="false">'Profiles 8760'!H2581</f>
        <v>206000</v>
      </c>
      <c r="N2592" s="0" t="n">
        <f aca="false">J2592+L2592</f>
        <v>200</v>
      </c>
      <c r="O2592" s="0" t="n">
        <f aca="false">O2591+N2592</f>
        <v>230179.689252095</v>
      </c>
      <c r="P2592" s="0" t="n">
        <f aca="false">MIN($B$5,P2591+K2592*$B$6-I2592)</f>
        <v>510.81</v>
      </c>
      <c r="Q2592" s="0" t="n">
        <f aca="false">MAX(0,F2592-H2592-K2592-L2592)</f>
        <v>0.0235650724503955</v>
      </c>
    </row>
    <row r="2593" customFormat="false" ht="15" hidden="false" customHeight="false" outlineLevel="0" collapsed="false">
      <c r="A2593" s="0" t="n">
        <f aca="false">'Profiles 8760'!A2582</f>
        <v>2580</v>
      </c>
      <c r="B2593" s="0" t="n">
        <f aca="false">'Profiles 8760'!B2582</f>
        <v>4</v>
      </c>
      <c r="C2593" s="0" t="n">
        <f aca="false">'Profiles 8760'!E2582</f>
        <v>0</v>
      </c>
      <c r="D2593" s="0" t="n">
        <f aca="false">'Profiles 8760'!F2582</f>
        <v>1</v>
      </c>
      <c r="E2593" s="0" t="n">
        <f aca="false">'Profiles 8760'!G2582</f>
        <v>0.385083</v>
      </c>
      <c r="F2593" s="0" t="n">
        <f aca="false">D2593*Assumptions!$C$11*$B$7+E2593*Assumptions!$C$12*$B$8</f>
        <v>304.5498947</v>
      </c>
      <c r="G2593" s="0" t="n">
        <f aca="false">C2593*Assumptions!$C$15</f>
        <v>0</v>
      </c>
      <c r="H2593" s="0" t="n">
        <f aca="false">MIN(F2593,G2593)</f>
        <v>0</v>
      </c>
      <c r="I2593" s="0" t="n">
        <f aca="false">IF(C2593=1,MIN(G2593-H2593,Assumptions!$C$13,P2592),0)</f>
        <v>0</v>
      </c>
      <c r="J2593" s="0" t="n">
        <f aca="false">H2593+I2593</f>
        <v>0</v>
      </c>
      <c r="K2593" s="0" t="n">
        <f aca="false">MIN(IF(C2593=1,F2593-H2593,F2593),Assumptions!$C$13,MAX(0,($B$5-P2592)/$B$6))</f>
        <v>0</v>
      </c>
      <c r="L2593" s="0" t="n">
        <f aca="false">IF(C2593=1,0,MIN(F2593-K2593,Assumptions!$C$15,MAX(0,$B$10-O2592-M2593)))</f>
        <v>200</v>
      </c>
      <c r="M2593" s="0" t="n">
        <f aca="false">'Profiles 8760'!H2582</f>
        <v>206000</v>
      </c>
      <c r="N2593" s="0" t="n">
        <f aca="false">J2593+L2593</f>
        <v>200</v>
      </c>
      <c r="O2593" s="0" t="n">
        <f aca="false">O2592+N2593</f>
        <v>230379.689252095</v>
      </c>
      <c r="P2593" s="0" t="n">
        <f aca="false">MIN($B$5,P2592+K2593*$B$6-I2593)</f>
        <v>510.81</v>
      </c>
      <c r="Q2593" s="0" t="n">
        <f aca="false">MAX(0,F2593-H2593-K2593-L2593)</f>
        <v>104.5498947</v>
      </c>
    </row>
    <row r="2594" customFormat="false" ht="15" hidden="false" customHeight="false" outlineLevel="0" collapsed="false">
      <c r="A2594" s="0" t="n">
        <f aca="false">'Profiles 8760'!A2583</f>
        <v>2581</v>
      </c>
      <c r="B2594" s="0" t="n">
        <f aca="false">'Profiles 8760'!B2583</f>
        <v>4</v>
      </c>
      <c r="C2594" s="0" t="n">
        <f aca="false">'Profiles 8760'!E2583</f>
        <v>0</v>
      </c>
      <c r="D2594" s="0" t="n">
        <f aca="false">'Profiles 8760'!F2583</f>
        <v>1</v>
      </c>
      <c r="E2594" s="0" t="n">
        <f aca="false">'Profiles 8760'!G2583</f>
        <v>0.391186</v>
      </c>
      <c r="F2594" s="0" t="n">
        <f aca="false">D2594*Assumptions!$C$11*$B$7+E2594*Assumptions!$C$12*$B$8</f>
        <v>304.7995074</v>
      </c>
      <c r="G2594" s="0" t="n">
        <f aca="false">C2594*Assumptions!$C$15</f>
        <v>0</v>
      </c>
      <c r="H2594" s="0" t="n">
        <f aca="false">MIN(F2594,G2594)</f>
        <v>0</v>
      </c>
      <c r="I2594" s="0" t="n">
        <f aca="false">IF(C2594=1,MIN(G2594-H2594,Assumptions!$C$13,P2593),0)</f>
        <v>0</v>
      </c>
      <c r="J2594" s="0" t="n">
        <f aca="false">H2594+I2594</f>
        <v>0</v>
      </c>
      <c r="K2594" s="0" t="n">
        <f aca="false">MIN(IF(C2594=1,F2594-H2594,F2594),Assumptions!$C$13,MAX(0,($B$5-P2593)/$B$6))</f>
        <v>0</v>
      </c>
      <c r="L2594" s="0" t="n">
        <f aca="false">IF(C2594=1,0,MIN(F2594-K2594,Assumptions!$C$15,MAX(0,$B$10-O2593-M2594)))</f>
        <v>200</v>
      </c>
      <c r="M2594" s="0" t="n">
        <f aca="false">'Profiles 8760'!H2583</f>
        <v>206000</v>
      </c>
      <c r="N2594" s="0" t="n">
        <f aca="false">J2594+L2594</f>
        <v>200</v>
      </c>
      <c r="O2594" s="0" t="n">
        <f aca="false">O2593+N2594</f>
        <v>230579.689252095</v>
      </c>
      <c r="P2594" s="0" t="n">
        <f aca="false">MIN($B$5,P2593+K2594*$B$6-I2594)</f>
        <v>510.81</v>
      </c>
      <c r="Q2594" s="0" t="n">
        <f aca="false">MAX(0,F2594-H2594-K2594-L2594)</f>
        <v>104.7995074</v>
      </c>
    </row>
    <row r="2595" customFormat="false" ht="15" hidden="false" customHeight="false" outlineLevel="0" collapsed="false">
      <c r="A2595" s="0" t="n">
        <f aca="false">'Profiles 8760'!A2584</f>
        <v>2582</v>
      </c>
      <c r="B2595" s="0" t="n">
        <f aca="false">'Profiles 8760'!B2584</f>
        <v>4</v>
      </c>
      <c r="C2595" s="0" t="n">
        <f aca="false">'Profiles 8760'!E2584</f>
        <v>0</v>
      </c>
      <c r="D2595" s="0" t="n">
        <f aca="false">'Profiles 8760'!F2584</f>
        <v>1</v>
      </c>
      <c r="E2595" s="0" t="n">
        <f aca="false">'Profiles 8760'!G2584</f>
        <v>0.406792</v>
      </c>
      <c r="F2595" s="0" t="n">
        <f aca="false">D2595*Assumptions!$C$11*$B$7+E2595*Assumptions!$C$12*$B$8</f>
        <v>305.4377928</v>
      </c>
      <c r="G2595" s="0" t="n">
        <f aca="false">C2595*Assumptions!$C$15</f>
        <v>0</v>
      </c>
      <c r="H2595" s="0" t="n">
        <f aca="false">MIN(F2595,G2595)</f>
        <v>0</v>
      </c>
      <c r="I2595" s="0" t="n">
        <f aca="false">IF(C2595=1,MIN(G2595-H2595,Assumptions!$C$13,P2594),0)</f>
        <v>0</v>
      </c>
      <c r="J2595" s="0" t="n">
        <f aca="false">H2595+I2595</f>
        <v>0</v>
      </c>
      <c r="K2595" s="0" t="n">
        <f aca="false">MIN(IF(C2595=1,F2595-H2595,F2595),Assumptions!$C$13,MAX(0,($B$5-P2594)/$B$6))</f>
        <v>0</v>
      </c>
      <c r="L2595" s="0" t="n">
        <f aca="false">IF(C2595=1,0,MIN(F2595-K2595,Assumptions!$C$15,MAX(0,$B$10-O2594-M2595)))</f>
        <v>200</v>
      </c>
      <c r="M2595" s="0" t="n">
        <f aca="false">'Profiles 8760'!H2584</f>
        <v>206000</v>
      </c>
      <c r="N2595" s="0" t="n">
        <f aca="false">J2595+L2595</f>
        <v>200</v>
      </c>
      <c r="O2595" s="0" t="n">
        <f aca="false">O2594+N2595</f>
        <v>230779.689252095</v>
      </c>
      <c r="P2595" s="0" t="n">
        <f aca="false">MIN($B$5,P2594+K2595*$B$6-I2595)</f>
        <v>510.81</v>
      </c>
      <c r="Q2595" s="0" t="n">
        <f aca="false">MAX(0,F2595-H2595-K2595-L2595)</f>
        <v>105.4377928</v>
      </c>
    </row>
    <row r="2596" customFormat="false" ht="15" hidden="false" customHeight="false" outlineLevel="0" collapsed="false">
      <c r="A2596" s="0" t="n">
        <f aca="false">'Profiles 8760'!A2585</f>
        <v>2583</v>
      </c>
      <c r="B2596" s="0" t="n">
        <f aca="false">'Profiles 8760'!B2585</f>
        <v>4</v>
      </c>
      <c r="C2596" s="0" t="n">
        <f aca="false">'Profiles 8760'!E2585</f>
        <v>0</v>
      </c>
      <c r="D2596" s="0" t="n">
        <f aca="false">'Profiles 8760'!F2585</f>
        <v>1</v>
      </c>
      <c r="E2596" s="0" t="n">
        <f aca="false">'Profiles 8760'!G2585</f>
        <v>0.351105</v>
      </c>
      <c r="F2596" s="0" t="n">
        <f aca="false">D2596*Assumptions!$C$11*$B$7+E2596*Assumptions!$C$12*$B$8</f>
        <v>303.1601945</v>
      </c>
      <c r="G2596" s="0" t="n">
        <f aca="false">C2596*Assumptions!$C$15</f>
        <v>0</v>
      </c>
      <c r="H2596" s="0" t="n">
        <f aca="false">MIN(F2596,G2596)</f>
        <v>0</v>
      </c>
      <c r="I2596" s="0" t="n">
        <f aca="false">IF(C2596=1,MIN(G2596-H2596,Assumptions!$C$13,P2595),0)</f>
        <v>0</v>
      </c>
      <c r="J2596" s="0" t="n">
        <f aca="false">H2596+I2596</f>
        <v>0</v>
      </c>
      <c r="K2596" s="0" t="n">
        <f aca="false">MIN(IF(C2596=1,F2596-H2596,F2596),Assumptions!$C$13,MAX(0,($B$5-P2595)/$B$6))</f>
        <v>0</v>
      </c>
      <c r="L2596" s="0" t="n">
        <f aca="false">IF(C2596=1,0,MIN(F2596-K2596,Assumptions!$C$15,MAX(0,$B$10-O2595-M2596)))</f>
        <v>200</v>
      </c>
      <c r="M2596" s="0" t="n">
        <f aca="false">'Profiles 8760'!H2585</f>
        <v>206000</v>
      </c>
      <c r="N2596" s="0" t="n">
        <f aca="false">J2596+L2596</f>
        <v>200</v>
      </c>
      <c r="O2596" s="0" t="n">
        <f aca="false">O2595+N2596</f>
        <v>230979.689252095</v>
      </c>
      <c r="P2596" s="0" t="n">
        <f aca="false">MIN($B$5,P2595+K2596*$B$6-I2596)</f>
        <v>510.81</v>
      </c>
      <c r="Q2596" s="0" t="n">
        <f aca="false">MAX(0,F2596-H2596-K2596-L2596)</f>
        <v>103.1601945</v>
      </c>
    </row>
    <row r="2597" customFormat="false" ht="15" hidden="false" customHeight="false" outlineLevel="0" collapsed="false">
      <c r="A2597" s="0" t="n">
        <f aca="false">'Profiles 8760'!A2586</f>
        <v>2584</v>
      </c>
      <c r="B2597" s="0" t="n">
        <f aca="false">'Profiles 8760'!B2586</f>
        <v>4</v>
      </c>
      <c r="C2597" s="0" t="n">
        <f aca="false">'Profiles 8760'!E2586</f>
        <v>0</v>
      </c>
      <c r="D2597" s="0" t="n">
        <f aca="false">'Profiles 8760'!F2586</f>
        <v>1</v>
      </c>
      <c r="E2597" s="0" t="n">
        <f aca="false">'Profiles 8760'!G2586</f>
        <v>0.392632</v>
      </c>
      <c r="F2597" s="0" t="n">
        <f aca="false">D2597*Assumptions!$C$11*$B$7+E2597*Assumptions!$C$12*$B$8</f>
        <v>304.8586488</v>
      </c>
      <c r="G2597" s="0" t="n">
        <f aca="false">C2597*Assumptions!$C$15</f>
        <v>0</v>
      </c>
      <c r="H2597" s="0" t="n">
        <f aca="false">MIN(F2597,G2597)</f>
        <v>0</v>
      </c>
      <c r="I2597" s="0" t="n">
        <f aca="false">IF(C2597=1,MIN(G2597-H2597,Assumptions!$C$13,P2596),0)</f>
        <v>0</v>
      </c>
      <c r="J2597" s="0" t="n">
        <f aca="false">H2597+I2597</f>
        <v>0</v>
      </c>
      <c r="K2597" s="0" t="n">
        <f aca="false">MIN(IF(C2597=1,F2597-H2597,F2597),Assumptions!$C$13,MAX(0,($B$5-P2596)/$B$6))</f>
        <v>0</v>
      </c>
      <c r="L2597" s="0" t="n">
        <f aca="false">IF(C2597=1,0,MIN(F2597-K2597,Assumptions!$C$15,MAX(0,$B$10-O2596-M2597)))</f>
        <v>200</v>
      </c>
      <c r="M2597" s="0" t="n">
        <f aca="false">'Profiles 8760'!H2586</f>
        <v>206000</v>
      </c>
      <c r="N2597" s="0" t="n">
        <f aca="false">J2597+L2597</f>
        <v>200</v>
      </c>
      <c r="O2597" s="0" t="n">
        <f aca="false">O2596+N2597</f>
        <v>231179.689252095</v>
      </c>
      <c r="P2597" s="0" t="n">
        <f aca="false">MIN($B$5,P2596+K2597*$B$6-I2597)</f>
        <v>510.81</v>
      </c>
      <c r="Q2597" s="0" t="n">
        <f aca="false">MAX(0,F2597-H2597-K2597-L2597)</f>
        <v>104.8586488</v>
      </c>
    </row>
    <row r="2598" customFormat="false" ht="15" hidden="false" customHeight="false" outlineLevel="0" collapsed="false">
      <c r="A2598" s="0" t="n">
        <f aca="false">'Profiles 8760'!A2587</f>
        <v>2585</v>
      </c>
      <c r="B2598" s="0" t="n">
        <f aca="false">'Profiles 8760'!B2587</f>
        <v>4</v>
      </c>
      <c r="C2598" s="0" t="n">
        <f aca="false">'Profiles 8760'!E2587</f>
        <v>0</v>
      </c>
      <c r="D2598" s="0" t="n">
        <f aca="false">'Profiles 8760'!F2587</f>
        <v>0.715103</v>
      </c>
      <c r="E2598" s="0" t="n">
        <f aca="false">'Profiles 8760'!G2587</f>
        <v>0.357277</v>
      </c>
      <c r="F2598" s="0" t="n">
        <f aca="false">D2598*Assumptions!$C$11*$B$7+E2598*Assumptions!$C$12*$B$8</f>
        <v>221.1343757</v>
      </c>
      <c r="G2598" s="0" t="n">
        <f aca="false">C2598*Assumptions!$C$15</f>
        <v>0</v>
      </c>
      <c r="H2598" s="0" t="n">
        <f aca="false">MIN(F2598,G2598)</f>
        <v>0</v>
      </c>
      <c r="I2598" s="0" t="n">
        <f aca="false">IF(C2598=1,MIN(G2598-H2598,Assumptions!$C$13,P2597),0)</f>
        <v>0</v>
      </c>
      <c r="J2598" s="0" t="n">
        <f aca="false">H2598+I2598</f>
        <v>0</v>
      </c>
      <c r="K2598" s="0" t="n">
        <f aca="false">MIN(IF(C2598=1,F2598-H2598,F2598),Assumptions!$C$13,MAX(0,($B$5-P2597)/$B$6))</f>
        <v>0</v>
      </c>
      <c r="L2598" s="0" t="n">
        <f aca="false">IF(C2598=1,0,MIN(F2598-K2598,Assumptions!$C$15,MAX(0,$B$10-O2597-M2598)))</f>
        <v>200</v>
      </c>
      <c r="M2598" s="0" t="n">
        <f aca="false">'Profiles 8760'!H2587</f>
        <v>206000</v>
      </c>
      <c r="N2598" s="0" t="n">
        <f aca="false">J2598+L2598</f>
        <v>200</v>
      </c>
      <c r="O2598" s="0" t="n">
        <f aca="false">O2597+N2598</f>
        <v>231379.689252095</v>
      </c>
      <c r="P2598" s="0" t="n">
        <f aca="false">MIN($B$5,P2597+K2598*$B$6-I2598)</f>
        <v>510.81</v>
      </c>
      <c r="Q2598" s="0" t="n">
        <f aca="false">MAX(0,F2598-H2598-K2598-L2598)</f>
        <v>21.1343757</v>
      </c>
    </row>
    <row r="2599" customFormat="false" ht="15" hidden="false" customHeight="false" outlineLevel="0" collapsed="false">
      <c r="A2599" s="0" t="n">
        <f aca="false">'Profiles 8760'!A2588</f>
        <v>2586</v>
      </c>
      <c r="B2599" s="0" t="n">
        <f aca="false">'Profiles 8760'!B2588</f>
        <v>4</v>
      </c>
      <c r="C2599" s="0" t="n">
        <f aca="false">'Profiles 8760'!E2588</f>
        <v>0</v>
      </c>
      <c r="D2599" s="0" t="n">
        <f aca="false">'Profiles 8760'!F2588</f>
        <v>0.35632</v>
      </c>
      <c r="E2599" s="0" t="n">
        <f aca="false">'Profiles 8760'!G2588</f>
        <v>0.19568</v>
      </c>
      <c r="F2599" s="0" t="n">
        <f aca="false">D2599*Assumptions!$C$11*$B$7+E2599*Assumptions!$C$12*$B$8</f>
        <v>110.908528</v>
      </c>
      <c r="G2599" s="0" t="n">
        <f aca="false">C2599*Assumptions!$C$15</f>
        <v>0</v>
      </c>
      <c r="H2599" s="0" t="n">
        <f aca="false">MIN(F2599,G2599)</f>
        <v>0</v>
      </c>
      <c r="I2599" s="0" t="n">
        <f aca="false">IF(C2599=1,MIN(G2599-H2599,Assumptions!$C$13,P2598),0)</f>
        <v>0</v>
      </c>
      <c r="J2599" s="0" t="n">
        <f aca="false">H2599+I2599</f>
        <v>0</v>
      </c>
      <c r="K2599" s="0" t="n">
        <f aca="false">MIN(IF(C2599=1,F2599-H2599,F2599),Assumptions!$C$13,MAX(0,($B$5-P2598)/$B$6))</f>
        <v>0</v>
      </c>
      <c r="L2599" s="0" t="n">
        <f aca="false">IF(C2599=1,0,MIN(F2599-K2599,Assumptions!$C$15,MAX(0,$B$10-O2598-M2599)))</f>
        <v>110.908528</v>
      </c>
      <c r="M2599" s="0" t="n">
        <f aca="false">'Profiles 8760'!H2588</f>
        <v>206000</v>
      </c>
      <c r="N2599" s="0" t="n">
        <f aca="false">J2599+L2599</f>
        <v>110.908528</v>
      </c>
      <c r="O2599" s="0" t="n">
        <f aca="false">O2598+N2599</f>
        <v>231490.597780095</v>
      </c>
      <c r="P2599" s="0" t="n">
        <f aca="false">MIN($B$5,P2598+K2599*$B$6-I2599)</f>
        <v>510.81</v>
      </c>
      <c r="Q2599" s="0" t="n">
        <f aca="false">MAX(0,F2599-H2599-K2599-L2599)</f>
        <v>0</v>
      </c>
    </row>
    <row r="2600" customFormat="false" ht="15" hidden="false" customHeight="false" outlineLevel="0" collapsed="false">
      <c r="A2600" s="0" t="n">
        <f aca="false">'Profiles 8760'!A2589</f>
        <v>2587</v>
      </c>
      <c r="B2600" s="0" t="n">
        <f aca="false">'Profiles 8760'!B2589</f>
        <v>4</v>
      </c>
      <c r="C2600" s="0" t="n">
        <f aca="false">'Profiles 8760'!E2589</f>
        <v>0</v>
      </c>
      <c r="D2600" s="0" t="n">
        <f aca="false">'Profiles 8760'!F2589</f>
        <v>0.058964</v>
      </c>
      <c r="E2600" s="0" t="n">
        <f aca="false">'Profiles 8760'!G2589</f>
        <v>0.313414</v>
      </c>
      <c r="F2600" s="0" t="n">
        <f aca="false">D2600*Assumptions!$C$11*$B$7+E2600*Assumptions!$C$12*$B$8</f>
        <v>29.8474358</v>
      </c>
      <c r="G2600" s="0" t="n">
        <f aca="false">C2600*Assumptions!$C$15</f>
        <v>0</v>
      </c>
      <c r="H2600" s="0" t="n">
        <f aca="false">MIN(F2600,G2600)</f>
        <v>0</v>
      </c>
      <c r="I2600" s="0" t="n">
        <f aca="false">IF(C2600=1,MIN(G2600-H2600,Assumptions!$C$13,P2599),0)</f>
        <v>0</v>
      </c>
      <c r="J2600" s="0" t="n">
        <f aca="false">H2600+I2600</f>
        <v>0</v>
      </c>
      <c r="K2600" s="0" t="n">
        <f aca="false">MIN(IF(C2600=1,F2600-H2600,F2600),Assumptions!$C$13,MAX(0,($B$5-P2599)/$B$6))</f>
        <v>0</v>
      </c>
      <c r="L2600" s="0" t="n">
        <f aca="false">IF(C2600=1,0,MIN(F2600-K2600,Assumptions!$C$15,MAX(0,$B$10-O2599-M2600)))</f>
        <v>29.8474358</v>
      </c>
      <c r="M2600" s="0" t="n">
        <f aca="false">'Profiles 8760'!H2589</f>
        <v>206000</v>
      </c>
      <c r="N2600" s="0" t="n">
        <f aca="false">J2600+L2600</f>
        <v>29.8474358</v>
      </c>
      <c r="O2600" s="0" t="n">
        <f aca="false">O2599+N2600</f>
        <v>231520.445215895</v>
      </c>
      <c r="P2600" s="0" t="n">
        <f aca="false">MIN($B$5,P2599+K2600*$B$6-I2600)</f>
        <v>510.81</v>
      </c>
      <c r="Q2600" s="0" t="n">
        <f aca="false">MAX(0,F2600-H2600-K2600-L2600)</f>
        <v>0</v>
      </c>
    </row>
    <row r="2601" customFormat="false" ht="15" hidden="false" customHeight="false" outlineLevel="0" collapsed="false">
      <c r="A2601" s="0" t="n">
        <f aca="false">'Profiles 8760'!A2590</f>
        <v>2588</v>
      </c>
      <c r="B2601" s="0" t="n">
        <f aca="false">'Profiles 8760'!B2590</f>
        <v>4</v>
      </c>
      <c r="C2601" s="0" t="n">
        <f aca="false">'Profiles 8760'!E2590</f>
        <v>1</v>
      </c>
      <c r="D2601" s="0" t="n">
        <f aca="false">'Profiles 8760'!F2590</f>
        <v>0</v>
      </c>
      <c r="E2601" s="0" t="n">
        <f aca="false">'Profiles 8760'!G2590</f>
        <v>0.243825</v>
      </c>
      <c r="F2601" s="0" t="n">
        <f aca="false">D2601*Assumptions!$C$11*$B$7+E2601*Assumptions!$C$12*$B$8</f>
        <v>9.9724425</v>
      </c>
      <c r="G2601" s="0" t="n">
        <f aca="false">C2601*Assumptions!$C$15</f>
        <v>200</v>
      </c>
      <c r="H2601" s="0" t="n">
        <f aca="false">MIN(F2601,G2601)</f>
        <v>9.9724425</v>
      </c>
      <c r="I2601" s="0" t="n">
        <f aca="false">IF(C2601=1,MIN(G2601-H2601,Assumptions!$C$13,P2600),0)</f>
        <v>180</v>
      </c>
      <c r="J2601" s="0" t="n">
        <f aca="false">H2601+I2601</f>
        <v>189.9724425</v>
      </c>
      <c r="K2601" s="0" t="n">
        <f aca="false">MIN(IF(C2601=1,F2601-H2601,F2601),Assumptions!$C$13,MAX(0,($B$5-P2600)/$B$6))</f>
        <v>0</v>
      </c>
      <c r="L2601" s="0" t="n">
        <f aca="false">IF(C2601=1,0,MIN(F2601-K2601,Assumptions!$C$15,MAX(0,$B$10-O2600-M2601)))</f>
        <v>0</v>
      </c>
      <c r="M2601" s="0" t="n">
        <f aca="false">'Profiles 8760'!H2590</f>
        <v>205800</v>
      </c>
      <c r="N2601" s="0" t="n">
        <f aca="false">J2601+L2601</f>
        <v>189.9724425</v>
      </c>
      <c r="O2601" s="0" t="n">
        <f aca="false">O2600+N2601</f>
        <v>231710.417658395</v>
      </c>
      <c r="P2601" s="0" t="n">
        <f aca="false">MIN($B$5,P2600+K2601*$B$6-I2601)</f>
        <v>330.81</v>
      </c>
      <c r="Q2601" s="0" t="n">
        <f aca="false">MAX(0,F2601-H2601-K2601-L2601)</f>
        <v>0</v>
      </c>
    </row>
    <row r="2602" customFormat="false" ht="15" hidden="false" customHeight="false" outlineLevel="0" collapsed="false">
      <c r="A2602" s="0" t="n">
        <f aca="false">'Profiles 8760'!A2591</f>
        <v>2589</v>
      </c>
      <c r="B2602" s="0" t="n">
        <f aca="false">'Profiles 8760'!B2591</f>
        <v>4</v>
      </c>
      <c r="C2602" s="0" t="n">
        <f aca="false">'Profiles 8760'!E2591</f>
        <v>1</v>
      </c>
      <c r="D2602" s="0" t="n">
        <f aca="false">'Profiles 8760'!F2591</f>
        <v>0</v>
      </c>
      <c r="E2602" s="0" t="n">
        <f aca="false">'Profiles 8760'!G2591</f>
        <v>0.256042</v>
      </c>
      <c r="F2602" s="0" t="n">
        <f aca="false">D2602*Assumptions!$C$11*$B$7+E2602*Assumptions!$C$12*$B$8</f>
        <v>10.4721178</v>
      </c>
      <c r="G2602" s="0" t="n">
        <f aca="false">C2602*Assumptions!$C$15</f>
        <v>200</v>
      </c>
      <c r="H2602" s="0" t="n">
        <f aca="false">MIN(F2602,G2602)</f>
        <v>10.4721178</v>
      </c>
      <c r="I2602" s="0" t="n">
        <f aca="false">IF(C2602=1,MIN(G2602-H2602,Assumptions!$C$13,P2601),0)</f>
        <v>180</v>
      </c>
      <c r="J2602" s="0" t="n">
        <f aca="false">H2602+I2602</f>
        <v>190.4721178</v>
      </c>
      <c r="K2602" s="0" t="n">
        <f aca="false">MIN(IF(C2602=1,F2602-H2602,F2602),Assumptions!$C$13,MAX(0,($B$5-P2601)/$B$6))</f>
        <v>0</v>
      </c>
      <c r="L2602" s="0" t="n">
        <f aca="false">IF(C2602=1,0,MIN(F2602-K2602,Assumptions!$C$15,MAX(0,$B$10-O2601-M2602)))</f>
        <v>0</v>
      </c>
      <c r="M2602" s="0" t="n">
        <f aca="false">'Profiles 8760'!H2591</f>
        <v>205600</v>
      </c>
      <c r="N2602" s="0" t="n">
        <f aca="false">J2602+L2602</f>
        <v>190.4721178</v>
      </c>
      <c r="O2602" s="0" t="n">
        <f aca="false">O2601+N2602</f>
        <v>231900.889776196</v>
      </c>
      <c r="P2602" s="0" t="n">
        <f aca="false">MIN($B$5,P2601+K2602*$B$6-I2602)</f>
        <v>150.81</v>
      </c>
      <c r="Q2602" s="0" t="n">
        <f aca="false">MAX(0,F2602-H2602-K2602-L2602)</f>
        <v>0</v>
      </c>
    </row>
    <row r="2603" customFormat="false" ht="15" hidden="false" customHeight="false" outlineLevel="0" collapsed="false">
      <c r="A2603" s="0" t="n">
        <f aca="false">'Profiles 8760'!A2592</f>
        <v>2590</v>
      </c>
      <c r="B2603" s="0" t="n">
        <f aca="false">'Profiles 8760'!B2592</f>
        <v>4</v>
      </c>
      <c r="C2603" s="0" t="n">
        <f aca="false">'Profiles 8760'!E2592</f>
        <v>0</v>
      </c>
      <c r="D2603" s="0" t="n">
        <f aca="false">'Profiles 8760'!F2592</f>
        <v>0</v>
      </c>
      <c r="E2603" s="0" t="n">
        <f aca="false">'Profiles 8760'!G2592</f>
        <v>0.34743</v>
      </c>
      <c r="F2603" s="0" t="n">
        <f aca="false">D2603*Assumptions!$C$11*$B$7+E2603*Assumptions!$C$12*$B$8</f>
        <v>14.209887</v>
      </c>
      <c r="G2603" s="0" t="n">
        <f aca="false">C2603*Assumptions!$C$15</f>
        <v>0</v>
      </c>
      <c r="H2603" s="0" t="n">
        <f aca="false">MIN(F2603,G2603)</f>
        <v>0</v>
      </c>
      <c r="I2603" s="0" t="n">
        <f aca="false">IF(C2603=1,MIN(G2603-H2603,Assumptions!$C$13,P2602),0)</f>
        <v>0</v>
      </c>
      <c r="J2603" s="0" t="n">
        <f aca="false">H2603+I2603</f>
        <v>0</v>
      </c>
      <c r="K2603" s="0" t="n">
        <f aca="false">MIN(IF(C2603=1,F2603-H2603,F2603),Assumptions!$C$13,MAX(0,($B$5-P2602)/$B$6))</f>
        <v>14.209887</v>
      </c>
      <c r="L2603" s="0" t="n">
        <f aca="false">IF(C2603=1,0,MIN(F2603-K2603,Assumptions!$C$15,MAX(0,$B$10-O2602-M2603)))</f>
        <v>0</v>
      </c>
      <c r="M2603" s="0" t="n">
        <f aca="false">'Profiles 8760'!H2592</f>
        <v>205600</v>
      </c>
      <c r="N2603" s="0" t="n">
        <f aca="false">J2603+L2603</f>
        <v>0</v>
      </c>
      <c r="O2603" s="0" t="n">
        <f aca="false">O2602+N2603</f>
        <v>231900.889776196</v>
      </c>
      <c r="P2603" s="0" t="n">
        <f aca="false">MIN($B$5,P2602+K2603*$B$6-I2603)</f>
        <v>163.1271300516</v>
      </c>
      <c r="Q2603" s="0" t="n">
        <f aca="false">MAX(0,F2603-H2603-K2603-L2603)</f>
        <v>0</v>
      </c>
    </row>
    <row r="2604" customFormat="false" ht="15" hidden="false" customHeight="false" outlineLevel="0" collapsed="false">
      <c r="A2604" s="0" t="n">
        <f aca="false">'Profiles 8760'!A2593</f>
        <v>2591</v>
      </c>
      <c r="B2604" s="0" t="n">
        <f aca="false">'Profiles 8760'!B2593</f>
        <v>4</v>
      </c>
      <c r="C2604" s="0" t="n">
        <f aca="false">'Profiles 8760'!E2593</f>
        <v>0</v>
      </c>
      <c r="D2604" s="0" t="n">
        <f aca="false">'Profiles 8760'!F2593</f>
        <v>0</v>
      </c>
      <c r="E2604" s="0" t="n">
        <f aca="false">'Profiles 8760'!G2593</f>
        <v>0.200354</v>
      </c>
      <c r="F2604" s="0" t="n">
        <f aca="false">D2604*Assumptions!$C$11*$B$7+E2604*Assumptions!$C$12*$B$8</f>
        <v>8.1944786</v>
      </c>
      <c r="G2604" s="0" t="n">
        <f aca="false">C2604*Assumptions!$C$15</f>
        <v>0</v>
      </c>
      <c r="H2604" s="0" t="n">
        <f aca="false">MIN(F2604,G2604)</f>
        <v>0</v>
      </c>
      <c r="I2604" s="0" t="n">
        <f aca="false">IF(C2604=1,MIN(G2604-H2604,Assumptions!$C$13,P2603),0)</f>
        <v>0</v>
      </c>
      <c r="J2604" s="0" t="n">
        <f aca="false">H2604+I2604</f>
        <v>0</v>
      </c>
      <c r="K2604" s="0" t="n">
        <f aca="false">MIN(IF(C2604=1,F2604-H2604,F2604),Assumptions!$C$13,MAX(0,($B$5-P2603)/$B$6))</f>
        <v>8.1944786</v>
      </c>
      <c r="L2604" s="0" t="n">
        <f aca="false">IF(C2604=1,0,MIN(F2604-K2604,Assumptions!$C$15,MAX(0,$B$10-O2603-M2604)))</f>
        <v>0</v>
      </c>
      <c r="M2604" s="0" t="n">
        <f aca="false">'Profiles 8760'!H2593</f>
        <v>205600</v>
      </c>
      <c r="N2604" s="0" t="n">
        <f aca="false">J2604+L2604</f>
        <v>0</v>
      </c>
      <c r="O2604" s="0" t="n">
        <f aca="false">O2603+N2604</f>
        <v>231900.889776196</v>
      </c>
      <c r="P2604" s="0" t="n">
        <f aca="false">MIN($B$5,P2603+K2604*$B$6-I2604)</f>
        <v>170.23010410208</v>
      </c>
      <c r="Q2604" s="0" t="n">
        <f aca="false">MAX(0,F2604-H2604-K2604-L2604)</f>
        <v>0</v>
      </c>
    </row>
    <row r="2605" customFormat="false" ht="15" hidden="false" customHeight="false" outlineLevel="0" collapsed="false">
      <c r="A2605" s="0" t="n">
        <f aca="false">'Profiles 8760'!A2594</f>
        <v>2592</v>
      </c>
      <c r="B2605" s="0" t="n">
        <f aca="false">'Profiles 8760'!B2594</f>
        <v>4</v>
      </c>
      <c r="C2605" s="0" t="n">
        <f aca="false">'Profiles 8760'!E2594</f>
        <v>0</v>
      </c>
      <c r="D2605" s="0" t="n">
        <f aca="false">'Profiles 8760'!F2594</f>
        <v>0</v>
      </c>
      <c r="E2605" s="0" t="n">
        <f aca="false">'Profiles 8760'!G2594</f>
        <v>0.154839</v>
      </c>
      <c r="F2605" s="0" t="n">
        <f aca="false">D2605*Assumptions!$C$11*$B$7+E2605*Assumptions!$C$12*$B$8</f>
        <v>6.3329151</v>
      </c>
      <c r="G2605" s="0" t="n">
        <f aca="false">C2605*Assumptions!$C$15</f>
        <v>0</v>
      </c>
      <c r="H2605" s="0" t="n">
        <f aca="false">MIN(F2605,G2605)</f>
        <v>0</v>
      </c>
      <c r="I2605" s="0" t="n">
        <f aca="false">IF(C2605=1,MIN(G2605-H2605,Assumptions!$C$13,P2604),0)</f>
        <v>0</v>
      </c>
      <c r="J2605" s="0" t="n">
        <f aca="false">H2605+I2605</f>
        <v>0</v>
      </c>
      <c r="K2605" s="0" t="n">
        <f aca="false">MIN(IF(C2605=1,F2605-H2605,F2605),Assumptions!$C$13,MAX(0,($B$5-P2604)/$B$6))</f>
        <v>6.3329151</v>
      </c>
      <c r="L2605" s="0" t="n">
        <f aca="false">IF(C2605=1,0,MIN(F2605-K2605,Assumptions!$C$15,MAX(0,$B$10-O2604-M2605)))</f>
        <v>0</v>
      </c>
      <c r="M2605" s="0" t="n">
        <f aca="false">'Profiles 8760'!H2594</f>
        <v>205600</v>
      </c>
      <c r="N2605" s="0" t="n">
        <f aca="false">J2605+L2605</f>
        <v>0</v>
      </c>
      <c r="O2605" s="0" t="n">
        <f aca="false">O2604+N2605</f>
        <v>231900.889776196</v>
      </c>
      <c r="P2605" s="0" t="n">
        <f aca="false">MIN($B$5,P2604+K2605*$B$6-I2605)</f>
        <v>175.71947491076</v>
      </c>
      <c r="Q2605" s="0" t="n">
        <f aca="false">MAX(0,F2605-H2605-K2605-L2605)</f>
        <v>0</v>
      </c>
    </row>
    <row r="2606" customFormat="false" ht="15" hidden="false" customHeight="false" outlineLevel="0" collapsed="false">
      <c r="A2606" s="0" t="n">
        <f aca="false">'Profiles 8760'!A2595</f>
        <v>2593</v>
      </c>
      <c r="B2606" s="0" t="n">
        <f aca="false">'Profiles 8760'!B2595</f>
        <v>4</v>
      </c>
      <c r="C2606" s="0" t="n">
        <f aca="false">'Profiles 8760'!E2595</f>
        <v>0</v>
      </c>
      <c r="D2606" s="0" t="n">
        <f aca="false">'Profiles 8760'!F2595</f>
        <v>0</v>
      </c>
      <c r="E2606" s="0" t="n">
        <f aca="false">'Profiles 8760'!G2595</f>
        <v>0.167446</v>
      </c>
      <c r="F2606" s="0" t="n">
        <f aca="false">D2606*Assumptions!$C$11*$B$7+E2606*Assumptions!$C$12*$B$8</f>
        <v>6.8485414</v>
      </c>
      <c r="G2606" s="0" t="n">
        <f aca="false">C2606*Assumptions!$C$15</f>
        <v>0</v>
      </c>
      <c r="H2606" s="0" t="n">
        <f aca="false">MIN(F2606,G2606)</f>
        <v>0</v>
      </c>
      <c r="I2606" s="0" t="n">
        <f aca="false">IF(C2606=1,MIN(G2606-H2606,Assumptions!$C$13,P2605),0)</f>
        <v>0</v>
      </c>
      <c r="J2606" s="0" t="n">
        <f aca="false">H2606+I2606</f>
        <v>0</v>
      </c>
      <c r="K2606" s="0" t="n">
        <f aca="false">MIN(IF(C2606=1,F2606-H2606,F2606),Assumptions!$C$13,MAX(0,($B$5-P2605)/$B$6))</f>
        <v>6.8485414</v>
      </c>
      <c r="L2606" s="0" t="n">
        <f aca="false">IF(C2606=1,0,MIN(F2606-K2606,Assumptions!$C$15,MAX(0,$B$10-O2605-M2606)))</f>
        <v>0</v>
      </c>
      <c r="M2606" s="0" t="n">
        <f aca="false">'Profiles 8760'!H2595</f>
        <v>205600</v>
      </c>
      <c r="N2606" s="0" t="n">
        <f aca="false">J2606+L2606</f>
        <v>0</v>
      </c>
      <c r="O2606" s="0" t="n">
        <f aca="false">O2605+N2606</f>
        <v>231900.889776196</v>
      </c>
      <c r="P2606" s="0" t="n">
        <f aca="false">MIN($B$5,P2605+K2606*$B$6-I2606)</f>
        <v>181.65579059628</v>
      </c>
      <c r="Q2606" s="0" t="n">
        <f aca="false">MAX(0,F2606-H2606-K2606-L2606)</f>
        <v>0</v>
      </c>
    </row>
    <row r="2607" customFormat="false" ht="15" hidden="false" customHeight="false" outlineLevel="0" collapsed="false">
      <c r="A2607" s="0" t="n">
        <f aca="false">'Profiles 8760'!A2596</f>
        <v>2594</v>
      </c>
      <c r="B2607" s="0" t="n">
        <f aca="false">'Profiles 8760'!B2596</f>
        <v>4</v>
      </c>
      <c r="C2607" s="0" t="n">
        <f aca="false">'Profiles 8760'!E2596</f>
        <v>0</v>
      </c>
      <c r="D2607" s="0" t="n">
        <f aca="false">'Profiles 8760'!F2596</f>
        <v>0</v>
      </c>
      <c r="E2607" s="0" t="n">
        <f aca="false">'Profiles 8760'!G2596</f>
        <v>0.156796</v>
      </c>
      <c r="F2607" s="0" t="n">
        <f aca="false">D2607*Assumptions!$C$11*$B$7+E2607*Assumptions!$C$12*$B$8</f>
        <v>6.4129564</v>
      </c>
      <c r="G2607" s="0" t="n">
        <f aca="false">C2607*Assumptions!$C$15</f>
        <v>0</v>
      </c>
      <c r="H2607" s="0" t="n">
        <f aca="false">MIN(F2607,G2607)</f>
        <v>0</v>
      </c>
      <c r="I2607" s="0" t="n">
        <f aca="false">IF(C2607=1,MIN(G2607-H2607,Assumptions!$C$13,P2606),0)</f>
        <v>0</v>
      </c>
      <c r="J2607" s="0" t="n">
        <f aca="false">H2607+I2607</f>
        <v>0</v>
      </c>
      <c r="K2607" s="0" t="n">
        <f aca="false">MIN(IF(C2607=1,F2607-H2607,F2607),Assumptions!$C$13,MAX(0,($B$5-P2606)/$B$6))</f>
        <v>6.4129564</v>
      </c>
      <c r="L2607" s="0" t="n">
        <f aca="false">IF(C2607=1,0,MIN(F2607-K2607,Assumptions!$C$15,MAX(0,$B$10-O2606-M2607)))</f>
        <v>0</v>
      </c>
      <c r="M2607" s="0" t="n">
        <f aca="false">'Profiles 8760'!H2596</f>
        <v>205600</v>
      </c>
      <c r="N2607" s="0" t="n">
        <f aca="false">J2607+L2607</f>
        <v>0</v>
      </c>
      <c r="O2607" s="0" t="n">
        <f aca="false">O2606+N2607</f>
        <v>231900.889776196</v>
      </c>
      <c r="P2607" s="0" t="n">
        <f aca="false">MIN($B$5,P2606+K2607*$B$6-I2607)</f>
        <v>187.2145412038</v>
      </c>
      <c r="Q2607" s="0" t="n">
        <f aca="false">MAX(0,F2607-H2607-K2607-L2607)</f>
        <v>0</v>
      </c>
    </row>
    <row r="2608" customFormat="false" ht="15" hidden="false" customHeight="false" outlineLevel="0" collapsed="false">
      <c r="A2608" s="0" t="n">
        <f aca="false">'Profiles 8760'!A2597</f>
        <v>2595</v>
      </c>
      <c r="B2608" s="0" t="n">
        <f aca="false">'Profiles 8760'!B2597</f>
        <v>4</v>
      </c>
      <c r="C2608" s="0" t="n">
        <f aca="false">'Profiles 8760'!E2597</f>
        <v>0</v>
      </c>
      <c r="D2608" s="0" t="n">
        <f aca="false">'Profiles 8760'!F2597</f>
        <v>0</v>
      </c>
      <c r="E2608" s="0" t="n">
        <f aca="false">'Profiles 8760'!G2597</f>
        <v>0.162171</v>
      </c>
      <c r="F2608" s="0" t="n">
        <f aca="false">D2608*Assumptions!$C$11*$B$7+E2608*Assumptions!$C$12*$B$8</f>
        <v>6.6327939</v>
      </c>
      <c r="G2608" s="0" t="n">
        <f aca="false">C2608*Assumptions!$C$15</f>
        <v>0</v>
      </c>
      <c r="H2608" s="0" t="n">
        <f aca="false">MIN(F2608,G2608)</f>
        <v>0</v>
      </c>
      <c r="I2608" s="0" t="n">
        <f aca="false">IF(C2608=1,MIN(G2608-H2608,Assumptions!$C$13,P2607),0)</f>
        <v>0</v>
      </c>
      <c r="J2608" s="0" t="n">
        <f aca="false">H2608+I2608</f>
        <v>0</v>
      </c>
      <c r="K2608" s="0" t="n">
        <f aca="false">MIN(IF(C2608=1,F2608-H2608,F2608),Assumptions!$C$13,MAX(0,($B$5-P2607)/$B$6))</f>
        <v>6.6327939</v>
      </c>
      <c r="L2608" s="0" t="n">
        <f aca="false">IF(C2608=1,0,MIN(F2608-K2608,Assumptions!$C$15,MAX(0,$B$10-O2607-M2608)))</f>
        <v>0</v>
      </c>
      <c r="M2608" s="0" t="n">
        <f aca="false">'Profiles 8760'!H2597</f>
        <v>205600</v>
      </c>
      <c r="N2608" s="0" t="n">
        <f aca="false">J2608+L2608</f>
        <v>0</v>
      </c>
      <c r="O2608" s="0" t="n">
        <f aca="false">O2607+N2608</f>
        <v>231900.889776196</v>
      </c>
      <c r="P2608" s="0" t="n">
        <f aca="false">MIN($B$5,P2607+K2608*$B$6-I2608)</f>
        <v>192.96384695632</v>
      </c>
      <c r="Q2608" s="0" t="n">
        <f aca="false">MAX(0,F2608-H2608-K2608-L2608)</f>
        <v>0</v>
      </c>
    </row>
    <row r="2609" customFormat="false" ht="15" hidden="false" customHeight="false" outlineLevel="0" collapsed="false">
      <c r="A2609" s="0" t="n">
        <f aca="false">'Profiles 8760'!A2598</f>
        <v>2596</v>
      </c>
      <c r="B2609" s="0" t="n">
        <f aca="false">'Profiles 8760'!B2598</f>
        <v>4</v>
      </c>
      <c r="C2609" s="0" t="n">
        <f aca="false">'Profiles 8760'!E2598</f>
        <v>0</v>
      </c>
      <c r="D2609" s="0" t="n">
        <f aca="false">'Profiles 8760'!F2598</f>
        <v>0</v>
      </c>
      <c r="E2609" s="0" t="n">
        <f aca="false">'Profiles 8760'!G2598</f>
        <v>0.174161</v>
      </c>
      <c r="F2609" s="0" t="n">
        <f aca="false">D2609*Assumptions!$C$11*$B$7+E2609*Assumptions!$C$12*$B$8</f>
        <v>7.1231849</v>
      </c>
      <c r="G2609" s="0" t="n">
        <f aca="false">C2609*Assumptions!$C$15</f>
        <v>0</v>
      </c>
      <c r="H2609" s="0" t="n">
        <f aca="false">MIN(F2609,G2609)</f>
        <v>0</v>
      </c>
      <c r="I2609" s="0" t="n">
        <f aca="false">IF(C2609=1,MIN(G2609-H2609,Assumptions!$C$13,P2608),0)</f>
        <v>0</v>
      </c>
      <c r="J2609" s="0" t="n">
        <f aca="false">H2609+I2609</f>
        <v>0</v>
      </c>
      <c r="K2609" s="0" t="n">
        <f aca="false">MIN(IF(C2609=1,F2609-H2609,F2609),Assumptions!$C$13,MAX(0,($B$5-P2608)/$B$6))</f>
        <v>7.1231849</v>
      </c>
      <c r="L2609" s="0" t="n">
        <f aca="false">IF(C2609=1,0,MIN(F2609-K2609,Assumptions!$C$15,MAX(0,$B$10-O2608-M2609)))</f>
        <v>0</v>
      </c>
      <c r="M2609" s="0" t="n">
        <f aca="false">'Profiles 8760'!H2598</f>
        <v>205600</v>
      </c>
      <c r="N2609" s="0" t="n">
        <f aca="false">J2609+L2609</f>
        <v>0</v>
      </c>
      <c r="O2609" s="0" t="n">
        <f aca="false">O2608+N2609</f>
        <v>231900.889776196</v>
      </c>
      <c r="P2609" s="0" t="n">
        <f aca="false">MIN($B$5,P2608+K2609*$B$6-I2609)</f>
        <v>199.13822362764</v>
      </c>
      <c r="Q2609" s="0" t="n">
        <f aca="false">MAX(0,F2609-H2609-K2609-L2609)</f>
        <v>0</v>
      </c>
    </row>
    <row r="2610" customFormat="false" ht="15" hidden="false" customHeight="false" outlineLevel="0" collapsed="false">
      <c r="A2610" s="0" t="n">
        <f aca="false">'Profiles 8760'!A2599</f>
        <v>2597</v>
      </c>
      <c r="B2610" s="0" t="n">
        <f aca="false">'Profiles 8760'!B2599</f>
        <v>4</v>
      </c>
      <c r="C2610" s="0" t="n">
        <f aca="false">'Profiles 8760'!E2599</f>
        <v>0</v>
      </c>
      <c r="D2610" s="0" t="n">
        <f aca="false">'Profiles 8760'!F2599</f>
        <v>0</v>
      </c>
      <c r="E2610" s="0" t="n">
        <f aca="false">'Profiles 8760'!G2599</f>
        <v>0.214951</v>
      </c>
      <c r="F2610" s="0" t="n">
        <f aca="false">D2610*Assumptions!$C$11*$B$7+E2610*Assumptions!$C$12*$B$8</f>
        <v>8.7914959</v>
      </c>
      <c r="G2610" s="0" t="n">
        <f aca="false">C2610*Assumptions!$C$15</f>
        <v>0</v>
      </c>
      <c r="H2610" s="0" t="n">
        <f aca="false">MIN(F2610,G2610)</f>
        <v>0</v>
      </c>
      <c r="I2610" s="0" t="n">
        <f aca="false">IF(C2610=1,MIN(G2610-H2610,Assumptions!$C$13,P2609),0)</f>
        <v>0</v>
      </c>
      <c r="J2610" s="0" t="n">
        <f aca="false">H2610+I2610</f>
        <v>0</v>
      </c>
      <c r="K2610" s="0" t="n">
        <f aca="false">MIN(IF(C2610=1,F2610-H2610,F2610),Assumptions!$C$13,MAX(0,($B$5-P2609)/$B$6))</f>
        <v>8.7914959</v>
      </c>
      <c r="L2610" s="0" t="n">
        <f aca="false">IF(C2610=1,0,MIN(F2610-K2610,Assumptions!$C$15,MAX(0,$B$10-O2609-M2610)))</f>
        <v>0</v>
      </c>
      <c r="M2610" s="0" t="n">
        <f aca="false">'Profiles 8760'!H2599</f>
        <v>205600</v>
      </c>
      <c r="N2610" s="0" t="n">
        <f aca="false">J2610+L2610</f>
        <v>0</v>
      </c>
      <c r="O2610" s="0" t="n">
        <f aca="false">O2609+N2610</f>
        <v>231900.889776196</v>
      </c>
      <c r="P2610" s="0" t="n">
        <f aca="false">MIN($B$5,P2609+K2610*$B$6-I2610)</f>
        <v>206.75869227376</v>
      </c>
      <c r="Q2610" s="0" t="n">
        <f aca="false">MAX(0,F2610-H2610-K2610-L2610)</f>
        <v>0</v>
      </c>
    </row>
    <row r="2611" customFormat="false" ht="15" hidden="false" customHeight="false" outlineLevel="0" collapsed="false">
      <c r="A2611" s="0" t="n">
        <f aca="false">'Profiles 8760'!A2600</f>
        <v>2598</v>
      </c>
      <c r="B2611" s="0" t="n">
        <f aca="false">'Profiles 8760'!B2600</f>
        <v>4</v>
      </c>
      <c r="C2611" s="0" t="n">
        <f aca="false">'Profiles 8760'!E2600</f>
        <v>0</v>
      </c>
      <c r="D2611" s="0" t="n">
        <f aca="false">'Profiles 8760'!F2600</f>
        <v>0</v>
      </c>
      <c r="E2611" s="0" t="n">
        <f aca="false">'Profiles 8760'!G2600</f>
        <v>0.278675</v>
      </c>
      <c r="F2611" s="0" t="n">
        <f aca="false">D2611*Assumptions!$C$11*$B$7+E2611*Assumptions!$C$12*$B$8</f>
        <v>11.3978075</v>
      </c>
      <c r="G2611" s="0" t="n">
        <f aca="false">C2611*Assumptions!$C$15</f>
        <v>0</v>
      </c>
      <c r="H2611" s="0" t="n">
        <f aca="false">MIN(F2611,G2611)</f>
        <v>0</v>
      </c>
      <c r="I2611" s="0" t="n">
        <f aca="false">IF(C2611=1,MIN(G2611-H2611,Assumptions!$C$13,P2610),0)</f>
        <v>0</v>
      </c>
      <c r="J2611" s="0" t="n">
        <f aca="false">H2611+I2611</f>
        <v>0</v>
      </c>
      <c r="K2611" s="0" t="n">
        <f aca="false">MIN(IF(C2611=1,F2611-H2611,F2611),Assumptions!$C$13,MAX(0,($B$5-P2610)/$B$6))</f>
        <v>11.3978075</v>
      </c>
      <c r="L2611" s="0" t="n">
        <f aca="false">IF(C2611=1,0,MIN(F2611-K2611,Assumptions!$C$15,MAX(0,$B$10-O2610-M2611)))</f>
        <v>0</v>
      </c>
      <c r="M2611" s="0" t="n">
        <f aca="false">'Profiles 8760'!H2600</f>
        <v>205600</v>
      </c>
      <c r="N2611" s="0" t="n">
        <f aca="false">J2611+L2611</f>
        <v>0</v>
      </c>
      <c r="O2611" s="0" t="n">
        <f aca="false">O2610+N2611</f>
        <v>231900.889776196</v>
      </c>
      <c r="P2611" s="0" t="n">
        <f aca="false">MIN($B$5,P2610+K2611*$B$6-I2611)</f>
        <v>216.63831181476</v>
      </c>
      <c r="Q2611" s="0" t="n">
        <f aca="false">MAX(0,F2611-H2611-K2611-L2611)</f>
        <v>0</v>
      </c>
    </row>
    <row r="2612" customFormat="false" ht="15" hidden="false" customHeight="false" outlineLevel="0" collapsed="false">
      <c r="A2612" s="0" t="n">
        <f aca="false">'Profiles 8760'!A2601</f>
        <v>2599</v>
      </c>
      <c r="B2612" s="0" t="n">
        <f aca="false">'Profiles 8760'!B2601</f>
        <v>4</v>
      </c>
      <c r="C2612" s="0" t="n">
        <f aca="false">'Profiles 8760'!E2601</f>
        <v>0</v>
      </c>
      <c r="D2612" s="0" t="n">
        <f aca="false">'Profiles 8760'!F2601</f>
        <v>0.047283</v>
      </c>
      <c r="E2612" s="0" t="n">
        <f aca="false">'Profiles 8760'!G2601</f>
        <v>0.269144</v>
      </c>
      <c r="F2612" s="0" t="n">
        <f aca="false">D2612*Assumptions!$C$11*$B$7+E2612*Assumptions!$C$12*$B$8</f>
        <v>24.66332</v>
      </c>
      <c r="G2612" s="0" t="n">
        <f aca="false">C2612*Assumptions!$C$15</f>
        <v>0</v>
      </c>
      <c r="H2612" s="0" t="n">
        <f aca="false">MIN(F2612,G2612)</f>
        <v>0</v>
      </c>
      <c r="I2612" s="0" t="n">
        <f aca="false">IF(C2612=1,MIN(G2612-H2612,Assumptions!$C$13,P2611),0)</f>
        <v>0</v>
      </c>
      <c r="J2612" s="0" t="n">
        <f aca="false">H2612+I2612</f>
        <v>0</v>
      </c>
      <c r="K2612" s="0" t="n">
        <f aca="false">MIN(IF(C2612=1,F2612-H2612,F2612),Assumptions!$C$13,MAX(0,($B$5-P2611)/$B$6))</f>
        <v>24.66332</v>
      </c>
      <c r="L2612" s="0" t="n">
        <f aca="false">IF(C2612=1,0,MIN(F2612-K2612,Assumptions!$C$15,MAX(0,$B$10-O2611-M2612)))</f>
        <v>0</v>
      </c>
      <c r="M2612" s="0" t="n">
        <f aca="false">'Profiles 8760'!H2601</f>
        <v>205600</v>
      </c>
      <c r="N2612" s="0" t="n">
        <f aca="false">J2612+L2612</f>
        <v>0</v>
      </c>
      <c r="O2612" s="0" t="n">
        <f aca="false">O2611+N2612</f>
        <v>231900.889776196</v>
      </c>
      <c r="P2612" s="0" t="n">
        <f aca="false">MIN($B$5,P2611+K2612*$B$6-I2612)</f>
        <v>238.01647759076</v>
      </c>
      <c r="Q2612" s="0" t="n">
        <f aca="false">MAX(0,F2612-H2612-K2612-L2612)</f>
        <v>0</v>
      </c>
    </row>
    <row r="2613" customFormat="false" ht="15" hidden="false" customHeight="false" outlineLevel="0" collapsed="false">
      <c r="A2613" s="0" t="n">
        <f aca="false">'Profiles 8760'!A2602</f>
        <v>2600</v>
      </c>
      <c r="B2613" s="0" t="n">
        <f aca="false">'Profiles 8760'!B2602</f>
        <v>4</v>
      </c>
      <c r="C2613" s="0" t="n">
        <f aca="false">'Profiles 8760'!E2602</f>
        <v>1</v>
      </c>
      <c r="D2613" s="0" t="n">
        <f aca="false">'Profiles 8760'!F2602</f>
        <v>0.28573</v>
      </c>
      <c r="E2613" s="0" t="n">
        <f aca="false">'Profiles 8760'!G2602</f>
        <v>0.257322</v>
      </c>
      <c r="F2613" s="0" t="n">
        <f aca="false">D2613*Assumptions!$C$11*$B$7+E2613*Assumptions!$C$12*$B$8</f>
        <v>93.0432938</v>
      </c>
      <c r="G2613" s="0" t="n">
        <f aca="false">C2613*Assumptions!$C$15</f>
        <v>200</v>
      </c>
      <c r="H2613" s="0" t="n">
        <f aca="false">MIN(F2613,G2613)</f>
        <v>93.0432938</v>
      </c>
      <c r="I2613" s="0" t="n">
        <f aca="false">IF(C2613=1,MIN(G2613-H2613,Assumptions!$C$13,P2612),0)</f>
        <v>106.9567062</v>
      </c>
      <c r="J2613" s="0" t="n">
        <f aca="false">H2613+I2613</f>
        <v>200</v>
      </c>
      <c r="K2613" s="0" t="n">
        <f aca="false">MIN(IF(C2613=1,F2613-H2613,F2613),Assumptions!$C$13,MAX(0,($B$5-P2612)/$B$6))</f>
        <v>0</v>
      </c>
      <c r="L2613" s="0" t="n">
        <f aca="false">IF(C2613=1,0,MIN(F2613-K2613,Assumptions!$C$15,MAX(0,$B$10-O2612-M2613)))</f>
        <v>0</v>
      </c>
      <c r="M2613" s="0" t="n">
        <f aca="false">'Profiles 8760'!H2602</f>
        <v>205400</v>
      </c>
      <c r="N2613" s="0" t="n">
        <f aca="false">J2613+L2613</f>
        <v>200</v>
      </c>
      <c r="O2613" s="0" t="n">
        <f aca="false">O2612+N2613</f>
        <v>232100.889776196</v>
      </c>
      <c r="P2613" s="0" t="n">
        <f aca="false">MIN($B$5,P2612+K2613*$B$6-I2613)</f>
        <v>131.05977139076</v>
      </c>
      <c r="Q2613" s="0" t="n">
        <f aca="false">MAX(0,F2613-H2613-K2613-L2613)</f>
        <v>0</v>
      </c>
    </row>
    <row r="2614" customFormat="false" ht="15" hidden="false" customHeight="false" outlineLevel="0" collapsed="false">
      <c r="A2614" s="0" t="n">
        <f aca="false">'Profiles 8760'!A2603</f>
        <v>2601</v>
      </c>
      <c r="B2614" s="0" t="n">
        <f aca="false">'Profiles 8760'!B2603</f>
        <v>4</v>
      </c>
      <c r="C2614" s="0" t="n">
        <f aca="false">'Profiles 8760'!E2603</f>
        <v>1</v>
      </c>
      <c r="D2614" s="0" t="n">
        <f aca="false">'Profiles 8760'!F2603</f>
        <v>0.573434</v>
      </c>
      <c r="E2614" s="0" t="n">
        <f aca="false">'Profiles 8760'!G2603</f>
        <v>0.358691</v>
      </c>
      <c r="F2614" s="0" t="n">
        <f aca="false">D2614*Assumptions!$C$11*$B$7+E2614*Assumptions!$C$12*$B$8</f>
        <v>180.2782011</v>
      </c>
      <c r="G2614" s="0" t="n">
        <f aca="false">C2614*Assumptions!$C$15</f>
        <v>200</v>
      </c>
      <c r="H2614" s="0" t="n">
        <f aca="false">MIN(F2614,G2614)</f>
        <v>180.2782011</v>
      </c>
      <c r="I2614" s="0" t="n">
        <f aca="false">IF(C2614=1,MIN(G2614-H2614,Assumptions!$C$13,P2613),0)</f>
        <v>19.7217989</v>
      </c>
      <c r="J2614" s="0" t="n">
        <f aca="false">H2614+I2614</f>
        <v>200</v>
      </c>
      <c r="K2614" s="0" t="n">
        <f aca="false">MIN(IF(C2614=1,F2614-H2614,F2614),Assumptions!$C$13,MAX(0,($B$5-P2613)/$B$6))</f>
        <v>0</v>
      </c>
      <c r="L2614" s="0" t="n">
        <f aca="false">IF(C2614=1,0,MIN(F2614-K2614,Assumptions!$C$15,MAX(0,$B$10-O2613-M2614)))</f>
        <v>0</v>
      </c>
      <c r="M2614" s="0" t="n">
        <f aca="false">'Profiles 8760'!H2603</f>
        <v>205200</v>
      </c>
      <c r="N2614" s="0" t="n">
        <f aca="false">J2614+L2614</f>
        <v>200</v>
      </c>
      <c r="O2614" s="0" t="n">
        <f aca="false">O2613+N2614</f>
        <v>232300.889776196</v>
      </c>
      <c r="P2614" s="0" t="n">
        <f aca="false">MIN($B$5,P2613+K2614*$B$6-I2614)</f>
        <v>111.33797249076</v>
      </c>
      <c r="Q2614" s="0" t="n">
        <f aca="false">MAX(0,F2614-H2614-K2614-L2614)</f>
        <v>0</v>
      </c>
    </row>
    <row r="2615" customFormat="false" ht="15" hidden="false" customHeight="false" outlineLevel="0" collapsed="false">
      <c r="A2615" s="0" t="n">
        <f aca="false">'Profiles 8760'!A2604</f>
        <v>2602</v>
      </c>
      <c r="B2615" s="0" t="n">
        <f aca="false">'Profiles 8760'!B2604</f>
        <v>4</v>
      </c>
      <c r="C2615" s="0" t="n">
        <f aca="false">'Profiles 8760'!E2604</f>
        <v>0</v>
      </c>
      <c r="D2615" s="0" t="n">
        <f aca="false">'Profiles 8760'!F2604</f>
        <v>0.853185</v>
      </c>
      <c r="E2615" s="0" t="n">
        <f aca="false">'Profiles 8760'!G2604</f>
        <v>0.389606</v>
      </c>
      <c r="F2615" s="0" t="n">
        <f aca="false">D2615*Assumptions!$C$11*$B$7+E2615*Assumptions!$C$12*$B$8</f>
        <v>262.3347134</v>
      </c>
      <c r="G2615" s="0" t="n">
        <f aca="false">C2615*Assumptions!$C$15</f>
        <v>0</v>
      </c>
      <c r="H2615" s="0" t="n">
        <f aca="false">MIN(F2615,G2615)</f>
        <v>0</v>
      </c>
      <c r="I2615" s="0" t="n">
        <f aca="false">IF(C2615=1,MIN(G2615-H2615,Assumptions!$C$13,P2614),0)</f>
        <v>0</v>
      </c>
      <c r="J2615" s="0" t="n">
        <f aca="false">H2615+I2615</f>
        <v>0</v>
      </c>
      <c r="K2615" s="0" t="n">
        <f aca="false">MIN(IF(C2615=1,F2615-H2615,F2615),Assumptions!$C$13,MAX(0,($B$5-P2614)/$B$6))</f>
        <v>180</v>
      </c>
      <c r="L2615" s="0" t="n">
        <f aca="false">IF(C2615=1,0,MIN(F2615-K2615,Assumptions!$C$15,MAX(0,$B$10-O2614-M2615)))</f>
        <v>82.3347134</v>
      </c>
      <c r="M2615" s="0" t="n">
        <f aca="false">'Profiles 8760'!H2604</f>
        <v>205200</v>
      </c>
      <c r="N2615" s="0" t="n">
        <f aca="false">J2615+L2615</f>
        <v>82.3347134</v>
      </c>
      <c r="O2615" s="0" t="n">
        <f aca="false">O2614+N2615</f>
        <v>232383.224489595</v>
      </c>
      <c r="P2615" s="0" t="n">
        <f aca="false">MIN($B$5,P2614+K2615*$B$6-I2615)</f>
        <v>267.36197249076</v>
      </c>
      <c r="Q2615" s="0" t="n">
        <f aca="false">MAX(0,F2615-H2615-K2615-L2615)</f>
        <v>0</v>
      </c>
    </row>
    <row r="2616" customFormat="false" ht="15" hidden="false" customHeight="false" outlineLevel="0" collapsed="false">
      <c r="A2616" s="0" t="n">
        <f aca="false">'Profiles 8760'!A2605</f>
        <v>2603</v>
      </c>
      <c r="B2616" s="0" t="n">
        <f aca="false">'Profiles 8760'!B2605</f>
        <v>4</v>
      </c>
      <c r="C2616" s="0" t="n">
        <f aca="false">'Profiles 8760'!E2605</f>
        <v>0</v>
      </c>
      <c r="D2616" s="0" t="n">
        <f aca="false">'Profiles 8760'!F2605</f>
        <v>1</v>
      </c>
      <c r="E2616" s="0" t="n">
        <f aca="false">'Profiles 8760'!G2605</f>
        <v>0.69341</v>
      </c>
      <c r="F2616" s="0" t="n">
        <f aca="false">D2616*Assumptions!$C$11*$B$7+E2616*Assumptions!$C$12*$B$8</f>
        <v>317.160469</v>
      </c>
      <c r="G2616" s="0" t="n">
        <f aca="false">C2616*Assumptions!$C$15</f>
        <v>0</v>
      </c>
      <c r="H2616" s="0" t="n">
        <f aca="false">MIN(F2616,G2616)</f>
        <v>0</v>
      </c>
      <c r="I2616" s="0" t="n">
        <f aca="false">IF(C2616=1,MIN(G2616-H2616,Assumptions!$C$13,P2615),0)</f>
        <v>0</v>
      </c>
      <c r="J2616" s="0" t="n">
        <f aca="false">H2616+I2616</f>
        <v>0</v>
      </c>
      <c r="K2616" s="0" t="n">
        <f aca="false">MIN(IF(C2616=1,F2616-H2616,F2616),Assumptions!$C$13,MAX(0,($B$5-P2615)/$B$6))</f>
        <v>180</v>
      </c>
      <c r="L2616" s="0" t="n">
        <f aca="false">IF(C2616=1,0,MIN(F2616-K2616,Assumptions!$C$15,MAX(0,$B$10-O2615-M2616)))</f>
        <v>137.160469</v>
      </c>
      <c r="M2616" s="0" t="n">
        <f aca="false">'Profiles 8760'!H2605</f>
        <v>205200</v>
      </c>
      <c r="N2616" s="0" t="n">
        <f aca="false">J2616+L2616</f>
        <v>137.160469</v>
      </c>
      <c r="O2616" s="0" t="n">
        <f aca="false">O2615+N2616</f>
        <v>232520.384958595</v>
      </c>
      <c r="P2616" s="0" t="n">
        <f aca="false">MIN($B$5,P2615+K2616*$B$6-I2616)</f>
        <v>423.38597249076</v>
      </c>
      <c r="Q2616" s="0" t="n">
        <f aca="false">MAX(0,F2616-H2616-K2616-L2616)</f>
        <v>0</v>
      </c>
    </row>
    <row r="2617" customFormat="false" ht="15" hidden="false" customHeight="false" outlineLevel="0" collapsed="false">
      <c r="A2617" s="0" t="n">
        <f aca="false">'Profiles 8760'!A2606</f>
        <v>2604</v>
      </c>
      <c r="B2617" s="0" t="n">
        <f aca="false">'Profiles 8760'!B2606</f>
        <v>4</v>
      </c>
      <c r="C2617" s="0" t="n">
        <f aca="false">'Profiles 8760'!E2606</f>
        <v>0</v>
      </c>
      <c r="D2617" s="0" t="n">
        <f aca="false">'Profiles 8760'!F2606</f>
        <v>1</v>
      </c>
      <c r="E2617" s="0" t="n">
        <f aca="false">'Profiles 8760'!G2606</f>
        <v>0.470088</v>
      </c>
      <c r="F2617" s="0" t="n">
        <f aca="false">D2617*Assumptions!$C$11*$B$7+E2617*Assumptions!$C$12*$B$8</f>
        <v>308.0265992</v>
      </c>
      <c r="G2617" s="0" t="n">
        <f aca="false">C2617*Assumptions!$C$15</f>
        <v>0</v>
      </c>
      <c r="H2617" s="0" t="n">
        <f aca="false">MIN(F2617,G2617)</f>
        <v>0</v>
      </c>
      <c r="I2617" s="0" t="n">
        <f aca="false">IF(C2617=1,MIN(G2617-H2617,Assumptions!$C$13,P2616),0)</f>
        <v>0</v>
      </c>
      <c r="J2617" s="0" t="n">
        <f aca="false">H2617+I2617</f>
        <v>0</v>
      </c>
      <c r="K2617" s="0" t="n">
        <f aca="false">MIN(IF(C2617=1,F2617-H2617,F2617),Assumptions!$C$13,MAX(0,($B$5-P2616)/$B$6))</f>
        <v>100.858361224319</v>
      </c>
      <c r="L2617" s="0" t="n">
        <f aca="false">IF(C2617=1,0,MIN(F2617-K2617,Assumptions!$C$15,MAX(0,$B$10-O2616-M2617)))</f>
        <v>200</v>
      </c>
      <c r="M2617" s="0" t="n">
        <f aca="false">'Profiles 8760'!H2606</f>
        <v>205200</v>
      </c>
      <c r="N2617" s="0" t="n">
        <f aca="false">J2617+L2617</f>
        <v>200</v>
      </c>
      <c r="O2617" s="0" t="n">
        <f aca="false">O2616+N2617</f>
        <v>232720.384958595</v>
      </c>
      <c r="P2617" s="0" t="n">
        <f aca="false">MIN($B$5,P2616+K2617*$B$6-I2617)</f>
        <v>510.81</v>
      </c>
      <c r="Q2617" s="0" t="n">
        <f aca="false">MAX(0,F2617-H2617-K2617-L2617)</f>
        <v>7.16823797568077</v>
      </c>
    </row>
    <row r="2618" customFormat="false" ht="15" hidden="false" customHeight="false" outlineLevel="0" collapsed="false">
      <c r="A2618" s="0" t="n">
        <f aca="false">'Profiles 8760'!A2607</f>
        <v>2605</v>
      </c>
      <c r="B2618" s="0" t="n">
        <f aca="false">'Profiles 8760'!B2607</f>
        <v>4</v>
      </c>
      <c r="C2618" s="0" t="n">
        <f aca="false">'Profiles 8760'!E2607</f>
        <v>0</v>
      </c>
      <c r="D2618" s="0" t="n">
        <f aca="false">'Profiles 8760'!F2607</f>
        <v>1</v>
      </c>
      <c r="E2618" s="0" t="n">
        <f aca="false">'Profiles 8760'!G2607</f>
        <v>0.374546</v>
      </c>
      <c r="F2618" s="0" t="n">
        <f aca="false">D2618*Assumptions!$C$11*$B$7+E2618*Assumptions!$C$12*$B$8</f>
        <v>304.1189314</v>
      </c>
      <c r="G2618" s="0" t="n">
        <f aca="false">C2618*Assumptions!$C$15</f>
        <v>0</v>
      </c>
      <c r="H2618" s="0" t="n">
        <f aca="false">MIN(F2618,G2618)</f>
        <v>0</v>
      </c>
      <c r="I2618" s="0" t="n">
        <f aca="false">IF(C2618=1,MIN(G2618-H2618,Assumptions!$C$13,P2617),0)</f>
        <v>0</v>
      </c>
      <c r="J2618" s="0" t="n">
        <f aca="false">H2618+I2618</f>
        <v>0</v>
      </c>
      <c r="K2618" s="0" t="n">
        <f aca="false">MIN(IF(C2618=1,F2618-H2618,F2618),Assumptions!$C$13,MAX(0,($B$5-P2617)/$B$6))</f>
        <v>0</v>
      </c>
      <c r="L2618" s="0" t="n">
        <f aca="false">IF(C2618=1,0,MIN(F2618-K2618,Assumptions!$C$15,MAX(0,$B$10-O2617-M2618)))</f>
        <v>200</v>
      </c>
      <c r="M2618" s="0" t="n">
        <f aca="false">'Profiles 8760'!H2607</f>
        <v>205200</v>
      </c>
      <c r="N2618" s="0" t="n">
        <f aca="false">J2618+L2618</f>
        <v>200</v>
      </c>
      <c r="O2618" s="0" t="n">
        <f aca="false">O2617+N2618</f>
        <v>232920.384958595</v>
      </c>
      <c r="P2618" s="0" t="n">
        <f aca="false">MIN($B$5,P2617+K2618*$B$6-I2618)</f>
        <v>510.81</v>
      </c>
      <c r="Q2618" s="0" t="n">
        <f aca="false">MAX(0,F2618-H2618-K2618-L2618)</f>
        <v>104.1189314</v>
      </c>
    </row>
    <row r="2619" customFormat="false" ht="15" hidden="false" customHeight="false" outlineLevel="0" collapsed="false">
      <c r="A2619" s="0" t="n">
        <f aca="false">'Profiles 8760'!A2608</f>
        <v>2606</v>
      </c>
      <c r="B2619" s="0" t="n">
        <f aca="false">'Profiles 8760'!B2608</f>
        <v>4</v>
      </c>
      <c r="C2619" s="0" t="n">
        <f aca="false">'Profiles 8760'!E2608</f>
        <v>0</v>
      </c>
      <c r="D2619" s="0" t="n">
        <f aca="false">'Profiles 8760'!F2608</f>
        <v>1</v>
      </c>
      <c r="E2619" s="0" t="n">
        <f aca="false">'Profiles 8760'!G2608</f>
        <v>0.265281</v>
      </c>
      <c r="F2619" s="0" t="n">
        <f aca="false">D2619*Assumptions!$C$11*$B$7+E2619*Assumptions!$C$12*$B$8</f>
        <v>299.6499929</v>
      </c>
      <c r="G2619" s="0" t="n">
        <f aca="false">C2619*Assumptions!$C$15</f>
        <v>0</v>
      </c>
      <c r="H2619" s="0" t="n">
        <f aca="false">MIN(F2619,G2619)</f>
        <v>0</v>
      </c>
      <c r="I2619" s="0" t="n">
        <f aca="false">IF(C2619=1,MIN(G2619-H2619,Assumptions!$C$13,P2618),0)</f>
        <v>0</v>
      </c>
      <c r="J2619" s="0" t="n">
        <f aca="false">H2619+I2619</f>
        <v>0</v>
      </c>
      <c r="K2619" s="0" t="n">
        <f aca="false">MIN(IF(C2619=1,F2619-H2619,F2619),Assumptions!$C$13,MAX(0,($B$5-P2618)/$B$6))</f>
        <v>0</v>
      </c>
      <c r="L2619" s="0" t="n">
        <f aca="false">IF(C2619=1,0,MIN(F2619-K2619,Assumptions!$C$15,MAX(0,$B$10-O2618-M2619)))</f>
        <v>200</v>
      </c>
      <c r="M2619" s="0" t="n">
        <f aca="false">'Profiles 8760'!H2608</f>
        <v>205200</v>
      </c>
      <c r="N2619" s="0" t="n">
        <f aca="false">J2619+L2619</f>
        <v>200</v>
      </c>
      <c r="O2619" s="0" t="n">
        <f aca="false">O2618+N2619</f>
        <v>233120.384958595</v>
      </c>
      <c r="P2619" s="0" t="n">
        <f aca="false">MIN($B$5,P2618+K2619*$B$6-I2619)</f>
        <v>510.81</v>
      </c>
      <c r="Q2619" s="0" t="n">
        <f aca="false">MAX(0,F2619-H2619-K2619-L2619)</f>
        <v>99.6499929</v>
      </c>
    </row>
    <row r="2620" customFormat="false" ht="15" hidden="false" customHeight="false" outlineLevel="0" collapsed="false">
      <c r="A2620" s="0" t="n">
        <f aca="false">'Profiles 8760'!A2609</f>
        <v>2607</v>
      </c>
      <c r="B2620" s="0" t="n">
        <f aca="false">'Profiles 8760'!B2609</f>
        <v>4</v>
      </c>
      <c r="C2620" s="0" t="n">
        <f aca="false">'Profiles 8760'!E2609</f>
        <v>0</v>
      </c>
      <c r="D2620" s="0" t="n">
        <f aca="false">'Profiles 8760'!F2609</f>
        <v>1</v>
      </c>
      <c r="E2620" s="0" t="n">
        <f aca="false">'Profiles 8760'!G2609</f>
        <v>0.257812</v>
      </c>
      <c r="F2620" s="0" t="n">
        <f aca="false">D2620*Assumptions!$C$11*$B$7+E2620*Assumptions!$C$12*$B$8</f>
        <v>299.3445108</v>
      </c>
      <c r="G2620" s="0" t="n">
        <f aca="false">C2620*Assumptions!$C$15</f>
        <v>0</v>
      </c>
      <c r="H2620" s="0" t="n">
        <f aca="false">MIN(F2620,G2620)</f>
        <v>0</v>
      </c>
      <c r="I2620" s="0" t="n">
        <f aca="false">IF(C2620=1,MIN(G2620-H2620,Assumptions!$C$13,P2619),0)</f>
        <v>0</v>
      </c>
      <c r="J2620" s="0" t="n">
        <f aca="false">H2620+I2620</f>
        <v>0</v>
      </c>
      <c r="K2620" s="0" t="n">
        <f aca="false">MIN(IF(C2620=1,F2620-H2620,F2620),Assumptions!$C$13,MAX(0,($B$5-P2619)/$B$6))</f>
        <v>0</v>
      </c>
      <c r="L2620" s="0" t="n">
        <f aca="false">IF(C2620=1,0,MIN(F2620-K2620,Assumptions!$C$15,MAX(0,$B$10-O2619-M2620)))</f>
        <v>200</v>
      </c>
      <c r="M2620" s="0" t="n">
        <f aca="false">'Profiles 8760'!H2609</f>
        <v>205200</v>
      </c>
      <c r="N2620" s="0" t="n">
        <f aca="false">J2620+L2620</f>
        <v>200</v>
      </c>
      <c r="O2620" s="0" t="n">
        <f aca="false">O2619+N2620</f>
        <v>233320.384958595</v>
      </c>
      <c r="P2620" s="0" t="n">
        <f aca="false">MIN($B$5,P2619+K2620*$B$6-I2620)</f>
        <v>510.81</v>
      </c>
      <c r="Q2620" s="0" t="n">
        <f aca="false">MAX(0,F2620-H2620-K2620-L2620)</f>
        <v>99.3445108</v>
      </c>
    </row>
    <row r="2621" customFormat="false" ht="15" hidden="false" customHeight="false" outlineLevel="0" collapsed="false">
      <c r="A2621" s="0" t="n">
        <f aca="false">'Profiles 8760'!A2610</f>
        <v>2608</v>
      </c>
      <c r="B2621" s="0" t="n">
        <f aca="false">'Profiles 8760'!B2610</f>
        <v>4</v>
      </c>
      <c r="C2621" s="0" t="n">
        <f aca="false">'Profiles 8760'!E2610</f>
        <v>0</v>
      </c>
      <c r="D2621" s="0" t="n">
        <f aca="false">'Profiles 8760'!F2610</f>
        <v>0.853185</v>
      </c>
      <c r="E2621" s="0" t="n">
        <f aca="false">'Profiles 8760'!G2610</f>
        <v>0.239543</v>
      </c>
      <c r="F2621" s="0" t="n">
        <f aca="false">D2621*Assumptions!$C$11*$B$7+E2621*Assumptions!$C$12*$B$8</f>
        <v>256.1971367</v>
      </c>
      <c r="G2621" s="0" t="n">
        <f aca="false">C2621*Assumptions!$C$15</f>
        <v>0</v>
      </c>
      <c r="H2621" s="0" t="n">
        <f aca="false">MIN(F2621,G2621)</f>
        <v>0</v>
      </c>
      <c r="I2621" s="0" t="n">
        <f aca="false">IF(C2621=1,MIN(G2621-H2621,Assumptions!$C$13,P2620),0)</f>
        <v>0</v>
      </c>
      <c r="J2621" s="0" t="n">
        <f aca="false">H2621+I2621</f>
        <v>0</v>
      </c>
      <c r="K2621" s="0" t="n">
        <f aca="false">MIN(IF(C2621=1,F2621-H2621,F2621),Assumptions!$C$13,MAX(0,($B$5-P2620)/$B$6))</f>
        <v>0</v>
      </c>
      <c r="L2621" s="0" t="n">
        <f aca="false">IF(C2621=1,0,MIN(F2621-K2621,Assumptions!$C$15,MAX(0,$B$10-O2620-M2621)))</f>
        <v>200</v>
      </c>
      <c r="M2621" s="0" t="n">
        <f aca="false">'Profiles 8760'!H2610</f>
        <v>205200</v>
      </c>
      <c r="N2621" s="0" t="n">
        <f aca="false">J2621+L2621</f>
        <v>200</v>
      </c>
      <c r="O2621" s="0" t="n">
        <f aca="false">O2620+N2621</f>
        <v>233520.384958595</v>
      </c>
      <c r="P2621" s="0" t="n">
        <f aca="false">MIN($B$5,P2620+K2621*$B$6-I2621)</f>
        <v>510.81</v>
      </c>
      <c r="Q2621" s="0" t="n">
        <f aca="false">MAX(0,F2621-H2621-K2621-L2621)</f>
        <v>56.1971367</v>
      </c>
    </row>
    <row r="2622" customFormat="false" ht="15" hidden="false" customHeight="false" outlineLevel="0" collapsed="false">
      <c r="A2622" s="0" t="n">
        <f aca="false">'Profiles 8760'!A2611</f>
        <v>2609</v>
      </c>
      <c r="B2622" s="0" t="n">
        <f aca="false">'Profiles 8760'!B2611</f>
        <v>4</v>
      </c>
      <c r="C2622" s="0" t="n">
        <f aca="false">'Profiles 8760'!E2611</f>
        <v>0</v>
      </c>
      <c r="D2622" s="0" t="n">
        <f aca="false">'Profiles 8760'!F2611</f>
        <v>0.573434</v>
      </c>
      <c r="E2622" s="0" t="n">
        <f aca="false">'Profiles 8760'!G2611</f>
        <v>0.273607</v>
      </c>
      <c r="F2622" s="0" t="n">
        <f aca="false">D2622*Assumptions!$C$11*$B$7+E2622*Assumptions!$C$12*$B$8</f>
        <v>176.7982655</v>
      </c>
      <c r="G2622" s="0" t="n">
        <f aca="false">C2622*Assumptions!$C$15</f>
        <v>0</v>
      </c>
      <c r="H2622" s="0" t="n">
        <f aca="false">MIN(F2622,G2622)</f>
        <v>0</v>
      </c>
      <c r="I2622" s="0" t="n">
        <f aca="false">IF(C2622=1,MIN(G2622-H2622,Assumptions!$C$13,P2621),0)</f>
        <v>0</v>
      </c>
      <c r="J2622" s="0" t="n">
        <f aca="false">H2622+I2622</f>
        <v>0</v>
      </c>
      <c r="K2622" s="0" t="n">
        <f aca="false">MIN(IF(C2622=1,F2622-H2622,F2622),Assumptions!$C$13,MAX(0,($B$5-P2621)/$B$6))</f>
        <v>0</v>
      </c>
      <c r="L2622" s="0" t="n">
        <f aca="false">IF(C2622=1,0,MIN(F2622-K2622,Assumptions!$C$15,MAX(0,$B$10-O2621-M2622)))</f>
        <v>176.7982655</v>
      </c>
      <c r="M2622" s="0" t="n">
        <f aca="false">'Profiles 8760'!H2611</f>
        <v>205200</v>
      </c>
      <c r="N2622" s="0" t="n">
        <f aca="false">J2622+L2622</f>
        <v>176.7982655</v>
      </c>
      <c r="O2622" s="0" t="n">
        <f aca="false">O2621+N2622</f>
        <v>233697.183224095</v>
      </c>
      <c r="P2622" s="0" t="n">
        <f aca="false">MIN($B$5,P2621+K2622*$B$6-I2622)</f>
        <v>510.81</v>
      </c>
      <c r="Q2622" s="0" t="n">
        <f aca="false">MAX(0,F2622-H2622-K2622-L2622)</f>
        <v>0</v>
      </c>
    </row>
    <row r="2623" customFormat="false" ht="15" hidden="false" customHeight="false" outlineLevel="0" collapsed="false">
      <c r="A2623" s="0" t="n">
        <f aca="false">'Profiles 8760'!A2612</f>
        <v>2610</v>
      </c>
      <c r="B2623" s="0" t="n">
        <f aca="false">'Profiles 8760'!B2612</f>
        <v>4</v>
      </c>
      <c r="C2623" s="0" t="n">
        <f aca="false">'Profiles 8760'!E2612</f>
        <v>0</v>
      </c>
      <c r="D2623" s="0" t="n">
        <f aca="false">'Profiles 8760'!F2612</f>
        <v>0.28573</v>
      </c>
      <c r="E2623" s="0" t="n">
        <f aca="false">'Profiles 8760'!G2612</f>
        <v>0.28413</v>
      </c>
      <c r="F2623" s="0" t="n">
        <f aca="false">D2623*Assumptions!$C$11*$B$7+E2623*Assumptions!$C$12*$B$8</f>
        <v>94.139741</v>
      </c>
      <c r="G2623" s="0" t="n">
        <f aca="false">C2623*Assumptions!$C$15</f>
        <v>0</v>
      </c>
      <c r="H2623" s="0" t="n">
        <f aca="false">MIN(F2623,G2623)</f>
        <v>0</v>
      </c>
      <c r="I2623" s="0" t="n">
        <f aca="false">IF(C2623=1,MIN(G2623-H2623,Assumptions!$C$13,P2622),0)</f>
        <v>0</v>
      </c>
      <c r="J2623" s="0" t="n">
        <f aca="false">H2623+I2623</f>
        <v>0</v>
      </c>
      <c r="K2623" s="0" t="n">
        <f aca="false">MIN(IF(C2623=1,F2623-H2623,F2623),Assumptions!$C$13,MAX(0,($B$5-P2622)/$B$6))</f>
        <v>0</v>
      </c>
      <c r="L2623" s="0" t="n">
        <f aca="false">IF(C2623=1,0,MIN(F2623-K2623,Assumptions!$C$15,MAX(0,$B$10-O2622-M2623)))</f>
        <v>94.139741</v>
      </c>
      <c r="M2623" s="0" t="n">
        <f aca="false">'Profiles 8760'!H2612</f>
        <v>205200</v>
      </c>
      <c r="N2623" s="0" t="n">
        <f aca="false">J2623+L2623</f>
        <v>94.139741</v>
      </c>
      <c r="O2623" s="0" t="n">
        <f aca="false">O2622+N2623</f>
        <v>233791.322965095</v>
      </c>
      <c r="P2623" s="0" t="n">
        <f aca="false">MIN($B$5,P2622+K2623*$B$6-I2623)</f>
        <v>510.81</v>
      </c>
      <c r="Q2623" s="0" t="n">
        <f aca="false">MAX(0,F2623-H2623-K2623-L2623)</f>
        <v>0</v>
      </c>
    </row>
    <row r="2624" customFormat="false" ht="15" hidden="false" customHeight="false" outlineLevel="0" collapsed="false">
      <c r="A2624" s="0" t="n">
        <f aca="false">'Profiles 8760'!A2613</f>
        <v>2611</v>
      </c>
      <c r="B2624" s="0" t="n">
        <f aca="false">'Profiles 8760'!B2613</f>
        <v>4</v>
      </c>
      <c r="C2624" s="0" t="n">
        <f aca="false">'Profiles 8760'!E2613</f>
        <v>0</v>
      </c>
      <c r="D2624" s="0" t="n">
        <f aca="false">'Profiles 8760'!F2613</f>
        <v>0.047283</v>
      </c>
      <c r="E2624" s="0" t="n">
        <f aca="false">'Profiles 8760'!G2613</f>
        <v>0.172465</v>
      </c>
      <c r="F2624" s="0" t="n">
        <f aca="false">D2624*Assumptions!$C$11*$B$7+E2624*Assumptions!$C$12*$B$8</f>
        <v>20.7091489</v>
      </c>
      <c r="G2624" s="0" t="n">
        <f aca="false">C2624*Assumptions!$C$15</f>
        <v>0</v>
      </c>
      <c r="H2624" s="0" t="n">
        <f aca="false">MIN(F2624,G2624)</f>
        <v>0</v>
      </c>
      <c r="I2624" s="0" t="n">
        <f aca="false">IF(C2624=1,MIN(G2624-H2624,Assumptions!$C$13,P2623),0)</f>
        <v>0</v>
      </c>
      <c r="J2624" s="0" t="n">
        <f aca="false">H2624+I2624</f>
        <v>0</v>
      </c>
      <c r="K2624" s="0" t="n">
        <f aca="false">MIN(IF(C2624=1,F2624-H2624,F2624),Assumptions!$C$13,MAX(0,($B$5-P2623)/$B$6))</f>
        <v>0</v>
      </c>
      <c r="L2624" s="0" t="n">
        <f aca="false">IF(C2624=1,0,MIN(F2624-K2624,Assumptions!$C$15,MAX(0,$B$10-O2623-M2624)))</f>
        <v>20.7091489</v>
      </c>
      <c r="M2624" s="0" t="n">
        <f aca="false">'Profiles 8760'!H2613</f>
        <v>205200</v>
      </c>
      <c r="N2624" s="0" t="n">
        <f aca="false">J2624+L2624</f>
        <v>20.7091489</v>
      </c>
      <c r="O2624" s="0" t="n">
        <f aca="false">O2623+N2624</f>
        <v>233812.032113995</v>
      </c>
      <c r="P2624" s="0" t="n">
        <f aca="false">MIN($B$5,P2623+K2624*$B$6-I2624)</f>
        <v>510.81</v>
      </c>
      <c r="Q2624" s="0" t="n">
        <f aca="false">MAX(0,F2624-H2624-K2624-L2624)</f>
        <v>0</v>
      </c>
    </row>
    <row r="2625" customFormat="false" ht="15" hidden="false" customHeight="false" outlineLevel="0" collapsed="false">
      <c r="A2625" s="0" t="n">
        <f aca="false">'Profiles 8760'!A2614</f>
        <v>2612</v>
      </c>
      <c r="B2625" s="0" t="n">
        <f aca="false">'Profiles 8760'!B2614</f>
        <v>4</v>
      </c>
      <c r="C2625" s="0" t="n">
        <f aca="false">'Profiles 8760'!E2614</f>
        <v>1</v>
      </c>
      <c r="D2625" s="0" t="n">
        <f aca="false">'Profiles 8760'!F2614</f>
        <v>0</v>
      </c>
      <c r="E2625" s="0" t="n">
        <f aca="false">'Profiles 8760'!G2614</f>
        <v>0.23602</v>
      </c>
      <c r="F2625" s="0" t="n">
        <f aca="false">D2625*Assumptions!$C$11*$B$7+E2625*Assumptions!$C$12*$B$8</f>
        <v>9.653218</v>
      </c>
      <c r="G2625" s="0" t="n">
        <f aca="false">C2625*Assumptions!$C$15</f>
        <v>200</v>
      </c>
      <c r="H2625" s="0" t="n">
        <f aca="false">MIN(F2625,G2625)</f>
        <v>9.653218</v>
      </c>
      <c r="I2625" s="0" t="n">
        <f aca="false">IF(C2625=1,MIN(G2625-H2625,Assumptions!$C$13,P2624),0)</f>
        <v>180</v>
      </c>
      <c r="J2625" s="0" t="n">
        <f aca="false">H2625+I2625</f>
        <v>189.653218</v>
      </c>
      <c r="K2625" s="0" t="n">
        <f aca="false">MIN(IF(C2625=1,F2625-H2625,F2625),Assumptions!$C$13,MAX(0,($B$5-P2624)/$B$6))</f>
        <v>0</v>
      </c>
      <c r="L2625" s="0" t="n">
        <f aca="false">IF(C2625=1,0,MIN(F2625-K2625,Assumptions!$C$15,MAX(0,$B$10-O2624-M2625)))</f>
        <v>0</v>
      </c>
      <c r="M2625" s="0" t="n">
        <f aca="false">'Profiles 8760'!H2614</f>
        <v>205000</v>
      </c>
      <c r="N2625" s="0" t="n">
        <f aca="false">J2625+L2625</f>
        <v>189.653218</v>
      </c>
      <c r="O2625" s="0" t="n">
        <f aca="false">O2624+N2625</f>
        <v>234001.685331995</v>
      </c>
      <c r="P2625" s="0" t="n">
        <f aca="false">MIN($B$5,P2624+K2625*$B$6-I2625)</f>
        <v>330.81</v>
      </c>
      <c r="Q2625" s="0" t="n">
        <f aca="false">MAX(0,F2625-H2625-K2625-L2625)</f>
        <v>0</v>
      </c>
    </row>
    <row r="2626" customFormat="false" ht="15" hidden="false" customHeight="false" outlineLevel="0" collapsed="false">
      <c r="A2626" s="0" t="n">
        <f aca="false">'Profiles 8760'!A2615</f>
        <v>2613</v>
      </c>
      <c r="B2626" s="0" t="n">
        <f aca="false">'Profiles 8760'!B2615</f>
        <v>4</v>
      </c>
      <c r="C2626" s="0" t="n">
        <f aca="false">'Profiles 8760'!E2615</f>
        <v>1</v>
      </c>
      <c r="D2626" s="0" t="n">
        <f aca="false">'Profiles 8760'!F2615</f>
        <v>0</v>
      </c>
      <c r="E2626" s="0" t="n">
        <f aca="false">'Profiles 8760'!G2615</f>
        <v>0.164631</v>
      </c>
      <c r="F2626" s="0" t="n">
        <f aca="false">D2626*Assumptions!$C$11*$B$7+E2626*Assumptions!$C$12*$B$8</f>
        <v>6.7334079</v>
      </c>
      <c r="G2626" s="0" t="n">
        <f aca="false">C2626*Assumptions!$C$15</f>
        <v>200</v>
      </c>
      <c r="H2626" s="0" t="n">
        <f aca="false">MIN(F2626,G2626)</f>
        <v>6.7334079</v>
      </c>
      <c r="I2626" s="0" t="n">
        <f aca="false">IF(C2626=1,MIN(G2626-H2626,Assumptions!$C$13,P2625),0)</f>
        <v>180</v>
      </c>
      <c r="J2626" s="0" t="n">
        <f aca="false">H2626+I2626</f>
        <v>186.7334079</v>
      </c>
      <c r="K2626" s="0" t="n">
        <f aca="false">MIN(IF(C2626=1,F2626-H2626,F2626),Assumptions!$C$13,MAX(0,($B$5-P2625)/$B$6))</f>
        <v>0</v>
      </c>
      <c r="L2626" s="0" t="n">
        <f aca="false">IF(C2626=1,0,MIN(F2626-K2626,Assumptions!$C$15,MAX(0,$B$10-O2625-M2626)))</f>
        <v>0</v>
      </c>
      <c r="M2626" s="0" t="n">
        <f aca="false">'Profiles 8760'!H2615</f>
        <v>204800</v>
      </c>
      <c r="N2626" s="0" t="n">
        <f aca="false">J2626+L2626</f>
        <v>186.7334079</v>
      </c>
      <c r="O2626" s="0" t="n">
        <f aca="false">O2625+N2626</f>
        <v>234188.418739895</v>
      </c>
      <c r="P2626" s="0" t="n">
        <f aca="false">MIN($B$5,P2625+K2626*$B$6-I2626)</f>
        <v>150.81</v>
      </c>
      <c r="Q2626" s="0" t="n">
        <f aca="false">MAX(0,F2626-H2626-K2626-L2626)</f>
        <v>0</v>
      </c>
    </row>
    <row r="2627" customFormat="false" ht="15" hidden="false" customHeight="false" outlineLevel="0" collapsed="false">
      <c r="A2627" s="0" t="n">
        <f aca="false">'Profiles 8760'!A2616</f>
        <v>2614</v>
      </c>
      <c r="B2627" s="0" t="n">
        <f aca="false">'Profiles 8760'!B2616</f>
        <v>4</v>
      </c>
      <c r="C2627" s="0" t="n">
        <f aca="false">'Profiles 8760'!E2616</f>
        <v>0</v>
      </c>
      <c r="D2627" s="0" t="n">
        <f aca="false">'Profiles 8760'!F2616</f>
        <v>0</v>
      </c>
      <c r="E2627" s="0" t="n">
        <f aca="false">'Profiles 8760'!G2616</f>
        <v>0.190464</v>
      </c>
      <c r="F2627" s="0" t="n">
        <f aca="false">D2627*Assumptions!$C$11*$B$7+E2627*Assumptions!$C$12*$B$8</f>
        <v>7.7899776</v>
      </c>
      <c r="G2627" s="0" t="n">
        <f aca="false">C2627*Assumptions!$C$15</f>
        <v>0</v>
      </c>
      <c r="H2627" s="0" t="n">
        <f aca="false">MIN(F2627,G2627)</f>
        <v>0</v>
      </c>
      <c r="I2627" s="0" t="n">
        <f aca="false">IF(C2627=1,MIN(G2627-H2627,Assumptions!$C$13,P2626),0)</f>
        <v>0</v>
      </c>
      <c r="J2627" s="0" t="n">
        <f aca="false">H2627+I2627</f>
        <v>0</v>
      </c>
      <c r="K2627" s="0" t="n">
        <f aca="false">MIN(IF(C2627=1,F2627-H2627,F2627),Assumptions!$C$13,MAX(0,($B$5-P2626)/$B$6))</f>
        <v>7.7899776</v>
      </c>
      <c r="L2627" s="0" t="n">
        <f aca="false">IF(C2627=1,0,MIN(F2627-K2627,Assumptions!$C$15,MAX(0,$B$10-O2626-M2627)))</f>
        <v>0</v>
      </c>
      <c r="M2627" s="0" t="n">
        <f aca="false">'Profiles 8760'!H2616</f>
        <v>204800</v>
      </c>
      <c r="N2627" s="0" t="n">
        <f aca="false">J2627+L2627</f>
        <v>0</v>
      </c>
      <c r="O2627" s="0" t="n">
        <f aca="false">O2626+N2627</f>
        <v>234188.418739895</v>
      </c>
      <c r="P2627" s="0" t="n">
        <f aca="false">MIN($B$5,P2626+K2627*$B$6-I2627)</f>
        <v>157.56235258368</v>
      </c>
      <c r="Q2627" s="0" t="n">
        <f aca="false">MAX(0,F2627-H2627-K2627-L2627)</f>
        <v>0</v>
      </c>
    </row>
    <row r="2628" customFormat="false" ht="15" hidden="false" customHeight="false" outlineLevel="0" collapsed="false">
      <c r="A2628" s="0" t="n">
        <f aca="false">'Profiles 8760'!A2617</f>
        <v>2615</v>
      </c>
      <c r="B2628" s="0" t="n">
        <f aca="false">'Profiles 8760'!B2617</f>
        <v>4</v>
      </c>
      <c r="C2628" s="0" t="n">
        <f aca="false">'Profiles 8760'!E2617</f>
        <v>0</v>
      </c>
      <c r="D2628" s="0" t="n">
        <f aca="false">'Profiles 8760'!F2617</f>
        <v>0</v>
      </c>
      <c r="E2628" s="0" t="n">
        <f aca="false">'Profiles 8760'!G2617</f>
        <v>0.209355</v>
      </c>
      <c r="F2628" s="0" t="n">
        <f aca="false">D2628*Assumptions!$C$11*$B$7+E2628*Assumptions!$C$12*$B$8</f>
        <v>8.5626195</v>
      </c>
      <c r="G2628" s="0" t="n">
        <f aca="false">C2628*Assumptions!$C$15</f>
        <v>0</v>
      </c>
      <c r="H2628" s="0" t="n">
        <f aca="false">MIN(F2628,G2628)</f>
        <v>0</v>
      </c>
      <c r="I2628" s="0" t="n">
        <f aca="false">IF(C2628=1,MIN(G2628-H2628,Assumptions!$C$13,P2627),0)</f>
        <v>0</v>
      </c>
      <c r="J2628" s="0" t="n">
        <f aca="false">H2628+I2628</f>
        <v>0</v>
      </c>
      <c r="K2628" s="0" t="n">
        <f aca="false">MIN(IF(C2628=1,F2628-H2628,F2628),Assumptions!$C$13,MAX(0,($B$5-P2627)/$B$6))</f>
        <v>8.5626195</v>
      </c>
      <c r="L2628" s="0" t="n">
        <f aca="false">IF(C2628=1,0,MIN(F2628-K2628,Assumptions!$C$15,MAX(0,$B$10-O2627-M2628)))</f>
        <v>0</v>
      </c>
      <c r="M2628" s="0" t="n">
        <f aca="false">'Profiles 8760'!H2617</f>
        <v>204800</v>
      </c>
      <c r="N2628" s="0" t="n">
        <f aca="false">J2628+L2628</f>
        <v>0</v>
      </c>
      <c r="O2628" s="0" t="n">
        <f aca="false">O2627+N2628</f>
        <v>234188.418739895</v>
      </c>
      <c r="P2628" s="0" t="n">
        <f aca="false">MIN($B$5,P2627+K2628*$B$6-I2628)</f>
        <v>164.98443116628</v>
      </c>
      <c r="Q2628" s="0" t="n">
        <f aca="false">MAX(0,F2628-H2628-K2628-L2628)</f>
        <v>0</v>
      </c>
    </row>
    <row r="2629" customFormat="false" ht="15" hidden="false" customHeight="false" outlineLevel="0" collapsed="false">
      <c r="A2629" s="0" t="n">
        <f aca="false">'Profiles 8760'!A2618</f>
        <v>2616</v>
      </c>
      <c r="B2629" s="0" t="n">
        <f aca="false">'Profiles 8760'!B2618</f>
        <v>4</v>
      </c>
      <c r="C2629" s="0" t="n">
        <f aca="false">'Profiles 8760'!E2618</f>
        <v>0</v>
      </c>
      <c r="D2629" s="0" t="n">
        <f aca="false">'Profiles 8760'!F2618</f>
        <v>0</v>
      </c>
      <c r="E2629" s="0" t="n">
        <f aca="false">'Profiles 8760'!G2618</f>
        <v>0.21609</v>
      </c>
      <c r="F2629" s="0" t="n">
        <f aca="false">D2629*Assumptions!$C$11*$B$7+E2629*Assumptions!$C$12*$B$8</f>
        <v>8.838081</v>
      </c>
      <c r="G2629" s="0" t="n">
        <f aca="false">C2629*Assumptions!$C$15</f>
        <v>0</v>
      </c>
      <c r="H2629" s="0" t="n">
        <f aca="false">MIN(F2629,G2629)</f>
        <v>0</v>
      </c>
      <c r="I2629" s="0" t="n">
        <f aca="false">IF(C2629=1,MIN(G2629-H2629,Assumptions!$C$13,P2628),0)</f>
        <v>0</v>
      </c>
      <c r="J2629" s="0" t="n">
        <f aca="false">H2629+I2629</f>
        <v>0</v>
      </c>
      <c r="K2629" s="0" t="n">
        <f aca="false">MIN(IF(C2629=1,F2629-H2629,F2629),Assumptions!$C$13,MAX(0,($B$5-P2628)/$B$6))</f>
        <v>8.838081</v>
      </c>
      <c r="L2629" s="0" t="n">
        <f aca="false">IF(C2629=1,0,MIN(F2629-K2629,Assumptions!$C$15,MAX(0,$B$10-O2628-M2629)))</f>
        <v>0</v>
      </c>
      <c r="M2629" s="0" t="n">
        <f aca="false">'Profiles 8760'!H2618</f>
        <v>204800</v>
      </c>
      <c r="N2629" s="0" t="n">
        <f aca="false">J2629+L2629</f>
        <v>0</v>
      </c>
      <c r="O2629" s="0" t="n">
        <f aca="false">O2628+N2629</f>
        <v>234188.418739895</v>
      </c>
      <c r="P2629" s="0" t="n">
        <f aca="false">MIN($B$5,P2628+K2629*$B$6-I2629)</f>
        <v>172.64527977708</v>
      </c>
      <c r="Q2629" s="0" t="n">
        <f aca="false">MAX(0,F2629-H2629-K2629-L2629)</f>
        <v>0</v>
      </c>
    </row>
    <row r="2630" customFormat="false" ht="15" hidden="false" customHeight="false" outlineLevel="0" collapsed="false">
      <c r="A2630" s="0" t="n">
        <f aca="false">'Profiles 8760'!A2619</f>
        <v>2617</v>
      </c>
      <c r="B2630" s="0" t="n">
        <f aca="false">'Profiles 8760'!B2619</f>
        <v>4</v>
      </c>
      <c r="C2630" s="0" t="n">
        <f aca="false">'Profiles 8760'!E2619</f>
        <v>0</v>
      </c>
      <c r="D2630" s="0" t="n">
        <f aca="false">'Profiles 8760'!F2619</f>
        <v>0</v>
      </c>
      <c r="E2630" s="0" t="n">
        <f aca="false">'Profiles 8760'!G2619</f>
        <v>0.208224</v>
      </c>
      <c r="F2630" s="0" t="n">
        <f aca="false">D2630*Assumptions!$C$11*$B$7+E2630*Assumptions!$C$12*$B$8</f>
        <v>8.5163616</v>
      </c>
      <c r="G2630" s="0" t="n">
        <f aca="false">C2630*Assumptions!$C$15</f>
        <v>0</v>
      </c>
      <c r="H2630" s="0" t="n">
        <f aca="false">MIN(F2630,G2630)</f>
        <v>0</v>
      </c>
      <c r="I2630" s="0" t="n">
        <f aca="false">IF(C2630=1,MIN(G2630-H2630,Assumptions!$C$13,P2629),0)</f>
        <v>0</v>
      </c>
      <c r="J2630" s="0" t="n">
        <f aca="false">H2630+I2630</f>
        <v>0</v>
      </c>
      <c r="K2630" s="0" t="n">
        <f aca="false">MIN(IF(C2630=1,F2630-H2630,F2630),Assumptions!$C$13,MAX(0,($B$5-P2629)/$B$6))</f>
        <v>8.5163616</v>
      </c>
      <c r="L2630" s="0" t="n">
        <f aca="false">IF(C2630=1,0,MIN(F2630-K2630,Assumptions!$C$15,MAX(0,$B$10-O2629-M2630)))</f>
        <v>0</v>
      </c>
      <c r="M2630" s="0" t="n">
        <f aca="false">'Profiles 8760'!H2619</f>
        <v>204800</v>
      </c>
      <c r="N2630" s="0" t="n">
        <f aca="false">J2630+L2630</f>
        <v>0</v>
      </c>
      <c r="O2630" s="0" t="n">
        <f aca="false">O2629+N2630</f>
        <v>234188.418739895</v>
      </c>
      <c r="P2630" s="0" t="n">
        <f aca="false">MIN($B$5,P2629+K2630*$B$6-I2630)</f>
        <v>180.02726201196</v>
      </c>
      <c r="Q2630" s="0" t="n">
        <f aca="false">MAX(0,F2630-H2630-K2630-L2630)</f>
        <v>0</v>
      </c>
    </row>
    <row r="2631" customFormat="false" ht="15" hidden="false" customHeight="false" outlineLevel="0" collapsed="false">
      <c r="A2631" s="0" t="n">
        <f aca="false">'Profiles 8760'!A2620</f>
        <v>2618</v>
      </c>
      <c r="B2631" s="0" t="n">
        <f aca="false">'Profiles 8760'!B2620</f>
        <v>4</v>
      </c>
      <c r="C2631" s="0" t="n">
        <f aca="false">'Profiles 8760'!E2620</f>
        <v>0</v>
      </c>
      <c r="D2631" s="0" t="n">
        <f aca="false">'Profiles 8760'!F2620</f>
        <v>0</v>
      </c>
      <c r="E2631" s="0" t="n">
        <f aca="false">'Profiles 8760'!G2620</f>
        <v>0.251854</v>
      </c>
      <c r="F2631" s="0" t="n">
        <f aca="false">D2631*Assumptions!$C$11*$B$7+E2631*Assumptions!$C$12*$B$8</f>
        <v>10.3008286</v>
      </c>
      <c r="G2631" s="0" t="n">
        <f aca="false">C2631*Assumptions!$C$15</f>
        <v>0</v>
      </c>
      <c r="H2631" s="0" t="n">
        <f aca="false">MIN(F2631,G2631)</f>
        <v>0</v>
      </c>
      <c r="I2631" s="0" t="n">
        <f aca="false">IF(C2631=1,MIN(G2631-H2631,Assumptions!$C$13,P2630),0)</f>
        <v>0</v>
      </c>
      <c r="J2631" s="0" t="n">
        <f aca="false">H2631+I2631</f>
        <v>0</v>
      </c>
      <c r="K2631" s="0" t="n">
        <f aca="false">MIN(IF(C2631=1,F2631-H2631,F2631),Assumptions!$C$13,MAX(0,($B$5-P2630)/$B$6))</f>
        <v>10.3008286</v>
      </c>
      <c r="L2631" s="0" t="n">
        <f aca="false">IF(C2631=1,0,MIN(F2631-K2631,Assumptions!$C$15,MAX(0,$B$10-O2630-M2631)))</f>
        <v>0</v>
      </c>
      <c r="M2631" s="0" t="n">
        <f aca="false">'Profiles 8760'!H2620</f>
        <v>204800</v>
      </c>
      <c r="N2631" s="0" t="n">
        <f aca="false">J2631+L2631</f>
        <v>0</v>
      </c>
      <c r="O2631" s="0" t="n">
        <f aca="false">O2630+N2631</f>
        <v>234188.418739895</v>
      </c>
      <c r="P2631" s="0" t="n">
        <f aca="false">MIN($B$5,P2630+K2631*$B$6-I2631)</f>
        <v>188.95602024244</v>
      </c>
      <c r="Q2631" s="0" t="n">
        <f aca="false">MAX(0,F2631-H2631-K2631-L2631)</f>
        <v>0</v>
      </c>
    </row>
    <row r="2632" customFormat="false" ht="15" hidden="false" customHeight="false" outlineLevel="0" collapsed="false">
      <c r="A2632" s="0" t="n">
        <f aca="false">'Profiles 8760'!A2621</f>
        <v>2619</v>
      </c>
      <c r="B2632" s="0" t="n">
        <f aca="false">'Profiles 8760'!B2621</f>
        <v>4</v>
      </c>
      <c r="C2632" s="0" t="n">
        <f aca="false">'Profiles 8760'!E2621</f>
        <v>0</v>
      </c>
      <c r="D2632" s="0" t="n">
        <f aca="false">'Profiles 8760'!F2621</f>
        <v>0</v>
      </c>
      <c r="E2632" s="0" t="n">
        <f aca="false">'Profiles 8760'!G2621</f>
        <v>0.168375</v>
      </c>
      <c r="F2632" s="0" t="n">
        <f aca="false">D2632*Assumptions!$C$11*$B$7+E2632*Assumptions!$C$12*$B$8</f>
        <v>6.8865375</v>
      </c>
      <c r="G2632" s="0" t="n">
        <f aca="false">C2632*Assumptions!$C$15</f>
        <v>0</v>
      </c>
      <c r="H2632" s="0" t="n">
        <f aca="false">MIN(F2632,G2632)</f>
        <v>0</v>
      </c>
      <c r="I2632" s="0" t="n">
        <f aca="false">IF(C2632=1,MIN(G2632-H2632,Assumptions!$C$13,P2631),0)</f>
        <v>0</v>
      </c>
      <c r="J2632" s="0" t="n">
        <f aca="false">H2632+I2632</f>
        <v>0</v>
      </c>
      <c r="K2632" s="0" t="n">
        <f aca="false">MIN(IF(C2632=1,F2632-H2632,F2632),Assumptions!$C$13,MAX(0,($B$5-P2631)/$B$6))</f>
        <v>6.8865375</v>
      </c>
      <c r="L2632" s="0" t="n">
        <f aca="false">IF(C2632=1,0,MIN(F2632-K2632,Assumptions!$C$15,MAX(0,$B$10-O2631-M2632)))</f>
        <v>0</v>
      </c>
      <c r="M2632" s="0" t="n">
        <f aca="false">'Profiles 8760'!H2621</f>
        <v>204800</v>
      </c>
      <c r="N2632" s="0" t="n">
        <f aca="false">J2632+L2632</f>
        <v>0</v>
      </c>
      <c r="O2632" s="0" t="n">
        <f aca="false">O2631+N2632</f>
        <v>234188.418739895</v>
      </c>
      <c r="P2632" s="0" t="n">
        <f aca="false">MIN($B$5,P2631+K2632*$B$6-I2632)</f>
        <v>194.92527094744</v>
      </c>
      <c r="Q2632" s="0" t="n">
        <f aca="false">MAX(0,F2632-H2632-K2632-L2632)</f>
        <v>0</v>
      </c>
    </row>
    <row r="2633" customFormat="false" ht="15" hidden="false" customHeight="false" outlineLevel="0" collapsed="false">
      <c r="A2633" s="0" t="n">
        <f aca="false">'Profiles 8760'!A2622</f>
        <v>2620</v>
      </c>
      <c r="B2633" s="0" t="n">
        <f aca="false">'Profiles 8760'!B2622</f>
        <v>4</v>
      </c>
      <c r="C2633" s="0" t="n">
        <f aca="false">'Profiles 8760'!E2622</f>
        <v>0</v>
      </c>
      <c r="D2633" s="0" t="n">
        <f aca="false">'Profiles 8760'!F2622</f>
        <v>0</v>
      </c>
      <c r="E2633" s="0" t="n">
        <f aca="false">'Profiles 8760'!G2622</f>
        <v>0.316845</v>
      </c>
      <c r="F2633" s="0" t="n">
        <f aca="false">D2633*Assumptions!$C$11*$B$7+E2633*Assumptions!$C$12*$B$8</f>
        <v>12.9589605</v>
      </c>
      <c r="G2633" s="0" t="n">
        <f aca="false">C2633*Assumptions!$C$15</f>
        <v>0</v>
      </c>
      <c r="H2633" s="0" t="n">
        <f aca="false">MIN(F2633,G2633)</f>
        <v>0</v>
      </c>
      <c r="I2633" s="0" t="n">
        <f aca="false">IF(C2633=1,MIN(G2633-H2633,Assumptions!$C$13,P2632),0)</f>
        <v>0</v>
      </c>
      <c r="J2633" s="0" t="n">
        <f aca="false">H2633+I2633</f>
        <v>0</v>
      </c>
      <c r="K2633" s="0" t="n">
        <f aca="false">MIN(IF(C2633=1,F2633-H2633,F2633),Assumptions!$C$13,MAX(0,($B$5-P2632)/$B$6))</f>
        <v>12.9589605</v>
      </c>
      <c r="L2633" s="0" t="n">
        <f aca="false">IF(C2633=1,0,MIN(F2633-K2633,Assumptions!$C$15,MAX(0,$B$10-O2632-M2633)))</f>
        <v>0</v>
      </c>
      <c r="M2633" s="0" t="n">
        <f aca="false">'Profiles 8760'!H2622</f>
        <v>204800</v>
      </c>
      <c r="N2633" s="0" t="n">
        <f aca="false">J2633+L2633</f>
        <v>0</v>
      </c>
      <c r="O2633" s="0" t="n">
        <f aca="false">O2632+N2633</f>
        <v>234188.418739895</v>
      </c>
      <c r="P2633" s="0" t="n">
        <f aca="false">MIN($B$5,P2632+K2633*$B$6-I2633)</f>
        <v>206.15809790884</v>
      </c>
      <c r="Q2633" s="0" t="n">
        <f aca="false">MAX(0,F2633-H2633-K2633-L2633)</f>
        <v>0</v>
      </c>
    </row>
    <row r="2634" customFormat="false" ht="15" hidden="false" customHeight="false" outlineLevel="0" collapsed="false">
      <c r="A2634" s="0" t="n">
        <f aca="false">'Profiles 8760'!A2623</f>
        <v>2621</v>
      </c>
      <c r="B2634" s="0" t="n">
        <f aca="false">'Profiles 8760'!B2623</f>
        <v>4</v>
      </c>
      <c r="C2634" s="0" t="n">
        <f aca="false">'Profiles 8760'!E2623</f>
        <v>0</v>
      </c>
      <c r="D2634" s="0" t="n">
        <f aca="false">'Profiles 8760'!F2623</f>
        <v>0</v>
      </c>
      <c r="E2634" s="0" t="n">
        <f aca="false">'Profiles 8760'!G2623</f>
        <v>0.38529</v>
      </c>
      <c r="F2634" s="0" t="n">
        <f aca="false">D2634*Assumptions!$C$11*$B$7+E2634*Assumptions!$C$12*$B$8</f>
        <v>15.758361</v>
      </c>
      <c r="G2634" s="0" t="n">
        <f aca="false">C2634*Assumptions!$C$15</f>
        <v>0</v>
      </c>
      <c r="H2634" s="0" t="n">
        <f aca="false">MIN(F2634,G2634)</f>
        <v>0</v>
      </c>
      <c r="I2634" s="0" t="n">
        <f aca="false">IF(C2634=1,MIN(G2634-H2634,Assumptions!$C$13,P2633),0)</f>
        <v>0</v>
      </c>
      <c r="J2634" s="0" t="n">
        <f aca="false">H2634+I2634</f>
        <v>0</v>
      </c>
      <c r="K2634" s="0" t="n">
        <f aca="false">MIN(IF(C2634=1,F2634-H2634,F2634),Assumptions!$C$13,MAX(0,($B$5-P2633)/$B$6))</f>
        <v>15.758361</v>
      </c>
      <c r="L2634" s="0" t="n">
        <f aca="false">IF(C2634=1,0,MIN(F2634-K2634,Assumptions!$C$15,MAX(0,$B$10-O2633-M2634)))</f>
        <v>0</v>
      </c>
      <c r="M2634" s="0" t="n">
        <f aca="false">'Profiles 8760'!H2623</f>
        <v>204800</v>
      </c>
      <c r="N2634" s="0" t="n">
        <f aca="false">J2634+L2634</f>
        <v>0</v>
      </c>
      <c r="O2634" s="0" t="n">
        <f aca="false">O2633+N2634</f>
        <v>234188.418739895</v>
      </c>
      <c r="P2634" s="0" t="n">
        <f aca="false">MIN($B$5,P2633+K2634*$B$6-I2634)</f>
        <v>219.81744522364</v>
      </c>
      <c r="Q2634" s="0" t="n">
        <f aca="false">MAX(0,F2634-H2634-K2634-L2634)</f>
        <v>0</v>
      </c>
    </row>
    <row r="2635" customFormat="false" ht="15" hidden="false" customHeight="false" outlineLevel="0" collapsed="false">
      <c r="A2635" s="0" t="n">
        <f aca="false">'Profiles 8760'!A2624</f>
        <v>2622</v>
      </c>
      <c r="B2635" s="0" t="n">
        <f aca="false">'Profiles 8760'!B2624</f>
        <v>4</v>
      </c>
      <c r="C2635" s="0" t="n">
        <f aca="false">'Profiles 8760'!E2624</f>
        <v>0</v>
      </c>
      <c r="D2635" s="0" t="n">
        <f aca="false">'Profiles 8760'!F2624</f>
        <v>0</v>
      </c>
      <c r="E2635" s="0" t="n">
        <f aca="false">'Profiles 8760'!G2624</f>
        <v>0.431742</v>
      </c>
      <c r="F2635" s="0" t="n">
        <f aca="false">D2635*Assumptions!$C$11*$B$7+E2635*Assumptions!$C$12*$B$8</f>
        <v>17.6582478</v>
      </c>
      <c r="G2635" s="0" t="n">
        <f aca="false">C2635*Assumptions!$C$15</f>
        <v>0</v>
      </c>
      <c r="H2635" s="0" t="n">
        <f aca="false">MIN(F2635,G2635)</f>
        <v>0</v>
      </c>
      <c r="I2635" s="0" t="n">
        <f aca="false">IF(C2635=1,MIN(G2635-H2635,Assumptions!$C$13,P2634),0)</f>
        <v>0</v>
      </c>
      <c r="J2635" s="0" t="n">
        <f aca="false">H2635+I2635</f>
        <v>0</v>
      </c>
      <c r="K2635" s="0" t="n">
        <f aca="false">MIN(IF(C2635=1,F2635-H2635,F2635),Assumptions!$C$13,MAX(0,($B$5-P2634)/$B$6))</f>
        <v>17.6582478</v>
      </c>
      <c r="L2635" s="0" t="n">
        <f aca="false">IF(C2635=1,0,MIN(F2635-K2635,Assumptions!$C$15,MAX(0,$B$10-O2634-M2635)))</f>
        <v>0</v>
      </c>
      <c r="M2635" s="0" t="n">
        <f aca="false">'Profiles 8760'!H2624</f>
        <v>204800</v>
      </c>
      <c r="N2635" s="0" t="n">
        <f aca="false">J2635+L2635</f>
        <v>0</v>
      </c>
      <c r="O2635" s="0" t="n">
        <f aca="false">O2634+N2635</f>
        <v>234188.418739895</v>
      </c>
      <c r="P2635" s="0" t="n">
        <f aca="false">MIN($B$5,P2634+K2635*$B$6-I2635)</f>
        <v>235.12361441668</v>
      </c>
      <c r="Q2635" s="0" t="n">
        <f aca="false">MAX(0,F2635-H2635-K2635-L2635)</f>
        <v>0</v>
      </c>
    </row>
    <row r="2636" customFormat="false" ht="15" hidden="false" customHeight="false" outlineLevel="0" collapsed="false">
      <c r="A2636" s="0" t="n">
        <f aca="false">'Profiles 8760'!A2625</f>
        <v>2623</v>
      </c>
      <c r="B2636" s="0" t="n">
        <f aca="false">'Profiles 8760'!B2625</f>
        <v>4</v>
      </c>
      <c r="C2636" s="0" t="n">
        <f aca="false">'Profiles 8760'!E2625</f>
        <v>0</v>
      </c>
      <c r="D2636" s="0" t="n">
        <f aca="false">'Profiles 8760'!F2625</f>
        <v>0.059324</v>
      </c>
      <c r="E2636" s="0" t="n">
        <f aca="false">'Profiles 8760'!G2625</f>
        <v>0.472391</v>
      </c>
      <c r="F2636" s="0" t="n">
        <f aca="false">D2636*Assumptions!$C$11*$B$7+E2636*Assumptions!$C$12*$B$8</f>
        <v>36.4535631</v>
      </c>
      <c r="G2636" s="0" t="n">
        <f aca="false">C2636*Assumptions!$C$15</f>
        <v>0</v>
      </c>
      <c r="H2636" s="0" t="n">
        <f aca="false">MIN(F2636,G2636)</f>
        <v>0</v>
      </c>
      <c r="I2636" s="0" t="n">
        <f aca="false">IF(C2636=1,MIN(G2636-H2636,Assumptions!$C$13,P2635),0)</f>
        <v>0</v>
      </c>
      <c r="J2636" s="0" t="n">
        <f aca="false">H2636+I2636</f>
        <v>0</v>
      </c>
      <c r="K2636" s="0" t="n">
        <f aca="false">MIN(IF(C2636=1,F2636-H2636,F2636),Assumptions!$C$13,MAX(0,($B$5-P2635)/$B$6))</f>
        <v>36.4535631</v>
      </c>
      <c r="L2636" s="0" t="n">
        <f aca="false">IF(C2636=1,0,MIN(F2636-K2636,Assumptions!$C$15,MAX(0,$B$10-O2635-M2636)))</f>
        <v>0</v>
      </c>
      <c r="M2636" s="0" t="n">
        <f aca="false">'Profiles 8760'!H2625</f>
        <v>204800</v>
      </c>
      <c r="N2636" s="0" t="n">
        <f aca="false">J2636+L2636</f>
        <v>0</v>
      </c>
      <c r="O2636" s="0" t="n">
        <f aca="false">O2635+N2636</f>
        <v>234188.418739895</v>
      </c>
      <c r="P2636" s="0" t="n">
        <f aca="false">MIN($B$5,P2635+K2636*$B$6-I2636)</f>
        <v>266.72156291176</v>
      </c>
      <c r="Q2636" s="0" t="n">
        <f aca="false">MAX(0,F2636-H2636-K2636-L2636)</f>
        <v>0</v>
      </c>
    </row>
    <row r="2637" customFormat="false" ht="15" hidden="false" customHeight="false" outlineLevel="0" collapsed="false">
      <c r="A2637" s="0" t="n">
        <f aca="false">'Profiles 8760'!A2626</f>
        <v>2624</v>
      </c>
      <c r="B2637" s="0" t="n">
        <f aca="false">'Profiles 8760'!B2626</f>
        <v>4</v>
      </c>
      <c r="C2637" s="0" t="n">
        <f aca="false">'Profiles 8760'!E2626</f>
        <v>1</v>
      </c>
      <c r="D2637" s="0" t="n">
        <f aca="false">'Profiles 8760'!F2626</f>
        <v>0.358498</v>
      </c>
      <c r="E2637" s="0" t="n">
        <f aca="false">'Profiles 8760'!G2626</f>
        <v>0.755601</v>
      </c>
      <c r="F2637" s="0" t="n">
        <f aca="false">D2637*Assumptions!$C$11*$B$7+E2637*Assumptions!$C$12*$B$8</f>
        <v>134.4383033</v>
      </c>
      <c r="G2637" s="0" t="n">
        <f aca="false">C2637*Assumptions!$C$15</f>
        <v>200</v>
      </c>
      <c r="H2637" s="0" t="n">
        <f aca="false">MIN(F2637,G2637)</f>
        <v>134.4383033</v>
      </c>
      <c r="I2637" s="0" t="n">
        <f aca="false">IF(C2637=1,MIN(G2637-H2637,Assumptions!$C$13,P2636),0)</f>
        <v>65.5616967</v>
      </c>
      <c r="J2637" s="0" t="n">
        <f aca="false">H2637+I2637</f>
        <v>200</v>
      </c>
      <c r="K2637" s="0" t="n">
        <f aca="false">MIN(IF(C2637=1,F2637-H2637,F2637),Assumptions!$C$13,MAX(0,($B$5-P2636)/$B$6))</f>
        <v>0</v>
      </c>
      <c r="L2637" s="0" t="n">
        <f aca="false">IF(C2637=1,0,MIN(F2637-K2637,Assumptions!$C$15,MAX(0,$B$10-O2636-M2637)))</f>
        <v>0</v>
      </c>
      <c r="M2637" s="0" t="n">
        <f aca="false">'Profiles 8760'!H2626</f>
        <v>204600</v>
      </c>
      <c r="N2637" s="0" t="n">
        <f aca="false">J2637+L2637</f>
        <v>200</v>
      </c>
      <c r="O2637" s="0" t="n">
        <f aca="false">O2636+N2637</f>
        <v>234388.418739895</v>
      </c>
      <c r="P2637" s="0" t="n">
        <f aca="false">MIN($B$5,P2636+K2637*$B$6-I2637)</f>
        <v>201.15986621176</v>
      </c>
      <c r="Q2637" s="0" t="n">
        <f aca="false">MAX(0,F2637-H2637-K2637-L2637)</f>
        <v>0</v>
      </c>
    </row>
    <row r="2638" customFormat="false" ht="15" hidden="false" customHeight="false" outlineLevel="0" collapsed="false">
      <c r="A2638" s="0" t="n">
        <f aca="false">'Profiles 8760'!A2627</f>
        <v>2625</v>
      </c>
      <c r="B2638" s="0" t="n">
        <f aca="false">'Profiles 8760'!B2627</f>
        <v>4</v>
      </c>
      <c r="C2638" s="0" t="n">
        <f aca="false">'Profiles 8760'!E2627</f>
        <v>1</v>
      </c>
      <c r="D2638" s="0" t="n">
        <f aca="false">'Profiles 8760'!F2627</f>
        <v>0.719473</v>
      </c>
      <c r="E2638" s="0" t="n">
        <f aca="false">'Profiles 8760'!G2627</f>
        <v>0.581676</v>
      </c>
      <c r="F2638" s="0" t="n">
        <f aca="false">D2638*Assumptions!$C$11*$B$7+E2638*Assumptions!$C$12*$B$8</f>
        <v>231.5743508</v>
      </c>
      <c r="G2638" s="0" t="n">
        <f aca="false">C2638*Assumptions!$C$15</f>
        <v>200</v>
      </c>
      <c r="H2638" s="0" t="n">
        <f aca="false">MIN(F2638,G2638)</f>
        <v>200</v>
      </c>
      <c r="I2638" s="0" t="n">
        <f aca="false">IF(C2638=1,MIN(G2638-H2638,Assumptions!$C$13,P2637),0)</f>
        <v>0</v>
      </c>
      <c r="J2638" s="0" t="n">
        <f aca="false">H2638+I2638</f>
        <v>200</v>
      </c>
      <c r="K2638" s="0" t="n">
        <f aca="false">MIN(IF(C2638=1,F2638-H2638,F2638),Assumptions!$C$13,MAX(0,($B$5-P2637)/$B$6))</f>
        <v>31.5743508</v>
      </c>
      <c r="L2638" s="0" t="n">
        <f aca="false">IF(C2638=1,0,MIN(F2638-K2638,Assumptions!$C$15,MAX(0,$B$10-O2637-M2638)))</f>
        <v>0</v>
      </c>
      <c r="M2638" s="0" t="n">
        <f aca="false">'Profiles 8760'!H2627</f>
        <v>204400</v>
      </c>
      <c r="N2638" s="0" t="n">
        <f aca="false">J2638+L2638</f>
        <v>200</v>
      </c>
      <c r="O2638" s="0" t="n">
        <f aca="false">O2637+N2638</f>
        <v>234588.418739895</v>
      </c>
      <c r="P2638" s="0" t="n">
        <f aca="false">MIN($B$5,P2637+K2638*$B$6-I2638)</f>
        <v>228.5285134852</v>
      </c>
      <c r="Q2638" s="0" t="n">
        <f aca="false">MAX(0,F2638-H2638-K2638-L2638)</f>
        <v>0</v>
      </c>
    </row>
    <row r="2639" customFormat="false" ht="15" hidden="false" customHeight="false" outlineLevel="0" collapsed="false">
      <c r="A2639" s="0" t="n">
        <f aca="false">'Profiles 8760'!A2628</f>
        <v>2626</v>
      </c>
      <c r="B2639" s="0" t="n">
        <f aca="false">'Profiles 8760'!B2628</f>
        <v>4</v>
      </c>
      <c r="C2639" s="0" t="n">
        <f aca="false">'Profiles 8760'!E2628</f>
        <v>0</v>
      </c>
      <c r="D2639" s="0" t="n">
        <f aca="false">'Profiles 8760'!F2628</f>
        <v>1</v>
      </c>
      <c r="E2639" s="0" t="n">
        <f aca="false">'Profiles 8760'!G2628</f>
        <v>0.61124</v>
      </c>
      <c r="F2639" s="0" t="n">
        <f aca="false">D2639*Assumptions!$C$11*$B$7+E2639*Assumptions!$C$12*$B$8</f>
        <v>313.799716</v>
      </c>
      <c r="G2639" s="0" t="n">
        <f aca="false">C2639*Assumptions!$C$15</f>
        <v>0</v>
      </c>
      <c r="H2639" s="0" t="n">
        <f aca="false">MIN(F2639,G2639)</f>
        <v>0</v>
      </c>
      <c r="I2639" s="0" t="n">
        <f aca="false">IF(C2639=1,MIN(G2639-H2639,Assumptions!$C$13,P2638),0)</f>
        <v>0</v>
      </c>
      <c r="J2639" s="0" t="n">
        <f aca="false">H2639+I2639</f>
        <v>0</v>
      </c>
      <c r="K2639" s="0" t="n">
        <f aca="false">MIN(IF(C2639=1,F2639-H2639,F2639),Assumptions!$C$13,MAX(0,($B$5-P2638)/$B$6))</f>
        <v>180</v>
      </c>
      <c r="L2639" s="0" t="n">
        <f aca="false">IF(C2639=1,0,MIN(F2639-K2639,Assumptions!$C$15,MAX(0,$B$10-O2638-M2639)))</f>
        <v>133.799716</v>
      </c>
      <c r="M2639" s="0" t="n">
        <f aca="false">'Profiles 8760'!H2628</f>
        <v>204400</v>
      </c>
      <c r="N2639" s="0" t="n">
        <f aca="false">J2639+L2639</f>
        <v>133.799716</v>
      </c>
      <c r="O2639" s="0" t="n">
        <f aca="false">O2638+N2639</f>
        <v>234722.218455895</v>
      </c>
      <c r="P2639" s="0" t="n">
        <f aca="false">MIN($B$5,P2638+K2639*$B$6-I2639)</f>
        <v>384.5525134852</v>
      </c>
      <c r="Q2639" s="0" t="n">
        <f aca="false">MAX(0,F2639-H2639-K2639-L2639)</f>
        <v>0</v>
      </c>
    </row>
    <row r="2640" customFormat="false" ht="15" hidden="false" customHeight="false" outlineLevel="0" collapsed="false">
      <c r="A2640" s="0" t="n">
        <f aca="false">'Profiles 8760'!A2629</f>
        <v>2627</v>
      </c>
      <c r="B2640" s="0" t="n">
        <f aca="false">'Profiles 8760'!B2629</f>
        <v>4</v>
      </c>
      <c r="C2640" s="0" t="n">
        <f aca="false">'Profiles 8760'!E2629</f>
        <v>0</v>
      </c>
      <c r="D2640" s="0" t="n">
        <f aca="false">'Profiles 8760'!F2629</f>
        <v>1</v>
      </c>
      <c r="E2640" s="0" t="n">
        <f aca="false">'Profiles 8760'!G2629</f>
        <v>0.722499</v>
      </c>
      <c r="F2640" s="0" t="n">
        <f aca="false">D2640*Assumptions!$C$11*$B$7+E2640*Assumptions!$C$12*$B$8</f>
        <v>318.3502091</v>
      </c>
      <c r="G2640" s="0" t="n">
        <f aca="false">C2640*Assumptions!$C$15</f>
        <v>0</v>
      </c>
      <c r="H2640" s="0" t="n">
        <f aca="false">MIN(F2640,G2640)</f>
        <v>0</v>
      </c>
      <c r="I2640" s="0" t="n">
        <f aca="false">IF(C2640=1,MIN(G2640-H2640,Assumptions!$C$13,P2639),0)</f>
        <v>0</v>
      </c>
      <c r="J2640" s="0" t="n">
        <f aca="false">H2640+I2640</f>
        <v>0</v>
      </c>
      <c r="K2640" s="0" t="n">
        <f aca="false">MIN(IF(C2640=1,F2640-H2640,F2640),Assumptions!$C$13,MAX(0,($B$5-P2639)/$B$6))</f>
        <v>145.659306085371</v>
      </c>
      <c r="L2640" s="0" t="n">
        <f aca="false">IF(C2640=1,0,MIN(F2640-K2640,Assumptions!$C$15,MAX(0,$B$10-O2639-M2640)))</f>
        <v>172.690903014629</v>
      </c>
      <c r="M2640" s="0" t="n">
        <f aca="false">'Profiles 8760'!H2629</f>
        <v>204400</v>
      </c>
      <c r="N2640" s="0" t="n">
        <f aca="false">J2640+L2640</f>
        <v>172.690903014629</v>
      </c>
      <c r="O2640" s="0" t="n">
        <f aca="false">O2639+N2640</f>
        <v>234894.90935891</v>
      </c>
      <c r="P2640" s="0" t="n">
        <f aca="false">MIN($B$5,P2639+K2640*$B$6-I2640)</f>
        <v>510.81</v>
      </c>
      <c r="Q2640" s="0" t="n">
        <f aca="false">MAX(0,F2640-H2640-K2640-L2640)</f>
        <v>0</v>
      </c>
    </row>
    <row r="2641" customFormat="false" ht="15" hidden="false" customHeight="false" outlineLevel="0" collapsed="false">
      <c r="A2641" s="0" t="n">
        <f aca="false">'Profiles 8760'!A2630</f>
        <v>2628</v>
      </c>
      <c r="B2641" s="0" t="n">
        <f aca="false">'Profiles 8760'!B2630</f>
        <v>4</v>
      </c>
      <c r="C2641" s="0" t="n">
        <f aca="false">'Profiles 8760'!E2630</f>
        <v>0</v>
      </c>
      <c r="D2641" s="0" t="n">
        <f aca="false">'Profiles 8760'!F2630</f>
        <v>1</v>
      </c>
      <c r="E2641" s="0" t="n">
        <f aca="false">'Profiles 8760'!G2630</f>
        <v>0.649214</v>
      </c>
      <c r="F2641" s="0" t="n">
        <f aca="false">D2641*Assumptions!$C$11*$B$7+E2641*Assumptions!$C$12*$B$8</f>
        <v>315.3528526</v>
      </c>
      <c r="G2641" s="0" t="n">
        <f aca="false">C2641*Assumptions!$C$15</f>
        <v>0</v>
      </c>
      <c r="H2641" s="0" t="n">
        <f aca="false">MIN(F2641,G2641)</f>
        <v>0</v>
      </c>
      <c r="I2641" s="0" t="n">
        <f aca="false">IF(C2641=1,MIN(G2641-H2641,Assumptions!$C$13,P2640),0)</f>
        <v>0</v>
      </c>
      <c r="J2641" s="0" t="n">
        <f aca="false">H2641+I2641</f>
        <v>0</v>
      </c>
      <c r="K2641" s="0" t="n">
        <f aca="false">MIN(IF(C2641=1,F2641-H2641,F2641),Assumptions!$C$13,MAX(0,($B$5-P2640)/$B$6))</f>
        <v>0</v>
      </c>
      <c r="L2641" s="0" t="n">
        <f aca="false">IF(C2641=1,0,MIN(F2641-K2641,Assumptions!$C$15,MAX(0,$B$10-O2640-M2641)))</f>
        <v>200</v>
      </c>
      <c r="M2641" s="0" t="n">
        <f aca="false">'Profiles 8760'!H2630</f>
        <v>204400</v>
      </c>
      <c r="N2641" s="0" t="n">
        <f aca="false">J2641+L2641</f>
        <v>200</v>
      </c>
      <c r="O2641" s="0" t="n">
        <f aca="false">O2640+N2641</f>
        <v>235094.90935891</v>
      </c>
      <c r="P2641" s="0" t="n">
        <f aca="false">MIN($B$5,P2640+K2641*$B$6-I2641)</f>
        <v>510.81</v>
      </c>
      <c r="Q2641" s="0" t="n">
        <f aca="false">MAX(0,F2641-H2641-K2641-L2641)</f>
        <v>115.3528526</v>
      </c>
    </row>
    <row r="2642" customFormat="false" ht="15" hidden="false" customHeight="false" outlineLevel="0" collapsed="false">
      <c r="A2642" s="0" t="n">
        <f aca="false">'Profiles 8760'!A2631</f>
        <v>2629</v>
      </c>
      <c r="B2642" s="0" t="n">
        <f aca="false">'Profiles 8760'!B2631</f>
        <v>4</v>
      </c>
      <c r="C2642" s="0" t="n">
        <f aca="false">'Profiles 8760'!E2631</f>
        <v>0</v>
      </c>
      <c r="D2642" s="0" t="n">
        <f aca="false">'Profiles 8760'!F2631</f>
        <v>1</v>
      </c>
      <c r="E2642" s="0" t="n">
        <f aca="false">'Profiles 8760'!G2631</f>
        <v>0.609621</v>
      </c>
      <c r="F2642" s="0" t="n">
        <f aca="false">D2642*Assumptions!$C$11*$B$7+E2642*Assumptions!$C$12*$B$8</f>
        <v>313.7334989</v>
      </c>
      <c r="G2642" s="0" t="n">
        <f aca="false">C2642*Assumptions!$C$15</f>
        <v>0</v>
      </c>
      <c r="H2642" s="0" t="n">
        <f aca="false">MIN(F2642,G2642)</f>
        <v>0</v>
      </c>
      <c r="I2642" s="0" t="n">
        <f aca="false">IF(C2642=1,MIN(G2642-H2642,Assumptions!$C$13,P2641),0)</f>
        <v>0</v>
      </c>
      <c r="J2642" s="0" t="n">
        <f aca="false">H2642+I2642</f>
        <v>0</v>
      </c>
      <c r="K2642" s="0" t="n">
        <f aca="false">MIN(IF(C2642=1,F2642-H2642,F2642),Assumptions!$C$13,MAX(0,($B$5-P2641)/$B$6))</f>
        <v>0</v>
      </c>
      <c r="L2642" s="0" t="n">
        <f aca="false">IF(C2642=1,0,MIN(F2642-K2642,Assumptions!$C$15,MAX(0,$B$10-O2641-M2642)))</f>
        <v>200</v>
      </c>
      <c r="M2642" s="0" t="n">
        <f aca="false">'Profiles 8760'!H2631</f>
        <v>204400</v>
      </c>
      <c r="N2642" s="0" t="n">
        <f aca="false">J2642+L2642</f>
        <v>200</v>
      </c>
      <c r="O2642" s="0" t="n">
        <f aca="false">O2641+N2642</f>
        <v>235294.90935891</v>
      </c>
      <c r="P2642" s="0" t="n">
        <f aca="false">MIN($B$5,P2641+K2642*$B$6-I2642)</f>
        <v>510.81</v>
      </c>
      <c r="Q2642" s="0" t="n">
        <f aca="false">MAX(0,F2642-H2642-K2642-L2642)</f>
        <v>113.7334989</v>
      </c>
    </row>
    <row r="2643" customFormat="false" ht="15" hidden="false" customHeight="false" outlineLevel="0" collapsed="false">
      <c r="A2643" s="0" t="n">
        <f aca="false">'Profiles 8760'!A2632</f>
        <v>2630</v>
      </c>
      <c r="B2643" s="0" t="n">
        <f aca="false">'Profiles 8760'!B2632</f>
        <v>4</v>
      </c>
      <c r="C2643" s="0" t="n">
        <f aca="false">'Profiles 8760'!E2632</f>
        <v>0</v>
      </c>
      <c r="D2643" s="0" t="n">
        <f aca="false">'Profiles 8760'!F2632</f>
        <v>1</v>
      </c>
      <c r="E2643" s="0" t="n">
        <f aca="false">'Profiles 8760'!G2632</f>
        <v>0.507715</v>
      </c>
      <c r="F2643" s="0" t="n">
        <f aca="false">D2643*Assumptions!$C$11*$B$7+E2643*Assumptions!$C$12*$B$8</f>
        <v>309.5655435</v>
      </c>
      <c r="G2643" s="0" t="n">
        <f aca="false">C2643*Assumptions!$C$15</f>
        <v>0</v>
      </c>
      <c r="H2643" s="0" t="n">
        <f aca="false">MIN(F2643,G2643)</f>
        <v>0</v>
      </c>
      <c r="I2643" s="0" t="n">
        <f aca="false">IF(C2643=1,MIN(G2643-H2643,Assumptions!$C$13,P2642),0)</f>
        <v>0</v>
      </c>
      <c r="J2643" s="0" t="n">
        <f aca="false">H2643+I2643</f>
        <v>0</v>
      </c>
      <c r="K2643" s="0" t="n">
        <f aca="false">MIN(IF(C2643=1,F2643-H2643,F2643),Assumptions!$C$13,MAX(0,($B$5-P2642)/$B$6))</f>
        <v>0</v>
      </c>
      <c r="L2643" s="0" t="n">
        <f aca="false">IF(C2643=1,0,MIN(F2643-K2643,Assumptions!$C$15,MAX(0,$B$10-O2642-M2643)))</f>
        <v>200</v>
      </c>
      <c r="M2643" s="0" t="n">
        <f aca="false">'Profiles 8760'!H2632</f>
        <v>204400</v>
      </c>
      <c r="N2643" s="0" t="n">
        <f aca="false">J2643+L2643</f>
        <v>200</v>
      </c>
      <c r="O2643" s="0" t="n">
        <f aca="false">O2642+N2643</f>
        <v>235494.90935891</v>
      </c>
      <c r="P2643" s="0" t="n">
        <f aca="false">MIN($B$5,P2642+K2643*$B$6-I2643)</f>
        <v>510.81</v>
      </c>
      <c r="Q2643" s="0" t="n">
        <f aca="false">MAX(0,F2643-H2643-K2643-L2643)</f>
        <v>109.5655435</v>
      </c>
    </row>
    <row r="2644" customFormat="false" ht="15" hidden="false" customHeight="false" outlineLevel="0" collapsed="false">
      <c r="A2644" s="0" t="n">
        <f aca="false">'Profiles 8760'!A2633</f>
        <v>2631</v>
      </c>
      <c r="B2644" s="0" t="n">
        <f aca="false">'Profiles 8760'!B2633</f>
        <v>4</v>
      </c>
      <c r="C2644" s="0" t="n">
        <f aca="false">'Profiles 8760'!E2633</f>
        <v>0</v>
      </c>
      <c r="D2644" s="0" t="n">
        <f aca="false">'Profiles 8760'!F2633</f>
        <v>1</v>
      </c>
      <c r="E2644" s="0" t="n">
        <f aca="false">'Profiles 8760'!G2633</f>
        <v>0.293119</v>
      </c>
      <c r="F2644" s="0" t="n">
        <f aca="false">D2644*Assumptions!$C$11*$B$7+E2644*Assumptions!$C$12*$B$8</f>
        <v>300.7885671</v>
      </c>
      <c r="G2644" s="0" t="n">
        <f aca="false">C2644*Assumptions!$C$15</f>
        <v>0</v>
      </c>
      <c r="H2644" s="0" t="n">
        <f aca="false">MIN(F2644,G2644)</f>
        <v>0</v>
      </c>
      <c r="I2644" s="0" t="n">
        <f aca="false">IF(C2644=1,MIN(G2644-H2644,Assumptions!$C$13,P2643),0)</f>
        <v>0</v>
      </c>
      <c r="J2644" s="0" t="n">
        <f aca="false">H2644+I2644</f>
        <v>0</v>
      </c>
      <c r="K2644" s="0" t="n">
        <f aca="false">MIN(IF(C2644=1,F2644-H2644,F2644),Assumptions!$C$13,MAX(0,($B$5-P2643)/$B$6))</f>
        <v>0</v>
      </c>
      <c r="L2644" s="0" t="n">
        <f aca="false">IF(C2644=1,0,MIN(F2644-K2644,Assumptions!$C$15,MAX(0,$B$10-O2643-M2644)))</f>
        <v>200</v>
      </c>
      <c r="M2644" s="0" t="n">
        <f aca="false">'Profiles 8760'!H2633</f>
        <v>204400</v>
      </c>
      <c r="N2644" s="0" t="n">
        <f aca="false">J2644+L2644</f>
        <v>200</v>
      </c>
      <c r="O2644" s="0" t="n">
        <f aca="false">O2643+N2644</f>
        <v>235694.90935891</v>
      </c>
      <c r="P2644" s="0" t="n">
        <f aca="false">MIN($B$5,P2643+K2644*$B$6-I2644)</f>
        <v>510.81</v>
      </c>
      <c r="Q2644" s="0" t="n">
        <f aca="false">MAX(0,F2644-H2644-K2644-L2644)</f>
        <v>100.7885671</v>
      </c>
    </row>
    <row r="2645" customFormat="false" ht="15" hidden="false" customHeight="false" outlineLevel="0" collapsed="false">
      <c r="A2645" s="0" t="n">
        <f aca="false">'Profiles 8760'!A2634</f>
        <v>2632</v>
      </c>
      <c r="B2645" s="0" t="n">
        <f aca="false">'Profiles 8760'!B2634</f>
        <v>4</v>
      </c>
      <c r="C2645" s="0" t="n">
        <f aca="false">'Profiles 8760'!E2634</f>
        <v>0</v>
      </c>
      <c r="D2645" s="0" t="n">
        <f aca="false">'Profiles 8760'!F2634</f>
        <v>1</v>
      </c>
      <c r="E2645" s="0" t="n">
        <f aca="false">'Profiles 8760'!G2634</f>
        <v>0.358229</v>
      </c>
      <c r="F2645" s="0" t="n">
        <f aca="false">D2645*Assumptions!$C$11*$B$7+E2645*Assumptions!$C$12*$B$8</f>
        <v>303.4515661</v>
      </c>
      <c r="G2645" s="0" t="n">
        <f aca="false">C2645*Assumptions!$C$15</f>
        <v>0</v>
      </c>
      <c r="H2645" s="0" t="n">
        <f aca="false">MIN(F2645,G2645)</f>
        <v>0</v>
      </c>
      <c r="I2645" s="0" t="n">
        <f aca="false">IF(C2645=1,MIN(G2645-H2645,Assumptions!$C$13,P2644),0)</f>
        <v>0</v>
      </c>
      <c r="J2645" s="0" t="n">
        <f aca="false">H2645+I2645</f>
        <v>0</v>
      </c>
      <c r="K2645" s="0" t="n">
        <f aca="false">MIN(IF(C2645=1,F2645-H2645,F2645),Assumptions!$C$13,MAX(0,($B$5-P2644)/$B$6))</f>
        <v>0</v>
      </c>
      <c r="L2645" s="0" t="n">
        <f aca="false">IF(C2645=1,0,MIN(F2645-K2645,Assumptions!$C$15,MAX(0,$B$10-O2644-M2645)))</f>
        <v>200</v>
      </c>
      <c r="M2645" s="0" t="n">
        <f aca="false">'Profiles 8760'!H2634</f>
        <v>204400</v>
      </c>
      <c r="N2645" s="0" t="n">
        <f aca="false">J2645+L2645</f>
        <v>200</v>
      </c>
      <c r="O2645" s="0" t="n">
        <f aca="false">O2644+N2645</f>
        <v>235894.90935891</v>
      </c>
      <c r="P2645" s="0" t="n">
        <f aca="false">MIN($B$5,P2644+K2645*$B$6-I2645)</f>
        <v>510.81</v>
      </c>
      <c r="Q2645" s="0" t="n">
        <f aca="false">MAX(0,F2645-H2645-K2645-L2645)</f>
        <v>103.4515661</v>
      </c>
    </row>
    <row r="2646" customFormat="false" ht="15" hidden="false" customHeight="false" outlineLevel="0" collapsed="false">
      <c r="A2646" s="0" t="n">
        <f aca="false">'Profiles 8760'!A2635</f>
        <v>2633</v>
      </c>
      <c r="B2646" s="0" t="n">
        <f aca="false">'Profiles 8760'!B2635</f>
        <v>4</v>
      </c>
      <c r="C2646" s="0" t="n">
        <f aca="false">'Profiles 8760'!E2635</f>
        <v>0</v>
      </c>
      <c r="D2646" s="0" t="n">
        <f aca="false">'Profiles 8760'!F2635</f>
        <v>0.719473</v>
      </c>
      <c r="E2646" s="0" t="n">
        <f aca="false">'Profiles 8760'!G2635</f>
        <v>0.44239</v>
      </c>
      <c r="F2646" s="0" t="n">
        <f aca="false">D2646*Assumptions!$C$11*$B$7+E2646*Assumptions!$C$12*$B$8</f>
        <v>225.8775534</v>
      </c>
      <c r="G2646" s="0" t="n">
        <f aca="false">C2646*Assumptions!$C$15</f>
        <v>0</v>
      </c>
      <c r="H2646" s="0" t="n">
        <f aca="false">MIN(F2646,G2646)</f>
        <v>0</v>
      </c>
      <c r="I2646" s="0" t="n">
        <f aca="false">IF(C2646=1,MIN(G2646-H2646,Assumptions!$C$13,P2645),0)</f>
        <v>0</v>
      </c>
      <c r="J2646" s="0" t="n">
        <f aca="false">H2646+I2646</f>
        <v>0</v>
      </c>
      <c r="K2646" s="0" t="n">
        <f aca="false">MIN(IF(C2646=1,F2646-H2646,F2646),Assumptions!$C$13,MAX(0,($B$5-P2645)/$B$6))</f>
        <v>0</v>
      </c>
      <c r="L2646" s="0" t="n">
        <f aca="false">IF(C2646=1,0,MIN(F2646-K2646,Assumptions!$C$15,MAX(0,$B$10-O2645-M2646)))</f>
        <v>200</v>
      </c>
      <c r="M2646" s="0" t="n">
        <f aca="false">'Profiles 8760'!H2635</f>
        <v>204400</v>
      </c>
      <c r="N2646" s="0" t="n">
        <f aca="false">J2646+L2646</f>
        <v>200</v>
      </c>
      <c r="O2646" s="0" t="n">
        <f aca="false">O2645+N2646</f>
        <v>236094.90935891</v>
      </c>
      <c r="P2646" s="0" t="n">
        <f aca="false">MIN($B$5,P2645+K2646*$B$6-I2646)</f>
        <v>510.81</v>
      </c>
      <c r="Q2646" s="0" t="n">
        <f aca="false">MAX(0,F2646-H2646-K2646-L2646)</f>
        <v>25.8775534</v>
      </c>
    </row>
    <row r="2647" customFormat="false" ht="15" hidden="false" customHeight="false" outlineLevel="0" collapsed="false">
      <c r="A2647" s="0" t="n">
        <f aca="false">'Profiles 8760'!A2636</f>
        <v>2634</v>
      </c>
      <c r="B2647" s="0" t="n">
        <f aca="false">'Profiles 8760'!B2636</f>
        <v>4</v>
      </c>
      <c r="C2647" s="0" t="n">
        <f aca="false">'Profiles 8760'!E2636</f>
        <v>0</v>
      </c>
      <c r="D2647" s="0" t="n">
        <f aca="false">'Profiles 8760'!F2636</f>
        <v>0.358498</v>
      </c>
      <c r="E2647" s="0" t="n">
        <f aca="false">'Profiles 8760'!G2636</f>
        <v>0.251516</v>
      </c>
      <c r="F2647" s="0" t="n">
        <f aca="false">D2647*Assumptions!$C$11*$B$7+E2647*Assumptions!$C$12*$B$8</f>
        <v>113.8212268</v>
      </c>
      <c r="G2647" s="0" t="n">
        <f aca="false">C2647*Assumptions!$C$15</f>
        <v>0</v>
      </c>
      <c r="H2647" s="0" t="n">
        <f aca="false">MIN(F2647,G2647)</f>
        <v>0</v>
      </c>
      <c r="I2647" s="0" t="n">
        <f aca="false">IF(C2647=1,MIN(G2647-H2647,Assumptions!$C$13,P2646),0)</f>
        <v>0</v>
      </c>
      <c r="J2647" s="0" t="n">
        <f aca="false">H2647+I2647</f>
        <v>0</v>
      </c>
      <c r="K2647" s="0" t="n">
        <f aca="false">MIN(IF(C2647=1,F2647-H2647,F2647),Assumptions!$C$13,MAX(0,($B$5-P2646)/$B$6))</f>
        <v>0</v>
      </c>
      <c r="L2647" s="0" t="n">
        <f aca="false">IF(C2647=1,0,MIN(F2647-K2647,Assumptions!$C$15,MAX(0,$B$10-O2646-M2647)))</f>
        <v>113.8212268</v>
      </c>
      <c r="M2647" s="0" t="n">
        <f aca="false">'Profiles 8760'!H2636</f>
        <v>204400</v>
      </c>
      <c r="N2647" s="0" t="n">
        <f aca="false">J2647+L2647</f>
        <v>113.8212268</v>
      </c>
      <c r="O2647" s="0" t="n">
        <f aca="false">O2646+N2647</f>
        <v>236208.73058571</v>
      </c>
      <c r="P2647" s="0" t="n">
        <f aca="false">MIN($B$5,P2646+K2647*$B$6-I2647)</f>
        <v>510.81</v>
      </c>
      <c r="Q2647" s="0" t="n">
        <f aca="false">MAX(0,F2647-H2647-K2647-L2647)</f>
        <v>0</v>
      </c>
    </row>
    <row r="2648" customFormat="false" ht="15" hidden="false" customHeight="false" outlineLevel="0" collapsed="false">
      <c r="A2648" s="0" t="n">
        <f aca="false">'Profiles 8760'!A2637</f>
        <v>2635</v>
      </c>
      <c r="B2648" s="0" t="n">
        <f aca="false">'Profiles 8760'!B2637</f>
        <v>4</v>
      </c>
      <c r="C2648" s="0" t="n">
        <f aca="false">'Profiles 8760'!E2637</f>
        <v>0</v>
      </c>
      <c r="D2648" s="0" t="n">
        <f aca="false">'Profiles 8760'!F2637</f>
        <v>0.059324</v>
      </c>
      <c r="E2648" s="0" t="n">
        <f aca="false">'Profiles 8760'!G2637</f>
        <v>0.205605</v>
      </c>
      <c r="F2648" s="0" t="n">
        <f aca="false">D2648*Assumptions!$C$11*$B$7+E2648*Assumptions!$C$12*$B$8</f>
        <v>25.5420157</v>
      </c>
      <c r="G2648" s="0" t="n">
        <f aca="false">C2648*Assumptions!$C$15</f>
        <v>0</v>
      </c>
      <c r="H2648" s="0" t="n">
        <f aca="false">MIN(F2648,G2648)</f>
        <v>0</v>
      </c>
      <c r="I2648" s="0" t="n">
        <f aca="false">IF(C2648=1,MIN(G2648-H2648,Assumptions!$C$13,P2647),0)</f>
        <v>0</v>
      </c>
      <c r="J2648" s="0" t="n">
        <f aca="false">H2648+I2648</f>
        <v>0</v>
      </c>
      <c r="K2648" s="0" t="n">
        <f aca="false">MIN(IF(C2648=1,F2648-H2648,F2648),Assumptions!$C$13,MAX(0,($B$5-P2647)/$B$6))</f>
        <v>0</v>
      </c>
      <c r="L2648" s="0" t="n">
        <f aca="false">IF(C2648=1,0,MIN(F2648-K2648,Assumptions!$C$15,MAX(0,$B$10-O2647-M2648)))</f>
        <v>25.5420157</v>
      </c>
      <c r="M2648" s="0" t="n">
        <f aca="false">'Profiles 8760'!H2637</f>
        <v>204400</v>
      </c>
      <c r="N2648" s="0" t="n">
        <f aca="false">J2648+L2648</f>
        <v>25.5420157</v>
      </c>
      <c r="O2648" s="0" t="n">
        <f aca="false">O2647+N2648</f>
        <v>236234.27260141</v>
      </c>
      <c r="P2648" s="0" t="n">
        <f aca="false">MIN($B$5,P2647+K2648*$B$6-I2648)</f>
        <v>510.81</v>
      </c>
      <c r="Q2648" s="0" t="n">
        <f aca="false">MAX(0,F2648-H2648-K2648-L2648)</f>
        <v>0</v>
      </c>
    </row>
    <row r="2649" customFormat="false" ht="15" hidden="false" customHeight="false" outlineLevel="0" collapsed="false">
      <c r="A2649" s="0" t="n">
        <f aca="false">'Profiles 8760'!A2638</f>
        <v>2636</v>
      </c>
      <c r="B2649" s="0" t="n">
        <f aca="false">'Profiles 8760'!B2638</f>
        <v>4</v>
      </c>
      <c r="C2649" s="0" t="n">
        <f aca="false">'Profiles 8760'!E2638</f>
        <v>1</v>
      </c>
      <c r="D2649" s="0" t="n">
        <f aca="false">'Profiles 8760'!F2638</f>
        <v>0</v>
      </c>
      <c r="E2649" s="0" t="n">
        <f aca="false">'Profiles 8760'!G2638</f>
        <v>0.201341</v>
      </c>
      <c r="F2649" s="0" t="n">
        <f aca="false">D2649*Assumptions!$C$11*$B$7+E2649*Assumptions!$C$12*$B$8</f>
        <v>8.2348469</v>
      </c>
      <c r="G2649" s="0" t="n">
        <f aca="false">C2649*Assumptions!$C$15</f>
        <v>200</v>
      </c>
      <c r="H2649" s="0" t="n">
        <f aca="false">MIN(F2649,G2649)</f>
        <v>8.2348469</v>
      </c>
      <c r="I2649" s="0" t="n">
        <f aca="false">IF(C2649=1,MIN(G2649-H2649,Assumptions!$C$13,P2648),0)</f>
        <v>180</v>
      </c>
      <c r="J2649" s="0" t="n">
        <f aca="false">H2649+I2649</f>
        <v>188.2348469</v>
      </c>
      <c r="K2649" s="0" t="n">
        <f aca="false">MIN(IF(C2649=1,F2649-H2649,F2649),Assumptions!$C$13,MAX(0,($B$5-P2648)/$B$6))</f>
        <v>0</v>
      </c>
      <c r="L2649" s="0" t="n">
        <f aca="false">IF(C2649=1,0,MIN(F2649-K2649,Assumptions!$C$15,MAX(0,$B$10-O2648-M2649)))</f>
        <v>0</v>
      </c>
      <c r="M2649" s="0" t="n">
        <f aca="false">'Profiles 8760'!H2638</f>
        <v>204200</v>
      </c>
      <c r="N2649" s="0" t="n">
        <f aca="false">J2649+L2649</f>
        <v>188.2348469</v>
      </c>
      <c r="O2649" s="0" t="n">
        <f aca="false">O2648+N2649</f>
        <v>236422.50744831</v>
      </c>
      <c r="P2649" s="0" t="n">
        <f aca="false">MIN($B$5,P2648+K2649*$B$6-I2649)</f>
        <v>330.81</v>
      </c>
      <c r="Q2649" s="0" t="n">
        <f aca="false">MAX(0,F2649-H2649-K2649-L2649)</f>
        <v>0</v>
      </c>
    </row>
    <row r="2650" customFormat="false" ht="15" hidden="false" customHeight="false" outlineLevel="0" collapsed="false">
      <c r="A2650" s="0" t="n">
        <f aca="false">'Profiles 8760'!A2639</f>
        <v>2637</v>
      </c>
      <c r="B2650" s="0" t="n">
        <f aca="false">'Profiles 8760'!B2639</f>
        <v>4</v>
      </c>
      <c r="C2650" s="0" t="n">
        <f aca="false">'Profiles 8760'!E2639</f>
        <v>1</v>
      </c>
      <c r="D2650" s="0" t="n">
        <f aca="false">'Profiles 8760'!F2639</f>
        <v>0</v>
      </c>
      <c r="E2650" s="0" t="n">
        <f aca="false">'Profiles 8760'!G2639</f>
        <v>0.154426</v>
      </c>
      <c r="F2650" s="0" t="n">
        <f aca="false">D2650*Assumptions!$C$11*$B$7+E2650*Assumptions!$C$12*$B$8</f>
        <v>6.3160234</v>
      </c>
      <c r="G2650" s="0" t="n">
        <f aca="false">C2650*Assumptions!$C$15</f>
        <v>200</v>
      </c>
      <c r="H2650" s="0" t="n">
        <f aca="false">MIN(F2650,G2650)</f>
        <v>6.3160234</v>
      </c>
      <c r="I2650" s="0" t="n">
        <f aca="false">IF(C2650=1,MIN(G2650-H2650,Assumptions!$C$13,P2649),0)</f>
        <v>180</v>
      </c>
      <c r="J2650" s="0" t="n">
        <f aca="false">H2650+I2650</f>
        <v>186.3160234</v>
      </c>
      <c r="K2650" s="0" t="n">
        <f aca="false">MIN(IF(C2650=1,F2650-H2650,F2650),Assumptions!$C$13,MAX(0,($B$5-P2649)/$B$6))</f>
        <v>0</v>
      </c>
      <c r="L2650" s="0" t="n">
        <f aca="false">IF(C2650=1,0,MIN(F2650-K2650,Assumptions!$C$15,MAX(0,$B$10-O2649-M2650)))</f>
        <v>0</v>
      </c>
      <c r="M2650" s="0" t="n">
        <f aca="false">'Profiles 8760'!H2639</f>
        <v>204000</v>
      </c>
      <c r="N2650" s="0" t="n">
        <f aca="false">J2650+L2650</f>
        <v>186.3160234</v>
      </c>
      <c r="O2650" s="0" t="n">
        <f aca="false">O2649+N2650</f>
        <v>236608.82347171</v>
      </c>
      <c r="P2650" s="0" t="n">
        <f aca="false">MIN($B$5,P2649+K2650*$B$6-I2650)</f>
        <v>150.81</v>
      </c>
      <c r="Q2650" s="0" t="n">
        <f aca="false">MAX(0,F2650-H2650-K2650-L2650)</f>
        <v>0</v>
      </c>
    </row>
    <row r="2651" customFormat="false" ht="15" hidden="false" customHeight="false" outlineLevel="0" collapsed="false">
      <c r="A2651" s="0" t="n">
        <f aca="false">'Profiles 8760'!A2640</f>
        <v>2638</v>
      </c>
      <c r="B2651" s="0" t="n">
        <f aca="false">'Profiles 8760'!B2640</f>
        <v>4</v>
      </c>
      <c r="C2651" s="0" t="n">
        <f aca="false">'Profiles 8760'!E2640</f>
        <v>0</v>
      </c>
      <c r="D2651" s="0" t="n">
        <f aca="false">'Profiles 8760'!F2640</f>
        <v>0</v>
      </c>
      <c r="E2651" s="0" t="n">
        <f aca="false">'Profiles 8760'!G2640</f>
        <v>0.157996</v>
      </c>
      <c r="F2651" s="0" t="n">
        <f aca="false">D2651*Assumptions!$C$11*$B$7+E2651*Assumptions!$C$12*$B$8</f>
        <v>6.4620364</v>
      </c>
      <c r="G2651" s="0" t="n">
        <f aca="false">C2651*Assumptions!$C$15</f>
        <v>0</v>
      </c>
      <c r="H2651" s="0" t="n">
        <f aca="false">MIN(F2651,G2651)</f>
        <v>0</v>
      </c>
      <c r="I2651" s="0" t="n">
        <f aca="false">IF(C2651=1,MIN(G2651-H2651,Assumptions!$C$13,P2650),0)</f>
        <v>0</v>
      </c>
      <c r="J2651" s="0" t="n">
        <f aca="false">H2651+I2651</f>
        <v>0</v>
      </c>
      <c r="K2651" s="0" t="n">
        <f aca="false">MIN(IF(C2651=1,F2651-H2651,F2651),Assumptions!$C$13,MAX(0,($B$5-P2650)/$B$6))</f>
        <v>6.4620364</v>
      </c>
      <c r="L2651" s="0" t="n">
        <f aca="false">IF(C2651=1,0,MIN(F2651-K2651,Assumptions!$C$15,MAX(0,$B$10-O2650-M2651)))</f>
        <v>0</v>
      </c>
      <c r="M2651" s="0" t="n">
        <f aca="false">'Profiles 8760'!H2640</f>
        <v>204000</v>
      </c>
      <c r="N2651" s="0" t="n">
        <f aca="false">J2651+L2651</f>
        <v>0</v>
      </c>
      <c r="O2651" s="0" t="n">
        <f aca="false">O2650+N2651</f>
        <v>236608.82347171</v>
      </c>
      <c r="P2651" s="0" t="n">
        <f aca="false">MIN($B$5,P2650+K2651*$B$6-I2651)</f>
        <v>156.41129315152</v>
      </c>
      <c r="Q2651" s="0" t="n">
        <f aca="false">MAX(0,F2651-H2651-K2651-L2651)</f>
        <v>0</v>
      </c>
    </row>
    <row r="2652" customFormat="false" ht="15" hidden="false" customHeight="false" outlineLevel="0" collapsed="false">
      <c r="A2652" s="0" t="n">
        <f aca="false">'Profiles 8760'!A2641</f>
        <v>2639</v>
      </c>
      <c r="B2652" s="0" t="n">
        <f aca="false">'Profiles 8760'!B2641</f>
        <v>4</v>
      </c>
      <c r="C2652" s="0" t="n">
        <f aca="false">'Profiles 8760'!E2641</f>
        <v>0</v>
      </c>
      <c r="D2652" s="0" t="n">
        <f aca="false">'Profiles 8760'!F2641</f>
        <v>0</v>
      </c>
      <c r="E2652" s="0" t="n">
        <f aca="false">'Profiles 8760'!G2641</f>
        <v>0.18831</v>
      </c>
      <c r="F2652" s="0" t="n">
        <f aca="false">D2652*Assumptions!$C$11*$B$7+E2652*Assumptions!$C$12*$B$8</f>
        <v>7.701879</v>
      </c>
      <c r="G2652" s="0" t="n">
        <f aca="false">C2652*Assumptions!$C$15</f>
        <v>0</v>
      </c>
      <c r="H2652" s="0" t="n">
        <f aca="false">MIN(F2652,G2652)</f>
        <v>0</v>
      </c>
      <c r="I2652" s="0" t="n">
        <f aca="false">IF(C2652=1,MIN(G2652-H2652,Assumptions!$C$13,P2651),0)</f>
        <v>0</v>
      </c>
      <c r="J2652" s="0" t="n">
        <f aca="false">H2652+I2652</f>
        <v>0</v>
      </c>
      <c r="K2652" s="0" t="n">
        <f aca="false">MIN(IF(C2652=1,F2652-H2652,F2652),Assumptions!$C$13,MAX(0,($B$5-P2651)/$B$6))</f>
        <v>7.701879</v>
      </c>
      <c r="L2652" s="0" t="n">
        <f aca="false">IF(C2652=1,0,MIN(F2652-K2652,Assumptions!$C$15,MAX(0,$B$10-O2651-M2652)))</f>
        <v>0</v>
      </c>
      <c r="M2652" s="0" t="n">
        <f aca="false">'Profiles 8760'!H2641</f>
        <v>204000</v>
      </c>
      <c r="N2652" s="0" t="n">
        <f aca="false">J2652+L2652</f>
        <v>0</v>
      </c>
      <c r="O2652" s="0" t="n">
        <f aca="false">O2651+N2652</f>
        <v>236608.82347171</v>
      </c>
      <c r="P2652" s="0" t="n">
        <f aca="false">MIN($B$5,P2651+K2652*$B$6-I2652)</f>
        <v>163.08728186872</v>
      </c>
      <c r="Q2652" s="0" t="n">
        <f aca="false">MAX(0,F2652-H2652-K2652-L2652)</f>
        <v>0</v>
      </c>
    </row>
    <row r="2653" customFormat="false" ht="15" hidden="false" customHeight="false" outlineLevel="0" collapsed="false">
      <c r="A2653" s="0" t="n">
        <f aca="false">'Profiles 8760'!A2642</f>
        <v>2640</v>
      </c>
      <c r="B2653" s="0" t="n">
        <f aca="false">'Profiles 8760'!B2642</f>
        <v>4</v>
      </c>
      <c r="C2653" s="0" t="n">
        <f aca="false">'Profiles 8760'!E2642</f>
        <v>0</v>
      </c>
      <c r="D2653" s="0" t="n">
        <f aca="false">'Profiles 8760'!F2642</f>
        <v>0</v>
      </c>
      <c r="E2653" s="0" t="n">
        <f aca="false">'Profiles 8760'!G2642</f>
        <v>0.225377</v>
      </c>
      <c r="F2653" s="0" t="n">
        <f aca="false">D2653*Assumptions!$C$11*$B$7+E2653*Assumptions!$C$12*$B$8</f>
        <v>9.2179193</v>
      </c>
      <c r="G2653" s="0" t="n">
        <f aca="false">C2653*Assumptions!$C$15</f>
        <v>0</v>
      </c>
      <c r="H2653" s="0" t="n">
        <f aca="false">MIN(F2653,G2653)</f>
        <v>0</v>
      </c>
      <c r="I2653" s="0" t="n">
        <f aca="false">IF(C2653=1,MIN(G2653-H2653,Assumptions!$C$13,P2652),0)</f>
        <v>0</v>
      </c>
      <c r="J2653" s="0" t="n">
        <f aca="false">H2653+I2653</f>
        <v>0</v>
      </c>
      <c r="K2653" s="0" t="n">
        <f aca="false">MIN(IF(C2653=1,F2653-H2653,F2653),Assumptions!$C$13,MAX(0,($B$5-P2652)/$B$6))</f>
        <v>9.2179193</v>
      </c>
      <c r="L2653" s="0" t="n">
        <f aca="false">IF(C2653=1,0,MIN(F2653-K2653,Assumptions!$C$15,MAX(0,$B$10-O2652-M2653)))</f>
        <v>0</v>
      </c>
      <c r="M2653" s="0" t="n">
        <f aca="false">'Profiles 8760'!H2642</f>
        <v>204000</v>
      </c>
      <c r="N2653" s="0" t="n">
        <f aca="false">J2653+L2653</f>
        <v>0</v>
      </c>
      <c r="O2653" s="0" t="n">
        <f aca="false">O2652+N2653</f>
        <v>236608.82347171</v>
      </c>
      <c r="P2653" s="0" t="n">
        <f aca="false">MIN($B$5,P2652+K2653*$B$6-I2653)</f>
        <v>171.07737431796</v>
      </c>
      <c r="Q2653" s="0" t="n">
        <f aca="false">MAX(0,F2653-H2653-K2653-L2653)</f>
        <v>0</v>
      </c>
    </row>
    <row r="2654" customFormat="false" ht="15" hidden="false" customHeight="false" outlineLevel="0" collapsed="false">
      <c r="A2654" s="0" t="n">
        <f aca="false">'Profiles 8760'!A2643</f>
        <v>2641</v>
      </c>
      <c r="B2654" s="0" t="n">
        <f aca="false">'Profiles 8760'!B2643</f>
        <v>4</v>
      </c>
      <c r="C2654" s="0" t="n">
        <f aca="false">'Profiles 8760'!E2643</f>
        <v>0</v>
      </c>
      <c r="D2654" s="0" t="n">
        <f aca="false">'Profiles 8760'!F2643</f>
        <v>0</v>
      </c>
      <c r="E2654" s="0" t="n">
        <f aca="false">'Profiles 8760'!G2643</f>
        <v>0.237301</v>
      </c>
      <c r="F2654" s="0" t="n">
        <f aca="false">D2654*Assumptions!$C$11*$B$7+E2654*Assumptions!$C$12*$B$8</f>
        <v>9.7056109</v>
      </c>
      <c r="G2654" s="0" t="n">
        <f aca="false">C2654*Assumptions!$C$15</f>
        <v>0</v>
      </c>
      <c r="H2654" s="0" t="n">
        <f aca="false">MIN(F2654,G2654)</f>
        <v>0</v>
      </c>
      <c r="I2654" s="0" t="n">
        <f aca="false">IF(C2654=1,MIN(G2654-H2654,Assumptions!$C$13,P2653),0)</f>
        <v>0</v>
      </c>
      <c r="J2654" s="0" t="n">
        <f aca="false">H2654+I2654</f>
        <v>0</v>
      </c>
      <c r="K2654" s="0" t="n">
        <f aca="false">MIN(IF(C2654=1,F2654-H2654,F2654),Assumptions!$C$13,MAX(0,($B$5-P2653)/$B$6))</f>
        <v>9.7056109</v>
      </c>
      <c r="L2654" s="0" t="n">
        <f aca="false">IF(C2654=1,0,MIN(F2654-K2654,Assumptions!$C$15,MAX(0,$B$10-O2653-M2654)))</f>
        <v>0</v>
      </c>
      <c r="M2654" s="0" t="n">
        <f aca="false">'Profiles 8760'!H2643</f>
        <v>204000</v>
      </c>
      <c r="N2654" s="0" t="n">
        <f aca="false">J2654+L2654</f>
        <v>0</v>
      </c>
      <c r="O2654" s="0" t="n">
        <f aca="false">O2653+N2654</f>
        <v>236608.82347171</v>
      </c>
      <c r="P2654" s="0" t="n">
        <f aca="false">MIN($B$5,P2653+K2654*$B$6-I2654)</f>
        <v>179.49019784608</v>
      </c>
      <c r="Q2654" s="0" t="n">
        <f aca="false">MAX(0,F2654-H2654-K2654-L2654)</f>
        <v>0</v>
      </c>
    </row>
    <row r="2655" customFormat="false" ht="15" hidden="false" customHeight="false" outlineLevel="0" collapsed="false">
      <c r="A2655" s="0" t="n">
        <f aca="false">'Profiles 8760'!A2644</f>
        <v>2642</v>
      </c>
      <c r="B2655" s="0" t="n">
        <f aca="false">'Profiles 8760'!B2644</f>
        <v>4</v>
      </c>
      <c r="C2655" s="0" t="n">
        <f aca="false">'Profiles 8760'!E2644</f>
        <v>0</v>
      </c>
      <c r="D2655" s="0" t="n">
        <f aca="false">'Profiles 8760'!F2644</f>
        <v>0</v>
      </c>
      <c r="E2655" s="0" t="n">
        <f aca="false">'Profiles 8760'!G2644</f>
        <v>0.232771</v>
      </c>
      <c r="F2655" s="0" t="n">
        <f aca="false">D2655*Assumptions!$C$11*$B$7+E2655*Assumptions!$C$12*$B$8</f>
        <v>9.5203339</v>
      </c>
      <c r="G2655" s="0" t="n">
        <f aca="false">C2655*Assumptions!$C$15</f>
        <v>0</v>
      </c>
      <c r="H2655" s="0" t="n">
        <f aca="false">MIN(F2655,G2655)</f>
        <v>0</v>
      </c>
      <c r="I2655" s="0" t="n">
        <f aca="false">IF(C2655=1,MIN(G2655-H2655,Assumptions!$C$13,P2654),0)</f>
        <v>0</v>
      </c>
      <c r="J2655" s="0" t="n">
        <f aca="false">H2655+I2655</f>
        <v>0</v>
      </c>
      <c r="K2655" s="0" t="n">
        <f aca="false">MIN(IF(C2655=1,F2655-H2655,F2655),Assumptions!$C$13,MAX(0,($B$5-P2654)/$B$6))</f>
        <v>9.5203339</v>
      </c>
      <c r="L2655" s="0" t="n">
        <f aca="false">IF(C2655=1,0,MIN(F2655-K2655,Assumptions!$C$15,MAX(0,$B$10-O2654-M2655)))</f>
        <v>0</v>
      </c>
      <c r="M2655" s="0" t="n">
        <f aca="false">'Profiles 8760'!H2644</f>
        <v>204000</v>
      </c>
      <c r="N2655" s="0" t="n">
        <f aca="false">J2655+L2655</f>
        <v>0</v>
      </c>
      <c r="O2655" s="0" t="n">
        <f aca="false">O2654+N2655</f>
        <v>236608.82347171</v>
      </c>
      <c r="P2655" s="0" t="n">
        <f aca="false">MIN($B$5,P2654+K2655*$B$6-I2655)</f>
        <v>187.7424232706</v>
      </c>
      <c r="Q2655" s="0" t="n">
        <f aca="false">MAX(0,F2655-H2655-K2655-L2655)</f>
        <v>0</v>
      </c>
    </row>
    <row r="2656" customFormat="false" ht="15" hidden="false" customHeight="false" outlineLevel="0" collapsed="false">
      <c r="A2656" s="0" t="n">
        <f aca="false">'Profiles 8760'!A2645</f>
        <v>2643</v>
      </c>
      <c r="B2656" s="0" t="n">
        <f aca="false">'Profiles 8760'!B2645</f>
        <v>4</v>
      </c>
      <c r="C2656" s="0" t="n">
        <f aca="false">'Profiles 8760'!E2645</f>
        <v>0</v>
      </c>
      <c r="D2656" s="0" t="n">
        <f aca="false">'Profiles 8760'!F2645</f>
        <v>0</v>
      </c>
      <c r="E2656" s="0" t="n">
        <f aca="false">'Profiles 8760'!G2645</f>
        <v>0.184174</v>
      </c>
      <c r="F2656" s="0" t="n">
        <f aca="false">D2656*Assumptions!$C$11*$B$7+E2656*Assumptions!$C$12*$B$8</f>
        <v>7.5327166</v>
      </c>
      <c r="G2656" s="0" t="n">
        <f aca="false">C2656*Assumptions!$C$15</f>
        <v>0</v>
      </c>
      <c r="H2656" s="0" t="n">
        <f aca="false">MIN(F2656,G2656)</f>
        <v>0</v>
      </c>
      <c r="I2656" s="0" t="n">
        <f aca="false">IF(C2656=1,MIN(G2656-H2656,Assumptions!$C$13,P2655),0)</f>
        <v>0</v>
      </c>
      <c r="J2656" s="0" t="n">
        <f aca="false">H2656+I2656</f>
        <v>0</v>
      </c>
      <c r="K2656" s="0" t="n">
        <f aca="false">MIN(IF(C2656=1,F2656-H2656,F2656),Assumptions!$C$13,MAX(0,($B$5-P2655)/$B$6))</f>
        <v>7.5327166</v>
      </c>
      <c r="L2656" s="0" t="n">
        <f aca="false">IF(C2656=1,0,MIN(F2656-K2656,Assumptions!$C$15,MAX(0,$B$10-O2655-M2656)))</f>
        <v>0</v>
      </c>
      <c r="M2656" s="0" t="n">
        <f aca="false">'Profiles 8760'!H2645</f>
        <v>204000</v>
      </c>
      <c r="N2656" s="0" t="n">
        <f aca="false">J2656+L2656</f>
        <v>0</v>
      </c>
      <c r="O2656" s="0" t="n">
        <f aca="false">O2655+N2656</f>
        <v>236608.82347171</v>
      </c>
      <c r="P2656" s="0" t="n">
        <f aca="false">MIN($B$5,P2655+K2656*$B$6-I2656)</f>
        <v>194.27178201948</v>
      </c>
      <c r="Q2656" s="0" t="n">
        <f aca="false">MAX(0,F2656-H2656-K2656-L2656)</f>
        <v>0</v>
      </c>
    </row>
    <row r="2657" customFormat="false" ht="15" hidden="false" customHeight="false" outlineLevel="0" collapsed="false">
      <c r="A2657" s="0" t="n">
        <f aca="false">'Profiles 8760'!A2646</f>
        <v>2644</v>
      </c>
      <c r="B2657" s="0" t="n">
        <f aca="false">'Profiles 8760'!B2646</f>
        <v>4</v>
      </c>
      <c r="C2657" s="0" t="n">
        <f aca="false">'Profiles 8760'!E2646</f>
        <v>0</v>
      </c>
      <c r="D2657" s="0" t="n">
        <f aca="false">'Profiles 8760'!F2646</f>
        <v>0</v>
      </c>
      <c r="E2657" s="0" t="n">
        <f aca="false">'Profiles 8760'!G2646</f>
        <v>0.177941</v>
      </c>
      <c r="F2657" s="0" t="n">
        <f aca="false">D2657*Assumptions!$C$11*$B$7+E2657*Assumptions!$C$12*$B$8</f>
        <v>7.2777869</v>
      </c>
      <c r="G2657" s="0" t="n">
        <f aca="false">C2657*Assumptions!$C$15</f>
        <v>0</v>
      </c>
      <c r="H2657" s="0" t="n">
        <f aca="false">MIN(F2657,G2657)</f>
        <v>0</v>
      </c>
      <c r="I2657" s="0" t="n">
        <f aca="false">IF(C2657=1,MIN(G2657-H2657,Assumptions!$C$13,P2656),0)</f>
        <v>0</v>
      </c>
      <c r="J2657" s="0" t="n">
        <f aca="false">H2657+I2657</f>
        <v>0</v>
      </c>
      <c r="K2657" s="0" t="n">
        <f aca="false">MIN(IF(C2657=1,F2657-H2657,F2657),Assumptions!$C$13,MAX(0,($B$5-P2656)/$B$6))</f>
        <v>7.2777869</v>
      </c>
      <c r="L2657" s="0" t="n">
        <f aca="false">IF(C2657=1,0,MIN(F2657-K2657,Assumptions!$C$15,MAX(0,$B$10-O2656-M2657)))</f>
        <v>0</v>
      </c>
      <c r="M2657" s="0" t="n">
        <f aca="false">'Profiles 8760'!H2646</f>
        <v>204000</v>
      </c>
      <c r="N2657" s="0" t="n">
        <f aca="false">J2657+L2657</f>
        <v>0</v>
      </c>
      <c r="O2657" s="0" t="n">
        <f aca="false">O2656+N2657</f>
        <v>236608.82347171</v>
      </c>
      <c r="P2657" s="0" t="n">
        <f aca="false">MIN($B$5,P2656+K2657*$B$6-I2657)</f>
        <v>200.5801677044</v>
      </c>
      <c r="Q2657" s="0" t="n">
        <f aca="false">MAX(0,F2657-H2657-K2657-L2657)</f>
        <v>0</v>
      </c>
    </row>
    <row r="2658" customFormat="false" ht="15" hidden="false" customHeight="false" outlineLevel="0" collapsed="false">
      <c r="A2658" s="0" t="n">
        <f aca="false">'Profiles 8760'!A2647</f>
        <v>2645</v>
      </c>
      <c r="B2658" s="0" t="n">
        <f aca="false">'Profiles 8760'!B2647</f>
        <v>4</v>
      </c>
      <c r="C2658" s="0" t="n">
        <f aca="false">'Profiles 8760'!E2647</f>
        <v>0</v>
      </c>
      <c r="D2658" s="0" t="n">
        <f aca="false">'Profiles 8760'!F2647</f>
        <v>0</v>
      </c>
      <c r="E2658" s="0" t="n">
        <f aca="false">'Profiles 8760'!G2647</f>
        <v>0.244062</v>
      </c>
      <c r="F2658" s="0" t="n">
        <f aca="false">D2658*Assumptions!$C$11*$B$7+E2658*Assumptions!$C$12*$B$8</f>
        <v>9.9821358</v>
      </c>
      <c r="G2658" s="0" t="n">
        <f aca="false">C2658*Assumptions!$C$15</f>
        <v>0</v>
      </c>
      <c r="H2658" s="0" t="n">
        <f aca="false">MIN(F2658,G2658)</f>
        <v>0</v>
      </c>
      <c r="I2658" s="0" t="n">
        <f aca="false">IF(C2658=1,MIN(G2658-H2658,Assumptions!$C$13,P2657),0)</f>
        <v>0</v>
      </c>
      <c r="J2658" s="0" t="n">
        <f aca="false">H2658+I2658</f>
        <v>0</v>
      </c>
      <c r="K2658" s="0" t="n">
        <f aca="false">MIN(IF(C2658=1,F2658-H2658,F2658),Assumptions!$C$13,MAX(0,($B$5-P2657)/$B$6))</f>
        <v>9.9821358</v>
      </c>
      <c r="L2658" s="0" t="n">
        <f aca="false">IF(C2658=1,0,MIN(F2658-K2658,Assumptions!$C$15,MAX(0,$B$10-O2657-M2658)))</f>
        <v>0</v>
      </c>
      <c r="M2658" s="0" t="n">
        <f aca="false">'Profiles 8760'!H2647</f>
        <v>204000</v>
      </c>
      <c r="N2658" s="0" t="n">
        <f aca="false">J2658+L2658</f>
        <v>0</v>
      </c>
      <c r="O2658" s="0" t="n">
        <f aca="false">O2657+N2658</f>
        <v>236608.82347171</v>
      </c>
      <c r="P2658" s="0" t="n">
        <f aca="false">MIN($B$5,P2657+K2658*$B$6-I2658)</f>
        <v>209.23268301584</v>
      </c>
      <c r="Q2658" s="0" t="n">
        <f aca="false">MAX(0,F2658-H2658-K2658-L2658)</f>
        <v>0</v>
      </c>
    </row>
    <row r="2659" customFormat="false" ht="15" hidden="false" customHeight="false" outlineLevel="0" collapsed="false">
      <c r="A2659" s="0" t="n">
        <f aca="false">'Profiles 8760'!A2648</f>
        <v>2646</v>
      </c>
      <c r="B2659" s="0" t="n">
        <f aca="false">'Profiles 8760'!B2648</f>
        <v>4</v>
      </c>
      <c r="C2659" s="0" t="n">
        <f aca="false">'Profiles 8760'!E2648</f>
        <v>0</v>
      </c>
      <c r="D2659" s="0" t="n">
        <f aca="false">'Profiles 8760'!F2648</f>
        <v>0</v>
      </c>
      <c r="E2659" s="0" t="n">
        <f aca="false">'Profiles 8760'!G2648</f>
        <v>0.277844</v>
      </c>
      <c r="F2659" s="0" t="n">
        <f aca="false">D2659*Assumptions!$C$11*$B$7+E2659*Assumptions!$C$12*$B$8</f>
        <v>11.3638196</v>
      </c>
      <c r="G2659" s="0" t="n">
        <f aca="false">C2659*Assumptions!$C$15</f>
        <v>0</v>
      </c>
      <c r="H2659" s="0" t="n">
        <f aca="false">MIN(F2659,G2659)</f>
        <v>0</v>
      </c>
      <c r="I2659" s="0" t="n">
        <f aca="false">IF(C2659=1,MIN(G2659-H2659,Assumptions!$C$13,P2658),0)</f>
        <v>0</v>
      </c>
      <c r="J2659" s="0" t="n">
        <f aca="false">H2659+I2659</f>
        <v>0</v>
      </c>
      <c r="K2659" s="0" t="n">
        <f aca="false">MIN(IF(C2659=1,F2659-H2659,F2659),Assumptions!$C$13,MAX(0,($B$5-P2658)/$B$6))</f>
        <v>11.3638196</v>
      </c>
      <c r="L2659" s="0" t="n">
        <f aca="false">IF(C2659=1,0,MIN(F2659-K2659,Assumptions!$C$15,MAX(0,$B$10-O2658-M2659)))</f>
        <v>0</v>
      </c>
      <c r="M2659" s="0" t="n">
        <f aca="false">'Profiles 8760'!H2648</f>
        <v>204000</v>
      </c>
      <c r="N2659" s="0" t="n">
        <f aca="false">J2659+L2659</f>
        <v>0</v>
      </c>
      <c r="O2659" s="0" t="n">
        <f aca="false">O2658+N2659</f>
        <v>236608.82347171</v>
      </c>
      <c r="P2659" s="0" t="n">
        <f aca="false">MIN($B$5,P2658+K2659*$B$6-I2659)</f>
        <v>219.08284184512</v>
      </c>
      <c r="Q2659" s="0" t="n">
        <f aca="false">MAX(0,F2659-H2659-K2659-L2659)</f>
        <v>0</v>
      </c>
    </row>
    <row r="2660" customFormat="false" ht="15" hidden="false" customHeight="false" outlineLevel="0" collapsed="false">
      <c r="A2660" s="0" t="n">
        <f aca="false">'Profiles 8760'!A2649</f>
        <v>2647</v>
      </c>
      <c r="B2660" s="0" t="n">
        <f aca="false">'Profiles 8760'!B2649</f>
        <v>4</v>
      </c>
      <c r="C2660" s="0" t="n">
        <f aca="false">'Profiles 8760'!E2649</f>
        <v>0</v>
      </c>
      <c r="D2660" s="0" t="n">
        <f aca="false">'Profiles 8760'!F2649</f>
        <v>0.054946</v>
      </c>
      <c r="E2660" s="0" t="n">
        <f aca="false">'Profiles 8760'!G2649</f>
        <v>0.227151</v>
      </c>
      <c r="F2660" s="0" t="n">
        <f aca="false">D2660*Assumptions!$C$11*$B$7+E2660*Assumptions!$C$12*$B$8</f>
        <v>25.1588807</v>
      </c>
      <c r="G2660" s="0" t="n">
        <f aca="false">C2660*Assumptions!$C$15</f>
        <v>0</v>
      </c>
      <c r="H2660" s="0" t="n">
        <f aca="false">MIN(F2660,G2660)</f>
        <v>0</v>
      </c>
      <c r="I2660" s="0" t="n">
        <f aca="false">IF(C2660=1,MIN(G2660-H2660,Assumptions!$C$13,P2659),0)</f>
        <v>0</v>
      </c>
      <c r="J2660" s="0" t="n">
        <f aca="false">H2660+I2660</f>
        <v>0</v>
      </c>
      <c r="K2660" s="0" t="n">
        <f aca="false">MIN(IF(C2660=1,F2660-H2660,F2660),Assumptions!$C$13,MAX(0,($B$5-P2659)/$B$6))</f>
        <v>25.1588807</v>
      </c>
      <c r="L2660" s="0" t="n">
        <f aca="false">IF(C2660=1,0,MIN(F2660-K2660,Assumptions!$C$15,MAX(0,$B$10-O2659-M2660)))</f>
        <v>0</v>
      </c>
      <c r="M2660" s="0" t="n">
        <f aca="false">'Profiles 8760'!H2649</f>
        <v>204000</v>
      </c>
      <c r="N2660" s="0" t="n">
        <f aca="false">J2660+L2660</f>
        <v>0</v>
      </c>
      <c r="O2660" s="0" t="n">
        <f aca="false">O2659+N2660</f>
        <v>236608.82347171</v>
      </c>
      <c r="P2660" s="0" t="n">
        <f aca="false">MIN($B$5,P2659+K2660*$B$6-I2660)</f>
        <v>240.89055963588</v>
      </c>
      <c r="Q2660" s="0" t="n">
        <f aca="false">MAX(0,F2660-H2660-K2660-L2660)</f>
        <v>0</v>
      </c>
    </row>
    <row r="2661" customFormat="false" ht="15" hidden="false" customHeight="false" outlineLevel="0" collapsed="false">
      <c r="A2661" s="0" t="n">
        <f aca="false">'Profiles 8760'!A2650</f>
        <v>2648</v>
      </c>
      <c r="B2661" s="0" t="n">
        <f aca="false">'Profiles 8760'!B2650</f>
        <v>4</v>
      </c>
      <c r="C2661" s="0" t="n">
        <f aca="false">'Profiles 8760'!E2650</f>
        <v>1</v>
      </c>
      <c r="D2661" s="0" t="n">
        <f aca="false">'Profiles 8760'!F2650</f>
        <v>0.332037</v>
      </c>
      <c r="E2661" s="0" t="n">
        <f aca="false">'Profiles 8760'!G2650</f>
        <v>0.258362</v>
      </c>
      <c r="F2661" s="0" t="n">
        <f aca="false">D2661*Assumptions!$C$11*$B$7+E2661*Assumptions!$C$12*$B$8</f>
        <v>106.4592914</v>
      </c>
      <c r="G2661" s="0" t="n">
        <f aca="false">C2661*Assumptions!$C$15</f>
        <v>200</v>
      </c>
      <c r="H2661" s="0" t="n">
        <f aca="false">MIN(F2661,G2661)</f>
        <v>106.4592914</v>
      </c>
      <c r="I2661" s="0" t="n">
        <f aca="false">IF(C2661=1,MIN(G2661-H2661,Assumptions!$C$13,P2660),0)</f>
        <v>93.5407086</v>
      </c>
      <c r="J2661" s="0" t="n">
        <f aca="false">H2661+I2661</f>
        <v>200</v>
      </c>
      <c r="K2661" s="0" t="n">
        <f aca="false">MIN(IF(C2661=1,F2661-H2661,F2661),Assumptions!$C$13,MAX(0,($B$5-P2660)/$B$6))</f>
        <v>0</v>
      </c>
      <c r="L2661" s="0" t="n">
        <f aca="false">IF(C2661=1,0,MIN(F2661-K2661,Assumptions!$C$15,MAX(0,$B$10-O2660-M2661)))</f>
        <v>0</v>
      </c>
      <c r="M2661" s="0" t="n">
        <f aca="false">'Profiles 8760'!H2650</f>
        <v>203800</v>
      </c>
      <c r="N2661" s="0" t="n">
        <f aca="false">J2661+L2661</f>
        <v>200</v>
      </c>
      <c r="O2661" s="0" t="n">
        <f aca="false">O2660+N2661</f>
        <v>236808.82347171</v>
      </c>
      <c r="P2661" s="0" t="n">
        <f aca="false">MIN($B$5,P2660+K2661*$B$6-I2661)</f>
        <v>147.34985103588</v>
      </c>
      <c r="Q2661" s="0" t="n">
        <f aca="false">MAX(0,F2661-H2661-K2661-L2661)</f>
        <v>0</v>
      </c>
    </row>
    <row r="2662" customFormat="false" ht="15" hidden="false" customHeight="false" outlineLevel="0" collapsed="false">
      <c r="A2662" s="0" t="n">
        <f aca="false">'Profiles 8760'!A2651</f>
        <v>2649</v>
      </c>
      <c r="B2662" s="0" t="n">
        <f aca="false">'Profiles 8760'!B2651</f>
        <v>4</v>
      </c>
      <c r="C2662" s="0" t="n">
        <f aca="false">'Profiles 8760'!E2651</f>
        <v>1</v>
      </c>
      <c r="D2662" s="0" t="n">
        <f aca="false">'Profiles 8760'!F2651</f>
        <v>0.666368</v>
      </c>
      <c r="E2662" s="0" t="n">
        <f aca="false">'Profiles 8760'!G2651</f>
        <v>0.374343</v>
      </c>
      <c r="F2662" s="0" t="n">
        <f aca="false">D2662*Assumptions!$C$11*$B$7+E2662*Assumptions!$C$12*$B$8</f>
        <v>207.7577071</v>
      </c>
      <c r="G2662" s="0" t="n">
        <f aca="false">C2662*Assumptions!$C$15</f>
        <v>200</v>
      </c>
      <c r="H2662" s="0" t="n">
        <f aca="false">MIN(F2662,G2662)</f>
        <v>200</v>
      </c>
      <c r="I2662" s="0" t="n">
        <f aca="false">IF(C2662=1,MIN(G2662-H2662,Assumptions!$C$13,P2661),0)</f>
        <v>0</v>
      </c>
      <c r="J2662" s="0" t="n">
        <f aca="false">H2662+I2662</f>
        <v>200</v>
      </c>
      <c r="K2662" s="0" t="n">
        <f aca="false">MIN(IF(C2662=1,F2662-H2662,F2662),Assumptions!$C$13,MAX(0,($B$5-P2661)/$B$6))</f>
        <v>7.75770710000001</v>
      </c>
      <c r="L2662" s="0" t="n">
        <f aca="false">IF(C2662=1,0,MIN(F2662-K2662,Assumptions!$C$15,MAX(0,$B$10-O2661-M2662)))</f>
        <v>0</v>
      </c>
      <c r="M2662" s="0" t="n">
        <f aca="false">'Profiles 8760'!H2651</f>
        <v>203600</v>
      </c>
      <c r="N2662" s="0" t="n">
        <f aca="false">J2662+L2662</f>
        <v>200</v>
      </c>
      <c r="O2662" s="0" t="n">
        <f aca="false">O2661+N2662</f>
        <v>237008.82347171</v>
      </c>
      <c r="P2662" s="0" t="n">
        <f aca="false">MIN($B$5,P2661+K2662*$B$6-I2662)</f>
        <v>154.07423155016</v>
      </c>
      <c r="Q2662" s="0" t="n">
        <f aca="false">MAX(0,F2662-H2662-K2662-L2662)</f>
        <v>0</v>
      </c>
    </row>
    <row r="2663" customFormat="false" ht="15" hidden="false" customHeight="false" outlineLevel="0" collapsed="false">
      <c r="A2663" s="0" t="n">
        <f aca="false">'Profiles 8760'!A2652</f>
        <v>2650</v>
      </c>
      <c r="B2663" s="0" t="n">
        <f aca="false">'Profiles 8760'!B2652</f>
        <v>4</v>
      </c>
      <c r="C2663" s="0" t="n">
        <f aca="false">'Profiles 8760'!E2652</f>
        <v>0</v>
      </c>
      <c r="D2663" s="0" t="n">
        <f aca="false">'Profiles 8760'!F2652</f>
        <v>0.991457</v>
      </c>
      <c r="E2663" s="0" t="n">
        <f aca="false">'Profiles 8760'!G2652</f>
        <v>0.52215</v>
      </c>
      <c r="F2663" s="0" t="n">
        <f aca="false">D2663*Assumptions!$C$11*$B$7+E2663*Assumptions!$C$12*$B$8</f>
        <v>307.6887166</v>
      </c>
      <c r="G2663" s="0" t="n">
        <f aca="false">C2663*Assumptions!$C$15</f>
        <v>0</v>
      </c>
      <c r="H2663" s="0" t="n">
        <f aca="false">MIN(F2663,G2663)</f>
        <v>0</v>
      </c>
      <c r="I2663" s="0" t="n">
        <f aca="false">IF(C2663=1,MIN(G2663-H2663,Assumptions!$C$13,P2662),0)</f>
        <v>0</v>
      </c>
      <c r="J2663" s="0" t="n">
        <f aca="false">H2663+I2663</f>
        <v>0</v>
      </c>
      <c r="K2663" s="0" t="n">
        <f aca="false">MIN(IF(C2663=1,F2663-H2663,F2663),Assumptions!$C$13,MAX(0,($B$5-P2662)/$B$6))</f>
        <v>180</v>
      </c>
      <c r="L2663" s="0" t="n">
        <f aca="false">IF(C2663=1,0,MIN(F2663-K2663,Assumptions!$C$15,MAX(0,$B$10-O2662-M2663)))</f>
        <v>127.6887166</v>
      </c>
      <c r="M2663" s="0" t="n">
        <f aca="false">'Profiles 8760'!H2652</f>
        <v>203600</v>
      </c>
      <c r="N2663" s="0" t="n">
        <f aca="false">J2663+L2663</f>
        <v>127.6887166</v>
      </c>
      <c r="O2663" s="0" t="n">
        <f aca="false">O2662+N2663</f>
        <v>237136.51218831</v>
      </c>
      <c r="P2663" s="0" t="n">
        <f aca="false">MIN($B$5,P2662+K2663*$B$6-I2663)</f>
        <v>310.09823155016</v>
      </c>
      <c r="Q2663" s="0" t="n">
        <f aca="false">MAX(0,F2663-H2663-K2663-L2663)</f>
        <v>0</v>
      </c>
    </row>
    <row r="2664" customFormat="false" ht="15" hidden="false" customHeight="false" outlineLevel="0" collapsed="false">
      <c r="A2664" s="0" t="n">
        <f aca="false">'Profiles 8760'!A2653</f>
        <v>2651</v>
      </c>
      <c r="B2664" s="0" t="n">
        <f aca="false">'Profiles 8760'!B2653</f>
        <v>4</v>
      </c>
      <c r="C2664" s="0" t="n">
        <f aca="false">'Profiles 8760'!E2653</f>
        <v>0</v>
      </c>
      <c r="D2664" s="0" t="n">
        <f aca="false">'Profiles 8760'!F2653</f>
        <v>1</v>
      </c>
      <c r="E2664" s="0" t="n">
        <f aca="false">'Profiles 8760'!G2653</f>
        <v>0.805598</v>
      </c>
      <c r="F2664" s="0" t="n">
        <f aca="false">D2664*Assumptions!$C$11*$B$7+E2664*Assumptions!$C$12*$B$8</f>
        <v>321.7489582</v>
      </c>
      <c r="G2664" s="0" t="n">
        <f aca="false">C2664*Assumptions!$C$15</f>
        <v>0</v>
      </c>
      <c r="H2664" s="0" t="n">
        <f aca="false">MIN(F2664,G2664)</f>
        <v>0</v>
      </c>
      <c r="I2664" s="0" t="n">
        <f aca="false">IF(C2664=1,MIN(G2664-H2664,Assumptions!$C$13,P2663),0)</f>
        <v>0</v>
      </c>
      <c r="J2664" s="0" t="n">
        <f aca="false">H2664+I2664</f>
        <v>0</v>
      </c>
      <c r="K2664" s="0" t="n">
        <f aca="false">MIN(IF(C2664=1,F2664-H2664,F2664),Assumptions!$C$13,MAX(0,($B$5-P2663)/$B$6))</f>
        <v>180</v>
      </c>
      <c r="L2664" s="0" t="n">
        <f aca="false">IF(C2664=1,0,MIN(F2664-K2664,Assumptions!$C$15,MAX(0,$B$10-O2663-M2664)))</f>
        <v>141.7489582</v>
      </c>
      <c r="M2664" s="0" t="n">
        <f aca="false">'Profiles 8760'!H2653</f>
        <v>203600</v>
      </c>
      <c r="N2664" s="0" t="n">
        <f aca="false">J2664+L2664</f>
        <v>141.7489582</v>
      </c>
      <c r="O2664" s="0" t="n">
        <f aca="false">O2663+N2664</f>
        <v>237278.26114651</v>
      </c>
      <c r="P2664" s="0" t="n">
        <f aca="false">MIN($B$5,P2663+K2664*$B$6-I2664)</f>
        <v>466.12223155016</v>
      </c>
      <c r="Q2664" s="0" t="n">
        <f aca="false">MAX(0,F2664-H2664-K2664-L2664)</f>
        <v>0</v>
      </c>
    </row>
    <row r="2665" customFormat="false" ht="15" hidden="false" customHeight="false" outlineLevel="0" collapsed="false">
      <c r="A2665" s="0" t="n">
        <f aca="false">'Profiles 8760'!A2654</f>
        <v>2652</v>
      </c>
      <c r="B2665" s="0" t="n">
        <f aca="false">'Profiles 8760'!B2654</f>
        <v>4</v>
      </c>
      <c r="C2665" s="0" t="n">
        <f aca="false">'Profiles 8760'!E2654</f>
        <v>0</v>
      </c>
      <c r="D2665" s="0" t="n">
        <f aca="false">'Profiles 8760'!F2654</f>
        <v>1</v>
      </c>
      <c r="E2665" s="0" t="n">
        <f aca="false">'Profiles 8760'!G2654</f>
        <v>0.714378</v>
      </c>
      <c r="F2665" s="0" t="n">
        <f aca="false">D2665*Assumptions!$C$11*$B$7+E2665*Assumptions!$C$12*$B$8</f>
        <v>318.0180602</v>
      </c>
      <c r="G2665" s="0" t="n">
        <f aca="false">C2665*Assumptions!$C$15</f>
        <v>0</v>
      </c>
      <c r="H2665" s="0" t="n">
        <f aca="false">MIN(F2665,G2665)</f>
        <v>0</v>
      </c>
      <c r="I2665" s="0" t="n">
        <f aca="false">IF(C2665=1,MIN(G2665-H2665,Assumptions!$C$13,P2664),0)</f>
        <v>0</v>
      </c>
      <c r="J2665" s="0" t="n">
        <f aca="false">H2665+I2665</f>
        <v>0</v>
      </c>
      <c r="K2665" s="0" t="n">
        <f aca="false">MIN(IF(C2665=1,F2665-H2665,F2665),Assumptions!$C$13,MAX(0,($B$5-P2664)/$B$6))</f>
        <v>51.5548782300877</v>
      </c>
      <c r="L2665" s="0" t="n">
        <f aca="false">IF(C2665=1,0,MIN(F2665-K2665,Assumptions!$C$15,MAX(0,$B$10-O2664-M2665)))</f>
        <v>200</v>
      </c>
      <c r="M2665" s="0" t="n">
        <f aca="false">'Profiles 8760'!H2654</f>
        <v>203600</v>
      </c>
      <c r="N2665" s="0" t="n">
        <f aca="false">J2665+L2665</f>
        <v>200</v>
      </c>
      <c r="O2665" s="0" t="n">
        <f aca="false">O2664+N2665</f>
        <v>237478.26114651</v>
      </c>
      <c r="P2665" s="0" t="n">
        <f aca="false">MIN($B$5,P2664+K2665*$B$6-I2665)</f>
        <v>510.81</v>
      </c>
      <c r="Q2665" s="0" t="n">
        <f aca="false">MAX(0,F2665-H2665-K2665-L2665)</f>
        <v>66.4631819699123</v>
      </c>
    </row>
    <row r="2666" customFormat="false" ht="15" hidden="false" customHeight="false" outlineLevel="0" collapsed="false">
      <c r="A2666" s="0" t="n">
        <f aca="false">'Profiles 8760'!A2655</f>
        <v>2653</v>
      </c>
      <c r="B2666" s="0" t="n">
        <f aca="false">'Profiles 8760'!B2655</f>
        <v>4</v>
      </c>
      <c r="C2666" s="0" t="n">
        <f aca="false">'Profiles 8760'!E2655</f>
        <v>0</v>
      </c>
      <c r="D2666" s="0" t="n">
        <f aca="false">'Profiles 8760'!F2655</f>
        <v>1</v>
      </c>
      <c r="E2666" s="0" t="n">
        <f aca="false">'Profiles 8760'!G2655</f>
        <v>1</v>
      </c>
      <c r="F2666" s="0" t="n">
        <f aca="false">D2666*Assumptions!$C$11*$B$7+E2666*Assumptions!$C$12*$B$8</f>
        <v>329.7</v>
      </c>
      <c r="G2666" s="0" t="n">
        <f aca="false">C2666*Assumptions!$C$15</f>
        <v>0</v>
      </c>
      <c r="H2666" s="0" t="n">
        <f aca="false">MIN(F2666,G2666)</f>
        <v>0</v>
      </c>
      <c r="I2666" s="0" t="n">
        <f aca="false">IF(C2666=1,MIN(G2666-H2666,Assumptions!$C$13,P2665),0)</f>
        <v>0</v>
      </c>
      <c r="J2666" s="0" t="n">
        <f aca="false">H2666+I2666</f>
        <v>0</v>
      </c>
      <c r="K2666" s="0" t="n">
        <f aca="false">MIN(IF(C2666=1,F2666-H2666,F2666),Assumptions!$C$13,MAX(0,($B$5-P2665)/$B$6))</f>
        <v>0</v>
      </c>
      <c r="L2666" s="0" t="n">
        <f aca="false">IF(C2666=1,0,MIN(F2666-K2666,Assumptions!$C$15,MAX(0,$B$10-O2665-M2666)))</f>
        <v>200</v>
      </c>
      <c r="M2666" s="0" t="n">
        <f aca="false">'Profiles 8760'!H2655</f>
        <v>203600</v>
      </c>
      <c r="N2666" s="0" t="n">
        <f aca="false">J2666+L2666</f>
        <v>200</v>
      </c>
      <c r="O2666" s="0" t="n">
        <f aca="false">O2665+N2666</f>
        <v>237678.26114651</v>
      </c>
      <c r="P2666" s="0" t="n">
        <f aca="false">MIN($B$5,P2665+K2666*$B$6-I2666)</f>
        <v>510.81</v>
      </c>
      <c r="Q2666" s="0" t="n">
        <f aca="false">MAX(0,F2666-H2666-K2666-L2666)</f>
        <v>129.7</v>
      </c>
    </row>
    <row r="2667" customFormat="false" ht="15" hidden="false" customHeight="false" outlineLevel="0" collapsed="false">
      <c r="A2667" s="0" t="n">
        <f aca="false">'Profiles 8760'!A2656</f>
        <v>2654</v>
      </c>
      <c r="B2667" s="0" t="n">
        <f aca="false">'Profiles 8760'!B2656</f>
        <v>4</v>
      </c>
      <c r="C2667" s="0" t="n">
        <f aca="false">'Profiles 8760'!E2656</f>
        <v>0</v>
      </c>
      <c r="D2667" s="0" t="n">
        <f aca="false">'Profiles 8760'!F2656</f>
        <v>1</v>
      </c>
      <c r="E2667" s="0" t="n">
        <f aca="false">'Profiles 8760'!G2656</f>
        <v>0.769386</v>
      </c>
      <c r="F2667" s="0" t="n">
        <f aca="false">D2667*Assumptions!$C$11*$B$7+E2667*Assumptions!$C$12*$B$8</f>
        <v>320.2678874</v>
      </c>
      <c r="G2667" s="0" t="n">
        <f aca="false">C2667*Assumptions!$C$15</f>
        <v>0</v>
      </c>
      <c r="H2667" s="0" t="n">
        <f aca="false">MIN(F2667,G2667)</f>
        <v>0</v>
      </c>
      <c r="I2667" s="0" t="n">
        <f aca="false">IF(C2667=1,MIN(G2667-H2667,Assumptions!$C$13,P2666),0)</f>
        <v>0</v>
      </c>
      <c r="J2667" s="0" t="n">
        <f aca="false">H2667+I2667</f>
        <v>0</v>
      </c>
      <c r="K2667" s="0" t="n">
        <f aca="false">MIN(IF(C2667=1,F2667-H2667,F2667),Assumptions!$C$13,MAX(0,($B$5-P2666)/$B$6))</f>
        <v>0</v>
      </c>
      <c r="L2667" s="0" t="n">
        <f aca="false">IF(C2667=1,0,MIN(F2667-K2667,Assumptions!$C$15,MAX(0,$B$10-O2666-M2667)))</f>
        <v>200</v>
      </c>
      <c r="M2667" s="0" t="n">
        <f aca="false">'Profiles 8760'!H2656</f>
        <v>203600</v>
      </c>
      <c r="N2667" s="0" t="n">
        <f aca="false">J2667+L2667</f>
        <v>200</v>
      </c>
      <c r="O2667" s="0" t="n">
        <f aca="false">O2666+N2667</f>
        <v>237878.26114651</v>
      </c>
      <c r="P2667" s="0" t="n">
        <f aca="false">MIN($B$5,P2666+K2667*$B$6-I2667)</f>
        <v>510.81</v>
      </c>
      <c r="Q2667" s="0" t="n">
        <f aca="false">MAX(0,F2667-H2667-K2667-L2667)</f>
        <v>120.2678874</v>
      </c>
    </row>
    <row r="2668" customFormat="false" ht="15" hidden="false" customHeight="false" outlineLevel="0" collapsed="false">
      <c r="A2668" s="0" t="n">
        <f aca="false">'Profiles 8760'!A2657</f>
        <v>2655</v>
      </c>
      <c r="B2668" s="0" t="n">
        <f aca="false">'Profiles 8760'!B2657</f>
        <v>4</v>
      </c>
      <c r="C2668" s="0" t="n">
        <f aca="false">'Profiles 8760'!E2657</f>
        <v>0</v>
      </c>
      <c r="D2668" s="0" t="n">
        <f aca="false">'Profiles 8760'!F2657</f>
        <v>1</v>
      </c>
      <c r="E2668" s="0" t="n">
        <f aca="false">'Profiles 8760'!G2657</f>
        <v>0.683659</v>
      </c>
      <c r="F2668" s="0" t="n">
        <f aca="false">D2668*Assumptions!$C$11*$B$7+E2668*Assumptions!$C$12*$B$8</f>
        <v>316.7616531</v>
      </c>
      <c r="G2668" s="0" t="n">
        <f aca="false">C2668*Assumptions!$C$15</f>
        <v>0</v>
      </c>
      <c r="H2668" s="0" t="n">
        <f aca="false">MIN(F2668,G2668)</f>
        <v>0</v>
      </c>
      <c r="I2668" s="0" t="n">
        <f aca="false">IF(C2668=1,MIN(G2668-H2668,Assumptions!$C$13,P2667),0)</f>
        <v>0</v>
      </c>
      <c r="J2668" s="0" t="n">
        <f aca="false">H2668+I2668</f>
        <v>0</v>
      </c>
      <c r="K2668" s="0" t="n">
        <f aca="false">MIN(IF(C2668=1,F2668-H2668,F2668),Assumptions!$C$13,MAX(0,($B$5-P2667)/$B$6))</f>
        <v>0</v>
      </c>
      <c r="L2668" s="0" t="n">
        <f aca="false">IF(C2668=1,0,MIN(F2668-K2668,Assumptions!$C$15,MAX(0,$B$10-O2667-M2668)))</f>
        <v>200</v>
      </c>
      <c r="M2668" s="0" t="n">
        <f aca="false">'Profiles 8760'!H2657</f>
        <v>203600</v>
      </c>
      <c r="N2668" s="0" t="n">
        <f aca="false">J2668+L2668</f>
        <v>200</v>
      </c>
      <c r="O2668" s="0" t="n">
        <f aca="false">O2667+N2668</f>
        <v>238078.26114651</v>
      </c>
      <c r="P2668" s="0" t="n">
        <f aca="false">MIN($B$5,P2667+K2668*$B$6-I2668)</f>
        <v>510.81</v>
      </c>
      <c r="Q2668" s="0" t="n">
        <f aca="false">MAX(0,F2668-H2668-K2668-L2668)</f>
        <v>116.7616531</v>
      </c>
    </row>
    <row r="2669" customFormat="false" ht="15" hidden="false" customHeight="false" outlineLevel="0" collapsed="false">
      <c r="A2669" s="0" t="n">
        <f aca="false">'Profiles 8760'!A2658</f>
        <v>2656</v>
      </c>
      <c r="B2669" s="0" t="n">
        <f aca="false">'Profiles 8760'!B2658</f>
        <v>4</v>
      </c>
      <c r="C2669" s="0" t="n">
        <f aca="false">'Profiles 8760'!E2658</f>
        <v>0</v>
      </c>
      <c r="D2669" s="0" t="n">
        <f aca="false">'Profiles 8760'!F2658</f>
        <v>0.991457</v>
      </c>
      <c r="E2669" s="0" t="n">
        <f aca="false">'Profiles 8760'!G2658</f>
        <v>0.494486</v>
      </c>
      <c r="F2669" s="0" t="n">
        <f aca="false">D2669*Assumptions!$C$11*$B$7+E2669*Assumptions!$C$12*$B$8</f>
        <v>306.557259</v>
      </c>
      <c r="G2669" s="0" t="n">
        <f aca="false">C2669*Assumptions!$C$15</f>
        <v>0</v>
      </c>
      <c r="H2669" s="0" t="n">
        <f aca="false">MIN(F2669,G2669)</f>
        <v>0</v>
      </c>
      <c r="I2669" s="0" t="n">
        <f aca="false">IF(C2669=1,MIN(G2669-H2669,Assumptions!$C$13,P2668),0)</f>
        <v>0</v>
      </c>
      <c r="J2669" s="0" t="n">
        <f aca="false">H2669+I2669</f>
        <v>0</v>
      </c>
      <c r="K2669" s="0" t="n">
        <f aca="false">MIN(IF(C2669=1,F2669-H2669,F2669),Assumptions!$C$13,MAX(0,($B$5-P2668)/$B$6))</f>
        <v>0</v>
      </c>
      <c r="L2669" s="0" t="n">
        <f aca="false">IF(C2669=1,0,MIN(F2669-K2669,Assumptions!$C$15,MAX(0,$B$10-O2668-M2669)))</f>
        <v>200</v>
      </c>
      <c r="M2669" s="0" t="n">
        <f aca="false">'Profiles 8760'!H2658</f>
        <v>203600</v>
      </c>
      <c r="N2669" s="0" t="n">
        <f aca="false">J2669+L2669</f>
        <v>200</v>
      </c>
      <c r="O2669" s="0" t="n">
        <f aca="false">O2668+N2669</f>
        <v>238278.26114651</v>
      </c>
      <c r="P2669" s="0" t="n">
        <f aca="false">MIN($B$5,P2668+K2669*$B$6-I2669)</f>
        <v>510.81</v>
      </c>
      <c r="Q2669" s="0" t="n">
        <f aca="false">MAX(0,F2669-H2669-K2669-L2669)</f>
        <v>106.557259</v>
      </c>
    </row>
    <row r="2670" customFormat="false" ht="15" hidden="false" customHeight="false" outlineLevel="0" collapsed="false">
      <c r="A2670" s="0" t="n">
        <f aca="false">'Profiles 8760'!A2659</f>
        <v>2657</v>
      </c>
      <c r="B2670" s="0" t="n">
        <f aca="false">'Profiles 8760'!B2659</f>
        <v>4</v>
      </c>
      <c r="C2670" s="0" t="n">
        <f aca="false">'Profiles 8760'!E2659</f>
        <v>0</v>
      </c>
      <c r="D2670" s="0" t="n">
        <f aca="false">'Profiles 8760'!F2659</f>
        <v>0.666368</v>
      </c>
      <c r="E2670" s="0" t="n">
        <f aca="false">'Profiles 8760'!G2659</f>
        <v>0.599023</v>
      </c>
      <c r="F2670" s="0" t="n">
        <f aca="false">D2670*Assumptions!$C$11*$B$7+E2670*Assumptions!$C$12*$B$8</f>
        <v>216.9471191</v>
      </c>
      <c r="G2670" s="0" t="n">
        <f aca="false">C2670*Assumptions!$C$15</f>
        <v>0</v>
      </c>
      <c r="H2670" s="0" t="n">
        <f aca="false">MIN(F2670,G2670)</f>
        <v>0</v>
      </c>
      <c r="I2670" s="0" t="n">
        <f aca="false">IF(C2670=1,MIN(G2670-H2670,Assumptions!$C$13,P2669),0)</f>
        <v>0</v>
      </c>
      <c r="J2670" s="0" t="n">
        <f aca="false">H2670+I2670</f>
        <v>0</v>
      </c>
      <c r="K2670" s="0" t="n">
        <f aca="false">MIN(IF(C2670=1,F2670-H2670,F2670),Assumptions!$C$13,MAX(0,($B$5-P2669)/$B$6))</f>
        <v>0</v>
      </c>
      <c r="L2670" s="0" t="n">
        <f aca="false">IF(C2670=1,0,MIN(F2670-K2670,Assumptions!$C$15,MAX(0,$B$10-O2669-M2670)))</f>
        <v>200</v>
      </c>
      <c r="M2670" s="0" t="n">
        <f aca="false">'Profiles 8760'!H2659</f>
        <v>203600</v>
      </c>
      <c r="N2670" s="0" t="n">
        <f aca="false">J2670+L2670</f>
        <v>200</v>
      </c>
      <c r="O2670" s="0" t="n">
        <f aca="false">O2669+N2670</f>
        <v>238478.26114651</v>
      </c>
      <c r="P2670" s="0" t="n">
        <f aca="false">MIN($B$5,P2669+K2670*$B$6-I2670)</f>
        <v>510.81</v>
      </c>
      <c r="Q2670" s="0" t="n">
        <f aca="false">MAX(0,F2670-H2670-K2670-L2670)</f>
        <v>16.9471191</v>
      </c>
    </row>
    <row r="2671" customFormat="false" ht="15" hidden="false" customHeight="false" outlineLevel="0" collapsed="false">
      <c r="A2671" s="0" t="n">
        <f aca="false">'Profiles 8760'!A2660</f>
        <v>2658</v>
      </c>
      <c r="B2671" s="0" t="n">
        <f aca="false">'Profiles 8760'!B2660</f>
        <v>4</v>
      </c>
      <c r="C2671" s="0" t="n">
        <f aca="false">'Profiles 8760'!E2660</f>
        <v>0</v>
      </c>
      <c r="D2671" s="0" t="n">
        <f aca="false">'Profiles 8760'!F2660</f>
        <v>0.332037</v>
      </c>
      <c r="E2671" s="0" t="n">
        <f aca="false">'Profiles 8760'!G2660</f>
        <v>0.63424</v>
      </c>
      <c r="F2671" s="0" t="n">
        <f aca="false">D2671*Assumptions!$C$11*$B$7+E2671*Assumptions!$C$12*$B$8</f>
        <v>121.8327016</v>
      </c>
      <c r="G2671" s="0" t="n">
        <f aca="false">C2671*Assumptions!$C$15</f>
        <v>0</v>
      </c>
      <c r="H2671" s="0" t="n">
        <f aca="false">MIN(F2671,G2671)</f>
        <v>0</v>
      </c>
      <c r="I2671" s="0" t="n">
        <f aca="false">IF(C2671=1,MIN(G2671-H2671,Assumptions!$C$13,P2670),0)</f>
        <v>0</v>
      </c>
      <c r="J2671" s="0" t="n">
        <f aca="false">H2671+I2671</f>
        <v>0</v>
      </c>
      <c r="K2671" s="0" t="n">
        <f aca="false">MIN(IF(C2671=1,F2671-H2671,F2671),Assumptions!$C$13,MAX(0,($B$5-P2670)/$B$6))</f>
        <v>0</v>
      </c>
      <c r="L2671" s="0" t="n">
        <f aca="false">IF(C2671=1,0,MIN(F2671-K2671,Assumptions!$C$15,MAX(0,$B$10-O2670-M2671)))</f>
        <v>121.8327016</v>
      </c>
      <c r="M2671" s="0" t="n">
        <f aca="false">'Profiles 8760'!H2660</f>
        <v>203600</v>
      </c>
      <c r="N2671" s="0" t="n">
        <f aca="false">J2671+L2671</f>
        <v>121.8327016</v>
      </c>
      <c r="O2671" s="0" t="n">
        <f aca="false">O2670+N2671</f>
        <v>238600.09384811</v>
      </c>
      <c r="P2671" s="0" t="n">
        <f aca="false">MIN($B$5,P2670+K2671*$B$6-I2671)</f>
        <v>510.81</v>
      </c>
      <c r="Q2671" s="0" t="n">
        <f aca="false">MAX(0,F2671-H2671-K2671-L2671)</f>
        <v>0</v>
      </c>
    </row>
    <row r="2672" customFormat="false" ht="15" hidden="false" customHeight="false" outlineLevel="0" collapsed="false">
      <c r="A2672" s="0" t="n">
        <f aca="false">'Profiles 8760'!A2661</f>
        <v>2659</v>
      </c>
      <c r="B2672" s="0" t="n">
        <f aca="false">'Profiles 8760'!B2661</f>
        <v>4</v>
      </c>
      <c r="C2672" s="0" t="n">
        <f aca="false">'Profiles 8760'!E2661</f>
        <v>0</v>
      </c>
      <c r="D2672" s="0" t="n">
        <f aca="false">'Profiles 8760'!F2661</f>
        <v>0.054946</v>
      </c>
      <c r="E2672" s="0" t="n">
        <f aca="false">'Profiles 8760'!G2661</f>
        <v>0.392553</v>
      </c>
      <c r="F2672" s="0" t="n">
        <f aca="false">D2672*Assumptions!$C$11*$B$7+E2672*Assumptions!$C$12*$B$8</f>
        <v>31.9238225</v>
      </c>
      <c r="G2672" s="0" t="n">
        <f aca="false">C2672*Assumptions!$C$15</f>
        <v>0</v>
      </c>
      <c r="H2672" s="0" t="n">
        <f aca="false">MIN(F2672,G2672)</f>
        <v>0</v>
      </c>
      <c r="I2672" s="0" t="n">
        <f aca="false">IF(C2672=1,MIN(G2672-H2672,Assumptions!$C$13,P2671),0)</f>
        <v>0</v>
      </c>
      <c r="J2672" s="0" t="n">
        <f aca="false">H2672+I2672</f>
        <v>0</v>
      </c>
      <c r="K2672" s="0" t="n">
        <f aca="false">MIN(IF(C2672=1,F2672-H2672,F2672),Assumptions!$C$13,MAX(0,($B$5-P2671)/$B$6))</f>
        <v>0</v>
      </c>
      <c r="L2672" s="0" t="n">
        <f aca="false">IF(C2672=1,0,MIN(F2672-K2672,Assumptions!$C$15,MAX(0,$B$10-O2671-M2672)))</f>
        <v>31.9238225</v>
      </c>
      <c r="M2672" s="0" t="n">
        <f aca="false">'Profiles 8760'!H2661</f>
        <v>203600</v>
      </c>
      <c r="N2672" s="0" t="n">
        <f aca="false">J2672+L2672</f>
        <v>31.9238225</v>
      </c>
      <c r="O2672" s="0" t="n">
        <f aca="false">O2671+N2672</f>
        <v>238632.01767061</v>
      </c>
      <c r="P2672" s="0" t="n">
        <f aca="false">MIN($B$5,P2671+K2672*$B$6-I2672)</f>
        <v>510.81</v>
      </c>
      <c r="Q2672" s="0" t="n">
        <f aca="false">MAX(0,F2672-H2672-K2672-L2672)</f>
        <v>0</v>
      </c>
    </row>
    <row r="2673" customFormat="false" ht="15" hidden="false" customHeight="false" outlineLevel="0" collapsed="false">
      <c r="A2673" s="0" t="n">
        <f aca="false">'Profiles 8760'!A2662</f>
        <v>2660</v>
      </c>
      <c r="B2673" s="0" t="n">
        <f aca="false">'Profiles 8760'!B2662</f>
        <v>4</v>
      </c>
      <c r="C2673" s="0" t="n">
        <f aca="false">'Profiles 8760'!E2662</f>
        <v>1</v>
      </c>
      <c r="D2673" s="0" t="n">
        <f aca="false">'Profiles 8760'!F2662</f>
        <v>0</v>
      </c>
      <c r="E2673" s="0" t="n">
        <f aca="false">'Profiles 8760'!G2662</f>
        <v>0.408848</v>
      </c>
      <c r="F2673" s="0" t="n">
        <f aca="false">D2673*Assumptions!$C$11*$B$7+E2673*Assumptions!$C$12*$B$8</f>
        <v>16.7218832</v>
      </c>
      <c r="G2673" s="0" t="n">
        <f aca="false">C2673*Assumptions!$C$15</f>
        <v>200</v>
      </c>
      <c r="H2673" s="0" t="n">
        <f aca="false">MIN(F2673,G2673)</f>
        <v>16.7218832</v>
      </c>
      <c r="I2673" s="0" t="n">
        <f aca="false">IF(C2673=1,MIN(G2673-H2673,Assumptions!$C$13,P2672),0)</f>
        <v>180</v>
      </c>
      <c r="J2673" s="0" t="n">
        <f aca="false">H2673+I2673</f>
        <v>196.7218832</v>
      </c>
      <c r="K2673" s="0" t="n">
        <f aca="false">MIN(IF(C2673=1,F2673-H2673,F2673),Assumptions!$C$13,MAX(0,($B$5-P2672)/$B$6))</f>
        <v>0</v>
      </c>
      <c r="L2673" s="0" t="n">
        <f aca="false">IF(C2673=1,0,MIN(F2673-K2673,Assumptions!$C$15,MAX(0,$B$10-O2672-M2673)))</f>
        <v>0</v>
      </c>
      <c r="M2673" s="0" t="n">
        <f aca="false">'Profiles 8760'!H2662</f>
        <v>203400</v>
      </c>
      <c r="N2673" s="0" t="n">
        <f aca="false">J2673+L2673</f>
        <v>196.7218832</v>
      </c>
      <c r="O2673" s="0" t="n">
        <f aca="false">O2672+N2673</f>
        <v>238828.73955381</v>
      </c>
      <c r="P2673" s="0" t="n">
        <f aca="false">MIN($B$5,P2672+K2673*$B$6-I2673)</f>
        <v>330.81</v>
      </c>
      <c r="Q2673" s="0" t="n">
        <f aca="false">MAX(0,F2673-H2673-K2673-L2673)</f>
        <v>0</v>
      </c>
    </row>
    <row r="2674" customFormat="false" ht="15" hidden="false" customHeight="false" outlineLevel="0" collapsed="false">
      <c r="A2674" s="0" t="n">
        <f aca="false">'Profiles 8760'!A2663</f>
        <v>2661</v>
      </c>
      <c r="B2674" s="0" t="n">
        <f aca="false">'Profiles 8760'!B2663</f>
        <v>4</v>
      </c>
      <c r="C2674" s="0" t="n">
        <f aca="false">'Profiles 8760'!E2663</f>
        <v>1</v>
      </c>
      <c r="D2674" s="0" t="n">
        <f aca="false">'Profiles 8760'!F2663</f>
        <v>0</v>
      </c>
      <c r="E2674" s="0" t="n">
        <f aca="false">'Profiles 8760'!G2663</f>
        <v>0.511688</v>
      </c>
      <c r="F2674" s="0" t="n">
        <f aca="false">D2674*Assumptions!$C$11*$B$7+E2674*Assumptions!$C$12*$B$8</f>
        <v>20.9280392</v>
      </c>
      <c r="G2674" s="0" t="n">
        <f aca="false">C2674*Assumptions!$C$15</f>
        <v>200</v>
      </c>
      <c r="H2674" s="0" t="n">
        <f aca="false">MIN(F2674,G2674)</f>
        <v>20.9280392</v>
      </c>
      <c r="I2674" s="0" t="n">
        <f aca="false">IF(C2674=1,MIN(G2674-H2674,Assumptions!$C$13,P2673),0)</f>
        <v>179.0719608</v>
      </c>
      <c r="J2674" s="0" t="n">
        <f aca="false">H2674+I2674</f>
        <v>200</v>
      </c>
      <c r="K2674" s="0" t="n">
        <f aca="false">MIN(IF(C2674=1,F2674-H2674,F2674),Assumptions!$C$13,MAX(0,($B$5-P2673)/$B$6))</f>
        <v>0</v>
      </c>
      <c r="L2674" s="0" t="n">
        <f aca="false">IF(C2674=1,0,MIN(F2674-K2674,Assumptions!$C$15,MAX(0,$B$10-O2673-M2674)))</f>
        <v>0</v>
      </c>
      <c r="M2674" s="0" t="n">
        <f aca="false">'Profiles 8760'!H2663</f>
        <v>203200</v>
      </c>
      <c r="N2674" s="0" t="n">
        <f aca="false">J2674+L2674</f>
        <v>200</v>
      </c>
      <c r="O2674" s="0" t="n">
        <f aca="false">O2673+N2674</f>
        <v>239028.73955381</v>
      </c>
      <c r="P2674" s="0" t="n">
        <f aca="false">MIN($B$5,P2673+K2674*$B$6-I2674)</f>
        <v>151.7380392</v>
      </c>
      <c r="Q2674" s="0" t="n">
        <f aca="false">MAX(0,F2674-H2674-K2674-L2674)</f>
        <v>0</v>
      </c>
    </row>
    <row r="2675" customFormat="false" ht="15" hidden="false" customHeight="false" outlineLevel="0" collapsed="false">
      <c r="A2675" s="0" t="n">
        <f aca="false">'Profiles 8760'!A2664</f>
        <v>2662</v>
      </c>
      <c r="B2675" s="0" t="n">
        <f aca="false">'Profiles 8760'!B2664</f>
        <v>4</v>
      </c>
      <c r="C2675" s="0" t="n">
        <f aca="false">'Profiles 8760'!E2664</f>
        <v>0</v>
      </c>
      <c r="D2675" s="0" t="n">
        <f aca="false">'Profiles 8760'!F2664</f>
        <v>0</v>
      </c>
      <c r="E2675" s="0" t="n">
        <f aca="false">'Profiles 8760'!G2664</f>
        <v>0.347166</v>
      </c>
      <c r="F2675" s="0" t="n">
        <f aca="false">D2675*Assumptions!$C$11*$B$7+E2675*Assumptions!$C$12*$B$8</f>
        <v>14.1990894</v>
      </c>
      <c r="G2675" s="0" t="n">
        <f aca="false">C2675*Assumptions!$C$15</f>
        <v>0</v>
      </c>
      <c r="H2675" s="0" t="n">
        <f aca="false">MIN(F2675,G2675)</f>
        <v>0</v>
      </c>
      <c r="I2675" s="0" t="n">
        <f aca="false">IF(C2675=1,MIN(G2675-H2675,Assumptions!$C$13,P2674),0)</f>
        <v>0</v>
      </c>
      <c r="J2675" s="0" t="n">
        <f aca="false">H2675+I2675</f>
        <v>0</v>
      </c>
      <c r="K2675" s="0" t="n">
        <f aca="false">MIN(IF(C2675=1,F2675-H2675,F2675),Assumptions!$C$13,MAX(0,($B$5-P2674)/$B$6))</f>
        <v>14.1990894</v>
      </c>
      <c r="L2675" s="0" t="n">
        <f aca="false">IF(C2675=1,0,MIN(F2675-K2675,Assumptions!$C$15,MAX(0,$B$10-O2674-M2675)))</f>
        <v>0</v>
      </c>
      <c r="M2675" s="0" t="n">
        <f aca="false">'Profiles 8760'!H2664</f>
        <v>203200</v>
      </c>
      <c r="N2675" s="0" t="n">
        <f aca="false">J2675+L2675</f>
        <v>0</v>
      </c>
      <c r="O2675" s="0" t="n">
        <f aca="false">O2674+N2675</f>
        <v>239028.73955381</v>
      </c>
      <c r="P2675" s="0" t="n">
        <f aca="false">MIN($B$5,P2674+K2675*$B$6-I2675)</f>
        <v>164.04580989192</v>
      </c>
      <c r="Q2675" s="0" t="n">
        <f aca="false">MAX(0,F2675-H2675-K2675-L2675)</f>
        <v>0</v>
      </c>
    </row>
    <row r="2676" customFormat="false" ht="15" hidden="false" customHeight="false" outlineLevel="0" collapsed="false">
      <c r="A2676" s="0" t="n">
        <f aca="false">'Profiles 8760'!A2665</f>
        <v>2663</v>
      </c>
      <c r="B2676" s="0" t="n">
        <f aca="false">'Profiles 8760'!B2665</f>
        <v>4</v>
      </c>
      <c r="C2676" s="0" t="n">
        <f aca="false">'Profiles 8760'!E2665</f>
        <v>0</v>
      </c>
      <c r="D2676" s="0" t="n">
        <f aca="false">'Profiles 8760'!F2665</f>
        <v>0</v>
      </c>
      <c r="E2676" s="0" t="n">
        <f aca="false">'Profiles 8760'!G2665</f>
        <v>0.294293</v>
      </c>
      <c r="F2676" s="0" t="n">
        <f aca="false">D2676*Assumptions!$C$11*$B$7+E2676*Assumptions!$C$12*$B$8</f>
        <v>12.0365837</v>
      </c>
      <c r="G2676" s="0" t="n">
        <f aca="false">C2676*Assumptions!$C$15</f>
        <v>0</v>
      </c>
      <c r="H2676" s="0" t="n">
        <f aca="false">MIN(F2676,G2676)</f>
        <v>0</v>
      </c>
      <c r="I2676" s="0" t="n">
        <f aca="false">IF(C2676=1,MIN(G2676-H2676,Assumptions!$C$13,P2675),0)</f>
        <v>0</v>
      </c>
      <c r="J2676" s="0" t="n">
        <f aca="false">H2676+I2676</f>
        <v>0</v>
      </c>
      <c r="K2676" s="0" t="n">
        <f aca="false">MIN(IF(C2676=1,F2676-H2676,F2676),Assumptions!$C$13,MAX(0,($B$5-P2675)/$B$6))</f>
        <v>12.0365837</v>
      </c>
      <c r="L2676" s="0" t="n">
        <f aca="false">IF(C2676=1,0,MIN(F2676-K2676,Assumptions!$C$15,MAX(0,$B$10-O2675-M2676)))</f>
        <v>0</v>
      </c>
      <c r="M2676" s="0" t="n">
        <f aca="false">'Profiles 8760'!H2665</f>
        <v>203200</v>
      </c>
      <c r="N2676" s="0" t="n">
        <f aca="false">J2676+L2676</f>
        <v>0</v>
      </c>
      <c r="O2676" s="0" t="n">
        <f aca="false">O2675+N2676</f>
        <v>239028.73955381</v>
      </c>
      <c r="P2676" s="0" t="n">
        <f aca="false">MIN($B$5,P2675+K2676*$B$6-I2676)</f>
        <v>174.47912064308</v>
      </c>
      <c r="Q2676" s="0" t="n">
        <f aca="false">MAX(0,F2676-H2676-K2676-L2676)</f>
        <v>0</v>
      </c>
    </row>
    <row r="2677" customFormat="false" ht="15" hidden="false" customHeight="false" outlineLevel="0" collapsed="false">
      <c r="A2677" s="0" t="n">
        <f aca="false">'Profiles 8760'!A2666</f>
        <v>2664</v>
      </c>
      <c r="B2677" s="0" t="n">
        <f aca="false">'Profiles 8760'!B2666</f>
        <v>4</v>
      </c>
      <c r="C2677" s="0" t="n">
        <f aca="false">'Profiles 8760'!E2666</f>
        <v>0</v>
      </c>
      <c r="D2677" s="0" t="n">
        <f aca="false">'Profiles 8760'!F2666</f>
        <v>0</v>
      </c>
      <c r="E2677" s="0" t="n">
        <f aca="false">'Profiles 8760'!G2666</f>
        <v>0.344591</v>
      </c>
      <c r="F2677" s="0" t="n">
        <f aca="false">D2677*Assumptions!$C$11*$B$7+E2677*Assumptions!$C$12*$B$8</f>
        <v>14.0937719</v>
      </c>
      <c r="G2677" s="0" t="n">
        <f aca="false">C2677*Assumptions!$C$15</f>
        <v>0</v>
      </c>
      <c r="H2677" s="0" t="n">
        <f aca="false">MIN(F2677,G2677)</f>
        <v>0</v>
      </c>
      <c r="I2677" s="0" t="n">
        <f aca="false">IF(C2677=1,MIN(G2677-H2677,Assumptions!$C$13,P2676),0)</f>
        <v>0</v>
      </c>
      <c r="J2677" s="0" t="n">
        <f aca="false">H2677+I2677</f>
        <v>0</v>
      </c>
      <c r="K2677" s="0" t="n">
        <f aca="false">MIN(IF(C2677=1,F2677-H2677,F2677),Assumptions!$C$13,MAX(0,($B$5-P2676)/$B$6))</f>
        <v>14.0937719</v>
      </c>
      <c r="L2677" s="0" t="n">
        <f aca="false">IF(C2677=1,0,MIN(F2677-K2677,Assumptions!$C$15,MAX(0,$B$10-O2676-M2677)))</f>
        <v>0</v>
      </c>
      <c r="M2677" s="0" t="n">
        <f aca="false">'Profiles 8760'!H2666</f>
        <v>203200</v>
      </c>
      <c r="N2677" s="0" t="n">
        <f aca="false">J2677+L2677</f>
        <v>0</v>
      </c>
      <c r="O2677" s="0" t="n">
        <f aca="false">O2676+N2677</f>
        <v>239028.73955381</v>
      </c>
      <c r="P2677" s="0" t="n">
        <f aca="false">MIN($B$5,P2676+K2677*$B$6-I2677)</f>
        <v>186.695602126</v>
      </c>
      <c r="Q2677" s="0" t="n">
        <f aca="false">MAX(0,F2677-H2677-K2677-L2677)</f>
        <v>0</v>
      </c>
    </row>
    <row r="2678" customFormat="false" ht="15" hidden="false" customHeight="false" outlineLevel="0" collapsed="false">
      <c r="A2678" s="0" t="n">
        <f aca="false">'Profiles 8760'!A2667</f>
        <v>2665</v>
      </c>
      <c r="B2678" s="0" t="n">
        <f aca="false">'Profiles 8760'!B2667</f>
        <v>4</v>
      </c>
      <c r="C2678" s="0" t="n">
        <f aca="false">'Profiles 8760'!E2667</f>
        <v>0</v>
      </c>
      <c r="D2678" s="0" t="n">
        <f aca="false">'Profiles 8760'!F2667</f>
        <v>0</v>
      </c>
      <c r="E2678" s="0" t="n">
        <f aca="false">'Profiles 8760'!G2667</f>
        <v>0.322046</v>
      </c>
      <c r="F2678" s="0" t="n">
        <f aca="false">D2678*Assumptions!$C$11*$B$7+E2678*Assumptions!$C$12*$B$8</f>
        <v>13.1716814</v>
      </c>
      <c r="G2678" s="0" t="n">
        <f aca="false">C2678*Assumptions!$C$15</f>
        <v>0</v>
      </c>
      <c r="H2678" s="0" t="n">
        <f aca="false">MIN(F2678,G2678)</f>
        <v>0</v>
      </c>
      <c r="I2678" s="0" t="n">
        <f aca="false">IF(C2678=1,MIN(G2678-H2678,Assumptions!$C$13,P2677),0)</f>
        <v>0</v>
      </c>
      <c r="J2678" s="0" t="n">
        <f aca="false">H2678+I2678</f>
        <v>0</v>
      </c>
      <c r="K2678" s="0" t="n">
        <f aca="false">MIN(IF(C2678=1,F2678-H2678,F2678),Assumptions!$C$13,MAX(0,($B$5-P2677)/$B$6))</f>
        <v>13.1716814</v>
      </c>
      <c r="L2678" s="0" t="n">
        <f aca="false">IF(C2678=1,0,MIN(F2678-K2678,Assumptions!$C$15,MAX(0,$B$10-O2677-M2678)))</f>
        <v>0</v>
      </c>
      <c r="M2678" s="0" t="n">
        <f aca="false">'Profiles 8760'!H2667</f>
        <v>203200</v>
      </c>
      <c r="N2678" s="0" t="n">
        <f aca="false">J2678+L2678</f>
        <v>0</v>
      </c>
      <c r="O2678" s="0" t="n">
        <f aca="false">O2677+N2678</f>
        <v>239028.73955381</v>
      </c>
      <c r="P2678" s="0" t="n">
        <f aca="false">MIN($B$5,P2677+K2678*$B$6-I2678)</f>
        <v>198.11281556352</v>
      </c>
      <c r="Q2678" s="0" t="n">
        <f aca="false">MAX(0,F2678-H2678-K2678-L2678)</f>
        <v>0</v>
      </c>
    </row>
    <row r="2679" customFormat="false" ht="15" hidden="false" customHeight="false" outlineLevel="0" collapsed="false">
      <c r="A2679" s="0" t="n">
        <f aca="false">'Profiles 8760'!A2668</f>
        <v>2666</v>
      </c>
      <c r="B2679" s="0" t="n">
        <f aca="false">'Profiles 8760'!B2668</f>
        <v>4</v>
      </c>
      <c r="C2679" s="0" t="n">
        <f aca="false">'Profiles 8760'!E2668</f>
        <v>0</v>
      </c>
      <c r="D2679" s="0" t="n">
        <f aca="false">'Profiles 8760'!F2668</f>
        <v>0</v>
      </c>
      <c r="E2679" s="0" t="n">
        <f aca="false">'Profiles 8760'!G2668</f>
        <v>0.386806</v>
      </c>
      <c r="F2679" s="0" t="n">
        <f aca="false">D2679*Assumptions!$C$11*$B$7+E2679*Assumptions!$C$12*$B$8</f>
        <v>15.8203654</v>
      </c>
      <c r="G2679" s="0" t="n">
        <f aca="false">C2679*Assumptions!$C$15</f>
        <v>0</v>
      </c>
      <c r="H2679" s="0" t="n">
        <f aca="false">MIN(F2679,G2679)</f>
        <v>0</v>
      </c>
      <c r="I2679" s="0" t="n">
        <f aca="false">IF(C2679=1,MIN(G2679-H2679,Assumptions!$C$13,P2678),0)</f>
        <v>0</v>
      </c>
      <c r="J2679" s="0" t="n">
        <f aca="false">H2679+I2679</f>
        <v>0</v>
      </c>
      <c r="K2679" s="0" t="n">
        <f aca="false">MIN(IF(C2679=1,F2679-H2679,F2679),Assumptions!$C$13,MAX(0,($B$5-P2678)/$B$6))</f>
        <v>15.8203654</v>
      </c>
      <c r="L2679" s="0" t="n">
        <f aca="false">IF(C2679=1,0,MIN(F2679-K2679,Assumptions!$C$15,MAX(0,$B$10-O2678-M2679)))</f>
        <v>0</v>
      </c>
      <c r="M2679" s="0" t="n">
        <f aca="false">'Profiles 8760'!H2668</f>
        <v>203200</v>
      </c>
      <c r="N2679" s="0" t="n">
        <f aca="false">J2679+L2679</f>
        <v>0</v>
      </c>
      <c r="O2679" s="0" t="n">
        <f aca="false">O2678+N2679</f>
        <v>239028.73955381</v>
      </c>
      <c r="P2679" s="0" t="n">
        <f aca="false">MIN($B$5,P2678+K2679*$B$6-I2679)</f>
        <v>211.82590829224</v>
      </c>
      <c r="Q2679" s="0" t="n">
        <f aca="false">MAX(0,F2679-H2679-K2679-L2679)</f>
        <v>0</v>
      </c>
    </row>
    <row r="2680" customFormat="false" ht="15" hidden="false" customHeight="false" outlineLevel="0" collapsed="false">
      <c r="A2680" s="0" t="n">
        <f aca="false">'Profiles 8760'!A2669</f>
        <v>2667</v>
      </c>
      <c r="B2680" s="0" t="n">
        <f aca="false">'Profiles 8760'!B2669</f>
        <v>4</v>
      </c>
      <c r="C2680" s="0" t="n">
        <f aca="false">'Profiles 8760'!E2669</f>
        <v>0</v>
      </c>
      <c r="D2680" s="0" t="n">
        <f aca="false">'Profiles 8760'!F2669</f>
        <v>0</v>
      </c>
      <c r="E2680" s="0" t="n">
        <f aca="false">'Profiles 8760'!G2669</f>
        <v>0.284799</v>
      </c>
      <c r="F2680" s="0" t="n">
        <f aca="false">D2680*Assumptions!$C$11*$B$7+E2680*Assumptions!$C$12*$B$8</f>
        <v>11.6482791</v>
      </c>
      <c r="G2680" s="0" t="n">
        <f aca="false">C2680*Assumptions!$C$15</f>
        <v>0</v>
      </c>
      <c r="H2680" s="0" t="n">
        <f aca="false">MIN(F2680,G2680)</f>
        <v>0</v>
      </c>
      <c r="I2680" s="0" t="n">
        <f aca="false">IF(C2680=1,MIN(G2680-H2680,Assumptions!$C$13,P2679),0)</f>
        <v>0</v>
      </c>
      <c r="J2680" s="0" t="n">
        <f aca="false">H2680+I2680</f>
        <v>0</v>
      </c>
      <c r="K2680" s="0" t="n">
        <f aca="false">MIN(IF(C2680=1,F2680-H2680,F2680),Assumptions!$C$13,MAX(0,($B$5-P2679)/$B$6))</f>
        <v>11.6482791</v>
      </c>
      <c r="L2680" s="0" t="n">
        <f aca="false">IF(C2680=1,0,MIN(F2680-K2680,Assumptions!$C$15,MAX(0,$B$10-O2679-M2680)))</f>
        <v>0</v>
      </c>
      <c r="M2680" s="0" t="n">
        <f aca="false">'Profiles 8760'!H2669</f>
        <v>203200</v>
      </c>
      <c r="N2680" s="0" t="n">
        <f aca="false">J2680+L2680</f>
        <v>0</v>
      </c>
      <c r="O2680" s="0" t="n">
        <f aca="false">O2679+N2680</f>
        <v>239028.73955381</v>
      </c>
      <c r="P2680" s="0" t="n">
        <f aca="false">MIN($B$5,P2679+K2680*$B$6-I2680)</f>
        <v>221.92263661612</v>
      </c>
      <c r="Q2680" s="0" t="n">
        <f aca="false">MAX(0,F2680-H2680-K2680-L2680)</f>
        <v>0</v>
      </c>
    </row>
    <row r="2681" customFormat="false" ht="15" hidden="false" customHeight="false" outlineLevel="0" collapsed="false">
      <c r="A2681" s="0" t="n">
        <f aca="false">'Profiles 8760'!A2670</f>
        <v>2668</v>
      </c>
      <c r="B2681" s="0" t="n">
        <f aca="false">'Profiles 8760'!B2670</f>
        <v>4</v>
      </c>
      <c r="C2681" s="0" t="n">
        <f aca="false">'Profiles 8760'!E2670</f>
        <v>0</v>
      </c>
      <c r="D2681" s="0" t="n">
        <f aca="false">'Profiles 8760'!F2670</f>
        <v>0</v>
      </c>
      <c r="E2681" s="0" t="n">
        <f aca="false">'Profiles 8760'!G2670</f>
        <v>0.321765</v>
      </c>
      <c r="F2681" s="0" t="n">
        <f aca="false">D2681*Assumptions!$C$11*$B$7+E2681*Assumptions!$C$12*$B$8</f>
        <v>13.1601885</v>
      </c>
      <c r="G2681" s="0" t="n">
        <f aca="false">C2681*Assumptions!$C$15</f>
        <v>0</v>
      </c>
      <c r="H2681" s="0" t="n">
        <f aca="false">MIN(F2681,G2681)</f>
        <v>0</v>
      </c>
      <c r="I2681" s="0" t="n">
        <f aca="false">IF(C2681=1,MIN(G2681-H2681,Assumptions!$C$13,P2680),0)</f>
        <v>0</v>
      </c>
      <c r="J2681" s="0" t="n">
        <f aca="false">H2681+I2681</f>
        <v>0</v>
      </c>
      <c r="K2681" s="0" t="n">
        <f aca="false">MIN(IF(C2681=1,F2681-H2681,F2681),Assumptions!$C$13,MAX(0,($B$5-P2680)/$B$6))</f>
        <v>13.1601885</v>
      </c>
      <c r="L2681" s="0" t="n">
        <f aca="false">IF(C2681=1,0,MIN(F2681-K2681,Assumptions!$C$15,MAX(0,$B$10-O2680-M2681)))</f>
        <v>0</v>
      </c>
      <c r="M2681" s="0" t="n">
        <f aca="false">'Profiles 8760'!H2670</f>
        <v>203200</v>
      </c>
      <c r="N2681" s="0" t="n">
        <f aca="false">J2681+L2681</f>
        <v>0</v>
      </c>
      <c r="O2681" s="0" t="n">
        <f aca="false">O2680+N2681</f>
        <v>239028.73955381</v>
      </c>
      <c r="P2681" s="0" t="n">
        <f aca="false">MIN($B$5,P2680+K2681*$B$6-I2681)</f>
        <v>233.32988800792</v>
      </c>
      <c r="Q2681" s="0" t="n">
        <f aca="false">MAX(0,F2681-H2681-K2681-L2681)</f>
        <v>0</v>
      </c>
    </row>
    <row r="2682" customFormat="false" ht="15" hidden="false" customHeight="false" outlineLevel="0" collapsed="false">
      <c r="A2682" s="0" t="n">
        <f aca="false">'Profiles 8760'!A2671</f>
        <v>2669</v>
      </c>
      <c r="B2682" s="0" t="n">
        <f aca="false">'Profiles 8760'!B2671</f>
        <v>4</v>
      </c>
      <c r="C2682" s="0" t="n">
        <f aca="false">'Profiles 8760'!E2671</f>
        <v>0</v>
      </c>
      <c r="D2682" s="0" t="n">
        <f aca="false">'Profiles 8760'!F2671</f>
        <v>0</v>
      </c>
      <c r="E2682" s="0" t="n">
        <f aca="false">'Profiles 8760'!G2671</f>
        <v>0.348486</v>
      </c>
      <c r="F2682" s="0" t="n">
        <f aca="false">D2682*Assumptions!$C$11*$B$7+E2682*Assumptions!$C$12*$B$8</f>
        <v>14.2530774</v>
      </c>
      <c r="G2682" s="0" t="n">
        <f aca="false">C2682*Assumptions!$C$15</f>
        <v>0</v>
      </c>
      <c r="H2682" s="0" t="n">
        <f aca="false">MIN(F2682,G2682)</f>
        <v>0</v>
      </c>
      <c r="I2682" s="0" t="n">
        <f aca="false">IF(C2682=1,MIN(G2682-H2682,Assumptions!$C$13,P2681),0)</f>
        <v>0</v>
      </c>
      <c r="J2682" s="0" t="n">
        <f aca="false">H2682+I2682</f>
        <v>0</v>
      </c>
      <c r="K2682" s="0" t="n">
        <f aca="false">MIN(IF(C2682=1,F2682-H2682,F2682),Assumptions!$C$13,MAX(0,($B$5-P2681)/$B$6))</f>
        <v>14.2530774</v>
      </c>
      <c r="L2682" s="0" t="n">
        <f aca="false">IF(C2682=1,0,MIN(F2682-K2682,Assumptions!$C$15,MAX(0,$B$10-O2681-M2682)))</f>
        <v>0</v>
      </c>
      <c r="M2682" s="0" t="n">
        <f aca="false">'Profiles 8760'!H2671</f>
        <v>203200</v>
      </c>
      <c r="N2682" s="0" t="n">
        <f aca="false">J2682+L2682</f>
        <v>0</v>
      </c>
      <c r="O2682" s="0" t="n">
        <f aca="false">O2681+N2682</f>
        <v>239028.73955381</v>
      </c>
      <c r="P2682" s="0" t="n">
        <f aca="false">MIN($B$5,P2681+K2682*$B$6-I2682)</f>
        <v>245.68445549824</v>
      </c>
      <c r="Q2682" s="0" t="n">
        <f aca="false">MAX(0,F2682-H2682-K2682-L2682)</f>
        <v>0</v>
      </c>
    </row>
    <row r="2683" customFormat="false" ht="15" hidden="false" customHeight="false" outlineLevel="0" collapsed="false">
      <c r="A2683" s="0" t="n">
        <f aca="false">'Profiles 8760'!A2672</f>
        <v>2670</v>
      </c>
      <c r="B2683" s="0" t="n">
        <f aca="false">'Profiles 8760'!B2672</f>
        <v>4</v>
      </c>
      <c r="C2683" s="0" t="n">
        <f aca="false">'Profiles 8760'!E2672</f>
        <v>0</v>
      </c>
      <c r="D2683" s="0" t="n">
        <f aca="false">'Profiles 8760'!F2672</f>
        <v>0</v>
      </c>
      <c r="E2683" s="0" t="n">
        <f aca="false">'Profiles 8760'!G2672</f>
        <v>0.31253</v>
      </c>
      <c r="F2683" s="0" t="n">
        <f aca="false">D2683*Assumptions!$C$11*$B$7+E2683*Assumptions!$C$12*$B$8</f>
        <v>12.782477</v>
      </c>
      <c r="G2683" s="0" t="n">
        <f aca="false">C2683*Assumptions!$C$15</f>
        <v>0</v>
      </c>
      <c r="H2683" s="0" t="n">
        <f aca="false">MIN(F2683,G2683)</f>
        <v>0</v>
      </c>
      <c r="I2683" s="0" t="n">
        <f aca="false">IF(C2683=1,MIN(G2683-H2683,Assumptions!$C$13,P2682),0)</f>
        <v>0</v>
      </c>
      <c r="J2683" s="0" t="n">
        <f aca="false">H2683+I2683</f>
        <v>0</v>
      </c>
      <c r="K2683" s="0" t="n">
        <f aca="false">MIN(IF(C2683=1,F2683-H2683,F2683),Assumptions!$C$13,MAX(0,($B$5-P2682)/$B$6))</f>
        <v>12.782477</v>
      </c>
      <c r="L2683" s="0" t="n">
        <f aca="false">IF(C2683=1,0,MIN(F2683-K2683,Assumptions!$C$15,MAX(0,$B$10-O2682-M2683)))</f>
        <v>0</v>
      </c>
      <c r="M2683" s="0" t="n">
        <f aca="false">'Profiles 8760'!H2672</f>
        <v>203200</v>
      </c>
      <c r="N2683" s="0" t="n">
        <f aca="false">J2683+L2683</f>
        <v>0</v>
      </c>
      <c r="O2683" s="0" t="n">
        <f aca="false">O2682+N2683</f>
        <v>239028.73955381</v>
      </c>
      <c r="P2683" s="0" t="n">
        <f aca="false">MIN($B$5,P2682+K2683*$B$6-I2683)</f>
        <v>256.76430656184</v>
      </c>
      <c r="Q2683" s="0" t="n">
        <f aca="false">MAX(0,F2683-H2683-K2683-L2683)</f>
        <v>0</v>
      </c>
    </row>
    <row r="2684" customFormat="false" ht="15" hidden="false" customHeight="false" outlineLevel="0" collapsed="false">
      <c r="A2684" s="0" t="n">
        <f aca="false">'Profiles 8760'!A2673</f>
        <v>2671</v>
      </c>
      <c r="B2684" s="0" t="n">
        <f aca="false">'Profiles 8760'!B2673</f>
        <v>4</v>
      </c>
      <c r="C2684" s="0" t="n">
        <f aca="false">'Profiles 8760'!E2673</f>
        <v>0</v>
      </c>
      <c r="D2684" s="0" t="n">
        <f aca="false">'Profiles 8760'!F2673</f>
        <v>0.064696</v>
      </c>
      <c r="E2684" s="0" t="n">
        <f aca="false">'Profiles 8760'!G2673</f>
        <v>0.35634</v>
      </c>
      <c r="F2684" s="0" t="n">
        <f aca="false">D2684*Assumptions!$C$11*$B$7+E2684*Assumptions!$C$12*$B$8</f>
        <v>33.2585108</v>
      </c>
      <c r="G2684" s="0" t="n">
        <f aca="false">C2684*Assumptions!$C$15</f>
        <v>0</v>
      </c>
      <c r="H2684" s="0" t="n">
        <f aca="false">MIN(F2684,G2684)</f>
        <v>0</v>
      </c>
      <c r="I2684" s="0" t="n">
        <f aca="false">IF(C2684=1,MIN(G2684-H2684,Assumptions!$C$13,P2683),0)</f>
        <v>0</v>
      </c>
      <c r="J2684" s="0" t="n">
        <f aca="false">H2684+I2684</f>
        <v>0</v>
      </c>
      <c r="K2684" s="0" t="n">
        <f aca="false">MIN(IF(C2684=1,F2684-H2684,F2684),Assumptions!$C$13,MAX(0,($B$5-P2683)/$B$6))</f>
        <v>33.2585108</v>
      </c>
      <c r="L2684" s="0" t="n">
        <f aca="false">IF(C2684=1,0,MIN(F2684-K2684,Assumptions!$C$15,MAX(0,$B$10-O2683-M2684)))</f>
        <v>0</v>
      </c>
      <c r="M2684" s="0" t="n">
        <f aca="false">'Profiles 8760'!H2673</f>
        <v>203200</v>
      </c>
      <c r="N2684" s="0" t="n">
        <f aca="false">J2684+L2684</f>
        <v>0</v>
      </c>
      <c r="O2684" s="0" t="n">
        <f aca="false">O2683+N2684</f>
        <v>239028.73955381</v>
      </c>
      <c r="P2684" s="0" t="n">
        <f aca="false">MIN($B$5,P2683+K2684*$B$6-I2684)</f>
        <v>285.59278372328</v>
      </c>
      <c r="Q2684" s="0" t="n">
        <f aca="false">MAX(0,F2684-H2684-K2684-L2684)</f>
        <v>0</v>
      </c>
    </row>
    <row r="2685" customFormat="false" ht="15" hidden="false" customHeight="false" outlineLevel="0" collapsed="false">
      <c r="A2685" s="0" t="n">
        <f aca="false">'Profiles 8760'!A2674</f>
        <v>2672</v>
      </c>
      <c r="B2685" s="0" t="n">
        <f aca="false">'Profiles 8760'!B2674</f>
        <v>4</v>
      </c>
      <c r="C2685" s="0" t="n">
        <f aca="false">'Profiles 8760'!E2674</f>
        <v>1</v>
      </c>
      <c r="D2685" s="0" t="n">
        <f aca="false">'Profiles 8760'!F2674</f>
        <v>0.390956</v>
      </c>
      <c r="E2685" s="0" t="n">
        <f aca="false">'Profiles 8760'!G2674</f>
        <v>0.456319</v>
      </c>
      <c r="F2685" s="0" t="n">
        <f aca="false">D2685*Assumptions!$C$11*$B$7+E2685*Assumptions!$C$12*$B$8</f>
        <v>131.5715399</v>
      </c>
      <c r="G2685" s="0" t="n">
        <f aca="false">C2685*Assumptions!$C$15</f>
        <v>200</v>
      </c>
      <c r="H2685" s="0" t="n">
        <f aca="false">MIN(F2685,G2685)</f>
        <v>131.5715399</v>
      </c>
      <c r="I2685" s="0" t="n">
        <f aca="false">IF(C2685=1,MIN(G2685-H2685,Assumptions!$C$13,P2684),0)</f>
        <v>68.4284601</v>
      </c>
      <c r="J2685" s="0" t="n">
        <f aca="false">H2685+I2685</f>
        <v>200</v>
      </c>
      <c r="K2685" s="0" t="n">
        <f aca="false">MIN(IF(C2685=1,F2685-H2685,F2685),Assumptions!$C$13,MAX(0,($B$5-P2684)/$B$6))</f>
        <v>0</v>
      </c>
      <c r="L2685" s="0" t="n">
        <f aca="false">IF(C2685=1,0,MIN(F2685-K2685,Assumptions!$C$15,MAX(0,$B$10-O2684-M2685)))</f>
        <v>0</v>
      </c>
      <c r="M2685" s="0" t="n">
        <f aca="false">'Profiles 8760'!H2674</f>
        <v>203000</v>
      </c>
      <c r="N2685" s="0" t="n">
        <f aca="false">J2685+L2685</f>
        <v>200</v>
      </c>
      <c r="O2685" s="0" t="n">
        <f aca="false">O2684+N2685</f>
        <v>239228.73955381</v>
      </c>
      <c r="P2685" s="0" t="n">
        <f aca="false">MIN($B$5,P2684+K2685*$B$6-I2685)</f>
        <v>217.16432362328</v>
      </c>
      <c r="Q2685" s="0" t="n">
        <f aca="false">MAX(0,F2685-H2685-K2685-L2685)</f>
        <v>0</v>
      </c>
    </row>
    <row r="2686" customFormat="false" ht="15" hidden="false" customHeight="false" outlineLevel="0" collapsed="false">
      <c r="A2686" s="0" t="n">
        <f aca="false">'Profiles 8760'!A2675</f>
        <v>2673</v>
      </c>
      <c r="B2686" s="0" t="n">
        <f aca="false">'Profiles 8760'!B2675</f>
        <v>4</v>
      </c>
      <c r="C2686" s="0" t="n">
        <f aca="false">'Profiles 8760'!E2675</f>
        <v>1</v>
      </c>
      <c r="D2686" s="0" t="n">
        <f aca="false">'Profiles 8760'!F2675</f>
        <v>0.784613</v>
      </c>
      <c r="E2686" s="0" t="n">
        <f aca="false">'Profiles 8760'!G2675</f>
        <v>0.572135</v>
      </c>
      <c r="F2686" s="0" t="n">
        <f aca="false">D2686*Assumptions!$C$11*$B$7+E2686*Assumptions!$C$12*$B$8</f>
        <v>249.9965559</v>
      </c>
      <c r="G2686" s="0" t="n">
        <f aca="false">C2686*Assumptions!$C$15</f>
        <v>200</v>
      </c>
      <c r="H2686" s="0" t="n">
        <f aca="false">MIN(F2686,G2686)</f>
        <v>200</v>
      </c>
      <c r="I2686" s="0" t="n">
        <f aca="false">IF(C2686=1,MIN(G2686-H2686,Assumptions!$C$13,P2685),0)</f>
        <v>0</v>
      </c>
      <c r="J2686" s="0" t="n">
        <f aca="false">H2686+I2686</f>
        <v>200</v>
      </c>
      <c r="K2686" s="0" t="n">
        <f aca="false">MIN(IF(C2686=1,F2686-H2686,F2686),Assumptions!$C$13,MAX(0,($B$5-P2685)/$B$6))</f>
        <v>49.9965559</v>
      </c>
      <c r="L2686" s="0" t="n">
        <f aca="false">IF(C2686=1,0,MIN(F2686-K2686,Assumptions!$C$15,MAX(0,$B$10-O2685-M2686)))</f>
        <v>0</v>
      </c>
      <c r="M2686" s="0" t="n">
        <f aca="false">'Profiles 8760'!H2675</f>
        <v>202800</v>
      </c>
      <c r="N2686" s="0" t="n">
        <f aca="false">J2686+L2686</f>
        <v>200</v>
      </c>
      <c r="O2686" s="0" t="n">
        <f aca="false">O2685+N2686</f>
        <v>239428.73955381</v>
      </c>
      <c r="P2686" s="0" t="n">
        <f aca="false">MIN($B$5,P2685+K2686*$B$6-I2686)</f>
        <v>260.5013382774</v>
      </c>
      <c r="Q2686" s="0" t="n">
        <f aca="false">MAX(0,F2686-H2686-K2686-L2686)</f>
        <v>0</v>
      </c>
    </row>
    <row r="2687" customFormat="false" ht="15" hidden="false" customHeight="false" outlineLevel="0" collapsed="false">
      <c r="A2687" s="0" t="n">
        <f aca="false">'Profiles 8760'!A2676</f>
        <v>2674</v>
      </c>
      <c r="B2687" s="0" t="n">
        <f aca="false">'Profiles 8760'!B2676</f>
        <v>4</v>
      </c>
      <c r="C2687" s="0" t="n">
        <f aca="false">'Profiles 8760'!E2676</f>
        <v>0</v>
      </c>
      <c r="D2687" s="0" t="n">
        <f aca="false">'Profiles 8760'!F2676</f>
        <v>1</v>
      </c>
      <c r="E2687" s="0" t="n">
        <f aca="false">'Profiles 8760'!G2676</f>
        <v>0.686203</v>
      </c>
      <c r="F2687" s="0" t="n">
        <f aca="false">D2687*Assumptions!$C$11*$B$7+E2687*Assumptions!$C$12*$B$8</f>
        <v>316.8657027</v>
      </c>
      <c r="G2687" s="0" t="n">
        <f aca="false">C2687*Assumptions!$C$15</f>
        <v>0</v>
      </c>
      <c r="H2687" s="0" t="n">
        <f aca="false">MIN(F2687,G2687)</f>
        <v>0</v>
      </c>
      <c r="I2687" s="0" t="n">
        <f aca="false">IF(C2687=1,MIN(G2687-H2687,Assumptions!$C$13,P2686),0)</f>
        <v>0</v>
      </c>
      <c r="J2687" s="0" t="n">
        <f aca="false">H2687+I2687</f>
        <v>0</v>
      </c>
      <c r="K2687" s="0" t="n">
        <f aca="false">MIN(IF(C2687=1,F2687-H2687,F2687),Assumptions!$C$13,MAX(0,($B$5-P2686)/$B$6))</f>
        <v>180</v>
      </c>
      <c r="L2687" s="0" t="n">
        <f aca="false">IF(C2687=1,0,MIN(F2687-K2687,Assumptions!$C$15,MAX(0,$B$10-O2686-M2687)))</f>
        <v>136.8657027</v>
      </c>
      <c r="M2687" s="0" t="n">
        <f aca="false">'Profiles 8760'!H2676</f>
        <v>202800</v>
      </c>
      <c r="N2687" s="0" t="n">
        <f aca="false">J2687+L2687</f>
        <v>136.8657027</v>
      </c>
      <c r="O2687" s="0" t="n">
        <f aca="false">O2686+N2687</f>
        <v>239565.60525651</v>
      </c>
      <c r="P2687" s="0" t="n">
        <f aca="false">MIN($B$5,P2686+K2687*$B$6-I2687)</f>
        <v>416.5253382774</v>
      </c>
      <c r="Q2687" s="0" t="n">
        <f aca="false">MAX(0,F2687-H2687-K2687-L2687)</f>
        <v>0</v>
      </c>
    </row>
    <row r="2688" customFormat="false" ht="15" hidden="false" customHeight="false" outlineLevel="0" collapsed="false">
      <c r="A2688" s="0" t="n">
        <f aca="false">'Profiles 8760'!A2677</f>
        <v>2675</v>
      </c>
      <c r="B2688" s="0" t="n">
        <f aca="false">'Profiles 8760'!B2677</f>
        <v>4</v>
      </c>
      <c r="C2688" s="0" t="n">
        <f aca="false">'Profiles 8760'!E2677</f>
        <v>0</v>
      </c>
      <c r="D2688" s="0" t="n">
        <f aca="false">'Profiles 8760'!F2677</f>
        <v>1</v>
      </c>
      <c r="E2688" s="0" t="n">
        <f aca="false">'Profiles 8760'!G2677</f>
        <v>0.690144</v>
      </c>
      <c r="F2688" s="0" t="n">
        <f aca="false">D2688*Assumptions!$C$11*$B$7+E2688*Assumptions!$C$12*$B$8</f>
        <v>317.0268896</v>
      </c>
      <c r="G2688" s="0" t="n">
        <f aca="false">C2688*Assumptions!$C$15</f>
        <v>0</v>
      </c>
      <c r="H2688" s="0" t="n">
        <f aca="false">MIN(F2688,G2688)</f>
        <v>0</v>
      </c>
      <c r="I2688" s="0" t="n">
        <f aca="false">IF(C2688=1,MIN(G2688-H2688,Assumptions!$C$13,P2687),0)</f>
        <v>0</v>
      </c>
      <c r="J2688" s="0" t="n">
        <f aca="false">H2688+I2688</f>
        <v>0</v>
      </c>
      <c r="K2688" s="0" t="n">
        <f aca="false">MIN(IF(C2688=1,F2688-H2688,F2688),Assumptions!$C$13,MAX(0,($B$5-P2687)/$B$6))</f>
        <v>108.773259947623</v>
      </c>
      <c r="L2688" s="0" t="n">
        <f aca="false">IF(C2688=1,0,MIN(F2688-K2688,Assumptions!$C$15,MAX(0,$B$10-O2687-M2688)))</f>
        <v>200</v>
      </c>
      <c r="M2688" s="0" t="n">
        <f aca="false">'Profiles 8760'!H2677</f>
        <v>202800</v>
      </c>
      <c r="N2688" s="0" t="n">
        <f aca="false">J2688+L2688</f>
        <v>200</v>
      </c>
      <c r="O2688" s="0" t="n">
        <f aca="false">O2687+N2688</f>
        <v>239765.60525651</v>
      </c>
      <c r="P2688" s="0" t="n">
        <f aca="false">MIN($B$5,P2687+K2688*$B$6-I2688)</f>
        <v>510.81</v>
      </c>
      <c r="Q2688" s="0" t="n">
        <f aca="false">MAX(0,F2688-H2688-K2688-L2688)</f>
        <v>8.25362965237656</v>
      </c>
    </row>
    <row r="2689" customFormat="false" ht="15" hidden="false" customHeight="false" outlineLevel="0" collapsed="false">
      <c r="A2689" s="0" t="n">
        <f aca="false">'Profiles 8760'!A2678</f>
        <v>2676</v>
      </c>
      <c r="B2689" s="0" t="n">
        <f aca="false">'Profiles 8760'!B2678</f>
        <v>4</v>
      </c>
      <c r="C2689" s="0" t="n">
        <f aca="false">'Profiles 8760'!E2678</f>
        <v>0</v>
      </c>
      <c r="D2689" s="0" t="n">
        <f aca="false">'Profiles 8760'!F2678</f>
        <v>1</v>
      </c>
      <c r="E2689" s="0" t="n">
        <f aca="false">'Profiles 8760'!G2678</f>
        <v>0.83902</v>
      </c>
      <c r="F2689" s="0" t="n">
        <f aca="false">D2689*Assumptions!$C$11*$B$7+E2689*Assumptions!$C$12*$B$8</f>
        <v>323.115918</v>
      </c>
      <c r="G2689" s="0" t="n">
        <f aca="false">C2689*Assumptions!$C$15</f>
        <v>0</v>
      </c>
      <c r="H2689" s="0" t="n">
        <f aca="false">MIN(F2689,G2689)</f>
        <v>0</v>
      </c>
      <c r="I2689" s="0" t="n">
        <f aca="false">IF(C2689=1,MIN(G2689-H2689,Assumptions!$C$13,P2688),0)</f>
        <v>0</v>
      </c>
      <c r="J2689" s="0" t="n">
        <f aca="false">H2689+I2689</f>
        <v>0</v>
      </c>
      <c r="K2689" s="0" t="n">
        <f aca="false">MIN(IF(C2689=1,F2689-H2689,F2689),Assumptions!$C$13,MAX(0,($B$5-P2688)/$B$6))</f>
        <v>0</v>
      </c>
      <c r="L2689" s="0" t="n">
        <f aca="false">IF(C2689=1,0,MIN(F2689-K2689,Assumptions!$C$15,MAX(0,$B$10-O2688-M2689)))</f>
        <v>200</v>
      </c>
      <c r="M2689" s="0" t="n">
        <f aca="false">'Profiles 8760'!H2678</f>
        <v>202800</v>
      </c>
      <c r="N2689" s="0" t="n">
        <f aca="false">J2689+L2689</f>
        <v>200</v>
      </c>
      <c r="O2689" s="0" t="n">
        <f aca="false">O2688+N2689</f>
        <v>239965.60525651</v>
      </c>
      <c r="P2689" s="0" t="n">
        <f aca="false">MIN($B$5,P2688+K2689*$B$6-I2689)</f>
        <v>510.81</v>
      </c>
      <c r="Q2689" s="0" t="n">
        <f aca="false">MAX(0,F2689-H2689-K2689-L2689)</f>
        <v>123.115918</v>
      </c>
    </row>
    <row r="2690" customFormat="false" ht="15" hidden="false" customHeight="false" outlineLevel="0" collapsed="false">
      <c r="A2690" s="0" t="n">
        <f aca="false">'Profiles 8760'!A2679</f>
        <v>2677</v>
      </c>
      <c r="B2690" s="0" t="n">
        <f aca="false">'Profiles 8760'!B2679</f>
        <v>4</v>
      </c>
      <c r="C2690" s="0" t="n">
        <f aca="false">'Profiles 8760'!E2679</f>
        <v>0</v>
      </c>
      <c r="D2690" s="0" t="n">
        <f aca="false">'Profiles 8760'!F2679</f>
        <v>1</v>
      </c>
      <c r="E2690" s="0" t="n">
        <f aca="false">'Profiles 8760'!G2679</f>
        <v>0.581802</v>
      </c>
      <c r="F2690" s="0" t="n">
        <f aca="false">D2690*Assumptions!$C$11*$B$7+E2690*Assumptions!$C$12*$B$8</f>
        <v>312.5957018</v>
      </c>
      <c r="G2690" s="0" t="n">
        <f aca="false">C2690*Assumptions!$C$15</f>
        <v>0</v>
      </c>
      <c r="H2690" s="0" t="n">
        <f aca="false">MIN(F2690,G2690)</f>
        <v>0</v>
      </c>
      <c r="I2690" s="0" t="n">
        <f aca="false">IF(C2690=1,MIN(G2690-H2690,Assumptions!$C$13,P2689),0)</f>
        <v>0</v>
      </c>
      <c r="J2690" s="0" t="n">
        <f aca="false">H2690+I2690</f>
        <v>0</v>
      </c>
      <c r="K2690" s="0" t="n">
        <f aca="false">MIN(IF(C2690=1,F2690-H2690,F2690),Assumptions!$C$13,MAX(0,($B$5-P2689)/$B$6))</f>
        <v>0</v>
      </c>
      <c r="L2690" s="0" t="n">
        <f aca="false">IF(C2690=1,0,MIN(F2690-K2690,Assumptions!$C$15,MAX(0,$B$10-O2689-M2690)))</f>
        <v>200</v>
      </c>
      <c r="M2690" s="0" t="n">
        <f aca="false">'Profiles 8760'!H2679</f>
        <v>202800</v>
      </c>
      <c r="N2690" s="0" t="n">
        <f aca="false">J2690+L2690</f>
        <v>200</v>
      </c>
      <c r="O2690" s="0" t="n">
        <f aca="false">O2689+N2690</f>
        <v>240165.60525651</v>
      </c>
      <c r="P2690" s="0" t="n">
        <f aca="false">MIN($B$5,P2689+K2690*$B$6-I2690)</f>
        <v>510.81</v>
      </c>
      <c r="Q2690" s="0" t="n">
        <f aca="false">MAX(0,F2690-H2690-K2690-L2690)</f>
        <v>112.5957018</v>
      </c>
    </row>
    <row r="2691" customFormat="false" ht="15" hidden="false" customHeight="false" outlineLevel="0" collapsed="false">
      <c r="A2691" s="0" t="n">
        <f aca="false">'Profiles 8760'!A2680</f>
        <v>2678</v>
      </c>
      <c r="B2691" s="0" t="n">
        <f aca="false">'Profiles 8760'!B2680</f>
        <v>4</v>
      </c>
      <c r="C2691" s="0" t="n">
        <f aca="false">'Profiles 8760'!E2680</f>
        <v>0</v>
      </c>
      <c r="D2691" s="0" t="n">
        <f aca="false">'Profiles 8760'!F2680</f>
        <v>1</v>
      </c>
      <c r="E2691" s="0" t="n">
        <f aca="false">'Profiles 8760'!G2680</f>
        <v>0.934276</v>
      </c>
      <c r="F2691" s="0" t="n">
        <f aca="false">D2691*Assumptions!$C$11*$B$7+E2691*Assumptions!$C$12*$B$8</f>
        <v>327.0118884</v>
      </c>
      <c r="G2691" s="0" t="n">
        <f aca="false">C2691*Assumptions!$C$15</f>
        <v>0</v>
      </c>
      <c r="H2691" s="0" t="n">
        <f aca="false">MIN(F2691,G2691)</f>
        <v>0</v>
      </c>
      <c r="I2691" s="0" t="n">
        <f aca="false">IF(C2691=1,MIN(G2691-H2691,Assumptions!$C$13,P2690),0)</f>
        <v>0</v>
      </c>
      <c r="J2691" s="0" t="n">
        <f aca="false">H2691+I2691</f>
        <v>0</v>
      </c>
      <c r="K2691" s="0" t="n">
        <f aca="false">MIN(IF(C2691=1,F2691-H2691,F2691),Assumptions!$C$13,MAX(0,($B$5-P2690)/$B$6))</f>
        <v>0</v>
      </c>
      <c r="L2691" s="0" t="n">
        <f aca="false">IF(C2691=1,0,MIN(F2691-K2691,Assumptions!$C$15,MAX(0,$B$10-O2690-M2691)))</f>
        <v>200</v>
      </c>
      <c r="M2691" s="0" t="n">
        <f aca="false">'Profiles 8760'!H2680</f>
        <v>202800</v>
      </c>
      <c r="N2691" s="0" t="n">
        <f aca="false">J2691+L2691</f>
        <v>200</v>
      </c>
      <c r="O2691" s="0" t="n">
        <f aca="false">O2690+N2691</f>
        <v>240365.60525651</v>
      </c>
      <c r="P2691" s="0" t="n">
        <f aca="false">MIN($B$5,P2690+K2691*$B$6-I2691)</f>
        <v>510.81</v>
      </c>
      <c r="Q2691" s="0" t="n">
        <f aca="false">MAX(0,F2691-H2691-K2691-L2691)</f>
        <v>127.0118884</v>
      </c>
    </row>
    <row r="2692" customFormat="false" ht="15" hidden="false" customHeight="false" outlineLevel="0" collapsed="false">
      <c r="A2692" s="0" t="n">
        <f aca="false">'Profiles 8760'!A2681</f>
        <v>2679</v>
      </c>
      <c r="B2692" s="0" t="n">
        <f aca="false">'Profiles 8760'!B2681</f>
        <v>4</v>
      </c>
      <c r="C2692" s="0" t="n">
        <f aca="false">'Profiles 8760'!E2681</f>
        <v>0</v>
      </c>
      <c r="D2692" s="0" t="n">
        <f aca="false">'Profiles 8760'!F2681</f>
        <v>1</v>
      </c>
      <c r="E2692" s="0" t="n">
        <f aca="false">'Profiles 8760'!G2681</f>
        <v>1</v>
      </c>
      <c r="F2692" s="0" t="n">
        <f aca="false">D2692*Assumptions!$C$11*$B$7+E2692*Assumptions!$C$12*$B$8</f>
        <v>329.7</v>
      </c>
      <c r="G2692" s="0" t="n">
        <f aca="false">C2692*Assumptions!$C$15</f>
        <v>0</v>
      </c>
      <c r="H2692" s="0" t="n">
        <f aca="false">MIN(F2692,G2692)</f>
        <v>0</v>
      </c>
      <c r="I2692" s="0" t="n">
        <f aca="false">IF(C2692=1,MIN(G2692-H2692,Assumptions!$C$13,P2691),0)</f>
        <v>0</v>
      </c>
      <c r="J2692" s="0" t="n">
        <f aca="false">H2692+I2692</f>
        <v>0</v>
      </c>
      <c r="K2692" s="0" t="n">
        <f aca="false">MIN(IF(C2692=1,F2692-H2692,F2692),Assumptions!$C$13,MAX(0,($B$5-P2691)/$B$6))</f>
        <v>0</v>
      </c>
      <c r="L2692" s="0" t="n">
        <f aca="false">IF(C2692=1,0,MIN(F2692-K2692,Assumptions!$C$15,MAX(0,$B$10-O2691-M2692)))</f>
        <v>200</v>
      </c>
      <c r="M2692" s="0" t="n">
        <f aca="false">'Profiles 8760'!H2681</f>
        <v>202800</v>
      </c>
      <c r="N2692" s="0" t="n">
        <f aca="false">J2692+L2692</f>
        <v>200</v>
      </c>
      <c r="O2692" s="0" t="n">
        <f aca="false">O2691+N2692</f>
        <v>240565.60525651</v>
      </c>
      <c r="P2692" s="0" t="n">
        <f aca="false">MIN($B$5,P2691+K2692*$B$6-I2692)</f>
        <v>510.81</v>
      </c>
      <c r="Q2692" s="0" t="n">
        <f aca="false">MAX(0,F2692-H2692-K2692-L2692)</f>
        <v>129.7</v>
      </c>
    </row>
    <row r="2693" customFormat="false" ht="15" hidden="false" customHeight="false" outlineLevel="0" collapsed="false">
      <c r="A2693" s="0" t="n">
        <f aca="false">'Profiles 8760'!A2682</f>
        <v>2680</v>
      </c>
      <c r="B2693" s="0" t="n">
        <f aca="false">'Profiles 8760'!B2682</f>
        <v>4</v>
      </c>
      <c r="C2693" s="0" t="n">
        <f aca="false">'Profiles 8760'!E2682</f>
        <v>0</v>
      </c>
      <c r="D2693" s="0" t="n">
        <f aca="false">'Profiles 8760'!F2682</f>
        <v>1</v>
      </c>
      <c r="E2693" s="0" t="n">
        <f aca="false">'Profiles 8760'!G2682</f>
        <v>0.861391</v>
      </c>
      <c r="F2693" s="0" t="n">
        <f aca="false">D2693*Assumptions!$C$11*$B$7+E2693*Assumptions!$C$12*$B$8</f>
        <v>324.0308919</v>
      </c>
      <c r="G2693" s="0" t="n">
        <f aca="false">C2693*Assumptions!$C$15</f>
        <v>0</v>
      </c>
      <c r="H2693" s="0" t="n">
        <f aca="false">MIN(F2693,G2693)</f>
        <v>0</v>
      </c>
      <c r="I2693" s="0" t="n">
        <f aca="false">IF(C2693=1,MIN(G2693-H2693,Assumptions!$C$13,P2692),0)</f>
        <v>0</v>
      </c>
      <c r="J2693" s="0" t="n">
        <f aca="false">H2693+I2693</f>
        <v>0</v>
      </c>
      <c r="K2693" s="0" t="n">
        <f aca="false">MIN(IF(C2693=1,F2693-H2693,F2693),Assumptions!$C$13,MAX(0,($B$5-P2692)/$B$6))</f>
        <v>0</v>
      </c>
      <c r="L2693" s="0" t="n">
        <f aca="false">IF(C2693=1,0,MIN(F2693-K2693,Assumptions!$C$15,MAX(0,$B$10-O2692-M2693)))</f>
        <v>200</v>
      </c>
      <c r="M2693" s="0" t="n">
        <f aca="false">'Profiles 8760'!H2682</f>
        <v>202800</v>
      </c>
      <c r="N2693" s="0" t="n">
        <f aca="false">J2693+L2693</f>
        <v>200</v>
      </c>
      <c r="O2693" s="0" t="n">
        <f aca="false">O2692+N2693</f>
        <v>240765.60525651</v>
      </c>
      <c r="P2693" s="0" t="n">
        <f aca="false">MIN($B$5,P2692+K2693*$B$6-I2693)</f>
        <v>510.81</v>
      </c>
      <c r="Q2693" s="0" t="n">
        <f aca="false">MAX(0,F2693-H2693-K2693-L2693)</f>
        <v>124.0308919</v>
      </c>
    </row>
    <row r="2694" customFormat="false" ht="15" hidden="false" customHeight="false" outlineLevel="0" collapsed="false">
      <c r="A2694" s="0" t="n">
        <f aca="false">'Profiles 8760'!A2683</f>
        <v>2681</v>
      </c>
      <c r="B2694" s="0" t="n">
        <f aca="false">'Profiles 8760'!B2683</f>
        <v>4</v>
      </c>
      <c r="C2694" s="0" t="n">
        <f aca="false">'Profiles 8760'!E2683</f>
        <v>0</v>
      </c>
      <c r="D2694" s="0" t="n">
        <f aca="false">'Profiles 8760'!F2683</f>
        <v>0.784613</v>
      </c>
      <c r="E2694" s="0" t="n">
        <f aca="false">'Profiles 8760'!G2683</f>
        <v>0.787647</v>
      </c>
      <c r="F2694" s="0" t="n">
        <f aca="false">D2694*Assumptions!$C$11*$B$7+E2694*Assumptions!$C$12*$B$8</f>
        <v>258.8109967</v>
      </c>
      <c r="G2694" s="0" t="n">
        <f aca="false">C2694*Assumptions!$C$15</f>
        <v>0</v>
      </c>
      <c r="H2694" s="0" t="n">
        <f aca="false">MIN(F2694,G2694)</f>
        <v>0</v>
      </c>
      <c r="I2694" s="0" t="n">
        <f aca="false">IF(C2694=1,MIN(G2694-H2694,Assumptions!$C$13,P2693),0)</f>
        <v>0</v>
      </c>
      <c r="J2694" s="0" t="n">
        <f aca="false">H2694+I2694</f>
        <v>0</v>
      </c>
      <c r="K2694" s="0" t="n">
        <f aca="false">MIN(IF(C2694=1,F2694-H2694,F2694),Assumptions!$C$13,MAX(0,($B$5-P2693)/$B$6))</f>
        <v>0</v>
      </c>
      <c r="L2694" s="0" t="n">
        <f aca="false">IF(C2694=1,0,MIN(F2694-K2694,Assumptions!$C$15,MAX(0,$B$10-O2693-M2694)))</f>
        <v>200</v>
      </c>
      <c r="M2694" s="0" t="n">
        <f aca="false">'Profiles 8760'!H2683</f>
        <v>202800</v>
      </c>
      <c r="N2694" s="0" t="n">
        <f aca="false">J2694+L2694</f>
        <v>200</v>
      </c>
      <c r="O2694" s="0" t="n">
        <f aca="false">O2693+N2694</f>
        <v>240965.60525651</v>
      </c>
      <c r="P2694" s="0" t="n">
        <f aca="false">MIN($B$5,P2693+K2694*$B$6-I2694)</f>
        <v>510.81</v>
      </c>
      <c r="Q2694" s="0" t="n">
        <f aca="false">MAX(0,F2694-H2694-K2694-L2694)</f>
        <v>58.8109967</v>
      </c>
    </row>
    <row r="2695" customFormat="false" ht="15" hidden="false" customHeight="false" outlineLevel="0" collapsed="false">
      <c r="A2695" s="0" t="n">
        <f aca="false">'Profiles 8760'!A2684</f>
        <v>2682</v>
      </c>
      <c r="B2695" s="0" t="n">
        <f aca="false">'Profiles 8760'!B2684</f>
        <v>4</v>
      </c>
      <c r="C2695" s="0" t="n">
        <f aca="false">'Profiles 8760'!E2684</f>
        <v>0</v>
      </c>
      <c r="D2695" s="0" t="n">
        <f aca="false">'Profiles 8760'!F2684</f>
        <v>0.390956</v>
      </c>
      <c r="E2695" s="0" t="n">
        <f aca="false">'Profiles 8760'!G2684</f>
        <v>0.554718</v>
      </c>
      <c r="F2695" s="0" t="n">
        <f aca="false">D2695*Assumptions!$C$11*$B$7+E2695*Assumptions!$C$12*$B$8</f>
        <v>135.596059</v>
      </c>
      <c r="G2695" s="0" t="n">
        <f aca="false">C2695*Assumptions!$C$15</f>
        <v>0</v>
      </c>
      <c r="H2695" s="0" t="n">
        <f aca="false">MIN(F2695,G2695)</f>
        <v>0</v>
      </c>
      <c r="I2695" s="0" t="n">
        <f aca="false">IF(C2695=1,MIN(G2695-H2695,Assumptions!$C$13,P2694),0)</f>
        <v>0</v>
      </c>
      <c r="J2695" s="0" t="n">
        <f aca="false">H2695+I2695</f>
        <v>0</v>
      </c>
      <c r="K2695" s="0" t="n">
        <f aca="false">MIN(IF(C2695=1,F2695-H2695,F2695),Assumptions!$C$13,MAX(0,($B$5-P2694)/$B$6))</f>
        <v>0</v>
      </c>
      <c r="L2695" s="0" t="n">
        <f aca="false">IF(C2695=1,0,MIN(F2695-K2695,Assumptions!$C$15,MAX(0,$B$10-O2694-M2695)))</f>
        <v>135.596059</v>
      </c>
      <c r="M2695" s="0" t="n">
        <f aca="false">'Profiles 8760'!H2684</f>
        <v>202800</v>
      </c>
      <c r="N2695" s="0" t="n">
        <f aca="false">J2695+L2695</f>
        <v>135.596059</v>
      </c>
      <c r="O2695" s="0" t="n">
        <f aca="false">O2694+N2695</f>
        <v>241101.20131551</v>
      </c>
      <c r="P2695" s="0" t="n">
        <f aca="false">MIN($B$5,P2694+K2695*$B$6-I2695)</f>
        <v>510.81</v>
      </c>
      <c r="Q2695" s="0" t="n">
        <f aca="false">MAX(0,F2695-H2695-K2695-L2695)</f>
        <v>0</v>
      </c>
    </row>
    <row r="2696" customFormat="false" ht="15" hidden="false" customHeight="false" outlineLevel="0" collapsed="false">
      <c r="A2696" s="0" t="n">
        <f aca="false">'Profiles 8760'!A2685</f>
        <v>2683</v>
      </c>
      <c r="B2696" s="0" t="n">
        <f aca="false">'Profiles 8760'!B2685</f>
        <v>4</v>
      </c>
      <c r="C2696" s="0" t="n">
        <f aca="false">'Profiles 8760'!E2685</f>
        <v>0</v>
      </c>
      <c r="D2696" s="0" t="n">
        <f aca="false">'Profiles 8760'!F2685</f>
        <v>0.064696</v>
      </c>
      <c r="E2696" s="0" t="n">
        <f aca="false">'Profiles 8760'!G2685</f>
        <v>0.534179</v>
      </c>
      <c r="F2696" s="0" t="n">
        <f aca="false">D2696*Assumptions!$C$11*$B$7+E2696*Assumptions!$C$12*$B$8</f>
        <v>40.5321259</v>
      </c>
      <c r="G2696" s="0" t="n">
        <f aca="false">C2696*Assumptions!$C$15</f>
        <v>0</v>
      </c>
      <c r="H2696" s="0" t="n">
        <f aca="false">MIN(F2696,G2696)</f>
        <v>0</v>
      </c>
      <c r="I2696" s="0" t="n">
        <f aca="false">IF(C2696=1,MIN(G2696-H2696,Assumptions!$C$13,P2695),0)</f>
        <v>0</v>
      </c>
      <c r="J2696" s="0" t="n">
        <f aca="false">H2696+I2696</f>
        <v>0</v>
      </c>
      <c r="K2696" s="0" t="n">
        <f aca="false">MIN(IF(C2696=1,F2696-H2696,F2696),Assumptions!$C$13,MAX(0,($B$5-P2695)/$B$6))</f>
        <v>0</v>
      </c>
      <c r="L2696" s="0" t="n">
        <f aca="false">IF(C2696=1,0,MIN(F2696-K2696,Assumptions!$C$15,MAX(0,$B$10-O2695-M2696)))</f>
        <v>40.5321259</v>
      </c>
      <c r="M2696" s="0" t="n">
        <f aca="false">'Profiles 8760'!H2685</f>
        <v>202800</v>
      </c>
      <c r="N2696" s="0" t="n">
        <f aca="false">J2696+L2696</f>
        <v>40.5321259</v>
      </c>
      <c r="O2696" s="0" t="n">
        <f aca="false">O2695+N2696</f>
        <v>241141.73344141</v>
      </c>
      <c r="P2696" s="0" t="n">
        <f aca="false">MIN($B$5,P2695+K2696*$B$6-I2696)</f>
        <v>510.81</v>
      </c>
      <c r="Q2696" s="0" t="n">
        <f aca="false">MAX(0,F2696-H2696-K2696-L2696)</f>
        <v>0</v>
      </c>
    </row>
    <row r="2697" customFormat="false" ht="15" hidden="false" customHeight="false" outlineLevel="0" collapsed="false">
      <c r="A2697" s="0" t="n">
        <f aca="false">'Profiles 8760'!A2686</f>
        <v>2684</v>
      </c>
      <c r="B2697" s="0" t="n">
        <f aca="false">'Profiles 8760'!B2686</f>
        <v>4</v>
      </c>
      <c r="C2697" s="0" t="n">
        <f aca="false">'Profiles 8760'!E2686</f>
        <v>1</v>
      </c>
      <c r="D2697" s="0" t="n">
        <f aca="false">'Profiles 8760'!F2686</f>
        <v>0</v>
      </c>
      <c r="E2697" s="0" t="n">
        <f aca="false">'Profiles 8760'!G2686</f>
        <v>0.545124</v>
      </c>
      <c r="F2697" s="0" t="n">
        <f aca="false">D2697*Assumptions!$C$11*$B$7+E2697*Assumptions!$C$12*$B$8</f>
        <v>22.2955716</v>
      </c>
      <c r="G2697" s="0" t="n">
        <f aca="false">C2697*Assumptions!$C$15</f>
        <v>200</v>
      </c>
      <c r="H2697" s="0" t="n">
        <f aca="false">MIN(F2697,G2697)</f>
        <v>22.2955716</v>
      </c>
      <c r="I2697" s="0" t="n">
        <f aca="false">IF(C2697=1,MIN(G2697-H2697,Assumptions!$C$13,P2696),0)</f>
        <v>177.7044284</v>
      </c>
      <c r="J2697" s="0" t="n">
        <f aca="false">H2697+I2697</f>
        <v>200</v>
      </c>
      <c r="K2697" s="0" t="n">
        <f aca="false">MIN(IF(C2697=1,F2697-H2697,F2697),Assumptions!$C$13,MAX(0,($B$5-P2696)/$B$6))</f>
        <v>0</v>
      </c>
      <c r="L2697" s="0" t="n">
        <f aca="false">IF(C2697=1,0,MIN(F2697-K2697,Assumptions!$C$15,MAX(0,$B$10-O2696-M2697)))</f>
        <v>0</v>
      </c>
      <c r="M2697" s="0" t="n">
        <f aca="false">'Profiles 8760'!H2686</f>
        <v>202600</v>
      </c>
      <c r="N2697" s="0" t="n">
        <f aca="false">J2697+L2697</f>
        <v>200</v>
      </c>
      <c r="O2697" s="0" t="n">
        <f aca="false">O2696+N2697</f>
        <v>241341.73344141</v>
      </c>
      <c r="P2697" s="0" t="n">
        <f aca="false">MIN($B$5,P2696+K2697*$B$6-I2697)</f>
        <v>333.1055716</v>
      </c>
      <c r="Q2697" s="0" t="n">
        <f aca="false">MAX(0,F2697-H2697-K2697-L2697)</f>
        <v>0</v>
      </c>
    </row>
    <row r="2698" customFormat="false" ht="15" hidden="false" customHeight="false" outlineLevel="0" collapsed="false">
      <c r="A2698" s="0" t="n">
        <f aca="false">'Profiles 8760'!A2687</f>
        <v>2685</v>
      </c>
      <c r="B2698" s="0" t="n">
        <f aca="false">'Profiles 8760'!B2687</f>
        <v>4</v>
      </c>
      <c r="C2698" s="0" t="n">
        <f aca="false">'Profiles 8760'!E2687</f>
        <v>1</v>
      </c>
      <c r="D2698" s="0" t="n">
        <f aca="false">'Profiles 8760'!F2687</f>
        <v>0</v>
      </c>
      <c r="E2698" s="0" t="n">
        <f aca="false">'Profiles 8760'!G2687</f>
        <v>0.523309</v>
      </c>
      <c r="F2698" s="0" t="n">
        <f aca="false">D2698*Assumptions!$C$11*$B$7+E2698*Assumptions!$C$12*$B$8</f>
        <v>21.4033381</v>
      </c>
      <c r="G2698" s="0" t="n">
        <f aca="false">C2698*Assumptions!$C$15</f>
        <v>200</v>
      </c>
      <c r="H2698" s="0" t="n">
        <f aca="false">MIN(F2698,G2698)</f>
        <v>21.4033381</v>
      </c>
      <c r="I2698" s="0" t="n">
        <f aca="false">IF(C2698=1,MIN(G2698-H2698,Assumptions!$C$13,P2697),0)</f>
        <v>178.5966619</v>
      </c>
      <c r="J2698" s="0" t="n">
        <f aca="false">H2698+I2698</f>
        <v>200</v>
      </c>
      <c r="K2698" s="0" t="n">
        <f aca="false">MIN(IF(C2698=1,F2698-H2698,F2698),Assumptions!$C$13,MAX(0,($B$5-P2697)/$B$6))</f>
        <v>0</v>
      </c>
      <c r="L2698" s="0" t="n">
        <f aca="false">IF(C2698=1,0,MIN(F2698-K2698,Assumptions!$C$15,MAX(0,$B$10-O2697-M2698)))</f>
        <v>0</v>
      </c>
      <c r="M2698" s="0" t="n">
        <f aca="false">'Profiles 8760'!H2687</f>
        <v>202400</v>
      </c>
      <c r="N2698" s="0" t="n">
        <f aca="false">J2698+L2698</f>
        <v>200</v>
      </c>
      <c r="O2698" s="0" t="n">
        <f aca="false">O2697+N2698</f>
        <v>241541.73344141</v>
      </c>
      <c r="P2698" s="0" t="n">
        <f aca="false">MIN($B$5,P2697+K2698*$B$6-I2698)</f>
        <v>154.5089097</v>
      </c>
      <c r="Q2698" s="0" t="n">
        <f aca="false">MAX(0,F2698-H2698-K2698-L2698)</f>
        <v>0</v>
      </c>
    </row>
    <row r="2699" customFormat="false" ht="15" hidden="false" customHeight="false" outlineLevel="0" collapsed="false">
      <c r="A2699" s="0" t="n">
        <f aca="false">'Profiles 8760'!A2688</f>
        <v>2686</v>
      </c>
      <c r="B2699" s="0" t="n">
        <f aca="false">'Profiles 8760'!B2688</f>
        <v>4</v>
      </c>
      <c r="C2699" s="0" t="n">
        <f aca="false">'Profiles 8760'!E2688</f>
        <v>0</v>
      </c>
      <c r="D2699" s="0" t="n">
        <f aca="false">'Profiles 8760'!F2688</f>
        <v>0</v>
      </c>
      <c r="E2699" s="0" t="n">
        <f aca="false">'Profiles 8760'!G2688</f>
        <v>0.461708</v>
      </c>
      <c r="F2699" s="0" t="n">
        <f aca="false">D2699*Assumptions!$C$11*$B$7+E2699*Assumptions!$C$12*$B$8</f>
        <v>18.8838572</v>
      </c>
      <c r="G2699" s="0" t="n">
        <f aca="false">C2699*Assumptions!$C$15</f>
        <v>0</v>
      </c>
      <c r="H2699" s="0" t="n">
        <f aca="false">MIN(F2699,G2699)</f>
        <v>0</v>
      </c>
      <c r="I2699" s="0" t="n">
        <f aca="false">IF(C2699=1,MIN(G2699-H2699,Assumptions!$C$13,P2698),0)</f>
        <v>0</v>
      </c>
      <c r="J2699" s="0" t="n">
        <f aca="false">H2699+I2699</f>
        <v>0</v>
      </c>
      <c r="K2699" s="0" t="n">
        <f aca="false">MIN(IF(C2699=1,F2699-H2699,F2699),Assumptions!$C$13,MAX(0,($B$5-P2698)/$B$6))</f>
        <v>18.8838572</v>
      </c>
      <c r="L2699" s="0" t="n">
        <f aca="false">IF(C2699=1,0,MIN(F2699-K2699,Assumptions!$C$15,MAX(0,$B$10-O2698-M2699)))</f>
        <v>0</v>
      </c>
      <c r="M2699" s="0" t="n">
        <f aca="false">'Profiles 8760'!H2688</f>
        <v>202400</v>
      </c>
      <c r="N2699" s="0" t="n">
        <f aca="false">J2699+L2699</f>
        <v>0</v>
      </c>
      <c r="O2699" s="0" t="n">
        <f aca="false">O2698+N2699</f>
        <v>241541.73344141</v>
      </c>
      <c r="P2699" s="0" t="n">
        <f aca="false">MIN($B$5,P2698+K2699*$B$6-I2699)</f>
        <v>170.87743712096</v>
      </c>
      <c r="Q2699" s="0" t="n">
        <f aca="false">MAX(0,F2699-H2699-K2699-L2699)</f>
        <v>0</v>
      </c>
    </row>
    <row r="2700" customFormat="false" ht="15" hidden="false" customHeight="false" outlineLevel="0" collapsed="false">
      <c r="A2700" s="0" t="n">
        <f aca="false">'Profiles 8760'!A2689</f>
        <v>2687</v>
      </c>
      <c r="B2700" s="0" t="n">
        <f aca="false">'Profiles 8760'!B2689</f>
        <v>4</v>
      </c>
      <c r="C2700" s="0" t="n">
        <f aca="false">'Profiles 8760'!E2689</f>
        <v>0</v>
      </c>
      <c r="D2700" s="0" t="n">
        <f aca="false">'Profiles 8760'!F2689</f>
        <v>0</v>
      </c>
      <c r="E2700" s="0" t="n">
        <f aca="false">'Profiles 8760'!G2689</f>
        <v>0.585965</v>
      </c>
      <c r="F2700" s="0" t="n">
        <f aca="false">D2700*Assumptions!$C$11*$B$7+E2700*Assumptions!$C$12*$B$8</f>
        <v>23.9659685</v>
      </c>
      <c r="G2700" s="0" t="n">
        <f aca="false">C2700*Assumptions!$C$15</f>
        <v>0</v>
      </c>
      <c r="H2700" s="0" t="n">
        <f aca="false">MIN(F2700,G2700)</f>
        <v>0</v>
      </c>
      <c r="I2700" s="0" t="n">
        <f aca="false">IF(C2700=1,MIN(G2700-H2700,Assumptions!$C$13,P2699),0)</f>
        <v>0</v>
      </c>
      <c r="J2700" s="0" t="n">
        <f aca="false">H2700+I2700</f>
        <v>0</v>
      </c>
      <c r="K2700" s="0" t="n">
        <f aca="false">MIN(IF(C2700=1,F2700-H2700,F2700),Assumptions!$C$13,MAX(0,($B$5-P2699)/$B$6))</f>
        <v>23.9659685</v>
      </c>
      <c r="L2700" s="0" t="n">
        <f aca="false">IF(C2700=1,0,MIN(F2700-K2700,Assumptions!$C$15,MAX(0,$B$10-O2699-M2700)))</f>
        <v>0</v>
      </c>
      <c r="M2700" s="0" t="n">
        <f aca="false">'Profiles 8760'!H2689</f>
        <v>202400</v>
      </c>
      <c r="N2700" s="0" t="n">
        <f aca="false">J2700+L2700</f>
        <v>0</v>
      </c>
      <c r="O2700" s="0" t="n">
        <f aca="false">O2699+N2700</f>
        <v>241541.73344141</v>
      </c>
      <c r="P2700" s="0" t="n">
        <f aca="false">MIN($B$5,P2699+K2700*$B$6-I2700)</f>
        <v>191.65113861676</v>
      </c>
      <c r="Q2700" s="0" t="n">
        <f aca="false">MAX(0,F2700-H2700-K2700-L2700)</f>
        <v>0</v>
      </c>
    </row>
    <row r="2701" customFormat="false" ht="15" hidden="false" customHeight="false" outlineLevel="0" collapsed="false">
      <c r="A2701" s="0" t="n">
        <f aca="false">'Profiles 8760'!A2690</f>
        <v>2688</v>
      </c>
      <c r="B2701" s="0" t="n">
        <f aca="false">'Profiles 8760'!B2690</f>
        <v>4</v>
      </c>
      <c r="C2701" s="0" t="n">
        <f aca="false">'Profiles 8760'!E2690</f>
        <v>0</v>
      </c>
      <c r="D2701" s="0" t="n">
        <f aca="false">'Profiles 8760'!F2690</f>
        <v>0</v>
      </c>
      <c r="E2701" s="0" t="n">
        <f aca="false">'Profiles 8760'!G2690</f>
        <v>0.628257</v>
      </c>
      <c r="F2701" s="0" t="n">
        <f aca="false">D2701*Assumptions!$C$11*$B$7+E2701*Assumptions!$C$12*$B$8</f>
        <v>25.6957113</v>
      </c>
      <c r="G2701" s="0" t="n">
        <f aca="false">C2701*Assumptions!$C$15</f>
        <v>0</v>
      </c>
      <c r="H2701" s="0" t="n">
        <f aca="false">MIN(F2701,G2701)</f>
        <v>0</v>
      </c>
      <c r="I2701" s="0" t="n">
        <f aca="false">IF(C2701=1,MIN(G2701-H2701,Assumptions!$C$13,P2700),0)</f>
        <v>0</v>
      </c>
      <c r="J2701" s="0" t="n">
        <f aca="false">H2701+I2701</f>
        <v>0</v>
      </c>
      <c r="K2701" s="0" t="n">
        <f aca="false">MIN(IF(C2701=1,F2701-H2701,F2701),Assumptions!$C$13,MAX(0,($B$5-P2700)/$B$6))</f>
        <v>25.6957113</v>
      </c>
      <c r="L2701" s="0" t="n">
        <f aca="false">IF(C2701=1,0,MIN(F2701-K2701,Assumptions!$C$15,MAX(0,$B$10-O2700-M2701)))</f>
        <v>0</v>
      </c>
      <c r="M2701" s="0" t="n">
        <f aca="false">'Profiles 8760'!H2690</f>
        <v>202400</v>
      </c>
      <c r="N2701" s="0" t="n">
        <f aca="false">J2701+L2701</f>
        <v>0</v>
      </c>
      <c r="O2701" s="0" t="n">
        <f aca="false">O2700+N2701</f>
        <v>241541.73344141</v>
      </c>
      <c r="P2701" s="0" t="n">
        <f aca="false">MIN($B$5,P2700+K2701*$B$6-I2701)</f>
        <v>213.9241811716</v>
      </c>
      <c r="Q2701" s="0" t="n">
        <f aca="false">MAX(0,F2701-H2701-K2701-L2701)</f>
        <v>0</v>
      </c>
    </row>
    <row r="2702" customFormat="false" ht="15" hidden="false" customHeight="false" outlineLevel="0" collapsed="false">
      <c r="A2702" s="0" t="n">
        <f aca="false">'Profiles 8760'!A2691</f>
        <v>2689</v>
      </c>
      <c r="B2702" s="0" t="n">
        <f aca="false">'Profiles 8760'!B2691</f>
        <v>4</v>
      </c>
      <c r="C2702" s="0" t="n">
        <f aca="false">'Profiles 8760'!E2691</f>
        <v>0</v>
      </c>
      <c r="D2702" s="0" t="n">
        <f aca="false">'Profiles 8760'!F2691</f>
        <v>0</v>
      </c>
      <c r="E2702" s="0" t="n">
        <f aca="false">'Profiles 8760'!G2691</f>
        <v>0.595733</v>
      </c>
      <c r="F2702" s="0" t="n">
        <f aca="false">D2702*Assumptions!$C$11*$B$7+E2702*Assumptions!$C$12*$B$8</f>
        <v>24.3654797</v>
      </c>
      <c r="G2702" s="0" t="n">
        <f aca="false">C2702*Assumptions!$C$15</f>
        <v>0</v>
      </c>
      <c r="H2702" s="0" t="n">
        <f aca="false">MIN(F2702,G2702)</f>
        <v>0</v>
      </c>
      <c r="I2702" s="0" t="n">
        <f aca="false">IF(C2702=1,MIN(G2702-H2702,Assumptions!$C$13,P2701),0)</f>
        <v>0</v>
      </c>
      <c r="J2702" s="0" t="n">
        <f aca="false">H2702+I2702</f>
        <v>0</v>
      </c>
      <c r="K2702" s="0" t="n">
        <f aca="false">MIN(IF(C2702=1,F2702-H2702,F2702),Assumptions!$C$13,MAX(0,($B$5-P2701)/$B$6))</f>
        <v>24.3654797</v>
      </c>
      <c r="L2702" s="0" t="n">
        <f aca="false">IF(C2702=1,0,MIN(F2702-K2702,Assumptions!$C$15,MAX(0,$B$10-O2701-M2702)))</f>
        <v>0</v>
      </c>
      <c r="M2702" s="0" t="n">
        <f aca="false">'Profiles 8760'!H2691</f>
        <v>202400</v>
      </c>
      <c r="N2702" s="0" t="n">
        <f aca="false">J2702+L2702</f>
        <v>0</v>
      </c>
      <c r="O2702" s="0" t="n">
        <f aca="false">O2701+N2702</f>
        <v>241541.73344141</v>
      </c>
      <c r="P2702" s="0" t="n">
        <f aca="false">MIN($B$5,P2701+K2702*$B$6-I2702)</f>
        <v>235.04417897556</v>
      </c>
      <c r="Q2702" s="0" t="n">
        <f aca="false">MAX(0,F2702-H2702-K2702-L2702)</f>
        <v>0</v>
      </c>
    </row>
    <row r="2703" customFormat="false" ht="15" hidden="false" customHeight="false" outlineLevel="0" collapsed="false">
      <c r="A2703" s="0" t="n">
        <f aca="false">'Profiles 8760'!A2692</f>
        <v>2690</v>
      </c>
      <c r="B2703" s="0" t="n">
        <f aca="false">'Profiles 8760'!B2692</f>
        <v>4</v>
      </c>
      <c r="C2703" s="0" t="n">
        <f aca="false">'Profiles 8760'!E2692</f>
        <v>0</v>
      </c>
      <c r="D2703" s="0" t="n">
        <f aca="false">'Profiles 8760'!F2692</f>
        <v>0</v>
      </c>
      <c r="E2703" s="0" t="n">
        <f aca="false">'Profiles 8760'!G2692</f>
        <v>0.84706</v>
      </c>
      <c r="F2703" s="0" t="n">
        <f aca="false">D2703*Assumptions!$C$11*$B$7+E2703*Assumptions!$C$12*$B$8</f>
        <v>34.644754</v>
      </c>
      <c r="G2703" s="0" t="n">
        <f aca="false">C2703*Assumptions!$C$15</f>
        <v>0</v>
      </c>
      <c r="H2703" s="0" t="n">
        <f aca="false">MIN(F2703,G2703)</f>
        <v>0</v>
      </c>
      <c r="I2703" s="0" t="n">
        <f aca="false">IF(C2703=1,MIN(G2703-H2703,Assumptions!$C$13,P2702),0)</f>
        <v>0</v>
      </c>
      <c r="J2703" s="0" t="n">
        <f aca="false">H2703+I2703</f>
        <v>0</v>
      </c>
      <c r="K2703" s="0" t="n">
        <f aca="false">MIN(IF(C2703=1,F2703-H2703,F2703),Assumptions!$C$13,MAX(0,($B$5-P2702)/$B$6))</f>
        <v>34.644754</v>
      </c>
      <c r="L2703" s="0" t="n">
        <f aca="false">IF(C2703=1,0,MIN(F2703-K2703,Assumptions!$C$15,MAX(0,$B$10-O2702-M2703)))</f>
        <v>0</v>
      </c>
      <c r="M2703" s="0" t="n">
        <f aca="false">'Profiles 8760'!H2692</f>
        <v>202400</v>
      </c>
      <c r="N2703" s="0" t="n">
        <f aca="false">J2703+L2703</f>
        <v>0</v>
      </c>
      <c r="O2703" s="0" t="n">
        <f aca="false">O2702+N2703</f>
        <v>241541.73344141</v>
      </c>
      <c r="P2703" s="0" t="n">
        <f aca="false">MIN($B$5,P2702+K2703*$B$6-I2703)</f>
        <v>265.07425174276</v>
      </c>
      <c r="Q2703" s="0" t="n">
        <f aca="false">MAX(0,F2703-H2703-K2703-L2703)</f>
        <v>0</v>
      </c>
    </row>
    <row r="2704" customFormat="false" ht="15" hidden="false" customHeight="false" outlineLevel="0" collapsed="false">
      <c r="A2704" s="0" t="n">
        <f aca="false">'Profiles 8760'!A2693</f>
        <v>2691</v>
      </c>
      <c r="B2704" s="0" t="n">
        <f aca="false">'Profiles 8760'!B2693</f>
        <v>4</v>
      </c>
      <c r="C2704" s="0" t="n">
        <f aca="false">'Profiles 8760'!E2693</f>
        <v>0</v>
      </c>
      <c r="D2704" s="0" t="n">
        <f aca="false">'Profiles 8760'!F2693</f>
        <v>0</v>
      </c>
      <c r="E2704" s="0" t="n">
        <f aca="false">'Profiles 8760'!G2693</f>
        <v>1</v>
      </c>
      <c r="F2704" s="0" t="n">
        <f aca="false">D2704*Assumptions!$C$11*$B$7+E2704*Assumptions!$C$12*$B$8</f>
        <v>40.9</v>
      </c>
      <c r="G2704" s="0" t="n">
        <f aca="false">C2704*Assumptions!$C$15</f>
        <v>0</v>
      </c>
      <c r="H2704" s="0" t="n">
        <f aca="false">MIN(F2704,G2704)</f>
        <v>0</v>
      </c>
      <c r="I2704" s="0" t="n">
        <f aca="false">IF(C2704=1,MIN(G2704-H2704,Assumptions!$C$13,P2703),0)</f>
        <v>0</v>
      </c>
      <c r="J2704" s="0" t="n">
        <f aca="false">H2704+I2704</f>
        <v>0</v>
      </c>
      <c r="K2704" s="0" t="n">
        <f aca="false">MIN(IF(C2704=1,F2704-H2704,F2704),Assumptions!$C$13,MAX(0,($B$5-P2703)/$B$6))</f>
        <v>40.9</v>
      </c>
      <c r="L2704" s="0" t="n">
        <f aca="false">IF(C2704=1,0,MIN(F2704-K2704,Assumptions!$C$15,MAX(0,$B$10-O2703-M2704)))</f>
        <v>0</v>
      </c>
      <c r="M2704" s="0" t="n">
        <f aca="false">'Profiles 8760'!H2693</f>
        <v>202400</v>
      </c>
      <c r="N2704" s="0" t="n">
        <f aca="false">J2704+L2704</f>
        <v>0</v>
      </c>
      <c r="O2704" s="0" t="n">
        <f aca="false">O2703+N2704</f>
        <v>241541.73344141</v>
      </c>
      <c r="P2704" s="0" t="n">
        <f aca="false">MIN($B$5,P2703+K2704*$B$6-I2704)</f>
        <v>300.52637174276</v>
      </c>
      <c r="Q2704" s="0" t="n">
        <f aca="false">MAX(0,F2704-H2704-K2704-L2704)</f>
        <v>0</v>
      </c>
    </row>
    <row r="2705" customFormat="false" ht="15" hidden="false" customHeight="false" outlineLevel="0" collapsed="false">
      <c r="A2705" s="0" t="n">
        <f aca="false">'Profiles 8760'!A2694</f>
        <v>2692</v>
      </c>
      <c r="B2705" s="0" t="n">
        <f aca="false">'Profiles 8760'!B2694</f>
        <v>4</v>
      </c>
      <c r="C2705" s="0" t="n">
        <f aca="false">'Profiles 8760'!E2694</f>
        <v>0</v>
      </c>
      <c r="D2705" s="0" t="n">
        <f aca="false">'Profiles 8760'!F2694</f>
        <v>0</v>
      </c>
      <c r="E2705" s="0" t="n">
        <f aca="false">'Profiles 8760'!G2694</f>
        <v>0.885661</v>
      </c>
      <c r="F2705" s="0" t="n">
        <f aca="false">D2705*Assumptions!$C$11*$B$7+E2705*Assumptions!$C$12*$B$8</f>
        <v>36.2235349</v>
      </c>
      <c r="G2705" s="0" t="n">
        <f aca="false">C2705*Assumptions!$C$15</f>
        <v>0</v>
      </c>
      <c r="H2705" s="0" t="n">
        <f aca="false">MIN(F2705,G2705)</f>
        <v>0</v>
      </c>
      <c r="I2705" s="0" t="n">
        <f aca="false">IF(C2705=1,MIN(G2705-H2705,Assumptions!$C$13,P2704),0)</f>
        <v>0</v>
      </c>
      <c r="J2705" s="0" t="n">
        <f aca="false">H2705+I2705</f>
        <v>0</v>
      </c>
      <c r="K2705" s="0" t="n">
        <f aca="false">MIN(IF(C2705=1,F2705-H2705,F2705),Assumptions!$C$13,MAX(0,($B$5-P2704)/$B$6))</f>
        <v>36.2235349</v>
      </c>
      <c r="L2705" s="0" t="n">
        <f aca="false">IF(C2705=1,0,MIN(F2705-K2705,Assumptions!$C$15,MAX(0,$B$10-O2704-M2705)))</f>
        <v>0</v>
      </c>
      <c r="M2705" s="0" t="n">
        <f aca="false">'Profiles 8760'!H2694</f>
        <v>202400</v>
      </c>
      <c r="N2705" s="0" t="n">
        <f aca="false">J2705+L2705</f>
        <v>0</v>
      </c>
      <c r="O2705" s="0" t="n">
        <f aca="false">O2704+N2705</f>
        <v>241541.73344141</v>
      </c>
      <c r="P2705" s="0" t="n">
        <f aca="false">MIN($B$5,P2704+K2705*$B$6-I2705)</f>
        <v>331.92493179408</v>
      </c>
      <c r="Q2705" s="0" t="n">
        <f aca="false">MAX(0,F2705-H2705-K2705-L2705)</f>
        <v>0</v>
      </c>
    </row>
    <row r="2706" customFormat="false" ht="15" hidden="false" customHeight="false" outlineLevel="0" collapsed="false">
      <c r="A2706" s="0" t="n">
        <f aca="false">'Profiles 8760'!A2695</f>
        <v>2693</v>
      </c>
      <c r="B2706" s="0" t="n">
        <f aca="false">'Profiles 8760'!B2695</f>
        <v>4</v>
      </c>
      <c r="C2706" s="0" t="n">
        <f aca="false">'Profiles 8760'!E2695</f>
        <v>0</v>
      </c>
      <c r="D2706" s="0" t="n">
        <f aca="false">'Profiles 8760'!F2695</f>
        <v>0</v>
      </c>
      <c r="E2706" s="0" t="n">
        <f aca="false">'Profiles 8760'!G2695</f>
        <v>1</v>
      </c>
      <c r="F2706" s="0" t="n">
        <f aca="false">D2706*Assumptions!$C$11*$B$7+E2706*Assumptions!$C$12*$B$8</f>
        <v>40.9</v>
      </c>
      <c r="G2706" s="0" t="n">
        <f aca="false">C2706*Assumptions!$C$15</f>
        <v>0</v>
      </c>
      <c r="H2706" s="0" t="n">
        <f aca="false">MIN(F2706,G2706)</f>
        <v>0</v>
      </c>
      <c r="I2706" s="0" t="n">
        <f aca="false">IF(C2706=1,MIN(G2706-H2706,Assumptions!$C$13,P2705),0)</f>
        <v>0</v>
      </c>
      <c r="J2706" s="0" t="n">
        <f aca="false">H2706+I2706</f>
        <v>0</v>
      </c>
      <c r="K2706" s="0" t="n">
        <f aca="false">MIN(IF(C2706=1,F2706-H2706,F2706),Assumptions!$C$13,MAX(0,($B$5-P2705)/$B$6))</f>
        <v>40.9</v>
      </c>
      <c r="L2706" s="0" t="n">
        <f aca="false">IF(C2706=1,0,MIN(F2706-K2706,Assumptions!$C$15,MAX(0,$B$10-O2705-M2706)))</f>
        <v>0</v>
      </c>
      <c r="M2706" s="0" t="n">
        <f aca="false">'Profiles 8760'!H2695</f>
        <v>202400</v>
      </c>
      <c r="N2706" s="0" t="n">
        <f aca="false">J2706+L2706</f>
        <v>0</v>
      </c>
      <c r="O2706" s="0" t="n">
        <f aca="false">O2705+N2706</f>
        <v>241541.73344141</v>
      </c>
      <c r="P2706" s="0" t="n">
        <f aca="false">MIN($B$5,P2705+K2706*$B$6-I2706)</f>
        <v>367.37705179408</v>
      </c>
      <c r="Q2706" s="0" t="n">
        <f aca="false">MAX(0,F2706-H2706-K2706-L2706)</f>
        <v>0</v>
      </c>
    </row>
    <row r="2707" customFormat="false" ht="15" hidden="false" customHeight="false" outlineLevel="0" collapsed="false">
      <c r="A2707" s="0" t="n">
        <f aca="false">'Profiles 8760'!A2696</f>
        <v>2694</v>
      </c>
      <c r="B2707" s="0" t="n">
        <f aca="false">'Profiles 8760'!B2696</f>
        <v>4</v>
      </c>
      <c r="C2707" s="0" t="n">
        <f aca="false">'Profiles 8760'!E2696</f>
        <v>0</v>
      </c>
      <c r="D2707" s="0" t="n">
        <f aca="false">'Profiles 8760'!F2696</f>
        <v>0</v>
      </c>
      <c r="E2707" s="0" t="n">
        <f aca="false">'Profiles 8760'!G2696</f>
        <v>1</v>
      </c>
      <c r="F2707" s="0" t="n">
        <f aca="false">D2707*Assumptions!$C$11*$B$7+E2707*Assumptions!$C$12*$B$8</f>
        <v>40.9</v>
      </c>
      <c r="G2707" s="0" t="n">
        <f aca="false">C2707*Assumptions!$C$15</f>
        <v>0</v>
      </c>
      <c r="H2707" s="0" t="n">
        <f aca="false">MIN(F2707,G2707)</f>
        <v>0</v>
      </c>
      <c r="I2707" s="0" t="n">
        <f aca="false">IF(C2707=1,MIN(G2707-H2707,Assumptions!$C$13,P2706),0)</f>
        <v>0</v>
      </c>
      <c r="J2707" s="0" t="n">
        <f aca="false">H2707+I2707</f>
        <v>0</v>
      </c>
      <c r="K2707" s="0" t="n">
        <f aca="false">MIN(IF(C2707=1,F2707-H2707,F2707),Assumptions!$C$13,MAX(0,($B$5-P2706)/$B$6))</f>
        <v>40.9</v>
      </c>
      <c r="L2707" s="0" t="n">
        <f aca="false">IF(C2707=1,0,MIN(F2707-K2707,Assumptions!$C$15,MAX(0,$B$10-O2706-M2707)))</f>
        <v>0</v>
      </c>
      <c r="M2707" s="0" t="n">
        <f aca="false">'Profiles 8760'!H2696</f>
        <v>202400</v>
      </c>
      <c r="N2707" s="0" t="n">
        <f aca="false">J2707+L2707</f>
        <v>0</v>
      </c>
      <c r="O2707" s="0" t="n">
        <f aca="false">O2706+N2707</f>
        <v>241541.73344141</v>
      </c>
      <c r="P2707" s="0" t="n">
        <f aca="false">MIN($B$5,P2706+K2707*$B$6-I2707)</f>
        <v>402.82917179408</v>
      </c>
      <c r="Q2707" s="0" t="n">
        <f aca="false">MAX(0,F2707-H2707-K2707-L2707)</f>
        <v>0</v>
      </c>
    </row>
    <row r="2708" customFormat="false" ht="15" hidden="false" customHeight="false" outlineLevel="0" collapsed="false">
      <c r="A2708" s="0" t="n">
        <f aca="false">'Profiles 8760'!A2697</f>
        <v>2695</v>
      </c>
      <c r="B2708" s="0" t="n">
        <f aca="false">'Profiles 8760'!B2697</f>
        <v>4</v>
      </c>
      <c r="C2708" s="0" t="n">
        <f aca="false">'Profiles 8760'!E2697</f>
        <v>0</v>
      </c>
      <c r="D2708" s="0" t="n">
        <f aca="false">'Profiles 8760'!F2697</f>
        <v>0.059974</v>
      </c>
      <c r="E2708" s="0" t="n">
        <f aca="false">'Profiles 8760'!G2697</f>
        <v>0.913299</v>
      </c>
      <c r="F2708" s="0" t="n">
        <f aca="false">D2708*Assumptions!$C$11*$B$7+E2708*Assumptions!$C$12*$B$8</f>
        <v>54.6744203</v>
      </c>
      <c r="G2708" s="0" t="n">
        <f aca="false">C2708*Assumptions!$C$15</f>
        <v>0</v>
      </c>
      <c r="H2708" s="0" t="n">
        <f aca="false">MIN(F2708,G2708)</f>
        <v>0</v>
      </c>
      <c r="I2708" s="0" t="n">
        <f aca="false">IF(C2708=1,MIN(G2708-H2708,Assumptions!$C$13,P2707),0)</f>
        <v>0</v>
      </c>
      <c r="J2708" s="0" t="n">
        <f aca="false">H2708+I2708</f>
        <v>0</v>
      </c>
      <c r="K2708" s="0" t="n">
        <f aca="false">MIN(IF(C2708=1,F2708-H2708,F2708),Assumptions!$C$13,MAX(0,($B$5-P2707)/$B$6))</f>
        <v>54.6744203</v>
      </c>
      <c r="L2708" s="0" t="n">
        <f aca="false">IF(C2708=1,0,MIN(F2708-K2708,Assumptions!$C$15,MAX(0,$B$10-O2707-M2708)))</f>
        <v>0</v>
      </c>
      <c r="M2708" s="0" t="n">
        <f aca="false">'Profiles 8760'!H2697</f>
        <v>202400</v>
      </c>
      <c r="N2708" s="0" t="n">
        <f aca="false">J2708+L2708</f>
        <v>0</v>
      </c>
      <c r="O2708" s="0" t="n">
        <f aca="false">O2707+N2708</f>
        <v>241541.73344141</v>
      </c>
      <c r="P2708" s="0" t="n">
        <f aca="false">MIN($B$5,P2707+K2708*$B$6-I2708)</f>
        <v>450.22095931012</v>
      </c>
      <c r="Q2708" s="0" t="n">
        <f aca="false">MAX(0,F2708-H2708-K2708-L2708)</f>
        <v>0</v>
      </c>
    </row>
    <row r="2709" customFormat="false" ht="15" hidden="false" customHeight="false" outlineLevel="0" collapsed="false">
      <c r="A2709" s="0" t="n">
        <f aca="false">'Profiles 8760'!A2698</f>
        <v>2696</v>
      </c>
      <c r="B2709" s="0" t="n">
        <f aca="false">'Profiles 8760'!B2698</f>
        <v>4</v>
      </c>
      <c r="C2709" s="0" t="n">
        <f aca="false">'Profiles 8760'!E2698</f>
        <v>1</v>
      </c>
      <c r="D2709" s="0" t="n">
        <f aca="false">'Profiles 8760'!F2698</f>
        <v>0.36242</v>
      </c>
      <c r="E2709" s="0" t="n">
        <f aca="false">'Profiles 8760'!G2698</f>
        <v>1</v>
      </c>
      <c r="F2709" s="0" t="n">
        <f aca="false">D2709*Assumptions!$C$11*$B$7+E2709*Assumptions!$C$12*$B$8</f>
        <v>145.566896</v>
      </c>
      <c r="G2709" s="0" t="n">
        <f aca="false">C2709*Assumptions!$C$15</f>
        <v>200</v>
      </c>
      <c r="H2709" s="0" t="n">
        <f aca="false">MIN(F2709,G2709)</f>
        <v>145.566896</v>
      </c>
      <c r="I2709" s="0" t="n">
        <f aca="false">IF(C2709=1,MIN(G2709-H2709,Assumptions!$C$13,P2708),0)</f>
        <v>54.433104</v>
      </c>
      <c r="J2709" s="0" t="n">
        <f aca="false">H2709+I2709</f>
        <v>200</v>
      </c>
      <c r="K2709" s="0" t="n">
        <f aca="false">MIN(IF(C2709=1,F2709-H2709,F2709),Assumptions!$C$13,MAX(0,($B$5-P2708)/$B$6))</f>
        <v>0</v>
      </c>
      <c r="L2709" s="0" t="n">
        <f aca="false">IF(C2709=1,0,MIN(F2709-K2709,Assumptions!$C$15,MAX(0,$B$10-O2708-M2709)))</f>
        <v>0</v>
      </c>
      <c r="M2709" s="0" t="n">
        <f aca="false">'Profiles 8760'!H2698</f>
        <v>202200</v>
      </c>
      <c r="N2709" s="0" t="n">
        <f aca="false">J2709+L2709</f>
        <v>200</v>
      </c>
      <c r="O2709" s="0" t="n">
        <f aca="false">O2708+N2709</f>
        <v>241741.73344141</v>
      </c>
      <c r="P2709" s="0" t="n">
        <f aca="false">MIN($B$5,P2708+K2709*$B$6-I2709)</f>
        <v>395.78785531012</v>
      </c>
      <c r="Q2709" s="0" t="n">
        <f aca="false">MAX(0,F2709-H2709-K2709-L2709)</f>
        <v>0</v>
      </c>
    </row>
    <row r="2710" customFormat="false" ht="15" hidden="false" customHeight="false" outlineLevel="0" collapsed="false">
      <c r="A2710" s="0" t="n">
        <f aca="false">'Profiles 8760'!A2699</f>
        <v>2697</v>
      </c>
      <c r="B2710" s="0" t="n">
        <f aca="false">'Profiles 8760'!B2699</f>
        <v>4</v>
      </c>
      <c r="C2710" s="0" t="n">
        <f aca="false">'Profiles 8760'!E2699</f>
        <v>1</v>
      </c>
      <c r="D2710" s="0" t="n">
        <f aca="false">'Profiles 8760'!F2699</f>
        <v>0.727345</v>
      </c>
      <c r="E2710" s="0" t="n">
        <f aca="false">'Profiles 8760'!G2699</f>
        <v>1</v>
      </c>
      <c r="F2710" s="0" t="n">
        <f aca="false">D2710*Assumptions!$C$11*$B$7+E2710*Assumptions!$C$12*$B$8</f>
        <v>250.957236</v>
      </c>
      <c r="G2710" s="0" t="n">
        <f aca="false">C2710*Assumptions!$C$15</f>
        <v>200</v>
      </c>
      <c r="H2710" s="0" t="n">
        <f aca="false">MIN(F2710,G2710)</f>
        <v>200</v>
      </c>
      <c r="I2710" s="0" t="n">
        <f aca="false">IF(C2710=1,MIN(G2710-H2710,Assumptions!$C$13,P2709),0)</f>
        <v>0</v>
      </c>
      <c r="J2710" s="0" t="n">
        <f aca="false">H2710+I2710</f>
        <v>200</v>
      </c>
      <c r="K2710" s="0" t="n">
        <f aca="false">MIN(IF(C2710=1,F2710-H2710,F2710),Assumptions!$C$13,MAX(0,($B$5-P2709)/$B$6))</f>
        <v>50.957236</v>
      </c>
      <c r="L2710" s="0" t="n">
        <f aca="false">IF(C2710=1,0,MIN(F2710-K2710,Assumptions!$C$15,MAX(0,$B$10-O2709-M2710)))</f>
        <v>0</v>
      </c>
      <c r="M2710" s="0" t="n">
        <f aca="false">'Profiles 8760'!H2699</f>
        <v>202000</v>
      </c>
      <c r="N2710" s="0" t="n">
        <f aca="false">J2710+L2710</f>
        <v>200</v>
      </c>
      <c r="O2710" s="0" t="n">
        <f aca="false">O2709+N2710</f>
        <v>241941.73344141</v>
      </c>
      <c r="P2710" s="0" t="n">
        <f aca="false">MIN($B$5,P2709+K2710*$B$6-I2710)</f>
        <v>439.95758747492</v>
      </c>
      <c r="Q2710" s="0" t="n">
        <f aca="false">MAX(0,F2710-H2710-K2710-L2710)</f>
        <v>0</v>
      </c>
    </row>
    <row r="2711" customFormat="false" ht="15" hidden="false" customHeight="false" outlineLevel="0" collapsed="false">
      <c r="A2711" s="0" t="n">
        <f aca="false">'Profiles 8760'!A2700</f>
        <v>2698</v>
      </c>
      <c r="B2711" s="0" t="n">
        <f aca="false">'Profiles 8760'!B2700</f>
        <v>4</v>
      </c>
      <c r="C2711" s="0" t="n">
        <f aca="false">'Profiles 8760'!E2700</f>
        <v>0</v>
      </c>
      <c r="D2711" s="0" t="n">
        <f aca="false">'Profiles 8760'!F2700</f>
        <v>1</v>
      </c>
      <c r="E2711" s="0" t="n">
        <f aca="false">'Profiles 8760'!G2700</f>
        <v>1</v>
      </c>
      <c r="F2711" s="0" t="n">
        <f aca="false">D2711*Assumptions!$C$11*$B$7+E2711*Assumptions!$C$12*$B$8</f>
        <v>329.7</v>
      </c>
      <c r="G2711" s="0" t="n">
        <f aca="false">C2711*Assumptions!$C$15</f>
        <v>0</v>
      </c>
      <c r="H2711" s="0" t="n">
        <f aca="false">MIN(F2711,G2711)</f>
        <v>0</v>
      </c>
      <c r="I2711" s="0" t="n">
        <f aca="false">IF(C2711=1,MIN(G2711-H2711,Assumptions!$C$13,P2710),0)</f>
        <v>0</v>
      </c>
      <c r="J2711" s="0" t="n">
        <f aca="false">H2711+I2711</f>
        <v>0</v>
      </c>
      <c r="K2711" s="0" t="n">
        <f aca="false">MIN(IF(C2711=1,F2711-H2711,F2711),Assumptions!$C$13,MAX(0,($B$5-P2710)/$B$6))</f>
        <v>81.7402082661284</v>
      </c>
      <c r="L2711" s="0" t="n">
        <f aca="false">IF(C2711=1,0,MIN(F2711-K2711,Assumptions!$C$15,MAX(0,$B$10-O2710-M2711)))</f>
        <v>200</v>
      </c>
      <c r="M2711" s="0" t="n">
        <f aca="false">'Profiles 8760'!H2700</f>
        <v>202000</v>
      </c>
      <c r="N2711" s="0" t="n">
        <f aca="false">J2711+L2711</f>
        <v>200</v>
      </c>
      <c r="O2711" s="0" t="n">
        <f aca="false">O2710+N2711</f>
        <v>242141.73344141</v>
      </c>
      <c r="P2711" s="0" t="n">
        <f aca="false">MIN($B$5,P2710+K2711*$B$6-I2711)</f>
        <v>510.81</v>
      </c>
      <c r="Q2711" s="0" t="n">
        <f aca="false">MAX(0,F2711-H2711-K2711-L2711)</f>
        <v>47.9597917338716</v>
      </c>
    </row>
    <row r="2712" customFormat="false" ht="15" hidden="false" customHeight="false" outlineLevel="0" collapsed="false">
      <c r="A2712" s="0" t="n">
        <f aca="false">'Profiles 8760'!A2701</f>
        <v>2699</v>
      </c>
      <c r="B2712" s="0" t="n">
        <f aca="false">'Profiles 8760'!B2701</f>
        <v>4</v>
      </c>
      <c r="C2712" s="0" t="n">
        <f aca="false">'Profiles 8760'!E2701</f>
        <v>0</v>
      </c>
      <c r="D2712" s="0" t="n">
        <f aca="false">'Profiles 8760'!F2701</f>
        <v>1</v>
      </c>
      <c r="E2712" s="0" t="n">
        <f aca="false">'Profiles 8760'!G2701</f>
        <v>0.906722</v>
      </c>
      <c r="F2712" s="0" t="n">
        <f aca="false">D2712*Assumptions!$C$11*$B$7+E2712*Assumptions!$C$12*$B$8</f>
        <v>325.8849298</v>
      </c>
      <c r="G2712" s="0" t="n">
        <f aca="false">C2712*Assumptions!$C$15</f>
        <v>0</v>
      </c>
      <c r="H2712" s="0" t="n">
        <f aca="false">MIN(F2712,G2712)</f>
        <v>0</v>
      </c>
      <c r="I2712" s="0" t="n">
        <f aca="false">IF(C2712=1,MIN(G2712-H2712,Assumptions!$C$13,P2711),0)</f>
        <v>0</v>
      </c>
      <c r="J2712" s="0" t="n">
        <f aca="false">H2712+I2712</f>
        <v>0</v>
      </c>
      <c r="K2712" s="0" t="n">
        <f aca="false">MIN(IF(C2712=1,F2712-H2712,F2712),Assumptions!$C$13,MAX(0,($B$5-P2711)/$B$6))</f>
        <v>0</v>
      </c>
      <c r="L2712" s="0" t="n">
        <f aca="false">IF(C2712=1,0,MIN(F2712-K2712,Assumptions!$C$15,MAX(0,$B$10-O2711-M2712)))</f>
        <v>200</v>
      </c>
      <c r="M2712" s="0" t="n">
        <f aca="false">'Profiles 8760'!H2701</f>
        <v>202000</v>
      </c>
      <c r="N2712" s="0" t="n">
        <f aca="false">J2712+L2712</f>
        <v>200</v>
      </c>
      <c r="O2712" s="0" t="n">
        <f aca="false">O2711+N2712</f>
        <v>242341.73344141</v>
      </c>
      <c r="P2712" s="0" t="n">
        <f aca="false">MIN($B$5,P2711+K2712*$B$6-I2712)</f>
        <v>510.81</v>
      </c>
      <c r="Q2712" s="0" t="n">
        <f aca="false">MAX(0,F2712-H2712-K2712-L2712)</f>
        <v>125.8849298</v>
      </c>
    </row>
    <row r="2713" customFormat="false" ht="15" hidden="false" customHeight="false" outlineLevel="0" collapsed="false">
      <c r="A2713" s="0" t="n">
        <f aca="false">'Profiles 8760'!A2702</f>
        <v>2700</v>
      </c>
      <c r="B2713" s="0" t="n">
        <f aca="false">'Profiles 8760'!B2702</f>
        <v>4</v>
      </c>
      <c r="C2713" s="0" t="n">
        <f aca="false">'Profiles 8760'!E2702</f>
        <v>0</v>
      </c>
      <c r="D2713" s="0" t="n">
        <f aca="false">'Profiles 8760'!F2702</f>
        <v>1</v>
      </c>
      <c r="E2713" s="0" t="n">
        <f aca="false">'Profiles 8760'!G2702</f>
        <v>0.754195</v>
      </c>
      <c r="F2713" s="0" t="n">
        <f aca="false">D2713*Assumptions!$C$11*$B$7+E2713*Assumptions!$C$12*$B$8</f>
        <v>319.6465755</v>
      </c>
      <c r="G2713" s="0" t="n">
        <f aca="false">C2713*Assumptions!$C$15</f>
        <v>0</v>
      </c>
      <c r="H2713" s="0" t="n">
        <f aca="false">MIN(F2713,G2713)</f>
        <v>0</v>
      </c>
      <c r="I2713" s="0" t="n">
        <f aca="false">IF(C2713=1,MIN(G2713-H2713,Assumptions!$C$13,P2712),0)</f>
        <v>0</v>
      </c>
      <c r="J2713" s="0" t="n">
        <f aca="false">H2713+I2713</f>
        <v>0</v>
      </c>
      <c r="K2713" s="0" t="n">
        <f aca="false">MIN(IF(C2713=1,F2713-H2713,F2713),Assumptions!$C$13,MAX(0,($B$5-P2712)/$B$6))</f>
        <v>0</v>
      </c>
      <c r="L2713" s="0" t="n">
        <f aca="false">IF(C2713=1,0,MIN(F2713-K2713,Assumptions!$C$15,MAX(0,$B$10-O2712-M2713)))</f>
        <v>200</v>
      </c>
      <c r="M2713" s="0" t="n">
        <f aca="false">'Profiles 8760'!H2702</f>
        <v>202000</v>
      </c>
      <c r="N2713" s="0" t="n">
        <f aca="false">J2713+L2713</f>
        <v>200</v>
      </c>
      <c r="O2713" s="0" t="n">
        <f aca="false">O2712+N2713</f>
        <v>242541.73344141</v>
      </c>
      <c r="P2713" s="0" t="n">
        <f aca="false">MIN($B$5,P2712+K2713*$B$6-I2713)</f>
        <v>510.81</v>
      </c>
      <c r="Q2713" s="0" t="n">
        <f aca="false">MAX(0,F2713-H2713-K2713-L2713)</f>
        <v>119.6465755</v>
      </c>
    </row>
    <row r="2714" customFormat="false" ht="15" hidden="false" customHeight="false" outlineLevel="0" collapsed="false">
      <c r="A2714" s="0" t="n">
        <f aca="false">'Profiles 8760'!A2703</f>
        <v>2701</v>
      </c>
      <c r="B2714" s="0" t="n">
        <f aca="false">'Profiles 8760'!B2703</f>
        <v>4</v>
      </c>
      <c r="C2714" s="0" t="n">
        <f aca="false">'Profiles 8760'!E2703</f>
        <v>0</v>
      </c>
      <c r="D2714" s="0" t="n">
        <f aca="false">'Profiles 8760'!F2703</f>
        <v>1</v>
      </c>
      <c r="E2714" s="0" t="n">
        <f aca="false">'Profiles 8760'!G2703</f>
        <v>0.553946</v>
      </c>
      <c r="F2714" s="0" t="n">
        <f aca="false">D2714*Assumptions!$C$11*$B$7+E2714*Assumptions!$C$12*$B$8</f>
        <v>311.4563914</v>
      </c>
      <c r="G2714" s="0" t="n">
        <f aca="false">C2714*Assumptions!$C$15</f>
        <v>0</v>
      </c>
      <c r="H2714" s="0" t="n">
        <f aca="false">MIN(F2714,G2714)</f>
        <v>0</v>
      </c>
      <c r="I2714" s="0" t="n">
        <f aca="false">IF(C2714=1,MIN(G2714-H2714,Assumptions!$C$13,P2713),0)</f>
        <v>0</v>
      </c>
      <c r="J2714" s="0" t="n">
        <f aca="false">H2714+I2714</f>
        <v>0</v>
      </c>
      <c r="K2714" s="0" t="n">
        <f aca="false">MIN(IF(C2714=1,F2714-H2714,F2714),Assumptions!$C$13,MAX(0,($B$5-P2713)/$B$6))</f>
        <v>0</v>
      </c>
      <c r="L2714" s="0" t="n">
        <f aca="false">IF(C2714=1,0,MIN(F2714-K2714,Assumptions!$C$15,MAX(0,$B$10-O2713-M2714)))</f>
        <v>200</v>
      </c>
      <c r="M2714" s="0" t="n">
        <f aca="false">'Profiles 8760'!H2703</f>
        <v>202000</v>
      </c>
      <c r="N2714" s="0" t="n">
        <f aca="false">J2714+L2714</f>
        <v>200</v>
      </c>
      <c r="O2714" s="0" t="n">
        <f aca="false">O2713+N2714</f>
        <v>242741.73344141</v>
      </c>
      <c r="P2714" s="0" t="n">
        <f aca="false">MIN($B$5,P2713+K2714*$B$6-I2714)</f>
        <v>510.81</v>
      </c>
      <c r="Q2714" s="0" t="n">
        <f aca="false">MAX(0,F2714-H2714-K2714-L2714)</f>
        <v>111.4563914</v>
      </c>
    </row>
    <row r="2715" customFormat="false" ht="15" hidden="false" customHeight="false" outlineLevel="0" collapsed="false">
      <c r="A2715" s="0" t="n">
        <f aca="false">'Profiles 8760'!A2704</f>
        <v>2702</v>
      </c>
      <c r="B2715" s="0" t="n">
        <f aca="false">'Profiles 8760'!B2704</f>
        <v>4</v>
      </c>
      <c r="C2715" s="0" t="n">
        <f aca="false">'Profiles 8760'!E2704</f>
        <v>0</v>
      </c>
      <c r="D2715" s="0" t="n">
        <f aca="false">'Profiles 8760'!F2704</f>
        <v>1</v>
      </c>
      <c r="E2715" s="0" t="n">
        <f aca="false">'Profiles 8760'!G2704</f>
        <v>0.468514</v>
      </c>
      <c r="F2715" s="0" t="n">
        <f aca="false">D2715*Assumptions!$C$11*$B$7+E2715*Assumptions!$C$12*$B$8</f>
        <v>307.9622226</v>
      </c>
      <c r="G2715" s="0" t="n">
        <f aca="false">C2715*Assumptions!$C$15</f>
        <v>0</v>
      </c>
      <c r="H2715" s="0" t="n">
        <f aca="false">MIN(F2715,G2715)</f>
        <v>0</v>
      </c>
      <c r="I2715" s="0" t="n">
        <f aca="false">IF(C2715=1,MIN(G2715-H2715,Assumptions!$C$13,P2714),0)</f>
        <v>0</v>
      </c>
      <c r="J2715" s="0" t="n">
        <f aca="false">H2715+I2715</f>
        <v>0</v>
      </c>
      <c r="K2715" s="0" t="n">
        <f aca="false">MIN(IF(C2715=1,F2715-H2715,F2715),Assumptions!$C$13,MAX(0,($B$5-P2714)/$B$6))</f>
        <v>0</v>
      </c>
      <c r="L2715" s="0" t="n">
        <f aca="false">IF(C2715=1,0,MIN(F2715-K2715,Assumptions!$C$15,MAX(0,$B$10-O2714-M2715)))</f>
        <v>200</v>
      </c>
      <c r="M2715" s="0" t="n">
        <f aca="false">'Profiles 8760'!H2704</f>
        <v>202000</v>
      </c>
      <c r="N2715" s="0" t="n">
        <f aca="false">J2715+L2715</f>
        <v>200</v>
      </c>
      <c r="O2715" s="0" t="n">
        <f aca="false">O2714+N2715</f>
        <v>242941.73344141</v>
      </c>
      <c r="P2715" s="0" t="n">
        <f aca="false">MIN($B$5,P2714+K2715*$B$6-I2715)</f>
        <v>510.81</v>
      </c>
      <c r="Q2715" s="0" t="n">
        <f aca="false">MAX(0,F2715-H2715-K2715-L2715)</f>
        <v>107.9622226</v>
      </c>
    </row>
    <row r="2716" customFormat="false" ht="15" hidden="false" customHeight="false" outlineLevel="0" collapsed="false">
      <c r="A2716" s="0" t="n">
        <f aca="false">'Profiles 8760'!A2705</f>
        <v>2703</v>
      </c>
      <c r="B2716" s="0" t="n">
        <f aca="false">'Profiles 8760'!B2705</f>
        <v>4</v>
      </c>
      <c r="C2716" s="0" t="n">
        <f aca="false">'Profiles 8760'!E2705</f>
        <v>0</v>
      </c>
      <c r="D2716" s="0" t="n">
        <f aca="false">'Profiles 8760'!F2705</f>
        <v>1</v>
      </c>
      <c r="E2716" s="0" t="n">
        <f aca="false">'Profiles 8760'!G2705</f>
        <v>0.472821</v>
      </c>
      <c r="F2716" s="0" t="n">
        <f aca="false">D2716*Assumptions!$C$11*$B$7+E2716*Assumptions!$C$12*$B$8</f>
        <v>308.1383789</v>
      </c>
      <c r="G2716" s="0" t="n">
        <f aca="false">C2716*Assumptions!$C$15</f>
        <v>0</v>
      </c>
      <c r="H2716" s="0" t="n">
        <f aca="false">MIN(F2716,G2716)</f>
        <v>0</v>
      </c>
      <c r="I2716" s="0" t="n">
        <f aca="false">IF(C2716=1,MIN(G2716-H2716,Assumptions!$C$13,P2715),0)</f>
        <v>0</v>
      </c>
      <c r="J2716" s="0" t="n">
        <f aca="false">H2716+I2716</f>
        <v>0</v>
      </c>
      <c r="K2716" s="0" t="n">
        <f aca="false">MIN(IF(C2716=1,F2716-H2716,F2716),Assumptions!$C$13,MAX(0,($B$5-P2715)/$B$6))</f>
        <v>0</v>
      </c>
      <c r="L2716" s="0" t="n">
        <f aca="false">IF(C2716=1,0,MIN(F2716-K2716,Assumptions!$C$15,MAX(0,$B$10-O2715-M2716)))</f>
        <v>200</v>
      </c>
      <c r="M2716" s="0" t="n">
        <f aca="false">'Profiles 8760'!H2705</f>
        <v>202000</v>
      </c>
      <c r="N2716" s="0" t="n">
        <f aca="false">J2716+L2716</f>
        <v>200</v>
      </c>
      <c r="O2716" s="0" t="n">
        <f aca="false">O2715+N2716</f>
        <v>243141.73344141</v>
      </c>
      <c r="P2716" s="0" t="n">
        <f aca="false">MIN($B$5,P2715+K2716*$B$6-I2716)</f>
        <v>510.81</v>
      </c>
      <c r="Q2716" s="0" t="n">
        <f aca="false">MAX(0,F2716-H2716-K2716-L2716)</f>
        <v>108.1383789</v>
      </c>
    </row>
    <row r="2717" customFormat="false" ht="15" hidden="false" customHeight="false" outlineLevel="0" collapsed="false">
      <c r="A2717" s="0" t="n">
        <f aca="false">'Profiles 8760'!A2706</f>
        <v>2704</v>
      </c>
      <c r="B2717" s="0" t="n">
        <f aca="false">'Profiles 8760'!B2706</f>
        <v>4</v>
      </c>
      <c r="C2717" s="0" t="n">
        <f aca="false">'Profiles 8760'!E2706</f>
        <v>0</v>
      </c>
      <c r="D2717" s="0" t="n">
        <f aca="false">'Profiles 8760'!F2706</f>
        <v>1</v>
      </c>
      <c r="E2717" s="0" t="n">
        <f aca="false">'Profiles 8760'!G2706</f>
        <v>0.585495</v>
      </c>
      <c r="F2717" s="0" t="n">
        <f aca="false">D2717*Assumptions!$C$11*$B$7+E2717*Assumptions!$C$12*$B$8</f>
        <v>312.7467455</v>
      </c>
      <c r="G2717" s="0" t="n">
        <f aca="false">C2717*Assumptions!$C$15</f>
        <v>0</v>
      </c>
      <c r="H2717" s="0" t="n">
        <f aca="false">MIN(F2717,G2717)</f>
        <v>0</v>
      </c>
      <c r="I2717" s="0" t="n">
        <f aca="false">IF(C2717=1,MIN(G2717-H2717,Assumptions!$C$13,P2716),0)</f>
        <v>0</v>
      </c>
      <c r="J2717" s="0" t="n">
        <f aca="false">H2717+I2717</f>
        <v>0</v>
      </c>
      <c r="K2717" s="0" t="n">
        <f aca="false">MIN(IF(C2717=1,F2717-H2717,F2717),Assumptions!$C$13,MAX(0,($B$5-P2716)/$B$6))</f>
        <v>0</v>
      </c>
      <c r="L2717" s="0" t="n">
        <f aca="false">IF(C2717=1,0,MIN(F2717-K2717,Assumptions!$C$15,MAX(0,$B$10-O2716-M2717)))</f>
        <v>200</v>
      </c>
      <c r="M2717" s="0" t="n">
        <f aca="false">'Profiles 8760'!H2706</f>
        <v>202000</v>
      </c>
      <c r="N2717" s="0" t="n">
        <f aca="false">J2717+L2717</f>
        <v>200</v>
      </c>
      <c r="O2717" s="0" t="n">
        <f aca="false">O2716+N2717</f>
        <v>243341.73344141</v>
      </c>
      <c r="P2717" s="0" t="n">
        <f aca="false">MIN($B$5,P2716+K2717*$B$6-I2717)</f>
        <v>510.81</v>
      </c>
      <c r="Q2717" s="0" t="n">
        <f aca="false">MAX(0,F2717-H2717-K2717-L2717)</f>
        <v>112.7467455</v>
      </c>
    </row>
    <row r="2718" customFormat="false" ht="15" hidden="false" customHeight="false" outlineLevel="0" collapsed="false">
      <c r="A2718" s="0" t="n">
        <f aca="false">'Profiles 8760'!A2707</f>
        <v>2705</v>
      </c>
      <c r="B2718" s="0" t="n">
        <f aca="false">'Profiles 8760'!B2707</f>
        <v>4</v>
      </c>
      <c r="C2718" s="0" t="n">
        <f aca="false">'Profiles 8760'!E2707</f>
        <v>0</v>
      </c>
      <c r="D2718" s="0" t="n">
        <f aca="false">'Profiles 8760'!F2707</f>
        <v>0.727345</v>
      </c>
      <c r="E2718" s="0" t="n">
        <f aca="false">'Profiles 8760'!G2707</f>
        <v>0.45871</v>
      </c>
      <c r="F2718" s="0" t="n">
        <f aca="false">D2718*Assumptions!$C$11*$B$7+E2718*Assumptions!$C$12*$B$8</f>
        <v>228.818475</v>
      </c>
      <c r="G2718" s="0" t="n">
        <f aca="false">C2718*Assumptions!$C$15</f>
        <v>0</v>
      </c>
      <c r="H2718" s="0" t="n">
        <f aca="false">MIN(F2718,G2718)</f>
        <v>0</v>
      </c>
      <c r="I2718" s="0" t="n">
        <f aca="false">IF(C2718=1,MIN(G2718-H2718,Assumptions!$C$13,P2717),0)</f>
        <v>0</v>
      </c>
      <c r="J2718" s="0" t="n">
        <f aca="false">H2718+I2718</f>
        <v>0</v>
      </c>
      <c r="K2718" s="0" t="n">
        <f aca="false">MIN(IF(C2718=1,F2718-H2718,F2718),Assumptions!$C$13,MAX(0,($B$5-P2717)/$B$6))</f>
        <v>0</v>
      </c>
      <c r="L2718" s="0" t="n">
        <f aca="false">IF(C2718=1,0,MIN(F2718-K2718,Assumptions!$C$15,MAX(0,$B$10-O2717-M2718)))</f>
        <v>200</v>
      </c>
      <c r="M2718" s="0" t="n">
        <f aca="false">'Profiles 8760'!H2707</f>
        <v>202000</v>
      </c>
      <c r="N2718" s="0" t="n">
        <f aca="false">J2718+L2718</f>
        <v>200</v>
      </c>
      <c r="O2718" s="0" t="n">
        <f aca="false">O2717+N2718</f>
        <v>243541.73344141</v>
      </c>
      <c r="P2718" s="0" t="n">
        <f aca="false">MIN($B$5,P2717+K2718*$B$6-I2718)</f>
        <v>510.81</v>
      </c>
      <c r="Q2718" s="0" t="n">
        <f aca="false">MAX(0,F2718-H2718-K2718-L2718)</f>
        <v>28.818475</v>
      </c>
    </row>
    <row r="2719" customFormat="false" ht="15" hidden="false" customHeight="false" outlineLevel="0" collapsed="false">
      <c r="A2719" s="0" t="n">
        <f aca="false">'Profiles 8760'!A2708</f>
        <v>2706</v>
      </c>
      <c r="B2719" s="0" t="n">
        <f aca="false">'Profiles 8760'!B2708</f>
        <v>4</v>
      </c>
      <c r="C2719" s="0" t="n">
        <f aca="false">'Profiles 8760'!E2708</f>
        <v>0</v>
      </c>
      <c r="D2719" s="0" t="n">
        <f aca="false">'Profiles 8760'!F2708</f>
        <v>0.36242</v>
      </c>
      <c r="E2719" s="0" t="n">
        <f aca="false">'Profiles 8760'!G2708</f>
        <v>0.494174</v>
      </c>
      <c r="F2719" s="0" t="n">
        <f aca="false">D2719*Assumptions!$C$11*$B$7+E2719*Assumptions!$C$12*$B$8</f>
        <v>124.8786126</v>
      </c>
      <c r="G2719" s="0" t="n">
        <f aca="false">C2719*Assumptions!$C$15</f>
        <v>0</v>
      </c>
      <c r="H2719" s="0" t="n">
        <f aca="false">MIN(F2719,G2719)</f>
        <v>0</v>
      </c>
      <c r="I2719" s="0" t="n">
        <f aca="false">IF(C2719=1,MIN(G2719-H2719,Assumptions!$C$13,P2718),0)</f>
        <v>0</v>
      </c>
      <c r="J2719" s="0" t="n">
        <f aca="false">H2719+I2719</f>
        <v>0</v>
      </c>
      <c r="K2719" s="0" t="n">
        <f aca="false">MIN(IF(C2719=1,F2719-H2719,F2719),Assumptions!$C$13,MAX(0,($B$5-P2718)/$B$6))</f>
        <v>0</v>
      </c>
      <c r="L2719" s="0" t="n">
        <f aca="false">IF(C2719=1,0,MIN(F2719-K2719,Assumptions!$C$15,MAX(0,$B$10-O2718-M2719)))</f>
        <v>124.8786126</v>
      </c>
      <c r="M2719" s="0" t="n">
        <f aca="false">'Profiles 8760'!H2708</f>
        <v>202000</v>
      </c>
      <c r="N2719" s="0" t="n">
        <f aca="false">J2719+L2719</f>
        <v>124.8786126</v>
      </c>
      <c r="O2719" s="0" t="n">
        <f aca="false">O2718+N2719</f>
        <v>243666.61205401</v>
      </c>
      <c r="P2719" s="0" t="n">
        <f aca="false">MIN($B$5,P2718+K2719*$B$6-I2719)</f>
        <v>510.81</v>
      </c>
      <c r="Q2719" s="0" t="n">
        <f aca="false">MAX(0,F2719-H2719-K2719-L2719)</f>
        <v>0</v>
      </c>
    </row>
    <row r="2720" customFormat="false" ht="15" hidden="false" customHeight="false" outlineLevel="0" collapsed="false">
      <c r="A2720" s="0" t="n">
        <f aca="false">'Profiles 8760'!A2709</f>
        <v>2707</v>
      </c>
      <c r="B2720" s="0" t="n">
        <f aca="false">'Profiles 8760'!B2709</f>
        <v>4</v>
      </c>
      <c r="C2720" s="0" t="n">
        <f aca="false">'Profiles 8760'!E2709</f>
        <v>0</v>
      </c>
      <c r="D2720" s="0" t="n">
        <f aca="false">'Profiles 8760'!F2709</f>
        <v>0.059974</v>
      </c>
      <c r="E2720" s="0" t="n">
        <f aca="false">'Profiles 8760'!G2709</f>
        <v>0.619956</v>
      </c>
      <c r="F2720" s="0" t="n">
        <f aca="false">D2720*Assumptions!$C$11*$B$7+E2720*Assumptions!$C$12*$B$8</f>
        <v>42.6766916</v>
      </c>
      <c r="G2720" s="0" t="n">
        <f aca="false">C2720*Assumptions!$C$15</f>
        <v>0</v>
      </c>
      <c r="H2720" s="0" t="n">
        <f aca="false">MIN(F2720,G2720)</f>
        <v>0</v>
      </c>
      <c r="I2720" s="0" t="n">
        <f aca="false">IF(C2720=1,MIN(G2720-H2720,Assumptions!$C$13,P2719),0)</f>
        <v>0</v>
      </c>
      <c r="J2720" s="0" t="n">
        <f aca="false">H2720+I2720</f>
        <v>0</v>
      </c>
      <c r="K2720" s="0" t="n">
        <f aca="false">MIN(IF(C2720=1,F2720-H2720,F2720),Assumptions!$C$13,MAX(0,($B$5-P2719)/$B$6))</f>
        <v>0</v>
      </c>
      <c r="L2720" s="0" t="n">
        <f aca="false">IF(C2720=1,0,MIN(F2720-K2720,Assumptions!$C$15,MAX(0,$B$10-O2719-M2720)))</f>
        <v>42.6766916</v>
      </c>
      <c r="M2720" s="0" t="n">
        <f aca="false">'Profiles 8760'!H2709</f>
        <v>202000</v>
      </c>
      <c r="N2720" s="0" t="n">
        <f aca="false">J2720+L2720</f>
        <v>42.6766916</v>
      </c>
      <c r="O2720" s="0" t="n">
        <f aca="false">O2719+N2720</f>
        <v>243709.28874561</v>
      </c>
      <c r="P2720" s="0" t="n">
        <f aca="false">MIN($B$5,P2719+K2720*$B$6-I2720)</f>
        <v>510.81</v>
      </c>
      <c r="Q2720" s="0" t="n">
        <f aca="false">MAX(0,F2720-H2720-K2720-L2720)</f>
        <v>0</v>
      </c>
    </row>
    <row r="2721" customFormat="false" ht="15" hidden="false" customHeight="false" outlineLevel="0" collapsed="false">
      <c r="A2721" s="0" t="n">
        <f aca="false">'Profiles 8760'!A2710</f>
        <v>2708</v>
      </c>
      <c r="B2721" s="0" t="n">
        <f aca="false">'Profiles 8760'!B2710</f>
        <v>4</v>
      </c>
      <c r="C2721" s="0" t="n">
        <f aca="false">'Profiles 8760'!E2710</f>
        <v>1</v>
      </c>
      <c r="D2721" s="0" t="n">
        <f aca="false">'Profiles 8760'!F2710</f>
        <v>0</v>
      </c>
      <c r="E2721" s="0" t="n">
        <f aca="false">'Profiles 8760'!G2710</f>
        <v>1</v>
      </c>
      <c r="F2721" s="0" t="n">
        <f aca="false">D2721*Assumptions!$C$11*$B$7+E2721*Assumptions!$C$12*$B$8</f>
        <v>40.9</v>
      </c>
      <c r="G2721" s="0" t="n">
        <f aca="false">C2721*Assumptions!$C$15</f>
        <v>200</v>
      </c>
      <c r="H2721" s="0" t="n">
        <f aca="false">MIN(F2721,G2721)</f>
        <v>40.9</v>
      </c>
      <c r="I2721" s="0" t="n">
        <f aca="false">IF(C2721=1,MIN(G2721-H2721,Assumptions!$C$13,P2720),0)</f>
        <v>159.1</v>
      </c>
      <c r="J2721" s="0" t="n">
        <f aca="false">H2721+I2721</f>
        <v>200</v>
      </c>
      <c r="K2721" s="0" t="n">
        <f aca="false">MIN(IF(C2721=1,F2721-H2721,F2721),Assumptions!$C$13,MAX(0,($B$5-P2720)/$B$6))</f>
        <v>0</v>
      </c>
      <c r="L2721" s="0" t="n">
        <f aca="false">IF(C2721=1,0,MIN(F2721-K2721,Assumptions!$C$15,MAX(0,$B$10-O2720-M2721)))</f>
        <v>0</v>
      </c>
      <c r="M2721" s="0" t="n">
        <f aca="false">'Profiles 8760'!H2710</f>
        <v>201800</v>
      </c>
      <c r="N2721" s="0" t="n">
        <f aca="false">J2721+L2721</f>
        <v>200</v>
      </c>
      <c r="O2721" s="0" t="n">
        <f aca="false">O2720+N2721</f>
        <v>243909.28874561</v>
      </c>
      <c r="P2721" s="0" t="n">
        <f aca="false">MIN($B$5,P2720+K2721*$B$6-I2721)</f>
        <v>351.71</v>
      </c>
      <c r="Q2721" s="0" t="n">
        <f aca="false">MAX(0,F2721-H2721-K2721-L2721)</f>
        <v>0</v>
      </c>
    </row>
    <row r="2722" customFormat="false" ht="15" hidden="false" customHeight="false" outlineLevel="0" collapsed="false">
      <c r="A2722" s="0" t="n">
        <f aca="false">'Profiles 8760'!A2711</f>
        <v>2709</v>
      </c>
      <c r="B2722" s="0" t="n">
        <f aca="false">'Profiles 8760'!B2711</f>
        <v>4</v>
      </c>
      <c r="C2722" s="0" t="n">
        <f aca="false">'Profiles 8760'!E2711</f>
        <v>1</v>
      </c>
      <c r="D2722" s="0" t="n">
        <f aca="false">'Profiles 8760'!F2711</f>
        <v>0</v>
      </c>
      <c r="E2722" s="0" t="n">
        <f aca="false">'Profiles 8760'!G2711</f>
        <v>0.639387</v>
      </c>
      <c r="F2722" s="0" t="n">
        <f aca="false">D2722*Assumptions!$C$11*$B$7+E2722*Assumptions!$C$12*$B$8</f>
        <v>26.1509283</v>
      </c>
      <c r="G2722" s="0" t="n">
        <f aca="false">C2722*Assumptions!$C$15</f>
        <v>200</v>
      </c>
      <c r="H2722" s="0" t="n">
        <f aca="false">MIN(F2722,G2722)</f>
        <v>26.1509283</v>
      </c>
      <c r="I2722" s="0" t="n">
        <f aca="false">IF(C2722=1,MIN(G2722-H2722,Assumptions!$C$13,P2721),0)</f>
        <v>173.8490717</v>
      </c>
      <c r="J2722" s="0" t="n">
        <f aca="false">H2722+I2722</f>
        <v>200</v>
      </c>
      <c r="K2722" s="0" t="n">
        <f aca="false">MIN(IF(C2722=1,F2722-H2722,F2722),Assumptions!$C$13,MAX(0,($B$5-P2721)/$B$6))</f>
        <v>0</v>
      </c>
      <c r="L2722" s="0" t="n">
        <f aca="false">IF(C2722=1,0,MIN(F2722-K2722,Assumptions!$C$15,MAX(0,$B$10-O2721-M2722)))</f>
        <v>0</v>
      </c>
      <c r="M2722" s="0" t="n">
        <f aca="false">'Profiles 8760'!H2711</f>
        <v>201600</v>
      </c>
      <c r="N2722" s="0" t="n">
        <f aca="false">J2722+L2722</f>
        <v>200</v>
      </c>
      <c r="O2722" s="0" t="n">
        <f aca="false">O2721+N2722</f>
        <v>244109.28874561</v>
      </c>
      <c r="P2722" s="0" t="n">
        <f aca="false">MIN($B$5,P2721+K2722*$B$6-I2722)</f>
        <v>177.8609283</v>
      </c>
      <c r="Q2722" s="0" t="n">
        <f aca="false">MAX(0,F2722-H2722-K2722-L2722)</f>
        <v>0</v>
      </c>
    </row>
    <row r="2723" customFormat="false" ht="15" hidden="false" customHeight="false" outlineLevel="0" collapsed="false">
      <c r="A2723" s="0" t="n">
        <f aca="false">'Profiles 8760'!A2712</f>
        <v>2710</v>
      </c>
      <c r="B2723" s="0" t="n">
        <f aca="false">'Profiles 8760'!B2712</f>
        <v>4</v>
      </c>
      <c r="C2723" s="0" t="n">
        <f aca="false">'Profiles 8760'!E2712</f>
        <v>0</v>
      </c>
      <c r="D2723" s="0" t="n">
        <f aca="false">'Profiles 8760'!F2712</f>
        <v>0</v>
      </c>
      <c r="E2723" s="0" t="n">
        <f aca="false">'Profiles 8760'!G2712</f>
        <v>0.533192</v>
      </c>
      <c r="F2723" s="0" t="n">
        <f aca="false">D2723*Assumptions!$C$11*$B$7+E2723*Assumptions!$C$12*$B$8</f>
        <v>21.8075528</v>
      </c>
      <c r="G2723" s="0" t="n">
        <f aca="false">C2723*Assumptions!$C$15</f>
        <v>0</v>
      </c>
      <c r="H2723" s="0" t="n">
        <f aca="false">MIN(F2723,G2723)</f>
        <v>0</v>
      </c>
      <c r="I2723" s="0" t="n">
        <f aca="false">IF(C2723=1,MIN(G2723-H2723,Assumptions!$C$13,P2722),0)</f>
        <v>0</v>
      </c>
      <c r="J2723" s="0" t="n">
        <f aca="false">H2723+I2723</f>
        <v>0</v>
      </c>
      <c r="K2723" s="0" t="n">
        <f aca="false">MIN(IF(C2723=1,F2723-H2723,F2723),Assumptions!$C$13,MAX(0,($B$5-P2722)/$B$6))</f>
        <v>21.8075528</v>
      </c>
      <c r="L2723" s="0" t="n">
        <f aca="false">IF(C2723=1,0,MIN(F2723-K2723,Assumptions!$C$15,MAX(0,$B$10-O2722-M2723)))</f>
        <v>0</v>
      </c>
      <c r="M2723" s="0" t="n">
        <f aca="false">'Profiles 8760'!H2712</f>
        <v>201600</v>
      </c>
      <c r="N2723" s="0" t="n">
        <f aca="false">J2723+L2723</f>
        <v>0</v>
      </c>
      <c r="O2723" s="0" t="n">
        <f aca="false">O2722+N2723</f>
        <v>244109.28874561</v>
      </c>
      <c r="P2723" s="0" t="n">
        <f aca="false">MIN($B$5,P2722+K2723*$B$6-I2723)</f>
        <v>196.76371506704</v>
      </c>
      <c r="Q2723" s="0" t="n">
        <f aca="false">MAX(0,F2723-H2723-K2723-L2723)</f>
        <v>0</v>
      </c>
    </row>
    <row r="2724" customFormat="false" ht="15" hidden="false" customHeight="false" outlineLevel="0" collapsed="false">
      <c r="A2724" s="0" t="n">
        <f aca="false">'Profiles 8760'!A2713</f>
        <v>2711</v>
      </c>
      <c r="B2724" s="0" t="n">
        <f aca="false">'Profiles 8760'!B2713</f>
        <v>4</v>
      </c>
      <c r="C2724" s="0" t="n">
        <f aca="false">'Profiles 8760'!E2713</f>
        <v>0</v>
      </c>
      <c r="D2724" s="0" t="n">
        <f aca="false">'Profiles 8760'!F2713</f>
        <v>0</v>
      </c>
      <c r="E2724" s="0" t="n">
        <f aca="false">'Profiles 8760'!G2713</f>
        <v>0.397807</v>
      </c>
      <c r="F2724" s="0" t="n">
        <f aca="false">D2724*Assumptions!$C$11*$B$7+E2724*Assumptions!$C$12*$B$8</f>
        <v>16.2703063</v>
      </c>
      <c r="G2724" s="0" t="n">
        <f aca="false">C2724*Assumptions!$C$15</f>
        <v>0</v>
      </c>
      <c r="H2724" s="0" t="n">
        <f aca="false">MIN(F2724,G2724)</f>
        <v>0</v>
      </c>
      <c r="I2724" s="0" t="n">
        <f aca="false">IF(C2724=1,MIN(G2724-H2724,Assumptions!$C$13,P2723),0)</f>
        <v>0</v>
      </c>
      <c r="J2724" s="0" t="n">
        <f aca="false">H2724+I2724</f>
        <v>0</v>
      </c>
      <c r="K2724" s="0" t="n">
        <f aca="false">MIN(IF(C2724=1,F2724-H2724,F2724),Assumptions!$C$13,MAX(0,($B$5-P2723)/$B$6))</f>
        <v>16.2703063</v>
      </c>
      <c r="L2724" s="0" t="n">
        <f aca="false">IF(C2724=1,0,MIN(F2724-K2724,Assumptions!$C$15,MAX(0,$B$10-O2723-M2724)))</f>
        <v>0</v>
      </c>
      <c r="M2724" s="0" t="n">
        <f aca="false">'Profiles 8760'!H2713</f>
        <v>201600</v>
      </c>
      <c r="N2724" s="0" t="n">
        <f aca="false">J2724+L2724</f>
        <v>0</v>
      </c>
      <c r="O2724" s="0" t="n">
        <f aca="false">O2723+N2724</f>
        <v>244109.28874561</v>
      </c>
      <c r="P2724" s="0" t="n">
        <f aca="false">MIN($B$5,P2723+K2724*$B$6-I2724)</f>
        <v>210.86681656788</v>
      </c>
      <c r="Q2724" s="0" t="n">
        <f aca="false">MAX(0,F2724-H2724-K2724-L2724)</f>
        <v>0</v>
      </c>
    </row>
    <row r="2725" customFormat="false" ht="15" hidden="false" customHeight="false" outlineLevel="0" collapsed="false">
      <c r="A2725" s="0" t="n">
        <f aca="false">'Profiles 8760'!A2714</f>
        <v>2712</v>
      </c>
      <c r="B2725" s="0" t="n">
        <f aca="false">'Profiles 8760'!B2714</f>
        <v>4</v>
      </c>
      <c r="C2725" s="0" t="n">
        <f aca="false">'Profiles 8760'!E2714</f>
        <v>0</v>
      </c>
      <c r="D2725" s="0" t="n">
        <f aca="false">'Profiles 8760'!F2714</f>
        <v>0</v>
      </c>
      <c r="E2725" s="0" t="n">
        <f aca="false">'Profiles 8760'!G2714</f>
        <v>0.486756</v>
      </c>
      <c r="F2725" s="0" t="n">
        <f aca="false">D2725*Assumptions!$C$11*$B$7+E2725*Assumptions!$C$12*$B$8</f>
        <v>19.9083204</v>
      </c>
      <c r="G2725" s="0" t="n">
        <f aca="false">C2725*Assumptions!$C$15</f>
        <v>0</v>
      </c>
      <c r="H2725" s="0" t="n">
        <f aca="false">MIN(F2725,G2725)</f>
        <v>0</v>
      </c>
      <c r="I2725" s="0" t="n">
        <f aca="false">IF(C2725=1,MIN(G2725-H2725,Assumptions!$C$13,P2724),0)</f>
        <v>0</v>
      </c>
      <c r="J2725" s="0" t="n">
        <f aca="false">H2725+I2725</f>
        <v>0</v>
      </c>
      <c r="K2725" s="0" t="n">
        <f aca="false">MIN(IF(C2725=1,F2725-H2725,F2725),Assumptions!$C$13,MAX(0,($B$5-P2724)/$B$6))</f>
        <v>19.9083204</v>
      </c>
      <c r="L2725" s="0" t="n">
        <f aca="false">IF(C2725=1,0,MIN(F2725-K2725,Assumptions!$C$15,MAX(0,$B$10-O2724-M2725)))</f>
        <v>0</v>
      </c>
      <c r="M2725" s="0" t="n">
        <f aca="false">'Profiles 8760'!H2714</f>
        <v>201600</v>
      </c>
      <c r="N2725" s="0" t="n">
        <f aca="false">J2725+L2725</f>
        <v>0</v>
      </c>
      <c r="O2725" s="0" t="n">
        <f aca="false">O2724+N2725</f>
        <v>244109.28874561</v>
      </c>
      <c r="P2725" s="0" t="n">
        <f aca="false">MIN($B$5,P2724+K2725*$B$6-I2725)</f>
        <v>228.1233486906</v>
      </c>
      <c r="Q2725" s="0" t="n">
        <f aca="false">MAX(0,F2725-H2725-K2725-L2725)</f>
        <v>0</v>
      </c>
    </row>
    <row r="2726" customFormat="false" ht="15" hidden="false" customHeight="false" outlineLevel="0" collapsed="false">
      <c r="A2726" s="0" t="n">
        <f aca="false">'Profiles 8760'!A2715</f>
        <v>2713</v>
      </c>
      <c r="B2726" s="0" t="n">
        <f aca="false">'Profiles 8760'!B2715</f>
        <v>4</v>
      </c>
      <c r="C2726" s="0" t="n">
        <f aca="false">'Profiles 8760'!E2715</f>
        <v>0</v>
      </c>
      <c r="D2726" s="0" t="n">
        <f aca="false">'Profiles 8760'!F2715</f>
        <v>0</v>
      </c>
      <c r="E2726" s="0" t="n">
        <f aca="false">'Profiles 8760'!G2715</f>
        <v>0.682675</v>
      </c>
      <c r="F2726" s="0" t="n">
        <f aca="false">D2726*Assumptions!$C$11*$B$7+E2726*Assumptions!$C$12*$B$8</f>
        <v>27.9214075</v>
      </c>
      <c r="G2726" s="0" t="n">
        <f aca="false">C2726*Assumptions!$C$15</f>
        <v>0</v>
      </c>
      <c r="H2726" s="0" t="n">
        <f aca="false">MIN(F2726,G2726)</f>
        <v>0</v>
      </c>
      <c r="I2726" s="0" t="n">
        <f aca="false">IF(C2726=1,MIN(G2726-H2726,Assumptions!$C$13,P2725),0)</f>
        <v>0</v>
      </c>
      <c r="J2726" s="0" t="n">
        <f aca="false">H2726+I2726</f>
        <v>0</v>
      </c>
      <c r="K2726" s="0" t="n">
        <f aca="false">MIN(IF(C2726=1,F2726-H2726,F2726),Assumptions!$C$13,MAX(0,($B$5-P2725)/$B$6))</f>
        <v>27.9214075</v>
      </c>
      <c r="L2726" s="0" t="n">
        <f aca="false">IF(C2726=1,0,MIN(F2726-K2726,Assumptions!$C$15,MAX(0,$B$10-O2725-M2726)))</f>
        <v>0</v>
      </c>
      <c r="M2726" s="0" t="n">
        <f aca="false">'Profiles 8760'!H2715</f>
        <v>201600</v>
      </c>
      <c r="N2726" s="0" t="n">
        <f aca="false">J2726+L2726</f>
        <v>0</v>
      </c>
      <c r="O2726" s="0" t="n">
        <f aca="false">O2725+N2726</f>
        <v>244109.28874561</v>
      </c>
      <c r="P2726" s="0" t="n">
        <f aca="false">MIN($B$5,P2725+K2726*$B$6-I2726)</f>
        <v>252.3256247116</v>
      </c>
      <c r="Q2726" s="0" t="n">
        <f aca="false">MAX(0,F2726-H2726-K2726-L2726)</f>
        <v>0</v>
      </c>
    </row>
    <row r="2727" customFormat="false" ht="15" hidden="false" customHeight="false" outlineLevel="0" collapsed="false">
      <c r="A2727" s="0" t="n">
        <f aca="false">'Profiles 8760'!A2716</f>
        <v>2714</v>
      </c>
      <c r="B2727" s="0" t="n">
        <f aca="false">'Profiles 8760'!B2716</f>
        <v>4</v>
      </c>
      <c r="C2727" s="0" t="n">
        <f aca="false">'Profiles 8760'!E2716</f>
        <v>0</v>
      </c>
      <c r="D2727" s="0" t="n">
        <f aca="false">'Profiles 8760'!F2716</f>
        <v>0</v>
      </c>
      <c r="E2727" s="0" t="n">
        <f aca="false">'Profiles 8760'!G2716</f>
        <v>0.567556</v>
      </c>
      <c r="F2727" s="0" t="n">
        <f aca="false">D2727*Assumptions!$C$11*$B$7+E2727*Assumptions!$C$12*$B$8</f>
        <v>23.2130404</v>
      </c>
      <c r="G2727" s="0" t="n">
        <f aca="false">C2727*Assumptions!$C$15</f>
        <v>0</v>
      </c>
      <c r="H2727" s="0" t="n">
        <f aca="false">MIN(F2727,G2727)</f>
        <v>0</v>
      </c>
      <c r="I2727" s="0" t="n">
        <f aca="false">IF(C2727=1,MIN(G2727-H2727,Assumptions!$C$13,P2726),0)</f>
        <v>0</v>
      </c>
      <c r="J2727" s="0" t="n">
        <f aca="false">H2727+I2727</f>
        <v>0</v>
      </c>
      <c r="K2727" s="0" t="n">
        <f aca="false">MIN(IF(C2727=1,F2727-H2727,F2727),Assumptions!$C$13,MAX(0,($B$5-P2726)/$B$6))</f>
        <v>23.2130404</v>
      </c>
      <c r="L2727" s="0" t="n">
        <f aca="false">IF(C2727=1,0,MIN(F2727-K2727,Assumptions!$C$15,MAX(0,$B$10-O2726-M2727)))</f>
        <v>0</v>
      </c>
      <c r="M2727" s="0" t="n">
        <f aca="false">'Profiles 8760'!H2716</f>
        <v>201600</v>
      </c>
      <c r="N2727" s="0" t="n">
        <f aca="false">J2727+L2727</f>
        <v>0</v>
      </c>
      <c r="O2727" s="0" t="n">
        <f aca="false">O2726+N2727</f>
        <v>244109.28874561</v>
      </c>
      <c r="P2727" s="0" t="n">
        <f aca="false">MIN($B$5,P2726+K2727*$B$6-I2727)</f>
        <v>272.44668813032</v>
      </c>
      <c r="Q2727" s="0" t="n">
        <f aca="false">MAX(0,F2727-H2727-K2727-L2727)</f>
        <v>0</v>
      </c>
    </row>
    <row r="2728" customFormat="false" ht="15" hidden="false" customHeight="false" outlineLevel="0" collapsed="false">
      <c r="A2728" s="0" t="n">
        <f aca="false">'Profiles 8760'!A2717</f>
        <v>2715</v>
      </c>
      <c r="B2728" s="0" t="n">
        <f aca="false">'Profiles 8760'!B2717</f>
        <v>4</v>
      </c>
      <c r="C2728" s="0" t="n">
        <f aca="false">'Profiles 8760'!E2717</f>
        <v>0</v>
      </c>
      <c r="D2728" s="0" t="n">
        <f aca="false">'Profiles 8760'!F2717</f>
        <v>0</v>
      </c>
      <c r="E2728" s="0" t="n">
        <f aca="false">'Profiles 8760'!G2717</f>
        <v>0.459335</v>
      </c>
      <c r="F2728" s="0" t="n">
        <f aca="false">D2728*Assumptions!$C$11*$B$7+E2728*Assumptions!$C$12*$B$8</f>
        <v>18.7868015</v>
      </c>
      <c r="G2728" s="0" t="n">
        <f aca="false">C2728*Assumptions!$C$15</f>
        <v>0</v>
      </c>
      <c r="H2728" s="0" t="n">
        <f aca="false">MIN(F2728,G2728)</f>
        <v>0</v>
      </c>
      <c r="I2728" s="0" t="n">
        <f aca="false">IF(C2728=1,MIN(G2728-H2728,Assumptions!$C$13,P2727),0)</f>
        <v>0</v>
      </c>
      <c r="J2728" s="0" t="n">
        <f aca="false">H2728+I2728</f>
        <v>0</v>
      </c>
      <c r="K2728" s="0" t="n">
        <f aca="false">MIN(IF(C2728=1,F2728-H2728,F2728),Assumptions!$C$13,MAX(0,($B$5-P2727)/$B$6))</f>
        <v>18.7868015</v>
      </c>
      <c r="L2728" s="0" t="n">
        <f aca="false">IF(C2728=1,0,MIN(F2728-K2728,Assumptions!$C$15,MAX(0,$B$10-O2727-M2728)))</f>
        <v>0</v>
      </c>
      <c r="M2728" s="0" t="n">
        <f aca="false">'Profiles 8760'!H2717</f>
        <v>201600</v>
      </c>
      <c r="N2728" s="0" t="n">
        <f aca="false">J2728+L2728</f>
        <v>0</v>
      </c>
      <c r="O2728" s="0" t="n">
        <f aca="false">O2727+N2728</f>
        <v>244109.28874561</v>
      </c>
      <c r="P2728" s="0" t="n">
        <f aca="false">MIN($B$5,P2727+K2728*$B$6-I2728)</f>
        <v>288.73108767052</v>
      </c>
      <c r="Q2728" s="0" t="n">
        <f aca="false">MAX(0,F2728-H2728-K2728-L2728)</f>
        <v>0</v>
      </c>
    </row>
    <row r="2729" customFormat="false" ht="15" hidden="false" customHeight="false" outlineLevel="0" collapsed="false">
      <c r="A2729" s="0" t="n">
        <f aca="false">'Profiles 8760'!A2718</f>
        <v>2716</v>
      </c>
      <c r="B2729" s="0" t="n">
        <f aca="false">'Profiles 8760'!B2718</f>
        <v>4</v>
      </c>
      <c r="C2729" s="0" t="n">
        <f aca="false">'Profiles 8760'!E2718</f>
        <v>0</v>
      </c>
      <c r="D2729" s="0" t="n">
        <f aca="false">'Profiles 8760'!F2718</f>
        <v>0</v>
      </c>
      <c r="E2729" s="0" t="n">
        <f aca="false">'Profiles 8760'!G2718</f>
        <v>0.34827</v>
      </c>
      <c r="F2729" s="0" t="n">
        <f aca="false">D2729*Assumptions!$C$11*$B$7+E2729*Assumptions!$C$12*$B$8</f>
        <v>14.244243</v>
      </c>
      <c r="G2729" s="0" t="n">
        <f aca="false">C2729*Assumptions!$C$15</f>
        <v>0</v>
      </c>
      <c r="H2729" s="0" t="n">
        <f aca="false">MIN(F2729,G2729)</f>
        <v>0</v>
      </c>
      <c r="I2729" s="0" t="n">
        <f aca="false">IF(C2729=1,MIN(G2729-H2729,Assumptions!$C$13,P2728),0)</f>
        <v>0</v>
      </c>
      <c r="J2729" s="0" t="n">
        <f aca="false">H2729+I2729</f>
        <v>0</v>
      </c>
      <c r="K2729" s="0" t="n">
        <f aca="false">MIN(IF(C2729=1,F2729-H2729,F2729),Assumptions!$C$13,MAX(0,($B$5-P2728)/$B$6))</f>
        <v>14.244243</v>
      </c>
      <c r="L2729" s="0" t="n">
        <f aca="false">IF(C2729=1,0,MIN(F2729-K2729,Assumptions!$C$15,MAX(0,$B$10-O2728-M2729)))</f>
        <v>0</v>
      </c>
      <c r="M2729" s="0" t="n">
        <f aca="false">'Profiles 8760'!H2718</f>
        <v>201600</v>
      </c>
      <c r="N2729" s="0" t="n">
        <f aca="false">J2729+L2729</f>
        <v>0</v>
      </c>
      <c r="O2729" s="0" t="n">
        <f aca="false">O2728+N2729</f>
        <v>244109.28874561</v>
      </c>
      <c r="P2729" s="0" t="n">
        <f aca="false">MIN($B$5,P2728+K2729*$B$6-I2729)</f>
        <v>301.07799750292</v>
      </c>
      <c r="Q2729" s="0" t="n">
        <f aca="false">MAX(0,F2729-H2729-K2729-L2729)</f>
        <v>0</v>
      </c>
    </row>
    <row r="2730" customFormat="false" ht="15" hidden="false" customHeight="false" outlineLevel="0" collapsed="false">
      <c r="A2730" s="0" t="n">
        <f aca="false">'Profiles 8760'!A2719</f>
        <v>2717</v>
      </c>
      <c r="B2730" s="0" t="n">
        <f aca="false">'Profiles 8760'!B2719</f>
        <v>4</v>
      </c>
      <c r="C2730" s="0" t="n">
        <f aca="false">'Profiles 8760'!E2719</f>
        <v>0</v>
      </c>
      <c r="D2730" s="0" t="n">
        <f aca="false">'Profiles 8760'!F2719</f>
        <v>0</v>
      </c>
      <c r="E2730" s="0" t="n">
        <f aca="false">'Profiles 8760'!G2719</f>
        <v>0.255862</v>
      </c>
      <c r="F2730" s="0" t="n">
        <f aca="false">D2730*Assumptions!$C$11*$B$7+E2730*Assumptions!$C$12*$B$8</f>
        <v>10.4647558</v>
      </c>
      <c r="G2730" s="0" t="n">
        <f aca="false">C2730*Assumptions!$C$15</f>
        <v>0</v>
      </c>
      <c r="H2730" s="0" t="n">
        <f aca="false">MIN(F2730,G2730)</f>
        <v>0</v>
      </c>
      <c r="I2730" s="0" t="n">
        <f aca="false">IF(C2730=1,MIN(G2730-H2730,Assumptions!$C$13,P2729),0)</f>
        <v>0</v>
      </c>
      <c r="J2730" s="0" t="n">
        <f aca="false">H2730+I2730</f>
        <v>0</v>
      </c>
      <c r="K2730" s="0" t="n">
        <f aca="false">MIN(IF(C2730=1,F2730-H2730,F2730),Assumptions!$C$13,MAX(0,($B$5-P2729)/$B$6))</f>
        <v>10.4647558</v>
      </c>
      <c r="L2730" s="0" t="n">
        <f aca="false">IF(C2730=1,0,MIN(F2730-K2730,Assumptions!$C$15,MAX(0,$B$10-O2729-M2730)))</f>
        <v>0</v>
      </c>
      <c r="M2730" s="0" t="n">
        <f aca="false">'Profiles 8760'!H2719</f>
        <v>201600</v>
      </c>
      <c r="N2730" s="0" t="n">
        <f aca="false">J2730+L2730</f>
        <v>0</v>
      </c>
      <c r="O2730" s="0" t="n">
        <f aca="false">O2729+N2730</f>
        <v>244109.28874561</v>
      </c>
      <c r="P2730" s="0" t="n">
        <f aca="false">MIN($B$5,P2729+K2730*$B$6-I2730)</f>
        <v>310.14884783036</v>
      </c>
      <c r="Q2730" s="0" t="n">
        <f aca="false">MAX(0,F2730-H2730-K2730-L2730)</f>
        <v>0</v>
      </c>
    </row>
    <row r="2731" customFormat="false" ht="15" hidden="false" customHeight="false" outlineLevel="0" collapsed="false">
      <c r="A2731" s="0" t="n">
        <f aca="false">'Profiles 8760'!A2720</f>
        <v>2718</v>
      </c>
      <c r="B2731" s="0" t="n">
        <f aca="false">'Profiles 8760'!B2720</f>
        <v>4</v>
      </c>
      <c r="C2731" s="0" t="n">
        <f aca="false">'Profiles 8760'!E2720</f>
        <v>0</v>
      </c>
      <c r="D2731" s="0" t="n">
        <f aca="false">'Profiles 8760'!F2720</f>
        <v>0</v>
      </c>
      <c r="E2731" s="0" t="n">
        <f aca="false">'Profiles 8760'!G2720</f>
        <v>0.242556</v>
      </c>
      <c r="F2731" s="0" t="n">
        <f aca="false">D2731*Assumptions!$C$11*$B$7+E2731*Assumptions!$C$12*$B$8</f>
        <v>9.9205404</v>
      </c>
      <c r="G2731" s="0" t="n">
        <f aca="false">C2731*Assumptions!$C$15</f>
        <v>0</v>
      </c>
      <c r="H2731" s="0" t="n">
        <f aca="false">MIN(F2731,G2731)</f>
        <v>0</v>
      </c>
      <c r="I2731" s="0" t="n">
        <f aca="false">IF(C2731=1,MIN(G2731-H2731,Assumptions!$C$13,P2730),0)</f>
        <v>0</v>
      </c>
      <c r="J2731" s="0" t="n">
        <f aca="false">H2731+I2731</f>
        <v>0</v>
      </c>
      <c r="K2731" s="0" t="n">
        <f aca="false">MIN(IF(C2731=1,F2731-H2731,F2731),Assumptions!$C$13,MAX(0,($B$5-P2730)/$B$6))</f>
        <v>9.9205404</v>
      </c>
      <c r="L2731" s="0" t="n">
        <f aca="false">IF(C2731=1,0,MIN(F2731-K2731,Assumptions!$C$15,MAX(0,$B$10-O2730-M2731)))</f>
        <v>0</v>
      </c>
      <c r="M2731" s="0" t="n">
        <f aca="false">'Profiles 8760'!H2720</f>
        <v>201600</v>
      </c>
      <c r="N2731" s="0" t="n">
        <f aca="false">J2731+L2731</f>
        <v>0</v>
      </c>
      <c r="O2731" s="0" t="n">
        <f aca="false">O2730+N2731</f>
        <v>244109.28874561</v>
      </c>
      <c r="P2731" s="0" t="n">
        <f aca="false">MIN($B$5,P2730+K2731*$B$6-I2731)</f>
        <v>318.74797224908</v>
      </c>
      <c r="Q2731" s="0" t="n">
        <f aca="false">MAX(0,F2731-H2731-K2731-L2731)</f>
        <v>0</v>
      </c>
    </row>
    <row r="2732" customFormat="false" ht="15" hidden="false" customHeight="false" outlineLevel="0" collapsed="false">
      <c r="A2732" s="0" t="n">
        <f aca="false">'Profiles 8760'!A2721</f>
        <v>2719</v>
      </c>
      <c r="B2732" s="0" t="n">
        <f aca="false">'Profiles 8760'!B2721</f>
        <v>4</v>
      </c>
      <c r="C2732" s="0" t="n">
        <f aca="false">'Profiles 8760'!E2721</f>
        <v>0</v>
      </c>
      <c r="D2732" s="0" t="n">
        <f aca="false">'Profiles 8760'!F2721</f>
        <v>0.051161</v>
      </c>
      <c r="E2732" s="0" t="n">
        <f aca="false">'Profiles 8760'!G2721</f>
        <v>0.246932</v>
      </c>
      <c r="F2732" s="0" t="n">
        <f aca="false">D2732*Assumptions!$C$11*$B$7+E2732*Assumptions!$C$12*$B$8</f>
        <v>24.8748156</v>
      </c>
      <c r="G2732" s="0" t="n">
        <f aca="false">C2732*Assumptions!$C$15</f>
        <v>0</v>
      </c>
      <c r="H2732" s="0" t="n">
        <f aca="false">MIN(F2732,G2732)</f>
        <v>0</v>
      </c>
      <c r="I2732" s="0" t="n">
        <f aca="false">IF(C2732=1,MIN(G2732-H2732,Assumptions!$C$13,P2731),0)</f>
        <v>0</v>
      </c>
      <c r="J2732" s="0" t="n">
        <f aca="false">H2732+I2732</f>
        <v>0</v>
      </c>
      <c r="K2732" s="0" t="n">
        <f aca="false">MIN(IF(C2732=1,F2732-H2732,F2732),Assumptions!$C$13,MAX(0,($B$5-P2731)/$B$6))</f>
        <v>24.8748156</v>
      </c>
      <c r="L2732" s="0" t="n">
        <f aca="false">IF(C2732=1,0,MIN(F2732-K2732,Assumptions!$C$15,MAX(0,$B$10-O2731-M2732)))</f>
        <v>0</v>
      </c>
      <c r="M2732" s="0" t="n">
        <f aca="false">'Profiles 8760'!H2721</f>
        <v>201600</v>
      </c>
      <c r="N2732" s="0" t="n">
        <f aca="false">J2732+L2732</f>
        <v>0</v>
      </c>
      <c r="O2732" s="0" t="n">
        <f aca="false">O2731+N2732</f>
        <v>244109.28874561</v>
      </c>
      <c r="P2732" s="0" t="n">
        <f aca="false">MIN($B$5,P2731+K2732*$B$6-I2732)</f>
        <v>340.30946241116</v>
      </c>
      <c r="Q2732" s="0" t="n">
        <f aca="false">MAX(0,F2732-H2732-K2732-L2732)</f>
        <v>0</v>
      </c>
    </row>
    <row r="2733" customFormat="false" ht="15" hidden="false" customHeight="false" outlineLevel="0" collapsed="false">
      <c r="A2733" s="0" t="n">
        <f aca="false">'Profiles 8760'!A2722</f>
        <v>2720</v>
      </c>
      <c r="B2733" s="0" t="n">
        <f aca="false">'Profiles 8760'!B2722</f>
        <v>4</v>
      </c>
      <c r="C2733" s="0" t="n">
        <f aca="false">'Profiles 8760'!E2722</f>
        <v>1</v>
      </c>
      <c r="D2733" s="0" t="n">
        <f aca="false">'Profiles 8760'!F2722</f>
        <v>0.309169</v>
      </c>
      <c r="E2733" s="0" t="n">
        <f aca="false">'Profiles 8760'!G2722</f>
        <v>0.202784</v>
      </c>
      <c r="F2733" s="0" t="n">
        <f aca="false">D2733*Assumptions!$C$11*$B$7+E2733*Assumptions!$C$12*$B$8</f>
        <v>97.5818728</v>
      </c>
      <c r="G2733" s="0" t="n">
        <f aca="false">C2733*Assumptions!$C$15</f>
        <v>200</v>
      </c>
      <c r="H2733" s="0" t="n">
        <f aca="false">MIN(F2733,G2733)</f>
        <v>97.5818728</v>
      </c>
      <c r="I2733" s="0" t="n">
        <f aca="false">IF(C2733=1,MIN(G2733-H2733,Assumptions!$C$13,P2732),0)</f>
        <v>102.4181272</v>
      </c>
      <c r="J2733" s="0" t="n">
        <f aca="false">H2733+I2733</f>
        <v>200</v>
      </c>
      <c r="K2733" s="0" t="n">
        <f aca="false">MIN(IF(C2733=1,F2733-H2733,F2733),Assumptions!$C$13,MAX(0,($B$5-P2732)/$B$6))</f>
        <v>0</v>
      </c>
      <c r="L2733" s="0" t="n">
        <f aca="false">IF(C2733=1,0,MIN(F2733-K2733,Assumptions!$C$15,MAX(0,$B$10-O2732-M2733)))</f>
        <v>0</v>
      </c>
      <c r="M2733" s="0" t="n">
        <f aca="false">'Profiles 8760'!H2722</f>
        <v>201400</v>
      </c>
      <c r="N2733" s="0" t="n">
        <f aca="false">J2733+L2733</f>
        <v>200</v>
      </c>
      <c r="O2733" s="0" t="n">
        <f aca="false">O2732+N2733</f>
        <v>244309.28874561</v>
      </c>
      <c r="P2733" s="0" t="n">
        <f aca="false">MIN($B$5,P2732+K2733*$B$6-I2733)</f>
        <v>237.89133521116</v>
      </c>
      <c r="Q2733" s="0" t="n">
        <f aca="false">MAX(0,F2733-H2733-K2733-L2733)</f>
        <v>0</v>
      </c>
    </row>
    <row r="2734" customFormat="false" ht="15" hidden="false" customHeight="false" outlineLevel="0" collapsed="false">
      <c r="A2734" s="0" t="n">
        <f aca="false">'Profiles 8760'!A2723</f>
        <v>2721</v>
      </c>
      <c r="B2734" s="0" t="n">
        <f aca="false">'Profiles 8760'!B2723</f>
        <v>4</v>
      </c>
      <c r="C2734" s="0" t="n">
        <f aca="false">'Profiles 8760'!E2723</f>
        <v>1</v>
      </c>
      <c r="D2734" s="0" t="n">
        <f aca="false">'Profiles 8760'!F2723</f>
        <v>0.620473</v>
      </c>
      <c r="E2734" s="0" t="n">
        <f aca="false">'Profiles 8760'!G2723</f>
        <v>0.276643</v>
      </c>
      <c r="F2734" s="0" t="n">
        <f aca="false">D2734*Assumptions!$C$11*$B$7+E2734*Assumptions!$C$12*$B$8</f>
        <v>190.5073011</v>
      </c>
      <c r="G2734" s="0" t="n">
        <f aca="false">C2734*Assumptions!$C$15</f>
        <v>200</v>
      </c>
      <c r="H2734" s="0" t="n">
        <f aca="false">MIN(F2734,G2734)</f>
        <v>190.5073011</v>
      </c>
      <c r="I2734" s="0" t="n">
        <f aca="false">IF(C2734=1,MIN(G2734-H2734,Assumptions!$C$13,P2733),0)</f>
        <v>9.49269889999997</v>
      </c>
      <c r="J2734" s="0" t="n">
        <f aca="false">H2734+I2734</f>
        <v>200</v>
      </c>
      <c r="K2734" s="0" t="n">
        <f aca="false">MIN(IF(C2734=1,F2734-H2734,F2734),Assumptions!$C$13,MAX(0,($B$5-P2733)/$B$6))</f>
        <v>0</v>
      </c>
      <c r="L2734" s="0" t="n">
        <f aca="false">IF(C2734=1,0,MIN(F2734-K2734,Assumptions!$C$15,MAX(0,$B$10-O2733-M2734)))</f>
        <v>0</v>
      </c>
      <c r="M2734" s="0" t="n">
        <f aca="false">'Profiles 8760'!H2723</f>
        <v>201200</v>
      </c>
      <c r="N2734" s="0" t="n">
        <f aca="false">J2734+L2734</f>
        <v>200</v>
      </c>
      <c r="O2734" s="0" t="n">
        <f aca="false">O2733+N2734</f>
        <v>244509.28874561</v>
      </c>
      <c r="P2734" s="0" t="n">
        <f aca="false">MIN($B$5,P2733+K2734*$B$6-I2734)</f>
        <v>228.39863631116</v>
      </c>
      <c r="Q2734" s="0" t="n">
        <f aca="false">MAX(0,F2734-H2734-K2734-L2734)</f>
        <v>0</v>
      </c>
    </row>
    <row r="2735" customFormat="false" ht="15" hidden="false" customHeight="false" outlineLevel="0" collapsed="false">
      <c r="A2735" s="0" t="n">
        <f aca="false">'Profiles 8760'!A2724</f>
        <v>2722</v>
      </c>
      <c r="B2735" s="0" t="n">
        <f aca="false">'Profiles 8760'!B2724</f>
        <v>4</v>
      </c>
      <c r="C2735" s="0" t="n">
        <f aca="false">'Profiles 8760'!E2724</f>
        <v>0</v>
      </c>
      <c r="D2735" s="0" t="n">
        <f aca="false">'Profiles 8760'!F2724</f>
        <v>0.923172</v>
      </c>
      <c r="E2735" s="0" t="n">
        <f aca="false">'Profiles 8760'!G2724</f>
        <v>0.340588</v>
      </c>
      <c r="F2735" s="0" t="n">
        <f aca="false">D2735*Assumptions!$C$11*$B$7+E2735*Assumptions!$C$12*$B$8</f>
        <v>280.5421228</v>
      </c>
      <c r="G2735" s="0" t="n">
        <f aca="false">C2735*Assumptions!$C$15</f>
        <v>0</v>
      </c>
      <c r="H2735" s="0" t="n">
        <f aca="false">MIN(F2735,G2735)</f>
        <v>0</v>
      </c>
      <c r="I2735" s="0" t="n">
        <f aca="false">IF(C2735=1,MIN(G2735-H2735,Assumptions!$C$13,P2734),0)</f>
        <v>0</v>
      </c>
      <c r="J2735" s="0" t="n">
        <f aca="false">H2735+I2735</f>
        <v>0</v>
      </c>
      <c r="K2735" s="0" t="n">
        <f aca="false">MIN(IF(C2735=1,F2735-H2735,F2735),Assumptions!$C$13,MAX(0,($B$5-P2734)/$B$6))</f>
        <v>180</v>
      </c>
      <c r="L2735" s="0" t="n">
        <f aca="false">IF(C2735=1,0,MIN(F2735-K2735,Assumptions!$C$15,MAX(0,$B$10-O2734-M2735)))</f>
        <v>100.5421228</v>
      </c>
      <c r="M2735" s="0" t="n">
        <f aca="false">'Profiles 8760'!H2724</f>
        <v>201200</v>
      </c>
      <c r="N2735" s="0" t="n">
        <f aca="false">J2735+L2735</f>
        <v>100.5421228</v>
      </c>
      <c r="O2735" s="0" t="n">
        <f aca="false">O2734+N2735</f>
        <v>244609.83086841</v>
      </c>
      <c r="P2735" s="0" t="n">
        <f aca="false">MIN($B$5,P2734+K2735*$B$6-I2735)</f>
        <v>384.42263631116</v>
      </c>
      <c r="Q2735" s="0" t="n">
        <f aca="false">MAX(0,F2735-H2735-K2735-L2735)</f>
        <v>0</v>
      </c>
    </row>
    <row r="2736" customFormat="false" ht="15" hidden="false" customHeight="false" outlineLevel="0" collapsed="false">
      <c r="A2736" s="0" t="n">
        <f aca="false">'Profiles 8760'!A2725</f>
        <v>2723</v>
      </c>
      <c r="B2736" s="0" t="n">
        <f aca="false">'Profiles 8760'!B2725</f>
        <v>4</v>
      </c>
      <c r="C2736" s="0" t="n">
        <f aca="false">'Profiles 8760'!E2725</f>
        <v>0</v>
      </c>
      <c r="D2736" s="0" t="n">
        <f aca="false">'Profiles 8760'!F2725</f>
        <v>1</v>
      </c>
      <c r="E2736" s="0" t="n">
        <f aca="false">'Profiles 8760'!G2725</f>
        <v>0.276756</v>
      </c>
      <c r="F2736" s="0" t="n">
        <f aca="false">D2736*Assumptions!$C$11*$B$7+E2736*Assumptions!$C$12*$B$8</f>
        <v>300.1193204</v>
      </c>
      <c r="G2736" s="0" t="n">
        <f aca="false">C2736*Assumptions!$C$15</f>
        <v>0</v>
      </c>
      <c r="H2736" s="0" t="n">
        <f aca="false">MIN(F2736,G2736)</f>
        <v>0</v>
      </c>
      <c r="I2736" s="0" t="n">
        <f aca="false">IF(C2736=1,MIN(G2736-H2736,Assumptions!$C$13,P2735),0)</f>
        <v>0</v>
      </c>
      <c r="J2736" s="0" t="n">
        <f aca="false">H2736+I2736</f>
        <v>0</v>
      </c>
      <c r="K2736" s="0" t="n">
        <f aca="false">MIN(IF(C2736=1,F2736-H2736,F2736),Assumptions!$C$13,MAX(0,($B$5-P2735)/$B$6))</f>
        <v>145.809141311537</v>
      </c>
      <c r="L2736" s="0" t="n">
        <f aca="false">IF(C2736=1,0,MIN(F2736-K2736,Assumptions!$C$15,MAX(0,$B$10-O2735-M2736)))</f>
        <v>154.310179088463</v>
      </c>
      <c r="M2736" s="0" t="n">
        <f aca="false">'Profiles 8760'!H2725</f>
        <v>201200</v>
      </c>
      <c r="N2736" s="0" t="n">
        <f aca="false">J2736+L2736</f>
        <v>154.310179088463</v>
      </c>
      <c r="O2736" s="0" t="n">
        <f aca="false">O2735+N2736</f>
        <v>244764.141047499</v>
      </c>
      <c r="P2736" s="0" t="n">
        <f aca="false">MIN($B$5,P2735+K2736*$B$6-I2736)</f>
        <v>510.81</v>
      </c>
      <c r="Q2736" s="0" t="n">
        <f aca="false">MAX(0,F2736-H2736-K2736-L2736)</f>
        <v>0</v>
      </c>
    </row>
    <row r="2737" customFormat="false" ht="15" hidden="false" customHeight="false" outlineLevel="0" collapsed="false">
      <c r="A2737" s="0" t="n">
        <f aca="false">'Profiles 8760'!A2726</f>
        <v>2724</v>
      </c>
      <c r="B2737" s="0" t="n">
        <f aca="false">'Profiles 8760'!B2726</f>
        <v>4</v>
      </c>
      <c r="C2737" s="0" t="n">
        <f aca="false">'Profiles 8760'!E2726</f>
        <v>0</v>
      </c>
      <c r="D2737" s="0" t="n">
        <f aca="false">'Profiles 8760'!F2726</f>
        <v>1</v>
      </c>
      <c r="E2737" s="0" t="n">
        <f aca="false">'Profiles 8760'!G2726</f>
        <v>0.495117</v>
      </c>
      <c r="F2737" s="0" t="n">
        <f aca="false">D2737*Assumptions!$C$11*$B$7+E2737*Assumptions!$C$12*$B$8</f>
        <v>309.0502853</v>
      </c>
      <c r="G2737" s="0" t="n">
        <f aca="false">C2737*Assumptions!$C$15</f>
        <v>0</v>
      </c>
      <c r="H2737" s="0" t="n">
        <f aca="false">MIN(F2737,G2737)</f>
        <v>0</v>
      </c>
      <c r="I2737" s="0" t="n">
        <f aca="false">IF(C2737=1,MIN(G2737-H2737,Assumptions!$C$13,P2736),0)</f>
        <v>0</v>
      </c>
      <c r="J2737" s="0" t="n">
        <f aca="false">H2737+I2737</f>
        <v>0</v>
      </c>
      <c r="K2737" s="0" t="n">
        <f aca="false">MIN(IF(C2737=1,F2737-H2737,F2737),Assumptions!$C$13,MAX(0,($B$5-P2736)/$B$6))</f>
        <v>0</v>
      </c>
      <c r="L2737" s="0" t="n">
        <f aca="false">IF(C2737=1,0,MIN(F2737-K2737,Assumptions!$C$15,MAX(0,$B$10-O2736-M2737)))</f>
        <v>200</v>
      </c>
      <c r="M2737" s="0" t="n">
        <f aca="false">'Profiles 8760'!H2726</f>
        <v>201200</v>
      </c>
      <c r="N2737" s="0" t="n">
        <f aca="false">J2737+L2737</f>
        <v>200</v>
      </c>
      <c r="O2737" s="0" t="n">
        <f aca="false">O2736+N2737</f>
        <v>244964.141047499</v>
      </c>
      <c r="P2737" s="0" t="n">
        <f aca="false">MIN($B$5,P2736+K2737*$B$6-I2737)</f>
        <v>510.81</v>
      </c>
      <c r="Q2737" s="0" t="n">
        <f aca="false">MAX(0,F2737-H2737-K2737-L2737)</f>
        <v>109.0502853</v>
      </c>
    </row>
    <row r="2738" customFormat="false" ht="15" hidden="false" customHeight="false" outlineLevel="0" collapsed="false">
      <c r="A2738" s="0" t="n">
        <f aca="false">'Profiles 8760'!A2727</f>
        <v>2725</v>
      </c>
      <c r="B2738" s="0" t="n">
        <f aca="false">'Profiles 8760'!B2727</f>
        <v>4</v>
      </c>
      <c r="C2738" s="0" t="n">
        <f aca="false">'Profiles 8760'!E2727</f>
        <v>0</v>
      </c>
      <c r="D2738" s="0" t="n">
        <f aca="false">'Profiles 8760'!F2727</f>
        <v>1</v>
      </c>
      <c r="E2738" s="0" t="n">
        <f aca="false">'Profiles 8760'!G2727</f>
        <v>0.453534</v>
      </c>
      <c r="F2738" s="0" t="n">
        <f aca="false">D2738*Assumptions!$C$11*$B$7+E2738*Assumptions!$C$12*$B$8</f>
        <v>307.3495406</v>
      </c>
      <c r="G2738" s="0" t="n">
        <f aca="false">C2738*Assumptions!$C$15</f>
        <v>0</v>
      </c>
      <c r="H2738" s="0" t="n">
        <f aca="false">MIN(F2738,G2738)</f>
        <v>0</v>
      </c>
      <c r="I2738" s="0" t="n">
        <f aca="false">IF(C2738=1,MIN(G2738-H2738,Assumptions!$C$13,P2737),0)</f>
        <v>0</v>
      </c>
      <c r="J2738" s="0" t="n">
        <f aca="false">H2738+I2738</f>
        <v>0</v>
      </c>
      <c r="K2738" s="0" t="n">
        <f aca="false">MIN(IF(C2738=1,F2738-H2738,F2738),Assumptions!$C$13,MAX(0,($B$5-P2737)/$B$6))</f>
        <v>0</v>
      </c>
      <c r="L2738" s="0" t="n">
        <f aca="false">IF(C2738=1,0,MIN(F2738-K2738,Assumptions!$C$15,MAX(0,$B$10-O2737-M2738)))</f>
        <v>200</v>
      </c>
      <c r="M2738" s="0" t="n">
        <f aca="false">'Profiles 8760'!H2727</f>
        <v>201200</v>
      </c>
      <c r="N2738" s="0" t="n">
        <f aca="false">J2738+L2738</f>
        <v>200</v>
      </c>
      <c r="O2738" s="0" t="n">
        <f aca="false">O2737+N2738</f>
        <v>245164.141047499</v>
      </c>
      <c r="P2738" s="0" t="n">
        <f aca="false">MIN($B$5,P2737+K2738*$B$6-I2738)</f>
        <v>510.81</v>
      </c>
      <c r="Q2738" s="0" t="n">
        <f aca="false">MAX(0,F2738-H2738-K2738-L2738)</f>
        <v>107.3495406</v>
      </c>
    </row>
    <row r="2739" customFormat="false" ht="15" hidden="false" customHeight="false" outlineLevel="0" collapsed="false">
      <c r="A2739" s="0" t="n">
        <f aca="false">'Profiles 8760'!A2728</f>
        <v>2726</v>
      </c>
      <c r="B2739" s="0" t="n">
        <f aca="false">'Profiles 8760'!B2728</f>
        <v>4</v>
      </c>
      <c r="C2739" s="0" t="n">
        <f aca="false">'Profiles 8760'!E2728</f>
        <v>0</v>
      </c>
      <c r="D2739" s="0" t="n">
        <f aca="false">'Profiles 8760'!F2728</f>
        <v>1</v>
      </c>
      <c r="E2739" s="0" t="n">
        <f aca="false">'Profiles 8760'!G2728</f>
        <v>0.633571</v>
      </c>
      <c r="F2739" s="0" t="n">
        <f aca="false">D2739*Assumptions!$C$11*$B$7+E2739*Assumptions!$C$12*$B$8</f>
        <v>314.7130539</v>
      </c>
      <c r="G2739" s="0" t="n">
        <f aca="false">C2739*Assumptions!$C$15</f>
        <v>0</v>
      </c>
      <c r="H2739" s="0" t="n">
        <f aca="false">MIN(F2739,G2739)</f>
        <v>0</v>
      </c>
      <c r="I2739" s="0" t="n">
        <f aca="false">IF(C2739=1,MIN(G2739-H2739,Assumptions!$C$13,P2738),0)</f>
        <v>0</v>
      </c>
      <c r="J2739" s="0" t="n">
        <f aca="false">H2739+I2739</f>
        <v>0</v>
      </c>
      <c r="K2739" s="0" t="n">
        <f aca="false">MIN(IF(C2739=1,F2739-H2739,F2739),Assumptions!$C$13,MAX(0,($B$5-P2738)/$B$6))</f>
        <v>0</v>
      </c>
      <c r="L2739" s="0" t="n">
        <f aca="false">IF(C2739=1,0,MIN(F2739-K2739,Assumptions!$C$15,MAX(0,$B$10-O2738-M2739)))</f>
        <v>200</v>
      </c>
      <c r="M2739" s="0" t="n">
        <f aca="false">'Profiles 8760'!H2728</f>
        <v>201200</v>
      </c>
      <c r="N2739" s="0" t="n">
        <f aca="false">J2739+L2739</f>
        <v>200</v>
      </c>
      <c r="O2739" s="0" t="n">
        <f aca="false">O2738+N2739</f>
        <v>245364.141047499</v>
      </c>
      <c r="P2739" s="0" t="n">
        <f aca="false">MIN($B$5,P2738+K2739*$B$6-I2739)</f>
        <v>510.81</v>
      </c>
      <c r="Q2739" s="0" t="n">
        <f aca="false">MAX(0,F2739-H2739-K2739-L2739)</f>
        <v>114.7130539</v>
      </c>
    </row>
    <row r="2740" customFormat="false" ht="15" hidden="false" customHeight="false" outlineLevel="0" collapsed="false">
      <c r="A2740" s="0" t="n">
        <f aca="false">'Profiles 8760'!A2729</f>
        <v>2727</v>
      </c>
      <c r="B2740" s="0" t="n">
        <f aca="false">'Profiles 8760'!B2729</f>
        <v>4</v>
      </c>
      <c r="C2740" s="0" t="n">
        <f aca="false">'Profiles 8760'!E2729</f>
        <v>0</v>
      </c>
      <c r="D2740" s="0" t="n">
        <f aca="false">'Profiles 8760'!F2729</f>
        <v>1</v>
      </c>
      <c r="E2740" s="0" t="n">
        <f aca="false">'Profiles 8760'!G2729</f>
        <v>0.752161</v>
      </c>
      <c r="F2740" s="0" t="n">
        <f aca="false">D2740*Assumptions!$C$11*$B$7+E2740*Assumptions!$C$12*$B$8</f>
        <v>319.5633849</v>
      </c>
      <c r="G2740" s="0" t="n">
        <f aca="false">C2740*Assumptions!$C$15</f>
        <v>0</v>
      </c>
      <c r="H2740" s="0" t="n">
        <f aca="false">MIN(F2740,G2740)</f>
        <v>0</v>
      </c>
      <c r="I2740" s="0" t="n">
        <f aca="false">IF(C2740=1,MIN(G2740-H2740,Assumptions!$C$13,P2739),0)</f>
        <v>0</v>
      </c>
      <c r="J2740" s="0" t="n">
        <f aca="false">H2740+I2740</f>
        <v>0</v>
      </c>
      <c r="K2740" s="0" t="n">
        <f aca="false">MIN(IF(C2740=1,F2740-H2740,F2740),Assumptions!$C$13,MAX(0,($B$5-P2739)/$B$6))</f>
        <v>0</v>
      </c>
      <c r="L2740" s="0" t="n">
        <f aca="false">IF(C2740=1,0,MIN(F2740-K2740,Assumptions!$C$15,MAX(0,$B$10-O2739-M2740)))</f>
        <v>200</v>
      </c>
      <c r="M2740" s="0" t="n">
        <f aca="false">'Profiles 8760'!H2729</f>
        <v>201200</v>
      </c>
      <c r="N2740" s="0" t="n">
        <f aca="false">J2740+L2740</f>
        <v>200</v>
      </c>
      <c r="O2740" s="0" t="n">
        <f aca="false">O2739+N2740</f>
        <v>245564.141047499</v>
      </c>
      <c r="P2740" s="0" t="n">
        <f aca="false">MIN($B$5,P2739+K2740*$B$6-I2740)</f>
        <v>510.81</v>
      </c>
      <c r="Q2740" s="0" t="n">
        <f aca="false">MAX(0,F2740-H2740-K2740-L2740)</f>
        <v>119.5633849</v>
      </c>
    </row>
    <row r="2741" customFormat="false" ht="15" hidden="false" customHeight="false" outlineLevel="0" collapsed="false">
      <c r="A2741" s="0" t="n">
        <f aca="false">'Profiles 8760'!A2730</f>
        <v>2728</v>
      </c>
      <c r="B2741" s="0" t="n">
        <f aca="false">'Profiles 8760'!B2730</f>
        <v>4</v>
      </c>
      <c r="C2741" s="0" t="n">
        <f aca="false">'Profiles 8760'!E2730</f>
        <v>0</v>
      </c>
      <c r="D2741" s="0" t="n">
        <f aca="false">'Profiles 8760'!F2730</f>
        <v>0.923172</v>
      </c>
      <c r="E2741" s="0" t="n">
        <f aca="false">'Profiles 8760'!G2730</f>
        <v>0.623978</v>
      </c>
      <c r="F2741" s="0" t="n">
        <f aca="false">D2741*Assumptions!$C$11*$B$7+E2741*Assumptions!$C$12*$B$8</f>
        <v>292.1327738</v>
      </c>
      <c r="G2741" s="0" t="n">
        <f aca="false">C2741*Assumptions!$C$15</f>
        <v>0</v>
      </c>
      <c r="H2741" s="0" t="n">
        <f aca="false">MIN(F2741,G2741)</f>
        <v>0</v>
      </c>
      <c r="I2741" s="0" t="n">
        <f aca="false">IF(C2741=1,MIN(G2741-H2741,Assumptions!$C$13,P2740),0)</f>
        <v>0</v>
      </c>
      <c r="J2741" s="0" t="n">
        <f aca="false">H2741+I2741</f>
        <v>0</v>
      </c>
      <c r="K2741" s="0" t="n">
        <f aca="false">MIN(IF(C2741=1,F2741-H2741,F2741),Assumptions!$C$13,MAX(0,($B$5-P2740)/$B$6))</f>
        <v>0</v>
      </c>
      <c r="L2741" s="0" t="n">
        <f aca="false">IF(C2741=1,0,MIN(F2741-K2741,Assumptions!$C$15,MAX(0,$B$10-O2740-M2741)))</f>
        <v>200</v>
      </c>
      <c r="M2741" s="0" t="n">
        <f aca="false">'Profiles 8760'!H2730</f>
        <v>201200</v>
      </c>
      <c r="N2741" s="0" t="n">
        <f aca="false">J2741+L2741</f>
        <v>200</v>
      </c>
      <c r="O2741" s="0" t="n">
        <f aca="false">O2740+N2741</f>
        <v>245764.141047499</v>
      </c>
      <c r="P2741" s="0" t="n">
        <f aca="false">MIN($B$5,P2740+K2741*$B$6-I2741)</f>
        <v>510.81</v>
      </c>
      <c r="Q2741" s="0" t="n">
        <f aca="false">MAX(0,F2741-H2741-K2741-L2741)</f>
        <v>92.1327738000001</v>
      </c>
    </row>
    <row r="2742" customFormat="false" ht="15" hidden="false" customHeight="false" outlineLevel="0" collapsed="false">
      <c r="A2742" s="0" t="n">
        <f aca="false">'Profiles 8760'!A2731</f>
        <v>2729</v>
      </c>
      <c r="B2742" s="0" t="n">
        <f aca="false">'Profiles 8760'!B2731</f>
        <v>4</v>
      </c>
      <c r="C2742" s="0" t="n">
        <f aca="false">'Profiles 8760'!E2731</f>
        <v>0</v>
      </c>
      <c r="D2742" s="0" t="n">
        <f aca="false">'Profiles 8760'!F2731</f>
        <v>0.620473</v>
      </c>
      <c r="E2742" s="0" t="n">
        <f aca="false">'Profiles 8760'!G2731</f>
        <v>0.344147</v>
      </c>
      <c r="F2742" s="0" t="n">
        <f aca="false">D2742*Assumptions!$C$11*$B$7+E2742*Assumptions!$C$12*$B$8</f>
        <v>193.2682147</v>
      </c>
      <c r="G2742" s="0" t="n">
        <f aca="false">C2742*Assumptions!$C$15</f>
        <v>0</v>
      </c>
      <c r="H2742" s="0" t="n">
        <f aca="false">MIN(F2742,G2742)</f>
        <v>0</v>
      </c>
      <c r="I2742" s="0" t="n">
        <f aca="false">IF(C2742=1,MIN(G2742-H2742,Assumptions!$C$13,P2741),0)</f>
        <v>0</v>
      </c>
      <c r="J2742" s="0" t="n">
        <f aca="false">H2742+I2742</f>
        <v>0</v>
      </c>
      <c r="K2742" s="0" t="n">
        <f aca="false">MIN(IF(C2742=1,F2742-H2742,F2742),Assumptions!$C$13,MAX(0,($B$5-P2741)/$B$6))</f>
        <v>0</v>
      </c>
      <c r="L2742" s="0" t="n">
        <f aca="false">IF(C2742=1,0,MIN(F2742-K2742,Assumptions!$C$15,MAX(0,$B$10-O2741-M2742)))</f>
        <v>193.2682147</v>
      </c>
      <c r="M2742" s="0" t="n">
        <f aca="false">'Profiles 8760'!H2731</f>
        <v>201200</v>
      </c>
      <c r="N2742" s="0" t="n">
        <f aca="false">J2742+L2742</f>
        <v>193.2682147</v>
      </c>
      <c r="O2742" s="0" t="n">
        <f aca="false">O2741+N2742</f>
        <v>245957.409262199</v>
      </c>
      <c r="P2742" s="0" t="n">
        <f aca="false">MIN($B$5,P2741+K2742*$B$6-I2742)</f>
        <v>510.81</v>
      </c>
      <c r="Q2742" s="0" t="n">
        <f aca="false">MAX(0,F2742-H2742-K2742-L2742)</f>
        <v>0</v>
      </c>
    </row>
    <row r="2743" customFormat="false" ht="15" hidden="false" customHeight="false" outlineLevel="0" collapsed="false">
      <c r="A2743" s="0" t="n">
        <f aca="false">'Profiles 8760'!A2732</f>
        <v>2730</v>
      </c>
      <c r="B2743" s="0" t="n">
        <f aca="false">'Profiles 8760'!B2732</f>
        <v>4</v>
      </c>
      <c r="C2743" s="0" t="n">
        <f aca="false">'Profiles 8760'!E2732</f>
        <v>0</v>
      </c>
      <c r="D2743" s="0" t="n">
        <f aca="false">'Profiles 8760'!F2732</f>
        <v>0.309169</v>
      </c>
      <c r="E2743" s="0" t="n">
        <f aca="false">'Profiles 8760'!G2732</f>
        <v>0.51015</v>
      </c>
      <c r="F2743" s="0" t="n">
        <f aca="false">D2743*Assumptions!$C$11*$B$7+E2743*Assumptions!$C$12*$B$8</f>
        <v>110.1531422</v>
      </c>
      <c r="G2743" s="0" t="n">
        <f aca="false">C2743*Assumptions!$C$15</f>
        <v>0</v>
      </c>
      <c r="H2743" s="0" t="n">
        <f aca="false">MIN(F2743,G2743)</f>
        <v>0</v>
      </c>
      <c r="I2743" s="0" t="n">
        <f aca="false">IF(C2743=1,MIN(G2743-H2743,Assumptions!$C$13,P2742),0)</f>
        <v>0</v>
      </c>
      <c r="J2743" s="0" t="n">
        <f aca="false">H2743+I2743</f>
        <v>0</v>
      </c>
      <c r="K2743" s="0" t="n">
        <f aca="false">MIN(IF(C2743=1,F2743-H2743,F2743),Assumptions!$C$13,MAX(0,($B$5-P2742)/$B$6))</f>
        <v>0</v>
      </c>
      <c r="L2743" s="0" t="n">
        <f aca="false">IF(C2743=1,0,MIN(F2743-K2743,Assumptions!$C$15,MAX(0,$B$10-O2742-M2743)))</f>
        <v>110.1531422</v>
      </c>
      <c r="M2743" s="0" t="n">
        <f aca="false">'Profiles 8760'!H2732</f>
        <v>201200</v>
      </c>
      <c r="N2743" s="0" t="n">
        <f aca="false">J2743+L2743</f>
        <v>110.1531422</v>
      </c>
      <c r="O2743" s="0" t="n">
        <f aca="false">O2742+N2743</f>
        <v>246067.562404399</v>
      </c>
      <c r="P2743" s="0" t="n">
        <f aca="false">MIN($B$5,P2742+K2743*$B$6-I2743)</f>
        <v>510.81</v>
      </c>
      <c r="Q2743" s="0" t="n">
        <f aca="false">MAX(0,F2743-H2743-K2743-L2743)</f>
        <v>0</v>
      </c>
    </row>
    <row r="2744" customFormat="false" ht="15" hidden="false" customHeight="false" outlineLevel="0" collapsed="false">
      <c r="A2744" s="0" t="n">
        <f aca="false">'Profiles 8760'!A2733</f>
        <v>2731</v>
      </c>
      <c r="B2744" s="0" t="n">
        <f aca="false">'Profiles 8760'!B2733</f>
        <v>4</v>
      </c>
      <c r="C2744" s="0" t="n">
        <f aca="false">'Profiles 8760'!E2733</f>
        <v>0</v>
      </c>
      <c r="D2744" s="0" t="n">
        <f aca="false">'Profiles 8760'!F2733</f>
        <v>0.051161</v>
      </c>
      <c r="E2744" s="0" t="n">
        <f aca="false">'Profiles 8760'!G2733</f>
        <v>0.485936</v>
      </c>
      <c r="F2744" s="0" t="n">
        <f aca="false">D2744*Assumptions!$C$11*$B$7+E2744*Assumptions!$C$12*$B$8</f>
        <v>34.6500792</v>
      </c>
      <c r="G2744" s="0" t="n">
        <f aca="false">C2744*Assumptions!$C$15</f>
        <v>0</v>
      </c>
      <c r="H2744" s="0" t="n">
        <f aca="false">MIN(F2744,G2744)</f>
        <v>0</v>
      </c>
      <c r="I2744" s="0" t="n">
        <f aca="false">IF(C2744=1,MIN(G2744-H2744,Assumptions!$C$13,P2743),0)</f>
        <v>0</v>
      </c>
      <c r="J2744" s="0" t="n">
        <f aca="false">H2744+I2744</f>
        <v>0</v>
      </c>
      <c r="K2744" s="0" t="n">
        <f aca="false">MIN(IF(C2744=1,F2744-H2744,F2744),Assumptions!$C$13,MAX(0,($B$5-P2743)/$B$6))</f>
        <v>0</v>
      </c>
      <c r="L2744" s="0" t="n">
        <f aca="false">IF(C2744=1,0,MIN(F2744-K2744,Assumptions!$C$15,MAX(0,$B$10-O2743-M2744)))</f>
        <v>34.6500792</v>
      </c>
      <c r="M2744" s="0" t="n">
        <f aca="false">'Profiles 8760'!H2733</f>
        <v>201200</v>
      </c>
      <c r="N2744" s="0" t="n">
        <f aca="false">J2744+L2744</f>
        <v>34.6500792</v>
      </c>
      <c r="O2744" s="0" t="n">
        <f aca="false">O2743+N2744</f>
        <v>246102.212483599</v>
      </c>
      <c r="P2744" s="0" t="n">
        <f aca="false">MIN($B$5,P2743+K2744*$B$6-I2744)</f>
        <v>510.81</v>
      </c>
      <c r="Q2744" s="0" t="n">
        <f aca="false">MAX(0,F2744-H2744-K2744-L2744)</f>
        <v>0</v>
      </c>
    </row>
    <row r="2745" customFormat="false" ht="15" hidden="false" customHeight="false" outlineLevel="0" collapsed="false">
      <c r="A2745" s="0" t="n">
        <f aca="false">'Profiles 8760'!A2734</f>
        <v>2732</v>
      </c>
      <c r="B2745" s="0" t="n">
        <f aca="false">'Profiles 8760'!B2734</f>
        <v>4</v>
      </c>
      <c r="C2745" s="0" t="n">
        <f aca="false">'Profiles 8760'!E2734</f>
        <v>1</v>
      </c>
      <c r="D2745" s="0" t="n">
        <f aca="false">'Profiles 8760'!F2734</f>
        <v>0</v>
      </c>
      <c r="E2745" s="0" t="n">
        <f aca="false">'Profiles 8760'!G2734</f>
        <v>0.554247</v>
      </c>
      <c r="F2745" s="0" t="n">
        <f aca="false">D2745*Assumptions!$C$11*$B$7+E2745*Assumptions!$C$12*$B$8</f>
        <v>22.6687023</v>
      </c>
      <c r="G2745" s="0" t="n">
        <f aca="false">C2745*Assumptions!$C$15</f>
        <v>200</v>
      </c>
      <c r="H2745" s="0" t="n">
        <f aca="false">MIN(F2745,G2745)</f>
        <v>22.6687023</v>
      </c>
      <c r="I2745" s="0" t="n">
        <f aca="false">IF(C2745=1,MIN(G2745-H2745,Assumptions!$C$13,P2744),0)</f>
        <v>177.3312977</v>
      </c>
      <c r="J2745" s="0" t="n">
        <f aca="false">H2745+I2745</f>
        <v>200</v>
      </c>
      <c r="K2745" s="0" t="n">
        <f aca="false">MIN(IF(C2745=1,F2745-H2745,F2745),Assumptions!$C$13,MAX(0,($B$5-P2744)/$B$6))</f>
        <v>0</v>
      </c>
      <c r="L2745" s="0" t="n">
        <f aca="false">IF(C2745=1,0,MIN(F2745-K2745,Assumptions!$C$15,MAX(0,$B$10-O2744-M2745)))</f>
        <v>0</v>
      </c>
      <c r="M2745" s="0" t="n">
        <f aca="false">'Profiles 8760'!H2734</f>
        <v>201000</v>
      </c>
      <c r="N2745" s="0" t="n">
        <f aca="false">J2745+L2745</f>
        <v>200</v>
      </c>
      <c r="O2745" s="0" t="n">
        <f aca="false">O2744+N2745</f>
        <v>246302.212483599</v>
      </c>
      <c r="P2745" s="0" t="n">
        <f aca="false">MIN($B$5,P2744+K2745*$B$6-I2745)</f>
        <v>333.4787023</v>
      </c>
      <c r="Q2745" s="0" t="n">
        <f aca="false">MAX(0,F2745-H2745-K2745-L2745)</f>
        <v>0</v>
      </c>
    </row>
    <row r="2746" customFormat="false" ht="15" hidden="false" customHeight="false" outlineLevel="0" collapsed="false">
      <c r="A2746" s="0" t="n">
        <f aca="false">'Profiles 8760'!A2735</f>
        <v>2733</v>
      </c>
      <c r="B2746" s="0" t="n">
        <f aca="false">'Profiles 8760'!B2735</f>
        <v>4</v>
      </c>
      <c r="C2746" s="0" t="n">
        <f aca="false">'Profiles 8760'!E2735</f>
        <v>1</v>
      </c>
      <c r="D2746" s="0" t="n">
        <f aca="false">'Profiles 8760'!F2735</f>
        <v>0</v>
      </c>
      <c r="E2746" s="0" t="n">
        <f aca="false">'Profiles 8760'!G2735</f>
        <v>0.347436</v>
      </c>
      <c r="F2746" s="0" t="n">
        <f aca="false">D2746*Assumptions!$C$11*$B$7+E2746*Assumptions!$C$12*$B$8</f>
        <v>14.2101324</v>
      </c>
      <c r="G2746" s="0" t="n">
        <f aca="false">C2746*Assumptions!$C$15</f>
        <v>200</v>
      </c>
      <c r="H2746" s="0" t="n">
        <f aca="false">MIN(F2746,G2746)</f>
        <v>14.2101324</v>
      </c>
      <c r="I2746" s="0" t="n">
        <f aca="false">IF(C2746=1,MIN(G2746-H2746,Assumptions!$C$13,P2745),0)</f>
        <v>180</v>
      </c>
      <c r="J2746" s="0" t="n">
        <f aca="false">H2746+I2746</f>
        <v>194.2101324</v>
      </c>
      <c r="K2746" s="0" t="n">
        <f aca="false">MIN(IF(C2746=1,F2746-H2746,F2746),Assumptions!$C$13,MAX(0,($B$5-P2745)/$B$6))</f>
        <v>0</v>
      </c>
      <c r="L2746" s="0" t="n">
        <f aca="false">IF(C2746=1,0,MIN(F2746-K2746,Assumptions!$C$15,MAX(0,$B$10-O2745-M2746)))</f>
        <v>0</v>
      </c>
      <c r="M2746" s="0" t="n">
        <f aca="false">'Profiles 8760'!H2735</f>
        <v>200800</v>
      </c>
      <c r="N2746" s="0" t="n">
        <f aca="false">J2746+L2746</f>
        <v>194.2101324</v>
      </c>
      <c r="O2746" s="0" t="n">
        <f aca="false">O2745+N2746</f>
        <v>246496.422615999</v>
      </c>
      <c r="P2746" s="0" t="n">
        <f aca="false">MIN($B$5,P2745+K2746*$B$6-I2746)</f>
        <v>153.4787023</v>
      </c>
      <c r="Q2746" s="0" t="n">
        <f aca="false">MAX(0,F2746-H2746-K2746-L2746)</f>
        <v>0</v>
      </c>
    </row>
    <row r="2747" customFormat="false" ht="15" hidden="false" customHeight="false" outlineLevel="0" collapsed="false">
      <c r="A2747" s="0" t="n">
        <f aca="false">'Profiles 8760'!A2736</f>
        <v>2734</v>
      </c>
      <c r="B2747" s="0" t="n">
        <f aca="false">'Profiles 8760'!B2736</f>
        <v>4</v>
      </c>
      <c r="C2747" s="0" t="n">
        <f aca="false">'Profiles 8760'!E2736</f>
        <v>0</v>
      </c>
      <c r="D2747" s="0" t="n">
        <f aca="false">'Profiles 8760'!F2736</f>
        <v>0</v>
      </c>
      <c r="E2747" s="0" t="n">
        <f aca="false">'Profiles 8760'!G2736</f>
        <v>0.394862</v>
      </c>
      <c r="F2747" s="0" t="n">
        <f aca="false">D2747*Assumptions!$C$11*$B$7+E2747*Assumptions!$C$12*$B$8</f>
        <v>16.1498558</v>
      </c>
      <c r="G2747" s="0" t="n">
        <f aca="false">C2747*Assumptions!$C$15</f>
        <v>0</v>
      </c>
      <c r="H2747" s="0" t="n">
        <f aca="false">MIN(F2747,G2747)</f>
        <v>0</v>
      </c>
      <c r="I2747" s="0" t="n">
        <f aca="false">IF(C2747=1,MIN(G2747-H2747,Assumptions!$C$13,P2746),0)</f>
        <v>0</v>
      </c>
      <c r="J2747" s="0" t="n">
        <f aca="false">H2747+I2747</f>
        <v>0</v>
      </c>
      <c r="K2747" s="0" t="n">
        <f aca="false">MIN(IF(C2747=1,F2747-H2747,F2747),Assumptions!$C$13,MAX(0,($B$5-P2746)/$B$6))</f>
        <v>16.1498558</v>
      </c>
      <c r="L2747" s="0" t="n">
        <f aca="false">IF(C2747=1,0,MIN(F2747-K2747,Assumptions!$C$15,MAX(0,$B$10-O2746-M2747)))</f>
        <v>0</v>
      </c>
      <c r="M2747" s="0" t="n">
        <f aca="false">'Profiles 8760'!H2736</f>
        <v>200800</v>
      </c>
      <c r="N2747" s="0" t="n">
        <f aca="false">J2747+L2747</f>
        <v>0</v>
      </c>
      <c r="O2747" s="0" t="n">
        <f aca="false">O2746+N2747</f>
        <v>246496.422615999</v>
      </c>
      <c r="P2747" s="0" t="n">
        <f aca="false">MIN($B$5,P2746+K2747*$B$6-I2747)</f>
        <v>167.47739730744</v>
      </c>
      <c r="Q2747" s="0" t="n">
        <f aca="false">MAX(0,F2747-H2747-K2747-L2747)</f>
        <v>0</v>
      </c>
    </row>
    <row r="2748" customFormat="false" ht="15" hidden="false" customHeight="false" outlineLevel="0" collapsed="false">
      <c r="A2748" s="0" t="n">
        <f aca="false">'Profiles 8760'!A2737</f>
        <v>2735</v>
      </c>
      <c r="B2748" s="0" t="n">
        <f aca="false">'Profiles 8760'!B2737</f>
        <v>4</v>
      </c>
      <c r="C2748" s="0" t="n">
        <f aca="false">'Profiles 8760'!E2737</f>
        <v>0</v>
      </c>
      <c r="D2748" s="0" t="n">
        <f aca="false">'Profiles 8760'!F2737</f>
        <v>0</v>
      </c>
      <c r="E2748" s="0" t="n">
        <f aca="false">'Profiles 8760'!G2737</f>
        <v>0.34784</v>
      </c>
      <c r="F2748" s="0" t="n">
        <f aca="false">D2748*Assumptions!$C$11*$B$7+E2748*Assumptions!$C$12*$B$8</f>
        <v>14.226656</v>
      </c>
      <c r="G2748" s="0" t="n">
        <f aca="false">C2748*Assumptions!$C$15</f>
        <v>0</v>
      </c>
      <c r="H2748" s="0" t="n">
        <f aca="false">MIN(F2748,G2748)</f>
        <v>0</v>
      </c>
      <c r="I2748" s="0" t="n">
        <f aca="false">IF(C2748=1,MIN(G2748-H2748,Assumptions!$C$13,P2747),0)</f>
        <v>0</v>
      </c>
      <c r="J2748" s="0" t="n">
        <f aca="false">H2748+I2748</f>
        <v>0</v>
      </c>
      <c r="K2748" s="0" t="n">
        <f aca="false">MIN(IF(C2748=1,F2748-H2748,F2748),Assumptions!$C$13,MAX(0,($B$5-P2747)/$B$6))</f>
        <v>14.226656</v>
      </c>
      <c r="L2748" s="0" t="n">
        <f aca="false">IF(C2748=1,0,MIN(F2748-K2748,Assumptions!$C$15,MAX(0,$B$10-O2747-M2748)))</f>
        <v>0</v>
      </c>
      <c r="M2748" s="0" t="n">
        <f aca="false">'Profiles 8760'!H2737</f>
        <v>200800</v>
      </c>
      <c r="N2748" s="0" t="n">
        <f aca="false">J2748+L2748</f>
        <v>0</v>
      </c>
      <c r="O2748" s="0" t="n">
        <f aca="false">O2747+N2748</f>
        <v>246496.422615999</v>
      </c>
      <c r="P2748" s="0" t="n">
        <f aca="false">MIN($B$5,P2747+K2748*$B$6-I2748)</f>
        <v>179.80906272824</v>
      </c>
      <c r="Q2748" s="0" t="n">
        <f aca="false">MAX(0,F2748-H2748-K2748-L2748)</f>
        <v>0</v>
      </c>
    </row>
    <row r="2749" customFormat="false" ht="15" hidden="false" customHeight="false" outlineLevel="0" collapsed="false">
      <c r="A2749" s="0" t="n">
        <f aca="false">'Profiles 8760'!A2738</f>
        <v>2736</v>
      </c>
      <c r="B2749" s="0" t="n">
        <f aca="false">'Profiles 8760'!B2738</f>
        <v>4</v>
      </c>
      <c r="C2749" s="0" t="n">
        <f aca="false">'Profiles 8760'!E2738</f>
        <v>0</v>
      </c>
      <c r="D2749" s="0" t="n">
        <f aca="false">'Profiles 8760'!F2738</f>
        <v>0</v>
      </c>
      <c r="E2749" s="0" t="n">
        <f aca="false">'Profiles 8760'!G2738</f>
        <v>0.260174</v>
      </c>
      <c r="F2749" s="0" t="n">
        <f aca="false">D2749*Assumptions!$C$11*$B$7+E2749*Assumptions!$C$12*$B$8</f>
        <v>10.6411166</v>
      </c>
      <c r="G2749" s="0" t="n">
        <f aca="false">C2749*Assumptions!$C$15</f>
        <v>0</v>
      </c>
      <c r="H2749" s="0" t="n">
        <f aca="false">MIN(F2749,G2749)</f>
        <v>0</v>
      </c>
      <c r="I2749" s="0" t="n">
        <f aca="false">IF(C2749=1,MIN(G2749-H2749,Assumptions!$C$13,P2748),0)</f>
        <v>0</v>
      </c>
      <c r="J2749" s="0" t="n">
        <f aca="false">H2749+I2749</f>
        <v>0</v>
      </c>
      <c r="K2749" s="0" t="n">
        <f aca="false">MIN(IF(C2749=1,F2749-H2749,F2749),Assumptions!$C$13,MAX(0,($B$5-P2748)/$B$6))</f>
        <v>10.6411166</v>
      </c>
      <c r="L2749" s="0" t="n">
        <f aca="false">IF(C2749=1,0,MIN(F2749-K2749,Assumptions!$C$15,MAX(0,$B$10-O2748-M2749)))</f>
        <v>0</v>
      </c>
      <c r="M2749" s="0" t="n">
        <f aca="false">'Profiles 8760'!H2738</f>
        <v>200800</v>
      </c>
      <c r="N2749" s="0" t="n">
        <f aca="false">J2749+L2749</f>
        <v>0</v>
      </c>
      <c r="O2749" s="0" t="n">
        <f aca="false">O2748+N2749</f>
        <v>246496.422615999</v>
      </c>
      <c r="P2749" s="0" t="n">
        <f aca="false">MIN($B$5,P2748+K2749*$B$6-I2749)</f>
        <v>189.03278259712</v>
      </c>
      <c r="Q2749" s="0" t="n">
        <f aca="false">MAX(0,F2749-H2749-K2749-L2749)</f>
        <v>0</v>
      </c>
    </row>
    <row r="2750" customFormat="false" ht="15" hidden="false" customHeight="false" outlineLevel="0" collapsed="false">
      <c r="A2750" s="0" t="n">
        <f aca="false">'Profiles 8760'!A2739</f>
        <v>2737</v>
      </c>
      <c r="B2750" s="0" t="n">
        <f aca="false">'Profiles 8760'!B2739</f>
        <v>4</v>
      </c>
      <c r="C2750" s="0" t="n">
        <f aca="false">'Profiles 8760'!E2739</f>
        <v>0</v>
      </c>
      <c r="D2750" s="0" t="n">
        <f aca="false">'Profiles 8760'!F2739</f>
        <v>0</v>
      </c>
      <c r="E2750" s="0" t="n">
        <f aca="false">'Profiles 8760'!G2739</f>
        <v>0.281691</v>
      </c>
      <c r="F2750" s="0" t="n">
        <f aca="false">D2750*Assumptions!$C$11*$B$7+E2750*Assumptions!$C$12*$B$8</f>
        <v>11.5211619</v>
      </c>
      <c r="G2750" s="0" t="n">
        <f aca="false">C2750*Assumptions!$C$15</f>
        <v>0</v>
      </c>
      <c r="H2750" s="0" t="n">
        <f aca="false">MIN(F2750,G2750)</f>
        <v>0</v>
      </c>
      <c r="I2750" s="0" t="n">
        <f aca="false">IF(C2750=1,MIN(G2750-H2750,Assumptions!$C$13,P2749),0)</f>
        <v>0</v>
      </c>
      <c r="J2750" s="0" t="n">
        <f aca="false">H2750+I2750</f>
        <v>0</v>
      </c>
      <c r="K2750" s="0" t="n">
        <f aca="false">MIN(IF(C2750=1,F2750-H2750,F2750),Assumptions!$C$13,MAX(0,($B$5-P2749)/$B$6))</f>
        <v>11.5211619</v>
      </c>
      <c r="L2750" s="0" t="n">
        <f aca="false">IF(C2750=1,0,MIN(F2750-K2750,Assumptions!$C$15,MAX(0,$B$10-O2749-M2750)))</f>
        <v>0</v>
      </c>
      <c r="M2750" s="0" t="n">
        <f aca="false">'Profiles 8760'!H2739</f>
        <v>200800</v>
      </c>
      <c r="N2750" s="0" t="n">
        <f aca="false">J2750+L2750</f>
        <v>0</v>
      </c>
      <c r="O2750" s="0" t="n">
        <f aca="false">O2749+N2750</f>
        <v>246496.422615999</v>
      </c>
      <c r="P2750" s="0" t="n">
        <f aca="false">MIN($B$5,P2749+K2750*$B$6-I2750)</f>
        <v>199.01932573204</v>
      </c>
      <c r="Q2750" s="0" t="n">
        <f aca="false">MAX(0,F2750-H2750-K2750-L2750)</f>
        <v>0</v>
      </c>
    </row>
    <row r="2751" customFormat="false" ht="15" hidden="false" customHeight="false" outlineLevel="0" collapsed="false">
      <c r="A2751" s="0" t="n">
        <f aca="false">'Profiles 8760'!A2740</f>
        <v>2738</v>
      </c>
      <c r="B2751" s="0" t="n">
        <f aca="false">'Profiles 8760'!B2740</f>
        <v>4</v>
      </c>
      <c r="C2751" s="0" t="n">
        <f aca="false">'Profiles 8760'!E2740</f>
        <v>0</v>
      </c>
      <c r="D2751" s="0" t="n">
        <f aca="false">'Profiles 8760'!F2740</f>
        <v>0</v>
      </c>
      <c r="E2751" s="0" t="n">
        <f aca="false">'Profiles 8760'!G2740</f>
        <v>0.200209</v>
      </c>
      <c r="F2751" s="0" t="n">
        <f aca="false">D2751*Assumptions!$C$11*$B$7+E2751*Assumptions!$C$12*$B$8</f>
        <v>8.1885481</v>
      </c>
      <c r="G2751" s="0" t="n">
        <f aca="false">C2751*Assumptions!$C$15</f>
        <v>0</v>
      </c>
      <c r="H2751" s="0" t="n">
        <f aca="false">MIN(F2751,G2751)</f>
        <v>0</v>
      </c>
      <c r="I2751" s="0" t="n">
        <f aca="false">IF(C2751=1,MIN(G2751-H2751,Assumptions!$C$13,P2750),0)</f>
        <v>0</v>
      </c>
      <c r="J2751" s="0" t="n">
        <f aca="false">H2751+I2751</f>
        <v>0</v>
      </c>
      <c r="K2751" s="0" t="n">
        <f aca="false">MIN(IF(C2751=1,F2751-H2751,F2751),Assumptions!$C$13,MAX(0,($B$5-P2750)/$B$6))</f>
        <v>8.1885481</v>
      </c>
      <c r="L2751" s="0" t="n">
        <f aca="false">IF(C2751=1,0,MIN(F2751-K2751,Assumptions!$C$15,MAX(0,$B$10-O2750-M2751)))</f>
        <v>0</v>
      </c>
      <c r="M2751" s="0" t="n">
        <f aca="false">'Profiles 8760'!H2740</f>
        <v>200800</v>
      </c>
      <c r="N2751" s="0" t="n">
        <f aca="false">J2751+L2751</f>
        <v>0</v>
      </c>
      <c r="O2751" s="0" t="n">
        <f aca="false">O2750+N2751</f>
        <v>246496.422615999</v>
      </c>
      <c r="P2751" s="0" t="n">
        <f aca="false">MIN($B$5,P2750+K2751*$B$6-I2751)</f>
        <v>206.11715922512</v>
      </c>
      <c r="Q2751" s="0" t="n">
        <f aca="false">MAX(0,F2751-H2751-K2751-L2751)</f>
        <v>0</v>
      </c>
    </row>
    <row r="2752" customFormat="false" ht="15" hidden="false" customHeight="false" outlineLevel="0" collapsed="false">
      <c r="A2752" s="0" t="n">
        <f aca="false">'Profiles 8760'!A2741</f>
        <v>2739</v>
      </c>
      <c r="B2752" s="0" t="n">
        <f aca="false">'Profiles 8760'!B2741</f>
        <v>4</v>
      </c>
      <c r="C2752" s="0" t="n">
        <f aca="false">'Profiles 8760'!E2741</f>
        <v>0</v>
      </c>
      <c r="D2752" s="0" t="n">
        <f aca="false">'Profiles 8760'!F2741</f>
        <v>0</v>
      </c>
      <c r="E2752" s="0" t="n">
        <f aca="false">'Profiles 8760'!G2741</f>
        <v>0.232519</v>
      </c>
      <c r="F2752" s="0" t="n">
        <f aca="false">D2752*Assumptions!$C$11*$B$7+E2752*Assumptions!$C$12*$B$8</f>
        <v>9.5100271</v>
      </c>
      <c r="G2752" s="0" t="n">
        <f aca="false">C2752*Assumptions!$C$15</f>
        <v>0</v>
      </c>
      <c r="H2752" s="0" t="n">
        <f aca="false">MIN(F2752,G2752)</f>
        <v>0</v>
      </c>
      <c r="I2752" s="0" t="n">
        <f aca="false">IF(C2752=1,MIN(G2752-H2752,Assumptions!$C$13,P2751),0)</f>
        <v>0</v>
      </c>
      <c r="J2752" s="0" t="n">
        <f aca="false">H2752+I2752</f>
        <v>0</v>
      </c>
      <c r="K2752" s="0" t="n">
        <f aca="false">MIN(IF(C2752=1,F2752-H2752,F2752),Assumptions!$C$13,MAX(0,($B$5-P2751)/$B$6))</f>
        <v>9.5100271</v>
      </c>
      <c r="L2752" s="0" t="n">
        <f aca="false">IF(C2752=1,0,MIN(F2752-K2752,Assumptions!$C$15,MAX(0,$B$10-O2751-M2752)))</f>
        <v>0</v>
      </c>
      <c r="M2752" s="0" t="n">
        <f aca="false">'Profiles 8760'!H2741</f>
        <v>200800</v>
      </c>
      <c r="N2752" s="0" t="n">
        <f aca="false">J2752+L2752</f>
        <v>0</v>
      </c>
      <c r="O2752" s="0" t="n">
        <f aca="false">O2751+N2752</f>
        <v>246496.422615999</v>
      </c>
      <c r="P2752" s="0" t="n">
        <f aca="false">MIN($B$5,P2751+K2752*$B$6-I2752)</f>
        <v>214.3604507154</v>
      </c>
      <c r="Q2752" s="0" t="n">
        <f aca="false">MAX(0,F2752-H2752-K2752-L2752)</f>
        <v>0</v>
      </c>
    </row>
    <row r="2753" customFormat="false" ht="15" hidden="false" customHeight="false" outlineLevel="0" collapsed="false">
      <c r="A2753" s="0" t="n">
        <f aca="false">'Profiles 8760'!A2742</f>
        <v>2740</v>
      </c>
      <c r="B2753" s="0" t="n">
        <f aca="false">'Profiles 8760'!B2742</f>
        <v>4</v>
      </c>
      <c r="C2753" s="0" t="n">
        <f aca="false">'Profiles 8760'!E2742</f>
        <v>0</v>
      </c>
      <c r="D2753" s="0" t="n">
        <f aca="false">'Profiles 8760'!F2742</f>
        <v>0</v>
      </c>
      <c r="E2753" s="0" t="n">
        <f aca="false">'Profiles 8760'!G2742</f>
        <v>0.179447</v>
      </c>
      <c r="F2753" s="0" t="n">
        <f aca="false">D2753*Assumptions!$C$11*$B$7+E2753*Assumptions!$C$12*$B$8</f>
        <v>7.3393823</v>
      </c>
      <c r="G2753" s="0" t="n">
        <f aca="false">C2753*Assumptions!$C$15</f>
        <v>0</v>
      </c>
      <c r="H2753" s="0" t="n">
        <f aca="false">MIN(F2753,G2753)</f>
        <v>0</v>
      </c>
      <c r="I2753" s="0" t="n">
        <f aca="false">IF(C2753=1,MIN(G2753-H2753,Assumptions!$C$13,P2752),0)</f>
        <v>0</v>
      </c>
      <c r="J2753" s="0" t="n">
        <f aca="false">H2753+I2753</f>
        <v>0</v>
      </c>
      <c r="K2753" s="0" t="n">
        <f aca="false">MIN(IF(C2753=1,F2753-H2753,F2753),Assumptions!$C$13,MAX(0,($B$5-P2752)/$B$6))</f>
        <v>7.3393823</v>
      </c>
      <c r="L2753" s="0" t="n">
        <f aca="false">IF(C2753=1,0,MIN(F2753-K2753,Assumptions!$C$15,MAX(0,$B$10-O2752-M2753)))</f>
        <v>0</v>
      </c>
      <c r="M2753" s="0" t="n">
        <f aca="false">'Profiles 8760'!H2742</f>
        <v>200800</v>
      </c>
      <c r="N2753" s="0" t="n">
        <f aca="false">J2753+L2753</f>
        <v>0</v>
      </c>
      <c r="O2753" s="0" t="n">
        <f aca="false">O2752+N2753</f>
        <v>246496.422615999</v>
      </c>
      <c r="P2753" s="0" t="n">
        <f aca="false">MIN($B$5,P2752+K2753*$B$6-I2753)</f>
        <v>220.72222729304</v>
      </c>
      <c r="Q2753" s="0" t="n">
        <f aca="false">MAX(0,F2753-H2753-K2753-L2753)</f>
        <v>0</v>
      </c>
    </row>
    <row r="2754" customFormat="false" ht="15" hidden="false" customHeight="false" outlineLevel="0" collapsed="false">
      <c r="A2754" s="0" t="n">
        <f aca="false">'Profiles 8760'!A2743</f>
        <v>2741</v>
      </c>
      <c r="B2754" s="0" t="n">
        <f aca="false">'Profiles 8760'!B2743</f>
        <v>4</v>
      </c>
      <c r="C2754" s="0" t="n">
        <f aca="false">'Profiles 8760'!E2743</f>
        <v>0</v>
      </c>
      <c r="D2754" s="0" t="n">
        <f aca="false">'Profiles 8760'!F2743</f>
        <v>0</v>
      </c>
      <c r="E2754" s="0" t="n">
        <f aca="false">'Profiles 8760'!G2743</f>
        <v>0.151088</v>
      </c>
      <c r="F2754" s="0" t="n">
        <f aca="false">D2754*Assumptions!$C$11*$B$7+E2754*Assumptions!$C$12*$B$8</f>
        <v>6.1794992</v>
      </c>
      <c r="G2754" s="0" t="n">
        <f aca="false">C2754*Assumptions!$C$15</f>
        <v>0</v>
      </c>
      <c r="H2754" s="0" t="n">
        <f aca="false">MIN(F2754,G2754)</f>
        <v>0</v>
      </c>
      <c r="I2754" s="0" t="n">
        <f aca="false">IF(C2754=1,MIN(G2754-H2754,Assumptions!$C$13,P2753),0)</f>
        <v>0</v>
      </c>
      <c r="J2754" s="0" t="n">
        <f aca="false">H2754+I2754</f>
        <v>0</v>
      </c>
      <c r="K2754" s="0" t="n">
        <f aca="false">MIN(IF(C2754=1,F2754-H2754,F2754),Assumptions!$C$13,MAX(0,($B$5-P2753)/$B$6))</f>
        <v>6.1794992</v>
      </c>
      <c r="L2754" s="0" t="n">
        <f aca="false">IF(C2754=1,0,MIN(F2754-K2754,Assumptions!$C$15,MAX(0,$B$10-O2753-M2754)))</f>
        <v>0</v>
      </c>
      <c r="M2754" s="0" t="n">
        <f aca="false">'Profiles 8760'!H2743</f>
        <v>200800</v>
      </c>
      <c r="N2754" s="0" t="n">
        <f aca="false">J2754+L2754</f>
        <v>0</v>
      </c>
      <c r="O2754" s="0" t="n">
        <f aca="false">O2753+N2754</f>
        <v>246496.422615999</v>
      </c>
      <c r="P2754" s="0" t="n">
        <f aca="false">MIN($B$5,P2753+K2754*$B$6-I2754)</f>
        <v>226.0786171996</v>
      </c>
      <c r="Q2754" s="0" t="n">
        <f aca="false">MAX(0,F2754-H2754-K2754-L2754)</f>
        <v>0</v>
      </c>
    </row>
    <row r="2755" customFormat="false" ht="15" hidden="false" customHeight="false" outlineLevel="0" collapsed="false">
      <c r="A2755" s="0" t="n">
        <f aca="false">'Profiles 8760'!A2744</f>
        <v>2742</v>
      </c>
      <c r="B2755" s="0" t="n">
        <f aca="false">'Profiles 8760'!B2744</f>
        <v>4</v>
      </c>
      <c r="C2755" s="0" t="n">
        <f aca="false">'Profiles 8760'!E2744</f>
        <v>0</v>
      </c>
      <c r="D2755" s="0" t="n">
        <f aca="false">'Profiles 8760'!F2744</f>
        <v>0</v>
      </c>
      <c r="E2755" s="0" t="n">
        <f aca="false">'Profiles 8760'!G2744</f>
        <v>0.177917</v>
      </c>
      <c r="F2755" s="0" t="n">
        <f aca="false">D2755*Assumptions!$C$11*$B$7+E2755*Assumptions!$C$12*$B$8</f>
        <v>7.2768053</v>
      </c>
      <c r="G2755" s="0" t="n">
        <f aca="false">C2755*Assumptions!$C$15</f>
        <v>0</v>
      </c>
      <c r="H2755" s="0" t="n">
        <f aca="false">MIN(F2755,G2755)</f>
        <v>0</v>
      </c>
      <c r="I2755" s="0" t="n">
        <f aca="false">IF(C2755=1,MIN(G2755-H2755,Assumptions!$C$13,P2754),0)</f>
        <v>0</v>
      </c>
      <c r="J2755" s="0" t="n">
        <f aca="false">H2755+I2755</f>
        <v>0</v>
      </c>
      <c r="K2755" s="0" t="n">
        <f aca="false">MIN(IF(C2755=1,F2755-H2755,F2755),Assumptions!$C$13,MAX(0,($B$5-P2754)/$B$6))</f>
        <v>7.2768053</v>
      </c>
      <c r="L2755" s="0" t="n">
        <f aca="false">IF(C2755=1,0,MIN(F2755-K2755,Assumptions!$C$15,MAX(0,$B$10-O2754-M2755)))</f>
        <v>0</v>
      </c>
      <c r="M2755" s="0" t="n">
        <f aca="false">'Profiles 8760'!H2744</f>
        <v>200800</v>
      </c>
      <c r="N2755" s="0" t="n">
        <f aca="false">J2755+L2755</f>
        <v>0</v>
      </c>
      <c r="O2755" s="0" t="n">
        <f aca="false">O2754+N2755</f>
        <v>246496.422615999</v>
      </c>
      <c r="P2755" s="0" t="n">
        <f aca="false">MIN($B$5,P2754+K2755*$B$6-I2755)</f>
        <v>232.38615203364</v>
      </c>
      <c r="Q2755" s="0" t="n">
        <f aca="false">MAX(0,F2755-H2755-K2755-L2755)</f>
        <v>0</v>
      </c>
    </row>
    <row r="2756" customFormat="false" ht="15" hidden="false" customHeight="false" outlineLevel="0" collapsed="false">
      <c r="A2756" s="0" t="n">
        <f aca="false">'Profiles 8760'!A2745</f>
        <v>2743</v>
      </c>
      <c r="B2756" s="0" t="n">
        <f aca="false">'Profiles 8760'!B2745</f>
        <v>4</v>
      </c>
      <c r="C2756" s="0" t="n">
        <f aca="false">'Profiles 8760'!E2745</f>
        <v>0</v>
      </c>
      <c r="D2756" s="0" t="n">
        <f aca="false">'Profiles 8760'!F2745</f>
        <v>0.057126</v>
      </c>
      <c r="E2756" s="0" t="n">
        <f aca="false">'Profiles 8760'!G2745</f>
        <v>0.175221</v>
      </c>
      <c r="F2756" s="0" t="n">
        <f aca="false">D2756*Assumptions!$C$11*$B$7+E2756*Assumptions!$C$12*$B$8</f>
        <v>23.6645277</v>
      </c>
      <c r="G2756" s="0" t="n">
        <f aca="false">C2756*Assumptions!$C$15</f>
        <v>0</v>
      </c>
      <c r="H2756" s="0" t="n">
        <f aca="false">MIN(F2756,G2756)</f>
        <v>0</v>
      </c>
      <c r="I2756" s="0" t="n">
        <f aca="false">IF(C2756=1,MIN(G2756-H2756,Assumptions!$C$13,P2755),0)</f>
        <v>0</v>
      </c>
      <c r="J2756" s="0" t="n">
        <f aca="false">H2756+I2756</f>
        <v>0</v>
      </c>
      <c r="K2756" s="0" t="n">
        <f aca="false">MIN(IF(C2756=1,F2756-H2756,F2756),Assumptions!$C$13,MAX(0,($B$5-P2755)/$B$6))</f>
        <v>23.6645277</v>
      </c>
      <c r="L2756" s="0" t="n">
        <f aca="false">IF(C2756=1,0,MIN(F2756-K2756,Assumptions!$C$15,MAX(0,$B$10-O2755-M2756)))</f>
        <v>0</v>
      </c>
      <c r="M2756" s="0" t="n">
        <f aca="false">'Profiles 8760'!H2745</f>
        <v>200800</v>
      </c>
      <c r="N2756" s="0" t="n">
        <f aca="false">J2756+L2756</f>
        <v>0</v>
      </c>
      <c r="O2756" s="0" t="n">
        <f aca="false">O2755+N2756</f>
        <v>246496.422615999</v>
      </c>
      <c r="P2756" s="0" t="n">
        <f aca="false">MIN($B$5,P2755+K2756*$B$6-I2756)</f>
        <v>252.898564644</v>
      </c>
      <c r="Q2756" s="0" t="n">
        <f aca="false">MAX(0,F2756-H2756-K2756-L2756)</f>
        <v>0</v>
      </c>
    </row>
    <row r="2757" customFormat="false" ht="15" hidden="false" customHeight="false" outlineLevel="0" collapsed="false">
      <c r="A2757" s="0" t="n">
        <f aca="false">'Profiles 8760'!A2746</f>
        <v>2744</v>
      </c>
      <c r="B2757" s="0" t="n">
        <f aca="false">'Profiles 8760'!B2746</f>
        <v>4</v>
      </c>
      <c r="C2757" s="0" t="n">
        <f aca="false">'Profiles 8760'!E2746</f>
        <v>1</v>
      </c>
      <c r="D2757" s="0" t="n">
        <f aca="false">'Profiles 8760'!F2746</f>
        <v>0.345214</v>
      </c>
      <c r="E2757" s="0" t="n">
        <f aca="false">'Profiles 8760'!G2746</f>
        <v>0.201765</v>
      </c>
      <c r="F2757" s="0" t="n">
        <f aca="false">D2757*Assumptions!$C$11*$B$7+E2757*Assumptions!$C$12*$B$8</f>
        <v>107.9499917</v>
      </c>
      <c r="G2757" s="0" t="n">
        <f aca="false">C2757*Assumptions!$C$15</f>
        <v>200</v>
      </c>
      <c r="H2757" s="0" t="n">
        <f aca="false">MIN(F2757,G2757)</f>
        <v>107.9499917</v>
      </c>
      <c r="I2757" s="0" t="n">
        <f aca="false">IF(C2757=1,MIN(G2757-H2757,Assumptions!$C$13,P2756),0)</f>
        <v>92.0500083</v>
      </c>
      <c r="J2757" s="0" t="n">
        <f aca="false">H2757+I2757</f>
        <v>200</v>
      </c>
      <c r="K2757" s="0" t="n">
        <f aca="false">MIN(IF(C2757=1,F2757-H2757,F2757),Assumptions!$C$13,MAX(0,($B$5-P2756)/$B$6))</f>
        <v>0</v>
      </c>
      <c r="L2757" s="0" t="n">
        <f aca="false">IF(C2757=1,0,MIN(F2757-K2757,Assumptions!$C$15,MAX(0,$B$10-O2756-M2757)))</f>
        <v>0</v>
      </c>
      <c r="M2757" s="0" t="n">
        <f aca="false">'Profiles 8760'!H2746</f>
        <v>200600</v>
      </c>
      <c r="N2757" s="0" t="n">
        <f aca="false">J2757+L2757</f>
        <v>200</v>
      </c>
      <c r="O2757" s="0" t="n">
        <f aca="false">O2756+N2757</f>
        <v>246696.422615999</v>
      </c>
      <c r="P2757" s="0" t="n">
        <f aca="false">MIN($B$5,P2756+K2757*$B$6-I2757)</f>
        <v>160.848556344</v>
      </c>
      <c r="Q2757" s="0" t="n">
        <f aca="false">MAX(0,F2757-H2757-K2757-L2757)</f>
        <v>0</v>
      </c>
    </row>
    <row r="2758" customFormat="false" ht="15" hidden="false" customHeight="false" outlineLevel="0" collapsed="false">
      <c r="A2758" s="0" t="n">
        <f aca="false">'Profiles 8760'!A2747</f>
        <v>2745</v>
      </c>
      <c r="B2758" s="0" t="n">
        <f aca="false">'Profiles 8760'!B2747</f>
        <v>4</v>
      </c>
      <c r="C2758" s="0" t="n">
        <f aca="false">'Profiles 8760'!E2747</f>
        <v>1</v>
      </c>
      <c r="D2758" s="0" t="n">
        <f aca="false">'Profiles 8760'!F2747</f>
        <v>0.692812</v>
      </c>
      <c r="E2758" s="0" t="n">
        <f aca="false">'Profiles 8760'!G2747</f>
        <v>0.356727</v>
      </c>
      <c r="F2758" s="0" t="n">
        <f aca="false">D2758*Assumptions!$C$11*$B$7+E2758*Assumptions!$C$12*$B$8</f>
        <v>214.6742399</v>
      </c>
      <c r="G2758" s="0" t="n">
        <f aca="false">C2758*Assumptions!$C$15</f>
        <v>200</v>
      </c>
      <c r="H2758" s="0" t="n">
        <f aca="false">MIN(F2758,G2758)</f>
        <v>200</v>
      </c>
      <c r="I2758" s="0" t="n">
        <f aca="false">IF(C2758=1,MIN(G2758-H2758,Assumptions!$C$13,P2757),0)</f>
        <v>0</v>
      </c>
      <c r="J2758" s="0" t="n">
        <f aca="false">H2758+I2758</f>
        <v>200</v>
      </c>
      <c r="K2758" s="0" t="n">
        <f aca="false">MIN(IF(C2758=1,F2758-H2758,F2758),Assumptions!$C$13,MAX(0,($B$5-P2757)/$B$6))</f>
        <v>14.6742399</v>
      </c>
      <c r="L2758" s="0" t="n">
        <f aca="false">IF(C2758=1,0,MIN(F2758-K2758,Assumptions!$C$15,MAX(0,$B$10-O2757-M2758)))</f>
        <v>0</v>
      </c>
      <c r="M2758" s="0" t="n">
        <f aca="false">'Profiles 8760'!H2747</f>
        <v>200400</v>
      </c>
      <c r="N2758" s="0" t="n">
        <f aca="false">J2758+L2758</f>
        <v>200</v>
      </c>
      <c r="O2758" s="0" t="n">
        <f aca="false">O2757+N2758</f>
        <v>246896.422615999</v>
      </c>
      <c r="P2758" s="0" t="n">
        <f aca="false">MIN($B$5,P2757+K2758*$B$6-I2758)</f>
        <v>173.56818748932</v>
      </c>
      <c r="Q2758" s="0" t="n">
        <f aca="false">MAX(0,F2758-H2758-K2758-L2758)</f>
        <v>0</v>
      </c>
    </row>
    <row r="2759" customFormat="false" ht="15" hidden="false" customHeight="false" outlineLevel="0" collapsed="false">
      <c r="A2759" s="0" t="n">
        <f aca="false">'Profiles 8760'!A2748</f>
        <v>2746</v>
      </c>
      <c r="B2759" s="0" t="n">
        <f aca="false">'Profiles 8760'!B2748</f>
        <v>4</v>
      </c>
      <c r="C2759" s="0" t="n">
        <f aca="false">'Profiles 8760'!E2748</f>
        <v>0</v>
      </c>
      <c r="D2759" s="0" t="n">
        <f aca="false">'Profiles 8760'!F2748</f>
        <v>1</v>
      </c>
      <c r="E2759" s="0" t="n">
        <f aca="false">'Profiles 8760'!G2748</f>
        <v>0.283662</v>
      </c>
      <c r="F2759" s="0" t="n">
        <f aca="false">D2759*Assumptions!$C$11*$B$7+E2759*Assumptions!$C$12*$B$8</f>
        <v>300.4017758</v>
      </c>
      <c r="G2759" s="0" t="n">
        <f aca="false">C2759*Assumptions!$C$15</f>
        <v>0</v>
      </c>
      <c r="H2759" s="0" t="n">
        <f aca="false">MIN(F2759,G2759)</f>
        <v>0</v>
      </c>
      <c r="I2759" s="0" t="n">
        <f aca="false">IF(C2759=1,MIN(G2759-H2759,Assumptions!$C$13,P2758),0)</f>
        <v>0</v>
      </c>
      <c r="J2759" s="0" t="n">
        <f aca="false">H2759+I2759</f>
        <v>0</v>
      </c>
      <c r="K2759" s="0" t="n">
        <f aca="false">MIN(IF(C2759=1,F2759-H2759,F2759),Assumptions!$C$13,MAX(0,($B$5-P2758)/$B$6))</f>
        <v>180</v>
      </c>
      <c r="L2759" s="0" t="n">
        <f aca="false">IF(C2759=1,0,MIN(F2759-K2759,Assumptions!$C$15,MAX(0,$B$10-O2758-M2759)))</f>
        <v>120.4017758</v>
      </c>
      <c r="M2759" s="0" t="n">
        <f aca="false">'Profiles 8760'!H2748</f>
        <v>200400</v>
      </c>
      <c r="N2759" s="0" t="n">
        <f aca="false">J2759+L2759</f>
        <v>120.4017758</v>
      </c>
      <c r="O2759" s="0" t="n">
        <f aca="false">O2758+N2759</f>
        <v>247016.824391799</v>
      </c>
      <c r="P2759" s="0" t="n">
        <f aca="false">MIN($B$5,P2758+K2759*$B$6-I2759)</f>
        <v>329.59218748932</v>
      </c>
      <c r="Q2759" s="0" t="n">
        <f aca="false">MAX(0,F2759-H2759-K2759-L2759)</f>
        <v>0</v>
      </c>
    </row>
    <row r="2760" customFormat="false" ht="15" hidden="false" customHeight="false" outlineLevel="0" collapsed="false">
      <c r="A2760" s="0" t="n">
        <f aca="false">'Profiles 8760'!A2749</f>
        <v>2747</v>
      </c>
      <c r="B2760" s="0" t="n">
        <f aca="false">'Profiles 8760'!B2749</f>
        <v>4</v>
      </c>
      <c r="C2760" s="0" t="n">
        <f aca="false">'Profiles 8760'!E2749</f>
        <v>0</v>
      </c>
      <c r="D2760" s="0" t="n">
        <f aca="false">'Profiles 8760'!F2749</f>
        <v>1</v>
      </c>
      <c r="E2760" s="0" t="n">
        <f aca="false">'Profiles 8760'!G2749</f>
        <v>0.311877</v>
      </c>
      <c r="F2760" s="0" t="n">
        <f aca="false">D2760*Assumptions!$C$11*$B$7+E2760*Assumptions!$C$12*$B$8</f>
        <v>301.5557693</v>
      </c>
      <c r="G2760" s="0" t="n">
        <f aca="false">C2760*Assumptions!$C$15</f>
        <v>0</v>
      </c>
      <c r="H2760" s="0" t="n">
        <f aca="false">MIN(F2760,G2760)</f>
        <v>0</v>
      </c>
      <c r="I2760" s="0" t="n">
        <f aca="false">IF(C2760=1,MIN(G2760-H2760,Assumptions!$C$13,P2759),0)</f>
        <v>0</v>
      </c>
      <c r="J2760" s="0" t="n">
        <f aca="false">H2760+I2760</f>
        <v>0</v>
      </c>
      <c r="K2760" s="0" t="n">
        <f aca="false">MIN(IF(C2760=1,F2760-H2760,F2760),Assumptions!$C$13,MAX(0,($B$5-P2759)/$B$6))</f>
        <v>180</v>
      </c>
      <c r="L2760" s="0" t="n">
        <f aca="false">IF(C2760=1,0,MIN(F2760-K2760,Assumptions!$C$15,MAX(0,$B$10-O2759-M2760)))</f>
        <v>121.5557693</v>
      </c>
      <c r="M2760" s="0" t="n">
        <f aca="false">'Profiles 8760'!H2749</f>
        <v>200400</v>
      </c>
      <c r="N2760" s="0" t="n">
        <f aca="false">J2760+L2760</f>
        <v>121.5557693</v>
      </c>
      <c r="O2760" s="0" t="n">
        <f aca="false">O2759+N2760</f>
        <v>247138.380161099</v>
      </c>
      <c r="P2760" s="0" t="n">
        <f aca="false">MIN($B$5,P2759+K2760*$B$6-I2760)</f>
        <v>485.61618748932</v>
      </c>
      <c r="Q2760" s="0" t="n">
        <f aca="false">MAX(0,F2760-H2760-K2760-L2760)</f>
        <v>0</v>
      </c>
    </row>
    <row r="2761" customFormat="false" ht="15" hidden="false" customHeight="false" outlineLevel="0" collapsed="false">
      <c r="A2761" s="0" t="n">
        <f aca="false">'Profiles 8760'!A2750</f>
        <v>2748</v>
      </c>
      <c r="B2761" s="0" t="n">
        <f aca="false">'Profiles 8760'!B2750</f>
        <v>4</v>
      </c>
      <c r="C2761" s="0" t="n">
        <f aca="false">'Profiles 8760'!E2750</f>
        <v>0</v>
      </c>
      <c r="D2761" s="0" t="n">
        <f aca="false">'Profiles 8760'!F2750</f>
        <v>1</v>
      </c>
      <c r="E2761" s="0" t="n">
        <f aca="false">'Profiles 8760'!G2750</f>
        <v>0.288527</v>
      </c>
      <c r="F2761" s="0" t="n">
        <f aca="false">D2761*Assumptions!$C$11*$B$7+E2761*Assumptions!$C$12*$B$8</f>
        <v>300.6007543</v>
      </c>
      <c r="G2761" s="0" t="n">
        <f aca="false">C2761*Assumptions!$C$15</f>
        <v>0</v>
      </c>
      <c r="H2761" s="0" t="n">
        <f aca="false">MIN(F2761,G2761)</f>
        <v>0</v>
      </c>
      <c r="I2761" s="0" t="n">
        <f aca="false">IF(C2761=1,MIN(G2761-H2761,Assumptions!$C$13,P2760),0)</f>
        <v>0</v>
      </c>
      <c r="J2761" s="0" t="n">
        <f aca="false">H2761+I2761</f>
        <v>0</v>
      </c>
      <c r="K2761" s="0" t="n">
        <f aca="false">MIN(IF(C2761=1,F2761-H2761,F2761),Assumptions!$C$13,MAX(0,($B$5-P2760)/$B$6))</f>
        <v>29.0653120796954</v>
      </c>
      <c r="L2761" s="0" t="n">
        <f aca="false">IF(C2761=1,0,MIN(F2761-K2761,Assumptions!$C$15,MAX(0,$B$10-O2760-M2761)))</f>
        <v>200</v>
      </c>
      <c r="M2761" s="0" t="n">
        <f aca="false">'Profiles 8760'!H2750</f>
        <v>200400</v>
      </c>
      <c r="N2761" s="0" t="n">
        <f aca="false">J2761+L2761</f>
        <v>200</v>
      </c>
      <c r="O2761" s="0" t="n">
        <f aca="false">O2760+N2761</f>
        <v>247338.380161099</v>
      </c>
      <c r="P2761" s="0" t="n">
        <f aca="false">MIN($B$5,P2760+K2761*$B$6-I2761)</f>
        <v>510.81</v>
      </c>
      <c r="Q2761" s="0" t="n">
        <f aca="false">MAX(0,F2761-H2761-K2761-L2761)</f>
        <v>71.5354422203046</v>
      </c>
    </row>
    <row r="2762" customFormat="false" ht="15" hidden="false" customHeight="false" outlineLevel="0" collapsed="false">
      <c r="A2762" s="0" t="n">
        <f aca="false">'Profiles 8760'!A2751</f>
        <v>2749</v>
      </c>
      <c r="B2762" s="0" t="n">
        <f aca="false">'Profiles 8760'!B2751</f>
        <v>4</v>
      </c>
      <c r="C2762" s="0" t="n">
        <f aca="false">'Profiles 8760'!E2751</f>
        <v>0</v>
      </c>
      <c r="D2762" s="0" t="n">
        <f aca="false">'Profiles 8760'!F2751</f>
        <v>1</v>
      </c>
      <c r="E2762" s="0" t="n">
        <f aca="false">'Profiles 8760'!G2751</f>
        <v>0.262848</v>
      </c>
      <c r="F2762" s="0" t="n">
        <f aca="false">D2762*Assumptions!$C$11*$B$7+E2762*Assumptions!$C$12*$B$8</f>
        <v>299.5504832</v>
      </c>
      <c r="G2762" s="0" t="n">
        <f aca="false">C2762*Assumptions!$C$15</f>
        <v>0</v>
      </c>
      <c r="H2762" s="0" t="n">
        <f aca="false">MIN(F2762,G2762)</f>
        <v>0</v>
      </c>
      <c r="I2762" s="0" t="n">
        <f aca="false">IF(C2762=1,MIN(G2762-H2762,Assumptions!$C$13,P2761),0)</f>
        <v>0</v>
      </c>
      <c r="J2762" s="0" t="n">
        <f aca="false">H2762+I2762</f>
        <v>0</v>
      </c>
      <c r="K2762" s="0" t="n">
        <f aca="false">MIN(IF(C2762=1,F2762-H2762,F2762),Assumptions!$C$13,MAX(0,($B$5-P2761)/$B$6))</f>
        <v>0</v>
      </c>
      <c r="L2762" s="0" t="n">
        <f aca="false">IF(C2762=1,0,MIN(F2762-K2762,Assumptions!$C$15,MAX(0,$B$10-O2761-M2762)))</f>
        <v>200</v>
      </c>
      <c r="M2762" s="0" t="n">
        <f aca="false">'Profiles 8760'!H2751</f>
        <v>200400</v>
      </c>
      <c r="N2762" s="0" t="n">
        <f aca="false">J2762+L2762</f>
        <v>200</v>
      </c>
      <c r="O2762" s="0" t="n">
        <f aca="false">O2761+N2762</f>
        <v>247538.380161099</v>
      </c>
      <c r="P2762" s="0" t="n">
        <f aca="false">MIN($B$5,P2761+K2762*$B$6-I2762)</f>
        <v>510.81</v>
      </c>
      <c r="Q2762" s="0" t="n">
        <f aca="false">MAX(0,F2762-H2762-K2762-L2762)</f>
        <v>99.5504832</v>
      </c>
    </row>
    <row r="2763" customFormat="false" ht="15" hidden="false" customHeight="false" outlineLevel="0" collapsed="false">
      <c r="A2763" s="0" t="n">
        <f aca="false">'Profiles 8760'!A2752</f>
        <v>2750</v>
      </c>
      <c r="B2763" s="0" t="n">
        <f aca="false">'Profiles 8760'!B2752</f>
        <v>4</v>
      </c>
      <c r="C2763" s="0" t="n">
        <f aca="false">'Profiles 8760'!E2752</f>
        <v>0</v>
      </c>
      <c r="D2763" s="0" t="n">
        <f aca="false">'Profiles 8760'!F2752</f>
        <v>1</v>
      </c>
      <c r="E2763" s="0" t="n">
        <f aca="false">'Profiles 8760'!G2752</f>
        <v>0.33621</v>
      </c>
      <c r="F2763" s="0" t="n">
        <f aca="false">D2763*Assumptions!$C$11*$B$7+E2763*Assumptions!$C$12*$B$8</f>
        <v>302.550989</v>
      </c>
      <c r="G2763" s="0" t="n">
        <f aca="false">C2763*Assumptions!$C$15</f>
        <v>0</v>
      </c>
      <c r="H2763" s="0" t="n">
        <f aca="false">MIN(F2763,G2763)</f>
        <v>0</v>
      </c>
      <c r="I2763" s="0" t="n">
        <f aca="false">IF(C2763=1,MIN(G2763-H2763,Assumptions!$C$13,P2762),0)</f>
        <v>0</v>
      </c>
      <c r="J2763" s="0" t="n">
        <f aca="false">H2763+I2763</f>
        <v>0</v>
      </c>
      <c r="K2763" s="0" t="n">
        <f aca="false">MIN(IF(C2763=1,F2763-H2763,F2763),Assumptions!$C$13,MAX(0,($B$5-P2762)/$B$6))</f>
        <v>0</v>
      </c>
      <c r="L2763" s="0" t="n">
        <f aca="false">IF(C2763=1,0,MIN(F2763-K2763,Assumptions!$C$15,MAX(0,$B$10-O2762-M2763)))</f>
        <v>200</v>
      </c>
      <c r="M2763" s="0" t="n">
        <f aca="false">'Profiles 8760'!H2752</f>
        <v>200400</v>
      </c>
      <c r="N2763" s="0" t="n">
        <f aca="false">J2763+L2763</f>
        <v>200</v>
      </c>
      <c r="O2763" s="0" t="n">
        <f aca="false">O2762+N2763</f>
        <v>247738.380161099</v>
      </c>
      <c r="P2763" s="0" t="n">
        <f aca="false">MIN($B$5,P2762+K2763*$B$6-I2763)</f>
        <v>510.81</v>
      </c>
      <c r="Q2763" s="0" t="n">
        <f aca="false">MAX(0,F2763-H2763-K2763-L2763)</f>
        <v>102.550989</v>
      </c>
    </row>
    <row r="2764" customFormat="false" ht="15" hidden="false" customHeight="false" outlineLevel="0" collapsed="false">
      <c r="A2764" s="0" t="n">
        <f aca="false">'Profiles 8760'!A2753</f>
        <v>2751</v>
      </c>
      <c r="B2764" s="0" t="n">
        <f aca="false">'Profiles 8760'!B2753</f>
        <v>4</v>
      </c>
      <c r="C2764" s="0" t="n">
        <f aca="false">'Profiles 8760'!E2753</f>
        <v>0</v>
      </c>
      <c r="D2764" s="0" t="n">
        <f aca="false">'Profiles 8760'!F2753</f>
        <v>1</v>
      </c>
      <c r="E2764" s="0" t="n">
        <f aca="false">'Profiles 8760'!G2753</f>
        <v>0.286746</v>
      </c>
      <c r="F2764" s="0" t="n">
        <f aca="false">D2764*Assumptions!$C$11*$B$7+E2764*Assumptions!$C$12*$B$8</f>
        <v>300.5279114</v>
      </c>
      <c r="G2764" s="0" t="n">
        <f aca="false">C2764*Assumptions!$C$15</f>
        <v>0</v>
      </c>
      <c r="H2764" s="0" t="n">
        <f aca="false">MIN(F2764,G2764)</f>
        <v>0</v>
      </c>
      <c r="I2764" s="0" t="n">
        <f aca="false">IF(C2764=1,MIN(G2764-H2764,Assumptions!$C$13,P2763),0)</f>
        <v>0</v>
      </c>
      <c r="J2764" s="0" t="n">
        <f aca="false">H2764+I2764</f>
        <v>0</v>
      </c>
      <c r="K2764" s="0" t="n">
        <f aca="false">MIN(IF(C2764=1,F2764-H2764,F2764),Assumptions!$C$13,MAX(0,($B$5-P2763)/$B$6))</f>
        <v>0</v>
      </c>
      <c r="L2764" s="0" t="n">
        <f aca="false">IF(C2764=1,0,MIN(F2764-K2764,Assumptions!$C$15,MAX(0,$B$10-O2763-M2764)))</f>
        <v>200</v>
      </c>
      <c r="M2764" s="0" t="n">
        <f aca="false">'Profiles 8760'!H2753</f>
        <v>200400</v>
      </c>
      <c r="N2764" s="0" t="n">
        <f aca="false">J2764+L2764</f>
        <v>200</v>
      </c>
      <c r="O2764" s="0" t="n">
        <f aca="false">O2763+N2764</f>
        <v>247938.380161099</v>
      </c>
      <c r="P2764" s="0" t="n">
        <f aca="false">MIN($B$5,P2763+K2764*$B$6-I2764)</f>
        <v>510.81</v>
      </c>
      <c r="Q2764" s="0" t="n">
        <f aca="false">MAX(0,F2764-H2764-K2764-L2764)</f>
        <v>100.5279114</v>
      </c>
    </row>
    <row r="2765" customFormat="false" ht="15" hidden="false" customHeight="false" outlineLevel="0" collapsed="false">
      <c r="A2765" s="0" t="n">
        <f aca="false">'Profiles 8760'!A2754</f>
        <v>2752</v>
      </c>
      <c r="B2765" s="0" t="n">
        <f aca="false">'Profiles 8760'!B2754</f>
        <v>4</v>
      </c>
      <c r="C2765" s="0" t="n">
        <f aca="false">'Profiles 8760'!E2754</f>
        <v>0</v>
      </c>
      <c r="D2765" s="0" t="n">
        <f aca="false">'Profiles 8760'!F2754</f>
        <v>1</v>
      </c>
      <c r="E2765" s="0" t="n">
        <f aca="false">'Profiles 8760'!G2754</f>
        <v>0.282486</v>
      </c>
      <c r="F2765" s="0" t="n">
        <f aca="false">D2765*Assumptions!$C$11*$B$7+E2765*Assumptions!$C$12*$B$8</f>
        <v>300.3536774</v>
      </c>
      <c r="G2765" s="0" t="n">
        <f aca="false">C2765*Assumptions!$C$15</f>
        <v>0</v>
      </c>
      <c r="H2765" s="0" t="n">
        <f aca="false">MIN(F2765,G2765)</f>
        <v>0</v>
      </c>
      <c r="I2765" s="0" t="n">
        <f aca="false">IF(C2765=1,MIN(G2765-H2765,Assumptions!$C$13,P2764),0)</f>
        <v>0</v>
      </c>
      <c r="J2765" s="0" t="n">
        <f aca="false">H2765+I2765</f>
        <v>0</v>
      </c>
      <c r="K2765" s="0" t="n">
        <f aca="false">MIN(IF(C2765=1,F2765-H2765,F2765),Assumptions!$C$13,MAX(0,($B$5-P2764)/$B$6))</f>
        <v>0</v>
      </c>
      <c r="L2765" s="0" t="n">
        <f aca="false">IF(C2765=1,0,MIN(F2765-K2765,Assumptions!$C$15,MAX(0,$B$10-O2764-M2765)))</f>
        <v>200</v>
      </c>
      <c r="M2765" s="0" t="n">
        <f aca="false">'Profiles 8760'!H2754</f>
        <v>200400</v>
      </c>
      <c r="N2765" s="0" t="n">
        <f aca="false">J2765+L2765</f>
        <v>200</v>
      </c>
      <c r="O2765" s="0" t="n">
        <f aca="false">O2764+N2765</f>
        <v>248138.380161099</v>
      </c>
      <c r="P2765" s="0" t="n">
        <f aca="false">MIN($B$5,P2764+K2765*$B$6-I2765)</f>
        <v>510.81</v>
      </c>
      <c r="Q2765" s="0" t="n">
        <f aca="false">MAX(0,F2765-H2765-K2765-L2765)</f>
        <v>100.3536774</v>
      </c>
    </row>
    <row r="2766" customFormat="false" ht="15" hidden="false" customHeight="false" outlineLevel="0" collapsed="false">
      <c r="A2766" s="0" t="n">
        <f aca="false">'Profiles 8760'!A2755</f>
        <v>2753</v>
      </c>
      <c r="B2766" s="0" t="n">
        <f aca="false">'Profiles 8760'!B2755</f>
        <v>4</v>
      </c>
      <c r="C2766" s="0" t="n">
        <f aca="false">'Profiles 8760'!E2755</f>
        <v>0</v>
      </c>
      <c r="D2766" s="0" t="n">
        <f aca="false">'Profiles 8760'!F2755</f>
        <v>0.692812</v>
      </c>
      <c r="E2766" s="0" t="n">
        <f aca="false">'Profiles 8760'!G2755</f>
        <v>0.325815</v>
      </c>
      <c r="F2766" s="0" t="n">
        <f aca="false">D2766*Assumptions!$C$11*$B$7+E2766*Assumptions!$C$12*$B$8</f>
        <v>213.4099391</v>
      </c>
      <c r="G2766" s="0" t="n">
        <f aca="false">C2766*Assumptions!$C$15</f>
        <v>0</v>
      </c>
      <c r="H2766" s="0" t="n">
        <f aca="false">MIN(F2766,G2766)</f>
        <v>0</v>
      </c>
      <c r="I2766" s="0" t="n">
        <f aca="false">IF(C2766=1,MIN(G2766-H2766,Assumptions!$C$13,P2765),0)</f>
        <v>0</v>
      </c>
      <c r="J2766" s="0" t="n">
        <f aca="false">H2766+I2766</f>
        <v>0</v>
      </c>
      <c r="K2766" s="0" t="n">
        <f aca="false">MIN(IF(C2766=1,F2766-H2766,F2766),Assumptions!$C$13,MAX(0,($B$5-P2765)/$B$6))</f>
        <v>0</v>
      </c>
      <c r="L2766" s="0" t="n">
        <f aca="false">IF(C2766=1,0,MIN(F2766-K2766,Assumptions!$C$15,MAX(0,$B$10-O2765-M2766)))</f>
        <v>200</v>
      </c>
      <c r="M2766" s="0" t="n">
        <f aca="false">'Profiles 8760'!H2755</f>
        <v>200400</v>
      </c>
      <c r="N2766" s="0" t="n">
        <f aca="false">J2766+L2766</f>
        <v>200</v>
      </c>
      <c r="O2766" s="0" t="n">
        <f aca="false">O2765+N2766</f>
        <v>248338.380161099</v>
      </c>
      <c r="P2766" s="0" t="n">
        <f aca="false">MIN($B$5,P2765+K2766*$B$6-I2766)</f>
        <v>510.81</v>
      </c>
      <c r="Q2766" s="0" t="n">
        <f aca="false">MAX(0,F2766-H2766-K2766-L2766)</f>
        <v>13.4099391</v>
      </c>
    </row>
    <row r="2767" customFormat="false" ht="15" hidden="false" customHeight="false" outlineLevel="0" collapsed="false">
      <c r="A2767" s="0" t="n">
        <f aca="false">'Profiles 8760'!A2756</f>
        <v>2754</v>
      </c>
      <c r="B2767" s="0" t="n">
        <f aca="false">'Profiles 8760'!B2756</f>
        <v>4</v>
      </c>
      <c r="C2767" s="0" t="n">
        <f aca="false">'Profiles 8760'!E2756</f>
        <v>0</v>
      </c>
      <c r="D2767" s="0" t="n">
        <f aca="false">'Profiles 8760'!F2756</f>
        <v>0.345214</v>
      </c>
      <c r="E2767" s="0" t="n">
        <f aca="false">'Profiles 8760'!G2756</f>
        <v>0.245219</v>
      </c>
      <c r="F2767" s="0" t="n">
        <f aca="false">D2767*Assumptions!$C$11*$B$7+E2767*Assumptions!$C$12*$B$8</f>
        <v>109.7272603</v>
      </c>
      <c r="G2767" s="0" t="n">
        <f aca="false">C2767*Assumptions!$C$15</f>
        <v>0</v>
      </c>
      <c r="H2767" s="0" t="n">
        <f aca="false">MIN(F2767,G2767)</f>
        <v>0</v>
      </c>
      <c r="I2767" s="0" t="n">
        <f aca="false">IF(C2767=1,MIN(G2767-H2767,Assumptions!$C$13,P2766),0)</f>
        <v>0</v>
      </c>
      <c r="J2767" s="0" t="n">
        <f aca="false">H2767+I2767</f>
        <v>0</v>
      </c>
      <c r="K2767" s="0" t="n">
        <f aca="false">MIN(IF(C2767=1,F2767-H2767,F2767),Assumptions!$C$13,MAX(0,($B$5-P2766)/$B$6))</f>
        <v>0</v>
      </c>
      <c r="L2767" s="0" t="n">
        <f aca="false">IF(C2767=1,0,MIN(F2767-K2767,Assumptions!$C$15,MAX(0,$B$10-O2766-M2767)))</f>
        <v>109.7272603</v>
      </c>
      <c r="M2767" s="0" t="n">
        <f aca="false">'Profiles 8760'!H2756</f>
        <v>200400</v>
      </c>
      <c r="N2767" s="0" t="n">
        <f aca="false">J2767+L2767</f>
        <v>109.7272603</v>
      </c>
      <c r="O2767" s="0" t="n">
        <f aca="false">O2766+N2767</f>
        <v>248448.107421399</v>
      </c>
      <c r="P2767" s="0" t="n">
        <f aca="false">MIN($B$5,P2766+K2767*$B$6-I2767)</f>
        <v>510.81</v>
      </c>
      <c r="Q2767" s="0" t="n">
        <f aca="false">MAX(0,F2767-H2767-K2767-L2767)</f>
        <v>0</v>
      </c>
    </row>
    <row r="2768" customFormat="false" ht="15" hidden="false" customHeight="false" outlineLevel="0" collapsed="false">
      <c r="A2768" s="0" t="n">
        <f aca="false">'Profiles 8760'!A2757</f>
        <v>2755</v>
      </c>
      <c r="B2768" s="0" t="n">
        <f aca="false">'Profiles 8760'!B2757</f>
        <v>4</v>
      </c>
      <c r="C2768" s="0" t="n">
        <f aca="false">'Profiles 8760'!E2757</f>
        <v>0</v>
      </c>
      <c r="D2768" s="0" t="n">
        <f aca="false">'Profiles 8760'!F2757</f>
        <v>0.057126</v>
      </c>
      <c r="E2768" s="0" t="n">
        <f aca="false">'Profiles 8760'!G2757</f>
        <v>0.222168</v>
      </c>
      <c r="F2768" s="0" t="n">
        <f aca="false">D2768*Assumptions!$C$11*$B$7+E2768*Assumptions!$C$12*$B$8</f>
        <v>25.58466</v>
      </c>
      <c r="G2768" s="0" t="n">
        <f aca="false">C2768*Assumptions!$C$15</f>
        <v>0</v>
      </c>
      <c r="H2768" s="0" t="n">
        <f aca="false">MIN(F2768,G2768)</f>
        <v>0</v>
      </c>
      <c r="I2768" s="0" t="n">
        <f aca="false">IF(C2768=1,MIN(G2768-H2768,Assumptions!$C$13,P2767),0)</f>
        <v>0</v>
      </c>
      <c r="J2768" s="0" t="n">
        <f aca="false">H2768+I2768</f>
        <v>0</v>
      </c>
      <c r="K2768" s="0" t="n">
        <f aca="false">MIN(IF(C2768=1,F2768-H2768,F2768),Assumptions!$C$13,MAX(0,($B$5-P2767)/$B$6))</f>
        <v>0</v>
      </c>
      <c r="L2768" s="0" t="n">
        <f aca="false">IF(C2768=1,0,MIN(F2768-K2768,Assumptions!$C$15,MAX(0,$B$10-O2767-M2768)))</f>
        <v>25.58466</v>
      </c>
      <c r="M2768" s="0" t="n">
        <f aca="false">'Profiles 8760'!H2757</f>
        <v>200400</v>
      </c>
      <c r="N2768" s="0" t="n">
        <f aca="false">J2768+L2768</f>
        <v>25.58466</v>
      </c>
      <c r="O2768" s="0" t="n">
        <f aca="false">O2767+N2768</f>
        <v>248473.692081399</v>
      </c>
      <c r="P2768" s="0" t="n">
        <f aca="false">MIN($B$5,P2767+K2768*$B$6-I2768)</f>
        <v>510.81</v>
      </c>
      <c r="Q2768" s="0" t="n">
        <f aca="false">MAX(0,F2768-H2768-K2768-L2768)</f>
        <v>0</v>
      </c>
    </row>
    <row r="2769" customFormat="false" ht="15" hidden="false" customHeight="false" outlineLevel="0" collapsed="false">
      <c r="A2769" s="0" t="n">
        <f aca="false">'Profiles 8760'!A2758</f>
        <v>2756</v>
      </c>
      <c r="B2769" s="0" t="n">
        <f aca="false">'Profiles 8760'!B2758</f>
        <v>4</v>
      </c>
      <c r="C2769" s="0" t="n">
        <f aca="false">'Profiles 8760'!E2758</f>
        <v>1</v>
      </c>
      <c r="D2769" s="0" t="n">
        <f aca="false">'Profiles 8760'!F2758</f>
        <v>0</v>
      </c>
      <c r="E2769" s="0" t="n">
        <f aca="false">'Profiles 8760'!G2758</f>
        <v>0.156915</v>
      </c>
      <c r="F2769" s="0" t="n">
        <f aca="false">D2769*Assumptions!$C$11*$B$7+E2769*Assumptions!$C$12*$B$8</f>
        <v>6.4178235</v>
      </c>
      <c r="G2769" s="0" t="n">
        <f aca="false">C2769*Assumptions!$C$15</f>
        <v>200</v>
      </c>
      <c r="H2769" s="0" t="n">
        <f aca="false">MIN(F2769,G2769)</f>
        <v>6.4178235</v>
      </c>
      <c r="I2769" s="0" t="n">
        <f aca="false">IF(C2769=1,MIN(G2769-H2769,Assumptions!$C$13,P2768),0)</f>
        <v>180</v>
      </c>
      <c r="J2769" s="0" t="n">
        <f aca="false">H2769+I2769</f>
        <v>186.4178235</v>
      </c>
      <c r="K2769" s="0" t="n">
        <f aca="false">MIN(IF(C2769=1,F2769-H2769,F2769),Assumptions!$C$13,MAX(0,($B$5-P2768)/$B$6))</f>
        <v>0</v>
      </c>
      <c r="L2769" s="0" t="n">
        <f aca="false">IF(C2769=1,0,MIN(F2769-K2769,Assumptions!$C$15,MAX(0,$B$10-O2768-M2769)))</f>
        <v>0</v>
      </c>
      <c r="M2769" s="0" t="n">
        <f aca="false">'Profiles 8760'!H2758</f>
        <v>200200</v>
      </c>
      <c r="N2769" s="0" t="n">
        <f aca="false">J2769+L2769</f>
        <v>186.4178235</v>
      </c>
      <c r="O2769" s="0" t="n">
        <f aca="false">O2768+N2769</f>
        <v>248660.109904899</v>
      </c>
      <c r="P2769" s="0" t="n">
        <f aca="false">MIN($B$5,P2768+K2769*$B$6-I2769)</f>
        <v>330.81</v>
      </c>
      <c r="Q2769" s="0" t="n">
        <f aca="false">MAX(0,F2769-H2769-K2769-L2769)</f>
        <v>0</v>
      </c>
    </row>
    <row r="2770" customFormat="false" ht="15" hidden="false" customHeight="false" outlineLevel="0" collapsed="false">
      <c r="A2770" s="0" t="n">
        <f aca="false">'Profiles 8760'!A2759</f>
        <v>2757</v>
      </c>
      <c r="B2770" s="0" t="n">
        <f aca="false">'Profiles 8760'!B2759</f>
        <v>4</v>
      </c>
      <c r="C2770" s="0" t="n">
        <f aca="false">'Profiles 8760'!E2759</f>
        <v>1</v>
      </c>
      <c r="D2770" s="0" t="n">
        <f aca="false">'Profiles 8760'!F2759</f>
        <v>0</v>
      </c>
      <c r="E2770" s="0" t="n">
        <f aca="false">'Profiles 8760'!G2759</f>
        <v>0.214982</v>
      </c>
      <c r="F2770" s="0" t="n">
        <f aca="false">D2770*Assumptions!$C$11*$B$7+E2770*Assumptions!$C$12*$B$8</f>
        <v>8.7927638</v>
      </c>
      <c r="G2770" s="0" t="n">
        <f aca="false">C2770*Assumptions!$C$15</f>
        <v>200</v>
      </c>
      <c r="H2770" s="0" t="n">
        <f aca="false">MIN(F2770,G2770)</f>
        <v>8.7927638</v>
      </c>
      <c r="I2770" s="0" t="n">
        <f aca="false">IF(C2770=1,MIN(G2770-H2770,Assumptions!$C$13,P2769),0)</f>
        <v>180</v>
      </c>
      <c r="J2770" s="0" t="n">
        <f aca="false">H2770+I2770</f>
        <v>188.7927638</v>
      </c>
      <c r="K2770" s="0" t="n">
        <f aca="false">MIN(IF(C2770=1,F2770-H2770,F2770),Assumptions!$C$13,MAX(0,($B$5-P2769)/$B$6))</f>
        <v>0</v>
      </c>
      <c r="L2770" s="0" t="n">
        <f aca="false">IF(C2770=1,0,MIN(F2770-K2770,Assumptions!$C$15,MAX(0,$B$10-O2769-M2770)))</f>
        <v>0</v>
      </c>
      <c r="M2770" s="0" t="n">
        <f aca="false">'Profiles 8760'!H2759</f>
        <v>200000</v>
      </c>
      <c r="N2770" s="0" t="n">
        <f aca="false">J2770+L2770</f>
        <v>188.7927638</v>
      </c>
      <c r="O2770" s="0" t="n">
        <f aca="false">O2769+N2770</f>
        <v>248848.902668699</v>
      </c>
      <c r="P2770" s="0" t="n">
        <f aca="false">MIN($B$5,P2769+K2770*$B$6-I2770)</f>
        <v>150.81</v>
      </c>
      <c r="Q2770" s="0" t="n">
        <f aca="false">MAX(0,F2770-H2770-K2770-L2770)</f>
        <v>0</v>
      </c>
    </row>
    <row r="2771" customFormat="false" ht="15" hidden="false" customHeight="false" outlineLevel="0" collapsed="false">
      <c r="A2771" s="0" t="n">
        <f aca="false">'Profiles 8760'!A2760</f>
        <v>2758</v>
      </c>
      <c r="B2771" s="0" t="n">
        <f aca="false">'Profiles 8760'!B2760</f>
        <v>4</v>
      </c>
      <c r="C2771" s="0" t="n">
        <f aca="false">'Profiles 8760'!E2760</f>
        <v>0</v>
      </c>
      <c r="D2771" s="0" t="n">
        <f aca="false">'Profiles 8760'!F2760</f>
        <v>0</v>
      </c>
      <c r="E2771" s="0" t="n">
        <f aca="false">'Profiles 8760'!G2760</f>
        <v>0.238503</v>
      </c>
      <c r="F2771" s="0" t="n">
        <f aca="false">D2771*Assumptions!$C$11*$B$7+E2771*Assumptions!$C$12*$B$8</f>
        <v>9.7547727</v>
      </c>
      <c r="G2771" s="0" t="n">
        <f aca="false">C2771*Assumptions!$C$15</f>
        <v>0</v>
      </c>
      <c r="H2771" s="0" t="n">
        <f aca="false">MIN(F2771,G2771)</f>
        <v>0</v>
      </c>
      <c r="I2771" s="0" t="n">
        <f aca="false">IF(C2771=1,MIN(G2771-H2771,Assumptions!$C$13,P2770),0)</f>
        <v>0</v>
      </c>
      <c r="J2771" s="0" t="n">
        <f aca="false">H2771+I2771</f>
        <v>0</v>
      </c>
      <c r="K2771" s="0" t="n">
        <f aca="false">MIN(IF(C2771=1,F2771-H2771,F2771),Assumptions!$C$13,MAX(0,($B$5-P2770)/$B$6))</f>
        <v>9.7547727</v>
      </c>
      <c r="L2771" s="0" t="n">
        <f aca="false">IF(C2771=1,0,MIN(F2771-K2771,Assumptions!$C$15,MAX(0,$B$10-O2770-M2771)))</f>
        <v>0</v>
      </c>
      <c r="M2771" s="0" t="n">
        <f aca="false">'Profiles 8760'!H2760</f>
        <v>200000</v>
      </c>
      <c r="N2771" s="0" t="n">
        <f aca="false">J2771+L2771</f>
        <v>0</v>
      </c>
      <c r="O2771" s="0" t="n">
        <f aca="false">O2770+N2771</f>
        <v>248848.902668699</v>
      </c>
      <c r="P2771" s="0" t="n">
        <f aca="false">MIN($B$5,P2770+K2771*$B$6-I2771)</f>
        <v>159.26543697636</v>
      </c>
      <c r="Q2771" s="0" t="n">
        <f aca="false">MAX(0,F2771-H2771-K2771-L2771)</f>
        <v>0</v>
      </c>
    </row>
    <row r="2772" customFormat="false" ht="15" hidden="false" customHeight="false" outlineLevel="0" collapsed="false">
      <c r="A2772" s="0" t="n">
        <f aca="false">'Profiles 8760'!A2761</f>
        <v>2759</v>
      </c>
      <c r="B2772" s="0" t="n">
        <f aca="false">'Profiles 8760'!B2761</f>
        <v>4</v>
      </c>
      <c r="C2772" s="0" t="n">
        <f aca="false">'Profiles 8760'!E2761</f>
        <v>0</v>
      </c>
      <c r="D2772" s="0" t="n">
        <f aca="false">'Profiles 8760'!F2761</f>
        <v>0</v>
      </c>
      <c r="E2772" s="0" t="n">
        <f aca="false">'Profiles 8760'!G2761</f>
        <v>0.254145</v>
      </c>
      <c r="F2772" s="0" t="n">
        <f aca="false">D2772*Assumptions!$C$11*$B$7+E2772*Assumptions!$C$12*$B$8</f>
        <v>10.3945305</v>
      </c>
      <c r="G2772" s="0" t="n">
        <f aca="false">C2772*Assumptions!$C$15</f>
        <v>0</v>
      </c>
      <c r="H2772" s="0" t="n">
        <f aca="false">MIN(F2772,G2772)</f>
        <v>0</v>
      </c>
      <c r="I2772" s="0" t="n">
        <f aca="false">IF(C2772=1,MIN(G2772-H2772,Assumptions!$C$13,P2771),0)</f>
        <v>0</v>
      </c>
      <c r="J2772" s="0" t="n">
        <f aca="false">H2772+I2772</f>
        <v>0</v>
      </c>
      <c r="K2772" s="0" t="n">
        <f aca="false">MIN(IF(C2772=1,F2772-H2772,F2772),Assumptions!$C$13,MAX(0,($B$5-P2771)/$B$6))</f>
        <v>10.3945305</v>
      </c>
      <c r="L2772" s="0" t="n">
        <f aca="false">IF(C2772=1,0,MIN(F2772-K2772,Assumptions!$C$15,MAX(0,$B$10-O2771-M2772)))</f>
        <v>0</v>
      </c>
      <c r="M2772" s="0" t="n">
        <f aca="false">'Profiles 8760'!H2761</f>
        <v>200000</v>
      </c>
      <c r="N2772" s="0" t="n">
        <f aca="false">J2772+L2772</f>
        <v>0</v>
      </c>
      <c r="O2772" s="0" t="n">
        <f aca="false">O2771+N2772</f>
        <v>248848.902668699</v>
      </c>
      <c r="P2772" s="0" t="n">
        <f aca="false">MIN($B$5,P2771+K2772*$B$6-I2772)</f>
        <v>168.27541601376</v>
      </c>
      <c r="Q2772" s="0" t="n">
        <f aca="false">MAX(0,F2772-H2772-K2772-L2772)</f>
        <v>0</v>
      </c>
    </row>
    <row r="2773" customFormat="false" ht="15" hidden="false" customHeight="false" outlineLevel="0" collapsed="false">
      <c r="A2773" s="0" t="n">
        <f aca="false">'Profiles 8760'!A2762</f>
        <v>2760</v>
      </c>
      <c r="B2773" s="0" t="n">
        <f aca="false">'Profiles 8760'!B2762</f>
        <v>4</v>
      </c>
      <c r="C2773" s="0" t="n">
        <f aca="false">'Profiles 8760'!E2762</f>
        <v>0</v>
      </c>
      <c r="D2773" s="0" t="n">
        <f aca="false">'Profiles 8760'!F2762</f>
        <v>0</v>
      </c>
      <c r="E2773" s="0" t="n">
        <f aca="false">'Profiles 8760'!G2762</f>
        <v>0.327151</v>
      </c>
      <c r="F2773" s="0" t="n">
        <f aca="false">D2773*Assumptions!$C$11*$B$7+E2773*Assumptions!$C$12*$B$8</f>
        <v>13.3804759</v>
      </c>
      <c r="G2773" s="0" t="n">
        <f aca="false">C2773*Assumptions!$C$15</f>
        <v>0</v>
      </c>
      <c r="H2773" s="0" t="n">
        <f aca="false">MIN(F2773,G2773)</f>
        <v>0</v>
      </c>
      <c r="I2773" s="0" t="n">
        <f aca="false">IF(C2773=1,MIN(G2773-H2773,Assumptions!$C$13,P2772),0)</f>
        <v>0</v>
      </c>
      <c r="J2773" s="0" t="n">
        <f aca="false">H2773+I2773</f>
        <v>0</v>
      </c>
      <c r="K2773" s="0" t="n">
        <f aca="false">MIN(IF(C2773=1,F2773-H2773,F2773),Assumptions!$C$13,MAX(0,($B$5-P2772)/$B$6))</f>
        <v>13.3804759</v>
      </c>
      <c r="L2773" s="0" t="n">
        <f aca="false">IF(C2773=1,0,MIN(F2773-K2773,Assumptions!$C$15,MAX(0,$B$10-O2772-M2773)))</f>
        <v>0</v>
      </c>
      <c r="M2773" s="0" t="n">
        <f aca="false">'Profiles 8760'!H2762</f>
        <v>200000</v>
      </c>
      <c r="N2773" s="0" t="n">
        <f aca="false">J2773+L2773</f>
        <v>0</v>
      </c>
      <c r="O2773" s="0" t="n">
        <f aca="false">O2772+N2773</f>
        <v>248848.902668699</v>
      </c>
      <c r="P2773" s="0" t="n">
        <f aca="false">MIN($B$5,P2772+K2773*$B$6-I2773)</f>
        <v>179.87361252388</v>
      </c>
      <c r="Q2773" s="0" t="n">
        <f aca="false">MAX(0,F2773-H2773-K2773-L2773)</f>
        <v>0</v>
      </c>
    </row>
    <row r="2774" customFormat="false" ht="15" hidden="false" customHeight="false" outlineLevel="0" collapsed="false">
      <c r="A2774" s="0" t="n">
        <f aca="false">'Profiles 8760'!A2763</f>
        <v>2761</v>
      </c>
      <c r="B2774" s="0" t="n">
        <f aca="false">'Profiles 8760'!B2763</f>
        <v>4</v>
      </c>
      <c r="C2774" s="0" t="n">
        <f aca="false">'Profiles 8760'!E2763</f>
        <v>0</v>
      </c>
      <c r="D2774" s="0" t="n">
        <f aca="false">'Profiles 8760'!F2763</f>
        <v>0</v>
      </c>
      <c r="E2774" s="0" t="n">
        <f aca="false">'Profiles 8760'!G2763</f>
        <v>0.298738</v>
      </c>
      <c r="F2774" s="0" t="n">
        <f aca="false">D2774*Assumptions!$C$11*$B$7+E2774*Assumptions!$C$12*$B$8</f>
        <v>12.2183842</v>
      </c>
      <c r="G2774" s="0" t="n">
        <f aca="false">C2774*Assumptions!$C$15</f>
        <v>0</v>
      </c>
      <c r="H2774" s="0" t="n">
        <f aca="false">MIN(F2774,G2774)</f>
        <v>0</v>
      </c>
      <c r="I2774" s="0" t="n">
        <f aca="false">IF(C2774=1,MIN(G2774-H2774,Assumptions!$C$13,P2773),0)</f>
        <v>0</v>
      </c>
      <c r="J2774" s="0" t="n">
        <f aca="false">H2774+I2774</f>
        <v>0</v>
      </c>
      <c r="K2774" s="0" t="n">
        <f aca="false">MIN(IF(C2774=1,F2774-H2774,F2774),Assumptions!$C$13,MAX(0,($B$5-P2773)/$B$6))</f>
        <v>12.2183842</v>
      </c>
      <c r="L2774" s="0" t="n">
        <f aca="false">IF(C2774=1,0,MIN(F2774-K2774,Assumptions!$C$15,MAX(0,$B$10-O2773-M2774)))</f>
        <v>0</v>
      </c>
      <c r="M2774" s="0" t="n">
        <f aca="false">'Profiles 8760'!H2763</f>
        <v>200000</v>
      </c>
      <c r="N2774" s="0" t="n">
        <f aca="false">J2774+L2774</f>
        <v>0</v>
      </c>
      <c r="O2774" s="0" t="n">
        <f aca="false">O2773+N2774</f>
        <v>248848.902668699</v>
      </c>
      <c r="P2774" s="0" t="n">
        <f aca="false">MIN($B$5,P2773+K2774*$B$6-I2774)</f>
        <v>190.46450794844</v>
      </c>
      <c r="Q2774" s="0" t="n">
        <f aca="false">MAX(0,F2774-H2774-K2774-L2774)</f>
        <v>0</v>
      </c>
    </row>
    <row r="2775" customFormat="false" ht="15" hidden="false" customHeight="false" outlineLevel="0" collapsed="false">
      <c r="A2775" s="0" t="n">
        <f aca="false">'Profiles 8760'!A2764</f>
        <v>2762</v>
      </c>
      <c r="B2775" s="0" t="n">
        <f aca="false">'Profiles 8760'!B2764</f>
        <v>4</v>
      </c>
      <c r="C2775" s="0" t="n">
        <f aca="false">'Profiles 8760'!E2764</f>
        <v>0</v>
      </c>
      <c r="D2775" s="0" t="n">
        <f aca="false">'Profiles 8760'!F2764</f>
        <v>0</v>
      </c>
      <c r="E2775" s="0" t="n">
        <f aca="false">'Profiles 8760'!G2764</f>
        <v>0.299001</v>
      </c>
      <c r="F2775" s="0" t="n">
        <f aca="false">D2775*Assumptions!$C$11*$B$7+E2775*Assumptions!$C$12*$B$8</f>
        <v>12.2291409</v>
      </c>
      <c r="G2775" s="0" t="n">
        <f aca="false">C2775*Assumptions!$C$15</f>
        <v>0</v>
      </c>
      <c r="H2775" s="0" t="n">
        <f aca="false">MIN(F2775,G2775)</f>
        <v>0</v>
      </c>
      <c r="I2775" s="0" t="n">
        <f aca="false">IF(C2775=1,MIN(G2775-H2775,Assumptions!$C$13,P2774),0)</f>
        <v>0</v>
      </c>
      <c r="J2775" s="0" t="n">
        <f aca="false">H2775+I2775</f>
        <v>0</v>
      </c>
      <c r="K2775" s="0" t="n">
        <f aca="false">MIN(IF(C2775=1,F2775-H2775,F2775),Assumptions!$C$13,MAX(0,($B$5-P2774)/$B$6))</f>
        <v>12.2291409</v>
      </c>
      <c r="L2775" s="0" t="n">
        <f aca="false">IF(C2775=1,0,MIN(F2775-K2775,Assumptions!$C$15,MAX(0,$B$10-O2774-M2775)))</f>
        <v>0</v>
      </c>
      <c r="M2775" s="0" t="n">
        <f aca="false">'Profiles 8760'!H2764</f>
        <v>200000</v>
      </c>
      <c r="N2775" s="0" t="n">
        <f aca="false">J2775+L2775</f>
        <v>0</v>
      </c>
      <c r="O2775" s="0" t="n">
        <f aca="false">O2774+N2775</f>
        <v>248848.902668699</v>
      </c>
      <c r="P2775" s="0" t="n">
        <f aca="false">MIN($B$5,P2774+K2775*$B$6-I2775)</f>
        <v>201.06472728056</v>
      </c>
      <c r="Q2775" s="0" t="n">
        <f aca="false">MAX(0,F2775-H2775-K2775-L2775)</f>
        <v>0</v>
      </c>
    </row>
    <row r="2776" customFormat="false" ht="15" hidden="false" customHeight="false" outlineLevel="0" collapsed="false">
      <c r="A2776" s="0" t="n">
        <f aca="false">'Profiles 8760'!A2765</f>
        <v>2763</v>
      </c>
      <c r="B2776" s="0" t="n">
        <f aca="false">'Profiles 8760'!B2765</f>
        <v>4</v>
      </c>
      <c r="C2776" s="0" t="n">
        <f aca="false">'Profiles 8760'!E2765</f>
        <v>0</v>
      </c>
      <c r="D2776" s="0" t="n">
        <f aca="false">'Profiles 8760'!F2765</f>
        <v>0</v>
      </c>
      <c r="E2776" s="0" t="n">
        <f aca="false">'Profiles 8760'!G2765</f>
        <v>0.245832</v>
      </c>
      <c r="F2776" s="0" t="n">
        <f aca="false">D2776*Assumptions!$C$11*$B$7+E2776*Assumptions!$C$12*$B$8</f>
        <v>10.0545288</v>
      </c>
      <c r="G2776" s="0" t="n">
        <f aca="false">C2776*Assumptions!$C$15</f>
        <v>0</v>
      </c>
      <c r="H2776" s="0" t="n">
        <f aca="false">MIN(F2776,G2776)</f>
        <v>0</v>
      </c>
      <c r="I2776" s="0" t="n">
        <f aca="false">IF(C2776=1,MIN(G2776-H2776,Assumptions!$C$13,P2775),0)</f>
        <v>0</v>
      </c>
      <c r="J2776" s="0" t="n">
        <f aca="false">H2776+I2776</f>
        <v>0</v>
      </c>
      <c r="K2776" s="0" t="n">
        <f aca="false">MIN(IF(C2776=1,F2776-H2776,F2776),Assumptions!$C$13,MAX(0,($B$5-P2775)/$B$6))</f>
        <v>10.0545288</v>
      </c>
      <c r="L2776" s="0" t="n">
        <f aca="false">IF(C2776=1,0,MIN(F2776-K2776,Assumptions!$C$15,MAX(0,$B$10-O2775-M2776)))</f>
        <v>0</v>
      </c>
      <c r="M2776" s="0" t="n">
        <f aca="false">'Profiles 8760'!H2765</f>
        <v>200000</v>
      </c>
      <c r="N2776" s="0" t="n">
        <f aca="false">J2776+L2776</f>
        <v>0</v>
      </c>
      <c r="O2776" s="0" t="n">
        <f aca="false">O2775+N2776</f>
        <v>248848.902668699</v>
      </c>
      <c r="P2776" s="0" t="n">
        <f aca="false">MIN($B$5,P2775+K2776*$B$6-I2776)</f>
        <v>209.7799928444</v>
      </c>
      <c r="Q2776" s="0" t="n">
        <f aca="false">MAX(0,F2776-H2776-K2776-L2776)</f>
        <v>0</v>
      </c>
    </row>
    <row r="2777" customFormat="false" ht="15" hidden="false" customHeight="false" outlineLevel="0" collapsed="false">
      <c r="A2777" s="0" t="n">
        <f aca="false">'Profiles 8760'!A2766</f>
        <v>2764</v>
      </c>
      <c r="B2777" s="0" t="n">
        <f aca="false">'Profiles 8760'!B2766</f>
        <v>4</v>
      </c>
      <c r="C2777" s="0" t="n">
        <f aca="false">'Profiles 8760'!E2766</f>
        <v>0</v>
      </c>
      <c r="D2777" s="0" t="n">
        <f aca="false">'Profiles 8760'!F2766</f>
        <v>0</v>
      </c>
      <c r="E2777" s="0" t="n">
        <f aca="false">'Profiles 8760'!G2766</f>
        <v>0.190042</v>
      </c>
      <c r="F2777" s="0" t="n">
        <f aca="false">D2777*Assumptions!$C$11*$B$7+E2777*Assumptions!$C$12*$B$8</f>
        <v>7.7727178</v>
      </c>
      <c r="G2777" s="0" t="n">
        <f aca="false">C2777*Assumptions!$C$15</f>
        <v>0</v>
      </c>
      <c r="H2777" s="0" t="n">
        <f aca="false">MIN(F2777,G2777)</f>
        <v>0</v>
      </c>
      <c r="I2777" s="0" t="n">
        <f aca="false">IF(C2777=1,MIN(G2777-H2777,Assumptions!$C$13,P2776),0)</f>
        <v>0</v>
      </c>
      <c r="J2777" s="0" t="n">
        <f aca="false">H2777+I2777</f>
        <v>0</v>
      </c>
      <c r="K2777" s="0" t="n">
        <f aca="false">MIN(IF(C2777=1,F2777-H2777,F2777),Assumptions!$C$13,MAX(0,($B$5-P2776)/$B$6))</f>
        <v>7.7727178</v>
      </c>
      <c r="L2777" s="0" t="n">
        <f aca="false">IF(C2777=1,0,MIN(F2777-K2777,Assumptions!$C$15,MAX(0,$B$10-O2776-M2777)))</f>
        <v>0</v>
      </c>
      <c r="M2777" s="0" t="n">
        <f aca="false">'Profiles 8760'!H2766</f>
        <v>200000</v>
      </c>
      <c r="N2777" s="0" t="n">
        <f aca="false">J2777+L2777</f>
        <v>0</v>
      </c>
      <c r="O2777" s="0" t="n">
        <f aca="false">O2776+N2777</f>
        <v>248848.902668699</v>
      </c>
      <c r="P2777" s="0" t="n">
        <f aca="false">MIN($B$5,P2776+K2777*$B$6-I2777)</f>
        <v>216.51738463344</v>
      </c>
      <c r="Q2777" s="0" t="n">
        <f aca="false">MAX(0,F2777-H2777-K2777-L2777)</f>
        <v>0</v>
      </c>
    </row>
    <row r="2778" customFormat="false" ht="15" hidden="false" customHeight="false" outlineLevel="0" collapsed="false">
      <c r="A2778" s="0" t="n">
        <f aca="false">'Profiles 8760'!A2767</f>
        <v>2765</v>
      </c>
      <c r="B2778" s="0" t="n">
        <f aca="false">'Profiles 8760'!B2767</f>
        <v>4</v>
      </c>
      <c r="C2778" s="0" t="n">
        <f aca="false">'Profiles 8760'!E2767</f>
        <v>0</v>
      </c>
      <c r="D2778" s="0" t="n">
        <f aca="false">'Profiles 8760'!F2767</f>
        <v>0</v>
      </c>
      <c r="E2778" s="0" t="n">
        <f aca="false">'Profiles 8760'!G2767</f>
        <v>0.207768</v>
      </c>
      <c r="F2778" s="0" t="n">
        <f aca="false">D2778*Assumptions!$C$11*$B$7+E2778*Assumptions!$C$12*$B$8</f>
        <v>8.4977112</v>
      </c>
      <c r="G2778" s="0" t="n">
        <f aca="false">C2778*Assumptions!$C$15</f>
        <v>0</v>
      </c>
      <c r="H2778" s="0" t="n">
        <f aca="false">MIN(F2778,G2778)</f>
        <v>0</v>
      </c>
      <c r="I2778" s="0" t="n">
        <f aca="false">IF(C2778=1,MIN(G2778-H2778,Assumptions!$C$13,P2777),0)</f>
        <v>0</v>
      </c>
      <c r="J2778" s="0" t="n">
        <f aca="false">H2778+I2778</f>
        <v>0</v>
      </c>
      <c r="K2778" s="0" t="n">
        <f aca="false">MIN(IF(C2778=1,F2778-H2778,F2778),Assumptions!$C$13,MAX(0,($B$5-P2777)/$B$6))</f>
        <v>8.4977112</v>
      </c>
      <c r="L2778" s="0" t="n">
        <f aca="false">IF(C2778=1,0,MIN(F2778-K2778,Assumptions!$C$15,MAX(0,$B$10-O2777-M2778)))</f>
        <v>0</v>
      </c>
      <c r="M2778" s="0" t="n">
        <f aca="false">'Profiles 8760'!H2767</f>
        <v>200000</v>
      </c>
      <c r="N2778" s="0" t="n">
        <f aca="false">J2778+L2778</f>
        <v>0</v>
      </c>
      <c r="O2778" s="0" t="n">
        <f aca="false">O2777+N2778</f>
        <v>248848.902668699</v>
      </c>
      <c r="P2778" s="0" t="n">
        <f aca="false">MIN($B$5,P2777+K2778*$B$6-I2778)</f>
        <v>223.8832007016</v>
      </c>
      <c r="Q2778" s="0" t="n">
        <f aca="false">MAX(0,F2778-H2778-K2778-L2778)</f>
        <v>0</v>
      </c>
    </row>
    <row r="2779" customFormat="false" ht="15" hidden="false" customHeight="false" outlineLevel="0" collapsed="false">
      <c r="A2779" s="0" t="n">
        <f aca="false">'Profiles 8760'!A2768</f>
        <v>2766</v>
      </c>
      <c r="B2779" s="0" t="n">
        <f aca="false">'Profiles 8760'!B2768</f>
        <v>4</v>
      </c>
      <c r="C2779" s="0" t="n">
        <f aca="false">'Profiles 8760'!E2768</f>
        <v>0</v>
      </c>
      <c r="D2779" s="0" t="n">
        <f aca="false">'Profiles 8760'!F2768</f>
        <v>0</v>
      </c>
      <c r="E2779" s="0" t="n">
        <f aca="false">'Profiles 8760'!G2768</f>
        <v>0.224693</v>
      </c>
      <c r="F2779" s="0" t="n">
        <f aca="false">D2779*Assumptions!$C$11*$B$7+E2779*Assumptions!$C$12*$B$8</f>
        <v>9.1899437</v>
      </c>
      <c r="G2779" s="0" t="n">
        <f aca="false">C2779*Assumptions!$C$15</f>
        <v>0</v>
      </c>
      <c r="H2779" s="0" t="n">
        <f aca="false">MIN(F2779,G2779)</f>
        <v>0</v>
      </c>
      <c r="I2779" s="0" t="n">
        <f aca="false">IF(C2779=1,MIN(G2779-H2779,Assumptions!$C$13,P2778),0)</f>
        <v>0</v>
      </c>
      <c r="J2779" s="0" t="n">
        <f aca="false">H2779+I2779</f>
        <v>0</v>
      </c>
      <c r="K2779" s="0" t="n">
        <f aca="false">MIN(IF(C2779=1,F2779-H2779,F2779),Assumptions!$C$13,MAX(0,($B$5-P2778)/$B$6))</f>
        <v>9.1899437</v>
      </c>
      <c r="L2779" s="0" t="n">
        <f aca="false">IF(C2779=1,0,MIN(F2779-K2779,Assumptions!$C$15,MAX(0,$B$10-O2778-M2779)))</f>
        <v>0</v>
      </c>
      <c r="M2779" s="0" t="n">
        <f aca="false">'Profiles 8760'!H2768</f>
        <v>200000</v>
      </c>
      <c r="N2779" s="0" t="n">
        <f aca="false">J2779+L2779</f>
        <v>0</v>
      </c>
      <c r="O2779" s="0" t="n">
        <f aca="false">O2778+N2779</f>
        <v>248848.902668699</v>
      </c>
      <c r="P2779" s="0" t="n">
        <f aca="false">MIN($B$5,P2778+K2779*$B$6-I2779)</f>
        <v>231.84904390076</v>
      </c>
      <c r="Q2779" s="0" t="n">
        <f aca="false">MAX(0,F2779-H2779-K2779-L2779)</f>
        <v>0</v>
      </c>
    </row>
    <row r="2780" customFormat="false" ht="15" hidden="false" customHeight="false" outlineLevel="0" collapsed="false">
      <c r="A2780" s="0" t="n">
        <f aca="false">'Profiles 8760'!A2769</f>
        <v>2767</v>
      </c>
      <c r="B2780" s="0" t="n">
        <f aca="false">'Profiles 8760'!B2769</f>
        <v>4</v>
      </c>
      <c r="C2780" s="0" t="n">
        <f aca="false">'Profiles 8760'!E2769</f>
        <v>0</v>
      </c>
      <c r="D2780" s="0" t="n">
        <f aca="false">'Profiles 8760'!F2769</f>
        <v>0.049577</v>
      </c>
      <c r="E2780" s="0" t="n">
        <f aca="false">'Profiles 8760'!G2769</f>
        <v>0.23161</v>
      </c>
      <c r="F2780" s="0" t="n">
        <f aca="false">D2780*Assumptions!$C$11*$B$7+E2780*Assumptions!$C$12*$B$8</f>
        <v>23.7906866</v>
      </c>
      <c r="G2780" s="0" t="n">
        <f aca="false">C2780*Assumptions!$C$15</f>
        <v>0</v>
      </c>
      <c r="H2780" s="0" t="n">
        <f aca="false">MIN(F2780,G2780)</f>
        <v>0</v>
      </c>
      <c r="I2780" s="0" t="n">
        <f aca="false">IF(C2780=1,MIN(G2780-H2780,Assumptions!$C$13,P2779),0)</f>
        <v>0</v>
      </c>
      <c r="J2780" s="0" t="n">
        <f aca="false">H2780+I2780</f>
        <v>0</v>
      </c>
      <c r="K2780" s="0" t="n">
        <f aca="false">MIN(IF(C2780=1,F2780-H2780,F2780),Assumptions!$C$13,MAX(0,($B$5-P2779)/$B$6))</f>
        <v>23.7906866</v>
      </c>
      <c r="L2780" s="0" t="n">
        <f aca="false">IF(C2780=1,0,MIN(F2780-K2780,Assumptions!$C$15,MAX(0,$B$10-O2779-M2780)))</f>
        <v>0</v>
      </c>
      <c r="M2780" s="0" t="n">
        <f aca="false">'Profiles 8760'!H2769</f>
        <v>200000</v>
      </c>
      <c r="N2780" s="0" t="n">
        <f aca="false">J2780+L2780</f>
        <v>0</v>
      </c>
      <c r="O2780" s="0" t="n">
        <f aca="false">O2779+N2780</f>
        <v>248848.902668699</v>
      </c>
      <c r="P2780" s="0" t="n">
        <f aca="false">MIN($B$5,P2779+K2780*$B$6-I2780)</f>
        <v>252.47081104564</v>
      </c>
      <c r="Q2780" s="0" t="n">
        <f aca="false">MAX(0,F2780-H2780-K2780-L2780)</f>
        <v>0</v>
      </c>
    </row>
    <row r="2781" customFormat="false" ht="15" hidden="false" customHeight="false" outlineLevel="0" collapsed="false">
      <c r="A2781" s="0" t="n">
        <f aca="false">'Profiles 8760'!A2770</f>
        <v>2768</v>
      </c>
      <c r="B2781" s="0" t="n">
        <f aca="false">'Profiles 8760'!B2770</f>
        <v>4</v>
      </c>
      <c r="C2781" s="0" t="n">
        <f aca="false">'Profiles 8760'!E2770</f>
        <v>1</v>
      </c>
      <c r="D2781" s="0" t="n">
        <f aca="false">'Profiles 8760'!F2770</f>
        <v>0.299594</v>
      </c>
      <c r="E2781" s="0" t="n">
        <f aca="false">'Profiles 8760'!G2770</f>
        <v>0.512663</v>
      </c>
      <c r="F2781" s="0" t="n">
        <f aca="false">D2781*Assumptions!$C$11*$B$7+E2781*Assumptions!$C$12*$B$8</f>
        <v>107.4906639</v>
      </c>
      <c r="G2781" s="0" t="n">
        <f aca="false">C2781*Assumptions!$C$15</f>
        <v>200</v>
      </c>
      <c r="H2781" s="0" t="n">
        <f aca="false">MIN(F2781,G2781)</f>
        <v>107.4906639</v>
      </c>
      <c r="I2781" s="0" t="n">
        <f aca="false">IF(C2781=1,MIN(G2781-H2781,Assumptions!$C$13,P2780),0)</f>
        <v>92.5093361</v>
      </c>
      <c r="J2781" s="0" t="n">
        <f aca="false">H2781+I2781</f>
        <v>200</v>
      </c>
      <c r="K2781" s="0" t="n">
        <f aca="false">MIN(IF(C2781=1,F2781-H2781,F2781),Assumptions!$C$13,MAX(0,($B$5-P2780)/$B$6))</f>
        <v>0</v>
      </c>
      <c r="L2781" s="0" t="n">
        <f aca="false">IF(C2781=1,0,MIN(F2781-K2781,Assumptions!$C$15,MAX(0,$B$10-O2780-M2781)))</f>
        <v>0</v>
      </c>
      <c r="M2781" s="0" t="n">
        <f aca="false">'Profiles 8760'!H2770</f>
        <v>199800</v>
      </c>
      <c r="N2781" s="0" t="n">
        <f aca="false">J2781+L2781</f>
        <v>200</v>
      </c>
      <c r="O2781" s="0" t="n">
        <f aca="false">O2780+N2781</f>
        <v>249048.902668699</v>
      </c>
      <c r="P2781" s="0" t="n">
        <f aca="false">MIN($B$5,P2780+K2781*$B$6-I2781)</f>
        <v>159.96147494564</v>
      </c>
      <c r="Q2781" s="0" t="n">
        <f aca="false">MAX(0,F2781-H2781-K2781-L2781)</f>
        <v>0</v>
      </c>
    </row>
    <row r="2782" customFormat="false" ht="15" hidden="false" customHeight="false" outlineLevel="0" collapsed="false">
      <c r="A2782" s="0" t="n">
        <f aca="false">'Profiles 8760'!A2771</f>
        <v>2769</v>
      </c>
      <c r="B2782" s="0" t="n">
        <f aca="false">'Profiles 8760'!B2771</f>
        <v>4</v>
      </c>
      <c r="C2782" s="0" t="n">
        <f aca="false">'Profiles 8760'!E2771</f>
        <v>1</v>
      </c>
      <c r="D2782" s="0" t="n">
        <f aca="false">'Profiles 8760'!F2771</f>
        <v>0.601258</v>
      </c>
      <c r="E2782" s="0" t="n">
        <f aca="false">'Profiles 8760'!G2771</f>
        <v>0.540137</v>
      </c>
      <c r="F2782" s="0" t="n">
        <f aca="false">D2782*Assumptions!$C$11*$B$7+E2782*Assumptions!$C$12*$B$8</f>
        <v>195.7349137</v>
      </c>
      <c r="G2782" s="0" t="n">
        <f aca="false">C2782*Assumptions!$C$15</f>
        <v>200</v>
      </c>
      <c r="H2782" s="0" t="n">
        <f aca="false">MIN(F2782,G2782)</f>
        <v>195.7349137</v>
      </c>
      <c r="I2782" s="0" t="n">
        <f aca="false">IF(C2782=1,MIN(G2782-H2782,Assumptions!$C$13,P2781),0)</f>
        <v>4.26508630000001</v>
      </c>
      <c r="J2782" s="0" t="n">
        <f aca="false">H2782+I2782</f>
        <v>200</v>
      </c>
      <c r="K2782" s="0" t="n">
        <f aca="false">MIN(IF(C2782=1,F2782-H2782,F2782),Assumptions!$C$13,MAX(0,($B$5-P2781)/$B$6))</f>
        <v>0</v>
      </c>
      <c r="L2782" s="0" t="n">
        <f aca="false">IF(C2782=1,0,MIN(F2782-K2782,Assumptions!$C$15,MAX(0,$B$10-O2781-M2782)))</f>
        <v>0</v>
      </c>
      <c r="M2782" s="0" t="n">
        <f aca="false">'Profiles 8760'!H2771</f>
        <v>199600</v>
      </c>
      <c r="N2782" s="0" t="n">
        <f aca="false">J2782+L2782</f>
        <v>200</v>
      </c>
      <c r="O2782" s="0" t="n">
        <f aca="false">O2781+N2782</f>
        <v>249248.902668699</v>
      </c>
      <c r="P2782" s="0" t="n">
        <f aca="false">MIN($B$5,P2781+K2782*$B$6-I2782)</f>
        <v>155.69638864564</v>
      </c>
      <c r="Q2782" s="0" t="n">
        <f aca="false">MAX(0,F2782-H2782-K2782-L2782)</f>
        <v>0</v>
      </c>
    </row>
    <row r="2783" customFormat="false" ht="15" hidden="false" customHeight="false" outlineLevel="0" collapsed="false">
      <c r="A2783" s="0" t="n">
        <f aca="false">'Profiles 8760'!A2772</f>
        <v>2770</v>
      </c>
      <c r="B2783" s="0" t="n">
        <f aca="false">'Profiles 8760'!B2772</f>
        <v>4</v>
      </c>
      <c r="C2783" s="0" t="n">
        <f aca="false">'Profiles 8760'!E2772</f>
        <v>0</v>
      </c>
      <c r="D2783" s="0" t="n">
        <f aca="false">'Profiles 8760'!F2772</f>
        <v>0.894583</v>
      </c>
      <c r="E2783" s="0" t="n">
        <f aca="false">'Profiles 8760'!G2772</f>
        <v>0.305161</v>
      </c>
      <c r="F2783" s="0" t="n">
        <f aca="false">D2783*Assumptions!$C$11*$B$7+E2783*Assumptions!$C$12*$B$8</f>
        <v>270.8366553</v>
      </c>
      <c r="G2783" s="0" t="n">
        <f aca="false">C2783*Assumptions!$C$15</f>
        <v>0</v>
      </c>
      <c r="H2783" s="0" t="n">
        <f aca="false">MIN(F2783,G2783)</f>
        <v>0</v>
      </c>
      <c r="I2783" s="0" t="n">
        <f aca="false">IF(C2783=1,MIN(G2783-H2783,Assumptions!$C$13,P2782),0)</f>
        <v>0</v>
      </c>
      <c r="J2783" s="0" t="n">
        <f aca="false">H2783+I2783</f>
        <v>0</v>
      </c>
      <c r="K2783" s="0" t="n">
        <f aca="false">MIN(IF(C2783=1,F2783-H2783,F2783),Assumptions!$C$13,MAX(0,($B$5-P2782)/$B$6))</f>
        <v>180</v>
      </c>
      <c r="L2783" s="0" t="n">
        <f aca="false">IF(C2783=1,0,MIN(F2783-K2783,Assumptions!$C$15,MAX(0,$B$10-O2782-M2783)))</f>
        <v>90.8366553</v>
      </c>
      <c r="M2783" s="0" t="n">
        <f aca="false">'Profiles 8760'!H2772</f>
        <v>199600</v>
      </c>
      <c r="N2783" s="0" t="n">
        <f aca="false">J2783+L2783</f>
        <v>90.8366553</v>
      </c>
      <c r="O2783" s="0" t="n">
        <f aca="false">O2782+N2783</f>
        <v>249339.739323999</v>
      </c>
      <c r="P2783" s="0" t="n">
        <f aca="false">MIN($B$5,P2782+K2783*$B$6-I2783)</f>
        <v>311.72038864564</v>
      </c>
      <c r="Q2783" s="0" t="n">
        <f aca="false">MAX(0,F2783-H2783-K2783-L2783)</f>
        <v>0</v>
      </c>
    </row>
    <row r="2784" customFormat="false" ht="15" hidden="false" customHeight="false" outlineLevel="0" collapsed="false">
      <c r="A2784" s="0" t="n">
        <f aca="false">'Profiles 8760'!A2773</f>
        <v>2771</v>
      </c>
      <c r="B2784" s="0" t="n">
        <f aca="false">'Profiles 8760'!B2773</f>
        <v>4</v>
      </c>
      <c r="C2784" s="0" t="n">
        <f aca="false">'Profiles 8760'!E2773</f>
        <v>0</v>
      </c>
      <c r="D2784" s="0" t="n">
        <f aca="false">'Profiles 8760'!F2773</f>
        <v>1</v>
      </c>
      <c r="E2784" s="0" t="n">
        <f aca="false">'Profiles 8760'!G2773</f>
        <v>0.407164</v>
      </c>
      <c r="F2784" s="0" t="n">
        <f aca="false">D2784*Assumptions!$C$11*$B$7+E2784*Assumptions!$C$12*$B$8</f>
        <v>305.4530076</v>
      </c>
      <c r="G2784" s="0" t="n">
        <f aca="false">C2784*Assumptions!$C$15</f>
        <v>0</v>
      </c>
      <c r="H2784" s="0" t="n">
        <f aca="false">MIN(F2784,G2784)</f>
        <v>0</v>
      </c>
      <c r="I2784" s="0" t="n">
        <f aca="false">IF(C2784=1,MIN(G2784-H2784,Assumptions!$C$13,P2783),0)</f>
        <v>0</v>
      </c>
      <c r="J2784" s="0" t="n">
        <f aca="false">H2784+I2784</f>
        <v>0</v>
      </c>
      <c r="K2784" s="0" t="n">
        <f aca="false">MIN(IF(C2784=1,F2784-H2784,F2784),Assumptions!$C$13,MAX(0,($B$5-P2783)/$B$6))</f>
        <v>180</v>
      </c>
      <c r="L2784" s="0" t="n">
        <f aca="false">IF(C2784=1,0,MIN(F2784-K2784,Assumptions!$C$15,MAX(0,$B$10-O2783-M2784)))</f>
        <v>125.4530076</v>
      </c>
      <c r="M2784" s="0" t="n">
        <f aca="false">'Profiles 8760'!H2773</f>
        <v>199600</v>
      </c>
      <c r="N2784" s="0" t="n">
        <f aca="false">J2784+L2784</f>
        <v>125.4530076</v>
      </c>
      <c r="O2784" s="0" t="n">
        <f aca="false">O2783+N2784</f>
        <v>249465.192331599</v>
      </c>
      <c r="P2784" s="0" t="n">
        <f aca="false">MIN($B$5,P2783+K2784*$B$6-I2784)</f>
        <v>467.74438864564</v>
      </c>
      <c r="Q2784" s="0" t="n">
        <f aca="false">MAX(0,F2784-H2784-K2784-L2784)</f>
        <v>0</v>
      </c>
    </row>
    <row r="2785" customFormat="false" ht="15" hidden="false" customHeight="false" outlineLevel="0" collapsed="false">
      <c r="A2785" s="0" t="n">
        <f aca="false">'Profiles 8760'!A2774</f>
        <v>2772</v>
      </c>
      <c r="B2785" s="0" t="n">
        <f aca="false">'Profiles 8760'!B2774</f>
        <v>4</v>
      </c>
      <c r="C2785" s="0" t="n">
        <f aca="false">'Profiles 8760'!E2774</f>
        <v>0</v>
      </c>
      <c r="D2785" s="0" t="n">
        <f aca="false">'Profiles 8760'!F2774</f>
        <v>1</v>
      </c>
      <c r="E2785" s="0" t="n">
        <f aca="false">'Profiles 8760'!G2774</f>
        <v>0.34434</v>
      </c>
      <c r="F2785" s="0" t="n">
        <f aca="false">D2785*Assumptions!$C$11*$B$7+E2785*Assumptions!$C$12*$B$8</f>
        <v>302.883506</v>
      </c>
      <c r="G2785" s="0" t="n">
        <f aca="false">C2785*Assumptions!$C$15</f>
        <v>0</v>
      </c>
      <c r="H2785" s="0" t="n">
        <f aca="false">MIN(F2785,G2785)</f>
        <v>0</v>
      </c>
      <c r="I2785" s="0" t="n">
        <f aca="false">IF(C2785=1,MIN(G2785-H2785,Assumptions!$C$13,P2784),0)</f>
        <v>0</v>
      </c>
      <c r="J2785" s="0" t="n">
        <f aca="false">H2785+I2785</f>
        <v>0</v>
      </c>
      <c r="K2785" s="0" t="n">
        <f aca="false">MIN(IF(C2785=1,F2785-H2785,F2785),Assumptions!$C$13,MAX(0,($B$5-P2784)/$B$6))</f>
        <v>49.6834464171204</v>
      </c>
      <c r="L2785" s="0" t="n">
        <f aca="false">IF(C2785=1,0,MIN(F2785-K2785,Assumptions!$C$15,MAX(0,$B$10-O2784-M2785)))</f>
        <v>200</v>
      </c>
      <c r="M2785" s="0" t="n">
        <f aca="false">'Profiles 8760'!H2774</f>
        <v>199600</v>
      </c>
      <c r="N2785" s="0" t="n">
        <f aca="false">J2785+L2785</f>
        <v>200</v>
      </c>
      <c r="O2785" s="0" t="n">
        <f aca="false">O2784+N2785</f>
        <v>249665.192331599</v>
      </c>
      <c r="P2785" s="0" t="n">
        <f aca="false">MIN($B$5,P2784+K2785*$B$6-I2785)</f>
        <v>510.81</v>
      </c>
      <c r="Q2785" s="0" t="n">
        <f aca="false">MAX(0,F2785-H2785-K2785-L2785)</f>
        <v>53.2000595828796</v>
      </c>
    </row>
    <row r="2786" customFormat="false" ht="15" hidden="false" customHeight="false" outlineLevel="0" collapsed="false">
      <c r="A2786" s="0" t="n">
        <f aca="false">'Profiles 8760'!A2775</f>
        <v>2773</v>
      </c>
      <c r="B2786" s="0" t="n">
        <f aca="false">'Profiles 8760'!B2775</f>
        <v>4</v>
      </c>
      <c r="C2786" s="0" t="n">
        <f aca="false">'Profiles 8760'!E2775</f>
        <v>0</v>
      </c>
      <c r="D2786" s="0" t="n">
        <f aca="false">'Profiles 8760'!F2775</f>
        <v>1</v>
      </c>
      <c r="E2786" s="0" t="n">
        <f aca="false">'Profiles 8760'!G2775</f>
        <v>0.386576</v>
      </c>
      <c r="F2786" s="0" t="n">
        <f aca="false">D2786*Assumptions!$C$11*$B$7+E2786*Assumptions!$C$12*$B$8</f>
        <v>304.6109584</v>
      </c>
      <c r="G2786" s="0" t="n">
        <f aca="false">C2786*Assumptions!$C$15</f>
        <v>0</v>
      </c>
      <c r="H2786" s="0" t="n">
        <f aca="false">MIN(F2786,G2786)</f>
        <v>0</v>
      </c>
      <c r="I2786" s="0" t="n">
        <f aca="false">IF(C2786=1,MIN(G2786-H2786,Assumptions!$C$13,P2785),0)</f>
        <v>0</v>
      </c>
      <c r="J2786" s="0" t="n">
        <f aca="false">H2786+I2786</f>
        <v>0</v>
      </c>
      <c r="K2786" s="0" t="n">
        <f aca="false">MIN(IF(C2786=1,F2786-H2786,F2786),Assumptions!$C$13,MAX(0,($B$5-P2785)/$B$6))</f>
        <v>0</v>
      </c>
      <c r="L2786" s="0" t="n">
        <f aca="false">IF(C2786=1,0,MIN(F2786-K2786,Assumptions!$C$15,MAX(0,$B$10-O2785-M2786)))</f>
        <v>200</v>
      </c>
      <c r="M2786" s="0" t="n">
        <f aca="false">'Profiles 8760'!H2775</f>
        <v>199600</v>
      </c>
      <c r="N2786" s="0" t="n">
        <f aca="false">J2786+L2786</f>
        <v>200</v>
      </c>
      <c r="O2786" s="0" t="n">
        <f aca="false">O2785+N2786</f>
        <v>249865.192331599</v>
      </c>
      <c r="P2786" s="0" t="n">
        <f aca="false">MIN($B$5,P2785+K2786*$B$6-I2786)</f>
        <v>510.81</v>
      </c>
      <c r="Q2786" s="0" t="n">
        <f aca="false">MAX(0,F2786-H2786-K2786-L2786)</f>
        <v>104.6109584</v>
      </c>
    </row>
    <row r="2787" customFormat="false" ht="15" hidden="false" customHeight="false" outlineLevel="0" collapsed="false">
      <c r="A2787" s="0" t="n">
        <f aca="false">'Profiles 8760'!A2776</f>
        <v>2774</v>
      </c>
      <c r="B2787" s="0" t="n">
        <f aca="false">'Profiles 8760'!B2776</f>
        <v>4</v>
      </c>
      <c r="C2787" s="0" t="n">
        <f aca="false">'Profiles 8760'!E2776</f>
        <v>0</v>
      </c>
      <c r="D2787" s="0" t="n">
        <f aca="false">'Profiles 8760'!F2776</f>
        <v>1</v>
      </c>
      <c r="E2787" s="0" t="n">
        <f aca="false">'Profiles 8760'!G2776</f>
        <v>0.359177</v>
      </c>
      <c r="F2787" s="0" t="n">
        <f aca="false">D2787*Assumptions!$C$11*$B$7+E2787*Assumptions!$C$12*$B$8</f>
        <v>303.4903393</v>
      </c>
      <c r="G2787" s="0" t="n">
        <f aca="false">C2787*Assumptions!$C$15</f>
        <v>0</v>
      </c>
      <c r="H2787" s="0" t="n">
        <f aca="false">MIN(F2787,G2787)</f>
        <v>0</v>
      </c>
      <c r="I2787" s="0" t="n">
        <f aca="false">IF(C2787=1,MIN(G2787-H2787,Assumptions!$C$13,P2786),0)</f>
        <v>0</v>
      </c>
      <c r="J2787" s="0" t="n">
        <f aca="false">H2787+I2787</f>
        <v>0</v>
      </c>
      <c r="K2787" s="0" t="n">
        <f aca="false">MIN(IF(C2787=1,F2787-H2787,F2787),Assumptions!$C$13,MAX(0,($B$5-P2786)/$B$6))</f>
        <v>0</v>
      </c>
      <c r="L2787" s="0" t="n">
        <f aca="false">IF(C2787=1,0,MIN(F2787-K2787,Assumptions!$C$15,MAX(0,$B$10-O2786-M2787)))</f>
        <v>200</v>
      </c>
      <c r="M2787" s="0" t="n">
        <f aca="false">'Profiles 8760'!H2776</f>
        <v>199600</v>
      </c>
      <c r="N2787" s="0" t="n">
        <f aca="false">J2787+L2787</f>
        <v>200</v>
      </c>
      <c r="O2787" s="0" t="n">
        <f aca="false">O2786+N2787</f>
        <v>250065.192331599</v>
      </c>
      <c r="P2787" s="0" t="n">
        <f aca="false">MIN($B$5,P2786+K2787*$B$6-I2787)</f>
        <v>510.81</v>
      </c>
      <c r="Q2787" s="0" t="n">
        <f aca="false">MAX(0,F2787-H2787-K2787-L2787)</f>
        <v>103.4903393</v>
      </c>
    </row>
    <row r="2788" customFormat="false" ht="15" hidden="false" customHeight="false" outlineLevel="0" collapsed="false">
      <c r="A2788" s="0" t="n">
        <f aca="false">'Profiles 8760'!A2777</f>
        <v>2775</v>
      </c>
      <c r="B2788" s="0" t="n">
        <f aca="false">'Profiles 8760'!B2777</f>
        <v>4</v>
      </c>
      <c r="C2788" s="0" t="n">
        <f aca="false">'Profiles 8760'!E2777</f>
        <v>0</v>
      </c>
      <c r="D2788" s="0" t="n">
        <f aca="false">'Profiles 8760'!F2777</f>
        <v>1</v>
      </c>
      <c r="E2788" s="0" t="n">
        <f aca="false">'Profiles 8760'!G2777</f>
        <v>0.44201</v>
      </c>
      <c r="F2788" s="0" t="n">
        <f aca="false">D2788*Assumptions!$C$11*$B$7+E2788*Assumptions!$C$12*$B$8</f>
        <v>306.878209</v>
      </c>
      <c r="G2788" s="0" t="n">
        <f aca="false">C2788*Assumptions!$C$15</f>
        <v>0</v>
      </c>
      <c r="H2788" s="0" t="n">
        <f aca="false">MIN(F2788,G2788)</f>
        <v>0</v>
      </c>
      <c r="I2788" s="0" t="n">
        <f aca="false">IF(C2788=1,MIN(G2788-H2788,Assumptions!$C$13,P2787),0)</f>
        <v>0</v>
      </c>
      <c r="J2788" s="0" t="n">
        <f aca="false">H2788+I2788</f>
        <v>0</v>
      </c>
      <c r="K2788" s="0" t="n">
        <f aca="false">MIN(IF(C2788=1,F2788-H2788,F2788),Assumptions!$C$13,MAX(0,($B$5-P2787)/$B$6))</f>
        <v>0</v>
      </c>
      <c r="L2788" s="0" t="n">
        <f aca="false">IF(C2788=1,0,MIN(F2788-K2788,Assumptions!$C$15,MAX(0,$B$10-O2787-M2788)))</f>
        <v>200</v>
      </c>
      <c r="M2788" s="0" t="n">
        <f aca="false">'Profiles 8760'!H2777</f>
        <v>199600</v>
      </c>
      <c r="N2788" s="0" t="n">
        <f aca="false">J2788+L2788</f>
        <v>200</v>
      </c>
      <c r="O2788" s="0" t="n">
        <f aca="false">O2787+N2788</f>
        <v>250265.192331599</v>
      </c>
      <c r="P2788" s="0" t="n">
        <f aca="false">MIN($B$5,P2787+K2788*$B$6-I2788)</f>
        <v>510.81</v>
      </c>
      <c r="Q2788" s="0" t="n">
        <f aca="false">MAX(0,F2788-H2788-K2788-L2788)</f>
        <v>106.878209</v>
      </c>
    </row>
    <row r="2789" customFormat="false" ht="15" hidden="false" customHeight="false" outlineLevel="0" collapsed="false">
      <c r="A2789" s="0" t="n">
        <f aca="false">'Profiles 8760'!A2778</f>
        <v>2776</v>
      </c>
      <c r="B2789" s="0" t="n">
        <f aca="false">'Profiles 8760'!B2778</f>
        <v>4</v>
      </c>
      <c r="C2789" s="0" t="n">
        <f aca="false">'Profiles 8760'!E2778</f>
        <v>0</v>
      </c>
      <c r="D2789" s="0" t="n">
        <f aca="false">'Profiles 8760'!F2778</f>
        <v>0.894583</v>
      </c>
      <c r="E2789" s="0" t="n">
        <f aca="false">'Profiles 8760'!G2778</f>
        <v>0.349028</v>
      </c>
      <c r="F2789" s="0" t="n">
        <f aca="false">D2789*Assumptions!$C$11*$B$7+E2789*Assumptions!$C$12*$B$8</f>
        <v>272.6308156</v>
      </c>
      <c r="G2789" s="0" t="n">
        <f aca="false">C2789*Assumptions!$C$15</f>
        <v>0</v>
      </c>
      <c r="H2789" s="0" t="n">
        <f aca="false">MIN(F2789,G2789)</f>
        <v>0</v>
      </c>
      <c r="I2789" s="0" t="n">
        <f aca="false">IF(C2789=1,MIN(G2789-H2789,Assumptions!$C$13,P2788),0)</f>
        <v>0</v>
      </c>
      <c r="J2789" s="0" t="n">
        <f aca="false">H2789+I2789</f>
        <v>0</v>
      </c>
      <c r="K2789" s="0" t="n">
        <f aca="false">MIN(IF(C2789=1,F2789-H2789,F2789),Assumptions!$C$13,MAX(0,($B$5-P2788)/$B$6))</f>
        <v>0</v>
      </c>
      <c r="L2789" s="0" t="n">
        <f aca="false">IF(C2789=1,0,MIN(F2789-K2789,Assumptions!$C$15,MAX(0,$B$10-O2788-M2789)))</f>
        <v>200</v>
      </c>
      <c r="M2789" s="0" t="n">
        <f aca="false">'Profiles 8760'!H2778</f>
        <v>199600</v>
      </c>
      <c r="N2789" s="0" t="n">
        <f aca="false">J2789+L2789</f>
        <v>200</v>
      </c>
      <c r="O2789" s="0" t="n">
        <f aca="false">O2788+N2789</f>
        <v>250465.192331599</v>
      </c>
      <c r="P2789" s="0" t="n">
        <f aca="false">MIN($B$5,P2788+K2789*$B$6-I2789)</f>
        <v>510.81</v>
      </c>
      <c r="Q2789" s="0" t="n">
        <f aca="false">MAX(0,F2789-H2789-K2789-L2789)</f>
        <v>72.6308156</v>
      </c>
    </row>
    <row r="2790" customFormat="false" ht="15" hidden="false" customHeight="false" outlineLevel="0" collapsed="false">
      <c r="A2790" s="0" t="n">
        <f aca="false">'Profiles 8760'!A2779</f>
        <v>2777</v>
      </c>
      <c r="B2790" s="0" t="n">
        <f aca="false">'Profiles 8760'!B2779</f>
        <v>4</v>
      </c>
      <c r="C2790" s="0" t="n">
        <f aca="false">'Profiles 8760'!E2779</f>
        <v>0</v>
      </c>
      <c r="D2790" s="0" t="n">
        <f aca="false">'Profiles 8760'!F2779</f>
        <v>0.601258</v>
      </c>
      <c r="E2790" s="0" t="n">
        <f aca="false">'Profiles 8760'!G2779</f>
        <v>0.268536</v>
      </c>
      <c r="F2790" s="0" t="n">
        <f aca="false">D2790*Assumptions!$C$11*$B$7+E2790*Assumptions!$C$12*$B$8</f>
        <v>184.6264328</v>
      </c>
      <c r="G2790" s="0" t="n">
        <f aca="false">C2790*Assumptions!$C$15</f>
        <v>0</v>
      </c>
      <c r="H2790" s="0" t="n">
        <f aca="false">MIN(F2790,G2790)</f>
        <v>0</v>
      </c>
      <c r="I2790" s="0" t="n">
        <f aca="false">IF(C2790=1,MIN(G2790-H2790,Assumptions!$C$13,P2789),0)</f>
        <v>0</v>
      </c>
      <c r="J2790" s="0" t="n">
        <f aca="false">H2790+I2790</f>
        <v>0</v>
      </c>
      <c r="K2790" s="0" t="n">
        <f aca="false">MIN(IF(C2790=1,F2790-H2790,F2790),Assumptions!$C$13,MAX(0,($B$5-P2789)/$B$6))</f>
        <v>0</v>
      </c>
      <c r="L2790" s="0" t="n">
        <f aca="false">IF(C2790=1,0,MIN(F2790-K2790,Assumptions!$C$15,MAX(0,$B$10-O2789-M2790)))</f>
        <v>184.6264328</v>
      </c>
      <c r="M2790" s="0" t="n">
        <f aca="false">'Profiles 8760'!H2779</f>
        <v>199600</v>
      </c>
      <c r="N2790" s="0" t="n">
        <f aca="false">J2790+L2790</f>
        <v>184.6264328</v>
      </c>
      <c r="O2790" s="0" t="n">
        <f aca="false">O2789+N2790</f>
        <v>250649.818764399</v>
      </c>
      <c r="P2790" s="0" t="n">
        <f aca="false">MIN($B$5,P2789+K2790*$B$6-I2790)</f>
        <v>510.81</v>
      </c>
      <c r="Q2790" s="0" t="n">
        <f aca="false">MAX(0,F2790-H2790-K2790-L2790)</f>
        <v>0</v>
      </c>
    </row>
    <row r="2791" customFormat="false" ht="15" hidden="false" customHeight="false" outlineLevel="0" collapsed="false">
      <c r="A2791" s="0" t="n">
        <f aca="false">'Profiles 8760'!A2780</f>
        <v>2778</v>
      </c>
      <c r="B2791" s="0" t="n">
        <f aca="false">'Profiles 8760'!B2780</f>
        <v>4</v>
      </c>
      <c r="C2791" s="0" t="n">
        <f aca="false">'Profiles 8760'!E2780</f>
        <v>0</v>
      </c>
      <c r="D2791" s="0" t="n">
        <f aca="false">'Profiles 8760'!F2780</f>
        <v>0.299594</v>
      </c>
      <c r="E2791" s="0" t="n">
        <f aca="false">'Profiles 8760'!G2780</f>
        <v>0.370771</v>
      </c>
      <c r="F2791" s="0" t="n">
        <f aca="false">D2791*Assumptions!$C$11*$B$7+E2791*Assumptions!$C$12*$B$8</f>
        <v>101.6872811</v>
      </c>
      <c r="G2791" s="0" t="n">
        <f aca="false">C2791*Assumptions!$C$15</f>
        <v>0</v>
      </c>
      <c r="H2791" s="0" t="n">
        <f aca="false">MIN(F2791,G2791)</f>
        <v>0</v>
      </c>
      <c r="I2791" s="0" t="n">
        <f aca="false">IF(C2791=1,MIN(G2791-H2791,Assumptions!$C$13,P2790),0)</f>
        <v>0</v>
      </c>
      <c r="J2791" s="0" t="n">
        <f aca="false">H2791+I2791</f>
        <v>0</v>
      </c>
      <c r="K2791" s="0" t="n">
        <f aca="false">MIN(IF(C2791=1,F2791-H2791,F2791),Assumptions!$C$13,MAX(0,($B$5-P2790)/$B$6))</f>
        <v>0</v>
      </c>
      <c r="L2791" s="0" t="n">
        <f aca="false">IF(C2791=1,0,MIN(F2791-K2791,Assumptions!$C$15,MAX(0,$B$10-O2790-M2791)))</f>
        <v>101.6872811</v>
      </c>
      <c r="M2791" s="0" t="n">
        <f aca="false">'Profiles 8760'!H2780</f>
        <v>199600</v>
      </c>
      <c r="N2791" s="0" t="n">
        <f aca="false">J2791+L2791</f>
        <v>101.6872811</v>
      </c>
      <c r="O2791" s="0" t="n">
        <f aca="false">O2790+N2791</f>
        <v>250751.506045499</v>
      </c>
      <c r="P2791" s="0" t="n">
        <f aca="false">MIN($B$5,P2790+K2791*$B$6-I2791)</f>
        <v>510.81</v>
      </c>
      <c r="Q2791" s="0" t="n">
        <f aca="false">MAX(0,F2791-H2791-K2791-L2791)</f>
        <v>0</v>
      </c>
    </row>
    <row r="2792" customFormat="false" ht="15" hidden="false" customHeight="false" outlineLevel="0" collapsed="false">
      <c r="A2792" s="0" t="n">
        <f aca="false">'Profiles 8760'!A2781</f>
        <v>2779</v>
      </c>
      <c r="B2792" s="0" t="n">
        <f aca="false">'Profiles 8760'!B2781</f>
        <v>4</v>
      </c>
      <c r="C2792" s="0" t="n">
        <f aca="false">'Profiles 8760'!E2781</f>
        <v>0</v>
      </c>
      <c r="D2792" s="0" t="n">
        <f aca="false">'Profiles 8760'!F2781</f>
        <v>0.049577</v>
      </c>
      <c r="E2792" s="0" t="n">
        <f aca="false">'Profiles 8760'!G2781</f>
        <v>0.277577</v>
      </c>
      <c r="F2792" s="0" t="n">
        <f aca="false">D2792*Assumptions!$C$11*$B$7+E2792*Assumptions!$C$12*$B$8</f>
        <v>25.6707369</v>
      </c>
      <c r="G2792" s="0" t="n">
        <f aca="false">C2792*Assumptions!$C$15</f>
        <v>0</v>
      </c>
      <c r="H2792" s="0" t="n">
        <f aca="false">MIN(F2792,G2792)</f>
        <v>0</v>
      </c>
      <c r="I2792" s="0" t="n">
        <f aca="false">IF(C2792=1,MIN(G2792-H2792,Assumptions!$C$13,P2791),0)</f>
        <v>0</v>
      </c>
      <c r="J2792" s="0" t="n">
        <f aca="false">H2792+I2792</f>
        <v>0</v>
      </c>
      <c r="K2792" s="0" t="n">
        <f aca="false">MIN(IF(C2792=1,F2792-H2792,F2792),Assumptions!$C$13,MAX(0,($B$5-P2791)/$B$6))</f>
        <v>0</v>
      </c>
      <c r="L2792" s="0" t="n">
        <f aca="false">IF(C2792=1,0,MIN(F2792-K2792,Assumptions!$C$15,MAX(0,$B$10-O2791-M2792)))</f>
        <v>25.6707369</v>
      </c>
      <c r="M2792" s="0" t="n">
        <f aca="false">'Profiles 8760'!H2781</f>
        <v>199600</v>
      </c>
      <c r="N2792" s="0" t="n">
        <f aca="false">J2792+L2792</f>
        <v>25.6707369</v>
      </c>
      <c r="O2792" s="0" t="n">
        <f aca="false">O2791+N2792</f>
        <v>250777.176782399</v>
      </c>
      <c r="P2792" s="0" t="n">
        <f aca="false">MIN($B$5,P2791+K2792*$B$6-I2792)</f>
        <v>510.81</v>
      </c>
      <c r="Q2792" s="0" t="n">
        <f aca="false">MAX(0,F2792-H2792-K2792-L2792)</f>
        <v>0</v>
      </c>
    </row>
    <row r="2793" customFormat="false" ht="15" hidden="false" customHeight="false" outlineLevel="0" collapsed="false">
      <c r="A2793" s="0" t="n">
        <f aca="false">'Profiles 8760'!A2782</f>
        <v>2780</v>
      </c>
      <c r="B2793" s="0" t="n">
        <f aca="false">'Profiles 8760'!B2782</f>
        <v>4</v>
      </c>
      <c r="C2793" s="0" t="n">
        <f aca="false">'Profiles 8760'!E2782</f>
        <v>1</v>
      </c>
      <c r="D2793" s="0" t="n">
        <f aca="false">'Profiles 8760'!F2782</f>
        <v>0</v>
      </c>
      <c r="E2793" s="0" t="n">
        <f aca="false">'Profiles 8760'!G2782</f>
        <v>0.196566</v>
      </c>
      <c r="F2793" s="0" t="n">
        <f aca="false">D2793*Assumptions!$C$11*$B$7+E2793*Assumptions!$C$12*$B$8</f>
        <v>8.0395494</v>
      </c>
      <c r="G2793" s="0" t="n">
        <f aca="false">C2793*Assumptions!$C$15</f>
        <v>200</v>
      </c>
      <c r="H2793" s="0" t="n">
        <f aca="false">MIN(F2793,G2793)</f>
        <v>8.0395494</v>
      </c>
      <c r="I2793" s="0" t="n">
        <f aca="false">IF(C2793=1,MIN(G2793-H2793,Assumptions!$C$13,P2792),0)</f>
        <v>180</v>
      </c>
      <c r="J2793" s="0" t="n">
        <f aca="false">H2793+I2793</f>
        <v>188.0395494</v>
      </c>
      <c r="K2793" s="0" t="n">
        <f aca="false">MIN(IF(C2793=1,F2793-H2793,F2793),Assumptions!$C$13,MAX(0,($B$5-P2792)/$B$6))</f>
        <v>0</v>
      </c>
      <c r="L2793" s="0" t="n">
        <f aca="false">IF(C2793=1,0,MIN(F2793-K2793,Assumptions!$C$15,MAX(0,$B$10-O2792-M2793)))</f>
        <v>0</v>
      </c>
      <c r="M2793" s="0" t="n">
        <f aca="false">'Profiles 8760'!H2782</f>
        <v>199400</v>
      </c>
      <c r="N2793" s="0" t="n">
        <f aca="false">J2793+L2793</f>
        <v>188.0395494</v>
      </c>
      <c r="O2793" s="0" t="n">
        <f aca="false">O2792+N2793</f>
        <v>250965.216331799</v>
      </c>
      <c r="P2793" s="0" t="n">
        <f aca="false">MIN($B$5,P2792+K2793*$B$6-I2793)</f>
        <v>330.81</v>
      </c>
      <c r="Q2793" s="0" t="n">
        <f aca="false">MAX(0,F2793-H2793-K2793-L2793)</f>
        <v>0</v>
      </c>
    </row>
    <row r="2794" customFormat="false" ht="15" hidden="false" customHeight="false" outlineLevel="0" collapsed="false">
      <c r="A2794" s="0" t="n">
        <f aca="false">'Profiles 8760'!A2783</f>
        <v>2781</v>
      </c>
      <c r="B2794" s="0" t="n">
        <f aca="false">'Profiles 8760'!B2783</f>
        <v>4</v>
      </c>
      <c r="C2794" s="0" t="n">
        <f aca="false">'Profiles 8760'!E2783</f>
        <v>1</v>
      </c>
      <c r="D2794" s="0" t="n">
        <f aca="false">'Profiles 8760'!F2783</f>
        <v>0</v>
      </c>
      <c r="E2794" s="0" t="n">
        <f aca="false">'Profiles 8760'!G2783</f>
        <v>0.143995</v>
      </c>
      <c r="F2794" s="0" t="n">
        <f aca="false">D2794*Assumptions!$C$11*$B$7+E2794*Assumptions!$C$12*$B$8</f>
        <v>5.8893955</v>
      </c>
      <c r="G2794" s="0" t="n">
        <f aca="false">C2794*Assumptions!$C$15</f>
        <v>200</v>
      </c>
      <c r="H2794" s="0" t="n">
        <f aca="false">MIN(F2794,G2794)</f>
        <v>5.8893955</v>
      </c>
      <c r="I2794" s="0" t="n">
        <f aca="false">IF(C2794=1,MIN(G2794-H2794,Assumptions!$C$13,P2793),0)</f>
        <v>180</v>
      </c>
      <c r="J2794" s="0" t="n">
        <f aca="false">H2794+I2794</f>
        <v>185.8893955</v>
      </c>
      <c r="K2794" s="0" t="n">
        <f aca="false">MIN(IF(C2794=1,F2794-H2794,F2794),Assumptions!$C$13,MAX(0,($B$5-P2793)/$B$6))</f>
        <v>0</v>
      </c>
      <c r="L2794" s="0" t="n">
        <f aca="false">IF(C2794=1,0,MIN(F2794-K2794,Assumptions!$C$15,MAX(0,$B$10-O2793-M2794)))</f>
        <v>0</v>
      </c>
      <c r="M2794" s="0" t="n">
        <f aca="false">'Profiles 8760'!H2783</f>
        <v>199200</v>
      </c>
      <c r="N2794" s="0" t="n">
        <f aca="false">J2794+L2794</f>
        <v>185.8893955</v>
      </c>
      <c r="O2794" s="0" t="n">
        <f aca="false">O2793+N2794</f>
        <v>251151.105727299</v>
      </c>
      <c r="P2794" s="0" t="n">
        <f aca="false">MIN($B$5,P2793+K2794*$B$6-I2794)</f>
        <v>150.81</v>
      </c>
      <c r="Q2794" s="0" t="n">
        <f aca="false">MAX(0,F2794-H2794-K2794-L2794)</f>
        <v>0</v>
      </c>
    </row>
    <row r="2795" customFormat="false" ht="15" hidden="false" customHeight="false" outlineLevel="0" collapsed="false">
      <c r="A2795" s="0" t="n">
        <f aca="false">'Profiles 8760'!A2784</f>
        <v>2782</v>
      </c>
      <c r="B2795" s="0" t="n">
        <f aca="false">'Profiles 8760'!B2784</f>
        <v>4</v>
      </c>
      <c r="C2795" s="0" t="n">
        <f aca="false">'Profiles 8760'!E2784</f>
        <v>0</v>
      </c>
      <c r="D2795" s="0" t="n">
        <f aca="false">'Profiles 8760'!F2784</f>
        <v>0</v>
      </c>
      <c r="E2795" s="0" t="n">
        <f aca="false">'Profiles 8760'!G2784</f>
        <v>0.095759</v>
      </c>
      <c r="F2795" s="0" t="n">
        <f aca="false">D2795*Assumptions!$C$11*$B$7+E2795*Assumptions!$C$12*$B$8</f>
        <v>3.9165431</v>
      </c>
      <c r="G2795" s="0" t="n">
        <f aca="false">C2795*Assumptions!$C$15</f>
        <v>0</v>
      </c>
      <c r="H2795" s="0" t="n">
        <f aca="false">MIN(F2795,G2795)</f>
        <v>0</v>
      </c>
      <c r="I2795" s="0" t="n">
        <f aca="false">IF(C2795=1,MIN(G2795-H2795,Assumptions!$C$13,P2794),0)</f>
        <v>0</v>
      </c>
      <c r="J2795" s="0" t="n">
        <f aca="false">H2795+I2795</f>
        <v>0</v>
      </c>
      <c r="K2795" s="0" t="n">
        <f aca="false">MIN(IF(C2795=1,F2795-H2795,F2795),Assumptions!$C$13,MAX(0,($B$5-P2794)/$B$6))</f>
        <v>3.9165431</v>
      </c>
      <c r="L2795" s="0" t="n">
        <f aca="false">IF(C2795=1,0,MIN(F2795-K2795,Assumptions!$C$15,MAX(0,$B$10-O2794-M2795)))</f>
        <v>0</v>
      </c>
      <c r="M2795" s="0" t="n">
        <f aca="false">'Profiles 8760'!H2784</f>
        <v>199200</v>
      </c>
      <c r="N2795" s="0" t="n">
        <f aca="false">J2795+L2795</f>
        <v>0</v>
      </c>
      <c r="O2795" s="0" t="n">
        <f aca="false">O2794+N2795</f>
        <v>251151.105727299</v>
      </c>
      <c r="P2795" s="0" t="n">
        <f aca="false">MIN($B$5,P2794+K2795*$B$6-I2795)</f>
        <v>154.20485955908</v>
      </c>
      <c r="Q2795" s="0" t="n">
        <f aca="false">MAX(0,F2795-H2795-K2795-L2795)</f>
        <v>0</v>
      </c>
    </row>
    <row r="2796" customFormat="false" ht="15" hidden="false" customHeight="false" outlineLevel="0" collapsed="false">
      <c r="A2796" s="0" t="n">
        <f aca="false">'Profiles 8760'!A2785</f>
        <v>2783</v>
      </c>
      <c r="B2796" s="0" t="n">
        <f aca="false">'Profiles 8760'!B2785</f>
        <v>4</v>
      </c>
      <c r="C2796" s="0" t="n">
        <f aca="false">'Profiles 8760'!E2785</f>
        <v>0</v>
      </c>
      <c r="D2796" s="0" t="n">
        <f aca="false">'Profiles 8760'!F2785</f>
        <v>0</v>
      </c>
      <c r="E2796" s="0" t="n">
        <f aca="false">'Profiles 8760'!G2785</f>
        <v>0.075038</v>
      </c>
      <c r="F2796" s="0" t="n">
        <f aca="false">D2796*Assumptions!$C$11*$B$7+E2796*Assumptions!$C$12*$B$8</f>
        <v>3.0690542</v>
      </c>
      <c r="G2796" s="0" t="n">
        <f aca="false">C2796*Assumptions!$C$15</f>
        <v>0</v>
      </c>
      <c r="H2796" s="0" t="n">
        <f aca="false">MIN(F2796,G2796)</f>
        <v>0</v>
      </c>
      <c r="I2796" s="0" t="n">
        <f aca="false">IF(C2796=1,MIN(G2796-H2796,Assumptions!$C$13,P2795),0)</f>
        <v>0</v>
      </c>
      <c r="J2796" s="0" t="n">
        <f aca="false">H2796+I2796</f>
        <v>0</v>
      </c>
      <c r="K2796" s="0" t="n">
        <f aca="false">MIN(IF(C2796=1,F2796-H2796,F2796),Assumptions!$C$13,MAX(0,($B$5-P2795)/$B$6))</f>
        <v>3.0690542</v>
      </c>
      <c r="L2796" s="0" t="n">
        <f aca="false">IF(C2796=1,0,MIN(F2796-K2796,Assumptions!$C$15,MAX(0,$B$10-O2795-M2796)))</f>
        <v>0</v>
      </c>
      <c r="M2796" s="0" t="n">
        <f aca="false">'Profiles 8760'!H2785</f>
        <v>199200</v>
      </c>
      <c r="N2796" s="0" t="n">
        <f aca="false">J2796+L2796</f>
        <v>0</v>
      </c>
      <c r="O2796" s="0" t="n">
        <f aca="false">O2795+N2796</f>
        <v>251151.105727299</v>
      </c>
      <c r="P2796" s="0" t="n">
        <f aca="false">MIN($B$5,P2795+K2796*$B$6-I2796)</f>
        <v>156.86511573964</v>
      </c>
      <c r="Q2796" s="0" t="n">
        <f aca="false">MAX(0,F2796-H2796-K2796-L2796)</f>
        <v>0</v>
      </c>
    </row>
    <row r="2797" customFormat="false" ht="15" hidden="false" customHeight="false" outlineLevel="0" collapsed="false">
      <c r="A2797" s="0" t="n">
        <f aca="false">'Profiles 8760'!A2786</f>
        <v>2784</v>
      </c>
      <c r="B2797" s="0" t="n">
        <f aca="false">'Profiles 8760'!B2786</f>
        <v>4</v>
      </c>
      <c r="C2797" s="0" t="n">
        <f aca="false">'Profiles 8760'!E2786</f>
        <v>0</v>
      </c>
      <c r="D2797" s="0" t="n">
        <f aca="false">'Profiles 8760'!F2786</f>
        <v>0</v>
      </c>
      <c r="E2797" s="0" t="n">
        <f aca="false">'Profiles 8760'!G2786</f>
        <v>0.096239</v>
      </c>
      <c r="F2797" s="0" t="n">
        <f aca="false">D2797*Assumptions!$C$11*$B$7+E2797*Assumptions!$C$12*$B$8</f>
        <v>3.9361751</v>
      </c>
      <c r="G2797" s="0" t="n">
        <f aca="false">C2797*Assumptions!$C$15</f>
        <v>0</v>
      </c>
      <c r="H2797" s="0" t="n">
        <f aca="false">MIN(F2797,G2797)</f>
        <v>0</v>
      </c>
      <c r="I2797" s="0" t="n">
        <f aca="false">IF(C2797=1,MIN(G2797-H2797,Assumptions!$C$13,P2796),0)</f>
        <v>0</v>
      </c>
      <c r="J2797" s="0" t="n">
        <f aca="false">H2797+I2797</f>
        <v>0</v>
      </c>
      <c r="K2797" s="0" t="n">
        <f aca="false">MIN(IF(C2797=1,F2797-H2797,F2797),Assumptions!$C$13,MAX(0,($B$5-P2796)/$B$6))</f>
        <v>3.9361751</v>
      </c>
      <c r="L2797" s="0" t="n">
        <f aca="false">IF(C2797=1,0,MIN(F2797-K2797,Assumptions!$C$15,MAX(0,$B$10-O2796-M2797)))</f>
        <v>0</v>
      </c>
      <c r="M2797" s="0" t="n">
        <f aca="false">'Profiles 8760'!H2786</f>
        <v>199200</v>
      </c>
      <c r="N2797" s="0" t="n">
        <f aca="false">J2797+L2797</f>
        <v>0</v>
      </c>
      <c r="O2797" s="0" t="n">
        <f aca="false">O2796+N2797</f>
        <v>251151.105727299</v>
      </c>
      <c r="P2797" s="0" t="n">
        <f aca="false">MIN($B$5,P2796+K2797*$B$6-I2797)</f>
        <v>160.27699231632</v>
      </c>
      <c r="Q2797" s="0" t="n">
        <f aca="false">MAX(0,F2797-H2797-K2797-L2797)</f>
        <v>0</v>
      </c>
    </row>
    <row r="2798" customFormat="false" ht="15" hidden="false" customHeight="false" outlineLevel="0" collapsed="false">
      <c r="A2798" s="0" t="n">
        <f aca="false">'Profiles 8760'!A2787</f>
        <v>2785</v>
      </c>
      <c r="B2798" s="0" t="n">
        <f aca="false">'Profiles 8760'!B2787</f>
        <v>4</v>
      </c>
      <c r="C2798" s="0" t="n">
        <f aca="false">'Profiles 8760'!E2787</f>
        <v>0</v>
      </c>
      <c r="D2798" s="0" t="n">
        <f aca="false">'Profiles 8760'!F2787</f>
        <v>0</v>
      </c>
      <c r="E2798" s="0" t="n">
        <f aca="false">'Profiles 8760'!G2787</f>
        <v>0.084681</v>
      </c>
      <c r="F2798" s="0" t="n">
        <f aca="false">D2798*Assumptions!$C$11*$B$7+E2798*Assumptions!$C$12*$B$8</f>
        <v>3.4634529</v>
      </c>
      <c r="G2798" s="0" t="n">
        <f aca="false">C2798*Assumptions!$C$15</f>
        <v>0</v>
      </c>
      <c r="H2798" s="0" t="n">
        <f aca="false">MIN(F2798,G2798)</f>
        <v>0</v>
      </c>
      <c r="I2798" s="0" t="n">
        <f aca="false">IF(C2798=1,MIN(G2798-H2798,Assumptions!$C$13,P2797),0)</f>
        <v>0</v>
      </c>
      <c r="J2798" s="0" t="n">
        <f aca="false">H2798+I2798</f>
        <v>0</v>
      </c>
      <c r="K2798" s="0" t="n">
        <f aca="false">MIN(IF(C2798=1,F2798-H2798,F2798),Assumptions!$C$13,MAX(0,($B$5-P2797)/$B$6))</f>
        <v>3.4634529</v>
      </c>
      <c r="L2798" s="0" t="n">
        <f aca="false">IF(C2798=1,0,MIN(F2798-K2798,Assumptions!$C$15,MAX(0,$B$10-O2797-M2798)))</f>
        <v>0</v>
      </c>
      <c r="M2798" s="0" t="n">
        <f aca="false">'Profiles 8760'!H2787</f>
        <v>199200</v>
      </c>
      <c r="N2798" s="0" t="n">
        <f aca="false">J2798+L2798</f>
        <v>0</v>
      </c>
      <c r="O2798" s="0" t="n">
        <f aca="false">O2797+N2798</f>
        <v>251151.105727299</v>
      </c>
      <c r="P2798" s="0" t="n">
        <f aca="false">MIN($B$5,P2797+K2798*$B$6-I2798)</f>
        <v>163.27911329004</v>
      </c>
      <c r="Q2798" s="0" t="n">
        <f aca="false">MAX(0,F2798-H2798-K2798-L2798)</f>
        <v>0</v>
      </c>
    </row>
    <row r="2799" customFormat="false" ht="15" hidden="false" customHeight="false" outlineLevel="0" collapsed="false">
      <c r="A2799" s="0" t="n">
        <f aca="false">'Profiles 8760'!A2788</f>
        <v>2786</v>
      </c>
      <c r="B2799" s="0" t="n">
        <f aca="false">'Profiles 8760'!B2788</f>
        <v>4</v>
      </c>
      <c r="C2799" s="0" t="n">
        <f aca="false">'Profiles 8760'!E2788</f>
        <v>0</v>
      </c>
      <c r="D2799" s="0" t="n">
        <f aca="false">'Profiles 8760'!F2788</f>
        <v>0</v>
      </c>
      <c r="E2799" s="0" t="n">
        <f aca="false">'Profiles 8760'!G2788</f>
        <v>0.074515</v>
      </c>
      <c r="F2799" s="0" t="n">
        <f aca="false">D2799*Assumptions!$C$11*$B$7+E2799*Assumptions!$C$12*$B$8</f>
        <v>3.0476635</v>
      </c>
      <c r="G2799" s="0" t="n">
        <f aca="false">C2799*Assumptions!$C$15</f>
        <v>0</v>
      </c>
      <c r="H2799" s="0" t="n">
        <f aca="false">MIN(F2799,G2799)</f>
        <v>0</v>
      </c>
      <c r="I2799" s="0" t="n">
        <f aca="false">IF(C2799=1,MIN(G2799-H2799,Assumptions!$C$13,P2798),0)</f>
        <v>0</v>
      </c>
      <c r="J2799" s="0" t="n">
        <f aca="false">H2799+I2799</f>
        <v>0</v>
      </c>
      <c r="K2799" s="0" t="n">
        <f aca="false">MIN(IF(C2799=1,F2799-H2799,F2799),Assumptions!$C$13,MAX(0,($B$5-P2798)/$B$6))</f>
        <v>3.0476635</v>
      </c>
      <c r="L2799" s="0" t="n">
        <f aca="false">IF(C2799=1,0,MIN(F2799-K2799,Assumptions!$C$15,MAX(0,$B$10-O2798-M2799)))</f>
        <v>0</v>
      </c>
      <c r="M2799" s="0" t="n">
        <f aca="false">'Profiles 8760'!H2788</f>
        <v>199200</v>
      </c>
      <c r="N2799" s="0" t="n">
        <f aca="false">J2799+L2799</f>
        <v>0</v>
      </c>
      <c r="O2799" s="0" t="n">
        <f aca="false">O2798+N2799</f>
        <v>251151.105727299</v>
      </c>
      <c r="P2799" s="0" t="n">
        <f aca="false">MIN($B$5,P2798+K2799*$B$6-I2799)</f>
        <v>165.92082801184</v>
      </c>
      <c r="Q2799" s="0" t="n">
        <f aca="false">MAX(0,F2799-H2799-K2799-L2799)</f>
        <v>0</v>
      </c>
    </row>
    <row r="2800" customFormat="false" ht="15" hidden="false" customHeight="false" outlineLevel="0" collapsed="false">
      <c r="A2800" s="0" t="n">
        <f aca="false">'Profiles 8760'!A2789</f>
        <v>2787</v>
      </c>
      <c r="B2800" s="0" t="n">
        <f aca="false">'Profiles 8760'!B2789</f>
        <v>4</v>
      </c>
      <c r="C2800" s="0" t="n">
        <f aca="false">'Profiles 8760'!E2789</f>
        <v>0</v>
      </c>
      <c r="D2800" s="0" t="n">
        <f aca="false">'Profiles 8760'!F2789</f>
        <v>0</v>
      </c>
      <c r="E2800" s="0" t="n">
        <f aca="false">'Profiles 8760'!G2789</f>
        <v>0.124183</v>
      </c>
      <c r="F2800" s="0" t="n">
        <f aca="false">D2800*Assumptions!$C$11*$B$7+E2800*Assumptions!$C$12*$B$8</f>
        <v>5.0790847</v>
      </c>
      <c r="G2800" s="0" t="n">
        <f aca="false">C2800*Assumptions!$C$15</f>
        <v>0</v>
      </c>
      <c r="H2800" s="0" t="n">
        <f aca="false">MIN(F2800,G2800)</f>
        <v>0</v>
      </c>
      <c r="I2800" s="0" t="n">
        <f aca="false">IF(C2800=1,MIN(G2800-H2800,Assumptions!$C$13,P2799),0)</f>
        <v>0</v>
      </c>
      <c r="J2800" s="0" t="n">
        <f aca="false">H2800+I2800</f>
        <v>0</v>
      </c>
      <c r="K2800" s="0" t="n">
        <f aca="false">MIN(IF(C2800=1,F2800-H2800,F2800),Assumptions!$C$13,MAX(0,($B$5-P2799)/$B$6))</f>
        <v>5.0790847</v>
      </c>
      <c r="L2800" s="0" t="n">
        <f aca="false">IF(C2800=1,0,MIN(F2800-K2800,Assumptions!$C$15,MAX(0,$B$10-O2799-M2800)))</f>
        <v>0</v>
      </c>
      <c r="M2800" s="0" t="n">
        <f aca="false">'Profiles 8760'!H2789</f>
        <v>199200</v>
      </c>
      <c r="N2800" s="0" t="n">
        <f aca="false">J2800+L2800</f>
        <v>0</v>
      </c>
      <c r="O2800" s="0" t="n">
        <f aca="false">O2799+N2800</f>
        <v>251151.105727299</v>
      </c>
      <c r="P2800" s="0" t="n">
        <f aca="false">MIN($B$5,P2799+K2800*$B$6-I2800)</f>
        <v>170.3233786298</v>
      </c>
      <c r="Q2800" s="0" t="n">
        <f aca="false">MAX(0,F2800-H2800-K2800-L2800)</f>
        <v>0</v>
      </c>
    </row>
    <row r="2801" customFormat="false" ht="15" hidden="false" customHeight="false" outlineLevel="0" collapsed="false">
      <c r="A2801" s="0" t="n">
        <f aca="false">'Profiles 8760'!A2790</f>
        <v>2788</v>
      </c>
      <c r="B2801" s="0" t="n">
        <f aca="false">'Profiles 8760'!B2790</f>
        <v>4</v>
      </c>
      <c r="C2801" s="0" t="n">
        <f aca="false">'Profiles 8760'!E2790</f>
        <v>0</v>
      </c>
      <c r="D2801" s="0" t="n">
        <f aca="false">'Profiles 8760'!F2790</f>
        <v>0</v>
      </c>
      <c r="E2801" s="0" t="n">
        <f aca="false">'Profiles 8760'!G2790</f>
        <v>0.161549</v>
      </c>
      <c r="F2801" s="0" t="n">
        <f aca="false">D2801*Assumptions!$C$11*$B$7+E2801*Assumptions!$C$12*$B$8</f>
        <v>6.6073541</v>
      </c>
      <c r="G2801" s="0" t="n">
        <f aca="false">C2801*Assumptions!$C$15</f>
        <v>0</v>
      </c>
      <c r="H2801" s="0" t="n">
        <f aca="false">MIN(F2801,G2801)</f>
        <v>0</v>
      </c>
      <c r="I2801" s="0" t="n">
        <f aca="false">IF(C2801=1,MIN(G2801-H2801,Assumptions!$C$13,P2800),0)</f>
        <v>0</v>
      </c>
      <c r="J2801" s="0" t="n">
        <f aca="false">H2801+I2801</f>
        <v>0</v>
      </c>
      <c r="K2801" s="0" t="n">
        <f aca="false">MIN(IF(C2801=1,F2801-H2801,F2801),Assumptions!$C$13,MAX(0,($B$5-P2800)/$B$6))</f>
        <v>6.6073541</v>
      </c>
      <c r="L2801" s="0" t="n">
        <f aca="false">IF(C2801=1,0,MIN(F2801-K2801,Assumptions!$C$15,MAX(0,$B$10-O2800-M2801)))</f>
        <v>0</v>
      </c>
      <c r="M2801" s="0" t="n">
        <f aca="false">'Profiles 8760'!H2790</f>
        <v>199200</v>
      </c>
      <c r="N2801" s="0" t="n">
        <f aca="false">J2801+L2801</f>
        <v>0</v>
      </c>
      <c r="O2801" s="0" t="n">
        <f aca="false">O2800+N2801</f>
        <v>251151.105727299</v>
      </c>
      <c r="P2801" s="0" t="n">
        <f aca="false">MIN($B$5,P2800+K2801*$B$6-I2801)</f>
        <v>176.05063316368</v>
      </c>
      <c r="Q2801" s="0" t="n">
        <f aca="false">MAX(0,F2801-H2801-K2801-L2801)</f>
        <v>0</v>
      </c>
    </row>
    <row r="2802" customFormat="false" ht="15" hidden="false" customHeight="false" outlineLevel="0" collapsed="false">
      <c r="A2802" s="0" t="n">
        <f aca="false">'Profiles 8760'!A2791</f>
        <v>2789</v>
      </c>
      <c r="B2802" s="0" t="n">
        <f aca="false">'Profiles 8760'!B2791</f>
        <v>4</v>
      </c>
      <c r="C2802" s="0" t="n">
        <f aca="false">'Profiles 8760'!E2791</f>
        <v>0</v>
      </c>
      <c r="D2802" s="0" t="n">
        <f aca="false">'Profiles 8760'!F2791</f>
        <v>0</v>
      </c>
      <c r="E2802" s="0" t="n">
        <f aca="false">'Profiles 8760'!G2791</f>
        <v>0.169751</v>
      </c>
      <c r="F2802" s="0" t="n">
        <f aca="false">D2802*Assumptions!$C$11*$B$7+E2802*Assumptions!$C$12*$B$8</f>
        <v>6.9428159</v>
      </c>
      <c r="G2802" s="0" t="n">
        <f aca="false">C2802*Assumptions!$C$15</f>
        <v>0</v>
      </c>
      <c r="H2802" s="0" t="n">
        <f aca="false">MIN(F2802,G2802)</f>
        <v>0</v>
      </c>
      <c r="I2802" s="0" t="n">
        <f aca="false">IF(C2802=1,MIN(G2802-H2802,Assumptions!$C$13,P2801),0)</f>
        <v>0</v>
      </c>
      <c r="J2802" s="0" t="n">
        <f aca="false">H2802+I2802</f>
        <v>0</v>
      </c>
      <c r="K2802" s="0" t="n">
        <f aca="false">MIN(IF(C2802=1,F2802-H2802,F2802),Assumptions!$C$13,MAX(0,($B$5-P2801)/$B$6))</f>
        <v>6.9428159</v>
      </c>
      <c r="L2802" s="0" t="n">
        <f aca="false">IF(C2802=1,0,MIN(F2802-K2802,Assumptions!$C$15,MAX(0,$B$10-O2801-M2802)))</f>
        <v>0</v>
      </c>
      <c r="M2802" s="0" t="n">
        <f aca="false">'Profiles 8760'!H2791</f>
        <v>199200</v>
      </c>
      <c r="N2802" s="0" t="n">
        <f aca="false">J2802+L2802</f>
        <v>0</v>
      </c>
      <c r="O2802" s="0" t="n">
        <f aca="false">O2801+N2802</f>
        <v>251151.105727299</v>
      </c>
      <c r="P2802" s="0" t="n">
        <f aca="false">MIN($B$5,P2801+K2802*$B$6-I2802)</f>
        <v>182.0686659858</v>
      </c>
      <c r="Q2802" s="0" t="n">
        <f aca="false">MAX(0,F2802-H2802-K2802-L2802)</f>
        <v>0</v>
      </c>
    </row>
    <row r="2803" customFormat="false" ht="15" hidden="false" customHeight="false" outlineLevel="0" collapsed="false">
      <c r="A2803" s="0" t="n">
        <f aca="false">'Profiles 8760'!A2792</f>
        <v>2790</v>
      </c>
      <c r="B2803" s="0" t="n">
        <f aca="false">'Profiles 8760'!B2792</f>
        <v>4</v>
      </c>
      <c r="C2803" s="0" t="n">
        <f aca="false">'Profiles 8760'!E2792</f>
        <v>0</v>
      </c>
      <c r="D2803" s="0" t="n">
        <f aca="false">'Profiles 8760'!F2792</f>
        <v>0</v>
      </c>
      <c r="E2803" s="0" t="n">
        <f aca="false">'Profiles 8760'!G2792</f>
        <v>0.15185</v>
      </c>
      <c r="F2803" s="0" t="n">
        <f aca="false">D2803*Assumptions!$C$11*$B$7+E2803*Assumptions!$C$12*$B$8</f>
        <v>6.210665</v>
      </c>
      <c r="G2803" s="0" t="n">
        <f aca="false">C2803*Assumptions!$C$15</f>
        <v>0</v>
      </c>
      <c r="H2803" s="0" t="n">
        <f aca="false">MIN(F2803,G2803)</f>
        <v>0</v>
      </c>
      <c r="I2803" s="0" t="n">
        <f aca="false">IF(C2803=1,MIN(G2803-H2803,Assumptions!$C$13,P2802),0)</f>
        <v>0</v>
      </c>
      <c r="J2803" s="0" t="n">
        <f aca="false">H2803+I2803</f>
        <v>0</v>
      </c>
      <c r="K2803" s="0" t="n">
        <f aca="false">MIN(IF(C2803=1,F2803-H2803,F2803),Assumptions!$C$13,MAX(0,($B$5-P2802)/$B$6))</f>
        <v>6.210665</v>
      </c>
      <c r="L2803" s="0" t="n">
        <f aca="false">IF(C2803=1,0,MIN(F2803-K2803,Assumptions!$C$15,MAX(0,$B$10-O2802-M2803)))</f>
        <v>0</v>
      </c>
      <c r="M2803" s="0" t="n">
        <f aca="false">'Profiles 8760'!H2792</f>
        <v>199200</v>
      </c>
      <c r="N2803" s="0" t="n">
        <f aca="false">J2803+L2803</f>
        <v>0</v>
      </c>
      <c r="O2803" s="0" t="n">
        <f aca="false">O2802+N2803</f>
        <v>251151.105727299</v>
      </c>
      <c r="P2803" s="0" t="n">
        <f aca="false">MIN($B$5,P2802+K2803*$B$6-I2803)</f>
        <v>187.4520704078</v>
      </c>
      <c r="Q2803" s="0" t="n">
        <f aca="false">MAX(0,F2803-H2803-K2803-L2803)</f>
        <v>0</v>
      </c>
    </row>
    <row r="2804" customFormat="false" ht="15" hidden="false" customHeight="false" outlineLevel="0" collapsed="false">
      <c r="A2804" s="0" t="n">
        <f aca="false">'Profiles 8760'!A2793</f>
        <v>2791</v>
      </c>
      <c r="B2804" s="0" t="n">
        <f aca="false">'Profiles 8760'!B2793</f>
        <v>4</v>
      </c>
      <c r="C2804" s="0" t="n">
        <f aca="false">'Profiles 8760'!E2793</f>
        <v>0</v>
      </c>
      <c r="D2804" s="0" t="n">
        <f aca="false">'Profiles 8760'!F2793</f>
        <v>0.05096</v>
      </c>
      <c r="E2804" s="0" t="n">
        <f aca="false">'Profiles 8760'!G2793</f>
        <v>0.127535</v>
      </c>
      <c r="F2804" s="0" t="n">
        <f aca="false">D2804*Assumptions!$C$11*$B$7+E2804*Assumptions!$C$12*$B$8</f>
        <v>19.9334295</v>
      </c>
      <c r="G2804" s="0" t="n">
        <f aca="false">C2804*Assumptions!$C$15</f>
        <v>0</v>
      </c>
      <c r="H2804" s="0" t="n">
        <f aca="false">MIN(F2804,G2804)</f>
        <v>0</v>
      </c>
      <c r="I2804" s="0" t="n">
        <f aca="false">IF(C2804=1,MIN(G2804-H2804,Assumptions!$C$13,P2803),0)</f>
        <v>0</v>
      </c>
      <c r="J2804" s="0" t="n">
        <f aca="false">H2804+I2804</f>
        <v>0</v>
      </c>
      <c r="K2804" s="0" t="n">
        <f aca="false">MIN(IF(C2804=1,F2804-H2804,F2804),Assumptions!$C$13,MAX(0,($B$5-P2803)/$B$6))</f>
        <v>19.9334295</v>
      </c>
      <c r="L2804" s="0" t="n">
        <f aca="false">IF(C2804=1,0,MIN(F2804-K2804,Assumptions!$C$15,MAX(0,$B$10-O2803-M2804)))</f>
        <v>0</v>
      </c>
      <c r="M2804" s="0" t="n">
        <f aca="false">'Profiles 8760'!H2793</f>
        <v>199200</v>
      </c>
      <c r="N2804" s="0" t="n">
        <f aca="false">J2804+L2804</f>
        <v>0</v>
      </c>
      <c r="O2804" s="0" t="n">
        <f aca="false">O2803+N2804</f>
        <v>251151.105727299</v>
      </c>
      <c r="P2804" s="0" t="n">
        <f aca="false">MIN($B$5,P2803+K2804*$B$6-I2804)</f>
        <v>204.7303670984</v>
      </c>
      <c r="Q2804" s="0" t="n">
        <f aca="false">MAX(0,F2804-H2804-K2804-L2804)</f>
        <v>0</v>
      </c>
    </row>
    <row r="2805" customFormat="false" ht="15" hidden="false" customHeight="false" outlineLevel="0" collapsed="false">
      <c r="A2805" s="0" t="n">
        <f aca="false">'Profiles 8760'!A2794</f>
        <v>2792</v>
      </c>
      <c r="B2805" s="0" t="n">
        <f aca="false">'Profiles 8760'!B2794</f>
        <v>4</v>
      </c>
      <c r="C2805" s="0" t="n">
        <f aca="false">'Profiles 8760'!E2794</f>
        <v>1</v>
      </c>
      <c r="D2805" s="0" t="n">
        <f aca="false">'Profiles 8760'!F2794</f>
        <v>0.307953</v>
      </c>
      <c r="E2805" s="0" t="n">
        <f aca="false">'Profiles 8760'!G2794</f>
        <v>0.122476</v>
      </c>
      <c r="F2805" s="0" t="n">
        <f aca="false">D2805*Assumptions!$C$11*$B$7+E2805*Assumptions!$C$12*$B$8</f>
        <v>93.9460948</v>
      </c>
      <c r="G2805" s="0" t="n">
        <f aca="false">C2805*Assumptions!$C$15</f>
        <v>200</v>
      </c>
      <c r="H2805" s="0" t="n">
        <f aca="false">MIN(F2805,G2805)</f>
        <v>93.9460948</v>
      </c>
      <c r="I2805" s="0" t="n">
        <f aca="false">IF(C2805=1,MIN(G2805-H2805,Assumptions!$C$13,P2804),0)</f>
        <v>106.0539052</v>
      </c>
      <c r="J2805" s="0" t="n">
        <f aca="false">H2805+I2805</f>
        <v>200</v>
      </c>
      <c r="K2805" s="0" t="n">
        <f aca="false">MIN(IF(C2805=1,F2805-H2805,F2805),Assumptions!$C$13,MAX(0,($B$5-P2804)/$B$6))</f>
        <v>0</v>
      </c>
      <c r="L2805" s="0" t="n">
        <f aca="false">IF(C2805=1,0,MIN(F2805-K2805,Assumptions!$C$15,MAX(0,$B$10-O2804-M2805)))</f>
        <v>0</v>
      </c>
      <c r="M2805" s="0" t="n">
        <f aca="false">'Profiles 8760'!H2794</f>
        <v>199000</v>
      </c>
      <c r="N2805" s="0" t="n">
        <f aca="false">J2805+L2805</f>
        <v>200</v>
      </c>
      <c r="O2805" s="0" t="n">
        <f aca="false">O2804+N2805</f>
        <v>251351.105727299</v>
      </c>
      <c r="P2805" s="0" t="n">
        <f aca="false">MIN($B$5,P2804+K2805*$B$6-I2805)</f>
        <v>98.6764618984</v>
      </c>
      <c r="Q2805" s="0" t="n">
        <f aca="false">MAX(0,F2805-H2805-K2805-L2805)</f>
        <v>0</v>
      </c>
    </row>
    <row r="2806" customFormat="false" ht="15" hidden="false" customHeight="false" outlineLevel="0" collapsed="false">
      <c r="A2806" s="0" t="n">
        <f aca="false">'Profiles 8760'!A2795</f>
        <v>2793</v>
      </c>
      <c r="B2806" s="0" t="n">
        <f aca="false">'Profiles 8760'!B2795</f>
        <v>4</v>
      </c>
      <c r="C2806" s="0" t="n">
        <f aca="false">'Profiles 8760'!E2795</f>
        <v>1</v>
      </c>
      <c r="D2806" s="0" t="n">
        <f aca="false">'Profiles 8760'!F2795</f>
        <v>0.618033</v>
      </c>
      <c r="E2806" s="0" t="n">
        <f aca="false">'Profiles 8760'!G2795</f>
        <v>0.134976</v>
      </c>
      <c r="F2806" s="0" t="n">
        <f aca="false">D2806*Assumptions!$C$11*$B$7+E2806*Assumptions!$C$12*$B$8</f>
        <v>184.0084488</v>
      </c>
      <c r="G2806" s="0" t="n">
        <f aca="false">C2806*Assumptions!$C$15</f>
        <v>200</v>
      </c>
      <c r="H2806" s="0" t="n">
        <f aca="false">MIN(F2806,G2806)</f>
        <v>184.0084488</v>
      </c>
      <c r="I2806" s="0" t="n">
        <f aca="false">IF(C2806=1,MIN(G2806-H2806,Assumptions!$C$13,P2805),0)</f>
        <v>15.9915512</v>
      </c>
      <c r="J2806" s="0" t="n">
        <f aca="false">H2806+I2806</f>
        <v>200</v>
      </c>
      <c r="K2806" s="0" t="n">
        <f aca="false">MIN(IF(C2806=1,F2806-H2806,F2806),Assumptions!$C$13,MAX(0,($B$5-P2805)/$B$6))</f>
        <v>0</v>
      </c>
      <c r="L2806" s="0" t="n">
        <f aca="false">IF(C2806=1,0,MIN(F2806-K2806,Assumptions!$C$15,MAX(0,$B$10-O2805-M2806)))</f>
        <v>0</v>
      </c>
      <c r="M2806" s="0" t="n">
        <f aca="false">'Profiles 8760'!H2795</f>
        <v>198800</v>
      </c>
      <c r="N2806" s="0" t="n">
        <f aca="false">J2806+L2806</f>
        <v>200</v>
      </c>
      <c r="O2806" s="0" t="n">
        <f aca="false">O2805+N2806</f>
        <v>251551.105727299</v>
      </c>
      <c r="P2806" s="0" t="n">
        <f aca="false">MIN($B$5,P2805+K2806*$B$6-I2806)</f>
        <v>82.6849106984</v>
      </c>
      <c r="Q2806" s="0" t="n">
        <f aca="false">MAX(0,F2806-H2806-K2806-L2806)</f>
        <v>0</v>
      </c>
    </row>
    <row r="2807" customFormat="false" ht="15" hidden="false" customHeight="false" outlineLevel="0" collapsed="false">
      <c r="A2807" s="0" t="n">
        <f aca="false">'Profiles 8760'!A2796</f>
        <v>2794</v>
      </c>
      <c r="B2807" s="0" t="n">
        <f aca="false">'Profiles 8760'!B2796</f>
        <v>4</v>
      </c>
      <c r="C2807" s="0" t="n">
        <f aca="false">'Profiles 8760'!E2796</f>
        <v>0</v>
      </c>
      <c r="D2807" s="0" t="n">
        <f aca="false">'Profiles 8760'!F2796</f>
        <v>0.919542</v>
      </c>
      <c r="E2807" s="0" t="n">
        <f aca="false">'Profiles 8760'!G2796</f>
        <v>0.11249</v>
      </c>
      <c r="F2807" s="0" t="n">
        <f aca="false">D2807*Assumptions!$C$11*$B$7+E2807*Assumptions!$C$12*$B$8</f>
        <v>270.1645706</v>
      </c>
      <c r="G2807" s="0" t="n">
        <f aca="false">C2807*Assumptions!$C$15</f>
        <v>0</v>
      </c>
      <c r="H2807" s="0" t="n">
        <f aca="false">MIN(F2807,G2807)</f>
        <v>0</v>
      </c>
      <c r="I2807" s="0" t="n">
        <f aca="false">IF(C2807=1,MIN(G2807-H2807,Assumptions!$C$13,P2806),0)</f>
        <v>0</v>
      </c>
      <c r="J2807" s="0" t="n">
        <f aca="false">H2807+I2807</f>
        <v>0</v>
      </c>
      <c r="K2807" s="0" t="n">
        <f aca="false">MIN(IF(C2807=1,F2807-H2807,F2807),Assumptions!$C$13,MAX(0,($B$5-P2806)/$B$6))</f>
        <v>180</v>
      </c>
      <c r="L2807" s="0" t="n">
        <f aca="false">IF(C2807=1,0,MIN(F2807-K2807,Assumptions!$C$15,MAX(0,$B$10-O2806-M2807)))</f>
        <v>90.1645706</v>
      </c>
      <c r="M2807" s="0" t="n">
        <f aca="false">'Profiles 8760'!H2796</f>
        <v>198800</v>
      </c>
      <c r="N2807" s="0" t="n">
        <f aca="false">J2807+L2807</f>
        <v>90.1645706</v>
      </c>
      <c r="O2807" s="0" t="n">
        <f aca="false">O2806+N2807</f>
        <v>251641.270297899</v>
      </c>
      <c r="P2807" s="0" t="n">
        <f aca="false">MIN($B$5,P2806+K2807*$B$6-I2807)</f>
        <v>238.7089106984</v>
      </c>
      <c r="Q2807" s="0" t="n">
        <f aca="false">MAX(0,F2807-H2807-K2807-L2807)</f>
        <v>0</v>
      </c>
    </row>
    <row r="2808" customFormat="false" ht="15" hidden="false" customHeight="false" outlineLevel="0" collapsed="false">
      <c r="A2808" s="0" t="n">
        <f aca="false">'Profiles 8760'!A2797</f>
        <v>2795</v>
      </c>
      <c r="B2808" s="0" t="n">
        <f aca="false">'Profiles 8760'!B2797</f>
        <v>4</v>
      </c>
      <c r="C2808" s="0" t="n">
        <f aca="false">'Profiles 8760'!E2797</f>
        <v>0</v>
      </c>
      <c r="D2808" s="0" t="n">
        <f aca="false">'Profiles 8760'!F2797</f>
        <v>1</v>
      </c>
      <c r="E2808" s="0" t="n">
        <f aca="false">'Profiles 8760'!G2797</f>
        <v>0.099138</v>
      </c>
      <c r="F2808" s="0" t="n">
        <f aca="false">D2808*Assumptions!$C$11*$B$7+E2808*Assumptions!$C$12*$B$8</f>
        <v>292.8547442</v>
      </c>
      <c r="G2808" s="0" t="n">
        <f aca="false">C2808*Assumptions!$C$15</f>
        <v>0</v>
      </c>
      <c r="H2808" s="0" t="n">
        <f aca="false">MIN(F2808,G2808)</f>
        <v>0</v>
      </c>
      <c r="I2808" s="0" t="n">
        <f aca="false">IF(C2808=1,MIN(G2808-H2808,Assumptions!$C$13,P2807),0)</f>
        <v>0</v>
      </c>
      <c r="J2808" s="0" t="n">
        <f aca="false">H2808+I2808</f>
        <v>0</v>
      </c>
      <c r="K2808" s="0" t="n">
        <f aca="false">MIN(IF(C2808=1,F2808-H2808,F2808),Assumptions!$C$13,MAX(0,($B$5-P2807)/$B$6))</f>
        <v>180</v>
      </c>
      <c r="L2808" s="0" t="n">
        <f aca="false">IF(C2808=1,0,MIN(F2808-K2808,Assumptions!$C$15,MAX(0,$B$10-O2807-M2808)))</f>
        <v>112.8547442</v>
      </c>
      <c r="M2808" s="0" t="n">
        <f aca="false">'Profiles 8760'!H2797</f>
        <v>198800</v>
      </c>
      <c r="N2808" s="0" t="n">
        <f aca="false">J2808+L2808</f>
        <v>112.8547442</v>
      </c>
      <c r="O2808" s="0" t="n">
        <f aca="false">O2807+N2808</f>
        <v>251754.125042099</v>
      </c>
      <c r="P2808" s="0" t="n">
        <f aca="false">MIN($B$5,P2807+K2808*$B$6-I2808)</f>
        <v>394.7329106984</v>
      </c>
      <c r="Q2808" s="0" t="n">
        <f aca="false">MAX(0,F2808-H2808-K2808-L2808)</f>
        <v>0</v>
      </c>
    </row>
    <row r="2809" customFormat="false" ht="15" hidden="false" customHeight="false" outlineLevel="0" collapsed="false">
      <c r="A2809" s="0" t="n">
        <f aca="false">'Profiles 8760'!A2798</f>
        <v>2796</v>
      </c>
      <c r="B2809" s="0" t="n">
        <f aca="false">'Profiles 8760'!B2798</f>
        <v>4</v>
      </c>
      <c r="C2809" s="0" t="n">
        <f aca="false">'Profiles 8760'!E2798</f>
        <v>0</v>
      </c>
      <c r="D2809" s="0" t="n">
        <f aca="false">'Profiles 8760'!F2798</f>
        <v>1</v>
      </c>
      <c r="E2809" s="0" t="n">
        <f aca="false">'Profiles 8760'!G2798</f>
        <v>0.13922</v>
      </c>
      <c r="F2809" s="0" t="n">
        <f aca="false">D2809*Assumptions!$C$11*$B$7+E2809*Assumptions!$C$12*$B$8</f>
        <v>294.494098</v>
      </c>
      <c r="G2809" s="0" t="n">
        <f aca="false">C2809*Assumptions!$C$15</f>
        <v>0</v>
      </c>
      <c r="H2809" s="0" t="n">
        <f aca="false">MIN(F2809,G2809)</f>
        <v>0</v>
      </c>
      <c r="I2809" s="0" t="n">
        <f aca="false">IF(C2809=1,MIN(G2809-H2809,Assumptions!$C$13,P2808),0)</f>
        <v>0</v>
      </c>
      <c r="J2809" s="0" t="n">
        <f aca="false">H2809+I2809</f>
        <v>0</v>
      </c>
      <c r="K2809" s="0" t="n">
        <f aca="false">MIN(IF(C2809=1,F2809-H2809,F2809),Assumptions!$C$13,MAX(0,($B$5-P2808)/$B$6))</f>
        <v>133.914500809414</v>
      </c>
      <c r="L2809" s="0" t="n">
        <f aca="false">IF(C2809=1,0,MIN(F2809-K2809,Assumptions!$C$15,MAX(0,$B$10-O2808-M2809)))</f>
        <v>160.579597190586</v>
      </c>
      <c r="M2809" s="0" t="n">
        <f aca="false">'Profiles 8760'!H2798</f>
        <v>198800</v>
      </c>
      <c r="N2809" s="0" t="n">
        <f aca="false">J2809+L2809</f>
        <v>160.579597190586</v>
      </c>
      <c r="O2809" s="0" t="n">
        <f aca="false">O2808+N2809</f>
        <v>251914.704639289</v>
      </c>
      <c r="P2809" s="0" t="n">
        <f aca="false">MIN($B$5,P2808+K2809*$B$6-I2809)</f>
        <v>510.81</v>
      </c>
      <c r="Q2809" s="0" t="n">
        <f aca="false">MAX(0,F2809-H2809-K2809-L2809)</f>
        <v>0</v>
      </c>
    </row>
    <row r="2810" customFormat="false" ht="15" hidden="false" customHeight="false" outlineLevel="0" collapsed="false">
      <c r="A2810" s="0" t="n">
        <f aca="false">'Profiles 8760'!A2799</f>
        <v>2797</v>
      </c>
      <c r="B2810" s="0" t="n">
        <f aca="false">'Profiles 8760'!B2799</f>
        <v>4</v>
      </c>
      <c r="C2810" s="0" t="n">
        <f aca="false">'Profiles 8760'!E2799</f>
        <v>0</v>
      </c>
      <c r="D2810" s="0" t="n">
        <f aca="false">'Profiles 8760'!F2799</f>
        <v>1</v>
      </c>
      <c r="E2810" s="0" t="n">
        <f aca="false">'Profiles 8760'!G2799</f>
        <v>0.212842</v>
      </c>
      <c r="F2810" s="0" t="n">
        <f aca="false">D2810*Assumptions!$C$11*$B$7+E2810*Assumptions!$C$12*$B$8</f>
        <v>297.5052378</v>
      </c>
      <c r="G2810" s="0" t="n">
        <f aca="false">C2810*Assumptions!$C$15</f>
        <v>0</v>
      </c>
      <c r="H2810" s="0" t="n">
        <f aca="false">MIN(F2810,G2810)</f>
        <v>0</v>
      </c>
      <c r="I2810" s="0" t="n">
        <f aca="false">IF(C2810=1,MIN(G2810-H2810,Assumptions!$C$13,P2809),0)</f>
        <v>0</v>
      </c>
      <c r="J2810" s="0" t="n">
        <f aca="false">H2810+I2810</f>
        <v>0</v>
      </c>
      <c r="K2810" s="0" t="n">
        <f aca="false">MIN(IF(C2810=1,F2810-H2810,F2810),Assumptions!$C$13,MAX(0,($B$5-P2809)/$B$6))</f>
        <v>0</v>
      </c>
      <c r="L2810" s="0" t="n">
        <f aca="false">IF(C2810=1,0,MIN(F2810-K2810,Assumptions!$C$15,MAX(0,$B$10-O2809-M2810)))</f>
        <v>200</v>
      </c>
      <c r="M2810" s="0" t="n">
        <f aca="false">'Profiles 8760'!H2799</f>
        <v>198800</v>
      </c>
      <c r="N2810" s="0" t="n">
        <f aca="false">J2810+L2810</f>
        <v>200</v>
      </c>
      <c r="O2810" s="0" t="n">
        <f aca="false">O2809+N2810</f>
        <v>252114.704639289</v>
      </c>
      <c r="P2810" s="0" t="n">
        <f aca="false">MIN($B$5,P2809+K2810*$B$6-I2810)</f>
        <v>510.81</v>
      </c>
      <c r="Q2810" s="0" t="n">
        <f aca="false">MAX(0,F2810-H2810-K2810-L2810)</f>
        <v>97.5052378</v>
      </c>
    </row>
    <row r="2811" customFormat="false" ht="15" hidden="false" customHeight="false" outlineLevel="0" collapsed="false">
      <c r="A2811" s="0" t="n">
        <f aca="false">'Profiles 8760'!A2800</f>
        <v>2798</v>
      </c>
      <c r="B2811" s="0" t="n">
        <f aca="false">'Profiles 8760'!B2800</f>
        <v>4</v>
      </c>
      <c r="C2811" s="0" t="n">
        <f aca="false">'Profiles 8760'!E2800</f>
        <v>0</v>
      </c>
      <c r="D2811" s="0" t="n">
        <f aca="false">'Profiles 8760'!F2800</f>
        <v>1</v>
      </c>
      <c r="E2811" s="0" t="n">
        <f aca="false">'Profiles 8760'!G2800</f>
        <v>0.185545</v>
      </c>
      <c r="F2811" s="0" t="n">
        <f aca="false">D2811*Assumptions!$C$11*$B$7+E2811*Assumptions!$C$12*$B$8</f>
        <v>296.3887905</v>
      </c>
      <c r="G2811" s="0" t="n">
        <f aca="false">C2811*Assumptions!$C$15</f>
        <v>0</v>
      </c>
      <c r="H2811" s="0" t="n">
        <f aca="false">MIN(F2811,G2811)</f>
        <v>0</v>
      </c>
      <c r="I2811" s="0" t="n">
        <f aca="false">IF(C2811=1,MIN(G2811-H2811,Assumptions!$C$13,P2810),0)</f>
        <v>0</v>
      </c>
      <c r="J2811" s="0" t="n">
        <f aca="false">H2811+I2811</f>
        <v>0</v>
      </c>
      <c r="K2811" s="0" t="n">
        <f aca="false">MIN(IF(C2811=1,F2811-H2811,F2811),Assumptions!$C$13,MAX(0,($B$5-P2810)/$B$6))</f>
        <v>0</v>
      </c>
      <c r="L2811" s="0" t="n">
        <f aca="false">IF(C2811=1,0,MIN(F2811-K2811,Assumptions!$C$15,MAX(0,$B$10-O2810-M2811)))</f>
        <v>200</v>
      </c>
      <c r="M2811" s="0" t="n">
        <f aca="false">'Profiles 8760'!H2800</f>
        <v>198800</v>
      </c>
      <c r="N2811" s="0" t="n">
        <f aca="false">J2811+L2811</f>
        <v>200</v>
      </c>
      <c r="O2811" s="0" t="n">
        <f aca="false">O2810+N2811</f>
        <v>252314.704639289</v>
      </c>
      <c r="P2811" s="0" t="n">
        <f aca="false">MIN($B$5,P2810+K2811*$B$6-I2811)</f>
        <v>510.81</v>
      </c>
      <c r="Q2811" s="0" t="n">
        <f aca="false">MAX(0,F2811-H2811-K2811-L2811)</f>
        <v>96.3887905</v>
      </c>
    </row>
    <row r="2812" customFormat="false" ht="15" hidden="false" customHeight="false" outlineLevel="0" collapsed="false">
      <c r="A2812" s="0" t="n">
        <f aca="false">'Profiles 8760'!A2801</f>
        <v>2799</v>
      </c>
      <c r="B2812" s="0" t="n">
        <f aca="false">'Profiles 8760'!B2801</f>
        <v>4</v>
      </c>
      <c r="C2812" s="0" t="n">
        <f aca="false">'Profiles 8760'!E2801</f>
        <v>0</v>
      </c>
      <c r="D2812" s="0" t="n">
        <f aca="false">'Profiles 8760'!F2801</f>
        <v>1</v>
      </c>
      <c r="E2812" s="0" t="n">
        <f aca="false">'Profiles 8760'!G2801</f>
        <v>0.220579</v>
      </c>
      <c r="F2812" s="0" t="n">
        <f aca="false">D2812*Assumptions!$C$11*$B$7+E2812*Assumptions!$C$12*$B$8</f>
        <v>297.8216811</v>
      </c>
      <c r="G2812" s="0" t="n">
        <f aca="false">C2812*Assumptions!$C$15</f>
        <v>0</v>
      </c>
      <c r="H2812" s="0" t="n">
        <f aca="false">MIN(F2812,G2812)</f>
        <v>0</v>
      </c>
      <c r="I2812" s="0" t="n">
        <f aca="false">IF(C2812=1,MIN(G2812-H2812,Assumptions!$C$13,P2811),0)</f>
        <v>0</v>
      </c>
      <c r="J2812" s="0" t="n">
        <f aca="false">H2812+I2812</f>
        <v>0</v>
      </c>
      <c r="K2812" s="0" t="n">
        <f aca="false">MIN(IF(C2812=1,F2812-H2812,F2812),Assumptions!$C$13,MAX(0,($B$5-P2811)/$B$6))</f>
        <v>0</v>
      </c>
      <c r="L2812" s="0" t="n">
        <f aca="false">IF(C2812=1,0,MIN(F2812-K2812,Assumptions!$C$15,MAX(0,$B$10-O2811-M2812)))</f>
        <v>200</v>
      </c>
      <c r="M2812" s="0" t="n">
        <f aca="false">'Profiles 8760'!H2801</f>
        <v>198800</v>
      </c>
      <c r="N2812" s="0" t="n">
        <f aca="false">J2812+L2812</f>
        <v>200</v>
      </c>
      <c r="O2812" s="0" t="n">
        <f aca="false">O2811+N2812</f>
        <v>252514.704639289</v>
      </c>
      <c r="P2812" s="0" t="n">
        <f aca="false">MIN($B$5,P2811+K2812*$B$6-I2812)</f>
        <v>510.81</v>
      </c>
      <c r="Q2812" s="0" t="n">
        <f aca="false">MAX(0,F2812-H2812-K2812-L2812)</f>
        <v>97.8216811</v>
      </c>
    </row>
    <row r="2813" customFormat="false" ht="15" hidden="false" customHeight="false" outlineLevel="0" collapsed="false">
      <c r="A2813" s="0" t="n">
        <f aca="false">'Profiles 8760'!A2802</f>
        <v>2800</v>
      </c>
      <c r="B2813" s="0" t="n">
        <f aca="false">'Profiles 8760'!B2802</f>
        <v>4</v>
      </c>
      <c r="C2813" s="0" t="n">
        <f aca="false">'Profiles 8760'!E2802</f>
        <v>0</v>
      </c>
      <c r="D2813" s="0" t="n">
        <f aca="false">'Profiles 8760'!F2802</f>
        <v>0.919542</v>
      </c>
      <c r="E2813" s="0" t="n">
        <f aca="false">'Profiles 8760'!G2802</f>
        <v>0.238528</v>
      </c>
      <c r="F2813" s="0" t="n">
        <f aca="false">D2813*Assumptions!$C$11*$B$7+E2813*Assumptions!$C$12*$B$8</f>
        <v>275.3195248</v>
      </c>
      <c r="G2813" s="0" t="n">
        <f aca="false">C2813*Assumptions!$C$15</f>
        <v>0</v>
      </c>
      <c r="H2813" s="0" t="n">
        <f aca="false">MIN(F2813,G2813)</f>
        <v>0</v>
      </c>
      <c r="I2813" s="0" t="n">
        <f aca="false">IF(C2813=1,MIN(G2813-H2813,Assumptions!$C$13,P2812),0)</f>
        <v>0</v>
      </c>
      <c r="J2813" s="0" t="n">
        <f aca="false">H2813+I2813</f>
        <v>0</v>
      </c>
      <c r="K2813" s="0" t="n">
        <f aca="false">MIN(IF(C2813=1,F2813-H2813,F2813),Assumptions!$C$13,MAX(0,($B$5-P2812)/$B$6))</f>
        <v>0</v>
      </c>
      <c r="L2813" s="0" t="n">
        <f aca="false">IF(C2813=1,0,MIN(F2813-K2813,Assumptions!$C$15,MAX(0,$B$10-O2812-M2813)))</f>
        <v>200</v>
      </c>
      <c r="M2813" s="0" t="n">
        <f aca="false">'Profiles 8760'!H2802</f>
        <v>198800</v>
      </c>
      <c r="N2813" s="0" t="n">
        <f aca="false">J2813+L2813</f>
        <v>200</v>
      </c>
      <c r="O2813" s="0" t="n">
        <f aca="false">O2812+N2813</f>
        <v>252714.704639289</v>
      </c>
      <c r="P2813" s="0" t="n">
        <f aca="false">MIN($B$5,P2812+K2813*$B$6-I2813)</f>
        <v>510.81</v>
      </c>
      <c r="Q2813" s="0" t="n">
        <f aca="false">MAX(0,F2813-H2813-K2813-L2813)</f>
        <v>75.3195248</v>
      </c>
    </row>
    <row r="2814" customFormat="false" ht="15" hidden="false" customHeight="false" outlineLevel="0" collapsed="false">
      <c r="A2814" s="0" t="n">
        <f aca="false">'Profiles 8760'!A2803</f>
        <v>2801</v>
      </c>
      <c r="B2814" s="0" t="n">
        <f aca="false">'Profiles 8760'!B2803</f>
        <v>4</v>
      </c>
      <c r="C2814" s="0" t="n">
        <f aca="false">'Profiles 8760'!E2803</f>
        <v>0</v>
      </c>
      <c r="D2814" s="0" t="n">
        <f aca="false">'Profiles 8760'!F2803</f>
        <v>0.618033</v>
      </c>
      <c r="E2814" s="0" t="n">
        <f aca="false">'Profiles 8760'!G2803</f>
        <v>0.216363</v>
      </c>
      <c r="F2814" s="0" t="n">
        <f aca="false">D2814*Assumptions!$C$11*$B$7+E2814*Assumptions!$C$12*$B$8</f>
        <v>187.3371771</v>
      </c>
      <c r="G2814" s="0" t="n">
        <f aca="false">C2814*Assumptions!$C$15</f>
        <v>0</v>
      </c>
      <c r="H2814" s="0" t="n">
        <f aca="false">MIN(F2814,G2814)</f>
        <v>0</v>
      </c>
      <c r="I2814" s="0" t="n">
        <f aca="false">IF(C2814=1,MIN(G2814-H2814,Assumptions!$C$13,P2813),0)</f>
        <v>0</v>
      </c>
      <c r="J2814" s="0" t="n">
        <f aca="false">H2814+I2814</f>
        <v>0</v>
      </c>
      <c r="K2814" s="0" t="n">
        <f aca="false">MIN(IF(C2814=1,F2814-H2814,F2814),Assumptions!$C$13,MAX(0,($B$5-P2813)/$B$6))</f>
        <v>0</v>
      </c>
      <c r="L2814" s="0" t="n">
        <f aca="false">IF(C2814=1,0,MIN(F2814-K2814,Assumptions!$C$15,MAX(0,$B$10-O2813-M2814)))</f>
        <v>187.3371771</v>
      </c>
      <c r="M2814" s="0" t="n">
        <f aca="false">'Profiles 8760'!H2803</f>
        <v>198800</v>
      </c>
      <c r="N2814" s="0" t="n">
        <f aca="false">J2814+L2814</f>
        <v>187.3371771</v>
      </c>
      <c r="O2814" s="0" t="n">
        <f aca="false">O2813+N2814</f>
        <v>252902.041816389</v>
      </c>
      <c r="P2814" s="0" t="n">
        <f aca="false">MIN($B$5,P2813+K2814*$B$6-I2814)</f>
        <v>510.81</v>
      </c>
      <c r="Q2814" s="0" t="n">
        <f aca="false">MAX(0,F2814-H2814-K2814-L2814)</f>
        <v>0</v>
      </c>
    </row>
    <row r="2815" customFormat="false" ht="15" hidden="false" customHeight="false" outlineLevel="0" collapsed="false">
      <c r="A2815" s="0" t="n">
        <f aca="false">'Profiles 8760'!A2804</f>
        <v>2802</v>
      </c>
      <c r="B2815" s="0" t="n">
        <f aca="false">'Profiles 8760'!B2804</f>
        <v>4</v>
      </c>
      <c r="C2815" s="0" t="n">
        <f aca="false">'Profiles 8760'!E2804</f>
        <v>0</v>
      </c>
      <c r="D2815" s="0" t="n">
        <f aca="false">'Profiles 8760'!F2804</f>
        <v>0.307953</v>
      </c>
      <c r="E2815" s="0" t="n">
        <f aca="false">'Profiles 8760'!G2804</f>
        <v>0.333798</v>
      </c>
      <c r="F2815" s="0" t="n">
        <f aca="false">D2815*Assumptions!$C$11*$B$7+E2815*Assumptions!$C$12*$B$8</f>
        <v>102.5891646</v>
      </c>
      <c r="G2815" s="0" t="n">
        <f aca="false">C2815*Assumptions!$C$15</f>
        <v>0</v>
      </c>
      <c r="H2815" s="0" t="n">
        <f aca="false">MIN(F2815,G2815)</f>
        <v>0</v>
      </c>
      <c r="I2815" s="0" t="n">
        <f aca="false">IF(C2815=1,MIN(G2815-H2815,Assumptions!$C$13,P2814),0)</f>
        <v>0</v>
      </c>
      <c r="J2815" s="0" t="n">
        <f aca="false">H2815+I2815</f>
        <v>0</v>
      </c>
      <c r="K2815" s="0" t="n">
        <f aca="false">MIN(IF(C2815=1,F2815-H2815,F2815),Assumptions!$C$13,MAX(0,($B$5-P2814)/$B$6))</f>
        <v>0</v>
      </c>
      <c r="L2815" s="0" t="n">
        <f aca="false">IF(C2815=1,0,MIN(F2815-K2815,Assumptions!$C$15,MAX(0,$B$10-O2814-M2815)))</f>
        <v>102.5891646</v>
      </c>
      <c r="M2815" s="0" t="n">
        <f aca="false">'Profiles 8760'!H2804</f>
        <v>198800</v>
      </c>
      <c r="N2815" s="0" t="n">
        <f aca="false">J2815+L2815</f>
        <v>102.5891646</v>
      </c>
      <c r="O2815" s="0" t="n">
        <f aca="false">O2814+N2815</f>
        <v>253004.630980989</v>
      </c>
      <c r="P2815" s="0" t="n">
        <f aca="false">MIN($B$5,P2814+K2815*$B$6-I2815)</f>
        <v>510.81</v>
      </c>
      <c r="Q2815" s="0" t="n">
        <f aca="false">MAX(0,F2815-H2815-K2815-L2815)</f>
        <v>0</v>
      </c>
    </row>
    <row r="2816" customFormat="false" ht="15" hidden="false" customHeight="false" outlineLevel="0" collapsed="false">
      <c r="A2816" s="0" t="n">
        <f aca="false">'Profiles 8760'!A2805</f>
        <v>2803</v>
      </c>
      <c r="B2816" s="0" t="n">
        <f aca="false">'Profiles 8760'!B2805</f>
        <v>4</v>
      </c>
      <c r="C2816" s="0" t="n">
        <f aca="false">'Profiles 8760'!E2805</f>
        <v>0</v>
      </c>
      <c r="D2816" s="0" t="n">
        <f aca="false">'Profiles 8760'!F2805</f>
        <v>0.05096</v>
      </c>
      <c r="E2816" s="0" t="n">
        <f aca="false">'Profiles 8760'!G2805</f>
        <v>0.289443</v>
      </c>
      <c r="F2816" s="0" t="n">
        <f aca="false">D2816*Assumptions!$C$11*$B$7+E2816*Assumptions!$C$12*$B$8</f>
        <v>26.5554667</v>
      </c>
      <c r="G2816" s="0" t="n">
        <f aca="false">C2816*Assumptions!$C$15</f>
        <v>0</v>
      </c>
      <c r="H2816" s="0" t="n">
        <f aca="false">MIN(F2816,G2816)</f>
        <v>0</v>
      </c>
      <c r="I2816" s="0" t="n">
        <f aca="false">IF(C2816=1,MIN(G2816-H2816,Assumptions!$C$13,P2815),0)</f>
        <v>0</v>
      </c>
      <c r="J2816" s="0" t="n">
        <f aca="false">H2816+I2816</f>
        <v>0</v>
      </c>
      <c r="K2816" s="0" t="n">
        <f aca="false">MIN(IF(C2816=1,F2816-H2816,F2816),Assumptions!$C$13,MAX(0,($B$5-P2815)/$B$6))</f>
        <v>0</v>
      </c>
      <c r="L2816" s="0" t="n">
        <f aca="false">IF(C2816=1,0,MIN(F2816-K2816,Assumptions!$C$15,MAX(0,$B$10-O2815-M2816)))</f>
        <v>26.5554667</v>
      </c>
      <c r="M2816" s="0" t="n">
        <f aca="false">'Profiles 8760'!H2805</f>
        <v>198800</v>
      </c>
      <c r="N2816" s="0" t="n">
        <f aca="false">J2816+L2816</f>
        <v>26.5554667</v>
      </c>
      <c r="O2816" s="0" t="n">
        <f aca="false">O2815+N2816</f>
        <v>253031.186447689</v>
      </c>
      <c r="P2816" s="0" t="n">
        <f aca="false">MIN($B$5,P2815+K2816*$B$6-I2816)</f>
        <v>510.81</v>
      </c>
      <c r="Q2816" s="0" t="n">
        <f aca="false">MAX(0,F2816-H2816-K2816-L2816)</f>
        <v>0</v>
      </c>
    </row>
    <row r="2817" customFormat="false" ht="15" hidden="false" customHeight="false" outlineLevel="0" collapsed="false">
      <c r="A2817" s="0" t="n">
        <f aca="false">'Profiles 8760'!A2806</f>
        <v>2804</v>
      </c>
      <c r="B2817" s="0" t="n">
        <f aca="false">'Profiles 8760'!B2806</f>
        <v>4</v>
      </c>
      <c r="C2817" s="0" t="n">
        <f aca="false">'Profiles 8760'!E2806</f>
        <v>1</v>
      </c>
      <c r="D2817" s="0" t="n">
        <f aca="false">'Profiles 8760'!F2806</f>
        <v>0</v>
      </c>
      <c r="E2817" s="0" t="n">
        <f aca="false">'Profiles 8760'!G2806</f>
        <v>0.202951</v>
      </c>
      <c r="F2817" s="0" t="n">
        <f aca="false">D2817*Assumptions!$C$11*$B$7+E2817*Assumptions!$C$12*$B$8</f>
        <v>8.3006959</v>
      </c>
      <c r="G2817" s="0" t="n">
        <f aca="false">C2817*Assumptions!$C$15</f>
        <v>200</v>
      </c>
      <c r="H2817" s="0" t="n">
        <f aca="false">MIN(F2817,G2817)</f>
        <v>8.3006959</v>
      </c>
      <c r="I2817" s="0" t="n">
        <f aca="false">IF(C2817=1,MIN(G2817-H2817,Assumptions!$C$13,P2816),0)</f>
        <v>180</v>
      </c>
      <c r="J2817" s="0" t="n">
        <f aca="false">H2817+I2817</f>
        <v>188.3006959</v>
      </c>
      <c r="K2817" s="0" t="n">
        <f aca="false">MIN(IF(C2817=1,F2817-H2817,F2817),Assumptions!$C$13,MAX(0,($B$5-P2816)/$B$6))</f>
        <v>0</v>
      </c>
      <c r="L2817" s="0" t="n">
        <f aca="false">IF(C2817=1,0,MIN(F2817-K2817,Assumptions!$C$15,MAX(0,$B$10-O2816-M2817)))</f>
        <v>0</v>
      </c>
      <c r="M2817" s="0" t="n">
        <f aca="false">'Profiles 8760'!H2806</f>
        <v>198600</v>
      </c>
      <c r="N2817" s="0" t="n">
        <f aca="false">J2817+L2817</f>
        <v>188.3006959</v>
      </c>
      <c r="O2817" s="0" t="n">
        <f aca="false">O2816+N2817</f>
        <v>253219.487143589</v>
      </c>
      <c r="P2817" s="0" t="n">
        <f aca="false">MIN($B$5,P2816+K2817*$B$6-I2817)</f>
        <v>330.81</v>
      </c>
      <c r="Q2817" s="0" t="n">
        <f aca="false">MAX(0,F2817-H2817-K2817-L2817)</f>
        <v>0</v>
      </c>
    </row>
    <row r="2818" customFormat="false" ht="15" hidden="false" customHeight="false" outlineLevel="0" collapsed="false">
      <c r="A2818" s="0" t="n">
        <f aca="false">'Profiles 8760'!A2807</f>
        <v>2805</v>
      </c>
      <c r="B2818" s="0" t="n">
        <f aca="false">'Profiles 8760'!B2807</f>
        <v>4</v>
      </c>
      <c r="C2818" s="0" t="n">
        <f aca="false">'Profiles 8760'!E2807</f>
        <v>1</v>
      </c>
      <c r="D2818" s="0" t="n">
        <f aca="false">'Profiles 8760'!F2807</f>
        <v>0</v>
      </c>
      <c r="E2818" s="0" t="n">
        <f aca="false">'Profiles 8760'!G2807</f>
        <v>0.149111</v>
      </c>
      <c r="F2818" s="0" t="n">
        <f aca="false">D2818*Assumptions!$C$11*$B$7+E2818*Assumptions!$C$12*$B$8</f>
        <v>6.0986399</v>
      </c>
      <c r="G2818" s="0" t="n">
        <f aca="false">C2818*Assumptions!$C$15</f>
        <v>200</v>
      </c>
      <c r="H2818" s="0" t="n">
        <f aca="false">MIN(F2818,G2818)</f>
        <v>6.0986399</v>
      </c>
      <c r="I2818" s="0" t="n">
        <f aca="false">IF(C2818=1,MIN(G2818-H2818,Assumptions!$C$13,P2817),0)</f>
        <v>180</v>
      </c>
      <c r="J2818" s="0" t="n">
        <f aca="false">H2818+I2818</f>
        <v>186.0986399</v>
      </c>
      <c r="K2818" s="0" t="n">
        <f aca="false">MIN(IF(C2818=1,F2818-H2818,F2818),Assumptions!$C$13,MAX(0,($B$5-P2817)/$B$6))</f>
        <v>0</v>
      </c>
      <c r="L2818" s="0" t="n">
        <f aca="false">IF(C2818=1,0,MIN(F2818-K2818,Assumptions!$C$15,MAX(0,$B$10-O2817-M2818)))</f>
        <v>0</v>
      </c>
      <c r="M2818" s="0" t="n">
        <f aca="false">'Profiles 8760'!H2807</f>
        <v>198400</v>
      </c>
      <c r="N2818" s="0" t="n">
        <f aca="false">J2818+L2818</f>
        <v>186.0986399</v>
      </c>
      <c r="O2818" s="0" t="n">
        <f aca="false">O2817+N2818</f>
        <v>253405.585783489</v>
      </c>
      <c r="P2818" s="0" t="n">
        <f aca="false">MIN($B$5,P2817+K2818*$B$6-I2818)</f>
        <v>150.81</v>
      </c>
      <c r="Q2818" s="0" t="n">
        <f aca="false">MAX(0,F2818-H2818-K2818-L2818)</f>
        <v>0</v>
      </c>
    </row>
    <row r="2819" customFormat="false" ht="15" hidden="false" customHeight="false" outlineLevel="0" collapsed="false">
      <c r="A2819" s="0" t="n">
        <f aca="false">'Profiles 8760'!A2808</f>
        <v>2806</v>
      </c>
      <c r="B2819" s="0" t="n">
        <f aca="false">'Profiles 8760'!B2808</f>
        <v>4</v>
      </c>
      <c r="C2819" s="0" t="n">
        <f aca="false">'Profiles 8760'!E2808</f>
        <v>0</v>
      </c>
      <c r="D2819" s="0" t="n">
        <f aca="false">'Profiles 8760'!F2808</f>
        <v>0</v>
      </c>
      <c r="E2819" s="0" t="n">
        <f aca="false">'Profiles 8760'!G2808</f>
        <v>0.138956</v>
      </c>
      <c r="F2819" s="0" t="n">
        <f aca="false">D2819*Assumptions!$C$11*$B$7+E2819*Assumptions!$C$12*$B$8</f>
        <v>5.6833004</v>
      </c>
      <c r="G2819" s="0" t="n">
        <f aca="false">C2819*Assumptions!$C$15</f>
        <v>0</v>
      </c>
      <c r="H2819" s="0" t="n">
        <f aca="false">MIN(F2819,G2819)</f>
        <v>0</v>
      </c>
      <c r="I2819" s="0" t="n">
        <f aca="false">IF(C2819=1,MIN(G2819-H2819,Assumptions!$C$13,P2818),0)</f>
        <v>0</v>
      </c>
      <c r="J2819" s="0" t="n">
        <f aca="false">H2819+I2819</f>
        <v>0</v>
      </c>
      <c r="K2819" s="0" t="n">
        <f aca="false">MIN(IF(C2819=1,F2819-H2819,F2819),Assumptions!$C$13,MAX(0,($B$5-P2818)/$B$6))</f>
        <v>5.6833004</v>
      </c>
      <c r="L2819" s="0" t="n">
        <f aca="false">IF(C2819=1,0,MIN(F2819-K2819,Assumptions!$C$15,MAX(0,$B$10-O2818-M2819)))</f>
        <v>0</v>
      </c>
      <c r="M2819" s="0" t="n">
        <f aca="false">'Profiles 8760'!H2808</f>
        <v>198400</v>
      </c>
      <c r="N2819" s="0" t="n">
        <f aca="false">J2819+L2819</f>
        <v>0</v>
      </c>
      <c r="O2819" s="0" t="n">
        <f aca="false">O2818+N2819</f>
        <v>253405.585783489</v>
      </c>
      <c r="P2819" s="0" t="n">
        <f aca="false">MIN($B$5,P2818+K2819*$B$6-I2819)</f>
        <v>155.73628478672</v>
      </c>
      <c r="Q2819" s="0" t="n">
        <f aca="false">MAX(0,F2819-H2819-K2819-L2819)</f>
        <v>0</v>
      </c>
    </row>
    <row r="2820" customFormat="false" ht="15" hidden="false" customHeight="false" outlineLevel="0" collapsed="false">
      <c r="A2820" s="0" t="n">
        <f aca="false">'Profiles 8760'!A2809</f>
        <v>2807</v>
      </c>
      <c r="B2820" s="0" t="n">
        <f aca="false">'Profiles 8760'!B2809</f>
        <v>4</v>
      </c>
      <c r="C2820" s="0" t="n">
        <f aca="false">'Profiles 8760'!E2809</f>
        <v>0</v>
      </c>
      <c r="D2820" s="0" t="n">
        <f aca="false">'Profiles 8760'!F2809</f>
        <v>0</v>
      </c>
      <c r="E2820" s="0" t="n">
        <f aca="false">'Profiles 8760'!G2809</f>
        <v>0.12837</v>
      </c>
      <c r="F2820" s="0" t="n">
        <f aca="false">D2820*Assumptions!$C$11*$B$7+E2820*Assumptions!$C$12*$B$8</f>
        <v>5.250333</v>
      </c>
      <c r="G2820" s="0" t="n">
        <f aca="false">C2820*Assumptions!$C$15</f>
        <v>0</v>
      </c>
      <c r="H2820" s="0" t="n">
        <f aca="false">MIN(F2820,G2820)</f>
        <v>0</v>
      </c>
      <c r="I2820" s="0" t="n">
        <f aca="false">IF(C2820=1,MIN(G2820-H2820,Assumptions!$C$13,P2819),0)</f>
        <v>0</v>
      </c>
      <c r="J2820" s="0" t="n">
        <f aca="false">H2820+I2820</f>
        <v>0</v>
      </c>
      <c r="K2820" s="0" t="n">
        <f aca="false">MIN(IF(C2820=1,F2820-H2820,F2820),Assumptions!$C$13,MAX(0,($B$5-P2819)/$B$6))</f>
        <v>5.250333</v>
      </c>
      <c r="L2820" s="0" t="n">
        <f aca="false">IF(C2820=1,0,MIN(F2820-K2820,Assumptions!$C$15,MAX(0,$B$10-O2819-M2820)))</f>
        <v>0</v>
      </c>
      <c r="M2820" s="0" t="n">
        <f aca="false">'Profiles 8760'!H2809</f>
        <v>198400</v>
      </c>
      <c r="N2820" s="0" t="n">
        <f aca="false">J2820+L2820</f>
        <v>0</v>
      </c>
      <c r="O2820" s="0" t="n">
        <f aca="false">O2819+N2820</f>
        <v>253405.585783489</v>
      </c>
      <c r="P2820" s="0" t="n">
        <f aca="false">MIN($B$5,P2819+K2820*$B$6-I2820)</f>
        <v>160.28727343112</v>
      </c>
      <c r="Q2820" s="0" t="n">
        <f aca="false">MAX(0,F2820-H2820-K2820-L2820)</f>
        <v>0</v>
      </c>
    </row>
    <row r="2821" customFormat="false" ht="15" hidden="false" customHeight="false" outlineLevel="0" collapsed="false">
      <c r="A2821" s="0" t="n">
        <f aca="false">'Profiles 8760'!A2810</f>
        <v>2808</v>
      </c>
      <c r="B2821" s="0" t="n">
        <f aca="false">'Profiles 8760'!B2810</f>
        <v>4</v>
      </c>
      <c r="C2821" s="0" t="n">
        <f aca="false">'Profiles 8760'!E2810</f>
        <v>0</v>
      </c>
      <c r="D2821" s="0" t="n">
        <f aca="false">'Profiles 8760'!F2810</f>
        <v>0</v>
      </c>
      <c r="E2821" s="0" t="n">
        <f aca="false">'Profiles 8760'!G2810</f>
        <v>0.146469</v>
      </c>
      <c r="F2821" s="0" t="n">
        <f aca="false">D2821*Assumptions!$C$11*$B$7+E2821*Assumptions!$C$12*$B$8</f>
        <v>5.9905821</v>
      </c>
      <c r="G2821" s="0" t="n">
        <f aca="false">C2821*Assumptions!$C$15</f>
        <v>0</v>
      </c>
      <c r="H2821" s="0" t="n">
        <f aca="false">MIN(F2821,G2821)</f>
        <v>0</v>
      </c>
      <c r="I2821" s="0" t="n">
        <f aca="false">IF(C2821=1,MIN(G2821-H2821,Assumptions!$C$13,P2820),0)</f>
        <v>0</v>
      </c>
      <c r="J2821" s="0" t="n">
        <f aca="false">H2821+I2821</f>
        <v>0</v>
      </c>
      <c r="K2821" s="0" t="n">
        <f aca="false">MIN(IF(C2821=1,F2821-H2821,F2821),Assumptions!$C$13,MAX(0,($B$5-P2820)/$B$6))</f>
        <v>5.9905821</v>
      </c>
      <c r="L2821" s="0" t="n">
        <f aca="false">IF(C2821=1,0,MIN(F2821-K2821,Assumptions!$C$15,MAX(0,$B$10-O2820-M2821)))</f>
        <v>0</v>
      </c>
      <c r="M2821" s="0" t="n">
        <f aca="false">'Profiles 8760'!H2810</f>
        <v>198400</v>
      </c>
      <c r="N2821" s="0" t="n">
        <f aca="false">J2821+L2821</f>
        <v>0</v>
      </c>
      <c r="O2821" s="0" t="n">
        <f aca="false">O2820+N2821</f>
        <v>253405.585783489</v>
      </c>
      <c r="P2821" s="0" t="n">
        <f aca="false">MIN($B$5,P2820+K2821*$B$6-I2821)</f>
        <v>165.4799099954</v>
      </c>
      <c r="Q2821" s="0" t="n">
        <f aca="false">MAX(0,F2821-H2821-K2821-L2821)</f>
        <v>0</v>
      </c>
    </row>
    <row r="2822" customFormat="false" ht="15" hidden="false" customHeight="false" outlineLevel="0" collapsed="false">
      <c r="A2822" s="0" t="n">
        <f aca="false">'Profiles 8760'!A2811</f>
        <v>2809</v>
      </c>
      <c r="B2822" s="0" t="n">
        <f aca="false">'Profiles 8760'!B2811</f>
        <v>4</v>
      </c>
      <c r="C2822" s="0" t="n">
        <f aca="false">'Profiles 8760'!E2811</f>
        <v>0</v>
      </c>
      <c r="D2822" s="0" t="n">
        <f aca="false">'Profiles 8760'!F2811</f>
        <v>0</v>
      </c>
      <c r="E2822" s="0" t="n">
        <f aca="false">'Profiles 8760'!G2811</f>
        <v>0.135598</v>
      </c>
      <c r="F2822" s="0" t="n">
        <f aca="false">D2822*Assumptions!$C$11*$B$7+E2822*Assumptions!$C$12*$B$8</f>
        <v>5.5459582</v>
      </c>
      <c r="G2822" s="0" t="n">
        <f aca="false">C2822*Assumptions!$C$15</f>
        <v>0</v>
      </c>
      <c r="H2822" s="0" t="n">
        <f aca="false">MIN(F2822,G2822)</f>
        <v>0</v>
      </c>
      <c r="I2822" s="0" t="n">
        <f aca="false">IF(C2822=1,MIN(G2822-H2822,Assumptions!$C$13,P2821),0)</f>
        <v>0</v>
      </c>
      <c r="J2822" s="0" t="n">
        <f aca="false">H2822+I2822</f>
        <v>0</v>
      </c>
      <c r="K2822" s="0" t="n">
        <f aca="false">MIN(IF(C2822=1,F2822-H2822,F2822),Assumptions!$C$13,MAX(0,($B$5-P2821)/$B$6))</f>
        <v>5.5459582</v>
      </c>
      <c r="L2822" s="0" t="n">
        <f aca="false">IF(C2822=1,0,MIN(F2822-K2822,Assumptions!$C$15,MAX(0,$B$10-O2821-M2822)))</f>
        <v>0</v>
      </c>
      <c r="M2822" s="0" t="n">
        <f aca="false">'Profiles 8760'!H2811</f>
        <v>198400</v>
      </c>
      <c r="N2822" s="0" t="n">
        <f aca="false">J2822+L2822</f>
        <v>0</v>
      </c>
      <c r="O2822" s="0" t="n">
        <f aca="false">O2821+N2822</f>
        <v>253405.585783489</v>
      </c>
      <c r="P2822" s="0" t="n">
        <f aca="false">MIN($B$5,P2821+K2822*$B$6-I2822)</f>
        <v>170.28714656316</v>
      </c>
      <c r="Q2822" s="0" t="n">
        <f aca="false">MAX(0,F2822-H2822-K2822-L2822)</f>
        <v>0</v>
      </c>
    </row>
    <row r="2823" customFormat="false" ht="15" hidden="false" customHeight="false" outlineLevel="0" collapsed="false">
      <c r="A2823" s="0" t="n">
        <f aca="false">'Profiles 8760'!A2812</f>
        <v>2810</v>
      </c>
      <c r="B2823" s="0" t="n">
        <f aca="false">'Profiles 8760'!B2812</f>
        <v>4</v>
      </c>
      <c r="C2823" s="0" t="n">
        <f aca="false">'Profiles 8760'!E2812</f>
        <v>0</v>
      </c>
      <c r="D2823" s="0" t="n">
        <f aca="false">'Profiles 8760'!F2812</f>
        <v>0</v>
      </c>
      <c r="E2823" s="0" t="n">
        <f aca="false">'Profiles 8760'!G2812</f>
        <v>0.129469</v>
      </c>
      <c r="F2823" s="0" t="n">
        <f aca="false">D2823*Assumptions!$C$11*$B$7+E2823*Assumptions!$C$12*$B$8</f>
        <v>5.2952821</v>
      </c>
      <c r="G2823" s="0" t="n">
        <f aca="false">C2823*Assumptions!$C$15</f>
        <v>0</v>
      </c>
      <c r="H2823" s="0" t="n">
        <f aca="false">MIN(F2823,G2823)</f>
        <v>0</v>
      </c>
      <c r="I2823" s="0" t="n">
        <f aca="false">IF(C2823=1,MIN(G2823-H2823,Assumptions!$C$13,P2822),0)</f>
        <v>0</v>
      </c>
      <c r="J2823" s="0" t="n">
        <f aca="false">H2823+I2823</f>
        <v>0</v>
      </c>
      <c r="K2823" s="0" t="n">
        <f aca="false">MIN(IF(C2823=1,F2823-H2823,F2823),Assumptions!$C$13,MAX(0,($B$5-P2822)/$B$6))</f>
        <v>5.2952821</v>
      </c>
      <c r="L2823" s="0" t="n">
        <f aca="false">IF(C2823=1,0,MIN(F2823-K2823,Assumptions!$C$15,MAX(0,$B$10-O2822-M2823)))</f>
        <v>0</v>
      </c>
      <c r="M2823" s="0" t="n">
        <f aca="false">'Profiles 8760'!H2812</f>
        <v>198400</v>
      </c>
      <c r="N2823" s="0" t="n">
        <f aca="false">J2823+L2823</f>
        <v>0</v>
      </c>
      <c r="O2823" s="0" t="n">
        <f aca="false">O2822+N2823</f>
        <v>253405.585783489</v>
      </c>
      <c r="P2823" s="0" t="n">
        <f aca="false">MIN($B$5,P2822+K2823*$B$6-I2823)</f>
        <v>174.87709708744</v>
      </c>
      <c r="Q2823" s="0" t="n">
        <f aca="false">MAX(0,F2823-H2823-K2823-L2823)</f>
        <v>0</v>
      </c>
    </row>
    <row r="2824" customFormat="false" ht="15" hidden="false" customHeight="false" outlineLevel="0" collapsed="false">
      <c r="A2824" s="0" t="n">
        <f aca="false">'Profiles 8760'!A2813</f>
        <v>2811</v>
      </c>
      <c r="B2824" s="0" t="n">
        <f aca="false">'Profiles 8760'!B2813</f>
        <v>4</v>
      </c>
      <c r="C2824" s="0" t="n">
        <f aca="false">'Profiles 8760'!E2813</f>
        <v>0</v>
      </c>
      <c r="D2824" s="0" t="n">
        <f aca="false">'Profiles 8760'!F2813</f>
        <v>0</v>
      </c>
      <c r="E2824" s="0" t="n">
        <f aca="false">'Profiles 8760'!G2813</f>
        <v>0.154675</v>
      </c>
      <c r="F2824" s="0" t="n">
        <f aca="false">D2824*Assumptions!$C$11*$B$7+E2824*Assumptions!$C$12*$B$8</f>
        <v>6.3262075</v>
      </c>
      <c r="G2824" s="0" t="n">
        <f aca="false">C2824*Assumptions!$C$15</f>
        <v>0</v>
      </c>
      <c r="H2824" s="0" t="n">
        <f aca="false">MIN(F2824,G2824)</f>
        <v>0</v>
      </c>
      <c r="I2824" s="0" t="n">
        <f aca="false">IF(C2824=1,MIN(G2824-H2824,Assumptions!$C$13,P2823),0)</f>
        <v>0</v>
      </c>
      <c r="J2824" s="0" t="n">
        <f aca="false">H2824+I2824</f>
        <v>0</v>
      </c>
      <c r="K2824" s="0" t="n">
        <f aca="false">MIN(IF(C2824=1,F2824-H2824,F2824),Assumptions!$C$13,MAX(0,($B$5-P2823)/$B$6))</f>
        <v>6.3262075</v>
      </c>
      <c r="L2824" s="0" t="n">
        <f aca="false">IF(C2824=1,0,MIN(F2824-K2824,Assumptions!$C$15,MAX(0,$B$10-O2823-M2824)))</f>
        <v>0</v>
      </c>
      <c r="M2824" s="0" t="n">
        <f aca="false">'Profiles 8760'!H2813</f>
        <v>198400</v>
      </c>
      <c r="N2824" s="0" t="n">
        <f aca="false">J2824+L2824</f>
        <v>0</v>
      </c>
      <c r="O2824" s="0" t="n">
        <f aca="false">O2823+N2824</f>
        <v>253405.585783489</v>
      </c>
      <c r="P2824" s="0" t="n">
        <f aca="false">MIN($B$5,P2823+K2824*$B$6-I2824)</f>
        <v>180.36065374844</v>
      </c>
      <c r="Q2824" s="0" t="n">
        <f aca="false">MAX(0,F2824-H2824-K2824-L2824)</f>
        <v>0</v>
      </c>
    </row>
    <row r="2825" customFormat="false" ht="15" hidden="false" customHeight="false" outlineLevel="0" collapsed="false">
      <c r="A2825" s="0" t="n">
        <f aca="false">'Profiles 8760'!A2814</f>
        <v>2812</v>
      </c>
      <c r="B2825" s="0" t="n">
        <f aca="false">'Profiles 8760'!B2814</f>
        <v>4</v>
      </c>
      <c r="C2825" s="0" t="n">
        <f aca="false">'Profiles 8760'!E2814</f>
        <v>0</v>
      </c>
      <c r="D2825" s="0" t="n">
        <f aca="false">'Profiles 8760'!F2814</f>
        <v>0</v>
      </c>
      <c r="E2825" s="0" t="n">
        <f aca="false">'Profiles 8760'!G2814</f>
        <v>0.124068</v>
      </c>
      <c r="F2825" s="0" t="n">
        <f aca="false">D2825*Assumptions!$C$11*$B$7+E2825*Assumptions!$C$12*$B$8</f>
        <v>5.0743812</v>
      </c>
      <c r="G2825" s="0" t="n">
        <f aca="false">C2825*Assumptions!$C$15</f>
        <v>0</v>
      </c>
      <c r="H2825" s="0" t="n">
        <f aca="false">MIN(F2825,G2825)</f>
        <v>0</v>
      </c>
      <c r="I2825" s="0" t="n">
        <f aca="false">IF(C2825=1,MIN(G2825-H2825,Assumptions!$C$13,P2824),0)</f>
        <v>0</v>
      </c>
      <c r="J2825" s="0" t="n">
        <f aca="false">H2825+I2825</f>
        <v>0</v>
      </c>
      <c r="K2825" s="0" t="n">
        <f aca="false">MIN(IF(C2825=1,F2825-H2825,F2825),Assumptions!$C$13,MAX(0,($B$5-P2824)/$B$6))</f>
        <v>5.0743812</v>
      </c>
      <c r="L2825" s="0" t="n">
        <f aca="false">IF(C2825=1,0,MIN(F2825-K2825,Assumptions!$C$15,MAX(0,$B$10-O2824-M2825)))</f>
        <v>0</v>
      </c>
      <c r="M2825" s="0" t="n">
        <f aca="false">'Profiles 8760'!H2814</f>
        <v>198400</v>
      </c>
      <c r="N2825" s="0" t="n">
        <f aca="false">J2825+L2825</f>
        <v>0</v>
      </c>
      <c r="O2825" s="0" t="n">
        <f aca="false">O2824+N2825</f>
        <v>253405.585783489</v>
      </c>
      <c r="P2825" s="0" t="n">
        <f aca="false">MIN($B$5,P2824+K2825*$B$6-I2825)</f>
        <v>184.7591273726</v>
      </c>
      <c r="Q2825" s="0" t="n">
        <f aca="false">MAX(0,F2825-H2825-K2825-L2825)</f>
        <v>0</v>
      </c>
    </row>
    <row r="2826" customFormat="false" ht="15" hidden="false" customHeight="false" outlineLevel="0" collapsed="false">
      <c r="A2826" s="0" t="n">
        <f aca="false">'Profiles 8760'!A2815</f>
        <v>2813</v>
      </c>
      <c r="B2826" s="0" t="n">
        <f aca="false">'Profiles 8760'!B2815</f>
        <v>4</v>
      </c>
      <c r="C2826" s="0" t="n">
        <f aca="false">'Profiles 8760'!E2815</f>
        <v>0</v>
      </c>
      <c r="D2826" s="0" t="n">
        <f aca="false">'Profiles 8760'!F2815</f>
        <v>0</v>
      </c>
      <c r="E2826" s="0" t="n">
        <f aca="false">'Profiles 8760'!G2815</f>
        <v>0.107494</v>
      </c>
      <c r="F2826" s="0" t="n">
        <f aca="false">D2826*Assumptions!$C$11*$B$7+E2826*Assumptions!$C$12*$B$8</f>
        <v>4.3965046</v>
      </c>
      <c r="G2826" s="0" t="n">
        <f aca="false">C2826*Assumptions!$C$15</f>
        <v>0</v>
      </c>
      <c r="H2826" s="0" t="n">
        <f aca="false">MIN(F2826,G2826)</f>
        <v>0</v>
      </c>
      <c r="I2826" s="0" t="n">
        <f aca="false">IF(C2826=1,MIN(G2826-H2826,Assumptions!$C$13,P2825),0)</f>
        <v>0</v>
      </c>
      <c r="J2826" s="0" t="n">
        <f aca="false">H2826+I2826</f>
        <v>0</v>
      </c>
      <c r="K2826" s="0" t="n">
        <f aca="false">MIN(IF(C2826=1,F2826-H2826,F2826),Assumptions!$C$13,MAX(0,($B$5-P2825)/$B$6))</f>
        <v>4.3965046</v>
      </c>
      <c r="L2826" s="0" t="n">
        <f aca="false">IF(C2826=1,0,MIN(F2826-K2826,Assumptions!$C$15,MAX(0,$B$10-O2825-M2826)))</f>
        <v>0</v>
      </c>
      <c r="M2826" s="0" t="n">
        <f aca="false">'Profiles 8760'!H2815</f>
        <v>198400</v>
      </c>
      <c r="N2826" s="0" t="n">
        <f aca="false">J2826+L2826</f>
        <v>0</v>
      </c>
      <c r="O2826" s="0" t="n">
        <f aca="false">O2825+N2826</f>
        <v>253405.585783489</v>
      </c>
      <c r="P2826" s="0" t="n">
        <f aca="false">MIN($B$5,P2825+K2826*$B$6-I2826)</f>
        <v>188.57001755988</v>
      </c>
      <c r="Q2826" s="0" t="n">
        <f aca="false">MAX(0,F2826-H2826-K2826-L2826)</f>
        <v>0</v>
      </c>
    </row>
    <row r="2827" customFormat="false" ht="15" hidden="false" customHeight="false" outlineLevel="0" collapsed="false">
      <c r="A2827" s="0" t="n">
        <f aca="false">'Profiles 8760'!A2816</f>
        <v>2814</v>
      </c>
      <c r="B2827" s="0" t="n">
        <f aca="false">'Profiles 8760'!B2816</f>
        <v>4</v>
      </c>
      <c r="C2827" s="0" t="n">
        <f aca="false">'Profiles 8760'!E2816</f>
        <v>0</v>
      </c>
      <c r="D2827" s="0" t="n">
        <f aca="false">'Profiles 8760'!F2816</f>
        <v>0</v>
      </c>
      <c r="E2827" s="0" t="n">
        <f aca="false">'Profiles 8760'!G2816</f>
        <v>0.133202</v>
      </c>
      <c r="F2827" s="0" t="n">
        <f aca="false">D2827*Assumptions!$C$11*$B$7+E2827*Assumptions!$C$12*$B$8</f>
        <v>5.4479618</v>
      </c>
      <c r="G2827" s="0" t="n">
        <f aca="false">C2827*Assumptions!$C$15</f>
        <v>0</v>
      </c>
      <c r="H2827" s="0" t="n">
        <f aca="false">MIN(F2827,G2827)</f>
        <v>0</v>
      </c>
      <c r="I2827" s="0" t="n">
        <f aca="false">IF(C2827=1,MIN(G2827-H2827,Assumptions!$C$13,P2826),0)</f>
        <v>0</v>
      </c>
      <c r="J2827" s="0" t="n">
        <f aca="false">H2827+I2827</f>
        <v>0</v>
      </c>
      <c r="K2827" s="0" t="n">
        <f aca="false">MIN(IF(C2827=1,F2827-H2827,F2827),Assumptions!$C$13,MAX(0,($B$5-P2826)/$B$6))</f>
        <v>5.4479618</v>
      </c>
      <c r="L2827" s="0" t="n">
        <f aca="false">IF(C2827=1,0,MIN(F2827-K2827,Assumptions!$C$15,MAX(0,$B$10-O2826-M2827)))</f>
        <v>0</v>
      </c>
      <c r="M2827" s="0" t="n">
        <f aca="false">'Profiles 8760'!H2816</f>
        <v>198400</v>
      </c>
      <c r="N2827" s="0" t="n">
        <f aca="false">J2827+L2827</f>
        <v>0</v>
      </c>
      <c r="O2827" s="0" t="n">
        <f aca="false">O2826+N2827</f>
        <v>253405.585783489</v>
      </c>
      <c r="P2827" s="0" t="n">
        <f aca="false">MIN($B$5,P2826+K2827*$B$6-I2827)</f>
        <v>193.29231084812</v>
      </c>
      <c r="Q2827" s="0" t="n">
        <f aca="false">MAX(0,F2827-H2827-K2827-L2827)</f>
        <v>0</v>
      </c>
    </row>
    <row r="2828" customFormat="false" ht="15" hidden="false" customHeight="false" outlineLevel="0" collapsed="false">
      <c r="A2828" s="0" t="n">
        <f aca="false">'Profiles 8760'!A2817</f>
        <v>2815</v>
      </c>
      <c r="B2828" s="0" t="n">
        <f aca="false">'Profiles 8760'!B2817</f>
        <v>4</v>
      </c>
      <c r="C2828" s="0" t="n">
        <f aca="false">'Profiles 8760'!E2817</f>
        <v>0</v>
      </c>
      <c r="D2828" s="0" t="n">
        <f aca="false">'Profiles 8760'!F2817</f>
        <v>0.056021</v>
      </c>
      <c r="E2828" s="0" t="n">
        <f aca="false">'Profiles 8760'!G2817</f>
        <v>0.088239</v>
      </c>
      <c r="F2828" s="0" t="n">
        <f aca="false">D2828*Assumptions!$C$11*$B$7+E2828*Assumptions!$C$12*$B$8</f>
        <v>19.7878399</v>
      </c>
      <c r="G2828" s="0" t="n">
        <f aca="false">C2828*Assumptions!$C$15</f>
        <v>0</v>
      </c>
      <c r="H2828" s="0" t="n">
        <f aca="false">MIN(F2828,G2828)</f>
        <v>0</v>
      </c>
      <c r="I2828" s="0" t="n">
        <f aca="false">IF(C2828=1,MIN(G2828-H2828,Assumptions!$C$13,P2827),0)</f>
        <v>0</v>
      </c>
      <c r="J2828" s="0" t="n">
        <f aca="false">H2828+I2828</f>
        <v>0</v>
      </c>
      <c r="K2828" s="0" t="n">
        <f aca="false">MIN(IF(C2828=1,F2828-H2828,F2828),Assumptions!$C$13,MAX(0,($B$5-P2827)/$B$6))</f>
        <v>19.7878399</v>
      </c>
      <c r="L2828" s="0" t="n">
        <f aca="false">IF(C2828=1,0,MIN(F2828-K2828,Assumptions!$C$15,MAX(0,$B$10-O2827-M2828)))</f>
        <v>0</v>
      </c>
      <c r="M2828" s="0" t="n">
        <f aca="false">'Profiles 8760'!H2817</f>
        <v>198400</v>
      </c>
      <c r="N2828" s="0" t="n">
        <f aca="false">J2828+L2828</f>
        <v>0</v>
      </c>
      <c r="O2828" s="0" t="n">
        <f aca="false">O2827+N2828</f>
        <v>253405.585783489</v>
      </c>
      <c r="P2828" s="0" t="n">
        <f aca="false">MIN($B$5,P2827+K2828*$B$6-I2828)</f>
        <v>210.44441047344</v>
      </c>
      <c r="Q2828" s="0" t="n">
        <f aca="false">MAX(0,F2828-H2828-K2828-L2828)</f>
        <v>0</v>
      </c>
    </row>
    <row r="2829" customFormat="false" ht="15" hidden="false" customHeight="false" outlineLevel="0" collapsed="false">
      <c r="A2829" s="0" t="n">
        <f aca="false">'Profiles 8760'!A2818</f>
        <v>2816</v>
      </c>
      <c r="B2829" s="0" t="n">
        <f aca="false">'Profiles 8760'!B2818</f>
        <v>4</v>
      </c>
      <c r="C2829" s="0" t="n">
        <f aca="false">'Profiles 8760'!E2818</f>
        <v>1</v>
      </c>
      <c r="D2829" s="0" t="n">
        <f aca="false">'Profiles 8760'!F2818</f>
        <v>0.338533</v>
      </c>
      <c r="E2829" s="0" t="n">
        <f aca="false">'Profiles 8760'!G2818</f>
        <v>0.09375</v>
      </c>
      <c r="F2829" s="0" t="n">
        <f aca="false">D2829*Assumptions!$C$11*$B$7+E2829*Assumptions!$C$12*$B$8</f>
        <v>101.6027054</v>
      </c>
      <c r="G2829" s="0" t="n">
        <f aca="false">C2829*Assumptions!$C$15</f>
        <v>200</v>
      </c>
      <c r="H2829" s="0" t="n">
        <f aca="false">MIN(F2829,G2829)</f>
        <v>101.6027054</v>
      </c>
      <c r="I2829" s="0" t="n">
        <f aca="false">IF(C2829=1,MIN(G2829-H2829,Assumptions!$C$13,P2828),0)</f>
        <v>98.3972946</v>
      </c>
      <c r="J2829" s="0" t="n">
        <f aca="false">H2829+I2829</f>
        <v>200</v>
      </c>
      <c r="K2829" s="0" t="n">
        <f aca="false">MIN(IF(C2829=1,F2829-H2829,F2829),Assumptions!$C$13,MAX(0,($B$5-P2828)/$B$6))</f>
        <v>0</v>
      </c>
      <c r="L2829" s="0" t="n">
        <f aca="false">IF(C2829=1,0,MIN(F2829-K2829,Assumptions!$C$15,MAX(0,$B$10-O2828-M2829)))</f>
        <v>0</v>
      </c>
      <c r="M2829" s="0" t="n">
        <f aca="false">'Profiles 8760'!H2818</f>
        <v>198200</v>
      </c>
      <c r="N2829" s="0" t="n">
        <f aca="false">J2829+L2829</f>
        <v>200</v>
      </c>
      <c r="O2829" s="0" t="n">
        <f aca="false">O2828+N2829</f>
        <v>253605.585783489</v>
      </c>
      <c r="P2829" s="0" t="n">
        <f aca="false">MIN($B$5,P2828+K2829*$B$6-I2829)</f>
        <v>112.04711587344</v>
      </c>
      <c r="Q2829" s="0" t="n">
        <f aca="false">MAX(0,F2829-H2829-K2829-L2829)</f>
        <v>0</v>
      </c>
    </row>
    <row r="2830" customFormat="false" ht="15" hidden="false" customHeight="false" outlineLevel="0" collapsed="false">
      <c r="A2830" s="0" t="n">
        <f aca="false">'Profiles 8760'!A2819</f>
        <v>2817</v>
      </c>
      <c r="B2830" s="0" t="n">
        <f aca="false">'Profiles 8760'!B2819</f>
        <v>4</v>
      </c>
      <c r="C2830" s="0" t="n">
        <f aca="false">'Profiles 8760'!E2819</f>
        <v>1</v>
      </c>
      <c r="D2830" s="0" t="n">
        <f aca="false">'Profiles 8760'!F2819</f>
        <v>0.679405</v>
      </c>
      <c r="E2830" s="0" t="n">
        <f aca="false">'Profiles 8760'!G2819</f>
        <v>0.077895</v>
      </c>
      <c r="F2830" s="0" t="n">
        <f aca="false">D2830*Assumptions!$C$11*$B$7+E2830*Assumptions!$C$12*$B$8</f>
        <v>199.3980695</v>
      </c>
      <c r="G2830" s="0" t="n">
        <f aca="false">C2830*Assumptions!$C$15</f>
        <v>200</v>
      </c>
      <c r="H2830" s="0" t="n">
        <f aca="false">MIN(F2830,G2830)</f>
        <v>199.3980695</v>
      </c>
      <c r="I2830" s="0" t="n">
        <f aca="false">IF(C2830=1,MIN(G2830-H2830,Assumptions!$C$13,P2829),0)</f>
        <v>0.60193049999998</v>
      </c>
      <c r="J2830" s="0" t="n">
        <f aca="false">H2830+I2830</f>
        <v>200</v>
      </c>
      <c r="K2830" s="0" t="n">
        <f aca="false">MIN(IF(C2830=1,F2830-H2830,F2830),Assumptions!$C$13,MAX(0,($B$5-P2829)/$B$6))</f>
        <v>0</v>
      </c>
      <c r="L2830" s="0" t="n">
        <f aca="false">IF(C2830=1,0,MIN(F2830-K2830,Assumptions!$C$15,MAX(0,$B$10-O2829-M2830)))</f>
        <v>0</v>
      </c>
      <c r="M2830" s="0" t="n">
        <f aca="false">'Profiles 8760'!H2819</f>
        <v>198000</v>
      </c>
      <c r="N2830" s="0" t="n">
        <f aca="false">J2830+L2830</f>
        <v>200</v>
      </c>
      <c r="O2830" s="0" t="n">
        <f aca="false">O2829+N2830</f>
        <v>253805.585783489</v>
      </c>
      <c r="P2830" s="0" t="n">
        <f aca="false">MIN($B$5,P2829+K2830*$B$6-I2830)</f>
        <v>111.44518537344</v>
      </c>
      <c r="Q2830" s="0" t="n">
        <f aca="false">MAX(0,F2830-H2830-K2830-L2830)</f>
        <v>0</v>
      </c>
    </row>
    <row r="2831" customFormat="false" ht="15" hidden="false" customHeight="false" outlineLevel="0" collapsed="false">
      <c r="A2831" s="0" t="n">
        <f aca="false">'Profiles 8760'!A2820</f>
        <v>2818</v>
      </c>
      <c r="B2831" s="0" t="n">
        <f aca="false">'Profiles 8760'!B2820</f>
        <v>4</v>
      </c>
      <c r="C2831" s="0" t="n">
        <f aca="false">'Profiles 8760'!E2820</f>
        <v>0</v>
      </c>
      <c r="D2831" s="0" t="n">
        <f aca="false">'Profiles 8760'!F2820</f>
        <v>1</v>
      </c>
      <c r="E2831" s="0" t="n">
        <f aca="false">'Profiles 8760'!G2820</f>
        <v>0.092989</v>
      </c>
      <c r="F2831" s="0" t="n">
        <f aca="false">D2831*Assumptions!$C$11*$B$7+E2831*Assumptions!$C$12*$B$8</f>
        <v>292.6032501</v>
      </c>
      <c r="G2831" s="0" t="n">
        <f aca="false">C2831*Assumptions!$C$15</f>
        <v>0</v>
      </c>
      <c r="H2831" s="0" t="n">
        <f aca="false">MIN(F2831,G2831)</f>
        <v>0</v>
      </c>
      <c r="I2831" s="0" t="n">
        <f aca="false">IF(C2831=1,MIN(G2831-H2831,Assumptions!$C$13,P2830),0)</f>
        <v>0</v>
      </c>
      <c r="J2831" s="0" t="n">
        <f aca="false">H2831+I2831</f>
        <v>0</v>
      </c>
      <c r="K2831" s="0" t="n">
        <f aca="false">MIN(IF(C2831=1,F2831-H2831,F2831),Assumptions!$C$13,MAX(0,($B$5-P2830)/$B$6))</f>
        <v>180</v>
      </c>
      <c r="L2831" s="0" t="n">
        <f aca="false">IF(C2831=1,0,MIN(F2831-K2831,Assumptions!$C$15,MAX(0,$B$10-O2830-M2831)))</f>
        <v>112.6032501</v>
      </c>
      <c r="M2831" s="0" t="n">
        <f aca="false">'Profiles 8760'!H2820</f>
        <v>198000</v>
      </c>
      <c r="N2831" s="0" t="n">
        <f aca="false">J2831+L2831</f>
        <v>112.6032501</v>
      </c>
      <c r="O2831" s="0" t="n">
        <f aca="false">O2830+N2831</f>
        <v>253918.189033589</v>
      </c>
      <c r="P2831" s="0" t="n">
        <f aca="false">MIN($B$5,P2830+K2831*$B$6-I2831)</f>
        <v>267.46918537344</v>
      </c>
      <c r="Q2831" s="0" t="n">
        <f aca="false">MAX(0,F2831-H2831-K2831-L2831)</f>
        <v>0</v>
      </c>
    </row>
    <row r="2832" customFormat="false" ht="15" hidden="false" customHeight="false" outlineLevel="0" collapsed="false">
      <c r="A2832" s="0" t="n">
        <f aca="false">'Profiles 8760'!A2821</f>
        <v>2819</v>
      </c>
      <c r="B2832" s="0" t="n">
        <f aca="false">'Profiles 8760'!B2821</f>
        <v>4</v>
      </c>
      <c r="C2832" s="0" t="n">
        <f aca="false">'Profiles 8760'!E2821</f>
        <v>0</v>
      </c>
      <c r="D2832" s="0" t="n">
        <f aca="false">'Profiles 8760'!F2821</f>
        <v>1</v>
      </c>
      <c r="E2832" s="0" t="n">
        <f aca="false">'Profiles 8760'!G2821</f>
        <v>0.102702</v>
      </c>
      <c r="F2832" s="0" t="n">
        <f aca="false">D2832*Assumptions!$C$11*$B$7+E2832*Assumptions!$C$12*$B$8</f>
        <v>293.0005118</v>
      </c>
      <c r="G2832" s="0" t="n">
        <f aca="false">C2832*Assumptions!$C$15</f>
        <v>0</v>
      </c>
      <c r="H2832" s="0" t="n">
        <f aca="false">MIN(F2832,G2832)</f>
        <v>0</v>
      </c>
      <c r="I2832" s="0" t="n">
        <f aca="false">IF(C2832=1,MIN(G2832-H2832,Assumptions!$C$13,P2831),0)</f>
        <v>0</v>
      </c>
      <c r="J2832" s="0" t="n">
        <f aca="false">H2832+I2832</f>
        <v>0</v>
      </c>
      <c r="K2832" s="0" t="n">
        <f aca="false">MIN(IF(C2832=1,F2832-H2832,F2832),Assumptions!$C$13,MAX(0,($B$5-P2831)/$B$6))</f>
        <v>180</v>
      </c>
      <c r="L2832" s="0" t="n">
        <f aca="false">IF(C2832=1,0,MIN(F2832-K2832,Assumptions!$C$15,MAX(0,$B$10-O2831-M2832)))</f>
        <v>113.0005118</v>
      </c>
      <c r="M2832" s="0" t="n">
        <f aca="false">'Profiles 8760'!H2821</f>
        <v>198000</v>
      </c>
      <c r="N2832" s="0" t="n">
        <f aca="false">J2832+L2832</f>
        <v>113.0005118</v>
      </c>
      <c r="O2832" s="0" t="n">
        <f aca="false">O2831+N2832</f>
        <v>254031.189545389</v>
      </c>
      <c r="P2832" s="0" t="n">
        <f aca="false">MIN($B$5,P2831+K2832*$B$6-I2832)</f>
        <v>423.49318537344</v>
      </c>
      <c r="Q2832" s="0" t="n">
        <f aca="false">MAX(0,F2832-H2832-K2832-L2832)</f>
        <v>0</v>
      </c>
    </row>
    <row r="2833" customFormat="false" ht="15" hidden="false" customHeight="false" outlineLevel="0" collapsed="false">
      <c r="A2833" s="0" t="n">
        <f aca="false">'Profiles 8760'!A2822</f>
        <v>2820</v>
      </c>
      <c r="B2833" s="0" t="n">
        <f aca="false">'Profiles 8760'!B2822</f>
        <v>4</v>
      </c>
      <c r="C2833" s="0" t="n">
        <f aca="false">'Profiles 8760'!E2822</f>
        <v>0</v>
      </c>
      <c r="D2833" s="0" t="n">
        <f aca="false">'Profiles 8760'!F2822</f>
        <v>1</v>
      </c>
      <c r="E2833" s="0" t="n">
        <f aca="false">'Profiles 8760'!G2822</f>
        <v>0.149812</v>
      </c>
      <c r="F2833" s="0" t="n">
        <f aca="false">D2833*Assumptions!$C$11*$B$7+E2833*Assumptions!$C$12*$B$8</f>
        <v>294.9273108</v>
      </c>
      <c r="G2833" s="0" t="n">
        <f aca="false">C2833*Assumptions!$C$15</f>
        <v>0</v>
      </c>
      <c r="H2833" s="0" t="n">
        <f aca="false">MIN(F2833,G2833)</f>
        <v>0</v>
      </c>
      <c r="I2833" s="0" t="n">
        <f aca="false">IF(C2833=1,MIN(G2833-H2833,Assumptions!$C$13,P2832),0)</f>
        <v>0</v>
      </c>
      <c r="J2833" s="0" t="n">
        <f aca="false">H2833+I2833</f>
        <v>0</v>
      </c>
      <c r="K2833" s="0" t="n">
        <f aca="false">MIN(IF(C2833=1,F2833-H2833,F2833),Assumptions!$C$13,MAX(0,($B$5-P2832)/$B$6))</f>
        <v>100.734673080941</v>
      </c>
      <c r="L2833" s="0" t="n">
        <f aca="false">IF(C2833=1,0,MIN(F2833-K2833,Assumptions!$C$15,MAX(0,$B$10-O2832-M2833)))</f>
        <v>194.192637719059</v>
      </c>
      <c r="M2833" s="0" t="n">
        <f aca="false">'Profiles 8760'!H2822</f>
        <v>198000</v>
      </c>
      <c r="N2833" s="0" t="n">
        <f aca="false">J2833+L2833</f>
        <v>194.192637719059</v>
      </c>
      <c r="O2833" s="0" t="n">
        <f aca="false">O2832+N2833</f>
        <v>254225.382183108</v>
      </c>
      <c r="P2833" s="0" t="n">
        <f aca="false">MIN($B$5,P2832+K2833*$B$6-I2833)</f>
        <v>510.81</v>
      </c>
      <c r="Q2833" s="0" t="n">
        <f aca="false">MAX(0,F2833-H2833-K2833-L2833)</f>
        <v>0</v>
      </c>
    </row>
    <row r="2834" customFormat="false" ht="15" hidden="false" customHeight="false" outlineLevel="0" collapsed="false">
      <c r="A2834" s="0" t="n">
        <f aca="false">'Profiles 8760'!A2823</f>
        <v>2821</v>
      </c>
      <c r="B2834" s="0" t="n">
        <f aca="false">'Profiles 8760'!B2823</f>
        <v>4</v>
      </c>
      <c r="C2834" s="0" t="n">
        <f aca="false">'Profiles 8760'!E2823</f>
        <v>0</v>
      </c>
      <c r="D2834" s="0" t="n">
        <f aca="false">'Profiles 8760'!F2823</f>
        <v>1</v>
      </c>
      <c r="E2834" s="0" t="n">
        <f aca="false">'Profiles 8760'!G2823</f>
        <v>0.199289</v>
      </c>
      <c r="F2834" s="0" t="n">
        <f aca="false">D2834*Assumptions!$C$11*$B$7+E2834*Assumptions!$C$12*$B$8</f>
        <v>296.9509201</v>
      </c>
      <c r="G2834" s="0" t="n">
        <f aca="false">C2834*Assumptions!$C$15</f>
        <v>0</v>
      </c>
      <c r="H2834" s="0" t="n">
        <f aca="false">MIN(F2834,G2834)</f>
        <v>0</v>
      </c>
      <c r="I2834" s="0" t="n">
        <f aca="false">IF(C2834=1,MIN(G2834-H2834,Assumptions!$C$13,P2833),0)</f>
        <v>0</v>
      </c>
      <c r="J2834" s="0" t="n">
        <f aca="false">H2834+I2834</f>
        <v>0</v>
      </c>
      <c r="K2834" s="0" t="n">
        <f aca="false">MIN(IF(C2834=1,F2834-H2834,F2834),Assumptions!$C$13,MAX(0,($B$5-P2833)/$B$6))</f>
        <v>0</v>
      </c>
      <c r="L2834" s="0" t="n">
        <f aca="false">IF(C2834=1,0,MIN(F2834-K2834,Assumptions!$C$15,MAX(0,$B$10-O2833-M2834)))</f>
        <v>200</v>
      </c>
      <c r="M2834" s="0" t="n">
        <f aca="false">'Profiles 8760'!H2823</f>
        <v>198000</v>
      </c>
      <c r="N2834" s="0" t="n">
        <f aca="false">J2834+L2834</f>
        <v>200</v>
      </c>
      <c r="O2834" s="0" t="n">
        <f aca="false">O2833+N2834</f>
        <v>254425.382183108</v>
      </c>
      <c r="P2834" s="0" t="n">
        <f aca="false">MIN($B$5,P2833+K2834*$B$6-I2834)</f>
        <v>510.81</v>
      </c>
      <c r="Q2834" s="0" t="n">
        <f aca="false">MAX(0,F2834-H2834-K2834-L2834)</f>
        <v>96.9509201</v>
      </c>
    </row>
    <row r="2835" customFormat="false" ht="15" hidden="false" customHeight="false" outlineLevel="0" collapsed="false">
      <c r="A2835" s="0" t="n">
        <f aca="false">'Profiles 8760'!A2824</f>
        <v>2822</v>
      </c>
      <c r="B2835" s="0" t="n">
        <f aca="false">'Profiles 8760'!B2824</f>
        <v>4</v>
      </c>
      <c r="C2835" s="0" t="n">
        <f aca="false">'Profiles 8760'!E2824</f>
        <v>0</v>
      </c>
      <c r="D2835" s="0" t="n">
        <f aca="false">'Profiles 8760'!F2824</f>
        <v>1</v>
      </c>
      <c r="E2835" s="0" t="n">
        <f aca="false">'Profiles 8760'!G2824</f>
        <v>0.217443</v>
      </c>
      <c r="F2835" s="0" t="n">
        <f aca="false">D2835*Assumptions!$C$11*$B$7+E2835*Assumptions!$C$12*$B$8</f>
        <v>297.6934187</v>
      </c>
      <c r="G2835" s="0" t="n">
        <f aca="false">C2835*Assumptions!$C$15</f>
        <v>0</v>
      </c>
      <c r="H2835" s="0" t="n">
        <f aca="false">MIN(F2835,G2835)</f>
        <v>0</v>
      </c>
      <c r="I2835" s="0" t="n">
        <f aca="false">IF(C2835=1,MIN(G2835-H2835,Assumptions!$C$13,P2834),0)</f>
        <v>0</v>
      </c>
      <c r="J2835" s="0" t="n">
        <f aca="false">H2835+I2835</f>
        <v>0</v>
      </c>
      <c r="K2835" s="0" t="n">
        <f aca="false">MIN(IF(C2835=1,F2835-H2835,F2835),Assumptions!$C$13,MAX(0,($B$5-P2834)/$B$6))</f>
        <v>0</v>
      </c>
      <c r="L2835" s="0" t="n">
        <f aca="false">IF(C2835=1,0,MIN(F2835-K2835,Assumptions!$C$15,MAX(0,$B$10-O2834-M2835)))</f>
        <v>200</v>
      </c>
      <c r="M2835" s="0" t="n">
        <f aca="false">'Profiles 8760'!H2824</f>
        <v>198000</v>
      </c>
      <c r="N2835" s="0" t="n">
        <f aca="false">J2835+L2835</f>
        <v>200</v>
      </c>
      <c r="O2835" s="0" t="n">
        <f aca="false">O2834+N2835</f>
        <v>254625.382183108</v>
      </c>
      <c r="P2835" s="0" t="n">
        <f aca="false">MIN($B$5,P2834+K2835*$B$6-I2835)</f>
        <v>510.81</v>
      </c>
      <c r="Q2835" s="0" t="n">
        <f aca="false">MAX(0,F2835-H2835-K2835-L2835)</f>
        <v>97.6934187</v>
      </c>
    </row>
    <row r="2836" customFormat="false" ht="15" hidden="false" customHeight="false" outlineLevel="0" collapsed="false">
      <c r="A2836" s="0" t="n">
        <f aca="false">'Profiles 8760'!A2825</f>
        <v>2823</v>
      </c>
      <c r="B2836" s="0" t="n">
        <f aca="false">'Profiles 8760'!B2825</f>
        <v>4</v>
      </c>
      <c r="C2836" s="0" t="n">
        <f aca="false">'Profiles 8760'!E2825</f>
        <v>0</v>
      </c>
      <c r="D2836" s="0" t="n">
        <f aca="false">'Profiles 8760'!F2825</f>
        <v>1</v>
      </c>
      <c r="E2836" s="0" t="n">
        <f aca="false">'Profiles 8760'!G2825</f>
        <v>0.214573</v>
      </c>
      <c r="F2836" s="0" t="n">
        <f aca="false">D2836*Assumptions!$C$11*$B$7+E2836*Assumptions!$C$12*$B$8</f>
        <v>297.5760357</v>
      </c>
      <c r="G2836" s="0" t="n">
        <f aca="false">C2836*Assumptions!$C$15</f>
        <v>0</v>
      </c>
      <c r="H2836" s="0" t="n">
        <f aca="false">MIN(F2836,G2836)</f>
        <v>0</v>
      </c>
      <c r="I2836" s="0" t="n">
        <f aca="false">IF(C2836=1,MIN(G2836-H2836,Assumptions!$C$13,P2835),0)</f>
        <v>0</v>
      </c>
      <c r="J2836" s="0" t="n">
        <f aca="false">H2836+I2836</f>
        <v>0</v>
      </c>
      <c r="K2836" s="0" t="n">
        <f aca="false">MIN(IF(C2836=1,F2836-H2836,F2836),Assumptions!$C$13,MAX(0,($B$5-P2835)/$B$6))</f>
        <v>0</v>
      </c>
      <c r="L2836" s="0" t="n">
        <f aca="false">IF(C2836=1,0,MIN(F2836-K2836,Assumptions!$C$15,MAX(0,$B$10-O2835-M2836)))</f>
        <v>200</v>
      </c>
      <c r="M2836" s="0" t="n">
        <f aca="false">'Profiles 8760'!H2825</f>
        <v>198000</v>
      </c>
      <c r="N2836" s="0" t="n">
        <f aca="false">J2836+L2836</f>
        <v>200</v>
      </c>
      <c r="O2836" s="0" t="n">
        <f aca="false">O2835+N2836</f>
        <v>254825.382183108</v>
      </c>
      <c r="P2836" s="0" t="n">
        <f aca="false">MIN($B$5,P2835+K2836*$B$6-I2836)</f>
        <v>510.81</v>
      </c>
      <c r="Q2836" s="0" t="n">
        <f aca="false">MAX(0,F2836-H2836-K2836-L2836)</f>
        <v>97.5760357</v>
      </c>
    </row>
    <row r="2837" customFormat="false" ht="15" hidden="false" customHeight="false" outlineLevel="0" collapsed="false">
      <c r="A2837" s="0" t="n">
        <f aca="false">'Profiles 8760'!A2826</f>
        <v>2824</v>
      </c>
      <c r="B2837" s="0" t="n">
        <f aca="false">'Profiles 8760'!B2826</f>
        <v>4</v>
      </c>
      <c r="C2837" s="0" t="n">
        <f aca="false">'Profiles 8760'!E2826</f>
        <v>0</v>
      </c>
      <c r="D2837" s="0" t="n">
        <f aca="false">'Profiles 8760'!F2826</f>
        <v>1</v>
      </c>
      <c r="E2837" s="0" t="n">
        <f aca="false">'Profiles 8760'!G2826</f>
        <v>0.178949</v>
      </c>
      <c r="F2837" s="0" t="n">
        <f aca="false">D2837*Assumptions!$C$11*$B$7+E2837*Assumptions!$C$12*$B$8</f>
        <v>296.1190141</v>
      </c>
      <c r="G2837" s="0" t="n">
        <f aca="false">C2837*Assumptions!$C$15</f>
        <v>0</v>
      </c>
      <c r="H2837" s="0" t="n">
        <f aca="false">MIN(F2837,G2837)</f>
        <v>0</v>
      </c>
      <c r="I2837" s="0" t="n">
        <f aca="false">IF(C2837=1,MIN(G2837-H2837,Assumptions!$C$13,P2836),0)</f>
        <v>0</v>
      </c>
      <c r="J2837" s="0" t="n">
        <f aca="false">H2837+I2837</f>
        <v>0</v>
      </c>
      <c r="K2837" s="0" t="n">
        <f aca="false">MIN(IF(C2837=1,F2837-H2837,F2837),Assumptions!$C$13,MAX(0,($B$5-P2836)/$B$6))</f>
        <v>0</v>
      </c>
      <c r="L2837" s="0" t="n">
        <f aca="false">IF(C2837=1,0,MIN(F2837-K2837,Assumptions!$C$15,MAX(0,$B$10-O2836-M2837)))</f>
        <v>200</v>
      </c>
      <c r="M2837" s="0" t="n">
        <f aca="false">'Profiles 8760'!H2826</f>
        <v>198000</v>
      </c>
      <c r="N2837" s="0" t="n">
        <f aca="false">J2837+L2837</f>
        <v>200</v>
      </c>
      <c r="O2837" s="0" t="n">
        <f aca="false">O2836+N2837</f>
        <v>255025.382183108</v>
      </c>
      <c r="P2837" s="0" t="n">
        <f aca="false">MIN($B$5,P2836+K2837*$B$6-I2837)</f>
        <v>510.81</v>
      </c>
      <c r="Q2837" s="0" t="n">
        <f aca="false">MAX(0,F2837-H2837-K2837-L2837)</f>
        <v>96.1190141</v>
      </c>
    </row>
    <row r="2838" customFormat="false" ht="15" hidden="false" customHeight="false" outlineLevel="0" collapsed="false">
      <c r="A2838" s="0" t="n">
        <f aca="false">'Profiles 8760'!A2827</f>
        <v>2825</v>
      </c>
      <c r="B2838" s="0" t="n">
        <f aca="false">'Profiles 8760'!B2827</f>
        <v>4</v>
      </c>
      <c r="C2838" s="0" t="n">
        <f aca="false">'Profiles 8760'!E2827</f>
        <v>0</v>
      </c>
      <c r="D2838" s="0" t="n">
        <f aca="false">'Profiles 8760'!F2827</f>
        <v>0.679405</v>
      </c>
      <c r="E2838" s="0" t="n">
        <f aca="false">'Profiles 8760'!G2827</f>
        <v>0.173045</v>
      </c>
      <c r="F2838" s="0" t="n">
        <f aca="false">D2838*Assumptions!$C$11*$B$7+E2838*Assumptions!$C$12*$B$8</f>
        <v>203.2897045</v>
      </c>
      <c r="G2838" s="0" t="n">
        <f aca="false">C2838*Assumptions!$C$15</f>
        <v>0</v>
      </c>
      <c r="H2838" s="0" t="n">
        <f aca="false">MIN(F2838,G2838)</f>
        <v>0</v>
      </c>
      <c r="I2838" s="0" t="n">
        <f aca="false">IF(C2838=1,MIN(G2838-H2838,Assumptions!$C$13,P2837),0)</f>
        <v>0</v>
      </c>
      <c r="J2838" s="0" t="n">
        <f aca="false">H2838+I2838</f>
        <v>0</v>
      </c>
      <c r="K2838" s="0" t="n">
        <f aca="false">MIN(IF(C2838=1,F2838-H2838,F2838),Assumptions!$C$13,MAX(0,($B$5-P2837)/$B$6))</f>
        <v>0</v>
      </c>
      <c r="L2838" s="0" t="n">
        <f aca="false">IF(C2838=1,0,MIN(F2838-K2838,Assumptions!$C$15,MAX(0,$B$10-O2837-M2838)))</f>
        <v>200</v>
      </c>
      <c r="M2838" s="0" t="n">
        <f aca="false">'Profiles 8760'!H2827</f>
        <v>198000</v>
      </c>
      <c r="N2838" s="0" t="n">
        <f aca="false">J2838+L2838</f>
        <v>200</v>
      </c>
      <c r="O2838" s="0" t="n">
        <f aca="false">O2837+N2838</f>
        <v>255225.382183108</v>
      </c>
      <c r="P2838" s="0" t="n">
        <f aca="false">MIN($B$5,P2837+K2838*$B$6-I2838)</f>
        <v>510.81</v>
      </c>
      <c r="Q2838" s="0" t="n">
        <f aca="false">MAX(0,F2838-H2838-K2838-L2838)</f>
        <v>3.28970450000003</v>
      </c>
    </row>
    <row r="2839" customFormat="false" ht="15" hidden="false" customHeight="false" outlineLevel="0" collapsed="false">
      <c r="A2839" s="0" t="n">
        <f aca="false">'Profiles 8760'!A2828</f>
        <v>2826</v>
      </c>
      <c r="B2839" s="0" t="n">
        <f aca="false">'Profiles 8760'!B2828</f>
        <v>4</v>
      </c>
      <c r="C2839" s="0" t="n">
        <f aca="false">'Profiles 8760'!E2828</f>
        <v>0</v>
      </c>
      <c r="D2839" s="0" t="n">
        <f aca="false">'Profiles 8760'!F2828</f>
        <v>0.338533</v>
      </c>
      <c r="E2839" s="0" t="n">
        <f aca="false">'Profiles 8760'!G2828</f>
        <v>0.226422</v>
      </c>
      <c r="F2839" s="0" t="n">
        <f aca="false">D2839*Assumptions!$C$11*$B$7+E2839*Assumptions!$C$12*$B$8</f>
        <v>107.0289902</v>
      </c>
      <c r="G2839" s="0" t="n">
        <f aca="false">C2839*Assumptions!$C$15</f>
        <v>0</v>
      </c>
      <c r="H2839" s="0" t="n">
        <f aca="false">MIN(F2839,G2839)</f>
        <v>0</v>
      </c>
      <c r="I2839" s="0" t="n">
        <f aca="false">IF(C2839=1,MIN(G2839-H2839,Assumptions!$C$13,P2838),0)</f>
        <v>0</v>
      </c>
      <c r="J2839" s="0" t="n">
        <f aca="false">H2839+I2839</f>
        <v>0</v>
      </c>
      <c r="K2839" s="0" t="n">
        <f aca="false">MIN(IF(C2839=1,F2839-H2839,F2839),Assumptions!$C$13,MAX(0,($B$5-P2838)/$B$6))</f>
        <v>0</v>
      </c>
      <c r="L2839" s="0" t="n">
        <f aca="false">IF(C2839=1,0,MIN(F2839-K2839,Assumptions!$C$15,MAX(0,$B$10-O2838-M2839)))</f>
        <v>107.0289902</v>
      </c>
      <c r="M2839" s="0" t="n">
        <f aca="false">'Profiles 8760'!H2828</f>
        <v>198000</v>
      </c>
      <c r="N2839" s="0" t="n">
        <f aca="false">J2839+L2839</f>
        <v>107.0289902</v>
      </c>
      <c r="O2839" s="0" t="n">
        <f aca="false">O2838+N2839</f>
        <v>255332.411173308</v>
      </c>
      <c r="P2839" s="0" t="n">
        <f aca="false">MIN($B$5,P2838+K2839*$B$6-I2839)</f>
        <v>510.81</v>
      </c>
      <c r="Q2839" s="0" t="n">
        <f aca="false">MAX(0,F2839-H2839-K2839-L2839)</f>
        <v>0</v>
      </c>
    </row>
    <row r="2840" customFormat="false" ht="15" hidden="false" customHeight="false" outlineLevel="0" collapsed="false">
      <c r="A2840" s="0" t="n">
        <f aca="false">'Profiles 8760'!A2829</f>
        <v>2827</v>
      </c>
      <c r="B2840" s="0" t="n">
        <f aca="false">'Profiles 8760'!B2829</f>
        <v>4</v>
      </c>
      <c r="C2840" s="0" t="n">
        <f aca="false">'Profiles 8760'!E2829</f>
        <v>0</v>
      </c>
      <c r="D2840" s="0" t="n">
        <f aca="false">'Profiles 8760'!F2829</f>
        <v>0.056021</v>
      </c>
      <c r="E2840" s="0" t="n">
        <f aca="false">'Profiles 8760'!G2829</f>
        <v>0.209234</v>
      </c>
      <c r="F2840" s="0" t="n">
        <f aca="false">D2840*Assumptions!$C$11*$B$7+E2840*Assumptions!$C$12*$B$8</f>
        <v>24.7365354</v>
      </c>
      <c r="G2840" s="0" t="n">
        <f aca="false">C2840*Assumptions!$C$15</f>
        <v>0</v>
      </c>
      <c r="H2840" s="0" t="n">
        <f aca="false">MIN(F2840,G2840)</f>
        <v>0</v>
      </c>
      <c r="I2840" s="0" t="n">
        <f aca="false">IF(C2840=1,MIN(G2840-H2840,Assumptions!$C$13,P2839),0)</f>
        <v>0</v>
      </c>
      <c r="J2840" s="0" t="n">
        <f aca="false">H2840+I2840</f>
        <v>0</v>
      </c>
      <c r="K2840" s="0" t="n">
        <f aca="false">MIN(IF(C2840=1,F2840-H2840,F2840),Assumptions!$C$13,MAX(0,($B$5-P2839)/$B$6))</f>
        <v>0</v>
      </c>
      <c r="L2840" s="0" t="n">
        <f aca="false">IF(C2840=1,0,MIN(F2840-K2840,Assumptions!$C$15,MAX(0,$B$10-O2839-M2840)))</f>
        <v>24.7365354</v>
      </c>
      <c r="M2840" s="0" t="n">
        <f aca="false">'Profiles 8760'!H2829</f>
        <v>198000</v>
      </c>
      <c r="N2840" s="0" t="n">
        <f aca="false">J2840+L2840</f>
        <v>24.7365354</v>
      </c>
      <c r="O2840" s="0" t="n">
        <f aca="false">O2839+N2840</f>
        <v>255357.147708708</v>
      </c>
      <c r="P2840" s="0" t="n">
        <f aca="false">MIN($B$5,P2839+K2840*$B$6-I2840)</f>
        <v>510.81</v>
      </c>
      <c r="Q2840" s="0" t="n">
        <f aca="false">MAX(0,F2840-H2840-K2840-L2840)</f>
        <v>0</v>
      </c>
    </row>
    <row r="2841" customFormat="false" ht="15" hidden="false" customHeight="false" outlineLevel="0" collapsed="false">
      <c r="A2841" s="0" t="n">
        <f aca="false">'Profiles 8760'!A2830</f>
        <v>2828</v>
      </c>
      <c r="B2841" s="0" t="n">
        <f aca="false">'Profiles 8760'!B2830</f>
        <v>4</v>
      </c>
      <c r="C2841" s="0" t="n">
        <f aca="false">'Profiles 8760'!E2830</f>
        <v>1</v>
      </c>
      <c r="D2841" s="0" t="n">
        <f aca="false">'Profiles 8760'!F2830</f>
        <v>0</v>
      </c>
      <c r="E2841" s="0" t="n">
        <f aca="false">'Profiles 8760'!G2830</f>
        <v>0.186785</v>
      </c>
      <c r="F2841" s="0" t="n">
        <f aca="false">D2841*Assumptions!$C$11*$B$7+E2841*Assumptions!$C$12*$B$8</f>
        <v>7.6395065</v>
      </c>
      <c r="G2841" s="0" t="n">
        <f aca="false">C2841*Assumptions!$C$15</f>
        <v>200</v>
      </c>
      <c r="H2841" s="0" t="n">
        <f aca="false">MIN(F2841,G2841)</f>
        <v>7.6395065</v>
      </c>
      <c r="I2841" s="0" t="n">
        <f aca="false">IF(C2841=1,MIN(G2841-H2841,Assumptions!$C$13,P2840),0)</f>
        <v>180</v>
      </c>
      <c r="J2841" s="0" t="n">
        <f aca="false">H2841+I2841</f>
        <v>187.6395065</v>
      </c>
      <c r="K2841" s="0" t="n">
        <f aca="false">MIN(IF(C2841=1,F2841-H2841,F2841),Assumptions!$C$13,MAX(0,($B$5-P2840)/$B$6))</f>
        <v>0</v>
      </c>
      <c r="L2841" s="0" t="n">
        <f aca="false">IF(C2841=1,0,MIN(F2841-K2841,Assumptions!$C$15,MAX(0,$B$10-O2840-M2841)))</f>
        <v>0</v>
      </c>
      <c r="M2841" s="0" t="n">
        <f aca="false">'Profiles 8760'!H2830</f>
        <v>197800</v>
      </c>
      <c r="N2841" s="0" t="n">
        <f aca="false">J2841+L2841</f>
        <v>187.6395065</v>
      </c>
      <c r="O2841" s="0" t="n">
        <f aca="false">O2840+N2841</f>
        <v>255544.787215208</v>
      </c>
      <c r="P2841" s="0" t="n">
        <f aca="false">MIN($B$5,P2840+K2841*$B$6-I2841)</f>
        <v>330.81</v>
      </c>
      <c r="Q2841" s="0" t="n">
        <f aca="false">MAX(0,F2841-H2841-K2841-L2841)</f>
        <v>0</v>
      </c>
    </row>
    <row r="2842" customFormat="false" ht="15" hidden="false" customHeight="false" outlineLevel="0" collapsed="false">
      <c r="A2842" s="0" t="n">
        <f aca="false">'Profiles 8760'!A2831</f>
        <v>2829</v>
      </c>
      <c r="B2842" s="0" t="n">
        <f aca="false">'Profiles 8760'!B2831</f>
        <v>4</v>
      </c>
      <c r="C2842" s="0" t="n">
        <f aca="false">'Profiles 8760'!E2831</f>
        <v>1</v>
      </c>
      <c r="D2842" s="0" t="n">
        <f aca="false">'Profiles 8760'!F2831</f>
        <v>0</v>
      </c>
      <c r="E2842" s="0" t="n">
        <f aca="false">'Profiles 8760'!G2831</f>
        <v>0.203725</v>
      </c>
      <c r="F2842" s="0" t="n">
        <f aca="false">D2842*Assumptions!$C$11*$B$7+E2842*Assumptions!$C$12*$B$8</f>
        <v>8.3323525</v>
      </c>
      <c r="G2842" s="0" t="n">
        <f aca="false">C2842*Assumptions!$C$15</f>
        <v>200</v>
      </c>
      <c r="H2842" s="0" t="n">
        <f aca="false">MIN(F2842,G2842)</f>
        <v>8.3323525</v>
      </c>
      <c r="I2842" s="0" t="n">
        <f aca="false">IF(C2842=1,MIN(G2842-H2842,Assumptions!$C$13,P2841),0)</f>
        <v>180</v>
      </c>
      <c r="J2842" s="0" t="n">
        <f aca="false">H2842+I2842</f>
        <v>188.3323525</v>
      </c>
      <c r="K2842" s="0" t="n">
        <f aca="false">MIN(IF(C2842=1,F2842-H2842,F2842),Assumptions!$C$13,MAX(0,($B$5-P2841)/$B$6))</f>
        <v>0</v>
      </c>
      <c r="L2842" s="0" t="n">
        <f aca="false">IF(C2842=1,0,MIN(F2842-K2842,Assumptions!$C$15,MAX(0,$B$10-O2841-M2842)))</f>
        <v>0</v>
      </c>
      <c r="M2842" s="0" t="n">
        <f aca="false">'Profiles 8760'!H2831</f>
        <v>197600</v>
      </c>
      <c r="N2842" s="0" t="n">
        <f aca="false">J2842+L2842</f>
        <v>188.3323525</v>
      </c>
      <c r="O2842" s="0" t="n">
        <f aca="false">O2841+N2842</f>
        <v>255733.119567708</v>
      </c>
      <c r="P2842" s="0" t="n">
        <f aca="false">MIN($B$5,P2841+K2842*$B$6-I2842)</f>
        <v>150.81</v>
      </c>
      <c r="Q2842" s="0" t="n">
        <f aca="false">MAX(0,F2842-H2842-K2842-L2842)</f>
        <v>0</v>
      </c>
    </row>
    <row r="2843" customFormat="false" ht="15" hidden="false" customHeight="false" outlineLevel="0" collapsed="false">
      <c r="A2843" s="0" t="n">
        <f aca="false">'Profiles 8760'!A2832</f>
        <v>2830</v>
      </c>
      <c r="B2843" s="0" t="n">
        <f aca="false">'Profiles 8760'!B2832</f>
        <v>4</v>
      </c>
      <c r="C2843" s="0" t="n">
        <f aca="false">'Profiles 8760'!E2832</f>
        <v>0</v>
      </c>
      <c r="D2843" s="0" t="n">
        <f aca="false">'Profiles 8760'!F2832</f>
        <v>0</v>
      </c>
      <c r="E2843" s="0" t="n">
        <f aca="false">'Profiles 8760'!G2832</f>
        <v>0.185473</v>
      </c>
      <c r="F2843" s="0" t="n">
        <f aca="false">D2843*Assumptions!$C$11*$B$7+E2843*Assumptions!$C$12*$B$8</f>
        <v>7.5858457</v>
      </c>
      <c r="G2843" s="0" t="n">
        <f aca="false">C2843*Assumptions!$C$15</f>
        <v>0</v>
      </c>
      <c r="H2843" s="0" t="n">
        <f aca="false">MIN(F2843,G2843)</f>
        <v>0</v>
      </c>
      <c r="I2843" s="0" t="n">
        <f aca="false">IF(C2843=1,MIN(G2843-H2843,Assumptions!$C$13,P2842),0)</f>
        <v>0</v>
      </c>
      <c r="J2843" s="0" t="n">
        <f aca="false">H2843+I2843</f>
        <v>0</v>
      </c>
      <c r="K2843" s="0" t="n">
        <f aca="false">MIN(IF(C2843=1,F2843-H2843,F2843),Assumptions!$C$13,MAX(0,($B$5-P2842)/$B$6))</f>
        <v>7.5858457</v>
      </c>
      <c r="L2843" s="0" t="n">
        <f aca="false">IF(C2843=1,0,MIN(F2843-K2843,Assumptions!$C$15,MAX(0,$B$10-O2842-M2843)))</f>
        <v>0</v>
      </c>
      <c r="M2843" s="0" t="n">
        <f aca="false">'Profiles 8760'!H2832</f>
        <v>197600</v>
      </c>
      <c r="N2843" s="0" t="n">
        <f aca="false">J2843+L2843</f>
        <v>0</v>
      </c>
      <c r="O2843" s="0" t="n">
        <f aca="false">O2842+N2843</f>
        <v>255733.119567708</v>
      </c>
      <c r="P2843" s="0" t="n">
        <f aca="false">MIN($B$5,P2842+K2843*$B$6-I2843)</f>
        <v>157.38541105276</v>
      </c>
      <c r="Q2843" s="0" t="n">
        <f aca="false">MAX(0,F2843-H2843-K2843-L2843)</f>
        <v>0</v>
      </c>
    </row>
    <row r="2844" customFormat="false" ht="15" hidden="false" customHeight="false" outlineLevel="0" collapsed="false">
      <c r="A2844" s="0" t="n">
        <f aca="false">'Profiles 8760'!A2833</f>
        <v>2831</v>
      </c>
      <c r="B2844" s="0" t="n">
        <f aca="false">'Profiles 8760'!B2833</f>
        <v>4</v>
      </c>
      <c r="C2844" s="0" t="n">
        <f aca="false">'Profiles 8760'!E2833</f>
        <v>0</v>
      </c>
      <c r="D2844" s="0" t="n">
        <f aca="false">'Profiles 8760'!F2833</f>
        <v>0</v>
      </c>
      <c r="E2844" s="0" t="n">
        <f aca="false">'Profiles 8760'!G2833</f>
        <v>0.1073</v>
      </c>
      <c r="F2844" s="0" t="n">
        <f aca="false">D2844*Assumptions!$C$11*$B$7+E2844*Assumptions!$C$12*$B$8</f>
        <v>4.38857</v>
      </c>
      <c r="G2844" s="0" t="n">
        <f aca="false">C2844*Assumptions!$C$15</f>
        <v>0</v>
      </c>
      <c r="H2844" s="0" t="n">
        <f aca="false">MIN(F2844,G2844)</f>
        <v>0</v>
      </c>
      <c r="I2844" s="0" t="n">
        <f aca="false">IF(C2844=1,MIN(G2844-H2844,Assumptions!$C$13,P2843),0)</f>
        <v>0</v>
      </c>
      <c r="J2844" s="0" t="n">
        <f aca="false">H2844+I2844</f>
        <v>0</v>
      </c>
      <c r="K2844" s="0" t="n">
        <f aca="false">MIN(IF(C2844=1,F2844-H2844,F2844),Assumptions!$C$13,MAX(0,($B$5-P2843)/$B$6))</f>
        <v>4.38857</v>
      </c>
      <c r="L2844" s="0" t="n">
        <f aca="false">IF(C2844=1,0,MIN(F2844-K2844,Assumptions!$C$15,MAX(0,$B$10-O2843-M2844)))</f>
        <v>0</v>
      </c>
      <c r="M2844" s="0" t="n">
        <f aca="false">'Profiles 8760'!H2833</f>
        <v>197600</v>
      </c>
      <c r="N2844" s="0" t="n">
        <f aca="false">J2844+L2844</f>
        <v>0</v>
      </c>
      <c r="O2844" s="0" t="n">
        <f aca="false">O2843+N2844</f>
        <v>255733.119567708</v>
      </c>
      <c r="P2844" s="0" t="n">
        <f aca="false">MIN($B$5,P2843+K2844*$B$6-I2844)</f>
        <v>161.18942352876</v>
      </c>
      <c r="Q2844" s="0" t="n">
        <f aca="false">MAX(0,F2844-H2844-K2844-L2844)</f>
        <v>0</v>
      </c>
    </row>
    <row r="2845" customFormat="false" ht="15" hidden="false" customHeight="false" outlineLevel="0" collapsed="false">
      <c r="A2845" s="0" t="n">
        <f aca="false">'Profiles 8760'!A2834</f>
        <v>2832</v>
      </c>
      <c r="B2845" s="0" t="n">
        <f aca="false">'Profiles 8760'!B2834</f>
        <v>4</v>
      </c>
      <c r="C2845" s="0" t="n">
        <f aca="false">'Profiles 8760'!E2834</f>
        <v>0</v>
      </c>
      <c r="D2845" s="0" t="n">
        <f aca="false">'Profiles 8760'!F2834</f>
        <v>0</v>
      </c>
      <c r="E2845" s="0" t="n">
        <f aca="false">'Profiles 8760'!G2834</f>
        <v>0.156448</v>
      </c>
      <c r="F2845" s="0" t="n">
        <f aca="false">D2845*Assumptions!$C$11*$B$7+E2845*Assumptions!$C$12*$B$8</f>
        <v>6.3987232</v>
      </c>
      <c r="G2845" s="0" t="n">
        <f aca="false">C2845*Assumptions!$C$15</f>
        <v>0</v>
      </c>
      <c r="H2845" s="0" t="n">
        <f aca="false">MIN(F2845,G2845)</f>
        <v>0</v>
      </c>
      <c r="I2845" s="0" t="n">
        <f aca="false">IF(C2845=1,MIN(G2845-H2845,Assumptions!$C$13,P2844),0)</f>
        <v>0</v>
      </c>
      <c r="J2845" s="0" t="n">
        <f aca="false">H2845+I2845</f>
        <v>0</v>
      </c>
      <c r="K2845" s="0" t="n">
        <f aca="false">MIN(IF(C2845=1,F2845-H2845,F2845),Assumptions!$C$13,MAX(0,($B$5-P2844)/$B$6))</f>
        <v>6.3987232</v>
      </c>
      <c r="L2845" s="0" t="n">
        <f aca="false">IF(C2845=1,0,MIN(F2845-K2845,Assumptions!$C$15,MAX(0,$B$10-O2844-M2845)))</f>
        <v>0</v>
      </c>
      <c r="M2845" s="0" t="n">
        <f aca="false">'Profiles 8760'!H2834</f>
        <v>197600</v>
      </c>
      <c r="N2845" s="0" t="n">
        <f aca="false">J2845+L2845</f>
        <v>0</v>
      </c>
      <c r="O2845" s="0" t="n">
        <f aca="false">O2844+N2845</f>
        <v>255733.119567708</v>
      </c>
      <c r="P2845" s="0" t="n">
        <f aca="false">MIN($B$5,P2844+K2845*$B$6-I2845)</f>
        <v>166.73583679852</v>
      </c>
      <c r="Q2845" s="0" t="n">
        <f aca="false">MAX(0,F2845-H2845-K2845-L2845)</f>
        <v>0</v>
      </c>
    </row>
    <row r="2846" customFormat="false" ht="15" hidden="false" customHeight="false" outlineLevel="0" collapsed="false">
      <c r="A2846" s="0" t="n">
        <f aca="false">'Profiles 8760'!A2835</f>
        <v>2833</v>
      </c>
      <c r="B2846" s="0" t="n">
        <f aca="false">'Profiles 8760'!B2835</f>
        <v>4</v>
      </c>
      <c r="C2846" s="0" t="n">
        <f aca="false">'Profiles 8760'!E2835</f>
        <v>0</v>
      </c>
      <c r="D2846" s="0" t="n">
        <f aca="false">'Profiles 8760'!F2835</f>
        <v>0</v>
      </c>
      <c r="E2846" s="0" t="n">
        <f aca="false">'Profiles 8760'!G2835</f>
        <v>0.181078</v>
      </c>
      <c r="F2846" s="0" t="n">
        <f aca="false">D2846*Assumptions!$C$11*$B$7+E2846*Assumptions!$C$12*$B$8</f>
        <v>7.4060902</v>
      </c>
      <c r="G2846" s="0" t="n">
        <f aca="false">C2846*Assumptions!$C$15</f>
        <v>0</v>
      </c>
      <c r="H2846" s="0" t="n">
        <f aca="false">MIN(F2846,G2846)</f>
        <v>0</v>
      </c>
      <c r="I2846" s="0" t="n">
        <f aca="false">IF(C2846=1,MIN(G2846-H2846,Assumptions!$C$13,P2845),0)</f>
        <v>0</v>
      </c>
      <c r="J2846" s="0" t="n">
        <f aca="false">H2846+I2846</f>
        <v>0</v>
      </c>
      <c r="K2846" s="0" t="n">
        <f aca="false">MIN(IF(C2846=1,F2846-H2846,F2846),Assumptions!$C$13,MAX(0,($B$5-P2845)/$B$6))</f>
        <v>7.4060902</v>
      </c>
      <c r="L2846" s="0" t="n">
        <f aca="false">IF(C2846=1,0,MIN(F2846-K2846,Assumptions!$C$15,MAX(0,$B$10-O2845-M2846)))</f>
        <v>0</v>
      </c>
      <c r="M2846" s="0" t="n">
        <f aca="false">'Profiles 8760'!H2835</f>
        <v>197600</v>
      </c>
      <c r="N2846" s="0" t="n">
        <f aca="false">J2846+L2846</f>
        <v>0</v>
      </c>
      <c r="O2846" s="0" t="n">
        <f aca="false">O2845+N2846</f>
        <v>255733.119567708</v>
      </c>
      <c r="P2846" s="0" t="n">
        <f aca="false">MIN($B$5,P2845+K2846*$B$6-I2846)</f>
        <v>173.15543578388</v>
      </c>
      <c r="Q2846" s="0" t="n">
        <f aca="false">MAX(0,F2846-H2846-K2846-L2846)</f>
        <v>0</v>
      </c>
    </row>
    <row r="2847" customFormat="false" ht="15" hidden="false" customHeight="false" outlineLevel="0" collapsed="false">
      <c r="A2847" s="0" t="n">
        <f aca="false">'Profiles 8760'!A2836</f>
        <v>2834</v>
      </c>
      <c r="B2847" s="0" t="n">
        <f aca="false">'Profiles 8760'!B2836</f>
        <v>4</v>
      </c>
      <c r="C2847" s="0" t="n">
        <f aca="false">'Profiles 8760'!E2836</f>
        <v>0</v>
      </c>
      <c r="D2847" s="0" t="n">
        <f aca="false">'Profiles 8760'!F2836</f>
        <v>0</v>
      </c>
      <c r="E2847" s="0" t="n">
        <f aca="false">'Profiles 8760'!G2836</f>
        <v>0.189943</v>
      </c>
      <c r="F2847" s="0" t="n">
        <f aca="false">D2847*Assumptions!$C$11*$B$7+E2847*Assumptions!$C$12*$B$8</f>
        <v>7.7686687</v>
      </c>
      <c r="G2847" s="0" t="n">
        <f aca="false">C2847*Assumptions!$C$15</f>
        <v>0</v>
      </c>
      <c r="H2847" s="0" t="n">
        <f aca="false">MIN(F2847,G2847)</f>
        <v>0</v>
      </c>
      <c r="I2847" s="0" t="n">
        <f aca="false">IF(C2847=1,MIN(G2847-H2847,Assumptions!$C$13,P2846),0)</f>
        <v>0</v>
      </c>
      <c r="J2847" s="0" t="n">
        <f aca="false">H2847+I2847</f>
        <v>0</v>
      </c>
      <c r="K2847" s="0" t="n">
        <f aca="false">MIN(IF(C2847=1,F2847-H2847,F2847),Assumptions!$C$13,MAX(0,($B$5-P2846)/$B$6))</f>
        <v>7.7686687</v>
      </c>
      <c r="L2847" s="0" t="n">
        <f aca="false">IF(C2847=1,0,MIN(F2847-K2847,Assumptions!$C$15,MAX(0,$B$10-O2846-M2847)))</f>
        <v>0</v>
      </c>
      <c r="M2847" s="0" t="n">
        <f aca="false">'Profiles 8760'!H2836</f>
        <v>197600</v>
      </c>
      <c r="N2847" s="0" t="n">
        <f aca="false">J2847+L2847</f>
        <v>0</v>
      </c>
      <c r="O2847" s="0" t="n">
        <f aca="false">O2846+N2847</f>
        <v>255733.119567708</v>
      </c>
      <c r="P2847" s="0" t="n">
        <f aca="false">MIN($B$5,P2846+K2847*$B$6-I2847)</f>
        <v>179.88931781304</v>
      </c>
      <c r="Q2847" s="0" t="n">
        <f aca="false">MAX(0,F2847-H2847-K2847-L2847)</f>
        <v>0</v>
      </c>
    </row>
    <row r="2848" customFormat="false" ht="15" hidden="false" customHeight="false" outlineLevel="0" collapsed="false">
      <c r="A2848" s="0" t="n">
        <f aca="false">'Profiles 8760'!A2837</f>
        <v>2835</v>
      </c>
      <c r="B2848" s="0" t="n">
        <f aca="false">'Profiles 8760'!B2837</f>
        <v>4</v>
      </c>
      <c r="C2848" s="0" t="n">
        <f aca="false">'Profiles 8760'!E2837</f>
        <v>0</v>
      </c>
      <c r="D2848" s="0" t="n">
        <f aca="false">'Profiles 8760'!F2837</f>
        <v>0</v>
      </c>
      <c r="E2848" s="0" t="n">
        <f aca="false">'Profiles 8760'!G2837</f>
        <v>0.177466</v>
      </c>
      <c r="F2848" s="0" t="n">
        <f aca="false">D2848*Assumptions!$C$11*$B$7+E2848*Assumptions!$C$12*$B$8</f>
        <v>7.2583594</v>
      </c>
      <c r="G2848" s="0" t="n">
        <f aca="false">C2848*Assumptions!$C$15</f>
        <v>0</v>
      </c>
      <c r="H2848" s="0" t="n">
        <f aca="false">MIN(F2848,G2848)</f>
        <v>0</v>
      </c>
      <c r="I2848" s="0" t="n">
        <f aca="false">IF(C2848=1,MIN(G2848-H2848,Assumptions!$C$13,P2847),0)</f>
        <v>0</v>
      </c>
      <c r="J2848" s="0" t="n">
        <f aca="false">H2848+I2848</f>
        <v>0</v>
      </c>
      <c r="K2848" s="0" t="n">
        <f aca="false">MIN(IF(C2848=1,F2848-H2848,F2848),Assumptions!$C$13,MAX(0,($B$5-P2847)/$B$6))</f>
        <v>7.2583594</v>
      </c>
      <c r="L2848" s="0" t="n">
        <f aca="false">IF(C2848=1,0,MIN(F2848-K2848,Assumptions!$C$15,MAX(0,$B$10-O2847-M2848)))</f>
        <v>0</v>
      </c>
      <c r="M2848" s="0" t="n">
        <f aca="false">'Profiles 8760'!H2837</f>
        <v>197600</v>
      </c>
      <c r="N2848" s="0" t="n">
        <f aca="false">J2848+L2848</f>
        <v>0</v>
      </c>
      <c r="O2848" s="0" t="n">
        <f aca="false">O2847+N2848</f>
        <v>255733.119567708</v>
      </c>
      <c r="P2848" s="0" t="n">
        <f aca="false">MIN($B$5,P2847+K2848*$B$6-I2848)</f>
        <v>186.18086374096</v>
      </c>
      <c r="Q2848" s="0" t="n">
        <f aca="false">MAX(0,F2848-H2848-K2848-L2848)</f>
        <v>0</v>
      </c>
    </row>
    <row r="2849" customFormat="false" ht="15" hidden="false" customHeight="false" outlineLevel="0" collapsed="false">
      <c r="A2849" s="0" t="n">
        <f aca="false">'Profiles 8760'!A2838</f>
        <v>2836</v>
      </c>
      <c r="B2849" s="0" t="n">
        <f aca="false">'Profiles 8760'!B2838</f>
        <v>4</v>
      </c>
      <c r="C2849" s="0" t="n">
        <f aca="false">'Profiles 8760'!E2838</f>
        <v>0</v>
      </c>
      <c r="D2849" s="0" t="n">
        <f aca="false">'Profiles 8760'!F2838</f>
        <v>0</v>
      </c>
      <c r="E2849" s="0" t="n">
        <f aca="false">'Profiles 8760'!G2838</f>
        <v>0.227545</v>
      </c>
      <c r="F2849" s="0" t="n">
        <f aca="false">D2849*Assumptions!$C$11*$B$7+E2849*Assumptions!$C$12*$B$8</f>
        <v>9.3065905</v>
      </c>
      <c r="G2849" s="0" t="n">
        <f aca="false">C2849*Assumptions!$C$15</f>
        <v>0</v>
      </c>
      <c r="H2849" s="0" t="n">
        <f aca="false">MIN(F2849,G2849)</f>
        <v>0</v>
      </c>
      <c r="I2849" s="0" t="n">
        <f aca="false">IF(C2849=1,MIN(G2849-H2849,Assumptions!$C$13,P2848),0)</f>
        <v>0</v>
      </c>
      <c r="J2849" s="0" t="n">
        <f aca="false">H2849+I2849</f>
        <v>0</v>
      </c>
      <c r="K2849" s="0" t="n">
        <f aca="false">MIN(IF(C2849=1,F2849-H2849,F2849),Assumptions!$C$13,MAX(0,($B$5-P2848)/$B$6))</f>
        <v>9.3065905</v>
      </c>
      <c r="L2849" s="0" t="n">
        <f aca="false">IF(C2849=1,0,MIN(F2849-K2849,Assumptions!$C$15,MAX(0,$B$10-O2848-M2849)))</f>
        <v>0</v>
      </c>
      <c r="M2849" s="0" t="n">
        <f aca="false">'Profiles 8760'!H2838</f>
        <v>197600</v>
      </c>
      <c r="N2849" s="0" t="n">
        <f aca="false">J2849+L2849</f>
        <v>0</v>
      </c>
      <c r="O2849" s="0" t="n">
        <f aca="false">O2848+N2849</f>
        <v>255733.119567708</v>
      </c>
      <c r="P2849" s="0" t="n">
        <f aca="false">MIN($B$5,P2848+K2849*$B$6-I2849)</f>
        <v>194.24781638636</v>
      </c>
      <c r="Q2849" s="0" t="n">
        <f aca="false">MAX(0,F2849-H2849-K2849-L2849)</f>
        <v>0</v>
      </c>
    </row>
    <row r="2850" customFormat="false" ht="15" hidden="false" customHeight="false" outlineLevel="0" collapsed="false">
      <c r="A2850" s="0" t="n">
        <f aca="false">'Profiles 8760'!A2839</f>
        <v>2837</v>
      </c>
      <c r="B2850" s="0" t="n">
        <f aca="false">'Profiles 8760'!B2839</f>
        <v>4</v>
      </c>
      <c r="C2850" s="0" t="n">
        <f aca="false">'Profiles 8760'!E2839</f>
        <v>0</v>
      </c>
      <c r="D2850" s="0" t="n">
        <f aca="false">'Profiles 8760'!F2839</f>
        <v>0</v>
      </c>
      <c r="E2850" s="0" t="n">
        <f aca="false">'Profiles 8760'!G2839</f>
        <v>0.228394</v>
      </c>
      <c r="F2850" s="0" t="n">
        <f aca="false">D2850*Assumptions!$C$11*$B$7+E2850*Assumptions!$C$12*$B$8</f>
        <v>9.3413146</v>
      </c>
      <c r="G2850" s="0" t="n">
        <f aca="false">C2850*Assumptions!$C$15</f>
        <v>0</v>
      </c>
      <c r="H2850" s="0" t="n">
        <f aca="false">MIN(F2850,G2850)</f>
        <v>0</v>
      </c>
      <c r="I2850" s="0" t="n">
        <f aca="false">IF(C2850=1,MIN(G2850-H2850,Assumptions!$C$13,P2849),0)</f>
        <v>0</v>
      </c>
      <c r="J2850" s="0" t="n">
        <f aca="false">H2850+I2850</f>
        <v>0</v>
      </c>
      <c r="K2850" s="0" t="n">
        <f aca="false">MIN(IF(C2850=1,F2850-H2850,F2850),Assumptions!$C$13,MAX(0,($B$5-P2849)/$B$6))</f>
        <v>9.3413146</v>
      </c>
      <c r="L2850" s="0" t="n">
        <f aca="false">IF(C2850=1,0,MIN(F2850-K2850,Assumptions!$C$15,MAX(0,$B$10-O2849-M2850)))</f>
        <v>0</v>
      </c>
      <c r="M2850" s="0" t="n">
        <f aca="false">'Profiles 8760'!H2839</f>
        <v>197600</v>
      </c>
      <c r="N2850" s="0" t="n">
        <f aca="false">J2850+L2850</f>
        <v>0</v>
      </c>
      <c r="O2850" s="0" t="n">
        <f aca="false">O2849+N2850</f>
        <v>255733.119567708</v>
      </c>
      <c r="P2850" s="0" t="n">
        <f aca="false">MIN($B$5,P2849+K2850*$B$6-I2850)</f>
        <v>202.34486788164</v>
      </c>
      <c r="Q2850" s="0" t="n">
        <f aca="false">MAX(0,F2850-H2850-K2850-L2850)</f>
        <v>0</v>
      </c>
    </row>
    <row r="2851" customFormat="false" ht="15" hidden="false" customHeight="false" outlineLevel="0" collapsed="false">
      <c r="A2851" s="0" t="n">
        <f aca="false">'Profiles 8760'!A2840</f>
        <v>2838</v>
      </c>
      <c r="B2851" s="0" t="n">
        <f aca="false">'Profiles 8760'!B2840</f>
        <v>4</v>
      </c>
      <c r="C2851" s="0" t="n">
        <f aca="false">'Profiles 8760'!E2840</f>
        <v>0</v>
      </c>
      <c r="D2851" s="0" t="n">
        <f aca="false">'Profiles 8760'!F2840</f>
        <v>0</v>
      </c>
      <c r="E2851" s="0" t="n">
        <f aca="false">'Profiles 8760'!G2840</f>
        <v>0.15887</v>
      </c>
      <c r="F2851" s="0" t="n">
        <f aca="false">D2851*Assumptions!$C$11*$B$7+E2851*Assumptions!$C$12*$B$8</f>
        <v>6.497783</v>
      </c>
      <c r="G2851" s="0" t="n">
        <f aca="false">C2851*Assumptions!$C$15</f>
        <v>0</v>
      </c>
      <c r="H2851" s="0" t="n">
        <f aca="false">MIN(F2851,G2851)</f>
        <v>0</v>
      </c>
      <c r="I2851" s="0" t="n">
        <f aca="false">IF(C2851=1,MIN(G2851-H2851,Assumptions!$C$13,P2850),0)</f>
        <v>0</v>
      </c>
      <c r="J2851" s="0" t="n">
        <f aca="false">H2851+I2851</f>
        <v>0</v>
      </c>
      <c r="K2851" s="0" t="n">
        <f aca="false">MIN(IF(C2851=1,F2851-H2851,F2851),Assumptions!$C$13,MAX(0,($B$5-P2850)/$B$6))</f>
        <v>6.497783</v>
      </c>
      <c r="L2851" s="0" t="n">
        <f aca="false">IF(C2851=1,0,MIN(F2851-K2851,Assumptions!$C$15,MAX(0,$B$10-O2850-M2851)))</f>
        <v>0</v>
      </c>
      <c r="M2851" s="0" t="n">
        <f aca="false">'Profiles 8760'!H2840</f>
        <v>197600</v>
      </c>
      <c r="N2851" s="0" t="n">
        <f aca="false">J2851+L2851</f>
        <v>0</v>
      </c>
      <c r="O2851" s="0" t="n">
        <f aca="false">O2850+N2851</f>
        <v>255733.119567708</v>
      </c>
      <c r="P2851" s="0" t="n">
        <f aca="false">MIN($B$5,P2850+K2851*$B$6-I2851)</f>
        <v>207.97714618604</v>
      </c>
      <c r="Q2851" s="0" t="n">
        <f aca="false">MAX(0,F2851-H2851-K2851-L2851)</f>
        <v>0</v>
      </c>
    </row>
    <row r="2852" customFormat="false" ht="15" hidden="false" customHeight="false" outlineLevel="0" collapsed="false">
      <c r="A2852" s="0" t="n">
        <f aca="false">'Profiles 8760'!A2841</f>
        <v>2839</v>
      </c>
      <c r="B2852" s="0" t="n">
        <f aca="false">'Profiles 8760'!B2841</f>
        <v>4</v>
      </c>
      <c r="C2852" s="0" t="n">
        <f aca="false">'Profiles 8760'!E2841</f>
        <v>0</v>
      </c>
      <c r="D2852" s="0" t="n">
        <f aca="false">'Profiles 8760'!F2841</f>
        <v>0.054308</v>
      </c>
      <c r="E2852" s="0" t="n">
        <f aca="false">'Profiles 8760'!G2841</f>
        <v>0.122617</v>
      </c>
      <c r="F2852" s="0" t="n">
        <f aca="false">D2852*Assumptions!$C$11*$B$7+E2852*Assumptions!$C$12*$B$8</f>
        <v>20.6991857</v>
      </c>
      <c r="G2852" s="0" t="n">
        <f aca="false">C2852*Assumptions!$C$15</f>
        <v>0</v>
      </c>
      <c r="H2852" s="0" t="n">
        <f aca="false">MIN(F2852,G2852)</f>
        <v>0</v>
      </c>
      <c r="I2852" s="0" t="n">
        <f aca="false">IF(C2852=1,MIN(G2852-H2852,Assumptions!$C$13,P2851),0)</f>
        <v>0</v>
      </c>
      <c r="J2852" s="0" t="n">
        <f aca="false">H2852+I2852</f>
        <v>0</v>
      </c>
      <c r="K2852" s="0" t="n">
        <f aca="false">MIN(IF(C2852=1,F2852-H2852,F2852),Assumptions!$C$13,MAX(0,($B$5-P2851)/$B$6))</f>
        <v>20.6991857</v>
      </c>
      <c r="L2852" s="0" t="n">
        <f aca="false">IF(C2852=1,0,MIN(F2852-K2852,Assumptions!$C$15,MAX(0,$B$10-O2851-M2852)))</f>
        <v>0</v>
      </c>
      <c r="M2852" s="0" t="n">
        <f aca="false">'Profiles 8760'!H2841</f>
        <v>197600</v>
      </c>
      <c r="N2852" s="0" t="n">
        <f aca="false">J2852+L2852</f>
        <v>0</v>
      </c>
      <c r="O2852" s="0" t="n">
        <f aca="false">O2851+N2852</f>
        <v>255733.119567708</v>
      </c>
      <c r="P2852" s="0" t="n">
        <f aca="false">MIN($B$5,P2851+K2852*$B$6-I2852)</f>
        <v>225.9192003508</v>
      </c>
      <c r="Q2852" s="0" t="n">
        <f aca="false">MAX(0,F2852-H2852-K2852-L2852)</f>
        <v>0</v>
      </c>
    </row>
    <row r="2853" customFormat="false" ht="15" hidden="false" customHeight="false" outlineLevel="0" collapsed="false">
      <c r="A2853" s="0" t="n">
        <f aca="false">'Profiles 8760'!A2842</f>
        <v>2840</v>
      </c>
      <c r="B2853" s="0" t="n">
        <f aca="false">'Profiles 8760'!B2842</f>
        <v>4</v>
      </c>
      <c r="C2853" s="0" t="n">
        <f aca="false">'Profiles 8760'!E2842</f>
        <v>1</v>
      </c>
      <c r="D2853" s="0" t="n">
        <f aca="false">'Profiles 8760'!F2842</f>
        <v>0.328182</v>
      </c>
      <c r="E2853" s="0" t="n">
        <f aca="false">'Profiles 8760'!G2842</f>
        <v>0.11965</v>
      </c>
      <c r="F2853" s="0" t="n">
        <f aca="false">D2853*Assumptions!$C$11*$B$7+E2853*Assumptions!$C$12*$B$8</f>
        <v>99.6726466</v>
      </c>
      <c r="G2853" s="0" t="n">
        <f aca="false">C2853*Assumptions!$C$15</f>
        <v>200</v>
      </c>
      <c r="H2853" s="0" t="n">
        <f aca="false">MIN(F2853,G2853)</f>
        <v>99.6726466</v>
      </c>
      <c r="I2853" s="0" t="n">
        <f aca="false">IF(C2853=1,MIN(G2853-H2853,Assumptions!$C$13,P2852),0)</f>
        <v>100.3273534</v>
      </c>
      <c r="J2853" s="0" t="n">
        <f aca="false">H2853+I2853</f>
        <v>200</v>
      </c>
      <c r="K2853" s="0" t="n">
        <f aca="false">MIN(IF(C2853=1,F2853-H2853,F2853),Assumptions!$C$13,MAX(0,($B$5-P2852)/$B$6))</f>
        <v>0</v>
      </c>
      <c r="L2853" s="0" t="n">
        <f aca="false">IF(C2853=1,0,MIN(F2853-K2853,Assumptions!$C$15,MAX(0,$B$10-O2852-M2853)))</f>
        <v>0</v>
      </c>
      <c r="M2853" s="0" t="n">
        <f aca="false">'Profiles 8760'!H2842</f>
        <v>197400</v>
      </c>
      <c r="N2853" s="0" t="n">
        <f aca="false">J2853+L2853</f>
        <v>200</v>
      </c>
      <c r="O2853" s="0" t="n">
        <f aca="false">O2852+N2853</f>
        <v>255933.119567708</v>
      </c>
      <c r="P2853" s="0" t="n">
        <f aca="false">MIN($B$5,P2852+K2853*$B$6-I2853)</f>
        <v>125.5918469508</v>
      </c>
      <c r="Q2853" s="0" t="n">
        <f aca="false">MAX(0,F2853-H2853-K2853-L2853)</f>
        <v>0</v>
      </c>
    </row>
    <row r="2854" customFormat="false" ht="15" hidden="false" customHeight="false" outlineLevel="0" collapsed="false">
      <c r="A2854" s="0" t="n">
        <f aca="false">'Profiles 8760'!A2843</f>
        <v>2841</v>
      </c>
      <c r="B2854" s="0" t="n">
        <f aca="false">'Profiles 8760'!B2843</f>
        <v>4</v>
      </c>
      <c r="C2854" s="0" t="n">
        <f aca="false">'Profiles 8760'!E2843</f>
        <v>1</v>
      </c>
      <c r="D2854" s="0" t="n">
        <f aca="false">'Profiles 8760'!F2843</f>
        <v>0.658632</v>
      </c>
      <c r="E2854" s="0" t="n">
        <f aca="false">'Profiles 8760'!G2843</f>
        <v>0.153124</v>
      </c>
      <c r="F2854" s="0" t="n">
        <f aca="false">D2854*Assumptions!$C$11*$B$7+E2854*Assumptions!$C$12*$B$8</f>
        <v>196.4756932</v>
      </c>
      <c r="G2854" s="0" t="n">
        <f aca="false">C2854*Assumptions!$C$15</f>
        <v>200</v>
      </c>
      <c r="H2854" s="0" t="n">
        <f aca="false">MIN(F2854,G2854)</f>
        <v>196.4756932</v>
      </c>
      <c r="I2854" s="0" t="n">
        <f aca="false">IF(C2854=1,MIN(G2854-H2854,Assumptions!$C$13,P2853),0)</f>
        <v>3.52430679999998</v>
      </c>
      <c r="J2854" s="0" t="n">
        <f aca="false">H2854+I2854</f>
        <v>200</v>
      </c>
      <c r="K2854" s="0" t="n">
        <f aca="false">MIN(IF(C2854=1,F2854-H2854,F2854),Assumptions!$C$13,MAX(0,($B$5-P2853)/$B$6))</f>
        <v>0</v>
      </c>
      <c r="L2854" s="0" t="n">
        <f aca="false">IF(C2854=1,0,MIN(F2854-K2854,Assumptions!$C$15,MAX(0,$B$10-O2853-M2854)))</f>
        <v>0</v>
      </c>
      <c r="M2854" s="0" t="n">
        <f aca="false">'Profiles 8760'!H2843</f>
        <v>197200</v>
      </c>
      <c r="N2854" s="0" t="n">
        <f aca="false">J2854+L2854</f>
        <v>200</v>
      </c>
      <c r="O2854" s="0" t="n">
        <f aca="false">O2853+N2854</f>
        <v>256133.119567708</v>
      </c>
      <c r="P2854" s="0" t="n">
        <f aca="false">MIN($B$5,P2853+K2854*$B$6-I2854)</f>
        <v>122.0675401508</v>
      </c>
      <c r="Q2854" s="0" t="n">
        <f aca="false">MAX(0,F2854-H2854-K2854-L2854)</f>
        <v>0</v>
      </c>
    </row>
    <row r="2855" customFormat="false" ht="15" hidden="false" customHeight="false" outlineLevel="0" collapsed="false">
      <c r="A2855" s="0" t="n">
        <f aca="false">'Profiles 8760'!A2844</f>
        <v>2842</v>
      </c>
      <c r="B2855" s="0" t="n">
        <f aca="false">'Profiles 8760'!B2844</f>
        <v>4</v>
      </c>
      <c r="C2855" s="0" t="n">
        <f aca="false">'Profiles 8760'!E2844</f>
        <v>0</v>
      </c>
      <c r="D2855" s="0" t="n">
        <f aca="false">'Profiles 8760'!F2844</f>
        <v>0.979947</v>
      </c>
      <c r="E2855" s="0" t="n">
        <f aca="false">'Profiles 8760'!G2844</f>
        <v>0.143764</v>
      </c>
      <c r="F2855" s="0" t="n">
        <f aca="false">D2855*Assumptions!$C$11*$B$7+E2855*Assumptions!$C$12*$B$8</f>
        <v>288.8886412</v>
      </c>
      <c r="G2855" s="0" t="n">
        <f aca="false">C2855*Assumptions!$C$15</f>
        <v>0</v>
      </c>
      <c r="H2855" s="0" t="n">
        <f aca="false">MIN(F2855,G2855)</f>
        <v>0</v>
      </c>
      <c r="I2855" s="0" t="n">
        <f aca="false">IF(C2855=1,MIN(G2855-H2855,Assumptions!$C$13,P2854),0)</f>
        <v>0</v>
      </c>
      <c r="J2855" s="0" t="n">
        <f aca="false">H2855+I2855</f>
        <v>0</v>
      </c>
      <c r="K2855" s="0" t="n">
        <f aca="false">MIN(IF(C2855=1,F2855-H2855,F2855),Assumptions!$C$13,MAX(0,($B$5-P2854)/$B$6))</f>
        <v>180</v>
      </c>
      <c r="L2855" s="0" t="n">
        <f aca="false">IF(C2855=1,0,MIN(F2855-K2855,Assumptions!$C$15,MAX(0,$B$10-O2854-M2855)))</f>
        <v>108.8886412</v>
      </c>
      <c r="M2855" s="0" t="n">
        <f aca="false">'Profiles 8760'!H2844</f>
        <v>197200</v>
      </c>
      <c r="N2855" s="0" t="n">
        <f aca="false">J2855+L2855</f>
        <v>108.8886412</v>
      </c>
      <c r="O2855" s="0" t="n">
        <f aca="false">O2854+N2855</f>
        <v>256242.008208908</v>
      </c>
      <c r="P2855" s="0" t="n">
        <f aca="false">MIN($B$5,P2854+K2855*$B$6-I2855)</f>
        <v>278.0915401508</v>
      </c>
      <c r="Q2855" s="0" t="n">
        <f aca="false">MAX(0,F2855-H2855-K2855-L2855)</f>
        <v>0</v>
      </c>
    </row>
    <row r="2856" customFormat="false" ht="15" hidden="false" customHeight="false" outlineLevel="0" collapsed="false">
      <c r="A2856" s="0" t="n">
        <f aca="false">'Profiles 8760'!A2845</f>
        <v>2843</v>
      </c>
      <c r="B2856" s="0" t="n">
        <f aca="false">'Profiles 8760'!B2845</f>
        <v>4</v>
      </c>
      <c r="C2856" s="0" t="n">
        <f aca="false">'Profiles 8760'!E2845</f>
        <v>0</v>
      </c>
      <c r="D2856" s="0" t="n">
        <f aca="false">'Profiles 8760'!F2845</f>
        <v>1</v>
      </c>
      <c r="E2856" s="0" t="n">
        <f aca="false">'Profiles 8760'!G2845</f>
        <v>0.156494</v>
      </c>
      <c r="F2856" s="0" t="n">
        <f aca="false">D2856*Assumptions!$C$11*$B$7+E2856*Assumptions!$C$12*$B$8</f>
        <v>295.2006046</v>
      </c>
      <c r="G2856" s="0" t="n">
        <f aca="false">C2856*Assumptions!$C$15</f>
        <v>0</v>
      </c>
      <c r="H2856" s="0" t="n">
        <f aca="false">MIN(F2856,G2856)</f>
        <v>0</v>
      </c>
      <c r="I2856" s="0" t="n">
        <f aca="false">IF(C2856=1,MIN(G2856-H2856,Assumptions!$C$13,P2855),0)</f>
        <v>0</v>
      </c>
      <c r="J2856" s="0" t="n">
        <f aca="false">H2856+I2856</f>
        <v>0</v>
      </c>
      <c r="K2856" s="0" t="n">
        <f aca="false">MIN(IF(C2856=1,F2856-H2856,F2856),Assumptions!$C$13,MAX(0,($B$5-P2855)/$B$6))</f>
        <v>180</v>
      </c>
      <c r="L2856" s="0" t="n">
        <f aca="false">IF(C2856=1,0,MIN(F2856-K2856,Assumptions!$C$15,MAX(0,$B$10-O2855-M2856)))</f>
        <v>115.2006046</v>
      </c>
      <c r="M2856" s="0" t="n">
        <f aca="false">'Profiles 8760'!H2845</f>
        <v>197200</v>
      </c>
      <c r="N2856" s="0" t="n">
        <f aca="false">J2856+L2856</f>
        <v>115.2006046</v>
      </c>
      <c r="O2856" s="0" t="n">
        <f aca="false">O2855+N2856</f>
        <v>256357.208813508</v>
      </c>
      <c r="P2856" s="0" t="n">
        <f aca="false">MIN($B$5,P2855+K2856*$B$6-I2856)</f>
        <v>434.1155401508</v>
      </c>
      <c r="Q2856" s="0" t="n">
        <f aca="false">MAX(0,F2856-H2856-K2856-L2856)</f>
        <v>0</v>
      </c>
    </row>
    <row r="2857" customFormat="false" ht="15" hidden="false" customHeight="false" outlineLevel="0" collapsed="false">
      <c r="A2857" s="0" t="n">
        <f aca="false">'Profiles 8760'!A2846</f>
        <v>2844</v>
      </c>
      <c r="B2857" s="0" t="n">
        <f aca="false">'Profiles 8760'!B2846</f>
        <v>4</v>
      </c>
      <c r="C2857" s="0" t="n">
        <f aca="false">'Profiles 8760'!E2846</f>
        <v>0</v>
      </c>
      <c r="D2857" s="0" t="n">
        <f aca="false">'Profiles 8760'!F2846</f>
        <v>1</v>
      </c>
      <c r="E2857" s="0" t="n">
        <f aca="false">'Profiles 8760'!G2846</f>
        <v>0.122109</v>
      </c>
      <c r="F2857" s="0" t="n">
        <f aca="false">D2857*Assumptions!$C$11*$B$7+E2857*Assumptions!$C$12*$B$8</f>
        <v>293.7942581</v>
      </c>
      <c r="G2857" s="0" t="n">
        <f aca="false">C2857*Assumptions!$C$15</f>
        <v>0</v>
      </c>
      <c r="H2857" s="0" t="n">
        <f aca="false">MIN(F2857,G2857)</f>
        <v>0</v>
      </c>
      <c r="I2857" s="0" t="n">
        <f aca="false">IF(C2857=1,MIN(G2857-H2857,Assumptions!$C$13,P2856),0)</f>
        <v>0</v>
      </c>
      <c r="J2857" s="0" t="n">
        <f aca="false">H2857+I2857</f>
        <v>0</v>
      </c>
      <c r="K2857" s="0" t="n">
        <f aca="false">MIN(IF(C2857=1,F2857-H2857,F2857),Assumptions!$C$13,MAX(0,($B$5-P2856)/$B$6))</f>
        <v>88.4799952113521</v>
      </c>
      <c r="L2857" s="0" t="n">
        <f aca="false">IF(C2857=1,0,MIN(F2857-K2857,Assumptions!$C$15,MAX(0,$B$10-O2856-M2857)))</f>
        <v>200</v>
      </c>
      <c r="M2857" s="0" t="n">
        <f aca="false">'Profiles 8760'!H2846</f>
        <v>197200</v>
      </c>
      <c r="N2857" s="0" t="n">
        <f aca="false">J2857+L2857</f>
        <v>200</v>
      </c>
      <c r="O2857" s="0" t="n">
        <f aca="false">O2856+N2857</f>
        <v>256557.208813508</v>
      </c>
      <c r="P2857" s="0" t="n">
        <f aca="false">MIN($B$5,P2856+K2857*$B$6-I2857)</f>
        <v>510.81</v>
      </c>
      <c r="Q2857" s="0" t="n">
        <f aca="false">MAX(0,F2857-H2857-K2857-L2857)</f>
        <v>5.31426288864799</v>
      </c>
    </row>
    <row r="2858" customFormat="false" ht="15" hidden="false" customHeight="false" outlineLevel="0" collapsed="false">
      <c r="A2858" s="0" t="n">
        <f aca="false">'Profiles 8760'!A2847</f>
        <v>2845</v>
      </c>
      <c r="B2858" s="0" t="n">
        <f aca="false">'Profiles 8760'!B2847</f>
        <v>4</v>
      </c>
      <c r="C2858" s="0" t="n">
        <f aca="false">'Profiles 8760'!E2847</f>
        <v>0</v>
      </c>
      <c r="D2858" s="0" t="n">
        <f aca="false">'Profiles 8760'!F2847</f>
        <v>1</v>
      </c>
      <c r="E2858" s="0" t="n">
        <f aca="false">'Profiles 8760'!G2847</f>
        <v>0.123512</v>
      </c>
      <c r="F2858" s="0" t="n">
        <f aca="false">D2858*Assumptions!$C$11*$B$7+E2858*Assumptions!$C$12*$B$8</f>
        <v>293.8516408</v>
      </c>
      <c r="G2858" s="0" t="n">
        <f aca="false">C2858*Assumptions!$C$15</f>
        <v>0</v>
      </c>
      <c r="H2858" s="0" t="n">
        <f aca="false">MIN(F2858,G2858)</f>
        <v>0</v>
      </c>
      <c r="I2858" s="0" t="n">
        <f aca="false">IF(C2858=1,MIN(G2858-H2858,Assumptions!$C$13,P2857),0)</f>
        <v>0</v>
      </c>
      <c r="J2858" s="0" t="n">
        <f aca="false">H2858+I2858</f>
        <v>0</v>
      </c>
      <c r="K2858" s="0" t="n">
        <f aca="false">MIN(IF(C2858=1,F2858-H2858,F2858),Assumptions!$C$13,MAX(0,($B$5-P2857)/$B$6))</f>
        <v>0</v>
      </c>
      <c r="L2858" s="0" t="n">
        <f aca="false">IF(C2858=1,0,MIN(F2858-K2858,Assumptions!$C$15,MAX(0,$B$10-O2857-M2858)))</f>
        <v>200</v>
      </c>
      <c r="M2858" s="0" t="n">
        <f aca="false">'Profiles 8760'!H2847</f>
        <v>197200</v>
      </c>
      <c r="N2858" s="0" t="n">
        <f aca="false">J2858+L2858</f>
        <v>200</v>
      </c>
      <c r="O2858" s="0" t="n">
        <f aca="false">O2857+N2858</f>
        <v>256757.208813508</v>
      </c>
      <c r="P2858" s="0" t="n">
        <f aca="false">MIN($B$5,P2857+K2858*$B$6-I2858)</f>
        <v>510.81</v>
      </c>
      <c r="Q2858" s="0" t="n">
        <f aca="false">MAX(0,F2858-H2858-K2858-L2858)</f>
        <v>93.8516408</v>
      </c>
    </row>
    <row r="2859" customFormat="false" ht="15" hidden="false" customHeight="false" outlineLevel="0" collapsed="false">
      <c r="A2859" s="0" t="n">
        <f aca="false">'Profiles 8760'!A2848</f>
        <v>2846</v>
      </c>
      <c r="B2859" s="0" t="n">
        <f aca="false">'Profiles 8760'!B2848</f>
        <v>4</v>
      </c>
      <c r="C2859" s="0" t="n">
        <f aca="false">'Profiles 8760'!E2848</f>
        <v>0</v>
      </c>
      <c r="D2859" s="0" t="n">
        <f aca="false">'Profiles 8760'!F2848</f>
        <v>1</v>
      </c>
      <c r="E2859" s="0" t="n">
        <f aca="false">'Profiles 8760'!G2848</f>
        <v>0.112032</v>
      </c>
      <c r="F2859" s="0" t="n">
        <f aca="false">D2859*Assumptions!$C$11*$B$7+E2859*Assumptions!$C$12*$B$8</f>
        <v>293.3821088</v>
      </c>
      <c r="G2859" s="0" t="n">
        <f aca="false">C2859*Assumptions!$C$15</f>
        <v>0</v>
      </c>
      <c r="H2859" s="0" t="n">
        <f aca="false">MIN(F2859,G2859)</f>
        <v>0</v>
      </c>
      <c r="I2859" s="0" t="n">
        <f aca="false">IF(C2859=1,MIN(G2859-H2859,Assumptions!$C$13,P2858),0)</f>
        <v>0</v>
      </c>
      <c r="J2859" s="0" t="n">
        <f aca="false">H2859+I2859</f>
        <v>0</v>
      </c>
      <c r="K2859" s="0" t="n">
        <f aca="false">MIN(IF(C2859=1,F2859-H2859,F2859),Assumptions!$C$13,MAX(0,($B$5-P2858)/$B$6))</f>
        <v>0</v>
      </c>
      <c r="L2859" s="0" t="n">
        <f aca="false">IF(C2859=1,0,MIN(F2859-K2859,Assumptions!$C$15,MAX(0,$B$10-O2858-M2859)))</f>
        <v>200</v>
      </c>
      <c r="M2859" s="0" t="n">
        <f aca="false">'Profiles 8760'!H2848</f>
        <v>197200</v>
      </c>
      <c r="N2859" s="0" t="n">
        <f aca="false">J2859+L2859</f>
        <v>200</v>
      </c>
      <c r="O2859" s="0" t="n">
        <f aca="false">O2858+N2859</f>
        <v>256957.208813508</v>
      </c>
      <c r="P2859" s="0" t="n">
        <f aca="false">MIN($B$5,P2858+K2859*$B$6-I2859)</f>
        <v>510.81</v>
      </c>
      <c r="Q2859" s="0" t="n">
        <f aca="false">MAX(0,F2859-H2859-K2859-L2859)</f>
        <v>93.3821088</v>
      </c>
    </row>
    <row r="2860" customFormat="false" ht="15" hidden="false" customHeight="false" outlineLevel="0" collapsed="false">
      <c r="A2860" s="0" t="n">
        <f aca="false">'Profiles 8760'!A2849</f>
        <v>2847</v>
      </c>
      <c r="B2860" s="0" t="n">
        <f aca="false">'Profiles 8760'!B2849</f>
        <v>4</v>
      </c>
      <c r="C2860" s="0" t="n">
        <f aca="false">'Profiles 8760'!E2849</f>
        <v>0</v>
      </c>
      <c r="D2860" s="0" t="n">
        <f aca="false">'Profiles 8760'!F2849</f>
        <v>1</v>
      </c>
      <c r="E2860" s="0" t="n">
        <f aca="false">'Profiles 8760'!G2849</f>
        <v>0.080637</v>
      </c>
      <c r="F2860" s="0" t="n">
        <f aca="false">D2860*Assumptions!$C$11*$B$7+E2860*Assumptions!$C$12*$B$8</f>
        <v>292.0980533</v>
      </c>
      <c r="G2860" s="0" t="n">
        <f aca="false">C2860*Assumptions!$C$15</f>
        <v>0</v>
      </c>
      <c r="H2860" s="0" t="n">
        <f aca="false">MIN(F2860,G2860)</f>
        <v>0</v>
      </c>
      <c r="I2860" s="0" t="n">
        <f aca="false">IF(C2860=1,MIN(G2860-H2860,Assumptions!$C$13,P2859),0)</f>
        <v>0</v>
      </c>
      <c r="J2860" s="0" t="n">
        <f aca="false">H2860+I2860</f>
        <v>0</v>
      </c>
      <c r="K2860" s="0" t="n">
        <f aca="false">MIN(IF(C2860=1,F2860-H2860,F2860),Assumptions!$C$13,MAX(0,($B$5-P2859)/$B$6))</f>
        <v>0</v>
      </c>
      <c r="L2860" s="0" t="n">
        <f aca="false">IF(C2860=1,0,MIN(F2860-K2860,Assumptions!$C$15,MAX(0,$B$10-O2859-M2860)))</f>
        <v>200</v>
      </c>
      <c r="M2860" s="0" t="n">
        <f aca="false">'Profiles 8760'!H2849</f>
        <v>197200</v>
      </c>
      <c r="N2860" s="0" t="n">
        <f aca="false">J2860+L2860</f>
        <v>200</v>
      </c>
      <c r="O2860" s="0" t="n">
        <f aca="false">O2859+N2860</f>
        <v>257157.208813508</v>
      </c>
      <c r="P2860" s="0" t="n">
        <f aca="false">MIN($B$5,P2859+K2860*$B$6-I2860)</f>
        <v>510.81</v>
      </c>
      <c r="Q2860" s="0" t="n">
        <f aca="false">MAX(0,F2860-H2860-K2860-L2860)</f>
        <v>92.0980533</v>
      </c>
    </row>
    <row r="2861" customFormat="false" ht="15" hidden="false" customHeight="false" outlineLevel="0" collapsed="false">
      <c r="A2861" s="0" t="n">
        <f aca="false">'Profiles 8760'!A2850</f>
        <v>2848</v>
      </c>
      <c r="B2861" s="0" t="n">
        <f aca="false">'Profiles 8760'!B2850</f>
        <v>4</v>
      </c>
      <c r="C2861" s="0" t="n">
        <f aca="false">'Profiles 8760'!E2850</f>
        <v>0</v>
      </c>
      <c r="D2861" s="0" t="n">
        <f aca="false">'Profiles 8760'!F2850</f>
        <v>0.979947</v>
      </c>
      <c r="E2861" s="0" t="n">
        <f aca="false">'Profiles 8760'!G2850</f>
        <v>0.114326</v>
      </c>
      <c r="F2861" s="0" t="n">
        <f aca="false">D2861*Assumptions!$C$11*$B$7+E2861*Assumptions!$C$12*$B$8</f>
        <v>287.684627</v>
      </c>
      <c r="G2861" s="0" t="n">
        <f aca="false">C2861*Assumptions!$C$15</f>
        <v>0</v>
      </c>
      <c r="H2861" s="0" t="n">
        <f aca="false">MIN(F2861,G2861)</f>
        <v>0</v>
      </c>
      <c r="I2861" s="0" t="n">
        <f aca="false">IF(C2861=1,MIN(G2861-H2861,Assumptions!$C$13,P2860),0)</f>
        <v>0</v>
      </c>
      <c r="J2861" s="0" t="n">
        <f aca="false">H2861+I2861</f>
        <v>0</v>
      </c>
      <c r="K2861" s="0" t="n">
        <f aca="false">MIN(IF(C2861=1,F2861-H2861,F2861),Assumptions!$C$13,MAX(0,($B$5-P2860)/$B$6))</f>
        <v>0</v>
      </c>
      <c r="L2861" s="0" t="n">
        <f aca="false">IF(C2861=1,0,MIN(F2861-K2861,Assumptions!$C$15,MAX(0,$B$10-O2860-M2861)))</f>
        <v>200</v>
      </c>
      <c r="M2861" s="0" t="n">
        <f aca="false">'Profiles 8760'!H2850</f>
        <v>197200</v>
      </c>
      <c r="N2861" s="0" t="n">
        <f aca="false">J2861+L2861</f>
        <v>200</v>
      </c>
      <c r="O2861" s="0" t="n">
        <f aca="false">O2860+N2861</f>
        <v>257357.208813508</v>
      </c>
      <c r="P2861" s="0" t="n">
        <f aca="false">MIN($B$5,P2860+K2861*$B$6-I2861)</f>
        <v>510.81</v>
      </c>
      <c r="Q2861" s="0" t="n">
        <f aca="false">MAX(0,F2861-H2861-K2861-L2861)</f>
        <v>87.684627</v>
      </c>
    </row>
    <row r="2862" customFormat="false" ht="15" hidden="false" customHeight="false" outlineLevel="0" collapsed="false">
      <c r="A2862" s="0" t="n">
        <f aca="false">'Profiles 8760'!A2851</f>
        <v>2849</v>
      </c>
      <c r="B2862" s="0" t="n">
        <f aca="false">'Profiles 8760'!B2851</f>
        <v>4</v>
      </c>
      <c r="C2862" s="0" t="n">
        <f aca="false">'Profiles 8760'!E2851</f>
        <v>0</v>
      </c>
      <c r="D2862" s="0" t="n">
        <f aca="false">'Profiles 8760'!F2851</f>
        <v>0.658632</v>
      </c>
      <c r="E2862" s="0" t="n">
        <f aca="false">'Profiles 8760'!G2851</f>
        <v>0.123265</v>
      </c>
      <c r="F2862" s="0" t="n">
        <f aca="false">D2862*Assumptions!$C$11*$B$7+E2862*Assumptions!$C$12*$B$8</f>
        <v>195.2544601</v>
      </c>
      <c r="G2862" s="0" t="n">
        <f aca="false">C2862*Assumptions!$C$15</f>
        <v>0</v>
      </c>
      <c r="H2862" s="0" t="n">
        <f aca="false">MIN(F2862,G2862)</f>
        <v>0</v>
      </c>
      <c r="I2862" s="0" t="n">
        <f aca="false">IF(C2862=1,MIN(G2862-H2862,Assumptions!$C$13,P2861),0)</f>
        <v>0</v>
      </c>
      <c r="J2862" s="0" t="n">
        <f aca="false">H2862+I2862</f>
        <v>0</v>
      </c>
      <c r="K2862" s="0" t="n">
        <f aca="false">MIN(IF(C2862=1,F2862-H2862,F2862),Assumptions!$C$13,MAX(0,($B$5-P2861)/$B$6))</f>
        <v>0</v>
      </c>
      <c r="L2862" s="0" t="n">
        <f aca="false">IF(C2862=1,0,MIN(F2862-K2862,Assumptions!$C$15,MAX(0,$B$10-O2861-M2862)))</f>
        <v>195.2544601</v>
      </c>
      <c r="M2862" s="0" t="n">
        <f aca="false">'Profiles 8760'!H2851</f>
        <v>197200</v>
      </c>
      <c r="N2862" s="0" t="n">
        <f aca="false">J2862+L2862</f>
        <v>195.2544601</v>
      </c>
      <c r="O2862" s="0" t="n">
        <f aca="false">O2861+N2862</f>
        <v>257552.463273608</v>
      </c>
      <c r="P2862" s="0" t="n">
        <f aca="false">MIN($B$5,P2861+K2862*$B$6-I2862)</f>
        <v>510.81</v>
      </c>
      <c r="Q2862" s="0" t="n">
        <f aca="false">MAX(0,F2862-H2862-K2862-L2862)</f>
        <v>0</v>
      </c>
    </row>
    <row r="2863" customFormat="false" ht="15" hidden="false" customHeight="false" outlineLevel="0" collapsed="false">
      <c r="A2863" s="0" t="n">
        <f aca="false">'Profiles 8760'!A2852</f>
        <v>2850</v>
      </c>
      <c r="B2863" s="0" t="n">
        <f aca="false">'Profiles 8760'!B2852</f>
        <v>4</v>
      </c>
      <c r="C2863" s="0" t="n">
        <f aca="false">'Profiles 8760'!E2852</f>
        <v>0</v>
      </c>
      <c r="D2863" s="0" t="n">
        <f aca="false">'Profiles 8760'!F2852</f>
        <v>0.328182</v>
      </c>
      <c r="E2863" s="0" t="n">
        <f aca="false">'Profiles 8760'!G2852</f>
        <v>0.108322</v>
      </c>
      <c r="F2863" s="0" t="n">
        <f aca="false">D2863*Assumptions!$C$11*$B$7+E2863*Assumptions!$C$12*$B$8</f>
        <v>99.2093314</v>
      </c>
      <c r="G2863" s="0" t="n">
        <f aca="false">C2863*Assumptions!$C$15</f>
        <v>0</v>
      </c>
      <c r="H2863" s="0" t="n">
        <f aca="false">MIN(F2863,G2863)</f>
        <v>0</v>
      </c>
      <c r="I2863" s="0" t="n">
        <f aca="false">IF(C2863=1,MIN(G2863-H2863,Assumptions!$C$13,P2862),0)</f>
        <v>0</v>
      </c>
      <c r="J2863" s="0" t="n">
        <f aca="false">H2863+I2863</f>
        <v>0</v>
      </c>
      <c r="K2863" s="0" t="n">
        <f aca="false">MIN(IF(C2863=1,F2863-H2863,F2863),Assumptions!$C$13,MAX(0,($B$5-P2862)/$B$6))</f>
        <v>0</v>
      </c>
      <c r="L2863" s="0" t="n">
        <f aca="false">IF(C2863=1,0,MIN(F2863-K2863,Assumptions!$C$15,MAX(0,$B$10-O2862-M2863)))</f>
        <v>99.2093314</v>
      </c>
      <c r="M2863" s="0" t="n">
        <f aca="false">'Profiles 8760'!H2852</f>
        <v>197200</v>
      </c>
      <c r="N2863" s="0" t="n">
        <f aca="false">J2863+L2863</f>
        <v>99.2093314</v>
      </c>
      <c r="O2863" s="0" t="n">
        <f aca="false">O2862+N2863</f>
        <v>257651.672605008</v>
      </c>
      <c r="P2863" s="0" t="n">
        <f aca="false">MIN($B$5,P2862+K2863*$B$6-I2863)</f>
        <v>510.81</v>
      </c>
      <c r="Q2863" s="0" t="n">
        <f aca="false">MAX(0,F2863-H2863-K2863-L2863)</f>
        <v>0</v>
      </c>
    </row>
    <row r="2864" customFormat="false" ht="15" hidden="false" customHeight="false" outlineLevel="0" collapsed="false">
      <c r="A2864" s="0" t="n">
        <f aca="false">'Profiles 8760'!A2853</f>
        <v>2851</v>
      </c>
      <c r="B2864" s="0" t="n">
        <f aca="false">'Profiles 8760'!B2853</f>
        <v>4</v>
      </c>
      <c r="C2864" s="0" t="n">
        <f aca="false">'Profiles 8760'!E2853</f>
        <v>0</v>
      </c>
      <c r="D2864" s="0" t="n">
        <f aca="false">'Profiles 8760'!F2853</f>
        <v>0.054308</v>
      </c>
      <c r="E2864" s="0" t="n">
        <f aca="false">'Profiles 8760'!G2853</f>
        <v>0.119417</v>
      </c>
      <c r="F2864" s="0" t="n">
        <f aca="false">D2864*Assumptions!$C$11*$B$7+E2864*Assumptions!$C$12*$B$8</f>
        <v>20.5683057</v>
      </c>
      <c r="G2864" s="0" t="n">
        <f aca="false">C2864*Assumptions!$C$15</f>
        <v>0</v>
      </c>
      <c r="H2864" s="0" t="n">
        <f aca="false">MIN(F2864,G2864)</f>
        <v>0</v>
      </c>
      <c r="I2864" s="0" t="n">
        <f aca="false">IF(C2864=1,MIN(G2864-H2864,Assumptions!$C$13,P2863),0)</f>
        <v>0</v>
      </c>
      <c r="J2864" s="0" t="n">
        <f aca="false">H2864+I2864</f>
        <v>0</v>
      </c>
      <c r="K2864" s="0" t="n">
        <f aca="false">MIN(IF(C2864=1,F2864-H2864,F2864),Assumptions!$C$13,MAX(0,($B$5-P2863)/$B$6))</f>
        <v>0</v>
      </c>
      <c r="L2864" s="0" t="n">
        <f aca="false">IF(C2864=1,0,MIN(F2864-K2864,Assumptions!$C$15,MAX(0,$B$10-O2863-M2864)))</f>
        <v>20.5683057</v>
      </c>
      <c r="M2864" s="0" t="n">
        <f aca="false">'Profiles 8760'!H2853</f>
        <v>197200</v>
      </c>
      <c r="N2864" s="0" t="n">
        <f aca="false">J2864+L2864</f>
        <v>20.5683057</v>
      </c>
      <c r="O2864" s="0" t="n">
        <f aca="false">O2863+N2864</f>
        <v>257672.240910708</v>
      </c>
      <c r="P2864" s="0" t="n">
        <f aca="false">MIN($B$5,P2863+K2864*$B$6-I2864)</f>
        <v>510.81</v>
      </c>
      <c r="Q2864" s="0" t="n">
        <f aca="false">MAX(0,F2864-H2864-K2864-L2864)</f>
        <v>0</v>
      </c>
    </row>
    <row r="2865" customFormat="false" ht="15" hidden="false" customHeight="false" outlineLevel="0" collapsed="false">
      <c r="A2865" s="0" t="n">
        <f aca="false">'Profiles 8760'!A2854</f>
        <v>2852</v>
      </c>
      <c r="B2865" s="0" t="n">
        <f aca="false">'Profiles 8760'!B2854</f>
        <v>4</v>
      </c>
      <c r="C2865" s="0" t="n">
        <f aca="false">'Profiles 8760'!E2854</f>
        <v>1</v>
      </c>
      <c r="D2865" s="0" t="n">
        <f aca="false">'Profiles 8760'!F2854</f>
        <v>0</v>
      </c>
      <c r="E2865" s="0" t="n">
        <f aca="false">'Profiles 8760'!G2854</f>
        <v>0.117581</v>
      </c>
      <c r="F2865" s="0" t="n">
        <f aca="false">D2865*Assumptions!$C$11*$B$7+E2865*Assumptions!$C$12*$B$8</f>
        <v>4.8090629</v>
      </c>
      <c r="G2865" s="0" t="n">
        <f aca="false">C2865*Assumptions!$C$15</f>
        <v>200</v>
      </c>
      <c r="H2865" s="0" t="n">
        <f aca="false">MIN(F2865,G2865)</f>
        <v>4.8090629</v>
      </c>
      <c r="I2865" s="0" t="n">
        <f aca="false">IF(C2865=1,MIN(G2865-H2865,Assumptions!$C$13,P2864),0)</f>
        <v>180</v>
      </c>
      <c r="J2865" s="0" t="n">
        <f aca="false">H2865+I2865</f>
        <v>184.8090629</v>
      </c>
      <c r="K2865" s="0" t="n">
        <f aca="false">MIN(IF(C2865=1,F2865-H2865,F2865),Assumptions!$C$13,MAX(0,($B$5-P2864)/$B$6))</f>
        <v>0</v>
      </c>
      <c r="L2865" s="0" t="n">
        <f aca="false">IF(C2865=1,0,MIN(F2865-K2865,Assumptions!$C$15,MAX(0,$B$10-O2864-M2865)))</f>
        <v>0</v>
      </c>
      <c r="M2865" s="0" t="n">
        <f aca="false">'Profiles 8760'!H2854</f>
        <v>197000</v>
      </c>
      <c r="N2865" s="0" t="n">
        <f aca="false">J2865+L2865</f>
        <v>184.8090629</v>
      </c>
      <c r="O2865" s="0" t="n">
        <f aca="false">O2864+N2865</f>
        <v>257857.049973608</v>
      </c>
      <c r="P2865" s="0" t="n">
        <f aca="false">MIN($B$5,P2864+K2865*$B$6-I2865)</f>
        <v>330.81</v>
      </c>
      <c r="Q2865" s="0" t="n">
        <f aca="false">MAX(0,F2865-H2865-K2865-L2865)</f>
        <v>0</v>
      </c>
    </row>
    <row r="2866" customFormat="false" ht="15" hidden="false" customHeight="false" outlineLevel="0" collapsed="false">
      <c r="A2866" s="0" t="n">
        <f aca="false">'Profiles 8760'!A2855</f>
        <v>2853</v>
      </c>
      <c r="B2866" s="0" t="n">
        <f aca="false">'Profiles 8760'!B2855</f>
        <v>4</v>
      </c>
      <c r="C2866" s="0" t="n">
        <f aca="false">'Profiles 8760'!E2855</f>
        <v>1</v>
      </c>
      <c r="D2866" s="0" t="n">
        <f aca="false">'Profiles 8760'!F2855</f>
        <v>0</v>
      </c>
      <c r="E2866" s="0" t="n">
        <f aca="false">'Profiles 8760'!G2855</f>
        <v>0.10556</v>
      </c>
      <c r="F2866" s="0" t="n">
        <f aca="false">D2866*Assumptions!$C$11*$B$7+E2866*Assumptions!$C$12*$B$8</f>
        <v>4.317404</v>
      </c>
      <c r="G2866" s="0" t="n">
        <f aca="false">C2866*Assumptions!$C$15</f>
        <v>200</v>
      </c>
      <c r="H2866" s="0" t="n">
        <f aca="false">MIN(F2866,G2866)</f>
        <v>4.317404</v>
      </c>
      <c r="I2866" s="0" t="n">
        <f aca="false">IF(C2866=1,MIN(G2866-H2866,Assumptions!$C$13,P2865),0)</f>
        <v>180</v>
      </c>
      <c r="J2866" s="0" t="n">
        <f aca="false">H2866+I2866</f>
        <v>184.317404</v>
      </c>
      <c r="K2866" s="0" t="n">
        <f aca="false">MIN(IF(C2866=1,F2866-H2866,F2866),Assumptions!$C$13,MAX(0,($B$5-P2865)/$B$6))</f>
        <v>0</v>
      </c>
      <c r="L2866" s="0" t="n">
        <f aca="false">IF(C2866=1,0,MIN(F2866-K2866,Assumptions!$C$15,MAX(0,$B$10-O2865-M2866)))</f>
        <v>0</v>
      </c>
      <c r="M2866" s="0" t="n">
        <f aca="false">'Profiles 8760'!H2855</f>
        <v>196800</v>
      </c>
      <c r="N2866" s="0" t="n">
        <f aca="false">J2866+L2866</f>
        <v>184.317404</v>
      </c>
      <c r="O2866" s="0" t="n">
        <f aca="false">O2865+N2866</f>
        <v>258041.367377608</v>
      </c>
      <c r="P2866" s="0" t="n">
        <f aca="false">MIN($B$5,P2865+K2866*$B$6-I2866)</f>
        <v>150.81</v>
      </c>
      <c r="Q2866" s="0" t="n">
        <f aca="false">MAX(0,F2866-H2866-K2866-L2866)</f>
        <v>0</v>
      </c>
    </row>
    <row r="2867" customFormat="false" ht="15" hidden="false" customHeight="false" outlineLevel="0" collapsed="false">
      <c r="A2867" s="0" t="n">
        <f aca="false">'Profiles 8760'!A2856</f>
        <v>2854</v>
      </c>
      <c r="B2867" s="0" t="n">
        <f aca="false">'Profiles 8760'!B2856</f>
        <v>4</v>
      </c>
      <c r="C2867" s="0" t="n">
        <f aca="false">'Profiles 8760'!E2856</f>
        <v>0</v>
      </c>
      <c r="D2867" s="0" t="n">
        <f aca="false">'Profiles 8760'!F2856</f>
        <v>0</v>
      </c>
      <c r="E2867" s="0" t="n">
        <f aca="false">'Profiles 8760'!G2856</f>
        <v>0.194351</v>
      </c>
      <c r="F2867" s="0" t="n">
        <f aca="false">D2867*Assumptions!$C$11*$B$7+E2867*Assumptions!$C$12*$B$8</f>
        <v>7.9489559</v>
      </c>
      <c r="G2867" s="0" t="n">
        <f aca="false">C2867*Assumptions!$C$15</f>
        <v>0</v>
      </c>
      <c r="H2867" s="0" t="n">
        <f aca="false">MIN(F2867,G2867)</f>
        <v>0</v>
      </c>
      <c r="I2867" s="0" t="n">
        <f aca="false">IF(C2867=1,MIN(G2867-H2867,Assumptions!$C$13,P2866),0)</f>
        <v>0</v>
      </c>
      <c r="J2867" s="0" t="n">
        <f aca="false">H2867+I2867</f>
        <v>0</v>
      </c>
      <c r="K2867" s="0" t="n">
        <f aca="false">MIN(IF(C2867=1,F2867-H2867,F2867),Assumptions!$C$13,MAX(0,($B$5-P2866)/$B$6))</f>
        <v>7.9489559</v>
      </c>
      <c r="L2867" s="0" t="n">
        <f aca="false">IF(C2867=1,0,MIN(F2867-K2867,Assumptions!$C$15,MAX(0,$B$10-O2866-M2867)))</f>
        <v>0</v>
      </c>
      <c r="M2867" s="0" t="n">
        <f aca="false">'Profiles 8760'!H2856</f>
        <v>196800</v>
      </c>
      <c r="N2867" s="0" t="n">
        <f aca="false">J2867+L2867</f>
        <v>0</v>
      </c>
      <c r="O2867" s="0" t="n">
        <f aca="false">O2866+N2867</f>
        <v>258041.367377608</v>
      </c>
      <c r="P2867" s="0" t="n">
        <f aca="false">MIN($B$5,P2866+K2867*$B$6-I2867)</f>
        <v>157.70015497412</v>
      </c>
      <c r="Q2867" s="0" t="n">
        <f aca="false">MAX(0,F2867-H2867-K2867-L2867)</f>
        <v>0</v>
      </c>
    </row>
    <row r="2868" customFormat="false" ht="15" hidden="false" customHeight="false" outlineLevel="0" collapsed="false">
      <c r="A2868" s="0" t="n">
        <f aca="false">'Profiles 8760'!A2857</f>
        <v>2855</v>
      </c>
      <c r="B2868" s="0" t="n">
        <f aca="false">'Profiles 8760'!B2857</f>
        <v>4</v>
      </c>
      <c r="C2868" s="0" t="n">
        <f aca="false">'Profiles 8760'!E2857</f>
        <v>0</v>
      </c>
      <c r="D2868" s="0" t="n">
        <f aca="false">'Profiles 8760'!F2857</f>
        <v>0</v>
      </c>
      <c r="E2868" s="0" t="n">
        <f aca="false">'Profiles 8760'!G2857</f>
        <v>0.250328</v>
      </c>
      <c r="F2868" s="0" t="n">
        <f aca="false">D2868*Assumptions!$C$11*$B$7+E2868*Assumptions!$C$12*$B$8</f>
        <v>10.2384152</v>
      </c>
      <c r="G2868" s="0" t="n">
        <f aca="false">C2868*Assumptions!$C$15</f>
        <v>0</v>
      </c>
      <c r="H2868" s="0" t="n">
        <f aca="false">MIN(F2868,G2868)</f>
        <v>0</v>
      </c>
      <c r="I2868" s="0" t="n">
        <f aca="false">IF(C2868=1,MIN(G2868-H2868,Assumptions!$C$13,P2867),0)</f>
        <v>0</v>
      </c>
      <c r="J2868" s="0" t="n">
        <f aca="false">H2868+I2868</f>
        <v>0</v>
      </c>
      <c r="K2868" s="0" t="n">
        <f aca="false">MIN(IF(C2868=1,F2868-H2868,F2868),Assumptions!$C$13,MAX(0,($B$5-P2867)/$B$6))</f>
        <v>10.2384152</v>
      </c>
      <c r="L2868" s="0" t="n">
        <f aca="false">IF(C2868=1,0,MIN(F2868-K2868,Assumptions!$C$15,MAX(0,$B$10-O2867-M2868)))</f>
        <v>0</v>
      </c>
      <c r="M2868" s="0" t="n">
        <f aca="false">'Profiles 8760'!H2857</f>
        <v>196800</v>
      </c>
      <c r="N2868" s="0" t="n">
        <f aca="false">J2868+L2868</f>
        <v>0</v>
      </c>
      <c r="O2868" s="0" t="n">
        <f aca="false">O2867+N2868</f>
        <v>258041.367377608</v>
      </c>
      <c r="P2868" s="0" t="n">
        <f aca="false">MIN($B$5,P2867+K2868*$B$6-I2868)</f>
        <v>166.57481326948</v>
      </c>
      <c r="Q2868" s="0" t="n">
        <f aca="false">MAX(0,F2868-H2868-K2868-L2868)</f>
        <v>0</v>
      </c>
    </row>
    <row r="2869" customFormat="false" ht="15" hidden="false" customHeight="false" outlineLevel="0" collapsed="false">
      <c r="A2869" s="0" t="n">
        <f aca="false">'Profiles 8760'!A2858</f>
        <v>2856</v>
      </c>
      <c r="B2869" s="0" t="n">
        <f aca="false">'Profiles 8760'!B2858</f>
        <v>4</v>
      </c>
      <c r="C2869" s="0" t="n">
        <f aca="false">'Profiles 8760'!E2858</f>
        <v>0</v>
      </c>
      <c r="D2869" s="0" t="n">
        <f aca="false">'Profiles 8760'!F2858</f>
        <v>0</v>
      </c>
      <c r="E2869" s="0" t="n">
        <f aca="false">'Profiles 8760'!G2858</f>
        <v>0.327121</v>
      </c>
      <c r="F2869" s="0" t="n">
        <f aca="false">D2869*Assumptions!$C$11*$B$7+E2869*Assumptions!$C$12*$B$8</f>
        <v>13.3792489</v>
      </c>
      <c r="G2869" s="0" t="n">
        <f aca="false">C2869*Assumptions!$C$15</f>
        <v>0</v>
      </c>
      <c r="H2869" s="0" t="n">
        <f aca="false">MIN(F2869,G2869)</f>
        <v>0</v>
      </c>
      <c r="I2869" s="0" t="n">
        <f aca="false">IF(C2869=1,MIN(G2869-H2869,Assumptions!$C$13,P2868),0)</f>
        <v>0</v>
      </c>
      <c r="J2869" s="0" t="n">
        <f aca="false">H2869+I2869</f>
        <v>0</v>
      </c>
      <c r="K2869" s="0" t="n">
        <f aca="false">MIN(IF(C2869=1,F2869-H2869,F2869),Assumptions!$C$13,MAX(0,($B$5-P2868)/$B$6))</f>
        <v>13.3792489</v>
      </c>
      <c r="L2869" s="0" t="n">
        <f aca="false">IF(C2869=1,0,MIN(F2869-K2869,Assumptions!$C$15,MAX(0,$B$10-O2868-M2869)))</f>
        <v>0</v>
      </c>
      <c r="M2869" s="0" t="n">
        <f aca="false">'Profiles 8760'!H2858</f>
        <v>196800</v>
      </c>
      <c r="N2869" s="0" t="n">
        <f aca="false">J2869+L2869</f>
        <v>0</v>
      </c>
      <c r="O2869" s="0" t="n">
        <f aca="false">O2868+N2869</f>
        <v>258041.367377608</v>
      </c>
      <c r="P2869" s="0" t="n">
        <f aca="false">MIN($B$5,P2868+K2869*$B$6-I2869)</f>
        <v>178.171946216</v>
      </c>
      <c r="Q2869" s="0" t="n">
        <f aca="false">MAX(0,F2869-H2869-K2869-L2869)</f>
        <v>0</v>
      </c>
    </row>
    <row r="2870" customFormat="false" ht="15" hidden="false" customHeight="false" outlineLevel="0" collapsed="false">
      <c r="A2870" s="0" t="n">
        <f aca="false">'Profiles 8760'!A2859</f>
        <v>2857</v>
      </c>
      <c r="B2870" s="0" t="n">
        <f aca="false">'Profiles 8760'!B2859</f>
        <v>4</v>
      </c>
      <c r="C2870" s="0" t="n">
        <f aca="false">'Profiles 8760'!E2859</f>
        <v>0</v>
      </c>
      <c r="D2870" s="0" t="n">
        <f aca="false">'Profiles 8760'!F2859</f>
        <v>0</v>
      </c>
      <c r="E2870" s="0" t="n">
        <f aca="false">'Profiles 8760'!G2859</f>
        <v>0.38522</v>
      </c>
      <c r="F2870" s="0" t="n">
        <f aca="false">D2870*Assumptions!$C$11*$B$7+E2870*Assumptions!$C$12*$B$8</f>
        <v>15.755498</v>
      </c>
      <c r="G2870" s="0" t="n">
        <f aca="false">C2870*Assumptions!$C$15</f>
        <v>0</v>
      </c>
      <c r="H2870" s="0" t="n">
        <f aca="false">MIN(F2870,G2870)</f>
        <v>0</v>
      </c>
      <c r="I2870" s="0" t="n">
        <f aca="false">IF(C2870=1,MIN(G2870-H2870,Assumptions!$C$13,P2869),0)</f>
        <v>0</v>
      </c>
      <c r="J2870" s="0" t="n">
        <f aca="false">H2870+I2870</f>
        <v>0</v>
      </c>
      <c r="K2870" s="0" t="n">
        <f aca="false">MIN(IF(C2870=1,F2870-H2870,F2870),Assumptions!$C$13,MAX(0,($B$5-P2869)/$B$6))</f>
        <v>15.755498</v>
      </c>
      <c r="L2870" s="0" t="n">
        <f aca="false">IF(C2870=1,0,MIN(F2870-K2870,Assumptions!$C$15,MAX(0,$B$10-O2869-M2870)))</f>
        <v>0</v>
      </c>
      <c r="M2870" s="0" t="n">
        <f aca="false">'Profiles 8760'!H2859</f>
        <v>196800</v>
      </c>
      <c r="N2870" s="0" t="n">
        <f aca="false">J2870+L2870</f>
        <v>0</v>
      </c>
      <c r="O2870" s="0" t="n">
        <f aca="false">O2869+N2870</f>
        <v>258041.367377608</v>
      </c>
      <c r="P2870" s="0" t="n">
        <f aca="false">MIN($B$5,P2869+K2870*$B$6-I2870)</f>
        <v>191.8288118824</v>
      </c>
      <c r="Q2870" s="0" t="n">
        <f aca="false">MAX(0,F2870-H2870-K2870-L2870)</f>
        <v>0</v>
      </c>
    </row>
    <row r="2871" customFormat="false" ht="15" hidden="false" customHeight="false" outlineLevel="0" collapsed="false">
      <c r="A2871" s="0" t="n">
        <f aca="false">'Profiles 8760'!A2860</f>
        <v>2858</v>
      </c>
      <c r="B2871" s="0" t="n">
        <f aca="false">'Profiles 8760'!B2860</f>
        <v>4</v>
      </c>
      <c r="C2871" s="0" t="n">
        <f aca="false">'Profiles 8760'!E2860</f>
        <v>0</v>
      </c>
      <c r="D2871" s="0" t="n">
        <f aca="false">'Profiles 8760'!F2860</f>
        <v>0</v>
      </c>
      <c r="E2871" s="0" t="n">
        <f aca="false">'Profiles 8760'!G2860</f>
        <v>0.363804</v>
      </c>
      <c r="F2871" s="0" t="n">
        <f aca="false">D2871*Assumptions!$C$11*$B$7+E2871*Assumptions!$C$12*$B$8</f>
        <v>14.8795836</v>
      </c>
      <c r="G2871" s="0" t="n">
        <f aca="false">C2871*Assumptions!$C$15</f>
        <v>0</v>
      </c>
      <c r="H2871" s="0" t="n">
        <f aca="false">MIN(F2871,G2871)</f>
        <v>0</v>
      </c>
      <c r="I2871" s="0" t="n">
        <f aca="false">IF(C2871=1,MIN(G2871-H2871,Assumptions!$C$13,P2870),0)</f>
        <v>0</v>
      </c>
      <c r="J2871" s="0" t="n">
        <f aca="false">H2871+I2871</f>
        <v>0</v>
      </c>
      <c r="K2871" s="0" t="n">
        <f aca="false">MIN(IF(C2871=1,F2871-H2871,F2871),Assumptions!$C$13,MAX(0,($B$5-P2870)/$B$6))</f>
        <v>14.8795836</v>
      </c>
      <c r="L2871" s="0" t="n">
        <f aca="false">IF(C2871=1,0,MIN(F2871-K2871,Assumptions!$C$15,MAX(0,$B$10-O2870-M2871)))</f>
        <v>0</v>
      </c>
      <c r="M2871" s="0" t="n">
        <f aca="false">'Profiles 8760'!H2860</f>
        <v>196800</v>
      </c>
      <c r="N2871" s="0" t="n">
        <f aca="false">J2871+L2871</f>
        <v>0</v>
      </c>
      <c r="O2871" s="0" t="n">
        <f aca="false">O2870+N2871</f>
        <v>258041.367377608</v>
      </c>
      <c r="P2871" s="0" t="n">
        <f aca="false">MIN($B$5,P2870+K2871*$B$6-I2871)</f>
        <v>204.72643494688</v>
      </c>
      <c r="Q2871" s="0" t="n">
        <f aca="false">MAX(0,F2871-H2871-K2871-L2871)</f>
        <v>0</v>
      </c>
    </row>
    <row r="2872" customFormat="false" ht="15" hidden="false" customHeight="false" outlineLevel="0" collapsed="false">
      <c r="A2872" s="0" t="n">
        <f aca="false">'Profiles 8760'!A2861</f>
        <v>2859</v>
      </c>
      <c r="B2872" s="0" t="n">
        <f aca="false">'Profiles 8760'!B2861</f>
        <v>4</v>
      </c>
      <c r="C2872" s="0" t="n">
        <f aca="false">'Profiles 8760'!E2861</f>
        <v>0</v>
      </c>
      <c r="D2872" s="0" t="n">
        <f aca="false">'Profiles 8760'!F2861</f>
        <v>0</v>
      </c>
      <c r="E2872" s="0" t="n">
        <f aca="false">'Profiles 8760'!G2861</f>
        <v>0.270244</v>
      </c>
      <c r="F2872" s="0" t="n">
        <f aca="false">D2872*Assumptions!$C$11*$B$7+E2872*Assumptions!$C$12*$B$8</f>
        <v>11.0529796</v>
      </c>
      <c r="G2872" s="0" t="n">
        <f aca="false">C2872*Assumptions!$C$15</f>
        <v>0</v>
      </c>
      <c r="H2872" s="0" t="n">
        <f aca="false">MIN(F2872,G2872)</f>
        <v>0</v>
      </c>
      <c r="I2872" s="0" t="n">
        <f aca="false">IF(C2872=1,MIN(G2872-H2872,Assumptions!$C$13,P2871),0)</f>
        <v>0</v>
      </c>
      <c r="J2872" s="0" t="n">
        <f aca="false">H2872+I2872</f>
        <v>0</v>
      </c>
      <c r="K2872" s="0" t="n">
        <f aca="false">MIN(IF(C2872=1,F2872-H2872,F2872),Assumptions!$C$13,MAX(0,($B$5-P2871)/$B$6))</f>
        <v>11.0529796</v>
      </c>
      <c r="L2872" s="0" t="n">
        <f aca="false">IF(C2872=1,0,MIN(F2872-K2872,Assumptions!$C$15,MAX(0,$B$10-O2871-M2872)))</f>
        <v>0</v>
      </c>
      <c r="M2872" s="0" t="n">
        <f aca="false">'Profiles 8760'!H2861</f>
        <v>196800</v>
      </c>
      <c r="N2872" s="0" t="n">
        <f aca="false">J2872+L2872</f>
        <v>0</v>
      </c>
      <c r="O2872" s="0" t="n">
        <f aca="false">O2871+N2872</f>
        <v>258041.367377608</v>
      </c>
      <c r="P2872" s="0" t="n">
        <f aca="false">MIN($B$5,P2871+K2872*$B$6-I2872)</f>
        <v>214.30715766416</v>
      </c>
      <c r="Q2872" s="0" t="n">
        <f aca="false">MAX(0,F2872-H2872-K2872-L2872)</f>
        <v>0</v>
      </c>
    </row>
    <row r="2873" customFormat="false" ht="15" hidden="false" customHeight="false" outlineLevel="0" collapsed="false">
      <c r="A2873" s="0" t="n">
        <f aca="false">'Profiles 8760'!A2862</f>
        <v>2860</v>
      </c>
      <c r="B2873" s="0" t="n">
        <f aca="false">'Profiles 8760'!B2862</f>
        <v>4</v>
      </c>
      <c r="C2873" s="0" t="n">
        <f aca="false">'Profiles 8760'!E2862</f>
        <v>0</v>
      </c>
      <c r="D2873" s="0" t="n">
        <f aca="false">'Profiles 8760'!F2862</f>
        <v>0</v>
      </c>
      <c r="E2873" s="0" t="n">
        <f aca="false">'Profiles 8760'!G2862</f>
        <v>0.306436</v>
      </c>
      <c r="F2873" s="0" t="n">
        <f aca="false">D2873*Assumptions!$C$11*$B$7+E2873*Assumptions!$C$12*$B$8</f>
        <v>12.5332324</v>
      </c>
      <c r="G2873" s="0" t="n">
        <f aca="false">C2873*Assumptions!$C$15</f>
        <v>0</v>
      </c>
      <c r="H2873" s="0" t="n">
        <f aca="false">MIN(F2873,G2873)</f>
        <v>0</v>
      </c>
      <c r="I2873" s="0" t="n">
        <f aca="false">IF(C2873=1,MIN(G2873-H2873,Assumptions!$C$13,P2872),0)</f>
        <v>0</v>
      </c>
      <c r="J2873" s="0" t="n">
        <f aca="false">H2873+I2873</f>
        <v>0</v>
      </c>
      <c r="K2873" s="0" t="n">
        <f aca="false">MIN(IF(C2873=1,F2873-H2873,F2873),Assumptions!$C$13,MAX(0,($B$5-P2872)/$B$6))</f>
        <v>12.5332324</v>
      </c>
      <c r="L2873" s="0" t="n">
        <f aca="false">IF(C2873=1,0,MIN(F2873-K2873,Assumptions!$C$15,MAX(0,$B$10-O2872-M2873)))</f>
        <v>0</v>
      </c>
      <c r="M2873" s="0" t="n">
        <f aca="false">'Profiles 8760'!H2862</f>
        <v>196800</v>
      </c>
      <c r="N2873" s="0" t="n">
        <f aca="false">J2873+L2873</f>
        <v>0</v>
      </c>
      <c r="O2873" s="0" t="n">
        <f aca="false">O2872+N2873</f>
        <v>258041.367377608</v>
      </c>
      <c r="P2873" s="0" t="n">
        <f aca="false">MIN($B$5,P2872+K2873*$B$6-I2873)</f>
        <v>225.17096350848</v>
      </c>
      <c r="Q2873" s="0" t="n">
        <f aca="false">MAX(0,F2873-H2873-K2873-L2873)</f>
        <v>0</v>
      </c>
    </row>
    <row r="2874" customFormat="false" ht="15" hidden="false" customHeight="false" outlineLevel="0" collapsed="false">
      <c r="A2874" s="0" t="n">
        <f aca="false">'Profiles 8760'!A2863</f>
        <v>2861</v>
      </c>
      <c r="B2874" s="0" t="n">
        <f aca="false">'Profiles 8760'!B2863</f>
        <v>4</v>
      </c>
      <c r="C2874" s="0" t="n">
        <f aca="false">'Profiles 8760'!E2863</f>
        <v>0</v>
      </c>
      <c r="D2874" s="0" t="n">
        <f aca="false">'Profiles 8760'!F2863</f>
        <v>0</v>
      </c>
      <c r="E2874" s="0" t="n">
        <f aca="false">'Profiles 8760'!G2863</f>
        <v>0.356563</v>
      </c>
      <c r="F2874" s="0" t="n">
        <f aca="false">D2874*Assumptions!$C$11*$B$7+E2874*Assumptions!$C$12*$B$8</f>
        <v>14.5834267</v>
      </c>
      <c r="G2874" s="0" t="n">
        <f aca="false">C2874*Assumptions!$C$15</f>
        <v>0</v>
      </c>
      <c r="H2874" s="0" t="n">
        <f aca="false">MIN(F2874,G2874)</f>
        <v>0</v>
      </c>
      <c r="I2874" s="0" t="n">
        <f aca="false">IF(C2874=1,MIN(G2874-H2874,Assumptions!$C$13,P2873),0)</f>
        <v>0</v>
      </c>
      <c r="J2874" s="0" t="n">
        <f aca="false">H2874+I2874</f>
        <v>0</v>
      </c>
      <c r="K2874" s="0" t="n">
        <f aca="false">MIN(IF(C2874=1,F2874-H2874,F2874),Assumptions!$C$13,MAX(0,($B$5-P2873)/$B$6))</f>
        <v>14.5834267</v>
      </c>
      <c r="L2874" s="0" t="n">
        <f aca="false">IF(C2874=1,0,MIN(F2874-K2874,Assumptions!$C$15,MAX(0,$B$10-O2873-M2874)))</f>
        <v>0</v>
      </c>
      <c r="M2874" s="0" t="n">
        <f aca="false">'Profiles 8760'!H2863</f>
        <v>196800</v>
      </c>
      <c r="N2874" s="0" t="n">
        <f aca="false">J2874+L2874</f>
        <v>0</v>
      </c>
      <c r="O2874" s="0" t="n">
        <f aca="false">O2873+N2874</f>
        <v>258041.367377608</v>
      </c>
      <c r="P2874" s="0" t="n">
        <f aca="false">MIN($B$5,P2873+K2874*$B$6-I2874)</f>
        <v>237.81187777204</v>
      </c>
      <c r="Q2874" s="0" t="n">
        <f aca="false">MAX(0,F2874-H2874-K2874-L2874)</f>
        <v>0</v>
      </c>
    </row>
    <row r="2875" customFormat="false" ht="15" hidden="false" customHeight="false" outlineLevel="0" collapsed="false">
      <c r="A2875" s="0" t="n">
        <f aca="false">'Profiles 8760'!A2864</f>
        <v>2862</v>
      </c>
      <c r="B2875" s="0" t="n">
        <f aca="false">'Profiles 8760'!B2864</f>
        <v>4</v>
      </c>
      <c r="C2875" s="0" t="n">
        <f aca="false">'Profiles 8760'!E2864</f>
        <v>0</v>
      </c>
      <c r="D2875" s="0" t="n">
        <f aca="false">'Profiles 8760'!F2864</f>
        <v>0</v>
      </c>
      <c r="E2875" s="0" t="n">
        <f aca="false">'Profiles 8760'!G2864</f>
        <v>0.404039</v>
      </c>
      <c r="F2875" s="0" t="n">
        <f aca="false">D2875*Assumptions!$C$11*$B$7+E2875*Assumptions!$C$12*$B$8</f>
        <v>16.5251951</v>
      </c>
      <c r="G2875" s="0" t="n">
        <f aca="false">C2875*Assumptions!$C$15</f>
        <v>0</v>
      </c>
      <c r="H2875" s="0" t="n">
        <f aca="false">MIN(F2875,G2875)</f>
        <v>0</v>
      </c>
      <c r="I2875" s="0" t="n">
        <f aca="false">IF(C2875=1,MIN(G2875-H2875,Assumptions!$C$13,P2874),0)</f>
        <v>0</v>
      </c>
      <c r="J2875" s="0" t="n">
        <f aca="false">H2875+I2875</f>
        <v>0</v>
      </c>
      <c r="K2875" s="0" t="n">
        <f aca="false">MIN(IF(C2875=1,F2875-H2875,F2875),Assumptions!$C$13,MAX(0,($B$5-P2874)/$B$6))</f>
        <v>16.5251951</v>
      </c>
      <c r="L2875" s="0" t="n">
        <f aca="false">IF(C2875=1,0,MIN(F2875-K2875,Assumptions!$C$15,MAX(0,$B$10-O2874-M2875)))</f>
        <v>0</v>
      </c>
      <c r="M2875" s="0" t="n">
        <f aca="false">'Profiles 8760'!H2864</f>
        <v>196800</v>
      </c>
      <c r="N2875" s="0" t="n">
        <f aca="false">J2875+L2875</f>
        <v>0</v>
      </c>
      <c r="O2875" s="0" t="n">
        <f aca="false">O2874+N2875</f>
        <v>258041.367377608</v>
      </c>
      <c r="P2875" s="0" t="n">
        <f aca="false">MIN($B$5,P2874+K2875*$B$6-I2875)</f>
        <v>252.13591688472</v>
      </c>
      <c r="Q2875" s="0" t="n">
        <f aca="false">MAX(0,F2875-H2875-K2875-L2875)</f>
        <v>0</v>
      </c>
    </row>
    <row r="2876" customFormat="false" ht="15" hidden="false" customHeight="false" outlineLevel="0" collapsed="false">
      <c r="A2876" s="0" t="n">
        <f aca="false">'Profiles 8760'!A2865</f>
        <v>2863</v>
      </c>
      <c r="B2876" s="0" t="n">
        <f aca="false">'Profiles 8760'!B2865</f>
        <v>4</v>
      </c>
      <c r="C2876" s="0" t="n">
        <f aca="false">'Profiles 8760'!E2865</f>
        <v>0</v>
      </c>
      <c r="D2876" s="0" t="n">
        <f aca="false">'Profiles 8760'!F2865</f>
        <v>0.054685</v>
      </c>
      <c r="E2876" s="0" t="n">
        <f aca="false">'Profiles 8760'!G2865</f>
        <v>0.393492</v>
      </c>
      <c r="F2876" s="0" t="n">
        <f aca="false">D2876*Assumptions!$C$11*$B$7+E2876*Assumptions!$C$12*$B$8</f>
        <v>31.8868508</v>
      </c>
      <c r="G2876" s="0" t="n">
        <f aca="false">C2876*Assumptions!$C$15</f>
        <v>0</v>
      </c>
      <c r="H2876" s="0" t="n">
        <f aca="false">MIN(F2876,G2876)</f>
        <v>0</v>
      </c>
      <c r="I2876" s="0" t="n">
        <f aca="false">IF(C2876=1,MIN(G2876-H2876,Assumptions!$C$13,P2875),0)</f>
        <v>0</v>
      </c>
      <c r="J2876" s="0" t="n">
        <f aca="false">H2876+I2876</f>
        <v>0</v>
      </c>
      <c r="K2876" s="0" t="n">
        <f aca="false">MIN(IF(C2876=1,F2876-H2876,F2876),Assumptions!$C$13,MAX(0,($B$5-P2875)/$B$6))</f>
        <v>31.8868508</v>
      </c>
      <c r="L2876" s="0" t="n">
        <f aca="false">IF(C2876=1,0,MIN(F2876-K2876,Assumptions!$C$15,MAX(0,$B$10-O2875-M2876)))</f>
        <v>0</v>
      </c>
      <c r="M2876" s="0" t="n">
        <f aca="false">'Profiles 8760'!H2865</f>
        <v>196800</v>
      </c>
      <c r="N2876" s="0" t="n">
        <f aca="false">J2876+L2876</f>
        <v>0</v>
      </c>
      <c r="O2876" s="0" t="n">
        <f aca="false">O2875+N2876</f>
        <v>258041.367377608</v>
      </c>
      <c r="P2876" s="0" t="n">
        <f aca="false">MIN($B$5,P2875+K2876*$B$6-I2876)</f>
        <v>279.77543915816</v>
      </c>
      <c r="Q2876" s="0" t="n">
        <f aca="false">MAX(0,F2876-H2876-K2876-L2876)</f>
        <v>0</v>
      </c>
    </row>
    <row r="2877" customFormat="false" ht="15" hidden="false" customHeight="false" outlineLevel="0" collapsed="false">
      <c r="A2877" s="0" t="n">
        <f aca="false">'Profiles 8760'!A2866</f>
        <v>2864</v>
      </c>
      <c r="B2877" s="0" t="n">
        <f aca="false">'Profiles 8760'!B2866</f>
        <v>4</v>
      </c>
      <c r="C2877" s="0" t="n">
        <f aca="false">'Profiles 8760'!E2866</f>
        <v>1</v>
      </c>
      <c r="D2877" s="0" t="n">
        <f aca="false">'Profiles 8760'!F2866</f>
        <v>0.330465</v>
      </c>
      <c r="E2877" s="0" t="n">
        <f aca="false">'Profiles 8760'!G2866</f>
        <v>0.471331</v>
      </c>
      <c r="F2877" s="0" t="n">
        <f aca="false">D2877*Assumptions!$C$11*$B$7+E2877*Assumptions!$C$12*$B$8</f>
        <v>114.7157299</v>
      </c>
      <c r="G2877" s="0" t="n">
        <f aca="false">C2877*Assumptions!$C$15</f>
        <v>200</v>
      </c>
      <c r="H2877" s="0" t="n">
        <f aca="false">MIN(F2877,G2877)</f>
        <v>114.7157299</v>
      </c>
      <c r="I2877" s="0" t="n">
        <f aca="false">IF(C2877=1,MIN(G2877-H2877,Assumptions!$C$13,P2876),0)</f>
        <v>85.2842701</v>
      </c>
      <c r="J2877" s="0" t="n">
        <f aca="false">H2877+I2877</f>
        <v>200</v>
      </c>
      <c r="K2877" s="0" t="n">
        <f aca="false">MIN(IF(C2877=1,F2877-H2877,F2877),Assumptions!$C$13,MAX(0,($B$5-P2876)/$B$6))</f>
        <v>0</v>
      </c>
      <c r="L2877" s="0" t="n">
        <f aca="false">IF(C2877=1,0,MIN(F2877-K2877,Assumptions!$C$15,MAX(0,$B$10-O2876-M2877)))</f>
        <v>0</v>
      </c>
      <c r="M2877" s="0" t="n">
        <f aca="false">'Profiles 8760'!H2866</f>
        <v>196600</v>
      </c>
      <c r="N2877" s="0" t="n">
        <f aca="false">J2877+L2877</f>
        <v>200</v>
      </c>
      <c r="O2877" s="0" t="n">
        <f aca="false">O2876+N2877</f>
        <v>258241.367377608</v>
      </c>
      <c r="P2877" s="0" t="n">
        <f aca="false">MIN($B$5,P2876+K2877*$B$6-I2877)</f>
        <v>194.49116905816</v>
      </c>
      <c r="Q2877" s="0" t="n">
        <f aca="false">MAX(0,F2877-H2877-K2877-L2877)</f>
        <v>0</v>
      </c>
    </row>
    <row r="2878" customFormat="false" ht="15" hidden="false" customHeight="false" outlineLevel="0" collapsed="false">
      <c r="A2878" s="0" t="n">
        <f aca="false">'Profiles 8760'!A2867</f>
        <v>2865</v>
      </c>
      <c r="B2878" s="0" t="n">
        <f aca="false">'Profiles 8760'!B2867</f>
        <v>4</v>
      </c>
      <c r="C2878" s="0" t="n">
        <f aca="false">'Profiles 8760'!E2867</f>
        <v>1</v>
      </c>
      <c r="D2878" s="0" t="n">
        <f aca="false">'Profiles 8760'!F2867</f>
        <v>0.663212</v>
      </c>
      <c r="E2878" s="0" t="n">
        <f aca="false">'Profiles 8760'!G2867</f>
        <v>0.404185</v>
      </c>
      <c r="F2878" s="0" t="n">
        <f aca="false">D2878*Assumptions!$C$11*$B$7+E2878*Assumptions!$C$12*$B$8</f>
        <v>208.0667921</v>
      </c>
      <c r="G2878" s="0" t="n">
        <f aca="false">C2878*Assumptions!$C$15</f>
        <v>200</v>
      </c>
      <c r="H2878" s="0" t="n">
        <f aca="false">MIN(F2878,G2878)</f>
        <v>200</v>
      </c>
      <c r="I2878" s="0" t="n">
        <f aca="false">IF(C2878=1,MIN(G2878-H2878,Assumptions!$C$13,P2877),0)</f>
        <v>0</v>
      </c>
      <c r="J2878" s="0" t="n">
        <f aca="false">H2878+I2878</f>
        <v>200</v>
      </c>
      <c r="K2878" s="0" t="n">
        <f aca="false">MIN(IF(C2878=1,F2878-H2878,F2878),Assumptions!$C$13,MAX(0,($B$5-P2877)/$B$6))</f>
        <v>8.06679210000002</v>
      </c>
      <c r="L2878" s="0" t="n">
        <f aca="false">IF(C2878=1,0,MIN(F2878-K2878,Assumptions!$C$15,MAX(0,$B$10-O2877-M2878)))</f>
        <v>0</v>
      </c>
      <c r="M2878" s="0" t="n">
        <f aca="false">'Profiles 8760'!H2867</f>
        <v>196400</v>
      </c>
      <c r="N2878" s="0" t="n">
        <f aca="false">J2878+L2878</f>
        <v>200</v>
      </c>
      <c r="O2878" s="0" t="n">
        <f aca="false">O2877+N2878</f>
        <v>258441.367377608</v>
      </c>
      <c r="P2878" s="0" t="n">
        <f aca="false">MIN($B$5,P2877+K2878*$B$6-I2878)</f>
        <v>201.48346445044</v>
      </c>
      <c r="Q2878" s="0" t="n">
        <f aca="false">MAX(0,F2878-H2878-K2878-L2878)</f>
        <v>0</v>
      </c>
    </row>
    <row r="2879" customFormat="false" ht="15" hidden="false" customHeight="false" outlineLevel="0" collapsed="false">
      <c r="A2879" s="0" t="n">
        <f aca="false">'Profiles 8760'!A2868</f>
        <v>2866</v>
      </c>
      <c r="B2879" s="0" t="n">
        <f aca="false">'Profiles 8760'!B2868</f>
        <v>4</v>
      </c>
      <c r="C2879" s="0" t="n">
        <f aca="false">'Profiles 8760'!E2868</f>
        <v>0</v>
      </c>
      <c r="D2879" s="0" t="n">
        <f aca="false">'Profiles 8760'!F2868</f>
        <v>0.986762</v>
      </c>
      <c r="E2879" s="0" t="n">
        <f aca="false">'Profiles 8760'!G2868</f>
        <v>0.540703</v>
      </c>
      <c r="F2879" s="0" t="n">
        <f aca="false">D2879*Assumptions!$C$11*$B$7+E2879*Assumptions!$C$12*$B$8</f>
        <v>307.0916183</v>
      </c>
      <c r="G2879" s="0" t="n">
        <f aca="false">C2879*Assumptions!$C$15</f>
        <v>0</v>
      </c>
      <c r="H2879" s="0" t="n">
        <f aca="false">MIN(F2879,G2879)</f>
        <v>0</v>
      </c>
      <c r="I2879" s="0" t="n">
        <f aca="false">IF(C2879=1,MIN(G2879-H2879,Assumptions!$C$13,P2878),0)</f>
        <v>0</v>
      </c>
      <c r="J2879" s="0" t="n">
        <f aca="false">H2879+I2879</f>
        <v>0</v>
      </c>
      <c r="K2879" s="0" t="n">
        <f aca="false">MIN(IF(C2879=1,F2879-H2879,F2879),Assumptions!$C$13,MAX(0,($B$5-P2878)/$B$6))</f>
        <v>180</v>
      </c>
      <c r="L2879" s="0" t="n">
        <f aca="false">IF(C2879=1,0,MIN(F2879-K2879,Assumptions!$C$15,MAX(0,$B$10-O2878-M2879)))</f>
        <v>127.0916183</v>
      </c>
      <c r="M2879" s="0" t="n">
        <f aca="false">'Profiles 8760'!H2868</f>
        <v>196400</v>
      </c>
      <c r="N2879" s="0" t="n">
        <f aca="false">J2879+L2879</f>
        <v>127.0916183</v>
      </c>
      <c r="O2879" s="0" t="n">
        <f aca="false">O2878+N2879</f>
        <v>258568.458995908</v>
      </c>
      <c r="P2879" s="0" t="n">
        <f aca="false">MIN($B$5,P2878+K2879*$B$6-I2879)</f>
        <v>357.50746445044</v>
      </c>
      <c r="Q2879" s="0" t="n">
        <f aca="false">MAX(0,F2879-H2879-K2879-L2879)</f>
        <v>0</v>
      </c>
    </row>
    <row r="2880" customFormat="false" ht="15" hidden="false" customHeight="false" outlineLevel="0" collapsed="false">
      <c r="A2880" s="0" t="n">
        <f aca="false">'Profiles 8760'!A2869</f>
        <v>2867</v>
      </c>
      <c r="B2880" s="0" t="n">
        <f aca="false">'Profiles 8760'!B2869</f>
        <v>4</v>
      </c>
      <c r="C2880" s="0" t="n">
        <f aca="false">'Profiles 8760'!E2869</f>
        <v>0</v>
      </c>
      <c r="D2880" s="0" t="n">
        <f aca="false">'Profiles 8760'!F2869</f>
        <v>1</v>
      </c>
      <c r="E2880" s="0" t="n">
        <f aca="false">'Profiles 8760'!G2869</f>
        <v>0.586985</v>
      </c>
      <c r="F2880" s="0" t="n">
        <f aca="false">D2880*Assumptions!$C$11*$B$7+E2880*Assumptions!$C$12*$B$8</f>
        <v>312.8076865</v>
      </c>
      <c r="G2880" s="0" t="n">
        <f aca="false">C2880*Assumptions!$C$15</f>
        <v>0</v>
      </c>
      <c r="H2880" s="0" t="n">
        <f aca="false">MIN(F2880,G2880)</f>
        <v>0</v>
      </c>
      <c r="I2880" s="0" t="n">
        <f aca="false">IF(C2880=1,MIN(G2880-H2880,Assumptions!$C$13,P2879),0)</f>
        <v>0</v>
      </c>
      <c r="J2880" s="0" t="n">
        <f aca="false">H2880+I2880</f>
        <v>0</v>
      </c>
      <c r="K2880" s="0" t="n">
        <f aca="false">MIN(IF(C2880=1,F2880-H2880,F2880),Assumptions!$C$13,MAX(0,($B$5-P2879)/$B$6))</f>
        <v>176.860331736917</v>
      </c>
      <c r="L2880" s="0" t="n">
        <f aca="false">IF(C2880=1,0,MIN(F2880-K2880,Assumptions!$C$15,MAX(0,$B$10-O2879-M2880)))</f>
        <v>135.947354763083</v>
      </c>
      <c r="M2880" s="0" t="n">
        <f aca="false">'Profiles 8760'!H2869</f>
        <v>196400</v>
      </c>
      <c r="N2880" s="0" t="n">
        <f aca="false">J2880+L2880</f>
        <v>135.947354763083</v>
      </c>
      <c r="O2880" s="0" t="n">
        <f aca="false">O2879+N2880</f>
        <v>258704.406350671</v>
      </c>
      <c r="P2880" s="0" t="n">
        <f aca="false">MIN($B$5,P2879+K2880*$B$6-I2880)</f>
        <v>510.81</v>
      </c>
      <c r="Q2880" s="0" t="n">
        <f aca="false">MAX(0,F2880-H2880-K2880-L2880)</f>
        <v>0</v>
      </c>
    </row>
    <row r="2881" customFormat="false" ht="15" hidden="false" customHeight="false" outlineLevel="0" collapsed="false">
      <c r="A2881" s="0" t="n">
        <f aca="false">'Profiles 8760'!A2870</f>
        <v>2868</v>
      </c>
      <c r="B2881" s="0" t="n">
        <f aca="false">'Profiles 8760'!B2870</f>
        <v>4</v>
      </c>
      <c r="C2881" s="0" t="n">
        <f aca="false">'Profiles 8760'!E2870</f>
        <v>0</v>
      </c>
      <c r="D2881" s="0" t="n">
        <f aca="false">'Profiles 8760'!F2870</f>
        <v>1</v>
      </c>
      <c r="E2881" s="0" t="n">
        <f aca="false">'Profiles 8760'!G2870</f>
        <v>0.697298</v>
      </c>
      <c r="F2881" s="0" t="n">
        <f aca="false">D2881*Assumptions!$C$11*$B$7+E2881*Assumptions!$C$12*$B$8</f>
        <v>317.3194882</v>
      </c>
      <c r="G2881" s="0" t="n">
        <f aca="false">C2881*Assumptions!$C$15</f>
        <v>0</v>
      </c>
      <c r="H2881" s="0" t="n">
        <f aca="false">MIN(F2881,G2881)</f>
        <v>0</v>
      </c>
      <c r="I2881" s="0" t="n">
        <f aca="false">IF(C2881=1,MIN(G2881-H2881,Assumptions!$C$13,P2880),0)</f>
        <v>0</v>
      </c>
      <c r="J2881" s="0" t="n">
        <f aca="false">H2881+I2881</f>
        <v>0</v>
      </c>
      <c r="K2881" s="0" t="n">
        <f aca="false">MIN(IF(C2881=1,F2881-H2881,F2881),Assumptions!$C$13,MAX(0,($B$5-P2880)/$B$6))</f>
        <v>0</v>
      </c>
      <c r="L2881" s="0" t="n">
        <f aca="false">IF(C2881=1,0,MIN(F2881-K2881,Assumptions!$C$15,MAX(0,$B$10-O2880-M2881)))</f>
        <v>200</v>
      </c>
      <c r="M2881" s="0" t="n">
        <f aca="false">'Profiles 8760'!H2870</f>
        <v>196400</v>
      </c>
      <c r="N2881" s="0" t="n">
        <f aca="false">J2881+L2881</f>
        <v>200</v>
      </c>
      <c r="O2881" s="0" t="n">
        <f aca="false">O2880+N2881</f>
        <v>258904.406350671</v>
      </c>
      <c r="P2881" s="0" t="n">
        <f aca="false">MIN($B$5,P2880+K2881*$B$6-I2881)</f>
        <v>510.81</v>
      </c>
      <c r="Q2881" s="0" t="n">
        <f aca="false">MAX(0,F2881-H2881-K2881-L2881)</f>
        <v>117.3194882</v>
      </c>
    </row>
    <row r="2882" customFormat="false" ht="15" hidden="false" customHeight="false" outlineLevel="0" collapsed="false">
      <c r="A2882" s="0" t="n">
        <f aca="false">'Profiles 8760'!A2871</f>
        <v>2869</v>
      </c>
      <c r="B2882" s="0" t="n">
        <f aca="false">'Profiles 8760'!B2871</f>
        <v>4</v>
      </c>
      <c r="C2882" s="0" t="n">
        <f aca="false">'Profiles 8760'!E2871</f>
        <v>0</v>
      </c>
      <c r="D2882" s="0" t="n">
        <f aca="false">'Profiles 8760'!F2871</f>
        <v>1</v>
      </c>
      <c r="E2882" s="0" t="n">
        <f aca="false">'Profiles 8760'!G2871</f>
        <v>0.536117</v>
      </c>
      <c r="F2882" s="0" t="n">
        <f aca="false">D2882*Assumptions!$C$11*$B$7+E2882*Assumptions!$C$12*$B$8</f>
        <v>310.7271853</v>
      </c>
      <c r="G2882" s="0" t="n">
        <f aca="false">C2882*Assumptions!$C$15</f>
        <v>0</v>
      </c>
      <c r="H2882" s="0" t="n">
        <f aca="false">MIN(F2882,G2882)</f>
        <v>0</v>
      </c>
      <c r="I2882" s="0" t="n">
        <f aca="false">IF(C2882=1,MIN(G2882-H2882,Assumptions!$C$13,P2881),0)</f>
        <v>0</v>
      </c>
      <c r="J2882" s="0" t="n">
        <f aca="false">H2882+I2882</f>
        <v>0</v>
      </c>
      <c r="K2882" s="0" t="n">
        <f aca="false">MIN(IF(C2882=1,F2882-H2882,F2882),Assumptions!$C$13,MAX(0,($B$5-P2881)/$B$6))</f>
        <v>0</v>
      </c>
      <c r="L2882" s="0" t="n">
        <f aca="false">IF(C2882=1,0,MIN(F2882-K2882,Assumptions!$C$15,MAX(0,$B$10-O2881-M2882)))</f>
        <v>200</v>
      </c>
      <c r="M2882" s="0" t="n">
        <f aca="false">'Profiles 8760'!H2871</f>
        <v>196400</v>
      </c>
      <c r="N2882" s="0" t="n">
        <f aca="false">J2882+L2882</f>
        <v>200</v>
      </c>
      <c r="O2882" s="0" t="n">
        <f aca="false">O2881+N2882</f>
        <v>259104.406350671</v>
      </c>
      <c r="P2882" s="0" t="n">
        <f aca="false">MIN($B$5,P2881+K2882*$B$6-I2882)</f>
        <v>510.81</v>
      </c>
      <c r="Q2882" s="0" t="n">
        <f aca="false">MAX(0,F2882-H2882-K2882-L2882)</f>
        <v>110.7271853</v>
      </c>
    </row>
    <row r="2883" customFormat="false" ht="15" hidden="false" customHeight="false" outlineLevel="0" collapsed="false">
      <c r="A2883" s="0" t="n">
        <f aca="false">'Profiles 8760'!A2872</f>
        <v>2870</v>
      </c>
      <c r="B2883" s="0" t="n">
        <f aca="false">'Profiles 8760'!B2872</f>
        <v>4</v>
      </c>
      <c r="C2883" s="0" t="n">
        <f aca="false">'Profiles 8760'!E2872</f>
        <v>0</v>
      </c>
      <c r="D2883" s="0" t="n">
        <f aca="false">'Profiles 8760'!F2872</f>
        <v>1</v>
      </c>
      <c r="E2883" s="0" t="n">
        <f aca="false">'Profiles 8760'!G2872</f>
        <v>0.623614</v>
      </c>
      <c r="F2883" s="0" t="n">
        <f aca="false">D2883*Assumptions!$C$11*$B$7+E2883*Assumptions!$C$12*$B$8</f>
        <v>314.3058126</v>
      </c>
      <c r="G2883" s="0" t="n">
        <f aca="false">C2883*Assumptions!$C$15</f>
        <v>0</v>
      </c>
      <c r="H2883" s="0" t="n">
        <f aca="false">MIN(F2883,G2883)</f>
        <v>0</v>
      </c>
      <c r="I2883" s="0" t="n">
        <f aca="false">IF(C2883=1,MIN(G2883-H2883,Assumptions!$C$13,P2882),0)</f>
        <v>0</v>
      </c>
      <c r="J2883" s="0" t="n">
        <f aca="false">H2883+I2883</f>
        <v>0</v>
      </c>
      <c r="K2883" s="0" t="n">
        <f aca="false">MIN(IF(C2883=1,F2883-H2883,F2883),Assumptions!$C$13,MAX(0,($B$5-P2882)/$B$6))</f>
        <v>0</v>
      </c>
      <c r="L2883" s="0" t="n">
        <f aca="false">IF(C2883=1,0,MIN(F2883-K2883,Assumptions!$C$15,MAX(0,$B$10-O2882-M2883)))</f>
        <v>200</v>
      </c>
      <c r="M2883" s="0" t="n">
        <f aca="false">'Profiles 8760'!H2872</f>
        <v>196400</v>
      </c>
      <c r="N2883" s="0" t="n">
        <f aca="false">J2883+L2883</f>
        <v>200</v>
      </c>
      <c r="O2883" s="0" t="n">
        <f aca="false">O2882+N2883</f>
        <v>259304.406350671</v>
      </c>
      <c r="P2883" s="0" t="n">
        <f aca="false">MIN($B$5,P2882+K2883*$B$6-I2883)</f>
        <v>510.81</v>
      </c>
      <c r="Q2883" s="0" t="n">
        <f aca="false">MAX(0,F2883-H2883-K2883-L2883)</f>
        <v>114.3058126</v>
      </c>
    </row>
    <row r="2884" customFormat="false" ht="15" hidden="false" customHeight="false" outlineLevel="0" collapsed="false">
      <c r="A2884" s="0" t="n">
        <f aca="false">'Profiles 8760'!A2873</f>
        <v>2871</v>
      </c>
      <c r="B2884" s="0" t="n">
        <f aca="false">'Profiles 8760'!B2873</f>
        <v>4</v>
      </c>
      <c r="C2884" s="0" t="n">
        <f aca="false">'Profiles 8760'!E2873</f>
        <v>0</v>
      </c>
      <c r="D2884" s="0" t="n">
        <f aca="false">'Profiles 8760'!F2873</f>
        <v>1</v>
      </c>
      <c r="E2884" s="0" t="n">
        <f aca="false">'Profiles 8760'!G2873</f>
        <v>0.631352</v>
      </c>
      <c r="F2884" s="0" t="n">
        <f aca="false">D2884*Assumptions!$C$11*$B$7+E2884*Assumptions!$C$12*$B$8</f>
        <v>314.6222968</v>
      </c>
      <c r="G2884" s="0" t="n">
        <f aca="false">C2884*Assumptions!$C$15</f>
        <v>0</v>
      </c>
      <c r="H2884" s="0" t="n">
        <f aca="false">MIN(F2884,G2884)</f>
        <v>0</v>
      </c>
      <c r="I2884" s="0" t="n">
        <f aca="false">IF(C2884=1,MIN(G2884-H2884,Assumptions!$C$13,P2883),0)</f>
        <v>0</v>
      </c>
      <c r="J2884" s="0" t="n">
        <f aca="false">H2884+I2884</f>
        <v>0</v>
      </c>
      <c r="K2884" s="0" t="n">
        <f aca="false">MIN(IF(C2884=1,F2884-H2884,F2884),Assumptions!$C$13,MAX(0,($B$5-P2883)/$B$6))</f>
        <v>0</v>
      </c>
      <c r="L2884" s="0" t="n">
        <f aca="false">IF(C2884=1,0,MIN(F2884-K2884,Assumptions!$C$15,MAX(0,$B$10-O2883-M2884)))</f>
        <v>200</v>
      </c>
      <c r="M2884" s="0" t="n">
        <f aca="false">'Profiles 8760'!H2873</f>
        <v>196400</v>
      </c>
      <c r="N2884" s="0" t="n">
        <f aca="false">J2884+L2884</f>
        <v>200</v>
      </c>
      <c r="O2884" s="0" t="n">
        <f aca="false">O2883+N2884</f>
        <v>259504.406350671</v>
      </c>
      <c r="P2884" s="0" t="n">
        <f aca="false">MIN($B$5,P2883+K2884*$B$6-I2884)</f>
        <v>510.81</v>
      </c>
      <c r="Q2884" s="0" t="n">
        <f aca="false">MAX(0,F2884-H2884-K2884-L2884)</f>
        <v>114.6222968</v>
      </c>
    </row>
    <row r="2885" customFormat="false" ht="15" hidden="false" customHeight="false" outlineLevel="0" collapsed="false">
      <c r="A2885" s="0" t="n">
        <f aca="false">'Profiles 8760'!A2874</f>
        <v>2872</v>
      </c>
      <c r="B2885" s="0" t="n">
        <f aca="false">'Profiles 8760'!B2874</f>
        <v>4</v>
      </c>
      <c r="C2885" s="0" t="n">
        <f aca="false">'Profiles 8760'!E2874</f>
        <v>0</v>
      </c>
      <c r="D2885" s="0" t="n">
        <f aca="false">'Profiles 8760'!F2874</f>
        <v>0.986762</v>
      </c>
      <c r="E2885" s="0" t="n">
        <f aca="false">'Profiles 8760'!G2874</f>
        <v>0.687731</v>
      </c>
      <c r="F2885" s="0" t="n">
        <f aca="false">D2885*Assumptions!$C$11*$B$7+E2885*Assumptions!$C$12*$B$8</f>
        <v>313.1050635</v>
      </c>
      <c r="G2885" s="0" t="n">
        <f aca="false">C2885*Assumptions!$C$15</f>
        <v>0</v>
      </c>
      <c r="H2885" s="0" t="n">
        <f aca="false">MIN(F2885,G2885)</f>
        <v>0</v>
      </c>
      <c r="I2885" s="0" t="n">
        <f aca="false">IF(C2885=1,MIN(G2885-H2885,Assumptions!$C$13,P2884),0)</f>
        <v>0</v>
      </c>
      <c r="J2885" s="0" t="n">
        <f aca="false">H2885+I2885</f>
        <v>0</v>
      </c>
      <c r="K2885" s="0" t="n">
        <f aca="false">MIN(IF(C2885=1,F2885-H2885,F2885),Assumptions!$C$13,MAX(0,($B$5-P2884)/$B$6))</f>
        <v>0</v>
      </c>
      <c r="L2885" s="0" t="n">
        <f aca="false">IF(C2885=1,0,MIN(F2885-K2885,Assumptions!$C$15,MAX(0,$B$10-O2884-M2885)))</f>
        <v>200</v>
      </c>
      <c r="M2885" s="0" t="n">
        <f aca="false">'Profiles 8760'!H2874</f>
        <v>196400</v>
      </c>
      <c r="N2885" s="0" t="n">
        <f aca="false">J2885+L2885</f>
        <v>200</v>
      </c>
      <c r="O2885" s="0" t="n">
        <f aca="false">O2884+N2885</f>
        <v>259704.406350671</v>
      </c>
      <c r="P2885" s="0" t="n">
        <f aca="false">MIN($B$5,P2884+K2885*$B$6-I2885)</f>
        <v>510.81</v>
      </c>
      <c r="Q2885" s="0" t="n">
        <f aca="false">MAX(0,F2885-H2885-K2885-L2885)</f>
        <v>113.1050635</v>
      </c>
    </row>
    <row r="2886" customFormat="false" ht="15" hidden="false" customHeight="false" outlineLevel="0" collapsed="false">
      <c r="A2886" s="0" t="n">
        <f aca="false">'Profiles 8760'!A2875</f>
        <v>2873</v>
      </c>
      <c r="B2886" s="0" t="n">
        <f aca="false">'Profiles 8760'!B2875</f>
        <v>4</v>
      </c>
      <c r="C2886" s="0" t="n">
        <f aca="false">'Profiles 8760'!E2875</f>
        <v>0</v>
      </c>
      <c r="D2886" s="0" t="n">
        <f aca="false">'Profiles 8760'!F2875</f>
        <v>0.663212</v>
      </c>
      <c r="E2886" s="0" t="n">
        <f aca="false">'Profiles 8760'!G2875</f>
        <v>0.715729</v>
      </c>
      <c r="F2886" s="0" t="n">
        <f aca="false">D2886*Assumptions!$C$11*$B$7+E2886*Assumptions!$C$12*$B$8</f>
        <v>220.8089417</v>
      </c>
      <c r="G2886" s="0" t="n">
        <f aca="false">C2886*Assumptions!$C$15</f>
        <v>0</v>
      </c>
      <c r="H2886" s="0" t="n">
        <f aca="false">MIN(F2886,G2886)</f>
        <v>0</v>
      </c>
      <c r="I2886" s="0" t="n">
        <f aca="false">IF(C2886=1,MIN(G2886-H2886,Assumptions!$C$13,P2885),0)</f>
        <v>0</v>
      </c>
      <c r="J2886" s="0" t="n">
        <f aca="false">H2886+I2886</f>
        <v>0</v>
      </c>
      <c r="K2886" s="0" t="n">
        <f aca="false">MIN(IF(C2886=1,F2886-H2886,F2886),Assumptions!$C$13,MAX(0,($B$5-P2885)/$B$6))</f>
        <v>0</v>
      </c>
      <c r="L2886" s="0" t="n">
        <f aca="false">IF(C2886=1,0,MIN(F2886-K2886,Assumptions!$C$15,MAX(0,$B$10-O2885-M2886)))</f>
        <v>200</v>
      </c>
      <c r="M2886" s="0" t="n">
        <f aca="false">'Profiles 8760'!H2875</f>
        <v>196400</v>
      </c>
      <c r="N2886" s="0" t="n">
        <f aca="false">J2886+L2886</f>
        <v>200</v>
      </c>
      <c r="O2886" s="0" t="n">
        <f aca="false">O2885+N2886</f>
        <v>259904.406350671</v>
      </c>
      <c r="P2886" s="0" t="n">
        <f aca="false">MIN($B$5,P2885+K2886*$B$6-I2886)</f>
        <v>510.81</v>
      </c>
      <c r="Q2886" s="0" t="n">
        <f aca="false">MAX(0,F2886-H2886-K2886-L2886)</f>
        <v>20.8089417</v>
      </c>
    </row>
    <row r="2887" customFormat="false" ht="15" hidden="false" customHeight="false" outlineLevel="0" collapsed="false">
      <c r="A2887" s="0" t="n">
        <f aca="false">'Profiles 8760'!A2876</f>
        <v>2874</v>
      </c>
      <c r="B2887" s="0" t="n">
        <f aca="false">'Profiles 8760'!B2876</f>
        <v>4</v>
      </c>
      <c r="C2887" s="0" t="n">
        <f aca="false">'Profiles 8760'!E2876</f>
        <v>0</v>
      </c>
      <c r="D2887" s="0" t="n">
        <f aca="false">'Profiles 8760'!F2876</f>
        <v>0.330465</v>
      </c>
      <c r="E2887" s="0" t="n">
        <f aca="false">'Profiles 8760'!G2876</f>
        <v>0.782906</v>
      </c>
      <c r="F2887" s="0" t="n">
        <f aca="false">D2887*Assumptions!$C$11*$B$7+E2887*Assumptions!$C$12*$B$8</f>
        <v>127.4591474</v>
      </c>
      <c r="G2887" s="0" t="n">
        <f aca="false">C2887*Assumptions!$C$15</f>
        <v>0</v>
      </c>
      <c r="H2887" s="0" t="n">
        <f aca="false">MIN(F2887,G2887)</f>
        <v>0</v>
      </c>
      <c r="I2887" s="0" t="n">
        <f aca="false">IF(C2887=1,MIN(G2887-H2887,Assumptions!$C$13,P2886),0)</f>
        <v>0</v>
      </c>
      <c r="J2887" s="0" t="n">
        <f aca="false">H2887+I2887</f>
        <v>0</v>
      </c>
      <c r="K2887" s="0" t="n">
        <f aca="false">MIN(IF(C2887=1,F2887-H2887,F2887),Assumptions!$C$13,MAX(0,($B$5-P2886)/$B$6))</f>
        <v>0</v>
      </c>
      <c r="L2887" s="0" t="n">
        <f aca="false">IF(C2887=1,0,MIN(F2887-K2887,Assumptions!$C$15,MAX(0,$B$10-O2886-M2887)))</f>
        <v>127.4591474</v>
      </c>
      <c r="M2887" s="0" t="n">
        <f aca="false">'Profiles 8760'!H2876</f>
        <v>196400</v>
      </c>
      <c r="N2887" s="0" t="n">
        <f aca="false">J2887+L2887</f>
        <v>127.4591474</v>
      </c>
      <c r="O2887" s="0" t="n">
        <f aca="false">O2886+N2887</f>
        <v>260031.865498071</v>
      </c>
      <c r="P2887" s="0" t="n">
        <f aca="false">MIN($B$5,P2886+K2887*$B$6-I2887)</f>
        <v>510.81</v>
      </c>
      <c r="Q2887" s="0" t="n">
        <f aca="false">MAX(0,F2887-H2887-K2887-L2887)</f>
        <v>0</v>
      </c>
    </row>
    <row r="2888" customFormat="false" ht="15" hidden="false" customHeight="false" outlineLevel="0" collapsed="false">
      <c r="A2888" s="0" t="n">
        <f aca="false">'Profiles 8760'!A2877</f>
        <v>2875</v>
      </c>
      <c r="B2888" s="0" t="n">
        <f aca="false">'Profiles 8760'!B2877</f>
        <v>4</v>
      </c>
      <c r="C2888" s="0" t="n">
        <f aca="false">'Profiles 8760'!E2877</f>
        <v>0</v>
      </c>
      <c r="D2888" s="0" t="n">
        <f aca="false">'Profiles 8760'!F2877</f>
        <v>0.054685</v>
      </c>
      <c r="E2888" s="0" t="n">
        <f aca="false">'Profiles 8760'!G2877</f>
        <v>0.952323</v>
      </c>
      <c r="F2888" s="0" t="n">
        <f aca="false">D2888*Assumptions!$C$11*$B$7+E2888*Assumptions!$C$12*$B$8</f>
        <v>54.7430387</v>
      </c>
      <c r="G2888" s="0" t="n">
        <f aca="false">C2888*Assumptions!$C$15</f>
        <v>0</v>
      </c>
      <c r="H2888" s="0" t="n">
        <f aca="false">MIN(F2888,G2888)</f>
        <v>0</v>
      </c>
      <c r="I2888" s="0" t="n">
        <f aca="false">IF(C2888=1,MIN(G2888-H2888,Assumptions!$C$13,P2887),0)</f>
        <v>0</v>
      </c>
      <c r="J2888" s="0" t="n">
        <f aca="false">H2888+I2888</f>
        <v>0</v>
      </c>
      <c r="K2888" s="0" t="n">
        <f aca="false">MIN(IF(C2888=1,F2888-H2888,F2888),Assumptions!$C$13,MAX(0,($B$5-P2887)/$B$6))</f>
        <v>0</v>
      </c>
      <c r="L2888" s="0" t="n">
        <f aca="false">IF(C2888=1,0,MIN(F2888-K2888,Assumptions!$C$15,MAX(0,$B$10-O2887-M2888)))</f>
        <v>54.7430387</v>
      </c>
      <c r="M2888" s="0" t="n">
        <f aca="false">'Profiles 8760'!H2877</f>
        <v>196400</v>
      </c>
      <c r="N2888" s="0" t="n">
        <f aca="false">J2888+L2888</f>
        <v>54.7430387</v>
      </c>
      <c r="O2888" s="0" t="n">
        <f aca="false">O2887+N2888</f>
        <v>260086.608536771</v>
      </c>
      <c r="P2888" s="0" t="n">
        <f aca="false">MIN($B$5,P2887+K2888*$B$6-I2888)</f>
        <v>510.81</v>
      </c>
      <c r="Q2888" s="0" t="n">
        <f aca="false">MAX(0,F2888-H2888-K2888-L2888)</f>
        <v>0</v>
      </c>
    </row>
    <row r="2889" customFormat="false" ht="15" hidden="false" customHeight="false" outlineLevel="0" collapsed="false">
      <c r="A2889" s="0" t="n">
        <f aca="false">'Profiles 8760'!A2878</f>
        <v>2876</v>
      </c>
      <c r="B2889" s="0" t="n">
        <f aca="false">'Profiles 8760'!B2878</f>
        <v>4</v>
      </c>
      <c r="C2889" s="0" t="n">
        <f aca="false">'Profiles 8760'!E2878</f>
        <v>1</v>
      </c>
      <c r="D2889" s="0" t="n">
        <f aca="false">'Profiles 8760'!F2878</f>
        <v>0</v>
      </c>
      <c r="E2889" s="0" t="n">
        <f aca="false">'Profiles 8760'!G2878</f>
        <v>1</v>
      </c>
      <c r="F2889" s="0" t="n">
        <f aca="false">D2889*Assumptions!$C$11*$B$7+E2889*Assumptions!$C$12*$B$8</f>
        <v>40.9</v>
      </c>
      <c r="G2889" s="0" t="n">
        <f aca="false">C2889*Assumptions!$C$15</f>
        <v>200</v>
      </c>
      <c r="H2889" s="0" t="n">
        <f aca="false">MIN(F2889,G2889)</f>
        <v>40.9</v>
      </c>
      <c r="I2889" s="0" t="n">
        <f aca="false">IF(C2889=1,MIN(G2889-H2889,Assumptions!$C$13,P2888),0)</f>
        <v>159.1</v>
      </c>
      <c r="J2889" s="0" t="n">
        <f aca="false">H2889+I2889</f>
        <v>200</v>
      </c>
      <c r="K2889" s="0" t="n">
        <f aca="false">MIN(IF(C2889=1,F2889-H2889,F2889),Assumptions!$C$13,MAX(0,($B$5-P2888)/$B$6))</f>
        <v>0</v>
      </c>
      <c r="L2889" s="0" t="n">
        <f aca="false">IF(C2889=1,0,MIN(F2889-K2889,Assumptions!$C$15,MAX(0,$B$10-O2888-M2889)))</f>
        <v>0</v>
      </c>
      <c r="M2889" s="0" t="n">
        <f aca="false">'Profiles 8760'!H2878</f>
        <v>196200</v>
      </c>
      <c r="N2889" s="0" t="n">
        <f aca="false">J2889+L2889</f>
        <v>200</v>
      </c>
      <c r="O2889" s="0" t="n">
        <f aca="false">O2888+N2889</f>
        <v>260286.608536771</v>
      </c>
      <c r="P2889" s="0" t="n">
        <f aca="false">MIN($B$5,P2888+K2889*$B$6-I2889)</f>
        <v>351.71</v>
      </c>
      <c r="Q2889" s="0" t="n">
        <f aca="false">MAX(0,F2889-H2889-K2889-L2889)</f>
        <v>0</v>
      </c>
    </row>
    <row r="2890" customFormat="false" ht="15" hidden="false" customHeight="false" outlineLevel="0" collapsed="false">
      <c r="A2890" s="0" t="n">
        <f aca="false">'Profiles 8760'!A2879</f>
        <v>2877</v>
      </c>
      <c r="B2890" s="0" t="n">
        <f aca="false">'Profiles 8760'!B2879</f>
        <v>4</v>
      </c>
      <c r="C2890" s="0" t="n">
        <f aca="false">'Profiles 8760'!E2879</f>
        <v>1</v>
      </c>
      <c r="D2890" s="0" t="n">
        <f aca="false">'Profiles 8760'!F2879</f>
        <v>0</v>
      </c>
      <c r="E2890" s="0" t="n">
        <f aca="false">'Profiles 8760'!G2879</f>
        <v>0.801774</v>
      </c>
      <c r="F2890" s="0" t="n">
        <f aca="false">D2890*Assumptions!$C$11*$B$7+E2890*Assumptions!$C$12*$B$8</f>
        <v>32.7925566</v>
      </c>
      <c r="G2890" s="0" t="n">
        <f aca="false">C2890*Assumptions!$C$15</f>
        <v>200</v>
      </c>
      <c r="H2890" s="0" t="n">
        <f aca="false">MIN(F2890,G2890)</f>
        <v>32.7925566</v>
      </c>
      <c r="I2890" s="0" t="n">
        <f aca="false">IF(C2890=1,MIN(G2890-H2890,Assumptions!$C$13,P2889),0)</f>
        <v>167.2074434</v>
      </c>
      <c r="J2890" s="0" t="n">
        <f aca="false">H2890+I2890</f>
        <v>200</v>
      </c>
      <c r="K2890" s="0" t="n">
        <f aca="false">MIN(IF(C2890=1,F2890-H2890,F2890),Assumptions!$C$13,MAX(0,($B$5-P2889)/$B$6))</f>
        <v>0</v>
      </c>
      <c r="L2890" s="0" t="n">
        <f aca="false">IF(C2890=1,0,MIN(F2890-K2890,Assumptions!$C$15,MAX(0,$B$10-O2889-M2890)))</f>
        <v>0</v>
      </c>
      <c r="M2890" s="0" t="n">
        <f aca="false">'Profiles 8760'!H2879</f>
        <v>196000</v>
      </c>
      <c r="N2890" s="0" t="n">
        <f aca="false">J2890+L2890</f>
        <v>200</v>
      </c>
      <c r="O2890" s="0" t="n">
        <f aca="false">O2889+N2890</f>
        <v>260486.608536771</v>
      </c>
      <c r="P2890" s="0" t="n">
        <f aca="false">MIN($B$5,P2889+K2890*$B$6-I2890)</f>
        <v>184.5025566</v>
      </c>
      <c r="Q2890" s="0" t="n">
        <f aca="false">MAX(0,F2890-H2890-K2890-L2890)</f>
        <v>0</v>
      </c>
    </row>
    <row r="2891" customFormat="false" ht="15" hidden="false" customHeight="false" outlineLevel="0" collapsed="false">
      <c r="A2891" s="0" t="n">
        <f aca="false">'Profiles 8760'!A2880</f>
        <v>2878</v>
      </c>
      <c r="B2891" s="0" t="n">
        <f aca="false">'Profiles 8760'!B2880</f>
        <v>4</v>
      </c>
      <c r="C2891" s="0" t="n">
        <f aca="false">'Profiles 8760'!E2880</f>
        <v>0</v>
      </c>
      <c r="D2891" s="0" t="n">
        <f aca="false">'Profiles 8760'!F2880</f>
        <v>0</v>
      </c>
      <c r="E2891" s="0" t="n">
        <f aca="false">'Profiles 8760'!G2880</f>
        <v>0.688592</v>
      </c>
      <c r="F2891" s="0" t="n">
        <f aca="false">D2891*Assumptions!$C$11*$B$7+E2891*Assumptions!$C$12*$B$8</f>
        <v>28.1634128</v>
      </c>
      <c r="G2891" s="0" t="n">
        <f aca="false">C2891*Assumptions!$C$15</f>
        <v>0</v>
      </c>
      <c r="H2891" s="0" t="n">
        <f aca="false">MIN(F2891,G2891)</f>
        <v>0</v>
      </c>
      <c r="I2891" s="0" t="n">
        <f aca="false">IF(C2891=1,MIN(G2891-H2891,Assumptions!$C$13,P2890),0)</f>
        <v>0</v>
      </c>
      <c r="J2891" s="0" t="n">
        <f aca="false">H2891+I2891</f>
        <v>0</v>
      </c>
      <c r="K2891" s="0" t="n">
        <f aca="false">MIN(IF(C2891=1,F2891-H2891,F2891),Assumptions!$C$13,MAX(0,($B$5-P2890)/$B$6))</f>
        <v>28.1634128</v>
      </c>
      <c r="L2891" s="0" t="n">
        <f aca="false">IF(C2891=1,0,MIN(F2891-K2891,Assumptions!$C$15,MAX(0,$B$10-O2890-M2891)))</f>
        <v>0</v>
      </c>
      <c r="M2891" s="0" t="n">
        <f aca="false">'Profiles 8760'!H2880</f>
        <v>196000</v>
      </c>
      <c r="N2891" s="0" t="n">
        <f aca="false">J2891+L2891</f>
        <v>0</v>
      </c>
      <c r="O2891" s="0" t="n">
        <f aca="false">O2890+N2891</f>
        <v>260486.608536771</v>
      </c>
      <c r="P2891" s="0" t="n">
        <f aca="false">MIN($B$5,P2890+K2891*$B$6-I2891)</f>
        <v>208.91460281504</v>
      </c>
      <c r="Q2891" s="0" t="n">
        <f aca="false">MAX(0,F2891-H2891-K2891-L2891)</f>
        <v>0</v>
      </c>
    </row>
    <row r="2892" customFormat="false" ht="15" hidden="false" customHeight="false" outlineLevel="0" collapsed="false">
      <c r="A2892" s="0" t="n">
        <f aca="false">'Profiles 8760'!A2881</f>
        <v>2879</v>
      </c>
      <c r="B2892" s="0" t="n">
        <f aca="false">'Profiles 8760'!B2881</f>
        <v>4</v>
      </c>
      <c r="C2892" s="0" t="n">
        <f aca="false">'Profiles 8760'!E2881</f>
        <v>0</v>
      </c>
      <c r="D2892" s="0" t="n">
        <f aca="false">'Profiles 8760'!F2881</f>
        <v>0</v>
      </c>
      <c r="E2892" s="0" t="n">
        <f aca="false">'Profiles 8760'!G2881</f>
        <v>0.746359</v>
      </c>
      <c r="F2892" s="0" t="n">
        <f aca="false">D2892*Assumptions!$C$11*$B$7+E2892*Assumptions!$C$12*$B$8</f>
        <v>30.5260831</v>
      </c>
      <c r="G2892" s="0" t="n">
        <f aca="false">C2892*Assumptions!$C$15</f>
        <v>0</v>
      </c>
      <c r="H2892" s="0" t="n">
        <f aca="false">MIN(F2892,G2892)</f>
        <v>0</v>
      </c>
      <c r="I2892" s="0" t="n">
        <f aca="false">IF(C2892=1,MIN(G2892-H2892,Assumptions!$C$13,P2891),0)</f>
        <v>0</v>
      </c>
      <c r="J2892" s="0" t="n">
        <f aca="false">H2892+I2892</f>
        <v>0</v>
      </c>
      <c r="K2892" s="0" t="n">
        <f aca="false">MIN(IF(C2892=1,F2892-H2892,F2892),Assumptions!$C$13,MAX(0,($B$5-P2891)/$B$6))</f>
        <v>30.5260831</v>
      </c>
      <c r="L2892" s="0" t="n">
        <f aca="false">IF(C2892=1,0,MIN(F2892-K2892,Assumptions!$C$15,MAX(0,$B$10-O2891-M2892)))</f>
        <v>0</v>
      </c>
      <c r="M2892" s="0" t="n">
        <f aca="false">'Profiles 8760'!H2881</f>
        <v>196000</v>
      </c>
      <c r="N2892" s="0" t="n">
        <f aca="false">J2892+L2892</f>
        <v>0</v>
      </c>
      <c r="O2892" s="0" t="n">
        <f aca="false">O2891+N2892</f>
        <v>260486.608536771</v>
      </c>
      <c r="P2892" s="0" t="n">
        <f aca="false">MIN($B$5,P2891+K2892*$B$6-I2892)</f>
        <v>235.37461164612</v>
      </c>
      <c r="Q2892" s="0" t="n">
        <f aca="false">MAX(0,F2892-H2892-K2892-L2892)</f>
        <v>0</v>
      </c>
    </row>
    <row r="2893" customFormat="false" ht="15" hidden="false" customHeight="false" outlineLevel="0" collapsed="false">
      <c r="A2893" s="0" t="n">
        <f aca="false">'Profiles 8760'!A2882</f>
        <v>2880</v>
      </c>
      <c r="B2893" s="0" t="n">
        <f aca="false">'Profiles 8760'!B2882</f>
        <v>4</v>
      </c>
      <c r="C2893" s="0" t="n">
        <f aca="false">'Profiles 8760'!E2882</f>
        <v>0</v>
      </c>
      <c r="D2893" s="0" t="n">
        <f aca="false">'Profiles 8760'!F2882</f>
        <v>0</v>
      </c>
      <c r="E2893" s="0" t="n">
        <f aca="false">'Profiles 8760'!G2882</f>
        <v>0.564928</v>
      </c>
      <c r="F2893" s="0" t="n">
        <f aca="false">D2893*Assumptions!$C$11*$B$7+E2893*Assumptions!$C$12*$B$8</f>
        <v>23.1055552</v>
      </c>
      <c r="G2893" s="0" t="n">
        <f aca="false">C2893*Assumptions!$C$15</f>
        <v>0</v>
      </c>
      <c r="H2893" s="0" t="n">
        <f aca="false">MIN(F2893,G2893)</f>
        <v>0</v>
      </c>
      <c r="I2893" s="0" t="n">
        <f aca="false">IF(C2893=1,MIN(G2893-H2893,Assumptions!$C$13,P2892),0)</f>
        <v>0</v>
      </c>
      <c r="J2893" s="0" t="n">
        <f aca="false">H2893+I2893</f>
        <v>0</v>
      </c>
      <c r="K2893" s="0" t="n">
        <f aca="false">MIN(IF(C2893=1,F2893-H2893,F2893),Assumptions!$C$13,MAX(0,($B$5-P2892)/$B$6))</f>
        <v>23.1055552</v>
      </c>
      <c r="L2893" s="0" t="n">
        <f aca="false">IF(C2893=1,0,MIN(F2893-K2893,Assumptions!$C$15,MAX(0,$B$10-O2892-M2893)))</f>
        <v>0</v>
      </c>
      <c r="M2893" s="0" t="n">
        <f aca="false">'Profiles 8760'!H2882</f>
        <v>196000</v>
      </c>
      <c r="N2893" s="0" t="n">
        <f aca="false">J2893+L2893</f>
        <v>0</v>
      </c>
      <c r="O2893" s="0" t="n">
        <f aca="false">O2892+N2893</f>
        <v>260486.608536771</v>
      </c>
      <c r="P2893" s="0" t="n">
        <f aca="false">MIN($B$5,P2892+K2893*$B$6-I2893)</f>
        <v>255.40250689348</v>
      </c>
      <c r="Q2893" s="0" t="n">
        <f aca="false">MAX(0,F2893-H2893-K2893-L2893)</f>
        <v>0</v>
      </c>
    </row>
    <row r="2894" customFormat="false" ht="15" hidden="false" customHeight="false" outlineLevel="0" collapsed="false">
      <c r="A2894" s="0" t="n">
        <f aca="false">'Profiles 8760'!A2883</f>
        <v>2881</v>
      </c>
      <c r="B2894" s="0" t="n">
        <f aca="false">'Profiles 8760'!B2883</f>
        <v>5</v>
      </c>
      <c r="C2894" s="0" t="n">
        <f aca="false">'Profiles 8760'!E2883</f>
        <v>0</v>
      </c>
      <c r="D2894" s="0" t="n">
        <f aca="false">'Profiles 8760'!F2883</f>
        <v>0</v>
      </c>
      <c r="E2894" s="0" t="n">
        <f aca="false">'Profiles 8760'!G2883</f>
        <v>0.462483</v>
      </c>
      <c r="F2894" s="0" t="n">
        <f aca="false">D2894*Assumptions!$C$11*$B$7+E2894*Assumptions!$C$12*$B$8</f>
        <v>18.9155547</v>
      </c>
      <c r="G2894" s="0" t="n">
        <f aca="false">C2894*Assumptions!$C$15</f>
        <v>0</v>
      </c>
      <c r="H2894" s="0" t="n">
        <f aca="false">MIN(F2894,G2894)</f>
        <v>0</v>
      </c>
      <c r="I2894" s="0" t="n">
        <f aca="false">IF(C2894=1,MIN(G2894-H2894,Assumptions!$C$13,P2893),0)</f>
        <v>0</v>
      </c>
      <c r="J2894" s="0" t="n">
        <f aca="false">H2894+I2894</f>
        <v>0</v>
      </c>
      <c r="K2894" s="0" t="n">
        <f aca="false">MIN(IF(C2894=1,F2894-H2894,F2894),Assumptions!$C$13,MAX(0,($B$5-P2893)/$B$6))</f>
        <v>18.9155547</v>
      </c>
      <c r="L2894" s="0" t="n">
        <f aca="false">IF(C2894=1,0,MIN(F2894-K2894,Assumptions!$C$15,MAX(0,$B$10-O2893-M2894)))</f>
        <v>0</v>
      </c>
      <c r="M2894" s="0" t="n">
        <f aca="false">'Profiles 8760'!H2883</f>
        <v>196000</v>
      </c>
      <c r="N2894" s="0" t="n">
        <f aca="false">J2894+L2894</f>
        <v>0</v>
      </c>
      <c r="O2894" s="0" t="n">
        <f aca="false">O2893+N2894</f>
        <v>260486.608536771</v>
      </c>
      <c r="P2894" s="0" t="n">
        <f aca="false">MIN($B$5,P2893+K2894*$B$6-I2894)</f>
        <v>271.79850970744</v>
      </c>
      <c r="Q2894" s="0" t="n">
        <f aca="false">MAX(0,F2894-H2894-K2894-L2894)</f>
        <v>0</v>
      </c>
    </row>
    <row r="2895" customFormat="false" ht="15" hidden="false" customHeight="false" outlineLevel="0" collapsed="false">
      <c r="A2895" s="0" t="n">
        <f aca="false">'Profiles 8760'!A2884</f>
        <v>2882</v>
      </c>
      <c r="B2895" s="0" t="n">
        <f aca="false">'Profiles 8760'!B2884</f>
        <v>5</v>
      </c>
      <c r="C2895" s="0" t="n">
        <f aca="false">'Profiles 8760'!E2884</f>
        <v>0</v>
      </c>
      <c r="D2895" s="0" t="n">
        <f aca="false">'Profiles 8760'!F2884</f>
        <v>0</v>
      </c>
      <c r="E2895" s="0" t="n">
        <f aca="false">'Profiles 8760'!G2884</f>
        <v>0.511073</v>
      </c>
      <c r="F2895" s="0" t="n">
        <f aca="false">D2895*Assumptions!$C$11*$B$7+E2895*Assumptions!$C$12*$B$8</f>
        <v>20.9028857</v>
      </c>
      <c r="G2895" s="0" t="n">
        <f aca="false">C2895*Assumptions!$C$15</f>
        <v>0</v>
      </c>
      <c r="H2895" s="0" t="n">
        <f aca="false">MIN(F2895,G2895)</f>
        <v>0</v>
      </c>
      <c r="I2895" s="0" t="n">
        <f aca="false">IF(C2895=1,MIN(G2895-H2895,Assumptions!$C$13,P2894),0)</f>
        <v>0</v>
      </c>
      <c r="J2895" s="0" t="n">
        <f aca="false">H2895+I2895</f>
        <v>0</v>
      </c>
      <c r="K2895" s="0" t="n">
        <f aca="false">MIN(IF(C2895=1,F2895-H2895,F2895),Assumptions!$C$13,MAX(0,($B$5-P2894)/$B$6))</f>
        <v>20.9028857</v>
      </c>
      <c r="L2895" s="0" t="n">
        <f aca="false">IF(C2895=1,0,MIN(F2895-K2895,Assumptions!$C$15,MAX(0,$B$10-O2894-M2895)))</f>
        <v>0</v>
      </c>
      <c r="M2895" s="0" t="n">
        <f aca="false">'Profiles 8760'!H2884</f>
        <v>196000</v>
      </c>
      <c r="N2895" s="0" t="n">
        <f aca="false">J2895+L2895</f>
        <v>0</v>
      </c>
      <c r="O2895" s="0" t="n">
        <f aca="false">O2894+N2895</f>
        <v>260486.608536771</v>
      </c>
      <c r="P2895" s="0" t="n">
        <f aca="false">MIN($B$5,P2894+K2895*$B$6-I2895)</f>
        <v>289.9171310322</v>
      </c>
      <c r="Q2895" s="0" t="n">
        <f aca="false">MAX(0,F2895-H2895-K2895-L2895)</f>
        <v>0</v>
      </c>
    </row>
    <row r="2896" customFormat="false" ht="15" hidden="false" customHeight="false" outlineLevel="0" collapsed="false">
      <c r="A2896" s="0" t="n">
        <f aca="false">'Profiles 8760'!A2885</f>
        <v>2883</v>
      </c>
      <c r="B2896" s="0" t="n">
        <f aca="false">'Profiles 8760'!B2885</f>
        <v>5</v>
      </c>
      <c r="C2896" s="0" t="n">
        <f aca="false">'Profiles 8760'!E2885</f>
        <v>0</v>
      </c>
      <c r="D2896" s="0" t="n">
        <f aca="false">'Profiles 8760'!F2885</f>
        <v>0</v>
      </c>
      <c r="E2896" s="0" t="n">
        <f aca="false">'Profiles 8760'!G2885</f>
        <v>0.471183</v>
      </c>
      <c r="F2896" s="0" t="n">
        <f aca="false">D2896*Assumptions!$C$11*$B$7+E2896*Assumptions!$C$12*$B$8</f>
        <v>19.2713847</v>
      </c>
      <c r="G2896" s="0" t="n">
        <f aca="false">C2896*Assumptions!$C$15</f>
        <v>0</v>
      </c>
      <c r="H2896" s="0" t="n">
        <f aca="false">MIN(F2896,G2896)</f>
        <v>0</v>
      </c>
      <c r="I2896" s="0" t="n">
        <f aca="false">IF(C2896=1,MIN(G2896-H2896,Assumptions!$C$13,P2895),0)</f>
        <v>0</v>
      </c>
      <c r="J2896" s="0" t="n">
        <f aca="false">H2896+I2896</f>
        <v>0</v>
      </c>
      <c r="K2896" s="0" t="n">
        <f aca="false">MIN(IF(C2896=1,F2896-H2896,F2896),Assumptions!$C$13,MAX(0,($B$5-P2895)/$B$6))</f>
        <v>19.2713847</v>
      </c>
      <c r="L2896" s="0" t="n">
        <f aca="false">IF(C2896=1,0,MIN(F2896-K2896,Assumptions!$C$15,MAX(0,$B$10-O2895-M2896)))</f>
        <v>0</v>
      </c>
      <c r="M2896" s="0" t="n">
        <f aca="false">'Profiles 8760'!H2885</f>
        <v>196000</v>
      </c>
      <c r="N2896" s="0" t="n">
        <f aca="false">J2896+L2896</f>
        <v>0</v>
      </c>
      <c r="O2896" s="0" t="n">
        <f aca="false">O2895+N2896</f>
        <v>260486.608536771</v>
      </c>
      <c r="P2896" s="0" t="n">
        <f aca="false">MIN($B$5,P2895+K2896*$B$6-I2896)</f>
        <v>306.62156729016</v>
      </c>
      <c r="Q2896" s="0" t="n">
        <f aca="false">MAX(0,F2896-H2896-K2896-L2896)</f>
        <v>0</v>
      </c>
    </row>
    <row r="2897" customFormat="false" ht="15" hidden="false" customHeight="false" outlineLevel="0" collapsed="false">
      <c r="A2897" s="0" t="n">
        <f aca="false">'Profiles 8760'!A2886</f>
        <v>2884</v>
      </c>
      <c r="B2897" s="0" t="n">
        <f aca="false">'Profiles 8760'!B2886</f>
        <v>5</v>
      </c>
      <c r="C2897" s="0" t="n">
        <f aca="false">'Profiles 8760'!E2886</f>
        <v>0</v>
      </c>
      <c r="D2897" s="0" t="n">
        <f aca="false">'Profiles 8760'!F2886</f>
        <v>0</v>
      </c>
      <c r="E2897" s="0" t="n">
        <f aca="false">'Profiles 8760'!G2886</f>
        <v>0.506581</v>
      </c>
      <c r="F2897" s="0" t="n">
        <f aca="false">D2897*Assumptions!$C$11*$B$7+E2897*Assumptions!$C$12*$B$8</f>
        <v>20.7191629</v>
      </c>
      <c r="G2897" s="0" t="n">
        <f aca="false">C2897*Assumptions!$C$15</f>
        <v>0</v>
      </c>
      <c r="H2897" s="0" t="n">
        <f aca="false">MIN(F2897,G2897)</f>
        <v>0</v>
      </c>
      <c r="I2897" s="0" t="n">
        <f aca="false">IF(C2897=1,MIN(G2897-H2897,Assumptions!$C$13,P2896),0)</f>
        <v>0</v>
      </c>
      <c r="J2897" s="0" t="n">
        <f aca="false">H2897+I2897</f>
        <v>0</v>
      </c>
      <c r="K2897" s="0" t="n">
        <f aca="false">MIN(IF(C2897=1,F2897-H2897,F2897),Assumptions!$C$13,MAX(0,($B$5-P2896)/$B$6))</f>
        <v>20.7191629</v>
      </c>
      <c r="L2897" s="0" t="n">
        <f aca="false">IF(C2897=1,0,MIN(F2897-K2897,Assumptions!$C$15,MAX(0,$B$10-O2896-M2897)))</f>
        <v>0</v>
      </c>
      <c r="M2897" s="0" t="n">
        <f aca="false">'Profiles 8760'!H2886</f>
        <v>196000</v>
      </c>
      <c r="N2897" s="0" t="n">
        <f aca="false">J2897+L2897</f>
        <v>0</v>
      </c>
      <c r="O2897" s="0" t="n">
        <f aca="false">O2896+N2897</f>
        <v>260486.608536771</v>
      </c>
      <c r="P2897" s="0" t="n">
        <f aca="false">MIN($B$5,P2896+K2897*$B$6-I2897)</f>
        <v>324.58093769188</v>
      </c>
      <c r="Q2897" s="0" t="n">
        <f aca="false">MAX(0,F2897-H2897-K2897-L2897)</f>
        <v>0</v>
      </c>
    </row>
    <row r="2898" customFormat="false" ht="15" hidden="false" customHeight="false" outlineLevel="0" collapsed="false">
      <c r="A2898" s="0" t="n">
        <f aca="false">'Profiles 8760'!A2887</f>
        <v>2885</v>
      </c>
      <c r="B2898" s="0" t="n">
        <f aca="false">'Profiles 8760'!B2887</f>
        <v>5</v>
      </c>
      <c r="C2898" s="0" t="n">
        <f aca="false">'Profiles 8760'!E2887</f>
        <v>0</v>
      </c>
      <c r="D2898" s="0" t="n">
        <f aca="false">'Profiles 8760'!F2887</f>
        <v>0</v>
      </c>
      <c r="E2898" s="0" t="n">
        <f aca="false">'Profiles 8760'!G2887</f>
        <v>0.853424</v>
      </c>
      <c r="F2898" s="0" t="n">
        <f aca="false">D2898*Assumptions!$C$11*$B$7+E2898*Assumptions!$C$12*$B$8</f>
        <v>34.9050416</v>
      </c>
      <c r="G2898" s="0" t="n">
        <f aca="false">C2898*Assumptions!$C$15</f>
        <v>0</v>
      </c>
      <c r="H2898" s="0" t="n">
        <f aca="false">MIN(F2898,G2898)</f>
        <v>0</v>
      </c>
      <c r="I2898" s="0" t="n">
        <f aca="false">IF(C2898=1,MIN(G2898-H2898,Assumptions!$C$13,P2897),0)</f>
        <v>0</v>
      </c>
      <c r="J2898" s="0" t="n">
        <f aca="false">H2898+I2898</f>
        <v>0</v>
      </c>
      <c r="K2898" s="0" t="n">
        <f aca="false">MIN(IF(C2898=1,F2898-H2898,F2898),Assumptions!$C$13,MAX(0,($B$5-P2897)/$B$6))</f>
        <v>34.9050416</v>
      </c>
      <c r="L2898" s="0" t="n">
        <f aca="false">IF(C2898=1,0,MIN(F2898-K2898,Assumptions!$C$15,MAX(0,$B$10-O2897-M2898)))</f>
        <v>0</v>
      </c>
      <c r="M2898" s="0" t="n">
        <f aca="false">'Profiles 8760'!H2887</f>
        <v>196000</v>
      </c>
      <c r="N2898" s="0" t="n">
        <f aca="false">J2898+L2898</f>
        <v>0</v>
      </c>
      <c r="O2898" s="0" t="n">
        <f aca="false">O2897+N2898</f>
        <v>260486.608536771</v>
      </c>
      <c r="P2898" s="0" t="n">
        <f aca="false">MIN($B$5,P2897+K2898*$B$6-I2898)</f>
        <v>354.83662775076</v>
      </c>
      <c r="Q2898" s="0" t="n">
        <f aca="false">MAX(0,F2898-H2898-K2898-L2898)</f>
        <v>0</v>
      </c>
    </row>
    <row r="2899" customFormat="false" ht="15" hidden="false" customHeight="false" outlineLevel="0" collapsed="false">
      <c r="A2899" s="0" t="n">
        <f aca="false">'Profiles 8760'!A2888</f>
        <v>2886</v>
      </c>
      <c r="B2899" s="0" t="n">
        <f aca="false">'Profiles 8760'!B2888</f>
        <v>5</v>
      </c>
      <c r="C2899" s="0" t="n">
        <f aca="false">'Profiles 8760'!E2888</f>
        <v>0</v>
      </c>
      <c r="D2899" s="0" t="n">
        <f aca="false">'Profiles 8760'!F2888</f>
        <v>0</v>
      </c>
      <c r="E2899" s="0" t="n">
        <f aca="false">'Profiles 8760'!G2888</f>
        <v>0.766426</v>
      </c>
      <c r="F2899" s="0" t="n">
        <f aca="false">D2899*Assumptions!$C$11*$B$7+E2899*Assumptions!$C$12*$B$8</f>
        <v>31.3468234</v>
      </c>
      <c r="G2899" s="0" t="n">
        <f aca="false">C2899*Assumptions!$C$15</f>
        <v>0</v>
      </c>
      <c r="H2899" s="0" t="n">
        <f aca="false">MIN(F2899,G2899)</f>
        <v>0</v>
      </c>
      <c r="I2899" s="0" t="n">
        <f aca="false">IF(C2899=1,MIN(G2899-H2899,Assumptions!$C$13,P2898),0)</f>
        <v>0</v>
      </c>
      <c r="J2899" s="0" t="n">
        <f aca="false">H2899+I2899</f>
        <v>0</v>
      </c>
      <c r="K2899" s="0" t="n">
        <f aca="false">MIN(IF(C2899=1,F2899-H2899,F2899),Assumptions!$C$13,MAX(0,($B$5-P2898)/$B$6))</f>
        <v>31.3468234</v>
      </c>
      <c r="L2899" s="0" t="n">
        <f aca="false">IF(C2899=1,0,MIN(F2899-K2899,Assumptions!$C$15,MAX(0,$B$10-O2898-M2899)))</f>
        <v>0</v>
      </c>
      <c r="M2899" s="0" t="n">
        <f aca="false">'Profiles 8760'!H2888</f>
        <v>196000</v>
      </c>
      <c r="N2899" s="0" t="n">
        <f aca="false">J2899+L2899</f>
        <v>0</v>
      </c>
      <c r="O2899" s="0" t="n">
        <f aca="false">O2898+N2899</f>
        <v>260486.608536771</v>
      </c>
      <c r="P2899" s="0" t="n">
        <f aca="false">MIN($B$5,P2898+K2899*$B$6-I2899)</f>
        <v>382.00805427388</v>
      </c>
      <c r="Q2899" s="0" t="n">
        <f aca="false">MAX(0,F2899-H2899-K2899-L2899)</f>
        <v>0</v>
      </c>
    </row>
    <row r="2900" customFormat="false" ht="15" hidden="false" customHeight="false" outlineLevel="0" collapsed="false">
      <c r="A2900" s="0" t="n">
        <f aca="false">'Profiles 8760'!A2889</f>
        <v>2887</v>
      </c>
      <c r="B2900" s="0" t="n">
        <f aca="false">'Profiles 8760'!B2889</f>
        <v>5</v>
      </c>
      <c r="C2900" s="0" t="n">
        <f aca="false">'Profiles 8760'!E2889</f>
        <v>0</v>
      </c>
      <c r="D2900" s="0" t="n">
        <f aca="false">'Profiles 8760'!F2889</f>
        <v>0.128193</v>
      </c>
      <c r="E2900" s="0" t="n">
        <f aca="false">'Profiles 8760'!G2889</f>
        <v>0.839844</v>
      </c>
      <c r="F2900" s="0" t="n">
        <f aca="false">D2900*Assumptions!$C$11*$B$7+E2900*Assumptions!$C$12*$B$8</f>
        <v>71.371758</v>
      </c>
      <c r="G2900" s="0" t="n">
        <f aca="false">C2900*Assumptions!$C$15</f>
        <v>0</v>
      </c>
      <c r="H2900" s="0" t="n">
        <f aca="false">MIN(F2900,G2900)</f>
        <v>0</v>
      </c>
      <c r="I2900" s="0" t="n">
        <f aca="false">IF(C2900=1,MIN(G2900-H2900,Assumptions!$C$13,P2899),0)</f>
        <v>0</v>
      </c>
      <c r="J2900" s="0" t="n">
        <f aca="false">H2900+I2900</f>
        <v>0</v>
      </c>
      <c r="K2900" s="0" t="n">
        <f aca="false">MIN(IF(C2900=1,F2900-H2900,F2900),Assumptions!$C$13,MAX(0,($B$5-P2899)/$B$6))</f>
        <v>71.371758</v>
      </c>
      <c r="L2900" s="0" t="n">
        <f aca="false">IF(C2900=1,0,MIN(F2900-K2900,Assumptions!$C$15,MAX(0,$B$10-O2899-M2900)))</f>
        <v>0</v>
      </c>
      <c r="M2900" s="0" t="n">
        <f aca="false">'Profiles 8760'!H2889</f>
        <v>196000</v>
      </c>
      <c r="N2900" s="0" t="n">
        <f aca="false">J2900+L2900</f>
        <v>0</v>
      </c>
      <c r="O2900" s="0" t="n">
        <f aca="false">O2899+N2900</f>
        <v>260486.608536771</v>
      </c>
      <c r="P2900" s="0" t="n">
        <f aca="false">MIN($B$5,P2899+K2900*$B$6-I2900)</f>
        <v>443.87309410828</v>
      </c>
      <c r="Q2900" s="0" t="n">
        <f aca="false">MAX(0,F2900-H2900-K2900-L2900)</f>
        <v>0</v>
      </c>
    </row>
    <row r="2901" customFormat="false" ht="15" hidden="false" customHeight="false" outlineLevel="0" collapsed="false">
      <c r="A2901" s="0" t="n">
        <f aca="false">'Profiles 8760'!A2890</f>
        <v>2888</v>
      </c>
      <c r="B2901" s="0" t="n">
        <f aca="false">'Profiles 8760'!B2890</f>
        <v>5</v>
      </c>
      <c r="C2901" s="0" t="n">
        <f aca="false">'Profiles 8760'!E2890</f>
        <v>1</v>
      </c>
      <c r="D2901" s="0" t="n">
        <f aca="false">'Profiles 8760'!F2890</f>
        <v>0.437944</v>
      </c>
      <c r="E2901" s="0" t="n">
        <f aca="false">'Profiles 8760'!G2890</f>
        <v>0.540747</v>
      </c>
      <c r="F2901" s="0" t="n">
        <f aca="false">D2901*Assumptions!$C$11*$B$7+E2901*Assumptions!$C$12*$B$8</f>
        <v>148.5947795</v>
      </c>
      <c r="G2901" s="0" t="n">
        <f aca="false">C2901*Assumptions!$C$15</f>
        <v>200</v>
      </c>
      <c r="H2901" s="0" t="n">
        <f aca="false">MIN(F2901,G2901)</f>
        <v>148.5947795</v>
      </c>
      <c r="I2901" s="0" t="n">
        <f aca="false">IF(C2901=1,MIN(G2901-H2901,Assumptions!$C$13,P2900),0)</f>
        <v>51.4052205</v>
      </c>
      <c r="J2901" s="0" t="n">
        <f aca="false">H2901+I2901</f>
        <v>200</v>
      </c>
      <c r="K2901" s="0" t="n">
        <f aca="false">MIN(IF(C2901=1,F2901-H2901,F2901),Assumptions!$C$13,MAX(0,($B$5-P2900)/$B$6))</f>
        <v>0</v>
      </c>
      <c r="L2901" s="0" t="n">
        <f aca="false">IF(C2901=1,0,MIN(F2901-K2901,Assumptions!$C$15,MAX(0,$B$10-O2900-M2901)))</f>
        <v>0</v>
      </c>
      <c r="M2901" s="0" t="n">
        <f aca="false">'Profiles 8760'!H2890</f>
        <v>195800</v>
      </c>
      <c r="N2901" s="0" t="n">
        <f aca="false">J2901+L2901</f>
        <v>200</v>
      </c>
      <c r="O2901" s="0" t="n">
        <f aca="false">O2900+N2901</f>
        <v>260686.608536771</v>
      </c>
      <c r="P2901" s="0" t="n">
        <f aca="false">MIN($B$5,P2900+K2901*$B$6-I2901)</f>
        <v>392.46787360828</v>
      </c>
      <c r="Q2901" s="0" t="n">
        <f aca="false">MAX(0,F2901-H2901-K2901-L2901)</f>
        <v>0</v>
      </c>
    </row>
    <row r="2902" customFormat="false" ht="15" hidden="false" customHeight="false" outlineLevel="0" collapsed="false">
      <c r="A2902" s="0" t="n">
        <f aca="false">'Profiles 8760'!A2891</f>
        <v>2889</v>
      </c>
      <c r="B2902" s="0" t="n">
        <f aca="false">'Profiles 8760'!B2891</f>
        <v>5</v>
      </c>
      <c r="C2902" s="0" t="n">
        <f aca="false">'Profiles 8760'!E2891</f>
        <v>1</v>
      </c>
      <c r="D2902" s="0" t="n">
        <f aca="false">'Profiles 8760'!F2891</f>
        <v>0.785808</v>
      </c>
      <c r="E2902" s="0" t="n">
        <f aca="false">'Profiles 8760'!G2891</f>
        <v>0.469107</v>
      </c>
      <c r="F2902" s="0" t="n">
        <f aca="false">D2902*Assumptions!$C$11*$B$7+E2902*Assumptions!$C$12*$B$8</f>
        <v>246.1278267</v>
      </c>
      <c r="G2902" s="0" t="n">
        <f aca="false">C2902*Assumptions!$C$15</f>
        <v>200</v>
      </c>
      <c r="H2902" s="0" t="n">
        <f aca="false">MIN(F2902,G2902)</f>
        <v>200</v>
      </c>
      <c r="I2902" s="0" t="n">
        <f aca="false">IF(C2902=1,MIN(G2902-H2902,Assumptions!$C$13,P2901),0)</f>
        <v>0</v>
      </c>
      <c r="J2902" s="0" t="n">
        <f aca="false">H2902+I2902</f>
        <v>200</v>
      </c>
      <c r="K2902" s="0" t="n">
        <f aca="false">MIN(IF(C2902=1,F2902-H2902,F2902),Assumptions!$C$13,MAX(0,($B$5-P2901)/$B$6))</f>
        <v>46.1278267</v>
      </c>
      <c r="L2902" s="0" t="n">
        <f aca="false">IF(C2902=1,0,MIN(F2902-K2902,Assumptions!$C$15,MAX(0,$B$10-O2901-M2902)))</f>
        <v>0</v>
      </c>
      <c r="M2902" s="0" t="n">
        <f aca="false">'Profiles 8760'!H2891</f>
        <v>195600</v>
      </c>
      <c r="N2902" s="0" t="n">
        <f aca="false">J2902+L2902</f>
        <v>200</v>
      </c>
      <c r="O2902" s="0" t="n">
        <f aca="false">O2901+N2902</f>
        <v>260886.608536771</v>
      </c>
      <c r="P2902" s="0" t="n">
        <f aca="false">MIN($B$5,P2901+K2902*$B$6-I2902)</f>
        <v>432.45147379184</v>
      </c>
      <c r="Q2902" s="0" t="n">
        <f aca="false">MAX(0,F2902-H2902-K2902-L2902)</f>
        <v>0</v>
      </c>
    </row>
    <row r="2903" customFormat="false" ht="15" hidden="false" customHeight="false" outlineLevel="0" collapsed="false">
      <c r="A2903" s="0" t="n">
        <f aca="false">'Profiles 8760'!A2892</f>
        <v>2890</v>
      </c>
      <c r="B2903" s="0" t="n">
        <f aca="false">'Profiles 8760'!B2892</f>
        <v>5</v>
      </c>
      <c r="C2903" s="0" t="n">
        <f aca="false">'Profiles 8760'!E2892</f>
        <v>0</v>
      </c>
      <c r="D2903" s="0" t="n">
        <f aca="false">'Profiles 8760'!F2892</f>
        <v>1</v>
      </c>
      <c r="E2903" s="0" t="n">
        <f aca="false">'Profiles 8760'!G2892</f>
        <v>0.423824</v>
      </c>
      <c r="F2903" s="0" t="n">
        <f aca="false">D2903*Assumptions!$C$11*$B$7+E2903*Assumptions!$C$12*$B$8</f>
        <v>306.1344016</v>
      </c>
      <c r="G2903" s="0" t="n">
        <f aca="false">C2903*Assumptions!$C$15</f>
        <v>0</v>
      </c>
      <c r="H2903" s="0" t="n">
        <f aca="false">MIN(F2903,G2903)</f>
        <v>0</v>
      </c>
      <c r="I2903" s="0" t="n">
        <f aca="false">IF(C2903=1,MIN(G2903-H2903,Assumptions!$C$13,P2902),0)</f>
        <v>0</v>
      </c>
      <c r="J2903" s="0" t="n">
        <f aca="false">H2903+I2903</f>
        <v>0</v>
      </c>
      <c r="K2903" s="0" t="n">
        <f aca="false">MIN(IF(C2903=1,F2903-H2903,F2903),Assumptions!$C$13,MAX(0,($B$5-P2902)/$B$6))</f>
        <v>90.3997764284264</v>
      </c>
      <c r="L2903" s="0" t="n">
        <f aca="false">IF(C2903=1,0,MIN(F2903-K2903,Assumptions!$C$15,MAX(0,$B$10-O2902-M2903)))</f>
        <v>200</v>
      </c>
      <c r="M2903" s="0" t="n">
        <f aca="false">'Profiles 8760'!H2892</f>
        <v>195600</v>
      </c>
      <c r="N2903" s="0" t="n">
        <f aca="false">J2903+L2903</f>
        <v>200</v>
      </c>
      <c r="O2903" s="0" t="n">
        <f aca="false">O2902+N2903</f>
        <v>261086.608536771</v>
      </c>
      <c r="P2903" s="0" t="n">
        <f aca="false">MIN($B$5,P2902+K2903*$B$6-I2903)</f>
        <v>510.81</v>
      </c>
      <c r="Q2903" s="0" t="n">
        <f aca="false">MAX(0,F2903-H2903-K2903-L2903)</f>
        <v>15.7346251715736</v>
      </c>
    </row>
    <row r="2904" customFormat="false" ht="15" hidden="false" customHeight="false" outlineLevel="0" collapsed="false">
      <c r="A2904" s="0" t="n">
        <f aca="false">'Profiles 8760'!A2893</f>
        <v>2891</v>
      </c>
      <c r="B2904" s="0" t="n">
        <f aca="false">'Profiles 8760'!B2893</f>
        <v>5</v>
      </c>
      <c r="C2904" s="0" t="n">
        <f aca="false">'Profiles 8760'!E2893</f>
        <v>0</v>
      </c>
      <c r="D2904" s="0" t="n">
        <f aca="false">'Profiles 8760'!F2893</f>
        <v>1</v>
      </c>
      <c r="E2904" s="0" t="n">
        <f aca="false">'Profiles 8760'!G2893</f>
        <v>0.458859</v>
      </c>
      <c r="F2904" s="0" t="n">
        <f aca="false">D2904*Assumptions!$C$11*$B$7+E2904*Assumptions!$C$12*$B$8</f>
        <v>307.5673331</v>
      </c>
      <c r="G2904" s="0" t="n">
        <f aca="false">C2904*Assumptions!$C$15</f>
        <v>0</v>
      </c>
      <c r="H2904" s="0" t="n">
        <f aca="false">MIN(F2904,G2904)</f>
        <v>0</v>
      </c>
      <c r="I2904" s="0" t="n">
        <f aca="false">IF(C2904=1,MIN(G2904-H2904,Assumptions!$C$13,P2903),0)</f>
        <v>0</v>
      </c>
      <c r="J2904" s="0" t="n">
        <f aca="false">H2904+I2904</f>
        <v>0</v>
      </c>
      <c r="K2904" s="0" t="n">
        <f aca="false">MIN(IF(C2904=1,F2904-H2904,F2904),Assumptions!$C$13,MAX(0,($B$5-P2903)/$B$6))</f>
        <v>0</v>
      </c>
      <c r="L2904" s="0" t="n">
        <f aca="false">IF(C2904=1,0,MIN(F2904-K2904,Assumptions!$C$15,MAX(0,$B$10-O2903-M2904)))</f>
        <v>200</v>
      </c>
      <c r="M2904" s="0" t="n">
        <f aca="false">'Profiles 8760'!H2893</f>
        <v>195600</v>
      </c>
      <c r="N2904" s="0" t="n">
        <f aca="false">J2904+L2904</f>
        <v>200</v>
      </c>
      <c r="O2904" s="0" t="n">
        <f aca="false">O2903+N2904</f>
        <v>261286.608536771</v>
      </c>
      <c r="P2904" s="0" t="n">
        <f aca="false">MIN($B$5,P2903+K2904*$B$6-I2904)</f>
        <v>510.81</v>
      </c>
      <c r="Q2904" s="0" t="n">
        <f aca="false">MAX(0,F2904-H2904-K2904-L2904)</f>
        <v>107.5673331</v>
      </c>
    </row>
    <row r="2905" customFormat="false" ht="15" hidden="false" customHeight="false" outlineLevel="0" collapsed="false">
      <c r="A2905" s="0" t="n">
        <f aca="false">'Profiles 8760'!A2894</f>
        <v>2892</v>
      </c>
      <c r="B2905" s="0" t="n">
        <f aca="false">'Profiles 8760'!B2894</f>
        <v>5</v>
      </c>
      <c r="C2905" s="0" t="n">
        <f aca="false">'Profiles 8760'!E2894</f>
        <v>0</v>
      </c>
      <c r="D2905" s="0" t="n">
        <f aca="false">'Profiles 8760'!F2894</f>
        <v>1</v>
      </c>
      <c r="E2905" s="0" t="n">
        <f aca="false">'Profiles 8760'!G2894</f>
        <v>0.498767</v>
      </c>
      <c r="F2905" s="0" t="n">
        <f aca="false">D2905*Assumptions!$C$11*$B$7+E2905*Assumptions!$C$12*$B$8</f>
        <v>309.1995703</v>
      </c>
      <c r="G2905" s="0" t="n">
        <f aca="false">C2905*Assumptions!$C$15</f>
        <v>0</v>
      </c>
      <c r="H2905" s="0" t="n">
        <f aca="false">MIN(F2905,G2905)</f>
        <v>0</v>
      </c>
      <c r="I2905" s="0" t="n">
        <f aca="false">IF(C2905=1,MIN(G2905-H2905,Assumptions!$C$13,P2904),0)</f>
        <v>0</v>
      </c>
      <c r="J2905" s="0" t="n">
        <f aca="false">H2905+I2905</f>
        <v>0</v>
      </c>
      <c r="K2905" s="0" t="n">
        <f aca="false">MIN(IF(C2905=1,F2905-H2905,F2905),Assumptions!$C$13,MAX(0,($B$5-P2904)/$B$6))</f>
        <v>0</v>
      </c>
      <c r="L2905" s="0" t="n">
        <f aca="false">IF(C2905=1,0,MIN(F2905-K2905,Assumptions!$C$15,MAX(0,$B$10-O2904-M2905)))</f>
        <v>200</v>
      </c>
      <c r="M2905" s="0" t="n">
        <f aca="false">'Profiles 8760'!H2894</f>
        <v>195600</v>
      </c>
      <c r="N2905" s="0" t="n">
        <f aca="false">J2905+L2905</f>
        <v>200</v>
      </c>
      <c r="O2905" s="0" t="n">
        <f aca="false">O2904+N2905</f>
        <v>261486.608536771</v>
      </c>
      <c r="P2905" s="0" t="n">
        <f aca="false">MIN($B$5,P2904+K2905*$B$6-I2905)</f>
        <v>510.81</v>
      </c>
      <c r="Q2905" s="0" t="n">
        <f aca="false">MAX(0,F2905-H2905-K2905-L2905)</f>
        <v>109.1995703</v>
      </c>
    </row>
    <row r="2906" customFormat="false" ht="15" hidden="false" customHeight="false" outlineLevel="0" collapsed="false">
      <c r="A2906" s="0" t="n">
        <f aca="false">'Profiles 8760'!A2895</f>
        <v>2893</v>
      </c>
      <c r="B2906" s="0" t="n">
        <f aca="false">'Profiles 8760'!B2895</f>
        <v>5</v>
      </c>
      <c r="C2906" s="0" t="n">
        <f aca="false">'Profiles 8760'!E2895</f>
        <v>0</v>
      </c>
      <c r="D2906" s="0" t="n">
        <f aca="false">'Profiles 8760'!F2895</f>
        <v>1</v>
      </c>
      <c r="E2906" s="0" t="n">
        <f aca="false">'Profiles 8760'!G2895</f>
        <v>0.578569</v>
      </c>
      <c r="F2906" s="0" t="n">
        <f aca="false">D2906*Assumptions!$C$11*$B$7+E2906*Assumptions!$C$12*$B$8</f>
        <v>312.4634721</v>
      </c>
      <c r="G2906" s="0" t="n">
        <f aca="false">C2906*Assumptions!$C$15</f>
        <v>0</v>
      </c>
      <c r="H2906" s="0" t="n">
        <f aca="false">MIN(F2906,G2906)</f>
        <v>0</v>
      </c>
      <c r="I2906" s="0" t="n">
        <f aca="false">IF(C2906=1,MIN(G2906-H2906,Assumptions!$C$13,P2905),0)</f>
        <v>0</v>
      </c>
      <c r="J2906" s="0" t="n">
        <f aca="false">H2906+I2906</f>
        <v>0</v>
      </c>
      <c r="K2906" s="0" t="n">
        <f aca="false">MIN(IF(C2906=1,F2906-H2906,F2906),Assumptions!$C$13,MAX(0,($B$5-P2905)/$B$6))</f>
        <v>0</v>
      </c>
      <c r="L2906" s="0" t="n">
        <f aca="false">IF(C2906=1,0,MIN(F2906-K2906,Assumptions!$C$15,MAX(0,$B$10-O2905-M2906)))</f>
        <v>200</v>
      </c>
      <c r="M2906" s="0" t="n">
        <f aca="false">'Profiles 8760'!H2895</f>
        <v>195600</v>
      </c>
      <c r="N2906" s="0" t="n">
        <f aca="false">J2906+L2906</f>
        <v>200</v>
      </c>
      <c r="O2906" s="0" t="n">
        <f aca="false">O2905+N2906</f>
        <v>261686.608536771</v>
      </c>
      <c r="P2906" s="0" t="n">
        <f aca="false">MIN($B$5,P2905+K2906*$B$6-I2906)</f>
        <v>510.81</v>
      </c>
      <c r="Q2906" s="0" t="n">
        <f aca="false">MAX(0,F2906-H2906-K2906-L2906)</f>
        <v>112.4634721</v>
      </c>
    </row>
    <row r="2907" customFormat="false" ht="15" hidden="false" customHeight="false" outlineLevel="0" collapsed="false">
      <c r="A2907" s="0" t="n">
        <f aca="false">'Profiles 8760'!A2896</f>
        <v>2894</v>
      </c>
      <c r="B2907" s="0" t="n">
        <f aca="false">'Profiles 8760'!B2896</f>
        <v>5</v>
      </c>
      <c r="C2907" s="0" t="n">
        <f aca="false">'Profiles 8760'!E2896</f>
        <v>0</v>
      </c>
      <c r="D2907" s="0" t="n">
        <f aca="false">'Profiles 8760'!F2896</f>
        <v>1</v>
      </c>
      <c r="E2907" s="0" t="n">
        <f aca="false">'Profiles 8760'!G2896</f>
        <v>0.459029</v>
      </c>
      <c r="F2907" s="0" t="n">
        <f aca="false">D2907*Assumptions!$C$11*$B$7+E2907*Assumptions!$C$12*$B$8</f>
        <v>307.5742861</v>
      </c>
      <c r="G2907" s="0" t="n">
        <f aca="false">C2907*Assumptions!$C$15</f>
        <v>0</v>
      </c>
      <c r="H2907" s="0" t="n">
        <f aca="false">MIN(F2907,G2907)</f>
        <v>0</v>
      </c>
      <c r="I2907" s="0" t="n">
        <f aca="false">IF(C2907=1,MIN(G2907-H2907,Assumptions!$C$13,P2906),0)</f>
        <v>0</v>
      </c>
      <c r="J2907" s="0" t="n">
        <f aca="false">H2907+I2907</f>
        <v>0</v>
      </c>
      <c r="K2907" s="0" t="n">
        <f aca="false">MIN(IF(C2907=1,F2907-H2907,F2907),Assumptions!$C$13,MAX(0,($B$5-P2906)/$B$6))</f>
        <v>0</v>
      </c>
      <c r="L2907" s="0" t="n">
        <f aca="false">IF(C2907=1,0,MIN(F2907-K2907,Assumptions!$C$15,MAX(0,$B$10-O2906-M2907)))</f>
        <v>200</v>
      </c>
      <c r="M2907" s="0" t="n">
        <f aca="false">'Profiles 8760'!H2896</f>
        <v>195600</v>
      </c>
      <c r="N2907" s="0" t="n">
        <f aca="false">J2907+L2907</f>
        <v>200</v>
      </c>
      <c r="O2907" s="0" t="n">
        <f aca="false">O2906+N2907</f>
        <v>261886.608536771</v>
      </c>
      <c r="P2907" s="0" t="n">
        <f aca="false">MIN($B$5,P2906+K2907*$B$6-I2907)</f>
        <v>510.81</v>
      </c>
      <c r="Q2907" s="0" t="n">
        <f aca="false">MAX(0,F2907-H2907-K2907-L2907)</f>
        <v>107.5742861</v>
      </c>
    </row>
    <row r="2908" customFormat="false" ht="15" hidden="false" customHeight="false" outlineLevel="0" collapsed="false">
      <c r="A2908" s="0" t="n">
        <f aca="false">'Profiles 8760'!A2897</f>
        <v>2895</v>
      </c>
      <c r="B2908" s="0" t="n">
        <f aca="false">'Profiles 8760'!B2897</f>
        <v>5</v>
      </c>
      <c r="C2908" s="0" t="n">
        <f aca="false">'Profiles 8760'!E2897</f>
        <v>0</v>
      </c>
      <c r="D2908" s="0" t="n">
        <f aca="false">'Profiles 8760'!F2897</f>
        <v>1</v>
      </c>
      <c r="E2908" s="0" t="n">
        <f aca="false">'Profiles 8760'!G2897</f>
        <v>0.519221</v>
      </c>
      <c r="F2908" s="0" t="n">
        <f aca="false">D2908*Assumptions!$C$11*$B$7+E2908*Assumptions!$C$12*$B$8</f>
        <v>310.0361389</v>
      </c>
      <c r="G2908" s="0" t="n">
        <f aca="false">C2908*Assumptions!$C$15</f>
        <v>0</v>
      </c>
      <c r="H2908" s="0" t="n">
        <f aca="false">MIN(F2908,G2908)</f>
        <v>0</v>
      </c>
      <c r="I2908" s="0" t="n">
        <f aca="false">IF(C2908=1,MIN(G2908-H2908,Assumptions!$C$13,P2907),0)</f>
        <v>0</v>
      </c>
      <c r="J2908" s="0" t="n">
        <f aca="false">H2908+I2908</f>
        <v>0</v>
      </c>
      <c r="K2908" s="0" t="n">
        <f aca="false">MIN(IF(C2908=1,F2908-H2908,F2908),Assumptions!$C$13,MAX(0,($B$5-P2907)/$B$6))</f>
        <v>0</v>
      </c>
      <c r="L2908" s="0" t="n">
        <f aca="false">IF(C2908=1,0,MIN(F2908-K2908,Assumptions!$C$15,MAX(0,$B$10-O2907-M2908)))</f>
        <v>200</v>
      </c>
      <c r="M2908" s="0" t="n">
        <f aca="false">'Profiles 8760'!H2897</f>
        <v>195600</v>
      </c>
      <c r="N2908" s="0" t="n">
        <f aca="false">J2908+L2908</f>
        <v>200</v>
      </c>
      <c r="O2908" s="0" t="n">
        <f aca="false">O2907+N2908</f>
        <v>262086.608536771</v>
      </c>
      <c r="P2908" s="0" t="n">
        <f aca="false">MIN($B$5,P2907+K2908*$B$6-I2908)</f>
        <v>510.81</v>
      </c>
      <c r="Q2908" s="0" t="n">
        <f aca="false">MAX(0,F2908-H2908-K2908-L2908)</f>
        <v>110.0361389</v>
      </c>
    </row>
    <row r="2909" customFormat="false" ht="15" hidden="false" customHeight="false" outlineLevel="0" collapsed="false">
      <c r="A2909" s="0" t="n">
        <f aca="false">'Profiles 8760'!A2898</f>
        <v>2896</v>
      </c>
      <c r="B2909" s="0" t="n">
        <f aca="false">'Profiles 8760'!B2898</f>
        <v>5</v>
      </c>
      <c r="C2909" s="0" t="n">
        <f aca="false">'Profiles 8760'!E2898</f>
        <v>0</v>
      </c>
      <c r="D2909" s="0" t="n">
        <f aca="false">'Profiles 8760'!F2898</f>
        <v>1</v>
      </c>
      <c r="E2909" s="0" t="n">
        <f aca="false">'Profiles 8760'!G2898</f>
        <v>0.274208</v>
      </c>
      <c r="F2909" s="0" t="n">
        <f aca="false">D2909*Assumptions!$C$11*$B$7+E2909*Assumptions!$C$12*$B$8</f>
        <v>300.0151072</v>
      </c>
      <c r="G2909" s="0" t="n">
        <f aca="false">C2909*Assumptions!$C$15</f>
        <v>0</v>
      </c>
      <c r="H2909" s="0" t="n">
        <f aca="false">MIN(F2909,G2909)</f>
        <v>0</v>
      </c>
      <c r="I2909" s="0" t="n">
        <f aca="false">IF(C2909=1,MIN(G2909-H2909,Assumptions!$C$13,P2908),0)</f>
        <v>0</v>
      </c>
      <c r="J2909" s="0" t="n">
        <f aca="false">H2909+I2909</f>
        <v>0</v>
      </c>
      <c r="K2909" s="0" t="n">
        <f aca="false">MIN(IF(C2909=1,F2909-H2909,F2909),Assumptions!$C$13,MAX(0,($B$5-P2908)/$B$6))</f>
        <v>0</v>
      </c>
      <c r="L2909" s="0" t="n">
        <f aca="false">IF(C2909=1,0,MIN(F2909-K2909,Assumptions!$C$15,MAX(0,$B$10-O2908-M2909)))</f>
        <v>200</v>
      </c>
      <c r="M2909" s="0" t="n">
        <f aca="false">'Profiles 8760'!H2898</f>
        <v>195600</v>
      </c>
      <c r="N2909" s="0" t="n">
        <f aca="false">J2909+L2909</f>
        <v>200</v>
      </c>
      <c r="O2909" s="0" t="n">
        <f aca="false">O2908+N2909</f>
        <v>262286.608536771</v>
      </c>
      <c r="P2909" s="0" t="n">
        <f aca="false">MIN($B$5,P2908+K2909*$B$6-I2909)</f>
        <v>510.81</v>
      </c>
      <c r="Q2909" s="0" t="n">
        <f aca="false">MAX(0,F2909-H2909-K2909-L2909)</f>
        <v>100.0151072</v>
      </c>
    </row>
    <row r="2910" customFormat="false" ht="15" hidden="false" customHeight="false" outlineLevel="0" collapsed="false">
      <c r="A2910" s="0" t="n">
        <f aca="false">'Profiles 8760'!A2899</f>
        <v>2897</v>
      </c>
      <c r="B2910" s="0" t="n">
        <f aca="false">'Profiles 8760'!B2899</f>
        <v>5</v>
      </c>
      <c r="C2910" s="0" t="n">
        <f aca="false">'Profiles 8760'!E2899</f>
        <v>0</v>
      </c>
      <c r="D2910" s="0" t="n">
        <f aca="false">'Profiles 8760'!F2899</f>
        <v>0.785808</v>
      </c>
      <c r="E2910" s="0" t="n">
        <f aca="false">'Profiles 8760'!G2899</f>
        <v>0.21919</v>
      </c>
      <c r="F2910" s="0" t="n">
        <f aca="false">D2910*Assumptions!$C$11*$B$7+E2910*Assumptions!$C$12*$B$8</f>
        <v>235.9062214</v>
      </c>
      <c r="G2910" s="0" t="n">
        <f aca="false">C2910*Assumptions!$C$15</f>
        <v>0</v>
      </c>
      <c r="H2910" s="0" t="n">
        <f aca="false">MIN(F2910,G2910)</f>
        <v>0</v>
      </c>
      <c r="I2910" s="0" t="n">
        <f aca="false">IF(C2910=1,MIN(G2910-H2910,Assumptions!$C$13,P2909),0)</f>
        <v>0</v>
      </c>
      <c r="J2910" s="0" t="n">
        <f aca="false">H2910+I2910</f>
        <v>0</v>
      </c>
      <c r="K2910" s="0" t="n">
        <f aca="false">MIN(IF(C2910=1,F2910-H2910,F2910),Assumptions!$C$13,MAX(0,($B$5-P2909)/$B$6))</f>
        <v>0</v>
      </c>
      <c r="L2910" s="0" t="n">
        <f aca="false">IF(C2910=1,0,MIN(F2910-K2910,Assumptions!$C$15,MAX(0,$B$10-O2909-M2910)))</f>
        <v>200</v>
      </c>
      <c r="M2910" s="0" t="n">
        <f aca="false">'Profiles 8760'!H2899</f>
        <v>195600</v>
      </c>
      <c r="N2910" s="0" t="n">
        <f aca="false">J2910+L2910</f>
        <v>200</v>
      </c>
      <c r="O2910" s="0" t="n">
        <f aca="false">O2909+N2910</f>
        <v>262486.608536771</v>
      </c>
      <c r="P2910" s="0" t="n">
        <f aca="false">MIN($B$5,P2909+K2910*$B$6-I2910)</f>
        <v>510.81</v>
      </c>
      <c r="Q2910" s="0" t="n">
        <f aca="false">MAX(0,F2910-H2910-K2910-L2910)</f>
        <v>35.9062214</v>
      </c>
    </row>
    <row r="2911" customFormat="false" ht="15" hidden="false" customHeight="false" outlineLevel="0" collapsed="false">
      <c r="A2911" s="0" t="n">
        <f aca="false">'Profiles 8760'!A2900</f>
        <v>2898</v>
      </c>
      <c r="B2911" s="0" t="n">
        <f aca="false">'Profiles 8760'!B2900</f>
        <v>5</v>
      </c>
      <c r="C2911" s="0" t="n">
        <f aca="false">'Profiles 8760'!E2900</f>
        <v>0</v>
      </c>
      <c r="D2911" s="0" t="n">
        <f aca="false">'Profiles 8760'!F2900</f>
        <v>0.437944</v>
      </c>
      <c r="E2911" s="0" t="n">
        <f aca="false">'Profiles 8760'!G2900</f>
        <v>0.178866</v>
      </c>
      <c r="F2911" s="0" t="n">
        <f aca="false">D2911*Assumptions!$C$11*$B$7+E2911*Assumptions!$C$12*$B$8</f>
        <v>133.7938466</v>
      </c>
      <c r="G2911" s="0" t="n">
        <f aca="false">C2911*Assumptions!$C$15</f>
        <v>0</v>
      </c>
      <c r="H2911" s="0" t="n">
        <f aca="false">MIN(F2911,G2911)</f>
        <v>0</v>
      </c>
      <c r="I2911" s="0" t="n">
        <f aca="false">IF(C2911=1,MIN(G2911-H2911,Assumptions!$C$13,P2910),0)</f>
        <v>0</v>
      </c>
      <c r="J2911" s="0" t="n">
        <f aca="false">H2911+I2911</f>
        <v>0</v>
      </c>
      <c r="K2911" s="0" t="n">
        <f aca="false">MIN(IF(C2911=1,F2911-H2911,F2911),Assumptions!$C$13,MAX(0,($B$5-P2910)/$B$6))</f>
        <v>0</v>
      </c>
      <c r="L2911" s="0" t="n">
        <f aca="false">IF(C2911=1,0,MIN(F2911-K2911,Assumptions!$C$15,MAX(0,$B$10-O2910-M2911)))</f>
        <v>133.7938466</v>
      </c>
      <c r="M2911" s="0" t="n">
        <f aca="false">'Profiles 8760'!H2900</f>
        <v>195600</v>
      </c>
      <c r="N2911" s="0" t="n">
        <f aca="false">J2911+L2911</f>
        <v>133.7938466</v>
      </c>
      <c r="O2911" s="0" t="n">
        <f aca="false">O2910+N2911</f>
        <v>262620.402383371</v>
      </c>
      <c r="P2911" s="0" t="n">
        <f aca="false">MIN($B$5,P2910+K2911*$B$6-I2911)</f>
        <v>510.81</v>
      </c>
      <c r="Q2911" s="0" t="n">
        <f aca="false">MAX(0,F2911-H2911-K2911-L2911)</f>
        <v>0</v>
      </c>
    </row>
    <row r="2912" customFormat="false" ht="15" hidden="false" customHeight="false" outlineLevel="0" collapsed="false">
      <c r="A2912" s="0" t="n">
        <f aca="false">'Profiles 8760'!A2901</f>
        <v>2899</v>
      </c>
      <c r="B2912" s="0" t="n">
        <f aca="false">'Profiles 8760'!B2901</f>
        <v>5</v>
      </c>
      <c r="C2912" s="0" t="n">
        <f aca="false">'Profiles 8760'!E2901</f>
        <v>0</v>
      </c>
      <c r="D2912" s="0" t="n">
        <f aca="false">'Profiles 8760'!F2901</f>
        <v>0.128193</v>
      </c>
      <c r="E2912" s="0" t="n">
        <f aca="false">'Profiles 8760'!G2901</f>
        <v>0.226153</v>
      </c>
      <c r="F2912" s="0" t="n">
        <f aca="false">D2912*Assumptions!$C$11*$B$7+E2912*Assumptions!$C$12*$B$8</f>
        <v>46.2717961</v>
      </c>
      <c r="G2912" s="0" t="n">
        <f aca="false">C2912*Assumptions!$C$15</f>
        <v>0</v>
      </c>
      <c r="H2912" s="0" t="n">
        <f aca="false">MIN(F2912,G2912)</f>
        <v>0</v>
      </c>
      <c r="I2912" s="0" t="n">
        <f aca="false">IF(C2912=1,MIN(G2912-H2912,Assumptions!$C$13,P2911),0)</f>
        <v>0</v>
      </c>
      <c r="J2912" s="0" t="n">
        <f aca="false">H2912+I2912</f>
        <v>0</v>
      </c>
      <c r="K2912" s="0" t="n">
        <f aca="false">MIN(IF(C2912=1,F2912-H2912,F2912),Assumptions!$C$13,MAX(0,($B$5-P2911)/$B$6))</f>
        <v>0</v>
      </c>
      <c r="L2912" s="0" t="n">
        <f aca="false">IF(C2912=1,0,MIN(F2912-K2912,Assumptions!$C$15,MAX(0,$B$10-O2911-M2912)))</f>
        <v>46.2717961</v>
      </c>
      <c r="M2912" s="0" t="n">
        <f aca="false">'Profiles 8760'!H2901</f>
        <v>195600</v>
      </c>
      <c r="N2912" s="0" t="n">
        <f aca="false">J2912+L2912</f>
        <v>46.2717961</v>
      </c>
      <c r="O2912" s="0" t="n">
        <f aca="false">O2911+N2912</f>
        <v>262666.674179471</v>
      </c>
      <c r="P2912" s="0" t="n">
        <f aca="false">MIN($B$5,P2911+K2912*$B$6-I2912)</f>
        <v>510.81</v>
      </c>
      <c r="Q2912" s="0" t="n">
        <f aca="false">MAX(0,F2912-H2912-K2912-L2912)</f>
        <v>0</v>
      </c>
    </row>
    <row r="2913" customFormat="false" ht="15" hidden="false" customHeight="false" outlineLevel="0" collapsed="false">
      <c r="A2913" s="0" t="n">
        <f aca="false">'Profiles 8760'!A2902</f>
        <v>2900</v>
      </c>
      <c r="B2913" s="0" t="n">
        <f aca="false">'Profiles 8760'!B2902</f>
        <v>5</v>
      </c>
      <c r="C2913" s="0" t="n">
        <f aca="false">'Profiles 8760'!E2902</f>
        <v>1</v>
      </c>
      <c r="D2913" s="0" t="n">
        <f aca="false">'Profiles 8760'!F2902</f>
        <v>0</v>
      </c>
      <c r="E2913" s="0" t="n">
        <f aca="false">'Profiles 8760'!G2902</f>
        <v>0.214882</v>
      </c>
      <c r="F2913" s="0" t="n">
        <f aca="false">D2913*Assumptions!$C$11*$B$7+E2913*Assumptions!$C$12*$B$8</f>
        <v>8.7886738</v>
      </c>
      <c r="G2913" s="0" t="n">
        <f aca="false">C2913*Assumptions!$C$15</f>
        <v>200</v>
      </c>
      <c r="H2913" s="0" t="n">
        <f aca="false">MIN(F2913,G2913)</f>
        <v>8.7886738</v>
      </c>
      <c r="I2913" s="0" t="n">
        <f aca="false">IF(C2913=1,MIN(G2913-H2913,Assumptions!$C$13,P2912),0)</f>
        <v>180</v>
      </c>
      <c r="J2913" s="0" t="n">
        <f aca="false">H2913+I2913</f>
        <v>188.7886738</v>
      </c>
      <c r="K2913" s="0" t="n">
        <f aca="false">MIN(IF(C2913=1,F2913-H2913,F2913),Assumptions!$C$13,MAX(0,($B$5-P2912)/$B$6))</f>
        <v>0</v>
      </c>
      <c r="L2913" s="0" t="n">
        <f aca="false">IF(C2913=1,0,MIN(F2913-K2913,Assumptions!$C$15,MAX(0,$B$10-O2912-M2913)))</f>
        <v>0</v>
      </c>
      <c r="M2913" s="0" t="n">
        <f aca="false">'Profiles 8760'!H2902</f>
        <v>195400</v>
      </c>
      <c r="N2913" s="0" t="n">
        <f aca="false">J2913+L2913</f>
        <v>188.7886738</v>
      </c>
      <c r="O2913" s="0" t="n">
        <f aca="false">O2912+N2913</f>
        <v>262855.462853271</v>
      </c>
      <c r="P2913" s="0" t="n">
        <f aca="false">MIN($B$5,P2912+K2913*$B$6-I2913)</f>
        <v>330.81</v>
      </c>
      <c r="Q2913" s="0" t="n">
        <f aca="false">MAX(0,F2913-H2913-K2913-L2913)</f>
        <v>0</v>
      </c>
    </row>
    <row r="2914" customFormat="false" ht="15" hidden="false" customHeight="false" outlineLevel="0" collapsed="false">
      <c r="A2914" s="0" t="n">
        <f aca="false">'Profiles 8760'!A2903</f>
        <v>2901</v>
      </c>
      <c r="B2914" s="0" t="n">
        <f aca="false">'Profiles 8760'!B2903</f>
        <v>5</v>
      </c>
      <c r="C2914" s="0" t="n">
        <f aca="false">'Profiles 8760'!E2903</f>
        <v>1</v>
      </c>
      <c r="D2914" s="0" t="n">
        <f aca="false">'Profiles 8760'!F2903</f>
        <v>0</v>
      </c>
      <c r="E2914" s="0" t="n">
        <f aca="false">'Profiles 8760'!G2903</f>
        <v>0.2217</v>
      </c>
      <c r="F2914" s="0" t="n">
        <f aca="false">D2914*Assumptions!$C$11*$B$7+E2914*Assumptions!$C$12*$B$8</f>
        <v>9.06753</v>
      </c>
      <c r="G2914" s="0" t="n">
        <f aca="false">C2914*Assumptions!$C$15</f>
        <v>200</v>
      </c>
      <c r="H2914" s="0" t="n">
        <f aca="false">MIN(F2914,G2914)</f>
        <v>9.06753</v>
      </c>
      <c r="I2914" s="0" t="n">
        <f aca="false">IF(C2914=1,MIN(G2914-H2914,Assumptions!$C$13,P2913),0)</f>
        <v>180</v>
      </c>
      <c r="J2914" s="0" t="n">
        <f aca="false">H2914+I2914</f>
        <v>189.06753</v>
      </c>
      <c r="K2914" s="0" t="n">
        <f aca="false">MIN(IF(C2914=1,F2914-H2914,F2914),Assumptions!$C$13,MAX(0,($B$5-P2913)/$B$6))</f>
        <v>0</v>
      </c>
      <c r="L2914" s="0" t="n">
        <f aca="false">IF(C2914=1,0,MIN(F2914-K2914,Assumptions!$C$15,MAX(0,$B$10-O2913-M2914)))</f>
        <v>0</v>
      </c>
      <c r="M2914" s="0" t="n">
        <f aca="false">'Profiles 8760'!H2903</f>
        <v>195200</v>
      </c>
      <c r="N2914" s="0" t="n">
        <f aca="false">J2914+L2914</f>
        <v>189.06753</v>
      </c>
      <c r="O2914" s="0" t="n">
        <f aca="false">O2913+N2914</f>
        <v>263044.530383271</v>
      </c>
      <c r="P2914" s="0" t="n">
        <f aca="false">MIN($B$5,P2913+K2914*$B$6-I2914)</f>
        <v>150.81</v>
      </c>
      <c r="Q2914" s="0" t="n">
        <f aca="false">MAX(0,F2914-H2914-K2914-L2914)</f>
        <v>0</v>
      </c>
    </row>
    <row r="2915" customFormat="false" ht="15" hidden="false" customHeight="false" outlineLevel="0" collapsed="false">
      <c r="A2915" s="0" t="n">
        <f aca="false">'Profiles 8760'!A2904</f>
        <v>2902</v>
      </c>
      <c r="B2915" s="0" t="n">
        <f aca="false">'Profiles 8760'!B2904</f>
        <v>5</v>
      </c>
      <c r="C2915" s="0" t="n">
        <f aca="false">'Profiles 8760'!E2904</f>
        <v>0</v>
      </c>
      <c r="D2915" s="0" t="n">
        <f aca="false">'Profiles 8760'!F2904</f>
        <v>0</v>
      </c>
      <c r="E2915" s="0" t="n">
        <f aca="false">'Profiles 8760'!G2904</f>
        <v>0.249292</v>
      </c>
      <c r="F2915" s="0" t="n">
        <f aca="false">D2915*Assumptions!$C$11*$B$7+E2915*Assumptions!$C$12*$B$8</f>
        <v>10.1960428</v>
      </c>
      <c r="G2915" s="0" t="n">
        <f aca="false">C2915*Assumptions!$C$15</f>
        <v>0</v>
      </c>
      <c r="H2915" s="0" t="n">
        <f aca="false">MIN(F2915,G2915)</f>
        <v>0</v>
      </c>
      <c r="I2915" s="0" t="n">
        <f aca="false">IF(C2915=1,MIN(G2915-H2915,Assumptions!$C$13,P2914),0)</f>
        <v>0</v>
      </c>
      <c r="J2915" s="0" t="n">
        <f aca="false">H2915+I2915</f>
        <v>0</v>
      </c>
      <c r="K2915" s="0" t="n">
        <f aca="false">MIN(IF(C2915=1,F2915-H2915,F2915),Assumptions!$C$13,MAX(0,($B$5-P2914)/$B$6))</f>
        <v>10.1960428</v>
      </c>
      <c r="L2915" s="0" t="n">
        <f aca="false">IF(C2915=1,0,MIN(F2915-K2915,Assumptions!$C$15,MAX(0,$B$10-O2914-M2915)))</f>
        <v>0</v>
      </c>
      <c r="M2915" s="0" t="n">
        <f aca="false">'Profiles 8760'!H2904</f>
        <v>195200</v>
      </c>
      <c r="N2915" s="0" t="n">
        <f aca="false">J2915+L2915</f>
        <v>0</v>
      </c>
      <c r="O2915" s="0" t="n">
        <f aca="false">O2914+N2915</f>
        <v>263044.530383271</v>
      </c>
      <c r="P2915" s="0" t="n">
        <f aca="false">MIN($B$5,P2914+K2915*$B$6-I2915)</f>
        <v>159.64792989904</v>
      </c>
      <c r="Q2915" s="0" t="n">
        <f aca="false">MAX(0,F2915-H2915-K2915-L2915)</f>
        <v>0</v>
      </c>
    </row>
    <row r="2916" customFormat="false" ht="15" hidden="false" customHeight="false" outlineLevel="0" collapsed="false">
      <c r="A2916" s="0" t="n">
        <f aca="false">'Profiles 8760'!A2905</f>
        <v>2903</v>
      </c>
      <c r="B2916" s="0" t="n">
        <f aca="false">'Profiles 8760'!B2905</f>
        <v>5</v>
      </c>
      <c r="C2916" s="0" t="n">
        <f aca="false">'Profiles 8760'!E2905</f>
        <v>0</v>
      </c>
      <c r="D2916" s="0" t="n">
        <f aca="false">'Profiles 8760'!F2905</f>
        <v>0</v>
      </c>
      <c r="E2916" s="0" t="n">
        <f aca="false">'Profiles 8760'!G2905</f>
        <v>0.317386</v>
      </c>
      <c r="F2916" s="0" t="n">
        <f aca="false">D2916*Assumptions!$C$11*$B$7+E2916*Assumptions!$C$12*$B$8</f>
        <v>12.9810874</v>
      </c>
      <c r="G2916" s="0" t="n">
        <f aca="false">C2916*Assumptions!$C$15</f>
        <v>0</v>
      </c>
      <c r="H2916" s="0" t="n">
        <f aca="false">MIN(F2916,G2916)</f>
        <v>0</v>
      </c>
      <c r="I2916" s="0" t="n">
        <f aca="false">IF(C2916=1,MIN(G2916-H2916,Assumptions!$C$13,P2915),0)</f>
        <v>0</v>
      </c>
      <c r="J2916" s="0" t="n">
        <f aca="false">H2916+I2916</f>
        <v>0</v>
      </c>
      <c r="K2916" s="0" t="n">
        <f aca="false">MIN(IF(C2916=1,F2916-H2916,F2916),Assumptions!$C$13,MAX(0,($B$5-P2915)/$B$6))</f>
        <v>12.9810874</v>
      </c>
      <c r="L2916" s="0" t="n">
        <f aca="false">IF(C2916=1,0,MIN(F2916-K2916,Assumptions!$C$15,MAX(0,$B$10-O2915-M2916)))</f>
        <v>0</v>
      </c>
      <c r="M2916" s="0" t="n">
        <f aca="false">'Profiles 8760'!H2905</f>
        <v>195200</v>
      </c>
      <c r="N2916" s="0" t="n">
        <f aca="false">J2916+L2916</f>
        <v>0</v>
      </c>
      <c r="O2916" s="0" t="n">
        <f aca="false">O2915+N2916</f>
        <v>263044.530383271</v>
      </c>
      <c r="P2916" s="0" t="n">
        <f aca="false">MIN($B$5,P2915+K2916*$B$6-I2916)</f>
        <v>170.89993645736</v>
      </c>
      <c r="Q2916" s="0" t="n">
        <f aca="false">MAX(0,F2916-H2916-K2916-L2916)</f>
        <v>0</v>
      </c>
    </row>
    <row r="2917" customFormat="false" ht="15" hidden="false" customHeight="false" outlineLevel="0" collapsed="false">
      <c r="A2917" s="0" t="n">
        <f aca="false">'Profiles 8760'!A2906</f>
        <v>2904</v>
      </c>
      <c r="B2917" s="0" t="n">
        <f aca="false">'Profiles 8760'!B2906</f>
        <v>5</v>
      </c>
      <c r="C2917" s="0" t="n">
        <f aca="false">'Profiles 8760'!E2906</f>
        <v>0</v>
      </c>
      <c r="D2917" s="0" t="n">
        <f aca="false">'Profiles 8760'!F2906</f>
        <v>0</v>
      </c>
      <c r="E2917" s="0" t="n">
        <f aca="false">'Profiles 8760'!G2906</f>
        <v>0.265785</v>
      </c>
      <c r="F2917" s="0" t="n">
        <f aca="false">D2917*Assumptions!$C$11*$B$7+E2917*Assumptions!$C$12*$B$8</f>
        <v>10.8706065</v>
      </c>
      <c r="G2917" s="0" t="n">
        <f aca="false">C2917*Assumptions!$C$15</f>
        <v>0</v>
      </c>
      <c r="H2917" s="0" t="n">
        <f aca="false">MIN(F2917,G2917)</f>
        <v>0</v>
      </c>
      <c r="I2917" s="0" t="n">
        <f aca="false">IF(C2917=1,MIN(G2917-H2917,Assumptions!$C$13,P2916),0)</f>
        <v>0</v>
      </c>
      <c r="J2917" s="0" t="n">
        <f aca="false">H2917+I2917</f>
        <v>0</v>
      </c>
      <c r="K2917" s="0" t="n">
        <f aca="false">MIN(IF(C2917=1,F2917-H2917,F2917),Assumptions!$C$13,MAX(0,($B$5-P2916)/$B$6))</f>
        <v>10.8706065</v>
      </c>
      <c r="L2917" s="0" t="n">
        <f aca="false">IF(C2917=1,0,MIN(F2917-K2917,Assumptions!$C$15,MAX(0,$B$10-O2916-M2917)))</f>
        <v>0</v>
      </c>
      <c r="M2917" s="0" t="n">
        <f aca="false">'Profiles 8760'!H2906</f>
        <v>195200</v>
      </c>
      <c r="N2917" s="0" t="n">
        <f aca="false">J2917+L2917</f>
        <v>0</v>
      </c>
      <c r="O2917" s="0" t="n">
        <f aca="false">O2916+N2917</f>
        <v>263044.530383271</v>
      </c>
      <c r="P2917" s="0" t="n">
        <f aca="false">MIN($B$5,P2916+K2917*$B$6-I2917)</f>
        <v>180.32257817156</v>
      </c>
      <c r="Q2917" s="0" t="n">
        <f aca="false">MAX(0,F2917-H2917-K2917-L2917)</f>
        <v>0</v>
      </c>
    </row>
    <row r="2918" customFormat="false" ht="15" hidden="false" customHeight="false" outlineLevel="0" collapsed="false">
      <c r="A2918" s="0" t="n">
        <f aca="false">'Profiles 8760'!A2907</f>
        <v>2905</v>
      </c>
      <c r="B2918" s="0" t="n">
        <f aca="false">'Profiles 8760'!B2907</f>
        <v>5</v>
      </c>
      <c r="C2918" s="0" t="n">
        <f aca="false">'Profiles 8760'!E2907</f>
        <v>0</v>
      </c>
      <c r="D2918" s="0" t="n">
        <f aca="false">'Profiles 8760'!F2907</f>
        <v>0</v>
      </c>
      <c r="E2918" s="0" t="n">
        <f aca="false">'Profiles 8760'!G2907</f>
        <v>0.196962</v>
      </c>
      <c r="F2918" s="0" t="n">
        <f aca="false">D2918*Assumptions!$C$11*$B$7+E2918*Assumptions!$C$12*$B$8</f>
        <v>8.0557458</v>
      </c>
      <c r="G2918" s="0" t="n">
        <f aca="false">C2918*Assumptions!$C$15</f>
        <v>0</v>
      </c>
      <c r="H2918" s="0" t="n">
        <f aca="false">MIN(F2918,G2918)</f>
        <v>0</v>
      </c>
      <c r="I2918" s="0" t="n">
        <f aca="false">IF(C2918=1,MIN(G2918-H2918,Assumptions!$C$13,P2917),0)</f>
        <v>0</v>
      </c>
      <c r="J2918" s="0" t="n">
        <f aca="false">H2918+I2918</f>
        <v>0</v>
      </c>
      <c r="K2918" s="0" t="n">
        <f aca="false">MIN(IF(C2918=1,F2918-H2918,F2918),Assumptions!$C$13,MAX(0,($B$5-P2917)/$B$6))</f>
        <v>8.0557458</v>
      </c>
      <c r="L2918" s="0" t="n">
        <f aca="false">IF(C2918=1,0,MIN(F2918-K2918,Assumptions!$C$15,MAX(0,$B$10-O2917-M2918)))</f>
        <v>0</v>
      </c>
      <c r="M2918" s="0" t="n">
        <f aca="false">'Profiles 8760'!H2907</f>
        <v>195200</v>
      </c>
      <c r="N2918" s="0" t="n">
        <f aca="false">J2918+L2918</f>
        <v>0</v>
      </c>
      <c r="O2918" s="0" t="n">
        <f aca="false">O2917+N2918</f>
        <v>263044.530383271</v>
      </c>
      <c r="P2918" s="0" t="n">
        <f aca="false">MIN($B$5,P2917+K2918*$B$6-I2918)</f>
        <v>187.305298631</v>
      </c>
      <c r="Q2918" s="0" t="n">
        <f aca="false">MAX(0,F2918-H2918-K2918-L2918)</f>
        <v>0</v>
      </c>
    </row>
    <row r="2919" customFormat="false" ht="15" hidden="false" customHeight="false" outlineLevel="0" collapsed="false">
      <c r="A2919" s="0" t="n">
        <f aca="false">'Profiles 8760'!A2908</f>
        <v>2906</v>
      </c>
      <c r="B2919" s="0" t="n">
        <f aca="false">'Profiles 8760'!B2908</f>
        <v>5</v>
      </c>
      <c r="C2919" s="0" t="n">
        <f aca="false">'Profiles 8760'!E2908</f>
        <v>0</v>
      </c>
      <c r="D2919" s="0" t="n">
        <f aca="false">'Profiles 8760'!F2908</f>
        <v>0</v>
      </c>
      <c r="E2919" s="0" t="n">
        <f aca="false">'Profiles 8760'!G2908</f>
        <v>0.210824</v>
      </c>
      <c r="F2919" s="0" t="n">
        <f aca="false">D2919*Assumptions!$C$11*$B$7+E2919*Assumptions!$C$12*$B$8</f>
        <v>8.6227016</v>
      </c>
      <c r="G2919" s="0" t="n">
        <f aca="false">C2919*Assumptions!$C$15</f>
        <v>0</v>
      </c>
      <c r="H2919" s="0" t="n">
        <f aca="false">MIN(F2919,G2919)</f>
        <v>0</v>
      </c>
      <c r="I2919" s="0" t="n">
        <f aca="false">IF(C2919=1,MIN(G2919-H2919,Assumptions!$C$13,P2918),0)</f>
        <v>0</v>
      </c>
      <c r="J2919" s="0" t="n">
        <f aca="false">H2919+I2919</f>
        <v>0</v>
      </c>
      <c r="K2919" s="0" t="n">
        <f aca="false">MIN(IF(C2919=1,F2919-H2919,F2919),Assumptions!$C$13,MAX(0,($B$5-P2918)/$B$6))</f>
        <v>8.6227016</v>
      </c>
      <c r="L2919" s="0" t="n">
        <f aca="false">IF(C2919=1,0,MIN(F2919-K2919,Assumptions!$C$15,MAX(0,$B$10-O2918-M2919)))</f>
        <v>0</v>
      </c>
      <c r="M2919" s="0" t="n">
        <f aca="false">'Profiles 8760'!H2908</f>
        <v>195200</v>
      </c>
      <c r="N2919" s="0" t="n">
        <f aca="false">J2919+L2919</f>
        <v>0</v>
      </c>
      <c r="O2919" s="0" t="n">
        <f aca="false">O2918+N2919</f>
        <v>263044.530383271</v>
      </c>
      <c r="P2919" s="0" t="n">
        <f aca="false">MIN($B$5,P2918+K2919*$B$6-I2919)</f>
        <v>194.77945637788</v>
      </c>
      <c r="Q2919" s="0" t="n">
        <f aca="false">MAX(0,F2919-H2919-K2919-L2919)</f>
        <v>0</v>
      </c>
    </row>
    <row r="2920" customFormat="false" ht="15" hidden="false" customHeight="false" outlineLevel="0" collapsed="false">
      <c r="A2920" s="0" t="n">
        <f aca="false">'Profiles 8760'!A2909</f>
        <v>2907</v>
      </c>
      <c r="B2920" s="0" t="n">
        <f aca="false">'Profiles 8760'!B2909</f>
        <v>5</v>
      </c>
      <c r="C2920" s="0" t="n">
        <f aca="false">'Profiles 8760'!E2909</f>
        <v>0</v>
      </c>
      <c r="D2920" s="0" t="n">
        <f aca="false">'Profiles 8760'!F2909</f>
        <v>0</v>
      </c>
      <c r="E2920" s="0" t="n">
        <f aca="false">'Profiles 8760'!G2909</f>
        <v>0.226495</v>
      </c>
      <c r="F2920" s="0" t="n">
        <f aca="false">D2920*Assumptions!$C$11*$B$7+E2920*Assumptions!$C$12*$B$8</f>
        <v>9.2636455</v>
      </c>
      <c r="G2920" s="0" t="n">
        <f aca="false">C2920*Assumptions!$C$15</f>
        <v>0</v>
      </c>
      <c r="H2920" s="0" t="n">
        <f aca="false">MIN(F2920,G2920)</f>
        <v>0</v>
      </c>
      <c r="I2920" s="0" t="n">
        <f aca="false">IF(C2920=1,MIN(G2920-H2920,Assumptions!$C$13,P2919),0)</f>
        <v>0</v>
      </c>
      <c r="J2920" s="0" t="n">
        <f aca="false">H2920+I2920</f>
        <v>0</v>
      </c>
      <c r="K2920" s="0" t="n">
        <f aca="false">MIN(IF(C2920=1,F2920-H2920,F2920),Assumptions!$C$13,MAX(0,($B$5-P2919)/$B$6))</f>
        <v>9.2636455</v>
      </c>
      <c r="L2920" s="0" t="n">
        <f aca="false">IF(C2920=1,0,MIN(F2920-K2920,Assumptions!$C$15,MAX(0,$B$10-O2919-M2920)))</f>
        <v>0</v>
      </c>
      <c r="M2920" s="0" t="n">
        <f aca="false">'Profiles 8760'!H2909</f>
        <v>195200</v>
      </c>
      <c r="N2920" s="0" t="n">
        <f aca="false">J2920+L2920</f>
        <v>0</v>
      </c>
      <c r="O2920" s="0" t="n">
        <f aca="false">O2919+N2920</f>
        <v>263044.530383271</v>
      </c>
      <c r="P2920" s="0" t="n">
        <f aca="false">MIN($B$5,P2919+K2920*$B$6-I2920)</f>
        <v>202.80918429728</v>
      </c>
      <c r="Q2920" s="0" t="n">
        <f aca="false">MAX(0,F2920-H2920-K2920-L2920)</f>
        <v>0</v>
      </c>
    </row>
    <row r="2921" customFormat="false" ht="15" hidden="false" customHeight="false" outlineLevel="0" collapsed="false">
      <c r="A2921" s="0" t="n">
        <f aca="false">'Profiles 8760'!A2910</f>
        <v>2908</v>
      </c>
      <c r="B2921" s="0" t="n">
        <f aca="false">'Profiles 8760'!B2910</f>
        <v>5</v>
      </c>
      <c r="C2921" s="0" t="n">
        <f aca="false">'Profiles 8760'!E2910</f>
        <v>0</v>
      </c>
      <c r="D2921" s="0" t="n">
        <f aca="false">'Profiles 8760'!F2910</f>
        <v>0</v>
      </c>
      <c r="E2921" s="0" t="n">
        <f aca="false">'Profiles 8760'!G2910</f>
        <v>0.29628</v>
      </c>
      <c r="F2921" s="0" t="n">
        <f aca="false">D2921*Assumptions!$C$11*$B$7+E2921*Assumptions!$C$12*$B$8</f>
        <v>12.117852</v>
      </c>
      <c r="G2921" s="0" t="n">
        <f aca="false">C2921*Assumptions!$C$15</f>
        <v>0</v>
      </c>
      <c r="H2921" s="0" t="n">
        <f aca="false">MIN(F2921,G2921)</f>
        <v>0</v>
      </c>
      <c r="I2921" s="0" t="n">
        <f aca="false">IF(C2921=1,MIN(G2921-H2921,Assumptions!$C$13,P2920),0)</f>
        <v>0</v>
      </c>
      <c r="J2921" s="0" t="n">
        <f aca="false">H2921+I2921</f>
        <v>0</v>
      </c>
      <c r="K2921" s="0" t="n">
        <f aca="false">MIN(IF(C2921=1,F2921-H2921,F2921),Assumptions!$C$13,MAX(0,($B$5-P2920)/$B$6))</f>
        <v>12.117852</v>
      </c>
      <c r="L2921" s="0" t="n">
        <f aca="false">IF(C2921=1,0,MIN(F2921-K2921,Assumptions!$C$15,MAX(0,$B$10-O2920-M2921)))</f>
        <v>0</v>
      </c>
      <c r="M2921" s="0" t="n">
        <f aca="false">'Profiles 8760'!H2910</f>
        <v>195200</v>
      </c>
      <c r="N2921" s="0" t="n">
        <f aca="false">J2921+L2921</f>
        <v>0</v>
      </c>
      <c r="O2921" s="0" t="n">
        <f aca="false">O2920+N2921</f>
        <v>263044.530383271</v>
      </c>
      <c r="P2921" s="0" t="n">
        <f aca="false">MIN($B$5,P2920+K2921*$B$6-I2921)</f>
        <v>213.31293841088</v>
      </c>
      <c r="Q2921" s="0" t="n">
        <f aca="false">MAX(0,F2921-H2921-K2921-L2921)</f>
        <v>0</v>
      </c>
    </row>
    <row r="2922" customFormat="false" ht="15" hidden="false" customHeight="false" outlineLevel="0" collapsed="false">
      <c r="A2922" s="0" t="n">
        <f aca="false">'Profiles 8760'!A2911</f>
        <v>2909</v>
      </c>
      <c r="B2922" s="0" t="n">
        <f aca="false">'Profiles 8760'!B2911</f>
        <v>5</v>
      </c>
      <c r="C2922" s="0" t="n">
        <f aca="false">'Profiles 8760'!E2911</f>
        <v>0</v>
      </c>
      <c r="D2922" s="0" t="n">
        <f aca="false">'Profiles 8760'!F2911</f>
        <v>0</v>
      </c>
      <c r="E2922" s="0" t="n">
        <f aca="false">'Profiles 8760'!G2911</f>
        <v>0.217852</v>
      </c>
      <c r="F2922" s="0" t="n">
        <f aca="false">D2922*Assumptions!$C$11*$B$7+E2922*Assumptions!$C$12*$B$8</f>
        <v>8.9101468</v>
      </c>
      <c r="G2922" s="0" t="n">
        <f aca="false">C2922*Assumptions!$C$15</f>
        <v>0</v>
      </c>
      <c r="H2922" s="0" t="n">
        <f aca="false">MIN(F2922,G2922)</f>
        <v>0</v>
      </c>
      <c r="I2922" s="0" t="n">
        <f aca="false">IF(C2922=1,MIN(G2922-H2922,Assumptions!$C$13,P2921),0)</f>
        <v>0</v>
      </c>
      <c r="J2922" s="0" t="n">
        <f aca="false">H2922+I2922</f>
        <v>0</v>
      </c>
      <c r="K2922" s="0" t="n">
        <f aca="false">MIN(IF(C2922=1,F2922-H2922,F2922),Assumptions!$C$13,MAX(0,($B$5-P2921)/$B$6))</f>
        <v>8.9101468</v>
      </c>
      <c r="L2922" s="0" t="n">
        <f aca="false">IF(C2922=1,0,MIN(F2922-K2922,Assumptions!$C$15,MAX(0,$B$10-O2921-M2922)))</f>
        <v>0</v>
      </c>
      <c r="M2922" s="0" t="n">
        <f aca="false">'Profiles 8760'!H2911</f>
        <v>195200</v>
      </c>
      <c r="N2922" s="0" t="n">
        <f aca="false">J2922+L2922</f>
        <v>0</v>
      </c>
      <c r="O2922" s="0" t="n">
        <f aca="false">O2921+N2922</f>
        <v>263044.530383271</v>
      </c>
      <c r="P2922" s="0" t="n">
        <f aca="false">MIN($B$5,P2921+K2922*$B$6-I2922)</f>
        <v>221.03625365712</v>
      </c>
      <c r="Q2922" s="0" t="n">
        <f aca="false">MAX(0,F2922-H2922-K2922-L2922)</f>
        <v>0</v>
      </c>
    </row>
    <row r="2923" customFormat="false" ht="15" hidden="false" customHeight="false" outlineLevel="0" collapsed="false">
      <c r="A2923" s="0" t="n">
        <f aca="false">'Profiles 8760'!A2912</f>
        <v>2910</v>
      </c>
      <c r="B2923" s="0" t="n">
        <f aca="false">'Profiles 8760'!B2912</f>
        <v>5</v>
      </c>
      <c r="C2923" s="0" t="n">
        <f aca="false">'Profiles 8760'!E2912</f>
        <v>0</v>
      </c>
      <c r="D2923" s="0" t="n">
        <f aca="false">'Profiles 8760'!F2912</f>
        <v>0</v>
      </c>
      <c r="E2923" s="0" t="n">
        <f aca="false">'Profiles 8760'!G2912</f>
        <v>0.207796</v>
      </c>
      <c r="F2923" s="0" t="n">
        <f aca="false">D2923*Assumptions!$C$11*$B$7+E2923*Assumptions!$C$12*$B$8</f>
        <v>8.4988564</v>
      </c>
      <c r="G2923" s="0" t="n">
        <f aca="false">C2923*Assumptions!$C$15</f>
        <v>0</v>
      </c>
      <c r="H2923" s="0" t="n">
        <f aca="false">MIN(F2923,G2923)</f>
        <v>0</v>
      </c>
      <c r="I2923" s="0" t="n">
        <f aca="false">IF(C2923=1,MIN(G2923-H2923,Assumptions!$C$13,P2922),0)</f>
        <v>0</v>
      </c>
      <c r="J2923" s="0" t="n">
        <f aca="false">H2923+I2923</f>
        <v>0</v>
      </c>
      <c r="K2923" s="0" t="n">
        <f aca="false">MIN(IF(C2923=1,F2923-H2923,F2923),Assumptions!$C$13,MAX(0,($B$5-P2922)/$B$6))</f>
        <v>8.4988564</v>
      </c>
      <c r="L2923" s="0" t="n">
        <f aca="false">IF(C2923=1,0,MIN(F2923-K2923,Assumptions!$C$15,MAX(0,$B$10-O2922-M2923)))</f>
        <v>0</v>
      </c>
      <c r="M2923" s="0" t="n">
        <f aca="false">'Profiles 8760'!H2912</f>
        <v>195200</v>
      </c>
      <c r="N2923" s="0" t="n">
        <f aca="false">J2923+L2923</f>
        <v>0</v>
      </c>
      <c r="O2923" s="0" t="n">
        <f aca="false">O2922+N2923</f>
        <v>263044.530383271</v>
      </c>
      <c r="P2923" s="0" t="n">
        <f aca="false">MIN($B$5,P2922+K2923*$B$6-I2923)</f>
        <v>228.40306238464</v>
      </c>
      <c r="Q2923" s="0" t="n">
        <f aca="false">MAX(0,F2923-H2923-K2923-L2923)</f>
        <v>0</v>
      </c>
    </row>
    <row r="2924" customFormat="false" ht="15" hidden="false" customHeight="false" outlineLevel="0" collapsed="false">
      <c r="A2924" s="0" t="n">
        <f aca="false">'Profiles 8760'!A2913</f>
        <v>2911</v>
      </c>
      <c r="B2924" s="0" t="n">
        <f aca="false">'Profiles 8760'!B2913</f>
        <v>5</v>
      </c>
      <c r="C2924" s="0" t="n">
        <f aca="false">'Profiles 8760'!E2913</f>
        <v>0</v>
      </c>
      <c r="D2924" s="0" t="n">
        <f aca="false">'Profiles 8760'!F2913</f>
        <v>0.123922</v>
      </c>
      <c r="E2924" s="0" t="n">
        <f aca="false">'Profiles 8760'!G2913</f>
        <v>0.123444</v>
      </c>
      <c r="F2924" s="0" t="n">
        <f aca="false">D2924*Assumptions!$C$11*$B$7+E2924*Assumptions!$C$12*$B$8</f>
        <v>40.8375332</v>
      </c>
      <c r="G2924" s="0" t="n">
        <f aca="false">C2924*Assumptions!$C$15</f>
        <v>0</v>
      </c>
      <c r="H2924" s="0" t="n">
        <f aca="false">MIN(F2924,G2924)</f>
        <v>0</v>
      </c>
      <c r="I2924" s="0" t="n">
        <f aca="false">IF(C2924=1,MIN(G2924-H2924,Assumptions!$C$13,P2923),0)</f>
        <v>0</v>
      </c>
      <c r="J2924" s="0" t="n">
        <f aca="false">H2924+I2924</f>
        <v>0</v>
      </c>
      <c r="K2924" s="0" t="n">
        <f aca="false">MIN(IF(C2924=1,F2924-H2924,F2924),Assumptions!$C$13,MAX(0,($B$5-P2923)/$B$6))</f>
        <v>40.8375332</v>
      </c>
      <c r="L2924" s="0" t="n">
        <f aca="false">IF(C2924=1,0,MIN(F2924-K2924,Assumptions!$C$15,MAX(0,$B$10-O2923-M2924)))</f>
        <v>0</v>
      </c>
      <c r="M2924" s="0" t="n">
        <f aca="false">'Profiles 8760'!H2913</f>
        <v>195200</v>
      </c>
      <c r="N2924" s="0" t="n">
        <f aca="false">J2924+L2924</f>
        <v>0</v>
      </c>
      <c r="O2924" s="0" t="n">
        <f aca="false">O2923+N2924</f>
        <v>263044.530383271</v>
      </c>
      <c r="P2924" s="0" t="n">
        <f aca="false">MIN($B$5,P2923+K2924*$B$6-I2924)</f>
        <v>263.8010361624</v>
      </c>
      <c r="Q2924" s="0" t="n">
        <f aca="false">MAX(0,F2924-H2924-K2924-L2924)</f>
        <v>0</v>
      </c>
    </row>
    <row r="2925" customFormat="false" ht="15" hidden="false" customHeight="false" outlineLevel="0" collapsed="false">
      <c r="A2925" s="0" t="n">
        <f aca="false">'Profiles 8760'!A2914</f>
        <v>2912</v>
      </c>
      <c r="B2925" s="0" t="n">
        <f aca="false">'Profiles 8760'!B2914</f>
        <v>5</v>
      </c>
      <c r="C2925" s="0" t="n">
        <f aca="false">'Profiles 8760'!E2914</f>
        <v>1</v>
      </c>
      <c r="D2925" s="0" t="n">
        <f aca="false">'Profiles 8760'!F2914</f>
        <v>0.423355</v>
      </c>
      <c r="E2925" s="0" t="n">
        <f aca="false">'Profiles 8760'!G2914</f>
        <v>0.179576</v>
      </c>
      <c r="F2925" s="0" t="n">
        <f aca="false">D2925*Assumptions!$C$11*$B$7+E2925*Assumptions!$C$12*$B$8</f>
        <v>129.6095824</v>
      </c>
      <c r="G2925" s="0" t="n">
        <f aca="false">C2925*Assumptions!$C$15</f>
        <v>200</v>
      </c>
      <c r="H2925" s="0" t="n">
        <f aca="false">MIN(F2925,G2925)</f>
        <v>129.6095824</v>
      </c>
      <c r="I2925" s="0" t="n">
        <f aca="false">IF(C2925=1,MIN(G2925-H2925,Assumptions!$C$13,P2924),0)</f>
        <v>70.3904176</v>
      </c>
      <c r="J2925" s="0" t="n">
        <f aca="false">H2925+I2925</f>
        <v>200</v>
      </c>
      <c r="K2925" s="0" t="n">
        <f aca="false">MIN(IF(C2925=1,F2925-H2925,F2925),Assumptions!$C$13,MAX(0,($B$5-P2924)/$B$6))</f>
        <v>0</v>
      </c>
      <c r="L2925" s="0" t="n">
        <f aca="false">IF(C2925=1,0,MIN(F2925-K2925,Assumptions!$C$15,MAX(0,$B$10-O2924-M2925)))</f>
        <v>0</v>
      </c>
      <c r="M2925" s="0" t="n">
        <f aca="false">'Profiles 8760'!H2914</f>
        <v>195000</v>
      </c>
      <c r="N2925" s="0" t="n">
        <f aca="false">J2925+L2925</f>
        <v>200</v>
      </c>
      <c r="O2925" s="0" t="n">
        <f aca="false">O2924+N2925</f>
        <v>263244.530383271</v>
      </c>
      <c r="P2925" s="0" t="n">
        <f aca="false">MIN($B$5,P2924+K2925*$B$6-I2925)</f>
        <v>193.4106185624</v>
      </c>
      <c r="Q2925" s="0" t="n">
        <f aca="false">MAX(0,F2925-H2925-K2925-L2925)</f>
        <v>0</v>
      </c>
    </row>
    <row r="2926" customFormat="false" ht="15" hidden="false" customHeight="false" outlineLevel="0" collapsed="false">
      <c r="A2926" s="0" t="n">
        <f aca="false">'Profiles 8760'!A2915</f>
        <v>2913</v>
      </c>
      <c r="B2926" s="0" t="n">
        <f aca="false">'Profiles 8760'!B2915</f>
        <v>5</v>
      </c>
      <c r="C2926" s="0" t="n">
        <f aca="false">'Profiles 8760'!E2915</f>
        <v>1</v>
      </c>
      <c r="D2926" s="0" t="n">
        <f aca="false">'Profiles 8760'!F2915</f>
        <v>0.75963</v>
      </c>
      <c r="E2926" s="0" t="n">
        <f aca="false">'Profiles 8760'!G2915</f>
        <v>0.169477</v>
      </c>
      <c r="F2926" s="0" t="n">
        <f aca="false">D2926*Assumptions!$C$11*$B$7+E2926*Assumptions!$C$12*$B$8</f>
        <v>226.3127533</v>
      </c>
      <c r="G2926" s="0" t="n">
        <f aca="false">C2926*Assumptions!$C$15</f>
        <v>200</v>
      </c>
      <c r="H2926" s="0" t="n">
        <f aca="false">MIN(F2926,G2926)</f>
        <v>200</v>
      </c>
      <c r="I2926" s="0" t="n">
        <f aca="false">IF(C2926=1,MIN(G2926-H2926,Assumptions!$C$13,P2925),0)</f>
        <v>0</v>
      </c>
      <c r="J2926" s="0" t="n">
        <f aca="false">H2926+I2926</f>
        <v>200</v>
      </c>
      <c r="K2926" s="0" t="n">
        <f aca="false">MIN(IF(C2926=1,F2926-H2926,F2926),Assumptions!$C$13,MAX(0,($B$5-P2925)/$B$6))</f>
        <v>26.3127533</v>
      </c>
      <c r="L2926" s="0" t="n">
        <f aca="false">IF(C2926=1,0,MIN(F2926-K2926,Assumptions!$C$15,MAX(0,$B$10-O2925-M2926)))</f>
        <v>0</v>
      </c>
      <c r="M2926" s="0" t="n">
        <f aca="false">'Profiles 8760'!H2915</f>
        <v>194800</v>
      </c>
      <c r="N2926" s="0" t="n">
        <f aca="false">J2926+L2926</f>
        <v>200</v>
      </c>
      <c r="O2926" s="0" t="n">
        <f aca="false">O2925+N2926</f>
        <v>263444.530383271</v>
      </c>
      <c r="P2926" s="0" t="n">
        <f aca="false">MIN($B$5,P2925+K2926*$B$6-I2926)</f>
        <v>216.21851312284</v>
      </c>
      <c r="Q2926" s="0" t="n">
        <f aca="false">MAX(0,F2926-H2926-K2926-L2926)</f>
        <v>0</v>
      </c>
    </row>
    <row r="2927" customFormat="false" ht="15" hidden="false" customHeight="false" outlineLevel="0" collapsed="false">
      <c r="A2927" s="0" t="n">
        <f aca="false">'Profiles 8760'!A2916</f>
        <v>2914</v>
      </c>
      <c r="B2927" s="0" t="n">
        <f aca="false">'Profiles 8760'!B2916</f>
        <v>5</v>
      </c>
      <c r="C2927" s="0" t="n">
        <f aca="false">'Profiles 8760'!E2916</f>
        <v>0</v>
      </c>
      <c r="D2927" s="0" t="n">
        <f aca="false">'Profiles 8760'!F2916</f>
        <v>1</v>
      </c>
      <c r="E2927" s="0" t="n">
        <f aca="false">'Profiles 8760'!G2916</f>
        <v>0.150639</v>
      </c>
      <c r="F2927" s="0" t="n">
        <f aca="false">D2927*Assumptions!$C$11*$B$7+E2927*Assumptions!$C$12*$B$8</f>
        <v>294.9611351</v>
      </c>
      <c r="G2927" s="0" t="n">
        <f aca="false">C2927*Assumptions!$C$15</f>
        <v>0</v>
      </c>
      <c r="H2927" s="0" t="n">
        <f aca="false">MIN(F2927,G2927)</f>
        <v>0</v>
      </c>
      <c r="I2927" s="0" t="n">
        <f aca="false">IF(C2927=1,MIN(G2927-H2927,Assumptions!$C$13,P2926),0)</f>
        <v>0</v>
      </c>
      <c r="J2927" s="0" t="n">
        <f aca="false">H2927+I2927</f>
        <v>0</v>
      </c>
      <c r="K2927" s="0" t="n">
        <f aca="false">MIN(IF(C2927=1,F2927-H2927,F2927),Assumptions!$C$13,MAX(0,($B$5-P2926)/$B$6))</f>
        <v>180</v>
      </c>
      <c r="L2927" s="0" t="n">
        <f aca="false">IF(C2927=1,0,MIN(F2927-K2927,Assumptions!$C$15,MAX(0,$B$10-O2926-M2927)))</f>
        <v>114.9611351</v>
      </c>
      <c r="M2927" s="0" t="n">
        <f aca="false">'Profiles 8760'!H2916</f>
        <v>194800</v>
      </c>
      <c r="N2927" s="0" t="n">
        <f aca="false">J2927+L2927</f>
        <v>114.9611351</v>
      </c>
      <c r="O2927" s="0" t="n">
        <f aca="false">O2926+N2927</f>
        <v>263559.491518371</v>
      </c>
      <c r="P2927" s="0" t="n">
        <f aca="false">MIN($B$5,P2926+K2927*$B$6-I2927)</f>
        <v>372.24251312284</v>
      </c>
      <c r="Q2927" s="0" t="n">
        <f aca="false">MAX(0,F2927-H2927-K2927-L2927)</f>
        <v>0</v>
      </c>
    </row>
    <row r="2928" customFormat="false" ht="15" hidden="false" customHeight="false" outlineLevel="0" collapsed="false">
      <c r="A2928" s="0" t="n">
        <f aca="false">'Profiles 8760'!A2917</f>
        <v>2915</v>
      </c>
      <c r="B2928" s="0" t="n">
        <f aca="false">'Profiles 8760'!B2917</f>
        <v>5</v>
      </c>
      <c r="C2928" s="0" t="n">
        <f aca="false">'Profiles 8760'!E2917</f>
        <v>0</v>
      </c>
      <c r="D2928" s="0" t="n">
        <f aca="false">'Profiles 8760'!F2917</f>
        <v>1</v>
      </c>
      <c r="E2928" s="0" t="n">
        <f aca="false">'Profiles 8760'!G2917</f>
        <v>0.244373</v>
      </c>
      <c r="F2928" s="0" t="n">
        <f aca="false">D2928*Assumptions!$C$11*$B$7+E2928*Assumptions!$C$12*$B$8</f>
        <v>298.7948557</v>
      </c>
      <c r="G2928" s="0" t="n">
        <f aca="false">C2928*Assumptions!$C$15</f>
        <v>0</v>
      </c>
      <c r="H2928" s="0" t="n">
        <f aca="false">MIN(F2928,G2928)</f>
        <v>0</v>
      </c>
      <c r="I2928" s="0" t="n">
        <f aca="false">IF(C2928=1,MIN(G2928-H2928,Assumptions!$C$13,P2927),0)</f>
        <v>0</v>
      </c>
      <c r="J2928" s="0" t="n">
        <f aca="false">H2928+I2928</f>
        <v>0</v>
      </c>
      <c r="K2928" s="0" t="n">
        <f aca="false">MIN(IF(C2928=1,F2928-H2928,F2928),Assumptions!$C$13,MAX(0,($B$5-P2927)/$B$6))</f>
        <v>159.860967786294</v>
      </c>
      <c r="L2928" s="0" t="n">
        <f aca="false">IF(C2928=1,0,MIN(F2928-K2928,Assumptions!$C$15,MAX(0,$B$10-O2927-M2928)))</f>
        <v>138.933887913706</v>
      </c>
      <c r="M2928" s="0" t="n">
        <f aca="false">'Profiles 8760'!H2917</f>
        <v>194800</v>
      </c>
      <c r="N2928" s="0" t="n">
        <f aca="false">J2928+L2928</f>
        <v>138.933887913706</v>
      </c>
      <c r="O2928" s="0" t="n">
        <f aca="false">O2927+N2928</f>
        <v>263698.425406285</v>
      </c>
      <c r="P2928" s="0" t="n">
        <f aca="false">MIN($B$5,P2927+K2928*$B$6-I2928)</f>
        <v>510.81</v>
      </c>
      <c r="Q2928" s="0" t="n">
        <f aca="false">MAX(0,F2928-H2928-K2928-L2928)</f>
        <v>0</v>
      </c>
    </row>
    <row r="2929" customFormat="false" ht="15" hidden="false" customHeight="false" outlineLevel="0" collapsed="false">
      <c r="A2929" s="0" t="n">
        <f aca="false">'Profiles 8760'!A2918</f>
        <v>2916</v>
      </c>
      <c r="B2929" s="0" t="n">
        <f aca="false">'Profiles 8760'!B2918</f>
        <v>5</v>
      </c>
      <c r="C2929" s="0" t="n">
        <f aca="false">'Profiles 8760'!E2918</f>
        <v>0</v>
      </c>
      <c r="D2929" s="0" t="n">
        <f aca="false">'Profiles 8760'!F2918</f>
        <v>1</v>
      </c>
      <c r="E2929" s="0" t="n">
        <f aca="false">'Profiles 8760'!G2918</f>
        <v>0.341622</v>
      </c>
      <c r="F2929" s="0" t="n">
        <f aca="false">D2929*Assumptions!$C$11*$B$7+E2929*Assumptions!$C$12*$B$8</f>
        <v>302.7723398</v>
      </c>
      <c r="G2929" s="0" t="n">
        <f aca="false">C2929*Assumptions!$C$15</f>
        <v>0</v>
      </c>
      <c r="H2929" s="0" t="n">
        <f aca="false">MIN(F2929,G2929)</f>
        <v>0</v>
      </c>
      <c r="I2929" s="0" t="n">
        <f aca="false">IF(C2929=1,MIN(G2929-H2929,Assumptions!$C$13,P2928),0)</f>
        <v>0</v>
      </c>
      <c r="J2929" s="0" t="n">
        <f aca="false">H2929+I2929</f>
        <v>0</v>
      </c>
      <c r="K2929" s="0" t="n">
        <f aca="false">MIN(IF(C2929=1,F2929-H2929,F2929),Assumptions!$C$13,MAX(0,($B$5-P2928)/$B$6))</f>
        <v>0</v>
      </c>
      <c r="L2929" s="0" t="n">
        <f aca="false">IF(C2929=1,0,MIN(F2929-K2929,Assumptions!$C$15,MAX(0,$B$10-O2928-M2929)))</f>
        <v>200</v>
      </c>
      <c r="M2929" s="0" t="n">
        <f aca="false">'Profiles 8760'!H2918</f>
        <v>194800</v>
      </c>
      <c r="N2929" s="0" t="n">
        <f aca="false">J2929+L2929</f>
        <v>200</v>
      </c>
      <c r="O2929" s="0" t="n">
        <f aca="false">O2928+N2929</f>
        <v>263898.425406285</v>
      </c>
      <c r="P2929" s="0" t="n">
        <f aca="false">MIN($B$5,P2928+K2929*$B$6-I2929)</f>
        <v>510.81</v>
      </c>
      <c r="Q2929" s="0" t="n">
        <f aca="false">MAX(0,F2929-H2929-K2929-L2929)</f>
        <v>102.7723398</v>
      </c>
    </row>
    <row r="2930" customFormat="false" ht="15" hidden="false" customHeight="false" outlineLevel="0" collapsed="false">
      <c r="A2930" s="0" t="n">
        <f aca="false">'Profiles 8760'!A2919</f>
        <v>2917</v>
      </c>
      <c r="B2930" s="0" t="n">
        <f aca="false">'Profiles 8760'!B2919</f>
        <v>5</v>
      </c>
      <c r="C2930" s="0" t="n">
        <f aca="false">'Profiles 8760'!E2919</f>
        <v>0</v>
      </c>
      <c r="D2930" s="0" t="n">
        <f aca="false">'Profiles 8760'!F2919</f>
        <v>1</v>
      </c>
      <c r="E2930" s="0" t="n">
        <f aca="false">'Profiles 8760'!G2919</f>
        <v>0.377233</v>
      </c>
      <c r="F2930" s="0" t="n">
        <f aca="false">D2930*Assumptions!$C$11*$B$7+E2930*Assumptions!$C$12*$B$8</f>
        <v>304.2288297</v>
      </c>
      <c r="G2930" s="0" t="n">
        <f aca="false">C2930*Assumptions!$C$15</f>
        <v>0</v>
      </c>
      <c r="H2930" s="0" t="n">
        <f aca="false">MIN(F2930,G2930)</f>
        <v>0</v>
      </c>
      <c r="I2930" s="0" t="n">
        <f aca="false">IF(C2930=1,MIN(G2930-H2930,Assumptions!$C$13,P2929),0)</f>
        <v>0</v>
      </c>
      <c r="J2930" s="0" t="n">
        <f aca="false">H2930+I2930</f>
        <v>0</v>
      </c>
      <c r="K2930" s="0" t="n">
        <f aca="false">MIN(IF(C2930=1,F2930-H2930,F2930),Assumptions!$C$13,MAX(0,($B$5-P2929)/$B$6))</f>
        <v>0</v>
      </c>
      <c r="L2930" s="0" t="n">
        <f aca="false">IF(C2930=1,0,MIN(F2930-K2930,Assumptions!$C$15,MAX(0,$B$10-O2929-M2930)))</f>
        <v>200</v>
      </c>
      <c r="M2930" s="0" t="n">
        <f aca="false">'Profiles 8760'!H2919</f>
        <v>194800</v>
      </c>
      <c r="N2930" s="0" t="n">
        <f aca="false">J2930+L2930</f>
        <v>200</v>
      </c>
      <c r="O2930" s="0" t="n">
        <f aca="false">O2929+N2930</f>
        <v>264098.425406285</v>
      </c>
      <c r="P2930" s="0" t="n">
        <f aca="false">MIN($B$5,P2929+K2930*$B$6-I2930)</f>
        <v>510.81</v>
      </c>
      <c r="Q2930" s="0" t="n">
        <f aca="false">MAX(0,F2930-H2930-K2930-L2930)</f>
        <v>104.2288297</v>
      </c>
    </row>
    <row r="2931" customFormat="false" ht="15" hidden="false" customHeight="false" outlineLevel="0" collapsed="false">
      <c r="A2931" s="0" t="n">
        <f aca="false">'Profiles 8760'!A2920</f>
        <v>2918</v>
      </c>
      <c r="B2931" s="0" t="n">
        <f aca="false">'Profiles 8760'!B2920</f>
        <v>5</v>
      </c>
      <c r="C2931" s="0" t="n">
        <f aca="false">'Profiles 8760'!E2920</f>
        <v>0</v>
      </c>
      <c r="D2931" s="0" t="n">
        <f aca="false">'Profiles 8760'!F2920</f>
        <v>1</v>
      </c>
      <c r="E2931" s="0" t="n">
        <f aca="false">'Profiles 8760'!G2920</f>
        <v>0.322014</v>
      </c>
      <c r="F2931" s="0" t="n">
        <f aca="false">D2931*Assumptions!$C$11*$B$7+E2931*Assumptions!$C$12*$B$8</f>
        <v>301.9703726</v>
      </c>
      <c r="G2931" s="0" t="n">
        <f aca="false">C2931*Assumptions!$C$15</f>
        <v>0</v>
      </c>
      <c r="H2931" s="0" t="n">
        <f aca="false">MIN(F2931,G2931)</f>
        <v>0</v>
      </c>
      <c r="I2931" s="0" t="n">
        <f aca="false">IF(C2931=1,MIN(G2931-H2931,Assumptions!$C$13,P2930),0)</f>
        <v>0</v>
      </c>
      <c r="J2931" s="0" t="n">
        <f aca="false">H2931+I2931</f>
        <v>0</v>
      </c>
      <c r="K2931" s="0" t="n">
        <f aca="false">MIN(IF(C2931=1,F2931-H2931,F2931),Assumptions!$C$13,MAX(0,($B$5-P2930)/$B$6))</f>
        <v>0</v>
      </c>
      <c r="L2931" s="0" t="n">
        <f aca="false">IF(C2931=1,0,MIN(F2931-K2931,Assumptions!$C$15,MAX(0,$B$10-O2930-M2931)))</f>
        <v>200</v>
      </c>
      <c r="M2931" s="0" t="n">
        <f aca="false">'Profiles 8760'!H2920</f>
        <v>194800</v>
      </c>
      <c r="N2931" s="0" t="n">
        <f aca="false">J2931+L2931</f>
        <v>200</v>
      </c>
      <c r="O2931" s="0" t="n">
        <f aca="false">O2930+N2931</f>
        <v>264298.425406285</v>
      </c>
      <c r="P2931" s="0" t="n">
        <f aca="false">MIN($B$5,P2930+K2931*$B$6-I2931)</f>
        <v>510.81</v>
      </c>
      <c r="Q2931" s="0" t="n">
        <f aca="false">MAX(0,F2931-H2931-K2931-L2931)</f>
        <v>101.9703726</v>
      </c>
    </row>
    <row r="2932" customFormat="false" ht="15" hidden="false" customHeight="false" outlineLevel="0" collapsed="false">
      <c r="A2932" s="0" t="n">
        <f aca="false">'Profiles 8760'!A2921</f>
        <v>2919</v>
      </c>
      <c r="B2932" s="0" t="n">
        <f aca="false">'Profiles 8760'!B2921</f>
        <v>5</v>
      </c>
      <c r="C2932" s="0" t="n">
        <f aca="false">'Profiles 8760'!E2921</f>
        <v>0</v>
      </c>
      <c r="D2932" s="0" t="n">
        <f aca="false">'Profiles 8760'!F2921</f>
        <v>1</v>
      </c>
      <c r="E2932" s="0" t="n">
        <f aca="false">'Profiles 8760'!G2921</f>
        <v>0.399762</v>
      </c>
      <c r="F2932" s="0" t="n">
        <f aca="false">D2932*Assumptions!$C$11*$B$7+E2932*Assumptions!$C$12*$B$8</f>
        <v>305.1502658</v>
      </c>
      <c r="G2932" s="0" t="n">
        <f aca="false">C2932*Assumptions!$C$15</f>
        <v>0</v>
      </c>
      <c r="H2932" s="0" t="n">
        <f aca="false">MIN(F2932,G2932)</f>
        <v>0</v>
      </c>
      <c r="I2932" s="0" t="n">
        <f aca="false">IF(C2932=1,MIN(G2932-H2932,Assumptions!$C$13,P2931),0)</f>
        <v>0</v>
      </c>
      <c r="J2932" s="0" t="n">
        <f aca="false">H2932+I2932</f>
        <v>0</v>
      </c>
      <c r="K2932" s="0" t="n">
        <f aca="false">MIN(IF(C2932=1,F2932-H2932,F2932),Assumptions!$C$13,MAX(0,($B$5-P2931)/$B$6))</f>
        <v>0</v>
      </c>
      <c r="L2932" s="0" t="n">
        <f aca="false">IF(C2932=1,0,MIN(F2932-K2932,Assumptions!$C$15,MAX(0,$B$10-O2931-M2932)))</f>
        <v>200</v>
      </c>
      <c r="M2932" s="0" t="n">
        <f aca="false">'Profiles 8760'!H2921</f>
        <v>194800</v>
      </c>
      <c r="N2932" s="0" t="n">
        <f aca="false">J2932+L2932</f>
        <v>200</v>
      </c>
      <c r="O2932" s="0" t="n">
        <f aca="false">O2931+N2932</f>
        <v>264498.425406285</v>
      </c>
      <c r="P2932" s="0" t="n">
        <f aca="false">MIN($B$5,P2931+K2932*$B$6-I2932)</f>
        <v>510.81</v>
      </c>
      <c r="Q2932" s="0" t="n">
        <f aca="false">MAX(0,F2932-H2932-K2932-L2932)</f>
        <v>105.1502658</v>
      </c>
    </row>
    <row r="2933" customFormat="false" ht="15" hidden="false" customHeight="false" outlineLevel="0" collapsed="false">
      <c r="A2933" s="0" t="n">
        <f aca="false">'Profiles 8760'!A2922</f>
        <v>2920</v>
      </c>
      <c r="B2933" s="0" t="n">
        <f aca="false">'Profiles 8760'!B2922</f>
        <v>5</v>
      </c>
      <c r="C2933" s="0" t="n">
        <f aca="false">'Profiles 8760'!E2922</f>
        <v>0</v>
      </c>
      <c r="D2933" s="0" t="n">
        <f aca="false">'Profiles 8760'!F2922</f>
        <v>1</v>
      </c>
      <c r="E2933" s="0" t="n">
        <f aca="false">'Profiles 8760'!G2922</f>
        <v>0.429029</v>
      </c>
      <c r="F2933" s="0" t="n">
        <f aca="false">D2933*Assumptions!$C$11*$B$7+E2933*Assumptions!$C$12*$B$8</f>
        <v>306.3472861</v>
      </c>
      <c r="G2933" s="0" t="n">
        <f aca="false">C2933*Assumptions!$C$15</f>
        <v>0</v>
      </c>
      <c r="H2933" s="0" t="n">
        <f aca="false">MIN(F2933,G2933)</f>
        <v>0</v>
      </c>
      <c r="I2933" s="0" t="n">
        <f aca="false">IF(C2933=1,MIN(G2933-H2933,Assumptions!$C$13,P2932),0)</f>
        <v>0</v>
      </c>
      <c r="J2933" s="0" t="n">
        <f aca="false">H2933+I2933</f>
        <v>0</v>
      </c>
      <c r="K2933" s="0" t="n">
        <f aca="false">MIN(IF(C2933=1,F2933-H2933,F2933),Assumptions!$C$13,MAX(0,($B$5-P2932)/$B$6))</f>
        <v>0</v>
      </c>
      <c r="L2933" s="0" t="n">
        <f aca="false">IF(C2933=1,0,MIN(F2933-K2933,Assumptions!$C$15,MAX(0,$B$10-O2932-M2933)))</f>
        <v>200</v>
      </c>
      <c r="M2933" s="0" t="n">
        <f aca="false">'Profiles 8760'!H2922</f>
        <v>194800</v>
      </c>
      <c r="N2933" s="0" t="n">
        <f aca="false">J2933+L2933</f>
        <v>200</v>
      </c>
      <c r="O2933" s="0" t="n">
        <f aca="false">O2932+N2933</f>
        <v>264698.425406285</v>
      </c>
      <c r="P2933" s="0" t="n">
        <f aca="false">MIN($B$5,P2932+K2933*$B$6-I2933)</f>
        <v>510.81</v>
      </c>
      <c r="Q2933" s="0" t="n">
        <f aca="false">MAX(0,F2933-H2933-K2933-L2933)</f>
        <v>106.3472861</v>
      </c>
    </row>
    <row r="2934" customFormat="false" ht="15" hidden="false" customHeight="false" outlineLevel="0" collapsed="false">
      <c r="A2934" s="0" t="n">
        <f aca="false">'Profiles 8760'!A2923</f>
        <v>2921</v>
      </c>
      <c r="B2934" s="0" t="n">
        <f aca="false">'Profiles 8760'!B2923</f>
        <v>5</v>
      </c>
      <c r="C2934" s="0" t="n">
        <f aca="false">'Profiles 8760'!E2923</f>
        <v>0</v>
      </c>
      <c r="D2934" s="0" t="n">
        <f aca="false">'Profiles 8760'!F2923</f>
        <v>0.75963</v>
      </c>
      <c r="E2934" s="0" t="n">
        <f aca="false">'Profiles 8760'!G2923</f>
        <v>0.336275</v>
      </c>
      <c r="F2934" s="0" t="n">
        <f aca="false">D2934*Assumptions!$C$11*$B$7+E2934*Assumptions!$C$12*$B$8</f>
        <v>233.1347915</v>
      </c>
      <c r="G2934" s="0" t="n">
        <f aca="false">C2934*Assumptions!$C$15</f>
        <v>0</v>
      </c>
      <c r="H2934" s="0" t="n">
        <f aca="false">MIN(F2934,G2934)</f>
        <v>0</v>
      </c>
      <c r="I2934" s="0" t="n">
        <f aca="false">IF(C2934=1,MIN(G2934-H2934,Assumptions!$C$13,P2933),0)</f>
        <v>0</v>
      </c>
      <c r="J2934" s="0" t="n">
        <f aca="false">H2934+I2934</f>
        <v>0</v>
      </c>
      <c r="K2934" s="0" t="n">
        <f aca="false">MIN(IF(C2934=1,F2934-H2934,F2934),Assumptions!$C$13,MAX(0,($B$5-P2933)/$B$6))</f>
        <v>0</v>
      </c>
      <c r="L2934" s="0" t="n">
        <f aca="false">IF(C2934=1,0,MIN(F2934-K2934,Assumptions!$C$15,MAX(0,$B$10-O2933-M2934)))</f>
        <v>200</v>
      </c>
      <c r="M2934" s="0" t="n">
        <f aca="false">'Profiles 8760'!H2923</f>
        <v>194800</v>
      </c>
      <c r="N2934" s="0" t="n">
        <f aca="false">J2934+L2934</f>
        <v>200</v>
      </c>
      <c r="O2934" s="0" t="n">
        <f aca="false">O2933+N2934</f>
        <v>264898.425406285</v>
      </c>
      <c r="P2934" s="0" t="n">
        <f aca="false">MIN($B$5,P2933+K2934*$B$6-I2934)</f>
        <v>510.81</v>
      </c>
      <c r="Q2934" s="0" t="n">
        <f aca="false">MAX(0,F2934-H2934-K2934-L2934)</f>
        <v>33.1347915</v>
      </c>
    </row>
    <row r="2935" customFormat="false" ht="15" hidden="false" customHeight="false" outlineLevel="0" collapsed="false">
      <c r="A2935" s="0" t="n">
        <f aca="false">'Profiles 8760'!A2924</f>
        <v>2922</v>
      </c>
      <c r="B2935" s="0" t="n">
        <f aca="false">'Profiles 8760'!B2924</f>
        <v>5</v>
      </c>
      <c r="C2935" s="0" t="n">
        <f aca="false">'Profiles 8760'!E2924</f>
        <v>0</v>
      </c>
      <c r="D2935" s="0" t="n">
        <f aca="false">'Profiles 8760'!F2924</f>
        <v>0.423355</v>
      </c>
      <c r="E2935" s="0" t="n">
        <f aca="false">'Profiles 8760'!G2924</f>
        <v>0.347217</v>
      </c>
      <c r="F2935" s="0" t="n">
        <f aca="false">D2935*Assumptions!$C$11*$B$7+E2935*Assumptions!$C$12*$B$8</f>
        <v>136.4660993</v>
      </c>
      <c r="G2935" s="0" t="n">
        <f aca="false">C2935*Assumptions!$C$15</f>
        <v>0</v>
      </c>
      <c r="H2935" s="0" t="n">
        <f aca="false">MIN(F2935,G2935)</f>
        <v>0</v>
      </c>
      <c r="I2935" s="0" t="n">
        <f aca="false">IF(C2935=1,MIN(G2935-H2935,Assumptions!$C$13,P2934),0)</f>
        <v>0</v>
      </c>
      <c r="J2935" s="0" t="n">
        <f aca="false">H2935+I2935</f>
        <v>0</v>
      </c>
      <c r="K2935" s="0" t="n">
        <f aca="false">MIN(IF(C2935=1,F2935-H2935,F2935),Assumptions!$C$13,MAX(0,($B$5-P2934)/$B$6))</f>
        <v>0</v>
      </c>
      <c r="L2935" s="0" t="n">
        <f aca="false">IF(C2935=1,0,MIN(F2935-K2935,Assumptions!$C$15,MAX(0,$B$10-O2934-M2935)))</f>
        <v>136.4660993</v>
      </c>
      <c r="M2935" s="0" t="n">
        <f aca="false">'Profiles 8760'!H2924</f>
        <v>194800</v>
      </c>
      <c r="N2935" s="0" t="n">
        <f aca="false">J2935+L2935</f>
        <v>136.4660993</v>
      </c>
      <c r="O2935" s="0" t="n">
        <f aca="false">O2934+N2935</f>
        <v>265034.891505585</v>
      </c>
      <c r="P2935" s="0" t="n">
        <f aca="false">MIN($B$5,P2934+K2935*$B$6-I2935)</f>
        <v>510.81</v>
      </c>
      <c r="Q2935" s="0" t="n">
        <f aca="false">MAX(0,F2935-H2935-K2935-L2935)</f>
        <v>0</v>
      </c>
    </row>
    <row r="2936" customFormat="false" ht="15" hidden="false" customHeight="false" outlineLevel="0" collapsed="false">
      <c r="A2936" s="0" t="n">
        <f aca="false">'Profiles 8760'!A2925</f>
        <v>2923</v>
      </c>
      <c r="B2936" s="0" t="n">
        <f aca="false">'Profiles 8760'!B2925</f>
        <v>5</v>
      </c>
      <c r="C2936" s="0" t="n">
        <f aca="false">'Profiles 8760'!E2925</f>
        <v>0</v>
      </c>
      <c r="D2936" s="0" t="n">
        <f aca="false">'Profiles 8760'!F2925</f>
        <v>0.123922</v>
      </c>
      <c r="E2936" s="0" t="n">
        <f aca="false">'Profiles 8760'!G2925</f>
        <v>0.344487</v>
      </c>
      <c r="F2936" s="0" t="n">
        <f aca="false">D2936*Assumptions!$C$11*$B$7+E2936*Assumptions!$C$12*$B$8</f>
        <v>49.8781919</v>
      </c>
      <c r="G2936" s="0" t="n">
        <f aca="false">C2936*Assumptions!$C$15</f>
        <v>0</v>
      </c>
      <c r="H2936" s="0" t="n">
        <f aca="false">MIN(F2936,G2936)</f>
        <v>0</v>
      </c>
      <c r="I2936" s="0" t="n">
        <f aca="false">IF(C2936=1,MIN(G2936-H2936,Assumptions!$C$13,P2935),0)</f>
        <v>0</v>
      </c>
      <c r="J2936" s="0" t="n">
        <f aca="false">H2936+I2936</f>
        <v>0</v>
      </c>
      <c r="K2936" s="0" t="n">
        <f aca="false">MIN(IF(C2936=1,F2936-H2936,F2936),Assumptions!$C$13,MAX(0,($B$5-P2935)/$B$6))</f>
        <v>0</v>
      </c>
      <c r="L2936" s="0" t="n">
        <f aca="false">IF(C2936=1,0,MIN(F2936-K2936,Assumptions!$C$15,MAX(0,$B$10-O2935-M2936)))</f>
        <v>49.8781919</v>
      </c>
      <c r="M2936" s="0" t="n">
        <f aca="false">'Profiles 8760'!H2925</f>
        <v>194800</v>
      </c>
      <c r="N2936" s="0" t="n">
        <f aca="false">J2936+L2936</f>
        <v>49.8781919</v>
      </c>
      <c r="O2936" s="0" t="n">
        <f aca="false">O2935+N2936</f>
        <v>265084.769697485</v>
      </c>
      <c r="P2936" s="0" t="n">
        <f aca="false">MIN($B$5,P2935+K2936*$B$6-I2936)</f>
        <v>510.81</v>
      </c>
      <c r="Q2936" s="0" t="n">
        <f aca="false">MAX(0,F2936-H2936-K2936-L2936)</f>
        <v>0</v>
      </c>
    </row>
    <row r="2937" customFormat="false" ht="15" hidden="false" customHeight="false" outlineLevel="0" collapsed="false">
      <c r="A2937" s="0" t="n">
        <f aca="false">'Profiles 8760'!A2926</f>
        <v>2924</v>
      </c>
      <c r="B2937" s="0" t="n">
        <f aca="false">'Profiles 8760'!B2926</f>
        <v>5</v>
      </c>
      <c r="C2937" s="0" t="n">
        <f aca="false">'Profiles 8760'!E2926</f>
        <v>1</v>
      </c>
      <c r="D2937" s="0" t="n">
        <f aca="false">'Profiles 8760'!F2926</f>
        <v>0</v>
      </c>
      <c r="E2937" s="0" t="n">
        <f aca="false">'Profiles 8760'!G2926</f>
        <v>0.202417</v>
      </c>
      <c r="F2937" s="0" t="n">
        <f aca="false">D2937*Assumptions!$C$11*$B$7+E2937*Assumptions!$C$12*$B$8</f>
        <v>8.2788553</v>
      </c>
      <c r="G2937" s="0" t="n">
        <f aca="false">C2937*Assumptions!$C$15</f>
        <v>200</v>
      </c>
      <c r="H2937" s="0" t="n">
        <f aca="false">MIN(F2937,G2937)</f>
        <v>8.2788553</v>
      </c>
      <c r="I2937" s="0" t="n">
        <f aca="false">IF(C2937=1,MIN(G2937-H2937,Assumptions!$C$13,P2936),0)</f>
        <v>180</v>
      </c>
      <c r="J2937" s="0" t="n">
        <f aca="false">H2937+I2937</f>
        <v>188.2788553</v>
      </c>
      <c r="K2937" s="0" t="n">
        <f aca="false">MIN(IF(C2937=1,F2937-H2937,F2937),Assumptions!$C$13,MAX(0,($B$5-P2936)/$B$6))</f>
        <v>0</v>
      </c>
      <c r="L2937" s="0" t="n">
        <f aca="false">IF(C2937=1,0,MIN(F2937-K2937,Assumptions!$C$15,MAX(0,$B$10-O2936-M2937)))</f>
        <v>0</v>
      </c>
      <c r="M2937" s="0" t="n">
        <f aca="false">'Profiles 8760'!H2926</f>
        <v>194600</v>
      </c>
      <c r="N2937" s="0" t="n">
        <f aca="false">J2937+L2937</f>
        <v>188.2788553</v>
      </c>
      <c r="O2937" s="0" t="n">
        <f aca="false">O2936+N2937</f>
        <v>265273.048552785</v>
      </c>
      <c r="P2937" s="0" t="n">
        <f aca="false">MIN($B$5,P2936+K2937*$B$6-I2937)</f>
        <v>330.81</v>
      </c>
      <c r="Q2937" s="0" t="n">
        <f aca="false">MAX(0,F2937-H2937-K2937-L2937)</f>
        <v>0</v>
      </c>
    </row>
    <row r="2938" customFormat="false" ht="15" hidden="false" customHeight="false" outlineLevel="0" collapsed="false">
      <c r="A2938" s="0" t="n">
        <f aca="false">'Profiles 8760'!A2927</f>
        <v>2925</v>
      </c>
      <c r="B2938" s="0" t="n">
        <f aca="false">'Profiles 8760'!B2927</f>
        <v>5</v>
      </c>
      <c r="C2938" s="0" t="n">
        <f aca="false">'Profiles 8760'!E2927</f>
        <v>1</v>
      </c>
      <c r="D2938" s="0" t="n">
        <f aca="false">'Profiles 8760'!F2927</f>
        <v>0</v>
      </c>
      <c r="E2938" s="0" t="n">
        <f aca="false">'Profiles 8760'!G2927</f>
        <v>0.213423</v>
      </c>
      <c r="F2938" s="0" t="n">
        <f aca="false">D2938*Assumptions!$C$11*$B$7+E2938*Assumptions!$C$12*$B$8</f>
        <v>8.7290007</v>
      </c>
      <c r="G2938" s="0" t="n">
        <f aca="false">C2938*Assumptions!$C$15</f>
        <v>200</v>
      </c>
      <c r="H2938" s="0" t="n">
        <f aca="false">MIN(F2938,G2938)</f>
        <v>8.7290007</v>
      </c>
      <c r="I2938" s="0" t="n">
        <f aca="false">IF(C2938=1,MIN(G2938-H2938,Assumptions!$C$13,P2937),0)</f>
        <v>180</v>
      </c>
      <c r="J2938" s="0" t="n">
        <f aca="false">H2938+I2938</f>
        <v>188.7290007</v>
      </c>
      <c r="K2938" s="0" t="n">
        <f aca="false">MIN(IF(C2938=1,F2938-H2938,F2938),Assumptions!$C$13,MAX(0,($B$5-P2937)/$B$6))</f>
        <v>0</v>
      </c>
      <c r="L2938" s="0" t="n">
        <f aca="false">IF(C2938=1,0,MIN(F2938-K2938,Assumptions!$C$15,MAX(0,$B$10-O2937-M2938)))</f>
        <v>0</v>
      </c>
      <c r="M2938" s="0" t="n">
        <f aca="false">'Profiles 8760'!H2927</f>
        <v>194400</v>
      </c>
      <c r="N2938" s="0" t="n">
        <f aca="false">J2938+L2938</f>
        <v>188.7290007</v>
      </c>
      <c r="O2938" s="0" t="n">
        <f aca="false">O2937+N2938</f>
        <v>265461.777553485</v>
      </c>
      <c r="P2938" s="0" t="n">
        <f aca="false">MIN($B$5,P2937+K2938*$B$6-I2938)</f>
        <v>150.81</v>
      </c>
      <c r="Q2938" s="0" t="n">
        <f aca="false">MAX(0,F2938-H2938-K2938-L2938)</f>
        <v>0</v>
      </c>
    </row>
    <row r="2939" customFormat="false" ht="15" hidden="false" customHeight="false" outlineLevel="0" collapsed="false">
      <c r="A2939" s="0" t="n">
        <f aca="false">'Profiles 8760'!A2928</f>
        <v>2926</v>
      </c>
      <c r="B2939" s="0" t="n">
        <f aca="false">'Profiles 8760'!B2928</f>
        <v>5</v>
      </c>
      <c r="C2939" s="0" t="n">
        <f aca="false">'Profiles 8760'!E2928</f>
        <v>0</v>
      </c>
      <c r="D2939" s="0" t="n">
        <f aca="false">'Profiles 8760'!F2928</f>
        <v>0</v>
      </c>
      <c r="E2939" s="0" t="n">
        <f aca="false">'Profiles 8760'!G2928</f>
        <v>0.229258</v>
      </c>
      <c r="F2939" s="0" t="n">
        <f aca="false">D2939*Assumptions!$C$11*$B$7+E2939*Assumptions!$C$12*$B$8</f>
        <v>9.3766522</v>
      </c>
      <c r="G2939" s="0" t="n">
        <f aca="false">C2939*Assumptions!$C$15</f>
        <v>0</v>
      </c>
      <c r="H2939" s="0" t="n">
        <f aca="false">MIN(F2939,G2939)</f>
        <v>0</v>
      </c>
      <c r="I2939" s="0" t="n">
        <f aca="false">IF(C2939=1,MIN(G2939-H2939,Assumptions!$C$13,P2938),0)</f>
        <v>0</v>
      </c>
      <c r="J2939" s="0" t="n">
        <f aca="false">H2939+I2939</f>
        <v>0</v>
      </c>
      <c r="K2939" s="0" t="n">
        <f aca="false">MIN(IF(C2939=1,F2939-H2939,F2939),Assumptions!$C$13,MAX(0,($B$5-P2938)/$B$6))</f>
        <v>9.3766522</v>
      </c>
      <c r="L2939" s="0" t="n">
        <f aca="false">IF(C2939=1,0,MIN(F2939-K2939,Assumptions!$C$15,MAX(0,$B$10-O2938-M2939)))</f>
        <v>0</v>
      </c>
      <c r="M2939" s="0" t="n">
        <f aca="false">'Profiles 8760'!H2928</f>
        <v>194400</v>
      </c>
      <c r="N2939" s="0" t="n">
        <f aca="false">J2939+L2939</f>
        <v>0</v>
      </c>
      <c r="O2939" s="0" t="n">
        <f aca="false">O2938+N2939</f>
        <v>265461.777553485</v>
      </c>
      <c r="P2939" s="0" t="n">
        <f aca="false">MIN($B$5,P2938+K2939*$B$6-I2939)</f>
        <v>158.93768212696</v>
      </c>
      <c r="Q2939" s="0" t="n">
        <f aca="false">MAX(0,F2939-H2939-K2939-L2939)</f>
        <v>0</v>
      </c>
    </row>
    <row r="2940" customFormat="false" ht="15" hidden="false" customHeight="false" outlineLevel="0" collapsed="false">
      <c r="A2940" s="0" t="n">
        <f aca="false">'Profiles 8760'!A2929</f>
        <v>2927</v>
      </c>
      <c r="B2940" s="0" t="n">
        <f aca="false">'Profiles 8760'!B2929</f>
        <v>5</v>
      </c>
      <c r="C2940" s="0" t="n">
        <f aca="false">'Profiles 8760'!E2929</f>
        <v>0</v>
      </c>
      <c r="D2940" s="0" t="n">
        <f aca="false">'Profiles 8760'!F2929</f>
        <v>0</v>
      </c>
      <c r="E2940" s="0" t="n">
        <f aca="false">'Profiles 8760'!G2929</f>
        <v>0.29241</v>
      </c>
      <c r="F2940" s="0" t="n">
        <f aca="false">D2940*Assumptions!$C$11*$B$7+E2940*Assumptions!$C$12*$B$8</f>
        <v>11.959569</v>
      </c>
      <c r="G2940" s="0" t="n">
        <f aca="false">C2940*Assumptions!$C$15</f>
        <v>0</v>
      </c>
      <c r="H2940" s="0" t="n">
        <f aca="false">MIN(F2940,G2940)</f>
        <v>0</v>
      </c>
      <c r="I2940" s="0" t="n">
        <f aca="false">IF(C2940=1,MIN(G2940-H2940,Assumptions!$C$13,P2939),0)</f>
        <v>0</v>
      </c>
      <c r="J2940" s="0" t="n">
        <f aca="false">H2940+I2940</f>
        <v>0</v>
      </c>
      <c r="K2940" s="0" t="n">
        <f aca="false">MIN(IF(C2940=1,F2940-H2940,F2940),Assumptions!$C$13,MAX(0,($B$5-P2939)/$B$6))</f>
        <v>11.959569</v>
      </c>
      <c r="L2940" s="0" t="n">
        <f aca="false">IF(C2940=1,0,MIN(F2940-K2940,Assumptions!$C$15,MAX(0,$B$10-O2939-M2940)))</f>
        <v>0</v>
      </c>
      <c r="M2940" s="0" t="n">
        <f aca="false">'Profiles 8760'!H2929</f>
        <v>194400</v>
      </c>
      <c r="N2940" s="0" t="n">
        <f aca="false">J2940+L2940</f>
        <v>0</v>
      </c>
      <c r="O2940" s="0" t="n">
        <f aca="false">O2939+N2940</f>
        <v>265461.777553485</v>
      </c>
      <c r="P2940" s="0" t="n">
        <f aca="false">MIN($B$5,P2939+K2940*$B$6-I2940)</f>
        <v>169.30423653616</v>
      </c>
      <c r="Q2940" s="0" t="n">
        <f aca="false">MAX(0,F2940-H2940-K2940-L2940)</f>
        <v>0</v>
      </c>
    </row>
    <row r="2941" customFormat="false" ht="15" hidden="false" customHeight="false" outlineLevel="0" collapsed="false">
      <c r="A2941" s="0" t="n">
        <f aca="false">'Profiles 8760'!A2930</f>
        <v>2928</v>
      </c>
      <c r="B2941" s="0" t="n">
        <f aca="false">'Profiles 8760'!B2930</f>
        <v>5</v>
      </c>
      <c r="C2941" s="0" t="n">
        <f aca="false">'Profiles 8760'!E2930</f>
        <v>0</v>
      </c>
      <c r="D2941" s="0" t="n">
        <f aca="false">'Profiles 8760'!F2930</f>
        <v>0</v>
      </c>
      <c r="E2941" s="0" t="n">
        <f aca="false">'Profiles 8760'!G2930</f>
        <v>0.271189</v>
      </c>
      <c r="F2941" s="0" t="n">
        <f aca="false">D2941*Assumptions!$C$11*$B$7+E2941*Assumptions!$C$12*$B$8</f>
        <v>11.0916301</v>
      </c>
      <c r="G2941" s="0" t="n">
        <f aca="false">C2941*Assumptions!$C$15</f>
        <v>0</v>
      </c>
      <c r="H2941" s="0" t="n">
        <f aca="false">MIN(F2941,G2941)</f>
        <v>0</v>
      </c>
      <c r="I2941" s="0" t="n">
        <f aca="false">IF(C2941=1,MIN(G2941-H2941,Assumptions!$C$13,P2940),0)</f>
        <v>0</v>
      </c>
      <c r="J2941" s="0" t="n">
        <f aca="false">H2941+I2941</f>
        <v>0</v>
      </c>
      <c r="K2941" s="0" t="n">
        <f aca="false">MIN(IF(C2941=1,F2941-H2941,F2941),Assumptions!$C$13,MAX(0,($B$5-P2940)/$B$6))</f>
        <v>11.0916301</v>
      </c>
      <c r="L2941" s="0" t="n">
        <f aca="false">IF(C2941=1,0,MIN(F2941-K2941,Assumptions!$C$15,MAX(0,$B$10-O2940-M2941)))</f>
        <v>0</v>
      </c>
      <c r="M2941" s="0" t="n">
        <f aca="false">'Profiles 8760'!H2930</f>
        <v>194400</v>
      </c>
      <c r="N2941" s="0" t="n">
        <f aca="false">J2941+L2941</f>
        <v>0</v>
      </c>
      <c r="O2941" s="0" t="n">
        <f aca="false">O2940+N2941</f>
        <v>265461.777553485</v>
      </c>
      <c r="P2941" s="0" t="n">
        <f aca="false">MIN($B$5,P2940+K2941*$B$6-I2941)</f>
        <v>178.91846150684</v>
      </c>
      <c r="Q2941" s="0" t="n">
        <f aca="false">MAX(0,F2941-H2941-K2941-L2941)</f>
        <v>0</v>
      </c>
    </row>
    <row r="2942" customFormat="false" ht="15" hidden="false" customHeight="false" outlineLevel="0" collapsed="false">
      <c r="A2942" s="0" t="n">
        <f aca="false">'Profiles 8760'!A2931</f>
        <v>2929</v>
      </c>
      <c r="B2942" s="0" t="n">
        <f aca="false">'Profiles 8760'!B2931</f>
        <v>5</v>
      </c>
      <c r="C2942" s="0" t="n">
        <f aca="false">'Profiles 8760'!E2931</f>
        <v>0</v>
      </c>
      <c r="D2942" s="0" t="n">
        <f aca="false">'Profiles 8760'!F2931</f>
        <v>0</v>
      </c>
      <c r="E2942" s="0" t="n">
        <f aca="false">'Profiles 8760'!G2931</f>
        <v>0.355318</v>
      </c>
      <c r="F2942" s="0" t="n">
        <f aca="false">D2942*Assumptions!$C$11*$B$7+E2942*Assumptions!$C$12*$B$8</f>
        <v>14.5325062</v>
      </c>
      <c r="G2942" s="0" t="n">
        <f aca="false">C2942*Assumptions!$C$15</f>
        <v>0</v>
      </c>
      <c r="H2942" s="0" t="n">
        <f aca="false">MIN(F2942,G2942)</f>
        <v>0</v>
      </c>
      <c r="I2942" s="0" t="n">
        <f aca="false">IF(C2942=1,MIN(G2942-H2942,Assumptions!$C$13,P2941),0)</f>
        <v>0</v>
      </c>
      <c r="J2942" s="0" t="n">
        <f aca="false">H2942+I2942</f>
        <v>0</v>
      </c>
      <c r="K2942" s="0" t="n">
        <f aca="false">MIN(IF(C2942=1,F2942-H2942,F2942),Assumptions!$C$13,MAX(0,($B$5-P2941)/$B$6))</f>
        <v>14.5325062</v>
      </c>
      <c r="L2942" s="0" t="n">
        <f aca="false">IF(C2942=1,0,MIN(F2942-K2942,Assumptions!$C$15,MAX(0,$B$10-O2941-M2942)))</f>
        <v>0</v>
      </c>
      <c r="M2942" s="0" t="n">
        <f aca="false">'Profiles 8760'!H2931</f>
        <v>194400</v>
      </c>
      <c r="N2942" s="0" t="n">
        <f aca="false">J2942+L2942</f>
        <v>0</v>
      </c>
      <c r="O2942" s="0" t="n">
        <f aca="false">O2941+N2942</f>
        <v>265461.777553485</v>
      </c>
      <c r="P2942" s="0" t="n">
        <f aca="false">MIN($B$5,P2941+K2942*$B$6-I2942)</f>
        <v>191.515237881</v>
      </c>
      <c r="Q2942" s="0" t="n">
        <f aca="false">MAX(0,F2942-H2942-K2942-L2942)</f>
        <v>0</v>
      </c>
    </row>
    <row r="2943" customFormat="false" ht="15" hidden="false" customHeight="false" outlineLevel="0" collapsed="false">
      <c r="A2943" s="0" t="n">
        <f aca="false">'Profiles 8760'!A2932</f>
        <v>2930</v>
      </c>
      <c r="B2943" s="0" t="n">
        <f aca="false">'Profiles 8760'!B2932</f>
        <v>5</v>
      </c>
      <c r="C2943" s="0" t="n">
        <f aca="false">'Profiles 8760'!E2932</f>
        <v>0</v>
      </c>
      <c r="D2943" s="0" t="n">
        <f aca="false">'Profiles 8760'!F2932</f>
        <v>0</v>
      </c>
      <c r="E2943" s="0" t="n">
        <f aca="false">'Profiles 8760'!G2932</f>
        <v>0.541584</v>
      </c>
      <c r="F2943" s="0" t="n">
        <f aca="false">D2943*Assumptions!$C$11*$B$7+E2943*Assumptions!$C$12*$B$8</f>
        <v>22.1507856</v>
      </c>
      <c r="G2943" s="0" t="n">
        <f aca="false">C2943*Assumptions!$C$15</f>
        <v>0</v>
      </c>
      <c r="H2943" s="0" t="n">
        <f aca="false">MIN(F2943,G2943)</f>
        <v>0</v>
      </c>
      <c r="I2943" s="0" t="n">
        <f aca="false">IF(C2943=1,MIN(G2943-H2943,Assumptions!$C$13,P2942),0)</f>
        <v>0</v>
      </c>
      <c r="J2943" s="0" t="n">
        <f aca="false">H2943+I2943</f>
        <v>0</v>
      </c>
      <c r="K2943" s="0" t="n">
        <f aca="false">MIN(IF(C2943=1,F2943-H2943,F2943),Assumptions!$C$13,MAX(0,($B$5-P2942)/$B$6))</f>
        <v>22.1507856</v>
      </c>
      <c r="L2943" s="0" t="n">
        <f aca="false">IF(C2943=1,0,MIN(F2943-K2943,Assumptions!$C$15,MAX(0,$B$10-O2942-M2943)))</f>
        <v>0</v>
      </c>
      <c r="M2943" s="0" t="n">
        <f aca="false">'Profiles 8760'!H2932</f>
        <v>194400</v>
      </c>
      <c r="N2943" s="0" t="n">
        <f aca="false">J2943+L2943</f>
        <v>0</v>
      </c>
      <c r="O2943" s="0" t="n">
        <f aca="false">O2942+N2943</f>
        <v>265461.777553485</v>
      </c>
      <c r="P2943" s="0" t="n">
        <f aca="false">MIN($B$5,P2942+K2943*$B$6-I2943)</f>
        <v>210.71553883908</v>
      </c>
      <c r="Q2943" s="0" t="n">
        <f aca="false">MAX(0,F2943-H2943-K2943-L2943)</f>
        <v>0</v>
      </c>
    </row>
    <row r="2944" customFormat="false" ht="15" hidden="false" customHeight="false" outlineLevel="0" collapsed="false">
      <c r="A2944" s="0" t="n">
        <f aca="false">'Profiles 8760'!A2933</f>
        <v>2931</v>
      </c>
      <c r="B2944" s="0" t="n">
        <f aca="false">'Profiles 8760'!B2933</f>
        <v>5</v>
      </c>
      <c r="C2944" s="0" t="n">
        <f aca="false">'Profiles 8760'!E2933</f>
        <v>0</v>
      </c>
      <c r="D2944" s="0" t="n">
        <f aca="false">'Profiles 8760'!F2933</f>
        <v>0</v>
      </c>
      <c r="E2944" s="0" t="n">
        <f aca="false">'Profiles 8760'!G2933</f>
        <v>0.537885</v>
      </c>
      <c r="F2944" s="0" t="n">
        <f aca="false">D2944*Assumptions!$C$11*$B$7+E2944*Assumptions!$C$12*$B$8</f>
        <v>21.9994965</v>
      </c>
      <c r="G2944" s="0" t="n">
        <f aca="false">C2944*Assumptions!$C$15</f>
        <v>0</v>
      </c>
      <c r="H2944" s="0" t="n">
        <f aca="false">MIN(F2944,G2944)</f>
        <v>0</v>
      </c>
      <c r="I2944" s="0" t="n">
        <f aca="false">IF(C2944=1,MIN(G2944-H2944,Assumptions!$C$13,P2943),0)</f>
        <v>0</v>
      </c>
      <c r="J2944" s="0" t="n">
        <f aca="false">H2944+I2944</f>
        <v>0</v>
      </c>
      <c r="K2944" s="0" t="n">
        <f aca="false">MIN(IF(C2944=1,F2944-H2944,F2944),Assumptions!$C$13,MAX(0,($B$5-P2943)/$B$6))</f>
        <v>21.9994965</v>
      </c>
      <c r="L2944" s="0" t="n">
        <f aca="false">IF(C2944=1,0,MIN(F2944-K2944,Assumptions!$C$15,MAX(0,$B$10-O2943-M2944)))</f>
        <v>0</v>
      </c>
      <c r="M2944" s="0" t="n">
        <f aca="false">'Profiles 8760'!H2933</f>
        <v>194400</v>
      </c>
      <c r="N2944" s="0" t="n">
        <f aca="false">J2944+L2944</f>
        <v>0</v>
      </c>
      <c r="O2944" s="0" t="n">
        <f aca="false">O2943+N2944</f>
        <v>265461.777553485</v>
      </c>
      <c r="P2944" s="0" t="n">
        <f aca="false">MIN($B$5,P2943+K2944*$B$6-I2944)</f>
        <v>229.78470240528</v>
      </c>
      <c r="Q2944" s="0" t="n">
        <f aca="false">MAX(0,F2944-H2944-K2944-L2944)</f>
        <v>0</v>
      </c>
    </row>
    <row r="2945" customFormat="false" ht="15" hidden="false" customHeight="false" outlineLevel="0" collapsed="false">
      <c r="A2945" s="0" t="n">
        <f aca="false">'Profiles 8760'!A2934</f>
        <v>2932</v>
      </c>
      <c r="B2945" s="0" t="n">
        <f aca="false">'Profiles 8760'!B2934</f>
        <v>5</v>
      </c>
      <c r="C2945" s="0" t="n">
        <f aca="false">'Profiles 8760'!E2934</f>
        <v>0</v>
      </c>
      <c r="D2945" s="0" t="n">
        <f aca="false">'Profiles 8760'!F2934</f>
        <v>0</v>
      </c>
      <c r="E2945" s="0" t="n">
        <f aca="false">'Profiles 8760'!G2934</f>
        <v>0.578021</v>
      </c>
      <c r="F2945" s="0" t="n">
        <f aca="false">D2945*Assumptions!$C$11*$B$7+E2945*Assumptions!$C$12*$B$8</f>
        <v>23.6410589</v>
      </c>
      <c r="G2945" s="0" t="n">
        <f aca="false">C2945*Assumptions!$C$15</f>
        <v>0</v>
      </c>
      <c r="H2945" s="0" t="n">
        <f aca="false">MIN(F2945,G2945)</f>
        <v>0</v>
      </c>
      <c r="I2945" s="0" t="n">
        <f aca="false">IF(C2945=1,MIN(G2945-H2945,Assumptions!$C$13,P2944),0)</f>
        <v>0</v>
      </c>
      <c r="J2945" s="0" t="n">
        <f aca="false">H2945+I2945</f>
        <v>0</v>
      </c>
      <c r="K2945" s="0" t="n">
        <f aca="false">MIN(IF(C2945=1,F2945-H2945,F2945),Assumptions!$C$13,MAX(0,($B$5-P2944)/$B$6))</f>
        <v>23.6410589</v>
      </c>
      <c r="L2945" s="0" t="n">
        <f aca="false">IF(C2945=1,0,MIN(F2945-K2945,Assumptions!$C$15,MAX(0,$B$10-O2944-M2945)))</f>
        <v>0</v>
      </c>
      <c r="M2945" s="0" t="n">
        <f aca="false">'Profiles 8760'!H2934</f>
        <v>194400</v>
      </c>
      <c r="N2945" s="0" t="n">
        <f aca="false">J2945+L2945</f>
        <v>0</v>
      </c>
      <c r="O2945" s="0" t="n">
        <f aca="false">O2944+N2945</f>
        <v>265461.777553485</v>
      </c>
      <c r="P2945" s="0" t="n">
        <f aca="false">MIN($B$5,P2944+K2945*$B$6-I2945)</f>
        <v>250.2767722598</v>
      </c>
      <c r="Q2945" s="0" t="n">
        <f aca="false">MAX(0,F2945-H2945-K2945-L2945)</f>
        <v>0</v>
      </c>
    </row>
    <row r="2946" customFormat="false" ht="15" hidden="false" customHeight="false" outlineLevel="0" collapsed="false">
      <c r="A2946" s="0" t="n">
        <f aca="false">'Profiles 8760'!A2935</f>
        <v>2933</v>
      </c>
      <c r="B2946" s="0" t="n">
        <f aca="false">'Profiles 8760'!B2935</f>
        <v>5</v>
      </c>
      <c r="C2946" s="0" t="n">
        <f aca="false">'Profiles 8760'!E2935</f>
        <v>0</v>
      </c>
      <c r="D2946" s="0" t="n">
        <f aca="false">'Profiles 8760'!F2935</f>
        <v>0</v>
      </c>
      <c r="E2946" s="0" t="n">
        <f aca="false">'Profiles 8760'!G2935</f>
        <v>0.38143</v>
      </c>
      <c r="F2946" s="0" t="n">
        <f aca="false">D2946*Assumptions!$C$11*$B$7+E2946*Assumptions!$C$12*$B$8</f>
        <v>15.600487</v>
      </c>
      <c r="G2946" s="0" t="n">
        <f aca="false">C2946*Assumptions!$C$15</f>
        <v>0</v>
      </c>
      <c r="H2946" s="0" t="n">
        <f aca="false">MIN(F2946,G2946)</f>
        <v>0</v>
      </c>
      <c r="I2946" s="0" t="n">
        <f aca="false">IF(C2946=1,MIN(G2946-H2946,Assumptions!$C$13,P2945),0)</f>
        <v>0</v>
      </c>
      <c r="J2946" s="0" t="n">
        <f aca="false">H2946+I2946</f>
        <v>0</v>
      </c>
      <c r="K2946" s="0" t="n">
        <f aca="false">MIN(IF(C2946=1,F2946-H2946,F2946),Assumptions!$C$13,MAX(0,($B$5-P2945)/$B$6))</f>
        <v>15.600487</v>
      </c>
      <c r="L2946" s="0" t="n">
        <f aca="false">IF(C2946=1,0,MIN(F2946-K2946,Assumptions!$C$15,MAX(0,$B$10-O2945-M2946)))</f>
        <v>0</v>
      </c>
      <c r="M2946" s="0" t="n">
        <f aca="false">'Profiles 8760'!H2935</f>
        <v>194400</v>
      </c>
      <c r="N2946" s="0" t="n">
        <f aca="false">J2946+L2946</f>
        <v>0</v>
      </c>
      <c r="O2946" s="0" t="n">
        <f aca="false">O2945+N2946</f>
        <v>265461.777553485</v>
      </c>
      <c r="P2946" s="0" t="n">
        <f aca="false">MIN($B$5,P2945+K2946*$B$6-I2946)</f>
        <v>263.7992743914</v>
      </c>
      <c r="Q2946" s="0" t="n">
        <f aca="false">MAX(0,F2946-H2946-K2946-L2946)</f>
        <v>0</v>
      </c>
    </row>
    <row r="2947" customFormat="false" ht="15" hidden="false" customHeight="false" outlineLevel="0" collapsed="false">
      <c r="A2947" s="0" t="n">
        <f aca="false">'Profiles 8760'!A2936</f>
        <v>2934</v>
      </c>
      <c r="B2947" s="0" t="n">
        <f aca="false">'Profiles 8760'!B2936</f>
        <v>5</v>
      </c>
      <c r="C2947" s="0" t="n">
        <f aca="false">'Profiles 8760'!E2936</f>
        <v>0</v>
      </c>
      <c r="D2947" s="0" t="n">
        <f aca="false">'Profiles 8760'!F2936</f>
        <v>0</v>
      </c>
      <c r="E2947" s="0" t="n">
        <f aca="false">'Profiles 8760'!G2936</f>
        <v>0.449046</v>
      </c>
      <c r="F2947" s="0" t="n">
        <f aca="false">D2947*Assumptions!$C$11*$B$7+E2947*Assumptions!$C$12*$B$8</f>
        <v>18.3659814</v>
      </c>
      <c r="G2947" s="0" t="n">
        <f aca="false">C2947*Assumptions!$C$15</f>
        <v>0</v>
      </c>
      <c r="H2947" s="0" t="n">
        <f aca="false">MIN(F2947,G2947)</f>
        <v>0</v>
      </c>
      <c r="I2947" s="0" t="n">
        <f aca="false">IF(C2947=1,MIN(G2947-H2947,Assumptions!$C$13,P2946),0)</f>
        <v>0</v>
      </c>
      <c r="J2947" s="0" t="n">
        <f aca="false">H2947+I2947</f>
        <v>0</v>
      </c>
      <c r="K2947" s="0" t="n">
        <f aca="false">MIN(IF(C2947=1,F2947-H2947,F2947),Assumptions!$C$13,MAX(0,($B$5-P2946)/$B$6))</f>
        <v>18.3659814</v>
      </c>
      <c r="L2947" s="0" t="n">
        <f aca="false">IF(C2947=1,0,MIN(F2947-K2947,Assumptions!$C$15,MAX(0,$B$10-O2946-M2947)))</f>
        <v>0</v>
      </c>
      <c r="M2947" s="0" t="n">
        <f aca="false">'Profiles 8760'!H2936</f>
        <v>194400</v>
      </c>
      <c r="N2947" s="0" t="n">
        <f aca="false">J2947+L2947</f>
        <v>0</v>
      </c>
      <c r="O2947" s="0" t="n">
        <f aca="false">O2946+N2947</f>
        <v>265461.777553485</v>
      </c>
      <c r="P2947" s="0" t="n">
        <f aca="false">MIN($B$5,P2946+K2947*$B$6-I2947)</f>
        <v>279.71890706892</v>
      </c>
      <c r="Q2947" s="0" t="n">
        <f aca="false">MAX(0,F2947-H2947-K2947-L2947)</f>
        <v>0</v>
      </c>
    </row>
    <row r="2948" customFormat="false" ht="15" hidden="false" customHeight="false" outlineLevel="0" collapsed="false">
      <c r="A2948" s="0" t="n">
        <f aca="false">'Profiles 8760'!A2937</f>
        <v>2935</v>
      </c>
      <c r="B2948" s="0" t="n">
        <f aca="false">'Profiles 8760'!B2937</f>
        <v>5</v>
      </c>
      <c r="C2948" s="0" t="n">
        <f aca="false">'Profiles 8760'!E2937</f>
        <v>0</v>
      </c>
      <c r="D2948" s="0" t="n">
        <f aca="false">'Profiles 8760'!F2937</f>
        <v>0.117555</v>
      </c>
      <c r="E2948" s="0" t="n">
        <f aca="false">'Profiles 8760'!G2937</f>
        <v>0.364714</v>
      </c>
      <c r="F2948" s="0" t="n">
        <f aca="false">D2948*Assumptions!$C$11*$B$7+E2948*Assumptions!$C$12*$B$8</f>
        <v>48.8666866</v>
      </c>
      <c r="G2948" s="0" t="n">
        <f aca="false">C2948*Assumptions!$C$15</f>
        <v>0</v>
      </c>
      <c r="H2948" s="0" t="n">
        <f aca="false">MIN(F2948,G2948)</f>
        <v>0</v>
      </c>
      <c r="I2948" s="0" t="n">
        <f aca="false">IF(C2948=1,MIN(G2948-H2948,Assumptions!$C$13,P2947),0)</f>
        <v>0</v>
      </c>
      <c r="J2948" s="0" t="n">
        <f aca="false">H2948+I2948</f>
        <v>0</v>
      </c>
      <c r="K2948" s="0" t="n">
        <f aca="false">MIN(IF(C2948=1,F2948-H2948,F2948),Assumptions!$C$13,MAX(0,($B$5-P2947)/$B$6))</f>
        <v>48.8666866</v>
      </c>
      <c r="L2948" s="0" t="n">
        <f aca="false">IF(C2948=1,0,MIN(F2948-K2948,Assumptions!$C$15,MAX(0,$B$10-O2947-M2948)))</f>
        <v>0</v>
      </c>
      <c r="M2948" s="0" t="n">
        <f aca="false">'Profiles 8760'!H2937</f>
        <v>194400</v>
      </c>
      <c r="N2948" s="0" t="n">
        <f aca="false">J2948+L2948</f>
        <v>0</v>
      </c>
      <c r="O2948" s="0" t="n">
        <f aca="false">O2947+N2948</f>
        <v>265461.777553485</v>
      </c>
      <c r="P2948" s="0" t="n">
        <f aca="false">MIN($B$5,P2947+K2948*$B$6-I2948)</f>
        <v>322.0765510138</v>
      </c>
      <c r="Q2948" s="0" t="n">
        <f aca="false">MAX(0,F2948-H2948-K2948-L2948)</f>
        <v>0</v>
      </c>
    </row>
    <row r="2949" customFormat="false" ht="15" hidden="false" customHeight="false" outlineLevel="0" collapsed="false">
      <c r="A2949" s="0" t="n">
        <f aca="false">'Profiles 8760'!A2938</f>
        <v>2936</v>
      </c>
      <c r="B2949" s="0" t="n">
        <f aca="false">'Profiles 8760'!B2938</f>
        <v>5</v>
      </c>
      <c r="C2949" s="0" t="n">
        <f aca="false">'Profiles 8760'!E2938</f>
        <v>1</v>
      </c>
      <c r="D2949" s="0" t="n">
        <f aca="false">'Profiles 8760'!F2938</f>
        <v>0.401605</v>
      </c>
      <c r="E2949" s="0" t="n">
        <f aca="false">'Profiles 8760'!G2938</f>
        <v>0.386714</v>
      </c>
      <c r="F2949" s="0" t="n">
        <f aca="false">D2949*Assumptions!$C$11*$B$7+E2949*Assumptions!$C$12*$B$8</f>
        <v>131.8001266</v>
      </c>
      <c r="G2949" s="0" t="n">
        <f aca="false">C2949*Assumptions!$C$15</f>
        <v>200</v>
      </c>
      <c r="H2949" s="0" t="n">
        <f aca="false">MIN(F2949,G2949)</f>
        <v>131.8001266</v>
      </c>
      <c r="I2949" s="0" t="n">
        <f aca="false">IF(C2949=1,MIN(G2949-H2949,Assumptions!$C$13,P2948),0)</f>
        <v>68.1998734</v>
      </c>
      <c r="J2949" s="0" t="n">
        <f aca="false">H2949+I2949</f>
        <v>200</v>
      </c>
      <c r="K2949" s="0" t="n">
        <f aca="false">MIN(IF(C2949=1,F2949-H2949,F2949),Assumptions!$C$13,MAX(0,($B$5-P2948)/$B$6))</f>
        <v>0</v>
      </c>
      <c r="L2949" s="0" t="n">
        <f aca="false">IF(C2949=1,0,MIN(F2949-K2949,Assumptions!$C$15,MAX(0,$B$10-O2948-M2949)))</f>
        <v>0</v>
      </c>
      <c r="M2949" s="0" t="n">
        <f aca="false">'Profiles 8760'!H2938</f>
        <v>194200</v>
      </c>
      <c r="N2949" s="0" t="n">
        <f aca="false">J2949+L2949</f>
        <v>200</v>
      </c>
      <c r="O2949" s="0" t="n">
        <f aca="false">O2948+N2949</f>
        <v>265661.777553485</v>
      </c>
      <c r="P2949" s="0" t="n">
        <f aca="false">MIN($B$5,P2948+K2949*$B$6-I2949)</f>
        <v>253.8766776138</v>
      </c>
      <c r="Q2949" s="0" t="n">
        <f aca="false">MAX(0,F2949-H2949-K2949-L2949)</f>
        <v>0</v>
      </c>
    </row>
    <row r="2950" customFormat="false" ht="15" hidden="false" customHeight="false" outlineLevel="0" collapsed="false">
      <c r="A2950" s="0" t="n">
        <f aca="false">'Profiles 8760'!A2939</f>
        <v>2937</v>
      </c>
      <c r="B2950" s="0" t="n">
        <f aca="false">'Profiles 8760'!B2939</f>
        <v>5</v>
      </c>
      <c r="C2950" s="0" t="n">
        <f aca="false">'Profiles 8760'!E2939</f>
        <v>1</v>
      </c>
      <c r="D2950" s="0" t="n">
        <f aca="false">'Profiles 8760'!F2939</f>
        <v>0.720604</v>
      </c>
      <c r="E2950" s="0" t="n">
        <f aca="false">'Profiles 8760'!G2939</f>
        <v>0.263929</v>
      </c>
      <c r="F2950" s="0" t="n">
        <f aca="false">D2950*Assumptions!$C$11*$B$7+E2950*Assumptions!$C$12*$B$8</f>
        <v>218.9051313</v>
      </c>
      <c r="G2950" s="0" t="n">
        <f aca="false">C2950*Assumptions!$C$15</f>
        <v>200</v>
      </c>
      <c r="H2950" s="0" t="n">
        <f aca="false">MIN(F2950,G2950)</f>
        <v>200</v>
      </c>
      <c r="I2950" s="0" t="n">
        <f aca="false">IF(C2950=1,MIN(G2950-H2950,Assumptions!$C$13,P2949),0)</f>
        <v>0</v>
      </c>
      <c r="J2950" s="0" t="n">
        <f aca="false">H2950+I2950</f>
        <v>200</v>
      </c>
      <c r="K2950" s="0" t="n">
        <f aca="false">MIN(IF(C2950=1,F2950-H2950,F2950),Assumptions!$C$13,MAX(0,($B$5-P2949)/$B$6))</f>
        <v>18.9051313</v>
      </c>
      <c r="L2950" s="0" t="n">
        <f aca="false">IF(C2950=1,0,MIN(F2950-K2950,Assumptions!$C$15,MAX(0,$B$10-O2949-M2950)))</f>
        <v>0</v>
      </c>
      <c r="M2950" s="0" t="n">
        <f aca="false">'Profiles 8760'!H2939</f>
        <v>194000</v>
      </c>
      <c r="N2950" s="0" t="n">
        <f aca="false">J2950+L2950</f>
        <v>200</v>
      </c>
      <c r="O2950" s="0" t="n">
        <f aca="false">O2949+N2950</f>
        <v>265861.777553485</v>
      </c>
      <c r="P2950" s="0" t="n">
        <f aca="false">MIN($B$5,P2949+K2950*$B$6-I2950)</f>
        <v>270.26364542464</v>
      </c>
      <c r="Q2950" s="0" t="n">
        <f aca="false">MAX(0,F2950-H2950-K2950-L2950)</f>
        <v>0</v>
      </c>
    </row>
    <row r="2951" customFormat="false" ht="15" hidden="false" customHeight="false" outlineLevel="0" collapsed="false">
      <c r="A2951" s="0" t="n">
        <f aca="false">'Profiles 8760'!A2940</f>
        <v>2938</v>
      </c>
      <c r="B2951" s="0" t="n">
        <f aca="false">'Profiles 8760'!B2940</f>
        <v>5</v>
      </c>
      <c r="C2951" s="0" t="n">
        <f aca="false">'Profiles 8760'!E2940</f>
        <v>0</v>
      </c>
      <c r="D2951" s="0" t="n">
        <f aca="false">'Profiles 8760'!F2940</f>
        <v>1</v>
      </c>
      <c r="E2951" s="0" t="n">
        <f aca="false">'Profiles 8760'!G2940</f>
        <v>0.348739</v>
      </c>
      <c r="F2951" s="0" t="n">
        <f aca="false">D2951*Assumptions!$C$11*$B$7+E2951*Assumptions!$C$12*$B$8</f>
        <v>303.0634251</v>
      </c>
      <c r="G2951" s="0" t="n">
        <f aca="false">C2951*Assumptions!$C$15</f>
        <v>0</v>
      </c>
      <c r="H2951" s="0" t="n">
        <f aca="false">MIN(F2951,G2951)</f>
        <v>0</v>
      </c>
      <c r="I2951" s="0" t="n">
        <f aca="false">IF(C2951=1,MIN(G2951-H2951,Assumptions!$C$13,P2950),0)</f>
        <v>0</v>
      </c>
      <c r="J2951" s="0" t="n">
        <f aca="false">H2951+I2951</f>
        <v>0</v>
      </c>
      <c r="K2951" s="0" t="n">
        <f aca="false">MIN(IF(C2951=1,F2951-H2951,F2951),Assumptions!$C$13,MAX(0,($B$5-P2950)/$B$6))</f>
        <v>180</v>
      </c>
      <c r="L2951" s="0" t="n">
        <f aca="false">IF(C2951=1,0,MIN(F2951-K2951,Assumptions!$C$15,MAX(0,$B$10-O2950-M2951)))</f>
        <v>123.0634251</v>
      </c>
      <c r="M2951" s="0" t="n">
        <f aca="false">'Profiles 8760'!H2940</f>
        <v>194000</v>
      </c>
      <c r="N2951" s="0" t="n">
        <f aca="false">J2951+L2951</f>
        <v>123.0634251</v>
      </c>
      <c r="O2951" s="0" t="n">
        <f aca="false">O2950+N2951</f>
        <v>265984.840978585</v>
      </c>
      <c r="P2951" s="0" t="n">
        <f aca="false">MIN($B$5,P2950+K2951*$B$6-I2951)</f>
        <v>426.28764542464</v>
      </c>
      <c r="Q2951" s="0" t="n">
        <f aca="false">MAX(0,F2951-H2951-K2951-L2951)</f>
        <v>0</v>
      </c>
    </row>
    <row r="2952" customFormat="false" ht="15" hidden="false" customHeight="false" outlineLevel="0" collapsed="false">
      <c r="A2952" s="0" t="n">
        <f aca="false">'Profiles 8760'!A2941</f>
        <v>2939</v>
      </c>
      <c r="B2952" s="0" t="n">
        <f aca="false">'Profiles 8760'!B2941</f>
        <v>5</v>
      </c>
      <c r="C2952" s="0" t="n">
        <f aca="false">'Profiles 8760'!E2941</f>
        <v>0</v>
      </c>
      <c r="D2952" s="0" t="n">
        <f aca="false">'Profiles 8760'!F2941</f>
        <v>1</v>
      </c>
      <c r="E2952" s="0" t="n">
        <f aca="false">'Profiles 8760'!G2941</f>
        <v>0.250266</v>
      </c>
      <c r="F2952" s="0" t="n">
        <f aca="false">D2952*Assumptions!$C$11*$B$7+E2952*Assumptions!$C$12*$B$8</f>
        <v>299.0358794</v>
      </c>
      <c r="G2952" s="0" t="n">
        <f aca="false">C2952*Assumptions!$C$15</f>
        <v>0</v>
      </c>
      <c r="H2952" s="0" t="n">
        <f aca="false">MIN(F2952,G2952)</f>
        <v>0</v>
      </c>
      <c r="I2952" s="0" t="n">
        <f aca="false">IF(C2952=1,MIN(G2952-H2952,Assumptions!$C$13,P2951),0)</f>
        <v>0</v>
      </c>
      <c r="J2952" s="0" t="n">
        <f aca="false">H2952+I2952</f>
        <v>0</v>
      </c>
      <c r="K2952" s="0" t="n">
        <f aca="false">MIN(IF(C2952=1,F2952-H2952,F2952),Assumptions!$C$13,MAX(0,($B$5-P2951)/$B$6))</f>
        <v>97.5107920804799</v>
      </c>
      <c r="L2952" s="0" t="n">
        <f aca="false">IF(C2952=1,0,MIN(F2952-K2952,Assumptions!$C$15,MAX(0,$B$10-O2951-M2952)))</f>
        <v>200</v>
      </c>
      <c r="M2952" s="0" t="n">
        <f aca="false">'Profiles 8760'!H2941</f>
        <v>194000</v>
      </c>
      <c r="N2952" s="0" t="n">
        <f aca="false">J2952+L2952</f>
        <v>200</v>
      </c>
      <c r="O2952" s="0" t="n">
        <f aca="false">O2951+N2952</f>
        <v>266184.840978585</v>
      </c>
      <c r="P2952" s="0" t="n">
        <f aca="false">MIN($B$5,P2951+K2952*$B$6-I2952)</f>
        <v>510.81</v>
      </c>
      <c r="Q2952" s="0" t="n">
        <f aca="false">MAX(0,F2952-H2952-K2952-L2952)</f>
        <v>1.52508731952008</v>
      </c>
    </row>
    <row r="2953" customFormat="false" ht="15" hidden="false" customHeight="false" outlineLevel="0" collapsed="false">
      <c r="A2953" s="0" t="n">
        <f aca="false">'Profiles 8760'!A2942</f>
        <v>2940</v>
      </c>
      <c r="B2953" s="0" t="n">
        <f aca="false">'Profiles 8760'!B2942</f>
        <v>5</v>
      </c>
      <c r="C2953" s="0" t="n">
        <f aca="false">'Profiles 8760'!E2942</f>
        <v>0</v>
      </c>
      <c r="D2953" s="0" t="n">
        <f aca="false">'Profiles 8760'!F2942</f>
        <v>1</v>
      </c>
      <c r="E2953" s="0" t="n">
        <f aca="false">'Profiles 8760'!G2942</f>
        <v>0.304025</v>
      </c>
      <c r="F2953" s="0" t="n">
        <f aca="false">D2953*Assumptions!$C$11*$B$7+E2953*Assumptions!$C$12*$B$8</f>
        <v>301.2346225</v>
      </c>
      <c r="G2953" s="0" t="n">
        <f aca="false">C2953*Assumptions!$C$15</f>
        <v>0</v>
      </c>
      <c r="H2953" s="0" t="n">
        <f aca="false">MIN(F2953,G2953)</f>
        <v>0</v>
      </c>
      <c r="I2953" s="0" t="n">
        <f aca="false">IF(C2953=1,MIN(G2953-H2953,Assumptions!$C$13,P2952),0)</f>
        <v>0</v>
      </c>
      <c r="J2953" s="0" t="n">
        <f aca="false">H2953+I2953</f>
        <v>0</v>
      </c>
      <c r="K2953" s="0" t="n">
        <f aca="false">MIN(IF(C2953=1,F2953-H2953,F2953),Assumptions!$C$13,MAX(0,($B$5-P2952)/$B$6))</f>
        <v>0</v>
      </c>
      <c r="L2953" s="0" t="n">
        <f aca="false">IF(C2953=1,0,MIN(F2953-K2953,Assumptions!$C$15,MAX(0,$B$10-O2952-M2953)))</f>
        <v>200</v>
      </c>
      <c r="M2953" s="0" t="n">
        <f aca="false">'Profiles 8760'!H2942</f>
        <v>194000</v>
      </c>
      <c r="N2953" s="0" t="n">
        <f aca="false">J2953+L2953</f>
        <v>200</v>
      </c>
      <c r="O2953" s="0" t="n">
        <f aca="false">O2952+N2953</f>
        <v>266384.840978585</v>
      </c>
      <c r="P2953" s="0" t="n">
        <f aca="false">MIN($B$5,P2952+K2953*$B$6-I2953)</f>
        <v>510.81</v>
      </c>
      <c r="Q2953" s="0" t="n">
        <f aca="false">MAX(0,F2953-H2953-K2953-L2953)</f>
        <v>101.2346225</v>
      </c>
    </row>
    <row r="2954" customFormat="false" ht="15" hidden="false" customHeight="false" outlineLevel="0" collapsed="false">
      <c r="A2954" s="0" t="n">
        <f aca="false">'Profiles 8760'!A2943</f>
        <v>2941</v>
      </c>
      <c r="B2954" s="0" t="n">
        <f aca="false">'Profiles 8760'!B2943</f>
        <v>5</v>
      </c>
      <c r="C2954" s="0" t="n">
        <f aca="false">'Profiles 8760'!E2943</f>
        <v>0</v>
      </c>
      <c r="D2954" s="0" t="n">
        <f aca="false">'Profiles 8760'!F2943</f>
        <v>1</v>
      </c>
      <c r="E2954" s="0" t="n">
        <f aca="false">'Profiles 8760'!G2943</f>
        <v>0.183899</v>
      </c>
      <c r="F2954" s="0" t="n">
        <f aca="false">D2954*Assumptions!$C$11*$B$7+E2954*Assumptions!$C$12*$B$8</f>
        <v>296.3214691</v>
      </c>
      <c r="G2954" s="0" t="n">
        <f aca="false">C2954*Assumptions!$C$15</f>
        <v>0</v>
      </c>
      <c r="H2954" s="0" t="n">
        <f aca="false">MIN(F2954,G2954)</f>
        <v>0</v>
      </c>
      <c r="I2954" s="0" t="n">
        <f aca="false">IF(C2954=1,MIN(G2954-H2954,Assumptions!$C$13,P2953),0)</f>
        <v>0</v>
      </c>
      <c r="J2954" s="0" t="n">
        <f aca="false">H2954+I2954</f>
        <v>0</v>
      </c>
      <c r="K2954" s="0" t="n">
        <f aca="false">MIN(IF(C2954=1,F2954-H2954,F2954),Assumptions!$C$13,MAX(0,($B$5-P2953)/$B$6))</f>
        <v>0</v>
      </c>
      <c r="L2954" s="0" t="n">
        <f aca="false">IF(C2954=1,0,MIN(F2954-K2954,Assumptions!$C$15,MAX(0,$B$10-O2953-M2954)))</f>
        <v>200</v>
      </c>
      <c r="M2954" s="0" t="n">
        <f aca="false">'Profiles 8760'!H2943</f>
        <v>194000</v>
      </c>
      <c r="N2954" s="0" t="n">
        <f aca="false">J2954+L2954</f>
        <v>200</v>
      </c>
      <c r="O2954" s="0" t="n">
        <f aca="false">O2953+N2954</f>
        <v>266584.840978585</v>
      </c>
      <c r="P2954" s="0" t="n">
        <f aca="false">MIN($B$5,P2953+K2954*$B$6-I2954)</f>
        <v>510.81</v>
      </c>
      <c r="Q2954" s="0" t="n">
        <f aca="false">MAX(0,F2954-H2954-K2954-L2954)</f>
        <v>96.3214691</v>
      </c>
    </row>
    <row r="2955" customFormat="false" ht="15" hidden="false" customHeight="false" outlineLevel="0" collapsed="false">
      <c r="A2955" s="0" t="n">
        <f aca="false">'Profiles 8760'!A2944</f>
        <v>2942</v>
      </c>
      <c r="B2955" s="0" t="n">
        <f aca="false">'Profiles 8760'!B2944</f>
        <v>5</v>
      </c>
      <c r="C2955" s="0" t="n">
        <f aca="false">'Profiles 8760'!E2944</f>
        <v>0</v>
      </c>
      <c r="D2955" s="0" t="n">
        <f aca="false">'Profiles 8760'!F2944</f>
        <v>1</v>
      </c>
      <c r="E2955" s="0" t="n">
        <f aca="false">'Profiles 8760'!G2944</f>
        <v>0.143925</v>
      </c>
      <c r="F2955" s="0" t="n">
        <f aca="false">D2955*Assumptions!$C$11*$B$7+E2955*Assumptions!$C$12*$B$8</f>
        <v>294.6865325</v>
      </c>
      <c r="G2955" s="0" t="n">
        <f aca="false">C2955*Assumptions!$C$15</f>
        <v>0</v>
      </c>
      <c r="H2955" s="0" t="n">
        <f aca="false">MIN(F2955,G2955)</f>
        <v>0</v>
      </c>
      <c r="I2955" s="0" t="n">
        <f aca="false">IF(C2955=1,MIN(G2955-H2955,Assumptions!$C$13,P2954),0)</f>
        <v>0</v>
      </c>
      <c r="J2955" s="0" t="n">
        <f aca="false">H2955+I2955</f>
        <v>0</v>
      </c>
      <c r="K2955" s="0" t="n">
        <f aca="false">MIN(IF(C2955=1,F2955-H2955,F2955),Assumptions!$C$13,MAX(0,($B$5-P2954)/$B$6))</f>
        <v>0</v>
      </c>
      <c r="L2955" s="0" t="n">
        <f aca="false">IF(C2955=1,0,MIN(F2955-K2955,Assumptions!$C$15,MAX(0,$B$10-O2954-M2955)))</f>
        <v>200</v>
      </c>
      <c r="M2955" s="0" t="n">
        <f aca="false">'Profiles 8760'!H2944</f>
        <v>194000</v>
      </c>
      <c r="N2955" s="0" t="n">
        <f aca="false">J2955+L2955</f>
        <v>200</v>
      </c>
      <c r="O2955" s="0" t="n">
        <f aca="false">O2954+N2955</f>
        <v>266784.840978585</v>
      </c>
      <c r="P2955" s="0" t="n">
        <f aca="false">MIN($B$5,P2954+K2955*$B$6-I2955)</f>
        <v>510.81</v>
      </c>
      <c r="Q2955" s="0" t="n">
        <f aca="false">MAX(0,F2955-H2955-K2955-L2955)</f>
        <v>94.6865325</v>
      </c>
    </row>
    <row r="2956" customFormat="false" ht="15" hidden="false" customHeight="false" outlineLevel="0" collapsed="false">
      <c r="A2956" s="0" t="n">
        <f aca="false">'Profiles 8760'!A2945</f>
        <v>2943</v>
      </c>
      <c r="B2956" s="0" t="n">
        <f aca="false">'Profiles 8760'!B2945</f>
        <v>5</v>
      </c>
      <c r="C2956" s="0" t="n">
        <f aca="false">'Profiles 8760'!E2945</f>
        <v>0</v>
      </c>
      <c r="D2956" s="0" t="n">
        <f aca="false">'Profiles 8760'!F2945</f>
        <v>1</v>
      </c>
      <c r="E2956" s="0" t="n">
        <f aca="false">'Profiles 8760'!G2945</f>
        <v>0.161341</v>
      </c>
      <c r="F2956" s="0" t="n">
        <f aca="false">D2956*Assumptions!$C$11*$B$7+E2956*Assumptions!$C$12*$B$8</f>
        <v>295.3988469</v>
      </c>
      <c r="G2956" s="0" t="n">
        <f aca="false">C2956*Assumptions!$C$15</f>
        <v>0</v>
      </c>
      <c r="H2956" s="0" t="n">
        <f aca="false">MIN(F2956,G2956)</f>
        <v>0</v>
      </c>
      <c r="I2956" s="0" t="n">
        <f aca="false">IF(C2956=1,MIN(G2956-H2956,Assumptions!$C$13,P2955),0)</f>
        <v>0</v>
      </c>
      <c r="J2956" s="0" t="n">
        <f aca="false">H2956+I2956</f>
        <v>0</v>
      </c>
      <c r="K2956" s="0" t="n">
        <f aca="false">MIN(IF(C2956=1,F2956-H2956,F2956),Assumptions!$C$13,MAX(0,($B$5-P2955)/$B$6))</f>
        <v>0</v>
      </c>
      <c r="L2956" s="0" t="n">
        <f aca="false">IF(C2956=1,0,MIN(F2956-K2956,Assumptions!$C$15,MAX(0,$B$10-O2955-M2956)))</f>
        <v>200</v>
      </c>
      <c r="M2956" s="0" t="n">
        <f aca="false">'Profiles 8760'!H2945</f>
        <v>194000</v>
      </c>
      <c r="N2956" s="0" t="n">
        <f aca="false">J2956+L2956</f>
        <v>200</v>
      </c>
      <c r="O2956" s="0" t="n">
        <f aca="false">O2955+N2956</f>
        <v>266984.840978585</v>
      </c>
      <c r="P2956" s="0" t="n">
        <f aca="false">MIN($B$5,P2955+K2956*$B$6-I2956)</f>
        <v>510.81</v>
      </c>
      <c r="Q2956" s="0" t="n">
        <f aca="false">MAX(0,F2956-H2956-K2956-L2956)</f>
        <v>95.3988469</v>
      </c>
    </row>
    <row r="2957" customFormat="false" ht="15" hidden="false" customHeight="false" outlineLevel="0" collapsed="false">
      <c r="A2957" s="0" t="n">
        <f aca="false">'Profiles 8760'!A2946</f>
        <v>2944</v>
      </c>
      <c r="B2957" s="0" t="n">
        <f aca="false">'Profiles 8760'!B2946</f>
        <v>5</v>
      </c>
      <c r="C2957" s="0" t="n">
        <f aca="false">'Profiles 8760'!E2946</f>
        <v>0</v>
      </c>
      <c r="D2957" s="0" t="n">
        <f aca="false">'Profiles 8760'!F2946</f>
        <v>1</v>
      </c>
      <c r="E2957" s="0" t="n">
        <f aca="false">'Profiles 8760'!G2946</f>
        <v>0.154073</v>
      </c>
      <c r="F2957" s="0" t="n">
        <f aca="false">D2957*Assumptions!$C$11*$B$7+E2957*Assumptions!$C$12*$B$8</f>
        <v>295.1015857</v>
      </c>
      <c r="G2957" s="0" t="n">
        <f aca="false">C2957*Assumptions!$C$15</f>
        <v>0</v>
      </c>
      <c r="H2957" s="0" t="n">
        <f aca="false">MIN(F2957,G2957)</f>
        <v>0</v>
      </c>
      <c r="I2957" s="0" t="n">
        <f aca="false">IF(C2957=1,MIN(G2957-H2957,Assumptions!$C$13,P2956),0)</f>
        <v>0</v>
      </c>
      <c r="J2957" s="0" t="n">
        <f aca="false">H2957+I2957</f>
        <v>0</v>
      </c>
      <c r="K2957" s="0" t="n">
        <f aca="false">MIN(IF(C2957=1,F2957-H2957,F2957),Assumptions!$C$13,MAX(0,($B$5-P2956)/$B$6))</f>
        <v>0</v>
      </c>
      <c r="L2957" s="0" t="n">
        <f aca="false">IF(C2957=1,0,MIN(F2957-K2957,Assumptions!$C$15,MAX(0,$B$10-O2956-M2957)))</f>
        <v>200</v>
      </c>
      <c r="M2957" s="0" t="n">
        <f aca="false">'Profiles 8760'!H2946</f>
        <v>194000</v>
      </c>
      <c r="N2957" s="0" t="n">
        <f aca="false">J2957+L2957</f>
        <v>200</v>
      </c>
      <c r="O2957" s="0" t="n">
        <f aca="false">O2956+N2957</f>
        <v>267184.840978585</v>
      </c>
      <c r="P2957" s="0" t="n">
        <f aca="false">MIN($B$5,P2956+K2957*$B$6-I2957)</f>
        <v>510.81</v>
      </c>
      <c r="Q2957" s="0" t="n">
        <f aca="false">MAX(0,F2957-H2957-K2957-L2957)</f>
        <v>95.1015857</v>
      </c>
    </row>
    <row r="2958" customFormat="false" ht="15" hidden="false" customHeight="false" outlineLevel="0" collapsed="false">
      <c r="A2958" s="0" t="n">
        <f aca="false">'Profiles 8760'!A2947</f>
        <v>2945</v>
      </c>
      <c r="B2958" s="0" t="n">
        <f aca="false">'Profiles 8760'!B2947</f>
        <v>5</v>
      </c>
      <c r="C2958" s="0" t="n">
        <f aca="false">'Profiles 8760'!E2947</f>
        <v>0</v>
      </c>
      <c r="D2958" s="0" t="n">
        <f aca="false">'Profiles 8760'!F2947</f>
        <v>0.720604</v>
      </c>
      <c r="E2958" s="0" t="n">
        <f aca="false">'Profiles 8760'!G2947</f>
        <v>0.199256</v>
      </c>
      <c r="F2958" s="0" t="n">
        <f aca="false">D2958*Assumptions!$C$11*$B$7+E2958*Assumptions!$C$12*$B$8</f>
        <v>216.2600056</v>
      </c>
      <c r="G2958" s="0" t="n">
        <f aca="false">C2958*Assumptions!$C$15</f>
        <v>0</v>
      </c>
      <c r="H2958" s="0" t="n">
        <f aca="false">MIN(F2958,G2958)</f>
        <v>0</v>
      </c>
      <c r="I2958" s="0" t="n">
        <f aca="false">IF(C2958=1,MIN(G2958-H2958,Assumptions!$C$13,P2957),0)</f>
        <v>0</v>
      </c>
      <c r="J2958" s="0" t="n">
        <f aca="false">H2958+I2958</f>
        <v>0</v>
      </c>
      <c r="K2958" s="0" t="n">
        <f aca="false">MIN(IF(C2958=1,F2958-H2958,F2958),Assumptions!$C$13,MAX(0,($B$5-P2957)/$B$6))</f>
        <v>0</v>
      </c>
      <c r="L2958" s="0" t="n">
        <f aca="false">IF(C2958=1,0,MIN(F2958-K2958,Assumptions!$C$15,MAX(0,$B$10-O2957-M2958)))</f>
        <v>200</v>
      </c>
      <c r="M2958" s="0" t="n">
        <f aca="false">'Profiles 8760'!H2947</f>
        <v>194000</v>
      </c>
      <c r="N2958" s="0" t="n">
        <f aca="false">J2958+L2958</f>
        <v>200</v>
      </c>
      <c r="O2958" s="0" t="n">
        <f aca="false">O2957+N2958</f>
        <v>267384.840978585</v>
      </c>
      <c r="P2958" s="0" t="n">
        <f aca="false">MIN($B$5,P2957+K2958*$B$6-I2958)</f>
        <v>510.81</v>
      </c>
      <c r="Q2958" s="0" t="n">
        <f aca="false">MAX(0,F2958-H2958-K2958-L2958)</f>
        <v>16.2600056</v>
      </c>
    </row>
    <row r="2959" customFormat="false" ht="15" hidden="false" customHeight="false" outlineLevel="0" collapsed="false">
      <c r="A2959" s="0" t="n">
        <f aca="false">'Profiles 8760'!A2948</f>
        <v>2946</v>
      </c>
      <c r="B2959" s="0" t="n">
        <f aca="false">'Profiles 8760'!B2948</f>
        <v>5</v>
      </c>
      <c r="C2959" s="0" t="n">
        <f aca="false">'Profiles 8760'!E2948</f>
        <v>0</v>
      </c>
      <c r="D2959" s="0" t="n">
        <f aca="false">'Profiles 8760'!F2948</f>
        <v>0.401605</v>
      </c>
      <c r="E2959" s="0" t="n">
        <f aca="false">'Profiles 8760'!G2948</f>
        <v>0.27728</v>
      </c>
      <c r="F2959" s="0" t="n">
        <f aca="false">D2959*Assumptions!$C$11*$B$7+E2959*Assumptions!$C$12*$B$8</f>
        <v>127.324276</v>
      </c>
      <c r="G2959" s="0" t="n">
        <f aca="false">C2959*Assumptions!$C$15</f>
        <v>0</v>
      </c>
      <c r="H2959" s="0" t="n">
        <f aca="false">MIN(F2959,G2959)</f>
        <v>0</v>
      </c>
      <c r="I2959" s="0" t="n">
        <f aca="false">IF(C2959=1,MIN(G2959-H2959,Assumptions!$C$13,P2958),0)</f>
        <v>0</v>
      </c>
      <c r="J2959" s="0" t="n">
        <f aca="false">H2959+I2959</f>
        <v>0</v>
      </c>
      <c r="K2959" s="0" t="n">
        <f aca="false">MIN(IF(C2959=1,F2959-H2959,F2959),Assumptions!$C$13,MAX(0,($B$5-P2958)/$B$6))</f>
        <v>0</v>
      </c>
      <c r="L2959" s="0" t="n">
        <f aca="false">IF(C2959=1,0,MIN(F2959-K2959,Assumptions!$C$15,MAX(0,$B$10-O2958-M2959)))</f>
        <v>127.324276</v>
      </c>
      <c r="M2959" s="0" t="n">
        <f aca="false">'Profiles 8760'!H2948</f>
        <v>194000</v>
      </c>
      <c r="N2959" s="0" t="n">
        <f aca="false">J2959+L2959</f>
        <v>127.324276</v>
      </c>
      <c r="O2959" s="0" t="n">
        <f aca="false">O2958+N2959</f>
        <v>267512.165254585</v>
      </c>
      <c r="P2959" s="0" t="n">
        <f aca="false">MIN($B$5,P2958+K2959*$B$6-I2959)</f>
        <v>510.81</v>
      </c>
      <c r="Q2959" s="0" t="n">
        <f aca="false">MAX(0,F2959-H2959-K2959-L2959)</f>
        <v>0</v>
      </c>
    </row>
    <row r="2960" customFormat="false" ht="15" hidden="false" customHeight="false" outlineLevel="0" collapsed="false">
      <c r="A2960" s="0" t="n">
        <f aca="false">'Profiles 8760'!A2949</f>
        <v>2947</v>
      </c>
      <c r="B2960" s="0" t="n">
        <f aca="false">'Profiles 8760'!B2949</f>
        <v>5</v>
      </c>
      <c r="C2960" s="0" t="n">
        <f aca="false">'Profiles 8760'!E2949</f>
        <v>0</v>
      </c>
      <c r="D2960" s="0" t="n">
        <f aca="false">'Profiles 8760'!F2949</f>
        <v>0.117555</v>
      </c>
      <c r="E2960" s="0" t="n">
        <f aca="false">'Profiles 8760'!G2949</f>
        <v>0.356246</v>
      </c>
      <c r="F2960" s="0" t="n">
        <f aca="false">D2960*Assumptions!$C$11*$B$7+E2960*Assumptions!$C$12*$B$8</f>
        <v>48.5203454</v>
      </c>
      <c r="G2960" s="0" t="n">
        <f aca="false">C2960*Assumptions!$C$15</f>
        <v>0</v>
      </c>
      <c r="H2960" s="0" t="n">
        <f aca="false">MIN(F2960,G2960)</f>
        <v>0</v>
      </c>
      <c r="I2960" s="0" t="n">
        <f aca="false">IF(C2960=1,MIN(G2960-H2960,Assumptions!$C$13,P2959),0)</f>
        <v>0</v>
      </c>
      <c r="J2960" s="0" t="n">
        <f aca="false">H2960+I2960</f>
        <v>0</v>
      </c>
      <c r="K2960" s="0" t="n">
        <f aca="false">MIN(IF(C2960=1,F2960-H2960,F2960),Assumptions!$C$13,MAX(0,($B$5-P2959)/$B$6))</f>
        <v>0</v>
      </c>
      <c r="L2960" s="0" t="n">
        <f aca="false">IF(C2960=1,0,MIN(F2960-K2960,Assumptions!$C$15,MAX(0,$B$10-O2959-M2960)))</f>
        <v>48.5203454</v>
      </c>
      <c r="M2960" s="0" t="n">
        <f aca="false">'Profiles 8760'!H2949</f>
        <v>194000</v>
      </c>
      <c r="N2960" s="0" t="n">
        <f aca="false">J2960+L2960</f>
        <v>48.5203454</v>
      </c>
      <c r="O2960" s="0" t="n">
        <f aca="false">O2959+N2960</f>
        <v>267560.685599985</v>
      </c>
      <c r="P2960" s="0" t="n">
        <f aca="false">MIN($B$5,P2959+K2960*$B$6-I2960)</f>
        <v>510.81</v>
      </c>
      <c r="Q2960" s="0" t="n">
        <f aca="false">MAX(0,F2960-H2960-K2960-L2960)</f>
        <v>0</v>
      </c>
    </row>
    <row r="2961" customFormat="false" ht="15" hidden="false" customHeight="false" outlineLevel="0" collapsed="false">
      <c r="A2961" s="0" t="n">
        <f aca="false">'Profiles 8760'!A2950</f>
        <v>2948</v>
      </c>
      <c r="B2961" s="0" t="n">
        <f aca="false">'Profiles 8760'!B2950</f>
        <v>5</v>
      </c>
      <c r="C2961" s="0" t="n">
        <f aca="false">'Profiles 8760'!E2950</f>
        <v>1</v>
      </c>
      <c r="D2961" s="0" t="n">
        <f aca="false">'Profiles 8760'!F2950</f>
        <v>0</v>
      </c>
      <c r="E2961" s="0" t="n">
        <f aca="false">'Profiles 8760'!G2950</f>
        <v>0.386801</v>
      </c>
      <c r="F2961" s="0" t="n">
        <f aca="false">D2961*Assumptions!$C$11*$B$7+E2961*Assumptions!$C$12*$B$8</f>
        <v>15.8201609</v>
      </c>
      <c r="G2961" s="0" t="n">
        <f aca="false">C2961*Assumptions!$C$15</f>
        <v>200</v>
      </c>
      <c r="H2961" s="0" t="n">
        <f aca="false">MIN(F2961,G2961)</f>
        <v>15.8201609</v>
      </c>
      <c r="I2961" s="0" t="n">
        <f aca="false">IF(C2961=1,MIN(G2961-H2961,Assumptions!$C$13,P2960),0)</f>
        <v>180</v>
      </c>
      <c r="J2961" s="0" t="n">
        <f aca="false">H2961+I2961</f>
        <v>195.8201609</v>
      </c>
      <c r="K2961" s="0" t="n">
        <f aca="false">MIN(IF(C2961=1,F2961-H2961,F2961),Assumptions!$C$13,MAX(0,($B$5-P2960)/$B$6))</f>
        <v>0</v>
      </c>
      <c r="L2961" s="0" t="n">
        <f aca="false">IF(C2961=1,0,MIN(F2961-K2961,Assumptions!$C$15,MAX(0,$B$10-O2960-M2961)))</f>
        <v>0</v>
      </c>
      <c r="M2961" s="0" t="n">
        <f aca="false">'Profiles 8760'!H2950</f>
        <v>193800</v>
      </c>
      <c r="N2961" s="0" t="n">
        <f aca="false">J2961+L2961</f>
        <v>195.8201609</v>
      </c>
      <c r="O2961" s="0" t="n">
        <f aca="false">O2960+N2961</f>
        <v>267756.505760885</v>
      </c>
      <c r="P2961" s="0" t="n">
        <f aca="false">MIN($B$5,P2960+K2961*$B$6-I2961)</f>
        <v>330.81</v>
      </c>
      <c r="Q2961" s="0" t="n">
        <f aca="false">MAX(0,F2961-H2961-K2961-L2961)</f>
        <v>0</v>
      </c>
    </row>
    <row r="2962" customFormat="false" ht="15" hidden="false" customHeight="false" outlineLevel="0" collapsed="false">
      <c r="A2962" s="0" t="n">
        <f aca="false">'Profiles 8760'!A2951</f>
        <v>2949</v>
      </c>
      <c r="B2962" s="0" t="n">
        <f aca="false">'Profiles 8760'!B2951</f>
        <v>5</v>
      </c>
      <c r="C2962" s="0" t="n">
        <f aca="false">'Profiles 8760'!E2951</f>
        <v>1</v>
      </c>
      <c r="D2962" s="0" t="n">
        <f aca="false">'Profiles 8760'!F2951</f>
        <v>0</v>
      </c>
      <c r="E2962" s="0" t="n">
        <f aca="false">'Profiles 8760'!G2951</f>
        <v>0.345389</v>
      </c>
      <c r="F2962" s="0" t="n">
        <f aca="false">D2962*Assumptions!$C$11*$B$7+E2962*Assumptions!$C$12*$B$8</f>
        <v>14.1264101</v>
      </c>
      <c r="G2962" s="0" t="n">
        <f aca="false">C2962*Assumptions!$C$15</f>
        <v>200</v>
      </c>
      <c r="H2962" s="0" t="n">
        <f aca="false">MIN(F2962,G2962)</f>
        <v>14.1264101</v>
      </c>
      <c r="I2962" s="0" t="n">
        <f aca="false">IF(C2962=1,MIN(G2962-H2962,Assumptions!$C$13,P2961),0)</f>
        <v>180</v>
      </c>
      <c r="J2962" s="0" t="n">
        <f aca="false">H2962+I2962</f>
        <v>194.1264101</v>
      </c>
      <c r="K2962" s="0" t="n">
        <f aca="false">MIN(IF(C2962=1,F2962-H2962,F2962),Assumptions!$C$13,MAX(0,($B$5-P2961)/$B$6))</f>
        <v>0</v>
      </c>
      <c r="L2962" s="0" t="n">
        <f aca="false">IF(C2962=1,0,MIN(F2962-K2962,Assumptions!$C$15,MAX(0,$B$10-O2961-M2962)))</f>
        <v>0</v>
      </c>
      <c r="M2962" s="0" t="n">
        <f aca="false">'Profiles 8760'!H2951</f>
        <v>193600</v>
      </c>
      <c r="N2962" s="0" t="n">
        <f aca="false">J2962+L2962</f>
        <v>194.1264101</v>
      </c>
      <c r="O2962" s="0" t="n">
        <f aca="false">O2961+N2962</f>
        <v>267950.632170985</v>
      </c>
      <c r="P2962" s="0" t="n">
        <f aca="false">MIN($B$5,P2961+K2962*$B$6-I2962)</f>
        <v>150.81</v>
      </c>
      <c r="Q2962" s="0" t="n">
        <f aca="false">MAX(0,F2962-H2962-K2962-L2962)</f>
        <v>0</v>
      </c>
    </row>
    <row r="2963" customFormat="false" ht="15" hidden="false" customHeight="false" outlineLevel="0" collapsed="false">
      <c r="A2963" s="0" t="n">
        <f aca="false">'Profiles 8760'!A2952</f>
        <v>2950</v>
      </c>
      <c r="B2963" s="0" t="n">
        <f aca="false">'Profiles 8760'!B2952</f>
        <v>5</v>
      </c>
      <c r="C2963" s="0" t="n">
        <f aca="false">'Profiles 8760'!E2952</f>
        <v>0</v>
      </c>
      <c r="D2963" s="0" t="n">
        <f aca="false">'Profiles 8760'!F2952</f>
        <v>0</v>
      </c>
      <c r="E2963" s="0" t="n">
        <f aca="false">'Profiles 8760'!G2952</f>
        <v>0.259853</v>
      </c>
      <c r="F2963" s="0" t="n">
        <f aca="false">D2963*Assumptions!$C$11*$B$7+E2963*Assumptions!$C$12*$B$8</f>
        <v>10.6279877</v>
      </c>
      <c r="G2963" s="0" t="n">
        <f aca="false">C2963*Assumptions!$C$15</f>
        <v>0</v>
      </c>
      <c r="H2963" s="0" t="n">
        <f aca="false">MIN(F2963,G2963)</f>
        <v>0</v>
      </c>
      <c r="I2963" s="0" t="n">
        <f aca="false">IF(C2963=1,MIN(G2963-H2963,Assumptions!$C$13,P2962),0)</f>
        <v>0</v>
      </c>
      <c r="J2963" s="0" t="n">
        <f aca="false">H2963+I2963</f>
        <v>0</v>
      </c>
      <c r="K2963" s="0" t="n">
        <f aca="false">MIN(IF(C2963=1,F2963-H2963,F2963),Assumptions!$C$13,MAX(0,($B$5-P2962)/$B$6))</f>
        <v>10.6279877</v>
      </c>
      <c r="L2963" s="0" t="n">
        <f aca="false">IF(C2963=1,0,MIN(F2963-K2963,Assumptions!$C$15,MAX(0,$B$10-O2962-M2963)))</f>
        <v>0</v>
      </c>
      <c r="M2963" s="0" t="n">
        <f aca="false">'Profiles 8760'!H2952</f>
        <v>193600</v>
      </c>
      <c r="N2963" s="0" t="n">
        <f aca="false">J2963+L2963</f>
        <v>0</v>
      </c>
      <c r="O2963" s="0" t="n">
        <f aca="false">O2962+N2963</f>
        <v>267950.632170985</v>
      </c>
      <c r="P2963" s="0" t="n">
        <f aca="false">MIN($B$5,P2962+K2963*$B$6-I2963)</f>
        <v>160.02233973836</v>
      </c>
      <c r="Q2963" s="0" t="n">
        <f aca="false">MAX(0,F2963-H2963-K2963-L2963)</f>
        <v>0</v>
      </c>
    </row>
    <row r="2964" customFormat="false" ht="15" hidden="false" customHeight="false" outlineLevel="0" collapsed="false">
      <c r="A2964" s="0" t="n">
        <f aca="false">'Profiles 8760'!A2953</f>
        <v>2951</v>
      </c>
      <c r="B2964" s="0" t="n">
        <f aca="false">'Profiles 8760'!B2953</f>
        <v>5</v>
      </c>
      <c r="C2964" s="0" t="n">
        <f aca="false">'Profiles 8760'!E2953</f>
        <v>0</v>
      </c>
      <c r="D2964" s="0" t="n">
        <f aca="false">'Profiles 8760'!F2953</f>
        <v>0</v>
      </c>
      <c r="E2964" s="0" t="n">
        <f aca="false">'Profiles 8760'!G2953</f>
        <v>0.402924</v>
      </c>
      <c r="F2964" s="0" t="n">
        <f aca="false">D2964*Assumptions!$C$11*$B$7+E2964*Assumptions!$C$12*$B$8</f>
        <v>16.4795916</v>
      </c>
      <c r="G2964" s="0" t="n">
        <f aca="false">C2964*Assumptions!$C$15</f>
        <v>0</v>
      </c>
      <c r="H2964" s="0" t="n">
        <f aca="false">MIN(F2964,G2964)</f>
        <v>0</v>
      </c>
      <c r="I2964" s="0" t="n">
        <f aca="false">IF(C2964=1,MIN(G2964-H2964,Assumptions!$C$13,P2963),0)</f>
        <v>0</v>
      </c>
      <c r="J2964" s="0" t="n">
        <f aca="false">H2964+I2964</f>
        <v>0</v>
      </c>
      <c r="K2964" s="0" t="n">
        <f aca="false">MIN(IF(C2964=1,F2964-H2964,F2964),Assumptions!$C$13,MAX(0,($B$5-P2963)/$B$6))</f>
        <v>16.4795916</v>
      </c>
      <c r="L2964" s="0" t="n">
        <f aca="false">IF(C2964=1,0,MIN(F2964-K2964,Assumptions!$C$15,MAX(0,$B$10-O2963-M2964)))</f>
        <v>0</v>
      </c>
      <c r="M2964" s="0" t="n">
        <f aca="false">'Profiles 8760'!H2953</f>
        <v>193600</v>
      </c>
      <c r="N2964" s="0" t="n">
        <f aca="false">J2964+L2964</f>
        <v>0</v>
      </c>
      <c r="O2964" s="0" t="n">
        <f aca="false">O2963+N2964</f>
        <v>267950.632170985</v>
      </c>
      <c r="P2964" s="0" t="n">
        <f aca="false">MIN($B$5,P2963+K2964*$B$6-I2964)</f>
        <v>174.30684973724</v>
      </c>
      <c r="Q2964" s="0" t="n">
        <f aca="false">MAX(0,F2964-H2964-K2964-L2964)</f>
        <v>0</v>
      </c>
    </row>
    <row r="2965" customFormat="false" ht="15" hidden="false" customHeight="false" outlineLevel="0" collapsed="false">
      <c r="A2965" s="0" t="n">
        <f aca="false">'Profiles 8760'!A2954</f>
        <v>2952</v>
      </c>
      <c r="B2965" s="0" t="n">
        <f aca="false">'Profiles 8760'!B2954</f>
        <v>5</v>
      </c>
      <c r="C2965" s="0" t="n">
        <f aca="false">'Profiles 8760'!E2954</f>
        <v>0</v>
      </c>
      <c r="D2965" s="0" t="n">
        <f aca="false">'Profiles 8760'!F2954</f>
        <v>0</v>
      </c>
      <c r="E2965" s="0" t="n">
        <f aca="false">'Profiles 8760'!G2954</f>
        <v>0.437006</v>
      </c>
      <c r="F2965" s="0" t="n">
        <f aca="false">D2965*Assumptions!$C$11*$B$7+E2965*Assumptions!$C$12*$B$8</f>
        <v>17.8735454</v>
      </c>
      <c r="G2965" s="0" t="n">
        <f aca="false">C2965*Assumptions!$C$15</f>
        <v>0</v>
      </c>
      <c r="H2965" s="0" t="n">
        <f aca="false">MIN(F2965,G2965)</f>
        <v>0</v>
      </c>
      <c r="I2965" s="0" t="n">
        <f aca="false">IF(C2965=1,MIN(G2965-H2965,Assumptions!$C$13,P2964),0)</f>
        <v>0</v>
      </c>
      <c r="J2965" s="0" t="n">
        <f aca="false">H2965+I2965</f>
        <v>0</v>
      </c>
      <c r="K2965" s="0" t="n">
        <f aca="false">MIN(IF(C2965=1,F2965-H2965,F2965),Assumptions!$C$13,MAX(0,($B$5-P2964)/$B$6))</f>
        <v>17.8735454</v>
      </c>
      <c r="L2965" s="0" t="n">
        <f aca="false">IF(C2965=1,0,MIN(F2965-K2965,Assumptions!$C$15,MAX(0,$B$10-O2964-M2965)))</f>
        <v>0</v>
      </c>
      <c r="M2965" s="0" t="n">
        <f aca="false">'Profiles 8760'!H2954</f>
        <v>193600</v>
      </c>
      <c r="N2965" s="0" t="n">
        <f aca="false">J2965+L2965</f>
        <v>0</v>
      </c>
      <c r="O2965" s="0" t="n">
        <f aca="false">O2964+N2965</f>
        <v>267950.632170985</v>
      </c>
      <c r="P2965" s="0" t="n">
        <f aca="false">MIN($B$5,P2964+K2965*$B$6-I2965)</f>
        <v>189.79963888996</v>
      </c>
      <c r="Q2965" s="0" t="n">
        <f aca="false">MAX(0,F2965-H2965-K2965-L2965)</f>
        <v>0</v>
      </c>
    </row>
    <row r="2966" customFormat="false" ht="15" hidden="false" customHeight="false" outlineLevel="0" collapsed="false">
      <c r="A2966" s="0" t="n">
        <f aca="false">'Profiles 8760'!A2955</f>
        <v>2953</v>
      </c>
      <c r="B2966" s="0" t="n">
        <f aca="false">'Profiles 8760'!B2955</f>
        <v>5</v>
      </c>
      <c r="C2966" s="0" t="n">
        <f aca="false">'Profiles 8760'!E2955</f>
        <v>0</v>
      </c>
      <c r="D2966" s="0" t="n">
        <f aca="false">'Profiles 8760'!F2955</f>
        <v>0</v>
      </c>
      <c r="E2966" s="0" t="n">
        <f aca="false">'Profiles 8760'!G2955</f>
        <v>0.273994</v>
      </c>
      <c r="F2966" s="0" t="n">
        <f aca="false">D2966*Assumptions!$C$11*$B$7+E2966*Assumptions!$C$12*$B$8</f>
        <v>11.2063546</v>
      </c>
      <c r="G2966" s="0" t="n">
        <f aca="false">C2966*Assumptions!$C$15</f>
        <v>0</v>
      </c>
      <c r="H2966" s="0" t="n">
        <f aca="false">MIN(F2966,G2966)</f>
        <v>0</v>
      </c>
      <c r="I2966" s="0" t="n">
        <f aca="false">IF(C2966=1,MIN(G2966-H2966,Assumptions!$C$13,P2965),0)</f>
        <v>0</v>
      </c>
      <c r="J2966" s="0" t="n">
        <f aca="false">H2966+I2966</f>
        <v>0</v>
      </c>
      <c r="K2966" s="0" t="n">
        <f aca="false">MIN(IF(C2966=1,F2966-H2966,F2966),Assumptions!$C$13,MAX(0,($B$5-P2965)/$B$6))</f>
        <v>11.2063546</v>
      </c>
      <c r="L2966" s="0" t="n">
        <f aca="false">IF(C2966=1,0,MIN(F2966-K2966,Assumptions!$C$15,MAX(0,$B$10-O2965-M2966)))</f>
        <v>0</v>
      </c>
      <c r="M2966" s="0" t="n">
        <f aca="false">'Profiles 8760'!H2955</f>
        <v>193600</v>
      </c>
      <c r="N2966" s="0" t="n">
        <f aca="false">J2966+L2966</f>
        <v>0</v>
      </c>
      <c r="O2966" s="0" t="n">
        <f aca="false">O2965+N2966</f>
        <v>267950.632170985</v>
      </c>
      <c r="P2966" s="0" t="n">
        <f aca="false">MIN($B$5,P2965+K2966*$B$6-I2966)</f>
        <v>199.51330705724</v>
      </c>
      <c r="Q2966" s="0" t="n">
        <f aca="false">MAX(0,F2966-H2966-K2966-L2966)</f>
        <v>0</v>
      </c>
    </row>
    <row r="2967" customFormat="false" ht="15" hidden="false" customHeight="false" outlineLevel="0" collapsed="false">
      <c r="A2967" s="0" t="n">
        <f aca="false">'Profiles 8760'!A2956</f>
        <v>2954</v>
      </c>
      <c r="B2967" s="0" t="n">
        <f aca="false">'Profiles 8760'!B2956</f>
        <v>5</v>
      </c>
      <c r="C2967" s="0" t="n">
        <f aca="false">'Profiles 8760'!E2956</f>
        <v>0</v>
      </c>
      <c r="D2967" s="0" t="n">
        <f aca="false">'Profiles 8760'!F2956</f>
        <v>0</v>
      </c>
      <c r="E2967" s="0" t="n">
        <f aca="false">'Profiles 8760'!G2956</f>
        <v>0.207632</v>
      </c>
      <c r="F2967" s="0" t="n">
        <f aca="false">D2967*Assumptions!$C$11*$B$7+E2967*Assumptions!$C$12*$B$8</f>
        <v>8.4921488</v>
      </c>
      <c r="G2967" s="0" t="n">
        <f aca="false">C2967*Assumptions!$C$15</f>
        <v>0</v>
      </c>
      <c r="H2967" s="0" t="n">
        <f aca="false">MIN(F2967,G2967)</f>
        <v>0</v>
      </c>
      <c r="I2967" s="0" t="n">
        <f aca="false">IF(C2967=1,MIN(G2967-H2967,Assumptions!$C$13,P2966),0)</f>
        <v>0</v>
      </c>
      <c r="J2967" s="0" t="n">
        <f aca="false">H2967+I2967</f>
        <v>0</v>
      </c>
      <c r="K2967" s="0" t="n">
        <f aca="false">MIN(IF(C2967=1,F2967-H2967,F2967),Assumptions!$C$13,MAX(0,($B$5-P2966)/$B$6))</f>
        <v>8.4921488</v>
      </c>
      <c r="L2967" s="0" t="n">
        <f aca="false">IF(C2967=1,0,MIN(F2967-K2967,Assumptions!$C$15,MAX(0,$B$10-O2966-M2967)))</f>
        <v>0</v>
      </c>
      <c r="M2967" s="0" t="n">
        <f aca="false">'Profiles 8760'!H2956</f>
        <v>193600</v>
      </c>
      <c r="N2967" s="0" t="n">
        <f aca="false">J2967+L2967</f>
        <v>0</v>
      </c>
      <c r="O2967" s="0" t="n">
        <f aca="false">O2966+N2967</f>
        <v>267950.632170985</v>
      </c>
      <c r="P2967" s="0" t="n">
        <f aca="false">MIN($B$5,P2966+K2967*$B$6-I2967)</f>
        <v>206.87430163708</v>
      </c>
      <c r="Q2967" s="0" t="n">
        <f aca="false">MAX(0,F2967-H2967-K2967-L2967)</f>
        <v>0</v>
      </c>
    </row>
    <row r="2968" customFormat="false" ht="15" hidden="false" customHeight="false" outlineLevel="0" collapsed="false">
      <c r="A2968" s="0" t="n">
        <f aca="false">'Profiles 8760'!A2957</f>
        <v>2955</v>
      </c>
      <c r="B2968" s="0" t="n">
        <f aca="false">'Profiles 8760'!B2957</f>
        <v>5</v>
      </c>
      <c r="C2968" s="0" t="n">
        <f aca="false">'Profiles 8760'!E2957</f>
        <v>0</v>
      </c>
      <c r="D2968" s="0" t="n">
        <f aca="false">'Profiles 8760'!F2957</f>
        <v>0</v>
      </c>
      <c r="E2968" s="0" t="n">
        <f aca="false">'Profiles 8760'!G2957</f>
        <v>0.247613</v>
      </c>
      <c r="F2968" s="0" t="n">
        <f aca="false">D2968*Assumptions!$C$11*$B$7+E2968*Assumptions!$C$12*$B$8</f>
        <v>10.1273717</v>
      </c>
      <c r="G2968" s="0" t="n">
        <f aca="false">C2968*Assumptions!$C$15</f>
        <v>0</v>
      </c>
      <c r="H2968" s="0" t="n">
        <f aca="false">MIN(F2968,G2968)</f>
        <v>0</v>
      </c>
      <c r="I2968" s="0" t="n">
        <f aca="false">IF(C2968=1,MIN(G2968-H2968,Assumptions!$C$13,P2967),0)</f>
        <v>0</v>
      </c>
      <c r="J2968" s="0" t="n">
        <f aca="false">H2968+I2968</f>
        <v>0</v>
      </c>
      <c r="K2968" s="0" t="n">
        <f aca="false">MIN(IF(C2968=1,F2968-H2968,F2968),Assumptions!$C$13,MAX(0,($B$5-P2967)/$B$6))</f>
        <v>10.1273717</v>
      </c>
      <c r="L2968" s="0" t="n">
        <f aca="false">IF(C2968=1,0,MIN(F2968-K2968,Assumptions!$C$15,MAX(0,$B$10-O2967-M2968)))</f>
        <v>0</v>
      </c>
      <c r="M2968" s="0" t="n">
        <f aca="false">'Profiles 8760'!H2957</f>
        <v>193600</v>
      </c>
      <c r="N2968" s="0" t="n">
        <f aca="false">J2968+L2968</f>
        <v>0</v>
      </c>
      <c r="O2968" s="0" t="n">
        <f aca="false">O2967+N2968</f>
        <v>267950.632170985</v>
      </c>
      <c r="P2968" s="0" t="n">
        <f aca="false">MIN($B$5,P2967+K2968*$B$6-I2968)</f>
        <v>215.65270742664</v>
      </c>
      <c r="Q2968" s="0" t="n">
        <f aca="false">MAX(0,F2968-H2968-K2968-L2968)</f>
        <v>0</v>
      </c>
    </row>
    <row r="2969" customFormat="false" ht="15" hidden="false" customHeight="false" outlineLevel="0" collapsed="false">
      <c r="A2969" s="0" t="n">
        <f aca="false">'Profiles 8760'!A2958</f>
        <v>2956</v>
      </c>
      <c r="B2969" s="0" t="n">
        <f aca="false">'Profiles 8760'!B2958</f>
        <v>5</v>
      </c>
      <c r="C2969" s="0" t="n">
        <f aca="false">'Profiles 8760'!E2958</f>
        <v>0</v>
      </c>
      <c r="D2969" s="0" t="n">
        <f aca="false">'Profiles 8760'!F2958</f>
        <v>0</v>
      </c>
      <c r="E2969" s="0" t="n">
        <f aca="false">'Profiles 8760'!G2958</f>
        <v>0.300539</v>
      </c>
      <c r="F2969" s="0" t="n">
        <f aca="false">D2969*Assumptions!$C$11*$B$7+E2969*Assumptions!$C$12*$B$8</f>
        <v>12.2920451</v>
      </c>
      <c r="G2969" s="0" t="n">
        <f aca="false">C2969*Assumptions!$C$15</f>
        <v>0</v>
      </c>
      <c r="H2969" s="0" t="n">
        <f aca="false">MIN(F2969,G2969)</f>
        <v>0</v>
      </c>
      <c r="I2969" s="0" t="n">
        <f aca="false">IF(C2969=1,MIN(G2969-H2969,Assumptions!$C$13,P2968),0)</f>
        <v>0</v>
      </c>
      <c r="J2969" s="0" t="n">
        <f aca="false">H2969+I2969</f>
        <v>0</v>
      </c>
      <c r="K2969" s="0" t="n">
        <f aca="false">MIN(IF(C2969=1,F2969-H2969,F2969),Assumptions!$C$13,MAX(0,($B$5-P2968)/$B$6))</f>
        <v>12.2920451</v>
      </c>
      <c r="L2969" s="0" t="n">
        <f aca="false">IF(C2969=1,0,MIN(F2969-K2969,Assumptions!$C$15,MAX(0,$B$10-O2968-M2969)))</f>
        <v>0</v>
      </c>
      <c r="M2969" s="0" t="n">
        <f aca="false">'Profiles 8760'!H2958</f>
        <v>193600</v>
      </c>
      <c r="N2969" s="0" t="n">
        <f aca="false">J2969+L2969</f>
        <v>0</v>
      </c>
      <c r="O2969" s="0" t="n">
        <f aca="false">O2968+N2969</f>
        <v>267950.632170985</v>
      </c>
      <c r="P2969" s="0" t="n">
        <f aca="false">MIN($B$5,P2968+K2969*$B$6-I2969)</f>
        <v>226.30745211932</v>
      </c>
      <c r="Q2969" s="0" t="n">
        <f aca="false">MAX(0,F2969-H2969-K2969-L2969)</f>
        <v>0</v>
      </c>
    </row>
    <row r="2970" customFormat="false" ht="15" hidden="false" customHeight="false" outlineLevel="0" collapsed="false">
      <c r="A2970" s="0" t="n">
        <f aca="false">'Profiles 8760'!A2959</f>
        <v>2957</v>
      </c>
      <c r="B2970" s="0" t="n">
        <f aca="false">'Profiles 8760'!B2959</f>
        <v>5</v>
      </c>
      <c r="C2970" s="0" t="n">
        <f aca="false">'Profiles 8760'!E2959</f>
        <v>0</v>
      </c>
      <c r="D2970" s="0" t="n">
        <f aca="false">'Profiles 8760'!F2959</f>
        <v>0</v>
      </c>
      <c r="E2970" s="0" t="n">
        <f aca="false">'Profiles 8760'!G2959</f>
        <v>0.333077</v>
      </c>
      <c r="F2970" s="0" t="n">
        <f aca="false">D2970*Assumptions!$C$11*$B$7+E2970*Assumptions!$C$12*$B$8</f>
        <v>13.6228493</v>
      </c>
      <c r="G2970" s="0" t="n">
        <f aca="false">C2970*Assumptions!$C$15</f>
        <v>0</v>
      </c>
      <c r="H2970" s="0" t="n">
        <f aca="false">MIN(F2970,G2970)</f>
        <v>0</v>
      </c>
      <c r="I2970" s="0" t="n">
        <f aca="false">IF(C2970=1,MIN(G2970-H2970,Assumptions!$C$13,P2969),0)</f>
        <v>0</v>
      </c>
      <c r="J2970" s="0" t="n">
        <f aca="false">H2970+I2970</f>
        <v>0</v>
      </c>
      <c r="K2970" s="0" t="n">
        <f aca="false">MIN(IF(C2970=1,F2970-H2970,F2970),Assumptions!$C$13,MAX(0,($B$5-P2969)/$B$6))</f>
        <v>13.6228493</v>
      </c>
      <c r="L2970" s="0" t="n">
        <f aca="false">IF(C2970=1,0,MIN(F2970-K2970,Assumptions!$C$15,MAX(0,$B$10-O2969-M2970)))</f>
        <v>0</v>
      </c>
      <c r="M2970" s="0" t="n">
        <f aca="false">'Profiles 8760'!H2959</f>
        <v>193600</v>
      </c>
      <c r="N2970" s="0" t="n">
        <f aca="false">J2970+L2970</f>
        <v>0</v>
      </c>
      <c r="O2970" s="0" t="n">
        <f aca="false">O2969+N2970</f>
        <v>267950.632170985</v>
      </c>
      <c r="P2970" s="0" t="n">
        <f aca="false">MIN($B$5,P2969+K2970*$B$6-I2970)</f>
        <v>238.11573789256</v>
      </c>
      <c r="Q2970" s="0" t="n">
        <f aca="false">MAX(0,F2970-H2970-K2970-L2970)</f>
        <v>0</v>
      </c>
    </row>
    <row r="2971" customFormat="false" ht="15" hidden="false" customHeight="false" outlineLevel="0" collapsed="false">
      <c r="A2971" s="0" t="n">
        <f aca="false">'Profiles 8760'!A2960</f>
        <v>2958</v>
      </c>
      <c r="B2971" s="0" t="n">
        <f aca="false">'Profiles 8760'!B2960</f>
        <v>5</v>
      </c>
      <c r="C2971" s="0" t="n">
        <f aca="false">'Profiles 8760'!E2960</f>
        <v>0</v>
      </c>
      <c r="D2971" s="0" t="n">
        <f aca="false">'Profiles 8760'!F2960</f>
        <v>0</v>
      </c>
      <c r="E2971" s="0" t="n">
        <f aca="false">'Profiles 8760'!G2960</f>
        <v>0.376767</v>
      </c>
      <c r="F2971" s="0" t="n">
        <f aca="false">D2971*Assumptions!$C$11*$B$7+E2971*Assumptions!$C$12*$B$8</f>
        <v>15.4097703</v>
      </c>
      <c r="G2971" s="0" t="n">
        <f aca="false">C2971*Assumptions!$C$15</f>
        <v>0</v>
      </c>
      <c r="H2971" s="0" t="n">
        <f aca="false">MIN(F2971,G2971)</f>
        <v>0</v>
      </c>
      <c r="I2971" s="0" t="n">
        <f aca="false">IF(C2971=1,MIN(G2971-H2971,Assumptions!$C$13,P2970),0)</f>
        <v>0</v>
      </c>
      <c r="J2971" s="0" t="n">
        <f aca="false">H2971+I2971</f>
        <v>0</v>
      </c>
      <c r="K2971" s="0" t="n">
        <f aca="false">MIN(IF(C2971=1,F2971-H2971,F2971),Assumptions!$C$13,MAX(0,($B$5-P2970)/$B$6))</f>
        <v>15.4097703</v>
      </c>
      <c r="L2971" s="0" t="n">
        <f aca="false">IF(C2971=1,0,MIN(F2971-K2971,Assumptions!$C$15,MAX(0,$B$10-O2970-M2971)))</f>
        <v>0</v>
      </c>
      <c r="M2971" s="0" t="n">
        <f aca="false">'Profiles 8760'!H2960</f>
        <v>193600</v>
      </c>
      <c r="N2971" s="0" t="n">
        <f aca="false">J2971+L2971</f>
        <v>0</v>
      </c>
      <c r="O2971" s="0" t="n">
        <f aca="false">O2970+N2971</f>
        <v>267950.632170985</v>
      </c>
      <c r="P2971" s="0" t="n">
        <f aca="false">MIN($B$5,P2970+K2971*$B$6-I2971)</f>
        <v>251.4729267886</v>
      </c>
      <c r="Q2971" s="0" t="n">
        <f aca="false">MAX(0,F2971-H2971-K2971-L2971)</f>
        <v>0</v>
      </c>
    </row>
    <row r="2972" customFormat="false" ht="15" hidden="false" customHeight="false" outlineLevel="0" collapsed="false">
      <c r="A2972" s="0" t="n">
        <f aca="false">'Profiles 8760'!A2961</f>
        <v>2959</v>
      </c>
      <c r="B2972" s="0" t="n">
        <f aca="false">'Profiles 8760'!B2961</f>
        <v>5</v>
      </c>
      <c r="C2972" s="0" t="n">
        <f aca="false">'Profiles 8760'!E2961</f>
        <v>0</v>
      </c>
      <c r="D2972" s="0" t="n">
        <f aca="false">'Profiles 8760'!F2961</f>
        <v>0.138759</v>
      </c>
      <c r="E2972" s="0" t="n">
        <f aca="false">'Profiles 8760'!G2961</f>
        <v>0.4831</v>
      </c>
      <c r="F2972" s="0" t="n">
        <f aca="false">D2972*Assumptions!$C$11*$B$7+E2972*Assumptions!$C$12*$B$8</f>
        <v>59.8323892</v>
      </c>
      <c r="G2972" s="0" t="n">
        <f aca="false">C2972*Assumptions!$C$15</f>
        <v>0</v>
      </c>
      <c r="H2972" s="0" t="n">
        <f aca="false">MIN(F2972,G2972)</f>
        <v>0</v>
      </c>
      <c r="I2972" s="0" t="n">
        <f aca="false">IF(C2972=1,MIN(G2972-H2972,Assumptions!$C$13,P2971),0)</f>
        <v>0</v>
      </c>
      <c r="J2972" s="0" t="n">
        <f aca="false">H2972+I2972</f>
        <v>0</v>
      </c>
      <c r="K2972" s="0" t="n">
        <f aca="false">MIN(IF(C2972=1,F2972-H2972,F2972),Assumptions!$C$13,MAX(0,($B$5-P2971)/$B$6))</f>
        <v>59.8323892</v>
      </c>
      <c r="L2972" s="0" t="n">
        <f aca="false">IF(C2972=1,0,MIN(F2972-K2972,Assumptions!$C$15,MAX(0,$B$10-O2971-M2972)))</f>
        <v>0</v>
      </c>
      <c r="M2972" s="0" t="n">
        <f aca="false">'Profiles 8760'!H2961</f>
        <v>193600</v>
      </c>
      <c r="N2972" s="0" t="n">
        <f aca="false">J2972+L2972</f>
        <v>0</v>
      </c>
      <c r="O2972" s="0" t="n">
        <f aca="false">O2971+N2972</f>
        <v>267950.632170985</v>
      </c>
      <c r="P2972" s="0" t="n">
        <f aca="false">MIN($B$5,P2971+K2972*$B$6-I2972)</f>
        <v>303.33564174716</v>
      </c>
      <c r="Q2972" s="0" t="n">
        <f aca="false">MAX(0,F2972-H2972-K2972-L2972)</f>
        <v>0</v>
      </c>
    </row>
    <row r="2973" customFormat="false" ht="15" hidden="false" customHeight="false" outlineLevel="0" collapsed="false">
      <c r="A2973" s="0" t="n">
        <f aca="false">'Profiles 8760'!A2962</f>
        <v>2960</v>
      </c>
      <c r="B2973" s="0" t="n">
        <f aca="false">'Profiles 8760'!B2962</f>
        <v>5</v>
      </c>
      <c r="C2973" s="0" t="n">
        <f aca="false">'Profiles 8760'!E2962</f>
        <v>1</v>
      </c>
      <c r="D2973" s="0" t="n">
        <f aca="false">'Profiles 8760'!F2962</f>
        <v>0.474042</v>
      </c>
      <c r="E2973" s="0" t="n">
        <f aca="false">'Profiles 8760'!G2962</f>
        <v>0.779545</v>
      </c>
      <c r="F2973" s="0" t="n">
        <f aca="false">D2973*Assumptions!$C$11*$B$7+E2973*Assumptions!$C$12*$B$8</f>
        <v>168.7867201</v>
      </c>
      <c r="G2973" s="0" t="n">
        <f aca="false">C2973*Assumptions!$C$15</f>
        <v>200</v>
      </c>
      <c r="H2973" s="0" t="n">
        <f aca="false">MIN(F2973,G2973)</f>
        <v>168.7867201</v>
      </c>
      <c r="I2973" s="0" t="n">
        <f aca="false">IF(C2973=1,MIN(G2973-H2973,Assumptions!$C$13,P2972),0)</f>
        <v>31.2132799</v>
      </c>
      <c r="J2973" s="0" t="n">
        <f aca="false">H2973+I2973</f>
        <v>200</v>
      </c>
      <c r="K2973" s="0" t="n">
        <f aca="false">MIN(IF(C2973=1,F2973-H2973,F2973),Assumptions!$C$13,MAX(0,($B$5-P2972)/$B$6))</f>
        <v>0</v>
      </c>
      <c r="L2973" s="0" t="n">
        <f aca="false">IF(C2973=1,0,MIN(F2973-K2973,Assumptions!$C$15,MAX(0,$B$10-O2972-M2973)))</f>
        <v>0</v>
      </c>
      <c r="M2973" s="0" t="n">
        <f aca="false">'Profiles 8760'!H2962</f>
        <v>193400</v>
      </c>
      <c r="N2973" s="0" t="n">
        <f aca="false">J2973+L2973</f>
        <v>200</v>
      </c>
      <c r="O2973" s="0" t="n">
        <f aca="false">O2972+N2973</f>
        <v>268150.632170985</v>
      </c>
      <c r="P2973" s="0" t="n">
        <f aca="false">MIN($B$5,P2972+K2973*$B$6-I2973)</f>
        <v>272.12236184716</v>
      </c>
      <c r="Q2973" s="0" t="n">
        <f aca="false">MAX(0,F2973-H2973-K2973-L2973)</f>
        <v>0</v>
      </c>
    </row>
    <row r="2974" customFormat="false" ht="15" hidden="false" customHeight="false" outlineLevel="0" collapsed="false">
      <c r="A2974" s="0" t="n">
        <f aca="false">'Profiles 8760'!A2963</f>
        <v>2961</v>
      </c>
      <c r="B2974" s="0" t="n">
        <f aca="false">'Profiles 8760'!B2963</f>
        <v>5</v>
      </c>
      <c r="C2974" s="0" t="n">
        <f aca="false">'Profiles 8760'!E2963</f>
        <v>1</v>
      </c>
      <c r="D2974" s="0" t="n">
        <f aca="false">'Profiles 8760'!F2963</f>
        <v>0.850579</v>
      </c>
      <c r="E2974" s="0" t="n">
        <f aca="false">'Profiles 8760'!G2963</f>
        <v>0.551846</v>
      </c>
      <c r="F2974" s="0" t="n">
        <f aca="false">D2974*Assumptions!$C$11*$B$7+E2974*Assumptions!$C$12*$B$8</f>
        <v>268.2177166</v>
      </c>
      <c r="G2974" s="0" t="n">
        <f aca="false">C2974*Assumptions!$C$15</f>
        <v>200</v>
      </c>
      <c r="H2974" s="0" t="n">
        <f aca="false">MIN(F2974,G2974)</f>
        <v>200</v>
      </c>
      <c r="I2974" s="0" t="n">
        <f aca="false">IF(C2974=1,MIN(G2974-H2974,Assumptions!$C$13,P2973),0)</f>
        <v>0</v>
      </c>
      <c r="J2974" s="0" t="n">
        <f aca="false">H2974+I2974</f>
        <v>200</v>
      </c>
      <c r="K2974" s="0" t="n">
        <f aca="false">MIN(IF(C2974=1,F2974-H2974,F2974),Assumptions!$C$13,MAX(0,($B$5-P2973)/$B$6))</f>
        <v>68.2177166</v>
      </c>
      <c r="L2974" s="0" t="n">
        <f aca="false">IF(C2974=1,0,MIN(F2974-K2974,Assumptions!$C$15,MAX(0,$B$10-O2973-M2974)))</f>
        <v>0</v>
      </c>
      <c r="M2974" s="0" t="n">
        <f aca="false">'Profiles 8760'!H2963</f>
        <v>193200</v>
      </c>
      <c r="N2974" s="0" t="n">
        <f aca="false">J2974+L2974</f>
        <v>200</v>
      </c>
      <c r="O2974" s="0" t="n">
        <f aca="false">O2973+N2974</f>
        <v>268350.632170985</v>
      </c>
      <c r="P2974" s="0" t="n">
        <f aca="false">MIN($B$5,P2973+K2974*$B$6-I2974)</f>
        <v>331.25347859604</v>
      </c>
      <c r="Q2974" s="0" t="n">
        <f aca="false">MAX(0,F2974-H2974-K2974-L2974)</f>
        <v>0</v>
      </c>
    </row>
    <row r="2975" customFormat="false" ht="15" hidden="false" customHeight="false" outlineLevel="0" collapsed="false">
      <c r="A2975" s="0" t="n">
        <f aca="false">'Profiles 8760'!A2964</f>
        <v>2962</v>
      </c>
      <c r="B2975" s="0" t="n">
        <f aca="false">'Profiles 8760'!B2964</f>
        <v>5</v>
      </c>
      <c r="C2975" s="0" t="n">
        <f aca="false">'Profiles 8760'!E2964</f>
        <v>0</v>
      </c>
      <c r="D2975" s="0" t="n">
        <f aca="false">'Profiles 8760'!F2964</f>
        <v>1</v>
      </c>
      <c r="E2975" s="0" t="n">
        <f aca="false">'Profiles 8760'!G2964</f>
        <v>0.543998</v>
      </c>
      <c r="F2975" s="0" t="n">
        <f aca="false">D2975*Assumptions!$C$11*$B$7+E2975*Assumptions!$C$12*$B$8</f>
        <v>311.0495182</v>
      </c>
      <c r="G2975" s="0" t="n">
        <f aca="false">C2975*Assumptions!$C$15</f>
        <v>0</v>
      </c>
      <c r="H2975" s="0" t="n">
        <f aca="false">MIN(F2975,G2975)</f>
        <v>0</v>
      </c>
      <c r="I2975" s="0" t="n">
        <f aca="false">IF(C2975=1,MIN(G2975-H2975,Assumptions!$C$13,P2974),0)</f>
        <v>0</v>
      </c>
      <c r="J2975" s="0" t="n">
        <f aca="false">H2975+I2975</f>
        <v>0</v>
      </c>
      <c r="K2975" s="0" t="n">
        <f aca="false">MIN(IF(C2975=1,F2975-H2975,F2975),Assumptions!$C$13,MAX(0,($B$5-P2974)/$B$6))</f>
        <v>180</v>
      </c>
      <c r="L2975" s="0" t="n">
        <f aca="false">IF(C2975=1,0,MIN(F2975-K2975,Assumptions!$C$15,MAX(0,$B$10-O2974-M2975)))</f>
        <v>131.0495182</v>
      </c>
      <c r="M2975" s="0" t="n">
        <f aca="false">'Profiles 8760'!H2964</f>
        <v>193200</v>
      </c>
      <c r="N2975" s="0" t="n">
        <f aca="false">J2975+L2975</f>
        <v>131.0495182</v>
      </c>
      <c r="O2975" s="0" t="n">
        <f aca="false">O2974+N2975</f>
        <v>268481.681689185</v>
      </c>
      <c r="P2975" s="0" t="n">
        <f aca="false">MIN($B$5,P2974+K2975*$B$6-I2975)</f>
        <v>487.27747859604</v>
      </c>
      <c r="Q2975" s="0" t="n">
        <f aca="false">MAX(0,F2975-H2975-K2975-L2975)</f>
        <v>0</v>
      </c>
    </row>
    <row r="2976" customFormat="false" ht="15" hidden="false" customHeight="false" outlineLevel="0" collapsed="false">
      <c r="A2976" s="0" t="n">
        <f aca="false">'Profiles 8760'!A2965</f>
        <v>2963</v>
      </c>
      <c r="B2976" s="0" t="n">
        <f aca="false">'Profiles 8760'!B2965</f>
        <v>5</v>
      </c>
      <c r="C2976" s="0" t="n">
        <f aca="false">'Profiles 8760'!E2965</f>
        <v>0</v>
      </c>
      <c r="D2976" s="0" t="n">
        <f aca="false">'Profiles 8760'!F2965</f>
        <v>1</v>
      </c>
      <c r="E2976" s="0" t="n">
        <f aca="false">'Profiles 8760'!G2965</f>
        <v>0.63212</v>
      </c>
      <c r="F2976" s="0" t="n">
        <f aca="false">D2976*Assumptions!$C$11*$B$7+E2976*Assumptions!$C$12*$B$8</f>
        <v>314.653708</v>
      </c>
      <c r="G2976" s="0" t="n">
        <f aca="false">C2976*Assumptions!$C$15</f>
        <v>0</v>
      </c>
      <c r="H2976" s="0" t="n">
        <f aca="false">MIN(F2976,G2976)</f>
        <v>0</v>
      </c>
      <c r="I2976" s="0" t="n">
        <f aca="false">IF(C2976=1,MIN(G2976-H2976,Assumptions!$C$13,P2975),0)</f>
        <v>0</v>
      </c>
      <c r="J2976" s="0" t="n">
        <f aca="false">H2976+I2976</f>
        <v>0</v>
      </c>
      <c r="K2976" s="0" t="n">
        <f aca="false">MIN(IF(C2976=1,F2976-H2976,F2976),Assumptions!$C$13,MAX(0,($B$5-P2975)/$B$6))</f>
        <v>27.1487325841717</v>
      </c>
      <c r="L2976" s="0" t="n">
        <f aca="false">IF(C2976=1,0,MIN(F2976-K2976,Assumptions!$C$15,MAX(0,$B$10-O2975-M2976)))</f>
        <v>200</v>
      </c>
      <c r="M2976" s="0" t="n">
        <f aca="false">'Profiles 8760'!H2965</f>
        <v>193200</v>
      </c>
      <c r="N2976" s="0" t="n">
        <f aca="false">J2976+L2976</f>
        <v>200</v>
      </c>
      <c r="O2976" s="0" t="n">
        <f aca="false">O2975+N2976</f>
        <v>268681.681689185</v>
      </c>
      <c r="P2976" s="0" t="n">
        <f aca="false">MIN($B$5,P2975+K2976*$B$6-I2976)</f>
        <v>510.81</v>
      </c>
      <c r="Q2976" s="0" t="n">
        <f aca="false">MAX(0,F2976-H2976-K2976-L2976)</f>
        <v>87.5049754158283</v>
      </c>
    </row>
    <row r="2977" customFormat="false" ht="15" hidden="false" customHeight="false" outlineLevel="0" collapsed="false">
      <c r="A2977" s="0" t="n">
        <f aca="false">'Profiles 8760'!A2966</f>
        <v>2964</v>
      </c>
      <c r="B2977" s="0" t="n">
        <f aca="false">'Profiles 8760'!B2966</f>
        <v>5</v>
      </c>
      <c r="C2977" s="0" t="n">
        <f aca="false">'Profiles 8760'!E2966</f>
        <v>0</v>
      </c>
      <c r="D2977" s="0" t="n">
        <f aca="false">'Profiles 8760'!F2966</f>
        <v>1</v>
      </c>
      <c r="E2977" s="0" t="n">
        <f aca="false">'Profiles 8760'!G2966</f>
        <v>1</v>
      </c>
      <c r="F2977" s="0" t="n">
        <f aca="false">D2977*Assumptions!$C$11*$B$7+E2977*Assumptions!$C$12*$B$8</f>
        <v>329.7</v>
      </c>
      <c r="G2977" s="0" t="n">
        <f aca="false">C2977*Assumptions!$C$15</f>
        <v>0</v>
      </c>
      <c r="H2977" s="0" t="n">
        <f aca="false">MIN(F2977,G2977)</f>
        <v>0</v>
      </c>
      <c r="I2977" s="0" t="n">
        <f aca="false">IF(C2977=1,MIN(G2977-H2977,Assumptions!$C$13,P2976),0)</f>
        <v>0</v>
      </c>
      <c r="J2977" s="0" t="n">
        <f aca="false">H2977+I2977</f>
        <v>0</v>
      </c>
      <c r="K2977" s="0" t="n">
        <f aca="false">MIN(IF(C2977=1,F2977-H2977,F2977),Assumptions!$C$13,MAX(0,($B$5-P2976)/$B$6))</f>
        <v>0</v>
      </c>
      <c r="L2977" s="0" t="n">
        <f aca="false">IF(C2977=1,0,MIN(F2977-K2977,Assumptions!$C$15,MAX(0,$B$10-O2976-M2977)))</f>
        <v>200</v>
      </c>
      <c r="M2977" s="0" t="n">
        <f aca="false">'Profiles 8760'!H2966</f>
        <v>193200</v>
      </c>
      <c r="N2977" s="0" t="n">
        <f aca="false">J2977+L2977</f>
        <v>200</v>
      </c>
      <c r="O2977" s="0" t="n">
        <f aca="false">O2976+N2977</f>
        <v>268881.681689185</v>
      </c>
      <c r="P2977" s="0" t="n">
        <f aca="false">MIN($B$5,P2976+K2977*$B$6-I2977)</f>
        <v>510.81</v>
      </c>
      <c r="Q2977" s="0" t="n">
        <f aca="false">MAX(0,F2977-H2977-K2977-L2977)</f>
        <v>129.7</v>
      </c>
    </row>
    <row r="2978" customFormat="false" ht="15" hidden="false" customHeight="false" outlineLevel="0" collapsed="false">
      <c r="A2978" s="0" t="n">
        <f aca="false">'Profiles 8760'!A2967</f>
        <v>2965</v>
      </c>
      <c r="B2978" s="0" t="n">
        <f aca="false">'Profiles 8760'!B2967</f>
        <v>5</v>
      </c>
      <c r="C2978" s="0" t="n">
        <f aca="false">'Profiles 8760'!E2967</f>
        <v>0</v>
      </c>
      <c r="D2978" s="0" t="n">
        <f aca="false">'Profiles 8760'!F2967</f>
        <v>1</v>
      </c>
      <c r="E2978" s="0" t="n">
        <f aca="false">'Profiles 8760'!G2967</f>
        <v>1</v>
      </c>
      <c r="F2978" s="0" t="n">
        <f aca="false">D2978*Assumptions!$C$11*$B$7+E2978*Assumptions!$C$12*$B$8</f>
        <v>329.7</v>
      </c>
      <c r="G2978" s="0" t="n">
        <f aca="false">C2978*Assumptions!$C$15</f>
        <v>0</v>
      </c>
      <c r="H2978" s="0" t="n">
        <f aca="false">MIN(F2978,G2978)</f>
        <v>0</v>
      </c>
      <c r="I2978" s="0" t="n">
        <f aca="false">IF(C2978=1,MIN(G2978-H2978,Assumptions!$C$13,P2977),0)</f>
        <v>0</v>
      </c>
      <c r="J2978" s="0" t="n">
        <f aca="false">H2978+I2978</f>
        <v>0</v>
      </c>
      <c r="K2978" s="0" t="n">
        <f aca="false">MIN(IF(C2978=1,F2978-H2978,F2978),Assumptions!$C$13,MAX(0,($B$5-P2977)/$B$6))</f>
        <v>0</v>
      </c>
      <c r="L2978" s="0" t="n">
        <f aca="false">IF(C2978=1,0,MIN(F2978-K2978,Assumptions!$C$15,MAX(0,$B$10-O2977-M2978)))</f>
        <v>200</v>
      </c>
      <c r="M2978" s="0" t="n">
        <f aca="false">'Profiles 8760'!H2967</f>
        <v>193200</v>
      </c>
      <c r="N2978" s="0" t="n">
        <f aca="false">J2978+L2978</f>
        <v>200</v>
      </c>
      <c r="O2978" s="0" t="n">
        <f aca="false">O2977+N2978</f>
        <v>269081.681689185</v>
      </c>
      <c r="P2978" s="0" t="n">
        <f aca="false">MIN($B$5,P2977+K2978*$B$6-I2978)</f>
        <v>510.81</v>
      </c>
      <c r="Q2978" s="0" t="n">
        <f aca="false">MAX(0,F2978-H2978-K2978-L2978)</f>
        <v>129.7</v>
      </c>
    </row>
    <row r="2979" customFormat="false" ht="15" hidden="false" customHeight="false" outlineLevel="0" collapsed="false">
      <c r="A2979" s="0" t="n">
        <f aca="false">'Profiles 8760'!A2968</f>
        <v>2966</v>
      </c>
      <c r="B2979" s="0" t="n">
        <f aca="false">'Profiles 8760'!B2968</f>
        <v>5</v>
      </c>
      <c r="C2979" s="0" t="n">
        <f aca="false">'Profiles 8760'!E2968</f>
        <v>0</v>
      </c>
      <c r="D2979" s="0" t="n">
        <f aca="false">'Profiles 8760'!F2968</f>
        <v>1</v>
      </c>
      <c r="E2979" s="0" t="n">
        <f aca="false">'Profiles 8760'!G2968</f>
        <v>0.947637</v>
      </c>
      <c r="F2979" s="0" t="n">
        <f aca="false">D2979*Assumptions!$C$11*$B$7+E2979*Assumptions!$C$12*$B$8</f>
        <v>327.5583533</v>
      </c>
      <c r="G2979" s="0" t="n">
        <f aca="false">C2979*Assumptions!$C$15</f>
        <v>0</v>
      </c>
      <c r="H2979" s="0" t="n">
        <f aca="false">MIN(F2979,G2979)</f>
        <v>0</v>
      </c>
      <c r="I2979" s="0" t="n">
        <f aca="false">IF(C2979=1,MIN(G2979-H2979,Assumptions!$C$13,P2978),0)</f>
        <v>0</v>
      </c>
      <c r="J2979" s="0" t="n">
        <f aca="false">H2979+I2979</f>
        <v>0</v>
      </c>
      <c r="K2979" s="0" t="n">
        <f aca="false">MIN(IF(C2979=1,F2979-H2979,F2979),Assumptions!$C$13,MAX(0,($B$5-P2978)/$B$6))</f>
        <v>0</v>
      </c>
      <c r="L2979" s="0" t="n">
        <f aca="false">IF(C2979=1,0,MIN(F2979-K2979,Assumptions!$C$15,MAX(0,$B$10-O2978-M2979)))</f>
        <v>200</v>
      </c>
      <c r="M2979" s="0" t="n">
        <f aca="false">'Profiles 8760'!H2968</f>
        <v>193200</v>
      </c>
      <c r="N2979" s="0" t="n">
        <f aca="false">J2979+L2979</f>
        <v>200</v>
      </c>
      <c r="O2979" s="0" t="n">
        <f aca="false">O2978+N2979</f>
        <v>269281.681689185</v>
      </c>
      <c r="P2979" s="0" t="n">
        <f aca="false">MIN($B$5,P2978+K2979*$B$6-I2979)</f>
        <v>510.81</v>
      </c>
      <c r="Q2979" s="0" t="n">
        <f aca="false">MAX(0,F2979-H2979-K2979-L2979)</f>
        <v>127.5583533</v>
      </c>
    </row>
    <row r="2980" customFormat="false" ht="15" hidden="false" customHeight="false" outlineLevel="0" collapsed="false">
      <c r="A2980" s="0" t="n">
        <f aca="false">'Profiles 8760'!A2969</f>
        <v>2967</v>
      </c>
      <c r="B2980" s="0" t="n">
        <f aca="false">'Profiles 8760'!B2969</f>
        <v>5</v>
      </c>
      <c r="C2980" s="0" t="n">
        <f aca="false">'Profiles 8760'!E2969</f>
        <v>0</v>
      </c>
      <c r="D2980" s="0" t="n">
        <f aca="false">'Profiles 8760'!F2969</f>
        <v>1</v>
      </c>
      <c r="E2980" s="0" t="n">
        <f aca="false">'Profiles 8760'!G2969</f>
        <v>1</v>
      </c>
      <c r="F2980" s="0" t="n">
        <f aca="false">D2980*Assumptions!$C$11*$B$7+E2980*Assumptions!$C$12*$B$8</f>
        <v>329.7</v>
      </c>
      <c r="G2980" s="0" t="n">
        <f aca="false">C2980*Assumptions!$C$15</f>
        <v>0</v>
      </c>
      <c r="H2980" s="0" t="n">
        <f aca="false">MIN(F2980,G2980)</f>
        <v>0</v>
      </c>
      <c r="I2980" s="0" t="n">
        <f aca="false">IF(C2980=1,MIN(G2980-H2980,Assumptions!$C$13,P2979),0)</f>
        <v>0</v>
      </c>
      <c r="J2980" s="0" t="n">
        <f aca="false">H2980+I2980</f>
        <v>0</v>
      </c>
      <c r="K2980" s="0" t="n">
        <f aca="false">MIN(IF(C2980=1,F2980-H2980,F2980),Assumptions!$C$13,MAX(0,($B$5-P2979)/$B$6))</f>
        <v>0</v>
      </c>
      <c r="L2980" s="0" t="n">
        <f aca="false">IF(C2980=1,0,MIN(F2980-K2980,Assumptions!$C$15,MAX(0,$B$10-O2979-M2980)))</f>
        <v>200</v>
      </c>
      <c r="M2980" s="0" t="n">
        <f aca="false">'Profiles 8760'!H2969</f>
        <v>193200</v>
      </c>
      <c r="N2980" s="0" t="n">
        <f aca="false">J2980+L2980</f>
        <v>200</v>
      </c>
      <c r="O2980" s="0" t="n">
        <f aca="false">O2979+N2980</f>
        <v>269481.681689185</v>
      </c>
      <c r="P2980" s="0" t="n">
        <f aca="false">MIN($B$5,P2979+K2980*$B$6-I2980)</f>
        <v>510.81</v>
      </c>
      <c r="Q2980" s="0" t="n">
        <f aca="false">MAX(0,F2980-H2980-K2980-L2980)</f>
        <v>129.7</v>
      </c>
    </row>
    <row r="2981" customFormat="false" ht="15" hidden="false" customHeight="false" outlineLevel="0" collapsed="false">
      <c r="A2981" s="0" t="n">
        <f aca="false">'Profiles 8760'!A2970</f>
        <v>2968</v>
      </c>
      <c r="B2981" s="0" t="n">
        <f aca="false">'Profiles 8760'!B2970</f>
        <v>5</v>
      </c>
      <c r="C2981" s="0" t="n">
        <f aca="false">'Profiles 8760'!E2970</f>
        <v>0</v>
      </c>
      <c r="D2981" s="0" t="n">
        <f aca="false">'Profiles 8760'!F2970</f>
        <v>1</v>
      </c>
      <c r="E2981" s="0" t="n">
        <f aca="false">'Profiles 8760'!G2970</f>
        <v>0.868027</v>
      </c>
      <c r="F2981" s="0" t="n">
        <f aca="false">D2981*Assumptions!$C$11*$B$7+E2981*Assumptions!$C$12*$B$8</f>
        <v>324.3023043</v>
      </c>
      <c r="G2981" s="0" t="n">
        <f aca="false">C2981*Assumptions!$C$15</f>
        <v>0</v>
      </c>
      <c r="H2981" s="0" t="n">
        <f aca="false">MIN(F2981,G2981)</f>
        <v>0</v>
      </c>
      <c r="I2981" s="0" t="n">
        <f aca="false">IF(C2981=1,MIN(G2981-H2981,Assumptions!$C$13,P2980),0)</f>
        <v>0</v>
      </c>
      <c r="J2981" s="0" t="n">
        <f aca="false">H2981+I2981</f>
        <v>0</v>
      </c>
      <c r="K2981" s="0" t="n">
        <f aca="false">MIN(IF(C2981=1,F2981-H2981,F2981),Assumptions!$C$13,MAX(0,($B$5-P2980)/$B$6))</f>
        <v>0</v>
      </c>
      <c r="L2981" s="0" t="n">
        <f aca="false">IF(C2981=1,0,MIN(F2981-K2981,Assumptions!$C$15,MAX(0,$B$10-O2980-M2981)))</f>
        <v>200</v>
      </c>
      <c r="M2981" s="0" t="n">
        <f aca="false">'Profiles 8760'!H2970</f>
        <v>193200</v>
      </c>
      <c r="N2981" s="0" t="n">
        <f aca="false">J2981+L2981</f>
        <v>200</v>
      </c>
      <c r="O2981" s="0" t="n">
        <f aca="false">O2980+N2981</f>
        <v>269681.681689185</v>
      </c>
      <c r="P2981" s="0" t="n">
        <f aca="false">MIN($B$5,P2980+K2981*$B$6-I2981)</f>
        <v>510.81</v>
      </c>
      <c r="Q2981" s="0" t="n">
        <f aca="false">MAX(0,F2981-H2981-K2981-L2981)</f>
        <v>124.3023043</v>
      </c>
    </row>
    <row r="2982" customFormat="false" ht="15" hidden="false" customHeight="false" outlineLevel="0" collapsed="false">
      <c r="A2982" s="0" t="n">
        <f aca="false">'Profiles 8760'!A2971</f>
        <v>2969</v>
      </c>
      <c r="B2982" s="0" t="n">
        <f aca="false">'Profiles 8760'!B2971</f>
        <v>5</v>
      </c>
      <c r="C2982" s="0" t="n">
        <f aca="false">'Profiles 8760'!E2971</f>
        <v>0</v>
      </c>
      <c r="D2982" s="0" t="n">
        <f aca="false">'Profiles 8760'!F2971</f>
        <v>0.850579</v>
      </c>
      <c r="E2982" s="0" t="n">
        <f aca="false">'Profiles 8760'!G2971</f>
        <v>0.542298</v>
      </c>
      <c r="F2982" s="0" t="n">
        <f aca="false">D2982*Assumptions!$C$11*$B$7+E2982*Assumptions!$C$12*$B$8</f>
        <v>267.8272034</v>
      </c>
      <c r="G2982" s="0" t="n">
        <f aca="false">C2982*Assumptions!$C$15</f>
        <v>0</v>
      </c>
      <c r="H2982" s="0" t="n">
        <f aca="false">MIN(F2982,G2982)</f>
        <v>0</v>
      </c>
      <c r="I2982" s="0" t="n">
        <f aca="false">IF(C2982=1,MIN(G2982-H2982,Assumptions!$C$13,P2981),0)</f>
        <v>0</v>
      </c>
      <c r="J2982" s="0" t="n">
        <f aca="false">H2982+I2982</f>
        <v>0</v>
      </c>
      <c r="K2982" s="0" t="n">
        <f aca="false">MIN(IF(C2982=1,F2982-H2982,F2982),Assumptions!$C$13,MAX(0,($B$5-P2981)/$B$6))</f>
        <v>0</v>
      </c>
      <c r="L2982" s="0" t="n">
        <f aca="false">IF(C2982=1,0,MIN(F2982-K2982,Assumptions!$C$15,MAX(0,$B$10-O2981-M2982)))</f>
        <v>200</v>
      </c>
      <c r="M2982" s="0" t="n">
        <f aca="false">'Profiles 8760'!H2971</f>
        <v>193200</v>
      </c>
      <c r="N2982" s="0" t="n">
        <f aca="false">J2982+L2982</f>
        <v>200</v>
      </c>
      <c r="O2982" s="0" t="n">
        <f aca="false">O2981+N2982</f>
        <v>269881.681689185</v>
      </c>
      <c r="P2982" s="0" t="n">
        <f aca="false">MIN($B$5,P2981+K2982*$B$6-I2982)</f>
        <v>510.81</v>
      </c>
      <c r="Q2982" s="0" t="n">
        <f aca="false">MAX(0,F2982-H2982-K2982-L2982)</f>
        <v>67.8272034</v>
      </c>
    </row>
    <row r="2983" customFormat="false" ht="15" hidden="false" customHeight="false" outlineLevel="0" collapsed="false">
      <c r="A2983" s="0" t="n">
        <f aca="false">'Profiles 8760'!A2972</f>
        <v>2970</v>
      </c>
      <c r="B2983" s="0" t="n">
        <f aca="false">'Profiles 8760'!B2972</f>
        <v>5</v>
      </c>
      <c r="C2983" s="0" t="n">
        <f aca="false">'Profiles 8760'!E2972</f>
        <v>0</v>
      </c>
      <c r="D2983" s="0" t="n">
        <f aca="false">'Profiles 8760'!F2972</f>
        <v>0.474042</v>
      </c>
      <c r="E2983" s="0" t="n">
        <f aca="false">'Profiles 8760'!G2972</f>
        <v>0.62466</v>
      </c>
      <c r="F2983" s="0" t="n">
        <f aca="false">D2983*Assumptions!$C$11*$B$7+E2983*Assumptions!$C$12*$B$8</f>
        <v>162.4519236</v>
      </c>
      <c r="G2983" s="0" t="n">
        <f aca="false">C2983*Assumptions!$C$15</f>
        <v>0</v>
      </c>
      <c r="H2983" s="0" t="n">
        <f aca="false">MIN(F2983,G2983)</f>
        <v>0</v>
      </c>
      <c r="I2983" s="0" t="n">
        <f aca="false">IF(C2983=1,MIN(G2983-H2983,Assumptions!$C$13,P2982),0)</f>
        <v>0</v>
      </c>
      <c r="J2983" s="0" t="n">
        <f aca="false">H2983+I2983</f>
        <v>0</v>
      </c>
      <c r="K2983" s="0" t="n">
        <f aca="false">MIN(IF(C2983=1,F2983-H2983,F2983),Assumptions!$C$13,MAX(0,($B$5-P2982)/$B$6))</f>
        <v>0</v>
      </c>
      <c r="L2983" s="0" t="n">
        <f aca="false">IF(C2983=1,0,MIN(F2983-K2983,Assumptions!$C$15,MAX(0,$B$10-O2982-M2983)))</f>
        <v>162.4519236</v>
      </c>
      <c r="M2983" s="0" t="n">
        <f aca="false">'Profiles 8760'!H2972</f>
        <v>193200</v>
      </c>
      <c r="N2983" s="0" t="n">
        <f aca="false">J2983+L2983</f>
        <v>162.4519236</v>
      </c>
      <c r="O2983" s="0" t="n">
        <f aca="false">O2982+N2983</f>
        <v>270044.133612785</v>
      </c>
      <c r="P2983" s="0" t="n">
        <f aca="false">MIN($B$5,P2982+K2983*$B$6-I2983)</f>
        <v>510.81</v>
      </c>
      <c r="Q2983" s="0" t="n">
        <f aca="false">MAX(0,F2983-H2983-K2983-L2983)</f>
        <v>0</v>
      </c>
    </row>
    <row r="2984" customFormat="false" ht="15" hidden="false" customHeight="false" outlineLevel="0" collapsed="false">
      <c r="A2984" s="0" t="n">
        <f aca="false">'Profiles 8760'!A2973</f>
        <v>2971</v>
      </c>
      <c r="B2984" s="0" t="n">
        <f aca="false">'Profiles 8760'!B2973</f>
        <v>5</v>
      </c>
      <c r="C2984" s="0" t="n">
        <f aca="false">'Profiles 8760'!E2973</f>
        <v>0</v>
      </c>
      <c r="D2984" s="0" t="n">
        <f aca="false">'Profiles 8760'!F2973</f>
        <v>0.138759</v>
      </c>
      <c r="E2984" s="0" t="n">
        <f aca="false">'Profiles 8760'!G2973</f>
        <v>0.832082</v>
      </c>
      <c r="F2984" s="0" t="n">
        <f aca="false">D2984*Assumptions!$C$11*$B$7+E2984*Assumptions!$C$12*$B$8</f>
        <v>74.105753</v>
      </c>
      <c r="G2984" s="0" t="n">
        <f aca="false">C2984*Assumptions!$C$15</f>
        <v>0</v>
      </c>
      <c r="H2984" s="0" t="n">
        <f aca="false">MIN(F2984,G2984)</f>
        <v>0</v>
      </c>
      <c r="I2984" s="0" t="n">
        <f aca="false">IF(C2984=1,MIN(G2984-H2984,Assumptions!$C$13,P2983),0)</f>
        <v>0</v>
      </c>
      <c r="J2984" s="0" t="n">
        <f aca="false">H2984+I2984</f>
        <v>0</v>
      </c>
      <c r="K2984" s="0" t="n">
        <f aca="false">MIN(IF(C2984=1,F2984-H2984,F2984),Assumptions!$C$13,MAX(0,($B$5-P2983)/$B$6))</f>
        <v>0</v>
      </c>
      <c r="L2984" s="0" t="n">
        <f aca="false">IF(C2984=1,0,MIN(F2984-K2984,Assumptions!$C$15,MAX(0,$B$10-O2983-M2984)))</f>
        <v>74.105753</v>
      </c>
      <c r="M2984" s="0" t="n">
        <f aca="false">'Profiles 8760'!H2973</f>
        <v>193200</v>
      </c>
      <c r="N2984" s="0" t="n">
        <f aca="false">J2984+L2984</f>
        <v>74.105753</v>
      </c>
      <c r="O2984" s="0" t="n">
        <f aca="false">O2983+N2984</f>
        <v>270118.239365785</v>
      </c>
      <c r="P2984" s="0" t="n">
        <f aca="false">MIN($B$5,P2983+K2984*$B$6-I2984)</f>
        <v>510.81</v>
      </c>
      <c r="Q2984" s="0" t="n">
        <f aca="false">MAX(0,F2984-H2984-K2984-L2984)</f>
        <v>0</v>
      </c>
    </row>
    <row r="2985" customFormat="false" ht="15" hidden="false" customHeight="false" outlineLevel="0" collapsed="false">
      <c r="A2985" s="0" t="n">
        <f aca="false">'Profiles 8760'!A2974</f>
        <v>2972</v>
      </c>
      <c r="B2985" s="0" t="n">
        <f aca="false">'Profiles 8760'!B2974</f>
        <v>5</v>
      </c>
      <c r="C2985" s="0" t="n">
        <f aca="false">'Profiles 8760'!E2974</f>
        <v>1</v>
      </c>
      <c r="D2985" s="0" t="n">
        <f aca="false">'Profiles 8760'!F2974</f>
        <v>0</v>
      </c>
      <c r="E2985" s="0" t="n">
        <f aca="false">'Profiles 8760'!G2974</f>
        <v>0.830541</v>
      </c>
      <c r="F2985" s="0" t="n">
        <f aca="false">D2985*Assumptions!$C$11*$B$7+E2985*Assumptions!$C$12*$B$8</f>
        <v>33.9691269</v>
      </c>
      <c r="G2985" s="0" t="n">
        <f aca="false">C2985*Assumptions!$C$15</f>
        <v>200</v>
      </c>
      <c r="H2985" s="0" t="n">
        <f aca="false">MIN(F2985,G2985)</f>
        <v>33.9691269</v>
      </c>
      <c r="I2985" s="0" t="n">
        <f aca="false">IF(C2985=1,MIN(G2985-H2985,Assumptions!$C$13,P2984),0)</f>
        <v>166.0308731</v>
      </c>
      <c r="J2985" s="0" t="n">
        <f aca="false">H2985+I2985</f>
        <v>200</v>
      </c>
      <c r="K2985" s="0" t="n">
        <f aca="false">MIN(IF(C2985=1,F2985-H2985,F2985),Assumptions!$C$13,MAX(0,($B$5-P2984)/$B$6))</f>
        <v>0</v>
      </c>
      <c r="L2985" s="0" t="n">
        <f aca="false">IF(C2985=1,0,MIN(F2985-K2985,Assumptions!$C$15,MAX(0,$B$10-O2984-M2985)))</f>
        <v>0</v>
      </c>
      <c r="M2985" s="0" t="n">
        <f aca="false">'Profiles 8760'!H2974</f>
        <v>193000</v>
      </c>
      <c r="N2985" s="0" t="n">
        <f aca="false">J2985+L2985</f>
        <v>200</v>
      </c>
      <c r="O2985" s="0" t="n">
        <f aca="false">O2984+N2985</f>
        <v>270318.239365785</v>
      </c>
      <c r="P2985" s="0" t="n">
        <f aca="false">MIN($B$5,P2984+K2985*$B$6-I2985)</f>
        <v>344.7791269</v>
      </c>
      <c r="Q2985" s="0" t="n">
        <f aca="false">MAX(0,F2985-H2985-K2985-L2985)</f>
        <v>0</v>
      </c>
    </row>
    <row r="2986" customFormat="false" ht="15" hidden="false" customHeight="false" outlineLevel="0" collapsed="false">
      <c r="A2986" s="0" t="n">
        <f aca="false">'Profiles 8760'!A2975</f>
        <v>2973</v>
      </c>
      <c r="B2986" s="0" t="n">
        <f aca="false">'Profiles 8760'!B2975</f>
        <v>5</v>
      </c>
      <c r="C2986" s="0" t="n">
        <f aca="false">'Profiles 8760'!E2975</f>
        <v>1</v>
      </c>
      <c r="D2986" s="0" t="n">
        <f aca="false">'Profiles 8760'!F2975</f>
        <v>0</v>
      </c>
      <c r="E2986" s="0" t="n">
        <f aca="false">'Profiles 8760'!G2975</f>
        <v>0.988651</v>
      </c>
      <c r="F2986" s="0" t="n">
        <f aca="false">D2986*Assumptions!$C$11*$B$7+E2986*Assumptions!$C$12*$B$8</f>
        <v>40.4358259</v>
      </c>
      <c r="G2986" s="0" t="n">
        <f aca="false">C2986*Assumptions!$C$15</f>
        <v>200</v>
      </c>
      <c r="H2986" s="0" t="n">
        <f aca="false">MIN(F2986,G2986)</f>
        <v>40.4358259</v>
      </c>
      <c r="I2986" s="0" t="n">
        <f aca="false">IF(C2986=1,MIN(G2986-H2986,Assumptions!$C$13,P2985),0)</f>
        <v>159.5641741</v>
      </c>
      <c r="J2986" s="0" t="n">
        <f aca="false">H2986+I2986</f>
        <v>200</v>
      </c>
      <c r="K2986" s="0" t="n">
        <f aca="false">MIN(IF(C2986=1,F2986-H2986,F2986),Assumptions!$C$13,MAX(0,($B$5-P2985)/$B$6))</f>
        <v>0</v>
      </c>
      <c r="L2986" s="0" t="n">
        <f aca="false">IF(C2986=1,0,MIN(F2986-K2986,Assumptions!$C$15,MAX(0,$B$10-O2985-M2986)))</f>
        <v>0</v>
      </c>
      <c r="M2986" s="0" t="n">
        <f aca="false">'Profiles 8760'!H2975</f>
        <v>192800</v>
      </c>
      <c r="N2986" s="0" t="n">
        <f aca="false">J2986+L2986</f>
        <v>200</v>
      </c>
      <c r="O2986" s="0" t="n">
        <f aca="false">O2985+N2986</f>
        <v>270518.239365785</v>
      </c>
      <c r="P2986" s="0" t="n">
        <f aca="false">MIN($B$5,P2985+K2986*$B$6-I2986)</f>
        <v>185.2149528</v>
      </c>
      <c r="Q2986" s="0" t="n">
        <f aca="false">MAX(0,F2986-H2986-K2986-L2986)</f>
        <v>0</v>
      </c>
    </row>
    <row r="2987" customFormat="false" ht="15" hidden="false" customHeight="false" outlineLevel="0" collapsed="false">
      <c r="A2987" s="0" t="n">
        <f aca="false">'Profiles 8760'!A2976</f>
        <v>2974</v>
      </c>
      <c r="B2987" s="0" t="n">
        <f aca="false">'Profiles 8760'!B2976</f>
        <v>5</v>
      </c>
      <c r="C2987" s="0" t="n">
        <f aca="false">'Profiles 8760'!E2976</f>
        <v>0</v>
      </c>
      <c r="D2987" s="0" t="n">
        <f aca="false">'Profiles 8760'!F2976</f>
        <v>0</v>
      </c>
      <c r="E2987" s="0" t="n">
        <f aca="false">'Profiles 8760'!G2976</f>
        <v>0.956069</v>
      </c>
      <c r="F2987" s="0" t="n">
        <f aca="false">D2987*Assumptions!$C$11*$B$7+E2987*Assumptions!$C$12*$B$8</f>
        <v>39.1032221</v>
      </c>
      <c r="G2987" s="0" t="n">
        <f aca="false">C2987*Assumptions!$C$15</f>
        <v>0</v>
      </c>
      <c r="H2987" s="0" t="n">
        <f aca="false">MIN(F2987,G2987)</f>
        <v>0</v>
      </c>
      <c r="I2987" s="0" t="n">
        <f aca="false">IF(C2987=1,MIN(G2987-H2987,Assumptions!$C$13,P2986),0)</f>
        <v>0</v>
      </c>
      <c r="J2987" s="0" t="n">
        <f aca="false">H2987+I2987</f>
        <v>0</v>
      </c>
      <c r="K2987" s="0" t="n">
        <f aca="false">MIN(IF(C2987=1,F2987-H2987,F2987),Assumptions!$C$13,MAX(0,($B$5-P2986)/$B$6))</f>
        <v>39.1032221</v>
      </c>
      <c r="L2987" s="0" t="n">
        <f aca="false">IF(C2987=1,0,MIN(F2987-K2987,Assumptions!$C$15,MAX(0,$B$10-O2986-M2987)))</f>
        <v>0</v>
      </c>
      <c r="M2987" s="0" t="n">
        <f aca="false">'Profiles 8760'!H2976</f>
        <v>192800</v>
      </c>
      <c r="N2987" s="0" t="n">
        <f aca="false">J2987+L2987</f>
        <v>0</v>
      </c>
      <c r="O2987" s="0" t="n">
        <f aca="false">O2986+N2987</f>
        <v>270518.239365785</v>
      </c>
      <c r="P2987" s="0" t="n">
        <f aca="false">MIN($B$5,P2986+K2987*$B$6-I2987)</f>
        <v>219.10962571628</v>
      </c>
      <c r="Q2987" s="0" t="n">
        <f aca="false">MAX(0,F2987-H2987-K2987-L2987)</f>
        <v>0</v>
      </c>
    </row>
    <row r="2988" customFormat="false" ht="15" hidden="false" customHeight="false" outlineLevel="0" collapsed="false">
      <c r="A2988" s="0" t="n">
        <f aca="false">'Profiles 8760'!A2977</f>
        <v>2975</v>
      </c>
      <c r="B2988" s="0" t="n">
        <f aca="false">'Profiles 8760'!B2977</f>
        <v>5</v>
      </c>
      <c r="C2988" s="0" t="n">
        <f aca="false">'Profiles 8760'!E2977</f>
        <v>0</v>
      </c>
      <c r="D2988" s="0" t="n">
        <f aca="false">'Profiles 8760'!F2977</f>
        <v>0</v>
      </c>
      <c r="E2988" s="0" t="n">
        <f aca="false">'Profiles 8760'!G2977</f>
        <v>1</v>
      </c>
      <c r="F2988" s="0" t="n">
        <f aca="false">D2988*Assumptions!$C$11*$B$7+E2988*Assumptions!$C$12*$B$8</f>
        <v>40.9</v>
      </c>
      <c r="G2988" s="0" t="n">
        <f aca="false">C2988*Assumptions!$C$15</f>
        <v>0</v>
      </c>
      <c r="H2988" s="0" t="n">
        <f aca="false">MIN(F2988,G2988)</f>
        <v>0</v>
      </c>
      <c r="I2988" s="0" t="n">
        <f aca="false">IF(C2988=1,MIN(G2988-H2988,Assumptions!$C$13,P2987),0)</f>
        <v>0</v>
      </c>
      <c r="J2988" s="0" t="n">
        <f aca="false">H2988+I2988</f>
        <v>0</v>
      </c>
      <c r="K2988" s="0" t="n">
        <f aca="false">MIN(IF(C2988=1,F2988-H2988,F2988),Assumptions!$C$13,MAX(0,($B$5-P2987)/$B$6))</f>
        <v>40.9</v>
      </c>
      <c r="L2988" s="0" t="n">
        <f aca="false">IF(C2988=1,0,MIN(F2988-K2988,Assumptions!$C$15,MAX(0,$B$10-O2987-M2988)))</f>
        <v>0</v>
      </c>
      <c r="M2988" s="0" t="n">
        <f aca="false">'Profiles 8760'!H2977</f>
        <v>192800</v>
      </c>
      <c r="N2988" s="0" t="n">
        <f aca="false">J2988+L2988</f>
        <v>0</v>
      </c>
      <c r="O2988" s="0" t="n">
        <f aca="false">O2987+N2988</f>
        <v>270518.239365785</v>
      </c>
      <c r="P2988" s="0" t="n">
        <f aca="false">MIN($B$5,P2987+K2988*$B$6-I2988)</f>
        <v>254.56174571628</v>
      </c>
      <c r="Q2988" s="0" t="n">
        <f aca="false">MAX(0,F2988-H2988-K2988-L2988)</f>
        <v>0</v>
      </c>
    </row>
    <row r="2989" customFormat="false" ht="15" hidden="false" customHeight="false" outlineLevel="0" collapsed="false">
      <c r="A2989" s="0" t="n">
        <f aca="false">'Profiles 8760'!A2978</f>
        <v>2976</v>
      </c>
      <c r="B2989" s="0" t="n">
        <f aca="false">'Profiles 8760'!B2978</f>
        <v>5</v>
      </c>
      <c r="C2989" s="0" t="n">
        <f aca="false">'Profiles 8760'!E2978</f>
        <v>0</v>
      </c>
      <c r="D2989" s="0" t="n">
        <f aca="false">'Profiles 8760'!F2978</f>
        <v>0</v>
      </c>
      <c r="E2989" s="0" t="n">
        <f aca="false">'Profiles 8760'!G2978</f>
        <v>0.741437</v>
      </c>
      <c r="F2989" s="0" t="n">
        <f aca="false">D2989*Assumptions!$C$11*$B$7+E2989*Assumptions!$C$12*$B$8</f>
        <v>30.3247733</v>
      </c>
      <c r="G2989" s="0" t="n">
        <f aca="false">C2989*Assumptions!$C$15</f>
        <v>0</v>
      </c>
      <c r="H2989" s="0" t="n">
        <f aca="false">MIN(F2989,G2989)</f>
        <v>0</v>
      </c>
      <c r="I2989" s="0" t="n">
        <f aca="false">IF(C2989=1,MIN(G2989-H2989,Assumptions!$C$13,P2988),0)</f>
        <v>0</v>
      </c>
      <c r="J2989" s="0" t="n">
        <f aca="false">H2989+I2989</f>
        <v>0</v>
      </c>
      <c r="K2989" s="0" t="n">
        <f aca="false">MIN(IF(C2989=1,F2989-H2989,F2989),Assumptions!$C$13,MAX(0,($B$5-P2988)/$B$6))</f>
        <v>30.3247733</v>
      </c>
      <c r="L2989" s="0" t="n">
        <f aca="false">IF(C2989=1,0,MIN(F2989-K2989,Assumptions!$C$15,MAX(0,$B$10-O2988-M2989)))</f>
        <v>0</v>
      </c>
      <c r="M2989" s="0" t="n">
        <f aca="false">'Profiles 8760'!H2978</f>
        <v>192800</v>
      </c>
      <c r="N2989" s="0" t="n">
        <f aca="false">J2989+L2989</f>
        <v>0</v>
      </c>
      <c r="O2989" s="0" t="n">
        <f aca="false">O2988+N2989</f>
        <v>270518.239365785</v>
      </c>
      <c r="P2989" s="0" t="n">
        <f aca="false">MIN($B$5,P2988+K2989*$B$6-I2989)</f>
        <v>280.84725921272</v>
      </c>
      <c r="Q2989" s="0" t="n">
        <f aca="false">MAX(0,F2989-H2989-K2989-L2989)</f>
        <v>0</v>
      </c>
    </row>
    <row r="2990" customFormat="false" ht="15" hidden="false" customHeight="false" outlineLevel="0" collapsed="false">
      <c r="A2990" s="0" t="n">
        <f aca="false">'Profiles 8760'!A2979</f>
        <v>2977</v>
      </c>
      <c r="B2990" s="0" t="n">
        <f aca="false">'Profiles 8760'!B2979</f>
        <v>5</v>
      </c>
      <c r="C2990" s="0" t="n">
        <f aca="false">'Profiles 8760'!E2979</f>
        <v>0</v>
      </c>
      <c r="D2990" s="0" t="n">
        <f aca="false">'Profiles 8760'!F2979</f>
        <v>0</v>
      </c>
      <c r="E2990" s="0" t="n">
        <f aca="false">'Profiles 8760'!G2979</f>
        <v>0.89055</v>
      </c>
      <c r="F2990" s="0" t="n">
        <f aca="false">D2990*Assumptions!$C$11*$B$7+E2990*Assumptions!$C$12*$B$8</f>
        <v>36.423495</v>
      </c>
      <c r="G2990" s="0" t="n">
        <f aca="false">C2990*Assumptions!$C$15</f>
        <v>0</v>
      </c>
      <c r="H2990" s="0" t="n">
        <f aca="false">MIN(F2990,G2990)</f>
        <v>0</v>
      </c>
      <c r="I2990" s="0" t="n">
        <f aca="false">IF(C2990=1,MIN(G2990-H2990,Assumptions!$C$13,P2989),0)</f>
        <v>0</v>
      </c>
      <c r="J2990" s="0" t="n">
        <f aca="false">H2990+I2990</f>
        <v>0</v>
      </c>
      <c r="K2990" s="0" t="n">
        <f aca="false">MIN(IF(C2990=1,F2990-H2990,F2990),Assumptions!$C$13,MAX(0,($B$5-P2989)/$B$6))</f>
        <v>36.423495</v>
      </c>
      <c r="L2990" s="0" t="n">
        <f aca="false">IF(C2990=1,0,MIN(F2990-K2990,Assumptions!$C$15,MAX(0,$B$10-O2989-M2990)))</f>
        <v>0</v>
      </c>
      <c r="M2990" s="0" t="n">
        <f aca="false">'Profiles 8760'!H2979</f>
        <v>192800</v>
      </c>
      <c r="N2990" s="0" t="n">
        <f aca="false">J2990+L2990</f>
        <v>0</v>
      </c>
      <c r="O2990" s="0" t="n">
        <f aca="false">O2989+N2990</f>
        <v>270518.239365785</v>
      </c>
      <c r="P2990" s="0" t="n">
        <f aca="false">MIN($B$5,P2989+K2990*$B$6-I2990)</f>
        <v>312.41914467872</v>
      </c>
      <c r="Q2990" s="0" t="n">
        <f aca="false">MAX(0,F2990-H2990-K2990-L2990)</f>
        <v>0</v>
      </c>
    </row>
    <row r="2991" customFormat="false" ht="15" hidden="false" customHeight="false" outlineLevel="0" collapsed="false">
      <c r="A2991" s="0" t="n">
        <f aca="false">'Profiles 8760'!A2980</f>
        <v>2978</v>
      </c>
      <c r="B2991" s="0" t="n">
        <f aca="false">'Profiles 8760'!B2980</f>
        <v>5</v>
      </c>
      <c r="C2991" s="0" t="n">
        <f aca="false">'Profiles 8760'!E2980</f>
        <v>0</v>
      </c>
      <c r="D2991" s="0" t="n">
        <f aca="false">'Profiles 8760'!F2980</f>
        <v>0</v>
      </c>
      <c r="E2991" s="0" t="n">
        <f aca="false">'Profiles 8760'!G2980</f>
        <v>0.907031</v>
      </c>
      <c r="F2991" s="0" t="n">
        <f aca="false">D2991*Assumptions!$C$11*$B$7+E2991*Assumptions!$C$12*$B$8</f>
        <v>37.0975679</v>
      </c>
      <c r="G2991" s="0" t="n">
        <f aca="false">C2991*Assumptions!$C$15</f>
        <v>0</v>
      </c>
      <c r="H2991" s="0" t="n">
        <f aca="false">MIN(F2991,G2991)</f>
        <v>0</v>
      </c>
      <c r="I2991" s="0" t="n">
        <f aca="false">IF(C2991=1,MIN(G2991-H2991,Assumptions!$C$13,P2990),0)</f>
        <v>0</v>
      </c>
      <c r="J2991" s="0" t="n">
        <f aca="false">H2991+I2991</f>
        <v>0</v>
      </c>
      <c r="K2991" s="0" t="n">
        <f aca="false">MIN(IF(C2991=1,F2991-H2991,F2991),Assumptions!$C$13,MAX(0,($B$5-P2990)/$B$6))</f>
        <v>37.0975679</v>
      </c>
      <c r="L2991" s="0" t="n">
        <f aca="false">IF(C2991=1,0,MIN(F2991-K2991,Assumptions!$C$15,MAX(0,$B$10-O2990-M2991)))</f>
        <v>0</v>
      </c>
      <c r="M2991" s="0" t="n">
        <f aca="false">'Profiles 8760'!H2980</f>
        <v>192800</v>
      </c>
      <c r="N2991" s="0" t="n">
        <f aca="false">J2991+L2991</f>
        <v>0</v>
      </c>
      <c r="O2991" s="0" t="n">
        <f aca="false">O2990+N2991</f>
        <v>270518.239365785</v>
      </c>
      <c r="P2991" s="0" t="n">
        <f aca="false">MIN($B$5,P2990+K2991*$B$6-I2991)</f>
        <v>344.57531653444</v>
      </c>
      <c r="Q2991" s="0" t="n">
        <f aca="false">MAX(0,F2991-H2991-K2991-L2991)</f>
        <v>0</v>
      </c>
    </row>
    <row r="2992" customFormat="false" ht="15" hidden="false" customHeight="false" outlineLevel="0" collapsed="false">
      <c r="A2992" s="0" t="n">
        <f aca="false">'Profiles 8760'!A2981</f>
        <v>2979</v>
      </c>
      <c r="B2992" s="0" t="n">
        <f aca="false">'Profiles 8760'!B2981</f>
        <v>5</v>
      </c>
      <c r="C2992" s="0" t="n">
        <f aca="false">'Profiles 8760'!E2981</f>
        <v>0</v>
      </c>
      <c r="D2992" s="0" t="n">
        <f aca="false">'Profiles 8760'!F2981</f>
        <v>0</v>
      </c>
      <c r="E2992" s="0" t="n">
        <f aca="false">'Profiles 8760'!G2981</f>
        <v>0.669838</v>
      </c>
      <c r="F2992" s="0" t="n">
        <f aca="false">D2992*Assumptions!$C$11*$B$7+E2992*Assumptions!$C$12*$B$8</f>
        <v>27.3963742</v>
      </c>
      <c r="G2992" s="0" t="n">
        <f aca="false">C2992*Assumptions!$C$15</f>
        <v>0</v>
      </c>
      <c r="H2992" s="0" t="n">
        <f aca="false">MIN(F2992,G2992)</f>
        <v>0</v>
      </c>
      <c r="I2992" s="0" t="n">
        <f aca="false">IF(C2992=1,MIN(G2992-H2992,Assumptions!$C$13,P2991),0)</f>
        <v>0</v>
      </c>
      <c r="J2992" s="0" t="n">
        <f aca="false">H2992+I2992</f>
        <v>0</v>
      </c>
      <c r="K2992" s="0" t="n">
        <f aca="false">MIN(IF(C2992=1,F2992-H2992,F2992),Assumptions!$C$13,MAX(0,($B$5-P2991)/$B$6))</f>
        <v>27.3963742</v>
      </c>
      <c r="L2992" s="0" t="n">
        <f aca="false">IF(C2992=1,0,MIN(F2992-K2992,Assumptions!$C$15,MAX(0,$B$10-O2991-M2992)))</f>
        <v>0</v>
      </c>
      <c r="M2992" s="0" t="n">
        <f aca="false">'Profiles 8760'!H2981</f>
        <v>192800</v>
      </c>
      <c r="N2992" s="0" t="n">
        <f aca="false">J2992+L2992</f>
        <v>0</v>
      </c>
      <c r="O2992" s="0" t="n">
        <f aca="false">O2991+N2992</f>
        <v>270518.239365785</v>
      </c>
      <c r="P2992" s="0" t="n">
        <f aca="false">MIN($B$5,P2991+K2992*$B$6-I2992)</f>
        <v>368.322493691</v>
      </c>
      <c r="Q2992" s="0" t="n">
        <f aca="false">MAX(0,F2992-H2992-K2992-L2992)</f>
        <v>0</v>
      </c>
    </row>
    <row r="2993" customFormat="false" ht="15" hidden="false" customHeight="false" outlineLevel="0" collapsed="false">
      <c r="A2993" s="0" t="n">
        <f aca="false">'Profiles 8760'!A2982</f>
        <v>2980</v>
      </c>
      <c r="B2993" s="0" t="n">
        <f aca="false">'Profiles 8760'!B2982</f>
        <v>5</v>
      </c>
      <c r="C2993" s="0" t="n">
        <f aca="false">'Profiles 8760'!E2982</f>
        <v>0</v>
      </c>
      <c r="D2993" s="0" t="n">
        <f aca="false">'Profiles 8760'!F2982</f>
        <v>0</v>
      </c>
      <c r="E2993" s="0" t="n">
        <f aca="false">'Profiles 8760'!G2982</f>
        <v>0.475181</v>
      </c>
      <c r="F2993" s="0" t="n">
        <f aca="false">D2993*Assumptions!$C$11*$B$7+E2993*Assumptions!$C$12*$B$8</f>
        <v>19.4349029</v>
      </c>
      <c r="G2993" s="0" t="n">
        <f aca="false">C2993*Assumptions!$C$15</f>
        <v>0</v>
      </c>
      <c r="H2993" s="0" t="n">
        <f aca="false">MIN(F2993,G2993)</f>
        <v>0</v>
      </c>
      <c r="I2993" s="0" t="n">
        <f aca="false">IF(C2993=1,MIN(G2993-H2993,Assumptions!$C$13,P2992),0)</f>
        <v>0</v>
      </c>
      <c r="J2993" s="0" t="n">
        <f aca="false">H2993+I2993</f>
        <v>0</v>
      </c>
      <c r="K2993" s="0" t="n">
        <f aca="false">MIN(IF(C2993=1,F2993-H2993,F2993),Assumptions!$C$13,MAX(0,($B$5-P2992)/$B$6))</f>
        <v>19.4349029</v>
      </c>
      <c r="L2993" s="0" t="n">
        <f aca="false">IF(C2993=1,0,MIN(F2993-K2993,Assumptions!$C$15,MAX(0,$B$10-O2992-M2993)))</f>
        <v>0</v>
      </c>
      <c r="M2993" s="0" t="n">
        <f aca="false">'Profiles 8760'!H2982</f>
        <v>192800</v>
      </c>
      <c r="N2993" s="0" t="n">
        <f aca="false">J2993+L2993</f>
        <v>0</v>
      </c>
      <c r="O2993" s="0" t="n">
        <f aca="false">O2992+N2993</f>
        <v>270518.239365785</v>
      </c>
      <c r="P2993" s="0" t="n">
        <f aca="false">MIN($B$5,P2992+K2993*$B$6-I2993)</f>
        <v>385.16866752472</v>
      </c>
      <c r="Q2993" s="0" t="n">
        <f aca="false">MAX(0,F2993-H2993-K2993-L2993)</f>
        <v>0</v>
      </c>
    </row>
    <row r="2994" customFormat="false" ht="15" hidden="false" customHeight="false" outlineLevel="0" collapsed="false">
      <c r="A2994" s="0" t="n">
        <f aca="false">'Profiles 8760'!A2983</f>
        <v>2981</v>
      </c>
      <c r="B2994" s="0" t="n">
        <f aca="false">'Profiles 8760'!B2983</f>
        <v>5</v>
      </c>
      <c r="C2994" s="0" t="n">
        <f aca="false">'Profiles 8760'!E2983</f>
        <v>0</v>
      </c>
      <c r="D2994" s="0" t="n">
        <f aca="false">'Profiles 8760'!F2983</f>
        <v>0</v>
      </c>
      <c r="E2994" s="0" t="n">
        <f aca="false">'Profiles 8760'!G2983</f>
        <v>0.488981</v>
      </c>
      <c r="F2994" s="0" t="n">
        <f aca="false">D2994*Assumptions!$C$11*$B$7+E2994*Assumptions!$C$12*$B$8</f>
        <v>19.9993229</v>
      </c>
      <c r="G2994" s="0" t="n">
        <f aca="false">C2994*Assumptions!$C$15</f>
        <v>0</v>
      </c>
      <c r="H2994" s="0" t="n">
        <f aca="false">MIN(F2994,G2994)</f>
        <v>0</v>
      </c>
      <c r="I2994" s="0" t="n">
        <f aca="false">IF(C2994=1,MIN(G2994-H2994,Assumptions!$C$13,P2993),0)</f>
        <v>0</v>
      </c>
      <c r="J2994" s="0" t="n">
        <f aca="false">H2994+I2994</f>
        <v>0</v>
      </c>
      <c r="K2994" s="0" t="n">
        <f aca="false">MIN(IF(C2994=1,F2994-H2994,F2994),Assumptions!$C$13,MAX(0,($B$5-P2993)/$B$6))</f>
        <v>19.9993229</v>
      </c>
      <c r="L2994" s="0" t="n">
        <f aca="false">IF(C2994=1,0,MIN(F2994-K2994,Assumptions!$C$15,MAX(0,$B$10-O2993-M2994)))</f>
        <v>0</v>
      </c>
      <c r="M2994" s="0" t="n">
        <f aca="false">'Profiles 8760'!H2983</f>
        <v>192800</v>
      </c>
      <c r="N2994" s="0" t="n">
        <f aca="false">J2994+L2994</f>
        <v>0</v>
      </c>
      <c r="O2994" s="0" t="n">
        <f aca="false">O2993+N2994</f>
        <v>270518.239365785</v>
      </c>
      <c r="P2994" s="0" t="n">
        <f aca="false">MIN($B$5,P2993+K2994*$B$6-I2994)</f>
        <v>402.50408061444</v>
      </c>
      <c r="Q2994" s="0" t="n">
        <f aca="false">MAX(0,F2994-H2994-K2994-L2994)</f>
        <v>0</v>
      </c>
    </row>
    <row r="2995" customFormat="false" ht="15" hidden="false" customHeight="false" outlineLevel="0" collapsed="false">
      <c r="A2995" s="0" t="n">
        <f aca="false">'Profiles 8760'!A2984</f>
        <v>2982</v>
      </c>
      <c r="B2995" s="0" t="n">
        <f aca="false">'Profiles 8760'!B2984</f>
        <v>5</v>
      </c>
      <c r="C2995" s="0" t="n">
        <f aca="false">'Profiles 8760'!E2984</f>
        <v>0</v>
      </c>
      <c r="D2995" s="0" t="n">
        <f aca="false">'Profiles 8760'!F2984</f>
        <v>0</v>
      </c>
      <c r="E2995" s="0" t="n">
        <f aca="false">'Profiles 8760'!G2984</f>
        <v>0.467707</v>
      </c>
      <c r="F2995" s="0" t="n">
        <f aca="false">D2995*Assumptions!$C$11*$B$7+E2995*Assumptions!$C$12*$B$8</f>
        <v>19.1292163</v>
      </c>
      <c r="G2995" s="0" t="n">
        <f aca="false">C2995*Assumptions!$C$15</f>
        <v>0</v>
      </c>
      <c r="H2995" s="0" t="n">
        <f aca="false">MIN(F2995,G2995)</f>
        <v>0</v>
      </c>
      <c r="I2995" s="0" t="n">
        <f aca="false">IF(C2995=1,MIN(G2995-H2995,Assumptions!$C$13,P2994),0)</f>
        <v>0</v>
      </c>
      <c r="J2995" s="0" t="n">
        <f aca="false">H2995+I2995</f>
        <v>0</v>
      </c>
      <c r="K2995" s="0" t="n">
        <f aca="false">MIN(IF(C2995=1,F2995-H2995,F2995),Assumptions!$C$13,MAX(0,($B$5-P2994)/$B$6))</f>
        <v>19.1292163</v>
      </c>
      <c r="L2995" s="0" t="n">
        <f aca="false">IF(C2995=1,0,MIN(F2995-K2995,Assumptions!$C$15,MAX(0,$B$10-O2994-M2995)))</f>
        <v>0</v>
      </c>
      <c r="M2995" s="0" t="n">
        <f aca="false">'Profiles 8760'!H2984</f>
        <v>192800</v>
      </c>
      <c r="N2995" s="0" t="n">
        <f aca="false">J2995+L2995</f>
        <v>0</v>
      </c>
      <c r="O2995" s="0" t="n">
        <f aca="false">O2994+N2995</f>
        <v>270518.239365785</v>
      </c>
      <c r="P2995" s="0" t="n">
        <f aca="false">MIN($B$5,P2994+K2995*$B$6-I2995)</f>
        <v>419.08528530328</v>
      </c>
      <c r="Q2995" s="0" t="n">
        <f aca="false">MAX(0,F2995-H2995-K2995-L2995)</f>
        <v>0</v>
      </c>
    </row>
    <row r="2996" customFormat="false" ht="15" hidden="false" customHeight="false" outlineLevel="0" collapsed="false">
      <c r="A2996" s="0" t="n">
        <f aca="false">'Profiles 8760'!A2985</f>
        <v>2983</v>
      </c>
      <c r="B2996" s="0" t="n">
        <f aca="false">'Profiles 8760'!B2985</f>
        <v>5</v>
      </c>
      <c r="C2996" s="0" t="n">
        <f aca="false">'Profiles 8760'!E2985</f>
        <v>0</v>
      </c>
      <c r="D2996" s="0" t="n">
        <f aca="false">'Profiles 8760'!F2985</f>
        <v>0.122633</v>
      </c>
      <c r="E2996" s="0" t="n">
        <f aca="false">'Profiles 8760'!G2985</f>
        <v>0.445889</v>
      </c>
      <c r="F2996" s="0" t="n">
        <f aca="false">D2996*Assumptions!$C$11*$B$7+E2996*Assumptions!$C$12*$B$8</f>
        <v>53.6532705</v>
      </c>
      <c r="G2996" s="0" t="n">
        <f aca="false">C2996*Assumptions!$C$15</f>
        <v>0</v>
      </c>
      <c r="H2996" s="0" t="n">
        <f aca="false">MIN(F2996,G2996)</f>
        <v>0</v>
      </c>
      <c r="I2996" s="0" t="n">
        <f aca="false">IF(C2996=1,MIN(G2996-H2996,Assumptions!$C$13,P2995),0)</f>
        <v>0</v>
      </c>
      <c r="J2996" s="0" t="n">
        <f aca="false">H2996+I2996</f>
        <v>0</v>
      </c>
      <c r="K2996" s="0" t="n">
        <f aca="false">MIN(IF(C2996=1,F2996-H2996,F2996),Assumptions!$C$13,MAX(0,($B$5-P2995)/$B$6))</f>
        <v>53.6532705</v>
      </c>
      <c r="L2996" s="0" t="n">
        <f aca="false">IF(C2996=1,0,MIN(F2996-K2996,Assumptions!$C$15,MAX(0,$B$10-O2995-M2996)))</f>
        <v>0</v>
      </c>
      <c r="M2996" s="0" t="n">
        <f aca="false">'Profiles 8760'!H2985</f>
        <v>192800</v>
      </c>
      <c r="N2996" s="0" t="n">
        <f aca="false">J2996+L2996</f>
        <v>0</v>
      </c>
      <c r="O2996" s="0" t="n">
        <f aca="false">O2995+N2996</f>
        <v>270518.239365785</v>
      </c>
      <c r="P2996" s="0" t="n">
        <f aca="false">MIN($B$5,P2995+K2996*$B$6-I2996)</f>
        <v>465.59194017268</v>
      </c>
      <c r="Q2996" s="0" t="n">
        <f aca="false">MAX(0,F2996-H2996-K2996-L2996)</f>
        <v>0</v>
      </c>
    </row>
    <row r="2997" customFormat="false" ht="15" hidden="false" customHeight="false" outlineLevel="0" collapsed="false">
      <c r="A2997" s="0" t="n">
        <f aca="false">'Profiles 8760'!A2986</f>
        <v>2984</v>
      </c>
      <c r="B2997" s="0" t="n">
        <f aca="false">'Profiles 8760'!B2986</f>
        <v>5</v>
      </c>
      <c r="C2997" s="0" t="n">
        <f aca="false">'Profiles 8760'!E2986</f>
        <v>1</v>
      </c>
      <c r="D2997" s="0" t="n">
        <f aca="false">'Profiles 8760'!F2986</f>
        <v>0.418952</v>
      </c>
      <c r="E2997" s="0" t="n">
        <f aca="false">'Profiles 8760'!G2986</f>
        <v>0.387795</v>
      </c>
      <c r="F2997" s="0" t="n">
        <f aca="false">D2997*Assumptions!$C$11*$B$7+E2997*Assumptions!$C$12*$B$8</f>
        <v>136.8541531</v>
      </c>
      <c r="G2997" s="0" t="n">
        <f aca="false">C2997*Assumptions!$C$15</f>
        <v>200</v>
      </c>
      <c r="H2997" s="0" t="n">
        <f aca="false">MIN(F2997,G2997)</f>
        <v>136.8541531</v>
      </c>
      <c r="I2997" s="0" t="n">
        <f aca="false">IF(C2997=1,MIN(G2997-H2997,Assumptions!$C$13,P2996),0)</f>
        <v>63.1458469</v>
      </c>
      <c r="J2997" s="0" t="n">
        <f aca="false">H2997+I2997</f>
        <v>200</v>
      </c>
      <c r="K2997" s="0" t="n">
        <f aca="false">MIN(IF(C2997=1,F2997-H2997,F2997),Assumptions!$C$13,MAX(0,($B$5-P2996)/$B$6))</f>
        <v>0</v>
      </c>
      <c r="L2997" s="0" t="n">
        <f aca="false">IF(C2997=1,0,MIN(F2997-K2997,Assumptions!$C$15,MAX(0,$B$10-O2996-M2997)))</f>
        <v>0</v>
      </c>
      <c r="M2997" s="0" t="n">
        <f aca="false">'Profiles 8760'!H2986</f>
        <v>192600</v>
      </c>
      <c r="N2997" s="0" t="n">
        <f aca="false">J2997+L2997</f>
        <v>200</v>
      </c>
      <c r="O2997" s="0" t="n">
        <f aca="false">O2996+N2997</f>
        <v>270718.239365785</v>
      </c>
      <c r="P2997" s="0" t="n">
        <f aca="false">MIN($B$5,P2996+K2997*$B$6-I2997)</f>
        <v>402.44609327268</v>
      </c>
      <c r="Q2997" s="0" t="n">
        <f aca="false">MAX(0,F2997-H2997-K2997-L2997)</f>
        <v>0</v>
      </c>
    </row>
    <row r="2998" customFormat="false" ht="15" hidden="false" customHeight="false" outlineLevel="0" collapsed="false">
      <c r="A2998" s="0" t="n">
        <f aca="false">'Profiles 8760'!A2987</f>
        <v>2985</v>
      </c>
      <c r="B2998" s="0" t="n">
        <f aca="false">'Profiles 8760'!B2987</f>
        <v>5</v>
      </c>
      <c r="C2998" s="0" t="n">
        <f aca="false">'Profiles 8760'!E2987</f>
        <v>1</v>
      </c>
      <c r="D2998" s="0" t="n">
        <f aca="false">'Profiles 8760'!F2987</f>
        <v>0.75173</v>
      </c>
      <c r="E2998" s="0" t="n">
        <f aca="false">'Profiles 8760'!G2987</f>
        <v>0.599132</v>
      </c>
      <c r="F2998" s="0" t="n">
        <f aca="false">D2998*Assumptions!$C$11*$B$7+E2998*Assumptions!$C$12*$B$8</f>
        <v>241.6041228</v>
      </c>
      <c r="G2998" s="0" t="n">
        <f aca="false">C2998*Assumptions!$C$15</f>
        <v>200</v>
      </c>
      <c r="H2998" s="0" t="n">
        <f aca="false">MIN(F2998,G2998)</f>
        <v>200</v>
      </c>
      <c r="I2998" s="0" t="n">
        <f aca="false">IF(C2998=1,MIN(G2998-H2998,Assumptions!$C$13,P2997),0)</f>
        <v>0</v>
      </c>
      <c r="J2998" s="0" t="n">
        <f aca="false">H2998+I2998</f>
        <v>200</v>
      </c>
      <c r="K2998" s="0" t="n">
        <f aca="false">MIN(IF(C2998=1,F2998-H2998,F2998),Assumptions!$C$13,MAX(0,($B$5-P2997)/$B$6))</f>
        <v>41.6041228</v>
      </c>
      <c r="L2998" s="0" t="n">
        <f aca="false">IF(C2998=1,0,MIN(F2998-K2998,Assumptions!$C$15,MAX(0,$B$10-O2997-M2998)))</f>
        <v>0</v>
      </c>
      <c r="M2998" s="0" t="n">
        <f aca="false">'Profiles 8760'!H2987</f>
        <v>192400</v>
      </c>
      <c r="N2998" s="0" t="n">
        <f aca="false">J2998+L2998</f>
        <v>200</v>
      </c>
      <c r="O2998" s="0" t="n">
        <f aca="false">O2997+N2998</f>
        <v>270918.239365785</v>
      </c>
      <c r="P2998" s="0" t="n">
        <f aca="false">MIN($B$5,P2997+K2998*$B$6-I2998)</f>
        <v>438.50854691572</v>
      </c>
      <c r="Q2998" s="0" t="n">
        <f aca="false">MAX(0,F2998-H2998-K2998-L2998)</f>
        <v>0</v>
      </c>
    </row>
    <row r="2999" customFormat="false" ht="15" hidden="false" customHeight="false" outlineLevel="0" collapsed="false">
      <c r="A2999" s="0" t="n">
        <f aca="false">'Profiles 8760'!A2988</f>
        <v>2986</v>
      </c>
      <c r="B2999" s="0" t="n">
        <f aca="false">'Profiles 8760'!B2988</f>
        <v>5</v>
      </c>
      <c r="C2999" s="0" t="n">
        <f aca="false">'Profiles 8760'!E2988</f>
        <v>0</v>
      </c>
      <c r="D2999" s="0" t="n">
        <f aca="false">'Profiles 8760'!F2988</f>
        <v>1</v>
      </c>
      <c r="E2999" s="0" t="n">
        <f aca="false">'Profiles 8760'!G2988</f>
        <v>0.479912</v>
      </c>
      <c r="F2999" s="0" t="n">
        <f aca="false">D2999*Assumptions!$C$11*$B$7+E2999*Assumptions!$C$12*$B$8</f>
        <v>308.4284008</v>
      </c>
      <c r="G2999" s="0" t="n">
        <f aca="false">C2999*Assumptions!$C$15</f>
        <v>0</v>
      </c>
      <c r="H2999" s="0" t="n">
        <f aca="false">MIN(F2999,G2999)</f>
        <v>0</v>
      </c>
      <c r="I2999" s="0" t="n">
        <f aca="false">IF(C2999=1,MIN(G2999-H2999,Assumptions!$C$13,P2998),0)</f>
        <v>0</v>
      </c>
      <c r="J2999" s="0" t="n">
        <f aca="false">H2999+I2999</f>
        <v>0</v>
      </c>
      <c r="K2999" s="0" t="n">
        <f aca="false">MIN(IF(C2999=1,F2999-H2999,F2999),Assumptions!$C$13,MAX(0,($B$5-P2998)/$B$6))</f>
        <v>83.4119209555606</v>
      </c>
      <c r="L2999" s="0" t="n">
        <f aca="false">IF(C2999=1,0,MIN(F2999-K2999,Assumptions!$C$15,MAX(0,$B$10-O2998-M2999)))</f>
        <v>200</v>
      </c>
      <c r="M2999" s="0" t="n">
        <f aca="false">'Profiles 8760'!H2988</f>
        <v>192400</v>
      </c>
      <c r="N2999" s="0" t="n">
        <f aca="false">J2999+L2999</f>
        <v>200</v>
      </c>
      <c r="O2999" s="0" t="n">
        <f aca="false">O2998+N2999</f>
        <v>271118.239365785</v>
      </c>
      <c r="P2999" s="0" t="n">
        <f aca="false">MIN($B$5,P2998+K2999*$B$6-I2999)</f>
        <v>510.81</v>
      </c>
      <c r="Q2999" s="0" t="n">
        <f aca="false">MAX(0,F2999-H2999-K2999-L2999)</f>
        <v>25.0164798444394</v>
      </c>
    </row>
    <row r="3000" customFormat="false" ht="15" hidden="false" customHeight="false" outlineLevel="0" collapsed="false">
      <c r="A3000" s="0" t="n">
        <f aca="false">'Profiles 8760'!A2989</f>
        <v>2987</v>
      </c>
      <c r="B3000" s="0" t="n">
        <f aca="false">'Profiles 8760'!B2989</f>
        <v>5</v>
      </c>
      <c r="C3000" s="0" t="n">
        <f aca="false">'Profiles 8760'!E2989</f>
        <v>0</v>
      </c>
      <c r="D3000" s="0" t="n">
        <f aca="false">'Profiles 8760'!F2989</f>
        <v>1</v>
      </c>
      <c r="E3000" s="0" t="n">
        <f aca="false">'Profiles 8760'!G2989</f>
        <v>0.448736</v>
      </c>
      <c r="F3000" s="0" t="n">
        <f aca="false">D3000*Assumptions!$C$11*$B$7+E3000*Assumptions!$C$12*$B$8</f>
        <v>307.1533024</v>
      </c>
      <c r="G3000" s="0" t="n">
        <f aca="false">C3000*Assumptions!$C$15</f>
        <v>0</v>
      </c>
      <c r="H3000" s="0" t="n">
        <f aca="false">MIN(F3000,G3000)</f>
        <v>0</v>
      </c>
      <c r="I3000" s="0" t="n">
        <f aca="false">IF(C3000=1,MIN(G3000-H3000,Assumptions!$C$13,P2999),0)</f>
        <v>0</v>
      </c>
      <c r="J3000" s="0" t="n">
        <f aca="false">H3000+I3000</f>
        <v>0</v>
      </c>
      <c r="K3000" s="0" t="n">
        <f aca="false">MIN(IF(C3000=1,F3000-H3000,F3000),Assumptions!$C$13,MAX(0,($B$5-P2999)/$B$6))</f>
        <v>0</v>
      </c>
      <c r="L3000" s="0" t="n">
        <f aca="false">IF(C3000=1,0,MIN(F3000-K3000,Assumptions!$C$15,MAX(0,$B$10-O2999-M3000)))</f>
        <v>200</v>
      </c>
      <c r="M3000" s="0" t="n">
        <f aca="false">'Profiles 8760'!H2989</f>
        <v>192400</v>
      </c>
      <c r="N3000" s="0" t="n">
        <f aca="false">J3000+L3000</f>
        <v>200</v>
      </c>
      <c r="O3000" s="0" t="n">
        <f aca="false">O2999+N3000</f>
        <v>271318.239365785</v>
      </c>
      <c r="P3000" s="0" t="n">
        <f aca="false">MIN($B$5,P2999+K3000*$B$6-I3000)</f>
        <v>510.81</v>
      </c>
      <c r="Q3000" s="0" t="n">
        <f aca="false">MAX(0,F3000-H3000-K3000-L3000)</f>
        <v>107.1533024</v>
      </c>
    </row>
    <row r="3001" customFormat="false" ht="15" hidden="false" customHeight="false" outlineLevel="0" collapsed="false">
      <c r="A3001" s="0" t="n">
        <f aca="false">'Profiles 8760'!A2990</f>
        <v>2988</v>
      </c>
      <c r="B3001" s="0" t="n">
        <f aca="false">'Profiles 8760'!B2990</f>
        <v>5</v>
      </c>
      <c r="C3001" s="0" t="n">
        <f aca="false">'Profiles 8760'!E2990</f>
        <v>0</v>
      </c>
      <c r="D3001" s="0" t="n">
        <f aca="false">'Profiles 8760'!F2990</f>
        <v>1</v>
      </c>
      <c r="E3001" s="0" t="n">
        <f aca="false">'Profiles 8760'!G2990</f>
        <v>0.36406</v>
      </c>
      <c r="F3001" s="0" t="n">
        <f aca="false">D3001*Assumptions!$C$11*$B$7+E3001*Assumptions!$C$12*$B$8</f>
        <v>303.690054</v>
      </c>
      <c r="G3001" s="0" t="n">
        <f aca="false">C3001*Assumptions!$C$15</f>
        <v>0</v>
      </c>
      <c r="H3001" s="0" t="n">
        <f aca="false">MIN(F3001,G3001)</f>
        <v>0</v>
      </c>
      <c r="I3001" s="0" t="n">
        <f aca="false">IF(C3001=1,MIN(G3001-H3001,Assumptions!$C$13,P3000),0)</f>
        <v>0</v>
      </c>
      <c r="J3001" s="0" t="n">
        <f aca="false">H3001+I3001</f>
        <v>0</v>
      </c>
      <c r="K3001" s="0" t="n">
        <f aca="false">MIN(IF(C3001=1,F3001-H3001,F3001),Assumptions!$C$13,MAX(0,($B$5-P3000)/$B$6))</f>
        <v>0</v>
      </c>
      <c r="L3001" s="0" t="n">
        <f aca="false">IF(C3001=1,0,MIN(F3001-K3001,Assumptions!$C$15,MAX(0,$B$10-O3000-M3001)))</f>
        <v>200</v>
      </c>
      <c r="M3001" s="0" t="n">
        <f aca="false">'Profiles 8760'!H2990</f>
        <v>192400</v>
      </c>
      <c r="N3001" s="0" t="n">
        <f aca="false">J3001+L3001</f>
        <v>200</v>
      </c>
      <c r="O3001" s="0" t="n">
        <f aca="false">O3000+N3001</f>
        <v>271518.239365785</v>
      </c>
      <c r="P3001" s="0" t="n">
        <f aca="false">MIN($B$5,P3000+K3001*$B$6-I3001)</f>
        <v>510.81</v>
      </c>
      <c r="Q3001" s="0" t="n">
        <f aca="false">MAX(0,F3001-H3001-K3001-L3001)</f>
        <v>103.690054</v>
      </c>
    </row>
    <row r="3002" customFormat="false" ht="15" hidden="false" customHeight="false" outlineLevel="0" collapsed="false">
      <c r="A3002" s="0" t="n">
        <f aca="false">'Profiles 8760'!A2991</f>
        <v>2989</v>
      </c>
      <c r="B3002" s="0" t="n">
        <f aca="false">'Profiles 8760'!B2991</f>
        <v>5</v>
      </c>
      <c r="C3002" s="0" t="n">
        <f aca="false">'Profiles 8760'!E2991</f>
        <v>0</v>
      </c>
      <c r="D3002" s="0" t="n">
        <f aca="false">'Profiles 8760'!F2991</f>
        <v>1</v>
      </c>
      <c r="E3002" s="0" t="n">
        <f aca="false">'Profiles 8760'!G2991</f>
        <v>0.276753</v>
      </c>
      <c r="F3002" s="0" t="n">
        <f aca="false">D3002*Assumptions!$C$11*$B$7+E3002*Assumptions!$C$12*$B$8</f>
        <v>300.1191977</v>
      </c>
      <c r="G3002" s="0" t="n">
        <f aca="false">C3002*Assumptions!$C$15</f>
        <v>0</v>
      </c>
      <c r="H3002" s="0" t="n">
        <f aca="false">MIN(F3002,G3002)</f>
        <v>0</v>
      </c>
      <c r="I3002" s="0" t="n">
        <f aca="false">IF(C3002=1,MIN(G3002-H3002,Assumptions!$C$13,P3001),0)</f>
        <v>0</v>
      </c>
      <c r="J3002" s="0" t="n">
        <f aca="false">H3002+I3002</f>
        <v>0</v>
      </c>
      <c r="K3002" s="0" t="n">
        <f aca="false">MIN(IF(C3002=1,F3002-H3002,F3002),Assumptions!$C$13,MAX(0,($B$5-P3001)/$B$6))</f>
        <v>0</v>
      </c>
      <c r="L3002" s="0" t="n">
        <f aca="false">IF(C3002=1,0,MIN(F3002-K3002,Assumptions!$C$15,MAX(0,$B$10-O3001-M3002)))</f>
        <v>200</v>
      </c>
      <c r="M3002" s="0" t="n">
        <f aca="false">'Profiles 8760'!H2991</f>
        <v>192400</v>
      </c>
      <c r="N3002" s="0" t="n">
        <f aca="false">J3002+L3002</f>
        <v>200</v>
      </c>
      <c r="O3002" s="0" t="n">
        <f aca="false">O3001+N3002</f>
        <v>271718.239365785</v>
      </c>
      <c r="P3002" s="0" t="n">
        <f aca="false">MIN($B$5,P3001+K3002*$B$6-I3002)</f>
        <v>510.81</v>
      </c>
      <c r="Q3002" s="0" t="n">
        <f aca="false">MAX(0,F3002-H3002-K3002-L3002)</f>
        <v>100.1191977</v>
      </c>
    </row>
    <row r="3003" customFormat="false" ht="15" hidden="false" customHeight="false" outlineLevel="0" collapsed="false">
      <c r="A3003" s="0" t="n">
        <f aca="false">'Profiles 8760'!A2992</f>
        <v>2990</v>
      </c>
      <c r="B3003" s="0" t="n">
        <f aca="false">'Profiles 8760'!B2992</f>
        <v>5</v>
      </c>
      <c r="C3003" s="0" t="n">
        <f aca="false">'Profiles 8760'!E2992</f>
        <v>0</v>
      </c>
      <c r="D3003" s="0" t="n">
        <f aca="false">'Profiles 8760'!F2992</f>
        <v>1</v>
      </c>
      <c r="E3003" s="0" t="n">
        <f aca="false">'Profiles 8760'!G2992</f>
        <v>0.280334</v>
      </c>
      <c r="F3003" s="0" t="n">
        <f aca="false">D3003*Assumptions!$C$11*$B$7+E3003*Assumptions!$C$12*$B$8</f>
        <v>300.2656606</v>
      </c>
      <c r="G3003" s="0" t="n">
        <f aca="false">C3003*Assumptions!$C$15</f>
        <v>0</v>
      </c>
      <c r="H3003" s="0" t="n">
        <f aca="false">MIN(F3003,G3003)</f>
        <v>0</v>
      </c>
      <c r="I3003" s="0" t="n">
        <f aca="false">IF(C3003=1,MIN(G3003-H3003,Assumptions!$C$13,P3002),0)</f>
        <v>0</v>
      </c>
      <c r="J3003" s="0" t="n">
        <f aca="false">H3003+I3003</f>
        <v>0</v>
      </c>
      <c r="K3003" s="0" t="n">
        <f aca="false">MIN(IF(C3003=1,F3003-H3003,F3003),Assumptions!$C$13,MAX(0,($B$5-P3002)/$B$6))</f>
        <v>0</v>
      </c>
      <c r="L3003" s="0" t="n">
        <f aca="false">IF(C3003=1,0,MIN(F3003-K3003,Assumptions!$C$15,MAX(0,$B$10-O3002-M3003)))</f>
        <v>200</v>
      </c>
      <c r="M3003" s="0" t="n">
        <f aca="false">'Profiles 8760'!H2992</f>
        <v>192400</v>
      </c>
      <c r="N3003" s="0" t="n">
        <f aca="false">J3003+L3003</f>
        <v>200</v>
      </c>
      <c r="O3003" s="0" t="n">
        <f aca="false">O3002+N3003</f>
        <v>271918.239365785</v>
      </c>
      <c r="P3003" s="0" t="n">
        <f aca="false">MIN($B$5,P3002+K3003*$B$6-I3003)</f>
        <v>510.81</v>
      </c>
      <c r="Q3003" s="0" t="n">
        <f aca="false">MAX(0,F3003-H3003-K3003-L3003)</f>
        <v>100.2656606</v>
      </c>
    </row>
    <row r="3004" customFormat="false" ht="15" hidden="false" customHeight="false" outlineLevel="0" collapsed="false">
      <c r="A3004" s="0" t="n">
        <f aca="false">'Profiles 8760'!A2993</f>
        <v>2991</v>
      </c>
      <c r="B3004" s="0" t="n">
        <f aca="false">'Profiles 8760'!B2993</f>
        <v>5</v>
      </c>
      <c r="C3004" s="0" t="n">
        <f aca="false">'Profiles 8760'!E2993</f>
        <v>0</v>
      </c>
      <c r="D3004" s="0" t="n">
        <f aca="false">'Profiles 8760'!F2993</f>
        <v>1</v>
      </c>
      <c r="E3004" s="0" t="n">
        <f aca="false">'Profiles 8760'!G2993</f>
        <v>0.314224</v>
      </c>
      <c r="F3004" s="0" t="n">
        <f aca="false">D3004*Assumptions!$C$11*$B$7+E3004*Assumptions!$C$12*$B$8</f>
        <v>301.6517616</v>
      </c>
      <c r="G3004" s="0" t="n">
        <f aca="false">C3004*Assumptions!$C$15</f>
        <v>0</v>
      </c>
      <c r="H3004" s="0" t="n">
        <f aca="false">MIN(F3004,G3004)</f>
        <v>0</v>
      </c>
      <c r="I3004" s="0" t="n">
        <f aca="false">IF(C3004=1,MIN(G3004-H3004,Assumptions!$C$13,P3003),0)</f>
        <v>0</v>
      </c>
      <c r="J3004" s="0" t="n">
        <f aca="false">H3004+I3004</f>
        <v>0</v>
      </c>
      <c r="K3004" s="0" t="n">
        <f aca="false">MIN(IF(C3004=1,F3004-H3004,F3004),Assumptions!$C$13,MAX(0,($B$5-P3003)/$B$6))</f>
        <v>0</v>
      </c>
      <c r="L3004" s="0" t="n">
        <f aca="false">IF(C3004=1,0,MIN(F3004-K3004,Assumptions!$C$15,MAX(0,$B$10-O3003-M3004)))</f>
        <v>200</v>
      </c>
      <c r="M3004" s="0" t="n">
        <f aca="false">'Profiles 8760'!H2993</f>
        <v>192400</v>
      </c>
      <c r="N3004" s="0" t="n">
        <f aca="false">J3004+L3004</f>
        <v>200</v>
      </c>
      <c r="O3004" s="0" t="n">
        <f aca="false">O3003+N3004</f>
        <v>272118.239365785</v>
      </c>
      <c r="P3004" s="0" t="n">
        <f aca="false">MIN($B$5,P3003+K3004*$B$6-I3004)</f>
        <v>510.81</v>
      </c>
      <c r="Q3004" s="0" t="n">
        <f aca="false">MAX(0,F3004-H3004-K3004-L3004)</f>
        <v>101.6517616</v>
      </c>
    </row>
    <row r="3005" customFormat="false" ht="15" hidden="false" customHeight="false" outlineLevel="0" collapsed="false">
      <c r="A3005" s="0" t="n">
        <f aca="false">'Profiles 8760'!A2994</f>
        <v>2992</v>
      </c>
      <c r="B3005" s="0" t="n">
        <f aca="false">'Profiles 8760'!B2994</f>
        <v>5</v>
      </c>
      <c r="C3005" s="0" t="n">
        <f aca="false">'Profiles 8760'!E2994</f>
        <v>0</v>
      </c>
      <c r="D3005" s="0" t="n">
        <f aca="false">'Profiles 8760'!F2994</f>
        <v>1</v>
      </c>
      <c r="E3005" s="0" t="n">
        <f aca="false">'Profiles 8760'!G2994</f>
        <v>0.216657</v>
      </c>
      <c r="F3005" s="0" t="n">
        <f aca="false">D3005*Assumptions!$C$11*$B$7+E3005*Assumptions!$C$12*$B$8</f>
        <v>297.6612713</v>
      </c>
      <c r="G3005" s="0" t="n">
        <f aca="false">C3005*Assumptions!$C$15</f>
        <v>0</v>
      </c>
      <c r="H3005" s="0" t="n">
        <f aca="false">MIN(F3005,G3005)</f>
        <v>0</v>
      </c>
      <c r="I3005" s="0" t="n">
        <f aca="false">IF(C3005=1,MIN(G3005-H3005,Assumptions!$C$13,P3004),0)</f>
        <v>0</v>
      </c>
      <c r="J3005" s="0" t="n">
        <f aca="false">H3005+I3005</f>
        <v>0</v>
      </c>
      <c r="K3005" s="0" t="n">
        <f aca="false">MIN(IF(C3005=1,F3005-H3005,F3005),Assumptions!$C$13,MAX(0,($B$5-P3004)/$B$6))</f>
        <v>0</v>
      </c>
      <c r="L3005" s="0" t="n">
        <f aca="false">IF(C3005=1,0,MIN(F3005-K3005,Assumptions!$C$15,MAX(0,$B$10-O3004-M3005)))</f>
        <v>200</v>
      </c>
      <c r="M3005" s="0" t="n">
        <f aca="false">'Profiles 8760'!H2994</f>
        <v>192400</v>
      </c>
      <c r="N3005" s="0" t="n">
        <f aca="false">J3005+L3005</f>
        <v>200</v>
      </c>
      <c r="O3005" s="0" t="n">
        <f aca="false">O3004+N3005</f>
        <v>272318.239365785</v>
      </c>
      <c r="P3005" s="0" t="n">
        <f aca="false">MIN($B$5,P3004+K3005*$B$6-I3005)</f>
        <v>510.81</v>
      </c>
      <c r="Q3005" s="0" t="n">
        <f aca="false">MAX(0,F3005-H3005-K3005-L3005)</f>
        <v>97.6612713</v>
      </c>
    </row>
    <row r="3006" customFormat="false" ht="15" hidden="false" customHeight="false" outlineLevel="0" collapsed="false">
      <c r="A3006" s="0" t="n">
        <f aca="false">'Profiles 8760'!A2995</f>
        <v>2993</v>
      </c>
      <c r="B3006" s="0" t="n">
        <f aca="false">'Profiles 8760'!B2995</f>
        <v>5</v>
      </c>
      <c r="C3006" s="0" t="n">
        <f aca="false">'Profiles 8760'!E2995</f>
        <v>0</v>
      </c>
      <c r="D3006" s="0" t="n">
        <f aca="false">'Profiles 8760'!F2995</f>
        <v>0.75173</v>
      </c>
      <c r="E3006" s="0" t="n">
        <f aca="false">'Profiles 8760'!G2995</f>
        <v>0.221815</v>
      </c>
      <c r="F3006" s="0" t="n">
        <f aca="false">D3006*Assumptions!$C$11*$B$7+E3006*Assumptions!$C$12*$B$8</f>
        <v>226.1718575</v>
      </c>
      <c r="G3006" s="0" t="n">
        <f aca="false">C3006*Assumptions!$C$15</f>
        <v>0</v>
      </c>
      <c r="H3006" s="0" t="n">
        <f aca="false">MIN(F3006,G3006)</f>
        <v>0</v>
      </c>
      <c r="I3006" s="0" t="n">
        <f aca="false">IF(C3006=1,MIN(G3006-H3006,Assumptions!$C$13,P3005),0)</f>
        <v>0</v>
      </c>
      <c r="J3006" s="0" t="n">
        <f aca="false">H3006+I3006</f>
        <v>0</v>
      </c>
      <c r="K3006" s="0" t="n">
        <f aca="false">MIN(IF(C3006=1,F3006-H3006,F3006),Assumptions!$C$13,MAX(0,($B$5-P3005)/$B$6))</f>
        <v>0</v>
      </c>
      <c r="L3006" s="0" t="n">
        <f aca="false">IF(C3006=1,0,MIN(F3006-K3006,Assumptions!$C$15,MAX(0,$B$10-O3005-M3006)))</f>
        <v>200</v>
      </c>
      <c r="M3006" s="0" t="n">
        <f aca="false">'Profiles 8760'!H2995</f>
        <v>192400</v>
      </c>
      <c r="N3006" s="0" t="n">
        <f aca="false">J3006+L3006</f>
        <v>200</v>
      </c>
      <c r="O3006" s="0" t="n">
        <f aca="false">O3005+N3006</f>
        <v>272518.239365785</v>
      </c>
      <c r="P3006" s="0" t="n">
        <f aca="false">MIN($B$5,P3005+K3006*$B$6-I3006)</f>
        <v>510.81</v>
      </c>
      <c r="Q3006" s="0" t="n">
        <f aca="false">MAX(0,F3006-H3006-K3006-L3006)</f>
        <v>26.1718575</v>
      </c>
    </row>
    <row r="3007" customFormat="false" ht="15" hidden="false" customHeight="false" outlineLevel="0" collapsed="false">
      <c r="A3007" s="0" t="n">
        <f aca="false">'Profiles 8760'!A2996</f>
        <v>2994</v>
      </c>
      <c r="B3007" s="0" t="n">
        <f aca="false">'Profiles 8760'!B2996</f>
        <v>5</v>
      </c>
      <c r="C3007" s="0" t="n">
        <f aca="false">'Profiles 8760'!E2996</f>
        <v>0</v>
      </c>
      <c r="D3007" s="0" t="n">
        <f aca="false">'Profiles 8760'!F2996</f>
        <v>0.418952</v>
      </c>
      <c r="E3007" s="0" t="n">
        <f aca="false">'Profiles 8760'!G2996</f>
        <v>0.164089</v>
      </c>
      <c r="F3007" s="0" t="n">
        <f aca="false">D3007*Assumptions!$C$11*$B$7+E3007*Assumptions!$C$12*$B$8</f>
        <v>127.7045777</v>
      </c>
      <c r="G3007" s="0" t="n">
        <f aca="false">C3007*Assumptions!$C$15</f>
        <v>0</v>
      </c>
      <c r="H3007" s="0" t="n">
        <f aca="false">MIN(F3007,G3007)</f>
        <v>0</v>
      </c>
      <c r="I3007" s="0" t="n">
        <f aca="false">IF(C3007=1,MIN(G3007-H3007,Assumptions!$C$13,P3006),0)</f>
        <v>0</v>
      </c>
      <c r="J3007" s="0" t="n">
        <f aca="false">H3007+I3007</f>
        <v>0</v>
      </c>
      <c r="K3007" s="0" t="n">
        <f aca="false">MIN(IF(C3007=1,F3007-H3007,F3007),Assumptions!$C$13,MAX(0,($B$5-P3006)/$B$6))</f>
        <v>0</v>
      </c>
      <c r="L3007" s="0" t="n">
        <f aca="false">IF(C3007=1,0,MIN(F3007-K3007,Assumptions!$C$15,MAX(0,$B$10-O3006-M3007)))</f>
        <v>127.7045777</v>
      </c>
      <c r="M3007" s="0" t="n">
        <f aca="false">'Profiles 8760'!H2996</f>
        <v>192400</v>
      </c>
      <c r="N3007" s="0" t="n">
        <f aca="false">J3007+L3007</f>
        <v>127.7045777</v>
      </c>
      <c r="O3007" s="0" t="n">
        <f aca="false">O3006+N3007</f>
        <v>272645.943943485</v>
      </c>
      <c r="P3007" s="0" t="n">
        <f aca="false">MIN($B$5,P3006+K3007*$B$6-I3007)</f>
        <v>510.81</v>
      </c>
      <c r="Q3007" s="0" t="n">
        <f aca="false">MAX(0,F3007-H3007-K3007-L3007)</f>
        <v>0</v>
      </c>
    </row>
    <row r="3008" customFormat="false" ht="15" hidden="false" customHeight="false" outlineLevel="0" collapsed="false">
      <c r="A3008" s="0" t="n">
        <f aca="false">'Profiles 8760'!A2997</f>
        <v>2995</v>
      </c>
      <c r="B3008" s="0" t="n">
        <f aca="false">'Profiles 8760'!B2997</f>
        <v>5</v>
      </c>
      <c r="C3008" s="0" t="n">
        <f aca="false">'Profiles 8760'!E2997</f>
        <v>0</v>
      </c>
      <c r="D3008" s="0" t="n">
        <f aca="false">'Profiles 8760'!F2997</f>
        <v>0.122633</v>
      </c>
      <c r="E3008" s="0" t="n">
        <f aca="false">'Profiles 8760'!G2997</f>
        <v>0.203359</v>
      </c>
      <c r="F3008" s="0" t="n">
        <f aca="false">D3008*Assumptions!$C$11*$B$7+E3008*Assumptions!$C$12*$B$8</f>
        <v>43.7337935</v>
      </c>
      <c r="G3008" s="0" t="n">
        <f aca="false">C3008*Assumptions!$C$15</f>
        <v>0</v>
      </c>
      <c r="H3008" s="0" t="n">
        <f aca="false">MIN(F3008,G3008)</f>
        <v>0</v>
      </c>
      <c r="I3008" s="0" t="n">
        <f aca="false">IF(C3008=1,MIN(G3008-H3008,Assumptions!$C$13,P3007),0)</f>
        <v>0</v>
      </c>
      <c r="J3008" s="0" t="n">
        <f aca="false">H3008+I3008</f>
        <v>0</v>
      </c>
      <c r="K3008" s="0" t="n">
        <f aca="false">MIN(IF(C3008=1,F3008-H3008,F3008),Assumptions!$C$13,MAX(0,($B$5-P3007)/$B$6))</f>
        <v>0</v>
      </c>
      <c r="L3008" s="0" t="n">
        <f aca="false">IF(C3008=1,0,MIN(F3008-K3008,Assumptions!$C$15,MAX(0,$B$10-O3007-M3008)))</f>
        <v>43.7337935</v>
      </c>
      <c r="M3008" s="0" t="n">
        <f aca="false">'Profiles 8760'!H2997</f>
        <v>192400</v>
      </c>
      <c r="N3008" s="0" t="n">
        <f aca="false">J3008+L3008</f>
        <v>43.7337935</v>
      </c>
      <c r="O3008" s="0" t="n">
        <f aca="false">O3007+N3008</f>
        <v>272689.677736985</v>
      </c>
      <c r="P3008" s="0" t="n">
        <f aca="false">MIN($B$5,P3007+K3008*$B$6-I3008)</f>
        <v>510.81</v>
      </c>
      <c r="Q3008" s="0" t="n">
        <f aca="false">MAX(0,F3008-H3008-K3008-L3008)</f>
        <v>0</v>
      </c>
    </row>
    <row r="3009" customFormat="false" ht="15" hidden="false" customHeight="false" outlineLevel="0" collapsed="false">
      <c r="A3009" s="0" t="n">
        <f aca="false">'Profiles 8760'!A2998</f>
        <v>2996</v>
      </c>
      <c r="B3009" s="0" t="n">
        <f aca="false">'Profiles 8760'!B2998</f>
        <v>5</v>
      </c>
      <c r="C3009" s="0" t="n">
        <f aca="false">'Profiles 8760'!E2998</f>
        <v>1</v>
      </c>
      <c r="D3009" s="0" t="n">
        <f aca="false">'Profiles 8760'!F2998</f>
        <v>0</v>
      </c>
      <c r="E3009" s="0" t="n">
        <f aca="false">'Profiles 8760'!G2998</f>
        <v>0.267153</v>
      </c>
      <c r="F3009" s="0" t="n">
        <f aca="false">D3009*Assumptions!$C$11*$B$7+E3009*Assumptions!$C$12*$B$8</f>
        <v>10.9265577</v>
      </c>
      <c r="G3009" s="0" t="n">
        <f aca="false">C3009*Assumptions!$C$15</f>
        <v>200</v>
      </c>
      <c r="H3009" s="0" t="n">
        <f aca="false">MIN(F3009,G3009)</f>
        <v>10.9265577</v>
      </c>
      <c r="I3009" s="0" t="n">
        <f aca="false">IF(C3009=1,MIN(G3009-H3009,Assumptions!$C$13,P3008),0)</f>
        <v>180</v>
      </c>
      <c r="J3009" s="0" t="n">
        <f aca="false">H3009+I3009</f>
        <v>190.9265577</v>
      </c>
      <c r="K3009" s="0" t="n">
        <f aca="false">MIN(IF(C3009=1,F3009-H3009,F3009),Assumptions!$C$13,MAX(0,($B$5-P3008)/$B$6))</f>
        <v>0</v>
      </c>
      <c r="L3009" s="0" t="n">
        <f aca="false">IF(C3009=1,0,MIN(F3009-K3009,Assumptions!$C$15,MAX(0,$B$10-O3008-M3009)))</f>
        <v>0</v>
      </c>
      <c r="M3009" s="0" t="n">
        <f aca="false">'Profiles 8760'!H2998</f>
        <v>192200</v>
      </c>
      <c r="N3009" s="0" t="n">
        <f aca="false">J3009+L3009</f>
        <v>190.9265577</v>
      </c>
      <c r="O3009" s="0" t="n">
        <f aca="false">O3008+N3009</f>
        <v>272880.604294685</v>
      </c>
      <c r="P3009" s="0" t="n">
        <f aca="false">MIN($B$5,P3008+K3009*$B$6-I3009)</f>
        <v>330.81</v>
      </c>
      <c r="Q3009" s="0" t="n">
        <f aca="false">MAX(0,F3009-H3009-K3009-L3009)</f>
        <v>0</v>
      </c>
    </row>
    <row r="3010" customFormat="false" ht="15" hidden="false" customHeight="false" outlineLevel="0" collapsed="false">
      <c r="A3010" s="0" t="n">
        <f aca="false">'Profiles 8760'!A2999</f>
        <v>2997</v>
      </c>
      <c r="B3010" s="0" t="n">
        <f aca="false">'Profiles 8760'!B2999</f>
        <v>5</v>
      </c>
      <c r="C3010" s="0" t="n">
        <f aca="false">'Profiles 8760'!E2999</f>
        <v>1</v>
      </c>
      <c r="D3010" s="0" t="n">
        <f aca="false">'Profiles 8760'!F2999</f>
        <v>0</v>
      </c>
      <c r="E3010" s="0" t="n">
        <f aca="false">'Profiles 8760'!G2999</f>
        <v>0.195353</v>
      </c>
      <c r="F3010" s="0" t="n">
        <f aca="false">D3010*Assumptions!$C$11*$B$7+E3010*Assumptions!$C$12*$B$8</f>
        <v>7.9899377</v>
      </c>
      <c r="G3010" s="0" t="n">
        <f aca="false">C3010*Assumptions!$C$15</f>
        <v>200</v>
      </c>
      <c r="H3010" s="0" t="n">
        <f aca="false">MIN(F3010,G3010)</f>
        <v>7.9899377</v>
      </c>
      <c r="I3010" s="0" t="n">
        <f aca="false">IF(C3010=1,MIN(G3010-H3010,Assumptions!$C$13,P3009),0)</f>
        <v>180</v>
      </c>
      <c r="J3010" s="0" t="n">
        <f aca="false">H3010+I3010</f>
        <v>187.9899377</v>
      </c>
      <c r="K3010" s="0" t="n">
        <f aca="false">MIN(IF(C3010=1,F3010-H3010,F3010),Assumptions!$C$13,MAX(0,($B$5-P3009)/$B$6))</f>
        <v>0</v>
      </c>
      <c r="L3010" s="0" t="n">
        <f aca="false">IF(C3010=1,0,MIN(F3010-K3010,Assumptions!$C$15,MAX(0,$B$10-O3009-M3010)))</f>
        <v>0</v>
      </c>
      <c r="M3010" s="0" t="n">
        <f aca="false">'Profiles 8760'!H2999</f>
        <v>192000</v>
      </c>
      <c r="N3010" s="0" t="n">
        <f aca="false">J3010+L3010</f>
        <v>187.9899377</v>
      </c>
      <c r="O3010" s="0" t="n">
        <f aca="false">O3009+N3010</f>
        <v>273068.594232385</v>
      </c>
      <c r="P3010" s="0" t="n">
        <f aca="false">MIN($B$5,P3009+K3010*$B$6-I3010)</f>
        <v>150.81</v>
      </c>
      <c r="Q3010" s="0" t="n">
        <f aca="false">MAX(0,F3010-H3010-K3010-L3010)</f>
        <v>0</v>
      </c>
    </row>
    <row r="3011" customFormat="false" ht="15" hidden="false" customHeight="false" outlineLevel="0" collapsed="false">
      <c r="A3011" s="0" t="n">
        <f aca="false">'Profiles 8760'!A3000</f>
        <v>2998</v>
      </c>
      <c r="B3011" s="0" t="n">
        <f aca="false">'Profiles 8760'!B3000</f>
        <v>5</v>
      </c>
      <c r="C3011" s="0" t="n">
        <f aca="false">'Profiles 8760'!E3000</f>
        <v>0</v>
      </c>
      <c r="D3011" s="0" t="n">
        <f aca="false">'Profiles 8760'!F3000</f>
        <v>0</v>
      </c>
      <c r="E3011" s="0" t="n">
        <f aca="false">'Profiles 8760'!G3000</f>
        <v>0.224355</v>
      </c>
      <c r="F3011" s="0" t="n">
        <f aca="false">D3011*Assumptions!$C$11*$B$7+E3011*Assumptions!$C$12*$B$8</f>
        <v>9.1761195</v>
      </c>
      <c r="G3011" s="0" t="n">
        <f aca="false">C3011*Assumptions!$C$15</f>
        <v>0</v>
      </c>
      <c r="H3011" s="0" t="n">
        <f aca="false">MIN(F3011,G3011)</f>
        <v>0</v>
      </c>
      <c r="I3011" s="0" t="n">
        <f aca="false">IF(C3011=1,MIN(G3011-H3011,Assumptions!$C$13,P3010),0)</f>
        <v>0</v>
      </c>
      <c r="J3011" s="0" t="n">
        <f aca="false">H3011+I3011</f>
        <v>0</v>
      </c>
      <c r="K3011" s="0" t="n">
        <f aca="false">MIN(IF(C3011=1,F3011-H3011,F3011),Assumptions!$C$13,MAX(0,($B$5-P3010)/$B$6))</f>
        <v>9.1761195</v>
      </c>
      <c r="L3011" s="0" t="n">
        <f aca="false">IF(C3011=1,0,MIN(F3011-K3011,Assumptions!$C$15,MAX(0,$B$10-O3010-M3011)))</f>
        <v>0</v>
      </c>
      <c r="M3011" s="0" t="n">
        <f aca="false">'Profiles 8760'!H3000</f>
        <v>192000</v>
      </c>
      <c r="N3011" s="0" t="n">
        <f aca="false">J3011+L3011</f>
        <v>0</v>
      </c>
      <c r="O3011" s="0" t="n">
        <f aca="false">O3010+N3011</f>
        <v>273068.594232385</v>
      </c>
      <c r="P3011" s="0" t="n">
        <f aca="false">MIN($B$5,P3010+K3011*$B$6-I3011)</f>
        <v>158.7638603826</v>
      </c>
      <c r="Q3011" s="0" t="n">
        <f aca="false">MAX(0,F3011-H3011-K3011-L3011)</f>
        <v>0</v>
      </c>
    </row>
    <row r="3012" customFormat="false" ht="15" hidden="false" customHeight="false" outlineLevel="0" collapsed="false">
      <c r="A3012" s="0" t="n">
        <f aca="false">'Profiles 8760'!A3001</f>
        <v>2999</v>
      </c>
      <c r="B3012" s="0" t="n">
        <f aca="false">'Profiles 8760'!B3001</f>
        <v>5</v>
      </c>
      <c r="C3012" s="0" t="n">
        <f aca="false">'Profiles 8760'!E3001</f>
        <v>0</v>
      </c>
      <c r="D3012" s="0" t="n">
        <f aca="false">'Profiles 8760'!F3001</f>
        <v>0</v>
      </c>
      <c r="E3012" s="0" t="n">
        <f aca="false">'Profiles 8760'!G3001</f>
        <v>0.202353</v>
      </c>
      <c r="F3012" s="0" t="n">
        <f aca="false">D3012*Assumptions!$C$11*$B$7+E3012*Assumptions!$C$12*$B$8</f>
        <v>8.2762377</v>
      </c>
      <c r="G3012" s="0" t="n">
        <f aca="false">C3012*Assumptions!$C$15</f>
        <v>0</v>
      </c>
      <c r="H3012" s="0" t="n">
        <f aca="false">MIN(F3012,G3012)</f>
        <v>0</v>
      </c>
      <c r="I3012" s="0" t="n">
        <f aca="false">IF(C3012=1,MIN(G3012-H3012,Assumptions!$C$13,P3011),0)</f>
        <v>0</v>
      </c>
      <c r="J3012" s="0" t="n">
        <f aca="false">H3012+I3012</f>
        <v>0</v>
      </c>
      <c r="K3012" s="0" t="n">
        <f aca="false">MIN(IF(C3012=1,F3012-H3012,F3012),Assumptions!$C$13,MAX(0,($B$5-P3011)/$B$6))</f>
        <v>8.2762377</v>
      </c>
      <c r="L3012" s="0" t="n">
        <f aca="false">IF(C3012=1,0,MIN(F3012-K3012,Assumptions!$C$15,MAX(0,$B$10-O3011-M3012)))</f>
        <v>0</v>
      </c>
      <c r="M3012" s="0" t="n">
        <f aca="false">'Profiles 8760'!H3001</f>
        <v>192000</v>
      </c>
      <c r="N3012" s="0" t="n">
        <f aca="false">J3012+L3012</f>
        <v>0</v>
      </c>
      <c r="O3012" s="0" t="n">
        <f aca="false">O3011+N3012</f>
        <v>273068.594232385</v>
      </c>
      <c r="P3012" s="0" t="n">
        <f aca="false">MIN($B$5,P3011+K3012*$B$6-I3012)</f>
        <v>165.93770322096</v>
      </c>
      <c r="Q3012" s="0" t="n">
        <f aca="false">MAX(0,F3012-H3012-K3012-L3012)</f>
        <v>0</v>
      </c>
    </row>
    <row r="3013" customFormat="false" ht="15" hidden="false" customHeight="false" outlineLevel="0" collapsed="false">
      <c r="A3013" s="0" t="n">
        <f aca="false">'Profiles 8760'!A3002</f>
        <v>3000</v>
      </c>
      <c r="B3013" s="0" t="n">
        <f aca="false">'Profiles 8760'!B3002</f>
        <v>5</v>
      </c>
      <c r="C3013" s="0" t="n">
        <f aca="false">'Profiles 8760'!E3002</f>
        <v>0</v>
      </c>
      <c r="D3013" s="0" t="n">
        <f aca="false">'Profiles 8760'!F3002</f>
        <v>0</v>
      </c>
      <c r="E3013" s="0" t="n">
        <f aca="false">'Profiles 8760'!G3002</f>
        <v>0.180698</v>
      </c>
      <c r="F3013" s="0" t="n">
        <f aca="false">D3013*Assumptions!$C$11*$B$7+E3013*Assumptions!$C$12*$B$8</f>
        <v>7.3905482</v>
      </c>
      <c r="G3013" s="0" t="n">
        <f aca="false">C3013*Assumptions!$C$15</f>
        <v>0</v>
      </c>
      <c r="H3013" s="0" t="n">
        <f aca="false">MIN(F3013,G3013)</f>
        <v>0</v>
      </c>
      <c r="I3013" s="0" t="n">
        <f aca="false">IF(C3013=1,MIN(G3013-H3013,Assumptions!$C$13,P3012),0)</f>
        <v>0</v>
      </c>
      <c r="J3013" s="0" t="n">
        <f aca="false">H3013+I3013</f>
        <v>0</v>
      </c>
      <c r="K3013" s="0" t="n">
        <f aca="false">MIN(IF(C3013=1,F3013-H3013,F3013),Assumptions!$C$13,MAX(0,($B$5-P3012)/$B$6))</f>
        <v>7.3905482</v>
      </c>
      <c r="L3013" s="0" t="n">
        <f aca="false">IF(C3013=1,0,MIN(F3013-K3013,Assumptions!$C$15,MAX(0,$B$10-O3012-M3013)))</f>
        <v>0</v>
      </c>
      <c r="M3013" s="0" t="n">
        <f aca="false">'Profiles 8760'!H3002</f>
        <v>192000</v>
      </c>
      <c r="N3013" s="0" t="n">
        <f aca="false">J3013+L3013</f>
        <v>0</v>
      </c>
      <c r="O3013" s="0" t="n">
        <f aca="false">O3012+N3013</f>
        <v>273068.594232385</v>
      </c>
      <c r="P3013" s="0" t="n">
        <f aca="false">MIN($B$5,P3012+K3013*$B$6-I3013)</f>
        <v>172.34383040072</v>
      </c>
      <c r="Q3013" s="0" t="n">
        <f aca="false">MAX(0,F3013-H3013-K3013-L3013)</f>
        <v>0</v>
      </c>
    </row>
    <row r="3014" customFormat="false" ht="15" hidden="false" customHeight="false" outlineLevel="0" collapsed="false">
      <c r="A3014" s="0" t="n">
        <f aca="false">'Profiles 8760'!A3003</f>
        <v>3001</v>
      </c>
      <c r="B3014" s="0" t="n">
        <f aca="false">'Profiles 8760'!B3003</f>
        <v>5</v>
      </c>
      <c r="C3014" s="0" t="n">
        <f aca="false">'Profiles 8760'!E3003</f>
        <v>0</v>
      </c>
      <c r="D3014" s="0" t="n">
        <f aca="false">'Profiles 8760'!F3003</f>
        <v>0</v>
      </c>
      <c r="E3014" s="0" t="n">
        <f aca="false">'Profiles 8760'!G3003</f>
        <v>0.324712</v>
      </c>
      <c r="F3014" s="0" t="n">
        <f aca="false">D3014*Assumptions!$C$11*$B$7+E3014*Assumptions!$C$12*$B$8</f>
        <v>13.2807208</v>
      </c>
      <c r="G3014" s="0" t="n">
        <f aca="false">C3014*Assumptions!$C$15</f>
        <v>0</v>
      </c>
      <c r="H3014" s="0" t="n">
        <f aca="false">MIN(F3014,G3014)</f>
        <v>0</v>
      </c>
      <c r="I3014" s="0" t="n">
        <f aca="false">IF(C3014=1,MIN(G3014-H3014,Assumptions!$C$13,P3013),0)</f>
        <v>0</v>
      </c>
      <c r="J3014" s="0" t="n">
        <f aca="false">H3014+I3014</f>
        <v>0</v>
      </c>
      <c r="K3014" s="0" t="n">
        <f aca="false">MIN(IF(C3014=1,F3014-H3014,F3014),Assumptions!$C$13,MAX(0,($B$5-P3013)/$B$6))</f>
        <v>13.2807208</v>
      </c>
      <c r="L3014" s="0" t="n">
        <f aca="false">IF(C3014=1,0,MIN(F3014-K3014,Assumptions!$C$15,MAX(0,$B$10-O3013-M3014)))</f>
        <v>0</v>
      </c>
      <c r="M3014" s="0" t="n">
        <f aca="false">'Profiles 8760'!H3003</f>
        <v>192000</v>
      </c>
      <c r="N3014" s="0" t="n">
        <f aca="false">J3014+L3014</f>
        <v>0</v>
      </c>
      <c r="O3014" s="0" t="n">
        <f aca="false">O3013+N3014</f>
        <v>273068.594232385</v>
      </c>
      <c r="P3014" s="0" t="n">
        <f aca="false">MIN($B$5,P3013+K3014*$B$6-I3014)</f>
        <v>183.85555919016</v>
      </c>
      <c r="Q3014" s="0" t="n">
        <f aca="false">MAX(0,F3014-H3014-K3014-L3014)</f>
        <v>0</v>
      </c>
    </row>
    <row r="3015" customFormat="false" ht="15" hidden="false" customHeight="false" outlineLevel="0" collapsed="false">
      <c r="A3015" s="0" t="n">
        <f aca="false">'Profiles 8760'!A3004</f>
        <v>3002</v>
      </c>
      <c r="B3015" s="0" t="n">
        <f aca="false">'Profiles 8760'!B3004</f>
        <v>5</v>
      </c>
      <c r="C3015" s="0" t="n">
        <f aca="false">'Profiles 8760'!E3004</f>
        <v>0</v>
      </c>
      <c r="D3015" s="0" t="n">
        <f aca="false">'Profiles 8760'!F3004</f>
        <v>0</v>
      </c>
      <c r="E3015" s="0" t="n">
        <f aca="false">'Profiles 8760'!G3004</f>
        <v>0.388415</v>
      </c>
      <c r="F3015" s="0" t="n">
        <f aca="false">D3015*Assumptions!$C$11*$B$7+E3015*Assumptions!$C$12*$B$8</f>
        <v>15.8861735</v>
      </c>
      <c r="G3015" s="0" t="n">
        <f aca="false">C3015*Assumptions!$C$15</f>
        <v>0</v>
      </c>
      <c r="H3015" s="0" t="n">
        <f aca="false">MIN(F3015,G3015)</f>
        <v>0</v>
      </c>
      <c r="I3015" s="0" t="n">
        <f aca="false">IF(C3015=1,MIN(G3015-H3015,Assumptions!$C$13,P3014),0)</f>
        <v>0</v>
      </c>
      <c r="J3015" s="0" t="n">
        <f aca="false">H3015+I3015</f>
        <v>0</v>
      </c>
      <c r="K3015" s="0" t="n">
        <f aca="false">MIN(IF(C3015=1,F3015-H3015,F3015),Assumptions!$C$13,MAX(0,($B$5-P3014)/$B$6))</f>
        <v>15.8861735</v>
      </c>
      <c r="L3015" s="0" t="n">
        <f aca="false">IF(C3015=1,0,MIN(F3015-K3015,Assumptions!$C$15,MAX(0,$B$10-O3014-M3015)))</f>
        <v>0</v>
      </c>
      <c r="M3015" s="0" t="n">
        <f aca="false">'Profiles 8760'!H3004</f>
        <v>192000</v>
      </c>
      <c r="N3015" s="0" t="n">
        <f aca="false">J3015+L3015</f>
        <v>0</v>
      </c>
      <c r="O3015" s="0" t="n">
        <f aca="false">O3014+N3015</f>
        <v>273068.594232385</v>
      </c>
      <c r="P3015" s="0" t="n">
        <f aca="false">MIN($B$5,P3014+K3015*$B$6-I3015)</f>
        <v>197.62569437996</v>
      </c>
      <c r="Q3015" s="0" t="n">
        <f aca="false">MAX(0,F3015-H3015-K3015-L3015)</f>
        <v>0</v>
      </c>
    </row>
    <row r="3016" customFormat="false" ht="15" hidden="false" customHeight="false" outlineLevel="0" collapsed="false">
      <c r="A3016" s="0" t="n">
        <f aca="false">'Profiles 8760'!A3005</f>
        <v>3003</v>
      </c>
      <c r="B3016" s="0" t="n">
        <f aca="false">'Profiles 8760'!B3005</f>
        <v>5</v>
      </c>
      <c r="C3016" s="0" t="n">
        <f aca="false">'Profiles 8760'!E3005</f>
        <v>0</v>
      </c>
      <c r="D3016" s="0" t="n">
        <f aca="false">'Profiles 8760'!F3005</f>
        <v>0</v>
      </c>
      <c r="E3016" s="0" t="n">
        <f aca="false">'Profiles 8760'!G3005</f>
        <v>0.22043</v>
      </c>
      <c r="F3016" s="0" t="n">
        <f aca="false">D3016*Assumptions!$C$11*$B$7+E3016*Assumptions!$C$12*$B$8</f>
        <v>9.015587</v>
      </c>
      <c r="G3016" s="0" t="n">
        <f aca="false">C3016*Assumptions!$C$15</f>
        <v>0</v>
      </c>
      <c r="H3016" s="0" t="n">
        <f aca="false">MIN(F3016,G3016)</f>
        <v>0</v>
      </c>
      <c r="I3016" s="0" t="n">
        <f aca="false">IF(C3016=1,MIN(G3016-H3016,Assumptions!$C$13,P3015),0)</f>
        <v>0</v>
      </c>
      <c r="J3016" s="0" t="n">
        <f aca="false">H3016+I3016</f>
        <v>0</v>
      </c>
      <c r="K3016" s="0" t="n">
        <f aca="false">MIN(IF(C3016=1,F3016-H3016,F3016),Assumptions!$C$13,MAX(0,($B$5-P3015)/$B$6))</f>
        <v>9.015587</v>
      </c>
      <c r="L3016" s="0" t="n">
        <f aca="false">IF(C3016=1,0,MIN(F3016-K3016,Assumptions!$C$15,MAX(0,$B$10-O3015-M3016)))</f>
        <v>0</v>
      </c>
      <c r="M3016" s="0" t="n">
        <f aca="false">'Profiles 8760'!H3005</f>
        <v>192000</v>
      </c>
      <c r="N3016" s="0" t="n">
        <f aca="false">J3016+L3016</f>
        <v>0</v>
      </c>
      <c r="O3016" s="0" t="n">
        <f aca="false">O3015+N3016</f>
        <v>273068.594232385</v>
      </c>
      <c r="P3016" s="0" t="n">
        <f aca="false">MIN($B$5,P3015+K3016*$B$6-I3016)</f>
        <v>205.44040519156</v>
      </c>
      <c r="Q3016" s="0" t="n">
        <f aca="false">MAX(0,F3016-H3016-K3016-L3016)</f>
        <v>0</v>
      </c>
    </row>
    <row r="3017" customFormat="false" ht="15" hidden="false" customHeight="false" outlineLevel="0" collapsed="false">
      <c r="A3017" s="0" t="n">
        <f aca="false">'Profiles 8760'!A3006</f>
        <v>3004</v>
      </c>
      <c r="B3017" s="0" t="n">
        <f aca="false">'Profiles 8760'!B3006</f>
        <v>5</v>
      </c>
      <c r="C3017" s="0" t="n">
        <f aca="false">'Profiles 8760'!E3006</f>
        <v>0</v>
      </c>
      <c r="D3017" s="0" t="n">
        <f aca="false">'Profiles 8760'!F3006</f>
        <v>0</v>
      </c>
      <c r="E3017" s="0" t="n">
        <f aca="false">'Profiles 8760'!G3006</f>
        <v>0.169804</v>
      </c>
      <c r="F3017" s="0" t="n">
        <f aca="false">D3017*Assumptions!$C$11*$B$7+E3017*Assumptions!$C$12*$B$8</f>
        <v>6.9449836</v>
      </c>
      <c r="G3017" s="0" t="n">
        <f aca="false">C3017*Assumptions!$C$15</f>
        <v>0</v>
      </c>
      <c r="H3017" s="0" t="n">
        <f aca="false">MIN(F3017,G3017)</f>
        <v>0</v>
      </c>
      <c r="I3017" s="0" t="n">
        <f aca="false">IF(C3017=1,MIN(G3017-H3017,Assumptions!$C$13,P3016),0)</f>
        <v>0</v>
      </c>
      <c r="J3017" s="0" t="n">
        <f aca="false">H3017+I3017</f>
        <v>0</v>
      </c>
      <c r="K3017" s="0" t="n">
        <f aca="false">MIN(IF(C3017=1,F3017-H3017,F3017),Assumptions!$C$13,MAX(0,($B$5-P3016)/$B$6))</f>
        <v>6.9449836</v>
      </c>
      <c r="L3017" s="0" t="n">
        <f aca="false">IF(C3017=1,0,MIN(F3017-K3017,Assumptions!$C$15,MAX(0,$B$10-O3016-M3017)))</f>
        <v>0</v>
      </c>
      <c r="M3017" s="0" t="n">
        <f aca="false">'Profiles 8760'!H3006</f>
        <v>192000</v>
      </c>
      <c r="N3017" s="0" t="n">
        <f aca="false">J3017+L3017</f>
        <v>0</v>
      </c>
      <c r="O3017" s="0" t="n">
        <f aca="false">O3016+N3017</f>
        <v>273068.594232385</v>
      </c>
      <c r="P3017" s="0" t="n">
        <f aca="false">MIN($B$5,P3016+K3017*$B$6-I3017)</f>
        <v>211.46031697604</v>
      </c>
      <c r="Q3017" s="0" t="n">
        <f aca="false">MAX(0,F3017-H3017-K3017-L3017)</f>
        <v>0</v>
      </c>
    </row>
    <row r="3018" customFormat="false" ht="15" hidden="false" customHeight="false" outlineLevel="0" collapsed="false">
      <c r="A3018" s="0" t="n">
        <f aca="false">'Profiles 8760'!A3007</f>
        <v>3005</v>
      </c>
      <c r="B3018" s="0" t="n">
        <f aca="false">'Profiles 8760'!B3007</f>
        <v>5</v>
      </c>
      <c r="C3018" s="0" t="n">
        <f aca="false">'Profiles 8760'!E3007</f>
        <v>0</v>
      </c>
      <c r="D3018" s="0" t="n">
        <f aca="false">'Profiles 8760'!F3007</f>
        <v>0</v>
      </c>
      <c r="E3018" s="0" t="n">
        <f aca="false">'Profiles 8760'!G3007</f>
        <v>0.230822</v>
      </c>
      <c r="F3018" s="0" t="n">
        <f aca="false">D3018*Assumptions!$C$11*$B$7+E3018*Assumptions!$C$12*$B$8</f>
        <v>9.4406198</v>
      </c>
      <c r="G3018" s="0" t="n">
        <f aca="false">C3018*Assumptions!$C$15</f>
        <v>0</v>
      </c>
      <c r="H3018" s="0" t="n">
        <f aca="false">MIN(F3018,G3018)</f>
        <v>0</v>
      </c>
      <c r="I3018" s="0" t="n">
        <f aca="false">IF(C3018=1,MIN(G3018-H3018,Assumptions!$C$13,P3017),0)</f>
        <v>0</v>
      </c>
      <c r="J3018" s="0" t="n">
        <f aca="false">H3018+I3018</f>
        <v>0</v>
      </c>
      <c r="K3018" s="0" t="n">
        <f aca="false">MIN(IF(C3018=1,F3018-H3018,F3018),Assumptions!$C$13,MAX(0,($B$5-P3017)/$B$6))</f>
        <v>9.4406198</v>
      </c>
      <c r="L3018" s="0" t="n">
        <f aca="false">IF(C3018=1,0,MIN(F3018-K3018,Assumptions!$C$15,MAX(0,$B$10-O3017-M3018)))</f>
        <v>0</v>
      </c>
      <c r="M3018" s="0" t="n">
        <f aca="false">'Profiles 8760'!H3007</f>
        <v>192000</v>
      </c>
      <c r="N3018" s="0" t="n">
        <f aca="false">J3018+L3018</f>
        <v>0</v>
      </c>
      <c r="O3018" s="0" t="n">
        <f aca="false">O3017+N3018</f>
        <v>273068.594232385</v>
      </c>
      <c r="P3018" s="0" t="n">
        <f aca="false">MIN($B$5,P3017+K3018*$B$6-I3018)</f>
        <v>219.64344621868</v>
      </c>
      <c r="Q3018" s="0" t="n">
        <f aca="false">MAX(0,F3018-H3018-K3018-L3018)</f>
        <v>0</v>
      </c>
    </row>
    <row r="3019" customFormat="false" ht="15" hidden="false" customHeight="false" outlineLevel="0" collapsed="false">
      <c r="A3019" s="0" t="n">
        <f aca="false">'Profiles 8760'!A3008</f>
        <v>3006</v>
      </c>
      <c r="B3019" s="0" t="n">
        <f aca="false">'Profiles 8760'!B3008</f>
        <v>5</v>
      </c>
      <c r="C3019" s="0" t="n">
        <f aca="false">'Profiles 8760'!E3008</f>
        <v>0</v>
      </c>
      <c r="D3019" s="0" t="n">
        <f aca="false">'Profiles 8760'!F3008</f>
        <v>0</v>
      </c>
      <c r="E3019" s="0" t="n">
        <f aca="false">'Profiles 8760'!G3008</f>
        <v>0.235885</v>
      </c>
      <c r="F3019" s="0" t="n">
        <f aca="false">D3019*Assumptions!$C$11*$B$7+E3019*Assumptions!$C$12*$B$8</f>
        <v>9.6476965</v>
      </c>
      <c r="G3019" s="0" t="n">
        <f aca="false">C3019*Assumptions!$C$15</f>
        <v>0</v>
      </c>
      <c r="H3019" s="0" t="n">
        <f aca="false">MIN(F3019,G3019)</f>
        <v>0</v>
      </c>
      <c r="I3019" s="0" t="n">
        <f aca="false">IF(C3019=1,MIN(G3019-H3019,Assumptions!$C$13,P3018),0)</f>
        <v>0</v>
      </c>
      <c r="J3019" s="0" t="n">
        <f aca="false">H3019+I3019</f>
        <v>0</v>
      </c>
      <c r="K3019" s="0" t="n">
        <f aca="false">MIN(IF(C3019=1,F3019-H3019,F3019),Assumptions!$C$13,MAX(0,($B$5-P3018)/$B$6))</f>
        <v>9.6476965</v>
      </c>
      <c r="L3019" s="0" t="n">
        <f aca="false">IF(C3019=1,0,MIN(F3019-K3019,Assumptions!$C$15,MAX(0,$B$10-O3018-M3019)))</f>
        <v>0</v>
      </c>
      <c r="M3019" s="0" t="n">
        <f aca="false">'Profiles 8760'!H3008</f>
        <v>192000</v>
      </c>
      <c r="N3019" s="0" t="n">
        <f aca="false">J3019+L3019</f>
        <v>0</v>
      </c>
      <c r="O3019" s="0" t="n">
        <f aca="false">O3018+N3019</f>
        <v>273068.594232385</v>
      </c>
      <c r="P3019" s="0" t="n">
        <f aca="false">MIN($B$5,P3018+K3019*$B$6-I3019)</f>
        <v>228.00606954488</v>
      </c>
      <c r="Q3019" s="0" t="n">
        <f aca="false">MAX(0,F3019-H3019-K3019-L3019)</f>
        <v>0</v>
      </c>
    </row>
    <row r="3020" customFormat="false" ht="15" hidden="false" customHeight="false" outlineLevel="0" collapsed="false">
      <c r="A3020" s="0" t="n">
        <f aca="false">'Profiles 8760'!A3009</f>
        <v>3007</v>
      </c>
      <c r="B3020" s="0" t="n">
        <f aca="false">'Profiles 8760'!B3009</f>
        <v>5</v>
      </c>
      <c r="C3020" s="0" t="n">
        <f aca="false">'Profiles 8760'!E3009</f>
        <v>0</v>
      </c>
      <c r="D3020" s="0" t="n">
        <f aca="false">'Profiles 8760'!F3009</f>
        <v>0.124689</v>
      </c>
      <c r="E3020" s="0" t="n">
        <f aca="false">'Profiles 8760'!G3009</f>
        <v>0.223146</v>
      </c>
      <c r="F3020" s="0" t="n">
        <f aca="false">D3020*Assumptions!$C$11*$B$7+E3020*Assumptions!$C$12*$B$8</f>
        <v>45.1368546</v>
      </c>
      <c r="G3020" s="0" t="n">
        <f aca="false">C3020*Assumptions!$C$15</f>
        <v>0</v>
      </c>
      <c r="H3020" s="0" t="n">
        <f aca="false">MIN(F3020,G3020)</f>
        <v>0</v>
      </c>
      <c r="I3020" s="0" t="n">
        <f aca="false">IF(C3020=1,MIN(G3020-H3020,Assumptions!$C$13,P3019),0)</f>
        <v>0</v>
      </c>
      <c r="J3020" s="0" t="n">
        <f aca="false">H3020+I3020</f>
        <v>0</v>
      </c>
      <c r="K3020" s="0" t="n">
        <f aca="false">MIN(IF(C3020=1,F3020-H3020,F3020),Assumptions!$C$13,MAX(0,($B$5-P3019)/$B$6))</f>
        <v>45.1368546</v>
      </c>
      <c r="L3020" s="0" t="n">
        <f aca="false">IF(C3020=1,0,MIN(F3020-K3020,Assumptions!$C$15,MAX(0,$B$10-O3019-M3020)))</f>
        <v>0</v>
      </c>
      <c r="M3020" s="0" t="n">
        <f aca="false">'Profiles 8760'!H3009</f>
        <v>192000</v>
      </c>
      <c r="N3020" s="0" t="n">
        <f aca="false">J3020+L3020</f>
        <v>0</v>
      </c>
      <c r="O3020" s="0" t="n">
        <f aca="false">O3019+N3020</f>
        <v>273068.594232385</v>
      </c>
      <c r="P3020" s="0" t="n">
        <f aca="false">MIN($B$5,P3019+K3020*$B$6-I3020)</f>
        <v>267.13069511216</v>
      </c>
      <c r="Q3020" s="0" t="n">
        <f aca="false">MAX(0,F3020-H3020-K3020-L3020)</f>
        <v>0</v>
      </c>
    </row>
    <row r="3021" customFormat="false" ht="15" hidden="false" customHeight="false" outlineLevel="0" collapsed="false">
      <c r="A3021" s="0" t="n">
        <f aca="false">'Profiles 8760'!A3010</f>
        <v>3008</v>
      </c>
      <c r="B3021" s="0" t="n">
        <f aca="false">'Profiles 8760'!B3010</f>
        <v>5</v>
      </c>
      <c r="C3021" s="0" t="n">
        <f aca="false">'Profiles 8760'!E3010</f>
        <v>1</v>
      </c>
      <c r="D3021" s="0" t="n">
        <f aca="false">'Profiles 8760'!F3010</f>
        <v>0.425977</v>
      </c>
      <c r="E3021" s="0" t="n">
        <f aca="false">'Profiles 8760'!G3010</f>
        <v>0.23074</v>
      </c>
      <c r="F3021" s="0" t="n">
        <f aca="false">D3021*Assumptions!$C$11*$B$7+E3021*Assumptions!$C$12*$B$8</f>
        <v>132.4594236</v>
      </c>
      <c r="G3021" s="0" t="n">
        <f aca="false">C3021*Assumptions!$C$15</f>
        <v>200</v>
      </c>
      <c r="H3021" s="0" t="n">
        <f aca="false">MIN(F3021,G3021)</f>
        <v>132.4594236</v>
      </c>
      <c r="I3021" s="0" t="n">
        <f aca="false">IF(C3021=1,MIN(G3021-H3021,Assumptions!$C$13,P3020),0)</f>
        <v>67.5405764</v>
      </c>
      <c r="J3021" s="0" t="n">
        <f aca="false">H3021+I3021</f>
        <v>200</v>
      </c>
      <c r="K3021" s="0" t="n">
        <f aca="false">MIN(IF(C3021=1,F3021-H3021,F3021),Assumptions!$C$13,MAX(0,($B$5-P3020)/$B$6))</f>
        <v>0</v>
      </c>
      <c r="L3021" s="0" t="n">
        <f aca="false">IF(C3021=1,0,MIN(F3021-K3021,Assumptions!$C$15,MAX(0,$B$10-O3020-M3021)))</f>
        <v>0</v>
      </c>
      <c r="M3021" s="0" t="n">
        <f aca="false">'Profiles 8760'!H3010</f>
        <v>191800</v>
      </c>
      <c r="N3021" s="0" t="n">
        <f aca="false">J3021+L3021</f>
        <v>200</v>
      </c>
      <c r="O3021" s="0" t="n">
        <f aca="false">O3020+N3021</f>
        <v>273268.594232385</v>
      </c>
      <c r="P3021" s="0" t="n">
        <f aca="false">MIN($B$5,P3020+K3021*$B$6-I3021)</f>
        <v>199.59011871216</v>
      </c>
      <c r="Q3021" s="0" t="n">
        <f aca="false">MAX(0,F3021-H3021-K3021-L3021)</f>
        <v>0</v>
      </c>
    </row>
    <row r="3022" customFormat="false" ht="15" hidden="false" customHeight="false" outlineLevel="0" collapsed="false">
      <c r="A3022" s="0" t="n">
        <f aca="false">'Profiles 8760'!A3011</f>
        <v>3009</v>
      </c>
      <c r="B3022" s="0" t="n">
        <f aca="false">'Profiles 8760'!B3011</f>
        <v>5</v>
      </c>
      <c r="C3022" s="0" t="n">
        <f aca="false">'Profiles 8760'!E3011</f>
        <v>1</v>
      </c>
      <c r="D3022" s="0" t="n">
        <f aca="false">'Profiles 8760'!F3011</f>
        <v>0.764335</v>
      </c>
      <c r="E3022" s="0" t="n">
        <f aca="false">'Profiles 8760'!G3011</f>
        <v>0.216356</v>
      </c>
      <c r="F3022" s="0" t="n">
        <f aca="false">D3022*Assumptions!$C$11*$B$7+E3022*Assumptions!$C$12*$B$8</f>
        <v>229.5889084</v>
      </c>
      <c r="G3022" s="0" t="n">
        <f aca="false">C3022*Assumptions!$C$15</f>
        <v>200</v>
      </c>
      <c r="H3022" s="0" t="n">
        <f aca="false">MIN(F3022,G3022)</f>
        <v>200</v>
      </c>
      <c r="I3022" s="0" t="n">
        <f aca="false">IF(C3022=1,MIN(G3022-H3022,Assumptions!$C$13,P3021),0)</f>
        <v>0</v>
      </c>
      <c r="J3022" s="0" t="n">
        <f aca="false">H3022+I3022</f>
        <v>200</v>
      </c>
      <c r="K3022" s="0" t="n">
        <f aca="false">MIN(IF(C3022=1,F3022-H3022,F3022),Assumptions!$C$13,MAX(0,($B$5-P3021)/$B$6))</f>
        <v>29.5889084</v>
      </c>
      <c r="L3022" s="0" t="n">
        <f aca="false">IF(C3022=1,0,MIN(F3022-K3022,Assumptions!$C$15,MAX(0,$B$10-O3021-M3022)))</f>
        <v>0</v>
      </c>
      <c r="M3022" s="0" t="n">
        <f aca="false">'Profiles 8760'!H3011</f>
        <v>191600</v>
      </c>
      <c r="N3022" s="0" t="n">
        <f aca="false">J3022+L3022</f>
        <v>200</v>
      </c>
      <c r="O3022" s="0" t="n">
        <f aca="false">O3021+N3022</f>
        <v>273468.594232385</v>
      </c>
      <c r="P3022" s="0" t="n">
        <f aca="false">MIN($B$5,P3021+K3022*$B$6-I3022)</f>
        <v>225.23778451328</v>
      </c>
      <c r="Q3022" s="0" t="n">
        <f aca="false">MAX(0,F3022-H3022-K3022-L3022)</f>
        <v>0</v>
      </c>
    </row>
    <row r="3023" customFormat="false" ht="15" hidden="false" customHeight="false" outlineLevel="0" collapsed="false">
      <c r="A3023" s="0" t="n">
        <f aca="false">'Profiles 8760'!A3012</f>
        <v>3010</v>
      </c>
      <c r="B3023" s="0" t="n">
        <f aca="false">'Profiles 8760'!B3012</f>
        <v>5</v>
      </c>
      <c r="C3023" s="0" t="n">
        <f aca="false">'Profiles 8760'!E3012</f>
        <v>0</v>
      </c>
      <c r="D3023" s="0" t="n">
        <f aca="false">'Profiles 8760'!F3012</f>
        <v>1</v>
      </c>
      <c r="E3023" s="0" t="n">
        <f aca="false">'Profiles 8760'!G3012</f>
        <v>0.222019</v>
      </c>
      <c r="F3023" s="0" t="n">
        <f aca="false">D3023*Assumptions!$C$11*$B$7+E3023*Assumptions!$C$12*$B$8</f>
        <v>297.8805771</v>
      </c>
      <c r="G3023" s="0" t="n">
        <f aca="false">C3023*Assumptions!$C$15</f>
        <v>0</v>
      </c>
      <c r="H3023" s="0" t="n">
        <f aca="false">MIN(F3023,G3023)</f>
        <v>0</v>
      </c>
      <c r="I3023" s="0" t="n">
        <f aca="false">IF(C3023=1,MIN(G3023-H3023,Assumptions!$C$13,P3022),0)</f>
        <v>0</v>
      </c>
      <c r="J3023" s="0" t="n">
        <f aca="false">H3023+I3023</f>
        <v>0</v>
      </c>
      <c r="K3023" s="0" t="n">
        <f aca="false">MIN(IF(C3023=1,F3023-H3023,F3023),Assumptions!$C$13,MAX(0,($B$5-P3022)/$B$6))</f>
        <v>180</v>
      </c>
      <c r="L3023" s="0" t="n">
        <f aca="false">IF(C3023=1,0,MIN(F3023-K3023,Assumptions!$C$15,MAX(0,$B$10-O3022-M3023)))</f>
        <v>117.8805771</v>
      </c>
      <c r="M3023" s="0" t="n">
        <f aca="false">'Profiles 8760'!H3012</f>
        <v>191600</v>
      </c>
      <c r="N3023" s="0" t="n">
        <f aca="false">J3023+L3023</f>
        <v>117.8805771</v>
      </c>
      <c r="O3023" s="0" t="n">
        <f aca="false">O3022+N3023</f>
        <v>273586.474809485</v>
      </c>
      <c r="P3023" s="0" t="n">
        <f aca="false">MIN($B$5,P3022+K3023*$B$6-I3023)</f>
        <v>381.26178451328</v>
      </c>
      <c r="Q3023" s="0" t="n">
        <f aca="false">MAX(0,F3023-H3023-K3023-L3023)</f>
        <v>0</v>
      </c>
    </row>
    <row r="3024" customFormat="false" ht="15" hidden="false" customHeight="false" outlineLevel="0" collapsed="false">
      <c r="A3024" s="0" t="n">
        <f aca="false">'Profiles 8760'!A3013</f>
        <v>3011</v>
      </c>
      <c r="B3024" s="0" t="n">
        <f aca="false">'Profiles 8760'!B3013</f>
        <v>5</v>
      </c>
      <c r="C3024" s="0" t="n">
        <f aca="false">'Profiles 8760'!E3013</f>
        <v>0</v>
      </c>
      <c r="D3024" s="0" t="n">
        <f aca="false">'Profiles 8760'!F3013</f>
        <v>1</v>
      </c>
      <c r="E3024" s="0" t="n">
        <f aca="false">'Profiles 8760'!G3013</f>
        <v>0.302241</v>
      </c>
      <c r="F3024" s="0" t="n">
        <f aca="false">D3024*Assumptions!$C$11*$B$7+E3024*Assumptions!$C$12*$B$8</f>
        <v>301.1616569</v>
      </c>
      <c r="G3024" s="0" t="n">
        <f aca="false">C3024*Assumptions!$C$15</f>
        <v>0</v>
      </c>
      <c r="H3024" s="0" t="n">
        <f aca="false">MIN(F3024,G3024)</f>
        <v>0</v>
      </c>
      <c r="I3024" s="0" t="n">
        <f aca="false">IF(C3024=1,MIN(G3024-H3024,Assumptions!$C$13,P3023),0)</f>
        <v>0</v>
      </c>
      <c r="J3024" s="0" t="n">
        <f aca="false">H3024+I3024</f>
        <v>0</v>
      </c>
      <c r="K3024" s="0" t="n">
        <f aca="false">MIN(IF(C3024=1,F3024-H3024,F3024),Assumptions!$C$13,MAX(0,($B$5-P3023)/$B$6))</f>
        <v>149.455716989755</v>
      </c>
      <c r="L3024" s="0" t="n">
        <f aca="false">IF(C3024=1,0,MIN(F3024-K3024,Assumptions!$C$15,MAX(0,$B$10-O3023-M3024)))</f>
        <v>151.705939910245</v>
      </c>
      <c r="M3024" s="0" t="n">
        <f aca="false">'Profiles 8760'!H3013</f>
        <v>191600</v>
      </c>
      <c r="N3024" s="0" t="n">
        <f aca="false">J3024+L3024</f>
        <v>151.705939910245</v>
      </c>
      <c r="O3024" s="0" t="n">
        <f aca="false">O3023+N3024</f>
        <v>273738.180749395</v>
      </c>
      <c r="P3024" s="0" t="n">
        <f aca="false">MIN($B$5,P3023+K3024*$B$6-I3024)</f>
        <v>510.81</v>
      </c>
      <c r="Q3024" s="0" t="n">
        <f aca="false">MAX(0,F3024-H3024-K3024-L3024)</f>
        <v>0</v>
      </c>
    </row>
    <row r="3025" customFormat="false" ht="15" hidden="false" customHeight="false" outlineLevel="0" collapsed="false">
      <c r="A3025" s="0" t="n">
        <f aca="false">'Profiles 8760'!A3014</f>
        <v>3012</v>
      </c>
      <c r="B3025" s="0" t="n">
        <f aca="false">'Profiles 8760'!B3014</f>
        <v>5</v>
      </c>
      <c r="C3025" s="0" t="n">
        <f aca="false">'Profiles 8760'!E3014</f>
        <v>0</v>
      </c>
      <c r="D3025" s="0" t="n">
        <f aca="false">'Profiles 8760'!F3014</f>
        <v>1</v>
      </c>
      <c r="E3025" s="0" t="n">
        <f aca="false">'Profiles 8760'!G3014</f>
        <v>0.404136</v>
      </c>
      <c r="F3025" s="0" t="n">
        <f aca="false">D3025*Assumptions!$C$11*$B$7+E3025*Assumptions!$C$12*$B$8</f>
        <v>305.3291624</v>
      </c>
      <c r="G3025" s="0" t="n">
        <f aca="false">C3025*Assumptions!$C$15</f>
        <v>0</v>
      </c>
      <c r="H3025" s="0" t="n">
        <f aca="false">MIN(F3025,G3025)</f>
        <v>0</v>
      </c>
      <c r="I3025" s="0" t="n">
        <f aca="false">IF(C3025=1,MIN(G3025-H3025,Assumptions!$C$13,P3024),0)</f>
        <v>0</v>
      </c>
      <c r="J3025" s="0" t="n">
        <f aca="false">H3025+I3025</f>
        <v>0</v>
      </c>
      <c r="K3025" s="0" t="n">
        <f aca="false">MIN(IF(C3025=1,F3025-H3025,F3025),Assumptions!$C$13,MAX(0,($B$5-P3024)/$B$6))</f>
        <v>0</v>
      </c>
      <c r="L3025" s="0" t="n">
        <f aca="false">IF(C3025=1,0,MIN(F3025-K3025,Assumptions!$C$15,MAX(0,$B$10-O3024-M3025)))</f>
        <v>200</v>
      </c>
      <c r="M3025" s="0" t="n">
        <f aca="false">'Profiles 8760'!H3014</f>
        <v>191600</v>
      </c>
      <c r="N3025" s="0" t="n">
        <f aca="false">J3025+L3025</f>
        <v>200</v>
      </c>
      <c r="O3025" s="0" t="n">
        <f aca="false">O3024+N3025</f>
        <v>273938.180749395</v>
      </c>
      <c r="P3025" s="0" t="n">
        <f aca="false">MIN($B$5,P3024+K3025*$B$6-I3025)</f>
        <v>510.81</v>
      </c>
      <c r="Q3025" s="0" t="n">
        <f aca="false">MAX(0,F3025-H3025-K3025-L3025)</f>
        <v>105.3291624</v>
      </c>
    </row>
    <row r="3026" customFormat="false" ht="15" hidden="false" customHeight="false" outlineLevel="0" collapsed="false">
      <c r="A3026" s="0" t="n">
        <f aca="false">'Profiles 8760'!A3015</f>
        <v>3013</v>
      </c>
      <c r="B3026" s="0" t="n">
        <f aca="false">'Profiles 8760'!B3015</f>
        <v>5</v>
      </c>
      <c r="C3026" s="0" t="n">
        <f aca="false">'Profiles 8760'!E3015</f>
        <v>0</v>
      </c>
      <c r="D3026" s="0" t="n">
        <f aca="false">'Profiles 8760'!F3015</f>
        <v>1</v>
      </c>
      <c r="E3026" s="0" t="n">
        <f aca="false">'Profiles 8760'!G3015</f>
        <v>0.33137</v>
      </c>
      <c r="F3026" s="0" t="n">
        <f aca="false">D3026*Assumptions!$C$11*$B$7+E3026*Assumptions!$C$12*$B$8</f>
        <v>302.353033</v>
      </c>
      <c r="G3026" s="0" t="n">
        <f aca="false">C3026*Assumptions!$C$15</f>
        <v>0</v>
      </c>
      <c r="H3026" s="0" t="n">
        <f aca="false">MIN(F3026,G3026)</f>
        <v>0</v>
      </c>
      <c r="I3026" s="0" t="n">
        <f aca="false">IF(C3026=1,MIN(G3026-H3026,Assumptions!$C$13,P3025),0)</f>
        <v>0</v>
      </c>
      <c r="J3026" s="0" t="n">
        <f aca="false">H3026+I3026</f>
        <v>0</v>
      </c>
      <c r="K3026" s="0" t="n">
        <f aca="false">MIN(IF(C3026=1,F3026-H3026,F3026),Assumptions!$C$13,MAX(0,($B$5-P3025)/$B$6))</f>
        <v>0</v>
      </c>
      <c r="L3026" s="0" t="n">
        <f aca="false">IF(C3026=1,0,MIN(F3026-K3026,Assumptions!$C$15,MAX(0,$B$10-O3025-M3026)))</f>
        <v>200</v>
      </c>
      <c r="M3026" s="0" t="n">
        <f aca="false">'Profiles 8760'!H3015</f>
        <v>191600</v>
      </c>
      <c r="N3026" s="0" t="n">
        <f aca="false">J3026+L3026</f>
        <v>200</v>
      </c>
      <c r="O3026" s="0" t="n">
        <f aca="false">O3025+N3026</f>
        <v>274138.180749395</v>
      </c>
      <c r="P3026" s="0" t="n">
        <f aca="false">MIN($B$5,P3025+K3026*$B$6-I3026)</f>
        <v>510.81</v>
      </c>
      <c r="Q3026" s="0" t="n">
        <f aca="false">MAX(0,F3026-H3026-K3026-L3026)</f>
        <v>102.353033</v>
      </c>
    </row>
    <row r="3027" customFormat="false" ht="15" hidden="false" customHeight="false" outlineLevel="0" collapsed="false">
      <c r="A3027" s="0" t="n">
        <f aca="false">'Profiles 8760'!A3016</f>
        <v>3014</v>
      </c>
      <c r="B3027" s="0" t="n">
        <f aca="false">'Profiles 8760'!B3016</f>
        <v>5</v>
      </c>
      <c r="C3027" s="0" t="n">
        <f aca="false">'Profiles 8760'!E3016</f>
        <v>0</v>
      </c>
      <c r="D3027" s="0" t="n">
        <f aca="false">'Profiles 8760'!F3016</f>
        <v>1</v>
      </c>
      <c r="E3027" s="0" t="n">
        <f aca="false">'Profiles 8760'!G3016</f>
        <v>0.339273</v>
      </c>
      <c r="F3027" s="0" t="n">
        <f aca="false">D3027*Assumptions!$C$11*$B$7+E3027*Assumptions!$C$12*$B$8</f>
        <v>302.6762657</v>
      </c>
      <c r="G3027" s="0" t="n">
        <f aca="false">C3027*Assumptions!$C$15</f>
        <v>0</v>
      </c>
      <c r="H3027" s="0" t="n">
        <f aca="false">MIN(F3027,G3027)</f>
        <v>0</v>
      </c>
      <c r="I3027" s="0" t="n">
        <f aca="false">IF(C3027=1,MIN(G3027-H3027,Assumptions!$C$13,P3026),0)</f>
        <v>0</v>
      </c>
      <c r="J3027" s="0" t="n">
        <f aca="false">H3027+I3027</f>
        <v>0</v>
      </c>
      <c r="K3027" s="0" t="n">
        <f aca="false">MIN(IF(C3027=1,F3027-H3027,F3027),Assumptions!$C$13,MAX(0,($B$5-P3026)/$B$6))</f>
        <v>0</v>
      </c>
      <c r="L3027" s="0" t="n">
        <f aca="false">IF(C3027=1,0,MIN(F3027-K3027,Assumptions!$C$15,MAX(0,$B$10-O3026-M3027)))</f>
        <v>200</v>
      </c>
      <c r="M3027" s="0" t="n">
        <f aca="false">'Profiles 8760'!H3016</f>
        <v>191600</v>
      </c>
      <c r="N3027" s="0" t="n">
        <f aca="false">J3027+L3027</f>
        <v>200</v>
      </c>
      <c r="O3027" s="0" t="n">
        <f aca="false">O3026+N3027</f>
        <v>274338.180749395</v>
      </c>
      <c r="P3027" s="0" t="n">
        <f aca="false">MIN($B$5,P3026+K3027*$B$6-I3027)</f>
        <v>510.81</v>
      </c>
      <c r="Q3027" s="0" t="n">
        <f aca="false">MAX(0,F3027-H3027-K3027-L3027)</f>
        <v>102.6762657</v>
      </c>
    </row>
    <row r="3028" customFormat="false" ht="15" hidden="false" customHeight="false" outlineLevel="0" collapsed="false">
      <c r="A3028" s="0" t="n">
        <f aca="false">'Profiles 8760'!A3017</f>
        <v>3015</v>
      </c>
      <c r="B3028" s="0" t="n">
        <f aca="false">'Profiles 8760'!B3017</f>
        <v>5</v>
      </c>
      <c r="C3028" s="0" t="n">
        <f aca="false">'Profiles 8760'!E3017</f>
        <v>0</v>
      </c>
      <c r="D3028" s="0" t="n">
        <f aca="false">'Profiles 8760'!F3017</f>
        <v>1</v>
      </c>
      <c r="E3028" s="0" t="n">
        <f aca="false">'Profiles 8760'!G3017</f>
        <v>0.472783</v>
      </c>
      <c r="F3028" s="0" t="n">
        <f aca="false">D3028*Assumptions!$C$11*$B$7+E3028*Assumptions!$C$12*$B$8</f>
        <v>308.1368247</v>
      </c>
      <c r="G3028" s="0" t="n">
        <f aca="false">C3028*Assumptions!$C$15</f>
        <v>0</v>
      </c>
      <c r="H3028" s="0" t="n">
        <f aca="false">MIN(F3028,G3028)</f>
        <v>0</v>
      </c>
      <c r="I3028" s="0" t="n">
        <f aca="false">IF(C3028=1,MIN(G3028-H3028,Assumptions!$C$13,P3027),0)</f>
        <v>0</v>
      </c>
      <c r="J3028" s="0" t="n">
        <f aca="false">H3028+I3028</f>
        <v>0</v>
      </c>
      <c r="K3028" s="0" t="n">
        <f aca="false">MIN(IF(C3028=1,F3028-H3028,F3028),Assumptions!$C$13,MAX(0,($B$5-P3027)/$B$6))</f>
        <v>0</v>
      </c>
      <c r="L3028" s="0" t="n">
        <f aca="false">IF(C3028=1,0,MIN(F3028-K3028,Assumptions!$C$15,MAX(0,$B$10-O3027-M3028)))</f>
        <v>200</v>
      </c>
      <c r="M3028" s="0" t="n">
        <f aca="false">'Profiles 8760'!H3017</f>
        <v>191600</v>
      </c>
      <c r="N3028" s="0" t="n">
        <f aca="false">J3028+L3028</f>
        <v>200</v>
      </c>
      <c r="O3028" s="0" t="n">
        <f aca="false">O3027+N3028</f>
        <v>274538.180749395</v>
      </c>
      <c r="P3028" s="0" t="n">
        <f aca="false">MIN($B$5,P3027+K3028*$B$6-I3028)</f>
        <v>510.81</v>
      </c>
      <c r="Q3028" s="0" t="n">
        <f aca="false">MAX(0,F3028-H3028-K3028-L3028)</f>
        <v>108.1368247</v>
      </c>
    </row>
    <row r="3029" customFormat="false" ht="15" hidden="false" customHeight="false" outlineLevel="0" collapsed="false">
      <c r="A3029" s="0" t="n">
        <f aca="false">'Profiles 8760'!A3018</f>
        <v>3016</v>
      </c>
      <c r="B3029" s="0" t="n">
        <f aca="false">'Profiles 8760'!B3018</f>
        <v>5</v>
      </c>
      <c r="C3029" s="0" t="n">
        <f aca="false">'Profiles 8760'!E3018</f>
        <v>0</v>
      </c>
      <c r="D3029" s="0" t="n">
        <f aca="false">'Profiles 8760'!F3018</f>
        <v>1</v>
      </c>
      <c r="E3029" s="0" t="n">
        <f aca="false">'Profiles 8760'!G3018</f>
        <v>0.509846</v>
      </c>
      <c r="F3029" s="0" t="n">
        <f aca="false">D3029*Assumptions!$C$11*$B$7+E3029*Assumptions!$C$12*$B$8</f>
        <v>309.6527014</v>
      </c>
      <c r="G3029" s="0" t="n">
        <f aca="false">C3029*Assumptions!$C$15</f>
        <v>0</v>
      </c>
      <c r="H3029" s="0" t="n">
        <f aca="false">MIN(F3029,G3029)</f>
        <v>0</v>
      </c>
      <c r="I3029" s="0" t="n">
        <f aca="false">IF(C3029=1,MIN(G3029-H3029,Assumptions!$C$13,P3028),0)</f>
        <v>0</v>
      </c>
      <c r="J3029" s="0" t="n">
        <f aca="false">H3029+I3029</f>
        <v>0</v>
      </c>
      <c r="K3029" s="0" t="n">
        <f aca="false">MIN(IF(C3029=1,F3029-H3029,F3029),Assumptions!$C$13,MAX(0,($B$5-P3028)/$B$6))</f>
        <v>0</v>
      </c>
      <c r="L3029" s="0" t="n">
        <f aca="false">IF(C3029=1,0,MIN(F3029-K3029,Assumptions!$C$15,MAX(0,$B$10-O3028-M3029)))</f>
        <v>200</v>
      </c>
      <c r="M3029" s="0" t="n">
        <f aca="false">'Profiles 8760'!H3018</f>
        <v>191600</v>
      </c>
      <c r="N3029" s="0" t="n">
        <f aca="false">J3029+L3029</f>
        <v>200</v>
      </c>
      <c r="O3029" s="0" t="n">
        <f aca="false">O3028+N3029</f>
        <v>274738.180749395</v>
      </c>
      <c r="P3029" s="0" t="n">
        <f aca="false">MIN($B$5,P3028+K3029*$B$6-I3029)</f>
        <v>510.81</v>
      </c>
      <c r="Q3029" s="0" t="n">
        <f aca="false">MAX(0,F3029-H3029-K3029-L3029)</f>
        <v>109.6527014</v>
      </c>
    </row>
    <row r="3030" customFormat="false" ht="15" hidden="false" customHeight="false" outlineLevel="0" collapsed="false">
      <c r="A3030" s="0" t="n">
        <f aca="false">'Profiles 8760'!A3019</f>
        <v>3017</v>
      </c>
      <c r="B3030" s="0" t="n">
        <f aca="false">'Profiles 8760'!B3019</f>
        <v>5</v>
      </c>
      <c r="C3030" s="0" t="n">
        <f aca="false">'Profiles 8760'!E3019</f>
        <v>0</v>
      </c>
      <c r="D3030" s="0" t="n">
        <f aca="false">'Profiles 8760'!F3019</f>
        <v>0.764335</v>
      </c>
      <c r="E3030" s="0" t="n">
        <f aca="false">'Profiles 8760'!G3019</f>
        <v>0.455637</v>
      </c>
      <c r="F3030" s="0" t="n">
        <f aca="false">D3030*Assumptions!$C$11*$B$7+E3030*Assumptions!$C$12*$B$8</f>
        <v>239.3755013</v>
      </c>
      <c r="G3030" s="0" t="n">
        <f aca="false">C3030*Assumptions!$C$15</f>
        <v>0</v>
      </c>
      <c r="H3030" s="0" t="n">
        <f aca="false">MIN(F3030,G3030)</f>
        <v>0</v>
      </c>
      <c r="I3030" s="0" t="n">
        <f aca="false">IF(C3030=1,MIN(G3030-H3030,Assumptions!$C$13,P3029),0)</f>
        <v>0</v>
      </c>
      <c r="J3030" s="0" t="n">
        <f aca="false">H3030+I3030</f>
        <v>0</v>
      </c>
      <c r="K3030" s="0" t="n">
        <f aca="false">MIN(IF(C3030=1,F3030-H3030,F3030),Assumptions!$C$13,MAX(0,($B$5-P3029)/$B$6))</f>
        <v>0</v>
      </c>
      <c r="L3030" s="0" t="n">
        <f aca="false">IF(C3030=1,0,MIN(F3030-K3030,Assumptions!$C$15,MAX(0,$B$10-O3029-M3030)))</f>
        <v>200</v>
      </c>
      <c r="M3030" s="0" t="n">
        <f aca="false">'Profiles 8760'!H3019</f>
        <v>191600</v>
      </c>
      <c r="N3030" s="0" t="n">
        <f aca="false">J3030+L3030</f>
        <v>200</v>
      </c>
      <c r="O3030" s="0" t="n">
        <f aca="false">O3029+N3030</f>
        <v>274938.180749395</v>
      </c>
      <c r="P3030" s="0" t="n">
        <f aca="false">MIN($B$5,P3029+K3030*$B$6-I3030)</f>
        <v>510.81</v>
      </c>
      <c r="Q3030" s="0" t="n">
        <f aca="false">MAX(0,F3030-H3030-K3030-L3030)</f>
        <v>39.3755013</v>
      </c>
    </row>
    <row r="3031" customFormat="false" ht="15" hidden="false" customHeight="false" outlineLevel="0" collapsed="false">
      <c r="A3031" s="0" t="n">
        <f aca="false">'Profiles 8760'!A3020</f>
        <v>3018</v>
      </c>
      <c r="B3031" s="0" t="n">
        <f aca="false">'Profiles 8760'!B3020</f>
        <v>5</v>
      </c>
      <c r="C3031" s="0" t="n">
        <f aca="false">'Profiles 8760'!E3020</f>
        <v>0</v>
      </c>
      <c r="D3031" s="0" t="n">
        <f aca="false">'Profiles 8760'!F3020</f>
        <v>0.425977</v>
      </c>
      <c r="E3031" s="0" t="n">
        <f aca="false">'Profiles 8760'!G3020</f>
        <v>0.541084</v>
      </c>
      <c r="F3031" s="0" t="n">
        <f aca="false">D3031*Assumptions!$C$11*$B$7+E3031*Assumptions!$C$12*$B$8</f>
        <v>145.1524932</v>
      </c>
      <c r="G3031" s="0" t="n">
        <f aca="false">C3031*Assumptions!$C$15</f>
        <v>0</v>
      </c>
      <c r="H3031" s="0" t="n">
        <f aca="false">MIN(F3031,G3031)</f>
        <v>0</v>
      </c>
      <c r="I3031" s="0" t="n">
        <f aca="false">IF(C3031=1,MIN(G3031-H3031,Assumptions!$C$13,P3030),0)</f>
        <v>0</v>
      </c>
      <c r="J3031" s="0" t="n">
        <f aca="false">H3031+I3031</f>
        <v>0</v>
      </c>
      <c r="K3031" s="0" t="n">
        <f aca="false">MIN(IF(C3031=1,F3031-H3031,F3031),Assumptions!$C$13,MAX(0,($B$5-P3030)/$B$6))</f>
        <v>0</v>
      </c>
      <c r="L3031" s="0" t="n">
        <f aca="false">IF(C3031=1,0,MIN(F3031-K3031,Assumptions!$C$15,MAX(0,$B$10-O3030-M3031)))</f>
        <v>145.1524932</v>
      </c>
      <c r="M3031" s="0" t="n">
        <f aca="false">'Profiles 8760'!H3020</f>
        <v>191600</v>
      </c>
      <c r="N3031" s="0" t="n">
        <f aca="false">J3031+L3031</f>
        <v>145.1524932</v>
      </c>
      <c r="O3031" s="0" t="n">
        <f aca="false">O3030+N3031</f>
        <v>275083.333242595</v>
      </c>
      <c r="P3031" s="0" t="n">
        <f aca="false">MIN($B$5,P3030+K3031*$B$6-I3031)</f>
        <v>510.81</v>
      </c>
      <c r="Q3031" s="0" t="n">
        <f aca="false">MAX(0,F3031-H3031-K3031-L3031)</f>
        <v>0</v>
      </c>
    </row>
    <row r="3032" customFormat="false" ht="15" hidden="false" customHeight="false" outlineLevel="0" collapsed="false">
      <c r="A3032" s="0" t="n">
        <f aca="false">'Profiles 8760'!A3021</f>
        <v>3019</v>
      </c>
      <c r="B3032" s="0" t="n">
        <f aca="false">'Profiles 8760'!B3021</f>
        <v>5</v>
      </c>
      <c r="C3032" s="0" t="n">
        <f aca="false">'Profiles 8760'!E3021</f>
        <v>0</v>
      </c>
      <c r="D3032" s="0" t="n">
        <f aca="false">'Profiles 8760'!F3021</f>
        <v>0.124689</v>
      </c>
      <c r="E3032" s="0" t="n">
        <f aca="false">'Profiles 8760'!G3021</f>
        <v>0.348286</v>
      </c>
      <c r="F3032" s="0" t="n">
        <f aca="false">D3032*Assumptions!$C$11*$B$7+E3032*Assumptions!$C$12*$B$8</f>
        <v>50.2550806</v>
      </c>
      <c r="G3032" s="0" t="n">
        <f aca="false">C3032*Assumptions!$C$15</f>
        <v>0</v>
      </c>
      <c r="H3032" s="0" t="n">
        <f aca="false">MIN(F3032,G3032)</f>
        <v>0</v>
      </c>
      <c r="I3032" s="0" t="n">
        <f aca="false">IF(C3032=1,MIN(G3032-H3032,Assumptions!$C$13,P3031),0)</f>
        <v>0</v>
      </c>
      <c r="J3032" s="0" t="n">
        <f aca="false">H3032+I3032</f>
        <v>0</v>
      </c>
      <c r="K3032" s="0" t="n">
        <f aca="false">MIN(IF(C3032=1,F3032-H3032,F3032),Assumptions!$C$13,MAX(0,($B$5-P3031)/$B$6))</f>
        <v>0</v>
      </c>
      <c r="L3032" s="0" t="n">
        <f aca="false">IF(C3032=1,0,MIN(F3032-K3032,Assumptions!$C$15,MAX(0,$B$10-O3031-M3032)))</f>
        <v>50.2550806</v>
      </c>
      <c r="M3032" s="0" t="n">
        <f aca="false">'Profiles 8760'!H3021</f>
        <v>191600</v>
      </c>
      <c r="N3032" s="0" t="n">
        <f aca="false">J3032+L3032</f>
        <v>50.2550806</v>
      </c>
      <c r="O3032" s="0" t="n">
        <f aca="false">O3031+N3032</f>
        <v>275133.588323195</v>
      </c>
      <c r="P3032" s="0" t="n">
        <f aca="false">MIN($B$5,P3031+K3032*$B$6-I3032)</f>
        <v>510.81</v>
      </c>
      <c r="Q3032" s="0" t="n">
        <f aca="false">MAX(0,F3032-H3032-K3032-L3032)</f>
        <v>0</v>
      </c>
    </row>
    <row r="3033" customFormat="false" ht="15" hidden="false" customHeight="false" outlineLevel="0" collapsed="false">
      <c r="A3033" s="0" t="n">
        <f aca="false">'Profiles 8760'!A3022</f>
        <v>3020</v>
      </c>
      <c r="B3033" s="0" t="n">
        <f aca="false">'Profiles 8760'!B3022</f>
        <v>5</v>
      </c>
      <c r="C3033" s="0" t="n">
        <f aca="false">'Profiles 8760'!E3022</f>
        <v>1</v>
      </c>
      <c r="D3033" s="0" t="n">
        <f aca="false">'Profiles 8760'!F3022</f>
        <v>0</v>
      </c>
      <c r="E3033" s="0" t="n">
        <f aca="false">'Profiles 8760'!G3022</f>
        <v>0.280535</v>
      </c>
      <c r="F3033" s="0" t="n">
        <f aca="false">D3033*Assumptions!$C$11*$B$7+E3033*Assumptions!$C$12*$B$8</f>
        <v>11.4738815</v>
      </c>
      <c r="G3033" s="0" t="n">
        <f aca="false">C3033*Assumptions!$C$15</f>
        <v>200</v>
      </c>
      <c r="H3033" s="0" t="n">
        <f aca="false">MIN(F3033,G3033)</f>
        <v>11.4738815</v>
      </c>
      <c r="I3033" s="0" t="n">
        <f aca="false">IF(C3033=1,MIN(G3033-H3033,Assumptions!$C$13,P3032),0)</f>
        <v>180</v>
      </c>
      <c r="J3033" s="0" t="n">
        <f aca="false">H3033+I3033</f>
        <v>191.4738815</v>
      </c>
      <c r="K3033" s="0" t="n">
        <f aca="false">MIN(IF(C3033=1,F3033-H3033,F3033),Assumptions!$C$13,MAX(0,($B$5-P3032)/$B$6))</f>
        <v>0</v>
      </c>
      <c r="L3033" s="0" t="n">
        <f aca="false">IF(C3033=1,0,MIN(F3033-K3033,Assumptions!$C$15,MAX(0,$B$10-O3032-M3033)))</f>
        <v>0</v>
      </c>
      <c r="M3033" s="0" t="n">
        <f aca="false">'Profiles 8760'!H3022</f>
        <v>191400</v>
      </c>
      <c r="N3033" s="0" t="n">
        <f aca="false">J3033+L3033</f>
        <v>191.4738815</v>
      </c>
      <c r="O3033" s="0" t="n">
        <f aca="false">O3032+N3033</f>
        <v>275325.062204695</v>
      </c>
      <c r="P3033" s="0" t="n">
        <f aca="false">MIN($B$5,P3032+K3033*$B$6-I3033)</f>
        <v>330.81</v>
      </c>
      <c r="Q3033" s="0" t="n">
        <f aca="false">MAX(0,F3033-H3033-K3033-L3033)</f>
        <v>0</v>
      </c>
    </row>
    <row r="3034" customFormat="false" ht="15" hidden="false" customHeight="false" outlineLevel="0" collapsed="false">
      <c r="A3034" s="0" t="n">
        <f aca="false">'Profiles 8760'!A3023</f>
        <v>3021</v>
      </c>
      <c r="B3034" s="0" t="n">
        <f aca="false">'Profiles 8760'!B3023</f>
        <v>5</v>
      </c>
      <c r="C3034" s="0" t="n">
        <f aca="false">'Profiles 8760'!E3023</f>
        <v>1</v>
      </c>
      <c r="D3034" s="0" t="n">
        <f aca="false">'Profiles 8760'!F3023</f>
        <v>0</v>
      </c>
      <c r="E3034" s="0" t="n">
        <f aca="false">'Profiles 8760'!G3023</f>
        <v>0.37135</v>
      </c>
      <c r="F3034" s="0" t="n">
        <f aca="false">D3034*Assumptions!$C$11*$B$7+E3034*Assumptions!$C$12*$B$8</f>
        <v>15.188215</v>
      </c>
      <c r="G3034" s="0" t="n">
        <f aca="false">C3034*Assumptions!$C$15</f>
        <v>200</v>
      </c>
      <c r="H3034" s="0" t="n">
        <f aca="false">MIN(F3034,G3034)</f>
        <v>15.188215</v>
      </c>
      <c r="I3034" s="0" t="n">
        <f aca="false">IF(C3034=1,MIN(G3034-H3034,Assumptions!$C$13,P3033),0)</f>
        <v>180</v>
      </c>
      <c r="J3034" s="0" t="n">
        <f aca="false">H3034+I3034</f>
        <v>195.188215</v>
      </c>
      <c r="K3034" s="0" t="n">
        <f aca="false">MIN(IF(C3034=1,F3034-H3034,F3034),Assumptions!$C$13,MAX(0,($B$5-P3033)/$B$6))</f>
        <v>0</v>
      </c>
      <c r="L3034" s="0" t="n">
        <f aca="false">IF(C3034=1,0,MIN(F3034-K3034,Assumptions!$C$15,MAX(0,$B$10-O3033-M3034)))</f>
        <v>0</v>
      </c>
      <c r="M3034" s="0" t="n">
        <f aca="false">'Profiles 8760'!H3023</f>
        <v>191200</v>
      </c>
      <c r="N3034" s="0" t="n">
        <f aca="false">J3034+L3034</f>
        <v>195.188215</v>
      </c>
      <c r="O3034" s="0" t="n">
        <f aca="false">O3033+N3034</f>
        <v>275520.250419695</v>
      </c>
      <c r="P3034" s="0" t="n">
        <f aca="false">MIN($B$5,P3033+K3034*$B$6-I3034)</f>
        <v>150.81</v>
      </c>
      <c r="Q3034" s="0" t="n">
        <f aca="false">MAX(0,F3034-H3034-K3034-L3034)</f>
        <v>0</v>
      </c>
    </row>
    <row r="3035" customFormat="false" ht="15" hidden="false" customHeight="false" outlineLevel="0" collapsed="false">
      <c r="A3035" s="0" t="n">
        <f aca="false">'Profiles 8760'!A3024</f>
        <v>3022</v>
      </c>
      <c r="B3035" s="0" t="n">
        <f aca="false">'Profiles 8760'!B3024</f>
        <v>5</v>
      </c>
      <c r="C3035" s="0" t="n">
        <f aca="false">'Profiles 8760'!E3024</f>
        <v>0</v>
      </c>
      <c r="D3035" s="0" t="n">
        <f aca="false">'Profiles 8760'!F3024</f>
        <v>0</v>
      </c>
      <c r="E3035" s="0" t="n">
        <f aca="false">'Profiles 8760'!G3024</f>
        <v>0.278167</v>
      </c>
      <c r="F3035" s="0" t="n">
        <f aca="false">D3035*Assumptions!$C$11*$B$7+E3035*Assumptions!$C$12*$B$8</f>
        <v>11.3770303</v>
      </c>
      <c r="G3035" s="0" t="n">
        <f aca="false">C3035*Assumptions!$C$15</f>
        <v>0</v>
      </c>
      <c r="H3035" s="0" t="n">
        <f aca="false">MIN(F3035,G3035)</f>
        <v>0</v>
      </c>
      <c r="I3035" s="0" t="n">
        <f aca="false">IF(C3035=1,MIN(G3035-H3035,Assumptions!$C$13,P3034),0)</f>
        <v>0</v>
      </c>
      <c r="J3035" s="0" t="n">
        <f aca="false">H3035+I3035</f>
        <v>0</v>
      </c>
      <c r="K3035" s="0" t="n">
        <f aca="false">MIN(IF(C3035=1,F3035-H3035,F3035),Assumptions!$C$13,MAX(0,($B$5-P3034)/$B$6))</f>
        <v>11.3770303</v>
      </c>
      <c r="L3035" s="0" t="n">
        <f aca="false">IF(C3035=1,0,MIN(F3035-K3035,Assumptions!$C$15,MAX(0,$B$10-O3034-M3035)))</f>
        <v>0</v>
      </c>
      <c r="M3035" s="0" t="n">
        <f aca="false">'Profiles 8760'!H3024</f>
        <v>191200</v>
      </c>
      <c r="N3035" s="0" t="n">
        <f aca="false">J3035+L3035</f>
        <v>0</v>
      </c>
      <c r="O3035" s="0" t="n">
        <f aca="false">O3034+N3035</f>
        <v>275520.250419695</v>
      </c>
      <c r="P3035" s="0" t="n">
        <f aca="false">MIN($B$5,P3034+K3035*$B$6-I3035)</f>
        <v>160.67160986404</v>
      </c>
      <c r="Q3035" s="0" t="n">
        <f aca="false">MAX(0,F3035-H3035-K3035-L3035)</f>
        <v>0</v>
      </c>
    </row>
    <row r="3036" customFormat="false" ht="15" hidden="false" customHeight="false" outlineLevel="0" collapsed="false">
      <c r="A3036" s="0" t="n">
        <f aca="false">'Profiles 8760'!A3025</f>
        <v>3023</v>
      </c>
      <c r="B3036" s="0" t="n">
        <f aca="false">'Profiles 8760'!B3025</f>
        <v>5</v>
      </c>
      <c r="C3036" s="0" t="n">
        <f aca="false">'Profiles 8760'!E3025</f>
        <v>0</v>
      </c>
      <c r="D3036" s="0" t="n">
        <f aca="false">'Profiles 8760'!F3025</f>
        <v>0</v>
      </c>
      <c r="E3036" s="0" t="n">
        <f aca="false">'Profiles 8760'!G3025</f>
        <v>0.278236</v>
      </c>
      <c r="F3036" s="0" t="n">
        <f aca="false">D3036*Assumptions!$C$11*$B$7+E3036*Assumptions!$C$12*$B$8</f>
        <v>11.3798524</v>
      </c>
      <c r="G3036" s="0" t="n">
        <f aca="false">C3036*Assumptions!$C$15</f>
        <v>0</v>
      </c>
      <c r="H3036" s="0" t="n">
        <f aca="false">MIN(F3036,G3036)</f>
        <v>0</v>
      </c>
      <c r="I3036" s="0" t="n">
        <f aca="false">IF(C3036=1,MIN(G3036-H3036,Assumptions!$C$13,P3035),0)</f>
        <v>0</v>
      </c>
      <c r="J3036" s="0" t="n">
        <f aca="false">H3036+I3036</f>
        <v>0</v>
      </c>
      <c r="K3036" s="0" t="n">
        <f aca="false">MIN(IF(C3036=1,F3036-H3036,F3036),Assumptions!$C$13,MAX(0,($B$5-P3035)/$B$6))</f>
        <v>11.3798524</v>
      </c>
      <c r="L3036" s="0" t="n">
        <f aca="false">IF(C3036=1,0,MIN(F3036-K3036,Assumptions!$C$15,MAX(0,$B$10-O3035-M3036)))</f>
        <v>0</v>
      </c>
      <c r="M3036" s="0" t="n">
        <f aca="false">'Profiles 8760'!H3025</f>
        <v>191200</v>
      </c>
      <c r="N3036" s="0" t="n">
        <f aca="false">J3036+L3036</f>
        <v>0</v>
      </c>
      <c r="O3036" s="0" t="n">
        <f aca="false">O3035+N3036</f>
        <v>275520.250419695</v>
      </c>
      <c r="P3036" s="0" t="n">
        <f aca="false">MIN($B$5,P3035+K3036*$B$6-I3036)</f>
        <v>170.53566592436</v>
      </c>
      <c r="Q3036" s="0" t="n">
        <f aca="false">MAX(0,F3036-H3036-K3036-L3036)</f>
        <v>0</v>
      </c>
    </row>
    <row r="3037" customFormat="false" ht="15" hidden="false" customHeight="false" outlineLevel="0" collapsed="false">
      <c r="A3037" s="0" t="n">
        <f aca="false">'Profiles 8760'!A3026</f>
        <v>3024</v>
      </c>
      <c r="B3037" s="0" t="n">
        <f aca="false">'Profiles 8760'!B3026</f>
        <v>5</v>
      </c>
      <c r="C3037" s="0" t="n">
        <f aca="false">'Profiles 8760'!E3026</f>
        <v>0</v>
      </c>
      <c r="D3037" s="0" t="n">
        <f aca="false">'Profiles 8760'!F3026</f>
        <v>0</v>
      </c>
      <c r="E3037" s="0" t="n">
        <f aca="false">'Profiles 8760'!G3026</f>
        <v>0.29447</v>
      </c>
      <c r="F3037" s="0" t="n">
        <f aca="false">D3037*Assumptions!$C$11*$B$7+E3037*Assumptions!$C$12*$B$8</f>
        <v>12.043823</v>
      </c>
      <c r="G3037" s="0" t="n">
        <f aca="false">C3037*Assumptions!$C$15</f>
        <v>0</v>
      </c>
      <c r="H3037" s="0" t="n">
        <f aca="false">MIN(F3037,G3037)</f>
        <v>0</v>
      </c>
      <c r="I3037" s="0" t="n">
        <f aca="false">IF(C3037=1,MIN(G3037-H3037,Assumptions!$C$13,P3036),0)</f>
        <v>0</v>
      </c>
      <c r="J3037" s="0" t="n">
        <f aca="false">H3037+I3037</f>
        <v>0</v>
      </c>
      <c r="K3037" s="0" t="n">
        <f aca="false">MIN(IF(C3037=1,F3037-H3037,F3037),Assumptions!$C$13,MAX(0,($B$5-P3036)/$B$6))</f>
        <v>12.043823</v>
      </c>
      <c r="L3037" s="0" t="n">
        <f aca="false">IF(C3037=1,0,MIN(F3037-K3037,Assumptions!$C$15,MAX(0,$B$10-O3036-M3037)))</f>
        <v>0</v>
      </c>
      <c r="M3037" s="0" t="n">
        <f aca="false">'Profiles 8760'!H3026</f>
        <v>191200</v>
      </c>
      <c r="N3037" s="0" t="n">
        <f aca="false">J3037+L3037</f>
        <v>0</v>
      </c>
      <c r="O3037" s="0" t="n">
        <f aca="false">O3036+N3037</f>
        <v>275520.250419695</v>
      </c>
      <c r="P3037" s="0" t="n">
        <f aca="false">MIN($B$5,P3036+K3037*$B$6-I3037)</f>
        <v>180.97525170076</v>
      </c>
      <c r="Q3037" s="0" t="n">
        <f aca="false">MAX(0,F3037-H3037-K3037-L3037)</f>
        <v>0</v>
      </c>
    </row>
    <row r="3038" customFormat="false" ht="15" hidden="false" customHeight="false" outlineLevel="0" collapsed="false">
      <c r="A3038" s="0" t="n">
        <f aca="false">'Profiles 8760'!A3027</f>
        <v>3025</v>
      </c>
      <c r="B3038" s="0" t="n">
        <f aca="false">'Profiles 8760'!B3027</f>
        <v>5</v>
      </c>
      <c r="C3038" s="0" t="n">
        <f aca="false">'Profiles 8760'!E3027</f>
        <v>0</v>
      </c>
      <c r="D3038" s="0" t="n">
        <f aca="false">'Profiles 8760'!F3027</f>
        <v>0</v>
      </c>
      <c r="E3038" s="0" t="n">
        <f aca="false">'Profiles 8760'!G3027</f>
        <v>0.273904</v>
      </c>
      <c r="F3038" s="0" t="n">
        <f aca="false">D3038*Assumptions!$C$11*$B$7+E3038*Assumptions!$C$12*$B$8</f>
        <v>11.2026736</v>
      </c>
      <c r="G3038" s="0" t="n">
        <f aca="false">C3038*Assumptions!$C$15</f>
        <v>0</v>
      </c>
      <c r="H3038" s="0" t="n">
        <f aca="false">MIN(F3038,G3038)</f>
        <v>0</v>
      </c>
      <c r="I3038" s="0" t="n">
        <f aca="false">IF(C3038=1,MIN(G3038-H3038,Assumptions!$C$13,P3037),0)</f>
        <v>0</v>
      </c>
      <c r="J3038" s="0" t="n">
        <f aca="false">H3038+I3038</f>
        <v>0</v>
      </c>
      <c r="K3038" s="0" t="n">
        <f aca="false">MIN(IF(C3038=1,F3038-H3038,F3038),Assumptions!$C$13,MAX(0,($B$5-P3037)/$B$6))</f>
        <v>11.2026736</v>
      </c>
      <c r="L3038" s="0" t="n">
        <f aca="false">IF(C3038=1,0,MIN(F3038-K3038,Assumptions!$C$15,MAX(0,$B$10-O3037-M3038)))</f>
        <v>0</v>
      </c>
      <c r="M3038" s="0" t="n">
        <f aca="false">'Profiles 8760'!H3027</f>
        <v>191200</v>
      </c>
      <c r="N3038" s="0" t="n">
        <f aca="false">J3038+L3038</f>
        <v>0</v>
      </c>
      <c r="O3038" s="0" t="n">
        <f aca="false">O3037+N3038</f>
        <v>275520.250419695</v>
      </c>
      <c r="P3038" s="0" t="n">
        <f aca="false">MIN($B$5,P3037+K3038*$B$6-I3038)</f>
        <v>190.68572917724</v>
      </c>
      <c r="Q3038" s="0" t="n">
        <f aca="false">MAX(0,F3038-H3038-K3038-L3038)</f>
        <v>0</v>
      </c>
    </row>
    <row r="3039" customFormat="false" ht="15" hidden="false" customHeight="false" outlineLevel="0" collapsed="false">
      <c r="A3039" s="0" t="n">
        <f aca="false">'Profiles 8760'!A3028</f>
        <v>3026</v>
      </c>
      <c r="B3039" s="0" t="n">
        <f aca="false">'Profiles 8760'!B3028</f>
        <v>5</v>
      </c>
      <c r="C3039" s="0" t="n">
        <f aca="false">'Profiles 8760'!E3028</f>
        <v>0</v>
      </c>
      <c r="D3039" s="0" t="n">
        <f aca="false">'Profiles 8760'!F3028</f>
        <v>0</v>
      </c>
      <c r="E3039" s="0" t="n">
        <f aca="false">'Profiles 8760'!G3028</f>
        <v>0.35666</v>
      </c>
      <c r="F3039" s="0" t="n">
        <f aca="false">D3039*Assumptions!$C$11*$B$7+E3039*Assumptions!$C$12*$B$8</f>
        <v>14.587394</v>
      </c>
      <c r="G3039" s="0" t="n">
        <f aca="false">C3039*Assumptions!$C$15</f>
        <v>0</v>
      </c>
      <c r="H3039" s="0" t="n">
        <f aca="false">MIN(F3039,G3039)</f>
        <v>0</v>
      </c>
      <c r="I3039" s="0" t="n">
        <f aca="false">IF(C3039=1,MIN(G3039-H3039,Assumptions!$C$13,P3038),0)</f>
        <v>0</v>
      </c>
      <c r="J3039" s="0" t="n">
        <f aca="false">H3039+I3039</f>
        <v>0</v>
      </c>
      <c r="K3039" s="0" t="n">
        <f aca="false">MIN(IF(C3039=1,F3039-H3039,F3039),Assumptions!$C$13,MAX(0,($B$5-P3038)/$B$6))</f>
        <v>14.587394</v>
      </c>
      <c r="L3039" s="0" t="n">
        <f aca="false">IF(C3039=1,0,MIN(F3039-K3039,Assumptions!$C$15,MAX(0,$B$10-O3038-M3039)))</f>
        <v>0</v>
      </c>
      <c r="M3039" s="0" t="n">
        <f aca="false">'Profiles 8760'!H3028</f>
        <v>191200</v>
      </c>
      <c r="N3039" s="0" t="n">
        <f aca="false">J3039+L3039</f>
        <v>0</v>
      </c>
      <c r="O3039" s="0" t="n">
        <f aca="false">O3038+N3039</f>
        <v>275520.250419695</v>
      </c>
      <c r="P3039" s="0" t="n">
        <f aca="false">MIN($B$5,P3038+K3039*$B$6-I3039)</f>
        <v>203.33008229644</v>
      </c>
      <c r="Q3039" s="0" t="n">
        <f aca="false">MAX(0,F3039-H3039-K3039-L3039)</f>
        <v>0</v>
      </c>
    </row>
    <row r="3040" customFormat="false" ht="15" hidden="false" customHeight="false" outlineLevel="0" collapsed="false">
      <c r="A3040" s="0" t="n">
        <f aca="false">'Profiles 8760'!A3029</f>
        <v>3027</v>
      </c>
      <c r="B3040" s="0" t="n">
        <f aca="false">'Profiles 8760'!B3029</f>
        <v>5</v>
      </c>
      <c r="C3040" s="0" t="n">
        <f aca="false">'Profiles 8760'!E3029</f>
        <v>0</v>
      </c>
      <c r="D3040" s="0" t="n">
        <f aca="false">'Profiles 8760'!F3029</f>
        <v>0</v>
      </c>
      <c r="E3040" s="0" t="n">
        <f aca="false">'Profiles 8760'!G3029</f>
        <v>0.346038</v>
      </c>
      <c r="F3040" s="0" t="n">
        <f aca="false">D3040*Assumptions!$C$11*$B$7+E3040*Assumptions!$C$12*$B$8</f>
        <v>14.1529542</v>
      </c>
      <c r="G3040" s="0" t="n">
        <f aca="false">C3040*Assumptions!$C$15</f>
        <v>0</v>
      </c>
      <c r="H3040" s="0" t="n">
        <f aca="false">MIN(F3040,G3040)</f>
        <v>0</v>
      </c>
      <c r="I3040" s="0" t="n">
        <f aca="false">IF(C3040=1,MIN(G3040-H3040,Assumptions!$C$13,P3039),0)</f>
        <v>0</v>
      </c>
      <c r="J3040" s="0" t="n">
        <f aca="false">H3040+I3040</f>
        <v>0</v>
      </c>
      <c r="K3040" s="0" t="n">
        <f aca="false">MIN(IF(C3040=1,F3040-H3040,F3040),Assumptions!$C$13,MAX(0,($B$5-P3039)/$B$6))</f>
        <v>14.1529542</v>
      </c>
      <c r="L3040" s="0" t="n">
        <f aca="false">IF(C3040=1,0,MIN(F3040-K3040,Assumptions!$C$15,MAX(0,$B$10-O3039-M3040)))</f>
        <v>0</v>
      </c>
      <c r="M3040" s="0" t="n">
        <f aca="false">'Profiles 8760'!H3029</f>
        <v>191200</v>
      </c>
      <c r="N3040" s="0" t="n">
        <f aca="false">J3040+L3040</f>
        <v>0</v>
      </c>
      <c r="O3040" s="0" t="n">
        <f aca="false">O3039+N3040</f>
        <v>275520.250419695</v>
      </c>
      <c r="P3040" s="0" t="n">
        <f aca="false">MIN($B$5,P3039+K3040*$B$6-I3040)</f>
        <v>215.597862997</v>
      </c>
      <c r="Q3040" s="0" t="n">
        <f aca="false">MAX(0,F3040-H3040-K3040-L3040)</f>
        <v>0</v>
      </c>
    </row>
    <row r="3041" customFormat="false" ht="15" hidden="false" customHeight="false" outlineLevel="0" collapsed="false">
      <c r="A3041" s="0" t="n">
        <f aca="false">'Profiles 8760'!A3030</f>
        <v>3028</v>
      </c>
      <c r="B3041" s="0" t="n">
        <f aca="false">'Profiles 8760'!B3030</f>
        <v>5</v>
      </c>
      <c r="C3041" s="0" t="n">
        <f aca="false">'Profiles 8760'!E3030</f>
        <v>0</v>
      </c>
      <c r="D3041" s="0" t="n">
        <f aca="false">'Profiles 8760'!F3030</f>
        <v>0</v>
      </c>
      <c r="E3041" s="0" t="n">
        <f aca="false">'Profiles 8760'!G3030</f>
        <v>0.184343</v>
      </c>
      <c r="F3041" s="0" t="n">
        <f aca="false">D3041*Assumptions!$C$11*$B$7+E3041*Assumptions!$C$12*$B$8</f>
        <v>7.5396287</v>
      </c>
      <c r="G3041" s="0" t="n">
        <f aca="false">C3041*Assumptions!$C$15</f>
        <v>0</v>
      </c>
      <c r="H3041" s="0" t="n">
        <f aca="false">MIN(F3041,G3041)</f>
        <v>0</v>
      </c>
      <c r="I3041" s="0" t="n">
        <f aca="false">IF(C3041=1,MIN(G3041-H3041,Assumptions!$C$13,P3040),0)</f>
        <v>0</v>
      </c>
      <c r="J3041" s="0" t="n">
        <f aca="false">H3041+I3041</f>
        <v>0</v>
      </c>
      <c r="K3041" s="0" t="n">
        <f aca="false">MIN(IF(C3041=1,F3041-H3041,F3041),Assumptions!$C$13,MAX(0,($B$5-P3040)/$B$6))</f>
        <v>7.5396287</v>
      </c>
      <c r="L3041" s="0" t="n">
        <f aca="false">IF(C3041=1,0,MIN(F3041-K3041,Assumptions!$C$15,MAX(0,$B$10-O3040-M3041)))</f>
        <v>0</v>
      </c>
      <c r="M3041" s="0" t="n">
        <f aca="false">'Profiles 8760'!H3030</f>
        <v>191200</v>
      </c>
      <c r="N3041" s="0" t="n">
        <f aca="false">J3041+L3041</f>
        <v>0</v>
      </c>
      <c r="O3041" s="0" t="n">
        <f aca="false">O3040+N3041</f>
        <v>275520.250419695</v>
      </c>
      <c r="P3041" s="0" t="n">
        <f aca="false">MIN($B$5,P3040+K3041*$B$6-I3041)</f>
        <v>222.13321315416</v>
      </c>
      <c r="Q3041" s="0" t="n">
        <f aca="false">MAX(0,F3041-H3041-K3041-L3041)</f>
        <v>0</v>
      </c>
    </row>
    <row r="3042" customFormat="false" ht="15" hidden="false" customHeight="false" outlineLevel="0" collapsed="false">
      <c r="A3042" s="0" t="n">
        <f aca="false">'Profiles 8760'!A3031</f>
        <v>3029</v>
      </c>
      <c r="B3042" s="0" t="n">
        <f aca="false">'Profiles 8760'!B3031</f>
        <v>5</v>
      </c>
      <c r="C3042" s="0" t="n">
        <f aca="false">'Profiles 8760'!E3031</f>
        <v>0</v>
      </c>
      <c r="D3042" s="0" t="n">
        <f aca="false">'Profiles 8760'!F3031</f>
        <v>0</v>
      </c>
      <c r="E3042" s="0" t="n">
        <f aca="false">'Profiles 8760'!G3031</f>
        <v>0.231559</v>
      </c>
      <c r="F3042" s="0" t="n">
        <f aca="false">D3042*Assumptions!$C$11*$B$7+E3042*Assumptions!$C$12*$B$8</f>
        <v>9.4707631</v>
      </c>
      <c r="G3042" s="0" t="n">
        <f aca="false">C3042*Assumptions!$C$15</f>
        <v>0</v>
      </c>
      <c r="H3042" s="0" t="n">
        <f aca="false">MIN(F3042,G3042)</f>
        <v>0</v>
      </c>
      <c r="I3042" s="0" t="n">
        <f aca="false">IF(C3042=1,MIN(G3042-H3042,Assumptions!$C$13,P3041),0)</f>
        <v>0</v>
      </c>
      <c r="J3042" s="0" t="n">
        <f aca="false">H3042+I3042</f>
        <v>0</v>
      </c>
      <c r="K3042" s="0" t="n">
        <f aca="false">MIN(IF(C3042=1,F3042-H3042,F3042),Assumptions!$C$13,MAX(0,($B$5-P3041)/$B$6))</f>
        <v>9.4707631</v>
      </c>
      <c r="L3042" s="0" t="n">
        <f aca="false">IF(C3042=1,0,MIN(F3042-K3042,Assumptions!$C$15,MAX(0,$B$10-O3041-M3042)))</f>
        <v>0</v>
      </c>
      <c r="M3042" s="0" t="n">
        <f aca="false">'Profiles 8760'!H3031</f>
        <v>191200</v>
      </c>
      <c r="N3042" s="0" t="n">
        <f aca="false">J3042+L3042</f>
        <v>0</v>
      </c>
      <c r="O3042" s="0" t="n">
        <f aca="false">O3041+N3042</f>
        <v>275520.250419695</v>
      </c>
      <c r="P3042" s="0" t="n">
        <f aca="false">MIN($B$5,P3041+K3042*$B$6-I3042)</f>
        <v>230.34247060924</v>
      </c>
      <c r="Q3042" s="0" t="n">
        <f aca="false">MAX(0,F3042-H3042-K3042-L3042)</f>
        <v>0</v>
      </c>
    </row>
    <row r="3043" customFormat="false" ht="15" hidden="false" customHeight="false" outlineLevel="0" collapsed="false">
      <c r="A3043" s="0" t="n">
        <f aca="false">'Profiles 8760'!A3032</f>
        <v>3030</v>
      </c>
      <c r="B3043" s="0" t="n">
        <f aca="false">'Profiles 8760'!B3032</f>
        <v>5</v>
      </c>
      <c r="C3043" s="0" t="n">
        <f aca="false">'Profiles 8760'!E3032</f>
        <v>0</v>
      </c>
      <c r="D3043" s="0" t="n">
        <f aca="false">'Profiles 8760'!F3032</f>
        <v>0</v>
      </c>
      <c r="E3043" s="0" t="n">
        <f aca="false">'Profiles 8760'!G3032</f>
        <v>0.29616</v>
      </c>
      <c r="F3043" s="0" t="n">
        <f aca="false">D3043*Assumptions!$C$11*$B$7+E3043*Assumptions!$C$12*$B$8</f>
        <v>12.112944</v>
      </c>
      <c r="G3043" s="0" t="n">
        <f aca="false">C3043*Assumptions!$C$15</f>
        <v>0</v>
      </c>
      <c r="H3043" s="0" t="n">
        <f aca="false">MIN(F3043,G3043)</f>
        <v>0</v>
      </c>
      <c r="I3043" s="0" t="n">
        <f aca="false">IF(C3043=1,MIN(G3043-H3043,Assumptions!$C$13,P3042),0)</f>
        <v>0</v>
      </c>
      <c r="J3043" s="0" t="n">
        <f aca="false">H3043+I3043</f>
        <v>0</v>
      </c>
      <c r="K3043" s="0" t="n">
        <f aca="false">MIN(IF(C3043=1,F3043-H3043,F3043),Assumptions!$C$13,MAX(0,($B$5-P3042)/$B$6))</f>
        <v>12.112944</v>
      </c>
      <c r="L3043" s="0" t="n">
        <f aca="false">IF(C3043=1,0,MIN(F3043-K3043,Assumptions!$C$15,MAX(0,$B$10-O3042-M3043)))</f>
        <v>0</v>
      </c>
      <c r="M3043" s="0" t="n">
        <f aca="false">'Profiles 8760'!H3032</f>
        <v>191200</v>
      </c>
      <c r="N3043" s="0" t="n">
        <f aca="false">J3043+L3043</f>
        <v>0</v>
      </c>
      <c r="O3043" s="0" t="n">
        <f aca="false">O3042+N3043</f>
        <v>275520.250419695</v>
      </c>
      <c r="P3043" s="0" t="n">
        <f aca="false">MIN($B$5,P3042+K3043*$B$6-I3043)</f>
        <v>240.84197046844</v>
      </c>
      <c r="Q3043" s="0" t="n">
        <f aca="false">MAX(0,F3043-H3043-K3043-L3043)</f>
        <v>0</v>
      </c>
    </row>
    <row r="3044" customFormat="false" ht="15" hidden="false" customHeight="false" outlineLevel="0" collapsed="false">
      <c r="A3044" s="0" t="n">
        <f aca="false">'Profiles 8760'!A3033</f>
        <v>3031</v>
      </c>
      <c r="B3044" s="0" t="n">
        <f aca="false">'Profiles 8760'!B3033</f>
        <v>5</v>
      </c>
      <c r="C3044" s="0" t="n">
        <f aca="false">'Profiles 8760'!E3033</f>
        <v>0</v>
      </c>
      <c r="D3044" s="0" t="n">
        <f aca="false">'Profiles 8760'!F3033</f>
        <v>0.122984</v>
      </c>
      <c r="E3044" s="0" t="n">
        <f aca="false">'Profiles 8760'!G3033</f>
        <v>0.475295</v>
      </c>
      <c r="F3044" s="0" t="n">
        <f aca="false">D3044*Assumptions!$C$11*$B$7+E3044*Assumptions!$C$12*$B$8</f>
        <v>54.9573447</v>
      </c>
      <c r="G3044" s="0" t="n">
        <f aca="false">C3044*Assumptions!$C$15</f>
        <v>0</v>
      </c>
      <c r="H3044" s="0" t="n">
        <f aca="false">MIN(F3044,G3044)</f>
        <v>0</v>
      </c>
      <c r="I3044" s="0" t="n">
        <f aca="false">IF(C3044=1,MIN(G3044-H3044,Assumptions!$C$13,P3043),0)</f>
        <v>0</v>
      </c>
      <c r="J3044" s="0" t="n">
        <f aca="false">H3044+I3044</f>
        <v>0</v>
      </c>
      <c r="K3044" s="0" t="n">
        <f aca="false">MIN(IF(C3044=1,F3044-H3044,F3044),Assumptions!$C$13,MAX(0,($B$5-P3043)/$B$6))</f>
        <v>54.9573447</v>
      </c>
      <c r="L3044" s="0" t="n">
        <f aca="false">IF(C3044=1,0,MIN(F3044-K3044,Assumptions!$C$15,MAX(0,$B$10-O3043-M3044)))</f>
        <v>0</v>
      </c>
      <c r="M3044" s="0" t="n">
        <f aca="false">'Profiles 8760'!H3033</f>
        <v>191200</v>
      </c>
      <c r="N3044" s="0" t="n">
        <f aca="false">J3044+L3044</f>
        <v>0</v>
      </c>
      <c r="O3044" s="0" t="n">
        <f aca="false">O3043+N3044</f>
        <v>275520.250419695</v>
      </c>
      <c r="P3044" s="0" t="n">
        <f aca="false">MIN($B$5,P3043+K3044*$B$6-I3044)</f>
        <v>288.4789968544</v>
      </c>
      <c r="Q3044" s="0" t="n">
        <f aca="false">MAX(0,F3044-H3044-K3044-L3044)</f>
        <v>0</v>
      </c>
    </row>
    <row r="3045" customFormat="false" ht="15" hidden="false" customHeight="false" outlineLevel="0" collapsed="false">
      <c r="A3045" s="0" t="n">
        <f aca="false">'Profiles 8760'!A3034</f>
        <v>3032</v>
      </c>
      <c r="B3045" s="0" t="n">
        <f aca="false">'Profiles 8760'!B3034</f>
        <v>5</v>
      </c>
      <c r="C3045" s="0" t="n">
        <f aca="false">'Profiles 8760'!E3034</f>
        <v>1</v>
      </c>
      <c r="D3045" s="0" t="n">
        <f aca="false">'Profiles 8760'!F3034</f>
        <v>0.42015</v>
      </c>
      <c r="E3045" s="0" t="n">
        <f aca="false">'Profiles 8760'!G3034</f>
        <v>0.472106</v>
      </c>
      <c r="F3045" s="0" t="n">
        <f aca="false">D3045*Assumptions!$C$11*$B$7+E3045*Assumptions!$C$12*$B$8</f>
        <v>140.6484554</v>
      </c>
      <c r="G3045" s="0" t="n">
        <f aca="false">C3045*Assumptions!$C$15</f>
        <v>200</v>
      </c>
      <c r="H3045" s="0" t="n">
        <f aca="false">MIN(F3045,G3045)</f>
        <v>140.6484554</v>
      </c>
      <c r="I3045" s="0" t="n">
        <f aca="false">IF(C3045=1,MIN(G3045-H3045,Assumptions!$C$13,P3044),0)</f>
        <v>59.3515446</v>
      </c>
      <c r="J3045" s="0" t="n">
        <f aca="false">H3045+I3045</f>
        <v>200</v>
      </c>
      <c r="K3045" s="0" t="n">
        <f aca="false">MIN(IF(C3045=1,F3045-H3045,F3045),Assumptions!$C$13,MAX(0,($B$5-P3044)/$B$6))</f>
        <v>0</v>
      </c>
      <c r="L3045" s="0" t="n">
        <f aca="false">IF(C3045=1,0,MIN(F3045-K3045,Assumptions!$C$15,MAX(0,$B$10-O3044-M3045)))</f>
        <v>0</v>
      </c>
      <c r="M3045" s="0" t="n">
        <f aca="false">'Profiles 8760'!H3034</f>
        <v>191000</v>
      </c>
      <c r="N3045" s="0" t="n">
        <f aca="false">J3045+L3045</f>
        <v>200</v>
      </c>
      <c r="O3045" s="0" t="n">
        <f aca="false">O3044+N3045</f>
        <v>275720.250419695</v>
      </c>
      <c r="P3045" s="0" t="n">
        <f aca="false">MIN($B$5,P3044+K3045*$B$6-I3045)</f>
        <v>229.1274522544</v>
      </c>
      <c r="Q3045" s="0" t="n">
        <f aca="false">MAX(0,F3045-H3045-K3045-L3045)</f>
        <v>0</v>
      </c>
    </row>
    <row r="3046" customFormat="false" ht="15" hidden="false" customHeight="false" outlineLevel="0" collapsed="false">
      <c r="A3046" s="0" t="n">
        <f aca="false">'Profiles 8760'!A3035</f>
        <v>3033</v>
      </c>
      <c r="B3046" s="0" t="n">
        <f aca="false">'Profiles 8760'!B3035</f>
        <v>5</v>
      </c>
      <c r="C3046" s="0" t="n">
        <f aca="false">'Profiles 8760'!E3035</f>
        <v>1</v>
      </c>
      <c r="D3046" s="0" t="n">
        <f aca="false">'Profiles 8760'!F3035</f>
        <v>0.75388</v>
      </c>
      <c r="E3046" s="0" t="n">
        <f aca="false">'Profiles 8760'!G3035</f>
        <v>0.425041</v>
      </c>
      <c r="F3046" s="0" t="n">
        <f aca="false">D3046*Assumptions!$C$11*$B$7+E3046*Assumptions!$C$12*$B$8</f>
        <v>235.1047209</v>
      </c>
      <c r="G3046" s="0" t="n">
        <f aca="false">C3046*Assumptions!$C$15</f>
        <v>200</v>
      </c>
      <c r="H3046" s="0" t="n">
        <f aca="false">MIN(F3046,G3046)</f>
        <v>200</v>
      </c>
      <c r="I3046" s="0" t="n">
        <f aca="false">IF(C3046=1,MIN(G3046-H3046,Assumptions!$C$13,P3045),0)</f>
        <v>0</v>
      </c>
      <c r="J3046" s="0" t="n">
        <f aca="false">H3046+I3046</f>
        <v>200</v>
      </c>
      <c r="K3046" s="0" t="n">
        <f aca="false">MIN(IF(C3046=1,F3046-H3046,F3046),Assumptions!$C$13,MAX(0,($B$5-P3045)/$B$6))</f>
        <v>35.1047209</v>
      </c>
      <c r="L3046" s="0" t="n">
        <f aca="false">IF(C3046=1,0,MIN(F3046-K3046,Assumptions!$C$15,MAX(0,$B$10-O3045-M3046)))</f>
        <v>0</v>
      </c>
      <c r="M3046" s="0" t="n">
        <f aca="false">'Profiles 8760'!H3035</f>
        <v>190800</v>
      </c>
      <c r="N3046" s="0" t="n">
        <f aca="false">J3046+L3046</f>
        <v>200</v>
      </c>
      <c r="O3046" s="0" t="n">
        <f aca="false">O3045+N3046</f>
        <v>275920.250419695</v>
      </c>
      <c r="P3046" s="0" t="n">
        <f aca="false">MIN($B$5,P3045+K3046*$B$6-I3046)</f>
        <v>259.55622433052</v>
      </c>
      <c r="Q3046" s="0" t="n">
        <f aca="false">MAX(0,F3046-H3046-K3046-L3046)</f>
        <v>0</v>
      </c>
    </row>
    <row r="3047" customFormat="false" ht="15" hidden="false" customHeight="false" outlineLevel="0" collapsed="false">
      <c r="A3047" s="0" t="n">
        <f aca="false">'Profiles 8760'!A3036</f>
        <v>3034</v>
      </c>
      <c r="B3047" s="0" t="n">
        <f aca="false">'Profiles 8760'!B3036</f>
        <v>5</v>
      </c>
      <c r="C3047" s="0" t="n">
        <f aca="false">'Profiles 8760'!E3036</f>
        <v>0</v>
      </c>
      <c r="D3047" s="0" t="n">
        <f aca="false">'Profiles 8760'!F3036</f>
        <v>1</v>
      </c>
      <c r="E3047" s="0" t="n">
        <f aca="false">'Profiles 8760'!G3036</f>
        <v>0.388385</v>
      </c>
      <c r="F3047" s="0" t="n">
        <f aca="false">D3047*Assumptions!$C$11*$B$7+E3047*Assumptions!$C$12*$B$8</f>
        <v>304.6849465</v>
      </c>
      <c r="G3047" s="0" t="n">
        <f aca="false">C3047*Assumptions!$C$15</f>
        <v>0</v>
      </c>
      <c r="H3047" s="0" t="n">
        <f aca="false">MIN(F3047,G3047)</f>
        <v>0</v>
      </c>
      <c r="I3047" s="0" t="n">
        <f aca="false">IF(C3047=1,MIN(G3047-H3047,Assumptions!$C$13,P3046),0)</f>
        <v>0</v>
      </c>
      <c r="J3047" s="0" t="n">
        <f aca="false">H3047+I3047</f>
        <v>0</v>
      </c>
      <c r="K3047" s="0" t="n">
        <f aca="false">MIN(IF(C3047=1,F3047-H3047,F3047),Assumptions!$C$13,MAX(0,($B$5-P3046)/$B$6))</f>
        <v>180</v>
      </c>
      <c r="L3047" s="0" t="n">
        <f aca="false">IF(C3047=1,0,MIN(F3047-K3047,Assumptions!$C$15,MAX(0,$B$10-O3046-M3047)))</f>
        <v>124.6849465</v>
      </c>
      <c r="M3047" s="0" t="n">
        <f aca="false">'Profiles 8760'!H3036</f>
        <v>190800</v>
      </c>
      <c r="N3047" s="0" t="n">
        <f aca="false">J3047+L3047</f>
        <v>124.6849465</v>
      </c>
      <c r="O3047" s="0" t="n">
        <f aca="false">O3046+N3047</f>
        <v>276044.935366195</v>
      </c>
      <c r="P3047" s="0" t="n">
        <f aca="false">MIN($B$5,P3046+K3047*$B$6-I3047)</f>
        <v>415.58022433052</v>
      </c>
      <c r="Q3047" s="0" t="n">
        <f aca="false">MAX(0,F3047-H3047-K3047-L3047)</f>
        <v>0</v>
      </c>
    </row>
    <row r="3048" customFormat="false" ht="15" hidden="false" customHeight="false" outlineLevel="0" collapsed="false">
      <c r="A3048" s="0" t="n">
        <f aca="false">'Profiles 8760'!A3037</f>
        <v>3035</v>
      </c>
      <c r="B3048" s="0" t="n">
        <f aca="false">'Profiles 8760'!B3037</f>
        <v>5</v>
      </c>
      <c r="C3048" s="0" t="n">
        <f aca="false">'Profiles 8760'!E3037</f>
        <v>0</v>
      </c>
      <c r="D3048" s="0" t="n">
        <f aca="false">'Profiles 8760'!F3037</f>
        <v>1</v>
      </c>
      <c r="E3048" s="0" t="n">
        <f aca="false">'Profiles 8760'!G3037</f>
        <v>0.518052</v>
      </c>
      <c r="F3048" s="0" t="n">
        <f aca="false">D3048*Assumptions!$C$11*$B$7+E3048*Assumptions!$C$12*$B$8</f>
        <v>309.9883268</v>
      </c>
      <c r="G3048" s="0" t="n">
        <f aca="false">C3048*Assumptions!$C$15</f>
        <v>0</v>
      </c>
      <c r="H3048" s="0" t="n">
        <f aca="false">MIN(F3048,G3048)</f>
        <v>0</v>
      </c>
      <c r="I3048" s="0" t="n">
        <f aca="false">IF(C3048=1,MIN(G3048-H3048,Assumptions!$C$13,P3047),0)</f>
        <v>0</v>
      </c>
      <c r="J3048" s="0" t="n">
        <f aca="false">H3048+I3048</f>
        <v>0</v>
      </c>
      <c r="K3048" s="0" t="n">
        <f aca="false">MIN(IF(C3048=1,F3048-H3048,F3048),Assumptions!$C$13,MAX(0,($B$5-P3047)/$B$6))</f>
        <v>109.863608294278</v>
      </c>
      <c r="L3048" s="0" t="n">
        <f aca="false">IF(C3048=1,0,MIN(F3048-K3048,Assumptions!$C$15,MAX(0,$B$10-O3047-M3048)))</f>
        <v>200</v>
      </c>
      <c r="M3048" s="0" t="n">
        <f aca="false">'Profiles 8760'!H3037</f>
        <v>190800</v>
      </c>
      <c r="N3048" s="0" t="n">
        <f aca="false">J3048+L3048</f>
        <v>200</v>
      </c>
      <c r="O3048" s="0" t="n">
        <f aca="false">O3047+N3048</f>
        <v>276244.935366195</v>
      </c>
      <c r="P3048" s="0" t="n">
        <f aca="false">MIN($B$5,P3047+K3048*$B$6-I3048)</f>
        <v>510.81</v>
      </c>
      <c r="Q3048" s="0" t="n">
        <f aca="false">MAX(0,F3048-H3048-K3048-L3048)</f>
        <v>0.1247185057222</v>
      </c>
    </row>
    <row r="3049" customFormat="false" ht="15" hidden="false" customHeight="false" outlineLevel="0" collapsed="false">
      <c r="A3049" s="0" t="n">
        <f aca="false">'Profiles 8760'!A3038</f>
        <v>3036</v>
      </c>
      <c r="B3049" s="0" t="n">
        <f aca="false">'Profiles 8760'!B3038</f>
        <v>5</v>
      </c>
      <c r="C3049" s="0" t="n">
        <f aca="false">'Profiles 8760'!E3038</f>
        <v>0</v>
      </c>
      <c r="D3049" s="0" t="n">
        <f aca="false">'Profiles 8760'!F3038</f>
        <v>1</v>
      </c>
      <c r="E3049" s="0" t="n">
        <f aca="false">'Profiles 8760'!G3038</f>
        <v>0.533689</v>
      </c>
      <c r="F3049" s="0" t="n">
        <f aca="false">D3049*Assumptions!$C$11*$B$7+E3049*Assumptions!$C$12*$B$8</f>
        <v>310.6278801</v>
      </c>
      <c r="G3049" s="0" t="n">
        <f aca="false">C3049*Assumptions!$C$15</f>
        <v>0</v>
      </c>
      <c r="H3049" s="0" t="n">
        <f aca="false">MIN(F3049,G3049)</f>
        <v>0</v>
      </c>
      <c r="I3049" s="0" t="n">
        <f aca="false">IF(C3049=1,MIN(G3049-H3049,Assumptions!$C$13,P3048),0)</f>
        <v>0</v>
      </c>
      <c r="J3049" s="0" t="n">
        <f aca="false">H3049+I3049</f>
        <v>0</v>
      </c>
      <c r="K3049" s="0" t="n">
        <f aca="false">MIN(IF(C3049=1,F3049-H3049,F3049),Assumptions!$C$13,MAX(0,($B$5-P3048)/$B$6))</f>
        <v>0</v>
      </c>
      <c r="L3049" s="0" t="n">
        <f aca="false">IF(C3049=1,0,MIN(F3049-K3049,Assumptions!$C$15,MAX(0,$B$10-O3048-M3049)))</f>
        <v>200</v>
      </c>
      <c r="M3049" s="0" t="n">
        <f aca="false">'Profiles 8760'!H3038</f>
        <v>190800</v>
      </c>
      <c r="N3049" s="0" t="n">
        <f aca="false">J3049+L3049</f>
        <v>200</v>
      </c>
      <c r="O3049" s="0" t="n">
        <f aca="false">O3048+N3049</f>
        <v>276444.935366195</v>
      </c>
      <c r="P3049" s="0" t="n">
        <f aca="false">MIN($B$5,P3048+K3049*$B$6-I3049)</f>
        <v>510.81</v>
      </c>
      <c r="Q3049" s="0" t="n">
        <f aca="false">MAX(0,F3049-H3049-K3049-L3049)</f>
        <v>110.6278801</v>
      </c>
    </row>
    <row r="3050" customFormat="false" ht="15" hidden="false" customHeight="false" outlineLevel="0" collapsed="false">
      <c r="A3050" s="0" t="n">
        <f aca="false">'Profiles 8760'!A3039</f>
        <v>3037</v>
      </c>
      <c r="B3050" s="0" t="n">
        <f aca="false">'Profiles 8760'!B3039</f>
        <v>5</v>
      </c>
      <c r="C3050" s="0" t="n">
        <f aca="false">'Profiles 8760'!E3039</f>
        <v>0</v>
      </c>
      <c r="D3050" s="0" t="n">
        <f aca="false">'Profiles 8760'!F3039</f>
        <v>1</v>
      </c>
      <c r="E3050" s="0" t="n">
        <f aca="false">'Profiles 8760'!G3039</f>
        <v>0.566708</v>
      </c>
      <c r="F3050" s="0" t="n">
        <f aca="false">D3050*Assumptions!$C$11*$B$7+E3050*Assumptions!$C$12*$B$8</f>
        <v>311.9783572</v>
      </c>
      <c r="G3050" s="0" t="n">
        <f aca="false">C3050*Assumptions!$C$15</f>
        <v>0</v>
      </c>
      <c r="H3050" s="0" t="n">
        <f aca="false">MIN(F3050,G3050)</f>
        <v>0</v>
      </c>
      <c r="I3050" s="0" t="n">
        <f aca="false">IF(C3050=1,MIN(G3050-H3050,Assumptions!$C$13,P3049),0)</f>
        <v>0</v>
      </c>
      <c r="J3050" s="0" t="n">
        <f aca="false">H3050+I3050</f>
        <v>0</v>
      </c>
      <c r="K3050" s="0" t="n">
        <f aca="false">MIN(IF(C3050=1,F3050-H3050,F3050),Assumptions!$C$13,MAX(0,($B$5-P3049)/$B$6))</f>
        <v>0</v>
      </c>
      <c r="L3050" s="0" t="n">
        <f aca="false">IF(C3050=1,0,MIN(F3050-K3050,Assumptions!$C$15,MAX(0,$B$10-O3049-M3050)))</f>
        <v>200</v>
      </c>
      <c r="M3050" s="0" t="n">
        <f aca="false">'Profiles 8760'!H3039</f>
        <v>190800</v>
      </c>
      <c r="N3050" s="0" t="n">
        <f aca="false">J3050+L3050</f>
        <v>200</v>
      </c>
      <c r="O3050" s="0" t="n">
        <f aca="false">O3049+N3050</f>
        <v>276644.935366195</v>
      </c>
      <c r="P3050" s="0" t="n">
        <f aca="false">MIN($B$5,P3049+K3050*$B$6-I3050)</f>
        <v>510.81</v>
      </c>
      <c r="Q3050" s="0" t="n">
        <f aca="false">MAX(0,F3050-H3050-K3050-L3050)</f>
        <v>111.9783572</v>
      </c>
    </row>
    <row r="3051" customFormat="false" ht="15" hidden="false" customHeight="false" outlineLevel="0" collapsed="false">
      <c r="A3051" s="0" t="n">
        <f aca="false">'Profiles 8760'!A3040</f>
        <v>3038</v>
      </c>
      <c r="B3051" s="0" t="n">
        <f aca="false">'Profiles 8760'!B3040</f>
        <v>5</v>
      </c>
      <c r="C3051" s="0" t="n">
        <f aca="false">'Profiles 8760'!E3040</f>
        <v>0</v>
      </c>
      <c r="D3051" s="0" t="n">
        <f aca="false">'Profiles 8760'!F3040</f>
        <v>1</v>
      </c>
      <c r="E3051" s="0" t="n">
        <f aca="false">'Profiles 8760'!G3040</f>
        <v>0.655089</v>
      </c>
      <c r="F3051" s="0" t="n">
        <f aca="false">D3051*Assumptions!$C$11*$B$7+E3051*Assumptions!$C$12*$B$8</f>
        <v>315.5931401</v>
      </c>
      <c r="G3051" s="0" t="n">
        <f aca="false">C3051*Assumptions!$C$15</f>
        <v>0</v>
      </c>
      <c r="H3051" s="0" t="n">
        <f aca="false">MIN(F3051,G3051)</f>
        <v>0</v>
      </c>
      <c r="I3051" s="0" t="n">
        <f aca="false">IF(C3051=1,MIN(G3051-H3051,Assumptions!$C$13,P3050),0)</f>
        <v>0</v>
      </c>
      <c r="J3051" s="0" t="n">
        <f aca="false">H3051+I3051</f>
        <v>0</v>
      </c>
      <c r="K3051" s="0" t="n">
        <f aca="false">MIN(IF(C3051=1,F3051-H3051,F3051),Assumptions!$C$13,MAX(0,($B$5-P3050)/$B$6))</f>
        <v>0</v>
      </c>
      <c r="L3051" s="0" t="n">
        <f aca="false">IF(C3051=1,0,MIN(F3051-K3051,Assumptions!$C$15,MAX(0,$B$10-O3050-M3051)))</f>
        <v>200</v>
      </c>
      <c r="M3051" s="0" t="n">
        <f aca="false">'Profiles 8760'!H3040</f>
        <v>190800</v>
      </c>
      <c r="N3051" s="0" t="n">
        <f aca="false">J3051+L3051</f>
        <v>200</v>
      </c>
      <c r="O3051" s="0" t="n">
        <f aca="false">O3050+N3051</f>
        <v>276844.935366195</v>
      </c>
      <c r="P3051" s="0" t="n">
        <f aca="false">MIN($B$5,P3050+K3051*$B$6-I3051)</f>
        <v>510.81</v>
      </c>
      <c r="Q3051" s="0" t="n">
        <f aca="false">MAX(0,F3051-H3051-K3051-L3051)</f>
        <v>115.5931401</v>
      </c>
    </row>
    <row r="3052" customFormat="false" ht="15" hidden="false" customHeight="false" outlineLevel="0" collapsed="false">
      <c r="A3052" s="0" t="n">
        <f aca="false">'Profiles 8760'!A3041</f>
        <v>3039</v>
      </c>
      <c r="B3052" s="0" t="n">
        <f aca="false">'Profiles 8760'!B3041</f>
        <v>5</v>
      </c>
      <c r="C3052" s="0" t="n">
        <f aca="false">'Profiles 8760'!E3041</f>
        <v>0</v>
      </c>
      <c r="D3052" s="0" t="n">
        <f aca="false">'Profiles 8760'!F3041</f>
        <v>1</v>
      </c>
      <c r="E3052" s="0" t="n">
        <f aca="false">'Profiles 8760'!G3041</f>
        <v>0.566059</v>
      </c>
      <c r="F3052" s="0" t="n">
        <f aca="false">D3052*Assumptions!$C$11*$B$7+E3052*Assumptions!$C$12*$B$8</f>
        <v>311.9518131</v>
      </c>
      <c r="G3052" s="0" t="n">
        <f aca="false">C3052*Assumptions!$C$15</f>
        <v>0</v>
      </c>
      <c r="H3052" s="0" t="n">
        <f aca="false">MIN(F3052,G3052)</f>
        <v>0</v>
      </c>
      <c r="I3052" s="0" t="n">
        <f aca="false">IF(C3052=1,MIN(G3052-H3052,Assumptions!$C$13,P3051),0)</f>
        <v>0</v>
      </c>
      <c r="J3052" s="0" t="n">
        <f aca="false">H3052+I3052</f>
        <v>0</v>
      </c>
      <c r="K3052" s="0" t="n">
        <f aca="false">MIN(IF(C3052=1,F3052-H3052,F3052),Assumptions!$C$13,MAX(0,($B$5-P3051)/$B$6))</f>
        <v>0</v>
      </c>
      <c r="L3052" s="0" t="n">
        <f aca="false">IF(C3052=1,0,MIN(F3052-K3052,Assumptions!$C$15,MAX(0,$B$10-O3051-M3052)))</f>
        <v>200</v>
      </c>
      <c r="M3052" s="0" t="n">
        <f aca="false">'Profiles 8760'!H3041</f>
        <v>190800</v>
      </c>
      <c r="N3052" s="0" t="n">
        <f aca="false">J3052+L3052</f>
        <v>200</v>
      </c>
      <c r="O3052" s="0" t="n">
        <f aca="false">O3051+N3052</f>
        <v>277044.935366195</v>
      </c>
      <c r="P3052" s="0" t="n">
        <f aca="false">MIN($B$5,P3051+K3052*$B$6-I3052)</f>
        <v>510.81</v>
      </c>
      <c r="Q3052" s="0" t="n">
        <f aca="false">MAX(0,F3052-H3052-K3052-L3052)</f>
        <v>111.9518131</v>
      </c>
    </row>
    <row r="3053" customFormat="false" ht="15" hidden="false" customHeight="false" outlineLevel="0" collapsed="false">
      <c r="A3053" s="0" t="n">
        <f aca="false">'Profiles 8760'!A3042</f>
        <v>3040</v>
      </c>
      <c r="B3053" s="0" t="n">
        <f aca="false">'Profiles 8760'!B3042</f>
        <v>5</v>
      </c>
      <c r="C3053" s="0" t="n">
        <f aca="false">'Profiles 8760'!E3042</f>
        <v>0</v>
      </c>
      <c r="D3053" s="0" t="n">
        <f aca="false">'Profiles 8760'!F3042</f>
        <v>1</v>
      </c>
      <c r="E3053" s="0" t="n">
        <f aca="false">'Profiles 8760'!G3042</f>
        <v>0.808195</v>
      </c>
      <c r="F3053" s="0" t="n">
        <f aca="false">D3053*Assumptions!$C$11*$B$7+E3053*Assumptions!$C$12*$B$8</f>
        <v>321.8551755</v>
      </c>
      <c r="G3053" s="0" t="n">
        <f aca="false">C3053*Assumptions!$C$15</f>
        <v>0</v>
      </c>
      <c r="H3053" s="0" t="n">
        <f aca="false">MIN(F3053,G3053)</f>
        <v>0</v>
      </c>
      <c r="I3053" s="0" t="n">
        <f aca="false">IF(C3053=1,MIN(G3053-H3053,Assumptions!$C$13,P3052),0)</f>
        <v>0</v>
      </c>
      <c r="J3053" s="0" t="n">
        <f aca="false">H3053+I3053</f>
        <v>0</v>
      </c>
      <c r="K3053" s="0" t="n">
        <f aca="false">MIN(IF(C3053=1,F3053-H3053,F3053),Assumptions!$C$13,MAX(0,($B$5-P3052)/$B$6))</f>
        <v>0</v>
      </c>
      <c r="L3053" s="0" t="n">
        <f aca="false">IF(C3053=1,0,MIN(F3053-K3053,Assumptions!$C$15,MAX(0,$B$10-O3052-M3053)))</f>
        <v>200</v>
      </c>
      <c r="M3053" s="0" t="n">
        <f aca="false">'Profiles 8760'!H3042</f>
        <v>190800</v>
      </c>
      <c r="N3053" s="0" t="n">
        <f aca="false">J3053+L3053</f>
        <v>200</v>
      </c>
      <c r="O3053" s="0" t="n">
        <f aca="false">O3052+N3053</f>
        <v>277244.935366195</v>
      </c>
      <c r="P3053" s="0" t="n">
        <f aca="false">MIN($B$5,P3052+K3053*$B$6-I3053)</f>
        <v>510.81</v>
      </c>
      <c r="Q3053" s="0" t="n">
        <f aca="false">MAX(0,F3053-H3053-K3053-L3053)</f>
        <v>121.8551755</v>
      </c>
    </row>
    <row r="3054" customFormat="false" ht="15" hidden="false" customHeight="false" outlineLevel="0" collapsed="false">
      <c r="A3054" s="0" t="n">
        <f aca="false">'Profiles 8760'!A3043</f>
        <v>3041</v>
      </c>
      <c r="B3054" s="0" t="n">
        <f aca="false">'Profiles 8760'!B3043</f>
        <v>5</v>
      </c>
      <c r="C3054" s="0" t="n">
        <f aca="false">'Profiles 8760'!E3043</f>
        <v>0</v>
      </c>
      <c r="D3054" s="0" t="n">
        <f aca="false">'Profiles 8760'!F3043</f>
        <v>0.75388</v>
      </c>
      <c r="E3054" s="0" t="n">
        <f aca="false">'Profiles 8760'!G3043</f>
        <v>1</v>
      </c>
      <c r="F3054" s="0" t="n">
        <f aca="false">D3054*Assumptions!$C$11*$B$7+E3054*Assumptions!$C$12*$B$8</f>
        <v>258.620544</v>
      </c>
      <c r="G3054" s="0" t="n">
        <f aca="false">C3054*Assumptions!$C$15</f>
        <v>0</v>
      </c>
      <c r="H3054" s="0" t="n">
        <f aca="false">MIN(F3054,G3054)</f>
        <v>0</v>
      </c>
      <c r="I3054" s="0" t="n">
        <f aca="false">IF(C3054=1,MIN(G3054-H3054,Assumptions!$C$13,P3053),0)</f>
        <v>0</v>
      </c>
      <c r="J3054" s="0" t="n">
        <f aca="false">H3054+I3054</f>
        <v>0</v>
      </c>
      <c r="K3054" s="0" t="n">
        <f aca="false">MIN(IF(C3054=1,F3054-H3054,F3054),Assumptions!$C$13,MAX(0,($B$5-P3053)/$B$6))</f>
        <v>0</v>
      </c>
      <c r="L3054" s="0" t="n">
        <f aca="false">IF(C3054=1,0,MIN(F3054-K3054,Assumptions!$C$15,MAX(0,$B$10-O3053-M3054)))</f>
        <v>200</v>
      </c>
      <c r="M3054" s="0" t="n">
        <f aca="false">'Profiles 8760'!H3043</f>
        <v>190800</v>
      </c>
      <c r="N3054" s="0" t="n">
        <f aca="false">J3054+L3054</f>
        <v>200</v>
      </c>
      <c r="O3054" s="0" t="n">
        <f aca="false">O3053+N3054</f>
        <v>277444.935366195</v>
      </c>
      <c r="P3054" s="0" t="n">
        <f aca="false">MIN($B$5,P3053+K3054*$B$6-I3054)</f>
        <v>510.81</v>
      </c>
      <c r="Q3054" s="0" t="n">
        <f aca="false">MAX(0,F3054-H3054-K3054-L3054)</f>
        <v>58.620544</v>
      </c>
    </row>
    <row r="3055" customFormat="false" ht="15" hidden="false" customHeight="false" outlineLevel="0" collapsed="false">
      <c r="A3055" s="0" t="n">
        <f aca="false">'Profiles 8760'!A3044</f>
        <v>3042</v>
      </c>
      <c r="B3055" s="0" t="n">
        <f aca="false">'Profiles 8760'!B3044</f>
        <v>5</v>
      </c>
      <c r="C3055" s="0" t="n">
        <f aca="false">'Profiles 8760'!E3044</f>
        <v>0</v>
      </c>
      <c r="D3055" s="0" t="n">
        <f aca="false">'Profiles 8760'!F3044</f>
        <v>0.42015</v>
      </c>
      <c r="E3055" s="0" t="n">
        <f aca="false">'Profiles 8760'!G3044</f>
        <v>0.659681</v>
      </c>
      <c r="F3055" s="0" t="n">
        <f aca="false">D3055*Assumptions!$C$11*$B$7+E3055*Assumptions!$C$12*$B$8</f>
        <v>148.3202729</v>
      </c>
      <c r="G3055" s="0" t="n">
        <f aca="false">C3055*Assumptions!$C$15</f>
        <v>0</v>
      </c>
      <c r="H3055" s="0" t="n">
        <f aca="false">MIN(F3055,G3055)</f>
        <v>0</v>
      </c>
      <c r="I3055" s="0" t="n">
        <f aca="false">IF(C3055=1,MIN(G3055-H3055,Assumptions!$C$13,P3054),0)</f>
        <v>0</v>
      </c>
      <c r="J3055" s="0" t="n">
        <f aca="false">H3055+I3055</f>
        <v>0</v>
      </c>
      <c r="K3055" s="0" t="n">
        <f aca="false">MIN(IF(C3055=1,F3055-H3055,F3055),Assumptions!$C$13,MAX(0,($B$5-P3054)/$B$6))</f>
        <v>0</v>
      </c>
      <c r="L3055" s="0" t="n">
        <f aca="false">IF(C3055=1,0,MIN(F3055-K3055,Assumptions!$C$15,MAX(0,$B$10-O3054-M3055)))</f>
        <v>148.3202729</v>
      </c>
      <c r="M3055" s="0" t="n">
        <f aca="false">'Profiles 8760'!H3044</f>
        <v>190800</v>
      </c>
      <c r="N3055" s="0" t="n">
        <f aca="false">J3055+L3055</f>
        <v>148.3202729</v>
      </c>
      <c r="O3055" s="0" t="n">
        <f aca="false">O3054+N3055</f>
        <v>277593.255639095</v>
      </c>
      <c r="P3055" s="0" t="n">
        <f aca="false">MIN($B$5,P3054+K3055*$B$6-I3055)</f>
        <v>510.81</v>
      </c>
      <c r="Q3055" s="0" t="n">
        <f aca="false">MAX(0,F3055-H3055-K3055-L3055)</f>
        <v>0</v>
      </c>
    </row>
    <row r="3056" customFormat="false" ht="15" hidden="false" customHeight="false" outlineLevel="0" collapsed="false">
      <c r="A3056" s="0" t="n">
        <f aca="false">'Profiles 8760'!A3045</f>
        <v>3043</v>
      </c>
      <c r="B3056" s="0" t="n">
        <f aca="false">'Profiles 8760'!B3045</f>
        <v>5</v>
      </c>
      <c r="C3056" s="0" t="n">
        <f aca="false">'Profiles 8760'!E3045</f>
        <v>0</v>
      </c>
      <c r="D3056" s="0" t="n">
        <f aca="false">'Profiles 8760'!F3045</f>
        <v>0.122984</v>
      </c>
      <c r="E3056" s="0" t="n">
        <f aca="false">'Profiles 8760'!G3045</f>
        <v>1</v>
      </c>
      <c r="F3056" s="0" t="n">
        <f aca="false">D3056*Assumptions!$C$11*$B$7+E3056*Assumptions!$C$12*$B$8</f>
        <v>76.4177792</v>
      </c>
      <c r="G3056" s="0" t="n">
        <f aca="false">C3056*Assumptions!$C$15</f>
        <v>0</v>
      </c>
      <c r="H3056" s="0" t="n">
        <f aca="false">MIN(F3056,G3056)</f>
        <v>0</v>
      </c>
      <c r="I3056" s="0" t="n">
        <f aca="false">IF(C3056=1,MIN(G3056-H3056,Assumptions!$C$13,P3055),0)</f>
        <v>0</v>
      </c>
      <c r="J3056" s="0" t="n">
        <f aca="false">H3056+I3056</f>
        <v>0</v>
      </c>
      <c r="K3056" s="0" t="n">
        <f aca="false">MIN(IF(C3056=1,F3056-H3056,F3056),Assumptions!$C$13,MAX(0,($B$5-P3055)/$B$6))</f>
        <v>0</v>
      </c>
      <c r="L3056" s="0" t="n">
        <f aca="false">IF(C3056=1,0,MIN(F3056-K3056,Assumptions!$C$15,MAX(0,$B$10-O3055-M3056)))</f>
        <v>76.4177792</v>
      </c>
      <c r="M3056" s="0" t="n">
        <f aca="false">'Profiles 8760'!H3045</f>
        <v>190800</v>
      </c>
      <c r="N3056" s="0" t="n">
        <f aca="false">J3056+L3056</f>
        <v>76.4177792</v>
      </c>
      <c r="O3056" s="0" t="n">
        <f aca="false">O3055+N3056</f>
        <v>277669.673418295</v>
      </c>
      <c r="P3056" s="0" t="n">
        <f aca="false">MIN($B$5,P3055+K3056*$B$6-I3056)</f>
        <v>510.81</v>
      </c>
      <c r="Q3056" s="0" t="n">
        <f aca="false">MAX(0,F3056-H3056-K3056-L3056)</f>
        <v>0</v>
      </c>
    </row>
    <row r="3057" customFormat="false" ht="15" hidden="false" customHeight="false" outlineLevel="0" collapsed="false">
      <c r="A3057" s="0" t="n">
        <f aca="false">'Profiles 8760'!A3046</f>
        <v>3044</v>
      </c>
      <c r="B3057" s="0" t="n">
        <f aca="false">'Profiles 8760'!B3046</f>
        <v>5</v>
      </c>
      <c r="C3057" s="0" t="n">
        <f aca="false">'Profiles 8760'!E3046</f>
        <v>1</v>
      </c>
      <c r="D3057" s="0" t="n">
        <f aca="false">'Profiles 8760'!F3046</f>
        <v>0</v>
      </c>
      <c r="E3057" s="0" t="n">
        <f aca="false">'Profiles 8760'!G3046</f>
        <v>0.787394</v>
      </c>
      <c r="F3057" s="0" t="n">
        <f aca="false">D3057*Assumptions!$C$11*$B$7+E3057*Assumptions!$C$12*$B$8</f>
        <v>32.2044146</v>
      </c>
      <c r="G3057" s="0" t="n">
        <f aca="false">C3057*Assumptions!$C$15</f>
        <v>200</v>
      </c>
      <c r="H3057" s="0" t="n">
        <f aca="false">MIN(F3057,G3057)</f>
        <v>32.2044146</v>
      </c>
      <c r="I3057" s="0" t="n">
        <f aca="false">IF(C3057=1,MIN(G3057-H3057,Assumptions!$C$13,P3056),0)</f>
        <v>167.7955854</v>
      </c>
      <c r="J3057" s="0" t="n">
        <f aca="false">H3057+I3057</f>
        <v>200</v>
      </c>
      <c r="K3057" s="0" t="n">
        <f aca="false">MIN(IF(C3057=1,F3057-H3057,F3057),Assumptions!$C$13,MAX(0,($B$5-P3056)/$B$6))</f>
        <v>0</v>
      </c>
      <c r="L3057" s="0" t="n">
        <f aca="false">IF(C3057=1,0,MIN(F3057-K3057,Assumptions!$C$15,MAX(0,$B$10-O3056-M3057)))</f>
        <v>0</v>
      </c>
      <c r="M3057" s="0" t="n">
        <f aca="false">'Profiles 8760'!H3046</f>
        <v>190600</v>
      </c>
      <c r="N3057" s="0" t="n">
        <f aca="false">J3057+L3057</f>
        <v>200</v>
      </c>
      <c r="O3057" s="0" t="n">
        <f aca="false">O3056+N3057</f>
        <v>277869.673418295</v>
      </c>
      <c r="P3057" s="0" t="n">
        <f aca="false">MIN($B$5,P3056+K3057*$B$6-I3057)</f>
        <v>343.0144146</v>
      </c>
      <c r="Q3057" s="0" t="n">
        <f aca="false">MAX(0,F3057-H3057-K3057-L3057)</f>
        <v>0</v>
      </c>
    </row>
    <row r="3058" customFormat="false" ht="15" hidden="false" customHeight="false" outlineLevel="0" collapsed="false">
      <c r="A3058" s="0" t="n">
        <f aca="false">'Profiles 8760'!A3047</f>
        <v>3045</v>
      </c>
      <c r="B3058" s="0" t="n">
        <f aca="false">'Profiles 8760'!B3047</f>
        <v>5</v>
      </c>
      <c r="C3058" s="0" t="n">
        <f aca="false">'Profiles 8760'!E3047</f>
        <v>1</v>
      </c>
      <c r="D3058" s="0" t="n">
        <f aca="false">'Profiles 8760'!F3047</f>
        <v>0</v>
      </c>
      <c r="E3058" s="0" t="n">
        <f aca="false">'Profiles 8760'!G3047</f>
        <v>0.624454</v>
      </c>
      <c r="F3058" s="0" t="n">
        <f aca="false">D3058*Assumptions!$C$11*$B$7+E3058*Assumptions!$C$12*$B$8</f>
        <v>25.5401686</v>
      </c>
      <c r="G3058" s="0" t="n">
        <f aca="false">C3058*Assumptions!$C$15</f>
        <v>200</v>
      </c>
      <c r="H3058" s="0" t="n">
        <f aca="false">MIN(F3058,G3058)</f>
        <v>25.5401686</v>
      </c>
      <c r="I3058" s="0" t="n">
        <f aca="false">IF(C3058=1,MIN(G3058-H3058,Assumptions!$C$13,P3057),0)</f>
        <v>174.4598314</v>
      </c>
      <c r="J3058" s="0" t="n">
        <f aca="false">H3058+I3058</f>
        <v>200</v>
      </c>
      <c r="K3058" s="0" t="n">
        <f aca="false">MIN(IF(C3058=1,F3058-H3058,F3058),Assumptions!$C$13,MAX(0,($B$5-P3057)/$B$6))</f>
        <v>0</v>
      </c>
      <c r="L3058" s="0" t="n">
        <f aca="false">IF(C3058=1,0,MIN(F3058-K3058,Assumptions!$C$15,MAX(0,$B$10-O3057-M3058)))</f>
        <v>0</v>
      </c>
      <c r="M3058" s="0" t="n">
        <f aca="false">'Profiles 8760'!H3047</f>
        <v>190400</v>
      </c>
      <c r="N3058" s="0" t="n">
        <f aca="false">J3058+L3058</f>
        <v>200</v>
      </c>
      <c r="O3058" s="0" t="n">
        <f aca="false">O3057+N3058</f>
        <v>278069.673418295</v>
      </c>
      <c r="P3058" s="0" t="n">
        <f aca="false">MIN($B$5,P3057+K3058*$B$6-I3058)</f>
        <v>168.5545832</v>
      </c>
      <c r="Q3058" s="0" t="n">
        <f aca="false">MAX(0,F3058-H3058-K3058-L3058)</f>
        <v>0</v>
      </c>
    </row>
    <row r="3059" customFormat="false" ht="15" hidden="false" customHeight="false" outlineLevel="0" collapsed="false">
      <c r="A3059" s="0" t="n">
        <f aca="false">'Profiles 8760'!A3048</f>
        <v>3046</v>
      </c>
      <c r="B3059" s="0" t="n">
        <f aca="false">'Profiles 8760'!B3048</f>
        <v>5</v>
      </c>
      <c r="C3059" s="0" t="n">
        <f aca="false">'Profiles 8760'!E3048</f>
        <v>0</v>
      </c>
      <c r="D3059" s="0" t="n">
        <f aca="false">'Profiles 8760'!F3048</f>
        <v>0</v>
      </c>
      <c r="E3059" s="0" t="n">
        <f aca="false">'Profiles 8760'!G3048</f>
        <v>0.848602</v>
      </c>
      <c r="F3059" s="0" t="n">
        <f aca="false">D3059*Assumptions!$C$11*$B$7+E3059*Assumptions!$C$12*$B$8</f>
        <v>34.7078218</v>
      </c>
      <c r="G3059" s="0" t="n">
        <f aca="false">C3059*Assumptions!$C$15</f>
        <v>0</v>
      </c>
      <c r="H3059" s="0" t="n">
        <f aca="false">MIN(F3059,G3059)</f>
        <v>0</v>
      </c>
      <c r="I3059" s="0" t="n">
        <f aca="false">IF(C3059=1,MIN(G3059-H3059,Assumptions!$C$13,P3058),0)</f>
        <v>0</v>
      </c>
      <c r="J3059" s="0" t="n">
        <f aca="false">H3059+I3059</f>
        <v>0</v>
      </c>
      <c r="K3059" s="0" t="n">
        <f aca="false">MIN(IF(C3059=1,F3059-H3059,F3059),Assumptions!$C$13,MAX(0,($B$5-P3058)/$B$6))</f>
        <v>34.7078218</v>
      </c>
      <c r="L3059" s="0" t="n">
        <f aca="false">IF(C3059=1,0,MIN(F3059-K3059,Assumptions!$C$15,MAX(0,$B$10-O3058-M3059)))</f>
        <v>0</v>
      </c>
      <c r="M3059" s="0" t="n">
        <f aca="false">'Profiles 8760'!H3048</f>
        <v>190400</v>
      </c>
      <c r="N3059" s="0" t="n">
        <f aca="false">J3059+L3059</f>
        <v>0</v>
      </c>
      <c r="O3059" s="0" t="n">
        <f aca="false">O3058+N3059</f>
        <v>278069.673418295</v>
      </c>
      <c r="P3059" s="0" t="n">
        <f aca="false">MIN($B$5,P3058+K3059*$B$6-I3059)</f>
        <v>198.63932313624</v>
      </c>
      <c r="Q3059" s="0" t="n">
        <f aca="false">MAX(0,F3059-H3059-K3059-L3059)</f>
        <v>0</v>
      </c>
    </row>
    <row r="3060" customFormat="false" ht="15" hidden="false" customHeight="false" outlineLevel="0" collapsed="false">
      <c r="A3060" s="0" t="n">
        <f aca="false">'Profiles 8760'!A3049</f>
        <v>3047</v>
      </c>
      <c r="B3060" s="0" t="n">
        <f aca="false">'Profiles 8760'!B3049</f>
        <v>5</v>
      </c>
      <c r="C3060" s="0" t="n">
        <f aca="false">'Profiles 8760'!E3049</f>
        <v>0</v>
      </c>
      <c r="D3060" s="0" t="n">
        <f aca="false">'Profiles 8760'!F3049</f>
        <v>0</v>
      </c>
      <c r="E3060" s="0" t="n">
        <f aca="false">'Profiles 8760'!G3049</f>
        <v>0.838808</v>
      </c>
      <c r="F3060" s="0" t="n">
        <f aca="false">D3060*Assumptions!$C$11*$B$7+E3060*Assumptions!$C$12*$B$8</f>
        <v>34.3072472</v>
      </c>
      <c r="G3060" s="0" t="n">
        <f aca="false">C3060*Assumptions!$C$15</f>
        <v>0</v>
      </c>
      <c r="H3060" s="0" t="n">
        <f aca="false">MIN(F3060,G3060)</f>
        <v>0</v>
      </c>
      <c r="I3060" s="0" t="n">
        <f aca="false">IF(C3060=1,MIN(G3060-H3060,Assumptions!$C$13,P3059),0)</f>
        <v>0</v>
      </c>
      <c r="J3060" s="0" t="n">
        <f aca="false">H3060+I3060</f>
        <v>0</v>
      </c>
      <c r="K3060" s="0" t="n">
        <f aca="false">MIN(IF(C3060=1,F3060-H3060,F3060),Assumptions!$C$13,MAX(0,($B$5-P3059)/$B$6))</f>
        <v>34.3072472</v>
      </c>
      <c r="L3060" s="0" t="n">
        <f aca="false">IF(C3060=1,0,MIN(F3060-K3060,Assumptions!$C$15,MAX(0,$B$10-O3059-M3060)))</f>
        <v>0</v>
      </c>
      <c r="M3060" s="0" t="n">
        <f aca="false">'Profiles 8760'!H3049</f>
        <v>190400</v>
      </c>
      <c r="N3060" s="0" t="n">
        <f aca="false">J3060+L3060</f>
        <v>0</v>
      </c>
      <c r="O3060" s="0" t="n">
        <f aca="false">O3059+N3060</f>
        <v>278069.673418295</v>
      </c>
      <c r="P3060" s="0" t="n">
        <f aca="false">MIN($B$5,P3059+K3060*$B$6-I3060)</f>
        <v>228.3768450092</v>
      </c>
      <c r="Q3060" s="0" t="n">
        <f aca="false">MAX(0,F3060-H3060-K3060-L3060)</f>
        <v>0</v>
      </c>
    </row>
    <row r="3061" customFormat="false" ht="15" hidden="false" customHeight="false" outlineLevel="0" collapsed="false">
      <c r="A3061" s="0" t="n">
        <f aca="false">'Profiles 8760'!A3050</f>
        <v>3048</v>
      </c>
      <c r="B3061" s="0" t="n">
        <f aca="false">'Profiles 8760'!B3050</f>
        <v>5</v>
      </c>
      <c r="C3061" s="0" t="n">
        <f aca="false">'Profiles 8760'!E3050</f>
        <v>0</v>
      </c>
      <c r="D3061" s="0" t="n">
        <f aca="false">'Profiles 8760'!F3050</f>
        <v>0</v>
      </c>
      <c r="E3061" s="0" t="n">
        <f aca="false">'Profiles 8760'!G3050</f>
        <v>1</v>
      </c>
      <c r="F3061" s="0" t="n">
        <f aca="false">D3061*Assumptions!$C$11*$B$7+E3061*Assumptions!$C$12*$B$8</f>
        <v>40.9</v>
      </c>
      <c r="G3061" s="0" t="n">
        <f aca="false">C3061*Assumptions!$C$15</f>
        <v>0</v>
      </c>
      <c r="H3061" s="0" t="n">
        <f aca="false">MIN(F3061,G3061)</f>
        <v>0</v>
      </c>
      <c r="I3061" s="0" t="n">
        <f aca="false">IF(C3061=1,MIN(G3061-H3061,Assumptions!$C$13,P3060),0)</f>
        <v>0</v>
      </c>
      <c r="J3061" s="0" t="n">
        <f aca="false">H3061+I3061</f>
        <v>0</v>
      </c>
      <c r="K3061" s="0" t="n">
        <f aca="false">MIN(IF(C3061=1,F3061-H3061,F3061),Assumptions!$C$13,MAX(0,($B$5-P3060)/$B$6))</f>
        <v>40.9</v>
      </c>
      <c r="L3061" s="0" t="n">
        <f aca="false">IF(C3061=1,0,MIN(F3061-K3061,Assumptions!$C$15,MAX(0,$B$10-O3060-M3061)))</f>
        <v>0</v>
      </c>
      <c r="M3061" s="0" t="n">
        <f aca="false">'Profiles 8760'!H3050</f>
        <v>190400</v>
      </c>
      <c r="N3061" s="0" t="n">
        <f aca="false">J3061+L3061</f>
        <v>0</v>
      </c>
      <c r="O3061" s="0" t="n">
        <f aca="false">O3060+N3061</f>
        <v>278069.673418295</v>
      </c>
      <c r="P3061" s="0" t="n">
        <f aca="false">MIN($B$5,P3060+K3061*$B$6-I3061)</f>
        <v>263.8289650092</v>
      </c>
      <c r="Q3061" s="0" t="n">
        <f aca="false">MAX(0,F3061-H3061-K3061-L3061)</f>
        <v>0</v>
      </c>
    </row>
    <row r="3062" customFormat="false" ht="15" hidden="false" customHeight="false" outlineLevel="0" collapsed="false">
      <c r="A3062" s="0" t="n">
        <f aca="false">'Profiles 8760'!A3051</f>
        <v>3049</v>
      </c>
      <c r="B3062" s="0" t="n">
        <f aca="false">'Profiles 8760'!B3051</f>
        <v>5</v>
      </c>
      <c r="C3062" s="0" t="n">
        <f aca="false">'Profiles 8760'!E3051</f>
        <v>0</v>
      </c>
      <c r="D3062" s="0" t="n">
        <f aca="false">'Profiles 8760'!F3051</f>
        <v>0</v>
      </c>
      <c r="E3062" s="0" t="n">
        <f aca="false">'Profiles 8760'!G3051</f>
        <v>0.94745</v>
      </c>
      <c r="F3062" s="0" t="n">
        <f aca="false">D3062*Assumptions!$C$11*$B$7+E3062*Assumptions!$C$12*$B$8</f>
        <v>38.750705</v>
      </c>
      <c r="G3062" s="0" t="n">
        <f aca="false">C3062*Assumptions!$C$15</f>
        <v>0</v>
      </c>
      <c r="H3062" s="0" t="n">
        <f aca="false">MIN(F3062,G3062)</f>
        <v>0</v>
      </c>
      <c r="I3062" s="0" t="n">
        <f aca="false">IF(C3062=1,MIN(G3062-H3062,Assumptions!$C$13,P3061),0)</f>
        <v>0</v>
      </c>
      <c r="J3062" s="0" t="n">
        <f aca="false">H3062+I3062</f>
        <v>0</v>
      </c>
      <c r="K3062" s="0" t="n">
        <f aca="false">MIN(IF(C3062=1,F3062-H3062,F3062),Assumptions!$C$13,MAX(0,($B$5-P3061)/$B$6))</f>
        <v>38.750705</v>
      </c>
      <c r="L3062" s="0" t="n">
        <f aca="false">IF(C3062=1,0,MIN(F3062-K3062,Assumptions!$C$15,MAX(0,$B$10-O3061-M3062)))</f>
        <v>0</v>
      </c>
      <c r="M3062" s="0" t="n">
        <f aca="false">'Profiles 8760'!H3051</f>
        <v>190400</v>
      </c>
      <c r="N3062" s="0" t="n">
        <f aca="false">J3062+L3062</f>
        <v>0</v>
      </c>
      <c r="O3062" s="0" t="n">
        <f aca="false">O3061+N3062</f>
        <v>278069.673418295</v>
      </c>
      <c r="P3062" s="0" t="n">
        <f aca="false">MIN($B$5,P3061+K3062*$B$6-I3062)</f>
        <v>297.4180761032</v>
      </c>
      <c r="Q3062" s="0" t="n">
        <f aca="false">MAX(0,F3062-H3062-K3062-L3062)</f>
        <v>0</v>
      </c>
    </row>
    <row r="3063" customFormat="false" ht="15" hidden="false" customHeight="false" outlineLevel="0" collapsed="false">
      <c r="A3063" s="0" t="n">
        <f aca="false">'Profiles 8760'!A3052</f>
        <v>3050</v>
      </c>
      <c r="B3063" s="0" t="n">
        <f aca="false">'Profiles 8760'!B3052</f>
        <v>5</v>
      </c>
      <c r="C3063" s="0" t="n">
        <f aca="false">'Profiles 8760'!E3052</f>
        <v>0</v>
      </c>
      <c r="D3063" s="0" t="n">
        <f aca="false">'Profiles 8760'!F3052</f>
        <v>0</v>
      </c>
      <c r="E3063" s="0" t="n">
        <f aca="false">'Profiles 8760'!G3052</f>
        <v>0.836625</v>
      </c>
      <c r="F3063" s="0" t="n">
        <f aca="false">D3063*Assumptions!$C$11*$B$7+E3063*Assumptions!$C$12*$B$8</f>
        <v>34.2179625</v>
      </c>
      <c r="G3063" s="0" t="n">
        <f aca="false">C3063*Assumptions!$C$15</f>
        <v>0</v>
      </c>
      <c r="H3063" s="0" t="n">
        <f aca="false">MIN(F3063,G3063)</f>
        <v>0</v>
      </c>
      <c r="I3063" s="0" t="n">
        <f aca="false">IF(C3063=1,MIN(G3063-H3063,Assumptions!$C$13,P3062),0)</f>
        <v>0</v>
      </c>
      <c r="J3063" s="0" t="n">
        <f aca="false">H3063+I3063</f>
        <v>0</v>
      </c>
      <c r="K3063" s="0" t="n">
        <f aca="false">MIN(IF(C3063=1,F3063-H3063,F3063),Assumptions!$C$13,MAX(0,($B$5-P3062)/$B$6))</f>
        <v>34.2179625</v>
      </c>
      <c r="L3063" s="0" t="n">
        <f aca="false">IF(C3063=1,0,MIN(F3063-K3063,Assumptions!$C$15,MAX(0,$B$10-O3062-M3063)))</f>
        <v>0</v>
      </c>
      <c r="M3063" s="0" t="n">
        <f aca="false">'Profiles 8760'!H3052</f>
        <v>190400</v>
      </c>
      <c r="N3063" s="0" t="n">
        <f aca="false">J3063+L3063</f>
        <v>0</v>
      </c>
      <c r="O3063" s="0" t="n">
        <f aca="false">O3062+N3063</f>
        <v>278069.673418295</v>
      </c>
      <c r="P3063" s="0" t="n">
        <f aca="false">MIN($B$5,P3062+K3063*$B$6-I3063)</f>
        <v>327.0782059982</v>
      </c>
      <c r="Q3063" s="0" t="n">
        <f aca="false">MAX(0,F3063-H3063-K3063-L3063)</f>
        <v>0</v>
      </c>
    </row>
    <row r="3064" customFormat="false" ht="15" hidden="false" customHeight="false" outlineLevel="0" collapsed="false">
      <c r="A3064" s="0" t="n">
        <f aca="false">'Profiles 8760'!A3053</f>
        <v>3051</v>
      </c>
      <c r="B3064" s="0" t="n">
        <f aca="false">'Profiles 8760'!B3053</f>
        <v>5</v>
      </c>
      <c r="C3064" s="0" t="n">
        <f aca="false">'Profiles 8760'!E3053</f>
        <v>0</v>
      </c>
      <c r="D3064" s="0" t="n">
        <f aca="false">'Profiles 8760'!F3053</f>
        <v>0</v>
      </c>
      <c r="E3064" s="0" t="n">
        <f aca="false">'Profiles 8760'!G3053</f>
        <v>1</v>
      </c>
      <c r="F3064" s="0" t="n">
        <f aca="false">D3064*Assumptions!$C$11*$B$7+E3064*Assumptions!$C$12*$B$8</f>
        <v>40.9</v>
      </c>
      <c r="G3064" s="0" t="n">
        <f aca="false">C3064*Assumptions!$C$15</f>
        <v>0</v>
      </c>
      <c r="H3064" s="0" t="n">
        <f aca="false">MIN(F3064,G3064)</f>
        <v>0</v>
      </c>
      <c r="I3064" s="0" t="n">
        <f aca="false">IF(C3064=1,MIN(G3064-H3064,Assumptions!$C$13,P3063),0)</f>
        <v>0</v>
      </c>
      <c r="J3064" s="0" t="n">
        <f aca="false">H3064+I3064</f>
        <v>0</v>
      </c>
      <c r="K3064" s="0" t="n">
        <f aca="false">MIN(IF(C3064=1,F3064-H3064,F3064),Assumptions!$C$13,MAX(0,($B$5-P3063)/$B$6))</f>
        <v>40.9</v>
      </c>
      <c r="L3064" s="0" t="n">
        <f aca="false">IF(C3064=1,0,MIN(F3064-K3064,Assumptions!$C$15,MAX(0,$B$10-O3063-M3064)))</f>
        <v>0</v>
      </c>
      <c r="M3064" s="0" t="n">
        <f aca="false">'Profiles 8760'!H3053</f>
        <v>190400</v>
      </c>
      <c r="N3064" s="0" t="n">
        <f aca="false">J3064+L3064</f>
        <v>0</v>
      </c>
      <c r="O3064" s="0" t="n">
        <f aca="false">O3063+N3064</f>
        <v>278069.673418295</v>
      </c>
      <c r="P3064" s="0" t="n">
        <f aca="false">MIN($B$5,P3063+K3064*$B$6-I3064)</f>
        <v>362.5303259982</v>
      </c>
      <c r="Q3064" s="0" t="n">
        <f aca="false">MAX(0,F3064-H3064-K3064-L3064)</f>
        <v>0</v>
      </c>
    </row>
    <row r="3065" customFormat="false" ht="15" hidden="false" customHeight="false" outlineLevel="0" collapsed="false">
      <c r="A3065" s="0" t="n">
        <f aca="false">'Profiles 8760'!A3054</f>
        <v>3052</v>
      </c>
      <c r="B3065" s="0" t="n">
        <f aca="false">'Profiles 8760'!B3054</f>
        <v>5</v>
      </c>
      <c r="C3065" s="0" t="n">
        <f aca="false">'Profiles 8760'!E3054</f>
        <v>0</v>
      </c>
      <c r="D3065" s="0" t="n">
        <f aca="false">'Profiles 8760'!F3054</f>
        <v>0</v>
      </c>
      <c r="E3065" s="0" t="n">
        <f aca="false">'Profiles 8760'!G3054</f>
        <v>1</v>
      </c>
      <c r="F3065" s="0" t="n">
        <f aca="false">D3065*Assumptions!$C$11*$B$7+E3065*Assumptions!$C$12*$B$8</f>
        <v>40.9</v>
      </c>
      <c r="G3065" s="0" t="n">
        <f aca="false">C3065*Assumptions!$C$15</f>
        <v>0</v>
      </c>
      <c r="H3065" s="0" t="n">
        <f aca="false">MIN(F3065,G3065)</f>
        <v>0</v>
      </c>
      <c r="I3065" s="0" t="n">
        <f aca="false">IF(C3065=1,MIN(G3065-H3065,Assumptions!$C$13,P3064),0)</f>
        <v>0</v>
      </c>
      <c r="J3065" s="0" t="n">
        <f aca="false">H3065+I3065</f>
        <v>0</v>
      </c>
      <c r="K3065" s="0" t="n">
        <f aca="false">MIN(IF(C3065=1,F3065-H3065,F3065),Assumptions!$C$13,MAX(0,($B$5-P3064)/$B$6))</f>
        <v>40.9</v>
      </c>
      <c r="L3065" s="0" t="n">
        <f aca="false">IF(C3065=1,0,MIN(F3065-K3065,Assumptions!$C$15,MAX(0,$B$10-O3064-M3065)))</f>
        <v>0</v>
      </c>
      <c r="M3065" s="0" t="n">
        <f aca="false">'Profiles 8760'!H3054</f>
        <v>190400</v>
      </c>
      <c r="N3065" s="0" t="n">
        <f aca="false">J3065+L3065</f>
        <v>0</v>
      </c>
      <c r="O3065" s="0" t="n">
        <f aca="false">O3064+N3065</f>
        <v>278069.673418295</v>
      </c>
      <c r="P3065" s="0" t="n">
        <f aca="false">MIN($B$5,P3064+K3065*$B$6-I3065)</f>
        <v>397.9824459982</v>
      </c>
      <c r="Q3065" s="0" t="n">
        <f aca="false">MAX(0,F3065-H3065-K3065-L3065)</f>
        <v>0</v>
      </c>
    </row>
    <row r="3066" customFormat="false" ht="15" hidden="false" customHeight="false" outlineLevel="0" collapsed="false">
      <c r="A3066" s="0" t="n">
        <f aca="false">'Profiles 8760'!A3055</f>
        <v>3053</v>
      </c>
      <c r="B3066" s="0" t="n">
        <f aca="false">'Profiles 8760'!B3055</f>
        <v>5</v>
      </c>
      <c r="C3066" s="0" t="n">
        <f aca="false">'Profiles 8760'!E3055</f>
        <v>0</v>
      </c>
      <c r="D3066" s="0" t="n">
        <f aca="false">'Profiles 8760'!F3055</f>
        <v>0</v>
      </c>
      <c r="E3066" s="0" t="n">
        <f aca="false">'Profiles 8760'!G3055</f>
        <v>1</v>
      </c>
      <c r="F3066" s="0" t="n">
        <f aca="false">D3066*Assumptions!$C$11*$B$7+E3066*Assumptions!$C$12*$B$8</f>
        <v>40.9</v>
      </c>
      <c r="G3066" s="0" t="n">
        <f aca="false">C3066*Assumptions!$C$15</f>
        <v>0</v>
      </c>
      <c r="H3066" s="0" t="n">
        <f aca="false">MIN(F3066,G3066)</f>
        <v>0</v>
      </c>
      <c r="I3066" s="0" t="n">
        <f aca="false">IF(C3066=1,MIN(G3066-H3066,Assumptions!$C$13,P3065),0)</f>
        <v>0</v>
      </c>
      <c r="J3066" s="0" t="n">
        <f aca="false">H3066+I3066</f>
        <v>0</v>
      </c>
      <c r="K3066" s="0" t="n">
        <f aca="false">MIN(IF(C3066=1,F3066-H3066,F3066),Assumptions!$C$13,MAX(0,($B$5-P3065)/$B$6))</f>
        <v>40.9</v>
      </c>
      <c r="L3066" s="0" t="n">
        <f aca="false">IF(C3066=1,0,MIN(F3066-K3066,Assumptions!$C$15,MAX(0,$B$10-O3065-M3066)))</f>
        <v>0</v>
      </c>
      <c r="M3066" s="0" t="n">
        <f aca="false">'Profiles 8760'!H3055</f>
        <v>190400</v>
      </c>
      <c r="N3066" s="0" t="n">
        <f aca="false">J3066+L3066</f>
        <v>0</v>
      </c>
      <c r="O3066" s="0" t="n">
        <f aca="false">O3065+N3066</f>
        <v>278069.673418295</v>
      </c>
      <c r="P3066" s="0" t="n">
        <f aca="false">MIN($B$5,P3065+K3066*$B$6-I3066)</f>
        <v>433.4345659982</v>
      </c>
      <c r="Q3066" s="0" t="n">
        <f aca="false">MAX(0,F3066-H3066-K3066-L3066)</f>
        <v>0</v>
      </c>
    </row>
    <row r="3067" customFormat="false" ht="15" hidden="false" customHeight="false" outlineLevel="0" collapsed="false">
      <c r="A3067" s="0" t="n">
        <f aca="false">'Profiles 8760'!A3056</f>
        <v>3054</v>
      </c>
      <c r="B3067" s="0" t="n">
        <f aca="false">'Profiles 8760'!B3056</f>
        <v>5</v>
      </c>
      <c r="C3067" s="0" t="n">
        <f aca="false">'Profiles 8760'!E3056</f>
        <v>0</v>
      </c>
      <c r="D3067" s="0" t="n">
        <f aca="false">'Profiles 8760'!F3056</f>
        <v>0</v>
      </c>
      <c r="E3067" s="0" t="n">
        <f aca="false">'Profiles 8760'!G3056</f>
        <v>1</v>
      </c>
      <c r="F3067" s="0" t="n">
        <f aca="false">D3067*Assumptions!$C$11*$B$7+E3067*Assumptions!$C$12*$B$8</f>
        <v>40.9</v>
      </c>
      <c r="G3067" s="0" t="n">
        <f aca="false">C3067*Assumptions!$C$15</f>
        <v>0</v>
      </c>
      <c r="H3067" s="0" t="n">
        <f aca="false">MIN(F3067,G3067)</f>
        <v>0</v>
      </c>
      <c r="I3067" s="0" t="n">
        <f aca="false">IF(C3067=1,MIN(G3067-H3067,Assumptions!$C$13,P3066),0)</f>
        <v>0</v>
      </c>
      <c r="J3067" s="0" t="n">
        <f aca="false">H3067+I3067</f>
        <v>0</v>
      </c>
      <c r="K3067" s="0" t="n">
        <f aca="false">MIN(IF(C3067=1,F3067-H3067,F3067),Assumptions!$C$13,MAX(0,($B$5-P3066)/$B$6))</f>
        <v>40.9</v>
      </c>
      <c r="L3067" s="0" t="n">
        <f aca="false">IF(C3067=1,0,MIN(F3067-K3067,Assumptions!$C$15,MAX(0,$B$10-O3066-M3067)))</f>
        <v>0</v>
      </c>
      <c r="M3067" s="0" t="n">
        <f aca="false">'Profiles 8760'!H3056</f>
        <v>190400</v>
      </c>
      <c r="N3067" s="0" t="n">
        <f aca="false">J3067+L3067</f>
        <v>0</v>
      </c>
      <c r="O3067" s="0" t="n">
        <f aca="false">O3066+N3067</f>
        <v>278069.673418295</v>
      </c>
      <c r="P3067" s="0" t="n">
        <f aca="false">MIN($B$5,P3066+K3067*$B$6-I3067)</f>
        <v>468.8866859982</v>
      </c>
      <c r="Q3067" s="0" t="n">
        <f aca="false">MAX(0,F3067-H3067-K3067-L3067)</f>
        <v>0</v>
      </c>
    </row>
    <row r="3068" customFormat="false" ht="15" hidden="false" customHeight="false" outlineLevel="0" collapsed="false">
      <c r="A3068" s="0" t="n">
        <f aca="false">'Profiles 8760'!A3057</f>
        <v>3055</v>
      </c>
      <c r="B3068" s="0" t="n">
        <f aca="false">'Profiles 8760'!B3057</f>
        <v>5</v>
      </c>
      <c r="C3068" s="0" t="n">
        <f aca="false">'Profiles 8760'!E3057</f>
        <v>0</v>
      </c>
      <c r="D3068" s="0" t="n">
        <f aca="false">'Profiles 8760'!F3057</f>
        <v>0.112723</v>
      </c>
      <c r="E3068" s="0" t="n">
        <f aca="false">'Profiles 8760'!G3057</f>
        <v>1</v>
      </c>
      <c r="F3068" s="0" t="n">
        <f aca="false">D3068*Assumptions!$C$11*$B$7+E3068*Assumptions!$C$12*$B$8</f>
        <v>73.4544024</v>
      </c>
      <c r="G3068" s="0" t="n">
        <f aca="false">C3068*Assumptions!$C$15</f>
        <v>0</v>
      </c>
      <c r="H3068" s="0" t="n">
        <f aca="false">MIN(F3068,G3068)</f>
        <v>0</v>
      </c>
      <c r="I3068" s="0" t="n">
        <f aca="false">IF(C3068=1,MIN(G3068-H3068,Assumptions!$C$13,P3067),0)</f>
        <v>0</v>
      </c>
      <c r="J3068" s="0" t="n">
        <f aca="false">H3068+I3068</f>
        <v>0</v>
      </c>
      <c r="K3068" s="0" t="n">
        <f aca="false">MIN(IF(C3068=1,F3068-H3068,F3068),Assumptions!$C$13,MAX(0,($B$5-P3067)/$B$6))</f>
        <v>48.3656137538072</v>
      </c>
      <c r="L3068" s="0" t="n">
        <f aca="false">IF(C3068=1,0,MIN(F3068-K3068,Assumptions!$C$15,MAX(0,$B$10-O3067-M3068)))</f>
        <v>25.0887886461927</v>
      </c>
      <c r="M3068" s="0" t="n">
        <f aca="false">'Profiles 8760'!H3057</f>
        <v>190400</v>
      </c>
      <c r="N3068" s="0" t="n">
        <f aca="false">J3068+L3068</f>
        <v>25.0887886461927</v>
      </c>
      <c r="O3068" s="0" t="n">
        <f aca="false">O3067+N3068</f>
        <v>278094.762206941</v>
      </c>
      <c r="P3068" s="0" t="n">
        <f aca="false">MIN($B$5,P3067+K3068*$B$6-I3068)</f>
        <v>510.81</v>
      </c>
      <c r="Q3068" s="0" t="n">
        <f aca="false">MAX(0,F3068-H3068-K3068-L3068)</f>
        <v>0</v>
      </c>
    </row>
    <row r="3069" customFormat="false" ht="15" hidden="false" customHeight="false" outlineLevel="0" collapsed="false">
      <c r="A3069" s="0" t="n">
        <f aca="false">'Profiles 8760'!A3058</f>
        <v>3056</v>
      </c>
      <c r="B3069" s="0" t="n">
        <f aca="false">'Profiles 8760'!B3058</f>
        <v>5</v>
      </c>
      <c r="C3069" s="0" t="n">
        <f aca="false">'Profiles 8760'!E3058</f>
        <v>1</v>
      </c>
      <c r="D3069" s="0" t="n">
        <f aca="false">'Profiles 8760'!F3058</f>
        <v>0.385095</v>
      </c>
      <c r="E3069" s="0" t="n">
        <f aca="false">'Profiles 8760'!G3058</f>
        <v>0.853187</v>
      </c>
      <c r="F3069" s="0" t="n">
        <f aca="false">D3069*Assumptions!$C$11*$B$7+E3069*Assumptions!$C$12*$B$8</f>
        <v>146.1107843</v>
      </c>
      <c r="G3069" s="0" t="n">
        <f aca="false">C3069*Assumptions!$C$15</f>
        <v>200</v>
      </c>
      <c r="H3069" s="0" t="n">
        <f aca="false">MIN(F3069,G3069)</f>
        <v>146.1107843</v>
      </c>
      <c r="I3069" s="0" t="n">
        <f aca="false">IF(C3069=1,MIN(G3069-H3069,Assumptions!$C$13,P3068),0)</f>
        <v>53.8892157</v>
      </c>
      <c r="J3069" s="0" t="n">
        <f aca="false">H3069+I3069</f>
        <v>200</v>
      </c>
      <c r="K3069" s="0" t="n">
        <f aca="false">MIN(IF(C3069=1,F3069-H3069,F3069),Assumptions!$C$13,MAX(0,($B$5-P3068)/$B$6))</f>
        <v>0</v>
      </c>
      <c r="L3069" s="0" t="n">
        <f aca="false">IF(C3069=1,0,MIN(F3069-K3069,Assumptions!$C$15,MAX(0,$B$10-O3068-M3069)))</f>
        <v>0</v>
      </c>
      <c r="M3069" s="0" t="n">
        <f aca="false">'Profiles 8760'!H3058</f>
        <v>190200</v>
      </c>
      <c r="N3069" s="0" t="n">
        <f aca="false">J3069+L3069</f>
        <v>200</v>
      </c>
      <c r="O3069" s="0" t="n">
        <f aca="false">O3068+N3069</f>
        <v>278294.762206941</v>
      </c>
      <c r="P3069" s="0" t="n">
        <f aca="false">MIN($B$5,P3068+K3069*$B$6-I3069)</f>
        <v>456.9207843</v>
      </c>
      <c r="Q3069" s="0" t="n">
        <f aca="false">MAX(0,F3069-H3069-K3069-L3069)</f>
        <v>0</v>
      </c>
    </row>
    <row r="3070" customFormat="false" ht="15" hidden="false" customHeight="false" outlineLevel="0" collapsed="false">
      <c r="A3070" s="0" t="n">
        <f aca="false">'Profiles 8760'!A3059</f>
        <v>3057</v>
      </c>
      <c r="B3070" s="0" t="n">
        <f aca="false">'Profiles 8760'!B3059</f>
        <v>5</v>
      </c>
      <c r="C3070" s="0" t="n">
        <f aca="false">'Profiles 8760'!E3059</f>
        <v>1</v>
      </c>
      <c r="D3070" s="0" t="n">
        <f aca="false">'Profiles 8760'!F3059</f>
        <v>0.690979</v>
      </c>
      <c r="E3070" s="0" t="n">
        <f aca="false">'Profiles 8760'!G3059</f>
        <v>0.614356</v>
      </c>
      <c r="F3070" s="0" t="n">
        <f aca="false">D3070*Assumptions!$C$11*$B$7+E3070*Assumptions!$C$12*$B$8</f>
        <v>224.6818956</v>
      </c>
      <c r="G3070" s="0" t="n">
        <f aca="false">C3070*Assumptions!$C$15</f>
        <v>200</v>
      </c>
      <c r="H3070" s="0" t="n">
        <f aca="false">MIN(F3070,G3070)</f>
        <v>200</v>
      </c>
      <c r="I3070" s="0" t="n">
        <f aca="false">IF(C3070=1,MIN(G3070-H3070,Assumptions!$C$13,P3069),0)</f>
        <v>0</v>
      </c>
      <c r="J3070" s="0" t="n">
        <f aca="false">H3070+I3070</f>
        <v>200</v>
      </c>
      <c r="K3070" s="0" t="n">
        <f aca="false">MIN(IF(C3070=1,F3070-H3070,F3070),Assumptions!$C$13,MAX(0,($B$5-P3069)/$B$6))</f>
        <v>24.6818956</v>
      </c>
      <c r="L3070" s="0" t="n">
        <f aca="false">IF(C3070=1,0,MIN(F3070-K3070,Assumptions!$C$15,MAX(0,$B$10-O3069-M3070)))</f>
        <v>0</v>
      </c>
      <c r="M3070" s="0" t="n">
        <f aca="false">'Profiles 8760'!H3059</f>
        <v>190000</v>
      </c>
      <c r="N3070" s="0" t="n">
        <f aca="false">J3070+L3070</f>
        <v>200</v>
      </c>
      <c r="O3070" s="0" t="n">
        <f aca="false">O3069+N3070</f>
        <v>278494.762206941</v>
      </c>
      <c r="P3070" s="0" t="n">
        <f aca="false">MIN($B$5,P3069+K3070*$B$6-I3070)</f>
        <v>478.31505140608</v>
      </c>
      <c r="Q3070" s="0" t="n">
        <f aca="false">MAX(0,F3070-H3070-K3070-L3070)</f>
        <v>0</v>
      </c>
    </row>
    <row r="3071" customFormat="false" ht="15" hidden="false" customHeight="false" outlineLevel="0" collapsed="false">
      <c r="A3071" s="0" t="n">
        <f aca="false">'Profiles 8760'!A3060</f>
        <v>3058</v>
      </c>
      <c r="B3071" s="0" t="n">
        <f aca="false">'Profiles 8760'!B3060</f>
        <v>5</v>
      </c>
      <c r="C3071" s="0" t="n">
        <f aca="false">'Profiles 8760'!E3060</f>
        <v>0</v>
      </c>
      <c r="D3071" s="0" t="n">
        <f aca="false">'Profiles 8760'!F3060</f>
        <v>0.980513</v>
      </c>
      <c r="E3071" s="0" t="n">
        <f aca="false">'Profiles 8760'!G3060</f>
        <v>0.804507</v>
      </c>
      <c r="F3071" s="0" t="n">
        <f aca="false">D3071*Assumptions!$C$11*$B$7+E3071*Assumptions!$C$12*$B$8</f>
        <v>316.0764907</v>
      </c>
      <c r="G3071" s="0" t="n">
        <f aca="false">C3071*Assumptions!$C$15</f>
        <v>0</v>
      </c>
      <c r="H3071" s="0" t="n">
        <f aca="false">MIN(F3071,G3071)</f>
        <v>0</v>
      </c>
      <c r="I3071" s="0" t="n">
        <f aca="false">IF(C3071=1,MIN(G3071-H3071,Assumptions!$C$13,P3070),0)</f>
        <v>0</v>
      </c>
      <c r="J3071" s="0" t="n">
        <f aca="false">H3071+I3071</f>
        <v>0</v>
      </c>
      <c r="K3071" s="0" t="n">
        <f aca="false">MIN(IF(C3071=1,F3071-H3071,F3071),Assumptions!$C$13,MAX(0,($B$5-P3070)/$B$6))</f>
        <v>37.4884040077526</v>
      </c>
      <c r="L3071" s="0" t="n">
        <f aca="false">IF(C3071=1,0,MIN(F3071-K3071,Assumptions!$C$15,MAX(0,$B$10-O3070-M3071)))</f>
        <v>200</v>
      </c>
      <c r="M3071" s="0" t="n">
        <f aca="false">'Profiles 8760'!H3060</f>
        <v>190000</v>
      </c>
      <c r="N3071" s="0" t="n">
        <f aca="false">J3071+L3071</f>
        <v>200</v>
      </c>
      <c r="O3071" s="0" t="n">
        <f aca="false">O3070+N3071</f>
        <v>278694.762206941</v>
      </c>
      <c r="P3071" s="0" t="n">
        <f aca="false">MIN($B$5,P3070+K3071*$B$6-I3071)</f>
        <v>510.81</v>
      </c>
      <c r="Q3071" s="0" t="n">
        <f aca="false">MAX(0,F3071-H3071-K3071-L3071)</f>
        <v>78.5880866922474</v>
      </c>
    </row>
    <row r="3072" customFormat="false" ht="15" hidden="false" customHeight="false" outlineLevel="0" collapsed="false">
      <c r="A3072" s="0" t="n">
        <f aca="false">'Profiles 8760'!A3061</f>
        <v>3059</v>
      </c>
      <c r="B3072" s="0" t="n">
        <f aca="false">'Profiles 8760'!B3061</f>
        <v>5</v>
      </c>
      <c r="C3072" s="0" t="n">
        <f aca="false">'Profiles 8760'!E3061</f>
        <v>0</v>
      </c>
      <c r="D3072" s="0" t="n">
        <f aca="false">'Profiles 8760'!F3061</f>
        <v>1</v>
      </c>
      <c r="E3072" s="0" t="n">
        <f aca="false">'Profiles 8760'!G3061</f>
        <v>0.934878</v>
      </c>
      <c r="F3072" s="0" t="n">
        <f aca="false">D3072*Assumptions!$C$11*$B$7+E3072*Assumptions!$C$12*$B$8</f>
        <v>327.0365102</v>
      </c>
      <c r="G3072" s="0" t="n">
        <f aca="false">C3072*Assumptions!$C$15</f>
        <v>0</v>
      </c>
      <c r="H3072" s="0" t="n">
        <f aca="false">MIN(F3072,G3072)</f>
        <v>0</v>
      </c>
      <c r="I3072" s="0" t="n">
        <f aca="false">IF(C3072=1,MIN(G3072-H3072,Assumptions!$C$13,P3071),0)</f>
        <v>0</v>
      </c>
      <c r="J3072" s="0" t="n">
        <f aca="false">H3072+I3072</f>
        <v>0</v>
      </c>
      <c r="K3072" s="0" t="n">
        <f aca="false">MIN(IF(C3072=1,F3072-H3072,F3072),Assumptions!$C$13,MAX(0,($B$5-P3071)/$B$6))</f>
        <v>0</v>
      </c>
      <c r="L3072" s="0" t="n">
        <f aca="false">IF(C3072=1,0,MIN(F3072-K3072,Assumptions!$C$15,MAX(0,$B$10-O3071-M3072)))</f>
        <v>200</v>
      </c>
      <c r="M3072" s="0" t="n">
        <f aca="false">'Profiles 8760'!H3061</f>
        <v>190000</v>
      </c>
      <c r="N3072" s="0" t="n">
        <f aca="false">J3072+L3072</f>
        <v>200</v>
      </c>
      <c r="O3072" s="0" t="n">
        <f aca="false">O3071+N3072</f>
        <v>278894.762206941</v>
      </c>
      <c r="P3072" s="0" t="n">
        <f aca="false">MIN($B$5,P3071+K3072*$B$6-I3072)</f>
        <v>510.81</v>
      </c>
      <c r="Q3072" s="0" t="n">
        <f aca="false">MAX(0,F3072-H3072-K3072-L3072)</f>
        <v>127.0365102</v>
      </c>
    </row>
    <row r="3073" customFormat="false" ht="15" hidden="false" customHeight="false" outlineLevel="0" collapsed="false">
      <c r="A3073" s="0" t="n">
        <f aca="false">'Profiles 8760'!A3062</f>
        <v>3060</v>
      </c>
      <c r="B3073" s="0" t="n">
        <f aca="false">'Profiles 8760'!B3062</f>
        <v>5</v>
      </c>
      <c r="C3073" s="0" t="n">
        <f aca="false">'Profiles 8760'!E3062</f>
        <v>0</v>
      </c>
      <c r="D3073" s="0" t="n">
        <f aca="false">'Profiles 8760'!F3062</f>
        <v>1</v>
      </c>
      <c r="E3073" s="0" t="n">
        <f aca="false">'Profiles 8760'!G3062</f>
        <v>0.96098</v>
      </c>
      <c r="F3073" s="0" t="n">
        <f aca="false">D3073*Assumptions!$C$11*$B$7+E3073*Assumptions!$C$12*$B$8</f>
        <v>328.104082</v>
      </c>
      <c r="G3073" s="0" t="n">
        <f aca="false">C3073*Assumptions!$C$15</f>
        <v>0</v>
      </c>
      <c r="H3073" s="0" t="n">
        <f aca="false">MIN(F3073,G3073)</f>
        <v>0</v>
      </c>
      <c r="I3073" s="0" t="n">
        <f aca="false">IF(C3073=1,MIN(G3073-H3073,Assumptions!$C$13,P3072),0)</f>
        <v>0</v>
      </c>
      <c r="J3073" s="0" t="n">
        <f aca="false">H3073+I3073</f>
        <v>0</v>
      </c>
      <c r="K3073" s="0" t="n">
        <f aca="false">MIN(IF(C3073=1,F3073-H3073,F3073),Assumptions!$C$13,MAX(0,($B$5-P3072)/$B$6))</f>
        <v>0</v>
      </c>
      <c r="L3073" s="0" t="n">
        <f aca="false">IF(C3073=1,0,MIN(F3073-K3073,Assumptions!$C$15,MAX(0,$B$10-O3072-M3073)))</f>
        <v>200</v>
      </c>
      <c r="M3073" s="0" t="n">
        <f aca="false">'Profiles 8760'!H3062</f>
        <v>190000</v>
      </c>
      <c r="N3073" s="0" t="n">
        <f aca="false">J3073+L3073</f>
        <v>200</v>
      </c>
      <c r="O3073" s="0" t="n">
        <f aca="false">O3072+N3073</f>
        <v>279094.762206941</v>
      </c>
      <c r="P3073" s="0" t="n">
        <f aca="false">MIN($B$5,P3072+K3073*$B$6-I3073)</f>
        <v>510.81</v>
      </c>
      <c r="Q3073" s="0" t="n">
        <f aca="false">MAX(0,F3073-H3073-K3073-L3073)</f>
        <v>128.104082</v>
      </c>
    </row>
    <row r="3074" customFormat="false" ht="15" hidden="false" customHeight="false" outlineLevel="0" collapsed="false">
      <c r="A3074" s="0" t="n">
        <f aca="false">'Profiles 8760'!A3063</f>
        <v>3061</v>
      </c>
      <c r="B3074" s="0" t="n">
        <f aca="false">'Profiles 8760'!B3063</f>
        <v>5</v>
      </c>
      <c r="C3074" s="0" t="n">
        <f aca="false">'Profiles 8760'!E3063</f>
        <v>0</v>
      </c>
      <c r="D3074" s="0" t="n">
        <f aca="false">'Profiles 8760'!F3063</f>
        <v>1</v>
      </c>
      <c r="E3074" s="0" t="n">
        <f aca="false">'Profiles 8760'!G3063</f>
        <v>1</v>
      </c>
      <c r="F3074" s="0" t="n">
        <f aca="false">D3074*Assumptions!$C$11*$B$7+E3074*Assumptions!$C$12*$B$8</f>
        <v>329.7</v>
      </c>
      <c r="G3074" s="0" t="n">
        <f aca="false">C3074*Assumptions!$C$15</f>
        <v>0</v>
      </c>
      <c r="H3074" s="0" t="n">
        <f aca="false">MIN(F3074,G3074)</f>
        <v>0</v>
      </c>
      <c r="I3074" s="0" t="n">
        <f aca="false">IF(C3074=1,MIN(G3074-H3074,Assumptions!$C$13,P3073),0)</f>
        <v>0</v>
      </c>
      <c r="J3074" s="0" t="n">
        <f aca="false">H3074+I3074</f>
        <v>0</v>
      </c>
      <c r="K3074" s="0" t="n">
        <f aca="false">MIN(IF(C3074=1,F3074-H3074,F3074),Assumptions!$C$13,MAX(0,($B$5-P3073)/$B$6))</f>
        <v>0</v>
      </c>
      <c r="L3074" s="0" t="n">
        <f aca="false">IF(C3074=1,0,MIN(F3074-K3074,Assumptions!$C$15,MAX(0,$B$10-O3073-M3074)))</f>
        <v>200</v>
      </c>
      <c r="M3074" s="0" t="n">
        <f aca="false">'Profiles 8760'!H3063</f>
        <v>190000</v>
      </c>
      <c r="N3074" s="0" t="n">
        <f aca="false">J3074+L3074</f>
        <v>200</v>
      </c>
      <c r="O3074" s="0" t="n">
        <f aca="false">O3073+N3074</f>
        <v>279294.762206941</v>
      </c>
      <c r="P3074" s="0" t="n">
        <f aca="false">MIN($B$5,P3073+K3074*$B$6-I3074)</f>
        <v>510.81</v>
      </c>
      <c r="Q3074" s="0" t="n">
        <f aca="false">MAX(0,F3074-H3074-K3074-L3074)</f>
        <v>129.7</v>
      </c>
    </row>
    <row r="3075" customFormat="false" ht="15" hidden="false" customHeight="false" outlineLevel="0" collapsed="false">
      <c r="A3075" s="0" t="n">
        <f aca="false">'Profiles 8760'!A3064</f>
        <v>3062</v>
      </c>
      <c r="B3075" s="0" t="n">
        <f aca="false">'Profiles 8760'!B3064</f>
        <v>5</v>
      </c>
      <c r="C3075" s="0" t="n">
        <f aca="false">'Profiles 8760'!E3064</f>
        <v>0</v>
      </c>
      <c r="D3075" s="0" t="n">
        <f aca="false">'Profiles 8760'!F3064</f>
        <v>1</v>
      </c>
      <c r="E3075" s="0" t="n">
        <f aca="false">'Profiles 8760'!G3064</f>
        <v>0.935393</v>
      </c>
      <c r="F3075" s="0" t="n">
        <f aca="false">D3075*Assumptions!$C$11*$B$7+E3075*Assumptions!$C$12*$B$8</f>
        <v>327.0575737</v>
      </c>
      <c r="G3075" s="0" t="n">
        <f aca="false">C3075*Assumptions!$C$15</f>
        <v>0</v>
      </c>
      <c r="H3075" s="0" t="n">
        <f aca="false">MIN(F3075,G3075)</f>
        <v>0</v>
      </c>
      <c r="I3075" s="0" t="n">
        <f aca="false">IF(C3075=1,MIN(G3075-H3075,Assumptions!$C$13,P3074),0)</f>
        <v>0</v>
      </c>
      <c r="J3075" s="0" t="n">
        <f aca="false">H3075+I3075</f>
        <v>0</v>
      </c>
      <c r="K3075" s="0" t="n">
        <f aca="false">MIN(IF(C3075=1,F3075-H3075,F3075),Assumptions!$C$13,MAX(0,($B$5-P3074)/$B$6))</f>
        <v>0</v>
      </c>
      <c r="L3075" s="0" t="n">
        <f aca="false">IF(C3075=1,0,MIN(F3075-K3075,Assumptions!$C$15,MAX(0,$B$10-O3074-M3075)))</f>
        <v>200</v>
      </c>
      <c r="M3075" s="0" t="n">
        <f aca="false">'Profiles 8760'!H3064</f>
        <v>190000</v>
      </c>
      <c r="N3075" s="0" t="n">
        <f aca="false">J3075+L3075</f>
        <v>200</v>
      </c>
      <c r="O3075" s="0" t="n">
        <f aca="false">O3074+N3075</f>
        <v>279494.762206941</v>
      </c>
      <c r="P3075" s="0" t="n">
        <f aca="false">MIN($B$5,P3074+K3075*$B$6-I3075)</f>
        <v>510.81</v>
      </c>
      <c r="Q3075" s="0" t="n">
        <f aca="false">MAX(0,F3075-H3075-K3075-L3075)</f>
        <v>127.0575737</v>
      </c>
    </row>
    <row r="3076" customFormat="false" ht="15" hidden="false" customHeight="false" outlineLevel="0" collapsed="false">
      <c r="A3076" s="0" t="n">
        <f aca="false">'Profiles 8760'!A3065</f>
        <v>3063</v>
      </c>
      <c r="B3076" s="0" t="n">
        <f aca="false">'Profiles 8760'!B3065</f>
        <v>5</v>
      </c>
      <c r="C3076" s="0" t="n">
        <f aca="false">'Profiles 8760'!E3065</f>
        <v>0</v>
      </c>
      <c r="D3076" s="0" t="n">
        <f aca="false">'Profiles 8760'!F3065</f>
        <v>1</v>
      </c>
      <c r="E3076" s="0" t="n">
        <f aca="false">'Profiles 8760'!G3065</f>
        <v>1</v>
      </c>
      <c r="F3076" s="0" t="n">
        <f aca="false">D3076*Assumptions!$C$11*$B$7+E3076*Assumptions!$C$12*$B$8</f>
        <v>329.7</v>
      </c>
      <c r="G3076" s="0" t="n">
        <f aca="false">C3076*Assumptions!$C$15</f>
        <v>0</v>
      </c>
      <c r="H3076" s="0" t="n">
        <f aca="false">MIN(F3076,G3076)</f>
        <v>0</v>
      </c>
      <c r="I3076" s="0" t="n">
        <f aca="false">IF(C3076=1,MIN(G3076-H3076,Assumptions!$C$13,P3075),0)</f>
        <v>0</v>
      </c>
      <c r="J3076" s="0" t="n">
        <f aca="false">H3076+I3076</f>
        <v>0</v>
      </c>
      <c r="K3076" s="0" t="n">
        <f aca="false">MIN(IF(C3076=1,F3076-H3076,F3076),Assumptions!$C$13,MAX(0,($B$5-P3075)/$B$6))</f>
        <v>0</v>
      </c>
      <c r="L3076" s="0" t="n">
        <f aca="false">IF(C3076=1,0,MIN(F3076-K3076,Assumptions!$C$15,MAX(0,$B$10-O3075-M3076)))</f>
        <v>200</v>
      </c>
      <c r="M3076" s="0" t="n">
        <f aca="false">'Profiles 8760'!H3065</f>
        <v>190000</v>
      </c>
      <c r="N3076" s="0" t="n">
        <f aca="false">J3076+L3076</f>
        <v>200</v>
      </c>
      <c r="O3076" s="0" t="n">
        <f aca="false">O3075+N3076</f>
        <v>279694.762206941</v>
      </c>
      <c r="P3076" s="0" t="n">
        <f aca="false">MIN($B$5,P3075+K3076*$B$6-I3076)</f>
        <v>510.81</v>
      </c>
      <c r="Q3076" s="0" t="n">
        <f aca="false">MAX(0,F3076-H3076-K3076-L3076)</f>
        <v>129.7</v>
      </c>
    </row>
    <row r="3077" customFormat="false" ht="15" hidden="false" customHeight="false" outlineLevel="0" collapsed="false">
      <c r="A3077" s="0" t="n">
        <f aca="false">'Profiles 8760'!A3066</f>
        <v>3064</v>
      </c>
      <c r="B3077" s="0" t="n">
        <f aca="false">'Profiles 8760'!B3066</f>
        <v>5</v>
      </c>
      <c r="C3077" s="0" t="n">
        <f aca="false">'Profiles 8760'!E3066</f>
        <v>0</v>
      </c>
      <c r="D3077" s="0" t="n">
        <f aca="false">'Profiles 8760'!F3066</f>
        <v>0.980513</v>
      </c>
      <c r="E3077" s="0" t="n">
        <f aca="false">'Profiles 8760'!G3066</f>
        <v>0.731648</v>
      </c>
      <c r="F3077" s="0" t="n">
        <f aca="false">D3077*Assumptions!$C$11*$B$7+E3077*Assumptions!$C$12*$B$8</f>
        <v>313.0965576</v>
      </c>
      <c r="G3077" s="0" t="n">
        <f aca="false">C3077*Assumptions!$C$15</f>
        <v>0</v>
      </c>
      <c r="H3077" s="0" t="n">
        <f aca="false">MIN(F3077,G3077)</f>
        <v>0</v>
      </c>
      <c r="I3077" s="0" t="n">
        <f aca="false">IF(C3077=1,MIN(G3077-H3077,Assumptions!$C$13,P3076),0)</f>
        <v>0</v>
      </c>
      <c r="J3077" s="0" t="n">
        <f aca="false">H3077+I3077</f>
        <v>0</v>
      </c>
      <c r="K3077" s="0" t="n">
        <f aca="false">MIN(IF(C3077=1,F3077-H3077,F3077),Assumptions!$C$13,MAX(0,($B$5-P3076)/$B$6))</f>
        <v>0</v>
      </c>
      <c r="L3077" s="0" t="n">
        <f aca="false">IF(C3077=1,0,MIN(F3077-K3077,Assumptions!$C$15,MAX(0,$B$10-O3076-M3077)))</f>
        <v>200</v>
      </c>
      <c r="M3077" s="0" t="n">
        <f aca="false">'Profiles 8760'!H3066</f>
        <v>190000</v>
      </c>
      <c r="N3077" s="0" t="n">
        <f aca="false">J3077+L3077</f>
        <v>200</v>
      </c>
      <c r="O3077" s="0" t="n">
        <f aca="false">O3076+N3077</f>
        <v>279894.762206941</v>
      </c>
      <c r="P3077" s="0" t="n">
        <f aca="false">MIN($B$5,P3076+K3077*$B$6-I3077)</f>
        <v>510.81</v>
      </c>
      <c r="Q3077" s="0" t="n">
        <f aca="false">MAX(0,F3077-H3077-K3077-L3077)</f>
        <v>113.0965576</v>
      </c>
    </row>
    <row r="3078" customFormat="false" ht="15" hidden="false" customHeight="false" outlineLevel="0" collapsed="false">
      <c r="A3078" s="0" t="n">
        <f aca="false">'Profiles 8760'!A3067</f>
        <v>3065</v>
      </c>
      <c r="B3078" s="0" t="n">
        <f aca="false">'Profiles 8760'!B3067</f>
        <v>5</v>
      </c>
      <c r="C3078" s="0" t="n">
        <f aca="false">'Profiles 8760'!E3067</f>
        <v>0</v>
      </c>
      <c r="D3078" s="0" t="n">
        <f aca="false">'Profiles 8760'!F3067</f>
        <v>0.690979</v>
      </c>
      <c r="E3078" s="0" t="n">
        <f aca="false">'Profiles 8760'!G3067</f>
        <v>0.64705</v>
      </c>
      <c r="F3078" s="0" t="n">
        <f aca="false">D3078*Assumptions!$C$11*$B$7+E3078*Assumptions!$C$12*$B$8</f>
        <v>226.0190802</v>
      </c>
      <c r="G3078" s="0" t="n">
        <f aca="false">C3078*Assumptions!$C$15</f>
        <v>0</v>
      </c>
      <c r="H3078" s="0" t="n">
        <f aca="false">MIN(F3078,G3078)</f>
        <v>0</v>
      </c>
      <c r="I3078" s="0" t="n">
        <f aca="false">IF(C3078=1,MIN(G3078-H3078,Assumptions!$C$13,P3077),0)</f>
        <v>0</v>
      </c>
      <c r="J3078" s="0" t="n">
        <f aca="false">H3078+I3078</f>
        <v>0</v>
      </c>
      <c r="K3078" s="0" t="n">
        <f aca="false">MIN(IF(C3078=1,F3078-H3078,F3078),Assumptions!$C$13,MAX(0,($B$5-P3077)/$B$6))</f>
        <v>0</v>
      </c>
      <c r="L3078" s="0" t="n">
        <f aca="false">IF(C3078=1,0,MIN(F3078-K3078,Assumptions!$C$15,MAX(0,$B$10-O3077-M3078)))</f>
        <v>200</v>
      </c>
      <c r="M3078" s="0" t="n">
        <f aca="false">'Profiles 8760'!H3067</f>
        <v>190000</v>
      </c>
      <c r="N3078" s="0" t="n">
        <f aca="false">J3078+L3078</f>
        <v>200</v>
      </c>
      <c r="O3078" s="0" t="n">
        <f aca="false">O3077+N3078</f>
        <v>280094.762206941</v>
      </c>
      <c r="P3078" s="0" t="n">
        <f aca="false">MIN($B$5,P3077+K3078*$B$6-I3078)</f>
        <v>510.81</v>
      </c>
      <c r="Q3078" s="0" t="n">
        <f aca="false">MAX(0,F3078-H3078-K3078-L3078)</f>
        <v>26.0190802</v>
      </c>
    </row>
    <row r="3079" customFormat="false" ht="15" hidden="false" customHeight="false" outlineLevel="0" collapsed="false">
      <c r="A3079" s="0" t="n">
        <f aca="false">'Profiles 8760'!A3068</f>
        <v>3066</v>
      </c>
      <c r="B3079" s="0" t="n">
        <f aca="false">'Profiles 8760'!B3068</f>
        <v>5</v>
      </c>
      <c r="C3079" s="0" t="n">
        <f aca="false">'Profiles 8760'!E3068</f>
        <v>0</v>
      </c>
      <c r="D3079" s="0" t="n">
        <f aca="false">'Profiles 8760'!F3068</f>
        <v>0.385095</v>
      </c>
      <c r="E3079" s="0" t="n">
        <f aca="false">'Profiles 8760'!G3068</f>
        <v>0.718196</v>
      </c>
      <c r="F3079" s="0" t="n">
        <f aca="false">D3079*Assumptions!$C$11*$B$7+E3079*Assumptions!$C$12*$B$8</f>
        <v>140.5896524</v>
      </c>
      <c r="G3079" s="0" t="n">
        <f aca="false">C3079*Assumptions!$C$15</f>
        <v>0</v>
      </c>
      <c r="H3079" s="0" t="n">
        <f aca="false">MIN(F3079,G3079)</f>
        <v>0</v>
      </c>
      <c r="I3079" s="0" t="n">
        <f aca="false">IF(C3079=1,MIN(G3079-H3079,Assumptions!$C$13,P3078),0)</f>
        <v>0</v>
      </c>
      <c r="J3079" s="0" t="n">
        <f aca="false">H3079+I3079</f>
        <v>0</v>
      </c>
      <c r="K3079" s="0" t="n">
        <f aca="false">MIN(IF(C3079=1,F3079-H3079,F3079),Assumptions!$C$13,MAX(0,($B$5-P3078)/$B$6))</f>
        <v>0</v>
      </c>
      <c r="L3079" s="0" t="n">
        <f aca="false">IF(C3079=1,0,MIN(F3079-K3079,Assumptions!$C$15,MAX(0,$B$10-O3078-M3079)))</f>
        <v>140.5896524</v>
      </c>
      <c r="M3079" s="0" t="n">
        <f aca="false">'Profiles 8760'!H3068</f>
        <v>190000</v>
      </c>
      <c r="N3079" s="0" t="n">
        <f aca="false">J3079+L3079</f>
        <v>140.5896524</v>
      </c>
      <c r="O3079" s="0" t="n">
        <f aca="false">O3078+N3079</f>
        <v>280235.351859341</v>
      </c>
      <c r="P3079" s="0" t="n">
        <f aca="false">MIN($B$5,P3078+K3079*$B$6-I3079)</f>
        <v>510.81</v>
      </c>
      <c r="Q3079" s="0" t="n">
        <f aca="false">MAX(0,F3079-H3079-K3079-L3079)</f>
        <v>0</v>
      </c>
    </row>
    <row r="3080" customFormat="false" ht="15" hidden="false" customHeight="false" outlineLevel="0" collapsed="false">
      <c r="A3080" s="0" t="n">
        <f aca="false">'Profiles 8760'!A3069</f>
        <v>3067</v>
      </c>
      <c r="B3080" s="0" t="n">
        <f aca="false">'Profiles 8760'!B3069</f>
        <v>5</v>
      </c>
      <c r="C3080" s="0" t="n">
        <f aca="false">'Profiles 8760'!E3069</f>
        <v>0</v>
      </c>
      <c r="D3080" s="0" t="n">
        <f aca="false">'Profiles 8760'!F3069</f>
        <v>0.112723</v>
      </c>
      <c r="E3080" s="0" t="n">
        <f aca="false">'Profiles 8760'!G3069</f>
        <v>0.504165</v>
      </c>
      <c r="F3080" s="0" t="n">
        <f aca="false">D3080*Assumptions!$C$11*$B$7+E3080*Assumptions!$C$12*$B$8</f>
        <v>53.1747509</v>
      </c>
      <c r="G3080" s="0" t="n">
        <f aca="false">C3080*Assumptions!$C$15</f>
        <v>0</v>
      </c>
      <c r="H3080" s="0" t="n">
        <f aca="false">MIN(F3080,G3080)</f>
        <v>0</v>
      </c>
      <c r="I3080" s="0" t="n">
        <f aca="false">IF(C3080=1,MIN(G3080-H3080,Assumptions!$C$13,P3079),0)</f>
        <v>0</v>
      </c>
      <c r="J3080" s="0" t="n">
        <f aca="false">H3080+I3080</f>
        <v>0</v>
      </c>
      <c r="K3080" s="0" t="n">
        <f aca="false">MIN(IF(C3080=1,F3080-H3080,F3080),Assumptions!$C$13,MAX(0,($B$5-P3079)/$B$6))</f>
        <v>0</v>
      </c>
      <c r="L3080" s="0" t="n">
        <f aca="false">IF(C3080=1,0,MIN(F3080-K3080,Assumptions!$C$15,MAX(0,$B$10-O3079-M3080)))</f>
        <v>53.1747509</v>
      </c>
      <c r="M3080" s="0" t="n">
        <f aca="false">'Profiles 8760'!H3069</f>
        <v>190000</v>
      </c>
      <c r="N3080" s="0" t="n">
        <f aca="false">J3080+L3080</f>
        <v>53.1747509</v>
      </c>
      <c r="O3080" s="0" t="n">
        <f aca="false">O3079+N3080</f>
        <v>280288.526610241</v>
      </c>
      <c r="P3080" s="0" t="n">
        <f aca="false">MIN($B$5,P3079+K3080*$B$6-I3080)</f>
        <v>510.81</v>
      </c>
      <c r="Q3080" s="0" t="n">
        <f aca="false">MAX(0,F3080-H3080-K3080-L3080)</f>
        <v>0</v>
      </c>
    </row>
    <row r="3081" customFormat="false" ht="15" hidden="false" customHeight="false" outlineLevel="0" collapsed="false">
      <c r="A3081" s="0" t="n">
        <f aca="false">'Profiles 8760'!A3070</f>
        <v>3068</v>
      </c>
      <c r="B3081" s="0" t="n">
        <f aca="false">'Profiles 8760'!B3070</f>
        <v>5</v>
      </c>
      <c r="C3081" s="0" t="n">
        <f aca="false">'Profiles 8760'!E3070</f>
        <v>1</v>
      </c>
      <c r="D3081" s="0" t="n">
        <f aca="false">'Profiles 8760'!F3070</f>
        <v>0</v>
      </c>
      <c r="E3081" s="0" t="n">
        <f aca="false">'Profiles 8760'!G3070</f>
        <v>0.274709</v>
      </c>
      <c r="F3081" s="0" t="n">
        <f aca="false">D3081*Assumptions!$C$11*$B$7+E3081*Assumptions!$C$12*$B$8</f>
        <v>11.2355981</v>
      </c>
      <c r="G3081" s="0" t="n">
        <f aca="false">C3081*Assumptions!$C$15</f>
        <v>200</v>
      </c>
      <c r="H3081" s="0" t="n">
        <f aca="false">MIN(F3081,G3081)</f>
        <v>11.2355981</v>
      </c>
      <c r="I3081" s="0" t="n">
        <f aca="false">IF(C3081=1,MIN(G3081-H3081,Assumptions!$C$13,P3080),0)</f>
        <v>180</v>
      </c>
      <c r="J3081" s="0" t="n">
        <f aca="false">H3081+I3081</f>
        <v>191.2355981</v>
      </c>
      <c r="K3081" s="0" t="n">
        <f aca="false">MIN(IF(C3081=1,F3081-H3081,F3081),Assumptions!$C$13,MAX(0,($B$5-P3080)/$B$6))</f>
        <v>0</v>
      </c>
      <c r="L3081" s="0" t="n">
        <f aca="false">IF(C3081=1,0,MIN(F3081-K3081,Assumptions!$C$15,MAX(0,$B$10-O3080-M3081)))</f>
        <v>0</v>
      </c>
      <c r="M3081" s="0" t="n">
        <f aca="false">'Profiles 8760'!H3070</f>
        <v>189800</v>
      </c>
      <c r="N3081" s="0" t="n">
        <f aca="false">J3081+L3081</f>
        <v>191.2355981</v>
      </c>
      <c r="O3081" s="0" t="n">
        <f aca="false">O3080+N3081</f>
        <v>280479.762208341</v>
      </c>
      <c r="P3081" s="0" t="n">
        <f aca="false">MIN($B$5,P3080+K3081*$B$6-I3081)</f>
        <v>330.81</v>
      </c>
      <c r="Q3081" s="0" t="n">
        <f aca="false">MAX(0,F3081-H3081-K3081-L3081)</f>
        <v>0</v>
      </c>
    </row>
    <row r="3082" customFormat="false" ht="15" hidden="false" customHeight="false" outlineLevel="0" collapsed="false">
      <c r="A3082" s="0" t="n">
        <f aca="false">'Profiles 8760'!A3071</f>
        <v>3069</v>
      </c>
      <c r="B3082" s="0" t="n">
        <f aca="false">'Profiles 8760'!B3071</f>
        <v>5</v>
      </c>
      <c r="C3082" s="0" t="n">
        <f aca="false">'Profiles 8760'!E3071</f>
        <v>1</v>
      </c>
      <c r="D3082" s="0" t="n">
        <f aca="false">'Profiles 8760'!F3071</f>
        <v>0</v>
      </c>
      <c r="E3082" s="0" t="n">
        <f aca="false">'Profiles 8760'!G3071</f>
        <v>0.231613</v>
      </c>
      <c r="F3082" s="0" t="n">
        <f aca="false">D3082*Assumptions!$C$11*$B$7+E3082*Assumptions!$C$12*$B$8</f>
        <v>9.4729717</v>
      </c>
      <c r="G3082" s="0" t="n">
        <f aca="false">C3082*Assumptions!$C$15</f>
        <v>200</v>
      </c>
      <c r="H3082" s="0" t="n">
        <f aca="false">MIN(F3082,G3082)</f>
        <v>9.4729717</v>
      </c>
      <c r="I3082" s="0" t="n">
        <f aca="false">IF(C3082=1,MIN(G3082-H3082,Assumptions!$C$13,P3081),0)</f>
        <v>180</v>
      </c>
      <c r="J3082" s="0" t="n">
        <f aca="false">H3082+I3082</f>
        <v>189.4729717</v>
      </c>
      <c r="K3082" s="0" t="n">
        <f aca="false">MIN(IF(C3082=1,F3082-H3082,F3082),Assumptions!$C$13,MAX(0,($B$5-P3081)/$B$6))</f>
        <v>0</v>
      </c>
      <c r="L3082" s="0" t="n">
        <f aca="false">IF(C3082=1,0,MIN(F3082-K3082,Assumptions!$C$15,MAX(0,$B$10-O3081-M3082)))</f>
        <v>0</v>
      </c>
      <c r="M3082" s="0" t="n">
        <f aca="false">'Profiles 8760'!H3071</f>
        <v>189600</v>
      </c>
      <c r="N3082" s="0" t="n">
        <f aca="false">J3082+L3082</f>
        <v>189.4729717</v>
      </c>
      <c r="O3082" s="0" t="n">
        <f aca="false">O3081+N3082</f>
        <v>280669.235180041</v>
      </c>
      <c r="P3082" s="0" t="n">
        <f aca="false">MIN($B$5,P3081+K3082*$B$6-I3082)</f>
        <v>150.81</v>
      </c>
      <c r="Q3082" s="0" t="n">
        <f aca="false">MAX(0,F3082-H3082-K3082-L3082)</f>
        <v>0</v>
      </c>
    </row>
    <row r="3083" customFormat="false" ht="15" hidden="false" customHeight="false" outlineLevel="0" collapsed="false">
      <c r="A3083" s="0" t="n">
        <f aca="false">'Profiles 8760'!A3072</f>
        <v>3070</v>
      </c>
      <c r="B3083" s="0" t="n">
        <f aca="false">'Profiles 8760'!B3072</f>
        <v>5</v>
      </c>
      <c r="C3083" s="0" t="n">
        <f aca="false">'Profiles 8760'!E3072</f>
        <v>0</v>
      </c>
      <c r="D3083" s="0" t="n">
        <f aca="false">'Profiles 8760'!F3072</f>
        <v>0</v>
      </c>
      <c r="E3083" s="0" t="n">
        <f aca="false">'Profiles 8760'!G3072</f>
        <v>0.261077</v>
      </c>
      <c r="F3083" s="0" t="n">
        <f aca="false">D3083*Assumptions!$C$11*$B$7+E3083*Assumptions!$C$12*$B$8</f>
        <v>10.6780493</v>
      </c>
      <c r="G3083" s="0" t="n">
        <f aca="false">C3083*Assumptions!$C$15</f>
        <v>0</v>
      </c>
      <c r="H3083" s="0" t="n">
        <f aca="false">MIN(F3083,G3083)</f>
        <v>0</v>
      </c>
      <c r="I3083" s="0" t="n">
        <f aca="false">IF(C3083=1,MIN(G3083-H3083,Assumptions!$C$13,P3082),0)</f>
        <v>0</v>
      </c>
      <c r="J3083" s="0" t="n">
        <f aca="false">H3083+I3083</f>
        <v>0</v>
      </c>
      <c r="K3083" s="0" t="n">
        <f aca="false">MIN(IF(C3083=1,F3083-H3083,F3083),Assumptions!$C$13,MAX(0,($B$5-P3082)/$B$6))</f>
        <v>10.6780493</v>
      </c>
      <c r="L3083" s="0" t="n">
        <f aca="false">IF(C3083=1,0,MIN(F3083-K3083,Assumptions!$C$15,MAX(0,$B$10-O3082-M3083)))</f>
        <v>0</v>
      </c>
      <c r="M3083" s="0" t="n">
        <f aca="false">'Profiles 8760'!H3072</f>
        <v>189600</v>
      </c>
      <c r="N3083" s="0" t="n">
        <f aca="false">J3083+L3083</f>
        <v>0</v>
      </c>
      <c r="O3083" s="0" t="n">
        <f aca="false">O3082+N3083</f>
        <v>280669.235180041</v>
      </c>
      <c r="P3083" s="0" t="n">
        <f aca="false">MIN($B$5,P3082+K3083*$B$6-I3083)</f>
        <v>160.06573313324</v>
      </c>
      <c r="Q3083" s="0" t="n">
        <f aca="false">MAX(0,F3083-H3083-K3083-L3083)</f>
        <v>0</v>
      </c>
    </row>
    <row r="3084" customFormat="false" ht="15" hidden="false" customHeight="false" outlineLevel="0" collapsed="false">
      <c r="A3084" s="0" t="n">
        <f aca="false">'Profiles 8760'!A3073</f>
        <v>3071</v>
      </c>
      <c r="B3084" s="0" t="n">
        <f aca="false">'Profiles 8760'!B3073</f>
        <v>5</v>
      </c>
      <c r="C3084" s="0" t="n">
        <f aca="false">'Profiles 8760'!E3073</f>
        <v>0</v>
      </c>
      <c r="D3084" s="0" t="n">
        <f aca="false">'Profiles 8760'!F3073</f>
        <v>0</v>
      </c>
      <c r="E3084" s="0" t="n">
        <f aca="false">'Profiles 8760'!G3073</f>
        <v>0.28165</v>
      </c>
      <c r="F3084" s="0" t="n">
        <f aca="false">D3084*Assumptions!$C$11*$B$7+E3084*Assumptions!$C$12*$B$8</f>
        <v>11.519485</v>
      </c>
      <c r="G3084" s="0" t="n">
        <f aca="false">C3084*Assumptions!$C$15</f>
        <v>0</v>
      </c>
      <c r="H3084" s="0" t="n">
        <f aca="false">MIN(F3084,G3084)</f>
        <v>0</v>
      </c>
      <c r="I3084" s="0" t="n">
        <f aca="false">IF(C3084=1,MIN(G3084-H3084,Assumptions!$C$13,P3083),0)</f>
        <v>0</v>
      </c>
      <c r="J3084" s="0" t="n">
        <f aca="false">H3084+I3084</f>
        <v>0</v>
      </c>
      <c r="K3084" s="0" t="n">
        <f aca="false">MIN(IF(C3084=1,F3084-H3084,F3084),Assumptions!$C$13,MAX(0,($B$5-P3083)/$B$6))</f>
        <v>11.519485</v>
      </c>
      <c r="L3084" s="0" t="n">
        <f aca="false">IF(C3084=1,0,MIN(F3084-K3084,Assumptions!$C$15,MAX(0,$B$10-O3083-M3084)))</f>
        <v>0</v>
      </c>
      <c r="M3084" s="0" t="n">
        <f aca="false">'Profiles 8760'!H3073</f>
        <v>189600</v>
      </c>
      <c r="N3084" s="0" t="n">
        <f aca="false">J3084+L3084</f>
        <v>0</v>
      </c>
      <c r="O3084" s="0" t="n">
        <f aca="false">O3083+N3084</f>
        <v>280669.235180041</v>
      </c>
      <c r="P3084" s="0" t="n">
        <f aca="false">MIN($B$5,P3083+K3084*$B$6-I3084)</f>
        <v>170.05082273124</v>
      </c>
      <c r="Q3084" s="0" t="n">
        <f aca="false">MAX(0,F3084-H3084-K3084-L3084)</f>
        <v>0</v>
      </c>
    </row>
    <row r="3085" customFormat="false" ht="15" hidden="false" customHeight="false" outlineLevel="0" collapsed="false">
      <c r="A3085" s="0" t="n">
        <f aca="false">'Profiles 8760'!A3074</f>
        <v>3072</v>
      </c>
      <c r="B3085" s="0" t="n">
        <f aca="false">'Profiles 8760'!B3074</f>
        <v>5</v>
      </c>
      <c r="C3085" s="0" t="n">
        <f aca="false">'Profiles 8760'!E3074</f>
        <v>0</v>
      </c>
      <c r="D3085" s="0" t="n">
        <f aca="false">'Profiles 8760'!F3074</f>
        <v>0</v>
      </c>
      <c r="E3085" s="0" t="n">
        <f aca="false">'Profiles 8760'!G3074</f>
        <v>0.230414</v>
      </c>
      <c r="F3085" s="0" t="n">
        <f aca="false">D3085*Assumptions!$C$11*$B$7+E3085*Assumptions!$C$12*$B$8</f>
        <v>9.4239326</v>
      </c>
      <c r="G3085" s="0" t="n">
        <f aca="false">C3085*Assumptions!$C$15</f>
        <v>0</v>
      </c>
      <c r="H3085" s="0" t="n">
        <f aca="false">MIN(F3085,G3085)</f>
        <v>0</v>
      </c>
      <c r="I3085" s="0" t="n">
        <f aca="false">IF(C3085=1,MIN(G3085-H3085,Assumptions!$C$13,P3084),0)</f>
        <v>0</v>
      </c>
      <c r="J3085" s="0" t="n">
        <f aca="false">H3085+I3085</f>
        <v>0</v>
      </c>
      <c r="K3085" s="0" t="n">
        <f aca="false">MIN(IF(C3085=1,F3085-H3085,F3085),Assumptions!$C$13,MAX(0,($B$5-P3084)/$B$6))</f>
        <v>9.4239326</v>
      </c>
      <c r="L3085" s="0" t="n">
        <f aca="false">IF(C3085=1,0,MIN(F3085-K3085,Assumptions!$C$15,MAX(0,$B$10-O3084-M3085)))</f>
        <v>0</v>
      </c>
      <c r="M3085" s="0" t="n">
        <f aca="false">'Profiles 8760'!H3074</f>
        <v>189600</v>
      </c>
      <c r="N3085" s="0" t="n">
        <f aca="false">J3085+L3085</f>
        <v>0</v>
      </c>
      <c r="O3085" s="0" t="n">
        <f aca="false">O3084+N3085</f>
        <v>280669.235180041</v>
      </c>
      <c r="P3085" s="0" t="n">
        <f aca="false">MIN($B$5,P3084+K3085*$B$6-I3085)</f>
        <v>178.21948750892</v>
      </c>
      <c r="Q3085" s="0" t="n">
        <f aca="false">MAX(0,F3085-H3085-K3085-L3085)</f>
        <v>0</v>
      </c>
    </row>
    <row r="3086" customFormat="false" ht="15" hidden="false" customHeight="false" outlineLevel="0" collapsed="false">
      <c r="A3086" s="0" t="n">
        <f aca="false">'Profiles 8760'!A3075</f>
        <v>3073</v>
      </c>
      <c r="B3086" s="0" t="n">
        <f aca="false">'Profiles 8760'!B3075</f>
        <v>5</v>
      </c>
      <c r="C3086" s="0" t="n">
        <f aca="false">'Profiles 8760'!E3075</f>
        <v>0</v>
      </c>
      <c r="D3086" s="0" t="n">
        <f aca="false">'Profiles 8760'!F3075</f>
        <v>0</v>
      </c>
      <c r="E3086" s="0" t="n">
        <f aca="false">'Profiles 8760'!G3075</f>
        <v>0.196384</v>
      </c>
      <c r="F3086" s="0" t="n">
        <f aca="false">D3086*Assumptions!$C$11*$B$7+E3086*Assumptions!$C$12*$B$8</f>
        <v>8.0321056</v>
      </c>
      <c r="G3086" s="0" t="n">
        <f aca="false">C3086*Assumptions!$C$15</f>
        <v>0</v>
      </c>
      <c r="H3086" s="0" t="n">
        <f aca="false">MIN(F3086,G3086)</f>
        <v>0</v>
      </c>
      <c r="I3086" s="0" t="n">
        <f aca="false">IF(C3086=1,MIN(G3086-H3086,Assumptions!$C$13,P3085),0)</f>
        <v>0</v>
      </c>
      <c r="J3086" s="0" t="n">
        <f aca="false">H3086+I3086</f>
        <v>0</v>
      </c>
      <c r="K3086" s="0" t="n">
        <f aca="false">MIN(IF(C3086=1,F3086-H3086,F3086),Assumptions!$C$13,MAX(0,($B$5-P3085)/$B$6))</f>
        <v>8.0321056</v>
      </c>
      <c r="L3086" s="0" t="n">
        <f aca="false">IF(C3086=1,0,MIN(F3086-K3086,Assumptions!$C$15,MAX(0,$B$10-O3085-M3086)))</f>
        <v>0</v>
      </c>
      <c r="M3086" s="0" t="n">
        <f aca="false">'Profiles 8760'!H3075</f>
        <v>189600</v>
      </c>
      <c r="N3086" s="0" t="n">
        <f aca="false">J3086+L3086</f>
        <v>0</v>
      </c>
      <c r="O3086" s="0" t="n">
        <f aca="false">O3085+N3086</f>
        <v>280669.235180041</v>
      </c>
      <c r="P3086" s="0" t="n">
        <f aca="false">MIN($B$5,P3085+K3086*$B$6-I3086)</f>
        <v>185.181716643</v>
      </c>
      <c r="Q3086" s="0" t="n">
        <f aca="false">MAX(0,F3086-H3086-K3086-L3086)</f>
        <v>0</v>
      </c>
    </row>
    <row r="3087" customFormat="false" ht="15" hidden="false" customHeight="false" outlineLevel="0" collapsed="false">
      <c r="A3087" s="0" t="n">
        <f aca="false">'Profiles 8760'!A3076</f>
        <v>3074</v>
      </c>
      <c r="B3087" s="0" t="n">
        <f aca="false">'Profiles 8760'!B3076</f>
        <v>5</v>
      </c>
      <c r="C3087" s="0" t="n">
        <f aca="false">'Profiles 8760'!E3076</f>
        <v>0</v>
      </c>
      <c r="D3087" s="0" t="n">
        <f aca="false">'Profiles 8760'!F3076</f>
        <v>0</v>
      </c>
      <c r="E3087" s="0" t="n">
        <f aca="false">'Profiles 8760'!G3076</f>
        <v>0.261922</v>
      </c>
      <c r="F3087" s="0" t="n">
        <f aca="false">D3087*Assumptions!$C$11*$B$7+E3087*Assumptions!$C$12*$B$8</f>
        <v>10.7126098</v>
      </c>
      <c r="G3087" s="0" t="n">
        <f aca="false">C3087*Assumptions!$C$15</f>
        <v>0</v>
      </c>
      <c r="H3087" s="0" t="n">
        <f aca="false">MIN(F3087,G3087)</f>
        <v>0</v>
      </c>
      <c r="I3087" s="0" t="n">
        <f aca="false">IF(C3087=1,MIN(G3087-H3087,Assumptions!$C$13,P3086),0)</f>
        <v>0</v>
      </c>
      <c r="J3087" s="0" t="n">
        <f aca="false">H3087+I3087</f>
        <v>0</v>
      </c>
      <c r="K3087" s="0" t="n">
        <f aca="false">MIN(IF(C3087=1,F3087-H3087,F3087),Assumptions!$C$13,MAX(0,($B$5-P3086)/$B$6))</f>
        <v>10.7126098</v>
      </c>
      <c r="L3087" s="0" t="n">
        <f aca="false">IF(C3087=1,0,MIN(F3087-K3087,Assumptions!$C$15,MAX(0,$B$10-O3086-M3087)))</f>
        <v>0</v>
      </c>
      <c r="M3087" s="0" t="n">
        <f aca="false">'Profiles 8760'!H3076</f>
        <v>189600</v>
      </c>
      <c r="N3087" s="0" t="n">
        <f aca="false">J3087+L3087</f>
        <v>0</v>
      </c>
      <c r="O3087" s="0" t="n">
        <f aca="false">O3086+N3087</f>
        <v>280669.235180041</v>
      </c>
      <c r="P3087" s="0" t="n">
        <f aca="false">MIN($B$5,P3086+K3087*$B$6-I3087)</f>
        <v>194.46740681764</v>
      </c>
      <c r="Q3087" s="0" t="n">
        <f aca="false">MAX(0,F3087-H3087-K3087-L3087)</f>
        <v>0</v>
      </c>
    </row>
    <row r="3088" customFormat="false" ht="15" hidden="false" customHeight="false" outlineLevel="0" collapsed="false">
      <c r="A3088" s="0" t="n">
        <f aca="false">'Profiles 8760'!A3077</f>
        <v>3075</v>
      </c>
      <c r="B3088" s="0" t="n">
        <f aca="false">'Profiles 8760'!B3077</f>
        <v>5</v>
      </c>
      <c r="C3088" s="0" t="n">
        <f aca="false">'Profiles 8760'!E3077</f>
        <v>0</v>
      </c>
      <c r="D3088" s="0" t="n">
        <f aca="false">'Profiles 8760'!F3077</f>
        <v>0</v>
      </c>
      <c r="E3088" s="0" t="n">
        <f aca="false">'Profiles 8760'!G3077</f>
        <v>0.218687</v>
      </c>
      <c r="F3088" s="0" t="n">
        <f aca="false">D3088*Assumptions!$C$11*$B$7+E3088*Assumptions!$C$12*$B$8</f>
        <v>8.9442983</v>
      </c>
      <c r="G3088" s="0" t="n">
        <f aca="false">C3088*Assumptions!$C$15</f>
        <v>0</v>
      </c>
      <c r="H3088" s="0" t="n">
        <f aca="false">MIN(F3088,G3088)</f>
        <v>0</v>
      </c>
      <c r="I3088" s="0" t="n">
        <f aca="false">IF(C3088=1,MIN(G3088-H3088,Assumptions!$C$13,P3087),0)</f>
        <v>0</v>
      </c>
      <c r="J3088" s="0" t="n">
        <f aca="false">H3088+I3088</f>
        <v>0</v>
      </c>
      <c r="K3088" s="0" t="n">
        <f aca="false">MIN(IF(C3088=1,F3088-H3088,F3088),Assumptions!$C$13,MAX(0,($B$5-P3087)/$B$6))</f>
        <v>8.9442983</v>
      </c>
      <c r="L3088" s="0" t="n">
        <f aca="false">IF(C3088=1,0,MIN(F3088-K3088,Assumptions!$C$15,MAX(0,$B$10-O3087-M3088)))</f>
        <v>0</v>
      </c>
      <c r="M3088" s="0" t="n">
        <f aca="false">'Profiles 8760'!H3077</f>
        <v>189600</v>
      </c>
      <c r="N3088" s="0" t="n">
        <f aca="false">J3088+L3088</f>
        <v>0</v>
      </c>
      <c r="O3088" s="0" t="n">
        <f aca="false">O3087+N3088</f>
        <v>280669.235180041</v>
      </c>
      <c r="P3088" s="0" t="n">
        <f aca="false">MIN($B$5,P3087+K3088*$B$6-I3088)</f>
        <v>202.22032458408</v>
      </c>
      <c r="Q3088" s="0" t="n">
        <f aca="false">MAX(0,F3088-H3088-K3088-L3088)</f>
        <v>0</v>
      </c>
    </row>
    <row r="3089" customFormat="false" ht="15" hidden="false" customHeight="false" outlineLevel="0" collapsed="false">
      <c r="A3089" s="0" t="n">
        <f aca="false">'Profiles 8760'!A3078</f>
        <v>3076</v>
      </c>
      <c r="B3089" s="0" t="n">
        <f aca="false">'Profiles 8760'!B3078</f>
        <v>5</v>
      </c>
      <c r="C3089" s="0" t="n">
        <f aca="false">'Profiles 8760'!E3078</f>
        <v>0</v>
      </c>
      <c r="D3089" s="0" t="n">
        <f aca="false">'Profiles 8760'!F3078</f>
        <v>0</v>
      </c>
      <c r="E3089" s="0" t="n">
        <f aca="false">'Profiles 8760'!G3078</f>
        <v>0.179381</v>
      </c>
      <c r="F3089" s="0" t="n">
        <f aca="false">D3089*Assumptions!$C$11*$B$7+E3089*Assumptions!$C$12*$B$8</f>
        <v>7.3366829</v>
      </c>
      <c r="G3089" s="0" t="n">
        <f aca="false">C3089*Assumptions!$C$15</f>
        <v>0</v>
      </c>
      <c r="H3089" s="0" t="n">
        <f aca="false">MIN(F3089,G3089)</f>
        <v>0</v>
      </c>
      <c r="I3089" s="0" t="n">
        <f aca="false">IF(C3089=1,MIN(G3089-H3089,Assumptions!$C$13,P3088),0)</f>
        <v>0</v>
      </c>
      <c r="J3089" s="0" t="n">
        <f aca="false">H3089+I3089</f>
        <v>0</v>
      </c>
      <c r="K3089" s="0" t="n">
        <f aca="false">MIN(IF(C3089=1,F3089-H3089,F3089),Assumptions!$C$13,MAX(0,($B$5-P3088)/$B$6))</f>
        <v>7.3366829</v>
      </c>
      <c r="L3089" s="0" t="n">
        <f aca="false">IF(C3089=1,0,MIN(F3089-K3089,Assumptions!$C$15,MAX(0,$B$10-O3088-M3089)))</f>
        <v>0</v>
      </c>
      <c r="M3089" s="0" t="n">
        <f aca="false">'Profiles 8760'!H3078</f>
        <v>189600</v>
      </c>
      <c r="N3089" s="0" t="n">
        <f aca="false">J3089+L3089</f>
        <v>0</v>
      </c>
      <c r="O3089" s="0" t="n">
        <f aca="false">O3088+N3089</f>
        <v>280669.235180041</v>
      </c>
      <c r="P3089" s="0" t="n">
        <f aca="false">MIN($B$5,P3088+K3089*$B$6-I3089)</f>
        <v>208.5797613218</v>
      </c>
      <c r="Q3089" s="0" t="n">
        <f aca="false">MAX(0,F3089-H3089-K3089-L3089)</f>
        <v>0</v>
      </c>
    </row>
    <row r="3090" customFormat="false" ht="15" hidden="false" customHeight="false" outlineLevel="0" collapsed="false">
      <c r="A3090" s="0" t="n">
        <f aca="false">'Profiles 8760'!A3079</f>
        <v>3077</v>
      </c>
      <c r="B3090" s="0" t="n">
        <f aca="false">'Profiles 8760'!B3079</f>
        <v>5</v>
      </c>
      <c r="C3090" s="0" t="n">
        <f aca="false">'Profiles 8760'!E3079</f>
        <v>0</v>
      </c>
      <c r="D3090" s="0" t="n">
        <f aca="false">'Profiles 8760'!F3079</f>
        <v>0</v>
      </c>
      <c r="E3090" s="0" t="n">
        <f aca="false">'Profiles 8760'!G3079</f>
        <v>0.150275</v>
      </c>
      <c r="F3090" s="0" t="n">
        <f aca="false">D3090*Assumptions!$C$11*$B$7+E3090*Assumptions!$C$12*$B$8</f>
        <v>6.1462475</v>
      </c>
      <c r="G3090" s="0" t="n">
        <f aca="false">C3090*Assumptions!$C$15</f>
        <v>0</v>
      </c>
      <c r="H3090" s="0" t="n">
        <f aca="false">MIN(F3090,G3090)</f>
        <v>0</v>
      </c>
      <c r="I3090" s="0" t="n">
        <f aca="false">IF(C3090=1,MIN(G3090-H3090,Assumptions!$C$13,P3089),0)</f>
        <v>0</v>
      </c>
      <c r="J3090" s="0" t="n">
        <f aca="false">H3090+I3090</f>
        <v>0</v>
      </c>
      <c r="K3090" s="0" t="n">
        <f aca="false">MIN(IF(C3090=1,F3090-H3090,F3090),Assumptions!$C$13,MAX(0,($B$5-P3089)/$B$6))</f>
        <v>6.1462475</v>
      </c>
      <c r="L3090" s="0" t="n">
        <f aca="false">IF(C3090=1,0,MIN(F3090-K3090,Assumptions!$C$15,MAX(0,$B$10-O3089-M3090)))</f>
        <v>0</v>
      </c>
      <c r="M3090" s="0" t="n">
        <f aca="false">'Profiles 8760'!H3079</f>
        <v>189600</v>
      </c>
      <c r="N3090" s="0" t="n">
        <f aca="false">J3090+L3090</f>
        <v>0</v>
      </c>
      <c r="O3090" s="0" t="n">
        <f aca="false">O3089+N3090</f>
        <v>280669.235180041</v>
      </c>
      <c r="P3090" s="0" t="n">
        <f aca="false">MIN($B$5,P3089+K3090*$B$6-I3090)</f>
        <v>213.9073286548</v>
      </c>
      <c r="Q3090" s="0" t="n">
        <f aca="false">MAX(0,F3090-H3090-K3090-L3090)</f>
        <v>0</v>
      </c>
    </row>
    <row r="3091" customFormat="false" ht="15" hidden="false" customHeight="false" outlineLevel="0" collapsed="false">
      <c r="A3091" s="0" t="n">
        <f aca="false">'Profiles 8760'!A3080</f>
        <v>3078</v>
      </c>
      <c r="B3091" s="0" t="n">
        <f aca="false">'Profiles 8760'!B3080</f>
        <v>5</v>
      </c>
      <c r="C3091" s="0" t="n">
        <f aca="false">'Profiles 8760'!E3080</f>
        <v>0</v>
      </c>
      <c r="D3091" s="0" t="n">
        <f aca="false">'Profiles 8760'!F3080</f>
        <v>0</v>
      </c>
      <c r="E3091" s="0" t="n">
        <f aca="false">'Profiles 8760'!G3080</f>
        <v>0.143055</v>
      </c>
      <c r="F3091" s="0" t="n">
        <f aca="false">D3091*Assumptions!$C$11*$B$7+E3091*Assumptions!$C$12*$B$8</f>
        <v>5.8509495</v>
      </c>
      <c r="G3091" s="0" t="n">
        <f aca="false">C3091*Assumptions!$C$15</f>
        <v>0</v>
      </c>
      <c r="H3091" s="0" t="n">
        <f aca="false">MIN(F3091,G3091)</f>
        <v>0</v>
      </c>
      <c r="I3091" s="0" t="n">
        <f aca="false">IF(C3091=1,MIN(G3091-H3091,Assumptions!$C$13,P3090),0)</f>
        <v>0</v>
      </c>
      <c r="J3091" s="0" t="n">
        <f aca="false">H3091+I3091</f>
        <v>0</v>
      </c>
      <c r="K3091" s="0" t="n">
        <f aca="false">MIN(IF(C3091=1,F3091-H3091,F3091),Assumptions!$C$13,MAX(0,($B$5-P3090)/$B$6))</f>
        <v>5.8509495</v>
      </c>
      <c r="L3091" s="0" t="n">
        <f aca="false">IF(C3091=1,0,MIN(F3091-K3091,Assumptions!$C$15,MAX(0,$B$10-O3090-M3091)))</f>
        <v>0</v>
      </c>
      <c r="M3091" s="0" t="n">
        <f aca="false">'Profiles 8760'!H3080</f>
        <v>189600</v>
      </c>
      <c r="N3091" s="0" t="n">
        <f aca="false">J3091+L3091</f>
        <v>0</v>
      </c>
      <c r="O3091" s="0" t="n">
        <f aca="false">O3090+N3091</f>
        <v>280669.235180041</v>
      </c>
      <c r="P3091" s="0" t="n">
        <f aca="false">MIN($B$5,P3090+K3091*$B$6-I3091)</f>
        <v>218.9789316814</v>
      </c>
      <c r="Q3091" s="0" t="n">
        <f aca="false">MAX(0,F3091-H3091-K3091-L3091)</f>
        <v>0</v>
      </c>
    </row>
    <row r="3092" customFormat="false" ht="15" hidden="false" customHeight="false" outlineLevel="0" collapsed="false">
      <c r="A3092" s="0" t="n">
        <f aca="false">'Profiles 8760'!A3081</f>
        <v>3079</v>
      </c>
      <c r="B3092" s="0" t="n">
        <f aca="false">'Profiles 8760'!B3081</f>
        <v>5</v>
      </c>
      <c r="C3092" s="0" t="n">
        <f aca="false">'Profiles 8760'!E3081</f>
        <v>0</v>
      </c>
      <c r="D3092" s="0" t="n">
        <f aca="false">'Profiles 8760'!F3081</f>
        <v>0.117183</v>
      </c>
      <c r="E3092" s="0" t="n">
        <f aca="false">'Profiles 8760'!G3081</f>
        <v>0.13464</v>
      </c>
      <c r="F3092" s="0" t="n">
        <f aca="false">D3092*Assumptions!$C$11*$B$7+E3092*Assumptions!$C$12*$B$8</f>
        <v>39.3492264</v>
      </c>
      <c r="G3092" s="0" t="n">
        <f aca="false">C3092*Assumptions!$C$15</f>
        <v>0</v>
      </c>
      <c r="H3092" s="0" t="n">
        <f aca="false">MIN(F3092,G3092)</f>
        <v>0</v>
      </c>
      <c r="I3092" s="0" t="n">
        <f aca="false">IF(C3092=1,MIN(G3092-H3092,Assumptions!$C$13,P3091),0)</f>
        <v>0</v>
      </c>
      <c r="J3092" s="0" t="n">
        <f aca="false">H3092+I3092</f>
        <v>0</v>
      </c>
      <c r="K3092" s="0" t="n">
        <f aca="false">MIN(IF(C3092=1,F3092-H3092,F3092),Assumptions!$C$13,MAX(0,($B$5-P3091)/$B$6))</f>
        <v>39.3492264</v>
      </c>
      <c r="L3092" s="0" t="n">
        <f aca="false">IF(C3092=1,0,MIN(F3092-K3092,Assumptions!$C$15,MAX(0,$B$10-O3091-M3092)))</f>
        <v>0</v>
      </c>
      <c r="M3092" s="0" t="n">
        <f aca="false">'Profiles 8760'!H3081</f>
        <v>189600</v>
      </c>
      <c r="N3092" s="0" t="n">
        <f aca="false">J3092+L3092</f>
        <v>0</v>
      </c>
      <c r="O3092" s="0" t="n">
        <f aca="false">O3091+N3092</f>
        <v>280669.235180041</v>
      </c>
      <c r="P3092" s="0" t="n">
        <f aca="false">MIN($B$5,P3091+K3092*$B$6-I3092)</f>
        <v>253.08684112492</v>
      </c>
      <c r="Q3092" s="0" t="n">
        <f aca="false">MAX(0,F3092-H3092-K3092-L3092)</f>
        <v>0</v>
      </c>
    </row>
    <row r="3093" customFormat="false" ht="15" hidden="false" customHeight="false" outlineLevel="0" collapsed="false">
      <c r="A3093" s="0" t="n">
        <f aca="false">'Profiles 8760'!A3082</f>
        <v>3080</v>
      </c>
      <c r="B3093" s="0" t="n">
        <f aca="false">'Profiles 8760'!B3082</f>
        <v>5</v>
      </c>
      <c r="C3093" s="0" t="n">
        <f aca="false">'Profiles 8760'!E3082</f>
        <v>1</v>
      </c>
      <c r="D3093" s="0" t="n">
        <f aca="false">'Profiles 8760'!F3082</f>
        <v>0.400331</v>
      </c>
      <c r="E3093" s="0" t="n">
        <f aca="false">'Profiles 8760'!G3082</f>
        <v>0.143237</v>
      </c>
      <c r="F3093" s="0" t="n">
        <f aca="false">D3093*Assumptions!$C$11*$B$7+E3093*Assumptions!$C$12*$B$8</f>
        <v>121.4739861</v>
      </c>
      <c r="G3093" s="0" t="n">
        <f aca="false">C3093*Assumptions!$C$15</f>
        <v>200</v>
      </c>
      <c r="H3093" s="0" t="n">
        <f aca="false">MIN(F3093,G3093)</f>
        <v>121.4739861</v>
      </c>
      <c r="I3093" s="0" t="n">
        <f aca="false">IF(C3093=1,MIN(G3093-H3093,Assumptions!$C$13,P3092),0)</f>
        <v>78.5260139</v>
      </c>
      <c r="J3093" s="0" t="n">
        <f aca="false">H3093+I3093</f>
        <v>200</v>
      </c>
      <c r="K3093" s="0" t="n">
        <f aca="false">MIN(IF(C3093=1,F3093-H3093,F3093),Assumptions!$C$13,MAX(0,($B$5-P3092)/$B$6))</f>
        <v>0</v>
      </c>
      <c r="L3093" s="0" t="n">
        <f aca="false">IF(C3093=1,0,MIN(F3093-K3093,Assumptions!$C$15,MAX(0,$B$10-O3092-M3093)))</f>
        <v>0</v>
      </c>
      <c r="M3093" s="0" t="n">
        <f aca="false">'Profiles 8760'!H3082</f>
        <v>189400</v>
      </c>
      <c r="N3093" s="0" t="n">
        <f aca="false">J3093+L3093</f>
        <v>200</v>
      </c>
      <c r="O3093" s="0" t="n">
        <f aca="false">O3092+N3093</f>
        <v>280869.235180041</v>
      </c>
      <c r="P3093" s="0" t="n">
        <f aca="false">MIN($B$5,P3092+K3093*$B$6-I3093)</f>
        <v>174.56082722492</v>
      </c>
      <c r="Q3093" s="0" t="n">
        <f aca="false">MAX(0,F3093-H3093-K3093-L3093)</f>
        <v>0</v>
      </c>
    </row>
    <row r="3094" customFormat="false" ht="15" hidden="false" customHeight="false" outlineLevel="0" collapsed="false">
      <c r="A3094" s="0" t="n">
        <f aca="false">'Profiles 8760'!A3083</f>
        <v>3081</v>
      </c>
      <c r="B3094" s="0" t="n">
        <f aca="false">'Profiles 8760'!B3083</f>
        <v>5</v>
      </c>
      <c r="C3094" s="0" t="n">
        <f aca="false">'Profiles 8760'!E3083</f>
        <v>1</v>
      </c>
      <c r="D3094" s="0" t="n">
        <f aca="false">'Profiles 8760'!F3083</f>
        <v>0.718318</v>
      </c>
      <c r="E3094" s="0" t="n">
        <f aca="false">'Profiles 8760'!G3083</f>
        <v>0.183389</v>
      </c>
      <c r="F3094" s="0" t="n">
        <f aca="false">D3094*Assumptions!$C$11*$B$7+E3094*Assumptions!$C$12*$B$8</f>
        <v>214.9508485</v>
      </c>
      <c r="G3094" s="0" t="n">
        <f aca="false">C3094*Assumptions!$C$15</f>
        <v>200</v>
      </c>
      <c r="H3094" s="0" t="n">
        <f aca="false">MIN(F3094,G3094)</f>
        <v>200</v>
      </c>
      <c r="I3094" s="0" t="n">
        <f aca="false">IF(C3094=1,MIN(G3094-H3094,Assumptions!$C$13,P3093),0)</f>
        <v>0</v>
      </c>
      <c r="J3094" s="0" t="n">
        <f aca="false">H3094+I3094</f>
        <v>200</v>
      </c>
      <c r="K3094" s="0" t="n">
        <f aca="false">MIN(IF(C3094=1,F3094-H3094,F3094),Assumptions!$C$13,MAX(0,($B$5-P3093)/$B$6))</f>
        <v>14.9508485</v>
      </c>
      <c r="L3094" s="0" t="n">
        <f aca="false">IF(C3094=1,0,MIN(F3094-K3094,Assumptions!$C$15,MAX(0,$B$10-O3093-M3094)))</f>
        <v>0</v>
      </c>
      <c r="M3094" s="0" t="n">
        <f aca="false">'Profiles 8760'!H3083</f>
        <v>189200</v>
      </c>
      <c r="N3094" s="0" t="n">
        <f aca="false">J3094+L3094</f>
        <v>200</v>
      </c>
      <c r="O3094" s="0" t="n">
        <f aca="false">O3093+N3094</f>
        <v>281069.235180041</v>
      </c>
      <c r="P3094" s="0" t="n">
        <f aca="false">MIN($B$5,P3093+K3094*$B$6-I3094)</f>
        <v>187.52022270472</v>
      </c>
      <c r="Q3094" s="0" t="n">
        <f aca="false">MAX(0,F3094-H3094-K3094-L3094)</f>
        <v>0</v>
      </c>
    </row>
    <row r="3095" customFormat="false" ht="15" hidden="false" customHeight="false" outlineLevel="0" collapsed="false">
      <c r="A3095" s="0" t="n">
        <f aca="false">'Profiles 8760'!A3084</f>
        <v>3082</v>
      </c>
      <c r="B3095" s="0" t="n">
        <f aca="false">'Profiles 8760'!B3084</f>
        <v>5</v>
      </c>
      <c r="C3095" s="0" t="n">
        <f aca="false">'Profiles 8760'!E3084</f>
        <v>0</v>
      </c>
      <c r="D3095" s="0" t="n">
        <f aca="false">'Profiles 8760'!F3084</f>
        <v>1</v>
      </c>
      <c r="E3095" s="0" t="n">
        <f aca="false">'Profiles 8760'!G3084</f>
        <v>0.123907</v>
      </c>
      <c r="F3095" s="0" t="n">
        <f aca="false">D3095*Assumptions!$C$11*$B$7+E3095*Assumptions!$C$12*$B$8</f>
        <v>293.8677963</v>
      </c>
      <c r="G3095" s="0" t="n">
        <f aca="false">C3095*Assumptions!$C$15</f>
        <v>0</v>
      </c>
      <c r="H3095" s="0" t="n">
        <f aca="false">MIN(F3095,G3095)</f>
        <v>0</v>
      </c>
      <c r="I3095" s="0" t="n">
        <f aca="false">IF(C3095=1,MIN(G3095-H3095,Assumptions!$C$13,P3094),0)</f>
        <v>0</v>
      </c>
      <c r="J3095" s="0" t="n">
        <f aca="false">H3095+I3095</f>
        <v>0</v>
      </c>
      <c r="K3095" s="0" t="n">
        <f aca="false">MIN(IF(C3095=1,F3095-H3095,F3095),Assumptions!$C$13,MAX(0,($B$5-P3094)/$B$6))</f>
        <v>180</v>
      </c>
      <c r="L3095" s="0" t="n">
        <f aca="false">IF(C3095=1,0,MIN(F3095-K3095,Assumptions!$C$15,MAX(0,$B$10-O3094-M3095)))</f>
        <v>113.8677963</v>
      </c>
      <c r="M3095" s="0" t="n">
        <f aca="false">'Profiles 8760'!H3084</f>
        <v>189200</v>
      </c>
      <c r="N3095" s="0" t="n">
        <f aca="false">J3095+L3095</f>
        <v>113.8677963</v>
      </c>
      <c r="O3095" s="0" t="n">
        <f aca="false">O3094+N3095</f>
        <v>281183.102976341</v>
      </c>
      <c r="P3095" s="0" t="n">
        <f aca="false">MIN($B$5,P3094+K3095*$B$6-I3095)</f>
        <v>343.54422270472</v>
      </c>
      <c r="Q3095" s="0" t="n">
        <f aca="false">MAX(0,F3095-H3095-K3095-L3095)</f>
        <v>0</v>
      </c>
    </row>
    <row r="3096" customFormat="false" ht="15" hidden="false" customHeight="false" outlineLevel="0" collapsed="false">
      <c r="A3096" s="0" t="n">
        <f aca="false">'Profiles 8760'!A3085</f>
        <v>3083</v>
      </c>
      <c r="B3096" s="0" t="n">
        <f aca="false">'Profiles 8760'!B3085</f>
        <v>5</v>
      </c>
      <c r="C3096" s="0" t="n">
        <f aca="false">'Profiles 8760'!E3085</f>
        <v>0</v>
      </c>
      <c r="D3096" s="0" t="n">
        <f aca="false">'Profiles 8760'!F3085</f>
        <v>1</v>
      </c>
      <c r="E3096" s="0" t="n">
        <f aca="false">'Profiles 8760'!G3085</f>
        <v>0.124406</v>
      </c>
      <c r="F3096" s="0" t="n">
        <f aca="false">D3096*Assumptions!$C$11*$B$7+E3096*Assumptions!$C$12*$B$8</f>
        <v>293.8882054</v>
      </c>
      <c r="G3096" s="0" t="n">
        <f aca="false">C3096*Assumptions!$C$15</f>
        <v>0</v>
      </c>
      <c r="H3096" s="0" t="n">
        <f aca="false">MIN(F3096,G3096)</f>
        <v>0</v>
      </c>
      <c r="I3096" s="0" t="n">
        <f aca="false">IF(C3096=1,MIN(G3096-H3096,Assumptions!$C$13,P3095),0)</f>
        <v>0</v>
      </c>
      <c r="J3096" s="0" t="n">
        <f aca="false">H3096+I3096</f>
        <v>0</v>
      </c>
      <c r="K3096" s="0" t="n">
        <f aca="false">MIN(IF(C3096=1,F3096-H3096,F3096),Assumptions!$C$13,MAX(0,($B$5-P3095)/$B$6))</f>
        <v>180</v>
      </c>
      <c r="L3096" s="0" t="n">
        <f aca="false">IF(C3096=1,0,MIN(F3096-K3096,Assumptions!$C$15,MAX(0,$B$10-O3095-M3096)))</f>
        <v>113.8882054</v>
      </c>
      <c r="M3096" s="0" t="n">
        <f aca="false">'Profiles 8760'!H3085</f>
        <v>189200</v>
      </c>
      <c r="N3096" s="0" t="n">
        <f aca="false">J3096+L3096</f>
        <v>113.8882054</v>
      </c>
      <c r="O3096" s="0" t="n">
        <f aca="false">O3095+N3096</f>
        <v>281296.991181741</v>
      </c>
      <c r="P3096" s="0" t="n">
        <f aca="false">MIN($B$5,P3095+K3096*$B$6-I3096)</f>
        <v>499.56822270472</v>
      </c>
      <c r="Q3096" s="0" t="n">
        <f aca="false">MAX(0,F3096-H3096-K3096-L3096)</f>
        <v>0</v>
      </c>
    </row>
    <row r="3097" customFormat="false" ht="15" hidden="false" customHeight="false" outlineLevel="0" collapsed="false">
      <c r="A3097" s="0" t="n">
        <f aca="false">'Profiles 8760'!A3086</f>
        <v>3084</v>
      </c>
      <c r="B3097" s="0" t="n">
        <f aca="false">'Profiles 8760'!B3086</f>
        <v>5</v>
      </c>
      <c r="C3097" s="0" t="n">
        <f aca="false">'Profiles 8760'!E3086</f>
        <v>0</v>
      </c>
      <c r="D3097" s="0" t="n">
        <f aca="false">'Profiles 8760'!F3086</f>
        <v>1</v>
      </c>
      <c r="E3097" s="0" t="n">
        <f aca="false">'Profiles 8760'!G3086</f>
        <v>0.201254</v>
      </c>
      <c r="F3097" s="0" t="n">
        <f aca="false">D3097*Assumptions!$C$11*$B$7+E3097*Assumptions!$C$12*$B$8</f>
        <v>297.0312886</v>
      </c>
      <c r="G3097" s="0" t="n">
        <f aca="false">C3097*Assumptions!$C$15</f>
        <v>0</v>
      </c>
      <c r="H3097" s="0" t="n">
        <f aca="false">MIN(F3097,G3097)</f>
        <v>0</v>
      </c>
      <c r="I3097" s="0" t="n">
        <f aca="false">IF(C3097=1,MIN(G3097-H3097,Assumptions!$C$13,P3096),0)</f>
        <v>0</v>
      </c>
      <c r="J3097" s="0" t="n">
        <f aca="false">H3097+I3097</f>
        <v>0</v>
      </c>
      <c r="K3097" s="0" t="n">
        <f aca="false">MIN(IF(C3097=1,F3097-H3097,F3097),Assumptions!$C$13,MAX(0,($B$5-P3096)/$B$6))</f>
        <v>12.9692862197509</v>
      </c>
      <c r="L3097" s="0" t="n">
        <f aca="false">IF(C3097=1,0,MIN(F3097-K3097,Assumptions!$C$15,MAX(0,$B$10-O3096-M3097)))</f>
        <v>200</v>
      </c>
      <c r="M3097" s="0" t="n">
        <f aca="false">'Profiles 8760'!H3086</f>
        <v>189200</v>
      </c>
      <c r="N3097" s="0" t="n">
        <f aca="false">J3097+L3097</f>
        <v>200</v>
      </c>
      <c r="O3097" s="0" t="n">
        <f aca="false">O3096+N3097</f>
        <v>281496.991181741</v>
      </c>
      <c r="P3097" s="0" t="n">
        <f aca="false">MIN($B$5,P3096+K3097*$B$6-I3097)</f>
        <v>510.81</v>
      </c>
      <c r="Q3097" s="0" t="n">
        <f aca="false">MAX(0,F3097-H3097-K3097-L3097)</f>
        <v>84.0620023802491</v>
      </c>
    </row>
    <row r="3098" customFormat="false" ht="15" hidden="false" customHeight="false" outlineLevel="0" collapsed="false">
      <c r="A3098" s="0" t="n">
        <f aca="false">'Profiles 8760'!A3087</f>
        <v>3085</v>
      </c>
      <c r="B3098" s="0" t="n">
        <f aca="false">'Profiles 8760'!B3087</f>
        <v>5</v>
      </c>
      <c r="C3098" s="0" t="n">
        <f aca="false">'Profiles 8760'!E3087</f>
        <v>0</v>
      </c>
      <c r="D3098" s="0" t="n">
        <f aca="false">'Profiles 8760'!F3087</f>
        <v>1</v>
      </c>
      <c r="E3098" s="0" t="n">
        <f aca="false">'Profiles 8760'!G3087</f>
        <v>0.172076</v>
      </c>
      <c r="F3098" s="0" t="n">
        <f aca="false">D3098*Assumptions!$C$11*$B$7+E3098*Assumptions!$C$12*$B$8</f>
        <v>295.8379084</v>
      </c>
      <c r="G3098" s="0" t="n">
        <f aca="false">C3098*Assumptions!$C$15</f>
        <v>0</v>
      </c>
      <c r="H3098" s="0" t="n">
        <f aca="false">MIN(F3098,G3098)</f>
        <v>0</v>
      </c>
      <c r="I3098" s="0" t="n">
        <f aca="false">IF(C3098=1,MIN(G3098-H3098,Assumptions!$C$13,P3097),0)</f>
        <v>0</v>
      </c>
      <c r="J3098" s="0" t="n">
        <f aca="false">H3098+I3098</f>
        <v>0</v>
      </c>
      <c r="K3098" s="0" t="n">
        <f aca="false">MIN(IF(C3098=1,F3098-H3098,F3098),Assumptions!$C$13,MAX(0,($B$5-P3097)/$B$6))</f>
        <v>0</v>
      </c>
      <c r="L3098" s="0" t="n">
        <f aca="false">IF(C3098=1,0,MIN(F3098-K3098,Assumptions!$C$15,MAX(0,$B$10-O3097-M3098)))</f>
        <v>200</v>
      </c>
      <c r="M3098" s="0" t="n">
        <f aca="false">'Profiles 8760'!H3087</f>
        <v>189200</v>
      </c>
      <c r="N3098" s="0" t="n">
        <f aca="false">J3098+L3098</f>
        <v>200</v>
      </c>
      <c r="O3098" s="0" t="n">
        <f aca="false">O3097+N3098</f>
        <v>281696.991181741</v>
      </c>
      <c r="P3098" s="0" t="n">
        <f aca="false">MIN($B$5,P3097+K3098*$B$6-I3098)</f>
        <v>510.81</v>
      </c>
      <c r="Q3098" s="0" t="n">
        <f aca="false">MAX(0,F3098-H3098-K3098-L3098)</f>
        <v>95.8379084</v>
      </c>
    </row>
    <row r="3099" customFormat="false" ht="15" hidden="false" customHeight="false" outlineLevel="0" collapsed="false">
      <c r="A3099" s="0" t="n">
        <f aca="false">'Profiles 8760'!A3088</f>
        <v>3086</v>
      </c>
      <c r="B3099" s="0" t="n">
        <f aca="false">'Profiles 8760'!B3088</f>
        <v>5</v>
      </c>
      <c r="C3099" s="0" t="n">
        <f aca="false">'Profiles 8760'!E3088</f>
        <v>0</v>
      </c>
      <c r="D3099" s="0" t="n">
        <f aca="false">'Profiles 8760'!F3088</f>
        <v>1</v>
      </c>
      <c r="E3099" s="0" t="n">
        <f aca="false">'Profiles 8760'!G3088</f>
        <v>0.157185</v>
      </c>
      <c r="F3099" s="0" t="n">
        <f aca="false">D3099*Assumptions!$C$11*$B$7+E3099*Assumptions!$C$12*$B$8</f>
        <v>295.2288665</v>
      </c>
      <c r="G3099" s="0" t="n">
        <f aca="false">C3099*Assumptions!$C$15</f>
        <v>0</v>
      </c>
      <c r="H3099" s="0" t="n">
        <f aca="false">MIN(F3099,G3099)</f>
        <v>0</v>
      </c>
      <c r="I3099" s="0" t="n">
        <f aca="false">IF(C3099=1,MIN(G3099-H3099,Assumptions!$C$13,P3098),0)</f>
        <v>0</v>
      </c>
      <c r="J3099" s="0" t="n">
        <f aca="false">H3099+I3099</f>
        <v>0</v>
      </c>
      <c r="K3099" s="0" t="n">
        <f aca="false">MIN(IF(C3099=1,F3099-H3099,F3099),Assumptions!$C$13,MAX(0,($B$5-P3098)/$B$6))</f>
        <v>0</v>
      </c>
      <c r="L3099" s="0" t="n">
        <f aca="false">IF(C3099=1,0,MIN(F3099-K3099,Assumptions!$C$15,MAX(0,$B$10-O3098-M3099)))</f>
        <v>200</v>
      </c>
      <c r="M3099" s="0" t="n">
        <f aca="false">'Profiles 8760'!H3088</f>
        <v>189200</v>
      </c>
      <c r="N3099" s="0" t="n">
        <f aca="false">J3099+L3099</f>
        <v>200</v>
      </c>
      <c r="O3099" s="0" t="n">
        <f aca="false">O3098+N3099</f>
        <v>281896.991181741</v>
      </c>
      <c r="P3099" s="0" t="n">
        <f aca="false">MIN($B$5,P3098+K3099*$B$6-I3099)</f>
        <v>510.81</v>
      </c>
      <c r="Q3099" s="0" t="n">
        <f aca="false">MAX(0,F3099-H3099-K3099-L3099)</f>
        <v>95.2288665</v>
      </c>
    </row>
    <row r="3100" customFormat="false" ht="15" hidden="false" customHeight="false" outlineLevel="0" collapsed="false">
      <c r="A3100" s="0" t="n">
        <f aca="false">'Profiles 8760'!A3089</f>
        <v>3087</v>
      </c>
      <c r="B3100" s="0" t="n">
        <f aca="false">'Profiles 8760'!B3089</f>
        <v>5</v>
      </c>
      <c r="C3100" s="0" t="n">
        <f aca="false">'Profiles 8760'!E3089</f>
        <v>0</v>
      </c>
      <c r="D3100" s="0" t="n">
        <f aca="false">'Profiles 8760'!F3089</f>
        <v>1</v>
      </c>
      <c r="E3100" s="0" t="n">
        <f aca="false">'Profiles 8760'!G3089</f>
        <v>0.195978</v>
      </c>
      <c r="F3100" s="0" t="n">
        <f aca="false">D3100*Assumptions!$C$11*$B$7+E3100*Assumptions!$C$12*$B$8</f>
        <v>296.8155002</v>
      </c>
      <c r="G3100" s="0" t="n">
        <f aca="false">C3100*Assumptions!$C$15</f>
        <v>0</v>
      </c>
      <c r="H3100" s="0" t="n">
        <f aca="false">MIN(F3100,G3100)</f>
        <v>0</v>
      </c>
      <c r="I3100" s="0" t="n">
        <f aca="false">IF(C3100=1,MIN(G3100-H3100,Assumptions!$C$13,P3099),0)</f>
        <v>0</v>
      </c>
      <c r="J3100" s="0" t="n">
        <f aca="false">H3100+I3100</f>
        <v>0</v>
      </c>
      <c r="K3100" s="0" t="n">
        <f aca="false">MIN(IF(C3100=1,F3100-H3100,F3100),Assumptions!$C$13,MAX(0,($B$5-P3099)/$B$6))</f>
        <v>0</v>
      </c>
      <c r="L3100" s="0" t="n">
        <f aca="false">IF(C3100=1,0,MIN(F3100-K3100,Assumptions!$C$15,MAX(0,$B$10-O3099-M3100)))</f>
        <v>200</v>
      </c>
      <c r="M3100" s="0" t="n">
        <f aca="false">'Profiles 8760'!H3089</f>
        <v>189200</v>
      </c>
      <c r="N3100" s="0" t="n">
        <f aca="false">J3100+L3100</f>
        <v>200</v>
      </c>
      <c r="O3100" s="0" t="n">
        <f aca="false">O3099+N3100</f>
        <v>282096.991181741</v>
      </c>
      <c r="P3100" s="0" t="n">
        <f aca="false">MIN($B$5,P3099+K3100*$B$6-I3100)</f>
        <v>510.81</v>
      </c>
      <c r="Q3100" s="0" t="n">
        <f aca="false">MAX(0,F3100-H3100-K3100-L3100)</f>
        <v>96.8155002</v>
      </c>
    </row>
    <row r="3101" customFormat="false" ht="15" hidden="false" customHeight="false" outlineLevel="0" collapsed="false">
      <c r="A3101" s="0" t="n">
        <f aca="false">'Profiles 8760'!A3090</f>
        <v>3088</v>
      </c>
      <c r="B3101" s="0" t="n">
        <f aca="false">'Profiles 8760'!B3090</f>
        <v>5</v>
      </c>
      <c r="C3101" s="0" t="n">
        <f aca="false">'Profiles 8760'!E3090</f>
        <v>0</v>
      </c>
      <c r="D3101" s="0" t="n">
        <f aca="false">'Profiles 8760'!F3090</f>
        <v>1</v>
      </c>
      <c r="E3101" s="0" t="n">
        <f aca="false">'Profiles 8760'!G3090</f>
        <v>0.275982</v>
      </c>
      <c r="F3101" s="0" t="n">
        <f aca="false">D3101*Assumptions!$C$11*$B$7+E3101*Assumptions!$C$12*$B$8</f>
        <v>300.0876638</v>
      </c>
      <c r="G3101" s="0" t="n">
        <f aca="false">C3101*Assumptions!$C$15</f>
        <v>0</v>
      </c>
      <c r="H3101" s="0" t="n">
        <f aca="false">MIN(F3101,G3101)</f>
        <v>0</v>
      </c>
      <c r="I3101" s="0" t="n">
        <f aca="false">IF(C3101=1,MIN(G3101-H3101,Assumptions!$C$13,P3100),0)</f>
        <v>0</v>
      </c>
      <c r="J3101" s="0" t="n">
        <f aca="false">H3101+I3101</f>
        <v>0</v>
      </c>
      <c r="K3101" s="0" t="n">
        <f aca="false">MIN(IF(C3101=1,F3101-H3101,F3101),Assumptions!$C$13,MAX(0,($B$5-P3100)/$B$6))</f>
        <v>0</v>
      </c>
      <c r="L3101" s="0" t="n">
        <f aca="false">IF(C3101=1,0,MIN(F3101-K3101,Assumptions!$C$15,MAX(0,$B$10-O3100-M3101)))</f>
        <v>200</v>
      </c>
      <c r="M3101" s="0" t="n">
        <f aca="false">'Profiles 8760'!H3090</f>
        <v>189200</v>
      </c>
      <c r="N3101" s="0" t="n">
        <f aca="false">J3101+L3101</f>
        <v>200</v>
      </c>
      <c r="O3101" s="0" t="n">
        <f aca="false">O3100+N3101</f>
        <v>282296.991181741</v>
      </c>
      <c r="P3101" s="0" t="n">
        <f aca="false">MIN($B$5,P3100+K3101*$B$6-I3101)</f>
        <v>510.81</v>
      </c>
      <c r="Q3101" s="0" t="n">
        <f aca="false">MAX(0,F3101-H3101-K3101-L3101)</f>
        <v>100.0876638</v>
      </c>
    </row>
    <row r="3102" customFormat="false" ht="15" hidden="false" customHeight="false" outlineLevel="0" collapsed="false">
      <c r="A3102" s="0" t="n">
        <f aca="false">'Profiles 8760'!A3091</f>
        <v>3089</v>
      </c>
      <c r="B3102" s="0" t="n">
        <f aca="false">'Profiles 8760'!B3091</f>
        <v>5</v>
      </c>
      <c r="C3102" s="0" t="n">
        <f aca="false">'Profiles 8760'!E3091</f>
        <v>0</v>
      </c>
      <c r="D3102" s="0" t="n">
        <f aca="false">'Profiles 8760'!F3091</f>
        <v>0.718318</v>
      </c>
      <c r="E3102" s="0" t="n">
        <f aca="false">'Profiles 8760'!G3091</f>
        <v>0.254024</v>
      </c>
      <c r="F3102" s="0" t="n">
        <f aca="false">D3102*Assumptions!$C$11*$B$7+E3102*Assumptions!$C$12*$B$8</f>
        <v>217.83982</v>
      </c>
      <c r="G3102" s="0" t="n">
        <f aca="false">C3102*Assumptions!$C$15</f>
        <v>0</v>
      </c>
      <c r="H3102" s="0" t="n">
        <f aca="false">MIN(F3102,G3102)</f>
        <v>0</v>
      </c>
      <c r="I3102" s="0" t="n">
        <f aca="false">IF(C3102=1,MIN(G3102-H3102,Assumptions!$C$13,P3101),0)</f>
        <v>0</v>
      </c>
      <c r="J3102" s="0" t="n">
        <f aca="false">H3102+I3102</f>
        <v>0</v>
      </c>
      <c r="K3102" s="0" t="n">
        <f aca="false">MIN(IF(C3102=1,F3102-H3102,F3102),Assumptions!$C$13,MAX(0,($B$5-P3101)/$B$6))</f>
        <v>0</v>
      </c>
      <c r="L3102" s="0" t="n">
        <f aca="false">IF(C3102=1,0,MIN(F3102-K3102,Assumptions!$C$15,MAX(0,$B$10-O3101-M3102)))</f>
        <v>200</v>
      </c>
      <c r="M3102" s="0" t="n">
        <f aca="false">'Profiles 8760'!H3091</f>
        <v>189200</v>
      </c>
      <c r="N3102" s="0" t="n">
        <f aca="false">J3102+L3102</f>
        <v>200</v>
      </c>
      <c r="O3102" s="0" t="n">
        <f aca="false">O3101+N3102</f>
        <v>282496.991181741</v>
      </c>
      <c r="P3102" s="0" t="n">
        <f aca="false">MIN($B$5,P3101+K3102*$B$6-I3102)</f>
        <v>510.81</v>
      </c>
      <c r="Q3102" s="0" t="n">
        <f aca="false">MAX(0,F3102-H3102-K3102-L3102)</f>
        <v>17.83982</v>
      </c>
    </row>
    <row r="3103" customFormat="false" ht="15" hidden="false" customHeight="false" outlineLevel="0" collapsed="false">
      <c r="A3103" s="0" t="n">
        <f aca="false">'Profiles 8760'!A3092</f>
        <v>3090</v>
      </c>
      <c r="B3103" s="0" t="n">
        <f aca="false">'Profiles 8760'!B3092</f>
        <v>5</v>
      </c>
      <c r="C3103" s="0" t="n">
        <f aca="false">'Profiles 8760'!E3092</f>
        <v>0</v>
      </c>
      <c r="D3103" s="0" t="n">
        <f aca="false">'Profiles 8760'!F3092</f>
        <v>0.400331</v>
      </c>
      <c r="E3103" s="0" t="n">
        <f aca="false">'Profiles 8760'!G3092</f>
        <v>0.437902</v>
      </c>
      <c r="F3103" s="0" t="n">
        <f aca="false">D3103*Assumptions!$C$11*$B$7+E3103*Assumptions!$C$12*$B$8</f>
        <v>133.5257846</v>
      </c>
      <c r="G3103" s="0" t="n">
        <f aca="false">C3103*Assumptions!$C$15</f>
        <v>0</v>
      </c>
      <c r="H3103" s="0" t="n">
        <f aca="false">MIN(F3103,G3103)</f>
        <v>0</v>
      </c>
      <c r="I3103" s="0" t="n">
        <f aca="false">IF(C3103=1,MIN(G3103-H3103,Assumptions!$C$13,P3102),0)</f>
        <v>0</v>
      </c>
      <c r="J3103" s="0" t="n">
        <f aca="false">H3103+I3103</f>
        <v>0</v>
      </c>
      <c r="K3103" s="0" t="n">
        <f aca="false">MIN(IF(C3103=1,F3103-H3103,F3103),Assumptions!$C$13,MAX(0,($B$5-P3102)/$B$6))</f>
        <v>0</v>
      </c>
      <c r="L3103" s="0" t="n">
        <f aca="false">IF(C3103=1,0,MIN(F3103-K3103,Assumptions!$C$15,MAX(0,$B$10-O3102-M3103)))</f>
        <v>133.5257846</v>
      </c>
      <c r="M3103" s="0" t="n">
        <f aca="false">'Profiles 8760'!H3092</f>
        <v>189200</v>
      </c>
      <c r="N3103" s="0" t="n">
        <f aca="false">J3103+L3103</f>
        <v>133.5257846</v>
      </c>
      <c r="O3103" s="0" t="n">
        <f aca="false">O3102+N3103</f>
        <v>282630.516966341</v>
      </c>
      <c r="P3103" s="0" t="n">
        <f aca="false">MIN($B$5,P3102+K3103*$B$6-I3103)</f>
        <v>510.81</v>
      </c>
      <c r="Q3103" s="0" t="n">
        <f aca="false">MAX(0,F3103-H3103-K3103-L3103)</f>
        <v>0</v>
      </c>
    </row>
    <row r="3104" customFormat="false" ht="15" hidden="false" customHeight="false" outlineLevel="0" collapsed="false">
      <c r="A3104" s="0" t="n">
        <f aca="false">'Profiles 8760'!A3093</f>
        <v>3091</v>
      </c>
      <c r="B3104" s="0" t="n">
        <f aca="false">'Profiles 8760'!B3093</f>
        <v>5</v>
      </c>
      <c r="C3104" s="0" t="n">
        <f aca="false">'Profiles 8760'!E3093</f>
        <v>0</v>
      </c>
      <c r="D3104" s="0" t="n">
        <f aca="false">'Profiles 8760'!F3093</f>
        <v>0.117183</v>
      </c>
      <c r="E3104" s="0" t="n">
        <f aca="false">'Profiles 8760'!G3093</f>
        <v>0.464854</v>
      </c>
      <c r="F3104" s="0" t="n">
        <f aca="false">D3104*Assumptions!$C$11*$B$7+E3104*Assumptions!$C$12*$B$8</f>
        <v>52.854979</v>
      </c>
      <c r="G3104" s="0" t="n">
        <f aca="false">C3104*Assumptions!$C$15</f>
        <v>0</v>
      </c>
      <c r="H3104" s="0" t="n">
        <f aca="false">MIN(F3104,G3104)</f>
        <v>0</v>
      </c>
      <c r="I3104" s="0" t="n">
        <f aca="false">IF(C3104=1,MIN(G3104-H3104,Assumptions!$C$13,P3103),0)</f>
        <v>0</v>
      </c>
      <c r="J3104" s="0" t="n">
        <f aca="false">H3104+I3104</f>
        <v>0</v>
      </c>
      <c r="K3104" s="0" t="n">
        <f aca="false">MIN(IF(C3104=1,F3104-H3104,F3104),Assumptions!$C$13,MAX(0,($B$5-P3103)/$B$6))</f>
        <v>0</v>
      </c>
      <c r="L3104" s="0" t="n">
        <f aca="false">IF(C3104=1,0,MIN(F3104-K3104,Assumptions!$C$15,MAX(0,$B$10-O3103-M3104)))</f>
        <v>52.854979</v>
      </c>
      <c r="M3104" s="0" t="n">
        <f aca="false">'Profiles 8760'!H3093</f>
        <v>189200</v>
      </c>
      <c r="N3104" s="0" t="n">
        <f aca="false">J3104+L3104</f>
        <v>52.854979</v>
      </c>
      <c r="O3104" s="0" t="n">
        <f aca="false">O3103+N3104</f>
        <v>282683.371945341</v>
      </c>
      <c r="P3104" s="0" t="n">
        <f aca="false">MIN($B$5,P3103+K3104*$B$6-I3104)</f>
        <v>510.81</v>
      </c>
      <c r="Q3104" s="0" t="n">
        <f aca="false">MAX(0,F3104-H3104-K3104-L3104)</f>
        <v>0</v>
      </c>
    </row>
    <row r="3105" customFormat="false" ht="15" hidden="false" customHeight="false" outlineLevel="0" collapsed="false">
      <c r="A3105" s="0" t="n">
        <f aca="false">'Profiles 8760'!A3094</f>
        <v>3092</v>
      </c>
      <c r="B3105" s="0" t="n">
        <f aca="false">'Profiles 8760'!B3094</f>
        <v>5</v>
      </c>
      <c r="C3105" s="0" t="n">
        <f aca="false">'Profiles 8760'!E3094</f>
        <v>1</v>
      </c>
      <c r="D3105" s="0" t="n">
        <f aca="false">'Profiles 8760'!F3094</f>
        <v>0</v>
      </c>
      <c r="E3105" s="0" t="n">
        <f aca="false">'Profiles 8760'!G3094</f>
        <v>0.512495</v>
      </c>
      <c r="F3105" s="0" t="n">
        <f aca="false">D3105*Assumptions!$C$11*$B$7+E3105*Assumptions!$C$12*$B$8</f>
        <v>20.9610455</v>
      </c>
      <c r="G3105" s="0" t="n">
        <f aca="false">C3105*Assumptions!$C$15</f>
        <v>200</v>
      </c>
      <c r="H3105" s="0" t="n">
        <f aca="false">MIN(F3105,G3105)</f>
        <v>20.9610455</v>
      </c>
      <c r="I3105" s="0" t="n">
        <f aca="false">IF(C3105=1,MIN(G3105-H3105,Assumptions!$C$13,P3104),0)</f>
        <v>179.0389545</v>
      </c>
      <c r="J3105" s="0" t="n">
        <f aca="false">H3105+I3105</f>
        <v>200</v>
      </c>
      <c r="K3105" s="0" t="n">
        <f aca="false">MIN(IF(C3105=1,F3105-H3105,F3105),Assumptions!$C$13,MAX(0,($B$5-P3104)/$B$6))</f>
        <v>0</v>
      </c>
      <c r="L3105" s="0" t="n">
        <f aca="false">IF(C3105=1,0,MIN(F3105-K3105,Assumptions!$C$15,MAX(0,$B$10-O3104-M3105)))</f>
        <v>0</v>
      </c>
      <c r="M3105" s="0" t="n">
        <f aca="false">'Profiles 8760'!H3094</f>
        <v>189000</v>
      </c>
      <c r="N3105" s="0" t="n">
        <f aca="false">J3105+L3105</f>
        <v>200</v>
      </c>
      <c r="O3105" s="0" t="n">
        <f aca="false">O3104+N3105</f>
        <v>282883.371945341</v>
      </c>
      <c r="P3105" s="0" t="n">
        <f aca="false">MIN($B$5,P3104+K3105*$B$6-I3105)</f>
        <v>331.7710455</v>
      </c>
      <c r="Q3105" s="0" t="n">
        <f aca="false">MAX(0,F3105-H3105-K3105-L3105)</f>
        <v>0</v>
      </c>
    </row>
    <row r="3106" customFormat="false" ht="15" hidden="false" customHeight="false" outlineLevel="0" collapsed="false">
      <c r="A3106" s="0" t="n">
        <f aca="false">'Profiles 8760'!A3095</f>
        <v>3093</v>
      </c>
      <c r="B3106" s="0" t="n">
        <f aca="false">'Profiles 8760'!B3095</f>
        <v>5</v>
      </c>
      <c r="C3106" s="0" t="n">
        <f aca="false">'Profiles 8760'!E3095</f>
        <v>1</v>
      </c>
      <c r="D3106" s="0" t="n">
        <f aca="false">'Profiles 8760'!F3095</f>
        <v>0</v>
      </c>
      <c r="E3106" s="0" t="n">
        <f aca="false">'Profiles 8760'!G3095</f>
        <v>0.410089</v>
      </c>
      <c r="F3106" s="0" t="n">
        <f aca="false">D3106*Assumptions!$C$11*$B$7+E3106*Assumptions!$C$12*$B$8</f>
        <v>16.7726401</v>
      </c>
      <c r="G3106" s="0" t="n">
        <f aca="false">C3106*Assumptions!$C$15</f>
        <v>200</v>
      </c>
      <c r="H3106" s="0" t="n">
        <f aca="false">MIN(F3106,G3106)</f>
        <v>16.7726401</v>
      </c>
      <c r="I3106" s="0" t="n">
        <f aca="false">IF(C3106=1,MIN(G3106-H3106,Assumptions!$C$13,P3105),0)</f>
        <v>180</v>
      </c>
      <c r="J3106" s="0" t="n">
        <f aca="false">H3106+I3106</f>
        <v>196.7726401</v>
      </c>
      <c r="K3106" s="0" t="n">
        <f aca="false">MIN(IF(C3106=1,F3106-H3106,F3106),Assumptions!$C$13,MAX(0,($B$5-P3105)/$B$6))</f>
        <v>0</v>
      </c>
      <c r="L3106" s="0" t="n">
        <f aca="false">IF(C3106=1,0,MIN(F3106-K3106,Assumptions!$C$15,MAX(0,$B$10-O3105-M3106)))</f>
        <v>0</v>
      </c>
      <c r="M3106" s="0" t="n">
        <f aca="false">'Profiles 8760'!H3095</f>
        <v>188800</v>
      </c>
      <c r="N3106" s="0" t="n">
        <f aca="false">J3106+L3106</f>
        <v>196.7726401</v>
      </c>
      <c r="O3106" s="0" t="n">
        <f aca="false">O3105+N3106</f>
        <v>283080.144585441</v>
      </c>
      <c r="P3106" s="0" t="n">
        <f aca="false">MIN($B$5,P3105+K3106*$B$6-I3106)</f>
        <v>151.7710455</v>
      </c>
      <c r="Q3106" s="0" t="n">
        <f aca="false">MAX(0,F3106-H3106-K3106-L3106)</f>
        <v>0</v>
      </c>
    </row>
    <row r="3107" customFormat="false" ht="15" hidden="false" customHeight="false" outlineLevel="0" collapsed="false">
      <c r="A3107" s="0" t="n">
        <f aca="false">'Profiles 8760'!A3096</f>
        <v>3094</v>
      </c>
      <c r="B3107" s="0" t="n">
        <f aca="false">'Profiles 8760'!B3096</f>
        <v>5</v>
      </c>
      <c r="C3107" s="0" t="n">
        <f aca="false">'Profiles 8760'!E3096</f>
        <v>0</v>
      </c>
      <c r="D3107" s="0" t="n">
        <f aca="false">'Profiles 8760'!F3096</f>
        <v>0</v>
      </c>
      <c r="E3107" s="0" t="n">
        <f aca="false">'Profiles 8760'!G3096</f>
        <v>0.477478</v>
      </c>
      <c r="F3107" s="0" t="n">
        <f aca="false">D3107*Assumptions!$C$11*$B$7+E3107*Assumptions!$C$12*$B$8</f>
        <v>19.5288502</v>
      </c>
      <c r="G3107" s="0" t="n">
        <f aca="false">C3107*Assumptions!$C$15</f>
        <v>0</v>
      </c>
      <c r="H3107" s="0" t="n">
        <f aca="false">MIN(F3107,G3107)</f>
        <v>0</v>
      </c>
      <c r="I3107" s="0" t="n">
        <f aca="false">IF(C3107=1,MIN(G3107-H3107,Assumptions!$C$13,P3106),0)</f>
        <v>0</v>
      </c>
      <c r="J3107" s="0" t="n">
        <f aca="false">H3107+I3107</f>
        <v>0</v>
      </c>
      <c r="K3107" s="0" t="n">
        <f aca="false">MIN(IF(C3107=1,F3107-H3107,F3107),Assumptions!$C$13,MAX(0,($B$5-P3106)/$B$6))</f>
        <v>19.5288502</v>
      </c>
      <c r="L3107" s="0" t="n">
        <f aca="false">IF(C3107=1,0,MIN(F3107-K3107,Assumptions!$C$15,MAX(0,$B$10-O3106-M3107)))</f>
        <v>0</v>
      </c>
      <c r="M3107" s="0" t="n">
        <f aca="false">'Profiles 8760'!H3096</f>
        <v>188800</v>
      </c>
      <c r="N3107" s="0" t="n">
        <f aca="false">J3107+L3107</f>
        <v>0</v>
      </c>
      <c r="O3107" s="0" t="n">
        <f aca="false">O3106+N3107</f>
        <v>283080.144585441</v>
      </c>
      <c r="P3107" s="0" t="n">
        <f aca="false">MIN($B$5,P3106+K3107*$B$6-I3107)</f>
        <v>168.69865285336</v>
      </c>
      <c r="Q3107" s="0" t="n">
        <f aca="false">MAX(0,F3107-H3107-K3107-L3107)</f>
        <v>0</v>
      </c>
    </row>
    <row r="3108" customFormat="false" ht="15" hidden="false" customHeight="false" outlineLevel="0" collapsed="false">
      <c r="A3108" s="0" t="n">
        <f aca="false">'Profiles 8760'!A3097</f>
        <v>3095</v>
      </c>
      <c r="B3108" s="0" t="n">
        <f aca="false">'Profiles 8760'!B3097</f>
        <v>5</v>
      </c>
      <c r="C3108" s="0" t="n">
        <f aca="false">'Profiles 8760'!E3097</f>
        <v>0</v>
      </c>
      <c r="D3108" s="0" t="n">
        <f aca="false">'Profiles 8760'!F3097</f>
        <v>0</v>
      </c>
      <c r="E3108" s="0" t="n">
        <f aca="false">'Profiles 8760'!G3097</f>
        <v>0.421931</v>
      </c>
      <c r="F3108" s="0" t="n">
        <f aca="false">D3108*Assumptions!$C$11*$B$7+E3108*Assumptions!$C$12*$B$8</f>
        <v>17.2569779</v>
      </c>
      <c r="G3108" s="0" t="n">
        <f aca="false">C3108*Assumptions!$C$15</f>
        <v>0</v>
      </c>
      <c r="H3108" s="0" t="n">
        <f aca="false">MIN(F3108,G3108)</f>
        <v>0</v>
      </c>
      <c r="I3108" s="0" t="n">
        <f aca="false">IF(C3108=1,MIN(G3108-H3108,Assumptions!$C$13,P3107),0)</f>
        <v>0</v>
      </c>
      <c r="J3108" s="0" t="n">
        <f aca="false">H3108+I3108</f>
        <v>0</v>
      </c>
      <c r="K3108" s="0" t="n">
        <f aca="false">MIN(IF(C3108=1,F3108-H3108,F3108),Assumptions!$C$13,MAX(0,($B$5-P3107)/$B$6))</f>
        <v>17.2569779</v>
      </c>
      <c r="L3108" s="0" t="n">
        <f aca="false">IF(C3108=1,0,MIN(F3108-K3108,Assumptions!$C$15,MAX(0,$B$10-O3107-M3108)))</f>
        <v>0</v>
      </c>
      <c r="M3108" s="0" t="n">
        <f aca="false">'Profiles 8760'!H3097</f>
        <v>188800</v>
      </c>
      <c r="N3108" s="0" t="n">
        <f aca="false">J3108+L3108</f>
        <v>0</v>
      </c>
      <c r="O3108" s="0" t="n">
        <f aca="false">O3107+N3108</f>
        <v>283080.144585441</v>
      </c>
      <c r="P3108" s="0" t="n">
        <f aca="false">MIN($B$5,P3107+K3108*$B$6-I3108)</f>
        <v>183.65700129708</v>
      </c>
      <c r="Q3108" s="0" t="n">
        <f aca="false">MAX(0,F3108-H3108-K3108-L3108)</f>
        <v>0</v>
      </c>
    </row>
    <row r="3109" customFormat="false" ht="15" hidden="false" customHeight="false" outlineLevel="0" collapsed="false">
      <c r="A3109" s="0" t="n">
        <f aca="false">'Profiles 8760'!A3098</f>
        <v>3096</v>
      </c>
      <c r="B3109" s="0" t="n">
        <f aca="false">'Profiles 8760'!B3098</f>
        <v>5</v>
      </c>
      <c r="C3109" s="0" t="n">
        <f aca="false">'Profiles 8760'!E3098</f>
        <v>0</v>
      </c>
      <c r="D3109" s="0" t="n">
        <f aca="false">'Profiles 8760'!F3098</f>
        <v>0</v>
      </c>
      <c r="E3109" s="0" t="n">
        <f aca="false">'Profiles 8760'!G3098</f>
        <v>0.598742</v>
      </c>
      <c r="F3109" s="0" t="n">
        <f aca="false">D3109*Assumptions!$C$11*$B$7+E3109*Assumptions!$C$12*$B$8</f>
        <v>24.4885478</v>
      </c>
      <c r="G3109" s="0" t="n">
        <f aca="false">C3109*Assumptions!$C$15</f>
        <v>0</v>
      </c>
      <c r="H3109" s="0" t="n">
        <f aca="false">MIN(F3109,G3109)</f>
        <v>0</v>
      </c>
      <c r="I3109" s="0" t="n">
        <f aca="false">IF(C3109=1,MIN(G3109-H3109,Assumptions!$C$13,P3108),0)</f>
        <v>0</v>
      </c>
      <c r="J3109" s="0" t="n">
        <f aca="false">H3109+I3109</f>
        <v>0</v>
      </c>
      <c r="K3109" s="0" t="n">
        <f aca="false">MIN(IF(C3109=1,F3109-H3109,F3109),Assumptions!$C$13,MAX(0,($B$5-P3108)/$B$6))</f>
        <v>24.4885478</v>
      </c>
      <c r="L3109" s="0" t="n">
        <f aca="false">IF(C3109=1,0,MIN(F3109-K3109,Assumptions!$C$15,MAX(0,$B$10-O3108-M3109)))</f>
        <v>0</v>
      </c>
      <c r="M3109" s="0" t="n">
        <f aca="false">'Profiles 8760'!H3098</f>
        <v>188800</v>
      </c>
      <c r="N3109" s="0" t="n">
        <f aca="false">J3109+L3109</f>
        <v>0</v>
      </c>
      <c r="O3109" s="0" t="n">
        <f aca="false">O3108+N3109</f>
        <v>283080.144585441</v>
      </c>
      <c r="P3109" s="0" t="n">
        <f aca="false">MIN($B$5,P3108+K3109*$B$6-I3109)</f>
        <v>204.88367453012</v>
      </c>
      <c r="Q3109" s="0" t="n">
        <f aca="false">MAX(0,F3109-H3109-K3109-L3109)</f>
        <v>0</v>
      </c>
    </row>
    <row r="3110" customFormat="false" ht="15" hidden="false" customHeight="false" outlineLevel="0" collapsed="false">
      <c r="A3110" s="0" t="n">
        <f aca="false">'Profiles 8760'!A3099</f>
        <v>3097</v>
      </c>
      <c r="B3110" s="0" t="n">
        <f aca="false">'Profiles 8760'!B3099</f>
        <v>5</v>
      </c>
      <c r="C3110" s="0" t="n">
        <f aca="false">'Profiles 8760'!E3099</f>
        <v>0</v>
      </c>
      <c r="D3110" s="0" t="n">
        <f aca="false">'Profiles 8760'!F3099</f>
        <v>0</v>
      </c>
      <c r="E3110" s="0" t="n">
        <f aca="false">'Profiles 8760'!G3099</f>
        <v>0.367524</v>
      </c>
      <c r="F3110" s="0" t="n">
        <f aca="false">D3110*Assumptions!$C$11*$B$7+E3110*Assumptions!$C$12*$B$8</f>
        <v>15.0317316</v>
      </c>
      <c r="G3110" s="0" t="n">
        <f aca="false">C3110*Assumptions!$C$15</f>
        <v>0</v>
      </c>
      <c r="H3110" s="0" t="n">
        <f aca="false">MIN(F3110,G3110)</f>
        <v>0</v>
      </c>
      <c r="I3110" s="0" t="n">
        <f aca="false">IF(C3110=1,MIN(G3110-H3110,Assumptions!$C$13,P3109),0)</f>
        <v>0</v>
      </c>
      <c r="J3110" s="0" t="n">
        <f aca="false">H3110+I3110</f>
        <v>0</v>
      </c>
      <c r="K3110" s="0" t="n">
        <f aca="false">MIN(IF(C3110=1,F3110-H3110,F3110),Assumptions!$C$13,MAX(0,($B$5-P3109)/$B$6))</f>
        <v>15.0317316</v>
      </c>
      <c r="L3110" s="0" t="n">
        <f aca="false">IF(C3110=1,0,MIN(F3110-K3110,Assumptions!$C$15,MAX(0,$B$10-O3109-M3110)))</f>
        <v>0</v>
      </c>
      <c r="M3110" s="0" t="n">
        <f aca="false">'Profiles 8760'!H3099</f>
        <v>188800</v>
      </c>
      <c r="N3110" s="0" t="n">
        <f aca="false">J3110+L3110</f>
        <v>0</v>
      </c>
      <c r="O3110" s="0" t="n">
        <f aca="false">O3109+N3110</f>
        <v>283080.144585441</v>
      </c>
      <c r="P3110" s="0" t="n">
        <f aca="false">MIN($B$5,P3109+K3110*$B$6-I3110)</f>
        <v>217.913179481</v>
      </c>
      <c r="Q3110" s="0" t="n">
        <f aca="false">MAX(0,F3110-H3110-K3110-L3110)</f>
        <v>0</v>
      </c>
    </row>
    <row r="3111" customFormat="false" ht="15" hidden="false" customHeight="false" outlineLevel="0" collapsed="false">
      <c r="A3111" s="0" t="n">
        <f aca="false">'Profiles 8760'!A3100</f>
        <v>3098</v>
      </c>
      <c r="B3111" s="0" t="n">
        <f aca="false">'Profiles 8760'!B3100</f>
        <v>5</v>
      </c>
      <c r="C3111" s="0" t="n">
        <f aca="false">'Profiles 8760'!E3100</f>
        <v>0</v>
      </c>
      <c r="D3111" s="0" t="n">
        <f aca="false">'Profiles 8760'!F3100</f>
        <v>0</v>
      </c>
      <c r="E3111" s="0" t="n">
        <f aca="false">'Profiles 8760'!G3100</f>
        <v>0.300509</v>
      </c>
      <c r="F3111" s="0" t="n">
        <f aca="false">D3111*Assumptions!$C$11*$B$7+E3111*Assumptions!$C$12*$B$8</f>
        <v>12.2908181</v>
      </c>
      <c r="G3111" s="0" t="n">
        <f aca="false">C3111*Assumptions!$C$15</f>
        <v>0</v>
      </c>
      <c r="H3111" s="0" t="n">
        <f aca="false">MIN(F3111,G3111)</f>
        <v>0</v>
      </c>
      <c r="I3111" s="0" t="n">
        <f aca="false">IF(C3111=1,MIN(G3111-H3111,Assumptions!$C$13,P3110),0)</f>
        <v>0</v>
      </c>
      <c r="J3111" s="0" t="n">
        <f aca="false">H3111+I3111</f>
        <v>0</v>
      </c>
      <c r="K3111" s="0" t="n">
        <f aca="false">MIN(IF(C3111=1,F3111-H3111,F3111),Assumptions!$C$13,MAX(0,($B$5-P3110)/$B$6))</f>
        <v>12.2908181</v>
      </c>
      <c r="L3111" s="0" t="n">
        <f aca="false">IF(C3111=1,0,MIN(F3111-K3111,Assumptions!$C$15,MAX(0,$B$10-O3110-M3111)))</f>
        <v>0</v>
      </c>
      <c r="M3111" s="0" t="n">
        <f aca="false">'Profiles 8760'!H3100</f>
        <v>188800</v>
      </c>
      <c r="N3111" s="0" t="n">
        <f aca="false">J3111+L3111</f>
        <v>0</v>
      </c>
      <c r="O3111" s="0" t="n">
        <f aca="false">O3110+N3111</f>
        <v>283080.144585441</v>
      </c>
      <c r="P3111" s="0" t="n">
        <f aca="false">MIN($B$5,P3110+K3111*$B$6-I3111)</f>
        <v>228.56686061008</v>
      </c>
      <c r="Q3111" s="0" t="n">
        <f aca="false">MAX(0,F3111-H3111-K3111-L3111)</f>
        <v>0</v>
      </c>
    </row>
    <row r="3112" customFormat="false" ht="15" hidden="false" customHeight="false" outlineLevel="0" collapsed="false">
      <c r="A3112" s="0" t="n">
        <f aca="false">'Profiles 8760'!A3101</f>
        <v>3099</v>
      </c>
      <c r="B3112" s="0" t="n">
        <f aca="false">'Profiles 8760'!B3101</f>
        <v>5</v>
      </c>
      <c r="C3112" s="0" t="n">
        <f aca="false">'Profiles 8760'!E3101</f>
        <v>0</v>
      </c>
      <c r="D3112" s="0" t="n">
        <f aca="false">'Profiles 8760'!F3101</f>
        <v>0</v>
      </c>
      <c r="E3112" s="0" t="n">
        <f aca="false">'Profiles 8760'!G3101</f>
        <v>0.286025</v>
      </c>
      <c r="F3112" s="0" t="n">
        <f aca="false">D3112*Assumptions!$C$11*$B$7+E3112*Assumptions!$C$12*$B$8</f>
        <v>11.6984225</v>
      </c>
      <c r="G3112" s="0" t="n">
        <f aca="false">C3112*Assumptions!$C$15</f>
        <v>0</v>
      </c>
      <c r="H3112" s="0" t="n">
        <f aca="false">MIN(F3112,G3112)</f>
        <v>0</v>
      </c>
      <c r="I3112" s="0" t="n">
        <f aca="false">IF(C3112=1,MIN(G3112-H3112,Assumptions!$C$13,P3111),0)</f>
        <v>0</v>
      </c>
      <c r="J3112" s="0" t="n">
        <f aca="false">H3112+I3112</f>
        <v>0</v>
      </c>
      <c r="K3112" s="0" t="n">
        <f aca="false">MIN(IF(C3112=1,F3112-H3112,F3112),Assumptions!$C$13,MAX(0,($B$5-P3111)/$B$6))</f>
        <v>11.6984225</v>
      </c>
      <c r="L3112" s="0" t="n">
        <f aca="false">IF(C3112=1,0,MIN(F3112-K3112,Assumptions!$C$15,MAX(0,$B$10-O3111-M3112)))</f>
        <v>0</v>
      </c>
      <c r="M3112" s="0" t="n">
        <f aca="false">'Profiles 8760'!H3101</f>
        <v>188800</v>
      </c>
      <c r="N3112" s="0" t="n">
        <f aca="false">J3112+L3112</f>
        <v>0</v>
      </c>
      <c r="O3112" s="0" t="n">
        <f aca="false">O3111+N3112</f>
        <v>283080.144585441</v>
      </c>
      <c r="P3112" s="0" t="n">
        <f aca="false">MIN($B$5,P3111+K3112*$B$6-I3112)</f>
        <v>238.70705323308</v>
      </c>
      <c r="Q3112" s="0" t="n">
        <f aca="false">MAX(0,F3112-H3112-K3112-L3112)</f>
        <v>0</v>
      </c>
    </row>
    <row r="3113" customFormat="false" ht="15" hidden="false" customHeight="false" outlineLevel="0" collapsed="false">
      <c r="A3113" s="0" t="n">
        <f aca="false">'Profiles 8760'!A3102</f>
        <v>3100</v>
      </c>
      <c r="B3113" s="0" t="n">
        <f aca="false">'Profiles 8760'!B3102</f>
        <v>5</v>
      </c>
      <c r="C3113" s="0" t="n">
        <f aca="false">'Profiles 8760'!E3102</f>
        <v>0</v>
      </c>
      <c r="D3113" s="0" t="n">
        <f aca="false">'Profiles 8760'!F3102</f>
        <v>0</v>
      </c>
      <c r="E3113" s="0" t="n">
        <f aca="false">'Profiles 8760'!G3102</f>
        <v>0.347036</v>
      </c>
      <c r="F3113" s="0" t="n">
        <f aca="false">D3113*Assumptions!$C$11*$B$7+E3113*Assumptions!$C$12*$B$8</f>
        <v>14.1937724</v>
      </c>
      <c r="G3113" s="0" t="n">
        <f aca="false">C3113*Assumptions!$C$15</f>
        <v>0</v>
      </c>
      <c r="H3113" s="0" t="n">
        <f aca="false">MIN(F3113,G3113)</f>
        <v>0</v>
      </c>
      <c r="I3113" s="0" t="n">
        <f aca="false">IF(C3113=1,MIN(G3113-H3113,Assumptions!$C$13,P3112),0)</f>
        <v>0</v>
      </c>
      <c r="J3113" s="0" t="n">
        <f aca="false">H3113+I3113</f>
        <v>0</v>
      </c>
      <c r="K3113" s="0" t="n">
        <f aca="false">MIN(IF(C3113=1,F3113-H3113,F3113),Assumptions!$C$13,MAX(0,($B$5-P3112)/$B$6))</f>
        <v>14.1937724</v>
      </c>
      <c r="L3113" s="0" t="n">
        <f aca="false">IF(C3113=1,0,MIN(F3113-K3113,Assumptions!$C$15,MAX(0,$B$10-O3112-M3113)))</f>
        <v>0</v>
      </c>
      <c r="M3113" s="0" t="n">
        <f aca="false">'Profiles 8760'!H3102</f>
        <v>188800</v>
      </c>
      <c r="N3113" s="0" t="n">
        <f aca="false">J3113+L3113</f>
        <v>0</v>
      </c>
      <c r="O3113" s="0" t="n">
        <f aca="false">O3112+N3113</f>
        <v>283080.144585441</v>
      </c>
      <c r="P3113" s="0" t="n">
        <f aca="false">MIN($B$5,P3112+K3113*$B$6-I3113)</f>
        <v>251.0102151494</v>
      </c>
      <c r="Q3113" s="0" t="n">
        <f aca="false">MAX(0,F3113-H3113-K3113-L3113)</f>
        <v>0</v>
      </c>
    </row>
    <row r="3114" customFormat="false" ht="15" hidden="false" customHeight="false" outlineLevel="0" collapsed="false">
      <c r="A3114" s="0" t="n">
        <f aca="false">'Profiles 8760'!A3103</f>
        <v>3101</v>
      </c>
      <c r="B3114" s="0" t="n">
        <f aca="false">'Profiles 8760'!B3103</f>
        <v>5</v>
      </c>
      <c r="C3114" s="0" t="n">
        <f aca="false">'Profiles 8760'!E3103</f>
        <v>0</v>
      </c>
      <c r="D3114" s="0" t="n">
        <f aca="false">'Profiles 8760'!F3103</f>
        <v>0</v>
      </c>
      <c r="E3114" s="0" t="n">
        <f aca="false">'Profiles 8760'!G3103</f>
        <v>0.26797</v>
      </c>
      <c r="F3114" s="0" t="n">
        <f aca="false">D3114*Assumptions!$C$11*$B$7+E3114*Assumptions!$C$12*$B$8</f>
        <v>10.959973</v>
      </c>
      <c r="G3114" s="0" t="n">
        <f aca="false">C3114*Assumptions!$C$15</f>
        <v>0</v>
      </c>
      <c r="H3114" s="0" t="n">
        <f aca="false">MIN(F3114,G3114)</f>
        <v>0</v>
      </c>
      <c r="I3114" s="0" t="n">
        <f aca="false">IF(C3114=1,MIN(G3114-H3114,Assumptions!$C$13,P3113),0)</f>
        <v>0</v>
      </c>
      <c r="J3114" s="0" t="n">
        <f aca="false">H3114+I3114</f>
        <v>0</v>
      </c>
      <c r="K3114" s="0" t="n">
        <f aca="false">MIN(IF(C3114=1,F3114-H3114,F3114),Assumptions!$C$13,MAX(0,($B$5-P3113)/$B$6))</f>
        <v>10.959973</v>
      </c>
      <c r="L3114" s="0" t="n">
        <f aca="false">IF(C3114=1,0,MIN(F3114-K3114,Assumptions!$C$15,MAX(0,$B$10-O3113-M3114)))</f>
        <v>0</v>
      </c>
      <c r="M3114" s="0" t="n">
        <f aca="false">'Profiles 8760'!H3103</f>
        <v>188800</v>
      </c>
      <c r="N3114" s="0" t="n">
        <f aca="false">J3114+L3114</f>
        <v>0</v>
      </c>
      <c r="O3114" s="0" t="n">
        <f aca="false">O3113+N3114</f>
        <v>283080.144585441</v>
      </c>
      <c r="P3114" s="0" t="n">
        <f aca="false">MIN($B$5,P3113+K3114*$B$6-I3114)</f>
        <v>260.5103197458</v>
      </c>
      <c r="Q3114" s="0" t="n">
        <f aca="false">MAX(0,F3114-H3114-K3114-L3114)</f>
        <v>0</v>
      </c>
    </row>
    <row r="3115" customFormat="false" ht="15" hidden="false" customHeight="false" outlineLevel="0" collapsed="false">
      <c r="A3115" s="0" t="n">
        <f aca="false">'Profiles 8760'!A3104</f>
        <v>3102</v>
      </c>
      <c r="B3115" s="0" t="n">
        <f aca="false">'Profiles 8760'!B3104</f>
        <v>5</v>
      </c>
      <c r="C3115" s="0" t="n">
        <f aca="false">'Profiles 8760'!E3104</f>
        <v>0</v>
      </c>
      <c r="D3115" s="0" t="n">
        <f aca="false">'Profiles 8760'!F3104</f>
        <v>0</v>
      </c>
      <c r="E3115" s="0" t="n">
        <f aca="false">'Profiles 8760'!G3104</f>
        <v>0.441934</v>
      </c>
      <c r="F3115" s="0" t="n">
        <f aca="false">D3115*Assumptions!$C$11*$B$7+E3115*Assumptions!$C$12*$B$8</f>
        <v>18.0751006</v>
      </c>
      <c r="G3115" s="0" t="n">
        <f aca="false">C3115*Assumptions!$C$15</f>
        <v>0</v>
      </c>
      <c r="H3115" s="0" t="n">
        <f aca="false">MIN(F3115,G3115)</f>
        <v>0</v>
      </c>
      <c r="I3115" s="0" t="n">
        <f aca="false">IF(C3115=1,MIN(G3115-H3115,Assumptions!$C$13,P3114),0)</f>
        <v>0</v>
      </c>
      <c r="J3115" s="0" t="n">
        <f aca="false">H3115+I3115</f>
        <v>0</v>
      </c>
      <c r="K3115" s="0" t="n">
        <f aca="false">MIN(IF(C3115=1,F3115-H3115,F3115),Assumptions!$C$13,MAX(0,($B$5-P3114)/$B$6))</f>
        <v>18.0751006</v>
      </c>
      <c r="L3115" s="0" t="n">
        <f aca="false">IF(C3115=1,0,MIN(F3115-K3115,Assumptions!$C$15,MAX(0,$B$10-O3114-M3115)))</f>
        <v>0</v>
      </c>
      <c r="M3115" s="0" t="n">
        <f aca="false">'Profiles 8760'!H3104</f>
        <v>188800</v>
      </c>
      <c r="N3115" s="0" t="n">
        <f aca="false">J3115+L3115</f>
        <v>0</v>
      </c>
      <c r="O3115" s="0" t="n">
        <f aca="false">O3114+N3115</f>
        <v>283080.144585441</v>
      </c>
      <c r="P3115" s="0" t="n">
        <f aca="false">MIN($B$5,P3114+K3115*$B$6-I3115)</f>
        <v>276.17781694588</v>
      </c>
      <c r="Q3115" s="0" t="n">
        <f aca="false">MAX(0,F3115-H3115-K3115-L3115)</f>
        <v>0</v>
      </c>
    </row>
    <row r="3116" customFormat="false" ht="15" hidden="false" customHeight="false" outlineLevel="0" collapsed="false">
      <c r="A3116" s="0" t="n">
        <f aca="false">'Profiles 8760'!A3105</f>
        <v>3103</v>
      </c>
      <c r="B3116" s="0" t="n">
        <f aca="false">'Profiles 8760'!B3105</f>
        <v>5</v>
      </c>
      <c r="C3116" s="0" t="n">
        <f aca="false">'Profiles 8760'!E3105</f>
        <v>0</v>
      </c>
      <c r="D3116" s="0" t="n">
        <f aca="false">'Profiles 8760'!F3105</f>
        <v>0.12511</v>
      </c>
      <c r="E3116" s="0" t="n">
        <f aca="false">'Profiles 8760'!G3105</f>
        <v>0.466757</v>
      </c>
      <c r="F3116" s="0" t="n">
        <f aca="false">D3116*Assumptions!$C$11*$B$7+E3116*Assumptions!$C$12*$B$8</f>
        <v>55.2221293</v>
      </c>
      <c r="G3116" s="0" t="n">
        <f aca="false">C3116*Assumptions!$C$15</f>
        <v>0</v>
      </c>
      <c r="H3116" s="0" t="n">
        <f aca="false">MIN(F3116,G3116)</f>
        <v>0</v>
      </c>
      <c r="I3116" s="0" t="n">
        <f aca="false">IF(C3116=1,MIN(G3116-H3116,Assumptions!$C$13,P3115),0)</f>
        <v>0</v>
      </c>
      <c r="J3116" s="0" t="n">
        <f aca="false">H3116+I3116</f>
        <v>0</v>
      </c>
      <c r="K3116" s="0" t="n">
        <f aca="false">MIN(IF(C3116=1,F3116-H3116,F3116),Assumptions!$C$13,MAX(0,($B$5-P3115)/$B$6))</f>
        <v>55.2221293</v>
      </c>
      <c r="L3116" s="0" t="n">
        <f aca="false">IF(C3116=1,0,MIN(F3116-K3116,Assumptions!$C$15,MAX(0,$B$10-O3115-M3116)))</f>
        <v>0</v>
      </c>
      <c r="M3116" s="0" t="n">
        <f aca="false">'Profiles 8760'!H3105</f>
        <v>188800</v>
      </c>
      <c r="N3116" s="0" t="n">
        <f aca="false">J3116+L3116</f>
        <v>0</v>
      </c>
      <c r="O3116" s="0" t="n">
        <f aca="false">O3115+N3116</f>
        <v>283080.144585441</v>
      </c>
      <c r="P3116" s="0" t="n">
        <f aca="false">MIN($B$5,P3115+K3116*$B$6-I3116)</f>
        <v>324.04435862312</v>
      </c>
      <c r="Q3116" s="0" t="n">
        <f aca="false">MAX(0,F3116-H3116-K3116-L3116)</f>
        <v>0</v>
      </c>
    </row>
    <row r="3117" customFormat="false" ht="15" hidden="false" customHeight="false" outlineLevel="0" collapsed="false">
      <c r="A3117" s="0" t="n">
        <f aca="false">'Profiles 8760'!A3106</f>
        <v>3104</v>
      </c>
      <c r="B3117" s="0" t="n">
        <f aca="false">'Profiles 8760'!B3106</f>
        <v>5</v>
      </c>
      <c r="C3117" s="0" t="n">
        <f aca="false">'Profiles 8760'!E3106</f>
        <v>1</v>
      </c>
      <c r="D3117" s="0" t="n">
        <f aca="false">'Profiles 8760'!F3106</f>
        <v>0.427413</v>
      </c>
      <c r="E3117" s="0" t="n">
        <f aca="false">'Profiles 8760'!G3106</f>
        <v>0.46181</v>
      </c>
      <c r="F3117" s="0" t="n">
        <f aca="false">D3117*Assumptions!$C$11*$B$7+E3117*Assumptions!$C$12*$B$8</f>
        <v>142.3249034</v>
      </c>
      <c r="G3117" s="0" t="n">
        <f aca="false">C3117*Assumptions!$C$15</f>
        <v>200</v>
      </c>
      <c r="H3117" s="0" t="n">
        <f aca="false">MIN(F3117,G3117)</f>
        <v>142.3249034</v>
      </c>
      <c r="I3117" s="0" t="n">
        <f aca="false">IF(C3117=1,MIN(G3117-H3117,Assumptions!$C$13,P3116),0)</f>
        <v>57.6750966</v>
      </c>
      <c r="J3117" s="0" t="n">
        <f aca="false">H3117+I3117</f>
        <v>200</v>
      </c>
      <c r="K3117" s="0" t="n">
        <f aca="false">MIN(IF(C3117=1,F3117-H3117,F3117),Assumptions!$C$13,MAX(0,($B$5-P3116)/$B$6))</f>
        <v>0</v>
      </c>
      <c r="L3117" s="0" t="n">
        <f aca="false">IF(C3117=1,0,MIN(F3117-K3117,Assumptions!$C$15,MAX(0,$B$10-O3116-M3117)))</f>
        <v>0</v>
      </c>
      <c r="M3117" s="0" t="n">
        <f aca="false">'Profiles 8760'!H3106</f>
        <v>188600</v>
      </c>
      <c r="N3117" s="0" t="n">
        <f aca="false">J3117+L3117</f>
        <v>200</v>
      </c>
      <c r="O3117" s="0" t="n">
        <f aca="false">O3116+N3117</f>
        <v>283280.144585441</v>
      </c>
      <c r="P3117" s="0" t="n">
        <f aca="false">MIN($B$5,P3116+K3117*$B$6-I3117)</f>
        <v>266.36926202312</v>
      </c>
      <c r="Q3117" s="0" t="n">
        <f aca="false">MAX(0,F3117-H3117-K3117-L3117)</f>
        <v>0</v>
      </c>
    </row>
    <row r="3118" customFormat="false" ht="15" hidden="false" customHeight="false" outlineLevel="0" collapsed="false">
      <c r="A3118" s="0" t="n">
        <f aca="false">'Profiles 8760'!A3107</f>
        <v>3105</v>
      </c>
      <c r="B3118" s="0" t="n">
        <f aca="false">'Profiles 8760'!B3107</f>
        <v>5</v>
      </c>
      <c r="C3118" s="0" t="n">
        <f aca="false">'Profiles 8760'!E3107</f>
        <v>1</v>
      </c>
      <c r="D3118" s="0" t="n">
        <f aca="false">'Profiles 8760'!F3107</f>
        <v>0.766911</v>
      </c>
      <c r="E3118" s="0" t="n">
        <f aca="false">'Profiles 8760'!G3107</f>
        <v>0.379585</v>
      </c>
      <c r="F3118" s="0" t="n">
        <f aca="false">D3118*Assumptions!$C$11*$B$7+E3118*Assumptions!$C$12*$B$8</f>
        <v>237.0089233</v>
      </c>
      <c r="G3118" s="0" t="n">
        <f aca="false">C3118*Assumptions!$C$15</f>
        <v>200</v>
      </c>
      <c r="H3118" s="0" t="n">
        <f aca="false">MIN(F3118,G3118)</f>
        <v>200</v>
      </c>
      <c r="I3118" s="0" t="n">
        <f aca="false">IF(C3118=1,MIN(G3118-H3118,Assumptions!$C$13,P3117),0)</f>
        <v>0</v>
      </c>
      <c r="J3118" s="0" t="n">
        <f aca="false">H3118+I3118</f>
        <v>200</v>
      </c>
      <c r="K3118" s="0" t="n">
        <f aca="false">MIN(IF(C3118=1,F3118-H3118,F3118),Assumptions!$C$13,MAX(0,($B$5-P3117)/$B$6))</f>
        <v>37.0089233</v>
      </c>
      <c r="L3118" s="0" t="n">
        <f aca="false">IF(C3118=1,0,MIN(F3118-K3118,Assumptions!$C$15,MAX(0,$B$10-O3117-M3118)))</f>
        <v>0</v>
      </c>
      <c r="M3118" s="0" t="n">
        <f aca="false">'Profiles 8760'!H3107</f>
        <v>188400</v>
      </c>
      <c r="N3118" s="0" t="n">
        <f aca="false">J3118+L3118</f>
        <v>200</v>
      </c>
      <c r="O3118" s="0" t="n">
        <f aca="false">O3117+N3118</f>
        <v>283480.144585441</v>
      </c>
      <c r="P3118" s="0" t="n">
        <f aca="false">MIN($B$5,P3117+K3118*$B$6-I3118)</f>
        <v>298.44859673956</v>
      </c>
      <c r="Q3118" s="0" t="n">
        <f aca="false">MAX(0,F3118-H3118-K3118-L3118)</f>
        <v>0</v>
      </c>
    </row>
    <row r="3119" customFormat="false" ht="15" hidden="false" customHeight="false" outlineLevel="0" collapsed="false">
      <c r="A3119" s="0" t="n">
        <f aca="false">'Profiles 8760'!A3108</f>
        <v>3106</v>
      </c>
      <c r="B3119" s="0" t="n">
        <f aca="false">'Profiles 8760'!B3108</f>
        <v>5</v>
      </c>
      <c r="C3119" s="0" t="n">
        <f aca="false">'Profiles 8760'!E3108</f>
        <v>0</v>
      </c>
      <c r="D3119" s="0" t="n">
        <f aca="false">'Profiles 8760'!F3108</f>
        <v>1</v>
      </c>
      <c r="E3119" s="0" t="n">
        <f aca="false">'Profiles 8760'!G3108</f>
        <v>0.368124</v>
      </c>
      <c r="F3119" s="0" t="n">
        <f aca="false">D3119*Assumptions!$C$11*$B$7+E3119*Assumptions!$C$12*$B$8</f>
        <v>303.8562716</v>
      </c>
      <c r="G3119" s="0" t="n">
        <f aca="false">C3119*Assumptions!$C$15</f>
        <v>0</v>
      </c>
      <c r="H3119" s="0" t="n">
        <f aca="false">MIN(F3119,G3119)</f>
        <v>0</v>
      </c>
      <c r="I3119" s="0" t="n">
        <f aca="false">IF(C3119=1,MIN(G3119-H3119,Assumptions!$C$13,P3118),0)</f>
        <v>0</v>
      </c>
      <c r="J3119" s="0" t="n">
        <f aca="false">H3119+I3119</f>
        <v>0</v>
      </c>
      <c r="K3119" s="0" t="n">
        <f aca="false">MIN(IF(C3119=1,F3119-H3119,F3119),Assumptions!$C$13,MAX(0,($B$5-P3118)/$B$6))</f>
        <v>180</v>
      </c>
      <c r="L3119" s="0" t="n">
        <f aca="false">IF(C3119=1,0,MIN(F3119-K3119,Assumptions!$C$15,MAX(0,$B$10-O3118-M3119)))</f>
        <v>123.8562716</v>
      </c>
      <c r="M3119" s="0" t="n">
        <f aca="false">'Profiles 8760'!H3108</f>
        <v>188400</v>
      </c>
      <c r="N3119" s="0" t="n">
        <f aca="false">J3119+L3119</f>
        <v>123.8562716</v>
      </c>
      <c r="O3119" s="0" t="n">
        <f aca="false">O3118+N3119</f>
        <v>283604.000857041</v>
      </c>
      <c r="P3119" s="0" t="n">
        <f aca="false">MIN($B$5,P3118+K3119*$B$6-I3119)</f>
        <v>454.47259673956</v>
      </c>
      <c r="Q3119" s="0" t="n">
        <f aca="false">MAX(0,F3119-H3119-K3119-L3119)</f>
        <v>0</v>
      </c>
    </row>
    <row r="3120" customFormat="false" ht="15" hidden="false" customHeight="false" outlineLevel="0" collapsed="false">
      <c r="A3120" s="0" t="n">
        <f aca="false">'Profiles 8760'!A3109</f>
        <v>3107</v>
      </c>
      <c r="B3120" s="0" t="n">
        <f aca="false">'Profiles 8760'!B3109</f>
        <v>5</v>
      </c>
      <c r="C3120" s="0" t="n">
        <f aca="false">'Profiles 8760'!E3109</f>
        <v>0</v>
      </c>
      <c r="D3120" s="0" t="n">
        <f aca="false">'Profiles 8760'!F3109</f>
        <v>1</v>
      </c>
      <c r="E3120" s="0" t="n">
        <f aca="false">'Profiles 8760'!G3109</f>
        <v>0.390938</v>
      </c>
      <c r="F3120" s="0" t="n">
        <f aca="false">D3120*Assumptions!$C$11*$B$7+E3120*Assumptions!$C$12*$B$8</f>
        <v>304.7893642</v>
      </c>
      <c r="G3120" s="0" t="n">
        <f aca="false">C3120*Assumptions!$C$15</f>
        <v>0</v>
      </c>
      <c r="H3120" s="0" t="n">
        <f aca="false">MIN(F3120,G3120)</f>
        <v>0</v>
      </c>
      <c r="I3120" s="0" t="n">
        <f aca="false">IF(C3120=1,MIN(G3120-H3120,Assumptions!$C$13,P3119),0)</f>
        <v>0</v>
      </c>
      <c r="J3120" s="0" t="n">
        <f aca="false">H3120+I3120</f>
        <v>0</v>
      </c>
      <c r="K3120" s="0" t="n">
        <f aca="false">MIN(IF(C3120=1,F3120-H3120,F3120),Assumptions!$C$13,MAX(0,($B$5-P3119)/$B$6))</f>
        <v>64.9946968856022</v>
      </c>
      <c r="L3120" s="0" t="n">
        <f aca="false">IF(C3120=1,0,MIN(F3120-K3120,Assumptions!$C$15,MAX(0,$B$10-O3119-M3120)))</f>
        <v>200</v>
      </c>
      <c r="M3120" s="0" t="n">
        <f aca="false">'Profiles 8760'!H3109</f>
        <v>188400</v>
      </c>
      <c r="N3120" s="0" t="n">
        <f aca="false">J3120+L3120</f>
        <v>200</v>
      </c>
      <c r="O3120" s="0" t="n">
        <f aca="false">O3119+N3120</f>
        <v>283804.000857041</v>
      </c>
      <c r="P3120" s="0" t="n">
        <f aca="false">MIN($B$5,P3119+K3120*$B$6-I3120)</f>
        <v>510.81</v>
      </c>
      <c r="Q3120" s="0" t="n">
        <f aca="false">MAX(0,F3120-H3120-K3120-L3120)</f>
        <v>39.7946673143978</v>
      </c>
    </row>
    <row r="3121" customFormat="false" ht="15" hidden="false" customHeight="false" outlineLevel="0" collapsed="false">
      <c r="A3121" s="0" t="n">
        <f aca="false">'Profiles 8760'!A3110</f>
        <v>3108</v>
      </c>
      <c r="B3121" s="0" t="n">
        <f aca="false">'Profiles 8760'!B3110</f>
        <v>5</v>
      </c>
      <c r="C3121" s="0" t="n">
        <f aca="false">'Profiles 8760'!E3110</f>
        <v>0</v>
      </c>
      <c r="D3121" s="0" t="n">
        <f aca="false">'Profiles 8760'!F3110</f>
        <v>1</v>
      </c>
      <c r="E3121" s="0" t="n">
        <f aca="false">'Profiles 8760'!G3110</f>
        <v>0.343158</v>
      </c>
      <c r="F3121" s="0" t="n">
        <f aca="false">D3121*Assumptions!$C$11*$B$7+E3121*Assumptions!$C$12*$B$8</f>
        <v>302.8351622</v>
      </c>
      <c r="G3121" s="0" t="n">
        <f aca="false">C3121*Assumptions!$C$15</f>
        <v>0</v>
      </c>
      <c r="H3121" s="0" t="n">
        <f aca="false">MIN(F3121,G3121)</f>
        <v>0</v>
      </c>
      <c r="I3121" s="0" t="n">
        <f aca="false">IF(C3121=1,MIN(G3121-H3121,Assumptions!$C$13,P3120),0)</f>
        <v>0</v>
      </c>
      <c r="J3121" s="0" t="n">
        <f aca="false">H3121+I3121</f>
        <v>0</v>
      </c>
      <c r="K3121" s="0" t="n">
        <f aca="false">MIN(IF(C3121=1,F3121-H3121,F3121),Assumptions!$C$13,MAX(0,($B$5-P3120)/$B$6))</f>
        <v>0</v>
      </c>
      <c r="L3121" s="0" t="n">
        <f aca="false">IF(C3121=1,0,MIN(F3121-K3121,Assumptions!$C$15,MAX(0,$B$10-O3120-M3121)))</f>
        <v>200</v>
      </c>
      <c r="M3121" s="0" t="n">
        <f aca="false">'Profiles 8760'!H3110</f>
        <v>188400</v>
      </c>
      <c r="N3121" s="0" t="n">
        <f aca="false">J3121+L3121</f>
        <v>200</v>
      </c>
      <c r="O3121" s="0" t="n">
        <f aca="false">O3120+N3121</f>
        <v>284004.000857041</v>
      </c>
      <c r="P3121" s="0" t="n">
        <f aca="false">MIN($B$5,P3120+K3121*$B$6-I3121)</f>
        <v>510.81</v>
      </c>
      <c r="Q3121" s="0" t="n">
        <f aca="false">MAX(0,F3121-H3121-K3121-L3121)</f>
        <v>102.8351622</v>
      </c>
    </row>
    <row r="3122" customFormat="false" ht="15" hidden="false" customHeight="false" outlineLevel="0" collapsed="false">
      <c r="A3122" s="0" t="n">
        <f aca="false">'Profiles 8760'!A3111</f>
        <v>3109</v>
      </c>
      <c r="B3122" s="0" t="n">
        <f aca="false">'Profiles 8760'!B3111</f>
        <v>5</v>
      </c>
      <c r="C3122" s="0" t="n">
        <f aca="false">'Profiles 8760'!E3111</f>
        <v>0</v>
      </c>
      <c r="D3122" s="0" t="n">
        <f aca="false">'Profiles 8760'!F3111</f>
        <v>1</v>
      </c>
      <c r="E3122" s="0" t="n">
        <f aca="false">'Profiles 8760'!G3111</f>
        <v>0.265357</v>
      </c>
      <c r="F3122" s="0" t="n">
        <f aca="false">D3122*Assumptions!$C$11*$B$7+E3122*Assumptions!$C$12*$B$8</f>
        <v>299.6531013</v>
      </c>
      <c r="G3122" s="0" t="n">
        <f aca="false">C3122*Assumptions!$C$15</f>
        <v>0</v>
      </c>
      <c r="H3122" s="0" t="n">
        <f aca="false">MIN(F3122,G3122)</f>
        <v>0</v>
      </c>
      <c r="I3122" s="0" t="n">
        <f aca="false">IF(C3122=1,MIN(G3122-H3122,Assumptions!$C$13,P3121),0)</f>
        <v>0</v>
      </c>
      <c r="J3122" s="0" t="n">
        <f aca="false">H3122+I3122</f>
        <v>0</v>
      </c>
      <c r="K3122" s="0" t="n">
        <f aca="false">MIN(IF(C3122=1,F3122-H3122,F3122),Assumptions!$C$13,MAX(0,($B$5-P3121)/$B$6))</f>
        <v>0</v>
      </c>
      <c r="L3122" s="0" t="n">
        <f aca="false">IF(C3122=1,0,MIN(F3122-K3122,Assumptions!$C$15,MAX(0,$B$10-O3121-M3122)))</f>
        <v>200</v>
      </c>
      <c r="M3122" s="0" t="n">
        <f aca="false">'Profiles 8760'!H3111</f>
        <v>188400</v>
      </c>
      <c r="N3122" s="0" t="n">
        <f aca="false">J3122+L3122</f>
        <v>200</v>
      </c>
      <c r="O3122" s="0" t="n">
        <f aca="false">O3121+N3122</f>
        <v>284204.000857041</v>
      </c>
      <c r="P3122" s="0" t="n">
        <f aca="false">MIN($B$5,P3121+K3122*$B$6-I3122)</f>
        <v>510.81</v>
      </c>
      <c r="Q3122" s="0" t="n">
        <f aca="false">MAX(0,F3122-H3122-K3122-L3122)</f>
        <v>99.6531013</v>
      </c>
    </row>
    <row r="3123" customFormat="false" ht="15" hidden="false" customHeight="false" outlineLevel="0" collapsed="false">
      <c r="A3123" s="0" t="n">
        <f aca="false">'Profiles 8760'!A3112</f>
        <v>3110</v>
      </c>
      <c r="B3123" s="0" t="n">
        <f aca="false">'Profiles 8760'!B3112</f>
        <v>5</v>
      </c>
      <c r="C3123" s="0" t="n">
        <f aca="false">'Profiles 8760'!E3112</f>
        <v>0</v>
      </c>
      <c r="D3123" s="0" t="n">
        <f aca="false">'Profiles 8760'!F3112</f>
        <v>1</v>
      </c>
      <c r="E3123" s="0" t="n">
        <f aca="false">'Profiles 8760'!G3112</f>
        <v>0.266415</v>
      </c>
      <c r="F3123" s="0" t="n">
        <f aca="false">D3123*Assumptions!$C$11*$B$7+E3123*Assumptions!$C$12*$B$8</f>
        <v>299.6963735</v>
      </c>
      <c r="G3123" s="0" t="n">
        <f aca="false">C3123*Assumptions!$C$15</f>
        <v>0</v>
      </c>
      <c r="H3123" s="0" t="n">
        <f aca="false">MIN(F3123,G3123)</f>
        <v>0</v>
      </c>
      <c r="I3123" s="0" t="n">
        <f aca="false">IF(C3123=1,MIN(G3123-H3123,Assumptions!$C$13,P3122),0)</f>
        <v>0</v>
      </c>
      <c r="J3123" s="0" t="n">
        <f aca="false">H3123+I3123</f>
        <v>0</v>
      </c>
      <c r="K3123" s="0" t="n">
        <f aca="false">MIN(IF(C3123=1,F3123-H3123,F3123),Assumptions!$C$13,MAX(0,($B$5-P3122)/$B$6))</f>
        <v>0</v>
      </c>
      <c r="L3123" s="0" t="n">
        <f aca="false">IF(C3123=1,0,MIN(F3123-K3123,Assumptions!$C$15,MAX(0,$B$10-O3122-M3123)))</f>
        <v>200</v>
      </c>
      <c r="M3123" s="0" t="n">
        <f aca="false">'Profiles 8760'!H3112</f>
        <v>188400</v>
      </c>
      <c r="N3123" s="0" t="n">
        <f aca="false">J3123+L3123</f>
        <v>200</v>
      </c>
      <c r="O3123" s="0" t="n">
        <f aca="false">O3122+N3123</f>
        <v>284404.000857041</v>
      </c>
      <c r="P3123" s="0" t="n">
        <f aca="false">MIN($B$5,P3122+K3123*$B$6-I3123)</f>
        <v>510.81</v>
      </c>
      <c r="Q3123" s="0" t="n">
        <f aca="false">MAX(0,F3123-H3123-K3123-L3123)</f>
        <v>99.6963735</v>
      </c>
    </row>
    <row r="3124" customFormat="false" ht="15" hidden="false" customHeight="false" outlineLevel="0" collapsed="false">
      <c r="A3124" s="0" t="n">
        <f aca="false">'Profiles 8760'!A3113</f>
        <v>3111</v>
      </c>
      <c r="B3124" s="0" t="n">
        <f aca="false">'Profiles 8760'!B3113</f>
        <v>5</v>
      </c>
      <c r="C3124" s="0" t="n">
        <f aca="false">'Profiles 8760'!E3113</f>
        <v>0</v>
      </c>
      <c r="D3124" s="0" t="n">
        <f aca="false">'Profiles 8760'!F3113</f>
        <v>1</v>
      </c>
      <c r="E3124" s="0" t="n">
        <f aca="false">'Profiles 8760'!G3113</f>
        <v>0.423868</v>
      </c>
      <c r="F3124" s="0" t="n">
        <f aca="false">D3124*Assumptions!$C$11*$B$7+E3124*Assumptions!$C$12*$B$8</f>
        <v>306.1362012</v>
      </c>
      <c r="G3124" s="0" t="n">
        <f aca="false">C3124*Assumptions!$C$15</f>
        <v>0</v>
      </c>
      <c r="H3124" s="0" t="n">
        <f aca="false">MIN(F3124,G3124)</f>
        <v>0</v>
      </c>
      <c r="I3124" s="0" t="n">
        <f aca="false">IF(C3124=1,MIN(G3124-H3124,Assumptions!$C$13,P3123),0)</f>
        <v>0</v>
      </c>
      <c r="J3124" s="0" t="n">
        <f aca="false">H3124+I3124</f>
        <v>0</v>
      </c>
      <c r="K3124" s="0" t="n">
        <f aca="false">MIN(IF(C3124=1,F3124-H3124,F3124),Assumptions!$C$13,MAX(0,($B$5-P3123)/$B$6))</f>
        <v>0</v>
      </c>
      <c r="L3124" s="0" t="n">
        <f aca="false">IF(C3124=1,0,MIN(F3124-K3124,Assumptions!$C$15,MAX(0,$B$10-O3123-M3124)))</f>
        <v>200</v>
      </c>
      <c r="M3124" s="0" t="n">
        <f aca="false">'Profiles 8760'!H3113</f>
        <v>188400</v>
      </c>
      <c r="N3124" s="0" t="n">
        <f aca="false">J3124+L3124</f>
        <v>200</v>
      </c>
      <c r="O3124" s="0" t="n">
        <f aca="false">O3123+N3124</f>
        <v>284604.000857041</v>
      </c>
      <c r="P3124" s="0" t="n">
        <f aca="false">MIN($B$5,P3123+K3124*$B$6-I3124)</f>
        <v>510.81</v>
      </c>
      <c r="Q3124" s="0" t="n">
        <f aca="false">MAX(0,F3124-H3124-K3124-L3124)</f>
        <v>106.1362012</v>
      </c>
    </row>
    <row r="3125" customFormat="false" ht="15" hidden="false" customHeight="false" outlineLevel="0" collapsed="false">
      <c r="A3125" s="0" t="n">
        <f aca="false">'Profiles 8760'!A3114</f>
        <v>3112</v>
      </c>
      <c r="B3125" s="0" t="n">
        <f aca="false">'Profiles 8760'!B3114</f>
        <v>5</v>
      </c>
      <c r="C3125" s="0" t="n">
        <f aca="false">'Profiles 8760'!E3114</f>
        <v>0</v>
      </c>
      <c r="D3125" s="0" t="n">
        <f aca="false">'Profiles 8760'!F3114</f>
        <v>1</v>
      </c>
      <c r="E3125" s="0" t="n">
        <f aca="false">'Profiles 8760'!G3114</f>
        <v>0.527671</v>
      </c>
      <c r="F3125" s="0" t="n">
        <f aca="false">D3125*Assumptions!$C$11*$B$7+E3125*Assumptions!$C$12*$B$8</f>
        <v>310.3817439</v>
      </c>
      <c r="G3125" s="0" t="n">
        <f aca="false">C3125*Assumptions!$C$15</f>
        <v>0</v>
      </c>
      <c r="H3125" s="0" t="n">
        <f aca="false">MIN(F3125,G3125)</f>
        <v>0</v>
      </c>
      <c r="I3125" s="0" t="n">
        <f aca="false">IF(C3125=1,MIN(G3125-H3125,Assumptions!$C$13,P3124),0)</f>
        <v>0</v>
      </c>
      <c r="J3125" s="0" t="n">
        <f aca="false">H3125+I3125</f>
        <v>0</v>
      </c>
      <c r="K3125" s="0" t="n">
        <f aca="false">MIN(IF(C3125=1,F3125-H3125,F3125),Assumptions!$C$13,MAX(0,($B$5-P3124)/$B$6))</f>
        <v>0</v>
      </c>
      <c r="L3125" s="0" t="n">
        <f aca="false">IF(C3125=1,0,MIN(F3125-K3125,Assumptions!$C$15,MAX(0,$B$10-O3124-M3125)))</f>
        <v>200</v>
      </c>
      <c r="M3125" s="0" t="n">
        <f aca="false">'Profiles 8760'!H3114</f>
        <v>188400</v>
      </c>
      <c r="N3125" s="0" t="n">
        <f aca="false">J3125+L3125</f>
        <v>200</v>
      </c>
      <c r="O3125" s="0" t="n">
        <f aca="false">O3124+N3125</f>
        <v>284804.000857041</v>
      </c>
      <c r="P3125" s="0" t="n">
        <f aca="false">MIN($B$5,P3124+K3125*$B$6-I3125)</f>
        <v>510.81</v>
      </c>
      <c r="Q3125" s="0" t="n">
        <f aca="false">MAX(0,F3125-H3125-K3125-L3125)</f>
        <v>110.3817439</v>
      </c>
    </row>
    <row r="3126" customFormat="false" ht="15" hidden="false" customHeight="false" outlineLevel="0" collapsed="false">
      <c r="A3126" s="0" t="n">
        <f aca="false">'Profiles 8760'!A3115</f>
        <v>3113</v>
      </c>
      <c r="B3126" s="0" t="n">
        <f aca="false">'Profiles 8760'!B3115</f>
        <v>5</v>
      </c>
      <c r="C3126" s="0" t="n">
        <f aca="false">'Profiles 8760'!E3115</f>
        <v>0</v>
      </c>
      <c r="D3126" s="0" t="n">
        <f aca="false">'Profiles 8760'!F3115</f>
        <v>0.766911</v>
      </c>
      <c r="E3126" s="0" t="n">
        <f aca="false">'Profiles 8760'!G3115</f>
        <v>0.663476</v>
      </c>
      <c r="F3126" s="0" t="n">
        <f aca="false">D3126*Assumptions!$C$11*$B$7+E3126*Assumptions!$C$12*$B$8</f>
        <v>248.6200652</v>
      </c>
      <c r="G3126" s="0" t="n">
        <f aca="false">C3126*Assumptions!$C$15</f>
        <v>0</v>
      </c>
      <c r="H3126" s="0" t="n">
        <f aca="false">MIN(F3126,G3126)</f>
        <v>0</v>
      </c>
      <c r="I3126" s="0" t="n">
        <f aca="false">IF(C3126=1,MIN(G3126-H3126,Assumptions!$C$13,P3125),0)</f>
        <v>0</v>
      </c>
      <c r="J3126" s="0" t="n">
        <f aca="false">H3126+I3126</f>
        <v>0</v>
      </c>
      <c r="K3126" s="0" t="n">
        <f aca="false">MIN(IF(C3126=1,F3126-H3126,F3126),Assumptions!$C$13,MAX(0,($B$5-P3125)/$B$6))</f>
        <v>0</v>
      </c>
      <c r="L3126" s="0" t="n">
        <f aca="false">IF(C3126=1,0,MIN(F3126-K3126,Assumptions!$C$15,MAX(0,$B$10-O3125-M3126)))</f>
        <v>200</v>
      </c>
      <c r="M3126" s="0" t="n">
        <f aca="false">'Profiles 8760'!H3115</f>
        <v>188400</v>
      </c>
      <c r="N3126" s="0" t="n">
        <f aca="false">J3126+L3126</f>
        <v>200</v>
      </c>
      <c r="O3126" s="0" t="n">
        <f aca="false">O3125+N3126</f>
        <v>285004.000857041</v>
      </c>
      <c r="P3126" s="0" t="n">
        <f aca="false">MIN($B$5,P3125+K3126*$B$6-I3126)</f>
        <v>510.81</v>
      </c>
      <c r="Q3126" s="0" t="n">
        <f aca="false">MAX(0,F3126-H3126-K3126-L3126)</f>
        <v>48.6200652</v>
      </c>
    </row>
    <row r="3127" customFormat="false" ht="15" hidden="false" customHeight="false" outlineLevel="0" collapsed="false">
      <c r="A3127" s="0" t="n">
        <f aca="false">'Profiles 8760'!A3116</f>
        <v>3114</v>
      </c>
      <c r="B3127" s="0" t="n">
        <f aca="false">'Profiles 8760'!B3116</f>
        <v>5</v>
      </c>
      <c r="C3127" s="0" t="n">
        <f aca="false">'Profiles 8760'!E3116</f>
        <v>0</v>
      </c>
      <c r="D3127" s="0" t="n">
        <f aca="false">'Profiles 8760'!F3116</f>
        <v>0.427413</v>
      </c>
      <c r="E3127" s="0" t="n">
        <f aca="false">'Profiles 8760'!G3116</f>
        <v>0.716053</v>
      </c>
      <c r="F3127" s="0" t="n">
        <f aca="false">D3127*Assumptions!$C$11*$B$7+E3127*Assumptions!$C$12*$B$8</f>
        <v>152.7234421</v>
      </c>
      <c r="G3127" s="0" t="n">
        <f aca="false">C3127*Assumptions!$C$15</f>
        <v>0</v>
      </c>
      <c r="H3127" s="0" t="n">
        <f aca="false">MIN(F3127,G3127)</f>
        <v>0</v>
      </c>
      <c r="I3127" s="0" t="n">
        <f aca="false">IF(C3127=1,MIN(G3127-H3127,Assumptions!$C$13,P3126),0)</f>
        <v>0</v>
      </c>
      <c r="J3127" s="0" t="n">
        <f aca="false">H3127+I3127</f>
        <v>0</v>
      </c>
      <c r="K3127" s="0" t="n">
        <f aca="false">MIN(IF(C3127=1,F3127-H3127,F3127),Assumptions!$C$13,MAX(0,($B$5-P3126)/$B$6))</f>
        <v>0</v>
      </c>
      <c r="L3127" s="0" t="n">
        <f aca="false">IF(C3127=1,0,MIN(F3127-K3127,Assumptions!$C$15,MAX(0,$B$10-O3126-M3127)))</f>
        <v>152.7234421</v>
      </c>
      <c r="M3127" s="0" t="n">
        <f aca="false">'Profiles 8760'!H3116</f>
        <v>188400</v>
      </c>
      <c r="N3127" s="0" t="n">
        <f aca="false">J3127+L3127</f>
        <v>152.7234421</v>
      </c>
      <c r="O3127" s="0" t="n">
        <f aca="false">O3126+N3127</f>
        <v>285156.724299141</v>
      </c>
      <c r="P3127" s="0" t="n">
        <f aca="false">MIN($B$5,P3126+K3127*$B$6-I3127)</f>
        <v>510.81</v>
      </c>
      <c r="Q3127" s="0" t="n">
        <f aca="false">MAX(0,F3127-H3127-K3127-L3127)</f>
        <v>0</v>
      </c>
    </row>
    <row r="3128" customFormat="false" ht="15" hidden="false" customHeight="false" outlineLevel="0" collapsed="false">
      <c r="A3128" s="0" t="n">
        <f aca="false">'Profiles 8760'!A3117</f>
        <v>3115</v>
      </c>
      <c r="B3128" s="0" t="n">
        <f aca="false">'Profiles 8760'!B3117</f>
        <v>5</v>
      </c>
      <c r="C3128" s="0" t="n">
        <f aca="false">'Profiles 8760'!E3117</f>
        <v>0</v>
      </c>
      <c r="D3128" s="0" t="n">
        <f aca="false">'Profiles 8760'!F3117</f>
        <v>0.12511</v>
      </c>
      <c r="E3128" s="0" t="n">
        <f aca="false">'Profiles 8760'!G3117</f>
        <v>0.510944</v>
      </c>
      <c r="F3128" s="0" t="n">
        <f aca="false">D3128*Assumptions!$C$11*$B$7+E3128*Assumptions!$C$12*$B$8</f>
        <v>57.0293776</v>
      </c>
      <c r="G3128" s="0" t="n">
        <f aca="false">C3128*Assumptions!$C$15</f>
        <v>0</v>
      </c>
      <c r="H3128" s="0" t="n">
        <f aca="false">MIN(F3128,G3128)</f>
        <v>0</v>
      </c>
      <c r="I3128" s="0" t="n">
        <f aca="false">IF(C3128=1,MIN(G3128-H3128,Assumptions!$C$13,P3127),0)</f>
        <v>0</v>
      </c>
      <c r="J3128" s="0" t="n">
        <f aca="false">H3128+I3128</f>
        <v>0</v>
      </c>
      <c r="K3128" s="0" t="n">
        <f aca="false">MIN(IF(C3128=1,F3128-H3128,F3128),Assumptions!$C$13,MAX(0,($B$5-P3127)/$B$6))</f>
        <v>0</v>
      </c>
      <c r="L3128" s="0" t="n">
        <f aca="false">IF(C3128=1,0,MIN(F3128-K3128,Assumptions!$C$15,MAX(0,$B$10-O3127-M3128)))</f>
        <v>57.0293776</v>
      </c>
      <c r="M3128" s="0" t="n">
        <f aca="false">'Profiles 8760'!H3117</f>
        <v>188400</v>
      </c>
      <c r="N3128" s="0" t="n">
        <f aca="false">J3128+L3128</f>
        <v>57.0293776</v>
      </c>
      <c r="O3128" s="0" t="n">
        <f aca="false">O3127+N3128</f>
        <v>285213.753676741</v>
      </c>
      <c r="P3128" s="0" t="n">
        <f aca="false">MIN($B$5,P3127+K3128*$B$6-I3128)</f>
        <v>510.81</v>
      </c>
      <c r="Q3128" s="0" t="n">
        <f aca="false">MAX(0,F3128-H3128-K3128-L3128)</f>
        <v>0</v>
      </c>
    </row>
    <row r="3129" customFormat="false" ht="15" hidden="false" customHeight="false" outlineLevel="0" collapsed="false">
      <c r="A3129" s="0" t="n">
        <f aca="false">'Profiles 8760'!A3118</f>
        <v>3116</v>
      </c>
      <c r="B3129" s="0" t="n">
        <f aca="false">'Profiles 8760'!B3118</f>
        <v>5</v>
      </c>
      <c r="C3129" s="0" t="n">
        <f aca="false">'Profiles 8760'!E3118</f>
        <v>1</v>
      </c>
      <c r="D3129" s="0" t="n">
        <f aca="false">'Profiles 8760'!F3118</f>
        <v>0</v>
      </c>
      <c r="E3129" s="0" t="n">
        <f aca="false">'Profiles 8760'!G3118</f>
        <v>0.395446</v>
      </c>
      <c r="F3129" s="0" t="n">
        <f aca="false">D3129*Assumptions!$C$11*$B$7+E3129*Assumptions!$C$12*$B$8</f>
        <v>16.1737414</v>
      </c>
      <c r="G3129" s="0" t="n">
        <f aca="false">C3129*Assumptions!$C$15</f>
        <v>200</v>
      </c>
      <c r="H3129" s="0" t="n">
        <f aca="false">MIN(F3129,G3129)</f>
        <v>16.1737414</v>
      </c>
      <c r="I3129" s="0" t="n">
        <f aca="false">IF(C3129=1,MIN(G3129-H3129,Assumptions!$C$13,P3128),0)</f>
        <v>180</v>
      </c>
      <c r="J3129" s="0" t="n">
        <f aca="false">H3129+I3129</f>
        <v>196.1737414</v>
      </c>
      <c r="K3129" s="0" t="n">
        <f aca="false">MIN(IF(C3129=1,F3129-H3129,F3129),Assumptions!$C$13,MAX(0,($B$5-P3128)/$B$6))</f>
        <v>0</v>
      </c>
      <c r="L3129" s="0" t="n">
        <f aca="false">IF(C3129=1,0,MIN(F3129-K3129,Assumptions!$C$15,MAX(0,$B$10-O3128-M3129)))</f>
        <v>0</v>
      </c>
      <c r="M3129" s="0" t="n">
        <f aca="false">'Profiles 8760'!H3118</f>
        <v>188200</v>
      </c>
      <c r="N3129" s="0" t="n">
        <f aca="false">J3129+L3129</f>
        <v>196.1737414</v>
      </c>
      <c r="O3129" s="0" t="n">
        <f aca="false">O3128+N3129</f>
        <v>285409.927418141</v>
      </c>
      <c r="P3129" s="0" t="n">
        <f aca="false">MIN($B$5,P3128+K3129*$B$6-I3129)</f>
        <v>330.81</v>
      </c>
      <c r="Q3129" s="0" t="n">
        <f aca="false">MAX(0,F3129-H3129-K3129-L3129)</f>
        <v>0</v>
      </c>
    </row>
    <row r="3130" customFormat="false" ht="15" hidden="false" customHeight="false" outlineLevel="0" collapsed="false">
      <c r="A3130" s="0" t="n">
        <f aca="false">'Profiles 8760'!A3119</f>
        <v>3117</v>
      </c>
      <c r="B3130" s="0" t="n">
        <f aca="false">'Profiles 8760'!B3119</f>
        <v>5</v>
      </c>
      <c r="C3130" s="0" t="n">
        <f aca="false">'Profiles 8760'!E3119</f>
        <v>1</v>
      </c>
      <c r="D3130" s="0" t="n">
        <f aca="false">'Profiles 8760'!F3119</f>
        <v>0</v>
      </c>
      <c r="E3130" s="0" t="n">
        <f aca="false">'Profiles 8760'!G3119</f>
        <v>0.305103</v>
      </c>
      <c r="F3130" s="0" t="n">
        <f aca="false">D3130*Assumptions!$C$11*$B$7+E3130*Assumptions!$C$12*$B$8</f>
        <v>12.4787127</v>
      </c>
      <c r="G3130" s="0" t="n">
        <f aca="false">C3130*Assumptions!$C$15</f>
        <v>200</v>
      </c>
      <c r="H3130" s="0" t="n">
        <f aca="false">MIN(F3130,G3130)</f>
        <v>12.4787127</v>
      </c>
      <c r="I3130" s="0" t="n">
        <f aca="false">IF(C3130=1,MIN(G3130-H3130,Assumptions!$C$13,P3129),0)</f>
        <v>180</v>
      </c>
      <c r="J3130" s="0" t="n">
        <f aca="false">H3130+I3130</f>
        <v>192.4787127</v>
      </c>
      <c r="K3130" s="0" t="n">
        <f aca="false">MIN(IF(C3130=1,F3130-H3130,F3130),Assumptions!$C$13,MAX(0,($B$5-P3129)/$B$6))</f>
        <v>0</v>
      </c>
      <c r="L3130" s="0" t="n">
        <f aca="false">IF(C3130=1,0,MIN(F3130-K3130,Assumptions!$C$15,MAX(0,$B$10-O3129-M3130)))</f>
        <v>0</v>
      </c>
      <c r="M3130" s="0" t="n">
        <f aca="false">'Profiles 8760'!H3119</f>
        <v>188000</v>
      </c>
      <c r="N3130" s="0" t="n">
        <f aca="false">J3130+L3130</f>
        <v>192.4787127</v>
      </c>
      <c r="O3130" s="0" t="n">
        <f aca="false">O3129+N3130</f>
        <v>285602.406130841</v>
      </c>
      <c r="P3130" s="0" t="n">
        <f aca="false">MIN($B$5,P3129+K3130*$B$6-I3130)</f>
        <v>150.81</v>
      </c>
      <c r="Q3130" s="0" t="n">
        <f aca="false">MAX(0,F3130-H3130-K3130-L3130)</f>
        <v>0</v>
      </c>
    </row>
    <row r="3131" customFormat="false" ht="15" hidden="false" customHeight="false" outlineLevel="0" collapsed="false">
      <c r="A3131" s="0" t="n">
        <f aca="false">'Profiles 8760'!A3120</f>
        <v>3118</v>
      </c>
      <c r="B3131" s="0" t="n">
        <f aca="false">'Profiles 8760'!B3120</f>
        <v>5</v>
      </c>
      <c r="C3131" s="0" t="n">
        <f aca="false">'Profiles 8760'!E3120</f>
        <v>0</v>
      </c>
      <c r="D3131" s="0" t="n">
        <f aca="false">'Profiles 8760'!F3120</f>
        <v>0</v>
      </c>
      <c r="E3131" s="0" t="n">
        <f aca="false">'Profiles 8760'!G3120</f>
        <v>0.433734</v>
      </c>
      <c r="F3131" s="0" t="n">
        <f aca="false">D3131*Assumptions!$C$11*$B$7+E3131*Assumptions!$C$12*$B$8</f>
        <v>17.7397206</v>
      </c>
      <c r="G3131" s="0" t="n">
        <f aca="false">C3131*Assumptions!$C$15</f>
        <v>0</v>
      </c>
      <c r="H3131" s="0" t="n">
        <f aca="false">MIN(F3131,G3131)</f>
        <v>0</v>
      </c>
      <c r="I3131" s="0" t="n">
        <f aca="false">IF(C3131=1,MIN(G3131-H3131,Assumptions!$C$13,P3130),0)</f>
        <v>0</v>
      </c>
      <c r="J3131" s="0" t="n">
        <f aca="false">H3131+I3131</f>
        <v>0</v>
      </c>
      <c r="K3131" s="0" t="n">
        <f aca="false">MIN(IF(C3131=1,F3131-H3131,F3131),Assumptions!$C$13,MAX(0,($B$5-P3130)/$B$6))</f>
        <v>17.7397206</v>
      </c>
      <c r="L3131" s="0" t="n">
        <f aca="false">IF(C3131=1,0,MIN(F3131-K3131,Assumptions!$C$15,MAX(0,$B$10-O3130-M3131)))</f>
        <v>0</v>
      </c>
      <c r="M3131" s="0" t="n">
        <f aca="false">'Profiles 8760'!H3120</f>
        <v>188000</v>
      </c>
      <c r="N3131" s="0" t="n">
        <f aca="false">J3131+L3131</f>
        <v>0</v>
      </c>
      <c r="O3131" s="0" t="n">
        <f aca="false">O3130+N3131</f>
        <v>285602.406130841</v>
      </c>
      <c r="P3131" s="0" t="n">
        <f aca="false">MIN($B$5,P3130+K3131*$B$6-I3131)</f>
        <v>166.18678981608</v>
      </c>
      <c r="Q3131" s="0" t="n">
        <f aca="false">MAX(0,F3131-H3131-K3131-L3131)</f>
        <v>0</v>
      </c>
    </row>
    <row r="3132" customFormat="false" ht="15" hidden="false" customHeight="false" outlineLevel="0" collapsed="false">
      <c r="A3132" s="0" t="n">
        <f aca="false">'Profiles 8760'!A3121</f>
        <v>3119</v>
      </c>
      <c r="B3132" s="0" t="n">
        <f aca="false">'Profiles 8760'!B3121</f>
        <v>5</v>
      </c>
      <c r="C3132" s="0" t="n">
        <f aca="false">'Profiles 8760'!E3121</f>
        <v>0</v>
      </c>
      <c r="D3132" s="0" t="n">
        <f aca="false">'Profiles 8760'!F3121</f>
        <v>0</v>
      </c>
      <c r="E3132" s="0" t="n">
        <f aca="false">'Profiles 8760'!G3121</f>
        <v>0.510803</v>
      </c>
      <c r="F3132" s="0" t="n">
        <f aca="false">D3132*Assumptions!$C$11*$B$7+E3132*Assumptions!$C$12*$B$8</f>
        <v>20.8918427</v>
      </c>
      <c r="G3132" s="0" t="n">
        <f aca="false">C3132*Assumptions!$C$15</f>
        <v>0</v>
      </c>
      <c r="H3132" s="0" t="n">
        <f aca="false">MIN(F3132,G3132)</f>
        <v>0</v>
      </c>
      <c r="I3132" s="0" t="n">
        <f aca="false">IF(C3132=1,MIN(G3132-H3132,Assumptions!$C$13,P3131),0)</f>
        <v>0</v>
      </c>
      <c r="J3132" s="0" t="n">
        <f aca="false">H3132+I3132</f>
        <v>0</v>
      </c>
      <c r="K3132" s="0" t="n">
        <f aca="false">MIN(IF(C3132=1,F3132-H3132,F3132),Assumptions!$C$13,MAX(0,($B$5-P3131)/$B$6))</f>
        <v>20.8918427</v>
      </c>
      <c r="L3132" s="0" t="n">
        <f aca="false">IF(C3132=1,0,MIN(F3132-K3132,Assumptions!$C$15,MAX(0,$B$10-O3131-M3132)))</f>
        <v>0</v>
      </c>
      <c r="M3132" s="0" t="n">
        <f aca="false">'Profiles 8760'!H3121</f>
        <v>188000</v>
      </c>
      <c r="N3132" s="0" t="n">
        <f aca="false">J3132+L3132</f>
        <v>0</v>
      </c>
      <c r="O3132" s="0" t="n">
        <f aca="false">O3131+N3132</f>
        <v>285602.406130841</v>
      </c>
      <c r="P3132" s="0" t="n">
        <f aca="false">MIN($B$5,P3131+K3132*$B$6-I3132)</f>
        <v>184.29583906844</v>
      </c>
      <c r="Q3132" s="0" t="n">
        <f aca="false">MAX(0,F3132-H3132-K3132-L3132)</f>
        <v>0</v>
      </c>
    </row>
    <row r="3133" customFormat="false" ht="15" hidden="false" customHeight="false" outlineLevel="0" collapsed="false">
      <c r="A3133" s="0" t="n">
        <f aca="false">'Profiles 8760'!A3122</f>
        <v>3120</v>
      </c>
      <c r="B3133" s="0" t="n">
        <f aca="false">'Profiles 8760'!B3122</f>
        <v>5</v>
      </c>
      <c r="C3133" s="0" t="n">
        <f aca="false">'Profiles 8760'!E3122</f>
        <v>0</v>
      </c>
      <c r="D3133" s="0" t="n">
        <f aca="false">'Profiles 8760'!F3122</f>
        <v>0</v>
      </c>
      <c r="E3133" s="0" t="n">
        <f aca="false">'Profiles 8760'!G3122</f>
        <v>0.283299</v>
      </c>
      <c r="F3133" s="0" t="n">
        <f aca="false">D3133*Assumptions!$C$11*$B$7+E3133*Assumptions!$C$12*$B$8</f>
        <v>11.5869291</v>
      </c>
      <c r="G3133" s="0" t="n">
        <f aca="false">C3133*Assumptions!$C$15</f>
        <v>0</v>
      </c>
      <c r="H3133" s="0" t="n">
        <f aca="false">MIN(F3133,G3133)</f>
        <v>0</v>
      </c>
      <c r="I3133" s="0" t="n">
        <f aca="false">IF(C3133=1,MIN(G3133-H3133,Assumptions!$C$13,P3132),0)</f>
        <v>0</v>
      </c>
      <c r="J3133" s="0" t="n">
        <f aca="false">H3133+I3133</f>
        <v>0</v>
      </c>
      <c r="K3133" s="0" t="n">
        <f aca="false">MIN(IF(C3133=1,F3133-H3133,F3133),Assumptions!$C$13,MAX(0,($B$5-P3132)/$B$6))</f>
        <v>11.5869291</v>
      </c>
      <c r="L3133" s="0" t="n">
        <f aca="false">IF(C3133=1,0,MIN(F3133-K3133,Assumptions!$C$15,MAX(0,$B$10-O3132-M3133)))</f>
        <v>0</v>
      </c>
      <c r="M3133" s="0" t="n">
        <f aca="false">'Profiles 8760'!H3122</f>
        <v>188000</v>
      </c>
      <c r="N3133" s="0" t="n">
        <f aca="false">J3133+L3133</f>
        <v>0</v>
      </c>
      <c r="O3133" s="0" t="n">
        <f aca="false">O3132+N3133</f>
        <v>285602.406130841</v>
      </c>
      <c r="P3133" s="0" t="n">
        <f aca="false">MIN($B$5,P3132+K3133*$B$6-I3133)</f>
        <v>194.33938921232</v>
      </c>
      <c r="Q3133" s="0" t="n">
        <f aca="false">MAX(0,F3133-H3133-K3133-L3133)</f>
        <v>0</v>
      </c>
    </row>
    <row r="3134" customFormat="false" ht="15" hidden="false" customHeight="false" outlineLevel="0" collapsed="false">
      <c r="A3134" s="0" t="n">
        <f aca="false">'Profiles 8760'!A3123</f>
        <v>3121</v>
      </c>
      <c r="B3134" s="0" t="n">
        <f aca="false">'Profiles 8760'!B3123</f>
        <v>5</v>
      </c>
      <c r="C3134" s="0" t="n">
        <f aca="false">'Profiles 8760'!E3123</f>
        <v>0</v>
      </c>
      <c r="D3134" s="0" t="n">
        <f aca="false">'Profiles 8760'!F3123</f>
        <v>0</v>
      </c>
      <c r="E3134" s="0" t="n">
        <f aca="false">'Profiles 8760'!G3123</f>
        <v>0.322401</v>
      </c>
      <c r="F3134" s="0" t="n">
        <f aca="false">D3134*Assumptions!$C$11*$B$7+E3134*Assumptions!$C$12*$B$8</f>
        <v>13.1862009</v>
      </c>
      <c r="G3134" s="0" t="n">
        <f aca="false">C3134*Assumptions!$C$15</f>
        <v>0</v>
      </c>
      <c r="H3134" s="0" t="n">
        <f aca="false">MIN(F3134,G3134)</f>
        <v>0</v>
      </c>
      <c r="I3134" s="0" t="n">
        <f aca="false">IF(C3134=1,MIN(G3134-H3134,Assumptions!$C$13,P3133),0)</f>
        <v>0</v>
      </c>
      <c r="J3134" s="0" t="n">
        <f aca="false">H3134+I3134</f>
        <v>0</v>
      </c>
      <c r="K3134" s="0" t="n">
        <f aca="false">MIN(IF(C3134=1,F3134-H3134,F3134),Assumptions!$C$13,MAX(0,($B$5-P3133)/$B$6))</f>
        <v>13.1862009</v>
      </c>
      <c r="L3134" s="0" t="n">
        <f aca="false">IF(C3134=1,0,MIN(F3134-K3134,Assumptions!$C$15,MAX(0,$B$10-O3133-M3134)))</f>
        <v>0</v>
      </c>
      <c r="M3134" s="0" t="n">
        <f aca="false">'Profiles 8760'!H3123</f>
        <v>188000</v>
      </c>
      <c r="N3134" s="0" t="n">
        <f aca="false">J3134+L3134</f>
        <v>0</v>
      </c>
      <c r="O3134" s="0" t="n">
        <f aca="false">O3133+N3134</f>
        <v>285602.406130841</v>
      </c>
      <c r="P3134" s="0" t="n">
        <f aca="false">MIN($B$5,P3133+K3134*$B$6-I3134)</f>
        <v>205.76918815244</v>
      </c>
      <c r="Q3134" s="0" t="n">
        <f aca="false">MAX(0,F3134-H3134-K3134-L3134)</f>
        <v>0</v>
      </c>
    </row>
    <row r="3135" customFormat="false" ht="15" hidden="false" customHeight="false" outlineLevel="0" collapsed="false">
      <c r="A3135" s="0" t="n">
        <f aca="false">'Profiles 8760'!A3124</f>
        <v>3122</v>
      </c>
      <c r="B3135" s="0" t="n">
        <f aca="false">'Profiles 8760'!B3124</f>
        <v>5</v>
      </c>
      <c r="C3135" s="0" t="n">
        <f aca="false">'Profiles 8760'!E3124</f>
        <v>0</v>
      </c>
      <c r="D3135" s="0" t="n">
        <f aca="false">'Profiles 8760'!F3124</f>
        <v>0</v>
      </c>
      <c r="E3135" s="0" t="n">
        <f aca="false">'Profiles 8760'!G3124</f>
        <v>0.296263</v>
      </c>
      <c r="F3135" s="0" t="n">
        <f aca="false">D3135*Assumptions!$C$11*$B$7+E3135*Assumptions!$C$12*$B$8</f>
        <v>12.1171567</v>
      </c>
      <c r="G3135" s="0" t="n">
        <f aca="false">C3135*Assumptions!$C$15</f>
        <v>0</v>
      </c>
      <c r="H3135" s="0" t="n">
        <f aca="false">MIN(F3135,G3135)</f>
        <v>0</v>
      </c>
      <c r="I3135" s="0" t="n">
        <f aca="false">IF(C3135=1,MIN(G3135-H3135,Assumptions!$C$13,P3134),0)</f>
        <v>0</v>
      </c>
      <c r="J3135" s="0" t="n">
        <f aca="false">H3135+I3135</f>
        <v>0</v>
      </c>
      <c r="K3135" s="0" t="n">
        <f aca="false">MIN(IF(C3135=1,F3135-H3135,F3135),Assumptions!$C$13,MAX(0,($B$5-P3134)/$B$6))</f>
        <v>12.1171567</v>
      </c>
      <c r="L3135" s="0" t="n">
        <f aca="false">IF(C3135=1,0,MIN(F3135-K3135,Assumptions!$C$15,MAX(0,$B$10-O3134-M3135)))</f>
        <v>0</v>
      </c>
      <c r="M3135" s="0" t="n">
        <f aca="false">'Profiles 8760'!H3124</f>
        <v>188000</v>
      </c>
      <c r="N3135" s="0" t="n">
        <f aca="false">J3135+L3135</f>
        <v>0</v>
      </c>
      <c r="O3135" s="0" t="n">
        <f aca="false">O3134+N3135</f>
        <v>285602.406130841</v>
      </c>
      <c r="P3135" s="0" t="n">
        <f aca="false">MIN($B$5,P3134+K3135*$B$6-I3135)</f>
        <v>216.27233958</v>
      </c>
      <c r="Q3135" s="0" t="n">
        <f aca="false">MAX(0,F3135-H3135-K3135-L3135)</f>
        <v>0</v>
      </c>
    </row>
    <row r="3136" customFormat="false" ht="15" hidden="false" customHeight="false" outlineLevel="0" collapsed="false">
      <c r="A3136" s="0" t="n">
        <f aca="false">'Profiles 8760'!A3125</f>
        <v>3123</v>
      </c>
      <c r="B3136" s="0" t="n">
        <f aca="false">'Profiles 8760'!B3125</f>
        <v>5</v>
      </c>
      <c r="C3136" s="0" t="n">
        <f aca="false">'Profiles 8760'!E3125</f>
        <v>0</v>
      </c>
      <c r="D3136" s="0" t="n">
        <f aca="false">'Profiles 8760'!F3125</f>
        <v>0</v>
      </c>
      <c r="E3136" s="0" t="n">
        <f aca="false">'Profiles 8760'!G3125</f>
        <v>0.250122</v>
      </c>
      <c r="F3136" s="0" t="n">
        <f aca="false">D3136*Assumptions!$C$11*$B$7+E3136*Assumptions!$C$12*$B$8</f>
        <v>10.2299898</v>
      </c>
      <c r="G3136" s="0" t="n">
        <f aca="false">C3136*Assumptions!$C$15</f>
        <v>0</v>
      </c>
      <c r="H3136" s="0" t="n">
        <f aca="false">MIN(F3136,G3136)</f>
        <v>0</v>
      </c>
      <c r="I3136" s="0" t="n">
        <f aca="false">IF(C3136=1,MIN(G3136-H3136,Assumptions!$C$13,P3135),0)</f>
        <v>0</v>
      </c>
      <c r="J3136" s="0" t="n">
        <f aca="false">H3136+I3136</f>
        <v>0</v>
      </c>
      <c r="K3136" s="0" t="n">
        <f aca="false">MIN(IF(C3136=1,F3136-H3136,F3136),Assumptions!$C$13,MAX(0,($B$5-P3135)/$B$6))</f>
        <v>10.2299898</v>
      </c>
      <c r="L3136" s="0" t="n">
        <f aca="false">IF(C3136=1,0,MIN(F3136-K3136,Assumptions!$C$15,MAX(0,$B$10-O3135-M3136)))</f>
        <v>0</v>
      </c>
      <c r="M3136" s="0" t="n">
        <f aca="false">'Profiles 8760'!H3125</f>
        <v>188000</v>
      </c>
      <c r="N3136" s="0" t="n">
        <f aca="false">J3136+L3136</f>
        <v>0</v>
      </c>
      <c r="O3136" s="0" t="n">
        <f aca="false">O3135+N3136</f>
        <v>285602.406130841</v>
      </c>
      <c r="P3136" s="0" t="n">
        <f aca="false">MIN($B$5,P3135+K3136*$B$6-I3136)</f>
        <v>225.13969473864</v>
      </c>
      <c r="Q3136" s="0" t="n">
        <f aca="false">MAX(0,F3136-H3136-K3136-L3136)</f>
        <v>0</v>
      </c>
    </row>
    <row r="3137" customFormat="false" ht="15" hidden="false" customHeight="false" outlineLevel="0" collapsed="false">
      <c r="A3137" s="0" t="n">
        <f aca="false">'Profiles 8760'!A3126</f>
        <v>3124</v>
      </c>
      <c r="B3137" s="0" t="n">
        <f aca="false">'Profiles 8760'!B3126</f>
        <v>5</v>
      </c>
      <c r="C3137" s="0" t="n">
        <f aca="false">'Profiles 8760'!E3126</f>
        <v>0</v>
      </c>
      <c r="D3137" s="0" t="n">
        <f aca="false">'Profiles 8760'!F3126</f>
        <v>0</v>
      </c>
      <c r="E3137" s="0" t="n">
        <f aca="false">'Profiles 8760'!G3126</f>
        <v>0.445654</v>
      </c>
      <c r="F3137" s="0" t="n">
        <f aca="false">D3137*Assumptions!$C$11*$B$7+E3137*Assumptions!$C$12*$B$8</f>
        <v>18.2272486</v>
      </c>
      <c r="G3137" s="0" t="n">
        <f aca="false">C3137*Assumptions!$C$15</f>
        <v>0</v>
      </c>
      <c r="H3137" s="0" t="n">
        <f aca="false">MIN(F3137,G3137)</f>
        <v>0</v>
      </c>
      <c r="I3137" s="0" t="n">
        <f aca="false">IF(C3137=1,MIN(G3137-H3137,Assumptions!$C$13,P3136),0)</f>
        <v>0</v>
      </c>
      <c r="J3137" s="0" t="n">
        <f aca="false">H3137+I3137</f>
        <v>0</v>
      </c>
      <c r="K3137" s="0" t="n">
        <f aca="false">MIN(IF(C3137=1,F3137-H3137,F3137),Assumptions!$C$13,MAX(0,($B$5-P3136)/$B$6))</f>
        <v>18.2272486</v>
      </c>
      <c r="L3137" s="0" t="n">
        <f aca="false">IF(C3137=1,0,MIN(F3137-K3137,Assumptions!$C$15,MAX(0,$B$10-O3136-M3137)))</f>
        <v>0</v>
      </c>
      <c r="M3137" s="0" t="n">
        <f aca="false">'Profiles 8760'!H3126</f>
        <v>188000</v>
      </c>
      <c r="N3137" s="0" t="n">
        <f aca="false">J3137+L3137</f>
        <v>0</v>
      </c>
      <c r="O3137" s="0" t="n">
        <f aca="false">O3136+N3137</f>
        <v>285602.406130841</v>
      </c>
      <c r="P3137" s="0" t="n">
        <f aca="false">MIN($B$5,P3136+K3137*$B$6-I3137)</f>
        <v>240.93907382512</v>
      </c>
      <c r="Q3137" s="0" t="n">
        <f aca="false">MAX(0,F3137-H3137-K3137-L3137)</f>
        <v>0</v>
      </c>
    </row>
    <row r="3138" customFormat="false" ht="15" hidden="false" customHeight="false" outlineLevel="0" collapsed="false">
      <c r="A3138" s="0" t="n">
        <f aca="false">'Profiles 8760'!A3127</f>
        <v>3125</v>
      </c>
      <c r="B3138" s="0" t="n">
        <f aca="false">'Profiles 8760'!B3127</f>
        <v>5</v>
      </c>
      <c r="C3138" s="0" t="n">
        <f aca="false">'Profiles 8760'!E3127</f>
        <v>0</v>
      </c>
      <c r="D3138" s="0" t="n">
        <f aca="false">'Profiles 8760'!F3127</f>
        <v>0</v>
      </c>
      <c r="E3138" s="0" t="n">
        <f aca="false">'Profiles 8760'!G3127</f>
        <v>0.338682</v>
      </c>
      <c r="F3138" s="0" t="n">
        <f aca="false">D3138*Assumptions!$C$11*$B$7+E3138*Assumptions!$C$12*$B$8</f>
        <v>13.8520938</v>
      </c>
      <c r="G3138" s="0" t="n">
        <f aca="false">C3138*Assumptions!$C$15</f>
        <v>0</v>
      </c>
      <c r="H3138" s="0" t="n">
        <f aca="false">MIN(F3138,G3138)</f>
        <v>0</v>
      </c>
      <c r="I3138" s="0" t="n">
        <f aca="false">IF(C3138=1,MIN(G3138-H3138,Assumptions!$C$13,P3137),0)</f>
        <v>0</v>
      </c>
      <c r="J3138" s="0" t="n">
        <f aca="false">H3138+I3138</f>
        <v>0</v>
      </c>
      <c r="K3138" s="0" t="n">
        <f aca="false">MIN(IF(C3138=1,F3138-H3138,F3138),Assumptions!$C$13,MAX(0,($B$5-P3137)/$B$6))</f>
        <v>13.8520938</v>
      </c>
      <c r="L3138" s="0" t="n">
        <f aca="false">IF(C3138=1,0,MIN(F3138-K3138,Assumptions!$C$15,MAX(0,$B$10-O3137-M3138)))</f>
        <v>0</v>
      </c>
      <c r="M3138" s="0" t="n">
        <f aca="false">'Profiles 8760'!H3127</f>
        <v>188000</v>
      </c>
      <c r="N3138" s="0" t="n">
        <f aca="false">J3138+L3138</f>
        <v>0</v>
      </c>
      <c r="O3138" s="0" t="n">
        <f aca="false">O3137+N3138</f>
        <v>285602.406130841</v>
      </c>
      <c r="P3138" s="0" t="n">
        <f aca="false">MIN($B$5,P3137+K3138*$B$6-I3138)</f>
        <v>252.94606873096</v>
      </c>
      <c r="Q3138" s="0" t="n">
        <f aca="false">MAX(0,F3138-H3138-K3138-L3138)</f>
        <v>0</v>
      </c>
    </row>
    <row r="3139" customFormat="false" ht="15" hidden="false" customHeight="false" outlineLevel="0" collapsed="false">
      <c r="A3139" s="0" t="n">
        <f aca="false">'Profiles 8760'!A3128</f>
        <v>3126</v>
      </c>
      <c r="B3139" s="0" t="n">
        <f aca="false">'Profiles 8760'!B3128</f>
        <v>5</v>
      </c>
      <c r="C3139" s="0" t="n">
        <f aca="false">'Profiles 8760'!E3128</f>
        <v>0</v>
      </c>
      <c r="D3139" s="0" t="n">
        <f aca="false">'Profiles 8760'!F3128</f>
        <v>0</v>
      </c>
      <c r="E3139" s="0" t="n">
        <f aca="false">'Profiles 8760'!G3128</f>
        <v>0.221019</v>
      </c>
      <c r="F3139" s="0" t="n">
        <f aca="false">D3139*Assumptions!$C$11*$B$7+E3139*Assumptions!$C$12*$B$8</f>
        <v>9.0396771</v>
      </c>
      <c r="G3139" s="0" t="n">
        <f aca="false">C3139*Assumptions!$C$15</f>
        <v>0</v>
      </c>
      <c r="H3139" s="0" t="n">
        <f aca="false">MIN(F3139,G3139)</f>
        <v>0</v>
      </c>
      <c r="I3139" s="0" t="n">
        <f aca="false">IF(C3139=1,MIN(G3139-H3139,Assumptions!$C$13,P3138),0)</f>
        <v>0</v>
      </c>
      <c r="J3139" s="0" t="n">
        <f aca="false">H3139+I3139</f>
        <v>0</v>
      </c>
      <c r="K3139" s="0" t="n">
        <f aca="false">MIN(IF(C3139=1,F3139-H3139,F3139),Assumptions!$C$13,MAX(0,($B$5-P3138)/$B$6))</f>
        <v>9.0396771</v>
      </c>
      <c r="L3139" s="0" t="n">
        <f aca="false">IF(C3139=1,0,MIN(F3139-K3139,Assumptions!$C$15,MAX(0,$B$10-O3138-M3139)))</f>
        <v>0</v>
      </c>
      <c r="M3139" s="0" t="n">
        <f aca="false">'Profiles 8760'!H3128</f>
        <v>188000</v>
      </c>
      <c r="N3139" s="0" t="n">
        <f aca="false">J3139+L3139</f>
        <v>0</v>
      </c>
      <c r="O3139" s="0" t="n">
        <f aca="false">O3138+N3139</f>
        <v>285602.406130841</v>
      </c>
      <c r="P3139" s="0" t="n">
        <f aca="false">MIN($B$5,P3138+K3139*$B$6-I3139)</f>
        <v>260.78166084124</v>
      </c>
      <c r="Q3139" s="0" t="n">
        <f aca="false">MAX(0,F3139-H3139-K3139-L3139)</f>
        <v>0</v>
      </c>
    </row>
    <row r="3140" customFormat="false" ht="15" hidden="false" customHeight="false" outlineLevel="0" collapsed="false">
      <c r="A3140" s="0" t="n">
        <f aca="false">'Profiles 8760'!A3129</f>
        <v>3127</v>
      </c>
      <c r="B3140" s="0" t="n">
        <f aca="false">'Profiles 8760'!B3129</f>
        <v>5</v>
      </c>
      <c r="C3140" s="0" t="n">
        <f aca="false">'Profiles 8760'!E3129</f>
        <v>0</v>
      </c>
      <c r="D3140" s="0" t="n">
        <f aca="false">'Profiles 8760'!F3129</f>
        <v>0.122019</v>
      </c>
      <c r="E3140" s="0" t="n">
        <f aca="false">'Profiles 8760'!G3129</f>
        <v>0.314322</v>
      </c>
      <c r="F3140" s="0" t="n">
        <f aca="false">D3140*Assumptions!$C$11*$B$7+E3140*Assumptions!$C$12*$B$8</f>
        <v>48.094857</v>
      </c>
      <c r="G3140" s="0" t="n">
        <f aca="false">C3140*Assumptions!$C$15</f>
        <v>0</v>
      </c>
      <c r="H3140" s="0" t="n">
        <f aca="false">MIN(F3140,G3140)</f>
        <v>0</v>
      </c>
      <c r="I3140" s="0" t="n">
        <f aca="false">IF(C3140=1,MIN(G3140-H3140,Assumptions!$C$13,P3139),0)</f>
        <v>0</v>
      </c>
      <c r="J3140" s="0" t="n">
        <f aca="false">H3140+I3140</f>
        <v>0</v>
      </c>
      <c r="K3140" s="0" t="n">
        <f aca="false">MIN(IF(C3140=1,F3140-H3140,F3140),Assumptions!$C$13,MAX(0,($B$5-P3139)/$B$6))</f>
        <v>48.094857</v>
      </c>
      <c r="L3140" s="0" t="n">
        <f aca="false">IF(C3140=1,0,MIN(F3140-K3140,Assumptions!$C$15,MAX(0,$B$10-O3139-M3140)))</f>
        <v>0</v>
      </c>
      <c r="M3140" s="0" t="n">
        <f aca="false">'Profiles 8760'!H3129</f>
        <v>188000</v>
      </c>
      <c r="N3140" s="0" t="n">
        <f aca="false">J3140+L3140</f>
        <v>0</v>
      </c>
      <c r="O3140" s="0" t="n">
        <f aca="false">O3139+N3140</f>
        <v>285602.406130841</v>
      </c>
      <c r="P3140" s="0" t="n">
        <f aca="false">MIN($B$5,P3139+K3140*$B$6-I3140)</f>
        <v>302.47028288884</v>
      </c>
      <c r="Q3140" s="0" t="n">
        <f aca="false">MAX(0,F3140-H3140-K3140-L3140)</f>
        <v>0</v>
      </c>
    </row>
    <row r="3141" customFormat="false" ht="15" hidden="false" customHeight="false" outlineLevel="0" collapsed="false">
      <c r="A3141" s="0" t="n">
        <f aca="false">'Profiles 8760'!A3130</f>
        <v>3128</v>
      </c>
      <c r="B3141" s="0" t="n">
        <f aca="false">'Profiles 8760'!B3130</f>
        <v>5</v>
      </c>
      <c r="C3141" s="0" t="n">
        <f aca="false">'Profiles 8760'!E3130</f>
        <v>1</v>
      </c>
      <c r="D3141" s="0" t="n">
        <f aca="false">'Profiles 8760'!F3130</f>
        <v>0.416855</v>
      </c>
      <c r="E3141" s="0" t="n">
        <f aca="false">'Profiles 8760'!G3130</f>
        <v>0.452833</v>
      </c>
      <c r="F3141" s="0" t="n">
        <f aca="false">D3141*Assumptions!$C$11*$B$7+E3141*Assumptions!$C$12*$B$8</f>
        <v>138.9085937</v>
      </c>
      <c r="G3141" s="0" t="n">
        <f aca="false">C3141*Assumptions!$C$15</f>
        <v>200</v>
      </c>
      <c r="H3141" s="0" t="n">
        <f aca="false">MIN(F3141,G3141)</f>
        <v>138.9085937</v>
      </c>
      <c r="I3141" s="0" t="n">
        <f aca="false">IF(C3141=1,MIN(G3141-H3141,Assumptions!$C$13,P3140),0)</f>
        <v>61.0914063</v>
      </c>
      <c r="J3141" s="0" t="n">
        <f aca="false">H3141+I3141</f>
        <v>200</v>
      </c>
      <c r="K3141" s="0" t="n">
        <f aca="false">MIN(IF(C3141=1,F3141-H3141,F3141),Assumptions!$C$13,MAX(0,($B$5-P3140)/$B$6))</f>
        <v>0</v>
      </c>
      <c r="L3141" s="0" t="n">
        <f aca="false">IF(C3141=1,0,MIN(F3141-K3141,Assumptions!$C$15,MAX(0,$B$10-O3140-M3141)))</f>
        <v>0</v>
      </c>
      <c r="M3141" s="0" t="n">
        <f aca="false">'Profiles 8760'!H3130</f>
        <v>187800</v>
      </c>
      <c r="N3141" s="0" t="n">
        <f aca="false">J3141+L3141</f>
        <v>200</v>
      </c>
      <c r="O3141" s="0" t="n">
        <f aca="false">O3140+N3141</f>
        <v>285802.406130841</v>
      </c>
      <c r="P3141" s="0" t="n">
        <f aca="false">MIN($B$5,P3140+K3141*$B$6-I3141)</f>
        <v>241.37887658884</v>
      </c>
      <c r="Q3141" s="0" t="n">
        <f aca="false">MAX(0,F3141-H3141-K3141-L3141)</f>
        <v>0</v>
      </c>
    </row>
    <row r="3142" customFormat="false" ht="15" hidden="false" customHeight="false" outlineLevel="0" collapsed="false">
      <c r="A3142" s="0" t="n">
        <f aca="false">'Profiles 8760'!A3131</f>
        <v>3129</v>
      </c>
      <c r="B3142" s="0" t="n">
        <f aca="false">'Profiles 8760'!B3131</f>
        <v>5</v>
      </c>
      <c r="C3142" s="0" t="n">
        <f aca="false">'Profiles 8760'!E3131</f>
        <v>1</v>
      </c>
      <c r="D3142" s="0" t="n">
        <f aca="false">'Profiles 8760'!F3131</f>
        <v>0.747967</v>
      </c>
      <c r="E3142" s="0" t="n">
        <f aca="false">'Profiles 8760'!G3131</f>
        <v>0.539671</v>
      </c>
      <c r="F3142" s="0" t="n">
        <f aca="false">D3142*Assumptions!$C$11*$B$7+E3142*Assumptions!$C$12*$B$8</f>
        <v>238.0854135</v>
      </c>
      <c r="G3142" s="0" t="n">
        <f aca="false">C3142*Assumptions!$C$15</f>
        <v>200</v>
      </c>
      <c r="H3142" s="0" t="n">
        <f aca="false">MIN(F3142,G3142)</f>
        <v>200</v>
      </c>
      <c r="I3142" s="0" t="n">
        <f aca="false">IF(C3142=1,MIN(G3142-H3142,Assumptions!$C$13,P3141),0)</f>
        <v>0</v>
      </c>
      <c r="J3142" s="0" t="n">
        <f aca="false">H3142+I3142</f>
        <v>200</v>
      </c>
      <c r="K3142" s="0" t="n">
        <f aca="false">MIN(IF(C3142=1,F3142-H3142,F3142),Assumptions!$C$13,MAX(0,($B$5-P3141)/$B$6))</f>
        <v>38.0854135</v>
      </c>
      <c r="L3142" s="0" t="n">
        <f aca="false">IF(C3142=1,0,MIN(F3142-K3142,Assumptions!$C$15,MAX(0,$B$10-O3141-M3142)))</f>
        <v>0</v>
      </c>
      <c r="M3142" s="0" t="n">
        <f aca="false">'Profiles 8760'!H3131</f>
        <v>187600</v>
      </c>
      <c r="N3142" s="0" t="n">
        <f aca="false">J3142+L3142</f>
        <v>200</v>
      </c>
      <c r="O3142" s="0" t="n">
        <f aca="false">O3141+N3142</f>
        <v>286002.406130841</v>
      </c>
      <c r="P3142" s="0" t="n">
        <f aca="false">MIN($B$5,P3141+K3142*$B$6-I3142)</f>
        <v>274.39131301064</v>
      </c>
      <c r="Q3142" s="0" t="n">
        <f aca="false">MAX(0,F3142-H3142-K3142-L3142)</f>
        <v>0</v>
      </c>
    </row>
    <row r="3143" customFormat="false" ht="15" hidden="false" customHeight="false" outlineLevel="0" collapsed="false">
      <c r="A3143" s="0" t="n">
        <f aca="false">'Profiles 8760'!A3132</f>
        <v>3130</v>
      </c>
      <c r="B3143" s="0" t="n">
        <f aca="false">'Profiles 8760'!B3132</f>
        <v>5</v>
      </c>
      <c r="C3143" s="0" t="n">
        <f aca="false">'Profiles 8760'!E3132</f>
        <v>0</v>
      </c>
      <c r="D3143" s="0" t="n">
        <f aca="false">'Profiles 8760'!F3132</f>
        <v>1</v>
      </c>
      <c r="E3143" s="0" t="n">
        <f aca="false">'Profiles 8760'!G3132</f>
        <v>0.898838</v>
      </c>
      <c r="F3143" s="0" t="n">
        <f aca="false">D3143*Assumptions!$C$11*$B$7+E3143*Assumptions!$C$12*$B$8</f>
        <v>325.5624742</v>
      </c>
      <c r="G3143" s="0" t="n">
        <f aca="false">C3143*Assumptions!$C$15</f>
        <v>0</v>
      </c>
      <c r="H3143" s="0" t="n">
        <f aca="false">MIN(F3143,G3143)</f>
        <v>0</v>
      </c>
      <c r="I3143" s="0" t="n">
        <f aca="false">IF(C3143=1,MIN(G3143-H3143,Assumptions!$C$13,P3142),0)</f>
        <v>0</v>
      </c>
      <c r="J3143" s="0" t="n">
        <f aca="false">H3143+I3143</f>
        <v>0</v>
      </c>
      <c r="K3143" s="0" t="n">
        <f aca="false">MIN(IF(C3143=1,F3143-H3143,F3143),Assumptions!$C$13,MAX(0,($B$5-P3142)/$B$6))</f>
        <v>180</v>
      </c>
      <c r="L3143" s="0" t="n">
        <f aca="false">IF(C3143=1,0,MIN(F3143-K3143,Assumptions!$C$15,MAX(0,$B$10-O3142-M3143)))</f>
        <v>145.5624742</v>
      </c>
      <c r="M3143" s="0" t="n">
        <f aca="false">'Profiles 8760'!H3132</f>
        <v>187600</v>
      </c>
      <c r="N3143" s="0" t="n">
        <f aca="false">J3143+L3143</f>
        <v>145.5624742</v>
      </c>
      <c r="O3143" s="0" t="n">
        <f aca="false">O3142+N3143</f>
        <v>286147.968605041</v>
      </c>
      <c r="P3143" s="0" t="n">
        <f aca="false">MIN($B$5,P3142+K3143*$B$6-I3143)</f>
        <v>430.41531301064</v>
      </c>
      <c r="Q3143" s="0" t="n">
        <f aca="false">MAX(0,F3143-H3143-K3143-L3143)</f>
        <v>0</v>
      </c>
    </row>
    <row r="3144" customFormat="false" ht="15" hidden="false" customHeight="false" outlineLevel="0" collapsed="false">
      <c r="A3144" s="0" t="n">
        <f aca="false">'Profiles 8760'!A3133</f>
        <v>3131</v>
      </c>
      <c r="B3144" s="0" t="n">
        <f aca="false">'Profiles 8760'!B3133</f>
        <v>5</v>
      </c>
      <c r="C3144" s="0" t="n">
        <f aca="false">'Profiles 8760'!E3133</f>
        <v>0</v>
      </c>
      <c r="D3144" s="0" t="n">
        <f aca="false">'Profiles 8760'!F3133</f>
        <v>1</v>
      </c>
      <c r="E3144" s="0" t="n">
        <f aca="false">'Profiles 8760'!G3133</f>
        <v>1</v>
      </c>
      <c r="F3144" s="0" t="n">
        <f aca="false">D3144*Assumptions!$C$11*$B$7+E3144*Assumptions!$C$12*$B$8</f>
        <v>329.7</v>
      </c>
      <c r="G3144" s="0" t="n">
        <f aca="false">C3144*Assumptions!$C$15</f>
        <v>0</v>
      </c>
      <c r="H3144" s="0" t="n">
        <f aca="false">MIN(F3144,G3144)</f>
        <v>0</v>
      </c>
      <c r="I3144" s="0" t="n">
        <f aca="false">IF(C3144=1,MIN(G3144-H3144,Assumptions!$C$13,P3143),0)</f>
        <v>0</v>
      </c>
      <c r="J3144" s="0" t="n">
        <f aca="false">H3144+I3144</f>
        <v>0</v>
      </c>
      <c r="K3144" s="0" t="n">
        <f aca="false">MIN(IF(C3144=1,F3144-H3144,F3144),Assumptions!$C$13,MAX(0,($B$5-P3143)/$B$6))</f>
        <v>92.7488313213659</v>
      </c>
      <c r="L3144" s="0" t="n">
        <f aca="false">IF(C3144=1,0,MIN(F3144-K3144,Assumptions!$C$15,MAX(0,$B$10-O3143-M3144)))</f>
        <v>200</v>
      </c>
      <c r="M3144" s="0" t="n">
        <f aca="false">'Profiles 8760'!H3133</f>
        <v>187600</v>
      </c>
      <c r="N3144" s="0" t="n">
        <f aca="false">J3144+L3144</f>
        <v>200</v>
      </c>
      <c r="O3144" s="0" t="n">
        <f aca="false">O3143+N3144</f>
        <v>286347.968605041</v>
      </c>
      <c r="P3144" s="0" t="n">
        <f aca="false">MIN($B$5,P3143+K3144*$B$6-I3144)</f>
        <v>510.81</v>
      </c>
      <c r="Q3144" s="0" t="n">
        <f aca="false">MAX(0,F3144-H3144-K3144-L3144)</f>
        <v>36.9511686786341</v>
      </c>
    </row>
    <row r="3145" customFormat="false" ht="15" hidden="false" customHeight="false" outlineLevel="0" collapsed="false">
      <c r="A3145" s="0" t="n">
        <f aca="false">'Profiles 8760'!A3134</f>
        <v>3132</v>
      </c>
      <c r="B3145" s="0" t="n">
        <f aca="false">'Profiles 8760'!B3134</f>
        <v>5</v>
      </c>
      <c r="C3145" s="0" t="n">
        <f aca="false">'Profiles 8760'!E3134</f>
        <v>0</v>
      </c>
      <c r="D3145" s="0" t="n">
        <f aca="false">'Profiles 8760'!F3134</f>
        <v>1</v>
      </c>
      <c r="E3145" s="0" t="n">
        <f aca="false">'Profiles 8760'!G3134</f>
        <v>0.85981</v>
      </c>
      <c r="F3145" s="0" t="n">
        <f aca="false">D3145*Assumptions!$C$11*$B$7+E3145*Assumptions!$C$12*$B$8</f>
        <v>323.966229</v>
      </c>
      <c r="G3145" s="0" t="n">
        <f aca="false">C3145*Assumptions!$C$15</f>
        <v>0</v>
      </c>
      <c r="H3145" s="0" t="n">
        <f aca="false">MIN(F3145,G3145)</f>
        <v>0</v>
      </c>
      <c r="I3145" s="0" t="n">
        <f aca="false">IF(C3145=1,MIN(G3145-H3145,Assumptions!$C$13,P3144),0)</f>
        <v>0</v>
      </c>
      <c r="J3145" s="0" t="n">
        <f aca="false">H3145+I3145</f>
        <v>0</v>
      </c>
      <c r="K3145" s="0" t="n">
        <f aca="false">MIN(IF(C3145=1,F3145-H3145,F3145),Assumptions!$C$13,MAX(0,($B$5-P3144)/$B$6))</f>
        <v>0</v>
      </c>
      <c r="L3145" s="0" t="n">
        <f aca="false">IF(C3145=1,0,MIN(F3145-K3145,Assumptions!$C$15,MAX(0,$B$10-O3144-M3145)))</f>
        <v>200</v>
      </c>
      <c r="M3145" s="0" t="n">
        <f aca="false">'Profiles 8760'!H3134</f>
        <v>187600</v>
      </c>
      <c r="N3145" s="0" t="n">
        <f aca="false">J3145+L3145</f>
        <v>200</v>
      </c>
      <c r="O3145" s="0" t="n">
        <f aca="false">O3144+N3145</f>
        <v>286547.968605041</v>
      </c>
      <c r="P3145" s="0" t="n">
        <f aca="false">MIN($B$5,P3144+K3145*$B$6-I3145)</f>
        <v>510.81</v>
      </c>
      <c r="Q3145" s="0" t="n">
        <f aca="false">MAX(0,F3145-H3145-K3145-L3145)</f>
        <v>123.966229</v>
      </c>
    </row>
    <row r="3146" customFormat="false" ht="15" hidden="false" customHeight="false" outlineLevel="0" collapsed="false">
      <c r="A3146" s="0" t="n">
        <f aca="false">'Profiles 8760'!A3135</f>
        <v>3133</v>
      </c>
      <c r="B3146" s="0" t="n">
        <f aca="false">'Profiles 8760'!B3135</f>
        <v>5</v>
      </c>
      <c r="C3146" s="0" t="n">
        <f aca="false">'Profiles 8760'!E3135</f>
        <v>0</v>
      </c>
      <c r="D3146" s="0" t="n">
        <f aca="false">'Profiles 8760'!F3135</f>
        <v>1</v>
      </c>
      <c r="E3146" s="0" t="n">
        <f aca="false">'Profiles 8760'!G3135</f>
        <v>0.772229</v>
      </c>
      <c r="F3146" s="0" t="n">
        <f aca="false">D3146*Assumptions!$C$11*$B$7+E3146*Assumptions!$C$12*$B$8</f>
        <v>320.3841661</v>
      </c>
      <c r="G3146" s="0" t="n">
        <f aca="false">C3146*Assumptions!$C$15</f>
        <v>0</v>
      </c>
      <c r="H3146" s="0" t="n">
        <f aca="false">MIN(F3146,G3146)</f>
        <v>0</v>
      </c>
      <c r="I3146" s="0" t="n">
        <f aca="false">IF(C3146=1,MIN(G3146-H3146,Assumptions!$C$13,P3145),0)</f>
        <v>0</v>
      </c>
      <c r="J3146" s="0" t="n">
        <f aca="false">H3146+I3146</f>
        <v>0</v>
      </c>
      <c r="K3146" s="0" t="n">
        <f aca="false">MIN(IF(C3146=1,F3146-H3146,F3146),Assumptions!$C$13,MAX(0,($B$5-P3145)/$B$6))</f>
        <v>0</v>
      </c>
      <c r="L3146" s="0" t="n">
        <f aca="false">IF(C3146=1,0,MIN(F3146-K3146,Assumptions!$C$15,MAX(0,$B$10-O3145-M3146)))</f>
        <v>200</v>
      </c>
      <c r="M3146" s="0" t="n">
        <f aca="false">'Profiles 8760'!H3135</f>
        <v>187600</v>
      </c>
      <c r="N3146" s="0" t="n">
        <f aca="false">J3146+L3146</f>
        <v>200</v>
      </c>
      <c r="O3146" s="0" t="n">
        <f aca="false">O3145+N3146</f>
        <v>286747.968605041</v>
      </c>
      <c r="P3146" s="0" t="n">
        <f aca="false">MIN($B$5,P3145+K3146*$B$6-I3146)</f>
        <v>510.81</v>
      </c>
      <c r="Q3146" s="0" t="n">
        <f aca="false">MAX(0,F3146-H3146-K3146-L3146)</f>
        <v>120.3841661</v>
      </c>
    </row>
    <row r="3147" customFormat="false" ht="15" hidden="false" customHeight="false" outlineLevel="0" collapsed="false">
      <c r="A3147" s="0" t="n">
        <f aca="false">'Profiles 8760'!A3136</f>
        <v>3134</v>
      </c>
      <c r="B3147" s="0" t="n">
        <f aca="false">'Profiles 8760'!B3136</f>
        <v>5</v>
      </c>
      <c r="C3147" s="0" t="n">
        <f aca="false">'Profiles 8760'!E3136</f>
        <v>0</v>
      </c>
      <c r="D3147" s="0" t="n">
        <f aca="false">'Profiles 8760'!F3136</f>
        <v>1</v>
      </c>
      <c r="E3147" s="0" t="n">
        <f aca="false">'Profiles 8760'!G3136</f>
        <v>0.691907</v>
      </c>
      <c r="F3147" s="0" t="n">
        <f aca="false">D3147*Assumptions!$C$11*$B$7+E3147*Assumptions!$C$12*$B$8</f>
        <v>317.0989963</v>
      </c>
      <c r="G3147" s="0" t="n">
        <f aca="false">C3147*Assumptions!$C$15</f>
        <v>0</v>
      </c>
      <c r="H3147" s="0" t="n">
        <f aca="false">MIN(F3147,G3147)</f>
        <v>0</v>
      </c>
      <c r="I3147" s="0" t="n">
        <f aca="false">IF(C3147=1,MIN(G3147-H3147,Assumptions!$C$13,P3146),0)</f>
        <v>0</v>
      </c>
      <c r="J3147" s="0" t="n">
        <f aca="false">H3147+I3147</f>
        <v>0</v>
      </c>
      <c r="K3147" s="0" t="n">
        <f aca="false">MIN(IF(C3147=1,F3147-H3147,F3147),Assumptions!$C$13,MAX(0,($B$5-P3146)/$B$6))</f>
        <v>0</v>
      </c>
      <c r="L3147" s="0" t="n">
        <f aca="false">IF(C3147=1,0,MIN(F3147-K3147,Assumptions!$C$15,MAX(0,$B$10-O3146-M3147)))</f>
        <v>200</v>
      </c>
      <c r="M3147" s="0" t="n">
        <f aca="false">'Profiles 8760'!H3136</f>
        <v>187600</v>
      </c>
      <c r="N3147" s="0" t="n">
        <f aca="false">J3147+L3147</f>
        <v>200</v>
      </c>
      <c r="O3147" s="0" t="n">
        <f aca="false">O3146+N3147</f>
        <v>286947.968605041</v>
      </c>
      <c r="P3147" s="0" t="n">
        <f aca="false">MIN($B$5,P3146+K3147*$B$6-I3147)</f>
        <v>510.81</v>
      </c>
      <c r="Q3147" s="0" t="n">
        <f aca="false">MAX(0,F3147-H3147-K3147-L3147)</f>
        <v>117.0989963</v>
      </c>
    </row>
    <row r="3148" customFormat="false" ht="15" hidden="false" customHeight="false" outlineLevel="0" collapsed="false">
      <c r="A3148" s="0" t="n">
        <f aca="false">'Profiles 8760'!A3137</f>
        <v>3135</v>
      </c>
      <c r="B3148" s="0" t="n">
        <f aca="false">'Profiles 8760'!B3137</f>
        <v>5</v>
      </c>
      <c r="C3148" s="0" t="n">
        <f aca="false">'Profiles 8760'!E3137</f>
        <v>0</v>
      </c>
      <c r="D3148" s="0" t="n">
        <f aca="false">'Profiles 8760'!F3137</f>
        <v>1</v>
      </c>
      <c r="E3148" s="0" t="n">
        <f aca="false">'Profiles 8760'!G3137</f>
        <v>0.674044</v>
      </c>
      <c r="F3148" s="0" t="n">
        <f aca="false">D3148*Assumptions!$C$11*$B$7+E3148*Assumptions!$C$12*$B$8</f>
        <v>316.3683996</v>
      </c>
      <c r="G3148" s="0" t="n">
        <f aca="false">C3148*Assumptions!$C$15</f>
        <v>0</v>
      </c>
      <c r="H3148" s="0" t="n">
        <f aca="false">MIN(F3148,G3148)</f>
        <v>0</v>
      </c>
      <c r="I3148" s="0" t="n">
        <f aca="false">IF(C3148=1,MIN(G3148-H3148,Assumptions!$C$13,P3147),0)</f>
        <v>0</v>
      </c>
      <c r="J3148" s="0" t="n">
        <f aca="false">H3148+I3148</f>
        <v>0</v>
      </c>
      <c r="K3148" s="0" t="n">
        <f aca="false">MIN(IF(C3148=1,F3148-H3148,F3148),Assumptions!$C$13,MAX(0,($B$5-P3147)/$B$6))</f>
        <v>0</v>
      </c>
      <c r="L3148" s="0" t="n">
        <f aca="false">IF(C3148=1,0,MIN(F3148-K3148,Assumptions!$C$15,MAX(0,$B$10-O3147-M3148)))</f>
        <v>200</v>
      </c>
      <c r="M3148" s="0" t="n">
        <f aca="false">'Profiles 8760'!H3137</f>
        <v>187600</v>
      </c>
      <c r="N3148" s="0" t="n">
        <f aca="false">J3148+L3148</f>
        <v>200</v>
      </c>
      <c r="O3148" s="0" t="n">
        <f aca="false">O3147+N3148</f>
        <v>287147.968605041</v>
      </c>
      <c r="P3148" s="0" t="n">
        <f aca="false">MIN($B$5,P3147+K3148*$B$6-I3148)</f>
        <v>510.81</v>
      </c>
      <c r="Q3148" s="0" t="n">
        <f aca="false">MAX(0,F3148-H3148-K3148-L3148)</f>
        <v>116.3683996</v>
      </c>
    </row>
    <row r="3149" customFormat="false" ht="15" hidden="false" customHeight="false" outlineLevel="0" collapsed="false">
      <c r="A3149" s="0" t="n">
        <f aca="false">'Profiles 8760'!A3138</f>
        <v>3136</v>
      </c>
      <c r="B3149" s="0" t="n">
        <f aca="false">'Profiles 8760'!B3138</f>
        <v>5</v>
      </c>
      <c r="C3149" s="0" t="n">
        <f aca="false">'Profiles 8760'!E3138</f>
        <v>0</v>
      </c>
      <c r="D3149" s="0" t="n">
        <f aca="false">'Profiles 8760'!F3138</f>
        <v>1</v>
      </c>
      <c r="E3149" s="0" t="n">
        <f aca="false">'Profiles 8760'!G3138</f>
        <v>0.8485</v>
      </c>
      <c r="F3149" s="0" t="n">
        <f aca="false">D3149*Assumptions!$C$11*$B$7+E3149*Assumptions!$C$12*$B$8</f>
        <v>323.50365</v>
      </c>
      <c r="G3149" s="0" t="n">
        <f aca="false">C3149*Assumptions!$C$15</f>
        <v>0</v>
      </c>
      <c r="H3149" s="0" t="n">
        <f aca="false">MIN(F3149,G3149)</f>
        <v>0</v>
      </c>
      <c r="I3149" s="0" t="n">
        <f aca="false">IF(C3149=1,MIN(G3149-H3149,Assumptions!$C$13,P3148),0)</f>
        <v>0</v>
      </c>
      <c r="J3149" s="0" t="n">
        <f aca="false">H3149+I3149</f>
        <v>0</v>
      </c>
      <c r="K3149" s="0" t="n">
        <f aca="false">MIN(IF(C3149=1,F3149-H3149,F3149),Assumptions!$C$13,MAX(0,($B$5-P3148)/$B$6))</f>
        <v>0</v>
      </c>
      <c r="L3149" s="0" t="n">
        <f aca="false">IF(C3149=1,0,MIN(F3149-K3149,Assumptions!$C$15,MAX(0,$B$10-O3148-M3149)))</f>
        <v>200</v>
      </c>
      <c r="M3149" s="0" t="n">
        <f aca="false">'Profiles 8760'!H3138</f>
        <v>187600</v>
      </c>
      <c r="N3149" s="0" t="n">
        <f aca="false">J3149+L3149</f>
        <v>200</v>
      </c>
      <c r="O3149" s="0" t="n">
        <f aca="false">O3148+N3149</f>
        <v>287347.968605041</v>
      </c>
      <c r="P3149" s="0" t="n">
        <f aca="false">MIN($B$5,P3148+K3149*$B$6-I3149)</f>
        <v>510.81</v>
      </c>
      <c r="Q3149" s="0" t="n">
        <f aca="false">MAX(0,F3149-H3149-K3149-L3149)</f>
        <v>123.50365</v>
      </c>
    </row>
    <row r="3150" customFormat="false" ht="15" hidden="false" customHeight="false" outlineLevel="0" collapsed="false">
      <c r="A3150" s="0" t="n">
        <f aca="false">'Profiles 8760'!A3139</f>
        <v>3137</v>
      </c>
      <c r="B3150" s="0" t="n">
        <f aca="false">'Profiles 8760'!B3139</f>
        <v>5</v>
      </c>
      <c r="C3150" s="0" t="n">
        <f aca="false">'Profiles 8760'!E3139</f>
        <v>0</v>
      </c>
      <c r="D3150" s="0" t="n">
        <f aca="false">'Profiles 8760'!F3139</f>
        <v>0.747967</v>
      </c>
      <c r="E3150" s="0" t="n">
        <f aca="false">'Profiles 8760'!G3139</f>
        <v>0.805478</v>
      </c>
      <c r="F3150" s="0" t="n">
        <f aca="false">D3150*Assumptions!$C$11*$B$7+E3150*Assumptions!$C$12*$B$8</f>
        <v>248.9569198</v>
      </c>
      <c r="G3150" s="0" t="n">
        <f aca="false">C3150*Assumptions!$C$15</f>
        <v>0</v>
      </c>
      <c r="H3150" s="0" t="n">
        <f aca="false">MIN(F3150,G3150)</f>
        <v>0</v>
      </c>
      <c r="I3150" s="0" t="n">
        <f aca="false">IF(C3150=1,MIN(G3150-H3150,Assumptions!$C$13,P3149),0)</f>
        <v>0</v>
      </c>
      <c r="J3150" s="0" t="n">
        <f aca="false">H3150+I3150</f>
        <v>0</v>
      </c>
      <c r="K3150" s="0" t="n">
        <f aca="false">MIN(IF(C3150=1,F3150-H3150,F3150),Assumptions!$C$13,MAX(0,($B$5-P3149)/$B$6))</f>
        <v>0</v>
      </c>
      <c r="L3150" s="0" t="n">
        <f aca="false">IF(C3150=1,0,MIN(F3150-K3150,Assumptions!$C$15,MAX(0,$B$10-O3149-M3150)))</f>
        <v>200</v>
      </c>
      <c r="M3150" s="0" t="n">
        <f aca="false">'Profiles 8760'!H3139</f>
        <v>187600</v>
      </c>
      <c r="N3150" s="0" t="n">
        <f aca="false">J3150+L3150</f>
        <v>200</v>
      </c>
      <c r="O3150" s="0" t="n">
        <f aca="false">O3149+N3150</f>
        <v>287547.968605041</v>
      </c>
      <c r="P3150" s="0" t="n">
        <f aca="false">MIN($B$5,P3149+K3150*$B$6-I3150)</f>
        <v>510.81</v>
      </c>
      <c r="Q3150" s="0" t="n">
        <f aca="false">MAX(0,F3150-H3150-K3150-L3150)</f>
        <v>48.9569198</v>
      </c>
    </row>
    <row r="3151" customFormat="false" ht="15" hidden="false" customHeight="false" outlineLevel="0" collapsed="false">
      <c r="A3151" s="0" t="n">
        <f aca="false">'Profiles 8760'!A3140</f>
        <v>3138</v>
      </c>
      <c r="B3151" s="0" t="n">
        <f aca="false">'Profiles 8760'!B3140</f>
        <v>5</v>
      </c>
      <c r="C3151" s="0" t="n">
        <f aca="false">'Profiles 8760'!E3140</f>
        <v>0</v>
      </c>
      <c r="D3151" s="0" t="n">
        <f aca="false">'Profiles 8760'!F3140</f>
        <v>0.416855</v>
      </c>
      <c r="E3151" s="0" t="n">
        <f aca="false">'Profiles 8760'!G3140</f>
        <v>0.938113</v>
      </c>
      <c r="F3151" s="0" t="n">
        <f aca="false">D3151*Assumptions!$C$11*$B$7+E3151*Assumptions!$C$12*$B$8</f>
        <v>158.7565457</v>
      </c>
      <c r="G3151" s="0" t="n">
        <f aca="false">C3151*Assumptions!$C$15</f>
        <v>0</v>
      </c>
      <c r="H3151" s="0" t="n">
        <f aca="false">MIN(F3151,G3151)</f>
        <v>0</v>
      </c>
      <c r="I3151" s="0" t="n">
        <f aca="false">IF(C3151=1,MIN(G3151-H3151,Assumptions!$C$13,P3150),0)</f>
        <v>0</v>
      </c>
      <c r="J3151" s="0" t="n">
        <f aca="false">H3151+I3151</f>
        <v>0</v>
      </c>
      <c r="K3151" s="0" t="n">
        <f aca="false">MIN(IF(C3151=1,F3151-H3151,F3151),Assumptions!$C$13,MAX(0,($B$5-P3150)/$B$6))</f>
        <v>0</v>
      </c>
      <c r="L3151" s="0" t="n">
        <f aca="false">IF(C3151=1,0,MIN(F3151-K3151,Assumptions!$C$15,MAX(0,$B$10-O3150-M3151)))</f>
        <v>158.7565457</v>
      </c>
      <c r="M3151" s="0" t="n">
        <f aca="false">'Profiles 8760'!H3140</f>
        <v>187600</v>
      </c>
      <c r="N3151" s="0" t="n">
        <f aca="false">J3151+L3151</f>
        <v>158.7565457</v>
      </c>
      <c r="O3151" s="0" t="n">
        <f aca="false">O3150+N3151</f>
        <v>287706.725150741</v>
      </c>
      <c r="P3151" s="0" t="n">
        <f aca="false">MIN($B$5,P3150+K3151*$B$6-I3151)</f>
        <v>510.81</v>
      </c>
      <c r="Q3151" s="0" t="n">
        <f aca="false">MAX(0,F3151-H3151-K3151-L3151)</f>
        <v>0</v>
      </c>
    </row>
    <row r="3152" customFormat="false" ht="15" hidden="false" customHeight="false" outlineLevel="0" collapsed="false">
      <c r="A3152" s="0" t="n">
        <f aca="false">'Profiles 8760'!A3141</f>
        <v>3139</v>
      </c>
      <c r="B3152" s="0" t="n">
        <f aca="false">'Profiles 8760'!B3141</f>
        <v>5</v>
      </c>
      <c r="C3152" s="0" t="n">
        <f aca="false">'Profiles 8760'!E3141</f>
        <v>0</v>
      </c>
      <c r="D3152" s="0" t="n">
        <f aca="false">'Profiles 8760'!F3141</f>
        <v>0.122019</v>
      </c>
      <c r="E3152" s="0" t="n">
        <f aca="false">'Profiles 8760'!G3141</f>
        <v>0.802729</v>
      </c>
      <c r="F3152" s="0" t="n">
        <f aca="false">D3152*Assumptions!$C$11*$B$7+E3152*Assumptions!$C$12*$B$8</f>
        <v>68.0707033</v>
      </c>
      <c r="G3152" s="0" t="n">
        <f aca="false">C3152*Assumptions!$C$15</f>
        <v>0</v>
      </c>
      <c r="H3152" s="0" t="n">
        <f aca="false">MIN(F3152,G3152)</f>
        <v>0</v>
      </c>
      <c r="I3152" s="0" t="n">
        <f aca="false">IF(C3152=1,MIN(G3152-H3152,Assumptions!$C$13,P3151),0)</f>
        <v>0</v>
      </c>
      <c r="J3152" s="0" t="n">
        <f aca="false">H3152+I3152</f>
        <v>0</v>
      </c>
      <c r="K3152" s="0" t="n">
        <f aca="false">MIN(IF(C3152=1,F3152-H3152,F3152),Assumptions!$C$13,MAX(0,($B$5-P3151)/$B$6))</f>
        <v>0</v>
      </c>
      <c r="L3152" s="0" t="n">
        <f aca="false">IF(C3152=1,0,MIN(F3152-K3152,Assumptions!$C$15,MAX(0,$B$10-O3151-M3152)))</f>
        <v>68.0707033</v>
      </c>
      <c r="M3152" s="0" t="n">
        <f aca="false">'Profiles 8760'!H3141</f>
        <v>187600</v>
      </c>
      <c r="N3152" s="0" t="n">
        <f aca="false">J3152+L3152</f>
        <v>68.0707033</v>
      </c>
      <c r="O3152" s="0" t="n">
        <f aca="false">O3151+N3152</f>
        <v>287774.795854041</v>
      </c>
      <c r="P3152" s="0" t="n">
        <f aca="false">MIN($B$5,P3151+K3152*$B$6-I3152)</f>
        <v>510.81</v>
      </c>
      <c r="Q3152" s="0" t="n">
        <f aca="false">MAX(0,F3152-H3152-K3152-L3152)</f>
        <v>0</v>
      </c>
    </row>
    <row r="3153" customFormat="false" ht="15" hidden="false" customHeight="false" outlineLevel="0" collapsed="false">
      <c r="A3153" s="0" t="n">
        <f aca="false">'Profiles 8760'!A3142</f>
        <v>3140</v>
      </c>
      <c r="B3153" s="0" t="n">
        <f aca="false">'Profiles 8760'!B3142</f>
        <v>5</v>
      </c>
      <c r="C3153" s="0" t="n">
        <f aca="false">'Profiles 8760'!E3142</f>
        <v>1</v>
      </c>
      <c r="D3153" s="0" t="n">
        <f aca="false">'Profiles 8760'!F3142</f>
        <v>0</v>
      </c>
      <c r="E3153" s="0" t="n">
        <f aca="false">'Profiles 8760'!G3142</f>
        <v>1</v>
      </c>
      <c r="F3153" s="0" t="n">
        <f aca="false">D3153*Assumptions!$C$11*$B$7+E3153*Assumptions!$C$12*$B$8</f>
        <v>40.9</v>
      </c>
      <c r="G3153" s="0" t="n">
        <f aca="false">C3153*Assumptions!$C$15</f>
        <v>200</v>
      </c>
      <c r="H3153" s="0" t="n">
        <f aca="false">MIN(F3153,G3153)</f>
        <v>40.9</v>
      </c>
      <c r="I3153" s="0" t="n">
        <f aca="false">IF(C3153=1,MIN(G3153-H3153,Assumptions!$C$13,P3152),0)</f>
        <v>159.1</v>
      </c>
      <c r="J3153" s="0" t="n">
        <f aca="false">H3153+I3153</f>
        <v>200</v>
      </c>
      <c r="K3153" s="0" t="n">
        <f aca="false">MIN(IF(C3153=1,F3153-H3153,F3153),Assumptions!$C$13,MAX(0,($B$5-P3152)/$B$6))</f>
        <v>0</v>
      </c>
      <c r="L3153" s="0" t="n">
        <f aca="false">IF(C3153=1,0,MIN(F3153-K3153,Assumptions!$C$15,MAX(0,$B$10-O3152-M3153)))</f>
        <v>0</v>
      </c>
      <c r="M3153" s="0" t="n">
        <f aca="false">'Profiles 8760'!H3142</f>
        <v>187400</v>
      </c>
      <c r="N3153" s="0" t="n">
        <f aca="false">J3153+L3153</f>
        <v>200</v>
      </c>
      <c r="O3153" s="0" t="n">
        <f aca="false">O3152+N3153</f>
        <v>287974.795854041</v>
      </c>
      <c r="P3153" s="0" t="n">
        <f aca="false">MIN($B$5,P3152+K3153*$B$6-I3153)</f>
        <v>351.71</v>
      </c>
      <c r="Q3153" s="0" t="n">
        <f aca="false">MAX(0,F3153-H3153-K3153-L3153)</f>
        <v>0</v>
      </c>
    </row>
    <row r="3154" customFormat="false" ht="15" hidden="false" customHeight="false" outlineLevel="0" collapsed="false">
      <c r="A3154" s="0" t="n">
        <f aca="false">'Profiles 8760'!A3143</f>
        <v>3141</v>
      </c>
      <c r="B3154" s="0" t="n">
        <f aca="false">'Profiles 8760'!B3143</f>
        <v>5</v>
      </c>
      <c r="C3154" s="0" t="n">
        <f aca="false">'Profiles 8760'!E3143</f>
        <v>1</v>
      </c>
      <c r="D3154" s="0" t="n">
        <f aca="false">'Profiles 8760'!F3143</f>
        <v>0</v>
      </c>
      <c r="E3154" s="0" t="n">
        <f aca="false">'Profiles 8760'!G3143</f>
        <v>0.927481</v>
      </c>
      <c r="F3154" s="0" t="n">
        <f aca="false">D3154*Assumptions!$C$11*$B$7+E3154*Assumptions!$C$12*$B$8</f>
        <v>37.9339729</v>
      </c>
      <c r="G3154" s="0" t="n">
        <f aca="false">C3154*Assumptions!$C$15</f>
        <v>200</v>
      </c>
      <c r="H3154" s="0" t="n">
        <f aca="false">MIN(F3154,G3154)</f>
        <v>37.9339729</v>
      </c>
      <c r="I3154" s="0" t="n">
        <f aca="false">IF(C3154=1,MIN(G3154-H3154,Assumptions!$C$13,P3153),0)</f>
        <v>162.0660271</v>
      </c>
      <c r="J3154" s="0" t="n">
        <f aca="false">H3154+I3154</f>
        <v>200</v>
      </c>
      <c r="K3154" s="0" t="n">
        <f aca="false">MIN(IF(C3154=1,F3154-H3154,F3154),Assumptions!$C$13,MAX(0,($B$5-P3153)/$B$6))</f>
        <v>0</v>
      </c>
      <c r="L3154" s="0" t="n">
        <f aca="false">IF(C3154=1,0,MIN(F3154-K3154,Assumptions!$C$15,MAX(0,$B$10-O3153-M3154)))</f>
        <v>0</v>
      </c>
      <c r="M3154" s="0" t="n">
        <f aca="false">'Profiles 8760'!H3143</f>
        <v>187200</v>
      </c>
      <c r="N3154" s="0" t="n">
        <f aca="false">J3154+L3154</f>
        <v>200</v>
      </c>
      <c r="O3154" s="0" t="n">
        <f aca="false">O3153+N3154</f>
        <v>288174.795854041</v>
      </c>
      <c r="P3154" s="0" t="n">
        <f aca="false">MIN($B$5,P3153+K3154*$B$6-I3154)</f>
        <v>189.6439729</v>
      </c>
      <c r="Q3154" s="0" t="n">
        <f aca="false">MAX(0,F3154-H3154-K3154-L3154)</f>
        <v>0</v>
      </c>
    </row>
    <row r="3155" customFormat="false" ht="15" hidden="false" customHeight="false" outlineLevel="0" collapsed="false">
      <c r="A3155" s="0" t="n">
        <f aca="false">'Profiles 8760'!A3144</f>
        <v>3142</v>
      </c>
      <c r="B3155" s="0" t="n">
        <f aca="false">'Profiles 8760'!B3144</f>
        <v>5</v>
      </c>
      <c r="C3155" s="0" t="n">
        <f aca="false">'Profiles 8760'!E3144</f>
        <v>0</v>
      </c>
      <c r="D3155" s="0" t="n">
        <f aca="false">'Profiles 8760'!F3144</f>
        <v>0</v>
      </c>
      <c r="E3155" s="0" t="n">
        <f aca="false">'Profiles 8760'!G3144</f>
        <v>1</v>
      </c>
      <c r="F3155" s="0" t="n">
        <f aca="false">D3155*Assumptions!$C$11*$B$7+E3155*Assumptions!$C$12*$B$8</f>
        <v>40.9</v>
      </c>
      <c r="G3155" s="0" t="n">
        <f aca="false">C3155*Assumptions!$C$15</f>
        <v>0</v>
      </c>
      <c r="H3155" s="0" t="n">
        <f aca="false">MIN(F3155,G3155)</f>
        <v>0</v>
      </c>
      <c r="I3155" s="0" t="n">
        <f aca="false">IF(C3155=1,MIN(G3155-H3155,Assumptions!$C$13,P3154),0)</f>
        <v>0</v>
      </c>
      <c r="J3155" s="0" t="n">
        <f aca="false">H3155+I3155</f>
        <v>0</v>
      </c>
      <c r="K3155" s="0" t="n">
        <f aca="false">MIN(IF(C3155=1,F3155-H3155,F3155),Assumptions!$C$13,MAX(0,($B$5-P3154)/$B$6))</f>
        <v>40.9</v>
      </c>
      <c r="L3155" s="0" t="n">
        <f aca="false">IF(C3155=1,0,MIN(F3155-K3155,Assumptions!$C$15,MAX(0,$B$10-O3154-M3155)))</f>
        <v>0</v>
      </c>
      <c r="M3155" s="0" t="n">
        <f aca="false">'Profiles 8760'!H3144</f>
        <v>187200</v>
      </c>
      <c r="N3155" s="0" t="n">
        <f aca="false">J3155+L3155</f>
        <v>0</v>
      </c>
      <c r="O3155" s="0" t="n">
        <f aca="false">O3154+N3155</f>
        <v>288174.795854041</v>
      </c>
      <c r="P3155" s="0" t="n">
        <f aca="false">MIN($B$5,P3154+K3155*$B$6-I3155)</f>
        <v>225.0960929</v>
      </c>
      <c r="Q3155" s="0" t="n">
        <f aca="false">MAX(0,F3155-H3155-K3155-L3155)</f>
        <v>0</v>
      </c>
    </row>
    <row r="3156" customFormat="false" ht="15" hidden="false" customHeight="false" outlineLevel="0" collapsed="false">
      <c r="A3156" s="0" t="n">
        <f aca="false">'Profiles 8760'!A3145</f>
        <v>3143</v>
      </c>
      <c r="B3156" s="0" t="n">
        <f aca="false">'Profiles 8760'!B3145</f>
        <v>5</v>
      </c>
      <c r="C3156" s="0" t="n">
        <f aca="false">'Profiles 8760'!E3145</f>
        <v>0</v>
      </c>
      <c r="D3156" s="0" t="n">
        <f aca="false">'Profiles 8760'!F3145</f>
        <v>0</v>
      </c>
      <c r="E3156" s="0" t="n">
        <f aca="false">'Profiles 8760'!G3145</f>
        <v>1</v>
      </c>
      <c r="F3156" s="0" t="n">
        <f aca="false">D3156*Assumptions!$C$11*$B$7+E3156*Assumptions!$C$12*$B$8</f>
        <v>40.9</v>
      </c>
      <c r="G3156" s="0" t="n">
        <f aca="false">C3156*Assumptions!$C$15</f>
        <v>0</v>
      </c>
      <c r="H3156" s="0" t="n">
        <f aca="false">MIN(F3156,G3156)</f>
        <v>0</v>
      </c>
      <c r="I3156" s="0" t="n">
        <f aca="false">IF(C3156=1,MIN(G3156-H3156,Assumptions!$C$13,P3155),0)</f>
        <v>0</v>
      </c>
      <c r="J3156" s="0" t="n">
        <f aca="false">H3156+I3156</f>
        <v>0</v>
      </c>
      <c r="K3156" s="0" t="n">
        <f aca="false">MIN(IF(C3156=1,F3156-H3156,F3156),Assumptions!$C$13,MAX(0,($B$5-P3155)/$B$6))</f>
        <v>40.9</v>
      </c>
      <c r="L3156" s="0" t="n">
        <f aca="false">IF(C3156=1,0,MIN(F3156-K3156,Assumptions!$C$15,MAX(0,$B$10-O3155-M3156)))</f>
        <v>0</v>
      </c>
      <c r="M3156" s="0" t="n">
        <f aca="false">'Profiles 8760'!H3145</f>
        <v>187200</v>
      </c>
      <c r="N3156" s="0" t="n">
        <f aca="false">J3156+L3156</f>
        <v>0</v>
      </c>
      <c r="O3156" s="0" t="n">
        <f aca="false">O3155+N3156</f>
        <v>288174.795854041</v>
      </c>
      <c r="P3156" s="0" t="n">
        <f aca="false">MIN($B$5,P3155+K3156*$B$6-I3156)</f>
        <v>260.5482129</v>
      </c>
      <c r="Q3156" s="0" t="n">
        <f aca="false">MAX(0,F3156-H3156-K3156-L3156)</f>
        <v>0</v>
      </c>
    </row>
    <row r="3157" customFormat="false" ht="15" hidden="false" customHeight="false" outlineLevel="0" collapsed="false">
      <c r="A3157" s="0" t="n">
        <f aca="false">'Profiles 8760'!A3146</f>
        <v>3144</v>
      </c>
      <c r="B3157" s="0" t="n">
        <f aca="false">'Profiles 8760'!B3146</f>
        <v>5</v>
      </c>
      <c r="C3157" s="0" t="n">
        <f aca="false">'Profiles 8760'!E3146</f>
        <v>0</v>
      </c>
      <c r="D3157" s="0" t="n">
        <f aca="false">'Profiles 8760'!F3146</f>
        <v>0</v>
      </c>
      <c r="E3157" s="0" t="n">
        <f aca="false">'Profiles 8760'!G3146</f>
        <v>1</v>
      </c>
      <c r="F3157" s="0" t="n">
        <f aca="false">D3157*Assumptions!$C$11*$B$7+E3157*Assumptions!$C$12*$B$8</f>
        <v>40.9</v>
      </c>
      <c r="G3157" s="0" t="n">
        <f aca="false">C3157*Assumptions!$C$15</f>
        <v>0</v>
      </c>
      <c r="H3157" s="0" t="n">
        <f aca="false">MIN(F3157,G3157)</f>
        <v>0</v>
      </c>
      <c r="I3157" s="0" t="n">
        <f aca="false">IF(C3157=1,MIN(G3157-H3157,Assumptions!$C$13,P3156),0)</f>
        <v>0</v>
      </c>
      <c r="J3157" s="0" t="n">
        <f aca="false">H3157+I3157</f>
        <v>0</v>
      </c>
      <c r="K3157" s="0" t="n">
        <f aca="false">MIN(IF(C3157=1,F3157-H3157,F3157),Assumptions!$C$13,MAX(0,($B$5-P3156)/$B$6))</f>
        <v>40.9</v>
      </c>
      <c r="L3157" s="0" t="n">
        <f aca="false">IF(C3157=1,0,MIN(F3157-K3157,Assumptions!$C$15,MAX(0,$B$10-O3156-M3157)))</f>
        <v>0</v>
      </c>
      <c r="M3157" s="0" t="n">
        <f aca="false">'Profiles 8760'!H3146</f>
        <v>187200</v>
      </c>
      <c r="N3157" s="0" t="n">
        <f aca="false">J3157+L3157</f>
        <v>0</v>
      </c>
      <c r="O3157" s="0" t="n">
        <f aca="false">O3156+N3157</f>
        <v>288174.795854041</v>
      </c>
      <c r="P3157" s="0" t="n">
        <f aca="false">MIN($B$5,P3156+K3157*$B$6-I3157)</f>
        <v>296.0003329</v>
      </c>
      <c r="Q3157" s="0" t="n">
        <f aca="false">MAX(0,F3157-H3157-K3157-L3157)</f>
        <v>0</v>
      </c>
    </row>
    <row r="3158" customFormat="false" ht="15" hidden="false" customHeight="false" outlineLevel="0" collapsed="false">
      <c r="A3158" s="0" t="n">
        <f aca="false">'Profiles 8760'!A3147</f>
        <v>3145</v>
      </c>
      <c r="B3158" s="0" t="n">
        <f aca="false">'Profiles 8760'!B3147</f>
        <v>5</v>
      </c>
      <c r="C3158" s="0" t="n">
        <f aca="false">'Profiles 8760'!E3147</f>
        <v>0</v>
      </c>
      <c r="D3158" s="0" t="n">
        <f aca="false">'Profiles 8760'!F3147</f>
        <v>0</v>
      </c>
      <c r="E3158" s="0" t="n">
        <f aca="false">'Profiles 8760'!G3147</f>
        <v>1</v>
      </c>
      <c r="F3158" s="0" t="n">
        <f aca="false">D3158*Assumptions!$C$11*$B$7+E3158*Assumptions!$C$12*$B$8</f>
        <v>40.9</v>
      </c>
      <c r="G3158" s="0" t="n">
        <f aca="false">C3158*Assumptions!$C$15</f>
        <v>0</v>
      </c>
      <c r="H3158" s="0" t="n">
        <f aca="false">MIN(F3158,G3158)</f>
        <v>0</v>
      </c>
      <c r="I3158" s="0" t="n">
        <f aca="false">IF(C3158=1,MIN(G3158-H3158,Assumptions!$C$13,P3157),0)</f>
        <v>0</v>
      </c>
      <c r="J3158" s="0" t="n">
        <f aca="false">H3158+I3158</f>
        <v>0</v>
      </c>
      <c r="K3158" s="0" t="n">
        <f aca="false">MIN(IF(C3158=1,F3158-H3158,F3158),Assumptions!$C$13,MAX(0,($B$5-P3157)/$B$6))</f>
        <v>40.9</v>
      </c>
      <c r="L3158" s="0" t="n">
        <f aca="false">IF(C3158=1,0,MIN(F3158-K3158,Assumptions!$C$15,MAX(0,$B$10-O3157-M3158)))</f>
        <v>0</v>
      </c>
      <c r="M3158" s="0" t="n">
        <f aca="false">'Profiles 8760'!H3147</f>
        <v>187200</v>
      </c>
      <c r="N3158" s="0" t="n">
        <f aca="false">J3158+L3158</f>
        <v>0</v>
      </c>
      <c r="O3158" s="0" t="n">
        <f aca="false">O3157+N3158</f>
        <v>288174.795854041</v>
      </c>
      <c r="P3158" s="0" t="n">
        <f aca="false">MIN($B$5,P3157+K3158*$B$6-I3158)</f>
        <v>331.4524529</v>
      </c>
      <c r="Q3158" s="0" t="n">
        <f aca="false">MAX(0,F3158-H3158-K3158-L3158)</f>
        <v>0</v>
      </c>
    </row>
    <row r="3159" customFormat="false" ht="15" hidden="false" customHeight="false" outlineLevel="0" collapsed="false">
      <c r="A3159" s="0" t="n">
        <f aca="false">'Profiles 8760'!A3148</f>
        <v>3146</v>
      </c>
      <c r="B3159" s="0" t="n">
        <f aca="false">'Profiles 8760'!B3148</f>
        <v>5</v>
      </c>
      <c r="C3159" s="0" t="n">
        <f aca="false">'Profiles 8760'!E3148</f>
        <v>0</v>
      </c>
      <c r="D3159" s="0" t="n">
        <f aca="false">'Profiles 8760'!F3148</f>
        <v>0</v>
      </c>
      <c r="E3159" s="0" t="n">
        <f aca="false">'Profiles 8760'!G3148</f>
        <v>1</v>
      </c>
      <c r="F3159" s="0" t="n">
        <f aca="false">D3159*Assumptions!$C$11*$B$7+E3159*Assumptions!$C$12*$B$8</f>
        <v>40.9</v>
      </c>
      <c r="G3159" s="0" t="n">
        <f aca="false">C3159*Assumptions!$C$15</f>
        <v>0</v>
      </c>
      <c r="H3159" s="0" t="n">
        <f aca="false">MIN(F3159,G3159)</f>
        <v>0</v>
      </c>
      <c r="I3159" s="0" t="n">
        <f aca="false">IF(C3159=1,MIN(G3159-H3159,Assumptions!$C$13,P3158),0)</f>
        <v>0</v>
      </c>
      <c r="J3159" s="0" t="n">
        <f aca="false">H3159+I3159</f>
        <v>0</v>
      </c>
      <c r="K3159" s="0" t="n">
        <f aca="false">MIN(IF(C3159=1,F3159-H3159,F3159),Assumptions!$C$13,MAX(0,($B$5-P3158)/$B$6))</f>
        <v>40.9</v>
      </c>
      <c r="L3159" s="0" t="n">
        <f aca="false">IF(C3159=1,0,MIN(F3159-K3159,Assumptions!$C$15,MAX(0,$B$10-O3158-M3159)))</f>
        <v>0</v>
      </c>
      <c r="M3159" s="0" t="n">
        <f aca="false">'Profiles 8760'!H3148</f>
        <v>187200</v>
      </c>
      <c r="N3159" s="0" t="n">
        <f aca="false">J3159+L3159</f>
        <v>0</v>
      </c>
      <c r="O3159" s="0" t="n">
        <f aca="false">O3158+N3159</f>
        <v>288174.795854041</v>
      </c>
      <c r="P3159" s="0" t="n">
        <f aca="false">MIN($B$5,P3158+K3159*$B$6-I3159)</f>
        <v>366.9045729</v>
      </c>
      <c r="Q3159" s="0" t="n">
        <f aca="false">MAX(0,F3159-H3159-K3159-L3159)</f>
        <v>0</v>
      </c>
    </row>
    <row r="3160" customFormat="false" ht="15" hidden="false" customHeight="false" outlineLevel="0" collapsed="false">
      <c r="A3160" s="0" t="n">
        <f aca="false">'Profiles 8760'!A3149</f>
        <v>3147</v>
      </c>
      <c r="B3160" s="0" t="n">
        <f aca="false">'Profiles 8760'!B3149</f>
        <v>5</v>
      </c>
      <c r="C3160" s="0" t="n">
        <f aca="false">'Profiles 8760'!E3149</f>
        <v>0</v>
      </c>
      <c r="D3160" s="0" t="n">
        <f aca="false">'Profiles 8760'!F3149</f>
        <v>0</v>
      </c>
      <c r="E3160" s="0" t="n">
        <f aca="false">'Profiles 8760'!G3149</f>
        <v>1</v>
      </c>
      <c r="F3160" s="0" t="n">
        <f aca="false">D3160*Assumptions!$C$11*$B$7+E3160*Assumptions!$C$12*$B$8</f>
        <v>40.9</v>
      </c>
      <c r="G3160" s="0" t="n">
        <f aca="false">C3160*Assumptions!$C$15</f>
        <v>0</v>
      </c>
      <c r="H3160" s="0" t="n">
        <f aca="false">MIN(F3160,G3160)</f>
        <v>0</v>
      </c>
      <c r="I3160" s="0" t="n">
        <f aca="false">IF(C3160=1,MIN(G3160-H3160,Assumptions!$C$13,P3159),0)</f>
        <v>0</v>
      </c>
      <c r="J3160" s="0" t="n">
        <f aca="false">H3160+I3160</f>
        <v>0</v>
      </c>
      <c r="K3160" s="0" t="n">
        <f aca="false">MIN(IF(C3160=1,F3160-H3160,F3160),Assumptions!$C$13,MAX(0,($B$5-P3159)/$B$6))</f>
        <v>40.9</v>
      </c>
      <c r="L3160" s="0" t="n">
        <f aca="false">IF(C3160=1,0,MIN(F3160-K3160,Assumptions!$C$15,MAX(0,$B$10-O3159-M3160)))</f>
        <v>0</v>
      </c>
      <c r="M3160" s="0" t="n">
        <f aca="false">'Profiles 8760'!H3149</f>
        <v>187200</v>
      </c>
      <c r="N3160" s="0" t="n">
        <f aca="false">J3160+L3160</f>
        <v>0</v>
      </c>
      <c r="O3160" s="0" t="n">
        <f aca="false">O3159+N3160</f>
        <v>288174.795854041</v>
      </c>
      <c r="P3160" s="0" t="n">
        <f aca="false">MIN($B$5,P3159+K3160*$B$6-I3160)</f>
        <v>402.3566929</v>
      </c>
      <c r="Q3160" s="0" t="n">
        <f aca="false">MAX(0,F3160-H3160-K3160-L3160)</f>
        <v>0</v>
      </c>
    </row>
    <row r="3161" customFormat="false" ht="15" hidden="false" customHeight="false" outlineLevel="0" collapsed="false">
      <c r="A3161" s="0" t="n">
        <f aca="false">'Profiles 8760'!A3150</f>
        <v>3148</v>
      </c>
      <c r="B3161" s="0" t="n">
        <f aca="false">'Profiles 8760'!B3150</f>
        <v>5</v>
      </c>
      <c r="C3161" s="0" t="n">
        <f aca="false">'Profiles 8760'!E3150</f>
        <v>0</v>
      </c>
      <c r="D3161" s="0" t="n">
        <f aca="false">'Profiles 8760'!F3150</f>
        <v>0</v>
      </c>
      <c r="E3161" s="0" t="n">
        <f aca="false">'Profiles 8760'!G3150</f>
        <v>1</v>
      </c>
      <c r="F3161" s="0" t="n">
        <f aca="false">D3161*Assumptions!$C$11*$B$7+E3161*Assumptions!$C$12*$B$8</f>
        <v>40.9</v>
      </c>
      <c r="G3161" s="0" t="n">
        <f aca="false">C3161*Assumptions!$C$15</f>
        <v>0</v>
      </c>
      <c r="H3161" s="0" t="n">
        <f aca="false">MIN(F3161,G3161)</f>
        <v>0</v>
      </c>
      <c r="I3161" s="0" t="n">
        <f aca="false">IF(C3161=1,MIN(G3161-H3161,Assumptions!$C$13,P3160),0)</f>
        <v>0</v>
      </c>
      <c r="J3161" s="0" t="n">
        <f aca="false">H3161+I3161</f>
        <v>0</v>
      </c>
      <c r="K3161" s="0" t="n">
        <f aca="false">MIN(IF(C3161=1,F3161-H3161,F3161),Assumptions!$C$13,MAX(0,($B$5-P3160)/$B$6))</f>
        <v>40.9</v>
      </c>
      <c r="L3161" s="0" t="n">
        <f aca="false">IF(C3161=1,0,MIN(F3161-K3161,Assumptions!$C$15,MAX(0,$B$10-O3160-M3161)))</f>
        <v>0</v>
      </c>
      <c r="M3161" s="0" t="n">
        <f aca="false">'Profiles 8760'!H3150</f>
        <v>187200</v>
      </c>
      <c r="N3161" s="0" t="n">
        <f aca="false">J3161+L3161</f>
        <v>0</v>
      </c>
      <c r="O3161" s="0" t="n">
        <f aca="false">O3160+N3161</f>
        <v>288174.795854041</v>
      </c>
      <c r="P3161" s="0" t="n">
        <f aca="false">MIN($B$5,P3160+K3161*$B$6-I3161)</f>
        <v>437.8088129</v>
      </c>
      <c r="Q3161" s="0" t="n">
        <f aca="false">MAX(0,F3161-H3161-K3161-L3161)</f>
        <v>0</v>
      </c>
    </row>
    <row r="3162" customFormat="false" ht="15" hidden="false" customHeight="false" outlineLevel="0" collapsed="false">
      <c r="A3162" s="0" t="n">
        <f aca="false">'Profiles 8760'!A3151</f>
        <v>3149</v>
      </c>
      <c r="B3162" s="0" t="n">
        <f aca="false">'Profiles 8760'!B3151</f>
        <v>5</v>
      </c>
      <c r="C3162" s="0" t="n">
        <f aca="false">'Profiles 8760'!E3151</f>
        <v>0</v>
      </c>
      <c r="D3162" s="0" t="n">
        <f aca="false">'Profiles 8760'!F3151</f>
        <v>0</v>
      </c>
      <c r="E3162" s="0" t="n">
        <f aca="false">'Profiles 8760'!G3151</f>
        <v>1</v>
      </c>
      <c r="F3162" s="0" t="n">
        <f aca="false">D3162*Assumptions!$C$11*$B$7+E3162*Assumptions!$C$12*$B$8</f>
        <v>40.9</v>
      </c>
      <c r="G3162" s="0" t="n">
        <f aca="false">C3162*Assumptions!$C$15</f>
        <v>0</v>
      </c>
      <c r="H3162" s="0" t="n">
        <f aca="false">MIN(F3162,G3162)</f>
        <v>0</v>
      </c>
      <c r="I3162" s="0" t="n">
        <f aca="false">IF(C3162=1,MIN(G3162-H3162,Assumptions!$C$13,P3161),0)</f>
        <v>0</v>
      </c>
      <c r="J3162" s="0" t="n">
        <f aca="false">H3162+I3162</f>
        <v>0</v>
      </c>
      <c r="K3162" s="0" t="n">
        <f aca="false">MIN(IF(C3162=1,F3162-H3162,F3162),Assumptions!$C$13,MAX(0,($B$5-P3161)/$B$6))</f>
        <v>40.9</v>
      </c>
      <c r="L3162" s="0" t="n">
        <f aca="false">IF(C3162=1,0,MIN(F3162-K3162,Assumptions!$C$15,MAX(0,$B$10-O3161-M3162)))</f>
        <v>0</v>
      </c>
      <c r="M3162" s="0" t="n">
        <f aca="false">'Profiles 8760'!H3151</f>
        <v>187200</v>
      </c>
      <c r="N3162" s="0" t="n">
        <f aca="false">J3162+L3162</f>
        <v>0</v>
      </c>
      <c r="O3162" s="0" t="n">
        <f aca="false">O3161+N3162</f>
        <v>288174.795854041</v>
      </c>
      <c r="P3162" s="0" t="n">
        <f aca="false">MIN($B$5,P3161+K3162*$B$6-I3162)</f>
        <v>473.2609329</v>
      </c>
      <c r="Q3162" s="0" t="n">
        <f aca="false">MAX(0,F3162-H3162-K3162-L3162)</f>
        <v>0</v>
      </c>
    </row>
    <row r="3163" customFormat="false" ht="15" hidden="false" customHeight="false" outlineLevel="0" collapsed="false">
      <c r="A3163" s="0" t="n">
        <f aca="false">'Profiles 8760'!A3152</f>
        <v>3150</v>
      </c>
      <c r="B3163" s="0" t="n">
        <f aca="false">'Profiles 8760'!B3152</f>
        <v>5</v>
      </c>
      <c r="C3163" s="0" t="n">
        <f aca="false">'Profiles 8760'!E3152</f>
        <v>0</v>
      </c>
      <c r="D3163" s="0" t="n">
        <f aca="false">'Profiles 8760'!F3152</f>
        <v>0</v>
      </c>
      <c r="E3163" s="0" t="n">
        <f aca="false">'Profiles 8760'!G3152</f>
        <v>1</v>
      </c>
      <c r="F3163" s="0" t="n">
        <f aca="false">D3163*Assumptions!$C$11*$B$7+E3163*Assumptions!$C$12*$B$8</f>
        <v>40.9</v>
      </c>
      <c r="G3163" s="0" t="n">
        <f aca="false">C3163*Assumptions!$C$15</f>
        <v>0</v>
      </c>
      <c r="H3163" s="0" t="n">
        <f aca="false">MIN(F3163,G3163)</f>
        <v>0</v>
      </c>
      <c r="I3163" s="0" t="n">
        <f aca="false">IF(C3163=1,MIN(G3163-H3163,Assumptions!$C$13,P3162),0)</f>
        <v>0</v>
      </c>
      <c r="J3163" s="0" t="n">
        <f aca="false">H3163+I3163</f>
        <v>0</v>
      </c>
      <c r="K3163" s="0" t="n">
        <f aca="false">MIN(IF(C3163=1,F3163-H3163,F3163),Assumptions!$C$13,MAX(0,($B$5-P3162)/$B$6))</f>
        <v>40.9</v>
      </c>
      <c r="L3163" s="0" t="n">
        <f aca="false">IF(C3163=1,0,MIN(F3163-K3163,Assumptions!$C$15,MAX(0,$B$10-O3162-M3163)))</f>
        <v>0</v>
      </c>
      <c r="M3163" s="0" t="n">
        <f aca="false">'Profiles 8760'!H3152</f>
        <v>187200</v>
      </c>
      <c r="N3163" s="0" t="n">
        <f aca="false">J3163+L3163</f>
        <v>0</v>
      </c>
      <c r="O3163" s="0" t="n">
        <f aca="false">O3162+N3163</f>
        <v>288174.795854041</v>
      </c>
      <c r="P3163" s="0" t="n">
        <f aca="false">MIN($B$5,P3162+K3163*$B$6-I3163)</f>
        <v>508.7130529</v>
      </c>
      <c r="Q3163" s="0" t="n">
        <f aca="false">MAX(0,F3163-H3163-K3163-L3163)</f>
        <v>0</v>
      </c>
    </row>
    <row r="3164" customFormat="false" ht="15" hidden="false" customHeight="false" outlineLevel="0" collapsed="false">
      <c r="A3164" s="0" t="n">
        <f aca="false">'Profiles 8760'!A3153</f>
        <v>3151</v>
      </c>
      <c r="B3164" s="0" t="n">
        <f aca="false">'Profiles 8760'!B3153</f>
        <v>5</v>
      </c>
      <c r="C3164" s="0" t="n">
        <f aca="false">'Profiles 8760'!E3153</f>
        <v>0</v>
      </c>
      <c r="D3164" s="0" t="n">
        <f aca="false">'Profiles 8760'!F3153</f>
        <v>0.118466</v>
      </c>
      <c r="E3164" s="0" t="n">
        <f aca="false">'Profiles 8760'!G3153</f>
        <v>1</v>
      </c>
      <c r="F3164" s="0" t="n">
        <f aca="false">D3164*Assumptions!$C$11*$B$7+E3164*Assumptions!$C$12*$B$8</f>
        <v>75.1129808</v>
      </c>
      <c r="G3164" s="0" t="n">
        <f aca="false">C3164*Assumptions!$C$15</f>
        <v>0</v>
      </c>
      <c r="H3164" s="0" t="n">
        <f aca="false">MIN(F3164,G3164)</f>
        <v>0</v>
      </c>
      <c r="I3164" s="0" t="n">
        <f aca="false">IF(C3164=1,MIN(G3164-H3164,Assumptions!$C$13,P3163),0)</f>
        <v>0</v>
      </c>
      <c r="J3164" s="0" t="n">
        <f aca="false">H3164+I3164</f>
        <v>0</v>
      </c>
      <c r="K3164" s="0" t="n">
        <f aca="false">MIN(IF(C3164=1,F3164-H3164,F3164),Assumptions!$C$13,MAX(0,($B$5-P3163)/$B$6))</f>
        <v>2.41918216428251</v>
      </c>
      <c r="L3164" s="0" t="n">
        <f aca="false">IF(C3164=1,0,MIN(F3164-K3164,Assumptions!$C$15,MAX(0,$B$10-O3163-M3164)))</f>
        <v>72.6937986357175</v>
      </c>
      <c r="M3164" s="0" t="n">
        <f aca="false">'Profiles 8760'!H3153</f>
        <v>187200</v>
      </c>
      <c r="N3164" s="0" t="n">
        <f aca="false">J3164+L3164</f>
        <v>72.6937986357175</v>
      </c>
      <c r="O3164" s="0" t="n">
        <f aca="false">O3163+N3164</f>
        <v>288247.489652677</v>
      </c>
      <c r="P3164" s="0" t="n">
        <f aca="false">MIN($B$5,P3163+K3164*$B$6-I3164)</f>
        <v>510.81</v>
      </c>
      <c r="Q3164" s="0" t="n">
        <f aca="false">MAX(0,F3164-H3164-K3164-L3164)</f>
        <v>0</v>
      </c>
    </row>
    <row r="3165" customFormat="false" ht="15" hidden="false" customHeight="false" outlineLevel="0" collapsed="false">
      <c r="A3165" s="0" t="n">
        <f aca="false">'Profiles 8760'!A3154</f>
        <v>3152</v>
      </c>
      <c r="B3165" s="0" t="n">
        <f aca="false">'Profiles 8760'!B3154</f>
        <v>5</v>
      </c>
      <c r="C3165" s="0" t="n">
        <f aca="false">'Profiles 8760'!E3154</f>
        <v>1</v>
      </c>
      <c r="D3165" s="0" t="n">
        <f aca="false">'Profiles 8760'!F3154</f>
        <v>0.404717</v>
      </c>
      <c r="E3165" s="0" t="n">
        <f aca="false">'Profiles 8760'!G3154</f>
        <v>1</v>
      </c>
      <c r="F3165" s="0" t="n">
        <f aca="false">D3165*Assumptions!$C$11*$B$7+E3165*Assumptions!$C$12*$B$8</f>
        <v>157.7822696</v>
      </c>
      <c r="G3165" s="0" t="n">
        <f aca="false">C3165*Assumptions!$C$15</f>
        <v>200</v>
      </c>
      <c r="H3165" s="0" t="n">
        <f aca="false">MIN(F3165,G3165)</f>
        <v>157.7822696</v>
      </c>
      <c r="I3165" s="0" t="n">
        <f aca="false">IF(C3165=1,MIN(G3165-H3165,Assumptions!$C$13,P3164),0)</f>
        <v>42.2177304</v>
      </c>
      <c r="J3165" s="0" t="n">
        <f aca="false">H3165+I3165</f>
        <v>200</v>
      </c>
      <c r="K3165" s="0" t="n">
        <f aca="false">MIN(IF(C3165=1,F3165-H3165,F3165),Assumptions!$C$13,MAX(0,($B$5-P3164)/$B$6))</f>
        <v>0</v>
      </c>
      <c r="L3165" s="0" t="n">
        <f aca="false">IF(C3165=1,0,MIN(F3165-K3165,Assumptions!$C$15,MAX(0,$B$10-O3164-M3165)))</f>
        <v>0</v>
      </c>
      <c r="M3165" s="0" t="n">
        <f aca="false">'Profiles 8760'!H3154</f>
        <v>187000</v>
      </c>
      <c r="N3165" s="0" t="n">
        <f aca="false">J3165+L3165</f>
        <v>200</v>
      </c>
      <c r="O3165" s="0" t="n">
        <f aca="false">O3164+N3165</f>
        <v>288447.489652677</v>
      </c>
      <c r="P3165" s="0" t="n">
        <f aca="false">MIN($B$5,P3164+K3165*$B$6-I3165)</f>
        <v>468.5922696</v>
      </c>
      <c r="Q3165" s="0" t="n">
        <f aca="false">MAX(0,F3165-H3165-K3165-L3165)</f>
        <v>0</v>
      </c>
    </row>
    <row r="3166" customFormat="false" ht="15" hidden="false" customHeight="false" outlineLevel="0" collapsed="false">
      <c r="A3166" s="0" t="n">
        <f aca="false">'Profiles 8760'!A3155</f>
        <v>3153</v>
      </c>
      <c r="B3166" s="0" t="n">
        <f aca="false">'Profiles 8760'!B3155</f>
        <v>5</v>
      </c>
      <c r="C3166" s="0" t="n">
        <f aca="false">'Profiles 8760'!E3155</f>
        <v>1</v>
      </c>
      <c r="D3166" s="0" t="n">
        <f aca="false">'Profiles 8760'!F3155</f>
        <v>0.726189</v>
      </c>
      <c r="E3166" s="0" t="n">
        <f aca="false">'Profiles 8760'!G3155</f>
        <v>0.777852</v>
      </c>
      <c r="F3166" s="0" t="n">
        <f aca="false">D3166*Assumptions!$C$11*$B$7+E3166*Assumptions!$C$12*$B$8</f>
        <v>241.53753</v>
      </c>
      <c r="G3166" s="0" t="n">
        <f aca="false">C3166*Assumptions!$C$15</f>
        <v>200</v>
      </c>
      <c r="H3166" s="0" t="n">
        <f aca="false">MIN(F3166,G3166)</f>
        <v>200</v>
      </c>
      <c r="I3166" s="0" t="n">
        <f aca="false">IF(C3166=1,MIN(G3166-H3166,Assumptions!$C$13,P3165),0)</f>
        <v>0</v>
      </c>
      <c r="J3166" s="0" t="n">
        <f aca="false">H3166+I3166</f>
        <v>200</v>
      </c>
      <c r="K3166" s="0" t="n">
        <f aca="false">MIN(IF(C3166=1,F3166-H3166,F3166),Assumptions!$C$13,MAX(0,($B$5-P3165)/$B$6))</f>
        <v>41.53753</v>
      </c>
      <c r="L3166" s="0" t="n">
        <f aca="false">IF(C3166=1,0,MIN(F3166-K3166,Assumptions!$C$15,MAX(0,$B$10-O3165-M3166)))</f>
        <v>0</v>
      </c>
      <c r="M3166" s="0" t="n">
        <f aca="false">'Profiles 8760'!H3155</f>
        <v>186800</v>
      </c>
      <c r="N3166" s="0" t="n">
        <f aca="false">J3166+L3166</f>
        <v>200</v>
      </c>
      <c r="O3166" s="0" t="n">
        <f aca="false">O3165+N3166</f>
        <v>288647.489652677</v>
      </c>
      <c r="P3166" s="0" t="n">
        <f aca="false">MIN($B$5,P3165+K3166*$B$6-I3166)</f>
        <v>504.597000604</v>
      </c>
      <c r="Q3166" s="0" t="n">
        <f aca="false">MAX(0,F3166-H3166-K3166-L3166)</f>
        <v>0</v>
      </c>
    </row>
    <row r="3167" customFormat="false" ht="15" hidden="false" customHeight="false" outlineLevel="0" collapsed="false">
      <c r="A3167" s="0" t="n">
        <f aca="false">'Profiles 8760'!A3156</f>
        <v>3154</v>
      </c>
      <c r="B3167" s="0" t="n">
        <f aca="false">'Profiles 8760'!B3156</f>
        <v>5</v>
      </c>
      <c r="C3167" s="0" t="n">
        <f aca="false">'Profiles 8760'!E3156</f>
        <v>0</v>
      </c>
      <c r="D3167" s="0" t="n">
        <f aca="false">'Profiles 8760'!F3156</f>
        <v>1</v>
      </c>
      <c r="E3167" s="0" t="n">
        <f aca="false">'Profiles 8760'!G3156</f>
        <v>0.575136</v>
      </c>
      <c r="F3167" s="0" t="n">
        <f aca="false">D3167*Assumptions!$C$11*$B$7+E3167*Assumptions!$C$12*$B$8</f>
        <v>312.3230624</v>
      </c>
      <c r="G3167" s="0" t="n">
        <f aca="false">C3167*Assumptions!$C$15</f>
        <v>0</v>
      </c>
      <c r="H3167" s="0" t="n">
        <f aca="false">MIN(F3167,G3167)</f>
        <v>0</v>
      </c>
      <c r="I3167" s="0" t="n">
        <f aca="false">IF(C3167=1,MIN(G3167-H3167,Assumptions!$C$13,P3166),0)</f>
        <v>0</v>
      </c>
      <c r="J3167" s="0" t="n">
        <f aca="false">H3167+I3167</f>
        <v>0</v>
      </c>
      <c r="K3167" s="0" t="n">
        <f aca="false">MIN(IF(C3167=1,F3167-H3167,F3167),Assumptions!$C$13,MAX(0,($B$5-P3166)/$B$6))</f>
        <v>7.16774272727271</v>
      </c>
      <c r="L3167" s="0" t="n">
        <f aca="false">IF(C3167=1,0,MIN(F3167-K3167,Assumptions!$C$15,MAX(0,$B$10-O3166-M3167)))</f>
        <v>200</v>
      </c>
      <c r="M3167" s="0" t="n">
        <f aca="false">'Profiles 8760'!H3156</f>
        <v>186800</v>
      </c>
      <c r="N3167" s="0" t="n">
        <f aca="false">J3167+L3167</f>
        <v>200</v>
      </c>
      <c r="O3167" s="0" t="n">
        <f aca="false">O3166+N3167</f>
        <v>288847.489652677</v>
      </c>
      <c r="P3167" s="0" t="n">
        <f aca="false">MIN($B$5,P3166+K3167*$B$6-I3167)</f>
        <v>510.81</v>
      </c>
      <c r="Q3167" s="0" t="n">
        <f aca="false">MAX(0,F3167-H3167-K3167-L3167)</f>
        <v>105.155319672727</v>
      </c>
    </row>
    <row r="3168" customFormat="false" ht="15" hidden="false" customHeight="false" outlineLevel="0" collapsed="false">
      <c r="A3168" s="0" t="n">
        <f aca="false">'Profiles 8760'!A3157</f>
        <v>3155</v>
      </c>
      <c r="B3168" s="0" t="n">
        <f aca="false">'Profiles 8760'!B3157</f>
        <v>5</v>
      </c>
      <c r="C3168" s="0" t="n">
        <f aca="false">'Profiles 8760'!E3157</f>
        <v>0</v>
      </c>
      <c r="D3168" s="0" t="n">
        <f aca="false">'Profiles 8760'!F3157</f>
        <v>1</v>
      </c>
      <c r="E3168" s="0" t="n">
        <f aca="false">'Profiles 8760'!G3157</f>
        <v>0.562405</v>
      </c>
      <c r="F3168" s="0" t="n">
        <f aca="false">D3168*Assumptions!$C$11*$B$7+E3168*Assumptions!$C$12*$B$8</f>
        <v>311.8023645</v>
      </c>
      <c r="G3168" s="0" t="n">
        <f aca="false">C3168*Assumptions!$C$15</f>
        <v>0</v>
      </c>
      <c r="H3168" s="0" t="n">
        <f aca="false">MIN(F3168,G3168)</f>
        <v>0</v>
      </c>
      <c r="I3168" s="0" t="n">
        <f aca="false">IF(C3168=1,MIN(G3168-H3168,Assumptions!$C$13,P3167),0)</f>
        <v>0</v>
      </c>
      <c r="J3168" s="0" t="n">
        <f aca="false">H3168+I3168</f>
        <v>0</v>
      </c>
      <c r="K3168" s="0" t="n">
        <f aca="false">MIN(IF(C3168=1,F3168-H3168,F3168),Assumptions!$C$13,MAX(0,($B$5-P3167)/$B$6))</f>
        <v>0</v>
      </c>
      <c r="L3168" s="0" t="n">
        <f aca="false">IF(C3168=1,0,MIN(F3168-K3168,Assumptions!$C$15,MAX(0,$B$10-O3167-M3168)))</f>
        <v>200</v>
      </c>
      <c r="M3168" s="0" t="n">
        <f aca="false">'Profiles 8760'!H3157</f>
        <v>186800</v>
      </c>
      <c r="N3168" s="0" t="n">
        <f aca="false">J3168+L3168</f>
        <v>200</v>
      </c>
      <c r="O3168" s="0" t="n">
        <f aca="false">O3167+N3168</f>
        <v>289047.489652677</v>
      </c>
      <c r="P3168" s="0" t="n">
        <f aca="false">MIN($B$5,P3167+K3168*$B$6-I3168)</f>
        <v>510.81</v>
      </c>
      <c r="Q3168" s="0" t="n">
        <f aca="false">MAX(0,F3168-H3168-K3168-L3168)</f>
        <v>111.8023645</v>
      </c>
    </row>
    <row r="3169" customFormat="false" ht="15" hidden="false" customHeight="false" outlineLevel="0" collapsed="false">
      <c r="A3169" s="0" t="n">
        <f aca="false">'Profiles 8760'!A3158</f>
        <v>3156</v>
      </c>
      <c r="B3169" s="0" t="n">
        <f aca="false">'Profiles 8760'!B3158</f>
        <v>5</v>
      </c>
      <c r="C3169" s="0" t="n">
        <f aca="false">'Profiles 8760'!E3158</f>
        <v>0</v>
      </c>
      <c r="D3169" s="0" t="n">
        <f aca="false">'Profiles 8760'!F3158</f>
        <v>1</v>
      </c>
      <c r="E3169" s="0" t="n">
        <f aca="false">'Profiles 8760'!G3158</f>
        <v>0.57386</v>
      </c>
      <c r="F3169" s="0" t="n">
        <f aca="false">D3169*Assumptions!$C$11*$B$7+E3169*Assumptions!$C$12*$B$8</f>
        <v>312.270874</v>
      </c>
      <c r="G3169" s="0" t="n">
        <f aca="false">C3169*Assumptions!$C$15</f>
        <v>0</v>
      </c>
      <c r="H3169" s="0" t="n">
        <f aca="false">MIN(F3169,G3169)</f>
        <v>0</v>
      </c>
      <c r="I3169" s="0" t="n">
        <f aca="false">IF(C3169=1,MIN(G3169-H3169,Assumptions!$C$13,P3168),0)</f>
        <v>0</v>
      </c>
      <c r="J3169" s="0" t="n">
        <f aca="false">H3169+I3169</f>
        <v>0</v>
      </c>
      <c r="K3169" s="0" t="n">
        <f aca="false">MIN(IF(C3169=1,F3169-H3169,F3169),Assumptions!$C$13,MAX(0,($B$5-P3168)/$B$6))</f>
        <v>0</v>
      </c>
      <c r="L3169" s="0" t="n">
        <f aca="false">IF(C3169=1,0,MIN(F3169-K3169,Assumptions!$C$15,MAX(0,$B$10-O3168-M3169)))</f>
        <v>200</v>
      </c>
      <c r="M3169" s="0" t="n">
        <f aca="false">'Profiles 8760'!H3158</f>
        <v>186800</v>
      </c>
      <c r="N3169" s="0" t="n">
        <f aca="false">J3169+L3169</f>
        <v>200</v>
      </c>
      <c r="O3169" s="0" t="n">
        <f aca="false">O3168+N3169</f>
        <v>289247.489652677</v>
      </c>
      <c r="P3169" s="0" t="n">
        <f aca="false">MIN($B$5,P3168+K3169*$B$6-I3169)</f>
        <v>510.81</v>
      </c>
      <c r="Q3169" s="0" t="n">
        <f aca="false">MAX(0,F3169-H3169-K3169-L3169)</f>
        <v>112.270874</v>
      </c>
    </row>
    <row r="3170" customFormat="false" ht="15" hidden="false" customHeight="false" outlineLevel="0" collapsed="false">
      <c r="A3170" s="0" t="n">
        <f aca="false">'Profiles 8760'!A3159</f>
        <v>3157</v>
      </c>
      <c r="B3170" s="0" t="n">
        <f aca="false">'Profiles 8760'!B3159</f>
        <v>5</v>
      </c>
      <c r="C3170" s="0" t="n">
        <f aca="false">'Profiles 8760'!E3159</f>
        <v>0</v>
      </c>
      <c r="D3170" s="0" t="n">
        <f aca="false">'Profiles 8760'!F3159</f>
        <v>1</v>
      </c>
      <c r="E3170" s="0" t="n">
        <f aca="false">'Profiles 8760'!G3159</f>
        <v>0.518765</v>
      </c>
      <c r="F3170" s="0" t="n">
        <f aca="false">D3170*Assumptions!$C$11*$B$7+E3170*Assumptions!$C$12*$B$8</f>
        <v>310.0174885</v>
      </c>
      <c r="G3170" s="0" t="n">
        <f aca="false">C3170*Assumptions!$C$15</f>
        <v>0</v>
      </c>
      <c r="H3170" s="0" t="n">
        <f aca="false">MIN(F3170,G3170)</f>
        <v>0</v>
      </c>
      <c r="I3170" s="0" t="n">
        <f aca="false">IF(C3170=1,MIN(G3170-H3170,Assumptions!$C$13,P3169),0)</f>
        <v>0</v>
      </c>
      <c r="J3170" s="0" t="n">
        <f aca="false">H3170+I3170</f>
        <v>0</v>
      </c>
      <c r="K3170" s="0" t="n">
        <f aca="false">MIN(IF(C3170=1,F3170-H3170,F3170),Assumptions!$C$13,MAX(0,($B$5-P3169)/$B$6))</f>
        <v>0</v>
      </c>
      <c r="L3170" s="0" t="n">
        <f aca="false">IF(C3170=1,0,MIN(F3170-K3170,Assumptions!$C$15,MAX(0,$B$10-O3169-M3170)))</f>
        <v>200</v>
      </c>
      <c r="M3170" s="0" t="n">
        <f aca="false">'Profiles 8760'!H3159</f>
        <v>186800</v>
      </c>
      <c r="N3170" s="0" t="n">
        <f aca="false">J3170+L3170</f>
        <v>200</v>
      </c>
      <c r="O3170" s="0" t="n">
        <f aca="false">O3169+N3170</f>
        <v>289447.489652677</v>
      </c>
      <c r="P3170" s="0" t="n">
        <f aca="false">MIN($B$5,P3169+K3170*$B$6-I3170)</f>
        <v>510.81</v>
      </c>
      <c r="Q3170" s="0" t="n">
        <f aca="false">MAX(0,F3170-H3170-K3170-L3170)</f>
        <v>110.0174885</v>
      </c>
    </row>
    <row r="3171" customFormat="false" ht="15" hidden="false" customHeight="false" outlineLevel="0" collapsed="false">
      <c r="A3171" s="0" t="n">
        <f aca="false">'Profiles 8760'!A3160</f>
        <v>3158</v>
      </c>
      <c r="B3171" s="0" t="n">
        <f aca="false">'Profiles 8760'!B3160</f>
        <v>5</v>
      </c>
      <c r="C3171" s="0" t="n">
        <f aca="false">'Profiles 8760'!E3160</f>
        <v>0</v>
      </c>
      <c r="D3171" s="0" t="n">
        <f aca="false">'Profiles 8760'!F3160</f>
        <v>1</v>
      </c>
      <c r="E3171" s="0" t="n">
        <f aca="false">'Profiles 8760'!G3160</f>
        <v>0.529286</v>
      </c>
      <c r="F3171" s="0" t="n">
        <f aca="false">D3171*Assumptions!$C$11*$B$7+E3171*Assumptions!$C$12*$B$8</f>
        <v>310.4477974</v>
      </c>
      <c r="G3171" s="0" t="n">
        <f aca="false">C3171*Assumptions!$C$15</f>
        <v>0</v>
      </c>
      <c r="H3171" s="0" t="n">
        <f aca="false">MIN(F3171,G3171)</f>
        <v>0</v>
      </c>
      <c r="I3171" s="0" t="n">
        <f aca="false">IF(C3171=1,MIN(G3171-H3171,Assumptions!$C$13,P3170),0)</f>
        <v>0</v>
      </c>
      <c r="J3171" s="0" t="n">
        <f aca="false">H3171+I3171</f>
        <v>0</v>
      </c>
      <c r="K3171" s="0" t="n">
        <f aca="false">MIN(IF(C3171=1,F3171-H3171,F3171),Assumptions!$C$13,MAX(0,($B$5-P3170)/$B$6))</f>
        <v>0</v>
      </c>
      <c r="L3171" s="0" t="n">
        <f aca="false">IF(C3171=1,0,MIN(F3171-K3171,Assumptions!$C$15,MAX(0,$B$10-O3170-M3171)))</f>
        <v>200</v>
      </c>
      <c r="M3171" s="0" t="n">
        <f aca="false">'Profiles 8760'!H3160</f>
        <v>186800</v>
      </c>
      <c r="N3171" s="0" t="n">
        <f aca="false">J3171+L3171</f>
        <v>200</v>
      </c>
      <c r="O3171" s="0" t="n">
        <f aca="false">O3170+N3171</f>
        <v>289647.489652677</v>
      </c>
      <c r="P3171" s="0" t="n">
        <f aca="false">MIN($B$5,P3170+K3171*$B$6-I3171)</f>
        <v>510.81</v>
      </c>
      <c r="Q3171" s="0" t="n">
        <f aca="false">MAX(0,F3171-H3171-K3171-L3171)</f>
        <v>110.4477974</v>
      </c>
    </row>
    <row r="3172" customFormat="false" ht="15" hidden="false" customHeight="false" outlineLevel="0" collapsed="false">
      <c r="A3172" s="0" t="n">
        <f aca="false">'Profiles 8760'!A3161</f>
        <v>3159</v>
      </c>
      <c r="B3172" s="0" t="n">
        <f aca="false">'Profiles 8760'!B3161</f>
        <v>5</v>
      </c>
      <c r="C3172" s="0" t="n">
        <f aca="false">'Profiles 8760'!E3161</f>
        <v>0</v>
      </c>
      <c r="D3172" s="0" t="n">
        <f aca="false">'Profiles 8760'!F3161</f>
        <v>1</v>
      </c>
      <c r="E3172" s="0" t="n">
        <f aca="false">'Profiles 8760'!G3161</f>
        <v>0.682262</v>
      </c>
      <c r="F3172" s="0" t="n">
        <f aca="false">D3172*Assumptions!$C$11*$B$7+E3172*Assumptions!$C$12*$B$8</f>
        <v>316.7045158</v>
      </c>
      <c r="G3172" s="0" t="n">
        <f aca="false">C3172*Assumptions!$C$15</f>
        <v>0</v>
      </c>
      <c r="H3172" s="0" t="n">
        <f aca="false">MIN(F3172,G3172)</f>
        <v>0</v>
      </c>
      <c r="I3172" s="0" t="n">
        <f aca="false">IF(C3172=1,MIN(G3172-H3172,Assumptions!$C$13,P3171),0)</f>
        <v>0</v>
      </c>
      <c r="J3172" s="0" t="n">
        <f aca="false">H3172+I3172</f>
        <v>0</v>
      </c>
      <c r="K3172" s="0" t="n">
        <f aca="false">MIN(IF(C3172=1,F3172-H3172,F3172),Assumptions!$C$13,MAX(0,($B$5-P3171)/$B$6))</f>
        <v>0</v>
      </c>
      <c r="L3172" s="0" t="n">
        <f aca="false">IF(C3172=1,0,MIN(F3172-K3172,Assumptions!$C$15,MAX(0,$B$10-O3171-M3172)))</f>
        <v>200</v>
      </c>
      <c r="M3172" s="0" t="n">
        <f aca="false">'Profiles 8760'!H3161</f>
        <v>186800</v>
      </c>
      <c r="N3172" s="0" t="n">
        <f aca="false">J3172+L3172</f>
        <v>200</v>
      </c>
      <c r="O3172" s="0" t="n">
        <f aca="false">O3171+N3172</f>
        <v>289847.489652677</v>
      </c>
      <c r="P3172" s="0" t="n">
        <f aca="false">MIN($B$5,P3171+K3172*$B$6-I3172)</f>
        <v>510.81</v>
      </c>
      <c r="Q3172" s="0" t="n">
        <f aca="false">MAX(0,F3172-H3172-K3172-L3172)</f>
        <v>116.7045158</v>
      </c>
    </row>
    <row r="3173" customFormat="false" ht="15" hidden="false" customHeight="false" outlineLevel="0" collapsed="false">
      <c r="A3173" s="0" t="n">
        <f aca="false">'Profiles 8760'!A3162</f>
        <v>3160</v>
      </c>
      <c r="B3173" s="0" t="n">
        <f aca="false">'Profiles 8760'!B3162</f>
        <v>5</v>
      </c>
      <c r="C3173" s="0" t="n">
        <f aca="false">'Profiles 8760'!E3162</f>
        <v>0</v>
      </c>
      <c r="D3173" s="0" t="n">
        <f aca="false">'Profiles 8760'!F3162</f>
        <v>1</v>
      </c>
      <c r="E3173" s="0" t="n">
        <f aca="false">'Profiles 8760'!G3162</f>
        <v>0.792733</v>
      </c>
      <c r="F3173" s="0" t="n">
        <f aca="false">D3173*Assumptions!$C$11*$B$7+E3173*Assumptions!$C$12*$B$8</f>
        <v>321.2227797</v>
      </c>
      <c r="G3173" s="0" t="n">
        <f aca="false">C3173*Assumptions!$C$15</f>
        <v>0</v>
      </c>
      <c r="H3173" s="0" t="n">
        <f aca="false">MIN(F3173,G3173)</f>
        <v>0</v>
      </c>
      <c r="I3173" s="0" t="n">
        <f aca="false">IF(C3173=1,MIN(G3173-H3173,Assumptions!$C$13,P3172),0)</f>
        <v>0</v>
      </c>
      <c r="J3173" s="0" t="n">
        <f aca="false">H3173+I3173</f>
        <v>0</v>
      </c>
      <c r="K3173" s="0" t="n">
        <f aca="false">MIN(IF(C3173=1,F3173-H3173,F3173),Assumptions!$C$13,MAX(0,($B$5-P3172)/$B$6))</f>
        <v>0</v>
      </c>
      <c r="L3173" s="0" t="n">
        <f aca="false">IF(C3173=1,0,MIN(F3173-K3173,Assumptions!$C$15,MAX(0,$B$10-O3172-M3173)))</f>
        <v>200</v>
      </c>
      <c r="M3173" s="0" t="n">
        <f aca="false">'Profiles 8760'!H3162</f>
        <v>186800</v>
      </c>
      <c r="N3173" s="0" t="n">
        <f aca="false">J3173+L3173</f>
        <v>200</v>
      </c>
      <c r="O3173" s="0" t="n">
        <f aca="false">O3172+N3173</f>
        <v>290047.489652677</v>
      </c>
      <c r="P3173" s="0" t="n">
        <f aca="false">MIN($B$5,P3172+K3173*$B$6-I3173)</f>
        <v>510.81</v>
      </c>
      <c r="Q3173" s="0" t="n">
        <f aca="false">MAX(0,F3173-H3173-K3173-L3173)</f>
        <v>121.2227797</v>
      </c>
    </row>
    <row r="3174" customFormat="false" ht="15" hidden="false" customHeight="false" outlineLevel="0" collapsed="false">
      <c r="A3174" s="0" t="n">
        <f aca="false">'Profiles 8760'!A3163</f>
        <v>3161</v>
      </c>
      <c r="B3174" s="0" t="n">
        <f aca="false">'Profiles 8760'!B3163</f>
        <v>5</v>
      </c>
      <c r="C3174" s="0" t="n">
        <f aca="false">'Profiles 8760'!E3163</f>
        <v>0</v>
      </c>
      <c r="D3174" s="0" t="n">
        <f aca="false">'Profiles 8760'!F3163</f>
        <v>0.726189</v>
      </c>
      <c r="E3174" s="0" t="n">
        <f aca="false">'Profiles 8760'!G3163</f>
        <v>0.549417</v>
      </c>
      <c r="F3174" s="0" t="n">
        <f aca="false">D3174*Assumptions!$C$11*$B$7+E3174*Assumptions!$C$12*$B$8</f>
        <v>232.1945385</v>
      </c>
      <c r="G3174" s="0" t="n">
        <f aca="false">C3174*Assumptions!$C$15</f>
        <v>0</v>
      </c>
      <c r="H3174" s="0" t="n">
        <f aca="false">MIN(F3174,G3174)</f>
        <v>0</v>
      </c>
      <c r="I3174" s="0" t="n">
        <f aca="false">IF(C3174=1,MIN(G3174-H3174,Assumptions!$C$13,P3173),0)</f>
        <v>0</v>
      </c>
      <c r="J3174" s="0" t="n">
        <f aca="false">H3174+I3174</f>
        <v>0</v>
      </c>
      <c r="K3174" s="0" t="n">
        <f aca="false">MIN(IF(C3174=1,F3174-H3174,F3174),Assumptions!$C$13,MAX(0,($B$5-P3173)/$B$6))</f>
        <v>0</v>
      </c>
      <c r="L3174" s="0" t="n">
        <f aca="false">IF(C3174=1,0,MIN(F3174-K3174,Assumptions!$C$15,MAX(0,$B$10-O3173-M3174)))</f>
        <v>200</v>
      </c>
      <c r="M3174" s="0" t="n">
        <f aca="false">'Profiles 8760'!H3163</f>
        <v>186800</v>
      </c>
      <c r="N3174" s="0" t="n">
        <f aca="false">J3174+L3174</f>
        <v>200</v>
      </c>
      <c r="O3174" s="0" t="n">
        <f aca="false">O3173+N3174</f>
        <v>290247.489652677</v>
      </c>
      <c r="P3174" s="0" t="n">
        <f aca="false">MIN($B$5,P3173+K3174*$B$6-I3174)</f>
        <v>510.81</v>
      </c>
      <c r="Q3174" s="0" t="n">
        <f aca="false">MAX(0,F3174-H3174-K3174-L3174)</f>
        <v>32.1945385</v>
      </c>
    </row>
    <row r="3175" customFormat="false" ht="15" hidden="false" customHeight="false" outlineLevel="0" collapsed="false">
      <c r="A3175" s="0" t="n">
        <f aca="false">'Profiles 8760'!A3164</f>
        <v>3162</v>
      </c>
      <c r="B3175" s="0" t="n">
        <f aca="false">'Profiles 8760'!B3164</f>
        <v>5</v>
      </c>
      <c r="C3175" s="0" t="n">
        <f aca="false">'Profiles 8760'!E3164</f>
        <v>0</v>
      </c>
      <c r="D3175" s="0" t="n">
        <f aca="false">'Profiles 8760'!F3164</f>
        <v>0.404717</v>
      </c>
      <c r="E3175" s="0" t="n">
        <f aca="false">'Profiles 8760'!G3164</f>
        <v>0.414419</v>
      </c>
      <c r="F3175" s="0" t="n">
        <f aca="false">D3175*Assumptions!$C$11*$B$7+E3175*Assumptions!$C$12*$B$8</f>
        <v>133.8320067</v>
      </c>
      <c r="G3175" s="0" t="n">
        <f aca="false">C3175*Assumptions!$C$15</f>
        <v>0</v>
      </c>
      <c r="H3175" s="0" t="n">
        <f aca="false">MIN(F3175,G3175)</f>
        <v>0</v>
      </c>
      <c r="I3175" s="0" t="n">
        <f aca="false">IF(C3175=1,MIN(G3175-H3175,Assumptions!$C$13,P3174),0)</f>
        <v>0</v>
      </c>
      <c r="J3175" s="0" t="n">
        <f aca="false">H3175+I3175</f>
        <v>0</v>
      </c>
      <c r="K3175" s="0" t="n">
        <f aca="false">MIN(IF(C3175=1,F3175-H3175,F3175),Assumptions!$C$13,MAX(0,($B$5-P3174)/$B$6))</f>
        <v>0</v>
      </c>
      <c r="L3175" s="0" t="n">
        <f aca="false">IF(C3175=1,0,MIN(F3175-K3175,Assumptions!$C$15,MAX(0,$B$10-O3174-M3175)))</f>
        <v>133.8320067</v>
      </c>
      <c r="M3175" s="0" t="n">
        <f aca="false">'Profiles 8760'!H3164</f>
        <v>186800</v>
      </c>
      <c r="N3175" s="0" t="n">
        <f aca="false">J3175+L3175</f>
        <v>133.8320067</v>
      </c>
      <c r="O3175" s="0" t="n">
        <f aca="false">O3174+N3175</f>
        <v>290381.321659377</v>
      </c>
      <c r="P3175" s="0" t="n">
        <f aca="false">MIN($B$5,P3174+K3175*$B$6-I3175)</f>
        <v>510.81</v>
      </c>
      <c r="Q3175" s="0" t="n">
        <f aca="false">MAX(0,F3175-H3175-K3175-L3175)</f>
        <v>0</v>
      </c>
    </row>
    <row r="3176" customFormat="false" ht="15" hidden="false" customHeight="false" outlineLevel="0" collapsed="false">
      <c r="A3176" s="0" t="n">
        <f aca="false">'Profiles 8760'!A3165</f>
        <v>3163</v>
      </c>
      <c r="B3176" s="0" t="n">
        <f aca="false">'Profiles 8760'!B3165</f>
        <v>5</v>
      </c>
      <c r="C3176" s="0" t="n">
        <f aca="false">'Profiles 8760'!E3165</f>
        <v>0</v>
      </c>
      <c r="D3176" s="0" t="n">
        <f aca="false">'Profiles 8760'!F3165</f>
        <v>0.118466</v>
      </c>
      <c r="E3176" s="0" t="n">
        <f aca="false">'Profiles 8760'!G3165</f>
        <v>0.376569</v>
      </c>
      <c r="F3176" s="0" t="n">
        <f aca="false">D3176*Assumptions!$C$11*$B$7+E3176*Assumptions!$C$12*$B$8</f>
        <v>49.6146529</v>
      </c>
      <c r="G3176" s="0" t="n">
        <f aca="false">C3176*Assumptions!$C$15</f>
        <v>0</v>
      </c>
      <c r="H3176" s="0" t="n">
        <f aca="false">MIN(F3176,G3176)</f>
        <v>0</v>
      </c>
      <c r="I3176" s="0" t="n">
        <f aca="false">IF(C3176=1,MIN(G3176-H3176,Assumptions!$C$13,P3175),0)</f>
        <v>0</v>
      </c>
      <c r="J3176" s="0" t="n">
        <f aca="false">H3176+I3176</f>
        <v>0</v>
      </c>
      <c r="K3176" s="0" t="n">
        <f aca="false">MIN(IF(C3176=1,F3176-H3176,F3176),Assumptions!$C$13,MAX(0,($B$5-P3175)/$B$6))</f>
        <v>0</v>
      </c>
      <c r="L3176" s="0" t="n">
        <f aca="false">IF(C3176=1,0,MIN(F3176-K3176,Assumptions!$C$15,MAX(0,$B$10-O3175-M3176)))</f>
        <v>49.6146529</v>
      </c>
      <c r="M3176" s="0" t="n">
        <f aca="false">'Profiles 8760'!H3165</f>
        <v>186800</v>
      </c>
      <c r="N3176" s="0" t="n">
        <f aca="false">J3176+L3176</f>
        <v>49.6146529</v>
      </c>
      <c r="O3176" s="0" t="n">
        <f aca="false">O3175+N3176</f>
        <v>290430.936312277</v>
      </c>
      <c r="P3176" s="0" t="n">
        <f aca="false">MIN($B$5,P3175+K3176*$B$6-I3176)</f>
        <v>510.81</v>
      </c>
      <c r="Q3176" s="0" t="n">
        <f aca="false">MAX(0,F3176-H3176-K3176-L3176)</f>
        <v>0</v>
      </c>
    </row>
    <row r="3177" customFormat="false" ht="15" hidden="false" customHeight="false" outlineLevel="0" collapsed="false">
      <c r="A3177" s="0" t="n">
        <f aca="false">'Profiles 8760'!A3166</f>
        <v>3164</v>
      </c>
      <c r="B3177" s="0" t="n">
        <f aca="false">'Profiles 8760'!B3166</f>
        <v>5</v>
      </c>
      <c r="C3177" s="0" t="n">
        <f aca="false">'Profiles 8760'!E3166</f>
        <v>1</v>
      </c>
      <c r="D3177" s="0" t="n">
        <f aca="false">'Profiles 8760'!F3166</f>
        <v>0</v>
      </c>
      <c r="E3177" s="0" t="n">
        <f aca="false">'Profiles 8760'!G3166</f>
        <v>0.31455</v>
      </c>
      <c r="F3177" s="0" t="n">
        <f aca="false">D3177*Assumptions!$C$11*$B$7+E3177*Assumptions!$C$12*$B$8</f>
        <v>12.865095</v>
      </c>
      <c r="G3177" s="0" t="n">
        <f aca="false">C3177*Assumptions!$C$15</f>
        <v>200</v>
      </c>
      <c r="H3177" s="0" t="n">
        <f aca="false">MIN(F3177,G3177)</f>
        <v>12.865095</v>
      </c>
      <c r="I3177" s="0" t="n">
        <f aca="false">IF(C3177=1,MIN(G3177-H3177,Assumptions!$C$13,P3176),0)</f>
        <v>180</v>
      </c>
      <c r="J3177" s="0" t="n">
        <f aca="false">H3177+I3177</f>
        <v>192.865095</v>
      </c>
      <c r="K3177" s="0" t="n">
        <f aca="false">MIN(IF(C3177=1,F3177-H3177,F3177),Assumptions!$C$13,MAX(0,($B$5-P3176)/$B$6))</f>
        <v>0</v>
      </c>
      <c r="L3177" s="0" t="n">
        <f aca="false">IF(C3177=1,0,MIN(F3177-K3177,Assumptions!$C$15,MAX(0,$B$10-O3176-M3177)))</f>
        <v>0</v>
      </c>
      <c r="M3177" s="0" t="n">
        <f aca="false">'Profiles 8760'!H3166</f>
        <v>186600</v>
      </c>
      <c r="N3177" s="0" t="n">
        <f aca="false">J3177+L3177</f>
        <v>192.865095</v>
      </c>
      <c r="O3177" s="0" t="n">
        <f aca="false">O3176+N3177</f>
        <v>290623.801407277</v>
      </c>
      <c r="P3177" s="0" t="n">
        <f aca="false">MIN($B$5,P3176+K3177*$B$6-I3177)</f>
        <v>330.81</v>
      </c>
      <c r="Q3177" s="0" t="n">
        <f aca="false">MAX(0,F3177-H3177-K3177-L3177)</f>
        <v>0</v>
      </c>
    </row>
    <row r="3178" customFormat="false" ht="15" hidden="false" customHeight="false" outlineLevel="0" collapsed="false">
      <c r="A3178" s="0" t="n">
        <f aca="false">'Profiles 8760'!A3167</f>
        <v>3165</v>
      </c>
      <c r="B3178" s="0" t="n">
        <f aca="false">'Profiles 8760'!B3167</f>
        <v>5</v>
      </c>
      <c r="C3178" s="0" t="n">
        <f aca="false">'Profiles 8760'!E3167</f>
        <v>1</v>
      </c>
      <c r="D3178" s="0" t="n">
        <f aca="false">'Profiles 8760'!F3167</f>
        <v>0</v>
      </c>
      <c r="E3178" s="0" t="n">
        <f aca="false">'Profiles 8760'!G3167</f>
        <v>0.283036</v>
      </c>
      <c r="F3178" s="0" t="n">
        <f aca="false">D3178*Assumptions!$C$11*$B$7+E3178*Assumptions!$C$12*$B$8</f>
        <v>11.5761724</v>
      </c>
      <c r="G3178" s="0" t="n">
        <f aca="false">C3178*Assumptions!$C$15</f>
        <v>200</v>
      </c>
      <c r="H3178" s="0" t="n">
        <f aca="false">MIN(F3178,G3178)</f>
        <v>11.5761724</v>
      </c>
      <c r="I3178" s="0" t="n">
        <f aca="false">IF(C3178=1,MIN(G3178-H3178,Assumptions!$C$13,P3177),0)</f>
        <v>180</v>
      </c>
      <c r="J3178" s="0" t="n">
        <f aca="false">H3178+I3178</f>
        <v>191.5761724</v>
      </c>
      <c r="K3178" s="0" t="n">
        <f aca="false">MIN(IF(C3178=1,F3178-H3178,F3178),Assumptions!$C$13,MAX(0,($B$5-P3177)/$B$6))</f>
        <v>0</v>
      </c>
      <c r="L3178" s="0" t="n">
        <f aca="false">IF(C3178=1,0,MIN(F3178-K3178,Assumptions!$C$15,MAX(0,$B$10-O3177-M3178)))</f>
        <v>0</v>
      </c>
      <c r="M3178" s="0" t="n">
        <f aca="false">'Profiles 8760'!H3167</f>
        <v>186400</v>
      </c>
      <c r="N3178" s="0" t="n">
        <f aca="false">J3178+L3178</f>
        <v>191.5761724</v>
      </c>
      <c r="O3178" s="0" t="n">
        <f aca="false">O3177+N3178</f>
        <v>290815.377579677</v>
      </c>
      <c r="P3178" s="0" t="n">
        <f aca="false">MIN($B$5,P3177+K3178*$B$6-I3178)</f>
        <v>150.81</v>
      </c>
      <c r="Q3178" s="0" t="n">
        <f aca="false">MAX(0,F3178-H3178-K3178-L3178)</f>
        <v>0</v>
      </c>
    </row>
    <row r="3179" customFormat="false" ht="15" hidden="false" customHeight="false" outlineLevel="0" collapsed="false">
      <c r="A3179" s="0" t="n">
        <f aca="false">'Profiles 8760'!A3168</f>
        <v>3166</v>
      </c>
      <c r="B3179" s="0" t="n">
        <f aca="false">'Profiles 8760'!B3168</f>
        <v>5</v>
      </c>
      <c r="C3179" s="0" t="n">
        <f aca="false">'Profiles 8760'!E3168</f>
        <v>0</v>
      </c>
      <c r="D3179" s="0" t="n">
        <f aca="false">'Profiles 8760'!F3168</f>
        <v>0</v>
      </c>
      <c r="E3179" s="0" t="n">
        <f aca="false">'Profiles 8760'!G3168</f>
        <v>0.30036</v>
      </c>
      <c r="F3179" s="0" t="n">
        <f aca="false">D3179*Assumptions!$C$11*$B$7+E3179*Assumptions!$C$12*$B$8</f>
        <v>12.284724</v>
      </c>
      <c r="G3179" s="0" t="n">
        <f aca="false">C3179*Assumptions!$C$15</f>
        <v>0</v>
      </c>
      <c r="H3179" s="0" t="n">
        <f aca="false">MIN(F3179,G3179)</f>
        <v>0</v>
      </c>
      <c r="I3179" s="0" t="n">
        <f aca="false">IF(C3179=1,MIN(G3179-H3179,Assumptions!$C$13,P3178),0)</f>
        <v>0</v>
      </c>
      <c r="J3179" s="0" t="n">
        <f aca="false">H3179+I3179</f>
        <v>0</v>
      </c>
      <c r="K3179" s="0" t="n">
        <f aca="false">MIN(IF(C3179=1,F3179-H3179,F3179),Assumptions!$C$13,MAX(0,($B$5-P3178)/$B$6))</f>
        <v>12.284724</v>
      </c>
      <c r="L3179" s="0" t="n">
        <f aca="false">IF(C3179=1,0,MIN(F3179-K3179,Assumptions!$C$15,MAX(0,$B$10-O3178-M3179)))</f>
        <v>0</v>
      </c>
      <c r="M3179" s="0" t="n">
        <f aca="false">'Profiles 8760'!H3168</f>
        <v>186400</v>
      </c>
      <c r="N3179" s="0" t="n">
        <f aca="false">J3179+L3179</f>
        <v>0</v>
      </c>
      <c r="O3179" s="0" t="n">
        <f aca="false">O3178+N3179</f>
        <v>290815.377579677</v>
      </c>
      <c r="P3179" s="0" t="n">
        <f aca="false">MIN($B$5,P3178+K3179*$B$6-I3179)</f>
        <v>161.4583987632</v>
      </c>
      <c r="Q3179" s="0" t="n">
        <f aca="false">MAX(0,F3179-H3179-K3179-L3179)</f>
        <v>0</v>
      </c>
    </row>
    <row r="3180" customFormat="false" ht="15" hidden="false" customHeight="false" outlineLevel="0" collapsed="false">
      <c r="A3180" s="0" t="n">
        <f aca="false">'Profiles 8760'!A3169</f>
        <v>3167</v>
      </c>
      <c r="B3180" s="0" t="n">
        <f aca="false">'Profiles 8760'!B3169</f>
        <v>5</v>
      </c>
      <c r="C3180" s="0" t="n">
        <f aca="false">'Profiles 8760'!E3169</f>
        <v>0</v>
      </c>
      <c r="D3180" s="0" t="n">
        <f aca="false">'Profiles 8760'!F3169</f>
        <v>0</v>
      </c>
      <c r="E3180" s="0" t="n">
        <f aca="false">'Profiles 8760'!G3169</f>
        <v>0.466443</v>
      </c>
      <c r="F3180" s="0" t="n">
        <f aca="false">D3180*Assumptions!$C$11*$B$7+E3180*Assumptions!$C$12*$B$8</f>
        <v>19.0775187</v>
      </c>
      <c r="G3180" s="0" t="n">
        <f aca="false">C3180*Assumptions!$C$15</f>
        <v>0</v>
      </c>
      <c r="H3180" s="0" t="n">
        <f aca="false">MIN(F3180,G3180)</f>
        <v>0</v>
      </c>
      <c r="I3180" s="0" t="n">
        <f aca="false">IF(C3180=1,MIN(G3180-H3180,Assumptions!$C$13,P3179),0)</f>
        <v>0</v>
      </c>
      <c r="J3180" s="0" t="n">
        <f aca="false">H3180+I3180</f>
        <v>0</v>
      </c>
      <c r="K3180" s="0" t="n">
        <f aca="false">MIN(IF(C3180=1,F3180-H3180,F3180),Assumptions!$C$13,MAX(0,($B$5-P3179)/$B$6))</f>
        <v>19.0775187</v>
      </c>
      <c r="L3180" s="0" t="n">
        <f aca="false">IF(C3180=1,0,MIN(F3180-K3180,Assumptions!$C$15,MAX(0,$B$10-O3179-M3180)))</f>
        <v>0</v>
      </c>
      <c r="M3180" s="0" t="n">
        <f aca="false">'Profiles 8760'!H3169</f>
        <v>186400</v>
      </c>
      <c r="N3180" s="0" t="n">
        <f aca="false">J3180+L3180</f>
        <v>0</v>
      </c>
      <c r="O3180" s="0" t="n">
        <f aca="false">O3179+N3180</f>
        <v>290815.377579677</v>
      </c>
      <c r="P3180" s="0" t="n">
        <f aca="false">MIN($B$5,P3179+K3180*$B$6-I3180)</f>
        <v>177.99479197236</v>
      </c>
      <c r="Q3180" s="0" t="n">
        <f aca="false">MAX(0,F3180-H3180-K3180-L3180)</f>
        <v>0</v>
      </c>
    </row>
    <row r="3181" customFormat="false" ht="15" hidden="false" customHeight="false" outlineLevel="0" collapsed="false">
      <c r="A3181" s="0" t="n">
        <f aca="false">'Profiles 8760'!A3170</f>
        <v>3168</v>
      </c>
      <c r="B3181" s="0" t="n">
        <f aca="false">'Profiles 8760'!B3170</f>
        <v>5</v>
      </c>
      <c r="C3181" s="0" t="n">
        <f aca="false">'Profiles 8760'!E3170</f>
        <v>0</v>
      </c>
      <c r="D3181" s="0" t="n">
        <f aca="false">'Profiles 8760'!F3170</f>
        <v>0</v>
      </c>
      <c r="E3181" s="0" t="n">
        <f aca="false">'Profiles 8760'!G3170</f>
        <v>0.434498</v>
      </c>
      <c r="F3181" s="0" t="n">
        <f aca="false">D3181*Assumptions!$C$11*$B$7+E3181*Assumptions!$C$12*$B$8</f>
        <v>17.7709682</v>
      </c>
      <c r="G3181" s="0" t="n">
        <f aca="false">C3181*Assumptions!$C$15</f>
        <v>0</v>
      </c>
      <c r="H3181" s="0" t="n">
        <f aca="false">MIN(F3181,G3181)</f>
        <v>0</v>
      </c>
      <c r="I3181" s="0" t="n">
        <f aca="false">IF(C3181=1,MIN(G3181-H3181,Assumptions!$C$13,P3180),0)</f>
        <v>0</v>
      </c>
      <c r="J3181" s="0" t="n">
        <f aca="false">H3181+I3181</f>
        <v>0</v>
      </c>
      <c r="K3181" s="0" t="n">
        <f aca="false">MIN(IF(C3181=1,F3181-H3181,F3181),Assumptions!$C$13,MAX(0,($B$5-P3180)/$B$6))</f>
        <v>17.7709682</v>
      </c>
      <c r="L3181" s="0" t="n">
        <f aca="false">IF(C3181=1,0,MIN(F3181-K3181,Assumptions!$C$15,MAX(0,$B$10-O3180-M3181)))</f>
        <v>0</v>
      </c>
      <c r="M3181" s="0" t="n">
        <f aca="false">'Profiles 8760'!H3170</f>
        <v>186400</v>
      </c>
      <c r="N3181" s="0" t="n">
        <f aca="false">J3181+L3181</f>
        <v>0</v>
      </c>
      <c r="O3181" s="0" t="n">
        <f aca="false">O3180+N3181</f>
        <v>290815.377579677</v>
      </c>
      <c r="P3181" s="0" t="n">
        <f aca="false">MIN($B$5,P3180+K3181*$B$6-I3181)</f>
        <v>193.39866720812</v>
      </c>
      <c r="Q3181" s="0" t="n">
        <f aca="false">MAX(0,F3181-H3181-K3181-L3181)</f>
        <v>0</v>
      </c>
    </row>
    <row r="3182" customFormat="false" ht="15" hidden="false" customHeight="false" outlineLevel="0" collapsed="false">
      <c r="A3182" s="0" t="n">
        <f aca="false">'Profiles 8760'!A3171</f>
        <v>3169</v>
      </c>
      <c r="B3182" s="0" t="n">
        <f aca="false">'Profiles 8760'!B3171</f>
        <v>5</v>
      </c>
      <c r="C3182" s="0" t="n">
        <f aca="false">'Profiles 8760'!E3171</f>
        <v>0</v>
      </c>
      <c r="D3182" s="0" t="n">
        <f aca="false">'Profiles 8760'!F3171</f>
        <v>0</v>
      </c>
      <c r="E3182" s="0" t="n">
        <f aca="false">'Profiles 8760'!G3171</f>
        <v>0.610425</v>
      </c>
      <c r="F3182" s="0" t="n">
        <f aca="false">D3182*Assumptions!$C$11*$B$7+E3182*Assumptions!$C$12*$B$8</f>
        <v>24.9663825</v>
      </c>
      <c r="G3182" s="0" t="n">
        <f aca="false">C3182*Assumptions!$C$15</f>
        <v>0</v>
      </c>
      <c r="H3182" s="0" t="n">
        <f aca="false">MIN(F3182,G3182)</f>
        <v>0</v>
      </c>
      <c r="I3182" s="0" t="n">
        <f aca="false">IF(C3182=1,MIN(G3182-H3182,Assumptions!$C$13,P3181),0)</f>
        <v>0</v>
      </c>
      <c r="J3182" s="0" t="n">
        <f aca="false">H3182+I3182</f>
        <v>0</v>
      </c>
      <c r="K3182" s="0" t="n">
        <f aca="false">MIN(IF(C3182=1,F3182-H3182,F3182),Assumptions!$C$13,MAX(0,($B$5-P3181)/$B$6))</f>
        <v>24.9663825</v>
      </c>
      <c r="L3182" s="0" t="n">
        <f aca="false">IF(C3182=1,0,MIN(F3182-K3182,Assumptions!$C$15,MAX(0,$B$10-O3181-M3182)))</f>
        <v>0</v>
      </c>
      <c r="M3182" s="0" t="n">
        <f aca="false">'Profiles 8760'!H3171</f>
        <v>186400</v>
      </c>
      <c r="N3182" s="0" t="n">
        <f aca="false">J3182+L3182</f>
        <v>0</v>
      </c>
      <c r="O3182" s="0" t="n">
        <f aca="false">O3181+N3182</f>
        <v>290815.377579677</v>
      </c>
      <c r="P3182" s="0" t="n">
        <f aca="false">MIN($B$5,P3181+K3182*$B$6-I3182)</f>
        <v>215.03952755912</v>
      </c>
      <c r="Q3182" s="0" t="n">
        <f aca="false">MAX(0,F3182-H3182-K3182-L3182)</f>
        <v>0</v>
      </c>
    </row>
    <row r="3183" customFormat="false" ht="15" hidden="false" customHeight="false" outlineLevel="0" collapsed="false">
      <c r="A3183" s="0" t="n">
        <f aca="false">'Profiles 8760'!A3172</f>
        <v>3170</v>
      </c>
      <c r="B3183" s="0" t="n">
        <f aca="false">'Profiles 8760'!B3172</f>
        <v>5</v>
      </c>
      <c r="C3183" s="0" t="n">
        <f aca="false">'Profiles 8760'!E3172</f>
        <v>0</v>
      </c>
      <c r="D3183" s="0" t="n">
        <f aca="false">'Profiles 8760'!F3172</f>
        <v>0</v>
      </c>
      <c r="E3183" s="0" t="n">
        <f aca="false">'Profiles 8760'!G3172</f>
        <v>0.542951</v>
      </c>
      <c r="F3183" s="0" t="n">
        <f aca="false">D3183*Assumptions!$C$11*$B$7+E3183*Assumptions!$C$12*$B$8</f>
        <v>22.2066959</v>
      </c>
      <c r="G3183" s="0" t="n">
        <f aca="false">C3183*Assumptions!$C$15</f>
        <v>0</v>
      </c>
      <c r="H3183" s="0" t="n">
        <f aca="false">MIN(F3183,G3183)</f>
        <v>0</v>
      </c>
      <c r="I3183" s="0" t="n">
        <f aca="false">IF(C3183=1,MIN(G3183-H3183,Assumptions!$C$13,P3182),0)</f>
        <v>0</v>
      </c>
      <c r="J3183" s="0" t="n">
        <f aca="false">H3183+I3183</f>
        <v>0</v>
      </c>
      <c r="K3183" s="0" t="n">
        <f aca="false">MIN(IF(C3183=1,F3183-H3183,F3183),Assumptions!$C$13,MAX(0,($B$5-P3182)/$B$6))</f>
        <v>22.2066959</v>
      </c>
      <c r="L3183" s="0" t="n">
        <f aca="false">IF(C3183=1,0,MIN(F3183-K3183,Assumptions!$C$15,MAX(0,$B$10-O3182-M3183)))</f>
        <v>0</v>
      </c>
      <c r="M3183" s="0" t="n">
        <f aca="false">'Profiles 8760'!H3172</f>
        <v>186400</v>
      </c>
      <c r="N3183" s="0" t="n">
        <f aca="false">J3183+L3183</f>
        <v>0</v>
      </c>
      <c r="O3183" s="0" t="n">
        <f aca="false">O3182+N3183</f>
        <v>290815.377579677</v>
      </c>
      <c r="P3183" s="0" t="n">
        <f aca="false">MIN($B$5,P3182+K3183*$B$6-I3183)</f>
        <v>234.28829156524</v>
      </c>
      <c r="Q3183" s="0" t="n">
        <f aca="false">MAX(0,F3183-H3183-K3183-L3183)</f>
        <v>0</v>
      </c>
    </row>
    <row r="3184" customFormat="false" ht="15" hidden="false" customHeight="false" outlineLevel="0" collapsed="false">
      <c r="A3184" s="0" t="n">
        <f aca="false">'Profiles 8760'!A3173</f>
        <v>3171</v>
      </c>
      <c r="B3184" s="0" t="n">
        <f aca="false">'Profiles 8760'!B3173</f>
        <v>5</v>
      </c>
      <c r="C3184" s="0" t="n">
        <f aca="false">'Profiles 8760'!E3173</f>
        <v>0</v>
      </c>
      <c r="D3184" s="0" t="n">
        <f aca="false">'Profiles 8760'!F3173</f>
        <v>0</v>
      </c>
      <c r="E3184" s="0" t="n">
        <f aca="false">'Profiles 8760'!G3173</f>
        <v>0.624685</v>
      </c>
      <c r="F3184" s="0" t="n">
        <f aca="false">D3184*Assumptions!$C$11*$B$7+E3184*Assumptions!$C$12*$B$8</f>
        <v>25.5496165</v>
      </c>
      <c r="G3184" s="0" t="n">
        <f aca="false">C3184*Assumptions!$C$15</f>
        <v>0</v>
      </c>
      <c r="H3184" s="0" t="n">
        <f aca="false">MIN(F3184,G3184)</f>
        <v>0</v>
      </c>
      <c r="I3184" s="0" t="n">
        <f aca="false">IF(C3184=1,MIN(G3184-H3184,Assumptions!$C$13,P3183),0)</f>
        <v>0</v>
      </c>
      <c r="J3184" s="0" t="n">
        <f aca="false">H3184+I3184</f>
        <v>0</v>
      </c>
      <c r="K3184" s="0" t="n">
        <f aca="false">MIN(IF(C3184=1,F3184-H3184,F3184),Assumptions!$C$13,MAX(0,($B$5-P3183)/$B$6))</f>
        <v>25.5496165</v>
      </c>
      <c r="L3184" s="0" t="n">
        <f aca="false">IF(C3184=1,0,MIN(F3184-K3184,Assumptions!$C$15,MAX(0,$B$10-O3183-M3184)))</f>
        <v>0</v>
      </c>
      <c r="M3184" s="0" t="n">
        <f aca="false">'Profiles 8760'!H3173</f>
        <v>186400</v>
      </c>
      <c r="N3184" s="0" t="n">
        <f aca="false">J3184+L3184</f>
        <v>0</v>
      </c>
      <c r="O3184" s="0" t="n">
        <f aca="false">O3183+N3184</f>
        <v>290815.377579677</v>
      </c>
      <c r="P3184" s="0" t="n">
        <f aca="false">MIN($B$5,P3183+K3184*$B$6-I3184)</f>
        <v>256.43469914744</v>
      </c>
      <c r="Q3184" s="0" t="n">
        <f aca="false">MAX(0,F3184-H3184-K3184-L3184)</f>
        <v>0</v>
      </c>
    </row>
    <row r="3185" customFormat="false" ht="15" hidden="false" customHeight="false" outlineLevel="0" collapsed="false">
      <c r="A3185" s="0" t="n">
        <f aca="false">'Profiles 8760'!A3174</f>
        <v>3172</v>
      </c>
      <c r="B3185" s="0" t="n">
        <f aca="false">'Profiles 8760'!B3174</f>
        <v>5</v>
      </c>
      <c r="C3185" s="0" t="n">
        <f aca="false">'Profiles 8760'!E3174</f>
        <v>0</v>
      </c>
      <c r="D3185" s="0" t="n">
        <f aca="false">'Profiles 8760'!F3174</f>
        <v>0</v>
      </c>
      <c r="E3185" s="0" t="n">
        <f aca="false">'Profiles 8760'!G3174</f>
        <v>0.594686</v>
      </c>
      <c r="F3185" s="0" t="n">
        <f aca="false">D3185*Assumptions!$C$11*$B$7+E3185*Assumptions!$C$12*$B$8</f>
        <v>24.3226574</v>
      </c>
      <c r="G3185" s="0" t="n">
        <f aca="false">C3185*Assumptions!$C$15</f>
        <v>0</v>
      </c>
      <c r="H3185" s="0" t="n">
        <f aca="false">MIN(F3185,G3185)</f>
        <v>0</v>
      </c>
      <c r="I3185" s="0" t="n">
        <f aca="false">IF(C3185=1,MIN(G3185-H3185,Assumptions!$C$13,P3184),0)</f>
        <v>0</v>
      </c>
      <c r="J3185" s="0" t="n">
        <f aca="false">H3185+I3185</f>
        <v>0</v>
      </c>
      <c r="K3185" s="0" t="n">
        <f aca="false">MIN(IF(C3185=1,F3185-H3185,F3185),Assumptions!$C$13,MAX(0,($B$5-P3184)/$B$6))</f>
        <v>24.3226574</v>
      </c>
      <c r="L3185" s="0" t="n">
        <f aca="false">IF(C3185=1,0,MIN(F3185-K3185,Assumptions!$C$15,MAX(0,$B$10-O3184-M3185)))</f>
        <v>0</v>
      </c>
      <c r="M3185" s="0" t="n">
        <f aca="false">'Profiles 8760'!H3174</f>
        <v>186400</v>
      </c>
      <c r="N3185" s="0" t="n">
        <f aca="false">J3185+L3185</f>
        <v>0</v>
      </c>
      <c r="O3185" s="0" t="n">
        <f aca="false">O3184+N3185</f>
        <v>290815.377579677</v>
      </c>
      <c r="P3185" s="0" t="n">
        <f aca="false">MIN($B$5,P3184+K3185*$B$6-I3185)</f>
        <v>277.51757858176</v>
      </c>
      <c r="Q3185" s="0" t="n">
        <f aca="false">MAX(0,F3185-H3185-K3185-L3185)</f>
        <v>0</v>
      </c>
    </row>
    <row r="3186" customFormat="false" ht="15" hidden="false" customHeight="false" outlineLevel="0" collapsed="false">
      <c r="A3186" s="0" t="n">
        <f aca="false">'Profiles 8760'!A3175</f>
        <v>3173</v>
      </c>
      <c r="B3186" s="0" t="n">
        <f aca="false">'Profiles 8760'!B3175</f>
        <v>5</v>
      </c>
      <c r="C3186" s="0" t="n">
        <f aca="false">'Profiles 8760'!E3175</f>
        <v>0</v>
      </c>
      <c r="D3186" s="0" t="n">
        <f aca="false">'Profiles 8760'!F3175</f>
        <v>0</v>
      </c>
      <c r="E3186" s="0" t="n">
        <f aca="false">'Profiles 8760'!G3175</f>
        <v>0.505436</v>
      </c>
      <c r="F3186" s="0" t="n">
        <f aca="false">D3186*Assumptions!$C$11*$B$7+E3186*Assumptions!$C$12*$B$8</f>
        <v>20.6723324</v>
      </c>
      <c r="G3186" s="0" t="n">
        <f aca="false">C3186*Assumptions!$C$15</f>
        <v>0</v>
      </c>
      <c r="H3186" s="0" t="n">
        <f aca="false">MIN(F3186,G3186)</f>
        <v>0</v>
      </c>
      <c r="I3186" s="0" t="n">
        <f aca="false">IF(C3186=1,MIN(G3186-H3186,Assumptions!$C$13,P3185),0)</f>
        <v>0</v>
      </c>
      <c r="J3186" s="0" t="n">
        <f aca="false">H3186+I3186</f>
        <v>0</v>
      </c>
      <c r="K3186" s="0" t="n">
        <f aca="false">MIN(IF(C3186=1,F3186-H3186,F3186),Assumptions!$C$13,MAX(0,($B$5-P3185)/$B$6))</f>
        <v>20.6723324</v>
      </c>
      <c r="L3186" s="0" t="n">
        <f aca="false">IF(C3186=1,0,MIN(F3186-K3186,Assumptions!$C$15,MAX(0,$B$10-O3185-M3186)))</f>
        <v>0</v>
      </c>
      <c r="M3186" s="0" t="n">
        <f aca="false">'Profiles 8760'!H3175</f>
        <v>186400</v>
      </c>
      <c r="N3186" s="0" t="n">
        <f aca="false">J3186+L3186</f>
        <v>0</v>
      </c>
      <c r="O3186" s="0" t="n">
        <f aca="false">O3185+N3186</f>
        <v>290815.377579677</v>
      </c>
      <c r="P3186" s="0" t="n">
        <f aca="false">MIN($B$5,P3185+K3186*$B$6-I3186)</f>
        <v>295.43635630608</v>
      </c>
      <c r="Q3186" s="0" t="n">
        <f aca="false">MAX(0,F3186-H3186-K3186-L3186)</f>
        <v>0</v>
      </c>
    </row>
    <row r="3187" customFormat="false" ht="15" hidden="false" customHeight="false" outlineLevel="0" collapsed="false">
      <c r="A3187" s="0" t="n">
        <f aca="false">'Profiles 8760'!A3176</f>
        <v>3174</v>
      </c>
      <c r="B3187" s="0" t="n">
        <f aca="false">'Profiles 8760'!B3176</f>
        <v>5</v>
      </c>
      <c r="C3187" s="0" t="n">
        <f aca="false">'Profiles 8760'!E3176</f>
        <v>0</v>
      </c>
      <c r="D3187" s="0" t="n">
        <f aca="false">'Profiles 8760'!F3176</f>
        <v>0</v>
      </c>
      <c r="E3187" s="0" t="n">
        <f aca="false">'Profiles 8760'!G3176</f>
        <v>0.485148</v>
      </c>
      <c r="F3187" s="0" t="n">
        <f aca="false">D3187*Assumptions!$C$11*$B$7+E3187*Assumptions!$C$12*$B$8</f>
        <v>19.8425532</v>
      </c>
      <c r="G3187" s="0" t="n">
        <f aca="false">C3187*Assumptions!$C$15</f>
        <v>0</v>
      </c>
      <c r="H3187" s="0" t="n">
        <f aca="false">MIN(F3187,G3187)</f>
        <v>0</v>
      </c>
      <c r="I3187" s="0" t="n">
        <f aca="false">IF(C3187=1,MIN(G3187-H3187,Assumptions!$C$13,P3186),0)</f>
        <v>0</v>
      </c>
      <c r="J3187" s="0" t="n">
        <f aca="false">H3187+I3187</f>
        <v>0</v>
      </c>
      <c r="K3187" s="0" t="n">
        <f aca="false">MIN(IF(C3187=1,F3187-H3187,F3187),Assumptions!$C$13,MAX(0,($B$5-P3186)/$B$6))</f>
        <v>19.8425532</v>
      </c>
      <c r="L3187" s="0" t="n">
        <f aca="false">IF(C3187=1,0,MIN(F3187-K3187,Assumptions!$C$15,MAX(0,$B$10-O3186-M3187)))</f>
        <v>0</v>
      </c>
      <c r="M3187" s="0" t="n">
        <f aca="false">'Profiles 8760'!H3176</f>
        <v>186400</v>
      </c>
      <c r="N3187" s="0" t="n">
        <f aca="false">J3187+L3187</f>
        <v>0</v>
      </c>
      <c r="O3187" s="0" t="n">
        <f aca="false">O3186+N3187</f>
        <v>290815.377579677</v>
      </c>
      <c r="P3187" s="0" t="n">
        <f aca="false">MIN($B$5,P3186+K3187*$B$6-I3187)</f>
        <v>312.63588141984</v>
      </c>
      <c r="Q3187" s="0" t="n">
        <f aca="false">MAX(0,F3187-H3187-K3187-L3187)</f>
        <v>0</v>
      </c>
    </row>
    <row r="3188" customFormat="false" ht="15" hidden="false" customHeight="false" outlineLevel="0" collapsed="false">
      <c r="A3188" s="0" t="n">
        <f aca="false">'Profiles 8760'!A3177</f>
        <v>3175</v>
      </c>
      <c r="B3188" s="0" t="n">
        <f aca="false">'Profiles 8760'!B3177</f>
        <v>5</v>
      </c>
      <c r="C3188" s="0" t="n">
        <f aca="false">'Profiles 8760'!E3177</f>
        <v>0</v>
      </c>
      <c r="D3188" s="0" t="n">
        <f aca="false">'Profiles 8760'!F3177</f>
        <v>0.120929</v>
      </c>
      <c r="E3188" s="0" t="n">
        <f aca="false">'Profiles 8760'!G3177</f>
        <v>0.458603</v>
      </c>
      <c r="F3188" s="0" t="n">
        <f aca="false">D3188*Assumptions!$C$11*$B$7+E3188*Assumptions!$C$12*$B$8</f>
        <v>53.6811579</v>
      </c>
      <c r="G3188" s="0" t="n">
        <f aca="false">C3188*Assumptions!$C$15</f>
        <v>0</v>
      </c>
      <c r="H3188" s="0" t="n">
        <f aca="false">MIN(F3188,G3188)</f>
        <v>0</v>
      </c>
      <c r="I3188" s="0" t="n">
        <f aca="false">IF(C3188=1,MIN(G3188-H3188,Assumptions!$C$13,P3187),0)</f>
        <v>0</v>
      </c>
      <c r="J3188" s="0" t="n">
        <f aca="false">H3188+I3188</f>
        <v>0</v>
      </c>
      <c r="K3188" s="0" t="n">
        <f aca="false">MIN(IF(C3188=1,F3188-H3188,F3188),Assumptions!$C$13,MAX(0,($B$5-P3187)/$B$6))</f>
        <v>53.6811579</v>
      </c>
      <c r="L3188" s="0" t="n">
        <f aca="false">IF(C3188=1,0,MIN(F3188-K3188,Assumptions!$C$15,MAX(0,$B$10-O3187-M3188)))</f>
        <v>0</v>
      </c>
      <c r="M3188" s="0" t="n">
        <f aca="false">'Profiles 8760'!H3177</f>
        <v>186400</v>
      </c>
      <c r="N3188" s="0" t="n">
        <f aca="false">J3188+L3188</f>
        <v>0</v>
      </c>
      <c r="O3188" s="0" t="n">
        <f aca="false">O3187+N3188</f>
        <v>290815.377579677</v>
      </c>
      <c r="P3188" s="0" t="n">
        <f aca="false">MIN($B$5,P3187+K3188*$B$6-I3188)</f>
        <v>359.16670908756</v>
      </c>
      <c r="Q3188" s="0" t="n">
        <f aca="false">MAX(0,F3188-H3188-K3188-L3188)</f>
        <v>0</v>
      </c>
    </row>
    <row r="3189" customFormat="false" ht="15" hidden="false" customHeight="false" outlineLevel="0" collapsed="false">
      <c r="A3189" s="0" t="n">
        <f aca="false">'Profiles 8760'!A3178</f>
        <v>3176</v>
      </c>
      <c r="B3189" s="0" t="n">
        <f aca="false">'Profiles 8760'!B3178</f>
        <v>5</v>
      </c>
      <c r="C3189" s="0" t="n">
        <f aca="false">'Profiles 8760'!E3178</f>
        <v>1</v>
      </c>
      <c r="D3189" s="0" t="n">
        <f aca="false">'Profiles 8760'!F3178</f>
        <v>0.413131</v>
      </c>
      <c r="E3189" s="0" t="n">
        <f aca="false">'Profiles 8760'!G3178</f>
        <v>0.743675</v>
      </c>
      <c r="F3189" s="0" t="n">
        <f aca="false">D3189*Assumptions!$C$11*$B$7+E3189*Assumptions!$C$12*$B$8</f>
        <v>149.7285403</v>
      </c>
      <c r="G3189" s="0" t="n">
        <f aca="false">C3189*Assumptions!$C$15</f>
        <v>200</v>
      </c>
      <c r="H3189" s="0" t="n">
        <f aca="false">MIN(F3189,G3189)</f>
        <v>149.7285403</v>
      </c>
      <c r="I3189" s="0" t="n">
        <f aca="false">IF(C3189=1,MIN(G3189-H3189,Assumptions!$C$13,P3188),0)</f>
        <v>50.2714597</v>
      </c>
      <c r="J3189" s="0" t="n">
        <f aca="false">H3189+I3189</f>
        <v>200</v>
      </c>
      <c r="K3189" s="0" t="n">
        <f aca="false">MIN(IF(C3189=1,F3189-H3189,F3189),Assumptions!$C$13,MAX(0,($B$5-P3188)/$B$6))</f>
        <v>0</v>
      </c>
      <c r="L3189" s="0" t="n">
        <f aca="false">IF(C3189=1,0,MIN(F3189-K3189,Assumptions!$C$15,MAX(0,$B$10-O3188-M3189)))</f>
        <v>0</v>
      </c>
      <c r="M3189" s="0" t="n">
        <f aca="false">'Profiles 8760'!H3178</f>
        <v>186200</v>
      </c>
      <c r="N3189" s="0" t="n">
        <f aca="false">J3189+L3189</f>
        <v>200</v>
      </c>
      <c r="O3189" s="0" t="n">
        <f aca="false">O3188+N3189</f>
        <v>291015.377579677</v>
      </c>
      <c r="P3189" s="0" t="n">
        <f aca="false">MIN($B$5,P3188+K3189*$B$6-I3189)</f>
        <v>308.89524938756</v>
      </c>
      <c r="Q3189" s="0" t="n">
        <f aca="false">MAX(0,F3189-H3189-K3189-L3189)</f>
        <v>0</v>
      </c>
    </row>
    <row r="3190" customFormat="false" ht="15" hidden="false" customHeight="false" outlineLevel="0" collapsed="false">
      <c r="A3190" s="0" t="n">
        <f aca="false">'Profiles 8760'!A3179</f>
        <v>3177</v>
      </c>
      <c r="B3190" s="0" t="n">
        <f aca="false">'Profiles 8760'!B3179</f>
        <v>5</v>
      </c>
      <c r="C3190" s="0" t="n">
        <f aca="false">'Profiles 8760'!E3179</f>
        <v>1</v>
      </c>
      <c r="D3190" s="0" t="n">
        <f aca="false">'Profiles 8760'!F3179</f>
        <v>0.741285</v>
      </c>
      <c r="E3190" s="0" t="n">
        <f aca="false">'Profiles 8760'!G3179</f>
        <v>0.484996</v>
      </c>
      <c r="F3190" s="0" t="n">
        <f aca="false">D3190*Assumptions!$C$11*$B$7+E3190*Assumptions!$C$12*$B$8</f>
        <v>233.9194444</v>
      </c>
      <c r="G3190" s="0" t="n">
        <f aca="false">C3190*Assumptions!$C$15</f>
        <v>200</v>
      </c>
      <c r="H3190" s="0" t="n">
        <f aca="false">MIN(F3190,G3190)</f>
        <v>200</v>
      </c>
      <c r="I3190" s="0" t="n">
        <f aca="false">IF(C3190=1,MIN(G3190-H3190,Assumptions!$C$13,P3189),0)</f>
        <v>0</v>
      </c>
      <c r="J3190" s="0" t="n">
        <f aca="false">H3190+I3190</f>
        <v>200</v>
      </c>
      <c r="K3190" s="0" t="n">
        <f aca="false">MIN(IF(C3190=1,F3190-H3190,F3190),Assumptions!$C$13,MAX(0,($B$5-P3189)/$B$6))</f>
        <v>33.9194444</v>
      </c>
      <c r="L3190" s="0" t="n">
        <f aca="false">IF(C3190=1,0,MIN(F3190-K3190,Assumptions!$C$15,MAX(0,$B$10-O3189-M3190)))</f>
        <v>0</v>
      </c>
      <c r="M3190" s="0" t="n">
        <f aca="false">'Profiles 8760'!H3179</f>
        <v>186000</v>
      </c>
      <c r="N3190" s="0" t="n">
        <f aca="false">J3190+L3190</f>
        <v>200</v>
      </c>
      <c r="O3190" s="0" t="n">
        <f aca="false">O3189+N3190</f>
        <v>291215.377579677</v>
      </c>
      <c r="P3190" s="0" t="n">
        <f aca="false">MIN($B$5,P3189+K3190*$B$6-I3190)</f>
        <v>338.29662379348</v>
      </c>
      <c r="Q3190" s="0" t="n">
        <f aca="false">MAX(0,F3190-H3190-K3190-L3190)</f>
        <v>0</v>
      </c>
    </row>
    <row r="3191" customFormat="false" ht="15" hidden="false" customHeight="false" outlineLevel="0" collapsed="false">
      <c r="A3191" s="0" t="n">
        <f aca="false">'Profiles 8760'!A3180</f>
        <v>3178</v>
      </c>
      <c r="B3191" s="0" t="n">
        <f aca="false">'Profiles 8760'!B3180</f>
        <v>5</v>
      </c>
      <c r="C3191" s="0" t="n">
        <f aca="false">'Profiles 8760'!E3180</f>
        <v>0</v>
      </c>
      <c r="D3191" s="0" t="n">
        <f aca="false">'Profiles 8760'!F3180</f>
        <v>1</v>
      </c>
      <c r="E3191" s="0" t="n">
        <f aca="false">'Profiles 8760'!G3180</f>
        <v>0.547736</v>
      </c>
      <c r="F3191" s="0" t="n">
        <f aca="false">D3191*Assumptions!$C$11*$B$7+E3191*Assumptions!$C$12*$B$8</f>
        <v>311.2024024</v>
      </c>
      <c r="G3191" s="0" t="n">
        <f aca="false">C3191*Assumptions!$C$15</f>
        <v>0</v>
      </c>
      <c r="H3191" s="0" t="n">
        <f aca="false">MIN(F3191,G3191)</f>
        <v>0</v>
      </c>
      <c r="I3191" s="0" t="n">
        <f aca="false">IF(C3191=1,MIN(G3191-H3191,Assumptions!$C$13,P3190),0)</f>
        <v>0</v>
      </c>
      <c r="J3191" s="0" t="n">
        <f aca="false">H3191+I3191</f>
        <v>0</v>
      </c>
      <c r="K3191" s="0" t="n">
        <f aca="false">MIN(IF(C3191=1,F3191-H3191,F3191),Assumptions!$C$13,MAX(0,($B$5-P3190)/$B$6))</f>
        <v>180</v>
      </c>
      <c r="L3191" s="0" t="n">
        <f aca="false">IF(C3191=1,0,MIN(F3191-K3191,Assumptions!$C$15,MAX(0,$B$10-O3190-M3191)))</f>
        <v>131.2024024</v>
      </c>
      <c r="M3191" s="0" t="n">
        <f aca="false">'Profiles 8760'!H3180</f>
        <v>186000</v>
      </c>
      <c r="N3191" s="0" t="n">
        <f aca="false">J3191+L3191</f>
        <v>131.2024024</v>
      </c>
      <c r="O3191" s="0" t="n">
        <f aca="false">O3190+N3191</f>
        <v>291346.579982077</v>
      </c>
      <c r="P3191" s="0" t="n">
        <f aca="false">MIN($B$5,P3190+K3191*$B$6-I3191)</f>
        <v>494.32062379348</v>
      </c>
      <c r="Q3191" s="0" t="n">
        <f aca="false">MAX(0,F3191-H3191-K3191-L3191)</f>
        <v>0</v>
      </c>
    </row>
    <row r="3192" customFormat="false" ht="15" hidden="false" customHeight="false" outlineLevel="0" collapsed="false">
      <c r="A3192" s="0" t="n">
        <f aca="false">'Profiles 8760'!A3181</f>
        <v>3179</v>
      </c>
      <c r="B3192" s="0" t="n">
        <f aca="false">'Profiles 8760'!B3181</f>
        <v>5</v>
      </c>
      <c r="C3192" s="0" t="n">
        <f aca="false">'Profiles 8760'!E3181</f>
        <v>0</v>
      </c>
      <c r="D3192" s="0" t="n">
        <f aca="false">'Profiles 8760'!F3181</f>
        <v>1</v>
      </c>
      <c r="E3192" s="0" t="n">
        <f aca="false">'Profiles 8760'!G3181</f>
        <v>0.666234</v>
      </c>
      <c r="F3192" s="0" t="n">
        <f aca="false">D3192*Assumptions!$C$11*$B$7+E3192*Assumptions!$C$12*$B$8</f>
        <v>316.0489706</v>
      </c>
      <c r="G3192" s="0" t="n">
        <f aca="false">C3192*Assumptions!$C$15</f>
        <v>0</v>
      </c>
      <c r="H3192" s="0" t="n">
        <f aca="false">MIN(F3192,G3192)</f>
        <v>0</v>
      </c>
      <c r="I3192" s="0" t="n">
        <f aca="false">IF(C3192=1,MIN(G3192-H3192,Assumptions!$C$13,P3191),0)</f>
        <v>0</v>
      </c>
      <c r="J3192" s="0" t="n">
        <f aca="false">H3192+I3192</f>
        <v>0</v>
      </c>
      <c r="K3192" s="0" t="n">
        <f aca="false">MIN(IF(C3192=1,F3192-H3192,F3192),Assumptions!$C$13,MAX(0,($B$5-P3191)/$B$6))</f>
        <v>19.023276657268</v>
      </c>
      <c r="L3192" s="0" t="n">
        <f aca="false">IF(C3192=1,0,MIN(F3192-K3192,Assumptions!$C$15,MAX(0,$B$10-O3191-M3192)))</f>
        <v>200</v>
      </c>
      <c r="M3192" s="0" t="n">
        <f aca="false">'Profiles 8760'!H3181</f>
        <v>186000</v>
      </c>
      <c r="N3192" s="0" t="n">
        <f aca="false">J3192+L3192</f>
        <v>200</v>
      </c>
      <c r="O3192" s="0" t="n">
        <f aca="false">O3191+N3192</f>
        <v>291546.579982077</v>
      </c>
      <c r="P3192" s="0" t="n">
        <f aca="false">MIN($B$5,P3191+K3192*$B$6-I3192)</f>
        <v>510.81</v>
      </c>
      <c r="Q3192" s="0" t="n">
        <f aca="false">MAX(0,F3192-H3192-K3192-L3192)</f>
        <v>97.025693942732</v>
      </c>
    </row>
    <row r="3193" customFormat="false" ht="15" hidden="false" customHeight="false" outlineLevel="0" collapsed="false">
      <c r="A3193" s="0" t="n">
        <f aca="false">'Profiles 8760'!A3182</f>
        <v>3180</v>
      </c>
      <c r="B3193" s="0" t="n">
        <f aca="false">'Profiles 8760'!B3182</f>
        <v>5</v>
      </c>
      <c r="C3193" s="0" t="n">
        <f aca="false">'Profiles 8760'!E3182</f>
        <v>0</v>
      </c>
      <c r="D3193" s="0" t="n">
        <f aca="false">'Profiles 8760'!F3182</f>
        <v>1</v>
      </c>
      <c r="E3193" s="0" t="n">
        <f aca="false">'Profiles 8760'!G3182</f>
        <v>0.749366</v>
      </c>
      <c r="F3193" s="0" t="n">
        <f aca="false">D3193*Assumptions!$C$11*$B$7+E3193*Assumptions!$C$12*$B$8</f>
        <v>319.4490694</v>
      </c>
      <c r="G3193" s="0" t="n">
        <f aca="false">C3193*Assumptions!$C$15</f>
        <v>0</v>
      </c>
      <c r="H3193" s="0" t="n">
        <f aca="false">MIN(F3193,G3193)</f>
        <v>0</v>
      </c>
      <c r="I3193" s="0" t="n">
        <f aca="false">IF(C3193=1,MIN(G3193-H3193,Assumptions!$C$13,P3192),0)</f>
        <v>0</v>
      </c>
      <c r="J3193" s="0" t="n">
        <f aca="false">H3193+I3193</f>
        <v>0</v>
      </c>
      <c r="K3193" s="0" t="n">
        <f aca="false">MIN(IF(C3193=1,F3193-H3193,F3193),Assumptions!$C$13,MAX(0,($B$5-P3192)/$B$6))</f>
        <v>0</v>
      </c>
      <c r="L3193" s="0" t="n">
        <f aca="false">IF(C3193=1,0,MIN(F3193-K3193,Assumptions!$C$15,MAX(0,$B$10-O3192-M3193)))</f>
        <v>200</v>
      </c>
      <c r="M3193" s="0" t="n">
        <f aca="false">'Profiles 8760'!H3182</f>
        <v>186000</v>
      </c>
      <c r="N3193" s="0" t="n">
        <f aca="false">J3193+L3193</f>
        <v>200</v>
      </c>
      <c r="O3193" s="0" t="n">
        <f aca="false">O3192+N3193</f>
        <v>291746.579982077</v>
      </c>
      <c r="P3193" s="0" t="n">
        <f aca="false">MIN($B$5,P3192+K3193*$B$6-I3193)</f>
        <v>510.81</v>
      </c>
      <c r="Q3193" s="0" t="n">
        <f aca="false">MAX(0,F3193-H3193-K3193-L3193)</f>
        <v>119.4490694</v>
      </c>
    </row>
    <row r="3194" customFormat="false" ht="15" hidden="false" customHeight="false" outlineLevel="0" collapsed="false">
      <c r="A3194" s="0" t="n">
        <f aca="false">'Profiles 8760'!A3183</f>
        <v>3181</v>
      </c>
      <c r="B3194" s="0" t="n">
        <f aca="false">'Profiles 8760'!B3183</f>
        <v>5</v>
      </c>
      <c r="C3194" s="0" t="n">
        <f aca="false">'Profiles 8760'!E3183</f>
        <v>0</v>
      </c>
      <c r="D3194" s="0" t="n">
        <f aca="false">'Profiles 8760'!F3183</f>
        <v>1</v>
      </c>
      <c r="E3194" s="0" t="n">
        <f aca="false">'Profiles 8760'!G3183</f>
        <v>0.990238</v>
      </c>
      <c r="F3194" s="0" t="n">
        <f aca="false">D3194*Assumptions!$C$11*$B$7+E3194*Assumptions!$C$12*$B$8</f>
        <v>329.3007342</v>
      </c>
      <c r="G3194" s="0" t="n">
        <f aca="false">C3194*Assumptions!$C$15</f>
        <v>0</v>
      </c>
      <c r="H3194" s="0" t="n">
        <f aca="false">MIN(F3194,G3194)</f>
        <v>0</v>
      </c>
      <c r="I3194" s="0" t="n">
        <f aca="false">IF(C3194=1,MIN(G3194-H3194,Assumptions!$C$13,P3193),0)</f>
        <v>0</v>
      </c>
      <c r="J3194" s="0" t="n">
        <f aca="false">H3194+I3194</f>
        <v>0</v>
      </c>
      <c r="K3194" s="0" t="n">
        <f aca="false">MIN(IF(C3194=1,F3194-H3194,F3194),Assumptions!$C$13,MAX(0,($B$5-P3193)/$B$6))</f>
        <v>0</v>
      </c>
      <c r="L3194" s="0" t="n">
        <f aca="false">IF(C3194=1,0,MIN(F3194-K3194,Assumptions!$C$15,MAX(0,$B$10-O3193-M3194)))</f>
        <v>200</v>
      </c>
      <c r="M3194" s="0" t="n">
        <f aca="false">'Profiles 8760'!H3183</f>
        <v>186000</v>
      </c>
      <c r="N3194" s="0" t="n">
        <f aca="false">J3194+L3194</f>
        <v>200</v>
      </c>
      <c r="O3194" s="0" t="n">
        <f aca="false">O3193+N3194</f>
        <v>291946.579982077</v>
      </c>
      <c r="P3194" s="0" t="n">
        <f aca="false">MIN($B$5,P3193+K3194*$B$6-I3194)</f>
        <v>510.81</v>
      </c>
      <c r="Q3194" s="0" t="n">
        <f aca="false">MAX(0,F3194-H3194-K3194-L3194)</f>
        <v>129.3007342</v>
      </c>
    </row>
    <row r="3195" customFormat="false" ht="15" hidden="false" customHeight="false" outlineLevel="0" collapsed="false">
      <c r="A3195" s="0" t="n">
        <f aca="false">'Profiles 8760'!A3184</f>
        <v>3182</v>
      </c>
      <c r="B3195" s="0" t="n">
        <f aca="false">'Profiles 8760'!B3184</f>
        <v>5</v>
      </c>
      <c r="C3195" s="0" t="n">
        <f aca="false">'Profiles 8760'!E3184</f>
        <v>0</v>
      </c>
      <c r="D3195" s="0" t="n">
        <f aca="false">'Profiles 8760'!F3184</f>
        <v>1</v>
      </c>
      <c r="E3195" s="0" t="n">
        <f aca="false">'Profiles 8760'!G3184</f>
        <v>0.903203</v>
      </c>
      <c r="F3195" s="0" t="n">
        <f aca="false">D3195*Assumptions!$C$11*$B$7+E3195*Assumptions!$C$12*$B$8</f>
        <v>325.7410027</v>
      </c>
      <c r="G3195" s="0" t="n">
        <f aca="false">C3195*Assumptions!$C$15</f>
        <v>0</v>
      </c>
      <c r="H3195" s="0" t="n">
        <f aca="false">MIN(F3195,G3195)</f>
        <v>0</v>
      </c>
      <c r="I3195" s="0" t="n">
        <f aca="false">IF(C3195=1,MIN(G3195-H3195,Assumptions!$C$13,P3194),0)</f>
        <v>0</v>
      </c>
      <c r="J3195" s="0" t="n">
        <f aca="false">H3195+I3195</f>
        <v>0</v>
      </c>
      <c r="K3195" s="0" t="n">
        <f aca="false">MIN(IF(C3195=1,F3195-H3195,F3195),Assumptions!$C$13,MAX(0,($B$5-P3194)/$B$6))</f>
        <v>0</v>
      </c>
      <c r="L3195" s="0" t="n">
        <f aca="false">IF(C3195=1,0,MIN(F3195-K3195,Assumptions!$C$15,MAX(0,$B$10-O3194-M3195)))</f>
        <v>200</v>
      </c>
      <c r="M3195" s="0" t="n">
        <f aca="false">'Profiles 8760'!H3184</f>
        <v>186000</v>
      </c>
      <c r="N3195" s="0" t="n">
        <f aca="false">J3195+L3195</f>
        <v>200</v>
      </c>
      <c r="O3195" s="0" t="n">
        <f aca="false">O3194+N3195</f>
        <v>292146.579982077</v>
      </c>
      <c r="P3195" s="0" t="n">
        <f aca="false">MIN($B$5,P3194+K3195*$B$6-I3195)</f>
        <v>510.81</v>
      </c>
      <c r="Q3195" s="0" t="n">
        <f aca="false">MAX(0,F3195-H3195-K3195-L3195)</f>
        <v>125.7410027</v>
      </c>
    </row>
    <row r="3196" customFormat="false" ht="15" hidden="false" customHeight="false" outlineLevel="0" collapsed="false">
      <c r="A3196" s="0" t="n">
        <f aca="false">'Profiles 8760'!A3185</f>
        <v>3183</v>
      </c>
      <c r="B3196" s="0" t="n">
        <f aca="false">'Profiles 8760'!B3185</f>
        <v>5</v>
      </c>
      <c r="C3196" s="0" t="n">
        <f aca="false">'Profiles 8760'!E3185</f>
        <v>0</v>
      </c>
      <c r="D3196" s="0" t="n">
        <f aca="false">'Profiles 8760'!F3185</f>
        <v>1</v>
      </c>
      <c r="E3196" s="0" t="n">
        <f aca="false">'Profiles 8760'!G3185</f>
        <v>0.927098</v>
      </c>
      <c r="F3196" s="0" t="n">
        <f aca="false">D3196*Assumptions!$C$11*$B$7+E3196*Assumptions!$C$12*$B$8</f>
        <v>326.7183082</v>
      </c>
      <c r="G3196" s="0" t="n">
        <f aca="false">C3196*Assumptions!$C$15</f>
        <v>0</v>
      </c>
      <c r="H3196" s="0" t="n">
        <f aca="false">MIN(F3196,G3196)</f>
        <v>0</v>
      </c>
      <c r="I3196" s="0" t="n">
        <f aca="false">IF(C3196=1,MIN(G3196-H3196,Assumptions!$C$13,P3195),0)</f>
        <v>0</v>
      </c>
      <c r="J3196" s="0" t="n">
        <f aca="false">H3196+I3196</f>
        <v>0</v>
      </c>
      <c r="K3196" s="0" t="n">
        <f aca="false">MIN(IF(C3196=1,F3196-H3196,F3196),Assumptions!$C$13,MAX(0,($B$5-P3195)/$B$6))</f>
        <v>0</v>
      </c>
      <c r="L3196" s="0" t="n">
        <f aca="false">IF(C3196=1,0,MIN(F3196-K3196,Assumptions!$C$15,MAX(0,$B$10-O3195-M3196)))</f>
        <v>200</v>
      </c>
      <c r="M3196" s="0" t="n">
        <f aca="false">'Profiles 8760'!H3185</f>
        <v>186000</v>
      </c>
      <c r="N3196" s="0" t="n">
        <f aca="false">J3196+L3196</f>
        <v>200</v>
      </c>
      <c r="O3196" s="0" t="n">
        <f aca="false">O3195+N3196</f>
        <v>292346.579982077</v>
      </c>
      <c r="P3196" s="0" t="n">
        <f aca="false">MIN($B$5,P3195+K3196*$B$6-I3196)</f>
        <v>510.81</v>
      </c>
      <c r="Q3196" s="0" t="n">
        <f aca="false">MAX(0,F3196-H3196-K3196-L3196)</f>
        <v>126.7183082</v>
      </c>
    </row>
    <row r="3197" customFormat="false" ht="15" hidden="false" customHeight="false" outlineLevel="0" collapsed="false">
      <c r="A3197" s="0" t="n">
        <f aca="false">'Profiles 8760'!A3186</f>
        <v>3184</v>
      </c>
      <c r="B3197" s="0" t="n">
        <f aca="false">'Profiles 8760'!B3186</f>
        <v>5</v>
      </c>
      <c r="C3197" s="0" t="n">
        <f aca="false">'Profiles 8760'!E3186</f>
        <v>0</v>
      </c>
      <c r="D3197" s="0" t="n">
        <f aca="false">'Profiles 8760'!F3186</f>
        <v>1</v>
      </c>
      <c r="E3197" s="0" t="n">
        <f aca="false">'Profiles 8760'!G3186</f>
        <v>0.775247</v>
      </c>
      <c r="F3197" s="0" t="n">
        <f aca="false">D3197*Assumptions!$C$11*$B$7+E3197*Assumptions!$C$12*$B$8</f>
        <v>320.5076023</v>
      </c>
      <c r="G3197" s="0" t="n">
        <f aca="false">C3197*Assumptions!$C$15</f>
        <v>0</v>
      </c>
      <c r="H3197" s="0" t="n">
        <f aca="false">MIN(F3197,G3197)</f>
        <v>0</v>
      </c>
      <c r="I3197" s="0" t="n">
        <f aca="false">IF(C3197=1,MIN(G3197-H3197,Assumptions!$C$13,P3196),0)</f>
        <v>0</v>
      </c>
      <c r="J3197" s="0" t="n">
        <f aca="false">H3197+I3197</f>
        <v>0</v>
      </c>
      <c r="K3197" s="0" t="n">
        <f aca="false">MIN(IF(C3197=1,F3197-H3197,F3197),Assumptions!$C$13,MAX(0,($B$5-P3196)/$B$6))</f>
        <v>0</v>
      </c>
      <c r="L3197" s="0" t="n">
        <f aca="false">IF(C3197=1,0,MIN(F3197-K3197,Assumptions!$C$15,MAX(0,$B$10-O3196-M3197)))</f>
        <v>200</v>
      </c>
      <c r="M3197" s="0" t="n">
        <f aca="false">'Profiles 8760'!H3186</f>
        <v>186000</v>
      </c>
      <c r="N3197" s="0" t="n">
        <f aca="false">J3197+L3197</f>
        <v>200</v>
      </c>
      <c r="O3197" s="0" t="n">
        <f aca="false">O3196+N3197</f>
        <v>292546.579982077</v>
      </c>
      <c r="P3197" s="0" t="n">
        <f aca="false">MIN($B$5,P3196+K3197*$B$6-I3197)</f>
        <v>510.81</v>
      </c>
      <c r="Q3197" s="0" t="n">
        <f aca="false">MAX(0,F3197-H3197-K3197-L3197)</f>
        <v>120.5076023</v>
      </c>
    </row>
    <row r="3198" customFormat="false" ht="15" hidden="false" customHeight="false" outlineLevel="0" collapsed="false">
      <c r="A3198" s="0" t="n">
        <f aca="false">'Profiles 8760'!A3187</f>
        <v>3185</v>
      </c>
      <c r="B3198" s="0" t="n">
        <f aca="false">'Profiles 8760'!B3187</f>
        <v>5</v>
      </c>
      <c r="C3198" s="0" t="n">
        <f aca="false">'Profiles 8760'!E3187</f>
        <v>0</v>
      </c>
      <c r="D3198" s="0" t="n">
        <f aca="false">'Profiles 8760'!F3187</f>
        <v>0.741285</v>
      </c>
      <c r="E3198" s="0" t="n">
        <f aca="false">'Profiles 8760'!G3187</f>
        <v>0.92285</v>
      </c>
      <c r="F3198" s="0" t="n">
        <f aca="false">D3198*Assumptions!$C$11*$B$7+E3198*Assumptions!$C$12*$B$8</f>
        <v>251.827673</v>
      </c>
      <c r="G3198" s="0" t="n">
        <f aca="false">C3198*Assumptions!$C$15</f>
        <v>0</v>
      </c>
      <c r="H3198" s="0" t="n">
        <f aca="false">MIN(F3198,G3198)</f>
        <v>0</v>
      </c>
      <c r="I3198" s="0" t="n">
        <f aca="false">IF(C3198=1,MIN(G3198-H3198,Assumptions!$C$13,P3197),0)</f>
        <v>0</v>
      </c>
      <c r="J3198" s="0" t="n">
        <f aca="false">H3198+I3198</f>
        <v>0</v>
      </c>
      <c r="K3198" s="0" t="n">
        <f aca="false">MIN(IF(C3198=1,F3198-H3198,F3198),Assumptions!$C$13,MAX(0,($B$5-P3197)/$B$6))</f>
        <v>0</v>
      </c>
      <c r="L3198" s="0" t="n">
        <f aca="false">IF(C3198=1,0,MIN(F3198-K3198,Assumptions!$C$15,MAX(0,$B$10-O3197-M3198)))</f>
        <v>200</v>
      </c>
      <c r="M3198" s="0" t="n">
        <f aca="false">'Profiles 8760'!H3187</f>
        <v>186000</v>
      </c>
      <c r="N3198" s="0" t="n">
        <f aca="false">J3198+L3198</f>
        <v>200</v>
      </c>
      <c r="O3198" s="0" t="n">
        <f aca="false">O3197+N3198</f>
        <v>292746.579982077</v>
      </c>
      <c r="P3198" s="0" t="n">
        <f aca="false">MIN($B$5,P3197+K3198*$B$6-I3198)</f>
        <v>510.81</v>
      </c>
      <c r="Q3198" s="0" t="n">
        <f aca="false">MAX(0,F3198-H3198-K3198-L3198)</f>
        <v>51.827673</v>
      </c>
    </row>
    <row r="3199" customFormat="false" ht="15" hidden="false" customHeight="false" outlineLevel="0" collapsed="false">
      <c r="A3199" s="0" t="n">
        <f aca="false">'Profiles 8760'!A3188</f>
        <v>3186</v>
      </c>
      <c r="B3199" s="0" t="n">
        <f aca="false">'Profiles 8760'!B3188</f>
        <v>5</v>
      </c>
      <c r="C3199" s="0" t="n">
        <f aca="false">'Profiles 8760'!E3188</f>
        <v>0</v>
      </c>
      <c r="D3199" s="0" t="n">
        <f aca="false">'Profiles 8760'!F3188</f>
        <v>0.413131</v>
      </c>
      <c r="E3199" s="0" t="n">
        <f aca="false">'Profiles 8760'!G3188</f>
        <v>0.552996</v>
      </c>
      <c r="F3199" s="0" t="n">
        <f aca="false">D3199*Assumptions!$C$11*$B$7+E3199*Assumptions!$C$12*$B$8</f>
        <v>141.9297692</v>
      </c>
      <c r="G3199" s="0" t="n">
        <f aca="false">C3199*Assumptions!$C$15</f>
        <v>0</v>
      </c>
      <c r="H3199" s="0" t="n">
        <f aca="false">MIN(F3199,G3199)</f>
        <v>0</v>
      </c>
      <c r="I3199" s="0" t="n">
        <f aca="false">IF(C3199=1,MIN(G3199-H3199,Assumptions!$C$13,P3198),0)</f>
        <v>0</v>
      </c>
      <c r="J3199" s="0" t="n">
        <f aca="false">H3199+I3199</f>
        <v>0</v>
      </c>
      <c r="K3199" s="0" t="n">
        <f aca="false">MIN(IF(C3199=1,F3199-H3199,F3199),Assumptions!$C$13,MAX(0,($B$5-P3198)/$B$6))</f>
        <v>0</v>
      </c>
      <c r="L3199" s="0" t="n">
        <f aca="false">IF(C3199=1,0,MIN(F3199-K3199,Assumptions!$C$15,MAX(0,$B$10-O3198-M3199)))</f>
        <v>141.9297692</v>
      </c>
      <c r="M3199" s="0" t="n">
        <f aca="false">'Profiles 8760'!H3188</f>
        <v>186000</v>
      </c>
      <c r="N3199" s="0" t="n">
        <f aca="false">J3199+L3199</f>
        <v>141.9297692</v>
      </c>
      <c r="O3199" s="0" t="n">
        <f aca="false">O3198+N3199</f>
        <v>292888.509751277</v>
      </c>
      <c r="P3199" s="0" t="n">
        <f aca="false">MIN($B$5,P3198+K3199*$B$6-I3199)</f>
        <v>510.81</v>
      </c>
      <c r="Q3199" s="0" t="n">
        <f aca="false">MAX(0,F3199-H3199-K3199-L3199)</f>
        <v>0</v>
      </c>
    </row>
    <row r="3200" customFormat="false" ht="15" hidden="false" customHeight="false" outlineLevel="0" collapsed="false">
      <c r="A3200" s="0" t="n">
        <f aca="false">'Profiles 8760'!A3189</f>
        <v>3187</v>
      </c>
      <c r="B3200" s="0" t="n">
        <f aca="false">'Profiles 8760'!B3189</f>
        <v>5</v>
      </c>
      <c r="C3200" s="0" t="n">
        <f aca="false">'Profiles 8760'!E3189</f>
        <v>0</v>
      </c>
      <c r="D3200" s="0" t="n">
        <f aca="false">'Profiles 8760'!F3189</f>
        <v>0.120929</v>
      </c>
      <c r="E3200" s="0" t="n">
        <f aca="false">'Profiles 8760'!G3189</f>
        <v>0.485157</v>
      </c>
      <c r="F3200" s="0" t="n">
        <f aca="false">D3200*Assumptions!$C$11*$B$7+E3200*Assumptions!$C$12*$B$8</f>
        <v>54.7672165</v>
      </c>
      <c r="G3200" s="0" t="n">
        <f aca="false">C3200*Assumptions!$C$15</f>
        <v>0</v>
      </c>
      <c r="H3200" s="0" t="n">
        <f aca="false">MIN(F3200,G3200)</f>
        <v>0</v>
      </c>
      <c r="I3200" s="0" t="n">
        <f aca="false">IF(C3200=1,MIN(G3200-H3200,Assumptions!$C$13,P3199),0)</f>
        <v>0</v>
      </c>
      <c r="J3200" s="0" t="n">
        <f aca="false">H3200+I3200</f>
        <v>0</v>
      </c>
      <c r="K3200" s="0" t="n">
        <f aca="false">MIN(IF(C3200=1,F3200-H3200,F3200),Assumptions!$C$13,MAX(0,($B$5-P3199)/$B$6))</f>
        <v>0</v>
      </c>
      <c r="L3200" s="0" t="n">
        <f aca="false">IF(C3200=1,0,MIN(F3200-K3200,Assumptions!$C$15,MAX(0,$B$10-O3199-M3200)))</f>
        <v>54.7672165</v>
      </c>
      <c r="M3200" s="0" t="n">
        <f aca="false">'Profiles 8760'!H3189</f>
        <v>186000</v>
      </c>
      <c r="N3200" s="0" t="n">
        <f aca="false">J3200+L3200</f>
        <v>54.7672165</v>
      </c>
      <c r="O3200" s="0" t="n">
        <f aca="false">O3199+N3200</f>
        <v>292943.276967777</v>
      </c>
      <c r="P3200" s="0" t="n">
        <f aca="false">MIN($B$5,P3199+K3200*$B$6-I3200)</f>
        <v>510.81</v>
      </c>
      <c r="Q3200" s="0" t="n">
        <f aca="false">MAX(0,F3200-H3200-K3200-L3200)</f>
        <v>0</v>
      </c>
    </row>
    <row r="3201" customFormat="false" ht="15" hidden="false" customHeight="false" outlineLevel="0" collapsed="false">
      <c r="A3201" s="0" t="n">
        <f aca="false">'Profiles 8760'!A3190</f>
        <v>3188</v>
      </c>
      <c r="B3201" s="0" t="n">
        <f aca="false">'Profiles 8760'!B3190</f>
        <v>5</v>
      </c>
      <c r="C3201" s="0" t="n">
        <f aca="false">'Profiles 8760'!E3190</f>
        <v>1</v>
      </c>
      <c r="D3201" s="0" t="n">
        <f aca="false">'Profiles 8760'!F3190</f>
        <v>0</v>
      </c>
      <c r="E3201" s="0" t="n">
        <f aca="false">'Profiles 8760'!G3190</f>
        <v>0.421203</v>
      </c>
      <c r="F3201" s="0" t="n">
        <f aca="false">D3201*Assumptions!$C$11*$B$7+E3201*Assumptions!$C$12*$B$8</f>
        <v>17.2272027</v>
      </c>
      <c r="G3201" s="0" t="n">
        <f aca="false">C3201*Assumptions!$C$15</f>
        <v>200</v>
      </c>
      <c r="H3201" s="0" t="n">
        <f aca="false">MIN(F3201,G3201)</f>
        <v>17.2272027</v>
      </c>
      <c r="I3201" s="0" t="n">
        <f aca="false">IF(C3201=1,MIN(G3201-H3201,Assumptions!$C$13,P3200),0)</f>
        <v>180</v>
      </c>
      <c r="J3201" s="0" t="n">
        <f aca="false">H3201+I3201</f>
        <v>197.2272027</v>
      </c>
      <c r="K3201" s="0" t="n">
        <f aca="false">MIN(IF(C3201=1,F3201-H3201,F3201),Assumptions!$C$13,MAX(0,($B$5-P3200)/$B$6))</f>
        <v>0</v>
      </c>
      <c r="L3201" s="0" t="n">
        <f aca="false">IF(C3201=1,0,MIN(F3201-K3201,Assumptions!$C$15,MAX(0,$B$10-O3200-M3201)))</f>
        <v>0</v>
      </c>
      <c r="M3201" s="0" t="n">
        <f aca="false">'Profiles 8760'!H3190</f>
        <v>185800</v>
      </c>
      <c r="N3201" s="0" t="n">
        <f aca="false">J3201+L3201</f>
        <v>197.2272027</v>
      </c>
      <c r="O3201" s="0" t="n">
        <f aca="false">O3200+N3201</f>
        <v>293140.504170477</v>
      </c>
      <c r="P3201" s="0" t="n">
        <f aca="false">MIN($B$5,P3200+K3201*$B$6-I3201)</f>
        <v>330.81</v>
      </c>
      <c r="Q3201" s="0" t="n">
        <f aca="false">MAX(0,F3201-H3201-K3201-L3201)</f>
        <v>0</v>
      </c>
    </row>
    <row r="3202" customFormat="false" ht="15" hidden="false" customHeight="false" outlineLevel="0" collapsed="false">
      <c r="A3202" s="0" t="n">
        <f aca="false">'Profiles 8760'!A3191</f>
        <v>3189</v>
      </c>
      <c r="B3202" s="0" t="n">
        <f aca="false">'Profiles 8760'!B3191</f>
        <v>5</v>
      </c>
      <c r="C3202" s="0" t="n">
        <f aca="false">'Profiles 8760'!E3191</f>
        <v>1</v>
      </c>
      <c r="D3202" s="0" t="n">
        <f aca="false">'Profiles 8760'!F3191</f>
        <v>0</v>
      </c>
      <c r="E3202" s="0" t="n">
        <f aca="false">'Profiles 8760'!G3191</f>
        <v>0.311413</v>
      </c>
      <c r="F3202" s="0" t="n">
        <f aca="false">D3202*Assumptions!$C$11*$B$7+E3202*Assumptions!$C$12*$B$8</f>
        <v>12.7367917</v>
      </c>
      <c r="G3202" s="0" t="n">
        <f aca="false">C3202*Assumptions!$C$15</f>
        <v>200</v>
      </c>
      <c r="H3202" s="0" t="n">
        <f aca="false">MIN(F3202,G3202)</f>
        <v>12.7367917</v>
      </c>
      <c r="I3202" s="0" t="n">
        <f aca="false">IF(C3202=1,MIN(G3202-H3202,Assumptions!$C$13,P3201),0)</f>
        <v>180</v>
      </c>
      <c r="J3202" s="0" t="n">
        <f aca="false">H3202+I3202</f>
        <v>192.7367917</v>
      </c>
      <c r="K3202" s="0" t="n">
        <f aca="false">MIN(IF(C3202=1,F3202-H3202,F3202),Assumptions!$C$13,MAX(0,($B$5-P3201)/$B$6))</f>
        <v>0</v>
      </c>
      <c r="L3202" s="0" t="n">
        <f aca="false">IF(C3202=1,0,MIN(F3202-K3202,Assumptions!$C$15,MAX(0,$B$10-O3201-M3202)))</f>
        <v>0</v>
      </c>
      <c r="M3202" s="0" t="n">
        <f aca="false">'Profiles 8760'!H3191</f>
        <v>185600</v>
      </c>
      <c r="N3202" s="0" t="n">
        <f aca="false">J3202+L3202</f>
        <v>192.7367917</v>
      </c>
      <c r="O3202" s="0" t="n">
        <f aca="false">O3201+N3202</f>
        <v>293333.240962177</v>
      </c>
      <c r="P3202" s="0" t="n">
        <f aca="false">MIN($B$5,P3201+K3202*$B$6-I3202)</f>
        <v>150.81</v>
      </c>
      <c r="Q3202" s="0" t="n">
        <f aca="false">MAX(0,F3202-H3202-K3202-L3202)</f>
        <v>0</v>
      </c>
    </row>
    <row r="3203" customFormat="false" ht="15" hidden="false" customHeight="false" outlineLevel="0" collapsed="false">
      <c r="A3203" s="0" t="n">
        <f aca="false">'Profiles 8760'!A3192</f>
        <v>3190</v>
      </c>
      <c r="B3203" s="0" t="n">
        <f aca="false">'Profiles 8760'!B3192</f>
        <v>5</v>
      </c>
      <c r="C3203" s="0" t="n">
        <f aca="false">'Profiles 8760'!E3192</f>
        <v>0</v>
      </c>
      <c r="D3203" s="0" t="n">
        <f aca="false">'Profiles 8760'!F3192</f>
        <v>0</v>
      </c>
      <c r="E3203" s="0" t="n">
        <f aca="false">'Profiles 8760'!G3192</f>
        <v>0.409535</v>
      </c>
      <c r="F3203" s="0" t="n">
        <f aca="false">D3203*Assumptions!$C$11*$B$7+E3203*Assumptions!$C$12*$B$8</f>
        <v>16.7499815</v>
      </c>
      <c r="G3203" s="0" t="n">
        <f aca="false">C3203*Assumptions!$C$15</f>
        <v>0</v>
      </c>
      <c r="H3203" s="0" t="n">
        <f aca="false">MIN(F3203,G3203)</f>
        <v>0</v>
      </c>
      <c r="I3203" s="0" t="n">
        <f aca="false">IF(C3203=1,MIN(G3203-H3203,Assumptions!$C$13,P3202),0)</f>
        <v>0</v>
      </c>
      <c r="J3203" s="0" t="n">
        <f aca="false">H3203+I3203</f>
        <v>0</v>
      </c>
      <c r="K3203" s="0" t="n">
        <f aca="false">MIN(IF(C3203=1,F3203-H3203,F3203),Assumptions!$C$13,MAX(0,($B$5-P3202)/$B$6))</f>
        <v>16.7499815</v>
      </c>
      <c r="L3203" s="0" t="n">
        <f aca="false">IF(C3203=1,0,MIN(F3203-K3203,Assumptions!$C$15,MAX(0,$B$10-O3202-M3203)))</f>
        <v>0</v>
      </c>
      <c r="M3203" s="0" t="n">
        <f aca="false">'Profiles 8760'!H3192</f>
        <v>185600</v>
      </c>
      <c r="N3203" s="0" t="n">
        <f aca="false">J3203+L3203</f>
        <v>0</v>
      </c>
      <c r="O3203" s="0" t="n">
        <f aca="false">O3202+N3203</f>
        <v>293333.240962177</v>
      </c>
      <c r="P3203" s="0" t="n">
        <f aca="false">MIN($B$5,P3202+K3203*$B$6-I3203)</f>
        <v>165.3288839642</v>
      </c>
      <c r="Q3203" s="0" t="n">
        <f aca="false">MAX(0,F3203-H3203-K3203-L3203)</f>
        <v>0</v>
      </c>
    </row>
    <row r="3204" customFormat="false" ht="15" hidden="false" customHeight="false" outlineLevel="0" collapsed="false">
      <c r="A3204" s="0" t="n">
        <f aca="false">'Profiles 8760'!A3193</f>
        <v>3191</v>
      </c>
      <c r="B3204" s="0" t="n">
        <f aca="false">'Profiles 8760'!B3193</f>
        <v>5</v>
      </c>
      <c r="C3204" s="0" t="n">
        <f aca="false">'Profiles 8760'!E3193</f>
        <v>0</v>
      </c>
      <c r="D3204" s="0" t="n">
        <f aca="false">'Profiles 8760'!F3193</f>
        <v>0</v>
      </c>
      <c r="E3204" s="0" t="n">
        <f aca="false">'Profiles 8760'!G3193</f>
        <v>0.228884</v>
      </c>
      <c r="F3204" s="0" t="n">
        <f aca="false">D3204*Assumptions!$C$11*$B$7+E3204*Assumptions!$C$12*$B$8</f>
        <v>9.3613556</v>
      </c>
      <c r="G3204" s="0" t="n">
        <f aca="false">C3204*Assumptions!$C$15</f>
        <v>0</v>
      </c>
      <c r="H3204" s="0" t="n">
        <f aca="false">MIN(F3204,G3204)</f>
        <v>0</v>
      </c>
      <c r="I3204" s="0" t="n">
        <f aca="false">IF(C3204=1,MIN(G3204-H3204,Assumptions!$C$13,P3203),0)</f>
        <v>0</v>
      </c>
      <c r="J3204" s="0" t="n">
        <f aca="false">H3204+I3204</f>
        <v>0</v>
      </c>
      <c r="K3204" s="0" t="n">
        <f aca="false">MIN(IF(C3204=1,F3204-H3204,F3204),Assumptions!$C$13,MAX(0,($B$5-P3203)/$B$6))</f>
        <v>9.3613556</v>
      </c>
      <c r="L3204" s="0" t="n">
        <f aca="false">IF(C3204=1,0,MIN(F3204-K3204,Assumptions!$C$15,MAX(0,$B$10-O3203-M3204)))</f>
        <v>0</v>
      </c>
      <c r="M3204" s="0" t="n">
        <f aca="false">'Profiles 8760'!H3193</f>
        <v>185600</v>
      </c>
      <c r="N3204" s="0" t="n">
        <f aca="false">J3204+L3204</f>
        <v>0</v>
      </c>
      <c r="O3204" s="0" t="n">
        <f aca="false">O3203+N3204</f>
        <v>293333.240962177</v>
      </c>
      <c r="P3204" s="0" t="n">
        <f aca="false">MIN($B$5,P3203+K3204*$B$6-I3204)</f>
        <v>173.44330699828</v>
      </c>
      <c r="Q3204" s="0" t="n">
        <f aca="false">MAX(0,F3204-H3204-K3204-L3204)</f>
        <v>0</v>
      </c>
    </row>
    <row r="3205" customFormat="false" ht="15" hidden="false" customHeight="false" outlineLevel="0" collapsed="false">
      <c r="A3205" s="0" t="n">
        <f aca="false">'Profiles 8760'!A3194</f>
        <v>3192</v>
      </c>
      <c r="B3205" s="0" t="n">
        <f aca="false">'Profiles 8760'!B3194</f>
        <v>5</v>
      </c>
      <c r="C3205" s="0" t="n">
        <f aca="false">'Profiles 8760'!E3194</f>
        <v>0</v>
      </c>
      <c r="D3205" s="0" t="n">
        <f aca="false">'Profiles 8760'!F3194</f>
        <v>0</v>
      </c>
      <c r="E3205" s="0" t="n">
        <f aca="false">'Profiles 8760'!G3194</f>
        <v>0.377625</v>
      </c>
      <c r="F3205" s="0" t="n">
        <f aca="false">D3205*Assumptions!$C$11*$B$7+E3205*Assumptions!$C$12*$B$8</f>
        <v>15.4448625</v>
      </c>
      <c r="G3205" s="0" t="n">
        <f aca="false">C3205*Assumptions!$C$15</f>
        <v>0</v>
      </c>
      <c r="H3205" s="0" t="n">
        <f aca="false">MIN(F3205,G3205)</f>
        <v>0</v>
      </c>
      <c r="I3205" s="0" t="n">
        <f aca="false">IF(C3205=1,MIN(G3205-H3205,Assumptions!$C$13,P3204),0)</f>
        <v>0</v>
      </c>
      <c r="J3205" s="0" t="n">
        <f aca="false">H3205+I3205</f>
        <v>0</v>
      </c>
      <c r="K3205" s="0" t="n">
        <f aca="false">MIN(IF(C3205=1,F3205-H3205,F3205),Assumptions!$C$13,MAX(0,($B$5-P3204)/$B$6))</f>
        <v>15.4448625</v>
      </c>
      <c r="L3205" s="0" t="n">
        <f aca="false">IF(C3205=1,0,MIN(F3205-K3205,Assumptions!$C$15,MAX(0,$B$10-O3204-M3205)))</f>
        <v>0</v>
      </c>
      <c r="M3205" s="0" t="n">
        <f aca="false">'Profiles 8760'!H3194</f>
        <v>185600</v>
      </c>
      <c r="N3205" s="0" t="n">
        <f aca="false">J3205+L3205</f>
        <v>0</v>
      </c>
      <c r="O3205" s="0" t="n">
        <f aca="false">O3204+N3205</f>
        <v>293333.240962177</v>
      </c>
      <c r="P3205" s="0" t="n">
        <f aca="false">MIN($B$5,P3204+K3205*$B$6-I3205)</f>
        <v>186.83091381328</v>
      </c>
      <c r="Q3205" s="0" t="n">
        <f aca="false">MAX(0,F3205-H3205-K3205-L3205)</f>
        <v>0</v>
      </c>
    </row>
    <row r="3206" customFormat="false" ht="15" hidden="false" customHeight="false" outlineLevel="0" collapsed="false">
      <c r="A3206" s="0" t="n">
        <f aca="false">'Profiles 8760'!A3195</f>
        <v>3193</v>
      </c>
      <c r="B3206" s="0" t="n">
        <f aca="false">'Profiles 8760'!B3195</f>
        <v>5</v>
      </c>
      <c r="C3206" s="0" t="n">
        <f aca="false">'Profiles 8760'!E3195</f>
        <v>0</v>
      </c>
      <c r="D3206" s="0" t="n">
        <f aca="false">'Profiles 8760'!F3195</f>
        <v>0</v>
      </c>
      <c r="E3206" s="0" t="n">
        <f aca="false">'Profiles 8760'!G3195</f>
        <v>0.310091</v>
      </c>
      <c r="F3206" s="0" t="n">
        <f aca="false">D3206*Assumptions!$C$11*$B$7+E3206*Assumptions!$C$12*$B$8</f>
        <v>12.6827219</v>
      </c>
      <c r="G3206" s="0" t="n">
        <f aca="false">C3206*Assumptions!$C$15</f>
        <v>0</v>
      </c>
      <c r="H3206" s="0" t="n">
        <f aca="false">MIN(F3206,G3206)</f>
        <v>0</v>
      </c>
      <c r="I3206" s="0" t="n">
        <f aca="false">IF(C3206=1,MIN(G3206-H3206,Assumptions!$C$13,P3205),0)</f>
        <v>0</v>
      </c>
      <c r="J3206" s="0" t="n">
        <f aca="false">H3206+I3206</f>
        <v>0</v>
      </c>
      <c r="K3206" s="0" t="n">
        <f aca="false">MIN(IF(C3206=1,F3206-H3206,F3206),Assumptions!$C$13,MAX(0,($B$5-P3205)/$B$6))</f>
        <v>12.6827219</v>
      </c>
      <c r="L3206" s="0" t="n">
        <f aca="false">IF(C3206=1,0,MIN(F3206-K3206,Assumptions!$C$15,MAX(0,$B$10-O3205-M3206)))</f>
        <v>0</v>
      </c>
      <c r="M3206" s="0" t="n">
        <f aca="false">'Profiles 8760'!H3195</f>
        <v>185600</v>
      </c>
      <c r="N3206" s="0" t="n">
        <f aca="false">J3206+L3206</f>
        <v>0</v>
      </c>
      <c r="O3206" s="0" t="n">
        <f aca="false">O3205+N3206</f>
        <v>293333.240962177</v>
      </c>
      <c r="P3206" s="0" t="n">
        <f aca="false">MIN($B$5,P3205+K3206*$B$6-I3206)</f>
        <v>197.8242971562</v>
      </c>
      <c r="Q3206" s="0" t="n">
        <f aca="false">MAX(0,F3206-H3206-K3206-L3206)</f>
        <v>0</v>
      </c>
    </row>
    <row r="3207" customFormat="false" ht="15" hidden="false" customHeight="false" outlineLevel="0" collapsed="false">
      <c r="A3207" s="0" t="n">
        <f aca="false">'Profiles 8760'!A3196</f>
        <v>3194</v>
      </c>
      <c r="B3207" s="0" t="n">
        <f aca="false">'Profiles 8760'!B3196</f>
        <v>5</v>
      </c>
      <c r="C3207" s="0" t="n">
        <f aca="false">'Profiles 8760'!E3196</f>
        <v>0</v>
      </c>
      <c r="D3207" s="0" t="n">
        <f aca="false">'Profiles 8760'!F3196</f>
        <v>0</v>
      </c>
      <c r="E3207" s="0" t="n">
        <f aca="false">'Profiles 8760'!G3196</f>
        <v>0.413578</v>
      </c>
      <c r="F3207" s="0" t="n">
        <f aca="false">D3207*Assumptions!$C$11*$B$7+E3207*Assumptions!$C$12*$B$8</f>
        <v>16.9153402</v>
      </c>
      <c r="G3207" s="0" t="n">
        <f aca="false">C3207*Assumptions!$C$15</f>
        <v>0</v>
      </c>
      <c r="H3207" s="0" t="n">
        <f aca="false">MIN(F3207,G3207)</f>
        <v>0</v>
      </c>
      <c r="I3207" s="0" t="n">
        <f aca="false">IF(C3207=1,MIN(G3207-H3207,Assumptions!$C$13,P3206),0)</f>
        <v>0</v>
      </c>
      <c r="J3207" s="0" t="n">
        <f aca="false">H3207+I3207</f>
        <v>0</v>
      </c>
      <c r="K3207" s="0" t="n">
        <f aca="false">MIN(IF(C3207=1,F3207-H3207,F3207),Assumptions!$C$13,MAX(0,($B$5-P3206)/$B$6))</f>
        <v>16.9153402</v>
      </c>
      <c r="L3207" s="0" t="n">
        <f aca="false">IF(C3207=1,0,MIN(F3207-K3207,Assumptions!$C$15,MAX(0,$B$10-O3206-M3207)))</f>
        <v>0</v>
      </c>
      <c r="M3207" s="0" t="n">
        <f aca="false">'Profiles 8760'!H3196</f>
        <v>185600</v>
      </c>
      <c r="N3207" s="0" t="n">
        <f aca="false">J3207+L3207</f>
        <v>0</v>
      </c>
      <c r="O3207" s="0" t="n">
        <f aca="false">O3206+N3207</f>
        <v>293333.240962177</v>
      </c>
      <c r="P3207" s="0" t="n">
        <f aca="false">MIN($B$5,P3206+K3207*$B$6-I3207)</f>
        <v>212.48651404156</v>
      </c>
      <c r="Q3207" s="0" t="n">
        <f aca="false">MAX(0,F3207-H3207-K3207-L3207)</f>
        <v>0</v>
      </c>
    </row>
    <row r="3208" customFormat="false" ht="15" hidden="false" customHeight="false" outlineLevel="0" collapsed="false">
      <c r="A3208" s="0" t="n">
        <f aca="false">'Profiles 8760'!A3197</f>
        <v>3195</v>
      </c>
      <c r="B3208" s="0" t="n">
        <f aca="false">'Profiles 8760'!B3197</f>
        <v>5</v>
      </c>
      <c r="C3208" s="0" t="n">
        <f aca="false">'Profiles 8760'!E3197</f>
        <v>0</v>
      </c>
      <c r="D3208" s="0" t="n">
        <f aca="false">'Profiles 8760'!F3197</f>
        <v>0</v>
      </c>
      <c r="E3208" s="0" t="n">
        <f aca="false">'Profiles 8760'!G3197</f>
        <v>0.477729</v>
      </c>
      <c r="F3208" s="0" t="n">
        <f aca="false">D3208*Assumptions!$C$11*$B$7+E3208*Assumptions!$C$12*$B$8</f>
        <v>19.5391161</v>
      </c>
      <c r="G3208" s="0" t="n">
        <f aca="false">C3208*Assumptions!$C$15</f>
        <v>0</v>
      </c>
      <c r="H3208" s="0" t="n">
        <f aca="false">MIN(F3208,G3208)</f>
        <v>0</v>
      </c>
      <c r="I3208" s="0" t="n">
        <f aca="false">IF(C3208=1,MIN(G3208-H3208,Assumptions!$C$13,P3207),0)</f>
        <v>0</v>
      </c>
      <c r="J3208" s="0" t="n">
        <f aca="false">H3208+I3208</f>
        <v>0</v>
      </c>
      <c r="K3208" s="0" t="n">
        <f aca="false">MIN(IF(C3208=1,F3208-H3208,F3208),Assumptions!$C$13,MAX(0,($B$5-P3207)/$B$6))</f>
        <v>19.5391161</v>
      </c>
      <c r="L3208" s="0" t="n">
        <f aca="false">IF(C3208=1,0,MIN(F3208-K3208,Assumptions!$C$15,MAX(0,$B$10-O3207-M3208)))</f>
        <v>0</v>
      </c>
      <c r="M3208" s="0" t="n">
        <f aca="false">'Profiles 8760'!H3197</f>
        <v>185600</v>
      </c>
      <c r="N3208" s="0" t="n">
        <f aca="false">J3208+L3208</f>
        <v>0</v>
      </c>
      <c r="O3208" s="0" t="n">
        <f aca="false">O3207+N3208</f>
        <v>293333.240962177</v>
      </c>
      <c r="P3208" s="0" t="n">
        <f aca="false">MIN($B$5,P3207+K3208*$B$6-I3208)</f>
        <v>229.42301987704</v>
      </c>
      <c r="Q3208" s="0" t="n">
        <f aca="false">MAX(0,F3208-H3208-K3208-L3208)</f>
        <v>0</v>
      </c>
    </row>
    <row r="3209" customFormat="false" ht="15" hidden="false" customHeight="false" outlineLevel="0" collapsed="false">
      <c r="A3209" s="0" t="n">
        <f aca="false">'Profiles 8760'!A3198</f>
        <v>3196</v>
      </c>
      <c r="B3209" s="0" t="n">
        <f aca="false">'Profiles 8760'!B3198</f>
        <v>5</v>
      </c>
      <c r="C3209" s="0" t="n">
        <f aca="false">'Profiles 8760'!E3198</f>
        <v>0</v>
      </c>
      <c r="D3209" s="0" t="n">
        <f aca="false">'Profiles 8760'!F3198</f>
        <v>0</v>
      </c>
      <c r="E3209" s="0" t="n">
        <f aca="false">'Profiles 8760'!G3198</f>
        <v>0.367548</v>
      </c>
      <c r="F3209" s="0" t="n">
        <f aca="false">D3209*Assumptions!$C$11*$B$7+E3209*Assumptions!$C$12*$B$8</f>
        <v>15.0327132</v>
      </c>
      <c r="G3209" s="0" t="n">
        <f aca="false">C3209*Assumptions!$C$15</f>
        <v>0</v>
      </c>
      <c r="H3209" s="0" t="n">
        <f aca="false">MIN(F3209,G3209)</f>
        <v>0</v>
      </c>
      <c r="I3209" s="0" t="n">
        <f aca="false">IF(C3209=1,MIN(G3209-H3209,Assumptions!$C$13,P3208),0)</f>
        <v>0</v>
      </c>
      <c r="J3209" s="0" t="n">
        <f aca="false">H3209+I3209</f>
        <v>0</v>
      </c>
      <c r="K3209" s="0" t="n">
        <f aca="false">MIN(IF(C3209=1,F3209-H3209,F3209),Assumptions!$C$13,MAX(0,($B$5-P3208)/$B$6))</f>
        <v>15.0327132</v>
      </c>
      <c r="L3209" s="0" t="n">
        <f aca="false">IF(C3209=1,0,MIN(F3209-K3209,Assumptions!$C$15,MAX(0,$B$10-O3208-M3209)))</f>
        <v>0</v>
      </c>
      <c r="M3209" s="0" t="n">
        <f aca="false">'Profiles 8760'!H3198</f>
        <v>185600</v>
      </c>
      <c r="N3209" s="0" t="n">
        <f aca="false">J3209+L3209</f>
        <v>0</v>
      </c>
      <c r="O3209" s="0" t="n">
        <f aca="false">O3208+N3209</f>
        <v>293333.240962177</v>
      </c>
      <c r="P3209" s="0" t="n">
        <f aca="false">MIN($B$5,P3208+K3209*$B$6-I3209)</f>
        <v>242.4533756788</v>
      </c>
      <c r="Q3209" s="0" t="n">
        <f aca="false">MAX(0,F3209-H3209-K3209-L3209)</f>
        <v>0</v>
      </c>
    </row>
    <row r="3210" customFormat="false" ht="15" hidden="false" customHeight="false" outlineLevel="0" collapsed="false">
      <c r="A3210" s="0" t="n">
        <f aca="false">'Profiles 8760'!A3199</f>
        <v>3197</v>
      </c>
      <c r="B3210" s="0" t="n">
        <f aca="false">'Profiles 8760'!B3199</f>
        <v>5</v>
      </c>
      <c r="C3210" s="0" t="n">
        <f aca="false">'Profiles 8760'!E3199</f>
        <v>0</v>
      </c>
      <c r="D3210" s="0" t="n">
        <f aca="false">'Profiles 8760'!F3199</f>
        <v>0</v>
      </c>
      <c r="E3210" s="0" t="n">
        <f aca="false">'Profiles 8760'!G3199</f>
        <v>0.356029</v>
      </c>
      <c r="F3210" s="0" t="n">
        <f aca="false">D3210*Assumptions!$C$11*$B$7+E3210*Assumptions!$C$12*$B$8</f>
        <v>14.5615861</v>
      </c>
      <c r="G3210" s="0" t="n">
        <f aca="false">C3210*Assumptions!$C$15</f>
        <v>0</v>
      </c>
      <c r="H3210" s="0" t="n">
        <f aca="false">MIN(F3210,G3210)</f>
        <v>0</v>
      </c>
      <c r="I3210" s="0" t="n">
        <f aca="false">IF(C3210=1,MIN(G3210-H3210,Assumptions!$C$13,P3209),0)</f>
        <v>0</v>
      </c>
      <c r="J3210" s="0" t="n">
        <f aca="false">H3210+I3210</f>
        <v>0</v>
      </c>
      <c r="K3210" s="0" t="n">
        <f aca="false">MIN(IF(C3210=1,F3210-H3210,F3210),Assumptions!$C$13,MAX(0,($B$5-P3209)/$B$6))</f>
        <v>14.5615861</v>
      </c>
      <c r="L3210" s="0" t="n">
        <f aca="false">IF(C3210=1,0,MIN(F3210-K3210,Assumptions!$C$15,MAX(0,$B$10-O3209-M3210)))</f>
        <v>0</v>
      </c>
      <c r="M3210" s="0" t="n">
        <f aca="false">'Profiles 8760'!H3199</f>
        <v>185600</v>
      </c>
      <c r="N3210" s="0" t="n">
        <f aca="false">J3210+L3210</f>
        <v>0</v>
      </c>
      <c r="O3210" s="0" t="n">
        <f aca="false">O3209+N3210</f>
        <v>293333.240962177</v>
      </c>
      <c r="P3210" s="0" t="n">
        <f aca="false">MIN($B$5,P3209+K3210*$B$6-I3210)</f>
        <v>255.07535851028</v>
      </c>
      <c r="Q3210" s="0" t="n">
        <f aca="false">MAX(0,F3210-H3210-K3210-L3210)</f>
        <v>0</v>
      </c>
    </row>
    <row r="3211" customFormat="false" ht="15" hidden="false" customHeight="false" outlineLevel="0" collapsed="false">
      <c r="A3211" s="0" t="n">
        <f aca="false">'Profiles 8760'!A3200</f>
        <v>3198</v>
      </c>
      <c r="B3211" s="0" t="n">
        <f aca="false">'Profiles 8760'!B3200</f>
        <v>5</v>
      </c>
      <c r="C3211" s="0" t="n">
        <f aca="false">'Profiles 8760'!E3200</f>
        <v>0</v>
      </c>
      <c r="D3211" s="0" t="n">
        <f aca="false">'Profiles 8760'!F3200</f>
        <v>0</v>
      </c>
      <c r="E3211" s="0" t="n">
        <f aca="false">'Profiles 8760'!G3200</f>
        <v>0.436434</v>
      </c>
      <c r="F3211" s="0" t="n">
        <f aca="false">D3211*Assumptions!$C$11*$B$7+E3211*Assumptions!$C$12*$B$8</f>
        <v>17.8501506</v>
      </c>
      <c r="G3211" s="0" t="n">
        <f aca="false">C3211*Assumptions!$C$15</f>
        <v>0</v>
      </c>
      <c r="H3211" s="0" t="n">
        <f aca="false">MIN(F3211,G3211)</f>
        <v>0</v>
      </c>
      <c r="I3211" s="0" t="n">
        <f aca="false">IF(C3211=1,MIN(G3211-H3211,Assumptions!$C$13,P3210),0)</f>
        <v>0</v>
      </c>
      <c r="J3211" s="0" t="n">
        <f aca="false">H3211+I3211</f>
        <v>0</v>
      </c>
      <c r="K3211" s="0" t="n">
        <f aca="false">MIN(IF(C3211=1,F3211-H3211,F3211),Assumptions!$C$13,MAX(0,($B$5-P3210)/$B$6))</f>
        <v>17.8501506</v>
      </c>
      <c r="L3211" s="0" t="n">
        <f aca="false">IF(C3211=1,0,MIN(F3211-K3211,Assumptions!$C$15,MAX(0,$B$10-O3210-M3211)))</f>
        <v>0</v>
      </c>
      <c r="M3211" s="0" t="n">
        <f aca="false">'Profiles 8760'!H3200</f>
        <v>185600</v>
      </c>
      <c r="N3211" s="0" t="n">
        <f aca="false">J3211+L3211</f>
        <v>0</v>
      </c>
      <c r="O3211" s="0" t="n">
        <f aca="false">O3210+N3211</f>
        <v>293333.240962177</v>
      </c>
      <c r="P3211" s="0" t="n">
        <f aca="false">MIN($B$5,P3210+K3211*$B$6-I3211)</f>
        <v>270.54786905036</v>
      </c>
      <c r="Q3211" s="0" t="n">
        <f aca="false">MAX(0,F3211-H3211-K3211-L3211)</f>
        <v>0</v>
      </c>
    </row>
    <row r="3212" customFormat="false" ht="15" hidden="false" customHeight="false" outlineLevel="0" collapsed="false">
      <c r="A3212" s="0" t="n">
        <f aca="false">'Profiles 8760'!A3201</f>
        <v>3199</v>
      </c>
      <c r="B3212" s="0" t="n">
        <f aca="false">'Profiles 8760'!B3201</f>
        <v>5</v>
      </c>
      <c r="C3212" s="0" t="n">
        <f aca="false">'Profiles 8760'!E3201</f>
        <v>0</v>
      </c>
      <c r="D3212" s="0" t="n">
        <f aca="false">'Profiles 8760'!F3201</f>
        <v>0.1334</v>
      </c>
      <c r="E3212" s="0" t="n">
        <f aca="false">'Profiles 8760'!G3201</f>
        <v>0.489537</v>
      </c>
      <c r="F3212" s="0" t="n">
        <f aca="false">D3212*Assumptions!$C$11*$B$7+E3212*Assumptions!$C$12*$B$8</f>
        <v>58.5479833</v>
      </c>
      <c r="G3212" s="0" t="n">
        <f aca="false">C3212*Assumptions!$C$15</f>
        <v>0</v>
      </c>
      <c r="H3212" s="0" t="n">
        <f aca="false">MIN(F3212,G3212)</f>
        <v>0</v>
      </c>
      <c r="I3212" s="0" t="n">
        <f aca="false">IF(C3212=1,MIN(G3212-H3212,Assumptions!$C$13,P3211),0)</f>
        <v>0</v>
      </c>
      <c r="J3212" s="0" t="n">
        <f aca="false">H3212+I3212</f>
        <v>0</v>
      </c>
      <c r="K3212" s="0" t="n">
        <f aca="false">MIN(IF(C3212=1,F3212-H3212,F3212),Assumptions!$C$13,MAX(0,($B$5-P3211)/$B$6))</f>
        <v>58.5479833</v>
      </c>
      <c r="L3212" s="0" t="n">
        <f aca="false">IF(C3212=1,0,MIN(F3212-K3212,Assumptions!$C$15,MAX(0,$B$10-O3211-M3212)))</f>
        <v>0</v>
      </c>
      <c r="M3212" s="0" t="n">
        <f aca="false">'Profiles 8760'!H3201</f>
        <v>185600</v>
      </c>
      <c r="N3212" s="0" t="n">
        <f aca="false">J3212+L3212</f>
        <v>0</v>
      </c>
      <c r="O3212" s="0" t="n">
        <f aca="false">O3211+N3212</f>
        <v>293333.240962177</v>
      </c>
      <c r="P3212" s="0" t="n">
        <f aca="false">MIN($B$5,P3211+K3212*$B$6-I3212)</f>
        <v>321.2972609748</v>
      </c>
      <c r="Q3212" s="0" t="n">
        <f aca="false">MAX(0,F3212-H3212-K3212-L3212)</f>
        <v>0</v>
      </c>
    </row>
    <row r="3213" customFormat="false" ht="15" hidden="false" customHeight="false" outlineLevel="0" collapsed="false">
      <c r="A3213" s="0" t="n">
        <f aca="false">'Profiles 8760'!A3202</f>
        <v>3200</v>
      </c>
      <c r="B3213" s="0" t="n">
        <f aca="false">'Profiles 8760'!B3202</f>
        <v>5</v>
      </c>
      <c r="C3213" s="0" t="n">
        <f aca="false">'Profiles 8760'!E3202</f>
        <v>1</v>
      </c>
      <c r="D3213" s="0" t="n">
        <f aca="false">'Profiles 8760'!F3202</f>
        <v>0.455736</v>
      </c>
      <c r="E3213" s="0" t="n">
        <f aca="false">'Profiles 8760'!G3202</f>
        <v>0.642039</v>
      </c>
      <c r="F3213" s="0" t="n">
        <f aca="false">D3213*Assumptions!$C$11*$B$7+E3213*Assumptions!$C$12*$B$8</f>
        <v>157.8759519</v>
      </c>
      <c r="G3213" s="0" t="n">
        <f aca="false">C3213*Assumptions!$C$15</f>
        <v>200</v>
      </c>
      <c r="H3213" s="0" t="n">
        <f aca="false">MIN(F3213,G3213)</f>
        <v>157.8759519</v>
      </c>
      <c r="I3213" s="0" t="n">
        <f aca="false">IF(C3213=1,MIN(G3213-H3213,Assumptions!$C$13,P3212),0)</f>
        <v>42.1240481</v>
      </c>
      <c r="J3213" s="0" t="n">
        <f aca="false">H3213+I3213</f>
        <v>200</v>
      </c>
      <c r="K3213" s="0" t="n">
        <f aca="false">MIN(IF(C3213=1,F3213-H3213,F3213),Assumptions!$C$13,MAX(0,($B$5-P3212)/$B$6))</f>
        <v>0</v>
      </c>
      <c r="L3213" s="0" t="n">
        <f aca="false">IF(C3213=1,0,MIN(F3213-K3213,Assumptions!$C$15,MAX(0,$B$10-O3212-M3213)))</f>
        <v>0</v>
      </c>
      <c r="M3213" s="0" t="n">
        <f aca="false">'Profiles 8760'!H3202</f>
        <v>185400</v>
      </c>
      <c r="N3213" s="0" t="n">
        <f aca="false">J3213+L3213</f>
        <v>200</v>
      </c>
      <c r="O3213" s="0" t="n">
        <f aca="false">O3212+N3213</f>
        <v>293533.240962177</v>
      </c>
      <c r="P3213" s="0" t="n">
        <f aca="false">MIN($B$5,P3212+K3213*$B$6-I3213)</f>
        <v>279.1732128748</v>
      </c>
      <c r="Q3213" s="0" t="n">
        <f aca="false">MAX(0,F3213-H3213-K3213-L3213)</f>
        <v>0</v>
      </c>
    </row>
    <row r="3214" customFormat="false" ht="15" hidden="false" customHeight="false" outlineLevel="0" collapsed="false">
      <c r="A3214" s="0" t="n">
        <f aca="false">'Profiles 8760'!A3203</f>
        <v>3201</v>
      </c>
      <c r="B3214" s="0" t="n">
        <f aca="false">'Profiles 8760'!B3203</f>
        <v>5</v>
      </c>
      <c r="C3214" s="0" t="n">
        <f aca="false">'Profiles 8760'!E3203</f>
        <v>1</v>
      </c>
      <c r="D3214" s="0" t="n">
        <f aca="false">'Profiles 8760'!F3203</f>
        <v>0.817732</v>
      </c>
      <c r="E3214" s="0" t="n">
        <f aca="false">'Profiles 8760'!G3203</f>
        <v>0.685965</v>
      </c>
      <c r="F3214" s="0" t="n">
        <f aca="false">D3214*Assumptions!$C$11*$B$7+E3214*Assumptions!$C$12*$B$8</f>
        <v>264.2169701</v>
      </c>
      <c r="G3214" s="0" t="n">
        <f aca="false">C3214*Assumptions!$C$15</f>
        <v>200</v>
      </c>
      <c r="H3214" s="0" t="n">
        <f aca="false">MIN(F3214,G3214)</f>
        <v>200</v>
      </c>
      <c r="I3214" s="0" t="n">
        <f aca="false">IF(C3214=1,MIN(G3214-H3214,Assumptions!$C$13,P3213),0)</f>
        <v>0</v>
      </c>
      <c r="J3214" s="0" t="n">
        <f aca="false">H3214+I3214</f>
        <v>200</v>
      </c>
      <c r="K3214" s="0" t="n">
        <f aca="false">MIN(IF(C3214=1,F3214-H3214,F3214),Assumptions!$C$13,MAX(0,($B$5-P3213)/$B$6))</f>
        <v>64.2169701</v>
      </c>
      <c r="L3214" s="0" t="n">
        <f aca="false">IF(C3214=1,0,MIN(F3214-K3214,Assumptions!$C$15,MAX(0,$B$10-O3213-M3214)))</f>
        <v>0</v>
      </c>
      <c r="M3214" s="0" t="n">
        <f aca="false">'Profiles 8760'!H3203</f>
        <v>185200</v>
      </c>
      <c r="N3214" s="0" t="n">
        <f aca="false">J3214+L3214</f>
        <v>200</v>
      </c>
      <c r="O3214" s="0" t="n">
        <f aca="false">O3213+N3214</f>
        <v>293733.240962177</v>
      </c>
      <c r="P3214" s="0" t="n">
        <f aca="false">MIN($B$5,P3213+K3214*$B$6-I3214)</f>
        <v>334.83648255748</v>
      </c>
      <c r="Q3214" s="0" t="n">
        <f aca="false">MAX(0,F3214-H3214-K3214-L3214)</f>
        <v>0</v>
      </c>
    </row>
    <row r="3215" customFormat="false" ht="15" hidden="false" customHeight="false" outlineLevel="0" collapsed="false">
      <c r="A3215" s="0" t="n">
        <f aca="false">'Profiles 8760'!A3204</f>
        <v>3202</v>
      </c>
      <c r="B3215" s="0" t="n">
        <f aca="false">'Profiles 8760'!B3204</f>
        <v>5</v>
      </c>
      <c r="C3215" s="0" t="n">
        <f aca="false">'Profiles 8760'!E3204</f>
        <v>0</v>
      </c>
      <c r="D3215" s="0" t="n">
        <f aca="false">'Profiles 8760'!F3204</f>
        <v>1</v>
      </c>
      <c r="E3215" s="0" t="n">
        <f aca="false">'Profiles 8760'!G3204</f>
        <v>0.673228</v>
      </c>
      <c r="F3215" s="0" t="n">
        <f aca="false">D3215*Assumptions!$C$11*$B$7+E3215*Assumptions!$C$12*$B$8</f>
        <v>316.3350252</v>
      </c>
      <c r="G3215" s="0" t="n">
        <f aca="false">C3215*Assumptions!$C$15</f>
        <v>0</v>
      </c>
      <c r="H3215" s="0" t="n">
        <f aca="false">MIN(F3215,G3215)</f>
        <v>0</v>
      </c>
      <c r="I3215" s="0" t="n">
        <f aca="false">IF(C3215=1,MIN(G3215-H3215,Assumptions!$C$13,P3214),0)</f>
        <v>0</v>
      </c>
      <c r="J3215" s="0" t="n">
        <f aca="false">H3215+I3215</f>
        <v>0</v>
      </c>
      <c r="K3215" s="0" t="n">
        <f aca="false">MIN(IF(C3215=1,F3215-H3215,F3215),Assumptions!$C$13,MAX(0,($B$5-P3214)/$B$6))</f>
        <v>180</v>
      </c>
      <c r="L3215" s="0" t="n">
        <f aca="false">IF(C3215=1,0,MIN(F3215-K3215,Assumptions!$C$15,MAX(0,$B$10-O3214-M3215)))</f>
        <v>136.3350252</v>
      </c>
      <c r="M3215" s="0" t="n">
        <f aca="false">'Profiles 8760'!H3204</f>
        <v>185200</v>
      </c>
      <c r="N3215" s="0" t="n">
        <f aca="false">J3215+L3215</f>
        <v>136.3350252</v>
      </c>
      <c r="O3215" s="0" t="n">
        <f aca="false">O3214+N3215</f>
        <v>293869.575987377</v>
      </c>
      <c r="P3215" s="0" t="n">
        <f aca="false">MIN($B$5,P3214+K3215*$B$6-I3215)</f>
        <v>490.86048255748</v>
      </c>
      <c r="Q3215" s="0" t="n">
        <f aca="false">MAX(0,F3215-H3215-K3215-L3215)</f>
        <v>0</v>
      </c>
    </row>
    <row r="3216" customFormat="false" ht="15" hidden="false" customHeight="false" outlineLevel="0" collapsed="false">
      <c r="A3216" s="0" t="n">
        <f aca="false">'Profiles 8760'!A3205</f>
        <v>3203</v>
      </c>
      <c r="B3216" s="0" t="n">
        <f aca="false">'Profiles 8760'!B3205</f>
        <v>5</v>
      </c>
      <c r="C3216" s="0" t="n">
        <f aca="false">'Profiles 8760'!E3205</f>
        <v>0</v>
      </c>
      <c r="D3216" s="0" t="n">
        <f aca="false">'Profiles 8760'!F3205</f>
        <v>1</v>
      </c>
      <c r="E3216" s="0" t="n">
        <f aca="false">'Profiles 8760'!G3205</f>
        <v>0.771126</v>
      </c>
      <c r="F3216" s="0" t="n">
        <f aca="false">D3216*Assumptions!$C$11*$B$7+E3216*Assumptions!$C$12*$B$8</f>
        <v>320.3390534</v>
      </c>
      <c r="G3216" s="0" t="n">
        <f aca="false">C3216*Assumptions!$C$15</f>
        <v>0</v>
      </c>
      <c r="H3216" s="0" t="n">
        <f aca="false">MIN(F3216,G3216)</f>
        <v>0</v>
      </c>
      <c r="I3216" s="0" t="n">
        <f aca="false">IF(C3216=1,MIN(G3216-H3216,Assumptions!$C$13,P3215),0)</f>
        <v>0</v>
      </c>
      <c r="J3216" s="0" t="n">
        <f aca="false">H3216+I3216</f>
        <v>0</v>
      </c>
      <c r="K3216" s="0" t="n">
        <f aca="false">MIN(IF(C3216=1,F3216-H3216,F3216),Assumptions!$C$13,MAX(0,($B$5-P3215)/$B$6))</f>
        <v>23.015133182418</v>
      </c>
      <c r="L3216" s="0" t="n">
        <f aca="false">IF(C3216=1,0,MIN(F3216-K3216,Assumptions!$C$15,MAX(0,$B$10-O3215-M3216)))</f>
        <v>200</v>
      </c>
      <c r="M3216" s="0" t="n">
        <f aca="false">'Profiles 8760'!H3205</f>
        <v>185200</v>
      </c>
      <c r="N3216" s="0" t="n">
        <f aca="false">J3216+L3216</f>
        <v>200</v>
      </c>
      <c r="O3216" s="0" t="n">
        <f aca="false">O3215+N3216</f>
        <v>294069.575987377</v>
      </c>
      <c r="P3216" s="0" t="n">
        <f aca="false">MIN($B$5,P3215+K3216*$B$6-I3216)</f>
        <v>510.81</v>
      </c>
      <c r="Q3216" s="0" t="n">
        <f aca="false">MAX(0,F3216-H3216-K3216-L3216)</f>
        <v>97.323920217582</v>
      </c>
    </row>
    <row r="3217" customFormat="false" ht="15" hidden="false" customHeight="false" outlineLevel="0" collapsed="false">
      <c r="A3217" s="0" t="n">
        <f aca="false">'Profiles 8760'!A3206</f>
        <v>3204</v>
      </c>
      <c r="B3217" s="0" t="n">
        <f aca="false">'Profiles 8760'!B3206</f>
        <v>5</v>
      </c>
      <c r="C3217" s="0" t="n">
        <f aca="false">'Profiles 8760'!E3206</f>
        <v>0</v>
      </c>
      <c r="D3217" s="0" t="n">
        <f aca="false">'Profiles 8760'!F3206</f>
        <v>1</v>
      </c>
      <c r="E3217" s="0" t="n">
        <f aca="false">'Profiles 8760'!G3206</f>
        <v>1</v>
      </c>
      <c r="F3217" s="0" t="n">
        <f aca="false">D3217*Assumptions!$C$11*$B$7+E3217*Assumptions!$C$12*$B$8</f>
        <v>329.7</v>
      </c>
      <c r="G3217" s="0" t="n">
        <f aca="false">C3217*Assumptions!$C$15</f>
        <v>0</v>
      </c>
      <c r="H3217" s="0" t="n">
        <f aca="false">MIN(F3217,G3217)</f>
        <v>0</v>
      </c>
      <c r="I3217" s="0" t="n">
        <f aca="false">IF(C3217=1,MIN(G3217-H3217,Assumptions!$C$13,P3216),0)</f>
        <v>0</v>
      </c>
      <c r="J3217" s="0" t="n">
        <f aca="false">H3217+I3217</f>
        <v>0</v>
      </c>
      <c r="K3217" s="0" t="n">
        <f aca="false">MIN(IF(C3217=1,F3217-H3217,F3217),Assumptions!$C$13,MAX(0,($B$5-P3216)/$B$6))</f>
        <v>0</v>
      </c>
      <c r="L3217" s="0" t="n">
        <f aca="false">IF(C3217=1,0,MIN(F3217-K3217,Assumptions!$C$15,MAX(0,$B$10-O3216-M3217)))</f>
        <v>200</v>
      </c>
      <c r="M3217" s="0" t="n">
        <f aca="false">'Profiles 8760'!H3206</f>
        <v>185200</v>
      </c>
      <c r="N3217" s="0" t="n">
        <f aca="false">J3217+L3217</f>
        <v>200</v>
      </c>
      <c r="O3217" s="0" t="n">
        <f aca="false">O3216+N3217</f>
        <v>294269.575987377</v>
      </c>
      <c r="P3217" s="0" t="n">
        <f aca="false">MIN($B$5,P3216+K3217*$B$6-I3217)</f>
        <v>510.81</v>
      </c>
      <c r="Q3217" s="0" t="n">
        <f aca="false">MAX(0,F3217-H3217-K3217-L3217)</f>
        <v>129.7</v>
      </c>
    </row>
    <row r="3218" customFormat="false" ht="15" hidden="false" customHeight="false" outlineLevel="0" collapsed="false">
      <c r="A3218" s="0" t="n">
        <f aca="false">'Profiles 8760'!A3207</f>
        <v>3205</v>
      </c>
      <c r="B3218" s="0" t="n">
        <f aca="false">'Profiles 8760'!B3207</f>
        <v>5</v>
      </c>
      <c r="C3218" s="0" t="n">
        <f aca="false">'Profiles 8760'!E3207</f>
        <v>0</v>
      </c>
      <c r="D3218" s="0" t="n">
        <f aca="false">'Profiles 8760'!F3207</f>
        <v>1</v>
      </c>
      <c r="E3218" s="0" t="n">
        <f aca="false">'Profiles 8760'!G3207</f>
        <v>1</v>
      </c>
      <c r="F3218" s="0" t="n">
        <f aca="false">D3218*Assumptions!$C$11*$B$7+E3218*Assumptions!$C$12*$B$8</f>
        <v>329.7</v>
      </c>
      <c r="G3218" s="0" t="n">
        <f aca="false">C3218*Assumptions!$C$15</f>
        <v>0</v>
      </c>
      <c r="H3218" s="0" t="n">
        <f aca="false">MIN(F3218,G3218)</f>
        <v>0</v>
      </c>
      <c r="I3218" s="0" t="n">
        <f aca="false">IF(C3218=1,MIN(G3218-H3218,Assumptions!$C$13,P3217),0)</f>
        <v>0</v>
      </c>
      <c r="J3218" s="0" t="n">
        <f aca="false">H3218+I3218</f>
        <v>0</v>
      </c>
      <c r="K3218" s="0" t="n">
        <f aca="false">MIN(IF(C3218=1,F3218-H3218,F3218),Assumptions!$C$13,MAX(0,($B$5-P3217)/$B$6))</f>
        <v>0</v>
      </c>
      <c r="L3218" s="0" t="n">
        <f aca="false">IF(C3218=1,0,MIN(F3218-K3218,Assumptions!$C$15,MAX(0,$B$10-O3217-M3218)))</f>
        <v>200</v>
      </c>
      <c r="M3218" s="0" t="n">
        <f aca="false">'Profiles 8760'!H3207</f>
        <v>185200</v>
      </c>
      <c r="N3218" s="0" t="n">
        <f aca="false">J3218+L3218</f>
        <v>200</v>
      </c>
      <c r="O3218" s="0" t="n">
        <f aca="false">O3217+N3218</f>
        <v>294469.575987377</v>
      </c>
      <c r="P3218" s="0" t="n">
        <f aca="false">MIN($B$5,P3217+K3218*$B$6-I3218)</f>
        <v>510.81</v>
      </c>
      <c r="Q3218" s="0" t="n">
        <f aca="false">MAX(0,F3218-H3218-K3218-L3218)</f>
        <v>129.7</v>
      </c>
    </row>
    <row r="3219" customFormat="false" ht="15" hidden="false" customHeight="false" outlineLevel="0" collapsed="false">
      <c r="A3219" s="0" t="n">
        <f aca="false">'Profiles 8760'!A3208</f>
        <v>3206</v>
      </c>
      <c r="B3219" s="0" t="n">
        <f aca="false">'Profiles 8760'!B3208</f>
        <v>5</v>
      </c>
      <c r="C3219" s="0" t="n">
        <f aca="false">'Profiles 8760'!E3208</f>
        <v>0</v>
      </c>
      <c r="D3219" s="0" t="n">
        <f aca="false">'Profiles 8760'!F3208</f>
        <v>1</v>
      </c>
      <c r="E3219" s="0" t="n">
        <f aca="false">'Profiles 8760'!G3208</f>
        <v>1</v>
      </c>
      <c r="F3219" s="0" t="n">
        <f aca="false">D3219*Assumptions!$C$11*$B$7+E3219*Assumptions!$C$12*$B$8</f>
        <v>329.7</v>
      </c>
      <c r="G3219" s="0" t="n">
        <f aca="false">C3219*Assumptions!$C$15</f>
        <v>0</v>
      </c>
      <c r="H3219" s="0" t="n">
        <f aca="false">MIN(F3219,G3219)</f>
        <v>0</v>
      </c>
      <c r="I3219" s="0" t="n">
        <f aca="false">IF(C3219=1,MIN(G3219-H3219,Assumptions!$C$13,P3218),0)</f>
        <v>0</v>
      </c>
      <c r="J3219" s="0" t="n">
        <f aca="false">H3219+I3219</f>
        <v>0</v>
      </c>
      <c r="K3219" s="0" t="n">
        <f aca="false">MIN(IF(C3219=1,F3219-H3219,F3219),Assumptions!$C$13,MAX(0,($B$5-P3218)/$B$6))</f>
        <v>0</v>
      </c>
      <c r="L3219" s="0" t="n">
        <f aca="false">IF(C3219=1,0,MIN(F3219-K3219,Assumptions!$C$15,MAX(0,$B$10-O3218-M3219)))</f>
        <v>200</v>
      </c>
      <c r="M3219" s="0" t="n">
        <f aca="false">'Profiles 8760'!H3208</f>
        <v>185200</v>
      </c>
      <c r="N3219" s="0" t="n">
        <f aca="false">J3219+L3219</f>
        <v>200</v>
      </c>
      <c r="O3219" s="0" t="n">
        <f aca="false">O3218+N3219</f>
        <v>294669.575987377</v>
      </c>
      <c r="P3219" s="0" t="n">
        <f aca="false">MIN($B$5,P3218+K3219*$B$6-I3219)</f>
        <v>510.81</v>
      </c>
      <c r="Q3219" s="0" t="n">
        <f aca="false">MAX(0,F3219-H3219-K3219-L3219)</f>
        <v>129.7</v>
      </c>
    </row>
    <row r="3220" customFormat="false" ht="15" hidden="false" customHeight="false" outlineLevel="0" collapsed="false">
      <c r="A3220" s="0" t="n">
        <f aca="false">'Profiles 8760'!A3209</f>
        <v>3207</v>
      </c>
      <c r="B3220" s="0" t="n">
        <f aca="false">'Profiles 8760'!B3209</f>
        <v>5</v>
      </c>
      <c r="C3220" s="0" t="n">
        <f aca="false">'Profiles 8760'!E3209</f>
        <v>0</v>
      </c>
      <c r="D3220" s="0" t="n">
        <f aca="false">'Profiles 8760'!F3209</f>
        <v>1</v>
      </c>
      <c r="E3220" s="0" t="n">
        <f aca="false">'Profiles 8760'!G3209</f>
        <v>1</v>
      </c>
      <c r="F3220" s="0" t="n">
        <f aca="false">D3220*Assumptions!$C$11*$B$7+E3220*Assumptions!$C$12*$B$8</f>
        <v>329.7</v>
      </c>
      <c r="G3220" s="0" t="n">
        <f aca="false">C3220*Assumptions!$C$15</f>
        <v>0</v>
      </c>
      <c r="H3220" s="0" t="n">
        <f aca="false">MIN(F3220,G3220)</f>
        <v>0</v>
      </c>
      <c r="I3220" s="0" t="n">
        <f aca="false">IF(C3220=1,MIN(G3220-H3220,Assumptions!$C$13,P3219),0)</f>
        <v>0</v>
      </c>
      <c r="J3220" s="0" t="n">
        <f aca="false">H3220+I3220</f>
        <v>0</v>
      </c>
      <c r="K3220" s="0" t="n">
        <f aca="false">MIN(IF(C3220=1,F3220-H3220,F3220),Assumptions!$C$13,MAX(0,($B$5-P3219)/$B$6))</f>
        <v>0</v>
      </c>
      <c r="L3220" s="0" t="n">
        <f aca="false">IF(C3220=1,0,MIN(F3220-K3220,Assumptions!$C$15,MAX(0,$B$10-O3219-M3220)))</f>
        <v>200</v>
      </c>
      <c r="M3220" s="0" t="n">
        <f aca="false">'Profiles 8760'!H3209</f>
        <v>185200</v>
      </c>
      <c r="N3220" s="0" t="n">
        <f aca="false">J3220+L3220</f>
        <v>200</v>
      </c>
      <c r="O3220" s="0" t="n">
        <f aca="false">O3219+N3220</f>
        <v>294869.575987377</v>
      </c>
      <c r="P3220" s="0" t="n">
        <f aca="false">MIN($B$5,P3219+K3220*$B$6-I3220)</f>
        <v>510.81</v>
      </c>
      <c r="Q3220" s="0" t="n">
        <f aca="false">MAX(0,F3220-H3220-K3220-L3220)</f>
        <v>129.7</v>
      </c>
    </row>
    <row r="3221" customFormat="false" ht="15" hidden="false" customHeight="false" outlineLevel="0" collapsed="false">
      <c r="A3221" s="0" t="n">
        <f aca="false">'Profiles 8760'!A3210</f>
        <v>3208</v>
      </c>
      <c r="B3221" s="0" t="n">
        <f aca="false">'Profiles 8760'!B3210</f>
        <v>5</v>
      </c>
      <c r="C3221" s="0" t="n">
        <f aca="false">'Profiles 8760'!E3210</f>
        <v>0</v>
      </c>
      <c r="D3221" s="0" t="n">
        <f aca="false">'Profiles 8760'!F3210</f>
        <v>1</v>
      </c>
      <c r="E3221" s="0" t="n">
        <f aca="false">'Profiles 8760'!G3210</f>
        <v>1</v>
      </c>
      <c r="F3221" s="0" t="n">
        <f aca="false">D3221*Assumptions!$C$11*$B$7+E3221*Assumptions!$C$12*$B$8</f>
        <v>329.7</v>
      </c>
      <c r="G3221" s="0" t="n">
        <f aca="false">C3221*Assumptions!$C$15</f>
        <v>0</v>
      </c>
      <c r="H3221" s="0" t="n">
        <f aca="false">MIN(F3221,G3221)</f>
        <v>0</v>
      </c>
      <c r="I3221" s="0" t="n">
        <f aca="false">IF(C3221=1,MIN(G3221-H3221,Assumptions!$C$13,P3220),0)</f>
        <v>0</v>
      </c>
      <c r="J3221" s="0" t="n">
        <f aca="false">H3221+I3221</f>
        <v>0</v>
      </c>
      <c r="K3221" s="0" t="n">
        <f aca="false">MIN(IF(C3221=1,F3221-H3221,F3221),Assumptions!$C$13,MAX(0,($B$5-P3220)/$B$6))</f>
        <v>0</v>
      </c>
      <c r="L3221" s="0" t="n">
        <f aca="false">IF(C3221=1,0,MIN(F3221-K3221,Assumptions!$C$15,MAX(0,$B$10-O3220-M3221)))</f>
        <v>200</v>
      </c>
      <c r="M3221" s="0" t="n">
        <f aca="false">'Profiles 8760'!H3210</f>
        <v>185200</v>
      </c>
      <c r="N3221" s="0" t="n">
        <f aca="false">J3221+L3221</f>
        <v>200</v>
      </c>
      <c r="O3221" s="0" t="n">
        <f aca="false">O3220+N3221</f>
        <v>295069.575987377</v>
      </c>
      <c r="P3221" s="0" t="n">
        <f aca="false">MIN($B$5,P3220+K3221*$B$6-I3221)</f>
        <v>510.81</v>
      </c>
      <c r="Q3221" s="0" t="n">
        <f aca="false">MAX(0,F3221-H3221-K3221-L3221)</f>
        <v>129.7</v>
      </c>
    </row>
    <row r="3222" customFormat="false" ht="15" hidden="false" customHeight="false" outlineLevel="0" collapsed="false">
      <c r="A3222" s="0" t="n">
        <f aca="false">'Profiles 8760'!A3211</f>
        <v>3209</v>
      </c>
      <c r="B3222" s="0" t="n">
        <f aca="false">'Profiles 8760'!B3211</f>
        <v>5</v>
      </c>
      <c r="C3222" s="0" t="n">
        <f aca="false">'Profiles 8760'!E3211</f>
        <v>0</v>
      </c>
      <c r="D3222" s="0" t="n">
        <f aca="false">'Profiles 8760'!F3211</f>
        <v>0.817732</v>
      </c>
      <c r="E3222" s="0" t="n">
        <f aca="false">'Profiles 8760'!G3211</f>
        <v>1</v>
      </c>
      <c r="F3222" s="0" t="n">
        <f aca="false">D3222*Assumptions!$C$11*$B$7+E3222*Assumptions!$C$12*$B$8</f>
        <v>277.0610016</v>
      </c>
      <c r="G3222" s="0" t="n">
        <f aca="false">C3222*Assumptions!$C$15</f>
        <v>0</v>
      </c>
      <c r="H3222" s="0" t="n">
        <f aca="false">MIN(F3222,G3222)</f>
        <v>0</v>
      </c>
      <c r="I3222" s="0" t="n">
        <f aca="false">IF(C3222=1,MIN(G3222-H3222,Assumptions!$C$13,P3221),0)</f>
        <v>0</v>
      </c>
      <c r="J3222" s="0" t="n">
        <f aca="false">H3222+I3222</f>
        <v>0</v>
      </c>
      <c r="K3222" s="0" t="n">
        <f aca="false">MIN(IF(C3222=1,F3222-H3222,F3222),Assumptions!$C$13,MAX(0,($B$5-P3221)/$B$6))</f>
        <v>0</v>
      </c>
      <c r="L3222" s="0" t="n">
        <f aca="false">IF(C3222=1,0,MIN(F3222-K3222,Assumptions!$C$15,MAX(0,$B$10-O3221-M3222)))</f>
        <v>200</v>
      </c>
      <c r="M3222" s="0" t="n">
        <f aca="false">'Profiles 8760'!H3211</f>
        <v>185200</v>
      </c>
      <c r="N3222" s="0" t="n">
        <f aca="false">J3222+L3222</f>
        <v>200</v>
      </c>
      <c r="O3222" s="0" t="n">
        <f aca="false">O3221+N3222</f>
        <v>295269.575987377</v>
      </c>
      <c r="P3222" s="0" t="n">
        <f aca="false">MIN($B$5,P3221+K3222*$B$6-I3222)</f>
        <v>510.81</v>
      </c>
      <c r="Q3222" s="0" t="n">
        <f aca="false">MAX(0,F3222-H3222-K3222-L3222)</f>
        <v>77.0610016</v>
      </c>
    </row>
    <row r="3223" customFormat="false" ht="15" hidden="false" customHeight="false" outlineLevel="0" collapsed="false">
      <c r="A3223" s="0" t="n">
        <f aca="false">'Profiles 8760'!A3212</f>
        <v>3210</v>
      </c>
      <c r="B3223" s="0" t="n">
        <f aca="false">'Profiles 8760'!B3212</f>
        <v>5</v>
      </c>
      <c r="C3223" s="0" t="n">
        <f aca="false">'Profiles 8760'!E3212</f>
        <v>0</v>
      </c>
      <c r="D3223" s="0" t="n">
        <f aca="false">'Profiles 8760'!F3212</f>
        <v>0.455736</v>
      </c>
      <c r="E3223" s="0" t="n">
        <f aca="false">'Profiles 8760'!G3212</f>
        <v>1</v>
      </c>
      <c r="F3223" s="0" t="n">
        <f aca="false">D3223*Assumptions!$C$11*$B$7+E3223*Assumptions!$C$12*$B$8</f>
        <v>172.5165568</v>
      </c>
      <c r="G3223" s="0" t="n">
        <f aca="false">C3223*Assumptions!$C$15</f>
        <v>0</v>
      </c>
      <c r="H3223" s="0" t="n">
        <f aca="false">MIN(F3223,G3223)</f>
        <v>0</v>
      </c>
      <c r="I3223" s="0" t="n">
        <f aca="false">IF(C3223=1,MIN(G3223-H3223,Assumptions!$C$13,P3222),0)</f>
        <v>0</v>
      </c>
      <c r="J3223" s="0" t="n">
        <f aca="false">H3223+I3223</f>
        <v>0</v>
      </c>
      <c r="K3223" s="0" t="n">
        <f aca="false">MIN(IF(C3223=1,F3223-H3223,F3223),Assumptions!$C$13,MAX(0,($B$5-P3222)/$B$6))</f>
        <v>0</v>
      </c>
      <c r="L3223" s="0" t="n">
        <f aca="false">IF(C3223=1,0,MIN(F3223-K3223,Assumptions!$C$15,MAX(0,$B$10-O3222-M3223)))</f>
        <v>172.5165568</v>
      </c>
      <c r="M3223" s="0" t="n">
        <f aca="false">'Profiles 8760'!H3212</f>
        <v>185200</v>
      </c>
      <c r="N3223" s="0" t="n">
        <f aca="false">J3223+L3223</f>
        <v>172.5165568</v>
      </c>
      <c r="O3223" s="0" t="n">
        <f aca="false">O3222+N3223</f>
        <v>295442.092544177</v>
      </c>
      <c r="P3223" s="0" t="n">
        <f aca="false">MIN($B$5,P3222+K3223*$B$6-I3223)</f>
        <v>510.81</v>
      </c>
      <c r="Q3223" s="0" t="n">
        <f aca="false">MAX(0,F3223-H3223-K3223-L3223)</f>
        <v>0</v>
      </c>
    </row>
    <row r="3224" customFormat="false" ht="15" hidden="false" customHeight="false" outlineLevel="0" collapsed="false">
      <c r="A3224" s="0" t="n">
        <f aca="false">'Profiles 8760'!A3213</f>
        <v>3211</v>
      </c>
      <c r="B3224" s="0" t="n">
        <f aca="false">'Profiles 8760'!B3213</f>
        <v>5</v>
      </c>
      <c r="C3224" s="0" t="n">
        <f aca="false">'Profiles 8760'!E3213</f>
        <v>0</v>
      </c>
      <c r="D3224" s="0" t="n">
        <f aca="false">'Profiles 8760'!F3213</f>
        <v>0.1334</v>
      </c>
      <c r="E3224" s="0" t="n">
        <f aca="false">'Profiles 8760'!G3213</f>
        <v>1</v>
      </c>
      <c r="F3224" s="0" t="n">
        <f aca="false">D3224*Assumptions!$C$11*$B$7+E3224*Assumptions!$C$12*$B$8</f>
        <v>79.42592</v>
      </c>
      <c r="G3224" s="0" t="n">
        <f aca="false">C3224*Assumptions!$C$15</f>
        <v>0</v>
      </c>
      <c r="H3224" s="0" t="n">
        <f aca="false">MIN(F3224,G3224)</f>
        <v>0</v>
      </c>
      <c r="I3224" s="0" t="n">
        <f aca="false">IF(C3224=1,MIN(G3224-H3224,Assumptions!$C$13,P3223),0)</f>
        <v>0</v>
      </c>
      <c r="J3224" s="0" t="n">
        <f aca="false">H3224+I3224</f>
        <v>0</v>
      </c>
      <c r="K3224" s="0" t="n">
        <f aca="false">MIN(IF(C3224=1,F3224-H3224,F3224),Assumptions!$C$13,MAX(0,($B$5-P3223)/$B$6))</f>
        <v>0</v>
      </c>
      <c r="L3224" s="0" t="n">
        <f aca="false">IF(C3224=1,0,MIN(F3224-K3224,Assumptions!$C$15,MAX(0,$B$10-O3223-M3224)))</f>
        <v>79.42592</v>
      </c>
      <c r="M3224" s="0" t="n">
        <f aca="false">'Profiles 8760'!H3213</f>
        <v>185200</v>
      </c>
      <c r="N3224" s="0" t="n">
        <f aca="false">J3224+L3224</f>
        <v>79.42592</v>
      </c>
      <c r="O3224" s="0" t="n">
        <f aca="false">O3223+N3224</f>
        <v>295521.518464177</v>
      </c>
      <c r="P3224" s="0" t="n">
        <f aca="false">MIN($B$5,P3223+K3224*$B$6-I3224)</f>
        <v>510.81</v>
      </c>
      <c r="Q3224" s="0" t="n">
        <f aca="false">MAX(0,F3224-H3224-K3224-L3224)</f>
        <v>0</v>
      </c>
    </row>
    <row r="3225" customFormat="false" ht="15" hidden="false" customHeight="false" outlineLevel="0" collapsed="false">
      <c r="A3225" s="0" t="n">
        <f aca="false">'Profiles 8760'!A3214</f>
        <v>3212</v>
      </c>
      <c r="B3225" s="0" t="n">
        <f aca="false">'Profiles 8760'!B3214</f>
        <v>5</v>
      </c>
      <c r="C3225" s="0" t="n">
        <f aca="false">'Profiles 8760'!E3214</f>
        <v>1</v>
      </c>
      <c r="D3225" s="0" t="n">
        <f aca="false">'Profiles 8760'!F3214</f>
        <v>0</v>
      </c>
      <c r="E3225" s="0" t="n">
        <f aca="false">'Profiles 8760'!G3214</f>
        <v>1</v>
      </c>
      <c r="F3225" s="0" t="n">
        <f aca="false">D3225*Assumptions!$C$11*$B$7+E3225*Assumptions!$C$12*$B$8</f>
        <v>40.9</v>
      </c>
      <c r="G3225" s="0" t="n">
        <f aca="false">C3225*Assumptions!$C$15</f>
        <v>200</v>
      </c>
      <c r="H3225" s="0" t="n">
        <f aca="false">MIN(F3225,G3225)</f>
        <v>40.9</v>
      </c>
      <c r="I3225" s="0" t="n">
        <f aca="false">IF(C3225=1,MIN(G3225-H3225,Assumptions!$C$13,P3224),0)</f>
        <v>159.1</v>
      </c>
      <c r="J3225" s="0" t="n">
        <f aca="false">H3225+I3225</f>
        <v>200</v>
      </c>
      <c r="K3225" s="0" t="n">
        <f aca="false">MIN(IF(C3225=1,F3225-H3225,F3225),Assumptions!$C$13,MAX(0,($B$5-P3224)/$B$6))</f>
        <v>0</v>
      </c>
      <c r="L3225" s="0" t="n">
        <f aca="false">IF(C3225=1,0,MIN(F3225-K3225,Assumptions!$C$15,MAX(0,$B$10-O3224-M3225)))</f>
        <v>0</v>
      </c>
      <c r="M3225" s="0" t="n">
        <f aca="false">'Profiles 8760'!H3214</f>
        <v>185000</v>
      </c>
      <c r="N3225" s="0" t="n">
        <f aca="false">J3225+L3225</f>
        <v>200</v>
      </c>
      <c r="O3225" s="0" t="n">
        <f aca="false">O3224+N3225</f>
        <v>295721.518464177</v>
      </c>
      <c r="P3225" s="0" t="n">
        <f aca="false">MIN($B$5,P3224+K3225*$B$6-I3225)</f>
        <v>351.71</v>
      </c>
      <c r="Q3225" s="0" t="n">
        <f aca="false">MAX(0,F3225-H3225-K3225-L3225)</f>
        <v>0</v>
      </c>
    </row>
    <row r="3226" customFormat="false" ht="15" hidden="false" customHeight="false" outlineLevel="0" collapsed="false">
      <c r="A3226" s="0" t="n">
        <f aca="false">'Profiles 8760'!A3215</f>
        <v>3213</v>
      </c>
      <c r="B3226" s="0" t="n">
        <f aca="false">'Profiles 8760'!B3215</f>
        <v>5</v>
      </c>
      <c r="C3226" s="0" t="n">
        <f aca="false">'Profiles 8760'!E3215</f>
        <v>1</v>
      </c>
      <c r="D3226" s="0" t="n">
        <f aca="false">'Profiles 8760'!F3215</f>
        <v>0</v>
      </c>
      <c r="E3226" s="0" t="n">
        <f aca="false">'Profiles 8760'!G3215</f>
        <v>1</v>
      </c>
      <c r="F3226" s="0" t="n">
        <f aca="false">D3226*Assumptions!$C$11*$B$7+E3226*Assumptions!$C$12*$B$8</f>
        <v>40.9</v>
      </c>
      <c r="G3226" s="0" t="n">
        <f aca="false">C3226*Assumptions!$C$15</f>
        <v>200</v>
      </c>
      <c r="H3226" s="0" t="n">
        <f aca="false">MIN(F3226,G3226)</f>
        <v>40.9</v>
      </c>
      <c r="I3226" s="0" t="n">
        <f aca="false">IF(C3226=1,MIN(G3226-H3226,Assumptions!$C$13,P3225),0)</f>
        <v>159.1</v>
      </c>
      <c r="J3226" s="0" t="n">
        <f aca="false">H3226+I3226</f>
        <v>200</v>
      </c>
      <c r="K3226" s="0" t="n">
        <f aca="false">MIN(IF(C3226=1,F3226-H3226,F3226),Assumptions!$C$13,MAX(0,($B$5-P3225)/$B$6))</f>
        <v>0</v>
      </c>
      <c r="L3226" s="0" t="n">
        <f aca="false">IF(C3226=1,0,MIN(F3226-K3226,Assumptions!$C$15,MAX(0,$B$10-O3225-M3226)))</f>
        <v>0</v>
      </c>
      <c r="M3226" s="0" t="n">
        <f aca="false">'Profiles 8760'!H3215</f>
        <v>184800</v>
      </c>
      <c r="N3226" s="0" t="n">
        <f aca="false">J3226+L3226</f>
        <v>200</v>
      </c>
      <c r="O3226" s="0" t="n">
        <f aca="false">O3225+N3226</f>
        <v>295921.518464177</v>
      </c>
      <c r="P3226" s="0" t="n">
        <f aca="false">MIN($B$5,P3225+K3226*$B$6-I3226)</f>
        <v>192.61</v>
      </c>
      <c r="Q3226" s="0" t="n">
        <f aca="false">MAX(0,F3226-H3226-K3226-L3226)</f>
        <v>0</v>
      </c>
    </row>
    <row r="3227" customFormat="false" ht="15" hidden="false" customHeight="false" outlineLevel="0" collapsed="false">
      <c r="A3227" s="0" t="n">
        <f aca="false">'Profiles 8760'!A3216</f>
        <v>3214</v>
      </c>
      <c r="B3227" s="0" t="n">
        <f aca="false">'Profiles 8760'!B3216</f>
        <v>5</v>
      </c>
      <c r="C3227" s="0" t="n">
        <f aca="false">'Profiles 8760'!E3216</f>
        <v>0</v>
      </c>
      <c r="D3227" s="0" t="n">
        <f aca="false">'Profiles 8760'!F3216</f>
        <v>0</v>
      </c>
      <c r="E3227" s="0" t="n">
        <f aca="false">'Profiles 8760'!G3216</f>
        <v>1</v>
      </c>
      <c r="F3227" s="0" t="n">
        <f aca="false">D3227*Assumptions!$C$11*$B$7+E3227*Assumptions!$C$12*$B$8</f>
        <v>40.9</v>
      </c>
      <c r="G3227" s="0" t="n">
        <f aca="false">C3227*Assumptions!$C$15</f>
        <v>0</v>
      </c>
      <c r="H3227" s="0" t="n">
        <f aca="false">MIN(F3227,G3227)</f>
        <v>0</v>
      </c>
      <c r="I3227" s="0" t="n">
        <f aca="false">IF(C3227=1,MIN(G3227-H3227,Assumptions!$C$13,P3226),0)</f>
        <v>0</v>
      </c>
      <c r="J3227" s="0" t="n">
        <f aca="false">H3227+I3227</f>
        <v>0</v>
      </c>
      <c r="K3227" s="0" t="n">
        <f aca="false">MIN(IF(C3227=1,F3227-H3227,F3227),Assumptions!$C$13,MAX(0,($B$5-P3226)/$B$6))</f>
        <v>40.9</v>
      </c>
      <c r="L3227" s="0" t="n">
        <f aca="false">IF(C3227=1,0,MIN(F3227-K3227,Assumptions!$C$15,MAX(0,$B$10-O3226-M3227)))</f>
        <v>0</v>
      </c>
      <c r="M3227" s="0" t="n">
        <f aca="false">'Profiles 8760'!H3216</f>
        <v>184800</v>
      </c>
      <c r="N3227" s="0" t="n">
        <f aca="false">J3227+L3227</f>
        <v>0</v>
      </c>
      <c r="O3227" s="0" t="n">
        <f aca="false">O3226+N3227</f>
        <v>295921.518464177</v>
      </c>
      <c r="P3227" s="0" t="n">
        <f aca="false">MIN($B$5,P3226+K3227*$B$6-I3227)</f>
        <v>228.06212</v>
      </c>
      <c r="Q3227" s="0" t="n">
        <f aca="false">MAX(0,F3227-H3227-K3227-L3227)</f>
        <v>0</v>
      </c>
    </row>
    <row r="3228" customFormat="false" ht="15" hidden="false" customHeight="false" outlineLevel="0" collapsed="false">
      <c r="A3228" s="0" t="n">
        <f aca="false">'Profiles 8760'!A3217</f>
        <v>3215</v>
      </c>
      <c r="B3228" s="0" t="n">
        <f aca="false">'Profiles 8760'!B3217</f>
        <v>5</v>
      </c>
      <c r="C3228" s="0" t="n">
        <f aca="false">'Profiles 8760'!E3217</f>
        <v>0</v>
      </c>
      <c r="D3228" s="0" t="n">
        <f aca="false">'Profiles 8760'!F3217</f>
        <v>0</v>
      </c>
      <c r="E3228" s="0" t="n">
        <f aca="false">'Profiles 8760'!G3217</f>
        <v>1</v>
      </c>
      <c r="F3228" s="0" t="n">
        <f aca="false">D3228*Assumptions!$C$11*$B$7+E3228*Assumptions!$C$12*$B$8</f>
        <v>40.9</v>
      </c>
      <c r="G3228" s="0" t="n">
        <f aca="false">C3228*Assumptions!$C$15</f>
        <v>0</v>
      </c>
      <c r="H3228" s="0" t="n">
        <f aca="false">MIN(F3228,G3228)</f>
        <v>0</v>
      </c>
      <c r="I3228" s="0" t="n">
        <f aca="false">IF(C3228=1,MIN(G3228-H3228,Assumptions!$C$13,P3227),0)</f>
        <v>0</v>
      </c>
      <c r="J3228" s="0" t="n">
        <f aca="false">H3228+I3228</f>
        <v>0</v>
      </c>
      <c r="K3228" s="0" t="n">
        <f aca="false">MIN(IF(C3228=1,F3228-H3228,F3228),Assumptions!$C$13,MAX(0,($B$5-P3227)/$B$6))</f>
        <v>40.9</v>
      </c>
      <c r="L3228" s="0" t="n">
        <f aca="false">IF(C3228=1,0,MIN(F3228-K3228,Assumptions!$C$15,MAX(0,$B$10-O3227-M3228)))</f>
        <v>0</v>
      </c>
      <c r="M3228" s="0" t="n">
        <f aca="false">'Profiles 8760'!H3217</f>
        <v>184800</v>
      </c>
      <c r="N3228" s="0" t="n">
        <f aca="false">J3228+L3228</f>
        <v>0</v>
      </c>
      <c r="O3228" s="0" t="n">
        <f aca="false">O3227+N3228</f>
        <v>295921.518464177</v>
      </c>
      <c r="P3228" s="0" t="n">
        <f aca="false">MIN($B$5,P3227+K3228*$B$6-I3228)</f>
        <v>263.51424</v>
      </c>
      <c r="Q3228" s="0" t="n">
        <f aca="false">MAX(0,F3228-H3228-K3228-L3228)</f>
        <v>0</v>
      </c>
    </row>
    <row r="3229" customFormat="false" ht="15" hidden="false" customHeight="false" outlineLevel="0" collapsed="false">
      <c r="A3229" s="0" t="n">
        <f aca="false">'Profiles 8760'!A3218</f>
        <v>3216</v>
      </c>
      <c r="B3229" s="0" t="n">
        <f aca="false">'Profiles 8760'!B3218</f>
        <v>5</v>
      </c>
      <c r="C3229" s="0" t="n">
        <f aca="false">'Profiles 8760'!E3218</f>
        <v>0</v>
      </c>
      <c r="D3229" s="0" t="n">
        <f aca="false">'Profiles 8760'!F3218</f>
        <v>0</v>
      </c>
      <c r="E3229" s="0" t="n">
        <f aca="false">'Profiles 8760'!G3218</f>
        <v>1</v>
      </c>
      <c r="F3229" s="0" t="n">
        <f aca="false">D3229*Assumptions!$C$11*$B$7+E3229*Assumptions!$C$12*$B$8</f>
        <v>40.9</v>
      </c>
      <c r="G3229" s="0" t="n">
        <f aca="false">C3229*Assumptions!$C$15</f>
        <v>0</v>
      </c>
      <c r="H3229" s="0" t="n">
        <f aca="false">MIN(F3229,G3229)</f>
        <v>0</v>
      </c>
      <c r="I3229" s="0" t="n">
        <f aca="false">IF(C3229=1,MIN(G3229-H3229,Assumptions!$C$13,P3228),0)</f>
        <v>0</v>
      </c>
      <c r="J3229" s="0" t="n">
        <f aca="false">H3229+I3229</f>
        <v>0</v>
      </c>
      <c r="K3229" s="0" t="n">
        <f aca="false">MIN(IF(C3229=1,F3229-H3229,F3229),Assumptions!$C$13,MAX(0,($B$5-P3228)/$B$6))</f>
        <v>40.9</v>
      </c>
      <c r="L3229" s="0" t="n">
        <f aca="false">IF(C3229=1,0,MIN(F3229-K3229,Assumptions!$C$15,MAX(0,$B$10-O3228-M3229)))</f>
        <v>0</v>
      </c>
      <c r="M3229" s="0" t="n">
        <f aca="false">'Profiles 8760'!H3218</f>
        <v>184800</v>
      </c>
      <c r="N3229" s="0" t="n">
        <f aca="false">J3229+L3229</f>
        <v>0</v>
      </c>
      <c r="O3229" s="0" t="n">
        <f aca="false">O3228+N3229</f>
        <v>295921.518464177</v>
      </c>
      <c r="P3229" s="0" t="n">
        <f aca="false">MIN($B$5,P3228+K3229*$B$6-I3229)</f>
        <v>298.96636</v>
      </c>
      <c r="Q3229" s="0" t="n">
        <f aca="false">MAX(0,F3229-H3229-K3229-L3229)</f>
        <v>0</v>
      </c>
    </row>
    <row r="3230" customFormat="false" ht="15" hidden="false" customHeight="false" outlineLevel="0" collapsed="false">
      <c r="A3230" s="0" t="n">
        <f aca="false">'Profiles 8760'!A3219</f>
        <v>3217</v>
      </c>
      <c r="B3230" s="0" t="n">
        <f aca="false">'Profiles 8760'!B3219</f>
        <v>5</v>
      </c>
      <c r="C3230" s="0" t="n">
        <f aca="false">'Profiles 8760'!E3219</f>
        <v>0</v>
      </c>
      <c r="D3230" s="0" t="n">
        <f aca="false">'Profiles 8760'!F3219</f>
        <v>0</v>
      </c>
      <c r="E3230" s="0" t="n">
        <f aca="false">'Profiles 8760'!G3219</f>
        <v>0.826108</v>
      </c>
      <c r="F3230" s="0" t="n">
        <f aca="false">D3230*Assumptions!$C$11*$B$7+E3230*Assumptions!$C$12*$B$8</f>
        <v>33.7878172</v>
      </c>
      <c r="G3230" s="0" t="n">
        <f aca="false">C3230*Assumptions!$C$15</f>
        <v>0</v>
      </c>
      <c r="H3230" s="0" t="n">
        <f aca="false">MIN(F3230,G3230)</f>
        <v>0</v>
      </c>
      <c r="I3230" s="0" t="n">
        <f aca="false">IF(C3230=1,MIN(G3230-H3230,Assumptions!$C$13,P3229),0)</f>
        <v>0</v>
      </c>
      <c r="J3230" s="0" t="n">
        <f aca="false">H3230+I3230</f>
        <v>0</v>
      </c>
      <c r="K3230" s="0" t="n">
        <f aca="false">MIN(IF(C3230=1,F3230-H3230,F3230),Assumptions!$C$13,MAX(0,($B$5-P3229)/$B$6))</f>
        <v>33.7878172</v>
      </c>
      <c r="L3230" s="0" t="n">
        <f aca="false">IF(C3230=1,0,MIN(F3230-K3230,Assumptions!$C$15,MAX(0,$B$10-O3229-M3230)))</f>
        <v>0</v>
      </c>
      <c r="M3230" s="0" t="n">
        <f aca="false">'Profiles 8760'!H3219</f>
        <v>184800</v>
      </c>
      <c r="N3230" s="0" t="n">
        <f aca="false">J3230+L3230</f>
        <v>0</v>
      </c>
      <c r="O3230" s="0" t="n">
        <f aca="false">O3229+N3230</f>
        <v>295921.518464177</v>
      </c>
      <c r="P3230" s="0" t="n">
        <f aca="false">MIN($B$5,P3229+K3230*$B$6-I3230)</f>
        <v>328.25363994896</v>
      </c>
      <c r="Q3230" s="0" t="n">
        <f aca="false">MAX(0,F3230-H3230-K3230-L3230)</f>
        <v>0</v>
      </c>
    </row>
    <row r="3231" customFormat="false" ht="15" hidden="false" customHeight="false" outlineLevel="0" collapsed="false">
      <c r="A3231" s="0" t="n">
        <f aca="false">'Profiles 8760'!A3220</f>
        <v>3218</v>
      </c>
      <c r="B3231" s="0" t="n">
        <f aca="false">'Profiles 8760'!B3220</f>
        <v>5</v>
      </c>
      <c r="C3231" s="0" t="n">
        <f aca="false">'Profiles 8760'!E3220</f>
        <v>0</v>
      </c>
      <c r="D3231" s="0" t="n">
        <f aca="false">'Profiles 8760'!F3220</f>
        <v>0</v>
      </c>
      <c r="E3231" s="0" t="n">
        <f aca="false">'Profiles 8760'!G3220</f>
        <v>0.467338</v>
      </c>
      <c r="F3231" s="0" t="n">
        <f aca="false">D3231*Assumptions!$C$11*$B$7+E3231*Assumptions!$C$12*$B$8</f>
        <v>19.1141242</v>
      </c>
      <c r="G3231" s="0" t="n">
        <f aca="false">C3231*Assumptions!$C$15</f>
        <v>0</v>
      </c>
      <c r="H3231" s="0" t="n">
        <f aca="false">MIN(F3231,G3231)</f>
        <v>0</v>
      </c>
      <c r="I3231" s="0" t="n">
        <f aca="false">IF(C3231=1,MIN(G3231-H3231,Assumptions!$C$13,P3230),0)</f>
        <v>0</v>
      </c>
      <c r="J3231" s="0" t="n">
        <f aca="false">H3231+I3231</f>
        <v>0</v>
      </c>
      <c r="K3231" s="0" t="n">
        <f aca="false">MIN(IF(C3231=1,F3231-H3231,F3231),Assumptions!$C$13,MAX(0,($B$5-P3230)/$B$6))</f>
        <v>19.1141242</v>
      </c>
      <c r="L3231" s="0" t="n">
        <f aca="false">IF(C3231=1,0,MIN(F3231-K3231,Assumptions!$C$15,MAX(0,$B$10-O3230-M3231)))</f>
        <v>0</v>
      </c>
      <c r="M3231" s="0" t="n">
        <f aca="false">'Profiles 8760'!H3220</f>
        <v>184800</v>
      </c>
      <c r="N3231" s="0" t="n">
        <f aca="false">J3231+L3231</f>
        <v>0</v>
      </c>
      <c r="O3231" s="0" t="n">
        <f aca="false">O3230+N3231</f>
        <v>295921.518464177</v>
      </c>
      <c r="P3231" s="0" t="n">
        <f aca="false">MIN($B$5,P3230+K3231*$B$6-I3231)</f>
        <v>344.82176280552</v>
      </c>
      <c r="Q3231" s="0" t="n">
        <f aca="false">MAX(0,F3231-H3231-K3231-L3231)</f>
        <v>0</v>
      </c>
    </row>
    <row r="3232" customFormat="false" ht="15" hidden="false" customHeight="false" outlineLevel="0" collapsed="false">
      <c r="A3232" s="0" t="n">
        <f aca="false">'Profiles 8760'!A3221</f>
        <v>3219</v>
      </c>
      <c r="B3232" s="0" t="n">
        <f aca="false">'Profiles 8760'!B3221</f>
        <v>5</v>
      </c>
      <c r="C3232" s="0" t="n">
        <f aca="false">'Profiles 8760'!E3221</f>
        <v>0</v>
      </c>
      <c r="D3232" s="0" t="n">
        <f aca="false">'Profiles 8760'!F3221</f>
        <v>0</v>
      </c>
      <c r="E3232" s="0" t="n">
        <f aca="false">'Profiles 8760'!G3221</f>
        <v>0.483242</v>
      </c>
      <c r="F3232" s="0" t="n">
        <f aca="false">D3232*Assumptions!$C$11*$B$7+E3232*Assumptions!$C$12*$B$8</f>
        <v>19.7645978</v>
      </c>
      <c r="G3232" s="0" t="n">
        <f aca="false">C3232*Assumptions!$C$15</f>
        <v>0</v>
      </c>
      <c r="H3232" s="0" t="n">
        <f aca="false">MIN(F3232,G3232)</f>
        <v>0</v>
      </c>
      <c r="I3232" s="0" t="n">
        <f aca="false">IF(C3232=1,MIN(G3232-H3232,Assumptions!$C$13,P3231),0)</f>
        <v>0</v>
      </c>
      <c r="J3232" s="0" t="n">
        <f aca="false">H3232+I3232</f>
        <v>0</v>
      </c>
      <c r="K3232" s="0" t="n">
        <f aca="false">MIN(IF(C3232=1,F3232-H3232,F3232),Assumptions!$C$13,MAX(0,($B$5-P3231)/$B$6))</f>
        <v>19.7645978</v>
      </c>
      <c r="L3232" s="0" t="n">
        <f aca="false">IF(C3232=1,0,MIN(F3232-K3232,Assumptions!$C$15,MAX(0,$B$10-O3231-M3232)))</f>
        <v>0</v>
      </c>
      <c r="M3232" s="0" t="n">
        <f aca="false">'Profiles 8760'!H3221</f>
        <v>184800</v>
      </c>
      <c r="N3232" s="0" t="n">
        <f aca="false">J3232+L3232</f>
        <v>0</v>
      </c>
      <c r="O3232" s="0" t="n">
        <f aca="false">O3231+N3232</f>
        <v>295921.518464177</v>
      </c>
      <c r="P3232" s="0" t="n">
        <f aca="false">MIN($B$5,P3231+K3232*$B$6-I3232)</f>
        <v>361.95371617856</v>
      </c>
      <c r="Q3232" s="0" t="n">
        <f aca="false">MAX(0,F3232-H3232-K3232-L3232)</f>
        <v>0</v>
      </c>
    </row>
    <row r="3233" customFormat="false" ht="15" hidden="false" customHeight="false" outlineLevel="0" collapsed="false">
      <c r="A3233" s="0" t="n">
        <f aca="false">'Profiles 8760'!A3222</f>
        <v>3220</v>
      </c>
      <c r="B3233" s="0" t="n">
        <f aca="false">'Profiles 8760'!B3222</f>
        <v>5</v>
      </c>
      <c r="C3233" s="0" t="n">
        <f aca="false">'Profiles 8760'!E3222</f>
        <v>0</v>
      </c>
      <c r="D3233" s="0" t="n">
        <f aca="false">'Profiles 8760'!F3222</f>
        <v>0</v>
      </c>
      <c r="E3233" s="0" t="n">
        <f aca="false">'Profiles 8760'!G3222</f>
        <v>0.498812</v>
      </c>
      <c r="F3233" s="0" t="n">
        <f aca="false">D3233*Assumptions!$C$11*$B$7+E3233*Assumptions!$C$12*$B$8</f>
        <v>20.4014108</v>
      </c>
      <c r="G3233" s="0" t="n">
        <f aca="false">C3233*Assumptions!$C$15</f>
        <v>0</v>
      </c>
      <c r="H3233" s="0" t="n">
        <f aca="false">MIN(F3233,G3233)</f>
        <v>0</v>
      </c>
      <c r="I3233" s="0" t="n">
        <f aca="false">IF(C3233=1,MIN(G3233-H3233,Assumptions!$C$13,P3232),0)</f>
        <v>0</v>
      </c>
      <c r="J3233" s="0" t="n">
        <f aca="false">H3233+I3233</f>
        <v>0</v>
      </c>
      <c r="K3233" s="0" t="n">
        <f aca="false">MIN(IF(C3233=1,F3233-H3233,F3233),Assumptions!$C$13,MAX(0,($B$5-P3232)/$B$6))</f>
        <v>20.4014108</v>
      </c>
      <c r="L3233" s="0" t="n">
        <f aca="false">IF(C3233=1,0,MIN(F3233-K3233,Assumptions!$C$15,MAX(0,$B$10-O3232-M3233)))</f>
        <v>0</v>
      </c>
      <c r="M3233" s="0" t="n">
        <f aca="false">'Profiles 8760'!H3222</f>
        <v>184800</v>
      </c>
      <c r="N3233" s="0" t="n">
        <f aca="false">J3233+L3233</f>
        <v>0</v>
      </c>
      <c r="O3233" s="0" t="n">
        <f aca="false">O3232+N3233</f>
        <v>295921.518464177</v>
      </c>
      <c r="P3233" s="0" t="n">
        <f aca="false">MIN($B$5,P3232+K3233*$B$6-I3233)</f>
        <v>379.63765906</v>
      </c>
      <c r="Q3233" s="0" t="n">
        <f aca="false">MAX(0,F3233-H3233-K3233-L3233)</f>
        <v>0</v>
      </c>
    </row>
    <row r="3234" customFormat="false" ht="15" hidden="false" customHeight="false" outlineLevel="0" collapsed="false">
      <c r="A3234" s="0" t="n">
        <f aca="false">'Profiles 8760'!A3223</f>
        <v>3221</v>
      </c>
      <c r="B3234" s="0" t="n">
        <f aca="false">'Profiles 8760'!B3223</f>
        <v>5</v>
      </c>
      <c r="C3234" s="0" t="n">
        <f aca="false">'Profiles 8760'!E3223</f>
        <v>0</v>
      </c>
      <c r="D3234" s="0" t="n">
        <f aca="false">'Profiles 8760'!F3223</f>
        <v>0</v>
      </c>
      <c r="E3234" s="0" t="n">
        <f aca="false">'Profiles 8760'!G3223</f>
        <v>0.753308</v>
      </c>
      <c r="F3234" s="0" t="n">
        <f aca="false">D3234*Assumptions!$C$11*$B$7+E3234*Assumptions!$C$12*$B$8</f>
        <v>30.8102972</v>
      </c>
      <c r="G3234" s="0" t="n">
        <f aca="false">C3234*Assumptions!$C$15</f>
        <v>0</v>
      </c>
      <c r="H3234" s="0" t="n">
        <f aca="false">MIN(F3234,G3234)</f>
        <v>0</v>
      </c>
      <c r="I3234" s="0" t="n">
        <f aca="false">IF(C3234=1,MIN(G3234-H3234,Assumptions!$C$13,P3233),0)</f>
        <v>0</v>
      </c>
      <c r="J3234" s="0" t="n">
        <f aca="false">H3234+I3234</f>
        <v>0</v>
      </c>
      <c r="K3234" s="0" t="n">
        <f aca="false">MIN(IF(C3234=1,F3234-H3234,F3234),Assumptions!$C$13,MAX(0,($B$5-P3233)/$B$6))</f>
        <v>30.8102972</v>
      </c>
      <c r="L3234" s="0" t="n">
        <f aca="false">IF(C3234=1,0,MIN(F3234-K3234,Assumptions!$C$15,MAX(0,$B$10-O3233-M3234)))</f>
        <v>0</v>
      </c>
      <c r="M3234" s="0" t="n">
        <f aca="false">'Profiles 8760'!H3223</f>
        <v>184800</v>
      </c>
      <c r="N3234" s="0" t="n">
        <f aca="false">J3234+L3234</f>
        <v>0</v>
      </c>
      <c r="O3234" s="0" t="n">
        <f aca="false">O3233+N3234</f>
        <v>295921.518464177</v>
      </c>
      <c r="P3234" s="0" t="n">
        <f aca="false">MIN($B$5,P3233+K3234*$B$6-I3234)</f>
        <v>406.34402467296</v>
      </c>
      <c r="Q3234" s="0" t="n">
        <f aca="false">MAX(0,F3234-H3234-K3234-L3234)</f>
        <v>0</v>
      </c>
    </row>
    <row r="3235" customFormat="false" ht="15" hidden="false" customHeight="false" outlineLevel="0" collapsed="false">
      <c r="A3235" s="0" t="n">
        <f aca="false">'Profiles 8760'!A3224</f>
        <v>3222</v>
      </c>
      <c r="B3235" s="0" t="n">
        <f aca="false">'Profiles 8760'!B3224</f>
        <v>5</v>
      </c>
      <c r="C3235" s="0" t="n">
        <f aca="false">'Profiles 8760'!E3224</f>
        <v>0</v>
      </c>
      <c r="D3235" s="0" t="n">
        <f aca="false">'Profiles 8760'!F3224</f>
        <v>0</v>
      </c>
      <c r="E3235" s="0" t="n">
        <f aca="false">'Profiles 8760'!G3224</f>
        <v>0.446202</v>
      </c>
      <c r="F3235" s="0" t="n">
        <f aca="false">D3235*Assumptions!$C$11*$B$7+E3235*Assumptions!$C$12*$B$8</f>
        <v>18.2496618</v>
      </c>
      <c r="G3235" s="0" t="n">
        <f aca="false">C3235*Assumptions!$C$15</f>
        <v>0</v>
      </c>
      <c r="H3235" s="0" t="n">
        <f aca="false">MIN(F3235,G3235)</f>
        <v>0</v>
      </c>
      <c r="I3235" s="0" t="n">
        <f aca="false">IF(C3235=1,MIN(G3235-H3235,Assumptions!$C$13,P3234),0)</f>
        <v>0</v>
      </c>
      <c r="J3235" s="0" t="n">
        <f aca="false">H3235+I3235</f>
        <v>0</v>
      </c>
      <c r="K3235" s="0" t="n">
        <f aca="false">MIN(IF(C3235=1,F3235-H3235,F3235),Assumptions!$C$13,MAX(0,($B$5-P3234)/$B$6))</f>
        <v>18.2496618</v>
      </c>
      <c r="L3235" s="0" t="n">
        <f aca="false">IF(C3235=1,0,MIN(F3235-K3235,Assumptions!$C$15,MAX(0,$B$10-O3234-M3235)))</f>
        <v>0</v>
      </c>
      <c r="M3235" s="0" t="n">
        <f aca="false">'Profiles 8760'!H3224</f>
        <v>184800</v>
      </c>
      <c r="N3235" s="0" t="n">
        <f aca="false">J3235+L3235</f>
        <v>0</v>
      </c>
      <c r="O3235" s="0" t="n">
        <f aca="false">O3234+N3235</f>
        <v>295921.518464177</v>
      </c>
      <c r="P3235" s="0" t="n">
        <f aca="false">MIN($B$5,P3234+K3235*$B$6-I3235)</f>
        <v>422.1628315212</v>
      </c>
      <c r="Q3235" s="0" t="n">
        <f aca="false">MAX(0,F3235-H3235-K3235-L3235)</f>
        <v>0</v>
      </c>
    </row>
    <row r="3236" customFormat="false" ht="15" hidden="false" customHeight="false" outlineLevel="0" collapsed="false">
      <c r="A3236" s="0" t="n">
        <f aca="false">'Profiles 8760'!A3225</f>
        <v>3223</v>
      </c>
      <c r="B3236" s="0" t="n">
        <f aca="false">'Profiles 8760'!B3225</f>
        <v>5</v>
      </c>
      <c r="C3236" s="0" t="n">
        <f aca="false">'Profiles 8760'!E3225</f>
        <v>0</v>
      </c>
      <c r="D3236" s="0" t="n">
        <f aca="false">'Profiles 8760'!F3225</f>
        <v>0.093522</v>
      </c>
      <c r="E3236" s="0" t="n">
        <f aca="false">'Profiles 8760'!G3225</f>
        <v>0.550353</v>
      </c>
      <c r="F3236" s="0" t="n">
        <f aca="false">D3236*Assumptions!$C$11*$B$7+E3236*Assumptions!$C$12*$B$8</f>
        <v>49.5185913</v>
      </c>
      <c r="G3236" s="0" t="n">
        <f aca="false">C3236*Assumptions!$C$15</f>
        <v>0</v>
      </c>
      <c r="H3236" s="0" t="n">
        <f aca="false">MIN(F3236,G3236)</f>
        <v>0</v>
      </c>
      <c r="I3236" s="0" t="n">
        <f aca="false">IF(C3236=1,MIN(G3236-H3236,Assumptions!$C$13,P3235),0)</f>
        <v>0</v>
      </c>
      <c r="J3236" s="0" t="n">
        <f aca="false">H3236+I3236</f>
        <v>0</v>
      </c>
      <c r="K3236" s="0" t="n">
        <f aca="false">MIN(IF(C3236=1,F3236-H3236,F3236),Assumptions!$C$13,MAX(0,($B$5-P3235)/$B$6))</f>
        <v>49.5185913</v>
      </c>
      <c r="L3236" s="0" t="n">
        <f aca="false">IF(C3236=1,0,MIN(F3236-K3236,Assumptions!$C$15,MAX(0,$B$10-O3235-M3236)))</f>
        <v>0</v>
      </c>
      <c r="M3236" s="0" t="n">
        <f aca="false">'Profiles 8760'!H3225</f>
        <v>184800</v>
      </c>
      <c r="N3236" s="0" t="n">
        <f aca="false">J3236+L3236</f>
        <v>0</v>
      </c>
      <c r="O3236" s="0" t="n">
        <f aca="false">O3235+N3236</f>
        <v>295921.518464177</v>
      </c>
      <c r="P3236" s="0" t="n">
        <f aca="false">MIN($B$5,P3235+K3236*$B$6-I3236)</f>
        <v>465.08554646004</v>
      </c>
      <c r="Q3236" s="0" t="n">
        <f aca="false">MAX(0,F3236-H3236-K3236-L3236)</f>
        <v>0</v>
      </c>
    </row>
    <row r="3237" customFormat="false" ht="15" hidden="false" customHeight="false" outlineLevel="0" collapsed="false">
      <c r="A3237" s="0" t="n">
        <f aca="false">'Profiles 8760'!A3226</f>
        <v>3224</v>
      </c>
      <c r="B3237" s="0" t="n">
        <f aca="false">'Profiles 8760'!B3226</f>
        <v>5</v>
      </c>
      <c r="C3237" s="0" t="n">
        <f aca="false">'Profiles 8760'!E3226</f>
        <v>1</v>
      </c>
      <c r="D3237" s="0" t="n">
        <f aca="false">'Profiles 8760'!F3226</f>
        <v>0.319498</v>
      </c>
      <c r="E3237" s="0" t="n">
        <f aca="false">'Profiles 8760'!G3226</f>
        <v>0.414447</v>
      </c>
      <c r="F3237" s="0" t="n">
        <f aca="false">D3237*Assumptions!$C$11*$B$7+E3237*Assumptions!$C$12*$B$8</f>
        <v>109.2219047</v>
      </c>
      <c r="G3237" s="0" t="n">
        <f aca="false">C3237*Assumptions!$C$15</f>
        <v>200</v>
      </c>
      <c r="H3237" s="0" t="n">
        <f aca="false">MIN(F3237,G3237)</f>
        <v>109.2219047</v>
      </c>
      <c r="I3237" s="0" t="n">
        <f aca="false">IF(C3237=1,MIN(G3237-H3237,Assumptions!$C$13,P3236),0)</f>
        <v>90.7780953</v>
      </c>
      <c r="J3237" s="0" t="n">
        <f aca="false">H3237+I3237</f>
        <v>200</v>
      </c>
      <c r="K3237" s="0" t="n">
        <f aca="false">MIN(IF(C3237=1,F3237-H3237,F3237),Assumptions!$C$13,MAX(0,($B$5-P3236)/$B$6))</f>
        <v>0</v>
      </c>
      <c r="L3237" s="0" t="n">
        <f aca="false">IF(C3237=1,0,MIN(F3237-K3237,Assumptions!$C$15,MAX(0,$B$10-O3236-M3237)))</f>
        <v>0</v>
      </c>
      <c r="M3237" s="0" t="n">
        <f aca="false">'Profiles 8760'!H3226</f>
        <v>184600</v>
      </c>
      <c r="N3237" s="0" t="n">
        <f aca="false">J3237+L3237</f>
        <v>200</v>
      </c>
      <c r="O3237" s="0" t="n">
        <f aca="false">O3236+N3237</f>
        <v>296121.518464177</v>
      </c>
      <c r="P3237" s="0" t="n">
        <f aca="false">MIN($B$5,P3236+K3237*$B$6-I3237)</f>
        <v>374.30745116004</v>
      </c>
      <c r="Q3237" s="0" t="n">
        <f aca="false">MAX(0,F3237-H3237-K3237-L3237)</f>
        <v>0</v>
      </c>
    </row>
    <row r="3238" customFormat="false" ht="15" hidden="false" customHeight="false" outlineLevel="0" collapsed="false">
      <c r="A3238" s="0" t="n">
        <f aca="false">'Profiles 8760'!A3227</f>
        <v>3225</v>
      </c>
      <c r="B3238" s="0" t="n">
        <f aca="false">'Profiles 8760'!B3227</f>
        <v>5</v>
      </c>
      <c r="C3238" s="0" t="n">
        <f aca="false">'Profiles 8760'!E3227</f>
        <v>1</v>
      </c>
      <c r="D3238" s="0" t="n">
        <f aca="false">'Profiles 8760'!F3227</f>
        <v>0.573279</v>
      </c>
      <c r="E3238" s="0" t="n">
        <f aca="false">'Profiles 8760'!G3227</f>
        <v>0.356619</v>
      </c>
      <c r="F3238" s="0" t="n">
        <f aca="false">D3238*Assumptions!$C$11*$B$7+E3238*Assumptions!$C$12*$B$8</f>
        <v>180.1486923</v>
      </c>
      <c r="G3238" s="0" t="n">
        <f aca="false">C3238*Assumptions!$C$15</f>
        <v>200</v>
      </c>
      <c r="H3238" s="0" t="n">
        <f aca="false">MIN(F3238,G3238)</f>
        <v>180.1486923</v>
      </c>
      <c r="I3238" s="0" t="n">
        <f aca="false">IF(C3238=1,MIN(G3238-H3238,Assumptions!$C$13,P3237),0)</f>
        <v>19.8513077</v>
      </c>
      <c r="J3238" s="0" t="n">
        <f aca="false">H3238+I3238</f>
        <v>200</v>
      </c>
      <c r="K3238" s="0" t="n">
        <f aca="false">MIN(IF(C3238=1,F3238-H3238,F3238),Assumptions!$C$13,MAX(0,($B$5-P3237)/$B$6))</f>
        <v>0</v>
      </c>
      <c r="L3238" s="0" t="n">
        <f aca="false">IF(C3238=1,0,MIN(F3238-K3238,Assumptions!$C$15,MAX(0,$B$10-O3237-M3238)))</f>
        <v>0</v>
      </c>
      <c r="M3238" s="0" t="n">
        <f aca="false">'Profiles 8760'!H3227</f>
        <v>184400</v>
      </c>
      <c r="N3238" s="0" t="n">
        <f aca="false">J3238+L3238</f>
        <v>200</v>
      </c>
      <c r="O3238" s="0" t="n">
        <f aca="false">O3237+N3238</f>
        <v>296321.518464177</v>
      </c>
      <c r="P3238" s="0" t="n">
        <f aca="false">MIN($B$5,P3237+K3238*$B$6-I3238)</f>
        <v>354.45614346004</v>
      </c>
      <c r="Q3238" s="0" t="n">
        <f aca="false">MAX(0,F3238-H3238-K3238-L3238)</f>
        <v>0</v>
      </c>
    </row>
    <row r="3239" customFormat="false" ht="15" hidden="false" customHeight="false" outlineLevel="0" collapsed="false">
      <c r="A3239" s="0" t="n">
        <f aca="false">'Profiles 8760'!A3228</f>
        <v>3226</v>
      </c>
      <c r="B3239" s="0" t="n">
        <f aca="false">'Profiles 8760'!B3228</f>
        <v>5</v>
      </c>
      <c r="C3239" s="0" t="n">
        <f aca="false">'Profiles 8760'!E3228</f>
        <v>0</v>
      </c>
      <c r="D3239" s="0" t="n">
        <f aca="false">'Profiles 8760'!F3228</f>
        <v>0.813494</v>
      </c>
      <c r="E3239" s="0" t="n">
        <f aca="false">'Profiles 8760'!G3228</f>
        <v>0.481638</v>
      </c>
      <c r="F3239" s="0" t="n">
        <f aca="false">D3239*Assumptions!$C$11*$B$7+E3239*Assumptions!$C$12*$B$8</f>
        <v>254.6360614</v>
      </c>
      <c r="G3239" s="0" t="n">
        <f aca="false">C3239*Assumptions!$C$15</f>
        <v>0</v>
      </c>
      <c r="H3239" s="0" t="n">
        <f aca="false">MIN(F3239,G3239)</f>
        <v>0</v>
      </c>
      <c r="I3239" s="0" t="n">
        <f aca="false">IF(C3239=1,MIN(G3239-H3239,Assumptions!$C$13,P3238),0)</f>
        <v>0</v>
      </c>
      <c r="J3239" s="0" t="n">
        <f aca="false">H3239+I3239</f>
        <v>0</v>
      </c>
      <c r="K3239" s="0" t="n">
        <f aca="false">MIN(IF(C3239=1,F3239-H3239,F3239),Assumptions!$C$13,MAX(0,($B$5-P3238)/$B$6))</f>
        <v>180</v>
      </c>
      <c r="L3239" s="0" t="n">
        <f aca="false">IF(C3239=1,0,MIN(F3239-K3239,Assumptions!$C$15,MAX(0,$B$10-O3238-M3239)))</f>
        <v>74.6360614</v>
      </c>
      <c r="M3239" s="0" t="n">
        <f aca="false">'Profiles 8760'!H3228</f>
        <v>184400</v>
      </c>
      <c r="N3239" s="0" t="n">
        <f aca="false">J3239+L3239</f>
        <v>74.6360614</v>
      </c>
      <c r="O3239" s="0" t="n">
        <f aca="false">O3238+N3239</f>
        <v>296396.154525577</v>
      </c>
      <c r="P3239" s="0" t="n">
        <f aca="false">MIN($B$5,P3238+K3239*$B$6-I3239)</f>
        <v>510.48014346004</v>
      </c>
      <c r="Q3239" s="0" t="n">
        <f aca="false">MAX(0,F3239-H3239-K3239-L3239)</f>
        <v>0</v>
      </c>
    </row>
    <row r="3240" customFormat="false" ht="15" hidden="false" customHeight="false" outlineLevel="0" collapsed="false">
      <c r="A3240" s="0" t="n">
        <f aca="false">'Profiles 8760'!A3229</f>
        <v>3227</v>
      </c>
      <c r="B3240" s="0" t="n">
        <f aca="false">'Profiles 8760'!B3229</f>
        <v>5</v>
      </c>
      <c r="C3240" s="0" t="n">
        <f aca="false">'Profiles 8760'!E3229</f>
        <v>0</v>
      </c>
      <c r="D3240" s="0" t="n">
        <f aca="false">'Profiles 8760'!F3229</f>
        <v>1</v>
      </c>
      <c r="E3240" s="0" t="n">
        <f aca="false">'Profiles 8760'!G3229</f>
        <v>0.617019</v>
      </c>
      <c r="F3240" s="0" t="n">
        <f aca="false">D3240*Assumptions!$C$11*$B$7+E3240*Assumptions!$C$12*$B$8</f>
        <v>314.0360771</v>
      </c>
      <c r="G3240" s="0" t="n">
        <f aca="false">C3240*Assumptions!$C$15</f>
        <v>0</v>
      </c>
      <c r="H3240" s="0" t="n">
        <f aca="false">MIN(F3240,G3240)</f>
        <v>0</v>
      </c>
      <c r="I3240" s="0" t="n">
        <f aca="false">IF(C3240=1,MIN(G3240-H3240,Assumptions!$C$13,P3239),0)</f>
        <v>0</v>
      </c>
      <c r="J3240" s="0" t="n">
        <f aca="false">H3240+I3240</f>
        <v>0</v>
      </c>
      <c r="K3240" s="0" t="n">
        <f aca="false">MIN(IF(C3240=1,F3240-H3240,F3240),Assumptions!$C$13,MAX(0,($B$5-P3239)/$B$6))</f>
        <v>0.380545154545411</v>
      </c>
      <c r="L3240" s="0" t="n">
        <f aca="false">IF(C3240=1,0,MIN(F3240-K3240,Assumptions!$C$15,MAX(0,$B$10-O3239-M3240)))</f>
        <v>200</v>
      </c>
      <c r="M3240" s="0" t="n">
        <f aca="false">'Profiles 8760'!H3229</f>
        <v>184400</v>
      </c>
      <c r="N3240" s="0" t="n">
        <f aca="false">J3240+L3240</f>
        <v>200</v>
      </c>
      <c r="O3240" s="0" t="n">
        <f aca="false">O3239+N3240</f>
        <v>296596.154525577</v>
      </c>
      <c r="P3240" s="0" t="n">
        <f aca="false">MIN($B$5,P3239+K3240*$B$6-I3240)</f>
        <v>510.81</v>
      </c>
      <c r="Q3240" s="0" t="n">
        <f aca="false">MAX(0,F3240-H3240-K3240-L3240)</f>
        <v>113.655531945455</v>
      </c>
    </row>
    <row r="3241" customFormat="false" ht="15" hidden="false" customHeight="false" outlineLevel="0" collapsed="false">
      <c r="A3241" s="0" t="n">
        <f aca="false">'Profiles 8760'!A3230</f>
        <v>3228</v>
      </c>
      <c r="B3241" s="0" t="n">
        <f aca="false">'Profiles 8760'!B3230</f>
        <v>5</v>
      </c>
      <c r="C3241" s="0" t="n">
        <f aca="false">'Profiles 8760'!E3230</f>
        <v>0</v>
      </c>
      <c r="D3241" s="0" t="n">
        <f aca="false">'Profiles 8760'!F3230</f>
        <v>1</v>
      </c>
      <c r="E3241" s="0" t="n">
        <f aca="false">'Profiles 8760'!G3230</f>
        <v>0.349038</v>
      </c>
      <c r="F3241" s="0" t="n">
        <f aca="false">D3241*Assumptions!$C$11*$B$7+E3241*Assumptions!$C$12*$B$8</f>
        <v>303.0756542</v>
      </c>
      <c r="G3241" s="0" t="n">
        <f aca="false">C3241*Assumptions!$C$15</f>
        <v>0</v>
      </c>
      <c r="H3241" s="0" t="n">
        <f aca="false">MIN(F3241,G3241)</f>
        <v>0</v>
      </c>
      <c r="I3241" s="0" t="n">
        <f aca="false">IF(C3241=1,MIN(G3241-H3241,Assumptions!$C$13,P3240),0)</f>
        <v>0</v>
      </c>
      <c r="J3241" s="0" t="n">
        <f aca="false">H3241+I3241</f>
        <v>0</v>
      </c>
      <c r="K3241" s="0" t="n">
        <f aca="false">MIN(IF(C3241=1,F3241-H3241,F3241),Assumptions!$C$13,MAX(0,($B$5-P3240)/$B$6))</f>
        <v>0</v>
      </c>
      <c r="L3241" s="0" t="n">
        <f aca="false">IF(C3241=1,0,MIN(F3241-K3241,Assumptions!$C$15,MAX(0,$B$10-O3240-M3241)))</f>
        <v>200</v>
      </c>
      <c r="M3241" s="0" t="n">
        <f aca="false">'Profiles 8760'!H3230</f>
        <v>184400</v>
      </c>
      <c r="N3241" s="0" t="n">
        <f aca="false">J3241+L3241</f>
        <v>200</v>
      </c>
      <c r="O3241" s="0" t="n">
        <f aca="false">O3240+N3241</f>
        <v>296796.154525577</v>
      </c>
      <c r="P3241" s="0" t="n">
        <f aca="false">MIN($B$5,P3240+K3241*$B$6-I3241)</f>
        <v>510.81</v>
      </c>
      <c r="Q3241" s="0" t="n">
        <f aca="false">MAX(0,F3241-H3241-K3241-L3241)</f>
        <v>103.0756542</v>
      </c>
    </row>
    <row r="3242" customFormat="false" ht="15" hidden="false" customHeight="false" outlineLevel="0" collapsed="false">
      <c r="A3242" s="0" t="n">
        <f aca="false">'Profiles 8760'!A3231</f>
        <v>3229</v>
      </c>
      <c r="B3242" s="0" t="n">
        <f aca="false">'Profiles 8760'!B3231</f>
        <v>5</v>
      </c>
      <c r="C3242" s="0" t="n">
        <f aca="false">'Profiles 8760'!E3231</f>
        <v>0</v>
      </c>
      <c r="D3242" s="0" t="n">
        <f aca="false">'Profiles 8760'!F3231</f>
        <v>1</v>
      </c>
      <c r="E3242" s="0" t="n">
        <f aca="false">'Profiles 8760'!G3231</f>
        <v>0.298025</v>
      </c>
      <c r="F3242" s="0" t="n">
        <f aca="false">D3242*Assumptions!$C$11*$B$7+E3242*Assumptions!$C$12*$B$8</f>
        <v>300.9892225</v>
      </c>
      <c r="G3242" s="0" t="n">
        <f aca="false">C3242*Assumptions!$C$15</f>
        <v>0</v>
      </c>
      <c r="H3242" s="0" t="n">
        <f aca="false">MIN(F3242,G3242)</f>
        <v>0</v>
      </c>
      <c r="I3242" s="0" t="n">
        <f aca="false">IF(C3242=1,MIN(G3242-H3242,Assumptions!$C$13,P3241),0)</f>
        <v>0</v>
      </c>
      <c r="J3242" s="0" t="n">
        <f aca="false">H3242+I3242</f>
        <v>0</v>
      </c>
      <c r="K3242" s="0" t="n">
        <f aca="false">MIN(IF(C3242=1,F3242-H3242,F3242),Assumptions!$C$13,MAX(0,($B$5-P3241)/$B$6))</f>
        <v>0</v>
      </c>
      <c r="L3242" s="0" t="n">
        <f aca="false">IF(C3242=1,0,MIN(F3242-K3242,Assumptions!$C$15,MAX(0,$B$10-O3241-M3242)))</f>
        <v>200</v>
      </c>
      <c r="M3242" s="0" t="n">
        <f aca="false">'Profiles 8760'!H3231</f>
        <v>184400</v>
      </c>
      <c r="N3242" s="0" t="n">
        <f aca="false">J3242+L3242</f>
        <v>200</v>
      </c>
      <c r="O3242" s="0" t="n">
        <f aca="false">O3241+N3242</f>
        <v>296996.154525577</v>
      </c>
      <c r="P3242" s="0" t="n">
        <f aca="false">MIN($B$5,P3241+K3242*$B$6-I3242)</f>
        <v>510.81</v>
      </c>
      <c r="Q3242" s="0" t="n">
        <f aca="false">MAX(0,F3242-H3242-K3242-L3242)</f>
        <v>100.9892225</v>
      </c>
    </row>
    <row r="3243" customFormat="false" ht="15" hidden="false" customHeight="false" outlineLevel="0" collapsed="false">
      <c r="A3243" s="0" t="n">
        <f aca="false">'Profiles 8760'!A3232</f>
        <v>3230</v>
      </c>
      <c r="B3243" s="0" t="n">
        <f aca="false">'Profiles 8760'!B3232</f>
        <v>5</v>
      </c>
      <c r="C3243" s="0" t="n">
        <f aca="false">'Profiles 8760'!E3232</f>
        <v>0</v>
      </c>
      <c r="D3243" s="0" t="n">
        <f aca="false">'Profiles 8760'!F3232</f>
        <v>1</v>
      </c>
      <c r="E3243" s="0" t="n">
        <f aca="false">'Profiles 8760'!G3232</f>
        <v>0.309767</v>
      </c>
      <c r="F3243" s="0" t="n">
        <f aca="false">D3243*Assumptions!$C$11*$B$7+E3243*Assumptions!$C$12*$B$8</f>
        <v>301.4694703</v>
      </c>
      <c r="G3243" s="0" t="n">
        <f aca="false">C3243*Assumptions!$C$15</f>
        <v>0</v>
      </c>
      <c r="H3243" s="0" t="n">
        <f aca="false">MIN(F3243,G3243)</f>
        <v>0</v>
      </c>
      <c r="I3243" s="0" t="n">
        <f aca="false">IF(C3243=1,MIN(G3243-H3243,Assumptions!$C$13,P3242),0)</f>
        <v>0</v>
      </c>
      <c r="J3243" s="0" t="n">
        <f aca="false">H3243+I3243</f>
        <v>0</v>
      </c>
      <c r="K3243" s="0" t="n">
        <f aca="false">MIN(IF(C3243=1,F3243-H3243,F3243),Assumptions!$C$13,MAX(0,($B$5-P3242)/$B$6))</f>
        <v>0</v>
      </c>
      <c r="L3243" s="0" t="n">
        <f aca="false">IF(C3243=1,0,MIN(F3243-K3243,Assumptions!$C$15,MAX(0,$B$10-O3242-M3243)))</f>
        <v>200</v>
      </c>
      <c r="M3243" s="0" t="n">
        <f aca="false">'Profiles 8760'!H3232</f>
        <v>184400</v>
      </c>
      <c r="N3243" s="0" t="n">
        <f aca="false">J3243+L3243</f>
        <v>200</v>
      </c>
      <c r="O3243" s="0" t="n">
        <f aca="false">O3242+N3243</f>
        <v>297196.154525577</v>
      </c>
      <c r="P3243" s="0" t="n">
        <f aca="false">MIN($B$5,P3242+K3243*$B$6-I3243)</f>
        <v>510.81</v>
      </c>
      <c r="Q3243" s="0" t="n">
        <f aca="false">MAX(0,F3243-H3243-K3243-L3243)</f>
        <v>101.4694703</v>
      </c>
    </row>
    <row r="3244" customFormat="false" ht="15" hidden="false" customHeight="false" outlineLevel="0" collapsed="false">
      <c r="A3244" s="0" t="n">
        <f aca="false">'Profiles 8760'!A3233</f>
        <v>3231</v>
      </c>
      <c r="B3244" s="0" t="n">
        <f aca="false">'Profiles 8760'!B3233</f>
        <v>5</v>
      </c>
      <c r="C3244" s="0" t="n">
        <f aca="false">'Profiles 8760'!E3233</f>
        <v>0</v>
      </c>
      <c r="D3244" s="0" t="n">
        <f aca="false">'Profiles 8760'!F3233</f>
        <v>1</v>
      </c>
      <c r="E3244" s="0" t="n">
        <f aca="false">'Profiles 8760'!G3233</f>
        <v>0.280266</v>
      </c>
      <c r="F3244" s="0" t="n">
        <f aca="false">D3244*Assumptions!$C$11*$B$7+E3244*Assumptions!$C$12*$B$8</f>
        <v>300.2628794</v>
      </c>
      <c r="G3244" s="0" t="n">
        <f aca="false">C3244*Assumptions!$C$15</f>
        <v>0</v>
      </c>
      <c r="H3244" s="0" t="n">
        <f aca="false">MIN(F3244,G3244)</f>
        <v>0</v>
      </c>
      <c r="I3244" s="0" t="n">
        <f aca="false">IF(C3244=1,MIN(G3244-H3244,Assumptions!$C$13,P3243),0)</f>
        <v>0</v>
      </c>
      <c r="J3244" s="0" t="n">
        <f aca="false">H3244+I3244</f>
        <v>0</v>
      </c>
      <c r="K3244" s="0" t="n">
        <f aca="false">MIN(IF(C3244=1,F3244-H3244,F3244),Assumptions!$C$13,MAX(0,($B$5-P3243)/$B$6))</f>
        <v>0</v>
      </c>
      <c r="L3244" s="0" t="n">
        <f aca="false">IF(C3244=1,0,MIN(F3244-K3244,Assumptions!$C$15,MAX(0,$B$10-O3243-M3244)))</f>
        <v>200</v>
      </c>
      <c r="M3244" s="0" t="n">
        <f aca="false">'Profiles 8760'!H3233</f>
        <v>184400</v>
      </c>
      <c r="N3244" s="0" t="n">
        <f aca="false">J3244+L3244</f>
        <v>200</v>
      </c>
      <c r="O3244" s="0" t="n">
        <f aca="false">O3243+N3244</f>
        <v>297396.154525577</v>
      </c>
      <c r="P3244" s="0" t="n">
        <f aca="false">MIN($B$5,P3243+K3244*$B$6-I3244)</f>
        <v>510.81</v>
      </c>
      <c r="Q3244" s="0" t="n">
        <f aca="false">MAX(0,F3244-H3244-K3244-L3244)</f>
        <v>100.2628794</v>
      </c>
    </row>
    <row r="3245" customFormat="false" ht="15" hidden="false" customHeight="false" outlineLevel="0" collapsed="false">
      <c r="A3245" s="0" t="n">
        <f aca="false">'Profiles 8760'!A3234</f>
        <v>3232</v>
      </c>
      <c r="B3245" s="0" t="n">
        <f aca="false">'Profiles 8760'!B3234</f>
        <v>5</v>
      </c>
      <c r="C3245" s="0" t="n">
        <f aca="false">'Profiles 8760'!E3234</f>
        <v>0</v>
      </c>
      <c r="D3245" s="0" t="n">
        <f aca="false">'Profiles 8760'!F3234</f>
        <v>0.813494</v>
      </c>
      <c r="E3245" s="0" t="n">
        <f aca="false">'Profiles 8760'!G3234</f>
        <v>0.314189</v>
      </c>
      <c r="F3245" s="0" t="n">
        <f aca="false">D3245*Assumptions!$C$11*$B$7+E3245*Assumptions!$C$12*$B$8</f>
        <v>247.7873973</v>
      </c>
      <c r="G3245" s="0" t="n">
        <f aca="false">C3245*Assumptions!$C$15</f>
        <v>0</v>
      </c>
      <c r="H3245" s="0" t="n">
        <f aca="false">MIN(F3245,G3245)</f>
        <v>0</v>
      </c>
      <c r="I3245" s="0" t="n">
        <f aca="false">IF(C3245=1,MIN(G3245-H3245,Assumptions!$C$13,P3244),0)</f>
        <v>0</v>
      </c>
      <c r="J3245" s="0" t="n">
        <f aca="false">H3245+I3245</f>
        <v>0</v>
      </c>
      <c r="K3245" s="0" t="n">
        <f aca="false">MIN(IF(C3245=1,F3245-H3245,F3245),Assumptions!$C$13,MAX(0,($B$5-P3244)/$B$6))</f>
        <v>0</v>
      </c>
      <c r="L3245" s="0" t="n">
        <f aca="false">IF(C3245=1,0,MIN(F3245-K3245,Assumptions!$C$15,MAX(0,$B$10-O3244-M3245)))</f>
        <v>200</v>
      </c>
      <c r="M3245" s="0" t="n">
        <f aca="false">'Profiles 8760'!H3234</f>
        <v>184400</v>
      </c>
      <c r="N3245" s="0" t="n">
        <f aca="false">J3245+L3245</f>
        <v>200</v>
      </c>
      <c r="O3245" s="0" t="n">
        <f aca="false">O3244+N3245</f>
        <v>297596.154525577</v>
      </c>
      <c r="P3245" s="0" t="n">
        <f aca="false">MIN($B$5,P3244+K3245*$B$6-I3245)</f>
        <v>510.81</v>
      </c>
      <c r="Q3245" s="0" t="n">
        <f aca="false">MAX(0,F3245-H3245-K3245-L3245)</f>
        <v>47.7873973</v>
      </c>
    </row>
    <row r="3246" customFormat="false" ht="15" hidden="false" customHeight="false" outlineLevel="0" collapsed="false">
      <c r="A3246" s="0" t="n">
        <f aca="false">'Profiles 8760'!A3235</f>
        <v>3233</v>
      </c>
      <c r="B3246" s="0" t="n">
        <f aca="false">'Profiles 8760'!B3235</f>
        <v>5</v>
      </c>
      <c r="C3246" s="0" t="n">
        <f aca="false">'Profiles 8760'!E3235</f>
        <v>0</v>
      </c>
      <c r="D3246" s="0" t="n">
        <f aca="false">'Profiles 8760'!F3235</f>
        <v>0.573279</v>
      </c>
      <c r="E3246" s="0" t="n">
        <f aca="false">'Profiles 8760'!G3235</f>
        <v>0.366589</v>
      </c>
      <c r="F3246" s="0" t="n">
        <f aca="false">D3246*Assumptions!$C$11*$B$7+E3246*Assumptions!$C$12*$B$8</f>
        <v>180.5564653</v>
      </c>
      <c r="G3246" s="0" t="n">
        <f aca="false">C3246*Assumptions!$C$15</f>
        <v>0</v>
      </c>
      <c r="H3246" s="0" t="n">
        <f aca="false">MIN(F3246,G3246)</f>
        <v>0</v>
      </c>
      <c r="I3246" s="0" t="n">
        <f aca="false">IF(C3246=1,MIN(G3246-H3246,Assumptions!$C$13,P3245),0)</f>
        <v>0</v>
      </c>
      <c r="J3246" s="0" t="n">
        <f aca="false">H3246+I3246</f>
        <v>0</v>
      </c>
      <c r="K3246" s="0" t="n">
        <f aca="false">MIN(IF(C3246=1,F3246-H3246,F3246),Assumptions!$C$13,MAX(0,($B$5-P3245)/$B$6))</f>
        <v>0</v>
      </c>
      <c r="L3246" s="0" t="n">
        <f aca="false">IF(C3246=1,0,MIN(F3246-K3246,Assumptions!$C$15,MAX(0,$B$10-O3245-M3246)))</f>
        <v>180.5564653</v>
      </c>
      <c r="M3246" s="0" t="n">
        <f aca="false">'Profiles 8760'!H3235</f>
        <v>184400</v>
      </c>
      <c r="N3246" s="0" t="n">
        <f aca="false">J3246+L3246</f>
        <v>180.5564653</v>
      </c>
      <c r="O3246" s="0" t="n">
        <f aca="false">O3245+N3246</f>
        <v>297776.710990877</v>
      </c>
      <c r="P3246" s="0" t="n">
        <f aca="false">MIN($B$5,P3245+K3246*$B$6-I3246)</f>
        <v>510.81</v>
      </c>
      <c r="Q3246" s="0" t="n">
        <f aca="false">MAX(0,F3246-H3246-K3246-L3246)</f>
        <v>0</v>
      </c>
    </row>
    <row r="3247" customFormat="false" ht="15" hidden="false" customHeight="false" outlineLevel="0" collapsed="false">
      <c r="A3247" s="0" t="n">
        <f aca="false">'Profiles 8760'!A3236</f>
        <v>3234</v>
      </c>
      <c r="B3247" s="0" t="n">
        <f aca="false">'Profiles 8760'!B3236</f>
        <v>5</v>
      </c>
      <c r="C3247" s="0" t="n">
        <f aca="false">'Profiles 8760'!E3236</f>
        <v>0</v>
      </c>
      <c r="D3247" s="0" t="n">
        <f aca="false">'Profiles 8760'!F3236</f>
        <v>0.319498</v>
      </c>
      <c r="E3247" s="0" t="n">
        <f aca="false">'Profiles 8760'!G3236</f>
        <v>0.33398</v>
      </c>
      <c r="F3247" s="0" t="n">
        <f aca="false">D3247*Assumptions!$C$11*$B$7+E3247*Assumptions!$C$12*$B$8</f>
        <v>105.9308044</v>
      </c>
      <c r="G3247" s="0" t="n">
        <f aca="false">C3247*Assumptions!$C$15</f>
        <v>0</v>
      </c>
      <c r="H3247" s="0" t="n">
        <f aca="false">MIN(F3247,G3247)</f>
        <v>0</v>
      </c>
      <c r="I3247" s="0" t="n">
        <f aca="false">IF(C3247=1,MIN(G3247-H3247,Assumptions!$C$13,P3246),0)</f>
        <v>0</v>
      </c>
      <c r="J3247" s="0" t="n">
        <f aca="false">H3247+I3247</f>
        <v>0</v>
      </c>
      <c r="K3247" s="0" t="n">
        <f aca="false">MIN(IF(C3247=1,F3247-H3247,F3247),Assumptions!$C$13,MAX(0,($B$5-P3246)/$B$6))</f>
        <v>0</v>
      </c>
      <c r="L3247" s="0" t="n">
        <f aca="false">IF(C3247=1,0,MIN(F3247-K3247,Assumptions!$C$15,MAX(0,$B$10-O3246-M3247)))</f>
        <v>105.9308044</v>
      </c>
      <c r="M3247" s="0" t="n">
        <f aca="false">'Profiles 8760'!H3236</f>
        <v>184400</v>
      </c>
      <c r="N3247" s="0" t="n">
        <f aca="false">J3247+L3247</f>
        <v>105.9308044</v>
      </c>
      <c r="O3247" s="0" t="n">
        <f aca="false">O3246+N3247</f>
        <v>297882.641795277</v>
      </c>
      <c r="P3247" s="0" t="n">
        <f aca="false">MIN($B$5,P3246+K3247*$B$6-I3247)</f>
        <v>510.81</v>
      </c>
      <c r="Q3247" s="0" t="n">
        <f aca="false">MAX(0,F3247-H3247-K3247-L3247)</f>
        <v>0</v>
      </c>
    </row>
    <row r="3248" customFormat="false" ht="15" hidden="false" customHeight="false" outlineLevel="0" collapsed="false">
      <c r="A3248" s="0" t="n">
        <f aca="false">'Profiles 8760'!A3237</f>
        <v>3235</v>
      </c>
      <c r="B3248" s="0" t="n">
        <f aca="false">'Profiles 8760'!B3237</f>
        <v>5</v>
      </c>
      <c r="C3248" s="0" t="n">
        <f aca="false">'Profiles 8760'!E3237</f>
        <v>0</v>
      </c>
      <c r="D3248" s="0" t="n">
        <f aca="false">'Profiles 8760'!F3237</f>
        <v>0.093522</v>
      </c>
      <c r="E3248" s="0" t="n">
        <f aca="false">'Profiles 8760'!G3237</f>
        <v>0.39251</v>
      </c>
      <c r="F3248" s="0" t="n">
        <f aca="false">D3248*Assumptions!$C$11*$B$7+E3248*Assumptions!$C$12*$B$8</f>
        <v>43.0628126</v>
      </c>
      <c r="G3248" s="0" t="n">
        <f aca="false">C3248*Assumptions!$C$15</f>
        <v>0</v>
      </c>
      <c r="H3248" s="0" t="n">
        <f aca="false">MIN(F3248,G3248)</f>
        <v>0</v>
      </c>
      <c r="I3248" s="0" t="n">
        <f aca="false">IF(C3248=1,MIN(G3248-H3248,Assumptions!$C$13,P3247),0)</f>
        <v>0</v>
      </c>
      <c r="J3248" s="0" t="n">
        <f aca="false">H3248+I3248</f>
        <v>0</v>
      </c>
      <c r="K3248" s="0" t="n">
        <f aca="false">MIN(IF(C3248=1,F3248-H3248,F3248),Assumptions!$C$13,MAX(0,($B$5-P3247)/$B$6))</f>
        <v>0</v>
      </c>
      <c r="L3248" s="0" t="n">
        <f aca="false">IF(C3248=1,0,MIN(F3248-K3248,Assumptions!$C$15,MAX(0,$B$10-O3247-M3248)))</f>
        <v>43.0628126</v>
      </c>
      <c r="M3248" s="0" t="n">
        <f aca="false">'Profiles 8760'!H3237</f>
        <v>184400</v>
      </c>
      <c r="N3248" s="0" t="n">
        <f aca="false">J3248+L3248</f>
        <v>43.0628126</v>
      </c>
      <c r="O3248" s="0" t="n">
        <f aca="false">O3247+N3248</f>
        <v>297925.704607877</v>
      </c>
      <c r="P3248" s="0" t="n">
        <f aca="false">MIN($B$5,P3247+K3248*$B$6-I3248)</f>
        <v>510.81</v>
      </c>
      <c r="Q3248" s="0" t="n">
        <f aca="false">MAX(0,F3248-H3248-K3248-L3248)</f>
        <v>0</v>
      </c>
    </row>
    <row r="3249" customFormat="false" ht="15" hidden="false" customHeight="false" outlineLevel="0" collapsed="false">
      <c r="A3249" s="0" t="n">
        <f aca="false">'Profiles 8760'!A3238</f>
        <v>3236</v>
      </c>
      <c r="B3249" s="0" t="n">
        <f aca="false">'Profiles 8760'!B3238</f>
        <v>5</v>
      </c>
      <c r="C3249" s="0" t="n">
        <f aca="false">'Profiles 8760'!E3238</f>
        <v>1</v>
      </c>
      <c r="D3249" s="0" t="n">
        <f aca="false">'Profiles 8760'!F3238</f>
        <v>0</v>
      </c>
      <c r="E3249" s="0" t="n">
        <f aca="false">'Profiles 8760'!G3238</f>
        <v>0.23808</v>
      </c>
      <c r="F3249" s="0" t="n">
        <f aca="false">D3249*Assumptions!$C$11*$B$7+E3249*Assumptions!$C$12*$B$8</f>
        <v>9.737472</v>
      </c>
      <c r="G3249" s="0" t="n">
        <f aca="false">C3249*Assumptions!$C$15</f>
        <v>200</v>
      </c>
      <c r="H3249" s="0" t="n">
        <f aca="false">MIN(F3249,G3249)</f>
        <v>9.737472</v>
      </c>
      <c r="I3249" s="0" t="n">
        <f aca="false">IF(C3249=1,MIN(G3249-H3249,Assumptions!$C$13,P3248),0)</f>
        <v>180</v>
      </c>
      <c r="J3249" s="0" t="n">
        <f aca="false">H3249+I3249</f>
        <v>189.737472</v>
      </c>
      <c r="K3249" s="0" t="n">
        <f aca="false">MIN(IF(C3249=1,F3249-H3249,F3249),Assumptions!$C$13,MAX(0,($B$5-P3248)/$B$6))</f>
        <v>0</v>
      </c>
      <c r="L3249" s="0" t="n">
        <f aca="false">IF(C3249=1,0,MIN(F3249-K3249,Assumptions!$C$15,MAX(0,$B$10-O3248-M3249)))</f>
        <v>0</v>
      </c>
      <c r="M3249" s="0" t="n">
        <f aca="false">'Profiles 8760'!H3238</f>
        <v>184200</v>
      </c>
      <c r="N3249" s="0" t="n">
        <f aca="false">J3249+L3249</f>
        <v>189.737472</v>
      </c>
      <c r="O3249" s="0" t="n">
        <f aca="false">O3248+N3249</f>
        <v>298115.442079877</v>
      </c>
      <c r="P3249" s="0" t="n">
        <f aca="false">MIN($B$5,P3248+K3249*$B$6-I3249)</f>
        <v>330.81</v>
      </c>
      <c r="Q3249" s="0" t="n">
        <f aca="false">MAX(0,F3249-H3249-K3249-L3249)</f>
        <v>0</v>
      </c>
    </row>
    <row r="3250" customFormat="false" ht="15" hidden="false" customHeight="false" outlineLevel="0" collapsed="false">
      <c r="A3250" s="0" t="n">
        <f aca="false">'Profiles 8760'!A3239</f>
        <v>3237</v>
      </c>
      <c r="B3250" s="0" t="n">
        <f aca="false">'Profiles 8760'!B3239</f>
        <v>5</v>
      </c>
      <c r="C3250" s="0" t="n">
        <f aca="false">'Profiles 8760'!E3239</f>
        <v>1</v>
      </c>
      <c r="D3250" s="0" t="n">
        <f aca="false">'Profiles 8760'!F3239</f>
        <v>0</v>
      </c>
      <c r="E3250" s="0" t="n">
        <f aca="false">'Profiles 8760'!G3239</f>
        <v>0.225486</v>
      </c>
      <c r="F3250" s="0" t="n">
        <f aca="false">D3250*Assumptions!$C$11*$B$7+E3250*Assumptions!$C$12*$B$8</f>
        <v>9.2223774</v>
      </c>
      <c r="G3250" s="0" t="n">
        <f aca="false">C3250*Assumptions!$C$15</f>
        <v>200</v>
      </c>
      <c r="H3250" s="0" t="n">
        <f aca="false">MIN(F3250,G3250)</f>
        <v>9.2223774</v>
      </c>
      <c r="I3250" s="0" t="n">
        <f aca="false">IF(C3250=1,MIN(G3250-H3250,Assumptions!$C$13,P3249),0)</f>
        <v>180</v>
      </c>
      <c r="J3250" s="0" t="n">
        <f aca="false">H3250+I3250</f>
        <v>189.2223774</v>
      </c>
      <c r="K3250" s="0" t="n">
        <f aca="false">MIN(IF(C3250=1,F3250-H3250,F3250),Assumptions!$C$13,MAX(0,($B$5-P3249)/$B$6))</f>
        <v>0</v>
      </c>
      <c r="L3250" s="0" t="n">
        <f aca="false">IF(C3250=1,0,MIN(F3250-K3250,Assumptions!$C$15,MAX(0,$B$10-O3249-M3250)))</f>
        <v>0</v>
      </c>
      <c r="M3250" s="0" t="n">
        <f aca="false">'Profiles 8760'!H3239</f>
        <v>184000</v>
      </c>
      <c r="N3250" s="0" t="n">
        <f aca="false">J3250+L3250</f>
        <v>189.2223774</v>
      </c>
      <c r="O3250" s="0" t="n">
        <f aca="false">O3249+N3250</f>
        <v>298304.664457277</v>
      </c>
      <c r="P3250" s="0" t="n">
        <f aca="false">MIN($B$5,P3249+K3250*$B$6-I3250)</f>
        <v>150.81</v>
      </c>
      <c r="Q3250" s="0" t="n">
        <f aca="false">MAX(0,F3250-H3250-K3250-L3250)</f>
        <v>0</v>
      </c>
    </row>
    <row r="3251" customFormat="false" ht="15" hidden="false" customHeight="false" outlineLevel="0" collapsed="false">
      <c r="A3251" s="0" t="n">
        <f aca="false">'Profiles 8760'!A3240</f>
        <v>3238</v>
      </c>
      <c r="B3251" s="0" t="n">
        <f aca="false">'Profiles 8760'!B3240</f>
        <v>5</v>
      </c>
      <c r="C3251" s="0" t="n">
        <f aca="false">'Profiles 8760'!E3240</f>
        <v>0</v>
      </c>
      <c r="D3251" s="0" t="n">
        <f aca="false">'Profiles 8760'!F3240</f>
        <v>0</v>
      </c>
      <c r="E3251" s="0" t="n">
        <f aca="false">'Profiles 8760'!G3240</f>
        <v>0.251858</v>
      </c>
      <c r="F3251" s="0" t="n">
        <f aca="false">D3251*Assumptions!$C$11*$B$7+E3251*Assumptions!$C$12*$B$8</f>
        <v>10.3009922</v>
      </c>
      <c r="G3251" s="0" t="n">
        <f aca="false">C3251*Assumptions!$C$15</f>
        <v>0</v>
      </c>
      <c r="H3251" s="0" t="n">
        <f aca="false">MIN(F3251,G3251)</f>
        <v>0</v>
      </c>
      <c r="I3251" s="0" t="n">
        <f aca="false">IF(C3251=1,MIN(G3251-H3251,Assumptions!$C$13,P3250),0)</f>
        <v>0</v>
      </c>
      <c r="J3251" s="0" t="n">
        <f aca="false">H3251+I3251</f>
        <v>0</v>
      </c>
      <c r="K3251" s="0" t="n">
        <f aca="false">MIN(IF(C3251=1,F3251-H3251,F3251),Assumptions!$C$13,MAX(0,($B$5-P3250)/$B$6))</f>
        <v>10.3009922</v>
      </c>
      <c r="L3251" s="0" t="n">
        <f aca="false">IF(C3251=1,0,MIN(F3251-K3251,Assumptions!$C$15,MAX(0,$B$10-O3250-M3251)))</f>
        <v>0</v>
      </c>
      <c r="M3251" s="0" t="n">
        <f aca="false">'Profiles 8760'!H3240</f>
        <v>184000</v>
      </c>
      <c r="N3251" s="0" t="n">
        <f aca="false">J3251+L3251</f>
        <v>0</v>
      </c>
      <c r="O3251" s="0" t="n">
        <f aca="false">O3250+N3251</f>
        <v>298304.664457277</v>
      </c>
      <c r="P3251" s="0" t="n">
        <f aca="false">MIN($B$5,P3250+K3251*$B$6-I3251)</f>
        <v>159.73890003896</v>
      </c>
      <c r="Q3251" s="0" t="n">
        <f aca="false">MAX(0,F3251-H3251-K3251-L3251)</f>
        <v>0</v>
      </c>
    </row>
    <row r="3252" customFormat="false" ht="15" hidden="false" customHeight="false" outlineLevel="0" collapsed="false">
      <c r="A3252" s="0" t="n">
        <f aca="false">'Profiles 8760'!A3241</f>
        <v>3239</v>
      </c>
      <c r="B3252" s="0" t="n">
        <f aca="false">'Profiles 8760'!B3241</f>
        <v>5</v>
      </c>
      <c r="C3252" s="0" t="n">
        <f aca="false">'Profiles 8760'!E3241</f>
        <v>0</v>
      </c>
      <c r="D3252" s="0" t="n">
        <f aca="false">'Profiles 8760'!F3241</f>
        <v>0</v>
      </c>
      <c r="E3252" s="0" t="n">
        <f aca="false">'Profiles 8760'!G3241</f>
        <v>0.223368</v>
      </c>
      <c r="F3252" s="0" t="n">
        <f aca="false">D3252*Assumptions!$C$11*$B$7+E3252*Assumptions!$C$12*$B$8</f>
        <v>9.1357512</v>
      </c>
      <c r="G3252" s="0" t="n">
        <f aca="false">C3252*Assumptions!$C$15</f>
        <v>0</v>
      </c>
      <c r="H3252" s="0" t="n">
        <f aca="false">MIN(F3252,G3252)</f>
        <v>0</v>
      </c>
      <c r="I3252" s="0" t="n">
        <f aca="false">IF(C3252=1,MIN(G3252-H3252,Assumptions!$C$13,P3251),0)</f>
        <v>0</v>
      </c>
      <c r="J3252" s="0" t="n">
        <f aca="false">H3252+I3252</f>
        <v>0</v>
      </c>
      <c r="K3252" s="0" t="n">
        <f aca="false">MIN(IF(C3252=1,F3252-H3252,F3252),Assumptions!$C$13,MAX(0,($B$5-P3251)/$B$6))</f>
        <v>9.1357512</v>
      </c>
      <c r="L3252" s="0" t="n">
        <f aca="false">IF(C3252=1,0,MIN(F3252-K3252,Assumptions!$C$15,MAX(0,$B$10-O3251-M3252)))</f>
        <v>0</v>
      </c>
      <c r="M3252" s="0" t="n">
        <f aca="false">'Profiles 8760'!H3241</f>
        <v>184000</v>
      </c>
      <c r="N3252" s="0" t="n">
        <f aca="false">J3252+L3252</f>
        <v>0</v>
      </c>
      <c r="O3252" s="0" t="n">
        <f aca="false">O3251+N3252</f>
        <v>298304.664457277</v>
      </c>
      <c r="P3252" s="0" t="n">
        <f aca="false">MIN($B$5,P3251+K3252*$B$6-I3252)</f>
        <v>167.65776917912</v>
      </c>
      <c r="Q3252" s="0" t="n">
        <f aca="false">MAX(0,F3252-H3252-K3252-L3252)</f>
        <v>0</v>
      </c>
    </row>
    <row r="3253" customFormat="false" ht="15" hidden="false" customHeight="false" outlineLevel="0" collapsed="false">
      <c r="A3253" s="0" t="n">
        <f aca="false">'Profiles 8760'!A3242</f>
        <v>3240</v>
      </c>
      <c r="B3253" s="0" t="n">
        <f aca="false">'Profiles 8760'!B3242</f>
        <v>5</v>
      </c>
      <c r="C3253" s="0" t="n">
        <f aca="false">'Profiles 8760'!E3242</f>
        <v>0</v>
      </c>
      <c r="D3253" s="0" t="n">
        <f aca="false">'Profiles 8760'!F3242</f>
        <v>0</v>
      </c>
      <c r="E3253" s="0" t="n">
        <f aca="false">'Profiles 8760'!G3242</f>
        <v>0.217605</v>
      </c>
      <c r="F3253" s="0" t="n">
        <f aca="false">D3253*Assumptions!$C$11*$B$7+E3253*Assumptions!$C$12*$B$8</f>
        <v>8.9000445</v>
      </c>
      <c r="G3253" s="0" t="n">
        <f aca="false">C3253*Assumptions!$C$15</f>
        <v>0</v>
      </c>
      <c r="H3253" s="0" t="n">
        <f aca="false">MIN(F3253,G3253)</f>
        <v>0</v>
      </c>
      <c r="I3253" s="0" t="n">
        <f aca="false">IF(C3253=1,MIN(G3253-H3253,Assumptions!$C$13,P3252),0)</f>
        <v>0</v>
      </c>
      <c r="J3253" s="0" t="n">
        <f aca="false">H3253+I3253</f>
        <v>0</v>
      </c>
      <c r="K3253" s="0" t="n">
        <f aca="false">MIN(IF(C3253=1,F3253-H3253,F3253),Assumptions!$C$13,MAX(0,($B$5-P3252)/$B$6))</f>
        <v>8.9000445</v>
      </c>
      <c r="L3253" s="0" t="n">
        <f aca="false">IF(C3253=1,0,MIN(F3253-K3253,Assumptions!$C$15,MAX(0,$B$10-O3252-M3253)))</f>
        <v>0</v>
      </c>
      <c r="M3253" s="0" t="n">
        <f aca="false">'Profiles 8760'!H3242</f>
        <v>184000</v>
      </c>
      <c r="N3253" s="0" t="n">
        <f aca="false">J3253+L3253</f>
        <v>0</v>
      </c>
      <c r="O3253" s="0" t="n">
        <f aca="false">O3252+N3253</f>
        <v>298304.664457277</v>
      </c>
      <c r="P3253" s="0" t="n">
        <f aca="false">MIN($B$5,P3252+K3253*$B$6-I3253)</f>
        <v>175.37232775172</v>
      </c>
      <c r="Q3253" s="0" t="n">
        <f aca="false">MAX(0,F3253-H3253-K3253-L3253)</f>
        <v>0</v>
      </c>
    </row>
    <row r="3254" customFormat="false" ht="15" hidden="false" customHeight="false" outlineLevel="0" collapsed="false">
      <c r="A3254" s="0" t="n">
        <f aca="false">'Profiles 8760'!A3243</f>
        <v>3241</v>
      </c>
      <c r="B3254" s="0" t="n">
        <f aca="false">'Profiles 8760'!B3243</f>
        <v>5</v>
      </c>
      <c r="C3254" s="0" t="n">
        <f aca="false">'Profiles 8760'!E3243</f>
        <v>0</v>
      </c>
      <c r="D3254" s="0" t="n">
        <f aca="false">'Profiles 8760'!F3243</f>
        <v>0</v>
      </c>
      <c r="E3254" s="0" t="n">
        <f aca="false">'Profiles 8760'!G3243</f>
        <v>0.214252</v>
      </c>
      <c r="F3254" s="0" t="n">
        <f aca="false">D3254*Assumptions!$C$11*$B$7+E3254*Assumptions!$C$12*$B$8</f>
        <v>8.7629068</v>
      </c>
      <c r="G3254" s="0" t="n">
        <f aca="false">C3254*Assumptions!$C$15</f>
        <v>0</v>
      </c>
      <c r="H3254" s="0" t="n">
        <f aca="false">MIN(F3254,G3254)</f>
        <v>0</v>
      </c>
      <c r="I3254" s="0" t="n">
        <f aca="false">IF(C3254=1,MIN(G3254-H3254,Assumptions!$C$13,P3253),0)</f>
        <v>0</v>
      </c>
      <c r="J3254" s="0" t="n">
        <f aca="false">H3254+I3254</f>
        <v>0</v>
      </c>
      <c r="K3254" s="0" t="n">
        <f aca="false">MIN(IF(C3254=1,F3254-H3254,F3254),Assumptions!$C$13,MAX(0,($B$5-P3253)/$B$6))</f>
        <v>8.7629068</v>
      </c>
      <c r="L3254" s="0" t="n">
        <f aca="false">IF(C3254=1,0,MIN(F3254-K3254,Assumptions!$C$15,MAX(0,$B$10-O3253-M3254)))</f>
        <v>0</v>
      </c>
      <c r="M3254" s="0" t="n">
        <f aca="false">'Profiles 8760'!H3243</f>
        <v>184000</v>
      </c>
      <c r="N3254" s="0" t="n">
        <f aca="false">J3254+L3254</f>
        <v>0</v>
      </c>
      <c r="O3254" s="0" t="n">
        <f aca="false">O3253+N3254</f>
        <v>298304.664457277</v>
      </c>
      <c r="P3254" s="0" t="n">
        <f aca="false">MIN($B$5,P3253+K3254*$B$6-I3254)</f>
        <v>182.96801536596</v>
      </c>
      <c r="Q3254" s="0" t="n">
        <f aca="false">MAX(0,F3254-H3254-K3254-L3254)</f>
        <v>0</v>
      </c>
    </row>
    <row r="3255" customFormat="false" ht="15" hidden="false" customHeight="false" outlineLevel="0" collapsed="false">
      <c r="A3255" s="0" t="n">
        <f aca="false">'Profiles 8760'!A3244</f>
        <v>3242</v>
      </c>
      <c r="B3255" s="0" t="n">
        <f aca="false">'Profiles 8760'!B3244</f>
        <v>5</v>
      </c>
      <c r="C3255" s="0" t="n">
        <f aca="false">'Profiles 8760'!E3244</f>
        <v>0</v>
      </c>
      <c r="D3255" s="0" t="n">
        <f aca="false">'Profiles 8760'!F3244</f>
        <v>0</v>
      </c>
      <c r="E3255" s="0" t="n">
        <f aca="false">'Profiles 8760'!G3244</f>
        <v>0.178488</v>
      </c>
      <c r="F3255" s="0" t="n">
        <f aca="false">D3255*Assumptions!$C$11*$B$7+E3255*Assumptions!$C$12*$B$8</f>
        <v>7.3001592</v>
      </c>
      <c r="G3255" s="0" t="n">
        <f aca="false">C3255*Assumptions!$C$15</f>
        <v>0</v>
      </c>
      <c r="H3255" s="0" t="n">
        <f aca="false">MIN(F3255,G3255)</f>
        <v>0</v>
      </c>
      <c r="I3255" s="0" t="n">
        <f aca="false">IF(C3255=1,MIN(G3255-H3255,Assumptions!$C$13,P3254),0)</f>
        <v>0</v>
      </c>
      <c r="J3255" s="0" t="n">
        <f aca="false">H3255+I3255</f>
        <v>0</v>
      </c>
      <c r="K3255" s="0" t="n">
        <f aca="false">MIN(IF(C3255=1,F3255-H3255,F3255),Assumptions!$C$13,MAX(0,($B$5-P3254)/$B$6))</f>
        <v>7.3001592</v>
      </c>
      <c r="L3255" s="0" t="n">
        <f aca="false">IF(C3255=1,0,MIN(F3255-K3255,Assumptions!$C$15,MAX(0,$B$10-O3254-M3255)))</f>
        <v>0</v>
      </c>
      <c r="M3255" s="0" t="n">
        <f aca="false">'Profiles 8760'!H3244</f>
        <v>184000</v>
      </c>
      <c r="N3255" s="0" t="n">
        <f aca="false">J3255+L3255</f>
        <v>0</v>
      </c>
      <c r="O3255" s="0" t="n">
        <f aca="false">O3254+N3255</f>
        <v>298304.664457277</v>
      </c>
      <c r="P3255" s="0" t="n">
        <f aca="false">MIN($B$5,P3254+K3255*$B$6-I3255)</f>
        <v>189.29579336052</v>
      </c>
      <c r="Q3255" s="0" t="n">
        <f aca="false">MAX(0,F3255-H3255-K3255-L3255)</f>
        <v>0</v>
      </c>
    </row>
    <row r="3256" customFormat="false" ht="15" hidden="false" customHeight="false" outlineLevel="0" collapsed="false">
      <c r="A3256" s="0" t="n">
        <f aca="false">'Profiles 8760'!A3245</f>
        <v>3243</v>
      </c>
      <c r="B3256" s="0" t="n">
        <f aca="false">'Profiles 8760'!B3245</f>
        <v>5</v>
      </c>
      <c r="C3256" s="0" t="n">
        <f aca="false">'Profiles 8760'!E3245</f>
        <v>0</v>
      </c>
      <c r="D3256" s="0" t="n">
        <f aca="false">'Profiles 8760'!F3245</f>
        <v>0</v>
      </c>
      <c r="E3256" s="0" t="n">
        <f aca="false">'Profiles 8760'!G3245</f>
        <v>0.163026</v>
      </c>
      <c r="F3256" s="0" t="n">
        <f aca="false">D3256*Assumptions!$C$11*$B$7+E3256*Assumptions!$C$12*$B$8</f>
        <v>6.6677634</v>
      </c>
      <c r="G3256" s="0" t="n">
        <f aca="false">C3256*Assumptions!$C$15</f>
        <v>0</v>
      </c>
      <c r="H3256" s="0" t="n">
        <f aca="false">MIN(F3256,G3256)</f>
        <v>0</v>
      </c>
      <c r="I3256" s="0" t="n">
        <f aca="false">IF(C3256=1,MIN(G3256-H3256,Assumptions!$C$13,P3255),0)</f>
        <v>0</v>
      </c>
      <c r="J3256" s="0" t="n">
        <f aca="false">H3256+I3256</f>
        <v>0</v>
      </c>
      <c r="K3256" s="0" t="n">
        <f aca="false">MIN(IF(C3256=1,F3256-H3256,F3256),Assumptions!$C$13,MAX(0,($B$5-P3255)/$B$6))</f>
        <v>6.6677634</v>
      </c>
      <c r="L3256" s="0" t="n">
        <f aca="false">IF(C3256=1,0,MIN(F3256-K3256,Assumptions!$C$15,MAX(0,$B$10-O3255-M3256)))</f>
        <v>0</v>
      </c>
      <c r="M3256" s="0" t="n">
        <f aca="false">'Profiles 8760'!H3245</f>
        <v>184000</v>
      </c>
      <c r="N3256" s="0" t="n">
        <f aca="false">J3256+L3256</f>
        <v>0</v>
      </c>
      <c r="O3256" s="0" t="n">
        <f aca="false">O3255+N3256</f>
        <v>298304.664457277</v>
      </c>
      <c r="P3256" s="0" t="n">
        <f aca="false">MIN($B$5,P3255+K3256*$B$6-I3256)</f>
        <v>195.07541067564</v>
      </c>
      <c r="Q3256" s="0" t="n">
        <f aca="false">MAX(0,F3256-H3256-K3256-L3256)</f>
        <v>0</v>
      </c>
    </row>
    <row r="3257" customFormat="false" ht="15" hidden="false" customHeight="false" outlineLevel="0" collapsed="false">
      <c r="A3257" s="0" t="n">
        <f aca="false">'Profiles 8760'!A3246</f>
        <v>3244</v>
      </c>
      <c r="B3257" s="0" t="n">
        <f aca="false">'Profiles 8760'!B3246</f>
        <v>5</v>
      </c>
      <c r="C3257" s="0" t="n">
        <f aca="false">'Profiles 8760'!E3246</f>
        <v>0</v>
      </c>
      <c r="D3257" s="0" t="n">
        <f aca="false">'Profiles 8760'!F3246</f>
        <v>0</v>
      </c>
      <c r="E3257" s="0" t="n">
        <f aca="false">'Profiles 8760'!G3246</f>
        <v>0.176044</v>
      </c>
      <c r="F3257" s="0" t="n">
        <f aca="false">D3257*Assumptions!$C$11*$B$7+E3257*Assumptions!$C$12*$B$8</f>
        <v>7.2001996</v>
      </c>
      <c r="G3257" s="0" t="n">
        <f aca="false">C3257*Assumptions!$C$15</f>
        <v>0</v>
      </c>
      <c r="H3257" s="0" t="n">
        <f aca="false">MIN(F3257,G3257)</f>
        <v>0</v>
      </c>
      <c r="I3257" s="0" t="n">
        <f aca="false">IF(C3257=1,MIN(G3257-H3257,Assumptions!$C$13,P3256),0)</f>
        <v>0</v>
      </c>
      <c r="J3257" s="0" t="n">
        <f aca="false">H3257+I3257</f>
        <v>0</v>
      </c>
      <c r="K3257" s="0" t="n">
        <f aca="false">MIN(IF(C3257=1,F3257-H3257,F3257),Assumptions!$C$13,MAX(0,($B$5-P3256)/$B$6))</f>
        <v>7.2001996</v>
      </c>
      <c r="L3257" s="0" t="n">
        <f aca="false">IF(C3257=1,0,MIN(F3257-K3257,Assumptions!$C$15,MAX(0,$B$10-O3256-M3257)))</f>
        <v>0</v>
      </c>
      <c r="M3257" s="0" t="n">
        <f aca="false">'Profiles 8760'!H3246</f>
        <v>184000</v>
      </c>
      <c r="N3257" s="0" t="n">
        <f aca="false">J3257+L3257</f>
        <v>0</v>
      </c>
      <c r="O3257" s="0" t="n">
        <f aca="false">O3256+N3257</f>
        <v>298304.664457277</v>
      </c>
      <c r="P3257" s="0" t="n">
        <f aca="false">MIN($B$5,P3256+K3257*$B$6-I3257)</f>
        <v>201.31654368892</v>
      </c>
      <c r="Q3257" s="0" t="n">
        <f aca="false">MAX(0,F3257-H3257-K3257-L3257)</f>
        <v>0</v>
      </c>
    </row>
    <row r="3258" customFormat="false" ht="15" hidden="false" customHeight="false" outlineLevel="0" collapsed="false">
      <c r="A3258" s="0" t="n">
        <f aca="false">'Profiles 8760'!A3247</f>
        <v>3245</v>
      </c>
      <c r="B3258" s="0" t="n">
        <f aca="false">'Profiles 8760'!B3247</f>
        <v>5</v>
      </c>
      <c r="C3258" s="0" t="n">
        <f aca="false">'Profiles 8760'!E3247</f>
        <v>0</v>
      </c>
      <c r="D3258" s="0" t="n">
        <f aca="false">'Profiles 8760'!F3247</f>
        <v>0</v>
      </c>
      <c r="E3258" s="0" t="n">
        <f aca="false">'Profiles 8760'!G3247</f>
        <v>0.223708</v>
      </c>
      <c r="F3258" s="0" t="n">
        <f aca="false">D3258*Assumptions!$C$11*$B$7+E3258*Assumptions!$C$12*$B$8</f>
        <v>9.1496572</v>
      </c>
      <c r="G3258" s="0" t="n">
        <f aca="false">C3258*Assumptions!$C$15</f>
        <v>0</v>
      </c>
      <c r="H3258" s="0" t="n">
        <f aca="false">MIN(F3258,G3258)</f>
        <v>0</v>
      </c>
      <c r="I3258" s="0" t="n">
        <f aca="false">IF(C3258=1,MIN(G3258-H3258,Assumptions!$C$13,P3257),0)</f>
        <v>0</v>
      </c>
      <c r="J3258" s="0" t="n">
        <f aca="false">H3258+I3258</f>
        <v>0</v>
      </c>
      <c r="K3258" s="0" t="n">
        <f aca="false">MIN(IF(C3258=1,F3258-H3258,F3258),Assumptions!$C$13,MAX(0,($B$5-P3257)/$B$6))</f>
        <v>9.1496572</v>
      </c>
      <c r="L3258" s="0" t="n">
        <f aca="false">IF(C3258=1,0,MIN(F3258-K3258,Assumptions!$C$15,MAX(0,$B$10-O3257-M3258)))</f>
        <v>0</v>
      </c>
      <c r="M3258" s="0" t="n">
        <f aca="false">'Profiles 8760'!H3247</f>
        <v>184000</v>
      </c>
      <c r="N3258" s="0" t="n">
        <f aca="false">J3258+L3258</f>
        <v>0</v>
      </c>
      <c r="O3258" s="0" t="n">
        <f aca="false">O3257+N3258</f>
        <v>298304.664457277</v>
      </c>
      <c r="P3258" s="0" t="n">
        <f aca="false">MIN($B$5,P3257+K3258*$B$6-I3258)</f>
        <v>209.24746654988</v>
      </c>
      <c r="Q3258" s="0" t="n">
        <f aca="false">MAX(0,F3258-H3258-K3258-L3258)</f>
        <v>0</v>
      </c>
    </row>
    <row r="3259" customFormat="false" ht="15" hidden="false" customHeight="false" outlineLevel="0" collapsed="false">
      <c r="A3259" s="0" t="n">
        <f aca="false">'Profiles 8760'!A3248</f>
        <v>3246</v>
      </c>
      <c r="B3259" s="0" t="n">
        <f aca="false">'Profiles 8760'!B3248</f>
        <v>5</v>
      </c>
      <c r="C3259" s="0" t="n">
        <f aca="false">'Profiles 8760'!E3248</f>
        <v>0</v>
      </c>
      <c r="D3259" s="0" t="n">
        <f aca="false">'Profiles 8760'!F3248</f>
        <v>0</v>
      </c>
      <c r="E3259" s="0" t="n">
        <f aca="false">'Profiles 8760'!G3248</f>
        <v>0.253606</v>
      </c>
      <c r="F3259" s="0" t="n">
        <f aca="false">D3259*Assumptions!$C$11*$B$7+E3259*Assumptions!$C$12*$B$8</f>
        <v>10.3724854</v>
      </c>
      <c r="G3259" s="0" t="n">
        <f aca="false">C3259*Assumptions!$C$15</f>
        <v>0</v>
      </c>
      <c r="H3259" s="0" t="n">
        <f aca="false">MIN(F3259,G3259)</f>
        <v>0</v>
      </c>
      <c r="I3259" s="0" t="n">
        <f aca="false">IF(C3259=1,MIN(G3259-H3259,Assumptions!$C$13,P3258),0)</f>
        <v>0</v>
      </c>
      <c r="J3259" s="0" t="n">
        <f aca="false">H3259+I3259</f>
        <v>0</v>
      </c>
      <c r="K3259" s="0" t="n">
        <f aca="false">MIN(IF(C3259=1,F3259-H3259,F3259),Assumptions!$C$13,MAX(0,($B$5-P3258)/$B$6))</f>
        <v>10.3724854</v>
      </c>
      <c r="L3259" s="0" t="n">
        <f aca="false">IF(C3259=1,0,MIN(F3259-K3259,Assumptions!$C$15,MAX(0,$B$10-O3258-M3259)))</f>
        <v>0</v>
      </c>
      <c r="M3259" s="0" t="n">
        <f aca="false">'Profiles 8760'!H3248</f>
        <v>184000</v>
      </c>
      <c r="N3259" s="0" t="n">
        <f aca="false">J3259+L3259</f>
        <v>0</v>
      </c>
      <c r="O3259" s="0" t="n">
        <f aca="false">O3258+N3259</f>
        <v>298304.664457277</v>
      </c>
      <c r="P3259" s="0" t="n">
        <f aca="false">MIN($B$5,P3258+K3259*$B$6-I3259)</f>
        <v>218.2383368946</v>
      </c>
      <c r="Q3259" s="0" t="n">
        <f aca="false">MAX(0,F3259-H3259-K3259-L3259)</f>
        <v>0</v>
      </c>
    </row>
    <row r="3260" customFormat="false" ht="15" hidden="false" customHeight="false" outlineLevel="0" collapsed="false">
      <c r="A3260" s="0" t="n">
        <f aca="false">'Profiles 8760'!A3249</f>
        <v>3247</v>
      </c>
      <c r="B3260" s="0" t="n">
        <f aca="false">'Profiles 8760'!B3249</f>
        <v>5</v>
      </c>
      <c r="C3260" s="0" t="n">
        <f aca="false">'Profiles 8760'!E3249</f>
        <v>0</v>
      </c>
      <c r="D3260" s="0" t="n">
        <f aca="false">'Profiles 8760'!F3249</f>
        <v>0.126466</v>
      </c>
      <c r="E3260" s="0" t="n">
        <f aca="false">'Profiles 8760'!G3249</f>
        <v>0.274363</v>
      </c>
      <c r="F3260" s="0" t="n">
        <f aca="false">D3260*Assumptions!$C$11*$B$7+E3260*Assumptions!$C$12*$B$8</f>
        <v>47.7448275</v>
      </c>
      <c r="G3260" s="0" t="n">
        <f aca="false">C3260*Assumptions!$C$15</f>
        <v>0</v>
      </c>
      <c r="H3260" s="0" t="n">
        <f aca="false">MIN(F3260,G3260)</f>
        <v>0</v>
      </c>
      <c r="I3260" s="0" t="n">
        <f aca="false">IF(C3260=1,MIN(G3260-H3260,Assumptions!$C$13,P3259),0)</f>
        <v>0</v>
      </c>
      <c r="J3260" s="0" t="n">
        <f aca="false">H3260+I3260</f>
        <v>0</v>
      </c>
      <c r="K3260" s="0" t="n">
        <f aca="false">MIN(IF(C3260=1,F3260-H3260,F3260),Assumptions!$C$13,MAX(0,($B$5-P3259)/$B$6))</f>
        <v>47.7448275</v>
      </c>
      <c r="L3260" s="0" t="n">
        <f aca="false">IF(C3260=1,0,MIN(F3260-K3260,Assumptions!$C$15,MAX(0,$B$10-O3259-M3260)))</f>
        <v>0</v>
      </c>
      <c r="M3260" s="0" t="n">
        <f aca="false">'Profiles 8760'!H3249</f>
        <v>184000</v>
      </c>
      <c r="N3260" s="0" t="n">
        <f aca="false">J3260+L3260</f>
        <v>0</v>
      </c>
      <c r="O3260" s="0" t="n">
        <f aca="false">O3259+N3260</f>
        <v>298304.664457277</v>
      </c>
      <c r="P3260" s="0" t="n">
        <f aca="false">MIN($B$5,P3259+K3260*$B$6-I3260)</f>
        <v>259.6235533716</v>
      </c>
      <c r="Q3260" s="0" t="n">
        <f aca="false">MAX(0,F3260-H3260-K3260-L3260)</f>
        <v>0</v>
      </c>
    </row>
    <row r="3261" customFormat="false" ht="15" hidden="false" customHeight="false" outlineLevel="0" collapsed="false">
      <c r="A3261" s="0" t="n">
        <f aca="false">'Profiles 8760'!A3250</f>
        <v>3248</v>
      </c>
      <c r="B3261" s="0" t="n">
        <f aca="false">'Profiles 8760'!B3250</f>
        <v>5</v>
      </c>
      <c r="C3261" s="0" t="n">
        <f aca="false">'Profiles 8760'!E3250</f>
        <v>1</v>
      </c>
      <c r="D3261" s="0" t="n">
        <f aca="false">'Profiles 8760'!F3250</f>
        <v>0.432048</v>
      </c>
      <c r="E3261" s="0" t="n">
        <f aca="false">'Profiles 8760'!G3250</f>
        <v>0.229867</v>
      </c>
      <c r="F3261" s="0" t="n">
        <f aca="false">D3261*Assumptions!$C$11*$B$7+E3261*Assumptions!$C$12*$B$8</f>
        <v>134.1770227</v>
      </c>
      <c r="G3261" s="0" t="n">
        <f aca="false">C3261*Assumptions!$C$15</f>
        <v>200</v>
      </c>
      <c r="H3261" s="0" t="n">
        <f aca="false">MIN(F3261,G3261)</f>
        <v>134.1770227</v>
      </c>
      <c r="I3261" s="0" t="n">
        <f aca="false">IF(C3261=1,MIN(G3261-H3261,Assumptions!$C$13,P3260),0)</f>
        <v>65.8229773</v>
      </c>
      <c r="J3261" s="0" t="n">
        <f aca="false">H3261+I3261</f>
        <v>200</v>
      </c>
      <c r="K3261" s="0" t="n">
        <f aca="false">MIN(IF(C3261=1,F3261-H3261,F3261),Assumptions!$C$13,MAX(0,($B$5-P3260)/$B$6))</f>
        <v>0</v>
      </c>
      <c r="L3261" s="0" t="n">
        <f aca="false">IF(C3261=1,0,MIN(F3261-K3261,Assumptions!$C$15,MAX(0,$B$10-O3260-M3261)))</f>
        <v>0</v>
      </c>
      <c r="M3261" s="0" t="n">
        <f aca="false">'Profiles 8760'!H3250</f>
        <v>183800</v>
      </c>
      <c r="N3261" s="0" t="n">
        <f aca="false">J3261+L3261</f>
        <v>200</v>
      </c>
      <c r="O3261" s="0" t="n">
        <f aca="false">O3260+N3261</f>
        <v>298504.664457277</v>
      </c>
      <c r="P3261" s="0" t="n">
        <f aca="false">MIN($B$5,P3260+K3261*$B$6-I3261)</f>
        <v>193.8005760716</v>
      </c>
      <c r="Q3261" s="0" t="n">
        <f aca="false">MAX(0,F3261-H3261-K3261-L3261)</f>
        <v>0</v>
      </c>
    </row>
    <row r="3262" customFormat="false" ht="15" hidden="false" customHeight="false" outlineLevel="0" collapsed="false">
      <c r="A3262" s="0" t="n">
        <f aca="false">'Profiles 8760'!A3251</f>
        <v>3249</v>
      </c>
      <c r="B3262" s="0" t="n">
        <f aca="false">'Profiles 8760'!B3251</f>
        <v>5</v>
      </c>
      <c r="C3262" s="0" t="n">
        <f aca="false">'Profiles 8760'!E3251</f>
        <v>1</v>
      </c>
      <c r="D3262" s="0" t="n">
        <f aca="false">'Profiles 8760'!F3251</f>
        <v>0.775228</v>
      </c>
      <c r="E3262" s="0" t="n">
        <f aca="false">'Profiles 8760'!G3251</f>
        <v>0.21858</v>
      </c>
      <c r="F3262" s="0" t="n">
        <f aca="false">D3262*Assumptions!$C$11*$B$7+E3262*Assumptions!$C$12*$B$8</f>
        <v>232.8257684</v>
      </c>
      <c r="G3262" s="0" t="n">
        <f aca="false">C3262*Assumptions!$C$15</f>
        <v>200</v>
      </c>
      <c r="H3262" s="0" t="n">
        <f aca="false">MIN(F3262,G3262)</f>
        <v>200</v>
      </c>
      <c r="I3262" s="0" t="n">
        <f aca="false">IF(C3262=1,MIN(G3262-H3262,Assumptions!$C$13,P3261),0)</f>
        <v>0</v>
      </c>
      <c r="J3262" s="0" t="n">
        <f aca="false">H3262+I3262</f>
        <v>200</v>
      </c>
      <c r="K3262" s="0" t="n">
        <f aca="false">MIN(IF(C3262=1,F3262-H3262,F3262),Assumptions!$C$13,MAX(0,($B$5-P3261)/$B$6))</f>
        <v>32.8257684</v>
      </c>
      <c r="L3262" s="0" t="n">
        <f aca="false">IF(C3262=1,0,MIN(F3262-K3262,Assumptions!$C$15,MAX(0,$B$10-O3261-M3262)))</f>
        <v>0</v>
      </c>
      <c r="M3262" s="0" t="n">
        <f aca="false">'Profiles 8760'!H3251</f>
        <v>183600</v>
      </c>
      <c r="N3262" s="0" t="n">
        <f aca="false">J3262+L3262</f>
        <v>200</v>
      </c>
      <c r="O3262" s="0" t="n">
        <f aca="false">O3261+N3262</f>
        <v>298704.664457277</v>
      </c>
      <c r="P3262" s="0" t="n">
        <f aca="false">MIN($B$5,P3261+K3262*$B$6-I3262)</f>
        <v>222.25395212072</v>
      </c>
      <c r="Q3262" s="0" t="n">
        <f aca="false">MAX(0,F3262-H3262-K3262-L3262)</f>
        <v>0</v>
      </c>
    </row>
    <row r="3263" customFormat="false" ht="15" hidden="false" customHeight="false" outlineLevel="0" collapsed="false">
      <c r="A3263" s="0" t="n">
        <f aca="false">'Profiles 8760'!A3252</f>
        <v>3250</v>
      </c>
      <c r="B3263" s="0" t="n">
        <f aca="false">'Profiles 8760'!B3252</f>
        <v>5</v>
      </c>
      <c r="C3263" s="0" t="n">
        <f aca="false">'Profiles 8760'!E3252</f>
        <v>0</v>
      </c>
      <c r="D3263" s="0" t="n">
        <f aca="false">'Profiles 8760'!F3252</f>
        <v>1</v>
      </c>
      <c r="E3263" s="0" t="n">
        <f aca="false">'Profiles 8760'!G3252</f>
        <v>0.255643</v>
      </c>
      <c r="F3263" s="0" t="n">
        <f aca="false">D3263*Assumptions!$C$11*$B$7+E3263*Assumptions!$C$12*$B$8</f>
        <v>299.2557987</v>
      </c>
      <c r="G3263" s="0" t="n">
        <f aca="false">C3263*Assumptions!$C$15</f>
        <v>0</v>
      </c>
      <c r="H3263" s="0" t="n">
        <f aca="false">MIN(F3263,G3263)</f>
        <v>0</v>
      </c>
      <c r="I3263" s="0" t="n">
        <f aca="false">IF(C3263=1,MIN(G3263-H3263,Assumptions!$C$13,P3262),0)</f>
        <v>0</v>
      </c>
      <c r="J3263" s="0" t="n">
        <f aca="false">H3263+I3263</f>
        <v>0</v>
      </c>
      <c r="K3263" s="0" t="n">
        <f aca="false">MIN(IF(C3263=1,F3263-H3263,F3263),Assumptions!$C$13,MAX(0,($B$5-P3262)/$B$6))</f>
        <v>180</v>
      </c>
      <c r="L3263" s="0" t="n">
        <f aca="false">IF(C3263=1,0,MIN(F3263-K3263,Assumptions!$C$15,MAX(0,$B$10-O3262-M3263)))</f>
        <v>119.2557987</v>
      </c>
      <c r="M3263" s="0" t="n">
        <f aca="false">'Profiles 8760'!H3252</f>
        <v>183600</v>
      </c>
      <c r="N3263" s="0" t="n">
        <f aca="false">J3263+L3263</f>
        <v>119.2557987</v>
      </c>
      <c r="O3263" s="0" t="n">
        <f aca="false">O3262+N3263</f>
        <v>298823.920255977</v>
      </c>
      <c r="P3263" s="0" t="n">
        <f aca="false">MIN($B$5,P3262+K3263*$B$6-I3263)</f>
        <v>378.27795212072</v>
      </c>
      <c r="Q3263" s="0" t="n">
        <f aca="false">MAX(0,F3263-H3263-K3263-L3263)</f>
        <v>0</v>
      </c>
    </row>
    <row r="3264" customFormat="false" ht="15" hidden="false" customHeight="false" outlineLevel="0" collapsed="false">
      <c r="A3264" s="0" t="n">
        <f aca="false">'Profiles 8760'!A3253</f>
        <v>3251</v>
      </c>
      <c r="B3264" s="0" t="n">
        <f aca="false">'Profiles 8760'!B3253</f>
        <v>5</v>
      </c>
      <c r="C3264" s="0" t="n">
        <f aca="false">'Profiles 8760'!E3253</f>
        <v>0</v>
      </c>
      <c r="D3264" s="0" t="n">
        <f aca="false">'Profiles 8760'!F3253</f>
        <v>1</v>
      </c>
      <c r="E3264" s="0" t="n">
        <f aca="false">'Profiles 8760'!G3253</f>
        <v>0.359169</v>
      </c>
      <c r="F3264" s="0" t="n">
        <f aca="false">D3264*Assumptions!$C$11*$B$7+E3264*Assumptions!$C$12*$B$8</f>
        <v>303.4900121</v>
      </c>
      <c r="G3264" s="0" t="n">
        <f aca="false">C3264*Assumptions!$C$15</f>
        <v>0</v>
      </c>
      <c r="H3264" s="0" t="n">
        <f aca="false">MIN(F3264,G3264)</f>
        <v>0</v>
      </c>
      <c r="I3264" s="0" t="n">
        <f aca="false">IF(C3264=1,MIN(G3264-H3264,Assumptions!$C$13,P3263),0)</f>
        <v>0</v>
      </c>
      <c r="J3264" s="0" t="n">
        <f aca="false">H3264+I3264</f>
        <v>0</v>
      </c>
      <c r="K3264" s="0" t="n">
        <f aca="false">MIN(IF(C3264=1,F3264-H3264,F3264),Assumptions!$C$13,MAX(0,($B$5-P3263)/$B$6))</f>
        <v>152.898070926719</v>
      </c>
      <c r="L3264" s="0" t="n">
        <f aca="false">IF(C3264=1,0,MIN(F3264-K3264,Assumptions!$C$15,MAX(0,$B$10-O3263-M3264)))</f>
        <v>150.591941173281</v>
      </c>
      <c r="M3264" s="0" t="n">
        <f aca="false">'Profiles 8760'!H3253</f>
        <v>183600</v>
      </c>
      <c r="N3264" s="0" t="n">
        <f aca="false">J3264+L3264</f>
        <v>150.591941173281</v>
      </c>
      <c r="O3264" s="0" t="n">
        <f aca="false">O3263+N3264</f>
        <v>298974.51219715</v>
      </c>
      <c r="P3264" s="0" t="n">
        <f aca="false">MIN($B$5,P3263+K3264*$B$6-I3264)</f>
        <v>510.81</v>
      </c>
      <c r="Q3264" s="0" t="n">
        <f aca="false">MAX(0,F3264-H3264-K3264-L3264)</f>
        <v>0</v>
      </c>
    </row>
    <row r="3265" customFormat="false" ht="15" hidden="false" customHeight="false" outlineLevel="0" collapsed="false">
      <c r="A3265" s="0" t="n">
        <f aca="false">'Profiles 8760'!A3254</f>
        <v>3252</v>
      </c>
      <c r="B3265" s="0" t="n">
        <f aca="false">'Profiles 8760'!B3254</f>
        <v>5</v>
      </c>
      <c r="C3265" s="0" t="n">
        <f aca="false">'Profiles 8760'!E3254</f>
        <v>0</v>
      </c>
      <c r="D3265" s="0" t="n">
        <f aca="false">'Profiles 8760'!F3254</f>
        <v>1</v>
      </c>
      <c r="E3265" s="0" t="n">
        <f aca="false">'Profiles 8760'!G3254</f>
        <v>0.450949</v>
      </c>
      <c r="F3265" s="0" t="n">
        <f aca="false">D3265*Assumptions!$C$11*$B$7+E3265*Assumptions!$C$12*$B$8</f>
        <v>307.2438141</v>
      </c>
      <c r="G3265" s="0" t="n">
        <f aca="false">C3265*Assumptions!$C$15</f>
        <v>0</v>
      </c>
      <c r="H3265" s="0" t="n">
        <f aca="false">MIN(F3265,G3265)</f>
        <v>0</v>
      </c>
      <c r="I3265" s="0" t="n">
        <f aca="false">IF(C3265=1,MIN(G3265-H3265,Assumptions!$C$13,P3264),0)</f>
        <v>0</v>
      </c>
      <c r="J3265" s="0" t="n">
        <f aca="false">H3265+I3265</f>
        <v>0</v>
      </c>
      <c r="K3265" s="0" t="n">
        <f aca="false">MIN(IF(C3265=1,F3265-H3265,F3265),Assumptions!$C$13,MAX(0,($B$5-P3264)/$B$6))</f>
        <v>0</v>
      </c>
      <c r="L3265" s="0" t="n">
        <f aca="false">IF(C3265=1,0,MIN(F3265-K3265,Assumptions!$C$15,MAX(0,$B$10-O3264-M3265)))</f>
        <v>200</v>
      </c>
      <c r="M3265" s="0" t="n">
        <f aca="false">'Profiles 8760'!H3254</f>
        <v>183600</v>
      </c>
      <c r="N3265" s="0" t="n">
        <f aca="false">J3265+L3265</f>
        <v>200</v>
      </c>
      <c r="O3265" s="0" t="n">
        <f aca="false">O3264+N3265</f>
        <v>299174.51219715</v>
      </c>
      <c r="P3265" s="0" t="n">
        <f aca="false">MIN($B$5,P3264+K3265*$B$6-I3265)</f>
        <v>510.81</v>
      </c>
      <c r="Q3265" s="0" t="n">
        <f aca="false">MAX(0,F3265-H3265-K3265-L3265)</f>
        <v>107.2438141</v>
      </c>
    </row>
    <row r="3266" customFormat="false" ht="15" hidden="false" customHeight="false" outlineLevel="0" collapsed="false">
      <c r="A3266" s="0" t="n">
        <f aca="false">'Profiles 8760'!A3255</f>
        <v>3253</v>
      </c>
      <c r="B3266" s="0" t="n">
        <f aca="false">'Profiles 8760'!B3255</f>
        <v>5</v>
      </c>
      <c r="C3266" s="0" t="n">
        <f aca="false">'Profiles 8760'!E3255</f>
        <v>0</v>
      </c>
      <c r="D3266" s="0" t="n">
        <f aca="false">'Profiles 8760'!F3255</f>
        <v>1</v>
      </c>
      <c r="E3266" s="0" t="n">
        <f aca="false">'Profiles 8760'!G3255</f>
        <v>0.341244</v>
      </c>
      <c r="F3266" s="0" t="n">
        <f aca="false">D3266*Assumptions!$C$11*$B$7+E3266*Assumptions!$C$12*$B$8</f>
        <v>302.7568796</v>
      </c>
      <c r="G3266" s="0" t="n">
        <f aca="false">C3266*Assumptions!$C$15</f>
        <v>0</v>
      </c>
      <c r="H3266" s="0" t="n">
        <f aca="false">MIN(F3266,G3266)</f>
        <v>0</v>
      </c>
      <c r="I3266" s="0" t="n">
        <f aca="false">IF(C3266=1,MIN(G3266-H3266,Assumptions!$C$13,P3265),0)</f>
        <v>0</v>
      </c>
      <c r="J3266" s="0" t="n">
        <f aca="false">H3266+I3266</f>
        <v>0</v>
      </c>
      <c r="K3266" s="0" t="n">
        <f aca="false">MIN(IF(C3266=1,F3266-H3266,F3266),Assumptions!$C$13,MAX(0,($B$5-P3265)/$B$6))</f>
        <v>0</v>
      </c>
      <c r="L3266" s="0" t="n">
        <f aca="false">IF(C3266=1,0,MIN(F3266-K3266,Assumptions!$C$15,MAX(0,$B$10-O3265-M3266)))</f>
        <v>200</v>
      </c>
      <c r="M3266" s="0" t="n">
        <f aca="false">'Profiles 8760'!H3255</f>
        <v>183600</v>
      </c>
      <c r="N3266" s="0" t="n">
        <f aca="false">J3266+L3266</f>
        <v>200</v>
      </c>
      <c r="O3266" s="0" t="n">
        <f aca="false">O3265+N3266</f>
        <v>299374.51219715</v>
      </c>
      <c r="P3266" s="0" t="n">
        <f aca="false">MIN($B$5,P3265+K3266*$B$6-I3266)</f>
        <v>510.81</v>
      </c>
      <c r="Q3266" s="0" t="n">
        <f aca="false">MAX(0,F3266-H3266-K3266-L3266)</f>
        <v>102.7568796</v>
      </c>
    </row>
    <row r="3267" customFormat="false" ht="15" hidden="false" customHeight="false" outlineLevel="0" collapsed="false">
      <c r="A3267" s="0" t="n">
        <f aca="false">'Profiles 8760'!A3256</f>
        <v>3254</v>
      </c>
      <c r="B3267" s="0" t="n">
        <f aca="false">'Profiles 8760'!B3256</f>
        <v>5</v>
      </c>
      <c r="C3267" s="0" t="n">
        <f aca="false">'Profiles 8760'!E3256</f>
        <v>0</v>
      </c>
      <c r="D3267" s="0" t="n">
        <f aca="false">'Profiles 8760'!F3256</f>
        <v>1</v>
      </c>
      <c r="E3267" s="0" t="n">
        <f aca="false">'Profiles 8760'!G3256</f>
        <v>0.326637</v>
      </c>
      <c r="F3267" s="0" t="n">
        <f aca="false">D3267*Assumptions!$C$11*$B$7+E3267*Assumptions!$C$12*$B$8</f>
        <v>302.1594533</v>
      </c>
      <c r="G3267" s="0" t="n">
        <f aca="false">C3267*Assumptions!$C$15</f>
        <v>0</v>
      </c>
      <c r="H3267" s="0" t="n">
        <f aca="false">MIN(F3267,G3267)</f>
        <v>0</v>
      </c>
      <c r="I3267" s="0" t="n">
        <f aca="false">IF(C3267=1,MIN(G3267-H3267,Assumptions!$C$13,P3266),0)</f>
        <v>0</v>
      </c>
      <c r="J3267" s="0" t="n">
        <f aca="false">H3267+I3267</f>
        <v>0</v>
      </c>
      <c r="K3267" s="0" t="n">
        <f aca="false">MIN(IF(C3267=1,F3267-H3267,F3267),Assumptions!$C$13,MAX(0,($B$5-P3266)/$B$6))</f>
        <v>0</v>
      </c>
      <c r="L3267" s="0" t="n">
        <f aca="false">IF(C3267=1,0,MIN(F3267-K3267,Assumptions!$C$15,MAX(0,$B$10-O3266-M3267)))</f>
        <v>200</v>
      </c>
      <c r="M3267" s="0" t="n">
        <f aca="false">'Profiles 8760'!H3256</f>
        <v>183600</v>
      </c>
      <c r="N3267" s="0" t="n">
        <f aca="false">J3267+L3267</f>
        <v>200</v>
      </c>
      <c r="O3267" s="0" t="n">
        <f aca="false">O3266+N3267</f>
        <v>299574.51219715</v>
      </c>
      <c r="P3267" s="0" t="n">
        <f aca="false">MIN($B$5,P3266+K3267*$B$6-I3267)</f>
        <v>510.81</v>
      </c>
      <c r="Q3267" s="0" t="n">
        <f aca="false">MAX(0,F3267-H3267-K3267-L3267)</f>
        <v>102.1594533</v>
      </c>
    </row>
    <row r="3268" customFormat="false" ht="15" hidden="false" customHeight="false" outlineLevel="0" collapsed="false">
      <c r="A3268" s="0" t="n">
        <f aca="false">'Profiles 8760'!A3257</f>
        <v>3255</v>
      </c>
      <c r="B3268" s="0" t="n">
        <f aca="false">'Profiles 8760'!B3257</f>
        <v>5</v>
      </c>
      <c r="C3268" s="0" t="n">
        <f aca="false">'Profiles 8760'!E3257</f>
        <v>0</v>
      </c>
      <c r="D3268" s="0" t="n">
        <f aca="false">'Profiles 8760'!F3257</f>
        <v>1</v>
      </c>
      <c r="E3268" s="0" t="n">
        <f aca="false">'Profiles 8760'!G3257</f>
        <v>0.50155</v>
      </c>
      <c r="F3268" s="0" t="n">
        <f aca="false">D3268*Assumptions!$C$11*$B$7+E3268*Assumptions!$C$12*$B$8</f>
        <v>309.313395</v>
      </c>
      <c r="G3268" s="0" t="n">
        <f aca="false">C3268*Assumptions!$C$15</f>
        <v>0</v>
      </c>
      <c r="H3268" s="0" t="n">
        <f aca="false">MIN(F3268,G3268)</f>
        <v>0</v>
      </c>
      <c r="I3268" s="0" t="n">
        <f aca="false">IF(C3268=1,MIN(G3268-H3268,Assumptions!$C$13,P3267),0)</f>
        <v>0</v>
      </c>
      <c r="J3268" s="0" t="n">
        <f aca="false">H3268+I3268</f>
        <v>0</v>
      </c>
      <c r="K3268" s="0" t="n">
        <f aca="false">MIN(IF(C3268=1,F3268-H3268,F3268),Assumptions!$C$13,MAX(0,($B$5-P3267)/$B$6))</f>
        <v>0</v>
      </c>
      <c r="L3268" s="0" t="n">
        <f aca="false">IF(C3268=1,0,MIN(F3268-K3268,Assumptions!$C$15,MAX(0,$B$10-O3267-M3268)))</f>
        <v>200</v>
      </c>
      <c r="M3268" s="0" t="n">
        <f aca="false">'Profiles 8760'!H3257</f>
        <v>183600</v>
      </c>
      <c r="N3268" s="0" t="n">
        <f aca="false">J3268+L3268</f>
        <v>200</v>
      </c>
      <c r="O3268" s="0" t="n">
        <f aca="false">O3267+N3268</f>
        <v>299774.51219715</v>
      </c>
      <c r="P3268" s="0" t="n">
        <f aca="false">MIN($B$5,P3267+K3268*$B$6-I3268)</f>
        <v>510.81</v>
      </c>
      <c r="Q3268" s="0" t="n">
        <f aca="false">MAX(0,F3268-H3268-K3268-L3268)</f>
        <v>109.313395</v>
      </c>
    </row>
    <row r="3269" customFormat="false" ht="15" hidden="false" customHeight="false" outlineLevel="0" collapsed="false">
      <c r="A3269" s="0" t="n">
        <f aca="false">'Profiles 8760'!A3258</f>
        <v>3256</v>
      </c>
      <c r="B3269" s="0" t="n">
        <f aca="false">'Profiles 8760'!B3258</f>
        <v>5</v>
      </c>
      <c r="C3269" s="0" t="n">
        <f aca="false">'Profiles 8760'!E3258</f>
        <v>0</v>
      </c>
      <c r="D3269" s="0" t="n">
        <f aca="false">'Profiles 8760'!F3258</f>
        <v>1</v>
      </c>
      <c r="E3269" s="0" t="n">
        <f aca="false">'Profiles 8760'!G3258</f>
        <v>0.457833</v>
      </c>
      <c r="F3269" s="0" t="n">
        <f aca="false">D3269*Assumptions!$C$11*$B$7+E3269*Assumptions!$C$12*$B$8</f>
        <v>307.5253697</v>
      </c>
      <c r="G3269" s="0" t="n">
        <f aca="false">C3269*Assumptions!$C$15</f>
        <v>0</v>
      </c>
      <c r="H3269" s="0" t="n">
        <f aca="false">MIN(F3269,G3269)</f>
        <v>0</v>
      </c>
      <c r="I3269" s="0" t="n">
        <f aca="false">IF(C3269=1,MIN(G3269-H3269,Assumptions!$C$13,P3268),0)</f>
        <v>0</v>
      </c>
      <c r="J3269" s="0" t="n">
        <f aca="false">H3269+I3269</f>
        <v>0</v>
      </c>
      <c r="K3269" s="0" t="n">
        <f aca="false">MIN(IF(C3269=1,F3269-H3269,F3269),Assumptions!$C$13,MAX(0,($B$5-P3268)/$B$6))</f>
        <v>0</v>
      </c>
      <c r="L3269" s="0" t="n">
        <f aca="false">IF(C3269=1,0,MIN(F3269-K3269,Assumptions!$C$15,MAX(0,$B$10-O3268-M3269)))</f>
        <v>200</v>
      </c>
      <c r="M3269" s="0" t="n">
        <f aca="false">'Profiles 8760'!H3258</f>
        <v>183600</v>
      </c>
      <c r="N3269" s="0" t="n">
        <f aca="false">J3269+L3269</f>
        <v>200</v>
      </c>
      <c r="O3269" s="0" t="n">
        <f aca="false">O3268+N3269</f>
        <v>299974.51219715</v>
      </c>
      <c r="P3269" s="0" t="n">
        <f aca="false">MIN($B$5,P3268+K3269*$B$6-I3269)</f>
        <v>510.81</v>
      </c>
      <c r="Q3269" s="0" t="n">
        <f aca="false">MAX(0,F3269-H3269-K3269-L3269)</f>
        <v>107.5253697</v>
      </c>
    </row>
    <row r="3270" customFormat="false" ht="15" hidden="false" customHeight="false" outlineLevel="0" collapsed="false">
      <c r="A3270" s="0" t="n">
        <f aca="false">'Profiles 8760'!A3259</f>
        <v>3257</v>
      </c>
      <c r="B3270" s="0" t="n">
        <f aca="false">'Profiles 8760'!B3259</f>
        <v>5</v>
      </c>
      <c r="C3270" s="0" t="n">
        <f aca="false">'Profiles 8760'!E3259</f>
        <v>0</v>
      </c>
      <c r="D3270" s="0" t="n">
        <f aca="false">'Profiles 8760'!F3259</f>
        <v>0.775228</v>
      </c>
      <c r="E3270" s="0" t="n">
        <f aca="false">'Profiles 8760'!G3259</f>
        <v>0.508936</v>
      </c>
      <c r="F3270" s="0" t="n">
        <f aca="false">D3270*Assumptions!$C$11*$B$7+E3270*Assumptions!$C$12*$B$8</f>
        <v>244.7013288</v>
      </c>
      <c r="G3270" s="0" t="n">
        <f aca="false">C3270*Assumptions!$C$15</f>
        <v>0</v>
      </c>
      <c r="H3270" s="0" t="n">
        <f aca="false">MIN(F3270,G3270)</f>
        <v>0</v>
      </c>
      <c r="I3270" s="0" t="n">
        <f aca="false">IF(C3270=1,MIN(G3270-H3270,Assumptions!$C$13,P3269),0)</f>
        <v>0</v>
      </c>
      <c r="J3270" s="0" t="n">
        <f aca="false">H3270+I3270</f>
        <v>0</v>
      </c>
      <c r="K3270" s="0" t="n">
        <f aca="false">MIN(IF(C3270=1,F3270-H3270,F3270),Assumptions!$C$13,MAX(0,($B$5-P3269)/$B$6))</f>
        <v>0</v>
      </c>
      <c r="L3270" s="0" t="n">
        <f aca="false">IF(C3270=1,0,MIN(F3270-K3270,Assumptions!$C$15,MAX(0,$B$10-O3269-M3270)))</f>
        <v>200</v>
      </c>
      <c r="M3270" s="0" t="n">
        <f aca="false">'Profiles 8760'!H3259</f>
        <v>183600</v>
      </c>
      <c r="N3270" s="0" t="n">
        <f aca="false">J3270+L3270</f>
        <v>200</v>
      </c>
      <c r="O3270" s="0" t="n">
        <f aca="false">O3269+N3270</f>
        <v>300174.51219715</v>
      </c>
      <c r="P3270" s="0" t="n">
        <f aca="false">MIN($B$5,P3269+K3270*$B$6-I3270)</f>
        <v>510.81</v>
      </c>
      <c r="Q3270" s="0" t="n">
        <f aca="false">MAX(0,F3270-H3270-K3270-L3270)</f>
        <v>44.7013288</v>
      </c>
    </row>
    <row r="3271" customFormat="false" ht="15" hidden="false" customHeight="false" outlineLevel="0" collapsed="false">
      <c r="A3271" s="0" t="n">
        <f aca="false">'Profiles 8760'!A3260</f>
        <v>3258</v>
      </c>
      <c r="B3271" s="0" t="n">
        <f aca="false">'Profiles 8760'!B3260</f>
        <v>5</v>
      </c>
      <c r="C3271" s="0" t="n">
        <f aca="false">'Profiles 8760'!E3260</f>
        <v>0</v>
      </c>
      <c r="D3271" s="0" t="n">
        <f aca="false">'Profiles 8760'!F3260</f>
        <v>0.432048</v>
      </c>
      <c r="E3271" s="0" t="n">
        <f aca="false">'Profiles 8760'!G3260</f>
        <v>0.469111</v>
      </c>
      <c r="F3271" s="0" t="n">
        <f aca="false">D3271*Assumptions!$C$11*$B$7+E3271*Assumptions!$C$12*$B$8</f>
        <v>143.9621023</v>
      </c>
      <c r="G3271" s="0" t="n">
        <f aca="false">C3271*Assumptions!$C$15</f>
        <v>0</v>
      </c>
      <c r="H3271" s="0" t="n">
        <f aca="false">MIN(F3271,G3271)</f>
        <v>0</v>
      </c>
      <c r="I3271" s="0" t="n">
        <f aca="false">IF(C3271=1,MIN(G3271-H3271,Assumptions!$C$13,P3270),0)</f>
        <v>0</v>
      </c>
      <c r="J3271" s="0" t="n">
        <f aca="false">H3271+I3271</f>
        <v>0</v>
      </c>
      <c r="K3271" s="0" t="n">
        <f aca="false">MIN(IF(C3271=1,F3271-H3271,F3271),Assumptions!$C$13,MAX(0,($B$5-P3270)/$B$6))</f>
        <v>0</v>
      </c>
      <c r="L3271" s="0" t="n">
        <f aca="false">IF(C3271=1,0,MIN(F3271-K3271,Assumptions!$C$15,MAX(0,$B$10-O3270-M3271)))</f>
        <v>143.9621023</v>
      </c>
      <c r="M3271" s="0" t="n">
        <f aca="false">'Profiles 8760'!H3260</f>
        <v>183600</v>
      </c>
      <c r="N3271" s="0" t="n">
        <f aca="false">J3271+L3271</f>
        <v>143.9621023</v>
      </c>
      <c r="O3271" s="0" t="n">
        <f aca="false">O3270+N3271</f>
        <v>300318.47429945</v>
      </c>
      <c r="P3271" s="0" t="n">
        <f aca="false">MIN($B$5,P3270+K3271*$B$6-I3271)</f>
        <v>510.81</v>
      </c>
      <c r="Q3271" s="0" t="n">
        <f aca="false">MAX(0,F3271-H3271-K3271-L3271)</f>
        <v>0</v>
      </c>
    </row>
    <row r="3272" customFormat="false" ht="15" hidden="false" customHeight="false" outlineLevel="0" collapsed="false">
      <c r="A3272" s="0" t="n">
        <f aca="false">'Profiles 8760'!A3261</f>
        <v>3259</v>
      </c>
      <c r="B3272" s="0" t="n">
        <f aca="false">'Profiles 8760'!B3261</f>
        <v>5</v>
      </c>
      <c r="C3272" s="0" t="n">
        <f aca="false">'Profiles 8760'!E3261</f>
        <v>0</v>
      </c>
      <c r="D3272" s="0" t="n">
        <f aca="false">'Profiles 8760'!F3261</f>
        <v>0.126466</v>
      </c>
      <c r="E3272" s="0" t="n">
        <f aca="false">'Profiles 8760'!G3261</f>
        <v>0.63888</v>
      </c>
      <c r="F3272" s="0" t="n">
        <f aca="false">D3272*Assumptions!$C$11*$B$7+E3272*Assumptions!$C$12*$B$8</f>
        <v>62.6535728</v>
      </c>
      <c r="G3272" s="0" t="n">
        <f aca="false">C3272*Assumptions!$C$15</f>
        <v>0</v>
      </c>
      <c r="H3272" s="0" t="n">
        <f aca="false">MIN(F3272,G3272)</f>
        <v>0</v>
      </c>
      <c r="I3272" s="0" t="n">
        <f aca="false">IF(C3272=1,MIN(G3272-H3272,Assumptions!$C$13,P3271),0)</f>
        <v>0</v>
      </c>
      <c r="J3272" s="0" t="n">
        <f aca="false">H3272+I3272</f>
        <v>0</v>
      </c>
      <c r="K3272" s="0" t="n">
        <f aca="false">MIN(IF(C3272=1,F3272-H3272,F3272),Assumptions!$C$13,MAX(0,($B$5-P3271)/$B$6))</f>
        <v>0</v>
      </c>
      <c r="L3272" s="0" t="n">
        <f aca="false">IF(C3272=1,0,MIN(F3272-K3272,Assumptions!$C$15,MAX(0,$B$10-O3271-M3272)))</f>
        <v>62.6535728</v>
      </c>
      <c r="M3272" s="0" t="n">
        <f aca="false">'Profiles 8760'!H3261</f>
        <v>183600</v>
      </c>
      <c r="N3272" s="0" t="n">
        <f aca="false">J3272+L3272</f>
        <v>62.6535728</v>
      </c>
      <c r="O3272" s="0" t="n">
        <f aca="false">O3271+N3272</f>
        <v>300381.12787225</v>
      </c>
      <c r="P3272" s="0" t="n">
        <f aca="false">MIN($B$5,P3271+K3272*$B$6-I3272)</f>
        <v>510.81</v>
      </c>
      <c r="Q3272" s="0" t="n">
        <f aca="false">MAX(0,F3272-H3272-K3272-L3272)</f>
        <v>0</v>
      </c>
    </row>
    <row r="3273" customFormat="false" ht="15" hidden="false" customHeight="false" outlineLevel="0" collapsed="false">
      <c r="A3273" s="0" t="n">
        <f aca="false">'Profiles 8760'!A3262</f>
        <v>3260</v>
      </c>
      <c r="B3273" s="0" t="n">
        <f aca="false">'Profiles 8760'!B3262</f>
        <v>5</v>
      </c>
      <c r="C3273" s="0" t="n">
        <f aca="false">'Profiles 8760'!E3262</f>
        <v>1</v>
      </c>
      <c r="D3273" s="0" t="n">
        <f aca="false">'Profiles 8760'!F3262</f>
        <v>0</v>
      </c>
      <c r="E3273" s="0" t="n">
        <f aca="false">'Profiles 8760'!G3262</f>
        <v>0.709877</v>
      </c>
      <c r="F3273" s="0" t="n">
        <f aca="false">D3273*Assumptions!$C$11*$B$7+E3273*Assumptions!$C$12*$B$8</f>
        <v>29.0339693</v>
      </c>
      <c r="G3273" s="0" t="n">
        <f aca="false">C3273*Assumptions!$C$15</f>
        <v>200</v>
      </c>
      <c r="H3273" s="0" t="n">
        <f aca="false">MIN(F3273,G3273)</f>
        <v>29.0339693</v>
      </c>
      <c r="I3273" s="0" t="n">
        <f aca="false">IF(C3273=1,MIN(G3273-H3273,Assumptions!$C$13,P3272),0)</f>
        <v>170.9660307</v>
      </c>
      <c r="J3273" s="0" t="n">
        <f aca="false">H3273+I3273</f>
        <v>200</v>
      </c>
      <c r="K3273" s="0" t="n">
        <f aca="false">MIN(IF(C3273=1,F3273-H3273,F3273),Assumptions!$C$13,MAX(0,($B$5-P3272)/$B$6))</f>
        <v>0</v>
      </c>
      <c r="L3273" s="0" t="n">
        <f aca="false">IF(C3273=1,0,MIN(F3273-K3273,Assumptions!$C$15,MAX(0,$B$10-O3272-M3273)))</f>
        <v>0</v>
      </c>
      <c r="M3273" s="0" t="n">
        <f aca="false">'Profiles 8760'!H3262</f>
        <v>183400</v>
      </c>
      <c r="N3273" s="0" t="n">
        <f aca="false">J3273+L3273</f>
        <v>200</v>
      </c>
      <c r="O3273" s="0" t="n">
        <f aca="false">O3272+N3273</f>
        <v>300581.12787225</v>
      </c>
      <c r="P3273" s="0" t="n">
        <f aca="false">MIN($B$5,P3272+K3273*$B$6-I3273)</f>
        <v>339.8439693</v>
      </c>
      <c r="Q3273" s="0" t="n">
        <f aca="false">MAX(0,F3273-H3273-K3273-L3273)</f>
        <v>0</v>
      </c>
    </row>
    <row r="3274" customFormat="false" ht="15" hidden="false" customHeight="false" outlineLevel="0" collapsed="false">
      <c r="A3274" s="0" t="n">
        <f aca="false">'Profiles 8760'!A3263</f>
        <v>3261</v>
      </c>
      <c r="B3274" s="0" t="n">
        <f aca="false">'Profiles 8760'!B3263</f>
        <v>5</v>
      </c>
      <c r="C3274" s="0" t="n">
        <f aca="false">'Profiles 8760'!E3263</f>
        <v>1</v>
      </c>
      <c r="D3274" s="0" t="n">
        <f aca="false">'Profiles 8760'!F3263</f>
        <v>0</v>
      </c>
      <c r="E3274" s="0" t="n">
        <f aca="false">'Profiles 8760'!G3263</f>
        <v>0.656873</v>
      </c>
      <c r="F3274" s="0" t="n">
        <f aca="false">D3274*Assumptions!$C$11*$B$7+E3274*Assumptions!$C$12*$B$8</f>
        <v>26.8661057</v>
      </c>
      <c r="G3274" s="0" t="n">
        <f aca="false">C3274*Assumptions!$C$15</f>
        <v>200</v>
      </c>
      <c r="H3274" s="0" t="n">
        <f aca="false">MIN(F3274,G3274)</f>
        <v>26.8661057</v>
      </c>
      <c r="I3274" s="0" t="n">
        <f aca="false">IF(C3274=1,MIN(G3274-H3274,Assumptions!$C$13,P3273),0)</f>
        <v>173.1338943</v>
      </c>
      <c r="J3274" s="0" t="n">
        <f aca="false">H3274+I3274</f>
        <v>200</v>
      </c>
      <c r="K3274" s="0" t="n">
        <f aca="false">MIN(IF(C3274=1,F3274-H3274,F3274),Assumptions!$C$13,MAX(0,($B$5-P3273)/$B$6))</f>
        <v>0</v>
      </c>
      <c r="L3274" s="0" t="n">
        <f aca="false">IF(C3274=1,0,MIN(F3274-K3274,Assumptions!$C$15,MAX(0,$B$10-O3273-M3274)))</f>
        <v>0</v>
      </c>
      <c r="M3274" s="0" t="n">
        <f aca="false">'Profiles 8760'!H3263</f>
        <v>183200</v>
      </c>
      <c r="N3274" s="0" t="n">
        <f aca="false">J3274+L3274</f>
        <v>200</v>
      </c>
      <c r="O3274" s="0" t="n">
        <f aca="false">O3273+N3274</f>
        <v>300781.12787225</v>
      </c>
      <c r="P3274" s="0" t="n">
        <f aca="false">MIN($B$5,P3273+K3274*$B$6-I3274)</f>
        <v>166.710075</v>
      </c>
      <c r="Q3274" s="0" t="n">
        <f aca="false">MAX(0,F3274-H3274-K3274-L3274)</f>
        <v>0</v>
      </c>
    </row>
    <row r="3275" customFormat="false" ht="15" hidden="false" customHeight="false" outlineLevel="0" collapsed="false">
      <c r="A3275" s="0" t="n">
        <f aca="false">'Profiles 8760'!A3264</f>
        <v>3262</v>
      </c>
      <c r="B3275" s="0" t="n">
        <f aca="false">'Profiles 8760'!B3264</f>
        <v>5</v>
      </c>
      <c r="C3275" s="0" t="n">
        <f aca="false">'Profiles 8760'!E3264</f>
        <v>0</v>
      </c>
      <c r="D3275" s="0" t="n">
        <f aca="false">'Profiles 8760'!F3264</f>
        <v>0</v>
      </c>
      <c r="E3275" s="0" t="n">
        <f aca="false">'Profiles 8760'!G3264</f>
        <v>0.604402</v>
      </c>
      <c r="F3275" s="0" t="n">
        <f aca="false">D3275*Assumptions!$C$11*$B$7+E3275*Assumptions!$C$12*$B$8</f>
        <v>24.7200418</v>
      </c>
      <c r="G3275" s="0" t="n">
        <f aca="false">C3275*Assumptions!$C$15</f>
        <v>0</v>
      </c>
      <c r="H3275" s="0" t="n">
        <f aca="false">MIN(F3275,G3275)</f>
        <v>0</v>
      </c>
      <c r="I3275" s="0" t="n">
        <f aca="false">IF(C3275=1,MIN(G3275-H3275,Assumptions!$C$13,P3274),0)</f>
        <v>0</v>
      </c>
      <c r="J3275" s="0" t="n">
        <f aca="false">H3275+I3275</f>
        <v>0</v>
      </c>
      <c r="K3275" s="0" t="n">
        <f aca="false">MIN(IF(C3275=1,F3275-H3275,F3275),Assumptions!$C$13,MAX(0,($B$5-P3274)/$B$6))</f>
        <v>24.7200418</v>
      </c>
      <c r="L3275" s="0" t="n">
        <f aca="false">IF(C3275=1,0,MIN(F3275-K3275,Assumptions!$C$15,MAX(0,$B$10-O3274-M3275)))</f>
        <v>0</v>
      </c>
      <c r="M3275" s="0" t="n">
        <f aca="false">'Profiles 8760'!H3264</f>
        <v>183200</v>
      </c>
      <c r="N3275" s="0" t="n">
        <f aca="false">J3275+L3275</f>
        <v>0</v>
      </c>
      <c r="O3275" s="0" t="n">
        <f aca="false">O3274+N3275</f>
        <v>300781.12787225</v>
      </c>
      <c r="P3275" s="0" t="n">
        <f aca="false">MIN($B$5,P3274+K3275*$B$6-I3275)</f>
        <v>188.13740723224</v>
      </c>
      <c r="Q3275" s="0" t="n">
        <f aca="false">MAX(0,F3275-H3275-K3275-L3275)</f>
        <v>0</v>
      </c>
    </row>
    <row r="3276" customFormat="false" ht="15" hidden="false" customHeight="false" outlineLevel="0" collapsed="false">
      <c r="A3276" s="0" t="n">
        <f aca="false">'Profiles 8760'!A3265</f>
        <v>3263</v>
      </c>
      <c r="B3276" s="0" t="n">
        <f aca="false">'Profiles 8760'!B3265</f>
        <v>5</v>
      </c>
      <c r="C3276" s="0" t="n">
        <f aca="false">'Profiles 8760'!E3265</f>
        <v>0</v>
      </c>
      <c r="D3276" s="0" t="n">
        <f aca="false">'Profiles 8760'!F3265</f>
        <v>0</v>
      </c>
      <c r="E3276" s="0" t="n">
        <f aca="false">'Profiles 8760'!G3265</f>
        <v>0.44086</v>
      </c>
      <c r="F3276" s="0" t="n">
        <f aca="false">D3276*Assumptions!$C$11*$B$7+E3276*Assumptions!$C$12*$B$8</f>
        <v>18.031174</v>
      </c>
      <c r="G3276" s="0" t="n">
        <f aca="false">C3276*Assumptions!$C$15</f>
        <v>0</v>
      </c>
      <c r="H3276" s="0" t="n">
        <f aca="false">MIN(F3276,G3276)</f>
        <v>0</v>
      </c>
      <c r="I3276" s="0" t="n">
        <f aca="false">IF(C3276=1,MIN(G3276-H3276,Assumptions!$C$13,P3275),0)</f>
        <v>0</v>
      </c>
      <c r="J3276" s="0" t="n">
        <f aca="false">H3276+I3276</f>
        <v>0</v>
      </c>
      <c r="K3276" s="0" t="n">
        <f aca="false">MIN(IF(C3276=1,F3276-H3276,F3276),Assumptions!$C$13,MAX(0,($B$5-P3275)/$B$6))</f>
        <v>18.031174</v>
      </c>
      <c r="L3276" s="0" t="n">
        <f aca="false">IF(C3276=1,0,MIN(F3276-K3276,Assumptions!$C$15,MAX(0,$B$10-O3275-M3276)))</f>
        <v>0</v>
      </c>
      <c r="M3276" s="0" t="n">
        <f aca="false">'Profiles 8760'!H3265</f>
        <v>183200</v>
      </c>
      <c r="N3276" s="0" t="n">
        <f aca="false">J3276+L3276</f>
        <v>0</v>
      </c>
      <c r="O3276" s="0" t="n">
        <f aca="false">O3275+N3276</f>
        <v>300781.12787225</v>
      </c>
      <c r="P3276" s="0" t="n">
        <f aca="false">MIN($B$5,P3275+K3276*$B$6-I3276)</f>
        <v>203.76682885544</v>
      </c>
      <c r="Q3276" s="0" t="n">
        <f aca="false">MAX(0,F3276-H3276-K3276-L3276)</f>
        <v>0</v>
      </c>
    </row>
    <row r="3277" customFormat="false" ht="15" hidden="false" customHeight="false" outlineLevel="0" collapsed="false">
      <c r="A3277" s="0" t="n">
        <f aca="false">'Profiles 8760'!A3266</f>
        <v>3264</v>
      </c>
      <c r="B3277" s="0" t="n">
        <f aca="false">'Profiles 8760'!B3266</f>
        <v>5</v>
      </c>
      <c r="C3277" s="0" t="n">
        <f aca="false">'Profiles 8760'!E3266</f>
        <v>0</v>
      </c>
      <c r="D3277" s="0" t="n">
        <f aca="false">'Profiles 8760'!F3266</f>
        <v>0</v>
      </c>
      <c r="E3277" s="0" t="n">
        <f aca="false">'Profiles 8760'!G3266</f>
        <v>0.534509</v>
      </c>
      <c r="F3277" s="0" t="n">
        <f aca="false">D3277*Assumptions!$C$11*$B$7+E3277*Assumptions!$C$12*$B$8</f>
        <v>21.8614181</v>
      </c>
      <c r="G3277" s="0" t="n">
        <f aca="false">C3277*Assumptions!$C$15</f>
        <v>0</v>
      </c>
      <c r="H3277" s="0" t="n">
        <f aca="false">MIN(F3277,G3277)</f>
        <v>0</v>
      </c>
      <c r="I3277" s="0" t="n">
        <f aca="false">IF(C3277=1,MIN(G3277-H3277,Assumptions!$C$13,P3276),0)</f>
        <v>0</v>
      </c>
      <c r="J3277" s="0" t="n">
        <f aca="false">H3277+I3277</f>
        <v>0</v>
      </c>
      <c r="K3277" s="0" t="n">
        <f aca="false">MIN(IF(C3277=1,F3277-H3277,F3277),Assumptions!$C$13,MAX(0,($B$5-P3276)/$B$6))</f>
        <v>21.8614181</v>
      </c>
      <c r="L3277" s="0" t="n">
        <f aca="false">IF(C3277=1,0,MIN(F3277-K3277,Assumptions!$C$15,MAX(0,$B$10-O3276-M3277)))</f>
        <v>0</v>
      </c>
      <c r="M3277" s="0" t="n">
        <f aca="false">'Profiles 8760'!H3266</f>
        <v>183200</v>
      </c>
      <c r="N3277" s="0" t="n">
        <f aca="false">J3277+L3277</f>
        <v>0</v>
      </c>
      <c r="O3277" s="0" t="n">
        <f aca="false">O3276+N3277</f>
        <v>300781.12787225</v>
      </c>
      <c r="P3277" s="0" t="n">
        <f aca="false">MIN($B$5,P3276+K3277*$B$6-I3277)</f>
        <v>222.71630606452</v>
      </c>
      <c r="Q3277" s="0" t="n">
        <f aca="false">MAX(0,F3277-H3277-K3277-L3277)</f>
        <v>0</v>
      </c>
    </row>
    <row r="3278" customFormat="false" ht="15" hidden="false" customHeight="false" outlineLevel="0" collapsed="false">
      <c r="A3278" s="0" t="n">
        <f aca="false">'Profiles 8760'!A3267</f>
        <v>3265</v>
      </c>
      <c r="B3278" s="0" t="n">
        <f aca="false">'Profiles 8760'!B3267</f>
        <v>5</v>
      </c>
      <c r="C3278" s="0" t="n">
        <f aca="false">'Profiles 8760'!E3267</f>
        <v>0</v>
      </c>
      <c r="D3278" s="0" t="n">
        <f aca="false">'Profiles 8760'!F3267</f>
        <v>0</v>
      </c>
      <c r="E3278" s="0" t="n">
        <f aca="false">'Profiles 8760'!G3267</f>
        <v>0.506502</v>
      </c>
      <c r="F3278" s="0" t="n">
        <f aca="false">D3278*Assumptions!$C$11*$B$7+E3278*Assumptions!$C$12*$B$8</f>
        <v>20.7159318</v>
      </c>
      <c r="G3278" s="0" t="n">
        <f aca="false">C3278*Assumptions!$C$15</f>
        <v>0</v>
      </c>
      <c r="H3278" s="0" t="n">
        <f aca="false">MIN(F3278,G3278)</f>
        <v>0</v>
      </c>
      <c r="I3278" s="0" t="n">
        <f aca="false">IF(C3278=1,MIN(G3278-H3278,Assumptions!$C$13,P3277),0)</f>
        <v>0</v>
      </c>
      <c r="J3278" s="0" t="n">
        <f aca="false">H3278+I3278</f>
        <v>0</v>
      </c>
      <c r="K3278" s="0" t="n">
        <f aca="false">MIN(IF(C3278=1,F3278-H3278,F3278),Assumptions!$C$13,MAX(0,($B$5-P3277)/$B$6))</f>
        <v>20.7159318</v>
      </c>
      <c r="L3278" s="0" t="n">
        <f aca="false">IF(C3278=1,0,MIN(F3278-K3278,Assumptions!$C$15,MAX(0,$B$10-O3277-M3278)))</f>
        <v>0</v>
      </c>
      <c r="M3278" s="0" t="n">
        <f aca="false">'Profiles 8760'!H3267</f>
        <v>183200</v>
      </c>
      <c r="N3278" s="0" t="n">
        <f aca="false">J3278+L3278</f>
        <v>0</v>
      </c>
      <c r="O3278" s="0" t="n">
        <f aca="false">O3277+N3278</f>
        <v>300781.12787225</v>
      </c>
      <c r="P3278" s="0" t="n">
        <f aca="false">MIN($B$5,P3277+K3278*$B$6-I3278)</f>
        <v>240.67287574876</v>
      </c>
      <c r="Q3278" s="0" t="n">
        <f aca="false">MAX(0,F3278-H3278-K3278-L3278)</f>
        <v>0</v>
      </c>
    </row>
    <row r="3279" customFormat="false" ht="15" hidden="false" customHeight="false" outlineLevel="0" collapsed="false">
      <c r="A3279" s="0" t="n">
        <f aca="false">'Profiles 8760'!A3268</f>
        <v>3266</v>
      </c>
      <c r="B3279" s="0" t="n">
        <f aca="false">'Profiles 8760'!B3268</f>
        <v>5</v>
      </c>
      <c r="C3279" s="0" t="n">
        <f aca="false">'Profiles 8760'!E3268</f>
        <v>0</v>
      </c>
      <c r="D3279" s="0" t="n">
        <f aca="false">'Profiles 8760'!F3268</f>
        <v>0</v>
      </c>
      <c r="E3279" s="0" t="n">
        <f aca="false">'Profiles 8760'!G3268</f>
        <v>0.706632</v>
      </c>
      <c r="F3279" s="0" t="n">
        <f aca="false">D3279*Assumptions!$C$11*$B$7+E3279*Assumptions!$C$12*$B$8</f>
        <v>28.9012488</v>
      </c>
      <c r="G3279" s="0" t="n">
        <f aca="false">C3279*Assumptions!$C$15</f>
        <v>0</v>
      </c>
      <c r="H3279" s="0" t="n">
        <f aca="false">MIN(F3279,G3279)</f>
        <v>0</v>
      </c>
      <c r="I3279" s="0" t="n">
        <f aca="false">IF(C3279=1,MIN(G3279-H3279,Assumptions!$C$13,P3278),0)</f>
        <v>0</v>
      </c>
      <c r="J3279" s="0" t="n">
        <f aca="false">H3279+I3279</f>
        <v>0</v>
      </c>
      <c r="K3279" s="0" t="n">
        <f aca="false">MIN(IF(C3279=1,F3279-H3279,F3279),Assumptions!$C$13,MAX(0,($B$5-P3278)/$B$6))</f>
        <v>28.9012488</v>
      </c>
      <c r="L3279" s="0" t="n">
        <f aca="false">IF(C3279=1,0,MIN(F3279-K3279,Assumptions!$C$15,MAX(0,$B$10-O3278-M3279)))</f>
        <v>0</v>
      </c>
      <c r="M3279" s="0" t="n">
        <f aca="false">'Profiles 8760'!H3268</f>
        <v>183200</v>
      </c>
      <c r="N3279" s="0" t="n">
        <f aca="false">J3279+L3279</f>
        <v>0</v>
      </c>
      <c r="O3279" s="0" t="n">
        <f aca="false">O3278+N3279</f>
        <v>300781.12787225</v>
      </c>
      <c r="P3279" s="0" t="n">
        <f aca="false">MIN($B$5,P3278+K3279*$B$6-I3279)</f>
        <v>265.7244782086</v>
      </c>
      <c r="Q3279" s="0" t="n">
        <f aca="false">MAX(0,F3279-H3279-K3279-L3279)</f>
        <v>0</v>
      </c>
    </row>
    <row r="3280" customFormat="false" ht="15" hidden="false" customHeight="false" outlineLevel="0" collapsed="false">
      <c r="A3280" s="0" t="n">
        <f aca="false">'Profiles 8760'!A3269</f>
        <v>3267</v>
      </c>
      <c r="B3280" s="0" t="n">
        <f aca="false">'Profiles 8760'!B3269</f>
        <v>5</v>
      </c>
      <c r="C3280" s="0" t="n">
        <f aca="false">'Profiles 8760'!E3269</f>
        <v>0</v>
      </c>
      <c r="D3280" s="0" t="n">
        <f aca="false">'Profiles 8760'!F3269</f>
        <v>0</v>
      </c>
      <c r="E3280" s="0" t="n">
        <f aca="false">'Profiles 8760'!G3269</f>
        <v>0.582797</v>
      </c>
      <c r="F3280" s="0" t="n">
        <f aca="false">D3280*Assumptions!$C$11*$B$7+E3280*Assumptions!$C$12*$B$8</f>
        <v>23.8363973</v>
      </c>
      <c r="G3280" s="0" t="n">
        <f aca="false">C3280*Assumptions!$C$15</f>
        <v>0</v>
      </c>
      <c r="H3280" s="0" t="n">
        <f aca="false">MIN(F3280,G3280)</f>
        <v>0</v>
      </c>
      <c r="I3280" s="0" t="n">
        <f aca="false">IF(C3280=1,MIN(G3280-H3280,Assumptions!$C$13,P3279),0)</f>
        <v>0</v>
      </c>
      <c r="J3280" s="0" t="n">
        <f aca="false">H3280+I3280</f>
        <v>0</v>
      </c>
      <c r="K3280" s="0" t="n">
        <f aca="false">MIN(IF(C3280=1,F3280-H3280,F3280),Assumptions!$C$13,MAX(0,($B$5-P3279)/$B$6))</f>
        <v>23.8363973</v>
      </c>
      <c r="L3280" s="0" t="n">
        <f aca="false">IF(C3280=1,0,MIN(F3280-K3280,Assumptions!$C$15,MAX(0,$B$10-O3279-M3280)))</f>
        <v>0</v>
      </c>
      <c r="M3280" s="0" t="n">
        <f aca="false">'Profiles 8760'!H3269</f>
        <v>183200</v>
      </c>
      <c r="N3280" s="0" t="n">
        <f aca="false">J3280+L3280</f>
        <v>0</v>
      </c>
      <c r="O3280" s="0" t="n">
        <f aca="false">O3279+N3280</f>
        <v>300781.12787225</v>
      </c>
      <c r="P3280" s="0" t="n">
        <f aca="false">MIN($B$5,P3279+K3280*$B$6-I3280)</f>
        <v>286.38586738824</v>
      </c>
      <c r="Q3280" s="0" t="n">
        <f aca="false">MAX(0,F3280-H3280-K3280-L3280)</f>
        <v>0</v>
      </c>
    </row>
    <row r="3281" customFormat="false" ht="15" hidden="false" customHeight="false" outlineLevel="0" collapsed="false">
      <c r="A3281" s="0" t="n">
        <f aca="false">'Profiles 8760'!A3270</f>
        <v>3268</v>
      </c>
      <c r="B3281" s="0" t="n">
        <f aca="false">'Profiles 8760'!B3270</f>
        <v>5</v>
      </c>
      <c r="C3281" s="0" t="n">
        <f aca="false">'Profiles 8760'!E3270</f>
        <v>0</v>
      </c>
      <c r="D3281" s="0" t="n">
        <f aca="false">'Profiles 8760'!F3270</f>
        <v>0</v>
      </c>
      <c r="E3281" s="0" t="n">
        <f aca="false">'Profiles 8760'!G3270</f>
        <v>0.615776</v>
      </c>
      <c r="F3281" s="0" t="n">
        <f aca="false">D3281*Assumptions!$C$11*$B$7+E3281*Assumptions!$C$12*$B$8</f>
        <v>25.1852384</v>
      </c>
      <c r="G3281" s="0" t="n">
        <f aca="false">C3281*Assumptions!$C$15</f>
        <v>0</v>
      </c>
      <c r="H3281" s="0" t="n">
        <f aca="false">MIN(F3281,G3281)</f>
        <v>0</v>
      </c>
      <c r="I3281" s="0" t="n">
        <f aca="false">IF(C3281=1,MIN(G3281-H3281,Assumptions!$C$13,P3280),0)</f>
        <v>0</v>
      </c>
      <c r="J3281" s="0" t="n">
        <f aca="false">H3281+I3281</f>
        <v>0</v>
      </c>
      <c r="K3281" s="0" t="n">
        <f aca="false">MIN(IF(C3281=1,F3281-H3281,F3281),Assumptions!$C$13,MAX(0,($B$5-P3280)/$B$6))</f>
        <v>25.1852384</v>
      </c>
      <c r="L3281" s="0" t="n">
        <f aca="false">IF(C3281=1,0,MIN(F3281-K3281,Assumptions!$C$15,MAX(0,$B$10-O3280-M3281)))</f>
        <v>0</v>
      </c>
      <c r="M3281" s="0" t="n">
        <f aca="false">'Profiles 8760'!H3270</f>
        <v>183200</v>
      </c>
      <c r="N3281" s="0" t="n">
        <f aca="false">J3281+L3281</f>
        <v>0</v>
      </c>
      <c r="O3281" s="0" t="n">
        <f aca="false">O3280+N3281</f>
        <v>300781.12787225</v>
      </c>
      <c r="P3281" s="0" t="n">
        <f aca="false">MIN($B$5,P3280+K3281*$B$6-I3281)</f>
        <v>308.21643203336</v>
      </c>
      <c r="Q3281" s="0" t="n">
        <f aca="false">MAX(0,F3281-H3281-K3281-L3281)</f>
        <v>0</v>
      </c>
    </row>
    <row r="3282" customFormat="false" ht="15" hidden="false" customHeight="false" outlineLevel="0" collapsed="false">
      <c r="A3282" s="0" t="n">
        <f aca="false">'Profiles 8760'!A3271</f>
        <v>3269</v>
      </c>
      <c r="B3282" s="0" t="n">
        <f aca="false">'Profiles 8760'!B3271</f>
        <v>5</v>
      </c>
      <c r="C3282" s="0" t="n">
        <f aca="false">'Profiles 8760'!E3271</f>
        <v>0</v>
      </c>
      <c r="D3282" s="0" t="n">
        <f aca="false">'Profiles 8760'!F3271</f>
        <v>0</v>
      </c>
      <c r="E3282" s="0" t="n">
        <f aca="false">'Profiles 8760'!G3271</f>
        <v>0.714641</v>
      </c>
      <c r="F3282" s="0" t="n">
        <f aca="false">D3282*Assumptions!$C$11*$B$7+E3282*Assumptions!$C$12*$B$8</f>
        <v>29.2288169</v>
      </c>
      <c r="G3282" s="0" t="n">
        <f aca="false">C3282*Assumptions!$C$15</f>
        <v>0</v>
      </c>
      <c r="H3282" s="0" t="n">
        <f aca="false">MIN(F3282,G3282)</f>
        <v>0</v>
      </c>
      <c r="I3282" s="0" t="n">
        <f aca="false">IF(C3282=1,MIN(G3282-H3282,Assumptions!$C$13,P3281),0)</f>
        <v>0</v>
      </c>
      <c r="J3282" s="0" t="n">
        <f aca="false">H3282+I3282</f>
        <v>0</v>
      </c>
      <c r="K3282" s="0" t="n">
        <f aca="false">MIN(IF(C3282=1,F3282-H3282,F3282),Assumptions!$C$13,MAX(0,($B$5-P3281)/$B$6))</f>
        <v>29.2288169</v>
      </c>
      <c r="L3282" s="0" t="n">
        <f aca="false">IF(C3282=1,0,MIN(F3282-K3282,Assumptions!$C$15,MAX(0,$B$10-O3281-M3282)))</f>
        <v>0</v>
      </c>
      <c r="M3282" s="0" t="n">
        <f aca="false">'Profiles 8760'!H3271</f>
        <v>183200</v>
      </c>
      <c r="N3282" s="0" t="n">
        <f aca="false">J3282+L3282</f>
        <v>0</v>
      </c>
      <c r="O3282" s="0" t="n">
        <f aca="false">O3281+N3282</f>
        <v>300781.12787225</v>
      </c>
      <c r="P3282" s="0" t="n">
        <f aca="false">MIN($B$5,P3281+K3282*$B$6-I3282)</f>
        <v>333.55197052228</v>
      </c>
      <c r="Q3282" s="0" t="n">
        <f aca="false">MAX(0,F3282-H3282-K3282-L3282)</f>
        <v>0</v>
      </c>
    </row>
    <row r="3283" customFormat="false" ht="15" hidden="false" customHeight="false" outlineLevel="0" collapsed="false">
      <c r="A3283" s="0" t="n">
        <f aca="false">'Profiles 8760'!A3272</f>
        <v>3270</v>
      </c>
      <c r="B3283" s="0" t="n">
        <f aca="false">'Profiles 8760'!B3272</f>
        <v>5</v>
      </c>
      <c r="C3283" s="0" t="n">
        <f aca="false">'Profiles 8760'!E3272</f>
        <v>0</v>
      </c>
      <c r="D3283" s="0" t="n">
        <f aca="false">'Profiles 8760'!F3272</f>
        <v>0</v>
      </c>
      <c r="E3283" s="0" t="n">
        <f aca="false">'Profiles 8760'!G3272</f>
        <v>0.536475</v>
      </c>
      <c r="F3283" s="0" t="n">
        <f aca="false">D3283*Assumptions!$C$11*$B$7+E3283*Assumptions!$C$12*$B$8</f>
        <v>21.9418275</v>
      </c>
      <c r="G3283" s="0" t="n">
        <f aca="false">C3283*Assumptions!$C$15</f>
        <v>0</v>
      </c>
      <c r="H3283" s="0" t="n">
        <f aca="false">MIN(F3283,G3283)</f>
        <v>0</v>
      </c>
      <c r="I3283" s="0" t="n">
        <f aca="false">IF(C3283=1,MIN(G3283-H3283,Assumptions!$C$13,P3282),0)</f>
        <v>0</v>
      </c>
      <c r="J3283" s="0" t="n">
        <f aca="false">H3283+I3283</f>
        <v>0</v>
      </c>
      <c r="K3283" s="0" t="n">
        <f aca="false">MIN(IF(C3283=1,F3283-H3283,F3283),Assumptions!$C$13,MAX(0,($B$5-P3282)/$B$6))</f>
        <v>21.9418275</v>
      </c>
      <c r="L3283" s="0" t="n">
        <f aca="false">IF(C3283=1,0,MIN(F3283-K3283,Assumptions!$C$15,MAX(0,$B$10-O3282-M3283)))</f>
        <v>0</v>
      </c>
      <c r="M3283" s="0" t="n">
        <f aca="false">'Profiles 8760'!H3272</f>
        <v>183200</v>
      </c>
      <c r="N3283" s="0" t="n">
        <f aca="false">J3283+L3283</f>
        <v>0</v>
      </c>
      <c r="O3283" s="0" t="n">
        <f aca="false">O3282+N3283</f>
        <v>300781.12787225</v>
      </c>
      <c r="P3283" s="0" t="n">
        <f aca="false">MIN($B$5,P3282+K3283*$B$6-I3283)</f>
        <v>352.57114659928</v>
      </c>
      <c r="Q3283" s="0" t="n">
        <f aca="false">MAX(0,F3283-H3283-K3283-L3283)</f>
        <v>0</v>
      </c>
    </row>
    <row r="3284" customFormat="false" ht="15" hidden="false" customHeight="false" outlineLevel="0" collapsed="false">
      <c r="A3284" s="0" t="n">
        <f aca="false">'Profiles 8760'!A3273</f>
        <v>3271</v>
      </c>
      <c r="B3284" s="0" t="n">
        <f aca="false">'Profiles 8760'!B3273</f>
        <v>5</v>
      </c>
      <c r="C3284" s="0" t="n">
        <f aca="false">'Profiles 8760'!E3273</f>
        <v>0</v>
      </c>
      <c r="D3284" s="0" t="n">
        <f aca="false">'Profiles 8760'!F3273</f>
        <v>0.123542</v>
      </c>
      <c r="E3284" s="0" t="n">
        <f aca="false">'Profiles 8760'!G3273</f>
        <v>0.454854</v>
      </c>
      <c r="F3284" s="0" t="n">
        <f aca="false">D3284*Assumptions!$C$11*$B$7+E3284*Assumptions!$C$12*$B$8</f>
        <v>54.2824582</v>
      </c>
      <c r="G3284" s="0" t="n">
        <f aca="false">C3284*Assumptions!$C$15</f>
        <v>0</v>
      </c>
      <c r="H3284" s="0" t="n">
        <f aca="false">MIN(F3284,G3284)</f>
        <v>0</v>
      </c>
      <c r="I3284" s="0" t="n">
        <f aca="false">IF(C3284=1,MIN(G3284-H3284,Assumptions!$C$13,P3283),0)</f>
        <v>0</v>
      </c>
      <c r="J3284" s="0" t="n">
        <f aca="false">H3284+I3284</f>
        <v>0</v>
      </c>
      <c r="K3284" s="0" t="n">
        <f aca="false">MIN(IF(C3284=1,F3284-H3284,F3284),Assumptions!$C$13,MAX(0,($B$5-P3283)/$B$6))</f>
        <v>54.2824582</v>
      </c>
      <c r="L3284" s="0" t="n">
        <f aca="false">IF(C3284=1,0,MIN(F3284-K3284,Assumptions!$C$15,MAX(0,$B$10-O3283-M3284)))</f>
        <v>0</v>
      </c>
      <c r="M3284" s="0" t="n">
        <f aca="false">'Profiles 8760'!H3273</f>
        <v>183200</v>
      </c>
      <c r="N3284" s="0" t="n">
        <f aca="false">J3284+L3284</f>
        <v>0</v>
      </c>
      <c r="O3284" s="0" t="n">
        <f aca="false">O3283+N3284</f>
        <v>300781.12787225</v>
      </c>
      <c r="P3284" s="0" t="n">
        <f aca="false">MIN($B$5,P3283+K3284*$B$6-I3284)</f>
        <v>399.62318136704</v>
      </c>
      <c r="Q3284" s="0" t="n">
        <f aca="false">MAX(0,F3284-H3284-K3284-L3284)</f>
        <v>0</v>
      </c>
    </row>
    <row r="3285" customFormat="false" ht="15" hidden="false" customHeight="false" outlineLevel="0" collapsed="false">
      <c r="A3285" s="0" t="n">
        <f aca="false">'Profiles 8760'!A3274</f>
        <v>3272</v>
      </c>
      <c r="B3285" s="0" t="n">
        <f aca="false">'Profiles 8760'!B3274</f>
        <v>5</v>
      </c>
      <c r="C3285" s="0" t="n">
        <f aca="false">'Profiles 8760'!E3274</f>
        <v>1</v>
      </c>
      <c r="D3285" s="0" t="n">
        <f aca="false">'Profiles 8760'!F3274</f>
        <v>0.422057</v>
      </c>
      <c r="E3285" s="0" t="n">
        <f aca="false">'Profiles 8760'!G3274</f>
        <v>0.783357</v>
      </c>
      <c r="F3285" s="0" t="n">
        <f aca="false">D3285*Assumptions!$C$11*$B$7+E3285*Assumptions!$C$12*$B$8</f>
        <v>153.9293629</v>
      </c>
      <c r="G3285" s="0" t="n">
        <f aca="false">C3285*Assumptions!$C$15</f>
        <v>200</v>
      </c>
      <c r="H3285" s="0" t="n">
        <f aca="false">MIN(F3285,G3285)</f>
        <v>153.9293629</v>
      </c>
      <c r="I3285" s="0" t="n">
        <f aca="false">IF(C3285=1,MIN(G3285-H3285,Assumptions!$C$13,P3284),0)</f>
        <v>46.0706371</v>
      </c>
      <c r="J3285" s="0" t="n">
        <f aca="false">H3285+I3285</f>
        <v>200</v>
      </c>
      <c r="K3285" s="0" t="n">
        <f aca="false">MIN(IF(C3285=1,F3285-H3285,F3285),Assumptions!$C$13,MAX(0,($B$5-P3284)/$B$6))</f>
        <v>0</v>
      </c>
      <c r="L3285" s="0" t="n">
        <f aca="false">IF(C3285=1,0,MIN(F3285-K3285,Assumptions!$C$15,MAX(0,$B$10-O3284-M3285)))</f>
        <v>0</v>
      </c>
      <c r="M3285" s="0" t="n">
        <f aca="false">'Profiles 8760'!H3274</f>
        <v>183000</v>
      </c>
      <c r="N3285" s="0" t="n">
        <f aca="false">J3285+L3285</f>
        <v>200</v>
      </c>
      <c r="O3285" s="0" t="n">
        <f aca="false">O3284+N3285</f>
        <v>300981.12787225</v>
      </c>
      <c r="P3285" s="0" t="n">
        <f aca="false">MIN($B$5,P3284+K3285*$B$6-I3285)</f>
        <v>353.55254426704</v>
      </c>
      <c r="Q3285" s="0" t="n">
        <f aca="false">MAX(0,F3285-H3285-K3285-L3285)</f>
        <v>0</v>
      </c>
    </row>
    <row r="3286" customFormat="false" ht="15" hidden="false" customHeight="false" outlineLevel="0" collapsed="false">
      <c r="A3286" s="0" t="n">
        <f aca="false">'Profiles 8760'!A3275</f>
        <v>3273</v>
      </c>
      <c r="B3286" s="0" t="n">
        <f aca="false">'Profiles 8760'!B3275</f>
        <v>5</v>
      </c>
      <c r="C3286" s="0" t="n">
        <f aca="false">'Profiles 8760'!E3275</f>
        <v>1</v>
      </c>
      <c r="D3286" s="0" t="n">
        <f aca="false">'Profiles 8760'!F3275</f>
        <v>0.7573</v>
      </c>
      <c r="E3286" s="0" t="n">
        <f aca="false">'Profiles 8760'!G3275</f>
        <v>0.886171</v>
      </c>
      <c r="F3286" s="0" t="n">
        <f aca="false">D3286*Assumptions!$C$11*$B$7+E3286*Assumptions!$C$12*$B$8</f>
        <v>254.9526339</v>
      </c>
      <c r="G3286" s="0" t="n">
        <f aca="false">C3286*Assumptions!$C$15</f>
        <v>200</v>
      </c>
      <c r="H3286" s="0" t="n">
        <f aca="false">MIN(F3286,G3286)</f>
        <v>200</v>
      </c>
      <c r="I3286" s="0" t="n">
        <f aca="false">IF(C3286=1,MIN(G3286-H3286,Assumptions!$C$13,P3285),0)</f>
        <v>0</v>
      </c>
      <c r="J3286" s="0" t="n">
        <f aca="false">H3286+I3286</f>
        <v>200</v>
      </c>
      <c r="K3286" s="0" t="n">
        <f aca="false">MIN(IF(C3286=1,F3286-H3286,F3286),Assumptions!$C$13,MAX(0,($B$5-P3285)/$B$6))</f>
        <v>54.9526339</v>
      </c>
      <c r="L3286" s="0" t="n">
        <f aca="false">IF(C3286=1,0,MIN(F3286-K3286,Assumptions!$C$15,MAX(0,$B$10-O3285-M3286)))</f>
        <v>0</v>
      </c>
      <c r="M3286" s="0" t="n">
        <f aca="false">'Profiles 8760'!H3275</f>
        <v>182800</v>
      </c>
      <c r="N3286" s="0" t="n">
        <f aca="false">J3286+L3286</f>
        <v>200</v>
      </c>
      <c r="O3286" s="0" t="n">
        <f aca="false">O3285+N3286</f>
        <v>301181.12787225</v>
      </c>
      <c r="P3286" s="0" t="n">
        <f aca="false">MIN($B$5,P3285+K3286*$B$6-I3286)</f>
        <v>401.18548733156</v>
      </c>
      <c r="Q3286" s="0" t="n">
        <f aca="false">MAX(0,F3286-H3286-K3286-L3286)</f>
        <v>0</v>
      </c>
    </row>
    <row r="3287" customFormat="false" ht="15" hidden="false" customHeight="false" outlineLevel="0" collapsed="false">
      <c r="A3287" s="0" t="n">
        <f aca="false">'Profiles 8760'!A3276</f>
        <v>3274</v>
      </c>
      <c r="B3287" s="0" t="n">
        <f aca="false">'Profiles 8760'!B3276</f>
        <v>5</v>
      </c>
      <c r="C3287" s="0" t="n">
        <f aca="false">'Profiles 8760'!E3276</f>
        <v>0</v>
      </c>
      <c r="D3287" s="0" t="n">
        <f aca="false">'Profiles 8760'!F3276</f>
        <v>1</v>
      </c>
      <c r="E3287" s="0" t="n">
        <f aca="false">'Profiles 8760'!G3276</f>
        <v>1</v>
      </c>
      <c r="F3287" s="0" t="n">
        <f aca="false">D3287*Assumptions!$C$11*$B$7+E3287*Assumptions!$C$12*$B$8</f>
        <v>329.7</v>
      </c>
      <c r="G3287" s="0" t="n">
        <f aca="false">C3287*Assumptions!$C$15</f>
        <v>0</v>
      </c>
      <c r="H3287" s="0" t="n">
        <f aca="false">MIN(F3287,G3287)</f>
        <v>0</v>
      </c>
      <c r="I3287" s="0" t="n">
        <f aca="false">IF(C3287=1,MIN(G3287-H3287,Assumptions!$C$13,P3286),0)</f>
        <v>0</v>
      </c>
      <c r="J3287" s="0" t="n">
        <f aca="false">H3287+I3287</f>
        <v>0</v>
      </c>
      <c r="K3287" s="0" t="n">
        <f aca="false">MIN(IF(C3287=1,F3287-H3287,F3287),Assumptions!$C$13,MAX(0,($B$5-P3286)/$B$6))</f>
        <v>126.470365330457</v>
      </c>
      <c r="L3287" s="0" t="n">
        <f aca="false">IF(C3287=1,0,MIN(F3287-K3287,Assumptions!$C$15,MAX(0,$B$10-O3286-M3287)))</f>
        <v>200</v>
      </c>
      <c r="M3287" s="0" t="n">
        <f aca="false">'Profiles 8760'!H3276</f>
        <v>182800</v>
      </c>
      <c r="N3287" s="0" t="n">
        <f aca="false">J3287+L3287</f>
        <v>200</v>
      </c>
      <c r="O3287" s="0" t="n">
        <f aca="false">O3286+N3287</f>
        <v>301381.12787225</v>
      </c>
      <c r="P3287" s="0" t="n">
        <f aca="false">MIN($B$5,P3286+K3287*$B$6-I3287)</f>
        <v>510.81</v>
      </c>
      <c r="Q3287" s="0" t="n">
        <f aca="false">MAX(0,F3287-H3287-K3287-L3287)</f>
        <v>3.22963466954309</v>
      </c>
    </row>
    <row r="3288" customFormat="false" ht="15" hidden="false" customHeight="false" outlineLevel="0" collapsed="false">
      <c r="A3288" s="0" t="n">
        <f aca="false">'Profiles 8760'!A3277</f>
        <v>3275</v>
      </c>
      <c r="B3288" s="0" t="n">
        <f aca="false">'Profiles 8760'!B3277</f>
        <v>5</v>
      </c>
      <c r="C3288" s="0" t="n">
        <f aca="false">'Profiles 8760'!E3277</f>
        <v>0</v>
      </c>
      <c r="D3288" s="0" t="n">
        <f aca="false">'Profiles 8760'!F3277</f>
        <v>1</v>
      </c>
      <c r="E3288" s="0" t="n">
        <f aca="false">'Profiles 8760'!G3277</f>
        <v>1</v>
      </c>
      <c r="F3288" s="0" t="n">
        <f aca="false">D3288*Assumptions!$C$11*$B$7+E3288*Assumptions!$C$12*$B$8</f>
        <v>329.7</v>
      </c>
      <c r="G3288" s="0" t="n">
        <f aca="false">C3288*Assumptions!$C$15</f>
        <v>0</v>
      </c>
      <c r="H3288" s="0" t="n">
        <f aca="false">MIN(F3288,G3288)</f>
        <v>0</v>
      </c>
      <c r="I3288" s="0" t="n">
        <f aca="false">IF(C3288=1,MIN(G3288-H3288,Assumptions!$C$13,P3287),0)</f>
        <v>0</v>
      </c>
      <c r="J3288" s="0" t="n">
        <f aca="false">H3288+I3288</f>
        <v>0</v>
      </c>
      <c r="K3288" s="0" t="n">
        <f aca="false">MIN(IF(C3288=1,F3288-H3288,F3288),Assumptions!$C$13,MAX(0,($B$5-P3287)/$B$6))</f>
        <v>0</v>
      </c>
      <c r="L3288" s="0" t="n">
        <f aca="false">IF(C3288=1,0,MIN(F3288-K3288,Assumptions!$C$15,MAX(0,$B$10-O3287-M3288)))</f>
        <v>200</v>
      </c>
      <c r="M3288" s="0" t="n">
        <f aca="false">'Profiles 8760'!H3277</f>
        <v>182800</v>
      </c>
      <c r="N3288" s="0" t="n">
        <f aca="false">J3288+L3288</f>
        <v>200</v>
      </c>
      <c r="O3288" s="0" t="n">
        <f aca="false">O3287+N3288</f>
        <v>301581.12787225</v>
      </c>
      <c r="P3288" s="0" t="n">
        <f aca="false">MIN($B$5,P3287+K3288*$B$6-I3288)</f>
        <v>510.81</v>
      </c>
      <c r="Q3288" s="0" t="n">
        <f aca="false">MAX(0,F3288-H3288-K3288-L3288)</f>
        <v>129.7</v>
      </c>
    </row>
    <row r="3289" customFormat="false" ht="15" hidden="false" customHeight="false" outlineLevel="0" collapsed="false">
      <c r="A3289" s="0" t="n">
        <f aca="false">'Profiles 8760'!A3278</f>
        <v>3276</v>
      </c>
      <c r="B3289" s="0" t="n">
        <f aca="false">'Profiles 8760'!B3278</f>
        <v>5</v>
      </c>
      <c r="C3289" s="0" t="n">
        <f aca="false">'Profiles 8760'!E3278</f>
        <v>0</v>
      </c>
      <c r="D3289" s="0" t="n">
        <f aca="false">'Profiles 8760'!F3278</f>
        <v>1</v>
      </c>
      <c r="E3289" s="0" t="n">
        <f aca="false">'Profiles 8760'!G3278</f>
        <v>0.854688</v>
      </c>
      <c r="F3289" s="0" t="n">
        <f aca="false">D3289*Assumptions!$C$11*$B$7+E3289*Assumptions!$C$12*$B$8</f>
        <v>323.7567392</v>
      </c>
      <c r="G3289" s="0" t="n">
        <f aca="false">C3289*Assumptions!$C$15</f>
        <v>0</v>
      </c>
      <c r="H3289" s="0" t="n">
        <f aca="false">MIN(F3289,G3289)</f>
        <v>0</v>
      </c>
      <c r="I3289" s="0" t="n">
        <f aca="false">IF(C3289=1,MIN(G3289-H3289,Assumptions!$C$13,P3288),0)</f>
        <v>0</v>
      </c>
      <c r="J3289" s="0" t="n">
        <f aca="false">H3289+I3289</f>
        <v>0</v>
      </c>
      <c r="K3289" s="0" t="n">
        <f aca="false">MIN(IF(C3289=1,F3289-H3289,F3289),Assumptions!$C$13,MAX(0,($B$5-P3288)/$B$6))</f>
        <v>0</v>
      </c>
      <c r="L3289" s="0" t="n">
        <f aca="false">IF(C3289=1,0,MIN(F3289-K3289,Assumptions!$C$15,MAX(0,$B$10-O3288-M3289)))</f>
        <v>200</v>
      </c>
      <c r="M3289" s="0" t="n">
        <f aca="false">'Profiles 8760'!H3278</f>
        <v>182800</v>
      </c>
      <c r="N3289" s="0" t="n">
        <f aca="false">J3289+L3289</f>
        <v>200</v>
      </c>
      <c r="O3289" s="0" t="n">
        <f aca="false">O3288+N3289</f>
        <v>301781.12787225</v>
      </c>
      <c r="P3289" s="0" t="n">
        <f aca="false">MIN($B$5,P3288+K3289*$B$6-I3289)</f>
        <v>510.81</v>
      </c>
      <c r="Q3289" s="0" t="n">
        <f aca="false">MAX(0,F3289-H3289-K3289-L3289)</f>
        <v>123.7567392</v>
      </c>
    </row>
    <row r="3290" customFormat="false" ht="15" hidden="false" customHeight="false" outlineLevel="0" collapsed="false">
      <c r="A3290" s="0" t="n">
        <f aca="false">'Profiles 8760'!A3279</f>
        <v>3277</v>
      </c>
      <c r="B3290" s="0" t="n">
        <f aca="false">'Profiles 8760'!B3279</f>
        <v>5</v>
      </c>
      <c r="C3290" s="0" t="n">
        <f aca="false">'Profiles 8760'!E3279</f>
        <v>0</v>
      </c>
      <c r="D3290" s="0" t="n">
        <f aca="false">'Profiles 8760'!F3279</f>
        <v>1</v>
      </c>
      <c r="E3290" s="0" t="n">
        <f aca="false">'Profiles 8760'!G3279</f>
        <v>0.921663</v>
      </c>
      <c r="F3290" s="0" t="n">
        <f aca="false">D3290*Assumptions!$C$11*$B$7+E3290*Assumptions!$C$12*$B$8</f>
        <v>326.4960167</v>
      </c>
      <c r="G3290" s="0" t="n">
        <f aca="false">C3290*Assumptions!$C$15</f>
        <v>0</v>
      </c>
      <c r="H3290" s="0" t="n">
        <f aca="false">MIN(F3290,G3290)</f>
        <v>0</v>
      </c>
      <c r="I3290" s="0" t="n">
        <f aca="false">IF(C3290=1,MIN(G3290-H3290,Assumptions!$C$13,P3289),0)</f>
        <v>0</v>
      </c>
      <c r="J3290" s="0" t="n">
        <f aca="false">H3290+I3290</f>
        <v>0</v>
      </c>
      <c r="K3290" s="0" t="n">
        <f aca="false">MIN(IF(C3290=1,F3290-H3290,F3290),Assumptions!$C$13,MAX(0,($B$5-P3289)/$B$6))</f>
        <v>0</v>
      </c>
      <c r="L3290" s="0" t="n">
        <f aca="false">IF(C3290=1,0,MIN(F3290-K3290,Assumptions!$C$15,MAX(0,$B$10-O3289-M3290)))</f>
        <v>200</v>
      </c>
      <c r="M3290" s="0" t="n">
        <f aca="false">'Profiles 8760'!H3279</f>
        <v>182800</v>
      </c>
      <c r="N3290" s="0" t="n">
        <f aca="false">J3290+L3290</f>
        <v>200</v>
      </c>
      <c r="O3290" s="0" t="n">
        <f aca="false">O3289+N3290</f>
        <v>301981.12787225</v>
      </c>
      <c r="P3290" s="0" t="n">
        <f aca="false">MIN($B$5,P3289+K3290*$B$6-I3290)</f>
        <v>510.81</v>
      </c>
      <c r="Q3290" s="0" t="n">
        <f aca="false">MAX(0,F3290-H3290-K3290-L3290)</f>
        <v>126.4960167</v>
      </c>
    </row>
    <row r="3291" customFormat="false" ht="15" hidden="false" customHeight="false" outlineLevel="0" collapsed="false">
      <c r="A3291" s="0" t="n">
        <f aca="false">'Profiles 8760'!A3280</f>
        <v>3278</v>
      </c>
      <c r="B3291" s="0" t="n">
        <f aca="false">'Profiles 8760'!B3280</f>
        <v>5</v>
      </c>
      <c r="C3291" s="0" t="n">
        <f aca="false">'Profiles 8760'!E3280</f>
        <v>0</v>
      </c>
      <c r="D3291" s="0" t="n">
        <f aca="false">'Profiles 8760'!F3280</f>
        <v>1</v>
      </c>
      <c r="E3291" s="0" t="n">
        <f aca="false">'Profiles 8760'!G3280</f>
        <v>0.946219</v>
      </c>
      <c r="F3291" s="0" t="n">
        <f aca="false">D3291*Assumptions!$C$11*$B$7+E3291*Assumptions!$C$12*$B$8</f>
        <v>327.5003571</v>
      </c>
      <c r="G3291" s="0" t="n">
        <f aca="false">C3291*Assumptions!$C$15</f>
        <v>0</v>
      </c>
      <c r="H3291" s="0" t="n">
        <f aca="false">MIN(F3291,G3291)</f>
        <v>0</v>
      </c>
      <c r="I3291" s="0" t="n">
        <f aca="false">IF(C3291=1,MIN(G3291-H3291,Assumptions!$C$13,P3290),0)</f>
        <v>0</v>
      </c>
      <c r="J3291" s="0" t="n">
        <f aca="false">H3291+I3291</f>
        <v>0</v>
      </c>
      <c r="K3291" s="0" t="n">
        <f aca="false">MIN(IF(C3291=1,F3291-H3291,F3291),Assumptions!$C$13,MAX(0,($B$5-P3290)/$B$6))</f>
        <v>0</v>
      </c>
      <c r="L3291" s="0" t="n">
        <f aca="false">IF(C3291=1,0,MIN(F3291-K3291,Assumptions!$C$15,MAX(0,$B$10-O3290-M3291)))</f>
        <v>200</v>
      </c>
      <c r="M3291" s="0" t="n">
        <f aca="false">'Profiles 8760'!H3280</f>
        <v>182800</v>
      </c>
      <c r="N3291" s="0" t="n">
        <f aca="false">J3291+L3291</f>
        <v>200</v>
      </c>
      <c r="O3291" s="0" t="n">
        <f aca="false">O3290+N3291</f>
        <v>302181.12787225</v>
      </c>
      <c r="P3291" s="0" t="n">
        <f aca="false">MIN($B$5,P3290+K3291*$B$6-I3291)</f>
        <v>510.81</v>
      </c>
      <c r="Q3291" s="0" t="n">
        <f aca="false">MAX(0,F3291-H3291-K3291-L3291)</f>
        <v>127.5003571</v>
      </c>
    </row>
    <row r="3292" customFormat="false" ht="15" hidden="false" customHeight="false" outlineLevel="0" collapsed="false">
      <c r="A3292" s="0" t="n">
        <f aca="false">'Profiles 8760'!A3281</f>
        <v>3279</v>
      </c>
      <c r="B3292" s="0" t="n">
        <f aca="false">'Profiles 8760'!B3281</f>
        <v>5</v>
      </c>
      <c r="C3292" s="0" t="n">
        <f aca="false">'Profiles 8760'!E3281</f>
        <v>0</v>
      </c>
      <c r="D3292" s="0" t="n">
        <f aca="false">'Profiles 8760'!F3281</f>
        <v>1</v>
      </c>
      <c r="E3292" s="0" t="n">
        <f aca="false">'Profiles 8760'!G3281</f>
        <v>0.744216</v>
      </c>
      <c r="F3292" s="0" t="n">
        <f aca="false">D3292*Assumptions!$C$11*$B$7+E3292*Assumptions!$C$12*$B$8</f>
        <v>319.2384344</v>
      </c>
      <c r="G3292" s="0" t="n">
        <f aca="false">C3292*Assumptions!$C$15</f>
        <v>0</v>
      </c>
      <c r="H3292" s="0" t="n">
        <f aca="false">MIN(F3292,G3292)</f>
        <v>0</v>
      </c>
      <c r="I3292" s="0" t="n">
        <f aca="false">IF(C3292=1,MIN(G3292-H3292,Assumptions!$C$13,P3291),0)</f>
        <v>0</v>
      </c>
      <c r="J3292" s="0" t="n">
        <f aca="false">H3292+I3292</f>
        <v>0</v>
      </c>
      <c r="K3292" s="0" t="n">
        <f aca="false">MIN(IF(C3292=1,F3292-H3292,F3292),Assumptions!$C$13,MAX(0,($B$5-P3291)/$B$6))</f>
        <v>0</v>
      </c>
      <c r="L3292" s="0" t="n">
        <f aca="false">IF(C3292=1,0,MIN(F3292-K3292,Assumptions!$C$15,MAX(0,$B$10-O3291-M3292)))</f>
        <v>200</v>
      </c>
      <c r="M3292" s="0" t="n">
        <f aca="false">'Profiles 8760'!H3281</f>
        <v>182800</v>
      </c>
      <c r="N3292" s="0" t="n">
        <f aca="false">J3292+L3292</f>
        <v>200</v>
      </c>
      <c r="O3292" s="0" t="n">
        <f aca="false">O3291+N3292</f>
        <v>302381.12787225</v>
      </c>
      <c r="P3292" s="0" t="n">
        <f aca="false">MIN($B$5,P3291+K3292*$B$6-I3292)</f>
        <v>510.81</v>
      </c>
      <c r="Q3292" s="0" t="n">
        <f aca="false">MAX(0,F3292-H3292-K3292-L3292)</f>
        <v>119.2384344</v>
      </c>
    </row>
    <row r="3293" customFormat="false" ht="15" hidden="false" customHeight="false" outlineLevel="0" collapsed="false">
      <c r="A3293" s="0" t="n">
        <f aca="false">'Profiles 8760'!A3282</f>
        <v>3280</v>
      </c>
      <c r="B3293" s="0" t="n">
        <f aca="false">'Profiles 8760'!B3282</f>
        <v>5</v>
      </c>
      <c r="C3293" s="0" t="n">
        <f aca="false">'Profiles 8760'!E3282</f>
        <v>0</v>
      </c>
      <c r="D3293" s="0" t="n">
        <f aca="false">'Profiles 8760'!F3282</f>
        <v>1</v>
      </c>
      <c r="E3293" s="0" t="n">
        <f aca="false">'Profiles 8760'!G3282</f>
        <v>0.403243</v>
      </c>
      <c r="F3293" s="0" t="n">
        <f aca="false">D3293*Assumptions!$C$11*$B$7+E3293*Assumptions!$C$12*$B$8</f>
        <v>305.2926387</v>
      </c>
      <c r="G3293" s="0" t="n">
        <f aca="false">C3293*Assumptions!$C$15</f>
        <v>0</v>
      </c>
      <c r="H3293" s="0" t="n">
        <f aca="false">MIN(F3293,G3293)</f>
        <v>0</v>
      </c>
      <c r="I3293" s="0" t="n">
        <f aca="false">IF(C3293=1,MIN(G3293-H3293,Assumptions!$C$13,P3292),0)</f>
        <v>0</v>
      </c>
      <c r="J3293" s="0" t="n">
        <f aca="false">H3293+I3293</f>
        <v>0</v>
      </c>
      <c r="K3293" s="0" t="n">
        <f aca="false">MIN(IF(C3293=1,F3293-H3293,F3293),Assumptions!$C$13,MAX(0,($B$5-P3292)/$B$6))</f>
        <v>0</v>
      </c>
      <c r="L3293" s="0" t="n">
        <f aca="false">IF(C3293=1,0,MIN(F3293-K3293,Assumptions!$C$15,MAX(0,$B$10-O3292-M3293)))</f>
        <v>200</v>
      </c>
      <c r="M3293" s="0" t="n">
        <f aca="false">'Profiles 8760'!H3282</f>
        <v>182800</v>
      </c>
      <c r="N3293" s="0" t="n">
        <f aca="false">J3293+L3293</f>
        <v>200</v>
      </c>
      <c r="O3293" s="0" t="n">
        <f aca="false">O3292+N3293</f>
        <v>302581.12787225</v>
      </c>
      <c r="P3293" s="0" t="n">
        <f aca="false">MIN($B$5,P3292+K3293*$B$6-I3293)</f>
        <v>510.81</v>
      </c>
      <c r="Q3293" s="0" t="n">
        <f aca="false">MAX(0,F3293-H3293-K3293-L3293)</f>
        <v>105.2926387</v>
      </c>
    </row>
    <row r="3294" customFormat="false" ht="15" hidden="false" customHeight="false" outlineLevel="0" collapsed="false">
      <c r="A3294" s="0" t="n">
        <f aca="false">'Profiles 8760'!A3283</f>
        <v>3281</v>
      </c>
      <c r="B3294" s="0" t="n">
        <f aca="false">'Profiles 8760'!B3283</f>
        <v>5</v>
      </c>
      <c r="C3294" s="0" t="n">
        <f aca="false">'Profiles 8760'!E3283</f>
        <v>0</v>
      </c>
      <c r="D3294" s="0" t="n">
        <f aca="false">'Profiles 8760'!F3283</f>
        <v>0.7573</v>
      </c>
      <c r="E3294" s="0" t="n">
        <f aca="false">'Profiles 8760'!G3283</f>
        <v>0.338062</v>
      </c>
      <c r="F3294" s="0" t="n">
        <f aca="false">D3294*Assumptions!$C$11*$B$7+E3294*Assumptions!$C$12*$B$8</f>
        <v>232.5349758</v>
      </c>
      <c r="G3294" s="0" t="n">
        <f aca="false">C3294*Assumptions!$C$15</f>
        <v>0</v>
      </c>
      <c r="H3294" s="0" t="n">
        <f aca="false">MIN(F3294,G3294)</f>
        <v>0</v>
      </c>
      <c r="I3294" s="0" t="n">
        <f aca="false">IF(C3294=1,MIN(G3294-H3294,Assumptions!$C$13,P3293),0)</f>
        <v>0</v>
      </c>
      <c r="J3294" s="0" t="n">
        <f aca="false">H3294+I3294</f>
        <v>0</v>
      </c>
      <c r="K3294" s="0" t="n">
        <f aca="false">MIN(IF(C3294=1,F3294-H3294,F3294),Assumptions!$C$13,MAX(0,($B$5-P3293)/$B$6))</f>
        <v>0</v>
      </c>
      <c r="L3294" s="0" t="n">
        <f aca="false">IF(C3294=1,0,MIN(F3294-K3294,Assumptions!$C$15,MAX(0,$B$10-O3293-M3294)))</f>
        <v>200</v>
      </c>
      <c r="M3294" s="0" t="n">
        <f aca="false">'Profiles 8760'!H3283</f>
        <v>182800</v>
      </c>
      <c r="N3294" s="0" t="n">
        <f aca="false">J3294+L3294</f>
        <v>200</v>
      </c>
      <c r="O3294" s="0" t="n">
        <f aca="false">O3293+N3294</f>
        <v>302781.12787225</v>
      </c>
      <c r="P3294" s="0" t="n">
        <f aca="false">MIN($B$5,P3293+K3294*$B$6-I3294)</f>
        <v>510.81</v>
      </c>
      <c r="Q3294" s="0" t="n">
        <f aca="false">MAX(0,F3294-H3294-K3294-L3294)</f>
        <v>32.5349758</v>
      </c>
    </row>
    <row r="3295" customFormat="false" ht="15" hidden="false" customHeight="false" outlineLevel="0" collapsed="false">
      <c r="A3295" s="0" t="n">
        <f aca="false">'Profiles 8760'!A3284</f>
        <v>3282</v>
      </c>
      <c r="B3295" s="0" t="n">
        <f aca="false">'Profiles 8760'!B3284</f>
        <v>5</v>
      </c>
      <c r="C3295" s="0" t="n">
        <f aca="false">'Profiles 8760'!E3284</f>
        <v>0</v>
      </c>
      <c r="D3295" s="0" t="n">
        <f aca="false">'Profiles 8760'!F3284</f>
        <v>0.422057</v>
      </c>
      <c r="E3295" s="0" t="n">
        <f aca="false">'Profiles 8760'!G3284</f>
        <v>0.494954</v>
      </c>
      <c r="F3295" s="0" t="n">
        <f aca="false">D3295*Assumptions!$C$11*$B$7+E3295*Assumptions!$C$12*$B$8</f>
        <v>142.1336802</v>
      </c>
      <c r="G3295" s="0" t="n">
        <f aca="false">C3295*Assumptions!$C$15</f>
        <v>0</v>
      </c>
      <c r="H3295" s="0" t="n">
        <f aca="false">MIN(F3295,G3295)</f>
        <v>0</v>
      </c>
      <c r="I3295" s="0" t="n">
        <f aca="false">IF(C3295=1,MIN(G3295-H3295,Assumptions!$C$13,P3294),0)</f>
        <v>0</v>
      </c>
      <c r="J3295" s="0" t="n">
        <f aca="false">H3295+I3295</f>
        <v>0</v>
      </c>
      <c r="K3295" s="0" t="n">
        <f aca="false">MIN(IF(C3295=1,F3295-H3295,F3295),Assumptions!$C$13,MAX(0,($B$5-P3294)/$B$6))</f>
        <v>0</v>
      </c>
      <c r="L3295" s="0" t="n">
        <f aca="false">IF(C3295=1,0,MIN(F3295-K3295,Assumptions!$C$15,MAX(0,$B$10-O3294-M3295)))</f>
        <v>142.1336802</v>
      </c>
      <c r="M3295" s="0" t="n">
        <f aca="false">'Profiles 8760'!H3284</f>
        <v>182800</v>
      </c>
      <c r="N3295" s="0" t="n">
        <f aca="false">J3295+L3295</f>
        <v>142.1336802</v>
      </c>
      <c r="O3295" s="0" t="n">
        <f aca="false">O3294+N3295</f>
        <v>302923.26155245</v>
      </c>
      <c r="P3295" s="0" t="n">
        <f aca="false">MIN($B$5,P3294+K3295*$B$6-I3295)</f>
        <v>510.81</v>
      </c>
      <c r="Q3295" s="0" t="n">
        <f aca="false">MAX(0,F3295-H3295-K3295-L3295)</f>
        <v>0</v>
      </c>
    </row>
    <row r="3296" customFormat="false" ht="15" hidden="false" customHeight="false" outlineLevel="0" collapsed="false">
      <c r="A3296" s="0" t="n">
        <f aca="false">'Profiles 8760'!A3285</f>
        <v>3283</v>
      </c>
      <c r="B3296" s="0" t="n">
        <f aca="false">'Profiles 8760'!B3285</f>
        <v>5</v>
      </c>
      <c r="C3296" s="0" t="n">
        <f aca="false">'Profiles 8760'!E3285</f>
        <v>0</v>
      </c>
      <c r="D3296" s="0" t="n">
        <f aca="false">'Profiles 8760'!F3285</f>
        <v>0.123542</v>
      </c>
      <c r="E3296" s="0" t="n">
        <f aca="false">'Profiles 8760'!G3285</f>
        <v>0.29166</v>
      </c>
      <c r="F3296" s="0" t="n">
        <f aca="false">D3296*Assumptions!$C$11*$B$7+E3296*Assumptions!$C$12*$B$8</f>
        <v>47.6078236</v>
      </c>
      <c r="G3296" s="0" t="n">
        <f aca="false">C3296*Assumptions!$C$15</f>
        <v>0</v>
      </c>
      <c r="H3296" s="0" t="n">
        <f aca="false">MIN(F3296,G3296)</f>
        <v>0</v>
      </c>
      <c r="I3296" s="0" t="n">
        <f aca="false">IF(C3296=1,MIN(G3296-H3296,Assumptions!$C$13,P3295),0)</f>
        <v>0</v>
      </c>
      <c r="J3296" s="0" t="n">
        <f aca="false">H3296+I3296</f>
        <v>0</v>
      </c>
      <c r="K3296" s="0" t="n">
        <f aca="false">MIN(IF(C3296=1,F3296-H3296,F3296),Assumptions!$C$13,MAX(0,($B$5-P3295)/$B$6))</f>
        <v>0</v>
      </c>
      <c r="L3296" s="0" t="n">
        <f aca="false">IF(C3296=1,0,MIN(F3296-K3296,Assumptions!$C$15,MAX(0,$B$10-O3295-M3296)))</f>
        <v>47.6078236</v>
      </c>
      <c r="M3296" s="0" t="n">
        <f aca="false">'Profiles 8760'!H3285</f>
        <v>182800</v>
      </c>
      <c r="N3296" s="0" t="n">
        <f aca="false">J3296+L3296</f>
        <v>47.6078236</v>
      </c>
      <c r="O3296" s="0" t="n">
        <f aca="false">O3295+N3296</f>
        <v>302970.86937605</v>
      </c>
      <c r="P3296" s="0" t="n">
        <f aca="false">MIN($B$5,P3295+K3296*$B$6-I3296)</f>
        <v>510.81</v>
      </c>
      <c r="Q3296" s="0" t="n">
        <f aca="false">MAX(0,F3296-H3296-K3296-L3296)</f>
        <v>0</v>
      </c>
    </row>
    <row r="3297" customFormat="false" ht="15" hidden="false" customHeight="false" outlineLevel="0" collapsed="false">
      <c r="A3297" s="0" t="n">
        <f aca="false">'Profiles 8760'!A3286</f>
        <v>3284</v>
      </c>
      <c r="B3297" s="0" t="n">
        <f aca="false">'Profiles 8760'!B3286</f>
        <v>5</v>
      </c>
      <c r="C3297" s="0" t="n">
        <f aca="false">'Profiles 8760'!E3286</f>
        <v>1</v>
      </c>
      <c r="D3297" s="0" t="n">
        <f aca="false">'Profiles 8760'!F3286</f>
        <v>0</v>
      </c>
      <c r="E3297" s="0" t="n">
        <f aca="false">'Profiles 8760'!G3286</f>
        <v>0.335393</v>
      </c>
      <c r="F3297" s="0" t="n">
        <f aca="false">D3297*Assumptions!$C$11*$B$7+E3297*Assumptions!$C$12*$B$8</f>
        <v>13.7175737</v>
      </c>
      <c r="G3297" s="0" t="n">
        <f aca="false">C3297*Assumptions!$C$15</f>
        <v>200</v>
      </c>
      <c r="H3297" s="0" t="n">
        <f aca="false">MIN(F3297,G3297)</f>
        <v>13.7175737</v>
      </c>
      <c r="I3297" s="0" t="n">
        <f aca="false">IF(C3297=1,MIN(G3297-H3297,Assumptions!$C$13,P3296),0)</f>
        <v>180</v>
      </c>
      <c r="J3297" s="0" t="n">
        <f aca="false">H3297+I3297</f>
        <v>193.7175737</v>
      </c>
      <c r="K3297" s="0" t="n">
        <f aca="false">MIN(IF(C3297=1,F3297-H3297,F3297),Assumptions!$C$13,MAX(0,($B$5-P3296)/$B$6))</f>
        <v>0</v>
      </c>
      <c r="L3297" s="0" t="n">
        <f aca="false">IF(C3297=1,0,MIN(F3297-K3297,Assumptions!$C$15,MAX(0,$B$10-O3296-M3297)))</f>
        <v>0</v>
      </c>
      <c r="M3297" s="0" t="n">
        <f aca="false">'Profiles 8760'!H3286</f>
        <v>182600</v>
      </c>
      <c r="N3297" s="0" t="n">
        <f aca="false">J3297+L3297</f>
        <v>193.7175737</v>
      </c>
      <c r="O3297" s="0" t="n">
        <f aca="false">O3296+N3297</f>
        <v>303164.58694975</v>
      </c>
      <c r="P3297" s="0" t="n">
        <f aca="false">MIN($B$5,P3296+K3297*$B$6-I3297)</f>
        <v>330.81</v>
      </c>
      <c r="Q3297" s="0" t="n">
        <f aca="false">MAX(0,F3297-H3297-K3297-L3297)</f>
        <v>0</v>
      </c>
    </row>
    <row r="3298" customFormat="false" ht="15" hidden="false" customHeight="false" outlineLevel="0" collapsed="false">
      <c r="A3298" s="0" t="n">
        <f aca="false">'Profiles 8760'!A3287</f>
        <v>3285</v>
      </c>
      <c r="B3298" s="0" t="n">
        <f aca="false">'Profiles 8760'!B3287</f>
        <v>5</v>
      </c>
      <c r="C3298" s="0" t="n">
        <f aca="false">'Profiles 8760'!E3287</f>
        <v>1</v>
      </c>
      <c r="D3298" s="0" t="n">
        <f aca="false">'Profiles 8760'!F3287</f>
        <v>0</v>
      </c>
      <c r="E3298" s="0" t="n">
        <f aca="false">'Profiles 8760'!G3287</f>
        <v>0.385062</v>
      </c>
      <c r="F3298" s="0" t="n">
        <f aca="false">D3298*Assumptions!$C$11*$B$7+E3298*Assumptions!$C$12*$B$8</f>
        <v>15.7490358</v>
      </c>
      <c r="G3298" s="0" t="n">
        <f aca="false">C3298*Assumptions!$C$15</f>
        <v>200</v>
      </c>
      <c r="H3298" s="0" t="n">
        <f aca="false">MIN(F3298,G3298)</f>
        <v>15.7490358</v>
      </c>
      <c r="I3298" s="0" t="n">
        <f aca="false">IF(C3298=1,MIN(G3298-H3298,Assumptions!$C$13,P3297),0)</f>
        <v>180</v>
      </c>
      <c r="J3298" s="0" t="n">
        <f aca="false">H3298+I3298</f>
        <v>195.7490358</v>
      </c>
      <c r="K3298" s="0" t="n">
        <f aca="false">MIN(IF(C3298=1,F3298-H3298,F3298),Assumptions!$C$13,MAX(0,($B$5-P3297)/$B$6))</f>
        <v>0</v>
      </c>
      <c r="L3298" s="0" t="n">
        <f aca="false">IF(C3298=1,0,MIN(F3298-K3298,Assumptions!$C$15,MAX(0,$B$10-O3297-M3298)))</f>
        <v>0</v>
      </c>
      <c r="M3298" s="0" t="n">
        <f aca="false">'Profiles 8760'!H3287</f>
        <v>182400</v>
      </c>
      <c r="N3298" s="0" t="n">
        <f aca="false">J3298+L3298</f>
        <v>195.7490358</v>
      </c>
      <c r="O3298" s="0" t="n">
        <f aca="false">O3297+N3298</f>
        <v>303360.33598555</v>
      </c>
      <c r="P3298" s="0" t="n">
        <f aca="false">MIN($B$5,P3297+K3298*$B$6-I3298)</f>
        <v>150.81</v>
      </c>
      <c r="Q3298" s="0" t="n">
        <f aca="false">MAX(0,F3298-H3298-K3298-L3298)</f>
        <v>0</v>
      </c>
    </row>
    <row r="3299" customFormat="false" ht="15" hidden="false" customHeight="false" outlineLevel="0" collapsed="false">
      <c r="A3299" s="0" t="n">
        <f aca="false">'Profiles 8760'!A3288</f>
        <v>3286</v>
      </c>
      <c r="B3299" s="0" t="n">
        <f aca="false">'Profiles 8760'!B3288</f>
        <v>5</v>
      </c>
      <c r="C3299" s="0" t="n">
        <f aca="false">'Profiles 8760'!E3288</f>
        <v>0</v>
      </c>
      <c r="D3299" s="0" t="n">
        <f aca="false">'Profiles 8760'!F3288</f>
        <v>0</v>
      </c>
      <c r="E3299" s="0" t="n">
        <f aca="false">'Profiles 8760'!G3288</f>
        <v>0.423108</v>
      </c>
      <c r="F3299" s="0" t="n">
        <f aca="false">D3299*Assumptions!$C$11*$B$7+E3299*Assumptions!$C$12*$B$8</f>
        <v>17.3051172</v>
      </c>
      <c r="G3299" s="0" t="n">
        <f aca="false">C3299*Assumptions!$C$15</f>
        <v>0</v>
      </c>
      <c r="H3299" s="0" t="n">
        <f aca="false">MIN(F3299,G3299)</f>
        <v>0</v>
      </c>
      <c r="I3299" s="0" t="n">
        <f aca="false">IF(C3299=1,MIN(G3299-H3299,Assumptions!$C$13,P3298),0)</f>
        <v>0</v>
      </c>
      <c r="J3299" s="0" t="n">
        <f aca="false">H3299+I3299</f>
        <v>0</v>
      </c>
      <c r="K3299" s="0" t="n">
        <f aca="false">MIN(IF(C3299=1,F3299-H3299,F3299),Assumptions!$C$13,MAX(0,($B$5-P3298)/$B$6))</f>
        <v>17.3051172</v>
      </c>
      <c r="L3299" s="0" t="n">
        <f aca="false">IF(C3299=1,0,MIN(F3299-K3299,Assumptions!$C$15,MAX(0,$B$10-O3298-M3299)))</f>
        <v>0</v>
      </c>
      <c r="M3299" s="0" t="n">
        <f aca="false">'Profiles 8760'!H3288</f>
        <v>182400</v>
      </c>
      <c r="N3299" s="0" t="n">
        <f aca="false">J3299+L3299</f>
        <v>0</v>
      </c>
      <c r="O3299" s="0" t="n">
        <f aca="false">O3298+N3299</f>
        <v>303360.33598555</v>
      </c>
      <c r="P3299" s="0" t="n">
        <f aca="false">MIN($B$5,P3298+K3299*$B$6-I3299)</f>
        <v>165.81007558896</v>
      </c>
      <c r="Q3299" s="0" t="n">
        <f aca="false">MAX(0,F3299-H3299-K3299-L3299)</f>
        <v>0</v>
      </c>
    </row>
    <row r="3300" customFormat="false" ht="15" hidden="false" customHeight="false" outlineLevel="0" collapsed="false">
      <c r="A3300" s="0" t="n">
        <f aca="false">'Profiles 8760'!A3289</f>
        <v>3287</v>
      </c>
      <c r="B3300" s="0" t="n">
        <f aca="false">'Profiles 8760'!B3289</f>
        <v>5</v>
      </c>
      <c r="C3300" s="0" t="n">
        <f aca="false">'Profiles 8760'!E3289</f>
        <v>0</v>
      </c>
      <c r="D3300" s="0" t="n">
        <f aca="false">'Profiles 8760'!F3289</f>
        <v>0</v>
      </c>
      <c r="E3300" s="0" t="n">
        <f aca="false">'Profiles 8760'!G3289</f>
        <v>0.366705</v>
      </c>
      <c r="F3300" s="0" t="n">
        <f aca="false">D3300*Assumptions!$C$11*$B$7+E3300*Assumptions!$C$12*$B$8</f>
        <v>14.9982345</v>
      </c>
      <c r="G3300" s="0" t="n">
        <f aca="false">C3300*Assumptions!$C$15</f>
        <v>0</v>
      </c>
      <c r="H3300" s="0" t="n">
        <f aca="false">MIN(F3300,G3300)</f>
        <v>0</v>
      </c>
      <c r="I3300" s="0" t="n">
        <f aca="false">IF(C3300=1,MIN(G3300-H3300,Assumptions!$C$13,P3299),0)</f>
        <v>0</v>
      </c>
      <c r="J3300" s="0" t="n">
        <f aca="false">H3300+I3300</f>
        <v>0</v>
      </c>
      <c r="K3300" s="0" t="n">
        <f aca="false">MIN(IF(C3300=1,F3300-H3300,F3300),Assumptions!$C$13,MAX(0,($B$5-P3299)/$B$6))</f>
        <v>14.9982345</v>
      </c>
      <c r="L3300" s="0" t="n">
        <f aca="false">IF(C3300=1,0,MIN(F3300-K3300,Assumptions!$C$15,MAX(0,$B$10-O3299-M3300)))</f>
        <v>0</v>
      </c>
      <c r="M3300" s="0" t="n">
        <f aca="false">'Profiles 8760'!H3289</f>
        <v>182400</v>
      </c>
      <c r="N3300" s="0" t="n">
        <f aca="false">J3300+L3300</f>
        <v>0</v>
      </c>
      <c r="O3300" s="0" t="n">
        <f aca="false">O3299+N3300</f>
        <v>303360.33598555</v>
      </c>
      <c r="P3300" s="0" t="n">
        <f aca="false">MIN($B$5,P3299+K3300*$B$6-I3300)</f>
        <v>178.81054525356</v>
      </c>
      <c r="Q3300" s="0" t="n">
        <f aca="false">MAX(0,F3300-H3300-K3300-L3300)</f>
        <v>0</v>
      </c>
    </row>
    <row r="3301" customFormat="false" ht="15" hidden="false" customHeight="false" outlineLevel="0" collapsed="false">
      <c r="A3301" s="0" t="n">
        <f aca="false">'Profiles 8760'!A3290</f>
        <v>3288</v>
      </c>
      <c r="B3301" s="0" t="n">
        <f aca="false">'Profiles 8760'!B3290</f>
        <v>5</v>
      </c>
      <c r="C3301" s="0" t="n">
        <f aca="false">'Profiles 8760'!E3290</f>
        <v>0</v>
      </c>
      <c r="D3301" s="0" t="n">
        <f aca="false">'Profiles 8760'!F3290</f>
        <v>0</v>
      </c>
      <c r="E3301" s="0" t="n">
        <f aca="false">'Profiles 8760'!G3290</f>
        <v>0.28852</v>
      </c>
      <c r="F3301" s="0" t="n">
        <f aca="false">D3301*Assumptions!$C$11*$B$7+E3301*Assumptions!$C$12*$B$8</f>
        <v>11.800468</v>
      </c>
      <c r="G3301" s="0" t="n">
        <f aca="false">C3301*Assumptions!$C$15</f>
        <v>0</v>
      </c>
      <c r="H3301" s="0" t="n">
        <f aca="false">MIN(F3301,G3301)</f>
        <v>0</v>
      </c>
      <c r="I3301" s="0" t="n">
        <f aca="false">IF(C3301=1,MIN(G3301-H3301,Assumptions!$C$13,P3300),0)</f>
        <v>0</v>
      </c>
      <c r="J3301" s="0" t="n">
        <f aca="false">H3301+I3301</f>
        <v>0</v>
      </c>
      <c r="K3301" s="0" t="n">
        <f aca="false">MIN(IF(C3301=1,F3301-H3301,F3301),Assumptions!$C$13,MAX(0,($B$5-P3300)/$B$6))</f>
        <v>11.800468</v>
      </c>
      <c r="L3301" s="0" t="n">
        <f aca="false">IF(C3301=1,0,MIN(F3301-K3301,Assumptions!$C$15,MAX(0,$B$10-O3300-M3301)))</f>
        <v>0</v>
      </c>
      <c r="M3301" s="0" t="n">
        <f aca="false">'Profiles 8760'!H3290</f>
        <v>182400</v>
      </c>
      <c r="N3301" s="0" t="n">
        <f aca="false">J3301+L3301</f>
        <v>0</v>
      </c>
      <c r="O3301" s="0" t="n">
        <f aca="false">O3300+N3301</f>
        <v>303360.33598555</v>
      </c>
      <c r="P3301" s="0" t="n">
        <f aca="false">MIN($B$5,P3300+K3301*$B$6-I3301)</f>
        <v>189.03919091596</v>
      </c>
      <c r="Q3301" s="0" t="n">
        <f aca="false">MAX(0,F3301-H3301-K3301-L3301)</f>
        <v>0</v>
      </c>
    </row>
    <row r="3302" customFormat="false" ht="15" hidden="false" customHeight="false" outlineLevel="0" collapsed="false">
      <c r="A3302" s="0" t="n">
        <f aca="false">'Profiles 8760'!A3291</f>
        <v>3289</v>
      </c>
      <c r="B3302" s="0" t="n">
        <f aca="false">'Profiles 8760'!B3291</f>
        <v>5</v>
      </c>
      <c r="C3302" s="0" t="n">
        <f aca="false">'Profiles 8760'!E3291</f>
        <v>0</v>
      </c>
      <c r="D3302" s="0" t="n">
        <f aca="false">'Profiles 8760'!F3291</f>
        <v>0</v>
      </c>
      <c r="E3302" s="0" t="n">
        <f aca="false">'Profiles 8760'!G3291</f>
        <v>0.29798</v>
      </c>
      <c r="F3302" s="0" t="n">
        <f aca="false">D3302*Assumptions!$C$11*$B$7+E3302*Assumptions!$C$12*$B$8</f>
        <v>12.187382</v>
      </c>
      <c r="G3302" s="0" t="n">
        <f aca="false">C3302*Assumptions!$C$15</f>
        <v>0</v>
      </c>
      <c r="H3302" s="0" t="n">
        <f aca="false">MIN(F3302,G3302)</f>
        <v>0</v>
      </c>
      <c r="I3302" s="0" t="n">
        <f aca="false">IF(C3302=1,MIN(G3302-H3302,Assumptions!$C$13,P3301),0)</f>
        <v>0</v>
      </c>
      <c r="J3302" s="0" t="n">
        <f aca="false">H3302+I3302</f>
        <v>0</v>
      </c>
      <c r="K3302" s="0" t="n">
        <f aca="false">MIN(IF(C3302=1,F3302-H3302,F3302),Assumptions!$C$13,MAX(0,($B$5-P3301)/$B$6))</f>
        <v>12.187382</v>
      </c>
      <c r="L3302" s="0" t="n">
        <f aca="false">IF(C3302=1,0,MIN(F3302-K3302,Assumptions!$C$15,MAX(0,$B$10-O3301-M3302)))</f>
        <v>0</v>
      </c>
      <c r="M3302" s="0" t="n">
        <f aca="false">'Profiles 8760'!H3291</f>
        <v>182400</v>
      </c>
      <c r="N3302" s="0" t="n">
        <f aca="false">J3302+L3302</f>
        <v>0</v>
      </c>
      <c r="O3302" s="0" t="n">
        <f aca="false">O3301+N3302</f>
        <v>303360.33598555</v>
      </c>
      <c r="P3302" s="0" t="n">
        <f aca="false">MIN($B$5,P3301+K3302*$B$6-I3302)</f>
        <v>199.60321363356</v>
      </c>
      <c r="Q3302" s="0" t="n">
        <f aca="false">MAX(0,F3302-H3302-K3302-L3302)</f>
        <v>0</v>
      </c>
    </row>
    <row r="3303" customFormat="false" ht="15" hidden="false" customHeight="false" outlineLevel="0" collapsed="false">
      <c r="A3303" s="0" t="n">
        <f aca="false">'Profiles 8760'!A3292</f>
        <v>3290</v>
      </c>
      <c r="B3303" s="0" t="n">
        <f aca="false">'Profiles 8760'!B3292</f>
        <v>5</v>
      </c>
      <c r="C3303" s="0" t="n">
        <f aca="false">'Profiles 8760'!E3292</f>
        <v>0</v>
      </c>
      <c r="D3303" s="0" t="n">
        <f aca="false">'Profiles 8760'!F3292</f>
        <v>0</v>
      </c>
      <c r="E3303" s="0" t="n">
        <f aca="false">'Profiles 8760'!G3292</f>
        <v>0.298738</v>
      </c>
      <c r="F3303" s="0" t="n">
        <f aca="false">D3303*Assumptions!$C$11*$B$7+E3303*Assumptions!$C$12*$B$8</f>
        <v>12.2183842</v>
      </c>
      <c r="G3303" s="0" t="n">
        <f aca="false">C3303*Assumptions!$C$15</f>
        <v>0</v>
      </c>
      <c r="H3303" s="0" t="n">
        <f aca="false">MIN(F3303,G3303)</f>
        <v>0</v>
      </c>
      <c r="I3303" s="0" t="n">
        <f aca="false">IF(C3303=1,MIN(G3303-H3303,Assumptions!$C$13,P3302),0)</f>
        <v>0</v>
      </c>
      <c r="J3303" s="0" t="n">
        <f aca="false">H3303+I3303</f>
        <v>0</v>
      </c>
      <c r="K3303" s="0" t="n">
        <f aca="false">MIN(IF(C3303=1,F3303-H3303,F3303),Assumptions!$C$13,MAX(0,($B$5-P3302)/$B$6))</f>
        <v>12.2183842</v>
      </c>
      <c r="L3303" s="0" t="n">
        <f aca="false">IF(C3303=1,0,MIN(F3303-K3303,Assumptions!$C$15,MAX(0,$B$10-O3302-M3303)))</f>
        <v>0</v>
      </c>
      <c r="M3303" s="0" t="n">
        <f aca="false">'Profiles 8760'!H3292</f>
        <v>182400</v>
      </c>
      <c r="N3303" s="0" t="n">
        <f aca="false">J3303+L3303</f>
        <v>0</v>
      </c>
      <c r="O3303" s="0" t="n">
        <f aca="false">O3302+N3303</f>
        <v>303360.33598555</v>
      </c>
      <c r="P3303" s="0" t="n">
        <f aca="false">MIN($B$5,P3302+K3303*$B$6-I3303)</f>
        <v>210.19410905812</v>
      </c>
      <c r="Q3303" s="0" t="n">
        <f aca="false">MAX(0,F3303-H3303-K3303-L3303)</f>
        <v>0</v>
      </c>
    </row>
    <row r="3304" customFormat="false" ht="15" hidden="false" customHeight="false" outlineLevel="0" collapsed="false">
      <c r="A3304" s="0" t="n">
        <f aca="false">'Profiles 8760'!A3293</f>
        <v>3291</v>
      </c>
      <c r="B3304" s="0" t="n">
        <f aca="false">'Profiles 8760'!B3293</f>
        <v>5</v>
      </c>
      <c r="C3304" s="0" t="n">
        <f aca="false">'Profiles 8760'!E3293</f>
        <v>0</v>
      </c>
      <c r="D3304" s="0" t="n">
        <f aca="false">'Profiles 8760'!F3293</f>
        <v>0</v>
      </c>
      <c r="E3304" s="0" t="n">
        <f aca="false">'Profiles 8760'!G3293</f>
        <v>0.220693</v>
      </c>
      <c r="F3304" s="0" t="n">
        <f aca="false">D3304*Assumptions!$C$11*$B$7+E3304*Assumptions!$C$12*$B$8</f>
        <v>9.0263437</v>
      </c>
      <c r="G3304" s="0" t="n">
        <f aca="false">C3304*Assumptions!$C$15</f>
        <v>0</v>
      </c>
      <c r="H3304" s="0" t="n">
        <f aca="false">MIN(F3304,G3304)</f>
        <v>0</v>
      </c>
      <c r="I3304" s="0" t="n">
        <f aca="false">IF(C3304=1,MIN(G3304-H3304,Assumptions!$C$13,P3303),0)</f>
        <v>0</v>
      </c>
      <c r="J3304" s="0" t="n">
        <f aca="false">H3304+I3304</f>
        <v>0</v>
      </c>
      <c r="K3304" s="0" t="n">
        <f aca="false">MIN(IF(C3304=1,F3304-H3304,F3304),Assumptions!$C$13,MAX(0,($B$5-P3303)/$B$6))</f>
        <v>9.0263437</v>
      </c>
      <c r="L3304" s="0" t="n">
        <f aca="false">IF(C3304=1,0,MIN(F3304-K3304,Assumptions!$C$15,MAX(0,$B$10-O3303-M3304)))</f>
        <v>0</v>
      </c>
      <c r="M3304" s="0" t="n">
        <f aca="false">'Profiles 8760'!H3293</f>
        <v>182400</v>
      </c>
      <c r="N3304" s="0" t="n">
        <f aca="false">J3304+L3304</f>
        <v>0</v>
      </c>
      <c r="O3304" s="0" t="n">
        <f aca="false">O3303+N3304</f>
        <v>303360.33598555</v>
      </c>
      <c r="P3304" s="0" t="n">
        <f aca="false">MIN($B$5,P3303+K3304*$B$6-I3304)</f>
        <v>218.01814377728</v>
      </c>
      <c r="Q3304" s="0" t="n">
        <f aca="false">MAX(0,F3304-H3304-K3304-L3304)</f>
        <v>0</v>
      </c>
    </row>
    <row r="3305" customFormat="false" ht="15" hidden="false" customHeight="false" outlineLevel="0" collapsed="false">
      <c r="A3305" s="0" t="n">
        <f aca="false">'Profiles 8760'!A3294</f>
        <v>3292</v>
      </c>
      <c r="B3305" s="0" t="n">
        <f aca="false">'Profiles 8760'!B3294</f>
        <v>5</v>
      </c>
      <c r="C3305" s="0" t="n">
        <f aca="false">'Profiles 8760'!E3294</f>
        <v>0</v>
      </c>
      <c r="D3305" s="0" t="n">
        <f aca="false">'Profiles 8760'!F3294</f>
        <v>0</v>
      </c>
      <c r="E3305" s="0" t="n">
        <f aca="false">'Profiles 8760'!G3294</f>
        <v>0.252952</v>
      </c>
      <c r="F3305" s="0" t="n">
        <f aca="false">D3305*Assumptions!$C$11*$B$7+E3305*Assumptions!$C$12*$B$8</f>
        <v>10.3457368</v>
      </c>
      <c r="G3305" s="0" t="n">
        <f aca="false">C3305*Assumptions!$C$15</f>
        <v>0</v>
      </c>
      <c r="H3305" s="0" t="n">
        <f aca="false">MIN(F3305,G3305)</f>
        <v>0</v>
      </c>
      <c r="I3305" s="0" t="n">
        <f aca="false">IF(C3305=1,MIN(G3305-H3305,Assumptions!$C$13,P3304),0)</f>
        <v>0</v>
      </c>
      <c r="J3305" s="0" t="n">
        <f aca="false">H3305+I3305</f>
        <v>0</v>
      </c>
      <c r="K3305" s="0" t="n">
        <f aca="false">MIN(IF(C3305=1,F3305-H3305,F3305),Assumptions!$C$13,MAX(0,($B$5-P3304)/$B$6))</f>
        <v>10.3457368</v>
      </c>
      <c r="L3305" s="0" t="n">
        <f aca="false">IF(C3305=1,0,MIN(F3305-K3305,Assumptions!$C$15,MAX(0,$B$10-O3304-M3305)))</f>
        <v>0</v>
      </c>
      <c r="M3305" s="0" t="n">
        <f aca="false">'Profiles 8760'!H3294</f>
        <v>182400</v>
      </c>
      <c r="N3305" s="0" t="n">
        <f aca="false">J3305+L3305</f>
        <v>0</v>
      </c>
      <c r="O3305" s="0" t="n">
        <f aca="false">O3304+N3305</f>
        <v>303360.33598555</v>
      </c>
      <c r="P3305" s="0" t="n">
        <f aca="false">MIN($B$5,P3304+K3305*$B$6-I3305)</f>
        <v>226.98582843552</v>
      </c>
      <c r="Q3305" s="0" t="n">
        <f aca="false">MAX(0,F3305-H3305-K3305-L3305)</f>
        <v>0</v>
      </c>
    </row>
    <row r="3306" customFormat="false" ht="15" hidden="false" customHeight="false" outlineLevel="0" collapsed="false">
      <c r="A3306" s="0" t="n">
        <f aca="false">'Profiles 8760'!A3295</f>
        <v>3293</v>
      </c>
      <c r="B3306" s="0" t="n">
        <f aca="false">'Profiles 8760'!B3295</f>
        <v>5</v>
      </c>
      <c r="C3306" s="0" t="n">
        <f aca="false">'Profiles 8760'!E3295</f>
        <v>0</v>
      </c>
      <c r="D3306" s="0" t="n">
        <f aca="false">'Profiles 8760'!F3295</f>
        <v>0</v>
      </c>
      <c r="E3306" s="0" t="n">
        <f aca="false">'Profiles 8760'!G3295</f>
        <v>0.378592</v>
      </c>
      <c r="F3306" s="0" t="n">
        <f aca="false">D3306*Assumptions!$C$11*$B$7+E3306*Assumptions!$C$12*$B$8</f>
        <v>15.4844128</v>
      </c>
      <c r="G3306" s="0" t="n">
        <f aca="false">C3306*Assumptions!$C$15</f>
        <v>0</v>
      </c>
      <c r="H3306" s="0" t="n">
        <f aca="false">MIN(F3306,G3306)</f>
        <v>0</v>
      </c>
      <c r="I3306" s="0" t="n">
        <f aca="false">IF(C3306=1,MIN(G3306-H3306,Assumptions!$C$13,P3305),0)</f>
        <v>0</v>
      </c>
      <c r="J3306" s="0" t="n">
        <f aca="false">H3306+I3306</f>
        <v>0</v>
      </c>
      <c r="K3306" s="0" t="n">
        <f aca="false">MIN(IF(C3306=1,F3306-H3306,F3306),Assumptions!$C$13,MAX(0,($B$5-P3305)/$B$6))</f>
        <v>15.4844128</v>
      </c>
      <c r="L3306" s="0" t="n">
        <f aca="false">IF(C3306=1,0,MIN(F3306-K3306,Assumptions!$C$15,MAX(0,$B$10-O3305-M3306)))</f>
        <v>0</v>
      </c>
      <c r="M3306" s="0" t="n">
        <f aca="false">'Profiles 8760'!H3295</f>
        <v>182400</v>
      </c>
      <c r="N3306" s="0" t="n">
        <f aca="false">J3306+L3306</f>
        <v>0</v>
      </c>
      <c r="O3306" s="0" t="n">
        <f aca="false">O3305+N3306</f>
        <v>303360.33598555</v>
      </c>
      <c r="P3306" s="0" t="n">
        <f aca="false">MIN($B$5,P3305+K3306*$B$6-I3306)</f>
        <v>240.40771745056</v>
      </c>
      <c r="Q3306" s="0" t="n">
        <f aca="false">MAX(0,F3306-H3306-K3306-L3306)</f>
        <v>0</v>
      </c>
    </row>
    <row r="3307" customFormat="false" ht="15" hidden="false" customHeight="false" outlineLevel="0" collapsed="false">
      <c r="A3307" s="0" t="n">
        <f aca="false">'Profiles 8760'!A3296</f>
        <v>3294</v>
      </c>
      <c r="B3307" s="0" t="n">
        <f aca="false">'Profiles 8760'!B3296</f>
        <v>5</v>
      </c>
      <c r="C3307" s="0" t="n">
        <f aca="false">'Profiles 8760'!E3296</f>
        <v>0</v>
      </c>
      <c r="D3307" s="0" t="n">
        <f aca="false">'Profiles 8760'!F3296</f>
        <v>0</v>
      </c>
      <c r="E3307" s="0" t="n">
        <f aca="false">'Profiles 8760'!G3296</f>
        <v>0.437692</v>
      </c>
      <c r="F3307" s="0" t="n">
        <f aca="false">D3307*Assumptions!$C$11*$B$7+E3307*Assumptions!$C$12*$B$8</f>
        <v>17.9016028</v>
      </c>
      <c r="G3307" s="0" t="n">
        <f aca="false">C3307*Assumptions!$C$15</f>
        <v>0</v>
      </c>
      <c r="H3307" s="0" t="n">
        <f aca="false">MIN(F3307,G3307)</f>
        <v>0</v>
      </c>
      <c r="I3307" s="0" t="n">
        <f aca="false">IF(C3307=1,MIN(G3307-H3307,Assumptions!$C$13,P3306),0)</f>
        <v>0</v>
      </c>
      <c r="J3307" s="0" t="n">
        <f aca="false">H3307+I3307</f>
        <v>0</v>
      </c>
      <c r="K3307" s="0" t="n">
        <f aca="false">MIN(IF(C3307=1,F3307-H3307,F3307),Assumptions!$C$13,MAX(0,($B$5-P3306)/$B$6))</f>
        <v>17.9016028</v>
      </c>
      <c r="L3307" s="0" t="n">
        <f aca="false">IF(C3307=1,0,MIN(F3307-K3307,Assumptions!$C$15,MAX(0,$B$10-O3306-M3307)))</f>
        <v>0</v>
      </c>
      <c r="M3307" s="0" t="n">
        <f aca="false">'Profiles 8760'!H3296</f>
        <v>182400</v>
      </c>
      <c r="N3307" s="0" t="n">
        <f aca="false">J3307+L3307</f>
        <v>0</v>
      </c>
      <c r="O3307" s="0" t="n">
        <f aca="false">O3306+N3307</f>
        <v>303360.33598555</v>
      </c>
      <c r="P3307" s="0" t="n">
        <f aca="false">MIN($B$5,P3306+K3307*$B$6-I3307)</f>
        <v>255.9248267576</v>
      </c>
      <c r="Q3307" s="0" t="n">
        <f aca="false">MAX(0,F3307-H3307-K3307-L3307)</f>
        <v>0</v>
      </c>
    </row>
    <row r="3308" customFormat="false" ht="15" hidden="false" customHeight="false" outlineLevel="0" collapsed="false">
      <c r="A3308" s="0" t="n">
        <f aca="false">'Profiles 8760'!A3297</f>
        <v>3295</v>
      </c>
      <c r="B3308" s="0" t="n">
        <f aca="false">'Profiles 8760'!B3297</f>
        <v>5</v>
      </c>
      <c r="C3308" s="0" t="n">
        <f aca="false">'Profiles 8760'!E3297</f>
        <v>0</v>
      </c>
      <c r="D3308" s="0" t="n">
        <f aca="false">'Profiles 8760'!F3297</f>
        <v>0.109765</v>
      </c>
      <c r="E3308" s="0" t="n">
        <f aca="false">'Profiles 8760'!G3297</f>
        <v>0.605727</v>
      </c>
      <c r="F3308" s="0" t="n">
        <f aca="false">D3308*Assumptions!$C$11*$B$7+E3308*Assumptions!$C$12*$B$8</f>
        <v>56.4743663</v>
      </c>
      <c r="G3308" s="0" t="n">
        <f aca="false">C3308*Assumptions!$C$15</f>
        <v>0</v>
      </c>
      <c r="H3308" s="0" t="n">
        <f aca="false">MIN(F3308,G3308)</f>
        <v>0</v>
      </c>
      <c r="I3308" s="0" t="n">
        <f aca="false">IF(C3308=1,MIN(G3308-H3308,Assumptions!$C$13,P3307),0)</f>
        <v>0</v>
      </c>
      <c r="J3308" s="0" t="n">
        <f aca="false">H3308+I3308</f>
        <v>0</v>
      </c>
      <c r="K3308" s="0" t="n">
        <f aca="false">MIN(IF(C3308=1,F3308-H3308,F3308),Assumptions!$C$13,MAX(0,($B$5-P3307)/$B$6))</f>
        <v>56.4743663</v>
      </c>
      <c r="L3308" s="0" t="n">
        <f aca="false">IF(C3308=1,0,MIN(F3308-K3308,Assumptions!$C$15,MAX(0,$B$10-O3307-M3308)))</f>
        <v>0</v>
      </c>
      <c r="M3308" s="0" t="n">
        <f aca="false">'Profiles 8760'!H3297</f>
        <v>182400</v>
      </c>
      <c r="N3308" s="0" t="n">
        <f aca="false">J3308+L3308</f>
        <v>0</v>
      </c>
      <c r="O3308" s="0" t="n">
        <f aca="false">O3307+N3308</f>
        <v>303360.33598555</v>
      </c>
      <c r="P3308" s="0" t="n">
        <f aca="false">MIN($B$5,P3307+K3308*$B$6-I3308)</f>
        <v>304.87680746644</v>
      </c>
      <c r="Q3308" s="0" t="n">
        <f aca="false">MAX(0,F3308-H3308-K3308-L3308)</f>
        <v>0</v>
      </c>
    </row>
    <row r="3309" customFormat="false" ht="15" hidden="false" customHeight="false" outlineLevel="0" collapsed="false">
      <c r="A3309" s="0" t="n">
        <f aca="false">'Profiles 8760'!A3298</f>
        <v>3296</v>
      </c>
      <c r="B3309" s="0" t="n">
        <f aca="false">'Profiles 8760'!B3298</f>
        <v>5</v>
      </c>
      <c r="C3309" s="0" t="n">
        <f aca="false">'Profiles 8760'!E3298</f>
        <v>1</v>
      </c>
      <c r="D3309" s="0" t="n">
        <f aca="false">'Profiles 8760'!F3298</f>
        <v>0.374989</v>
      </c>
      <c r="E3309" s="0" t="n">
        <f aca="false">'Profiles 8760'!G3298</f>
        <v>0.788482</v>
      </c>
      <c r="F3309" s="0" t="n">
        <f aca="false">D3309*Assumptions!$C$11*$B$7+E3309*Assumptions!$C$12*$B$8</f>
        <v>140.545737</v>
      </c>
      <c r="G3309" s="0" t="n">
        <f aca="false">C3309*Assumptions!$C$15</f>
        <v>200</v>
      </c>
      <c r="H3309" s="0" t="n">
        <f aca="false">MIN(F3309,G3309)</f>
        <v>140.545737</v>
      </c>
      <c r="I3309" s="0" t="n">
        <f aca="false">IF(C3309=1,MIN(G3309-H3309,Assumptions!$C$13,P3308),0)</f>
        <v>59.454263</v>
      </c>
      <c r="J3309" s="0" t="n">
        <f aca="false">H3309+I3309</f>
        <v>200</v>
      </c>
      <c r="K3309" s="0" t="n">
        <f aca="false">MIN(IF(C3309=1,F3309-H3309,F3309),Assumptions!$C$13,MAX(0,($B$5-P3308)/$B$6))</f>
        <v>0</v>
      </c>
      <c r="L3309" s="0" t="n">
        <f aca="false">IF(C3309=1,0,MIN(F3309-K3309,Assumptions!$C$15,MAX(0,$B$10-O3308-M3309)))</f>
        <v>0</v>
      </c>
      <c r="M3309" s="0" t="n">
        <f aca="false">'Profiles 8760'!H3298</f>
        <v>182200</v>
      </c>
      <c r="N3309" s="0" t="n">
        <f aca="false">J3309+L3309</f>
        <v>200</v>
      </c>
      <c r="O3309" s="0" t="n">
        <f aca="false">O3308+N3309</f>
        <v>303560.33598555</v>
      </c>
      <c r="P3309" s="0" t="n">
        <f aca="false">MIN($B$5,P3308+K3309*$B$6-I3309)</f>
        <v>245.42254446644</v>
      </c>
      <c r="Q3309" s="0" t="n">
        <f aca="false">MAX(0,F3309-H3309-K3309-L3309)</f>
        <v>0</v>
      </c>
    </row>
    <row r="3310" customFormat="false" ht="15" hidden="false" customHeight="false" outlineLevel="0" collapsed="false">
      <c r="A3310" s="0" t="n">
        <f aca="false">'Profiles 8760'!A3299</f>
        <v>3297</v>
      </c>
      <c r="B3310" s="0" t="n">
        <f aca="false">'Profiles 8760'!B3299</f>
        <v>5</v>
      </c>
      <c r="C3310" s="0" t="n">
        <f aca="false">'Profiles 8760'!E3299</f>
        <v>1</v>
      </c>
      <c r="D3310" s="0" t="n">
        <f aca="false">'Profiles 8760'!F3299</f>
        <v>0.672847</v>
      </c>
      <c r="E3310" s="0" t="n">
        <f aca="false">'Profiles 8760'!G3299</f>
        <v>0.92102</v>
      </c>
      <c r="F3310" s="0" t="n">
        <f aca="false">D3310*Assumptions!$C$11*$B$7+E3310*Assumptions!$C$12*$B$8</f>
        <v>231.9879316</v>
      </c>
      <c r="G3310" s="0" t="n">
        <f aca="false">C3310*Assumptions!$C$15</f>
        <v>200</v>
      </c>
      <c r="H3310" s="0" t="n">
        <f aca="false">MIN(F3310,G3310)</f>
        <v>200</v>
      </c>
      <c r="I3310" s="0" t="n">
        <f aca="false">IF(C3310=1,MIN(G3310-H3310,Assumptions!$C$13,P3309),0)</f>
        <v>0</v>
      </c>
      <c r="J3310" s="0" t="n">
        <f aca="false">H3310+I3310</f>
        <v>200</v>
      </c>
      <c r="K3310" s="0" t="n">
        <f aca="false">MIN(IF(C3310=1,F3310-H3310,F3310),Assumptions!$C$13,MAX(0,($B$5-P3309)/$B$6))</f>
        <v>31.9879316</v>
      </c>
      <c r="L3310" s="0" t="n">
        <f aca="false">IF(C3310=1,0,MIN(F3310-K3310,Assumptions!$C$15,MAX(0,$B$10-O3309-M3310)))</f>
        <v>0</v>
      </c>
      <c r="M3310" s="0" t="n">
        <f aca="false">'Profiles 8760'!H3299</f>
        <v>182000</v>
      </c>
      <c r="N3310" s="0" t="n">
        <f aca="false">J3310+L3310</f>
        <v>200</v>
      </c>
      <c r="O3310" s="0" t="n">
        <f aca="false">O3309+N3310</f>
        <v>303760.33598555</v>
      </c>
      <c r="P3310" s="0" t="n">
        <f aca="false">MIN($B$5,P3309+K3310*$B$6-I3310)</f>
        <v>273.14968357732</v>
      </c>
      <c r="Q3310" s="0" t="n">
        <f aca="false">MAX(0,F3310-H3310-K3310-L3310)</f>
        <v>0</v>
      </c>
    </row>
    <row r="3311" customFormat="false" ht="15" hidden="false" customHeight="false" outlineLevel="0" collapsed="false">
      <c r="A3311" s="0" t="n">
        <f aca="false">'Profiles 8760'!A3300</f>
        <v>3298</v>
      </c>
      <c r="B3311" s="0" t="n">
        <f aca="false">'Profiles 8760'!B3300</f>
        <v>5</v>
      </c>
      <c r="C3311" s="0" t="n">
        <f aca="false">'Profiles 8760'!E3300</f>
        <v>0</v>
      </c>
      <c r="D3311" s="0" t="n">
        <f aca="false">'Profiles 8760'!F3300</f>
        <v>0.954783</v>
      </c>
      <c r="E3311" s="0" t="n">
        <f aca="false">'Profiles 8760'!G3300</f>
        <v>0.957478</v>
      </c>
      <c r="F3311" s="0" t="n">
        <f aca="false">D3311*Assumptions!$C$11*$B$7+E3311*Assumptions!$C$12*$B$8</f>
        <v>314.9021806</v>
      </c>
      <c r="G3311" s="0" t="n">
        <f aca="false">C3311*Assumptions!$C$15</f>
        <v>0</v>
      </c>
      <c r="H3311" s="0" t="n">
        <f aca="false">MIN(F3311,G3311)</f>
        <v>0</v>
      </c>
      <c r="I3311" s="0" t="n">
        <f aca="false">IF(C3311=1,MIN(G3311-H3311,Assumptions!$C$13,P3310),0)</f>
        <v>0</v>
      </c>
      <c r="J3311" s="0" t="n">
        <f aca="false">H3311+I3311</f>
        <v>0</v>
      </c>
      <c r="K3311" s="0" t="n">
        <f aca="false">MIN(IF(C3311=1,F3311-H3311,F3311),Assumptions!$C$13,MAX(0,($B$5-P3310)/$B$6))</f>
        <v>180</v>
      </c>
      <c r="L3311" s="0" t="n">
        <f aca="false">IF(C3311=1,0,MIN(F3311-K3311,Assumptions!$C$15,MAX(0,$B$10-O3310-M3311)))</f>
        <v>134.9021806</v>
      </c>
      <c r="M3311" s="0" t="n">
        <f aca="false">'Profiles 8760'!H3300</f>
        <v>182000</v>
      </c>
      <c r="N3311" s="0" t="n">
        <f aca="false">J3311+L3311</f>
        <v>134.9021806</v>
      </c>
      <c r="O3311" s="0" t="n">
        <f aca="false">O3310+N3311</f>
        <v>303895.23816615</v>
      </c>
      <c r="P3311" s="0" t="n">
        <f aca="false">MIN($B$5,P3310+K3311*$B$6-I3311)</f>
        <v>429.17368357732</v>
      </c>
      <c r="Q3311" s="0" t="n">
        <f aca="false">MAX(0,F3311-H3311-K3311-L3311)</f>
        <v>0</v>
      </c>
    </row>
    <row r="3312" customFormat="false" ht="15" hidden="false" customHeight="false" outlineLevel="0" collapsed="false">
      <c r="A3312" s="0" t="n">
        <f aca="false">'Profiles 8760'!A3301</f>
        <v>3299</v>
      </c>
      <c r="B3312" s="0" t="n">
        <f aca="false">'Profiles 8760'!B3301</f>
        <v>5</v>
      </c>
      <c r="C3312" s="0" t="n">
        <f aca="false">'Profiles 8760'!E3301</f>
        <v>0</v>
      </c>
      <c r="D3312" s="0" t="n">
        <f aca="false">'Profiles 8760'!F3301</f>
        <v>1</v>
      </c>
      <c r="E3312" s="0" t="n">
        <f aca="false">'Profiles 8760'!G3301</f>
        <v>1</v>
      </c>
      <c r="F3312" s="0" t="n">
        <f aca="false">D3312*Assumptions!$C$11*$B$7+E3312*Assumptions!$C$12*$B$8</f>
        <v>329.7</v>
      </c>
      <c r="G3312" s="0" t="n">
        <f aca="false">C3312*Assumptions!$C$15</f>
        <v>0</v>
      </c>
      <c r="H3312" s="0" t="n">
        <f aca="false">MIN(F3312,G3312)</f>
        <v>0</v>
      </c>
      <c r="I3312" s="0" t="n">
        <f aca="false">IF(C3312=1,MIN(G3312-H3312,Assumptions!$C$13,P3311),0)</f>
        <v>0</v>
      </c>
      <c r="J3312" s="0" t="n">
        <f aca="false">H3312+I3312</f>
        <v>0</v>
      </c>
      <c r="K3312" s="0" t="n">
        <f aca="false">MIN(IF(C3312=1,F3312-H3312,F3312),Assumptions!$C$13,MAX(0,($B$5-P3311)/$B$6))</f>
        <v>94.1812602938164</v>
      </c>
      <c r="L3312" s="0" t="n">
        <f aca="false">IF(C3312=1,0,MIN(F3312-K3312,Assumptions!$C$15,MAX(0,$B$10-O3311-M3312)))</f>
        <v>200</v>
      </c>
      <c r="M3312" s="0" t="n">
        <f aca="false">'Profiles 8760'!H3301</f>
        <v>182000</v>
      </c>
      <c r="N3312" s="0" t="n">
        <f aca="false">J3312+L3312</f>
        <v>200</v>
      </c>
      <c r="O3312" s="0" t="n">
        <f aca="false">O3311+N3312</f>
        <v>304095.23816615</v>
      </c>
      <c r="P3312" s="0" t="n">
        <f aca="false">MIN($B$5,P3311+K3312*$B$6-I3312)</f>
        <v>510.81</v>
      </c>
      <c r="Q3312" s="0" t="n">
        <f aca="false">MAX(0,F3312-H3312-K3312-L3312)</f>
        <v>35.5187397061836</v>
      </c>
    </row>
    <row r="3313" customFormat="false" ht="15" hidden="false" customHeight="false" outlineLevel="0" collapsed="false">
      <c r="A3313" s="0" t="n">
        <f aca="false">'Profiles 8760'!A3302</f>
        <v>3300</v>
      </c>
      <c r="B3313" s="0" t="n">
        <f aca="false">'Profiles 8760'!B3302</f>
        <v>5</v>
      </c>
      <c r="C3313" s="0" t="n">
        <f aca="false">'Profiles 8760'!E3302</f>
        <v>0</v>
      </c>
      <c r="D3313" s="0" t="n">
        <f aca="false">'Profiles 8760'!F3302</f>
        <v>1</v>
      </c>
      <c r="E3313" s="0" t="n">
        <f aca="false">'Profiles 8760'!G3302</f>
        <v>1</v>
      </c>
      <c r="F3313" s="0" t="n">
        <f aca="false">D3313*Assumptions!$C$11*$B$7+E3313*Assumptions!$C$12*$B$8</f>
        <v>329.7</v>
      </c>
      <c r="G3313" s="0" t="n">
        <f aca="false">C3313*Assumptions!$C$15</f>
        <v>0</v>
      </c>
      <c r="H3313" s="0" t="n">
        <f aca="false">MIN(F3313,G3313)</f>
        <v>0</v>
      </c>
      <c r="I3313" s="0" t="n">
        <f aca="false">IF(C3313=1,MIN(G3313-H3313,Assumptions!$C$13,P3312),0)</f>
        <v>0</v>
      </c>
      <c r="J3313" s="0" t="n">
        <f aca="false">H3313+I3313</f>
        <v>0</v>
      </c>
      <c r="K3313" s="0" t="n">
        <f aca="false">MIN(IF(C3313=1,F3313-H3313,F3313),Assumptions!$C$13,MAX(0,($B$5-P3312)/$B$6))</f>
        <v>0</v>
      </c>
      <c r="L3313" s="0" t="n">
        <f aca="false">IF(C3313=1,0,MIN(F3313-K3313,Assumptions!$C$15,MAX(0,$B$10-O3312-M3313)))</f>
        <v>200</v>
      </c>
      <c r="M3313" s="0" t="n">
        <f aca="false">'Profiles 8760'!H3302</f>
        <v>182000</v>
      </c>
      <c r="N3313" s="0" t="n">
        <f aca="false">J3313+L3313</f>
        <v>200</v>
      </c>
      <c r="O3313" s="0" t="n">
        <f aca="false">O3312+N3313</f>
        <v>304295.23816615</v>
      </c>
      <c r="P3313" s="0" t="n">
        <f aca="false">MIN($B$5,P3312+K3313*$B$6-I3313)</f>
        <v>510.81</v>
      </c>
      <c r="Q3313" s="0" t="n">
        <f aca="false">MAX(0,F3313-H3313-K3313-L3313)</f>
        <v>129.7</v>
      </c>
    </row>
    <row r="3314" customFormat="false" ht="15" hidden="false" customHeight="false" outlineLevel="0" collapsed="false">
      <c r="A3314" s="0" t="n">
        <f aca="false">'Profiles 8760'!A3303</f>
        <v>3301</v>
      </c>
      <c r="B3314" s="0" t="n">
        <f aca="false">'Profiles 8760'!B3303</f>
        <v>5</v>
      </c>
      <c r="C3314" s="0" t="n">
        <f aca="false">'Profiles 8760'!E3303</f>
        <v>0</v>
      </c>
      <c r="D3314" s="0" t="n">
        <f aca="false">'Profiles 8760'!F3303</f>
        <v>1</v>
      </c>
      <c r="E3314" s="0" t="n">
        <f aca="false">'Profiles 8760'!G3303</f>
        <v>0.912273</v>
      </c>
      <c r="F3314" s="0" t="n">
        <f aca="false">D3314*Assumptions!$C$11*$B$7+E3314*Assumptions!$C$12*$B$8</f>
        <v>326.1119657</v>
      </c>
      <c r="G3314" s="0" t="n">
        <f aca="false">C3314*Assumptions!$C$15</f>
        <v>0</v>
      </c>
      <c r="H3314" s="0" t="n">
        <f aca="false">MIN(F3314,G3314)</f>
        <v>0</v>
      </c>
      <c r="I3314" s="0" t="n">
        <f aca="false">IF(C3314=1,MIN(G3314-H3314,Assumptions!$C$13,P3313),0)</f>
        <v>0</v>
      </c>
      <c r="J3314" s="0" t="n">
        <f aca="false">H3314+I3314</f>
        <v>0</v>
      </c>
      <c r="K3314" s="0" t="n">
        <f aca="false">MIN(IF(C3314=1,F3314-H3314,F3314),Assumptions!$C$13,MAX(0,($B$5-P3313)/$B$6))</f>
        <v>0</v>
      </c>
      <c r="L3314" s="0" t="n">
        <f aca="false">IF(C3314=1,0,MIN(F3314-K3314,Assumptions!$C$15,MAX(0,$B$10-O3313-M3314)))</f>
        <v>200</v>
      </c>
      <c r="M3314" s="0" t="n">
        <f aca="false">'Profiles 8760'!H3303</f>
        <v>182000</v>
      </c>
      <c r="N3314" s="0" t="n">
        <f aca="false">J3314+L3314</f>
        <v>200</v>
      </c>
      <c r="O3314" s="0" t="n">
        <f aca="false">O3313+N3314</f>
        <v>304495.23816615</v>
      </c>
      <c r="P3314" s="0" t="n">
        <f aca="false">MIN($B$5,P3313+K3314*$B$6-I3314)</f>
        <v>510.81</v>
      </c>
      <c r="Q3314" s="0" t="n">
        <f aca="false">MAX(0,F3314-H3314-K3314-L3314)</f>
        <v>126.1119657</v>
      </c>
    </row>
    <row r="3315" customFormat="false" ht="15" hidden="false" customHeight="false" outlineLevel="0" collapsed="false">
      <c r="A3315" s="0" t="n">
        <f aca="false">'Profiles 8760'!A3304</f>
        <v>3302</v>
      </c>
      <c r="B3315" s="0" t="n">
        <f aca="false">'Profiles 8760'!B3304</f>
        <v>5</v>
      </c>
      <c r="C3315" s="0" t="n">
        <f aca="false">'Profiles 8760'!E3304</f>
        <v>0</v>
      </c>
      <c r="D3315" s="0" t="n">
        <f aca="false">'Profiles 8760'!F3304</f>
        <v>1</v>
      </c>
      <c r="E3315" s="0" t="n">
        <f aca="false">'Profiles 8760'!G3304</f>
        <v>0.913453</v>
      </c>
      <c r="F3315" s="0" t="n">
        <f aca="false">D3315*Assumptions!$C$11*$B$7+E3315*Assumptions!$C$12*$B$8</f>
        <v>326.1602277</v>
      </c>
      <c r="G3315" s="0" t="n">
        <f aca="false">C3315*Assumptions!$C$15</f>
        <v>0</v>
      </c>
      <c r="H3315" s="0" t="n">
        <f aca="false">MIN(F3315,G3315)</f>
        <v>0</v>
      </c>
      <c r="I3315" s="0" t="n">
        <f aca="false">IF(C3315=1,MIN(G3315-H3315,Assumptions!$C$13,P3314),0)</f>
        <v>0</v>
      </c>
      <c r="J3315" s="0" t="n">
        <f aca="false">H3315+I3315</f>
        <v>0</v>
      </c>
      <c r="K3315" s="0" t="n">
        <f aca="false">MIN(IF(C3315=1,F3315-H3315,F3315),Assumptions!$C$13,MAX(0,($B$5-P3314)/$B$6))</f>
        <v>0</v>
      </c>
      <c r="L3315" s="0" t="n">
        <f aca="false">IF(C3315=1,0,MIN(F3315-K3315,Assumptions!$C$15,MAX(0,$B$10-O3314-M3315)))</f>
        <v>200</v>
      </c>
      <c r="M3315" s="0" t="n">
        <f aca="false">'Profiles 8760'!H3304</f>
        <v>182000</v>
      </c>
      <c r="N3315" s="0" t="n">
        <f aca="false">J3315+L3315</f>
        <v>200</v>
      </c>
      <c r="O3315" s="0" t="n">
        <f aca="false">O3314+N3315</f>
        <v>304695.23816615</v>
      </c>
      <c r="P3315" s="0" t="n">
        <f aca="false">MIN($B$5,P3314+K3315*$B$6-I3315)</f>
        <v>510.81</v>
      </c>
      <c r="Q3315" s="0" t="n">
        <f aca="false">MAX(0,F3315-H3315-K3315-L3315)</f>
        <v>126.1602277</v>
      </c>
    </row>
    <row r="3316" customFormat="false" ht="15" hidden="false" customHeight="false" outlineLevel="0" collapsed="false">
      <c r="A3316" s="0" t="n">
        <f aca="false">'Profiles 8760'!A3305</f>
        <v>3303</v>
      </c>
      <c r="B3316" s="0" t="n">
        <f aca="false">'Profiles 8760'!B3305</f>
        <v>5</v>
      </c>
      <c r="C3316" s="0" t="n">
        <f aca="false">'Profiles 8760'!E3305</f>
        <v>0</v>
      </c>
      <c r="D3316" s="0" t="n">
        <f aca="false">'Profiles 8760'!F3305</f>
        <v>1</v>
      </c>
      <c r="E3316" s="0" t="n">
        <f aca="false">'Profiles 8760'!G3305</f>
        <v>1</v>
      </c>
      <c r="F3316" s="0" t="n">
        <f aca="false">D3316*Assumptions!$C$11*$B$7+E3316*Assumptions!$C$12*$B$8</f>
        <v>329.7</v>
      </c>
      <c r="G3316" s="0" t="n">
        <f aca="false">C3316*Assumptions!$C$15</f>
        <v>0</v>
      </c>
      <c r="H3316" s="0" t="n">
        <f aca="false">MIN(F3316,G3316)</f>
        <v>0</v>
      </c>
      <c r="I3316" s="0" t="n">
        <f aca="false">IF(C3316=1,MIN(G3316-H3316,Assumptions!$C$13,P3315),0)</f>
        <v>0</v>
      </c>
      <c r="J3316" s="0" t="n">
        <f aca="false">H3316+I3316</f>
        <v>0</v>
      </c>
      <c r="K3316" s="0" t="n">
        <f aca="false">MIN(IF(C3316=1,F3316-H3316,F3316),Assumptions!$C$13,MAX(0,($B$5-P3315)/$B$6))</f>
        <v>0</v>
      </c>
      <c r="L3316" s="0" t="n">
        <f aca="false">IF(C3316=1,0,MIN(F3316-K3316,Assumptions!$C$15,MAX(0,$B$10-O3315-M3316)))</f>
        <v>200</v>
      </c>
      <c r="M3316" s="0" t="n">
        <f aca="false">'Profiles 8760'!H3305</f>
        <v>182000</v>
      </c>
      <c r="N3316" s="0" t="n">
        <f aca="false">J3316+L3316</f>
        <v>200</v>
      </c>
      <c r="O3316" s="0" t="n">
        <f aca="false">O3315+N3316</f>
        <v>304895.23816615</v>
      </c>
      <c r="P3316" s="0" t="n">
        <f aca="false">MIN($B$5,P3315+K3316*$B$6-I3316)</f>
        <v>510.81</v>
      </c>
      <c r="Q3316" s="0" t="n">
        <f aca="false">MAX(0,F3316-H3316-K3316-L3316)</f>
        <v>129.7</v>
      </c>
    </row>
    <row r="3317" customFormat="false" ht="15" hidden="false" customHeight="false" outlineLevel="0" collapsed="false">
      <c r="A3317" s="0" t="n">
        <f aca="false">'Profiles 8760'!A3306</f>
        <v>3304</v>
      </c>
      <c r="B3317" s="0" t="n">
        <f aca="false">'Profiles 8760'!B3306</f>
        <v>5</v>
      </c>
      <c r="C3317" s="0" t="n">
        <f aca="false">'Profiles 8760'!E3306</f>
        <v>0</v>
      </c>
      <c r="D3317" s="0" t="n">
        <f aca="false">'Profiles 8760'!F3306</f>
        <v>0.954783</v>
      </c>
      <c r="E3317" s="0" t="n">
        <f aca="false">'Profiles 8760'!G3306</f>
        <v>1</v>
      </c>
      <c r="F3317" s="0" t="n">
        <f aca="false">D3317*Assumptions!$C$11*$B$7+E3317*Assumptions!$C$12*$B$8</f>
        <v>316.6413304</v>
      </c>
      <c r="G3317" s="0" t="n">
        <f aca="false">C3317*Assumptions!$C$15</f>
        <v>0</v>
      </c>
      <c r="H3317" s="0" t="n">
        <f aca="false">MIN(F3317,G3317)</f>
        <v>0</v>
      </c>
      <c r="I3317" s="0" t="n">
        <f aca="false">IF(C3317=1,MIN(G3317-H3317,Assumptions!$C$13,P3316),0)</f>
        <v>0</v>
      </c>
      <c r="J3317" s="0" t="n">
        <f aca="false">H3317+I3317</f>
        <v>0</v>
      </c>
      <c r="K3317" s="0" t="n">
        <f aca="false">MIN(IF(C3317=1,F3317-H3317,F3317),Assumptions!$C$13,MAX(0,($B$5-P3316)/$B$6))</f>
        <v>0</v>
      </c>
      <c r="L3317" s="0" t="n">
        <f aca="false">IF(C3317=1,0,MIN(F3317-K3317,Assumptions!$C$15,MAX(0,$B$10-O3316-M3317)))</f>
        <v>200</v>
      </c>
      <c r="M3317" s="0" t="n">
        <f aca="false">'Profiles 8760'!H3306</f>
        <v>182000</v>
      </c>
      <c r="N3317" s="0" t="n">
        <f aca="false">J3317+L3317</f>
        <v>200</v>
      </c>
      <c r="O3317" s="0" t="n">
        <f aca="false">O3316+N3317</f>
        <v>305095.23816615</v>
      </c>
      <c r="P3317" s="0" t="n">
        <f aca="false">MIN($B$5,P3316+K3317*$B$6-I3317)</f>
        <v>510.81</v>
      </c>
      <c r="Q3317" s="0" t="n">
        <f aca="false">MAX(0,F3317-H3317-K3317-L3317)</f>
        <v>116.6413304</v>
      </c>
    </row>
    <row r="3318" customFormat="false" ht="15" hidden="false" customHeight="false" outlineLevel="0" collapsed="false">
      <c r="A3318" s="0" t="n">
        <f aca="false">'Profiles 8760'!A3307</f>
        <v>3305</v>
      </c>
      <c r="B3318" s="0" t="n">
        <f aca="false">'Profiles 8760'!B3307</f>
        <v>5</v>
      </c>
      <c r="C3318" s="0" t="n">
        <f aca="false">'Profiles 8760'!E3307</f>
        <v>0</v>
      </c>
      <c r="D3318" s="0" t="n">
        <f aca="false">'Profiles 8760'!F3307</f>
        <v>0.672847</v>
      </c>
      <c r="E3318" s="0" t="n">
        <f aca="false">'Profiles 8760'!G3307</f>
        <v>1</v>
      </c>
      <c r="F3318" s="0" t="n">
        <f aca="false">D3318*Assumptions!$C$11*$B$7+E3318*Assumptions!$C$12*$B$8</f>
        <v>235.2182136</v>
      </c>
      <c r="G3318" s="0" t="n">
        <f aca="false">C3318*Assumptions!$C$15</f>
        <v>0</v>
      </c>
      <c r="H3318" s="0" t="n">
        <f aca="false">MIN(F3318,G3318)</f>
        <v>0</v>
      </c>
      <c r="I3318" s="0" t="n">
        <f aca="false">IF(C3318=1,MIN(G3318-H3318,Assumptions!$C$13,P3317),0)</f>
        <v>0</v>
      </c>
      <c r="J3318" s="0" t="n">
        <f aca="false">H3318+I3318</f>
        <v>0</v>
      </c>
      <c r="K3318" s="0" t="n">
        <f aca="false">MIN(IF(C3318=1,F3318-H3318,F3318),Assumptions!$C$13,MAX(0,($B$5-P3317)/$B$6))</f>
        <v>0</v>
      </c>
      <c r="L3318" s="0" t="n">
        <f aca="false">IF(C3318=1,0,MIN(F3318-K3318,Assumptions!$C$15,MAX(0,$B$10-O3317-M3318)))</f>
        <v>200</v>
      </c>
      <c r="M3318" s="0" t="n">
        <f aca="false">'Profiles 8760'!H3307</f>
        <v>182000</v>
      </c>
      <c r="N3318" s="0" t="n">
        <f aca="false">J3318+L3318</f>
        <v>200</v>
      </c>
      <c r="O3318" s="0" t="n">
        <f aca="false">O3317+N3318</f>
        <v>305295.23816615</v>
      </c>
      <c r="P3318" s="0" t="n">
        <f aca="false">MIN($B$5,P3317+K3318*$B$6-I3318)</f>
        <v>510.81</v>
      </c>
      <c r="Q3318" s="0" t="n">
        <f aca="false">MAX(0,F3318-H3318-K3318-L3318)</f>
        <v>35.2182136</v>
      </c>
    </row>
    <row r="3319" customFormat="false" ht="15" hidden="false" customHeight="false" outlineLevel="0" collapsed="false">
      <c r="A3319" s="0" t="n">
        <f aca="false">'Profiles 8760'!A3308</f>
        <v>3306</v>
      </c>
      <c r="B3319" s="0" t="n">
        <f aca="false">'Profiles 8760'!B3308</f>
        <v>5</v>
      </c>
      <c r="C3319" s="0" t="n">
        <f aca="false">'Profiles 8760'!E3308</f>
        <v>0</v>
      </c>
      <c r="D3319" s="0" t="n">
        <f aca="false">'Profiles 8760'!F3308</f>
        <v>0.374989</v>
      </c>
      <c r="E3319" s="0" t="n">
        <f aca="false">'Profiles 8760'!G3308</f>
        <v>1</v>
      </c>
      <c r="F3319" s="0" t="n">
        <f aca="false">D3319*Assumptions!$C$11*$B$7+E3319*Assumptions!$C$12*$B$8</f>
        <v>149.1968232</v>
      </c>
      <c r="G3319" s="0" t="n">
        <f aca="false">C3319*Assumptions!$C$15</f>
        <v>0</v>
      </c>
      <c r="H3319" s="0" t="n">
        <f aca="false">MIN(F3319,G3319)</f>
        <v>0</v>
      </c>
      <c r="I3319" s="0" t="n">
        <f aca="false">IF(C3319=1,MIN(G3319-H3319,Assumptions!$C$13,P3318),0)</f>
        <v>0</v>
      </c>
      <c r="J3319" s="0" t="n">
        <f aca="false">H3319+I3319</f>
        <v>0</v>
      </c>
      <c r="K3319" s="0" t="n">
        <f aca="false">MIN(IF(C3319=1,F3319-H3319,F3319),Assumptions!$C$13,MAX(0,($B$5-P3318)/$B$6))</f>
        <v>0</v>
      </c>
      <c r="L3319" s="0" t="n">
        <f aca="false">IF(C3319=1,0,MIN(F3319-K3319,Assumptions!$C$15,MAX(0,$B$10-O3318-M3319)))</f>
        <v>149.1968232</v>
      </c>
      <c r="M3319" s="0" t="n">
        <f aca="false">'Profiles 8760'!H3308</f>
        <v>182000</v>
      </c>
      <c r="N3319" s="0" t="n">
        <f aca="false">J3319+L3319</f>
        <v>149.1968232</v>
      </c>
      <c r="O3319" s="0" t="n">
        <f aca="false">O3318+N3319</f>
        <v>305444.43498935</v>
      </c>
      <c r="P3319" s="0" t="n">
        <f aca="false">MIN($B$5,P3318+K3319*$B$6-I3319)</f>
        <v>510.81</v>
      </c>
      <c r="Q3319" s="0" t="n">
        <f aca="false">MAX(0,F3319-H3319-K3319-L3319)</f>
        <v>0</v>
      </c>
    </row>
    <row r="3320" customFormat="false" ht="15" hidden="false" customHeight="false" outlineLevel="0" collapsed="false">
      <c r="A3320" s="0" t="n">
        <f aca="false">'Profiles 8760'!A3309</f>
        <v>3307</v>
      </c>
      <c r="B3320" s="0" t="n">
        <f aca="false">'Profiles 8760'!B3309</f>
        <v>5</v>
      </c>
      <c r="C3320" s="0" t="n">
        <f aca="false">'Profiles 8760'!E3309</f>
        <v>0</v>
      </c>
      <c r="D3320" s="0" t="n">
        <f aca="false">'Profiles 8760'!F3309</f>
        <v>0.109765</v>
      </c>
      <c r="E3320" s="0" t="n">
        <f aca="false">'Profiles 8760'!G3309</f>
        <v>1</v>
      </c>
      <c r="F3320" s="0" t="n">
        <f aca="false">D3320*Assumptions!$C$11*$B$7+E3320*Assumptions!$C$12*$B$8</f>
        <v>72.600132</v>
      </c>
      <c r="G3320" s="0" t="n">
        <f aca="false">C3320*Assumptions!$C$15</f>
        <v>0</v>
      </c>
      <c r="H3320" s="0" t="n">
        <f aca="false">MIN(F3320,G3320)</f>
        <v>0</v>
      </c>
      <c r="I3320" s="0" t="n">
        <f aca="false">IF(C3320=1,MIN(G3320-H3320,Assumptions!$C$13,P3319),0)</f>
        <v>0</v>
      </c>
      <c r="J3320" s="0" t="n">
        <f aca="false">H3320+I3320</f>
        <v>0</v>
      </c>
      <c r="K3320" s="0" t="n">
        <f aca="false">MIN(IF(C3320=1,F3320-H3320,F3320),Assumptions!$C$13,MAX(0,($B$5-P3319)/$B$6))</f>
        <v>0</v>
      </c>
      <c r="L3320" s="0" t="n">
        <f aca="false">IF(C3320=1,0,MIN(F3320-K3320,Assumptions!$C$15,MAX(0,$B$10-O3319-M3320)))</f>
        <v>72.600132</v>
      </c>
      <c r="M3320" s="0" t="n">
        <f aca="false">'Profiles 8760'!H3309</f>
        <v>182000</v>
      </c>
      <c r="N3320" s="0" t="n">
        <f aca="false">J3320+L3320</f>
        <v>72.600132</v>
      </c>
      <c r="O3320" s="0" t="n">
        <f aca="false">O3319+N3320</f>
        <v>305517.03512135</v>
      </c>
      <c r="P3320" s="0" t="n">
        <f aca="false">MIN($B$5,P3319+K3320*$B$6-I3320)</f>
        <v>510.81</v>
      </c>
      <c r="Q3320" s="0" t="n">
        <f aca="false">MAX(0,F3320-H3320-K3320-L3320)</f>
        <v>0</v>
      </c>
    </row>
    <row r="3321" customFormat="false" ht="15" hidden="false" customHeight="false" outlineLevel="0" collapsed="false">
      <c r="A3321" s="0" t="n">
        <f aca="false">'Profiles 8760'!A3310</f>
        <v>3308</v>
      </c>
      <c r="B3321" s="0" t="n">
        <f aca="false">'Profiles 8760'!B3310</f>
        <v>5</v>
      </c>
      <c r="C3321" s="0" t="n">
        <f aca="false">'Profiles 8760'!E3310</f>
        <v>1</v>
      </c>
      <c r="D3321" s="0" t="n">
        <f aca="false">'Profiles 8760'!F3310</f>
        <v>0</v>
      </c>
      <c r="E3321" s="0" t="n">
        <f aca="false">'Profiles 8760'!G3310</f>
        <v>1</v>
      </c>
      <c r="F3321" s="0" t="n">
        <f aca="false">D3321*Assumptions!$C$11*$B$7+E3321*Assumptions!$C$12*$B$8</f>
        <v>40.9</v>
      </c>
      <c r="G3321" s="0" t="n">
        <f aca="false">C3321*Assumptions!$C$15</f>
        <v>200</v>
      </c>
      <c r="H3321" s="0" t="n">
        <f aca="false">MIN(F3321,G3321)</f>
        <v>40.9</v>
      </c>
      <c r="I3321" s="0" t="n">
        <f aca="false">IF(C3321=1,MIN(G3321-H3321,Assumptions!$C$13,P3320),0)</f>
        <v>159.1</v>
      </c>
      <c r="J3321" s="0" t="n">
        <f aca="false">H3321+I3321</f>
        <v>200</v>
      </c>
      <c r="K3321" s="0" t="n">
        <f aca="false">MIN(IF(C3321=1,F3321-H3321,F3321),Assumptions!$C$13,MAX(0,($B$5-P3320)/$B$6))</f>
        <v>0</v>
      </c>
      <c r="L3321" s="0" t="n">
        <f aca="false">IF(C3321=1,0,MIN(F3321-K3321,Assumptions!$C$15,MAX(0,$B$10-O3320-M3321)))</f>
        <v>0</v>
      </c>
      <c r="M3321" s="0" t="n">
        <f aca="false">'Profiles 8760'!H3310</f>
        <v>181800</v>
      </c>
      <c r="N3321" s="0" t="n">
        <f aca="false">J3321+L3321</f>
        <v>200</v>
      </c>
      <c r="O3321" s="0" t="n">
        <f aca="false">O3320+N3321</f>
        <v>305717.03512135</v>
      </c>
      <c r="P3321" s="0" t="n">
        <f aca="false">MIN($B$5,P3320+K3321*$B$6-I3321)</f>
        <v>351.71</v>
      </c>
      <c r="Q3321" s="0" t="n">
        <f aca="false">MAX(0,F3321-H3321-K3321-L3321)</f>
        <v>0</v>
      </c>
    </row>
    <row r="3322" customFormat="false" ht="15" hidden="false" customHeight="false" outlineLevel="0" collapsed="false">
      <c r="A3322" s="0" t="n">
        <f aca="false">'Profiles 8760'!A3311</f>
        <v>3309</v>
      </c>
      <c r="B3322" s="0" t="n">
        <f aca="false">'Profiles 8760'!B3311</f>
        <v>5</v>
      </c>
      <c r="C3322" s="0" t="n">
        <f aca="false">'Profiles 8760'!E3311</f>
        <v>1</v>
      </c>
      <c r="D3322" s="0" t="n">
        <f aca="false">'Profiles 8760'!F3311</f>
        <v>0</v>
      </c>
      <c r="E3322" s="0" t="n">
        <f aca="false">'Profiles 8760'!G3311</f>
        <v>0.941889</v>
      </c>
      <c r="F3322" s="0" t="n">
        <f aca="false">D3322*Assumptions!$C$11*$B$7+E3322*Assumptions!$C$12*$B$8</f>
        <v>38.5232601</v>
      </c>
      <c r="G3322" s="0" t="n">
        <f aca="false">C3322*Assumptions!$C$15</f>
        <v>200</v>
      </c>
      <c r="H3322" s="0" t="n">
        <f aca="false">MIN(F3322,G3322)</f>
        <v>38.5232601</v>
      </c>
      <c r="I3322" s="0" t="n">
        <f aca="false">IF(C3322=1,MIN(G3322-H3322,Assumptions!$C$13,P3321),0)</f>
        <v>161.4767399</v>
      </c>
      <c r="J3322" s="0" t="n">
        <f aca="false">H3322+I3322</f>
        <v>200</v>
      </c>
      <c r="K3322" s="0" t="n">
        <f aca="false">MIN(IF(C3322=1,F3322-H3322,F3322),Assumptions!$C$13,MAX(0,($B$5-P3321)/$B$6))</f>
        <v>0</v>
      </c>
      <c r="L3322" s="0" t="n">
        <f aca="false">IF(C3322=1,0,MIN(F3322-K3322,Assumptions!$C$15,MAX(0,$B$10-O3321-M3322)))</f>
        <v>0</v>
      </c>
      <c r="M3322" s="0" t="n">
        <f aca="false">'Profiles 8760'!H3311</f>
        <v>181600</v>
      </c>
      <c r="N3322" s="0" t="n">
        <f aca="false">J3322+L3322</f>
        <v>200</v>
      </c>
      <c r="O3322" s="0" t="n">
        <f aca="false">O3321+N3322</f>
        <v>305917.03512135</v>
      </c>
      <c r="P3322" s="0" t="n">
        <f aca="false">MIN($B$5,P3321+K3322*$B$6-I3322)</f>
        <v>190.2332601</v>
      </c>
      <c r="Q3322" s="0" t="n">
        <f aca="false">MAX(0,F3322-H3322-K3322-L3322)</f>
        <v>0</v>
      </c>
    </row>
    <row r="3323" customFormat="false" ht="15" hidden="false" customHeight="false" outlineLevel="0" collapsed="false">
      <c r="A3323" s="0" t="n">
        <f aca="false">'Profiles 8760'!A3312</f>
        <v>3310</v>
      </c>
      <c r="B3323" s="0" t="n">
        <f aca="false">'Profiles 8760'!B3312</f>
        <v>5</v>
      </c>
      <c r="C3323" s="0" t="n">
        <f aca="false">'Profiles 8760'!E3312</f>
        <v>0</v>
      </c>
      <c r="D3323" s="0" t="n">
        <f aca="false">'Profiles 8760'!F3312</f>
        <v>0</v>
      </c>
      <c r="E3323" s="0" t="n">
        <f aca="false">'Profiles 8760'!G3312</f>
        <v>0.791983</v>
      </c>
      <c r="F3323" s="0" t="n">
        <f aca="false">D3323*Assumptions!$C$11*$B$7+E3323*Assumptions!$C$12*$B$8</f>
        <v>32.3921047</v>
      </c>
      <c r="G3323" s="0" t="n">
        <f aca="false">C3323*Assumptions!$C$15</f>
        <v>0</v>
      </c>
      <c r="H3323" s="0" t="n">
        <f aca="false">MIN(F3323,G3323)</f>
        <v>0</v>
      </c>
      <c r="I3323" s="0" t="n">
        <f aca="false">IF(C3323=1,MIN(G3323-H3323,Assumptions!$C$13,P3322),0)</f>
        <v>0</v>
      </c>
      <c r="J3323" s="0" t="n">
        <f aca="false">H3323+I3323</f>
        <v>0</v>
      </c>
      <c r="K3323" s="0" t="n">
        <f aca="false">MIN(IF(C3323=1,F3323-H3323,F3323),Assumptions!$C$13,MAX(0,($B$5-P3322)/$B$6))</f>
        <v>32.3921047</v>
      </c>
      <c r="L3323" s="0" t="n">
        <f aca="false">IF(C3323=1,0,MIN(F3323-K3323,Assumptions!$C$15,MAX(0,$B$10-O3322-M3323)))</f>
        <v>0</v>
      </c>
      <c r="M3323" s="0" t="n">
        <f aca="false">'Profiles 8760'!H3312</f>
        <v>181600</v>
      </c>
      <c r="N3323" s="0" t="n">
        <f aca="false">J3323+L3323</f>
        <v>0</v>
      </c>
      <c r="O3323" s="0" t="n">
        <f aca="false">O3322+N3323</f>
        <v>305917.03512135</v>
      </c>
      <c r="P3323" s="0" t="n">
        <f aca="false">MIN($B$5,P3322+K3323*$B$6-I3323)</f>
        <v>218.31073645396</v>
      </c>
      <c r="Q3323" s="0" t="n">
        <f aca="false">MAX(0,F3323-H3323-K3323-L3323)</f>
        <v>0</v>
      </c>
    </row>
    <row r="3324" customFormat="false" ht="15" hidden="false" customHeight="false" outlineLevel="0" collapsed="false">
      <c r="A3324" s="0" t="n">
        <f aca="false">'Profiles 8760'!A3313</f>
        <v>3311</v>
      </c>
      <c r="B3324" s="0" t="n">
        <f aca="false">'Profiles 8760'!B3313</f>
        <v>5</v>
      </c>
      <c r="C3324" s="0" t="n">
        <f aca="false">'Profiles 8760'!E3313</f>
        <v>0</v>
      </c>
      <c r="D3324" s="0" t="n">
        <f aca="false">'Profiles 8760'!F3313</f>
        <v>0</v>
      </c>
      <c r="E3324" s="0" t="n">
        <f aca="false">'Profiles 8760'!G3313</f>
        <v>0.732719</v>
      </c>
      <c r="F3324" s="0" t="n">
        <f aca="false">D3324*Assumptions!$C$11*$B$7+E3324*Assumptions!$C$12*$B$8</f>
        <v>29.9682071</v>
      </c>
      <c r="G3324" s="0" t="n">
        <f aca="false">C3324*Assumptions!$C$15</f>
        <v>0</v>
      </c>
      <c r="H3324" s="0" t="n">
        <f aca="false">MIN(F3324,G3324)</f>
        <v>0</v>
      </c>
      <c r="I3324" s="0" t="n">
        <f aca="false">IF(C3324=1,MIN(G3324-H3324,Assumptions!$C$13,P3323),0)</f>
        <v>0</v>
      </c>
      <c r="J3324" s="0" t="n">
        <f aca="false">H3324+I3324</f>
        <v>0</v>
      </c>
      <c r="K3324" s="0" t="n">
        <f aca="false">MIN(IF(C3324=1,F3324-H3324,F3324),Assumptions!$C$13,MAX(0,($B$5-P3323)/$B$6))</f>
        <v>29.9682071</v>
      </c>
      <c r="L3324" s="0" t="n">
        <f aca="false">IF(C3324=1,0,MIN(F3324-K3324,Assumptions!$C$15,MAX(0,$B$10-O3323-M3324)))</f>
        <v>0</v>
      </c>
      <c r="M3324" s="0" t="n">
        <f aca="false">'Profiles 8760'!H3313</f>
        <v>181600</v>
      </c>
      <c r="N3324" s="0" t="n">
        <f aca="false">J3324+L3324</f>
        <v>0</v>
      </c>
      <c r="O3324" s="0" t="n">
        <f aca="false">O3323+N3324</f>
        <v>305917.03512135</v>
      </c>
      <c r="P3324" s="0" t="n">
        <f aca="false">MIN($B$5,P3323+K3324*$B$6-I3324)</f>
        <v>244.28717836824</v>
      </c>
      <c r="Q3324" s="0" t="n">
        <f aca="false">MAX(0,F3324-H3324-K3324-L3324)</f>
        <v>0</v>
      </c>
    </row>
    <row r="3325" customFormat="false" ht="15" hidden="false" customHeight="false" outlineLevel="0" collapsed="false">
      <c r="A3325" s="0" t="n">
        <f aca="false">'Profiles 8760'!A3314</f>
        <v>3312</v>
      </c>
      <c r="B3325" s="0" t="n">
        <f aca="false">'Profiles 8760'!B3314</f>
        <v>5</v>
      </c>
      <c r="C3325" s="0" t="n">
        <f aca="false">'Profiles 8760'!E3314</f>
        <v>0</v>
      </c>
      <c r="D3325" s="0" t="n">
        <f aca="false">'Profiles 8760'!F3314</f>
        <v>0</v>
      </c>
      <c r="E3325" s="0" t="n">
        <f aca="false">'Profiles 8760'!G3314</f>
        <v>0.569481</v>
      </c>
      <c r="F3325" s="0" t="n">
        <f aca="false">D3325*Assumptions!$C$11*$B$7+E3325*Assumptions!$C$12*$B$8</f>
        <v>23.2917729</v>
      </c>
      <c r="G3325" s="0" t="n">
        <f aca="false">C3325*Assumptions!$C$15</f>
        <v>0</v>
      </c>
      <c r="H3325" s="0" t="n">
        <f aca="false">MIN(F3325,G3325)</f>
        <v>0</v>
      </c>
      <c r="I3325" s="0" t="n">
        <f aca="false">IF(C3325=1,MIN(G3325-H3325,Assumptions!$C$13,P3324),0)</f>
        <v>0</v>
      </c>
      <c r="J3325" s="0" t="n">
        <f aca="false">H3325+I3325</f>
        <v>0</v>
      </c>
      <c r="K3325" s="0" t="n">
        <f aca="false">MIN(IF(C3325=1,F3325-H3325,F3325),Assumptions!$C$13,MAX(0,($B$5-P3324)/$B$6))</f>
        <v>23.2917729</v>
      </c>
      <c r="L3325" s="0" t="n">
        <f aca="false">IF(C3325=1,0,MIN(F3325-K3325,Assumptions!$C$15,MAX(0,$B$10-O3324-M3325)))</f>
        <v>0</v>
      </c>
      <c r="M3325" s="0" t="n">
        <f aca="false">'Profiles 8760'!H3314</f>
        <v>181600</v>
      </c>
      <c r="N3325" s="0" t="n">
        <f aca="false">J3325+L3325</f>
        <v>0</v>
      </c>
      <c r="O3325" s="0" t="n">
        <f aca="false">O3324+N3325</f>
        <v>305917.03512135</v>
      </c>
      <c r="P3325" s="0" t="n">
        <f aca="false">MIN($B$5,P3324+K3325*$B$6-I3325)</f>
        <v>264.47648711796</v>
      </c>
      <c r="Q3325" s="0" t="n">
        <f aca="false">MAX(0,F3325-H3325-K3325-L3325)</f>
        <v>0</v>
      </c>
    </row>
    <row r="3326" customFormat="false" ht="15" hidden="false" customHeight="false" outlineLevel="0" collapsed="false">
      <c r="A3326" s="0" t="n">
        <f aca="false">'Profiles 8760'!A3315</f>
        <v>3313</v>
      </c>
      <c r="B3326" s="0" t="n">
        <f aca="false">'Profiles 8760'!B3315</f>
        <v>5</v>
      </c>
      <c r="C3326" s="0" t="n">
        <f aca="false">'Profiles 8760'!E3315</f>
        <v>0</v>
      </c>
      <c r="D3326" s="0" t="n">
        <f aca="false">'Profiles 8760'!F3315</f>
        <v>0</v>
      </c>
      <c r="E3326" s="0" t="n">
        <f aca="false">'Profiles 8760'!G3315</f>
        <v>0.793379</v>
      </c>
      <c r="F3326" s="0" t="n">
        <f aca="false">D3326*Assumptions!$C$11*$B$7+E3326*Assumptions!$C$12*$B$8</f>
        <v>32.4492011</v>
      </c>
      <c r="G3326" s="0" t="n">
        <f aca="false">C3326*Assumptions!$C$15</f>
        <v>0</v>
      </c>
      <c r="H3326" s="0" t="n">
        <f aca="false">MIN(F3326,G3326)</f>
        <v>0</v>
      </c>
      <c r="I3326" s="0" t="n">
        <f aca="false">IF(C3326=1,MIN(G3326-H3326,Assumptions!$C$13,P3325),0)</f>
        <v>0</v>
      </c>
      <c r="J3326" s="0" t="n">
        <f aca="false">H3326+I3326</f>
        <v>0</v>
      </c>
      <c r="K3326" s="0" t="n">
        <f aca="false">MIN(IF(C3326=1,F3326-H3326,F3326),Assumptions!$C$13,MAX(0,($B$5-P3325)/$B$6))</f>
        <v>32.4492011</v>
      </c>
      <c r="L3326" s="0" t="n">
        <f aca="false">IF(C3326=1,0,MIN(F3326-K3326,Assumptions!$C$15,MAX(0,$B$10-O3325-M3326)))</f>
        <v>0</v>
      </c>
      <c r="M3326" s="0" t="n">
        <f aca="false">'Profiles 8760'!H3315</f>
        <v>181600</v>
      </c>
      <c r="N3326" s="0" t="n">
        <f aca="false">J3326+L3326</f>
        <v>0</v>
      </c>
      <c r="O3326" s="0" t="n">
        <f aca="false">O3325+N3326</f>
        <v>305917.03512135</v>
      </c>
      <c r="P3326" s="0" t="n">
        <f aca="false">MIN($B$5,P3325+K3326*$B$6-I3326)</f>
        <v>292.60345463144</v>
      </c>
      <c r="Q3326" s="0" t="n">
        <f aca="false">MAX(0,F3326-H3326-K3326-L3326)</f>
        <v>0</v>
      </c>
    </row>
    <row r="3327" customFormat="false" ht="15" hidden="false" customHeight="false" outlineLevel="0" collapsed="false">
      <c r="A3327" s="0" t="n">
        <f aca="false">'Profiles 8760'!A3316</f>
        <v>3314</v>
      </c>
      <c r="B3327" s="0" t="n">
        <f aca="false">'Profiles 8760'!B3316</f>
        <v>5</v>
      </c>
      <c r="C3327" s="0" t="n">
        <f aca="false">'Profiles 8760'!E3316</f>
        <v>0</v>
      </c>
      <c r="D3327" s="0" t="n">
        <f aca="false">'Profiles 8760'!F3316</f>
        <v>0</v>
      </c>
      <c r="E3327" s="0" t="n">
        <f aca="false">'Profiles 8760'!G3316</f>
        <v>0.753285</v>
      </c>
      <c r="F3327" s="0" t="n">
        <f aca="false">D3327*Assumptions!$C$11*$B$7+E3327*Assumptions!$C$12*$B$8</f>
        <v>30.8093565</v>
      </c>
      <c r="G3327" s="0" t="n">
        <f aca="false">C3327*Assumptions!$C$15</f>
        <v>0</v>
      </c>
      <c r="H3327" s="0" t="n">
        <f aca="false">MIN(F3327,G3327)</f>
        <v>0</v>
      </c>
      <c r="I3327" s="0" t="n">
        <f aca="false">IF(C3327=1,MIN(G3327-H3327,Assumptions!$C$13,P3326),0)</f>
        <v>0</v>
      </c>
      <c r="J3327" s="0" t="n">
        <f aca="false">H3327+I3327</f>
        <v>0</v>
      </c>
      <c r="K3327" s="0" t="n">
        <f aca="false">MIN(IF(C3327=1,F3327-H3327,F3327),Assumptions!$C$13,MAX(0,($B$5-P3326)/$B$6))</f>
        <v>30.8093565</v>
      </c>
      <c r="L3327" s="0" t="n">
        <f aca="false">IF(C3327=1,0,MIN(F3327-K3327,Assumptions!$C$15,MAX(0,$B$10-O3326-M3327)))</f>
        <v>0</v>
      </c>
      <c r="M3327" s="0" t="n">
        <f aca="false">'Profiles 8760'!H3316</f>
        <v>181600</v>
      </c>
      <c r="N3327" s="0" t="n">
        <f aca="false">J3327+L3327</f>
        <v>0</v>
      </c>
      <c r="O3327" s="0" t="n">
        <f aca="false">O3326+N3327</f>
        <v>305917.03512135</v>
      </c>
      <c r="P3327" s="0" t="n">
        <f aca="false">MIN($B$5,P3326+K3327*$B$6-I3327)</f>
        <v>319.30900484564</v>
      </c>
      <c r="Q3327" s="0" t="n">
        <f aca="false">MAX(0,F3327-H3327-K3327-L3327)</f>
        <v>0</v>
      </c>
    </row>
    <row r="3328" customFormat="false" ht="15" hidden="false" customHeight="false" outlineLevel="0" collapsed="false">
      <c r="A3328" s="0" t="n">
        <f aca="false">'Profiles 8760'!A3317</f>
        <v>3315</v>
      </c>
      <c r="B3328" s="0" t="n">
        <f aca="false">'Profiles 8760'!B3317</f>
        <v>5</v>
      </c>
      <c r="C3328" s="0" t="n">
        <f aca="false">'Profiles 8760'!E3317</f>
        <v>0</v>
      </c>
      <c r="D3328" s="0" t="n">
        <f aca="false">'Profiles 8760'!F3317</f>
        <v>0</v>
      </c>
      <c r="E3328" s="0" t="n">
        <f aca="false">'Profiles 8760'!G3317</f>
        <v>0.693052</v>
      </c>
      <c r="F3328" s="0" t="n">
        <f aca="false">D3328*Assumptions!$C$11*$B$7+E3328*Assumptions!$C$12*$B$8</f>
        <v>28.3458268</v>
      </c>
      <c r="G3328" s="0" t="n">
        <f aca="false">C3328*Assumptions!$C$15</f>
        <v>0</v>
      </c>
      <c r="H3328" s="0" t="n">
        <f aca="false">MIN(F3328,G3328)</f>
        <v>0</v>
      </c>
      <c r="I3328" s="0" t="n">
        <f aca="false">IF(C3328=1,MIN(G3328-H3328,Assumptions!$C$13,P3327),0)</f>
        <v>0</v>
      </c>
      <c r="J3328" s="0" t="n">
        <f aca="false">H3328+I3328</f>
        <v>0</v>
      </c>
      <c r="K3328" s="0" t="n">
        <f aca="false">MIN(IF(C3328=1,F3328-H3328,F3328),Assumptions!$C$13,MAX(0,($B$5-P3327)/$B$6))</f>
        <v>28.3458268</v>
      </c>
      <c r="L3328" s="0" t="n">
        <f aca="false">IF(C3328=1,0,MIN(F3328-K3328,Assumptions!$C$15,MAX(0,$B$10-O3327-M3328)))</f>
        <v>0</v>
      </c>
      <c r="M3328" s="0" t="n">
        <f aca="false">'Profiles 8760'!H3317</f>
        <v>181600</v>
      </c>
      <c r="N3328" s="0" t="n">
        <f aca="false">J3328+L3328</f>
        <v>0</v>
      </c>
      <c r="O3328" s="0" t="n">
        <f aca="false">O3327+N3328</f>
        <v>305917.03512135</v>
      </c>
      <c r="P3328" s="0" t="n">
        <f aca="false">MIN($B$5,P3327+K3328*$B$6-I3328)</f>
        <v>343.87916751588</v>
      </c>
      <c r="Q3328" s="0" t="n">
        <f aca="false">MAX(0,F3328-H3328-K3328-L3328)</f>
        <v>0</v>
      </c>
    </row>
    <row r="3329" customFormat="false" ht="15" hidden="false" customHeight="false" outlineLevel="0" collapsed="false">
      <c r="A3329" s="0" t="n">
        <f aca="false">'Profiles 8760'!A3318</f>
        <v>3316</v>
      </c>
      <c r="B3329" s="0" t="n">
        <f aca="false">'Profiles 8760'!B3318</f>
        <v>5</v>
      </c>
      <c r="C3329" s="0" t="n">
        <f aca="false">'Profiles 8760'!E3318</f>
        <v>0</v>
      </c>
      <c r="D3329" s="0" t="n">
        <f aca="false">'Profiles 8760'!F3318</f>
        <v>0</v>
      </c>
      <c r="E3329" s="0" t="n">
        <f aca="false">'Profiles 8760'!G3318</f>
        <v>0.612477</v>
      </c>
      <c r="F3329" s="0" t="n">
        <f aca="false">D3329*Assumptions!$C$11*$B$7+E3329*Assumptions!$C$12*$B$8</f>
        <v>25.0503093</v>
      </c>
      <c r="G3329" s="0" t="n">
        <f aca="false">C3329*Assumptions!$C$15</f>
        <v>0</v>
      </c>
      <c r="H3329" s="0" t="n">
        <f aca="false">MIN(F3329,G3329)</f>
        <v>0</v>
      </c>
      <c r="I3329" s="0" t="n">
        <f aca="false">IF(C3329=1,MIN(G3329-H3329,Assumptions!$C$13,P3328),0)</f>
        <v>0</v>
      </c>
      <c r="J3329" s="0" t="n">
        <f aca="false">H3329+I3329</f>
        <v>0</v>
      </c>
      <c r="K3329" s="0" t="n">
        <f aca="false">MIN(IF(C3329=1,F3329-H3329,F3329),Assumptions!$C$13,MAX(0,($B$5-P3328)/$B$6))</f>
        <v>25.0503093</v>
      </c>
      <c r="L3329" s="0" t="n">
        <f aca="false">IF(C3329=1,0,MIN(F3329-K3329,Assumptions!$C$15,MAX(0,$B$10-O3328-M3329)))</f>
        <v>0</v>
      </c>
      <c r="M3329" s="0" t="n">
        <f aca="false">'Profiles 8760'!H3318</f>
        <v>181600</v>
      </c>
      <c r="N3329" s="0" t="n">
        <f aca="false">J3329+L3329</f>
        <v>0</v>
      </c>
      <c r="O3329" s="0" t="n">
        <f aca="false">O3328+N3329</f>
        <v>305917.03512135</v>
      </c>
      <c r="P3329" s="0" t="n">
        <f aca="false">MIN($B$5,P3328+K3329*$B$6-I3329)</f>
        <v>365.59277561712</v>
      </c>
      <c r="Q3329" s="0" t="n">
        <f aca="false">MAX(0,F3329-H3329-K3329-L3329)</f>
        <v>0</v>
      </c>
    </row>
    <row r="3330" customFormat="false" ht="15" hidden="false" customHeight="false" outlineLevel="0" collapsed="false">
      <c r="A3330" s="0" t="n">
        <f aca="false">'Profiles 8760'!A3319</f>
        <v>3317</v>
      </c>
      <c r="B3330" s="0" t="n">
        <f aca="false">'Profiles 8760'!B3319</f>
        <v>5</v>
      </c>
      <c r="C3330" s="0" t="n">
        <f aca="false">'Profiles 8760'!E3319</f>
        <v>0</v>
      </c>
      <c r="D3330" s="0" t="n">
        <f aca="false">'Profiles 8760'!F3319</f>
        <v>0</v>
      </c>
      <c r="E3330" s="0" t="n">
        <f aca="false">'Profiles 8760'!G3319</f>
        <v>0.529789</v>
      </c>
      <c r="F3330" s="0" t="n">
        <f aca="false">D3330*Assumptions!$C$11*$B$7+E3330*Assumptions!$C$12*$B$8</f>
        <v>21.6683701</v>
      </c>
      <c r="G3330" s="0" t="n">
        <f aca="false">C3330*Assumptions!$C$15</f>
        <v>0</v>
      </c>
      <c r="H3330" s="0" t="n">
        <f aca="false">MIN(F3330,G3330)</f>
        <v>0</v>
      </c>
      <c r="I3330" s="0" t="n">
        <f aca="false">IF(C3330=1,MIN(G3330-H3330,Assumptions!$C$13,P3329),0)</f>
        <v>0</v>
      </c>
      <c r="J3330" s="0" t="n">
        <f aca="false">H3330+I3330</f>
        <v>0</v>
      </c>
      <c r="K3330" s="0" t="n">
        <f aca="false">MIN(IF(C3330=1,F3330-H3330,F3330),Assumptions!$C$13,MAX(0,($B$5-P3329)/$B$6))</f>
        <v>21.6683701</v>
      </c>
      <c r="L3330" s="0" t="n">
        <f aca="false">IF(C3330=1,0,MIN(F3330-K3330,Assumptions!$C$15,MAX(0,$B$10-O3329-M3330)))</f>
        <v>0</v>
      </c>
      <c r="M3330" s="0" t="n">
        <f aca="false">'Profiles 8760'!H3319</f>
        <v>181600</v>
      </c>
      <c r="N3330" s="0" t="n">
        <f aca="false">J3330+L3330</f>
        <v>0</v>
      </c>
      <c r="O3330" s="0" t="n">
        <f aca="false">O3329+N3330</f>
        <v>305917.03512135</v>
      </c>
      <c r="P3330" s="0" t="n">
        <f aca="false">MIN($B$5,P3329+K3330*$B$6-I3330)</f>
        <v>384.3749188198</v>
      </c>
      <c r="Q3330" s="0" t="n">
        <f aca="false">MAX(0,F3330-H3330-K3330-L3330)</f>
        <v>0</v>
      </c>
    </row>
    <row r="3331" customFormat="false" ht="15" hidden="false" customHeight="false" outlineLevel="0" collapsed="false">
      <c r="A3331" s="0" t="n">
        <f aca="false">'Profiles 8760'!A3320</f>
        <v>3318</v>
      </c>
      <c r="B3331" s="0" t="n">
        <f aca="false">'Profiles 8760'!B3320</f>
        <v>5</v>
      </c>
      <c r="C3331" s="0" t="n">
        <f aca="false">'Profiles 8760'!E3320</f>
        <v>0</v>
      </c>
      <c r="D3331" s="0" t="n">
        <f aca="false">'Profiles 8760'!F3320</f>
        <v>0</v>
      </c>
      <c r="E3331" s="0" t="n">
        <f aca="false">'Profiles 8760'!G3320</f>
        <v>0.592704</v>
      </c>
      <c r="F3331" s="0" t="n">
        <f aca="false">D3331*Assumptions!$C$11*$B$7+E3331*Assumptions!$C$12*$B$8</f>
        <v>24.2415936</v>
      </c>
      <c r="G3331" s="0" t="n">
        <f aca="false">C3331*Assumptions!$C$15</f>
        <v>0</v>
      </c>
      <c r="H3331" s="0" t="n">
        <f aca="false">MIN(F3331,G3331)</f>
        <v>0</v>
      </c>
      <c r="I3331" s="0" t="n">
        <f aca="false">IF(C3331=1,MIN(G3331-H3331,Assumptions!$C$13,P3330),0)</f>
        <v>0</v>
      </c>
      <c r="J3331" s="0" t="n">
        <f aca="false">H3331+I3331</f>
        <v>0</v>
      </c>
      <c r="K3331" s="0" t="n">
        <f aca="false">MIN(IF(C3331=1,F3331-H3331,F3331),Assumptions!$C$13,MAX(0,($B$5-P3330)/$B$6))</f>
        <v>24.2415936</v>
      </c>
      <c r="L3331" s="0" t="n">
        <f aca="false">IF(C3331=1,0,MIN(F3331-K3331,Assumptions!$C$15,MAX(0,$B$10-O3330-M3331)))</f>
        <v>0</v>
      </c>
      <c r="M3331" s="0" t="n">
        <f aca="false">'Profiles 8760'!H3320</f>
        <v>181600</v>
      </c>
      <c r="N3331" s="0" t="n">
        <f aca="false">J3331+L3331</f>
        <v>0</v>
      </c>
      <c r="O3331" s="0" t="n">
        <f aca="false">O3330+N3331</f>
        <v>305917.03512135</v>
      </c>
      <c r="P3331" s="0" t="n">
        <f aca="false">MIN($B$5,P3330+K3331*$B$6-I3331)</f>
        <v>405.38753215228</v>
      </c>
      <c r="Q3331" s="0" t="n">
        <f aca="false">MAX(0,F3331-H3331-K3331-L3331)</f>
        <v>0</v>
      </c>
    </row>
    <row r="3332" customFormat="false" ht="15" hidden="false" customHeight="false" outlineLevel="0" collapsed="false">
      <c r="A3332" s="0" t="n">
        <f aca="false">'Profiles 8760'!A3321</f>
        <v>3319</v>
      </c>
      <c r="B3332" s="0" t="n">
        <f aca="false">'Profiles 8760'!B3321</f>
        <v>5</v>
      </c>
      <c r="C3332" s="0" t="n">
        <f aca="false">'Profiles 8760'!E3321</f>
        <v>0</v>
      </c>
      <c r="D3332" s="0" t="n">
        <f aca="false">'Profiles 8760'!F3321</f>
        <v>0.115062</v>
      </c>
      <c r="E3332" s="0" t="n">
        <f aca="false">'Profiles 8760'!G3321</f>
        <v>0.764602</v>
      </c>
      <c r="F3332" s="0" t="n">
        <f aca="false">D3332*Assumptions!$C$11*$B$7+E3332*Assumptions!$C$12*$B$8</f>
        <v>64.5021274</v>
      </c>
      <c r="G3332" s="0" t="n">
        <f aca="false">C3332*Assumptions!$C$15</f>
        <v>0</v>
      </c>
      <c r="H3332" s="0" t="n">
        <f aca="false">MIN(F3332,G3332)</f>
        <v>0</v>
      </c>
      <c r="I3332" s="0" t="n">
        <f aca="false">IF(C3332=1,MIN(G3332-H3332,Assumptions!$C$13,P3331),0)</f>
        <v>0</v>
      </c>
      <c r="J3332" s="0" t="n">
        <f aca="false">H3332+I3332</f>
        <v>0</v>
      </c>
      <c r="K3332" s="0" t="n">
        <f aca="false">MIN(IF(C3332=1,F3332-H3332,F3332),Assumptions!$C$13,MAX(0,($B$5-P3331)/$B$6))</f>
        <v>64.5021274</v>
      </c>
      <c r="L3332" s="0" t="n">
        <f aca="false">IF(C3332=1,0,MIN(F3332-K3332,Assumptions!$C$15,MAX(0,$B$10-O3331-M3332)))</f>
        <v>0</v>
      </c>
      <c r="M3332" s="0" t="n">
        <f aca="false">'Profiles 8760'!H3321</f>
        <v>181600</v>
      </c>
      <c r="N3332" s="0" t="n">
        <f aca="false">J3332+L3332</f>
        <v>0</v>
      </c>
      <c r="O3332" s="0" t="n">
        <f aca="false">O3331+N3332</f>
        <v>305917.03512135</v>
      </c>
      <c r="P3332" s="0" t="n">
        <f aca="false">MIN($B$5,P3331+K3332*$B$6-I3332)</f>
        <v>461.2979761826</v>
      </c>
      <c r="Q3332" s="0" t="n">
        <f aca="false">MAX(0,F3332-H3332-K3332-L3332)</f>
        <v>0</v>
      </c>
    </row>
    <row r="3333" customFormat="false" ht="15" hidden="false" customHeight="false" outlineLevel="0" collapsed="false">
      <c r="A3333" s="0" t="n">
        <f aca="false">'Profiles 8760'!A3322</f>
        <v>3320</v>
      </c>
      <c r="B3333" s="0" t="n">
        <f aca="false">'Profiles 8760'!B3322</f>
        <v>5</v>
      </c>
      <c r="C3333" s="0" t="n">
        <f aca="false">'Profiles 8760'!E3322</f>
        <v>1</v>
      </c>
      <c r="D3333" s="0" t="n">
        <f aca="false">'Profiles 8760'!F3322</f>
        <v>0.393085</v>
      </c>
      <c r="E3333" s="0" t="n">
        <f aca="false">'Profiles 8760'!G3322</f>
        <v>0.75871</v>
      </c>
      <c r="F3333" s="0" t="n">
        <f aca="false">D3333*Assumptions!$C$11*$B$7+E3333*Assumptions!$C$12*$B$8</f>
        <v>144.554187</v>
      </c>
      <c r="G3333" s="0" t="n">
        <f aca="false">C3333*Assumptions!$C$15</f>
        <v>200</v>
      </c>
      <c r="H3333" s="0" t="n">
        <f aca="false">MIN(F3333,G3333)</f>
        <v>144.554187</v>
      </c>
      <c r="I3333" s="0" t="n">
        <f aca="false">IF(C3333=1,MIN(G3333-H3333,Assumptions!$C$13,P3332),0)</f>
        <v>55.445813</v>
      </c>
      <c r="J3333" s="0" t="n">
        <f aca="false">H3333+I3333</f>
        <v>200</v>
      </c>
      <c r="K3333" s="0" t="n">
        <f aca="false">MIN(IF(C3333=1,F3333-H3333,F3333),Assumptions!$C$13,MAX(0,($B$5-P3332)/$B$6))</f>
        <v>0</v>
      </c>
      <c r="L3333" s="0" t="n">
        <f aca="false">IF(C3333=1,0,MIN(F3333-K3333,Assumptions!$C$15,MAX(0,$B$10-O3332-M3333)))</f>
        <v>0</v>
      </c>
      <c r="M3333" s="0" t="n">
        <f aca="false">'Profiles 8760'!H3322</f>
        <v>181400</v>
      </c>
      <c r="N3333" s="0" t="n">
        <f aca="false">J3333+L3333</f>
        <v>200</v>
      </c>
      <c r="O3333" s="0" t="n">
        <f aca="false">O3332+N3333</f>
        <v>306117.03512135</v>
      </c>
      <c r="P3333" s="0" t="n">
        <f aca="false">MIN($B$5,P3332+K3333*$B$6-I3333)</f>
        <v>405.8521631826</v>
      </c>
      <c r="Q3333" s="0" t="n">
        <f aca="false">MAX(0,F3333-H3333-K3333-L3333)</f>
        <v>0</v>
      </c>
    </row>
    <row r="3334" customFormat="false" ht="15" hidden="false" customHeight="false" outlineLevel="0" collapsed="false">
      <c r="A3334" s="0" t="n">
        <f aca="false">'Profiles 8760'!A3323</f>
        <v>3321</v>
      </c>
      <c r="B3334" s="0" t="n">
        <f aca="false">'Profiles 8760'!B3323</f>
        <v>5</v>
      </c>
      <c r="C3334" s="0" t="n">
        <f aca="false">'Profiles 8760'!E3323</f>
        <v>1</v>
      </c>
      <c r="D3334" s="0" t="n">
        <f aca="false">'Profiles 8760'!F3323</f>
        <v>0.705317</v>
      </c>
      <c r="E3334" s="0" t="n">
        <f aca="false">'Profiles 8760'!G3323</f>
        <v>0.625956</v>
      </c>
      <c r="F3334" s="0" t="n">
        <f aca="false">D3334*Assumptions!$C$11*$B$7+E3334*Assumptions!$C$12*$B$8</f>
        <v>229.29715</v>
      </c>
      <c r="G3334" s="0" t="n">
        <f aca="false">C3334*Assumptions!$C$15</f>
        <v>200</v>
      </c>
      <c r="H3334" s="0" t="n">
        <f aca="false">MIN(F3334,G3334)</f>
        <v>200</v>
      </c>
      <c r="I3334" s="0" t="n">
        <f aca="false">IF(C3334=1,MIN(G3334-H3334,Assumptions!$C$13,P3333),0)</f>
        <v>0</v>
      </c>
      <c r="J3334" s="0" t="n">
        <f aca="false">H3334+I3334</f>
        <v>200</v>
      </c>
      <c r="K3334" s="0" t="n">
        <f aca="false">MIN(IF(C3334=1,F3334-H3334,F3334),Assumptions!$C$13,MAX(0,($B$5-P3333)/$B$6))</f>
        <v>29.29715</v>
      </c>
      <c r="L3334" s="0" t="n">
        <f aca="false">IF(C3334=1,0,MIN(F3334-K3334,Assumptions!$C$15,MAX(0,$B$10-O3333-M3334)))</f>
        <v>0</v>
      </c>
      <c r="M3334" s="0" t="n">
        <f aca="false">'Profiles 8760'!H3323</f>
        <v>181200</v>
      </c>
      <c r="N3334" s="0" t="n">
        <f aca="false">J3334+L3334</f>
        <v>200</v>
      </c>
      <c r="O3334" s="0" t="n">
        <f aca="false">O3333+N3334</f>
        <v>306317.03512135</v>
      </c>
      <c r="P3334" s="0" t="n">
        <f aca="false">MIN($B$5,P3333+K3334*$B$6-I3334)</f>
        <v>431.2469328026</v>
      </c>
      <c r="Q3334" s="0" t="n">
        <f aca="false">MAX(0,F3334-H3334-K3334-L3334)</f>
        <v>0</v>
      </c>
    </row>
    <row r="3335" customFormat="false" ht="15" hidden="false" customHeight="false" outlineLevel="0" collapsed="false">
      <c r="A3335" s="0" t="n">
        <f aca="false">'Profiles 8760'!A3324</f>
        <v>3322</v>
      </c>
      <c r="B3335" s="0" t="n">
        <f aca="false">'Profiles 8760'!B3324</f>
        <v>5</v>
      </c>
      <c r="C3335" s="0" t="n">
        <f aca="false">'Profiles 8760'!E3324</f>
        <v>0</v>
      </c>
      <c r="D3335" s="0" t="n">
        <f aca="false">'Profiles 8760'!F3324</f>
        <v>1</v>
      </c>
      <c r="E3335" s="0" t="n">
        <f aca="false">'Profiles 8760'!G3324</f>
        <v>0.950313</v>
      </c>
      <c r="F3335" s="0" t="n">
        <f aca="false">D3335*Assumptions!$C$11*$B$7+E3335*Assumptions!$C$12*$B$8</f>
        <v>327.6678017</v>
      </c>
      <c r="G3335" s="0" t="n">
        <f aca="false">C3335*Assumptions!$C$15</f>
        <v>0</v>
      </c>
      <c r="H3335" s="0" t="n">
        <f aca="false">MIN(F3335,G3335)</f>
        <v>0</v>
      </c>
      <c r="I3335" s="0" t="n">
        <f aca="false">IF(C3335=1,MIN(G3335-H3335,Assumptions!$C$13,P3334),0)</f>
        <v>0</v>
      </c>
      <c r="J3335" s="0" t="n">
        <f aca="false">H3335+I3335</f>
        <v>0</v>
      </c>
      <c r="K3335" s="0" t="n">
        <f aca="false">MIN(IF(C3335=1,F3335-H3335,F3335),Assumptions!$C$13,MAX(0,($B$5-P3334)/$B$6))</f>
        <v>91.7894176250576</v>
      </c>
      <c r="L3335" s="0" t="n">
        <f aca="false">IF(C3335=1,0,MIN(F3335-K3335,Assumptions!$C$15,MAX(0,$B$10-O3334-M3335)))</f>
        <v>200</v>
      </c>
      <c r="M3335" s="0" t="n">
        <f aca="false">'Profiles 8760'!H3324</f>
        <v>181200</v>
      </c>
      <c r="N3335" s="0" t="n">
        <f aca="false">J3335+L3335</f>
        <v>200</v>
      </c>
      <c r="O3335" s="0" t="n">
        <f aca="false">O3334+N3335</f>
        <v>306517.03512135</v>
      </c>
      <c r="P3335" s="0" t="n">
        <f aca="false">MIN($B$5,P3334+K3335*$B$6-I3335)</f>
        <v>510.81</v>
      </c>
      <c r="Q3335" s="0" t="n">
        <f aca="false">MAX(0,F3335-H3335-K3335-L3335)</f>
        <v>35.8783840749424</v>
      </c>
    </row>
    <row r="3336" customFormat="false" ht="15" hidden="false" customHeight="false" outlineLevel="0" collapsed="false">
      <c r="A3336" s="0" t="n">
        <f aca="false">'Profiles 8760'!A3325</f>
        <v>3323</v>
      </c>
      <c r="B3336" s="0" t="n">
        <f aca="false">'Profiles 8760'!B3325</f>
        <v>5</v>
      </c>
      <c r="C3336" s="0" t="n">
        <f aca="false">'Profiles 8760'!E3325</f>
        <v>0</v>
      </c>
      <c r="D3336" s="0" t="n">
        <f aca="false">'Profiles 8760'!F3325</f>
        <v>1</v>
      </c>
      <c r="E3336" s="0" t="n">
        <f aca="false">'Profiles 8760'!G3325</f>
        <v>0.783748</v>
      </c>
      <c r="F3336" s="0" t="n">
        <f aca="false">D3336*Assumptions!$C$11*$B$7+E3336*Assumptions!$C$12*$B$8</f>
        <v>320.8552932</v>
      </c>
      <c r="G3336" s="0" t="n">
        <f aca="false">C3336*Assumptions!$C$15</f>
        <v>0</v>
      </c>
      <c r="H3336" s="0" t="n">
        <f aca="false">MIN(F3336,G3336)</f>
        <v>0</v>
      </c>
      <c r="I3336" s="0" t="n">
        <f aca="false">IF(C3336=1,MIN(G3336-H3336,Assumptions!$C$13,P3335),0)</f>
        <v>0</v>
      </c>
      <c r="J3336" s="0" t="n">
        <f aca="false">H3336+I3336</f>
        <v>0</v>
      </c>
      <c r="K3336" s="0" t="n">
        <f aca="false">MIN(IF(C3336=1,F3336-H3336,F3336),Assumptions!$C$13,MAX(0,($B$5-P3335)/$B$6))</f>
        <v>0</v>
      </c>
      <c r="L3336" s="0" t="n">
        <f aca="false">IF(C3336=1,0,MIN(F3336-K3336,Assumptions!$C$15,MAX(0,$B$10-O3335-M3336)))</f>
        <v>200</v>
      </c>
      <c r="M3336" s="0" t="n">
        <f aca="false">'Profiles 8760'!H3325</f>
        <v>181200</v>
      </c>
      <c r="N3336" s="0" t="n">
        <f aca="false">J3336+L3336</f>
        <v>200</v>
      </c>
      <c r="O3336" s="0" t="n">
        <f aca="false">O3335+N3336</f>
        <v>306717.03512135</v>
      </c>
      <c r="P3336" s="0" t="n">
        <f aca="false">MIN($B$5,P3335+K3336*$B$6-I3336)</f>
        <v>510.81</v>
      </c>
      <c r="Q3336" s="0" t="n">
        <f aca="false">MAX(0,F3336-H3336-K3336-L3336)</f>
        <v>120.8552932</v>
      </c>
    </row>
    <row r="3337" customFormat="false" ht="15" hidden="false" customHeight="false" outlineLevel="0" collapsed="false">
      <c r="A3337" s="0" t="n">
        <f aca="false">'Profiles 8760'!A3326</f>
        <v>3324</v>
      </c>
      <c r="B3337" s="0" t="n">
        <f aca="false">'Profiles 8760'!B3326</f>
        <v>5</v>
      </c>
      <c r="C3337" s="0" t="n">
        <f aca="false">'Profiles 8760'!E3326</f>
        <v>0</v>
      </c>
      <c r="D3337" s="0" t="n">
        <f aca="false">'Profiles 8760'!F3326</f>
        <v>1</v>
      </c>
      <c r="E3337" s="0" t="n">
        <f aca="false">'Profiles 8760'!G3326</f>
        <v>0.964919</v>
      </c>
      <c r="F3337" s="0" t="n">
        <f aca="false">D3337*Assumptions!$C$11*$B$7+E3337*Assumptions!$C$12*$B$8</f>
        <v>328.2651871</v>
      </c>
      <c r="G3337" s="0" t="n">
        <f aca="false">C3337*Assumptions!$C$15</f>
        <v>0</v>
      </c>
      <c r="H3337" s="0" t="n">
        <f aca="false">MIN(F3337,G3337)</f>
        <v>0</v>
      </c>
      <c r="I3337" s="0" t="n">
        <f aca="false">IF(C3337=1,MIN(G3337-H3337,Assumptions!$C$13,P3336),0)</f>
        <v>0</v>
      </c>
      <c r="J3337" s="0" t="n">
        <f aca="false">H3337+I3337</f>
        <v>0</v>
      </c>
      <c r="K3337" s="0" t="n">
        <f aca="false">MIN(IF(C3337=1,F3337-H3337,F3337),Assumptions!$C$13,MAX(0,($B$5-P3336)/$B$6))</f>
        <v>0</v>
      </c>
      <c r="L3337" s="0" t="n">
        <f aca="false">IF(C3337=1,0,MIN(F3337-K3337,Assumptions!$C$15,MAX(0,$B$10-O3336-M3337)))</f>
        <v>200</v>
      </c>
      <c r="M3337" s="0" t="n">
        <f aca="false">'Profiles 8760'!H3326</f>
        <v>181200</v>
      </c>
      <c r="N3337" s="0" t="n">
        <f aca="false">J3337+L3337</f>
        <v>200</v>
      </c>
      <c r="O3337" s="0" t="n">
        <f aca="false">O3336+N3337</f>
        <v>306917.03512135</v>
      </c>
      <c r="P3337" s="0" t="n">
        <f aca="false">MIN($B$5,P3336+K3337*$B$6-I3337)</f>
        <v>510.81</v>
      </c>
      <c r="Q3337" s="0" t="n">
        <f aca="false">MAX(0,F3337-H3337-K3337-L3337)</f>
        <v>128.2651871</v>
      </c>
    </row>
    <row r="3338" customFormat="false" ht="15" hidden="false" customHeight="false" outlineLevel="0" collapsed="false">
      <c r="A3338" s="0" t="n">
        <f aca="false">'Profiles 8760'!A3327</f>
        <v>3325</v>
      </c>
      <c r="B3338" s="0" t="n">
        <f aca="false">'Profiles 8760'!B3327</f>
        <v>5</v>
      </c>
      <c r="C3338" s="0" t="n">
        <f aca="false">'Profiles 8760'!E3327</f>
        <v>0</v>
      </c>
      <c r="D3338" s="0" t="n">
        <f aca="false">'Profiles 8760'!F3327</f>
        <v>1</v>
      </c>
      <c r="E3338" s="0" t="n">
        <f aca="false">'Profiles 8760'!G3327</f>
        <v>0.900086</v>
      </c>
      <c r="F3338" s="0" t="n">
        <f aca="false">D3338*Assumptions!$C$11*$B$7+E3338*Assumptions!$C$12*$B$8</f>
        <v>325.6135174</v>
      </c>
      <c r="G3338" s="0" t="n">
        <f aca="false">C3338*Assumptions!$C$15</f>
        <v>0</v>
      </c>
      <c r="H3338" s="0" t="n">
        <f aca="false">MIN(F3338,G3338)</f>
        <v>0</v>
      </c>
      <c r="I3338" s="0" t="n">
        <f aca="false">IF(C3338=1,MIN(G3338-H3338,Assumptions!$C$13,P3337),0)</f>
        <v>0</v>
      </c>
      <c r="J3338" s="0" t="n">
        <f aca="false">H3338+I3338</f>
        <v>0</v>
      </c>
      <c r="K3338" s="0" t="n">
        <f aca="false">MIN(IF(C3338=1,F3338-H3338,F3338),Assumptions!$C$13,MAX(0,($B$5-P3337)/$B$6))</f>
        <v>0</v>
      </c>
      <c r="L3338" s="0" t="n">
        <f aca="false">IF(C3338=1,0,MIN(F3338-K3338,Assumptions!$C$15,MAX(0,$B$10-O3337-M3338)))</f>
        <v>200</v>
      </c>
      <c r="M3338" s="0" t="n">
        <f aca="false">'Profiles 8760'!H3327</f>
        <v>181200</v>
      </c>
      <c r="N3338" s="0" t="n">
        <f aca="false">J3338+L3338</f>
        <v>200</v>
      </c>
      <c r="O3338" s="0" t="n">
        <f aca="false">O3337+N3338</f>
        <v>307117.03512135</v>
      </c>
      <c r="P3338" s="0" t="n">
        <f aca="false">MIN($B$5,P3337+K3338*$B$6-I3338)</f>
        <v>510.81</v>
      </c>
      <c r="Q3338" s="0" t="n">
        <f aca="false">MAX(0,F3338-H3338-K3338-L3338)</f>
        <v>125.6135174</v>
      </c>
    </row>
    <row r="3339" customFormat="false" ht="15" hidden="false" customHeight="false" outlineLevel="0" collapsed="false">
      <c r="A3339" s="0" t="n">
        <f aca="false">'Profiles 8760'!A3328</f>
        <v>3326</v>
      </c>
      <c r="B3339" s="0" t="n">
        <f aca="false">'Profiles 8760'!B3328</f>
        <v>5</v>
      </c>
      <c r="C3339" s="0" t="n">
        <f aca="false">'Profiles 8760'!E3328</f>
        <v>0</v>
      </c>
      <c r="D3339" s="0" t="n">
        <f aca="false">'Profiles 8760'!F3328</f>
        <v>1</v>
      </c>
      <c r="E3339" s="0" t="n">
        <f aca="false">'Profiles 8760'!G3328</f>
        <v>0.795142</v>
      </c>
      <c r="F3339" s="0" t="n">
        <f aca="false">D3339*Assumptions!$C$11*$B$7+E3339*Assumptions!$C$12*$B$8</f>
        <v>321.3213078</v>
      </c>
      <c r="G3339" s="0" t="n">
        <f aca="false">C3339*Assumptions!$C$15</f>
        <v>0</v>
      </c>
      <c r="H3339" s="0" t="n">
        <f aca="false">MIN(F3339,G3339)</f>
        <v>0</v>
      </c>
      <c r="I3339" s="0" t="n">
        <f aca="false">IF(C3339=1,MIN(G3339-H3339,Assumptions!$C$13,P3338),0)</f>
        <v>0</v>
      </c>
      <c r="J3339" s="0" t="n">
        <f aca="false">H3339+I3339</f>
        <v>0</v>
      </c>
      <c r="K3339" s="0" t="n">
        <f aca="false">MIN(IF(C3339=1,F3339-H3339,F3339),Assumptions!$C$13,MAX(0,($B$5-P3338)/$B$6))</f>
        <v>0</v>
      </c>
      <c r="L3339" s="0" t="n">
        <f aca="false">IF(C3339=1,0,MIN(F3339-K3339,Assumptions!$C$15,MAX(0,$B$10-O3338-M3339)))</f>
        <v>200</v>
      </c>
      <c r="M3339" s="0" t="n">
        <f aca="false">'Profiles 8760'!H3328</f>
        <v>181200</v>
      </c>
      <c r="N3339" s="0" t="n">
        <f aca="false">J3339+L3339</f>
        <v>200</v>
      </c>
      <c r="O3339" s="0" t="n">
        <f aca="false">O3338+N3339</f>
        <v>307317.03512135</v>
      </c>
      <c r="P3339" s="0" t="n">
        <f aca="false">MIN($B$5,P3338+K3339*$B$6-I3339)</f>
        <v>510.81</v>
      </c>
      <c r="Q3339" s="0" t="n">
        <f aca="false">MAX(0,F3339-H3339-K3339-L3339)</f>
        <v>121.3213078</v>
      </c>
    </row>
    <row r="3340" customFormat="false" ht="15" hidden="false" customHeight="false" outlineLevel="0" collapsed="false">
      <c r="A3340" s="0" t="n">
        <f aca="false">'Profiles 8760'!A3329</f>
        <v>3327</v>
      </c>
      <c r="B3340" s="0" t="n">
        <f aca="false">'Profiles 8760'!B3329</f>
        <v>5</v>
      </c>
      <c r="C3340" s="0" t="n">
        <f aca="false">'Profiles 8760'!E3329</f>
        <v>0</v>
      </c>
      <c r="D3340" s="0" t="n">
        <f aca="false">'Profiles 8760'!F3329</f>
        <v>1</v>
      </c>
      <c r="E3340" s="0" t="n">
        <f aca="false">'Profiles 8760'!G3329</f>
        <v>0.64308</v>
      </c>
      <c r="F3340" s="0" t="n">
        <f aca="false">D3340*Assumptions!$C$11*$B$7+E3340*Assumptions!$C$12*$B$8</f>
        <v>315.101972</v>
      </c>
      <c r="G3340" s="0" t="n">
        <f aca="false">C3340*Assumptions!$C$15</f>
        <v>0</v>
      </c>
      <c r="H3340" s="0" t="n">
        <f aca="false">MIN(F3340,G3340)</f>
        <v>0</v>
      </c>
      <c r="I3340" s="0" t="n">
        <f aca="false">IF(C3340=1,MIN(G3340-H3340,Assumptions!$C$13,P3339),0)</f>
        <v>0</v>
      </c>
      <c r="J3340" s="0" t="n">
        <f aca="false">H3340+I3340</f>
        <v>0</v>
      </c>
      <c r="K3340" s="0" t="n">
        <f aca="false">MIN(IF(C3340=1,F3340-H3340,F3340),Assumptions!$C$13,MAX(0,($B$5-P3339)/$B$6))</f>
        <v>0</v>
      </c>
      <c r="L3340" s="0" t="n">
        <f aca="false">IF(C3340=1,0,MIN(F3340-K3340,Assumptions!$C$15,MAX(0,$B$10-O3339-M3340)))</f>
        <v>200</v>
      </c>
      <c r="M3340" s="0" t="n">
        <f aca="false">'Profiles 8760'!H3329</f>
        <v>181200</v>
      </c>
      <c r="N3340" s="0" t="n">
        <f aca="false">J3340+L3340</f>
        <v>200</v>
      </c>
      <c r="O3340" s="0" t="n">
        <f aca="false">O3339+N3340</f>
        <v>307517.03512135</v>
      </c>
      <c r="P3340" s="0" t="n">
        <f aca="false">MIN($B$5,P3339+K3340*$B$6-I3340)</f>
        <v>510.81</v>
      </c>
      <c r="Q3340" s="0" t="n">
        <f aca="false">MAX(0,F3340-H3340-K3340-L3340)</f>
        <v>115.101972</v>
      </c>
    </row>
    <row r="3341" customFormat="false" ht="15" hidden="false" customHeight="false" outlineLevel="0" collapsed="false">
      <c r="A3341" s="0" t="n">
        <f aca="false">'Profiles 8760'!A3330</f>
        <v>3328</v>
      </c>
      <c r="B3341" s="0" t="n">
        <f aca="false">'Profiles 8760'!B3330</f>
        <v>5</v>
      </c>
      <c r="C3341" s="0" t="n">
        <f aca="false">'Profiles 8760'!E3330</f>
        <v>0</v>
      </c>
      <c r="D3341" s="0" t="n">
        <f aca="false">'Profiles 8760'!F3330</f>
        <v>1</v>
      </c>
      <c r="E3341" s="0" t="n">
        <f aca="false">'Profiles 8760'!G3330</f>
        <v>0.677145</v>
      </c>
      <c r="F3341" s="0" t="n">
        <f aca="false">D3341*Assumptions!$C$11*$B$7+E3341*Assumptions!$C$12*$B$8</f>
        <v>316.4952305</v>
      </c>
      <c r="G3341" s="0" t="n">
        <f aca="false">C3341*Assumptions!$C$15</f>
        <v>0</v>
      </c>
      <c r="H3341" s="0" t="n">
        <f aca="false">MIN(F3341,G3341)</f>
        <v>0</v>
      </c>
      <c r="I3341" s="0" t="n">
        <f aca="false">IF(C3341=1,MIN(G3341-H3341,Assumptions!$C$13,P3340),0)</f>
        <v>0</v>
      </c>
      <c r="J3341" s="0" t="n">
        <f aca="false">H3341+I3341</f>
        <v>0</v>
      </c>
      <c r="K3341" s="0" t="n">
        <f aca="false">MIN(IF(C3341=1,F3341-H3341,F3341),Assumptions!$C$13,MAX(0,($B$5-P3340)/$B$6))</f>
        <v>0</v>
      </c>
      <c r="L3341" s="0" t="n">
        <f aca="false">IF(C3341=1,0,MIN(F3341-K3341,Assumptions!$C$15,MAX(0,$B$10-O3340-M3341)))</f>
        <v>200</v>
      </c>
      <c r="M3341" s="0" t="n">
        <f aca="false">'Profiles 8760'!H3330</f>
        <v>181200</v>
      </c>
      <c r="N3341" s="0" t="n">
        <f aca="false">J3341+L3341</f>
        <v>200</v>
      </c>
      <c r="O3341" s="0" t="n">
        <f aca="false">O3340+N3341</f>
        <v>307717.03512135</v>
      </c>
      <c r="P3341" s="0" t="n">
        <f aca="false">MIN($B$5,P3340+K3341*$B$6-I3341)</f>
        <v>510.81</v>
      </c>
      <c r="Q3341" s="0" t="n">
        <f aca="false">MAX(0,F3341-H3341-K3341-L3341)</f>
        <v>116.4952305</v>
      </c>
    </row>
    <row r="3342" customFormat="false" ht="15" hidden="false" customHeight="false" outlineLevel="0" collapsed="false">
      <c r="A3342" s="0" t="n">
        <f aca="false">'Profiles 8760'!A3331</f>
        <v>3329</v>
      </c>
      <c r="B3342" s="0" t="n">
        <f aca="false">'Profiles 8760'!B3331</f>
        <v>5</v>
      </c>
      <c r="C3342" s="0" t="n">
        <f aca="false">'Profiles 8760'!E3331</f>
        <v>0</v>
      </c>
      <c r="D3342" s="0" t="n">
        <f aca="false">'Profiles 8760'!F3331</f>
        <v>0.705317</v>
      </c>
      <c r="E3342" s="0" t="n">
        <f aca="false">'Profiles 8760'!G3331</f>
        <v>0.571178</v>
      </c>
      <c r="F3342" s="0" t="n">
        <f aca="false">D3342*Assumptions!$C$11*$B$7+E3342*Assumptions!$C$12*$B$8</f>
        <v>227.0567298</v>
      </c>
      <c r="G3342" s="0" t="n">
        <f aca="false">C3342*Assumptions!$C$15</f>
        <v>0</v>
      </c>
      <c r="H3342" s="0" t="n">
        <f aca="false">MIN(F3342,G3342)</f>
        <v>0</v>
      </c>
      <c r="I3342" s="0" t="n">
        <f aca="false">IF(C3342=1,MIN(G3342-H3342,Assumptions!$C$13,P3341),0)</f>
        <v>0</v>
      </c>
      <c r="J3342" s="0" t="n">
        <f aca="false">H3342+I3342</f>
        <v>0</v>
      </c>
      <c r="K3342" s="0" t="n">
        <f aca="false">MIN(IF(C3342=1,F3342-H3342,F3342),Assumptions!$C$13,MAX(0,($B$5-P3341)/$B$6))</f>
        <v>0</v>
      </c>
      <c r="L3342" s="0" t="n">
        <f aca="false">IF(C3342=1,0,MIN(F3342-K3342,Assumptions!$C$15,MAX(0,$B$10-O3341-M3342)))</f>
        <v>200</v>
      </c>
      <c r="M3342" s="0" t="n">
        <f aca="false">'Profiles 8760'!H3331</f>
        <v>181200</v>
      </c>
      <c r="N3342" s="0" t="n">
        <f aca="false">J3342+L3342</f>
        <v>200</v>
      </c>
      <c r="O3342" s="0" t="n">
        <f aca="false">O3341+N3342</f>
        <v>307917.03512135</v>
      </c>
      <c r="P3342" s="0" t="n">
        <f aca="false">MIN($B$5,P3341+K3342*$B$6-I3342)</f>
        <v>510.81</v>
      </c>
      <c r="Q3342" s="0" t="n">
        <f aca="false">MAX(0,F3342-H3342-K3342-L3342)</f>
        <v>27.0567298</v>
      </c>
    </row>
    <row r="3343" customFormat="false" ht="15" hidden="false" customHeight="false" outlineLevel="0" collapsed="false">
      <c r="A3343" s="0" t="n">
        <f aca="false">'Profiles 8760'!A3332</f>
        <v>3330</v>
      </c>
      <c r="B3343" s="0" t="n">
        <f aca="false">'Profiles 8760'!B3332</f>
        <v>5</v>
      </c>
      <c r="C3343" s="0" t="n">
        <f aca="false">'Profiles 8760'!E3332</f>
        <v>0</v>
      </c>
      <c r="D3343" s="0" t="n">
        <f aca="false">'Profiles 8760'!F3332</f>
        <v>0.393085</v>
      </c>
      <c r="E3343" s="0" t="n">
        <f aca="false">'Profiles 8760'!G3332</f>
        <v>0.316043</v>
      </c>
      <c r="F3343" s="0" t="n">
        <f aca="false">D3343*Assumptions!$C$11*$B$7+E3343*Assumptions!$C$12*$B$8</f>
        <v>126.4491067</v>
      </c>
      <c r="G3343" s="0" t="n">
        <f aca="false">C3343*Assumptions!$C$15</f>
        <v>0</v>
      </c>
      <c r="H3343" s="0" t="n">
        <f aca="false">MIN(F3343,G3343)</f>
        <v>0</v>
      </c>
      <c r="I3343" s="0" t="n">
        <f aca="false">IF(C3343=1,MIN(G3343-H3343,Assumptions!$C$13,P3342),0)</f>
        <v>0</v>
      </c>
      <c r="J3343" s="0" t="n">
        <f aca="false">H3343+I3343</f>
        <v>0</v>
      </c>
      <c r="K3343" s="0" t="n">
        <f aca="false">MIN(IF(C3343=1,F3343-H3343,F3343),Assumptions!$C$13,MAX(0,($B$5-P3342)/$B$6))</f>
        <v>0</v>
      </c>
      <c r="L3343" s="0" t="n">
        <f aca="false">IF(C3343=1,0,MIN(F3343-K3343,Assumptions!$C$15,MAX(0,$B$10-O3342-M3343)))</f>
        <v>126.4491067</v>
      </c>
      <c r="M3343" s="0" t="n">
        <f aca="false">'Profiles 8760'!H3332</f>
        <v>181200</v>
      </c>
      <c r="N3343" s="0" t="n">
        <f aca="false">J3343+L3343</f>
        <v>126.4491067</v>
      </c>
      <c r="O3343" s="0" t="n">
        <f aca="false">O3342+N3343</f>
        <v>308043.48422805</v>
      </c>
      <c r="P3343" s="0" t="n">
        <f aca="false">MIN($B$5,P3342+K3343*$B$6-I3343)</f>
        <v>510.81</v>
      </c>
      <c r="Q3343" s="0" t="n">
        <f aca="false">MAX(0,F3343-H3343-K3343-L3343)</f>
        <v>0</v>
      </c>
    </row>
    <row r="3344" customFormat="false" ht="15" hidden="false" customHeight="false" outlineLevel="0" collapsed="false">
      <c r="A3344" s="0" t="n">
        <f aca="false">'Profiles 8760'!A3333</f>
        <v>3331</v>
      </c>
      <c r="B3344" s="0" t="n">
        <f aca="false">'Profiles 8760'!B3333</f>
        <v>5</v>
      </c>
      <c r="C3344" s="0" t="n">
        <f aca="false">'Profiles 8760'!E3333</f>
        <v>0</v>
      </c>
      <c r="D3344" s="0" t="n">
        <f aca="false">'Profiles 8760'!F3333</f>
        <v>0.115062</v>
      </c>
      <c r="E3344" s="0" t="n">
        <f aca="false">'Profiles 8760'!G3333</f>
        <v>0.24434</v>
      </c>
      <c r="F3344" s="0" t="n">
        <f aca="false">D3344*Assumptions!$C$11*$B$7+E3344*Assumptions!$C$12*$B$8</f>
        <v>43.2234116</v>
      </c>
      <c r="G3344" s="0" t="n">
        <f aca="false">C3344*Assumptions!$C$15</f>
        <v>0</v>
      </c>
      <c r="H3344" s="0" t="n">
        <f aca="false">MIN(F3344,G3344)</f>
        <v>0</v>
      </c>
      <c r="I3344" s="0" t="n">
        <f aca="false">IF(C3344=1,MIN(G3344-H3344,Assumptions!$C$13,P3343),0)</f>
        <v>0</v>
      </c>
      <c r="J3344" s="0" t="n">
        <f aca="false">H3344+I3344</f>
        <v>0</v>
      </c>
      <c r="K3344" s="0" t="n">
        <f aca="false">MIN(IF(C3344=1,F3344-H3344,F3344),Assumptions!$C$13,MAX(0,($B$5-P3343)/$B$6))</f>
        <v>0</v>
      </c>
      <c r="L3344" s="0" t="n">
        <f aca="false">IF(C3344=1,0,MIN(F3344-K3344,Assumptions!$C$15,MAX(0,$B$10-O3343-M3344)))</f>
        <v>43.2234116</v>
      </c>
      <c r="M3344" s="0" t="n">
        <f aca="false">'Profiles 8760'!H3333</f>
        <v>181200</v>
      </c>
      <c r="N3344" s="0" t="n">
        <f aca="false">J3344+L3344</f>
        <v>43.2234116</v>
      </c>
      <c r="O3344" s="0" t="n">
        <f aca="false">O3343+N3344</f>
        <v>308086.70763965</v>
      </c>
      <c r="P3344" s="0" t="n">
        <f aca="false">MIN($B$5,P3343+K3344*$B$6-I3344)</f>
        <v>510.81</v>
      </c>
      <c r="Q3344" s="0" t="n">
        <f aca="false">MAX(0,F3344-H3344-K3344-L3344)</f>
        <v>0</v>
      </c>
    </row>
    <row r="3345" customFormat="false" ht="15" hidden="false" customHeight="false" outlineLevel="0" collapsed="false">
      <c r="A3345" s="0" t="n">
        <f aca="false">'Profiles 8760'!A3334</f>
        <v>3332</v>
      </c>
      <c r="B3345" s="0" t="n">
        <f aca="false">'Profiles 8760'!B3334</f>
        <v>5</v>
      </c>
      <c r="C3345" s="0" t="n">
        <f aca="false">'Profiles 8760'!E3334</f>
        <v>1</v>
      </c>
      <c r="D3345" s="0" t="n">
        <f aca="false">'Profiles 8760'!F3334</f>
        <v>0</v>
      </c>
      <c r="E3345" s="0" t="n">
        <f aca="false">'Profiles 8760'!G3334</f>
        <v>0.309277</v>
      </c>
      <c r="F3345" s="0" t="n">
        <f aca="false">D3345*Assumptions!$C$11*$B$7+E3345*Assumptions!$C$12*$B$8</f>
        <v>12.6494293</v>
      </c>
      <c r="G3345" s="0" t="n">
        <f aca="false">C3345*Assumptions!$C$15</f>
        <v>200</v>
      </c>
      <c r="H3345" s="0" t="n">
        <f aca="false">MIN(F3345,G3345)</f>
        <v>12.6494293</v>
      </c>
      <c r="I3345" s="0" t="n">
        <f aca="false">IF(C3345=1,MIN(G3345-H3345,Assumptions!$C$13,P3344),0)</f>
        <v>180</v>
      </c>
      <c r="J3345" s="0" t="n">
        <f aca="false">H3345+I3345</f>
        <v>192.6494293</v>
      </c>
      <c r="K3345" s="0" t="n">
        <f aca="false">MIN(IF(C3345=1,F3345-H3345,F3345),Assumptions!$C$13,MAX(0,($B$5-P3344)/$B$6))</f>
        <v>0</v>
      </c>
      <c r="L3345" s="0" t="n">
        <f aca="false">IF(C3345=1,0,MIN(F3345-K3345,Assumptions!$C$15,MAX(0,$B$10-O3344-M3345)))</f>
        <v>0</v>
      </c>
      <c r="M3345" s="0" t="n">
        <f aca="false">'Profiles 8760'!H3334</f>
        <v>181000</v>
      </c>
      <c r="N3345" s="0" t="n">
        <f aca="false">J3345+L3345</f>
        <v>192.6494293</v>
      </c>
      <c r="O3345" s="0" t="n">
        <f aca="false">O3344+N3345</f>
        <v>308279.35706895</v>
      </c>
      <c r="P3345" s="0" t="n">
        <f aca="false">MIN($B$5,P3344+K3345*$B$6-I3345)</f>
        <v>330.81</v>
      </c>
      <c r="Q3345" s="0" t="n">
        <f aca="false">MAX(0,F3345-H3345-K3345-L3345)</f>
        <v>0</v>
      </c>
    </row>
    <row r="3346" customFormat="false" ht="15" hidden="false" customHeight="false" outlineLevel="0" collapsed="false">
      <c r="A3346" s="0" t="n">
        <f aca="false">'Profiles 8760'!A3335</f>
        <v>3333</v>
      </c>
      <c r="B3346" s="0" t="n">
        <f aca="false">'Profiles 8760'!B3335</f>
        <v>5</v>
      </c>
      <c r="C3346" s="0" t="n">
        <f aca="false">'Profiles 8760'!E3335</f>
        <v>1</v>
      </c>
      <c r="D3346" s="0" t="n">
        <f aca="false">'Profiles 8760'!F3335</f>
        <v>0</v>
      </c>
      <c r="E3346" s="0" t="n">
        <f aca="false">'Profiles 8760'!G3335</f>
        <v>0.242647</v>
      </c>
      <c r="F3346" s="0" t="n">
        <f aca="false">D3346*Assumptions!$C$11*$B$7+E3346*Assumptions!$C$12*$B$8</f>
        <v>9.9242623</v>
      </c>
      <c r="G3346" s="0" t="n">
        <f aca="false">C3346*Assumptions!$C$15</f>
        <v>200</v>
      </c>
      <c r="H3346" s="0" t="n">
        <f aca="false">MIN(F3346,G3346)</f>
        <v>9.9242623</v>
      </c>
      <c r="I3346" s="0" t="n">
        <f aca="false">IF(C3346=1,MIN(G3346-H3346,Assumptions!$C$13,P3345),0)</f>
        <v>180</v>
      </c>
      <c r="J3346" s="0" t="n">
        <f aca="false">H3346+I3346</f>
        <v>189.9242623</v>
      </c>
      <c r="K3346" s="0" t="n">
        <f aca="false">MIN(IF(C3346=1,F3346-H3346,F3346),Assumptions!$C$13,MAX(0,($B$5-P3345)/$B$6))</f>
        <v>0</v>
      </c>
      <c r="L3346" s="0" t="n">
        <f aca="false">IF(C3346=1,0,MIN(F3346-K3346,Assumptions!$C$15,MAX(0,$B$10-O3345-M3346)))</f>
        <v>0</v>
      </c>
      <c r="M3346" s="0" t="n">
        <f aca="false">'Profiles 8760'!H3335</f>
        <v>180800</v>
      </c>
      <c r="N3346" s="0" t="n">
        <f aca="false">J3346+L3346</f>
        <v>189.9242623</v>
      </c>
      <c r="O3346" s="0" t="n">
        <f aca="false">O3345+N3346</f>
        <v>308469.28133125</v>
      </c>
      <c r="P3346" s="0" t="n">
        <f aca="false">MIN($B$5,P3345+K3346*$B$6-I3346)</f>
        <v>150.81</v>
      </c>
      <c r="Q3346" s="0" t="n">
        <f aca="false">MAX(0,F3346-H3346-K3346-L3346)</f>
        <v>0</v>
      </c>
    </row>
    <row r="3347" customFormat="false" ht="15" hidden="false" customHeight="false" outlineLevel="0" collapsed="false">
      <c r="A3347" s="0" t="n">
        <f aca="false">'Profiles 8760'!A3336</f>
        <v>3334</v>
      </c>
      <c r="B3347" s="0" t="n">
        <f aca="false">'Profiles 8760'!B3336</f>
        <v>5</v>
      </c>
      <c r="C3347" s="0" t="n">
        <f aca="false">'Profiles 8760'!E3336</f>
        <v>0</v>
      </c>
      <c r="D3347" s="0" t="n">
        <f aca="false">'Profiles 8760'!F3336</f>
        <v>0</v>
      </c>
      <c r="E3347" s="0" t="n">
        <f aca="false">'Profiles 8760'!G3336</f>
        <v>0.207961</v>
      </c>
      <c r="F3347" s="0" t="n">
        <f aca="false">D3347*Assumptions!$C$11*$B$7+E3347*Assumptions!$C$12*$B$8</f>
        <v>8.5056049</v>
      </c>
      <c r="G3347" s="0" t="n">
        <f aca="false">C3347*Assumptions!$C$15</f>
        <v>0</v>
      </c>
      <c r="H3347" s="0" t="n">
        <f aca="false">MIN(F3347,G3347)</f>
        <v>0</v>
      </c>
      <c r="I3347" s="0" t="n">
        <f aca="false">IF(C3347=1,MIN(G3347-H3347,Assumptions!$C$13,P3346),0)</f>
        <v>0</v>
      </c>
      <c r="J3347" s="0" t="n">
        <f aca="false">H3347+I3347</f>
        <v>0</v>
      </c>
      <c r="K3347" s="0" t="n">
        <f aca="false">MIN(IF(C3347=1,F3347-H3347,F3347),Assumptions!$C$13,MAX(0,($B$5-P3346)/$B$6))</f>
        <v>8.5056049</v>
      </c>
      <c r="L3347" s="0" t="n">
        <f aca="false">IF(C3347=1,0,MIN(F3347-K3347,Assumptions!$C$15,MAX(0,$B$10-O3346-M3347)))</f>
        <v>0</v>
      </c>
      <c r="M3347" s="0" t="n">
        <f aca="false">'Profiles 8760'!H3336</f>
        <v>180800</v>
      </c>
      <c r="N3347" s="0" t="n">
        <f aca="false">J3347+L3347</f>
        <v>0</v>
      </c>
      <c r="O3347" s="0" t="n">
        <f aca="false">O3346+N3347</f>
        <v>308469.28133125</v>
      </c>
      <c r="P3347" s="0" t="n">
        <f aca="false">MIN($B$5,P3346+K3347*$B$6-I3347)</f>
        <v>158.18265832732</v>
      </c>
      <c r="Q3347" s="0" t="n">
        <f aca="false">MAX(0,F3347-H3347-K3347-L3347)</f>
        <v>0</v>
      </c>
    </row>
    <row r="3348" customFormat="false" ht="15" hidden="false" customHeight="false" outlineLevel="0" collapsed="false">
      <c r="A3348" s="0" t="n">
        <f aca="false">'Profiles 8760'!A3337</f>
        <v>3335</v>
      </c>
      <c r="B3348" s="0" t="n">
        <f aca="false">'Profiles 8760'!B3337</f>
        <v>5</v>
      </c>
      <c r="C3348" s="0" t="n">
        <f aca="false">'Profiles 8760'!E3337</f>
        <v>0</v>
      </c>
      <c r="D3348" s="0" t="n">
        <f aca="false">'Profiles 8760'!F3337</f>
        <v>0</v>
      </c>
      <c r="E3348" s="0" t="n">
        <f aca="false">'Profiles 8760'!G3337</f>
        <v>0.159867</v>
      </c>
      <c r="F3348" s="0" t="n">
        <f aca="false">D3348*Assumptions!$C$11*$B$7+E3348*Assumptions!$C$12*$B$8</f>
        <v>6.5385603</v>
      </c>
      <c r="G3348" s="0" t="n">
        <f aca="false">C3348*Assumptions!$C$15</f>
        <v>0</v>
      </c>
      <c r="H3348" s="0" t="n">
        <f aca="false">MIN(F3348,G3348)</f>
        <v>0</v>
      </c>
      <c r="I3348" s="0" t="n">
        <f aca="false">IF(C3348=1,MIN(G3348-H3348,Assumptions!$C$13,P3347),0)</f>
        <v>0</v>
      </c>
      <c r="J3348" s="0" t="n">
        <f aca="false">H3348+I3348</f>
        <v>0</v>
      </c>
      <c r="K3348" s="0" t="n">
        <f aca="false">MIN(IF(C3348=1,F3348-H3348,F3348),Assumptions!$C$13,MAX(0,($B$5-P3347)/$B$6))</f>
        <v>6.5385603</v>
      </c>
      <c r="L3348" s="0" t="n">
        <f aca="false">IF(C3348=1,0,MIN(F3348-K3348,Assumptions!$C$15,MAX(0,$B$10-O3347-M3348)))</f>
        <v>0</v>
      </c>
      <c r="M3348" s="0" t="n">
        <f aca="false">'Profiles 8760'!H3337</f>
        <v>180800</v>
      </c>
      <c r="N3348" s="0" t="n">
        <f aca="false">J3348+L3348</f>
        <v>0</v>
      </c>
      <c r="O3348" s="0" t="n">
        <f aca="false">O3347+N3348</f>
        <v>308469.28133125</v>
      </c>
      <c r="P3348" s="0" t="n">
        <f aca="false">MIN($B$5,P3347+K3348*$B$6-I3348)</f>
        <v>163.85028239536</v>
      </c>
      <c r="Q3348" s="0" t="n">
        <f aca="false">MAX(0,F3348-H3348-K3348-L3348)</f>
        <v>0</v>
      </c>
    </row>
    <row r="3349" customFormat="false" ht="15" hidden="false" customHeight="false" outlineLevel="0" collapsed="false">
      <c r="A3349" s="0" t="n">
        <f aca="false">'Profiles 8760'!A3338</f>
        <v>3336</v>
      </c>
      <c r="B3349" s="0" t="n">
        <f aca="false">'Profiles 8760'!B3338</f>
        <v>5</v>
      </c>
      <c r="C3349" s="0" t="n">
        <f aca="false">'Profiles 8760'!E3338</f>
        <v>0</v>
      </c>
      <c r="D3349" s="0" t="n">
        <f aca="false">'Profiles 8760'!F3338</f>
        <v>0</v>
      </c>
      <c r="E3349" s="0" t="n">
        <f aca="false">'Profiles 8760'!G3338</f>
        <v>0.155077</v>
      </c>
      <c r="F3349" s="0" t="n">
        <f aca="false">D3349*Assumptions!$C$11*$B$7+E3349*Assumptions!$C$12*$B$8</f>
        <v>6.3426493</v>
      </c>
      <c r="G3349" s="0" t="n">
        <f aca="false">C3349*Assumptions!$C$15</f>
        <v>0</v>
      </c>
      <c r="H3349" s="0" t="n">
        <f aca="false">MIN(F3349,G3349)</f>
        <v>0</v>
      </c>
      <c r="I3349" s="0" t="n">
        <f aca="false">IF(C3349=1,MIN(G3349-H3349,Assumptions!$C$13,P3348),0)</f>
        <v>0</v>
      </c>
      <c r="J3349" s="0" t="n">
        <f aca="false">H3349+I3349</f>
        <v>0</v>
      </c>
      <c r="K3349" s="0" t="n">
        <f aca="false">MIN(IF(C3349=1,F3349-H3349,F3349),Assumptions!$C$13,MAX(0,($B$5-P3348)/$B$6))</f>
        <v>6.3426493</v>
      </c>
      <c r="L3349" s="0" t="n">
        <f aca="false">IF(C3349=1,0,MIN(F3349-K3349,Assumptions!$C$15,MAX(0,$B$10-O3348-M3349)))</f>
        <v>0</v>
      </c>
      <c r="M3349" s="0" t="n">
        <f aca="false">'Profiles 8760'!H3338</f>
        <v>180800</v>
      </c>
      <c r="N3349" s="0" t="n">
        <f aca="false">J3349+L3349</f>
        <v>0</v>
      </c>
      <c r="O3349" s="0" t="n">
        <f aca="false">O3348+N3349</f>
        <v>308469.28133125</v>
      </c>
      <c r="P3349" s="0" t="n">
        <f aca="false">MIN($B$5,P3348+K3349*$B$6-I3349)</f>
        <v>169.3480908086</v>
      </c>
      <c r="Q3349" s="0" t="n">
        <f aca="false">MAX(0,F3349-H3349-K3349-L3349)</f>
        <v>0</v>
      </c>
    </row>
    <row r="3350" customFormat="false" ht="15" hidden="false" customHeight="false" outlineLevel="0" collapsed="false">
      <c r="A3350" s="0" t="n">
        <f aca="false">'Profiles 8760'!A3339</f>
        <v>3337</v>
      </c>
      <c r="B3350" s="0" t="n">
        <f aca="false">'Profiles 8760'!B3339</f>
        <v>5</v>
      </c>
      <c r="C3350" s="0" t="n">
        <f aca="false">'Profiles 8760'!E3339</f>
        <v>0</v>
      </c>
      <c r="D3350" s="0" t="n">
        <f aca="false">'Profiles 8760'!F3339</f>
        <v>0</v>
      </c>
      <c r="E3350" s="0" t="n">
        <f aca="false">'Profiles 8760'!G3339</f>
        <v>0.224095</v>
      </c>
      <c r="F3350" s="0" t="n">
        <f aca="false">D3350*Assumptions!$C$11*$B$7+E3350*Assumptions!$C$12*$B$8</f>
        <v>9.1654855</v>
      </c>
      <c r="G3350" s="0" t="n">
        <f aca="false">C3350*Assumptions!$C$15</f>
        <v>0</v>
      </c>
      <c r="H3350" s="0" t="n">
        <f aca="false">MIN(F3350,G3350)</f>
        <v>0</v>
      </c>
      <c r="I3350" s="0" t="n">
        <f aca="false">IF(C3350=1,MIN(G3350-H3350,Assumptions!$C$13,P3349),0)</f>
        <v>0</v>
      </c>
      <c r="J3350" s="0" t="n">
        <f aca="false">H3350+I3350</f>
        <v>0</v>
      </c>
      <c r="K3350" s="0" t="n">
        <f aca="false">MIN(IF(C3350=1,F3350-H3350,F3350),Assumptions!$C$13,MAX(0,($B$5-P3349)/$B$6))</f>
        <v>9.1654855</v>
      </c>
      <c r="L3350" s="0" t="n">
        <f aca="false">IF(C3350=1,0,MIN(F3350-K3350,Assumptions!$C$15,MAX(0,$B$10-O3349-M3350)))</f>
        <v>0</v>
      </c>
      <c r="M3350" s="0" t="n">
        <f aca="false">'Profiles 8760'!H3339</f>
        <v>180800</v>
      </c>
      <c r="N3350" s="0" t="n">
        <f aca="false">J3350+L3350</f>
        <v>0</v>
      </c>
      <c r="O3350" s="0" t="n">
        <f aca="false">O3349+N3350</f>
        <v>308469.28133125</v>
      </c>
      <c r="P3350" s="0" t="n">
        <f aca="false">MIN($B$5,P3349+K3350*$B$6-I3350)</f>
        <v>177.29273364</v>
      </c>
      <c r="Q3350" s="0" t="n">
        <f aca="false">MAX(0,F3350-H3350-K3350-L3350)</f>
        <v>0</v>
      </c>
    </row>
    <row r="3351" customFormat="false" ht="15" hidden="false" customHeight="false" outlineLevel="0" collapsed="false">
      <c r="A3351" s="0" t="n">
        <f aca="false">'Profiles 8760'!A3340</f>
        <v>3338</v>
      </c>
      <c r="B3351" s="0" t="n">
        <f aca="false">'Profiles 8760'!B3340</f>
        <v>5</v>
      </c>
      <c r="C3351" s="0" t="n">
        <f aca="false">'Profiles 8760'!E3340</f>
        <v>0</v>
      </c>
      <c r="D3351" s="0" t="n">
        <f aca="false">'Profiles 8760'!F3340</f>
        <v>0</v>
      </c>
      <c r="E3351" s="0" t="n">
        <f aca="false">'Profiles 8760'!G3340</f>
        <v>0.196331</v>
      </c>
      <c r="F3351" s="0" t="n">
        <f aca="false">D3351*Assumptions!$C$11*$B$7+E3351*Assumptions!$C$12*$B$8</f>
        <v>8.0299379</v>
      </c>
      <c r="G3351" s="0" t="n">
        <f aca="false">C3351*Assumptions!$C$15</f>
        <v>0</v>
      </c>
      <c r="H3351" s="0" t="n">
        <f aca="false">MIN(F3351,G3351)</f>
        <v>0</v>
      </c>
      <c r="I3351" s="0" t="n">
        <f aca="false">IF(C3351=1,MIN(G3351-H3351,Assumptions!$C$13,P3350),0)</f>
        <v>0</v>
      </c>
      <c r="J3351" s="0" t="n">
        <f aca="false">H3351+I3351</f>
        <v>0</v>
      </c>
      <c r="K3351" s="0" t="n">
        <f aca="false">MIN(IF(C3351=1,F3351-H3351,F3351),Assumptions!$C$13,MAX(0,($B$5-P3350)/$B$6))</f>
        <v>8.0299379</v>
      </c>
      <c r="L3351" s="0" t="n">
        <f aca="false">IF(C3351=1,0,MIN(F3351-K3351,Assumptions!$C$15,MAX(0,$B$10-O3350-M3351)))</f>
        <v>0</v>
      </c>
      <c r="M3351" s="0" t="n">
        <f aca="false">'Profiles 8760'!H3340</f>
        <v>180800</v>
      </c>
      <c r="N3351" s="0" t="n">
        <f aca="false">J3351+L3351</f>
        <v>0</v>
      </c>
      <c r="O3351" s="0" t="n">
        <f aca="false">O3350+N3351</f>
        <v>308469.28133125</v>
      </c>
      <c r="P3351" s="0" t="n">
        <f aca="false">MIN($B$5,P3350+K3351*$B$6-I3351)</f>
        <v>184.25308381172</v>
      </c>
      <c r="Q3351" s="0" t="n">
        <f aca="false">MAX(0,F3351-H3351-K3351-L3351)</f>
        <v>0</v>
      </c>
    </row>
    <row r="3352" customFormat="false" ht="15" hidden="false" customHeight="false" outlineLevel="0" collapsed="false">
      <c r="A3352" s="0" t="n">
        <f aca="false">'Profiles 8760'!A3341</f>
        <v>3339</v>
      </c>
      <c r="B3352" s="0" t="n">
        <f aca="false">'Profiles 8760'!B3341</f>
        <v>5</v>
      </c>
      <c r="C3352" s="0" t="n">
        <f aca="false">'Profiles 8760'!E3341</f>
        <v>0</v>
      </c>
      <c r="D3352" s="0" t="n">
        <f aca="false">'Profiles 8760'!F3341</f>
        <v>0</v>
      </c>
      <c r="E3352" s="0" t="n">
        <f aca="false">'Profiles 8760'!G3341</f>
        <v>0.255337</v>
      </c>
      <c r="F3352" s="0" t="n">
        <f aca="false">D3352*Assumptions!$C$11*$B$7+E3352*Assumptions!$C$12*$B$8</f>
        <v>10.4432833</v>
      </c>
      <c r="G3352" s="0" t="n">
        <f aca="false">C3352*Assumptions!$C$15</f>
        <v>0</v>
      </c>
      <c r="H3352" s="0" t="n">
        <f aca="false">MIN(F3352,G3352)</f>
        <v>0</v>
      </c>
      <c r="I3352" s="0" t="n">
        <f aca="false">IF(C3352=1,MIN(G3352-H3352,Assumptions!$C$13,P3351),0)</f>
        <v>0</v>
      </c>
      <c r="J3352" s="0" t="n">
        <f aca="false">H3352+I3352</f>
        <v>0</v>
      </c>
      <c r="K3352" s="0" t="n">
        <f aca="false">MIN(IF(C3352=1,F3352-H3352,F3352),Assumptions!$C$13,MAX(0,($B$5-P3351)/$B$6))</f>
        <v>10.4432833</v>
      </c>
      <c r="L3352" s="0" t="n">
        <f aca="false">IF(C3352=1,0,MIN(F3352-K3352,Assumptions!$C$15,MAX(0,$B$10-O3351-M3352)))</f>
        <v>0</v>
      </c>
      <c r="M3352" s="0" t="n">
        <f aca="false">'Profiles 8760'!H3341</f>
        <v>180800</v>
      </c>
      <c r="N3352" s="0" t="n">
        <f aca="false">J3352+L3352</f>
        <v>0</v>
      </c>
      <c r="O3352" s="0" t="n">
        <f aca="false">O3351+N3352</f>
        <v>308469.28133125</v>
      </c>
      <c r="P3352" s="0" t="n">
        <f aca="false">MIN($B$5,P3351+K3352*$B$6-I3352)</f>
        <v>193.30532177616</v>
      </c>
      <c r="Q3352" s="0" t="n">
        <f aca="false">MAX(0,F3352-H3352-K3352-L3352)</f>
        <v>0</v>
      </c>
    </row>
    <row r="3353" customFormat="false" ht="15" hidden="false" customHeight="false" outlineLevel="0" collapsed="false">
      <c r="A3353" s="0" t="n">
        <f aca="false">'Profiles 8760'!A3342</f>
        <v>3340</v>
      </c>
      <c r="B3353" s="0" t="n">
        <f aca="false">'Profiles 8760'!B3342</f>
        <v>5</v>
      </c>
      <c r="C3353" s="0" t="n">
        <f aca="false">'Profiles 8760'!E3342</f>
        <v>0</v>
      </c>
      <c r="D3353" s="0" t="n">
        <f aca="false">'Profiles 8760'!F3342</f>
        <v>0</v>
      </c>
      <c r="E3353" s="0" t="n">
        <f aca="false">'Profiles 8760'!G3342</f>
        <v>0.323306</v>
      </c>
      <c r="F3353" s="0" t="n">
        <f aca="false">D3353*Assumptions!$C$11*$B$7+E3353*Assumptions!$C$12*$B$8</f>
        <v>13.2232154</v>
      </c>
      <c r="G3353" s="0" t="n">
        <f aca="false">C3353*Assumptions!$C$15</f>
        <v>0</v>
      </c>
      <c r="H3353" s="0" t="n">
        <f aca="false">MIN(F3353,G3353)</f>
        <v>0</v>
      </c>
      <c r="I3353" s="0" t="n">
        <f aca="false">IF(C3353=1,MIN(G3353-H3353,Assumptions!$C$13,P3352),0)</f>
        <v>0</v>
      </c>
      <c r="J3353" s="0" t="n">
        <f aca="false">H3353+I3353</f>
        <v>0</v>
      </c>
      <c r="K3353" s="0" t="n">
        <f aca="false">MIN(IF(C3353=1,F3353-H3353,F3353),Assumptions!$C$13,MAX(0,($B$5-P3352)/$B$6))</f>
        <v>13.2232154</v>
      </c>
      <c r="L3353" s="0" t="n">
        <f aca="false">IF(C3353=1,0,MIN(F3353-K3353,Assumptions!$C$15,MAX(0,$B$10-O3352-M3353)))</f>
        <v>0</v>
      </c>
      <c r="M3353" s="0" t="n">
        <f aca="false">'Profiles 8760'!H3342</f>
        <v>180800</v>
      </c>
      <c r="N3353" s="0" t="n">
        <f aca="false">J3353+L3353</f>
        <v>0</v>
      </c>
      <c r="O3353" s="0" t="n">
        <f aca="false">O3352+N3353</f>
        <v>308469.28133125</v>
      </c>
      <c r="P3353" s="0" t="n">
        <f aca="false">MIN($B$5,P3352+K3353*$B$6-I3353)</f>
        <v>204.76720488488</v>
      </c>
      <c r="Q3353" s="0" t="n">
        <f aca="false">MAX(0,F3353-H3353-K3353-L3353)</f>
        <v>0</v>
      </c>
    </row>
    <row r="3354" customFormat="false" ht="15" hidden="false" customHeight="false" outlineLevel="0" collapsed="false">
      <c r="A3354" s="0" t="n">
        <f aca="false">'Profiles 8760'!A3343</f>
        <v>3341</v>
      </c>
      <c r="B3354" s="0" t="n">
        <f aca="false">'Profiles 8760'!B3343</f>
        <v>5</v>
      </c>
      <c r="C3354" s="0" t="n">
        <f aca="false">'Profiles 8760'!E3343</f>
        <v>0</v>
      </c>
      <c r="D3354" s="0" t="n">
        <f aca="false">'Profiles 8760'!F3343</f>
        <v>0</v>
      </c>
      <c r="E3354" s="0" t="n">
        <f aca="false">'Profiles 8760'!G3343</f>
        <v>0.281779</v>
      </c>
      <c r="F3354" s="0" t="n">
        <f aca="false">D3354*Assumptions!$C$11*$B$7+E3354*Assumptions!$C$12*$B$8</f>
        <v>11.5247611</v>
      </c>
      <c r="G3354" s="0" t="n">
        <f aca="false">C3354*Assumptions!$C$15</f>
        <v>0</v>
      </c>
      <c r="H3354" s="0" t="n">
        <f aca="false">MIN(F3354,G3354)</f>
        <v>0</v>
      </c>
      <c r="I3354" s="0" t="n">
        <f aca="false">IF(C3354=1,MIN(G3354-H3354,Assumptions!$C$13,P3353),0)</f>
        <v>0</v>
      </c>
      <c r="J3354" s="0" t="n">
        <f aca="false">H3354+I3354</f>
        <v>0</v>
      </c>
      <c r="K3354" s="0" t="n">
        <f aca="false">MIN(IF(C3354=1,F3354-H3354,F3354),Assumptions!$C$13,MAX(0,($B$5-P3353)/$B$6))</f>
        <v>11.5247611</v>
      </c>
      <c r="L3354" s="0" t="n">
        <f aca="false">IF(C3354=1,0,MIN(F3354-K3354,Assumptions!$C$15,MAX(0,$B$10-O3353-M3354)))</f>
        <v>0</v>
      </c>
      <c r="M3354" s="0" t="n">
        <f aca="false">'Profiles 8760'!H3343</f>
        <v>180800</v>
      </c>
      <c r="N3354" s="0" t="n">
        <f aca="false">J3354+L3354</f>
        <v>0</v>
      </c>
      <c r="O3354" s="0" t="n">
        <f aca="false">O3353+N3354</f>
        <v>308469.28133125</v>
      </c>
      <c r="P3354" s="0" t="n">
        <f aca="false">MIN($B$5,P3353+K3354*$B$6-I3354)</f>
        <v>214.75686780636</v>
      </c>
      <c r="Q3354" s="0" t="n">
        <f aca="false">MAX(0,F3354-H3354-K3354-L3354)</f>
        <v>0</v>
      </c>
    </row>
    <row r="3355" customFormat="false" ht="15" hidden="false" customHeight="false" outlineLevel="0" collapsed="false">
      <c r="A3355" s="0" t="n">
        <f aca="false">'Profiles 8760'!A3344</f>
        <v>3342</v>
      </c>
      <c r="B3355" s="0" t="n">
        <f aca="false">'Profiles 8760'!B3344</f>
        <v>5</v>
      </c>
      <c r="C3355" s="0" t="n">
        <f aca="false">'Profiles 8760'!E3344</f>
        <v>0</v>
      </c>
      <c r="D3355" s="0" t="n">
        <f aca="false">'Profiles 8760'!F3344</f>
        <v>0</v>
      </c>
      <c r="E3355" s="0" t="n">
        <f aca="false">'Profiles 8760'!G3344</f>
        <v>0.361555</v>
      </c>
      <c r="F3355" s="0" t="n">
        <f aca="false">D3355*Assumptions!$C$11*$B$7+E3355*Assumptions!$C$12*$B$8</f>
        <v>14.7875995</v>
      </c>
      <c r="G3355" s="0" t="n">
        <f aca="false">C3355*Assumptions!$C$15</f>
        <v>0</v>
      </c>
      <c r="H3355" s="0" t="n">
        <f aca="false">MIN(F3355,G3355)</f>
        <v>0</v>
      </c>
      <c r="I3355" s="0" t="n">
        <f aca="false">IF(C3355=1,MIN(G3355-H3355,Assumptions!$C$13,P3354),0)</f>
        <v>0</v>
      </c>
      <c r="J3355" s="0" t="n">
        <f aca="false">H3355+I3355</f>
        <v>0</v>
      </c>
      <c r="K3355" s="0" t="n">
        <f aca="false">MIN(IF(C3355=1,F3355-H3355,F3355),Assumptions!$C$13,MAX(0,($B$5-P3354)/$B$6))</f>
        <v>14.7875995</v>
      </c>
      <c r="L3355" s="0" t="n">
        <f aca="false">IF(C3355=1,0,MIN(F3355-K3355,Assumptions!$C$15,MAX(0,$B$10-O3354-M3355)))</f>
        <v>0</v>
      </c>
      <c r="M3355" s="0" t="n">
        <f aca="false">'Profiles 8760'!H3344</f>
        <v>180800</v>
      </c>
      <c r="N3355" s="0" t="n">
        <f aca="false">J3355+L3355</f>
        <v>0</v>
      </c>
      <c r="O3355" s="0" t="n">
        <f aca="false">O3354+N3355</f>
        <v>308469.28133125</v>
      </c>
      <c r="P3355" s="0" t="n">
        <f aca="false">MIN($B$5,P3354+K3355*$B$6-I3355)</f>
        <v>227.57475905296</v>
      </c>
      <c r="Q3355" s="0" t="n">
        <f aca="false">MAX(0,F3355-H3355-K3355-L3355)</f>
        <v>0</v>
      </c>
    </row>
    <row r="3356" customFormat="false" ht="15" hidden="false" customHeight="false" outlineLevel="0" collapsed="false">
      <c r="A3356" s="0" t="n">
        <f aca="false">'Profiles 8760'!A3345</f>
        <v>3343</v>
      </c>
      <c r="B3356" s="0" t="n">
        <f aca="false">'Profiles 8760'!B3345</f>
        <v>5</v>
      </c>
      <c r="C3356" s="0" t="n">
        <f aca="false">'Profiles 8760'!E3345</f>
        <v>0</v>
      </c>
      <c r="D3356" s="0" t="n">
        <f aca="false">'Profiles 8760'!F3345</f>
        <v>0.11049</v>
      </c>
      <c r="E3356" s="0" t="n">
        <f aca="false">'Profiles 8760'!G3345</f>
        <v>0.555047</v>
      </c>
      <c r="F3356" s="0" t="n">
        <f aca="false">D3356*Assumptions!$C$11*$B$7+E3356*Assumptions!$C$12*$B$8</f>
        <v>54.6109343</v>
      </c>
      <c r="G3356" s="0" t="n">
        <f aca="false">C3356*Assumptions!$C$15</f>
        <v>0</v>
      </c>
      <c r="H3356" s="0" t="n">
        <f aca="false">MIN(F3356,G3356)</f>
        <v>0</v>
      </c>
      <c r="I3356" s="0" t="n">
        <f aca="false">IF(C3356=1,MIN(G3356-H3356,Assumptions!$C$13,P3355),0)</f>
        <v>0</v>
      </c>
      <c r="J3356" s="0" t="n">
        <f aca="false">H3356+I3356</f>
        <v>0</v>
      </c>
      <c r="K3356" s="0" t="n">
        <f aca="false">MIN(IF(C3356=1,F3356-H3356,F3356),Assumptions!$C$13,MAX(0,($B$5-P3355)/$B$6))</f>
        <v>54.6109343</v>
      </c>
      <c r="L3356" s="0" t="n">
        <f aca="false">IF(C3356=1,0,MIN(F3356-K3356,Assumptions!$C$15,MAX(0,$B$10-O3355-M3356)))</f>
        <v>0</v>
      </c>
      <c r="M3356" s="0" t="n">
        <f aca="false">'Profiles 8760'!H3345</f>
        <v>180800</v>
      </c>
      <c r="N3356" s="0" t="n">
        <f aca="false">J3356+L3356</f>
        <v>0</v>
      </c>
      <c r="O3356" s="0" t="n">
        <f aca="false">O3355+N3356</f>
        <v>308469.28133125</v>
      </c>
      <c r="P3356" s="0" t="n">
        <f aca="false">MIN($B$5,P3355+K3356*$B$6-I3356)</f>
        <v>274.9115169042</v>
      </c>
      <c r="Q3356" s="0" t="n">
        <f aca="false">MAX(0,F3356-H3356-K3356-L3356)</f>
        <v>0</v>
      </c>
    </row>
    <row r="3357" customFormat="false" ht="15" hidden="false" customHeight="false" outlineLevel="0" collapsed="false">
      <c r="A3357" s="0" t="n">
        <f aca="false">'Profiles 8760'!A3346</f>
        <v>3344</v>
      </c>
      <c r="B3357" s="0" t="n">
        <f aca="false">'Profiles 8760'!B3346</f>
        <v>5</v>
      </c>
      <c r="C3357" s="0" t="n">
        <f aca="false">'Profiles 8760'!E3346</f>
        <v>1</v>
      </c>
      <c r="D3357" s="0" t="n">
        <f aca="false">'Profiles 8760'!F3346</f>
        <v>0.377468</v>
      </c>
      <c r="E3357" s="0" t="n">
        <f aca="false">'Profiles 8760'!G3346</f>
        <v>0.398511</v>
      </c>
      <c r="F3357" s="0" t="n">
        <f aca="false">D3357*Assumptions!$C$11*$B$7+E3357*Assumptions!$C$12*$B$8</f>
        <v>125.3118583</v>
      </c>
      <c r="G3357" s="0" t="n">
        <f aca="false">C3357*Assumptions!$C$15</f>
        <v>200</v>
      </c>
      <c r="H3357" s="0" t="n">
        <f aca="false">MIN(F3357,G3357)</f>
        <v>125.3118583</v>
      </c>
      <c r="I3357" s="0" t="n">
        <f aca="false">IF(C3357=1,MIN(G3357-H3357,Assumptions!$C$13,P3356),0)</f>
        <v>74.6881417</v>
      </c>
      <c r="J3357" s="0" t="n">
        <f aca="false">H3357+I3357</f>
        <v>200</v>
      </c>
      <c r="K3357" s="0" t="n">
        <f aca="false">MIN(IF(C3357=1,F3357-H3357,F3357),Assumptions!$C$13,MAX(0,($B$5-P3356)/$B$6))</f>
        <v>0</v>
      </c>
      <c r="L3357" s="0" t="n">
        <f aca="false">IF(C3357=1,0,MIN(F3357-K3357,Assumptions!$C$15,MAX(0,$B$10-O3356-M3357)))</f>
        <v>0</v>
      </c>
      <c r="M3357" s="0" t="n">
        <f aca="false">'Profiles 8760'!H3346</f>
        <v>180600</v>
      </c>
      <c r="N3357" s="0" t="n">
        <f aca="false">J3357+L3357</f>
        <v>200</v>
      </c>
      <c r="O3357" s="0" t="n">
        <f aca="false">O3356+N3357</f>
        <v>308669.28133125</v>
      </c>
      <c r="P3357" s="0" t="n">
        <f aca="false">MIN($B$5,P3356+K3357*$B$6-I3357)</f>
        <v>200.2233752042</v>
      </c>
      <c r="Q3357" s="0" t="n">
        <f aca="false">MAX(0,F3357-H3357-K3357-L3357)</f>
        <v>0</v>
      </c>
    </row>
    <row r="3358" customFormat="false" ht="15" hidden="false" customHeight="false" outlineLevel="0" collapsed="false">
      <c r="A3358" s="0" t="n">
        <f aca="false">'Profiles 8760'!A3347</f>
        <v>3345</v>
      </c>
      <c r="B3358" s="0" t="n">
        <f aca="false">'Profiles 8760'!B3347</f>
        <v>5</v>
      </c>
      <c r="C3358" s="0" t="n">
        <f aca="false">'Profiles 8760'!E3347</f>
        <v>1</v>
      </c>
      <c r="D3358" s="0" t="n">
        <f aca="false">'Profiles 8760'!F3347</f>
        <v>0.677295</v>
      </c>
      <c r="E3358" s="0" t="n">
        <f aca="false">'Profiles 8760'!G3347</f>
        <v>0.448796</v>
      </c>
      <c r="F3358" s="0" t="n">
        <f aca="false">D3358*Assumptions!$C$11*$B$7+E3358*Assumptions!$C$12*$B$8</f>
        <v>213.9585524</v>
      </c>
      <c r="G3358" s="0" t="n">
        <f aca="false">C3358*Assumptions!$C$15</f>
        <v>200</v>
      </c>
      <c r="H3358" s="0" t="n">
        <f aca="false">MIN(F3358,G3358)</f>
        <v>200</v>
      </c>
      <c r="I3358" s="0" t="n">
        <f aca="false">IF(C3358=1,MIN(G3358-H3358,Assumptions!$C$13,P3357),0)</f>
        <v>0</v>
      </c>
      <c r="J3358" s="0" t="n">
        <f aca="false">H3358+I3358</f>
        <v>200</v>
      </c>
      <c r="K3358" s="0" t="n">
        <f aca="false">MIN(IF(C3358=1,F3358-H3358,F3358),Assumptions!$C$13,MAX(0,($B$5-P3357)/$B$6))</f>
        <v>13.9585524</v>
      </c>
      <c r="L3358" s="0" t="n">
        <f aca="false">IF(C3358=1,0,MIN(F3358-K3358,Assumptions!$C$15,MAX(0,$B$10-O3357-M3358)))</f>
        <v>0</v>
      </c>
      <c r="M3358" s="0" t="n">
        <f aca="false">'Profiles 8760'!H3347</f>
        <v>180400</v>
      </c>
      <c r="N3358" s="0" t="n">
        <f aca="false">J3358+L3358</f>
        <v>200</v>
      </c>
      <c r="O3358" s="0" t="n">
        <f aca="false">O3357+N3358</f>
        <v>308869.28133125</v>
      </c>
      <c r="P3358" s="0" t="n">
        <f aca="false">MIN($B$5,P3357+K3358*$B$6-I3358)</f>
        <v>212.32264842452</v>
      </c>
      <c r="Q3358" s="0" t="n">
        <f aca="false">MAX(0,F3358-H3358-K3358-L3358)</f>
        <v>0</v>
      </c>
    </row>
    <row r="3359" customFormat="false" ht="15" hidden="false" customHeight="false" outlineLevel="0" collapsed="false">
      <c r="A3359" s="0" t="n">
        <f aca="false">'Profiles 8760'!A3348</f>
        <v>3346</v>
      </c>
      <c r="B3359" s="0" t="n">
        <f aca="false">'Profiles 8760'!B3348</f>
        <v>5</v>
      </c>
      <c r="C3359" s="0" t="n">
        <f aca="false">'Profiles 8760'!E3348</f>
        <v>0</v>
      </c>
      <c r="D3359" s="0" t="n">
        <f aca="false">'Profiles 8760'!F3348</f>
        <v>0.961095</v>
      </c>
      <c r="E3359" s="0" t="n">
        <f aca="false">'Profiles 8760'!G3348</f>
        <v>0.646248</v>
      </c>
      <c r="F3359" s="0" t="n">
        <f aca="false">D3359*Assumptions!$C$11*$B$7+E3359*Assumptions!$C$12*$B$8</f>
        <v>303.9957792</v>
      </c>
      <c r="G3359" s="0" t="n">
        <f aca="false">C3359*Assumptions!$C$15</f>
        <v>0</v>
      </c>
      <c r="H3359" s="0" t="n">
        <f aca="false">MIN(F3359,G3359)</f>
        <v>0</v>
      </c>
      <c r="I3359" s="0" t="n">
        <f aca="false">IF(C3359=1,MIN(G3359-H3359,Assumptions!$C$13,P3358),0)</f>
        <v>0</v>
      </c>
      <c r="J3359" s="0" t="n">
        <f aca="false">H3359+I3359</f>
        <v>0</v>
      </c>
      <c r="K3359" s="0" t="n">
        <f aca="false">MIN(IF(C3359=1,F3359-H3359,F3359),Assumptions!$C$13,MAX(0,($B$5-P3358)/$B$6))</f>
        <v>180</v>
      </c>
      <c r="L3359" s="0" t="n">
        <f aca="false">IF(C3359=1,0,MIN(F3359-K3359,Assumptions!$C$15,MAX(0,$B$10-O3358-M3359)))</f>
        <v>123.9957792</v>
      </c>
      <c r="M3359" s="0" t="n">
        <f aca="false">'Profiles 8760'!H3348</f>
        <v>180400</v>
      </c>
      <c r="N3359" s="0" t="n">
        <f aca="false">J3359+L3359</f>
        <v>123.9957792</v>
      </c>
      <c r="O3359" s="0" t="n">
        <f aca="false">O3358+N3359</f>
        <v>308993.27711045</v>
      </c>
      <c r="P3359" s="0" t="n">
        <f aca="false">MIN($B$5,P3358+K3359*$B$6-I3359)</f>
        <v>368.34664842452</v>
      </c>
      <c r="Q3359" s="0" t="n">
        <f aca="false">MAX(0,F3359-H3359-K3359-L3359)</f>
        <v>0</v>
      </c>
    </row>
    <row r="3360" customFormat="false" ht="15" hidden="false" customHeight="false" outlineLevel="0" collapsed="false">
      <c r="A3360" s="0" t="n">
        <f aca="false">'Profiles 8760'!A3349</f>
        <v>3347</v>
      </c>
      <c r="B3360" s="0" t="n">
        <f aca="false">'Profiles 8760'!B3349</f>
        <v>5</v>
      </c>
      <c r="C3360" s="0" t="n">
        <f aca="false">'Profiles 8760'!E3349</f>
        <v>0</v>
      </c>
      <c r="D3360" s="0" t="n">
        <f aca="false">'Profiles 8760'!F3349</f>
        <v>1</v>
      </c>
      <c r="E3360" s="0" t="n">
        <f aca="false">'Profiles 8760'!G3349</f>
        <v>0.718742</v>
      </c>
      <c r="F3360" s="0" t="n">
        <f aca="false">D3360*Assumptions!$C$11*$B$7+E3360*Assumptions!$C$12*$B$8</f>
        <v>318.1965478</v>
      </c>
      <c r="G3360" s="0" t="n">
        <f aca="false">C3360*Assumptions!$C$15</f>
        <v>0</v>
      </c>
      <c r="H3360" s="0" t="n">
        <f aca="false">MIN(F3360,G3360)</f>
        <v>0</v>
      </c>
      <c r="I3360" s="0" t="n">
        <f aca="false">IF(C3360=1,MIN(G3360-H3360,Assumptions!$C$13,P3359),0)</f>
        <v>0</v>
      </c>
      <c r="J3360" s="0" t="n">
        <f aca="false">H3360+I3360</f>
        <v>0</v>
      </c>
      <c r="K3360" s="0" t="n">
        <f aca="false">MIN(IF(C3360=1,F3360-H3360,F3360),Assumptions!$C$13,MAX(0,($B$5-P3359)/$B$6))</f>
        <v>164.35550481712</v>
      </c>
      <c r="L3360" s="0" t="n">
        <f aca="false">IF(C3360=1,0,MIN(F3360-K3360,Assumptions!$C$15,MAX(0,$B$10-O3359-M3360)))</f>
        <v>153.84104298288</v>
      </c>
      <c r="M3360" s="0" t="n">
        <f aca="false">'Profiles 8760'!H3349</f>
        <v>180400</v>
      </c>
      <c r="N3360" s="0" t="n">
        <f aca="false">J3360+L3360</f>
        <v>153.84104298288</v>
      </c>
      <c r="O3360" s="0" t="n">
        <f aca="false">O3359+N3360</f>
        <v>309147.118153433</v>
      </c>
      <c r="P3360" s="0" t="n">
        <f aca="false">MIN($B$5,P3359+K3360*$B$6-I3360)</f>
        <v>510.81</v>
      </c>
      <c r="Q3360" s="0" t="n">
        <f aca="false">MAX(0,F3360-H3360-K3360-L3360)</f>
        <v>0</v>
      </c>
    </row>
    <row r="3361" customFormat="false" ht="15" hidden="false" customHeight="false" outlineLevel="0" collapsed="false">
      <c r="A3361" s="0" t="n">
        <f aca="false">'Profiles 8760'!A3350</f>
        <v>3348</v>
      </c>
      <c r="B3361" s="0" t="n">
        <f aca="false">'Profiles 8760'!B3350</f>
        <v>5</v>
      </c>
      <c r="C3361" s="0" t="n">
        <f aca="false">'Profiles 8760'!E3350</f>
        <v>0</v>
      </c>
      <c r="D3361" s="0" t="n">
        <f aca="false">'Profiles 8760'!F3350</f>
        <v>1</v>
      </c>
      <c r="E3361" s="0" t="n">
        <f aca="false">'Profiles 8760'!G3350</f>
        <v>0.734817</v>
      </c>
      <c r="F3361" s="0" t="n">
        <f aca="false">D3361*Assumptions!$C$11*$B$7+E3361*Assumptions!$C$12*$B$8</f>
        <v>318.8540153</v>
      </c>
      <c r="G3361" s="0" t="n">
        <f aca="false">C3361*Assumptions!$C$15</f>
        <v>0</v>
      </c>
      <c r="H3361" s="0" t="n">
        <f aca="false">MIN(F3361,G3361)</f>
        <v>0</v>
      </c>
      <c r="I3361" s="0" t="n">
        <f aca="false">IF(C3361=1,MIN(G3361-H3361,Assumptions!$C$13,P3360),0)</f>
        <v>0</v>
      </c>
      <c r="J3361" s="0" t="n">
        <f aca="false">H3361+I3361</f>
        <v>0</v>
      </c>
      <c r="K3361" s="0" t="n">
        <f aca="false">MIN(IF(C3361=1,F3361-H3361,F3361),Assumptions!$C$13,MAX(0,($B$5-P3360)/$B$6))</f>
        <v>0</v>
      </c>
      <c r="L3361" s="0" t="n">
        <f aca="false">IF(C3361=1,0,MIN(F3361-K3361,Assumptions!$C$15,MAX(0,$B$10-O3360-M3361)))</f>
        <v>200</v>
      </c>
      <c r="M3361" s="0" t="n">
        <f aca="false">'Profiles 8760'!H3350</f>
        <v>180400</v>
      </c>
      <c r="N3361" s="0" t="n">
        <f aca="false">J3361+L3361</f>
        <v>200</v>
      </c>
      <c r="O3361" s="0" t="n">
        <f aca="false">O3360+N3361</f>
        <v>309347.118153433</v>
      </c>
      <c r="P3361" s="0" t="n">
        <f aca="false">MIN($B$5,P3360+K3361*$B$6-I3361)</f>
        <v>510.81</v>
      </c>
      <c r="Q3361" s="0" t="n">
        <f aca="false">MAX(0,F3361-H3361-K3361-L3361)</f>
        <v>118.8540153</v>
      </c>
    </row>
    <row r="3362" customFormat="false" ht="15" hidden="false" customHeight="false" outlineLevel="0" collapsed="false">
      <c r="A3362" s="0" t="n">
        <f aca="false">'Profiles 8760'!A3351</f>
        <v>3349</v>
      </c>
      <c r="B3362" s="0" t="n">
        <f aca="false">'Profiles 8760'!B3351</f>
        <v>5</v>
      </c>
      <c r="C3362" s="0" t="n">
        <f aca="false">'Profiles 8760'!E3351</f>
        <v>0</v>
      </c>
      <c r="D3362" s="0" t="n">
        <f aca="false">'Profiles 8760'!F3351</f>
        <v>1</v>
      </c>
      <c r="E3362" s="0" t="n">
        <f aca="false">'Profiles 8760'!G3351</f>
        <v>0.752545</v>
      </c>
      <c r="F3362" s="0" t="n">
        <f aca="false">D3362*Assumptions!$C$11*$B$7+E3362*Assumptions!$C$12*$B$8</f>
        <v>319.5790905</v>
      </c>
      <c r="G3362" s="0" t="n">
        <f aca="false">C3362*Assumptions!$C$15</f>
        <v>0</v>
      </c>
      <c r="H3362" s="0" t="n">
        <f aca="false">MIN(F3362,G3362)</f>
        <v>0</v>
      </c>
      <c r="I3362" s="0" t="n">
        <f aca="false">IF(C3362=1,MIN(G3362-H3362,Assumptions!$C$13,P3361),0)</f>
        <v>0</v>
      </c>
      <c r="J3362" s="0" t="n">
        <f aca="false">H3362+I3362</f>
        <v>0</v>
      </c>
      <c r="K3362" s="0" t="n">
        <f aca="false">MIN(IF(C3362=1,F3362-H3362,F3362),Assumptions!$C$13,MAX(0,($B$5-P3361)/$B$6))</f>
        <v>0</v>
      </c>
      <c r="L3362" s="0" t="n">
        <f aca="false">IF(C3362=1,0,MIN(F3362-K3362,Assumptions!$C$15,MAX(0,$B$10-O3361-M3362)))</f>
        <v>200</v>
      </c>
      <c r="M3362" s="0" t="n">
        <f aca="false">'Profiles 8760'!H3351</f>
        <v>180400</v>
      </c>
      <c r="N3362" s="0" t="n">
        <f aca="false">J3362+L3362</f>
        <v>200</v>
      </c>
      <c r="O3362" s="0" t="n">
        <f aca="false">O3361+N3362</f>
        <v>309547.118153433</v>
      </c>
      <c r="P3362" s="0" t="n">
        <f aca="false">MIN($B$5,P3361+K3362*$B$6-I3362)</f>
        <v>510.81</v>
      </c>
      <c r="Q3362" s="0" t="n">
        <f aca="false">MAX(0,F3362-H3362-K3362-L3362)</f>
        <v>119.5790905</v>
      </c>
    </row>
    <row r="3363" customFormat="false" ht="15" hidden="false" customHeight="false" outlineLevel="0" collapsed="false">
      <c r="A3363" s="0" t="n">
        <f aca="false">'Profiles 8760'!A3352</f>
        <v>3350</v>
      </c>
      <c r="B3363" s="0" t="n">
        <f aca="false">'Profiles 8760'!B3352</f>
        <v>5</v>
      </c>
      <c r="C3363" s="0" t="n">
        <f aca="false">'Profiles 8760'!E3352</f>
        <v>0</v>
      </c>
      <c r="D3363" s="0" t="n">
        <f aca="false">'Profiles 8760'!F3352</f>
        <v>1</v>
      </c>
      <c r="E3363" s="0" t="n">
        <f aca="false">'Profiles 8760'!G3352</f>
        <v>0.824563</v>
      </c>
      <c r="F3363" s="0" t="n">
        <f aca="false">D3363*Assumptions!$C$11*$B$7+E3363*Assumptions!$C$12*$B$8</f>
        <v>322.5246267</v>
      </c>
      <c r="G3363" s="0" t="n">
        <f aca="false">C3363*Assumptions!$C$15</f>
        <v>0</v>
      </c>
      <c r="H3363" s="0" t="n">
        <f aca="false">MIN(F3363,G3363)</f>
        <v>0</v>
      </c>
      <c r="I3363" s="0" t="n">
        <f aca="false">IF(C3363=1,MIN(G3363-H3363,Assumptions!$C$13,P3362),0)</f>
        <v>0</v>
      </c>
      <c r="J3363" s="0" t="n">
        <f aca="false">H3363+I3363</f>
        <v>0</v>
      </c>
      <c r="K3363" s="0" t="n">
        <f aca="false">MIN(IF(C3363=1,F3363-H3363,F3363),Assumptions!$C$13,MAX(0,($B$5-P3362)/$B$6))</f>
        <v>0</v>
      </c>
      <c r="L3363" s="0" t="n">
        <f aca="false">IF(C3363=1,0,MIN(F3363-K3363,Assumptions!$C$15,MAX(0,$B$10-O3362-M3363)))</f>
        <v>200</v>
      </c>
      <c r="M3363" s="0" t="n">
        <f aca="false">'Profiles 8760'!H3352</f>
        <v>180400</v>
      </c>
      <c r="N3363" s="0" t="n">
        <f aca="false">J3363+L3363</f>
        <v>200</v>
      </c>
      <c r="O3363" s="0" t="n">
        <f aca="false">O3362+N3363</f>
        <v>309747.118153433</v>
      </c>
      <c r="P3363" s="0" t="n">
        <f aca="false">MIN($B$5,P3362+K3363*$B$6-I3363)</f>
        <v>510.81</v>
      </c>
      <c r="Q3363" s="0" t="n">
        <f aca="false">MAX(0,F3363-H3363-K3363-L3363)</f>
        <v>122.5246267</v>
      </c>
    </row>
    <row r="3364" customFormat="false" ht="15" hidden="false" customHeight="false" outlineLevel="0" collapsed="false">
      <c r="A3364" s="0" t="n">
        <f aca="false">'Profiles 8760'!A3353</f>
        <v>3351</v>
      </c>
      <c r="B3364" s="0" t="n">
        <f aca="false">'Profiles 8760'!B3353</f>
        <v>5</v>
      </c>
      <c r="C3364" s="0" t="n">
        <f aca="false">'Profiles 8760'!E3353</f>
        <v>0</v>
      </c>
      <c r="D3364" s="0" t="n">
        <f aca="false">'Profiles 8760'!F3353</f>
        <v>1</v>
      </c>
      <c r="E3364" s="0" t="n">
        <f aca="false">'Profiles 8760'!G3353</f>
        <v>0.651933</v>
      </c>
      <c r="F3364" s="0" t="n">
        <f aca="false">D3364*Assumptions!$C$11*$B$7+E3364*Assumptions!$C$12*$B$8</f>
        <v>315.4640597</v>
      </c>
      <c r="G3364" s="0" t="n">
        <f aca="false">C3364*Assumptions!$C$15</f>
        <v>0</v>
      </c>
      <c r="H3364" s="0" t="n">
        <f aca="false">MIN(F3364,G3364)</f>
        <v>0</v>
      </c>
      <c r="I3364" s="0" t="n">
        <f aca="false">IF(C3364=1,MIN(G3364-H3364,Assumptions!$C$13,P3363),0)</f>
        <v>0</v>
      </c>
      <c r="J3364" s="0" t="n">
        <f aca="false">H3364+I3364</f>
        <v>0</v>
      </c>
      <c r="K3364" s="0" t="n">
        <f aca="false">MIN(IF(C3364=1,F3364-H3364,F3364),Assumptions!$C$13,MAX(0,($B$5-P3363)/$B$6))</f>
        <v>0</v>
      </c>
      <c r="L3364" s="0" t="n">
        <f aca="false">IF(C3364=1,0,MIN(F3364-K3364,Assumptions!$C$15,MAX(0,$B$10-O3363-M3364)))</f>
        <v>200</v>
      </c>
      <c r="M3364" s="0" t="n">
        <f aca="false">'Profiles 8760'!H3353</f>
        <v>180400</v>
      </c>
      <c r="N3364" s="0" t="n">
        <f aca="false">J3364+L3364</f>
        <v>200</v>
      </c>
      <c r="O3364" s="0" t="n">
        <f aca="false">O3363+N3364</f>
        <v>309947.118153433</v>
      </c>
      <c r="P3364" s="0" t="n">
        <f aca="false">MIN($B$5,P3363+K3364*$B$6-I3364)</f>
        <v>510.81</v>
      </c>
      <c r="Q3364" s="0" t="n">
        <f aca="false">MAX(0,F3364-H3364-K3364-L3364)</f>
        <v>115.4640597</v>
      </c>
    </row>
    <row r="3365" customFormat="false" ht="15" hidden="false" customHeight="false" outlineLevel="0" collapsed="false">
      <c r="A3365" s="0" t="n">
        <f aca="false">'Profiles 8760'!A3354</f>
        <v>3352</v>
      </c>
      <c r="B3365" s="0" t="n">
        <f aca="false">'Profiles 8760'!B3354</f>
        <v>5</v>
      </c>
      <c r="C3365" s="0" t="n">
        <f aca="false">'Profiles 8760'!E3354</f>
        <v>0</v>
      </c>
      <c r="D3365" s="0" t="n">
        <f aca="false">'Profiles 8760'!F3354</f>
        <v>0.961095</v>
      </c>
      <c r="E3365" s="0" t="n">
        <f aca="false">'Profiles 8760'!G3354</f>
        <v>0.621808</v>
      </c>
      <c r="F3365" s="0" t="n">
        <f aca="false">D3365*Assumptions!$C$11*$B$7+E3365*Assumptions!$C$12*$B$8</f>
        <v>302.9961832</v>
      </c>
      <c r="G3365" s="0" t="n">
        <f aca="false">C3365*Assumptions!$C$15</f>
        <v>0</v>
      </c>
      <c r="H3365" s="0" t="n">
        <f aca="false">MIN(F3365,G3365)</f>
        <v>0</v>
      </c>
      <c r="I3365" s="0" t="n">
        <f aca="false">IF(C3365=1,MIN(G3365-H3365,Assumptions!$C$13,P3364),0)</f>
        <v>0</v>
      </c>
      <c r="J3365" s="0" t="n">
        <f aca="false">H3365+I3365</f>
        <v>0</v>
      </c>
      <c r="K3365" s="0" t="n">
        <f aca="false">MIN(IF(C3365=1,F3365-H3365,F3365),Assumptions!$C$13,MAX(0,($B$5-P3364)/$B$6))</f>
        <v>0</v>
      </c>
      <c r="L3365" s="0" t="n">
        <f aca="false">IF(C3365=1,0,MIN(F3365-K3365,Assumptions!$C$15,MAX(0,$B$10-O3364-M3365)))</f>
        <v>200</v>
      </c>
      <c r="M3365" s="0" t="n">
        <f aca="false">'Profiles 8760'!H3354</f>
        <v>180400</v>
      </c>
      <c r="N3365" s="0" t="n">
        <f aca="false">J3365+L3365</f>
        <v>200</v>
      </c>
      <c r="O3365" s="0" t="n">
        <f aca="false">O3364+N3365</f>
        <v>310147.118153433</v>
      </c>
      <c r="P3365" s="0" t="n">
        <f aca="false">MIN($B$5,P3364+K3365*$B$6-I3365)</f>
        <v>510.81</v>
      </c>
      <c r="Q3365" s="0" t="n">
        <f aca="false">MAX(0,F3365-H3365-K3365-L3365)</f>
        <v>102.9961832</v>
      </c>
    </row>
    <row r="3366" customFormat="false" ht="15" hidden="false" customHeight="false" outlineLevel="0" collapsed="false">
      <c r="A3366" s="0" t="n">
        <f aca="false">'Profiles 8760'!A3355</f>
        <v>3353</v>
      </c>
      <c r="B3366" s="0" t="n">
        <f aca="false">'Profiles 8760'!B3355</f>
        <v>5</v>
      </c>
      <c r="C3366" s="0" t="n">
        <f aca="false">'Profiles 8760'!E3355</f>
        <v>0</v>
      </c>
      <c r="D3366" s="0" t="n">
        <f aca="false">'Profiles 8760'!F3355</f>
        <v>0.677295</v>
      </c>
      <c r="E3366" s="0" t="n">
        <f aca="false">'Profiles 8760'!G3355</f>
        <v>0.404201</v>
      </c>
      <c r="F3366" s="0" t="n">
        <f aca="false">D3366*Assumptions!$C$11*$B$7+E3366*Assumptions!$C$12*$B$8</f>
        <v>212.1346169</v>
      </c>
      <c r="G3366" s="0" t="n">
        <f aca="false">C3366*Assumptions!$C$15</f>
        <v>0</v>
      </c>
      <c r="H3366" s="0" t="n">
        <f aca="false">MIN(F3366,G3366)</f>
        <v>0</v>
      </c>
      <c r="I3366" s="0" t="n">
        <f aca="false">IF(C3366=1,MIN(G3366-H3366,Assumptions!$C$13,P3365),0)</f>
        <v>0</v>
      </c>
      <c r="J3366" s="0" t="n">
        <f aca="false">H3366+I3366</f>
        <v>0</v>
      </c>
      <c r="K3366" s="0" t="n">
        <f aca="false">MIN(IF(C3366=1,F3366-H3366,F3366),Assumptions!$C$13,MAX(0,($B$5-P3365)/$B$6))</f>
        <v>0</v>
      </c>
      <c r="L3366" s="0" t="n">
        <f aca="false">IF(C3366=1,0,MIN(F3366-K3366,Assumptions!$C$15,MAX(0,$B$10-O3365-M3366)))</f>
        <v>200</v>
      </c>
      <c r="M3366" s="0" t="n">
        <f aca="false">'Profiles 8760'!H3355</f>
        <v>180400</v>
      </c>
      <c r="N3366" s="0" t="n">
        <f aca="false">J3366+L3366</f>
        <v>200</v>
      </c>
      <c r="O3366" s="0" t="n">
        <f aca="false">O3365+N3366</f>
        <v>310347.118153433</v>
      </c>
      <c r="P3366" s="0" t="n">
        <f aca="false">MIN($B$5,P3365+K3366*$B$6-I3366)</f>
        <v>510.81</v>
      </c>
      <c r="Q3366" s="0" t="n">
        <f aca="false">MAX(0,F3366-H3366-K3366-L3366)</f>
        <v>12.1346169</v>
      </c>
    </row>
    <row r="3367" customFormat="false" ht="15" hidden="false" customHeight="false" outlineLevel="0" collapsed="false">
      <c r="A3367" s="0" t="n">
        <f aca="false">'Profiles 8760'!A3356</f>
        <v>3354</v>
      </c>
      <c r="B3367" s="0" t="n">
        <f aca="false">'Profiles 8760'!B3356</f>
        <v>5</v>
      </c>
      <c r="C3367" s="0" t="n">
        <f aca="false">'Profiles 8760'!E3356</f>
        <v>0</v>
      </c>
      <c r="D3367" s="0" t="n">
        <f aca="false">'Profiles 8760'!F3356</f>
        <v>0.377468</v>
      </c>
      <c r="E3367" s="0" t="n">
        <f aca="false">'Profiles 8760'!G3356</f>
        <v>0.253757</v>
      </c>
      <c r="F3367" s="0" t="n">
        <f aca="false">D3367*Assumptions!$C$11*$B$7+E3367*Assumptions!$C$12*$B$8</f>
        <v>119.3914197</v>
      </c>
      <c r="G3367" s="0" t="n">
        <f aca="false">C3367*Assumptions!$C$15</f>
        <v>0</v>
      </c>
      <c r="H3367" s="0" t="n">
        <f aca="false">MIN(F3367,G3367)</f>
        <v>0</v>
      </c>
      <c r="I3367" s="0" t="n">
        <f aca="false">IF(C3367=1,MIN(G3367-H3367,Assumptions!$C$13,P3366),0)</f>
        <v>0</v>
      </c>
      <c r="J3367" s="0" t="n">
        <f aca="false">H3367+I3367</f>
        <v>0</v>
      </c>
      <c r="K3367" s="0" t="n">
        <f aca="false">MIN(IF(C3367=1,F3367-H3367,F3367),Assumptions!$C$13,MAX(0,($B$5-P3366)/$B$6))</f>
        <v>0</v>
      </c>
      <c r="L3367" s="0" t="n">
        <f aca="false">IF(C3367=1,0,MIN(F3367-K3367,Assumptions!$C$15,MAX(0,$B$10-O3366-M3367)))</f>
        <v>119.3914197</v>
      </c>
      <c r="M3367" s="0" t="n">
        <f aca="false">'Profiles 8760'!H3356</f>
        <v>180400</v>
      </c>
      <c r="N3367" s="0" t="n">
        <f aca="false">J3367+L3367</f>
        <v>119.3914197</v>
      </c>
      <c r="O3367" s="0" t="n">
        <f aca="false">O3366+N3367</f>
        <v>310466.509573133</v>
      </c>
      <c r="P3367" s="0" t="n">
        <f aca="false">MIN($B$5,P3366+K3367*$B$6-I3367)</f>
        <v>510.81</v>
      </c>
      <c r="Q3367" s="0" t="n">
        <f aca="false">MAX(0,F3367-H3367-K3367-L3367)</f>
        <v>0</v>
      </c>
    </row>
    <row r="3368" customFormat="false" ht="15" hidden="false" customHeight="false" outlineLevel="0" collapsed="false">
      <c r="A3368" s="0" t="n">
        <f aca="false">'Profiles 8760'!A3357</f>
        <v>3355</v>
      </c>
      <c r="B3368" s="0" t="n">
        <f aca="false">'Profiles 8760'!B3357</f>
        <v>5</v>
      </c>
      <c r="C3368" s="0" t="n">
        <f aca="false">'Profiles 8760'!E3357</f>
        <v>0</v>
      </c>
      <c r="D3368" s="0" t="n">
        <f aca="false">'Profiles 8760'!F3357</f>
        <v>0.11049</v>
      </c>
      <c r="E3368" s="0" t="n">
        <f aca="false">'Profiles 8760'!G3357</f>
        <v>0.250114</v>
      </c>
      <c r="F3368" s="0" t="n">
        <f aca="false">D3368*Assumptions!$C$11*$B$7+E3368*Assumptions!$C$12*$B$8</f>
        <v>42.1391746</v>
      </c>
      <c r="G3368" s="0" t="n">
        <f aca="false">C3368*Assumptions!$C$15</f>
        <v>0</v>
      </c>
      <c r="H3368" s="0" t="n">
        <f aca="false">MIN(F3368,G3368)</f>
        <v>0</v>
      </c>
      <c r="I3368" s="0" t="n">
        <f aca="false">IF(C3368=1,MIN(G3368-H3368,Assumptions!$C$13,P3367),0)</f>
        <v>0</v>
      </c>
      <c r="J3368" s="0" t="n">
        <f aca="false">H3368+I3368</f>
        <v>0</v>
      </c>
      <c r="K3368" s="0" t="n">
        <f aca="false">MIN(IF(C3368=1,F3368-H3368,F3368),Assumptions!$C$13,MAX(0,($B$5-P3367)/$B$6))</f>
        <v>0</v>
      </c>
      <c r="L3368" s="0" t="n">
        <f aca="false">IF(C3368=1,0,MIN(F3368-K3368,Assumptions!$C$15,MAX(0,$B$10-O3367-M3368)))</f>
        <v>42.1391746</v>
      </c>
      <c r="M3368" s="0" t="n">
        <f aca="false">'Profiles 8760'!H3357</f>
        <v>180400</v>
      </c>
      <c r="N3368" s="0" t="n">
        <f aca="false">J3368+L3368</f>
        <v>42.1391746</v>
      </c>
      <c r="O3368" s="0" t="n">
        <f aca="false">O3367+N3368</f>
        <v>310508.648747733</v>
      </c>
      <c r="P3368" s="0" t="n">
        <f aca="false">MIN($B$5,P3367+K3368*$B$6-I3368)</f>
        <v>510.81</v>
      </c>
      <c r="Q3368" s="0" t="n">
        <f aca="false">MAX(0,F3368-H3368-K3368-L3368)</f>
        <v>0</v>
      </c>
    </row>
    <row r="3369" customFormat="false" ht="15" hidden="false" customHeight="false" outlineLevel="0" collapsed="false">
      <c r="A3369" s="0" t="n">
        <f aca="false">'Profiles 8760'!A3358</f>
        <v>3356</v>
      </c>
      <c r="B3369" s="0" t="n">
        <f aca="false">'Profiles 8760'!B3358</f>
        <v>5</v>
      </c>
      <c r="C3369" s="0" t="n">
        <f aca="false">'Profiles 8760'!E3358</f>
        <v>1</v>
      </c>
      <c r="D3369" s="0" t="n">
        <f aca="false">'Profiles 8760'!F3358</f>
        <v>0</v>
      </c>
      <c r="E3369" s="0" t="n">
        <f aca="false">'Profiles 8760'!G3358</f>
        <v>0.142543</v>
      </c>
      <c r="F3369" s="0" t="n">
        <f aca="false">D3369*Assumptions!$C$11*$B$7+E3369*Assumptions!$C$12*$B$8</f>
        <v>5.8300087</v>
      </c>
      <c r="G3369" s="0" t="n">
        <f aca="false">C3369*Assumptions!$C$15</f>
        <v>200</v>
      </c>
      <c r="H3369" s="0" t="n">
        <f aca="false">MIN(F3369,G3369)</f>
        <v>5.8300087</v>
      </c>
      <c r="I3369" s="0" t="n">
        <f aca="false">IF(C3369=1,MIN(G3369-H3369,Assumptions!$C$13,P3368),0)</f>
        <v>180</v>
      </c>
      <c r="J3369" s="0" t="n">
        <f aca="false">H3369+I3369</f>
        <v>185.8300087</v>
      </c>
      <c r="K3369" s="0" t="n">
        <f aca="false">MIN(IF(C3369=1,F3369-H3369,F3369),Assumptions!$C$13,MAX(0,($B$5-P3368)/$B$6))</f>
        <v>0</v>
      </c>
      <c r="L3369" s="0" t="n">
        <f aca="false">IF(C3369=1,0,MIN(F3369-K3369,Assumptions!$C$15,MAX(0,$B$10-O3368-M3369)))</f>
        <v>0</v>
      </c>
      <c r="M3369" s="0" t="n">
        <f aca="false">'Profiles 8760'!H3358</f>
        <v>180200</v>
      </c>
      <c r="N3369" s="0" t="n">
        <f aca="false">J3369+L3369</f>
        <v>185.8300087</v>
      </c>
      <c r="O3369" s="0" t="n">
        <f aca="false">O3368+N3369</f>
        <v>310694.478756433</v>
      </c>
      <c r="P3369" s="0" t="n">
        <f aca="false">MIN($B$5,P3368+K3369*$B$6-I3369)</f>
        <v>330.81</v>
      </c>
      <c r="Q3369" s="0" t="n">
        <f aca="false">MAX(0,F3369-H3369-K3369-L3369)</f>
        <v>0</v>
      </c>
    </row>
    <row r="3370" customFormat="false" ht="15" hidden="false" customHeight="false" outlineLevel="0" collapsed="false">
      <c r="A3370" s="0" t="n">
        <f aca="false">'Profiles 8760'!A3359</f>
        <v>3357</v>
      </c>
      <c r="B3370" s="0" t="n">
        <f aca="false">'Profiles 8760'!B3359</f>
        <v>5</v>
      </c>
      <c r="C3370" s="0" t="n">
        <f aca="false">'Profiles 8760'!E3359</f>
        <v>1</v>
      </c>
      <c r="D3370" s="0" t="n">
        <f aca="false">'Profiles 8760'!F3359</f>
        <v>0</v>
      </c>
      <c r="E3370" s="0" t="n">
        <f aca="false">'Profiles 8760'!G3359</f>
        <v>0.17484</v>
      </c>
      <c r="F3370" s="0" t="n">
        <f aca="false">D3370*Assumptions!$C$11*$B$7+E3370*Assumptions!$C$12*$B$8</f>
        <v>7.150956</v>
      </c>
      <c r="G3370" s="0" t="n">
        <f aca="false">C3370*Assumptions!$C$15</f>
        <v>200</v>
      </c>
      <c r="H3370" s="0" t="n">
        <f aca="false">MIN(F3370,G3370)</f>
        <v>7.150956</v>
      </c>
      <c r="I3370" s="0" t="n">
        <f aca="false">IF(C3370=1,MIN(G3370-H3370,Assumptions!$C$13,P3369),0)</f>
        <v>180</v>
      </c>
      <c r="J3370" s="0" t="n">
        <f aca="false">H3370+I3370</f>
        <v>187.150956</v>
      </c>
      <c r="K3370" s="0" t="n">
        <f aca="false">MIN(IF(C3370=1,F3370-H3370,F3370),Assumptions!$C$13,MAX(0,($B$5-P3369)/$B$6))</f>
        <v>0</v>
      </c>
      <c r="L3370" s="0" t="n">
        <f aca="false">IF(C3370=1,0,MIN(F3370-K3370,Assumptions!$C$15,MAX(0,$B$10-O3369-M3370)))</f>
        <v>0</v>
      </c>
      <c r="M3370" s="0" t="n">
        <f aca="false">'Profiles 8760'!H3359</f>
        <v>180000</v>
      </c>
      <c r="N3370" s="0" t="n">
        <f aca="false">J3370+L3370</f>
        <v>187.150956</v>
      </c>
      <c r="O3370" s="0" t="n">
        <f aca="false">O3369+N3370</f>
        <v>310881.629712433</v>
      </c>
      <c r="P3370" s="0" t="n">
        <f aca="false">MIN($B$5,P3369+K3370*$B$6-I3370)</f>
        <v>150.81</v>
      </c>
      <c r="Q3370" s="0" t="n">
        <f aca="false">MAX(0,F3370-H3370-K3370-L3370)</f>
        <v>0</v>
      </c>
    </row>
    <row r="3371" customFormat="false" ht="15" hidden="false" customHeight="false" outlineLevel="0" collapsed="false">
      <c r="A3371" s="0" t="n">
        <f aca="false">'Profiles 8760'!A3360</f>
        <v>3358</v>
      </c>
      <c r="B3371" s="0" t="n">
        <f aca="false">'Profiles 8760'!B3360</f>
        <v>5</v>
      </c>
      <c r="C3371" s="0" t="n">
        <f aca="false">'Profiles 8760'!E3360</f>
        <v>0</v>
      </c>
      <c r="D3371" s="0" t="n">
        <f aca="false">'Profiles 8760'!F3360</f>
        <v>0</v>
      </c>
      <c r="E3371" s="0" t="n">
        <f aca="false">'Profiles 8760'!G3360</f>
        <v>0.100452</v>
      </c>
      <c r="F3371" s="0" t="n">
        <f aca="false">D3371*Assumptions!$C$11*$B$7+E3371*Assumptions!$C$12*$B$8</f>
        <v>4.1084868</v>
      </c>
      <c r="G3371" s="0" t="n">
        <f aca="false">C3371*Assumptions!$C$15</f>
        <v>0</v>
      </c>
      <c r="H3371" s="0" t="n">
        <f aca="false">MIN(F3371,G3371)</f>
        <v>0</v>
      </c>
      <c r="I3371" s="0" t="n">
        <f aca="false">IF(C3371=1,MIN(G3371-H3371,Assumptions!$C$13,P3370),0)</f>
        <v>0</v>
      </c>
      <c r="J3371" s="0" t="n">
        <f aca="false">H3371+I3371</f>
        <v>0</v>
      </c>
      <c r="K3371" s="0" t="n">
        <f aca="false">MIN(IF(C3371=1,F3371-H3371,F3371),Assumptions!$C$13,MAX(0,($B$5-P3370)/$B$6))</f>
        <v>4.1084868</v>
      </c>
      <c r="L3371" s="0" t="n">
        <f aca="false">IF(C3371=1,0,MIN(F3371-K3371,Assumptions!$C$15,MAX(0,$B$10-O3370-M3371)))</f>
        <v>0</v>
      </c>
      <c r="M3371" s="0" t="n">
        <f aca="false">'Profiles 8760'!H3360</f>
        <v>180000</v>
      </c>
      <c r="N3371" s="0" t="n">
        <f aca="false">J3371+L3371</f>
        <v>0</v>
      </c>
      <c r="O3371" s="0" t="n">
        <f aca="false">O3370+N3371</f>
        <v>310881.629712433</v>
      </c>
      <c r="P3371" s="0" t="n">
        <f aca="false">MIN($B$5,P3370+K3371*$B$6-I3371)</f>
        <v>154.37123635824</v>
      </c>
      <c r="Q3371" s="0" t="n">
        <f aca="false">MAX(0,F3371-H3371-K3371-L3371)</f>
        <v>0</v>
      </c>
    </row>
    <row r="3372" customFormat="false" ht="15" hidden="false" customHeight="false" outlineLevel="0" collapsed="false">
      <c r="A3372" s="0" t="n">
        <f aca="false">'Profiles 8760'!A3361</f>
        <v>3359</v>
      </c>
      <c r="B3372" s="0" t="n">
        <f aca="false">'Profiles 8760'!B3361</f>
        <v>5</v>
      </c>
      <c r="C3372" s="0" t="n">
        <f aca="false">'Profiles 8760'!E3361</f>
        <v>0</v>
      </c>
      <c r="D3372" s="0" t="n">
        <f aca="false">'Profiles 8760'!F3361</f>
        <v>0</v>
      </c>
      <c r="E3372" s="0" t="n">
        <f aca="false">'Profiles 8760'!G3361</f>
        <v>0.099705</v>
      </c>
      <c r="F3372" s="0" t="n">
        <f aca="false">D3372*Assumptions!$C$11*$B$7+E3372*Assumptions!$C$12*$B$8</f>
        <v>4.0779345</v>
      </c>
      <c r="G3372" s="0" t="n">
        <f aca="false">C3372*Assumptions!$C$15</f>
        <v>0</v>
      </c>
      <c r="H3372" s="0" t="n">
        <f aca="false">MIN(F3372,G3372)</f>
        <v>0</v>
      </c>
      <c r="I3372" s="0" t="n">
        <f aca="false">IF(C3372=1,MIN(G3372-H3372,Assumptions!$C$13,P3371),0)</f>
        <v>0</v>
      </c>
      <c r="J3372" s="0" t="n">
        <f aca="false">H3372+I3372</f>
        <v>0</v>
      </c>
      <c r="K3372" s="0" t="n">
        <f aca="false">MIN(IF(C3372=1,F3372-H3372,F3372),Assumptions!$C$13,MAX(0,($B$5-P3371)/$B$6))</f>
        <v>4.0779345</v>
      </c>
      <c r="L3372" s="0" t="n">
        <f aca="false">IF(C3372=1,0,MIN(F3372-K3372,Assumptions!$C$15,MAX(0,$B$10-O3371-M3372)))</f>
        <v>0</v>
      </c>
      <c r="M3372" s="0" t="n">
        <f aca="false">'Profiles 8760'!H3361</f>
        <v>180000</v>
      </c>
      <c r="N3372" s="0" t="n">
        <f aca="false">J3372+L3372</f>
        <v>0</v>
      </c>
      <c r="O3372" s="0" t="n">
        <f aca="false">O3371+N3372</f>
        <v>310881.629712433</v>
      </c>
      <c r="P3372" s="0" t="n">
        <f aca="false">MIN($B$5,P3371+K3372*$B$6-I3372)</f>
        <v>157.90598998284</v>
      </c>
      <c r="Q3372" s="0" t="n">
        <f aca="false">MAX(0,F3372-H3372-K3372-L3372)</f>
        <v>0</v>
      </c>
    </row>
    <row r="3373" customFormat="false" ht="15" hidden="false" customHeight="false" outlineLevel="0" collapsed="false">
      <c r="A3373" s="0" t="n">
        <f aca="false">'Profiles 8760'!A3362</f>
        <v>3360</v>
      </c>
      <c r="B3373" s="0" t="n">
        <f aca="false">'Profiles 8760'!B3362</f>
        <v>5</v>
      </c>
      <c r="C3373" s="0" t="n">
        <f aca="false">'Profiles 8760'!E3362</f>
        <v>0</v>
      </c>
      <c r="D3373" s="0" t="n">
        <f aca="false">'Profiles 8760'!F3362</f>
        <v>0</v>
      </c>
      <c r="E3373" s="0" t="n">
        <f aca="false">'Profiles 8760'!G3362</f>
        <v>0.079745</v>
      </c>
      <c r="F3373" s="0" t="n">
        <f aca="false">D3373*Assumptions!$C$11*$B$7+E3373*Assumptions!$C$12*$B$8</f>
        <v>3.2615705</v>
      </c>
      <c r="G3373" s="0" t="n">
        <f aca="false">C3373*Assumptions!$C$15</f>
        <v>0</v>
      </c>
      <c r="H3373" s="0" t="n">
        <f aca="false">MIN(F3373,G3373)</f>
        <v>0</v>
      </c>
      <c r="I3373" s="0" t="n">
        <f aca="false">IF(C3373=1,MIN(G3373-H3373,Assumptions!$C$13,P3372),0)</f>
        <v>0</v>
      </c>
      <c r="J3373" s="0" t="n">
        <f aca="false">H3373+I3373</f>
        <v>0</v>
      </c>
      <c r="K3373" s="0" t="n">
        <f aca="false">MIN(IF(C3373=1,F3373-H3373,F3373),Assumptions!$C$13,MAX(0,($B$5-P3372)/$B$6))</f>
        <v>3.2615705</v>
      </c>
      <c r="L3373" s="0" t="n">
        <f aca="false">IF(C3373=1,0,MIN(F3373-K3373,Assumptions!$C$15,MAX(0,$B$10-O3372-M3373)))</f>
        <v>0</v>
      </c>
      <c r="M3373" s="0" t="n">
        <f aca="false">'Profiles 8760'!H3362</f>
        <v>180000</v>
      </c>
      <c r="N3373" s="0" t="n">
        <f aca="false">J3373+L3373</f>
        <v>0</v>
      </c>
      <c r="O3373" s="0" t="n">
        <f aca="false">O3372+N3373</f>
        <v>310881.629712433</v>
      </c>
      <c r="P3373" s="0" t="n">
        <f aca="false">MIN($B$5,P3372+K3373*$B$6-I3373)</f>
        <v>160.73311929224</v>
      </c>
      <c r="Q3373" s="0" t="n">
        <f aca="false">MAX(0,F3373-H3373-K3373-L3373)</f>
        <v>0</v>
      </c>
    </row>
    <row r="3374" customFormat="false" ht="15" hidden="false" customHeight="false" outlineLevel="0" collapsed="false">
      <c r="A3374" s="0" t="n">
        <f aca="false">'Profiles 8760'!A3363</f>
        <v>3361</v>
      </c>
      <c r="B3374" s="0" t="n">
        <f aca="false">'Profiles 8760'!B3363</f>
        <v>5</v>
      </c>
      <c r="C3374" s="0" t="n">
        <f aca="false">'Profiles 8760'!E3363</f>
        <v>0</v>
      </c>
      <c r="D3374" s="0" t="n">
        <f aca="false">'Profiles 8760'!F3363</f>
        <v>0</v>
      </c>
      <c r="E3374" s="0" t="n">
        <f aca="false">'Profiles 8760'!G3363</f>
        <v>0.100432</v>
      </c>
      <c r="F3374" s="0" t="n">
        <f aca="false">D3374*Assumptions!$C$11*$B$7+E3374*Assumptions!$C$12*$B$8</f>
        <v>4.1076688</v>
      </c>
      <c r="G3374" s="0" t="n">
        <f aca="false">C3374*Assumptions!$C$15</f>
        <v>0</v>
      </c>
      <c r="H3374" s="0" t="n">
        <f aca="false">MIN(F3374,G3374)</f>
        <v>0</v>
      </c>
      <c r="I3374" s="0" t="n">
        <f aca="false">IF(C3374=1,MIN(G3374-H3374,Assumptions!$C$13,P3373),0)</f>
        <v>0</v>
      </c>
      <c r="J3374" s="0" t="n">
        <f aca="false">H3374+I3374</f>
        <v>0</v>
      </c>
      <c r="K3374" s="0" t="n">
        <f aca="false">MIN(IF(C3374=1,F3374-H3374,F3374),Assumptions!$C$13,MAX(0,($B$5-P3373)/$B$6))</f>
        <v>4.1076688</v>
      </c>
      <c r="L3374" s="0" t="n">
        <f aca="false">IF(C3374=1,0,MIN(F3374-K3374,Assumptions!$C$15,MAX(0,$B$10-O3373-M3374)))</f>
        <v>0</v>
      </c>
      <c r="M3374" s="0" t="n">
        <f aca="false">'Profiles 8760'!H3363</f>
        <v>180000</v>
      </c>
      <c r="N3374" s="0" t="n">
        <f aca="false">J3374+L3374</f>
        <v>0</v>
      </c>
      <c r="O3374" s="0" t="n">
        <f aca="false">O3373+N3374</f>
        <v>310881.629712433</v>
      </c>
      <c r="P3374" s="0" t="n">
        <f aca="false">MIN($B$5,P3373+K3374*$B$6-I3374)</f>
        <v>164.29364660808</v>
      </c>
      <c r="Q3374" s="0" t="n">
        <f aca="false">MAX(0,F3374-H3374-K3374-L3374)</f>
        <v>0</v>
      </c>
    </row>
    <row r="3375" customFormat="false" ht="15" hidden="false" customHeight="false" outlineLevel="0" collapsed="false">
      <c r="A3375" s="0" t="n">
        <f aca="false">'Profiles 8760'!A3364</f>
        <v>3362</v>
      </c>
      <c r="B3375" s="0" t="n">
        <f aca="false">'Profiles 8760'!B3364</f>
        <v>5</v>
      </c>
      <c r="C3375" s="0" t="n">
        <f aca="false">'Profiles 8760'!E3364</f>
        <v>0</v>
      </c>
      <c r="D3375" s="0" t="n">
        <f aca="false">'Profiles 8760'!F3364</f>
        <v>0</v>
      </c>
      <c r="E3375" s="0" t="n">
        <f aca="false">'Profiles 8760'!G3364</f>
        <v>0.125746</v>
      </c>
      <c r="F3375" s="0" t="n">
        <f aca="false">D3375*Assumptions!$C$11*$B$7+E3375*Assumptions!$C$12*$B$8</f>
        <v>5.1430114</v>
      </c>
      <c r="G3375" s="0" t="n">
        <f aca="false">C3375*Assumptions!$C$15</f>
        <v>0</v>
      </c>
      <c r="H3375" s="0" t="n">
        <f aca="false">MIN(F3375,G3375)</f>
        <v>0</v>
      </c>
      <c r="I3375" s="0" t="n">
        <f aca="false">IF(C3375=1,MIN(G3375-H3375,Assumptions!$C$13,P3374),0)</f>
        <v>0</v>
      </c>
      <c r="J3375" s="0" t="n">
        <f aca="false">H3375+I3375</f>
        <v>0</v>
      </c>
      <c r="K3375" s="0" t="n">
        <f aca="false">MIN(IF(C3375=1,F3375-H3375,F3375),Assumptions!$C$13,MAX(0,($B$5-P3374)/$B$6))</f>
        <v>5.1430114</v>
      </c>
      <c r="L3375" s="0" t="n">
        <f aca="false">IF(C3375=1,0,MIN(F3375-K3375,Assumptions!$C$15,MAX(0,$B$10-O3374-M3375)))</f>
        <v>0</v>
      </c>
      <c r="M3375" s="0" t="n">
        <f aca="false">'Profiles 8760'!H3364</f>
        <v>180000</v>
      </c>
      <c r="N3375" s="0" t="n">
        <f aca="false">J3375+L3375</f>
        <v>0</v>
      </c>
      <c r="O3375" s="0" t="n">
        <f aca="false">O3374+N3375</f>
        <v>310881.629712433</v>
      </c>
      <c r="P3375" s="0" t="n">
        <f aca="false">MIN($B$5,P3374+K3375*$B$6-I3375)</f>
        <v>168.7516088896</v>
      </c>
      <c r="Q3375" s="0" t="n">
        <f aca="false">MAX(0,F3375-H3375-K3375-L3375)</f>
        <v>0</v>
      </c>
    </row>
    <row r="3376" customFormat="false" ht="15" hidden="false" customHeight="false" outlineLevel="0" collapsed="false">
      <c r="A3376" s="0" t="n">
        <f aca="false">'Profiles 8760'!A3365</f>
        <v>3363</v>
      </c>
      <c r="B3376" s="0" t="n">
        <f aca="false">'Profiles 8760'!B3365</f>
        <v>5</v>
      </c>
      <c r="C3376" s="0" t="n">
        <f aca="false">'Profiles 8760'!E3365</f>
        <v>0</v>
      </c>
      <c r="D3376" s="0" t="n">
        <f aca="false">'Profiles 8760'!F3365</f>
        <v>0</v>
      </c>
      <c r="E3376" s="0" t="n">
        <f aca="false">'Profiles 8760'!G3365</f>
        <v>0.118278</v>
      </c>
      <c r="F3376" s="0" t="n">
        <f aca="false">D3376*Assumptions!$C$11*$B$7+E3376*Assumptions!$C$12*$B$8</f>
        <v>4.8375702</v>
      </c>
      <c r="G3376" s="0" t="n">
        <f aca="false">C3376*Assumptions!$C$15</f>
        <v>0</v>
      </c>
      <c r="H3376" s="0" t="n">
        <f aca="false">MIN(F3376,G3376)</f>
        <v>0</v>
      </c>
      <c r="I3376" s="0" t="n">
        <f aca="false">IF(C3376=1,MIN(G3376-H3376,Assumptions!$C$13,P3375),0)</f>
        <v>0</v>
      </c>
      <c r="J3376" s="0" t="n">
        <f aca="false">H3376+I3376</f>
        <v>0</v>
      </c>
      <c r="K3376" s="0" t="n">
        <f aca="false">MIN(IF(C3376=1,F3376-H3376,F3376),Assumptions!$C$13,MAX(0,($B$5-P3375)/$B$6))</f>
        <v>4.8375702</v>
      </c>
      <c r="L3376" s="0" t="n">
        <f aca="false">IF(C3376=1,0,MIN(F3376-K3376,Assumptions!$C$15,MAX(0,$B$10-O3375-M3376)))</f>
        <v>0</v>
      </c>
      <c r="M3376" s="0" t="n">
        <f aca="false">'Profiles 8760'!H3365</f>
        <v>180000</v>
      </c>
      <c r="N3376" s="0" t="n">
        <f aca="false">J3376+L3376</f>
        <v>0</v>
      </c>
      <c r="O3376" s="0" t="n">
        <f aca="false">O3375+N3376</f>
        <v>310881.629712433</v>
      </c>
      <c r="P3376" s="0" t="n">
        <f aca="false">MIN($B$5,P3375+K3376*$B$6-I3376)</f>
        <v>172.94481473896</v>
      </c>
      <c r="Q3376" s="0" t="n">
        <f aca="false">MAX(0,F3376-H3376-K3376-L3376)</f>
        <v>0</v>
      </c>
    </row>
    <row r="3377" customFormat="false" ht="15" hidden="false" customHeight="false" outlineLevel="0" collapsed="false">
      <c r="A3377" s="0" t="n">
        <f aca="false">'Profiles 8760'!A3366</f>
        <v>3364</v>
      </c>
      <c r="B3377" s="0" t="n">
        <f aca="false">'Profiles 8760'!B3366</f>
        <v>5</v>
      </c>
      <c r="C3377" s="0" t="n">
        <f aca="false">'Profiles 8760'!E3366</f>
        <v>0</v>
      </c>
      <c r="D3377" s="0" t="n">
        <f aca="false">'Profiles 8760'!F3366</f>
        <v>0</v>
      </c>
      <c r="E3377" s="0" t="n">
        <f aca="false">'Profiles 8760'!G3366</f>
        <v>0.106916</v>
      </c>
      <c r="F3377" s="0" t="n">
        <f aca="false">D3377*Assumptions!$C$11*$B$7+E3377*Assumptions!$C$12*$B$8</f>
        <v>4.3728644</v>
      </c>
      <c r="G3377" s="0" t="n">
        <f aca="false">C3377*Assumptions!$C$15</f>
        <v>0</v>
      </c>
      <c r="H3377" s="0" t="n">
        <f aca="false">MIN(F3377,G3377)</f>
        <v>0</v>
      </c>
      <c r="I3377" s="0" t="n">
        <f aca="false">IF(C3377=1,MIN(G3377-H3377,Assumptions!$C$13,P3376),0)</f>
        <v>0</v>
      </c>
      <c r="J3377" s="0" t="n">
        <f aca="false">H3377+I3377</f>
        <v>0</v>
      </c>
      <c r="K3377" s="0" t="n">
        <f aca="false">MIN(IF(C3377=1,F3377-H3377,F3377),Assumptions!$C$13,MAX(0,($B$5-P3376)/$B$6))</f>
        <v>4.3728644</v>
      </c>
      <c r="L3377" s="0" t="n">
        <f aca="false">IF(C3377=1,0,MIN(F3377-K3377,Assumptions!$C$15,MAX(0,$B$10-O3376-M3377)))</f>
        <v>0</v>
      </c>
      <c r="M3377" s="0" t="n">
        <f aca="false">'Profiles 8760'!H3366</f>
        <v>180000</v>
      </c>
      <c r="N3377" s="0" t="n">
        <f aca="false">J3377+L3377</f>
        <v>0</v>
      </c>
      <c r="O3377" s="0" t="n">
        <f aca="false">O3376+N3377</f>
        <v>310881.629712433</v>
      </c>
      <c r="P3377" s="0" t="n">
        <f aca="false">MIN($B$5,P3376+K3377*$B$6-I3377)</f>
        <v>176.73521360088</v>
      </c>
      <c r="Q3377" s="0" t="n">
        <f aca="false">MAX(0,F3377-H3377-K3377-L3377)</f>
        <v>0</v>
      </c>
    </row>
    <row r="3378" customFormat="false" ht="15" hidden="false" customHeight="false" outlineLevel="0" collapsed="false">
      <c r="A3378" s="0" t="n">
        <f aca="false">'Profiles 8760'!A3367</f>
        <v>3365</v>
      </c>
      <c r="B3378" s="0" t="n">
        <f aca="false">'Profiles 8760'!B3367</f>
        <v>5</v>
      </c>
      <c r="C3378" s="0" t="n">
        <f aca="false">'Profiles 8760'!E3367</f>
        <v>0</v>
      </c>
      <c r="D3378" s="0" t="n">
        <f aca="false">'Profiles 8760'!F3367</f>
        <v>0</v>
      </c>
      <c r="E3378" s="0" t="n">
        <f aca="false">'Profiles 8760'!G3367</f>
        <v>0.128173</v>
      </c>
      <c r="F3378" s="0" t="n">
        <f aca="false">D3378*Assumptions!$C$11*$B$7+E3378*Assumptions!$C$12*$B$8</f>
        <v>5.2422757</v>
      </c>
      <c r="G3378" s="0" t="n">
        <f aca="false">C3378*Assumptions!$C$15</f>
        <v>0</v>
      </c>
      <c r="H3378" s="0" t="n">
        <f aca="false">MIN(F3378,G3378)</f>
        <v>0</v>
      </c>
      <c r="I3378" s="0" t="n">
        <f aca="false">IF(C3378=1,MIN(G3378-H3378,Assumptions!$C$13,P3377),0)</f>
        <v>0</v>
      </c>
      <c r="J3378" s="0" t="n">
        <f aca="false">H3378+I3378</f>
        <v>0</v>
      </c>
      <c r="K3378" s="0" t="n">
        <f aca="false">MIN(IF(C3378=1,F3378-H3378,F3378),Assumptions!$C$13,MAX(0,($B$5-P3377)/$B$6))</f>
        <v>5.2422757</v>
      </c>
      <c r="L3378" s="0" t="n">
        <f aca="false">IF(C3378=1,0,MIN(F3378-K3378,Assumptions!$C$15,MAX(0,$B$10-O3377-M3378)))</f>
        <v>0</v>
      </c>
      <c r="M3378" s="0" t="n">
        <f aca="false">'Profiles 8760'!H3367</f>
        <v>180000</v>
      </c>
      <c r="N3378" s="0" t="n">
        <f aca="false">J3378+L3378</f>
        <v>0</v>
      </c>
      <c r="O3378" s="0" t="n">
        <f aca="false">O3377+N3378</f>
        <v>310881.629712433</v>
      </c>
      <c r="P3378" s="0" t="n">
        <f aca="false">MIN($B$5,P3377+K3378*$B$6-I3378)</f>
        <v>181.27921817764</v>
      </c>
      <c r="Q3378" s="0" t="n">
        <f aca="false">MAX(0,F3378-H3378-K3378-L3378)</f>
        <v>0</v>
      </c>
    </row>
    <row r="3379" customFormat="false" ht="15" hidden="false" customHeight="false" outlineLevel="0" collapsed="false">
      <c r="A3379" s="0" t="n">
        <f aca="false">'Profiles 8760'!A3368</f>
        <v>3366</v>
      </c>
      <c r="B3379" s="0" t="n">
        <f aca="false">'Profiles 8760'!B3368</f>
        <v>5</v>
      </c>
      <c r="C3379" s="0" t="n">
        <f aca="false">'Profiles 8760'!E3368</f>
        <v>0</v>
      </c>
      <c r="D3379" s="0" t="n">
        <f aca="false">'Profiles 8760'!F3368</f>
        <v>0</v>
      </c>
      <c r="E3379" s="0" t="n">
        <f aca="false">'Profiles 8760'!G3368</f>
        <v>0.120933</v>
      </c>
      <c r="F3379" s="0" t="n">
        <f aca="false">D3379*Assumptions!$C$11*$B$7+E3379*Assumptions!$C$12*$B$8</f>
        <v>4.9461597</v>
      </c>
      <c r="G3379" s="0" t="n">
        <f aca="false">C3379*Assumptions!$C$15</f>
        <v>0</v>
      </c>
      <c r="H3379" s="0" t="n">
        <f aca="false">MIN(F3379,G3379)</f>
        <v>0</v>
      </c>
      <c r="I3379" s="0" t="n">
        <f aca="false">IF(C3379=1,MIN(G3379-H3379,Assumptions!$C$13,P3378),0)</f>
        <v>0</v>
      </c>
      <c r="J3379" s="0" t="n">
        <f aca="false">H3379+I3379</f>
        <v>0</v>
      </c>
      <c r="K3379" s="0" t="n">
        <f aca="false">MIN(IF(C3379=1,F3379-H3379,F3379),Assumptions!$C$13,MAX(0,($B$5-P3378)/$B$6))</f>
        <v>4.9461597</v>
      </c>
      <c r="L3379" s="0" t="n">
        <f aca="false">IF(C3379=1,0,MIN(F3379-K3379,Assumptions!$C$15,MAX(0,$B$10-O3378-M3379)))</f>
        <v>0</v>
      </c>
      <c r="M3379" s="0" t="n">
        <f aca="false">'Profiles 8760'!H3368</f>
        <v>180000</v>
      </c>
      <c r="N3379" s="0" t="n">
        <f aca="false">J3379+L3379</f>
        <v>0</v>
      </c>
      <c r="O3379" s="0" t="n">
        <f aca="false">O3378+N3379</f>
        <v>310881.629712433</v>
      </c>
      <c r="P3379" s="0" t="n">
        <f aca="false">MIN($B$5,P3378+K3379*$B$6-I3379)</f>
        <v>185.5665494056</v>
      </c>
      <c r="Q3379" s="0" t="n">
        <f aca="false">MAX(0,F3379-H3379-K3379-L3379)</f>
        <v>0</v>
      </c>
    </row>
    <row r="3380" customFormat="false" ht="15" hidden="false" customHeight="false" outlineLevel="0" collapsed="false">
      <c r="A3380" s="0" t="n">
        <f aca="false">'Profiles 8760'!A3369</f>
        <v>3367</v>
      </c>
      <c r="B3380" s="0" t="n">
        <f aca="false">'Profiles 8760'!B3369</f>
        <v>5</v>
      </c>
      <c r="C3380" s="0" t="n">
        <f aca="false">'Profiles 8760'!E3369</f>
        <v>0</v>
      </c>
      <c r="D3380" s="0" t="n">
        <f aca="false">'Profiles 8760'!F3369</f>
        <v>0.13224</v>
      </c>
      <c r="E3380" s="0" t="n">
        <f aca="false">'Profiles 8760'!G3369</f>
        <v>0.121566</v>
      </c>
      <c r="F3380" s="0" t="n">
        <f aca="false">D3380*Assumptions!$C$11*$B$7+E3380*Assumptions!$C$12*$B$8</f>
        <v>43.1629614</v>
      </c>
      <c r="G3380" s="0" t="n">
        <f aca="false">C3380*Assumptions!$C$15</f>
        <v>0</v>
      </c>
      <c r="H3380" s="0" t="n">
        <f aca="false">MIN(F3380,G3380)</f>
        <v>0</v>
      </c>
      <c r="I3380" s="0" t="n">
        <f aca="false">IF(C3380=1,MIN(G3380-H3380,Assumptions!$C$13,P3379),0)</f>
        <v>0</v>
      </c>
      <c r="J3380" s="0" t="n">
        <f aca="false">H3380+I3380</f>
        <v>0</v>
      </c>
      <c r="K3380" s="0" t="n">
        <f aca="false">MIN(IF(C3380=1,F3380-H3380,F3380),Assumptions!$C$13,MAX(0,($B$5-P3379)/$B$6))</f>
        <v>43.1629614</v>
      </c>
      <c r="L3380" s="0" t="n">
        <f aca="false">IF(C3380=1,0,MIN(F3380-K3380,Assumptions!$C$15,MAX(0,$B$10-O3379-M3380)))</f>
        <v>0</v>
      </c>
      <c r="M3380" s="0" t="n">
        <f aca="false">'Profiles 8760'!H3369</f>
        <v>180000</v>
      </c>
      <c r="N3380" s="0" t="n">
        <f aca="false">J3380+L3380</f>
        <v>0</v>
      </c>
      <c r="O3380" s="0" t="n">
        <f aca="false">O3379+N3380</f>
        <v>310881.629712433</v>
      </c>
      <c r="P3380" s="0" t="n">
        <f aca="false">MIN($B$5,P3379+K3380*$B$6-I3380)</f>
        <v>222.98020434712</v>
      </c>
      <c r="Q3380" s="0" t="n">
        <f aca="false">MAX(0,F3380-H3380-K3380-L3380)</f>
        <v>0</v>
      </c>
    </row>
    <row r="3381" customFormat="false" ht="15" hidden="false" customHeight="false" outlineLevel="0" collapsed="false">
      <c r="A3381" s="0" t="n">
        <f aca="false">'Profiles 8760'!A3370</f>
        <v>3368</v>
      </c>
      <c r="B3381" s="0" t="n">
        <f aca="false">'Profiles 8760'!B3370</f>
        <v>5</v>
      </c>
      <c r="C3381" s="0" t="n">
        <f aca="false">'Profiles 8760'!E3370</f>
        <v>1</v>
      </c>
      <c r="D3381" s="0" t="n">
        <f aca="false">'Profiles 8760'!F3370</f>
        <v>0.451773</v>
      </c>
      <c r="E3381" s="0" t="n">
        <f aca="false">'Profiles 8760'!G3370</f>
        <v>0.196956</v>
      </c>
      <c r="F3381" s="0" t="n">
        <f aca="false">D3381*Assumptions!$C$11*$B$7+E3381*Assumptions!$C$12*$B$8</f>
        <v>138.5275428</v>
      </c>
      <c r="G3381" s="0" t="n">
        <f aca="false">C3381*Assumptions!$C$15</f>
        <v>200</v>
      </c>
      <c r="H3381" s="0" t="n">
        <f aca="false">MIN(F3381,G3381)</f>
        <v>138.5275428</v>
      </c>
      <c r="I3381" s="0" t="n">
        <f aca="false">IF(C3381=1,MIN(G3381-H3381,Assumptions!$C$13,P3380),0)</f>
        <v>61.4724572</v>
      </c>
      <c r="J3381" s="0" t="n">
        <f aca="false">H3381+I3381</f>
        <v>200</v>
      </c>
      <c r="K3381" s="0" t="n">
        <f aca="false">MIN(IF(C3381=1,F3381-H3381,F3381),Assumptions!$C$13,MAX(0,($B$5-P3380)/$B$6))</f>
        <v>0</v>
      </c>
      <c r="L3381" s="0" t="n">
        <f aca="false">IF(C3381=1,0,MIN(F3381-K3381,Assumptions!$C$15,MAX(0,$B$10-O3380-M3381)))</f>
        <v>0</v>
      </c>
      <c r="M3381" s="0" t="n">
        <f aca="false">'Profiles 8760'!H3370</f>
        <v>179800</v>
      </c>
      <c r="N3381" s="0" t="n">
        <f aca="false">J3381+L3381</f>
        <v>200</v>
      </c>
      <c r="O3381" s="0" t="n">
        <f aca="false">O3380+N3381</f>
        <v>311081.629712433</v>
      </c>
      <c r="P3381" s="0" t="n">
        <f aca="false">MIN($B$5,P3380+K3381*$B$6-I3381)</f>
        <v>161.50774714712</v>
      </c>
      <c r="Q3381" s="0" t="n">
        <f aca="false">MAX(0,F3381-H3381-K3381-L3381)</f>
        <v>0</v>
      </c>
    </row>
    <row r="3382" customFormat="false" ht="15" hidden="false" customHeight="false" outlineLevel="0" collapsed="false">
      <c r="A3382" s="0" t="n">
        <f aca="false">'Profiles 8760'!A3371</f>
        <v>3369</v>
      </c>
      <c r="B3382" s="0" t="n">
        <f aca="false">'Profiles 8760'!B3371</f>
        <v>5</v>
      </c>
      <c r="C3382" s="0" t="n">
        <f aca="false">'Profiles 8760'!E3371</f>
        <v>1</v>
      </c>
      <c r="D3382" s="0" t="n">
        <f aca="false">'Profiles 8760'!F3371</f>
        <v>0.810621</v>
      </c>
      <c r="E3382" s="0" t="n">
        <f aca="false">'Profiles 8760'!G3371</f>
        <v>0.307758</v>
      </c>
      <c r="F3382" s="0" t="n">
        <f aca="false">D3382*Assumptions!$C$11*$B$7+E3382*Assumptions!$C$12*$B$8</f>
        <v>246.694647</v>
      </c>
      <c r="G3382" s="0" t="n">
        <f aca="false">C3382*Assumptions!$C$15</f>
        <v>200</v>
      </c>
      <c r="H3382" s="0" t="n">
        <f aca="false">MIN(F3382,G3382)</f>
        <v>200</v>
      </c>
      <c r="I3382" s="0" t="n">
        <f aca="false">IF(C3382=1,MIN(G3382-H3382,Assumptions!$C$13,P3381),0)</f>
        <v>0</v>
      </c>
      <c r="J3382" s="0" t="n">
        <f aca="false">H3382+I3382</f>
        <v>200</v>
      </c>
      <c r="K3382" s="0" t="n">
        <f aca="false">MIN(IF(C3382=1,F3382-H3382,F3382),Assumptions!$C$13,MAX(0,($B$5-P3381)/$B$6))</f>
        <v>46.694647</v>
      </c>
      <c r="L3382" s="0" t="n">
        <f aca="false">IF(C3382=1,0,MIN(F3382-K3382,Assumptions!$C$15,MAX(0,$B$10-O3381-M3382)))</f>
        <v>0</v>
      </c>
      <c r="M3382" s="0" t="n">
        <f aca="false">'Profiles 8760'!H3371</f>
        <v>179600</v>
      </c>
      <c r="N3382" s="0" t="n">
        <f aca="false">J3382+L3382</f>
        <v>200</v>
      </c>
      <c r="O3382" s="0" t="n">
        <f aca="false">O3381+N3382</f>
        <v>311281.629712433</v>
      </c>
      <c r="P3382" s="0" t="n">
        <f aca="false">MIN($B$5,P3381+K3382*$B$6-I3382)</f>
        <v>201.98266716672</v>
      </c>
      <c r="Q3382" s="0" t="n">
        <f aca="false">MAX(0,F3382-H3382-K3382-L3382)</f>
        <v>0</v>
      </c>
    </row>
    <row r="3383" customFormat="false" ht="15" hidden="false" customHeight="false" outlineLevel="0" collapsed="false">
      <c r="A3383" s="0" t="n">
        <f aca="false">'Profiles 8760'!A3372</f>
        <v>3370</v>
      </c>
      <c r="B3383" s="0" t="n">
        <f aca="false">'Profiles 8760'!B3372</f>
        <v>5</v>
      </c>
      <c r="C3383" s="0" t="n">
        <f aca="false">'Profiles 8760'!E3372</f>
        <v>0</v>
      </c>
      <c r="D3383" s="0" t="n">
        <f aca="false">'Profiles 8760'!F3372</f>
        <v>1</v>
      </c>
      <c r="E3383" s="0" t="n">
        <f aca="false">'Profiles 8760'!G3372</f>
        <v>0.402225</v>
      </c>
      <c r="F3383" s="0" t="n">
        <f aca="false">D3383*Assumptions!$C$11*$B$7+E3383*Assumptions!$C$12*$B$8</f>
        <v>305.2510025</v>
      </c>
      <c r="G3383" s="0" t="n">
        <f aca="false">C3383*Assumptions!$C$15</f>
        <v>0</v>
      </c>
      <c r="H3383" s="0" t="n">
        <f aca="false">MIN(F3383,G3383)</f>
        <v>0</v>
      </c>
      <c r="I3383" s="0" t="n">
        <f aca="false">IF(C3383=1,MIN(G3383-H3383,Assumptions!$C$13,P3382),0)</f>
        <v>0</v>
      </c>
      <c r="J3383" s="0" t="n">
        <f aca="false">H3383+I3383</f>
        <v>0</v>
      </c>
      <c r="K3383" s="0" t="n">
        <f aca="false">MIN(IF(C3383=1,F3383-H3383,F3383),Assumptions!$C$13,MAX(0,($B$5-P3382)/$B$6))</f>
        <v>180</v>
      </c>
      <c r="L3383" s="0" t="n">
        <f aca="false">IF(C3383=1,0,MIN(F3383-K3383,Assumptions!$C$15,MAX(0,$B$10-O3382-M3383)))</f>
        <v>125.2510025</v>
      </c>
      <c r="M3383" s="0" t="n">
        <f aca="false">'Profiles 8760'!H3372</f>
        <v>179600</v>
      </c>
      <c r="N3383" s="0" t="n">
        <f aca="false">J3383+L3383</f>
        <v>125.2510025</v>
      </c>
      <c r="O3383" s="0" t="n">
        <f aca="false">O3382+N3383</f>
        <v>311406.880714933</v>
      </c>
      <c r="P3383" s="0" t="n">
        <f aca="false">MIN($B$5,P3382+K3383*$B$6-I3383)</f>
        <v>358.00666716672</v>
      </c>
      <c r="Q3383" s="0" t="n">
        <f aca="false">MAX(0,F3383-H3383-K3383-L3383)</f>
        <v>0</v>
      </c>
    </row>
    <row r="3384" customFormat="false" ht="15" hidden="false" customHeight="false" outlineLevel="0" collapsed="false">
      <c r="A3384" s="0" t="n">
        <f aca="false">'Profiles 8760'!A3373</f>
        <v>3371</v>
      </c>
      <c r="B3384" s="0" t="n">
        <f aca="false">'Profiles 8760'!B3373</f>
        <v>5</v>
      </c>
      <c r="C3384" s="0" t="n">
        <f aca="false">'Profiles 8760'!E3373</f>
        <v>0</v>
      </c>
      <c r="D3384" s="0" t="n">
        <f aca="false">'Profiles 8760'!F3373</f>
        <v>1</v>
      </c>
      <c r="E3384" s="0" t="n">
        <f aca="false">'Profiles 8760'!G3373</f>
        <v>0.363198</v>
      </c>
      <c r="F3384" s="0" t="n">
        <f aca="false">D3384*Assumptions!$C$11*$B$7+E3384*Assumptions!$C$12*$B$8</f>
        <v>303.6547982</v>
      </c>
      <c r="G3384" s="0" t="n">
        <f aca="false">C3384*Assumptions!$C$15</f>
        <v>0</v>
      </c>
      <c r="H3384" s="0" t="n">
        <f aca="false">MIN(F3384,G3384)</f>
        <v>0</v>
      </c>
      <c r="I3384" s="0" t="n">
        <f aca="false">IF(C3384=1,MIN(G3384-H3384,Assumptions!$C$13,P3383),0)</f>
        <v>0</v>
      </c>
      <c r="J3384" s="0" t="n">
        <f aca="false">H3384+I3384</f>
        <v>0</v>
      </c>
      <c r="K3384" s="0" t="n">
        <f aca="false">MIN(IF(C3384=1,F3384-H3384,F3384),Assumptions!$C$13,MAX(0,($B$5-P3383)/$B$6))</f>
        <v>176.284417204984</v>
      </c>
      <c r="L3384" s="0" t="n">
        <f aca="false">IF(C3384=1,0,MIN(F3384-K3384,Assumptions!$C$15,MAX(0,$B$10-O3383-M3384)))</f>
        <v>127.370380995016</v>
      </c>
      <c r="M3384" s="0" t="n">
        <f aca="false">'Profiles 8760'!H3373</f>
        <v>179600</v>
      </c>
      <c r="N3384" s="0" t="n">
        <f aca="false">J3384+L3384</f>
        <v>127.370380995016</v>
      </c>
      <c r="O3384" s="0" t="n">
        <f aca="false">O3383+N3384</f>
        <v>311534.251095928</v>
      </c>
      <c r="P3384" s="0" t="n">
        <f aca="false">MIN($B$5,P3383+K3384*$B$6-I3384)</f>
        <v>510.81</v>
      </c>
      <c r="Q3384" s="0" t="n">
        <f aca="false">MAX(0,F3384-H3384-K3384-L3384)</f>
        <v>0</v>
      </c>
    </row>
    <row r="3385" customFormat="false" ht="15" hidden="false" customHeight="false" outlineLevel="0" collapsed="false">
      <c r="A3385" s="0" t="n">
        <f aca="false">'Profiles 8760'!A3374</f>
        <v>3372</v>
      </c>
      <c r="B3385" s="0" t="n">
        <f aca="false">'Profiles 8760'!B3374</f>
        <v>5</v>
      </c>
      <c r="C3385" s="0" t="n">
        <f aca="false">'Profiles 8760'!E3374</f>
        <v>0</v>
      </c>
      <c r="D3385" s="0" t="n">
        <f aca="false">'Profiles 8760'!F3374</f>
        <v>1</v>
      </c>
      <c r="E3385" s="0" t="n">
        <f aca="false">'Profiles 8760'!G3374</f>
        <v>0.343288</v>
      </c>
      <c r="F3385" s="0" t="n">
        <f aca="false">D3385*Assumptions!$C$11*$B$7+E3385*Assumptions!$C$12*$B$8</f>
        <v>302.8404792</v>
      </c>
      <c r="G3385" s="0" t="n">
        <f aca="false">C3385*Assumptions!$C$15</f>
        <v>0</v>
      </c>
      <c r="H3385" s="0" t="n">
        <f aca="false">MIN(F3385,G3385)</f>
        <v>0</v>
      </c>
      <c r="I3385" s="0" t="n">
        <f aca="false">IF(C3385=1,MIN(G3385-H3385,Assumptions!$C$13,P3384),0)</f>
        <v>0</v>
      </c>
      <c r="J3385" s="0" t="n">
        <f aca="false">H3385+I3385</f>
        <v>0</v>
      </c>
      <c r="K3385" s="0" t="n">
        <f aca="false">MIN(IF(C3385=1,F3385-H3385,F3385),Assumptions!$C$13,MAX(0,($B$5-P3384)/$B$6))</f>
        <v>0</v>
      </c>
      <c r="L3385" s="0" t="n">
        <f aca="false">IF(C3385=1,0,MIN(F3385-K3385,Assumptions!$C$15,MAX(0,$B$10-O3384-M3385)))</f>
        <v>200</v>
      </c>
      <c r="M3385" s="0" t="n">
        <f aca="false">'Profiles 8760'!H3374</f>
        <v>179600</v>
      </c>
      <c r="N3385" s="0" t="n">
        <f aca="false">J3385+L3385</f>
        <v>200</v>
      </c>
      <c r="O3385" s="0" t="n">
        <f aca="false">O3384+N3385</f>
        <v>311734.251095928</v>
      </c>
      <c r="P3385" s="0" t="n">
        <f aca="false">MIN($B$5,P3384+K3385*$B$6-I3385)</f>
        <v>510.81</v>
      </c>
      <c r="Q3385" s="0" t="n">
        <f aca="false">MAX(0,F3385-H3385-K3385-L3385)</f>
        <v>102.8404792</v>
      </c>
    </row>
    <row r="3386" customFormat="false" ht="15" hidden="false" customHeight="false" outlineLevel="0" collapsed="false">
      <c r="A3386" s="0" t="n">
        <f aca="false">'Profiles 8760'!A3375</f>
        <v>3373</v>
      </c>
      <c r="B3386" s="0" t="n">
        <f aca="false">'Profiles 8760'!B3375</f>
        <v>5</v>
      </c>
      <c r="C3386" s="0" t="n">
        <f aca="false">'Profiles 8760'!E3375</f>
        <v>0</v>
      </c>
      <c r="D3386" s="0" t="n">
        <f aca="false">'Profiles 8760'!F3375</f>
        <v>1</v>
      </c>
      <c r="E3386" s="0" t="n">
        <f aca="false">'Profiles 8760'!G3375</f>
        <v>0.419954</v>
      </c>
      <c r="F3386" s="0" t="n">
        <f aca="false">D3386*Assumptions!$C$11*$B$7+E3386*Assumptions!$C$12*$B$8</f>
        <v>305.9761186</v>
      </c>
      <c r="G3386" s="0" t="n">
        <f aca="false">C3386*Assumptions!$C$15</f>
        <v>0</v>
      </c>
      <c r="H3386" s="0" t="n">
        <f aca="false">MIN(F3386,G3386)</f>
        <v>0</v>
      </c>
      <c r="I3386" s="0" t="n">
        <f aca="false">IF(C3386=1,MIN(G3386-H3386,Assumptions!$C$13,P3385),0)</f>
        <v>0</v>
      </c>
      <c r="J3386" s="0" t="n">
        <f aca="false">H3386+I3386</f>
        <v>0</v>
      </c>
      <c r="K3386" s="0" t="n">
        <f aca="false">MIN(IF(C3386=1,F3386-H3386,F3386),Assumptions!$C$13,MAX(0,($B$5-P3385)/$B$6))</f>
        <v>0</v>
      </c>
      <c r="L3386" s="0" t="n">
        <f aca="false">IF(C3386=1,0,MIN(F3386-K3386,Assumptions!$C$15,MAX(0,$B$10-O3385-M3386)))</f>
        <v>200</v>
      </c>
      <c r="M3386" s="0" t="n">
        <f aca="false">'Profiles 8760'!H3375</f>
        <v>179600</v>
      </c>
      <c r="N3386" s="0" t="n">
        <f aca="false">J3386+L3386</f>
        <v>200</v>
      </c>
      <c r="O3386" s="0" t="n">
        <f aca="false">O3385+N3386</f>
        <v>311934.251095928</v>
      </c>
      <c r="P3386" s="0" t="n">
        <f aca="false">MIN($B$5,P3385+K3386*$B$6-I3386)</f>
        <v>510.81</v>
      </c>
      <c r="Q3386" s="0" t="n">
        <f aca="false">MAX(0,F3386-H3386-K3386-L3386)</f>
        <v>105.9761186</v>
      </c>
    </row>
    <row r="3387" customFormat="false" ht="15" hidden="false" customHeight="false" outlineLevel="0" collapsed="false">
      <c r="A3387" s="0" t="n">
        <f aca="false">'Profiles 8760'!A3376</f>
        <v>3374</v>
      </c>
      <c r="B3387" s="0" t="n">
        <f aca="false">'Profiles 8760'!B3376</f>
        <v>5</v>
      </c>
      <c r="C3387" s="0" t="n">
        <f aca="false">'Profiles 8760'!E3376</f>
        <v>0</v>
      </c>
      <c r="D3387" s="0" t="n">
        <f aca="false">'Profiles 8760'!F3376</f>
        <v>1</v>
      </c>
      <c r="E3387" s="0" t="n">
        <f aca="false">'Profiles 8760'!G3376</f>
        <v>0.514308</v>
      </c>
      <c r="F3387" s="0" t="n">
        <f aca="false">D3387*Assumptions!$C$11*$B$7+E3387*Assumptions!$C$12*$B$8</f>
        <v>309.8351972</v>
      </c>
      <c r="G3387" s="0" t="n">
        <f aca="false">C3387*Assumptions!$C$15</f>
        <v>0</v>
      </c>
      <c r="H3387" s="0" t="n">
        <f aca="false">MIN(F3387,G3387)</f>
        <v>0</v>
      </c>
      <c r="I3387" s="0" t="n">
        <f aca="false">IF(C3387=1,MIN(G3387-H3387,Assumptions!$C$13,P3386),0)</f>
        <v>0</v>
      </c>
      <c r="J3387" s="0" t="n">
        <f aca="false">H3387+I3387</f>
        <v>0</v>
      </c>
      <c r="K3387" s="0" t="n">
        <f aca="false">MIN(IF(C3387=1,F3387-H3387,F3387),Assumptions!$C$13,MAX(0,($B$5-P3386)/$B$6))</f>
        <v>0</v>
      </c>
      <c r="L3387" s="0" t="n">
        <f aca="false">IF(C3387=1,0,MIN(F3387-K3387,Assumptions!$C$15,MAX(0,$B$10-O3386-M3387)))</f>
        <v>200</v>
      </c>
      <c r="M3387" s="0" t="n">
        <f aca="false">'Profiles 8760'!H3376</f>
        <v>179600</v>
      </c>
      <c r="N3387" s="0" t="n">
        <f aca="false">J3387+L3387</f>
        <v>200</v>
      </c>
      <c r="O3387" s="0" t="n">
        <f aca="false">O3386+N3387</f>
        <v>312134.251095928</v>
      </c>
      <c r="P3387" s="0" t="n">
        <f aca="false">MIN($B$5,P3386+K3387*$B$6-I3387)</f>
        <v>510.81</v>
      </c>
      <c r="Q3387" s="0" t="n">
        <f aca="false">MAX(0,F3387-H3387-K3387-L3387)</f>
        <v>109.8351972</v>
      </c>
    </row>
    <row r="3388" customFormat="false" ht="15" hidden="false" customHeight="false" outlineLevel="0" collapsed="false">
      <c r="A3388" s="0" t="n">
        <f aca="false">'Profiles 8760'!A3377</f>
        <v>3375</v>
      </c>
      <c r="B3388" s="0" t="n">
        <f aca="false">'Profiles 8760'!B3377</f>
        <v>5</v>
      </c>
      <c r="C3388" s="0" t="n">
        <f aca="false">'Profiles 8760'!E3377</f>
        <v>0</v>
      </c>
      <c r="D3388" s="0" t="n">
        <f aca="false">'Profiles 8760'!F3377</f>
        <v>1</v>
      </c>
      <c r="E3388" s="0" t="n">
        <f aca="false">'Profiles 8760'!G3377</f>
        <v>0.395053</v>
      </c>
      <c r="F3388" s="0" t="n">
        <f aca="false">D3388*Assumptions!$C$11*$B$7+E3388*Assumptions!$C$12*$B$8</f>
        <v>304.9576677</v>
      </c>
      <c r="G3388" s="0" t="n">
        <f aca="false">C3388*Assumptions!$C$15</f>
        <v>0</v>
      </c>
      <c r="H3388" s="0" t="n">
        <f aca="false">MIN(F3388,G3388)</f>
        <v>0</v>
      </c>
      <c r="I3388" s="0" t="n">
        <f aca="false">IF(C3388=1,MIN(G3388-H3388,Assumptions!$C$13,P3387),0)</f>
        <v>0</v>
      </c>
      <c r="J3388" s="0" t="n">
        <f aca="false">H3388+I3388</f>
        <v>0</v>
      </c>
      <c r="K3388" s="0" t="n">
        <f aca="false">MIN(IF(C3388=1,F3388-H3388,F3388),Assumptions!$C$13,MAX(0,($B$5-P3387)/$B$6))</f>
        <v>0</v>
      </c>
      <c r="L3388" s="0" t="n">
        <f aca="false">IF(C3388=1,0,MIN(F3388-K3388,Assumptions!$C$15,MAX(0,$B$10-O3387-M3388)))</f>
        <v>200</v>
      </c>
      <c r="M3388" s="0" t="n">
        <f aca="false">'Profiles 8760'!H3377</f>
        <v>179600</v>
      </c>
      <c r="N3388" s="0" t="n">
        <f aca="false">J3388+L3388</f>
        <v>200</v>
      </c>
      <c r="O3388" s="0" t="n">
        <f aca="false">O3387+N3388</f>
        <v>312334.251095928</v>
      </c>
      <c r="P3388" s="0" t="n">
        <f aca="false">MIN($B$5,P3387+K3388*$B$6-I3388)</f>
        <v>510.81</v>
      </c>
      <c r="Q3388" s="0" t="n">
        <f aca="false">MAX(0,F3388-H3388-K3388-L3388)</f>
        <v>104.9576677</v>
      </c>
    </row>
    <row r="3389" customFormat="false" ht="15" hidden="false" customHeight="false" outlineLevel="0" collapsed="false">
      <c r="A3389" s="0" t="n">
        <f aca="false">'Profiles 8760'!A3378</f>
        <v>3376</v>
      </c>
      <c r="B3389" s="0" t="n">
        <f aca="false">'Profiles 8760'!B3378</f>
        <v>5</v>
      </c>
      <c r="C3389" s="0" t="n">
        <f aca="false">'Profiles 8760'!E3378</f>
        <v>0</v>
      </c>
      <c r="D3389" s="0" t="n">
        <f aca="false">'Profiles 8760'!F3378</f>
        <v>1</v>
      </c>
      <c r="E3389" s="0" t="n">
        <f aca="false">'Profiles 8760'!G3378</f>
        <v>0.345253</v>
      </c>
      <c r="F3389" s="0" t="n">
        <f aca="false">D3389*Assumptions!$C$11*$B$7+E3389*Assumptions!$C$12*$B$8</f>
        <v>302.9208477</v>
      </c>
      <c r="G3389" s="0" t="n">
        <f aca="false">C3389*Assumptions!$C$15</f>
        <v>0</v>
      </c>
      <c r="H3389" s="0" t="n">
        <f aca="false">MIN(F3389,G3389)</f>
        <v>0</v>
      </c>
      <c r="I3389" s="0" t="n">
        <f aca="false">IF(C3389=1,MIN(G3389-H3389,Assumptions!$C$13,P3388),0)</f>
        <v>0</v>
      </c>
      <c r="J3389" s="0" t="n">
        <f aca="false">H3389+I3389</f>
        <v>0</v>
      </c>
      <c r="K3389" s="0" t="n">
        <f aca="false">MIN(IF(C3389=1,F3389-H3389,F3389),Assumptions!$C$13,MAX(0,($B$5-P3388)/$B$6))</f>
        <v>0</v>
      </c>
      <c r="L3389" s="0" t="n">
        <f aca="false">IF(C3389=1,0,MIN(F3389-K3389,Assumptions!$C$15,MAX(0,$B$10-O3388-M3389)))</f>
        <v>200</v>
      </c>
      <c r="M3389" s="0" t="n">
        <f aca="false">'Profiles 8760'!H3378</f>
        <v>179600</v>
      </c>
      <c r="N3389" s="0" t="n">
        <f aca="false">J3389+L3389</f>
        <v>200</v>
      </c>
      <c r="O3389" s="0" t="n">
        <f aca="false">O3388+N3389</f>
        <v>312534.251095928</v>
      </c>
      <c r="P3389" s="0" t="n">
        <f aca="false">MIN($B$5,P3388+K3389*$B$6-I3389)</f>
        <v>510.81</v>
      </c>
      <c r="Q3389" s="0" t="n">
        <f aca="false">MAX(0,F3389-H3389-K3389-L3389)</f>
        <v>102.9208477</v>
      </c>
    </row>
    <row r="3390" customFormat="false" ht="15" hidden="false" customHeight="false" outlineLevel="0" collapsed="false">
      <c r="A3390" s="0" t="n">
        <f aca="false">'Profiles 8760'!A3379</f>
        <v>3377</v>
      </c>
      <c r="B3390" s="0" t="n">
        <f aca="false">'Profiles 8760'!B3379</f>
        <v>5</v>
      </c>
      <c r="C3390" s="0" t="n">
        <f aca="false">'Profiles 8760'!E3379</f>
        <v>0</v>
      </c>
      <c r="D3390" s="0" t="n">
        <f aca="false">'Profiles 8760'!F3379</f>
        <v>0.810621</v>
      </c>
      <c r="E3390" s="0" t="n">
        <f aca="false">'Profiles 8760'!G3379</f>
        <v>0.44685</v>
      </c>
      <c r="F3390" s="0" t="n">
        <f aca="false">D3390*Assumptions!$C$11*$B$7+E3390*Assumptions!$C$12*$B$8</f>
        <v>252.3835098</v>
      </c>
      <c r="G3390" s="0" t="n">
        <f aca="false">C3390*Assumptions!$C$15</f>
        <v>0</v>
      </c>
      <c r="H3390" s="0" t="n">
        <f aca="false">MIN(F3390,G3390)</f>
        <v>0</v>
      </c>
      <c r="I3390" s="0" t="n">
        <f aca="false">IF(C3390=1,MIN(G3390-H3390,Assumptions!$C$13,P3389),0)</f>
        <v>0</v>
      </c>
      <c r="J3390" s="0" t="n">
        <f aca="false">H3390+I3390</f>
        <v>0</v>
      </c>
      <c r="K3390" s="0" t="n">
        <f aca="false">MIN(IF(C3390=1,F3390-H3390,F3390),Assumptions!$C$13,MAX(0,($B$5-P3389)/$B$6))</f>
        <v>0</v>
      </c>
      <c r="L3390" s="0" t="n">
        <f aca="false">IF(C3390=1,0,MIN(F3390-K3390,Assumptions!$C$15,MAX(0,$B$10-O3389-M3390)))</f>
        <v>200</v>
      </c>
      <c r="M3390" s="0" t="n">
        <f aca="false">'Profiles 8760'!H3379</f>
        <v>179600</v>
      </c>
      <c r="N3390" s="0" t="n">
        <f aca="false">J3390+L3390</f>
        <v>200</v>
      </c>
      <c r="O3390" s="0" t="n">
        <f aca="false">O3389+N3390</f>
        <v>312734.251095928</v>
      </c>
      <c r="P3390" s="0" t="n">
        <f aca="false">MIN($B$5,P3389+K3390*$B$6-I3390)</f>
        <v>510.81</v>
      </c>
      <c r="Q3390" s="0" t="n">
        <f aca="false">MAX(0,F3390-H3390-K3390-L3390)</f>
        <v>52.3835098</v>
      </c>
    </row>
    <row r="3391" customFormat="false" ht="15" hidden="false" customHeight="false" outlineLevel="0" collapsed="false">
      <c r="A3391" s="0" t="n">
        <f aca="false">'Profiles 8760'!A3380</f>
        <v>3378</v>
      </c>
      <c r="B3391" s="0" t="n">
        <f aca="false">'Profiles 8760'!B3380</f>
        <v>5</v>
      </c>
      <c r="C3391" s="0" t="n">
        <f aca="false">'Profiles 8760'!E3380</f>
        <v>0</v>
      </c>
      <c r="D3391" s="0" t="n">
        <f aca="false">'Profiles 8760'!F3380</f>
        <v>0.451773</v>
      </c>
      <c r="E3391" s="0" t="n">
        <f aca="false">'Profiles 8760'!G3380</f>
        <v>0.761895</v>
      </c>
      <c r="F3391" s="0" t="n">
        <f aca="false">D3391*Assumptions!$C$11*$B$7+E3391*Assumptions!$C$12*$B$8</f>
        <v>161.6335479</v>
      </c>
      <c r="G3391" s="0" t="n">
        <f aca="false">C3391*Assumptions!$C$15</f>
        <v>0</v>
      </c>
      <c r="H3391" s="0" t="n">
        <f aca="false">MIN(F3391,G3391)</f>
        <v>0</v>
      </c>
      <c r="I3391" s="0" t="n">
        <f aca="false">IF(C3391=1,MIN(G3391-H3391,Assumptions!$C$13,P3390),0)</f>
        <v>0</v>
      </c>
      <c r="J3391" s="0" t="n">
        <f aca="false">H3391+I3391</f>
        <v>0</v>
      </c>
      <c r="K3391" s="0" t="n">
        <f aca="false">MIN(IF(C3391=1,F3391-H3391,F3391),Assumptions!$C$13,MAX(0,($B$5-P3390)/$B$6))</f>
        <v>0</v>
      </c>
      <c r="L3391" s="0" t="n">
        <f aca="false">IF(C3391=1,0,MIN(F3391-K3391,Assumptions!$C$15,MAX(0,$B$10-O3390-M3391)))</f>
        <v>161.6335479</v>
      </c>
      <c r="M3391" s="0" t="n">
        <f aca="false">'Profiles 8760'!H3380</f>
        <v>179600</v>
      </c>
      <c r="N3391" s="0" t="n">
        <f aca="false">J3391+L3391</f>
        <v>161.6335479</v>
      </c>
      <c r="O3391" s="0" t="n">
        <f aca="false">O3390+N3391</f>
        <v>312895.884643828</v>
      </c>
      <c r="P3391" s="0" t="n">
        <f aca="false">MIN($B$5,P3390+K3391*$B$6-I3391)</f>
        <v>510.81</v>
      </c>
      <c r="Q3391" s="0" t="n">
        <f aca="false">MAX(0,F3391-H3391-K3391-L3391)</f>
        <v>0</v>
      </c>
    </row>
    <row r="3392" customFormat="false" ht="15" hidden="false" customHeight="false" outlineLevel="0" collapsed="false">
      <c r="A3392" s="0" t="n">
        <f aca="false">'Profiles 8760'!A3381</f>
        <v>3379</v>
      </c>
      <c r="B3392" s="0" t="n">
        <f aca="false">'Profiles 8760'!B3381</f>
        <v>5</v>
      </c>
      <c r="C3392" s="0" t="n">
        <f aca="false">'Profiles 8760'!E3381</f>
        <v>0</v>
      </c>
      <c r="D3392" s="0" t="n">
        <f aca="false">'Profiles 8760'!F3381</f>
        <v>0.13224</v>
      </c>
      <c r="E3392" s="0" t="n">
        <f aca="false">'Profiles 8760'!G3381</f>
        <v>0.516677</v>
      </c>
      <c r="F3392" s="0" t="n">
        <f aca="false">D3392*Assumptions!$C$11*$B$7+E3392*Assumptions!$C$12*$B$8</f>
        <v>59.3230013</v>
      </c>
      <c r="G3392" s="0" t="n">
        <f aca="false">C3392*Assumptions!$C$15</f>
        <v>0</v>
      </c>
      <c r="H3392" s="0" t="n">
        <f aca="false">MIN(F3392,G3392)</f>
        <v>0</v>
      </c>
      <c r="I3392" s="0" t="n">
        <f aca="false">IF(C3392=1,MIN(G3392-H3392,Assumptions!$C$13,P3391),0)</f>
        <v>0</v>
      </c>
      <c r="J3392" s="0" t="n">
        <f aca="false">H3392+I3392</f>
        <v>0</v>
      </c>
      <c r="K3392" s="0" t="n">
        <f aca="false">MIN(IF(C3392=1,F3392-H3392,F3392),Assumptions!$C$13,MAX(0,($B$5-P3391)/$B$6))</f>
        <v>0</v>
      </c>
      <c r="L3392" s="0" t="n">
        <f aca="false">IF(C3392=1,0,MIN(F3392-K3392,Assumptions!$C$15,MAX(0,$B$10-O3391-M3392)))</f>
        <v>59.3230013</v>
      </c>
      <c r="M3392" s="0" t="n">
        <f aca="false">'Profiles 8760'!H3381</f>
        <v>179600</v>
      </c>
      <c r="N3392" s="0" t="n">
        <f aca="false">J3392+L3392</f>
        <v>59.3230013</v>
      </c>
      <c r="O3392" s="0" t="n">
        <f aca="false">O3391+N3392</f>
        <v>312955.207645128</v>
      </c>
      <c r="P3392" s="0" t="n">
        <f aca="false">MIN($B$5,P3391+K3392*$B$6-I3392)</f>
        <v>510.81</v>
      </c>
      <c r="Q3392" s="0" t="n">
        <f aca="false">MAX(0,F3392-H3392-K3392-L3392)</f>
        <v>0</v>
      </c>
    </row>
    <row r="3393" customFormat="false" ht="15" hidden="false" customHeight="false" outlineLevel="0" collapsed="false">
      <c r="A3393" s="0" t="n">
        <f aca="false">'Profiles 8760'!A3382</f>
        <v>3380</v>
      </c>
      <c r="B3393" s="0" t="n">
        <f aca="false">'Profiles 8760'!B3382</f>
        <v>5</v>
      </c>
      <c r="C3393" s="0" t="n">
        <f aca="false">'Profiles 8760'!E3382</f>
        <v>1</v>
      </c>
      <c r="D3393" s="0" t="n">
        <f aca="false">'Profiles 8760'!F3382</f>
        <v>0</v>
      </c>
      <c r="E3393" s="0" t="n">
        <f aca="false">'Profiles 8760'!G3382</f>
        <v>0.670735</v>
      </c>
      <c r="F3393" s="0" t="n">
        <f aca="false">D3393*Assumptions!$C$11*$B$7+E3393*Assumptions!$C$12*$B$8</f>
        <v>27.4330615</v>
      </c>
      <c r="G3393" s="0" t="n">
        <f aca="false">C3393*Assumptions!$C$15</f>
        <v>200</v>
      </c>
      <c r="H3393" s="0" t="n">
        <f aca="false">MIN(F3393,G3393)</f>
        <v>27.4330615</v>
      </c>
      <c r="I3393" s="0" t="n">
        <f aca="false">IF(C3393=1,MIN(G3393-H3393,Assumptions!$C$13,P3392),0)</f>
        <v>172.5669385</v>
      </c>
      <c r="J3393" s="0" t="n">
        <f aca="false">H3393+I3393</f>
        <v>200</v>
      </c>
      <c r="K3393" s="0" t="n">
        <f aca="false">MIN(IF(C3393=1,F3393-H3393,F3393),Assumptions!$C$13,MAX(0,($B$5-P3392)/$B$6))</f>
        <v>0</v>
      </c>
      <c r="L3393" s="0" t="n">
        <f aca="false">IF(C3393=1,0,MIN(F3393-K3393,Assumptions!$C$15,MAX(0,$B$10-O3392-M3393)))</f>
        <v>0</v>
      </c>
      <c r="M3393" s="0" t="n">
        <f aca="false">'Profiles 8760'!H3382</f>
        <v>179400</v>
      </c>
      <c r="N3393" s="0" t="n">
        <f aca="false">J3393+L3393</f>
        <v>200</v>
      </c>
      <c r="O3393" s="0" t="n">
        <f aca="false">O3392+N3393</f>
        <v>313155.207645128</v>
      </c>
      <c r="P3393" s="0" t="n">
        <f aca="false">MIN($B$5,P3392+K3393*$B$6-I3393)</f>
        <v>338.2430615</v>
      </c>
      <c r="Q3393" s="0" t="n">
        <f aca="false">MAX(0,F3393-H3393-K3393-L3393)</f>
        <v>0</v>
      </c>
    </row>
    <row r="3394" customFormat="false" ht="15" hidden="false" customHeight="false" outlineLevel="0" collapsed="false">
      <c r="A3394" s="0" t="n">
        <f aca="false">'Profiles 8760'!A3383</f>
        <v>3381</v>
      </c>
      <c r="B3394" s="0" t="n">
        <f aca="false">'Profiles 8760'!B3383</f>
        <v>5</v>
      </c>
      <c r="C3394" s="0" t="n">
        <f aca="false">'Profiles 8760'!E3383</f>
        <v>1</v>
      </c>
      <c r="D3394" s="0" t="n">
        <f aca="false">'Profiles 8760'!F3383</f>
        <v>0</v>
      </c>
      <c r="E3394" s="0" t="n">
        <f aca="false">'Profiles 8760'!G3383</f>
        <v>0.887139</v>
      </c>
      <c r="F3394" s="0" t="n">
        <f aca="false">D3394*Assumptions!$C$11*$B$7+E3394*Assumptions!$C$12*$B$8</f>
        <v>36.2839851</v>
      </c>
      <c r="G3394" s="0" t="n">
        <f aca="false">C3394*Assumptions!$C$15</f>
        <v>200</v>
      </c>
      <c r="H3394" s="0" t="n">
        <f aca="false">MIN(F3394,G3394)</f>
        <v>36.2839851</v>
      </c>
      <c r="I3394" s="0" t="n">
        <f aca="false">IF(C3394=1,MIN(G3394-H3394,Assumptions!$C$13,P3393),0)</f>
        <v>163.7160149</v>
      </c>
      <c r="J3394" s="0" t="n">
        <f aca="false">H3394+I3394</f>
        <v>200</v>
      </c>
      <c r="K3394" s="0" t="n">
        <f aca="false">MIN(IF(C3394=1,F3394-H3394,F3394),Assumptions!$C$13,MAX(0,($B$5-P3393)/$B$6))</f>
        <v>0</v>
      </c>
      <c r="L3394" s="0" t="n">
        <f aca="false">IF(C3394=1,0,MIN(F3394-K3394,Assumptions!$C$15,MAX(0,$B$10-O3393-M3394)))</f>
        <v>0</v>
      </c>
      <c r="M3394" s="0" t="n">
        <f aca="false">'Profiles 8760'!H3383</f>
        <v>179200</v>
      </c>
      <c r="N3394" s="0" t="n">
        <f aca="false">J3394+L3394</f>
        <v>200</v>
      </c>
      <c r="O3394" s="0" t="n">
        <f aca="false">O3393+N3394</f>
        <v>313355.207645128</v>
      </c>
      <c r="P3394" s="0" t="n">
        <f aca="false">MIN($B$5,P3393+K3394*$B$6-I3394)</f>
        <v>174.5270466</v>
      </c>
      <c r="Q3394" s="0" t="n">
        <f aca="false">MAX(0,F3394-H3394-K3394-L3394)</f>
        <v>0</v>
      </c>
    </row>
    <row r="3395" customFormat="false" ht="15" hidden="false" customHeight="false" outlineLevel="0" collapsed="false">
      <c r="A3395" s="0" t="n">
        <f aca="false">'Profiles 8760'!A3384</f>
        <v>3382</v>
      </c>
      <c r="B3395" s="0" t="n">
        <f aca="false">'Profiles 8760'!B3384</f>
        <v>5</v>
      </c>
      <c r="C3395" s="0" t="n">
        <f aca="false">'Profiles 8760'!E3384</f>
        <v>0</v>
      </c>
      <c r="D3395" s="0" t="n">
        <f aca="false">'Profiles 8760'!F3384</f>
        <v>0</v>
      </c>
      <c r="E3395" s="0" t="n">
        <f aca="false">'Profiles 8760'!G3384</f>
        <v>0.812506</v>
      </c>
      <c r="F3395" s="0" t="n">
        <f aca="false">D3395*Assumptions!$C$11*$B$7+E3395*Assumptions!$C$12*$B$8</f>
        <v>33.2314954</v>
      </c>
      <c r="G3395" s="0" t="n">
        <f aca="false">C3395*Assumptions!$C$15</f>
        <v>0</v>
      </c>
      <c r="H3395" s="0" t="n">
        <f aca="false">MIN(F3395,G3395)</f>
        <v>0</v>
      </c>
      <c r="I3395" s="0" t="n">
        <f aca="false">IF(C3395=1,MIN(G3395-H3395,Assumptions!$C$13,P3394),0)</f>
        <v>0</v>
      </c>
      <c r="J3395" s="0" t="n">
        <f aca="false">H3395+I3395</f>
        <v>0</v>
      </c>
      <c r="K3395" s="0" t="n">
        <f aca="false">MIN(IF(C3395=1,F3395-H3395,F3395),Assumptions!$C$13,MAX(0,($B$5-P3394)/$B$6))</f>
        <v>33.2314954</v>
      </c>
      <c r="L3395" s="0" t="n">
        <f aca="false">IF(C3395=1,0,MIN(F3395-K3395,Assumptions!$C$15,MAX(0,$B$10-O3394-M3395)))</f>
        <v>0</v>
      </c>
      <c r="M3395" s="0" t="n">
        <f aca="false">'Profiles 8760'!H3384</f>
        <v>179200</v>
      </c>
      <c r="N3395" s="0" t="n">
        <f aca="false">J3395+L3395</f>
        <v>0</v>
      </c>
      <c r="O3395" s="0" t="n">
        <f aca="false">O3394+N3395</f>
        <v>313355.207645128</v>
      </c>
      <c r="P3395" s="0" t="n">
        <f aca="false">MIN($B$5,P3394+K3395*$B$6-I3395)</f>
        <v>203.33210681272</v>
      </c>
      <c r="Q3395" s="0" t="n">
        <f aca="false">MAX(0,F3395-H3395-K3395-L3395)</f>
        <v>0</v>
      </c>
    </row>
    <row r="3396" customFormat="false" ht="15" hidden="false" customHeight="false" outlineLevel="0" collapsed="false">
      <c r="A3396" s="0" t="n">
        <f aca="false">'Profiles 8760'!A3385</f>
        <v>3383</v>
      </c>
      <c r="B3396" s="0" t="n">
        <f aca="false">'Profiles 8760'!B3385</f>
        <v>5</v>
      </c>
      <c r="C3396" s="0" t="n">
        <f aca="false">'Profiles 8760'!E3385</f>
        <v>0</v>
      </c>
      <c r="D3396" s="0" t="n">
        <f aca="false">'Profiles 8760'!F3385</f>
        <v>0</v>
      </c>
      <c r="E3396" s="0" t="n">
        <f aca="false">'Profiles 8760'!G3385</f>
        <v>0.652157</v>
      </c>
      <c r="F3396" s="0" t="n">
        <f aca="false">D3396*Assumptions!$C$11*$B$7+E3396*Assumptions!$C$12*$B$8</f>
        <v>26.6732213</v>
      </c>
      <c r="G3396" s="0" t="n">
        <f aca="false">C3396*Assumptions!$C$15</f>
        <v>0</v>
      </c>
      <c r="H3396" s="0" t="n">
        <f aca="false">MIN(F3396,G3396)</f>
        <v>0</v>
      </c>
      <c r="I3396" s="0" t="n">
        <f aca="false">IF(C3396=1,MIN(G3396-H3396,Assumptions!$C$13,P3395),0)</f>
        <v>0</v>
      </c>
      <c r="J3396" s="0" t="n">
        <f aca="false">H3396+I3396</f>
        <v>0</v>
      </c>
      <c r="K3396" s="0" t="n">
        <f aca="false">MIN(IF(C3396=1,F3396-H3396,F3396),Assumptions!$C$13,MAX(0,($B$5-P3395)/$B$6))</f>
        <v>26.6732213</v>
      </c>
      <c r="L3396" s="0" t="n">
        <f aca="false">IF(C3396=1,0,MIN(F3396-K3396,Assumptions!$C$15,MAX(0,$B$10-O3395-M3396)))</f>
        <v>0</v>
      </c>
      <c r="M3396" s="0" t="n">
        <f aca="false">'Profiles 8760'!H3385</f>
        <v>179200</v>
      </c>
      <c r="N3396" s="0" t="n">
        <f aca="false">J3396+L3396</f>
        <v>0</v>
      </c>
      <c r="O3396" s="0" t="n">
        <f aca="false">O3395+N3396</f>
        <v>313355.207645128</v>
      </c>
      <c r="P3396" s="0" t="n">
        <f aca="false">MIN($B$5,P3395+K3396*$B$6-I3396)</f>
        <v>226.45245503556</v>
      </c>
      <c r="Q3396" s="0" t="n">
        <f aca="false">MAX(0,F3396-H3396-K3396-L3396)</f>
        <v>0</v>
      </c>
    </row>
    <row r="3397" customFormat="false" ht="15" hidden="false" customHeight="false" outlineLevel="0" collapsed="false">
      <c r="A3397" s="0" t="n">
        <f aca="false">'Profiles 8760'!A3386</f>
        <v>3384</v>
      </c>
      <c r="B3397" s="0" t="n">
        <f aca="false">'Profiles 8760'!B3386</f>
        <v>5</v>
      </c>
      <c r="C3397" s="0" t="n">
        <f aca="false">'Profiles 8760'!E3386</f>
        <v>0</v>
      </c>
      <c r="D3397" s="0" t="n">
        <f aca="false">'Profiles 8760'!F3386</f>
        <v>0</v>
      </c>
      <c r="E3397" s="0" t="n">
        <f aca="false">'Profiles 8760'!G3386</f>
        <v>0.517085</v>
      </c>
      <c r="F3397" s="0" t="n">
        <f aca="false">D3397*Assumptions!$C$11*$B$7+E3397*Assumptions!$C$12*$B$8</f>
        <v>21.1487765</v>
      </c>
      <c r="G3397" s="0" t="n">
        <f aca="false">C3397*Assumptions!$C$15</f>
        <v>0</v>
      </c>
      <c r="H3397" s="0" t="n">
        <f aca="false">MIN(F3397,G3397)</f>
        <v>0</v>
      </c>
      <c r="I3397" s="0" t="n">
        <f aca="false">IF(C3397=1,MIN(G3397-H3397,Assumptions!$C$13,P3396),0)</f>
        <v>0</v>
      </c>
      <c r="J3397" s="0" t="n">
        <f aca="false">H3397+I3397</f>
        <v>0</v>
      </c>
      <c r="K3397" s="0" t="n">
        <f aca="false">MIN(IF(C3397=1,F3397-H3397,F3397),Assumptions!$C$13,MAX(0,($B$5-P3396)/$B$6))</f>
        <v>21.1487765</v>
      </c>
      <c r="L3397" s="0" t="n">
        <f aca="false">IF(C3397=1,0,MIN(F3397-K3397,Assumptions!$C$15,MAX(0,$B$10-O3396-M3397)))</f>
        <v>0</v>
      </c>
      <c r="M3397" s="0" t="n">
        <f aca="false">'Profiles 8760'!H3386</f>
        <v>179200</v>
      </c>
      <c r="N3397" s="0" t="n">
        <f aca="false">J3397+L3397</f>
        <v>0</v>
      </c>
      <c r="O3397" s="0" t="n">
        <f aca="false">O3396+N3397</f>
        <v>313355.207645128</v>
      </c>
      <c r="P3397" s="0" t="n">
        <f aca="false">MIN($B$5,P3396+K3397*$B$6-I3397)</f>
        <v>244.78421450576</v>
      </c>
      <c r="Q3397" s="0" t="n">
        <f aca="false">MAX(0,F3397-H3397-K3397-L3397)</f>
        <v>0</v>
      </c>
    </row>
    <row r="3398" customFormat="false" ht="15" hidden="false" customHeight="false" outlineLevel="0" collapsed="false">
      <c r="A3398" s="0" t="n">
        <f aca="false">'Profiles 8760'!A3387</f>
        <v>3385</v>
      </c>
      <c r="B3398" s="0" t="n">
        <f aca="false">'Profiles 8760'!B3387</f>
        <v>5</v>
      </c>
      <c r="C3398" s="0" t="n">
        <f aca="false">'Profiles 8760'!E3387</f>
        <v>0</v>
      </c>
      <c r="D3398" s="0" t="n">
        <f aca="false">'Profiles 8760'!F3387</f>
        <v>0</v>
      </c>
      <c r="E3398" s="0" t="n">
        <f aca="false">'Profiles 8760'!G3387</f>
        <v>0.380266</v>
      </c>
      <c r="F3398" s="0" t="n">
        <f aca="false">D3398*Assumptions!$C$11*$B$7+E3398*Assumptions!$C$12*$B$8</f>
        <v>15.5528794</v>
      </c>
      <c r="G3398" s="0" t="n">
        <f aca="false">C3398*Assumptions!$C$15</f>
        <v>0</v>
      </c>
      <c r="H3398" s="0" t="n">
        <f aca="false">MIN(F3398,G3398)</f>
        <v>0</v>
      </c>
      <c r="I3398" s="0" t="n">
        <f aca="false">IF(C3398=1,MIN(G3398-H3398,Assumptions!$C$13,P3397),0)</f>
        <v>0</v>
      </c>
      <c r="J3398" s="0" t="n">
        <f aca="false">H3398+I3398</f>
        <v>0</v>
      </c>
      <c r="K3398" s="0" t="n">
        <f aca="false">MIN(IF(C3398=1,F3398-H3398,F3398),Assumptions!$C$13,MAX(0,($B$5-P3397)/$B$6))</f>
        <v>15.5528794</v>
      </c>
      <c r="L3398" s="0" t="n">
        <f aca="false">IF(C3398=1,0,MIN(F3398-K3398,Assumptions!$C$15,MAX(0,$B$10-O3397-M3398)))</f>
        <v>0</v>
      </c>
      <c r="M3398" s="0" t="n">
        <f aca="false">'Profiles 8760'!H3387</f>
        <v>179200</v>
      </c>
      <c r="N3398" s="0" t="n">
        <f aca="false">J3398+L3398</f>
        <v>0</v>
      </c>
      <c r="O3398" s="0" t="n">
        <f aca="false">O3397+N3398</f>
        <v>313355.207645128</v>
      </c>
      <c r="P3398" s="0" t="n">
        <f aca="false">MIN($B$5,P3397+K3398*$B$6-I3398)</f>
        <v>258.26545036968</v>
      </c>
      <c r="Q3398" s="0" t="n">
        <f aca="false">MAX(0,F3398-H3398-K3398-L3398)</f>
        <v>0</v>
      </c>
    </row>
    <row r="3399" customFormat="false" ht="15" hidden="false" customHeight="false" outlineLevel="0" collapsed="false">
      <c r="A3399" s="0" t="n">
        <f aca="false">'Profiles 8760'!A3388</f>
        <v>3386</v>
      </c>
      <c r="B3399" s="0" t="n">
        <f aca="false">'Profiles 8760'!B3388</f>
        <v>5</v>
      </c>
      <c r="C3399" s="0" t="n">
        <f aca="false">'Profiles 8760'!E3388</f>
        <v>0</v>
      </c>
      <c r="D3399" s="0" t="n">
        <f aca="false">'Profiles 8760'!F3388</f>
        <v>0</v>
      </c>
      <c r="E3399" s="0" t="n">
        <f aca="false">'Profiles 8760'!G3388</f>
        <v>0.403311</v>
      </c>
      <c r="F3399" s="0" t="n">
        <f aca="false">D3399*Assumptions!$C$11*$B$7+E3399*Assumptions!$C$12*$B$8</f>
        <v>16.4954199</v>
      </c>
      <c r="G3399" s="0" t="n">
        <f aca="false">C3399*Assumptions!$C$15</f>
        <v>0</v>
      </c>
      <c r="H3399" s="0" t="n">
        <f aca="false">MIN(F3399,G3399)</f>
        <v>0</v>
      </c>
      <c r="I3399" s="0" t="n">
        <f aca="false">IF(C3399=1,MIN(G3399-H3399,Assumptions!$C$13,P3398),0)</f>
        <v>0</v>
      </c>
      <c r="J3399" s="0" t="n">
        <f aca="false">H3399+I3399</f>
        <v>0</v>
      </c>
      <c r="K3399" s="0" t="n">
        <f aca="false">MIN(IF(C3399=1,F3399-H3399,F3399),Assumptions!$C$13,MAX(0,($B$5-P3398)/$B$6))</f>
        <v>16.4954199</v>
      </c>
      <c r="L3399" s="0" t="n">
        <f aca="false">IF(C3399=1,0,MIN(F3399-K3399,Assumptions!$C$15,MAX(0,$B$10-O3398-M3399)))</f>
        <v>0</v>
      </c>
      <c r="M3399" s="0" t="n">
        <f aca="false">'Profiles 8760'!H3388</f>
        <v>179200</v>
      </c>
      <c r="N3399" s="0" t="n">
        <f aca="false">J3399+L3399</f>
        <v>0</v>
      </c>
      <c r="O3399" s="0" t="n">
        <f aca="false">O3398+N3399</f>
        <v>313355.207645128</v>
      </c>
      <c r="P3399" s="0" t="n">
        <f aca="false">MIN($B$5,P3398+K3399*$B$6-I3399)</f>
        <v>272.563680339</v>
      </c>
      <c r="Q3399" s="0" t="n">
        <f aca="false">MAX(0,F3399-H3399-K3399-L3399)</f>
        <v>0</v>
      </c>
    </row>
    <row r="3400" customFormat="false" ht="15" hidden="false" customHeight="false" outlineLevel="0" collapsed="false">
      <c r="A3400" s="0" t="n">
        <f aca="false">'Profiles 8760'!A3389</f>
        <v>3387</v>
      </c>
      <c r="B3400" s="0" t="n">
        <f aca="false">'Profiles 8760'!B3389</f>
        <v>5</v>
      </c>
      <c r="C3400" s="0" t="n">
        <f aca="false">'Profiles 8760'!E3389</f>
        <v>0</v>
      </c>
      <c r="D3400" s="0" t="n">
        <f aca="false">'Profiles 8760'!F3389</f>
        <v>0</v>
      </c>
      <c r="E3400" s="0" t="n">
        <f aca="false">'Profiles 8760'!G3389</f>
        <v>0.336892</v>
      </c>
      <c r="F3400" s="0" t="n">
        <f aca="false">D3400*Assumptions!$C$11*$B$7+E3400*Assumptions!$C$12*$B$8</f>
        <v>13.7788828</v>
      </c>
      <c r="G3400" s="0" t="n">
        <f aca="false">C3400*Assumptions!$C$15</f>
        <v>0</v>
      </c>
      <c r="H3400" s="0" t="n">
        <f aca="false">MIN(F3400,G3400)</f>
        <v>0</v>
      </c>
      <c r="I3400" s="0" t="n">
        <f aca="false">IF(C3400=1,MIN(G3400-H3400,Assumptions!$C$13,P3399),0)</f>
        <v>0</v>
      </c>
      <c r="J3400" s="0" t="n">
        <f aca="false">H3400+I3400</f>
        <v>0</v>
      </c>
      <c r="K3400" s="0" t="n">
        <f aca="false">MIN(IF(C3400=1,F3400-H3400,F3400),Assumptions!$C$13,MAX(0,($B$5-P3399)/$B$6))</f>
        <v>13.7788828</v>
      </c>
      <c r="L3400" s="0" t="n">
        <f aca="false">IF(C3400=1,0,MIN(F3400-K3400,Assumptions!$C$15,MAX(0,$B$10-O3399-M3400)))</f>
        <v>0</v>
      </c>
      <c r="M3400" s="0" t="n">
        <f aca="false">'Profiles 8760'!H3389</f>
        <v>179200</v>
      </c>
      <c r="N3400" s="0" t="n">
        <f aca="false">J3400+L3400</f>
        <v>0</v>
      </c>
      <c r="O3400" s="0" t="n">
        <f aca="false">O3399+N3400</f>
        <v>313355.207645128</v>
      </c>
      <c r="P3400" s="0" t="n">
        <f aca="false">MIN($B$5,P3399+K3400*$B$6-I3400)</f>
        <v>284.50721595004</v>
      </c>
      <c r="Q3400" s="0" t="n">
        <f aca="false">MAX(0,F3400-H3400-K3400-L3400)</f>
        <v>0</v>
      </c>
    </row>
    <row r="3401" customFormat="false" ht="15" hidden="false" customHeight="false" outlineLevel="0" collapsed="false">
      <c r="A3401" s="0" t="n">
        <f aca="false">'Profiles 8760'!A3390</f>
        <v>3388</v>
      </c>
      <c r="B3401" s="0" t="n">
        <f aca="false">'Profiles 8760'!B3390</f>
        <v>5</v>
      </c>
      <c r="C3401" s="0" t="n">
        <f aca="false">'Profiles 8760'!E3390</f>
        <v>0</v>
      </c>
      <c r="D3401" s="0" t="n">
        <f aca="false">'Profiles 8760'!F3390</f>
        <v>0</v>
      </c>
      <c r="E3401" s="0" t="n">
        <f aca="false">'Profiles 8760'!G3390</f>
        <v>0.334731</v>
      </c>
      <c r="F3401" s="0" t="n">
        <f aca="false">D3401*Assumptions!$C$11*$B$7+E3401*Assumptions!$C$12*$B$8</f>
        <v>13.6904979</v>
      </c>
      <c r="G3401" s="0" t="n">
        <f aca="false">C3401*Assumptions!$C$15</f>
        <v>0</v>
      </c>
      <c r="H3401" s="0" t="n">
        <f aca="false">MIN(F3401,G3401)</f>
        <v>0</v>
      </c>
      <c r="I3401" s="0" t="n">
        <f aca="false">IF(C3401=1,MIN(G3401-H3401,Assumptions!$C$13,P3400),0)</f>
        <v>0</v>
      </c>
      <c r="J3401" s="0" t="n">
        <f aca="false">H3401+I3401</f>
        <v>0</v>
      </c>
      <c r="K3401" s="0" t="n">
        <f aca="false">MIN(IF(C3401=1,F3401-H3401,F3401),Assumptions!$C$13,MAX(0,($B$5-P3400)/$B$6))</f>
        <v>13.6904979</v>
      </c>
      <c r="L3401" s="0" t="n">
        <f aca="false">IF(C3401=1,0,MIN(F3401-K3401,Assumptions!$C$15,MAX(0,$B$10-O3400-M3401)))</f>
        <v>0</v>
      </c>
      <c r="M3401" s="0" t="n">
        <f aca="false">'Profiles 8760'!H3390</f>
        <v>179200</v>
      </c>
      <c r="N3401" s="0" t="n">
        <f aca="false">J3401+L3401</f>
        <v>0</v>
      </c>
      <c r="O3401" s="0" t="n">
        <f aca="false">O3400+N3401</f>
        <v>313355.207645128</v>
      </c>
      <c r="P3401" s="0" t="n">
        <f aca="false">MIN($B$5,P3400+K3401*$B$6-I3401)</f>
        <v>296.37413952976</v>
      </c>
      <c r="Q3401" s="0" t="n">
        <f aca="false">MAX(0,F3401-H3401-K3401-L3401)</f>
        <v>0</v>
      </c>
    </row>
    <row r="3402" customFormat="false" ht="15" hidden="false" customHeight="false" outlineLevel="0" collapsed="false">
      <c r="A3402" s="0" t="n">
        <f aca="false">'Profiles 8760'!A3391</f>
        <v>3389</v>
      </c>
      <c r="B3402" s="0" t="n">
        <f aca="false">'Profiles 8760'!B3391</f>
        <v>5</v>
      </c>
      <c r="C3402" s="0" t="n">
        <f aca="false">'Profiles 8760'!E3391</f>
        <v>0</v>
      </c>
      <c r="D3402" s="0" t="n">
        <f aca="false">'Profiles 8760'!F3391</f>
        <v>0</v>
      </c>
      <c r="E3402" s="0" t="n">
        <f aca="false">'Profiles 8760'!G3391</f>
        <v>0.287515</v>
      </c>
      <c r="F3402" s="0" t="n">
        <f aca="false">D3402*Assumptions!$C$11*$B$7+E3402*Assumptions!$C$12*$B$8</f>
        <v>11.7593635</v>
      </c>
      <c r="G3402" s="0" t="n">
        <f aca="false">C3402*Assumptions!$C$15</f>
        <v>0</v>
      </c>
      <c r="H3402" s="0" t="n">
        <f aca="false">MIN(F3402,G3402)</f>
        <v>0</v>
      </c>
      <c r="I3402" s="0" t="n">
        <f aca="false">IF(C3402=1,MIN(G3402-H3402,Assumptions!$C$13,P3401),0)</f>
        <v>0</v>
      </c>
      <c r="J3402" s="0" t="n">
        <f aca="false">H3402+I3402</f>
        <v>0</v>
      </c>
      <c r="K3402" s="0" t="n">
        <f aca="false">MIN(IF(C3402=1,F3402-H3402,F3402),Assumptions!$C$13,MAX(0,($B$5-P3401)/$B$6))</f>
        <v>11.7593635</v>
      </c>
      <c r="L3402" s="0" t="n">
        <f aca="false">IF(C3402=1,0,MIN(F3402-K3402,Assumptions!$C$15,MAX(0,$B$10-O3401-M3402)))</f>
        <v>0</v>
      </c>
      <c r="M3402" s="0" t="n">
        <f aca="false">'Profiles 8760'!H3391</f>
        <v>179200</v>
      </c>
      <c r="N3402" s="0" t="n">
        <f aca="false">J3402+L3402</f>
        <v>0</v>
      </c>
      <c r="O3402" s="0" t="n">
        <f aca="false">O3401+N3402</f>
        <v>313355.207645128</v>
      </c>
      <c r="P3402" s="0" t="n">
        <f aca="false">MIN($B$5,P3401+K3402*$B$6-I3402)</f>
        <v>306.56715581156</v>
      </c>
      <c r="Q3402" s="0" t="n">
        <f aca="false">MAX(0,F3402-H3402-K3402-L3402)</f>
        <v>0</v>
      </c>
    </row>
    <row r="3403" customFormat="false" ht="15" hidden="false" customHeight="false" outlineLevel="0" collapsed="false">
      <c r="A3403" s="0" t="n">
        <f aca="false">'Profiles 8760'!A3392</f>
        <v>3390</v>
      </c>
      <c r="B3403" s="0" t="n">
        <f aca="false">'Profiles 8760'!B3392</f>
        <v>5</v>
      </c>
      <c r="C3403" s="0" t="n">
        <f aca="false">'Profiles 8760'!E3392</f>
        <v>0</v>
      </c>
      <c r="D3403" s="0" t="n">
        <f aca="false">'Profiles 8760'!F3392</f>
        <v>0</v>
      </c>
      <c r="E3403" s="0" t="n">
        <f aca="false">'Profiles 8760'!G3392</f>
        <v>0.299023</v>
      </c>
      <c r="F3403" s="0" t="n">
        <f aca="false">D3403*Assumptions!$C$11*$B$7+E3403*Assumptions!$C$12*$B$8</f>
        <v>12.2300407</v>
      </c>
      <c r="G3403" s="0" t="n">
        <f aca="false">C3403*Assumptions!$C$15</f>
        <v>0</v>
      </c>
      <c r="H3403" s="0" t="n">
        <f aca="false">MIN(F3403,G3403)</f>
        <v>0</v>
      </c>
      <c r="I3403" s="0" t="n">
        <f aca="false">IF(C3403=1,MIN(G3403-H3403,Assumptions!$C$13,P3402),0)</f>
        <v>0</v>
      </c>
      <c r="J3403" s="0" t="n">
        <f aca="false">H3403+I3403</f>
        <v>0</v>
      </c>
      <c r="K3403" s="0" t="n">
        <f aca="false">MIN(IF(C3403=1,F3403-H3403,F3403),Assumptions!$C$13,MAX(0,($B$5-P3402)/$B$6))</f>
        <v>12.2300407</v>
      </c>
      <c r="L3403" s="0" t="n">
        <f aca="false">IF(C3403=1,0,MIN(F3403-K3403,Assumptions!$C$15,MAX(0,$B$10-O3402-M3403)))</f>
        <v>0</v>
      </c>
      <c r="M3403" s="0" t="n">
        <f aca="false">'Profiles 8760'!H3392</f>
        <v>179200</v>
      </c>
      <c r="N3403" s="0" t="n">
        <f aca="false">J3403+L3403</f>
        <v>0</v>
      </c>
      <c r="O3403" s="0" t="n">
        <f aca="false">O3402+N3403</f>
        <v>313355.207645128</v>
      </c>
      <c r="P3403" s="0" t="n">
        <f aca="false">MIN($B$5,P3402+K3403*$B$6-I3403)</f>
        <v>317.16815509032</v>
      </c>
      <c r="Q3403" s="0" t="n">
        <f aca="false">MAX(0,F3403-H3403-K3403-L3403)</f>
        <v>0</v>
      </c>
    </row>
    <row r="3404" customFormat="false" ht="15" hidden="false" customHeight="false" outlineLevel="0" collapsed="false">
      <c r="A3404" s="0" t="n">
        <f aca="false">'Profiles 8760'!A3393</f>
        <v>3391</v>
      </c>
      <c r="B3404" s="0" t="n">
        <f aca="false">'Profiles 8760'!B3393</f>
        <v>5</v>
      </c>
      <c r="C3404" s="0" t="n">
        <f aca="false">'Profiles 8760'!E3393</f>
        <v>0</v>
      </c>
      <c r="D3404" s="0" t="n">
        <f aca="false">'Profiles 8760'!F3393</f>
        <v>0.097312</v>
      </c>
      <c r="E3404" s="0" t="n">
        <f aca="false">'Profiles 8760'!G3393</f>
        <v>0.250647</v>
      </c>
      <c r="F3404" s="0" t="n">
        <f aca="false">D3404*Assumptions!$C$11*$B$7+E3404*Assumptions!$C$12*$B$8</f>
        <v>38.3551679</v>
      </c>
      <c r="G3404" s="0" t="n">
        <f aca="false">C3404*Assumptions!$C$15</f>
        <v>0</v>
      </c>
      <c r="H3404" s="0" t="n">
        <f aca="false">MIN(F3404,G3404)</f>
        <v>0</v>
      </c>
      <c r="I3404" s="0" t="n">
        <f aca="false">IF(C3404=1,MIN(G3404-H3404,Assumptions!$C$13,P3403),0)</f>
        <v>0</v>
      </c>
      <c r="J3404" s="0" t="n">
        <f aca="false">H3404+I3404</f>
        <v>0</v>
      </c>
      <c r="K3404" s="0" t="n">
        <f aca="false">MIN(IF(C3404=1,F3404-H3404,F3404),Assumptions!$C$13,MAX(0,($B$5-P3403)/$B$6))</f>
        <v>38.3551679</v>
      </c>
      <c r="L3404" s="0" t="n">
        <f aca="false">IF(C3404=1,0,MIN(F3404-K3404,Assumptions!$C$15,MAX(0,$B$10-O3403-M3404)))</f>
        <v>0</v>
      </c>
      <c r="M3404" s="0" t="n">
        <f aca="false">'Profiles 8760'!H3393</f>
        <v>179200</v>
      </c>
      <c r="N3404" s="0" t="n">
        <f aca="false">J3404+L3404</f>
        <v>0</v>
      </c>
      <c r="O3404" s="0" t="n">
        <f aca="false">O3403+N3404</f>
        <v>313355.207645128</v>
      </c>
      <c r="P3404" s="0" t="n">
        <f aca="false">MIN($B$5,P3403+K3404*$B$6-I3404)</f>
        <v>350.41441462604</v>
      </c>
      <c r="Q3404" s="0" t="n">
        <f aca="false">MAX(0,F3404-H3404-K3404-L3404)</f>
        <v>0</v>
      </c>
    </row>
    <row r="3405" customFormat="false" ht="15" hidden="false" customHeight="false" outlineLevel="0" collapsed="false">
      <c r="A3405" s="0" t="n">
        <f aca="false">'Profiles 8760'!A3394</f>
        <v>3392</v>
      </c>
      <c r="B3405" s="0" t="n">
        <f aca="false">'Profiles 8760'!B3394</f>
        <v>5</v>
      </c>
      <c r="C3405" s="0" t="n">
        <f aca="false">'Profiles 8760'!E3394</f>
        <v>1</v>
      </c>
      <c r="D3405" s="0" t="n">
        <f aca="false">'Profiles 8760'!F3394</f>
        <v>0.332447</v>
      </c>
      <c r="E3405" s="0" t="n">
        <f aca="false">'Profiles 8760'!G3394</f>
        <v>0.217482</v>
      </c>
      <c r="F3405" s="0" t="n">
        <f aca="false">D3405*Assumptions!$C$11*$B$7+E3405*Assumptions!$C$12*$B$8</f>
        <v>104.9057074</v>
      </c>
      <c r="G3405" s="0" t="n">
        <f aca="false">C3405*Assumptions!$C$15</f>
        <v>200</v>
      </c>
      <c r="H3405" s="0" t="n">
        <f aca="false">MIN(F3405,G3405)</f>
        <v>104.9057074</v>
      </c>
      <c r="I3405" s="0" t="n">
        <f aca="false">IF(C3405=1,MIN(G3405-H3405,Assumptions!$C$13,P3404),0)</f>
        <v>95.0942926</v>
      </c>
      <c r="J3405" s="0" t="n">
        <f aca="false">H3405+I3405</f>
        <v>200</v>
      </c>
      <c r="K3405" s="0" t="n">
        <f aca="false">MIN(IF(C3405=1,F3405-H3405,F3405),Assumptions!$C$13,MAX(0,($B$5-P3404)/$B$6))</f>
        <v>0</v>
      </c>
      <c r="L3405" s="0" t="n">
        <f aca="false">IF(C3405=1,0,MIN(F3405-K3405,Assumptions!$C$15,MAX(0,$B$10-O3404-M3405)))</f>
        <v>0</v>
      </c>
      <c r="M3405" s="0" t="n">
        <f aca="false">'Profiles 8760'!H3394</f>
        <v>179000</v>
      </c>
      <c r="N3405" s="0" t="n">
        <f aca="false">J3405+L3405</f>
        <v>200</v>
      </c>
      <c r="O3405" s="0" t="n">
        <f aca="false">O3404+N3405</f>
        <v>313555.207645128</v>
      </c>
      <c r="P3405" s="0" t="n">
        <f aca="false">MIN($B$5,P3404+K3405*$B$6-I3405)</f>
        <v>255.32012202604</v>
      </c>
      <c r="Q3405" s="0" t="n">
        <f aca="false">MAX(0,F3405-H3405-K3405-L3405)</f>
        <v>0</v>
      </c>
    </row>
    <row r="3406" customFormat="false" ht="15" hidden="false" customHeight="false" outlineLevel="0" collapsed="false">
      <c r="A3406" s="0" t="n">
        <f aca="false">'Profiles 8760'!A3395</f>
        <v>3393</v>
      </c>
      <c r="B3406" s="0" t="n">
        <f aca="false">'Profiles 8760'!B3395</f>
        <v>5</v>
      </c>
      <c r="C3406" s="0" t="n">
        <f aca="false">'Profiles 8760'!E3395</f>
        <v>1</v>
      </c>
      <c r="D3406" s="0" t="n">
        <f aca="false">'Profiles 8760'!F3395</f>
        <v>0.596513</v>
      </c>
      <c r="E3406" s="0" t="n">
        <f aca="false">'Profiles 8760'!G3395</f>
        <v>0.329582</v>
      </c>
      <c r="F3406" s="0" t="n">
        <f aca="false">D3406*Assumptions!$C$11*$B$7+E3406*Assumptions!$C$12*$B$8</f>
        <v>185.7528582</v>
      </c>
      <c r="G3406" s="0" t="n">
        <f aca="false">C3406*Assumptions!$C$15</f>
        <v>200</v>
      </c>
      <c r="H3406" s="0" t="n">
        <f aca="false">MIN(F3406,G3406)</f>
        <v>185.7528582</v>
      </c>
      <c r="I3406" s="0" t="n">
        <f aca="false">IF(C3406=1,MIN(G3406-H3406,Assumptions!$C$13,P3405),0)</f>
        <v>14.2471418</v>
      </c>
      <c r="J3406" s="0" t="n">
        <f aca="false">H3406+I3406</f>
        <v>200</v>
      </c>
      <c r="K3406" s="0" t="n">
        <f aca="false">MIN(IF(C3406=1,F3406-H3406,F3406),Assumptions!$C$13,MAX(0,($B$5-P3405)/$B$6))</f>
        <v>0</v>
      </c>
      <c r="L3406" s="0" t="n">
        <f aca="false">IF(C3406=1,0,MIN(F3406-K3406,Assumptions!$C$15,MAX(0,$B$10-O3405-M3406)))</f>
        <v>0</v>
      </c>
      <c r="M3406" s="0" t="n">
        <f aca="false">'Profiles 8760'!H3395</f>
        <v>178800</v>
      </c>
      <c r="N3406" s="0" t="n">
        <f aca="false">J3406+L3406</f>
        <v>200</v>
      </c>
      <c r="O3406" s="0" t="n">
        <f aca="false">O3405+N3406</f>
        <v>313755.207645128</v>
      </c>
      <c r="P3406" s="0" t="n">
        <f aca="false">MIN($B$5,P3405+K3406*$B$6-I3406)</f>
        <v>241.07298022604</v>
      </c>
      <c r="Q3406" s="0" t="n">
        <f aca="false">MAX(0,F3406-H3406-K3406-L3406)</f>
        <v>0</v>
      </c>
    </row>
    <row r="3407" customFormat="false" ht="15" hidden="false" customHeight="false" outlineLevel="0" collapsed="false">
      <c r="A3407" s="0" t="n">
        <f aca="false">'Profiles 8760'!A3396</f>
        <v>3394</v>
      </c>
      <c r="B3407" s="0" t="n">
        <f aca="false">'Profiles 8760'!B3396</f>
        <v>5</v>
      </c>
      <c r="C3407" s="0" t="n">
        <f aca="false">'Profiles 8760'!E3396</f>
        <v>0</v>
      </c>
      <c r="D3407" s="0" t="n">
        <f aca="false">'Profiles 8760'!F3396</f>
        <v>0.846463</v>
      </c>
      <c r="E3407" s="0" t="n">
        <f aca="false">'Profiles 8760'!G3396</f>
        <v>0.443636</v>
      </c>
      <c r="F3407" s="0" t="n">
        <f aca="false">D3407*Assumptions!$C$11*$B$7+E3407*Assumptions!$C$12*$B$8</f>
        <v>262.6032268</v>
      </c>
      <c r="G3407" s="0" t="n">
        <f aca="false">C3407*Assumptions!$C$15</f>
        <v>0</v>
      </c>
      <c r="H3407" s="0" t="n">
        <f aca="false">MIN(F3407,G3407)</f>
        <v>0</v>
      </c>
      <c r="I3407" s="0" t="n">
        <f aca="false">IF(C3407=1,MIN(G3407-H3407,Assumptions!$C$13,P3406),0)</f>
        <v>0</v>
      </c>
      <c r="J3407" s="0" t="n">
        <f aca="false">H3407+I3407</f>
        <v>0</v>
      </c>
      <c r="K3407" s="0" t="n">
        <f aca="false">MIN(IF(C3407=1,F3407-H3407,F3407),Assumptions!$C$13,MAX(0,($B$5-P3406)/$B$6))</f>
        <v>180</v>
      </c>
      <c r="L3407" s="0" t="n">
        <f aca="false">IF(C3407=1,0,MIN(F3407-K3407,Assumptions!$C$15,MAX(0,$B$10-O3406-M3407)))</f>
        <v>82.6032268</v>
      </c>
      <c r="M3407" s="0" t="n">
        <f aca="false">'Profiles 8760'!H3396</f>
        <v>178800</v>
      </c>
      <c r="N3407" s="0" t="n">
        <f aca="false">J3407+L3407</f>
        <v>82.6032268</v>
      </c>
      <c r="O3407" s="0" t="n">
        <f aca="false">O3406+N3407</f>
        <v>313837.810871928</v>
      </c>
      <c r="P3407" s="0" t="n">
        <f aca="false">MIN($B$5,P3406+K3407*$B$6-I3407)</f>
        <v>397.09698022604</v>
      </c>
      <c r="Q3407" s="0" t="n">
        <f aca="false">MAX(0,F3407-H3407-K3407-L3407)</f>
        <v>0</v>
      </c>
    </row>
    <row r="3408" customFormat="false" ht="15" hidden="false" customHeight="false" outlineLevel="0" collapsed="false">
      <c r="A3408" s="0" t="n">
        <f aca="false">'Profiles 8760'!A3397</f>
        <v>3395</v>
      </c>
      <c r="B3408" s="0" t="n">
        <f aca="false">'Profiles 8760'!B3397</f>
        <v>5</v>
      </c>
      <c r="C3408" s="0" t="n">
        <f aca="false">'Profiles 8760'!E3397</f>
        <v>0</v>
      </c>
      <c r="D3408" s="0" t="n">
        <f aca="false">'Profiles 8760'!F3397</f>
        <v>1</v>
      </c>
      <c r="E3408" s="0" t="n">
        <f aca="false">'Profiles 8760'!G3397</f>
        <v>0.340793</v>
      </c>
      <c r="F3408" s="0" t="n">
        <f aca="false">D3408*Assumptions!$C$11*$B$7+E3408*Assumptions!$C$12*$B$8</f>
        <v>302.7384337</v>
      </c>
      <c r="G3408" s="0" t="n">
        <f aca="false">C3408*Assumptions!$C$15</f>
        <v>0</v>
      </c>
      <c r="H3408" s="0" t="n">
        <f aca="false">MIN(F3408,G3408)</f>
        <v>0</v>
      </c>
      <c r="I3408" s="0" t="n">
        <f aca="false">IF(C3408=1,MIN(G3408-H3408,Assumptions!$C$13,P3407),0)</f>
        <v>0</v>
      </c>
      <c r="J3408" s="0" t="n">
        <f aca="false">H3408+I3408</f>
        <v>0</v>
      </c>
      <c r="K3408" s="0" t="n">
        <f aca="false">MIN(IF(C3408=1,F3408-H3408,F3408),Assumptions!$C$13,MAX(0,($B$5-P3407)/$B$6))</f>
        <v>131.187147870282</v>
      </c>
      <c r="L3408" s="0" t="n">
        <f aca="false">IF(C3408=1,0,MIN(F3408-K3408,Assumptions!$C$15,MAX(0,$B$10-O3407-M3408)))</f>
        <v>171.551285829719</v>
      </c>
      <c r="M3408" s="0" t="n">
        <f aca="false">'Profiles 8760'!H3397</f>
        <v>178800</v>
      </c>
      <c r="N3408" s="0" t="n">
        <f aca="false">J3408+L3408</f>
        <v>171.551285829719</v>
      </c>
      <c r="O3408" s="0" t="n">
        <f aca="false">O3407+N3408</f>
        <v>314009.362157758</v>
      </c>
      <c r="P3408" s="0" t="n">
        <f aca="false">MIN($B$5,P3407+K3408*$B$6-I3408)</f>
        <v>510.81</v>
      </c>
      <c r="Q3408" s="0" t="n">
        <f aca="false">MAX(0,F3408-H3408-K3408-L3408)</f>
        <v>0</v>
      </c>
    </row>
    <row r="3409" customFormat="false" ht="15" hidden="false" customHeight="false" outlineLevel="0" collapsed="false">
      <c r="A3409" s="0" t="n">
        <f aca="false">'Profiles 8760'!A3398</f>
        <v>3396</v>
      </c>
      <c r="B3409" s="0" t="n">
        <f aca="false">'Profiles 8760'!B3398</f>
        <v>5</v>
      </c>
      <c r="C3409" s="0" t="n">
        <f aca="false">'Profiles 8760'!E3398</f>
        <v>0</v>
      </c>
      <c r="D3409" s="0" t="n">
        <f aca="false">'Profiles 8760'!F3398</f>
        <v>1</v>
      </c>
      <c r="E3409" s="0" t="n">
        <f aca="false">'Profiles 8760'!G3398</f>
        <v>0.410058</v>
      </c>
      <c r="F3409" s="0" t="n">
        <f aca="false">D3409*Assumptions!$C$11*$B$7+E3409*Assumptions!$C$12*$B$8</f>
        <v>305.5713722</v>
      </c>
      <c r="G3409" s="0" t="n">
        <f aca="false">C3409*Assumptions!$C$15</f>
        <v>0</v>
      </c>
      <c r="H3409" s="0" t="n">
        <f aca="false">MIN(F3409,G3409)</f>
        <v>0</v>
      </c>
      <c r="I3409" s="0" t="n">
        <f aca="false">IF(C3409=1,MIN(G3409-H3409,Assumptions!$C$13,P3408),0)</f>
        <v>0</v>
      </c>
      <c r="J3409" s="0" t="n">
        <f aca="false">H3409+I3409</f>
        <v>0</v>
      </c>
      <c r="K3409" s="0" t="n">
        <f aca="false">MIN(IF(C3409=1,F3409-H3409,F3409),Assumptions!$C$13,MAX(0,($B$5-P3408)/$B$6))</f>
        <v>0</v>
      </c>
      <c r="L3409" s="0" t="n">
        <f aca="false">IF(C3409=1,0,MIN(F3409-K3409,Assumptions!$C$15,MAX(0,$B$10-O3408-M3409)))</f>
        <v>200</v>
      </c>
      <c r="M3409" s="0" t="n">
        <f aca="false">'Profiles 8760'!H3398</f>
        <v>178800</v>
      </c>
      <c r="N3409" s="0" t="n">
        <f aca="false">J3409+L3409</f>
        <v>200</v>
      </c>
      <c r="O3409" s="0" t="n">
        <f aca="false">O3408+N3409</f>
        <v>314209.362157758</v>
      </c>
      <c r="P3409" s="0" t="n">
        <f aca="false">MIN($B$5,P3408+K3409*$B$6-I3409)</f>
        <v>510.81</v>
      </c>
      <c r="Q3409" s="0" t="n">
        <f aca="false">MAX(0,F3409-H3409-K3409-L3409)</f>
        <v>105.5713722</v>
      </c>
    </row>
    <row r="3410" customFormat="false" ht="15" hidden="false" customHeight="false" outlineLevel="0" collapsed="false">
      <c r="A3410" s="0" t="n">
        <f aca="false">'Profiles 8760'!A3399</f>
        <v>3397</v>
      </c>
      <c r="B3410" s="0" t="n">
        <f aca="false">'Profiles 8760'!B3399</f>
        <v>5</v>
      </c>
      <c r="C3410" s="0" t="n">
        <f aca="false">'Profiles 8760'!E3399</f>
        <v>0</v>
      </c>
      <c r="D3410" s="0" t="n">
        <f aca="false">'Profiles 8760'!F3399</f>
        <v>1</v>
      </c>
      <c r="E3410" s="0" t="n">
        <f aca="false">'Profiles 8760'!G3399</f>
        <v>0.332308</v>
      </c>
      <c r="F3410" s="0" t="n">
        <f aca="false">D3410*Assumptions!$C$11*$B$7+E3410*Assumptions!$C$12*$B$8</f>
        <v>302.3913972</v>
      </c>
      <c r="G3410" s="0" t="n">
        <f aca="false">C3410*Assumptions!$C$15</f>
        <v>0</v>
      </c>
      <c r="H3410" s="0" t="n">
        <f aca="false">MIN(F3410,G3410)</f>
        <v>0</v>
      </c>
      <c r="I3410" s="0" t="n">
        <f aca="false">IF(C3410=1,MIN(G3410-H3410,Assumptions!$C$13,P3409),0)</f>
        <v>0</v>
      </c>
      <c r="J3410" s="0" t="n">
        <f aca="false">H3410+I3410</f>
        <v>0</v>
      </c>
      <c r="K3410" s="0" t="n">
        <f aca="false">MIN(IF(C3410=1,F3410-H3410,F3410),Assumptions!$C$13,MAX(0,($B$5-P3409)/$B$6))</f>
        <v>0</v>
      </c>
      <c r="L3410" s="0" t="n">
        <f aca="false">IF(C3410=1,0,MIN(F3410-K3410,Assumptions!$C$15,MAX(0,$B$10-O3409-M3410)))</f>
        <v>200</v>
      </c>
      <c r="M3410" s="0" t="n">
        <f aca="false">'Profiles 8760'!H3399</f>
        <v>178800</v>
      </c>
      <c r="N3410" s="0" t="n">
        <f aca="false">J3410+L3410</f>
        <v>200</v>
      </c>
      <c r="O3410" s="0" t="n">
        <f aca="false">O3409+N3410</f>
        <v>314409.362157758</v>
      </c>
      <c r="P3410" s="0" t="n">
        <f aca="false">MIN($B$5,P3409+K3410*$B$6-I3410)</f>
        <v>510.81</v>
      </c>
      <c r="Q3410" s="0" t="n">
        <f aca="false">MAX(0,F3410-H3410-K3410-L3410)</f>
        <v>102.3913972</v>
      </c>
    </row>
    <row r="3411" customFormat="false" ht="15" hidden="false" customHeight="false" outlineLevel="0" collapsed="false">
      <c r="A3411" s="0" t="n">
        <f aca="false">'Profiles 8760'!A3400</f>
        <v>3398</v>
      </c>
      <c r="B3411" s="0" t="n">
        <f aca="false">'Profiles 8760'!B3400</f>
        <v>5</v>
      </c>
      <c r="C3411" s="0" t="n">
        <f aca="false">'Profiles 8760'!E3400</f>
        <v>0</v>
      </c>
      <c r="D3411" s="0" t="n">
        <f aca="false">'Profiles 8760'!F3400</f>
        <v>1</v>
      </c>
      <c r="E3411" s="0" t="n">
        <f aca="false">'Profiles 8760'!G3400</f>
        <v>0.456854</v>
      </c>
      <c r="F3411" s="0" t="n">
        <f aca="false">D3411*Assumptions!$C$11*$B$7+E3411*Assumptions!$C$12*$B$8</f>
        <v>307.4853286</v>
      </c>
      <c r="G3411" s="0" t="n">
        <f aca="false">C3411*Assumptions!$C$15</f>
        <v>0</v>
      </c>
      <c r="H3411" s="0" t="n">
        <f aca="false">MIN(F3411,G3411)</f>
        <v>0</v>
      </c>
      <c r="I3411" s="0" t="n">
        <f aca="false">IF(C3411=1,MIN(G3411-H3411,Assumptions!$C$13,P3410),0)</f>
        <v>0</v>
      </c>
      <c r="J3411" s="0" t="n">
        <f aca="false">H3411+I3411</f>
        <v>0</v>
      </c>
      <c r="K3411" s="0" t="n">
        <f aca="false">MIN(IF(C3411=1,F3411-H3411,F3411),Assumptions!$C$13,MAX(0,($B$5-P3410)/$B$6))</f>
        <v>0</v>
      </c>
      <c r="L3411" s="0" t="n">
        <f aca="false">IF(C3411=1,0,MIN(F3411-K3411,Assumptions!$C$15,MAX(0,$B$10-O3410-M3411)))</f>
        <v>200</v>
      </c>
      <c r="M3411" s="0" t="n">
        <f aca="false">'Profiles 8760'!H3400</f>
        <v>178800</v>
      </c>
      <c r="N3411" s="0" t="n">
        <f aca="false">J3411+L3411</f>
        <v>200</v>
      </c>
      <c r="O3411" s="0" t="n">
        <f aca="false">O3410+N3411</f>
        <v>314609.362157758</v>
      </c>
      <c r="P3411" s="0" t="n">
        <f aca="false">MIN($B$5,P3410+K3411*$B$6-I3411)</f>
        <v>510.81</v>
      </c>
      <c r="Q3411" s="0" t="n">
        <f aca="false">MAX(0,F3411-H3411-K3411-L3411)</f>
        <v>107.4853286</v>
      </c>
    </row>
    <row r="3412" customFormat="false" ht="15" hidden="false" customHeight="false" outlineLevel="0" collapsed="false">
      <c r="A3412" s="0" t="n">
        <f aca="false">'Profiles 8760'!A3401</f>
        <v>3399</v>
      </c>
      <c r="B3412" s="0" t="n">
        <f aca="false">'Profiles 8760'!B3401</f>
        <v>5</v>
      </c>
      <c r="C3412" s="0" t="n">
        <f aca="false">'Profiles 8760'!E3401</f>
        <v>0</v>
      </c>
      <c r="D3412" s="0" t="n">
        <f aca="false">'Profiles 8760'!F3401</f>
        <v>1</v>
      </c>
      <c r="E3412" s="0" t="n">
        <f aca="false">'Profiles 8760'!G3401</f>
        <v>0.476556</v>
      </c>
      <c r="F3412" s="0" t="n">
        <f aca="false">D3412*Assumptions!$C$11*$B$7+E3412*Assumptions!$C$12*$B$8</f>
        <v>308.2911404</v>
      </c>
      <c r="G3412" s="0" t="n">
        <f aca="false">C3412*Assumptions!$C$15</f>
        <v>0</v>
      </c>
      <c r="H3412" s="0" t="n">
        <f aca="false">MIN(F3412,G3412)</f>
        <v>0</v>
      </c>
      <c r="I3412" s="0" t="n">
        <f aca="false">IF(C3412=1,MIN(G3412-H3412,Assumptions!$C$13,P3411),0)</f>
        <v>0</v>
      </c>
      <c r="J3412" s="0" t="n">
        <f aca="false">H3412+I3412</f>
        <v>0</v>
      </c>
      <c r="K3412" s="0" t="n">
        <f aca="false">MIN(IF(C3412=1,F3412-H3412,F3412),Assumptions!$C$13,MAX(0,($B$5-P3411)/$B$6))</f>
        <v>0</v>
      </c>
      <c r="L3412" s="0" t="n">
        <f aca="false">IF(C3412=1,0,MIN(F3412-K3412,Assumptions!$C$15,MAX(0,$B$10-O3411-M3412)))</f>
        <v>200</v>
      </c>
      <c r="M3412" s="0" t="n">
        <f aca="false">'Profiles 8760'!H3401</f>
        <v>178800</v>
      </c>
      <c r="N3412" s="0" t="n">
        <f aca="false">J3412+L3412</f>
        <v>200</v>
      </c>
      <c r="O3412" s="0" t="n">
        <f aca="false">O3411+N3412</f>
        <v>314809.362157758</v>
      </c>
      <c r="P3412" s="0" t="n">
        <f aca="false">MIN($B$5,P3411+K3412*$B$6-I3412)</f>
        <v>510.81</v>
      </c>
      <c r="Q3412" s="0" t="n">
        <f aca="false">MAX(0,F3412-H3412-K3412-L3412)</f>
        <v>108.2911404</v>
      </c>
    </row>
    <row r="3413" customFormat="false" ht="15" hidden="false" customHeight="false" outlineLevel="0" collapsed="false">
      <c r="A3413" s="0" t="n">
        <f aca="false">'Profiles 8760'!A3402</f>
        <v>3400</v>
      </c>
      <c r="B3413" s="0" t="n">
        <f aca="false">'Profiles 8760'!B3402</f>
        <v>5</v>
      </c>
      <c r="C3413" s="0" t="n">
        <f aca="false">'Profiles 8760'!E3402</f>
        <v>0</v>
      </c>
      <c r="D3413" s="0" t="n">
        <f aca="false">'Profiles 8760'!F3402</f>
        <v>0.846463</v>
      </c>
      <c r="E3413" s="0" t="n">
        <f aca="false">'Profiles 8760'!G3402</f>
        <v>0.575148</v>
      </c>
      <c r="F3413" s="0" t="n">
        <f aca="false">D3413*Assumptions!$C$11*$B$7+E3413*Assumptions!$C$12*$B$8</f>
        <v>267.9820676</v>
      </c>
      <c r="G3413" s="0" t="n">
        <f aca="false">C3413*Assumptions!$C$15</f>
        <v>0</v>
      </c>
      <c r="H3413" s="0" t="n">
        <f aca="false">MIN(F3413,G3413)</f>
        <v>0</v>
      </c>
      <c r="I3413" s="0" t="n">
        <f aca="false">IF(C3413=1,MIN(G3413-H3413,Assumptions!$C$13,P3412),0)</f>
        <v>0</v>
      </c>
      <c r="J3413" s="0" t="n">
        <f aca="false">H3413+I3413</f>
        <v>0</v>
      </c>
      <c r="K3413" s="0" t="n">
        <f aca="false">MIN(IF(C3413=1,F3413-H3413,F3413),Assumptions!$C$13,MAX(0,($B$5-P3412)/$B$6))</f>
        <v>0</v>
      </c>
      <c r="L3413" s="0" t="n">
        <f aca="false">IF(C3413=1,0,MIN(F3413-K3413,Assumptions!$C$15,MAX(0,$B$10-O3412-M3413)))</f>
        <v>200</v>
      </c>
      <c r="M3413" s="0" t="n">
        <f aca="false">'Profiles 8760'!H3402</f>
        <v>178800</v>
      </c>
      <c r="N3413" s="0" t="n">
        <f aca="false">J3413+L3413</f>
        <v>200</v>
      </c>
      <c r="O3413" s="0" t="n">
        <f aca="false">O3412+N3413</f>
        <v>315009.362157758</v>
      </c>
      <c r="P3413" s="0" t="n">
        <f aca="false">MIN($B$5,P3412+K3413*$B$6-I3413)</f>
        <v>510.81</v>
      </c>
      <c r="Q3413" s="0" t="n">
        <f aca="false">MAX(0,F3413-H3413-K3413-L3413)</f>
        <v>67.9820676</v>
      </c>
    </row>
    <row r="3414" customFormat="false" ht="15" hidden="false" customHeight="false" outlineLevel="0" collapsed="false">
      <c r="A3414" s="0" t="n">
        <f aca="false">'Profiles 8760'!A3403</f>
        <v>3401</v>
      </c>
      <c r="B3414" s="0" t="n">
        <f aca="false">'Profiles 8760'!B3403</f>
        <v>5</v>
      </c>
      <c r="C3414" s="0" t="n">
        <f aca="false">'Profiles 8760'!E3403</f>
        <v>0</v>
      </c>
      <c r="D3414" s="0" t="n">
        <f aca="false">'Profiles 8760'!F3403</f>
        <v>0.596513</v>
      </c>
      <c r="E3414" s="0" t="n">
        <f aca="false">'Profiles 8760'!G3403</f>
        <v>0.443712</v>
      </c>
      <c r="F3414" s="0" t="n">
        <f aca="false">D3414*Assumptions!$C$11*$B$7+E3414*Assumptions!$C$12*$B$8</f>
        <v>190.4207752</v>
      </c>
      <c r="G3414" s="0" t="n">
        <f aca="false">C3414*Assumptions!$C$15</f>
        <v>0</v>
      </c>
      <c r="H3414" s="0" t="n">
        <f aca="false">MIN(F3414,G3414)</f>
        <v>0</v>
      </c>
      <c r="I3414" s="0" t="n">
        <f aca="false">IF(C3414=1,MIN(G3414-H3414,Assumptions!$C$13,P3413),0)</f>
        <v>0</v>
      </c>
      <c r="J3414" s="0" t="n">
        <f aca="false">H3414+I3414</f>
        <v>0</v>
      </c>
      <c r="K3414" s="0" t="n">
        <f aca="false">MIN(IF(C3414=1,F3414-H3414,F3414),Assumptions!$C$13,MAX(0,($B$5-P3413)/$B$6))</f>
        <v>0</v>
      </c>
      <c r="L3414" s="0" t="n">
        <f aca="false">IF(C3414=1,0,MIN(F3414-K3414,Assumptions!$C$15,MAX(0,$B$10-O3413-M3414)))</f>
        <v>190.4207752</v>
      </c>
      <c r="M3414" s="0" t="n">
        <f aca="false">'Profiles 8760'!H3403</f>
        <v>178800</v>
      </c>
      <c r="N3414" s="0" t="n">
        <f aca="false">J3414+L3414</f>
        <v>190.4207752</v>
      </c>
      <c r="O3414" s="0" t="n">
        <f aca="false">O3413+N3414</f>
        <v>315199.782932958</v>
      </c>
      <c r="P3414" s="0" t="n">
        <f aca="false">MIN($B$5,P3413+K3414*$B$6-I3414)</f>
        <v>510.81</v>
      </c>
      <c r="Q3414" s="0" t="n">
        <f aca="false">MAX(0,F3414-H3414-K3414-L3414)</f>
        <v>0</v>
      </c>
    </row>
    <row r="3415" customFormat="false" ht="15" hidden="false" customHeight="false" outlineLevel="0" collapsed="false">
      <c r="A3415" s="0" t="n">
        <f aca="false">'Profiles 8760'!A3404</f>
        <v>3402</v>
      </c>
      <c r="B3415" s="0" t="n">
        <f aca="false">'Profiles 8760'!B3404</f>
        <v>5</v>
      </c>
      <c r="C3415" s="0" t="n">
        <f aca="false">'Profiles 8760'!E3404</f>
        <v>0</v>
      </c>
      <c r="D3415" s="0" t="n">
        <f aca="false">'Profiles 8760'!F3404</f>
        <v>0.332447</v>
      </c>
      <c r="E3415" s="0" t="n">
        <f aca="false">'Profiles 8760'!G3404</f>
        <v>0.433543</v>
      </c>
      <c r="F3415" s="0" t="n">
        <f aca="false">D3415*Assumptions!$C$11*$B$7+E3415*Assumptions!$C$12*$B$8</f>
        <v>113.7426023</v>
      </c>
      <c r="G3415" s="0" t="n">
        <f aca="false">C3415*Assumptions!$C$15</f>
        <v>0</v>
      </c>
      <c r="H3415" s="0" t="n">
        <f aca="false">MIN(F3415,G3415)</f>
        <v>0</v>
      </c>
      <c r="I3415" s="0" t="n">
        <f aca="false">IF(C3415=1,MIN(G3415-H3415,Assumptions!$C$13,P3414),0)</f>
        <v>0</v>
      </c>
      <c r="J3415" s="0" t="n">
        <f aca="false">H3415+I3415</f>
        <v>0</v>
      </c>
      <c r="K3415" s="0" t="n">
        <f aca="false">MIN(IF(C3415=1,F3415-H3415,F3415),Assumptions!$C$13,MAX(0,($B$5-P3414)/$B$6))</f>
        <v>0</v>
      </c>
      <c r="L3415" s="0" t="n">
        <f aca="false">IF(C3415=1,0,MIN(F3415-K3415,Assumptions!$C$15,MAX(0,$B$10-O3414-M3415)))</f>
        <v>113.7426023</v>
      </c>
      <c r="M3415" s="0" t="n">
        <f aca="false">'Profiles 8760'!H3404</f>
        <v>178800</v>
      </c>
      <c r="N3415" s="0" t="n">
        <f aca="false">J3415+L3415</f>
        <v>113.7426023</v>
      </c>
      <c r="O3415" s="0" t="n">
        <f aca="false">O3414+N3415</f>
        <v>315313.525535258</v>
      </c>
      <c r="P3415" s="0" t="n">
        <f aca="false">MIN($B$5,P3414+K3415*$B$6-I3415)</f>
        <v>510.81</v>
      </c>
      <c r="Q3415" s="0" t="n">
        <f aca="false">MAX(0,F3415-H3415-K3415-L3415)</f>
        <v>0</v>
      </c>
    </row>
    <row r="3416" customFormat="false" ht="15" hidden="false" customHeight="false" outlineLevel="0" collapsed="false">
      <c r="A3416" s="0" t="n">
        <f aca="false">'Profiles 8760'!A3405</f>
        <v>3403</v>
      </c>
      <c r="B3416" s="0" t="n">
        <f aca="false">'Profiles 8760'!B3405</f>
        <v>5</v>
      </c>
      <c r="C3416" s="0" t="n">
        <f aca="false">'Profiles 8760'!E3405</f>
        <v>0</v>
      </c>
      <c r="D3416" s="0" t="n">
        <f aca="false">'Profiles 8760'!F3405</f>
        <v>0.097312</v>
      </c>
      <c r="E3416" s="0" t="n">
        <f aca="false">'Profiles 8760'!G3405</f>
        <v>0.360122</v>
      </c>
      <c r="F3416" s="0" t="n">
        <f aca="false">D3416*Assumptions!$C$11*$B$7+E3416*Assumptions!$C$12*$B$8</f>
        <v>42.8326954</v>
      </c>
      <c r="G3416" s="0" t="n">
        <f aca="false">C3416*Assumptions!$C$15</f>
        <v>0</v>
      </c>
      <c r="H3416" s="0" t="n">
        <f aca="false">MIN(F3416,G3416)</f>
        <v>0</v>
      </c>
      <c r="I3416" s="0" t="n">
        <f aca="false">IF(C3416=1,MIN(G3416-H3416,Assumptions!$C$13,P3415),0)</f>
        <v>0</v>
      </c>
      <c r="J3416" s="0" t="n">
        <f aca="false">H3416+I3416</f>
        <v>0</v>
      </c>
      <c r="K3416" s="0" t="n">
        <f aca="false">MIN(IF(C3416=1,F3416-H3416,F3416),Assumptions!$C$13,MAX(0,($B$5-P3415)/$B$6))</f>
        <v>0</v>
      </c>
      <c r="L3416" s="0" t="n">
        <f aca="false">IF(C3416=1,0,MIN(F3416-K3416,Assumptions!$C$15,MAX(0,$B$10-O3415-M3416)))</f>
        <v>42.8326954</v>
      </c>
      <c r="M3416" s="0" t="n">
        <f aca="false">'Profiles 8760'!H3405</f>
        <v>178800</v>
      </c>
      <c r="N3416" s="0" t="n">
        <f aca="false">J3416+L3416</f>
        <v>42.8326954</v>
      </c>
      <c r="O3416" s="0" t="n">
        <f aca="false">O3415+N3416</f>
        <v>315356.358230658</v>
      </c>
      <c r="P3416" s="0" t="n">
        <f aca="false">MIN($B$5,P3415+K3416*$B$6-I3416)</f>
        <v>510.81</v>
      </c>
      <c r="Q3416" s="0" t="n">
        <f aca="false">MAX(0,F3416-H3416-K3416-L3416)</f>
        <v>0</v>
      </c>
    </row>
    <row r="3417" customFormat="false" ht="15" hidden="false" customHeight="false" outlineLevel="0" collapsed="false">
      <c r="A3417" s="0" t="n">
        <f aca="false">'Profiles 8760'!A3406</f>
        <v>3404</v>
      </c>
      <c r="B3417" s="0" t="n">
        <f aca="false">'Profiles 8760'!B3406</f>
        <v>5</v>
      </c>
      <c r="C3417" s="0" t="n">
        <f aca="false">'Profiles 8760'!E3406</f>
        <v>1</v>
      </c>
      <c r="D3417" s="0" t="n">
        <f aca="false">'Profiles 8760'!F3406</f>
        <v>0</v>
      </c>
      <c r="E3417" s="0" t="n">
        <f aca="false">'Profiles 8760'!G3406</f>
        <v>0.401621</v>
      </c>
      <c r="F3417" s="0" t="n">
        <f aca="false">D3417*Assumptions!$C$11*$B$7+E3417*Assumptions!$C$12*$B$8</f>
        <v>16.4262989</v>
      </c>
      <c r="G3417" s="0" t="n">
        <f aca="false">C3417*Assumptions!$C$15</f>
        <v>200</v>
      </c>
      <c r="H3417" s="0" t="n">
        <f aca="false">MIN(F3417,G3417)</f>
        <v>16.4262989</v>
      </c>
      <c r="I3417" s="0" t="n">
        <f aca="false">IF(C3417=1,MIN(G3417-H3417,Assumptions!$C$13,P3416),0)</f>
        <v>180</v>
      </c>
      <c r="J3417" s="0" t="n">
        <f aca="false">H3417+I3417</f>
        <v>196.4262989</v>
      </c>
      <c r="K3417" s="0" t="n">
        <f aca="false">MIN(IF(C3417=1,F3417-H3417,F3417),Assumptions!$C$13,MAX(0,($B$5-P3416)/$B$6))</f>
        <v>0</v>
      </c>
      <c r="L3417" s="0" t="n">
        <f aca="false">IF(C3417=1,0,MIN(F3417-K3417,Assumptions!$C$15,MAX(0,$B$10-O3416-M3417)))</f>
        <v>0</v>
      </c>
      <c r="M3417" s="0" t="n">
        <f aca="false">'Profiles 8760'!H3406</f>
        <v>178600</v>
      </c>
      <c r="N3417" s="0" t="n">
        <f aca="false">J3417+L3417</f>
        <v>196.4262989</v>
      </c>
      <c r="O3417" s="0" t="n">
        <f aca="false">O3416+N3417</f>
        <v>315552.784529558</v>
      </c>
      <c r="P3417" s="0" t="n">
        <f aca="false">MIN($B$5,P3416+K3417*$B$6-I3417)</f>
        <v>330.81</v>
      </c>
      <c r="Q3417" s="0" t="n">
        <f aca="false">MAX(0,F3417-H3417-K3417-L3417)</f>
        <v>0</v>
      </c>
    </row>
    <row r="3418" customFormat="false" ht="15" hidden="false" customHeight="false" outlineLevel="0" collapsed="false">
      <c r="A3418" s="0" t="n">
        <f aca="false">'Profiles 8760'!A3407</f>
        <v>3405</v>
      </c>
      <c r="B3418" s="0" t="n">
        <f aca="false">'Profiles 8760'!B3407</f>
        <v>5</v>
      </c>
      <c r="C3418" s="0" t="n">
        <f aca="false">'Profiles 8760'!E3407</f>
        <v>1</v>
      </c>
      <c r="D3418" s="0" t="n">
        <f aca="false">'Profiles 8760'!F3407</f>
        <v>0</v>
      </c>
      <c r="E3418" s="0" t="n">
        <f aca="false">'Profiles 8760'!G3407</f>
        <v>0.380668</v>
      </c>
      <c r="F3418" s="0" t="n">
        <f aca="false">D3418*Assumptions!$C$11*$B$7+E3418*Assumptions!$C$12*$B$8</f>
        <v>15.5693212</v>
      </c>
      <c r="G3418" s="0" t="n">
        <f aca="false">C3418*Assumptions!$C$15</f>
        <v>200</v>
      </c>
      <c r="H3418" s="0" t="n">
        <f aca="false">MIN(F3418,G3418)</f>
        <v>15.5693212</v>
      </c>
      <c r="I3418" s="0" t="n">
        <f aca="false">IF(C3418=1,MIN(G3418-H3418,Assumptions!$C$13,P3417),0)</f>
        <v>180</v>
      </c>
      <c r="J3418" s="0" t="n">
        <f aca="false">H3418+I3418</f>
        <v>195.5693212</v>
      </c>
      <c r="K3418" s="0" t="n">
        <f aca="false">MIN(IF(C3418=1,F3418-H3418,F3418),Assumptions!$C$13,MAX(0,($B$5-P3417)/$B$6))</f>
        <v>0</v>
      </c>
      <c r="L3418" s="0" t="n">
        <f aca="false">IF(C3418=1,0,MIN(F3418-K3418,Assumptions!$C$15,MAX(0,$B$10-O3417-M3418)))</f>
        <v>0</v>
      </c>
      <c r="M3418" s="0" t="n">
        <f aca="false">'Profiles 8760'!H3407</f>
        <v>178400</v>
      </c>
      <c r="N3418" s="0" t="n">
        <f aca="false">J3418+L3418</f>
        <v>195.5693212</v>
      </c>
      <c r="O3418" s="0" t="n">
        <f aca="false">O3417+N3418</f>
        <v>315748.353850758</v>
      </c>
      <c r="P3418" s="0" t="n">
        <f aca="false">MIN($B$5,P3417+K3418*$B$6-I3418)</f>
        <v>150.81</v>
      </c>
      <c r="Q3418" s="0" t="n">
        <f aca="false">MAX(0,F3418-H3418-K3418-L3418)</f>
        <v>0</v>
      </c>
    </row>
    <row r="3419" customFormat="false" ht="15" hidden="false" customHeight="false" outlineLevel="0" collapsed="false">
      <c r="A3419" s="0" t="n">
        <f aca="false">'Profiles 8760'!A3408</f>
        <v>3406</v>
      </c>
      <c r="B3419" s="0" t="n">
        <f aca="false">'Profiles 8760'!B3408</f>
        <v>5</v>
      </c>
      <c r="C3419" s="0" t="n">
        <f aca="false">'Profiles 8760'!E3408</f>
        <v>0</v>
      </c>
      <c r="D3419" s="0" t="n">
        <f aca="false">'Profiles 8760'!F3408</f>
        <v>0</v>
      </c>
      <c r="E3419" s="0" t="n">
        <f aca="false">'Profiles 8760'!G3408</f>
        <v>0.256768</v>
      </c>
      <c r="F3419" s="0" t="n">
        <f aca="false">D3419*Assumptions!$C$11*$B$7+E3419*Assumptions!$C$12*$B$8</f>
        <v>10.5018112</v>
      </c>
      <c r="G3419" s="0" t="n">
        <f aca="false">C3419*Assumptions!$C$15</f>
        <v>0</v>
      </c>
      <c r="H3419" s="0" t="n">
        <f aca="false">MIN(F3419,G3419)</f>
        <v>0</v>
      </c>
      <c r="I3419" s="0" t="n">
        <f aca="false">IF(C3419=1,MIN(G3419-H3419,Assumptions!$C$13,P3418),0)</f>
        <v>0</v>
      </c>
      <c r="J3419" s="0" t="n">
        <f aca="false">H3419+I3419</f>
        <v>0</v>
      </c>
      <c r="K3419" s="0" t="n">
        <f aca="false">MIN(IF(C3419=1,F3419-H3419,F3419),Assumptions!$C$13,MAX(0,($B$5-P3418)/$B$6))</f>
        <v>10.5018112</v>
      </c>
      <c r="L3419" s="0" t="n">
        <f aca="false">IF(C3419=1,0,MIN(F3419-K3419,Assumptions!$C$15,MAX(0,$B$10-O3418-M3419)))</f>
        <v>0</v>
      </c>
      <c r="M3419" s="0" t="n">
        <f aca="false">'Profiles 8760'!H3408</f>
        <v>178400</v>
      </c>
      <c r="N3419" s="0" t="n">
        <f aca="false">J3419+L3419</f>
        <v>0</v>
      </c>
      <c r="O3419" s="0" t="n">
        <f aca="false">O3418+N3419</f>
        <v>315748.353850758</v>
      </c>
      <c r="P3419" s="0" t="n">
        <f aca="false">MIN($B$5,P3418+K3419*$B$6-I3419)</f>
        <v>159.91296994816</v>
      </c>
      <c r="Q3419" s="0" t="n">
        <f aca="false">MAX(0,F3419-H3419-K3419-L3419)</f>
        <v>0</v>
      </c>
    </row>
    <row r="3420" customFormat="false" ht="15" hidden="false" customHeight="false" outlineLevel="0" collapsed="false">
      <c r="A3420" s="0" t="n">
        <f aca="false">'Profiles 8760'!A3409</f>
        <v>3407</v>
      </c>
      <c r="B3420" s="0" t="n">
        <f aca="false">'Profiles 8760'!B3409</f>
        <v>5</v>
      </c>
      <c r="C3420" s="0" t="n">
        <f aca="false">'Profiles 8760'!E3409</f>
        <v>0</v>
      </c>
      <c r="D3420" s="0" t="n">
        <f aca="false">'Profiles 8760'!F3409</f>
        <v>0</v>
      </c>
      <c r="E3420" s="0" t="n">
        <f aca="false">'Profiles 8760'!G3409</f>
        <v>0.20405</v>
      </c>
      <c r="F3420" s="0" t="n">
        <f aca="false">D3420*Assumptions!$C$11*$B$7+E3420*Assumptions!$C$12*$B$8</f>
        <v>8.345645</v>
      </c>
      <c r="G3420" s="0" t="n">
        <f aca="false">C3420*Assumptions!$C$15</f>
        <v>0</v>
      </c>
      <c r="H3420" s="0" t="n">
        <f aca="false">MIN(F3420,G3420)</f>
        <v>0</v>
      </c>
      <c r="I3420" s="0" t="n">
        <f aca="false">IF(C3420=1,MIN(G3420-H3420,Assumptions!$C$13,P3419),0)</f>
        <v>0</v>
      </c>
      <c r="J3420" s="0" t="n">
        <f aca="false">H3420+I3420</f>
        <v>0</v>
      </c>
      <c r="K3420" s="0" t="n">
        <f aca="false">MIN(IF(C3420=1,F3420-H3420,F3420),Assumptions!$C$13,MAX(0,($B$5-P3419)/$B$6))</f>
        <v>8.345645</v>
      </c>
      <c r="L3420" s="0" t="n">
        <f aca="false">IF(C3420=1,0,MIN(F3420-K3420,Assumptions!$C$15,MAX(0,$B$10-O3419-M3420)))</f>
        <v>0</v>
      </c>
      <c r="M3420" s="0" t="n">
        <f aca="false">'Profiles 8760'!H3409</f>
        <v>178400</v>
      </c>
      <c r="N3420" s="0" t="n">
        <f aca="false">J3420+L3420</f>
        <v>0</v>
      </c>
      <c r="O3420" s="0" t="n">
        <f aca="false">O3419+N3420</f>
        <v>315748.353850758</v>
      </c>
      <c r="P3420" s="0" t="n">
        <f aca="false">MIN($B$5,P3419+K3420*$B$6-I3420)</f>
        <v>167.14697503416</v>
      </c>
      <c r="Q3420" s="0" t="n">
        <f aca="false">MAX(0,F3420-H3420-K3420-L3420)</f>
        <v>0</v>
      </c>
    </row>
    <row r="3421" customFormat="false" ht="15" hidden="false" customHeight="false" outlineLevel="0" collapsed="false">
      <c r="A3421" s="0" t="n">
        <f aca="false">'Profiles 8760'!A3410</f>
        <v>3408</v>
      </c>
      <c r="B3421" s="0" t="n">
        <f aca="false">'Profiles 8760'!B3410</f>
        <v>5</v>
      </c>
      <c r="C3421" s="0" t="n">
        <f aca="false">'Profiles 8760'!E3410</f>
        <v>0</v>
      </c>
      <c r="D3421" s="0" t="n">
        <f aca="false">'Profiles 8760'!F3410</f>
        <v>0</v>
      </c>
      <c r="E3421" s="0" t="n">
        <f aca="false">'Profiles 8760'!G3410</f>
        <v>0.192394</v>
      </c>
      <c r="F3421" s="0" t="n">
        <f aca="false">D3421*Assumptions!$C$11*$B$7+E3421*Assumptions!$C$12*$B$8</f>
        <v>7.8689146</v>
      </c>
      <c r="G3421" s="0" t="n">
        <f aca="false">C3421*Assumptions!$C$15</f>
        <v>0</v>
      </c>
      <c r="H3421" s="0" t="n">
        <f aca="false">MIN(F3421,G3421)</f>
        <v>0</v>
      </c>
      <c r="I3421" s="0" t="n">
        <f aca="false">IF(C3421=1,MIN(G3421-H3421,Assumptions!$C$13,P3420),0)</f>
        <v>0</v>
      </c>
      <c r="J3421" s="0" t="n">
        <f aca="false">H3421+I3421</f>
        <v>0</v>
      </c>
      <c r="K3421" s="0" t="n">
        <f aca="false">MIN(IF(C3421=1,F3421-H3421,F3421),Assumptions!$C$13,MAX(0,($B$5-P3420)/$B$6))</f>
        <v>7.8689146</v>
      </c>
      <c r="L3421" s="0" t="n">
        <f aca="false">IF(C3421=1,0,MIN(F3421-K3421,Assumptions!$C$15,MAX(0,$B$10-O3420-M3421)))</f>
        <v>0</v>
      </c>
      <c r="M3421" s="0" t="n">
        <f aca="false">'Profiles 8760'!H3410</f>
        <v>178400</v>
      </c>
      <c r="N3421" s="0" t="n">
        <f aca="false">J3421+L3421</f>
        <v>0</v>
      </c>
      <c r="O3421" s="0" t="n">
        <f aca="false">O3420+N3421</f>
        <v>315748.353850758</v>
      </c>
      <c r="P3421" s="0" t="n">
        <f aca="false">MIN($B$5,P3420+K3421*$B$6-I3421)</f>
        <v>173.96775020944</v>
      </c>
      <c r="Q3421" s="0" t="n">
        <f aca="false">MAX(0,F3421-H3421-K3421-L3421)</f>
        <v>0</v>
      </c>
    </row>
    <row r="3422" customFormat="false" ht="15" hidden="false" customHeight="false" outlineLevel="0" collapsed="false">
      <c r="A3422" s="0" t="n">
        <f aca="false">'Profiles 8760'!A3411</f>
        <v>3409</v>
      </c>
      <c r="B3422" s="0" t="n">
        <f aca="false">'Profiles 8760'!B3411</f>
        <v>5</v>
      </c>
      <c r="C3422" s="0" t="n">
        <f aca="false">'Profiles 8760'!E3411</f>
        <v>0</v>
      </c>
      <c r="D3422" s="0" t="n">
        <f aca="false">'Profiles 8760'!F3411</f>
        <v>0</v>
      </c>
      <c r="E3422" s="0" t="n">
        <f aca="false">'Profiles 8760'!G3411</f>
        <v>0.210623</v>
      </c>
      <c r="F3422" s="0" t="n">
        <f aca="false">D3422*Assumptions!$C$11*$B$7+E3422*Assumptions!$C$12*$B$8</f>
        <v>8.6144807</v>
      </c>
      <c r="G3422" s="0" t="n">
        <f aca="false">C3422*Assumptions!$C$15</f>
        <v>0</v>
      </c>
      <c r="H3422" s="0" t="n">
        <f aca="false">MIN(F3422,G3422)</f>
        <v>0</v>
      </c>
      <c r="I3422" s="0" t="n">
        <f aca="false">IF(C3422=1,MIN(G3422-H3422,Assumptions!$C$13,P3421),0)</f>
        <v>0</v>
      </c>
      <c r="J3422" s="0" t="n">
        <f aca="false">H3422+I3422</f>
        <v>0</v>
      </c>
      <c r="K3422" s="0" t="n">
        <f aca="false">MIN(IF(C3422=1,F3422-H3422,F3422),Assumptions!$C$13,MAX(0,($B$5-P3421)/$B$6))</f>
        <v>8.6144807</v>
      </c>
      <c r="L3422" s="0" t="n">
        <f aca="false">IF(C3422=1,0,MIN(F3422-K3422,Assumptions!$C$15,MAX(0,$B$10-O3421-M3422)))</f>
        <v>0</v>
      </c>
      <c r="M3422" s="0" t="n">
        <f aca="false">'Profiles 8760'!H3411</f>
        <v>178400</v>
      </c>
      <c r="N3422" s="0" t="n">
        <f aca="false">J3422+L3422</f>
        <v>0</v>
      </c>
      <c r="O3422" s="0" t="n">
        <f aca="false">O3421+N3422</f>
        <v>315748.353850758</v>
      </c>
      <c r="P3422" s="0" t="n">
        <f aca="false">MIN($B$5,P3421+K3422*$B$6-I3422)</f>
        <v>181.4347820802</v>
      </c>
      <c r="Q3422" s="0" t="n">
        <f aca="false">MAX(0,F3422-H3422-K3422-L3422)</f>
        <v>0</v>
      </c>
    </row>
    <row r="3423" customFormat="false" ht="15" hidden="false" customHeight="false" outlineLevel="0" collapsed="false">
      <c r="A3423" s="0" t="n">
        <f aca="false">'Profiles 8760'!A3412</f>
        <v>3410</v>
      </c>
      <c r="B3423" s="0" t="n">
        <f aca="false">'Profiles 8760'!B3412</f>
        <v>5</v>
      </c>
      <c r="C3423" s="0" t="n">
        <f aca="false">'Profiles 8760'!E3412</f>
        <v>0</v>
      </c>
      <c r="D3423" s="0" t="n">
        <f aca="false">'Profiles 8760'!F3412</f>
        <v>0</v>
      </c>
      <c r="E3423" s="0" t="n">
        <f aca="false">'Profiles 8760'!G3412</f>
        <v>0.23425</v>
      </c>
      <c r="F3423" s="0" t="n">
        <f aca="false">D3423*Assumptions!$C$11*$B$7+E3423*Assumptions!$C$12*$B$8</f>
        <v>9.580825</v>
      </c>
      <c r="G3423" s="0" t="n">
        <f aca="false">C3423*Assumptions!$C$15</f>
        <v>0</v>
      </c>
      <c r="H3423" s="0" t="n">
        <f aca="false">MIN(F3423,G3423)</f>
        <v>0</v>
      </c>
      <c r="I3423" s="0" t="n">
        <f aca="false">IF(C3423=1,MIN(G3423-H3423,Assumptions!$C$13,P3422),0)</f>
        <v>0</v>
      </c>
      <c r="J3423" s="0" t="n">
        <f aca="false">H3423+I3423</f>
        <v>0</v>
      </c>
      <c r="K3423" s="0" t="n">
        <f aca="false">MIN(IF(C3423=1,F3423-H3423,F3423),Assumptions!$C$13,MAX(0,($B$5-P3422)/$B$6))</f>
        <v>9.580825</v>
      </c>
      <c r="L3423" s="0" t="n">
        <f aca="false">IF(C3423=1,0,MIN(F3423-K3423,Assumptions!$C$15,MAX(0,$B$10-O3422-M3423)))</f>
        <v>0</v>
      </c>
      <c r="M3423" s="0" t="n">
        <f aca="false">'Profiles 8760'!H3412</f>
        <v>178400</v>
      </c>
      <c r="N3423" s="0" t="n">
        <f aca="false">J3423+L3423</f>
        <v>0</v>
      </c>
      <c r="O3423" s="0" t="n">
        <f aca="false">O3422+N3423</f>
        <v>315748.353850758</v>
      </c>
      <c r="P3423" s="0" t="n">
        <f aca="false">MIN($B$5,P3422+K3423*$B$6-I3423)</f>
        <v>189.7394411902</v>
      </c>
      <c r="Q3423" s="0" t="n">
        <f aca="false">MAX(0,F3423-H3423-K3423-L3423)</f>
        <v>0</v>
      </c>
    </row>
    <row r="3424" customFormat="false" ht="15" hidden="false" customHeight="false" outlineLevel="0" collapsed="false">
      <c r="A3424" s="0" t="n">
        <f aca="false">'Profiles 8760'!A3413</f>
        <v>3411</v>
      </c>
      <c r="B3424" s="0" t="n">
        <f aca="false">'Profiles 8760'!B3413</f>
        <v>5</v>
      </c>
      <c r="C3424" s="0" t="n">
        <f aca="false">'Profiles 8760'!E3413</f>
        <v>0</v>
      </c>
      <c r="D3424" s="0" t="n">
        <f aca="false">'Profiles 8760'!F3413</f>
        <v>0</v>
      </c>
      <c r="E3424" s="0" t="n">
        <f aca="false">'Profiles 8760'!G3413</f>
        <v>0.271591</v>
      </c>
      <c r="F3424" s="0" t="n">
        <f aca="false">D3424*Assumptions!$C$11*$B$7+E3424*Assumptions!$C$12*$B$8</f>
        <v>11.1080719</v>
      </c>
      <c r="G3424" s="0" t="n">
        <f aca="false">C3424*Assumptions!$C$15</f>
        <v>0</v>
      </c>
      <c r="H3424" s="0" t="n">
        <f aca="false">MIN(F3424,G3424)</f>
        <v>0</v>
      </c>
      <c r="I3424" s="0" t="n">
        <f aca="false">IF(C3424=1,MIN(G3424-H3424,Assumptions!$C$13,P3423),0)</f>
        <v>0</v>
      </c>
      <c r="J3424" s="0" t="n">
        <f aca="false">H3424+I3424</f>
        <v>0</v>
      </c>
      <c r="K3424" s="0" t="n">
        <f aca="false">MIN(IF(C3424=1,F3424-H3424,F3424),Assumptions!$C$13,MAX(0,($B$5-P3423)/$B$6))</f>
        <v>11.1080719</v>
      </c>
      <c r="L3424" s="0" t="n">
        <f aca="false">IF(C3424=1,0,MIN(F3424-K3424,Assumptions!$C$15,MAX(0,$B$10-O3423-M3424)))</f>
        <v>0</v>
      </c>
      <c r="M3424" s="0" t="n">
        <f aca="false">'Profiles 8760'!H3413</f>
        <v>178400</v>
      </c>
      <c r="N3424" s="0" t="n">
        <f aca="false">J3424+L3424</f>
        <v>0</v>
      </c>
      <c r="O3424" s="0" t="n">
        <f aca="false">O3423+N3424</f>
        <v>315748.353850758</v>
      </c>
      <c r="P3424" s="0" t="n">
        <f aca="false">MIN($B$5,P3423+K3424*$B$6-I3424)</f>
        <v>199.36791791312</v>
      </c>
      <c r="Q3424" s="0" t="n">
        <f aca="false">MAX(0,F3424-H3424-K3424-L3424)</f>
        <v>0</v>
      </c>
    </row>
    <row r="3425" customFormat="false" ht="15" hidden="false" customHeight="false" outlineLevel="0" collapsed="false">
      <c r="A3425" s="0" t="n">
        <f aca="false">'Profiles 8760'!A3414</f>
        <v>3412</v>
      </c>
      <c r="B3425" s="0" t="n">
        <f aca="false">'Profiles 8760'!B3414</f>
        <v>5</v>
      </c>
      <c r="C3425" s="0" t="n">
        <f aca="false">'Profiles 8760'!E3414</f>
        <v>0</v>
      </c>
      <c r="D3425" s="0" t="n">
        <f aca="false">'Profiles 8760'!F3414</f>
        <v>0</v>
      </c>
      <c r="E3425" s="0" t="n">
        <f aca="false">'Profiles 8760'!G3414</f>
        <v>0.216343</v>
      </c>
      <c r="F3425" s="0" t="n">
        <f aca="false">D3425*Assumptions!$C$11*$B$7+E3425*Assumptions!$C$12*$B$8</f>
        <v>8.8484287</v>
      </c>
      <c r="G3425" s="0" t="n">
        <f aca="false">C3425*Assumptions!$C$15</f>
        <v>0</v>
      </c>
      <c r="H3425" s="0" t="n">
        <f aca="false">MIN(F3425,G3425)</f>
        <v>0</v>
      </c>
      <c r="I3425" s="0" t="n">
        <f aca="false">IF(C3425=1,MIN(G3425-H3425,Assumptions!$C$13,P3424),0)</f>
        <v>0</v>
      </c>
      <c r="J3425" s="0" t="n">
        <f aca="false">H3425+I3425</f>
        <v>0</v>
      </c>
      <c r="K3425" s="0" t="n">
        <f aca="false">MIN(IF(C3425=1,F3425-H3425,F3425),Assumptions!$C$13,MAX(0,($B$5-P3424)/$B$6))</f>
        <v>8.8484287</v>
      </c>
      <c r="L3425" s="0" t="n">
        <f aca="false">IF(C3425=1,0,MIN(F3425-K3425,Assumptions!$C$15,MAX(0,$B$10-O3424-M3425)))</f>
        <v>0</v>
      </c>
      <c r="M3425" s="0" t="n">
        <f aca="false">'Profiles 8760'!H3414</f>
        <v>178400</v>
      </c>
      <c r="N3425" s="0" t="n">
        <f aca="false">J3425+L3425</f>
        <v>0</v>
      </c>
      <c r="O3425" s="0" t="n">
        <f aca="false">O3424+N3425</f>
        <v>315748.353850758</v>
      </c>
      <c r="P3425" s="0" t="n">
        <f aca="false">MIN($B$5,P3424+K3425*$B$6-I3425)</f>
        <v>207.03773591028</v>
      </c>
      <c r="Q3425" s="0" t="n">
        <f aca="false">MAX(0,F3425-H3425-K3425-L3425)</f>
        <v>0</v>
      </c>
    </row>
    <row r="3426" customFormat="false" ht="15" hidden="false" customHeight="false" outlineLevel="0" collapsed="false">
      <c r="A3426" s="0" t="n">
        <f aca="false">'Profiles 8760'!A3415</f>
        <v>3413</v>
      </c>
      <c r="B3426" s="0" t="n">
        <f aca="false">'Profiles 8760'!B3415</f>
        <v>5</v>
      </c>
      <c r="C3426" s="0" t="n">
        <f aca="false">'Profiles 8760'!E3415</f>
        <v>0</v>
      </c>
      <c r="D3426" s="0" t="n">
        <f aca="false">'Profiles 8760'!F3415</f>
        <v>0</v>
      </c>
      <c r="E3426" s="0" t="n">
        <f aca="false">'Profiles 8760'!G3415</f>
        <v>0.195612</v>
      </c>
      <c r="F3426" s="0" t="n">
        <f aca="false">D3426*Assumptions!$C$11*$B$7+E3426*Assumptions!$C$12*$B$8</f>
        <v>8.0005308</v>
      </c>
      <c r="G3426" s="0" t="n">
        <f aca="false">C3426*Assumptions!$C$15</f>
        <v>0</v>
      </c>
      <c r="H3426" s="0" t="n">
        <f aca="false">MIN(F3426,G3426)</f>
        <v>0</v>
      </c>
      <c r="I3426" s="0" t="n">
        <f aca="false">IF(C3426=1,MIN(G3426-H3426,Assumptions!$C$13,P3425),0)</f>
        <v>0</v>
      </c>
      <c r="J3426" s="0" t="n">
        <f aca="false">H3426+I3426</f>
        <v>0</v>
      </c>
      <c r="K3426" s="0" t="n">
        <f aca="false">MIN(IF(C3426=1,F3426-H3426,F3426),Assumptions!$C$13,MAX(0,($B$5-P3425)/$B$6))</f>
        <v>8.0005308</v>
      </c>
      <c r="L3426" s="0" t="n">
        <f aca="false">IF(C3426=1,0,MIN(F3426-K3426,Assumptions!$C$15,MAX(0,$B$10-O3425-M3426)))</f>
        <v>0</v>
      </c>
      <c r="M3426" s="0" t="n">
        <f aca="false">'Profiles 8760'!H3415</f>
        <v>178400</v>
      </c>
      <c r="N3426" s="0" t="n">
        <f aca="false">J3426+L3426</f>
        <v>0</v>
      </c>
      <c r="O3426" s="0" t="n">
        <f aca="false">O3425+N3426</f>
        <v>315748.353850758</v>
      </c>
      <c r="P3426" s="0" t="n">
        <f aca="false">MIN($B$5,P3425+K3426*$B$6-I3426)</f>
        <v>213.97259600772</v>
      </c>
      <c r="Q3426" s="0" t="n">
        <f aca="false">MAX(0,F3426-H3426-K3426-L3426)</f>
        <v>0</v>
      </c>
    </row>
    <row r="3427" customFormat="false" ht="15" hidden="false" customHeight="false" outlineLevel="0" collapsed="false">
      <c r="A3427" s="0" t="n">
        <f aca="false">'Profiles 8760'!A3416</f>
        <v>3414</v>
      </c>
      <c r="B3427" s="0" t="n">
        <f aca="false">'Profiles 8760'!B3416</f>
        <v>5</v>
      </c>
      <c r="C3427" s="0" t="n">
        <f aca="false">'Profiles 8760'!E3416</f>
        <v>0</v>
      </c>
      <c r="D3427" s="0" t="n">
        <f aca="false">'Profiles 8760'!F3416</f>
        <v>0</v>
      </c>
      <c r="E3427" s="0" t="n">
        <f aca="false">'Profiles 8760'!G3416</f>
        <v>0.195467</v>
      </c>
      <c r="F3427" s="0" t="n">
        <f aca="false">D3427*Assumptions!$C$11*$B$7+E3427*Assumptions!$C$12*$B$8</f>
        <v>7.9946003</v>
      </c>
      <c r="G3427" s="0" t="n">
        <f aca="false">C3427*Assumptions!$C$15</f>
        <v>0</v>
      </c>
      <c r="H3427" s="0" t="n">
        <f aca="false">MIN(F3427,G3427)</f>
        <v>0</v>
      </c>
      <c r="I3427" s="0" t="n">
        <f aca="false">IF(C3427=1,MIN(G3427-H3427,Assumptions!$C$13,P3426),0)</f>
        <v>0</v>
      </c>
      <c r="J3427" s="0" t="n">
        <f aca="false">H3427+I3427</f>
        <v>0</v>
      </c>
      <c r="K3427" s="0" t="n">
        <f aca="false">MIN(IF(C3427=1,F3427-H3427,F3427),Assumptions!$C$13,MAX(0,($B$5-P3426)/$B$6))</f>
        <v>7.9946003</v>
      </c>
      <c r="L3427" s="0" t="n">
        <f aca="false">IF(C3427=1,0,MIN(F3427-K3427,Assumptions!$C$15,MAX(0,$B$10-O3426-M3427)))</f>
        <v>0</v>
      </c>
      <c r="M3427" s="0" t="n">
        <f aca="false">'Profiles 8760'!H3416</f>
        <v>178400</v>
      </c>
      <c r="N3427" s="0" t="n">
        <f aca="false">J3427+L3427</f>
        <v>0</v>
      </c>
      <c r="O3427" s="0" t="n">
        <f aca="false">O3426+N3427</f>
        <v>315748.353850758</v>
      </c>
      <c r="P3427" s="0" t="n">
        <f aca="false">MIN($B$5,P3426+K3427*$B$6-I3427)</f>
        <v>220.90231554776</v>
      </c>
      <c r="Q3427" s="0" t="n">
        <f aca="false">MAX(0,F3427-H3427-K3427-L3427)</f>
        <v>0</v>
      </c>
    </row>
    <row r="3428" customFormat="false" ht="15" hidden="false" customHeight="false" outlineLevel="0" collapsed="false">
      <c r="A3428" s="0" t="n">
        <f aca="false">'Profiles 8760'!A3417</f>
        <v>3415</v>
      </c>
      <c r="B3428" s="0" t="n">
        <f aca="false">'Profiles 8760'!B3417</f>
        <v>5</v>
      </c>
      <c r="C3428" s="0" t="n">
        <f aca="false">'Profiles 8760'!E3417</f>
        <v>0</v>
      </c>
      <c r="D3428" s="0" t="n">
        <f aca="false">'Profiles 8760'!F3417</f>
        <v>0.111351</v>
      </c>
      <c r="E3428" s="0" t="n">
        <f aca="false">'Profiles 8760'!G3417</f>
        <v>0.25089</v>
      </c>
      <c r="F3428" s="0" t="n">
        <f aca="false">D3428*Assumptions!$C$11*$B$7+E3428*Assumptions!$C$12*$B$8</f>
        <v>42.4195698</v>
      </c>
      <c r="G3428" s="0" t="n">
        <f aca="false">C3428*Assumptions!$C$15</f>
        <v>0</v>
      </c>
      <c r="H3428" s="0" t="n">
        <f aca="false">MIN(F3428,G3428)</f>
        <v>0</v>
      </c>
      <c r="I3428" s="0" t="n">
        <f aca="false">IF(C3428=1,MIN(G3428-H3428,Assumptions!$C$13,P3427),0)</f>
        <v>0</v>
      </c>
      <c r="J3428" s="0" t="n">
        <f aca="false">H3428+I3428</f>
        <v>0</v>
      </c>
      <c r="K3428" s="0" t="n">
        <f aca="false">MIN(IF(C3428=1,F3428-H3428,F3428),Assumptions!$C$13,MAX(0,($B$5-P3427)/$B$6))</f>
        <v>42.4195698</v>
      </c>
      <c r="L3428" s="0" t="n">
        <f aca="false">IF(C3428=1,0,MIN(F3428-K3428,Assumptions!$C$15,MAX(0,$B$10-O3427-M3428)))</f>
        <v>0</v>
      </c>
      <c r="M3428" s="0" t="n">
        <f aca="false">'Profiles 8760'!H3417</f>
        <v>178400</v>
      </c>
      <c r="N3428" s="0" t="n">
        <f aca="false">J3428+L3428</f>
        <v>0</v>
      </c>
      <c r="O3428" s="0" t="n">
        <f aca="false">O3427+N3428</f>
        <v>315748.353850758</v>
      </c>
      <c r="P3428" s="0" t="n">
        <f aca="false">MIN($B$5,P3427+K3428*$B$6-I3428)</f>
        <v>257.6715986504</v>
      </c>
      <c r="Q3428" s="0" t="n">
        <f aca="false">MAX(0,F3428-H3428-K3428-L3428)</f>
        <v>0</v>
      </c>
    </row>
    <row r="3429" customFormat="false" ht="15" hidden="false" customHeight="false" outlineLevel="0" collapsed="false">
      <c r="A3429" s="0" t="n">
        <f aca="false">'Profiles 8760'!A3418</f>
        <v>3416</v>
      </c>
      <c r="B3429" s="0" t="n">
        <f aca="false">'Profiles 8760'!B3418</f>
        <v>5</v>
      </c>
      <c r="C3429" s="0" t="n">
        <f aca="false">'Profiles 8760'!E3418</f>
        <v>1</v>
      </c>
      <c r="D3429" s="0" t="n">
        <f aca="false">'Profiles 8760'!F3418</f>
        <v>0.380409</v>
      </c>
      <c r="E3429" s="0" t="n">
        <f aca="false">'Profiles 8760'!G3418</f>
        <v>0.297211</v>
      </c>
      <c r="F3429" s="0" t="n">
        <f aca="false">D3429*Assumptions!$C$11*$B$7+E3429*Assumptions!$C$12*$B$8</f>
        <v>122.0180491</v>
      </c>
      <c r="G3429" s="0" t="n">
        <f aca="false">C3429*Assumptions!$C$15</f>
        <v>200</v>
      </c>
      <c r="H3429" s="0" t="n">
        <f aca="false">MIN(F3429,G3429)</f>
        <v>122.0180491</v>
      </c>
      <c r="I3429" s="0" t="n">
        <f aca="false">IF(C3429=1,MIN(G3429-H3429,Assumptions!$C$13,P3428),0)</f>
        <v>77.9819509</v>
      </c>
      <c r="J3429" s="0" t="n">
        <f aca="false">H3429+I3429</f>
        <v>200</v>
      </c>
      <c r="K3429" s="0" t="n">
        <f aca="false">MIN(IF(C3429=1,F3429-H3429,F3429),Assumptions!$C$13,MAX(0,($B$5-P3428)/$B$6))</f>
        <v>0</v>
      </c>
      <c r="L3429" s="0" t="n">
        <f aca="false">IF(C3429=1,0,MIN(F3429-K3429,Assumptions!$C$15,MAX(0,$B$10-O3428-M3429)))</f>
        <v>0</v>
      </c>
      <c r="M3429" s="0" t="n">
        <f aca="false">'Profiles 8760'!H3418</f>
        <v>178200</v>
      </c>
      <c r="N3429" s="0" t="n">
        <f aca="false">J3429+L3429</f>
        <v>200</v>
      </c>
      <c r="O3429" s="0" t="n">
        <f aca="false">O3428+N3429</f>
        <v>315948.353850758</v>
      </c>
      <c r="P3429" s="0" t="n">
        <f aca="false">MIN($B$5,P3428+K3429*$B$6-I3429)</f>
        <v>179.6896477504</v>
      </c>
      <c r="Q3429" s="0" t="n">
        <f aca="false">MAX(0,F3429-H3429-K3429-L3429)</f>
        <v>0</v>
      </c>
    </row>
    <row r="3430" customFormat="false" ht="15" hidden="false" customHeight="false" outlineLevel="0" collapsed="false">
      <c r="A3430" s="0" t="n">
        <f aca="false">'Profiles 8760'!A3419</f>
        <v>3417</v>
      </c>
      <c r="B3430" s="0" t="n">
        <f aca="false">'Profiles 8760'!B3419</f>
        <v>5</v>
      </c>
      <c r="C3430" s="0" t="n">
        <f aca="false">'Profiles 8760'!E3419</f>
        <v>1</v>
      </c>
      <c r="D3430" s="0" t="n">
        <f aca="false">'Profiles 8760'!F3419</f>
        <v>0.682572</v>
      </c>
      <c r="E3430" s="0" t="n">
        <f aca="false">'Profiles 8760'!G3419</f>
        <v>0.178867</v>
      </c>
      <c r="F3430" s="0" t="n">
        <f aca="false">D3430*Assumptions!$C$11*$B$7+E3430*Assumptions!$C$12*$B$8</f>
        <v>204.4424539</v>
      </c>
      <c r="G3430" s="0" t="n">
        <f aca="false">C3430*Assumptions!$C$15</f>
        <v>200</v>
      </c>
      <c r="H3430" s="0" t="n">
        <f aca="false">MIN(F3430,G3430)</f>
        <v>200</v>
      </c>
      <c r="I3430" s="0" t="n">
        <f aca="false">IF(C3430=1,MIN(G3430-H3430,Assumptions!$C$13,P3429),0)</f>
        <v>0</v>
      </c>
      <c r="J3430" s="0" t="n">
        <f aca="false">H3430+I3430</f>
        <v>200</v>
      </c>
      <c r="K3430" s="0" t="n">
        <f aca="false">MIN(IF(C3430=1,F3430-H3430,F3430),Assumptions!$C$13,MAX(0,($B$5-P3429)/$B$6))</f>
        <v>4.44245389999998</v>
      </c>
      <c r="L3430" s="0" t="n">
        <f aca="false">IF(C3430=1,0,MIN(F3430-K3430,Assumptions!$C$15,MAX(0,$B$10-O3429-M3430)))</f>
        <v>0</v>
      </c>
      <c r="M3430" s="0" t="n">
        <f aca="false">'Profiles 8760'!H3419</f>
        <v>178000</v>
      </c>
      <c r="N3430" s="0" t="n">
        <f aca="false">J3430+L3430</f>
        <v>200</v>
      </c>
      <c r="O3430" s="0" t="n">
        <f aca="false">O3429+N3430</f>
        <v>316148.353850758</v>
      </c>
      <c r="P3430" s="0" t="n">
        <f aca="false">MIN($B$5,P3429+K3430*$B$6-I3430)</f>
        <v>183.54036679092</v>
      </c>
      <c r="Q3430" s="0" t="n">
        <f aca="false">MAX(0,F3430-H3430-K3430-L3430)</f>
        <v>0</v>
      </c>
    </row>
    <row r="3431" customFormat="false" ht="15" hidden="false" customHeight="false" outlineLevel="0" collapsed="false">
      <c r="A3431" s="0" t="n">
        <f aca="false">'Profiles 8760'!A3420</f>
        <v>3418</v>
      </c>
      <c r="B3431" s="0" t="n">
        <f aca="false">'Profiles 8760'!B3420</f>
        <v>5</v>
      </c>
      <c r="C3431" s="0" t="n">
        <f aca="false">'Profiles 8760'!E3420</f>
        <v>0</v>
      </c>
      <c r="D3431" s="0" t="n">
        <f aca="false">'Profiles 8760'!F3420</f>
        <v>0.968583</v>
      </c>
      <c r="E3431" s="0" t="n">
        <f aca="false">'Profiles 8760'!G3420</f>
        <v>0.166601</v>
      </c>
      <c r="F3431" s="0" t="n">
        <f aca="false">D3431*Assumptions!$C$11*$B$7+E3431*Assumptions!$C$12*$B$8</f>
        <v>286.5407513</v>
      </c>
      <c r="G3431" s="0" t="n">
        <f aca="false">C3431*Assumptions!$C$15</f>
        <v>0</v>
      </c>
      <c r="H3431" s="0" t="n">
        <f aca="false">MIN(F3431,G3431)</f>
        <v>0</v>
      </c>
      <c r="I3431" s="0" t="n">
        <f aca="false">IF(C3431=1,MIN(G3431-H3431,Assumptions!$C$13,P3430),0)</f>
        <v>0</v>
      </c>
      <c r="J3431" s="0" t="n">
        <f aca="false">H3431+I3431</f>
        <v>0</v>
      </c>
      <c r="K3431" s="0" t="n">
        <f aca="false">MIN(IF(C3431=1,F3431-H3431,F3431),Assumptions!$C$13,MAX(0,($B$5-P3430)/$B$6))</f>
        <v>180</v>
      </c>
      <c r="L3431" s="0" t="n">
        <f aca="false">IF(C3431=1,0,MIN(F3431-K3431,Assumptions!$C$15,MAX(0,$B$10-O3430-M3431)))</f>
        <v>106.5407513</v>
      </c>
      <c r="M3431" s="0" t="n">
        <f aca="false">'Profiles 8760'!H3420</f>
        <v>178000</v>
      </c>
      <c r="N3431" s="0" t="n">
        <f aca="false">J3431+L3431</f>
        <v>106.5407513</v>
      </c>
      <c r="O3431" s="0" t="n">
        <f aca="false">O3430+N3431</f>
        <v>316254.894602058</v>
      </c>
      <c r="P3431" s="0" t="n">
        <f aca="false">MIN($B$5,P3430+K3431*$B$6-I3431)</f>
        <v>339.56436679092</v>
      </c>
      <c r="Q3431" s="0" t="n">
        <f aca="false">MAX(0,F3431-H3431-K3431-L3431)</f>
        <v>0</v>
      </c>
    </row>
    <row r="3432" customFormat="false" ht="15" hidden="false" customHeight="false" outlineLevel="0" collapsed="false">
      <c r="A3432" s="0" t="n">
        <f aca="false">'Profiles 8760'!A3421</f>
        <v>3419</v>
      </c>
      <c r="B3432" s="0" t="n">
        <f aca="false">'Profiles 8760'!B3421</f>
        <v>5</v>
      </c>
      <c r="C3432" s="0" t="n">
        <f aca="false">'Profiles 8760'!E3421</f>
        <v>0</v>
      </c>
      <c r="D3432" s="0" t="n">
        <f aca="false">'Profiles 8760'!F3421</f>
        <v>1</v>
      </c>
      <c r="E3432" s="0" t="n">
        <f aca="false">'Profiles 8760'!G3421</f>
        <v>0.258771</v>
      </c>
      <c r="F3432" s="0" t="n">
        <f aca="false">D3432*Assumptions!$C$11*$B$7+E3432*Assumptions!$C$12*$B$8</f>
        <v>299.3837339</v>
      </c>
      <c r="G3432" s="0" t="n">
        <f aca="false">C3432*Assumptions!$C$15</f>
        <v>0</v>
      </c>
      <c r="H3432" s="0" t="n">
        <f aca="false">MIN(F3432,G3432)</f>
        <v>0</v>
      </c>
      <c r="I3432" s="0" t="n">
        <f aca="false">IF(C3432=1,MIN(G3432-H3432,Assumptions!$C$13,P3431),0)</f>
        <v>0</v>
      </c>
      <c r="J3432" s="0" t="n">
        <f aca="false">H3432+I3432</f>
        <v>0</v>
      </c>
      <c r="K3432" s="0" t="n">
        <f aca="false">MIN(IF(C3432=1,F3432-H3432,F3432),Assumptions!$C$13,MAX(0,($B$5-P3431)/$B$6))</f>
        <v>180</v>
      </c>
      <c r="L3432" s="0" t="n">
        <f aca="false">IF(C3432=1,0,MIN(F3432-K3432,Assumptions!$C$15,MAX(0,$B$10-O3431-M3432)))</f>
        <v>119.3837339</v>
      </c>
      <c r="M3432" s="0" t="n">
        <f aca="false">'Profiles 8760'!H3421</f>
        <v>178000</v>
      </c>
      <c r="N3432" s="0" t="n">
        <f aca="false">J3432+L3432</f>
        <v>119.3837339</v>
      </c>
      <c r="O3432" s="0" t="n">
        <f aca="false">O3431+N3432</f>
        <v>316374.278335958</v>
      </c>
      <c r="P3432" s="0" t="n">
        <f aca="false">MIN($B$5,P3431+K3432*$B$6-I3432)</f>
        <v>495.58836679092</v>
      </c>
      <c r="Q3432" s="0" t="n">
        <f aca="false">MAX(0,F3432-H3432-K3432-L3432)</f>
        <v>0</v>
      </c>
    </row>
    <row r="3433" customFormat="false" ht="15" hidden="false" customHeight="false" outlineLevel="0" collapsed="false">
      <c r="A3433" s="0" t="n">
        <f aca="false">'Profiles 8760'!A3422</f>
        <v>3420</v>
      </c>
      <c r="B3433" s="0" t="n">
        <f aca="false">'Profiles 8760'!B3422</f>
        <v>5</v>
      </c>
      <c r="C3433" s="0" t="n">
        <f aca="false">'Profiles 8760'!E3422</f>
        <v>0</v>
      </c>
      <c r="D3433" s="0" t="n">
        <f aca="false">'Profiles 8760'!F3422</f>
        <v>1</v>
      </c>
      <c r="E3433" s="0" t="n">
        <f aca="false">'Profiles 8760'!G3422</f>
        <v>0.451626</v>
      </c>
      <c r="F3433" s="0" t="n">
        <f aca="false">D3433*Assumptions!$C$11*$B$7+E3433*Assumptions!$C$12*$B$8</f>
        <v>307.2715034</v>
      </c>
      <c r="G3433" s="0" t="n">
        <f aca="false">C3433*Assumptions!$C$15</f>
        <v>0</v>
      </c>
      <c r="H3433" s="0" t="n">
        <f aca="false">MIN(F3433,G3433)</f>
        <v>0</v>
      </c>
      <c r="I3433" s="0" t="n">
        <f aca="false">IF(C3433=1,MIN(G3433-H3433,Assumptions!$C$13,P3432),0)</f>
        <v>0</v>
      </c>
      <c r="J3433" s="0" t="n">
        <f aca="false">H3433+I3433</f>
        <v>0</v>
      </c>
      <c r="K3433" s="0" t="n">
        <f aca="false">MIN(IF(C3433=1,F3433-H3433,F3433),Assumptions!$C$13,MAX(0,($B$5-P3432)/$B$6))</f>
        <v>17.5607212841255</v>
      </c>
      <c r="L3433" s="0" t="n">
        <f aca="false">IF(C3433=1,0,MIN(F3433-K3433,Assumptions!$C$15,MAX(0,$B$10-O3432-M3433)))</f>
        <v>200</v>
      </c>
      <c r="M3433" s="0" t="n">
        <f aca="false">'Profiles 8760'!H3422</f>
        <v>178000</v>
      </c>
      <c r="N3433" s="0" t="n">
        <f aca="false">J3433+L3433</f>
        <v>200</v>
      </c>
      <c r="O3433" s="0" t="n">
        <f aca="false">O3432+N3433</f>
        <v>316574.278335958</v>
      </c>
      <c r="P3433" s="0" t="n">
        <f aca="false">MIN($B$5,P3432+K3433*$B$6-I3433)</f>
        <v>510.81</v>
      </c>
      <c r="Q3433" s="0" t="n">
        <f aca="false">MAX(0,F3433-H3433-K3433-L3433)</f>
        <v>89.7107821158745</v>
      </c>
    </row>
    <row r="3434" customFormat="false" ht="15" hidden="false" customHeight="false" outlineLevel="0" collapsed="false">
      <c r="A3434" s="0" t="n">
        <f aca="false">'Profiles 8760'!A3423</f>
        <v>3421</v>
      </c>
      <c r="B3434" s="0" t="n">
        <f aca="false">'Profiles 8760'!B3423</f>
        <v>5</v>
      </c>
      <c r="C3434" s="0" t="n">
        <f aca="false">'Profiles 8760'!E3423</f>
        <v>0</v>
      </c>
      <c r="D3434" s="0" t="n">
        <f aca="false">'Profiles 8760'!F3423</f>
        <v>1</v>
      </c>
      <c r="E3434" s="0" t="n">
        <f aca="false">'Profiles 8760'!G3423</f>
        <v>0.515008</v>
      </c>
      <c r="F3434" s="0" t="n">
        <f aca="false">D3434*Assumptions!$C$11*$B$7+E3434*Assumptions!$C$12*$B$8</f>
        <v>309.8638272</v>
      </c>
      <c r="G3434" s="0" t="n">
        <f aca="false">C3434*Assumptions!$C$15</f>
        <v>0</v>
      </c>
      <c r="H3434" s="0" t="n">
        <f aca="false">MIN(F3434,G3434)</f>
        <v>0</v>
      </c>
      <c r="I3434" s="0" t="n">
        <f aca="false">IF(C3434=1,MIN(G3434-H3434,Assumptions!$C$13,P3433),0)</f>
        <v>0</v>
      </c>
      <c r="J3434" s="0" t="n">
        <f aca="false">H3434+I3434</f>
        <v>0</v>
      </c>
      <c r="K3434" s="0" t="n">
        <f aca="false">MIN(IF(C3434=1,F3434-H3434,F3434),Assumptions!$C$13,MAX(0,($B$5-P3433)/$B$6))</f>
        <v>0</v>
      </c>
      <c r="L3434" s="0" t="n">
        <f aca="false">IF(C3434=1,0,MIN(F3434-K3434,Assumptions!$C$15,MAX(0,$B$10-O3433-M3434)))</f>
        <v>200</v>
      </c>
      <c r="M3434" s="0" t="n">
        <f aca="false">'Profiles 8760'!H3423</f>
        <v>178000</v>
      </c>
      <c r="N3434" s="0" t="n">
        <f aca="false">J3434+L3434</f>
        <v>200</v>
      </c>
      <c r="O3434" s="0" t="n">
        <f aca="false">O3433+N3434</f>
        <v>316774.278335958</v>
      </c>
      <c r="P3434" s="0" t="n">
        <f aca="false">MIN($B$5,P3433+K3434*$B$6-I3434)</f>
        <v>510.81</v>
      </c>
      <c r="Q3434" s="0" t="n">
        <f aca="false">MAX(0,F3434-H3434-K3434-L3434)</f>
        <v>109.8638272</v>
      </c>
    </row>
    <row r="3435" customFormat="false" ht="15" hidden="false" customHeight="false" outlineLevel="0" collapsed="false">
      <c r="A3435" s="0" t="n">
        <f aca="false">'Profiles 8760'!A3424</f>
        <v>3422</v>
      </c>
      <c r="B3435" s="0" t="n">
        <f aca="false">'Profiles 8760'!B3424</f>
        <v>5</v>
      </c>
      <c r="C3435" s="0" t="n">
        <f aca="false">'Profiles 8760'!E3424</f>
        <v>0</v>
      </c>
      <c r="D3435" s="0" t="n">
        <f aca="false">'Profiles 8760'!F3424</f>
        <v>1</v>
      </c>
      <c r="E3435" s="0" t="n">
        <f aca="false">'Profiles 8760'!G3424</f>
        <v>0.466112</v>
      </c>
      <c r="F3435" s="0" t="n">
        <f aca="false">D3435*Assumptions!$C$11*$B$7+E3435*Assumptions!$C$12*$B$8</f>
        <v>307.8639808</v>
      </c>
      <c r="G3435" s="0" t="n">
        <f aca="false">C3435*Assumptions!$C$15</f>
        <v>0</v>
      </c>
      <c r="H3435" s="0" t="n">
        <f aca="false">MIN(F3435,G3435)</f>
        <v>0</v>
      </c>
      <c r="I3435" s="0" t="n">
        <f aca="false">IF(C3435=1,MIN(G3435-H3435,Assumptions!$C$13,P3434),0)</f>
        <v>0</v>
      </c>
      <c r="J3435" s="0" t="n">
        <f aca="false">H3435+I3435</f>
        <v>0</v>
      </c>
      <c r="K3435" s="0" t="n">
        <f aca="false">MIN(IF(C3435=1,F3435-H3435,F3435),Assumptions!$C$13,MAX(0,($B$5-P3434)/$B$6))</f>
        <v>0</v>
      </c>
      <c r="L3435" s="0" t="n">
        <f aca="false">IF(C3435=1,0,MIN(F3435-K3435,Assumptions!$C$15,MAX(0,$B$10-O3434-M3435)))</f>
        <v>200</v>
      </c>
      <c r="M3435" s="0" t="n">
        <f aca="false">'Profiles 8760'!H3424</f>
        <v>178000</v>
      </c>
      <c r="N3435" s="0" t="n">
        <f aca="false">J3435+L3435</f>
        <v>200</v>
      </c>
      <c r="O3435" s="0" t="n">
        <f aca="false">O3434+N3435</f>
        <v>316974.278335958</v>
      </c>
      <c r="P3435" s="0" t="n">
        <f aca="false">MIN($B$5,P3434+K3435*$B$6-I3435)</f>
        <v>510.81</v>
      </c>
      <c r="Q3435" s="0" t="n">
        <f aca="false">MAX(0,F3435-H3435-K3435-L3435)</f>
        <v>107.8639808</v>
      </c>
    </row>
    <row r="3436" customFormat="false" ht="15" hidden="false" customHeight="false" outlineLevel="0" collapsed="false">
      <c r="A3436" s="0" t="n">
        <f aca="false">'Profiles 8760'!A3425</f>
        <v>3423</v>
      </c>
      <c r="B3436" s="0" t="n">
        <f aca="false">'Profiles 8760'!B3425</f>
        <v>5</v>
      </c>
      <c r="C3436" s="0" t="n">
        <f aca="false">'Profiles 8760'!E3425</f>
        <v>0</v>
      </c>
      <c r="D3436" s="0" t="n">
        <f aca="false">'Profiles 8760'!F3425</f>
        <v>1</v>
      </c>
      <c r="E3436" s="0" t="n">
        <f aca="false">'Profiles 8760'!G3425</f>
        <v>0.481834</v>
      </c>
      <c r="F3436" s="0" t="n">
        <f aca="false">D3436*Assumptions!$C$11*$B$7+E3436*Assumptions!$C$12*$B$8</f>
        <v>308.5070106</v>
      </c>
      <c r="G3436" s="0" t="n">
        <f aca="false">C3436*Assumptions!$C$15</f>
        <v>0</v>
      </c>
      <c r="H3436" s="0" t="n">
        <f aca="false">MIN(F3436,G3436)</f>
        <v>0</v>
      </c>
      <c r="I3436" s="0" t="n">
        <f aca="false">IF(C3436=1,MIN(G3436-H3436,Assumptions!$C$13,P3435),0)</f>
        <v>0</v>
      </c>
      <c r="J3436" s="0" t="n">
        <f aca="false">H3436+I3436</f>
        <v>0</v>
      </c>
      <c r="K3436" s="0" t="n">
        <f aca="false">MIN(IF(C3436=1,F3436-H3436,F3436),Assumptions!$C$13,MAX(0,($B$5-P3435)/$B$6))</f>
        <v>0</v>
      </c>
      <c r="L3436" s="0" t="n">
        <f aca="false">IF(C3436=1,0,MIN(F3436-K3436,Assumptions!$C$15,MAX(0,$B$10-O3435-M3436)))</f>
        <v>200</v>
      </c>
      <c r="M3436" s="0" t="n">
        <f aca="false">'Profiles 8760'!H3425</f>
        <v>178000</v>
      </c>
      <c r="N3436" s="0" t="n">
        <f aca="false">J3436+L3436</f>
        <v>200</v>
      </c>
      <c r="O3436" s="0" t="n">
        <f aca="false">O3435+N3436</f>
        <v>317174.278335958</v>
      </c>
      <c r="P3436" s="0" t="n">
        <f aca="false">MIN($B$5,P3435+K3436*$B$6-I3436)</f>
        <v>510.81</v>
      </c>
      <c r="Q3436" s="0" t="n">
        <f aca="false">MAX(0,F3436-H3436-K3436-L3436)</f>
        <v>108.5070106</v>
      </c>
    </row>
    <row r="3437" customFormat="false" ht="15" hidden="false" customHeight="false" outlineLevel="0" collapsed="false">
      <c r="A3437" s="0" t="n">
        <f aca="false">'Profiles 8760'!A3426</f>
        <v>3424</v>
      </c>
      <c r="B3437" s="0" t="n">
        <f aca="false">'Profiles 8760'!B3426</f>
        <v>5</v>
      </c>
      <c r="C3437" s="0" t="n">
        <f aca="false">'Profiles 8760'!E3426</f>
        <v>0</v>
      </c>
      <c r="D3437" s="0" t="n">
        <f aca="false">'Profiles 8760'!F3426</f>
        <v>0.968583</v>
      </c>
      <c r="E3437" s="0" t="n">
        <f aca="false">'Profiles 8760'!G3426</f>
        <v>0.737465</v>
      </c>
      <c r="F3437" s="0" t="n">
        <f aca="false">D3437*Assumptions!$C$11*$B$7+E3437*Assumptions!$C$12*$B$8</f>
        <v>309.8890889</v>
      </c>
      <c r="G3437" s="0" t="n">
        <f aca="false">C3437*Assumptions!$C$15</f>
        <v>0</v>
      </c>
      <c r="H3437" s="0" t="n">
        <f aca="false">MIN(F3437,G3437)</f>
        <v>0</v>
      </c>
      <c r="I3437" s="0" t="n">
        <f aca="false">IF(C3437=1,MIN(G3437-H3437,Assumptions!$C$13,P3436),0)</f>
        <v>0</v>
      </c>
      <c r="J3437" s="0" t="n">
        <f aca="false">H3437+I3437</f>
        <v>0</v>
      </c>
      <c r="K3437" s="0" t="n">
        <f aca="false">MIN(IF(C3437=1,F3437-H3437,F3437),Assumptions!$C$13,MAX(0,($B$5-P3436)/$B$6))</f>
        <v>0</v>
      </c>
      <c r="L3437" s="0" t="n">
        <f aca="false">IF(C3437=1,0,MIN(F3437-K3437,Assumptions!$C$15,MAX(0,$B$10-O3436-M3437)))</f>
        <v>200</v>
      </c>
      <c r="M3437" s="0" t="n">
        <f aca="false">'Profiles 8760'!H3426</f>
        <v>178000</v>
      </c>
      <c r="N3437" s="0" t="n">
        <f aca="false">J3437+L3437</f>
        <v>200</v>
      </c>
      <c r="O3437" s="0" t="n">
        <f aca="false">O3436+N3437</f>
        <v>317374.278335958</v>
      </c>
      <c r="P3437" s="0" t="n">
        <f aca="false">MIN($B$5,P3436+K3437*$B$6-I3437)</f>
        <v>510.81</v>
      </c>
      <c r="Q3437" s="0" t="n">
        <f aca="false">MAX(0,F3437-H3437-K3437-L3437)</f>
        <v>109.8890889</v>
      </c>
    </row>
    <row r="3438" customFormat="false" ht="15" hidden="false" customHeight="false" outlineLevel="0" collapsed="false">
      <c r="A3438" s="0" t="n">
        <f aca="false">'Profiles 8760'!A3427</f>
        <v>3425</v>
      </c>
      <c r="B3438" s="0" t="n">
        <f aca="false">'Profiles 8760'!B3427</f>
        <v>5</v>
      </c>
      <c r="C3438" s="0" t="n">
        <f aca="false">'Profiles 8760'!E3427</f>
        <v>0</v>
      </c>
      <c r="D3438" s="0" t="n">
        <f aca="false">'Profiles 8760'!F3427</f>
        <v>0.682572</v>
      </c>
      <c r="E3438" s="0" t="n">
        <f aca="false">'Profiles 8760'!G3427</f>
        <v>0.966316</v>
      </c>
      <c r="F3438" s="0" t="n">
        <f aca="false">D3438*Assumptions!$C$11*$B$7+E3438*Assumptions!$C$12*$B$8</f>
        <v>236.649118</v>
      </c>
      <c r="G3438" s="0" t="n">
        <f aca="false">C3438*Assumptions!$C$15</f>
        <v>0</v>
      </c>
      <c r="H3438" s="0" t="n">
        <f aca="false">MIN(F3438,G3438)</f>
        <v>0</v>
      </c>
      <c r="I3438" s="0" t="n">
        <f aca="false">IF(C3438=1,MIN(G3438-H3438,Assumptions!$C$13,P3437),0)</f>
        <v>0</v>
      </c>
      <c r="J3438" s="0" t="n">
        <f aca="false">H3438+I3438</f>
        <v>0</v>
      </c>
      <c r="K3438" s="0" t="n">
        <f aca="false">MIN(IF(C3438=1,F3438-H3438,F3438),Assumptions!$C$13,MAX(0,($B$5-P3437)/$B$6))</f>
        <v>0</v>
      </c>
      <c r="L3438" s="0" t="n">
        <f aca="false">IF(C3438=1,0,MIN(F3438-K3438,Assumptions!$C$15,MAX(0,$B$10-O3437-M3438)))</f>
        <v>200</v>
      </c>
      <c r="M3438" s="0" t="n">
        <f aca="false">'Profiles 8760'!H3427</f>
        <v>178000</v>
      </c>
      <c r="N3438" s="0" t="n">
        <f aca="false">J3438+L3438</f>
        <v>200</v>
      </c>
      <c r="O3438" s="0" t="n">
        <f aca="false">O3437+N3438</f>
        <v>317574.278335958</v>
      </c>
      <c r="P3438" s="0" t="n">
        <f aca="false">MIN($B$5,P3437+K3438*$B$6-I3438)</f>
        <v>510.81</v>
      </c>
      <c r="Q3438" s="0" t="n">
        <f aca="false">MAX(0,F3438-H3438-K3438-L3438)</f>
        <v>36.649118</v>
      </c>
    </row>
    <row r="3439" customFormat="false" ht="15" hidden="false" customHeight="false" outlineLevel="0" collapsed="false">
      <c r="A3439" s="0" t="n">
        <f aca="false">'Profiles 8760'!A3428</f>
        <v>3426</v>
      </c>
      <c r="B3439" s="0" t="n">
        <f aca="false">'Profiles 8760'!B3428</f>
        <v>5</v>
      </c>
      <c r="C3439" s="0" t="n">
        <f aca="false">'Profiles 8760'!E3428</f>
        <v>0</v>
      </c>
      <c r="D3439" s="0" t="n">
        <f aca="false">'Profiles 8760'!F3428</f>
        <v>0.380409</v>
      </c>
      <c r="E3439" s="0" t="n">
        <f aca="false">'Profiles 8760'!G3428</f>
        <v>0.873547</v>
      </c>
      <c r="F3439" s="0" t="n">
        <f aca="false">D3439*Assumptions!$C$11*$B$7+E3439*Assumptions!$C$12*$B$8</f>
        <v>145.5901915</v>
      </c>
      <c r="G3439" s="0" t="n">
        <f aca="false">C3439*Assumptions!$C$15</f>
        <v>0</v>
      </c>
      <c r="H3439" s="0" t="n">
        <f aca="false">MIN(F3439,G3439)</f>
        <v>0</v>
      </c>
      <c r="I3439" s="0" t="n">
        <f aca="false">IF(C3439=1,MIN(G3439-H3439,Assumptions!$C$13,P3438),0)</f>
        <v>0</v>
      </c>
      <c r="J3439" s="0" t="n">
        <f aca="false">H3439+I3439</f>
        <v>0</v>
      </c>
      <c r="K3439" s="0" t="n">
        <f aca="false">MIN(IF(C3439=1,F3439-H3439,F3439),Assumptions!$C$13,MAX(0,($B$5-P3438)/$B$6))</f>
        <v>0</v>
      </c>
      <c r="L3439" s="0" t="n">
        <f aca="false">IF(C3439=1,0,MIN(F3439-K3439,Assumptions!$C$15,MAX(0,$B$10-O3438-M3439)))</f>
        <v>145.5901915</v>
      </c>
      <c r="M3439" s="0" t="n">
        <f aca="false">'Profiles 8760'!H3428</f>
        <v>178000</v>
      </c>
      <c r="N3439" s="0" t="n">
        <f aca="false">J3439+L3439</f>
        <v>145.5901915</v>
      </c>
      <c r="O3439" s="0" t="n">
        <f aca="false">O3438+N3439</f>
        <v>317719.868527458</v>
      </c>
      <c r="P3439" s="0" t="n">
        <f aca="false">MIN($B$5,P3438+K3439*$B$6-I3439)</f>
        <v>510.81</v>
      </c>
      <c r="Q3439" s="0" t="n">
        <f aca="false">MAX(0,F3439-H3439-K3439-L3439)</f>
        <v>0</v>
      </c>
    </row>
    <row r="3440" customFormat="false" ht="15" hidden="false" customHeight="false" outlineLevel="0" collapsed="false">
      <c r="A3440" s="0" t="n">
        <f aca="false">'Profiles 8760'!A3429</f>
        <v>3427</v>
      </c>
      <c r="B3440" s="0" t="n">
        <f aca="false">'Profiles 8760'!B3429</f>
        <v>5</v>
      </c>
      <c r="C3440" s="0" t="n">
        <f aca="false">'Profiles 8760'!E3429</f>
        <v>0</v>
      </c>
      <c r="D3440" s="0" t="n">
        <f aca="false">'Profiles 8760'!F3429</f>
        <v>0.111351</v>
      </c>
      <c r="E3440" s="0" t="n">
        <f aca="false">'Profiles 8760'!G3429</f>
        <v>0.527447</v>
      </c>
      <c r="F3440" s="0" t="n">
        <f aca="false">D3440*Assumptions!$C$11*$B$7+E3440*Assumptions!$C$12*$B$8</f>
        <v>53.7307511</v>
      </c>
      <c r="G3440" s="0" t="n">
        <f aca="false">C3440*Assumptions!$C$15</f>
        <v>0</v>
      </c>
      <c r="H3440" s="0" t="n">
        <f aca="false">MIN(F3440,G3440)</f>
        <v>0</v>
      </c>
      <c r="I3440" s="0" t="n">
        <f aca="false">IF(C3440=1,MIN(G3440-H3440,Assumptions!$C$13,P3439),0)</f>
        <v>0</v>
      </c>
      <c r="J3440" s="0" t="n">
        <f aca="false">H3440+I3440</f>
        <v>0</v>
      </c>
      <c r="K3440" s="0" t="n">
        <f aca="false">MIN(IF(C3440=1,F3440-H3440,F3440),Assumptions!$C$13,MAX(0,($B$5-P3439)/$B$6))</f>
        <v>0</v>
      </c>
      <c r="L3440" s="0" t="n">
        <f aca="false">IF(C3440=1,0,MIN(F3440-K3440,Assumptions!$C$15,MAX(0,$B$10-O3439-M3440)))</f>
        <v>53.7307511</v>
      </c>
      <c r="M3440" s="0" t="n">
        <f aca="false">'Profiles 8760'!H3429</f>
        <v>178000</v>
      </c>
      <c r="N3440" s="0" t="n">
        <f aca="false">J3440+L3440</f>
        <v>53.7307511</v>
      </c>
      <c r="O3440" s="0" t="n">
        <f aca="false">O3439+N3440</f>
        <v>317773.599278558</v>
      </c>
      <c r="P3440" s="0" t="n">
        <f aca="false">MIN($B$5,P3439+K3440*$B$6-I3440)</f>
        <v>510.81</v>
      </c>
      <c r="Q3440" s="0" t="n">
        <f aca="false">MAX(0,F3440-H3440-K3440-L3440)</f>
        <v>0</v>
      </c>
    </row>
    <row r="3441" customFormat="false" ht="15" hidden="false" customHeight="false" outlineLevel="0" collapsed="false">
      <c r="A3441" s="0" t="n">
        <f aca="false">'Profiles 8760'!A3430</f>
        <v>3428</v>
      </c>
      <c r="B3441" s="0" t="n">
        <f aca="false">'Profiles 8760'!B3430</f>
        <v>5</v>
      </c>
      <c r="C3441" s="0" t="n">
        <f aca="false">'Profiles 8760'!E3430</f>
        <v>1</v>
      </c>
      <c r="D3441" s="0" t="n">
        <f aca="false">'Profiles 8760'!F3430</f>
        <v>0</v>
      </c>
      <c r="E3441" s="0" t="n">
        <f aca="false">'Profiles 8760'!G3430</f>
        <v>0.623336</v>
      </c>
      <c r="F3441" s="0" t="n">
        <f aca="false">D3441*Assumptions!$C$11*$B$7+E3441*Assumptions!$C$12*$B$8</f>
        <v>25.4944424</v>
      </c>
      <c r="G3441" s="0" t="n">
        <f aca="false">C3441*Assumptions!$C$15</f>
        <v>200</v>
      </c>
      <c r="H3441" s="0" t="n">
        <f aca="false">MIN(F3441,G3441)</f>
        <v>25.4944424</v>
      </c>
      <c r="I3441" s="0" t="n">
        <f aca="false">IF(C3441=1,MIN(G3441-H3441,Assumptions!$C$13,P3440),0)</f>
        <v>174.5055576</v>
      </c>
      <c r="J3441" s="0" t="n">
        <f aca="false">H3441+I3441</f>
        <v>200</v>
      </c>
      <c r="K3441" s="0" t="n">
        <f aca="false">MIN(IF(C3441=1,F3441-H3441,F3441),Assumptions!$C$13,MAX(0,($B$5-P3440)/$B$6))</f>
        <v>0</v>
      </c>
      <c r="L3441" s="0" t="n">
        <f aca="false">IF(C3441=1,0,MIN(F3441-K3441,Assumptions!$C$15,MAX(0,$B$10-O3440-M3441)))</f>
        <v>0</v>
      </c>
      <c r="M3441" s="0" t="n">
        <f aca="false">'Profiles 8760'!H3430</f>
        <v>177800</v>
      </c>
      <c r="N3441" s="0" t="n">
        <f aca="false">J3441+L3441</f>
        <v>200</v>
      </c>
      <c r="O3441" s="0" t="n">
        <f aca="false">O3440+N3441</f>
        <v>317973.599278558</v>
      </c>
      <c r="P3441" s="0" t="n">
        <f aca="false">MIN($B$5,P3440+K3441*$B$6-I3441)</f>
        <v>336.3044424</v>
      </c>
      <c r="Q3441" s="0" t="n">
        <f aca="false">MAX(0,F3441-H3441-K3441-L3441)</f>
        <v>0</v>
      </c>
    </row>
    <row r="3442" customFormat="false" ht="15" hidden="false" customHeight="false" outlineLevel="0" collapsed="false">
      <c r="A3442" s="0" t="n">
        <f aca="false">'Profiles 8760'!A3431</f>
        <v>3429</v>
      </c>
      <c r="B3442" s="0" t="n">
        <f aca="false">'Profiles 8760'!B3431</f>
        <v>5</v>
      </c>
      <c r="C3442" s="0" t="n">
        <f aca="false">'Profiles 8760'!E3431</f>
        <v>1</v>
      </c>
      <c r="D3442" s="0" t="n">
        <f aca="false">'Profiles 8760'!F3431</f>
        <v>0</v>
      </c>
      <c r="E3442" s="0" t="n">
        <f aca="false">'Profiles 8760'!G3431</f>
        <v>0.540745</v>
      </c>
      <c r="F3442" s="0" t="n">
        <f aca="false">D3442*Assumptions!$C$11*$B$7+E3442*Assumptions!$C$12*$B$8</f>
        <v>22.1164705</v>
      </c>
      <c r="G3442" s="0" t="n">
        <f aca="false">C3442*Assumptions!$C$15</f>
        <v>200</v>
      </c>
      <c r="H3442" s="0" t="n">
        <f aca="false">MIN(F3442,G3442)</f>
        <v>22.1164705</v>
      </c>
      <c r="I3442" s="0" t="n">
        <f aca="false">IF(C3442=1,MIN(G3442-H3442,Assumptions!$C$13,P3441),0)</f>
        <v>177.8835295</v>
      </c>
      <c r="J3442" s="0" t="n">
        <f aca="false">H3442+I3442</f>
        <v>200</v>
      </c>
      <c r="K3442" s="0" t="n">
        <f aca="false">MIN(IF(C3442=1,F3442-H3442,F3442),Assumptions!$C$13,MAX(0,($B$5-P3441)/$B$6))</f>
        <v>0</v>
      </c>
      <c r="L3442" s="0" t="n">
        <f aca="false">IF(C3442=1,0,MIN(F3442-K3442,Assumptions!$C$15,MAX(0,$B$10-O3441-M3442)))</f>
        <v>0</v>
      </c>
      <c r="M3442" s="0" t="n">
        <f aca="false">'Profiles 8760'!H3431</f>
        <v>177600</v>
      </c>
      <c r="N3442" s="0" t="n">
        <f aca="false">J3442+L3442</f>
        <v>200</v>
      </c>
      <c r="O3442" s="0" t="n">
        <f aca="false">O3441+N3442</f>
        <v>318173.599278558</v>
      </c>
      <c r="P3442" s="0" t="n">
        <f aca="false">MIN($B$5,P3441+K3442*$B$6-I3442)</f>
        <v>158.4209129</v>
      </c>
      <c r="Q3442" s="0" t="n">
        <f aca="false">MAX(0,F3442-H3442-K3442-L3442)</f>
        <v>0</v>
      </c>
    </row>
    <row r="3443" customFormat="false" ht="15" hidden="false" customHeight="false" outlineLevel="0" collapsed="false">
      <c r="A3443" s="0" t="n">
        <f aca="false">'Profiles 8760'!A3432</f>
        <v>3430</v>
      </c>
      <c r="B3443" s="0" t="n">
        <f aca="false">'Profiles 8760'!B3432</f>
        <v>5</v>
      </c>
      <c r="C3443" s="0" t="n">
        <f aca="false">'Profiles 8760'!E3432</f>
        <v>0</v>
      </c>
      <c r="D3443" s="0" t="n">
        <f aca="false">'Profiles 8760'!F3432</f>
        <v>0</v>
      </c>
      <c r="E3443" s="0" t="n">
        <f aca="false">'Profiles 8760'!G3432</f>
        <v>0.495078</v>
      </c>
      <c r="F3443" s="0" t="n">
        <f aca="false">D3443*Assumptions!$C$11*$B$7+E3443*Assumptions!$C$12*$B$8</f>
        <v>20.2486902</v>
      </c>
      <c r="G3443" s="0" t="n">
        <f aca="false">C3443*Assumptions!$C$15</f>
        <v>0</v>
      </c>
      <c r="H3443" s="0" t="n">
        <f aca="false">MIN(F3443,G3443)</f>
        <v>0</v>
      </c>
      <c r="I3443" s="0" t="n">
        <f aca="false">IF(C3443=1,MIN(G3443-H3443,Assumptions!$C$13,P3442),0)</f>
        <v>0</v>
      </c>
      <c r="J3443" s="0" t="n">
        <f aca="false">H3443+I3443</f>
        <v>0</v>
      </c>
      <c r="K3443" s="0" t="n">
        <f aca="false">MIN(IF(C3443=1,F3443-H3443,F3443),Assumptions!$C$13,MAX(0,($B$5-P3442)/$B$6))</f>
        <v>20.2486902</v>
      </c>
      <c r="L3443" s="0" t="n">
        <f aca="false">IF(C3443=1,0,MIN(F3443-K3443,Assumptions!$C$15,MAX(0,$B$10-O3442-M3443)))</f>
        <v>0</v>
      </c>
      <c r="M3443" s="0" t="n">
        <f aca="false">'Profiles 8760'!H3432</f>
        <v>177600</v>
      </c>
      <c r="N3443" s="0" t="n">
        <f aca="false">J3443+L3443</f>
        <v>0</v>
      </c>
      <c r="O3443" s="0" t="n">
        <f aca="false">O3442+N3443</f>
        <v>318173.599278558</v>
      </c>
      <c r="P3443" s="0" t="n">
        <f aca="false">MIN($B$5,P3442+K3443*$B$6-I3443)</f>
        <v>175.97247756536</v>
      </c>
      <c r="Q3443" s="0" t="n">
        <f aca="false">MAX(0,F3443-H3443-K3443-L3443)</f>
        <v>0</v>
      </c>
    </row>
    <row r="3444" customFormat="false" ht="15" hidden="false" customHeight="false" outlineLevel="0" collapsed="false">
      <c r="A3444" s="0" t="n">
        <f aca="false">'Profiles 8760'!A3433</f>
        <v>3431</v>
      </c>
      <c r="B3444" s="0" t="n">
        <f aca="false">'Profiles 8760'!B3433</f>
        <v>5</v>
      </c>
      <c r="C3444" s="0" t="n">
        <f aca="false">'Profiles 8760'!E3433</f>
        <v>0</v>
      </c>
      <c r="D3444" s="0" t="n">
        <f aca="false">'Profiles 8760'!F3433</f>
        <v>0</v>
      </c>
      <c r="E3444" s="0" t="n">
        <f aca="false">'Profiles 8760'!G3433</f>
        <v>0.478352</v>
      </c>
      <c r="F3444" s="0" t="n">
        <f aca="false">D3444*Assumptions!$C$11*$B$7+E3444*Assumptions!$C$12*$B$8</f>
        <v>19.5645968</v>
      </c>
      <c r="G3444" s="0" t="n">
        <f aca="false">C3444*Assumptions!$C$15</f>
        <v>0</v>
      </c>
      <c r="H3444" s="0" t="n">
        <f aca="false">MIN(F3444,G3444)</f>
        <v>0</v>
      </c>
      <c r="I3444" s="0" t="n">
        <f aca="false">IF(C3444=1,MIN(G3444-H3444,Assumptions!$C$13,P3443),0)</f>
        <v>0</v>
      </c>
      <c r="J3444" s="0" t="n">
        <f aca="false">H3444+I3444</f>
        <v>0</v>
      </c>
      <c r="K3444" s="0" t="n">
        <f aca="false">MIN(IF(C3444=1,F3444-H3444,F3444),Assumptions!$C$13,MAX(0,($B$5-P3443)/$B$6))</f>
        <v>19.5645968</v>
      </c>
      <c r="L3444" s="0" t="n">
        <f aca="false">IF(C3444=1,0,MIN(F3444-K3444,Assumptions!$C$15,MAX(0,$B$10-O3443-M3444)))</f>
        <v>0</v>
      </c>
      <c r="M3444" s="0" t="n">
        <f aca="false">'Profiles 8760'!H3433</f>
        <v>177600</v>
      </c>
      <c r="N3444" s="0" t="n">
        <f aca="false">J3444+L3444</f>
        <v>0</v>
      </c>
      <c r="O3444" s="0" t="n">
        <f aca="false">O3443+N3444</f>
        <v>318173.599278558</v>
      </c>
      <c r="P3444" s="0" t="n">
        <f aca="false">MIN($B$5,P3443+K3444*$B$6-I3444)</f>
        <v>192.9310700716</v>
      </c>
      <c r="Q3444" s="0" t="n">
        <f aca="false">MAX(0,F3444-H3444-K3444-L3444)</f>
        <v>0</v>
      </c>
    </row>
    <row r="3445" customFormat="false" ht="15" hidden="false" customHeight="false" outlineLevel="0" collapsed="false">
      <c r="A3445" s="0" t="n">
        <f aca="false">'Profiles 8760'!A3434</f>
        <v>3432</v>
      </c>
      <c r="B3445" s="0" t="n">
        <f aca="false">'Profiles 8760'!B3434</f>
        <v>5</v>
      </c>
      <c r="C3445" s="0" t="n">
        <f aca="false">'Profiles 8760'!E3434</f>
        <v>0</v>
      </c>
      <c r="D3445" s="0" t="n">
        <f aca="false">'Profiles 8760'!F3434</f>
        <v>0</v>
      </c>
      <c r="E3445" s="0" t="n">
        <f aca="false">'Profiles 8760'!G3434</f>
        <v>0.411413</v>
      </c>
      <c r="F3445" s="0" t="n">
        <f aca="false">D3445*Assumptions!$C$11*$B$7+E3445*Assumptions!$C$12*$B$8</f>
        <v>16.8267917</v>
      </c>
      <c r="G3445" s="0" t="n">
        <f aca="false">C3445*Assumptions!$C$15</f>
        <v>0</v>
      </c>
      <c r="H3445" s="0" t="n">
        <f aca="false">MIN(F3445,G3445)</f>
        <v>0</v>
      </c>
      <c r="I3445" s="0" t="n">
        <f aca="false">IF(C3445=1,MIN(G3445-H3445,Assumptions!$C$13,P3444),0)</f>
        <v>0</v>
      </c>
      <c r="J3445" s="0" t="n">
        <f aca="false">H3445+I3445</f>
        <v>0</v>
      </c>
      <c r="K3445" s="0" t="n">
        <f aca="false">MIN(IF(C3445=1,F3445-H3445,F3445),Assumptions!$C$13,MAX(0,($B$5-P3444)/$B$6))</f>
        <v>16.8267917</v>
      </c>
      <c r="L3445" s="0" t="n">
        <f aca="false">IF(C3445=1,0,MIN(F3445-K3445,Assumptions!$C$15,MAX(0,$B$10-O3444-M3445)))</f>
        <v>0</v>
      </c>
      <c r="M3445" s="0" t="n">
        <f aca="false">'Profiles 8760'!H3434</f>
        <v>177600</v>
      </c>
      <c r="N3445" s="0" t="n">
        <f aca="false">J3445+L3445</f>
        <v>0</v>
      </c>
      <c r="O3445" s="0" t="n">
        <f aca="false">O3444+N3445</f>
        <v>318173.599278558</v>
      </c>
      <c r="P3445" s="0" t="n">
        <f aca="false">MIN($B$5,P3444+K3445*$B$6-I3445)</f>
        <v>207.51653311716</v>
      </c>
      <c r="Q3445" s="0" t="n">
        <f aca="false">MAX(0,F3445-H3445-K3445-L3445)</f>
        <v>0</v>
      </c>
    </row>
    <row r="3446" customFormat="false" ht="15" hidden="false" customHeight="false" outlineLevel="0" collapsed="false">
      <c r="A3446" s="0" t="n">
        <f aca="false">'Profiles 8760'!A3435</f>
        <v>3433</v>
      </c>
      <c r="B3446" s="0" t="n">
        <f aca="false">'Profiles 8760'!B3435</f>
        <v>5</v>
      </c>
      <c r="C3446" s="0" t="n">
        <f aca="false">'Profiles 8760'!E3435</f>
        <v>0</v>
      </c>
      <c r="D3446" s="0" t="n">
        <f aca="false">'Profiles 8760'!F3435</f>
        <v>0</v>
      </c>
      <c r="E3446" s="0" t="n">
        <f aca="false">'Profiles 8760'!G3435</f>
        <v>0.460886</v>
      </c>
      <c r="F3446" s="0" t="n">
        <f aca="false">D3446*Assumptions!$C$11*$B$7+E3446*Assumptions!$C$12*$B$8</f>
        <v>18.8502374</v>
      </c>
      <c r="G3446" s="0" t="n">
        <f aca="false">C3446*Assumptions!$C$15</f>
        <v>0</v>
      </c>
      <c r="H3446" s="0" t="n">
        <f aca="false">MIN(F3446,G3446)</f>
        <v>0</v>
      </c>
      <c r="I3446" s="0" t="n">
        <f aca="false">IF(C3446=1,MIN(G3446-H3446,Assumptions!$C$13,P3445),0)</f>
        <v>0</v>
      </c>
      <c r="J3446" s="0" t="n">
        <f aca="false">H3446+I3446</f>
        <v>0</v>
      </c>
      <c r="K3446" s="0" t="n">
        <f aca="false">MIN(IF(C3446=1,F3446-H3446,F3446),Assumptions!$C$13,MAX(0,($B$5-P3445)/$B$6))</f>
        <v>18.8502374</v>
      </c>
      <c r="L3446" s="0" t="n">
        <f aca="false">IF(C3446=1,0,MIN(F3446-K3446,Assumptions!$C$15,MAX(0,$B$10-O3445-M3446)))</f>
        <v>0</v>
      </c>
      <c r="M3446" s="0" t="n">
        <f aca="false">'Profiles 8760'!H3435</f>
        <v>177600</v>
      </c>
      <c r="N3446" s="0" t="n">
        <f aca="false">J3446+L3446</f>
        <v>0</v>
      </c>
      <c r="O3446" s="0" t="n">
        <f aca="false">O3445+N3446</f>
        <v>318173.599278558</v>
      </c>
      <c r="P3446" s="0" t="n">
        <f aca="false">MIN($B$5,P3445+K3446*$B$6-I3446)</f>
        <v>223.85591889548</v>
      </c>
      <c r="Q3446" s="0" t="n">
        <f aca="false">MAX(0,F3446-H3446-K3446-L3446)</f>
        <v>0</v>
      </c>
    </row>
    <row r="3447" customFormat="false" ht="15" hidden="false" customHeight="false" outlineLevel="0" collapsed="false">
      <c r="A3447" s="0" t="n">
        <f aca="false">'Profiles 8760'!A3436</f>
        <v>3434</v>
      </c>
      <c r="B3447" s="0" t="n">
        <f aca="false">'Profiles 8760'!B3436</f>
        <v>5</v>
      </c>
      <c r="C3447" s="0" t="n">
        <f aca="false">'Profiles 8760'!E3436</f>
        <v>0</v>
      </c>
      <c r="D3447" s="0" t="n">
        <f aca="false">'Profiles 8760'!F3436</f>
        <v>0</v>
      </c>
      <c r="E3447" s="0" t="n">
        <f aca="false">'Profiles 8760'!G3436</f>
        <v>0.274166</v>
      </c>
      <c r="F3447" s="0" t="n">
        <f aca="false">D3447*Assumptions!$C$11*$B$7+E3447*Assumptions!$C$12*$B$8</f>
        <v>11.2133894</v>
      </c>
      <c r="G3447" s="0" t="n">
        <f aca="false">C3447*Assumptions!$C$15</f>
        <v>0</v>
      </c>
      <c r="H3447" s="0" t="n">
        <f aca="false">MIN(F3447,G3447)</f>
        <v>0</v>
      </c>
      <c r="I3447" s="0" t="n">
        <f aca="false">IF(C3447=1,MIN(G3447-H3447,Assumptions!$C$13,P3446),0)</f>
        <v>0</v>
      </c>
      <c r="J3447" s="0" t="n">
        <f aca="false">H3447+I3447</f>
        <v>0</v>
      </c>
      <c r="K3447" s="0" t="n">
        <f aca="false">MIN(IF(C3447=1,F3447-H3447,F3447),Assumptions!$C$13,MAX(0,($B$5-P3446)/$B$6))</f>
        <v>11.2133894</v>
      </c>
      <c r="L3447" s="0" t="n">
        <f aca="false">IF(C3447=1,0,MIN(F3447-K3447,Assumptions!$C$15,MAX(0,$B$10-O3446-M3447)))</f>
        <v>0</v>
      </c>
      <c r="M3447" s="0" t="n">
        <f aca="false">'Profiles 8760'!H3436</f>
        <v>177600</v>
      </c>
      <c r="N3447" s="0" t="n">
        <f aca="false">J3447+L3447</f>
        <v>0</v>
      </c>
      <c r="O3447" s="0" t="n">
        <f aca="false">O3446+N3447</f>
        <v>318173.599278558</v>
      </c>
      <c r="P3447" s="0" t="n">
        <f aca="false">MIN($B$5,P3446+K3447*$B$6-I3447)</f>
        <v>233.5756848274</v>
      </c>
      <c r="Q3447" s="0" t="n">
        <f aca="false">MAX(0,F3447-H3447-K3447-L3447)</f>
        <v>0</v>
      </c>
    </row>
    <row r="3448" customFormat="false" ht="15" hidden="false" customHeight="false" outlineLevel="0" collapsed="false">
      <c r="A3448" s="0" t="n">
        <f aca="false">'Profiles 8760'!A3437</f>
        <v>3435</v>
      </c>
      <c r="B3448" s="0" t="n">
        <f aca="false">'Profiles 8760'!B3437</f>
        <v>5</v>
      </c>
      <c r="C3448" s="0" t="n">
        <f aca="false">'Profiles 8760'!E3437</f>
        <v>0</v>
      </c>
      <c r="D3448" s="0" t="n">
        <f aca="false">'Profiles 8760'!F3437</f>
        <v>0</v>
      </c>
      <c r="E3448" s="0" t="n">
        <f aca="false">'Profiles 8760'!G3437</f>
        <v>0.271186</v>
      </c>
      <c r="F3448" s="0" t="n">
        <f aca="false">D3448*Assumptions!$C$11*$B$7+E3448*Assumptions!$C$12*$B$8</f>
        <v>11.0915074</v>
      </c>
      <c r="G3448" s="0" t="n">
        <f aca="false">C3448*Assumptions!$C$15</f>
        <v>0</v>
      </c>
      <c r="H3448" s="0" t="n">
        <f aca="false">MIN(F3448,G3448)</f>
        <v>0</v>
      </c>
      <c r="I3448" s="0" t="n">
        <f aca="false">IF(C3448=1,MIN(G3448-H3448,Assumptions!$C$13,P3447),0)</f>
        <v>0</v>
      </c>
      <c r="J3448" s="0" t="n">
        <f aca="false">H3448+I3448</f>
        <v>0</v>
      </c>
      <c r="K3448" s="0" t="n">
        <f aca="false">MIN(IF(C3448=1,F3448-H3448,F3448),Assumptions!$C$13,MAX(0,($B$5-P3447)/$B$6))</f>
        <v>11.0915074</v>
      </c>
      <c r="L3448" s="0" t="n">
        <f aca="false">IF(C3448=1,0,MIN(F3448-K3448,Assumptions!$C$15,MAX(0,$B$10-O3447-M3448)))</f>
        <v>0</v>
      </c>
      <c r="M3448" s="0" t="n">
        <f aca="false">'Profiles 8760'!H3437</f>
        <v>177600</v>
      </c>
      <c r="N3448" s="0" t="n">
        <f aca="false">J3448+L3448</f>
        <v>0</v>
      </c>
      <c r="O3448" s="0" t="n">
        <f aca="false">O3447+N3448</f>
        <v>318173.599278558</v>
      </c>
      <c r="P3448" s="0" t="n">
        <f aca="false">MIN($B$5,P3447+K3448*$B$6-I3448)</f>
        <v>243.18980344172</v>
      </c>
      <c r="Q3448" s="0" t="n">
        <f aca="false">MAX(0,F3448-H3448-K3448-L3448)</f>
        <v>0</v>
      </c>
    </row>
    <row r="3449" customFormat="false" ht="15" hidden="false" customHeight="false" outlineLevel="0" collapsed="false">
      <c r="A3449" s="0" t="n">
        <f aca="false">'Profiles 8760'!A3438</f>
        <v>3436</v>
      </c>
      <c r="B3449" s="0" t="n">
        <f aca="false">'Profiles 8760'!B3438</f>
        <v>5</v>
      </c>
      <c r="C3449" s="0" t="n">
        <f aca="false">'Profiles 8760'!E3438</f>
        <v>0</v>
      </c>
      <c r="D3449" s="0" t="n">
        <f aca="false">'Profiles 8760'!F3438</f>
        <v>0</v>
      </c>
      <c r="E3449" s="0" t="n">
        <f aca="false">'Profiles 8760'!G3438</f>
        <v>0.348737</v>
      </c>
      <c r="F3449" s="0" t="n">
        <f aca="false">D3449*Assumptions!$C$11*$B$7+E3449*Assumptions!$C$12*$B$8</f>
        <v>14.2633433</v>
      </c>
      <c r="G3449" s="0" t="n">
        <f aca="false">C3449*Assumptions!$C$15</f>
        <v>0</v>
      </c>
      <c r="H3449" s="0" t="n">
        <f aca="false">MIN(F3449,G3449)</f>
        <v>0</v>
      </c>
      <c r="I3449" s="0" t="n">
        <f aca="false">IF(C3449=1,MIN(G3449-H3449,Assumptions!$C$13,P3448),0)</f>
        <v>0</v>
      </c>
      <c r="J3449" s="0" t="n">
        <f aca="false">H3449+I3449</f>
        <v>0</v>
      </c>
      <c r="K3449" s="0" t="n">
        <f aca="false">MIN(IF(C3449=1,F3449-H3449,F3449),Assumptions!$C$13,MAX(0,($B$5-P3448)/$B$6))</f>
        <v>14.2633433</v>
      </c>
      <c r="L3449" s="0" t="n">
        <f aca="false">IF(C3449=1,0,MIN(F3449-K3449,Assumptions!$C$15,MAX(0,$B$10-O3448-M3449)))</f>
        <v>0</v>
      </c>
      <c r="M3449" s="0" t="n">
        <f aca="false">'Profiles 8760'!H3438</f>
        <v>177600</v>
      </c>
      <c r="N3449" s="0" t="n">
        <f aca="false">J3449+L3449</f>
        <v>0</v>
      </c>
      <c r="O3449" s="0" t="n">
        <f aca="false">O3448+N3449</f>
        <v>318173.599278558</v>
      </c>
      <c r="P3449" s="0" t="n">
        <f aca="false">MIN($B$5,P3448+K3449*$B$6-I3449)</f>
        <v>255.55326941416</v>
      </c>
      <c r="Q3449" s="0" t="n">
        <f aca="false">MAX(0,F3449-H3449-K3449-L3449)</f>
        <v>0</v>
      </c>
    </row>
    <row r="3450" customFormat="false" ht="15" hidden="false" customHeight="false" outlineLevel="0" collapsed="false">
      <c r="A3450" s="0" t="n">
        <f aca="false">'Profiles 8760'!A3439</f>
        <v>3437</v>
      </c>
      <c r="B3450" s="0" t="n">
        <f aca="false">'Profiles 8760'!B3439</f>
        <v>5</v>
      </c>
      <c r="C3450" s="0" t="n">
        <f aca="false">'Profiles 8760'!E3439</f>
        <v>0</v>
      </c>
      <c r="D3450" s="0" t="n">
        <f aca="false">'Profiles 8760'!F3439</f>
        <v>0</v>
      </c>
      <c r="E3450" s="0" t="n">
        <f aca="false">'Profiles 8760'!G3439</f>
        <v>0.535608</v>
      </c>
      <c r="F3450" s="0" t="n">
        <f aca="false">D3450*Assumptions!$C$11*$B$7+E3450*Assumptions!$C$12*$B$8</f>
        <v>21.9063672</v>
      </c>
      <c r="G3450" s="0" t="n">
        <f aca="false">C3450*Assumptions!$C$15</f>
        <v>0</v>
      </c>
      <c r="H3450" s="0" t="n">
        <f aca="false">MIN(F3450,G3450)</f>
        <v>0</v>
      </c>
      <c r="I3450" s="0" t="n">
        <f aca="false">IF(C3450=1,MIN(G3450-H3450,Assumptions!$C$13,P3449),0)</f>
        <v>0</v>
      </c>
      <c r="J3450" s="0" t="n">
        <f aca="false">H3450+I3450</f>
        <v>0</v>
      </c>
      <c r="K3450" s="0" t="n">
        <f aca="false">MIN(IF(C3450=1,F3450-H3450,F3450),Assumptions!$C$13,MAX(0,($B$5-P3449)/$B$6))</f>
        <v>21.9063672</v>
      </c>
      <c r="L3450" s="0" t="n">
        <f aca="false">IF(C3450=1,0,MIN(F3450-K3450,Assumptions!$C$15,MAX(0,$B$10-O3449-M3450)))</f>
        <v>0</v>
      </c>
      <c r="M3450" s="0" t="n">
        <f aca="false">'Profiles 8760'!H3439</f>
        <v>177600</v>
      </c>
      <c r="N3450" s="0" t="n">
        <f aca="false">J3450+L3450</f>
        <v>0</v>
      </c>
      <c r="O3450" s="0" t="n">
        <f aca="false">O3449+N3450</f>
        <v>318173.599278558</v>
      </c>
      <c r="P3450" s="0" t="n">
        <f aca="false">MIN($B$5,P3449+K3450*$B$6-I3450)</f>
        <v>274.54170850312</v>
      </c>
      <c r="Q3450" s="0" t="n">
        <f aca="false">MAX(0,F3450-H3450-K3450-L3450)</f>
        <v>0</v>
      </c>
    </row>
    <row r="3451" customFormat="false" ht="15" hidden="false" customHeight="false" outlineLevel="0" collapsed="false">
      <c r="A3451" s="0" t="n">
        <f aca="false">'Profiles 8760'!A3440</f>
        <v>3438</v>
      </c>
      <c r="B3451" s="0" t="n">
        <f aca="false">'Profiles 8760'!B3440</f>
        <v>5</v>
      </c>
      <c r="C3451" s="0" t="n">
        <f aca="false">'Profiles 8760'!E3440</f>
        <v>0</v>
      </c>
      <c r="D3451" s="0" t="n">
        <f aca="false">'Profiles 8760'!F3440</f>
        <v>0</v>
      </c>
      <c r="E3451" s="0" t="n">
        <f aca="false">'Profiles 8760'!G3440</f>
        <v>0.415322</v>
      </c>
      <c r="F3451" s="0" t="n">
        <f aca="false">D3451*Assumptions!$C$11*$B$7+E3451*Assumptions!$C$12*$B$8</f>
        <v>16.9866698</v>
      </c>
      <c r="G3451" s="0" t="n">
        <f aca="false">C3451*Assumptions!$C$15</f>
        <v>0</v>
      </c>
      <c r="H3451" s="0" t="n">
        <f aca="false">MIN(F3451,G3451)</f>
        <v>0</v>
      </c>
      <c r="I3451" s="0" t="n">
        <f aca="false">IF(C3451=1,MIN(G3451-H3451,Assumptions!$C$13,P3450),0)</f>
        <v>0</v>
      </c>
      <c r="J3451" s="0" t="n">
        <f aca="false">H3451+I3451</f>
        <v>0</v>
      </c>
      <c r="K3451" s="0" t="n">
        <f aca="false">MIN(IF(C3451=1,F3451-H3451,F3451),Assumptions!$C$13,MAX(0,($B$5-P3450)/$B$6))</f>
        <v>16.9866698</v>
      </c>
      <c r="L3451" s="0" t="n">
        <f aca="false">IF(C3451=1,0,MIN(F3451-K3451,Assumptions!$C$15,MAX(0,$B$10-O3450-M3451)))</f>
        <v>0</v>
      </c>
      <c r="M3451" s="0" t="n">
        <f aca="false">'Profiles 8760'!H3440</f>
        <v>177600</v>
      </c>
      <c r="N3451" s="0" t="n">
        <f aca="false">J3451+L3451</f>
        <v>0</v>
      </c>
      <c r="O3451" s="0" t="n">
        <f aca="false">O3450+N3451</f>
        <v>318173.599278558</v>
      </c>
      <c r="P3451" s="0" t="n">
        <f aca="false">MIN($B$5,P3450+K3451*$B$6-I3451)</f>
        <v>289.26575388576</v>
      </c>
      <c r="Q3451" s="0" t="n">
        <f aca="false">MAX(0,F3451-H3451-K3451-L3451)</f>
        <v>0</v>
      </c>
    </row>
    <row r="3452" customFormat="false" ht="15" hidden="false" customHeight="false" outlineLevel="0" collapsed="false">
      <c r="A3452" s="0" t="n">
        <f aca="false">'Profiles 8760'!A3441</f>
        <v>3439</v>
      </c>
      <c r="B3452" s="0" t="n">
        <f aca="false">'Profiles 8760'!B3441</f>
        <v>5</v>
      </c>
      <c r="C3452" s="0" t="n">
        <f aca="false">'Profiles 8760'!E3441</f>
        <v>0</v>
      </c>
      <c r="D3452" s="0" t="n">
        <f aca="false">'Profiles 8760'!F3441</f>
        <v>0.11994</v>
      </c>
      <c r="E3452" s="0" t="n">
        <f aca="false">'Profiles 8760'!G3441</f>
        <v>0.625821</v>
      </c>
      <c r="F3452" s="0" t="n">
        <f aca="false">D3452*Assumptions!$C$11*$B$7+E3452*Assumptions!$C$12*$B$8</f>
        <v>60.2347509</v>
      </c>
      <c r="G3452" s="0" t="n">
        <f aca="false">C3452*Assumptions!$C$15</f>
        <v>0</v>
      </c>
      <c r="H3452" s="0" t="n">
        <f aca="false">MIN(F3452,G3452)</f>
        <v>0</v>
      </c>
      <c r="I3452" s="0" t="n">
        <f aca="false">IF(C3452=1,MIN(G3452-H3452,Assumptions!$C$13,P3451),0)</f>
        <v>0</v>
      </c>
      <c r="J3452" s="0" t="n">
        <f aca="false">H3452+I3452</f>
        <v>0</v>
      </c>
      <c r="K3452" s="0" t="n">
        <f aca="false">MIN(IF(C3452=1,F3452-H3452,F3452),Assumptions!$C$13,MAX(0,($B$5-P3451)/$B$6))</f>
        <v>60.2347509</v>
      </c>
      <c r="L3452" s="0" t="n">
        <f aca="false">IF(C3452=1,0,MIN(F3452-K3452,Assumptions!$C$15,MAX(0,$B$10-O3451-M3452)))</f>
        <v>0</v>
      </c>
      <c r="M3452" s="0" t="n">
        <f aca="false">'Profiles 8760'!H3441</f>
        <v>177600</v>
      </c>
      <c r="N3452" s="0" t="n">
        <f aca="false">J3452+L3452</f>
        <v>0</v>
      </c>
      <c r="O3452" s="0" t="n">
        <f aca="false">O3451+N3452</f>
        <v>318173.599278558</v>
      </c>
      <c r="P3452" s="0" t="n">
        <f aca="false">MIN($B$5,P3451+K3452*$B$6-I3452)</f>
        <v>341.47723596588</v>
      </c>
      <c r="Q3452" s="0" t="n">
        <f aca="false">MAX(0,F3452-H3452-K3452-L3452)</f>
        <v>0</v>
      </c>
    </row>
    <row r="3453" customFormat="false" ht="15" hidden="false" customHeight="false" outlineLevel="0" collapsed="false">
      <c r="A3453" s="0" t="n">
        <f aca="false">'Profiles 8760'!A3442</f>
        <v>3440</v>
      </c>
      <c r="B3453" s="0" t="n">
        <f aca="false">'Profiles 8760'!B3442</f>
        <v>5</v>
      </c>
      <c r="C3453" s="0" t="n">
        <f aca="false">'Profiles 8760'!E3442</f>
        <v>1</v>
      </c>
      <c r="D3453" s="0" t="n">
        <f aca="false">'Profiles 8760'!F3442</f>
        <v>0.409751</v>
      </c>
      <c r="E3453" s="0" t="n">
        <f aca="false">'Profiles 8760'!G3442</f>
        <v>0.690637</v>
      </c>
      <c r="F3453" s="0" t="n">
        <f aca="false">D3453*Assumptions!$C$11*$B$7+E3453*Assumptions!$C$12*$B$8</f>
        <v>146.5831421</v>
      </c>
      <c r="G3453" s="0" t="n">
        <f aca="false">C3453*Assumptions!$C$15</f>
        <v>200</v>
      </c>
      <c r="H3453" s="0" t="n">
        <f aca="false">MIN(F3453,G3453)</f>
        <v>146.5831421</v>
      </c>
      <c r="I3453" s="0" t="n">
        <f aca="false">IF(C3453=1,MIN(G3453-H3453,Assumptions!$C$13,P3452),0)</f>
        <v>53.4168579</v>
      </c>
      <c r="J3453" s="0" t="n">
        <f aca="false">H3453+I3453</f>
        <v>200</v>
      </c>
      <c r="K3453" s="0" t="n">
        <f aca="false">MIN(IF(C3453=1,F3453-H3453,F3453),Assumptions!$C$13,MAX(0,($B$5-P3452)/$B$6))</f>
        <v>0</v>
      </c>
      <c r="L3453" s="0" t="n">
        <f aca="false">IF(C3453=1,0,MIN(F3453-K3453,Assumptions!$C$15,MAX(0,$B$10-O3452-M3453)))</f>
        <v>0</v>
      </c>
      <c r="M3453" s="0" t="n">
        <f aca="false">'Profiles 8760'!H3442</f>
        <v>177400</v>
      </c>
      <c r="N3453" s="0" t="n">
        <f aca="false">J3453+L3453</f>
        <v>200</v>
      </c>
      <c r="O3453" s="0" t="n">
        <f aca="false">O3452+N3453</f>
        <v>318373.599278558</v>
      </c>
      <c r="P3453" s="0" t="n">
        <f aca="false">MIN($B$5,P3452+K3453*$B$6-I3453)</f>
        <v>288.06037806588</v>
      </c>
      <c r="Q3453" s="0" t="n">
        <f aca="false">MAX(0,F3453-H3453-K3453-L3453)</f>
        <v>0</v>
      </c>
    </row>
    <row r="3454" customFormat="false" ht="15" hidden="false" customHeight="false" outlineLevel="0" collapsed="false">
      <c r="A3454" s="0" t="n">
        <f aca="false">'Profiles 8760'!A3443</f>
        <v>3441</v>
      </c>
      <c r="B3454" s="0" t="n">
        <f aca="false">'Profiles 8760'!B3443</f>
        <v>5</v>
      </c>
      <c r="C3454" s="0" t="n">
        <f aca="false">'Profiles 8760'!E3443</f>
        <v>1</v>
      </c>
      <c r="D3454" s="0" t="n">
        <f aca="false">'Profiles 8760'!F3443</f>
        <v>0.73522</v>
      </c>
      <c r="E3454" s="0" t="n">
        <f aca="false">'Profiles 8760'!G3443</f>
        <v>0.618438</v>
      </c>
      <c r="F3454" s="0" t="n">
        <f aca="false">D3454*Assumptions!$C$11*$B$7+E3454*Assumptions!$C$12*$B$8</f>
        <v>237.6256502</v>
      </c>
      <c r="G3454" s="0" t="n">
        <f aca="false">C3454*Assumptions!$C$15</f>
        <v>200</v>
      </c>
      <c r="H3454" s="0" t="n">
        <f aca="false">MIN(F3454,G3454)</f>
        <v>200</v>
      </c>
      <c r="I3454" s="0" t="n">
        <f aca="false">IF(C3454=1,MIN(G3454-H3454,Assumptions!$C$13,P3453),0)</f>
        <v>0</v>
      </c>
      <c r="J3454" s="0" t="n">
        <f aca="false">H3454+I3454</f>
        <v>200</v>
      </c>
      <c r="K3454" s="0" t="n">
        <f aca="false">MIN(IF(C3454=1,F3454-H3454,F3454),Assumptions!$C$13,MAX(0,($B$5-P3453)/$B$6))</f>
        <v>37.6256502</v>
      </c>
      <c r="L3454" s="0" t="n">
        <f aca="false">IF(C3454=1,0,MIN(F3454-K3454,Assumptions!$C$15,MAX(0,$B$10-O3453-M3454)))</f>
        <v>0</v>
      </c>
      <c r="M3454" s="0" t="n">
        <f aca="false">'Profiles 8760'!H3443</f>
        <v>177200</v>
      </c>
      <c r="N3454" s="0" t="n">
        <f aca="false">J3454+L3454</f>
        <v>200</v>
      </c>
      <c r="O3454" s="0" t="n">
        <f aca="false">O3453+N3454</f>
        <v>318573.599278558</v>
      </c>
      <c r="P3454" s="0" t="n">
        <f aca="false">MIN($B$5,P3453+K3454*$B$6-I3454)</f>
        <v>320.67429165924</v>
      </c>
      <c r="Q3454" s="0" t="n">
        <f aca="false">MAX(0,F3454-H3454-K3454-L3454)</f>
        <v>0</v>
      </c>
    </row>
    <row r="3455" customFormat="false" ht="15" hidden="false" customHeight="false" outlineLevel="0" collapsed="false">
      <c r="A3455" s="0" t="n">
        <f aca="false">'Profiles 8760'!A3444</f>
        <v>3442</v>
      </c>
      <c r="B3455" s="0" t="n">
        <f aca="false">'Profiles 8760'!B3444</f>
        <v>5</v>
      </c>
      <c r="C3455" s="0" t="n">
        <f aca="false">'Profiles 8760'!E3444</f>
        <v>0</v>
      </c>
      <c r="D3455" s="0" t="n">
        <f aca="false">'Profiles 8760'!F3444</f>
        <v>1</v>
      </c>
      <c r="E3455" s="0" t="n">
        <f aca="false">'Profiles 8760'!G3444</f>
        <v>0.634057</v>
      </c>
      <c r="F3455" s="0" t="n">
        <f aca="false">D3455*Assumptions!$C$11*$B$7+E3455*Assumptions!$C$12*$B$8</f>
        <v>314.7329313</v>
      </c>
      <c r="G3455" s="0" t="n">
        <f aca="false">C3455*Assumptions!$C$15</f>
        <v>0</v>
      </c>
      <c r="H3455" s="0" t="n">
        <f aca="false">MIN(F3455,G3455)</f>
        <v>0</v>
      </c>
      <c r="I3455" s="0" t="n">
        <f aca="false">IF(C3455=1,MIN(G3455-H3455,Assumptions!$C$13,P3454),0)</f>
        <v>0</v>
      </c>
      <c r="J3455" s="0" t="n">
        <f aca="false">H3455+I3455</f>
        <v>0</v>
      </c>
      <c r="K3455" s="0" t="n">
        <f aca="false">MIN(IF(C3455=1,F3455-H3455,F3455),Assumptions!$C$13,MAX(0,($B$5-P3454)/$B$6))</f>
        <v>180</v>
      </c>
      <c r="L3455" s="0" t="n">
        <f aca="false">IF(C3455=1,0,MIN(F3455-K3455,Assumptions!$C$15,MAX(0,$B$10-O3454-M3455)))</f>
        <v>134.7329313</v>
      </c>
      <c r="M3455" s="0" t="n">
        <f aca="false">'Profiles 8760'!H3444</f>
        <v>177200</v>
      </c>
      <c r="N3455" s="0" t="n">
        <f aca="false">J3455+L3455</f>
        <v>134.7329313</v>
      </c>
      <c r="O3455" s="0" t="n">
        <f aca="false">O3454+N3455</f>
        <v>318708.332209858</v>
      </c>
      <c r="P3455" s="0" t="n">
        <f aca="false">MIN($B$5,P3454+K3455*$B$6-I3455)</f>
        <v>476.69829165924</v>
      </c>
      <c r="Q3455" s="0" t="n">
        <f aca="false">MAX(0,F3455-H3455-K3455-L3455)</f>
        <v>0</v>
      </c>
    </row>
    <row r="3456" customFormat="false" ht="15" hidden="false" customHeight="false" outlineLevel="0" collapsed="false">
      <c r="A3456" s="0" t="n">
        <f aca="false">'Profiles 8760'!A3445</f>
        <v>3443</v>
      </c>
      <c r="B3456" s="0" t="n">
        <f aca="false">'Profiles 8760'!B3445</f>
        <v>5</v>
      </c>
      <c r="C3456" s="0" t="n">
        <f aca="false">'Profiles 8760'!E3445</f>
        <v>0</v>
      </c>
      <c r="D3456" s="0" t="n">
        <f aca="false">'Profiles 8760'!F3445</f>
        <v>1</v>
      </c>
      <c r="E3456" s="0" t="n">
        <f aca="false">'Profiles 8760'!G3445</f>
        <v>0.604839</v>
      </c>
      <c r="F3456" s="0" t="n">
        <f aca="false">D3456*Assumptions!$C$11*$B$7+E3456*Assumptions!$C$12*$B$8</f>
        <v>313.5379151</v>
      </c>
      <c r="G3456" s="0" t="n">
        <f aca="false">C3456*Assumptions!$C$15</f>
        <v>0</v>
      </c>
      <c r="H3456" s="0" t="n">
        <f aca="false">MIN(F3456,G3456)</f>
        <v>0</v>
      </c>
      <c r="I3456" s="0" t="n">
        <f aca="false">IF(C3456=1,MIN(G3456-H3456,Assumptions!$C$13,P3455),0)</f>
        <v>0</v>
      </c>
      <c r="J3456" s="0" t="n">
        <f aca="false">H3456+I3456</f>
        <v>0</v>
      </c>
      <c r="K3456" s="0" t="n">
        <f aca="false">MIN(IF(C3456=1,F3456-H3456,F3456),Assumptions!$C$13,MAX(0,($B$5-P3455)/$B$6))</f>
        <v>39.3536090687126</v>
      </c>
      <c r="L3456" s="0" t="n">
        <f aca="false">IF(C3456=1,0,MIN(F3456-K3456,Assumptions!$C$15,MAX(0,$B$10-O3455-M3456)))</f>
        <v>200</v>
      </c>
      <c r="M3456" s="0" t="n">
        <f aca="false">'Profiles 8760'!H3445</f>
        <v>177200</v>
      </c>
      <c r="N3456" s="0" t="n">
        <f aca="false">J3456+L3456</f>
        <v>200</v>
      </c>
      <c r="O3456" s="0" t="n">
        <f aca="false">O3455+N3456</f>
        <v>318908.332209858</v>
      </c>
      <c r="P3456" s="0" t="n">
        <f aca="false">MIN($B$5,P3455+K3456*$B$6-I3456)</f>
        <v>510.81</v>
      </c>
      <c r="Q3456" s="0" t="n">
        <f aca="false">MAX(0,F3456-H3456-K3456-L3456)</f>
        <v>74.1843060312875</v>
      </c>
    </row>
    <row r="3457" customFormat="false" ht="15" hidden="false" customHeight="false" outlineLevel="0" collapsed="false">
      <c r="A3457" s="0" t="n">
        <f aca="false">'Profiles 8760'!A3446</f>
        <v>3444</v>
      </c>
      <c r="B3457" s="0" t="n">
        <f aca="false">'Profiles 8760'!B3446</f>
        <v>5</v>
      </c>
      <c r="C3457" s="0" t="n">
        <f aca="false">'Profiles 8760'!E3446</f>
        <v>0</v>
      </c>
      <c r="D3457" s="0" t="n">
        <f aca="false">'Profiles 8760'!F3446</f>
        <v>1</v>
      </c>
      <c r="E3457" s="0" t="n">
        <f aca="false">'Profiles 8760'!G3446</f>
        <v>0.780248</v>
      </c>
      <c r="F3457" s="0" t="n">
        <f aca="false">D3457*Assumptions!$C$11*$B$7+E3457*Assumptions!$C$12*$B$8</f>
        <v>320.7121432</v>
      </c>
      <c r="G3457" s="0" t="n">
        <f aca="false">C3457*Assumptions!$C$15</f>
        <v>0</v>
      </c>
      <c r="H3457" s="0" t="n">
        <f aca="false">MIN(F3457,G3457)</f>
        <v>0</v>
      </c>
      <c r="I3457" s="0" t="n">
        <f aca="false">IF(C3457=1,MIN(G3457-H3457,Assumptions!$C$13,P3456),0)</f>
        <v>0</v>
      </c>
      <c r="J3457" s="0" t="n">
        <f aca="false">H3457+I3457</f>
        <v>0</v>
      </c>
      <c r="K3457" s="0" t="n">
        <f aca="false">MIN(IF(C3457=1,F3457-H3457,F3457),Assumptions!$C$13,MAX(0,($B$5-P3456)/$B$6))</f>
        <v>0</v>
      </c>
      <c r="L3457" s="0" t="n">
        <f aca="false">IF(C3457=1,0,MIN(F3457-K3457,Assumptions!$C$15,MAX(0,$B$10-O3456-M3457)))</f>
        <v>200</v>
      </c>
      <c r="M3457" s="0" t="n">
        <f aca="false">'Profiles 8760'!H3446</f>
        <v>177200</v>
      </c>
      <c r="N3457" s="0" t="n">
        <f aca="false">J3457+L3457</f>
        <v>200</v>
      </c>
      <c r="O3457" s="0" t="n">
        <f aca="false">O3456+N3457</f>
        <v>319108.332209858</v>
      </c>
      <c r="P3457" s="0" t="n">
        <f aca="false">MIN($B$5,P3456+K3457*$B$6-I3457)</f>
        <v>510.81</v>
      </c>
      <c r="Q3457" s="0" t="n">
        <f aca="false">MAX(0,F3457-H3457-K3457-L3457)</f>
        <v>120.7121432</v>
      </c>
    </row>
    <row r="3458" customFormat="false" ht="15" hidden="false" customHeight="false" outlineLevel="0" collapsed="false">
      <c r="A3458" s="0" t="n">
        <f aca="false">'Profiles 8760'!A3447</f>
        <v>3445</v>
      </c>
      <c r="B3458" s="0" t="n">
        <f aca="false">'Profiles 8760'!B3447</f>
        <v>5</v>
      </c>
      <c r="C3458" s="0" t="n">
        <f aca="false">'Profiles 8760'!E3447</f>
        <v>0</v>
      </c>
      <c r="D3458" s="0" t="n">
        <f aca="false">'Profiles 8760'!F3447</f>
        <v>1</v>
      </c>
      <c r="E3458" s="0" t="n">
        <f aca="false">'Profiles 8760'!G3447</f>
        <v>0.901615</v>
      </c>
      <c r="F3458" s="0" t="n">
        <f aca="false">D3458*Assumptions!$C$11*$B$7+E3458*Assumptions!$C$12*$B$8</f>
        <v>325.6760535</v>
      </c>
      <c r="G3458" s="0" t="n">
        <f aca="false">C3458*Assumptions!$C$15</f>
        <v>0</v>
      </c>
      <c r="H3458" s="0" t="n">
        <f aca="false">MIN(F3458,G3458)</f>
        <v>0</v>
      </c>
      <c r="I3458" s="0" t="n">
        <f aca="false">IF(C3458=1,MIN(G3458-H3458,Assumptions!$C$13,P3457),0)</f>
        <v>0</v>
      </c>
      <c r="J3458" s="0" t="n">
        <f aca="false">H3458+I3458</f>
        <v>0</v>
      </c>
      <c r="K3458" s="0" t="n">
        <f aca="false">MIN(IF(C3458=1,F3458-H3458,F3458),Assumptions!$C$13,MAX(0,($B$5-P3457)/$B$6))</f>
        <v>0</v>
      </c>
      <c r="L3458" s="0" t="n">
        <f aca="false">IF(C3458=1,0,MIN(F3458-K3458,Assumptions!$C$15,MAX(0,$B$10-O3457-M3458)))</f>
        <v>200</v>
      </c>
      <c r="M3458" s="0" t="n">
        <f aca="false">'Profiles 8760'!H3447</f>
        <v>177200</v>
      </c>
      <c r="N3458" s="0" t="n">
        <f aca="false">J3458+L3458</f>
        <v>200</v>
      </c>
      <c r="O3458" s="0" t="n">
        <f aca="false">O3457+N3458</f>
        <v>319308.332209858</v>
      </c>
      <c r="P3458" s="0" t="n">
        <f aca="false">MIN($B$5,P3457+K3458*$B$6-I3458)</f>
        <v>510.81</v>
      </c>
      <c r="Q3458" s="0" t="n">
        <f aca="false">MAX(0,F3458-H3458-K3458-L3458)</f>
        <v>125.6760535</v>
      </c>
    </row>
    <row r="3459" customFormat="false" ht="15" hidden="false" customHeight="false" outlineLevel="0" collapsed="false">
      <c r="A3459" s="0" t="n">
        <f aca="false">'Profiles 8760'!A3448</f>
        <v>3446</v>
      </c>
      <c r="B3459" s="0" t="n">
        <f aca="false">'Profiles 8760'!B3448</f>
        <v>5</v>
      </c>
      <c r="C3459" s="0" t="n">
        <f aca="false">'Profiles 8760'!E3448</f>
        <v>0</v>
      </c>
      <c r="D3459" s="0" t="n">
        <f aca="false">'Profiles 8760'!F3448</f>
        <v>1</v>
      </c>
      <c r="E3459" s="0" t="n">
        <f aca="false">'Profiles 8760'!G3448</f>
        <v>1</v>
      </c>
      <c r="F3459" s="0" t="n">
        <f aca="false">D3459*Assumptions!$C$11*$B$7+E3459*Assumptions!$C$12*$B$8</f>
        <v>329.7</v>
      </c>
      <c r="G3459" s="0" t="n">
        <f aca="false">C3459*Assumptions!$C$15</f>
        <v>0</v>
      </c>
      <c r="H3459" s="0" t="n">
        <f aca="false">MIN(F3459,G3459)</f>
        <v>0</v>
      </c>
      <c r="I3459" s="0" t="n">
        <f aca="false">IF(C3459=1,MIN(G3459-H3459,Assumptions!$C$13,P3458),0)</f>
        <v>0</v>
      </c>
      <c r="J3459" s="0" t="n">
        <f aca="false">H3459+I3459</f>
        <v>0</v>
      </c>
      <c r="K3459" s="0" t="n">
        <f aca="false">MIN(IF(C3459=1,F3459-H3459,F3459),Assumptions!$C$13,MAX(0,($B$5-P3458)/$B$6))</f>
        <v>0</v>
      </c>
      <c r="L3459" s="0" t="n">
        <f aca="false">IF(C3459=1,0,MIN(F3459-K3459,Assumptions!$C$15,MAX(0,$B$10-O3458-M3459)))</f>
        <v>200</v>
      </c>
      <c r="M3459" s="0" t="n">
        <f aca="false">'Profiles 8760'!H3448</f>
        <v>177200</v>
      </c>
      <c r="N3459" s="0" t="n">
        <f aca="false">J3459+L3459</f>
        <v>200</v>
      </c>
      <c r="O3459" s="0" t="n">
        <f aca="false">O3458+N3459</f>
        <v>319508.332209858</v>
      </c>
      <c r="P3459" s="0" t="n">
        <f aca="false">MIN($B$5,P3458+K3459*$B$6-I3459)</f>
        <v>510.81</v>
      </c>
      <c r="Q3459" s="0" t="n">
        <f aca="false">MAX(0,F3459-H3459-K3459-L3459)</f>
        <v>129.7</v>
      </c>
    </row>
    <row r="3460" customFormat="false" ht="15" hidden="false" customHeight="false" outlineLevel="0" collapsed="false">
      <c r="A3460" s="0" t="n">
        <f aca="false">'Profiles 8760'!A3449</f>
        <v>3447</v>
      </c>
      <c r="B3460" s="0" t="n">
        <f aca="false">'Profiles 8760'!B3449</f>
        <v>5</v>
      </c>
      <c r="C3460" s="0" t="n">
        <f aca="false">'Profiles 8760'!E3449</f>
        <v>0</v>
      </c>
      <c r="D3460" s="0" t="n">
        <f aca="false">'Profiles 8760'!F3449</f>
        <v>1</v>
      </c>
      <c r="E3460" s="0" t="n">
        <f aca="false">'Profiles 8760'!G3449</f>
        <v>1</v>
      </c>
      <c r="F3460" s="0" t="n">
        <f aca="false">D3460*Assumptions!$C$11*$B$7+E3460*Assumptions!$C$12*$B$8</f>
        <v>329.7</v>
      </c>
      <c r="G3460" s="0" t="n">
        <f aca="false">C3460*Assumptions!$C$15</f>
        <v>0</v>
      </c>
      <c r="H3460" s="0" t="n">
        <f aca="false">MIN(F3460,G3460)</f>
        <v>0</v>
      </c>
      <c r="I3460" s="0" t="n">
        <f aca="false">IF(C3460=1,MIN(G3460-H3460,Assumptions!$C$13,P3459),0)</f>
        <v>0</v>
      </c>
      <c r="J3460" s="0" t="n">
        <f aca="false">H3460+I3460</f>
        <v>0</v>
      </c>
      <c r="K3460" s="0" t="n">
        <f aca="false">MIN(IF(C3460=1,F3460-H3460,F3460),Assumptions!$C$13,MAX(0,($B$5-P3459)/$B$6))</f>
        <v>0</v>
      </c>
      <c r="L3460" s="0" t="n">
        <f aca="false">IF(C3460=1,0,MIN(F3460-K3460,Assumptions!$C$15,MAX(0,$B$10-O3459-M3460)))</f>
        <v>200</v>
      </c>
      <c r="M3460" s="0" t="n">
        <f aca="false">'Profiles 8760'!H3449</f>
        <v>177200</v>
      </c>
      <c r="N3460" s="0" t="n">
        <f aca="false">J3460+L3460</f>
        <v>200</v>
      </c>
      <c r="O3460" s="0" t="n">
        <f aca="false">O3459+N3460</f>
        <v>319708.332209858</v>
      </c>
      <c r="P3460" s="0" t="n">
        <f aca="false">MIN($B$5,P3459+K3460*$B$6-I3460)</f>
        <v>510.81</v>
      </c>
      <c r="Q3460" s="0" t="n">
        <f aca="false">MAX(0,F3460-H3460-K3460-L3460)</f>
        <v>129.7</v>
      </c>
    </row>
    <row r="3461" customFormat="false" ht="15" hidden="false" customHeight="false" outlineLevel="0" collapsed="false">
      <c r="A3461" s="0" t="n">
        <f aca="false">'Profiles 8760'!A3450</f>
        <v>3448</v>
      </c>
      <c r="B3461" s="0" t="n">
        <f aca="false">'Profiles 8760'!B3450</f>
        <v>5</v>
      </c>
      <c r="C3461" s="0" t="n">
        <f aca="false">'Profiles 8760'!E3450</f>
        <v>0</v>
      </c>
      <c r="D3461" s="0" t="n">
        <f aca="false">'Profiles 8760'!F3450</f>
        <v>1</v>
      </c>
      <c r="E3461" s="0" t="n">
        <f aca="false">'Profiles 8760'!G3450</f>
        <v>1</v>
      </c>
      <c r="F3461" s="0" t="n">
        <f aca="false">D3461*Assumptions!$C$11*$B$7+E3461*Assumptions!$C$12*$B$8</f>
        <v>329.7</v>
      </c>
      <c r="G3461" s="0" t="n">
        <f aca="false">C3461*Assumptions!$C$15</f>
        <v>0</v>
      </c>
      <c r="H3461" s="0" t="n">
        <f aca="false">MIN(F3461,G3461)</f>
        <v>0</v>
      </c>
      <c r="I3461" s="0" t="n">
        <f aca="false">IF(C3461=1,MIN(G3461-H3461,Assumptions!$C$13,P3460),0)</f>
        <v>0</v>
      </c>
      <c r="J3461" s="0" t="n">
        <f aca="false">H3461+I3461</f>
        <v>0</v>
      </c>
      <c r="K3461" s="0" t="n">
        <f aca="false">MIN(IF(C3461=1,F3461-H3461,F3461),Assumptions!$C$13,MAX(0,($B$5-P3460)/$B$6))</f>
        <v>0</v>
      </c>
      <c r="L3461" s="0" t="n">
        <f aca="false">IF(C3461=1,0,MIN(F3461-K3461,Assumptions!$C$15,MAX(0,$B$10-O3460-M3461)))</f>
        <v>200</v>
      </c>
      <c r="M3461" s="0" t="n">
        <f aca="false">'Profiles 8760'!H3450</f>
        <v>177200</v>
      </c>
      <c r="N3461" s="0" t="n">
        <f aca="false">J3461+L3461</f>
        <v>200</v>
      </c>
      <c r="O3461" s="0" t="n">
        <f aca="false">O3460+N3461</f>
        <v>319908.332209858</v>
      </c>
      <c r="P3461" s="0" t="n">
        <f aca="false">MIN($B$5,P3460+K3461*$B$6-I3461)</f>
        <v>510.81</v>
      </c>
      <c r="Q3461" s="0" t="n">
        <f aca="false">MAX(0,F3461-H3461-K3461-L3461)</f>
        <v>129.7</v>
      </c>
    </row>
    <row r="3462" customFormat="false" ht="15" hidden="false" customHeight="false" outlineLevel="0" collapsed="false">
      <c r="A3462" s="0" t="n">
        <f aca="false">'Profiles 8760'!A3451</f>
        <v>3449</v>
      </c>
      <c r="B3462" s="0" t="n">
        <f aca="false">'Profiles 8760'!B3451</f>
        <v>5</v>
      </c>
      <c r="C3462" s="0" t="n">
        <f aca="false">'Profiles 8760'!E3451</f>
        <v>0</v>
      </c>
      <c r="D3462" s="0" t="n">
        <f aca="false">'Profiles 8760'!F3451</f>
        <v>0.73522</v>
      </c>
      <c r="E3462" s="0" t="n">
        <f aca="false">'Profiles 8760'!G3451</f>
        <v>0.776092</v>
      </c>
      <c r="F3462" s="0" t="n">
        <f aca="false">D3462*Assumptions!$C$11*$B$7+E3462*Assumptions!$C$12*$B$8</f>
        <v>244.0736988</v>
      </c>
      <c r="G3462" s="0" t="n">
        <f aca="false">C3462*Assumptions!$C$15</f>
        <v>0</v>
      </c>
      <c r="H3462" s="0" t="n">
        <f aca="false">MIN(F3462,G3462)</f>
        <v>0</v>
      </c>
      <c r="I3462" s="0" t="n">
        <f aca="false">IF(C3462=1,MIN(G3462-H3462,Assumptions!$C$13,P3461),0)</f>
        <v>0</v>
      </c>
      <c r="J3462" s="0" t="n">
        <f aca="false">H3462+I3462</f>
        <v>0</v>
      </c>
      <c r="K3462" s="0" t="n">
        <f aca="false">MIN(IF(C3462=1,F3462-H3462,F3462),Assumptions!$C$13,MAX(0,($B$5-P3461)/$B$6))</f>
        <v>0</v>
      </c>
      <c r="L3462" s="0" t="n">
        <f aca="false">IF(C3462=1,0,MIN(F3462-K3462,Assumptions!$C$15,MAX(0,$B$10-O3461-M3462)))</f>
        <v>200</v>
      </c>
      <c r="M3462" s="0" t="n">
        <f aca="false">'Profiles 8760'!H3451</f>
        <v>177200</v>
      </c>
      <c r="N3462" s="0" t="n">
        <f aca="false">J3462+L3462</f>
        <v>200</v>
      </c>
      <c r="O3462" s="0" t="n">
        <f aca="false">O3461+N3462</f>
        <v>320108.332209858</v>
      </c>
      <c r="P3462" s="0" t="n">
        <f aca="false">MIN($B$5,P3461+K3462*$B$6-I3462)</f>
        <v>510.81</v>
      </c>
      <c r="Q3462" s="0" t="n">
        <f aca="false">MAX(0,F3462-H3462-K3462-L3462)</f>
        <v>44.0736988</v>
      </c>
    </row>
    <row r="3463" customFormat="false" ht="15" hidden="false" customHeight="false" outlineLevel="0" collapsed="false">
      <c r="A3463" s="0" t="n">
        <f aca="false">'Profiles 8760'!A3452</f>
        <v>3450</v>
      </c>
      <c r="B3463" s="0" t="n">
        <f aca="false">'Profiles 8760'!B3452</f>
        <v>5</v>
      </c>
      <c r="C3463" s="0" t="n">
        <f aca="false">'Profiles 8760'!E3452</f>
        <v>0</v>
      </c>
      <c r="D3463" s="0" t="n">
        <f aca="false">'Profiles 8760'!F3452</f>
        <v>0.409751</v>
      </c>
      <c r="E3463" s="0" t="n">
        <f aca="false">'Profiles 8760'!G3452</f>
        <v>0.678444</v>
      </c>
      <c r="F3463" s="0" t="n">
        <f aca="false">D3463*Assumptions!$C$11*$B$7+E3463*Assumptions!$C$12*$B$8</f>
        <v>146.0844484</v>
      </c>
      <c r="G3463" s="0" t="n">
        <f aca="false">C3463*Assumptions!$C$15</f>
        <v>0</v>
      </c>
      <c r="H3463" s="0" t="n">
        <f aca="false">MIN(F3463,G3463)</f>
        <v>0</v>
      </c>
      <c r="I3463" s="0" t="n">
        <f aca="false">IF(C3463=1,MIN(G3463-H3463,Assumptions!$C$13,P3462),0)</f>
        <v>0</v>
      </c>
      <c r="J3463" s="0" t="n">
        <f aca="false">H3463+I3463</f>
        <v>0</v>
      </c>
      <c r="K3463" s="0" t="n">
        <f aca="false">MIN(IF(C3463=1,F3463-H3463,F3463),Assumptions!$C$13,MAX(0,($B$5-P3462)/$B$6))</f>
        <v>0</v>
      </c>
      <c r="L3463" s="0" t="n">
        <f aca="false">IF(C3463=1,0,MIN(F3463-K3463,Assumptions!$C$15,MAX(0,$B$10-O3462-M3463)))</f>
        <v>146.0844484</v>
      </c>
      <c r="M3463" s="0" t="n">
        <f aca="false">'Profiles 8760'!H3452</f>
        <v>177200</v>
      </c>
      <c r="N3463" s="0" t="n">
        <f aca="false">J3463+L3463</f>
        <v>146.0844484</v>
      </c>
      <c r="O3463" s="0" t="n">
        <f aca="false">O3462+N3463</f>
        <v>320254.416658258</v>
      </c>
      <c r="P3463" s="0" t="n">
        <f aca="false">MIN($B$5,P3462+K3463*$B$6-I3463)</f>
        <v>510.81</v>
      </c>
      <c r="Q3463" s="0" t="n">
        <f aca="false">MAX(0,F3463-H3463-K3463-L3463)</f>
        <v>0</v>
      </c>
    </row>
    <row r="3464" customFormat="false" ht="15" hidden="false" customHeight="false" outlineLevel="0" collapsed="false">
      <c r="A3464" s="0" t="n">
        <f aca="false">'Profiles 8760'!A3453</f>
        <v>3451</v>
      </c>
      <c r="B3464" s="0" t="n">
        <f aca="false">'Profiles 8760'!B3453</f>
        <v>5</v>
      </c>
      <c r="C3464" s="0" t="n">
        <f aca="false">'Profiles 8760'!E3453</f>
        <v>0</v>
      </c>
      <c r="D3464" s="0" t="n">
        <f aca="false">'Profiles 8760'!F3453</f>
        <v>0.11994</v>
      </c>
      <c r="E3464" s="0" t="n">
        <f aca="false">'Profiles 8760'!G3453</f>
        <v>0.515705</v>
      </c>
      <c r="F3464" s="0" t="n">
        <f aca="false">D3464*Assumptions!$C$11*$B$7+E3464*Assumptions!$C$12*$B$8</f>
        <v>55.7310065</v>
      </c>
      <c r="G3464" s="0" t="n">
        <f aca="false">C3464*Assumptions!$C$15</f>
        <v>0</v>
      </c>
      <c r="H3464" s="0" t="n">
        <f aca="false">MIN(F3464,G3464)</f>
        <v>0</v>
      </c>
      <c r="I3464" s="0" t="n">
        <f aca="false">IF(C3464=1,MIN(G3464-H3464,Assumptions!$C$13,P3463),0)</f>
        <v>0</v>
      </c>
      <c r="J3464" s="0" t="n">
        <f aca="false">H3464+I3464</f>
        <v>0</v>
      </c>
      <c r="K3464" s="0" t="n">
        <f aca="false">MIN(IF(C3464=1,F3464-H3464,F3464),Assumptions!$C$13,MAX(0,($B$5-P3463)/$B$6))</f>
        <v>0</v>
      </c>
      <c r="L3464" s="0" t="n">
        <f aca="false">IF(C3464=1,0,MIN(F3464-K3464,Assumptions!$C$15,MAX(0,$B$10-O3463-M3464)))</f>
        <v>55.7310065</v>
      </c>
      <c r="M3464" s="0" t="n">
        <f aca="false">'Profiles 8760'!H3453</f>
        <v>177200</v>
      </c>
      <c r="N3464" s="0" t="n">
        <f aca="false">J3464+L3464</f>
        <v>55.7310065</v>
      </c>
      <c r="O3464" s="0" t="n">
        <f aca="false">O3463+N3464</f>
        <v>320310.147664758</v>
      </c>
      <c r="P3464" s="0" t="n">
        <f aca="false">MIN($B$5,P3463+K3464*$B$6-I3464)</f>
        <v>510.81</v>
      </c>
      <c r="Q3464" s="0" t="n">
        <f aca="false">MAX(0,F3464-H3464-K3464-L3464)</f>
        <v>0</v>
      </c>
    </row>
    <row r="3465" customFormat="false" ht="15" hidden="false" customHeight="false" outlineLevel="0" collapsed="false">
      <c r="A3465" s="0" t="n">
        <f aca="false">'Profiles 8760'!A3454</f>
        <v>3452</v>
      </c>
      <c r="B3465" s="0" t="n">
        <f aca="false">'Profiles 8760'!B3454</f>
        <v>5</v>
      </c>
      <c r="C3465" s="0" t="n">
        <f aca="false">'Profiles 8760'!E3454</f>
        <v>1</v>
      </c>
      <c r="D3465" s="0" t="n">
        <f aca="false">'Profiles 8760'!F3454</f>
        <v>0</v>
      </c>
      <c r="E3465" s="0" t="n">
        <f aca="false">'Profiles 8760'!G3454</f>
        <v>0.580633</v>
      </c>
      <c r="F3465" s="0" t="n">
        <f aca="false">D3465*Assumptions!$C$11*$B$7+E3465*Assumptions!$C$12*$B$8</f>
        <v>23.7478897</v>
      </c>
      <c r="G3465" s="0" t="n">
        <f aca="false">C3465*Assumptions!$C$15</f>
        <v>200</v>
      </c>
      <c r="H3465" s="0" t="n">
        <f aca="false">MIN(F3465,G3465)</f>
        <v>23.7478897</v>
      </c>
      <c r="I3465" s="0" t="n">
        <f aca="false">IF(C3465=1,MIN(G3465-H3465,Assumptions!$C$13,P3464),0)</f>
        <v>176.2521103</v>
      </c>
      <c r="J3465" s="0" t="n">
        <f aca="false">H3465+I3465</f>
        <v>200</v>
      </c>
      <c r="K3465" s="0" t="n">
        <f aca="false">MIN(IF(C3465=1,F3465-H3465,F3465),Assumptions!$C$13,MAX(0,($B$5-P3464)/$B$6))</f>
        <v>0</v>
      </c>
      <c r="L3465" s="0" t="n">
        <f aca="false">IF(C3465=1,0,MIN(F3465-K3465,Assumptions!$C$15,MAX(0,$B$10-O3464-M3465)))</f>
        <v>0</v>
      </c>
      <c r="M3465" s="0" t="n">
        <f aca="false">'Profiles 8760'!H3454</f>
        <v>177000</v>
      </c>
      <c r="N3465" s="0" t="n">
        <f aca="false">J3465+L3465</f>
        <v>200</v>
      </c>
      <c r="O3465" s="0" t="n">
        <f aca="false">O3464+N3465</f>
        <v>320510.147664758</v>
      </c>
      <c r="P3465" s="0" t="n">
        <f aca="false">MIN($B$5,P3464+K3465*$B$6-I3465)</f>
        <v>334.5578897</v>
      </c>
      <c r="Q3465" s="0" t="n">
        <f aca="false">MAX(0,F3465-H3465-K3465-L3465)</f>
        <v>0</v>
      </c>
    </row>
    <row r="3466" customFormat="false" ht="15" hidden="false" customHeight="false" outlineLevel="0" collapsed="false">
      <c r="A3466" s="0" t="n">
        <f aca="false">'Profiles 8760'!A3455</f>
        <v>3453</v>
      </c>
      <c r="B3466" s="0" t="n">
        <f aca="false">'Profiles 8760'!B3455</f>
        <v>5</v>
      </c>
      <c r="C3466" s="0" t="n">
        <f aca="false">'Profiles 8760'!E3455</f>
        <v>1</v>
      </c>
      <c r="D3466" s="0" t="n">
        <f aca="false">'Profiles 8760'!F3455</f>
        <v>0</v>
      </c>
      <c r="E3466" s="0" t="n">
        <f aca="false">'Profiles 8760'!G3455</f>
        <v>0.554373</v>
      </c>
      <c r="F3466" s="0" t="n">
        <f aca="false">D3466*Assumptions!$C$11*$B$7+E3466*Assumptions!$C$12*$B$8</f>
        <v>22.6738557</v>
      </c>
      <c r="G3466" s="0" t="n">
        <f aca="false">C3466*Assumptions!$C$15</f>
        <v>200</v>
      </c>
      <c r="H3466" s="0" t="n">
        <f aca="false">MIN(F3466,G3466)</f>
        <v>22.6738557</v>
      </c>
      <c r="I3466" s="0" t="n">
        <f aca="false">IF(C3466=1,MIN(G3466-H3466,Assumptions!$C$13,P3465),0)</f>
        <v>177.3261443</v>
      </c>
      <c r="J3466" s="0" t="n">
        <f aca="false">H3466+I3466</f>
        <v>200</v>
      </c>
      <c r="K3466" s="0" t="n">
        <f aca="false">MIN(IF(C3466=1,F3466-H3466,F3466),Assumptions!$C$13,MAX(0,($B$5-P3465)/$B$6))</f>
        <v>0</v>
      </c>
      <c r="L3466" s="0" t="n">
        <f aca="false">IF(C3466=1,0,MIN(F3466-K3466,Assumptions!$C$15,MAX(0,$B$10-O3465-M3466)))</f>
        <v>0</v>
      </c>
      <c r="M3466" s="0" t="n">
        <f aca="false">'Profiles 8760'!H3455</f>
        <v>176800</v>
      </c>
      <c r="N3466" s="0" t="n">
        <f aca="false">J3466+L3466</f>
        <v>200</v>
      </c>
      <c r="O3466" s="0" t="n">
        <f aca="false">O3465+N3466</f>
        <v>320710.147664758</v>
      </c>
      <c r="P3466" s="0" t="n">
        <f aca="false">MIN($B$5,P3465+K3466*$B$6-I3466)</f>
        <v>157.2317454</v>
      </c>
      <c r="Q3466" s="0" t="n">
        <f aca="false">MAX(0,F3466-H3466-K3466-L3466)</f>
        <v>0</v>
      </c>
    </row>
    <row r="3467" customFormat="false" ht="15" hidden="false" customHeight="false" outlineLevel="0" collapsed="false">
      <c r="A3467" s="0" t="n">
        <f aca="false">'Profiles 8760'!A3456</f>
        <v>3454</v>
      </c>
      <c r="B3467" s="0" t="n">
        <f aca="false">'Profiles 8760'!B3456</f>
        <v>5</v>
      </c>
      <c r="C3467" s="0" t="n">
        <f aca="false">'Profiles 8760'!E3456</f>
        <v>0</v>
      </c>
      <c r="D3467" s="0" t="n">
        <f aca="false">'Profiles 8760'!F3456</f>
        <v>0</v>
      </c>
      <c r="E3467" s="0" t="n">
        <f aca="false">'Profiles 8760'!G3456</f>
        <v>0.711254</v>
      </c>
      <c r="F3467" s="0" t="n">
        <f aca="false">D3467*Assumptions!$C$11*$B$7+E3467*Assumptions!$C$12*$B$8</f>
        <v>29.0902886</v>
      </c>
      <c r="G3467" s="0" t="n">
        <f aca="false">C3467*Assumptions!$C$15</f>
        <v>0</v>
      </c>
      <c r="H3467" s="0" t="n">
        <f aca="false">MIN(F3467,G3467)</f>
        <v>0</v>
      </c>
      <c r="I3467" s="0" t="n">
        <f aca="false">IF(C3467=1,MIN(G3467-H3467,Assumptions!$C$13,P3466),0)</f>
        <v>0</v>
      </c>
      <c r="J3467" s="0" t="n">
        <f aca="false">H3467+I3467</f>
        <v>0</v>
      </c>
      <c r="K3467" s="0" t="n">
        <f aca="false">MIN(IF(C3467=1,F3467-H3467,F3467),Assumptions!$C$13,MAX(0,($B$5-P3466)/$B$6))</f>
        <v>29.0902886</v>
      </c>
      <c r="L3467" s="0" t="n">
        <f aca="false">IF(C3467=1,0,MIN(F3467-K3467,Assumptions!$C$15,MAX(0,$B$10-O3466-M3467)))</f>
        <v>0</v>
      </c>
      <c r="M3467" s="0" t="n">
        <f aca="false">'Profiles 8760'!H3456</f>
        <v>176800</v>
      </c>
      <c r="N3467" s="0" t="n">
        <f aca="false">J3467+L3467</f>
        <v>0</v>
      </c>
      <c r="O3467" s="0" t="n">
        <f aca="false">O3466+N3467</f>
        <v>320710.147664758</v>
      </c>
      <c r="P3467" s="0" t="n">
        <f aca="false">MIN($B$5,P3466+K3467*$B$6-I3467)</f>
        <v>182.44720755848</v>
      </c>
      <c r="Q3467" s="0" t="n">
        <f aca="false">MAX(0,F3467-H3467-K3467-L3467)</f>
        <v>0</v>
      </c>
    </row>
    <row r="3468" customFormat="false" ht="15" hidden="false" customHeight="false" outlineLevel="0" collapsed="false">
      <c r="A3468" s="0" t="n">
        <f aca="false">'Profiles 8760'!A3457</f>
        <v>3455</v>
      </c>
      <c r="B3468" s="0" t="n">
        <f aca="false">'Profiles 8760'!B3457</f>
        <v>5</v>
      </c>
      <c r="C3468" s="0" t="n">
        <f aca="false">'Profiles 8760'!E3457</f>
        <v>0</v>
      </c>
      <c r="D3468" s="0" t="n">
        <f aca="false">'Profiles 8760'!F3457</f>
        <v>0</v>
      </c>
      <c r="E3468" s="0" t="n">
        <f aca="false">'Profiles 8760'!G3457</f>
        <v>1</v>
      </c>
      <c r="F3468" s="0" t="n">
        <f aca="false">D3468*Assumptions!$C$11*$B$7+E3468*Assumptions!$C$12*$B$8</f>
        <v>40.9</v>
      </c>
      <c r="G3468" s="0" t="n">
        <f aca="false">C3468*Assumptions!$C$15</f>
        <v>0</v>
      </c>
      <c r="H3468" s="0" t="n">
        <f aca="false">MIN(F3468,G3468)</f>
        <v>0</v>
      </c>
      <c r="I3468" s="0" t="n">
        <f aca="false">IF(C3468=1,MIN(G3468-H3468,Assumptions!$C$13,P3467),0)</f>
        <v>0</v>
      </c>
      <c r="J3468" s="0" t="n">
        <f aca="false">H3468+I3468</f>
        <v>0</v>
      </c>
      <c r="K3468" s="0" t="n">
        <f aca="false">MIN(IF(C3468=1,F3468-H3468,F3468),Assumptions!$C$13,MAX(0,($B$5-P3467)/$B$6))</f>
        <v>40.9</v>
      </c>
      <c r="L3468" s="0" t="n">
        <f aca="false">IF(C3468=1,0,MIN(F3468-K3468,Assumptions!$C$15,MAX(0,$B$10-O3467-M3468)))</f>
        <v>0</v>
      </c>
      <c r="M3468" s="0" t="n">
        <f aca="false">'Profiles 8760'!H3457</f>
        <v>176800</v>
      </c>
      <c r="N3468" s="0" t="n">
        <f aca="false">J3468+L3468</f>
        <v>0</v>
      </c>
      <c r="O3468" s="0" t="n">
        <f aca="false">O3467+N3468</f>
        <v>320710.147664758</v>
      </c>
      <c r="P3468" s="0" t="n">
        <f aca="false">MIN($B$5,P3467+K3468*$B$6-I3468)</f>
        <v>217.89932755848</v>
      </c>
      <c r="Q3468" s="0" t="n">
        <f aca="false">MAX(0,F3468-H3468-K3468-L3468)</f>
        <v>0</v>
      </c>
    </row>
    <row r="3469" customFormat="false" ht="15" hidden="false" customHeight="false" outlineLevel="0" collapsed="false">
      <c r="A3469" s="0" t="n">
        <f aca="false">'Profiles 8760'!A3458</f>
        <v>3456</v>
      </c>
      <c r="B3469" s="0" t="n">
        <f aca="false">'Profiles 8760'!B3458</f>
        <v>5</v>
      </c>
      <c r="C3469" s="0" t="n">
        <f aca="false">'Profiles 8760'!E3458</f>
        <v>0</v>
      </c>
      <c r="D3469" s="0" t="n">
        <f aca="false">'Profiles 8760'!F3458</f>
        <v>0</v>
      </c>
      <c r="E3469" s="0" t="n">
        <f aca="false">'Profiles 8760'!G3458</f>
        <v>0.897047</v>
      </c>
      <c r="F3469" s="0" t="n">
        <f aca="false">D3469*Assumptions!$C$11*$B$7+E3469*Assumptions!$C$12*$B$8</f>
        <v>36.6892223</v>
      </c>
      <c r="G3469" s="0" t="n">
        <f aca="false">C3469*Assumptions!$C$15</f>
        <v>0</v>
      </c>
      <c r="H3469" s="0" t="n">
        <f aca="false">MIN(F3469,G3469)</f>
        <v>0</v>
      </c>
      <c r="I3469" s="0" t="n">
        <f aca="false">IF(C3469=1,MIN(G3469-H3469,Assumptions!$C$13,P3468),0)</f>
        <v>0</v>
      </c>
      <c r="J3469" s="0" t="n">
        <f aca="false">H3469+I3469</f>
        <v>0</v>
      </c>
      <c r="K3469" s="0" t="n">
        <f aca="false">MIN(IF(C3469=1,F3469-H3469,F3469),Assumptions!$C$13,MAX(0,($B$5-P3468)/$B$6))</f>
        <v>36.6892223</v>
      </c>
      <c r="L3469" s="0" t="n">
        <f aca="false">IF(C3469=1,0,MIN(F3469-K3469,Assumptions!$C$15,MAX(0,$B$10-O3468-M3469)))</f>
        <v>0</v>
      </c>
      <c r="M3469" s="0" t="n">
        <f aca="false">'Profiles 8760'!H3458</f>
        <v>176800</v>
      </c>
      <c r="N3469" s="0" t="n">
        <f aca="false">J3469+L3469</f>
        <v>0</v>
      </c>
      <c r="O3469" s="0" t="n">
        <f aca="false">O3468+N3469</f>
        <v>320710.147664758</v>
      </c>
      <c r="P3469" s="0" t="n">
        <f aca="false">MIN($B$5,P3468+K3469*$B$6-I3469)</f>
        <v>249.70154544812</v>
      </c>
      <c r="Q3469" s="0" t="n">
        <f aca="false">MAX(0,F3469-H3469-K3469-L3469)</f>
        <v>0</v>
      </c>
    </row>
    <row r="3470" customFormat="false" ht="15" hidden="false" customHeight="false" outlineLevel="0" collapsed="false">
      <c r="A3470" s="0" t="n">
        <f aca="false">'Profiles 8760'!A3459</f>
        <v>3457</v>
      </c>
      <c r="B3470" s="0" t="n">
        <f aca="false">'Profiles 8760'!B3459</f>
        <v>5</v>
      </c>
      <c r="C3470" s="0" t="n">
        <f aca="false">'Profiles 8760'!E3459</f>
        <v>0</v>
      </c>
      <c r="D3470" s="0" t="n">
        <f aca="false">'Profiles 8760'!F3459</f>
        <v>0</v>
      </c>
      <c r="E3470" s="0" t="n">
        <f aca="false">'Profiles 8760'!G3459</f>
        <v>0.788978</v>
      </c>
      <c r="F3470" s="0" t="n">
        <f aca="false">D3470*Assumptions!$C$11*$B$7+E3470*Assumptions!$C$12*$B$8</f>
        <v>32.2692002</v>
      </c>
      <c r="G3470" s="0" t="n">
        <f aca="false">C3470*Assumptions!$C$15</f>
        <v>0</v>
      </c>
      <c r="H3470" s="0" t="n">
        <f aca="false">MIN(F3470,G3470)</f>
        <v>0</v>
      </c>
      <c r="I3470" s="0" t="n">
        <f aca="false">IF(C3470=1,MIN(G3470-H3470,Assumptions!$C$13,P3469),0)</f>
        <v>0</v>
      </c>
      <c r="J3470" s="0" t="n">
        <f aca="false">H3470+I3470</f>
        <v>0</v>
      </c>
      <c r="K3470" s="0" t="n">
        <f aca="false">MIN(IF(C3470=1,F3470-H3470,F3470),Assumptions!$C$13,MAX(0,($B$5-P3469)/$B$6))</f>
        <v>32.2692002</v>
      </c>
      <c r="L3470" s="0" t="n">
        <f aca="false">IF(C3470=1,0,MIN(F3470-K3470,Assumptions!$C$15,MAX(0,$B$10-O3469-M3470)))</f>
        <v>0</v>
      </c>
      <c r="M3470" s="0" t="n">
        <f aca="false">'Profiles 8760'!H3459</f>
        <v>176800</v>
      </c>
      <c r="N3470" s="0" t="n">
        <f aca="false">J3470+L3470</f>
        <v>0</v>
      </c>
      <c r="O3470" s="0" t="n">
        <f aca="false">O3469+N3470</f>
        <v>320710.147664758</v>
      </c>
      <c r="P3470" s="0" t="n">
        <f aca="false">MIN($B$5,P3469+K3470*$B$6-I3470)</f>
        <v>277.67248818148</v>
      </c>
      <c r="Q3470" s="0" t="n">
        <f aca="false">MAX(0,F3470-H3470-K3470-L3470)</f>
        <v>0</v>
      </c>
    </row>
    <row r="3471" customFormat="false" ht="15" hidden="false" customHeight="false" outlineLevel="0" collapsed="false">
      <c r="A3471" s="0" t="n">
        <f aca="false">'Profiles 8760'!A3460</f>
        <v>3458</v>
      </c>
      <c r="B3471" s="0" t="n">
        <f aca="false">'Profiles 8760'!B3460</f>
        <v>5</v>
      </c>
      <c r="C3471" s="0" t="n">
        <f aca="false">'Profiles 8760'!E3460</f>
        <v>0</v>
      </c>
      <c r="D3471" s="0" t="n">
        <f aca="false">'Profiles 8760'!F3460</f>
        <v>0</v>
      </c>
      <c r="E3471" s="0" t="n">
        <f aca="false">'Profiles 8760'!G3460</f>
        <v>0.927832</v>
      </c>
      <c r="F3471" s="0" t="n">
        <f aca="false">D3471*Assumptions!$C$11*$B$7+E3471*Assumptions!$C$12*$B$8</f>
        <v>37.9483288</v>
      </c>
      <c r="G3471" s="0" t="n">
        <f aca="false">C3471*Assumptions!$C$15</f>
        <v>0</v>
      </c>
      <c r="H3471" s="0" t="n">
        <f aca="false">MIN(F3471,G3471)</f>
        <v>0</v>
      </c>
      <c r="I3471" s="0" t="n">
        <f aca="false">IF(C3471=1,MIN(G3471-H3471,Assumptions!$C$13,P3470),0)</f>
        <v>0</v>
      </c>
      <c r="J3471" s="0" t="n">
        <f aca="false">H3471+I3471</f>
        <v>0</v>
      </c>
      <c r="K3471" s="0" t="n">
        <f aca="false">MIN(IF(C3471=1,F3471-H3471,F3471),Assumptions!$C$13,MAX(0,($B$5-P3470)/$B$6))</f>
        <v>37.9483288</v>
      </c>
      <c r="L3471" s="0" t="n">
        <f aca="false">IF(C3471=1,0,MIN(F3471-K3471,Assumptions!$C$15,MAX(0,$B$10-O3470-M3471)))</f>
        <v>0</v>
      </c>
      <c r="M3471" s="0" t="n">
        <f aca="false">'Profiles 8760'!H3460</f>
        <v>176800</v>
      </c>
      <c r="N3471" s="0" t="n">
        <f aca="false">J3471+L3471</f>
        <v>0</v>
      </c>
      <c r="O3471" s="0" t="n">
        <f aca="false">O3470+N3471</f>
        <v>320710.147664758</v>
      </c>
      <c r="P3471" s="0" t="n">
        <f aca="false">MIN($B$5,P3470+K3471*$B$6-I3471)</f>
        <v>310.56609958532</v>
      </c>
      <c r="Q3471" s="0" t="n">
        <f aca="false">MAX(0,F3471-H3471-K3471-L3471)</f>
        <v>0</v>
      </c>
    </row>
    <row r="3472" customFormat="false" ht="15" hidden="false" customHeight="false" outlineLevel="0" collapsed="false">
      <c r="A3472" s="0" t="n">
        <f aca="false">'Profiles 8760'!A3461</f>
        <v>3459</v>
      </c>
      <c r="B3472" s="0" t="n">
        <f aca="false">'Profiles 8760'!B3461</f>
        <v>5</v>
      </c>
      <c r="C3472" s="0" t="n">
        <f aca="false">'Profiles 8760'!E3461</f>
        <v>0</v>
      </c>
      <c r="D3472" s="0" t="n">
        <f aca="false">'Profiles 8760'!F3461</f>
        <v>0</v>
      </c>
      <c r="E3472" s="0" t="n">
        <f aca="false">'Profiles 8760'!G3461</f>
        <v>0.837563</v>
      </c>
      <c r="F3472" s="0" t="n">
        <f aca="false">D3472*Assumptions!$C$11*$B$7+E3472*Assumptions!$C$12*$B$8</f>
        <v>34.2563267</v>
      </c>
      <c r="G3472" s="0" t="n">
        <f aca="false">C3472*Assumptions!$C$15</f>
        <v>0</v>
      </c>
      <c r="H3472" s="0" t="n">
        <f aca="false">MIN(F3472,G3472)</f>
        <v>0</v>
      </c>
      <c r="I3472" s="0" t="n">
        <f aca="false">IF(C3472=1,MIN(G3472-H3472,Assumptions!$C$13,P3471),0)</f>
        <v>0</v>
      </c>
      <c r="J3472" s="0" t="n">
        <f aca="false">H3472+I3472</f>
        <v>0</v>
      </c>
      <c r="K3472" s="0" t="n">
        <f aca="false">MIN(IF(C3472=1,F3472-H3472,F3472),Assumptions!$C$13,MAX(0,($B$5-P3471)/$B$6))</f>
        <v>34.2563267</v>
      </c>
      <c r="L3472" s="0" t="n">
        <f aca="false">IF(C3472=1,0,MIN(F3472-K3472,Assumptions!$C$15,MAX(0,$B$10-O3471-M3472)))</f>
        <v>0</v>
      </c>
      <c r="M3472" s="0" t="n">
        <f aca="false">'Profiles 8760'!H3461</f>
        <v>176800</v>
      </c>
      <c r="N3472" s="0" t="n">
        <f aca="false">J3472+L3472</f>
        <v>0</v>
      </c>
      <c r="O3472" s="0" t="n">
        <f aca="false">O3471+N3472</f>
        <v>320710.147664758</v>
      </c>
      <c r="P3472" s="0" t="n">
        <f aca="false">MIN($B$5,P3471+K3472*$B$6-I3472)</f>
        <v>340.25948356888</v>
      </c>
      <c r="Q3472" s="0" t="n">
        <f aca="false">MAX(0,F3472-H3472-K3472-L3472)</f>
        <v>0</v>
      </c>
    </row>
    <row r="3473" customFormat="false" ht="15" hidden="false" customHeight="false" outlineLevel="0" collapsed="false">
      <c r="A3473" s="0" t="n">
        <f aca="false">'Profiles 8760'!A3462</f>
        <v>3460</v>
      </c>
      <c r="B3473" s="0" t="n">
        <f aca="false">'Profiles 8760'!B3462</f>
        <v>5</v>
      </c>
      <c r="C3473" s="0" t="n">
        <f aca="false">'Profiles 8760'!E3462</f>
        <v>0</v>
      </c>
      <c r="D3473" s="0" t="n">
        <f aca="false">'Profiles 8760'!F3462</f>
        <v>0</v>
      </c>
      <c r="E3473" s="0" t="n">
        <f aca="false">'Profiles 8760'!G3462</f>
        <v>0.559682</v>
      </c>
      <c r="F3473" s="0" t="n">
        <f aca="false">D3473*Assumptions!$C$11*$B$7+E3473*Assumptions!$C$12*$B$8</f>
        <v>22.8909938</v>
      </c>
      <c r="G3473" s="0" t="n">
        <f aca="false">C3473*Assumptions!$C$15</f>
        <v>0</v>
      </c>
      <c r="H3473" s="0" t="n">
        <f aca="false">MIN(F3473,G3473)</f>
        <v>0</v>
      </c>
      <c r="I3473" s="0" t="n">
        <f aca="false">IF(C3473=1,MIN(G3473-H3473,Assumptions!$C$13,P3472),0)</f>
        <v>0</v>
      </c>
      <c r="J3473" s="0" t="n">
        <f aca="false">H3473+I3473</f>
        <v>0</v>
      </c>
      <c r="K3473" s="0" t="n">
        <f aca="false">MIN(IF(C3473=1,F3473-H3473,F3473),Assumptions!$C$13,MAX(0,($B$5-P3472)/$B$6))</f>
        <v>22.8909938</v>
      </c>
      <c r="L3473" s="0" t="n">
        <f aca="false">IF(C3473=1,0,MIN(F3473-K3473,Assumptions!$C$15,MAX(0,$B$10-O3472-M3473)))</f>
        <v>0</v>
      </c>
      <c r="M3473" s="0" t="n">
        <f aca="false">'Profiles 8760'!H3462</f>
        <v>176800</v>
      </c>
      <c r="N3473" s="0" t="n">
        <f aca="false">J3473+L3473</f>
        <v>0</v>
      </c>
      <c r="O3473" s="0" t="n">
        <f aca="false">O3472+N3473</f>
        <v>320710.147664758</v>
      </c>
      <c r="P3473" s="0" t="n">
        <f aca="false">MIN($B$5,P3472+K3473*$B$6-I3473)</f>
        <v>360.10139699472</v>
      </c>
      <c r="Q3473" s="0" t="n">
        <f aca="false">MAX(0,F3473-H3473-K3473-L3473)</f>
        <v>0</v>
      </c>
    </row>
    <row r="3474" customFormat="false" ht="15" hidden="false" customHeight="false" outlineLevel="0" collapsed="false">
      <c r="A3474" s="0" t="n">
        <f aca="false">'Profiles 8760'!A3463</f>
        <v>3461</v>
      </c>
      <c r="B3474" s="0" t="n">
        <f aca="false">'Profiles 8760'!B3463</f>
        <v>5</v>
      </c>
      <c r="C3474" s="0" t="n">
        <f aca="false">'Profiles 8760'!E3463</f>
        <v>0</v>
      </c>
      <c r="D3474" s="0" t="n">
        <f aca="false">'Profiles 8760'!F3463</f>
        <v>0</v>
      </c>
      <c r="E3474" s="0" t="n">
        <f aca="false">'Profiles 8760'!G3463</f>
        <v>0.614559</v>
      </c>
      <c r="F3474" s="0" t="n">
        <f aca="false">D3474*Assumptions!$C$11*$B$7+E3474*Assumptions!$C$12*$B$8</f>
        <v>25.1354631</v>
      </c>
      <c r="G3474" s="0" t="n">
        <f aca="false">C3474*Assumptions!$C$15</f>
        <v>0</v>
      </c>
      <c r="H3474" s="0" t="n">
        <f aca="false">MIN(F3474,G3474)</f>
        <v>0</v>
      </c>
      <c r="I3474" s="0" t="n">
        <f aca="false">IF(C3474=1,MIN(G3474-H3474,Assumptions!$C$13,P3473),0)</f>
        <v>0</v>
      </c>
      <c r="J3474" s="0" t="n">
        <f aca="false">H3474+I3474</f>
        <v>0</v>
      </c>
      <c r="K3474" s="0" t="n">
        <f aca="false">MIN(IF(C3474=1,F3474-H3474,F3474),Assumptions!$C$13,MAX(0,($B$5-P3473)/$B$6))</f>
        <v>25.1354631</v>
      </c>
      <c r="L3474" s="0" t="n">
        <f aca="false">IF(C3474=1,0,MIN(F3474-K3474,Assumptions!$C$15,MAX(0,$B$10-O3473-M3474)))</f>
        <v>0</v>
      </c>
      <c r="M3474" s="0" t="n">
        <f aca="false">'Profiles 8760'!H3463</f>
        <v>176800</v>
      </c>
      <c r="N3474" s="0" t="n">
        <f aca="false">J3474+L3474</f>
        <v>0</v>
      </c>
      <c r="O3474" s="0" t="n">
        <f aca="false">O3473+N3474</f>
        <v>320710.147664758</v>
      </c>
      <c r="P3474" s="0" t="n">
        <f aca="false">MIN($B$5,P3473+K3474*$B$6-I3474)</f>
        <v>381.8888164098</v>
      </c>
      <c r="Q3474" s="0" t="n">
        <f aca="false">MAX(0,F3474-H3474-K3474-L3474)</f>
        <v>0</v>
      </c>
    </row>
    <row r="3475" customFormat="false" ht="15" hidden="false" customHeight="false" outlineLevel="0" collapsed="false">
      <c r="A3475" s="0" t="n">
        <f aca="false">'Profiles 8760'!A3464</f>
        <v>3462</v>
      </c>
      <c r="B3475" s="0" t="n">
        <f aca="false">'Profiles 8760'!B3464</f>
        <v>5</v>
      </c>
      <c r="C3475" s="0" t="n">
        <f aca="false">'Profiles 8760'!E3464</f>
        <v>0</v>
      </c>
      <c r="D3475" s="0" t="n">
        <f aca="false">'Profiles 8760'!F3464</f>
        <v>0</v>
      </c>
      <c r="E3475" s="0" t="n">
        <f aca="false">'Profiles 8760'!G3464</f>
        <v>0.618462</v>
      </c>
      <c r="F3475" s="0" t="n">
        <f aca="false">D3475*Assumptions!$C$11*$B$7+E3475*Assumptions!$C$12*$B$8</f>
        <v>25.2950958</v>
      </c>
      <c r="G3475" s="0" t="n">
        <f aca="false">C3475*Assumptions!$C$15</f>
        <v>0</v>
      </c>
      <c r="H3475" s="0" t="n">
        <f aca="false">MIN(F3475,G3475)</f>
        <v>0</v>
      </c>
      <c r="I3475" s="0" t="n">
        <f aca="false">IF(C3475=1,MIN(G3475-H3475,Assumptions!$C$13,P3474),0)</f>
        <v>0</v>
      </c>
      <c r="J3475" s="0" t="n">
        <f aca="false">H3475+I3475</f>
        <v>0</v>
      </c>
      <c r="K3475" s="0" t="n">
        <f aca="false">MIN(IF(C3475=1,F3475-H3475,F3475),Assumptions!$C$13,MAX(0,($B$5-P3474)/$B$6))</f>
        <v>25.2950958</v>
      </c>
      <c r="L3475" s="0" t="n">
        <f aca="false">IF(C3475=1,0,MIN(F3475-K3475,Assumptions!$C$15,MAX(0,$B$10-O3474-M3475)))</f>
        <v>0</v>
      </c>
      <c r="M3475" s="0" t="n">
        <f aca="false">'Profiles 8760'!H3464</f>
        <v>176800</v>
      </c>
      <c r="N3475" s="0" t="n">
        <f aca="false">J3475+L3475</f>
        <v>0</v>
      </c>
      <c r="O3475" s="0" t="n">
        <f aca="false">O3474+N3475</f>
        <v>320710.147664758</v>
      </c>
      <c r="P3475" s="0" t="n">
        <f aca="false">MIN($B$5,P3474+K3475*$B$6-I3475)</f>
        <v>403.81460544924</v>
      </c>
      <c r="Q3475" s="0" t="n">
        <f aca="false">MAX(0,F3475-H3475-K3475-L3475)</f>
        <v>0</v>
      </c>
    </row>
    <row r="3476" customFormat="false" ht="15" hidden="false" customHeight="false" outlineLevel="0" collapsed="false">
      <c r="A3476" s="0" t="n">
        <f aca="false">'Profiles 8760'!A3465</f>
        <v>3463</v>
      </c>
      <c r="B3476" s="0" t="n">
        <f aca="false">'Profiles 8760'!B3465</f>
        <v>5</v>
      </c>
      <c r="C3476" s="0" t="n">
        <f aca="false">'Profiles 8760'!E3465</f>
        <v>0</v>
      </c>
      <c r="D3476" s="0" t="n">
        <f aca="false">'Profiles 8760'!F3465</f>
        <v>0.122236</v>
      </c>
      <c r="E3476" s="0" t="n">
        <f aca="false">'Profiles 8760'!G3465</f>
        <v>0.665071</v>
      </c>
      <c r="F3476" s="0" t="n">
        <f aca="false">D3476*Assumptions!$C$11*$B$7+E3476*Assumptions!$C$12*$B$8</f>
        <v>62.5031607</v>
      </c>
      <c r="G3476" s="0" t="n">
        <f aca="false">C3476*Assumptions!$C$15</f>
        <v>0</v>
      </c>
      <c r="H3476" s="0" t="n">
        <f aca="false">MIN(F3476,G3476)</f>
        <v>0</v>
      </c>
      <c r="I3476" s="0" t="n">
        <f aca="false">IF(C3476=1,MIN(G3476-H3476,Assumptions!$C$13,P3475),0)</f>
        <v>0</v>
      </c>
      <c r="J3476" s="0" t="n">
        <f aca="false">H3476+I3476</f>
        <v>0</v>
      </c>
      <c r="K3476" s="0" t="n">
        <f aca="false">MIN(IF(C3476=1,F3476-H3476,F3476),Assumptions!$C$13,MAX(0,($B$5-P3475)/$B$6))</f>
        <v>62.5031607</v>
      </c>
      <c r="L3476" s="0" t="n">
        <f aca="false">IF(C3476=1,0,MIN(F3476-K3476,Assumptions!$C$15,MAX(0,$B$10-O3475-M3476)))</f>
        <v>0</v>
      </c>
      <c r="M3476" s="0" t="n">
        <f aca="false">'Profiles 8760'!H3465</f>
        <v>176800</v>
      </c>
      <c r="N3476" s="0" t="n">
        <f aca="false">J3476+L3476</f>
        <v>0</v>
      </c>
      <c r="O3476" s="0" t="n">
        <f aca="false">O3475+N3476</f>
        <v>320710.147664758</v>
      </c>
      <c r="P3476" s="0" t="n">
        <f aca="false">MIN($B$5,P3475+K3476*$B$6-I3476)</f>
        <v>457.992345144</v>
      </c>
      <c r="Q3476" s="0" t="n">
        <f aca="false">MAX(0,F3476-H3476-K3476-L3476)</f>
        <v>0</v>
      </c>
    </row>
    <row r="3477" customFormat="false" ht="15" hidden="false" customHeight="false" outlineLevel="0" collapsed="false">
      <c r="A3477" s="0" t="n">
        <f aca="false">'Profiles 8760'!A3466</f>
        <v>3464</v>
      </c>
      <c r="B3477" s="0" t="n">
        <f aca="false">'Profiles 8760'!B3466</f>
        <v>5</v>
      </c>
      <c r="C3477" s="0" t="n">
        <f aca="false">'Profiles 8760'!E3466</f>
        <v>1</v>
      </c>
      <c r="D3477" s="0" t="n">
        <f aca="false">'Profiles 8760'!F3466</f>
        <v>0.417596</v>
      </c>
      <c r="E3477" s="0" t="n">
        <f aca="false">'Profiles 8760'!G3466</f>
        <v>0.567144</v>
      </c>
      <c r="F3477" s="0" t="n">
        <f aca="false">D3477*Assumptions!$C$11*$B$7+E3477*Assumptions!$C$12*$B$8</f>
        <v>143.7979144</v>
      </c>
      <c r="G3477" s="0" t="n">
        <f aca="false">C3477*Assumptions!$C$15</f>
        <v>200</v>
      </c>
      <c r="H3477" s="0" t="n">
        <f aca="false">MIN(F3477,G3477)</f>
        <v>143.7979144</v>
      </c>
      <c r="I3477" s="0" t="n">
        <f aca="false">IF(C3477=1,MIN(G3477-H3477,Assumptions!$C$13,P3476),0)</f>
        <v>56.2020856</v>
      </c>
      <c r="J3477" s="0" t="n">
        <f aca="false">H3477+I3477</f>
        <v>200</v>
      </c>
      <c r="K3477" s="0" t="n">
        <f aca="false">MIN(IF(C3477=1,F3477-H3477,F3477),Assumptions!$C$13,MAX(0,($B$5-P3476)/$B$6))</f>
        <v>0</v>
      </c>
      <c r="L3477" s="0" t="n">
        <f aca="false">IF(C3477=1,0,MIN(F3477-K3477,Assumptions!$C$15,MAX(0,$B$10-O3476-M3477)))</f>
        <v>0</v>
      </c>
      <c r="M3477" s="0" t="n">
        <f aca="false">'Profiles 8760'!H3466</f>
        <v>176600</v>
      </c>
      <c r="N3477" s="0" t="n">
        <f aca="false">J3477+L3477</f>
        <v>200</v>
      </c>
      <c r="O3477" s="0" t="n">
        <f aca="false">O3476+N3477</f>
        <v>320910.147664758</v>
      </c>
      <c r="P3477" s="0" t="n">
        <f aca="false">MIN($B$5,P3476+K3477*$B$6-I3477)</f>
        <v>401.790259544</v>
      </c>
      <c r="Q3477" s="0" t="n">
        <f aca="false">MAX(0,F3477-H3477-K3477-L3477)</f>
        <v>0</v>
      </c>
    </row>
    <row r="3478" customFormat="false" ht="15" hidden="false" customHeight="false" outlineLevel="0" collapsed="false">
      <c r="A3478" s="0" t="n">
        <f aca="false">'Profiles 8760'!A3467</f>
        <v>3465</v>
      </c>
      <c r="B3478" s="0" t="n">
        <f aca="false">'Profiles 8760'!B3467</f>
        <v>5</v>
      </c>
      <c r="C3478" s="0" t="n">
        <f aca="false">'Profiles 8760'!E3467</f>
        <v>1</v>
      </c>
      <c r="D3478" s="0" t="n">
        <f aca="false">'Profiles 8760'!F3467</f>
        <v>0.749297</v>
      </c>
      <c r="E3478" s="0" t="n">
        <f aca="false">'Profiles 8760'!G3467</f>
        <v>0.701513</v>
      </c>
      <c r="F3478" s="0" t="n">
        <f aca="false">D3478*Assumptions!$C$11*$B$7+E3478*Assumptions!$C$12*$B$8</f>
        <v>245.0888553</v>
      </c>
      <c r="G3478" s="0" t="n">
        <f aca="false">C3478*Assumptions!$C$15</f>
        <v>200</v>
      </c>
      <c r="H3478" s="0" t="n">
        <f aca="false">MIN(F3478,G3478)</f>
        <v>200</v>
      </c>
      <c r="I3478" s="0" t="n">
        <f aca="false">IF(C3478=1,MIN(G3478-H3478,Assumptions!$C$13,P3477),0)</f>
        <v>0</v>
      </c>
      <c r="J3478" s="0" t="n">
        <f aca="false">H3478+I3478</f>
        <v>200</v>
      </c>
      <c r="K3478" s="0" t="n">
        <f aca="false">MIN(IF(C3478=1,F3478-H3478,F3478),Assumptions!$C$13,MAX(0,($B$5-P3477)/$B$6))</f>
        <v>45.0888553</v>
      </c>
      <c r="L3478" s="0" t="n">
        <f aca="false">IF(C3478=1,0,MIN(F3478-K3478,Assumptions!$C$15,MAX(0,$B$10-O3477-M3478)))</f>
        <v>0</v>
      </c>
      <c r="M3478" s="0" t="n">
        <f aca="false">'Profiles 8760'!H3467</f>
        <v>176400</v>
      </c>
      <c r="N3478" s="0" t="n">
        <f aca="false">J3478+L3478</f>
        <v>200</v>
      </c>
      <c r="O3478" s="0" t="n">
        <f aca="false">O3477+N3478</f>
        <v>321110.147664758</v>
      </c>
      <c r="P3478" s="0" t="n">
        <f aca="false">MIN($B$5,P3477+K3478*$B$6-I3478)</f>
        <v>440.87327931804</v>
      </c>
      <c r="Q3478" s="0" t="n">
        <f aca="false">MAX(0,F3478-H3478-K3478-L3478)</f>
        <v>0</v>
      </c>
    </row>
    <row r="3479" customFormat="false" ht="15" hidden="false" customHeight="false" outlineLevel="0" collapsed="false">
      <c r="A3479" s="0" t="n">
        <f aca="false">'Profiles 8760'!A3468</f>
        <v>3466</v>
      </c>
      <c r="B3479" s="0" t="n">
        <f aca="false">'Profiles 8760'!B3468</f>
        <v>5</v>
      </c>
      <c r="C3479" s="0" t="n">
        <f aca="false">'Profiles 8760'!E3468</f>
        <v>0</v>
      </c>
      <c r="D3479" s="0" t="n">
        <f aca="false">'Profiles 8760'!F3468</f>
        <v>1</v>
      </c>
      <c r="E3479" s="0" t="n">
        <f aca="false">'Profiles 8760'!G3468</f>
        <v>0.613537</v>
      </c>
      <c r="F3479" s="0" t="n">
        <f aca="false">D3479*Assumptions!$C$11*$B$7+E3479*Assumptions!$C$12*$B$8</f>
        <v>313.8936633</v>
      </c>
      <c r="G3479" s="0" t="n">
        <f aca="false">C3479*Assumptions!$C$15</f>
        <v>0</v>
      </c>
      <c r="H3479" s="0" t="n">
        <f aca="false">MIN(F3479,G3479)</f>
        <v>0</v>
      </c>
      <c r="I3479" s="0" t="n">
        <f aca="false">IF(C3479=1,MIN(G3479-H3479,Assumptions!$C$13,P3478),0)</f>
        <v>0</v>
      </c>
      <c r="J3479" s="0" t="n">
        <f aca="false">H3479+I3479</f>
        <v>0</v>
      </c>
      <c r="K3479" s="0" t="n">
        <f aca="false">MIN(IF(C3479=1,F3479-H3479,F3479),Assumptions!$C$13,MAX(0,($B$5-P3478)/$B$6))</f>
        <v>80.6838032786801</v>
      </c>
      <c r="L3479" s="0" t="n">
        <f aca="false">IF(C3479=1,0,MIN(F3479-K3479,Assumptions!$C$15,MAX(0,$B$10-O3478-M3479)))</f>
        <v>200</v>
      </c>
      <c r="M3479" s="0" t="n">
        <f aca="false">'Profiles 8760'!H3468</f>
        <v>176400</v>
      </c>
      <c r="N3479" s="0" t="n">
        <f aca="false">J3479+L3479</f>
        <v>200</v>
      </c>
      <c r="O3479" s="0" t="n">
        <f aca="false">O3478+N3479</f>
        <v>321310.147664758</v>
      </c>
      <c r="P3479" s="0" t="n">
        <f aca="false">MIN($B$5,P3478+K3479*$B$6-I3479)</f>
        <v>510.81</v>
      </c>
      <c r="Q3479" s="0" t="n">
        <f aca="false">MAX(0,F3479-H3479-K3479-L3479)</f>
        <v>33.2098600213199</v>
      </c>
    </row>
    <row r="3480" customFormat="false" ht="15" hidden="false" customHeight="false" outlineLevel="0" collapsed="false">
      <c r="A3480" s="0" t="n">
        <f aca="false">'Profiles 8760'!A3469</f>
        <v>3467</v>
      </c>
      <c r="B3480" s="0" t="n">
        <f aca="false">'Profiles 8760'!B3469</f>
        <v>5</v>
      </c>
      <c r="C3480" s="0" t="n">
        <f aca="false">'Profiles 8760'!E3469</f>
        <v>0</v>
      </c>
      <c r="D3480" s="0" t="n">
        <f aca="false">'Profiles 8760'!F3469</f>
        <v>1</v>
      </c>
      <c r="E3480" s="0" t="n">
        <f aca="false">'Profiles 8760'!G3469</f>
        <v>0.554926</v>
      </c>
      <c r="F3480" s="0" t="n">
        <f aca="false">D3480*Assumptions!$C$11*$B$7+E3480*Assumptions!$C$12*$B$8</f>
        <v>311.4964734</v>
      </c>
      <c r="G3480" s="0" t="n">
        <f aca="false">C3480*Assumptions!$C$15</f>
        <v>0</v>
      </c>
      <c r="H3480" s="0" t="n">
        <f aca="false">MIN(F3480,G3480)</f>
        <v>0</v>
      </c>
      <c r="I3480" s="0" t="n">
        <f aca="false">IF(C3480=1,MIN(G3480-H3480,Assumptions!$C$13,P3479),0)</f>
        <v>0</v>
      </c>
      <c r="J3480" s="0" t="n">
        <f aca="false">H3480+I3480</f>
        <v>0</v>
      </c>
      <c r="K3480" s="0" t="n">
        <f aca="false">MIN(IF(C3480=1,F3480-H3480,F3480),Assumptions!$C$13,MAX(0,($B$5-P3479)/$B$6))</f>
        <v>0</v>
      </c>
      <c r="L3480" s="0" t="n">
        <f aca="false">IF(C3480=1,0,MIN(F3480-K3480,Assumptions!$C$15,MAX(0,$B$10-O3479-M3480)))</f>
        <v>200</v>
      </c>
      <c r="M3480" s="0" t="n">
        <f aca="false">'Profiles 8760'!H3469</f>
        <v>176400</v>
      </c>
      <c r="N3480" s="0" t="n">
        <f aca="false">J3480+L3480</f>
        <v>200</v>
      </c>
      <c r="O3480" s="0" t="n">
        <f aca="false">O3479+N3480</f>
        <v>321510.147664758</v>
      </c>
      <c r="P3480" s="0" t="n">
        <f aca="false">MIN($B$5,P3479+K3480*$B$6-I3480)</f>
        <v>510.81</v>
      </c>
      <c r="Q3480" s="0" t="n">
        <f aca="false">MAX(0,F3480-H3480-K3480-L3480)</f>
        <v>111.4964734</v>
      </c>
    </row>
    <row r="3481" customFormat="false" ht="15" hidden="false" customHeight="false" outlineLevel="0" collapsed="false">
      <c r="A3481" s="0" t="n">
        <f aca="false">'Profiles 8760'!A3470</f>
        <v>3468</v>
      </c>
      <c r="B3481" s="0" t="n">
        <f aca="false">'Profiles 8760'!B3470</f>
        <v>5</v>
      </c>
      <c r="C3481" s="0" t="n">
        <f aca="false">'Profiles 8760'!E3470</f>
        <v>0</v>
      </c>
      <c r="D3481" s="0" t="n">
        <f aca="false">'Profiles 8760'!F3470</f>
        <v>1</v>
      </c>
      <c r="E3481" s="0" t="n">
        <f aca="false">'Profiles 8760'!G3470</f>
        <v>0.428604</v>
      </c>
      <c r="F3481" s="0" t="n">
        <f aca="false">D3481*Assumptions!$C$11*$B$7+E3481*Assumptions!$C$12*$B$8</f>
        <v>306.3299036</v>
      </c>
      <c r="G3481" s="0" t="n">
        <f aca="false">C3481*Assumptions!$C$15</f>
        <v>0</v>
      </c>
      <c r="H3481" s="0" t="n">
        <f aca="false">MIN(F3481,G3481)</f>
        <v>0</v>
      </c>
      <c r="I3481" s="0" t="n">
        <f aca="false">IF(C3481=1,MIN(G3481-H3481,Assumptions!$C$13,P3480),0)</f>
        <v>0</v>
      </c>
      <c r="J3481" s="0" t="n">
        <f aca="false">H3481+I3481</f>
        <v>0</v>
      </c>
      <c r="K3481" s="0" t="n">
        <f aca="false">MIN(IF(C3481=1,F3481-H3481,F3481),Assumptions!$C$13,MAX(0,($B$5-P3480)/$B$6))</f>
        <v>0</v>
      </c>
      <c r="L3481" s="0" t="n">
        <f aca="false">IF(C3481=1,0,MIN(F3481-K3481,Assumptions!$C$15,MAX(0,$B$10-O3480-M3481)))</f>
        <v>200</v>
      </c>
      <c r="M3481" s="0" t="n">
        <f aca="false">'Profiles 8760'!H3470</f>
        <v>176400</v>
      </c>
      <c r="N3481" s="0" t="n">
        <f aca="false">J3481+L3481</f>
        <v>200</v>
      </c>
      <c r="O3481" s="0" t="n">
        <f aca="false">O3480+N3481</f>
        <v>321710.147664758</v>
      </c>
      <c r="P3481" s="0" t="n">
        <f aca="false">MIN($B$5,P3480+K3481*$B$6-I3481)</f>
        <v>510.81</v>
      </c>
      <c r="Q3481" s="0" t="n">
        <f aca="false">MAX(0,F3481-H3481-K3481-L3481)</f>
        <v>106.3299036</v>
      </c>
    </row>
    <row r="3482" customFormat="false" ht="15" hidden="false" customHeight="false" outlineLevel="0" collapsed="false">
      <c r="A3482" s="0" t="n">
        <f aca="false">'Profiles 8760'!A3471</f>
        <v>3469</v>
      </c>
      <c r="B3482" s="0" t="n">
        <f aca="false">'Profiles 8760'!B3471</f>
        <v>5</v>
      </c>
      <c r="C3482" s="0" t="n">
        <f aca="false">'Profiles 8760'!E3471</f>
        <v>0</v>
      </c>
      <c r="D3482" s="0" t="n">
        <f aca="false">'Profiles 8760'!F3471</f>
        <v>1</v>
      </c>
      <c r="E3482" s="0" t="n">
        <f aca="false">'Profiles 8760'!G3471</f>
        <v>0.458553</v>
      </c>
      <c r="F3482" s="0" t="n">
        <f aca="false">D3482*Assumptions!$C$11*$B$7+E3482*Assumptions!$C$12*$B$8</f>
        <v>307.5548177</v>
      </c>
      <c r="G3482" s="0" t="n">
        <f aca="false">C3482*Assumptions!$C$15</f>
        <v>0</v>
      </c>
      <c r="H3482" s="0" t="n">
        <f aca="false">MIN(F3482,G3482)</f>
        <v>0</v>
      </c>
      <c r="I3482" s="0" t="n">
        <f aca="false">IF(C3482=1,MIN(G3482-H3482,Assumptions!$C$13,P3481),0)</f>
        <v>0</v>
      </c>
      <c r="J3482" s="0" t="n">
        <f aca="false">H3482+I3482</f>
        <v>0</v>
      </c>
      <c r="K3482" s="0" t="n">
        <f aca="false">MIN(IF(C3482=1,F3482-H3482,F3482),Assumptions!$C$13,MAX(0,($B$5-P3481)/$B$6))</f>
        <v>0</v>
      </c>
      <c r="L3482" s="0" t="n">
        <f aca="false">IF(C3482=1,0,MIN(F3482-K3482,Assumptions!$C$15,MAX(0,$B$10-O3481-M3482)))</f>
        <v>200</v>
      </c>
      <c r="M3482" s="0" t="n">
        <f aca="false">'Profiles 8760'!H3471</f>
        <v>176400</v>
      </c>
      <c r="N3482" s="0" t="n">
        <f aca="false">J3482+L3482</f>
        <v>200</v>
      </c>
      <c r="O3482" s="0" t="n">
        <f aca="false">O3481+N3482</f>
        <v>321910.147664758</v>
      </c>
      <c r="P3482" s="0" t="n">
        <f aca="false">MIN($B$5,P3481+K3482*$B$6-I3482)</f>
        <v>510.81</v>
      </c>
      <c r="Q3482" s="0" t="n">
        <f aca="false">MAX(0,F3482-H3482-K3482-L3482)</f>
        <v>107.5548177</v>
      </c>
    </row>
    <row r="3483" customFormat="false" ht="15" hidden="false" customHeight="false" outlineLevel="0" collapsed="false">
      <c r="A3483" s="0" t="n">
        <f aca="false">'Profiles 8760'!A3472</f>
        <v>3470</v>
      </c>
      <c r="B3483" s="0" t="n">
        <f aca="false">'Profiles 8760'!B3472</f>
        <v>5</v>
      </c>
      <c r="C3483" s="0" t="n">
        <f aca="false">'Profiles 8760'!E3472</f>
        <v>0</v>
      </c>
      <c r="D3483" s="0" t="n">
        <f aca="false">'Profiles 8760'!F3472</f>
        <v>1</v>
      </c>
      <c r="E3483" s="0" t="n">
        <f aca="false">'Profiles 8760'!G3472</f>
        <v>0.635216</v>
      </c>
      <c r="F3483" s="0" t="n">
        <f aca="false">D3483*Assumptions!$C$11*$B$7+E3483*Assumptions!$C$12*$B$8</f>
        <v>314.7803344</v>
      </c>
      <c r="G3483" s="0" t="n">
        <f aca="false">C3483*Assumptions!$C$15</f>
        <v>0</v>
      </c>
      <c r="H3483" s="0" t="n">
        <f aca="false">MIN(F3483,G3483)</f>
        <v>0</v>
      </c>
      <c r="I3483" s="0" t="n">
        <f aca="false">IF(C3483=1,MIN(G3483-H3483,Assumptions!$C$13,P3482),0)</f>
        <v>0</v>
      </c>
      <c r="J3483" s="0" t="n">
        <f aca="false">H3483+I3483</f>
        <v>0</v>
      </c>
      <c r="K3483" s="0" t="n">
        <f aca="false">MIN(IF(C3483=1,F3483-H3483,F3483),Assumptions!$C$13,MAX(0,($B$5-P3482)/$B$6))</f>
        <v>0</v>
      </c>
      <c r="L3483" s="0" t="n">
        <f aca="false">IF(C3483=1,0,MIN(F3483-K3483,Assumptions!$C$15,MAX(0,$B$10-O3482-M3483)))</f>
        <v>200</v>
      </c>
      <c r="M3483" s="0" t="n">
        <f aca="false">'Profiles 8760'!H3472</f>
        <v>176400</v>
      </c>
      <c r="N3483" s="0" t="n">
        <f aca="false">J3483+L3483</f>
        <v>200</v>
      </c>
      <c r="O3483" s="0" t="n">
        <f aca="false">O3482+N3483</f>
        <v>322110.147664758</v>
      </c>
      <c r="P3483" s="0" t="n">
        <f aca="false">MIN($B$5,P3482+K3483*$B$6-I3483)</f>
        <v>510.81</v>
      </c>
      <c r="Q3483" s="0" t="n">
        <f aca="false">MAX(0,F3483-H3483-K3483-L3483)</f>
        <v>114.7803344</v>
      </c>
    </row>
    <row r="3484" customFormat="false" ht="15" hidden="false" customHeight="false" outlineLevel="0" collapsed="false">
      <c r="A3484" s="0" t="n">
        <f aca="false">'Profiles 8760'!A3473</f>
        <v>3471</v>
      </c>
      <c r="B3484" s="0" t="n">
        <f aca="false">'Profiles 8760'!B3473</f>
        <v>5</v>
      </c>
      <c r="C3484" s="0" t="n">
        <f aca="false">'Profiles 8760'!E3473</f>
        <v>0</v>
      </c>
      <c r="D3484" s="0" t="n">
        <f aca="false">'Profiles 8760'!F3473</f>
        <v>1</v>
      </c>
      <c r="E3484" s="0" t="n">
        <f aca="false">'Profiles 8760'!G3473</f>
        <v>0.600616</v>
      </c>
      <c r="F3484" s="0" t="n">
        <f aca="false">D3484*Assumptions!$C$11*$B$7+E3484*Assumptions!$C$12*$B$8</f>
        <v>313.3651944</v>
      </c>
      <c r="G3484" s="0" t="n">
        <f aca="false">C3484*Assumptions!$C$15</f>
        <v>0</v>
      </c>
      <c r="H3484" s="0" t="n">
        <f aca="false">MIN(F3484,G3484)</f>
        <v>0</v>
      </c>
      <c r="I3484" s="0" t="n">
        <f aca="false">IF(C3484=1,MIN(G3484-H3484,Assumptions!$C$13,P3483),0)</f>
        <v>0</v>
      </c>
      <c r="J3484" s="0" t="n">
        <f aca="false">H3484+I3484</f>
        <v>0</v>
      </c>
      <c r="K3484" s="0" t="n">
        <f aca="false">MIN(IF(C3484=1,F3484-H3484,F3484),Assumptions!$C$13,MAX(0,($B$5-P3483)/$B$6))</f>
        <v>0</v>
      </c>
      <c r="L3484" s="0" t="n">
        <f aca="false">IF(C3484=1,0,MIN(F3484-K3484,Assumptions!$C$15,MAX(0,$B$10-O3483-M3484)))</f>
        <v>200</v>
      </c>
      <c r="M3484" s="0" t="n">
        <f aca="false">'Profiles 8760'!H3473</f>
        <v>176400</v>
      </c>
      <c r="N3484" s="0" t="n">
        <f aca="false">J3484+L3484</f>
        <v>200</v>
      </c>
      <c r="O3484" s="0" t="n">
        <f aca="false">O3483+N3484</f>
        <v>322310.147664758</v>
      </c>
      <c r="P3484" s="0" t="n">
        <f aca="false">MIN($B$5,P3483+K3484*$B$6-I3484)</f>
        <v>510.81</v>
      </c>
      <c r="Q3484" s="0" t="n">
        <f aca="false">MAX(0,F3484-H3484-K3484-L3484)</f>
        <v>113.3651944</v>
      </c>
    </row>
    <row r="3485" customFormat="false" ht="15" hidden="false" customHeight="false" outlineLevel="0" collapsed="false">
      <c r="A3485" s="0" t="n">
        <f aca="false">'Profiles 8760'!A3474</f>
        <v>3472</v>
      </c>
      <c r="B3485" s="0" t="n">
        <f aca="false">'Profiles 8760'!B3474</f>
        <v>5</v>
      </c>
      <c r="C3485" s="0" t="n">
        <f aca="false">'Profiles 8760'!E3474</f>
        <v>0</v>
      </c>
      <c r="D3485" s="0" t="n">
        <f aca="false">'Profiles 8760'!F3474</f>
        <v>1</v>
      </c>
      <c r="E3485" s="0" t="n">
        <f aca="false">'Profiles 8760'!G3474</f>
        <v>0.616049</v>
      </c>
      <c r="F3485" s="0" t="n">
        <f aca="false">D3485*Assumptions!$C$11*$B$7+E3485*Assumptions!$C$12*$B$8</f>
        <v>313.9964041</v>
      </c>
      <c r="G3485" s="0" t="n">
        <f aca="false">C3485*Assumptions!$C$15</f>
        <v>0</v>
      </c>
      <c r="H3485" s="0" t="n">
        <f aca="false">MIN(F3485,G3485)</f>
        <v>0</v>
      </c>
      <c r="I3485" s="0" t="n">
        <f aca="false">IF(C3485=1,MIN(G3485-H3485,Assumptions!$C$13,P3484),0)</f>
        <v>0</v>
      </c>
      <c r="J3485" s="0" t="n">
        <f aca="false">H3485+I3485</f>
        <v>0</v>
      </c>
      <c r="K3485" s="0" t="n">
        <f aca="false">MIN(IF(C3485=1,F3485-H3485,F3485),Assumptions!$C$13,MAX(0,($B$5-P3484)/$B$6))</f>
        <v>0</v>
      </c>
      <c r="L3485" s="0" t="n">
        <f aca="false">IF(C3485=1,0,MIN(F3485-K3485,Assumptions!$C$15,MAX(0,$B$10-O3484-M3485)))</f>
        <v>200</v>
      </c>
      <c r="M3485" s="0" t="n">
        <f aca="false">'Profiles 8760'!H3474</f>
        <v>176400</v>
      </c>
      <c r="N3485" s="0" t="n">
        <f aca="false">J3485+L3485</f>
        <v>200</v>
      </c>
      <c r="O3485" s="0" t="n">
        <f aca="false">O3484+N3485</f>
        <v>322510.147664758</v>
      </c>
      <c r="P3485" s="0" t="n">
        <f aca="false">MIN($B$5,P3484+K3485*$B$6-I3485)</f>
        <v>510.81</v>
      </c>
      <c r="Q3485" s="0" t="n">
        <f aca="false">MAX(0,F3485-H3485-K3485-L3485)</f>
        <v>113.9964041</v>
      </c>
    </row>
    <row r="3486" customFormat="false" ht="15" hidden="false" customHeight="false" outlineLevel="0" collapsed="false">
      <c r="A3486" s="0" t="n">
        <f aca="false">'Profiles 8760'!A3475</f>
        <v>3473</v>
      </c>
      <c r="B3486" s="0" t="n">
        <f aca="false">'Profiles 8760'!B3475</f>
        <v>5</v>
      </c>
      <c r="C3486" s="0" t="n">
        <f aca="false">'Profiles 8760'!E3475</f>
        <v>0</v>
      </c>
      <c r="D3486" s="0" t="n">
        <f aca="false">'Profiles 8760'!F3475</f>
        <v>0.749297</v>
      </c>
      <c r="E3486" s="0" t="n">
        <f aca="false">'Profiles 8760'!G3475</f>
        <v>1</v>
      </c>
      <c r="F3486" s="0" t="n">
        <f aca="false">D3486*Assumptions!$C$11*$B$7+E3486*Assumptions!$C$12*$B$8</f>
        <v>257.2969736</v>
      </c>
      <c r="G3486" s="0" t="n">
        <f aca="false">C3486*Assumptions!$C$15</f>
        <v>0</v>
      </c>
      <c r="H3486" s="0" t="n">
        <f aca="false">MIN(F3486,G3486)</f>
        <v>0</v>
      </c>
      <c r="I3486" s="0" t="n">
        <f aca="false">IF(C3486=1,MIN(G3486-H3486,Assumptions!$C$13,P3485),0)</f>
        <v>0</v>
      </c>
      <c r="J3486" s="0" t="n">
        <f aca="false">H3486+I3486</f>
        <v>0</v>
      </c>
      <c r="K3486" s="0" t="n">
        <f aca="false">MIN(IF(C3486=1,F3486-H3486,F3486),Assumptions!$C$13,MAX(0,($B$5-P3485)/$B$6))</f>
        <v>0</v>
      </c>
      <c r="L3486" s="0" t="n">
        <f aca="false">IF(C3486=1,0,MIN(F3486-K3486,Assumptions!$C$15,MAX(0,$B$10-O3485-M3486)))</f>
        <v>200</v>
      </c>
      <c r="M3486" s="0" t="n">
        <f aca="false">'Profiles 8760'!H3475</f>
        <v>176400</v>
      </c>
      <c r="N3486" s="0" t="n">
        <f aca="false">J3486+L3486</f>
        <v>200</v>
      </c>
      <c r="O3486" s="0" t="n">
        <f aca="false">O3485+N3486</f>
        <v>322710.147664758</v>
      </c>
      <c r="P3486" s="0" t="n">
        <f aca="false">MIN($B$5,P3485+K3486*$B$6-I3486)</f>
        <v>510.81</v>
      </c>
      <c r="Q3486" s="0" t="n">
        <f aca="false">MAX(0,F3486-H3486-K3486-L3486)</f>
        <v>57.2969736</v>
      </c>
    </row>
    <row r="3487" customFormat="false" ht="15" hidden="false" customHeight="false" outlineLevel="0" collapsed="false">
      <c r="A3487" s="0" t="n">
        <f aca="false">'Profiles 8760'!A3476</f>
        <v>3474</v>
      </c>
      <c r="B3487" s="0" t="n">
        <f aca="false">'Profiles 8760'!B3476</f>
        <v>5</v>
      </c>
      <c r="C3487" s="0" t="n">
        <f aca="false">'Profiles 8760'!E3476</f>
        <v>0</v>
      </c>
      <c r="D3487" s="0" t="n">
        <f aca="false">'Profiles 8760'!F3476</f>
        <v>0.417596</v>
      </c>
      <c r="E3487" s="0" t="n">
        <f aca="false">'Profiles 8760'!G3476</f>
        <v>0.792434</v>
      </c>
      <c r="F3487" s="0" t="n">
        <f aca="false">D3487*Assumptions!$C$11*$B$7+E3487*Assumptions!$C$12*$B$8</f>
        <v>153.0122754</v>
      </c>
      <c r="G3487" s="0" t="n">
        <f aca="false">C3487*Assumptions!$C$15</f>
        <v>0</v>
      </c>
      <c r="H3487" s="0" t="n">
        <f aca="false">MIN(F3487,G3487)</f>
        <v>0</v>
      </c>
      <c r="I3487" s="0" t="n">
        <f aca="false">IF(C3487=1,MIN(G3487-H3487,Assumptions!$C$13,P3486),0)</f>
        <v>0</v>
      </c>
      <c r="J3487" s="0" t="n">
        <f aca="false">H3487+I3487</f>
        <v>0</v>
      </c>
      <c r="K3487" s="0" t="n">
        <f aca="false">MIN(IF(C3487=1,F3487-H3487,F3487),Assumptions!$C$13,MAX(0,($B$5-P3486)/$B$6))</f>
        <v>0</v>
      </c>
      <c r="L3487" s="0" t="n">
        <f aca="false">IF(C3487=1,0,MIN(F3487-K3487,Assumptions!$C$15,MAX(0,$B$10-O3486-M3487)))</f>
        <v>153.0122754</v>
      </c>
      <c r="M3487" s="0" t="n">
        <f aca="false">'Profiles 8760'!H3476</f>
        <v>176400</v>
      </c>
      <c r="N3487" s="0" t="n">
        <f aca="false">J3487+L3487</f>
        <v>153.0122754</v>
      </c>
      <c r="O3487" s="0" t="n">
        <f aca="false">O3486+N3487</f>
        <v>322863.159940158</v>
      </c>
      <c r="P3487" s="0" t="n">
        <f aca="false">MIN($B$5,P3486+K3487*$B$6-I3487)</f>
        <v>510.81</v>
      </c>
      <c r="Q3487" s="0" t="n">
        <f aca="false">MAX(0,F3487-H3487-K3487-L3487)</f>
        <v>0</v>
      </c>
    </row>
    <row r="3488" customFormat="false" ht="15" hidden="false" customHeight="false" outlineLevel="0" collapsed="false">
      <c r="A3488" s="0" t="n">
        <f aca="false">'Profiles 8760'!A3477</f>
        <v>3475</v>
      </c>
      <c r="B3488" s="0" t="n">
        <f aca="false">'Profiles 8760'!B3477</f>
        <v>5</v>
      </c>
      <c r="C3488" s="0" t="n">
        <f aca="false">'Profiles 8760'!E3477</f>
        <v>0</v>
      </c>
      <c r="D3488" s="0" t="n">
        <f aca="false">'Profiles 8760'!F3477</f>
        <v>0.122236</v>
      </c>
      <c r="E3488" s="0" t="n">
        <f aca="false">'Profiles 8760'!G3477</f>
        <v>0.667616</v>
      </c>
      <c r="F3488" s="0" t="n">
        <f aca="false">D3488*Assumptions!$C$11*$B$7+E3488*Assumptions!$C$12*$B$8</f>
        <v>62.6072512</v>
      </c>
      <c r="G3488" s="0" t="n">
        <f aca="false">C3488*Assumptions!$C$15</f>
        <v>0</v>
      </c>
      <c r="H3488" s="0" t="n">
        <f aca="false">MIN(F3488,G3488)</f>
        <v>0</v>
      </c>
      <c r="I3488" s="0" t="n">
        <f aca="false">IF(C3488=1,MIN(G3488-H3488,Assumptions!$C$13,P3487),0)</f>
        <v>0</v>
      </c>
      <c r="J3488" s="0" t="n">
        <f aca="false">H3488+I3488</f>
        <v>0</v>
      </c>
      <c r="K3488" s="0" t="n">
        <f aca="false">MIN(IF(C3488=1,F3488-H3488,F3488),Assumptions!$C$13,MAX(0,($B$5-P3487)/$B$6))</f>
        <v>0</v>
      </c>
      <c r="L3488" s="0" t="n">
        <f aca="false">IF(C3488=1,0,MIN(F3488-K3488,Assumptions!$C$15,MAX(0,$B$10-O3487-M3488)))</f>
        <v>62.6072512</v>
      </c>
      <c r="M3488" s="0" t="n">
        <f aca="false">'Profiles 8760'!H3477</f>
        <v>176400</v>
      </c>
      <c r="N3488" s="0" t="n">
        <f aca="false">J3488+L3488</f>
        <v>62.6072512</v>
      </c>
      <c r="O3488" s="0" t="n">
        <f aca="false">O3487+N3488</f>
        <v>322925.767191358</v>
      </c>
      <c r="P3488" s="0" t="n">
        <f aca="false">MIN($B$5,P3487+K3488*$B$6-I3488)</f>
        <v>510.81</v>
      </c>
      <c r="Q3488" s="0" t="n">
        <f aca="false">MAX(0,F3488-H3488-K3488-L3488)</f>
        <v>0</v>
      </c>
    </row>
    <row r="3489" customFormat="false" ht="15" hidden="false" customHeight="false" outlineLevel="0" collapsed="false">
      <c r="A3489" s="0" t="n">
        <f aca="false">'Profiles 8760'!A3478</f>
        <v>3476</v>
      </c>
      <c r="B3489" s="0" t="n">
        <f aca="false">'Profiles 8760'!B3478</f>
        <v>5</v>
      </c>
      <c r="C3489" s="0" t="n">
        <f aca="false">'Profiles 8760'!E3478</f>
        <v>1</v>
      </c>
      <c r="D3489" s="0" t="n">
        <f aca="false">'Profiles 8760'!F3478</f>
        <v>0</v>
      </c>
      <c r="E3489" s="0" t="n">
        <f aca="false">'Profiles 8760'!G3478</f>
        <v>0.660828</v>
      </c>
      <c r="F3489" s="0" t="n">
        <f aca="false">D3489*Assumptions!$C$11*$B$7+E3489*Assumptions!$C$12*$B$8</f>
        <v>27.0278652</v>
      </c>
      <c r="G3489" s="0" t="n">
        <f aca="false">C3489*Assumptions!$C$15</f>
        <v>200</v>
      </c>
      <c r="H3489" s="0" t="n">
        <f aca="false">MIN(F3489,G3489)</f>
        <v>27.0278652</v>
      </c>
      <c r="I3489" s="0" t="n">
        <f aca="false">IF(C3489=1,MIN(G3489-H3489,Assumptions!$C$13,P3488),0)</f>
        <v>172.9721348</v>
      </c>
      <c r="J3489" s="0" t="n">
        <f aca="false">H3489+I3489</f>
        <v>200</v>
      </c>
      <c r="K3489" s="0" t="n">
        <f aca="false">MIN(IF(C3489=1,F3489-H3489,F3489),Assumptions!$C$13,MAX(0,($B$5-P3488)/$B$6))</f>
        <v>0</v>
      </c>
      <c r="L3489" s="0" t="n">
        <f aca="false">IF(C3489=1,0,MIN(F3489-K3489,Assumptions!$C$15,MAX(0,$B$10-O3488-M3489)))</f>
        <v>0</v>
      </c>
      <c r="M3489" s="0" t="n">
        <f aca="false">'Profiles 8760'!H3478</f>
        <v>176200</v>
      </c>
      <c r="N3489" s="0" t="n">
        <f aca="false">J3489+L3489</f>
        <v>200</v>
      </c>
      <c r="O3489" s="0" t="n">
        <f aca="false">O3488+N3489</f>
        <v>323125.767191358</v>
      </c>
      <c r="P3489" s="0" t="n">
        <f aca="false">MIN($B$5,P3488+K3489*$B$6-I3489)</f>
        <v>337.8378652</v>
      </c>
      <c r="Q3489" s="0" t="n">
        <f aca="false">MAX(0,F3489-H3489-K3489-L3489)</f>
        <v>0</v>
      </c>
    </row>
    <row r="3490" customFormat="false" ht="15" hidden="false" customHeight="false" outlineLevel="0" collapsed="false">
      <c r="A3490" s="0" t="n">
        <f aca="false">'Profiles 8760'!A3479</f>
        <v>3477</v>
      </c>
      <c r="B3490" s="0" t="n">
        <f aca="false">'Profiles 8760'!B3479</f>
        <v>5</v>
      </c>
      <c r="C3490" s="0" t="n">
        <f aca="false">'Profiles 8760'!E3479</f>
        <v>1</v>
      </c>
      <c r="D3490" s="0" t="n">
        <f aca="false">'Profiles 8760'!F3479</f>
        <v>0</v>
      </c>
      <c r="E3490" s="0" t="n">
        <f aca="false">'Profiles 8760'!G3479</f>
        <v>0.624474</v>
      </c>
      <c r="F3490" s="0" t="n">
        <f aca="false">D3490*Assumptions!$C$11*$B$7+E3490*Assumptions!$C$12*$B$8</f>
        <v>25.5409866</v>
      </c>
      <c r="G3490" s="0" t="n">
        <f aca="false">C3490*Assumptions!$C$15</f>
        <v>200</v>
      </c>
      <c r="H3490" s="0" t="n">
        <f aca="false">MIN(F3490,G3490)</f>
        <v>25.5409866</v>
      </c>
      <c r="I3490" s="0" t="n">
        <f aca="false">IF(C3490=1,MIN(G3490-H3490,Assumptions!$C$13,P3489),0)</f>
        <v>174.4590134</v>
      </c>
      <c r="J3490" s="0" t="n">
        <f aca="false">H3490+I3490</f>
        <v>200</v>
      </c>
      <c r="K3490" s="0" t="n">
        <f aca="false">MIN(IF(C3490=1,F3490-H3490,F3490),Assumptions!$C$13,MAX(0,($B$5-P3489)/$B$6))</f>
        <v>0</v>
      </c>
      <c r="L3490" s="0" t="n">
        <f aca="false">IF(C3490=1,0,MIN(F3490-K3490,Assumptions!$C$15,MAX(0,$B$10-O3489-M3490)))</f>
        <v>0</v>
      </c>
      <c r="M3490" s="0" t="n">
        <f aca="false">'Profiles 8760'!H3479</f>
        <v>176000</v>
      </c>
      <c r="N3490" s="0" t="n">
        <f aca="false">J3490+L3490</f>
        <v>200</v>
      </c>
      <c r="O3490" s="0" t="n">
        <f aca="false">O3489+N3490</f>
        <v>323325.767191358</v>
      </c>
      <c r="P3490" s="0" t="n">
        <f aca="false">MIN($B$5,P3489+K3490*$B$6-I3490)</f>
        <v>163.3788518</v>
      </c>
      <c r="Q3490" s="0" t="n">
        <f aca="false">MAX(0,F3490-H3490-K3490-L3490)</f>
        <v>0</v>
      </c>
    </row>
    <row r="3491" customFormat="false" ht="15" hidden="false" customHeight="false" outlineLevel="0" collapsed="false">
      <c r="A3491" s="0" t="n">
        <f aca="false">'Profiles 8760'!A3480</f>
        <v>3478</v>
      </c>
      <c r="B3491" s="0" t="n">
        <f aca="false">'Profiles 8760'!B3480</f>
        <v>5</v>
      </c>
      <c r="C3491" s="0" t="n">
        <f aca="false">'Profiles 8760'!E3480</f>
        <v>0</v>
      </c>
      <c r="D3491" s="0" t="n">
        <f aca="false">'Profiles 8760'!F3480</f>
        <v>0</v>
      </c>
      <c r="E3491" s="0" t="n">
        <f aca="false">'Profiles 8760'!G3480</f>
        <v>0.839206</v>
      </c>
      <c r="F3491" s="0" t="n">
        <f aca="false">D3491*Assumptions!$C$11*$B$7+E3491*Assumptions!$C$12*$B$8</f>
        <v>34.3235254</v>
      </c>
      <c r="G3491" s="0" t="n">
        <f aca="false">C3491*Assumptions!$C$15</f>
        <v>0</v>
      </c>
      <c r="H3491" s="0" t="n">
        <f aca="false">MIN(F3491,G3491)</f>
        <v>0</v>
      </c>
      <c r="I3491" s="0" t="n">
        <f aca="false">IF(C3491=1,MIN(G3491-H3491,Assumptions!$C$13,P3490),0)</f>
        <v>0</v>
      </c>
      <c r="J3491" s="0" t="n">
        <f aca="false">H3491+I3491</f>
        <v>0</v>
      </c>
      <c r="K3491" s="0" t="n">
        <f aca="false">MIN(IF(C3491=1,F3491-H3491,F3491),Assumptions!$C$13,MAX(0,($B$5-P3490)/$B$6))</f>
        <v>34.3235254</v>
      </c>
      <c r="L3491" s="0" t="n">
        <f aca="false">IF(C3491=1,0,MIN(F3491-K3491,Assumptions!$C$15,MAX(0,$B$10-O3490-M3491)))</f>
        <v>0</v>
      </c>
      <c r="M3491" s="0" t="n">
        <f aca="false">'Profiles 8760'!H3480</f>
        <v>176000</v>
      </c>
      <c r="N3491" s="0" t="n">
        <f aca="false">J3491+L3491</f>
        <v>0</v>
      </c>
      <c r="O3491" s="0" t="n">
        <f aca="false">O3490+N3491</f>
        <v>323325.767191358</v>
      </c>
      <c r="P3491" s="0" t="n">
        <f aca="false">MIN($B$5,P3490+K3491*$B$6-I3491)</f>
        <v>193.13048361672</v>
      </c>
      <c r="Q3491" s="0" t="n">
        <f aca="false">MAX(0,F3491-H3491-K3491-L3491)</f>
        <v>0</v>
      </c>
    </row>
    <row r="3492" customFormat="false" ht="15" hidden="false" customHeight="false" outlineLevel="0" collapsed="false">
      <c r="A3492" s="0" t="n">
        <f aca="false">'Profiles 8760'!A3481</f>
        <v>3479</v>
      </c>
      <c r="B3492" s="0" t="n">
        <f aca="false">'Profiles 8760'!B3481</f>
        <v>5</v>
      </c>
      <c r="C3492" s="0" t="n">
        <f aca="false">'Profiles 8760'!E3481</f>
        <v>0</v>
      </c>
      <c r="D3492" s="0" t="n">
        <f aca="false">'Profiles 8760'!F3481</f>
        <v>0</v>
      </c>
      <c r="E3492" s="0" t="n">
        <f aca="false">'Profiles 8760'!G3481</f>
        <v>0.750483</v>
      </c>
      <c r="F3492" s="0" t="n">
        <f aca="false">D3492*Assumptions!$C$11*$B$7+E3492*Assumptions!$C$12*$B$8</f>
        <v>30.6947547</v>
      </c>
      <c r="G3492" s="0" t="n">
        <f aca="false">C3492*Assumptions!$C$15</f>
        <v>0</v>
      </c>
      <c r="H3492" s="0" t="n">
        <f aca="false">MIN(F3492,G3492)</f>
        <v>0</v>
      </c>
      <c r="I3492" s="0" t="n">
        <f aca="false">IF(C3492=1,MIN(G3492-H3492,Assumptions!$C$13,P3491),0)</f>
        <v>0</v>
      </c>
      <c r="J3492" s="0" t="n">
        <f aca="false">H3492+I3492</f>
        <v>0</v>
      </c>
      <c r="K3492" s="0" t="n">
        <f aca="false">MIN(IF(C3492=1,F3492-H3492,F3492),Assumptions!$C$13,MAX(0,($B$5-P3491)/$B$6))</f>
        <v>30.6947547</v>
      </c>
      <c r="L3492" s="0" t="n">
        <f aca="false">IF(C3492=1,0,MIN(F3492-K3492,Assumptions!$C$15,MAX(0,$B$10-O3491-M3492)))</f>
        <v>0</v>
      </c>
      <c r="M3492" s="0" t="n">
        <f aca="false">'Profiles 8760'!H3481</f>
        <v>176000</v>
      </c>
      <c r="N3492" s="0" t="n">
        <f aca="false">J3492+L3492</f>
        <v>0</v>
      </c>
      <c r="O3492" s="0" t="n">
        <f aca="false">O3491+N3492</f>
        <v>323325.767191358</v>
      </c>
      <c r="P3492" s="0" t="n">
        <f aca="false">MIN($B$5,P3491+K3492*$B$6-I3492)</f>
        <v>219.73669699068</v>
      </c>
      <c r="Q3492" s="0" t="n">
        <f aca="false">MAX(0,F3492-H3492-K3492-L3492)</f>
        <v>0</v>
      </c>
    </row>
    <row r="3493" customFormat="false" ht="15" hidden="false" customHeight="false" outlineLevel="0" collapsed="false">
      <c r="A3493" s="0" t="n">
        <f aca="false">'Profiles 8760'!A3482</f>
        <v>3480</v>
      </c>
      <c r="B3493" s="0" t="n">
        <f aca="false">'Profiles 8760'!B3482</f>
        <v>5</v>
      </c>
      <c r="C3493" s="0" t="n">
        <f aca="false">'Profiles 8760'!E3482</f>
        <v>0</v>
      </c>
      <c r="D3493" s="0" t="n">
        <f aca="false">'Profiles 8760'!F3482</f>
        <v>0</v>
      </c>
      <c r="E3493" s="0" t="n">
        <f aca="false">'Profiles 8760'!G3482</f>
        <v>0.659329</v>
      </c>
      <c r="F3493" s="0" t="n">
        <f aca="false">D3493*Assumptions!$C$11*$B$7+E3493*Assumptions!$C$12*$B$8</f>
        <v>26.9665561</v>
      </c>
      <c r="G3493" s="0" t="n">
        <f aca="false">C3493*Assumptions!$C$15</f>
        <v>0</v>
      </c>
      <c r="H3493" s="0" t="n">
        <f aca="false">MIN(F3493,G3493)</f>
        <v>0</v>
      </c>
      <c r="I3493" s="0" t="n">
        <f aca="false">IF(C3493=1,MIN(G3493-H3493,Assumptions!$C$13,P3492),0)</f>
        <v>0</v>
      </c>
      <c r="J3493" s="0" t="n">
        <f aca="false">H3493+I3493</f>
        <v>0</v>
      </c>
      <c r="K3493" s="0" t="n">
        <f aca="false">MIN(IF(C3493=1,F3493-H3493,F3493),Assumptions!$C$13,MAX(0,($B$5-P3492)/$B$6))</f>
        <v>26.9665561</v>
      </c>
      <c r="L3493" s="0" t="n">
        <f aca="false">IF(C3493=1,0,MIN(F3493-K3493,Assumptions!$C$15,MAX(0,$B$10-O3492-M3493)))</f>
        <v>0</v>
      </c>
      <c r="M3493" s="0" t="n">
        <f aca="false">'Profiles 8760'!H3482</f>
        <v>176000</v>
      </c>
      <c r="N3493" s="0" t="n">
        <f aca="false">J3493+L3493</f>
        <v>0</v>
      </c>
      <c r="O3493" s="0" t="n">
        <f aca="false">O3492+N3493</f>
        <v>323325.767191358</v>
      </c>
      <c r="P3493" s="0" t="n">
        <f aca="false">MIN($B$5,P3492+K3493*$B$6-I3493)</f>
        <v>243.11130781816</v>
      </c>
      <c r="Q3493" s="0" t="n">
        <f aca="false">MAX(0,F3493-H3493-K3493-L3493)</f>
        <v>0</v>
      </c>
    </row>
    <row r="3494" customFormat="false" ht="15" hidden="false" customHeight="false" outlineLevel="0" collapsed="false">
      <c r="A3494" s="0" t="n">
        <f aca="false">'Profiles 8760'!A3483</f>
        <v>3481</v>
      </c>
      <c r="B3494" s="0" t="n">
        <f aca="false">'Profiles 8760'!B3483</f>
        <v>5</v>
      </c>
      <c r="C3494" s="0" t="n">
        <f aca="false">'Profiles 8760'!E3483</f>
        <v>0</v>
      </c>
      <c r="D3494" s="0" t="n">
        <f aca="false">'Profiles 8760'!F3483</f>
        <v>0</v>
      </c>
      <c r="E3494" s="0" t="n">
        <f aca="false">'Profiles 8760'!G3483</f>
        <v>0.561065</v>
      </c>
      <c r="F3494" s="0" t="n">
        <f aca="false">D3494*Assumptions!$C$11*$B$7+E3494*Assumptions!$C$12*$B$8</f>
        <v>22.9475585</v>
      </c>
      <c r="G3494" s="0" t="n">
        <f aca="false">C3494*Assumptions!$C$15</f>
        <v>0</v>
      </c>
      <c r="H3494" s="0" t="n">
        <f aca="false">MIN(F3494,G3494)</f>
        <v>0</v>
      </c>
      <c r="I3494" s="0" t="n">
        <f aca="false">IF(C3494=1,MIN(G3494-H3494,Assumptions!$C$13,P3493),0)</f>
        <v>0</v>
      </c>
      <c r="J3494" s="0" t="n">
        <f aca="false">H3494+I3494</f>
        <v>0</v>
      </c>
      <c r="K3494" s="0" t="n">
        <f aca="false">MIN(IF(C3494=1,F3494-H3494,F3494),Assumptions!$C$13,MAX(0,($B$5-P3493)/$B$6))</f>
        <v>22.9475585</v>
      </c>
      <c r="L3494" s="0" t="n">
        <f aca="false">IF(C3494=1,0,MIN(F3494-K3494,Assumptions!$C$15,MAX(0,$B$10-O3493-M3494)))</f>
        <v>0</v>
      </c>
      <c r="M3494" s="0" t="n">
        <f aca="false">'Profiles 8760'!H3483</f>
        <v>176000</v>
      </c>
      <c r="N3494" s="0" t="n">
        <f aca="false">J3494+L3494</f>
        <v>0</v>
      </c>
      <c r="O3494" s="0" t="n">
        <f aca="false">O3493+N3494</f>
        <v>323325.767191358</v>
      </c>
      <c r="P3494" s="0" t="n">
        <f aca="false">MIN($B$5,P3493+K3494*$B$6-I3494)</f>
        <v>263.00225152596</v>
      </c>
      <c r="Q3494" s="0" t="n">
        <f aca="false">MAX(0,F3494-H3494-K3494-L3494)</f>
        <v>0</v>
      </c>
    </row>
    <row r="3495" customFormat="false" ht="15" hidden="false" customHeight="false" outlineLevel="0" collapsed="false">
      <c r="A3495" s="0" t="n">
        <f aca="false">'Profiles 8760'!A3484</f>
        <v>3482</v>
      </c>
      <c r="B3495" s="0" t="n">
        <f aca="false">'Profiles 8760'!B3484</f>
        <v>5</v>
      </c>
      <c r="C3495" s="0" t="n">
        <f aca="false">'Profiles 8760'!E3484</f>
        <v>0</v>
      </c>
      <c r="D3495" s="0" t="n">
        <f aca="false">'Profiles 8760'!F3484</f>
        <v>0</v>
      </c>
      <c r="E3495" s="0" t="n">
        <f aca="false">'Profiles 8760'!G3484</f>
        <v>0.376107</v>
      </c>
      <c r="F3495" s="0" t="n">
        <f aca="false">D3495*Assumptions!$C$11*$B$7+E3495*Assumptions!$C$12*$B$8</f>
        <v>15.3827763</v>
      </c>
      <c r="G3495" s="0" t="n">
        <f aca="false">C3495*Assumptions!$C$15</f>
        <v>0</v>
      </c>
      <c r="H3495" s="0" t="n">
        <f aca="false">MIN(F3495,G3495)</f>
        <v>0</v>
      </c>
      <c r="I3495" s="0" t="n">
        <f aca="false">IF(C3495=1,MIN(G3495-H3495,Assumptions!$C$13,P3494),0)</f>
        <v>0</v>
      </c>
      <c r="J3495" s="0" t="n">
        <f aca="false">H3495+I3495</f>
        <v>0</v>
      </c>
      <c r="K3495" s="0" t="n">
        <f aca="false">MIN(IF(C3495=1,F3495-H3495,F3495),Assumptions!$C$13,MAX(0,($B$5-P3494)/$B$6))</f>
        <v>15.3827763</v>
      </c>
      <c r="L3495" s="0" t="n">
        <f aca="false">IF(C3495=1,0,MIN(F3495-K3495,Assumptions!$C$15,MAX(0,$B$10-O3494-M3495)))</f>
        <v>0</v>
      </c>
      <c r="M3495" s="0" t="n">
        <f aca="false">'Profiles 8760'!H3484</f>
        <v>176000</v>
      </c>
      <c r="N3495" s="0" t="n">
        <f aca="false">J3495+L3495</f>
        <v>0</v>
      </c>
      <c r="O3495" s="0" t="n">
        <f aca="false">O3494+N3495</f>
        <v>323325.767191358</v>
      </c>
      <c r="P3495" s="0" t="n">
        <f aca="false">MIN($B$5,P3494+K3495*$B$6-I3495)</f>
        <v>276.3360420228</v>
      </c>
      <c r="Q3495" s="0" t="n">
        <f aca="false">MAX(0,F3495-H3495-K3495-L3495)</f>
        <v>0</v>
      </c>
    </row>
    <row r="3496" customFormat="false" ht="15" hidden="false" customHeight="false" outlineLevel="0" collapsed="false">
      <c r="A3496" s="0" t="n">
        <f aca="false">'Profiles 8760'!A3485</f>
        <v>3483</v>
      </c>
      <c r="B3496" s="0" t="n">
        <f aca="false">'Profiles 8760'!B3485</f>
        <v>5</v>
      </c>
      <c r="C3496" s="0" t="n">
        <f aca="false">'Profiles 8760'!E3485</f>
        <v>0</v>
      </c>
      <c r="D3496" s="0" t="n">
        <f aca="false">'Profiles 8760'!F3485</f>
        <v>0</v>
      </c>
      <c r="E3496" s="0" t="n">
        <f aca="false">'Profiles 8760'!G3485</f>
        <v>0.330703</v>
      </c>
      <c r="F3496" s="0" t="n">
        <f aca="false">D3496*Assumptions!$C$11*$B$7+E3496*Assumptions!$C$12*$B$8</f>
        <v>13.5257527</v>
      </c>
      <c r="G3496" s="0" t="n">
        <f aca="false">C3496*Assumptions!$C$15</f>
        <v>0</v>
      </c>
      <c r="H3496" s="0" t="n">
        <f aca="false">MIN(F3496,G3496)</f>
        <v>0</v>
      </c>
      <c r="I3496" s="0" t="n">
        <f aca="false">IF(C3496=1,MIN(G3496-H3496,Assumptions!$C$13,P3495),0)</f>
        <v>0</v>
      </c>
      <c r="J3496" s="0" t="n">
        <f aca="false">H3496+I3496</f>
        <v>0</v>
      </c>
      <c r="K3496" s="0" t="n">
        <f aca="false">MIN(IF(C3496=1,F3496-H3496,F3496),Assumptions!$C$13,MAX(0,($B$5-P3495)/$B$6))</f>
        <v>13.5257527</v>
      </c>
      <c r="L3496" s="0" t="n">
        <f aca="false">IF(C3496=1,0,MIN(F3496-K3496,Assumptions!$C$15,MAX(0,$B$10-O3495-M3496)))</f>
        <v>0</v>
      </c>
      <c r="M3496" s="0" t="n">
        <f aca="false">'Profiles 8760'!H3485</f>
        <v>176000</v>
      </c>
      <c r="N3496" s="0" t="n">
        <f aca="false">J3496+L3496</f>
        <v>0</v>
      </c>
      <c r="O3496" s="0" t="n">
        <f aca="false">O3495+N3496</f>
        <v>323325.767191358</v>
      </c>
      <c r="P3496" s="0" t="n">
        <f aca="false">MIN($B$5,P3495+K3496*$B$6-I3496)</f>
        <v>288.06016446316</v>
      </c>
      <c r="Q3496" s="0" t="n">
        <f aca="false">MAX(0,F3496-H3496-K3496-L3496)</f>
        <v>0</v>
      </c>
    </row>
    <row r="3497" customFormat="false" ht="15" hidden="false" customHeight="false" outlineLevel="0" collapsed="false">
      <c r="A3497" s="0" t="n">
        <f aca="false">'Profiles 8760'!A3486</f>
        <v>3484</v>
      </c>
      <c r="B3497" s="0" t="n">
        <f aca="false">'Profiles 8760'!B3486</f>
        <v>5</v>
      </c>
      <c r="C3497" s="0" t="n">
        <f aca="false">'Profiles 8760'!E3486</f>
        <v>0</v>
      </c>
      <c r="D3497" s="0" t="n">
        <f aca="false">'Profiles 8760'!F3486</f>
        <v>0</v>
      </c>
      <c r="E3497" s="0" t="n">
        <f aca="false">'Profiles 8760'!G3486</f>
        <v>0.354325</v>
      </c>
      <c r="F3497" s="0" t="n">
        <f aca="false">D3497*Assumptions!$C$11*$B$7+E3497*Assumptions!$C$12*$B$8</f>
        <v>14.4918925</v>
      </c>
      <c r="G3497" s="0" t="n">
        <f aca="false">C3497*Assumptions!$C$15</f>
        <v>0</v>
      </c>
      <c r="H3497" s="0" t="n">
        <f aca="false">MIN(F3497,G3497)</f>
        <v>0</v>
      </c>
      <c r="I3497" s="0" t="n">
        <f aca="false">IF(C3497=1,MIN(G3497-H3497,Assumptions!$C$13,P3496),0)</f>
        <v>0</v>
      </c>
      <c r="J3497" s="0" t="n">
        <f aca="false">H3497+I3497</f>
        <v>0</v>
      </c>
      <c r="K3497" s="0" t="n">
        <f aca="false">MIN(IF(C3497=1,F3497-H3497,F3497),Assumptions!$C$13,MAX(0,($B$5-P3496)/$B$6))</f>
        <v>14.4918925</v>
      </c>
      <c r="L3497" s="0" t="n">
        <f aca="false">IF(C3497=1,0,MIN(F3497-K3497,Assumptions!$C$15,MAX(0,$B$10-O3496-M3497)))</f>
        <v>0</v>
      </c>
      <c r="M3497" s="0" t="n">
        <f aca="false">'Profiles 8760'!H3486</f>
        <v>176000</v>
      </c>
      <c r="N3497" s="0" t="n">
        <f aca="false">J3497+L3497</f>
        <v>0</v>
      </c>
      <c r="O3497" s="0" t="n">
        <f aca="false">O3496+N3497</f>
        <v>323325.767191358</v>
      </c>
      <c r="P3497" s="0" t="n">
        <f aca="false">MIN($B$5,P3496+K3497*$B$6-I3497)</f>
        <v>300.62173688216</v>
      </c>
      <c r="Q3497" s="0" t="n">
        <f aca="false">MAX(0,F3497-H3497-K3497-L3497)</f>
        <v>0</v>
      </c>
    </row>
    <row r="3498" customFormat="false" ht="15" hidden="false" customHeight="false" outlineLevel="0" collapsed="false">
      <c r="A3498" s="0" t="n">
        <f aca="false">'Profiles 8760'!A3487</f>
        <v>3485</v>
      </c>
      <c r="B3498" s="0" t="n">
        <f aca="false">'Profiles 8760'!B3487</f>
        <v>5</v>
      </c>
      <c r="C3498" s="0" t="n">
        <f aca="false">'Profiles 8760'!E3487</f>
        <v>0</v>
      </c>
      <c r="D3498" s="0" t="n">
        <f aca="false">'Profiles 8760'!F3487</f>
        <v>0</v>
      </c>
      <c r="E3498" s="0" t="n">
        <f aca="false">'Profiles 8760'!G3487</f>
        <v>0.344266</v>
      </c>
      <c r="F3498" s="0" t="n">
        <f aca="false">D3498*Assumptions!$C$11*$B$7+E3498*Assumptions!$C$12*$B$8</f>
        <v>14.0804794</v>
      </c>
      <c r="G3498" s="0" t="n">
        <f aca="false">C3498*Assumptions!$C$15</f>
        <v>0</v>
      </c>
      <c r="H3498" s="0" t="n">
        <f aca="false">MIN(F3498,G3498)</f>
        <v>0</v>
      </c>
      <c r="I3498" s="0" t="n">
        <f aca="false">IF(C3498=1,MIN(G3498-H3498,Assumptions!$C$13,P3497),0)</f>
        <v>0</v>
      </c>
      <c r="J3498" s="0" t="n">
        <f aca="false">H3498+I3498</f>
        <v>0</v>
      </c>
      <c r="K3498" s="0" t="n">
        <f aca="false">MIN(IF(C3498=1,F3498-H3498,F3498),Assumptions!$C$13,MAX(0,($B$5-P3497)/$B$6))</f>
        <v>14.0804794</v>
      </c>
      <c r="L3498" s="0" t="n">
        <f aca="false">IF(C3498=1,0,MIN(F3498-K3498,Assumptions!$C$15,MAX(0,$B$10-O3497-M3498)))</f>
        <v>0</v>
      </c>
      <c r="M3498" s="0" t="n">
        <f aca="false">'Profiles 8760'!H3487</f>
        <v>176000</v>
      </c>
      <c r="N3498" s="0" t="n">
        <f aca="false">J3498+L3498</f>
        <v>0</v>
      </c>
      <c r="O3498" s="0" t="n">
        <f aca="false">O3497+N3498</f>
        <v>323325.767191358</v>
      </c>
      <c r="P3498" s="0" t="n">
        <f aca="false">MIN($B$5,P3497+K3498*$B$6-I3498)</f>
        <v>312.82669642608</v>
      </c>
      <c r="Q3498" s="0" t="n">
        <f aca="false">MAX(0,F3498-H3498-K3498-L3498)</f>
        <v>0</v>
      </c>
    </row>
    <row r="3499" customFormat="false" ht="15" hidden="false" customHeight="false" outlineLevel="0" collapsed="false">
      <c r="A3499" s="0" t="n">
        <f aca="false">'Profiles 8760'!A3488</f>
        <v>3486</v>
      </c>
      <c r="B3499" s="0" t="n">
        <f aca="false">'Profiles 8760'!B3488</f>
        <v>5</v>
      </c>
      <c r="C3499" s="0" t="n">
        <f aca="false">'Profiles 8760'!E3488</f>
        <v>0</v>
      </c>
      <c r="D3499" s="0" t="n">
        <f aca="false">'Profiles 8760'!F3488</f>
        <v>0</v>
      </c>
      <c r="E3499" s="0" t="n">
        <f aca="false">'Profiles 8760'!G3488</f>
        <v>0.329545</v>
      </c>
      <c r="F3499" s="0" t="n">
        <f aca="false">D3499*Assumptions!$C$11*$B$7+E3499*Assumptions!$C$12*$B$8</f>
        <v>13.4783905</v>
      </c>
      <c r="G3499" s="0" t="n">
        <f aca="false">C3499*Assumptions!$C$15</f>
        <v>0</v>
      </c>
      <c r="H3499" s="0" t="n">
        <f aca="false">MIN(F3499,G3499)</f>
        <v>0</v>
      </c>
      <c r="I3499" s="0" t="n">
        <f aca="false">IF(C3499=1,MIN(G3499-H3499,Assumptions!$C$13,P3498),0)</f>
        <v>0</v>
      </c>
      <c r="J3499" s="0" t="n">
        <f aca="false">H3499+I3499</f>
        <v>0</v>
      </c>
      <c r="K3499" s="0" t="n">
        <f aca="false">MIN(IF(C3499=1,F3499-H3499,F3499),Assumptions!$C$13,MAX(0,($B$5-P3498)/$B$6))</f>
        <v>13.4783905</v>
      </c>
      <c r="L3499" s="0" t="n">
        <f aca="false">IF(C3499=1,0,MIN(F3499-K3499,Assumptions!$C$15,MAX(0,$B$10-O3498-M3499)))</f>
        <v>0</v>
      </c>
      <c r="M3499" s="0" t="n">
        <f aca="false">'Profiles 8760'!H3488</f>
        <v>176000</v>
      </c>
      <c r="N3499" s="0" t="n">
        <f aca="false">J3499+L3499</f>
        <v>0</v>
      </c>
      <c r="O3499" s="0" t="n">
        <f aca="false">O3498+N3499</f>
        <v>323325.767191358</v>
      </c>
      <c r="P3499" s="0" t="n">
        <f aca="false">MIN($B$5,P3498+K3499*$B$6-I3499)</f>
        <v>324.50976531148</v>
      </c>
      <c r="Q3499" s="0" t="n">
        <f aca="false">MAX(0,F3499-H3499-K3499-L3499)</f>
        <v>0</v>
      </c>
    </row>
    <row r="3500" customFormat="false" ht="15" hidden="false" customHeight="false" outlineLevel="0" collapsed="false">
      <c r="A3500" s="0" t="n">
        <f aca="false">'Profiles 8760'!A3489</f>
        <v>3487</v>
      </c>
      <c r="B3500" s="0" t="n">
        <f aca="false">'Profiles 8760'!B3489</f>
        <v>5</v>
      </c>
      <c r="C3500" s="0" t="n">
        <f aca="false">'Profiles 8760'!E3489</f>
        <v>0</v>
      </c>
      <c r="D3500" s="0" t="n">
        <f aca="false">'Profiles 8760'!F3489</f>
        <v>0.101044</v>
      </c>
      <c r="E3500" s="0" t="n">
        <f aca="false">'Profiles 8760'!G3489</f>
        <v>0.367535</v>
      </c>
      <c r="F3500" s="0" t="n">
        <f aca="false">D3500*Assumptions!$C$11*$B$7+E3500*Assumptions!$C$12*$B$8</f>
        <v>44.2136887</v>
      </c>
      <c r="G3500" s="0" t="n">
        <f aca="false">C3500*Assumptions!$C$15</f>
        <v>0</v>
      </c>
      <c r="H3500" s="0" t="n">
        <f aca="false">MIN(F3500,G3500)</f>
        <v>0</v>
      </c>
      <c r="I3500" s="0" t="n">
        <f aca="false">IF(C3500=1,MIN(G3500-H3500,Assumptions!$C$13,P3499),0)</f>
        <v>0</v>
      </c>
      <c r="J3500" s="0" t="n">
        <f aca="false">H3500+I3500</f>
        <v>0</v>
      </c>
      <c r="K3500" s="0" t="n">
        <f aca="false">MIN(IF(C3500=1,F3500-H3500,F3500),Assumptions!$C$13,MAX(0,($B$5-P3499)/$B$6))</f>
        <v>44.2136887</v>
      </c>
      <c r="L3500" s="0" t="n">
        <f aca="false">IF(C3500=1,0,MIN(F3500-K3500,Assumptions!$C$15,MAX(0,$B$10-O3499-M3500)))</f>
        <v>0</v>
      </c>
      <c r="M3500" s="0" t="n">
        <f aca="false">'Profiles 8760'!H3489</f>
        <v>176000</v>
      </c>
      <c r="N3500" s="0" t="n">
        <f aca="false">J3500+L3500</f>
        <v>0</v>
      </c>
      <c r="O3500" s="0" t="n">
        <f aca="false">O3499+N3500</f>
        <v>323325.767191358</v>
      </c>
      <c r="P3500" s="0" t="n">
        <f aca="false">MIN($B$5,P3499+K3500*$B$6-I3500)</f>
        <v>362.83419067664</v>
      </c>
      <c r="Q3500" s="0" t="n">
        <f aca="false">MAX(0,F3500-H3500-K3500-L3500)</f>
        <v>0</v>
      </c>
    </row>
    <row r="3501" customFormat="false" ht="15" hidden="false" customHeight="false" outlineLevel="0" collapsed="false">
      <c r="A3501" s="0" t="n">
        <f aca="false">'Profiles 8760'!A3490</f>
        <v>3488</v>
      </c>
      <c r="B3501" s="0" t="n">
        <f aca="false">'Profiles 8760'!B3490</f>
        <v>5</v>
      </c>
      <c r="C3501" s="0" t="n">
        <f aca="false">'Profiles 8760'!E3490</f>
        <v>1</v>
      </c>
      <c r="D3501" s="0" t="n">
        <f aca="false">'Profiles 8760'!F3490</f>
        <v>0.345195</v>
      </c>
      <c r="E3501" s="0" t="n">
        <f aca="false">'Profiles 8760'!G3490</f>
        <v>0.338115</v>
      </c>
      <c r="F3501" s="0" t="n">
        <f aca="false">D3501*Assumptions!$C$11*$B$7+E3501*Assumptions!$C$12*$B$8</f>
        <v>113.5212195</v>
      </c>
      <c r="G3501" s="0" t="n">
        <f aca="false">C3501*Assumptions!$C$15</f>
        <v>200</v>
      </c>
      <c r="H3501" s="0" t="n">
        <f aca="false">MIN(F3501,G3501)</f>
        <v>113.5212195</v>
      </c>
      <c r="I3501" s="0" t="n">
        <f aca="false">IF(C3501=1,MIN(G3501-H3501,Assumptions!$C$13,P3500),0)</f>
        <v>86.4787805</v>
      </c>
      <c r="J3501" s="0" t="n">
        <f aca="false">H3501+I3501</f>
        <v>200</v>
      </c>
      <c r="K3501" s="0" t="n">
        <f aca="false">MIN(IF(C3501=1,F3501-H3501,F3501),Assumptions!$C$13,MAX(0,($B$5-P3500)/$B$6))</f>
        <v>0</v>
      </c>
      <c r="L3501" s="0" t="n">
        <f aca="false">IF(C3501=1,0,MIN(F3501-K3501,Assumptions!$C$15,MAX(0,$B$10-O3500-M3501)))</f>
        <v>0</v>
      </c>
      <c r="M3501" s="0" t="n">
        <f aca="false">'Profiles 8760'!H3490</f>
        <v>175800</v>
      </c>
      <c r="N3501" s="0" t="n">
        <f aca="false">J3501+L3501</f>
        <v>200</v>
      </c>
      <c r="O3501" s="0" t="n">
        <f aca="false">O3500+N3501</f>
        <v>323525.767191358</v>
      </c>
      <c r="P3501" s="0" t="n">
        <f aca="false">MIN($B$5,P3500+K3501*$B$6-I3501)</f>
        <v>276.35541017664</v>
      </c>
      <c r="Q3501" s="0" t="n">
        <f aca="false">MAX(0,F3501-H3501-K3501-L3501)</f>
        <v>0</v>
      </c>
    </row>
    <row r="3502" customFormat="false" ht="15" hidden="false" customHeight="false" outlineLevel="0" collapsed="false">
      <c r="A3502" s="0" t="n">
        <f aca="false">'Profiles 8760'!A3491</f>
        <v>3489</v>
      </c>
      <c r="B3502" s="0" t="n">
        <f aca="false">'Profiles 8760'!B3491</f>
        <v>5</v>
      </c>
      <c r="C3502" s="0" t="n">
        <f aca="false">'Profiles 8760'!E3491</f>
        <v>1</v>
      </c>
      <c r="D3502" s="0" t="n">
        <f aca="false">'Profiles 8760'!F3491</f>
        <v>0.619388</v>
      </c>
      <c r="E3502" s="0" t="n">
        <f aca="false">'Profiles 8760'!G3491</f>
        <v>0.278691</v>
      </c>
      <c r="F3502" s="0" t="n">
        <f aca="false">D3502*Assumptions!$C$11*$B$7+E3502*Assumptions!$C$12*$B$8</f>
        <v>190.2777163</v>
      </c>
      <c r="G3502" s="0" t="n">
        <f aca="false">C3502*Assumptions!$C$15</f>
        <v>200</v>
      </c>
      <c r="H3502" s="0" t="n">
        <f aca="false">MIN(F3502,G3502)</f>
        <v>190.2777163</v>
      </c>
      <c r="I3502" s="0" t="n">
        <f aca="false">IF(C3502=1,MIN(G3502-H3502,Assumptions!$C$13,P3501),0)</f>
        <v>9.72228369999999</v>
      </c>
      <c r="J3502" s="0" t="n">
        <f aca="false">H3502+I3502</f>
        <v>200</v>
      </c>
      <c r="K3502" s="0" t="n">
        <f aca="false">MIN(IF(C3502=1,F3502-H3502,F3502),Assumptions!$C$13,MAX(0,($B$5-P3501)/$B$6))</f>
        <v>0</v>
      </c>
      <c r="L3502" s="0" t="n">
        <f aca="false">IF(C3502=1,0,MIN(F3502-K3502,Assumptions!$C$15,MAX(0,$B$10-O3501-M3502)))</f>
        <v>0</v>
      </c>
      <c r="M3502" s="0" t="n">
        <f aca="false">'Profiles 8760'!H3491</f>
        <v>175600</v>
      </c>
      <c r="N3502" s="0" t="n">
        <f aca="false">J3502+L3502</f>
        <v>200</v>
      </c>
      <c r="O3502" s="0" t="n">
        <f aca="false">O3501+N3502</f>
        <v>323725.767191358</v>
      </c>
      <c r="P3502" s="0" t="n">
        <f aca="false">MIN($B$5,P3501+K3502*$B$6-I3502)</f>
        <v>266.63312647664</v>
      </c>
      <c r="Q3502" s="0" t="n">
        <f aca="false">MAX(0,F3502-H3502-K3502-L3502)</f>
        <v>0</v>
      </c>
    </row>
    <row r="3503" customFormat="false" ht="15" hidden="false" customHeight="false" outlineLevel="0" collapsed="false">
      <c r="A3503" s="0" t="n">
        <f aca="false">'Profiles 8760'!A3492</f>
        <v>3490</v>
      </c>
      <c r="B3503" s="0" t="n">
        <f aca="false">'Profiles 8760'!B3492</f>
        <v>5</v>
      </c>
      <c r="C3503" s="0" t="n">
        <f aca="false">'Profiles 8760'!E3492</f>
        <v>0</v>
      </c>
      <c r="D3503" s="0" t="n">
        <f aca="false">'Profiles 8760'!F3492</f>
        <v>0.878923</v>
      </c>
      <c r="E3503" s="0" t="n">
        <f aca="false">'Profiles 8760'!G3492</f>
        <v>0.234333</v>
      </c>
      <c r="F3503" s="0" t="n">
        <f aca="false">D3503*Assumptions!$C$11*$B$7+E3503*Assumptions!$C$12*$B$8</f>
        <v>263.4171821</v>
      </c>
      <c r="G3503" s="0" t="n">
        <f aca="false">C3503*Assumptions!$C$15</f>
        <v>0</v>
      </c>
      <c r="H3503" s="0" t="n">
        <f aca="false">MIN(F3503,G3503)</f>
        <v>0</v>
      </c>
      <c r="I3503" s="0" t="n">
        <f aca="false">IF(C3503=1,MIN(G3503-H3503,Assumptions!$C$13,P3502),0)</f>
        <v>0</v>
      </c>
      <c r="J3503" s="0" t="n">
        <f aca="false">H3503+I3503</f>
        <v>0</v>
      </c>
      <c r="K3503" s="0" t="n">
        <f aca="false">MIN(IF(C3503=1,F3503-H3503,F3503),Assumptions!$C$13,MAX(0,($B$5-P3502)/$B$6))</f>
        <v>180</v>
      </c>
      <c r="L3503" s="0" t="n">
        <f aca="false">IF(C3503=1,0,MIN(F3503-K3503,Assumptions!$C$15,MAX(0,$B$10-O3502-M3503)))</f>
        <v>83.4171821</v>
      </c>
      <c r="M3503" s="0" t="n">
        <f aca="false">'Profiles 8760'!H3492</f>
        <v>175600</v>
      </c>
      <c r="N3503" s="0" t="n">
        <f aca="false">J3503+L3503</f>
        <v>83.4171821</v>
      </c>
      <c r="O3503" s="0" t="n">
        <f aca="false">O3502+N3503</f>
        <v>323809.184373458</v>
      </c>
      <c r="P3503" s="0" t="n">
        <f aca="false">MIN($B$5,P3502+K3503*$B$6-I3503)</f>
        <v>422.65712647664</v>
      </c>
      <c r="Q3503" s="0" t="n">
        <f aca="false">MAX(0,F3503-H3503-K3503-L3503)</f>
        <v>0</v>
      </c>
    </row>
    <row r="3504" customFormat="false" ht="15" hidden="false" customHeight="false" outlineLevel="0" collapsed="false">
      <c r="A3504" s="0" t="n">
        <f aca="false">'Profiles 8760'!A3493</f>
        <v>3491</v>
      </c>
      <c r="B3504" s="0" t="n">
        <f aca="false">'Profiles 8760'!B3493</f>
        <v>5</v>
      </c>
      <c r="C3504" s="0" t="n">
        <f aca="false">'Profiles 8760'!E3493</f>
        <v>0</v>
      </c>
      <c r="D3504" s="0" t="n">
        <f aca="false">'Profiles 8760'!F3493</f>
        <v>1</v>
      </c>
      <c r="E3504" s="0" t="n">
        <f aca="false">'Profiles 8760'!G3493</f>
        <v>0.197257</v>
      </c>
      <c r="F3504" s="0" t="n">
        <f aca="false">D3504*Assumptions!$C$11*$B$7+E3504*Assumptions!$C$12*$B$8</f>
        <v>296.8678113</v>
      </c>
      <c r="G3504" s="0" t="n">
        <f aca="false">C3504*Assumptions!$C$15</f>
        <v>0</v>
      </c>
      <c r="H3504" s="0" t="n">
        <f aca="false">MIN(F3504,G3504)</f>
        <v>0</v>
      </c>
      <c r="I3504" s="0" t="n">
        <f aca="false">IF(C3504=1,MIN(G3504-H3504,Assumptions!$C$13,P3503),0)</f>
        <v>0</v>
      </c>
      <c r="J3504" s="0" t="n">
        <f aca="false">H3504+I3504</f>
        <v>0</v>
      </c>
      <c r="K3504" s="0" t="n">
        <f aca="false">MIN(IF(C3504=1,F3504-H3504,F3504),Assumptions!$C$13,MAX(0,($B$5-P3503)/$B$6))</f>
        <v>101.69920803341</v>
      </c>
      <c r="L3504" s="0" t="n">
        <f aca="false">IF(C3504=1,0,MIN(F3504-K3504,Assumptions!$C$15,MAX(0,$B$10-O3503-M3504)))</f>
        <v>195.16860326659</v>
      </c>
      <c r="M3504" s="0" t="n">
        <f aca="false">'Profiles 8760'!H3493</f>
        <v>175600</v>
      </c>
      <c r="N3504" s="0" t="n">
        <f aca="false">J3504+L3504</f>
        <v>195.16860326659</v>
      </c>
      <c r="O3504" s="0" t="n">
        <f aca="false">O3503+N3504</f>
        <v>324004.352976725</v>
      </c>
      <c r="P3504" s="0" t="n">
        <f aca="false">MIN($B$5,P3503+K3504*$B$6-I3504)</f>
        <v>510.81</v>
      </c>
      <c r="Q3504" s="0" t="n">
        <f aca="false">MAX(0,F3504-H3504-K3504-L3504)</f>
        <v>0</v>
      </c>
    </row>
    <row r="3505" customFormat="false" ht="15" hidden="false" customHeight="false" outlineLevel="0" collapsed="false">
      <c r="A3505" s="0" t="n">
        <f aca="false">'Profiles 8760'!A3494</f>
        <v>3492</v>
      </c>
      <c r="B3505" s="0" t="n">
        <f aca="false">'Profiles 8760'!B3494</f>
        <v>5</v>
      </c>
      <c r="C3505" s="0" t="n">
        <f aca="false">'Profiles 8760'!E3494</f>
        <v>0</v>
      </c>
      <c r="D3505" s="0" t="n">
        <f aca="false">'Profiles 8760'!F3494</f>
        <v>1</v>
      </c>
      <c r="E3505" s="0" t="n">
        <f aca="false">'Profiles 8760'!G3494</f>
        <v>0.261875</v>
      </c>
      <c r="F3505" s="0" t="n">
        <f aca="false">D3505*Assumptions!$C$11*$B$7+E3505*Assumptions!$C$12*$B$8</f>
        <v>299.5106875</v>
      </c>
      <c r="G3505" s="0" t="n">
        <f aca="false">C3505*Assumptions!$C$15</f>
        <v>0</v>
      </c>
      <c r="H3505" s="0" t="n">
        <f aca="false">MIN(F3505,G3505)</f>
        <v>0</v>
      </c>
      <c r="I3505" s="0" t="n">
        <f aca="false">IF(C3505=1,MIN(G3505-H3505,Assumptions!$C$13,P3504),0)</f>
        <v>0</v>
      </c>
      <c r="J3505" s="0" t="n">
        <f aca="false">H3505+I3505</f>
        <v>0</v>
      </c>
      <c r="K3505" s="0" t="n">
        <f aca="false">MIN(IF(C3505=1,F3505-H3505,F3505),Assumptions!$C$13,MAX(0,($B$5-P3504)/$B$6))</f>
        <v>0</v>
      </c>
      <c r="L3505" s="0" t="n">
        <f aca="false">IF(C3505=1,0,MIN(F3505-K3505,Assumptions!$C$15,MAX(0,$B$10-O3504-M3505)))</f>
        <v>200</v>
      </c>
      <c r="M3505" s="0" t="n">
        <f aca="false">'Profiles 8760'!H3494</f>
        <v>175600</v>
      </c>
      <c r="N3505" s="0" t="n">
        <f aca="false">J3505+L3505</f>
        <v>200</v>
      </c>
      <c r="O3505" s="0" t="n">
        <f aca="false">O3504+N3505</f>
        <v>324204.352976725</v>
      </c>
      <c r="P3505" s="0" t="n">
        <f aca="false">MIN($B$5,P3504+K3505*$B$6-I3505)</f>
        <v>510.81</v>
      </c>
      <c r="Q3505" s="0" t="n">
        <f aca="false">MAX(0,F3505-H3505-K3505-L3505)</f>
        <v>99.5106875</v>
      </c>
    </row>
    <row r="3506" customFormat="false" ht="15" hidden="false" customHeight="false" outlineLevel="0" collapsed="false">
      <c r="A3506" s="0" t="n">
        <f aca="false">'Profiles 8760'!A3495</f>
        <v>3493</v>
      </c>
      <c r="B3506" s="0" t="n">
        <f aca="false">'Profiles 8760'!B3495</f>
        <v>5</v>
      </c>
      <c r="C3506" s="0" t="n">
        <f aca="false">'Profiles 8760'!E3495</f>
        <v>0</v>
      </c>
      <c r="D3506" s="0" t="n">
        <f aca="false">'Profiles 8760'!F3495</f>
        <v>1</v>
      </c>
      <c r="E3506" s="0" t="n">
        <f aca="false">'Profiles 8760'!G3495</f>
        <v>0.174839</v>
      </c>
      <c r="F3506" s="0" t="n">
        <f aca="false">D3506*Assumptions!$C$11*$B$7+E3506*Assumptions!$C$12*$B$8</f>
        <v>295.9509151</v>
      </c>
      <c r="G3506" s="0" t="n">
        <f aca="false">C3506*Assumptions!$C$15</f>
        <v>0</v>
      </c>
      <c r="H3506" s="0" t="n">
        <f aca="false">MIN(F3506,G3506)</f>
        <v>0</v>
      </c>
      <c r="I3506" s="0" t="n">
        <f aca="false">IF(C3506=1,MIN(G3506-H3506,Assumptions!$C$13,P3505),0)</f>
        <v>0</v>
      </c>
      <c r="J3506" s="0" t="n">
        <f aca="false">H3506+I3506</f>
        <v>0</v>
      </c>
      <c r="K3506" s="0" t="n">
        <f aca="false">MIN(IF(C3506=1,F3506-H3506,F3506),Assumptions!$C$13,MAX(0,($B$5-P3505)/$B$6))</f>
        <v>0</v>
      </c>
      <c r="L3506" s="0" t="n">
        <f aca="false">IF(C3506=1,0,MIN(F3506-K3506,Assumptions!$C$15,MAX(0,$B$10-O3505-M3506)))</f>
        <v>200</v>
      </c>
      <c r="M3506" s="0" t="n">
        <f aca="false">'Profiles 8760'!H3495</f>
        <v>175600</v>
      </c>
      <c r="N3506" s="0" t="n">
        <f aca="false">J3506+L3506</f>
        <v>200</v>
      </c>
      <c r="O3506" s="0" t="n">
        <f aca="false">O3505+N3506</f>
        <v>324404.352976725</v>
      </c>
      <c r="P3506" s="0" t="n">
        <f aca="false">MIN($B$5,P3505+K3506*$B$6-I3506)</f>
        <v>510.81</v>
      </c>
      <c r="Q3506" s="0" t="n">
        <f aca="false">MAX(0,F3506-H3506-K3506-L3506)</f>
        <v>95.9509151</v>
      </c>
    </row>
    <row r="3507" customFormat="false" ht="15" hidden="false" customHeight="false" outlineLevel="0" collapsed="false">
      <c r="A3507" s="0" t="n">
        <f aca="false">'Profiles 8760'!A3496</f>
        <v>3494</v>
      </c>
      <c r="B3507" s="0" t="n">
        <f aca="false">'Profiles 8760'!B3496</f>
        <v>5</v>
      </c>
      <c r="C3507" s="0" t="n">
        <f aca="false">'Profiles 8760'!E3496</f>
        <v>0</v>
      </c>
      <c r="D3507" s="0" t="n">
        <f aca="false">'Profiles 8760'!F3496</f>
        <v>1</v>
      </c>
      <c r="E3507" s="0" t="n">
        <f aca="false">'Profiles 8760'!G3496</f>
        <v>0.182182</v>
      </c>
      <c r="F3507" s="0" t="n">
        <f aca="false">D3507*Assumptions!$C$11*$B$7+E3507*Assumptions!$C$12*$B$8</f>
        <v>296.2512438</v>
      </c>
      <c r="G3507" s="0" t="n">
        <f aca="false">C3507*Assumptions!$C$15</f>
        <v>0</v>
      </c>
      <c r="H3507" s="0" t="n">
        <f aca="false">MIN(F3507,G3507)</f>
        <v>0</v>
      </c>
      <c r="I3507" s="0" t="n">
        <f aca="false">IF(C3507=1,MIN(G3507-H3507,Assumptions!$C$13,P3506),0)</f>
        <v>0</v>
      </c>
      <c r="J3507" s="0" t="n">
        <f aca="false">H3507+I3507</f>
        <v>0</v>
      </c>
      <c r="K3507" s="0" t="n">
        <f aca="false">MIN(IF(C3507=1,F3507-H3507,F3507),Assumptions!$C$13,MAX(0,($B$5-P3506)/$B$6))</f>
        <v>0</v>
      </c>
      <c r="L3507" s="0" t="n">
        <f aca="false">IF(C3507=1,0,MIN(F3507-K3507,Assumptions!$C$15,MAX(0,$B$10-O3506-M3507)))</f>
        <v>200</v>
      </c>
      <c r="M3507" s="0" t="n">
        <f aca="false">'Profiles 8760'!H3496</f>
        <v>175600</v>
      </c>
      <c r="N3507" s="0" t="n">
        <f aca="false">J3507+L3507</f>
        <v>200</v>
      </c>
      <c r="O3507" s="0" t="n">
        <f aca="false">O3506+N3507</f>
        <v>324604.352976725</v>
      </c>
      <c r="P3507" s="0" t="n">
        <f aca="false">MIN($B$5,P3506+K3507*$B$6-I3507)</f>
        <v>510.81</v>
      </c>
      <c r="Q3507" s="0" t="n">
        <f aca="false">MAX(0,F3507-H3507-K3507-L3507)</f>
        <v>96.2512438</v>
      </c>
    </row>
    <row r="3508" customFormat="false" ht="15" hidden="false" customHeight="false" outlineLevel="0" collapsed="false">
      <c r="A3508" s="0" t="n">
        <f aca="false">'Profiles 8760'!A3497</f>
        <v>3495</v>
      </c>
      <c r="B3508" s="0" t="n">
        <f aca="false">'Profiles 8760'!B3497</f>
        <v>5</v>
      </c>
      <c r="C3508" s="0" t="n">
        <f aca="false">'Profiles 8760'!E3497</f>
        <v>0</v>
      </c>
      <c r="D3508" s="0" t="n">
        <f aca="false">'Profiles 8760'!F3497</f>
        <v>1</v>
      </c>
      <c r="E3508" s="0" t="n">
        <f aca="false">'Profiles 8760'!G3497</f>
        <v>0.222052</v>
      </c>
      <c r="F3508" s="0" t="n">
        <f aca="false">D3508*Assumptions!$C$11*$B$7+E3508*Assumptions!$C$12*$B$8</f>
        <v>297.8819268</v>
      </c>
      <c r="G3508" s="0" t="n">
        <f aca="false">C3508*Assumptions!$C$15</f>
        <v>0</v>
      </c>
      <c r="H3508" s="0" t="n">
        <f aca="false">MIN(F3508,G3508)</f>
        <v>0</v>
      </c>
      <c r="I3508" s="0" t="n">
        <f aca="false">IF(C3508=1,MIN(G3508-H3508,Assumptions!$C$13,P3507),0)</f>
        <v>0</v>
      </c>
      <c r="J3508" s="0" t="n">
        <f aca="false">H3508+I3508</f>
        <v>0</v>
      </c>
      <c r="K3508" s="0" t="n">
        <f aca="false">MIN(IF(C3508=1,F3508-H3508,F3508),Assumptions!$C$13,MAX(0,($B$5-P3507)/$B$6))</f>
        <v>0</v>
      </c>
      <c r="L3508" s="0" t="n">
        <f aca="false">IF(C3508=1,0,MIN(F3508-K3508,Assumptions!$C$15,MAX(0,$B$10-O3507-M3508)))</f>
        <v>200</v>
      </c>
      <c r="M3508" s="0" t="n">
        <f aca="false">'Profiles 8760'!H3497</f>
        <v>175600</v>
      </c>
      <c r="N3508" s="0" t="n">
        <f aca="false">J3508+L3508</f>
        <v>200</v>
      </c>
      <c r="O3508" s="0" t="n">
        <f aca="false">O3507+N3508</f>
        <v>324804.352976725</v>
      </c>
      <c r="P3508" s="0" t="n">
        <f aca="false">MIN($B$5,P3507+K3508*$B$6-I3508)</f>
        <v>510.81</v>
      </c>
      <c r="Q3508" s="0" t="n">
        <f aca="false">MAX(0,F3508-H3508-K3508-L3508)</f>
        <v>97.8819268</v>
      </c>
    </row>
    <row r="3509" customFormat="false" ht="15" hidden="false" customHeight="false" outlineLevel="0" collapsed="false">
      <c r="A3509" s="0" t="n">
        <f aca="false">'Profiles 8760'!A3498</f>
        <v>3496</v>
      </c>
      <c r="B3509" s="0" t="n">
        <f aca="false">'Profiles 8760'!B3498</f>
        <v>5</v>
      </c>
      <c r="C3509" s="0" t="n">
        <f aca="false">'Profiles 8760'!E3498</f>
        <v>0</v>
      </c>
      <c r="D3509" s="0" t="n">
        <f aca="false">'Profiles 8760'!F3498</f>
        <v>0.878923</v>
      </c>
      <c r="E3509" s="0" t="n">
        <f aca="false">'Profiles 8760'!G3498</f>
        <v>0.274543</v>
      </c>
      <c r="F3509" s="0" t="n">
        <f aca="false">D3509*Assumptions!$C$11*$B$7+E3509*Assumptions!$C$12*$B$8</f>
        <v>265.0617711</v>
      </c>
      <c r="G3509" s="0" t="n">
        <f aca="false">C3509*Assumptions!$C$15</f>
        <v>0</v>
      </c>
      <c r="H3509" s="0" t="n">
        <f aca="false">MIN(F3509,G3509)</f>
        <v>0</v>
      </c>
      <c r="I3509" s="0" t="n">
        <f aca="false">IF(C3509=1,MIN(G3509-H3509,Assumptions!$C$13,P3508),0)</f>
        <v>0</v>
      </c>
      <c r="J3509" s="0" t="n">
        <f aca="false">H3509+I3509</f>
        <v>0</v>
      </c>
      <c r="K3509" s="0" t="n">
        <f aca="false">MIN(IF(C3509=1,F3509-H3509,F3509),Assumptions!$C$13,MAX(0,($B$5-P3508)/$B$6))</f>
        <v>0</v>
      </c>
      <c r="L3509" s="0" t="n">
        <f aca="false">IF(C3509=1,0,MIN(F3509-K3509,Assumptions!$C$15,MAX(0,$B$10-O3508-M3509)))</f>
        <v>200</v>
      </c>
      <c r="M3509" s="0" t="n">
        <f aca="false">'Profiles 8760'!H3498</f>
        <v>175600</v>
      </c>
      <c r="N3509" s="0" t="n">
        <f aca="false">J3509+L3509</f>
        <v>200</v>
      </c>
      <c r="O3509" s="0" t="n">
        <f aca="false">O3508+N3509</f>
        <v>325004.352976725</v>
      </c>
      <c r="P3509" s="0" t="n">
        <f aca="false">MIN($B$5,P3508+K3509*$B$6-I3509)</f>
        <v>510.81</v>
      </c>
      <c r="Q3509" s="0" t="n">
        <f aca="false">MAX(0,F3509-H3509-K3509-L3509)</f>
        <v>65.0617711</v>
      </c>
    </row>
    <row r="3510" customFormat="false" ht="15" hidden="false" customHeight="false" outlineLevel="0" collapsed="false">
      <c r="A3510" s="0" t="n">
        <f aca="false">'Profiles 8760'!A3499</f>
        <v>3497</v>
      </c>
      <c r="B3510" s="0" t="n">
        <f aca="false">'Profiles 8760'!B3499</f>
        <v>5</v>
      </c>
      <c r="C3510" s="0" t="n">
        <f aca="false">'Profiles 8760'!E3499</f>
        <v>0</v>
      </c>
      <c r="D3510" s="0" t="n">
        <f aca="false">'Profiles 8760'!F3499</f>
        <v>0.619388</v>
      </c>
      <c r="E3510" s="0" t="n">
        <f aca="false">'Profiles 8760'!G3499</f>
        <v>0.220575</v>
      </c>
      <c r="F3510" s="0" t="n">
        <f aca="false">D3510*Assumptions!$C$11*$B$7+E3510*Assumptions!$C$12*$B$8</f>
        <v>187.9007719</v>
      </c>
      <c r="G3510" s="0" t="n">
        <f aca="false">C3510*Assumptions!$C$15</f>
        <v>0</v>
      </c>
      <c r="H3510" s="0" t="n">
        <f aca="false">MIN(F3510,G3510)</f>
        <v>0</v>
      </c>
      <c r="I3510" s="0" t="n">
        <f aca="false">IF(C3510=1,MIN(G3510-H3510,Assumptions!$C$13,P3509),0)</f>
        <v>0</v>
      </c>
      <c r="J3510" s="0" t="n">
        <f aca="false">H3510+I3510</f>
        <v>0</v>
      </c>
      <c r="K3510" s="0" t="n">
        <f aca="false">MIN(IF(C3510=1,F3510-H3510,F3510),Assumptions!$C$13,MAX(0,($B$5-P3509)/$B$6))</f>
        <v>0</v>
      </c>
      <c r="L3510" s="0" t="n">
        <f aca="false">IF(C3510=1,0,MIN(F3510-K3510,Assumptions!$C$15,MAX(0,$B$10-O3509-M3510)))</f>
        <v>187.9007719</v>
      </c>
      <c r="M3510" s="0" t="n">
        <f aca="false">'Profiles 8760'!H3499</f>
        <v>175600</v>
      </c>
      <c r="N3510" s="0" t="n">
        <f aca="false">J3510+L3510</f>
        <v>187.9007719</v>
      </c>
      <c r="O3510" s="0" t="n">
        <f aca="false">O3509+N3510</f>
        <v>325192.253748625</v>
      </c>
      <c r="P3510" s="0" t="n">
        <f aca="false">MIN($B$5,P3509+K3510*$B$6-I3510)</f>
        <v>510.81</v>
      </c>
      <c r="Q3510" s="0" t="n">
        <f aca="false">MAX(0,F3510-H3510-K3510-L3510)</f>
        <v>0</v>
      </c>
    </row>
    <row r="3511" customFormat="false" ht="15" hidden="false" customHeight="false" outlineLevel="0" collapsed="false">
      <c r="A3511" s="0" t="n">
        <f aca="false">'Profiles 8760'!A3500</f>
        <v>3498</v>
      </c>
      <c r="B3511" s="0" t="n">
        <f aca="false">'Profiles 8760'!B3500</f>
        <v>5</v>
      </c>
      <c r="C3511" s="0" t="n">
        <f aca="false">'Profiles 8760'!E3500</f>
        <v>0</v>
      </c>
      <c r="D3511" s="0" t="n">
        <f aca="false">'Profiles 8760'!F3500</f>
        <v>0.345195</v>
      </c>
      <c r="E3511" s="0" t="n">
        <f aca="false">'Profiles 8760'!G3500</f>
        <v>0.334382</v>
      </c>
      <c r="F3511" s="0" t="n">
        <f aca="false">D3511*Assumptions!$C$11*$B$7+E3511*Assumptions!$C$12*$B$8</f>
        <v>113.3685398</v>
      </c>
      <c r="G3511" s="0" t="n">
        <f aca="false">C3511*Assumptions!$C$15</f>
        <v>0</v>
      </c>
      <c r="H3511" s="0" t="n">
        <f aca="false">MIN(F3511,G3511)</f>
        <v>0</v>
      </c>
      <c r="I3511" s="0" t="n">
        <f aca="false">IF(C3511=1,MIN(G3511-H3511,Assumptions!$C$13,P3510),0)</f>
        <v>0</v>
      </c>
      <c r="J3511" s="0" t="n">
        <f aca="false">H3511+I3511</f>
        <v>0</v>
      </c>
      <c r="K3511" s="0" t="n">
        <f aca="false">MIN(IF(C3511=1,F3511-H3511,F3511),Assumptions!$C$13,MAX(0,($B$5-P3510)/$B$6))</f>
        <v>0</v>
      </c>
      <c r="L3511" s="0" t="n">
        <f aca="false">IF(C3511=1,0,MIN(F3511-K3511,Assumptions!$C$15,MAX(0,$B$10-O3510-M3511)))</f>
        <v>113.3685398</v>
      </c>
      <c r="M3511" s="0" t="n">
        <f aca="false">'Profiles 8760'!H3500</f>
        <v>175600</v>
      </c>
      <c r="N3511" s="0" t="n">
        <f aca="false">J3511+L3511</f>
        <v>113.3685398</v>
      </c>
      <c r="O3511" s="0" t="n">
        <f aca="false">O3510+N3511</f>
        <v>325305.622288425</v>
      </c>
      <c r="P3511" s="0" t="n">
        <f aca="false">MIN($B$5,P3510+K3511*$B$6-I3511)</f>
        <v>510.81</v>
      </c>
      <c r="Q3511" s="0" t="n">
        <f aca="false">MAX(0,F3511-H3511-K3511-L3511)</f>
        <v>0</v>
      </c>
    </row>
    <row r="3512" customFormat="false" ht="15" hidden="false" customHeight="false" outlineLevel="0" collapsed="false">
      <c r="A3512" s="0" t="n">
        <f aca="false">'Profiles 8760'!A3501</f>
        <v>3499</v>
      </c>
      <c r="B3512" s="0" t="n">
        <f aca="false">'Profiles 8760'!B3501</f>
        <v>5</v>
      </c>
      <c r="C3512" s="0" t="n">
        <f aca="false">'Profiles 8760'!E3501</f>
        <v>0</v>
      </c>
      <c r="D3512" s="0" t="n">
        <f aca="false">'Profiles 8760'!F3501</f>
        <v>0.101044</v>
      </c>
      <c r="E3512" s="0" t="n">
        <f aca="false">'Profiles 8760'!G3501</f>
        <v>0.299273</v>
      </c>
      <c r="F3512" s="0" t="n">
        <f aca="false">D3512*Assumptions!$C$11*$B$7+E3512*Assumptions!$C$12*$B$8</f>
        <v>41.4217729</v>
      </c>
      <c r="G3512" s="0" t="n">
        <f aca="false">C3512*Assumptions!$C$15</f>
        <v>0</v>
      </c>
      <c r="H3512" s="0" t="n">
        <f aca="false">MIN(F3512,G3512)</f>
        <v>0</v>
      </c>
      <c r="I3512" s="0" t="n">
        <f aca="false">IF(C3512=1,MIN(G3512-H3512,Assumptions!$C$13,P3511),0)</f>
        <v>0</v>
      </c>
      <c r="J3512" s="0" t="n">
        <f aca="false">H3512+I3512</f>
        <v>0</v>
      </c>
      <c r="K3512" s="0" t="n">
        <f aca="false">MIN(IF(C3512=1,F3512-H3512,F3512),Assumptions!$C$13,MAX(0,($B$5-P3511)/$B$6))</f>
        <v>0</v>
      </c>
      <c r="L3512" s="0" t="n">
        <f aca="false">IF(C3512=1,0,MIN(F3512-K3512,Assumptions!$C$15,MAX(0,$B$10-O3511-M3512)))</f>
        <v>41.4217729</v>
      </c>
      <c r="M3512" s="0" t="n">
        <f aca="false">'Profiles 8760'!H3501</f>
        <v>175600</v>
      </c>
      <c r="N3512" s="0" t="n">
        <f aca="false">J3512+L3512</f>
        <v>41.4217729</v>
      </c>
      <c r="O3512" s="0" t="n">
        <f aca="false">O3511+N3512</f>
        <v>325347.044061325</v>
      </c>
      <c r="P3512" s="0" t="n">
        <f aca="false">MIN($B$5,P3511+K3512*$B$6-I3512)</f>
        <v>510.81</v>
      </c>
      <c r="Q3512" s="0" t="n">
        <f aca="false">MAX(0,F3512-H3512-K3512-L3512)</f>
        <v>0</v>
      </c>
    </row>
    <row r="3513" customFormat="false" ht="15" hidden="false" customHeight="false" outlineLevel="0" collapsed="false">
      <c r="A3513" s="0" t="n">
        <f aca="false">'Profiles 8760'!A3502</f>
        <v>3500</v>
      </c>
      <c r="B3513" s="0" t="n">
        <f aca="false">'Profiles 8760'!B3502</f>
        <v>5</v>
      </c>
      <c r="C3513" s="0" t="n">
        <f aca="false">'Profiles 8760'!E3502</f>
        <v>1</v>
      </c>
      <c r="D3513" s="0" t="n">
        <f aca="false">'Profiles 8760'!F3502</f>
        <v>0</v>
      </c>
      <c r="E3513" s="0" t="n">
        <f aca="false">'Profiles 8760'!G3502</f>
        <v>0.276771</v>
      </c>
      <c r="F3513" s="0" t="n">
        <f aca="false">D3513*Assumptions!$C$11*$B$7+E3513*Assumptions!$C$12*$B$8</f>
        <v>11.3199339</v>
      </c>
      <c r="G3513" s="0" t="n">
        <f aca="false">C3513*Assumptions!$C$15</f>
        <v>200</v>
      </c>
      <c r="H3513" s="0" t="n">
        <f aca="false">MIN(F3513,G3513)</f>
        <v>11.3199339</v>
      </c>
      <c r="I3513" s="0" t="n">
        <f aca="false">IF(C3513=1,MIN(G3513-H3513,Assumptions!$C$13,P3512),0)</f>
        <v>180</v>
      </c>
      <c r="J3513" s="0" t="n">
        <f aca="false">H3513+I3513</f>
        <v>191.3199339</v>
      </c>
      <c r="K3513" s="0" t="n">
        <f aca="false">MIN(IF(C3513=1,F3513-H3513,F3513),Assumptions!$C$13,MAX(0,($B$5-P3512)/$B$6))</f>
        <v>0</v>
      </c>
      <c r="L3513" s="0" t="n">
        <f aca="false">IF(C3513=1,0,MIN(F3513-K3513,Assumptions!$C$15,MAX(0,$B$10-O3512-M3513)))</f>
        <v>0</v>
      </c>
      <c r="M3513" s="0" t="n">
        <f aca="false">'Profiles 8760'!H3502</f>
        <v>175400</v>
      </c>
      <c r="N3513" s="0" t="n">
        <f aca="false">J3513+L3513</f>
        <v>191.3199339</v>
      </c>
      <c r="O3513" s="0" t="n">
        <f aca="false">O3512+N3513</f>
        <v>325538.363995225</v>
      </c>
      <c r="P3513" s="0" t="n">
        <f aca="false">MIN($B$5,P3512+K3513*$B$6-I3513)</f>
        <v>330.81</v>
      </c>
      <c r="Q3513" s="0" t="n">
        <f aca="false">MAX(0,F3513-H3513-K3513-L3513)</f>
        <v>0</v>
      </c>
    </row>
    <row r="3514" customFormat="false" ht="15" hidden="false" customHeight="false" outlineLevel="0" collapsed="false">
      <c r="A3514" s="0" t="n">
        <f aca="false">'Profiles 8760'!A3503</f>
        <v>3501</v>
      </c>
      <c r="B3514" s="0" t="n">
        <f aca="false">'Profiles 8760'!B3503</f>
        <v>5</v>
      </c>
      <c r="C3514" s="0" t="n">
        <f aca="false">'Profiles 8760'!E3503</f>
        <v>1</v>
      </c>
      <c r="D3514" s="0" t="n">
        <f aca="false">'Profiles 8760'!F3503</f>
        <v>0</v>
      </c>
      <c r="E3514" s="0" t="n">
        <f aca="false">'Profiles 8760'!G3503</f>
        <v>0.321753</v>
      </c>
      <c r="F3514" s="0" t="n">
        <f aca="false">D3514*Assumptions!$C$11*$B$7+E3514*Assumptions!$C$12*$B$8</f>
        <v>13.1596977</v>
      </c>
      <c r="G3514" s="0" t="n">
        <f aca="false">C3514*Assumptions!$C$15</f>
        <v>200</v>
      </c>
      <c r="H3514" s="0" t="n">
        <f aca="false">MIN(F3514,G3514)</f>
        <v>13.1596977</v>
      </c>
      <c r="I3514" s="0" t="n">
        <f aca="false">IF(C3514=1,MIN(G3514-H3514,Assumptions!$C$13,P3513),0)</f>
        <v>180</v>
      </c>
      <c r="J3514" s="0" t="n">
        <f aca="false">H3514+I3514</f>
        <v>193.1596977</v>
      </c>
      <c r="K3514" s="0" t="n">
        <f aca="false">MIN(IF(C3514=1,F3514-H3514,F3514),Assumptions!$C$13,MAX(0,($B$5-P3513)/$B$6))</f>
        <v>0</v>
      </c>
      <c r="L3514" s="0" t="n">
        <f aca="false">IF(C3514=1,0,MIN(F3514-K3514,Assumptions!$C$15,MAX(0,$B$10-O3513-M3514)))</f>
        <v>0</v>
      </c>
      <c r="M3514" s="0" t="n">
        <f aca="false">'Profiles 8760'!H3503</f>
        <v>175200</v>
      </c>
      <c r="N3514" s="0" t="n">
        <f aca="false">J3514+L3514</f>
        <v>193.1596977</v>
      </c>
      <c r="O3514" s="0" t="n">
        <f aca="false">O3513+N3514</f>
        <v>325731.523692925</v>
      </c>
      <c r="P3514" s="0" t="n">
        <f aca="false">MIN($B$5,P3513+K3514*$B$6-I3514)</f>
        <v>150.81</v>
      </c>
      <c r="Q3514" s="0" t="n">
        <f aca="false">MAX(0,F3514-H3514-K3514-L3514)</f>
        <v>0</v>
      </c>
    </row>
    <row r="3515" customFormat="false" ht="15" hidden="false" customHeight="false" outlineLevel="0" collapsed="false">
      <c r="A3515" s="0" t="n">
        <f aca="false">'Profiles 8760'!A3504</f>
        <v>3502</v>
      </c>
      <c r="B3515" s="0" t="n">
        <f aca="false">'Profiles 8760'!B3504</f>
        <v>5</v>
      </c>
      <c r="C3515" s="0" t="n">
        <f aca="false">'Profiles 8760'!E3504</f>
        <v>0</v>
      </c>
      <c r="D3515" s="0" t="n">
        <f aca="false">'Profiles 8760'!F3504</f>
        <v>0</v>
      </c>
      <c r="E3515" s="0" t="n">
        <f aca="false">'Profiles 8760'!G3504</f>
        <v>0.230235</v>
      </c>
      <c r="F3515" s="0" t="n">
        <f aca="false">D3515*Assumptions!$C$11*$B$7+E3515*Assumptions!$C$12*$B$8</f>
        <v>9.4166115</v>
      </c>
      <c r="G3515" s="0" t="n">
        <f aca="false">C3515*Assumptions!$C$15</f>
        <v>0</v>
      </c>
      <c r="H3515" s="0" t="n">
        <f aca="false">MIN(F3515,G3515)</f>
        <v>0</v>
      </c>
      <c r="I3515" s="0" t="n">
        <f aca="false">IF(C3515=1,MIN(G3515-H3515,Assumptions!$C$13,P3514),0)</f>
        <v>0</v>
      </c>
      <c r="J3515" s="0" t="n">
        <f aca="false">H3515+I3515</f>
        <v>0</v>
      </c>
      <c r="K3515" s="0" t="n">
        <f aca="false">MIN(IF(C3515=1,F3515-H3515,F3515),Assumptions!$C$13,MAX(0,($B$5-P3514)/$B$6))</f>
        <v>9.4166115</v>
      </c>
      <c r="L3515" s="0" t="n">
        <f aca="false">IF(C3515=1,0,MIN(F3515-K3515,Assumptions!$C$15,MAX(0,$B$10-O3514-M3515)))</f>
        <v>0</v>
      </c>
      <c r="M3515" s="0" t="n">
        <f aca="false">'Profiles 8760'!H3504</f>
        <v>175200</v>
      </c>
      <c r="N3515" s="0" t="n">
        <f aca="false">J3515+L3515</f>
        <v>0</v>
      </c>
      <c r="O3515" s="0" t="n">
        <f aca="false">O3514+N3515</f>
        <v>325731.523692925</v>
      </c>
      <c r="P3515" s="0" t="n">
        <f aca="false">MIN($B$5,P3514+K3515*$B$6-I3515)</f>
        <v>158.9723188482</v>
      </c>
      <c r="Q3515" s="0" t="n">
        <f aca="false">MAX(0,F3515-H3515-K3515-L3515)</f>
        <v>0</v>
      </c>
    </row>
    <row r="3516" customFormat="false" ht="15" hidden="false" customHeight="false" outlineLevel="0" collapsed="false">
      <c r="A3516" s="0" t="n">
        <f aca="false">'Profiles 8760'!A3505</f>
        <v>3503</v>
      </c>
      <c r="B3516" s="0" t="n">
        <f aca="false">'Profiles 8760'!B3505</f>
        <v>5</v>
      </c>
      <c r="C3516" s="0" t="n">
        <f aca="false">'Profiles 8760'!E3505</f>
        <v>0</v>
      </c>
      <c r="D3516" s="0" t="n">
        <f aca="false">'Profiles 8760'!F3505</f>
        <v>0</v>
      </c>
      <c r="E3516" s="0" t="n">
        <f aca="false">'Profiles 8760'!G3505</f>
        <v>0.293463</v>
      </c>
      <c r="F3516" s="0" t="n">
        <f aca="false">D3516*Assumptions!$C$11*$B$7+E3516*Assumptions!$C$12*$B$8</f>
        <v>12.0026367</v>
      </c>
      <c r="G3516" s="0" t="n">
        <f aca="false">C3516*Assumptions!$C$15</f>
        <v>0</v>
      </c>
      <c r="H3516" s="0" t="n">
        <f aca="false">MIN(F3516,G3516)</f>
        <v>0</v>
      </c>
      <c r="I3516" s="0" t="n">
        <f aca="false">IF(C3516=1,MIN(G3516-H3516,Assumptions!$C$13,P3515),0)</f>
        <v>0</v>
      </c>
      <c r="J3516" s="0" t="n">
        <f aca="false">H3516+I3516</f>
        <v>0</v>
      </c>
      <c r="K3516" s="0" t="n">
        <f aca="false">MIN(IF(C3516=1,F3516-H3516,F3516),Assumptions!$C$13,MAX(0,($B$5-P3515)/$B$6))</f>
        <v>12.0026367</v>
      </c>
      <c r="L3516" s="0" t="n">
        <f aca="false">IF(C3516=1,0,MIN(F3516-K3516,Assumptions!$C$15,MAX(0,$B$10-O3515-M3516)))</f>
        <v>0</v>
      </c>
      <c r="M3516" s="0" t="n">
        <f aca="false">'Profiles 8760'!H3505</f>
        <v>175200</v>
      </c>
      <c r="N3516" s="0" t="n">
        <f aca="false">J3516+L3516</f>
        <v>0</v>
      </c>
      <c r="O3516" s="0" t="n">
        <f aca="false">O3515+N3516</f>
        <v>325731.523692925</v>
      </c>
      <c r="P3516" s="0" t="n">
        <f aca="false">MIN($B$5,P3515+K3516*$B$6-I3516)</f>
        <v>169.37620433976</v>
      </c>
      <c r="Q3516" s="0" t="n">
        <f aca="false">MAX(0,F3516-H3516-K3516-L3516)</f>
        <v>0</v>
      </c>
    </row>
    <row r="3517" customFormat="false" ht="15" hidden="false" customHeight="false" outlineLevel="0" collapsed="false">
      <c r="A3517" s="0" t="n">
        <f aca="false">'Profiles 8760'!A3506</f>
        <v>3504</v>
      </c>
      <c r="B3517" s="0" t="n">
        <f aca="false">'Profiles 8760'!B3506</f>
        <v>5</v>
      </c>
      <c r="C3517" s="0" t="n">
        <f aca="false">'Profiles 8760'!E3506</f>
        <v>0</v>
      </c>
      <c r="D3517" s="0" t="n">
        <f aca="false">'Profiles 8760'!F3506</f>
        <v>0</v>
      </c>
      <c r="E3517" s="0" t="n">
        <f aca="false">'Profiles 8760'!G3506</f>
        <v>0.234495</v>
      </c>
      <c r="F3517" s="0" t="n">
        <f aca="false">D3517*Assumptions!$C$11*$B$7+E3517*Assumptions!$C$12*$B$8</f>
        <v>9.5908455</v>
      </c>
      <c r="G3517" s="0" t="n">
        <f aca="false">C3517*Assumptions!$C$15</f>
        <v>0</v>
      </c>
      <c r="H3517" s="0" t="n">
        <f aca="false">MIN(F3517,G3517)</f>
        <v>0</v>
      </c>
      <c r="I3517" s="0" t="n">
        <f aca="false">IF(C3517=1,MIN(G3517-H3517,Assumptions!$C$13,P3516),0)</f>
        <v>0</v>
      </c>
      <c r="J3517" s="0" t="n">
        <f aca="false">H3517+I3517</f>
        <v>0</v>
      </c>
      <c r="K3517" s="0" t="n">
        <f aca="false">MIN(IF(C3517=1,F3517-H3517,F3517),Assumptions!$C$13,MAX(0,($B$5-P3516)/$B$6))</f>
        <v>9.5908455</v>
      </c>
      <c r="L3517" s="0" t="n">
        <f aca="false">IF(C3517=1,0,MIN(F3517-K3517,Assumptions!$C$15,MAX(0,$B$10-O3516-M3517)))</f>
        <v>0</v>
      </c>
      <c r="M3517" s="0" t="n">
        <f aca="false">'Profiles 8760'!H3506</f>
        <v>175200</v>
      </c>
      <c r="N3517" s="0" t="n">
        <f aca="false">J3517+L3517</f>
        <v>0</v>
      </c>
      <c r="O3517" s="0" t="n">
        <f aca="false">O3516+N3517</f>
        <v>325731.523692925</v>
      </c>
      <c r="P3517" s="0" t="n">
        <f aca="false">MIN($B$5,P3516+K3517*$B$6-I3517)</f>
        <v>177.68954921916</v>
      </c>
      <c r="Q3517" s="0" t="n">
        <f aca="false">MAX(0,F3517-H3517-K3517-L3517)</f>
        <v>0</v>
      </c>
    </row>
    <row r="3518" customFormat="false" ht="15" hidden="false" customHeight="false" outlineLevel="0" collapsed="false">
      <c r="A3518" s="0" t="n">
        <f aca="false">'Profiles 8760'!A3507</f>
        <v>3505</v>
      </c>
      <c r="B3518" s="0" t="n">
        <f aca="false">'Profiles 8760'!B3507</f>
        <v>5</v>
      </c>
      <c r="C3518" s="0" t="n">
        <f aca="false">'Profiles 8760'!E3507</f>
        <v>0</v>
      </c>
      <c r="D3518" s="0" t="n">
        <f aca="false">'Profiles 8760'!F3507</f>
        <v>0</v>
      </c>
      <c r="E3518" s="0" t="n">
        <f aca="false">'Profiles 8760'!G3507</f>
        <v>0.210433</v>
      </c>
      <c r="F3518" s="0" t="n">
        <f aca="false">D3518*Assumptions!$C$11*$B$7+E3518*Assumptions!$C$12*$B$8</f>
        <v>8.6067097</v>
      </c>
      <c r="G3518" s="0" t="n">
        <f aca="false">C3518*Assumptions!$C$15</f>
        <v>0</v>
      </c>
      <c r="H3518" s="0" t="n">
        <f aca="false">MIN(F3518,G3518)</f>
        <v>0</v>
      </c>
      <c r="I3518" s="0" t="n">
        <f aca="false">IF(C3518=1,MIN(G3518-H3518,Assumptions!$C$13,P3517),0)</f>
        <v>0</v>
      </c>
      <c r="J3518" s="0" t="n">
        <f aca="false">H3518+I3518</f>
        <v>0</v>
      </c>
      <c r="K3518" s="0" t="n">
        <f aca="false">MIN(IF(C3518=1,F3518-H3518,F3518),Assumptions!$C$13,MAX(0,($B$5-P3517)/$B$6))</f>
        <v>8.6067097</v>
      </c>
      <c r="L3518" s="0" t="n">
        <f aca="false">IF(C3518=1,0,MIN(F3518-K3518,Assumptions!$C$15,MAX(0,$B$10-O3517-M3518)))</f>
        <v>0</v>
      </c>
      <c r="M3518" s="0" t="n">
        <f aca="false">'Profiles 8760'!H3507</f>
        <v>175200</v>
      </c>
      <c r="N3518" s="0" t="n">
        <f aca="false">J3518+L3518</f>
        <v>0</v>
      </c>
      <c r="O3518" s="0" t="n">
        <f aca="false">O3517+N3518</f>
        <v>325731.523692925</v>
      </c>
      <c r="P3518" s="0" t="n">
        <f aca="false">MIN($B$5,P3517+K3518*$B$6-I3518)</f>
        <v>185.14984518712</v>
      </c>
      <c r="Q3518" s="0" t="n">
        <f aca="false">MAX(0,F3518-H3518-K3518-L3518)</f>
        <v>0</v>
      </c>
    </row>
    <row r="3519" customFormat="false" ht="15" hidden="false" customHeight="false" outlineLevel="0" collapsed="false">
      <c r="A3519" s="0" t="n">
        <f aca="false">'Profiles 8760'!A3508</f>
        <v>3506</v>
      </c>
      <c r="B3519" s="0" t="n">
        <f aca="false">'Profiles 8760'!B3508</f>
        <v>5</v>
      </c>
      <c r="C3519" s="0" t="n">
        <f aca="false">'Profiles 8760'!E3508</f>
        <v>0</v>
      </c>
      <c r="D3519" s="0" t="n">
        <f aca="false">'Profiles 8760'!F3508</f>
        <v>0</v>
      </c>
      <c r="E3519" s="0" t="n">
        <f aca="false">'Profiles 8760'!G3508</f>
        <v>0.144662</v>
      </c>
      <c r="F3519" s="0" t="n">
        <f aca="false">D3519*Assumptions!$C$11*$B$7+E3519*Assumptions!$C$12*$B$8</f>
        <v>5.9166758</v>
      </c>
      <c r="G3519" s="0" t="n">
        <f aca="false">C3519*Assumptions!$C$15</f>
        <v>0</v>
      </c>
      <c r="H3519" s="0" t="n">
        <f aca="false">MIN(F3519,G3519)</f>
        <v>0</v>
      </c>
      <c r="I3519" s="0" t="n">
        <f aca="false">IF(C3519=1,MIN(G3519-H3519,Assumptions!$C$13,P3518),0)</f>
        <v>0</v>
      </c>
      <c r="J3519" s="0" t="n">
        <f aca="false">H3519+I3519</f>
        <v>0</v>
      </c>
      <c r="K3519" s="0" t="n">
        <f aca="false">MIN(IF(C3519=1,F3519-H3519,F3519),Assumptions!$C$13,MAX(0,($B$5-P3518)/$B$6))</f>
        <v>5.9166758</v>
      </c>
      <c r="L3519" s="0" t="n">
        <f aca="false">IF(C3519=1,0,MIN(F3519-K3519,Assumptions!$C$15,MAX(0,$B$10-O3518-M3519)))</f>
        <v>0</v>
      </c>
      <c r="M3519" s="0" t="n">
        <f aca="false">'Profiles 8760'!H3508</f>
        <v>175200</v>
      </c>
      <c r="N3519" s="0" t="n">
        <f aca="false">J3519+L3519</f>
        <v>0</v>
      </c>
      <c r="O3519" s="0" t="n">
        <f aca="false">O3518+N3519</f>
        <v>325731.523692925</v>
      </c>
      <c r="P3519" s="0" t="n">
        <f aca="false">MIN($B$5,P3518+K3519*$B$6-I3519)</f>
        <v>190.27841977056</v>
      </c>
      <c r="Q3519" s="0" t="n">
        <f aca="false">MAX(0,F3519-H3519-K3519-L3519)</f>
        <v>0</v>
      </c>
    </row>
    <row r="3520" customFormat="false" ht="15" hidden="false" customHeight="false" outlineLevel="0" collapsed="false">
      <c r="A3520" s="0" t="n">
        <f aca="false">'Profiles 8760'!A3509</f>
        <v>3507</v>
      </c>
      <c r="B3520" s="0" t="n">
        <f aca="false">'Profiles 8760'!B3509</f>
        <v>5</v>
      </c>
      <c r="C3520" s="0" t="n">
        <f aca="false">'Profiles 8760'!E3509</f>
        <v>0</v>
      </c>
      <c r="D3520" s="0" t="n">
        <f aca="false">'Profiles 8760'!F3509</f>
        <v>0</v>
      </c>
      <c r="E3520" s="0" t="n">
        <f aca="false">'Profiles 8760'!G3509</f>
        <v>0.088527</v>
      </c>
      <c r="F3520" s="0" t="n">
        <f aca="false">D3520*Assumptions!$C$11*$B$7+E3520*Assumptions!$C$12*$B$8</f>
        <v>3.6207543</v>
      </c>
      <c r="G3520" s="0" t="n">
        <f aca="false">C3520*Assumptions!$C$15</f>
        <v>0</v>
      </c>
      <c r="H3520" s="0" t="n">
        <f aca="false">MIN(F3520,G3520)</f>
        <v>0</v>
      </c>
      <c r="I3520" s="0" t="n">
        <f aca="false">IF(C3520=1,MIN(G3520-H3520,Assumptions!$C$13,P3519),0)</f>
        <v>0</v>
      </c>
      <c r="J3520" s="0" t="n">
        <f aca="false">H3520+I3520</f>
        <v>0</v>
      </c>
      <c r="K3520" s="0" t="n">
        <f aca="false">MIN(IF(C3520=1,F3520-H3520,F3520),Assumptions!$C$13,MAX(0,($B$5-P3519)/$B$6))</f>
        <v>3.6207543</v>
      </c>
      <c r="L3520" s="0" t="n">
        <f aca="false">IF(C3520=1,0,MIN(F3520-K3520,Assumptions!$C$15,MAX(0,$B$10-O3519-M3520)))</f>
        <v>0</v>
      </c>
      <c r="M3520" s="0" t="n">
        <f aca="false">'Profiles 8760'!H3509</f>
        <v>175200</v>
      </c>
      <c r="N3520" s="0" t="n">
        <f aca="false">J3520+L3520</f>
        <v>0</v>
      </c>
      <c r="O3520" s="0" t="n">
        <f aca="false">O3519+N3520</f>
        <v>325731.523692925</v>
      </c>
      <c r="P3520" s="0" t="n">
        <f aca="false">MIN($B$5,P3519+K3520*$B$6-I3520)</f>
        <v>193.4168895978</v>
      </c>
      <c r="Q3520" s="0" t="n">
        <f aca="false">MAX(0,F3520-H3520-K3520-L3520)</f>
        <v>0</v>
      </c>
    </row>
    <row r="3521" customFormat="false" ht="15" hidden="false" customHeight="false" outlineLevel="0" collapsed="false">
      <c r="A3521" s="0" t="n">
        <f aca="false">'Profiles 8760'!A3510</f>
        <v>3508</v>
      </c>
      <c r="B3521" s="0" t="n">
        <f aca="false">'Profiles 8760'!B3510</f>
        <v>5</v>
      </c>
      <c r="C3521" s="0" t="n">
        <f aca="false">'Profiles 8760'!E3510</f>
        <v>0</v>
      </c>
      <c r="D3521" s="0" t="n">
        <f aca="false">'Profiles 8760'!F3510</f>
        <v>0</v>
      </c>
      <c r="E3521" s="0" t="n">
        <f aca="false">'Profiles 8760'!G3510</f>
        <v>0.132672</v>
      </c>
      <c r="F3521" s="0" t="n">
        <f aca="false">D3521*Assumptions!$C$11*$B$7+E3521*Assumptions!$C$12*$B$8</f>
        <v>5.4262848</v>
      </c>
      <c r="G3521" s="0" t="n">
        <f aca="false">C3521*Assumptions!$C$15</f>
        <v>0</v>
      </c>
      <c r="H3521" s="0" t="n">
        <f aca="false">MIN(F3521,G3521)</f>
        <v>0</v>
      </c>
      <c r="I3521" s="0" t="n">
        <f aca="false">IF(C3521=1,MIN(G3521-H3521,Assumptions!$C$13,P3520),0)</f>
        <v>0</v>
      </c>
      <c r="J3521" s="0" t="n">
        <f aca="false">H3521+I3521</f>
        <v>0</v>
      </c>
      <c r="K3521" s="0" t="n">
        <f aca="false">MIN(IF(C3521=1,F3521-H3521,F3521),Assumptions!$C$13,MAX(0,($B$5-P3520)/$B$6))</f>
        <v>5.4262848</v>
      </c>
      <c r="L3521" s="0" t="n">
        <f aca="false">IF(C3521=1,0,MIN(F3521-K3521,Assumptions!$C$15,MAX(0,$B$10-O3520-M3521)))</f>
        <v>0</v>
      </c>
      <c r="M3521" s="0" t="n">
        <f aca="false">'Profiles 8760'!H3510</f>
        <v>175200</v>
      </c>
      <c r="N3521" s="0" t="n">
        <f aca="false">J3521+L3521</f>
        <v>0</v>
      </c>
      <c r="O3521" s="0" t="n">
        <f aca="false">O3520+N3521</f>
        <v>325731.523692925</v>
      </c>
      <c r="P3521" s="0" t="n">
        <f aca="false">MIN($B$5,P3520+K3521*$B$6-I3521)</f>
        <v>198.12039326244</v>
      </c>
      <c r="Q3521" s="0" t="n">
        <f aca="false">MAX(0,F3521-H3521-K3521-L3521)</f>
        <v>0</v>
      </c>
    </row>
    <row r="3522" customFormat="false" ht="15" hidden="false" customHeight="false" outlineLevel="0" collapsed="false">
      <c r="A3522" s="0" t="n">
        <f aca="false">'Profiles 8760'!A3511</f>
        <v>3509</v>
      </c>
      <c r="B3522" s="0" t="n">
        <f aca="false">'Profiles 8760'!B3511</f>
        <v>5</v>
      </c>
      <c r="C3522" s="0" t="n">
        <f aca="false">'Profiles 8760'!E3511</f>
        <v>0</v>
      </c>
      <c r="D3522" s="0" t="n">
        <f aca="false">'Profiles 8760'!F3511</f>
        <v>0</v>
      </c>
      <c r="E3522" s="0" t="n">
        <f aca="false">'Profiles 8760'!G3511</f>
        <v>0.122697</v>
      </c>
      <c r="F3522" s="0" t="n">
        <f aca="false">D3522*Assumptions!$C$11*$B$7+E3522*Assumptions!$C$12*$B$8</f>
        <v>5.0183073</v>
      </c>
      <c r="G3522" s="0" t="n">
        <f aca="false">C3522*Assumptions!$C$15</f>
        <v>0</v>
      </c>
      <c r="H3522" s="0" t="n">
        <f aca="false">MIN(F3522,G3522)</f>
        <v>0</v>
      </c>
      <c r="I3522" s="0" t="n">
        <f aca="false">IF(C3522=1,MIN(G3522-H3522,Assumptions!$C$13,P3521),0)</f>
        <v>0</v>
      </c>
      <c r="J3522" s="0" t="n">
        <f aca="false">H3522+I3522</f>
        <v>0</v>
      </c>
      <c r="K3522" s="0" t="n">
        <f aca="false">MIN(IF(C3522=1,F3522-H3522,F3522),Assumptions!$C$13,MAX(0,($B$5-P3521)/$B$6))</f>
        <v>5.0183073</v>
      </c>
      <c r="L3522" s="0" t="n">
        <f aca="false">IF(C3522=1,0,MIN(F3522-K3522,Assumptions!$C$15,MAX(0,$B$10-O3521-M3522)))</f>
        <v>0</v>
      </c>
      <c r="M3522" s="0" t="n">
        <f aca="false">'Profiles 8760'!H3511</f>
        <v>175200</v>
      </c>
      <c r="N3522" s="0" t="n">
        <f aca="false">J3522+L3522</f>
        <v>0</v>
      </c>
      <c r="O3522" s="0" t="n">
        <f aca="false">O3521+N3522</f>
        <v>325731.523692925</v>
      </c>
      <c r="P3522" s="0" t="n">
        <f aca="false">MIN($B$5,P3521+K3522*$B$6-I3522)</f>
        <v>202.47026203008</v>
      </c>
      <c r="Q3522" s="0" t="n">
        <f aca="false">MAX(0,F3522-H3522-K3522-L3522)</f>
        <v>0</v>
      </c>
    </row>
    <row r="3523" customFormat="false" ht="15" hidden="false" customHeight="false" outlineLevel="0" collapsed="false">
      <c r="A3523" s="0" t="n">
        <f aca="false">'Profiles 8760'!A3512</f>
        <v>3510</v>
      </c>
      <c r="B3523" s="0" t="n">
        <f aca="false">'Profiles 8760'!B3512</f>
        <v>5</v>
      </c>
      <c r="C3523" s="0" t="n">
        <f aca="false">'Profiles 8760'!E3512</f>
        <v>0</v>
      </c>
      <c r="D3523" s="0" t="n">
        <f aca="false">'Profiles 8760'!F3512</f>
        <v>0</v>
      </c>
      <c r="E3523" s="0" t="n">
        <f aca="false">'Profiles 8760'!G3512</f>
        <v>0.101677</v>
      </c>
      <c r="F3523" s="0" t="n">
        <f aca="false">D3523*Assumptions!$C$11*$B$7+E3523*Assumptions!$C$12*$B$8</f>
        <v>4.1585893</v>
      </c>
      <c r="G3523" s="0" t="n">
        <f aca="false">C3523*Assumptions!$C$15</f>
        <v>0</v>
      </c>
      <c r="H3523" s="0" t="n">
        <f aca="false">MIN(F3523,G3523)</f>
        <v>0</v>
      </c>
      <c r="I3523" s="0" t="n">
        <f aca="false">IF(C3523=1,MIN(G3523-H3523,Assumptions!$C$13,P3522),0)</f>
        <v>0</v>
      </c>
      <c r="J3523" s="0" t="n">
        <f aca="false">H3523+I3523</f>
        <v>0</v>
      </c>
      <c r="K3523" s="0" t="n">
        <f aca="false">MIN(IF(C3523=1,F3523-H3523,F3523),Assumptions!$C$13,MAX(0,($B$5-P3522)/$B$6))</f>
        <v>4.1585893</v>
      </c>
      <c r="L3523" s="0" t="n">
        <f aca="false">IF(C3523=1,0,MIN(F3523-K3523,Assumptions!$C$15,MAX(0,$B$10-O3522-M3523)))</f>
        <v>0</v>
      </c>
      <c r="M3523" s="0" t="n">
        <f aca="false">'Profiles 8760'!H3512</f>
        <v>175200</v>
      </c>
      <c r="N3523" s="0" t="n">
        <f aca="false">J3523+L3523</f>
        <v>0</v>
      </c>
      <c r="O3523" s="0" t="n">
        <f aca="false">O3522+N3523</f>
        <v>325731.523692925</v>
      </c>
      <c r="P3523" s="0" t="n">
        <f aca="false">MIN($B$5,P3522+K3523*$B$6-I3523)</f>
        <v>206.07492723532</v>
      </c>
      <c r="Q3523" s="0" t="n">
        <f aca="false">MAX(0,F3523-H3523-K3523-L3523)</f>
        <v>0</v>
      </c>
    </row>
    <row r="3524" customFormat="false" ht="15" hidden="false" customHeight="false" outlineLevel="0" collapsed="false">
      <c r="A3524" s="0" t="n">
        <f aca="false">'Profiles 8760'!A3513</f>
        <v>3511</v>
      </c>
      <c r="B3524" s="0" t="n">
        <f aca="false">'Profiles 8760'!B3513</f>
        <v>5</v>
      </c>
      <c r="C3524" s="0" t="n">
        <f aca="false">'Profiles 8760'!E3513</f>
        <v>0</v>
      </c>
      <c r="D3524" s="0" t="n">
        <f aca="false">'Profiles 8760'!F3513</f>
        <v>0.104717</v>
      </c>
      <c r="E3524" s="0" t="n">
        <f aca="false">'Profiles 8760'!G3513</f>
        <v>0.114083</v>
      </c>
      <c r="F3524" s="0" t="n">
        <f aca="false">D3524*Assumptions!$C$11*$B$7+E3524*Assumptions!$C$12*$B$8</f>
        <v>34.9082643</v>
      </c>
      <c r="G3524" s="0" t="n">
        <f aca="false">C3524*Assumptions!$C$15</f>
        <v>0</v>
      </c>
      <c r="H3524" s="0" t="n">
        <f aca="false">MIN(F3524,G3524)</f>
        <v>0</v>
      </c>
      <c r="I3524" s="0" t="n">
        <f aca="false">IF(C3524=1,MIN(G3524-H3524,Assumptions!$C$13,P3523),0)</f>
        <v>0</v>
      </c>
      <c r="J3524" s="0" t="n">
        <f aca="false">H3524+I3524</f>
        <v>0</v>
      </c>
      <c r="K3524" s="0" t="n">
        <f aca="false">MIN(IF(C3524=1,F3524-H3524,F3524),Assumptions!$C$13,MAX(0,($B$5-P3523)/$B$6))</f>
        <v>34.9082643</v>
      </c>
      <c r="L3524" s="0" t="n">
        <f aca="false">IF(C3524=1,0,MIN(F3524-K3524,Assumptions!$C$15,MAX(0,$B$10-O3523-M3524)))</f>
        <v>0</v>
      </c>
      <c r="M3524" s="0" t="n">
        <f aca="false">'Profiles 8760'!H3513</f>
        <v>175200</v>
      </c>
      <c r="N3524" s="0" t="n">
        <f aca="false">J3524+L3524</f>
        <v>0</v>
      </c>
      <c r="O3524" s="0" t="n">
        <f aca="false">O3523+N3524</f>
        <v>325731.523692925</v>
      </c>
      <c r="P3524" s="0" t="n">
        <f aca="false">MIN($B$5,P3523+K3524*$B$6-I3524)</f>
        <v>236.33341073056</v>
      </c>
      <c r="Q3524" s="0" t="n">
        <f aca="false">MAX(0,F3524-H3524-K3524-L3524)</f>
        <v>0</v>
      </c>
    </row>
    <row r="3525" customFormat="false" ht="15" hidden="false" customHeight="false" outlineLevel="0" collapsed="false">
      <c r="A3525" s="0" t="n">
        <f aca="false">'Profiles 8760'!A3514</f>
        <v>3512</v>
      </c>
      <c r="B3525" s="0" t="n">
        <f aca="false">'Profiles 8760'!B3514</f>
        <v>5</v>
      </c>
      <c r="C3525" s="0" t="n">
        <f aca="false">'Profiles 8760'!E3514</f>
        <v>1</v>
      </c>
      <c r="D3525" s="0" t="n">
        <f aca="false">'Profiles 8760'!F3514</f>
        <v>0.357746</v>
      </c>
      <c r="E3525" s="0" t="n">
        <f aca="false">'Profiles 8760'!G3514</f>
        <v>0.143778</v>
      </c>
      <c r="F3525" s="0" t="n">
        <f aca="false">D3525*Assumptions!$C$11*$B$7+E3525*Assumptions!$C$12*$B$8</f>
        <v>109.197565</v>
      </c>
      <c r="G3525" s="0" t="n">
        <f aca="false">C3525*Assumptions!$C$15</f>
        <v>200</v>
      </c>
      <c r="H3525" s="0" t="n">
        <f aca="false">MIN(F3525,G3525)</f>
        <v>109.197565</v>
      </c>
      <c r="I3525" s="0" t="n">
        <f aca="false">IF(C3525=1,MIN(G3525-H3525,Assumptions!$C$13,P3524),0)</f>
        <v>90.802435</v>
      </c>
      <c r="J3525" s="0" t="n">
        <f aca="false">H3525+I3525</f>
        <v>200</v>
      </c>
      <c r="K3525" s="0" t="n">
        <f aca="false">MIN(IF(C3525=1,F3525-H3525,F3525),Assumptions!$C$13,MAX(0,($B$5-P3524)/$B$6))</f>
        <v>0</v>
      </c>
      <c r="L3525" s="0" t="n">
        <f aca="false">IF(C3525=1,0,MIN(F3525-K3525,Assumptions!$C$15,MAX(0,$B$10-O3524-M3525)))</f>
        <v>0</v>
      </c>
      <c r="M3525" s="0" t="n">
        <f aca="false">'Profiles 8760'!H3514</f>
        <v>175000</v>
      </c>
      <c r="N3525" s="0" t="n">
        <f aca="false">J3525+L3525</f>
        <v>200</v>
      </c>
      <c r="O3525" s="0" t="n">
        <f aca="false">O3524+N3525</f>
        <v>325931.523692925</v>
      </c>
      <c r="P3525" s="0" t="n">
        <f aca="false">MIN($B$5,P3524+K3525*$B$6-I3525)</f>
        <v>145.53097573056</v>
      </c>
      <c r="Q3525" s="0" t="n">
        <f aca="false">MAX(0,F3525-H3525-K3525-L3525)</f>
        <v>0</v>
      </c>
    </row>
    <row r="3526" customFormat="false" ht="15" hidden="false" customHeight="false" outlineLevel="0" collapsed="false">
      <c r="A3526" s="0" t="n">
        <f aca="false">'Profiles 8760'!A3515</f>
        <v>3513</v>
      </c>
      <c r="B3526" s="0" t="n">
        <f aca="false">'Profiles 8760'!B3515</f>
        <v>5</v>
      </c>
      <c r="C3526" s="0" t="n">
        <f aca="false">'Profiles 8760'!E3515</f>
        <v>1</v>
      </c>
      <c r="D3526" s="0" t="n">
        <f aca="false">'Profiles 8760'!F3515</f>
        <v>0.641908</v>
      </c>
      <c r="E3526" s="0" t="n">
        <f aca="false">'Profiles 8760'!G3515</f>
        <v>0.222232</v>
      </c>
      <c r="F3526" s="0" t="n">
        <f aca="false">D3526*Assumptions!$C$11*$B$7+E3526*Assumptions!$C$12*$B$8</f>
        <v>194.4723192</v>
      </c>
      <c r="G3526" s="0" t="n">
        <f aca="false">C3526*Assumptions!$C$15</f>
        <v>200</v>
      </c>
      <c r="H3526" s="0" t="n">
        <f aca="false">MIN(F3526,G3526)</f>
        <v>194.4723192</v>
      </c>
      <c r="I3526" s="0" t="n">
        <f aca="false">IF(C3526=1,MIN(G3526-H3526,Assumptions!$C$13,P3525),0)</f>
        <v>5.52768079999999</v>
      </c>
      <c r="J3526" s="0" t="n">
        <f aca="false">H3526+I3526</f>
        <v>200</v>
      </c>
      <c r="K3526" s="0" t="n">
        <f aca="false">MIN(IF(C3526=1,F3526-H3526,F3526),Assumptions!$C$13,MAX(0,($B$5-P3525)/$B$6))</f>
        <v>0</v>
      </c>
      <c r="L3526" s="0" t="n">
        <f aca="false">IF(C3526=1,0,MIN(F3526-K3526,Assumptions!$C$15,MAX(0,$B$10-O3525-M3526)))</f>
        <v>0</v>
      </c>
      <c r="M3526" s="0" t="n">
        <f aca="false">'Profiles 8760'!H3515</f>
        <v>174800</v>
      </c>
      <c r="N3526" s="0" t="n">
        <f aca="false">J3526+L3526</f>
        <v>200</v>
      </c>
      <c r="O3526" s="0" t="n">
        <f aca="false">O3525+N3526</f>
        <v>326131.523692925</v>
      </c>
      <c r="P3526" s="0" t="n">
        <f aca="false">MIN($B$5,P3525+K3526*$B$6-I3526)</f>
        <v>140.00329493056</v>
      </c>
      <c r="Q3526" s="0" t="n">
        <f aca="false">MAX(0,F3526-H3526-K3526-L3526)</f>
        <v>0</v>
      </c>
    </row>
    <row r="3527" customFormat="false" ht="15" hidden="false" customHeight="false" outlineLevel="0" collapsed="false">
      <c r="A3527" s="0" t="n">
        <f aca="false">'Profiles 8760'!A3516</f>
        <v>3514</v>
      </c>
      <c r="B3527" s="0" t="n">
        <f aca="false">'Profiles 8760'!B3516</f>
        <v>5</v>
      </c>
      <c r="C3527" s="0" t="n">
        <f aca="false">'Profiles 8760'!E3516</f>
        <v>0</v>
      </c>
      <c r="D3527" s="0" t="n">
        <f aca="false">'Profiles 8760'!F3516</f>
        <v>0.91088</v>
      </c>
      <c r="E3527" s="0" t="n">
        <f aca="false">'Profiles 8760'!G3516</f>
        <v>0.209247</v>
      </c>
      <c r="F3527" s="0" t="n">
        <f aca="false">D3527*Assumptions!$C$11*$B$7+E3527*Assumptions!$C$12*$B$8</f>
        <v>271.6203463</v>
      </c>
      <c r="G3527" s="0" t="n">
        <f aca="false">C3527*Assumptions!$C$15</f>
        <v>0</v>
      </c>
      <c r="H3527" s="0" t="n">
        <f aca="false">MIN(F3527,G3527)</f>
        <v>0</v>
      </c>
      <c r="I3527" s="0" t="n">
        <f aca="false">IF(C3527=1,MIN(G3527-H3527,Assumptions!$C$13,P3526),0)</f>
        <v>0</v>
      </c>
      <c r="J3527" s="0" t="n">
        <f aca="false">H3527+I3527</f>
        <v>0</v>
      </c>
      <c r="K3527" s="0" t="n">
        <f aca="false">MIN(IF(C3527=1,F3527-H3527,F3527),Assumptions!$C$13,MAX(0,($B$5-P3526)/$B$6))</f>
        <v>180</v>
      </c>
      <c r="L3527" s="0" t="n">
        <f aca="false">IF(C3527=1,0,MIN(F3527-K3527,Assumptions!$C$15,MAX(0,$B$10-O3526-M3527)))</f>
        <v>91.6203463</v>
      </c>
      <c r="M3527" s="0" t="n">
        <f aca="false">'Profiles 8760'!H3516</f>
        <v>174800</v>
      </c>
      <c r="N3527" s="0" t="n">
        <f aca="false">J3527+L3527</f>
        <v>91.6203463</v>
      </c>
      <c r="O3527" s="0" t="n">
        <f aca="false">O3526+N3527</f>
        <v>326223.144039225</v>
      </c>
      <c r="P3527" s="0" t="n">
        <f aca="false">MIN($B$5,P3526+K3527*$B$6-I3527)</f>
        <v>296.02729493056</v>
      </c>
      <c r="Q3527" s="0" t="n">
        <f aca="false">MAX(0,F3527-H3527-K3527-L3527)</f>
        <v>0</v>
      </c>
    </row>
    <row r="3528" customFormat="false" ht="15" hidden="false" customHeight="false" outlineLevel="0" collapsed="false">
      <c r="A3528" s="0" t="n">
        <f aca="false">'Profiles 8760'!A3517</f>
        <v>3515</v>
      </c>
      <c r="B3528" s="0" t="n">
        <f aca="false">'Profiles 8760'!B3517</f>
        <v>5</v>
      </c>
      <c r="C3528" s="0" t="n">
        <f aca="false">'Profiles 8760'!E3517</f>
        <v>0</v>
      </c>
      <c r="D3528" s="0" t="n">
        <f aca="false">'Profiles 8760'!F3517</f>
        <v>1</v>
      </c>
      <c r="E3528" s="0" t="n">
        <f aca="false">'Profiles 8760'!G3517</f>
        <v>0.318905</v>
      </c>
      <c r="F3528" s="0" t="n">
        <f aca="false">D3528*Assumptions!$C$11*$B$7+E3528*Assumptions!$C$12*$B$8</f>
        <v>301.8432145</v>
      </c>
      <c r="G3528" s="0" t="n">
        <f aca="false">C3528*Assumptions!$C$15</f>
        <v>0</v>
      </c>
      <c r="H3528" s="0" t="n">
        <f aca="false">MIN(F3528,G3528)</f>
        <v>0</v>
      </c>
      <c r="I3528" s="0" t="n">
        <f aca="false">IF(C3528=1,MIN(G3528-H3528,Assumptions!$C$13,P3527),0)</f>
        <v>0</v>
      </c>
      <c r="J3528" s="0" t="n">
        <f aca="false">H3528+I3528</f>
        <v>0</v>
      </c>
      <c r="K3528" s="0" t="n">
        <f aca="false">MIN(IF(C3528=1,F3528-H3528,F3528),Assumptions!$C$13,MAX(0,($B$5-P3527)/$B$6))</f>
        <v>180</v>
      </c>
      <c r="L3528" s="0" t="n">
        <f aca="false">IF(C3528=1,0,MIN(F3528-K3528,Assumptions!$C$15,MAX(0,$B$10-O3527-M3528)))</f>
        <v>121.8432145</v>
      </c>
      <c r="M3528" s="0" t="n">
        <f aca="false">'Profiles 8760'!H3517</f>
        <v>174800</v>
      </c>
      <c r="N3528" s="0" t="n">
        <f aca="false">J3528+L3528</f>
        <v>121.8432145</v>
      </c>
      <c r="O3528" s="0" t="n">
        <f aca="false">O3527+N3528</f>
        <v>326344.987253725</v>
      </c>
      <c r="P3528" s="0" t="n">
        <f aca="false">MIN($B$5,P3527+K3528*$B$6-I3528)</f>
        <v>452.05129493056</v>
      </c>
      <c r="Q3528" s="0" t="n">
        <f aca="false">MAX(0,F3528-H3528-K3528-L3528)</f>
        <v>0</v>
      </c>
    </row>
    <row r="3529" customFormat="false" ht="15" hidden="false" customHeight="false" outlineLevel="0" collapsed="false">
      <c r="A3529" s="0" t="n">
        <f aca="false">'Profiles 8760'!A3518</f>
        <v>3516</v>
      </c>
      <c r="B3529" s="0" t="n">
        <f aca="false">'Profiles 8760'!B3518</f>
        <v>5</v>
      </c>
      <c r="C3529" s="0" t="n">
        <f aca="false">'Profiles 8760'!E3518</f>
        <v>0</v>
      </c>
      <c r="D3529" s="0" t="n">
        <f aca="false">'Profiles 8760'!F3518</f>
        <v>1</v>
      </c>
      <c r="E3529" s="0" t="n">
        <f aca="false">'Profiles 8760'!G3518</f>
        <v>0.367404</v>
      </c>
      <c r="F3529" s="0" t="n">
        <f aca="false">D3529*Assumptions!$C$11*$B$7+E3529*Assumptions!$C$12*$B$8</f>
        <v>303.8268236</v>
      </c>
      <c r="G3529" s="0" t="n">
        <f aca="false">C3529*Assumptions!$C$15</f>
        <v>0</v>
      </c>
      <c r="H3529" s="0" t="n">
        <f aca="false">MIN(F3529,G3529)</f>
        <v>0</v>
      </c>
      <c r="I3529" s="0" t="n">
        <f aca="false">IF(C3529=1,MIN(G3529-H3529,Assumptions!$C$13,P3528),0)</f>
        <v>0</v>
      </c>
      <c r="J3529" s="0" t="n">
        <f aca="false">H3529+I3529</f>
        <v>0</v>
      </c>
      <c r="K3529" s="0" t="n">
        <f aca="false">MIN(IF(C3529=1,F3529-H3529,F3529),Assumptions!$C$13,MAX(0,($B$5-P3528)/$B$6))</f>
        <v>67.7880769144439</v>
      </c>
      <c r="L3529" s="0" t="n">
        <f aca="false">IF(C3529=1,0,MIN(F3529-K3529,Assumptions!$C$15,MAX(0,$B$10-O3528-M3529)))</f>
        <v>200</v>
      </c>
      <c r="M3529" s="0" t="n">
        <f aca="false">'Profiles 8760'!H3518</f>
        <v>174800</v>
      </c>
      <c r="N3529" s="0" t="n">
        <f aca="false">J3529+L3529</f>
        <v>200</v>
      </c>
      <c r="O3529" s="0" t="n">
        <f aca="false">O3528+N3529</f>
        <v>326544.987253725</v>
      </c>
      <c r="P3529" s="0" t="n">
        <f aca="false">MIN($B$5,P3528+K3529*$B$6-I3529)</f>
        <v>510.81</v>
      </c>
      <c r="Q3529" s="0" t="n">
        <f aca="false">MAX(0,F3529-H3529-K3529-L3529)</f>
        <v>36.0387466855561</v>
      </c>
    </row>
    <row r="3530" customFormat="false" ht="15" hidden="false" customHeight="false" outlineLevel="0" collapsed="false">
      <c r="A3530" s="0" t="n">
        <f aca="false">'Profiles 8760'!A3519</f>
        <v>3517</v>
      </c>
      <c r="B3530" s="0" t="n">
        <f aca="false">'Profiles 8760'!B3519</f>
        <v>5</v>
      </c>
      <c r="C3530" s="0" t="n">
        <f aca="false">'Profiles 8760'!E3519</f>
        <v>0</v>
      </c>
      <c r="D3530" s="0" t="n">
        <f aca="false">'Profiles 8760'!F3519</f>
        <v>1</v>
      </c>
      <c r="E3530" s="0" t="n">
        <f aca="false">'Profiles 8760'!G3519</f>
        <v>0.367047</v>
      </c>
      <c r="F3530" s="0" t="n">
        <f aca="false">D3530*Assumptions!$C$11*$B$7+E3530*Assumptions!$C$12*$B$8</f>
        <v>303.8122223</v>
      </c>
      <c r="G3530" s="0" t="n">
        <f aca="false">C3530*Assumptions!$C$15</f>
        <v>0</v>
      </c>
      <c r="H3530" s="0" t="n">
        <f aca="false">MIN(F3530,G3530)</f>
        <v>0</v>
      </c>
      <c r="I3530" s="0" t="n">
        <f aca="false">IF(C3530=1,MIN(G3530-H3530,Assumptions!$C$13,P3529),0)</f>
        <v>0</v>
      </c>
      <c r="J3530" s="0" t="n">
        <f aca="false">H3530+I3530</f>
        <v>0</v>
      </c>
      <c r="K3530" s="0" t="n">
        <f aca="false">MIN(IF(C3530=1,F3530-H3530,F3530),Assumptions!$C$13,MAX(0,($B$5-P3529)/$B$6))</f>
        <v>0</v>
      </c>
      <c r="L3530" s="0" t="n">
        <f aca="false">IF(C3530=1,0,MIN(F3530-K3530,Assumptions!$C$15,MAX(0,$B$10-O3529-M3530)))</f>
        <v>200</v>
      </c>
      <c r="M3530" s="0" t="n">
        <f aca="false">'Profiles 8760'!H3519</f>
        <v>174800</v>
      </c>
      <c r="N3530" s="0" t="n">
        <f aca="false">J3530+L3530</f>
        <v>200</v>
      </c>
      <c r="O3530" s="0" t="n">
        <f aca="false">O3529+N3530</f>
        <v>326744.987253725</v>
      </c>
      <c r="P3530" s="0" t="n">
        <f aca="false">MIN($B$5,P3529+K3530*$B$6-I3530)</f>
        <v>510.81</v>
      </c>
      <c r="Q3530" s="0" t="n">
        <f aca="false">MAX(0,F3530-H3530-K3530-L3530)</f>
        <v>103.8122223</v>
      </c>
    </row>
    <row r="3531" customFormat="false" ht="15" hidden="false" customHeight="false" outlineLevel="0" collapsed="false">
      <c r="A3531" s="0" t="n">
        <f aca="false">'Profiles 8760'!A3520</f>
        <v>3518</v>
      </c>
      <c r="B3531" s="0" t="n">
        <f aca="false">'Profiles 8760'!B3520</f>
        <v>5</v>
      </c>
      <c r="C3531" s="0" t="n">
        <f aca="false">'Profiles 8760'!E3520</f>
        <v>0</v>
      </c>
      <c r="D3531" s="0" t="n">
        <f aca="false">'Profiles 8760'!F3520</f>
        <v>1</v>
      </c>
      <c r="E3531" s="0" t="n">
        <f aca="false">'Profiles 8760'!G3520</f>
        <v>0.323546</v>
      </c>
      <c r="F3531" s="0" t="n">
        <f aca="false">D3531*Assumptions!$C$11*$B$7+E3531*Assumptions!$C$12*$B$8</f>
        <v>302.0330314</v>
      </c>
      <c r="G3531" s="0" t="n">
        <f aca="false">C3531*Assumptions!$C$15</f>
        <v>0</v>
      </c>
      <c r="H3531" s="0" t="n">
        <f aca="false">MIN(F3531,G3531)</f>
        <v>0</v>
      </c>
      <c r="I3531" s="0" t="n">
        <f aca="false">IF(C3531=1,MIN(G3531-H3531,Assumptions!$C$13,P3530),0)</f>
        <v>0</v>
      </c>
      <c r="J3531" s="0" t="n">
        <f aca="false">H3531+I3531</f>
        <v>0</v>
      </c>
      <c r="K3531" s="0" t="n">
        <f aca="false">MIN(IF(C3531=1,F3531-H3531,F3531),Assumptions!$C$13,MAX(0,($B$5-P3530)/$B$6))</f>
        <v>0</v>
      </c>
      <c r="L3531" s="0" t="n">
        <f aca="false">IF(C3531=1,0,MIN(F3531-K3531,Assumptions!$C$15,MAX(0,$B$10-O3530-M3531)))</f>
        <v>200</v>
      </c>
      <c r="M3531" s="0" t="n">
        <f aca="false">'Profiles 8760'!H3520</f>
        <v>174800</v>
      </c>
      <c r="N3531" s="0" t="n">
        <f aca="false">J3531+L3531</f>
        <v>200</v>
      </c>
      <c r="O3531" s="0" t="n">
        <f aca="false">O3530+N3531</f>
        <v>326944.987253725</v>
      </c>
      <c r="P3531" s="0" t="n">
        <f aca="false">MIN($B$5,P3530+K3531*$B$6-I3531)</f>
        <v>510.81</v>
      </c>
      <c r="Q3531" s="0" t="n">
        <f aca="false">MAX(0,F3531-H3531-K3531-L3531)</f>
        <v>102.0330314</v>
      </c>
    </row>
    <row r="3532" customFormat="false" ht="15" hidden="false" customHeight="false" outlineLevel="0" collapsed="false">
      <c r="A3532" s="0" t="n">
        <f aca="false">'Profiles 8760'!A3521</f>
        <v>3519</v>
      </c>
      <c r="B3532" s="0" t="n">
        <f aca="false">'Profiles 8760'!B3521</f>
        <v>5</v>
      </c>
      <c r="C3532" s="0" t="n">
        <f aca="false">'Profiles 8760'!E3521</f>
        <v>0</v>
      </c>
      <c r="D3532" s="0" t="n">
        <f aca="false">'Profiles 8760'!F3521</f>
        <v>1</v>
      </c>
      <c r="E3532" s="0" t="n">
        <f aca="false">'Profiles 8760'!G3521</f>
        <v>0.223985</v>
      </c>
      <c r="F3532" s="0" t="n">
        <f aca="false">D3532*Assumptions!$C$11*$B$7+E3532*Assumptions!$C$12*$B$8</f>
        <v>297.9609865</v>
      </c>
      <c r="G3532" s="0" t="n">
        <f aca="false">C3532*Assumptions!$C$15</f>
        <v>0</v>
      </c>
      <c r="H3532" s="0" t="n">
        <f aca="false">MIN(F3532,G3532)</f>
        <v>0</v>
      </c>
      <c r="I3532" s="0" t="n">
        <f aca="false">IF(C3532=1,MIN(G3532-H3532,Assumptions!$C$13,P3531),0)</f>
        <v>0</v>
      </c>
      <c r="J3532" s="0" t="n">
        <f aca="false">H3532+I3532</f>
        <v>0</v>
      </c>
      <c r="K3532" s="0" t="n">
        <f aca="false">MIN(IF(C3532=1,F3532-H3532,F3532),Assumptions!$C$13,MAX(0,($B$5-P3531)/$B$6))</f>
        <v>0</v>
      </c>
      <c r="L3532" s="0" t="n">
        <f aca="false">IF(C3532=1,0,MIN(F3532-K3532,Assumptions!$C$15,MAX(0,$B$10-O3531-M3532)))</f>
        <v>200</v>
      </c>
      <c r="M3532" s="0" t="n">
        <f aca="false">'Profiles 8760'!H3521</f>
        <v>174800</v>
      </c>
      <c r="N3532" s="0" t="n">
        <f aca="false">J3532+L3532</f>
        <v>200</v>
      </c>
      <c r="O3532" s="0" t="n">
        <f aca="false">O3531+N3532</f>
        <v>327144.987253725</v>
      </c>
      <c r="P3532" s="0" t="n">
        <f aca="false">MIN($B$5,P3531+K3532*$B$6-I3532)</f>
        <v>510.81</v>
      </c>
      <c r="Q3532" s="0" t="n">
        <f aca="false">MAX(0,F3532-H3532-K3532-L3532)</f>
        <v>97.9609865</v>
      </c>
    </row>
    <row r="3533" customFormat="false" ht="15" hidden="false" customHeight="false" outlineLevel="0" collapsed="false">
      <c r="A3533" s="0" t="n">
        <f aca="false">'Profiles 8760'!A3522</f>
        <v>3520</v>
      </c>
      <c r="B3533" s="0" t="n">
        <f aca="false">'Profiles 8760'!B3522</f>
        <v>5</v>
      </c>
      <c r="C3533" s="0" t="n">
        <f aca="false">'Profiles 8760'!E3522</f>
        <v>0</v>
      </c>
      <c r="D3533" s="0" t="n">
        <f aca="false">'Profiles 8760'!F3522</f>
        <v>0.91088</v>
      </c>
      <c r="E3533" s="0" t="n">
        <f aca="false">'Profiles 8760'!G3522</f>
        <v>0.326006</v>
      </c>
      <c r="F3533" s="0" t="n">
        <f aca="false">D3533*Assumptions!$C$11*$B$7+E3533*Assumptions!$C$12*$B$8</f>
        <v>276.3957894</v>
      </c>
      <c r="G3533" s="0" t="n">
        <f aca="false">C3533*Assumptions!$C$15</f>
        <v>0</v>
      </c>
      <c r="H3533" s="0" t="n">
        <f aca="false">MIN(F3533,G3533)</f>
        <v>0</v>
      </c>
      <c r="I3533" s="0" t="n">
        <f aca="false">IF(C3533=1,MIN(G3533-H3533,Assumptions!$C$13,P3532),0)</f>
        <v>0</v>
      </c>
      <c r="J3533" s="0" t="n">
        <f aca="false">H3533+I3533</f>
        <v>0</v>
      </c>
      <c r="K3533" s="0" t="n">
        <f aca="false">MIN(IF(C3533=1,F3533-H3533,F3533),Assumptions!$C$13,MAX(0,($B$5-P3532)/$B$6))</f>
        <v>0</v>
      </c>
      <c r="L3533" s="0" t="n">
        <f aca="false">IF(C3533=1,0,MIN(F3533-K3533,Assumptions!$C$15,MAX(0,$B$10-O3532-M3533)))</f>
        <v>200</v>
      </c>
      <c r="M3533" s="0" t="n">
        <f aca="false">'Profiles 8760'!H3522</f>
        <v>174800</v>
      </c>
      <c r="N3533" s="0" t="n">
        <f aca="false">J3533+L3533</f>
        <v>200</v>
      </c>
      <c r="O3533" s="0" t="n">
        <f aca="false">O3532+N3533</f>
        <v>327344.987253725</v>
      </c>
      <c r="P3533" s="0" t="n">
        <f aca="false">MIN($B$5,P3532+K3533*$B$6-I3533)</f>
        <v>510.81</v>
      </c>
      <c r="Q3533" s="0" t="n">
        <f aca="false">MAX(0,F3533-H3533-K3533-L3533)</f>
        <v>76.3957894</v>
      </c>
    </row>
    <row r="3534" customFormat="false" ht="15" hidden="false" customHeight="false" outlineLevel="0" collapsed="false">
      <c r="A3534" s="0" t="n">
        <f aca="false">'Profiles 8760'!A3523</f>
        <v>3521</v>
      </c>
      <c r="B3534" s="0" t="n">
        <f aca="false">'Profiles 8760'!B3523</f>
        <v>5</v>
      </c>
      <c r="C3534" s="0" t="n">
        <f aca="false">'Profiles 8760'!E3523</f>
        <v>0</v>
      </c>
      <c r="D3534" s="0" t="n">
        <f aca="false">'Profiles 8760'!F3523</f>
        <v>0.641908</v>
      </c>
      <c r="E3534" s="0" t="n">
        <f aca="false">'Profiles 8760'!G3523</f>
        <v>0.430997</v>
      </c>
      <c r="F3534" s="0" t="n">
        <f aca="false">D3534*Assumptions!$C$11*$B$7+E3534*Assumptions!$C$12*$B$8</f>
        <v>203.0108077</v>
      </c>
      <c r="G3534" s="0" t="n">
        <f aca="false">C3534*Assumptions!$C$15</f>
        <v>0</v>
      </c>
      <c r="H3534" s="0" t="n">
        <f aca="false">MIN(F3534,G3534)</f>
        <v>0</v>
      </c>
      <c r="I3534" s="0" t="n">
        <f aca="false">IF(C3534=1,MIN(G3534-H3534,Assumptions!$C$13,P3533),0)</f>
        <v>0</v>
      </c>
      <c r="J3534" s="0" t="n">
        <f aca="false">H3534+I3534</f>
        <v>0</v>
      </c>
      <c r="K3534" s="0" t="n">
        <f aca="false">MIN(IF(C3534=1,F3534-H3534,F3534),Assumptions!$C$13,MAX(0,($B$5-P3533)/$B$6))</f>
        <v>0</v>
      </c>
      <c r="L3534" s="0" t="n">
        <f aca="false">IF(C3534=1,0,MIN(F3534-K3534,Assumptions!$C$15,MAX(0,$B$10-O3533-M3534)))</f>
        <v>200</v>
      </c>
      <c r="M3534" s="0" t="n">
        <f aca="false">'Profiles 8760'!H3523</f>
        <v>174800</v>
      </c>
      <c r="N3534" s="0" t="n">
        <f aca="false">J3534+L3534</f>
        <v>200</v>
      </c>
      <c r="O3534" s="0" t="n">
        <f aca="false">O3533+N3534</f>
        <v>327544.987253725</v>
      </c>
      <c r="P3534" s="0" t="n">
        <f aca="false">MIN($B$5,P3533+K3534*$B$6-I3534)</f>
        <v>510.81</v>
      </c>
      <c r="Q3534" s="0" t="n">
        <f aca="false">MAX(0,F3534-H3534-K3534-L3534)</f>
        <v>3.01080770000002</v>
      </c>
    </row>
    <row r="3535" customFormat="false" ht="15" hidden="false" customHeight="false" outlineLevel="0" collapsed="false">
      <c r="A3535" s="0" t="n">
        <f aca="false">'Profiles 8760'!A3524</f>
        <v>3522</v>
      </c>
      <c r="B3535" s="0" t="n">
        <f aca="false">'Profiles 8760'!B3524</f>
        <v>5</v>
      </c>
      <c r="C3535" s="0" t="n">
        <f aca="false">'Profiles 8760'!E3524</f>
        <v>0</v>
      </c>
      <c r="D3535" s="0" t="n">
        <f aca="false">'Profiles 8760'!F3524</f>
        <v>0.357746</v>
      </c>
      <c r="E3535" s="0" t="n">
        <f aca="false">'Profiles 8760'!G3524</f>
        <v>0.585089</v>
      </c>
      <c r="F3535" s="0" t="n">
        <f aca="false">D3535*Assumptions!$C$11*$B$7+E3535*Assumptions!$C$12*$B$8</f>
        <v>127.2471849</v>
      </c>
      <c r="G3535" s="0" t="n">
        <f aca="false">C3535*Assumptions!$C$15</f>
        <v>0</v>
      </c>
      <c r="H3535" s="0" t="n">
        <f aca="false">MIN(F3535,G3535)</f>
        <v>0</v>
      </c>
      <c r="I3535" s="0" t="n">
        <f aca="false">IF(C3535=1,MIN(G3535-H3535,Assumptions!$C$13,P3534),0)</f>
        <v>0</v>
      </c>
      <c r="J3535" s="0" t="n">
        <f aca="false">H3535+I3535</f>
        <v>0</v>
      </c>
      <c r="K3535" s="0" t="n">
        <f aca="false">MIN(IF(C3535=1,F3535-H3535,F3535),Assumptions!$C$13,MAX(0,($B$5-P3534)/$B$6))</f>
        <v>0</v>
      </c>
      <c r="L3535" s="0" t="n">
        <f aca="false">IF(C3535=1,0,MIN(F3535-K3535,Assumptions!$C$15,MAX(0,$B$10-O3534-M3535)))</f>
        <v>127.2471849</v>
      </c>
      <c r="M3535" s="0" t="n">
        <f aca="false">'Profiles 8760'!H3524</f>
        <v>174800</v>
      </c>
      <c r="N3535" s="0" t="n">
        <f aca="false">J3535+L3535</f>
        <v>127.2471849</v>
      </c>
      <c r="O3535" s="0" t="n">
        <f aca="false">O3534+N3535</f>
        <v>327672.234438625</v>
      </c>
      <c r="P3535" s="0" t="n">
        <f aca="false">MIN($B$5,P3534+K3535*$B$6-I3535)</f>
        <v>510.81</v>
      </c>
      <c r="Q3535" s="0" t="n">
        <f aca="false">MAX(0,F3535-H3535-K3535-L3535)</f>
        <v>0</v>
      </c>
    </row>
    <row r="3536" customFormat="false" ht="15" hidden="false" customHeight="false" outlineLevel="0" collapsed="false">
      <c r="A3536" s="0" t="n">
        <f aca="false">'Profiles 8760'!A3525</f>
        <v>3523</v>
      </c>
      <c r="B3536" s="0" t="n">
        <f aca="false">'Profiles 8760'!B3525</f>
        <v>5</v>
      </c>
      <c r="C3536" s="0" t="n">
        <f aca="false">'Profiles 8760'!E3525</f>
        <v>0</v>
      </c>
      <c r="D3536" s="0" t="n">
        <f aca="false">'Profiles 8760'!F3525</f>
        <v>0.104717</v>
      </c>
      <c r="E3536" s="0" t="n">
        <f aca="false">'Profiles 8760'!G3525</f>
        <v>0.658933</v>
      </c>
      <c r="F3536" s="0" t="n">
        <f aca="false">D3536*Assumptions!$C$11*$B$7+E3536*Assumptions!$C$12*$B$8</f>
        <v>57.1926293</v>
      </c>
      <c r="G3536" s="0" t="n">
        <f aca="false">C3536*Assumptions!$C$15</f>
        <v>0</v>
      </c>
      <c r="H3536" s="0" t="n">
        <f aca="false">MIN(F3536,G3536)</f>
        <v>0</v>
      </c>
      <c r="I3536" s="0" t="n">
        <f aca="false">IF(C3536=1,MIN(G3536-H3536,Assumptions!$C$13,P3535),0)</f>
        <v>0</v>
      </c>
      <c r="J3536" s="0" t="n">
        <f aca="false">H3536+I3536</f>
        <v>0</v>
      </c>
      <c r="K3536" s="0" t="n">
        <f aca="false">MIN(IF(C3536=1,F3536-H3536,F3536),Assumptions!$C$13,MAX(0,($B$5-P3535)/$B$6))</f>
        <v>0</v>
      </c>
      <c r="L3536" s="0" t="n">
        <f aca="false">IF(C3536=1,0,MIN(F3536-K3536,Assumptions!$C$15,MAX(0,$B$10-O3535-M3536)))</f>
        <v>57.1926293</v>
      </c>
      <c r="M3536" s="0" t="n">
        <f aca="false">'Profiles 8760'!H3525</f>
        <v>174800</v>
      </c>
      <c r="N3536" s="0" t="n">
        <f aca="false">J3536+L3536</f>
        <v>57.1926293</v>
      </c>
      <c r="O3536" s="0" t="n">
        <f aca="false">O3535+N3536</f>
        <v>327729.427067925</v>
      </c>
      <c r="P3536" s="0" t="n">
        <f aca="false">MIN($B$5,P3535+K3536*$B$6-I3536)</f>
        <v>510.81</v>
      </c>
      <c r="Q3536" s="0" t="n">
        <f aca="false">MAX(0,F3536-H3536-K3536-L3536)</f>
        <v>0</v>
      </c>
    </row>
    <row r="3537" customFormat="false" ht="15" hidden="false" customHeight="false" outlineLevel="0" collapsed="false">
      <c r="A3537" s="0" t="n">
        <f aca="false">'Profiles 8760'!A3526</f>
        <v>3524</v>
      </c>
      <c r="B3537" s="0" t="n">
        <f aca="false">'Profiles 8760'!B3526</f>
        <v>5</v>
      </c>
      <c r="C3537" s="0" t="n">
        <f aca="false">'Profiles 8760'!E3526</f>
        <v>1</v>
      </c>
      <c r="D3537" s="0" t="n">
        <f aca="false">'Profiles 8760'!F3526</f>
        <v>0</v>
      </c>
      <c r="E3537" s="0" t="n">
        <f aca="false">'Profiles 8760'!G3526</f>
        <v>0.643625</v>
      </c>
      <c r="F3537" s="0" t="n">
        <f aca="false">D3537*Assumptions!$C$11*$B$7+E3537*Assumptions!$C$12*$B$8</f>
        <v>26.3242625</v>
      </c>
      <c r="G3537" s="0" t="n">
        <f aca="false">C3537*Assumptions!$C$15</f>
        <v>200</v>
      </c>
      <c r="H3537" s="0" t="n">
        <f aca="false">MIN(F3537,G3537)</f>
        <v>26.3242625</v>
      </c>
      <c r="I3537" s="0" t="n">
        <f aca="false">IF(C3537=1,MIN(G3537-H3537,Assumptions!$C$13,P3536),0)</f>
        <v>173.6757375</v>
      </c>
      <c r="J3537" s="0" t="n">
        <f aca="false">H3537+I3537</f>
        <v>200</v>
      </c>
      <c r="K3537" s="0" t="n">
        <f aca="false">MIN(IF(C3537=1,F3537-H3537,F3537),Assumptions!$C$13,MAX(0,($B$5-P3536)/$B$6))</f>
        <v>0</v>
      </c>
      <c r="L3537" s="0" t="n">
        <f aca="false">IF(C3537=1,0,MIN(F3537-K3537,Assumptions!$C$15,MAX(0,$B$10-O3536-M3537)))</f>
        <v>0</v>
      </c>
      <c r="M3537" s="0" t="n">
        <f aca="false">'Profiles 8760'!H3526</f>
        <v>174600</v>
      </c>
      <c r="N3537" s="0" t="n">
        <f aca="false">J3537+L3537</f>
        <v>200</v>
      </c>
      <c r="O3537" s="0" t="n">
        <f aca="false">O3536+N3537</f>
        <v>327929.427067925</v>
      </c>
      <c r="P3537" s="0" t="n">
        <f aca="false">MIN($B$5,P3536+K3537*$B$6-I3537)</f>
        <v>337.1342625</v>
      </c>
      <c r="Q3537" s="0" t="n">
        <f aca="false">MAX(0,F3537-H3537-K3537-L3537)</f>
        <v>0</v>
      </c>
    </row>
    <row r="3538" customFormat="false" ht="15" hidden="false" customHeight="false" outlineLevel="0" collapsed="false">
      <c r="A3538" s="0" t="n">
        <f aca="false">'Profiles 8760'!A3527</f>
        <v>3525</v>
      </c>
      <c r="B3538" s="0" t="n">
        <f aca="false">'Profiles 8760'!B3527</f>
        <v>5</v>
      </c>
      <c r="C3538" s="0" t="n">
        <f aca="false">'Profiles 8760'!E3527</f>
        <v>1</v>
      </c>
      <c r="D3538" s="0" t="n">
        <f aca="false">'Profiles 8760'!F3527</f>
        <v>0</v>
      </c>
      <c r="E3538" s="0" t="n">
        <f aca="false">'Profiles 8760'!G3527</f>
        <v>0.698457</v>
      </c>
      <c r="F3538" s="0" t="n">
        <f aca="false">D3538*Assumptions!$C$11*$B$7+E3538*Assumptions!$C$12*$B$8</f>
        <v>28.5668913</v>
      </c>
      <c r="G3538" s="0" t="n">
        <f aca="false">C3538*Assumptions!$C$15</f>
        <v>200</v>
      </c>
      <c r="H3538" s="0" t="n">
        <f aca="false">MIN(F3538,G3538)</f>
        <v>28.5668913</v>
      </c>
      <c r="I3538" s="0" t="n">
        <f aca="false">IF(C3538=1,MIN(G3538-H3538,Assumptions!$C$13,P3537),0)</f>
        <v>171.4331087</v>
      </c>
      <c r="J3538" s="0" t="n">
        <f aca="false">H3538+I3538</f>
        <v>200</v>
      </c>
      <c r="K3538" s="0" t="n">
        <f aca="false">MIN(IF(C3538=1,F3538-H3538,F3538),Assumptions!$C$13,MAX(0,($B$5-P3537)/$B$6))</f>
        <v>0</v>
      </c>
      <c r="L3538" s="0" t="n">
        <f aca="false">IF(C3538=1,0,MIN(F3538-K3538,Assumptions!$C$15,MAX(0,$B$10-O3537-M3538)))</f>
        <v>0</v>
      </c>
      <c r="M3538" s="0" t="n">
        <f aca="false">'Profiles 8760'!H3527</f>
        <v>174400</v>
      </c>
      <c r="N3538" s="0" t="n">
        <f aca="false">J3538+L3538</f>
        <v>200</v>
      </c>
      <c r="O3538" s="0" t="n">
        <f aca="false">O3537+N3538</f>
        <v>328129.427067925</v>
      </c>
      <c r="P3538" s="0" t="n">
        <f aca="false">MIN($B$5,P3537+K3538*$B$6-I3538)</f>
        <v>165.7011538</v>
      </c>
      <c r="Q3538" s="0" t="n">
        <f aca="false">MAX(0,F3538-H3538-K3538-L3538)</f>
        <v>0</v>
      </c>
    </row>
    <row r="3539" customFormat="false" ht="15" hidden="false" customHeight="false" outlineLevel="0" collapsed="false">
      <c r="A3539" s="0" t="n">
        <f aca="false">'Profiles 8760'!A3528</f>
        <v>3526</v>
      </c>
      <c r="B3539" s="0" t="n">
        <f aca="false">'Profiles 8760'!B3528</f>
        <v>5</v>
      </c>
      <c r="C3539" s="0" t="n">
        <f aca="false">'Profiles 8760'!E3528</f>
        <v>0</v>
      </c>
      <c r="D3539" s="0" t="n">
        <f aca="false">'Profiles 8760'!F3528</f>
        <v>0</v>
      </c>
      <c r="E3539" s="0" t="n">
        <f aca="false">'Profiles 8760'!G3528</f>
        <v>1</v>
      </c>
      <c r="F3539" s="0" t="n">
        <f aca="false">D3539*Assumptions!$C$11*$B$7+E3539*Assumptions!$C$12*$B$8</f>
        <v>40.9</v>
      </c>
      <c r="G3539" s="0" t="n">
        <f aca="false">C3539*Assumptions!$C$15</f>
        <v>0</v>
      </c>
      <c r="H3539" s="0" t="n">
        <f aca="false">MIN(F3539,G3539)</f>
        <v>0</v>
      </c>
      <c r="I3539" s="0" t="n">
        <f aca="false">IF(C3539=1,MIN(G3539-H3539,Assumptions!$C$13,P3538),0)</f>
        <v>0</v>
      </c>
      <c r="J3539" s="0" t="n">
        <f aca="false">H3539+I3539</f>
        <v>0</v>
      </c>
      <c r="K3539" s="0" t="n">
        <f aca="false">MIN(IF(C3539=1,F3539-H3539,F3539),Assumptions!$C$13,MAX(0,($B$5-P3538)/$B$6))</f>
        <v>40.9</v>
      </c>
      <c r="L3539" s="0" t="n">
        <f aca="false">IF(C3539=1,0,MIN(F3539-K3539,Assumptions!$C$15,MAX(0,$B$10-O3538-M3539)))</f>
        <v>0</v>
      </c>
      <c r="M3539" s="0" t="n">
        <f aca="false">'Profiles 8760'!H3528</f>
        <v>174400</v>
      </c>
      <c r="N3539" s="0" t="n">
        <f aca="false">J3539+L3539</f>
        <v>0</v>
      </c>
      <c r="O3539" s="0" t="n">
        <f aca="false">O3538+N3539</f>
        <v>328129.427067925</v>
      </c>
      <c r="P3539" s="0" t="n">
        <f aca="false">MIN($B$5,P3538+K3539*$B$6-I3539)</f>
        <v>201.1532738</v>
      </c>
      <c r="Q3539" s="0" t="n">
        <f aca="false">MAX(0,F3539-H3539-K3539-L3539)</f>
        <v>0</v>
      </c>
    </row>
    <row r="3540" customFormat="false" ht="15" hidden="false" customHeight="false" outlineLevel="0" collapsed="false">
      <c r="A3540" s="0" t="n">
        <f aca="false">'Profiles 8760'!A3529</f>
        <v>3527</v>
      </c>
      <c r="B3540" s="0" t="n">
        <f aca="false">'Profiles 8760'!B3529</f>
        <v>5</v>
      </c>
      <c r="C3540" s="0" t="n">
        <f aca="false">'Profiles 8760'!E3529</f>
        <v>0</v>
      </c>
      <c r="D3540" s="0" t="n">
        <f aca="false">'Profiles 8760'!F3529</f>
        <v>0</v>
      </c>
      <c r="E3540" s="0" t="n">
        <f aca="false">'Profiles 8760'!G3529</f>
        <v>0.860429</v>
      </c>
      <c r="F3540" s="0" t="n">
        <f aca="false">D3540*Assumptions!$C$11*$B$7+E3540*Assumptions!$C$12*$B$8</f>
        <v>35.1915461</v>
      </c>
      <c r="G3540" s="0" t="n">
        <f aca="false">C3540*Assumptions!$C$15</f>
        <v>0</v>
      </c>
      <c r="H3540" s="0" t="n">
        <f aca="false">MIN(F3540,G3540)</f>
        <v>0</v>
      </c>
      <c r="I3540" s="0" t="n">
        <f aca="false">IF(C3540=1,MIN(G3540-H3540,Assumptions!$C$13,P3539),0)</f>
        <v>0</v>
      </c>
      <c r="J3540" s="0" t="n">
        <f aca="false">H3540+I3540</f>
        <v>0</v>
      </c>
      <c r="K3540" s="0" t="n">
        <f aca="false">MIN(IF(C3540=1,F3540-H3540,F3540),Assumptions!$C$13,MAX(0,($B$5-P3539)/$B$6))</f>
        <v>35.1915461</v>
      </c>
      <c r="L3540" s="0" t="n">
        <f aca="false">IF(C3540=1,0,MIN(F3540-K3540,Assumptions!$C$15,MAX(0,$B$10-O3539-M3540)))</f>
        <v>0</v>
      </c>
      <c r="M3540" s="0" t="n">
        <f aca="false">'Profiles 8760'!H3529</f>
        <v>174400</v>
      </c>
      <c r="N3540" s="0" t="n">
        <f aca="false">J3540+L3540</f>
        <v>0</v>
      </c>
      <c r="O3540" s="0" t="n">
        <f aca="false">O3539+N3540</f>
        <v>328129.427067925</v>
      </c>
      <c r="P3540" s="0" t="n">
        <f aca="false">MIN($B$5,P3539+K3540*$B$6-I3540)</f>
        <v>231.65730595948</v>
      </c>
      <c r="Q3540" s="0" t="n">
        <f aca="false">MAX(0,F3540-H3540-K3540-L3540)</f>
        <v>0</v>
      </c>
    </row>
    <row r="3541" customFormat="false" ht="15" hidden="false" customHeight="false" outlineLevel="0" collapsed="false">
      <c r="A3541" s="0" t="n">
        <f aca="false">'Profiles 8760'!A3530</f>
        <v>3528</v>
      </c>
      <c r="B3541" s="0" t="n">
        <f aca="false">'Profiles 8760'!B3530</f>
        <v>5</v>
      </c>
      <c r="C3541" s="0" t="n">
        <f aca="false">'Profiles 8760'!E3530</f>
        <v>0</v>
      </c>
      <c r="D3541" s="0" t="n">
        <f aca="false">'Profiles 8760'!F3530</f>
        <v>0</v>
      </c>
      <c r="E3541" s="0" t="n">
        <f aca="false">'Profiles 8760'!G3530</f>
        <v>0.604</v>
      </c>
      <c r="F3541" s="0" t="n">
        <f aca="false">D3541*Assumptions!$C$11*$B$7+E3541*Assumptions!$C$12*$B$8</f>
        <v>24.7036</v>
      </c>
      <c r="G3541" s="0" t="n">
        <f aca="false">C3541*Assumptions!$C$15</f>
        <v>0</v>
      </c>
      <c r="H3541" s="0" t="n">
        <f aca="false">MIN(F3541,G3541)</f>
        <v>0</v>
      </c>
      <c r="I3541" s="0" t="n">
        <f aca="false">IF(C3541=1,MIN(G3541-H3541,Assumptions!$C$13,P3540),0)</f>
        <v>0</v>
      </c>
      <c r="J3541" s="0" t="n">
        <f aca="false">H3541+I3541</f>
        <v>0</v>
      </c>
      <c r="K3541" s="0" t="n">
        <f aca="false">MIN(IF(C3541=1,F3541-H3541,F3541),Assumptions!$C$13,MAX(0,($B$5-P3540)/$B$6))</f>
        <v>24.7036</v>
      </c>
      <c r="L3541" s="0" t="n">
        <f aca="false">IF(C3541=1,0,MIN(F3541-K3541,Assumptions!$C$15,MAX(0,$B$10-O3540-M3541)))</f>
        <v>0</v>
      </c>
      <c r="M3541" s="0" t="n">
        <f aca="false">'Profiles 8760'!H3530</f>
        <v>174400</v>
      </c>
      <c r="N3541" s="0" t="n">
        <f aca="false">J3541+L3541</f>
        <v>0</v>
      </c>
      <c r="O3541" s="0" t="n">
        <f aca="false">O3540+N3541</f>
        <v>328129.427067925</v>
      </c>
      <c r="P3541" s="0" t="n">
        <f aca="false">MIN($B$5,P3540+K3541*$B$6-I3541)</f>
        <v>253.07038643948</v>
      </c>
      <c r="Q3541" s="0" t="n">
        <f aca="false">MAX(0,F3541-H3541-K3541-L3541)</f>
        <v>0</v>
      </c>
    </row>
    <row r="3542" customFormat="false" ht="15" hidden="false" customHeight="false" outlineLevel="0" collapsed="false">
      <c r="A3542" s="0" t="n">
        <f aca="false">'Profiles 8760'!A3531</f>
        <v>3529</v>
      </c>
      <c r="B3542" s="0" t="n">
        <f aca="false">'Profiles 8760'!B3531</f>
        <v>5</v>
      </c>
      <c r="C3542" s="0" t="n">
        <f aca="false">'Profiles 8760'!E3531</f>
        <v>0</v>
      </c>
      <c r="D3542" s="0" t="n">
        <f aca="false">'Profiles 8760'!F3531</f>
        <v>0</v>
      </c>
      <c r="E3542" s="0" t="n">
        <f aca="false">'Profiles 8760'!G3531</f>
        <v>0.524265</v>
      </c>
      <c r="F3542" s="0" t="n">
        <f aca="false">D3542*Assumptions!$C$11*$B$7+E3542*Assumptions!$C$12*$B$8</f>
        <v>21.4424385</v>
      </c>
      <c r="G3542" s="0" t="n">
        <f aca="false">C3542*Assumptions!$C$15</f>
        <v>0</v>
      </c>
      <c r="H3542" s="0" t="n">
        <f aca="false">MIN(F3542,G3542)</f>
        <v>0</v>
      </c>
      <c r="I3542" s="0" t="n">
        <f aca="false">IF(C3542=1,MIN(G3542-H3542,Assumptions!$C$13,P3541),0)</f>
        <v>0</v>
      </c>
      <c r="J3542" s="0" t="n">
        <f aca="false">H3542+I3542</f>
        <v>0</v>
      </c>
      <c r="K3542" s="0" t="n">
        <f aca="false">MIN(IF(C3542=1,F3542-H3542,F3542),Assumptions!$C$13,MAX(0,($B$5-P3541)/$B$6))</f>
        <v>21.4424385</v>
      </c>
      <c r="L3542" s="0" t="n">
        <f aca="false">IF(C3542=1,0,MIN(F3542-K3542,Assumptions!$C$15,MAX(0,$B$10-O3541-M3542)))</f>
        <v>0</v>
      </c>
      <c r="M3542" s="0" t="n">
        <f aca="false">'Profiles 8760'!H3531</f>
        <v>174400</v>
      </c>
      <c r="N3542" s="0" t="n">
        <f aca="false">J3542+L3542</f>
        <v>0</v>
      </c>
      <c r="O3542" s="0" t="n">
        <f aca="false">O3541+N3542</f>
        <v>328129.427067925</v>
      </c>
      <c r="P3542" s="0" t="n">
        <f aca="false">MIN($B$5,P3541+K3542*$B$6-I3542)</f>
        <v>271.65669213128</v>
      </c>
      <c r="Q3542" s="0" t="n">
        <f aca="false">MAX(0,F3542-H3542-K3542-L3542)</f>
        <v>0</v>
      </c>
    </row>
    <row r="3543" customFormat="false" ht="15" hidden="false" customHeight="false" outlineLevel="0" collapsed="false">
      <c r="A3543" s="0" t="n">
        <f aca="false">'Profiles 8760'!A3532</f>
        <v>3530</v>
      </c>
      <c r="B3543" s="0" t="n">
        <f aca="false">'Profiles 8760'!B3532</f>
        <v>5</v>
      </c>
      <c r="C3543" s="0" t="n">
        <f aca="false">'Profiles 8760'!E3532</f>
        <v>0</v>
      </c>
      <c r="D3543" s="0" t="n">
        <f aca="false">'Profiles 8760'!F3532</f>
        <v>0</v>
      </c>
      <c r="E3543" s="0" t="n">
        <f aca="false">'Profiles 8760'!G3532</f>
        <v>0.596775</v>
      </c>
      <c r="F3543" s="0" t="n">
        <f aca="false">D3543*Assumptions!$C$11*$B$7+E3543*Assumptions!$C$12*$B$8</f>
        <v>24.4080975</v>
      </c>
      <c r="G3543" s="0" t="n">
        <f aca="false">C3543*Assumptions!$C$15</f>
        <v>0</v>
      </c>
      <c r="H3543" s="0" t="n">
        <f aca="false">MIN(F3543,G3543)</f>
        <v>0</v>
      </c>
      <c r="I3543" s="0" t="n">
        <f aca="false">IF(C3543=1,MIN(G3543-H3543,Assumptions!$C$13,P3542),0)</f>
        <v>0</v>
      </c>
      <c r="J3543" s="0" t="n">
        <f aca="false">H3543+I3543</f>
        <v>0</v>
      </c>
      <c r="K3543" s="0" t="n">
        <f aca="false">MIN(IF(C3543=1,F3543-H3543,F3543),Assumptions!$C$13,MAX(0,($B$5-P3542)/$B$6))</f>
        <v>24.4080975</v>
      </c>
      <c r="L3543" s="0" t="n">
        <f aca="false">IF(C3543=1,0,MIN(F3543-K3543,Assumptions!$C$15,MAX(0,$B$10-O3542-M3543)))</f>
        <v>0</v>
      </c>
      <c r="M3543" s="0" t="n">
        <f aca="false">'Profiles 8760'!H3532</f>
        <v>174400</v>
      </c>
      <c r="N3543" s="0" t="n">
        <f aca="false">J3543+L3543</f>
        <v>0</v>
      </c>
      <c r="O3543" s="0" t="n">
        <f aca="false">O3542+N3543</f>
        <v>328129.427067925</v>
      </c>
      <c r="P3543" s="0" t="n">
        <f aca="false">MIN($B$5,P3542+K3543*$B$6-I3543)</f>
        <v>292.81363104428</v>
      </c>
      <c r="Q3543" s="0" t="n">
        <f aca="false">MAX(0,F3543-H3543-K3543-L3543)</f>
        <v>0</v>
      </c>
    </row>
    <row r="3544" customFormat="false" ht="15" hidden="false" customHeight="false" outlineLevel="0" collapsed="false">
      <c r="A3544" s="0" t="n">
        <f aca="false">'Profiles 8760'!A3533</f>
        <v>3531</v>
      </c>
      <c r="B3544" s="0" t="n">
        <f aca="false">'Profiles 8760'!B3533</f>
        <v>5</v>
      </c>
      <c r="C3544" s="0" t="n">
        <f aca="false">'Profiles 8760'!E3533</f>
        <v>0</v>
      </c>
      <c r="D3544" s="0" t="n">
        <f aca="false">'Profiles 8760'!F3533</f>
        <v>0</v>
      </c>
      <c r="E3544" s="0" t="n">
        <f aca="false">'Profiles 8760'!G3533</f>
        <v>0.652461</v>
      </c>
      <c r="F3544" s="0" t="n">
        <f aca="false">D3544*Assumptions!$C$11*$B$7+E3544*Assumptions!$C$12*$B$8</f>
        <v>26.6856549</v>
      </c>
      <c r="G3544" s="0" t="n">
        <f aca="false">C3544*Assumptions!$C$15</f>
        <v>0</v>
      </c>
      <c r="H3544" s="0" t="n">
        <f aca="false">MIN(F3544,G3544)</f>
        <v>0</v>
      </c>
      <c r="I3544" s="0" t="n">
        <f aca="false">IF(C3544=1,MIN(G3544-H3544,Assumptions!$C$13,P3543),0)</f>
        <v>0</v>
      </c>
      <c r="J3544" s="0" t="n">
        <f aca="false">H3544+I3544</f>
        <v>0</v>
      </c>
      <c r="K3544" s="0" t="n">
        <f aca="false">MIN(IF(C3544=1,F3544-H3544,F3544),Assumptions!$C$13,MAX(0,($B$5-P3543)/$B$6))</f>
        <v>26.6856549</v>
      </c>
      <c r="L3544" s="0" t="n">
        <f aca="false">IF(C3544=1,0,MIN(F3544-K3544,Assumptions!$C$15,MAX(0,$B$10-O3543-M3544)))</f>
        <v>0</v>
      </c>
      <c r="M3544" s="0" t="n">
        <f aca="false">'Profiles 8760'!H3533</f>
        <v>174400</v>
      </c>
      <c r="N3544" s="0" t="n">
        <f aca="false">J3544+L3544</f>
        <v>0</v>
      </c>
      <c r="O3544" s="0" t="n">
        <f aca="false">O3543+N3544</f>
        <v>328129.427067925</v>
      </c>
      <c r="P3544" s="0" t="n">
        <f aca="false">MIN($B$5,P3543+K3544*$B$6-I3544)</f>
        <v>315.9447567116</v>
      </c>
      <c r="Q3544" s="0" t="n">
        <f aca="false">MAX(0,F3544-H3544-K3544-L3544)</f>
        <v>0</v>
      </c>
    </row>
    <row r="3545" customFormat="false" ht="15" hidden="false" customHeight="false" outlineLevel="0" collapsed="false">
      <c r="A3545" s="0" t="n">
        <f aca="false">'Profiles 8760'!A3534</f>
        <v>3532</v>
      </c>
      <c r="B3545" s="0" t="n">
        <f aca="false">'Profiles 8760'!B3534</f>
        <v>5</v>
      </c>
      <c r="C3545" s="0" t="n">
        <f aca="false">'Profiles 8760'!E3534</f>
        <v>0</v>
      </c>
      <c r="D3545" s="0" t="n">
        <f aca="false">'Profiles 8760'!F3534</f>
        <v>0</v>
      </c>
      <c r="E3545" s="0" t="n">
        <f aca="false">'Profiles 8760'!G3534</f>
        <v>0.535418</v>
      </c>
      <c r="F3545" s="0" t="n">
        <f aca="false">D3545*Assumptions!$C$11*$B$7+E3545*Assumptions!$C$12*$B$8</f>
        <v>21.8985962</v>
      </c>
      <c r="G3545" s="0" t="n">
        <f aca="false">C3545*Assumptions!$C$15</f>
        <v>0</v>
      </c>
      <c r="H3545" s="0" t="n">
        <f aca="false">MIN(F3545,G3545)</f>
        <v>0</v>
      </c>
      <c r="I3545" s="0" t="n">
        <f aca="false">IF(C3545=1,MIN(G3545-H3545,Assumptions!$C$13,P3544),0)</f>
        <v>0</v>
      </c>
      <c r="J3545" s="0" t="n">
        <f aca="false">H3545+I3545</f>
        <v>0</v>
      </c>
      <c r="K3545" s="0" t="n">
        <f aca="false">MIN(IF(C3545=1,F3545-H3545,F3545),Assumptions!$C$13,MAX(0,($B$5-P3544)/$B$6))</f>
        <v>21.8985962</v>
      </c>
      <c r="L3545" s="0" t="n">
        <f aca="false">IF(C3545=1,0,MIN(F3545-K3545,Assumptions!$C$15,MAX(0,$B$10-O3544-M3545)))</f>
        <v>0</v>
      </c>
      <c r="M3545" s="0" t="n">
        <f aca="false">'Profiles 8760'!H3534</f>
        <v>174400</v>
      </c>
      <c r="N3545" s="0" t="n">
        <f aca="false">J3545+L3545</f>
        <v>0</v>
      </c>
      <c r="O3545" s="0" t="n">
        <f aca="false">O3544+N3545</f>
        <v>328129.427067925</v>
      </c>
      <c r="P3545" s="0" t="n">
        <f aca="false">MIN($B$5,P3544+K3545*$B$6-I3545)</f>
        <v>334.92645989776</v>
      </c>
      <c r="Q3545" s="0" t="n">
        <f aca="false">MAX(0,F3545-H3545-K3545-L3545)</f>
        <v>0</v>
      </c>
    </row>
    <row r="3546" customFormat="false" ht="15" hidden="false" customHeight="false" outlineLevel="0" collapsed="false">
      <c r="A3546" s="0" t="n">
        <f aca="false">'Profiles 8760'!A3535</f>
        <v>3533</v>
      </c>
      <c r="B3546" s="0" t="n">
        <f aca="false">'Profiles 8760'!B3535</f>
        <v>5</v>
      </c>
      <c r="C3546" s="0" t="n">
        <f aca="false">'Profiles 8760'!E3535</f>
        <v>0</v>
      </c>
      <c r="D3546" s="0" t="n">
        <f aca="false">'Profiles 8760'!F3535</f>
        <v>0</v>
      </c>
      <c r="E3546" s="0" t="n">
        <f aca="false">'Profiles 8760'!G3535</f>
        <v>0.477338</v>
      </c>
      <c r="F3546" s="0" t="n">
        <f aca="false">D3546*Assumptions!$C$11*$B$7+E3546*Assumptions!$C$12*$B$8</f>
        <v>19.5231242</v>
      </c>
      <c r="G3546" s="0" t="n">
        <f aca="false">C3546*Assumptions!$C$15</f>
        <v>0</v>
      </c>
      <c r="H3546" s="0" t="n">
        <f aca="false">MIN(F3546,G3546)</f>
        <v>0</v>
      </c>
      <c r="I3546" s="0" t="n">
        <f aca="false">IF(C3546=1,MIN(G3546-H3546,Assumptions!$C$13,P3545),0)</f>
        <v>0</v>
      </c>
      <c r="J3546" s="0" t="n">
        <f aca="false">H3546+I3546</f>
        <v>0</v>
      </c>
      <c r="K3546" s="0" t="n">
        <f aca="false">MIN(IF(C3546=1,F3546-H3546,F3546),Assumptions!$C$13,MAX(0,($B$5-P3545)/$B$6))</f>
        <v>19.5231242</v>
      </c>
      <c r="L3546" s="0" t="n">
        <f aca="false">IF(C3546=1,0,MIN(F3546-K3546,Assumptions!$C$15,MAX(0,$B$10-O3545-M3546)))</f>
        <v>0</v>
      </c>
      <c r="M3546" s="0" t="n">
        <f aca="false">'Profiles 8760'!H3535</f>
        <v>174400</v>
      </c>
      <c r="N3546" s="0" t="n">
        <f aca="false">J3546+L3546</f>
        <v>0</v>
      </c>
      <c r="O3546" s="0" t="n">
        <f aca="false">O3545+N3546</f>
        <v>328129.427067925</v>
      </c>
      <c r="P3546" s="0" t="n">
        <f aca="false">MIN($B$5,P3545+K3546*$B$6-I3546)</f>
        <v>351.84910395432</v>
      </c>
      <c r="Q3546" s="0" t="n">
        <f aca="false">MAX(0,F3546-H3546-K3546-L3546)</f>
        <v>0</v>
      </c>
    </row>
    <row r="3547" customFormat="false" ht="15" hidden="false" customHeight="false" outlineLevel="0" collapsed="false">
      <c r="A3547" s="0" t="n">
        <f aca="false">'Profiles 8760'!A3536</f>
        <v>3534</v>
      </c>
      <c r="B3547" s="0" t="n">
        <f aca="false">'Profiles 8760'!B3536</f>
        <v>5</v>
      </c>
      <c r="C3547" s="0" t="n">
        <f aca="false">'Profiles 8760'!E3536</f>
        <v>0</v>
      </c>
      <c r="D3547" s="0" t="n">
        <f aca="false">'Profiles 8760'!F3536</f>
        <v>0</v>
      </c>
      <c r="E3547" s="0" t="n">
        <f aca="false">'Profiles 8760'!G3536</f>
        <v>0.517451</v>
      </c>
      <c r="F3547" s="0" t="n">
        <f aca="false">D3547*Assumptions!$C$11*$B$7+E3547*Assumptions!$C$12*$B$8</f>
        <v>21.1637459</v>
      </c>
      <c r="G3547" s="0" t="n">
        <f aca="false">C3547*Assumptions!$C$15</f>
        <v>0</v>
      </c>
      <c r="H3547" s="0" t="n">
        <f aca="false">MIN(F3547,G3547)</f>
        <v>0</v>
      </c>
      <c r="I3547" s="0" t="n">
        <f aca="false">IF(C3547=1,MIN(G3547-H3547,Assumptions!$C$13,P3546),0)</f>
        <v>0</v>
      </c>
      <c r="J3547" s="0" t="n">
        <f aca="false">H3547+I3547</f>
        <v>0</v>
      </c>
      <c r="K3547" s="0" t="n">
        <f aca="false">MIN(IF(C3547=1,F3547-H3547,F3547),Assumptions!$C$13,MAX(0,($B$5-P3546)/$B$6))</f>
        <v>21.1637459</v>
      </c>
      <c r="L3547" s="0" t="n">
        <f aca="false">IF(C3547=1,0,MIN(F3547-K3547,Assumptions!$C$15,MAX(0,$B$10-O3546-M3547)))</f>
        <v>0</v>
      </c>
      <c r="M3547" s="0" t="n">
        <f aca="false">'Profiles 8760'!H3536</f>
        <v>174400</v>
      </c>
      <c r="N3547" s="0" t="n">
        <f aca="false">J3547+L3547</f>
        <v>0</v>
      </c>
      <c r="O3547" s="0" t="n">
        <f aca="false">O3546+N3547</f>
        <v>328129.427067925</v>
      </c>
      <c r="P3547" s="0" t="n">
        <f aca="false">MIN($B$5,P3546+K3547*$B$6-I3547)</f>
        <v>370.19383890044</v>
      </c>
      <c r="Q3547" s="0" t="n">
        <f aca="false">MAX(0,F3547-H3547-K3547-L3547)</f>
        <v>0</v>
      </c>
    </row>
    <row r="3548" customFormat="false" ht="15" hidden="false" customHeight="false" outlineLevel="0" collapsed="false">
      <c r="A3548" s="0" t="n">
        <f aca="false">'Profiles 8760'!A3537</f>
        <v>3535</v>
      </c>
      <c r="B3548" s="0" t="n">
        <f aca="false">'Profiles 8760'!B3537</f>
        <v>5</v>
      </c>
      <c r="C3548" s="0" t="n">
        <f aca="false">'Profiles 8760'!E3537</f>
        <v>0</v>
      </c>
      <c r="D3548" s="0" t="n">
        <f aca="false">'Profiles 8760'!F3537</f>
        <v>0.103774</v>
      </c>
      <c r="E3548" s="0" t="n">
        <f aca="false">'Profiles 8760'!G3537</f>
        <v>0.491669</v>
      </c>
      <c r="F3548" s="0" t="n">
        <f aca="false">D3548*Assumptions!$C$11*$B$7+E3548*Assumptions!$C$12*$B$8</f>
        <v>50.0791933</v>
      </c>
      <c r="G3548" s="0" t="n">
        <f aca="false">C3548*Assumptions!$C$15</f>
        <v>0</v>
      </c>
      <c r="H3548" s="0" t="n">
        <f aca="false">MIN(F3548,G3548)</f>
        <v>0</v>
      </c>
      <c r="I3548" s="0" t="n">
        <f aca="false">IF(C3548=1,MIN(G3548-H3548,Assumptions!$C$13,P3547),0)</f>
        <v>0</v>
      </c>
      <c r="J3548" s="0" t="n">
        <f aca="false">H3548+I3548</f>
        <v>0</v>
      </c>
      <c r="K3548" s="0" t="n">
        <f aca="false">MIN(IF(C3548=1,F3548-H3548,F3548),Assumptions!$C$13,MAX(0,($B$5-P3547)/$B$6))</f>
        <v>50.0791933</v>
      </c>
      <c r="L3548" s="0" t="n">
        <f aca="false">IF(C3548=1,0,MIN(F3548-K3548,Assumptions!$C$15,MAX(0,$B$10-O3547-M3548)))</f>
        <v>0</v>
      </c>
      <c r="M3548" s="0" t="n">
        <f aca="false">'Profiles 8760'!H3537</f>
        <v>174400</v>
      </c>
      <c r="N3548" s="0" t="n">
        <f aca="false">J3548+L3548</f>
        <v>0</v>
      </c>
      <c r="O3548" s="0" t="n">
        <f aca="false">O3547+N3548</f>
        <v>328129.427067925</v>
      </c>
      <c r="P3548" s="0" t="n">
        <f aca="false">MIN($B$5,P3547+K3548*$B$6-I3548)</f>
        <v>413.60248365288</v>
      </c>
      <c r="Q3548" s="0" t="n">
        <f aca="false">MAX(0,F3548-H3548-K3548-L3548)</f>
        <v>0</v>
      </c>
    </row>
    <row r="3549" customFormat="false" ht="15" hidden="false" customHeight="false" outlineLevel="0" collapsed="false">
      <c r="A3549" s="0" t="n">
        <f aca="false">'Profiles 8760'!A3538</f>
        <v>3536</v>
      </c>
      <c r="B3549" s="0" t="n">
        <f aca="false">'Profiles 8760'!B3538</f>
        <v>5</v>
      </c>
      <c r="C3549" s="0" t="n">
        <f aca="false">'Profiles 8760'!E3538</f>
        <v>1</v>
      </c>
      <c r="D3549" s="0" t="n">
        <f aca="false">'Profiles 8760'!F3538</f>
        <v>0.354525</v>
      </c>
      <c r="E3549" s="0" t="n">
        <f aca="false">'Profiles 8760'!G3538</f>
        <v>0.604387</v>
      </c>
      <c r="F3549" s="0" t="n">
        <f aca="false">D3549*Assumptions!$C$11*$B$7+E3549*Assumptions!$C$12*$B$8</f>
        <v>127.1062483</v>
      </c>
      <c r="G3549" s="0" t="n">
        <f aca="false">C3549*Assumptions!$C$15</f>
        <v>200</v>
      </c>
      <c r="H3549" s="0" t="n">
        <f aca="false">MIN(F3549,G3549)</f>
        <v>127.1062483</v>
      </c>
      <c r="I3549" s="0" t="n">
        <f aca="false">IF(C3549=1,MIN(G3549-H3549,Assumptions!$C$13,P3548),0)</f>
        <v>72.8937517</v>
      </c>
      <c r="J3549" s="0" t="n">
        <f aca="false">H3549+I3549</f>
        <v>200</v>
      </c>
      <c r="K3549" s="0" t="n">
        <f aca="false">MIN(IF(C3549=1,F3549-H3549,F3549),Assumptions!$C$13,MAX(0,($B$5-P3548)/$B$6))</f>
        <v>0</v>
      </c>
      <c r="L3549" s="0" t="n">
        <f aca="false">IF(C3549=1,0,MIN(F3549-K3549,Assumptions!$C$15,MAX(0,$B$10-O3548-M3549)))</f>
        <v>0</v>
      </c>
      <c r="M3549" s="0" t="n">
        <f aca="false">'Profiles 8760'!H3538</f>
        <v>174200</v>
      </c>
      <c r="N3549" s="0" t="n">
        <f aca="false">J3549+L3549</f>
        <v>200</v>
      </c>
      <c r="O3549" s="0" t="n">
        <f aca="false">O3548+N3549</f>
        <v>328329.427067925</v>
      </c>
      <c r="P3549" s="0" t="n">
        <f aca="false">MIN($B$5,P3548+K3549*$B$6-I3549)</f>
        <v>340.70873195288</v>
      </c>
      <c r="Q3549" s="0" t="n">
        <f aca="false">MAX(0,F3549-H3549-K3549-L3549)</f>
        <v>0</v>
      </c>
    </row>
    <row r="3550" customFormat="false" ht="15" hidden="false" customHeight="false" outlineLevel="0" collapsed="false">
      <c r="A3550" s="0" t="n">
        <f aca="false">'Profiles 8760'!A3539</f>
        <v>3537</v>
      </c>
      <c r="B3550" s="0" t="n">
        <f aca="false">'Profiles 8760'!B3539</f>
        <v>5</v>
      </c>
      <c r="C3550" s="0" t="n">
        <f aca="false">'Profiles 8760'!E3539</f>
        <v>1</v>
      </c>
      <c r="D3550" s="0" t="n">
        <f aca="false">'Profiles 8760'!F3539</f>
        <v>0.636128</v>
      </c>
      <c r="E3550" s="0" t="n">
        <f aca="false">'Profiles 8760'!G3539</f>
        <v>0.532822</v>
      </c>
      <c r="F3550" s="0" t="n">
        <f aca="false">D3550*Assumptions!$C$11*$B$7+E3550*Assumptions!$C$12*$B$8</f>
        <v>205.5061862</v>
      </c>
      <c r="G3550" s="0" t="n">
        <f aca="false">C3550*Assumptions!$C$15</f>
        <v>200</v>
      </c>
      <c r="H3550" s="0" t="n">
        <f aca="false">MIN(F3550,G3550)</f>
        <v>200</v>
      </c>
      <c r="I3550" s="0" t="n">
        <f aca="false">IF(C3550=1,MIN(G3550-H3550,Assumptions!$C$13,P3549),0)</f>
        <v>0</v>
      </c>
      <c r="J3550" s="0" t="n">
        <f aca="false">H3550+I3550</f>
        <v>200</v>
      </c>
      <c r="K3550" s="0" t="n">
        <f aca="false">MIN(IF(C3550=1,F3550-H3550,F3550),Assumptions!$C$13,MAX(0,($B$5-P3549)/$B$6))</f>
        <v>5.50618620000003</v>
      </c>
      <c r="L3550" s="0" t="n">
        <f aca="false">IF(C3550=1,0,MIN(F3550-K3550,Assumptions!$C$15,MAX(0,$B$10-O3549-M3550)))</f>
        <v>0</v>
      </c>
      <c r="M3550" s="0" t="n">
        <f aca="false">'Profiles 8760'!H3539</f>
        <v>174000</v>
      </c>
      <c r="N3550" s="0" t="n">
        <f aca="false">J3550+L3550</f>
        <v>200</v>
      </c>
      <c r="O3550" s="0" t="n">
        <f aca="false">O3549+N3550</f>
        <v>328529.427067925</v>
      </c>
      <c r="P3550" s="0" t="n">
        <f aca="false">MIN($B$5,P3549+K3550*$B$6-I3550)</f>
        <v>345.48149415104</v>
      </c>
      <c r="Q3550" s="0" t="n">
        <f aca="false">MAX(0,F3550-H3550-K3550-L3550)</f>
        <v>0</v>
      </c>
    </row>
    <row r="3551" customFormat="false" ht="15" hidden="false" customHeight="false" outlineLevel="0" collapsed="false">
      <c r="A3551" s="0" t="n">
        <f aca="false">'Profiles 8760'!A3540</f>
        <v>3538</v>
      </c>
      <c r="B3551" s="0" t="n">
        <f aca="false">'Profiles 8760'!B3540</f>
        <v>5</v>
      </c>
      <c r="C3551" s="0" t="n">
        <f aca="false">'Profiles 8760'!E3540</f>
        <v>0</v>
      </c>
      <c r="D3551" s="0" t="n">
        <f aca="false">'Profiles 8760'!F3540</f>
        <v>0.902678</v>
      </c>
      <c r="E3551" s="0" t="n">
        <f aca="false">'Profiles 8760'!G3540</f>
        <v>0.655069</v>
      </c>
      <c r="F3551" s="0" t="n">
        <f aca="false">D3551*Assumptions!$C$11*$B$7+E3551*Assumptions!$C$12*$B$8</f>
        <v>287.4857285</v>
      </c>
      <c r="G3551" s="0" t="n">
        <f aca="false">C3551*Assumptions!$C$15</f>
        <v>0</v>
      </c>
      <c r="H3551" s="0" t="n">
        <f aca="false">MIN(F3551,G3551)</f>
        <v>0</v>
      </c>
      <c r="I3551" s="0" t="n">
        <f aca="false">IF(C3551=1,MIN(G3551-H3551,Assumptions!$C$13,P3550),0)</f>
        <v>0</v>
      </c>
      <c r="J3551" s="0" t="n">
        <f aca="false">H3551+I3551</f>
        <v>0</v>
      </c>
      <c r="K3551" s="0" t="n">
        <f aca="false">MIN(IF(C3551=1,F3551-H3551,F3551),Assumptions!$C$13,MAX(0,($B$5-P3550)/$B$6))</f>
        <v>180</v>
      </c>
      <c r="L3551" s="0" t="n">
        <f aca="false">IF(C3551=1,0,MIN(F3551-K3551,Assumptions!$C$15,MAX(0,$B$10-O3550-M3551)))</f>
        <v>107.4857285</v>
      </c>
      <c r="M3551" s="0" t="n">
        <f aca="false">'Profiles 8760'!H3540</f>
        <v>174000</v>
      </c>
      <c r="N3551" s="0" t="n">
        <f aca="false">J3551+L3551</f>
        <v>107.4857285</v>
      </c>
      <c r="O3551" s="0" t="n">
        <f aca="false">O3550+N3551</f>
        <v>328636.912796425</v>
      </c>
      <c r="P3551" s="0" t="n">
        <f aca="false">MIN($B$5,P3550+K3551*$B$6-I3551)</f>
        <v>501.50549415104</v>
      </c>
      <c r="Q3551" s="0" t="n">
        <f aca="false">MAX(0,F3551-H3551-K3551-L3551)</f>
        <v>0</v>
      </c>
    </row>
    <row r="3552" customFormat="false" ht="15" hidden="false" customHeight="false" outlineLevel="0" collapsed="false">
      <c r="A3552" s="0" t="n">
        <f aca="false">'Profiles 8760'!A3541</f>
        <v>3539</v>
      </c>
      <c r="B3552" s="0" t="n">
        <f aca="false">'Profiles 8760'!B3541</f>
        <v>5</v>
      </c>
      <c r="C3552" s="0" t="n">
        <f aca="false">'Profiles 8760'!E3541</f>
        <v>0</v>
      </c>
      <c r="D3552" s="0" t="n">
        <f aca="false">'Profiles 8760'!F3541</f>
        <v>1</v>
      </c>
      <c r="E3552" s="0" t="n">
        <f aca="false">'Profiles 8760'!G3541</f>
        <v>0.561349</v>
      </c>
      <c r="F3552" s="0" t="n">
        <f aca="false">D3552*Assumptions!$C$11*$B$7+E3552*Assumptions!$C$12*$B$8</f>
        <v>311.7591741</v>
      </c>
      <c r="G3552" s="0" t="n">
        <f aca="false">C3552*Assumptions!$C$15</f>
        <v>0</v>
      </c>
      <c r="H3552" s="0" t="n">
        <f aca="false">MIN(F3552,G3552)</f>
        <v>0</v>
      </c>
      <c r="I3552" s="0" t="n">
        <f aca="false">IF(C3552=1,MIN(G3552-H3552,Assumptions!$C$13,P3551),0)</f>
        <v>0</v>
      </c>
      <c r="J3552" s="0" t="n">
        <f aca="false">H3552+I3552</f>
        <v>0</v>
      </c>
      <c r="K3552" s="0" t="n">
        <f aca="false">MIN(IF(C3552=1,F3552-H3552,F3552),Assumptions!$C$13,MAX(0,($B$5-P3551)/$B$6))</f>
        <v>10.7343168538993</v>
      </c>
      <c r="L3552" s="0" t="n">
        <f aca="false">IF(C3552=1,0,MIN(F3552-K3552,Assumptions!$C$15,MAX(0,$B$10-O3551-M3552)))</f>
        <v>200</v>
      </c>
      <c r="M3552" s="0" t="n">
        <f aca="false">'Profiles 8760'!H3541</f>
        <v>174000</v>
      </c>
      <c r="N3552" s="0" t="n">
        <f aca="false">J3552+L3552</f>
        <v>200</v>
      </c>
      <c r="O3552" s="0" t="n">
        <f aca="false">O3551+N3552</f>
        <v>328836.912796425</v>
      </c>
      <c r="P3552" s="0" t="n">
        <f aca="false">MIN($B$5,P3551+K3552*$B$6-I3552)</f>
        <v>510.81</v>
      </c>
      <c r="Q3552" s="0" t="n">
        <f aca="false">MAX(0,F3552-H3552-K3552-L3552)</f>
        <v>101.024857246101</v>
      </c>
    </row>
    <row r="3553" customFormat="false" ht="15" hidden="false" customHeight="false" outlineLevel="0" collapsed="false">
      <c r="A3553" s="0" t="n">
        <f aca="false">'Profiles 8760'!A3542</f>
        <v>3540</v>
      </c>
      <c r="B3553" s="0" t="n">
        <f aca="false">'Profiles 8760'!B3542</f>
        <v>5</v>
      </c>
      <c r="C3553" s="0" t="n">
        <f aca="false">'Profiles 8760'!E3542</f>
        <v>0</v>
      </c>
      <c r="D3553" s="0" t="n">
        <f aca="false">'Profiles 8760'!F3542</f>
        <v>1</v>
      </c>
      <c r="E3553" s="0" t="n">
        <f aca="false">'Profiles 8760'!G3542</f>
        <v>0.652565</v>
      </c>
      <c r="F3553" s="0" t="n">
        <f aca="false">D3553*Assumptions!$C$11*$B$7+E3553*Assumptions!$C$12*$B$8</f>
        <v>315.4899085</v>
      </c>
      <c r="G3553" s="0" t="n">
        <f aca="false">C3553*Assumptions!$C$15</f>
        <v>0</v>
      </c>
      <c r="H3553" s="0" t="n">
        <f aca="false">MIN(F3553,G3553)</f>
        <v>0</v>
      </c>
      <c r="I3553" s="0" t="n">
        <f aca="false">IF(C3553=1,MIN(G3553-H3553,Assumptions!$C$13,P3552),0)</f>
        <v>0</v>
      </c>
      <c r="J3553" s="0" t="n">
        <f aca="false">H3553+I3553</f>
        <v>0</v>
      </c>
      <c r="K3553" s="0" t="n">
        <f aca="false">MIN(IF(C3553=1,F3553-H3553,F3553),Assumptions!$C$13,MAX(0,($B$5-P3552)/$B$6))</f>
        <v>0</v>
      </c>
      <c r="L3553" s="0" t="n">
        <f aca="false">IF(C3553=1,0,MIN(F3553-K3553,Assumptions!$C$15,MAX(0,$B$10-O3552-M3553)))</f>
        <v>200</v>
      </c>
      <c r="M3553" s="0" t="n">
        <f aca="false">'Profiles 8760'!H3542</f>
        <v>174000</v>
      </c>
      <c r="N3553" s="0" t="n">
        <f aca="false">J3553+L3553</f>
        <v>200</v>
      </c>
      <c r="O3553" s="0" t="n">
        <f aca="false">O3552+N3553</f>
        <v>329036.912796425</v>
      </c>
      <c r="P3553" s="0" t="n">
        <f aca="false">MIN($B$5,P3552+K3553*$B$6-I3553)</f>
        <v>510.81</v>
      </c>
      <c r="Q3553" s="0" t="n">
        <f aca="false">MAX(0,F3553-H3553-K3553-L3553)</f>
        <v>115.4899085</v>
      </c>
    </row>
    <row r="3554" customFormat="false" ht="15" hidden="false" customHeight="false" outlineLevel="0" collapsed="false">
      <c r="A3554" s="0" t="n">
        <f aca="false">'Profiles 8760'!A3543</f>
        <v>3541</v>
      </c>
      <c r="B3554" s="0" t="n">
        <f aca="false">'Profiles 8760'!B3543</f>
        <v>5</v>
      </c>
      <c r="C3554" s="0" t="n">
        <f aca="false">'Profiles 8760'!E3543</f>
        <v>0</v>
      </c>
      <c r="D3554" s="0" t="n">
        <f aca="false">'Profiles 8760'!F3543</f>
        <v>1</v>
      </c>
      <c r="E3554" s="0" t="n">
        <f aca="false">'Profiles 8760'!G3543</f>
        <v>0.516575</v>
      </c>
      <c r="F3554" s="0" t="n">
        <f aca="false">D3554*Assumptions!$C$11*$B$7+E3554*Assumptions!$C$12*$B$8</f>
        <v>309.9279175</v>
      </c>
      <c r="G3554" s="0" t="n">
        <f aca="false">C3554*Assumptions!$C$15</f>
        <v>0</v>
      </c>
      <c r="H3554" s="0" t="n">
        <f aca="false">MIN(F3554,G3554)</f>
        <v>0</v>
      </c>
      <c r="I3554" s="0" t="n">
        <f aca="false">IF(C3554=1,MIN(G3554-H3554,Assumptions!$C$13,P3553),0)</f>
        <v>0</v>
      </c>
      <c r="J3554" s="0" t="n">
        <f aca="false">H3554+I3554</f>
        <v>0</v>
      </c>
      <c r="K3554" s="0" t="n">
        <f aca="false">MIN(IF(C3554=1,F3554-H3554,F3554),Assumptions!$C$13,MAX(0,($B$5-P3553)/$B$6))</f>
        <v>0</v>
      </c>
      <c r="L3554" s="0" t="n">
        <f aca="false">IF(C3554=1,0,MIN(F3554-K3554,Assumptions!$C$15,MAX(0,$B$10-O3553-M3554)))</f>
        <v>200</v>
      </c>
      <c r="M3554" s="0" t="n">
        <f aca="false">'Profiles 8760'!H3543</f>
        <v>174000</v>
      </c>
      <c r="N3554" s="0" t="n">
        <f aca="false">J3554+L3554</f>
        <v>200</v>
      </c>
      <c r="O3554" s="0" t="n">
        <f aca="false">O3553+N3554</f>
        <v>329236.912796425</v>
      </c>
      <c r="P3554" s="0" t="n">
        <f aca="false">MIN($B$5,P3553+K3554*$B$6-I3554)</f>
        <v>510.81</v>
      </c>
      <c r="Q3554" s="0" t="n">
        <f aca="false">MAX(0,F3554-H3554-K3554-L3554)</f>
        <v>109.9279175</v>
      </c>
    </row>
    <row r="3555" customFormat="false" ht="15" hidden="false" customHeight="false" outlineLevel="0" collapsed="false">
      <c r="A3555" s="0" t="n">
        <f aca="false">'Profiles 8760'!A3544</f>
        <v>3542</v>
      </c>
      <c r="B3555" s="0" t="n">
        <f aca="false">'Profiles 8760'!B3544</f>
        <v>5</v>
      </c>
      <c r="C3555" s="0" t="n">
        <f aca="false">'Profiles 8760'!E3544</f>
        <v>0</v>
      </c>
      <c r="D3555" s="0" t="n">
        <f aca="false">'Profiles 8760'!F3544</f>
        <v>1</v>
      </c>
      <c r="E3555" s="0" t="n">
        <f aca="false">'Profiles 8760'!G3544</f>
        <v>0.582574</v>
      </c>
      <c r="F3555" s="0" t="n">
        <f aca="false">D3555*Assumptions!$C$11*$B$7+E3555*Assumptions!$C$12*$B$8</f>
        <v>312.6272766</v>
      </c>
      <c r="G3555" s="0" t="n">
        <f aca="false">C3555*Assumptions!$C$15</f>
        <v>0</v>
      </c>
      <c r="H3555" s="0" t="n">
        <f aca="false">MIN(F3555,G3555)</f>
        <v>0</v>
      </c>
      <c r="I3555" s="0" t="n">
        <f aca="false">IF(C3555=1,MIN(G3555-H3555,Assumptions!$C$13,P3554),0)</f>
        <v>0</v>
      </c>
      <c r="J3555" s="0" t="n">
        <f aca="false">H3555+I3555</f>
        <v>0</v>
      </c>
      <c r="K3555" s="0" t="n">
        <f aca="false">MIN(IF(C3555=1,F3555-H3555,F3555),Assumptions!$C$13,MAX(0,($B$5-P3554)/$B$6))</f>
        <v>0</v>
      </c>
      <c r="L3555" s="0" t="n">
        <f aca="false">IF(C3555=1,0,MIN(F3555-K3555,Assumptions!$C$15,MAX(0,$B$10-O3554-M3555)))</f>
        <v>200</v>
      </c>
      <c r="M3555" s="0" t="n">
        <f aca="false">'Profiles 8760'!H3544</f>
        <v>174000</v>
      </c>
      <c r="N3555" s="0" t="n">
        <f aca="false">J3555+L3555</f>
        <v>200</v>
      </c>
      <c r="O3555" s="0" t="n">
        <f aca="false">O3554+N3555</f>
        <v>329436.912796425</v>
      </c>
      <c r="P3555" s="0" t="n">
        <f aca="false">MIN($B$5,P3554+K3555*$B$6-I3555)</f>
        <v>510.81</v>
      </c>
      <c r="Q3555" s="0" t="n">
        <f aca="false">MAX(0,F3555-H3555-K3555-L3555)</f>
        <v>112.6272766</v>
      </c>
    </row>
    <row r="3556" customFormat="false" ht="15" hidden="false" customHeight="false" outlineLevel="0" collapsed="false">
      <c r="A3556" s="0" t="n">
        <f aca="false">'Profiles 8760'!A3545</f>
        <v>3543</v>
      </c>
      <c r="B3556" s="0" t="n">
        <f aca="false">'Profiles 8760'!B3545</f>
        <v>5</v>
      </c>
      <c r="C3556" s="0" t="n">
        <f aca="false">'Profiles 8760'!E3545</f>
        <v>0</v>
      </c>
      <c r="D3556" s="0" t="n">
        <f aca="false">'Profiles 8760'!F3545</f>
        <v>1</v>
      </c>
      <c r="E3556" s="0" t="n">
        <f aca="false">'Profiles 8760'!G3545</f>
        <v>0.515763</v>
      </c>
      <c r="F3556" s="0" t="n">
        <f aca="false">D3556*Assumptions!$C$11*$B$7+E3556*Assumptions!$C$12*$B$8</f>
        <v>309.8947067</v>
      </c>
      <c r="G3556" s="0" t="n">
        <f aca="false">C3556*Assumptions!$C$15</f>
        <v>0</v>
      </c>
      <c r="H3556" s="0" t="n">
        <f aca="false">MIN(F3556,G3556)</f>
        <v>0</v>
      </c>
      <c r="I3556" s="0" t="n">
        <f aca="false">IF(C3556=1,MIN(G3556-H3556,Assumptions!$C$13,P3555),0)</f>
        <v>0</v>
      </c>
      <c r="J3556" s="0" t="n">
        <f aca="false">H3556+I3556</f>
        <v>0</v>
      </c>
      <c r="K3556" s="0" t="n">
        <f aca="false">MIN(IF(C3556=1,F3556-H3556,F3556),Assumptions!$C$13,MAX(0,($B$5-P3555)/$B$6))</f>
        <v>0</v>
      </c>
      <c r="L3556" s="0" t="n">
        <f aca="false">IF(C3556=1,0,MIN(F3556-K3556,Assumptions!$C$15,MAX(0,$B$10-O3555-M3556)))</f>
        <v>200</v>
      </c>
      <c r="M3556" s="0" t="n">
        <f aca="false">'Profiles 8760'!H3545</f>
        <v>174000</v>
      </c>
      <c r="N3556" s="0" t="n">
        <f aca="false">J3556+L3556</f>
        <v>200</v>
      </c>
      <c r="O3556" s="0" t="n">
        <f aca="false">O3555+N3556</f>
        <v>329636.912796425</v>
      </c>
      <c r="P3556" s="0" t="n">
        <f aca="false">MIN($B$5,P3555+K3556*$B$6-I3556)</f>
        <v>510.81</v>
      </c>
      <c r="Q3556" s="0" t="n">
        <f aca="false">MAX(0,F3556-H3556-K3556-L3556)</f>
        <v>109.8947067</v>
      </c>
    </row>
    <row r="3557" customFormat="false" ht="15" hidden="false" customHeight="false" outlineLevel="0" collapsed="false">
      <c r="A3557" s="0" t="n">
        <f aca="false">'Profiles 8760'!A3546</f>
        <v>3544</v>
      </c>
      <c r="B3557" s="0" t="n">
        <f aca="false">'Profiles 8760'!B3546</f>
        <v>5</v>
      </c>
      <c r="C3557" s="0" t="n">
        <f aca="false">'Profiles 8760'!E3546</f>
        <v>0</v>
      </c>
      <c r="D3557" s="0" t="n">
        <f aca="false">'Profiles 8760'!F3546</f>
        <v>0.902678</v>
      </c>
      <c r="E3557" s="0" t="n">
        <f aca="false">'Profiles 8760'!G3546</f>
        <v>0.564583</v>
      </c>
      <c r="F3557" s="0" t="n">
        <f aca="false">D3557*Assumptions!$C$11*$B$7+E3557*Assumptions!$C$12*$B$8</f>
        <v>283.7848511</v>
      </c>
      <c r="G3557" s="0" t="n">
        <f aca="false">C3557*Assumptions!$C$15</f>
        <v>0</v>
      </c>
      <c r="H3557" s="0" t="n">
        <f aca="false">MIN(F3557,G3557)</f>
        <v>0</v>
      </c>
      <c r="I3557" s="0" t="n">
        <f aca="false">IF(C3557=1,MIN(G3557-H3557,Assumptions!$C$13,P3556),0)</f>
        <v>0</v>
      </c>
      <c r="J3557" s="0" t="n">
        <f aca="false">H3557+I3557</f>
        <v>0</v>
      </c>
      <c r="K3557" s="0" t="n">
        <f aca="false">MIN(IF(C3557=1,F3557-H3557,F3557),Assumptions!$C$13,MAX(0,($B$5-P3556)/$B$6))</f>
        <v>0</v>
      </c>
      <c r="L3557" s="0" t="n">
        <f aca="false">IF(C3557=1,0,MIN(F3557-K3557,Assumptions!$C$15,MAX(0,$B$10-O3556-M3557)))</f>
        <v>200</v>
      </c>
      <c r="M3557" s="0" t="n">
        <f aca="false">'Profiles 8760'!H3546</f>
        <v>174000</v>
      </c>
      <c r="N3557" s="0" t="n">
        <f aca="false">J3557+L3557</f>
        <v>200</v>
      </c>
      <c r="O3557" s="0" t="n">
        <f aca="false">O3556+N3557</f>
        <v>329836.912796425</v>
      </c>
      <c r="P3557" s="0" t="n">
        <f aca="false">MIN($B$5,P3556+K3557*$B$6-I3557)</f>
        <v>510.81</v>
      </c>
      <c r="Q3557" s="0" t="n">
        <f aca="false">MAX(0,F3557-H3557-K3557-L3557)</f>
        <v>83.7848511</v>
      </c>
    </row>
    <row r="3558" customFormat="false" ht="15" hidden="false" customHeight="false" outlineLevel="0" collapsed="false">
      <c r="A3558" s="0" t="n">
        <f aca="false">'Profiles 8760'!A3547</f>
        <v>3545</v>
      </c>
      <c r="B3558" s="0" t="n">
        <f aca="false">'Profiles 8760'!B3547</f>
        <v>5</v>
      </c>
      <c r="C3558" s="0" t="n">
        <f aca="false">'Profiles 8760'!E3547</f>
        <v>0</v>
      </c>
      <c r="D3558" s="0" t="n">
        <f aca="false">'Profiles 8760'!F3547</f>
        <v>0.636128</v>
      </c>
      <c r="E3558" s="0" t="n">
        <f aca="false">'Profiles 8760'!G3547</f>
        <v>0.538131</v>
      </c>
      <c r="F3558" s="0" t="n">
        <f aca="false">D3558*Assumptions!$C$11*$B$7+E3558*Assumptions!$C$12*$B$8</f>
        <v>205.7233243</v>
      </c>
      <c r="G3558" s="0" t="n">
        <f aca="false">C3558*Assumptions!$C$15</f>
        <v>0</v>
      </c>
      <c r="H3558" s="0" t="n">
        <f aca="false">MIN(F3558,G3558)</f>
        <v>0</v>
      </c>
      <c r="I3558" s="0" t="n">
        <f aca="false">IF(C3558=1,MIN(G3558-H3558,Assumptions!$C$13,P3557),0)</f>
        <v>0</v>
      </c>
      <c r="J3558" s="0" t="n">
        <f aca="false">H3558+I3558</f>
        <v>0</v>
      </c>
      <c r="K3558" s="0" t="n">
        <f aca="false">MIN(IF(C3558=1,F3558-H3558,F3558),Assumptions!$C$13,MAX(0,($B$5-P3557)/$B$6))</f>
        <v>0</v>
      </c>
      <c r="L3558" s="0" t="n">
        <f aca="false">IF(C3558=1,0,MIN(F3558-K3558,Assumptions!$C$15,MAX(0,$B$10-O3557-M3558)))</f>
        <v>200</v>
      </c>
      <c r="M3558" s="0" t="n">
        <f aca="false">'Profiles 8760'!H3547</f>
        <v>174000</v>
      </c>
      <c r="N3558" s="0" t="n">
        <f aca="false">J3558+L3558</f>
        <v>200</v>
      </c>
      <c r="O3558" s="0" t="n">
        <f aca="false">O3557+N3558</f>
        <v>330036.912796425</v>
      </c>
      <c r="P3558" s="0" t="n">
        <f aca="false">MIN($B$5,P3557+K3558*$B$6-I3558)</f>
        <v>510.81</v>
      </c>
      <c r="Q3558" s="0" t="n">
        <f aca="false">MAX(0,F3558-H3558-K3558-L3558)</f>
        <v>5.72332430000003</v>
      </c>
    </row>
    <row r="3559" customFormat="false" ht="15" hidden="false" customHeight="false" outlineLevel="0" collapsed="false">
      <c r="A3559" s="0" t="n">
        <f aca="false">'Profiles 8760'!A3548</f>
        <v>3546</v>
      </c>
      <c r="B3559" s="0" t="n">
        <f aca="false">'Profiles 8760'!B3548</f>
        <v>5</v>
      </c>
      <c r="C3559" s="0" t="n">
        <f aca="false">'Profiles 8760'!E3548</f>
        <v>0</v>
      </c>
      <c r="D3559" s="0" t="n">
        <f aca="false">'Profiles 8760'!F3548</f>
        <v>0.354525</v>
      </c>
      <c r="E3559" s="0" t="n">
        <f aca="false">'Profiles 8760'!G3548</f>
        <v>0.621943</v>
      </c>
      <c r="F3559" s="0" t="n">
        <f aca="false">D3559*Assumptions!$C$11*$B$7+E3559*Assumptions!$C$12*$B$8</f>
        <v>127.8242887</v>
      </c>
      <c r="G3559" s="0" t="n">
        <f aca="false">C3559*Assumptions!$C$15</f>
        <v>0</v>
      </c>
      <c r="H3559" s="0" t="n">
        <f aca="false">MIN(F3559,G3559)</f>
        <v>0</v>
      </c>
      <c r="I3559" s="0" t="n">
        <f aca="false">IF(C3559=1,MIN(G3559-H3559,Assumptions!$C$13,P3558),0)</f>
        <v>0</v>
      </c>
      <c r="J3559" s="0" t="n">
        <f aca="false">H3559+I3559</f>
        <v>0</v>
      </c>
      <c r="K3559" s="0" t="n">
        <f aca="false">MIN(IF(C3559=1,F3559-H3559,F3559),Assumptions!$C$13,MAX(0,($B$5-P3558)/$B$6))</f>
        <v>0</v>
      </c>
      <c r="L3559" s="0" t="n">
        <f aca="false">IF(C3559=1,0,MIN(F3559-K3559,Assumptions!$C$15,MAX(0,$B$10-O3558-M3559)))</f>
        <v>127.8242887</v>
      </c>
      <c r="M3559" s="0" t="n">
        <f aca="false">'Profiles 8760'!H3548</f>
        <v>174000</v>
      </c>
      <c r="N3559" s="0" t="n">
        <f aca="false">J3559+L3559</f>
        <v>127.8242887</v>
      </c>
      <c r="O3559" s="0" t="n">
        <f aca="false">O3558+N3559</f>
        <v>330164.737085125</v>
      </c>
      <c r="P3559" s="0" t="n">
        <f aca="false">MIN($B$5,P3558+K3559*$B$6-I3559)</f>
        <v>510.81</v>
      </c>
      <c r="Q3559" s="0" t="n">
        <f aca="false">MAX(0,F3559-H3559-K3559-L3559)</f>
        <v>0</v>
      </c>
    </row>
    <row r="3560" customFormat="false" ht="15" hidden="false" customHeight="false" outlineLevel="0" collapsed="false">
      <c r="A3560" s="0" t="n">
        <f aca="false">'Profiles 8760'!A3549</f>
        <v>3547</v>
      </c>
      <c r="B3560" s="0" t="n">
        <f aca="false">'Profiles 8760'!B3549</f>
        <v>5</v>
      </c>
      <c r="C3560" s="0" t="n">
        <f aca="false">'Profiles 8760'!E3549</f>
        <v>0</v>
      </c>
      <c r="D3560" s="0" t="n">
        <f aca="false">'Profiles 8760'!F3549</f>
        <v>0.103774</v>
      </c>
      <c r="E3560" s="0" t="n">
        <f aca="false">'Profiles 8760'!G3549</f>
        <v>0.595285</v>
      </c>
      <c r="F3560" s="0" t="n">
        <f aca="false">D3560*Assumptions!$C$11*$B$7+E3560*Assumptions!$C$12*$B$8</f>
        <v>54.3170877</v>
      </c>
      <c r="G3560" s="0" t="n">
        <f aca="false">C3560*Assumptions!$C$15</f>
        <v>0</v>
      </c>
      <c r="H3560" s="0" t="n">
        <f aca="false">MIN(F3560,G3560)</f>
        <v>0</v>
      </c>
      <c r="I3560" s="0" t="n">
        <f aca="false">IF(C3560=1,MIN(G3560-H3560,Assumptions!$C$13,P3559),0)</f>
        <v>0</v>
      </c>
      <c r="J3560" s="0" t="n">
        <f aca="false">H3560+I3560</f>
        <v>0</v>
      </c>
      <c r="K3560" s="0" t="n">
        <f aca="false">MIN(IF(C3560=1,F3560-H3560,F3560),Assumptions!$C$13,MAX(0,($B$5-P3559)/$B$6))</f>
        <v>0</v>
      </c>
      <c r="L3560" s="0" t="n">
        <f aca="false">IF(C3560=1,0,MIN(F3560-K3560,Assumptions!$C$15,MAX(0,$B$10-O3559-M3560)))</f>
        <v>54.3170877</v>
      </c>
      <c r="M3560" s="0" t="n">
        <f aca="false">'Profiles 8760'!H3549</f>
        <v>174000</v>
      </c>
      <c r="N3560" s="0" t="n">
        <f aca="false">J3560+L3560</f>
        <v>54.3170877</v>
      </c>
      <c r="O3560" s="0" t="n">
        <f aca="false">O3559+N3560</f>
        <v>330219.054172825</v>
      </c>
      <c r="P3560" s="0" t="n">
        <f aca="false">MIN($B$5,P3559+K3560*$B$6-I3560)</f>
        <v>510.81</v>
      </c>
      <c r="Q3560" s="0" t="n">
        <f aca="false">MAX(0,F3560-H3560-K3560-L3560)</f>
        <v>0</v>
      </c>
    </row>
    <row r="3561" customFormat="false" ht="15" hidden="false" customHeight="false" outlineLevel="0" collapsed="false">
      <c r="A3561" s="0" t="n">
        <f aca="false">'Profiles 8760'!A3550</f>
        <v>3548</v>
      </c>
      <c r="B3561" s="0" t="n">
        <f aca="false">'Profiles 8760'!B3550</f>
        <v>5</v>
      </c>
      <c r="C3561" s="0" t="n">
        <f aca="false">'Profiles 8760'!E3550</f>
        <v>1</v>
      </c>
      <c r="D3561" s="0" t="n">
        <f aca="false">'Profiles 8760'!F3550</f>
        <v>0</v>
      </c>
      <c r="E3561" s="0" t="n">
        <f aca="false">'Profiles 8760'!G3550</f>
        <v>0.716627</v>
      </c>
      <c r="F3561" s="0" t="n">
        <f aca="false">D3561*Assumptions!$C$11*$B$7+E3561*Assumptions!$C$12*$B$8</f>
        <v>29.3100443</v>
      </c>
      <c r="G3561" s="0" t="n">
        <f aca="false">C3561*Assumptions!$C$15</f>
        <v>200</v>
      </c>
      <c r="H3561" s="0" t="n">
        <f aca="false">MIN(F3561,G3561)</f>
        <v>29.3100443</v>
      </c>
      <c r="I3561" s="0" t="n">
        <f aca="false">IF(C3561=1,MIN(G3561-H3561,Assumptions!$C$13,P3560),0)</f>
        <v>170.6899557</v>
      </c>
      <c r="J3561" s="0" t="n">
        <f aca="false">H3561+I3561</f>
        <v>200</v>
      </c>
      <c r="K3561" s="0" t="n">
        <f aca="false">MIN(IF(C3561=1,F3561-H3561,F3561),Assumptions!$C$13,MAX(0,($B$5-P3560)/$B$6))</f>
        <v>0</v>
      </c>
      <c r="L3561" s="0" t="n">
        <f aca="false">IF(C3561=1,0,MIN(F3561-K3561,Assumptions!$C$15,MAX(0,$B$10-O3560-M3561)))</f>
        <v>0</v>
      </c>
      <c r="M3561" s="0" t="n">
        <f aca="false">'Profiles 8760'!H3550</f>
        <v>173800</v>
      </c>
      <c r="N3561" s="0" t="n">
        <f aca="false">J3561+L3561</f>
        <v>200</v>
      </c>
      <c r="O3561" s="0" t="n">
        <f aca="false">O3560+N3561</f>
        <v>330419.054172825</v>
      </c>
      <c r="P3561" s="0" t="n">
        <f aca="false">MIN($B$5,P3560+K3561*$B$6-I3561)</f>
        <v>340.1200443</v>
      </c>
      <c r="Q3561" s="0" t="n">
        <f aca="false">MAX(0,F3561-H3561-K3561-L3561)</f>
        <v>0</v>
      </c>
    </row>
    <row r="3562" customFormat="false" ht="15" hidden="false" customHeight="false" outlineLevel="0" collapsed="false">
      <c r="A3562" s="0" t="n">
        <f aca="false">'Profiles 8760'!A3551</f>
        <v>3549</v>
      </c>
      <c r="B3562" s="0" t="n">
        <f aca="false">'Profiles 8760'!B3551</f>
        <v>5</v>
      </c>
      <c r="C3562" s="0" t="n">
        <f aca="false">'Profiles 8760'!E3551</f>
        <v>1</v>
      </c>
      <c r="D3562" s="0" t="n">
        <f aca="false">'Profiles 8760'!F3551</f>
        <v>0</v>
      </c>
      <c r="E3562" s="0" t="n">
        <f aca="false">'Profiles 8760'!G3551</f>
        <v>0.69546</v>
      </c>
      <c r="F3562" s="0" t="n">
        <f aca="false">D3562*Assumptions!$C$11*$B$7+E3562*Assumptions!$C$12*$B$8</f>
        <v>28.444314</v>
      </c>
      <c r="G3562" s="0" t="n">
        <f aca="false">C3562*Assumptions!$C$15</f>
        <v>200</v>
      </c>
      <c r="H3562" s="0" t="n">
        <f aca="false">MIN(F3562,G3562)</f>
        <v>28.444314</v>
      </c>
      <c r="I3562" s="0" t="n">
        <f aca="false">IF(C3562=1,MIN(G3562-H3562,Assumptions!$C$13,P3561),0)</f>
        <v>171.555686</v>
      </c>
      <c r="J3562" s="0" t="n">
        <f aca="false">H3562+I3562</f>
        <v>200</v>
      </c>
      <c r="K3562" s="0" t="n">
        <f aca="false">MIN(IF(C3562=1,F3562-H3562,F3562),Assumptions!$C$13,MAX(0,($B$5-P3561)/$B$6))</f>
        <v>0</v>
      </c>
      <c r="L3562" s="0" t="n">
        <f aca="false">IF(C3562=1,0,MIN(F3562-K3562,Assumptions!$C$15,MAX(0,$B$10-O3561-M3562)))</f>
        <v>0</v>
      </c>
      <c r="M3562" s="0" t="n">
        <f aca="false">'Profiles 8760'!H3551</f>
        <v>173600</v>
      </c>
      <c r="N3562" s="0" t="n">
        <f aca="false">J3562+L3562</f>
        <v>200</v>
      </c>
      <c r="O3562" s="0" t="n">
        <f aca="false">O3561+N3562</f>
        <v>330619.054172825</v>
      </c>
      <c r="P3562" s="0" t="n">
        <f aca="false">MIN($B$5,P3561+K3562*$B$6-I3562)</f>
        <v>168.5643583</v>
      </c>
      <c r="Q3562" s="0" t="n">
        <f aca="false">MAX(0,F3562-H3562-K3562-L3562)</f>
        <v>0</v>
      </c>
    </row>
    <row r="3563" customFormat="false" ht="15" hidden="false" customHeight="false" outlineLevel="0" collapsed="false">
      <c r="A3563" s="0" t="n">
        <f aca="false">'Profiles 8760'!A3552</f>
        <v>3550</v>
      </c>
      <c r="B3563" s="0" t="n">
        <f aca="false">'Profiles 8760'!B3552</f>
        <v>5</v>
      </c>
      <c r="C3563" s="0" t="n">
        <f aca="false">'Profiles 8760'!E3552</f>
        <v>0</v>
      </c>
      <c r="D3563" s="0" t="n">
        <f aca="false">'Profiles 8760'!F3552</f>
        <v>0</v>
      </c>
      <c r="E3563" s="0" t="n">
        <f aca="false">'Profiles 8760'!G3552</f>
        <v>0.95489</v>
      </c>
      <c r="F3563" s="0" t="n">
        <f aca="false">D3563*Assumptions!$C$11*$B$7+E3563*Assumptions!$C$12*$B$8</f>
        <v>39.055001</v>
      </c>
      <c r="G3563" s="0" t="n">
        <f aca="false">C3563*Assumptions!$C$15</f>
        <v>0</v>
      </c>
      <c r="H3563" s="0" t="n">
        <f aca="false">MIN(F3563,G3563)</f>
        <v>0</v>
      </c>
      <c r="I3563" s="0" t="n">
        <f aca="false">IF(C3563=1,MIN(G3563-H3563,Assumptions!$C$13,P3562),0)</f>
        <v>0</v>
      </c>
      <c r="J3563" s="0" t="n">
        <f aca="false">H3563+I3563</f>
        <v>0</v>
      </c>
      <c r="K3563" s="0" t="n">
        <f aca="false">MIN(IF(C3563=1,F3563-H3563,F3563),Assumptions!$C$13,MAX(0,($B$5-P3562)/$B$6))</f>
        <v>39.055001</v>
      </c>
      <c r="L3563" s="0" t="n">
        <f aca="false">IF(C3563=1,0,MIN(F3563-K3563,Assumptions!$C$15,MAX(0,$B$10-O3562-M3563)))</f>
        <v>0</v>
      </c>
      <c r="M3563" s="0" t="n">
        <f aca="false">'Profiles 8760'!H3552</f>
        <v>173600</v>
      </c>
      <c r="N3563" s="0" t="n">
        <f aca="false">J3563+L3563</f>
        <v>0</v>
      </c>
      <c r="O3563" s="0" t="n">
        <f aca="false">O3562+N3563</f>
        <v>330619.054172825</v>
      </c>
      <c r="P3563" s="0" t="n">
        <f aca="false">MIN($B$5,P3562+K3563*$B$6-I3563)</f>
        <v>202.4172331668</v>
      </c>
      <c r="Q3563" s="0" t="n">
        <f aca="false">MAX(0,F3563-H3563-K3563-L3563)</f>
        <v>0</v>
      </c>
    </row>
    <row r="3564" customFormat="false" ht="15" hidden="false" customHeight="false" outlineLevel="0" collapsed="false">
      <c r="A3564" s="0" t="n">
        <f aca="false">'Profiles 8760'!A3553</f>
        <v>3551</v>
      </c>
      <c r="B3564" s="0" t="n">
        <f aca="false">'Profiles 8760'!B3553</f>
        <v>5</v>
      </c>
      <c r="C3564" s="0" t="n">
        <f aca="false">'Profiles 8760'!E3553</f>
        <v>0</v>
      </c>
      <c r="D3564" s="0" t="n">
        <f aca="false">'Profiles 8760'!F3553</f>
        <v>0</v>
      </c>
      <c r="E3564" s="0" t="n">
        <f aca="false">'Profiles 8760'!G3553</f>
        <v>0.918135</v>
      </c>
      <c r="F3564" s="0" t="n">
        <f aca="false">D3564*Assumptions!$C$11*$B$7+E3564*Assumptions!$C$12*$B$8</f>
        <v>37.5517215</v>
      </c>
      <c r="G3564" s="0" t="n">
        <f aca="false">C3564*Assumptions!$C$15</f>
        <v>0</v>
      </c>
      <c r="H3564" s="0" t="n">
        <f aca="false">MIN(F3564,G3564)</f>
        <v>0</v>
      </c>
      <c r="I3564" s="0" t="n">
        <f aca="false">IF(C3564=1,MIN(G3564-H3564,Assumptions!$C$13,P3563),0)</f>
        <v>0</v>
      </c>
      <c r="J3564" s="0" t="n">
        <f aca="false">H3564+I3564</f>
        <v>0</v>
      </c>
      <c r="K3564" s="0" t="n">
        <f aca="false">MIN(IF(C3564=1,F3564-H3564,F3564),Assumptions!$C$13,MAX(0,($B$5-P3563)/$B$6))</f>
        <v>37.5517215</v>
      </c>
      <c r="L3564" s="0" t="n">
        <f aca="false">IF(C3564=1,0,MIN(F3564-K3564,Assumptions!$C$15,MAX(0,$B$10-O3563-M3564)))</f>
        <v>0</v>
      </c>
      <c r="M3564" s="0" t="n">
        <f aca="false">'Profiles 8760'!H3553</f>
        <v>173600</v>
      </c>
      <c r="N3564" s="0" t="n">
        <f aca="false">J3564+L3564</f>
        <v>0</v>
      </c>
      <c r="O3564" s="0" t="n">
        <f aca="false">O3563+N3564</f>
        <v>330619.054172825</v>
      </c>
      <c r="P3564" s="0" t="n">
        <f aca="false">MIN($B$5,P3563+K3564*$B$6-I3564)</f>
        <v>234.967065363</v>
      </c>
      <c r="Q3564" s="0" t="n">
        <f aca="false">MAX(0,F3564-H3564-K3564-L3564)</f>
        <v>0</v>
      </c>
    </row>
    <row r="3565" customFormat="false" ht="15" hidden="false" customHeight="false" outlineLevel="0" collapsed="false">
      <c r="A3565" s="0" t="n">
        <f aca="false">'Profiles 8760'!A3554</f>
        <v>3552</v>
      </c>
      <c r="B3565" s="0" t="n">
        <f aca="false">'Profiles 8760'!B3554</f>
        <v>5</v>
      </c>
      <c r="C3565" s="0" t="n">
        <f aca="false">'Profiles 8760'!E3554</f>
        <v>0</v>
      </c>
      <c r="D3565" s="0" t="n">
        <f aca="false">'Profiles 8760'!F3554</f>
        <v>0</v>
      </c>
      <c r="E3565" s="0" t="n">
        <f aca="false">'Profiles 8760'!G3554</f>
        <v>0.706871</v>
      </c>
      <c r="F3565" s="0" t="n">
        <f aca="false">D3565*Assumptions!$C$11*$B$7+E3565*Assumptions!$C$12*$B$8</f>
        <v>28.9110239</v>
      </c>
      <c r="G3565" s="0" t="n">
        <f aca="false">C3565*Assumptions!$C$15</f>
        <v>0</v>
      </c>
      <c r="H3565" s="0" t="n">
        <f aca="false">MIN(F3565,G3565)</f>
        <v>0</v>
      </c>
      <c r="I3565" s="0" t="n">
        <f aca="false">IF(C3565=1,MIN(G3565-H3565,Assumptions!$C$13,P3564),0)</f>
        <v>0</v>
      </c>
      <c r="J3565" s="0" t="n">
        <f aca="false">H3565+I3565</f>
        <v>0</v>
      </c>
      <c r="K3565" s="0" t="n">
        <f aca="false">MIN(IF(C3565=1,F3565-H3565,F3565),Assumptions!$C$13,MAX(0,($B$5-P3564)/$B$6))</f>
        <v>28.9110239</v>
      </c>
      <c r="L3565" s="0" t="n">
        <f aca="false">IF(C3565=1,0,MIN(F3565-K3565,Assumptions!$C$15,MAX(0,$B$10-O3564-M3565)))</f>
        <v>0</v>
      </c>
      <c r="M3565" s="0" t="n">
        <f aca="false">'Profiles 8760'!H3554</f>
        <v>173600</v>
      </c>
      <c r="N3565" s="0" t="n">
        <f aca="false">J3565+L3565</f>
        <v>0</v>
      </c>
      <c r="O3565" s="0" t="n">
        <f aca="false">O3564+N3565</f>
        <v>330619.054172825</v>
      </c>
      <c r="P3565" s="0" t="n">
        <f aca="false">MIN($B$5,P3564+K3565*$B$6-I3565)</f>
        <v>260.02714087952</v>
      </c>
      <c r="Q3565" s="0" t="n">
        <f aca="false">MAX(0,F3565-H3565-K3565-L3565)</f>
        <v>0</v>
      </c>
    </row>
    <row r="3566" customFormat="false" ht="15" hidden="false" customHeight="false" outlineLevel="0" collapsed="false">
      <c r="A3566" s="0" t="n">
        <f aca="false">'Profiles 8760'!A3555</f>
        <v>3553</v>
      </c>
      <c r="B3566" s="0" t="n">
        <f aca="false">'Profiles 8760'!B3555</f>
        <v>5</v>
      </c>
      <c r="C3566" s="0" t="n">
        <f aca="false">'Profiles 8760'!E3555</f>
        <v>0</v>
      </c>
      <c r="D3566" s="0" t="n">
        <f aca="false">'Profiles 8760'!F3555</f>
        <v>0</v>
      </c>
      <c r="E3566" s="0" t="n">
        <f aca="false">'Profiles 8760'!G3555</f>
        <v>0.556184</v>
      </c>
      <c r="F3566" s="0" t="n">
        <f aca="false">D3566*Assumptions!$C$11*$B$7+E3566*Assumptions!$C$12*$B$8</f>
        <v>22.7479256</v>
      </c>
      <c r="G3566" s="0" t="n">
        <f aca="false">C3566*Assumptions!$C$15</f>
        <v>0</v>
      </c>
      <c r="H3566" s="0" t="n">
        <f aca="false">MIN(F3566,G3566)</f>
        <v>0</v>
      </c>
      <c r="I3566" s="0" t="n">
        <f aca="false">IF(C3566=1,MIN(G3566-H3566,Assumptions!$C$13,P3565),0)</f>
        <v>0</v>
      </c>
      <c r="J3566" s="0" t="n">
        <f aca="false">H3566+I3566</f>
        <v>0</v>
      </c>
      <c r="K3566" s="0" t="n">
        <f aca="false">MIN(IF(C3566=1,F3566-H3566,F3566),Assumptions!$C$13,MAX(0,($B$5-P3565)/$B$6))</f>
        <v>22.7479256</v>
      </c>
      <c r="L3566" s="0" t="n">
        <f aca="false">IF(C3566=1,0,MIN(F3566-K3566,Assumptions!$C$15,MAX(0,$B$10-O3565-M3566)))</f>
        <v>0</v>
      </c>
      <c r="M3566" s="0" t="n">
        <f aca="false">'Profiles 8760'!H3555</f>
        <v>173600</v>
      </c>
      <c r="N3566" s="0" t="n">
        <f aca="false">J3566+L3566</f>
        <v>0</v>
      </c>
      <c r="O3566" s="0" t="n">
        <f aca="false">O3565+N3566</f>
        <v>330619.054172825</v>
      </c>
      <c r="P3566" s="0" t="n">
        <f aca="false">MIN($B$5,P3565+K3566*$B$6-I3566)</f>
        <v>279.7450427896</v>
      </c>
      <c r="Q3566" s="0" t="n">
        <f aca="false">MAX(0,F3566-H3566-K3566-L3566)</f>
        <v>0</v>
      </c>
    </row>
    <row r="3567" customFormat="false" ht="15" hidden="false" customHeight="false" outlineLevel="0" collapsed="false">
      <c r="A3567" s="0" t="n">
        <f aca="false">'Profiles 8760'!A3556</f>
        <v>3554</v>
      </c>
      <c r="B3567" s="0" t="n">
        <f aca="false">'Profiles 8760'!B3556</f>
        <v>5</v>
      </c>
      <c r="C3567" s="0" t="n">
        <f aca="false">'Profiles 8760'!E3556</f>
        <v>0</v>
      </c>
      <c r="D3567" s="0" t="n">
        <f aca="false">'Profiles 8760'!F3556</f>
        <v>0</v>
      </c>
      <c r="E3567" s="0" t="n">
        <f aca="false">'Profiles 8760'!G3556</f>
        <v>0.498578</v>
      </c>
      <c r="F3567" s="0" t="n">
        <f aca="false">D3567*Assumptions!$C$11*$B$7+E3567*Assumptions!$C$12*$B$8</f>
        <v>20.3918402</v>
      </c>
      <c r="G3567" s="0" t="n">
        <f aca="false">C3567*Assumptions!$C$15</f>
        <v>0</v>
      </c>
      <c r="H3567" s="0" t="n">
        <f aca="false">MIN(F3567,G3567)</f>
        <v>0</v>
      </c>
      <c r="I3567" s="0" t="n">
        <f aca="false">IF(C3567=1,MIN(G3567-H3567,Assumptions!$C$13,P3566),0)</f>
        <v>0</v>
      </c>
      <c r="J3567" s="0" t="n">
        <f aca="false">H3567+I3567</f>
        <v>0</v>
      </c>
      <c r="K3567" s="0" t="n">
        <f aca="false">MIN(IF(C3567=1,F3567-H3567,F3567),Assumptions!$C$13,MAX(0,($B$5-P3566)/$B$6))</f>
        <v>20.3918402</v>
      </c>
      <c r="L3567" s="0" t="n">
        <f aca="false">IF(C3567=1,0,MIN(F3567-K3567,Assumptions!$C$15,MAX(0,$B$10-O3566-M3567)))</f>
        <v>0</v>
      </c>
      <c r="M3567" s="0" t="n">
        <f aca="false">'Profiles 8760'!H3556</f>
        <v>173600</v>
      </c>
      <c r="N3567" s="0" t="n">
        <f aca="false">J3567+L3567</f>
        <v>0</v>
      </c>
      <c r="O3567" s="0" t="n">
        <f aca="false">O3566+N3567</f>
        <v>330619.054172825</v>
      </c>
      <c r="P3567" s="0" t="n">
        <f aca="false">MIN($B$5,P3566+K3567*$B$6-I3567)</f>
        <v>297.42068987496</v>
      </c>
      <c r="Q3567" s="0" t="n">
        <f aca="false">MAX(0,F3567-H3567-K3567-L3567)</f>
        <v>0</v>
      </c>
    </row>
    <row r="3568" customFormat="false" ht="15" hidden="false" customHeight="false" outlineLevel="0" collapsed="false">
      <c r="A3568" s="0" t="n">
        <f aca="false">'Profiles 8760'!A3557</f>
        <v>3555</v>
      </c>
      <c r="B3568" s="0" t="n">
        <f aca="false">'Profiles 8760'!B3557</f>
        <v>5</v>
      </c>
      <c r="C3568" s="0" t="n">
        <f aca="false">'Profiles 8760'!E3557</f>
        <v>0</v>
      </c>
      <c r="D3568" s="0" t="n">
        <f aca="false">'Profiles 8760'!F3557</f>
        <v>0</v>
      </c>
      <c r="E3568" s="0" t="n">
        <f aca="false">'Profiles 8760'!G3557</f>
        <v>0.398422</v>
      </c>
      <c r="F3568" s="0" t="n">
        <f aca="false">D3568*Assumptions!$C$11*$B$7+E3568*Assumptions!$C$12*$B$8</f>
        <v>16.2954598</v>
      </c>
      <c r="G3568" s="0" t="n">
        <f aca="false">C3568*Assumptions!$C$15</f>
        <v>0</v>
      </c>
      <c r="H3568" s="0" t="n">
        <f aca="false">MIN(F3568,G3568)</f>
        <v>0</v>
      </c>
      <c r="I3568" s="0" t="n">
        <f aca="false">IF(C3568=1,MIN(G3568-H3568,Assumptions!$C$13,P3567),0)</f>
        <v>0</v>
      </c>
      <c r="J3568" s="0" t="n">
        <f aca="false">H3568+I3568</f>
        <v>0</v>
      </c>
      <c r="K3568" s="0" t="n">
        <f aca="false">MIN(IF(C3568=1,F3568-H3568,F3568),Assumptions!$C$13,MAX(0,($B$5-P3567)/$B$6))</f>
        <v>16.2954598</v>
      </c>
      <c r="L3568" s="0" t="n">
        <f aca="false">IF(C3568=1,0,MIN(F3568-K3568,Assumptions!$C$15,MAX(0,$B$10-O3567-M3568)))</f>
        <v>0</v>
      </c>
      <c r="M3568" s="0" t="n">
        <f aca="false">'Profiles 8760'!H3557</f>
        <v>173600</v>
      </c>
      <c r="N3568" s="0" t="n">
        <f aca="false">J3568+L3568</f>
        <v>0</v>
      </c>
      <c r="O3568" s="0" t="n">
        <f aca="false">O3567+N3568</f>
        <v>330619.054172825</v>
      </c>
      <c r="P3568" s="0" t="n">
        <f aca="false">MIN($B$5,P3567+K3568*$B$6-I3568)</f>
        <v>311.5455944296</v>
      </c>
      <c r="Q3568" s="0" t="n">
        <f aca="false">MAX(0,F3568-H3568-K3568-L3568)</f>
        <v>0</v>
      </c>
    </row>
    <row r="3569" customFormat="false" ht="15" hidden="false" customHeight="false" outlineLevel="0" collapsed="false">
      <c r="A3569" s="0" t="n">
        <f aca="false">'Profiles 8760'!A3558</f>
        <v>3556</v>
      </c>
      <c r="B3569" s="0" t="n">
        <f aca="false">'Profiles 8760'!B3558</f>
        <v>5</v>
      </c>
      <c r="C3569" s="0" t="n">
        <f aca="false">'Profiles 8760'!E3558</f>
        <v>0</v>
      </c>
      <c r="D3569" s="0" t="n">
        <f aca="false">'Profiles 8760'!F3558</f>
        <v>0</v>
      </c>
      <c r="E3569" s="0" t="n">
        <f aca="false">'Profiles 8760'!G3558</f>
        <v>0.345955</v>
      </c>
      <c r="F3569" s="0" t="n">
        <f aca="false">D3569*Assumptions!$C$11*$B$7+E3569*Assumptions!$C$12*$B$8</f>
        <v>14.1495595</v>
      </c>
      <c r="G3569" s="0" t="n">
        <f aca="false">C3569*Assumptions!$C$15</f>
        <v>0</v>
      </c>
      <c r="H3569" s="0" t="n">
        <f aca="false">MIN(F3569,G3569)</f>
        <v>0</v>
      </c>
      <c r="I3569" s="0" t="n">
        <f aca="false">IF(C3569=1,MIN(G3569-H3569,Assumptions!$C$13,P3568),0)</f>
        <v>0</v>
      </c>
      <c r="J3569" s="0" t="n">
        <f aca="false">H3569+I3569</f>
        <v>0</v>
      </c>
      <c r="K3569" s="0" t="n">
        <f aca="false">MIN(IF(C3569=1,F3569-H3569,F3569),Assumptions!$C$13,MAX(0,($B$5-P3568)/$B$6))</f>
        <v>14.1495595</v>
      </c>
      <c r="L3569" s="0" t="n">
        <f aca="false">IF(C3569=1,0,MIN(F3569-K3569,Assumptions!$C$15,MAX(0,$B$10-O3568-M3569)))</f>
        <v>0</v>
      </c>
      <c r="M3569" s="0" t="n">
        <f aca="false">'Profiles 8760'!H3558</f>
        <v>173600</v>
      </c>
      <c r="N3569" s="0" t="n">
        <f aca="false">J3569+L3569</f>
        <v>0</v>
      </c>
      <c r="O3569" s="0" t="n">
        <f aca="false">O3568+N3569</f>
        <v>330619.054172825</v>
      </c>
      <c r="P3569" s="0" t="n">
        <f aca="false">MIN($B$5,P3568+K3569*$B$6-I3569)</f>
        <v>323.8104326042</v>
      </c>
      <c r="Q3569" s="0" t="n">
        <f aca="false">MAX(0,F3569-H3569-K3569-L3569)</f>
        <v>0</v>
      </c>
    </row>
    <row r="3570" customFormat="false" ht="15" hidden="false" customHeight="false" outlineLevel="0" collapsed="false">
      <c r="A3570" s="0" t="n">
        <f aca="false">'Profiles 8760'!A3559</f>
        <v>3557</v>
      </c>
      <c r="B3570" s="0" t="n">
        <f aca="false">'Profiles 8760'!B3559</f>
        <v>5</v>
      </c>
      <c r="C3570" s="0" t="n">
        <f aca="false">'Profiles 8760'!E3559</f>
        <v>0</v>
      </c>
      <c r="D3570" s="0" t="n">
        <f aca="false">'Profiles 8760'!F3559</f>
        <v>0</v>
      </c>
      <c r="E3570" s="0" t="n">
        <f aca="false">'Profiles 8760'!G3559</f>
        <v>0.340034</v>
      </c>
      <c r="F3570" s="0" t="n">
        <f aca="false">D3570*Assumptions!$C$11*$B$7+E3570*Assumptions!$C$12*$B$8</f>
        <v>13.9073906</v>
      </c>
      <c r="G3570" s="0" t="n">
        <f aca="false">C3570*Assumptions!$C$15</f>
        <v>0</v>
      </c>
      <c r="H3570" s="0" t="n">
        <f aca="false">MIN(F3570,G3570)</f>
        <v>0</v>
      </c>
      <c r="I3570" s="0" t="n">
        <f aca="false">IF(C3570=1,MIN(G3570-H3570,Assumptions!$C$13,P3569),0)</f>
        <v>0</v>
      </c>
      <c r="J3570" s="0" t="n">
        <f aca="false">H3570+I3570</f>
        <v>0</v>
      </c>
      <c r="K3570" s="0" t="n">
        <f aca="false">MIN(IF(C3570=1,F3570-H3570,F3570),Assumptions!$C$13,MAX(0,($B$5-P3569)/$B$6))</f>
        <v>13.9073906</v>
      </c>
      <c r="L3570" s="0" t="n">
        <f aca="false">IF(C3570=1,0,MIN(F3570-K3570,Assumptions!$C$15,MAX(0,$B$10-O3569-M3570)))</f>
        <v>0</v>
      </c>
      <c r="M3570" s="0" t="n">
        <f aca="false">'Profiles 8760'!H3559</f>
        <v>173600</v>
      </c>
      <c r="N3570" s="0" t="n">
        <f aca="false">J3570+L3570</f>
        <v>0</v>
      </c>
      <c r="O3570" s="0" t="n">
        <f aca="false">O3569+N3570</f>
        <v>330619.054172825</v>
      </c>
      <c r="P3570" s="0" t="n">
        <f aca="false">MIN($B$5,P3569+K3570*$B$6-I3570)</f>
        <v>335.86535877628</v>
      </c>
      <c r="Q3570" s="0" t="n">
        <f aca="false">MAX(0,F3570-H3570-K3570-L3570)</f>
        <v>0</v>
      </c>
    </row>
    <row r="3571" customFormat="false" ht="15" hidden="false" customHeight="false" outlineLevel="0" collapsed="false">
      <c r="A3571" s="0" t="n">
        <f aca="false">'Profiles 8760'!A3560</f>
        <v>3558</v>
      </c>
      <c r="B3571" s="0" t="n">
        <f aca="false">'Profiles 8760'!B3560</f>
        <v>5</v>
      </c>
      <c r="C3571" s="0" t="n">
        <f aca="false">'Profiles 8760'!E3560</f>
        <v>0</v>
      </c>
      <c r="D3571" s="0" t="n">
        <f aca="false">'Profiles 8760'!F3560</f>
        <v>0</v>
      </c>
      <c r="E3571" s="0" t="n">
        <f aca="false">'Profiles 8760'!G3560</f>
        <v>0.414163</v>
      </c>
      <c r="F3571" s="0" t="n">
        <f aca="false">D3571*Assumptions!$C$11*$B$7+E3571*Assumptions!$C$12*$B$8</f>
        <v>16.9392667</v>
      </c>
      <c r="G3571" s="0" t="n">
        <f aca="false">C3571*Assumptions!$C$15</f>
        <v>0</v>
      </c>
      <c r="H3571" s="0" t="n">
        <f aca="false">MIN(F3571,G3571)</f>
        <v>0</v>
      </c>
      <c r="I3571" s="0" t="n">
        <f aca="false">IF(C3571=1,MIN(G3571-H3571,Assumptions!$C$13,P3570),0)</f>
        <v>0</v>
      </c>
      <c r="J3571" s="0" t="n">
        <f aca="false">H3571+I3571</f>
        <v>0</v>
      </c>
      <c r="K3571" s="0" t="n">
        <f aca="false">MIN(IF(C3571=1,F3571-H3571,F3571),Assumptions!$C$13,MAX(0,($B$5-P3570)/$B$6))</f>
        <v>16.9392667</v>
      </c>
      <c r="L3571" s="0" t="n">
        <f aca="false">IF(C3571=1,0,MIN(F3571-K3571,Assumptions!$C$15,MAX(0,$B$10-O3570-M3571)))</f>
        <v>0</v>
      </c>
      <c r="M3571" s="0" t="n">
        <f aca="false">'Profiles 8760'!H3560</f>
        <v>173600</v>
      </c>
      <c r="N3571" s="0" t="n">
        <f aca="false">J3571+L3571</f>
        <v>0</v>
      </c>
      <c r="O3571" s="0" t="n">
        <f aca="false">O3570+N3571</f>
        <v>330619.054172825</v>
      </c>
      <c r="P3571" s="0" t="n">
        <f aca="false">MIN($B$5,P3570+K3571*$B$6-I3571)</f>
        <v>350.54831515184</v>
      </c>
      <c r="Q3571" s="0" t="n">
        <f aca="false">MAX(0,F3571-H3571-K3571-L3571)</f>
        <v>0</v>
      </c>
    </row>
    <row r="3572" customFormat="false" ht="15" hidden="false" customHeight="false" outlineLevel="0" collapsed="false">
      <c r="A3572" s="0" t="n">
        <f aca="false">'Profiles 8760'!A3561</f>
        <v>3559</v>
      </c>
      <c r="B3572" s="0" t="n">
        <f aca="false">'Profiles 8760'!B3561</f>
        <v>5</v>
      </c>
      <c r="C3572" s="0" t="n">
        <f aca="false">'Profiles 8760'!E3561</f>
        <v>0</v>
      </c>
      <c r="D3572" s="0" t="n">
        <f aca="false">'Profiles 8760'!F3561</f>
        <v>0.133812</v>
      </c>
      <c r="E3572" s="0" t="n">
        <f aca="false">'Profiles 8760'!G3561</f>
        <v>0.339045</v>
      </c>
      <c r="F3572" s="0" t="n">
        <f aca="false">D3572*Assumptions!$C$11*$B$7+E3572*Assumptions!$C$12*$B$8</f>
        <v>52.5118461</v>
      </c>
      <c r="G3572" s="0" t="n">
        <f aca="false">C3572*Assumptions!$C$15</f>
        <v>0</v>
      </c>
      <c r="H3572" s="0" t="n">
        <f aca="false">MIN(F3572,G3572)</f>
        <v>0</v>
      </c>
      <c r="I3572" s="0" t="n">
        <f aca="false">IF(C3572=1,MIN(G3572-H3572,Assumptions!$C$13,P3571),0)</f>
        <v>0</v>
      </c>
      <c r="J3572" s="0" t="n">
        <f aca="false">H3572+I3572</f>
        <v>0</v>
      </c>
      <c r="K3572" s="0" t="n">
        <f aca="false">MIN(IF(C3572=1,F3572-H3572,F3572),Assumptions!$C$13,MAX(0,($B$5-P3571)/$B$6))</f>
        <v>52.5118461</v>
      </c>
      <c r="L3572" s="0" t="n">
        <f aca="false">IF(C3572=1,0,MIN(F3572-K3572,Assumptions!$C$15,MAX(0,$B$10-O3571-M3572)))</f>
        <v>0</v>
      </c>
      <c r="M3572" s="0" t="n">
        <f aca="false">'Profiles 8760'!H3561</f>
        <v>173600</v>
      </c>
      <c r="N3572" s="0" t="n">
        <f aca="false">J3572+L3572</f>
        <v>0</v>
      </c>
      <c r="O3572" s="0" t="n">
        <f aca="false">O3571+N3572</f>
        <v>330619.054172825</v>
      </c>
      <c r="P3572" s="0" t="n">
        <f aca="false">MIN($B$5,P3571+K3572*$B$6-I3572)</f>
        <v>396.06558335132</v>
      </c>
      <c r="Q3572" s="0" t="n">
        <f aca="false">MAX(0,F3572-H3572-K3572-L3572)</f>
        <v>0</v>
      </c>
    </row>
    <row r="3573" customFormat="false" ht="15" hidden="false" customHeight="false" outlineLevel="0" collapsed="false">
      <c r="A3573" s="0" t="n">
        <f aca="false">'Profiles 8760'!A3562</f>
        <v>3560</v>
      </c>
      <c r="B3573" s="0" t="n">
        <f aca="false">'Profiles 8760'!B3562</f>
        <v>5</v>
      </c>
      <c r="C3573" s="0" t="n">
        <f aca="false">'Profiles 8760'!E3562</f>
        <v>1</v>
      </c>
      <c r="D3573" s="0" t="n">
        <f aca="false">'Profiles 8760'!F3562</f>
        <v>0.457144</v>
      </c>
      <c r="E3573" s="0" t="n">
        <f aca="false">'Profiles 8760'!G3562</f>
        <v>0.309573</v>
      </c>
      <c r="F3573" s="0" t="n">
        <f aca="false">D3573*Assumptions!$C$11*$B$7+E3573*Assumptions!$C$12*$B$8</f>
        <v>144.6847229</v>
      </c>
      <c r="G3573" s="0" t="n">
        <f aca="false">C3573*Assumptions!$C$15</f>
        <v>200</v>
      </c>
      <c r="H3573" s="0" t="n">
        <f aca="false">MIN(F3573,G3573)</f>
        <v>144.6847229</v>
      </c>
      <c r="I3573" s="0" t="n">
        <f aca="false">IF(C3573=1,MIN(G3573-H3573,Assumptions!$C$13,P3572),0)</f>
        <v>55.3152771</v>
      </c>
      <c r="J3573" s="0" t="n">
        <f aca="false">H3573+I3573</f>
        <v>200</v>
      </c>
      <c r="K3573" s="0" t="n">
        <f aca="false">MIN(IF(C3573=1,F3573-H3573,F3573),Assumptions!$C$13,MAX(0,($B$5-P3572)/$B$6))</f>
        <v>0</v>
      </c>
      <c r="L3573" s="0" t="n">
        <f aca="false">IF(C3573=1,0,MIN(F3573-K3573,Assumptions!$C$15,MAX(0,$B$10-O3572-M3573)))</f>
        <v>0</v>
      </c>
      <c r="M3573" s="0" t="n">
        <f aca="false">'Profiles 8760'!H3562</f>
        <v>173400</v>
      </c>
      <c r="N3573" s="0" t="n">
        <f aca="false">J3573+L3573</f>
        <v>200</v>
      </c>
      <c r="O3573" s="0" t="n">
        <f aca="false">O3572+N3573</f>
        <v>330819.054172825</v>
      </c>
      <c r="P3573" s="0" t="n">
        <f aca="false">MIN($B$5,P3572+K3573*$B$6-I3573)</f>
        <v>340.75030625132</v>
      </c>
      <c r="Q3573" s="0" t="n">
        <f aca="false">MAX(0,F3573-H3573-K3573-L3573)</f>
        <v>0</v>
      </c>
    </row>
    <row r="3574" customFormat="false" ht="15" hidden="false" customHeight="false" outlineLevel="0" collapsed="false">
      <c r="A3574" s="0" t="n">
        <f aca="false">'Profiles 8760'!A3563</f>
        <v>3561</v>
      </c>
      <c r="B3574" s="0" t="n">
        <f aca="false">'Profiles 8760'!B3563</f>
        <v>5</v>
      </c>
      <c r="C3574" s="0" t="n">
        <f aca="false">'Profiles 8760'!E3563</f>
        <v>1</v>
      </c>
      <c r="D3574" s="0" t="n">
        <f aca="false">'Profiles 8760'!F3563</f>
        <v>0.820258</v>
      </c>
      <c r="E3574" s="0" t="n">
        <f aca="false">'Profiles 8760'!G3563</f>
        <v>0.383187</v>
      </c>
      <c r="F3574" s="0" t="n">
        <f aca="false">D3574*Assumptions!$C$11*$B$7+E3574*Assumptions!$C$12*$B$8</f>
        <v>252.5628587</v>
      </c>
      <c r="G3574" s="0" t="n">
        <f aca="false">C3574*Assumptions!$C$15</f>
        <v>200</v>
      </c>
      <c r="H3574" s="0" t="n">
        <f aca="false">MIN(F3574,G3574)</f>
        <v>200</v>
      </c>
      <c r="I3574" s="0" t="n">
        <f aca="false">IF(C3574=1,MIN(G3574-H3574,Assumptions!$C$13,P3573),0)</f>
        <v>0</v>
      </c>
      <c r="J3574" s="0" t="n">
        <f aca="false">H3574+I3574</f>
        <v>200</v>
      </c>
      <c r="K3574" s="0" t="n">
        <f aca="false">MIN(IF(C3574=1,F3574-H3574,F3574),Assumptions!$C$13,MAX(0,($B$5-P3573)/$B$6))</f>
        <v>52.5628587</v>
      </c>
      <c r="L3574" s="0" t="n">
        <f aca="false">IF(C3574=1,0,MIN(F3574-K3574,Assumptions!$C$15,MAX(0,$B$10-O3573-M3574)))</f>
        <v>0</v>
      </c>
      <c r="M3574" s="0" t="n">
        <f aca="false">'Profiles 8760'!H3563</f>
        <v>173200</v>
      </c>
      <c r="N3574" s="0" t="n">
        <f aca="false">J3574+L3574</f>
        <v>200</v>
      </c>
      <c r="O3574" s="0" t="n">
        <f aca="false">O3573+N3574</f>
        <v>331019.054172825</v>
      </c>
      <c r="P3574" s="0" t="n">
        <f aca="false">MIN($B$5,P3573+K3574*$B$6-I3574)</f>
        <v>386.31179217248</v>
      </c>
      <c r="Q3574" s="0" t="n">
        <f aca="false">MAX(0,F3574-H3574-K3574-L3574)</f>
        <v>0</v>
      </c>
    </row>
    <row r="3575" customFormat="false" ht="15" hidden="false" customHeight="false" outlineLevel="0" collapsed="false">
      <c r="A3575" s="0" t="n">
        <f aca="false">'Profiles 8760'!A3564</f>
        <v>3562</v>
      </c>
      <c r="B3575" s="0" t="n">
        <f aca="false">'Profiles 8760'!B3564</f>
        <v>5</v>
      </c>
      <c r="C3575" s="0" t="n">
        <f aca="false">'Profiles 8760'!E3564</f>
        <v>0</v>
      </c>
      <c r="D3575" s="0" t="n">
        <f aca="false">'Profiles 8760'!F3564</f>
        <v>1</v>
      </c>
      <c r="E3575" s="0" t="n">
        <f aca="false">'Profiles 8760'!G3564</f>
        <v>0.441261</v>
      </c>
      <c r="F3575" s="0" t="n">
        <f aca="false">D3575*Assumptions!$C$11*$B$7+E3575*Assumptions!$C$12*$B$8</f>
        <v>306.8475749</v>
      </c>
      <c r="G3575" s="0" t="n">
        <f aca="false">C3575*Assumptions!$C$15</f>
        <v>0</v>
      </c>
      <c r="H3575" s="0" t="n">
        <f aca="false">MIN(F3575,G3575)</f>
        <v>0</v>
      </c>
      <c r="I3575" s="0" t="n">
        <f aca="false">IF(C3575=1,MIN(G3575-H3575,Assumptions!$C$13,P3574),0)</f>
        <v>0</v>
      </c>
      <c r="J3575" s="0" t="n">
        <f aca="false">H3575+I3575</f>
        <v>0</v>
      </c>
      <c r="K3575" s="0" t="n">
        <f aca="false">MIN(IF(C3575=1,F3575-H3575,F3575),Assumptions!$C$13,MAX(0,($B$5-P3574)/$B$6))</f>
        <v>143.629681388463</v>
      </c>
      <c r="L3575" s="0" t="n">
        <f aca="false">IF(C3575=1,0,MIN(F3575-K3575,Assumptions!$C$15,MAX(0,$B$10-O3574-M3575)))</f>
        <v>163.217893511537</v>
      </c>
      <c r="M3575" s="0" t="n">
        <f aca="false">'Profiles 8760'!H3564</f>
        <v>173200</v>
      </c>
      <c r="N3575" s="0" t="n">
        <f aca="false">J3575+L3575</f>
        <v>163.217893511537</v>
      </c>
      <c r="O3575" s="0" t="n">
        <f aca="false">O3574+N3575</f>
        <v>331182.272066336</v>
      </c>
      <c r="P3575" s="0" t="n">
        <f aca="false">MIN($B$5,P3574+K3575*$B$6-I3575)</f>
        <v>510.81</v>
      </c>
      <c r="Q3575" s="0" t="n">
        <f aca="false">MAX(0,F3575-H3575-K3575-L3575)</f>
        <v>0</v>
      </c>
    </row>
    <row r="3576" customFormat="false" ht="15" hidden="false" customHeight="false" outlineLevel="0" collapsed="false">
      <c r="A3576" s="0" t="n">
        <f aca="false">'Profiles 8760'!A3565</f>
        <v>3563</v>
      </c>
      <c r="B3576" s="0" t="n">
        <f aca="false">'Profiles 8760'!B3565</f>
        <v>5</v>
      </c>
      <c r="C3576" s="0" t="n">
        <f aca="false">'Profiles 8760'!E3565</f>
        <v>0</v>
      </c>
      <c r="D3576" s="0" t="n">
        <f aca="false">'Profiles 8760'!F3565</f>
        <v>1</v>
      </c>
      <c r="E3576" s="0" t="n">
        <f aca="false">'Profiles 8760'!G3565</f>
        <v>0.369464</v>
      </c>
      <c r="F3576" s="0" t="n">
        <f aca="false">D3576*Assumptions!$C$11*$B$7+E3576*Assumptions!$C$12*$B$8</f>
        <v>303.9110776</v>
      </c>
      <c r="G3576" s="0" t="n">
        <f aca="false">C3576*Assumptions!$C$15</f>
        <v>0</v>
      </c>
      <c r="H3576" s="0" t="n">
        <f aca="false">MIN(F3576,G3576)</f>
        <v>0</v>
      </c>
      <c r="I3576" s="0" t="n">
        <f aca="false">IF(C3576=1,MIN(G3576-H3576,Assumptions!$C$13,P3575),0)</f>
        <v>0</v>
      </c>
      <c r="J3576" s="0" t="n">
        <f aca="false">H3576+I3576</f>
        <v>0</v>
      </c>
      <c r="K3576" s="0" t="n">
        <f aca="false">MIN(IF(C3576=1,F3576-H3576,F3576),Assumptions!$C$13,MAX(0,($B$5-P3575)/$B$6))</f>
        <v>0</v>
      </c>
      <c r="L3576" s="0" t="n">
        <f aca="false">IF(C3576=1,0,MIN(F3576-K3576,Assumptions!$C$15,MAX(0,$B$10-O3575-M3576)))</f>
        <v>200</v>
      </c>
      <c r="M3576" s="0" t="n">
        <f aca="false">'Profiles 8760'!H3565</f>
        <v>173200</v>
      </c>
      <c r="N3576" s="0" t="n">
        <f aca="false">J3576+L3576</f>
        <v>200</v>
      </c>
      <c r="O3576" s="0" t="n">
        <f aca="false">O3575+N3576</f>
        <v>331382.272066336</v>
      </c>
      <c r="P3576" s="0" t="n">
        <f aca="false">MIN($B$5,P3575+K3576*$B$6-I3576)</f>
        <v>510.81</v>
      </c>
      <c r="Q3576" s="0" t="n">
        <f aca="false">MAX(0,F3576-H3576-K3576-L3576)</f>
        <v>103.9110776</v>
      </c>
    </row>
    <row r="3577" customFormat="false" ht="15" hidden="false" customHeight="false" outlineLevel="0" collapsed="false">
      <c r="A3577" s="0" t="n">
        <f aca="false">'Profiles 8760'!A3566</f>
        <v>3564</v>
      </c>
      <c r="B3577" s="0" t="n">
        <f aca="false">'Profiles 8760'!B3566</f>
        <v>5</v>
      </c>
      <c r="C3577" s="0" t="n">
        <f aca="false">'Profiles 8760'!E3566</f>
        <v>0</v>
      </c>
      <c r="D3577" s="0" t="n">
        <f aca="false">'Profiles 8760'!F3566</f>
        <v>1</v>
      </c>
      <c r="E3577" s="0" t="n">
        <f aca="false">'Profiles 8760'!G3566</f>
        <v>0.460775</v>
      </c>
      <c r="F3577" s="0" t="n">
        <f aca="false">D3577*Assumptions!$C$11*$B$7+E3577*Assumptions!$C$12*$B$8</f>
        <v>307.6456975</v>
      </c>
      <c r="G3577" s="0" t="n">
        <f aca="false">C3577*Assumptions!$C$15</f>
        <v>0</v>
      </c>
      <c r="H3577" s="0" t="n">
        <f aca="false">MIN(F3577,G3577)</f>
        <v>0</v>
      </c>
      <c r="I3577" s="0" t="n">
        <f aca="false">IF(C3577=1,MIN(G3577-H3577,Assumptions!$C$13,P3576),0)</f>
        <v>0</v>
      </c>
      <c r="J3577" s="0" t="n">
        <f aca="false">H3577+I3577</f>
        <v>0</v>
      </c>
      <c r="K3577" s="0" t="n">
        <f aca="false">MIN(IF(C3577=1,F3577-H3577,F3577),Assumptions!$C$13,MAX(0,($B$5-P3576)/$B$6))</f>
        <v>0</v>
      </c>
      <c r="L3577" s="0" t="n">
        <f aca="false">IF(C3577=1,0,MIN(F3577-K3577,Assumptions!$C$15,MAX(0,$B$10-O3576-M3577)))</f>
        <v>200</v>
      </c>
      <c r="M3577" s="0" t="n">
        <f aca="false">'Profiles 8760'!H3566</f>
        <v>173200</v>
      </c>
      <c r="N3577" s="0" t="n">
        <f aca="false">J3577+L3577</f>
        <v>200</v>
      </c>
      <c r="O3577" s="0" t="n">
        <f aca="false">O3576+N3577</f>
        <v>331582.272066336</v>
      </c>
      <c r="P3577" s="0" t="n">
        <f aca="false">MIN($B$5,P3576+K3577*$B$6-I3577)</f>
        <v>510.81</v>
      </c>
      <c r="Q3577" s="0" t="n">
        <f aca="false">MAX(0,F3577-H3577-K3577-L3577)</f>
        <v>107.6456975</v>
      </c>
    </row>
    <row r="3578" customFormat="false" ht="15" hidden="false" customHeight="false" outlineLevel="0" collapsed="false">
      <c r="A3578" s="0" t="n">
        <f aca="false">'Profiles 8760'!A3567</f>
        <v>3565</v>
      </c>
      <c r="B3578" s="0" t="n">
        <f aca="false">'Profiles 8760'!B3567</f>
        <v>5</v>
      </c>
      <c r="C3578" s="0" t="n">
        <f aca="false">'Profiles 8760'!E3567</f>
        <v>0</v>
      </c>
      <c r="D3578" s="0" t="n">
        <f aca="false">'Profiles 8760'!F3567</f>
        <v>1</v>
      </c>
      <c r="E3578" s="0" t="n">
        <f aca="false">'Profiles 8760'!G3567</f>
        <v>0.359783</v>
      </c>
      <c r="F3578" s="0" t="n">
        <f aca="false">D3578*Assumptions!$C$11*$B$7+E3578*Assumptions!$C$12*$B$8</f>
        <v>303.5151247</v>
      </c>
      <c r="G3578" s="0" t="n">
        <f aca="false">C3578*Assumptions!$C$15</f>
        <v>0</v>
      </c>
      <c r="H3578" s="0" t="n">
        <f aca="false">MIN(F3578,G3578)</f>
        <v>0</v>
      </c>
      <c r="I3578" s="0" t="n">
        <f aca="false">IF(C3578=1,MIN(G3578-H3578,Assumptions!$C$13,P3577),0)</f>
        <v>0</v>
      </c>
      <c r="J3578" s="0" t="n">
        <f aca="false">H3578+I3578</f>
        <v>0</v>
      </c>
      <c r="K3578" s="0" t="n">
        <f aca="false">MIN(IF(C3578=1,F3578-H3578,F3578),Assumptions!$C$13,MAX(0,($B$5-P3577)/$B$6))</f>
        <v>0</v>
      </c>
      <c r="L3578" s="0" t="n">
        <f aca="false">IF(C3578=1,0,MIN(F3578-K3578,Assumptions!$C$15,MAX(0,$B$10-O3577-M3578)))</f>
        <v>200</v>
      </c>
      <c r="M3578" s="0" t="n">
        <f aca="false">'Profiles 8760'!H3567</f>
        <v>173200</v>
      </c>
      <c r="N3578" s="0" t="n">
        <f aca="false">J3578+L3578</f>
        <v>200</v>
      </c>
      <c r="O3578" s="0" t="n">
        <f aca="false">O3577+N3578</f>
        <v>331782.272066336</v>
      </c>
      <c r="P3578" s="0" t="n">
        <f aca="false">MIN($B$5,P3577+K3578*$B$6-I3578)</f>
        <v>510.81</v>
      </c>
      <c r="Q3578" s="0" t="n">
        <f aca="false">MAX(0,F3578-H3578-K3578-L3578)</f>
        <v>103.5151247</v>
      </c>
    </row>
    <row r="3579" customFormat="false" ht="15" hidden="false" customHeight="false" outlineLevel="0" collapsed="false">
      <c r="A3579" s="0" t="n">
        <f aca="false">'Profiles 8760'!A3568</f>
        <v>3566</v>
      </c>
      <c r="B3579" s="0" t="n">
        <f aca="false">'Profiles 8760'!B3568</f>
        <v>5</v>
      </c>
      <c r="C3579" s="0" t="n">
        <f aca="false">'Profiles 8760'!E3568</f>
        <v>0</v>
      </c>
      <c r="D3579" s="0" t="n">
        <f aca="false">'Profiles 8760'!F3568</f>
        <v>1</v>
      </c>
      <c r="E3579" s="0" t="n">
        <f aca="false">'Profiles 8760'!G3568</f>
        <v>0.32655</v>
      </c>
      <c r="F3579" s="0" t="n">
        <f aca="false">D3579*Assumptions!$C$11*$B$7+E3579*Assumptions!$C$12*$B$8</f>
        <v>302.155895</v>
      </c>
      <c r="G3579" s="0" t="n">
        <f aca="false">C3579*Assumptions!$C$15</f>
        <v>0</v>
      </c>
      <c r="H3579" s="0" t="n">
        <f aca="false">MIN(F3579,G3579)</f>
        <v>0</v>
      </c>
      <c r="I3579" s="0" t="n">
        <f aca="false">IF(C3579=1,MIN(G3579-H3579,Assumptions!$C$13,P3578),0)</f>
        <v>0</v>
      </c>
      <c r="J3579" s="0" t="n">
        <f aca="false">H3579+I3579</f>
        <v>0</v>
      </c>
      <c r="K3579" s="0" t="n">
        <f aca="false">MIN(IF(C3579=1,F3579-H3579,F3579),Assumptions!$C$13,MAX(0,($B$5-P3578)/$B$6))</f>
        <v>0</v>
      </c>
      <c r="L3579" s="0" t="n">
        <f aca="false">IF(C3579=1,0,MIN(F3579-K3579,Assumptions!$C$15,MAX(0,$B$10-O3578-M3579)))</f>
        <v>200</v>
      </c>
      <c r="M3579" s="0" t="n">
        <f aca="false">'Profiles 8760'!H3568</f>
        <v>173200</v>
      </c>
      <c r="N3579" s="0" t="n">
        <f aca="false">J3579+L3579</f>
        <v>200</v>
      </c>
      <c r="O3579" s="0" t="n">
        <f aca="false">O3578+N3579</f>
        <v>331982.272066336</v>
      </c>
      <c r="P3579" s="0" t="n">
        <f aca="false">MIN($B$5,P3578+K3579*$B$6-I3579)</f>
        <v>510.81</v>
      </c>
      <c r="Q3579" s="0" t="n">
        <f aca="false">MAX(0,F3579-H3579-K3579-L3579)</f>
        <v>102.155895</v>
      </c>
    </row>
    <row r="3580" customFormat="false" ht="15" hidden="false" customHeight="false" outlineLevel="0" collapsed="false">
      <c r="A3580" s="0" t="n">
        <f aca="false">'Profiles 8760'!A3569</f>
        <v>3567</v>
      </c>
      <c r="B3580" s="0" t="n">
        <f aca="false">'Profiles 8760'!B3569</f>
        <v>5</v>
      </c>
      <c r="C3580" s="0" t="n">
        <f aca="false">'Profiles 8760'!E3569</f>
        <v>0</v>
      </c>
      <c r="D3580" s="0" t="n">
        <f aca="false">'Profiles 8760'!F3569</f>
        <v>1</v>
      </c>
      <c r="E3580" s="0" t="n">
        <f aca="false">'Profiles 8760'!G3569</f>
        <v>0.350718</v>
      </c>
      <c r="F3580" s="0" t="n">
        <f aca="false">D3580*Assumptions!$C$11*$B$7+E3580*Assumptions!$C$12*$B$8</f>
        <v>303.1443662</v>
      </c>
      <c r="G3580" s="0" t="n">
        <f aca="false">C3580*Assumptions!$C$15</f>
        <v>0</v>
      </c>
      <c r="H3580" s="0" t="n">
        <f aca="false">MIN(F3580,G3580)</f>
        <v>0</v>
      </c>
      <c r="I3580" s="0" t="n">
        <f aca="false">IF(C3580=1,MIN(G3580-H3580,Assumptions!$C$13,P3579),0)</f>
        <v>0</v>
      </c>
      <c r="J3580" s="0" t="n">
        <f aca="false">H3580+I3580</f>
        <v>0</v>
      </c>
      <c r="K3580" s="0" t="n">
        <f aca="false">MIN(IF(C3580=1,F3580-H3580,F3580),Assumptions!$C$13,MAX(0,($B$5-P3579)/$B$6))</f>
        <v>0</v>
      </c>
      <c r="L3580" s="0" t="n">
        <f aca="false">IF(C3580=1,0,MIN(F3580-K3580,Assumptions!$C$15,MAX(0,$B$10-O3579-M3580)))</f>
        <v>200</v>
      </c>
      <c r="M3580" s="0" t="n">
        <f aca="false">'Profiles 8760'!H3569</f>
        <v>173200</v>
      </c>
      <c r="N3580" s="0" t="n">
        <f aca="false">J3580+L3580</f>
        <v>200</v>
      </c>
      <c r="O3580" s="0" t="n">
        <f aca="false">O3579+N3580</f>
        <v>332182.272066336</v>
      </c>
      <c r="P3580" s="0" t="n">
        <f aca="false">MIN($B$5,P3579+K3580*$B$6-I3580)</f>
        <v>510.81</v>
      </c>
      <c r="Q3580" s="0" t="n">
        <f aca="false">MAX(0,F3580-H3580-K3580-L3580)</f>
        <v>103.1443662</v>
      </c>
    </row>
    <row r="3581" customFormat="false" ht="15" hidden="false" customHeight="false" outlineLevel="0" collapsed="false">
      <c r="A3581" s="0" t="n">
        <f aca="false">'Profiles 8760'!A3570</f>
        <v>3568</v>
      </c>
      <c r="B3581" s="0" t="n">
        <f aca="false">'Profiles 8760'!B3570</f>
        <v>5</v>
      </c>
      <c r="C3581" s="0" t="n">
        <f aca="false">'Profiles 8760'!E3570</f>
        <v>0</v>
      </c>
      <c r="D3581" s="0" t="n">
        <f aca="false">'Profiles 8760'!F3570</f>
        <v>1</v>
      </c>
      <c r="E3581" s="0" t="n">
        <f aca="false">'Profiles 8760'!G3570</f>
        <v>0.396524</v>
      </c>
      <c r="F3581" s="0" t="n">
        <f aca="false">D3581*Assumptions!$C$11*$B$7+E3581*Assumptions!$C$12*$B$8</f>
        <v>305.0178316</v>
      </c>
      <c r="G3581" s="0" t="n">
        <f aca="false">C3581*Assumptions!$C$15</f>
        <v>0</v>
      </c>
      <c r="H3581" s="0" t="n">
        <f aca="false">MIN(F3581,G3581)</f>
        <v>0</v>
      </c>
      <c r="I3581" s="0" t="n">
        <f aca="false">IF(C3581=1,MIN(G3581-H3581,Assumptions!$C$13,P3580),0)</f>
        <v>0</v>
      </c>
      <c r="J3581" s="0" t="n">
        <f aca="false">H3581+I3581</f>
        <v>0</v>
      </c>
      <c r="K3581" s="0" t="n">
        <f aca="false">MIN(IF(C3581=1,F3581-H3581,F3581),Assumptions!$C$13,MAX(0,($B$5-P3580)/$B$6))</f>
        <v>0</v>
      </c>
      <c r="L3581" s="0" t="n">
        <f aca="false">IF(C3581=1,0,MIN(F3581-K3581,Assumptions!$C$15,MAX(0,$B$10-O3580-M3581)))</f>
        <v>200</v>
      </c>
      <c r="M3581" s="0" t="n">
        <f aca="false">'Profiles 8760'!H3570</f>
        <v>173200</v>
      </c>
      <c r="N3581" s="0" t="n">
        <f aca="false">J3581+L3581</f>
        <v>200</v>
      </c>
      <c r="O3581" s="0" t="n">
        <f aca="false">O3580+N3581</f>
        <v>332382.272066336</v>
      </c>
      <c r="P3581" s="0" t="n">
        <f aca="false">MIN($B$5,P3580+K3581*$B$6-I3581)</f>
        <v>510.81</v>
      </c>
      <c r="Q3581" s="0" t="n">
        <f aca="false">MAX(0,F3581-H3581-K3581-L3581)</f>
        <v>105.0178316</v>
      </c>
    </row>
    <row r="3582" customFormat="false" ht="15" hidden="false" customHeight="false" outlineLevel="0" collapsed="false">
      <c r="A3582" s="0" t="n">
        <f aca="false">'Profiles 8760'!A3571</f>
        <v>3569</v>
      </c>
      <c r="B3582" s="0" t="n">
        <f aca="false">'Profiles 8760'!B3571</f>
        <v>5</v>
      </c>
      <c r="C3582" s="0" t="n">
        <f aca="false">'Profiles 8760'!E3571</f>
        <v>0</v>
      </c>
      <c r="D3582" s="0" t="n">
        <f aca="false">'Profiles 8760'!F3571</f>
        <v>0.820258</v>
      </c>
      <c r="E3582" s="0" t="n">
        <f aca="false">'Profiles 8760'!G3571</f>
        <v>0.510307</v>
      </c>
      <c r="F3582" s="0" t="n">
        <f aca="false">D3582*Assumptions!$C$11*$B$7+E3582*Assumptions!$C$12*$B$8</f>
        <v>257.7620667</v>
      </c>
      <c r="G3582" s="0" t="n">
        <f aca="false">C3582*Assumptions!$C$15</f>
        <v>0</v>
      </c>
      <c r="H3582" s="0" t="n">
        <f aca="false">MIN(F3582,G3582)</f>
        <v>0</v>
      </c>
      <c r="I3582" s="0" t="n">
        <f aca="false">IF(C3582=1,MIN(G3582-H3582,Assumptions!$C$13,P3581),0)</f>
        <v>0</v>
      </c>
      <c r="J3582" s="0" t="n">
        <f aca="false">H3582+I3582</f>
        <v>0</v>
      </c>
      <c r="K3582" s="0" t="n">
        <f aca="false">MIN(IF(C3582=1,F3582-H3582,F3582),Assumptions!$C$13,MAX(0,($B$5-P3581)/$B$6))</f>
        <v>0</v>
      </c>
      <c r="L3582" s="0" t="n">
        <f aca="false">IF(C3582=1,0,MIN(F3582-K3582,Assumptions!$C$15,MAX(0,$B$10-O3581-M3582)))</f>
        <v>200</v>
      </c>
      <c r="M3582" s="0" t="n">
        <f aca="false">'Profiles 8760'!H3571</f>
        <v>173200</v>
      </c>
      <c r="N3582" s="0" t="n">
        <f aca="false">J3582+L3582</f>
        <v>200</v>
      </c>
      <c r="O3582" s="0" t="n">
        <f aca="false">O3581+N3582</f>
        <v>332582.272066336</v>
      </c>
      <c r="P3582" s="0" t="n">
        <f aca="false">MIN($B$5,P3581+K3582*$B$6-I3582)</f>
        <v>510.81</v>
      </c>
      <c r="Q3582" s="0" t="n">
        <f aca="false">MAX(0,F3582-H3582-K3582-L3582)</f>
        <v>57.7620667</v>
      </c>
    </row>
    <row r="3583" customFormat="false" ht="15" hidden="false" customHeight="false" outlineLevel="0" collapsed="false">
      <c r="A3583" s="0" t="n">
        <f aca="false">'Profiles 8760'!A3572</f>
        <v>3570</v>
      </c>
      <c r="B3583" s="0" t="n">
        <f aca="false">'Profiles 8760'!B3572</f>
        <v>5</v>
      </c>
      <c r="C3583" s="0" t="n">
        <f aca="false">'Profiles 8760'!E3572</f>
        <v>0</v>
      </c>
      <c r="D3583" s="0" t="n">
        <f aca="false">'Profiles 8760'!F3572</f>
        <v>0.457144</v>
      </c>
      <c r="E3583" s="0" t="n">
        <f aca="false">'Profiles 8760'!G3572</f>
        <v>0.488163</v>
      </c>
      <c r="F3583" s="0" t="n">
        <f aca="false">D3583*Assumptions!$C$11*$B$7+E3583*Assumptions!$C$12*$B$8</f>
        <v>151.9890539</v>
      </c>
      <c r="G3583" s="0" t="n">
        <f aca="false">C3583*Assumptions!$C$15</f>
        <v>0</v>
      </c>
      <c r="H3583" s="0" t="n">
        <f aca="false">MIN(F3583,G3583)</f>
        <v>0</v>
      </c>
      <c r="I3583" s="0" t="n">
        <f aca="false">IF(C3583=1,MIN(G3583-H3583,Assumptions!$C$13,P3582),0)</f>
        <v>0</v>
      </c>
      <c r="J3583" s="0" t="n">
        <f aca="false">H3583+I3583</f>
        <v>0</v>
      </c>
      <c r="K3583" s="0" t="n">
        <f aca="false">MIN(IF(C3583=1,F3583-H3583,F3583),Assumptions!$C$13,MAX(0,($B$5-P3582)/$B$6))</f>
        <v>0</v>
      </c>
      <c r="L3583" s="0" t="n">
        <f aca="false">IF(C3583=1,0,MIN(F3583-K3583,Assumptions!$C$15,MAX(0,$B$10-O3582-M3583)))</f>
        <v>151.9890539</v>
      </c>
      <c r="M3583" s="0" t="n">
        <f aca="false">'Profiles 8760'!H3572</f>
        <v>173200</v>
      </c>
      <c r="N3583" s="0" t="n">
        <f aca="false">J3583+L3583</f>
        <v>151.9890539</v>
      </c>
      <c r="O3583" s="0" t="n">
        <f aca="false">O3582+N3583</f>
        <v>332734.261120236</v>
      </c>
      <c r="P3583" s="0" t="n">
        <f aca="false">MIN($B$5,P3582+K3583*$B$6-I3583)</f>
        <v>510.81</v>
      </c>
      <c r="Q3583" s="0" t="n">
        <f aca="false">MAX(0,F3583-H3583-K3583-L3583)</f>
        <v>0</v>
      </c>
    </row>
    <row r="3584" customFormat="false" ht="15" hidden="false" customHeight="false" outlineLevel="0" collapsed="false">
      <c r="A3584" s="0" t="n">
        <f aca="false">'Profiles 8760'!A3573</f>
        <v>3571</v>
      </c>
      <c r="B3584" s="0" t="n">
        <f aca="false">'Profiles 8760'!B3573</f>
        <v>5</v>
      </c>
      <c r="C3584" s="0" t="n">
        <f aca="false">'Profiles 8760'!E3573</f>
        <v>0</v>
      </c>
      <c r="D3584" s="0" t="n">
        <f aca="false">'Profiles 8760'!F3573</f>
        <v>0.133812</v>
      </c>
      <c r="E3584" s="0" t="n">
        <f aca="false">'Profiles 8760'!G3573</f>
        <v>0.522572</v>
      </c>
      <c r="F3584" s="0" t="n">
        <f aca="false">D3584*Assumptions!$C$11*$B$7+E3584*Assumptions!$C$12*$B$8</f>
        <v>60.0181004</v>
      </c>
      <c r="G3584" s="0" t="n">
        <f aca="false">C3584*Assumptions!$C$15</f>
        <v>0</v>
      </c>
      <c r="H3584" s="0" t="n">
        <f aca="false">MIN(F3584,G3584)</f>
        <v>0</v>
      </c>
      <c r="I3584" s="0" t="n">
        <f aca="false">IF(C3584=1,MIN(G3584-H3584,Assumptions!$C$13,P3583),0)</f>
        <v>0</v>
      </c>
      <c r="J3584" s="0" t="n">
        <f aca="false">H3584+I3584</f>
        <v>0</v>
      </c>
      <c r="K3584" s="0" t="n">
        <f aca="false">MIN(IF(C3584=1,F3584-H3584,F3584),Assumptions!$C$13,MAX(0,($B$5-P3583)/$B$6))</f>
        <v>0</v>
      </c>
      <c r="L3584" s="0" t="n">
        <f aca="false">IF(C3584=1,0,MIN(F3584-K3584,Assumptions!$C$15,MAX(0,$B$10-O3583-M3584)))</f>
        <v>60.0181004</v>
      </c>
      <c r="M3584" s="0" t="n">
        <f aca="false">'Profiles 8760'!H3573</f>
        <v>173200</v>
      </c>
      <c r="N3584" s="0" t="n">
        <f aca="false">J3584+L3584</f>
        <v>60.0181004</v>
      </c>
      <c r="O3584" s="0" t="n">
        <f aca="false">O3583+N3584</f>
        <v>332794.279220636</v>
      </c>
      <c r="P3584" s="0" t="n">
        <f aca="false">MIN($B$5,P3583+K3584*$B$6-I3584)</f>
        <v>510.81</v>
      </c>
      <c r="Q3584" s="0" t="n">
        <f aca="false">MAX(0,F3584-H3584-K3584-L3584)</f>
        <v>0</v>
      </c>
    </row>
    <row r="3585" customFormat="false" ht="15" hidden="false" customHeight="false" outlineLevel="0" collapsed="false">
      <c r="A3585" s="0" t="n">
        <f aca="false">'Profiles 8760'!A3574</f>
        <v>3572</v>
      </c>
      <c r="B3585" s="0" t="n">
        <f aca="false">'Profiles 8760'!B3574</f>
        <v>5</v>
      </c>
      <c r="C3585" s="0" t="n">
        <f aca="false">'Profiles 8760'!E3574</f>
        <v>1</v>
      </c>
      <c r="D3585" s="0" t="n">
        <f aca="false">'Profiles 8760'!F3574</f>
        <v>0</v>
      </c>
      <c r="E3585" s="0" t="n">
        <f aca="false">'Profiles 8760'!G3574</f>
        <v>0.472992</v>
      </c>
      <c r="F3585" s="0" t="n">
        <f aca="false">D3585*Assumptions!$C$11*$B$7+E3585*Assumptions!$C$12*$B$8</f>
        <v>19.3453728</v>
      </c>
      <c r="G3585" s="0" t="n">
        <f aca="false">C3585*Assumptions!$C$15</f>
        <v>200</v>
      </c>
      <c r="H3585" s="0" t="n">
        <f aca="false">MIN(F3585,G3585)</f>
        <v>19.3453728</v>
      </c>
      <c r="I3585" s="0" t="n">
        <f aca="false">IF(C3585=1,MIN(G3585-H3585,Assumptions!$C$13,P3584),0)</f>
        <v>180</v>
      </c>
      <c r="J3585" s="0" t="n">
        <f aca="false">H3585+I3585</f>
        <v>199.3453728</v>
      </c>
      <c r="K3585" s="0" t="n">
        <f aca="false">MIN(IF(C3585=1,F3585-H3585,F3585),Assumptions!$C$13,MAX(0,($B$5-P3584)/$B$6))</f>
        <v>0</v>
      </c>
      <c r="L3585" s="0" t="n">
        <f aca="false">IF(C3585=1,0,MIN(F3585-K3585,Assumptions!$C$15,MAX(0,$B$10-O3584-M3585)))</f>
        <v>0</v>
      </c>
      <c r="M3585" s="0" t="n">
        <f aca="false">'Profiles 8760'!H3574</f>
        <v>173000</v>
      </c>
      <c r="N3585" s="0" t="n">
        <f aca="false">J3585+L3585</f>
        <v>199.3453728</v>
      </c>
      <c r="O3585" s="0" t="n">
        <f aca="false">O3584+N3585</f>
        <v>332993.624593436</v>
      </c>
      <c r="P3585" s="0" t="n">
        <f aca="false">MIN($B$5,P3584+K3585*$B$6-I3585)</f>
        <v>330.81</v>
      </c>
      <c r="Q3585" s="0" t="n">
        <f aca="false">MAX(0,F3585-H3585-K3585-L3585)</f>
        <v>0</v>
      </c>
    </row>
    <row r="3586" customFormat="false" ht="15" hidden="false" customHeight="false" outlineLevel="0" collapsed="false">
      <c r="A3586" s="0" t="n">
        <f aca="false">'Profiles 8760'!A3575</f>
        <v>3573</v>
      </c>
      <c r="B3586" s="0" t="n">
        <f aca="false">'Profiles 8760'!B3575</f>
        <v>5</v>
      </c>
      <c r="C3586" s="0" t="n">
        <f aca="false">'Profiles 8760'!E3575</f>
        <v>1</v>
      </c>
      <c r="D3586" s="0" t="n">
        <f aca="false">'Profiles 8760'!F3575</f>
        <v>0</v>
      </c>
      <c r="E3586" s="0" t="n">
        <f aca="false">'Profiles 8760'!G3575</f>
        <v>0.339765</v>
      </c>
      <c r="F3586" s="0" t="n">
        <f aca="false">D3586*Assumptions!$C$11*$B$7+E3586*Assumptions!$C$12*$B$8</f>
        <v>13.8963885</v>
      </c>
      <c r="G3586" s="0" t="n">
        <f aca="false">C3586*Assumptions!$C$15</f>
        <v>200</v>
      </c>
      <c r="H3586" s="0" t="n">
        <f aca="false">MIN(F3586,G3586)</f>
        <v>13.8963885</v>
      </c>
      <c r="I3586" s="0" t="n">
        <f aca="false">IF(C3586=1,MIN(G3586-H3586,Assumptions!$C$13,P3585),0)</f>
        <v>180</v>
      </c>
      <c r="J3586" s="0" t="n">
        <f aca="false">H3586+I3586</f>
        <v>193.8963885</v>
      </c>
      <c r="K3586" s="0" t="n">
        <f aca="false">MIN(IF(C3586=1,F3586-H3586,F3586),Assumptions!$C$13,MAX(0,($B$5-P3585)/$B$6))</f>
        <v>0</v>
      </c>
      <c r="L3586" s="0" t="n">
        <f aca="false">IF(C3586=1,0,MIN(F3586-K3586,Assumptions!$C$15,MAX(0,$B$10-O3585-M3586)))</f>
        <v>0</v>
      </c>
      <c r="M3586" s="0" t="n">
        <f aca="false">'Profiles 8760'!H3575</f>
        <v>172800</v>
      </c>
      <c r="N3586" s="0" t="n">
        <f aca="false">J3586+L3586</f>
        <v>193.8963885</v>
      </c>
      <c r="O3586" s="0" t="n">
        <f aca="false">O3585+N3586</f>
        <v>333187.520981936</v>
      </c>
      <c r="P3586" s="0" t="n">
        <f aca="false">MIN($B$5,P3585+K3586*$B$6-I3586)</f>
        <v>150.81</v>
      </c>
      <c r="Q3586" s="0" t="n">
        <f aca="false">MAX(0,F3586-H3586-K3586-L3586)</f>
        <v>0</v>
      </c>
    </row>
    <row r="3587" customFormat="false" ht="15" hidden="false" customHeight="false" outlineLevel="0" collapsed="false">
      <c r="A3587" s="0" t="n">
        <f aca="false">'Profiles 8760'!A3576</f>
        <v>3574</v>
      </c>
      <c r="B3587" s="0" t="n">
        <f aca="false">'Profiles 8760'!B3576</f>
        <v>5</v>
      </c>
      <c r="C3587" s="0" t="n">
        <f aca="false">'Profiles 8760'!E3576</f>
        <v>0</v>
      </c>
      <c r="D3587" s="0" t="n">
        <f aca="false">'Profiles 8760'!F3576</f>
        <v>0</v>
      </c>
      <c r="E3587" s="0" t="n">
        <f aca="false">'Profiles 8760'!G3576</f>
        <v>0.40156</v>
      </c>
      <c r="F3587" s="0" t="n">
        <f aca="false">D3587*Assumptions!$C$11*$B$7+E3587*Assumptions!$C$12*$B$8</f>
        <v>16.423804</v>
      </c>
      <c r="G3587" s="0" t="n">
        <f aca="false">C3587*Assumptions!$C$15</f>
        <v>0</v>
      </c>
      <c r="H3587" s="0" t="n">
        <f aca="false">MIN(F3587,G3587)</f>
        <v>0</v>
      </c>
      <c r="I3587" s="0" t="n">
        <f aca="false">IF(C3587=1,MIN(G3587-H3587,Assumptions!$C$13,P3586),0)</f>
        <v>0</v>
      </c>
      <c r="J3587" s="0" t="n">
        <f aca="false">H3587+I3587</f>
        <v>0</v>
      </c>
      <c r="K3587" s="0" t="n">
        <f aca="false">MIN(IF(C3587=1,F3587-H3587,F3587),Assumptions!$C$13,MAX(0,($B$5-P3586)/$B$6))</f>
        <v>16.423804</v>
      </c>
      <c r="L3587" s="0" t="n">
        <f aca="false">IF(C3587=1,0,MIN(F3587-K3587,Assumptions!$C$15,MAX(0,$B$10-O3586-M3587)))</f>
        <v>0</v>
      </c>
      <c r="M3587" s="0" t="n">
        <f aca="false">'Profiles 8760'!H3576</f>
        <v>172800</v>
      </c>
      <c r="N3587" s="0" t="n">
        <f aca="false">J3587+L3587</f>
        <v>0</v>
      </c>
      <c r="O3587" s="0" t="n">
        <f aca="false">O3586+N3587</f>
        <v>333187.520981936</v>
      </c>
      <c r="P3587" s="0" t="n">
        <f aca="false">MIN($B$5,P3586+K3587*$B$6-I3587)</f>
        <v>165.0461533072</v>
      </c>
      <c r="Q3587" s="0" t="n">
        <f aca="false">MAX(0,F3587-H3587-K3587-L3587)</f>
        <v>0</v>
      </c>
    </row>
    <row r="3588" customFormat="false" ht="15" hidden="false" customHeight="false" outlineLevel="0" collapsed="false">
      <c r="A3588" s="0" t="n">
        <f aca="false">'Profiles 8760'!A3577</f>
        <v>3575</v>
      </c>
      <c r="B3588" s="0" t="n">
        <f aca="false">'Profiles 8760'!B3577</f>
        <v>5</v>
      </c>
      <c r="C3588" s="0" t="n">
        <f aca="false">'Profiles 8760'!E3577</f>
        <v>0</v>
      </c>
      <c r="D3588" s="0" t="n">
        <f aca="false">'Profiles 8760'!F3577</f>
        <v>0</v>
      </c>
      <c r="E3588" s="0" t="n">
        <f aca="false">'Profiles 8760'!G3577</f>
        <v>0.348015</v>
      </c>
      <c r="F3588" s="0" t="n">
        <f aca="false">D3588*Assumptions!$C$11*$B$7+E3588*Assumptions!$C$12*$B$8</f>
        <v>14.2338135</v>
      </c>
      <c r="G3588" s="0" t="n">
        <f aca="false">C3588*Assumptions!$C$15</f>
        <v>0</v>
      </c>
      <c r="H3588" s="0" t="n">
        <f aca="false">MIN(F3588,G3588)</f>
        <v>0</v>
      </c>
      <c r="I3588" s="0" t="n">
        <f aca="false">IF(C3588=1,MIN(G3588-H3588,Assumptions!$C$13,P3587),0)</f>
        <v>0</v>
      </c>
      <c r="J3588" s="0" t="n">
        <f aca="false">H3588+I3588</f>
        <v>0</v>
      </c>
      <c r="K3588" s="0" t="n">
        <f aca="false">MIN(IF(C3588=1,F3588-H3588,F3588),Assumptions!$C$13,MAX(0,($B$5-P3587)/$B$6))</f>
        <v>14.2338135</v>
      </c>
      <c r="L3588" s="0" t="n">
        <f aca="false">IF(C3588=1,0,MIN(F3588-K3588,Assumptions!$C$15,MAX(0,$B$10-O3587-M3588)))</f>
        <v>0</v>
      </c>
      <c r="M3588" s="0" t="n">
        <f aca="false">'Profiles 8760'!H3577</f>
        <v>172800</v>
      </c>
      <c r="N3588" s="0" t="n">
        <f aca="false">J3588+L3588</f>
        <v>0</v>
      </c>
      <c r="O3588" s="0" t="n">
        <f aca="false">O3587+N3588</f>
        <v>333187.520981936</v>
      </c>
      <c r="P3588" s="0" t="n">
        <f aca="false">MIN($B$5,P3587+K3588*$B$6-I3588)</f>
        <v>177.384022849</v>
      </c>
      <c r="Q3588" s="0" t="n">
        <f aca="false">MAX(0,F3588-H3588-K3588-L3588)</f>
        <v>0</v>
      </c>
    </row>
    <row r="3589" customFormat="false" ht="15" hidden="false" customHeight="false" outlineLevel="0" collapsed="false">
      <c r="A3589" s="0" t="n">
        <f aca="false">'Profiles 8760'!A3578</f>
        <v>3576</v>
      </c>
      <c r="B3589" s="0" t="n">
        <f aca="false">'Profiles 8760'!B3578</f>
        <v>5</v>
      </c>
      <c r="C3589" s="0" t="n">
        <f aca="false">'Profiles 8760'!E3578</f>
        <v>0</v>
      </c>
      <c r="D3589" s="0" t="n">
        <f aca="false">'Profiles 8760'!F3578</f>
        <v>0</v>
      </c>
      <c r="E3589" s="0" t="n">
        <f aca="false">'Profiles 8760'!G3578</f>
        <v>0.337917</v>
      </c>
      <c r="F3589" s="0" t="n">
        <f aca="false">D3589*Assumptions!$C$11*$B$7+E3589*Assumptions!$C$12*$B$8</f>
        <v>13.8208053</v>
      </c>
      <c r="G3589" s="0" t="n">
        <f aca="false">C3589*Assumptions!$C$15</f>
        <v>0</v>
      </c>
      <c r="H3589" s="0" t="n">
        <f aca="false">MIN(F3589,G3589)</f>
        <v>0</v>
      </c>
      <c r="I3589" s="0" t="n">
        <f aca="false">IF(C3589=1,MIN(G3589-H3589,Assumptions!$C$13,P3588),0)</f>
        <v>0</v>
      </c>
      <c r="J3589" s="0" t="n">
        <f aca="false">H3589+I3589</f>
        <v>0</v>
      </c>
      <c r="K3589" s="0" t="n">
        <f aca="false">MIN(IF(C3589=1,F3589-H3589,F3589),Assumptions!$C$13,MAX(0,($B$5-P3588)/$B$6))</f>
        <v>13.8208053</v>
      </c>
      <c r="L3589" s="0" t="n">
        <f aca="false">IF(C3589=1,0,MIN(F3589-K3589,Assumptions!$C$15,MAX(0,$B$10-O3588-M3589)))</f>
        <v>0</v>
      </c>
      <c r="M3589" s="0" t="n">
        <f aca="false">'Profiles 8760'!H3578</f>
        <v>172800</v>
      </c>
      <c r="N3589" s="0" t="n">
        <f aca="false">J3589+L3589</f>
        <v>0</v>
      </c>
      <c r="O3589" s="0" t="n">
        <f aca="false">O3588+N3589</f>
        <v>333187.520981936</v>
      </c>
      <c r="P3589" s="0" t="n">
        <f aca="false">MIN($B$5,P3588+K3589*$B$6-I3589)</f>
        <v>189.36389688304</v>
      </c>
      <c r="Q3589" s="0" t="n">
        <f aca="false">MAX(0,F3589-H3589-K3589-L3589)</f>
        <v>0</v>
      </c>
    </row>
    <row r="3590" customFormat="false" ht="15" hidden="false" customHeight="false" outlineLevel="0" collapsed="false">
      <c r="A3590" s="0" t="n">
        <f aca="false">'Profiles 8760'!A3579</f>
        <v>3577</v>
      </c>
      <c r="B3590" s="0" t="n">
        <f aca="false">'Profiles 8760'!B3579</f>
        <v>5</v>
      </c>
      <c r="C3590" s="0" t="n">
        <f aca="false">'Profiles 8760'!E3579</f>
        <v>0</v>
      </c>
      <c r="D3590" s="0" t="n">
        <f aca="false">'Profiles 8760'!F3579</f>
        <v>0</v>
      </c>
      <c r="E3590" s="0" t="n">
        <f aca="false">'Profiles 8760'!G3579</f>
        <v>0.319531</v>
      </c>
      <c r="F3590" s="0" t="n">
        <f aca="false">D3590*Assumptions!$C$11*$B$7+E3590*Assumptions!$C$12*$B$8</f>
        <v>13.0688179</v>
      </c>
      <c r="G3590" s="0" t="n">
        <f aca="false">C3590*Assumptions!$C$15</f>
        <v>0</v>
      </c>
      <c r="H3590" s="0" t="n">
        <f aca="false">MIN(F3590,G3590)</f>
        <v>0</v>
      </c>
      <c r="I3590" s="0" t="n">
        <f aca="false">IF(C3590=1,MIN(G3590-H3590,Assumptions!$C$13,P3589),0)</f>
        <v>0</v>
      </c>
      <c r="J3590" s="0" t="n">
        <f aca="false">H3590+I3590</f>
        <v>0</v>
      </c>
      <c r="K3590" s="0" t="n">
        <f aca="false">MIN(IF(C3590=1,F3590-H3590,F3590),Assumptions!$C$13,MAX(0,($B$5-P3589)/$B$6))</f>
        <v>13.0688179</v>
      </c>
      <c r="L3590" s="0" t="n">
        <f aca="false">IF(C3590=1,0,MIN(F3590-K3590,Assumptions!$C$15,MAX(0,$B$10-O3589-M3590)))</f>
        <v>0</v>
      </c>
      <c r="M3590" s="0" t="n">
        <f aca="false">'Profiles 8760'!H3579</f>
        <v>172800</v>
      </c>
      <c r="N3590" s="0" t="n">
        <f aca="false">J3590+L3590</f>
        <v>0</v>
      </c>
      <c r="O3590" s="0" t="n">
        <f aca="false">O3589+N3590</f>
        <v>333187.520981936</v>
      </c>
      <c r="P3590" s="0" t="n">
        <f aca="false">MIN($B$5,P3589+K3590*$B$6-I3590)</f>
        <v>200.69194823876</v>
      </c>
      <c r="Q3590" s="0" t="n">
        <f aca="false">MAX(0,F3590-H3590-K3590-L3590)</f>
        <v>0</v>
      </c>
    </row>
    <row r="3591" customFormat="false" ht="15" hidden="false" customHeight="false" outlineLevel="0" collapsed="false">
      <c r="A3591" s="0" t="n">
        <f aca="false">'Profiles 8760'!A3580</f>
        <v>3578</v>
      </c>
      <c r="B3591" s="0" t="n">
        <f aca="false">'Profiles 8760'!B3580</f>
        <v>5</v>
      </c>
      <c r="C3591" s="0" t="n">
        <f aca="false">'Profiles 8760'!E3580</f>
        <v>0</v>
      </c>
      <c r="D3591" s="0" t="n">
        <f aca="false">'Profiles 8760'!F3580</f>
        <v>0</v>
      </c>
      <c r="E3591" s="0" t="n">
        <f aca="false">'Profiles 8760'!G3580</f>
        <v>0.28259</v>
      </c>
      <c r="F3591" s="0" t="n">
        <f aca="false">D3591*Assumptions!$C$11*$B$7+E3591*Assumptions!$C$12*$B$8</f>
        <v>11.557931</v>
      </c>
      <c r="G3591" s="0" t="n">
        <f aca="false">C3591*Assumptions!$C$15</f>
        <v>0</v>
      </c>
      <c r="H3591" s="0" t="n">
        <f aca="false">MIN(F3591,G3591)</f>
        <v>0</v>
      </c>
      <c r="I3591" s="0" t="n">
        <f aca="false">IF(C3591=1,MIN(G3591-H3591,Assumptions!$C$13,P3590),0)</f>
        <v>0</v>
      </c>
      <c r="J3591" s="0" t="n">
        <f aca="false">H3591+I3591</f>
        <v>0</v>
      </c>
      <c r="K3591" s="0" t="n">
        <f aca="false">MIN(IF(C3591=1,F3591-H3591,F3591),Assumptions!$C$13,MAX(0,($B$5-P3590)/$B$6))</f>
        <v>11.557931</v>
      </c>
      <c r="L3591" s="0" t="n">
        <f aca="false">IF(C3591=1,0,MIN(F3591-K3591,Assumptions!$C$15,MAX(0,$B$10-O3590-M3591)))</f>
        <v>0</v>
      </c>
      <c r="M3591" s="0" t="n">
        <f aca="false">'Profiles 8760'!H3580</f>
        <v>172800</v>
      </c>
      <c r="N3591" s="0" t="n">
        <f aca="false">J3591+L3591</f>
        <v>0</v>
      </c>
      <c r="O3591" s="0" t="n">
        <f aca="false">O3590+N3591</f>
        <v>333187.520981936</v>
      </c>
      <c r="P3591" s="0" t="n">
        <f aca="false">MIN($B$5,P3590+K3591*$B$6-I3591)</f>
        <v>210.71036282956</v>
      </c>
      <c r="Q3591" s="0" t="n">
        <f aca="false">MAX(0,F3591-H3591-K3591-L3591)</f>
        <v>0</v>
      </c>
    </row>
    <row r="3592" customFormat="false" ht="15" hidden="false" customHeight="false" outlineLevel="0" collapsed="false">
      <c r="A3592" s="0" t="n">
        <f aca="false">'Profiles 8760'!A3581</f>
        <v>3579</v>
      </c>
      <c r="B3592" s="0" t="n">
        <f aca="false">'Profiles 8760'!B3581</f>
        <v>5</v>
      </c>
      <c r="C3592" s="0" t="n">
        <f aca="false">'Profiles 8760'!E3581</f>
        <v>0</v>
      </c>
      <c r="D3592" s="0" t="n">
        <f aca="false">'Profiles 8760'!F3581</f>
        <v>0</v>
      </c>
      <c r="E3592" s="0" t="n">
        <f aca="false">'Profiles 8760'!G3581</f>
        <v>0.305629</v>
      </c>
      <c r="F3592" s="0" t="n">
        <f aca="false">D3592*Assumptions!$C$11*$B$7+E3592*Assumptions!$C$12*$B$8</f>
        <v>12.5002261</v>
      </c>
      <c r="G3592" s="0" t="n">
        <f aca="false">C3592*Assumptions!$C$15</f>
        <v>0</v>
      </c>
      <c r="H3592" s="0" t="n">
        <f aca="false">MIN(F3592,G3592)</f>
        <v>0</v>
      </c>
      <c r="I3592" s="0" t="n">
        <f aca="false">IF(C3592=1,MIN(G3592-H3592,Assumptions!$C$13,P3591),0)</f>
        <v>0</v>
      </c>
      <c r="J3592" s="0" t="n">
        <f aca="false">H3592+I3592</f>
        <v>0</v>
      </c>
      <c r="K3592" s="0" t="n">
        <f aca="false">MIN(IF(C3592=1,F3592-H3592,F3592),Assumptions!$C$13,MAX(0,($B$5-P3591)/$B$6))</f>
        <v>12.5002261</v>
      </c>
      <c r="L3592" s="0" t="n">
        <f aca="false">IF(C3592=1,0,MIN(F3592-K3592,Assumptions!$C$15,MAX(0,$B$10-O3591-M3592)))</f>
        <v>0</v>
      </c>
      <c r="M3592" s="0" t="n">
        <f aca="false">'Profiles 8760'!H3581</f>
        <v>172800</v>
      </c>
      <c r="N3592" s="0" t="n">
        <f aca="false">J3592+L3592</f>
        <v>0</v>
      </c>
      <c r="O3592" s="0" t="n">
        <f aca="false">O3591+N3592</f>
        <v>333187.520981936</v>
      </c>
      <c r="P3592" s="0" t="n">
        <f aca="false">MIN($B$5,P3591+K3592*$B$6-I3592)</f>
        <v>221.54555881304</v>
      </c>
      <c r="Q3592" s="0" t="n">
        <f aca="false">MAX(0,F3592-H3592-K3592-L3592)</f>
        <v>0</v>
      </c>
    </row>
    <row r="3593" customFormat="false" ht="15" hidden="false" customHeight="false" outlineLevel="0" collapsed="false">
      <c r="A3593" s="0" t="n">
        <f aca="false">'Profiles 8760'!A3582</f>
        <v>3580</v>
      </c>
      <c r="B3593" s="0" t="n">
        <f aca="false">'Profiles 8760'!B3582</f>
        <v>5</v>
      </c>
      <c r="C3593" s="0" t="n">
        <f aca="false">'Profiles 8760'!E3582</f>
        <v>0</v>
      </c>
      <c r="D3593" s="0" t="n">
        <f aca="false">'Profiles 8760'!F3582</f>
        <v>0</v>
      </c>
      <c r="E3593" s="0" t="n">
        <f aca="false">'Profiles 8760'!G3582</f>
        <v>0.398514</v>
      </c>
      <c r="F3593" s="0" t="n">
        <f aca="false">D3593*Assumptions!$C$11*$B$7+E3593*Assumptions!$C$12*$B$8</f>
        <v>16.2992226</v>
      </c>
      <c r="G3593" s="0" t="n">
        <f aca="false">C3593*Assumptions!$C$15</f>
        <v>0</v>
      </c>
      <c r="H3593" s="0" t="n">
        <f aca="false">MIN(F3593,G3593)</f>
        <v>0</v>
      </c>
      <c r="I3593" s="0" t="n">
        <f aca="false">IF(C3593=1,MIN(G3593-H3593,Assumptions!$C$13,P3592),0)</f>
        <v>0</v>
      </c>
      <c r="J3593" s="0" t="n">
        <f aca="false">H3593+I3593</f>
        <v>0</v>
      </c>
      <c r="K3593" s="0" t="n">
        <f aca="false">MIN(IF(C3593=1,F3593-H3593,F3593),Assumptions!$C$13,MAX(0,($B$5-P3592)/$B$6))</f>
        <v>16.2992226</v>
      </c>
      <c r="L3593" s="0" t="n">
        <f aca="false">IF(C3593=1,0,MIN(F3593-K3593,Assumptions!$C$15,MAX(0,$B$10-O3592-M3593)))</f>
        <v>0</v>
      </c>
      <c r="M3593" s="0" t="n">
        <f aca="false">'Profiles 8760'!H3582</f>
        <v>172800</v>
      </c>
      <c r="N3593" s="0" t="n">
        <f aca="false">J3593+L3593</f>
        <v>0</v>
      </c>
      <c r="O3593" s="0" t="n">
        <f aca="false">O3592+N3593</f>
        <v>333187.520981936</v>
      </c>
      <c r="P3593" s="0" t="n">
        <f aca="false">MIN($B$5,P3592+K3593*$B$6-I3593)</f>
        <v>235.67372496272</v>
      </c>
      <c r="Q3593" s="0" t="n">
        <f aca="false">MAX(0,F3593-H3593-K3593-L3593)</f>
        <v>0</v>
      </c>
    </row>
    <row r="3594" customFormat="false" ht="15" hidden="false" customHeight="false" outlineLevel="0" collapsed="false">
      <c r="A3594" s="0" t="n">
        <f aca="false">'Profiles 8760'!A3583</f>
        <v>3581</v>
      </c>
      <c r="B3594" s="0" t="n">
        <f aca="false">'Profiles 8760'!B3583</f>
        <v>5</v>
      </c>
      <c r="C3594" s="0" t="n">
        <f aca="false">'Profiles 8760'!E3583</f>
        <v>0</v>
      </c>
      <c r="D3594" s="0" t="n">
        <f aca="false">'Profiles 8760'!F3583</f>
        <v>0</v>
      </c>
      <c r="E3594" s="0" t="n">
        <f aca="false">'Profiles 8760'!G3583</f>
        <v>0.46753</v>
      </c>
      <c r="F3594" s="0" t="n">
        <f aca="false">D3594*Assumptions!$C$11*$B$7+E3594*Assumptions!$C$12*$B$8</f>
        <v>19.121977</v>
      </c>
      <c r="G3594" s="0" t="n">
        <f aca="false">C3594*Assumptions!$C$15</f>
        <v>0</v>
      </c>
      <c r="H3594" s="0" t="n">
        <f aca="false">MIN(F3594,G3594)</f>
        <v>0</v>
      </c>
      <c r="I3594" s="0" t="n">
        <f aca="false">IF(C3594=1,MIN(G3594-H3594,Assumptions!$C$13,P3593),0)</f>
        <v>0</v>
      </c>
      <c r="J3594" s="0" t="n">
        <f aca="false">H3594+I3594</f>
        <v>0</v>
      </c>
      <c r="K3594" s="0" t="n">
        <f aca="false">MIN(IF(C3594=1,F3594-H3594,F3594),Assumptions!$C$13,MAX(0,($B$5-P3593)/$B$6))</f>
        <v>19.121977</v>
      </c>
      <c r="L3594" s="0" t="n">
        <f aca="false">IF(C3594=1,0,MIN(F3594-K3594,Assumptions!$C$15,MAX(0,$B$10-O3593-M3594)))</f>
        <v>0</v>
      </c>
      <c r="M3594" s="0" t="n">
        <f aca="false">'Profiles 8760'!H3583</f>
        <v>172800</v>
      </c>
      <c r="N3594" s="0" t="n">
        <f aca="false">J3594+L3594</f>
        <v>0</v>
      </c>
      <c r="O3594" s="0" t="n">
        <f aca="false">O3593+N3594</f>
        <v>333187.520981936</v>
      </c>
      <c r="P3594" s="0" t="n">
        <f aca="false">MIN($B$5,P3593+K3594*$B$6-I3594)</f>
        <v>252.24865462632</v>
      </c>
      <c r="Q3594" s="0" t="n">
        <f aca="false">MAX(0,F3594-H3594-K3594-L3594)</f>
        <v>0</v>
      </c>
    </row>
    <row r="3595" customFormat="false" ht="15" hidden="false" customHeight="false" outlineLevel="0" collapsed="false">
      <c r="A3595" s="0" t="n">
        <f aca="false">'Profiles 8760'!A3584</f>
        <v>3582</v>
      </c>
      <c r="B3595" s="0" t="n">
        <f aca="false">'Profiles 8760'!B3584</f>
        <v>5</v>
      </c>
      <c r="C3595" s="0" t="n">
        <f aca="false">'Profiles 8760'!E3584</f>
        <v>0</v>
      </c>
      <c r="D3595" s="0" t="n">
        <f aca="false">'Profiles 8760'!F3584</f>
        <v>0</v>
      </c>
      <c r="E3595" s="0" t="n">
        <f aca="false">'Profiles 8760'!G3584</f>
        <v>0.505213</v>
      </c>
      <c r="F3595" s="0" t="n">
        <f aca="false">D3595*Assumptions!$C$11*$B$7+E3595*Assumptions!$C$12*$B$8</f>
        <v>20.6632117</v>
      </c>
      <c r="G3595" s="0" t="n">
        <f aca="false">C3595*Assumptions!$C$15</f>
        <v>0</v>
      </c>
      <c r="H3595" s="0" t="n">
        <f aca="false">MIN(F3595,G3595)</f>
        <v>0</v>
      </c>
      <c r="I3595" s="0" t="n">
        <f aca="false">IF(C3595=1,MIN(G3595-H3595,Assumptions!$C$13,P3594),0)</f>
        <v>0</v>
      </c>
      <c r="J3595" s="0" t="n">
        <f aca="false">H3595+I3595</f>
        <v>0</v>
      </c>
      <c r="K3595" s="0" t="n">
        <f aca="false">MIN(IF(C3595=1,F3595-H3595,F3595),Assumptions!$C$13,MAX(0,($B$5-P3594)/$B$6))</f>
        <v>20.6632117</v>
      </c>
      <c r="L3595" s="0" t="n">
        <f aca="false">IF(C3595=1,0,MIN(F3595-K3595,Assumptions!$C$15,MAX(0,$B$10-O3594-M3595)))</f>
        <v>0</v>
      </c>
      <c r="M3595" s="0" t="n">
        <f aca="false">'Profiles 8760'!H3584</f>
        <v>172800</v>
      </c>
      <c r="N3595" s="0" t="n">
        <f aca="false">J3595+L3595</f>
        <v>0</v>
      </c>
      <c r="O3595" s="0" t="n">
        <f aca="false">O3594+N3595</f>
        <v>333187.520981936</v>
      </c>
      <c r="P3595" s="0" t="n">
        <f aca="false">MIN($B$5,P3594+K3595*$B$6-I3595)</f>
        <v>270.15952652788</v>
      </c>
      <c r="Q3595" s="0" t="n">
        <f aca="false">MAX(0,F3595-H3595-K3595-L3595)</f>
        <v>0</v>
      </c>
    </row>
    <row r="3596" customFormat="false" ht="15" hidden="false" customHeight="false" outlineLevel="0" collapsed="false">
      <c r="A3596" s="0" t="n">
        <f aca="false">'Profiles 8760'!A3585</f>
        <v>3583</v>
      </c>
      <c r="B3596" s="0" t="n">
        <f aca="false">'Profiles 8760'!B3585</f>
        <v>5</v>
      </c>
      <c r="C3596" s="0" t="n">
        <f aca="false">'Profiles 8760'!E3585</f>
        <v>0</v>
      </c>
      <c r="D3596" s="0" t="n">
        <f aca="false">'Profiles 8760'!F3585</f>
        <v>0.106083</v>
      </c>
      <c r="E3596" s="0" t="n">
        <f aca="false">'Profiles 8760'!G3585</f>
        <v>0.600639</v>
      </c>
      <c r="F3596" s="0" t="n">
        <f aca="false">D3596*Assumptions!$C$11*$B$7+E3596*Assumptions!$C$12*$B$8</f>
        <v>55.2029055</v>
      </c>
      <c r="G3596" s="0" t="n">
        <f aca="false">C3596*Assumptions!$C$15</f>
        <v>0</v>
      </c>
      <c r="H3596" s="0" t="n">
        <f aca="false">MIN(F3596,G3596)</f>
        <v>0</v>
      </c>
      <c r="I3596" s="0" t="n">
        <f aca="false">IF(C3596=1,MIN(G3596-H3596,Assumptions!$C$13,P3595),0)</f>
        <v>0</v>
      </c>
      <c r="J3596" s="0" t="n">
        <f aca="false">H3596+I3596</f>
        <v>0</v>
      </c>
      <c r="K3596" s="0" t="n">
        <f aca="false">MIN(IF(C3596=1,F3596-H3596,F3596),Assumptions!$C$13,MAX(0,($B$5-P3595)/$B$6))</f>
        <v>55.2029055</v>
      </c>
      <c r="L3596" s="0" t="n">
        <f aca="false">IF(C3596=1,0,MIN(F3596-K3596,Assumptions!$C$15,MAX(0,$B$10-O3595-M3596)))</f>
        <v>0</v>
      </c>
      <c r="M3596" s="0" t="n">
        <f aca="false">'Profiles 8760'!H3585</f>
        <v>172800</v>
      </c>
      <c r="N3596" s="0" t="n">
        <f aca="false">J3596+L3596</f>
        <v>0</v>
      </c>
      <c r="O3596" s="0" t="n">
        <f aca="false">O3595+N3596</f>
        <v>333187.520981936</v>
      </c>
      <c r="P3596" s="0" t="n">
        <f aca="false">MIN($B$5,P3595+K3596*$B$6-I3596)</f>
        <v>318.00940501528</v>
      </c>
      <c r="Q3596" s="0" t="n">
        <f aca="false">MAX(0,F3596-H3596-K3596-L3596)</f>
        <v>0</v>
      </c>
    </row>
    <row r="3597" customFormat="false" ht="15" hidden="false" customHeight="false" outlineLevel="0" collapsed="false">
      <c r="A3597" s="0" t="n">
        <f aca="false">'Profiles 8760'!A3586</f>
        <v>3584</v>
      </c>
      <c r="B3597" s="0" t="n">
        <f aca="false">'Profiles 8760'!B3586</f>
        <v>5</v>
      </c>
      <c r="C3597" s="0" t="n">
        <f aca="false">'Profiles 8760'!E3586</f>
        <v>1</v>
      </c>
      <c r="D3597" s="0" t="n">
        <f aca="false">'Profiles 8760'!F3586</f>
        <v>0.362412</v>
      </c>
      <c r="E3597" s="0" t="n">
        <f aca="false">'Profiles 8760'!G3586</f>
        <v>0.512725</v>
      </c>
      <c r="F3597" s="0" t="n">
        <f aca="false">D3597*Assumptions!$C$11*$B$7+E3597*Assumptions!$C$12*$B$8</f>
        <v>125.6350381</v>
      </c>
      <c r="G3597" s="0" t="n">
        <f aca="false">C3597*Assumptions!$C$15</f>
        <v>200</v>
      </c>
      <c r="H3597" s="0" t="n">
        <f aca="false">MIN(F3597,G3597)</f>
        <v>125.6350381</v>
      </c>
      <c r="I3597" s="0" t="n">
        <f aca="false">IF(C3597=1,MIN(G3597-H3597,Assumptions!$C$13,P3596),0)</f>
        <v>74.3649619</v>
      </c>
      <c r="J3597" s="0" t="n">
        <f aca="false">H3597+I3597</f>
        <v>200</v>
      </c>
      <c r="K3597" s="0" t="n">
        <f aca="false">MIN(IF(C3597=1,F3597-H3597,F3597),Assumptions!$C$13,MAX(0,($B$5-P3596)/$B$6))</f>
        <v>0</v>
      </c>
      <c r="L3597" s="0" t="n">
        <f aca="false">IF(C3597=1,0,MIN(F3597-K3597,Assumptions!$C$15,MAX(0,$B$10-O3596-M3597)))</f>
        <v>0</v>
      </c>
      <c r="M3597" s="0" t="n">
        <f aca="false">'Profiles 8760'!H3586</f>
        <v>172600</v>
      </c>
      <c r="N3597" s="0" t="n">
        <f aca="false">J3597+L3597</f>
        <v>200</v>
      </c>
      <c r="O3597" s="0" t="n">
        <f aca="false">O3596+N3597</f>
        <v>333387.520981936</v>
      </c>
      <c r="P3597" s="0" t="n">
        <f aca="false">MIN($B$5,P3596+K3597*$B$6-I3597)</f>
        <v>243.64444311528</v>
      </c>
      <c r="Q3597" s="0" t="n">
        <f aca="false">MAX(0,F3597-H3597-K3597-L3597)</f>
        <v>0</v>
      </c>
    </row>
    <row r="3598" customFormat="false" ht="15" hidden="false" customHeight="false" outlineLevel="0" collapsed="false">
      <c r="A3598" s="0" t="n">
        <f aca="false">'Profiles 8760'!A3587</f>
        <v>3585</v>
      </c>
      <c r="B3598" s="0" t="n">
        <f aca="false">'Profiles 8760'!B3587</f>
        <v>5</v>
      </c>
      <c r="C3598" s="0" t="n">
        <f aca="false">'Profiles 8760'!E3587</f>
        <v>1</v>
      </c>
      <c r="D3598" s="0" t="n">
        <f aca="false">'Profiles 8760'!F3587</f>
        <v>0.650281</v>
      </c>
      <c r="E3598" s="0" t="n">
        <f aca="false">'Profiles 8760'!G3587</f>
        <v>0.40577</v>
      </c>
      <c r="F3598" s="0" t="n">
        <f aca="false">D3598*Assumptions!$C$11*$B$7+E3598*Assumptions!$C$12*$B$8</f>
        <v>204.3971458</v>
      </c>
      <c r="G3598" s="0" t="n">
        <f aca="false">C3598*Assumptions!$C$15</f>
        <v>200</v>
      </c>
      <c r="H3598" s="0" t="n">
        <f aca="false">MIN(F3598,G3598)</f>
        <v>200</v>
      </c>
      <c r="I3598" s="0" t="n">
        <f aca="false">IF(C3598=1,MIN(G3598-H3598,Assumptions!$C$13,P3597),0)</f>
        <v>0</v>
      </c>
      <c r="J3598" s="0" t="n">
        <f aca="false">H3598+I3598</f>
        <v>200</v>
      </c>
      <c r="K3598" s="0" t="n">
        <f aca="false">MIN(IF(C3598=1,F3598-H3598,F3598),Assumptions!$C$13,MAX(0,($B$5-P3597)/$B$6))</f>
        <v>4.3971458</v>
      </c>
      <c r="L3598" s="0" t="n">
        <f aca="false">IF(C3598=1,0,MIN(F3598-K3598,Assumptions!$C$15,MAX(0,$B$10-O3597-M3598)))</f>
        <v>0</v>
      </c>
      <c r="M3598" s="0" t="n">
        <f aca="false">'Profiles 8760'!H3587</f>
        <v>172400</v>
      </c>
      <c r="N3598" s="0" t="n">
        <f aca="false">J3598+L3598</f>
        <v>200</v>
      </c>
      <c r="O3598" s="0" t="n">
        <f aca="false">O3597+N3598</f>
        <v>333587.520981936</v>
      </c>
      <c r="P3598" s="0" t="n">
        <f aca="false">MIN($B$5,P3597+K3598*$B$6-I3598)</f>
        <v>247.45588909472</v>
      </c>
      <c r="Q3598" s="0" t="n">
        <f aca="false">MAX(0,F3598-H3598-K3598-L3598)</f>
        <v>0</v>
      </c>
    </row>
    <row r="3599" customFormat="false" ht="15" hidden="false" customHeight="false" outlineLevel="0" collapsed="false">
      <c r="A3599" s="0" t="n">
        <f aca="false">'Profiles 8760'!A3588</f>
        <v>3586</v>
      </c>
      <c r="B3599" s="0" t="n">
        <f aca="false">'Profiles 8760'!B3588</f>
        <v>5</v>
      </c>
      <c r="C3599" s="0" t="n">
        <f aca="false">'Profiles 8760'!E3588</f>
        <v>0</v>
      </c>
      <c r="D3599" s="0" t="n">
        <f aca="false">'Profiles 8760'!F3588</f>
        <v>0.922761</v>
      </c>
      <c r="E3599" s="0" t="n">
        <f aca="false">'Profiles 8760'!G3588</f>
        <v>0.330995</v>
      </c>
      <c r="F3599" s="0" t="n">
        <f aca="false">D3599*Assumptions!$C$11*$B$7+E3599*Assumptions!$C$12*$B$8</f>
        <v>280.0310723</v>
      </c>
      <c r="G3599" s="0" t="n">
        <f aca="false">C3599*Assumptions!$C$15</f>
        <v>0</v>
      </c>
      <c r="H3599" s="0" t="n">
        <f aca="false">MIN(F3599,G3599)</f>
        <v>0</v>
      </c>
      <c r="I3599" s="0" t="n">
        <f aca="false">IF(C3599=1,MIN(G3599-H3599,Assumptions!$C$13,P3598),0)</f>
        <v>0</v>
      </c>
      <c r="J3599" s="0" t="n">
        <f aca="false">H3599+I3599</f>
        <v>0</v>
      </c>
      <c r="K3599" s="0" t="n">
        <f aca="false">MIN(IF(C3599=1,F3599-H3599,F3599),Assumptions!$C$13,MAX(0,($B$5-P3598)/$B$6))</f>
        <v>180</v>
      </c>
      <c r="L3599" s="0" t="n">
        <f aca="false">IF(C3599=1,0,MIN(F3599-K3599,Assumptions!$C$15,MAX(0,$B$10-O3598-M3599)))</f>
        <v>100.0310723</v>
      </c>
      <c r="M3599" s="0" t="n">
        <f aca="false">'Profiles 8760'!H3588</f>
        <v>172400</v>
      </c>
      <c r="N3599" s="0" t="n">
        <f aca="false">J3599+L3599</f>
        <v>100.0310723</v>
      </c>
      <c r="O3599" s="0" t="n">
        <f aca="false">O3598+N3599</f>
        <v>333687.552054236</v>
      </c>
      <c r="P3599" s="0" t="n">
        <f aca="false">MIN($B$5,P3598+K3599*$B$6-I3599)</f>
        <v>403.47988909472</v>
      </c>
      <c r="Q3599" s="0" t="n">
        <f aca="false">MAX(0,F3599-H3599-K3599-L3599)</f>
        <v>0</v>
      </c>
    </row>
    <row r="3600" customFormat="false" ht="15" hidden="false" customHeight="false" outlineLevel="0" collapsed="false">
      <c r="A3600" s="0" t="n">
        <f aca="false">'Profiles 8760'!A3589</f>
        <v>3587</v>
      </c>
      <c r="B3600" s="0" t="n">
        <f aca="false">'Profiles 8760'!B3589</f>
        <v>5</v>
      </c>
      <c r="C3600" s="0" t="n">
        <f aca="false">'Profiles 8760'!E3589</f>
        <v>0</v>
      </c>
      <c r="D3600" s="0" t="n">
        <f aca="false">'Profiles 8760'!F3589</f>
        <v>1</v>
      </c>
      <c r="E3600" s="0" t="n">
        <f aca="false">'Profiles 8760'!G3589</f>
        <v>0.350824</v>
      </c>
      <c r="F3600" s="0" t="n">
        <f aca="false">D3600*Assumptions!$C$11*$B$7+E3600*Assumptions!$C$12*$B$8</f>
        <v>303.1487016</v>
      </c>
      <c r="G3600" s="0" t="n">
        <f aca="false">C3600*Assumptions!$C$15</f>
        <v>0</v>
      </c>
      <c r="H3600" s="0" t="n">
        <f aca="false">MIN(F3600,G3600)</f>
        <v>0</v>
      </c>
      <c r="I3600" s="0" t="n">
        <f aca="false">IF(C3600=1,MIN(G3600-H3600,Assumptions!$C$13,P3599),0)</f>
        <v>0</v>
      </c>
      <c r="J3600" s="0" t="n">
        <f aca="false">H3600+I3600</f>
        <v>0</v>
      </c>
      <c r="K3600" s="0" t="n">
        <f aca="false">MIN(IF(C3600=1,F3600-H3600,F3600),Assumptions!$C$13,MAX(0,($B$5-P3599)/$B$6))</f>
        <v>123.82338590826</v>
      </c>
      <c r="L3600" s="0" t="n">
        <f aca="false">IF(C3600=1,0,MIN(F3600-K3600,Assumptions!$C$15,MAX(0,$B$10-O3599-M3600)))</f>
        <v>179.32531569174</v>
      </c>
      <c r="M3600" s="0" t="n">
        <f aca="false">'Profiles 8760'!H3589</f>
        <v>172400</v>
      </c>
      <c r="N3600" s="0" t="n">
        <f aca="false">J3600+L3600</f>
        <v>179.32531569174</v>
      </c>
      <c r="O3600" s="0" t="n">
        <f aca="false">O3599+N3600</f>
        <v>333866.877369928</v>
      </c>
      <c r="P3600" s="0" t="n">
        <f aca="false">MIN($B$5,P3599+K3600*$B$6-I3600)</f>
        <v>510.81</v>
      </c>
      <c r="Q3600" s="0" t="n">
        <f aca="false">MAX(0,F3600-H3600-K3600-L3600)</f>
        <v>0</v>
      </c>
    </row>
    <row r="3601" customFormat="false" ht="15" hidden="false" customHeight="false" outlineLevel="0" collapsed="false">
      <c r="A3601" s="0" t="n">
        <f aca="false">'Profiles 8760'!A3590</f>
        <v>3588</v>
      </c>
      <c r="B3601" s="0" t="n">
        <f aca="false">'Profiles 8760'!B3590</f>
        <v>5</v>
      </c>
      <c r="C3601" s="0" t="n">
        <f aca="false">'Profiles 8760'!E3590</f>
        <v>0</v>
      </c>
      <c r="D3601" s="0" t="n">
        <f aca="false">'Profiles 8760'!F3590</f>
        <v>1</v>
      </c>
      <c r="E3601" s="0" t="n">
        <f aca="false">'Profiles 8760'!G3590</f>
        <v>0.238915</v>
      </c>
      <c r="F3601" s="0" t="n">
        <f aca="false">D3601*Assumptions!$C$11*$B$7+E3601*Assumptions!$C$12*$B$8</f>
        <v>298.5716235</v>
      </c>
      <c r="G3601" s="0" t="n">
        <f aca="false">C3601*Assumptions!$C$15</f>
        <v>0</v>
      </c>
      <c r="H3601" s="0" t="n">
        <f aca="false">MIN(F3601,G3601)</f>
        <v>0</v>
      </c>
      <c r="I3601" s="0" t="n">
        <f aca="false">IF(C3601=1,MIN(G3601-H3601,Assumptions!$C$13,P3600),0)</f>
        <v>0</v>
      </c>
      <c r="J3601" s="0" t="n">
        <f aca="false">H3601+I3601</f>
        <v>0</v>
      </c>
      <c r="K3601" s="0" t="n">
        <f aca="false">MIN(IF(C3601=1,F3601-H3601,F3601),Assumptions!$C$13,MAX(0,($B$5-P3600)/$B$6))</f>
        <v>0</v>
      </c>
      <c r="L3601" s="0" t="n">
        <f aca="false">IF(C3601=1,0,MIN(F3601-K3601,Assumptions!$C$15,MAX(0,$B$10-O3600-M3601)))</f>
        <v>200</v>
      </c>
      <c r="M3601" s="0" t="n">
        <f aca="false">'Profiles 8760'!H3590</f>
        <v>172400</v>
      </c>
      <c r="N3601" s="0" t="n">
        <f aca="false">J3601+L3601</f>
        <v>200</v>
      </c>
      <c r="O3601" s="0" t="n">
        <f aca="false">O3600+N3601</f>
        <v>334066.877369928</v>
      </c>
      <c r="P3601" s="0" t="n">
        <f aca="false">MIN($B$5,P3600+K3601*$B$6-I3601)</f>
        <v>510.81</v>
      </c>
      <c r="Q3601" s="0" t="n">
        <f aca="false">MAX(0,F3601-H3601-K3601-L3601)</f>
        <v>98.5716235</v>
      </c>
    </row>
    <row r="3602" customFormat="false" ht="15" hidden="false" customHeight="false" outlineLevel="0" collapsed="false">
      <c r="A3602" s="0" t="n">
        <f aca="false">'Profiles 8760'!A3591</f>
        <v>3589</v>
      </c>
      <c r="B3602" s="0" t="n">
        <f aca="false">'Profiles 8760'!B3591</f>
        <v>5</v>
      </c>
      <c r="C3602" s="0" t="n">
        <f aca="false">'Profiles 8760'!E3591</f>
        <v>0</v>
      </c>
      <c r="D3602" s="0" t="n">
        <f aca="false">'Profiles 8760'!F3591</f>
        <v>1</v>
      </c>
      <c r="E3602" s="0" t="n">
        <f aca="false">'Profiles 8760'!G3591</f>
        <v>0.144609</v>
      </c>
      <c r="F3602" s="0" t="n">
        <f aca="false">D3602*Assumptions!$C$11*$B$7+E3602*Assumptions!$C$12*$B$8</f>
        <v>294.7145081</v>
      </c>
      <c r="G3602" s="0" t="n">
        <f aca="false">C3602*Assumptions!$C$15</f>
        <v>0</v>
      </c>
      <c r="H3602" s="0" t="n">
        <f aca="false">MIN(F3602,G3602)</f>
        <v>0</v>
      </c>
      <c r="I3602" s="0" t="n">
        <f aca="false">IF(C3602=1,MIN(G3602-H3602,Assumptions!$C$13,P3601),0)</f>
        <v>0</v>
      </c>
      <c r="J3602" s="0" t="n">
        <f aca="false">H3602+I3602</f>
        <v>0</v>
      </c>
      <c r="K3602" s="0" t="n">
        <f aca="false">MIN(IF(C3602=1,F3602-H3602,F3602),Assumptions!$C$13,MAX(0,($B$5-P3601)/$B$6))</f>
        <v>0</v>
      </c>
      <c r="L3602" s="0" t="n">
        <f aca="false">IF(C3602=1,0,MIN(F3602-K3602,Assumptions!$C$15,MAX(0,$B$10-O3601-M3602)))</f>
        <v>200</v>
      </c>
      <c r="M3602" s="0" t="n">
        <f aca="false">'Profiles 8760'!H3591</f>
        <v>172400</v>
      </c>
      <c r="N3602" s="0" t="n">
        <f aca="false">J3602+L3602</f>
        <v>200</v>
      </c>
      <c r="O3602" s="0" t="n">
        <f aca="false">O3601+N3602</f>
        <v>334266.877369928</v>
      </c>
      <c r="P3602" s="0" t="n">
        <f aca="false">MIN($B$5,P3601+K3602*$B$6-I3602)</f>
        <v>510.81</v>
      </c>
      <c r="Q3602" s="0" t="n">
        <f aca="false">MAX(0,F3602-H3602-K3602-L3602)</f>
        <v>94.7145081</v>
      </c>
    </row>
    <row r="3603" customFormat="false" ht="15" hidden="false" customHeight="false" outlineLevel="0" collapsed="false">
      <c r="A3603" s="0" t="n">
        <f aca="false">'Profiles 8760'!A3592</f>
        <v>3590</v>
      </c>
      <c r="B3603" s="0" t="n">
        <f aca="false">'Profiles 8760'!B3592</f>
        <v>5</v>
      </c>
      <c r="C3603" s="0" t="n">
        <f aca="false">'Profiles 8760'!E3592</f>
        <v>0</v>
      </c>
      <c r="D3603" s="0" t="n">
        <f aca="false">'Profiles 8760'!F3592</f>
        <v>1</v>
      </c>
      <c r="E3603" s="0" t="n">
        <f aca="false">'Profiles 8760'!G3592</f>
        <v>0.104513</v>
      </c>
      <c r="F3603" s="0" t="n">
        <f aca="false">D3603*Assumptions!$C$11*$B$7+E3603*Assumptions!$C$12*$B$8</f>
        <v>293.0745817</v>
      </c>
      <c r="G3603" s="0" t="n">
        <f aca="false">C3603*Assumptions!$C$15</f>
        <v>0</v>
      </c>
      <c r="H3603" s="0" t="n">
        <f aca="false">MIN(F3603,G3603)</f>
        <v>0</v>
      </c>
      <c r="I3603" s="0" t="n">
        <f aca="false">IF(C3603=1,MIN(G3603-H3603,Assumptions!$C$13,P3602),0)</f>
        <v>0</v>
      </c>
      <c r="J3603" s="0" t="n">
        <f aca="false">H3603+I3603</f>
        <v>0</v>
      </c>
      <c r="K3603" s="0" t="n">
        <f aca="false">MIN(IF(C3603=1,F3603-H3603,F3603),Assumptions!$C$13,MAX(0,($B$5-P3602)/$B$6))</f>
        <v>0</v>
      </c>
      <c r="L3603" s="0" t="n">
        <f aca="false">IF(C3603=1,0,MIN(F3603-K3603,Assumptions!$C$15,MAX(0,$B$10-O3602-M3603)))</f>
        <v>200</v>
      </c>
      <c r="M3603" s="0" t="n">
        <f aca="false">'Profiles 8760'!H3592</f>
        <v>172400</v>
      </c>
      <c r="N3603" s="0" t="n">
        <f aca="false">J3603+L3603</f>
        <v>200</v>
      </c>
      <c r="O3603" s="0" t="n">
        <f aca="false">O3602+N3603</f>
        <v>334466.877369928</v>
      </c>
      <c r="P3603" s="0" t="n">
        <f aca="false">MIN($B$5,P3602+K3603*$B$6-I3603)</f>
        <v>510.81</v>
      </c>
      <c r="Q3603" s="0" t="n">
        <f aca="false">MAX(0,F3603-H3603-K3603-L3603)</f>
        <v>93.0745817</v>
      </c>
    </row>
    <row r="3604" customFormat="false" ht="15" hidden="false" customHeight="false" outlineLevel="0" collapsed="false">
      <c r="A3604" s="0" t="n">
        <f aca="false">'Profiles 8760'!A3593</f>
        <v>3591</v>
      </c>
      <c r="B3604" s="0" t="n">
        <f aca="false">'Profiles 8760'!B3593</f>
        <v>5</v>
      </c>
      <c r="C3604" s="0" t="n">
        <f aca="false">'Profiles 8760'!E3593</f>
        <v>0</v>
      </c>
      <c r="D3604" s="0" t="n">
        <f aca="false">'Profiles 8760'!F3593</f>
        <v>1</v>
      </c>
      <c r="E3604" s="0" t="n">
        <f aca="false">'Profiles 8760'!G3593</f>
        <v>0.124301</v>
      </c>
      <c r="F3604" s="0" t="n">
        <f aca="false">D3604*Assumptions!$C$11*$B$7+E3604*Assumptions!$C$12*$B$8</f>
        <v>293.8839109</v>
      </c>
      <c r="G3604" s="0" t="n">
        <f aca="false">C3604*Assumptions!$C$15</f>
        <v>0</v>
      </c>
      <c r="H3604" s="0" t="n">
        <f aca="false">MIN(F3604,G3604)</f>
        <v>0</v>
      </c>
      <c r="I3604" s="0" t="n">
        <f aca="false">IF(C3604=1,MIN(G3604-H3604,Assumptions!$C$13,P3603),0)</f>
        <v>0</v>
      </c>
      <c r="J3604" s="0" t="n">
        <f aca="false">H3604+I3604</f>
        <v>0</v>
      </c>
      <c r="K3604" s="0" t="n">
        <f aca="false">MIN(IF(C3604=1,F3604-H3604,F3604),Assumptions!$C$13,MAX(0,($B$5-P3603)/$B$6))</f>
        <v>0</v>
      </c>
      <c r="L3604" s="0" t="n">
        <f aca="false">IF(C3604=1,0,MIN(F3604-K3604,Assumptions!$C$15,MAX(0,$B$10-O3603-M3604)))</f>
        <v>200</v>
      </c>
      <c r="M3604" s="0" t="n">
        <f aca="false">'Profiles 8760'!H3593</f>
        <v>172400</v>
      </c>
      <c r="N3604" s="0" t="n">
        <f aca="false">J3604+L3604</f>
        <v>200</v>
      </c>
      <c r="O3604" s="0" t="n">
        <f aca="false">O3603+N3604</f>
        <v>334666.877369928</v>
      </c>
      <c r="P3604" s="0" t="n">
        <f aca="false">MIN($B$5,P3603+K3604*$B$6-I3604)</f>
        <v>510.81</v>
      </c>
      <c r="Q3604" s="0" t="n">
        <f aca="false">MAX(0,F3604-H3604-K3604-L3604)</f>
        <v>93.8839109</v>
      </c>
    </row>
    <row r="3605" customFormat="false" ht="15" hidden="false" customHeight="false" outlineLevel="0" collapsed="false">
      <c r="A3605" s="0" t="n">
        <f aca="false">'Profiles 8760'!A3594</f>
        <v>3592</v>
      </c>
      <c r="B3605" s="0" t="n">
        <f aca="false">'Profiles 8760'!B3594</f>
        <v>5</v>
      </c>
      <c r="C3605" s="0" t="n">
        <f aca="false">'Profiles 8760'!E3594</f>
        <v>0</v>
      </c>
      <c r="D3605" s="0" t="n">
        <f aca="false">'Profiles 8760'!F3594</f>
        <v>0.922761</v>
      </c>
      <c r="E3605" s="0" t="n">
        <f aca="false">'Profiles 8760'!G3594</f>
        <v>0.141492</v>
      </c>
      <c r="F3605" s="0" t="n">
        <f aca="false">D3605*Assumptions!$C$11*$B$7+E3605*Assumptions!$C$12*$B$8</f>
        <v>272.2803996</v>
      </c>
      <c r="G3605" s="0" t="n">
        <f aca="false">C3605*Assumptions!$C$15</f>
        <v>0</v>
      </c>
      <c r="H3605" s="0" t="n">
        <f aca="false">MIN(F3605,G3605)</f>
        <v>0</v>
      </c>
      <c r="I3605" s="0" t="n">
        <f aca="false">IF(C3605=1,MIN(G3605-H3605,Assumptions!$C$13,P3604),0)</f>
        <v>0</v>
      </c>
      <c r="J3605" s="0" t="n">
        <f aca="false">H3605+I3605</f>
        <v>0</v>
      </c>
      <c r="K3605" s="0" t="n">
        <f aca="false">MIN(IF(C3605=1,F3605-H3605,F3605),Assumptions!$C$13,MAX(0,($B$5-P3604)/$B$6))</f>
        <v>0</v>
      </c>
      <c r="L3605" s="0" t="n">
        <f aca="false">IF(C3605=1,0,MIN(F3605-K3605,Assumptions!$C$15,MAX(0,$B$10-O3604-M3605)))</f>
        <v>200</v>
      </c>
      <c r="M3605" s="0" t="n">
        <f aca="false">'Profiles 8760'!H3594</f>
        <v>172400</v>
      </c>
      <c r="N3605" s="0" t="n">
        <f aca="false">J3605+L3605</f>
        <v>200</v>
      </c>
      <c r="O3605" s="0" t="n">
        <f aca="false">O3604+N3605</f>
        <v>334866.877369928</v>
      </c>
      <c r="P3605" s="0" t="n">
        <f aca="false">MIN($B$5,P3604+K3605*$B$6-I3605)</f>
        <v>510.81</v>
      </c>
      <c r="Q3605" s="0" t="n">
        <f aca="false">MAX(0,F3605-H3605-K3605-L3605)</f>
        <v>72.2803996</v>
      </c>
    </row>
    <row r="3606" customFormat="false" ht="15" hidden="false" customHeight="false" outlineLevel="0" collapsed="false">
      <c r="A3606" s="0" t="n">
        <f aca="false">'Profiles 8760'!A3595</f>
        <v>3593</v>
      </c>
      <c r="B3606" s="0" t="n">
        <f aca="false">'Profiles 8760'!B3595</f>
        <v>5</v>
      </c>
      <c r="C3606" s="0" t="n">
        <f aca="false">'Profiles 8760'!E3595</f>
        <v>0</v>
      </c>
      <c r="D3606" s="0" t="n">
        <f aca="false">'Profiles 8760'!F3595</f>
        <v>0.650281</v>
      </c>
      <c r="E3606" s="0" t="n">
        <f aca="false">'Profiles 8760'!G3595</f>
        <v>0.134826</v>
      </c>
      <c r="F3606" s="0" t="n">
        <f aca="false">D3606*Assumptions!$C$11*$B$7+E3606*Assumptions!$C$12*$B$8</f>
        <v>193.3155362</v>
      </c>
      <c r="G3606" s="0" t="n">
        <f aca="false">C3606*Assumptions!$C$15</f>
        <v>0</v>
      </c>
      <c r="H3606" s="0" t="n">
        <f aca="false">MIN(F3606,G3606)</f>
        <v>0</v>
      </c>
      <c r="I3606" s="0" t="n">
        <f aca="false">IF(C3606=1,MIN(G3606-H3606,Assumptions!$C$13,P3605),0)</f>
        <v>0</v>
      </c>
      <c r="J3606" s="0" t="n">
        <f aca="false">H3606+I3606</f>
        <v>0</v>
      </c>
      <c r="K3606" s="0" t="n">
        <f aca="false">MIN(IF(C3606=1,F3606-H3606,F3606),Assumptions!$C$13,MAX(0,($B$5-P3605)/$B$6))</f>
        <v>0</v>
      </c>
      <c r="L3606" s="0" t="n">
        <f aca="false">IF(C3606=1,0,MIN(F3606-K3606,Assumptions!$C$15,MAX(0,$B$10-O3605-M3606)))</f>
        <v>193.3155362</v>
      </c>
      <c r="M3606" s="0" t="n">
        <f aca="false">'Profiles 8760'!H3595</f>
        <v>172400</v>
      </c>
      <c r="N3606" s="0" t="n">
        <f aca="false">J3606+L3606</f>
        <v>193.3155362</v>
      </c>
      <c r="O3606" s="0" t="n">
        <f aca="false">O3605+N3606</f>
        <v>335060.192906128</v>
      </c>
      <c r="P3606" s="0" t="n">
        <f aca="false">MIN($B$5,P3605+K3606*$B$6-I3606)</f>
        <v>510.81</v>
      </c>
      <c r="Q3606" s="0" t="n">
        <f aca="false">MAX(0,F3606-H3606-K3606-L3606)</f>
        <v>0</v>
      </c>
    </row>
    <row r="3607" customFormat="false" ht="15" hidden="false" customHeight="false" outlineLevel="0" collapsed="false">
      <c r="A3607" s="0" t="n">
        <f aca="false">'Profiles 8760'!A3596</f>
        <v>3594</v>
      </c>
      <c r="B3607" s="0" t="n">
        <f aca="false">'Profiles 8760'!B3596</f>
        <v>5</v>
      </c>
      <c r="C3607" s="0" t="n">
        <f aca="false">'Profiles 8760'!E3596</f>
        <v>0</v>
      </c>
      <c r="D3607" s="0" t="n">
        <f aca="false">'Profiles 8760'!F3596</f>
        <v>0.362412</v>
      </c>
      <c r="E3607" s="0" t="n">
        <f aca="false">'Profiles 8760'!G3596</f>
        <v>0.140583</v>
      </c>
      <c r="F3607" s="0" t="n">
        <f aca="false">D3607*Assumptions!$C$11*$B$7+E3607*Assumptions!$C$12*$B$8</f>
        <v>110.4144303</v>
      </c>
      <c r="G3607" s="0" t="n">
        <f aca="false">C3607*Assumptions!$C$15</f>
        <v>0</v>
      </c>
      <c r="H3607" s="0" t="n">
        <f aca="false">MIN(F3607,G3607)</f>
        <v>0</v>
      </c>
      <c r="I3607" s="0" t="n">
        <f aca="false">IF(C3607=1,MIN(G3607-H3607,Assumptions!$C$13,P3606),0)</f>
        <v>0</v>
      </c>
      <c r="J3607" s="0" t="n">
        <f aca="false">H3607+I3607</f>
        <v>0</v>
      </c>
      <c r="K3607" s="0" t="n">
        <f aca="false">MIN(IF(C3607=1,F3607-H3607,F3607),Assumptions!$C$13,MAX(0,($B$5-P3606)/$B$6))</f>
        <v>0</v>
      </c>
      <c r="L3607" s="0" t="n">
        <f aca="false">IF(C3607=1,0,MIN(F3607-K3607,Assumptions!$C$15,MAX(0,$B$10-O3606-M3607)))</f>
        <v>110.4144303</v>
      </c>
      <c r="M3607" s="0" t="n">
        <f aca="false">'Profiles 8760'!H3596</f>
        <v>172400</v>
      </c>
      <c r="N3607" s="0" t="n">
        <f aca="false">J3607+L3607</f>
        <v>110.4144303</v>
      </c>
      <c r="O3607" s="0" t="n">
        <f aca="false">O3606+N3607</f>
        <v>335170.607336428</v>
      </c>
      <c r="P3607" s="0" t="n">
        <f aca="false">MIN($B$5,P3606+K3607*$B$6-I3607)</f>
        <v>510.81</v>
      </c>
      <c r="Q3607" s="0" t="n">
        <f aca="false">MAX(0,F3607-H3607-K3607-L3607)</f>
        <v>0</v>
      </c>
    </row>
    <row r="3608" customFormat="false" ht="15" hidden="false" customHeight="false" outlineLevel="0" collapsed="false">
      <c r="A3608" s="0" t="n">
        <f aca="false">'Profiles 8760'!A3597</f>
        <v>3595</v>
      </c>
      <c r="B3608" s="0" t="n">
        <f aca="false">'Profiles 8760'!B3597</f>
        <v>5</v>
      </c>
      <c r="C3608" s="0" t="n">
        <f aca="false">'Profiles 8760'!E3597</f>
        <v>0</v>
      </c>
      <c r="D3608" s="0" t="n">
        <f aca="false">'Profiles 8760'!F3597</f>
        <v>0.106083</v>
      </c>
      <c r="E3608" s="0" t="n">
        <f aca="false">'Profiles 8760'!G3597</f>
        <v>0.137483</v>
      </c>
      <c r="F3608" s="0" t="n">
        <f aca="false">D3608*Assumptions!$C$11*$B$7+E3608*Assumptions!$C$12*$B$8</f>
        <v>36.2598251</v>
      </c>
      <c r="G3608" s="0" t="n">
        <f aca="false">C3608*Assumptions!$C$15</f>
        <v>0</v>
      </c>
      <c r="H3608" s="0" t="n">
        <f aca="false">MIN(F3608,G3608)</f>
        <v>0</v>
      </c>
      <c r="I3608" s="0" t="n">
        <f aca="false">IF(C3608=1,MIN(G3608-H3608,Assumptions!$C$13,P3607),0)</f>
        <v>0</v>
      </c>
      <c r="J3608" s="0" t="n">
        <f aca="false">H3608+I3608</f>
        <v>0</v>
      </c>
      <c r="K3608" s="0" t="n">
        <f aca="false">MIN(IF(C3608=1,F3608-H3608,F3608),Assumptions!$C$13,MAX(0,($B$5-P3607)/$B$6))</f>
        <v>0</v>
      </c>
      <c r="L3608" s="0" t="n">
        <f aca="false">IF(C3608=1,0,MIN(F3608-K3608,Assumptions!$C$15,MAX(0,$B$10-O3607-M3608)))</f>
        <v>36.2598251</v>
      </c>
      <c r="M3608" s="0" t="n">
        <f aca="false">'Profiles 8760'!H3597</f>
        <v>172400</v>
      </c>
      <c r="N3608" s="0" t="n">
        <f aca="false">J3608+L3608</f>
        <v>36.2598251</v>
      </c>
      <c r="O3608" s="0" t="n">
        <f aca="false">O3607+N3608</f>
        <v>335206.867161528</v>
      </c>
      <c r="P3608" s="0" t="n">
        <f aca="false">MIN($B$5,P3607+K3608*$B$6-I3608)</f>
        <v>510.81</v>
      </c>
      <c r="Q3608" s="0" t="n">
        <f aca="false">MAX(0,F3608-H3608-K3608-L3608)</f>
        <v>0</v>
      </c>
    </row>
    <row r="3609" customFormat="false" ht="15" hidden="false" customHeight="false" outlineLevel="0" collapsed="false">
      <c r="A3609" s="0" t="n">
        <f aca="false">'Profiles 8760'!A3598</f>
        <v>3596</v>
      </c>
      <c r="B3609" s="0" t="n">
        <f aca="false">'Profiles 8760'!B3598</f>
        <v>5</v>
      </c>
      <c r="C3609" s="0" t="n">
        <f aca="false">'Profiles 8760'!E3598</f>
        <v>1</v>
      </c>
      <c r="D3609" s="0" t="n">
        <f aca="false">'Profiles 8760'!F3598</f>
        <v>0</v>
      </c>
      <c r="E3609" s="0" t="n">
        <f aca="false">'Profiles 8760'!G3598</f>
        <v>0.162837</v>
      </c>
      <c r="F3609" s="0" t="n">
        <f aca="false">D3609*Assumptions!$C$11*$B$7+E3609*Assumptions!$C$12*$B$8</f>
        <v>6.6600333</v>
      </c>
      <c r="G3609" s="0" t="n">
        <f aca="false">C3609*Assumptions!$C$15</f>
        <v>200</v>
      </c>
      <c r="H3609" s="0" t="n">
        <f aca="false">MIN(F3609,G3609)</f>
        <v>6.6600333</v>
      </c>
      <c r="I3609" s="0" t="n">
        <f aca="false">IF(C3609=1,MIN(G3609-H3609,Assumptions!$C$13,P3608),0)</f>
        <v>180</v>
      </c>
      <c r="J3609" s="0" t="n">
        <f aca="false">H3609+I3609</f>
        <v>186.6600333</v>
      </c>
      <c r="K3609" s="0" t="n">
        <f aca="false">MIN(IF(C3609=1,F3609-H3609,F3609),Assumptions!$C$13,MAX(0,($B$5-P3608)/$B$6))</f>
        <v>0</v>
      </c>
      <c r="L3609" s="0" t="n">
        <f aca="false">IF(C3609=1,0,MIN(F3609-K3609,Assumptions!$C$15,MAX(0,$B$10-O3608-M3609)))</f>
        <v>0</v>
      </c>
      <c r="M3609" s="0" t="n">
        <f aca="false">'Profiles 8760'!H3598</f>
        <v>172200</v>
      </c>
      <c r="N3609" s="0" t="n">
        <f aca="false">J3609+L3609</f>
        <v>186.6600333</v>
      </c>
      <c r="O3609" s="0" t="n">
        <f aca="false">O3608+N3609</f>
        <v>335393.527194828</v>
      </c>
      <c r="P3609" s="0" t="n">
        <f aca="false">MIN($B$5,P3608+K3609*$B$6-I3609)</f>
        <v>330.81</v>
      </c>
      <c r="Q3609" s="0" t="n">
        <f aca="false">MAX(0,F3609-H3609-K3609-L3609)</f>
        <v>0</v>
      </c>
    </row>
    <row r="3610" customFormat="false" ht="15" hidden="false" customHeight="false" outlineLevel="0" collapsed="false">
      <c r="A3610" s="0" t="n">
        <f aca="false">'Profiles 8760'!A3599</f>
        <v>3597</v>
      </c>
      <c r="B3610" s="0" t="n">
        <f aca="false">'Profiles 8760'!B3599</f>
        <v>5</v>
      </c>
      <c r="C3610" s="0" t="n">
        <f aca="false">'Profiles 8760'!E3599</f>
        <v>1</v>
      </c>
      <c r="D3610" s="0" t="n">
        <f aca="false">'Profiles 8760'!F3599</f>
        <v>0</v>
      </c>
      <c r="E3610" s="0" t="n">
        <f aca="false">'Profiles 8760'!G3599</f>
        <v>0.195986</v>
      </c>
      <c r="F3610" s="0" t="n">
        <f aca="false">D3610*Assumptions!$C$11*$B$7+E3610*Assumptions!$C$12*$B$8</f>
        <v>8.0158274</v>
      </c>
      <c r="G3610" s="0" t="n">
        <f aca="false">C3610*Assumptions!$C$15</f>
        <v>200</v>
      </c>
      <c r="H3610" s="0" t="n">
        <f aca="false">MIN(F3610,G3610)</f>
        <v>8.0158274</v>
      </c>
      <c r="I3610" s="0" t="n">
        <f aca="false">IF(C3610=1,MIN(G3610-H3610,Assumptions!$C$13,P3609),0)</f>
        <v>180</v>
      </c>
      <c r="J3610" s="0" t="n">
        <f aca="false">H3610+I3610</f>
        <v>188.0158274</v>
      </c>
      <c r="K3610" s="0" t="n">
        <f aca="false">MIN(IF(C3610=1,F3610-H3610,F3610),Assumptions!$C$13,MAX(0,($B$5-P3609)/$B$6))</f>
        <v>0</v>
      </c>
      <c r="L3610" s="0" t="n">
        <f aca="false">IF(C3610=1,0,MIN(F3610-K3610,Assumptions!$C$15,MAX(0,$B$10-O3609-M3610)))</f>
        <v>0</v>
      </c>
      <c r="M3610" s="0" t="n">
        <f aca="false">'Profiles 8760'!H3599</f>
        <v>172000</v>
      </c>
      <c r="N3610" s="0" t="n">
        <f aca="false">J3610+L3610</f>
        <v>188.0158274</v>
      </c>
      <c r="O3610" s="0" t="n">
        <f aca="false">O3609+N3610</f>
        <v>335581.543022228</v>
      </c>
      <c r="P3610" s="0" t="n">
        <f aca="false">MIN($B$5,P3609+K3610*$B$6-I3610)</f>
        <v>150.81</v>
      </c>
      <c r="Q3610" s="0" t="n">
        <f aca="false">MAX(0,F3610-H3610-K3610-L3610)</f>
        <v>0</v>
      </c>
    </row>
    <row r="3611" customFormat="false" ht="15" hidden="false" customHeight="false" outlineLevel="0" collapsed="false">
      <c r="A3611" s="0" t="n">
        <f aca="false">'Profiles 8760'!A3600</f>
        <v>3598</v>
      </c>
      <c r="B3611" s="0" t="n">
        <f aca="false">'Profiles 8760'!B3600</f>
        <v>5</v>
      </c>
      <c r="C3611" s="0" t="n">
        <f aca="false">'Profiles 8760'!E3600</f>
        <v>0</v>
      </c>
      <c r="D3611" s="0" t="n">
        <f aca="false">'Profiles 8760'!F3600</f>
        <v>0</v>
      </c>
      <c r="E3611" s="0" t="n">
        <f aca="false">'Profiles 8760'!G3600</f>
        <v>0.242291</v>
      </c>
      <c r="F3611" s="0" t="n">
        <f aca="false">D3611*Assumptions!$C$11*$B$7+E3611*Assumptions!$C$12*$B$8</f>
        <v>9.9097019</v>
      </c>
      <c r="G3611" s="0" t="n">
        <f aca="false">C3611*Assumptions!$C$15</f>
        <v>0</v>
      </c>
      <c r="H3611" s="0" t="n">
        <f aca="false">MIN(F3611,G3611)</f>
        <v>0</v>
      </c>
      <c r="I3611" s="0" t="n">
        <f aca="false">IF(C3611=1,MIN(G3611-H3611,Assumptions!$C$13,P3610),0)</f>
        <v>0</v>
      </c>
      <c r="J3611" s="0" t="n">
        <f aca="false">H3611+I3611</f>
        <v>0</v>
      </c>
      <c r="K3611" s="0" t="n">
        <f aca="false">MIN(IF(C3611=1,F3611-H3611,F3611),Assumptions!$C$13,MAX(0,($B$5-P3610)/$B$6))</f>
        <v>9.9097019</v>
      </c>
      <c r="L3611" s="0" t="n">
        <f aca="false">IF(C3611=1,0,MIN(F3611-K3611,Assumptions!$C$15,MAX(0,$B$10-O3610-M3611)))</f>
        <v>0</v>
      </c>
      <c r="M3611" s="0" t="n">
        <f aca="false">'Profiles 8760'!H3600</f>
        <v>172000</v>
      </c>
      <c r="N3611" s="0" t="n">
        <f aca="false">J3611+L3611</f>
        <v>0</v>
      </c>
      <c r="O3611" s="0" t="n">
        <f aca="false">O3610+N3611</f>
        <v>335581.543022228</v>
      </c>
      <c r="P3611" s="0" t="n">
        <f aca="false">MIN($B$5,P3610+K3611*$B$6-I3611)</f>
        <v>159.39972960692</v>
      </c>
      <c r="Q3611" s="0" t="n">
        <f aca="false">MAX(0,F3611-H3611-K3611-L3611)</f>
        <v>0</v>
      </c>
    </row>
    <row r="3612" customFormat="false" ht="15" hidden="false" customHeight="false" outlineLevel="0" collapsed="false">
      <c r="A3612" s="0" t="n">
        <f aca="false">'Profiles 8760'!A3601</f>
        <v>3599</v>
      </c>
      <c r="B3612" s="0" t="n">
        <f aca="false">'Profiles 8760'!B3601</f>
        <v>5</v>
      </c>
      <c r="C3612" s="0" t="n">
        <f aca="false">'Profiles 8760'!E3601</f>
        <v>0</v>
      </c>
      <c r="D3612" s="0" t="n">
        <f aca="false">'Profiles 8760'!F3601</f>
        <v>0</v>
      </c>
      <c r="E3612" s="0" t="n">
        <f aca="false">'Profiles 8760'!G3601</f>
        <v>0.293885</v>
      </c>
      <c r="F3612" s="0" t="n">
        <f aca="false">D3612*Assumptions!$C$11*$B$7+E3612*Assumptions!$C$12*$B$8</f>
        <v>12.0198965</v>
      </c>
      <c r="G3612" s="0" t="n">
        <f aca="false">C3612*Assumptions!$C$15</f>
        <v>0</v>
      </c>
      <c r="H3612" s="0" t="n">
        <f aca="false">MIN(F3612,G3612)</f>
        <v>0</v>
      </c>
      <c r="I3612" s="0" t="n">
        <f aca="false">IF(C3612=1,MIN(G3612-H3612,Assumptions!$C$13,P3611),0)</f>
        <v>0</v>
      </c>
      <c r="J3612" s="0" t="n">
        <f aca="false">H3612+I3612</f>
        <v>0</v>
      </c>
      <c r="K3612" s="0" t="n">
        <f aca="false">MIN(IF(C3612=1,F3612-H3612,F3612),Assumptions!$C$13,MAX(0,($B$5-P3611)/$B$6))</f>
        <v>12.0198965</v>
      </c>
      <c r="L3612" s="0" t="n">
        <f aca="false">IF(C3612=1,0,MIN(F3612-K3612,Assumptions!$C$15,MAX(0,$B$10-O3611-M3612)))</f>
        <v>0</v>
      </c>
      <c r="M3612" s="0" t="n">
        <f aca="false">'Profiles 8760'!H3601</f>
        <v>172000</v>
      </c>
      <c r="N3612" s="0" t="n">
        <f aca="false">J3612+L3612</f>
        <v>0</v>
      </c>
      <c r="O3612" s="0" t="n">
        <f aca="false">O3611+N3612</f>
        <v>335581.543022228</v>
      </c>
      <c r="P3612" s="0" t="n">
        <f aca="false">MIN($B$5,P3611+K3612*$B$6-I3612)</f>
        <v>169.81857589312</v>
      </c>
      <c r="Q3612" s="0" t="n">
        <f aca="false">MAX(0,F3612-H3612-K3612-L3612)</f>
        <v>0</v>
      </c>
    </row>
    <row r="3613" customFormat="false" ht="15" hidden="false" customHeight="false" outlineLevel="0" collapsed="false">
      <c r="A3613" s="0" t="n">
        <f aca="false">'Profiles 8760'!A3602</f>
        <v>3600</v>
      </c>
      <c r="B3613" s="0" t="n">
        <f aca="false">'Profiles 8760'!B3602</f>
        <v>5</v>
      </c>
      <c r="C3613" s="0" t="n">
        <f aca="false">'Profiles 8760'!E3602</f>
        <v>0</v>
      </c>
      <c r="D3613" s="0" t="n">
        <f aca="false">'Profiles 8760'!F3602</f>
        <v>0</v>
      </c>
      <c r="E3613" s="0" t="n">
        <f aca="false">'Profiles 8760'!G3602</f>
        <v>0.181098</v>
      </c>
      <c r="F3613" s="0" t="n">
        <f aca="false">D3613*Assumptions!$C$11*$B$7+E3613*Assumptions!$C$12*$B$8</f>
        <v>7.4069082</v>
      </c>
      <c r="G3613" s="0" t="n">
        <f aca="false">C3613*Assumptions!$C$15</f>
        <v>0</v>
      </c>
      <c r="H3613" s="0" t="n">
        <f aca="false">MIN(F3613,G3613)</f>
        <v>0</v>
      </c>
      <c r="I3613" s="0" t="n">
        <f aca="false">IF(C3613=1,MIN(G3613-H3613,Assumptions!$C$13,P3612),0)</f>
        <v>0</v>
      </c>
      <c r="J3613" s="0" t="n">
        <f aca="false">H3613+I3613</f>
        <v>0</v>
      </c>
      <c r="K3613" s="0" t="n">
        <f aca="false">MIN(IF(C3613=1,F3613-H3613,F3613),Assumptions!$C$13,MAX(0,($B$5-P3612)/$B$6))</f>
        <v>7.4069082</v>
      </c>
      <c r="L3613" s="0" t="n">
        <f aca="false">IF(C3613=1,0,MIN(F3613-K3613,Assumptions!$C$15,MAX(0,$B$10-O3612-M3613)))</f>
        <v>0</v>
      </c>
      <c r="M3613" s="0" t="n">
        <f aca="false">'Profiles 8760'!H3602</f>
        <v>172000</v>
      </c>
      <c r="N3613" s="0" t="n">
        <f aca="false">J3613+L3613</f>
        <v>0</v>
      </c>
      <c r="O3613" s="0" t="n">
        <f aca="false">O3612+N3613</f>
        <v>335581.543022228</v>
      </c>
      <c r="P3613" s="0" t="n">
        <f aca="false">MIN($B$5,P3612+K3613*$B$6-I3613)</f>
        <v>176.23888392088</v>
      </c>
      <c r="Q3613" s="0" t="n">
        <f aca="false">MAX(0,F3613-H3613-K3613-L3613)</f>
        <v>0</v>
      </c>
    </row>
    <row r="3614" customFormat="false" ht="15" hidden="false" customHeight="false" outlineLevel="0" collapsed="false">
      <c r="A3614" s="0" t="n">
        <f aca="false">'Profiles 8760'!A3603</f>
        <v>3601</v>
      </c>
      <c r="B3614" s="0" t="n">
        <f aca="false">'Profiles 8760'!B3603</f>
        <v>5</v>
      </c>
      <c r="C3614" s="0" t="n">
        <f aca="false">'Profiles 8760'!E3603</f>
        <v>0</v>
      </c>
      <c r="D3614" s="0" t="n">
        <f aca="false">'Profiles 8760'!F3603</f>
        <v>0</v>
      </c>
      <c r="E3614" s="0" t="n">
        <f aca="false">'Profiles 8760'!G3603</f>
        <v>0.176904</v>
      </c>
      <c r="F3614" s="0" t="n">
        <f aca="false">D3614*Assumptions!$C$11*$B$7+E3614*Assumptions!$C$12*$B$8</f>
        <v>7.2353736</v>
      </c>
      <c r="G3614" s="0" t="n">
        <f aca="false">C3614*Assumptions!$C$15</f>
        <v>0</v>
      </c>
      <c r="H3614" s="0" t="n">
        <f aca="false">MIN(F3614,G3614)</f>
        <v>0</v>
      </c>
      <c r="I3614" s="0" t="n">
        <f aca="false">IF(C3614=1,MIN(G3614-H3614,Assumptions!$C$13,P3613),0)</f>
        <v>0</v>
      </c>
      <c r="J3614" s="0" t="n">
        <f aca="false">H3614+I3614</f>
        <v>0</v>
      </c>
      <c r="K3614" s="0" t="n">
        <f aca="false">MIN(IF(C3614=1,F3614-H3614,F3614),Assumptions!$C$13,MAX(0,($B$5-P3613)/$B$6))</f>
        <v>7.2353736</v>
      </c>
      <c r="L3614" s="0" t="n">
        <f aca="false">IF(C3614=1,0,MIN(F3614-K3614,Assumptions!$C$15,MAX(0,$B$10-O3613-M3614)))</f>
        <v>0</v>
      </c>
      <c r="M3614" s="0" t="n">
        <f aca="false">'Profiles 8760'!H3603</f>
        <v>172000</v>
      </c>
      <c r="N3614" s="0" t="n">
        <f aca="false">J3614+L3614</f>
        <v>0</v>
      </c>
      <c r="O3614" s="0" t="n">
        <f aca="false">O3613+N3614</f>
        <v>335581.543022228</v>
      </c>
      <c r="P3614" s="0" t="n">
        <f aca="false">MIN($B$5,P3613+K3614*$B$6-I3614)</f>
        <v>182.51050575736</v>
      </c>
      <c r="Q3614" s="0" t="n">
        <f aca="false">MAX(0,F3614-H3614-K3614-L3614)</f>
        <v>0</v>
      </c>
    </row>
    <row r="3615" customFormat="false" ht="15" hidden="false" customHeight="false" outlineLevel="0" collapsed="false">
      <c r="A3615" s="0" t="n">
        <f aca="false">'Profiles 8760'!A3604</f>
        <v>3602</v>
      </c>
      <c r="B3615" s="0" t="n">
        <f aca="false">'Profiles 8760'!B3604</f>
        <v>5</v>
      </c>
      <c r="C3615" s="0" t="n">
        <f aca="false">'Profiles 8760'!E3604</f>
        <v>0</v>
      </c>
      <c r="D3615" s="0" t="n">
        <f aca="false">'Profiles 8760'!F3604</f>
        <v>0</v>
      </c>
      <c r="E3615" s="0" t="n">
        <f aca="false">'Profiles 8760'!G3604</f>
        <v>0.108201</v>
      </c>
      <c r="F3615" s="0" t="n">
        <f aca="false">D3615*Assumptions!$C$11*$B$7+E3615*Assumptions!$C$12*$B$8</f>
        <v>4.4254209</v>
      </c>
      <c r="G3615" s="0" t="n">
        <f aca="false">C3615*Assumptions!$C$15</f>
        <v>0</v>
      </c>
      <c r="H3615" s="0" t="n">
        <f aca="false">MIN(F3615,G3615)</f>
        <v>0</v>
      </c>
      <c r="I3615" s="0" t="n">
        <f aca="false">IF(C3615=1,MIN(G3615-H3615,Assumptions!$C$13,P3614),0)</f>
        <v>0</v>
      </c>
      <c r="J3615" s="0" t="n">
        <f aca="false">H3615+I3615</f>
        <v>0</v>
      </c>
      <c r="K3615" s="0" t="n">
        <f aca="false">MIN(IF(C3615=1,F3615-H3615,F3615),Assumptions!$C$13,MAX(0,($B$5-P3614)/$B$6))</f>
        <v>4.4254209</v>
      </c>
      <c r="L3615" s="0" t="n">
        <f aca="false">IF(C3615=1,0,MIN(F3615-K3615,Assumptions!$C$15,MAX(0,$B$10-O3614-M3615)))</f>
        <v>0</v>
      </c>
      <c r="M3615" s="0" t="n">
        <f aca="false">'Profiles 8760'!H3604</f>
        <v>172000</v>
      </c>
      <c r="N3615" s="0" t="n">
        <f aca="false">J3615+L3615</f>
        <v>0</v>
      </c>
      <c r="O3615" s="0" t="n">
        <f aca="false">O3614+N3615</f>
        <v>335581.543022228</v>
      </c>
      <c r="P3615" s="0" t="n">
        <f aca="false">MIN($B$5,P3614+K3615*$B$6-I3615)</f>
        <v>186.34646059348</v>
      </c>
      <c r="Q3615" s="0" t="n">
        <f aca="false">MAX(0,F3615-H3615-K3615-L3615)</f>
        <v>0</v>
      </c>
    </row>
    <row r="3616" customFormat="false" ht="15" hidden="false" customHeight="false" outlineLevel="0" collapsed="false">
      <c r="A3616" s="0" t="n">
        <f aca="false">'Profiles 8760'!A3605</f>
        <v>3603</v>
      </c>
      <c r="B3616" s="0" t="n">
        <f aca="false">'Profiles 8760'!B3605</f>
        <v>5</v>
      </c>
      <c r="C3616" s="0" t="n">
        <f aca="false">'Profiles 8760'!E3605</f>
        <v>0</v>
      </c>
      <c r="D3616" s="0" t="n">
        <f aca="false">'Profiles 8760'!F3605</f>
        <v>0</v>
      </c>
      <c r="E3616" s="0" t="n">
        <f aca="false">'Profiles 8760'!G3605</f>
        <v>0.071817</v>
      </c>
      <c r="F3616" s="0" t="n">
        <f aca="false">D3616*Assumptions!$C$11*$B$7+E3616*Assumptions!$C$12*$B$8</f>
        <v>2.9373153</v>
      </c>
      <c r="G3616" s="0" t="n">
        <f aca="false">C3616*Assumptions!$C$15</f>
        <v>0</v>
      </c>
      <c r="H3616" s="0" t="n">
        <f aca="false">MIN(F3616,G3616)</f>
        <v>0</v>
      </c>
      <c r="I3616" s="0" t="n">
        <f aca="false">IF(C3616=1,MIN(G3616-H3616,Assumptions!$C$13,P3615),0)</f>
        <v>0</v>
      </c>
      <c r="J3616" s="0" t="n">
        <f aca="false">H3616+I3616</f>
        <v>0</v>
      </c>
      <c r="K3616" s="0" t="n">
        <f aca="false">MIN(IF(C3616=1,F3616-H3616,F3616),Assumptions!$C$13,MAX(0,($B$5-P3615)/$B$6))</f>
        <v>2.9373153</v>
      </c>
      <c r="L3616" s="0" t="n">
        <f aca="false">IF(C3616=1,0,MIN(F3616-K3616,Assumptions!$C$15,MAX(0,$B$10-O3615-M3616)))</f>
        <v>0</v>
      </c>
      <c r="M3616" s="0" t="n">
        <f aca="false">'Profiles 8760'!H3605</f>
        <v>172000</v>
      </c>
      <c r="N3616" s="0" t="n">
        <f aca="false">J3616+L3616</f>
        <v>0</v>
      </c>
      <c r="O3616" s="0" t="n">
        <f aca="false">O3615+N3616</f>
        <v>335581.543022228</v>
      </c>
      <c r="P3616" s="0" t="n">
        <f aca="false">MIN($B$5,P3615+K3616*$B$6-I3616)</f>
        <v>188.89252549552</v>
      </c>
      <c r="Q3616" s="0" t="n">
        <f aca="false">MAX(0,F3616-H3616-K3616-L3616)</f>
        <v>0</v>
      </c>
    </row>
    <row r="3617" customFormat="false" ht="15" hidden="false" customHeight="false" outlineLevel="0" collapsed="false">
      <c r="A3617" s="0" t="n">
        <f aca="false">'Profiles 8760'!A3606</f>
        <v>3604</v>
      </c>
      <c r="B3617" s="0" t="n">
        <f aca="false">'Profiles 8760'!B3606</f>
        <v>5</v>
      </c>
      <c r="C3617" s="0" t="n">
        <f aca="false">'Profiles 8760'!E3606</f>
        <v>0</v>
      </c>
      <c r="D3617" s="0" t="n">
        <f aca="false">'Profiles 8760'!F3606</f>
        <v>0</v>
      </c>
      <c r="E3617" s="0" t="n">
        <f aca="false">'Profiles 8760'!G3606</f>
        <v>0.110037</v>
      </c>
      <c r="F3617" s="0" t="n">
        <f aca="false">D3617*Assumptions!$C$11*$B$7+E3617*Assumptions!$C$12*$B$8</f>
        <v>4.5005133</v>
      </c>
      <c r="G3617" s="0" t="n">
        <f aca="false">C3617*Assumptions!$C$15</f>
        <v>0</v>
      </c>
      <c r="H3617" s="0" t="n">
        <f aca="false">MIN(F3617,G3617)</f>
        <v>0</v>
      </c>
      <c r="I3617" s="0" t="n">
        <f aca="false">IF(C3617=1,MIN(G3617-H3617,Assumptions!$C$13,P3616),0)</f>
        <v>0</v>
      </c>
      <c r="J3617" s="0" t="n">
        <f aca="false">H3617+I3617</f>
        <v>0</v>
      </c>
      <c r="K3617" s="0" t="n">
        <f aca="false">MIN(IF(C3617=1,F3617-H3617,F3617),Assumptions!$C$13,MAX(0,($B$5-P3616)/$B$6))</f>
        <v>4.5005133</v>
      </c>
      <c r="L3617" s="0" t="n">
        <f aca="false">IF(C3617=1,0,MIN(F3617-K3617,Assumptions!$C$15,MAX(0,$B$10-O3616-M3617)))</f>
        <v>0</v>
      </c>
      <c r="M3617" s="0" t="n">
        <f aca="false">'Profiles 8760'!H3606</f>
        <v>172000</v>
      </c>
      <c r="N3617" s="0" t="n">
        <f aca="false">J3617+L3617</f>
        <v>0</v>
      </c>
      <c r="O3617" s="0" t="n">
        <f aca="false">O3616+N3617</f>
        <v>335581.543022228</v>
      </c>
      <c r="P3617" s="0" t="n">
        <f aca="false">MIN($B$5,P3616+K3617*$B$6-I3617)</f>
        <v>192.79357042396</v>
      </c>
      <c r="Q3617" s="0" t="n">
        <f aca="false">MAX(0,F3617-H3617-K3617-L3617)</f>
        <v>0</v>
      </c>
    </row>
    <row r="3618" customFormat="false" ht="15" hidden="false" customHeight="false" outlineLevel="0" collapsed="false">
      <c r="A3618" s="0" t="n">
        <f aca="false">'Profiles 8760'!A3607</f>
        <v>3605</v>
      </c>
      <c r="B3618" s="0" t="n">
        <f aca="false">'Profiles 8760'!B3607</f>
        <v>5</v>
      </c>
      <c r="C3618" s="0" t="n">
        <f aca="false">'Profiles 8760'!E3607</f>
        <v>0</v>
      </c>
      <c r="D3618" s="0" t="n">
        <f aca="false">'Profiles 8760'!F3607</f>
        <v>0</v>
      </c>
      <c r="E3618" s="0" t="n">
        <f aca="false">'Profiles 8760'!G3607</f>
        <v>0.208079</v>
      </c>
      <c r="F3618" s="0" t="n">
        <f aca="false">D3618*Assumptions!$C$11*$B$7+E3618*Assumptions!$C$12*$B$8</f>
        <v>8.5104311</v>
      </c>
      <c r="G3618" s="0" t="n">
        <f aca="false">C3618*Assumptions!$C$15</f>
        <v>0</v>
      </c>
      <c r="H3618" s="0" t="n">
        <f aca="false">MIN(F3618,G3618)</f>
        <v>0</v>
      </c>
      <c r="I3618" s="0" t="n">
        <f aca="false">IF(C3618=1,MIN(G3618-H3618,Assumptions!$C$13,P3617),0)</f>
        <v>0</v>
      </c>
      <c r="J3618" s="0" t="n">
        <f aca="false">H3618+I3618</f>
        <v>0</v>
      </c>
      <c r="K3618" s="0" t="n">
        <f aca="false">MIN(IF(C3618=1,F3618-H3618,F3618),Assumptions!$C$13,MAX(0,($B$5-P3617)/$B$6))</f>
        <v>8.5104311</v>
      </c>
      <c r="L3618" s="0" t="n">
        <f aca="false">IF(C3618=1,0,MIN(F3618-K3618,Assumptions!$C$15,MAX(0,$B$10-O3617-M3618)))</f>
        <v>0</v>
      </c>
      <c r="M3618" s="0" t="n">
        <f aca="false">'Profiles 8760'!H3607</f>
        <v>172000</v>
      </c>
      <c r="N3618" s="0" t="n">
        <f aca="false">J3618+L3618</f>
        <v>0</v>
      </c>
      <c r="O3618" s="0" t="n">
        <f aca="false">O3617+N3618</f>
        <v>335581.543022228</v>
      </c>
      <c r="P3618" s="0" t="n">
        <f aca="false">MIN($B$5,P3617+K3618*$B$6-I3618)</f>
        <v>200.17041210144</v>
      </c>
      <c r="Q3618" s="0" t="n">
        <f aca="false">MAX(0,F3618-H3618-K3618-L3618)</f>
        <v>0</v>
      </c>
    </row>
    <row r="3619" customFormat="false" ht="15" hidden="false" customHeight="false" outlineLevel="0" collapsed="false">
      <c r="A3619" s="0" t="n">
        <f aca="false">'Profiles 8760'!A3608</f>
        <v>3606</v>
      </c>
      <c r="B3619" s="0" t="n">
        <f aca="false">'Profiles 8760'!B3608</f>
        <v>5</v>
      </c>
      <c r="C3619" s="0" t="n">
        <f aca="false">'Profiles 8760'!E3608</f>
        <v>0</v>
      </c>
      <c r="D3619" s="0" t="n">
        <f aca="false">'Profiles 8760'!F3608</f>
        <v>0</v>
      </c>
      <c r="E3619" s="0" t="n">
        <f aca="false">'Profiles 8760'!G3608</f>
        <v>0.203841</v>
      </c>
      <c r="F3619" s="0" t="n">
        <f aca="false">D3619*Assumptions!$C$11*$B$7+E3619*Assumptions!$C$12*$B$8</f>
        <v>8.3370969</v>
      </c>
      <c r="G3619" s="0" t="n">
        <f aca="false">C3619*Assumptions!$C$15</f>
        <v>0</v>
      </c>
      <c r="H3619" s="0" t="n">
        <f aca="false">MIN(F3619,G3619)</f>
        <v>0</v>
      </c>
      <c r="I3619" s="0" t="n">
        <f aca="false">IF(C3619=1,MIN(G3619-H3619,Assumptions!$C$13,P3618),0)</f>
        <v>0</v>
      </c>
      <c r="J3619" s="0" t="n">
        <f aca="false">H3619+I3619</f>
        <v>0</v>
      </c>
      <c r="K3619" s="0" t="n">
        <f aca="false">MIN(IF(C3619=1,F3619-H3619,F3619),Assumptions!$C$13,MAX(0,($B$5-P3618)/$B$6))</f>
        <v>8.3370969</v>
      </c>
      <c r="L3619" s="0" t="n">
        <f aca="false">IF(C3619=1,0,MIN(F3619-K3619,Assumptions!$C$15,MAX(0,$B$10-O3618-M3619)))</f>
        <v>0</v>
      </c>
      <c r="M3619" s="0" t="n">
        <f aca="false">'Profiles 8760'!H3608</f>
        <v>172000</v>
      </c>
      <c r="N3619" s="0" t="n">
        <f aca="false">J3619+L3619</f>
        <v>0</v>
      </c>
      <c r="O3619" s="0" t="n">
        <f aca="false">O3618+N3619</f>
        <v>335581.543022228</v>
      </c>
      <c r="P3619" s="0" t="n">
        <f aca="false">MIN($B$5,P3618+K3619*$B$6-I3619)</f>
        <v>207.39700769436</v>
      </c>
      <c r="Q3619" s="0" t="n">
        <f aca="false">MAX(0,F3619-H3619-K3619-L3619)</f>
        <v>0</v>
      </c>
    </row>
    <row r="3620" customFormat="false" ht="15" hidden="false" customHeight="false" outlineLevel="0" collapsed="false">
      <c r="A3620" s="0" t="n">
        <f aca="false">'Profiles 8760'!A3609</f>
        <v>3607</v>
      </c>
      <c r="B3620" s="0" t="n">
        <f aca="false">'Profiles 8760'!B3609</f>
        <v>5</v>
      </c>
      <c r="C3620" s="0" t="n">
        <f aca="false">'Profiles 8760'!E3609</f>
        <v>0</v>
      </c>
      <c r="D3620" s="0" t="n">
        <f aca="false">'Profiles 8760'!F3609</f>
        <v>0.120567</v>
      </c>
      <c r="E3620" s="0" t="n">
        <f aca="false">'Profiles 8760'!G3609</f>
        <v>0.24365</v>
      </c>
      <c r="F3620" s="0" t="n">
        <f aca="false">D3620*Assumptions!$C$11*$B$7+E3620*Assumptions!$C$12*$B$8</f>
        <v>44.7850346</v>
      </c>
      <c r="G3620" s="0" t="n">
        <f aca="false">C3620*Assumptions!$C$15</f>
        <v>0</v>
      </c>
      <c r="H3620" s="0" t="n">
        <f aca="false">MIN(F3620,G3620)</f>
        <v>0</v>
      </c>
      <c r="I3620" s="0" t="n">
        <f aca="false">IF(C3620=1,MIN(G3620-H3620,Assumptions!$C$13,P3619),0)</f>
        <v>0</v>
      </c>
      <c r="J3620" s="0" t="n">
        <f aca="false">H3620+I3620</f>
        <v>0</v>
      </c>
      <c r="K3620" s="0" t="n">
        <f aca="false">MIN(IF(C3620=1,F3620-H3620,F3620),Assumptions!$C$13,MAX(0,($B$5-P3619)/$B$6))</f>
        <v>44.7850346</v>
      </c>
      <c r="L3620" s="0" t="n">
        <f aca="false">IF(C3620=1,0,MIN(F3620-K3620,Assumptions!$C$15,MAX(0,$B$10-O3619-M3620)))</f>
        <v>0</v>
      </c>
      <c r="M3620" s="0" t="n">
        <f aca="false">'Profiles 8760'!H3609</f>
        <v>172000</v>
      </c>
      <c r="N3620" s="0" t="n">
        <f aca="false">J3620+L3620</f>
        <v>0</v>
      </c>
      <c r="O3620" s="0" t="n">
        <f aca="false">O3619+N3620</f>
        <v>335581.543022228</v>
      </c>
      <c r="P3620" s="0" t="n">
        <f aca="false">MIN($B$5,P3619+K3620*$B$6-I3620)</f>
        <v>246.21667568564</v>
      </c>
      <c r="Q3620" s="0" t="n">
        <f aca="false">MAX(0,F3620-H3620-K3620-L3620)</f>
        <v>0</v>
      </c>
    </row>
    <row r="3621" customFormat="false" ht="15" hidden="false" customHeight="false" outlineLevel="0" collapsed="false">
      <c r="A3621" s="0" t="n">
        <f aca="false">'Profiles 8760'!A3610</f>
        <v>3608</v>
      </c>
      <c r="B3621" s="0" t="n">
        <f aca="false">'Profiles 8760'!B3610</f>
        <v>5</v>
      </c>
      <c r="C3621" s="0" t="n">
        <f aca="false">'Profiles 8760'!E3610</f>
        <v>1</v>
      </c>
      <c r="D3621" s="0" t="n">
        <f aca="false">'Profiles 8760'!F3610</f>
        <v>0.411892</v>
      </c>
      <c r="E3621" s="0" t="n">
        <f aca="false">'Profiles 8760'!G3610</f>
        <v>0.250378</v>
      </c>
      <c r="F3621" s="0" t="n">
        <f aca="false">D3621*Assumptions!$C$11*$B$7+E3621*Assumptions!$C$12*$B$8</f>
        <v>129.1948698</v>
      </c>
      <c r="G3621" s="0" t="n">
        <f aca="false">C3621*Assumptions!$C$15</f>
        <v>200</v>
      </c>
      <c r="H3621" s="0" t="n">
        <f aca="false">MIN(F3621,G3621)</f>
        <v>129.1948698</v>
      </c>
      <c r="I3621" s="0" t="n">
        <f aca="false">IF(C3621=1,MIN(G3621-H3621,Assumptions!$C$13,P3620),0)</f>
        <v>70.8051302</v>
      </c>
      <c r="J3621" s="0" t="n">
        <f aca="false">H3621+I3621</f>
        <v>200</v>
      </c>
      <c r="K3621" s="0" t="n">
        <f aca="false">MIN(IF(C3621=1,F3621-H3621,F3621),Assumptions!$C$13,MAX(0,($B$5-P3620)/$B$6))</f>
        <v>0</v>
      </c>
      <c r="L3621" s="0" t="n">
        <f aca="false">IF(C3621=1,0,MIN(F3621-K3621,Assumptions!$C$15,MAX(0,$B$10-O3620-M3621)))</f>
        <v>0</v>
      </c>
      <c r="M3621" s="0" t="n">
        <f aca="false">'Profiles 8760'!H3610</f>
        <v>171800</v>
      </c>
      <c r="N3621" s="0" t="n">
        <f aca="false">J3621+L3621</f>
        <v>200</v>
      </c>
      <c r="O3621" s="0" t="n">
        <f aca="false">O3620+N3621</f>
        <v>335781.543022228</v>
      </c>
      <c r="P3621" s="0" t="n">
        <f aca="false">MIN($B$5,P3620+K3621*$B$6-I3621)</f>
        <v>175.41154548564</v>
      </c>
      <c r="Q3621" s="0" t="n">
        <f aca="false">MAX(0,F3621-H3621-K3621-L3621)</f>
        <v>0</v>
      </c>
    </row>
    <row r="3622" customFormat="false" ht="15" hidden="false" customHeight="false" outlineLevel="0" collapsed="false">
      <c r="A3622" s="0" t="n">
        <f aca="false">'Profiles 8760'!A3611</f>
        <v>3609</v>
      </c>
      <c r="B3622" s="0" t="n">
        <f aca="false">'Profiles 8760'!B3611</f>
        <v>5</v>
      </c>
      <c r="C3622" s="0" t="n">
        <f aca="false">'Profiles 8760'!E3611</f>
        <v>1</v>
      </c>
      <c r="D3622" s="0" t="n">
        <f aca="false">'Profiles 8760'!F3611</f>
        <v>0.739062</v>
      </c>
      <c r="E3622" s="0" t="n">
        <f aca="false">'Profiles 8760'!G3611</f>
        <v>0.339714</v>
      </c>
      <c r="F3622" s="0" t="n">
        <f aca="false">D3622*Assumptions!$C$11*$B$7+E3622*Assumptions!$C$12*$B$8</f>
        <v>227.3354082</v>
      </c>
      <c r="G3622" s="0" t="n">
        <f aca="false">C3622*Assumptions!$C$15</f>
        <v>200</v>
      </c>
      <c r="H3622" s="0" t="n">
        <f aca="false">MIN(F3622,G3622)</f>
        <v>200</v>
      </c>
      <c r="I3622" s="0" t="n">
        <f aca="false">IF(C3622=1,MIN(G3622-H3622,Assumptions!$C$13,P3621),0)</f>
        <v>0</v>
      </c>
      <c r="J3622" s="0" t="n">
        <f aca="false">H3622+I3622</f>
        <v>200</v>
      </c>
      <c r="K3622" s="0" t="n">
        <f aca="false">MIN(IF(C3622=1,F3622-H3622,F3622),Assumptions!$C$13,MAX(0,($B$5-P3621)/$B$6))</f>
        <v>27.3354082</v>
      </c>
      <c r="L3622" s="0" t="n">
        <f aca="false">IF(C3622=1,0,MIN(F3622-K3622,Assumptions!$C$15,MAX(0,$B$10-O3621-M3622)))</f>
        <v>0</v>
      </c>
      <c r="M3622" s="0" t="n">
        <f aca="false">'Profiles 8760'!H3611</f>
        <v>171600</v>
      </c>
      <c r="N3622" s="0" t="n">
        <f aca="false">J3622+L3622</f>
        <v>200</v>
      </c>
      <c r="O3622" s="0" t="n">
        <f aca="false">O3621+N3622</f>
        <v>335981.543022228</v>
      </c>
      <c r="P3622" s="0" t="n">
        <f aca="false">MIN($B$5,P3621+K3622*$B$6-I3622)</f>
        <v>199.1058773134</v>
      </c>
      <c r="Q3622" s="0" t="n">
        <f aca="false">MAX(0,F3622-H3622-K3622-L3622)</f>
        <v>0</v>
      </c>
    </row>
    <row r="3623" customFormat="false" ht="15" hidden="false" customHeight="false" outlineLevel="0" collapsed="false">
      <c r="A3623" s="0" t="n">
        <f aca="false">'Profiles 8760'!A3612</f>
        <v>3610</v>
      </c>
      <c r="B3623" s="0" t="n">
        <f aca="false">'Profiles 8760'!B3612</f>
        <v>5</v>
      </c>
      <c r="C3623" s="0" t="n">
        <f aca="false">'Profiles 8760'!E3612</f>
        <v>0</v>
      </c>
      <c r="D3623" s="0" t="n">
        <f aca="false">'Profiles 8760'!F3612</f>
        <v>1</v>
      </c>
      <c r="E3623" s="0" t="n">
        <f aca="false">'Profiles 8760'!G3612</f>
        <v>0.412421</v>
      </c>
      <c r="F3623" s="0" t="n">
        <f aca="false">D3623*Assumptions!$C$11*$B$7+E3623*Assumptions!$C$12*$B$8</f>
        <v>305.6680189</v>
      </c>
      <c r="G3623" s="0" t="n">
        <f aca="false">C3623*Assumptions!$C$15</f>
        <v>0</v>
      </c>
      <c r="H3623" s="0" t="n">
        <f aca="false">MIN(F3623,G3623)</f>
        <v>0</v>
      </c>
      <c r="I3623" s="0" t="n">
        <f aca="false">IF(C3623=1,MIN(G3623-H3623,Assumptions!$C$13,P3622),0)</f>
        <v>0</v>
      </c>
      <c r="J3623" s="0" t="n">
        <f aca="false">H3623+I3623</f>
        <v>0</v>
      </c>
      <c r="K3623" s="0" t="n">
        <f aca="false">MIN(IF(C3623=1,F3623-H3623,F3623),Assumptions!$C$13,MAX(0,($B$5-P3622)/$B$6))</f>
        <v>180</v>
      </c>
      <c r="L3623" s="0" t="n">
        <f aca="false">IF(C3623=1,0,MIN(F3623-K3623,Assumptions!$C$15,MAX(0,$B$10-O3622-M3623)))</f>
        <v>125.6680189</v>
      </c>
      <c r="M3623" s="0" t="n">
        <f aca="false">'Profiles 8760'!H3612</f>
        <v>171600</v>
      </c>
      <c r="N3623" s="0" t="n">
        <f aca="false">J3623+L3623</f>
        <v>125.6680189</v>
      </c>
      <c r="O3623" s="0" t="n">
        <f aca="false">O3622+N3623</f>
        <v>336107.211041128</v>
      </c>
      <c r="P3623" s="0" t="n">
        <f aca="false">MIN($B$5,P3622+K3623*$B$6-I3623)</f>
        <v>355.1298773134</v>
      </c>
      <c r="Q3623" s="0" t="n">
        <f aca="false">MAX(0,F3623-H3623-K3623-L3623)</f>
        <v>0</v>
      </c>
    </row>
    <row r="3624" customFormat="false" ht="15" hidden="false" customHeight="false" outlineLevel="0" collapsed="false">
      <c r="A3624" s="0" t="n">
        <f aca="false">'Profiles 8760'!A3613</f>
        <v>3611</v>
      </c>
      <c r="B3624" s="0" t="n">
        <f aca="false">'Profiles 8760'!B3613</f>
        <v>5</v>
      </c>
      <c r="C3624" s="0" t="n">
        <f aca="false">'Profiles 8760'!E3613</f>
        <v>0</v>
      </c>
      <c r="D3624" s="0" t="n">
        <f aca="false">'Profiles 8760'!F3613</f>
        <v>1</v>
      </c>
      <c r="E3624" s="0" t="n">
        <f aca="false">'Profiles 8760'!G3613</f>
        <v>0.437602</v>
      </c>
      <c r="F3624" s="0" t="n">
        <f aca="false">D3624*Assumptions!$C$11*$B$7+E3624*Assumptions!$C$12*$B$8</f>
        <v>306.6979218</v>
      </c>
      <c r="G3624" s="0" t="n">
        <f aca="false">C3624*Assumptions!$C$15</f>
        <v>0</v>
      </c>
      <c r="H3624" s="0" t="n">
        <f aca="false">MIN(F3624,G3624)</f>
        <v>0</v>
      </c>
      <c r="I3624" s="0" t="n">
        <f aca="false">IF(C3624=1,MIN(G3624-H3624,Assumptions!$C$13,P3623),0)</f>
        <v>0</v>
      </c>
      <c r="J3624" s="0" t="n">
        <f aca="false">H3624+I3624</f>
        <v>0</v>
      </c>
      <c r="K3624" s="0" t="n">
        <f aca="false">MIN(IF(C3624=1,F3624-H3624,F3624),Assumptions!$C$13,MAX(0,($B$5-P3623)/$B$6))</f>
        <v>179.603279518459</v>
      </c>
      <c r="L3624" s="0" t="n">
        <f aca="false">IF(C3624=1,0,MIN(F3624-K3624,Assumptions!$C$15,MAX(0,$B$10-O3623-M3624)))</f>
        <v>127.094642281541</v>
      </c>
      <c r="M3624" s="0" t="n">
        <f aca="false">'Profiles 8760'!H3613</f>
        <v>171600</v>
      </c>
      <c r="N3624" s="0" t="n">
        <f aca="false">J3624+L3624</f>
        <v>127.094642281541</v>
      </c>
      <c r="O3624" s="0" t="n">
        <f aca="false">O3623+N3624</f>
        <v>336234.30568341</v>
      </c>
      <c r="P3624" s="0" t="n">
        <f aca="false">MIN($B$5,P3623+K3624*$B$6-I3624)</f>
        <v>510.81</v>
      </c>
      <c r="Q3624" s="0" t="n">
        <f aca="false">MAX(0,F3624-H3624-K3624-L3624)</f>
        <v>0</v>
      </c>
    </row>
    <row r="3625" customFormat="false" ht="15" hidden="false" customHeight="false" outlineLevel="0" collapsed="false">
      <c r="A3625" s="0" t="n">
        <f aca="false">'Profiles 8760'!A3614</f>
        <v>3612</v>
      </c>
      <c r="B3625" s="0" t="n">
        <f aca="false">'Profiles 8760'!B3614</f>
        <v>5</v>
      </c>
      <c r="C3625" s="0" t="n">
        <f aca="false">'Profiles 8760'!E3614</f>
        <v>0</v>
      </c>
      <c r="D3625" s="0" t="n">
        <f aca="false">'Profiles 8760'!F3614</f>
        <v>1</v>
      </c>
      <c r="E3625" s="0" t="n">
        <f aca="false">'Profiles 8760'!G3614</f>
        <v>0.62072</v>
      </c>
      <c r="F3625" s="0" t="n">
        <f aca="false">D3625*Assumptions!$C$11*$B$7+E3625*Assumptions!$C$12*$B$8</f>
        <v>314.187448</v>
      </c>
      <c r="G3625" s="0" t="n">
        <f aca="false">C3625*Assumptions!$C$15</f>
        <v>0</v>
      </c>
      <c r="H3625" s="0" t="n">
        <f aca="false">MIN(F3625,G3625)</f>
        <v>0</v>
      </c>
      <c r="I3625" s="0" t="n">
        <f aca="false">IF(C3625=1,MIN(G3625-H3625,Assumptions!$C$13,P3624),0)</f>
        <v>0</v>
      </c>
      <c r="J3625" s="0" t="n">
        <f aca="false">H3625+I3625</f>
        <v>0</v>
      </c>
      <c r="K3625" s="0" t="n">
        <f aca="false">MIN(IF(C3625=1,F3625-H3625,F3625),Assumptions!$C$13,MAX(0,($B$5-P3624)/$B$6))</f>
        <v>0</v>
      </c>
      <c r="L3625" s="0" t="n">
        <f aca="false">IF(C3625=1,0,MIN(F3625-K3625,Assumptions!$C$15,MAX(0,$B$10-O3624-M3625)))</f>
        <v>200</v>
      </c>
      <c r="M3625" s="0" t="n">
        <f aca="false">'Profiles 8760'!H3614</f>
        <v>171600</v>
      </c>
      <c r="N3625" s="0" t="n">
        <f aca="false">J3625+L3625</f>
        <v>200</v>
      </c>
      <c r="O3625" s="0" t="n">
        <f aca="false">O3624+N3625</f>
        <v>336434.30568341</v>
      </c>
      <c r="P3625" s="0" t="n">
        <f aca="false">MIN($B$5,P3624+K3625*$B$6-I3625)</f>
        <v>510.81</v>
      </c>
      <c r="Q3625" s="0" t="n">
        <f aca="false">MAX(0,F3625-H3625-K3625-L3625)</f>
        <v>114.187448</v>
      </c>
    </row>
    <row r="3626" customFormat="false" ht="15" hidden="false" customHeight="false" outlineLevel="0" collapsed="false">
      <c r="A3626" s="0" t="n">
        <f aca="false">'Profiles 8760'!A3615</f>
        <v>3613</v>
      </c>
      <c r="B3626" s="0" t="n">
        <f aca="false">'Profiles 8760'!B3615</f>
        <v>5</v>
      </c>
      <c r="C3626" s="0" t="n">
        <f aca="false">'Profiles 8760'!E3615</f>
        <v>0</v>
      </c>
      <c r="D3626" s="0" t="n">
        <f aca="false">'Profiles 8760'!F3615</f>
        <v>1</v>
      </c>
      <c r="E3626" s="0" t="n">
        <f aca="false">'Profiles 8760'!G3615</f>
        <v>0.685772</v>
      </c>
      <c r="F3626" s="0" t="n">
        <f aca="false">D3626*Assumptions!$C$11*$B$7+E3626*Assumptions!$C$12*$B$8</f>
        <v>316.8480748</v>
      </c>
      <c r="G3626" s="0" t="n">
        <f aca="false">C3626*Assumptions!$C$15</f>
        <v>0</v>
      </c>
      <c r="H3626" s="0" t="n">
        <f aca="false">MIN(F3626,G3626)</f>
        <v>0</v>
      </c>
      <c r="I3626" s="0" t="n">
        <f aca="false">IF(C3626=1,MIN(G3626-H3626,Assumptions!$C$13,P3625),0)</f>
        <v>0</v>
      </c>
      <c r="J3626" s="0" t="n">
        <f aca="false">H3626+I3626</f>
        <v>0</v>
      </c>
      <c r="K3626" s="0" t="n">
        <f aca="false">MIN(IF(C3626=1,F3626-H3626,F3626),Assumptions!$C$13,MAX(0,($B$5-P3625)/$B$6))</f>
        <v>0</v>
      </c>
      <c r="L3626" s="0" t="n">
        <f aca="false">IF(C3626=1,0,MIN(F3626-K3626,Assumptions!$C$15,MAX(0,$B$10-O3625-M3626)))</f>
        <v>200</v>
      </c>
      <c r="M3626" s="0" t="n">
        <f aca="false">'Profiles 8760'!H3615</f>
        <v>171600</v>
      </c>
      <c r="N3626" s="0" t="n">
        <f aca="false">J3626+L3626</f>
        <v>200</v>
      </c>
      <c r="O3626" s="0" t="n">
        <f aca="false">O3625+N3626</f>
        <v>336634.30568341</v>
      </c>
      <c r="P3626" s="0" t="n">
        <f aca="false">MIN($B$5,P3625+K3626*$B$6-I3626)</f>
        <v>510.81</v>
      </c>
      <c r="Q3626" s="0" t="n">
        <f aca="false">MAX(0,F3626-H3626-K3626-L3626)</f>
        <v>116.8480748</v>
      </c>
    </row>
    <row r="3627" customFormat="false" ht="15" hidden="false" customHeight="false" outlineLevel="0" collapsed="false">
      <c r="A3627" s="0" t="n">
        <f aca="false">'Profiles 8760'!A3616</f>
        <v>3614</v>
      </c>
      <c r="B3627" s="0" t="n">
        <f aca="false">'Profiles 8760'!B3616</f>
        <v>5</v>
      </c>
      <c r="C3627" s="0" t="n">
        <f aca="false">'Profiles 8760'!E3616</f>
        <v>0</v>
      </c>
      <c r="D3627" s="0" t="n">
        <f aca="false">'Profiles 8760'!F3616</f>
        <v>1</v>
      </c>
      <c r="E3627" s="0" t="n">
        <f aca="false">'Profiles 8760'!G3616</f>
        <v>0.782542</v>
      </c>
      <c r="F3627" s="0" t="n">
        <f aca="false">D3627*Assumptions!$C$11*$B$7+E3627*Assumptions!$C$12*$B$8</f>
        <v>320.8059678</v>
      </c>
      <c r="G3627" s="0" t="n">
        <f aca="false">C3627*Assumptions!$C$15</f>
        <v>0</v>
      </c>
      <c r="H3627" s="0" t="n">
        <f aca="false">MIN(F3627,G3627)</f>
        <v>0</v>
      </c>
      <c r="I3627" s="0" t="n">
        <f aca="false">IF(C3627=1,MIN(G3627-H3627,Assumptions!$C$13,P3626),0)</f>
        <v>0</v>
      </c>
      <c r="J3627" s="0" t="n">
        <f aca="false">H3627+I3627</f>
        <v>0</v>
      </c>
      <c r="K3627" s="0" t="n">
        <f aca="false">MIN(IF(C3627=1,F3627-H3627,F3627),Assumptions!$C$13,MAX(0,($B$5-P3626)/$B$6))</f>
        <v>0</v>
      </c>
      <c r="L3627" s="0" t="n">
        <f aca="false">IF(C3627=1,0,MIN(F3627-K3627,Assumptions!$C$15,MAX(0,$B$10-O3626-M3627)))</f>
        <v>200</v>
      </c>
      <c r="M3627" s="0" t="n">
        <f aca="false">'Profiles 8760'!H3616</f>
        <v>171600</v>
      </c>
      <c r="N3627" s="0" t="n">
        <f aca="false">J3627+L3627</f>
        <v>200</v>
      </c>
      <c r="O3627" s="0" t="n">
        <f aca="false">O3626+N3627</f>
        <v>336834.30568341</v>
      </c>
      <c r="P3627" s="0" t="n">
        <f aca="false">MIN($B$5,P3626+K3627*$B$6-I3627)</f>
        <v>510.81</v>
      </c>
      <c r="Q3627" s="0" t="n">
        <f aca="false">MAX(0,F3627-H3627-K3627-L3627)</f>
        <v>120.8059678</v>
      </c>
    </row>
    <row r="3628" customFormat="false" ht="15" hidden="false" customHeight="false" outlineLevel="0" collapsed="false">
      <c r="A3628" s="0" t="n">
        <f aca="false">'Profiles 8760'!A3617</f>
        <v>3615</v>
      </c>
      <c r="B3628" s="0" t="n">
        <f aca="false">'Profiles 8760'!B3617</f>
        <v>5</v>
      </c>
      <c r="C3628" s="0" t="n">
        <f aca="false">'Profiles 8760'!E3617</f>
        <v>0</v>
      </c>
      <c r="D3628" s="0" t="n">
        <f aca="false">'Profiles 8760'!F3617</f>
        <v>1</v>
      </c>
      <c r="E3628" s="0" t="n">
        <f aca="false">'Profiles 8760'!G3617</f>
        <v>0.856942</v>
      </c>
      <c r="F3628" s="0" t="n">
        <f aca="false">D3628*Assumptions!$C$11*$B$7+E3628*Assumptions!$C$12*$B$8</f>
        <v>323.8489278</v>
      </c>
      <c r="G3628" s="0" t="n">
        <f aca="false">C3628*Assumptions!$C$15</f>
        <v>0</v>
      </c>
      <c r="H3628" s="0" t="n">
        <f aca="false">MIN(F3628,G3628)</f>
        <v>0</v>
      </c>
      <c r="I3628" s="0" t="n">
        <f aca="false">IF(C3628=1,MIN(G3628-H3628,Assumptions!$C$13,P3627),0)</f>
        <v>0</v>
      </c>
      <c r="J3628" s="0" t="n">
        <f aca="false">H3628+I3628</f>
        <v>0</v>
      </c>
      <c r="K3628" s="0" t="n">
        <f aca="false">MIN(IF(C3628=1,F3628-H3628,F3628),Assumptions!$C$13,MAX(0,($B$5-P3627)/$B$6))</f>
        <v>0</v>
      </c>
      <c r="L3628" s="0" t="n">
        <f aca="false">IF(C3628=1,0,MIN(F3628-K3628,Assumptions!$C$15,MAX(0,$B$10-O3627-M3628)))</f>
        <v>200</v>
      </c>
      <c r="M3628" s="0" t="n">
        <f aca="false">'Profiles 8760'!H3617</f>
        <v>171600</v>
      </c>
      <c r="N3628" s="0" t="n">
        <f aca="false">J3628+L3628</f>
        <v>200</v>
      </c>
      <c r="O3628" s="0" t="n">
        <f aca="false">O3627+N3628</f>
        <v>337034.30568341</v>
      </c>
      <c r="P3628" s="0" t="n">
        <f aca="false">MIN($B$5,P3627+K3628*$B$6-I3628)</f>
        <v>510.81</v>
      </c>
      <c r="Q3628" s="0" t="n">
        <f aca="false">MAX(0,F3628-H3628-K3628-L3628)</f>
        <v>123.8489278</v>
      </c>
    </row>
    <row r="3629" customFormat="false" ht="15" hidden="false" customHeight="false" outlineLevel="0" collapsed="false">
      <c r="A3629" s="0" t="n">
        <f aca="false">'Profiles 8760'!A3618</f>
        <v>3616</v>
      </c>
      <c r="B3629" s="0" t="n">
        <f aca="false">'Profiles 8760'!B3618</f>
        <v>5</v>
      </c>
      <c r="C3629" s="0" t="n">
        <f aca="false">'Profiles 8760'!E3618</f>
        <v>0</v>
      </c>
      <c r="D3629" s="0" t="n">
        <f aca="false">'Profiles 8760'!F3618</f>
        <v>1</v>
      </c>
      <c r="E3629" s="0" t="n">
        <f aca="false">'Profiles 8760'!G3618</f>
        <v>0.952391</v>
      </c>
      <c r="F3629" s="0" t="n">
        <f aca="false">D3629*Assumptions!$C$11*$B$7+E3629*Assumptions!$C$12*$B$8</f>
        <v>327.7527919</v>
      </c>
      <c r="G3629" s="0" t="n">
        <f aca="false">C3629*Assumptions!$C$15</f>
        <v>0</v>
      </c>
      <c r="H3629" s="0" t="n">
        <f aca="false">MIN(F3629,G3629)</f>
        <v>0</v>
      </c>
      <c r="I3629" s="0" t="n">
        <f aca="false">IF(C3629=1,MIN(G3629-H3629,Assumptions!$C$13,P3628),0)</f>
        <v>0</v>
      </c>
      <c r="J3629" s="0" t="n">
        <f aca="false">H3629+I3629</f>
        <v>0</v>
      </c>
      <c r="K3629" s="0" t="n">
        <f aca="false">MIN(IF(C3629=1,F3629-H3629,F3629),Assumptions!$C$13,MAX(0,($B$5-P3628)/$B$6))</f>
        <v>0</v>
      </c>
      <c r="L3629" s="0" t="n">
        <f aca="false">IF(C3629=1,0,MIN(F3629-K3629,Assumptions!$C$15,MAX(0,$B$10-O3628-M3629)))</f>
        <v>200</v>
      </c>
      <c r="M3629" s="0" t="n">
        <f aca="false">'Profiles 8760'!H3618</f>
        <v>171600</v>
      </c>
      <c r="N3629" s="0" t="n">
        <f aca="false">J3629+L3629</f>
        <v>200</v>
      </c>
      <c r="O3629" s="0" t="n">
        <f aca="false">O3628+N3629</f>
        <v>337234.30568341</v>
      </c>
      <c r="P3629" s="0" t="n">
        <f aca="false">MIN($B$5,P3628+K3629*$B$6-I3629)</f>
        <v>510.81</v>
      </c>
      <c r="Q3629" s="0" t="n">
        <f aca="false">MAX(0,F3629-H3629-K3629-L3629)</f>
        <v>127.7527919</v>
      </c>
    </row>
    <row r="3630" customFormat="false" ht="15" hidden="false" customHeight="false" outlineLevel="0" collapsed="false">
      <c r="A3630" s="0" t="n">
        <f aca="false">'Profiles 8760'!A3619</f>
        <v>3617</v>
      </c>
      <c r="B3630" s="0" t="n">
        <f aca="false">'Profiles 8760'!B3619</f>
        <v>5</v>
      </c>
      <c r="C3630" s="0" t="n">
        <f aca="false">'Profiles 8760'!E3619</f>
        <v>0</v>
      </c>
      <c r="D3630" s="0" t="n">
        <f aca="false">'Profiles 8760'!F3619</f>
        <v>0.739062</v>
      </c>
      <c r="E3630" s="0" t="n">
        <f aca="false">'Profiles 8760'!G3619</f>
        <v>1</v>
      </c>
      <c r="F3630" s="0" t="n">
        <f aca="false">D3630*Assumptions!$C$11*$B$7+E3630*Assumptions!$C$12*$B$8</f>
        <v>254.3411056</v>
      </c>
      <c r="G3630" s="0" t="n">
        <f aca="false">C3630*Assumptions!$C$15</f>
        <v>0</v>
      </c>
      <c r="H3630" s="0" t="n">
        <f aca="false">MIN(F3630,G3630)</f>
        <v>0</v>
      </c>
      <c r="I3630" s="0" t="n">
        <f aca="false">IF(C3630=1,MIN(G3630-H3630,Assumptions!$C$13,P3629),0)</f>
        <v>0</v>
      </c>
      <c r="J3630" s="0" t="n">
        <f aca="false">H3630+I3630</f>
        <v>0</v>
      </c>
      <c r="K3630" s="0" t="n">
        <f aca="false">MIN(IF(C3630=1,F3630-H3630,F3630),Assumptions!$C$13,MAX(0,($B$5-P3629)/$B$6))</f>
        <v>0</v>
      </c>
      <c r="L3630" s="0" t="n">
        <f aca="false">IF(C3630=1,0,MIN(F3630-K3630,Assumptions!$C$15,MAX(0,$B$10-O3629-M3630)))</f>
        <v>200</v>
      </c>
      <c r="M3630" s="0" t="n">
        <f aca="false">'Profiles 8760'!H3619</f>
        <v>171600</v>
      </c>
      <c r="N3630" s="0" t="n">
        <f aca="false">J3630+L3630</f>
        <v>200</v>
      </c>
      <c r="O3630" s="0" t="n">
        <f aca="false">O3629+N3630</f>
        <v>337434.30568341</v>
      </c>
      <c r="P3630" s="0" t="n">
        <f aca="false">MIN($B$5,P3629+K3630*$B$6-I3630)</f>
        <v>510.81</v>
      </c>
      <c r="Q3630" s="0" t="n">
        <f aca="false">MAX(0,F3630-H3630-K3630-L3630)</f>
        <v>54.3411056</v>
      </c>
    </row>
    <row r="3631" customFormat="false" ht="15" hidden="false" customHeight="false" outlineLevel="0" collapsed="false">
      <c r="A3631" s="0" t="n">
        <f aca="false">'Profiles 8760'!A3620</f>
        <v>3618</v>
      </c>
      <c r="B3631" s="0" t="n">
        <f aca="false">'Profiles 8760'!B3620</f>
        <v>5</v>
      </c>
      <c r="C3631" s="0" t="n">
        <f aca="false">'Profiles 8760'!E3620</f>
        <v>0</v>
      </c>
      <c r="D3631" s="0" t="n">
        <f aca="false">'Profiles 8760'!F3620</f>
        <v>0.411892</v>
      </c>
      <c r="E3631" s="0" t="n">
        <f aca="false">'Profiles 8760'!G3620</f>
        <v>1</v>
      </c>
      <c r="F3631" s="0" t="n">
        <f aca="false">D3631*Assumptions!$C$11*$B$7+E3631*Assumptions!$C$12*$B$8</f>
        <v>159.8544096</v>
      </c>
      <c r="G3631" s="0" t="n">
        <f aca="false">C3631*Assumptions!$C$15</f>
        <v>0</v>
      </c>
      <c r="H3631" s="0" t="n">
        <f aca="false">MIN(F3631,G3631)</f>
        <v>0</v>
      </c>
      <c r="I3631" s="0" t="n">
        <f aca="false">IF(C3631=1,MIN(G3631-H3631,Assumptions!$C$13,P3630),0)</f>
        <v>0</v>
      </c>
      <c r="J3631" s="0" t="n">
        <f aca="false">H3631+I3631</f>
        <v>0</v>
      </c>
      <c r="K3631" s="0" t="n">
        <f aca="false">MIN(IF(C3631=1,F3631-H3631,F3631),Assumptions!$C$13,MAX(0,($B$5-P3630)/$B$6))</f>
        <v>0</v>
      </c>
      <c r="L3631" s="0" t="n">
        <f aca="false">IF(C3631=1,0,MIN(F3631-K3631,Assumptions!$C$15,MAX(0,$B$10-O3630-M3631)))</f>
        <v>159.8544096</v>
      </c>
      <c r="M3631" s="0" t="n">
        <f aca="false">'Profiles 8760'!H3620</f>
        <v>171600</v>
      </c>
      <c r="N3631" s="0" t="n">
        <f aca="false">J3631+L3631</f>
        <v>159.8544096</v>
      </c>
      <c r="O3631" s="0" t="n">
        <f aca="false">O3630+N3631</f>
        <v>337594.16009301</v>
      </c>
      <c r="P3631" s="0" t="n">
        <f aca="false">MIN($B$5,P3630+K3631*$B$6-I3631)</f>
        <v>510.81</v>
      </c>
      <c r="Q3631" s="0" t="n">
        <f aca="false">MAX(0,F3631-H3631-K3631-L3631)</f>
        <v>0</v>
      </c>
    </row>
    <row r="3632" customFormat="false" ht="15" hidden="false" customHeight="false" outlineLevel="0" collapsed="false">
      <c r="A3632" s="0" t="n">
        <f aca="false">'Profiles 8760'!A3621</f>
        <v>3619</v>
      </c>
      <c r="B3632" s="0" t="n">
        <f aca="false">'Profiles 8760'!B3621</f>
        <v>5</v>
      </c>
      <c r="C3632" s="0" t="n">
        <f aca="false">'Profiles 8760'!E3621</f>
        <v>0</v>
      </c>
      <c r="D3632" s="0" t="n">
        <f aca="false">'Profiles 8760'!F3621</f>
        <v>0.120567</v>
      </c>
      <c r="E3632" s="0" t="n">
        <f aca="false">'Profiles 8760'!G3621</f>
        <v>0.703204</v>
      </c>
      <c r="F3632" s="0" t="n">
        <f aca="false">D3632*Assumptions!$C$11*$B$7+E3632*Assumptions!$C$12*$B$8</f>
        <v>63.5807932</v>
      </c>
      <c r="G3632" s="0" t="n">
        <f aca="false">C3632*Assumptions!$C$15</f>
        <v>0</v>
      </c>
      <c r="H3632" s="0" t="n">
        <f aca="false">MIN(F3632,G3632)</f>
        <v>0</v>
      </c>
      <c r="I3632" s="0" t="n">
        <f aca="false">IF(C3632=1,MIN(G3632-H3632,Assumptions!$C$13,P3631),0)</f>
        <v>0</v>
      </c>
      <c r="J3632" s="0" t="n">
        <f aca="false">H3632+I3632</f>
        <v>0</v>
      </c>
      <c r="K3632" s="0" t="n">
        <f aca="false">MIN(IF(C3632=1,F3632-H3632,F3632),Assumptions!$C$13,MAX(0,($B$5-P3631)/$B$6))</f>
        <v>0</v>
      </c>
      <c r="L3632" s="0" t="n">
        <f aca="false">IF(C3632=1,0,MIN(F3632-K3632,Assumptions!$C$15,MAX(0,$B$10-O3631-M3632)))</f>
        <v>63.5807932</v>
      </c>
      <c r="M3632" s="0" t="n">
        <f aca="false">'Profiles 8760'!H3621</f>
        <v>171600</v>
      </c>
      <c r="N3632" s="0" t="n">
        <f aca="false">J3632+L3632</f>
        <v>63.5807932</v>
      </c>
      <c r="O3632" s="0" t="n">
        <f aca="false">O3631+N3632</f>
        <v>337657.74088621</v>
      </c>
      <c r="P3632" s="0" t="n">
        <f aca="false">MIN($B$5,P3631+K3632*$B$6-I3632)</f>
        <v>510.81</v>
      </c>
      <c r="Q3632" s="0" t="n">
        <f aca="false">MAX(0,F3632-H3632-K3632-L3632)</f>
        <v>0</v>
      </c>
    </row>
    <row r="3633" customFormat="false" ht="15" hidden="false" customHeight="false" outlineLevel="0" collapsed="false">
      <c r="A3633" s="0" t="n">
        <f aca="false">'Profiles 8760'!A3622</f>
        <v>3620</v>
      </c>
      <c r="B3633" s="0" t="n">
        <f aca="false">'Profiles 8760'!B3622</f>
        <v>5</v>
      </c>
      <c r="C3633" s="0" t="n">
        <f aca="false">'Profiles 8760'!E3622</f>
        <v>1</v>
      </c>
      <c r="D3633" s="0" t="n">
        <f aca="false">'Profiles 8760'!F3622</f>
        <v>0</v>
      </c>
      <c r="E3633" s="0" t="n">
        <f aca="false">'Profiles 8760'!G3622</f>
        <v>0.565194</v>
      </c>
      <c r="F3633" s="0" t="n">
        <f aca="false">D3633*Assumptions!$C$11*$B$7+E3633*Assumptions!$C$12*$B$8</f>
        <v>23.1164346</v>
      </c>
      <c r="G3633" s="0" t="n">
        <f aca="false">C3633*Assumptions!$C$15</f>
        <v>200</v>
      </c>
      <c r="H3633" s="0" t="n">
        <f aca="false">MIN(F3633,G3633)</f>
        <v>23.1164346</v>
      </c>
      <c r="I3633" s="0" t="n">
        <f aca="false">IF(C3633=1,MIN(G3633-H3633,Assumptions!$C$13,P3632),0)</f>
        <v>176.8835654</v>
      </c>
      <c r="J3633" s="0" t="n">
        <f aca="false">H3633+I3633</f>
        <v>200</v>
      </c>
      <c r="K3633" s="0" t="n">
        <f aca="false">MIN(IF(C3633=1,F3633-H3633,F3633),Assumptions!$C$13,MAX(0,($B$5-P3632)/$B$6))</f>
        <v>0</v>
      </c>
      <c r="L3633" s="0" t="n">
        <f aca="false">IF(C3633=1,0,MIN(F3633-K3633,Assumptions!$C$15,MAX(0,$B$10-O3632-M3633)))</f>
        <v>0</v>
      </c>
      <c r="M3633" s="0" t="n">
        <f aca="false">'Profiles 8760'!H3622</f>
        <v>171400</v>
      </c>
      <c r="N3633" s="0" t="n">
        <f aca="false">J3633+L3633</f>
        <v>200</v>
      </c>
      <c r="O3633" s="0" t="n">
        <f aca="false">O3632+N3633</f>
        <v>337857.74088621</v>
      </c>
      <c r="P3633" s="0" t="n">
        <f aca="false">MIN($B$5,P3632+K3633*$B$6-I3633)</f>
        <v>333.9264346</v>
      </c>
      <c r="Q3633" s="0" t="n">
        <f aca="false">MAX(0,F3633-H3633-K3633-L3633)</f>
        <v>0</v>
      </c>
    </row>
    <row r="3634" customFormat="false" ht="15" hidden="false" customHeight="false" outlineLevel="0" collapsed="false">
      <c r="A3634" s="0" t="n">
        <f aca="false">'Profiles 8760'!A3623</f>
        <v>3621</v>
      </c>
      <c r="B3634" s="0" t="n">
        <f aca="false">'Profiles 8760'!B3623</f>
        <v>5</v>
      </c>
      <c r="C3634" s="0" t="n">
        <f aca="false">'Profiles 8760'!E3623</f>
        <v>1</v>
      </c>
      <c r="D3634" s="0" t="n">
        <f aca="false">'Profiles 8760'!F3623</f>
        <v>0</v>
      </c>
      <c r="E3634" s="0" t="n">
        <f aca="false">'Profiles 8760'!G3623</f>
        <v>0.594708</v>
      </c>
      <c r="F3634" s="0" t="n">
        <f aca="false">D3634*Assumptions!$C$11*$B$7+E3634*Assumptions!$C$12*$B$8</f>
        <v>24.3235572</v>
      </c>
      <c r="G3634" s="0" t="n">
        <f aca="false">C3634*Assumptions!$C$15</f>
        <v>200</v>
      </c>
      <c r="H3634" s="0" t="n">
        <f aca="false">MIN(F3634,G3634)</f>
        <v>24.3235572</v>
      </c>
      <c r="I3634" s="0" t="n">
        <f aca="false">IF(C3634=1,MIN(G3634-H3634,Assumptions!$C$13,P3633),0)</f>
        <v>175.6764428</v>
      </c>
      <c r="J3634" s="0" t="n">
        <f aca="false">H3634+I3634</f>
        <v>200</v>
      </c>
      <c r="K3634" s="0" t="n">
        <f aca="false">MIN(IF(C3634=1,F3634-H3634,F3634),Assumptions!$C$13,MAX(0,($B$5-P3633)/$B$6))</f>
        <v>0</v>
      </c>
      <c r="L3634" s="0" t="n">
        <f aca="false">IF(C3634=1,0,MIN(F3634-K3634,Assumptions!$C$15,MAX(0,$B$10-O3633-M3634)))</f>
        <v>0</v>
      </c>
      <c r="M3634" s="0" t="n">
        <f aca="false">'Profiles 8760'!H3623</f>
        <v>171200</v>
      </c>
      <c r="N3634" s="0" t="n">
        <f aca="false">J3634+L3634</f>
        <v>200</v>
      </c>
      <c r="O3634" s="0" t="n">
        <f aca="false">O3633+N3634</f>
        <v>338057.74088621</v>
      </c>
      <c r="P3634" s="0" t="n">
        <f aca="false">MIN($B$5,P3633+K3634*$B$6-I3634)</f>
        <v>158.2499918</v>
      </c>
      <c r="Q3634" s="0" t="n">
        <f aca="false">MAX(0,F3634-H3634-K3634-L3634)</f>
        <v>0</v>
      </c>
    </row>
    <row r="3635" customFormat="false" ht="15" hidden="false" customHeight="false" outlineLevel="0" collapsed="false">
      <c r="A3635" s="0" t="n">
        <f aca="false">'Profiles 8760'!A3624</f>
        <v>3622</v>
      </c>
      <c r="B3635" s="0" t="n">
        <f aca="false">'Profiles 8760'!B3624</f>
        <v>5</v>
      </c>
      <c r="C3635" s="0" t="n">
        <f aca="false">'Profiles 8760'!E3624</f>
        <v>0</v>
      </c>
      <c r="D3635" s="0" t="n">
        <f aca="false">'Profiles 8760'!F3624</f>
        <v>0</v>
      </c>
      <c r="E3635" s="0" t="n">
        <f aca="false">'Profiles 8760'!G3624</f>
        <v>0.329476</v>
      </c>
      <c r="F3635" s="0" t="n">
        <f aca="false">D3635*Assumptions!$C$11*$B$7+E3635*Assumptions!$C$12*$B$8</f>
        <v>13.4755684</v>
      </c>
      <c r="G3635" s="0" t="n">
        <f aca="false">C3635*Assumptions!$C$15</f>
        <v>0</v>
      </c>
      <c r="H3635" s="0" t="n">
        <f aca="false">MIN(F3635,G3635)</f>
        <v>0</v>
      </c>
      <c r="I3635" s="0" t="n">
        <f aca="false">IF(C3635=1,MIN(G3635-H3635,Assumptions!$C$13,P3634),0)</f>
        <v>0</v>
      </c>
      <c r="J3635" s="0" t="n">
        <f aca="false">H3635+I3635</f>
        <v>0</v>
      </c>
      <c r="K3635" s="0" t="n">
        <f aca="false">MIN(IF(C3635=1,F3635-H3635,F3635),Assumptions!$C$13,MAX(0,($B$5-P3634)/$B$6))</f>
        <v>13.4755684</v>
      </c>
      <c r="L3635" s="0" t="n">
        <f aca="false">IF(C3635=1,0,MIN(F3635-K3635,Assumptions!$C$15,MAX(0,$B$10-O3634-M3635)))</f>
        <v>0</v>
      </c>
      <c r="M3635" s="0" t="n">
        <f aca="false">'Profiles 8760'!H3624</f>
        <v>171200</v>
      </c>
      <c r="N3635" s="0" t="n">
        <f aca="false">J3635+L3635</f>
        <v>0</v>
      </c>
      <c r="O3635" s="0" t="n">
        <f aca="false">O3634+N3635</f>
        <v>338057.74088621</v>
      </c>
      <c r="P3635" s="0" t="n">
        <f aca="false">MIN($B$5,P3634+K3635*$B$6-I3635)</f>
        <v>169.93061448912</v>
      </c>
      <c r="Q3635" s="0" t="n">
        <f aca="false">MAX(0,F3635-H3635-K3635-L3635)</f>
        <v>0</v>
      </c>
    </row>
    <row r="3636" customFormat="false" ht="15" hidden="false" customHeight="false" outlineLevel="0" collapsed="false">
      <c r="A3636" s="0" t="n">
        <f aca="false">'Profiles 8760'!A3625</f>
        <v>3623</v>
      </c>
      <c r="B3636" s="0" t="n">
        <f aca="false">'Profiles 8760'!B3625</f>
        <v>5</v>
      </c>
      <c r="C3636" s="0" t="n">
        <f aca="false">'Profiles 8760'!E3625</f>
        <v>0</v>
      </c>
      <c r="D3636" s="0" t="n">
        <f aca="false">'Profiles 8760'!F3625</f>
        <v>0</v>
      </c>
      <c r="E3636" s="0" t="n">
        <f aca="false">'Profiles 8760'!G3625</f>
        <v>0.377479</v>
      </c>
      <c r="F3636" s="0" t="n">
        <f aca="false">D3636*Assumptions!$C$11*$B$7+E3636*Assumptions!$C$12*$B$8</f>
        <v>15.4388911</v>
      </c>
      <c r="G3636" s="0" t="n">
        <f aca="false">C3636*Assumptions!$C$15</f>
        <v>0</v>
      </c>
      <c r="H3636" s="0" t="n">
        <f aca="false">MIN(F3636,G3636)</f>
        <v>0</v>
      </c>
      <c r="I3636" s="0" t="n">
        <f aca="false">IF(C3636=1,MIN(G3636-H3636,Assumptions!$C$13,P3635),0)</f>
        <v>0</v>
      </c>
      <c r="J3636" s="0" t="n">
        <f aca="false">H3636+I3636</f>
        <v>0</v>
      </c>
      <c r="K3636" s="0" t="n">
        <f aca="false">MIN(IF(C3636=1,F3636-H3636,F3636),Assumptions!$C$13,MAX(0,($B$5-P3635)/$B$6))</f>
        <v>15.4388911</v>
      </c>
      <c r="L3636" s="0" t="n">
        <f aca="false">IF(C3636=1,0,MIN(F3636-K3636,Assumptions!$C$15,MAX(0,$B$10-O3635-M3636)))</f>
        <v>0</v>
      </c>
      <c r="M3636" s="0" t="n">
        <f aca="false">'Profiles 8760'!H3625</f>
        <v>171200</v>
      </c>
      <c r="N3636" s="0" t="n">
        <f aca="false">J3636+L3636</f>
        <v>0</v>
      </c>
      <c r="O3636" s="0" t="n">
        <f aca="false">O3635+N3636</f>
        <v>338057.74088621</v>
      </c>
      <c r="P3636" s="0" t="n">
        <f aca="false">MIN($B$5,P3635+K3636*$B$6-I3636)</f>
        <v>183.3130452946</v>
      </c>
      <c r="Q3636" s="0" t="n">
        <f aca="false">MAX(0,F3636-H3636-K3636-L3636)</f>
        <v>0</v>
      </c>
    </row>
    <row r="3637" customFormat="false" ht="15" hidden="false" customHeight="false" outlineLevel="0" collapsed="false">
      <c r="A3637" s="0" t="n">
        <f aca="false">'Profiles 8760'!A3626</f>
        <v>3624</v>
      </c>
      <c r="B3637" s="0" t="n">
        <f aca="false">'Profiles 8760'!B3626</f>
        <v>5</v>
      </c>
      <c r="C3637" s="0" t="n">
        <f aca="false">'Profiles 8760'!E3626</f>
        <v>0</v>
      </c>
      <c r="D3637" s="0" t="n">
        <f aca="false">'Profiles 8760'!F3626</f>
        <v>0</v>
      </c>
      <c r="E3637" s="0" t="n">
        <f aca="false">'Profiles 8760'!G3626</f>
        <v>0.332673</v>
      </c>
      <c r="F3637" s="0" t="n">
        <f aca="false">D3637*Assumptions!$C$11*$B$7+E3637*Assumptions!$C$12*$B$8</f>
        <v>13.6063257</v>
      </c>
      <c r="G3637" s="0" t="n">
        <f aca="false">C3637*Assumptions!$C$15</f>
        <v>0</v>
      </c>
      <c r="H3637" s="0" t="n">
        <f aca="false">MIN(F3637,G3637)</f>
        <v>0</v>
      </c>
      <c r="I3637" s="0" t="n">
        <f aca="false">IF(C3637=1,MIN(G3637-H3637,Assumptions!$C$13,P3636),0)</f>
        <v>0</v>
      </c>
      <c r="J3637" s="0" t="n">
        <f aca="false">H3637+I3637</f>
        <v>0</v>
      </c>
      <c r="K3637" s="0" t="n">
        <f aca="false">MIN(IF(C3637=1,F3637-H3637,F3637),Assumptions!$C$13,MAX(0,($B$5-P3636)/$B$6))</f>
        <v>13.6063257</v>
      </c>
      <c r="L3637" s="0" t="n">
        <f aca="false">IF(C3637=1,0,MIN(F3637-K3637,Assumptions!$C$15,MAX(0,$B$10-O3636-M3637)))</f>
        <v>0</v>
      </c>
      <c r="M3637" s="0" t="n">
        <f aca="false">'Profiles 8760'!H3626</f>
        <v>171200</v>
      </c>
      <c r="N3637" s="0" t="n">
        <f aca="false">J3637+L3637</f>
        <v>0</v>
      </c>
      <c r="O3637" s="0" t="n">
        <f aca="false">O3636+N3637</f>
        <v>338057.74088621</v>
      </c>
      <c r="P3637" s="0" t="n">
        <f aca="false">MIN($B$5,P3636+K3637*$B$6-I3637)</f>
        <v>195.10700841136</v>
      </c>
      <c r="Q3637" s="0" t="n">
        <f aca="false">MAX(0,F3637-H3637-K3637-L3637)</f>
        <v>0</v>
      </c>
    </row>
    <row r="3638" customFormat="false" ht="15" hidden="false" customHeight="false" outlineLevel="0" collapsed="false">
      <c r="A3638" s="0" t="n">
        <f aca="false">'Profiles 8760'!A3627</f>
        <v>3625</v>
      </c>
      <c r="B3638" s="0" t="n">
        <f aca="false">'Profiles 8760'!B3627</f>
        <v>6</v>
      </c>
      <c r="C3638" s="0" t="n">
        <f aca="false">'Profiles 8760'!E3627</f>
        <v>0</v>
      </c>
      <c r="D3638" s="0" t="n">
        <f aca="false">'Profiles 8760'!F3627</f>
        <v>0</v>
      </c>
      <c r="E3638" s="0" t="n">
        <f aca="false">'Profiles 8760'!G3627</f>
        <v>0.383416</v>
      </c>
      <c r="F3638" s="0" t="n">
        <f aca="false">D3638*Assumptions!$C$11*$B$7+E3638*Assumptions!$C$12*$B$8</f>
        <v>15.6817144</v>
      </c>
      <c r="G3638" s="0" t="n">
        <f aca="false">C3638*Assumptions!$C$15</f>
        <v>0</v>
      </c>
      <c r="H3638" s="0" t="n">
        <f aca="false">MIN(F3638,G3638)</f>
        <v>0</v>
      </c>
      <c r="I3638" s="0" t="n">
        <f aca="false">IF(C3638=1,MIN(G3638-H3638,Assumptions!$C$13,P3637),0)</f>
        <v>0</v>
      </c>
      <c r="J3638" s="0" t="n">
        <f aca="false">H3638+I3638</f>
        <v>0</v>
      </c>
      <c r="K3638" s="0" t="n">
        <f aca="false">MIN(IF(C3638=1,F3638-H3638,F3638),Assumptions!$C$13,MAX(0,($B$5-P3637)/$B$6))</f>
        <v>15.6817144</v>
      </c>
      <c r="L3638" s="0" t="n">
        <f aca="false">IF(C3638=1,0,MIN(F3638-K3638,Assumptions!$C$15,MAX(0,$B$10-O3637-M3638)))</f>
        <v>0</v>
      </c>
      <c r="M3638" s="0" t="n">
        <f aca="false">'Profiles 8760'!H3627</f>
        <v>171200</v>
      </c>
      <c r="N3638" s="0" t="n">
        <f aca="false">J3638+L3638</f>
        <v>0</v>
      </c>
      <c r="O3638" s="0" t="n">
        <f aca="false">O3637+N3638</f>
        <v>338057.74088621</v>
      </c>
      <c r="P3638" s="0" t="n">
        <f aca="false">MIN($B$5,P3637+K3638*$B$6-I3638)</f>
        <v>208.69991845328</v>
      </c>
      <c r="Q3638" s="0" t="n">
        <f aca="false">MAX(0,F3638-H3638-K3638-L3638)</f>
        <v>0</v>
      </c>
    </row>
    <row r="3639" customFormat="false" ht="15" hidden="false" customHeight="false" outlineLevel="0" collapsed="false">
      <c r="A3639" s="0" t="n">
        <f aca="false">'Profiles 8760'!A3628</f>
        <v>3626</v>
      </c>
      <c r="B3639" s="0" t="n">
        <f aca="false">'Profiles 8760'!B3628</f>
        <v>6</v>
      </c>
      <c r="C3639" s="0" t="n">
        <f aca="false">'Profiles 8760'!E3628</f>
        <v>0</v>
      </c>
      <c r="D3639" s="0" t="n">
        <f aca="false">'Profiles 8760'!F3628</f>
        <v>0</v>
      </c>
      <c r="E3639" s="0" t="n">
        <f aca="false">'Profiles 8760'!G3628</f>
        <v>0.41487</v>
      </c>
      <c r="F3639" s="0" t="n">
        <f aca="false">D3639*Assumptions!$C$11*$B$7+E3639*Assumptions!$C$12*$B$8</f>
        <v>16.968183</v>
      </c>
      <c r="G3639" s="0" t="n">
        <f aca="false">C3639*Assumptions!$C$15</f>
        <v>0</v>
      </c>
      <c r="H3639" s="0" t="n">
        <f aca="false">MIN(F3639,G3639)</f>
        <v>0</v>
      </c>
      <c r="I3639" s="0" t="n">
        <f aca="false">IF(C3639=1,MIN(G3639-H3639,Assumptions!$C$13,P3638),0)</f>
        <v>0</v>
      </c>
      <c r="J3639" s="0" t="n">
        <f aca="false">H3639+I3639</f>
        <v>0</v>
      </c>
      <c r="K3639" s="0" t="n">
        <f aca="false">MIN(IF(C3639=1,F3639-H3639,F3639),Assumptions!$C$13,MAX(0,($B$5-P3638)/$B$6))</f>
        <v>16.968183</v>
      </c>
      <c r="L3639" s="0" t="n">
        <f aca="false">IF(C3639=1,0,MIN(F3639-K3639,Assumptions!$C$15,MAX(0,$B$10-O3638-M3639)))</f>
        <v>0</v>
      </c>
      <c r="M3639" s="0" t="n">
        <f aca="false">'Profiles 8760'!H3628</f>
        <v>171200</v>
      </c>
      <c r="N3639" s="0" t="n">
        <f aca="false">J3639+L3639</f>
        <v>0</v>
      </c>
      <c r="O3639" s="0" t="n">
        <f aca="false">O3638+N3639</f>
        <v>338057.74088621</v>
      </c>
      <c r="P3639" s="0" t="n">
        <f aca="false">MIN($B$5,P3638+K3639*$B$6-I3639)</f>
        <v>223.40793947768</v>
      </c>
      <c r="Q3639" s="0" t="n">
        <f aca="false">MAX(0,F3639-H3639-K3639-L3639)</f>
        <v>0</v>
      </c>
    </row>
    <row r="3640" customFormat="false" ht="15" hidden="false" customHeight="false" outlineLevel="0" collapsed="false">
      <c r="A3640" s="0" t="n">
        <f aca="false">'Profiles 8760'!A3629</f>
        <v>3627</v>
      </c>
      <c r="B3640" s="0" t="n">
        <f aca="false">'Profiles 8760'!B3629</f>
        <v>6</v>
      </c>
      <c r="C3640" s="0" t="n">
        <f aca="false">'Profiles 8760'!E3629</f>
        <v>0</v>
      </c>
      <c r="D3640" s="0" t="n">
        <f aca="false">'Profiles 8760'!F3629</f>
        <v>0</v>
      </c>
      <c r="E3640" s="0" t="n">
        <f aca="false">'Profiles 8760'!G3629</f>
        <v>0.322567</v>
      </c>
      <c r="F3640" s="0" t="n">
        <f aca="false">D3640*Assumptions!$C$11*$B$7+E3640*Assumptions!$C$12*$B$8</f>
        <v>13.1929903</v>
      </c>
      <c r="G3640" s="0" t="n">
        <f aca="false">C3640*Assumptions!$C$15</f>
        <v>0</v>
      </c>
      <c r="H3640" s="0" t="n">
        <f aca="false">MIN(F3640,G3640)</f>
        <v>0</v>
      </c>
      <c r="I3640" s="0" t="n">
        <f aca="false">IF(C3640=1,MIN(G3640-H3640,Assumptions!$C$13,P3639),0)</f>
        <v>0</v>
      </c>
      <c r="J3640" s="0" t="n">
        <f aca="false">H3640+I3640</f>
        <v>0</v>
      </c>
      <c r="K3640" s="0" t="n">
        <f aca="false">MIN(IF(C3640=1,F3640-H3640,F3640),Assumptions!$C$13,MAX(0,($B$5-P3639)/$B$6))</f>
        <v>13.1929903</v>
      </c>
      <c r="L3640" s="0" t="n">
        <f aca="false">IF(C3640=1,0,MIN(F3640-K3640,Assumptions!$C$15,MAX(0,$B$10-O3639-M3640)))</f>
        <v>0</v>
      </c>
      <c r="M3640" s="0" t="n">
        <f aca="false">'Profiles 8760'!H3629</f>
        <v>171200</v>
      </c>
      <c r="N3640" s="0" t="n">
        <f aca="false">J3640+L3640</f>
        <v>0</v>
      </c>
      <c r="O3640" s="0" t="n">
        <f aca="false">O3639+N3640</f>
        <v>338057.74088621</v>
      </c>
      <c r="P3640" s="0" t="n">
        <f aca="false">MIN($B$5,P3639+K3640*$B$6-I3640)</f>
        <v>234.84362346972</v>
      </c>
      <c r="Q3640" s="0" t="n">
        <f aca="false">MAX(0,F3640-H3640-K3640-L3640)</f>
        <v>0</v>
      </c>
    </row>
    <row r="3641" customFormat="false" ht="15" hidden="false" customHeight="false" outlineLevel="0" collapsed="false">
      <c r="A3641" s="0" t="n">
        <f aca="false">'Profiles 8760'!A3630</f>
        <v>3628</v>
      </c>
      <c r="B3641" s="0" t="n">
        <f aca="false">'Profiles 8760'!B3630</f>
        <v>6</v>
      </c>
      <c r="C3641" s="0" t="n">
        <f aca="false">'Profiles 8760'!E3630</f>
        <v>0</v>
      </c>
      <c r="D3641" s="0" t="n">
        <f aca="false">'Profiles 8760'!F3630</f>
        <v>0</v>
      </c>
      <c r="E3641" s="0" t="n">
        <f aca="false">'Profiles 8760'!G3630</f>
        <v>0.214747</v>
      </c>
      <c r="F3641" s="0" t="n">
        <f aca="false">D3641*Assumptions!$C$11*$B$7+E3641*Assumptions!$C$12*$B$8</f>
        <v>8.7831523</v>
      </c>
      <c r="G3641" s="0" t="n">
        <f aca="false">C3641*Assumptions!$C$15</f>
        <v>0</v>
      </c>
      <c r="H3641" s="0" t="n">
        <f aca="false">MIN(F3641,G3641)</f>
        <v>0</v>
      </c>
      <c r="I3641" s="0" t="n">
        <f aca="false">IF(C3641=1,MIN(G3641-H3641,Assumptions!$C$13,P3640),0)</f>
        <v>0</v>
      </c>
      <c r="J3641" s="0" t="n">
        <f aca="false">H3641+I3641</f>
        <v>0</v>
      </c>
      <c r="K3641" s="0" t="n">
        <f aca="false">MIN(IF(C3641=1,F3641-H3641,F3641),Assumptions!$C$13,MAX(0,($B$5-P3640)/$B$6))</f>
        <v>8.7831523</v>
      </c>
      <c r="L3641" s="0" t="n">
        <f aca="false">IF(C3641=1,0,MIN(F3641-K3641,Assumptions!$C$15,MAX(0,$B$10-O3640-M3641)))</f>
        <v>0</v>
      </c>
      <c r="M3641" s="0" t="n">
        <f aca="false">'Profiles 8760'!H3630</f>
        <v>171200</v>
      </c>
      <c r="N3641" s="0" t="n">
        <f aca="false">J3641+L3641</f>
        <v>0</v>
      </c>
      <c r="O3641" s="0" t="n">
        <f aca="false">O3640+N3641</f>
        <v>338057.74088621</v>
      </c>
      <c r="P3641" s="0" t="n">
        <f aca="false">MIN($B$5,P3640+K3641*$B$6-I3641)</f>
        <v>242.45685988336</v>
      </c>
      <c r="Q3641" s="0" t="n">
        <f aca="false">MAX(0,F3641-H3641-K3641-L3641)</f>
        <v>0</v>
      </c>
    </row>
    <row r="3642" customFormat="false" ht="15" hidden="false" customHeight="false" outlineLevel="0" collapsed="false">
      <c r="A3642" s="0" t="n">
        <f aca="false">'Profiles 8760'!A3631</f>
        <v>3629</v>
      </c>
      <c r="B3642" s="0" t="n">
        <f aca="false">'Profiles 8760'!B3631</f>
        <v>6</v>
      </c>
      <c r="C3642" s="0" t="n">
        <f aca="false">'Profiles 8760'!E3631</f>
        <v>0</v>
      </c>
      <c r="D3642" s="0" t="n">
        <f aca="false">'Profiles 8760'!F3631</f>
        <v>0</v>
      </c>
      <c r="E3642" s="0" t="n">
        <f aca="false">'Profiles 8760'!G3631</f>
        <v>0.297414</v>
      </c>
      <c r="F3642" s="0" t="n">
        <f aca="false">D3642*Assumptions!$C$11*$B$7+E3642*Assumptions!$C$12*$B$8</f>
        <v>12.1642326</v>
      </c>
      <c r="G3642" s="0" t="n">
        <f aca="false">C3642*Assumptions!$C$15</f>
        <v>0</v>
      </c>
      <c r="H3642" s="0" t="n">
        <f aca="false">MIN(F3642,G3642)</f>
        <v>0</v>
      </c>
      <c r="I3642" s="0" t="n">
        <f aca="false">IF(C3642=1,MIN(G3642-H3642,Assumptions!$C$13,P3641),0)</f>
        <v>0</v>
      </c>
      <c r="J3642" s="0" t="n">
        <f aca="false">H3642+I3642</f>
        <v>0</v>
      </c>
      <c r="K3642" s="0" t="n">
        <f aca="false">MIN(IF(C3642=1,F3642-H3642,F3642),Assumptions!$C$13,MAX(0,($B$5-P3641)/$B$6))</f>
        <v>12.1642326</v>
      </c>
      <c r="L3642" s="0" t="n">
        <f aca="false">IF(C3642=1,0,MIN(F3642-K3642,Assumptions!$C$15,MAX(0,$B$10-O3641-M3642)))</f>
        <v>0</v>
      </c>
      <c r="M3642" s="0" t="n">
        <f aca="false">'Profiles 8760'!H3631</f>
        <v>171200</v>
      </c>
      <c r="N3642" s="0" t="n">
        <f aca="false">J3642+L3642</f>
        <v>0</v>
      </c>
      <c r="O3642" s="0" t="n">
        <f aca="false">O3641+N3642</f>
        <v>338057.74088621</v>
      </c>
      <c r="P3642" s="0" t="n">
        <f aca="false">MIN($B$5,P3641+K3642*$B$6-I3642)</f>
        <v>253.00081670104</v>
      </c>
      <c r="Q3642" s="0" t="n">
        <f aca="false">MAX(0,F3642-H3642-K3642-L3642)</f>
        <v>0</v>
      </c>
    </row>
    <row r="3643" customFormat="false" ht="15" hidden="false" customHeight="false" outlineLevel="0" collapsed="false">
      <c r="A3643" s="0" t="n">
        <f aca="false">'Profiles 8760'!A3632</f>
        <v>3630</v>
      </c>
      <c r="B3643" s="0" t="n">
        <f aca="false">'Profiles 8760'!B3632</f>
        <v>6</v>
      </c>
      <c r="C3643" s="0" t="n">
        <f aca="false">'Profiles 8760'!E3632</f>
        <v>0</v>
      </c>
      <c r="D3643" s="0" t="n">
        <f aca="false">'Profiles 8760'!F3632</f>
        <v>0</v>
      </c>
      <c r="E3643" s="0" t="n">
        <f aca="false">'Profiles 8760'!G3632</f>
        <v>0.356543</v>
      </c>
      <c r="F3643" s="0" t="n">
        <f aca="false">D3643*Assumptions!$C$11*$B$7+E3643*Assumptions!$C$12*$B$8</f>
        <v>14.5826087</v>
      </c>
      <c r="G3643" s="0" t="n">
        <f aca="false">C3643*Assumptions!$C$15</f>
        <v>0</v>
      </c>
      <c r="H3643" s="0" t="n">
        <f aca="false">MIN(F3643,G3643)</f>
        <v>0</v>
      </c>
      <c r="I3643" s="0" t="n">
        <f aca="false">IF(C3643=1,MIN(G3643-H3643,Assumptions!$C$13,P3642),0)</f>
        <v>0</v>
      </c>
      <c r="J3643" s="0" t="n">
        <f aca="false">H3643+I3643</f>
        <v>0</v>
      </c>
      <c r="K3643" s="0" t="n">
        <f aca="false">MIN(IF(C3643=1,F3643-H3643,F3643),Assumptions!$C$13,MAX(0,($B$5-P3642)/$B$6))</f>
        <v>14.5826087</v>
      </c>
      <c r="L3643" s="0" t="n">
        <f aca="false">IF(C3643=1,0,MIN(F3643-K3643,Assumptions!$C$15,MAX(0,$B$10-O3642-M3643)))</f>
        <v>0</v>
      </c>
      <c r="M3643" s="0" t="n">
        <f aca="false">'Profiles 8760'!H3632</f>
        <v>171200</v>
      </c>
      <c r="N3643" s="0" t="n">
        <f aca="false">J3643+L3643</f>
        <v>0</v>
      </c>
      <c r="O3643" s="0" t="n">
        <f aca="false">O3642+N3643</f>
        <v>338057.74088621</v>
      </c>
      <c r="P3643" s="0" t="n">
        <f aca="false">MIN($B$5,P3642+K3643*$B$6-I3643)</f>
        <v>265.6410219222</v>
      </c>
      <c r="Q3643" s="0" t="n">
        <f aca="false">MAX(0,F3643-H3643-K3643-L3643)</f>
        <v>0</v>
      </c>
    </row>
    <row r="3644" customFormat="false" ht="15" hidden="false" customHeight="false" outlineLevel="0" collapsed="false">
      <c r="A3644" s="0" t="n">
        <f aca="false">'Profiles 8760'!A3633</f>
        <v>3631</v>
      </c>
      <c r="B3644" s="0" t="n">
        <f aca="false">'Profiles 8760'!B3633</f>
        <v>6</v>
      </c>
      <c r="C3644" s="0" t="n">
        <f aca="false">'Profiles 8760'!E3633</f>
        <v>0</v>
      </c>
      <c r="D3644" s="0" t="n">
        <f aca="false">'Profiles 8760'!F3633</f>
        <v>0.104668</v>
      </c>
      <c r="E3644" s="0" t="n">
        <f aca="false">'Profiles 8760'!G3633</f>
        <v>0.240425</v>
      </c>
      <c r="F3644" s="0" t="n">
        <f aca="false">D3644*Assumptions!$C$11*$B$7+E3644*Assumptions!$C$12*$B$8</f>
        <v>40.0615009</v>
      </c>
      <c r="G3644" s="0" t="n">
        <f aca="false">C3644*Assumptions!$C$15</f>
        <v>0</v>
      </c>
      <c r="H3644" s="0" t="n">
        <f aca="false">MIN(F3644,G3644)</f>
        <v>0</v>
      </c>
      <c r="I3644" s="0" t="n">
        <f aca="false">IF(C3644=1,MIN(G3644-H3644,Assumptions!$C$13,P3643),0)</f>
        <v>0</v>
      </c>
      <c r="J3644" s="0" t="n">
        <f aca="false">H3644+I3644</f>
        <v>0</v>
      </c>
      <c r="K3644" s="0" t="n">
        <f aca="false">MIN(IF(C3644=1,F3644-H3644,F3644),Assumptions!$C$13,MAX(0,($B$5-P3643)/$B$6))</f>
        <v>40.0615009</v>
      </c>
      <c r="L3644" s="0" t="n">
        <f aca="false">IF(C3644=1,0,MIN(F3644-K3644,Assumptions!$C$15,MAX(0,$B$10-O3643-M3644)))</f>
        <v>0</v>
      </c>
      <c r="M3644" s="0" t="n">
        <f aca="false">'Profiles 8760'!H3633</f>
        <v>171200</v>
      </c>
      <c r="N3644" s="0" t="n">
        <f aca="false">J3644+L3644</f>
        <v>0</v>
      </c>
      <c r="O3644" s="0" t="n">
        <f aca="false">O3643+N3644</f>
        <v>338057.74088621</v>
      </c>
      <c r="P3644" s="0" t="n">
        <f aca="false">MIN($B$5,P3643+K3644*$B$6-I3644)</f>
        <v>300.36633090232</v>
      </c>
      <c r="Q3644" s="0" t="n">
        <f aca="false">MAX(0,F3644-H3644-K3644-L3644)</f>
        <v>0</v>
      </c>
    </row>
    <row r="3645" customFormat="false" ht="15" hidden="false" customHeight="false" outlineLevel="0" collapsed="false">
      <c r="A3645" s="0" t="n">
        <f aca="false">'Profiles 8760'!A3634</f>
        <v>3632</v>
      </c>
      <c r="B3645" s="0" t="n">
        <f aca="false">'Profiles 8760'!B3634</f>
        <v>6</v>
      </c>
      <c r="C3645" s="0" t="n">
        <f aca="false">'Profiles 8760'!E3634</f>
        <v>1</v>
      </c>
      <c r="D3645" s="0" t="n">
        <f aca="false">'Profiles 8760'!F3634</f>
        <v>0.303116</v>
      </c>
      <c r="E3645" s="0" t="n">
        <f aca="false">'Profiles 8760'!G3634</f>
        <v>0.296414</v>
      </c>
      <c r="F3645" s="0" t="n">
        <f aca="false">D3645*Assumptions!$C$11*$B$7+E3645*Assumptions!$C$12*$B$8</f>
        <v>99.6632334</v>
      </c>
      <c r="G3645" s="0" t="n">
        <f aca="false">C3645*Assumptions!$C$15</f>
        <v>200</v>
      </c>
      <c r="H3645" s="0" t="n">
        <f aca="false">MIN(F3645,G3645)</f>
        <v>99.6632334</v>
      </c>
      <c r="I3645" s="0" t="n">
        <f aca="false">IF(C3645=1,MIN(G3645-H3645,Assumptions!$C$13,P3644),0)</f>
        <v>100.3367666</v>
      </c>
      <c r="J3645" s="0" t="n">
        <f aca="false">H3645+I3645</f>
        <v>200</v>
      </c>
      <c r="K3645" s="0" t="n">
        <f aca="false">MIN(IF(C3645=1,F3645-H3645,F3645),Assumptions!$C$13,MAX(0,($B$5-P3644)/$B$6))</f>
        <v>0</v>
      </c>
      <c r="L3645" s="0" t="n">
        <f aca="false">IF(C3645=1,0,MIN(F3645-K3645,Assumptions!$C$15,MAX(0,$B$10-O3644-M3645)))</f>
        <v>0</v>
      </c>
      <c r="M3645" s="0" t="n">
        <f aca="false">'Profiles 8760'!H3634</f>
        <v>171000</v>
      </c>
      <c r="N3645" s="0" t="n">
        <f aca="false">J3645+L3645</f>
        <v>200</v>
      </c>
      <c r="O3645" s="0" t="n">
        <f aca="false">O3644+N3645</f>
        <v>338257.74088621</v>
      </c>
      <c r="P3645" s="0" t="n">
        <f aca="false">MIN($B$5,P3644+K3645*$B$6-I3645)</f>
        <v>200.02956430232</v>
      </c>
      <c r="Q3645" s="0" t="n">
        <f aca="false">MAX(0,F3645-H3645-K3645-L3645)</f>
        <v>0</v>
      </c>
    </row>
    <row r="3646" customFormat="false" ht="15" hidden="false" customHeight="false" outlineLevel="0" collapsed="false">
      <c r="A3646" s="0" t="n">
        <f aca="false">'Profiles 8760'!A3635</f>
        <v>3633</v>
      </c>
      <c r="B3646" s="0" t="n">
        <f aca="false">'Profiles 8760'!B3635</f>
        <v>6</v>
      </c>
      <c r="C3646" s="0" t="n">
        <f aca="false">'Profiles 8760'!E3635</f>
        <v>1</v>
      </c>
      <c r="D3646" s="0" t="n">
        <f aca="false">'Profiles 8760'!F3635</f>
        <v>0.520214</v>
      </c>
      <c r="E3646" s="0" t="n">
        <f aca="false">'Profiles 8760'!G3635</f>
        <v>0.275848</v>
      </c>
      <c r="F3646" s="0" t="n">
        <f aca="false">D3646*Assumptions!$C$11*$B$7+E3646*Assumptions!$C$12*$B$8</f>
        <v>161.5199864</v>
      </c>
      <c r="G3646" s="0" t="n">
        <f aca="false">C3646*Assumptions!$C$15</f>
        <v>200</v>
      </c>
      <c r="H3646" s="0" t="n">
        <f aca="false">MIN(F3646,G3646)</f>
        <v>161.5199864</v>
      </c>
      <c r="I3646" s="0" t="n">
        <f aca="false">IF(C3646=1,MIN(G3646-H3646,Assumptions!$C$13,P3645),0)</f>
        <v>38.4800136</v>
      </c>
      <c r="J3646" s="0" t="n">
        <f aca="false">H3646+I3646</f>
        <v>200</v>
      </c>
      <c r="K3646" s="0" t="n">
        <f aca="false">MIN(IF(C3646=1,F3646-H3646,F3646),Assumptions!$C$13,MAX(0,($B$5-P3645)/$B$6))</f>
        <v>0</v>
      </c>
      <c r="L3646" s="0" t="n">
        <f aca="false">IF(C3646=1,0,MIN(F3646-K3646,Assumptions!$C$15,MAX(0,$B$10-O3645-M3646)))</f>
        <v>0</v>
      </c>
      <c r="M3646" s="0" t="n">
        <f aca="false">'Profiles 8760'!H3635</f>
        <v>170800</v>
      </c>
      <c r="N3646" s="0" t="n">
        <f aca="false">J3646+L3646</f>
        <v>200</v>
      </c>
      <c r="O3646" s="0" t="n">
        <f aca="false">O3645+N3646</f>
        <v>338457.74088621</v>
      </c>
      <c r="P3646" s="0" t="n">
        <f aca="false">MIN($B$5,P3645+K3646*$B$6-I3646)</f>
        <v>161.54955070232</v>
      </c>
      <c r="Q3646" s="0" t="n">
        <f aca="false">MAX(0,F3646-H3646-K3646-L3646)</f>
        <v>0</v>
      </c>
    </row>
    <row r="3647" customFormat="false" ht="15" hidden="false" customHeight="false" outlineLevel="0" collapsed="false">
      <c r="A3647" s="0" t="n">
        <f aca="false">'Profiles 8760'!A3636</f>
        <v>3634</v>
      </c>
      <c r="B3647" s="0" t="n">
        <f aca="false">'Profiles 8760'!B3636</f>
        <v>6</v>
      </c>
      <c r="C3647" s="0" t="n">
        <f aca="false">'Profiles 8760'!E3636</f>
        <v>0</v>
      </c>
      <c r="D3647" s="0" t="n">
        <f aca="false">'Profiles 8760'!F3636</f>
        <v>0.723377</v>
      </c>
      <c r="E3647" s="0" t="n">
        <f aca="false">'Profiles 8760'!G3636</f>
        <v>0.37179</v>
      </c>
      <c r="F3647" s="0" t="n">
        <f aca="false">D3647*Assumptions!$C$11*$B$7+E3647*Assumptions!$C$12*$B$8</f>
        <v>224.1174886</v>
      </c>
      <c r="G3647" s="0" t="n">
        <f aca="false">C3647*Assumptions!$C$15</f>
        <v>0</v>
      </c>
      <c r="H3647" s="0" t="n">
        <f aca="false">MIN(F3647,G3647)</f>
        <v>0</v>
      </c>
      <c r="I3647" s="0" t="n">
        <f aca="false">IF(C3647=1,MIN(G3647-H3647,Assumptions!$C$13,P3646),0)</f>
        <v>0</v>
      </c>
      <c r="J3647" s="0" t="n">
        <f aca="false">H3647+I3647</f>
        <v>0</v>
      </c>
      <c r="K3647" s="0" t="n">
        <f aca="false">MIN(IF(C3647=1,F3647-H3647,F3647),Assumptions!$C$13,MAX(0,($B$5-P3646)/$B$6))</f>
        <v>180</v>
      </c>
      <c r="L3647" s="0" t="n">
        <f aca="false">IF(C3647=1,0,MIN(F3647-K3647,Assumptions!$C$15,MAX(0,$B$10-O3646-M3647)))</f>
        <v>44.1174886</v>
      </c>
      <c r="M3647" s="0" t="n">
        <f aca="false">'Profiles 8760'!H3636</f>
        <v>170800</v>
      </c>
      <c r="N3647" s="0" t="n">
        <f aca="false">J3647+L3647</f>
        <v>44.1174886</v>
      </c>
      <c r="O3647" s="0" t="n">
        <f aca="false">O3646+N3647</f>
        <v>338501.85837481</v>
      </c>
      <c r="P3647" s="0" t="n">
        <f aca="false">MIN($B$5,P3646+K3647*$B$6-I3647)</f>
        <v>317.57355070232</v>
      </c>
      <c r="Q3647" s="0" t="n">
        <f aca="false">MAX(0,F3647-H3647-K3647-L3647)</f>
        <v>0</v>
      </c>
    </row>
    <row r="3648" customFormat="false" ht="15" hidden="false" customHeight="false" outlineLevel="0" collapsed="false">
      <c r="A3648" s="0" t="n">
        <f aca="false">'Profiles 8760'!A3637</f>
        <v>3635</v>
      </c>
      <c r="B3648" s="0" t="n">
        <f aca="false">'Profiles 8760'!B3637</f>
        <v>6</v>
      </c>
      <c r="C3648" s="0" t="n">
        <f aca="false">'Profiles 8760'!E3637</f>
        <v>0</v>
      </c>
      <c r="D3648" s="0" t="n">
        <f aca="false">'Profiles 8760'!F3637</f>
        <v>0.887518</v>
      </c>
      <c r="E3648" s="0" t="n">
        <f aca="false">'Profiles 8760'!G3637</f>
        <v>0.419728</v>
      </c>
      <c r="F3648" s="0" t="n">
        <f aca="false">D3648*Assumptions!$C$11*$B$7+E3648*Assumptions!$C$12*$B$8</f>
        <v>273.4820736</v>
      </c>
      <c r="G3648" s="0" t="n">
        <f aca="false">C3648*Assumptions!$C$15</f>
        <v>0</v>
      </c>
      <c r="H3648" s="0" t="n">
        <f aca="false">MIN(F3648,G3648)</f>
        <v>0</v>
      </c>
      <c r="I3648" s="0" t="n">
        <f aca="false">IF(C3648=1,MIN(G3648-H3648,Assumptions!$C$13,P3647),0)</f>
        <v>0</v>
      </c>
      <c r="J3648" s="0" t="n">
        <f aca="false">H3648+I3648</f>
        <v>0</v>
      </c>
      <c r="K3648" s="0" t="n">
        <f aca="false">MIN(IF(C3648=1,F3648-H3648,F3648),Assumptions!$C$13,MAX(0,($B$5-P3647)/$B$6))</f>
        <v>180</v>
      </c>
      <c r="L3648" s="0" t="n">
        <f aca="false">IF(C3648=1,0,MIN(F3648-K3648,Assumptions!$C$15,MAX(0,$B$10-O3647-M3648)))</f>
        <v>93.4820736</v>
      </c>
      <c r="M3648" s="0" t="n">
        <f aca="false">'Profiles 8760'!H3637</f>
        <v>170800</v>
      </c>
      <c r="N3648" s="0" t="n">
        <f aca="false">J3648+L3648</f>
        <v>93.4820736</v>
      </c>
      <c r="O3648" s="0" t="n">
        <f aca="false">O3647+N3648</f>
        <v>338595.34044841</v>
      </c>
      <c r="P3648" s="0" t="n">
        <f aca="false">MIN($B$5,P3647+K3648*$B$6-I3648)</f>
        <v>473.59755070232</v>
      </c>
      <c r="Q3648" s="0" t="n">
        <f aca="false">MAX(0,F3648-H3648-K3648-L3648)</f>
        <v>0</v>
      </c>
    </row>
    <row r="3649" customFormat="false" ht="15" hidden="false" customHeight="false" outlineLevel="0" collapsed="false">
      <c r="A3649" s="0" t="n">
        <f aca="false">'Profiles 8760'!A3638</f>
        <v>3636</v>
      </c>
      <c r="B3649" s="0" t="n">
        <f aca="false">'Profiles 8760'!B3638</f>
        <v>6</v>
      </c>
      <c r="C3649" s="0" t="n">
        <f aca="false">'Profiles 8760'!E3638</f>
        <v>0</v>
      </c>
      <c r="D3649" s="0" t="n">
        <f aca="false">'Profiles 8760'!F3638</f>
        <v>0.993861</v>
      </c>
      <c r="E3649" s="0" t="n">
        <f aca="false">'Profiles 8760'!G3638</f>
        <v>0.43933</v>
      </c>
      <c r="F3649" s="0" t="n">
        <f aca="false">D3649*Assumptions!$C$11*$B$7+E3649*Assumptions!$C$12*$B$8</f>
        <v>304.9956538</v>
      </c>
      <c r="G3649" s="0" t="n">
        <f aca="false">C3649*Assumptions!$C$15</f>
        <v>0</v>
      </c>
      <c r="H3649" s="0" t="n">
        <f aca="false">MIN(F3649,G3649)</f>
        <v>0</v>
      </c>
      <c r="I3649" s="0" t="n">
        <f aca="false">IF(C3649=1,MIN(G3649-H3649,Assumptions!$C$13,P3648),0)</f>
        <v>0</v>
      </c>
      <c r="J3649" s="0" t="n">
        <f aca="false">H3649+I3649</f>
        <v>0</v>
      </c>
      <c r="K3649" s="0" t="n">
        <f aca="false">MIN(IF(C3649=1,F3649-H3649,F3649),Assumptions!$C$13,MAX(0,($B$5-P3648)/$B$6))</f>
        <v>42.9308367532071</v>
      </c>
      <c r="L3649" s="0" t="n">
        <f aca="false">IF(C3649=1,0,MIN(F3649-K3649,Assumptions!$C$15,MAX(0,$B$10-O3648-M3649)))</f>
        <v>200</v>
      </c>
      <c r="M3649" s="0" t="n">
        <f aca="false">'Profiles 8760'!H3638</f>
        <v>170800</v>
      </c>
      <c r="N3649" s="0" t="n">
        <f aca="false">J3649+L3649</f>
        <v>200</v>
      </c>
      <c r="O3649" s="0" t="n">
        <f aca="false">O3648+N3649</f>
        <v>338795.34044841</v>
      </c>
      <c r="P3649" s="0" t="n">
        <f aca="false">MIN($B$5,P3648+K3649*$B$6-I3649)</f>
        <v>510.81</v>
      </c>
      <c r="Q3649" s="0" t="n">
        <f aca="false">MAX(0,F3649-H3649-K3649-L3649)</f>
        <v>62.0648170467929</v>
      </c>
    </row>
    <row r="3650" customFormat="false" ht="15" hidden="false" customHeight="false" outlineLevel="0" collapsed="false">
      <c r="A3650" s="0" t="n">
        <f aca="false">'Profiles 8760'!A3639</f>
        <v>3637</v>
      </c>
      <c r="B3650" s="0" t="n">
        <f aca="false">'Profiles 8760'!B3639</f>
        <v>6</v>
      </c>
      <c r="C3650" s="0" t="n">
        <f aca="false">'Profiles 8760'!E3639</f>
        <v>0</v>
      </c>
      <c r="D3650" s="0" t="n">
        <f aca="false">'Profiles 8760'!F3639</f>
        <v>1</v>
      </c>
      <c r="E3650" s="0" t="n">
        <f aca="false">'Profiles 8760'!G3639</f>
        <v>0.401785</v>
      </c>
      <c r="F3650" s="0" t="n">
        <f aca="false">D3650*Assumptions!$C$11*$B$7+E3650*Assumptions!$C$12*$B$8</f>
        <v>305.2330065</v>
      </c>
      <c r="G3650" s="0" t="n">
        <f aca="false">C3650*Assumptions!$C$15</f>
        <v>0</v>
      </c>
      <c r="H3650" s="0" t="n">
        <f aca="false">MIN(F3650,G3650)</f>
        <v>0</v>
      </c>
      <c r="I3650" s="0" t="n">
        <f aca="false">IF(C3650=1,MIN(G3650-H3650,Assumptions!$C$13,P3649),0)</f>
        <v>0</v>
      </c>
      <c r="J3650" s="0" t="n">
        <f aca="false">H3650+I3650</f>
        <v>0</v>
      </c>
      <c r="K3650" s="0" t="n">
        <f aca="false">MIN(IF(C3650=1,F3650-H3650,F3650),Assumptions!$C$13,MAX(0,($B$5-P3649)/$B$6))</f>
        <v>0</v>
      </c>
      <c r="L3650" s="0" t="n">
        <f aca="false">IF(C3650=1,0,MIN(F3650-K3650,Assumptions!$C$15,MAX(0,$B$10-O3649-M3650)))</f>
        <v>200</v>
      </c>
      <c r="M3650" s="0" t="n">
        <f aca="false">'Profiles 8760'!H3639</f>
        <v>170800</v>
      </c>
      <c r="N3650" s="0" t="n">
        <f aca="false">J3650+L3650</f>
        <v>200</v>
      </c>
      <c r="O3650" s="0" t="n">
        <f aca="false">O3649+N3650</f>
        <v>338995.34044841</v>
      </c>
      <c r="P3650" s="0" t="n">
        <f aca="false">MIN($B$5,P3649+K3650*$B$6-I3650)</f>
        <v>510.81</v>
      </c>
      <c r="Q3650" s="0" t="n">
        <f aca="false">MAX(0,F3650-H3650-K3650-L3650)</f>
        <v>105.2330065</v>
      </c>
    </row>
    <row r="3651" customFormat="false" ht="15" hidden="false" customHeight="false" outlineLevel="0" collapsed="false">
      <c r="A3651" s="0" t="n">
        <f aca="false">'Profiles 8760'!A3640</f>
        <v>3638</v>
      </c>
      <c r="B3651" s="0" t="n">
        <f aca="false">'Profiles 8760'!B3640</f>
        <v>6</v>
      </c>
      <c r="C3651" s="0" t="n">
        <f aca="false">'Profiles 8760'!E3640</f>
        <v>0</v>
      </c>
      <c r="D3651" s="0" t="n">
        <f aca="false">'Profiles 8760'!F3640</f>
        <v>0.993861</v>
      </c>
      <c r="E3651" s="0" t="n">
        <f aca="false">'Profiles 8760'!G3640</f>
        <v>0.321687</v>
      </c>
      <c r="F3651" s="0" t="n">
        <f aca="false">D3651*Assumptions!$C$11*$B$7+E3651*Assumptions!$C$12*$B$8</f>
        <v>300.1840551</v>
      </c>
      <c r="G3651" s="0" t="n">
        <f aca="false">C3651*Assumptions!$C$15</f>
        <v>0</v>
      </c>
      <c r="H3651" s="0" t="n">
        <f aca="false">MIN(F3651,G3651)</f>
        <v>0</v>
      </c>
      <c r="I3651" s="0" t="n">
        <f aca="false">IF(C3651=1,MIN(G3651-H3651,Assumptions!$C$13,P3650),0)</f>
        <v>0</v>
      </c>
      <c r="J3651" s="0" t="n">
        <f aca="false">H3651+I3651</f>
        <v>0</v>
      </c>
      <c r="K3651" s="0" t="n">
        <f aca="false">MIN(IF(C3651=1,F3651-H3651,F3651),Assumptions!$C$13,MAX(0,($B$5-P3650)/$B$6))</f>
        <v>0</v>
      </c>
      <c r="L3651" s="0" t="n">
        <f aca="false">IF(C3651=1,0,MIN(F3651-K3651,Assumptions!$C$15,MAX(0,$B$10-O3650-M3651)))</f>
        <v>200</v>
      </c>
      <c r="M3651" s="0" t="n">
        <f aca="false">'Profiles 8760'!H3640</f>
        <v>170800</v>
      </c>
      <c r="N3651" s="0" t="n">
        <f aca="false">J3651+L3651</f>
        <v>200</v>
      </c>
      <c r="O3651" s="0" t="n">
        <f aca="false">O3650+N3651</f>
        <v>339195.34044841</v>
      </c>
      <c r="P3651" s="0" t="n">
        <f aca="false">MIN($B$5,P3650+K3651*$B$6-I3651)</f>
        <v>510.81</v>
      </c>
      <c r="Q3651" s="0" t="n">
        <f aca="false">MAX(0,F3651-H3651-K3651-L3651)</f>
        <v>100.1840551</v>
      </c>
    </row>
    <row r="3652" customFormat="false" ht="15" hidden="false" customHeight="false" outlineLevel="0" collapsed="false">
      <c r="A3652" s="0" t="n">
        <f aca="false">'Profiles 8760'!A3641</f>
        <v>3639</v>
      </c>
      <c r="B3652" s="0" t="n">
        <f aca="false">'Profiles 8760'!B3641</f>
        <v>6</v>
      </c>
      <c r="C3652" s="0" t="n">
        <f aca="false">'Profiles 8760'!E3641</f>
        <v>0</v>
      </c>
      <c r="D3652" s="0" t="n">
        <f aca="false">'Profiles 8760'!F3641</f>
        <v>0.887518</v>
      </c>
      <c r="E3652" s="0" t="n">
        <f aca="false">'Profiles 8760'!G3641</f>
        <v>0.496874</v>
      </c>
      <c r="F3652" s="0" t="n">
        <f aca="false">D3652*Assumptions!$C$11*$B$7+E3652*Assumptions!$C$12*$B$8</f>
        <v>276.637345</v>
      </c>
      <c r="G3652" s="0" t="n">
        <f aca="false">C3652*Assumptions!$C$15</f>
        <v>0</v>
      </c>
      <c r="H3652" s="0" t="n">
        <f aca="false">MIN(F3652,G3652)</f>
        <v>0</v>
      </c>
      <c r="I3652" s="0" t="n">
        <f aca="false">IF(C3652=1,MIN(G3652-H3652,Assumptions!$C$13,P3651),0)</f>
        <v>0</v>
      </c>
      <c r="J3652" s="0" t="n">
        <f aca="false">H3652+I3652</f>
        <v>0</v>
      </c>
      <c r="K3652" s="0" t="n">
        <f aca="false">MIN(IF(C3652=1,F3652-H3652,F3652),Assumptions!$C$13,MAX(0,($B$5-P3651)/$B$6))</f>
        <v>0</v>
      </c>
      <c r="L3652" s="0" t="n">
        <f aca="false">IF(C3652=1,0,MIN(F3652-K3652,Assumptions!$C$15,MAX(0,$B$10-O3651-M3652)))</f>
        <v>200</v>
      </c>
      <c r="M3652" s="0" t="n">
        <f aca="false">'Profiles 8760'!H3641</f>
        <v>170800</v>
      </c>
      <c r="N3652" s="0" t="n">
        <f aca="false">J3652+L3652</f>
        <v>200</v>
      </c>
      <c r="O3652" s="0" t="n">
        <f aca="false">O3651+N3652</f>
        <v>339395.34044841</v>
      </c>
      <c r="P3652" s="0" t="n">
        <f aca="false">MIN($B$5,P3651+K3652*$B$6-I3652)</f>
        <v>510.81</v>
      </c>
      <c r="Q3652" s="0" t="n">
        <f aca="false">MAX(0,F3652-H3652-K3652-L3652)</f>
        <v>76.637345</v>
      </c>
    </row>
    <row r="3653" customFormat="false" ht="15" hidden="false" customHeight="false" outlineLevel="0" collapsed="false">
      <c r="A3653" s="0" t="n">
        <f aca="false">'Profiles 8760'!A3642</f>
        <v>3640</v>
      </c>
      <c r="B3653" s="0" t="n">
        <f aca="false">'Profiles 8760'!B3642</f>
        <v>6</v>
      </c>
      <c r="C3653" s="0" t="n">
        <f aca="false">'Profiles 8760'!E3642</f>
        <v>0</v>
      </c>
      <c r="D3653" s="0" t="n">
        <f aca="false">'Profiles 8760'!F3642</f>
        <v>0.723377</v>
      </c>
      <c r="E3653" s="0" t="n">
        <f aca="false">'Profiles 8760'!G3642</f>
        <v>0.900968</v>
      </c>
      <c r="F3653" s="0" t="n">
        <f aca="false">D3653*Assumptions!$C$11*$B$7+E3653*Assumptions!$C$12*$B$8</f>
        <v>245.7608688</v>
      </c>
      <c r="G3653" s="0" t="n">
        <f aca="false">C3653*Assumptions!$C$15</f>
        <v>0</v>
      </c>
      <c r="H3653" s="0" t="n">
        <f aca="false">MIN(F3653,G3653)</f>
        <v>0</v>
      </c>
      <c r="I3653" s="0" t="n">
        <f aca="false">IF(C3653=1,MIN(G3653-H3653,Assumptions!$C$13,P3652),0)</f>
        <v>0</v>
      </c>
      <c r="J3653" s="0" t="n">
        <f aca="false">H3653+I3653</f>
        <v>0</v>
      </c>
      <c r="K3653" s="0" t="n">
        <f aca="false">MIN(IF(C3653=1,F3653-H3653,F3653),Assumptions!$C$13,MAX(0,($B$5-P3652)/$B$6))</f>
        <v>0</v>
      </c>
      <c r="L3653" s="0" t="n">
        <f aca="false">IF(C3653=1,0,MIN(F3653-K3653,Assumptions!$C$15,MAX(0,$B$10-O3652-M3653)))</f>
        <v>200</v>
      </c>
      <c r="M3653" s="0" t="n">
        <f aca="false">'Profiles 8760'!H3642</f>
        <v>170800</v>
      </c>
      <c r="N3653" s="0" t="n">
        <f aca="false">J3653+L3653</f>
        <v>200</v>
      </c>
      <c r="O3653" s="0" t="n">
        <f aca="false">O3652+N3653</f>
        <v>339595.34044841</v>
      </c>
      <c r="P3653" s="0" t="n">
        <f aca="false">MIN($B$5,P3652+K3653*$B$6-I3653)</f>
        <v>510.81</v>
      </c>
      <c r="Q3653" s="0" t="n">
        <f aca="false">MAX(0,F3653-H3653-K3653-L3653)</f>
        <v>45.7608688</v>
      </c>
    </row>
    <row r="3654" customFormat="false" ht="15" hidden="false" customHeight="false" outlineLevel="0" collapsed="false">
      <c r="A3654" s="0" t="n">
        <f aca="false">'Profiles 8760'!A3643</f>
        <v>3641</v>
      </c>
      <c r="B3654" s="0" t="n">
        <f aca="false">'Profiles 8760'!B3643</f>
        <v>6</v>
      </c>
      <c r="C3654" s="0" t="n">
        <f aca="false">'Profiles 8760'!E3643</f>
        <v>0</v>
      </c>
      <c r="D3654" s="0" t="n">
        <f aca="false">'Profiles 8760'!F3643</f>
        <v>0.520214</v>
      </c>
      <c r="E3654" s="0" t="n">
        <f aca="false">'Profiles 8760'!G3643</f>
        <v>0.74119</v>
      </c>
      <c r="F3654" s="0" t="n">
        <f aca="false">D3654*Assumptions!$C$11*$B$7+E3654*Assumptions!$C$12*$B$8</f>
        <v>180.5524742</v>
      </c>
      <c r="G3654" s="0" t="n">
        <f aca="false">C3654*Assumptions!$C$15</f>
        <v>0</v>
      </c>
      <c r="H3654" s="0" t="n">
        <f aca="false">MIN(F3654,G3654)</f>
        <v>0</v>
      </c>
      <c r="I3654" s="0" t="n">
        <f aca="false">IF(C3654=1,MIN(G3654-H3654,Assumptions!$C$13,P3653),0)</f>
        <v>0</v>
      </c>
      <c r="J3654" s="0" t="n">
        <f aca="false">H3654+I3654</f>
        <v>0</v>
      </c>
      <c r="K3654" s="0" t="n">
        <f aca="false">MIN(IF(C3654=1,F3654-H3654,F3654),Assumptions!$C$13,MAX(0,($B$5-P3653)/$B$6))</f>
        <v>0</v>
      </c>
      <c r="L3654" s="0" t="n">
        <f aca="false">IF(C3654=1,0,MIN(F3654-K3654,Assumptions!$C$15,MAX(0,$B$10-O3653-M3654)))</f>
        <v>180.5524742</v>
      </c>
      <c r="M3654" s="0" t="n">
        <f aca="false">'Profiles 8760'!H3643</f>
        <v>170800</v>
      </c>
      <c r="N3654" s="0" t="n">
        <f aca="false">J3654+L3654</f>
        <v>180.5524742</v>
      </c>
      <c r="O3654" s="0" t="n">
        <f aca="false">O3653+N3654</f>
        <v>339775.89292261</v>
      </c>
      <c r="P3654" s="0" t="n">
        <f aca="false">MIN($B$5,P3653+K3654*$B$6-I3654)</f>
        <v>510.81</v>
      </c>
      <c r="Q3654" s="0" t="n">
        <f aca="false">MAX(0,F3654-H3654-K3654-L3654)</f>
        <v>0</v>
      </c>
    </row>
    <row r="3655" customFormat="false" ht="15" hidden="false" customHeight="false" outlineLevel="0" collapsed="false">
      <c r="A3655" s="0" t="n">
        <f aca="false">'Profiles 8760'!A3644</f>
        <v>3642</v>
      </c>
      <c r="B3655" s="0" t="n">
        <f aca="false">'Profiles 8760'!B3644</f>
        <v>6</v>
      </c>
      <c r="C3655" s="0" t="n">
        <f aca="false">'Profiles 8760'!E3644</f>
        <v>0</v>
      </c>
      <c r="D3655" s="0" t="n">
        <f aca="false">'Profiles 8760'!F3644</f>
        <v>0.303116</v>
      </c>
      <c r="E3655" s="0" t="n">
        <f aca="false">'Profiles 8760'!G3644</f>
        <v>0.908971</v>
      </c>
      <c r="F3655" s="0" t="n">
        <f aca="false">D3655*Assumptions!$C$11*$B$7+E3655*Assumptions!$C$12*$B$8</f>
        <v>124.7168147</v>
      </c>
      <c r="G3655" s="0" t="n">
        <f aca="false">C3655*Assumptions!$C$15</f>
        <v>0</v>
      </c>
      <c r="H3655" s="0" t="n">
        <f aca="false">MIN(F3655,G3655)</f>
        <v>0</v>
      </c>
      <c r="I3655" s="0" t="n">
        <f aca="false">IF(C3655=1,MIN(G3655-H3655,Assumptions!$C$13,P3654),0)</f>
        <v>0</v>
      </c>
      <c r="J3655" s="0" t="n">
        <f aca="false">H3655+I3655</f>
        <v>0</v>
      </c>
      <c r="K3655" s="0" t="n">
        <f aca="false">MIN(IF(C3655=1,F3655-H3655,F3655),Assumptions!$C$13,MAX(0,($B$5-P3654)/$B$6))</f>
        <v>0</v>
      </c>
      <c r="L3655" s="0" t="n">
        <f aca="false">IF(C3655=1,0,MIN(F3655-K3655,Assumptions!$C$15,MAX(0,$B$10-O3654-M3655)))</f>
        <v>124.7168147</v>
      </c>
      <c r="M3655" s="0" t="n">
        <f aca="false">'Profiles 8760'!H3644</f>
        <v>170800</v>
      </c>
      <c r="N3655" s="0" t="n">
        <f aca="false">J3655+L3655</f>
        <v>124.7168147</v>
      </c>
      <c r="O3655" s="0" t="n">
        <f aca="false">O3654+N3655</f>
        <v>339900.60973731</v>
      </c>
      <c r="P3655" s="0" t="n">
        <f aca="false">MIN($B$5,P3654+K3655*$B$6-I3655)</f>
        <v>510.81</v>
      </c>
      <c r="Q3655" s="0" t="n">
        <f aca="false">MAX(0,F3655-H3655-K3655-L3655)</f>
        <v>0</v>
      </c>
    </row>
    <row r="3656" customFormat="false" ht="15" hidden="false" customHeight="false" outlineLevel="0" collapsed="false">
      <c r="A3656" s="0" t="n">
        <f aca="false">'Profiles 8760'!A3645</f>
        <v>3643</v>
      </c>
      <c r="B3656" s="0" t="n">
        <f aca="false">'Profiles 8760'!B3645</f>
        <v>6</v>
      </c>
      <c r="C3656" s="0" t="n">
        <f aca="false">'Profiles 8760'!E3645</f>
        <v>0</v>
      </c>
      <c r="D3656" s="0" t="n">
        <f aca="false">'Profiles 8760'!F3645</f>
        <v>0.104668</v>
      </c>
      <c r="E3656" s="0" t="n">
        <f aca="false">'Profiles 8760'!G3645</f>
        <v>0.54222</v>
      </c>
      <c r="F3656" s="0" t="n">
        <f aca="false">D3656*Assumptions!$C$11*$B$7+E3656*Assumptions!$C$12*$B$8</f>
        <v>52.4049164</v>
      </c>
      <c r="G3656" s="0" t="n">
        <f aca="false">C3656*Assumptions!$C$15</f>
        <v>0</v>
      </c>
      <c r="H3656" s="0" t="n">
        <f aca="false">MIN(F3656,G3656)</f>
        <v>0</v>
      </c>
      <c r="I3656" s="0" t="n">
        <f aca="false">IF(C3656=1,MIN(G3656-H3656,Assumptions!$C$13,P3655),0)</f>
        <v>0</v>
      </c>
      <c r="J3656" s="0" t="n">
        <f aca="false">H3656+I3656</f>
        <v>0</v>
      </c>
      <c r="K3656" s="0" t="n">
        <f aca="false">MIN(IF(C3656=1,F3656-H3656,F3656),Assumptions!$C$13,MAX(0,($B$5-P3655)/$B$6))</f>
        <v>0</v>
      </c>
      <c r="L3656" s="0" t="n">
        <f aca="false">IF(C3656=1,0,MIN(F3656-K3656,Assumptions!$C$15,MAX(0,$B$10-O3655-M3656)))</f>
        <v>52.4049164</v>
      </c>
      <c r="M3656" s="0" t="n">
        <f aca="false">'Profiles 8760'!H3645</f>
        <v>170800</v>
      </c>
      <c r="N3656" s="0" t="n">
        <f aca="false">J3656+L3656</f>
        <v>52.4049164</v>
      </c>
      <c r="O3656" s="0" t="n">
        <f aca="false">O3655+N3656</f>
        <v>339953.01465371</v>
      </c>
      <c r="P3656" s="0" t="n">
        <f aca="false">MIN($B$5,P3655+K3656*$B$6-I3656)</f>
        <v>510.81</v>
      </c>
      <c r="Q3656" s="0" t="n">
        <f aca="false">MAX(0,F3656-H3656-K3656-L3656)</f>
        <v>0</v>
      </c>
    </row>
    <row r="3657" customFormat="false" ht="15" hidden="false" customHeight="false" outlineLevel="0" collapsed="false">
      <c r="A3657" s="0" t="n">
        <f aca="false">'Profiles 8760'!A3646</f>
        <v>3644</v>
      </c>
      <c r="B3657" s="0" t="n">
        <f aca="false">'Profiles 8760'!B3646</f>
        <v>6</v>
      </c>
      <c r="C3657" s="0" t="n">
        <f aca="false">'Profiles 8760'!E3646</f>
        <v>1</v>
      </c>
      <c r="D3657" s="0" t="n">
        <f aca="false">'Profiles 8760'!F3646</f>
        <v>0</v>
      </c>
      <c r="E3657" s="0" t="n">
        <f aca="false">'Profiles 8760'!G3646</f>
        <v>0.913228</v>
      </c>
      <c r="F3657" s="0" t="n">
        <f aca="false">D3657*Assumptions!$C$11*$B$7+E3657*Assumptions!$C$12*$B$8</f>
        <v>37.3510252</v>
      </c>
      <c r="G3657" s="0" t="n">
        <f aca="false">C3657*Assumptions!$C$15</f>
        <v>200</v>
      </c>
      <c r="H3657" s="0" t="n">
        <f aca="false">MIN(F3657,G3657)</f>
        <v>37.3510252</v>
      </c>
      <c r="I3657" s="0" t="n">
        <f aca="false">IF(C3657=1,MIN(G3657-H3657,Assumptions!$C$13,P3656),0)</f>
        <v>162.6489748</v>
      </c>
      <c r="J3657" s="0" t="n">
        <f aca="false">H3657+I3657</f>
        <v>200</v>
      </c>
      <c r="K3657" s="0" t="n">
        <f aca="false">MIN(IF(C3657=1,F3657-H3657,F3657),Assumptions!$C$13,MAX(0,($B$5-P3656)/$B$6))</f>
        <v>0</v>
      </c>
      <c r="L3657" s="0" t="n">
        <f aca="false">IF(C3657=1,0,MIN(F3657-K3657,Assumptions!$C$15,MAX(0,$B$10-O3656-M3657)))</f>
        <v>0</v>
      </c>
      <c r="M3657" s="0" t="n">
        <f aca="false">'Profiles 8760'!H3646</f>
        <v>170600</v>
      </c>
      <c r="N3657" s="0" t="n">
        <f aca="false">J3657+L3657</f>
        <v>200</v>
      </c>
      <c r="O3657" s="0" t="n">
        <f aca="false">O3656+N3657</f>
        <v>340153.01465371</v>
      </c>
      <c r="P3657" s="0" t="n">
        <f aca="false">MIN($B$5,P3656+K3657*$B$6-I3657)</f>
        <v>348.1610252</v>
      </c>
      <c r="Q3657" s="0" t="n">
        <f aca="false">MAX(0,F3657-H3657-K3657-L3657)</f>
        <v>0</v>
      </c>
    </row>
    <row r="3658" customFormat="false" ht="15" hidden="false" customHeight="false" outlineLevel="0" collapsed="false">
      <c r="A3658" s="0" t="n">
        <f aca="false">'Profiles 8760'!A3647</f>
        <v>3645</v>
      </c>
      <c r="B3658" s="0" t="n">
        <f aca="false">'Profiles 8760'!B3647</f>
        <v>6</v>
      </c>
      <c r="C3658" s="0" t="n">
        <f aca="false">'Profiles 8760'!E3647</f>
        <v>1</v>
      </c>
      <c r="D3658" s="0" t="n">
        <f aca="false">'Profiles 8760'!F3647</f>
        <v>0</v>
      </c>
      <c r="E3658" s="0" t="n">
        <f aca="false">'Profiles 8760'!G3647</f>
        <v>0.842032</v>
      </c>
      <c r="F3658" s="0" t="n">
        <f aca="false">D3658*Assumptions!$C$11*$B$7+E3658*Assumptions!$C$12*$B$8</f>
        <v>34.4391088</v>
      </c>
      <c r="G3658" s="0" t="n">
        <f aca="false">C3658*Assumptions!$C$15</f>
        <v>200</v>
      </c>
      <c r="H3658" s="0" t="n">
        <f aca="false">MIN(F3658,G3658)</f>
        <v>34.4391088</v>
      </c>
      <c r="I3658" s="0" t="n">
        <f aca="false">IF(C3658=1,MIN(G3658-H3658,Assumptions!$C$13,P3657),0)</f>
        <v>165.5608912</v>
      </c>
      <c r="J3658" s="0" t="n">
        <f aca="false">H3658+I3658</f>
        <v>200</v>
      </c>
      <c r="K3658" s="0" t="n">
        <f aca="false">MIN(IF(C3658=1,F3658-H3658,F3658),Assumptions!$C$13,MAX(0,($B$5-P3657)/$B$6))</f>
        <v>0</v>
      </c>
      <c r="L3658" s="0" t="n">
        <f aca="false">IF(C3658=1,0,MIN(F3658-K3658,Assumptions!$C$15,MAX(0,$B$10-O3657-M3658)))</f>
        <v>0</v>
      </c>
      <c r="M3658" s="0" t="n">
        <f aca="false">'Profiles 8760'!H3647</f>
        <v>170400</v>
      </c>
      <c r="N3658" s="0" t="n">
        <f aca="false">J3658+L3658</f>
        <v>200</v>
      </c>
      <c r="O3658" s="0" t="n">
        <f aca="false">O3657+N3658</f>
        <v>340353.01465371</v>
      </c>
      <c r="P3658" s="0" t="n">
        <f aca="false">MIN($B$5,P3657+K3658*$B$6-I3658)</f>
        <v>182.600134</v>
      </c>
      <c r="Q3658" s="0" t="n">
        <f aca="false">MAX(0,F3658-H3658-K3658-L3658)</f>
        <v>0</v>
      </c>
    </row>
    <row r="3659" customFormat="false" ht="15" hidden="false" customHeight="false" outlineLevel="0" collapsed="false">
      <c r="A3659" s="0" t="n">
        <f aca="false">'Profiles 8760'!A3648</f>
        <v>3646</v>
      </c>
      <c r="B3659" s="0" t="n">
        <f aca="false">'Profiles 8760'!B3648</f>
        <v>6</v>
      </c>
      <c r="C3659" s="0" t="n">
        <f aca="false">'Profiles 8760'!E3648</f>
        <v>0</v>
      </c>
      <c r="D3659" s="0" t="n">
        <f aca="false">'Profiles 8760'!F3648</f>
        <v>0</v>
      </c>
      <c r="E3659" s="0" t="n">
        <f aca="false">'Profiles 8760'!G3648</f>
        <v>1</v>
      </c>
      <c r="F3659" s="0" t="n">
        <f aca="false">D3659*Assumptions!$C$11*$B$7+E3659*Assumptions!$C$12*$B$8</f>
        <v>40.9</v>
      </c>
      <c r="G3659" s="0" t="n">
        <f aca="false">C3659*Assumptions!$C$15</f>
        <v>0</v>
      </c>
      <c r="H3659" s="0" t="n">
        <f aca="false">MIN(F3659,G3659)</f>
        <v>0</v>
      </c>
      <c r="I3659" s="0" t="n">
        <f aca="false">IF(C3659=1,MIN(G3659-H3659,Assumptions!$C$13,P3658),0)</f>
        <v>0</v>
      </c>
      <c r="J3659" s="0" t="n">
        <f aca="false">H3659+I3659</f>
        <v>0</v>
      </c>
      <c r="K3659" s="0" t="n">
        <f aca="false">MIN(IF(C3659=1,F3659-H3659,F3659),Assumptions!$C$13,MAX(0,($B$5-P3658)/$B$6))</f>
        <v>40.9</v>
      </c>
      <c r="L3659" s="0" t="n">
        <f aca="false">IF(C3659=1,0,MIN(F3659-K3659,Assumptions!$C$15,MAX(0,$B$10-O3658-M3659)))</f>
        <v>0</v>
      </c>
      <c r="M3659" s="0" t="n">
        <f aca="false">'Profiles 8760'!H3648</f>
        <v>170400</v>
      </c>
      <c r="N3659" s="0" t="n">
        <f aca="false">J3659+L3659</f>
        <v>0</v>
      </c>
      <c r="O3659" s="0" t="n">
        <f aca="false">O3658+N3659</f>
        <v>340353.01465371</v>
      </c>
      <c r="P3659" s="0" t="n">
        <f aca="false">MIN($B$5,P3658+K3659*$B$6-I3659)</f>
        <v>218.052254</v>
      </c>
      <c r="Q3659" s="0" t="n">
        <f aca="false">MAX(0,F3659-H3659-K3659-L3659)</f>
        <v>0</v>
      </c>
    </row>
    <row r="3660" customFormat="false" ht="15" hidden="false" customHeight="false" outlineLevel="0" collapsed="false">
      <c r="A3660" s="0" t="n">
        <f aca="false">'Profiles 8760'!A3649</f>
        <v>3647</v>
      </c>
      <c r="B3660" s="0" t="n">
        <f aca="false">'Profiles 8760'!B3649</f>
        <v>6</v>
      </c>
      <c r="C3660" s="0" t="n">
        <f aca="false">'Profiles 8760'!E3649</f>
        <v>0</v>
      </c>
      <c r="D3660" s="0" t="n">
        <f aca="false">'Profiles 8760'!F3649</f>
        <v>0</v>
      </c>
      <c r="E3660" s="0" t="n">
        <f aca="false">'Profiles 8760'!G3649</f>
        <v>1</v>
      </c>
      <c r="F3660" s="0" t="n">
        <f aca="false">D3660*Assumptions!$C$11*$B$7+E3660*Assumptions!$C$12*$B$8</f>
        <v>40.9</v>
      </c>
      <c r="G3660" s="0" t="n">
        <f aca="false">C3660*Assumptions!$C$15</f>
        <v>0</v>
      </c>
      <c r="H3660" s="0" t="n">
        <f aca="false">MIN(F3660,G3660)</f>
        <v>0</v>
      </c>
      <c r="I3660" s="0" t="n">
        <f aca="false">IF(C3660=1,MIN(G3660-H3660,Assumptions!$C$13,P3659),0)</f>
        <v>0</v>
      </c>
      <c r="J3660" s="0" t="n">
        <f aca="false">H3660+I3660</f>
        <v>0</v>
      </c>
      <c r="K3660" s="0" t="n">
        <f aca="false">MIN(IF(C3660=1,F3660-H3660,F3660),Assumptions!$C$13,MAX(0,($B$5-P3659)/$B$6))</f>
        <v>40.9</v>
      </c>
      <c r="L3660" s="0" t="n">
        <f aca="false">IF(C3660=1,0,MIN(F3660-K3660,Assumptions!$C$15,MAX(0,$B$10-O3659-M3660)))</f>
        <v>0</v>
      </c>
      <c r="M3660" s="0" t="n">
        <f aca="false">'Profiles 8760'!H3649</f>
        <v>170400</v>
      </c>
      <c r="N3660" s="0" t="n">
        <f aca="false">J3660+L3660</f>
        <v>0</v>
      </c>
      <c r="O3660" s="0" t="n">
        <f aca="false">O3659+N3660</f>
        <v>340353.01465371</v>
      </c>
      <c r="P3660" s="0" t="n">
        <f aca="false">MIN($B$5,P3659+K3660*$B$6-I3660)</f>
        <v>253.504374</v>
      </c>
      <c r="Q3660" s="0" t="n">
        <f aca="false">MAX(0,F3660-H3660-K3660-L3660)</f>
        <v>0</v>
      </c>
    </row>
    <row r="3661" customFormat="false" ht="15" hidden="false" customHeight="false" outlineLevel="0" collapsed="false">
      <c r="A3661" s="0" t="n">
        <f aca="false">'Profiles 8760'!A3650</f>
        <v>3648</v>
      </c>
      <c r="B3661" s="0" t="n">
        <f aca="false">'Profiles 8760'!B3650</f>
        <v>6</v>
      </c>
      <c r="C3661" s="0" t="n">
        <f aca="false">'Profiles 8760'!E3650</f>
        <v>0</v>
      </c>
      <c r="D3661" s="0" t="n">
        <f aca="false">'Profiles 8760'!F3650</f>
        <v>0</v>
      </c>
      <c r="E3661" s="0" t="n">
        <f aca="false">'Profiles 8760'!G3650</f>
        <v>1</v>
      </c>
      <c r="F3661" s="0" t="n">
        <f aca="false">D3661*Assumptions!$C$11*$B$7+E3661*Assumptions!$C$12*$B$8</f>
        <v>40.9</v>
      </c>
      <c r="G3661" s="0" t="n">
        <f aca="false">C3661*Assumptions!$C$15</f>
        <v>0</v>
      </c>
      <c r="H3661" s="0" t="n">
        <f aca="false">MIN(F3661,G3661)</f>
        <v>0</v>
      </c>
      <c r="I3661" s="0" t="n">
        <f aca="false">IF(C3661=1,MIN(G3661-H3661,Assumptions!$C$13,P3660),0)</f>
        <v>0</v>
      </c>
      <c r="J3661" s="0" t="n">
        <f aca="false">H3661+I3661</f>
        <v>0</v>
      </c>
      <c r="K3661" s="0" t="n">
        <f aca="false">MIN(IF(C3661=1,F3661-H3661,F3661),Assumptions!$C$13,MAX(0,($B$5-P3660)/$B$6))</f>
        <v>40.9</v>
      </c>
      <c r="L3661" s="0" t="n">
        <f aca="false">IF(C3661=1,0,MIN(F3661-K3661,Assumptions!$C$15,MAX(0,$B$10-O3660-M3661)))</f>
        <v>0</v>
      </c>
      <c r="M3661" s="0" t="n">
        <f aca="false">'Profiles 8760'!H3650</f>
        <v>170400</v>
      </c>
      <c r="N3661" s="0" t="n">
        <f aca="false">J3661+L3661</f>
        <v>0</v>
      </c>
      <c r="O3661" s="0" t="n">
        <f aca="false">O3660+N3661</f>
        <v>340353.01465371</v>
      </c>
      <c r="P3661" s="0" t="n">
        <f aca="false">MIN($B$5,P3660+K3661*$B$6-I3661)</f>
        <v>288.956494</v>
      </c>
      <c r="Q3661" s="0" t="n">
        <f aca="false">MAX(0,F3661-H3661-K3661-L3661)</f>
        <v>0</v>
      </c>
    </row>
    <row r="3662" customFormat="false" ht="15" hidden="false" customHeight="false" outlineLevel="0" collapsed="false">
      <c r="A3662" s="0" t="n">
        <f aca="false">'Profiles 8760'!A3651</f>
        <v>3649</v>
      </c>
      <c r="B3662" s="0" t="n">
        <f aca="false">'Profiles 8760'!B3651</f>
        <v>6</v>
      </c>
      <c r="C3662" s="0" t="n">
        <f aca="false">'Profiles 8760'!E3651</f>
        <v>0</v>
      </c>
      <c r="D3662" s="0" t="n">
        <f aca="false">'Profiles 8760'!F3651</f>
        <v>0</v>
      </c>
      <c r="E3662" s="0" t="n">
        <f aca="false">'Profiles 8760'!G3651</f>
        <v>1</v>
      </c>
      <c r="F3662" s="0" t="n">
        <f aca="false">D3662*Assumptions!$C$11*$B$7+E3662*Assumptions!$C$12*$B$8</f>
        <v>40.9</v>
      </c>
      <c r="G3662" s="0" t="n">
        <f aca="false">C3662*Assumptions!$C$15</f>
        <v>0</v>
      </c>
      <c r="H3662" s="0" t="n">
        <f aca="false">MIN(F3662,G3662)</f>
        <v>0</v>
      </c>
      <c r="I3662" s="0" t="n">
        <f aca="false">IF(C3662=1,MIN(G3662-H3662,Assumptions!$C$13,P3661),0)</f>
        <v>0</v>
      </c>
      <c r="J3662" s="0" t="n">
        <f aca="false">H3662+I3662</f>
        <v>0</v>
      </c>
      <c r="K3662" s="0" t="n">
        <f aca="false">MIN(IF(C3662=1,F3662-H3662,F3662),Assumptions!$C$13,MAX(0,($B$5-P3661)/$B$6))</f>
        <v>40.9</v>
      </c>
      <c r="L3662" s="0" t="n">
        <f aca="false">IF(C3662=1,0,MIN(F3662-K3662,Assumptions!$C$15,MAX(0,$B$10-O3661-M3662)))</f>
        <v>0</v>
      </c>
      <c r="M3662" s="0" t="n">
        <f aca="false">'Profiles 8760'!H3651</f>
        <v>170400</v>
      </c>
      <c r="N3662" s="0" t="n">
        <f aca="false">J3662+L3662</f>
        <v>0</v>
      </c>
      <c r="O3662" s="0" t="n">
        <f aca="false">O3661+N3662</f>
        <v>340353.01465371</v>
      </c>
      <c r="P3662" s="0" t="n">
        <f aca="false">MIN($B$5,P3661+K3662*$B$6-I3662)</f>
        <v>324.408614</v>
      </c>
      <c r="Q3662" s="0" t="n">
        <f aca="false">MAX(0,F3662-H3662-K3662-L3662)</f>
        <v>0</v>
      </c>
    </row>
    <row r="3663" customFormat="false" ht="15" hidden="false" customHeight="false" outlineLevel="0" collapsed="false">
      <c r="A3663" s="0" t="n">
        <f aca="false">'Profiles 8760'!A3652</f>
        <v>3650</v>
      </c>
      <c r="B3663" s="0" t="n">
        <f aca="false">'Profiles 8760'!B3652</f>
        <v>6</v>
      </c>
      <c r="C3663" s="0" t="n">
        <f aca="false">'Profiles 8760'!E3652</f>
        <v>0</v>
      </c>
      <c r="D3663" s="0" t="n">
        <f aca="false">'Profiles 8760'!F3652</f>
        <v>0</v>
      </c>
      <c r="E3663" s="0" t="n">
        <f aca="false">'Profiles 8760'!G3652</f>
        <v>1</v>
      </c>
      <c r="F3663" s="0" t="n">
        <f aca="false">D3663*Assumptions!$C$11*$B$7+E3663*Assumptions!$C$12*$B$8</f>
        <v>40.9</v>
      </c>
      <c r="G3663" s="0" t="n">
        <f aca="false">C3663*Assumptions!$C$15</f>
        <v>0</v>
      </c>
      <c r="H3663" s="0" t="n">
        <f aca="false">MIN(F3663,G3663)</f>
        <v>0</v>
      </c>
      <c r="I3663" s="0" t="n">
        <f aca="false">IF(C3663=1,MIN(G3663-H3663,Assumptions!$C$13,P3662),0)</f>
        <v>0</v>
      </c>
      <c r="J3663" s="0" t="n">
        <f aca="false">H3663+I3663</f>
        <v>0</v>
      </c>
      <c r="K3663" s="0" t="n">
        <f aca="false">MIN(IF(C3663=1,F3663-H3663,F3663),Assumptions!$C$13,MAX(0,($B$5-P3662)/$B$6))</f>
        <v>40.9</v>
      </c>
      <c r="L3663" s="0" t="n">
        <f aca="false">IF(C3663=1,0,MIN(F3663-K3663,Assumptions!$C$15,MAX(0,$B$10-O3662-M3663)))</f>
        <v>0</v>
      </c>
      <c r="M3663" s="0" t="n">
        <f aca="false">'Profiles 8760'!H3652</f>
        <v>170400</v>
      </c>
      <c r="N3663" s="0" t="n">
        <f aca="false">J3663+L3663</f>
        <v>0</v>
      </c>
      <c r="O3663" s="0" t="n">
        <f aca="false">O3662+N3663</f>
        <v>340353.01465371</v>
      </c>
      <c r="P3663" s="0" t="n">
        <f aca="false">MIN($B$5,P3662+K3663*$B$6-I3663)</f>
        <v>359.860734</v>
      </c>
      <c r="Q3663" s="0" t="n">
        <f aca="false">MAX(0,F3663-H3663-K3663-L3663)</f>
        <v>0</v>
      </c>
    </row>
    <row r="3664" customFormat="false" ht="15" hidden="false" customHeight="false" outlineLevel="0" collapsed="false">
      <c r="A3664" s="0" t="n">
        <f aca="false">'Profiles 8760'!A3653</f>
        <v>3651</v>
      </c>
      <c r="B3664" s="0" t="n">
        <f aca="false">'Profiles 8760'!B3653</f>
        <v>6</v>
      </c>
      <c r="C3664" s="0" t="n">
        <f aca="false">'Profiles 8760'!E3653</f>
        <v>0</v>
      </c>
      <c r="D3664" s="0" t="n">
        <f aca="false">'Profiles 8760'!F3653</f>
        <v>0</v>
      </c>
      <c r="E3664" s="0" t="n">
        <f aca="false">'Profiles 8760'!G3653</f>
        <v>1</v>
      </c>
      <c r="F3664" s="0" t="n">
        <f aca="false">D3664*Assumptions!$C$11*$B$7+E3664*Assumptions!$C$12*$B$8</f>
        <v>40.9</v>
      </c>
      <c r="G3664" s="0" t="n">
        <f aca="false">C3664*Assumptions!$C$15</f>
        <v>0</v>
      </c>
      <c r="H3664" s="0" t="n">
        <f aca="false">MIN(F3664,G3664)</f>
        <v>0</v>
      </c>
      <c r="I3664" s="0" t="n">
        <f aca="false">IF(C3664=1,MIN(G3664-H3664,Assumptions!$C$13,P3663),0)</f>
        <v>0</v>
      </c>
      <c r="J3664" s="0" t="n">
        <f aca="false">H3664+I3664</f>
        <v>0</v>
      </c>
      <c r="K3664" s="0" t="n">
        <f aca="false">MIN(IF(C3664=1,F3664-H3664,F3664),Assumptions!$C$13,MAX(0,($B$5-P3663)/$B$6))</f>
        <v>40.9</v>
      </c>
      <c r="L3664" s="0" t="n">
        <f aca="false">IF(C3664=1,0,MIN(F3664-K3664,Assumptions!$C$15,MAX(0,$B$10-O3663-M3664)))</f>
        <v>0</v>
      </c>
      <c r="M3664" s="0" t="n">
        <f aca="false">'Profiles 8760'!H3653</f>
        <v>170400</v>
      </c>
      <c r="N3664" s="0" t="n">
        <f aca="false">J3664+L3664</f>
        <v>0</v>
      </c>
      <c r="O3664" s="0" t="n">
        <f aca="false">O3663+N3664</f>
        <v>340353.01465371</v>
      </c>
      <c r="P3664" s="0" t="n">
        <f aca="false">MIN($B$5,P3663+K3664*$B$6-I3664)</f>
        <v>395.312854</v>
      </c>
      <c r="Q3664" s="0" t="n">
        <f aca="false">MAX(0,F3664-H3664-K3664-L3664)</f>
        <v>0</v>
      </c>
    </row>
    <row r="3665" customFormat="false" ht="15" hidden="false" customHeight="false" outlineLevel="0" collapsed="false">
      <c r="A3665" s="0" t="n">
        <f aca="false">'Profiles 8760'!A3654</f>
        <v>3652</v>
      </c>
      <c r="B3665" s="0" t="n">
        <f aca="false">'Profiles 8760'!B3654</f>
        <v>6</v>
      </c>
      <c r="C3665" s="0" t="n">
        <f aca="false">'Profiles 8760'!E3654</f>
        <v>0</v>
      </c>
      <c r="D3665" s="0" t="n">
        <f aca="false">'Profiles 8760'!F3654</f>
        <v>0</v>
      </c>
      <c r="E3665" s="0" t="n">
        <f aca="false">'Profiles 8760'!G3654</f>
        <v>1</v>
      </c>
      <c r="F3665" s="0" t="n">
        <f aca="false">D3665*Assumptions!$C$11*$B$7+E3665*Assumptions!$C$12*$B$8</f>
        <v>40.9</v>
      </c>
      <c r="G3665" s="0" t="n">
        <f aca="false">C3665*Assumptions!$C$15</f>
        <v>0</v>
      </c>
      <c r="H3665" s="0" t="n">
        <f aca="false">MIN(F3665,G3665)</f>
        <v>0</v>
      </c>
      <c r="I3665" s="0" t="n">
        <f aca="false">IF(C3665=1,MIN(G3665-H3665,Assumptions!$C$13,P3664),0)</f>
        <v>0</v>
      </c>
      <c r="J3665" s="0" t="n">
        <f aca="false">H3665+I3665</f>
        <v>0</v>
      </c>
      <c r="K3665" s="0" t="n">
        <f aca="false">MIN(IF(C3665=1,F3665-H3665,F3665),Assumptions!$C$13,MAX(0,($B$5-P3664)/$B$6))</f>
        <v>40.9</v>
      </c>
      <c r="L3665" s="0" t="n">
        <f aca="false">IF(C3665=1,0,MIN(F3665-K3665,Assumptions!$C$15,MAX(0,$B$10-O3664-M3665)))</f>
        <v>0</v>
      </c>
      <c r="M3665" s="0" t="n">
        <f aca="false">'Profiles 8760'!H3654</f>
        <v>170400</v>
      </c>
      <c r="N3665" s="0" t="n">
        <f aca="false">J3665+L3665</f>
        <v>0</v>
      </c>
      <c r="O3665" s="0" t="n">
        <f aca="false">O3664+N3665</f>
        <v>340353.01465371</v>
      </c>
      <c r="P3665" s="0" t="n">
        <f aca="false">MIN($B$5,P3664+K3665*$B$6-I3665)</f>
        <v>430.764974</v>
      </c>
      <c r="Q3665" s="0" t="n">
        <f aca="false">MAX(0,F3665-H3665-K3665-L3665)</f>
        <v>0</v>
      </c>
    </row>
    <row r="3666" customFormat="false" ht="15" hidden="false" customHeight="false" outlineLevel="0" collapsed="false">
      <c r="A3666" s="0" t="n">
        <f aca="false">'Profiles 8760'!A3655</f>
        <v>3653</v>
      </c>
      <c r="B3666" s="0" t="n">
        <f aca="false">'Profiles 8760'!B3655</f>
        <v>6</v>
      </c>
      <c r="C3666" s="0" t="n">
        <f aca="false">'Profiles 8760'!E3655</f>
        <v>0</v>
      </c>
      <c r="D3666" s="0" t="n">
        <f aca="false">'Profiles 8760'!F3655</f>
        <v>0</v>
      </c>
      <c r="E3666" s="0" t="n">
        <f aca="false">'Profiles 8760'!G3655</f>
        <v>1</v>
      </c>
      <c r="F3666" s="0" t="n">
        <f aca="false">D3666*Assumptions!$C$11*$B$7+E3666*Assumptions!$C$12*$B$8</f>
        <v>40.9</v>
      </c>
      <c r="G3666" s="0" t="n">
        <f aca="false">C3666*Assumptions!$C$15</f>
        <v>0</v>
      </c>
      <c r="H3666" s="0" t="n">
        <f aca="false">MIN(F3666,G3666)</f>
        <v>0</v>
      </c>
      <c r="I3666" s="0" t="n">
        <f aca="false">IF(C3666=1,MIN(G3666-H3666,Assumptions!$C$13,P3665),0)</f>
        <v>0</v>
      </c>
      <c r="J3666" s="0" t="n">
        <f aca="false">H3666+I3666</f>
        <v>0</v>
      </c>
      <c r="K3666" s="0" t="n">
        <f aca="false">MIN(IF(C3666=1,F3666-H3666,F3666),Assumptions!$C$13,MAX(0,($B$5-P3665)/$B$6))</f>
        <v>40.9</v>
      </c>
      <c r="L3666" s="0" t="n">
        <f aca="false">IF(C3666=1,0,MIN(F3666-K3666,Assumptions!$C$15,MAX(0,$B$10-O3665-M3666)))</f>
        <v>0</v>
      </c>
      <c r="M3666" s="0" t="n">
        <f aca="false">'Profiles 8760'!H3655</f>
        <v>170400</v>
      </c>
      <c r="N3666" s="0" t="n">
        <f aca="false">J3666+L3666</f>
        <v>0</v>
      </c>
      <c r="O3666" s="0" t="n">
        <f aca="false">O3665+N3666</f>
        <v>340353.01465371</v>
      </c>
      <c r="P3666" s="0" t="n">
        <f aca="false">MIN($B$5,P3665+K3666*$B$6-I3666)</f>
        <v>466.217094</v>
      </c>
      <c r="Q3666" s="0" t="n">
        <f aca="false">MAX(0,F3666-H3666-K3666-L3666)</f>
        <v>0</v>
      </c>
    </row>
    <row r="3667" customFormat="false" ht="15" hidden="false" customHeight="false" outlineLevel="0" collapsed="false">
      <c r="A3667" s="0" t="n">
        <f aca="false">'Profiles 8760'!A3656</f>
        <v>3654</v>
      </c>
      <c r="B3667" s="0" t="n">
        <f aca="false">'Profiles 8760'!B3656</f>
        <v>6</v>
      </c>
      <c r="C3667" s="0" t="n">
        <f aca="false">'Profiles 8760'!E3656</f>
        <v>0</v>
      </c>
      <c r="D3667" s="0" t="n">
        <f aca="false">'Profiles 8760'!F3656</f>
        <v>0</v>
      </c>
      <c r="E3667" s="0" t="n">
        <f aca="false">'Profiles 8760'!G3656</f>
        <v>1</v>
      </c>
      <c r="F3667" s="0" t="n">
        <f aca="false">D3667*Assumptions!$C$11*$B$7+E3667*Assumptions!$C$12*$B$8</f>
        <v>40.9</v>
      </c>
      <c r="G3667" s="0" t="n">
        <f aca="false">C3667*Assumptions!$C$15</f>
        <v>0</v>
      </c>
      <c r="H3667" s="0" t="n">
        <f aca="false">MIN(F3667,G3667)</f>
        <v>0</v>
      </c>
      <c r="I3667" s="0" t="n">
        <f aca="false">IF(C3667=1,MIN(G3667-H3667,Assumptions!$C$13,P3666),0)</f>
        <v>0</v>
      </c>
      <c r="J3667" s="0" t="n">
        <f aca="false">H3667+I3667</f>
        <v>0</v>
      </c>
      <c r="K3667" s="0" t="n">
        <f aca="false">MIN(IF(C3667=1,F3667-H3667,F3667),Assumptions!$C$13,MAX(0,($B$5-P3666)/$B$6))</f>
        <v>40.9</v>
      </c>
      <c r="L3667" s="0" t="n">
        <f aca="false">IF(C3667=1,0,MIN(F3667-K3667,Assumptions!$C$15,MAX(0,$B$10-O3666-M3667)))</f>
        <v>0</v>
      </c>
      <c r="M3667" s="0" t="n">
        <f aca="false">'Profiles 8760'!H3656</f>
        <v>170400</v>
      </c>
      <c r="N3667" s="0" t="n">
        <f aca="false">J3667+L3667</f>
        <v>0</v>
      </c>
      <c r="O3667" s="0" t="n">
        <f aca="false">O3666+N3667</f>
        <v>340353.01465371</v>
      </c>
      <c r="P3667" s="0" t="n">
        <f aca="false">MIN($B$5,P3666+K3667*$B$6-I3667)</f>
        <v>501.669214</v>
      </c>
      <c r="Q3667" s="0" t="n">
        <f aca="false">MAX(0,F3667-H3667-K3667-L3667)</f>
        <v>0</v>
      </c>
    </row>
    <row r="3668" customFormat="false" ht="15" hidden="false" customHeight="false" outlineLevel="0" collapsed="false">
      <c r="A3668" s="0" t="n">
        <f aca="false">'Profiles 8760'!A3657</f>
        <v>3655</v>
      </c>
      <c r="B3668" s="0" t="n">
        <f aca="false">'Profiles 8760'!B3657</f>
        <v>6</v>
      </c>
      <c r="C3668" s="0" t="n">
        <f aca="false">'Profiles 8760'!E3657</f>
        <v>0</v>
      </c>
      <c r="D3668" s="0" t="n">
        <f aca="false">'Profiles 8760'!F3657</f>
        <v>0.112919</v>
      </c>
      <c r="E3668" s="0" t="n">
        <f aca="false">'Profiles 8760'!G3657</f>
        <v>1</v>
      </c>
      <c r="F3668" s="0" t="n">
        <f aca="false">D3668*Assumptions!$C$11*$B$7+E3668*Assumptions!$C$12*$B$8</f>
        <v>73.5110072</v>
      </c>
      <c r="G3668" s="0" t="n">
        <f aca="false">C3668*Assumptions!$C$15</f>
        <v>0</v>
      </c>
      <c r="H3668" s="0" t="n">
        <f aca="false">MIN(F3668,G3668)</f>
        <v>0</v>
      </c>
      <c r="I3668" s="0" t="n">
        <f aca="false">IF(C3668=1,MIN(G3668-H3668,Assumptions!$C$13,P3667),0)</f>
        <v>0</v>
      </c>
      <c r="J3668" s="0" t="n">
        <f aca="false">H3668+I3668</f>
        <v>0</v>
      </c>
      <c r="K3668" s="0" t="n">
        <f aca="false">MIN(IF(C3668=1,F3668-H3668,F3668),Assumptions!$C$13,MAX(0,($B$5-P3667)/$B$6))</f>
        <v>10.5454383940933</v>
      </c>
      <c r="L3668" s="0" t="n">
        <f aca="false">IF(C3668=1,0,MIN(F3668-K3668,Assumptions!$C$15,MAX(0,$B$10-O3667-M3668)))</f>
        <v>62.9655688059067</v>
      </c>
      <c r="M3668" s="0" t="n">
        <f aca="false">'Profiles 8760'!H3657</f>
        <v>170400</v>
      </c>
      <c r="N3668" s="0" t="n">
        <f aca="false">J3668+L3668</f>
        <v>62.9655688059067</v>
      </c>
      <c r="O3668" s="0" t="n">
        <f aca="false">O3667+N3668</f>
        <v>340415.980222515</v>
      </c>
      <c r="P3668" s="0" t="n">
        <f aca="false">MIN($B$5,P3667+K3668*$B$6-I3668)</f>
        <v>510.81</v>
      </c>
      <c r="Q3668" s="0" t="n">
        <f aca="false">MAX(0,F3668-H3668-K3668-L3668)</f>
        <v>0</v>
      </c>
    </row>
    <row r="3669" customFormat="false" ht="15" hidden="false" customHeight="false" outlineLevel="0" collapsed="false">
      <c r="A3669" s="0" t="n">
        <f aca="false">'Profiles 8760'!A3658</f>
        <v>3656</v>
      </c>
      <c r="B3669" s="0" t="n">
        <f aca="false">'Profiles 8760'!B3658</f>
        <v>6</v>
      </c>
      <c r="C3669" s="0" t="n">
        <f aca="false">'Profiles 8760'!E3658</f>
        <v>1</v>
      </c>
      <c r="D3669" s="0" t="n">
        <f aca="false">'Profiles 8760'!F3658</f>
        <v>0.32701</v>
      </c>
      <c r="E3669" s="0" t="n">
        <f aca="false">'Profiles 8760'!G3658</f>
        <v>1</v>
      </c>
      <c r="F3669" s="0" t="n">
        <f aca="false">D3669*Assumptions!$C$11*$B$7+E3669*Assumptions!$C$12*$B$8</f>
        <v>135.340488</v>
      </c>
      <c r="G3669" s="0" t="n">
        <f aca="false">C3669*Assumptions!$C$15</f>
        <v>200</v>
      </c>
      <c r="H3669" s="0" t="n">
        <f aca="false">MIN(F3669,G3669)</f>
        <v>135.340488</v>
      </c>
      <c r="I3669" s="0" t="n">
        <f aca="false">IF(C3669=1,MIN(G3669-H3669,Assumptions!$C$13,P3668),0)</f>
        <v>64.659512</v>
      </c>
      <c r="J3669" s="0" t="n">
        <f aca="false">H3669+I3669</f>
        <v>200</v>
      </c>
      <c r="K3669" s="0" t="n">
        <f aca="false">MIN(IF(C3669=1,F3669-H3669,F3669),Assumptions!$C$13,MAX(0,($B$5-P3668)/$B$6))</f>
        <v>0</v>
      </c>
      <c r="L3669" s="0" t="n">
        <f aca="false">IF(C3669=1,0,MIN(F3669-K3669,Assumptions!$C$15,MAX(0,$B$10-O3668-M3669)))</f>
        <v>0</v>
      </c>
      <c r="M3669" s="0" t="n">
        <f aca="false">'Profiles 8760'!H3658</f>
        <v>170200</v>
      </c>
      <c r="N3669" s="0" t="n">
        <f aca="false">J3669+L3669</f>
        <v>200</v>
      </c>
      <c r="O3669" s="0" t="n">
        <f aca="false">O3668+N3669</f>
        <v>340615.980222515</v>
      </c>
      <c r="P3669" s="0" t="n">
        <f aca="false">MIN($B$5,P3668+K3669*$B$6-I3669)</f>
        <v>446.150488</v>
      </c>
      <c r="Q3669" s="0" t="n">
        <f aca="false">MAX(0,F3669-H3669-K3669-L3669)</f>
        <v>0</v>
      </c>
    </row>
    <row r="3670" customFormat="false" ht="15" hidden="false" customHeight="false" outlineLevel="0" collapsed="false">
      <c r="A3670" s="0" t="n">
        <f aca="false">'Profiles 8760'!A3659</f>
        <v>3657</v>
      </c>
      <c r="B3670" s="0" t="n">
        <f aca="false">'Profiles 8760'!B3659</f>
        <v>6</v>
      </c>
      <c r="C3670" s="0" t="n">
        <f aca="false">'Profiles 8760'!E3659</f>
        <v>1</v>
      </c>
      <c r="D3670" s="0" t="n">
        <f aca="false">'Profiles 8760'!F3659</f>
        <v>0.561221</v>
      </c>
      <c r="E3670" s="0" t="n">
        <f aca="false">'Profiles 8760'!G3659</f>
        <v>1</v>
      </c>
      <c r="F3670" s="0" t="n">
        <f aca="false">D3670*Assumptions!$C$11*$B$7+E3670*Assumptions!$C$12*$B$8</f>
        <v>202.9806248</v>
      </c>
      <c r="G3670" s="0" t="n">
        <f aca="false">C3670*Assumptions!$C$15</f>
        <v>200</v>
      </c>
      <c r="H3670" s="0" t="n">
        <f aca="false">MIN(F3670,G3670)</f>
        <v>200</v>
      </c>
      <c r="I3670" s="0" t="n">
        <f aca="false">IF(C3670=1,MIN(G3670-H3670,Assumptions!$C$13,P3669),0)</f>
        <v>0</v>
      </c>
      <c r="J3670" s="0" t="n">
        <f aca="false">H3670+I3670</f>
        <v>200</v>
      </c>
      <c r="K3670" s="0" t="n">
        <f aca="false">MIN(IF(C3670=1,F3670-H3670,F3670),Assumptions!$C$13,MAX(0,($B$5-P3669)/$B$6))</f>
        <v>2.98062480000002</v>
      </c>
      <c r="L3670" s="0" t="n">
        <f aca="false">IF(C3670=1,0,MIN(F3670-K3670,Assumptions!$C$15,MAX(0,$B$10-O3669-M3670)))</f>
        <v>0</v>
      </c>
      <c r="M3670" s="0" t="n">
        <f aca="false">'Profiles 8760'!H3659</f>
        <v>170000</v>
      </c>
      <c r="N3670" s="0" t="n">
        <f aca="false">J3670+L3670</f>
        <v>200</v>
      </c>
      <c r="O3670" s="0" t="n">
        <f aca="false">O3669+N3670</f>
        <v>340815.980222515</v>
      </c>
      <c r="P3670" s="0" t="n">
        <f aca="false">MIN($B$5,P3669+K3670*$B$6-I3670)</f>
        <v>448.73409357664</v>
      </c>
      <c r="Q3670" s="0" t="n">
        <f aca="false">MAX(0,F3670-H3670-K3670-L3670)</f>
        <v>0</v>
      </c>
    </row>
    <row r="3671" customFormat="false" ht="15" hidden="false" customHeight="false" outlineLevel="0" collapsed="false">
      <c r="A3671" s="0" t="n">
        <f aca="false">'Profiles 8760'!A3660</f>
        <v>3658</v>
      </c>
      <c r="B3671" s="0" t="n">
        <f aca="false">'Profiles 8760'!B3660</f>
        <v>6</v>
      </c>
      <c r="C3671" s="0" t="n">
        <f aca="false">'Profiles 8760'!E3660</f>
        <v>0</v>
      </c>
      <c r="D3671" s="0" t="n">
        <f aca="false">'Profiles 8760'!F3660</f>
        <v>0.780397</v>
      </c>
      <c r="E3671" s="0" t="n">
        <f aca="false">'Profiles 8760'!G3660</f>
        <v>1</v>
      </c>
      <c r="F3671" s="0" t="n">
        <f aca="false">D3671*Assumptions!$C$11*$B$7+E3671*Assumptions!$C$12*$B$8</f>
        <v>266.2786536</v>
      </c>
      <c r="G3671" s="0" t="n">
        <f aca="false">C3671*Assumptions!$C$15</f>
        <v>0</v>
      </c>
      <c r="H3671" s="0" t="n">
        <f aca="false">MIN(F3671,G3671)</f>
        <v>0</v>
      </c>
      <c r="I3671" s="0" t="n">
        <f aca="false">IF(C3671=1,MIN(G3671-H3671,Assumptions!$C$13,P3670),0)</f>
        <v>0</v>
      </c>
      <c r="J3671" s="0" t="n">
        <f aca="false">H3671+I3671</f>
        <v>0</v>
      </c>
      <c r="K3671" s="0" t="n">
        <f aca="false">MIN(IF(C3671=1,F3671-H3671,F3671),Assumptions!$C$13,MAX(0,($B$5-P3670)/$B$6))</f>
        <v>71.6150281764651</v>
      </c>
      <c r="L3671" s="0" t="n">
        <f aca="false">IF(C3671=1,0,MIN(F3671-K3671,Assumptions!$C$15,MAX(0,$B$10-O3670-M3671)))</f>
        <v>194.663625423535</v>
      </c>
      <c r="M3671" s="0" t="n">
        <f aca="false">'Profiles 8760'!H3660</f>
        <v>170000</v>
      </c>
      <c r="N3671" s="0" t="n">
        <f aca="false">J3671+L3671</f>
        <v>194.663625423535</v>
      </c>
      <c r="O3671" s="0" t="n">
        <f aca="false">O3670+N3671</f>
        <v>341010.643847939</v>
      </c>
      <c r="P3671" s="0" t="n">
        <f aca="false">MIN($B$5,P3670+K3671*$B$6-I3671)</f>
        <v>510.81</v>
      </c>
      <c r="Q3671" s="0" t="n">
        <f aca="false">MAX(0,F3671-H3671-K3671-L3671)</f>
        <v>0</v>
      </c>
    </row>
    <row r="3672" customFormat="false" ht="15" hidden="false" customHeight="false" outlineLevel="0" collapsed="false">
      <c r="A3672" s="0" t="n">
        <f aca="false">'Profiles 8760'!A3661</f>
        <v>3659</v>
      </c>
      <c r="B3672" s="0" t="n">
        <f aca="false">'Profiles 8760'!B3661</f>
        <v>6</v>
      </c>
      <c r="C3672" s="0" t="n">
        <f aca="false">'Profiles 8760'!E3661</f>
        <v>0</v>
      </c>
      <c r="D3672" s="0" t="n">
        <f aca="false">'Profiles 8760'!F3661</f>
        <v>0.957478</v>
      </c>
      <c r="E3672" s="0" t="n">
        <f aca="false">'Profiles 8760'!G3661</f>
        <v>1</v>
      </c>
      <c r="F3672" s="0" t="n">
        <f aca="false">D3672*Assumptions!$C$11*$B$7+E3672*Assumptions!$C$12*$B$8</f>
        <v>317.4196464</v>
      </c>
      <c r="G3672" s="0" t="n">
        <f aca="false">C3672*Assumptions!$C$15</f>
        <v>0</v>
      </c>
      <c r="H3672" s="0" t="n">
        <f aca="false">MIN(F3672,G3672)</f>
        <v>0</v>
      </c>
      <c r="I3672" s="0" t="n">
        <f aca="false">IF(C3672=1,MIN(G3672-H3672,Assumptions!$C$13,P3671),0)</f>
        <v>0</v>
      </c>
      <c r="J3672" s="0" t="n">
        <f aca="false">H3672+I3672</f>
        <v>0</v>
      </c>
      <c r="K3672" s="0" t="n">
        <f aca="false">MIN(IF(C3672=1,F3672-H3672,F3672),Assumptions!$C$13,MAX(0,($B$5-P3671)/$B$6))</f>
        <v>0</v>
      </c>
      <c r="L3672" s="0" t="n">
        <f aca="false">IF(C3672=1,0,MIN(F3672-K3672,Assumptions!$C$15,MAX(0,$B$10-O3671-M3672)))</f>
        <v>200</v>
      </c>
      <c r="M3672" s="0" t="n">
        <f aca="false">'Profiles 8760'!H3661</f>
        <v>170000</v>
      </c>
      <c r="N3672" s="0" t="n">
        <f aca="false">J3672+L3672</f>
        <v>200</v>
      </c>
      <c r="O3672" s="0" t="n">
        <f aca="false">O3671+N3672</f>
        <v>341210.643847939</v>
      </c>
      <c r="P3672" s="0" t="n">
        <f aca="false">MIN($B$5,P3671+K3672*$B$6-I3672)</f>
        <v>510.81</v>
      </c>
      <c r="Q3672" s="0" t="n">
        <f aca="false">MAX(0,F3672-H3672-K3672-L3672)</f>
        <v>117.4196464</v>
      </c>
    </row>
    <row r="3673" customFormat="false" ht="15" hidden="false" customHeight="false" outlineLevel="0" collapsed="false">
      <c r="A3673" s="0" t="n">
        <f aca="false">'Profiles 8760'!A3662</f>
        <v>3660</v>
      </c>
      <c r="B3673" s="0" t="n">
        <f aca="false">'Profiles 8760'!B3662</f>
        <v>6</v>
      </c>
      <c r="C3673" s="0" t="n">
        <f aca="false">'Profiles 8760'!E3662</f>
        <v>0</v>
      </c>
      <c r="D3673" s="0" t="n">
        <f aca="false">'Profiles 8760'!F3662</f>
        <v>1</v>
      </c>
      <c r="E3673" s="0" t="n">
        <f aca="false">'Profiles 8760'!G3662</f>
        <v>1</v>
      </c>
      <c r="F3673" s="0" t="n">
        <f aca="false">D3673*Assumptions!$C$11*$B$7+E3673*Assumptions!$C$12*$B$8</f>
        <v>329.7</v>
      </c>
      <c r="G3673" s="0" t="n">
        <f aca="false">C3673*Assumptions!$C$15</f>
        <v>0</v>
      </c>
      <c r="H3673" s="0" t="n">
        <f aca="false">MIN(F3673,G3673)</f>
        <v>0</v>
      </c>
      <c r="I3673" s="0" t="n">
        <f aca="false">IF(C3673=1,MIN(G3673-H3673,Assumptions!$C$13,P3672),0)</f>
        <v>0</v>
      </c>
      <c r="J3673" s="0" t="n">
        <f aca="false">H3673+I3673</f>
        <v>0</v>
      </c>
      <c r="K3673" s="0" t="n">
        <f aca="false">MIN(IF(C3673=1,F3673-H3673,F3673),Assumptions!$C$13,MAX(0,($B$5-P3672)/$B$6))</f>
        <v>0</v>
      </c>
      <c r="L3673" s="0" t="n">
        <f aca="false">IF(C3673=1,0,MIN(F3673-K3673,Assumptions!$C$15,MAX(0,$B$10-O3672-M3673)))</f>
        <v>200</v>
      </c>
      <c r="M3673" s="0" t="n">
        <f aca="false">'Profiles 8760'!H3662</f>
        <v>170000</v>
      </c>
      <c r="N3673" s="0" t="n">
        <f aca="false">J3673+L3673</f>
        <v>200</v>
      </c>
      <c r="O3673" s="0" t="n">
        <f aca="false">O3672+N3673</f>
        <v>341410.643847939</v>
      </c>
      <c r="P3673" s="0" t="n">
        <f aca="false">MIN($B$5,P3672+K3673*$B$6-I3673)</f>
        <v>510.81</v>
      </c>
      <c r="Q3673" s="0" t="n">
        <f aca="false">MAX(0,F3673-H3673-K3673-L3673)</f>
        <v>129.7</v>
      </c>
    </row>
    <row r="3674" customFormat="false" ht="15" hidden="false" customHeight="false" outlineLevel="0" collapsed="false">
      <c r="A3674" s="0" t="n">
        <f aca="false">'Profiles 8760'!A3663</f>
        <v>3661</v>
      </c>
      <c r="B3674" s="0" t="n">
        <f aca="false">'Profiles 8760'!B3663</f>
        <v>6</v>
      </c>
      <c r="C3674" s="0" t="n">
        <f aca="false">'Profiles 8760'!E3663</f>
        <v>0</v>
      </c>
      <c r="D3674" s="0" t="n">
        <f aca="false">'Profiles 8760'!F3663</f>
        <v>1</v>
      </c>
      <c r="E3674" s="0" t="n">
        <f aca="false">'Profiles 8760'!G3663</f>
        <v>1</v>
      </c>
      <c r="F3674" s="0" t="n">
        <f aca="false">D3674*Assumptions!$C$11*$B$7+E3674*Assumptions!$C$12*$B$8</f>
        <v>329.7</v>
      </c>
      <c r="G3674" s="0" t="n">
        <f aca="false">C3674*Assumptions!$C$15</f>
        <v>0</v>
      </c>
      <c r="H3674" s="0" t="n">
        <f aca="false">MIN(F3674,G3674)</f>
        <v>0</v>
      </c>
      <c r="I3674" s="0" t="n">
        <f aca="false">IF(C3674=1,MIN(G3674-H3674,Assumptions!$C$13,P3673),0)</f>
        <v>0</v>
      </c>
      <c r="J3674" s="0" t="n">
        <f aca="false">H3674+I3674</f>
        <v>0</v>
      </c>
      <c r="K3674" s="0" t="n">
        <f aca="false">MIN(IF(C3674=1,F3674-H3674,F3674),Assumptions!$C$13,MAX(0,($B$5-P3673)/$B$6))</f>
        <v>0</v>
      </c>
      <c r="L3674" s="0" t="n">
        <f aca="false">IF(C3674=1,0,MIN(F3674-K3674,Assumptions!$C$15,MAX(0,$B$10-O3673-M3674)))</f>
        <v>200</v>
      </c>
      <c r="M3674" s="0" t="n">
        <f aca="false">'Profiles 8760'!H3663</f>
        <v>170000</v>
      </c>
      <c r="N3674" s="0" t="n">
        <f aca="false">J3674+L3674</f>
        <v>200</v>
      </c>
      <c r="O3674" s="0" t="n">
        <f aca="false">O3673+N3674</f>
        <v>341610.643847939</v>
      </c>
      <c r="P3674" s="0" t="n">
        <f aca="false">MIN($B$5,P3673+K3674*$B$6-I3674)</f>
        <v>510.81</v>
      </c>
      <c r="Q3674" s="0" t="n">
        <f aca="false">MAX(0,F3674-H3674-K3674-L3674)</f>
        <v>129.7</v>
      </c>
    </row>
    <row r="3675" customFormat="false" ht="15" hidden="false" customHeight="false" outlineLevel="0" collapsed="false">
      <c r="A3675" s="0" t="n">
        <f aca="false">'Profiles 8760'!A3664</f>
        <v>3662</v>
      </c>
      <c r="B3675" s="0" t="n">
        <f aca="false">'Profiles 8760'!B3664</f>
        <v>6</v>
      </c>
      <c r="C3675" s="0" t="n">
        <f aca="false">'Profiles 8760'!E3664</f>
        <v>0</v>
      </c>
      <c r="D3675" s="0" t="n">
        <f aca="false">'Profiles 8760'!F3664</f>
        <v>1</v>
      </c>
      <c r="E3675" s="0" t="n">
        <f aca="false">'Profiles 8760'!G3664</f>
        <v>1</v>
      </c>
      <c r="F3675" s="0" t="n">
        <f aca="false">D3675*Assumptions!$C$11*$B$7+E3675*Assumptions!$C$12*$B$8</f>
        <v>329.7</v>
      </c>
      <c r="G3675" s="0" t="n">
        <f aca="false">C3675*Assumptions!$C$15</f>
        <v>0</v>
      </c>
      <c r="H3675" s="0" t="n">
        <f aca="false">MIN(F3675,G3675)</f>
        <v>0</v>
      </c>
      <c r="I3675" s="0" t="n">
        <f aca="false">IF(C3675=1,MIN(G3675-H3675,Assumptions!$C$13,P3674),0)</f>
        <v>0</v>
      </c>
      <c r="J3675" s="0" t="n">
        <f aca="false">H3675+I3675</f>
        <v>0</v>
      </c>
      <c r="K3675" s="0" t="n">
        <f aca="false">MIN(IF(C3675=1,F3675-H3675,F3675),Assumptions!$C$13,MAX(0,($B$5-P3674)/$B$6))</f>
        <v>0</v>
      </c>
      <c r="L3675" s="0" t="n">
        <f aca="false">IF(C3675=1,0,MIN(F3675-K3675,Assumptions!$C$15,MAX(0,$B$10-O3674-M3675)))</f>
        <v>200</v>
      </c>
      <c r="M3675" s="0" t="n">
        <f aca="false">'Profiles 8760'!H3664</f>
        <v>170000</v>
      </c>
      <c r="N3675" s="0" t="n">
        <f aca="false">J3675+L3675</f>
        <v>200</v>
      </c>
      <c r="O3675" s="0" t="n">
        <f aca="false">O3674+N3675</f>
        <v>341810.643847939</v>
      </c>
      <c r="P3675" s="0" t="n">
        <f aca="false">MIN($B$5,P3674+K3675*$B$6-I3675)</f>
        <v>510.81</v>
      </c>
      <c r="Q3675" s="0" t="n">
        <f aca="false">MAX(0,F3675-H3675-K3675-L3675)</f>
        <v>129.7</v>
      </c>
    </row>
    <row r="3676" customFormat="false" ht="15" hidden="false" customHeight="false" outlineLevel="0" collapsed="false">
      <c r="A3676" s="0" t="n">
        <f aca="false">'Profiles 8760'!A3665</f>
        <v>3663</v>
      </c>
      <c r="B3676" s="0" t="n">
        <f aca="false">'Profiles 8760'!B3665</f>
        <v>6</v>
      </c>
      <c r="C3676" s="0" t="n">
        <f aca="false">'Profiles 8760'!E3665</f>
        <v>0</v>
      </c>
      <c r="D3676" s="0" t="n">
        <f aca="false">'Profiles 8760'!F3665</f>
        <v>0.957478</v>
      </c>
      <c r="E3676" s="0" t="n">
        <f aca="false">'Profiles 8760'!G3665</f>
        <v>1</v>
      </c>
      <c r="F3676" s="0" t="n">
        <f aca="false">D3676*Assumptions!$C$11*$B$7+E3676*Assumptions!$C$12*$B$8</f>
        <v>317.4196464</v>
      </c>
      <c r="G3676" s="0" t="n">
        <f aca="false">C3676*Assumptions!$C$15</f>
        <v>0</v>
      </c>
      <c r="H3676" s="0" t="n">
        <f aca="false">MIN(F3676,G3676)</f>
        <v>0</v>
      </c>
      <c r="I3676" s="0" t="n">
        <f aca="false">IF(C3676=1,MIN(G3676-H3676,Assumptions!$C$13,P3675),0)</f>
        <v>0</v>
      </c>
      <c r="J3676" s="0" t="n">
        <f aca="false">H3676+I3676</f>
        <v>0</v>
      </c>
      <c r="K3676" s="0" t="n">
        <f aca="false">MIN(IF(C3676=1,F3676-H3676,F3676),Assumptions!$C$13,MAX(0,($B$5-P3675)/$B$6))</f>
        <v>0</v>
      </c>
      <c r="L3676" s="0" t="n">
        <f aca="false">IF(C3676=1,0,MIN(F3676-K3676,Assumptions!$C$15,MAX(0,$B$10-O3675-M3676)))</f>
        <v>200</v>
      </c>
      <c r="M3676" s="0" t="n">
        <f aca="false">'Profiles 8760'!H3665</f>
        <v>170000</v>
      </c>
      <c r="N3676" s="0" t="n">
        <f aca="false">J3676+L3676</f>
        <v>200</v>
      </c>
      <c r="O3676" s="0" t="n">
        <f aca="false">O3675+N3676</f>
        <v>342010.643847939</v>
      </c>
      <c r="P3676" s="0" t="n">
        <f aca="false">MIN($B$5,P3675+K3676*$B$6-I3676)</f>
        <v>510.81</v>
      </c>
      <c r="Q3676" s="0" t="n">
        <f aca="false">MAX(0,F3676-H3676-K3676-L3676)</f>
        <v>117.4196464</v>
      </c>
    </row>
    <row r="3677" customFormat="false" ht="15" hidden="false" customHeight="false" outlineLevel="0" collapsed="false">
      <c r="A3677" s="0" t="n">
        <f aca="false">'Profiles 8760'!A3666</f>
        <v>3664</v>
      </c>
      <c r="B3677" s="0" t="n">
        <f aca="false">'Profiles 8760'!B3666</f>
        <v>6</v>
      </c>
      <c r="C3677" s="0" t="n">
        <f aca="false">'Profiles 8760'!E3666</f>
        <v>0</v>
      </c>
      <c r="D3677" s="0" t="n">
        <f aca="false">'Profiles 8760'!F3666</f>
        <v>0.780397</v>
      </c>
      <c r="E3677" s="0" t="n">
        <f aca="false">'Profiles 8760'!G3666</f>
        <v>1</v>
      </c>
      <c r="F3677" s="0" t="n">
        <f aca="false">D3677*Assumptions!$C$11*$B$7+E3677*Assumptions!$C$12*$B$8</f>
        <v>266.2786536</v>
      </c>
      <c r="G3677" s="0" t="n">
        <f aca="false">C3677*Assumptions!$C$15</f>
        <v>0</v>
      </c>
      <c r="H3677" s="0" t="n">
        <f aca="false">MIN(F3677,G3677)</f>
        <v>0</v>
      </c>
      <c r="I3677" s="0" t="n">
        <f aca="false">IF(C3677=1,MIN(G3677-H3677,Assumptions!$C$13,P3676),0)</f>
        <v>0</v>
      </c>
      <c r="J3677" s="0" t="n">
        <f aca="false">H3677+I3677</f>
        <v>0</v>
      </c>
      <c r="K3677" s="0" t="n">
        <f aca="false">MIN(IF(C3677=1,F3677-H3677,F3677),Assumptions!$C$13,MAX(0,($B$5-P3676)/$B$6))</f>
        <v>0</v>
      </c>
      <c r="L3677" s="0" t="n">
        <f aca="false">IF(C3677=1,0,MIN(F3677-K3677,Assumptions!$C$15,MAX(0,$B$10-O3676-M3677)))</f>
        <v>200</v>
      </c>
      <c r="M3677" s="0" t="n">
        <f aca="false">'Profiles 8760'!H3666</f>
        <v>170000</v>
      </c>
      <c r="N3677" s="0" t="n">
        <f aca="false">J3677+L3677</f>
        <v>200</v>
      </c>
      <c r="O3677" s="0" t="n">
        <f aca="false">O3676+N3677</f>
        <v>342210.643847939</v>
      </c>
      <c r="P3677" s="0" t="n">
        <f aca="false">MIN($B$5,P3676+K3677*$B$6-I3677)</f>
        <v>510.81</v>
      </c>
      <c r="Q3677" s="0" t="n">
        <f aca="false">MAX(0,F3677-H3677-K3677-L3677)</f>
        <v>66.2786536</v>
      </c>
    </row>
    <row r="3678" customFormat="false" ht="15" hidden="false" customHeight="false" outlineLevel="0" collapsed="false">
      <c r="A3678" s="0" t="n">
        <f aca="false">'Profiles 8760'!A3667</f>
        <v>3665</v>
      </c>
      <c r="B3678" s="0" t="n">
        <f aca="false">'Profiles 8760'!B3667</f>
        <v>6</v>
      </c>
      <c r="C3678" s="0" t="n">
        <f aca="false">'Profiles 8760'!E3667</f>
        <v>0</v>
      </c>
      <c r="D3678" s="0" t="n">
        <f aca="false">'Profiles 8760'!F3667</f>
        <v>0.561221</v>
      </c>
      <c r="E3678" s="0" t="n">
        <f aca="false">'Profiles 8760'!G3667</f>
        <v>1</v>
      </c>
      <c r="F3678" s="0" t="n">
        <f aca="false">D3678*Assumptions!$C$11*$B$7+E3678*Assumptions!$C$12*$B$8</f>
        <v>202.9806248</v>
      </c>
      <c r="G3678" s="0" t="n">
        <f aca="false">C3678*Assumptions!$C$15</f>
        <v>0</v>
      </c>
      <c r="H3678" s="0" t="n">
        <f aca="false">MIN(F3678,G3678)</f>
        <v>0</v>
      </c>
      <c r="I3678" s="0" t="n">
        <f aca="false">IF(C3678=1,MIN(G3678-H3678,Assumptions!$C$13,P3677),0)</f>
        <v>0</v>
      </c>
      <c r="J3678" s="0" t="n">
        <f aca="false">H3678+I3678</f>
        <v>0</v>
      </c>
      <c r="K3678" s="0" t="n">
        <f aca="false">MIN(IF(C3678=1,F3678-H3678,F3678),Assumptions!$C$13,MAX(0,($B$5-P3677)/$B$6))</f>
        <v>0</v>
      </c>
      <c r="L3678" s="0" t="n">
        <f aca="false">IF(C3678=1,0,MIN(F3678-K3678,Assumptions!$C$15,MAX(0,$B$10-O3677-M3678)))</f>
        <v>200</v>
      </c>
      <c r="M3678" s="0" t="n">
        <f aca="false">'Profiles 8760'!H3667</f>
        <v>170000</v>
      </c>
      <c r="N3678" s="0" t="n">
        <f aca="false">J3678+L3678</f>
        <v>200</v>
      </c>
      <c r="O3678" s="0" t="n">
        <f aca="false">O3677+N3678</f>
        <v>342410.643847939</v>
      </c>
      <c r="P3678" s="0" t="n">
        <f aca="false">MIN($B$5,P3677+K3678*$B$6-I3678)</f>
        <v>510.81</v>
      </c>
      <c r="Q3678" s="0" t="n">
        <f aca="false">MAX(0,F3678-H3678-K3678-L3678)</f>
        <v>2.98062480000002</v>
      </c>
    </row>
    <row r="3679" customFormat="false" ht="15" hidden="false" customHeight="false" outlineLevel="0" collapsed="false">
      <c r="A3679" s="0" t="n">
        <f aca="false">'Profiles 8760'!A3668</f>
        <v>3666</v>
      </c>
      <c r="B3679" s="0" t="n">
        <f aca="false">'Profiles 8760'!B3668</f>
        <v>6</v>
      </c>
      <c r="C3679" s="0" t="n">
        <f aca="false">'Profiles 8760'!E3668</f>
        <v>0</v>
      </c>
      <c r="D3679" s="0" t="n">
        <f aca="false">'Profiles 8760'!F3668</f>
        <v>0.32701</v>
      </c>
      <c r="E3679" s="0" t="n">
        <f aca="false">'Profiles 8760'!G3668</f>
        <v>1</v>
      </c>
      <c r="F3679" s="0" t="n">
        <f aca="false">D3679*Assumptions!$C$11*$B$7+E3679*Assumptions!$C$12*$B$8</f>
        <v>135.340488</v>
      </c>
      <c r="G3679" s="0" t="n">
        <f aca="false">C3679*Assumptions!$C$15</f>
        <v>0</v>
      </c>
      <c r="H3679" s="0" t="n">
        <f aca="false">MIN(F3679,G3679)</f>
        <v>0</v>
      </c>
      <c r="I3679" s="0" t="n">
        <f aca="false">IF(C3679=1,MIN(G3679-H3679,Assumptions!$C$13,P3678),0)</f>
        <v>0</v>
      </c>
      <c r="J3679" s="0" t="n">
        <f aca="false">H3679+I3679</f>
        <v>0</v>
      </c>
      <c r="K3679" s="0" t="n">
        <f aca="false">MIN(IF(C3679=1,F3679-H3679,F3679),Assumptions!$C$13,MAX(0,($B$5-P3678)/$B$6))</f>
        <v>0</v>
      </c>
      <c r="L3679" s="0" t="n">
        <f aca="false">IF(C3679=1,0,MIN(F3679-K3679,Assumptions!$C$15,MAX(0,$B$10-O3678-M3679)))</f>
        <v>135.340488</v>
      </c>
      <c r="M3679" s="0" t="n">
        <f aca="false">'Profiles 8760'!H3668</f>
        <v>170000</v>
      </c>
      <c r="N3679" s="0" t="n">
        <f aca="false">J3679+L3679</f>
        <v>135.340488</v>
      </c>
      <c r="O3679" s="0" t="n">
        <f aca="false">O3678+N3679</f>
        <v>342545.984335939</v>
      </c>
      <c r="P3679" s="0" t="n">
        <f aca="false">MIN($B$5,P3678+K3679*$B$6-I3679)</f>
        <v>510.81</v>
      </c>
      <c r="Q3679" s="0" t="n">
        <f aca="false">MAX(0,F3679-H3679-K3679-L3679)</f>
        <v>0</v>
      </c>
    </row>
    <row r="3680" customFormat="false" ht="15" hidden="false" customHeight="false" outlineLevel="0" collapsed="false">
      <c r="A3680" s="0" t="n">
        <f aca="false">'Profiles 8760'!A3669</f>
        <v>3667</v>
      </c>
      <c r="B3680" s="0" t="n">
        <f aca="false">'Profiles 8760'!B3669</f>
        <v>6</v>
      </c>
      <c r="C3680" s="0" t="n">
        <f aca="false">'Profiles 8760'!E3669</f>
        <v>0</v>
      </c>
      <c r="D3680" s="0" t="n">
        <f aca="false">'Profiles 8760'!F3669</f>
        <v>0.112919</v>
      </c>
      <c r="E3680" s="0" t="n">
        <f aca="false">'Profiles 8760'!G3669</f>
        <v>0.731188</v>
      </c>
      <c r="F3680" s="0" t="n">
        <f aca="false">D3680*Assumptions!$C$11*$B$7+E3680*Assumptions!$C$12*$B$8</f>
        <v>62.5165964</v>
      </c>
      <c r="G3680" s="0" t="n">
        <f aca="false">C3680*Assumptions!$C$15</f>
        <v>0</v>
      </c>
      <c r="H3680" s="0" t="n">
        <f aca="false">MIN(F3680,G3680)</f>
        <v>0</v>
      </c>
      <c r="I3680" s="0" t="n">
        <f aca="false">IF(C3680=1,MIN(G3680-H3680,Assumptions!$C$13,P3679),0)</f>
        <v>0</v>
      </c>
      <c r="J3680" s="0" t="n">
        <f aca="false">H3680+I3680</f>
        <v>0</v>
      </c>
      <c r="K3680" s="0" t="n">
        <f aca="false">MIN(IF(C3680=1,F3680-H3680,F3680),Assumptions!$C$13,MAX(0,($B$5-P3679)/$B$6))</f>
        <v>0</v>
      </c>
      <c r="L3680" s="0" t="n">
        <f aca="false">IF(C3680=1,0,MIN(F3680-K3680,Assumptions!$C$15,MAX(0,$B$10-O3679-M3680)))</f>
        <v>62.5165964</v>
      </c>
      <c r="M3680" s="0" t="n">
        <f aca="false">'Profiles 8760'!H3669</f>
        <v>170000</v>
      </c>
      <c r="N3680" s="0" t="n">
        <f aca="false">J3680+L3680</f>
        <v>62.5165964</v>
      </c>
      <c r="O3680" s="0" t="n">
        <f aca="false">O3679+N3680</f>
        <v>342608.500932339</v>
      </c>
      <c r="P3680" s="0" t="n">
        <f aca="false">MIN($B$5,P3679+K3680*$B$6-I3680)</f>
        <v>510.81</v>
      </c>
      <c r="Q3680" s="0" t="n">
        <f aca="false">MAX(0,F3680-H3680-K3680-L3680)</f>
        <v>0</v>
      </c>
    </row>
    <row r="3681" customFormat="false" ht="15" hidden="false" customHeight="false" outlineLevel="0" collapsed="false">
      <c r="A3681" s="0" t="n">
        <f aca="false">'Profiles 8760'!A3670</f>
        <v>3668</v>
      </c>
      <c r="B3681" s="0" t="n">
        <f aca="false">'Profiles 8760'!B3670</f>
        <v>6</v>
      </c>
      <c r="C3681" s="0" t="n">
        <f aca="false">'Profiles 8760'!E3670</f>
        <v>1</v>
      </c>
      <c r="D3681" s="0" t="n">
        <f aca="false">'Profiles 8760'!F3670</f>
        <v>0</v>
      </c>
      <c r="E3681" s="0" t="n">
        <f aca="false">'Profiles 8760'!G3670</f>
        <v>0.807373</v>
      </c>
      <c r="F3681" s="0" t="n">
        <f aca="false">D3681*Assumptions!$C$11*$B$7+E3681*Assumptions!$C$12*$B$8</f>
        <v>33.0215557</v>
      </c>
      <c r="G3681" s="0" t="n">
        <f aca="false">C3681*Assumptions!$C$15</f>
        <v>200</v>
      </c>
      <c r="H3681" s="0" t="n">
        <f aca="false">MIN(F3681,G3681)</f>
        <v>33.0215557</v>
      </c>
      <c r="I3681" s="0" t="n">
        <f aca="false">IF(C3681=1,MIN(G3681-H3681,Assumptions!$C$13,P3680),0)</f>
        <v>166.9784443</v>
      </c>
      <c r="J3681" s="0" t="n">
        <f aca="false">H3681+I3681</f>
        <v>200</v>
      </c>
      <c r="K3681" s="0" t="n">
        <f aca="false">MIN(IF(C3681=1,F3681-H3681,F3681),Assumptions!$C$13,MAX(0,($B$5-P3680)/$B$6))</f>
        <v>0</v>
      </c>
      <c r="L3681" s="0" t="n">
        <f aca="false">IF(C3681=1,0,MIN(F3681-K3681,Assumptions!$C$15,MAX(0,$B$10-O3680-M3681)))</f>
        <v>0</v>
      </c>
      <c r="M3681" s="0" t="n">
        <f aca="false">'Profiles 8760'!H3670</f>
        <v>169800</v>
      </c>
      <c r="N3681" s="0" t="n">
        <f aca="false">J3681+L3681</f>
        <v>200</v>
      </c>
      <c r="O3681" s="0" t="n">
        <f aca="false">O3680+N3681</f>
        <v>342808.500932339</v>
      </c>
      <c r="P3681" s="0" t="n">
        <f aca="false">MIN($B$5,P3680+K3681*$B$6-I3681)</f>
        <v>343.8315557</v>
      </c>
      <c r="Q3681" s="0" t="n">
        <f aca="false">MAX(0,F3681-H3681-K3681-L3681)</f>
        <v>0</v>
      </c>
    </row>
    <row r="3682" customFormat="false" ht="15" hidden="false" customHeight="false" outlineLevel="0" collapsed="false">
      <c r="A3682" s="0" t="n">
        <f aca="false">'Profiles 8760'!A3671</f>
        <v>3669</v>
      </c>
      <c r="B3682" s="0" t="n">
        <f aca="false">'Profiles 8760'!B3671</f>
        <v>6</v>
      </c>
      <c r="C3682" s="0" t="n">
        <f aca="false">'Profiles 8760'!E3671</f>
        <v>1</v>
      </c>
      <c r="D3682" s="0" t="n">
        <f aca="false">'Profiles 8760'!F3671</f>
        <v>0</v>
      </c>
      <c r="E3682" s="0" t="n">
        <f aca="false">'Profiles 8760'!G3671</f>
        <v>0.903844</v>
      </c>
      <c r="F3682" s="0" t="n">
        <f aca="false">D3682*Assumptions!$C$11*$B$7+E3682*Assumptions!$C$12*$B$8</f>
        <v>36.9672196</v>
      </c>
      <c r="G3682" s="0" t="n">
        <f aca="false">C3682*Assumptions!$C$15</f>
        <v>200</v>
      </c>
      <c r="H3682" s="0" t="n">
        <f aca="false">MIN(F3682,G3682)</f>
        <v>36.9672196</v>
      </c>
      <c r="I3682" s="0" t="n">
        <f aca="false">IF(C3682=1,MIN(G3682-H3682,Assumptions!$C$13,P3681),0)</f>
        <v>163.0327804</v>
      </c>
      <c r="J3682" s="0" t="n">
        <f aca="false">H3682+I3682</f>
        <v>200</v>
      </c>
      <c r="K3682" s="0" t="n">
        <f aca="false">MIN(IF(C3682=1,F3682-H3682,F3682),Assumptions!$C$13,MAX(0,($B$5-P3681)/$B$6))</f>
        <v>0</v>
      </c>
      <c r="L3682" s="0" t="n">
        <f aca="false">IF(C3682=1,0,MIN(F3682-K3682,Assumptions!$C$15,MAX(0,$B$10-O3681-M3682)))</f>
        <v>0</v>
      </c>
      <c r="M3682" s="0" t="n">
        <f aca="false">'Profiles 8760'!H3671</f>
        <v>169600</v>
      </c>
      <c r="N3682" s="0" t="n">
        <f aca="false">J3682+L3682</f>
        <v>200</v>
      </c>
      <c r="O3682" s="0" t="n">
        <f aca="false">O3681+N3682</f>
        <v>343008.500932339</v>
      </c>
      <c r="P3682" s="0" t="n">
        <f aca="false">MIN($B$5,P3681+K3682*$B$6-I3682)</f>
        <v>180.7987753</v>
      </c>
      <c r="Q3682" s="0" t="n">
        <f aca="false">MAX(0,F3682-H3682-K3682-L3682)</f>
        <v>0</v>
      </c>
    </row>
    <row r="3683" customFormat="false" ht="15" hidden="false" customHeight="false" outlineLevel="0" collapsed="false">
      <c r="A3683" s="0" t="n">
        <f aca="false">'Profiles 8760'!A3672</f>
        <v>3670</v>
      </c>
      <c r="B3683" s="0" t="n">
        <f aca="false">'Profiles 8760'!B3672</f>
        <v>6</v>
      </c>
      <c r="C3683" s="0" t="n">
        <f aca="false">'Profiles 8760'!E3672</f>
        <v>0</v>
      </c>
      <c r="D3683" s="0" t="n">
        <f aca="false">'Profiles 8760'!F3672</f>
        <v>0</v>
      </c>
      <c r="E3683" s="0" t="n">
        <f aca="false">'Profiles 8760'!G3672</f>
        <v>0.730146</v>
      </c>
      <c r="F3683" s="0" t="n">
        <f aca="false">D3683*Assumptions!$C$11*$B$7+E3683*Assumptions!$C$12*$B$8</f>
        <v>29.8629714</v>
      </c>
      <c r="G3683" s="0" t="n">
        <f aca="false">C3683*Assumptions!$C$15</f>
        <v>0</v>
      </c>
      <c r="H3683" s="0" t="n">
        <f aca="false">MIN(F3683,G3683)</f>
        <v>0</v>
      </c>
      <c r="I3683" s="0" t="n">
        <f aca="false">IF(C3683=1,MIN(G3683-H3683,Assumptions!$C$13,P3682),0)</f>
        <v>0</v>
      </c>
      <c r="J3683" s="0" t="n">
        <f aca="false">H3683+I3683</f>
        <v>0</v>
      </c>
      <c r="K3683" s="0" t="n">
        <f aca="false">MIN(IF(C3683=1,F3683-H3683,F3683),Assumptions!$C$13,MAX(0,($B$5-P3682)/$B$6))</f>
        <v>29.8629714</v>
      </c>
      <c r="L3683" s="0" t="n">
        <f aca="false">IF(C3683=1,0,MIN(F3683-K3683,Assumptions!$C$15,MAX(0,$B$10-O3682-M3683)))</f>
        <v>0</v>
      </c>
      <c r="M3683" s="0" t="n">
        <f aca="false">'Profiles 8760'!H3672</f>
        <v>169600</v>
      </c>
      <c r="N3683" s="0" t="n">
        <f aca="false">J3683+L3683</f>
        <v>0</v>
      </c>
      <c r="O3683" s="0" t="n">
        <f aca="false">O3682+N3683</f>
        <v>343008.500932339</v>
      </c>
      <c r="P3683" s="0" t="n">
        <f aca="false">MIN($B$5,P3682+K3683*$B$6-I3683)</f>
        <v>206.68399890952</v>
      </c>
      <c r="Q3683" s="0" t="n">
        <f aca="false">MAX(0,F3683-H3683-K3683-L3683)</f>
        <v>0</v>
      </c>
    </row>
    <row r="3684" customFormat="false" ht="15" hidden="false" customHeight="false" outlineLevel="0" collapsed="false">
      <c r="A3684" s="0" t="n">
        <f aca="false">'Profiles 8760'!A3673</f>
        <v>3671</v>
      </c>
      <c r="B3684" s="0" t="n">
        <f aca="false">'Profiles 8760'!B3673</f>
        <v>6</v>
      </c>
      <c r="C3684" s="0" t="n">
        <f aca="false">'Profiles 8760'!E3673</f>
        <v>0</v>
      </c>
      <c r="D3684" s="0" t="n">
        <f aca="false">'Profiles 8760'!F3673</f>
        <v>0</v>
      </c>
      <c r="E3684" s="0" t="n">
        <f aca="false">'Profiles 8760'!G3673</f>
        <v>0.569021</v>
      </c>
      <c r="F3684" s="0" t="n">
        <f aca="false">D3684*Assumptions!$C$11*$B$7+E3684*Assumptions!$C$12*$B$8</f>
        <v>23.2729589</v>
      </c>
      <c r="G3684" s="0" t="n">
        <f aca="false">C3684*Assumptions!$C$15</f>
        <v>0</v>
      </c>
      <c r="H3684" s="0" t="n">
        <f aca="false">MIN(F3684,G3684)</f>
        <v>0</v>
      </c>
      <c r="I3684" s="0" t="n">
        <f aca="false">IF(C3684=1,MIN(G3684-H3684,Assumptions!$C$13,P3683),0)</f>
        <v>0</v>
      </c>
      <c r="J3684" s="0" t="n">
        <f aca="false">H3684+I3684</f>
        <v>0</v>
      </c>
      <c r="K3684" s="0" t="n">
        <f aca="false">MIN(IF(C3684=1,F3684-H3684,F3684),Assumptions!$C$13,MAX(0,($B$5-P3683)/$B$6))</f>
        <v>23.2729589</v>
      </c>
      <c r="L3684" s="0" t="n">
        <f aca="false">IF(C3684=1,0,MIN(F3684-K3684,Assumptions!$C$15,MAX(0,$B$10-O3683-M3684)))</f>
        <v>0</v>
      </c>
      <c r="M3684" s="0" t="n">
        <f aca="false">'Profiles 8760'!H3673</f>
        <v>169600</v>
      </c>
      <c r="N3684" s="0" t="n">
        <f aca="false">J3684+L3684</f>
        <v>0</v>
      </c>
      <c r="O3684" s="0" t="n">
        <f aca="false">O3683+N3684</f>
        <v>343008.500932339</v>
      </c>
      <c r="P3684" s="0" t="n">
        <f aca="false">MIN($B$5,P3683+K3684*$B$6-I3684)</f>
        <v>226.85699968404</v>
      </c>
      <c r="Q3684" s="0" t="n">
        <f aca="false">MAX(0,F3684-H3684-K3684-L3684)</f>
        <v>0</v>
      </c>
    </row>
    <row r="3685" customFormat="false" ht="15" hidden="false" customHeight="false" outlineLevel="0" collapsed="false">
      <c r="A3685" s="0" t="n">
        <f aca="false">'Profiles 8760'!A3674</f>
        <v>3672</v>
      </c>
      <c r="B3685" s="0" t="n">
        <f aca="false">'Profiles 8760'!B3674</f>
        <v>6</v>
      </c>
      <c r="C3685" s="0" t="n">
        <f aca="false">'Profiles 8760'!E3674</f>
        <v>0</v>
      </c>
      <c r="D3685" s="0" t="n">
        <f aca="false">'Profiles 8760'!F3674</f>
        <v>0</v>
      </c>
      <c r="E3685" s="0" t="n">
        <f aca="false">'Profiles 8760'!G3674</f>
        <v>0.415814</v>
      </c>
      <c r="F3685" s="0" t="n">
        <f aca="false">D3685*Assumptions!$C$11*$B$7+E3685*Assumptions!$C$12*$B$8</f>
        <v>17.0067926</v>
      </c>
      <c r="G3685" s="0" t="n">
        <f aca="false">C3685*Assumptions!$C$15</f>
        <v>0</v>
      </c>
      <c r="H3685" s="0" t="n">
        <f aca="false">MIN(F3685,G3685)</f>
        <v>0</v>
      </c>
      <c r="I3685" s="0" t="n">
        <f aca="false">IF(C3685=1,MIN(G3685-H3685,Assumptions!$C$13,P3684),0)</f>
        <v>0</v>
      </c>
      <c r="J3685" s="0" t="n">
        <f aca="false">H3685+I3685</f>
        <v>0</v>
      </c>
      <c r="K3685" s="0" t="n">
        <f aca="false">MIN(IF(C3685=1,F3685-H3685,F3685),Assumptions!$C$13,MAX(0,($B$5-P3684)/$B$6))</f>
        <v>17.0067926</v>
      </c>
      <c r="L3685" s="0" t="n">
        <f aca="false">IF(C3685=1,0,MIN(F3685-K3685,Assumptions!$C$15,MAX(0,$B$10-O3684-M3685)))</f>
        <v>0</v>
      </c>
      <c r="M3685" s="0" t="n">
        <f aca="false">'Profiles 8760'!H3674</f>
        <v>169600</v>
      </c>
      <c r="N3685" s="0" t="n">
        <f aca="false">J3685+L3685</f>
        <v>0</v>
      </c>
      <c r="O3685" s="0" t="n">
        <f aca="false">O3684+N3685</f>
        <v>343008.500932339</v>
      </c>
      <c r="P3685" s="0" t="n">
        <f aca="false">MIN($B$5,P3684+K3685*$B$6-I3685)</f>
        <v>241.59848750972</v>
      </c>
      <c r="Q3685" s="0" t="n">
        <f aca="false">MAX(0,F3685-H3685-K3685-L3685)</f>
        <v>0</v>
      </c>
    </row>
    <row r="3686" customFormat="false" ht="15" hidden="false" customHeight="false" outlineLevel="0" collapsed="false">
      <c r="A3686" s="0" t="n">
        <f aca="false">'Profiles 8760'!A3675</f>
        <v>3673</v>
      </c>
      <c r="B3686" s="0" t="n">
        <f aca="false">'Profiles 8760'!B3675</f>
        <v>6</v>
      </c>
      <c r="C3686" s="0" t="n">
        <f aca="false">'Profiles 8760'!E3675</f>
        <v>0</v>
      </c>
      <c r="D3686" s="0" t="n">
        <f aca="false">'Profiles 8760'!F3675</f>
        <v>0</v>
      </c>
      <c r="E3686" s="0" t="n">
        <f aca="false">'Profiles 8760'!G3675</f>
        <v>0.272889</v>
      </c>
      <c r="F3686" s="0" t="n">
        <f aca="false">D3686*Assumptions!$C$11*$B$7+E3686*Assumptions!$C$12*$B$8</f>
        <v>11.1611601</v>
      </c>
      <c r="G3686" s="0" t="n">
        <f aca="false">C3686*Assumptions!$C$15</f>
        <v>0</v>
      </c>
      <c r="H3686" s="0" t="n">
        <f aca="false">MIN(F3686,G3686)</f>
        <v>0</v>
      </c>
      <c r="I3686" s="0" t="n">
        <f aca="false">IF(C3686=1,MIN(G3686-H3686,Assumptions!$C$13,P3685),0)</f>
        <v>0</v>
      </c>
      <c r="J3686" s="0" t="n">
        <f aca="false">H3686+I3686</f>
        <v>0</v>
      </c>
      <c r="K3686" s="0" t="n">
        <f aca="false">MIN(IF(C3686=1,F3686-H3686,F3686),Assumptions!$C$13,MAX(0,($B$5-P3685)/$B$6))</f>
        <v>11.1611601</v>
      </c>
      <c r="L3686" s="0" t="n">
        <f aca="false">IF(C3686=1,0,MIN(F3686-K3686,Assumptions!$C$15,MAX(0,$B$10-O3685-M3686)))</f>
        <v>0</v>
      </c>
      <c r="M3686" s="0" t="n">
        <f aca="false">'Profiles 8760'!H3675</f>
        <v>169600</v>
      </c>
      <c r="N3686" s="0" t="n">
        <f aca="false">J3686+L3686</f>
        <v>0</v>
      </c>
      <c r="O3686" s="0" t="n">
        <f aca="false">O3685+N3686</f>
        <v>343008.500932339</v>
      </c>
      <c r="P3686" s="0" t="n">
        <f aca="false">MIN($B$5,P3685+K3686*$B$6-I3686)</f>
        <v>251.2729810844</v>
      </c>
      <c r="Q3686" s="0" t="n">
        <f aca="false">MAX(0,F3686-H3686-K3686-L3686)</f>
        <v>0</v>
      </c>
    </row>
    <row r="3687" customFormat="false" ht="15" hidden="false" customHeight="false" outlineLevel="0" collapsed="false">
      <c r="A3687" s="0" t="n">
        <f aca="false">'Profiles 8760'!A3676</f>
        <v>3674</v>
      </c>
      <c r="B3687" s="0" t="n">
        <f aca="false">'Profiles 8760'!B3676</f>
        <v>6</v>
      </c>
      <c r="C3687" s="0" t="n">
        <f aca="false">'Profiles 8760'!E3676</f>
        <v>0</v>
      </c>
      <c r="D3687" s="0" t="n">
        <f aca="false">'Profiles 8760'!F3676</f>
        <v>0</v>
      </c>
      <c r="E3687" s="0" t="n">
        <f aca="false">'Profiles 8760'!G3676</f>
        <v>0.243191</v>
      </c>
      <c r="F3687" s="0" t="n">
        <f aca="false">D3687*Assumptions!$C$11*$B$7+E3687*Assumptions!$C$12*$B$8</f>
        <v>9.9465119</v>
      </c>
      <c r="G3687" s="0" t="n">
        <f aca="false">C3687*Assumptions!$C$15</f>
        <v>0</v>
      </c>
      <c r="H3687" s="0" t="n">
        <f aca="false">MIN(F3687,G3687)</f>
        <v>0</v>
      </c>
      <c r="I3687" s="0" t="n">
        <f aca="false">IF(C3687=1,MIN(G3687-H3687,Assumptions!$C$13,P3686),0)</f>
        <v>0</v>
      </c>
      <c r="J3687" s="0" t="n">
        <f aca="false">H3687+I3687</f>
        <v>0</v>
      </c>
      <c r="K3687" s="0" t="n">
        <f aca="false">MIN(IF(C3687=1,F3687-H3687,F3687),Assumptions!$C$13,MAX(0,($B$5-P3686)/$B$6))</f>
        <v>9.9465119</v>
      </c>
      <c r="L3687" s="0" t="n">
        <f aca="false">IF(C3687=1,0,MIN(F3687-K3687,Assumptions!$C$15,MAX(0,$B$10-O3686-M3687)))</f>
        <v>0</v>
      </c>
      <c r="M3687" s="0" t="n">
        <f aca="false">'Profiles 8760'!H3676</f>
        <v>169600</v>
      </c>
      <c r="N3687" s="0" t="n">
        <f aca="false">J3687+L3687</f>
        <v>0</v>
      </c>
      <c r="O3687" s="0" t="n">
        <f aca="false">O3686+N3687</f>
        <v>343008.500932339</v>
      </c>
      <c r="P3687" s="0" t="n">
        <f aca="false">MIN($B$5,P3686+K3687*$B$6-I3687)</f>
        <v>259.89461759932</v>
      </c>
      <c r="Q3687" s="0" t="n">
        <f aca="false">MAX(0,F3687-H3687-K3687-L3687)</f>
        <v>0</v>
      </c>
    </row>
    <row r="3688" customFormat="false" ht="15" hidden="false" customHeight="false" outlineLevel="0" collapsed="false">
      <c r="A3688" s="0" t="n">
        <f aca="false">'Profiles 8760'!A3677</f>
        <v>3675</v>
      </c>
      <c r="B3688" s="0" t="n">
        <f aca="false">'Profiles 8760'!B3677</f>
        <v>6</v>
      </c>
      <c r="C3688" s="0" t="n">
        <f aca="false">'Profiles 8760'!E3677</f>
        <v>0</v>
      </c>
      <c r="D3688" s="0" t="n">
        <f aca="false">'Profiles 8760'!F3677</f>
        <v>0</v>
      </c>
      <c r="E3688" s="0" t="n">
        <f aca="false">'Profiles 8760'!G3677</f>
        <v>0.325796</v>
      </c>
      <c r="F3688" s="0" t="n">
        <f aca="false">D3688*Assumptions!$C$11*$B$7+E3688*Assumptions!$C$12*$B$8</f>
        <v>13.3250564</v>
      </c>
      <c r="G3688" s="0" t="n">
        <f aca="false">C3688*Assumptions!$C$15</f>
        <v>0</v>
      </c>
      <c r="H3688" s="0" t="n">
        <f aca="false">MIN(F3688,G3688)</f>
        <v>0</v>
      </c>
      <c r="I3688" s="0" t="n">
        <f aca="false">IF(C3688=1,MIN(G3688-H3688,Assumptions!$C$13,P3687),0)</f>
        <v>0</v>
      </c>
      <c r="J3688" s="0" t="n">
        <f aca="false">H3688+I3688</f>
        <v>0</v>
      </c>
      <c r="K3688" s="0" t="n">
        <f aca="false">MIN(IF(C3688=1,F3688-H3688,F3688),Assumptions!$C$13,MAX(0,($B$5-P3687)/$B$6))</f>
        <v>13.3250564</v>
      </c>
      <c r="L3688" s="0" t="n">
        <f aca="false">IF(C3688=1,0,MIN(F3688-K3688,Assumptions!$C$15,MAX(0,$B$10-O3687-M3688)))</f>
        <v>0</v>
      </c>
      <c r="M3688" s="0" t="n">
        <f aca="false">'Profiles 8760'!H3677</f>
        <v>169600</v>
      </c>
      <c r="N3688" s="0" t="n">
        <f aca="false">J3688+L3688</f>
        <v>0</v>
      </c>
      <c r="O3688" s="0" t="n">
        <f aca="false">O3687+N3688</f>
        <v>343008.500932339</v>
      </c>
      <c r="P3688" s="0" t="n">
        <f aca="false">MIN($B$5,P3687+K3688*$B$6-I3688)</f>
        <v>271.44477648684</v>
      </c>
      <c r="Q3688" s="0" t="n">
        <f aca="false">MAX(0,F3688-H3688-K3688-L3688)</f>
        <v>0</v>
      </c>
    </row>
    <row r="3689" customFormat="false" ht="15" hidden="false" customHeight="false" outlineLevel="0" collapsed="false">
      <c r="A3689" s="0" t="n">
        <f aca="false">'Profiles 8760'!A3678</f>
        <v>3676</v>
      </c>
      <c r="B3689" s="0" t="n">
        <f aca="false">'Profiles 8760'!B3678</f>
        <v>6</v>
      </c>
      <c r="C3689" s="0" t="n">
        <f aca="false">'Profiles 8760'!E3678</f>
        <v>0</v>
      </c>
      <c r="D3689" s="0" t="n">
        <f aca="false">'Profiles 8760'!F3678</f>
        <v>0</v>
      </c>
      <c r="E3689" s="0" t="n">
        <f aca="false">'Profiles 8760'!G3678</f>
        <v>0.40886</v>
      </c>
      <c r="F3689" s="0" t="n">
        <f aca="false">D3689*Assumptions!$C$11*$B$7+E3689*Assumptions!$C$12*$B$8</f>
        <v>16.722374</v>
      </c>
      <c r="G3689" s="0" t="n">
        <f aca="false">C3689*Assumptions!$C$15</f>
        <v>0</v>
      </c>
      <c r="H3689" s="0" t="n">
        <f aca="false">MIN(F3689,G3689)</f>
        <v>0</v>
      </c>
      <c r="I3689" s="0" t="n">
        <f aca="false">IF(C3689=1,MIN(G3689-H3689,Assumptions!$C$13,P3688),0)</f>
        <v>0</v>
      </c>
      <c r="J3689" s="0" t="n">
        <f aca="false">H3689+I3689</f>
        <v>0</v>
      </c>
      <c r="K3689" s="0" t="n">
        <f aca="false">MIN(IF(C3689=1,F3689-H3689,F3689),Assumptions!$C$13,MAX(0,($B$5-P3688)/$B$6))</f>
        <v>16.722374</v>
      </c>
      <c r="L3689" s="0" t="n">
        <f aca="false">IF(C3689=1,0,MIN(F3689-K3689,Assumptions!$C$15,MAX(0,$B$10-O3688-M3689)))</f>
        <v>0</v>
      </c>
      <c r="M3689" s="0" t="n">
        <f aca="false">'Profiles 8760'!H3678</f>
        <v>169600</v>
      </c>
      <c r="N3689" s="0" t="n">
        <f aca="false">J3689+L3689</f>
        <v>0</v>
      </c>
      <c r="O3689" s="0" t="n">
        <f aca="false">O3688+N3689</f>
        <v>343008.500932339</v>
      </c>
      <c r="P3689" s="0" t="n">
        <f aca="false">MIN($B$5,P3688+K3689*$B$6-I3689)</f>
        <v>285.93973027004</v>
      </c>
      <c r="Q3689" s="0" t="n">
        <f aca="false">MAX(0,F3689-H3689-K3689-L3689)</f>
        <v>0</v>
      </c>
    </row>
    <row r="3690" customFormat="false" ht="15" hidden="false" customHeight="false" outlineLevel="0" collapsed="false">
      <c r="A3690" s="0" t="n">
        <f aca="false">'Profiles 8760'!A3679</f>
        <v>3677</v>
      </c>
      <c r="B3690" s="0" t="n">
        <f aca="false">'Profiles 8760'!B3679</f>
        <v>6</v>
      </c>
      <c r="C3690" s="0" t="n">
        <f aca="false">'Profiles 8760'!E3679</f>
        <v>0</v>
      </c>
      <c r="D3690" s="0" t="n">
        <f aca="false">'Profiles 8760'!F3679</f>
        <v>0</v>
      </c>
      <c r="E3690" s="0" t="n">
        <f aca="false">'Profiles 8760'!G3679</f>
        <v>0.483724</v>
      </c>
      <c r="F3690" s="0" t="n">
        <f aca="false">D3690*Assumptions!$C$11*$B$7+E3690*Assumptions!$C$12*$B$8</f>
        <v>19.7843116</v>
      </c>
      <c r="G3690" s="0" t="n">
        <f aca="false">C3690*Assumptions!$C$15</f>
        <v>0</v>
      </c>
      <c r="H3690" s="0" t="n">
        <f aca="false">MIN(F3690,G3690)</f>
        <v>0</v>
      </c>
      <c r="I3690" s="0" t="n">
        <f aca="false">IF(C3690=1,MIN(G3690-H3690,Assumptions!$C$13,P3689),0)</f>
        <v>0</v>
      </c>
      <c r="J3690" s="0" t="n">
        <f aca="false">H3690+I3690</f>
        <v>0</v>
      </c>
      <c r="K3690" s="0" t="n">
        <f aca="false">MIN(IF(C3690=1,F3690-H3690,F3690),Assumptions!$C$13,MAX(0,($B$5-P3689)/$B$6))</f>
        <v>19.7843116</v>
      </c>
      <c r="L3690" s="0" t="n">
        <f aca="false">IF(C3690=1,0,MIN(F3690-K3690,Assumptions!$C$15,MAX(0,$B$10-O3689-M3690)))</f>
        <v>0</v>
      </c>
      <c r="M3690" s="0" t="n">
        <f aca="false">'Profiles 8760'!H3679</f>
        <v>169600</v>
      </c>
      <c r="N3690" s="0" t="n">
        <f aca="false">J3690+L3690</f>
        <v>0</v>
      </c>
      <c r="O3690" s="0" t="n">
        <f aca="false">O3689+N3690</f>
        <v>343008.500932339</v>
      </c>
      <c r="P3690" s="0" t="n">
        <f aca="false">MIN($B$5,P3689+K3690*$B$6-I3690)</f>
        <v>303.08877156492</v>
      </c>
      <c r="Q3690" s="0" t="n">
        <f aca="false">MAX(0,F3690-H3690-K3690-L3690)</f>
        <v>0</v>
      </c>
    </row>
    <row r="3691" customFormat="false" ht="15" hidden="false" customHeight="false" outlineLevel="0" collapsed="false">
      <c r="A3691" s="0" t="n">
        <f aca="false">'Profiles 8760'!A3680</f>
        <v>3678</v>
      </c>
      <c r="B3691" s="0" t="n">
        <f aca="false">'Profiles 8760'!B3680</f>
        <v>6</v>
      </c>
      <c r="C3691" s="0" t="n">
        <f aca="false">'Profiles 8760'!E3680</f>
        <v>0</v>
      </c>
      <c r="D3691" s="0" t="n">
        <f aca="false">'Profiles 8760'!F3680</f>
        <v>0</v>
      </c>
      <c r="E3691" s="0" t="n">
        <f aca="false">'Profiles 8760'!G3680</f>
        <v>0.619961</v>
      </c>
      <c r="F3691" s="0" t="n">
        <f aca="false">D3691*Assumptions!$C$11*$B$7+E3691*Assumptions!$C$12*$B$8</f>
        <v>25.3564049</v>
      </c>
      <c r="G3691" s="0" t="n">
        <f aca="false">C3691*Assumptions!$C$15</f>
        <v>0</v>
      </c>
      <c r="H3691" s="0" t="n">
        <f aca="false">MIN(F3691,G3691)</f>
        <v>0</v>
      </c>
      <c r="I3691" s="0" t="n">
        <f aca="false">IF(C3691=1,MIN(G3691-H3691,Assumptions!$C$13,P3690),0)</f>
        <v>0</v>
      </c>
      <c r="J3691" s="0" t="n">
        <f aca="false">H3691+I3691</f>
        <v>0</v>
      </c>
      <c r="K3691" s="0" t="n">
        <f aca="false">MIN(IF(C3691=1,F3691-H3691,F3691),Assumptions!$C$13,MAX(0,($B$5-P3690)/$B$6))</f>
        <v>25.3564049</v>
      </c>
      <c r="L3691" s="0" t="n">
        <f aca="false">IF(C3691=1,0,MIN(F3691-K3691,Assumptions!$C$15,MAX(0,$B$10-O3690-M3691)))</f>
        <v>0</v>
      </c>
      <c r="M3691" s="0" t="n">
        <f aca="false">'Profiles 8760'!H3680</f>
        <v>169600</v>
      </c>
      <c r="N3691" s="0" t="n">
        <f aca="false">J3691+L3691</f>
        <v>0</v>
      </c>
      <c r="O3691" s="0" t="n">
        <f aca="false">O3690+N3691</f>
        <v>343008.500932339</v>
      </c>
      <c r="P3691" s="0" t="n">
        <f aca="false">MIN($B$5,P3690+K3691*$B$6-I3691)</f>
        <v>325.06770333224</v>
      </c>
      <c r="Q3691" s="0" t="n">
        <f aca="false">MAX(0,F3691-H3691-K3691-L3691)</f>
        <v>0</v>
      </c>
    </row>
    <row r="3692" customFormat="false" ht="15" hidden="false" customHeight="false" outlineLevel="0" collapsed="false">
      <c r="A3692" s="0" t="n">
        <f aca="false">'Profiles 8760'!A3681</f>
        <v>3679</v>
      </c>
      <c r="B3692" s="0" t="n">
        <f aca="false">'Profiles 8760'!B3681</f>
        <v>6</v>
      </c>
      <c r="C3692" s="0" t="n">
        <f aca="false">'Profiles 8760'!E3681</f>
        <v>0</v>
      </c>
      <c r="D3692" s="0" t="n">
        <f aca="false">'Profiles 8760'!F3681</f>
        <v>0.112269</v>
      </c>
      <c r="E3692" s="0" t="n">
        <f aca="false">'Profiles 8760'!G3681</f>
        <v>0.476153</v>
      </c>
      <c r="F3692" s="0" t="n">
        <f aca="false">D3692*Assumptions!$C$11*$B$7+E3692*Assumptions!$C$12*$B$8</f>
        <v>51.8979449</v>
      </c>
      <c r="G3692" s="0" t="n">
        <f aca="false">C3692*Assumptions!$C$15</f>
        <v>0</v>
      </c>
      <c r="H3692" s="0" t="n">
        <f aca="false">MIN(F3692,G3692)</f>
        <v>0</v>
      </c>
      <c r="I3692" s="0" t="n">
        <f aca="false">IF(C3692=1,MIN(G3692-H3692,Assumptions!$C$13,P3691),0)</f>
        <v>0</v>
      </c>
      <c r="J3692" s="0" t="n">
        <f aca="false">H3692+I3692</f>
        <v>0</v>
      </c>
      <c r="K3692" s="0" t="n">
        <f aca="false">MIN(IF(C3692=1,F3692-H3692,F3692),Assumptions!$C$13,MAX(0,($B$5-P3691)/$B$6))</f>
        <v>51.8979449</v>
      </c>
      <c r="L3692" s="0" t="n">
        <f aca="false">IF(C3692=1,0,MIN(F3692-K3692,Assumptions!$C$15,MAX(0,$B$10-O3691-M3692)))</f>
        <v>0</v>
      </c>
      <c r="M3692" s="0" t="n">
        <f aca="false">'Profiles 8760'!H3681</f>
        <v>169600</v>
      </c>
      <c r="N3692" s="0" t="n">
        <f aca="false">J3692+L3692</f>
        <v>0</v>
      </c>
      <c r="O3692" s="0" t="n">
        <f aca="false">O3691+N3692</f>
        <v>343008.500932339</v>
      </c>
      <c r="P3692" s="0" t="n">
        <f aca="false">MIN($B$5,P3691+K3692*$B$6-I3692)</f>
        <v>370.05284197156</v>
      </c>
      <c r="Q3692" s="0" t="n">
        <f aca="false">MAX(0,F3692-H3692-K3692-L3692)</f>
        <v>0</v>
      </c>
    </row>
    <row r="3693" customFormat="false" ht="15" hidden="false" customHeight="false" outlineLevel="0" collapsed="false">
      <c r="A3693" s="0" t="n">
        <f aca="false">'Profiles 8760'!A3682</f>
        <v>3680</v>
      </c>
      <c r="B3693" s="0" t="n">
        <f aca="false">'Profiles 8760'!B3682</f>
        <v>6</v>
      </c>
      <c r="C3693" s="0" t="n">
        <f aca="false">'Profiles 8760'!E3682</f>
        <v>1</v>
      </c>
      <c r="D3693" s="0" t="n">
        <f aca="false">'Profiles 8760'!F3682</f>
        <v>0.325128</v>
      </c>
      <c r="E3693" s="0" t="n">
        <f aca="false">'Profiles 8760'!G3682</f>
        <v>0.448593</v>
      </c>
      <c r="F3693" s="0" t="n">
        <f aca="false">D3693*Assumptions!$C$11*$B$7+E3693*Assumptions!$C$12*$B$8</f>
        <v>112.2444201</v>
      </c>
      <c r="G3693" s="0" t="n">
        <f aca="false">C3693*Assumptions!$C$15</f>
        <v>200</v>
      </c>
      <c r="H3693" s="0" t="n">
        <f aca="false">MIN(F3693,G3693)</f>
        <v>112.2444201</v>
      </c>
      <c r="I3693" s="0" t="n">
        <f aca="false">IF(C3693=1,MIN(G3693-H3693,Assumptions!$C$13,P3692),0)</f>
        <v>87.7555799</v>
      </c>
      <c r="J3693" s="0" t="n">
        <f aca="false">H3693+I3693</f>
        <v>200</v>
      </c>
      <c r="K3693" s="0" t="n">
        <f aca="false">MIN(IF(C3693=1,F3693-H3693,F3693),Assumptions!$C$13,MAX(0,($B$5-P3692)/$B$6))</f>
        <v>0</v>
      </c>
      <c r="L3693" s="0" t="n">
        <f aca="false">IF(C3693=1,0,MIN(F3693-K3693,Assumptions!$C$15,MAX(0,$B$10-O3692-M3693)))</f>
        <v>0</v>
      </c>
      <c r="M3693" s="0" t="n">
        <f aca="false">'Profiles 8760'!H3682</f>
        <v>169400</v>
      </c>
      <c r="N3693" s="0" t="n">
        <f aca="false">J3693+L3693</f>
        <v>200</v>
      </c>
      <c r="O3693" s="0" t="n">
        <f aca="false">O3692+N3693</f>
        <v>343208.500932339</v>
      </c>
      <c r="P3693" s="0" t="n">
        <f aca="false">MIN($B$5,P3692+K3693*$B$6-I3693)</f>
        <v>282.29726207156</v>
      </c>
      <c r="Q3693" s="0" t="n">
        <f aca="false">MAX(0,F3693-H3693-K3693-L3693)</f>
        <v>0</v>
      </c>
    </row>
    <row r="3694" customFormat="false" ht="15" hidden="false" customHeight="false" outlineLevel="0" collapsed="false">
      <c r="A3694" s="0" t="n">
        <f aca="false">'Profiles 8760'!A3683</f>
        <v>3681</v>
      </c>
      <c r="B3694" s="0" t="n">
        <f aca="false">'Profiles 8760'!B3683</f>
        <v>6</v>
      </c>
      <c r="C3694" s="0" t="n">
        <f aca="false">'Profiles 8760'!E3683</f>
        <v>1</v>
      </c>
      <c r="D3694" s="0" t="n">
        <f aca="false">'Profiles 8760'!F3683</f>
        <v>0.557992</v>
      </c>
      <c r="E3694" s="0" t="n">
        <f aca="false">'Profiles 8760'!G3683</f>
        <v>0.475985</v>
      </c>
      <c r="F3694" s="0" t="n">
        <f aca="false">D3694*Assumptions!$C$11*$B$7+E3694*Assumptions!$C$12*$B$8</f>
        <v>180.6158761</v>
      </c>
      <c r="G3694" s="0" t="n">
        <f aca="false">C3694*Assumptions!$C$15</f>
        <v>200</v>
      </c>
      <c r="H3694" s="0" t="n">
        <f aca="false">MIN(F3694,G3694)</f>
        <v>180.6158761</v>
      </c>
      <c r="I3694" s="0" t="n">
        <f aca="false">IF(C3694=1,MIN(G3694-H3694,Assumptions!$C$13,P3693),0)</f>
        <v>19.3841239</v>
      </c>
      <c r="J3694" s="0" t="n">
        <f aca="false">H3694+I3694</f>
        <v>200</v>
      </c>
      <c r="K3694" s="0" t="n">
        <f aca="false">MIN(IF(C3694=1,F3694-H3694,F3694),Assumptions!$C$13,MAX(0,($B$5-P3693)/$B$6))</f>
        <v>0</v>
      </c>
      <c r="L3694" s="0" t="n">
        <f aca="false">IF(C3694=1,0,MIN(F3694-K3694,Assumptions!$C$15,MAX(0,$B$10-O3693-M3694)))</f>
        <v>0</v>
      </c>
      <c r="M3694" s="0" t="n">
        <f aca="false">'Profiles 8760'!H3683</f>
        <v>169200</v>
      </c>
      <c r="N3694" s="0" t="n">
        <f aca="false">J3694+L3694</f>
        <v>200</v>
      </c>
      <c r="O3694" s="0" t="n">
        <f aca="false">O3693+N3694</f>
        <v>343408.500932339</v>
      </c>
      <c r="P3694" s="0" t="n">
        <f aca="false">MIN($B$5,P3693+K3694*$B$6-I3694)</f>
        <v>262.91313817156</v>
      </c>
      <c r="Q3694" s="0" t="n">
        <f aca="false">MAX(0,F3694-H3694-K3694-L3694)</f>
        <v>0</v>
      </c>
    </row>
    <row r="3695" customFormat="false" ht="15" hidden="false" customHeight="false" outlineLevel="0" collapsed="false">
      <c r="A3695" s="0" t="n">
        <f aca="false">'Profiles 8760'!A3684</f>
        <v>3682</v>
      </c>
      <c r="B3695" s="0" t="n">
        <f aca="false">'Profiles 8760'!B3684</f>
        <v>6</v>
      </c>
      <c r="C3695" s="0" t="n">
        <f aca="false">'Profiles 8760'!E3684</f>
        <v>0</v>
      </c>
      <c r="D3695" s="0" t="n">
        <f aca="false">'Profiles 8760'!F3684</f>
        <v>0.775907</v>
      </c>
      <c r="E3695" s="0" t="n">
        <f aca="false">'Profiles 8760'!G3684</f>
        <v>0.3822</v>
      </c>
      <c r="F3695" s="0" t="n">
        <f aca="false">D3695*Assumptions!$C$11*$B$7+E3695*Assumptions!$C$12*$B$8</f>
        <v>239.7139216</v>
      </c>
      <c r="G3695" s="0" t="n">
        <f aca="false">C3695*Assumptions!$C$15</f>
        <v>0</v>
      </c>
      <c r="H3695" s="0" t="n">
        <f aca="false">MIN(F3695,G3695)</f>
        <v>0</v>
      </c>
      <c r="I3695" s="0" t="n">
        <f aca="false">IF(C3695=1,MIN(G3695-H3695,Assumptions!$C$13,P3694),0)</f>
        <v>0</v>
      </c>
      <c r="J3695" s="0" t="n">
        <f aca="false">H3695+I3695</f>
        <v>0</v>
      </c>
      <c r="K3695" s="0" t="n">
        <f aca="false">MIN(IF(C3695=1,F3695-H3695,F3695),Assumptions!$C$13,MAX(0,($B$5-P3694)/$B$6))</f>
        <v>180</v>
      </c>
      <c r="L3695" s="0" t="n">
        <f aca="false">IF(C3695=1,0,MIN(F3695-K3695,Assumptions!$C$15,MAX(0,$B$10-O3694-M3695)))</f>
        <v>59.7139216</v>
      </c>
      <c r="M3695" s="0" t="n">
        <f aca="false">'Profiles 8760'!H3684</f>
        <v>169200</v>
      </c>
      <c r="N3695" s="0" t="n">
        <f aca="false">J3695+L3695</f>
        <v>59.7139216</v>
      </c>
      <c r="O3695" s="0" t="n">
        <f aca="false">O3694+N3695</f>
        <v>343468.214853939</v>
      </c>
      <c r="P3695" s="0" t="n">
        <f aca="false">MIN($B$5,P3694+K3695*$B$6-I3695)</f>
        <v>418.93713817156</v>
      </c>
      <c r="Q3695" s="0" t="n">
        <f aca="false">MAX(0,F3695-H3695-K3695-L3695)</f>
        <v>0</v>
      </c>
    </row>
    <row r="3696" customFormat="false" ht="15" hidden="false" customHeight="false" outlineLevel="0" collapsed="false">
      <c r="A3696" s="0" t="n">
        <f aca="false">'Profiles 8760'!A3685</f>
        <v>3683</v>
      </c>
      <c r="B3696" s="0" t="n">
        <f aca="false">'Profiles 8760'!B3685</f>
        <v>6</v>
      </c>
      <c r="C3696" s="0" t="n">
        <f aca="false">'Profiles 8760'!E3685</f>
        <v>0</v>
      </c>
      <c r="D3696" s="0" t="n">
        <f aca="false">'Profiles 8760'!F3685</f>
        <v>0.951969</v>
      </c>
      <c r="E3696" s="0" t="n">
        <f aca="false">'Profiles 8760'!G3685</f>
        <v>0.522923</v>
      </c>
      <c r="F3696" s="0" t="n">
        <f aca="false">D3696*Assumptions!$C$11*$B$7+E3696*Assumptions!$C$12*$B$8</f>
        <v>296.3161979</v>
      </c>
      <c r="G3696" s="0" t="n">
        <f aca="false">C3696*Assumptions!$C$15</f>
        <v>0</v>
      </c>
      <c r="H3696" s="0" t="n">
        <f aca="false">MIN(F3696,G3696)</f>
        <v>0</v>
      </c>
      <c r="I3696" s="0" t="n">
        <f aca="false">IF(C3696=1,MIN(G3696-H3696,Assumptions!$C$13,P3695),0)</f>
        <v>0</v>
      </c>
      <c r="J3696" s="0" t="n">
        <f aca="false">H3696+I3696</f>
        <v>0</v>
      </c>
      <c r="K3696" s="0" t="n">
        <f aca="false">MIN(IF(C3696=1,F3696-H3696,F3696),Assumptions!$C$13,MAX(0,($B$5-P3695)/$B$6))</f>
        <v>105.990841980203</v>
      </c>
      <c r="L3696" s="0" t="n">
        <f aca="false">IF(C3696=1,0,MIN(F3696-K3696,Assumptions!$C$15,MAX(0,$B$10-O3695-M3696)))</f>
        <v>190.325355919797</v>
      </c>
      <c r="M3696" s="0" t="n">
        <f aca="false">'Profiles 8760'!H3685</f>
        <v>169200</v>
      </c>
      <c r="N3696" s="0" t="n">
        <f aca="false">J3696+L3696</f>
        <v>190.325355919797</v>
      </c>
      <c r="O3696" s="0" t="n">
        <f aca="false">O3695+N3696</f>
        <v>343658.540209859</v>
      </c>
      <c r="P3696" s="0" t="n">
        <f aca="false">MIN($B$5,P3695+K3696*$B$6-I3696)</f>
        <v>510.81</v>
      </c>
      <c r="Q3696" s="0" t="n">
        <f aca="false">MAX(0,F3696-H3696-K3696-L3696)</f>
        <v>0</v>
      </c>
    </row>
    <row r="3697" customFormat="false" ht="15" hidden="false" customHeight="false" outlineLevel="0" collapsed="false">
      <c r="A3697" s="0" t="n">
        <f aca="false">'Profiles 8760'!A3686</f>
        <v>3684</v>
      </c>
      <c r="B3697" s="0" t="n">
        <f aca="false">'Profiles 8760'!B3686</f>
        <v>6</v>
      </c>
      <c r="C3697" s="0" t="n">
        <f aca="false">'Profiles 8760'!E3686</f>
        <v>0</v>
      </c>
      <c r="D3697" s="0" t="n">
        <f aca="false">'Profiles 8760'!F3686</f>
        <v>1</v>
      </c>
      <c r="E3697" s="0" t="n">
        <f aca="false">'Profiles 8760'!G3686</f>
        <v>0.574494</v>
      </c>
      <c r="F3697" s="0" t="n">
        <f aca="false">D3697*Assumptions!$C$11*$B$7+E3697*Assumptions!$C$12*$B$8</f>
        <v>312.2968046</v>
      </c>
      <c r="G3697" s="0" t="n">
        <f aca="false">C3697*Assumptions!$C$15</f>
        <v>0</v>
      </c>
      <c r="H3697" s="0" t="n">
        <f aca="false">MIN(F3697,G3697)</f>
        <v>0</v>
      </c>
      <c r="I3697" s="0" t="n">
        <f aca="false">IF(C3697=1,MIN(G3697-H3697,Assumptions!$C$13,P3696),0)</f>
        <v>0</v>
      </c>
      <c r="J3697" s="0" t="n">
        <f aca="false">H3697+I3697</f>
        <v>0</v>
      </c>
      <c r="K3697" s="0" t="n">
        <f aca="false">MIN(IF(C3697=1,F3697-H3697,F3697),Assumptions!$C$13,MAX(0,($B$5-P3696)/$B$6))</f>
        <v>0</v>
      </c>
      <c r="L3697" s="0" t="n">
        <f aca="false">IF(C3697=1,0,MIN(F3697-K3697,Assumptions!$C$15,MAX(0,$B$10-O3696-M3697)))</f>
        <v>200</v>
      </c>
      <c r="M3697" s="0" t="n">
        <f aca="false">'Profiles 8760'!H3686</f>
        <v>169200</v>
      </c>
      <c r="N3697" s="0" t="n">
        <f aca="false">J3697+L3697</f>
        <v>200</v>
      </c>
      <c r="O3697" s="0" t="n">
        <f aca="false">O3696+N3697</f>
        <v>343858.540209859</v>
      </c>
      <c r="P3697" s="0" t="n">
        <f aca="false">MIN($B$5,P3696+K3697*$B$6-I3697)</f>
        <v>510.81</v>
      </c>
      <c r="Q3697" s="0" t="n">
        <f aca="false">MAX(0,F3697-H3697-K3697-L3697)</f>
        <v>112.2968046</v>
      </c>
    </row>
    <row r="3698" customFormat="false" ht="15" hidden="false" customHeight="false" outlineLevel="0" collapsed="false">
      <c r="A3698" s="0" t="n">
        <f aca="false">'Profiles 8760'!A3687</f>
        <v>3685</v>
      </c>
      <c r="B3698" s="0" t="n">
        <f aca="false">'Profiles 8760'!B3687</f>
        <v>6</v>
      </c>
      <c r="C3698" s="0" t="n">
        <f aca="false">'Profiles 8760'!E3687</f>
        <v>0</v>
      </c>
      <c r="D3698" s="0" t="n">
        <f aca="false">'Profiles 8760'!F3687</f>
        <v>1</v>
      </c>
      <c r="E3698" s="0" t="n">
        <f aca="false">'Profiles 8760'!G3687</f>
        <v>0.426754</v>
      </c>
      <c r="F3698" s="0" t="n">
        <f aca="false">D3698*Assumptions!$C$11*$B$7+E3698*Assumptions!$C$12*$B$8</f>
        <v>306.2542386</v>
      </c>
      <c r="G3698" s="0" t="n">
        <f aca="false">C3698*Assumptions!$C$15</f>
        <v>0</v>
      </c>
      <c r="H3698" s="0" t="n">
        <f aca="false">MIN(F3698,G3698)</f>
        <v>0</v>
      </c>
      <c r="I3698" s="0" t="n">
        <f aca="false">IF(C3698=1,MIN(G3698-H3698,Assumptions!$C$13,P3697),0)</f>
        <v>0</v>
      </c>
      <c r="J3698" s="0" t="n">
        <f aca="false">H3698+I3698</f>
        <v>0</v>
      </c>
      <c r="K3698" s="0" t="n">
        <f aca="false">MIN(IF(C3698=1,F3698-H3698,F3698),Assumptions!$C$13,MAX(0,($B$5-P3697)/$B$6))</f>
        <v>0</v>
      </c>
      <c r="L3698" s="0" t="n">
        <f aca="false">IF(C3698=1,0,MIN(F3698-K3698,Assumptions!$C$15,MAX(0,$B$10-O3697-M3698)))</f>
        <v>200</v>
      </c>
      <c r="M3698" s="0" t="n">
        <f aca="false">'Profiles 8760'!H3687</f>
        <v>169200</v>
      </c>
      <c r="N3698" s="0" t="n">
        <f aca="false">J3698+L3698</f>
        <v>200</v>
      </c>
      <c r="O3698" s="0" t="n">
        <f aca="false">O3697+N3698</f>
        <v>344058.540209859</v>
      </c>
      <c r="P3698" s="0" t="n">
        <f aca="false">MIN($B$5,P3697+K3698*$B$6-I3698)</f>
        <v>510.81</v>
      </c>
      <c r="Q3698" s="0" t="n">
        <f aca="false">MAX(0,F3698-H3698-K3698-L3698)</f>
        <v>106.2542386</v>
      </c>
    </row>
    <row r="3699" customFormat="false" ht="15" hidden="false" customHeight="false" outlineLevel="0" collapsed="false">
      <c r="A3699" s="0" t="n">
        <f aca="false">'Profiles 8760'!A3688</f>
        <v>3686</v>
      </c>
      <c r="B3699" s="0" t="n">
        <f aca="false">'Profiles 8760'!B3688</f>
        <v>6</v>
      </c>
      <c r="C3699" s="0" t="n">
        <f aca="false">'Profiles 8760'!E3688</f>
        <v>0</v>
      </c>
      <c r="D3699" s="0" t="n">
        <f aca="false">'Profiles 8760'!F3688</f>
        <v>1</v>
      </c>
      <c r="E3699" s="0" t="n">
        <f aca="false">'Profiles 8760'!G3688</f>
        <v>0.379478</v>
      </c>
      <c r="F3699" s="0" t="n">
        <f aca="false">D3699*Assumptions!$C$11*$B$7+E3699*Assumptions!$C$12*$B$8</f>
        <v>304.3206502</v>
      </c>
      <c r="G3699" s="0" t="n">
        <f aca="false">C3699*Assumptions!$C$15</f>
        <v>0</v>
      </c>
      <c r="H3699" s="0" t="n">
        <f aca="false">MIN(F3699,G3699)</f>
        <v>0</v>
      </c>
      <c r="I3699" s="0" t="n">
        <f aca="false">IF(C3699=1,MIN(G3699-H3699,Assumptions!$C$13,P3698),0)</f>
        <v>0</v>
      </c>
      <c r="J3699" s="0" t="n">
        <f aca="false">H3699+I3699</f>
        <v>0</v>
      </c>
      <c r="K3699" s="0" t="n">
        <f aca="false">MIN(IF(C3699=1,F3699-H3699,F3699),Assumptions!$C$13,MAX(0,($B$5-P3698)/$B$6))</f>
        <v>0</v>
      </c>
      <c r="L3699" s="0" t="n">
        <f aca="false">IF(C3699=1,0,MIN(F3699-K3699,Assumptions!$C$15,MAX(0,$B$10-O3698-M3699)))</f>
        <v>200</v>
      </c>
      <c r="M3699" s="0" t="n">
        <f aca="false">'Profiles 8760'!H3688</f>
        <v>169200</v>
      </c>
      <c r="N3699" s="0" t="n">
        <f aca="false">J3699+L3699</f>
        <v>200</v>
      </c>
      <c r="O3699" s="0" t="n">
        <f aca="false">O3698+N3699</f>
        <v>344258.540209859</v>
      </c>
      <c r="P3699" s="0" t="n">
        <f aca="false">MIN($B$5,P3698+K3699*$B$6-I3699)</f>
        <v>510.81</v>
      </c>
      <c r="Q3699" s="0" t="n">
        <f aca="false">MAX(0,F3699-H3699-K3699-L3699)</f>
        <v>104.3206502</v>
      </c>
    </row>
    <row r="3700" customFormat="false" ht="15" hidden="false" customHeight="false" outlineLevel="0" collapsed="false">
      <c r="A3700" s="0" t="n">
        <f aca="false">'Profiles 8760'!A3689</f>
        <v>3687</v>
      </c>
      <c r="B3700" s="0" t="n">
        <f aca="false">'Profiles 8760'!B3689</f>
        <v>6</v>
      </c>
      <c r="C3700" s="0" t="n">
        <f aca="false">'Profiles 8760'!E3689</f>
        <v>0</v>
      </c>
      <c r="D3700" s="0" t="n">
        <f aca="false">'Profiles 8760'!F3689</f>
        <v>0.951969</v>
      </c>
      <c r="E3700" s="0" t="n">
        <f aca="false">'Profiles 8760'!G3689</f>
        <v>0.282768</v>
      </c>
      <c r="F3700" s="0" t="n">
        <f aca="false">D3700*Assumptions!$C$11*$B$7+E3700*Assumptions!$C$12*$B$8</f>
        <v>286.4938584</v>
      </c>
      <c r="G3700" s="0" t="n">
        <f aca="false">C3700*Assumptions!$C$15</f>
        <v>0</v>
      </c>
      <c r="H3700" s="0" t="n">
        <f aca="false">MIN(F3700,G3700)</f>
        <v>0</v>
      </c>
      <c r="I3700" s="0" t="n">
        <f aca="false">IF(C3700=1,MIN(G3700-H3700,Assumptions!$C$13,P3699),0)</f>
        <v>0</v>
      </c>
      <c r="J3700" s="0" t="n">
        <f aca="false">H3700+I3700</f>
        <v>0</v>
      </c>
      <c r="K3700" s="0" t="n">
        <f aca="false">MIN(IF(C3700=1,F3700-H3700,F3700),Assumptions!$C$13,MAX(0,($B$5-P3699)/$B$6))</f>
        <v>0</v>
      </c>
      <c r="L3700" s="0" t="n">
        <f aca="false">IF(C3700=1,0,MIN(F3700-K3700,Assumptions!$C$15,MAX(0,$B$10-O3699-M3700)))</f>
        <v>200</v>
      </c>
      <c r="M3700" s="0" t="n">
        <f aca="false">'Profiles 8760'!H3689</f>
        <v>169200</v>
      </c>
      <c r="N3700" s="0" t="n">
        <f aca="false">J3700+L3700</f>
        <v>200</v>
      </c>
      <c r="O3700" s="0" t="n">
        <f aca="false">O3699+N3700</f>
        <v>344458.540209859</v>
      </c>
      <c r="P3700" s="0" t="n">
        <f aca="false">MIN($B$5,P3699+K3700*$B$6-I3700)</f>
        <v>510.81</v>
      </c>
      <c r="Q3700" s="0" t="n">
        <f aca="false">MAX(0,F3700-H3700-K3700-L3700)</f>
        <v>86.4938584</v>
      </c>
    </row>
    <row r="3701" customFormat="false" ht="15" hidden="false" customHeight="false" outlineLevel="0" collapsed="false">
      <c r="A3701" s="0" t="n">
        <f aca="false">'Profiles 8760'!A3690</f>
        <v>3688</v>
      </c>
      <c r="B3701" s="0" t="n">
        <f aca="false">'Profiles 8760'!B3690</f>
        <v>6</v>
      </c>
      <c r="C3701" s="0" t="n">
        <f aca="false">'Profiles 8760'!E3690</f>
        <v>0</v>
      </c>
      <c r="D3701" s="0" t="n">
        <f aca="false">'Profiles 8760'!F3690</f>
        <v>0.775907</v>
      </c>
      <c r="E3701" s="0" t="n">
        <f aca="false">'Profiles 8760'!G3690</f>
        <v>0.298306</v>
      </c>
      <c r="F3701" s="0" t="n">
        <f aca="false">D3701*Assumptions!$C$11*$B$7+E3701*Assumptions!$C$12*$B$8</f>
        <v>236.282657</v>
      </c>
      <c r="G3701" s="0" t="n">
        <f aca="false">C3701*Assumptions!$C$15</f>
        <v>0</v>
      </c>
      <c r="H3701" s="0" t="n">
        <f aca="false">MIN(F3701,G3701)</f>
        <v>0</v>
      </c>
      <c r="I3701" s="0" t="n">
        <f aca="false">IF(C3701=1,MIN(G3701-H3701,Assumptions!$C$13,P3700),0)</f>
        <v>0</v>
      </c>
      <c r="J3701" s="0" t="n">
        <f aca="false">H3701+I3701</f>
        <v>0</v>
      </c>
      <c r="K3701" s="0" t="n">
        <f aca="false">MIN(IF(C3701=1,F3701-H3701,F3701),Assumptions!$C$13,MAX(0,($B$5-P3700)/$B$6))</f>
        <v>0</v>
      </c>
      <c r="L3701" s="0" t="n">
        <f aca="false">IF(C3701=1,0,MIN(F3701-K3701,Assumptions!$C$15,MAX(0,$B$10-O3700-M3701)))</f>
        <v>200</v>
      </c>
      <c r="M3701" s="0" t="n">
        <f aca="false">'Profiles 8760'!H3690</f>
        <v>169200</v>
      </c>
      <c r="N3701" s="0" t="n">
        <f aca="false">J3701+L3701</f>
        <v>200</v>
      </c>
      <c r="O3701" s="0" t="n">
        <f aca="false">O3700+N3701</f>
        <v>344658.540209859</v>
      </c>
      <c r="P3701" s="0" t="n">
        <f aca="false">MIN($B$5,P3700+K3701*$B$6-I3701)</f>
        <v>510.81</v>
      </c>
      <c r="Q3701" s="0" t="n">
        <f aca="false">MAX(0,F3701-H3701-K3701-L3701)</f>
        <v>36.282657</v>
      </c>
    </row>
    <row r="3702" customFormat="false" ht="15" hidden="false" customHeight="false" outlineLevel="0" collapsed="false">
      <c r="A3702" s="0" t="n">
        <f aca="false">'Profiles 8760'!A3691</f>
        <v>3689</v>
      </c>
      <c r="B3702" s="0" t="n">
        <f aca="false">'Profiles 8760'!B3691</f>
        <v>6</v>
      </c>
      <c r="C3702" s="0" t="n">
        <f aca="false">'Profiles 8760'!E3691</f>
        <v>0</v>
      </c>
      <c r="D3702" s="0" t="n">
        <f aca="false">'Profiles 8760'!F3691</f>
        <v>0.557992</v>
      </c>
      <c r="E3702" s="0" t="n">
        <f aca="false">'Profiles 8760'!G3691</f>
        <v>0.209684</v>
      </c>
      <c r="F3702" s="0" t="n">
        <f aca="false">D3702*Assumptions!$C$11*$B$7+E3702*Assumptions!$C$12*$B$8</f>
        <v>169.7241652</v>
      </c>
      <c r="G3702" s="0" t="n">
        <f aca="false">C3702*Assumptions!$C$15</f>
        <v>0</v>
      </c>
      <c r="H3702" s="0" t="n">
        <f aca="false">MIN(F3702,G3702)</f>
        <v>0</v>
      </c>
      <c r="I3702" s="0" t="n">
        <f aca="false">IF(C3702=1,MIN(G3702-H3702,Assumptions!$C$13,P3701),0)</f>
        <v>0</v>
      </c>
      <c r="J3702" s="0" t="n">
        <f aca="false">H3702+I3702</f>
        <v>0</v>
      </c>
      <c r="K3702" s="0" t="n">
        <f aca="false">MIN(IF(C3702=1,F3702-H3702,F3702),Assumptions!$C$13,MAX(0,($B$5-P3701)/$B$6))</f>
        <v>0</v>
      </c>
      <c r="L3702" s="0" t="n">
        <f aca="false">IF(C3702=1,0,MIN(F3702-K3702,Assumptions!$C$15,MAX(0,$B$10-O3701-M3702)))</f>
        <v>169.7241652</v>
      </c>
      <c r="M3702" s="0" t="n">
        <f aca="false">'Profiles 8760'!H3691</f>
        <v>169200</v>
      </c>
      <c r="N3702" s="0" t="n">
        <f aca="false">J3702+L3702</f>
        <v>169.7241652</v>
      </c>
      <c r="O3702" s="0" t="n">
        <f aca="false">O3701+N3702</f>
        <v>344828.264375059</v>
      </c>
      <c r="P3702" s="0" t="n">
        <f aca="false">MIN($B$5,P3701+K3702*$B$6-I3702)</f>
        <v>510.81</v>
      </c>
      <c r="Q3702" s="0" t="n">
        <f aca="false">MAX(0,F3702-H3702-K3702-L3702)</f>
        <v>0</v>
      </c>
    </row>
    <row r="3703" customFormat="false" ht="15" hidden="false" customHeight="false" outlineLevel="0" collapsed="false">
      <c r="A3703" s="0" t="n">
        <f aca="false">'Profiles 8760'!A3692</f>
        <v>3690</v>
      </c>
      <c r="B3703" s="0" t="n">
        <f aca="false">'Profiles 8760'!B3692</f>
        <v>6</v>
      </c>
      <c r="C3703" s="0" t="n">
        <f aca="false">'Profiles 8760'!E3692</f>
        <v>0</v>
      </c>
      <c r="D3703" s="0" t="n">
        <f aca="false">'Profiles 8760'!F3692</f>
        <v>0.325128</v>
      </c>
      <c r="E3703" s="0" t="n">
        <f aca="false">'Profiles 8760'!G3692</f>
        <v>0.198169</v>
      </c>
      <c r="F3703" s="0" t="n">
        <f aca="false">D3703*Assumptions!$C$11*$B$7+E3703*Assumptions!$C$12*$B$8</f>
        <v>102.0020785</v>
      </c>
      <c r="G3703" s="0" t="n">
        <f aca="false">C3703*Assumptions!$C$15</f>
        <v>0</v>
      </c>
      <c r="H3703" s="0" t="n">
        <f aca="false">MIN(F3703,G3703)</f>
        <v>0</v>
      </c>
      <c r="I3703" s="0" t="n">
        <f aca="false">IF(C3703=1,MIN(G3703-H3703,Assumptions!$C$13,P3702),0)</f>
        <v>0</v>
      </c>
      <c r="J3703" s="0" t="n">
        <f aca="false">H3703+I3703</f>
        <v>0</v>
      </c>
      <c r="K3703" s="0" t="n">
        <f aca="false">MIN(IF(C3703=1,F3703-H3703,F3703),Assumptions!$C$13,MAX(0,($B$5-P3702)/$B$6))</f>
        <v>0</v>
      </c>
      <c r="L3703" s="0" t="n">
        <f aca="false">IF(C3703=1,0,MIN(F3703-K3703,Assumptions!$C$15,MAX(0,$B$10-O3702-M3703)))</f>
        <v>102.0020785</v>
      </c>
      <c r="M3703" s="0" t="n">
        <f aca="false">'Profiles 8760'!H3692</f>
        <v>169200</v>
      </c>
      <c r="N3703" s="0" t="n">
        <f aca="false">J3703+L3703</f>
        <v>102.0020785</v>
      </c>
      <c r="O3703" s="0" t="n">
        <f aca="false">O3702+N3703</f>
        <v>344930.266453559</v>
      </c>
      <c r="P3703" s="0" t="n">
        <f aca="false">MIN($B$5,P3702+K3703*$B$6-I3703)</f>
        <v>510.81</v>
      </c>
      <c r="Q3703" s="0" t="n">
        <f aca="false">MAX(0,F3703-H3703-K3703-L3703)</f>
        <v>0</v>
      </c>
    </row>
    <row r="3704" customFormat="false" ht="15" hidden="false" customHeight="false" outlineLevel="0" collapsed="false">
      <c r="A3704" s="0" t="n">
        <f aca="false">'Profiles 8760'!A3693</f>
        <v>3691</v>
      </c>
      <c r="B3704" s="0" t="n">
        <f aca="false">'Profiles 8760'!B3693</f>
        <v>6</v>
      </c>
      <c r="C3704" s="0" t="n">
        <f aca="false">'Profiles 8760'!E3693</f>
        <v>0</v>
      </c>
      <c r="D3704" s="0" t="n">
        <f aca="false">'Profiles 8760'!F3693</f>
        <v>0.112269</v>
      </c>
      <c r="E3704" s="0" t="n">
        <f aca="false">'Profiles 8760'!G3693</f>
        <v>0.282466</v>
      </c>
      <c r="F3704" s="0" t="n">
        <f aca="false">D3704*Assumptions!$C$11*$B$7+E3704*Assumptions!$C$12*$B$8</f>
        <v>43.9761466</v>
      </c>
      <c r="G3704" s="0" t="n">
        <f aca="false">C3704*Assumptions!$C$15</f>
        <v>0</v>
      </c>
      <c r="H3704" s="0" t="n">
        <f aca="false">MIN(F3704,G3704)</f>
        <v>0</v>
      </c>
      <c r="I3704" s="0" t="n">
        <f aca="false">IF(C3704=1,MIN(G3704-H3704,Assumptions!$C$13,P3703),0)</f>
        <v>0</v>
      </c>
      <c r="J3704" s="0" t="n">
        <f aca="false">H3704+I3704</f>
        <v>0</v>
      </c>
      <c r="K3704" s="0" t="n">
        <f aca="false">MIN(IF(C3704=1,F3704-H3704,F3704),Assumptions!$C$13,MAX(0,($B$5-P3703)/$B$6))</f>
        <v>0</v>
      </c>
      <c r="L3704" s="0" t="n">
        <f aca="false">IF(C3704=1,0,MIN(F3704-K3704,Assumptions!$C$15,MAX(0,$B$10-O3703-M3704)))</f>
        <v>43.9761466</v>
      </c>
      <c r="M3704" s="0" t="n">
        <f aca="false">'Profiles 8760'!H3693</f>
        <v>169200</v>
      </c>
      <c r="N3704" s="0" t="n">
        <f aca="false">J3704+L3704</f>
        <v>43.9761466</v>
      </c>
      <c r="O3704" s="0" t="n">
        <f aca="false">O3703+N3704</f>
        <v>344974.242600159</v>
      </c>
      <c r="P3704" s="0" t="n">
        <f aca="false">MIN($B$5,P3703+K3704*$B$6-I3704)</f>
        <v>510.81</v>
      </c>
      <c r="Q3704" s="0" t="n">
        <f aca="false">MAX(0,F3704-H3704-K3704-L3704)</f>
        <v>0</v>
      </c>
    </row>
    <row r="3705" customFormat="false" ht="15" hidden="false" customHeight="false" outlineLevel="0" collapsed="false">
      <c r="A3705" s="0" t="n">
        <f aca="false">'Profiles 8760'!A3694</f>
        <v>3692</v>
      </c>
      <c r="B3705" s="0" t="n">
        <f aca="false">'Profiles 8760'!B3694</f>
        <v>6</v>
      </c>
      <c r="C3705" s="0" t="n">
        <f aca="false">'Profiles 8760'!E3694</f>
        <v>1</v>
      </c>
      <c r="D3705" s="0" t="n">
        <f aca="false">'Profiles 8760'!F3694</f>
        <v>0</v>
      </c>
      <c r="E3705" s="0" t="n">
        <f aca="false">'Profiles 8760'!G3694</f>
        <v>0.244512</v>
      </c>
      <c r="F3705" s="0" t="n">
        <f aca="false">D3705*Assumptions!$C$11*$B$7+E3705*Assumptions!$C$12*$B$8</f>
        <v>10.0005408</v>
      </c>
      <c r="G3705" s="0" t="n">
        <f aca="false">C3705*Assumptions!$C$15</f>
        <v>200</v>
      </c>
      <c r="H3705" s="0" t="n">
        <f aca="false">MIN(F3705,G3705)</f>
        <v>10.0005408</v>
      </c>
      <c r="I3705" s="0" t="n">
        <f aca="false">IF(C3705=1,MIN(G3705-H3705,Assumptions!$C$13,P3704),0)</f>
        <v>180</v>
      </c>
      <c r="J3705" s="0" t="n">
        <f aca="false">H3705+I3705</f>
        <v>190.0005408</v>
      </c>
      <c r="K3705" s="0" t="n">
        <f aca="false">MIN(IF(C3705=1,F3705-H3705,F3705),Assumptions!$C$13,MAX(0,($B$5-P3704)/$B$6))</f>
        <v>0</v>
      </c>
      <c r="L3705" s="0" t="n">
        <f aca="false">IF(C3705=1,0,MIN(F3705-K3705,Assumptions!$C$15,MAX(0,$B$10-O3704-M3705)))</f>
        <v>0</v>
      </c>
      <c r="M3705" s="0" t="n">
        <f aca="false">'Profiles 8760'!H3694</f>
        <v>169000</v>
      </c>
      <c r="N3705" s="0" t="n">
        <f aca="false">J3705+L3705</f>
        <v>190.0005408</v>
      </c>
      <c r="O3705" s="0" t="n">
        <f aca="false">O3704+N3705</f>
        <v>345164.243140959</v>
      </c>
      <c r="P3705" s="0" t="n">
        <f aca="false">MIN($B$5,P3704+K3705*$B$6-I3705)</f>
        <v>330.81</v>
      </c>
      <c r="Q3705" s="0" t="n">
        <f aca="false">MAX(0,F3705-H3705-K3705-L3705)</f>
        <v>0</v>
      </c>
    </row>
    <row r="3706" customFormat="false" ht="15" hidden="false" customHeight="false" outlineLevel="0" collapsed="false">
      <c r="A3706" s="0" t="n">
        <f aca="false">'Profiles 8760'!A3695</f>
        <v>3693</v>
      </c>
      <c r="B3706" s="0" t="n">
        <f aca="false">'Profiles 8760'!B3695</f>
        <v>6</v>
      </c>
      <c r="C3706" s="0" t="n">
        <f aca="false">'Profiles 8760'!E3695</f>
        <v>1</v>
      </c>
      <c r="D3706" s="0" t="n">
        <f aca="false">'Profiles 8760'!F3695</f>
        <v>0</v>
      </c>
      <c r="E3706" s="0" t="n">
        <f aca="false">'Profiles 8760'!G3695</f>
        <v>0.18393</v>
      </c>
      <c r="F3706" s="0" t="n">
        <f aca="false">D3706*Assumptions!$C$11*$B$7+E3706*Assumptions!$C$12*$B$8</f>
        <v>7.522737</v>
      </c>
      <c r="G3706" s="0" t="n">
        <f aca="false">C3706*Assumptions!$C$15</f>
        <v>200</v>
      </c>
      <c r="H3706" s="0" t="n">
        <f aca="false">MIN(F3706,G3706)</f>
        <v>7.522737</v>
      </c>
      <c r="I3706" s="0" t="n">
        <f aca="false">IF(C3706=1,MIN(G3706-H3706,Assumptions!$C$13,P3705),0)</f>
        <v>180</v>
      </c>
      <c r="J3706" s="0" t="n">
        <f aca="false">H3706+I3706</f>
        <v>187.522737</v>
      </c>
      <c r="K3706" s="0" t="n">
        <f aca="false">MIN(IF(C3706=1,F3706-H3706,F3706),Assumptions!$C$13,MAX(0,($B$5-P3705)/$B$6))</f>
        <v>0</v>
      </c>
      <c r="L3706" s="0" t="n">
        <f aca="false">IF(C3706=1,0,MIN(F3706-K3706,Assumptions!$C$15,MAX(0,$B$10-O3705-M3706)))</f>
        <v>0</v>
      </c>
      <c r="M3706" s="0" t="n">
        <f aca="false">'Profiles 8760'!H3695</f>
        <v>168800</v>
      </c>
      <c r="N3706" s="0" t="n">
        <f aca="false">J3706+L3706</f>
        <v>187.522737</v>
      </c>
      <c r="O3706" s="0" t="n">
        <f aca="false">O3705+N3706</f>
        <v>345351.765877959</v>
      </c>
      <c r="P3706" s="0" t="n">
        <f aca="false">MIN($B$5,P3705+K3706*$B$6-I3706)</f>
        <v>150.81</v>
      </c>
      <c r="Q3706" s="0" t="n">
        <f aca="false">MAX(0,F3706-H3706-K3706-L3706)</f>
        <v>0</v>
      </c>
    </row>
    <row r="3707" customFormat="false" ht="15" hidden="false" customHeight="false" outlineLevel="0" collapsed="false">
      <c r="A3707" s="0" t="n">
        <f aca="false">'Profiles 8760'!A3696</f>
        <v>3694</v>
      </c>
      <c r="B3707" s="0" t="n">
        <f aca="false">'Profiles 8760'!B3696</f>
        <v>6</v>
      </c>
      <c r="C3707" s="0" t="n">
        <f aca="false">'Profiles 8760'!E3696</f>
        <v>0</v>
      </c>
      <c r="D3707" s="0" t="n">
        <f aca="false">'Profiles 8760'!F3696</f>
        <v>0</v>
      </c>
      <c r="E3707" s="0" t="n">
        <f aca="false">'Profiles 8760'!G3696</f>
        <v>0.240473</v>
      </c>
      <c r="F3707" s="0" t="n">
        <f aca="false">D3707*Assumptions!$C$11*$B$7+E3707*Assumptions!$C$12*$B$8</f>
        <v>9.8353457</v>
      </c>
      <c r="G3707" s="0" t="n">
        <f aca="false">C3707*Assumptions!$C$15</f>
        <v>0</v>
      </c>
      <c r="H3707" s="0" t="n">
        <f aca="false">MIN(F3707,G3707)</f>
        <v>0</v>
      </c>
      <c r="I3707" s="0" t="n">
        <f aca="false">IF(C3707=1,MIN(G3707-H3707,Assumptions!$C$13,P3706),0)</f>
        <v>0</v>
      </c>
      <c r="J3707" s="0" t="n">
        <f aca="false">H3707+I3707</f>
        <v>0</v>
      </c>
      <c r="K3707" s="0" t="n">
        <f aca="false">MIN(IF(C3707=1,F3707-H3707,F3707),Assumptions!$C$13,MAX(0,($B$5-P3706)/$B$6))</f>
        <v>9.8353457</v>
      </c>
      <c r="L3707" s="0" t="n">
        <f aca="false">IF(C3707=1,0,MIN(F3707-K3707,Assumptions!$C$15,MAX(0,$B$10-O3706-M3707)))</f>
        <v>0</v>
      </c>
      <c r="M3707" s="0" t="n">
        <f aca="false">'Profiles 8760'!H3696</f>
        <v>168800</v>
      </c>
      <c r="N3707" s="0" t="n">
        <f aca="false">J3707+L3707</f>
        <v>0</v>
      </c>
      <c r="O3707" s="0" t="n">
        <f aca="false">O3706+N3707</f>
        <v>345351.765877959</v>
      </c>
      <c r="P3707" s="0" t="n">
        <f aca="false">MIN($B$5,P3706+K3707*$B$6-I3707)</f>
        <v>159.33527765276</v>
      </c>
      <c r="Q3707" s="0" t="n">
        <f aca="false">MAX(0,F3707-H3707-K3707-L3707)</f>
        <v>0</v>
      </c>
    </row>
    <row r="3708" customFormat="false" ht="15" hidden="false" customHeight="false" outlineLevel="0" collapsed="false">
      <c r="A3708" s="0" t="n">
        <f aca="false">'Profiles 8760'!A3697</f>
        <v>3695</v>
      </c>
      <c r="B3708" s="0" t="n">
        <f aca="false">'Profiles 8760'!B3697</f>
        <v>6</v>
      </c>
      <c r="C3708" s="0" t="n">
        <f aca="false">'Profiles 8760'!E3697</f>
        <v>0</v>
      </c>
      <c r="D3708" s="0" t="n">
        <f aca="false">'Profiles 8760'!F3697</f>
        <v>0</v>
      </c>
      <c r="E3708" s="0" t="n">
        <f aca="false">'Profiles 8760'!G3697</f>
        <v>0.225503</v>
      </c>
      <c r="F3708" s="0" t="n">
        <f aca="false">D3708*Assumptions!$C$11*$B$7+E3708*Assumptions!$C$12*$B$8</f>
        <v>9.2230727</v>
      </c>
      <c r="G3708" s="0" t="n">
        <f aca="false">C3708*Assumptions!$C$15</f>
        <v>0</v>
      </c>
      <c r="H3708" s="0" t="n">
        <f aca="false">MIN(F3708,G3708)</f>
        <v>0</v>
      </c>
      <c r="I3708" s="0" t="n">
        <f aca="false">IF(C3708=1,MIN(G3708-H3708,Assumptions!$C$13,P3707),0)</f>
        <v>0</v>
      </c>
      <c r="J3708" s="0" t="n">
        <f aca="false">H3708+I3708</f>
        <v>0</v>
      </c>
      <c r="K3708" s="0" t="n">
        <f aca="false">MIN(IF(C3708=1,F3708-H3708,F3708),Assumptions!$C$13,MAX(0,($B$5-P3707)/$B$6))</f>
        <v>9.2230727</v>
      </c>
      <c r="L3708" s="0" t="n">
        <f aca="false">IF(C3708=1,0,MIN(F3708-K3708,Assumptions!$C$15,MAX(0,$B$10-O3707-M3708)))</f>
        <v>0</v>
      </c>
      <c r="M3708" s="0" t="n">
        <f aca="false">'Profiles 8760'!H3697</f>
        <v>168800</v>
      </c>
      <c r="N3708" s="0" t="n">
        <f aca="false">J3708+L3708</f>
        <v>0</v>
      </c>
      <c r="O3708" s="0" t="n">
        <f aca="false">O3707+N3708</f>
        <v>345351.765877959</v>
      </c>
      <c r="P3708" s="0" t="n">
        <f aca="false">MIN($B$5,P3707+K3708*$B$6-I3708)</f>
        <v>167.32983706912</v>
      </c>
      <c r="Q3708" s="0" t="n">
        <f aca="false">MAX(0,F3708-H3708-K3708-L3708)</f>
        <v>0</v>
      </c>
    </row>
    <row r="3709" customFormat="false" ht="15" hidden="false" customHeight="false" outlineLevel="0" collapsed="false">
      <c r="A3709" s="0" t="n">
        <f aca="false">'Profiles 8760'!A3698</f>
        <v>3696</v>
      </c>
      <c r="B3709" s="0" t="n">
        <f aca="false">'Profiles 8760'!B3698</f>
        <v>6</v>
      </c>
      <c r="C3709" s="0" t="n">
        <f aca="false">'Profiles 8760'!E3698</f>
        <v>0</v>
      </c>
      <c r="D3709" s="0" t="n">
        <f aca="false">'Profiles 8760'!F3698</f>
        <v>0</v>
      </c>
      <c r="E3709" s="0" t="n">
        <f aca="false">'Profiles 8760'!G3698</f>
        <v>0.185084</v>
      </c>
      <c r="F3709" s="0" t="n">
        <f aca="false">D3709*Assumptions!$C$11*$B$7+E3709*Assumptions!$C$12*$B$8</f>
        <v>7.5699356</v>
      </c>
      <c r="G3709" s="0" t="n">
        <f aca="false">C3709*Assumptions!$C$15</f>
        <v>0</v>
      </c>
      <c r="H3709" s="0" t="n">
        <f aca="false">MIN(F3709,G3709)</f>
        <v>0</v>
      </c>
      <c r="I3709" s="0" t="n">
        <f aca="false">IF(C3709=1,MIN(G3709-H3709,Assumptions!$C$13,P3708),0)</f>
        <v>0</v>
      </c>
      <c r="J3709" s="0" t="n">
        <f aca="false">H3709+I3709</f>
        <v>0</v>
      </c>
      <c r="K3709" s="0" t="n">
        <f aca="false">MIN(IF(C3709=1,F3709-H3709,F3709),Assumptions!$C$13,MAX(0,($B$5-P3708)/$B$6))</f>
        <v>7.5699356</v>
      </c>
      <c r="L3709" s="0" t="n">
        <f aca="false">IF(C3709=1,0,MIN(F3709-K3709,Assumptions!$C$15,MAX(0,$B$10-O3708-M3709)))</f>
        <v>0</v>
      </c>
      <c r="M3709" s="0" t="n">
        <f aca="false">'Profiles 8760'!H3698</f>
        <v>168800</v>
      </c>
      <c r="N3709" s="0" t="n">
        <f aca="false">J3709+L3709</f>
        <v>0</v>
      </c>
      <c r="O3709" s="0" t="n">
        <f aca="false">O3708+N3709</f>
        <v>345351.765877959</v>
      </c>
      <c r="P3709" s="0" t="n">
        <f aca="false">MIN($B$5,P3708+K3709*$B$6-I3709)</f>
        <v>173.8914572472</v>
      </c>
      <c r="Q3709" s="0" t="n">
        <f aca="false">MAX(0,F3709-H3709-K3709-L3709)</f>
        <v>0</v>
      </c>
    </row>
    <row r="3710" customFormat="false" ht="15" hidden="false" customHeight="false" outlineLevel="0" collapsed="false">
      <c r="A3710" s="0" t="n">
        <f aca="false">'Profiles 8760'!A3699</f>
        <v>3697</v>
      </c>
      <c r="B3710" s="0" t="n">
        <f aca="false">'Profiles 8760'!B3699</f>
        <v>6</v>
      </c>
      <c r="C3710" s="0" t="n">
        <f aca="false">'Profiles 8760'!E3699</f>
        <v>0</v>
      </c>
      <c r="D3710" s="0" t="n">
        <f aca="false">'Profiles 8760'!F3699</f>
        <v>0</v>
      </c>
      <c r="E3710" s="0" t="n">
        <f aca="false">'Profiles 8760'!G3699</f>
        <v>0.278201</v>
      </c>
      <c r="F3710" s="0" t="n">
        <f aca="false">D3710*Assumptions!$C$11*$B$7+E3710*Assumptions!$C$12*$B$8</f>
        <v>11.3784209</v>
      </c>
      <c r="G3710" s="0" t="n">
        <f aca="false">C3710*Assumptions!$C$15</f>
        <v>0</v>
      </c>
      <c r="H3710" s="0" t="n">
        <f aca="false">MIN(F3710,G3710)</f>
        <v>0</v>
      </c>
      <c r="I3710" s="0" t="n">
        <f aca="false">IF(C3710=1,MIN(G3710-H3710,Assumptions!$C$13,P3709),0)</f>
        <v>0</v>
      </c>
      <c r="J3710" s="0" t="n">
        <f aca="false">H3710+I3710</f>
        <v>0</v>
      </c>
      <c r="K3710" s="0" t="n">
        <f aca="false">MIN(IF(C3710=1,F3710-H3710,F3710),Assumptions!$C$13,MAX(0,($B$5-P3709)/$B$6))</f>
        <v>11.3784209</v>
      </c>
      <c r="L3710" s="0" t="n">
        <f aca="false">IF(C3710=1,0,MIN(F3710-K3710,Assumptions!$C$15,MAX(0,$B$10-O3709-M3710)))</f>
        <v>0</v>
      </c>
      <c r="M3710" s="0" t="n">
        <f aca="false">'Profiles 8760'!H3699</f>
        <v>168800</v>
      </c>
      <c r="N3710" s="0" t="n">
        <f aca="false">J3710+L3710</f>
        <v>0</v>
      </c>
      <c r="O3710" s="0" t="n">
        <f aca="false">O3709+N3710</f>
        <v>345351.765877959</v>
      </c>
      <c r="P3710" s="0" t="n">
        <f aca="false">MIN($B$5,P3709+K3710*$B$6-I3710)</f>
        <v>183.75427248332</v>
      </c>
      <c r="Q3710" s="0" t="n">
        <f aca="false">MAX(0,F3710-H3710-K3710-L3710)</f>
        <v>0</v>
      </c>
    </row>
    <row r="3711" customFormat="false" ht="15" hidden="false" customHeight="false" outlineLevel="0" collapsed="false">
      <c r="A3711" s="0" t="n">
        <f aca="false">'Profiles 8760'!A3700</f>
        <v>3698</v>
      </c>
      <c r="B3711" s="0" t="n">
        <f aca="false">'Profiles 8760'!B3700</f>
        <v>6</v>
      </c>
      <c r="C3711" s="0" t="n">
        <f aca="false">'Profiles 8760'!E3700</f>
        <v>0</v>
      </c>
      <c r="D3711" s="0" t="n">
        <f aca="false">'Profiles 8760'!F3700</f>
        <v>0</v>
      </c>
      <c r="E3711" s="0" t="n">
        <f aca="false">'Profiles 8760'!G3700</f>
        <v>0.301171</v>
      </c>
      <c r="F3711" s="0" t="n">
        <f aca="false">D3711*Assumptions!$C$11*$B$7+E3711*Assumptions!$C$12*$B$8</f>
        <v>12.3178939</v>
      </c>
      <c r="G3711" s="0" t="n">
        <f aca="false">C3711*Assumptions!$C$15</f>
        <v>0</v>
      </c>
      <c r="H3711" s="0" t="n">
        <f aca="false">MIN(F3711,G3711)</f>
        <v>0</v>
      </c>
      <c r="I3711" s="0" t="n">
        <f aca="false">IF(C3711=1,MIN(G3711-H3711,Assumptions!$C$13,P3710),0)</f>
        <v>0</v>
      </c>
      <c r="J3711" s="0" t="n">
        <f aca="false">H3711+I3711</f>
        <v>0</v>
      </c>
      <c r="K3711" s="0" t="n">
        <f aca="false">MIN(IF(C3711=1,F3711-H3711,F3711),Assumptions!$C$13,MAX(0,($B$5-P3710)/$B$6))</f>
        <v>12.3178939</v>
      </c>
      <c r="L3711" s="0" t="n">
        <f aca="false">IF(C3711=1,0,MIN(F3711-K3711,Assumptions!$C$15,MAX(0,$B$10-O3710-M3711)))</f>
        <v>0</v>
      </c>
      <c r="M3711" s="0" t="n">
        <f aca="false">'Profiles 8760'!H3700</f>
        <v>168800</v>
      </c>
      <c r="N3711" s="0" t="n">
        <f aca="false">J3711+L3711</f>
        <v>0</v>
      </c>
      <c r="O3711" s="0" t="n">
        <f aca="false">O3710+N3711</f>
        <v>345351.765877959</v>
      </c>
      <c r="P3711" s="0" t="n">
        <f aca="false">MIN($B$5,P3710+K3711*$B$6-I3711)</f>
        <v>194.43142291584</v>
      </c>
      <c r="Q3711" s="0" t="n">
        <f aca="false">MAX(0,F3711-H3711-K3711-L3711)</f>
        <v>0</v>
      </c>
    </row>
    <row r="3712" customFormat="false" ht="15" hidden="false" customHeight="false" outlineLevel="0" collapsed="false">
      <c r="A3712" s="0" t="n">
        <f aca="false">'Profiles 8760'!A3701</f>
        <v>3699</v>
      </c>
      <c r="B3712" s="0" t="n">
        <f aca="false">'Profiles 8760'!B3701</f>
        <v>6</v>
      </c>
      <c r="C3712" s="0" t="n">
        <f aca="false">'Profiles 8760'!E3701</f>
        <v>0</v>
      </c>
      <c r="D3712" s="0" t="n">
        <f aca="false">'Profiles 8760'!F3701</f>
        <v>0</v>
      </c>
      <c r="E3712" s="0" t="n">
        <f aca="false">'Profiles 8760'!G3701</f>
        <v>0.401336</v>
      </c>
      <c r="F3712" s="0" t="n">
        <f aca="false">D3712*Assumptions!$C$11*$B$7+E3712*Assumptions!$C$12*$B$8</f>
        <v>16.4146424</v>
      </c>
      <c r="G3712" s="0" t="n">
        <f aca="false">C3712*Assumptions!$C$15</f>
        <v>0</v>
      </c>
      <c r="H3712" s="0" t="n">
        <f aca="false">MIN(F3712,G3712)</f>
        <v>0</v>
      </c>
      <c r="I3712" s="0" t="n">
        <f aca="false">IF(C3712=1,MIN(G3712-H3712,Assumptions!$C$13,P3711),0)</f>
        <v>0</v>
      </c>
      <c r="J3712" s="0" t="n">
        <f aca="false">H3712+I3712</f>
        <v>0</v>
      </c>
      <c r="K3712" s="0" t="n">
        <f aca="false">MIN(IF(C3712=1,F3712-H3712,F3712),Assumptions!$C$13,MAX(0,($B$5-P3711)/$B$6))</f>
        <v>16.4146424</v>
      </c>
      <c r="L3712" s="0" t="n">
        <f aca="false">IF(C3712=1,0,MIN(F3712-K3712,Assumptions!$C$15,MAX(0,$B$10-O3711-M3712)))</f>
        <v>0</v>
      </c>
      <c r="M3712" s="0" t="n">
        <f aca="false">'Profiles 8760'!H3701</f>
        <v>168800</v>
      </c>
      <c r="N3712" s="0" t="n">
        <f aca="false">J3712+L3712</f>
        <v>0</v>
      </c>
      <c r="O3712" s="0" t="n">
        <f aca="false">O3711+N3712</f>
        <v>345351.765877959</v>
      </c>
      <c r="P3712" s="0" t="n">
        <f aca="false">MIN($B$5,P3711+K3712*$B$6-I3712)</f>
        <v>208.65963494816</v>
      </c>
      <c r="Q3712" s="0" t="n">
        <f aca="false">MAX(0,F3712-H3712-K3712-L3712)</f>
        <v>0</v>
      </c>
    </row>
    <row r="3713" customFormat="false" ht="15" hidden="false" customHeight="false" outlineLevel="0" collapsed="false">
      <c r="A3713" s="0" t="n">
        <f aca="false">'Profiles 8760'!A3702</f>
        <v>3700</v>
      </c>
      <c r="B3713" s="0" t="n">
        <f aca="false">'Profiles 8760'!B3702</f>
        <v>6</v>
      </c>
      <c r="C3713" s="0" t="n">
        <f aca="false">'Profiles 8760'!E3702</f>
        <v>0</v>
      </c>
      <c r="D3713" s="0" t="n">
        <f aca="false">'Profiles 8760'!F3702</f>
        <v>0</v>
      </c>
      <c r="E3713" s="0" t="n">
        <f aca="false">'Profiles 8760'!G3702</f>
        <v>0.612262</v>
      </c>
      <c r="F3713" s="0" t="n">
        <f aca="false">D3713*Assumptions!$C$11*$B$7+E3713*Assumptions!$C$12*$B$8</f>
        <v>25.0415158</v>
      </c>
      <c r="G3713" s="0" t="n">
        <f aca="false">C3713*Assumptions!$C$15</f>
        <v>0</v>
      </c>
      <c r="H3713" s="0" t="n">
        <f aca="false">MIN(F3713,G3713)</f>
        <v>0</v>
      </c>
      <c r="I3713" s="0" t="n">
        <f aca="false">IF(C3713=1,MIN(G3713-H3713,Assumptions!$C$13,P3712),0)</f>
        <v>0</v>
      </c>
      <c r="J3713" s="0" t="n">
        <f aca="false">H3713+I3713</f>
        <v>0</v>
      </c>
      <c r="K3713" s="0" t="n">
        <f aca="false">MIN(IF(C3713=1,F3713-H3713,F3713),Assumptions!$C$13,MAX(0,($B$5-P3712)/$B$6))</f>
        <v>25.0415158</v>
      </c>
      <c r="L3713" s="0" t="n">
        <f aca="false">IF(C3713=1,0,MIN(F3713-K3713,Assumptions!$C$15,MAX(0,$B$10-O3712-M3713)))</f>
        <v>0</v>
      </c>
      <c r="M3713" s="0" t="n">
        <f aca="false">'Profiles 8760'!H3702</f>
        <v>168800</v>
      </c>
      <c r="N3713" s="0" t="n">
        <f aca="false">J3713+L3713</f>
        <v>0</v>
      </c>
      <c r="O3713" s="0" t="n">
        <f aca="false">O3712+N3713</f>
        <v>345351.765877959</v>
      </c>
      <c r="P3713" s="0" t="n">
        <f aca="false">MIN($B$5,P3712+K3713*$B$6-I3713)</f>
        <v>230.3656208436</v>
      </c>
      <c r="Q3713" s="0" t="n">
        <f aca="false">MAX(0,F3713-H3713-K3713-L3713)</f>
        <v>0</v>
      </c>
    </row>
    <row r="3714" customFormat="false" ht="15" hidden="false" customHeight="false" outlineLevel="0" collapsed="false">
      <c r="A3714" s="0" t="n">
        <f aca="false">'Profiles 8760'!A3703</f>
        <v>3701</v>
      </c>
      <c r="B3714" s="0" t="n">
        <f aca="false">'Profiles 8760'!B3703</f>
        <v>6</v>
      </c>
      <c r="C3714" s="0" t="n">
        <f aca="false">'Profiles 8760'!E3703</f>
        <v>0</v>
      </c>
      <c r="D3714" s="0" t="n">
        <f aca="false">'Profiles 8760'!F3703</f>
        <v>0</v>
      </c>
      <c r="E3714" s="0" t="n">
        <f aca="false">'Profiles 8760'!G3703</f>
        <v>0.518948</v>
      </c>
      <c r="F3714" s="0" t="n">
        <f aca="false">D3714*Assumptions!$C$11*$B$7+E3714*Assumptions!$C$12*$B$8</f>
        <v>21.2249732</v>
      </c>
      <c r="G3714" s="0" t="n">
        <f aca="false">C3714*Assumptions!$C$15</f>
        <v>0</v>
      </c>
      <c r="H3714" s="0" t="n">
        <f aca="false">MIN(F3714,G3714)</f>
        <v>0</v>
      </c>
      <c r="I3714" s="0" t="n">
        <f aca="false">IF(C3714=1,MIN(G3714-H3714,Assumptions!$C$13,P3713),0)</f>
        <v>0</v>
      </c>
      <c r="J3714" s="0" t="n">
        <f aca="false">H3714+I3714</f>
        <v>0</v>
      </c>
      <c r="K3714" s="0" t="n">
        <f aca="false">MIN(IF(C3714=1,F3714-H3714,F3714),Assumptions!$C$13,MAX(0,($B$5-P3713)/$B$6))</f>
        <v>21.2249732</v>
      </c>
      <c r="L3714" s="0" t="n">
        <f aca="false">IF(C3714=1,0,MIN(F3714-K3714,Assumptions!$C$15,MAX(0,$B$10-O3713-M3714)))</f>
        <v>0</v>
      </c>
      <c r="M3714" s="0" t="n">
        <f aca="false">'Profiles 8760'!H3703</f>
        <v>168800</v>
      </c>
      <c r="N3714" s="0" t="n">
        <f aca="false">J3714+L3714</f>
        <v>0</v>
      </c>
      <c r="O3714" s="0" t="n">
        <f aca="false">O3713+N3714</f>
        <v>345351.765877959</v>
      </c>
      <c r="P3714" s="0" t="n">
        <f aca="false">MIN($B$5,P3713+K3714*$B$6-I3714)</f>
        <v>248.76342761336</v>
      </c>
      <c r="Q3714" s="0" t="n">
        <f aca="false">MAX(0,F3714-H3714-K3714-L3714)</f>
        <v>0</v>
      </c>
    </row>
    <row r="3715" customFormat="false" ht="15" hidden="false" customHeight="false" outlineLevel="0" collapsed="false">
      <c r="A3715" s="0" t="n">
        <f aca="false">'Profiles 8760'!A3704</f>
        <v>3702</v>
      </c>
      <c r="B3715" s="0" t="n">
        <f aca="false">'Profiles 8760'!B3704</f>
        <v>6</v>
      </c>
      <c r="C3715" s="0" t="n">
        <f aca="false">'Profiles 8760'!E3704</f>
        <v>0</v>
      </c>
      <c r="D3715" s="0" t="n">
        <f aca="false">'Profiles 8760'!F3704</f>
        <v>0</v>
      </c>
      <c r="E3715" s="0" t="n">
        <f aca="false">'Profiles 8760'!G3704</f>
        <v>0.570898</v>
      </c>
      <c r="F3715" s="0" t="n">
        <f aca="false">D3715*Assumptions!$C$11*$B$7+E3715*Assumptions!$C$12*$B$8</f>
        <v>23.3497282</v>
      </c>
      <c r="G3715" s="0" t="n">
        <f aca="false">C3715*Assumptions!$C$15</f>
        <v>0</v>
      </c>
      <c r="H3715" s="0" t="n">
        <f aca="false">MIN(F3715,G3715)</f>
        <v>0</v>
      </c>
      <c r="I3715" s="0" t="n">
        <f aca="false">IF(C3715=1,MIN(G3715-H3715,Assumptions!$C$13,P3714),0)</f>
        <v>0</v>
      </c>
      <c r="J3715" s="0" t="n">
        <f aca="false">H3715+I3715</f>
        <v>0</v>
      </c>
      <c r="K3715" s="0" t="n">
        <f aca="false">MIN(IF(C3715=1,F3715-H3715,F3715),Assumptions!$C$13,MAX(0,($B$5-P3714)/$B$6))</f>
        <v>23.3497282</v>
      </c>
      <c r="L3715" s="0" t="n">
        <f aca="false">IF(C3715=1,0,MIN(F3715-K3715,Assumptions!$C$15,MAX(0,$B$10-O3714-M3715)))</f>
        <v>0</v>
      </c>
      <c r="M3715" s="0" t="n">
        <f aca="false">'Profiles 8760'!H3704</f>
        <v>168800</v>
      </c>
      <c r="N3715" s="0" t="n">
        <f aca="false">J3715+L3715</f>
        <v>0</v>
      </c>
      <c r="O3715" s="0" t="n">
        <f aca="false">O3714+N3715</f>
        <v>345351.765877959</v>
      </c>
      <c r="P3715" s="0" t="n">
        <f aca="false">MIN($B$5,P3714+K3715*$B$6-I3715)</f>
        <v>269.00297201712</v>
      </c>
      <c r="Q3715" s="0" t="n">
        <f aca="false">MAX(0,F3715-H3715-K3715-L3715)</f>
        <v>0</v>
      </c>
    </row>
    <row r="3716" customFormat="false" ht="15" hidden="false" customHeight="false" outlineLevel="0" collapsed="false">
      <c r="A3716" s="0" t="n">
        <f aca="false">'Profiles 8760'!A3705</f>
        <v>3703</v>
      </c>
      <c r="B3716" s="0" t="n">
        <f aca="false">'Profiles 8760'!B3705</f>
        <v>6</v>
      </c>
      <c r="C3716" s="0" t="n">
        <f aca="false">'Profiles 8760'!E3705</f>
        <v>0</v>
      </c>
      <c r="D3716" s="0" t="n">
        <f aca="false">'Profiles 8760'!F3705</f>
        <v>0.10608</v>
      </c>
      <c r="E3716" s="0" t="n">
        <f aca="false">'Profiles 8760'!G3705</f>
        <v>0.740715</v>
      </c>
      <c r="F3716" s="0" t="n">
        <f aca="false">D3716*Assumptions!$C$11*$B$7+E3716*Assumptions!$C$12*$B$8</f>
        <v>60.9311475</v>
      </c>
      <c r="G3716" s="0" t="n">
        <f aca="false">C3716*Assumptions!$C$15</f>
        <v>0</v>
      </c>
      <c r="H3716" s="0" t="n">
        <f aca="false">MIN(F3716,G3716)</f>
        <v>0</v>
      </c>
      <c r="I3716" s="0" t="n">
        <f aca="false">IF(C3716=1,MIN(G3716-H3716,Assumptions!$C$13,P3715),0)</f>
        <v>0</v>
      </c>
      <c r="J3716" s="0" t="n">
        <f aca="false">H3716+I3716</f>
        <v>0</v>
      </c>
      <c r="K3716" s="0" t="n">
        <f aca="false">MIN(IF(C3716=1,F3716-H3716,F3716),Assumptions!$C$13,MAX(0,($B$5-P3715)/$B$6))</f>
        <v>60.9311475</v>
      </c>
      <c r="L3716" s="0" t="n">
        <f aca="false">IF(C3716=1,0,MIN(F3716-K3716,Assumptions!$C$15,MAX(0,$B$10-O3715-M3716)))</f>
        <v>0</v>
      </c>
      <c r="M3716" s="0" t="n">
        <f aca="false">'Profiles 8760'!H3705</f>
        <v>168800</v>
      </c>
      <c r="N3716" s="0" t="n">
        <f aca="false">J3716+L3716</f>
        <v>0</v>
      </c>
      <c r="O3716" s="0" t="n">
        <f aca="false">O3715+N3716</f>
        <v>345351.765877959</v>
      </c>
      <c r="P3716" s="0" t="n">
        <f aca="false">MIN($B$5,P3715+K3716*$B$6-I3716)</f>
        <v>321.81809067012</v>
      </c>
      <c r="Q3716" s="0" t="n">
        <f aca="false">MAX(0,F3716-H3716-K3716-L3716)</f>
        <v>0</v>
      </c>
    </row>
    <row r="3717" customFormat="false" ht="15" hidden="false" customHeight="false" outlineLevel="0" collapsed="false">
      <c r="A3717" s="0" t="n">
        <f aca="false">'Profiles 8760'!A3706</f>
        <v>3704</v>
      </c>
      <c r="B3717" s="0" t="n">
        <f aca="false">'Profiles 8760'!B3706</f>
        <v>6</v>
      </c>
      <c r="C3717" s="0" t="n">
        <f aca="false">'Profiles 8760'!E3706</f>
        <v>1</v>
      </c>
      <c r="D3717" s="0" t="n">
        <f aca="false">'Profiles 8760'!F3706</f>
        <v>0.307204</v>
      </c>
      <c r="E3717" s="0" t="n">
        <f aca="false">'Profiles 8760'!G3706</f>
        <v>0.549805</v>
      </c>
      <c r="F3717" s="0" t="n">
        <f aca="false">D3717*Assumptions!$C$11*$B$7+E3717*Assumptions!$C$12*$B$8</f>
        <v>111.2075397</v>
      </c>
      <c r="G3717" s="0" t="n">
        <f aca="false">C3717*Assumptions!$C$15</f>
        <v>200</v>
      </c>
      <c r="H3717" s="0" t="n">
        <f aca="false">MIN(F3717,G3717)</f>
        <v>111.2075397</v>
      </c>
      <c r="I3717" s="0" t="n">
        <f aca="false">IF(C3717=1,MIN(G3717-H3717,Assumptions!$C$13,P3716),0)</f>
        <v>88.7924603</v>
      </c>
      <c r="J3717" s="0" t="n">
        <f aca="false">H3717+I3717</f>
        <v>200</v>
      </c>
      <c r="K3717" s="0" t="n">
        <f aca="false">MIN(IF(C3717=1,F3717-H3717,F3717),Assumptions!$C$13,MAX(0,($B$5-P3716)/$B$6))</f>
        <v>0</v>
      </c>
      <c r="L3717" s="0" t="n">
        <f aca="false">IF(C3717=1,0,MIN(F3717-K3717,Assumptions!$C$15,MAX(0,$B$10-O3716-M3717)))</f>
        <v>0</v>
      </c>
      <c r="M3717" s="0" t="n">
        <f aca="false">'Profiles 8760'!H3706</f>
        <v>168600</v>
      </c>
      <c r="N3717" s="0" t="n">
        <f aca="false">J3717+L3717</f>
        <v>200</v>
      </c>
      <c r="O3717" s="0" t="n">
        <f aca="false">O3716+N3717</f>
        <v>345551.765877959</v>
      </c>
      <c r="P3717" s="0" t="n">
        <f aca="false">MIN($B$5,P3716+K3717*$B$6-I3717)</f>
        <v>233.02563037012</v>
      </c>
      <c r="Q3717" s="0" t="n">
        <f aca="false">MAX(0,F3717-H3717-K3717-L3717)</f>
        <v>0</v>
      </c>
    </row>
    <row r="3718" customFormat="false" ht="15" hidden="false" customHeight="false" outlineLevel="0" collapsed="false">
      <c r="A3718" s="0" t="n">
        <f aca="false">'Profiles 8760'!A3707</f>
        <v>3705</v>
      </c>
      <c r="B3718" s="0" t="n">
        <f aca="false">'Profiles 8760'!B3707</f>
        <v>6</v>
      </c>
      <c r="C3718" s="0" t="n">
        <f aca="false">'Profiles 8760'!E3707</f>
        <v>1</v>
      </c>
      <c r="D3718" s="0" t="n">
        <f aca="false">'Profiles 8760'!F3707</f>
        <v>0.52723</v>
      </c>
      <c r="E3718" s="0" t="n">
        <f aca="false">'Profiles 8760'!G3707</f>
        <v>0.687599</v>
      </c>
      <c r="F3718" s="0" t="n">
        <f aca="false">D3718*Assumptions!$C$11*$B$7+E3718*Assumptions!$C$12*$B$8</f>
        <v>180.3868231</v>
      </c>
      <c r="G3718" s="0" t="n">
        <f aca="false">C3718*Assumptions!$C$15</f>
        <v>200</v>
      </c>
      <c r="H3718" s="0" t="n">
        <f aca="false">MIN(F3718,G3718)</f>
        <v>180.3868231</v>
      </c>
      <c r="I3718" s="0" t="n">
        <f aca="false">IF(C3718=1,MIN(G3718-H3718,Assumptions!$C$13,P3717),0)</f>
        <v>19.6131769</v>
      </c>
      <c r="J3718" s="0" t="n">
        <f aca="false">H3718+I3718</f>
        <v>200</v>
      </c>
      <c r="K3718" s="0" t="n">
        <f aca="false">MIN(IF(C3718=1,F3718-H3718,F3718),Assumptions!$C$13,MAX(0,($B$5-P3717)/$B$6))</f>
        <v>0</v>
      </c>
      <c r="L3718" s="0" t="n">
        <f aca="false">IF(C3718=1,0,MIN(F3718-K3718,Assumptions!$C$15,MAX(0,$B$10-O3717-M3718)))</f>
        <v>0</v>
      </c>
      <c r="M3718" s="0" t="n">
        <f aca="false">'Profiles 8760'!H3707</f>
        <v>168400</v>
      </c>
      <c r="N3718" s="0" t="n">
        <f aca="false">J3718+L3718</f>
        <v>200</v>
      </c>
      <c r="O3718" s="0" t="n">
        <f aca="false">O3717+N3718</f>
        <v>345751.765877959</v>
      </c>
      <c r="P3718" s="0" t="n">
        <f aca="false">MIN($B$5,P3717+K3718*$B$6-I3718)</f>
        <v>213.41245347012</v>
      </c>
      <c r="Q3718" s="0" t="n">
        <f aca="false">MAX(0,F3718-H3718-K3718-L3718)</f>
        <v>0</v>
      </c>
    </row>
    <row r="3719" customFormat="false" ht="15" hidden="false" customHeight="false" outlineLevel="0" collapsed="false">
      <c r="A3719" s="0" t="n">
        <f aca="false">'Profiles 8760'!A3708</f>
        <v>3706</v>
      </c>
      <c r="B3719" s="0" t="n">
        <f aca="false">'Profiles 8760'!B3708</f>
        <v>6</v>
      </c>
      <c r="C3719" s="0" t="n">
        <f aca="false">'Profiles 8760'!E3708</f>
        <v>0</v>
      </c>
      <c r="D3719" s="0" t="n">
        <f aca="false">'Profiles 8760'!F3708</f>
        <v>0.733132</v>
      </c>
      <c r="E3719" s="0" t="n">
        <f aca="false">'Profiles 8760'!G3708</f>
        <v>0.863889</v>
      </c>
      <c r="F3719" s="0" t="n">
        <f aca="false">D3719*Assumptions!$C$11*$B$7+E3719*Assumptions!$C$12*$B$8</f>
        <v>247.0615817</v>
      </c>
      <c r="G3719" s="0" t="n">
        <f aca="false">C3719*Assumptions!$C$15</f>
        <v>0</v>
      </c>
      <c r="H3719" s="0" t="n">
        <f aca="false">MIN(F3719,G3719)</f>
        <v>0</v>
      </c>
      <c r="I3719" s="0" t="n">
        <f aca="false">IF(C3719=1,MIN(G3719-H3719,Assumptions!$C$13,P3718),0)</f>
        <v>0</v>
      </c>
      <c r="J3719" s="0" t="n">
        <f aca="false">H3719+I3719</f>
        <v>0</v>
      </c>
      <c r="K3719" s="0" t="n">
        <f aca="false">MIN(IF(C3719=1,F3719-H3719,F3719),Assumptions!$C$13,MAX(0,($B$5-P3718)/$B$6))</f>
        <v>180</v>
      </c>
      <c r="L3719" s="0" t="n">
        <f aca="false">IF(C3719=1,0,MIN(F3719-K3719,Assumptions!$C$15,MAX(0,$B$10-O3718-M3719)))</f>
        <v>67.0615817</v>
      </c>
      <c r="M3719" s="0" t="n">
        <f aca="false">'Profiles 8760'!H3708</f>
        <v>168400</v>
      </c>
      <c r="N3719" s="0" t="n">
        <f aca="false">J3719+L3719</f>
        <v>67.0615817</v>
      </c>
      <c r="O3719" s="0" t="n">
        <f aca="false">O3718+N3719</f>
        <v>345818.827459659</v>
      </c>
      <c r="P3719" s="0" t="n">
        <f aca="false">MIN($B$5,P3718+K3719*$B$6-I3719)</f>
        <v>369.43645347012</v>
      </c>
      <c r="Q3719" s="0" t="n">
        <f aca="false">MAX(0,F3719-H3719-K3719-L3719)</f>
        <v>0</v>
      </c>
    </row>
    <row r="3720" customFormat="false" ht="15" hidden="false" customHeight="false" outlineLevel="0" collapsed="false">
      <c r="A3720" s="0" t="n">
        <f aca="false">'Profiles 8760'!A3709</f>
        <v>3707</v>
      </c>
      <c r="B3720" s="0" t="n">
        <f aca="false">'Profiles 8760'!B3709</f>
        <v>6</v>
      </c>
      <c r="C3720" s="0" t="n">
        <f aca="false">'Profiles 8760'!E3709</f>
        <v>0</v>
      </c>
      <c r="D3720" s="0" t="n">
        <f aca="false">'Profiles 8760'!F3709</f>
        <v>0.899488</v>
      </c>
      <c r="E3720" s="0" t="n">
        <f aca="false">'Profiles 8760'!G3709</f>
        <v>0.700599</v>
      </c>
      <c r="F3720" s="0" t="n">
        <f aca="false">D3720*Assumptions!$C$11*$B$7+E3720*Assumptions!$C$12*$B$8</f>
        <v>288.4266335</v>
      </c>
      <c r="G3720" s="0" t="n">
        <f aca="false">C3720*Assumptions!$C$15</f>
        <v>0</v>
      </c>
      <c r="H3720" s="0" t="n">
        <f aca="false">MIN(F3720,G3720)</f>
        <v>0</v>
      </c>
      <c r="I3720" s="0" t="n">
        <f aca="false">IF(C3720=1,MIN(G3720-H3720,Assumptions!$C$13,P3719),0)</f>
        <v>0</v>
      </c>
      <c r="J3720" s="0" t="n">
        <f aca="false">H3720+I3720</f>
        <v>0</v>
      </c>
      <c r="K3720" s="0" t="n">
        <f aca="false">MIN(IF(C3720=1,F3720-H3720,F3720),Assumptions!$C$13,MAX(0,($B$5-P3719)/$B$6))</f>
        <v>163.098230883572</v>
      </c>
      <c r="L3720" s="0" t="n">
        <f aca="false">IF(C3720=1,0,MIN(F3720-K3720,Assumptions!$C$15,MAX(0,$B$10-O3719-M3720)))</f>
        <v>125.328402616428</v>
      </c>
      <c r="M3720" s="0" t="n">
        <f aca="false">'Profiles 8760'!H3709</f>
        <v>168400</v>
      </c>
      <c r="N3720" s="0" t="n">
        <f aca="false">J3720+L3720</f>
        <v>125.328402616428</v>
      </c>
      <c r="O3720" s="0" t="n">
        <f aca="false">O3719+N3720</f>
        <v>345944.155862275</v>
      </c>
      <c r="P3720" s="0" t="n">
        <f aca="false">MIN($B$5,P3719+K3720*$B$6-I3720)</f>
        <v>510.81</v>
      </c>
      <c r="Q3720" s="0" t="n">
        <f aca="false">MAX(0,F3720-H3720-K3720-L3720)</f>
        <v>0</v>
      </c>
    </row>
    <row r="3721" customFormat="false" ht="15" hidden="false" customHeight="false" outlineLevel="0" collapsed="false">
      <c r="A3721" s="0" t="n">
        <f aca="false">'Profiles 8760'!A3710</f>
        <v>3708</v>
      </c>
      <c r="B3721" s="0" t="n">
        <f aca="false">'Profiles 8760'!B3710</f>
        <v>6</v>
      </c>
      <c r="C3721" s="0" t="n">
        <f aca="false">'Profiles 8760'!E3710</f>
        <v>0</v>
      </c>
      <c r="D3721" s="0" t="n">
        <f aca="false">'Profiles 8760'!F3710</f>
        <v>1</v>
      </c>
      <c r="E3721" s="0" t="n">
        <f aca="false">'Profiles 8760'!G3710</f>
        <v>0.725918</v>
      </c>
      <c r="F3721" s="0" t="n">
        <f aca="false">D3721*Assumptions!$C$11*$B$7+E3721*Assumptions!$C$12*$B$8</f>
        <v>318.4900462</v>
      </c>
      <c r="G3721" s="0" t="n">
        <f aca="false">C3721*Assumptions!$C$15</f>
        <v>0</v>
      </c>
      <c r="H3721" s="0" t="n">
        <f aca="false">MIN(F3721,G3721)</f>
        <v>0</v>
      </c>
      <c r="I3721" s="0" t="n">
        <f aca="false">IF(C3721=1,MIN(G3721-H3721,Assumptions!$C$13,P3720),0)</f>
        <v>0</v>
      </c>
      <c r="J3721" s="0" t="n">
        <f aca="false">H3721+I3721</f>
        <v>0</v>
      </c>
      <c r="K3721" s="0" t="n">
        <f aca="false">MIN(IF(C3721=1,F3721-H3721,F3721),Assumptions!$C$13,MAX(0,($B$5-P3720)/$B$6))</f>
        <v>0</v>
      </c>
      <c r="L3721" s="0" t="n">
        <f aca="false">IF(C3721=1,0,MIN(F3721-K3721,Assumptions!$C$15,MAX(0,$B$10-O3720-M3721)))</f>
        <v>200</v>
      </c>
      <c r="M3721" s="0" t="n">
        <f aca="false">'Profiles 8760'!H3710</f>
        <v>168400</v>
      </c>
      <c r="N3721" s="0" t="n">
        <f aca="false">J3721+L3721</f>
        <v>200</v>
      </c>
      <c r="O3721" s="0" t="n">
        <f aca="false">O3720+N3721</f>
        <v>346144.155862275</v>
      </c>
      <c r="P3721" s="0" t="n">
        <f aca="false">MIN($B$5,P3720+K3721*$B$6-I3721)</f>
        <v>510.81</v>
      </c>
      <c r="Q3721" s="0" t="n">
        <f aca="false">MAX(0,F3721-H3721-K3721-L3721)</f>
        <v>118.4900462</v>
      </c>
    </row>
    <row r="3722" customFormat="false" ht="15" hidden="false" customHeight="false" outlineLevel="0" collapsed="false">
      <c r="A3722" s="0" t="n">
        <f aca="false">'Profiles 8760'!A3711</f>
        <v>3709</v>
      </c>
      <c r="B3722" s="0" t="n">
        <f aca="false">'Profiles 8760'!B3711</f>
        <v>6</v>
      </c>
      <c r="C3722" s="0" t="n">
        <f aca="false">'Profiles 8760'!E3711</f>
        <v>0</v>
      </c>
      <c r="D3722" s="0" t="n">
        <f aca="false">'Profiles 8760'!F3711</f>
        <v>1</v>
      </c>
      <c r="E3722" s="0" t="n">
        <f aca="false">'Profiles 8760'!G3711</f>
        <v>0.555836</v>
      </c>
      <c r="F3722" s="0" t="n">
        <f aca="false">D3722*Assumptions!$C$11*$B$7+E3722*Assumptions!$C$12*$B$8</f>
        <v>311.5336924</v>
      </c>
      <c r="G3722" s="0" t="n">
        <f aca="false">C3722*Assumptions!$C$15</f>
        <v>0</v>
      </c>
      <c r="H3722" s="0" t="n">
        <f aca="false">MIN(F3722,G3722)</f>
        <v>0</v>
      </c>
      <c r="I3722" s="0" t="n">
        <f aca="false">IF(C3722=1,MIN(G3722-H3722,Assumptions!$C$13,P3721),0)</f>
        <v>0</v>
      </c>
      <c r="J3722" s="0" t="n">
        <f aca="false">H3722+I3722</f>
        <v>0</v>
      </c>
      <c r="K3722" s="0" t="n">
        <f aca="false">MIN(IF(C3722=1,F3722-H3722,F3722),Assumptions!$C$13,MAX(0,($B$5-P3721)/$B$6))</f>
        <v>0</v>
      </c>
      <c r="L3722" s="0" t="n">
        <f aca="false">IF(C3722=1,0,MIN(F3722-K3722,Assumptions!$C$15,MAX(0,$B$10-O3721-M3722)))</f>
        <v>200</v>
      </c>
      <c r="M3722" s="0" t="n">
        <f aca="false">'Profiles 8760'!H3711</f>
        <v>168400</v>
      </c>
      <c r="N3722" s="0" t="n">
        <f aca="false">J3722+L3722</f>
        <v>200</v>
      </c>
      <c r="O3722" s="0" t="n">
        <f aca="false">O3721+N3722</f>
        <v>346344.155862275</v>
      </c>
      <c r="P3722" s="0" t="n">
        <f aca="false">MIN($B$5,P3721+K3722*$B$6-I3722)</f>
        <v>510.81</v>
      </c>
      <c r="Q3722" s="0" t="n">
        <f aca="false">MAX(0,F3722-H3722-K3722-L3722)</f>
        <v>111.5336924</v>
      </c>
    </row>
    <row r="3723" customFormat="false" ht="15" hidden="false" customHeight="false" outlineLevel="0" collapsed="false">
      <c r="A3723" s="0" t="n">
        <f aca="false">'Profiles 8760'!A3712</f>
        <v>3710</v>
      </c>
      <c r="B3723" s="0" t="n">
        <f aca="false">'Profiles 8760'!B3712</f>
        <v>6</v>
      </c>
      <c r="C3723" s="0" t="n">
        <f aca="false">'Profiles 8760'!E3712</f>
        <v>0</v>
      </c>
      <c r="D3723" s="0" t="n">
        <f aca="false">'Profiles 8760'!F3712</f>
        <v>1</v>
      </c>
      <c r="E3723" s="0" t="n">
        <f aca="false">'Profiles 8760'!G3712</f>
        <v>0.436131</v>
      </c>
      <c r="F3723" s="0" t="n">
        <f aca="false">D3723*Assumptions!$C$11*$B$7+E3723*Assumptions!$C$12*$B$8</f>
        <v>306.6377579</v>
      </c>
      <c r="G3723" s="0" t="n">
        <f aca="false">C3723*Assumptions!$C$15</f>
        <v>0</v>
      </c>
      <c r="H3723" s="0" t="n">
        <f aca="false">MIN(F3723,G3723)</f>
        <v>0</v>
      </c>
      <c r="I3723" s="0" t="n">
        <f aca="false">IF(C3723=1,MIN(G3723-H3723,Assumptions!$C$13,P3722),0)</f>
        <v>0</v>
      </c>
      <c r="J3723" s="0" t="n">
        <f aca="false">H3723+I3723</f>
        <v>0</v>
      </c>
      <c r="K3723" s="0" t="n">
        <f aca="false">MIN(IF(C3723=1,F3723-H3723,F3723),Assumptions!$C$13,MAX(0,($B$5-P3722)/$B$6))</f>
        <v>0</v>
      </c>
      <c r="L3723" s="0" t="n">
        <f aca="false">IF(C3723=1,0,MIN(F3723-K3723,Assumptions!$C$15,MAX(0,$B$10-O3722-M3723)))</f>
        <v>200</v>
      </c>
      <c r="M3723" s="0" t="n">
        <f aca="false">'Profiles 8760'!H3712</f>
        <v>168400</v>
      </c>
      <c r="N3723" s="0" t="n">
        <f aca="false">J3723+L3723</f>
        <v>200</v>
      </c>
      <c r="O3723" s="0" t="n">
        <f aca="false">O3722+N3723</f>
        <v>346544.155862275</v>
      </c>
      <c r="P3723" s="0" t="n">
        <f aca="false">MIN($B$5,P3722+K3723*$B$6-I3723)</f>
        <v>510.81</v>
      </c>
      <c r="Q3723" s="0" t="n">
        <f aca="false">MAX(0,F3723-H3723-K3723-L3723)</f>
        <v>106.6377579</v>
      </c>
    </row>
    <row r="3724" customFormat="false" ht="15" hidden="false" customHeight="false" outlineLevel="0" collapsed="false">
      <c r="A3724" s="0" t="n">
        <f aca="false">'Profiles 8760'!A3713</f>
        <v>3711</v>
      </c>
      <c r="B3724" s="0" t="n">
        <f aca="false">'Profiles 8760'!B3713</f>
        <v>6</v>
      </c>
      <c r="C3724" s="0" t="n">
        <f aca="false">'Profiles 8760'!E3713</f>
        <v>0</v>
      </c>
      <c r="D3724" s="0" t="n">
        <f aca="false">'Profiles 8760'!F3713</f>
        <v>0.899488</v>
      </c>
      <c r="E3724" s="0" t="n">
        <f aca="false">'Profiles 8760'!G3713</f>
        <v>0.483388</v>
      </c>
      <c r="F3724" s="0" t="n">
        <f aca="false">D3724*Assumptions!$C$11*$B$7+E3724*Assumptions!$C$12*$B$8</f>
        <v>279.5427036</v>
      </c>
      <c r="G3724" s="0" t="n">
        <f aca="false">C3724*Assumptions!$C$15</f>
        <v>0</v>
      </c>
      <c r="H3724" s="0" t="n">
        <f aca="false">MIN(F3724,G3724)</f>
        <v>0</v>
      </c>
      <c r="I3724" s="0" t="n">
        <f aca="false">IF(C3724=1,MIN(G3724-H3724,Assumptions!$C$13,P3723),0)</f>
        <v>0</v>
      </c>
      <c r="J3724" s="0" t="n">
        <f aca="false">H3724+I3724</f>
        <v>0</v>
      </c>
      <c r="K3724" s="0" t="n">
        <f aca="false">MIN(IF(C3724=1,F3724-H3724,F3724),Assumptions!$C$13,MAX(0,($B$5-P3723)/$B$6))</f>
        <v>0</v>
      </c>
      <c r="L3724" s="0" t="n">
        <f aca="false">IF(C3724=1,0,MIN(F3724-K3724,Assumptions!$C$15,MAX(0,$B$10-O3723-M3724)))</f>
        <v>200</v>
      </c>
      <c r="M3724" s="0" t="n">
        <f aca="false">'Profiles 8760'!H3713</f>
        <v>168400</v>
      </c>
      <c r="N3724" s="0" t="n">
        <f aca="false">J3724+L3724</f>
        <v>200</v>
      </c>
      <c r="O3724" s="0" t="n">
        <f aca="false">O3723+N3724</f>
        <v>346744.155862275</v>
      </c>
      <c r="P3724" s="0" t="n">
        <f aca="false">MIN($B$5,P3723+K3724*$B$6-I3724)</f>
        <v>510.81</v>
      </c>
      <c r="Q3724" s="0" t="n">
        <f aca="false">MAX(0,F3724-H3724-K3724-L3724)</f>
        <v>79.5427036</v>
      </c>
    </row>
    <row r="3725" customFormat="false" ht="15" hidden="false" customHeight="false" outlineLevel="0" collapsed="false">
      <c r="A3725" s="0" t="n">
        <f aca="false">'Profiles 8760'!A3714</f>
        <v>3712</v>
      </c>
      <c r="B3725" s="0" t="n">
        <f aca="false">'Profiles 8760'!B3714</f>
        <v>6</v>
      </c>
      <c r="C3725" s="0" t="n">
        <f aca="false">'Profiles 8760'!E3714</f>
        <v>0</v>
      </c>
      <c r="D3725" s="0" t="n">
        <f aca="false">'Profiles 8760'!F3714</f>
        <v>0.733132</v>
      </c>
      <c r="E3725" s="0" t="n">
        <f aca="false">'Profiles 8760'!G3714</f>
        <v>0.365205</v>
      </c>
      <c r="F3725" s="0" t="n">
        <f aca="false">D3725*Assumptions!$C$11*$B$7+E3725*Assumptions!$C$12*$B$8</f>
        <v>226.6654061</v>
      </c>
      <c r="G3725" s="0" t="n">
        <f aca="false">C3725*Assumptions!$C$15</f>
        <v>0</v>
      </c>
      <c r="H3725" s="0" t="n">
        <f aca="false">MIN(F3725,G3725)</f>
        <v>0</v>
      </c>
      <c r="I3725" s="0" t="n">
        <f aca="false">IF(C3725=1,MIN(G3725-H3725,Assumptions!$C$13,P3724),0)</f>
        <v>0</v>
      </c>
      <c r="J3725" s="0" t="n">
        <f aca="false">H3725+I3725</f>
        <v>0</v>
      </c>
      <c r="K3725" s="0" t="n">
        <f aca="false">MIN(IF(C3725=1,F3725-H3725,F3725),Assumptions!$C$13,MAX(0,($B$5-P3724)/$B$6))</f>
        <v>0</v>
      </c>
      <c r="L3725" s="0" t="n">
        <f aca="false">IF(C3725=1,0,MIN(F3725-K3725,Assumptions!$C$15,MAX(0,$B$10-O3724-M3725)))</f>
        <v>200</v>
      </c>
      <c r="M3725" s="0" t="n">
        <f aca="false">'Profiles 8760'!H3714</f>
        <v>168400</v>
      </c>
      <c r="N3725" s="0" t="n">
        <f aca="false">J3725+L3725</f>
        <v>200</v>
      </c>
      <c r="O3725" s="0" t="n">
        <f aca="false">O3724+N3725</f>
        <v>346944.155862275</v>
      </c>
      <c r="P3725" s="0" t="n">
        <f aca="false">MIN($B$5,P3724+K3725*$B$6-I3725)</f>
        <v>510.81</v>
      </c>
      <c r="Q3725" s="0" t="n">
        <f aca="false">MAX(0,F3725-H3725-K3725-L3725)</f>
        <v>26.6654061</v>
      </c>
    </row>
    <row r="3726" customFormat="false" ht="15" hidden="false" customHeight="false" outlineLevel="0" collapsed="false">
      <c r="A3726" s="0" t="n">
        <f aca="false">'Profiles 8760'!A3715</f>
        <v>3713</v>
      </c>
      <c r="B3726" s="0" t="n">
        <f aca="false">'Profiles 8760'!B3715</f>
        <v>6</v>
      </c>
      <c r="C3726" s="0" t="n">
        <f aca="false">'Profiles 8760'!E3715</f>
        <v>0</v>
      </c>
      <c r="D3726" s="0" t="n">
        <f aca="false">'Profiles 8760'!F3715</f>
        <v>0.52723</v>
      </c>
      <c r="E3726" s="0" t="n">
        <f aca="false">'Profiles 8760'!G3715</f>
        <v>0.70462</v>
      </c>
      <c r="F3726" s="0" t="n">
        <f aca="false">D3726*Assumptions!$C$11*$B$7+E3726*Assumptions!$C$12*$B$8</f>
        <v>181.082982</v>
      </c>
      <c r="G3726" s="0" t="n">
        <f aca="false">C3726*Assumptions!$C$15</f>
        <v>0</v>
      </c>
      <c r="H3726" s="0" t="n">
        <f aca="false">MIN(F3726,G3726)</f>
        <v>0</v>
      </c>
      <c r="I3726" s="0" t="n">
        <f aca="false">IF(C3726=1,MIN(G3726-H3726,Assumptions!$C$13,P3725),0)</f>
        <v>0</v>
      </c>
      <c r="J3726" s="0" t="n">
        <f aca="false">H3726+I3726</f>
        <v>0</v>
      </c>
      <c r="K3726" s="0" t="n">
        <f aca="false">MIN(IF(C3726=1,F3726-H3726,F3726),Assumptions!$C$13,MAX(0,($B$5-P3725)/$B$6))</f>
        <v>0</v>
      </c>
      <c r="L3726" s="0" t="n">
        <f aca="false">IF(C3726=1,0,MIN(F3726-K3726,Assumptions!$C$15,MAX(0,$B$10-O3725-M3726)))</f>
        <v>181.082982</v>
      </c>
      <c r="M3726" s="0" t="n">
        <f aca="false">'Profiles 8760'!H3715</f>
        <v>168400</v>
      </c>
      <c r="N3726" s="0" t="n">
        <f aca="false">J3726+L3726</f>
        <v>181.082982</v>
      </c>
      <c r="O3726" s="0" t="n">
        <f aca="false">O3725+N3726</f>
        <v>347125.238844275</v>
      </c>
      <c r="P3726" s="0" t="n">
        <f aca="false">MIN($B$5,P3725+K3726*$B$6-I3726)</f>
        <v>510.81</v>
      </c>
      <c r="Q3726" s="0" t="n">
        <f aca="false">MAX(0,F3726-H3726-K3726-L3726)</f>
        <v>0</v>
      </c>
    </row>
    <row r="3727" customFormat="false" ht="15" hidden="false" customHeight="false" outlineLevel="0" collapsed="false">
      <c r="A3727" s="0" t="n">
        <f aca="false">'Profiles 8760'!A3716</f>
        <v>3714</v>
      </c>
      <c r="B3727" s="0" t="n">
        <f aca="false">'Profiles 8760'!B3716</f>
        <v>6</v>
      </c>
      <c r="C3727" s="0" t="n">
        <f aca="false">'Profiles 8760'!E3716</f>
        <v>0</v>
      </c>
      <c r="D3727" s="0" t="n">
        <f aca="false">'Profiles 8760'!F3716</f>
        <v>0.307204</v>
      </c>
      <c r="E3727" s="0" t="n">
        <f aca="false">'Profiles 8760'!G3716</f>
        <v>0.396588</v>
      </c>
      <c r="F3727" s="0" t="n">
        <f aca="false">D3727*Assumptions!$C$11*$B$7+E3727*Assumptions!$C$12*$B$8</f>
        <v>104.9409644</v>
      </c>
      <c r="G3727" s="0" t="n">
        <f aca="false">C3727*Assumptions!$C$15</f>
        <v>0</v>
      </c>
      <c r="H3727" s="0" t="n">
        <f aca="false">MIN(F3727,G3727)</f>
        <v>0</v>
      </c>
      <c r="I3727" s="0" t="n">
        <f aca="false">IF(C3727=1,MIN(G3727-H3727,Assumptions!$C$13,P3726),0)</f>
        <v>0</v>
      </c>
      <c r="J3727" s="0" t="n">
        <f aca="false">H3727+I3727</f>
        <v>0</v>
      </c>
      <c r="K3727" s="0" t="n">
        <f aca="false">MIN(IF(C3727=1,F3727-H3727,F3727),Assumptions!$C$13,MAX(0,($B$5-P3726)/$B$6))</f>
        <v>0</v>
      </c>
      <c r="L3727" s="0" t="n">
        <f aca="false">IF(C3727=1,0,MIN(F3727-K3727,Assumptions!$C$15,MAX(0,$B$10-O3726-M3727)))</f>
        <v>104.9409644</v>
      </c>
      <c r="M3727" s="0" t="n">
        <f aca="false">'Profiles 8760'!H3716</f>
        <v>168400</v>
      </c>
      <c r="N3727" s="0" t="n">
        <f aca="false">J3727+L3727</f>
        <v>104.9409644</v>
      </c>
      <c r="O3727" s="0" t="n">
        <f aca="false">O3726+N3727</f>
        <v>347230.179808675</v>
      </c>
      <c r="P3727" s="0" t="n">
        <f aca="false">MIN($B$5,P3726+K3727*$B$6-I3727)</f>
        <v>510.81</v>
      </c>
      <c r="Q3727" s="0" t="n">
        <f aca="false">MAX(0,F3727-H3727-K3727-L3727)</f>
        <v>0</v>
      </c>
    </row>
    <row r="3728" customFormat="false" ht="15" hidden="false" customHeight="false" outlineLevel="0" collapsed="false">
      <c r="A3728" s="0" t="n">
        <f aca="false">'Profiles 8760'!A3717</f>
        <v>3715</v>
      </c>
      <c r="B3728" s="0" t="n">
        <f aca="false">'Profiles 8760'!B3717</f>
        <v>6</v>
      </c>
      <c r="C3728" s="0" t="n">
        <f aca="false">'Profiles 8760'!E3717</f>
        <v>0</v>
      </c>
      <c r="D3728" s="0" t="n">
        <f aca="false">'Profiles 8760'!F3717</f>
        <v>0.10608</v>
      </c>
      <c r="E3728" s="0" t="n">
        <f aca="false">'Profiles 8760'!G3717</f>
        <v>0.502164</v>
      </c>
      <c r="F3728" s="0" t="n">
        <f aca="false">D3728*Assumptions!$C$11*$B$7+E3728*Assumptions!$C$12*$B$8</f>
        <v>51.1744116</v>
      </c>
      <c r="G3728" s="0" t="n">
        <f aca="false">C3728*Assumptions!$C$15</f>
        <v>0</v>
      </c>
      <c r="H3728" s="0" t="n">
        <f aca="false">MIN(F3728,G3728)</f>
        <v>0</v>
      </c>
      <c r="I3728" s="0" t="n">
        <f aca="false">IF(C3728=1,MIN(G3728-H3728,Assumptions!$C$13,P3727),0)</f>
        <v>0</v>
      </c>
      <c r="J3728" s="0" t="n">
        <f aca="false">H3728+I3728</f>
        <v>0</v>
      </c>
      <c r="K3728" s="0" t="n">
        <f aca="false">MIN(IF(C3728=1,F3728-H3728,F3728),Assumptions!$C$13,MAX(0,($B$5-P3727)/$B$6))</f>
        <v>0</v>
      </c>
      <c r="L3728" s="0" t="n">
        <f aca="false">IF(C3728=1,0,MIN(F3728-K3728,Assumptions!$C$15,MAX(0,$B$10-O3727-M3728)))</f>
        <v>51.1744116</v>
      </c>
      <c r="M3728" s="0" t="n">
        <f aca="false">'Profiles 8760'!H3717</f>
        <v>168400</v>
      </c>
      <c r="N3728" s="0" t="n">
        <f aca="false">J3728+L3728</f>
        <v>51.1744116</v>
      </c>
      <c r="O3728" s="0" t="n">
        <f aca="false">O3727+N3728</f>
        <v>347281.354220275</v>
      </c>
      <c r="P3728" s="0" t="n">
        <f aca="false">MIN($B$5,P3727+K3728*$B$6-I3728)</f>
        <v>510.81</v>
      </c>
      <c r="Q3728" s="0" t="n">
        <f aca="false">MAX(0,F3728-H3728-K3728-L3728)</f>
        <v>0</v>
      </c>
    </row>
    <row r="3729" customFormat="false" ht="15" hidden="false" customHeight="false" outlineLevel="0" collapsed="false">
      <c r="A3729" s="0" t="n">
        <f aca="false">'Profiles 8760'!A3718</f>
        <v>3716</v>
      </c>
      <c r="B3729" s="0" t="n">
        <f aca="false">'Profiles 8760'!B3718</f>
        <v>6</v>
      </c>
      <c r="C3729" s="0" t="n">
        <f aca="false">'Profiles 8760'!E3718</f>
        <v>1</v>
      </c>
      <c r="D3729" s="0" t="n">
        <f aca="false">'Profiles 8760'!F3718</f>
        <v>0</v>
      </c>
      <c r="E3729" s="0" t="n">
        <f aca="false">'Profiles 8760'!G3718</f>
        <v>0.573775</v>
      </c>
      <c r="F3729" s="0" t="n">
        <f aca="false">D3729*Assumptions!$C$11*$B$7+E3729*Assumptions!$C$12*$B$8</f>
        <v>23.4673975</v>
      </c>
      <c r="G3729" s="0" t="n">
        <f aca="false">C3729*Assumptions!$C$15</f>
        <v>200</v>
      </c>
      <c r="H3729" s="0" t="n">
        <f aca="false">MIN(F3729,G3729)</f>
        <v>23.4673975</v>
      </c>
      <c r="I3729" s="0" t="n">
        <f aca="false">IF(C3729=1,MIN(G3729-H3729,Assumptions!$C$13,P3728),0)</f>
        <v>176.5326025</v>
      </c>
      <c r="J3729" s="0" t="n">
        <f aca="false">H3729+I3729</f>
        <v>200</v>
      </c>
      <c r="K3729" s="0" t="n">
        <f aca="false">MIN(IF(C3729=1,F3729-H3729,F3729),Assumptions!$C$13,MAX(0,($B$5-P3728)/$B$6))</f>
        <v>0</v>
      </c>
      <c r="L3729" s="0" t="n">
        <f aca="false">IF(C3729=1,0,MIN(F3729-K3729,Assumptions!$C$15,MAX(0,$B$10-O3728-M3729)))</f>
        <v>0</v>
      </c>
      <c r="M3729" s="0" t="n">
        <f aca="false">'Profiles 8760'!H3718</f>
        <v>168200</v>
      </c>
      <c r="N3729" s="0" t="n">
        <f aca="false">J3729+L3729</f>
        <v>200</v>
      </c>
      <c r="O3729" s="0" t="n">
        <f aca="false">O3728+N3729</f>
        <v>347481.354220275</v>
      </c>
      <c r="P3729" s="0" t="n">
        <f aca="false">MIN($B$5,P3728+K3729*$B$6-I3729)</f>
        <v>334.2773975</v>
      </c>
      <c r="Q3729" s="0" t="n">
        <f aca="false">MAX(0,F3729-H3729-K3729-L3729)</f>
        <v>0</v>
      </c>
    </row>
    <row r="3730" customFormat="false" ht="15" hidden="false" customHeight="false" outlineLevel="0" collapsed="false">
      <c r="A3730" s="0" t="n">
        <f aca="false">'Profiles 8760'!A3719</f>
        <v>3717</v>
      </c>
      <c r="B3730" s="0" t="n">
        <f aca="false">'Profiles 8760'!B3719</f>
        <v>6</v>
      </c>
      <c r="C3730" s="0" t="n">
        <f aca="false">'Profiles 8760'!E3719</f>
        <v>1</v>
      </c>
      <c r="D3730" s="0" t="n">
        <f aca="false">'Profiles 8760'!F3719</f>
        <v>0</v>
      </c>
      <c r="E3730" s="0" t="n">
        <f aca="false">'Profiles 8760'!G3719</f>
        <v>0.676754</v>
      </c>
      <c r="F3730" s="0" t="n">
        <f aca="false">D3730*Assumptions!$C$11*$B$7+E3730*Assumptions!$C$12*$B$8</f>
        <v>27.6792386</v>
      </c>
      <c r="G3730" s="0" t="n">
        <f aca="false">C3730*Assumptions!$C$15</f>
        <v>200</v>
      </c>
      <c r="H3730" s="0" t="n">
        <f aca="false">MIN(F3730,G3730)</f>
        <v>27.6792386</v>
      </c>
      <c r="I3730" s="0" t="n">
        <f aca="false">IF(C3730=1,MIN(G3730-H3730,Assumptions!$C$13,P3729),0)</f>
        <v>172.3207614</v>
      </c>
      <c r="J3730" s="0" t="n">
        <f aca="false">H3730+I3730</f>
        <v>200</v>
      </c>
      <c r="K3730" s="0" t="n">
        <f aca="false">MIN(IF(C3730=1,F3730-H3730,F3730),Assumptions!$C$13,MAX(0,($B$5-P3729)/$B$6))</f>
        <v>0</v>
      </c>
      <c r="L3730" s="0" t="n">
        <f aca="false">IF(C3730=1,0,MIN(F3730-K3730,Assumptions!$C$15,MAX(0,$B$10-O3729-M3730)))</f>
        <v>0</v>
      </c>
      <c r="M3730" s="0" t="n">
        <f aca="false">'Profiles 8760'!H3719</f>
        <v>168000</v>
      </c>
      <c r="N3730" s="0" t="n">
        <f aca="false">J3730+L3730</f>
        <v>200</v>
      </c>
      <c r="O3730" s="0" t="n">
        <f aca="false">O3729+N3730</f>
        <v>347681.354220275</v>
      </c>
      <c r="P3730" s="0" t="n">
        <f aca="false">MIN($B$5,P3729+K3730*$B$6-I3730)</f>
        <v>161.9566361</v>
      </c>
      <c r="Q3730" s="0" t="n">
        <f aca="false">MAX(0,F3730-H3730-K3730-L3730)</f>
        <v>0</v>
      </c>
    </row>
    <row r="3731" customFormat="false" ht="15" hidden="false" customHeight="false" outlineLevel="0" collapsed="false">
      <c r="A3731" s="0" t="n">
        <f aca="false">'Profiles 8760'!A3720</f>
        <v>3718</v>
      </c>
      <c r="B3731" s="0" t="n">
        <f aca="false">'Profiles 8760'!B3720</f>
        <v>6</v>
      </c>
      <c r="C3731" s="0" t="n">
        <f aca="false">'Profiles 8760'!E3720</f>
        <v>0</v>
      </c>
      <c r="D3731" s="0" t="n">
        <f aca="false">'Profiles 8760'!F3720</f>
        <v>0</v>
      </c>
      <c r="E3731" s="0" t="n">
        <f aca="false">'Profiles 8760'!G3720</f>
        <v>0.638453</v>
      </c>
      <c r="F3731" s="0" t="n">
        <f aca="false">D3731*Assumptions!$C$11*$B$7+E3731*Assumptions!$C$12*$B$8</f>
        <v>26.1127277</v>
      </c>
      <c r="G3731" s="0" t="n">
        <f aca="false">C3731*Assumptions!$C$15</f>
        <v>0</v>
      </c>
      <c r="H3731" s="0" t="n">
        <f aca="false">MIN(F3731,G3731)</f>
        <v>0</v>
      </c>
      <c r="I3731" s="0" t="n">
        <f aca="false">IF(C3731=1,MIN(G3731-H3731,Assumptions!$C$13,P3730),0)</f>
        <v>0</v>
      </c>
      <c r="J3731" s="0" t="n">
        <f aca="false">H3731+I3731</f>
        <v>0</v>
      </c>
      <c r="K3731" s="0" t="n">
        <f aca="false">MIN(IF(C3731=1,F3731-H3731,F3731),Assumptions!$C$13,MAX(0,($B$5-P3730)/$B$6))</f>
        <v>26.1127277</v>
      </c>
      <c r="L3731" s="0" t="n">
        <f aca="false">IF(C3731=1,0,MIN(F3731-K3731,Assumptions!$C$15,MAX(0,$B$10-O3730-M3731)))</f>
        <v>0</v>
      </c>
      <c r="M3731" s="0" t="n">
        <f aca="false">'Profiles 8760'!H3720</f>
        <v>168000</v>
      </c>
      <c r="N3731" s="0" t="n">
        <f aca="false">J3731+L3731</f>
        <v>0</v>
      </c>
      <c r="O3731" s="0" t="n">
        <f aca="false">O3730+N3731</f>
        <v>347681.354220275</v>
      </c>
      <c r="P3731" s="0" t="n">
        <f aca="false">MIN($B$5,P3730+K3731*$B$6-I3731)</f>
        <v>184.59114847036</v>
      </c>
      <c r="Q3731" s="0" t="n">
        <f aca="false">MAX(0,F3731-H3731-K3731-L3731)</f>
        <v>0</v>
      </c>
    </row>
    <row r="3732" customFormat="false" ht="15" hidden="false" customHeight="false" outlineLevel="0" collapsed="false">
      <c r="A3732" s="0" t="n">
        <f aca="false">'Profiles 8760'!A3721</f>
        <v>3719</v>
      </c>
      <c r="B3732" s="0" t="n">
        <f aca="false">'Profiles 8760'!B3721</f>
        <v>6</v>
      </c>
      <c r="C3732" s="0" t="n">
        <f aca="false">'Profiles 8760'!E3721</f>
        <v>0</v>
      </c>
      <c r="D3732" s="0" t="n">
        <f aca="false">'Profiles 8760'!F3721</f>
        <v>0</v>
      </c>
      <c r="E3732" s="0" t="n">
        <f aca="false">'Profiles 8760'!G3721</f>
        <v>0.655891</v>
      </c>
      <c r="F3732" s="0" t="n">
        <f aca="false">D3732*Assumptions!$C$11*$B$7+E3732*Assumptions!$C$12*$B$8</f>
        <v>26.8259419</v>
      </c>
      <c r="G3732" s="0" t="n">
        <f aca="false">C3732*Assumptions!$C$15</f>
        <v>0</v>
      </c>
      <c r="H3732" s="0" t="n">
        <f aca="false">MIN(F3732,G3732)</f>
        <v>0</v>
      </c>
      <c r="I3732" s="0" t="n">
        <f aca="false">IF(C3732=1,MIN(G3732-H3732,Assumptions!$C$13,P3731),0)</f>
        <v>0</v>
      </c>
      <c r="J3732" s="0" t="n">
        <f aca="false">H3732+I3732</f>
        <v>0</v>
      </c>
      <c r="K3732" s="0" t="n">
        <f aca="false">MIN(IF(C3732=1,F3732-H3732,F3732),Assumptions!$C$13,MAX(0,($B$5-P3731)/$B$6))</f>
        <v>26.8259419</v>
      </c>
      <c r="L3732" s="0" t="n">
        <f aca="false">IF(C3732=1,0,MIN(F3732-K3732,Assumptions!$C$15,MAX(0,$B$10-O3731-M3732)))</f>
        <v>0</v>
      </c>
      <c r="M3732" s="0" t="n">
        <f aca="false">'Profiles 8760'!H3721</f>
        <v>168000</v>
      </c>
      <c r="N3732" s="0" t="n">
        <f aca="false">J3732+L3732</f>
        <v>0</v>
      </c>
      <c r="O3732" s="0" t="n">
        <f aca="false">O3731+N3732</f>
        <v>347681.354220275</v>
      </c>
      <c r="P3732" s="0" t="n">
        <f aca="false">MIN($B$5,P3731+K3732*$B$6-I3732)</f>
        <v>207.84387490928</v>
      </c>
      <c r="Q3732" s="0" t="n">
        <f aca="false">MAX(0,F3732-H3732-K3732-L3732)</f>
        <v>0</v>
      </c>
    </row>
    <row r="3733" customFormat="false" ht="15" hidden="false" customHeight="false" outlineLevel="0" collapsed="false">
      <c r="A3733" s="0" t="n">
        <f aca="false">'Profiles 8760'!A3722</f>
        <v>3720</v>
      </c>
      <c r="B3733" s="0" t="n">
        <f aca="false">'Profiles 8760'!B3722</f>
        <v>6</v>
      </c>
      <c r="C3733" s="0" t="n">
        <f aca="false">'Profiles 8760'!E3722</f>
        <v>0</v>
      </c>
      <c r="D3733" s="0" t="n">
        <f aca="false">'Profiles 8760'!F3722</f>
        <v>0</v>
      </c>
      <c r="E3733" s="0" t="n">
        <f aca="false">'Profiles 8760'!G3722</f>
        <v>0.620069</v>
      </c>
      <c r="F3733" s="0" t="n">
        <f aca="false">D3733*Assumptions!$C$11*$B$7+E3733*Assumptions!$C$12*$B$8</f>
        <v>25.3608221</v>
      </c>
      <c r="G3733" s="0" t="n">
        <f aca="false">C3733*Assumptions!$C$15</f>
        <v>0</v>
      </c>
      <c r="H3733" s="0" t="n">
        <f aca="false">MIN(F3733,G3733)</f>
        <v>0</v>
      </c>
      <c r="I3733" s="0" t="n">
        <f aca="false">IF(C3733=1,MIN(G3733-H3733,Assumptions!$C$13,P3732),0)</f>
        <v>0</v>
      </c>
      <c r="J3733" s="0" t="n">
        <f aca="false">H3733+I3733</f>
        <v>0</v>
      </c>
      <c r="K3733" s="0" t="n">
        <f aca="false">MIN(IF(C3733=1,F3733-H3733,F3733),Assumptions!$C$13,MAX(0,($B$5-P3732)/$B$6))</f>
        <v>25.3608221</v>
      </c>
      <c r="L3733" s="0" t="n">
        <f aca="false">IF(C3733=1,0,MIN(F3733-K3733,Assumptions!$C$15,MAX(0,$B$10-O3732-M3733)))</f>
        <v>0</v>
      </c>
      <c r="M3733" s="0" t="n">
        <f aca="false">'Profiles 8760'!H3722</f>
        <v>168000</v>
      </c>
      <c r="N3733" s="0" t="n">
        <f aca="false">J3733+L3733</f>
        <v>0</v>
      </c>
      <c r="O3733" s="0" t="n">
        <f aca="false">O3732+N3733</f>
        <v>347681.354220275</v>
      </c>
      <c r="P3733" s="0" t="n">
        <f aca="false">MIN($B$5,P3732+K3733*$B$6-I3733)</f>
        <v>229.82663550556</v>
      </c>
      <c r="Q3733" s="0" t="n">
        <f aca="false">MAX(0,F3733-H3733-K3733-L3733)</f>
        <v>0</v>
      </c>
    </row>
    <row r="3734" customFormat="false" ht="15" hidden="false" customHeight="false" outlineLevel="0" collapsed="false">
      <c r="A3734" s="0" t="n">
        <f aca="false">'Profiles 8760'!A3723</f>
        <v>3721</v>
      </c>
      <c r="B3734" s="0" t="n">
        <f aca="false">'Profiles 8760'!B3723</f>
        <v>6</v>
      </c>
      <c r="C3734" s="0" t="n">
        <f aca="false">'Profiles 8760'!E3723</f>
        <v>0</v>
      </c>
      <c r="D3734" s="0" t="n">
        <f aca="false">'Profiles 8760'!F3723</f>
        <v>0</v>
      </c>
      <c r="E3734" s="0" t="n">
        <f aca="false">'Profiles 8760'!G3723</f>
        <v>0.446283</v>
      </c>
      <c r="F3734" s="0" t="n">
        <f aca="false">D3734*Assumptions!$C$11*$B$7+E3734*Assumptions!$C$12*$B$8</f>
        <v>18.2529747</v>
      </c>
      <c r="G3734" s="0" t="n">
        <f aca="false">C3734*Assumptions!$C$15</f>
        <v>0</v>
      </c>
      <c r="H3734" s="0" t="n">
        <f aca="false">MIN(F3734,G3734)</f>
        <v>0</v>
      </c>
      <c r="I3734" s="0" t="n">
        <f aca="false">IF(C3734=1,MIN(G3734-H3734,Assumptions!$C$13,P3733),0)</f>
        <v>0</v>
      </c>
      <c r="J3734" s="0" t="n">
        <f aca="false">H3734+I3734</f>
        <v>0</v>
      </c>
      <c r="K3734" s="0" t="n">
        <f aca="false">MIN(IF(C3734=1,F3734-H3734,F3734),Assumptions!$C$13,MAX(0,($B$5-P3733)/$B$6))</f>
        <v>18.2529747</v>
      </c>
      <c r="L3734" s="0" t="n">
        <f aca="false">IF(C3734=1,0,MIN(F3734-K3734,Assumptions!$C$15,MAX(0,$B$10-O3733-M3734)))</f>
        <v>0</v>
      </c>
      <c r="M3734" s="0" t="n">
        <f aca="false">'Profiles 8760'!H3723</f>
        <v>168000</v>
      </c>
      <c r="N3734" s="0" t="n">
        <f aca="false">J3734+L3734</f>
        <v>0</v>
      </c>
      <c r="O3734" s="0" t="n">
        <f aca="false">O3733+N3734</f>
        <v>347681.354220275</v>
      </c>
      <c r="P3734" s="0" t="n">
        <f aca="false">MIN($B$5,P3733+K3734*$B$6-I3734)</f>
        <v>245.64831397552</v>
      </c>
      <c r="Q3734" s="0" t="n">
        <f aca="false">MAX(0,F3734-H3734-K3734-L3734)</f>
        <v>0</v>
      </c>
    </row>
    <row r="3735" customFormat="false" ht="15" hidden="false" customHeight="false" outlineLevel="0" collapsed="false">
      <c r="A3735" s="0" t="n">
        <f aca="false">'Profiles 8760'!A3724</f>
        <v>3722</v>
      </c>
      <c r="B3735" s="0" t="n">
        <f aca="false">'Profiles 8760'!B3724</f>
        <v>6</v>
      </c>
      <c r="C3735" s="0" t="n">
        <f aca="false">'Profiles 8760'!E3724</f>
        <v>0</v>
      </c>
      <c r="D3735" s="0" t="n">
        <f aca="false">'Profiles 8760'!F3724</f>
        <v>0</v>
      </c>
      <c r="E3735" s="0" t="n">
        <f aca="false">'Profiles 8760'!G3724</f>
        <v>0.203143</v>
      </c>
      <c r="F3735" s="0" t="n">
        <f aca="false">D3735*Assumptions!$C$11*$B$7+E3735*Assumptions!$C$12*$B$8</f>
        <v>8.3085487</v>
      </c>
      <c r="G3735" s="0" t="n">
        <f aca="false">C3735*Assumptions!$C$15</f>
        <v>0</v>
      </c>
      <c r="H3735" s="0" t="n">
        <f aca="false">MIN(F3735,G3735)</f>
        <v>0</v>
      </c>
      <c r="I3735" s="0" t="n">
        <f aca="false">IF(C3735=1,MIN(G3735-H3735,Assumptions!$C$13,P3734),0)</f>
        <v>0</v>
      </c>
      <c r="J3735" s="0" t="n">
        <f aca="false">H3735+I3735</f>
        <v>0</v>
      </c>
      <c r="K3735" s="0" t="n">
        <f aca="false">MIN(IF(C3735=1,F3735-H3735,F3735),Assumptions!$C$13,MAX(0,($B$5-P3734)/$B$6))</f>
        <v>8.3085487</v>
      </c>
      <c r="L3735" s="0" t="n">
        <f aca="false">IF(C3735=1,0,MIN(F3735-K3735,Assumptions!$C$15,MAX(0,$B$10-O3734-M3735)))</f>
        <v>0</v>
      </c>
      <c r="M3735" s="0" t="n">
        <f aca="false">'Profiles 8760'!H3724</f>
        <v>168000</v>
      </c>
      <c r="N3735" s="0" t="n">
        <f aca="false">J3735+L3735</f>
        <v>0</v>
      </c>
      <c r="O3735" s="0" t="n">
        <f aca="false">O3734+N3735</f>
        <v>347681.354220275</v>
      </c>
      <c r="P3735" s="0" t="n">
        <f aca="false">MIN($B$5,P3734+K3735*$B$6-I3735)</f>
        <v>252.85016398868</v>
      </c>
      <c r="Q3735" s="0" t="n">
        <f aca="false">MAX(0,F3735-H3735-K3735-L3735)</f>
        <v>0</v>
      </c>
    </row>
    <row r="3736" customFormat="false" ht="15" hidden="false" customHeight="false" outlineLevel="0" collapsed="false">
      <c r="A3736" s="0" t="n">
        <f aca="false">'Profiles 8760'!A3725</f>
        <v>3723</v>
      </c>
      <c r="B3736" s="0" t="n">
        <f aca="false">'Profiles 8760'!B3725</f>
        <v>6</v>
      </c>
      <c r="C3736" s="0" t="n">
        <f aca="false">'Profiles 8760'!E3725</f>
        <v>0</v>
      </c>
      <c r="D3736" s="0" t="n">
        <f aca="false">'Profiles 8760'!F3725</f>
        <v>0</v>
      </c>
      <c r="E3736" s="0" t="n">
        <f aca="false">'Profiles 8760'!G3725</f>
        <v>0.142342</v>
      </c>
      <c r="F3736" s="0" t="n">
        <f aca="false">D3736*Assumptions!$C$11*$B$7+E3736*Assumptions!$C$12*$B$8</f>
        <v>5.8217878</v>
      </c>
      <c r="G3736" s="0" t="n">
        <f aca="false">C3736*Assumptions!$C$15</f>
        <v>0</v>
      </c>
      <c r="H3736" s="0" t="n">
        <f aca="false">MIN(F3736,G3736)</f>
        <v>0</v>
      </c>
      <c r="I3736" s="0" t="n">
        <f aca="false">IF(C3736=1,MIN(G3736-H3736,Assumptions!$C$13,P3735),0)</f>
        <v>0</v>
      </c>
      <c r="J3736" s="0" t="n">
        <f aca="false">H3736+I3736</f>
        <v>0</v>
      </c>
      <c r="K3736" s="0" t="n">
        <f aca="false">MIN(IF(C3736=1,F3736-H3736,F3736),Assumptions!$C$13,MAX(0,($B$5-P3735)/$B$6))</f>
        <v>5.8217878</v>
      </c>
      <c r="L3736" s="0" t="n">
        <f aca="false">IF(C3736=1,0,MIN(F3736-K3736,Assumptions!$C$15,MAX(0,$B$10-O3735-M3736)))</f>
        <v>0</v>
      </c>
      <c r="M3736" s="0" t="n">
        <f aca="false">'Profiles 8760'!H3725</f>
        <v>168000</v>
      </c>
      <c r="N3736" s="0" t="n">
        <f aca="false">J3736+L3736</f>
        <v>0</v>
      </c>
      <c r="O3736" s="0" t="n">
        <f aca="false">O3735+N3736</f>
        <v>347681.354220275</v>
      </c>
      <c r="P3736" s="0" t="n">
        <f aca="false">MIN($B$5,P3735+K3736*$B$6-I3736)</f>
        <v>257.89648965372</v>
      </c>
      <c r="Q3736" s="0" t="n">
        <f aca="false">MAX(0,F3736-H3736-K3736-L3736)</f>
        <v>0</v>
      </c>
    </row>
    <row r="3737" customFormat="false" ht="15" hidden="false" customHeight="false" outlineLevel="0" collapsed="false">
      <c r="A3737" s="0" t="n">
        <f aca="false">'Profiles 8760'!A3726</f>
        <v>3724</v>
      </c>
      <c r="B3737" s="0" t="n">
        <f aca="false">'Profiles 8760'!B3726</f>
        <v>6</v>
      </c>
      <c r="C3737" s="0" t="n">
        <f aca="false">'Profiles 8760'!E3726</f>
        <v>0</v>
      </c>
      <c r="D3737" s="0" t="n">
        <f aca="false">'Profiles 8760'!F3726</f>
        <v>0</v>
      </c>
      <c r="E3737" s="0" t="n">
        <f aca="false">'Profiles 8760'!G3726</f>
        <v>0.18627</v>
      </c>
      <c r="F3737" s="0" t="n">
        <f aca="false">D3737*Assumptions!$C$11*$B$7+E3737*Assumptions!$C$12*$B$8</f>
        <v>7.618443</v>
      </c>
      <c r="G3737" s="0" t="n">
        <f aca="false">C3737*Assumptions!$C$15</f>
        <v>0</v>
      </c>
      <c r="H3737" s="0" t="n">
        <f aca="false">MIN(F3737,G3737)</f>
        <v>0</v>
      </c>
      <c r="I3737" s="0" t="n">
        <f aca="false">IF(C3737=1,MIN(G3737-H3737,Assumptions!$C$13,P3736),0)</f>
        <v>0</v>
      </c>
      <c r="J3737" s="0" t="n">
        <f aca="false">H3737+I3737</f>
        <v>0</v>
      </c>
      <c r="K3737" s="0" t="n">
        <f aca="false">MIN(IF(C3737=1,F3737-H3737,F3737),Assumptions!$C$13,MAX(0,($B$5-P3736)/$B$6))</f>
        <v>7.618443</v>
      </c>
      <c r="L3737" s="0" t="n">
        <f aca="false">IF(C3737=1,0,MIN(F3737-K3737,Assumptions!$C$15,MAX(0,$B$10-O3736-M3737)))</f>
        <v>0</v>
      </c>
      <c r="M3737" s="0" t="n">
        <f aca="false">'Profiles 8760'!H3726</f>
        <v>168000</v>
      </c>
      <c r="N3737" s="0" t="n">
        <f aca="false">J3737+L3737</f>
        <v>0</v>
      </c>
      <c r="O3737" s="0" t="n">
        <f aca="false">O3736+N3737</f>
        <v>347681.354220275</v>
      </c>
      <c r="P3737" s="0" t="n">
        <f aca="false">MIN($B$5,P3736+K3737*$B$6-I3737)</f>
        <v>264.50015604612</v>
      </c>
      <c r="Q3737" s="0" t="n">
        <f aca="false">MAX(0,F3737-H3737-K3737-L3737)</f>
        <v>0</v>
      </c>
    </row>
    <row r="3738" customFormat="false" ht="15" hidden="false" customHeight="false" outlineLevel="0" collapsed="false">
      <c r="A3738" s="0" t="n">
        <f aca="false">'Profiles 8760'!A3727</f>
        <v>3725</v>
      </c>
      <c r="B3738" s="0" t="n">
        <f aca="false">'Profiles 8760'!B3727</f>
        <v>6</v>
      </c>
      <c r="C3738" s="0" t="n">
        <f aca="false">'Profiles 8760'!E3727</f>
        <v>0</v>
      </c>
      <c r="D3738" s="0" t="n">
        <f aca="false">'Profiles 8760'!F3727</f>
        <v>0</v>
      </c>
      <c r="E3738" s="0" t="n">
        <f aca="false">'Profiles 8760'!G3727</f>
        <v>0.169927</v>
      </c>
      <c r="F3738" s="0" t="n">
        <f aca="false">D3738*Assumptions!$C$11*$B$7+E3738*Assumptions!$C$12*$B$8</f>
        <v>6.9500143</v>
      </c>
      <c r="G3738" s="0" t="n">
        <f aca="false">C3738*Assumptions!$C$15</f>
        <v>0</v>
      </c>
      <c r="H3738" s="0" t="n">
        <f aca="false">MIN(F3738,G3738)</f>
        <v>0</v>
      </c>
      <c r="I3738" s="0" t="n">
        <f aca="false">IF(C3738=1,MIN(G3738-H3738,Assumptions!$C$13,P3737),0)</f>
        <v>0</v>
      </c>
      <c r="J3738" s="0" t="n">
        <f aca="false">H3738+I3738</f>
        <v>0</v>
      </c>
      <c r="K3738" s="0" t="n">
        <f aca="false">MIN(IF(C3738=1,F3738-H3738,F3738),Assumptions!$C$13,MAX(0,($B$5-P3737)/$B$6))</f>
        <v>6.9500143</v>
      </c>
      <c r="L3738" s="0" t="n">
        <f aca="false">IF(C3738=1,0,MIN(F3738-K3738,Assumptions!$C$15,MAX(0,$B$10-O3737-M3738)))</f>
        <v>0</v>
      </c>
      <c r="M3738" s="0" t="n">
        <f aca="false">'Profiles 8760'!H3727</f>
        <v>168000</v>
      </c>
      <c r="N3738" s="0" t="n">
        <f aca="false">J3738+L3738</f>
        <v>0</v>
      </c>
      <c r="O3738" s="0" t="n">
        <f aca="false">O3737+N3738</f>
        <v>347681.354220275</v>
      </c>
      <c r="P3738" s="0" t="n">
        <f aca="false">MIN($B$5,P3737+K3738*$B$6-I3738)</f>
        <v>270.52442844136</v>
      </c>
      <c r="Q3738" s="0" t="n">
        <f aca="false">MAX(0,F3738-H3738-K3738-L3738)</f>
        <v>0</v>
      </c>
    </row>
    <row r="3739" customFormat="false" ht="15" hidden="false" customHeight="false" outlineLevel="0" collapsed="false">
      <c r="A3739" s="0" t="n">
        <f aca="false">'Profiles 8760'!A3728</f>
        <v>3726</v>
      </c>
      <c r="B3739" s="0" t="n">
        <f aca="false">'Profiles 8760'!B3728</f>
        <v>6</v>
      </c>
      <c r="C3739" s="0" t="n">
        <f aca="false">'Profiles 8760'!E3728</f>
        <v>0</v>
      </c>
      <c r="D3739" s="0" t="n">
        <f aca="false">'Profiles 8760'!F3728</f>
        <v>0</v>
      </c>
      <c r="E3739" s="0" t="n">
        <f aca="false">'Profiles 8760'!G3728</f>
        <v>0.179769</v>
      </c>
      <c r="F3739" s="0" t="n">
        <f aca="false">D3739*Assumptions!$C$11*$B$7+E3739*Assumptions!$C$12*$B$8</f>
        <v>7.3525521</v>
      </c>
      <c r="G3739" s="0" t="n">
        <f aca="false">C3739*Assumptions!$C$15</f>
        <v>0</v>
      </c>
      <c r="H3739" s="0" t="n">
        <f aca="false">MIN(F3739,G3739)</f>
        <v>0</v>
      </c>
      <c r="I3739" s="0" t="n">
        <f aca="false">IF(C3739=1,MIN(G3739-H3739,Assumptions!$C$13,P3738),0)</f>
        <v>0</v>
      </c>
      <c r="J3739" s="0" t="n">
        <f aca="false">H3739+I3739</f>
        <v>0</v>
      </c>
      <c r="K3739" s="0" t="n">
        <f aca="false">MIN(IF(C3739=1,F3739-H3739,F3739),Assumptions!$C$13,MAX(0,($B$5-P3738)/$B$6))</f>
        <v>7.3525521</v>
      </c>
      <c r="L3739" s="0" t="n">
        <f aca="false">IF(C3739=1,0,MIN(F3739-K3739,Assumptions!$C$15,MAX(0,$B$10-O3738-M3739)))</f>
        <v>0</v>
      </c>
      <c r="M3739" s="0" t="n">
        <f aca="false">'Profiles 8760'!H3728</f>
        <v>168000</v>
      </c>
      <c r="N3739" s="0" t="n">
        <f aca="false">J3739+L3739</f>
        <v>0</v>
      </c>
      <c r="O3739" s="0" t="n">
        <f aca="false">O3738+N3739</f>
        <v>347681.354220275</v>
      </c>
      <c r="P3739" s="0" t="n">
        <f aca="false">MIN($B$5,P3738+K3739*$B$6-I3739)</f>
        <v>276.89762060164</v>
      </c>
      <c r="Q3739" s="0" t="n">
        <f aca="false">MAX(0,F3739-H3739-K3739-L3739)</f>
        <v>0</v>
      </c>
    </row>
    <row r="3740" customFormat="false" ht="15" hidden="false" customHeight="false" outlineLevel="0" collapsed="false">
      <c r="A3740" s="0" t="n">
        <f aca="false">'Profiles 8760'!A3729</f>
        <v>3727</v>
      </c>
      <c r="B3740" s="0" t="n">
        <f aca="false">'Profiles 8760'!B3729</f>
        <v>6</v>
      </c>
      <c r="C3740" s="0" t="n">
        <f aca="false">'Profiles 8760'!E3729</f>
        <v>0</v>
      </c>
      <c r="D3740" s="0" t="n">
        <f aca="false">'Profiles 8760'!F3729</f>
        <v>0.103769</v>
      </c>
      <c r="E3740" s="0" t="n">
        <f aca="false">'Profiles 8760'!G3729</f>
        <v>0.191429</v>
      </c>
      <c r="F3740" s="0" t="n">
        <f aca="false">D3740*Assumptions!$C$11*$B$7+E3740*Assumptions!$C$12*$B$8</f>
        <v>37.7979333</v>
      </c>
      <c r="G3740" s="0" t="n">
        <f aca="false">C3740*Assumptions!$C$15</f>
        <v>0</v>
      </c>
      <c r="H3740" s="0" t="n">
        <f aca="false">MIN(F3740,G3740)</f>
        <v>0</v>
      </c>
      <c r="I3740" s="0" t="n">
        <f aca="false">IF(C3740=1,MIN(G3740-H3740,Assumptions!$C$13,P3739),0)</f>
        <v>0</v>
      </c>
      <c r="J3740" s="0" t="n">
        <f aca="false">H3740+I3740</f>
        <v>0</v>
      </c>
      <c r="K3740" s="0" t="n">
        <f aca="false">MIN(IF(C3740=1,F3740-H3740,F3740),Assumptions!$C$13,MAX(0,($B$5-P3739)/$B$6))</f>
        <v>37.7979333</v>
      </c>
      <c r="L3740" s="0" t="n">
        <f aca="false">IF(C3740=1,0,MIN(F3740-K3740,Assumptions!$C$15,MAX(0,$B$10-O3739-M3740)))</f>
        <v>0</v>
      </c>
      <c r="M3740" s="0" t="n">
        <f aca="false">'Profiles 8760'!H3729</f>
        <v>168000</v>
      </c>
      <c r="N3740" s="0" t="n">
        <f aca="false">J3740+L3740</f>
        <v>0</v>
      </c>
      <c r="O3740" s="0" t="n">
        <f aca="false">O3739+N3740</f>
        <v>347681.354220275</v>
      </c>
      <c r="P3740" s="0" t="n">
        <f aca="false">MIN($B$5,P3739+K3740*$B$6-I3740)</f>
        <v>309.66086918608</v>
      </c>
      <c r="Q3740" s="0" t="n">
        <f aca="false">MAX(0,F3740-H3740-K3740-L3740)</f>
        <v>0</v>
      </c>
    </row>
    <row r="3741" customFormat="false" ht="15" hidden="false" customHeight="false" outlineLevel="0" collapsed="false">
      <c r="A3741" s="0" t="n">
        <f aca="false">'Profiles 8760'!A3730</f>
        <v>3728</v>
      </c>
      <c r="B3741" s="0" t="n">
        <f aca="false">'Profiles 8760'!B3730</f>
        <v>6</v>
      </c>
      <c r="C3741" s="0" t="n">
        <f aca="false">'Profiles 8760'!E3730</f>
        <v>1</v>
      </c>
      <c r="D3741" s="0" t="n">
        <f aca="false">'Profiles 8760'!F3730</f>
        <v>0.300512</v>
      </c>
      <c r="E3741" s="0" t="n">
        <f aca="false">'Profiles 8760'!G3730</f>
        <v>0.217694</v>
      </c>
      <c r="F3741" s="0" t="n">
        <f aca="false">D3741*Assumptions!$C$11*$B$7+E3741*Assumptions!$C$12*$B$8</f>
        <v>95.6915502</v>
      </c>
      <c r="G3741" s="0" t="n">
        <f aca="false">C3741*Assumptions!$C$15</f>
        <v>200</v>
      </c>
      <c r="H3741" s="0" t="n">
        <f aca="false">MIN(F3741,G3741)</f>
        <v>95.6915502</v>
      </c>
      <c r="I3741" s="0" t="n">
        <f aca="false">IF(C3741=1,MIN(G3741-H3741,Assumptions!$C$13,P3740),0)</f>
        <v>104.3084498</v>
      </c>
      <c r="J3741" s="0" t="n">
        <f aca="false">H3741+I3741</f>
        <v>200</v>
      </c>
      <c r="K3741" s="0" t="n">
        <f aca="false">MIN(IF(C3741=1,F3741-H3741,F3741),Assumptions!$C$13,MAX(0,($B$5-P3740)/$B$6))</f>
        <v>0</v>
      </c>
      <c r="L3741" s="0" t="n">
        <f aca="false">IF(C3741=1,0,MIN(F3741-K3741,Assumptions!$C$15,MAX(0,$B$10-O3740-M3741)))</f>
        <v>0</v>
      </c>
      <c r="M3741" s="0" t="n">
        <f aca="false">'Profiles 8760'!H3730</f>
        <v>167800</v>
      </c>
      <c r="N3741" s="0" t="n">
        <f aca="false">J3741+L3741</f>
        <v>200</v>
      </c>
      <c r="O3741" s="0" t="n">
        <f aca="false">O3740+N3741</f>
        <v>347881.354220275</v>
      </c>
      <c r="P3741" s="0" t="n">
        <f aca="false">MIN($B$5,P3740+K3741*$B$6-I3741)</f>
        <v>205.35241938608</v>
      </c>
      <c r="Q3741" s="0" t="n">
        <f aca="false">MAX(0,F3741-H3741-K3741-L3741)</f>
        <v>0</v>
      </c>
    </row>
    <row r="3742" customFormat="false" ht="15" hidden="false" customHeight="false" outlineLevel="0" collapsed="false">
      <c r="A3742" s="0" t="n">
        <f aca="false">'Profiles 8760'!A3731</f>
        <v>3729</v>
      </c>
      <c r="B3742" s="0" t="n">
        <f aca="false">'Profiles 8760'!B3731</f>
        <v>6</v>
      </c>
      <c r="C3742" s="0" t="n">
        <f aca="false">'Profiles 8760'!E3731</f>
        <v>1</v>
      </c>
      <c r="D3742" s="0" t="n">
        <f aca="false">'Profiles 8760'!F3731</f>
        <v>0.515745</v>
      </c>
      <c r="E3742" s="0" t="n">
        <f aca="false">'Profiles 8760'!G3731</f>
        <v>0.249102</v>
      </c>
      <c r="F3742" s="0" t="n">
        <f aca="false">D3742*Assumptions!$C$11*$B$7+E3742*Assumptions!$C$12*$B$8</f>
        <v>159.1354278</v>
      </c>
      <c r="G3742" s="0" t="n">
        <f aca="false">C3742*Assumptions!$C$15</f>
        <v>200</v>
      </c>
      <c r="H3742" s="0" t="n">
        <f aca="false">MIN(F3742,G3742)</f>
        <v>159.1354278</v>
      </c>
      <c r="I3742" s="0" t="n">
        <f aca="false">IF(C3742=1,MIN(G3742-H3742,Assumptions!$C$13,P3741),0)</f>
        <v>40.8645722</v>
      </c>
      <c r="J3742" s="0" t="n">
        <f aca="false">H3742+I3742</f>
        <v>200</v>
      </c>
      <c r="K3742" s="0" t="n">
        <f aca="false">MIN(IF(C3742=1,F3742-H3742,F3742),Assumptions!$C$13,MAX(0,($B$5-P3741)/$B$6))</f>
        <v>0</v>
      </c>
      <c r="L3742" s="0" t="n">
        <f aca="false">IF(C3742=1,0,MIN(F3742-K3742,Assumptions!$C$15,MAX(0,$B$10-O3741-M3742)))</f>
        <v>0</v>
      </c>
      <c r="M3742" s="0" t="n">
        <f aca="false">'Profiles 8760'!H3731</f>
        <v>167600</v>
      </c>
      <c r="N3742" s="0" t="n">
        <f aca="false">J3742+L3742</f>
        <v>200</v>
      </c>
      <c r="O3742" s="0" t="n">
        <f aca="false">O3741+N3742</f>
        <v>348081.354220275</v>
      </c>
      <c r="P3742" s="0" t="n">
        <f aca="false">MIN($B$5,P3741+K3742*$B$6-I3742)</f>
        <v>164.48784718608</v>
      </c>
      <c r="Q3742" s="0" t="n">
        <f aca="false">MAX(0,F3742-H3742-K3742-L3742)</f>
        <v>0</v>
      </c>
    </row>
    <row r="3743" customFormat="false" ht="15" hidden="false" customHeight="false" outlineLevel="0" collapsed="false">
      <c r="A3743" s="0" t="n">
        <f aca="false">'Profiles 8760'!A3732</f>
        <v>3730</v>
      </c>
      <c r="B3743" s="0" t="n">
        <f aca="false">'Profiles 8760'!B3732</f>
        <v>6</v>
      </c>
      <c r="C3743" s="0" t="n">
        <f aca="false">'Profiles 8760'!E3732</f>
        <v>0</v>
      </c>
      <c r="D3743" s="0" t="n">
        <f aca="false">'Profiles 8760'!F3732</f>
        <v>0.717162</v>
      </c>
      <c r="E3743" s="0" t="n">
        <f aca="false">'Profiles 8760'!G3732</f>
        <v>0.240018</v>
      </c>
      <c r="F3743" s="0" t="n">
        <f aca="false">D3743*Assumptions!$C$11*$B$7+E3743*Assumptions!$C$12*$B$8</f>
        <v>216.9331218</v>
      </c>
      <c r="G3743" s="0" t="n">
        <f aca="false">C3743*Assumptions!$C$15</f>
        <v>0</v>
      </c>
      <c r="H3743" s="0" t="n">
        <f aca="false">MIN(F3743,G3743)</f>
        <v>0</v>
      </c>
      <c r="I3743" s="0" t="n">
        <f aca="false">IF(C3743=1,MIN(G3743-H3743,Assumptions!$C$13,P3742),0)</f>
        <v>0</v>
      </c>
      <c r="J3743" s="0" t="n">
        <f aca="false">H3743+I3743</f>
        <v>0</v>
      </c>
      <c r="K3743" s="0" t="n">
        <f aca="false">MIN(IF(C3743=1,F3743-H3743,F3743),Assumptions!$C$13,MAX(0,($B$5-P3742)/$B$6))</f>
        <v>180</v>
      </c>
      <c r="L3743" s="0" t="n">
        <f aca="false">IF(C3743=1,0,MIN(F3743-K3743,Assumptions!$C$15,MAX(0,$B$10-O3742-M3743)))</f>
        <v>36.9331218</v>
      </c>
      <c r="M3743" s="0" t="n">
        <f aca="false">'Profiles 8760'!H3732</f>
        <v>167600</v>
      </c>
      <c r="N3743" s="0" t="n">
        <f aca="false">J3743+L3743</f>
        <v>36.9331218</v>
      </c>
      <c r="O3743" s="0" t="n">
        <f aca="false">O3742+N3743</f>
        <v>348118.287342075</v>
      </c>
      <c r="P3743" s="0" t="n">
        <f aca="false">MIN($B$5,P3742+K3743*$B$6-I3743)</f>
        <v>320.51184718608</v>
      </c>
      <c r="Q3743" s="0" t="n">
        <f aca="false">MAX(0,F3743-H3743-K3743-L3743)</f>
        <v>0</v>
      </c>
    </row>
    <row r="3744" customFormat="false" ht="15" hidden="false" customHeight="false" outlineLevel="0" collapsed="false">
      <c r="A3744" s="0" t="n">
        <f aca="false">'Profiles 8760'!A3733</f>
        <v>3731</v>
      </c>
      <c r="B3744" s="0" t="n">
        <f aca="false">'Profiles 8760'!B3733</f>
        <v>6</v>
      </c>
      <c r="C3744" s="0" t="n">
        <f aca="false">'Profiles 8760'!E3733</f>
        <v>0</v>
      </c>
      <c r="D3744" s="0" t="n">
        <f aca="false">'Profiles 8760'!F3733</f>
        <v>0.879893</v>
      </c>
      <c r="E3744" s="0" t="n">
        <f aca="false">'Profiles 8760'!G3733</f>
        <v>0.26517</v>
      </c>
      <c r="F3744" s="0" t="n">
        <f aca="false">D3744*Assumptions!$C$11*$B$7+E3744*Assumptions!$C$12*$B$8</f>
        <v>264.9585514</v>
      </c>
      <c r="G3744" s="0" t="n">
        <f aca="false">C3744*Assumptions!$C$15</f>
        <v>0</v>
      </c>
      <c r="H3744" s="0" t="n">
        <f aca="false">MIN(F3744,G3744)</f>
        <v>0</v>
      </c>
      <c r="I3744" s="0" t="n">
        <f aca="false">IF(C3744=1,MIN(G3744-H3744,Assumptions!$C$13,P3743),0)</f>
        <v>0</v>
      </c>
      <c r="J3744" s="0" t="n">
        <f aca="false">H3744+I3744</f>
        <v>0</v>
      </c>
      <c r="K3744" s="0" t="n">
        <f aca="false">MIN(IF(C3744=1,F3744-H3744,F3744),Assumptions!$C$13,MAX(0,($B$5-P3743)/$B$6))</f>
        <v>180</v>
      </c>
      <c r="L3744" s="0" t="n">
        <f aca="false">IF(C3744=1,0,MIN(F3744-K3744,Assumptions!$C$15,MAX(0,$B$10-O3743-M3744)))</f>
        <v>84.9585514</v>
      </c>
      <c r="M3744" s="0" t="n">
        <f aca="false">'Profiles 8760'!H3733</f>
        <v>167600</v>
      </c>
      <c r="N3744" s="0" t="n">
        <f aca="false">J3744+L3744</f>
        <v>84.9585514</v>
      </c>
      <c r="O3744" s="0" t="n">
        <f aca="false">O3743+N3744</f>
        <v>348203.245893475</v>
      </c>
      <c r="P3744" s="0" t="n">
        <f aca="false">MIN($B$5,P3743+K3744*$B$6-I3744)</f>
        <v>476.53584718608</v>
      </c>
      <c r="Q3744" s="0" t="n">
        <f aca="false">MAX(0,F3744-H3744-K3744-L3744)</f>
        <v>0</v>
      </c>
    </row>
    <row r="3745" customFormat="false" ht="15" hidden="false" customHeight="false" outlineLevel="0" collapsed="false">
      <c r="A3745" s="0" t="n">
        <f aca="false">'Profiles 8760'!A3734</f>
        <v>3732</v>
      </c>
      <c r="B3745" s="0" t="n">
        <f aca="false">'Profiles 8760'!B3734</f>
        <v>6</v>
      </c>
      <c r="C3745" s="0" t="n">
        <f aca="false">'Profiles 8760'!E3734</f>
        <v>0</v>
      </c>
      <c r="D3745" s="0" t="n">
        <f aca="false">'Profiles 8760'!F3734</f>
        <v>0.985322</v>
      </c>
      <c r="E3745" s="0" t="n">
        <f aca="false">'Profiles 8760'!G3734</f>
        <v>0.294428</v>
      </c>
      <c r="F3745" s="0" t="n">
        <f aca="false">D3745*Assumptions!$C$11*$B$7+E3745*Assumptions!$C$12*$B$8</f>
        <v>296.6030988</v>
      </c>
      <c r="G3745" s="0" t="n">
        <f aca="false">C3745*Assumptions!$C$15</f>
        <v>0</v>
      </c>
      <c r="H3745" s="0" t="n">
        <f aca="false">MIN(F3745,G3745)</f>
        <v>0</v>
      </c>
      <c r="I3745" s="0" t="n">
        <f aca="false">IF(C3745=1,MIN(G3745-H3745,Assumptions!$C$13,P3744),0)</f>
        <v>0</v>
      </c>
      <c r="J3745" s="0" t="n">
        <f aca="false">H3745+I3745</f>
        <v>0</v>
      </c>
      <c r="K3745" s="0" t="n">
        <f aca="false">MIN(IF(C3745=1,F3745-H3745,F3745),Assumptions!$C$13,MAX(0,($B$5-P3744)/$B$6))</f>
        <v>39.5410161674204</v>
      </c>
      <c r="L3745" s="0" t="n">
        <f aca="false">IF(C3745=1,0,MIN(F3745-K3745,Assumptions!$C$15,MAX(0,$B$10-O3744-M3745)))</f>
        <v>200</v>
      </c>
      <c r="M3745" s="0" t="n">
        <f aca="false">'Profiles 8760'!H3734</f>
        <v>167600</v>
      </c>
      <c r="N3745" s="0" t="n">
        <f aca="false">J3745+L3745</f>
        <v>200</v>
      </c>
      <c r="O3745" s="0" t="n">
        <f aca="false">O3744+N3745</f>
        <v>348403.245893475</v>
      </c>
      <c r="P3745" s="0" t="n">
        <f aca="false">MIN($B$5,P3744+K3745*$B$6-I3745)</f>
        <v>510.81</v>
      </c>
      <c r="Q3745" s="0" t="n">
        <f aca="false">MAX(0,F3745-H3745-K3745-L3745)</f>
        <v>57.0620826325796</v>
      </c>
    </row>
    <row r="3746" customFormat="false" ht="15" hidden="false" customHeight="false" outlineLevel="0" collapsed="false">
      <c r="A3746" s="0" t="n">
        <f aca="false">'Profiles 8760'!A3735</f>
        <v>3733</v>
      </c>
      <c r="B3746" s="0" t="n">
        <f aca="false">'Profiles 8760'!B3735</f>
        <v>6</v>
      </c>
      <c r="C3746" s="0" t="n">
        <f aca="false">'Profiles 8760'!E3735</f>
        <v>0</v>
      </c>
      <c r="D3746" s="0" t="n">
        <f aca="false">'Profiles 8760'!F3735</f>
        <v>1</v>
      </c>
      <c r="E3746" s="0" t="n">
        <f aca="false">'Profiles 8760'!G3735</f>
        <v>0.359295</v>
      </c>
      <c r="F3746" s="0" t="n">
        <f aca="false">D3746*Assumptions!$C$11*$B$7+E3746*Assumptions!$C$12*$B$8</f>
        <v>303.4951655</v>
      </c>
      <c r="G3746" s="0" t="n">
        <f aca="false">C3746*Assumptions!$C$15</f>
        <v>0</v>
      </c>
      <c r="H3746" s="0" t="n">
        <f aca="false">MIN(F3746,G3746)</f>
        <v>0</v>
      </c>
      <c r="I3746" s="0" t="n">
        <f aca="false">IF(C3746=1,MIN(G3746-H3746,Assumptions!$C$13,P3745),0)</f>
        <v>0</v>
      </c>
      <c r="J3746" s="0" t="n">
        <f aca="false">H3746+I3746</f>
        <v>0</v>
      </c>
      <c r="K3746" s="0" t="n">
        <f aca="false">MIN(IF(C3746=1,F3746-H3746,F3746),Assumptions!$C$13,MAX(0,($B$5-P3745)/$B$6))</f>
        <v>0</v>
      </c>
      <c r="L3746" s="0" t="n">
        <f aca="false">IF(C3746=1,0,MIN(F3746-K3746,Assumptions!$C$15,MAX(0,$B$10-O3745-M3746)))</f>
        <v>200</v>
      </c>
      <c r="M3746" s="0" t="n">
        <f aca="false">'Profiles 8760'!H3735</f>
        <v>167600</v>
      </c>
      <c r="N3746" s="0" t="n">
        <f aca="false">J3746+L3746</f>
        <v>200</v>
      </c>
      <c r="O3746" s="0" t="n">
        <f aca="false">O3745+N3746</f>
        <v>348603.245893475</v>
      </c>
      <c r="P3746" s="0" t="n">
        <f aca="false">MIN($B$5,P3745+K3746*$B$6-I3746)</f>
        <v>510.81</v>
      </c>
      <c r="Q3746" s="0" t="n">
        <f aca="false">MAX(0,F3746-H3746-K3746-L3746)</f>
        <v>103.4951655</v>
      </c>
    </row>
    <row r="3747" customFormat="false" ht="15" hidden="false" customHeight="false" outlineLevel="0" collapsed="false">
      <c r="A3747" s="0" t="n">
        <f aca="false">'Profiles 8760'!A3736</f>
        <v>3734</v>
      </c>
      <c r="B3747" s="0" t="n">
        <f aca="false">'Profiles 8760'!B3736</f>
        <v>6</v>
      </c>
      <c r="C3747" s="0" t="n">
        <f aca="false">'Profiles 8760'!E3736</f>
        <v>0</v>
      </c>
      <c r="D3747" s="0" t="n">
        <f aca="false">'Profiles 8760'!F3736</f>
        <v>0.985322</v>
      </c>
      <c r="E3747" s="0" t="n">
        <f aca="false">'Profiles 8760'!G3736</f>
        <v>0.516118</v>
      </c>
      <c r="F3747" s="0" t="n">
        <f aca="false">D3747*Assumptions!$C$11*$B$7+E3747*Assumptions!$C$12*$B$8</f>
        <v>305.6702198</v>
      </c>
      <c r="G3747" s="0" t="n">
        <f aca="false">C3747*Assumptions!$C$15</f>
        <v>0</v>
      </c>
      <c r="H3747" s="0" t="n">
        <f aca="false">MIN(F3747,G3747)</f>
        <v>0</v>
      </c>
      <c r="I3747" s="0" t="n">
        <f aca="false">IF(C3747=1,MIN(G3747-H3747,Assumptions!$C$13,P3746),0)</f>
        <v>0</v>
      </c>
      <c r="J3747" s="0" t="n">
        <f aca="false">H3747+I3747</f>
        <v>0</v>
      </c>
      <c r="K3747" s="0" t="n">
        <f aca="false">MIN(IF(C3747=1,F3747-H3747,F3747),Assumptions!$C$13,MAX(0,($B$5-P3746)/$B$6))</f>
        <v>0</v>
      </c>
      <c r="L3747" s="0" t="n">
        <f aca="false">IF(C3747=1,0,MIN(F3747-K3747,Assumptions!$C$15,MAX(0,$B$10-O3746-M3747)))</f>
        <v>200</v>
      </c>
      <c r="M3747" s="0" t="n">
        <f aca="false">'Profiles 8760'!H3736</f>
        <v>167600</v>
      </c>
      <c r="N3747" s="0" t="n">
        <f aca="false">J3747+L3747</f>
        <v>200</v>
      </c>
      <c r="O3747" s="0" t="n">
        <f aca="false">O3746+N3747</f>
        <v>348803.245893475</v>
      </c>
      <c r="P3747" s="0" t="n">
        <f aca="false">MIN($B$5,P3746+K3747*$B$6-I3747)</f>
        <v>510.81</v>
      </c>
      <c r="Q3747" s="0" t="n">
        <f aca="false">MAX(0,F3747-H3747-K3747-L3747)</f>
        <v>105.6702198</v>
      </c>
    </row>
    <row r="3748" customFormat="false" ht="15" hidden="false" customHeight="false" outlineLevel="0" collapsed="false">
      <c r="A3748" s="0" t="n">
        <f aca="false">'Profiles 8760'!A3737</f>
        <v>3735</v>
      </c>
      <c r="B3748" s="0" t="n">
        <f aca="false">'Profiles 8760'!B3737</f>
        <v>6</v>
      </c>
      <c r="C3748" s="0" t="n">
        <f aca="false">'Profiles 8760'!E3737</f>
        <v>0</v>
      </c>
      <c r="D3748" s="0" t="n">
        <f aca="false">'Profiles 8760'!F3737</f>
        <v>0.879893</v>
      </c>
      <c r="E3748" s="0" t="n">
        <f aca="false">'Profiles 8760'!G3737</f>
        <v>0.515681</v>
      </c>
      <c r="F3748" s="0" t="n">
        <f aca="false">D3748*Assumptions!$C$11*$B$7+E3748*Assumptions!$C$12*$B$8</f>
        <v>275.2044513</v>
      </c>
      <c r="G3748" s="0" t="n">
        <f aca="false">C3748*Assumptions!$C$15</f>
        <v>0</v>
      </c>
      <c r="H3748" s="0" t="n">
        <f aca="false">MIN(F3748,G3748)</f>
        <v>0</v>
      </c>
      <c r="I3748" s="0" t="n">
        <f aca="false">IF(C3748=1,MIN(G3748-H3748,Assumptions!$C$13,P3747),0)</f>
        <v>0</v>
      </c>
      <c r="J3748" s="0" t="n">
        <f aca="false">H3748+I3748</f>
        <v>0</v>
      </c>
      <c r="K3748" s="0" t="n">
        <f aca="false">MIN(IF(C3748=1,F3748-H3748,F3748),Assumptions!$C$13,MAX(0,($B$5-P3747)/$B$6))</f>
        <v>0</v>
      </c>
      <c r="L3748" s="0" t="n">
        <f aca="false">IF(C3748=1,0,MIN(F3748-K3748,Assumptions!$C$15,MAX(0,$B$10-O3747-M3748)))</f>
        <v>200</v>
      </c>
      <c r="M3748" s="0" t="n">
        <f aca="false">'Profiles 8760'!H3737</f>
        <v>167600</v>
      </c>
      <c r="N3748" s="0" t="n">
        <f aca="false">J3748+L3748</f>
        <v>200</v>
      </c>
      <c r="O3748" s="0" t="n">
        <f aca="false">O3747+N3748</f>
        <v>349003.245893475</v>
      </c>
      <c r="P3748" s="0" t="n">
        <f aca="false">MIN($B$5,P3747+K3748*$B$6-I3748)</f>
        <v>510.81</v>
      </c>
      <c r="Q3748" s="0" t="n">
        <f aca="false">MAX(0,F3748-H3748-K3748-L3748)</f>
        <v>75.2044513</v>
      </c>
    </row>
    <row r="3749" customFormat="false" ht="15" hidden="false" customHeight="false" outlineLevel="0" collapsed="false">
      <c r="A3749" s="0" t="n">
        <f aca="false">'Profiles 8760'!A3738</f>
        <v>3736</v>
      </c>
      <c r="B3749" s="0" t="n">
        <f aca="false">'Profiles 8760'!B3738</f>
        <v>6</v>
      </c>
      <c r="C3749" s="0" t="n">
        <f aca="false">'Profiles 8760'!E3738</f>
        <v>0</v>
      </c>
      <c r="D3749" s="0" t="n">
        <f aca="false">'Profiles 8760'!F3738</f>
        <v>0.717162</v>
      </c>
      <c r="E3749" s="0" t="n">
        <f aca="false">'Profiles 8760'!G3738</f>
        <v>0.547061</v>
      </c>
      <c r="F3749" s="0" t="n">
        <f aca="false">D3749*Assumptions!$C$11*$B$7+E3749*Assumptions!$C$12*$B$8</f>
        <v>229.4911805</v>
      </c>
      <c r="G3749" s="0" t="n">
        <f aca="false">C3749*Assumptions!$C$15</f>
        <v>0</v>
      </c>
      <c r="H3749" s="0" t="n">
        <f aca="false">MIN(F3749,G3749)</f>
        <v>0</v>
      </c>
      <c r="I3749" s="0" t="n">
        <f aca="false">IF(C3749=1,MIN(G3749-H3749,Assumptions!$C$13,P3748),0)</f>
        <v>0</v>
      </c>
      <c r="J3749" s="0" t="n">
        <f aca="false">H3749+I3749</f>
        <v>0</v>
      </c>
      <c r="K3749" s="0" t="n">
        <f aca="false">MIN(IF(C3749=1,F3749-H3749,F3749),Assumptions!$C$13,MAX(0,($B$5-P3748)/$B$6))</f>
        <v>0</v>
      </c>
      <c r="L3749" s="0" t="n">
        <f aca="false">IF(C3749=1,0,MIN(F3749-K3749,Assumptions!$C$15,MAX(0,$B$10-O3748-M3749)))</f>
        <v>200</v>
      </c>
      <c r="M3749" s="0" t="n">
        <f aca="false">'Profiles 8760'!H3738</f>
        <v>167600</v>
      </c>
      <c r="N3749" s="0" t="n">
        <f aca="false">J3749+L3749</f>
        <v>200</v>
      </c>
      <c r="O3749" s="0" t="n">
        <f aca="false">O3748+N3749</f>
        <v>349203.245893475</v>
      </c>
      <c r="P3749" s="0" t="n">
        <f aca="false">MIN($B$5,P3748+K3749*$B$6-I3749)</f>
        <v>510.81</v>
      </c>
      <c r="Q3749" s="0" t="n">
        <f aca="false">MAX(0,F3749-H3749-K3749-L3749)</f>
        <v>29.4911805</v>
      </c>
    </row>
    <row r="3750" customFormat="false" ht="15" hidden="false" customHeight="false" outlineLevel="0" collapsed="false">
      <c r="A3750" s="0" t="n">
        <f aca="false">'Profiles 8760'!A3739</f>
        <v>3737</v>
      </c>
      <c r="B3750" s="0" t="n">
        <f aca="false">'Profiles 8760'!B3739</f>
        <v>6</v>
      </c>
      <c r="C3750" s="0" t="n">
        <f aca="false">'Profiles 8760'!E3739</f>
        <v>0</v>
      </c>
      <c r="D3750" s="0" t="n">
        <f aca="false">'Profiles 8760'!F3739</f>
        <v>0.515745</v>
      </c>
      <c r="E3750" s="0" t="n">
        <f aca="false">'Profiles 8760'!G3739</f>
        <v>0.999885</v>
      </c>
      <c r="F3750" s="0" t="n">
        <f aca="false">D3750*Assumptions!$C$11*$B$7+E3750*Assumptions!$C$12*$B$8</f>
        <v>189.8424525</v>
      </c>
      <c r="G3750" s="0" t="n">
        <f aca="false">C3750*Assumptions!$C$15</f>
        <v>0</v>
      </c>
      <c r="H3750" s="0" t="n">
        <f aca="false">MIN(F3750,G3750)</f>
        <v>0</v>
      </c>
      <c r="I3750" s="0" t="n">
        <f aca="false">IF(C3750=1,MIN(G3750-H3750,Assumptions!$C$13,P3749),0)</f>
        <v>0</v>
      </c>
      <c r="J3750" s="0" t="n">
        <f aca="false">H3750+I3750</f>
        <v>0</v>
      </c>
      <c r="K3750" s="0" t="n">
        <f aca="false">MIN(IF(C3750=1,F3750-H3750,F3750),Assumptions!$C$13,MAX(0,($B$5-P3749)/$B$6))</f>
        <v>0</v>
      </c>
      <c r="L3750" s="0" t="n">
        <f aca="false">IF(C3750=1,0,MIN(F3750-K3750,Assumptions!$C$15,MAX(0,$B$10-O3749-M3750)))</f>
        <v>189.8424525</v>
      </c>
      <c r="M3750" s="0" t="n">
        <f aca="false">'Profiles 8760'!H3739</f>
        <v>167600</v>
      </c>
      <c r="N3750" s="0" t="n">
        <f aca="false">J3750+L3750</f>
        <v>189.8424525</v>
      </c>
      <c r="O3750" s="0" t="n">
        <f aca="false">O3749+N3750</f>
        <v>349393.088345975</v>
      </c>
      <c r="P3750" s="0" t="n">
        <f aca="false">MIN($B$5,P3749+K3750*$B$6-I3750)</f>
        <v>510.81</v>
      </c>
      <c r="Q3750" s="0" t="n">
        <f aca="false">MAX(0,F3750-H3750-K3750-L3750)</f>
        <v>0</v>
      </c>
    </row>
    <row r="3751" customFormat="false" ht="15" hidden="false" customHeight="false" outlineLevel="0" collapsed="false">
      <c r="A3751" s="0" t="n">
        <f aca="false">'Profiles 8760'!A3740</f>
        <v>3738</v>
      </c>
      <c r="B3751" s="0" t="n">
        <f aca="false">'Profiles 8760'!B3740</f>
        <v>6</v>
      </c>
      <c r="C3751" s="0" t="n">
        <f aca="false">'Profiles 8760'!E3740</f>
        <v>0</v>
      </c>
      <c r="D3751" s="0" t="n">
        <f aca="false">'Profiles 8760'!F3740</f>
        <v>0.300512</v>
      </c>
      <c r="E3751" s="0" t="n">
        <f aca="false">'Profiles 8760'!G3740</f>
        <v>1</v>
      </c>
      <c r="F3751" s="0" t="n">
        <f aca="false">D3751*Assumptions!$C$11*$B$7+E3751*Assumptions!$C$12*$B$8</f>
        <v>127.6878656</v>
      </c>
      <c r="G3751" s="0" t="n">
        <f aca="false">C3751*Assumptions!$C$15</f>
        <v>0</v>
      </c>
      <c r="H3751" s="0" t="n">
        <f aca="false">MIN(F3751,G3751)</f>
        <v>0</v>
      </c>
      <c r="I3751" s="0" t="n">
        <f aca="false">IF(C3751=1,MIN(G3751-H3751,Assumptions!$C$13,P3750),0)</f>
        <v>0</v>
      </c>
      <c r="J3751" s="0" t="n">
        <f aca="false">H3751+I3751</f>
        <v>0</v>
      </c>
      <c r="K3751" s="0" t="n">
        <f aca="false">MIN(IF(C3751=1,F3751-H3751,F3751),Assumptions!$C$13,MAX(0,($B$5-P3750)/$B$6))</f>
        <v>0</v>
      </c>
      <c r="L3751" s="0" t="n">
        <f aca="false">IF(C3751=1,0,MIN(F3751-K3751,Assumptions!$C$15,MAX(0,$B$10-O3750-M3751)))</f>
        <v>127.6878656</v>
      </c>
      <c r="M3751" s="0" t="n">
        <f aca="false">'Profiles 8760'!H3740</f>
        <v>167600</v>
      </c>
      <c r="N3751" s="0" t="n">
        <f aca="false">J3751+L3751</f>
        <v>127.6878656</v>
      </c>
      <c r="O3751" s="0" t="n">
        <f aca="false">O3750+N3751</f>
        <v>349520.776211575</v>
      </c>
      <c r="P3751" s="0" t="n">
        <f aca="false">MIN($B$5,P3750+K3751*$B$6-I3751)</f>
        <v>510.81</v>
      </c>
      <c r="Q3751" s="0" t="n">
        <f aca="false">MAX(0,F3751-H3751-K3751-L3751)</f>
        <v>0</v>
      </c>
    </row>
    <row r="3752" customFormat="false" ht="15" hidden="false" customHeight="false" outlineLevel="0" collapsed="false">
      <c r="A3752" s="0" t="n">
        <f aca="false">'Profiles 8760'!A3741</f>
        <v>3739</v>
      </c>
      <c r="B3752" s="0" t="n">
        <f aca="false">'Profiles 8760'!B3741</f>
        <v>6</v>
      </c>
      <c r="C3752" s="0" t="n">
        <f aca="false">'Profiles 8760'!E3741</f>
        <v>0</v>
      </c>
      <c r="D3752" s="0" t="n">
        <f aca="false">'Profiles 8760'!F3741</f>
        <v>0.103769</v>
      </c>
      <c r="E3752" s="0" t="n">
        <f aca="false">'Profiles 8760'!G3741</f>
        <v>0.832111</v>
      </c>
      <c r="F3752" s="0" t="n">
        <f aca="false">D3752*Assumptions!$C$11*$B$7+E3752*Assumptions!$C$12*$B$8</f>
        <v>64.0018271</v>
      </c>
      <c r="G3752" s="0" t="n">
        <f aca="false">C3752*Assumptions!$C$15</f>
        <v>0</v>
      </c>
      <c r="H3752" s="0" t="n">
        <f aca="false">MIN(F3752,G3752)</f>
        <v>0</v>
      </c>
      <c r="I3752" s="0" t="n">
        <f aca="false">IF(C3752=1,MIN(G3752-H3752,Assumptions!$C$13,P3751),0)</f>
        <v>0</v>
      </c>
      <c r="J3752" s="0" t="n">
        <f aca="false">H3752+I3752</f>
        <v>0</v>
      </c>
      <c r="K3752" s="0" t="n">
        <f aca="false">MIN(IF(C3752=1,F3752-H3752,F3752),Assumptions!$C$13,MAX(0,($B$5-P3751)/$B$6))</f>
        <v>0</v>
      </c>
      <c r="L3752" s="0" t="n">
        <f aca="false">IF(C3752=1,0,MIN(F3752-K3752,Assumptions!$C$15,MAX(0,$B$10-O3751-M3752)))</f>
        <v>64.0018271</v>
      </c>
      <c r="M3752" s="0" t="n">
        <f aca="false">'Profiles 8760'!H3741</f>
        <v>167600</v>
      </c>
      <c r="N3752" s="0" t="n">
        <f aca="false">J3752+L3752</f>
        <v>64.0018271</v>
      </c>
      <c r="O3752" s="0" t="n">
        <f aca="false">O3751+N3752</f>
        <v>349584.778038675</v>
      </c>
      <c r="P3752" s="0" t="n">
        <f aca="false">MIN($B$5,P3751+K3752*$B$6-I3752)</f>
        <v>510.81</v>
      </c>
      <c r="Q3752" s="0" t="n">
        <f aca="false">MAX(0,F3752-H3752-K3752-L3752)</f>
        <v>0</v>
      </c>
    </row>
    <row r="3753" customFormat="false" ht="15" hidden="false" customHeight="false" outlineLevel="0" collapsed="false">
      <c r="A3753" s="0" t="n">
        <f aca="false">'Profiles 8760'!A3742</f>
        <v>3740</v>
      </c>
      <c r="B3753" s="0" t="n">
        <f aca="false">'Profiles 8760'!B3742</f>
        <v>6</v>
      </c>
      <c r="C3753" s="0" t="n">
        <f aca="false">'Profiles 8760'!E3742</f>
        <v>1</v>
      </c>
      <c r="D3753" s="0" t="n">
        <f aca="false">'Profiles 8760'!F3742</f>
        <v>0</v>
      </c>
      <c r="E3753" s="0" t="n">
        <f aca="false">'Profiles 8760'!G3742</f>
        <v>0.890421</v>
      </c>
      <c r="F3753" s="0" t="n">
        <f aca="false">D3753*Assumptions!$C$11*$B$7+E3753*Assumptions!$C$12*$B$8</f>
        <v>36.4182189</v>
      </c>
      <c r="G3753" s="0" t="n">
        <f aca="false">C3753*Assumptions!$C$15</f>
        <v>200</v>
      </c>
      <c r="H3753" s="0" t="n">
        <f aca="false">MIN(F3753,G3753)</f>
        <v>36.4182189</v>
      </c>
      <c r="I3753" s="0" t="n">
        <f aca="false">IF(C3753=1,MIN(G3753-H3753,Assumptions!$C$13,P3752),0)</f>
        <v>163.5817811</v>
      </c>
      <c r="J3753" s="0" t="n">
        <f aca="false">H3753+I3753</f>
        <v>200</v>
      </c>
      <c r="K3753" s="0" t="n">
        <f aca="false">MIN(IF(C3753=1,F3753-H3753,F3753),Assumptions!$C$13,MAX(0,($B$5-P3752)/$B$6))</f>
        <v>0</v>
      </c>
      <c r="L3753" s="0" t="n">
        <f aca="false">IF(C3753=1,0,MIN(F3753-K3753,Assumptions!$C$15,MAX(0,$B$10-O3752-M3753)))</f>
        <v>0</v>
      </c>
      <c r="M3753" s="0" t="n">
        <f aca="false">'Profiles 8760'!H3742</f>
        <v>167400</v>
      </c>
      <c r="N3753" s="0" t="n">
        <f aca="false">J3753+L3753</f>
        <v>200</v>
      </c>
      <c r="O3753" s="0" t="n">
        <f aca="false">O3752+N3753</f>
        <v>349784.778038675</v>
      </c>
      <c r="P3753" s="0" t="n">
        <f aca="false">MIN($B$5,P3752+K3753*$B$6-I3753)</f>
        <v>347.2282189</v>
      </c>
      <c r="Q3753" s="0" t="n">
        <f aca="false">MAX(0,F3753-H3753-K3753-L3753)</f>
        <v>0</v>
      </c>
    </row>
    <row r="3754" customFormat="false" ht="15" hidden="false" customHeight="false" outlineLevel="0" collapsed="false">
      <c r="A3754" s="0" t="n">
        <f aca="false">'Profiles 8760'!A3743</f>
        <v>3741</v>
      </c>
      <c r="B3754" s="0" t="n">
        <f aca="false">'Profiles 8760'!B3743</f>
        <v>6</v>
      </c>
      <c r="C3754" s="0" t="n">
        <f aca="false">'Profiles 8760'!E3743</f>
        <v>1</v>
      </c>
      <c r="D3754" s="0" t="n">
        <f aca="false">'Profiles 8760'!F3743</f>
        <v>0</v>
      </c>
      <c r="E3754" s="0" t="n">
        <f aca="false">'Profiles 8760'!G3743</f>
        <v>0.900089</v>
      </c>
      <c r="F3754" s="0" t="n">
        <f aca="false">D3754*Assumptions!$C$11*$B$7+E3754*Assumptions!$C$12*$B$8</f>
        <v>36.8136401</v>
      </c>
      <c r="G3754" s="0" t="n">
        <f aca="false">C3754*Assumptions!$C$15</f>
        <v>200</v>
      </c>
      <c r="H3754" s="0" t="n">
        <f aca="false">MIN(F3754,G3754)</f>
        <v>36.8136401</v>
      </c>
      <c r="I3754" s="0" t="n">
        <f aca="false">IF(C3754=1,MIN(G3754-H3754,Assumptions!$C$13,P3753),0)</f>
        <v>163.1863599</v>
      </c>
      <c r="J3754" s="0" t="n">
        <f aca="false">H3754+I3754</f>
        <v>200</v>
      </c>
      <c r="K3754" s="0" t="n">
        <f aca="false">MIN(IF(C3754=1,F3754-H3754,F3754),Assumptions!$C$13,MAX(0,($B$5-P3753)/$B$6))</f>
        <v>0</v>
      </c>
      <c r="L3754" s="0" t="n">
        <f aca="false">IF(C3754=1,0,MIN(F3754-K3754,Assumptions!$C$15,MAX(0,$B$10-O3753-M3754)))</f>
        <v>0</v>
      </c>
      <c r="M3754" s="0" t="n">
        <f aca="false">'Profiles 8760'!H3743</f>
        <v>167200</v>
      </c>
      <c r="N3754" s="0" t="n">
        <f aca="false">J3754+L3754</f>
        <v>200</v>
      </c>
      <c r="O3754" s="0" t="n">
        <f aca="false">O3753+N3754</f>
        <v>349984.778038675</v>
      </c>
      <c r="P3754" s="0" t="n">
        <f aca="false">MIN($B$5,P3753+K3754*$B$6-I3754)</f>
        <v>184.041859</v>
      </c>
      <c r="Q3754" s="0" t="n">
        <f aca="false">MAX(0,F3754-H3754-K3754-L3754)</f>
        <v>0</v>
      </c>
    </row>
    <row r="3755" customFormat="false" ht="15" hidden="false" customHeight="false" outlineLevel="0" collapsed="false">
      <c r="A3755" s="0" t="n">
        <f aca="false">'Profiles 8760'!A3744</f>
        <v>3742</v>
      </c>
      <c r="B3755" s="0" t="n">
        <f aca="false">'Profiles 8760'!B3744</f>
        <v>6</v>
      </c>
      <c r="C3755" s="0" t="n">
        <f aca="false">'Profiles 8760'!E3744</f>
        <v>0</v>
      </c>
      <c r="D3755" s="0" t="n">
        <f aca="false">'Profiles 8760'!F3744</f>
        <v>0</v>
      </c>
      <c r="E3755" s="0" t="n">
        <f aca="false">'Profiles 8760'!G3744</f>
        <v>0.734081</v>
      </c>
      <c r="F3755" s="0" t="n">
        <f aca="false">D3755*Assumptions!$C$11*$B$7+E3755*Assumptions!$C$12*$B$8</f>
        <v>30.0239129</v>
      </c>
      <c r="G3755" s="0" t="n">
        <f aca="false">C3755*Assumptions!$C$15</f>
        <v>0</v>
      </c>
      <c r="H3755" s="0" t="n">
        <f aca="false">MIN(F3755,G3755)</f>
        <v>0</v>
      </c>
      <c r="I3755" s="0" t="n">
        <f aca="false">IF(C3755=1,MIN(G3755-H3755,Assumptions!$C$13,P3754),0)</f>
        <v>0</v>
      </c>
      <c r="J3755" s="0" t="n">
        <f aca="false">H3755+I3755</f>
        <v>0</v>
      </c>
      <c r="K3755" s="0" t="n">
        <f aca="false">MIN(IF(C3755=1,F3755-H3755,F3755),Assumptions!$C$13,MAX(0,($B$5-P3754)/$B$6))</f>
        <v>30.0239129</v>
      </c>
      <c r="L3755" s="0" t="n">
        <f aca="false">IF(C3755=1,0,MIN(F3755-K3755,Assumptions!$C$15,MAX(0,$B$10-O3754-M3755)))</f>
        <v>0</v>
      </c>
      <c r="M3755" s="0" t="n">
        <f aca="false">'Profiles 8760'!H3744</f>
        <v>167200</v>
      </c>
      <c r="N3755" s="0" t="n">
        <f aca="false">J3755+L3755</f>
        <v>0</v>
      </c>
      <c r="O3755" s="0" t="n">
        <f aca="false">O3754+N3755</f>
        <v>349984.778038675</v>
      </c>
      <c r="P3755" s="0" t="n">
        <f aca="false">MIN($B$5,P3754+K3755*$B$6-I3755)</f>
        <v>210.06658670172</v>
      </c>
      <c r="Q3755" s="0" t="n">
        <f aca="false">MAX(0,F3755-H3755-K3755-L3755)</f>
        <v>0</v>
      </c>
    </row>
    <row r="3756" customFormat="false" ht="15" hidden="false" customHeight="false" outlineLevel="0" collapsed="false">
      <c r="A3756" s="0" t="n">
        <f aca="false">'Profiles 8760'!A3745</f>
        <v>3743</v>
      </c>
      <c r="B3756" s="0" t="n">
        <f aca="false">'Profiles 8760'!B3745</f>
        <v>6</v>
      </c>
      <c r="C3756" s="0" t="n">
        <f aca="false">'Profiles 8760'!E3745</f>
        <v>0</v>
      </c>
      <c r="D3756" s="0" t="n">
        <f aca="false">'Profiles 8760'!F3745</f>
        <v>0</v>
      </c>
      <c r="E3756" s="0" t="n">
        <f aca="false">'Profiles 8760'!G3745</f>
        <v>0.65551</v>
      </c>
      <c r="F3756" s="0" t="n">
        <f aca="false">D3756*Assumptions!$C$11*$B$7+E3756*Assumptions!$C$12*$B$8</f>
        <v>26.810359</v>
      </c>
      <c r="G3756" s="0" t="n">
        <f aca="false">C3756*Assumptions!$C$15</f>
        <v>0</v>
      </c>
      <c r="H3756" s="0" t="n">
        <f aca="false">MIN(F3756,G3756)</f>
        <v>0</v>
      </c>
      <c r="I3756" s="0" t="n">
        <f aca="false">IF(C3756=1,MIN(G3756-H3756,Assumptions!$C$13,P3755),0)</f>
        <v>0</v>
      </c>
      <c r="J3756" s="0" t="n">
        <f aca="false">H3756+I3756</f>
        <v>0</v>
      </c>
      <c r="K3756" s="0" t="n">
        <f aca="false">MIN(IF(C3756=1,F3756-H3756,F3756),Assumptions!$C$13,MAX(0,($B$5-P3755)/$B$6))</f>
        <v>26.810359</v>
      </c>
      <c r="L3756" s="0" t="n">
        <f aca="false">IF(C3756=1,0,MIN(F3756-K3756,Assumptions!$C$15,MAX(0,$B$10-O3755-M3756)))</f>
        <v>0</v>
      </c>
      <c r="M3756" s="0" t="n">
        <f aca="false">'Profiles 8760'!H3745</f>
        <v>167200</v>
      </c>
      <c r="N3756" s="0" t="n">
        <f aca="false">J3756+L3756</f>
        <v>0</v>
      </c>
      <c r="O3756" s="0" t="n">
        <f aca="false">O3755+N3756</f>
        <v>349984.778038675</v>
      </c>
      <c r="P3756" s="0" t="n">
        <f aca="false">MIN($B$5,P3755+K3756*$B$6-I3756)</f>
        <v>233.30580588292</v>
      </c>
      <c r="Q3756" s="0" t="n">
        <f aca="false">MAX(0,F3756-H3756-K3756-L3756)</f>
        <v>0</v>
      </c>
    </row>
    <row r="3757" customFormat="false" ht="15" hidden="false" customHeight="false" outlineLevel="0" collapsed="false">
      <c r="A3757" s="0" t="n">
        <f aca="false">'Profiles 8760'!A3746</f>
        <v>3744</v>
      </c>
      <c r="B3757" s="0" t="n">
        <f aca="false">'Profiles 8760'!B3746</f>
        <v>6</v>
      </c>
      <c r="C3757" s="0" t="n">
        <f aca="false">'Profiles 8760'!E3746</f>
        <v>0</v>
      </c>
      <c r="D3757" s="0" t="n">
        <f aca="false">'Profiles 8760'!F3746</f>
        <v>0</v>
      </c>
      <c r="E3757" s="0" t="n">
        <f aca="false">'Profiles 8760'!G3746</f>
        <v>0.553236</v>
      </c>
      <c r="F3757" s="0" t="n">
        <f aca="false">D3757*Assumptions!$C$11*$B$7+E3757*Assumptions!$C$12*$B$8</f>
        <v>22.6273524</v>
      </c>
      <c r="G3757" s="0" t="n">
        <f aca="false">C3757*Assumptions!$C$15</f>
        <v>0</v>
      </c>
      <c r="H3757" s="0" t="n">
        <f aca="false">MIN(F3757,G3757)</f>
        <v>0</v>
      </c>
      <c r="I3757" s="0" t="n">
        <f aca="false">IF(C3757=1,MIN(G3757-H3757,Assumptions!$C$13,P3756),0)</f>
        <v>0</v>
      </c>
      <c r="J3757" s="0" t="n">
        <f aca="false">H3757+I3757</f>
        <v>0</v>
      </c>
      <c r="K3757" s="0" t="n">
        <f aca="false">MIN(IF(C3757=1,F3757-H3757,F3757),Assumptions!$C$13,MAX(0,($B$5-P3756)/$B$6))</f>
        <v>22.6273524</v>
      </c>
      <c r="L3757" s="0" t="n">
        <f aca="false">IF(C3757=1,0,MIN(F3757-K3757,Assumptions!$C$15,MAX(0,$B$10-O3756-M3757)))</f>
        <v>0</v>
      </c>
      <c r="M3757" s="0" t="n">
        <f aca="false">'Profiles 8760'!H3746</f>
        <v>167200</v>
      </c>
      <c r="N3757" s="0" t="n">
        <f aca="false">J3757+L3757</f>
        <v>0</v>
      </c>
      <c r="O3757" s="0" t="n">
        <f aca="false">O3756+N3757</f>
        <v>349984.778038675</v>
      </c>
      <c r="P3757" s="0" t="n">
        <f aca="false">MIN($B$5,P3756+K3757*$B$6-I3757)</f>
        <v>252.91919494324</v>
      </c>
      <c r="Q3757" s="0" t="n">
        <f aca="false">MAX(0,F3757-H3757-K3757-L3757)</f>
        <v>0</v>
      </c>
    </row>
    <row r="3758" customFormat="false" ht="15" hidden="false" customHeight="false" outlineLevel="0" collapsed="false">
      <c r="A3758" s="0" t="n">
        <f aca="false">'Profiles 8760'!A3747</f>
        <v>3745</v>
      </c>
      <c r="B3758" s="0" t="n">
        <f aca="false">'Profiles 8760'!B3747</f>
        <v>6</v>
      </c>
      <c r="C3758" s="0" t="n">
        <f aca="false">'Profiles 8760'!E3747</f>
        <v>0</v>
      </c>
      <c r="D3758" s="0" t="n">
        <f aca="false">'Profiles 8760'!F3747</f>
        <v>0</v>
      </c>
      <c r="E3758" s="0" t="n">
        <f aca="false">'Profiles 8760'!G3747</f>
        <v>0.529629</v>
      </c>
      <c r="F3758" s="0" t="n">
        <f aca="false">D3758*Assumptions!$C$11*$B$7+E3758*Assumptions!$C$12*$B$8</f>
        <v>21.6618261</v>
      </c>
      <c r="G3758" s="0" t="n">
        <f aca="false">C3758*Assumptions!$C$15</f>
        <v>0</v>
      </c>
      <c r="H3758" s="0" t="n">
        <f aca="false">MIN(F3758,G3758)</f>
        <v>0</v>
      </c>
      <c r="I3758" s="0" t="n">
        <f aca="false">IF(C3758=1,MIN(G3758-H3758,Assumptions!$C$13,P3757),0)</f>
        <v>0</v>
      </c>
      <c r="J3758" s="0" t="n">
        <f aca="false">H3758+I3758</f>
        <v>0</v>
      </c>
      <c r="K3758" s="0" t="n">
        <f aca="false">MIN(IF(C3758=1,F3758-H3758,F3758),Assumptions!$C$13,MAX(0,($B$5-P3757)/$B$6))</f>
        <v>21.6618261</v>
      </c>
      <c r="L3758" s="0" t="n">
        <f aca="false">IF(C3758=1,0,MIN(F3758-K3758,Assumptions!$C$15,MAX(0,$B$10-O3757-M3758)))</f>
        <v>0</v>
      </c>
      <c r="M3758" s="0" t="n">
        <f aca="false">'Profiles 8760'!H3747</f>
        <v>167200</v>
      </c>
      <c r="N3758" s="0" t="n">
        <f aca="false">J3758+L3758</f>
        <v>0</v>
      </c>
      <c r="O3758" s="0" t="n">
        <f aca="false">O3757+N3758</f>
        <v>349984.778038675</v>
      </c>
      <c r="P3758" s="0" t="n">
        <f aca="false">MIN($B$5,P3757+K3758*$B$6-I3758)</f>
        <v>271.69566580672</v>
      </c>
      <c r="Q3758" s="0" t="n">
        <f aca="false">MAX(0,F3758-H3758-K3758-L3758)</f>
        <v>0</v>
      </c>
    </row>
    <row r="3759" customFormat="false" ht="15" hidden="false" customHeight="false" outlineLevel="0" collapsed="false">
      <c r="A3759" s="0" t="n">
        <f aca="false">'Profiles 8760'!A3748</f>
        <v>3746</v>
      </c>
      <c r="B3759" s="0" t="n">
        <f aca="false">'Profiles 8760'!B3748</f>
        <v>6</v>
      </c>
      <c r="C3759" s="0" t="n">
        <f aca="false">'Profiles 8760'!E3748</f>
        <v>0</v>
      </c>
      <c r="D3759" s="0" t="n">
        <f aca="false">'Profiles 8760'!F3748</f>
        <v>0</v>
      </c>
      <c r="E3759" s="0" t="n">
        <f aca="false">'Profiles 8760'!G3748</f>
        <v>0.618357</v>
      </c>
      <c r="F3759" s="0" t="n">
        <f aca="false">D3759*Assumptions!$C$11*$B$7+E3759*Assumptions!$C$12*$B$8</f>
        <v>25.2908013</v>
      </c>
      <c r="G3759" s="0" t="n">
        <f aca="false">C3759*Assumptions!$C$15</f>
        <v>0</v>
      </c>
      <c r="H3759" s="0" t="n">
        <f aca="false">MIN(F3759,G3759)</f>
        <v>0</v>
      </c>
      <c r="I3759" s="0" t="n">
        <f aca="false">IF(C3759=1,MIN(G3759-H3759,Assumptions!$C$13,P3758),0)</f>
        <v>0</v>
      </c>
      <c r="J3759" s="0" t="n">
        <f aca="false">H3759+I3759</f>
        <v>0</v>
      </c>
      <c r="K3759" s="0" t="n">
        <f aca="false">MIN(IF(C3759=1,F3759-H3759,F3759),Assumptions!$C$13,MAX(0,($B$5-P3758)/$B$6))</f>
        <v>25.2908013</v>
      </c>
      <c r="L3759" s="0" t="n">
        <f aca="false">IF(C3759=1,0,MIN(F3759-K3759,Assumptions!$C$15,MAX(0,$B$10-O3758-M3759)))</f>
        <v>0</v>
      </c>
      <c r="M3759" s="0" t="n">
        <f aca="false">'Profiles 8760'!H3748</f>
        <v>167200</v>
      </c>
      <c r="N3759" s="0" t="n">
        <f aca="false">J3759+L3759</f>
        <v>0</v>
      </c>
      <c r="O3759" s="0" t="n">
        <f aca="false">O3758+N3759</f>
        <v>349984.778038675</v>
      </c>
      <c r="P3759" s="0" t="n">
        <f aca="false">MIN($B$5,P3758+K3759*$B$6-I3759)</f>
        <v>293.61773237356</v>
      </c>
      <c r="Q3759" s="0" t="n">
        <f aca="false">MAX(0,F3759-H3759-K3759-L3759)</f>
        <v>0</v>
      </c>
    </row>
    <row r="3760" customFormat="false" ht="15" hidden="false" customHeight="false" outlineLevel="0" collapsed="false">
      <c r="A3760" s="0" t="n">
        <f aca="false">'Profiles 8760'!A3749</f>
        <v>3747</v>
      </c>
      <c r="B3760" s="0" t="n">
        <f aca="false">'Profiles 8760'!B3749</f>
        <v>6</v>
      </c>
      <c r="C3760" s="0" t="n">
        <f aca="false">'Profiles 8760'!E3749</f>
        <v>0</v>
      </c>
      <c r="D3760" s="0" t="n">
        <f aca="false">'Profiles 8760'!F3749</f>
        <v>0</v>
      </c>
      <c r="E3760" s="0" t="n">
        <f aca="false">'Profiles 8760'!G3749</f>
        <v>0.331912</v>
      </c>
      <c r="F3760" s="0" t="n">
        <f aca="false">D3760*Assumptions!$C$11*$B$7+E3760*Assumptions!$C$12*$B$8</f>
        <v>13.5752008</v>
      </c>
      <c r="G3760" s="0" t="n">
        <f aca="false">C3760*Assumptions!$C$15</f>
        <v>0</v>
      </c>
      <c r="H3760" s="0" t="n">
        <f aca="false">MIN(F3760,G3760)</f>
        <v>0</v>
      </c>
      <c r="I3760" s="0" t="n">
        <f aca="false">IF(C3760=1,MIN(G3760-H3760,Assumptions!$C$13,P3759),0)</f>
        <v>0</v>
      </c>
      <c r="J3760" s="0" t="n">
        <f aca="false">H3760+I3760</f>
        <v>0</v>
      </c>
      <c r="K3760" s="0" t="n">
        <f aca="false">MIN(IF(C3760=1,F3760-H3760,F3760),Assumptions!$C$13,MAX(0,($B$5-P3759)/$B$6))</f>
        <v>13.5752008</v>
      </c>
      <c r="L3760" s="0" t="n">
        <f aca="false">IF(C3760=1,0,MIN(F3760-K3760,Assumptions!$C$15,MAX(0,$B$10-O3759-M3760)))</f>
        <v>0</v>
      </c>
      <c r="M3760" s="0" t="n">
        <f aca="false">'Profiles 8760'!H3749</f>
        <v>167200</v>
      </c>
      <c r="N3760" s="0" t="n">
        <f aca="false">J3760+L3760</f>
        <v>0</v>
      </c>
      <c r="O3760" s="0" t="n">
        <f aca="false">O3759+N3760</f>
        <v>349984.778038675</v>
      </c>
      <c r="P3760" s="0" t="n">
        <f aca="false">MIN($B$5,P3759+K3760*$B$6-I3760)</f>
        <v>305.384716427</v>
      </c>
      <c r="Q3760" s="0" t="n">
        <f aca="false">MAX(0,F3760-H3760-K3760-L3760)</f>
        <v>0</v>
      </c>
    </row>
    <row r="3761" customFormat="false" ht="15" hidden="false" customHeight="false" outlineLevel="0" collapsed="false">
      <c r="A3761" s="0" t="n">
        <f aca="false">'Profiles 8760'!A3750</f>
        <v>3748</v>
      </c>
      <c r="B3761" s="0" t="n">
        <f aca="false">'Profiles 8760'!B3750</f>
        <v>6</v>
      </c>
      <c r="C3761" s="0" t="n">
        <f aca="false">'Profiles 8760'!E3750</f>
        <v>0</v>
      </c>
      <c r="D3761" s="0" t="n">
        <f aca="false">'Profiles 8760'!F3750</f>
        <v>0</v>
      </c>
      <c r="E3761" s="0" t="n">
        <f aca="false">'Profiles 8760'!G3750</f>
        <v>0.334978</v>
      </c>
      <c r="F3761" s="0" t="n">
        <f aca="false">D3761*Assumptions!$C$11*$B$7+E3761*Assumptions!$C$12*$B$8</f>
        <v>13.7006002</v>
      </c>
      <c r="G3761" s="0" t="n">
        <f aca="false">C3761*Assumptions!$C$15</f>
        <v>0</v>
      </c>
      <c r="H3761" s="0" t="n">
        <f aca="false">MIN(F3761,G3761)</f>
        <v>0</v>
      </c>
      <c r="I3761" s="0" t="n">
        <f aca="false">IF(C3761=1,MIN(G3761-H3761,Assumptions!$C$13,P3760),0)</f>
        <v>0</v>
      </c>
      <c r="J3761" s="0" t="n">
        <f aca="false">H3761+I3761</f>
        <v>0</v>
      </c>
      <c r="K3761" s="0" t="n">
        <f aca="false">MIN(IF(C3761=1,F3761-H3761,F3761),Assumptions!$C$13,MAX(0,($B$5-P3760)/$B$6))</f>
        <v>13.7006002</v>
      </c>
      <c r="L3761" s="0" t="n">
        <f aca="false">IF(C3761=1,0,MIN(F3761-K3761,Assumptions!$C$15,MAX(0,$B$10-O3760-M3761)))</f>
        <v>0</v>
      </c>
      <c r="M3761" s="0" t="n">
        <f aca="false">'Profiles 8760'!H3750</f>
        <v>167200</v>
      </c>
      <c r="N3761" s="0" t="n">
        <f aca="false">J3761+L3761</f>
        <v>0</v>
      </c>
      <c r="O3761" s="0" t="n">
        <f aca="false">O3760+N3761</f>
        <v>349984.778038675</v>
      </c>
      <c r="P3761" s="0" t="n">
        <f aca="false">MIN($B$5,P3760+K3761*$B$6-I3761)</f>
        <v>317.26039668036</v>
      </c>
      <c r="Q3761" s="0" t="n">
        <f aca="false">MAX(0,F3761-H3761-K3761-L3761)</f>
        <v>0</v>
      </c>
    </row>
    <row r="3762" customFormat="false" ht="15" hidden="false" customHeight="false" outlineLevel="0" collapsed="false">
      <c r="A3762" s="0" t="n">
        <f aca="false">'Profiles 8760'!A3751</f>
        <v>3749</v>
      </c>
      <c r="B3762" s="0" t="n">
        <f aca="false">'Profiles 8760'!B3751</f>
        <v>6</v>
      </c>
      <c r="C3762" s="0" t="n">
        <f aca="false">'Profiles 8760'!E3751</f>
        <v>0</v>
      </c>
      <c r="D3762" s="0" t="n">
        <f aca="false">'Profiles 8760'!F3751</f>
        <v>0</v>
      </c>
      <c r="E3762" s="0" t="n">
        <f aca="false">'Profiles 8760'!G3751</f>
        <v>0.332533</v>
      </c>
      <c r="F3762" s="0" t="n">
        <f aca="false">D3762*Assumptions!$C$11*$B$7+E3762*Assumptions!$C$12*$B$8</f>
        <v>13.6005997</v>
      </c>
      <c r="G3762" s="0" t="n">
        <f aca="false">C3762*Assumptions!$C$15</f>
        <v>0</v>
      </c>
      <c r="H3762" s="0" t="n">
        <f aca="false">MIN(F3762,G3762)</f>
        <v>0</v>
      </c>
      <c r="I3762" s="0" t="n">
        <f aca="false">IF(C3762=1,MIN(G3762-H3762,Assumptions!$C$13,P3761),0)</f>
        <v>0</v>
      </c>
      <c r="J3762" s="0" t="n">
        <f aca="false">H3762+I3762</f>
        <v>0</v>
      </c>
      <c r="K3762" s="0" t="n">
        <f aca="false">MIN(IF(C3762=1,F3762-H3762,F3762),Assumptions!$C$13,MAX(0,($B$5-P3761)/$B$6))</f>
        <v>13.6005997</v>
      </c>
      <c r="L3762" s="0" t="n">
        <f aca="false">IF(C3762=1,0,MIN(F3762-K3762,Assumptions!$C$15,MAX(0,$B$10-O3761-M3762)))</f>
        <v>0</v>
      </c>
      <c r="M3762" s="0" t="n">
        <f aca="false">'Profiles 8760'!H3751</f>
        <v>167200</v>
      </c>
      <c r="N3762" s="0" t="n">
        <f aca="false">J3762+L3762</f>
        <v>0</v>
      </c>
      <c r="O3762" s="0" t="n">
        <f aca="false">O3761+N3762</f>
        <v>349984.778038675</v>
      </c>
      <c r="P3762" s="0" t="n">
        <f aca="false">MIN($B$5,P3761+K3762*$B$6-I3762)</f>
        <v>329.04939650032</v>
      </c>
      <c r="Q3762" s="0" t="n">
        <f aca="false">MAX(0,F3762-H3762-K3762-L3762)</f>
        <v>0</v>
      </c>
    </row>
    <row r="3763" customFormat="false" ht="15" hidden="false" customHeight="false" outlineLevel="0" collapsed="false">
      <c r="A3763" s="0" t="n">
        <f aca="false">'Profiles 8760'!A3752</f>
        <v>3750</v>
      </c>
      <c r="B3763" s="0" t="n">
        <f aca="false">'Profiles 8760'!B3752</f>
        <v>6</v>
      </c>
      <c r="C3763" s="0" t="n">
        <f aca="false">'Profiles 8760'!E3752</f>
        <v>0</v>
      </c>
      <c r="D3763" s="0" t="n">
        <f aca="false">'Profiles 8760'!F3752</f>
        <v>0</v>
      </c>
      <c r="E3763" s="0" t="n">
        <f aca="false">'Profiles 8760'!G3752</f>
        <v>0.366523</v>
      </c>
      <c r="F3763" s="0" t="n">
        <f aca="false">D3763*Assumptions!$C$11*$B$7+E3763*Assumptions!$C$12*$B$8</f>
        <v>14.9907907</v>
      </c>
      <c r="G3763" s="0" t="n">
        <f aca="false">C3763*Assumptions!$C$15</f>
        <v>0</v>
      </c>
      <c r="H3763" s="0" t="n">
        <f aca="false">MIN(F3763,G3763)</f>
        <v>0</v>
      </c>
      <c r="I3763" s="0" t="n">
        <f aca="false">IF(C3763=1,MIN(G3763-H3763,Assumptions!$C$13,P3762),0)</f>
        <v>0</v>
      </c>
      <c r="J3763" s="0" t="n">
        <f aca="false">H3763+I3763</f>
        <v>0</v>
      </c>
      <c r="K3763" s="0" t="n">
        <f aca="false">MIN(IF(C3763=1,F3763-H3763,F3763),Assumptions!$C$13,MAX(0,($B$5-P3762)/$B$6))</f>
        <v>14.9907907</v>
      </c>
      <c r="L3763" s="0" t="n">
        <f aca="false">IF(C3763=1,0,MIN(F3763-K3763,Assumptions!$C$15,MAX(0,$B$10-O3762-M3763)))</f>
        <v>0</v>
      </c>
      <c r="M3763" s="0" t="n">
        <f aca="false">'Profiles 8760'!H3752</f>
        <v>167200</v>
      </c>
      <c r="N3763" s="0" t="n">
        <f aca="false">J3763+L3763</f>
        <v>0</v>
      </c>
      <c r="O3763" s="0" t="n">
        <f aca="false">O3762+N3763</f>
        <v>349984.778038675</v>
      </c>
      <c r="P3763" s="0" t="n">
        <f aca="false">MIN($B$5,P3762+K3763*$B$6-I3763)</f>
        <v>342.04341387908</v>
      </c>
      <c r="Q3763" s="0" t="n">
        <f aca="false">MAX(0,F3763-H3763-K3763-L3763)</f>
        <v>0</v>
      </c>
    </row>
    <row r="3764" customFormat="false" ht="15" hidden="false" customHeight="false" outlineLevel="0" collapsed="false">
      <c r="A3764" s="0" t="n">
        <f aca="false">'Profiles 8760'!A3753</f>
        <v>3751</v>
      </c>
      <c r="B3764" s="0" t="n">
        <f aca="false">'Profiles 8760'!B3753</f>
        <v>6</v>
      </c>
      <c r="C3764" s="0" t="n">
        <f aca="false">'Profiles 8760'!E3753</f>
        <v>0</v>
      </c>
      <c r="D3764" s="0" t="n">
        <f aca="false">'Profiles 8760'!F3753</f>
        <v>0.099674</v>
      </c>
      <c r="E3764" s="0" t="n">
        <f aca="false">'Profiles 8760'!G3753</f>
        <v>0.372048</v>
      </c>
      <c r="F3764" s="0" t="n">
        <f aca="false">D3764*Assumptions!$C$11*$B$7+E3764*Assumptions!$C$12*$B$8</f>
        <v>44.0026144</v>
      </c>
      <c r="G3764" s="0" t="n">
        <f aca="false">C3764*Assumptions!$C$15</f>
        <v>0</v>
      </c>
      <c r="H3764" s="0" t="n">
        <f aca="false">MIN(F3764,G3764)</f>
        <v>0</v>
      </c>
      <c r="I3764" s="0" t="n">
        <f aca="false">IF(C3764=1,MIN(G3764-H3764,Assumptions!$C$13,P3763),0)</f>
        <v>0</v>
      </c>
      <c r="J3764" s="0" t="n">
        <f aca="false">H3764+I3764</f>
        <v>0</v>
      </c>
      <c r="K3764" s="0" t="n">
        <f aca="false">MIN(IF(C3764=1,F3764-H3764,F3764),Assumptions!$C$13,MAX(0,($B$5-P3763)/$B$6))</f>
        <v>44.0026144</v>
      </c>
      <c r="L3764" s="0" t="n">
        <f aca="false">IF(C3764=1,0,MIN(F3764-K3764,Assumptions!$C$15,MAX(0,$B$10-O3763-M3764)))</f>
        <v>0</v>
      </c>
      <c r="M3764" s="0" t="n">
        <f aca="false">'Profiles 8760'!H3753</f>
        <v>167200</v>
      </c>
      <c r="N3764" s="0" t="n">
        <f aca="false">J3764+L3764</f>
        <v>0</v>
      </c>
      <c r="O3764" s="0" t="n">
        <f aca="false">O3763+N3764</f>
        <v>349984.778038675</v>
      </c>
      <c r="P3764" s="0" t="n">
        <f aca="false">MIN($B$5,P3763+K3764*$B$6-I3764)</f>
        <v>380.184880041</v>
      </c>
      <c r="Q3764" s="0" t="n">
        <f aca="false">MAX(0,F3764-H3764-K3764-L3764)</f>
        <v>0</v>
      </c>
    </row>
    <row r="3765" customFormat="false" ht="15" hidden="false" customHeight="false" outlineLevel="0" collapsed="false">
      <c r="A3765" s="0" t="n">
        <f aca="false">'Profiles 8760'!A3754</f>
        <v>3752</v>
      </c>
      <c r="B3765" s="0" t="n">
        <f aca="false">'Profiles 8760'!B3754</f>
        <v>6</v>
      </c>
      <c r="C3765" s="0" t="n">
        <f aca="false">'Profiles 8760'!E3754</f>
        <v>1</v>
      </c>
      <c r="D3765" s="0" t="n">
        <f aca="false">'Profiles 8760'!F3754</f>
        <v>0.288655</v>
      </c>
      <c r="E3765" s="0" t="n">
        <f aca="false">'Profiles 8760'!G3754</f>
        <v>0.4568</v>
      </c>
      <c r="F3765" s="0" t="n">
        <f aca="false">D3765*Assumptions!$C$11*$B$7+E3765*Assumptions!$C$12*$B$8</f>
        <v>102.046684</v>
      </c>
      <c r="G3765" s="0" t="n">
        <f aca="false">C3765*Assumptions!$C$15</f>
        <v>200</v>
      </c>
      <c r="H3765" s="0" t="n">
        <f aca="false">MIN(F3765,G3765)</f>
        <v>102.046684</v>
      </c>
      <c r="I3765" s="0" t="n">
        <f aca="false">IF(C3765=1,MIN(G3765-H3765,Assumptions!$C$13,P3764),0)</f>
        <v>97.953316</v>
      </c>
      <c r="J3765" s="0" t="n">
        <f aca="false">H3765+I3765</f>
        <v>200</v>
      </c>
      <c r="K3765" s="0" t="n">
        <f aca="false">MIN(IF(C3765=1,F3765-H3765,F3765),Assumptions!$C$13,MAX(0,($B$5-P3764)/$B$6))</f>
        <v>0</v>
      </c>
      <c r="L3765" s="0" t="n">
        <f aca="false">IF(C3765=1,0,MIN(F3765-K3765,Assumptions!$C$15,MAX(0,$B$10-O3764-M3765)))</f>
        <v>0</v>
      </c>
      <c r="M3765" s="0" t="n">
        <f aca="false">'Profiles 8760'!H3754</f>
        <v>167000</v>
      </c>
      <c r="N3765" s="0" t="n">
        <f aca="false">J3765+L3765</f>
        <v>200</v>
      </c>
      <c r="O3765" s="0" t="n">
        <f aca="false">O3764+N3765</f>
        <v>350184.778038675</v>
      </c>
      <c r="P3765" s="0" t="n">
        <f aca="false">MIN($B$5,P3764+K3765*$B$6-I3765)</f>
        <v>282.231564041</v>
      </c>
      <c r="Q3765" s="0" t="n">
        <f aca="false">MAX(0,F3765-H3765-K3765-L3765)</f>
        <v>0</v>
      </c>
    </row>
    <row r="3766" customFormat="false" ht="15" hidden="false" customHeight="false" outlineLevel="0" collapsed="false">
      <c r="A3766" s="0" t="n">
        <f aca="false">'Profiles 8760'!A3755</f>
        <v>3753</v>
      </c>
      <c r="B3766" s="0" t="n">
        <f aca="false">'Profiles 8760'!B3755</f>
        <v>6</v>
      </c>
      <c r="C3766" s="0" t="n">
        <f aca="false">'Profiles 8760'!E3755</f>
        <v>1</v>
      </c>
      <c r="D3766" s="0" t="n">
        <f aca="false">'Profiles 8760'!F3755</f>
        <v>0.495395</v>
      </c>
      <c r="E3766" s="0" t="n">
        <f aca="false">'Profiles 8760'!G3755</f>
        <v>0.356064</v>
      </c>
      <c r="F3766" s="0" t="n">
        <f aca="false">D3766*Assumptions!$C$11*$B$7+E3766*Assumptions!$C$12*$B$8</f>
        <v>157.6330936</v>
      </c>
      <c r="G3766" s="0" t="n">
        <f aca="false">C3766*Assumptions!$C$15</f>
        <v>200</v>
      </c>
      <c r="H3766" s="0" t="n">
        <f aca="false">MIN(F3766,G3766)</f>
        <v>157.6330936</v>
      </c>
      <c r="I3766" s="0" t="n">
        <f aca="false">IF(C3766=1,MIN(G3766-H3766,Assumptions!$C$13,P3765),0)</f>
        <v>42.3669064</v>
      </c>
      <c r="J3766" s="0" t="n">
        <f aca="false">H3766+I3766</f>
        <v>200</v>
      </c>
      <c r="K3766" s="0" t="n">
        <f aca="false">MIN(IF(C3766=1,F3766-H3766,F3766),Assumptions!$C$13,MAX(0,($B$5-P3765)/$B$6))</f>
        <v>0</v>
      </c>
      <c r="L3766" s="0" t="n">
        <f aca="false">IF(C3766=1,0,MIN(F3766-K3766,Assumptions!$C$15,MAX(0,$B$10-O3765-M3766)))</f>
        <v>0</v>
      </c>
      <c r="M3766" s="0" t="n">
        <f aca="false">'Profiles 8760'!H3755</f>
        <v>166800</v>
      </c>
      <c r="N3766" s="0" t="n">
        <f aca="false">J3766+L3766</f>
        <v>200</v>
      </c>
      <c r="O3766" s="0" t="n">
        <f aca="false">O3765+N3766</f>
        <v>350384.778038675</v>
      </c>
      <c r="P3766" s="0" t="n">
        <f aca="false">MIN($B$5,P3765+K3766*$B$6-I3766)</f>
        <v>239.864657641</v>
      </c>
      <c r="Q3766" s="0" t="n">
        <f aca="false">MAX(0,F3766-H3766-K3766-L3766)</f>
        <v>0</v>
      </c>
    </row>
    <row r="3767" customFormat="false" ht="15" hidden="false" customHeight="false" outlineLevel="0" collapsed="false">
      <c r="A3767" s="0" t="n">
        <f aca="false">'Profiles 8760'!A3756</f>
        <v>3754</v>
      </c>
      <c r="B3767" s="0" t="n">
        <f aca="false">'Profiles 8760'!B3756</f>
        <v>6</v>
      </c>
      <c r="C3767" s="0" t="n">
        <f aca="false">'Profiles 8760'!E3756</f>
        <v>0</v>
      </c>
      <c r="D3767" s="0" t="n">
        <f aca="false">'Profiles 8760'!F3756</f>
        <v>0.688864</v>
      </c>
      <c r="E3767" s="0" t="n">
        <f aca="false">'Profiles 8760'!G3756</f>
        <v>0.427152</v>
      </c>
      <c r="F3767" s="0" t="n">
        <f aca="false">D3767*Assumptions!$C$11*$B$7+E3767*Assumptions!$C$12*$B$8</f>
        <v>216.41444</v>
      </c>
      <c r="G3767" s="0" t="n">
        <f aca="false">C3767*Assumptions!$C$15</f>
        <v>0</v>
      </c>
      <c r="H3767" s="0" t="n">
        <f aca="false">MIN(F3767,G3767)</f>
        <v>0</v>
      </c>
      <c r="I3767" s="0" t="n">
        <f aca="false">IF(C3767=1,MIN(G3767-H3767,Assumptions!$C$13,P3766),0)</f>
        <v>0</v>
      </c>
      <c r="J3767" s="0" t="n">
        <f aca="false">H3767+I3767</f>
        <v>0</v>
      </c>
      <c r="K3767" s="0" t="n">
        <f aca="false">MIN(IF(C3767=1,F3767-H3767,F3767),Assumptions!$C$13,MAX(0,($B$5-P3766)/$B$6))</f>
        <v>180</v>
      </c>
      <c r="L3767" s="0" t="n">
        <f aca="false">IF(C3767=1,0,MIN(F3767-K3767,Assumptions!$C$15,MAX(0,$B$10-O3766-M3767)))</f>
        <v>36.41444</v>
      </c>
      <c r="M3767" s="0" t="n">
        <f aca="false">'Profiles 8760'!H3756</f>
        <v>166800</v>
      </c>
      <c r="N3767" s="0" t="n">
        <f aca="false">J3767+L3767</f>
        <v>36.41444</v>
      </c>
      <c r="O3767" s="0" t="n">
        <f aca="false">O3766+N3767</f>
        <v>350421.192478675</v>
      </c>
      <c r="P3767" s="0" t="n">
        <f aca="false">MIN($B$5,P3766+K3767*$B$6-I3767)</f>
        <v>395.888657641</v>
      </c>
      <c r="Q3767" s="0" t="n">
        <f aca="false">MAX(0,F3767-H3767-K3767-L3767)</f>
        <v>0</v>
      </c>
    </row>
    <row r="3768" customFormat="false" ht="15" hidden="false" customHeight="false" outlineLevel="0" collapsed="false">
      <c r="A3768" s="0" t="n">
        <f aca="false">'Profiles 8760'!A3757</f>
        <v>3755</v>
      </c>
      <c r="B3768" s="0" t="n">
        <f aca="false">'Profiles 8760'!B3757</f>
        <v>6</v>
      </c>
      <c r="C3768" s="0" t="n">
        <f aca="false">'Profiles 8760'!E3757</f>
        <v>0</v>
      </c>
      <c r="D3768" s="0" t="n">
        <f aca="false">'Profiles 8760'!F3757</f>
        <v>0.845175</v>
      </c>
      <c r="E3768" s="0" t="n">
        <f aca="false">'Profiles 8760'!G3757</f>
        <v>0.314226</v>
      </c>
      <c r="F3768" s="0" t="n">
        <f aca="false">D3768*Assumptions!$C$11*$B$7+E3768*Assumptions!$C$12*$B$8</f>
        <v>256.9383834</v>
      </c>
      <c r="G3768" s="0" t="n">
        <f aca="false">C3768*Assumptions!$C$15</f>
        <v>0</v>
      </c>
      <c r="H3768" s="0" t="n">
        <f aca="false">MIN(F3768,G3768)</f>
        <v>0</v>
      </c>
      <c r="I3768" s="0" t="n">
        <f aca="false">IF(C3768=1,MIN(G3768-H3768,Assumptions!$C$13,P3767),0)</f>
        <v>0</v>
      </c>
      <c r="J3768" s="0" t="n">
        <f aca="false">H3768+I3768</f>
        <v>0</v>
      </c>
      <c r="K3768" s="0" t="n">
        <f aca="false">MIN(IF(C3768=1,F3768-H3768,F3768),Assumptions!$C$13,MAX(0,($B$5-P3767)/$B$6))</f>
        <v>132.581151775496</v>
      </c>
      <c r="L3768" s="0" t="n">
        <f aca="false">IF(C3768=1,0,MIN(F3768-K3768,Assumptions!$C$15,MAX(0,$B$10-O3767-M3768)))</f>
        <v>124.357231624504</v>
      </c>
      <c r="M3768" s="0" t="n">
        <f aca="false">'Profiles 8760'!H3757</f>
        <v>166800</v>
      </c>
      <c r="N3768" s="0" t="n">
        <f aca="false">J3768+L3768</f>
        <v>124.357231624504</v>
      </c>
      <c r="O3768" s="0" t="n">
        <f aca="false">O3767+N3768</f>
        <v>350545.5497103</v>
      </c>
      <c r="P3768" s="0" t="n">
        <f aca="false">MIN($B$5,P3767+K3768*$B$6-I3768)</f>
        <v>510.81</v>
      </c>
      <c r="Q3768" s="0" t="n">
        <f aca="false">MAX(0,F3768-H3768-K3768-L3768)</f>
        <v>0</v>
      </c>
    </row>
    <row r="3769" customFormat="false" ht="15" hidden="false" customHeight="false" outlineLevel="0" collapsed="false">
      <c r="A3769" s="0" t="n">
        <f aca="false">'Profiles 8760'!A3758</f>
        <v>3756</v>
      </c>
      <c r="B3769" s="0" t="n">
        <f aca="false">'Profiles 8760'!B3758</f>
        <v>6</v>
      </c>
      <c r="C3769" s="0" t="n">
        <f aca="false">'Profiles 8760'!E3758</f>
        <v>0</v>
      </c>
      <c r="D3769" s="0" t="n">
        <f aca="false">'Profiles 8760'!F3758</f>
        <v>0.946443</v>
      </c>
      <c r="E3769" s="0" t="n">
        <f aca="false">'Profiles 8760'!G3758</f>
        <v>0.389059</v>
      </c>
      <c r="F3769" s="0" t="n">
        <f aca="false">D3769*Assumptions!$C$11*$B$7+E3769*Assumptions!$C$12*$B$8</f>
        <v>289.2452515</v>
      </c>
      <c r="G3769" s="0" t="n">
        <f aca="false">C3769*Assumptions!$C$15</f>
        <v>0</v>
      </c>
      <c r="H3769" s="0" t="n">
        <f aca="false">MIN(F3769,G3769)</f>
        <v>0</v>
      </c>
      <c r="I3769" s="0" t="n">
        <f aca="false">IF(C3769=1,MIN(G3769-H3769,Assumptions!$C$13,P3768),0)</f>
        <v>0</v>
      </c>
      <c r="J3769" s="0" t="n">
        <f aca="false">H3769+I3769</f>
        <v>0</v>
      </c>
      <c r="K3769" s="0" t="n">
        <f aca="false">MIN(IF(C3769=1,F3769-H3769,F3769),Assumptions!$C$13,MAX(0,($B$5-P3768)/$B$6))</f>
        <v>0</v>
      </c>
      <c r="L3769" s="0" t="n">
        <f aca="false">IF(C3769=1,0,MIN(F3769-K3769,Assumptions!$C$15,MAX(0,$B$10-O3768-M3769)))</f>
        <v>200</v>
      </c>
      <c r="M3769" s="0" t="n">
        <f aca="false">'Profiles 8760'!H3758</f>
        <v>166800</v>
      </c>
      <c r="N3769" s="0" t="n">
        <f aca="false">J3769+L3769</f>
        <v>200</v>
      </c>
      <c r="O3769" s="0" t="n">
        <f aca="false">O3768+N3769</f>
        <v>350745.5497103</v>
      </c>
      <c r="P3769" s="0" t="n">
        <f aca="false">MIN($B$5,P3768+K3769*$B$6-I3769)</f>
        <v>510.81</v>
      </c>
      <c r="Q3769" s="0" t="n">
        <f aca="false">MAX(0,F3769-H3769-K3769-L3769)</f>
        <v>89.2452515000001</v>
      </c>
    </row>
    <row r="3770" customFormat="false" ht="15" hidden="false" customHeight="false" outlineLevel="0" collapsed="false">
      <c r="A3770" s="0" t="n">
        <f aca="false">'Profiles 8760'!A3759</f>
        <v>3757</v>
      </c>
      <c r="B3770" s="0" t="n">
        <f aca="false">'Profiles 8760'!B3759</f>
        <v>6</v>
      </c>
      <c r="C3770" s="0" t="n">
        <f aca="false">'Profiles 8760'!E3759</f>
        <v>0</v>
      </c>
      <c r="D3770" s="0" t="n">
        <f aca="false">'Profiles 8760'!F3759</f>
        <v>0.981473</v>
      </c>
      <c r="E3770" s="0" t="n">
        <f aca="false">'Profiles 8760'!G3759</f>
        <v>0.446269</v>
      </c>
      <c r="F3770" s="0" t="n">
        <f aca="false">D3770*Assumptions!$C$11*$B$7+E3770*Assumptions!$C$12*$B$8</f>
        <v>301.7018045</v>
      </c>
      <c r="G3770" s="0" t="n">
        <f aca="false">C3770*Assumptions!$C$15</f>
        <v>0</v>
      </c>
      <c r="H3770" s="0" t="n">
        <f aca="false">MIN(F3770,G3770)</f>
        <v>0</v>
      </c>
      <c r="I3770" s="0" t="n">
        <f aca="false">IF(C3770=1,MIN(G3770-H3770,Assumptions!$C$13,P3769),0)</f>
        <v>0</v>
      </c>
      <c r="J3770" s="0" t="n">
        <f aca="false">H3770+I3770</f>
        <v>0</v>
      </c>
      <c r="K3770" s="0" t="n">
        <f aca="false">MIN(IF(C3770=1,F3770-H3770,F3770),Assumptions!$C$13,MAX(0,($B$5-P3769)/$B$6))</f>
        <v>0</v>
      </c>
      <c r="L3770" s="0" t="n">
        <f aca="false">IF(C3770=1,0,MIN(F3770-K3770,Assumptions!$C$15,MAX(0,$B$10-O3769-M3770)))</f>
        <v>200</v>
      </c>
      <c r="M3770" s="0" t="n">
        <f aca="false">'Profiles 8760'!H3759</f>
        <v>166800</v>
      </c>
      <c r="N3770" s="0" t="n">
        <f aca="false">J3770+L3770</f>
        <v>200</v>
      </c>
      <c r="O3770" s="0" t="n">
        <f aca="false">O3769+N3770</f>
        <v>350945.5497103</v>
      </c>
      <c r="P3770" s="0" t="n">
        <f aca="false">MIN($B$5,P3769+K3770*$B$6-I3770)</f>
        <v>510.81</v>
      </c>
      <c r="Q3770" s="0" t="n">
        <f aca="false">MAX(0,F3770-H3770-K3770-L3770)</f>
        <v>101.7018045</v>
      </c>
    </row>
    <row r="3771" customFormat="false" ht="15" hidden="false" customHeight="false" outlineLevel="0" collapsed="false">
      <c r="A3771" s="0" t="n">
        <f aca="false">'Profiles 8760'!A3760</f>
        <v>3758</v>
      </c>
      <c r="B3771" s="0" t="n">
        <f aca="false">'Profiles 8760'!B3760</f>
        <v>6</v>
      </c>
      <c r="C3771" s="0" t="n">
        <f aca="false">'Profiles 8760'!E3760</f>
        <v>0</v>
      </c>
      <c r="D3771" s="0" t="n">
        <f aca="false">'Profiles 8760'!F3760</f>
        <v>0.946443</v>
      </c>
      <c r="E3771" s="0" t="n">
        <f aca="false">'Profiles 8760'!G3760</f>
        <v>0.678833</v>
      </c>
      <c r="F3771" s="0" t="n">
        <f aca="false">D3771*Assumptions!$C$11*$B$7+E3771*Assumptions!$C$12*$B$8</f>
        <v>301.0970081</v>
      </c>
      <c r="G3771" s="0" t="n">
        <f aca="false">C3771*Assumptions!$C$15</f>
        <v>0</v>
      </c>
      <c r="H3771" s="0" t="n">
        <f aca="false">MIN(F3771,G3771)</f>
        <v>0</v>
      </c>
      <c r="I3771" s="0" t="n">
        <f aca="false">IF(C3771=1,MIN(G3771-H3771,Assumptions!$C$13,P3770),0)</f>
        <v>0</v>
      </c>
      <c r="J3771" s="0" t="n">
        <f aca="false">H3771+I3771</f>
        <v>0</v>
      </c>
      <c r="K3771" s="0" t="n">
        <f aca="false">MIN(IF(C3771=1,F3771-H3771,F3771),Assumptions!$C$13,MAX(0,($B$5-P3770)/$B$6))</f>
        <v>0</v>
      </c>
      <c r="L3771" s="0" t="n">
        <f aca="false">IF(C3771=1,0,MIN(F3771-K3771,Assumptions!$C$15,MAX(0,$B$10-O3770-M3771)))</f>
        <v>200</v>
      </c>
      <c r="M3771" s="0" t="n">
        <f aca="false">'Profiles 8760'!H3760</f>
        <v>166800</v>
      </c>
      <c r="N3771" s="0" t="n">
        <f aca="false">J3771+L3771</f>
        <v>200</v>
      </c>
      <c r="O3771" s="0" t="n">
        <f aca="false">O3770+N3771</f>
        <v>351145.5497103</v>
      </c>
      <c r="P3771" s="0" t="n">
        <f aca="false">MIN($B$5,P3770+K3771*$B$6-I3771)</f>
        <v>510.81</v>
      </c>
      <c r="Q3771" s="0" t="n">
        <f aca="false">MAX(0,F3771-H3771-K3771-L3771)</f>
        <v>101.0970081</v>
      </c>
    </row>
    <row r="3772" customFormat="false" ht="15" hidden="false" customHeight="false" outlineLevel="0" collapsed="false">
      <c r="A3772" s="0" t="n">
        <f aca="false">'Profiles 8760'!A3761</f>
        <v>3759</v>
      </c>
      <c r="B3772" s="0" t="n">
        <f aca="false">'Profiles 8760'!B3761</f>
        <v>6</v>
      </c>
      <c r="C3772" s="0" t="n">
        <f aca="false">'Profiles 8760'!E3761</f>
        <v>0</v>
      </c>
      <c r="D3772" s="0" t="n">
        <f aca="false">'Profiles 8760'!F3761</f>
        <v>0.845175</v>
      </c>
      <c r="E3772" s="0" t="n">
        <f aca="false">'Profiles 8760'!G3761</f>
        <v>1</v>
      </c>
      <c r="F3772" s="0" t="n">
        <f aca="false">D3772*Assumptions!$C$11*$B$7+E3772*Assumptions!$C$12*$B$8</f>
        <v>284.98654</v>
      </c>
      <c r="G3772" s="0" t="n">
        <f aca="false">C3772*Assumptions!$C$15</f>
        <v>0</v>
      </c>
      <c r="H3772" s="0" t="n">
        <f aca="false">MIN(F3772,G3772)</f>
        <v>0</v>
      </c>
      <c r="I3772" s="0" t="n">
        <f aca="false">IF(C3772=1,MIN(G3772-H3772,Assumptions!$C$13,P3771),0)</f>
        <v>0</v>
      </c>
      <c r="J3772" s="0" t="n">
        <f aca="false">H3772+I3772</f>
        <v>0</v>
      </c>
      <c r="K3772" s="0" t="n">
        <f aca="false">MIN(IF(C3772=1,F3772-H3772,F3772),Assumptions!$C$13,MAX(0,($B$5-P3771)/$B$6))</f>
        <v>0</v>
      </c>
      <c r="L3772" s="0" t="n">
        <f aca="false">IF(C3772=1,0,MIN(F3772-K3772,Assumptions!$C$15,MAX(0,$B$10-O3771-M3772)))</f>
        <v>200</v>
      </c>
      <c r="M3772" s="0" t="n">
        <f aca="false">'Profiles 8760'!H3761</f>
        <v>166800</v>
      </c>
      <c r="N3772" s="0" t="n">
        <f aca="false">J3772+L3772</f>
        <v>200</v>
      </c>
      <c r="O3772" s="0" t="n">
        <f aca="false">O3771+N3772</f>
        <v>351345.5497103</v>
      </c>
      <c r="P3772" s="0" t="n">
        <f aca="false">MIN($B$5,P3771+K3772*$B$6-I3772)</f>
        <v>510.81</v>
      </c>
      <c r="Q3772" s="0" t="n">
        <f aca="false">MAX(0,F3772-H3772-K3772-L3772)</f>
        <v>84.98654</v>
      </c>
    </row>
    <row r="3773" customFormat="false" ht="15" hidden="false" customHeight="false" outlineLevel="0" collapsed="false">
      <c r="A3773" s="0" t="n">
        <f aca="false">'Profiles 8760'!A3762</f>
        <v>3760</v>
      </c>
      <c r="B3773" s="0" t="n">
        <f aca="false">'Profiles 8760'!B3762</f>
        <v>6</v>
      </c>
      <c r="C3773" s="0" t="n">
        <f aca="false">'Profiles 8760'!E3762</f>
        <v>0</v>
      </c>
      <c r="D3773" s="0" t="n">
        <f aca="false">'Profiles 8760'!F3762</f>
        <v>0.688864</v>
      </c>
      <c r="E3773" s="0" t="n">
        <f aca="false">'Profiles 8760'!G3762</f>
        <v>1</v>
      </c>
      <c r="F3773" s="0" t="n">
        <f aca="false">D3773*Assumptions!$C$11*$B$7+E3773*Assumptions!$C$12*$B$8</f>
        <v>239.8439232</v>
      </c>
      <c r="G3773" s="0" t="n">
        <f aca="false">C3773*Assumptions!$C$15</f>
        <v>0</v>
      </c>
      <c r="H3773" s="0" t="n">
        <f aca="false">MIN(F3773,G3773)</f>
        <v>0</v>
      </c>
      <c r="I3773" s="0" t="n">
        <f aca="false">IF(C3773=1,MIN(G3773-H3773,Assumptions!$C$13,P3772),0)</f>
        <v>0</v>
      </c>
      <c r="J3773" s="0" t="n">
        <f aca="false">H3773+I3773</f>
        <v>0</v>
      </c>
      <c r="K3773" s="0" t="n">
        <f aca="false">MIN(IF(C3773=1,F3773-H3773,F3773),Assumptions!$C$13,MAX(0,($B$5-P3772)/$B$6))</f>
        <v>0</v>
      </c>
      <c r="L3773" s="0" t="n">
        <f aca="false">IF(C3773=1,0,MIN(F3773-K3773,Assumptions!$C$15,MAX(0,$B$10-O3772-M3773)))</f>
        <v>200</v>
      </c>
      <c r="M3773" s="0" t="n">
        <f aca="false">'Profiles 8760'!H3762</f>
        <v>166800</v>
      </c>
      <c r="N3773" s="0" t="n">
        <f aca="false">J3773+L3773</f>
        <v>200</v>
      </c>
      <c r="O3773" s="0" t="n">
        <f aca="false">O3772+N3773</f>
        <v>351545.5497103</v>
      </c>
      <c r="P3773" s="0" t="n">
        <f aca="false">MIN($B$5,P3772+K3773*$B$6-I3773)</f>
        <v>510.81</v>
      </c>
      <c r="Q3773" s="0" t="n">
        <f aca="false">MAX(0,F3773-H3773-K3773-L3773)</f>
        <v>39.8439232</v>
      </c>
    </row>
    <row r="3774" customFormat="false" ht="15" hidden="false" customHeight="false" outlineLevel="0" collapsed="false">
      <c r="A3774" s="0" t="n">
        <f aca="false">'Profiles 8760'!A3763</f>
        <v>3761</v>
      </c>
      <c r="B3774" s="0" t="n">
        <f aca="false">'Profiles 8760'!B3763</f>
        <v>6</v>
      </c>
      <c r="C3774" s="0" t="n">
        <f aca="false">'Profiles 8760'!E3763</f>
        <v>0</v>
      </c>
      <c r="D3774" s="0" t="n">
        <f aca="false">'Profiles 8760'!F3763</f>
        <v>0.495395</v>
      </c>
      <c r="E3774" s="0" t="n">
        <f aca="false">'Profiles 8760'!G3763</f>
        <v>1</v>
      </c>
      <c r="F3774" s="0" t="n">
        <f aca="false">D3774*Assumptions!$C$11*$B$7+E3774*Assumptions!$C$12*$B$8</f>
        <v>183.970076</v>
      </c>
      <c r="G3774" s="0" t="n">
        <f aca="false">C3774*Assumptions!$C$15</f>
        <v>0</v>
      </c>
      <c r="H3774" s="0" t="n">
        <f aca="false">MIN(F3774,G3774)</f>
        <v>0</v>
      </c>
      <c r="I3774" s="0" t="n">
        <f aca="false">IF(C3774=1,MIN(G3774-H3774,Assumptions!$C$13,P3773),0)</f>
        <v>0</v>
      </c>
      <c r="J3774" s="0" t="n">
        <f aca="false">H3774+I3774</f>
        <v>0</v>
      </c>
      <c r="K3774" s="0" t="n">
        <f aca="false">MIN(IF(C3774=1,F3774-H3774,F3774),Assumptions!$C$13,MAX(0,($B$5-P3773)/$B$6))</f>
        <v>0</v>
      </c>
      <c r="L3774" s="0" t="n">
        <f aca="false">IF(C3774=1,0,MIN(F3774-K3774,Assumptions!$C$15,MAX(0,$B$10-O3773-M3774)))</f>
        <v>183.970076</v>
      </c>
      <c r="M3774" s="0" t="n">
        <f aca="false">'Profiles 8760'!H3763</f>
        <v>166800</v>
      </c>
      <c r="N3774" s="0" t="n">
        <f aca="false">J3774+L3774</f>
        <v>183.970076</v>
      </c>
      <c r="O3774" s="0" t="n">
        <f aca="false">O3773+N3774</f>
        <v>351729.5197863</v>
      </c>
      <c r="P3774" s="0" t="n">
        <f aca="false">MIN($B$5,P3773+K3774*$B$6-I3774)</f>
        <v>510.81</v>
      </c>
      <c r="Q3774" s="0" t="n">
        <f aca="false">MAX(0,F3774-H3774-K3774-L3774)</f>
        <v>0</v>
      </c>
    </row>
    <row r="3775" customFormat="false" ht="15" hidden="false" customHeight="false" outlineLevel="0" collapsed="false">
      <c r="A3775" s="0" t="n">
        <f aca="false">'Profiles 8760'!A3764</f>
        <v>3762</v>
      </c>
      <c r="B3775" s="0" t="n">
        <f aca="false">'Profiles 8760'!B3764</f>
        <v>6</v>
      </c>
      <c r="C3775" s="0" t="n">
        <f aca="false">'Profiles 8760'!E3764</f>
        <v>0</v>
      </c>
      <c r="D3775" s="0" t="n">
        <f aca="false">'Profiles 8760'!F3764</f>
        <v>0.288655</v>
      </c>
      <c r="E3775" s="0" t="n">
        <f aca="false">'Profiles 8760'!G3764</f>
        <v>1</v>
      </c>
      <c r="F3775" s="0" t="n">
        <f aca="false">D3775*Assumptions!$C$11*$B$7+E3775*Assumptions!$C$12*$B$8</f>
        <v>124.263564</v>
      </c>
      <c r="G3775" s="0" t="n">
        <f aca="false">C3775*Assumptions!$C$15</f>
        <v>0</v>
      </c>
      <c r="H3775" s="0" t="n">
        <f aca="false">MIN(F3775,G3775)</f>
        <v>0</v>
      </c>
      <c r="I3775" s="0" t="n">
        <f aca="false">IF(C3775=1,MIN(G3775-H3775,Assumptions!$C$13,P3774),0)</f>
        <v>0</v>
      </c>
      <c r="J3775" s="0" t="n">
        <f aca="false">H3775+I3775</f>
        <v>0</v>
      </c>
      <c r="K3775" s="0" t="n">
        <f aca="false">MIN(IF(C3775=1,F3775-H3775,F3775),Assumptions!$C$13,MAX(0,($B$5-P3774)/$B$6))</f>
        <v>0</v>
      </c>
      <c r="L3775" s="0" t="n">
        <f aca="false">IF(C3775=1,0,MIN(F3775-K3775,Assumptions!$C$15,MAX(0,$B$10-O3774-M3775)))</f>
        <v>124.263564</v>
      </c>
      <c r="M3775" s="0" t="n">
        <f aca="false">'Profiles 8760'!H3764</f>
        <v>166800</v>
      </c>
      <c r="N3775" s="0" t="n">
        <f aca="false">J3775+L3775</f>
        <v>124.263564</v>
      </c>
      <c r="O3775" s="0" t="n">
        <f aca="false">O3774+N3775</f>
        <v>351853.7833503</v>
      </c>
      <c r="P3775" s="0" t="n">
        <f aca="false">MIN($B$5,P3774+K3775*$B$6-I3775)</f>
        <v>510.81</v>
      </c>
      <c r="Q3775" s="0" t="n">
        <f aca="false">MAX(0,F3775-H3775-K3775-L3775)</f>
        <v>0</v>
      </c>
    </row>
    <row r="3776" customFormat="false" ht="15" hidden="false" customHeight="false" outlineLevel="0" collapsed="false">
      <c r="A3776" s="0" t="n">
        <f aca="false">'Profiles 8760'!A3765</f>
        <v>3763</v>
      </c>
      <c r="B3776" s="0" t="n">
        <f aca="false">'Profiles 8760'!B3765</f>
        <v>6</v>
      </c>
      <c r="C3776" s="0" t="n">
        <f aca="false">'Profiles 8760'!E3765</f>
        <v>0</v>
      </c>
      <c r="D3776" s="0" t="n">
        <f aca="false">'Profiles 8760'!F3765</f>
        <v>0.099674</v>
      </c>
      <c r="E3776" s="0" t="n">
        <f aca="false">'Profiles 8760'!G3765</f>
        <v>1</v>
      </c>
      <c r="F3776" s="0" t="n">
        <f aca="false">D3776*Assumptions!$C$11*$B$7+E3776*Assumptions!$C$12*$B$8</f>
        <v>69.6858512</v>
      </c>
      <c r="G3776" s="0" t="n">
        <f aca="false">C3776*Assumptions!$C$15</f>
        <v>0</v>
      </c>
      <c r="H3776" s="0" t="n">
        <f aca="false">MIN(F3776,G3776)</f>
        <v>0</v>
      </c>
      <c r="I3776" s="0" t="n">
        <f aca="false">IF(C3776=1,MIN(G3776-H3776,Assumptions!$C$13,P3775),0)</f>
        <v>0</v>
      </c>
      <c r="J3776" s="0" t="n">
        <f aca="false">H3776+I3776</f>
        <v>0</v>
      </c>
      <c r="K3776" s="0" t="n">
        <f aca="false">MIN(IF(C3776=1,F3776-H3776,F3776),Assumptions!$C$13,MAX(0,($B$5-P3775)/$B$6))</f>
        <v>0</v>
      </c>
      <c r="L3776" s="0" t="n">
        <f aca="false">IF(C3776=1,0,MIN(F3776-K3776,Assumptions!$C$15,MAX(0,$B$10-O3775-M3776)))</f>
        <v>69.6858512</v>
      </c>
      <c r="M3776" s="0" t="n">
        <f aca="false">'Profiles 8760'!H3765</f>
        <v>166800</v>
      </c>
      <c r="N3776" s="0" t="n">
        <f aca="false">J3776+L3776</f>
        <v>69.6858512</v>
      </c>
      <c r="O3776" s="0" t="n">
        <f aca="false">O3775+N3776</f>
        <v>351923.4692015</v>
      </c>
      <c r="P3776" s="0" t="n">
        <f aca="false">MIN($B$5,P3775+K3776*$B$6-I3776)</f>
        <v>510.81</v>
      </c>
      <c r="Q3776" s="0" t="n">
        <f aca="false">MAX(0,F3776-H3776-K3776-L3776)</f>
        <v>0</v>
      </c>
    </row>
    <row r="3777" customFormat="false" ht="15" hidden="false" customHeight="false" outlineLevel="0" collapsed="false">
      <c r="A3777" s="0" t="n">
        <f aca="false">'Profiles 8760'!A3766</f>
        <v>3764</v>
      </c>
      <c r="B3777" s="0" t="n">
        <f aca="false">'Profiles 8760'!B3766</f>
        <v>6</v>
      </c>
      <c r="C3777" s="0" t="n">
        <f aca="false">'Profiles 8760'!E3766</f>
        <v>1</v>
      </c>
      <c r="D3777" s="0" t="n">
        <f aca="false">'Profiles 8760'!F3766</f>
        <v>0</v>
      </c>
      <c r="E3777" s="0" t="n">
        <f aca="false">'Profiles 8760'!G3766</f>
        <v>1</v>
      </c>
      <c r="F3777" s="0" t="n">
        <f aca="false">D3777*Assumptions!$C$11*$B$7+E3777*Assumptions!$C$12*$B$8</f>
        <v>40.9</v>
      </c>
      <c r="G3777" s="0" t="n">
        <f aca="false">C3777*Assumptions!$C$15</f>
        <v>200</v>
      </c>
      <c r="H3777" s="0" t="n">
        <f aca="false">MIN(F3777,G3777)</f>
        <v>40.9</v>
      </c>
      <c r="I3777" s="0" t="n">
        <f aca="false">IF(C3777=1,MIN(G3777-H3777,Assumptions!$C$13,P3776),0)</f>
        <v>159.1</v>
      </c>
      <c r="J3777" s="0" t="n">
        <f aca="false">H3777+I3777</f>
        <v>200</v>
      </c>
      <c r="K3777" s="0" t="n">
        <f aca="false">MIN(IF(C3777=1,F3777-H3777,F3777),Assumptions!$C$13,MAX(0,($B$5-P3776)/$B$6))</f>
        <v>0</v>
      </c>
      <c r="L3777" s="0" t="n">
        <f aca="false">IF(C3777=1,0,MIN(F3777-K3777,Assumptions!$C$15,MAX(0,$B$10-O3776-M3777)))</f>
        <v>0</v>
      </c>
      <c r="M3777" s="0" t="n">
        <f aca="false">'Profiles 8760'!H3766</f>
        <v>166600</v>
      </c>
      <c r="N3777" s="0" t="n">
        <f aca="false">J3777+L3777</f>
        <v>200</v>
      </c>
      <c r="O3777" s="0" t="n">
        <f aca="false">O3776+N3777</f>
        <v>352123.4692015</v>
      </c>
      <c r="P3777" s="0" t="n">
        <f aca="false">MIN($B$5,P3776+K3777*$B$6-I3777)</f>
        <v>351.71</v>
      </c>
      <c r="Q3777" s="0" t="n">
        <f aca="false">MAX(0,F3777-H3777-K3777-L3777)</f>
        <v>0</v>
      </c>
    </row>
    <row r="3778" customFormat="false" ht="15" hidden="false" customHeight="false" outlineLevel="0" collapsed="false">
      <c r="A3778" s="0" t="n">
        <f aca="false">'Profiles 8760'!A3767</f>
        <v>3765</v>
      </c>
      <c r="B3778" s="0" t="n">
        <f aca="false">'Profiles 8760'!B3767</f>
        <v>6</v>
      </c>
      <c r="C3778" s="0" t="n">
        <f aca="false">'Profiles 8760'!E3767</f>
        <v>1</v>
      </c>
      <c r="D3778" s="0" t="n">
        <f aca="false">'Profiles 8760'!F3767</f>
        <v>0</v>
      </c>
      <c r="E3778" s="0" t="n">
        <f aca="false">'Profiles 8760'!G3767</f>
        <v>0.9763</v>
      </c>
      <c r="F3778" s="0" t="n">
        <f aca="false">D3778*Assumptions!$C$11*$B$7+E3778*Assumptions!$C$12*$B$8</f>
        <v>39.93067</v>
      </c>
      <c r="G3778" s="0" t="n">
        <f aca="false">C3778*Assumptions!$C$15</f>
        <v>200</v>
      </c>
      <c r="H3778" s="0" t="n">
        <f aca="false">MIN(F3778,G3778)</f>
        <v>39.93067</v>
      </c>
      <c r="I3778" s="0" t="n">
        <f aca="false">IF(C3778=1,MIN(G3778-H3778,Assumptions!$C$13,P3777),0)</f>
        <v>160.06933</v>
      </c>
      <c r="J3778" s="0" t="n">
        <f aca="false">H3778+I3778</f>
        <v>200</v>
      </c>
      <c r="K3778" s="0" t="n">
        <f aca="false">MIN(IF(C3778=1,F3778-H3778,F3778),Assumptions!$C$13,MAX(0,($B$5-P3777)/$B$6))</f>
        <v>0</v>
      </c>
      <c r="L3778" s="0" t="n">
        <f aca="false">IF(C3778=1,0,MIN(F3778-K3778,Assumptions!$C$15,MAX(0,$B$10-O3777-M3778)))</f>
        <v>0</v>
      </c>
      <c r="M3778" s="0" t="n">
        <f aca="false">'Profiles 8760'!H3767</f>
        <v>166400</v>
      </c>
      <c r="N3778" s="0" t="n">
        <f aca="false">J3778+L3778</f>
        <v>200</v>
      </c>
      <c r="O3778" s="0" t="n">
        <f aca="false">O3777+N3778</f>
        <v>352323.4692015</v>
      </c>
      <c r="P3778" s="0" t="n">
        <f aca="false">MIN($B$5,P3777+K3778*$B$6-I3778)</f>
        <v>191.64067</v>
      </c>
      <c r="Q3778" s="0" t="n">
        <f aca="false">MAX(0,F3778-H3778-K3778-L3778)</f>
        <v>0</v>
      </c>
    </row>
    <row r="3779" customFormat="false" ht="15" hidden="false" customHeight="false" outlineLevel="0" collapsed="false">
      <c r="A3779" s="0" t="n">
        <f aca="false">'Profiles 8760'!A3768</f>
        <v>3766</v>
      </c>
      <c r="B3779" s="0" t="n">
        <f aca="false">'Profiles 8760'!B3768</f>
        <v>6</v>
      </c>
      <c r="C3779" s="0" t="n">
        <f aca="false">'Profiles 8760'!E3768</f>
        <v>0</v>
      </c>
      <c r="D3779" s="0" t="n">
        <f aca="false">'Profiles 8760'!F3768</f>
        <v>0</v>
      </c>
      <c r="E3779" s="0" t="n">
        <f aca="false">'Profiles 8760'!G3768</f>
        <v>0.903387</v>
      </c>
      <c r="F3779" s="0" t="n">
        <f aca="false">D3779*Assumptions!$C$11*$B$7+E3779*Assumptions!$C$12*$B$8</f>
        <v>36.9485283</v>
      </c>
      <c r="G3779" s="0" t="n">
        <f aca="false">C3779*Assumptions!$C$15</f>
        <v>0</v>
      </c>
      <c r="H3779" s="0" t="n">
        <f aca="false">MIN(F3779,G3779)</f>
        <v>0</v>
      </c>
      <c r="I3779" s="0" t="n">
        <f aca="false">IF(C3779=1,MIN(G3779-H3779,Assumptions!$C$13,P3778),0)</f>
        <v>0</v>
      </c>
      <c r="J3779" s="0" t="n">
        <f aca="false">H3779+I3779</f>
        <v>0</v>
      </c>
      <c r="K3779" s="0" t="n">
        <f aca="false">MIN(IF(C3779=1,F3779-H3779,F3779),Assumptions!$C$13,MAX(0,($B$5-P3778)/$B$6))</f>
        <v>36.9485283</v>
      </c>
      <c r="L3779" s="0" t="n">
        <f aca="false">IF(C3779=1,0,MIN(F3779-K3779,Assumptions!$C$15,MAX(0,$B$10-O3778-M3779)))</f>
        <v>0</v>
      </c>
      <c r="M3779" s="0" t="n">
        <f aca="false">'Profiles 8760'!H3768</f>
        <v>166400</v>
      </c>
      <c r="N3779" s="0" t="n">
        <f aca="false">J3779+L3779</f>
        <v>0</v>
      </c>
      <c r="O3779" s="0" t="n">
        <f aca="false">O3778+N3779</f>
        <v>352323.4692015</v>
      </c>
      <c r="P3779" s="0" t="n">
        <f aca="false">MIN($B$5,P3778+K3779*$B$6-I3779)</f>
        <v>223.66765433044</v>
      </c>
      <c r="Q3779" s="0" t="n">
        <f aca="false">MAX(0,F3779-H3779-K3779-L3779)</f>
        <v>0</v>
      </c>
    </row>
    <row r="3780" customFormat="false" ht="15" hidden="false" customHeight="false" outlineLevel="0" collapsed="false">
      <c r="A3780" s="0" t="n">
        <f aca="false">'Profiles 8760'!A3769</f>
        <v>3767</v>
      </c>
      <c r="B3780" s="0" t="n">
        <f aca="false">'Profiles 8760'!B3769</f>
        <v>6</v>
      </c>
      <c r="C3780" s="0" t="n">
        <f aca="false">'Profiles 8760'!E3769</f>
        <v>0</v>
      </c>
      <c r="D3780" s="0" t="n">
        <f aca="false">'Profiles 8760'!F3769</f>
        <v>0</v>
      </c>
      <c r="E3780" s="0" t="n">
        <f aca="false">'Profiles 8760'!G3769</f>
        <v>1</v>
      </c>
      <c r="F3780" s="0" t="n">
        <f aca="false">D3780*Assumptions!$C$11*$B$7+E3780*Assumptions!$C$12*$B$8</f>
        <v>40.9</v>
      </c>
      <c r="G3780" s="0" t="n">
        <f aca="false">C3780*Assumptions!$C$15</f>
        <v>0</v>
      </c>
      <c r="H3780" s="0" t="n">
        <f aca="false">MIN(F3780,G3780)</f>
        <v>0</v>
      </c>
      <c r="I3780" s="0" t="n">
        <f aca="false">IF(C3780=1,MIN(G3780-H3780,Assumptions!$C$13,P3779),0)</f>
        <v>0</v>
      </c>
      <c r="J3780" s="0" t="n">
        <f aca="false">H3780+I3780</f>
        <v>0</v>
      </c>
      <c r="K3780" s="0" t="n">
        <f aca="false">MIN(IF(C3780=1,F3780-H3780,F3780),Assumptions!$C$13,MAX(0,($B$5-P3779)/$B$6))</f>
        <v>40.9</v>
      </c>
      <c r="L3780" s="0" t="n">
        <f aca="false">IF(C3780=1,0,MIN(F3780-K3780,Assumptions!$C$15,MAX(0,$B$10-O3779-M3780)))</f>
        <v>0</v>
      </c>
      <c r="M3780" s="0" t="n">
        <f aca="false">'Profiles 8760'!H3769</f>
        <v>166400</v>
      </c>
      <c r="N3780" s="0" t="n">
        <f aca="false">J3780+L3780</f>
        <v>0</v>
      </c>
      <c r="O3780" s="0" t="n">
        <f aca="false">O3779+N3780</f>
        <v>352323.4692015</v>
      </c>
      <c r="P3780" s="0" t="n">
        <f aca="false">MIN($B$5,P3779+K3780*$B$6-I3780)</f>
        <v>259.11977433044</v>
      </c>
      <c r="Q3780" s="0" t="n">
        <f aca="false">MAX(0,F3780-H3780-K3780-L3780)</f>
        <v>0</v>
      </c>
    </row>
    <row r="3781" customFormat="false" ht="15" hidden="false" customHeight="false" outlineLevel="0" collapsed="false">
      <c r="A3781" s="0" t="n">
        <f aca="false">'Profiles 8760'!A3770</f>
        <v>3768</v>
      </c>
      <c r="B3781" s="0" t="n">
        <f aca="false">'Profiles 8760'!B3770</f>
        <v>6</v>
      </c>
      <c r="C3781" s="0" t="n">
        <f aca="false">'Profiles 8760'!E3770</f>
        <v>0</v>
      </c>
      <c r="D3781" s="0" t="n">
        <f aca="false">'Profiles 8760'!F3770</f>
        <v>0</v>
      </c>
      <c r="E3781" s="0" t="n">
        <f aca="false">'Profiles 8760'!G3770</f>
        <v>1</v>
      </c>
      <c r="F3781" s="0" t="n">
        <f aca="false">D3781*Assumptions!$C$11*$B$7+E3781*Assumptions!$C$12*$B$8</f>
        <v>40.9</v>
      </c>
      <c r="G3781" s="0" t="n">
        <f aca="false">C3781*Assumptions!$C$15</f>
        <v>0</v>
      </c>
      <c r="H3781" s="0" t="n">
        <f aca="false">MIN(F3781,G3781)</f>
        <v>0</v>
      </c>
      <c r="I3781" s="0" t="n">
        <f aca="false">IF(C3781=1,MIN(G3781-H3781,Assumptions!$C$13,P3780),0)</f>
        <v>0</v>
      </c>
      <c r="J3781" s="0" t="n">
        <f aca="false">H3781+I3781</f>
        <v>0</v>
      </c>
      <c r="K3781" s="0" t="n">
        <f aca="false">MIN(IF(C3781=1,F3781-H3781,F3781),Assumptions!$C$13,MAX(0,($B$5-P3780)/$B$6))</f>
        <v>40.9</v>
      </c>
      <c r="L3781" s="0" t="n">
        <f aca="false">IF(C3781=1,0,MIN(F3781-K3781,Assumptions!$C$15,MAX(0,$B$10-O3780-M3781)))</f>
        <v>0</v>
      </c>
      <c r="M3781" s="0" t="n">
        <f aca="false">'Profiles 8760'!H3770</f>
        <v>166400</v>
      </c>
      <c r="N3781" s="0" t="n">
        <f aca="false">J3781+L3781</f>
        <v>0</v>
      </c>
      <c r="O3781" s="0" t="n">
        <f aca="false">O3780+N3781</f>
        <v>352323.4692015</v>
      </c>
      <c r="P3781" s="0" t="n">
        <f aca="false">MIN($B$5,P3780+K3781*$B$6-I3781)</f>
        <v>294.57189433044</v>
      </c>
      <c r="Q3781" s="0" t="n">
        <f aca="false">MAX(0,F3781-H3781-K3781-L3781)</f>
        <v>0</v>
      </c>
    </row>
    <row r="3782" customFormat="false" ht="15" hidden="false" customHeight="false" outlineLevel="0" collapsed="false">
      <c r="A3782" s="0" t="n">
        <f aca="false">'Profiles 8760'!A3771</f>
        <v>3769</v>
      </c>
      <c r="B3782" s="0" t="n">
        <f aca="false">'Profiles 8760'!B3771</f>
        <v>6</v>
      </c>
      <c r="C3782" s="0" t="n">
        <f aca="false">'Profiles 8760'!E3771</f>
        <v>0</v>
      </c>
      <c r="D3782" s="0" t="n">
        <f aca="false">'Profiles 8760'!F3771</f>
        <v>0</v>
      </c>
      <c r="E3782" s="0" t="n">
        <f aca="false">'Profiles 8760'!G3771</f>
        <v>0.79853</v>
      </c>
      <c r="F3782" s="0" t="n">
        <f aca="false">D3782*Assumptions!$C$11*$B$7+E3782*Assumptions!$C$12*$B$8</f>
        <v>32.659877</v>
      </c>
      <c r="G3782" s="0" t="n">
        <f aca="false">C3782*Assumptions!$C$15</f>
        <v>0</v>
      </c>
      <c r="H3782" s="0" t="n">
        <f aca="false">MIN(F3782,G3782)</f>
        <v>0</v>
      </c>
      <c r="I3782" s="0" t="n">
        <f aca="false">IF(C3782=1,MIN(G3782-H3782,Assumptions!$C$13,P3781),0)</f>
        <v>0</v>
      </c>
      <c r="J3782" s="0" t="n">
        <f aca="false">H3782+I3782</f>
        <v>0</v>
      </c>
      <c r="K3782" s="0" t="n">
        <f aca="false">MIN(IF(C3782=1,F3782-H3782,F3782),Assumptions!$C$13,MAX(0,($B$5-P3781)/$B$6))</f>
        <v>32.659877</v>
      </c>
      <c r="L3782" s="0" t="n">
        <f aca="false">IF(C3782=1,0,MIN(F3782-K3782,Assumptions!$C$15,MAX(0,$B$10-O3781-M3782)))</f>
        <v>0</v>
      </c>
      <c r="M3782" s="0" t="n">
        <f aca="false">'Profiles 8760'!H3771</f>
        <v>166400</v>
      </c>
      <c r="N3782" s="0" t="n">
        <f aca="false">J3782+L3782</f>
        <v>0</v>
      </c>
      <c r="O3782" s="0" t="n">
        <f aca="false">O3781+N3782</f>
        <v>352323.4692015</v>
      </c>
      <c r="P3782" s="0" t="n">
        <f aca="false">MIN($B$5,P3781+K3782*$B$6-I3782)</f>
        <v>322.88147571404</v>
      </c>
      <c r="Q3782" s="0" t="n">
        <f aca="false">MAX(0,F3782-H3782-K3782-L3782)</f>
        <v>0</v>
      </c>
    </row>
    <row r="3783" customFormat="false" ht="15" hidden="false" customHeight="false" outlineLevel="0" collapsed="false">
      <c r="A3783" s="0" t="n">
        <f aca="false">'Profiles 8760'!A3772</f>
        <v>3770</v>
      </c>
      <c r="B3783" s="0" t="n">
        <f aca="false">'Profiles 8760'!B3772</f>
        <v>6</v>
      </c>
      <c r="C3783" s="0" t="n">
        <f aca="false">'Profiles 8760'!E3772</f>
        <v>0</v>
      </c>
      <c r="D3783" s="0" t="n">
        <f aca="false">'Profiles 8760'!F3772</f>
        <v>0</v>
      </c>
      <c r="E3783" s="0" t="n">
        <f aca="false">'Profiles 8760'!G3772</f>
        <v>1</v>
      </c>
      <c r="F3783" s="0" t="n">
        <f aca="false">D3783*Assumptions!$C$11*$B$7+E3783*Assumptions!$C$12*$B$8</f>
        <v>40.9</v>
      </c>
      <c r="G3783" s="0" t="n">
        <f aca="false">C3783*Assumptions!$C$15</f>
        <v>0</v>
      </c>
      <c r="H3783" s="0" t="n">
        <f aca="false">MIN(F3783,G3783)</f>
        <v>0</v>
      </c>
      <c r="I3783" s="0" t="n">
        <f aca="false">IF(C3783=1,MIN(G3783-H3783,Assumptions!$C$13,P3782),0)</f>
        <v>0</v>
      </c>
      <c r="J3783" s="0" t="n">
        <f aca="false">H3783+I3783</f>
        <v>0</v>
      </c>
      <c r="K3783" s="0" t="n">
        <f aca="false">MIN(IF(C3783=1,F3783-H3783,F3783),Assumptions!$C$13,MAX(0,($B$5-P3782)/$B$6))</f>
        <v>40.9</v>
      </c>
      <c r="L3783" s="0" t="n">
        <f aca="false">IF(C3783=1,0,MIN(F3783-K3783,Assumptions!$C$15,MAX(0,$B$10-O3782-M3783)))</f>
        <v>0</v>
      </c>
      <c r="M3783" s="0" t="n">
        <f aca="false">'Profiles 8760'!H3772</f>
        <v>166400</v>
      </c>
      <c r="N3783" s="0" t="n">
        <f aca="false">J3783+L3783</f>
        <v>0</v>
      </c>
      <c r="O3783" s="0" t="n">
        <f aca="false">O3782+N3783</f>
        <v>352323.4692015</v>
      </c>
      <c r="P3783" s="0" t="n">
        <f aca="false">MIN($B$5,P3782+K3783*$B$6-I3783)</f>
        <v>358.33359571404</v>
      </c>
      <c r="Q3783" s="0" t="n">
        <f aca="false">MAX(0,F3783-H3783-K3783-L3783)</f>
        <v>0</v>
      </c>
    </row>
    <row r="3784" customFormat="false" ht="15" hidden="false" customHeight="false" outlineLevel="0" collapsed="false">
      <c r="A3784" s="0" t="n">
        <f aca="false">'Profiles 8760'!A3773</f>
        <v>3771</v>
      </c>
      <c r="B3784" s="0" t="n">
        <f aca="false">'Profiles 8760'!B3773</f>
        <v>6</v>
      </c>
      <c r="C3784" s="0" t="n">
        <f aca="false">'Profiles 8760'!E3773</f>
        <v>0</v>
      </c>
      <c r="D3784" s="0" t="n">
        <f aca="false">'Profiles 8760'!F3773</f>
        <v>0</v>
      </c>
      <c r="E3784" s="0" t="n">
        <f aca="false">'Profiles 8760'!G3773</f>
        <v>1</v>
      </c>
      <c r="F3784" s="0" t="n">
        <f aca="false">D3784*Assumptions!$C$11*$B$7+E3784*Assumptions!$C$12*$B$8</f>
        <v>40.9</v>
      </c>
      <c r="G3784" s="0" t="n">
        <f aca="false">C3784*Assumptions!$C$15</f>
        <v>0</v>
      </c>
      <c r="H3784" s="0" t="n">
        <f aca="false">MIN(F3784,G3784)</f>
        <v>0</v>
      </c>
      <c r="I3784" s="0" t="n">
        <f aca="false">IF(C3784=1,MIN(G3784-H3784,Assumptions!$C$13,P3783),0)</f>
        <v>0</v>
      </c>
      <c r="J3784" s="0" t="n">
        <f aca="false">H3784+I3784</f>
        <v>0</v>
      </c>
      <c r="K3784" s="0" t="n">
        <f aca="false">MIN(IF(C3784=1,F3784-H3784,F3784),Assumptions!$C$13,MAX(0,($B$5-P3783)/$B$6))</f>
        <v>40.9</v>
      </c>
      <c r="L3784" s="0" t="n">
        <f aca="false">IF(C3784=1,0,MIN(F3784-K3784,Assumptions!$C$15,MAX(0,$B$10-O3783-M3784)))</f>
        <v>0</v>
      </c>
      <c r="M3784" s="0" t="n">
        <f aca="false">'Profiles 8760'!H3773</f>
        <v>166400</v>
      </c>
      <c r="N3784" s="0" t="n">
        <f aca="false">J3784+L3784</f>
        <v>0</v>
      </c>
      <c r="O3784" s="0" t="n">
        <f aca="false">O3783+N3784</f>
        <v>352323.4692015</v>
      </c>
      <c r="P3784" s="0" t="n">
        <f aca="false">MIN($B$5,P3783+K3784*$B$6-I3784)</f>
        <v>393.78571571404</v>
      </c>
      <c r="Q3784" s="0" t="n">
        <f aca="false">MAX(0,F3784-H3784-K3784-L3784)</f>
        <v>0</v>
      </c>
    </row>
    <row r="3785" customFormat="false" ht="15" hidden="false" customHeight="false" outlineLevel="0" collapsed="false">
      <c r="A3785" s="0" t="n">
        <f aca="false">'Profiles 8760'!A3774</f>
        <v>3772</v>
      </c>
      <c r="B3785" s="0" t="n">
        <f aca="false">'Profiles 8760'!B3774</f>
        <v>6</v>
      </c>
      <c r="C3785" s="0" t="n">
        <f aca="false">'Profiles 8760'!E3774</f>
        <v>0</v>
      </c>
      <c r="D3785" s="0" t="n">
        <f aca="false">'Profiles 8760'!F3774</f>
        <v>0</v>
      </c>
      <c r="E3785" s="0" t="n">
        <f aca="false">'Profiles 8760'!G3774</f>
        <v>1</v>
      </c>
      <c r="F3785" s="0" t="n">
        <f aca="false">D3785*Assumptions!$C$11*$B$7+E3785*Assumptions!$C$12*$B$8</f>
        <v>40.9</v>
      </c>
      <c r="G3785" s="0" t="n">
        <f aca="false">C3785*Assumptions!$C$15</f>
        <v>0</v>
      </c>
      <c r="H3785" s="0" t="n">
        <f aca="false">MIN(F3785,G3785)</f>
        <v>0</v>
      </c>
      <c r="I3785" s="0" t="n">
        <f aca="false">IF(C3785=1,MIN(G3785-H3785,Assumptions!$C$13,P3784),0)</f>
        <v>0</v>
      </c>
      <c r="J3785" s="0" t="n">
        <f aca="false">H3785+I3785</f>
        <v>0</v>
      </c>
      <c r="K3785" s="0" t="n">
        <f aca="false">MIN(IF(C3785=1,F3785-H3785,F3785),Assumptions!$C$13,MAX(0,($B$5-P3784)/$B$6))</f>
        <v>40.9</v>
      </c>
      <c r="L3785" s="0" t="n">
        <f aca="false">IF(C3785=1,0,MIN(F3785-K3785,Assumptions!$C$15,MAX(0,$B$10-O3784-M3785)))</f>
        <v>0</v>
      </c>
      <c r="M3785" s="0" t="n">
        <f aca="false">'Profiles 8760'!H3774</f>
        <v>166400</v>
      </c>
      <c r="N3785" s="0" t="n">
        <f aca="false">J3785+L3785</f>
        <v>0</v>
      </c>
      <c r="O3785" s="0" t="n">
        <f aca="false">O3784+N3785</f>
        <v>352323.4692015</v>
      </c>
      <c r="P3785" s="0" t="n">
        <f aca="false">MIN($B$5,P3784+K3785*$B$6-I3785)</f>
        <v>429.23783571404</v>
      </c>
      <c r="Q3785" s="0" t="n">
        <f aca="false">MAX(0,F3785-H3785-K3785-L3785)</f>
        <v>0</v>
      </c>
    </row>
    <row r="3786" customFormat="false" ht="15" hidden="false" customHeight="false" outlineLevel="0" collapsed="false">
      <c r="A3786" s="0" t="n">
        <f aca="false">'Profiles 8760'!A3775</f>
        <v>3773</v>
      </c>
      <c r="B3786" s="0" t="n">
        <f aca="false">'Profiles 8760'!B3775</f>
        <v>6</v>
      </c>
      <c r="C3786" s="0" t="n">
        <f aca="false">'Profiles 8760'!E3775</f>
        <v>0</v>
      </c>
      <c r="D3786" s="0" t="n">
        <f aca="false">'Profiles 8760'!F3775</f>
        <v>0</v>
      </c>
      <c r="E3786" s="0" t="n">
        <f aca="false">'Profiles 8760'!G3775</f>
        <v>1</v>
      </c>
      <c r="F3786" s="0" t="n">
        <f aca="false">D3786*Assumptions!$C$11*$B$7+E3786*Assumptions!$C$12*$B$8</f>
        <v>40.9</v>
      </c>
      <c r="G3786" s="0" t="n">
        <f aca="false">C3786*Assumptions!$C$15</f>
        <v>0</v>
      </c>
      <c r="H3786" s="0" t="n">
        <f aca="false">MIN(F3786,G3786)</f>
        <v>0</v>
      </c>
      <c r="I3786" s="0" t="n">
        <f aca="false">IF(C3786=1,MIN(G3786-H3786,Assumptions!$C$13,P3785),0)</f>
        <v>0</v>
      </c>
      <c r="J3786" s="0" t="n">
        <f aca="false">H3786+I3786</f>
        <v>0</v>
      </c>
      <c r="K3786" s="0" t="n">
        <f aca="false">MIN(IF(C3786=1,F3786-H3786,F3786),Assumptions!$C$13,MAX(0,($B$5-P3785)/$B$6))</f>
        <v>40.9</v>
      </c>
      <c r="L3786" s="0" t="n">
        <f aca="false">IF(C3786=1,0,MIN(F3786-K3786,Assumptions!$C$15,MAX(0,$B$10-O3785-M3786)))</f>
        <v>0</v>
      </c>
      <c r="M3786" s="0" t="n">
        <f aca="false">'Profiles 8760'!H3775</f>
        <v>166400</v>
      </c>
      <c r="N3786" s="0" t="n">
        <f aca="false">J3786+L3786</f>
        <v>0</v>
      </c>
      <c r="O3786" s="0" t="n">
        <f aca="false">O3785+N3786</f>
        <v>352323.4692015</v>
      </c>
      <c r="P3786" s="0" t="n">
        <f aca="false">MIN($B$5,P3785+K3786*$B$6-I3786)</f>
        <v>464.68995571404</v>
      </c>
      <c r="Q3786" s="0" t="n">
        <f aca="false">MAX(0,F3786-H3786-K3786-L3786)</f>
        <v>0</v>
      </c>
    </row>
    <row r="3787" customFormat="false" ht="15" hidden="false" customHeight="false" outlineLevel="0" collapsed="false">
      <c r="A3787" s="0" t="n">
        <f aca="false">'Profiles 8760'!A3776</f>
        <v>3774</v>
      </c>
      <c r="B3787" s="0" t="n">
        <f aca="false">'Profiles 8760'!B3776</f>
        <v>6</v>
      </c>
      <c r="C3787" s="0" t="n">
        <f aca="false">'Profiles 8760'!E3776</f>
        <v>0</v>
      </c>
      <c r="D3787" s="0" t="n">
        <f aca="false">'Profiles 8760'!F3776</f>
        <v>0</v>
      </c>
      <c r="E3787" s="0" t="n">
        <f aca="false">'Profiles 8760'!G3776</f>
        <v>0.71157</v>
      </c>
      <c r="F3787" s="0" t="n">
        <f aca="false">D3787*Assumptions!$C$11*$B$7+E3787*Assumptions!$C$12*$B$8</f>
        <v>29.103213</v>
      </c>
      <c r="G3787" s="0" t="n">
        <f aca="false">C3787*Assumptions!$C$15</f>
        <v>0</v>
      </c>
      <c r="H3787" s="0" t="n">
        <f aca="false">MIN(F3787,G3787)</f>
        <v>0</v>
      </c>
      <c r="I3787" s="0" t="n">
        <f aca="false">IF(C3787=1,MIN(G3787-H3787,Assumptions!$C$13,P3786),0)</f>
        <v>0</v>
      </c>
      <c r="J3787" s="0" t="n">
        <f aca="false">H3787+I3787</f>
        <v>0</v>
      </c>
      <c r="K3787" s="0" t="n">
        <f aca="false">MIN(IF(C3787=1,F3787-H3787,F3787),Assumptions!$C$13,MAX(0,($B$5-P3786)/$B$6))</f>
        <v>29.103213</v>
      </c>
      <c r="L3787" s="0" t="n">
        <f aca="false">IF(C3787=1,0,MIN(F3787-K3787,Assumptions!$C$15,MAX(0,$B$10-O3786-M3787)))</f>
        <v>0</v>
      </c>
      <c r="M3787" s="0" t="n">
        <f aca="false">'Profiles 8760'!H3776</f>
        <v>166400</v>
      </c>
      <c r="N3787" s="0" t="n">
        <f aca="false">J3787+L3787</f>
        <v>0</v>
      </c>
      <c r="O3787" s="0" t="n">
        <f aca="false">O3786+N3787</f>
        <v>352323.4692015</v>
      </c>
      <c r="P3787" s="0" t="n">
        <f aca="false">MIN($B$5,P3786+K3787*$B$6-I3787)</f>
        <v>489.91662074244</v>
      </c>
      <c r="Q3787" s="0" t="n">
        <f aca="false">MAX(0,F3787-H3787-K3787-L3787)</f>
        <v>0</v>
      </c>
    </row>
    <row r="3788" customFormat="false" ht="15" hidden="false" customHeight="false" outlineLevel="0" collapsed="false">
      <c r="A3788" s="0" t="n">
        <f aca="false">'Profiles 8760'!A3777</f>
        <v>3775</v>
      </c>
      <c r="B3788" s="0" t="n">
        <f aca="false">'Profiles 8760'!B3777</f>
        <v>6</v>
      </c>
      <c r="C3788" s="0" t="n">
        <f aca="false">'Profiles 8760'!E3777</f>
        <v>0</v>
      </c>
      <c r="D3788" s="0" t="n">
        <f aca="false">'Profiles 8760'!F3777</f>
        <v>0.120119</v>
      </c>
      <c r="E3788" s="0" t="n">
        <f aca="false">'Profiles 8760'!G3777</f>
        <v>1</v>
      </c>
      <c r="F3788" s="0" t="n">
        <f aca="false">D3788*Assumptions!$C$11*$B$7+E3788*Assumptions!$C$12*$B$8</f>
        <v>75.5903672</v>
      </c>
      <c r="G3788" s="0" t="n">
        <f aca="false">C3788*Assumptions!$C$15</f>
        <v>0</v>
      </c>
      <c r="H3788" s="0" t="n">
        <f aca="false">MIN(F3788,G3788)</f>
        <v>0</v>
      </c>
      <c r="I3788" s="0" t="n">
        <f aca="false">IF(C3788=1,MIN(G3788-H3788,Assumptions!$C$13,P3787),0)</f>
        <v>0</v>
      </c>
      <c r="J3788" s="0" t="n">
        <f aca="false">H3788+I3788</f>
        <v>0</v>
      </c>
      <c r="K3788" s="0" t="n">
        <f aca="false">MIN(IF(C3788=1,F3788-H3788,F3788),Assumptions!$C$13,MAX(0,($B$5-P3787)/$B$6))</f>
        <v>24.1040369838026</v>
      </c>
      <c r="L3788" s="0" t="n">
        <f aca="false">IF(C3788=1,0,MIN(F3788-K3788,Assumptions!$C$15,MAX(0,$B$10-O3787-M3788)))</f>
        <v>51.4863302161974</v>
      </c>
      <c r="M3788" s="0" t="n">
        <f aca="false">'Profiles 8760'!H3777</f>
        <v>166400</v>
      </c>
      <c r="N3788" s="0" t="n">
        <f aca="false">J3788+L3788</f>
        <v>51.4863302161974</v>
      </c>
      <c r="O3788" s="0" t="n">
        <f aca="false">O3787+N3788</f>
        <v>352374.955531716</v>
      </c>
      <c r="P3788" s="0" t="n">
        <f aca="false">MIN($B$5,P3787+K3788*$B$6-I3788)</f>
        <v>510.81</v>
      </c>
      <c r="Q3788" s="0" t="n">
        <f aca="false">MAX(0,F3788-H3788-K3788-L3788)</f>
        <v>0</v>
      </c>
    </row>
    <row r="3789" customFormat="false" ht="15" hidden="false" customHeight="false" outlineLevel="0" collapsed="false">
      <c r="A3789" s="0" t="n">
        <f aca="false">'Profiles 8760'!A3778</f>
        <v>3776</v>
      </c>
      <c r="B3789" s="0" t="n">
        <f aca="false">'Profiles 8760'!B3778</f>
        <v>6</v>
      </c>
      <c r="C3789" s="0" t="n">
        <f aca="false">'Profiles 8760'!E3778</f>
        <v>1</v>
      </c>
      <c r="D3789" s="0" t="n">
        <f aca="false">'Profiles 8760'!F3778</f>
        <v>0.347861</v>
      </c>
      <c r="E3789" s="0" t="n">
        <f aca="false">'Profiles 8760'!G3778</f>
        <v>1</v>
      </c>
      <c r="F3789" s="0" t="n">
        <f aca="false">D3789*Assumptions!$C$11*$B$7+E3789*Assumptions!$C$12*$B$8</f>
        <v>141.3622568</v>
      </c>
      <c r="G3789" s="0" t="n">
        <f aca="false">C3789*Assumptions!$C$15</f>
        <v>200</v>
      </c>
      <c r="H3789" s="0" t="n">
        <f aca="false">MIN(F3789,G3789)</f>
        <v>141.3622568</v>
      </c>
      <c r="I3789" s="0" t="n">
        <f aca="false">IF(C3789=1,MIN(G3789-H3789,Assumptions!$C$13,P3788),0)</f>
        <v>58.6377432</v>
      </c>
      <c r="J3789" s="0" t="n">
        <f aca="false">H3789+I3789</f>
        <v>200</v>
      </c>
      <c r="K3789" s="0" t="n">
        <f aca="false">MIN(IF(C3789=1,F3789-H3789,F3789),Assumptions!$C$13,MAX(0,($B$5-P3788)/$B$6))</f>
        <v>0</v>
      </c>
      <c r="L3789" s="0" t="n">
        <f aca="false">IF(C3789=1,0,MIN(F3789-K3789,Assumptions!$C$15,MAX(0,$B$10-O3788-M3789)))</f>
        <v>0</v>
      </c>
      <c r="M3789" s="0" t="n">
        <f aca="false">'Profiles 8760'!H3778</f>
        <v>166200</v>
      </c>
      <c r="N3789" s="0" t="n">
        <f aca="false">J3789+L3789</f>
        <v>200</v>
      </c>
      <c r="O3789" s="0" t="n">
        <f aca="false">O3788+N3789</f>
        <v>352574.955531716</v>
      </c>
      <c r="P3789" s="0" t="n">
        <f aca="false">MIN($B$5,P3788+K3789*$B$6-I3789)</f>
        <v>452.1722568</v>
      </c>
      <c r="Q3789" s="0" t="n">
        <f aca="false">MAX(0,F3789-H3789-K3789-L3789)</f>
        <v>0</v>
      </c>
    </row>
    <row r="3790" customFormat="false" ht="15" hidden="false" customHeight="false" outlineLevel="0" collapsed="false">
      <c r="A3790" s="0" t="n">
        <f aca="false">'Profiles 8760'!A3779</f>
        <v>3777</v>
      </c>
      <c r="B3790" s="0" t="n">
        <f aca="false">'Profiles 8760'!B3779</f>
        <v>6</v>
      </c>
      <c r="C3790" s="0" t="n">
        <f aca="false">'Profiles 8760'!E3779</f>
        <v>1</v>
      </c>
      <c r="D3790" s="0" t="n">
        <f aca="false">'Profiles 8760'!F3779</f>
        <v>0.597005</v>
      </c>
      <c r="E3790" s="0" t="n">
        <f aca="false">'Profiles 8760'!G3779</f>
        <v>1</v>
      </c>
      <c r="F3790" s="0" t="n">
        <f aca="false">D3790*Assumptions!$C$11*$B$7+E3790*Assumptions!$C$12*$B$8</f>
        <v>213.315044</v>
      </c>
      <c r="G3790" s="0" t="n">
        <f aca="false">C3790*Assumptions!$C$15</f>
        <v>200</v>
      </c>
      <c r="H3790" s="0" t="n">
        <f aca="false">MIN(F3790,G3790)</f>
        <v>200</v>
      </c>
      <c r="I3790" s="0" t="n">
        <f aca="false">IF(C3790=1,MIN(G3790-H3790,Assumptions!$C$13,P3789),0)</f>
        <v>0</v>
      </c>
      <c r="J3790" s="0" t="n">
        <f aca="false">H3790+I3790</f>
        <v>200</v>
      </c>
      <c r="K3790" s="0" t="n">
        <f aca="false">MIN(IF(C3790=1,F3790-H3790,F3790),Assumptions!$C$13,MAX(0,($B$5-P3789)/$B$6))</f>
        <v>13.315044</v>
      </c>
      <c r="L3790" s="0" t="n">
        <f aca="false">IF(C3790=1,0,MIN(F3790-K3790,Assumptions!$C$15,MAX(0,$B$10-O3789-M3790)))</f>
        <v>0</v>
      </c>
      <c r="M3790" s="0" t="n">
        <f aca="false">'Profiles 8760'!H3779</f>
        <v>166000</v>
      </c>
      <c r="N3790" s="0" t="n">
        <f aca="false">J3790+L3790</f>
        <v>200</v>
      </c>
      <c r="O3790" s="0" t="n">
        <f aca="false">O3789+N3790</f>
        <v>352774.955531716</v>
      </c>
      <c r="P3790" s="0" t="n">
        <f aca="false">MIN($B$5,P3789+K3790*$B$6-I3790)</f>
        <v>463.7137369392</v>
      </c>
      <c r="Q3790" s="0" t="n">
        <f aca="false">MAX(0,F3790-H3790-K3790-L3790)</f>
        <v>0</v>
      </c>
    </row>
    <row r="3791" customFormat="false" ht="15" hidden="false" customHeight="false" outlineLevel="0" collapsed="false">
      <c r="A3791" s="0" t="n">
        <f aca="false">'Profiles 8760'!A3780</f>
        <v>3778</v>
      </c>
      <c r="B3791" s="0" t="n">
        <f aca="false">'Profiles 8760'!B3780</f>
        <v>6</v>
      </c>
      <c r="C3791" s="0" t="n">
        <f aca="false">'Profiles 8760'!E3780</f>
        <v>0</v>
      </c>
      <c r="D3791" s="0" t="n">
        <f aca="false">'Profiles 8760'!F3780</f>
        <v>0.830157</v>
      </c>
      <c r="E3791" s="0" t="n">
        <f aca="false">'Profiles 8760'!G3780</f>
        <v>1</v>
      </c>
      <c r="F3791" s="0" t="n">
        <f aca="false">D3791*Assumptions!$C$11*$B$7+E3791*Assumptions!$C$12*$B$8</f>
        <v>280.6493416</v>
      </c>
      <c r="G3791" s="0" t="n">
        <f aca="false">C3791*Assumptions!$C$15</f>
        <v>0</v>
      </c>
      <c r="H3791" s="0" t="n">
        <f aca="false">MIN(F3791,G3791)</f>
        <v>0</v>
      </c>
      <c r="I3791" s="0" t="n">
        <f aca="false">IF(C3791=1,MIN(G3791-H3791,Assumptions!$C$13,P3790),0)</f>
        <v>0</v>
      </c>
      <c r="J3791" s="0" t="n">
        <f aca="false">H3791+I3791</f>
        <v>0</v>
      </c>
      <c r="K3791" s="0" t="n">
        <f aca="false">MIN(IF(C3791=1,F3791-H3791,F3791),Assumptions!$C$13,MAX(0,($B$5-P3790)/$B$6))</f>
        <v>54.3334829958468</v>
      </c>
      <c r="L3791" s="0" t="n">
        <f aca="false">IF(C3791=1,0,MIN(F3791-K3791,Assumptions!$C$15,MAX(0,$B$10-O3790-M3791)))</f>
        <v>200</v>
      </c>
      <c r="M3791" s="0" t="n">
        <f aca="false">'Profiles 8760'!H3780</f>
        <v>166000</v>
      </c>
      <c r="N3791" s="0" t="n">
        <f aca="false">J3791+L3791</f>
        <v>200</v>
      </c>
      <c r="O3791" s="0" t="n">
        <f aca="false">O3790+N3791</f>
        <v>352974.955531716</v>
      </c>
      <c r="P3791" s="0" t="n">
        <f aca="false">MIN($B$5,P3790+K3791*$B$6-I3791)</f>
        <v>510.81</v>
      </c>
      <c r="Q3791" s="0" t="n">
        <f aca="false">MAX(0,F3791-H3791-K3791-L3791)</f>
        <v>26.3158586041533</v>
      </c>
    </row>
    <row r="3792" customFormat="false" ht="15" hidden="false" customHeight="false" outlineLevel="0" collapsed="false">
      <c r="A3792" s="0" t="n">
        <f aca="false">'Profiles 8760'!A3781</f>
        <v>3779</v>
      </c>
      <c r="B3792" s="0" t="n">
        <f aca="false">'Profiles 8760'!B3781</f>
        <v>6</v>
      </c>
      <c r="C3792" s="0" t="n">
        <f aca="false">'Profiles 8760'!E3781</f>
        <v>0</v>
      </c>
      <c r="D3792" s="0" t="n">
        <f aca="false">'Profiles 8760'!F3781</f>
        <v>1</v>
      </c>
      <c r="E3792" s="0" t="n">
        <f aca="false">'Profiles 8760'!G3781</f>
        <v>1</v>
      </c>
      <c r="F3792" s="0" t="n">
        <f aca="false">D3792*Assumptions!$C$11*$B$7+E3792*Assumptions!$C$12*$B$8</f>
        <v>329.7</v>
      </c>
      <c r="G3792" s="0" t="n">
        <f aca="false">C3792*Assumptions!$C$15</f>
        <v>0</v>
      </c>
      <c r="H3792" s="0" t="n">
        <f aca="false">MIN(F3792,G3792)</f>
        <v>0</v>
      </c>
      <c r="I3792" s="0" t="n">
        <f aca="false">IF(C3792=1,MIN(G3792-H3792,Assumptions!$C$13,P3791),0)</f>
        <v>0</v>
      </c>
      <c r="J3792" s="0" t="n">
        <f aca="false">H3792+I3792</f>
        <v>0</v>
      </c>
      <c r="K3792" s="0" t="n">
        <f aca="false">MIN(IF(C3792=1,F3792-H3792,F3792),Assumptions!$C$13,MAX(0,($B$5-P3791)/$B$6))</f>
        <v>0</v>
      </c>
      <c r="L3792" s="0" t="n">
        <f aca="false">IF(C3792=1,0,MIN(F3792-K3792,Assumptions!$C$15,MAX(0,$B$10-O3791-M3792)))</f>
        <v>200</v>
      </c>
      <c r="M3792" s="0" t="n">
        <f aca="false">'Profiles 8760'!H3781</f>
        <v>166000</v>
      </c>
      <c r="N3792" s="0" t="n">
        <f aca="false">J3792+L3792</f>
        <v>200</v>
      </c>
      <c r="O3792" s="0" t="n">
        <f aca="false">O3791+N3792</f>
        <v>353174.955531716</v>
      </c>
      <c r="P3792" s="0" t="n">
        <f aca="false">MIN($B$5,P3791+K3792*$B$6-I3792)</f>
        <v>510.81</v>
      </c>
      <c r="Q3792" s="0" t="n">
        <f aca="false">MAX(0,F3792-H3792-K3792-L3792)</f>
        <v>129.7</v>
      </c>
    </row>
    <row r="3793" customFormat="false" ht="15" hidden="false" customHeight="false" outlineLevel="0" collapsed="false">
      <c r="A3793" s="0" t="n">
        <f aca="false">'Profiles 8760'!A3782</f>
        <v>3780</v>
      </c>
      <c r="B3793" s="0" t="n">
        <f aca="false">'Profiles 8760'!B3782</f>
        <v>6</v>
      </c>
      <c r="C3793" s="0" t="n">
        <f aca="false">'Profiles 8760'!E3782</f>
        <v>0</v>
      </c>
      <c r="D3793" s="0" t="n">
        <f aca="false">'Profiles 8760'!F3782</f>
        <v>1</v>
      </c>
      <c r="E3793" s="0" t="n">
        <f aca="false">'Profiles 8760'!G3782</f>
        <v>1</v>
      </c>
      <c r="F3793" s="0" t="n">
        <f aca="false">D3793*Assumptions!$C$11*$B$7+E3793*Assumptions!$C$12*$B$8</f>
        <v>329.7</v>
      </c>
      <c r="G3793" s="0" t="n">
        <f aca="false">C3793*Assumptions!$C$15</f>
        <v>0</v>
      </c>
      <c r="H3793" s="0" t="n">
        <f aca="false">MIN(F3793,G3793)</f>
        <v>0</v>
      </c>
      <c r="I3793" s="0" t="n">
        <f aca="false">IF(C3793=1,MIN(G3793-H3793,Assumptions!$C$13,P3792),0)</f>
        <v>0</v>
      </c>
      <c r="J3793" s="0" t="n">
        <f aca="false">H3793+I3793</f>
        <v>0</v>
      </c>
      <c r="K3793" s="0" t="n">
        <f aca="false">MIN(IF(C3793=1,F3793-H3793,F3793),Assumptions!$C$13,MAX(0,($B$5-P3792)/$B$6))</f>
        <v>0</v>
      </c>
      <c r="L3793" s="0" t="n">
        <f aca="false">IF(C3793=1,0,MIN(F3793-K3793,Assumptions!$C$15,MAX(0,$B$10-O3792-M3793)))</f>
        <v>200</v>
      </c>
      <c r="M3793" s="0" t="n">
        <f aca="false">'Profiles 8760'!H3782</f>
        <v>166000</v>
      </c>
      <c r="N3793" s="0" t="n">
        <f aca="false">J3793+L3793</f>
        <v>200</v>
      </c>
      <c r="O3793" s="0" t="n">
        <f aca="false">O3792+N3793</f>
        <v>353374.955531716</v>
      </c>
      <c r="P3793" s="0" t="n">
        <f aca="false">MIN($B$5,P3792+K3793*$B$6-I3793)</f>
        <v>510.81</v>
      </c>
      <c r="Q3793" s="0" t="n">
        <f aca="false">MAX(0,F3793-H3793-K3793-L3793)</f>
        <v>129.7</v>
      </c>
    </row>
    <row r="3794" customFormat="false" ht="15" hidden="false" customHeight="false" outlineLevel="0" collapsed="false">
      <c r="A3794" s="0" t="n">
        <f aca="false">'Profiles 8760'!A3783</f>
        <v>3781</v>
      </c>
      <c r="B3794" s="0" t="n">
        <f aca="false">'Profiles 8760'!B3783</f>
        <v>6</v>
      </c>
      <c r="C3794" s="0" t="n">
        <f aca="false">'Profiles 8760'!E3783</f>
        <v>0</v>
      </c>
      <c r="D3794" s="0" t="n">
        <f aca="false">'Profiles 8760'!F3783</f>
        <v>1</v>
      </c>
      <c r="E3794" s="0" t="n">
        <f aca="false">'Profiles 8760'!G3783</f>
        <v>1</v>
      </c>
      <c r="F3794" s="0" t="n">
        <f aca="false">D3794*Assumptions!$C$11*$B$7+E3794*Assumptions!$C$12*$B$8</f>
        <v>329.7</v>
      </c>
      <c r="G3794" s="0" t="n">
        <f aca="false">C3794*Assumptions!$C$15</f>
        <v>0</v>
      </c>
      <c r="H3794" s="0" t="n">
        <f aca="false">MIN(F3794,G3794)</f>
        <v>0</v>
      </c>
      <c r="I3794" s="0" t="n">
        <f aca="false">IF(C3794=1,MIN(G3794-H3794,Assumptions!$C$13,P3793),0)</f>
        <v>0</v>
      </c>
      <c r="J3794" s="0" t="n">
        <f aca="false">H3794+I3794</f>
        <v>0</v>
      </c>
      <c r="K3794" s="0" t="n">
        <f aca="false">MIN(IF(C3794=1,F3794-H3794,F3794),Assumptions!$C$13,MAX(0,($B$5-P3793)/$B$6))</f>
        <v>0</v>
      </c>
      <c r="L3794" s="0" t="n">
        <f aca="false">IF(C3794=1,0,MIN(F3794-K3794,Assumptions!$C$15,MAX(0,$B$10-O3793-M3794)))</f>
        <v>200</v>
      </c>
      <c r="M3794" s="0" t="n">
        <f aca="false">'Profiles 8760'!H3783</f>
        <v>166000</v>
      </c>
      <c r="N3794" s="0" t="n">
        <f aca="false">J3794+L3794</f>
        <v>200</v>
      </c>
      <c r="O3794" s="0" t="n">
        <f aca="false">O3793+N3794</f>
        <v>353574.955531716</v>
      </c>
      <c r="P3794" s="0" t="n">
        <f aca="false">MIN($B$5,P3793+K3794*$B$6-I3794)</f>
        <v>510.81</v>
      </c>
      <c r="Q3794" s="0" t="n">
        <f aca="false">MAX(0,F3794-H3794-K3794-L3794)</f>
        <v>129.7</v>
      </c>
    </row>
    <row r="3795" customFormat="false" ht="15" hidden="false" customHeight="false" outlineLevel="0" collapsed="false">
      <c r="A3795" s="0" t="n">
        <f aca="false">'Profiles 8760'!A3784</f>
        <v>3782</v>
      </c>
      <c r="B3795" s="0" t="n">
        <f aca="false">'Profiles 8760'!B3784</f>
        <v>6</v>
      </c>
      <c r="C3795" s="0" t="n">
        <f aca="false">'Profiles 8760'!E3784</f>
        <v>0</v>
      </c>
      <c r="D3795" s="0" t="n">
        <f aca="false">'Profiles 8760'!F3784</f>
        <v>1</v>
      </c>
      <c r="E3795" s="0" t="n">
        <f aca="false">'Profiles 8760'!G3784</f>
        <v>0.604935</v>
      </c>
      <c r="F3795" s="0" t="n">
        <f aca="false">D3795*Assumptions!$C$11*$B$7+E3795*Assumptions!$C$12*$B$8</f>
        <v>313.5418415</v>
      </c>
      <c r="G3795" s="0" t="n">
        <f aca="false">C3795*Assumptions!$C$15</f>
        <v>0</v>
      </c>
      <c r="H3795" s="0" t="n">
        <f aca="false">MIN(F3795,G3795)</f>
        <v>0</v>
      </c>
      <c r="I3795" s="0" t="n">
        <f aca="false">IF(C3795=1,MIN(G3795-H3795,Assumptions!$C$13,P3794),0)</f>
        <v>0</v>
      </c>
      <c r="J3795" s="0" t="n">
        <f aca="false">H3795+I3795</f>
        <v>0</v>
      </c>
      <c r="K3795" s="0" t="n">
        <f aca="false">MIN(IF(C3795=1,F3795-H3795,F3795),Assumptions!$C$13,MAX(0,($B$5-P3794)/$B$6))</f>
        <v>0</v>
      </c>
      <c r="L3795" s="0" t="n">
        <f aca="false">IF(C3795=1,0,MIN(F3795-K3795,Assumptions!$C$15,MAX(0,$B$10-O3794-M3795)))</f>
        <v>200</v>
      </c>
      <c r="M3795" s="0" t="n">
        <f aca="false">'Profiles 8760'!H3784</f>
        <v>166000</v>
      </c>
      <c r="N3795" s="0" t="n">
        <f aca="false">J3795+L3795</f>
        <v>200</v>
      </c>
      <c r="O3795" s="0" t="n">
        <f aca="false">O3794+N3795</f>
        <v>353774.955531716</v>
      </c>
      <c r="P3795" s="0" t="n">
        <f aca="false">MIN($B$5,P3794+K3795*$B$6-I3795)</f>
        <v>510.81</v>
      </c>
      <c r="Q3795" s="0" t="n">
        <f aca="false">MAX(0,F3795-H3795-K3795-L3795)</f>
        <v>113.5418415</v>
      </c>
    </row>
    <row r="3796" customFormat="false" ht="15" hidden="false" customHeight="false" outlineLevel="0" collapsed="false">
      <c r="A3796" s="0" t="n">
        <f aca="false">'Profiles 8760'!A3785</f>
        <v>3783</v>
      </c>
      <c r="B3796" s="0" t="n">
        <f aca="false">'Profiles 8760'!B3785</f>
        <v>6</v>
      </c>
      <c r="C3796" s="0" t="n">
        <f aca="false">'Profiles 8760'!E3785</f>
        <v>0</v>
      </c>
      <c r="D3796" s="0" t="n">
        <f aca="false">'Profiles 8760'!F3785</f>
        <v>1</v>
      </c>
      <c r="E3796" s="0" t="n">
        <f aca="false">'Profiles 8760'!G3785</f>
        <v>0.68234</v>
      </c>
      <c r="F3796" s="0" t="n">
        <f aca="false">D3796*Assumptions!$C$11*$B$7+E3796*Assumptions!$C$12*$B$8</f>
        <v>316.707706</v>
      </c>
      <c r="G3796" s="0" t="n">
        <f aca="false">C3796*Assumptions!$C$15</f>
        <v>0</v>
      </c>
      <c r="H3796" s="0" t="n">
        <f aca="false">MIN(F3796,G3796)</f>
        <v>0</v>
      </c>
      <c r="I3796" s="0" t="n">
        <f aca="false">IF(C3796=1,MIN(G3796-H3796,Assumptions!$C$13,P3795),0)</f>
        <v>0</v>
      </c>
      <c r="J3796" s="0" t="n">
        <f aca="false">H3796+I3796</f>
        <v>0</v>
      </c>
      <c r="K3796" s="0" t="n">
        <f aca="false">MIN(IF(C3796=1,F3796-H3796,F3796),Assumptions!$C$13,MAX(0,($B$5-P3795)/$B$6))</f>
        <v>0</v>
      </c>
      <c r="L3796" s="0" t="n">
        <f aca="false">IF(C3796=1,0,MIN(F3796-K3796,Assumptions!$C$15,MAX(0,$B$10-O3795-M3796)))</f>
        <v>200</v>
      </c>
      <c r="M3796" s="0" t="n">
        <f aca="false">'Profiles 8760'!H3785</f>
        <v>166000</v>
      </c>
      <c r="N3796" s="0" t="n">
        <f aca="false">J3796+L3796</f>
        <v>200</v>
      </c>
      <c r="O3796" s="0" t="n">
        <f aca="false">O3795+N3796</f>
        <v>353974.955531716</v>
      </c>
      <c r="P3796" s="0" t="n">
        <f aca="false">MIN($B$5,P3795+K3796*$B$6-I3796)</f>
        <v>510.81</v>
      </c>
      <c r="Q3796" s="0" t="n">
        <f aca="false">MAX(0,F3796-H3796-K3796-L3796)</f>
        <v>116.707706</v>
      </c>
    </row>
    <row r="3797" customFormat="false" ht="15" hidden="false" customHeight="false" outlineLevel="0" collapsed="false">
      <c r="A3797" s="0" t="n">
        <f aca="false">'Profiles 8760'!A3786</f>
        <v>3784</v>
      </c>
      <c r="B3797" s="0" t="n">
        <f aca="false">'Profiles 8760'!B3786</f>
        <v>6</v>
      </c>
      <c r="C3797" s="0" t="n">
        <f aca="false">'Profiles 8760'!E3786</f>
        <v>0</v>
      </c>
      <c r="D3797" s="0" t="n">
        <f aca="false">'Profiles 8760'!F3786</f>
        <v>0.830157</v>
      </c>
      <c r="E3797" s="0" t="n">
        <f aca="false">'Profiles 8760'!G3786</f>
        <v>0.588343</v>
      </c>
      <c r="F3797" s="0" t="n">
        <f aca="false">D3797*Assumptions!$C$11*$B$7+E3797*Assumptions!$C$12*$B$8</f>
        <v>263.8125703</v>
      </c>
      <c r="G3797" s="0" t="n">
        <f aca="false">C3797*Assumptions!$C$15</f>
        <v>0</v>
      </c>
      <c r="H3797" s="0" t="n">
        <f aca="false">MIN(F3797,G3797)</f>
        <v>0</v>
      </c>
      <c r="I3797" s="0" t="n">
        <f aca="false">IF(C3797=1,MIN(G3797-H3797,Assumptions!$C$13,P3796),0)</f>
        <v>0</v>
      </c>
      <c r="J3797" s="0" t="n">
        <f aca="false">H3797+I3797</f>
        <v>0</v>
      </c>
      <c r="K3797" s="0" t="n">
        <f aca="false">MIN(IF(C3797=1,F3797-H3797,F3797),Assumptions!$C$13,MAX(0,($B$5-P3796)/$B$6))</f>
        <v>0</v>
      </c>
      <c r="L3797" s="0" t="n">
        <f aca="false">IF(C3797=1,0,MIN(F3797-K3797,Assumptions!$C$15,MAX(0,$B$10-O3796-M3797)))</f>
        <v>200</v>
      </c>
      <c r="M3797" s="0" t="n">
        <f aca="false">'Profiles 8760'!H3786</f>
        <v>166000</v>
      </c>
      <c r="N3797" s="0" t="n">
        <f aca="false">J3797+L3797</f>
        <v>200</v>
      </c>
      <c r="O3797" s="0" t="n">
        <f aca="false">O3796+N3797</f>
        <v>354174.955531716</v>
      </c>
      <c r="P3797" s="0" t="n">
        <f aca="false">MIN($B$5,P3796+K3797*$B$6-I3797)</f>
        <v>510.81</v>
      </c>
      <c r="Q3797" s="0" t="n">
        <f aca="false">MAX(0,F3797-H3797-K3797-L3797)</f>
        <v>63.8125703</v>
      </c>
    </row>
    <row r="3798" customFormat="false" ht="15" hidden="false" customHeight="false" outlineLevel="0" collapsed="false">
      <c r="A3798" s="0" t="n">
        <f aca="false">'Profiles 8760'!A3787</f>
        <v>3785</v>
      </c>
      <c r="B3798" s="0" t="n">
        <f aca="false">'Profiles 8760'!B3787</f>
        <v>6</v>
      </c>
      <c r="C3798" s="0" t="n">
        <f aca="false">'Profiles 8760'!E3787</f>
        <v>0</v>
      </c>
      <c r="D3798" s="0" t="n">
        <f aca="false">'Profiles 8760'!F3787</f>
        <v>0.597005</v>
      </c>
      <c r="E3798" s="0" t="n">
        <f aca="false">'Profiles 8760'!G3787</f>
        <v>0.426868</v>
      </c>
      <c r="F3798" s="0" t="n">
        <f aca="false">D3798*Assumptions!$C$11*$B$7+E3798*Assumptions!$C$12*$B$8</f>
        <v>189.8739452</v>
      </c>
      <c r="G3798" s="0" t="n">
        <f aca="false">C3798*Assumptions!$C$15</f>
        <v>0</v>
      </c>
      <c r="H3798" s="0" t="n">
        <f aca="false">MIN(F3798,G3798)</f>
        <v>0</v>
      </c>
      <c r="I3798" s="0" t="n">
        <f aca="false">IF(C3798=1,MIN(G3798-H3798,Assumptions!$C$13,P3797),0)</f>
        <v>0</v>
      </c>
      <c r="J3798" s="0" t="n">
        <f aca="false">H3798+I3798</f>
        <v>0</v>
      </c>
      <c r="K3798" s="0" t="n">
        <f aca="false">MIN(IF(C3798=1,F3798-H3798,F3798),Assumptions!$C$13,MAX(0,($B$5-P3797)/$B$6))</f>
        <v>0</v>
      </c>
      <c r="L3798" s="0" t="n">
        <f aca="false">IF(C3798=1,0,MIN(F3798-K3798,Assumptions!$C$15,MAX(0,$B$10-O3797-M3798)))</f>
        <v>189.8739452</v>
      </c>
      <c r="M3798" s="0" t="n">
        <f aca="false">'Profiles 8760'!H3787</f>
        <v>166000</v>
      </c>
      <c r="N3798" s="0" t="n">
        <f aca="false">J3798+L3798</f>
        <v>189.8739452</v>
      </c>
      <c r="O3798" s="0" t="n">
        <f aca="false">O3797+N3798</f>
        <v>354364.829476916</v>
      </c>
      <c r="P3798" s="0" t="n">
        <f aca="false">MIN($B$5,P3797+K3798*$B$6-I3798)</f>
        <v>510.81</v>
      </c>
      <c r="Q3798" s="0" t="n">
        <f aca="false">MAX(0,F3798-H3798-K3798-L3798)</f>
        <v>0</v>
      </c>
    </row>
    <row r="3799" customFormat="false" ht="15" hidden="false" customHeight="false" outlineLevel="0" collapsed="false">
      <c r="A3799" s="0" t="n">
        <f aca="false">'Profiles 8760'!A3788</f>
        <v>3786</v>
      </c>
      <c r="B3799" s="0" t="n">
        <f aca="false">'Profiles 8760'!B3788</f>
        <v>6</v>
      </c>
      <c r="C3799" s="0" t="n">
        <f aca="false">'Profiles 8760'!E3788</f>
        <v>0</v>
      </c>
      <c r="D3799" s="0" t="n">
        <f aca="false">'Profiles 8760'!F3788</f>
        <v>0.347861</v>
      </c>
      <c r="E3799" s="0" t="n">
        <f aca="false">'Profiles 8760'!G3788</f>
        <v>0.456073</v>
      </c>
      <c r="F3799" s="0" t="n">
        <f aca="false">D3799*Assumptions!$C$11*$B$7+E3799*Assumptions!$C$12*$B$8</f>
        <v>119.1156425</v>
      </c>
      <c r="G3799" s="0" t="n">
        <f aca="false">C3799*Assumptions!$C$15</f>
        <v>0</v>
      </c>
      <c r="H3799" s="0" t="n">
        <f aca="false">MIN(F3799,G3799)</f>
        <v>0</v>
      </c>
      <c r="I3799" s="0" t="n">
        <f aca="false">IF(C3799=1,MIN(G3799-H3799,Assumptions!$C$13,P3798),0)</f>
        <v>0</v>
      </c>
      <c r="J3799" s="0" t="n">
        <f aca="false">H3799+I3799</f>
        <v>0</v>
      </c>
      <c r="K3799" s="0" t="n">
        <f aca="false">MIN(IF(C3799=1,F3799-H3799,F3799),Assumptions!$C$13,MAX(0,($B$5-P3798)/$B$6))</f>
        <v>0</v>
      </c>
      <c r="L3799" s="0" t="n">
        <f aca="false">IF(C3799=1,0,MIN(F3799-K3799,Assumptions!$C$15,MAX(0,$B$10-O3798-M3799)))</f>
        <v>119.1156425</v>
      </c>
      <c r="M3799" s="0" t="n">
        <f aca="false">'Profiles 8760'!H3788</f>
        <v>166000</v>
      </c>
      <c r="N3799" s="0" t="n">
        <f aca="false">J3799+L3799</f>
        <v>119.1156425</v>
      </c>
      <c r="O3799" s="0" t="n">
        <f aca="false">O3798+N3799</f>
        <v>354483.945119416</v>
      </c>
      <c r="P3799" s="0" t="n">
        <f aca="false">MIN($B$5,P3798+K3799*$B$6-I3799)</f>
        <v>510.81</v>
      </c>
      <c r="Q3799" s="0" t="n">
        <f aca="false">MAX(0,F3799-H3799-K3799-L3799)</f>
        <v>0</v>
      </c>
    </row>
    <row r="3800" customFormat="false" ht="15" hidden="false" customHeight="false" outlineLevel="0" collapsed="false">
      <c r="A3800" s="0" t="n">
        <f aca="false">'Profiles 8760'!A3789</f>
        <v>3787</v>
      </c>
      <c r="B3800" s="0" t="n">
        <f aca="false">'Profiles 8760'!B3789</f>
        <v>6</v>
      </c>
      <c r="C3800" s="0" t="n">
        <f aca="false">'Profiles 8760'!E3789</f>
        <v>0</v>
      </c>
      <c r="D3800" s="0" t="n">
        <f aca="false">'Profiles 8760'!F3789</f>
        <v>0.120119</v>
      </c>
      <c r="E3800" s="0" t="n">
        <f aca="false">'Profiles 8760'!G3789</f>
        <v>0.460576</v>
      </c>
      <c r="F3800" s="0" t="n">
        <f aca="false">D3800*Assumptions!$C$11*$B$7+E3800*Assumptions!$C$12*$B$8</f>
        <v>53.5279256</v>
      </c>
      <c r="G3800" s="0" t="n">
        <f aca="false">C3800*Assumptions!$C$15</f>
        <v>0</v>
      </c>
      <c r="H3800" s="0" t="n">
        <f aca="false">MIN(F3800,G3800)</f>
        <v>0</v>
      </c>
      <c r="I3800" s="0" t="n">
        <f aca="false">IF(C3800=1,MIN(G3800-H3800,Assumptions!$C$13,P3799),0)</f>
        <v>0</v>
      </c>
      <c r="J3800" s="0" t="n">
        <f aca="false">H3800+I3800</f>
        <v>0</v>
      </c>
      <c r="K3800" s="0" t="n">
        <f aca="false">MIN(IF(C3800=1,F3800-H3800,F3800),Assumptions!$C$13,MAX(0,($B$5-P3799)/$B$6))</f>
        <v>0</v>
      </c>
      <c r="L3800" s="0" t="n">
        <f aca="false">IF(C3800=1,0,MIN(F3800-K3800,Assumptions!$C$15,MAX(0,$B$10-O3799-M3800)))</f>
        <v>53.5279256</v>
      </c>
      <c r="M3800" s="0" t="n">
        <f aca="false">'Profiles 8760'!H3789</f>
        <v>166000</v>
      </c>
      <c r="N3800" s="0" t="n">
        <f aca="false">J3800+L3800</f>
        <v>53.5279256</v>
      </c>
      <c r="O3800" s="0" t="n">
        <f aca="false">O3799+N3800</f>
        <v>354537.473045016</v>
      </c>
      <c r="P3800" s="0" t="n">
        <f aca="false">MIN($B$5,P3799+K3800*$B$6-I3800)</f>
        <v>510.81</v>
      </c>
      <c r="Q3800" s="0" t="n">
        <f aca="false">MAX(0,F3800-H3800-K3800-L3800)</f>
        <v>0</v>
      </c>
    </row>
    <row r="3801" customFormat="false" ht="15" hidden="false" customHeight="false" outlineLevel="0" collapsed="false">
      <c r="A3801" s="0" t="n">
        <f aca="false">'Profiles 8760'!A3790</f>
        <v>3788</v>
      </c>
      <c r="B3801" s="0" t="n">
        <f aca="false">'Profiles 8760'!B3790</f>
        <v>6</v>
      </c>
      <c r="C3801" s="0" t="n">
        <f aca="false">'Profiles 8760'!E3790</f>
        <v>1</v>
      </c>
      <c r="D3801" s="0" t="n">
        <f aca="false">'Profiles 8760'!F3790</f>
        <v>0</v>
      </c>
      <c r="E3801" s="0" t="n">
        <f aca="false">'Profiles 8760'!G3790</f>
        <v>0.422668</v>
      </c>
      <c r="F3801" s="0" t="n">
        <f aca="false">D3801*Assumptions!$C$11*$B$7+E3801*Assumptions!$C$12*$B$8</f>
        <v>17.2871212</v>
      </c>
      <c r="G3801" s="0" t="n">
        <f aca="false">C3801*Assumptions!$C$15</f>
        <v>200</v>
      </c>
      <c r="H3801" s="0" t="n">
        <f aca="false">MIN(F3801,G3801)</f>
        <v>17.2871212</v>
      </c>
      <c r="I3801" s="0" t="n">
        <f aca="false">IF(C3801=1,MIN(G3801-H3801,Assumptions!$C$13,P3800),0)</f>
        <v>180</v>
      </c>
      <c r="J3801" s="0" t="n">
        <f aca="false">H3801+I3801</f>
        <v>197.2871212</v>
      </c>
      <c r="K3801" s="0" t="n">
        <f aca="false">MIN(IF(C3801=1,F3801-H3801,F3801),Assumptions!$C$13,MAX(0,($B$5-P3800)/$B$6))</f>
        <v>0</v>
      </c>
      <c r="L3801" s="0" t="n">
        <f aca="false">IF(C3801=1,0,MIN(F3801-K3801,Assumptions!$C$15,MAX(0,$B$10-O3800-M3801)))</f>
        <v>0</v>
      </c>
      <c r="M3801" s="0" t="n">
        <f aca="false">'Profiles 8760'!H3790</f>
        <v>165800</v>
      </c>
      <c r="N3801" s="0" t="n">
        <f aca="false">J3801+L3801</f>
        <v>197.2871212</v>
      </c>
      <c r="O3801" s="0" t="n">
        <f aca="false">O3800+N3801</f>
        <v>354734.760166216</v>
      </c>
      <c r="P3801" s="0" t="n">
        <f aca="false">MIN($B$5,P3800+K3801*$B$6-I3801)</f>
        <v>330.81</v>
      </c>
      <c r="Q3801" s="0" t="n">
        <f aca="false">MAX(0,F3801-H3801-K3801-L3801)</f>
        <v>0</v>
      </c>
    </row>
    <row r="3802" customFormat="false" ht="15" hidden="false" customHeight="false" outlineLevel="0" collapsed="false">
      <c r="A3802" s="0" t="n">
        <f aca="false">'Profiles 8760'!A3791</f>
        <v>3789</v>
      </c>
      <c r="B3802" s="0" t="n">
        <f aca="false">'Profiles 8760'!B3791</f>
        <v>6</v>
      </c>
      <c r="C3802" s="0" t="n">
        <f aca="false">'Profiles 8760'!E3791</f>
        <v>1</v>
      </c>
      <c r="D3802" s="0" t="n">
        <f aca="false">'Profiles 8760'!F3791</f>
        <v>0</v>
      </c>
      <c r="E3802" s="0" t="n">
        <f aca="false">'Profiles 8760'!G3791</f>
        <v>0.307695</v>
      </c>
      <c r="F3802" s="0" t="n">
        <f aca="false">D3802*Assumptions!$C$11*$B$7+E3802*Assumptions!$C$12*$B$8</f>
        <v>12.5847255</v>
      </c>
      <c r="G3802" s="0" t="n">
        <f aca="false">C3802*Assumptions!$C$15</f>
        <v>200</v>
      </c>
      <c r="H3802" s="0" t="n">
        <f aca="false">MIN(F3802,G3802)</f>
        <v>12.5847255</v>
      </c>
      <c r="I3802" s="0" t="n">
        <f aca="false">IF(C3802=1,MIN(G3802-H3802,Assumptions!$C$13,P3801),0)</f>
        <v>180</v>
      </c>
      <c r="J3802" s="0" t="n">
        <f aca="false">H3802+I3802</f>
        <v>192.5847255</v>
      </c>
      <c r="K3802" s="0" t="n">
        <f aca="false">MIN(IF(C3802=1,F3802-H3802,F3802),Assumptions!$C$13,MAX(0,($B$5-P3801)/$B$6))</f>
        <v>0</v>
      </c>
      <c r="L3802" s="0" t="n">
        <f aca="false">IF(C3802=1,0,MIN(F3802-K3802,Assumptions!$C$15,MAX(0,$B$10-O3801-M3802)))</f>
        <v>0</v>
      </c>
      <c r="M3802" s="0" t="n">
        <f aca="false">'Profiles 8760'!H3791</f>
        <v>165600</v>
      </c>
      <c r="N3802" s="0" t="n">
        <f aca="false">J3802+L3802</f>
        <v>192.5847255</v>
      </c>
      <c r="O3802" s="0" t="n">
        <f aca="false">O3801+N3802</f>
        <v>354927.344891716</v>
      </c>
      <c r="P3802" s="0" t="n">
        <f aca="false">MIN($B$5,P3801+K3802*$B$6-I3802)</f>
        <v>150.81</v>
      </c>
      <c r="Q3802" s="0" t="n">
        <f aca="false">MAX(0,F3802-H3802-K3802-L3802)</f>
        <v>0</v>
      </c>
    </row>
    <row r="3803" customFormat="false" ht="15" hidden="false" customHeight="false" outlineLevel="0" collapsed="false">
      <c r="A3803" s="0" t="n">
        <f aca="false">'Profiles 8760'!A3792</f>
        <v>3790</v>
      </c>
      <c r="B3803" s="0" t="n">
        <f aca="false">'Profiles 8760'!B3792</f>
        <v>6</v>
      </c>
      <c r="C3803" s="0" t="n">
        <f aca="false">'Profiles 8760'!E3792</f>
        <v>0</v>
      </c>
      <c r="D3803" s="0" t="n">
        <f aca="false">'Profiles 8760'!F3792</f>
        <v>0</v>
      </c>
      <c r="E3803" s="0" t="n">
        <f aca="false">'Profiles 8760'!G3792</f>
        <v>0.250942</v>
      </c>
      <c r="F3803" s="0" t="n">
        <f aca="false">D3803*Assumptions!$C$11*$B$7+E3803*Assumptions!$C$12*$B$8</f>
        <v>10.2635278</v>
      </c>
      <c r="G3803" s="0" t="n">
        <f aca="false">C3803*Assumptions!$C$15</f>
        <v>0</v>
      </c>
      <c r="H3803" s="0" t="n">
        <f aca="false">MIN(F3803,G3803)</f>
        <v>0</v>
      </c>
      <c r="I3803" s="0" t="n">
        <f aca="false">IF(C3803=1,MIN(G3803-H3803,Assumptions!$C$13,P3802),0)</f>
        <v>0</v>
      </c>
      <c r="J3803" s="0" t="n">
        <f aca="false">H3803+I3803</f>
        <v>0</v>
      </c>
      <c r="K3803" s="0" t="n">
        <f aca="false">MIN(IF(C3803=1,F3803-H3803,F3803),Assumptions!$C$13,MAX(0,($B$5-P3802)/$B$6))</f>
        <v>10.2635278</v>
      </c>
      <c r="L3803" s="0" t="n">
        <f aca="false">IF(C3803=1,0,MIN(F3803-K3803,Assumptions!$C$15,MAX(0,$B$10-O3802-M3803)))</f>
        <v>0</v>
      </c>
      <c r="M3803" s="0" t="n">
        <f aca="false">'Profiles 8760'!H3792</f>
        <v>165600</v>
      </c>
      <c r="N3803" s="0" t="n">
        <f aca="false">J3803+L3803</f>
        <v>0</v>
      </c>
      <c r="O3803" s="0" t="n">
        <f aca="false">O3802+N3803</f>
        <v>354927.344891716</v>
      </c>
      <c r="P3803" s="0" t="n">
        <f aca="false">MIN($B$5,P3802+K3803*$B$6-I3803)</f>
        <v>159.70642589704</v>
      </c>
      <c r="Q3803" s="0" t="n">
        <f aca="false">MAX(0,F3803-H3803-K3803-L3803)</f>
        <v>0</v>
      </c>
    </row>
    <row r="3804" customFormat="false" ht="15" hidden="false" customHeight="false" outlineLevel="0" collapsed="false">
      <c r="A3804" s="0" t="n">
        <f aca="false">'Profiles 8760'!A3793</f>
        <v>3791</v>
      </c>
      <c r="B3804" s="0" t="n">
        <f aca="false">'Profiles 8760'!B3793</f>
        <v>6</v>
      </c>
      <c r="C3804" s="0" t="n">
        <f aca="false">'Profiles 8760'!E3793</f>
        <v>0</v>
      </c>
      <c r="D3804" s="0" t="n">
        <f aca="false">'Profiles 8760'!F3793</f>
        <v>0</v>
      </c>
      <c r="E3804" s="0" t="n">
        <f aca="false">'Profiles 8760'!G3793</f>
        <v>0.375958</v>
      </c>
      <c r="F3804" s="0" t="n">
        <f aca="false">D3804*Assumptions!$C$11*$B$7+E3804*Assumptions!$C$12*$B$8</f>
        <v>15.3766822</v>
      </c>
      <c r="G3804" s="0" t="n">
        <f aca="false">C3804*Assumptions!$C$15</f>
        <v>0</v>
      </c>
      <c r="H3804" s="0" t="n">
        <f aca="false">MIN(F3804,G3804)</f>
        <v>0</v>
      </c>
      <c r="I3804" s="0" t="n">
        <f aca="false">IF(C3804=1,MIN(G3804-H3804,Assumptions!$C$13,P3803),0)</f>
        <v>0</v>
      </c>
      <c r="J3804" s="0" t="n">
        <f aca="false">H3804+I3804</f>
        <v>0</v>
      </c>
      <c r="K3804" s="0" t="n">
        <f aca="false">MIN(IF(C3804=1,F3804-H3804,F3804),Assumptions!$C$13,MAX(0,($B$5-P3803)/$B$6))</f>
        <v>15.3766822</v>
      </c>
      <c r="L3804" s="0" t="n">
        <f aca="false">IF(C3804=1,0,MIN(F3804-K3804,Assumptions!$C$15,MAX(0,$B$10-O3803-M3804)))</f>
        <v>0</v>
      </c>
      <c r="M3804" s="0" t="n">
        <f aca="false">'Profiles 8760'!H3793</f>
        <v>165600</v>
      </c>
      <c r="N3804" s="0" t="n">
        <f aca="false">J3804+L3804</f>
        <v>0</v>
      </c>
      <c r="O3804" s="0" t="n">
        <f aca="false">O3803+N3804</f>
        <v>354927.344891716</v>
      </c>
      <c r="P3804" s="0" t="n">
        <f aca="false">MIN($B$5,P3803+K3804*$B$6-I3804)</f>
        <v>173.034934028</v>
      </c>
      <c r="Q3804" s="0" t="n">
        <f aca="false">MAX(0,F3804-H3804-K3804-L3804)</f>
        <v>0</v>
      </c>
    </row>
    <row r="3805" customFormat="false" ht="15" hidden="false" customHeight="false" outlineLevel="0" collapsed="false">
      <c r="A3805" s="0" t="n">
        <f aca="false">'Profiles 8760'!A3794</f>
        <v>3792</v>
      </c>
      <c r="B3805" s="0" t="n">
        <f aca="false">'Profiles 8760'!B3794</f>
        <v>6</v>
      </c>
      <c r="C3805" s="0" t="n">
        <f aca="false">'Profiles 8760'!E3794</f>
        <v>0</v>
      </c>
      <c r="D3805" s="0" t="n">
        <f aca="false">'Profiles 8760'!F3794</f>
        <v>0</v>
      </c>
      <c r="E3805" s="0" t="n">
        <f aca="false">'Profiles 8760'!G3794</f>
        <v>0.388171</v>
      </c>
      <c r="F3805" s="0" t="n">
        <f aca="false">D3805*Assumptions!$C$11*$B$7+E3805*Assumptions!$C$12*$B$8</f>
        <v>15.8761939</v>
      </c>
      <c r="G3805" s="0" t="n">
        <f aca="false">C3805*Assumptions!$C$15</f>
        <v>0</v>
      </c>
      <c r="H3805" s="0" t="n">
        <f aca="false">MIN(F3805,G3805)</f>
        <v>0</v>
      </c>
      <c r="I3805" s="0" t="n">
        <f aca="false">IF(C3805=1,MIN(G3805-H3805,Assumptions!$C$13,P3804),0)</f>
        <v>0</v>
      </c>
      <c r="J3805" s="0" t="n">
        <f aca="false">H3805+I3805</f>
        <v>0</v>
      </c>
      <c r="K3805" s="0" t="n">
        <f aca="false">MIN(IF(C3805=1,F3805-H3805,F3805),Assumptions!$C$13,MAX(0,($B$5-P3804)/$B$6))</f>
        <v>15.8761939</v>
      </c>
      <c r="L3805" s="0" t="n">
        <f aca="false">IF(C3805=1,0,MIN(F3805-K3805,Assumptions!$C$15,MAX(0,$B$10-O3804-M3805)))</f>
        <v>0</v>
      </c>
      <c r="M3805" s="0" t="n">
        <f aca="false">'Profiles 8760'!H3794</f>
        <v>165600</v>
      </c>
      <c r="N3805" s="0" t="n">
        <f aca="false">J3805+L3805</f>
        <v>0</v>
      </c>
      <c r="O3805" s="0" t="n">
        <f aca="false">O3804+N3805</f>
        <v>354927.344891716</v>
      </c>
      <c r="P3805" s="0" t="n">
        <f aca="false">MIN($B$5,P3804+K3805*$B$6-I3805)</f>
        <v>186.79641890052</v>
      </c>
      <c r="Q3805" s="0" t="n">
        <f aca="false">MAX(0,F3805-H3805-K3805-L3805)</f>
        <v>0</v>
      </c>
    </row>
    <row r="3806" customFormat="false" ht="15" hidden="false" customHeight="false" outlineLevel="0" collapsed="false">
      <c r="A3806" s="0" t="n">
        <f aca="false">'Profiles 8760'!A3795</f>
        <v>3793</v>
      </c>
      <c r="B3806" s="0" t="n">
        <f aca="false">'Profiles 8760'!B3795</f>
        <v>6</v>
      </c>
      <c r="C3806" s="0" t="n">
        <f aca="false">'Profiles 8760'!E3795</f>
        <v>0</v>
      </c>
      <c r="D3806" s="0" t="n">
        <f aca="false">'Profiles 8760'!F3795</f>
        <v>0</v>
      </c>
      <c r="E3806" s="0" t="n">
        <f aca="false">'Profiles 8760'!G3795</f>
        <v>0.364614</v>
      </c>
      <c r="F3806" s="0" t="n">
        <f aca="false">D3806*Assumptions!$C$11*$B$7+E3806*Assumptions!$C$12*$B$8</f>
        <v>14.9127126</v>
      </c>
      <c r="G3806" s="0" t="n">
        <f aca="false">C3806*Assumptions!$C$15</f>
        <v>0</v>
      </c>
      <c r="H3806" s="0" t="n">
        <f aca="false">MIN(F3806,G3806)</f>
        <v>0</v>
      </c>
      <c r="I3806" s="0" t="n">
        <f aca="false">IF(C3806=1,MIN(G3806-H3806,Assumptions!$C$13,P3805),0)</f>
        <v>0</v>
      </c>
      <c r="J3806" s="0" t="n">
        <f aca="false">H3806+I3806</f>
        <v>0</v>
      </c>
      <c r="K3806" s="0" t="n">
        <f aca="false">MIN(IF(C3806=1,F3806-H3806,F3806),Assumptions!$C$13,MAX(0,($B$5-P3805)/$B$6))</f>
        <v>14.9127126</v>
      </c>
      <c r="L3806" s="0" t="n">
        <f aca="false">IF(C3806=1,0,MIN(F3806-K3806,Assumptions!$C$15,MAX(0,$B$10-O3805-M3806)))</f>
        <v>0</v>
      </c>
      <c r="M3806" s="0" t="n">
        <f aca="false">'Profiles 8760'!H3795</f>
        <v>165600</v>
      </c>
      <c r="N3806" s="0" t="n">
        <f aca="false">J3806+L3806</f>
        <v>0</v>
      </c>
      <c r="O3806" s="0" t="n">
        <f aca="false">O3805+N3806</f>
        <v>354927.344891716</v>
      </c>
      <c r="P3806" s="0" t="n">
        <f aca="false">MIN($B$5,P3805+K3806*$B$6-I3806)</f>
        <v>199.7227581822</v>
      </c>
      <c r="Q3806" s="0" t="n">
        <f aca="false">MAX(0,F3806-H3806-K3806-L3806)</f>
        <v>0</v>
      </c>
    </row>
    <row r="3807" customFormat="false" ht="15" hidden="false" customHeight="false" outlineLevel="0" collapsed="false">
      <c r="A3807" s="0" t="n">
        <f aca="false">'Profiles 8760'!A3796</f>
        <v>3794</v>
      </c>
      <c r="B3807" s="0" t="n">
        <f aca="false">'Profiles 8760'!B3796</f>
        <v>6</v>
      </c>
      <c r="C3807" s="0" t="n">
        <f aca="false">'Profiles 8760'!E3796</f>
        <v>0</v>
      </c>
      <c r="D3807" s="0" t="n">
        <f aca="false">'Profiles 8760'!F3796</f>
        <v>0</v>
      </c>
      <c r="E3807" s="0" t="n">
        <f aca="false">'Profiles 8760'!G3796</f>
        <v>0.258109</v>
      </c>
      <c r="F3807" s="0" t="n">
        <f aca="false">D3807*Assumptions!$C$11*$B$7+E3807*Assumptions!$C$12*$B$8</f>
        <v>10.5566581</v>
      </c>
      <c r="G3807" s="0" t="n">
        <f aca="false">C3807*Assumptions!$C$15</f>
        <v>0</v>
      </c>
      <c r="H3807" s="0" t="n">
        <f aca="false">MIN(F3807,G3807)</f>
        <v>0</v>
      </c>
      <c r="I3807" s="0" t="n">
        <f aca="false">IF(C3807=1,MIN(G3807-H3807,Assumptions!$C$13,P3806),0)</f>
        <v>0</v>
      </c>
      <c r="J3807" s="0" t="n">
        <f aca="false">H3807+I3807</f>
        <v>0</v>
      </c>
      <c r="K3807" s="0" t="n">
        <f aca="false">MIN(IF(C3807=1,F3807-H3807,F3807),Assumptions!$C$13,MAX(0,($B$5-P3806)/$B$6))</f>
        <v>10.5566581</v>
      </c>
      <c r="L3807" s="0" t="n">
        <f aca="false">IF(C3807=1,0,MIN(F3807-K3807,Assumptions!$C$15,MAX(0,$B$10-O3806-M3807)))</f>
        <v>0</v>
      </c>
      <c r="M3807" s="0" t="n">
        <f aca="false">'Profiles 8760'!H3796</f>
        <v>165600</v>
      </c>
      <c r="N3807" s="0" t="n">
        <f aca="false">J3807+L3807</f>
        <v>0</v>
      </c>
      <c r="O3807" s="0" t="n">
        <f aca="false">O3806+N3807</f>
        <v>354927.344891716</v>
      </c>
      <c r="P3807" s="0" t="n">
        <f aca="false">MIN($B$5,P3806+K3807*$B$6-I3807)</f>
        <v>208.87326942328</v>
      </c>
      <c r="Q3807" s="0" t="n">
        <f aca="false">MAX(0,F3807-H3807-K3807-L3807)</f>
        <v>0</v>
      </c>
    </row>
    <row r="3808" customFormat="false" ht="15" hidden="false" customHeight="false" outlineLevel="0" collapsed="false">
      <c r="A3808" s="0" t="n">
        <f aca="false">'Profiles 8760'!A3797</f>
        <v>3795</v>
      </c>
      <c r="B3808" s="0" t="n">
        <f aca="false">'Profiles 8760'!B3797</f>
        <v>6</v>
      </c>
      <c r="C3808" s="0" t="n">
        <f aca="false">'Profiles 8760'!E3797</f>
        <v>0</v>
      </c>
      <c r="D3808" s="0" t="n">
        <f aca="false">'Profiles 8760'!F3797</f>
        <v>0</v>
      </c>
      <c r="E3808" s="0" t="n">
        <f aca="false">'Profiles 8760'!G3797</f>
        <v>0.344604</v>
      </c>
      <c r="F3808" s="0" t="n">
        <f aca="false">D3808*Assumptions!$C$11*$B$7+E3808*Assumptions!$C$12*$B$8</f>
        <v>14.0943036</v>
      </c>
      <c r="G3808" s="0" t="n">
        <f aca="false">C3808*Assumptions!$C$15</f>
        <v>0</v>
      </c>
      <c r="H3808" s="0" t="n">
        <f aca="false">MIN(F3808,G3808)</f>
        <v>0</v>
      </c>
      <c r="I3808" s="0" t="n">
        <f aca="false">IF(C3808=1,MIN(G3808-H3808,Assumptions!$C$13,P3807),0)</f>
        <v>0</v>
      </c>
      <c r="J3808" s="0" t="n">
        <f aca="false">H3808+I3808</f>
        <v>0</v>
      </c>
      <c r="K3808" s="0" t="n">
        <f aca="false">MIN(IF(C3808=1,F3808-H3808,F3808),Assumptions!$C$13,MAX(0,($B$5-P3807)/$B$6))</f>
        <v>14.0943036</v>
      </c>
      <c r="L3808" s="0" t="n">
        <f aca="false">IF(C3808=1,0,MIN(F3808-K3808,Assumptions!$C$15,MAX(0,$B$10-O3807-M3808)))</f>
        <v>0</v>
      </c>
      <c r="M3808" s="0" t="n">
        <f aca="false">'Profiles 8760'!H3797</f>
        <v>165600</v>
      </c>
      <c r="N3808" s="0" t="n">
        <f aca="false">J3808+L3808</f>
        <v>0</v>
      </c>
      <c r="O3808" s="0" t="n">
        <f aca="false">O3807+N3808</f>
        <v>354927.344891716</v>
      </c>
      <c r="P3808" s="0" t="n">
        <f aca="false">MIN($B$5,P3807+K3808*$B$6-I3808)</f>
        <v>221.09021178376</v>
      </c>
      <c r="Q3808" s="0" t="n">
        <f aca="false">MAX(0,F3808-H3808-K3808-L3808)</f>
        <v>0</v>
      </c>
    </row>
    <row r="3809" customFormat="false" ht="15" hidden="false" customHeight="false" outlineLevel="0" collapsed="false">
      <c r="A3809" s="0" t="n">
        <f aca="false">'Profiles 8760'!A3798</f>
        <v>3796</v>
      </c>
      <c r="B3809" s="0" t="n">
        <f aca="false">'Profiles 8760'!B3798</f>
        <v>6</v>
      </c>
      <c r="C3809" s="0" t="n">
        <f aca="false">'Profiles 8760'!E3798</f>
        <v>0</v>
      </c>
      <c r="D3809" s="0" t="n">
        <f aca="false">'Profiles 8760'!F3798</f>
        <v>0</v>
      </c>
      <c r="E3809" s="0" t="n">
        <f aca="false">'Profiles 8760'!G3798</f>
        <v>0.38275</v>
      </c>
      <c r="F3809" s="0" t="n">
        <f aca="false">D3809*Assumptions!$C$11*$B$7+E3809*Assumptions!$C$12*$B$8</f>
        <v>15.654475</v>
      </c>
      <c r="G3809" s="0" t="n">
        <f aca="false">C3809*Assumptions!$C$15</f>
        <v>0</v>
      </c>
      <c r="H3809" s="0" t="n">
        <f aca="false">MIN(F3809,G3809)</f>
        <v>0</v>
      </c>
      <c r="I3809" s="0" t="n">
        <f aca="false">IF(C3809=1,MIN(G3809-H3809,Assumptions!$C$13,P3808),0)</f>
        <v>0</v>
      </c>
      <c r="J3809" s="0" t="n">
        <f aca="false">H3809+I3809</f>
        <v>0</v>
      </c>
      <c r="K3809" s="0" t="n">
        <f aca="false">MIN(IF(C3809=1,F3809-H3809,F3809),Assumptions!$C$13,MAX(0,($B$5-P3808)/$B$6))</f>
        <v>15.654475</v>
      </c>
      <c r="L3809" s="0" t="n">
        <f aca="false">IF(C3809=1,0,MIN(F3809-K3809,Assumptions!$C$15,MAX(0,$B$10-O3808-M3809)))</f>
        <v>0</v>
      </c>
      <c r="M3809" s="0" t="n">
        <f aca="false">'Profiles 8760'!H3798</f>
        <v>165600</v>
      </c>
      <c r="N3809" s="0" t="n">
        <f aca="false">J3809+L3809</f>
        <v>0</v>
      </c>
      <c r="O3809" s="0" t="n">
        <f aca="false">O3808+N3809</f>
        <v>354927.344891716</v>
      </c>
      <c r="P3809" s="0" t="n">
        <f aca="false">MIN($B$5,P3808+K3809*$B$6-I3809)</f>
        <v>234.65951071376</v>
      </c>
      <c r="Q3809" s="0" t="n">
        <f aca="false">MAX(0,F3809-H3809-K3809-L3809)</f>
        <v>0</v>
      </c>
    </row>
    <row r="3810" customFormat="false" ht="15" hidden="false" customHeight="false" outlineLevel="0" collapsed="false">
      <c r="A3810" s="0" t="n">
        <f aca="false">'Profiles 8760'!A3799</f>
        <v>3797</v>
      </c>
      <c r="B3810" s="0" t="n">
        <f aca="false">'Profiles 8760'!B3799</f>
        <v>6</v>
      </c>
      <c r="C3810" s="0" t="n">
        <f aca="false">'Profiles 8760'!E3799</f>
        <v>0</v>
      </c>
      <c r="D3810" s="0" t="n">
        <f aca="false">'Profiles 8760'!F3799</f>
        <v>0</v>
      </c>
      <c r="E3810" s="0" t="n">
        <f aca="false">'Profiles 8760'!G3799</f>
        <v>0.44349</v>
      </c>
      <c r="F3810" s="0" t="n">
        <f aca="false">D3810*Assumptions!$C$11*$B$7+E3810*Assumptions!$C$12*$B$8</f>
        <v>18.138741</v>
      </c>
      <c r="G3810" s="0" t="n">
        <f aca="false">C3810*Assumptions!$C$15</f>
        <v>0</v>
      </c>
      <c r="H3810" s="0" t="n">
        <f aca="false">MIN(F3810,G3810)</f>
        <v>0</v>
      </c>
      <c r="I3810" s="0" t="n">
        <f aca="false">IF(C3810=1,MIN(G3810-H3810,Assumptions!$C$13,P3809),0)</f>
        <v>0</v>
      </c>
      <c r="J3810" s="0" t="n">
        <f aca="false">H3810+I3810</f>
        <v>0</v>
      </c>
      <c r="K3810" s="0" t="n">
        <f aca="false">MIN(IF(C3810=1,F3810-H3810,F3810),Assumptions!$C$13,MAX(0,($B$5-P3809)/$B$6))</f>
        <v>18.138741</v>
      </c>
      <c r="L3810" s="0" t="n">
        <f aca="false">IF(C3810=1,0,MIN(F3810-K3810,Assumptions!$C$15,MAX(0,$B$10-O3809-M3810)))</f>
        <v>0</v>
      </c>
      <c r="M3810" s="0" t="n">
        <f aca="false">'Profiles 8760'!H3799</f>
        <v>165600</v>
      </c>
      <c r="N3810" s="0" t="n">
        <f aca="false">J3810+L3810</f>
        <v>0</v>
      </c>
      <c r="O3810" s="0" t="n">
        <f aca="false">O3809+N3810</f>
        <v>354927.344891716</v>
      </c>
      <c r="P3810" s="0" t="n">
        <f aca="false">MIN($B$5,P3809+K3810*$B$6-I3810)</f>
        <v>250.38217141256</v>
      </c>
      <c r="Q3810" s="0" t="n">
        <f aca="false">MAX(0,F3810-H3810-K3810-L3810)</f>
        <v>0</v>
      </c>
    </row>
    <row r="3811" customFormat="false" ht="15" hidden="false" customHeight="false" outlineLevel="0" collapsed="false">
      <c r="A3811" s="0" t="n">
        <f aca="false">'Profiles 8760'!A3800</f>
        <v>3798</v>
      </c>
      <c r="B3811" s="0" t="n">
        <f aca="false">'Profiles 8760'!B3800</f>
        <v>6</v>
      </c>
      <c r="C3811" s="0" t="n">
        <f aca="false">'Profiles 8760'!E3800</f>
        <v>0</v>
      </c>
      <c r="D3811" s="0" t="n">
        <f aca="false">'Profiles 8760'!F3800</f>
        <v>0</v>
      </c>
      <c r="E3811" s="0" t="n">
        <f aca="false">'Profiles 8760'!G3800</f>
        <v>0.649153</v>
      </c>
      <c r="F3811" s="0" t="n">
        <f aca="false">D3811*Assumptions!$C$11*$B$7+E3811*Assumptions!$C$12*$B$8</f>
        <v>26.5503577</v>
      </c>
      <c r="G3811" s="0" t="n">
        <f aca="false">C3811*Assumptions!$C$15</f>
        <v>0</v>
      </c>
      <c r="H3811" s="0" t="n">
        <f aca="false">MIN(F3811,G3811)</f>
        <v>0</v>
      </c>
      <c r="I3811" s="0" t="n">
        <f aca="false">IF(C3811=1,MIN(G3811-H3811,Assumptions!$C$13,P3810),0)</f>
        <v>0</v>
      </c>
      <c r="J3811" s="0" t="n">
        <f aca="false">H3811+I3811</f>
        <v>0</v>
      </c>
      <c r="K3811" s="0" t="n">
        <f aca="false">MIN(IF(C3811=1,F3811-H3811,F3811),Assumptions!$C$13,MAX(0,($B$5-P3810)/$B$6))</f>
        <v>26.5503577</v>
      </c>
      <c r="L3811" s="0" t="n">
        <f aca="false">IF(C3811=1,0,MIN(F3811-K3811,Assumptions!$C$15,MAX(0,$B$10-O3810-M3811)))</f>
        <v>0</v>
      </c>
      <c r="M3811" s="0" t="n">
        <f aca="false">'Profiles 8760'!H3800</f>
        <v>165600</v>
      </c>
      <c r="N3811" s="0" t="n">
        <f aca="false">J3811+L3811</f>
        <v>0</v>
      </c>
      <c r="O3811" s="0" t="n">
        <f aca="false">O3810+N3811</f>
        <v>354927.344891716</v>
      </c>
      <c r="P3811" s="0" t="n">
        <f aca="false">MIN($B$5,P3810+K3811*$B$6-I3811)</f>
        <v>273.39602146692</v>
      </c>
      <c r="Q3811" s="0" t="n">
        <f aca="false">MAX(0,F3811-H3811-K3811-L3811)</f>
        <v>0</v>
      </c>
    </row>
    <row r="3812" customFormat="false" ht="15" hidden="false" customHeight="false" outlineLevel="0" collapsed="false">
      <c r="A3812" s="0" t="n">
        <f aca="false">'Profiles 8760'!A3801</f>
        <v>3799</v>
      </c>
      <c r="B3812" s="0" t="n">
        <f aca="false">'Profiles 8760'!B3801</f>
        <v>6</v>
      </c>
      <c r="C3812" s="0" t="n">
        <f aca="false">'Profiles 8760'!E3801</f>
        <v>0</v>
      </c>
      <c r="D3812" s="0" t="n">
        <f aca="false">'Profiles 8760'!F3801</f>
        <v>0.109457</v>
      </c>
      <c r="E3812" s="0" t="n">
        <f aca="false">'Profiles 8760'!G3801</f>
        <v>0.478347</v>
      </c>
      <c r="F3812" s="0" t="n">
        <f aca="false">D3812*Assumptions!$C$11*$B$7+E3812*Assumptions!$C$12*$B$8</f>
        <v>51.1755739</v>
      </c>
      <c r="G3812" s="0" t="n">
        <f aca="false">C3812*Assumptions!$C$15</f>
        <v>0</v>
      </c>
      <c r="H3812" s="0" t="n">
        <f aca="false">MIN(F3812,G3812)</f>
        <v>0</v>
      </c>
      <c r="I3812" s="0" t="n">
        <f aca="false">IF(C3812=1,MIN(G3812-H3812,Assumptions!$C$13,P3811),0)</f>
        <v>0</v>
      </c>
      <c r="J3812" s="0" t="n">
        <f aca="false">H3812+I3812</f>
        <v>0</v>
      </c>
      <c r="K3812" s="0" t="n">
        <f aca="false">MIN(IF(C3812=1,F3812-H3812,F3812),Assumptions!$C$13,MAX(0,($B$5-P3811)/$B$6))</f>
        <v>51.1755739</v>
      </c>
      <c r="L3812" s="0" t="n">
        <f aca="false">IF(C3812=1,0,MIN(F3812-K3812,Assumptions!$C$15,MAX(0,$B$10-O3811-M3812)))</f>
        <v>0</v>
      </c>
      <c r="M3812" s="0" t="n">
        <f aca="false">'Profiles 8760'!H3801</f>
        <v>165600</v>
      </c>
      <c r="N3812" s="0" t="n">
        <f aca="false">J3812+L3812</f>
        <v>0</v>
      </c>
      <c r="O3812" s="0" t="n">
        <f aca="false">O3811+N3812</f>
        <v>354927.344891716</v>
      </c>
      <c r="P3812" s="0" t="n">
        <f aca="false">MIN($B$5,P3811+K3812*$B$6-I3812)</f>
        <v>317.75500892344</v>
      </c>
      <c r="Q3812" s="0" t="n">
        <f aca="false">MAX(0,F3812-H3812-K3812-L3812)</f>
        <v>0</v>
      </c>
    </row>
    <row r="3813" customFormat="false" ht="15" hidden="false" customHeight="false" outlineLevel="0" collapsed="false">
      <c r="A3813" s="0" t="n">
        <f aca="false">'Profiles 8760'!A3802</f>
        <v>3800</v>
      </c>
      <c r="B3813" s="0" t="n">
        <f aca="false">'Profiles 8760'!B3802</f>
        <v>6</v>
      </c>
      <c r="C3813" s="0" t="n">
        <f aca="false">'Profiles 8760'!E3802</f>
        <v>1</v>
      </c>
      <c r="D3813" s="0" t="n">
        <f aca="false">'Profiles 8760'!F3802</f>
        <v>0.316985</v>
      </c>
      <c r="E3813" s="0" t="n">
        <f aca="false">'Profiles 8760'!G3802</f>
        <v>0.532109</v>
      </c>
      <c r="F3813" s="0" t="n">
        <f aca="false">D3813*Assumptions!$C$11*$B$7+E3813*Assumptions!$C$12*$B$8</f>
        <v>113.3085261</v>
      </c>
      <c r="G3813" s="0" t="n">
        <f aca="false">C3813*Assumptions!$C$15</f>
        <v>200</v>
      </c>
      <c r="H3813" s="0" t="n">
        <f aca="false">MIN(F3813,G3813)</f>
        <v>113.3085261</v>
      </c>
      <c r="I3813" s="0" t="n">
        <f aca="false">IF(C3813=1,MIN(G3813-H3813,Assumptions!$C$13,P3812),0)</f>
        <v>86.6914739</v>
      </c>
      <c r="J3813" s="0" t="n">
        <f aca="false">H3813+I3813</f>
        <v>200</v>
      </c>
      <c r="K3813" s="0" t="n">
        <f aca="false">MIN(IF(C3813=1,F3813-H3813,F3813),Assumptions!$C$13,MAX(0,($B$5-P3812)/$B$6))</f>
        <v>0</v>
      </c>
      <c r="L3813" s="0" t="n">
        <f aca="false">IF(C3813=1,0,MIN(F3813-K3813,Assumptions!$C$15,MAX(0,$B$10-O3812-M3813)))</f>
        <v>0</v>
      </c>
      <c r="M3813" s="0" t="n">
        <f aca="false">'Profiles 8760'!H3802</f>
        <v>165400</v>
      </c>
      <c r="N3813" s="0" t="n">
        <f aca="false">J3813+L3813</f>
        <v>200</v>
      </c>
      <c r="O3813" s="0" t="n">
        <f aca="false">O3812+N3813</f>
        <v>355127.344891716</v>
      </c>
      <c r="P3813" s="0" t="n">
        <f aca="false">MIN($B$5,P3812+K3813*$B$6-I3813)</f>
        <v>231.06353502344</v>
      </c>
      <c r="Q3813" s="0" t="n">
        <f aca="false">MAX(0,F3813-H3813-K3813-L3813)</f>
        <v>0</v>
      </c>
    </row>
    <row r="3814" customFormat="false" ht="15" hidden="false" customHeight="false" outlineLevel="0" collapsed="false">
      <c r="A3814" s="0" t="n">
        <f aca="false">'Profiles 8760'!A3803</f>
        <v>3801</v>
      </c>
      <c r="B3814" s="0" t="n">
        <f aca="false">'Profiles 8760'!B3803</f>
        <v>6</v>
      </c>
      <c r="C3814" s="0" t="n">
        <f aca="false">'Profiles 8760'!E3803</f>
        <v>1</v>
      </c>
      <c r="D3814" s="0" t="n">
        <f aca="false">'Profiles 8760'!F3803</f>
        <v>0.544016</v>
      </c>
      <c r="E3814" s="0" t="n">
        <f aca="false">'Profiles 8760'!G3803</f>
        <v>0.4771</v>
      </c>
      <c r="F3814" s="0" t="n">
        <f aca="false">D3814*Assumptions!$C$11*$B$7+E3814*Assumptions!$C$12*$B$8</f>
        <v>176.6252108</v>
      </c>
      <c r="G3814" s="0" t="n">
        <f aca="false">C3814*Assumptions!$C$15</f>
        <v>200</v>
      </c>
      <c r="H3814" s="0" t="n">
        <f aca="false">MIN(F3814,G3814)</f>
        <v>176.6252108</v>
      </c>
      <c r="I3814" s="0" t="n">
        <f aca="false">IF(C3814=1,MIN(G3814-H3814,Assumptions!$C$13,P3813),0)</f>
        <v>23.3747892</v>
      </c>
      <c r="J3814" s="0" t="n">
        <f aca="false">H3814+I3814</f>
        <v>200</v>
      </c>
      <c r="K3814" s="0" t="n">
        <f aca="false">MIN(IF(C3814=1,F3814-H3814,F3814),Assumptions!$C$13,MAX(0,($B$5-P3813)/$B$6))</f>
        <v>0</v>
      </c>
      <c r="L3814" s="0" t="n">
        <f aca="false">IF(C3814=1,0,MIN(F3814-K3814,Assumptions!$C$15,MAX(0,$B$10-O3813-M3814)))</f>
        <v>0</v>
      </c>
      <c r="M3814" s="0" t="n">
        <f aca="false">'Profiles 8760'!H3803</f>
        <v>165200</v>
      </c>
      <c r="N3814" s="0" t="n">
        <f aca="false">J3814+L3814</f>
        <v>200</v>
      </c>
      <c r="O3814" s="0" t="n">
        <f aca="false">O3813+N3814</f>
        <v>355327.344891716</v>
      </c>
      <c r="P3814" s="0" t="n">
        <f aca="false">MIN($B$5,P3813+K3814*$B$6-I3814)</f>
        <v>207.68874582344</v>
      </c>
      <c r="Q3814" s="0" t="n">
        <f aca="false">MAX(0,F3814-H3814-K3814-L3814)</f>
        <v>0</v>
      </c>
    </row>
    <row r="3815" customFormat="false" ht="15" hidden="false" customHeight="false" outlineLevel="0" collapsed="false">
      <c r="A3815" s="0" t="n">
        <f aca="false">'Profiles 8760'!A3804</f>
        <v>3802</v>
      </c>
      <c r="B3815" s="0" t="n">
        <f aca="false">'Profiles 8760'!B3804</f>
        <v>6</v>
      </c>
      <c r="C3815" s="0" t="n">
        <f aca="false">'Profiles 8760'!E3804</f>
        <v>0</v>
      </c>
      <c r="D3815" s="0" t="n">
        <f aca="false">'Profiles 8760'!F3804</f>
        <v>0.756474</v>
      </c>
      <c r="E3815" s="0" t="n">
        <f aca="false">'Profiles 8760'!G3804</f>
        <v>0.481076</v>
      </c>
      <c r="F3815" s="0" t="n">
        <f aca="false">D3815*Assumptions!$C$11*$B$7+E3815*Assumptions!$C$12*$B$8</f>
        <v>238.1456996</v>
      </c>
      <c r="G3815" s="0" t="n">
        <f aca="false">C3815*Assumptions!$C$15</f>
        <v>0</v>
      </c>
      <c r="H3815" s="0" t="n">
        <f aca="false">MIN(F3815,G3815)</f>
        <v>0</v>
      </c>
      <c r="I3815" s="0" t="n">
        <f aca="false">IF(C3815=1,MIN(G3815-H3815,Assumptions!$C$13,P3814),0)</f>
        <v>0</v>
      </c>
      <c r="J3815" s="0" t="n">
        <f aca="false">H3815+I3815</f>
        <v>0</v>
      </c>
      <c r="K3815" s="0" t="n">
        <f aca="false">MIN(IF(C3815=1,F3815-H3815,F3815),Assumptions!$C$13,MAX(0,($B$5-P3814)/$B$6))</f>
        <v>180</v>
      </c>
      <c r="L3815" s="0" t="n">
        <f aca="false">IF(C3815=1,0,MIN(F3815-K3815,Assumptions!$C$15,MAX(0,$B$10-O3814-M3815)))</f>
        <v>58.1456996</v>
      </c>
      <c r="M3815" s="0" t="n">
        <f aca="false">'Profiles 8760'!H3804</f>
        <v>165200</v>
      </c>
      <c r="N3815" s="0" t="n">
        <f aca="false">J3815+L3815</f>
        <v>58.1456996</v>
      </c>
      <c r="O3815" s="0" t="n">
        <f aca="false">O3814+N3815</f>
        <v>355385.490591316</v>
      </c>
      <c r="P3815" s="0" t="n">
        <f aca="false">MIN($B$5,P3814+K3815*$B$6-I3815)</f>
        <v>363.71274582344</v>
      </c>
      <c r="Q3815" s="0" t="n">
        <f aca="false">MAX(0,F3815-H3815-K3815-L3815)</f>
        <v>0</v>
      </c>
    </row>
    <row r="3816" customFormat="false" ht="15" hidden="false" customHeight="false" outlineLevel="0" collapsed="false">
      <c r="A3816" s="0" t="n">
        <f aca="false">'Profiles 8760'!A3805</f>
        <v>3803</v>
      </c>
      <c r="B3816" s="0" t="n">
        <f aca="false">'Profiles 8760'!B3805</f>
        <v>6</v>
      </c>
      <c r="C3816" s="0" t="n">
        <f aca="false">'Profiles 8760'!E3805</f>
        <v>0</v>
      </c>
      <c r="D3816" s="0" t="n">
        <f aca="false">'Profiles 8760'!F3805</f>
        <v>0.928126</v>
      </c>
      <c r="E3816" s="0" t="n">
        <f aca="false">'Profiles 8760'!G3805</f>
        <v>0.715316</v>
      </c>
      <c r="F3816" s="0" t="n">
        <f aca="false">D3816*Assumptions!$C$11*$B$7+E3816*Assumptions!$C$12*$B$8</f>
        <v>297.2992132</v>
      </c>
      <c r="G3816" s="0" t="n">
        <f aca="false">C3816*Assumptions!$C$15</f>
        <v>0</v>
      </c>
      <c r="H3816" s="0" t="n">
        <f aca="false">MIN(F3816,G3816)</f>
        <v>0</v>
      </c>
      <c r="I3816" s="0" t="n">
        <f aca="false">IF(C3816=1,MIN(G3816-H3816,Assumptions!$C$13,P3815),0)</f>
        <v>0</v>
      </c>
      <c r="J3816" s="0" t="n">
        <f aca="false">H3816+I3816</f>
        <v>0</v>
      </c>
      <c r="K3816" s="0" t="n">
        <f aca="false">MIN(IF(C3816=1,F3816-H3816,F3816),Assumptions!$C$13,MAX(0,($B$5-P3815)/$B$6))</f>
        <v>169.701493050946</v>
      </c>
      <c r="L3816" s="0" t="n">
        <f aca="false">IF(C3816=1,0,MIN(F3816-K3816,Assumptions!$C$15,MAX(0,$B$10-O3815-M3816)))</f>
        <v>127.597720149054</v>
      </c>
      <c r="M3816" s="0" t="n">
        <f aca="false">'Profiles 8760'!H3805</f>
        <v>165200</v>
      </c>
      <c r="N3816" s="0" t="n">
        <f aca="false">J3816+L3816</f>
        <v>127.597720149054</v>
      </c>
      <c r="O3816" s="0" t="n">
        <f aca="false">O3815+N3816</f>
        <v>355513.088311465</v>
      </c>
      <c r="P3816" s="0" t="n">
        <f aca="false">MIN($B$5,P3815+K3816*$B$6-I3816)</f>
        <v>510.81</v>
      </c>
      <c r="Q3816" s="0" t="n">
        <f aca="false">MAX(0,F3816-H3816-K3816-L3816)</f>
        <v>0</v>
      </c>
    </row>
    <row r="3817" customFormat="false" ht="15" hidden="false" customHeight="false" outlineLevel="0" collapsed="false">
      <c r="A3817" s="0" t="n">
        <f aca="false">'Profiles 8760'!A3806</f>
        <v>3804</v>
      </c>
      <c r="B3817" s="0" t="n">
        <f aca="false">'Profiles 8760'!B3806</f>
        <v>6</v>
      </c>
      <c r="C3817" s="0" t="n">
        <f aca="false">'Profiles 8760'!E3806</f>
        <v>0</v>
      </c>
      <c r="D3817" s="0" t="n">
        <f aca="false">'Profiles 8760'!F3806</f>
        <v>1</v>
      </c>
      <c r="E3817" s="0" t="n">
        <f aca="false">'Profiles 8760'!G3806</f>
        <v>0.635448</v>
      </c>
      <c r="F3817" s="0" t="n">
        <f aca="false">D3817*Assumptions!$C$11*$B$7+E3817*Assumptions!$C$12*$B$8</f>
        <v>314.7898232</v>
      </c>
      <c r="G3817" s="0" t="n">
        <f aca="false">C3817*Assumptions!$C$15</f>
        <v>0</v>
      </c>
      <c r="H3817" s="0" t="n">
        <f aca="false">MIN(F3817,G3817)</f>
        <v>0</v>
      </c>
      <c r="I3817" s="0" t="n">
        <f aca="false">IF(C3817=1,MIN(G3817-H3817,Assumptions!$C$13,P3816),0)</f>
        <v>0</v>
      </c>
      <c r="J3817" s="0" t="n">
        <f aca="false">H3817+I3817</f>
        <v>0</v>
      </c>
      <c r="K3817" s="0" t="n">
        <f aca="false">MIN(IF(C3817=1,F3817-H3817,F3817),Assumptions!$C$13,MAX(0,($B$5-P3816)/$B$6))</f>
        <v>0</v>
      </c>
      <c r="L3817" s="0" t="n">
        <f aca="false">IF(C3817=1,0,MIN(F3817-K3817,Assumptions!$C$15,MAX(0,$B$10-O3816-M3817)))</f>
        <v>200</v>
      </c>
      <c r="M3817" s="0" t="n">
        <f aca="false">'Profiles 8760'!H3806</f>
        <v>165200</v>
      </c>
      <c r="N3817" s="0" t="n">
        <f aca="false">J3817+L3817</f>
        <v>200</v>
      </c>
      <c r="O3817" s="0" t="n">
        <f aca="false">O3816+N3817</f>
        <v>355713.088311465</v>
      </c>
      <c r="P3817" s="0" t="n">
        <f aca="false">MIN($B$5,P3816+K3817*$B$6-I3817)</f>
        <v>510.81</v>
      </c>
      <c r="Q3817" s="0" t="n">
        <f aca="false">MAX(0,F3817-H3817-K3817-L3817)</f>
        <v>114.7898232</v>
      </c>
    </row>
    <row r="3818" customFormat="false" ht="15" hidden="false" customHeight="false" outlineLevel="0" collapsed="false">
      <c r="A3818" s="0" t="n">
        <f aca="false">'Profiles 8760'!A3807</f>
        <v>3805</v>
      </c>
      <c r="B3818" s="0" t="n">
        <f aca="false">'Profiles 8760'!B3807</f>
        <v>6</v>
      </c>
      <c r="C3818" s="0" t="n">
        <f aca="false">'Profiles 8760'!E3807</f>
        <v>0</v>
      </c>
      <c r="D3818" s="0" t="n">
        <f aca="false">'Profiles 8760'!F3807</f>
        <v>1</v>
      </c>
      <c r="E3818" s="0" t="n">
        <f aca="false">'Profiles 8760'!G3807</f>
        <v>0.646718</v>
      </c>
      <c r="F3818" s="0" t="n">
        <f aca="false">D3818*Assumptions!$C$11*$B$7+E3818*Assumptions!$C$12*$B$8</f>
        <v>315.2507662</v>
      </c>
      <c r="G3818" s="0" t="n">
        <f aca="false">C3818*Assumptions!$C$15</f>
        <v>0</v>
      </c>
      <c r="H3818" s="0" t="n">
        <f aca="false">MIN(F3818,G3818)</f>
        <v>0</v>
      </c>
      <c r="I3818" s="0" t="n">
        <f aca="false">IF(C3818=1,MIN(G3818-H3818,Assumptions!$C$13,P3817),0)</f>
        <v>0</v>
      </c>
      <c r="J3818" s="0" t="n">
        <f aca="false">H3818+I3818</f>
        <v>0</v>
      </c>
      <c r="K3818" s="0" t="n">
        <f aca="false">MIN(IF(C3818=1,F3818-H3818,F3818),Assumptions!$C$13,MAX(0,($B$5-P3817)/$B$6))</f>
        <v>0</v>
      </c>
      <c r="L3818" s="0" t="n">
        <f aca="false">IF(C3818=1,0,MIN(F3818-K3818,Assumptions!$C$15,MAX(0,$B$10-O3817-M3818)))</f>
        <v>200</v>
      </c>
      <c r="M3818" s="0" t="n">
        <f aca="false">'Profiles 8760'!H3807</f>
        <v>165200</v>
      </c>
      <c r="N3818" s="0" t="n">
        <f aca="false">J3818+L3818</f>
        <v>200</v>
      </c>
      <c r="O3818" s="0" t="n">
        <f aca="false">O3817+N3818</f>
        <v>355913.088311465</v>
      </c>
      <c r="P3818" s="0" t="n">
        <f aca="false">MIN($B$5,P3817+K3818*$B$6-I3818)</f>
        <v>510.81</v>
      </c>
      <c r="Q3818" s="0" t="n">
        <f aca="false">MAX(0,F3818-H3818-K3818-L3818)</f>
        <v>115.2507662</v>
      </c>
    </row>
    <row r="3819" customFormat="false" ht="15" hidden="false" customHeight="false" outlineLevel="0" collapsed="false">
      <c r="A3819" s="0" t="n">
        <f aca="false">'Profiles 8760'!A3808</f>
        <v>3806</v>
      </c>
      <c r="B3819" s="0" t="n">
        <f aca="false">'Profiles 8760'!B3808</f>
        <v>6</v>
      </c>
      <c r="C3819" s="0" t="n">
        <f aca="false">'Profiles 8760'!E3808</f>
        <v>0</v>
      </c>
      <c r="D3819" s="0" t="n">
        <f aca="false">'Profiles 8760'!F3808</f>
        <v>1</v>
      </c>
      <c r="E3819" s="0" t="n">
        <f aca="false">'Profiles 8760'!G3808</f>
        <v>0.82719</v>
      </c>
      <c r="F3819" s="0" t="n">
        <f aca="false">D3819*Assumptions!$C$11*$B$7+E3819*Assumptions!$C$12*$B$8</f>
        <v>322.632071</v>
      </c>
      <c r="G3819" s="0" t="n">
        <f aca="false">C3819*Assumptions!$C$15</f>
        <v>0</v>
      </c>
      <c r="H3819" s="0" t="n">
        <f aca="false">MIN(F3819,G3819)</f>
        <v>0</v>
      </c>
      <c r="I3819" s="0" t="n">
        <f aca="false">IF(C3819=1,MIN(G3819-H3819,Assumptions!$C$13,P3818),0)</f>
        <v>0</v>
      </c>
      <c r="J3819" s="0" t="n">
        <f aca="false">H3819+I3819</f>
        <v>0</v>
      </c>
      <c r="K3819" s="0" t="n">
        <f aca="false">MIN(IF(C3819=1,F3819-H3819,F3819),Assumptions!$C$13,MAX(0,($B$5-P3818)/$B$6))</f>
        <v>0</v>
      </c>
      <c r="L3819" s="0" t="n">
        <f aca="false">IF(C3819=1,0,MIN(F3819-K3819,Assumptions!$C$15,MAX(0,$B$10-O3818-M3819)))</f>
        <v>200</v>
      </c>
      <c r="M3819" s="0" t="n">
        <f aca="false">'Profiles 8760'!H3808</f>
        <v>165200</v>
      </c>
      <c r="N3819" s="0" t="n">
        <f aca="false">J3819+L3819</f>
        <v>200</v>
      </c>
      <c r="O3819" s="0" t="n">
        <f aca="false">O3818+N3819</f>
        <v>356113.088311465</v>
      </c>
      <c r="P3819" s="0" t="n">
        <f aca="false">MIN($B$5,P3818+K3819*$B$6-I3819)</f>
        <v>510.81</v>
      </c>
      <c r="Q3819" s="0" t="n">
        <f aca="false">MAX(0,F3819-H3819-K3819-L3819)</f>
        <v>122.632071</v>
      </c>
    </row>
    <row r="3820" customFormat="false" ht="15" hidden="false" customHeight="false" outlineLevel="0" collapsed="false">
      <c r="A3820" s="0" t="n">
        <f aca="false">'Profiles 8760'!A3809</f>
        <v>3807</v>
      </c>
      <c r="B3820" s="0" t="n">
        <f aca="false">'Profiles 8760'!B3809</f>
        <v>6</v>
      </c>
      <c r="C3820" s="0" t="n">
        <f aca="false">'Profiles 8760'!E3809</f>
        <v>0</v>
      </c>
      <c r="D3820" s="0" t="n">
        <f aca="false">'Profiles 8760'!F3809</f>
        <v>0.928126</v>
      </c>
      <c r="E3820" s="0" t="n">
        <f aca="false">'Profiles 8760'!G3809</f>
        <v>0.787296</v>
      </c>
      <c r="F3820" s="0" t="n">
        <f aca="false">D3820*Assumptions!$C$11*$B$7+E3820*Assumptions!$C$12*$B$8</f>
        <v>300.2431952</v>
      </c>
      <c r="G3820" s="0" t="n">
        <f aca="false">C3820*Assumptions!$C$15</f>
        <v>0</v>
      </c>
      <c r="H3820" s="0" t="n">
        <f aca="false">MIN(F3820,G3820)</f>
        <v>0</v>
      </c>
      <c r="I3820" s="0" t="n">
        <f aca="false">IF(C3820=1,MIN(G3820-H3820,Assumptions!$C$13,P3819),0)</f>
        <v>0</v>
      </c>
      <c r="J3820" s="0" t="n">
        <f aca="false">H3820+I3820</f>
        <v>0</v>
      </c>
      <c r="K3820" s="0" t="n">
        <f aca="false">MIN(IF(C3820=1,F3820-H3820,F3820),Assumptions!$C$13,MAX(0,($B$5-P3819)/$B$6))</f>
        <v>0</v>
      </c>
      <c r="L3820" s="0" t="n">
        <f aca="false">IF(C3820=1,0,MIN(F3820-K3820,Assumptions!$C$15,MAX(0,$B$10-O3819-M3820)))</f>
        <v>200</v>
      </c>
      <c r="M3820" s="0" t="n">
        <f aca="false">'Profiles 8760'!H3809</f>
        <v>165200</v>
      </c>
      <c r="N3820" s="0" t="n">
        <f aca="false">J3820+L3820</f>
        <v>200</v>
      </c>
      <c r="O3820" s="0" t="n">
        <f aca="false">O3819+N3820</f>
        <v>356313.088311465</v>
      </c>
      <c r="P3820" s="0" t="n">
        <f aca="false">MIN($B$5,P3819+K3820*$B$6-I3820)</f>
        <v>510.81</v>
      </c>
      <c r="Q3820" s="0" t="n">
        <f aca="false">MAX(0,F3820-H3820-K3820-L3820)</f>
        <v>100.2431952</v>
      </c>
    </row>
    <row r="3821" customFormat="false" ht="15" hidden="false" customHeight="false" outlineLevel="0" collapsed="false">
      <c r="A3821" s="0" t="n">
        <f aca="false">'Profiles 8760'!A3810</f>
        <v>3808</v>
      </c>
      <c r="B3821" s="0" t="n">
        <f aca="false">'Profiles 8760'!B3810</f>
        <v>6</v>
      </c>
      <c r="C3821" s="0" t="n">
        <f aca="false">'Profiles 8760'!E3810</f>
        <v>0</v>
      </c>
      <c r="D3821" s="0" t="n">
        <f aca="false">'Profiles 8760'!F3810</f>
        <v>0.756474</v>
      </c>
      <c r="E3821" s="0" t="n">
        <f aca="false">'Profiles 8760'!G3810</f>
        <v>0.56504</v>
      </c>
      <c r="F3821" s="0" t="n">
        <f aca="false">D3821*Assumptions!$C$11*$B$7+E3821*Assumptions!$C$12*$B$8</f>
        <v>241.5798272</v>
      </c>
      <c r="G3821" s="0" t="n">
        <f aca="false">C3821*Assumptions!$C$15</f>
        <v>0</v>
      </c>
      <c r="H3821" s="0" t="n">
        <f aca="false">MIN(F3821,G3821)</f>
        <v>0</v>
      </c>
      <c r="I3821" s="0" t="n">
        <f aca="false">IF(C3821=1,MIN(G3821-H3821,Assumptions!$C$13,P3820),0)</f>
        <v>0</v>
      </c>
      <c r="J3821" s="0" t="n">
        <f aca="false">H3821+I3821</f>
        <v>0</v>
      </c>
      <c r="K3821" s="0" t="n">
        <f aca="false">MIN(IF(C3821=1,F3821-H3821,F3821),Assumptions!$C$13,MAX(0,($B$5-P3820)/$B$6))</f>
        <v>0</v>
      </c>
      <c r="L3821" s="0" t="n">
        <f aca="false">IF(C3821=1,0,MIN(F3821-K3821,Assumptions!$C$15,MAX(0,$B$10-O3820-M3821)))</f>
        <v>200</v>
      </c>
      <c r="M3821" s="0" t="n">
        <f aca="false">'Profiles 8760'!H3810</f>
        <v>165200</v>
      </c>
      <c r="N3821" s="0" t="n">
        <f aca="false">J3821+L3821</f>
        <v>200</v>
      </c>
      <c r="O3821" s="0" t="n">
        <f aca="false">O3820+N3821</f>
        <v>356513.088311465</v>
      </c>
      <c r="P3821" s="0" t="n">
        <f aca="false">MIN($B$5,P3820+K3821*$B$6-I3821)</f>
        <v>510.81</v>
      </c>
      <c r="Q3821" s="0" t="n">
        <f aca="false">MAX(0,F3821-H3821-K3821-L3821)</f>
        <v>41.5798272</v>
      </c>
    </row>
    <row r="3822" customFormat="false" ht="15" hidden="false" customHeight="false" outlineLevel="0" collapsed="false">
      <c r="A3822" s="0" t="n">
        <f aca="false">'Profiles 8760'!A3811</f>
        <v>3809</v>
      </c>
      <c r="B3822" s="0" t="n">
        <f aca="false">'Profiles 8760'!B3811</f>
        <v>6</v>
      </c>
      <c r="C3822" s="0" t="n">
        <f aca="false">'Profiles 8760'!E3811</f>
        <v>0</v>
      </c>
      <c r="D3822" s="0" t="n">
        <f aca="false">'Profiles 8760'!F3811</f>
        <v>0.544016</v>
      </c>
      <c r="E3822" s="0" t="n">
        <f aca="false">'Profiles 8760'!G3811</f>
        <v>0.539031</v>
      </c>
      <c r="F3822" s="0" t="n">
        <f aca="false">D3822*Assumptions!$C$11*$B$7+E3822*Assumptions!$C$12*$B$8</f>
        <v>179.1581887</v>
      </c>
      <c r="G3822" s="0" t="n">
        <f aca="false">C3822*Assumptions!$C$15</f>
        <v>0</v>
      </c>
      <c r="H3822" s="0" t="n">
        <f aca="false">MIN(F3822,G3822)</f>
        <v>0</v>
      </c>
      <c r="I3822" s="0" t="n">
        <f aca="false">IF(C3822=1,MIN(G3822-H3822,Assumptions!$C$13,P3821),0)</f>
        <v>0</v>
      </c>
      <c r="J3822" s="0" t="n">
        <f aca="false">H3822+I3822</f>
        <v>0</v>
      </c>
      <c r="K3822" s="0" t="n">
        <f aca="false">MIN(IF(C3822=1,F3822-H3822,F3822),Assumptions!$C$13,MAX(0,($B$5-P3821)/$B$6))</f>
        <v>0</v>
      </c>
      <c r="L3822" s="0" t="n">
        <f aca="false">IF(C3822=1,0,MIN(F3822-K3822,Assumptions!$C$15,MAX(0,$B$10-O3821-M3822)))</f>
        <v>179.1581887</v>
      </c>
      <c r="M3822" s="0" t="n">
        <f aca="false">'Profiles 8760'!H3811</f>
        <v>165200</v>
      </c>
      <c r="N3822" s="0" t="n">
        <f aca="false">J3822+L3822</f>
        <v>179.1581887</v>
      </c>
      <c r="O3822" s="0" t="n">
        <f aca="false">O3821+N3822</f>
        <v>356692.246500165</v>
      </c>
      <c r="P3822" s="0" t="n">
        <f aca="false">MIN($B$5,P3821+K3822*$B$6-I3822)</f>
        <v>510.81</v>
      </c>
      <c r="Q3822" s="0" t="n">
        <f aca="false">MAX(0,F3822-H3822-K3822-L3822)</f>
        <v>0</v>
      </c>
    </row>
    <row r="3823" customFormat="false" ht="15" hidden="false" customHeight="false" outlineLevel="0" collapsed="false">
      <c r="A3823" s="0" t="n">
        <f aca="false">'Profiles 8760'!A3812</f>
        <v>3810</v>
      </c>
      <c r="B3823" s="0" t="n">
        <f aca="false">'Profiles 8760'!B3812</f>
        <v>6</v>
      </c>
      <c r="C3823" s="0" t="n">
        <f aca="false">'Profiles 8760'!E3812</f>
        <v>0</v>
      </c>
      <c r="D3823" s="0" t="n">
        <f aca="false">'Profiles 8760'!F3812</f>
        <v>0.316985</v>
      </c>
      <c r="E3823" s="0" t="n">
        <f aca="false">'Profiles 8760'!G3812</f>
        <v>0.431767</v>
      </c>
      <c r="F3823" s="0" t="n">
        <f aca="false">D3823*Assumptions!$C$11*$B$7+E3823*Assumptions!$C$12*$B$8</f>
        <v>109.2045383</v>
      </c>
      <c r="G3823" s="0" t="n">
        <f aca="false">C3823*Assumptions!$C$15</f>
        <v>0</v>
      </c>
      <c r="H3823" s="0" t="n">
        <f aca="false">MIN(F3823,G3823)</f>
        <v>0</v>
      </c>
      <c r="I3823" s="0" t="n">
        <f aca="false">IF(C3823=1,MIN(G3823-H3823,Assumptions!$C$13,P3822),0)</f>
        <v>0</v>
      </c>
      <c r="J3823" s="0" t="n">
        <f aca="false">H3823+I3823</f>
        <v>0</v>
      </c>
      <c r="K3823" s="0" t="n">
        <f aca="false">MIN(IF(C3823=1,F3823-H3823,F3823),Assumptions!$C$13,MAX(0,($B$5-P3822)/$B$6))</f>
        <v>0</v>
      </c>
      <c r="L3823" s="0" t="n">
        <f aca="false">IF(C3823=1,0,MIN(F3823-K3823,Assumptions!$C$15,MAX(0,$B$10-O3822-M3823)))</f>
        <v>109.2045383</v>
      </c>
      <c r="M3823" s="0" t="n">
        <f aca="false">'Profiles 8760'!H3812</f>
        <v>165200</v>
      </c>
      <c r="N3823" s="0" t="n">
        <f aca="false">J3823+L3823</f>
        <v>109.2045383</v>
      </c>
      <c r="O3823" s="0" t="n">
        <f aca="false">O3822+N3823</f>
        <v>356801.451038465</v>
      </c>
      <c r="P3823" s="0" t="n">
        <f aca="false">MIN($B$5,P3822+K3823*$B$6-I3823)</f>
        <v>510.81</v>
      </c>
      <c r="Q3823" s="0" t="n">
        <f aca="false">MAX(0,F3823-H3823-K3823-L3823)</f>
        <v>0</v>
      </c>
    </row>
    <row r="3824" customFormat="false" ht="15" hidden="false" customHeight="false" outlineLevel="0" collapsed="false">
      <c r="A3824" s="0" t="n">
        <f aca="false">'Profiles 8760'!A3813</f>
        <v>3811</v>
      </c>
      <c r="B3824" s="0" t="n">
        <f aca="false">'Profiles 8760'!B3813</f>
        <v>6</v>
      </c>
      <c r="C3824" s="0" t="n">
        <f aca="false">'Profiles 8760'!E3813</f>
        <v>0</v>
      </c>
      <c r="D3824" s="0" t="n">
        <f aca="false">'Profiles 8760'!F3813</f>
        <v>0.109457</v>
      </c>
      <c r="E3824" s="0" t="n">
        <f aca="false">'Profiles 8760'!G3813</f>
        <v>0.354826</v>
      </c>
      <c r="F3824" s="0" t="n">
        <f aca="false">D3824*Assumptions!$C$11*$B$7+E3824*Assumptions!$C$12*$B$8</f>
        <v>46.123565</v>
      </c>
      <c r="G3824" s="0" t="n">
        <f aca="false">C3824*Assumptions!$C$15</f>
        <v>0</v>
      </c>
      <c r="H3824" s="0" t="n">
        <f aca="false">MIN(F3824,G3824)</f>
        <v>0</v>
      </c>
      <c r="I3824" s="0" t="n">
        <f aca="false">IF(C3824=1,MIN(G3824-H3824,Assumptions!$C$13,P3823),0)</f>
        <v>0</v>
      </c>
      <c r="J3824" s="0" t="n">
        <f aca="false">H3824+I3824</f>
        <v>0</v>
      </c>
      <c r="K3824" s="0" t="n">
        <f aca="false">MIN(IF(C3824=1,F3824-H3824,F3824),Assumptions!$C$13,MAX(0,($B$5-P3823)/$B$6))</f>
        <v>0</v>
      </c>
      <c r="L3824" s="0" t="n">
        <f aca="false">IF(C3824=1,0,MIN(F3824-K3824,Assumptions!$C$15,MAX(0,$B$10-O3823-M3824)))</f>
        <v>46.123565</v>
      </c>
      <c r="M3824" s="0" t="n">
        <f aca="false">'Profiles 8760'!H3813</f>
        <v>165200</v>
      </c>
      <c r="N3824" s="0" t="n">
        <f aca="false">J3824+L3824</f>
        <v>46.123565</v>
      </c>
      <c r="O3824" s="0" t="n">
        <f aca="false">O3823+N3824</f>
        <v>356847.574603465</v>
      </c>
      <c r="P3824" s="0" t="n">
        <f aca="false">MIN($B$5,P3823+K3824*$B$6-I3824)</f>
        <v>510.81</v>
      </c>
      <c r="Q3824" s="0" t="n">
        <f aca="false">MAX(0,F3824-H3824-K3824-L3824)</f>
        <v>0</v>
      </c>
    </row>
    <row r="3825" customFormat="false" ht="15" hidden="false" customHeight="false" outlineLevel="0" collapsed="false">
      <c r="A3825" s="0" t="n">
        <f aca="false">'Profiles 8760'!A3814</f>
        <v>3812</v>
      </c>
      <c r="B3825" s="0" t="n">
        <f aca="false">'Profiles 8760'!B3814</f>
        <v>6</v>
      </c>
      <c r="C3825" s="0" t="n">
        <f aca="false">'Profiles 8760'!E3814</f>
        <v>1</v>
      </c>
      <c r="D3825" s="0" t="n">
        <f aca="false">'Profiles 8760'!F3814</f>
        <v>0</v>
      </c>
      <c r="E3825" s="0" t="n">
        <f aca="false">'Profiles 8760'!G3814</f>
        <v>0.423559</v>
      </c>
      <c r="F3825" s="0" t="n">
        <f aca="false">D3825*Assumptions!$C$11*$B$7+E3825*Assumptions!$C$12*$B$8</f>
        <v>17.3235631</v>
      </c>
      <c r="G3825" s="0" t="n">
        <f aca="false">C3825*Assumptions!$C$15</f>
        <v>200</v>
      </c>
      <c r="H3825" s="0" t="n">
        <f aca="false">MIN(F3825,G3825)</f>
        <v>17.3235631</v>
      </c>
      <c r="I3825" s="0" t="n">
        <f aca="false">IF(C3825=1,MIN(G3825-H3825,Assumptions!$C$13,P3824),0)</f>
        <v>180</v>
      </c>
      <c r="J3825" s="0" t="n">
        <f aca="false">H3825+I3825</f>
        <v>197.3235631</v>
      </c>
      <c r="K3825" s="0" t="n">
        <f aca="false">MIN(IF(C3825=1,F3825-H3825,F3825),Assumptions!$C$13,MAX(0,($B$5-P3824)/$B$6))</f>
        <v>0</v>
      </c>
      <c r="L3825" s="0" t="n">
        <f aca="false">IF(C3825=1,0,MIN(F3825-K3825,Assumptions!$C$15,MAX(0,$B$10-O3824-M3825)))</f>
        <v>0</v>
      </c>
      <c r="M3825" s="0" t="n">
        <f aca="false">'Profiles 8760'!H3814</f>
        <v>165000</v>
      </c>
      <c r="N3825" s="0" t="n">
        <f aca="false">J3825+L3825</f>
        <v>197.3235631</v>
      </c>
      <c r="O3825" s="0" t="n">
        <f aca="false">O3824+N3825</f>
        <v>357044.898166565</v>
      </c>
      <c r="P3825" s="0" t="n">
        <f aca="false">MIN($B$5,P3824+K3825*$B$6-I3825)</f>
        <v>330.81</v>
      </c>
      <c r="Q3825" s="0" t="n">
        <f aca="false">MAX(0,F3825-H3825-K3825-L3825)</f>
        <v>0</v>
      </c>
    </row>
    <row r="3826" customFormat="false" ht="15" hidden="false" customHeight="false" outlineLevel="0" collapsed="false">
      <c r="A3826" s="0" t="n">
        <f aca="false">'Profiles 8760'!A3815</f>
        <v>3813</v>
      </c>
      <c r="B3826" s="0" t="n">
        <f aca="false">'Profiles 8760'!B3815</f>
        <v>6</v>
      </c>
      <c r="C3826" s="0" t="n">
        <f aca="false">'Profiles 8760'!E3815</f>
        <v>1</v>
      </c>
      <c r="D3826" s="0" t="n">
        <f aca="false">'Profiles 8760'!F3815</f>
        <v>0</v>
      </c>
      <c r="E3826" s="0" t="n">
        <f aca="false">'Profiles 8760'!G3815</f>
        <v>0.535602</v>
      </c>
      <c r="F3826" s="0" t="n">
        <f aca="false">D3826*Assumptions!$C$11*$B$7+E3826*Assumptions!$C$12*$B$8</f>
        <v>21.9061218</v>
      </c>
      <c r="G3826" s="0" t="n">
        <f aca="false">C3826*Assumptions!$C$15</f>
        <v>200</v>
      </c>
      <c r="H3826" s="0" t="n">
        <f aca="false">MIN(F3826,G3826)</f>
        <v>21.9061218</v>
      </c>
      <c r="I3826" s="0" t="n">
        <f aca="false">IF(C3826=1,MIN(G3826-H3826,Assumptions!$C$13,P3825),0)</f>
        <v>178.0938782</v>
      </c>
      <c r="J3826" s="0" t="n">
        <f aca="false">H3826+I3826</f>
        <v>200</v>
      </c>
      <c r="K3826" s="0" t="n">
        <f aca="false">MIN(IF(C3826=1,F3826-H3826,F3826),Assumptions!$C$13,MAX(0,($B$5-P3825)/$B$6))</f>
        <v>0</v>
      </c>
      <c r="L3826" s="0" t="n">
        <f aca="false">IF(C3826=1,0,MIN(F3826-K3826,Assumptions!$C$15,MAX(0,$B$10-O3825-M3826)))</f>
        <v>0</v>
      </c>
      <c r="M3826" s="0" t="n">
        <f aca="false">'Profiles 8760'!H3815</f>
        <v>164800</v>
      </c>
      <c r="N3826" s="0" t="n">
        <f aca="false">J3826+L3826</f>
        <v>200</v>
      </c>
      <c r="O3826" s="0" t="n">
        <f aca="false">O3825+N3826</f>
        <v>357244.898166565</v>
      </c>
      <c r="P3826" s="0" t="n">
        <f aca="false">MIN($B$5,P3825+K3826*$B$6-I3826)</f>
        <v>152.7161218</v>
      </c>
      <c r="Q3826" s="0" t="n">
        <f aca="false">MAX(0,F3826-H3826-K3826-L3826)</f>
        <v>0</v>
      </c>
    </row>
    <row r="3827" customFormat="false" ht="15" hidden="false" customHeight="false" outlineLevel="0" collapsed="false">
      <c r="A3827" s="0" t="n">
        <f aca="false">'Profiles 8760'!A3816</f>
        <v>3814</v>
      </c>
      <c r="B3827" s="0" t="n">
        <f aca="false">'Profiles 8760'!B3816</f>
        <v>6</v>
      </c>
      <c r="C3827" s="0" t="n">
        <f aca="false">'Profiles 8760'!E3816</f>
        <v>0</v>
      </c>
      <c r="D3827" s="0" t="n">
        <f aca="false">'Profiles 8760'!F3816</f>
        <v>0</v>
      </c>
      <c r="E3827" s="0" t="n">
        <f aca="false">'Profiles 8760'!G3816</f>
        <v>0.458292</v>
      </c>
      <c r="F3827" s="0" t="n">
        <f aca="false">D3827*Assumptions!$C$11*$B$7+E3827*Assumptions!$C$12*$B$8</f>
        <v>18.7441428</v>
      </c>
      <c r="G3827" s="0" t="n">
        <f aca="false">C3827*Assumptions!$C$15</f>
        <v>0</v>
      </c>
      <c r="H3827" s="0" t="n">
        <f aca="false">MIN(F3827,G3827)</f>
        <v>0</v>
      </c>
      <c r="I3827" s="0" t="n">
        <f aca="false">IF(C3827=1,MIN(G3827-H3827,Assumptions!$C$13,P3826),0)</f>
        <v>0</v>
      </c>
      <c r="J3827" s="0" t="n">
        <f aca="false">H3827+I3827</f>
        <v>0</v>
      </c>
      <c r="K3827" s="0" t="n">
        <f aca="false">MIN(IF(C3827=1,F3827-H3827,F3827),Assumptions!$C$13,MAX(0,($B$5-P3826)/$B$6))</f>
        <v>18.7441428</v>
      </c>
      <c r="L3827" s="0" t="n">
        <f aca="false">IF(C3827=1,0,MIN(F3827-K3827,Assumptions!$C$15,MAX(0,$B$10-O3826-M3827)))</f>
        <v>0</v>
      </c>
      <c r="M3827" s="0" t="n">
        <f aca="false">'Profiles 8760'!H3816</f>
        <v>164800</v>
      </c>
      <c r="N3827" s="0" t="n">
        <f aca="false">J3827+L3827</f>
        <v>0</v>
      </c>
      <c r="O3827" s="0" t="n">
        <f aca="false">O3826+N3827</f>
        <v>357244.898166565</v>
      </c>
      <c r="P3827" s="0" t="n">
        <f aca="false">MIN($B$5,P3826+K3827*$B$6-I3827)</f>
        <v>168.96354477904</v>
      </c>
      <c r="Q3827" s="0" t="n">
        <f aca="false">MAX(0,F3827-H3827-K3827-L3827)</f>
        <v>0</v>
      </c>
    </row>
    <row r="3828" customFormat="false" ht="15" hidden="false" customHeight="false" outlineLevel="0" collapsed="false">
      <c r="A3828" s="0" t="n">
        <f aca="false">'Profiles 8760'!A3817</f>
        <v>3815</v>
      </c>
      <c r="B3828" s="0" t="n">
        <f aca="false">'Profiles 8760'!B3817</f>
        <v>6</v>
      </c>
      <c r="C3828" s="0" t="n">
        <f aca="false">'Profiles 8760'!E3817</f>
        <v>0</v>
      </c>
      <c r="D3828" s="0" t="n">
        <f aca="false">'Profiles 8760'!F3817</f>
        <v>0</v>
      </c>
      <c r="E3828" s="0" t="n">
        <f aca="false">'Profiles 8760'!G3817</f>
        <v>0.310302</v>
      </c>
      <c r="F3828" s="0" t="n">
        <f aca="false">D3828*Assumptions!$C$11*$B$7+E3828*Assumptions!$C$12*$B$8</f>
        <v>12.6913518</v>
      </c>
      <c r="G3828" s="0" t="n">
        <f aca="false">C3828*Assumptions!$C$15</f>
        <v>0</v>
      </c>
      <c r="H3828" s="0" t="n">
        <f aca="false">MIN(F3828,G3828)</f>
        <v>0</v>
      </c>
      <c r="I3828" s="0" t="n">
        <f aca="false">IF(C3828=1,MIN(G3828-H3828,Assumptions!$C$13,P3827),0)</f>
        <v>0</v>
      </c>
      <c r="J3828" s="0" t="n">
        <f aca="false">H3828+I3828</f>
        <v>0</v>
      </c>
      <c r="K3828" s="0" t="n">
        <f aca="false">MIN(IF(C3828=1,F3828-H3828,F3828),Assumptions!$C$13,MAX(0,($B$5-P3827)/$B$6))</f>
        <v>12.6913518</v>
      </c>
      <c r="L3828" s="0" t="n">
        <f aca="false">IF(C3828=1,0,MIN(F3828-K3828,Assumptions!$C$15,MAX(0,$B$10-O3827-M3828)))</f>
        <v>0</v>
      </c>
      <c r="M3828" s="0" t="n">
        <f aca="false">'Profiles 8760'!H3817</f>
        <v>164800</v>
      </c>
      <c r="N3828" s="0" t="n">
        <f aca="false">J3828+L3828</f>
        <v>0</v>
      </c>
      <c r="O3828" s="0" t="n">
        <f aca="false">O3827+N3828</f>
        <v>357244.898166565</v>
      </c>
      <c r="P3828" s="0" t="n">
        <f aca="false">MIN($B$5,P3827+K3828*$B$6-I3828)</f>
        <v>179.96440851928</v>
      </c>
      <c r="Q3828" s="0" t="n">
        <f aca="false">MAX(0,F3828-H3828-K3828-L3828)</f>
        <v>0</v>
      </c>
    </row>
    <row r="3829" customFormat="false" ht="15" hidden="false" customHeight="false" outlineLevel="0" collapsed="false">
      <c r="A3829" s="0" t="n">
        <f aca="false">'Profiles 8760'!A3818</f>
        <v>3816</v>
      </c>
      <c r="B3829" s="0" t="n">
        <f aca="false">'Profiles 8760'!B3818</f>
        <v>6</v>
      </c>
      <c r="C3829" s="0" t="n">
        <f aca="false">'Profiles 8760'!E3818</f>
        <v>0</v>
      </c>
      <c r="D3829" s="0" t="n">
        <f aca="false">'Profiles 8760'!F3818</f>
        <v>0</v>
      </c>
      <c r="E3829" s="0" t="n">
        <f aca="false">'Profiles 8760'!G3818</f>
        <v>0.196645</v>
      </c>
      <c r="F3829" s="0" t="n">
        <f aca="false">D3829*Assumptions!$C$11*$B$7+E3829*Assumptions!$C$12*$B$8</f>
        <v>8.0427805</v>
      </c>
      <c r="G3829" s="0" t="n">
        <f aca="false">C3829*Assumptions!$C$15</f>
        <v>0</v>
      </c>
      <c r="H3829" s="0" t="n">
        <f aca="false">MIN(F3829,G3829)</f>
        <v>0</v>
      </c>
      <c r="I3829" s="0" t="n">
        <f aca="false">IF(C3829=1,MIN(G3829-H3829,Assumptions!$C$13,P3828),0)</f>
        <v>0</v>
      </c>
      <c r="J3829" s="0" t="n">
        <f aca="false">H3829+I3829</f>
        <v>0</v>
      </c>
      <c r="K3829" s="0" t="n">
        <f aca="false">MIN(IF(C3829=1,F3829-H3829,F3829),Assumptions!$C$13,MAX(0,($B$5-P3828)/$B$6))</f>
        <v>8.0427805</v>
      </c>
      <c r="L3829" s="0" t="n">
        <f aca="false">IF(C3829=1,0,MIN(F3829-K3829,Assumptions!$C$15,MAX(0,$B$10-O3828-M3829)))</f>
        <v>0</v>
      </c>
      <c r="M3829" s="0" t="n">
        <f aca="false">'Profiles 8760'!H3818</f>
        <v>164800</v>
      </c>
      <c r="N3829" s="0" t="n">
        <f aca="false">J3829+L3829</f>
        <v>0</v>
      </c>
      <c r="O3829" s="0" t="n">
        <f aca="false">O3828+N3829</f>
        <v>357244.898166565</v>
      </c>
      <c r="P3829" s="0" t="n">
        <f aca="false">MIN($B$5,P3828+K3829*$B$6-I3829)</f>
        <v>186.93589065668</v>
      </c>
      <c r="Q3829" s="0" t="n">
        <f aca="false">MAX(0,F3829-H3829-K3829-L3829)</f>
        <v>0</v>
      </c>
    </row>
    <row r="3830" customFormat="false" ht="15" hidden="false" customHeight="false" outlineLevel="0" collapsed="false">
      <c r="A3830" s="0" t="n">
        <f aca="false">'Profiles 8760'!A3819</f>
        <v>3817</v>
      </c>
      <c r="B3830" s="0" t="n">
        <f aca="false">'Profiles 8760'!B3819</f>
        <v>6</v>
      </c>
      <c r="C3830" s="0" t="n">
        <f aca="false">'Profiles 8760'!E3819</f>
        <v>0</v>
      </c>
      <c r="D3830" s="0" t="n">
        <f aca="false">'Profiles 8760'!F3819</f>
        <v>0</v>
      </c>
      <c r="E3830" s="0" t="n">
        <f aca="false">'Profiles 8760'!G3819</f>
        <v>0.345903</v>
      </c>
      <c r="F3830" s="0" t="n">
        <f aca="false">D3830*Assumptions!$C$11*$B$7+E3830*Assumptions!$C$12*$B$8</f>
        <v>14.1474327</v>
      </c>
      <c r="G3830" s="0" t="n">
        <f aca="false">C3830*Assumptions!$C$15</f>
        <v>0</v>
      </c>
      <c r="H3830" s="0" t="n">
        <f aca="false">MIN(F3830,G3830)</f>
        <v>0</v>
      </c>
      <c r="I3830" s="0" t="n">
        <f aca="false">IF(C3830=1,MIN(G3830-H3830,Assumptions!$C$13,P3829),0)</f>
        <v>0</v>
      </c>
      <c r="J3830" s="0" t="n">
        <f aca="false">H3830+I3830</f>
        <v>0</v>
      </c>
      <c r="K3830" s="0" t="n">
        <f aca="false">MIN(IF(C3830=1,F3830-H3830,F3830),Assumptions!$C$13,MAX(0,($B$5-P3829)/$B$6))</f>
        <v>14.1474327</v>
      </c>
      <c r="L3830" s="0" t="n">
        <f aca="false">IF(C3830=1,0,MIN(F3830-K3830,Assumptions!$C$15,MAX(0,$B$10-O3829-M3830)))</f>
        <v>0</v>
      </c>
      <c r="M3830" s="0" t="n">
        <f aca="false">'Profiles 8760'!H3819</f>
        <v>164800</v>
      </c>
      <c r="N3830" s="0" t="n">
        <f aca="false">J3830+L3830</f>
        <v>0</v>
      </c>
      <c r="O3830" s="0" t="n">
        <f aca="false">O3829+N3830</f>
        <v>357244.898166565</v>
      </c>
      <c r="P3830" s="0" t="n">
        <f aca="false">MIN($B$5,P3829+K3830*$B$6-I3830)</f>
        <v>199.19888532104</v>
      </c>
      <c r="Q3830" s="0" t="n">
        <f aca="false">MAX(0,F3830-H3830-K3830-L3830)</f>
        <v>0</v>
      </c>
    </row>
    <row r="3831" customFormat="false" ht="15" hidden="false" customHeight="false" outlineLevel="0" collapsed="false">
      <c r="A3831" s="0" t="n">
        <f aca="false">'Profiles 8760'!A3820</f>
        <v>3818</v>
      </c>
      <c r="B3831" s="0" t="n">
        <f aca="false">'Profiles 8760'!B3820</f>
        <v>6</v>
      </c>
      <c r="C3831" s="0" t="n">
        <f aca="false">'Profiles 8760'!E3820</f>
        <v>0</v>
      </c>
      <c r="D3831" s="0" t="n">
        <f aca="false">'Profiles 8760'!F3820</f>
        <v>0</v>
      </c>
      <c r="E3831" s="0" t="n">
        <f aca="false">'Profiles 8760'!G3820</f>
        <v>0.379843</v>
      </c>
      <c r="F3831" s="0" t="n">
        <f aca="false">D3831*Assumptions!$C$11*$B$7+E3831*Assumptions!$C$12*$B$8</f>
        <v>15.5355787</v>
      </c>
      <c r="G3831" s="0" t="n">
        <f aca="false">C3831*Assumptions!$C$15</f>
        <v>0</v>
      </c>
      <c r="H3831" s="0" t="n">
        <f aca="false">MIN(F3831,G3831)</f>
        <v>0</v>
      </c>
      <c r="I3831" s="0" t="n">
        <f aca="false">IF(C3831=1,MIN(G3831-H3831,Assumptions!$C$13,P3830),0)</f>
        <v>0</v>
      </c>
      <c r="J3831" s="0" t="n">
        <f aca="false">H3831+I3831</f>
        <v>0</v>
      </c>
      <c r="K3831" s="0" t="n">
        <f aca="false">MIN(IF(C3831=1,F3831-H3831,F3831),Assumptions!$C$13,MAX(0,($B$5-P3830)/$B$6))</f>
        <v>15.5355787</v>
      </c>
      <c r="L3831" s="0" t="n">
        <f aca="false">IF(C3831=1,0,MIN(F3831-K3831,Assumptions!$C$15,MAX(0,$B$10-O3830-M3831)))</f>
        <v>0</v>
      </c>
      <c r="M3831" s="0" t="n">
        <f aca="false">'Profiles 8760'!H3820</f>
        <v>164800</v>
      </c>
      <c r="N3831" s="0" t="n">
        <f aca="false">J3831+L3831</f>
        <v>0</v>
      </c>
      <c r="O3831" s="0" t="n">
        <f aca="false">O3830+N3831</f>
        <v>357244.898166565</v>
      </c>
      <c r="P3831" s="0" t="n">
        <f aca="false">MIN($B$5,P3830+K3831*$B$6-I3831)</f>
        <v>212.6651249382</v>
      </c>
      <c r="Q3831" s="0" t="n">
        <f aca="false">MAX(0,F3831-H3831-K3831-L3831)</f>
        <v>0</v>
      </c>
    </row>
    <row r="3832" customFormat="false" ht="15" hidden="false" customHeight="false" outlineLevel="0" collapsed="false">
      <c r="A3832" s="0" t="n">
        <f aca="false">'Profiles 8760'!A3821</f>
        <v>3819</v>
      </c>
      <c r="B3832" s="0" t="n">
        <f aca="false">'Profiles 8760'!B3821</f>
        <v>6</v>
      </c>
      <c r="C3832" s="0" t="n">
        <f aca="false">'Profiles 8760'!E3821</f>
        <v>0</v>
      </c>
      <c r="D3832" s="0" t="n">
        <f aca="false">'Profiles 8760'!F3821</f>
        <v>0</v>
      </c>
      <c r="E3832" s="0" t="n">
        <f aca="false">'Profiles 8760'!G3821</f>
        <v>0.401738</v>
      </c>
      <c r="F3832" s="0" t="n">
        <f aca="false">D3832*Assumptions!$C$11*$B$7+E3832*Assumptions!$C$12*$B$8</f>
        <v>16.4310842</v>
      </c>
      <c r="G3832" s="0" t="n">
        <f aca="false">C3832*Assumptions!$C$15</f>
        <v>0</v>
      </c>
      <c r="H3832" s="0" t="n">
        <f aca="false">MIN(F3832,G3832)</f>
        <v>0</v>
      </c>
      <c r="I3832" s="0" t="n">
        <f aca="false">IF(C3832=1,MIN(G3832-H3832,Assumptions!$C$13,P3831),0)</f>
        <v>0</v>
      </c>
      <c r="J3832" s="0" t="n">
        <f aca="false">H3832+I3832</f>
        <v>0</v>
      </c>
      <c r="K3832" s="0" t="n">
        <f aca="false">MIN(IF(C3832=1,F3832-H3832,F3832),Assumptions!$C$13,MAX(0,($B$5-P3831)/$B$6))</f>
        <v>16.4310842</v>
      </c>
      <c r="L3832" s="0" t="n">
        <f aca="false">IF(C3832=1,0,MIN(F3832-K3832,Assumptions!$C$15,MAX(0,$B$10-O3831-M3832)))</f>
        <v>0</v>
      </c>
      <c r="M3832" s="0" t="n">
        <f aca="false">'Profiles 8760'!H3821</f>
        <v>164800</v>
      </c>
      <c r="N3832" s="0" t="n">
        <f aca="false">J3832+L3832</f>
        <v>0</v>
      </c>
      <c r="O3832" s="0" t="n">
        <f aca="false">O3831+N3832</f>
        <v>357244.898166565</v>
      </c>
      <c r="P3832" s="0" t="n">
        <f aca="false">MIN($B$5,P3831+K3832*$B$6-I3832)</f>
        <v>226.90758872276</v>
      </c>
      <c r="Q3832" s="0" t="n">
        <f aca="false">MAX(0,F3832-H3832-K3832-L3832)</f>
        <v>0</v>
      </c>
    </row>
    <row r="3833" customFormat="false" ht="15" hidden="false" customHeight="false" outlineLevel="0" collapsed="false">
      <c r="A3833" s="0" t="n">
        <f aca="false">'Profiles 8760'!A3822</f>
        <v>3820</v>
      </c>
      <c r="B3833" s="0" t="n">
        <f aca="false">'Profiles 8760'!B3822</f>
        <v>6</v>
      </c>
      <c r="C3833" s="0" t="n">
        <f aca="false">'Profiles 8760'!E3822</f>
        <v>0</v>
      </c>
      <c r="D3833" s="0" t="n">
        <f aca="false">'Profiles 8760'!F3822</f>
        <v>0</v>
      </c>
      <c r="E3833" s="0" t="n">
        <f aca="false">'Profiles 8760'!G3822</f>
        <v>0.328433</v>
      </c>
      <c r="F3833" s="0" t="n">
        <f aca="false">D3833*Assumptions!$C$11*$B$7+E3833*Assumptions!$C$12*$B$8</f>
        <v>13.4329097</v>
      </c>
      <c r="G3833" s="0" t="n">
        <f aca="false">C3833*Assumptions!$C$15</f>
        <v>0</v>
      </c>
      <c r="H3833" s="0" t="n">
        <f aca="false">MIN(F3833,G3833)</f>
        <v>0</v>
      </c>
      <c r="I3833" s="0" t="n">
        <f aca="false">IF(C3833=1,MIN(G3833-H3833,Assumptions!$C$13,P3832),0)</f>
        <v>0</v>
      </c>
      <c r="J3833" s="0" t="n">
        <f aca="false">H3833+I3833</f>
        <v>0</v>
      </c>
      <c r="K3833" s="0" t="n">
        <f aca="false">MIN(IF(C3833=1,F3833-H3833,F3833),Assumptions!$C$13,MAX(0,($B$5-P3832)/$B$6))</f>
        <v>13.4329097</v>
      </c>
      <c r="L3833" s="0" t="n">
        <f aca="false">IF(C3833=1,0,MIN(F3833-K3833,Assumptions!$C$15,MAX(0,$B$10-O3832-M3833)))</f>
        <v>0</v>
      </c>
      <c r="M3833" s="0" t="n">
        <f aca="false">'Profiles 8760'!H3822</f>
        <v>164800</v>
      </c>
      <c r="N3833" s="0" t="n">
        <f aca="false">J3833+L3833</f>
        <v>0</v>
      </c>
      <c r="O3833" s="0" t="n">
        <f aca="false">O3832+N3833</f>
        <v>357244.898166565</v>
      </c>
      <c r="P3833" s="0" t="n">
        <f aca="false">MIN($B$5,P3832+K3833*$B$6-I3833)</f>
        <v>238.55123485072</v>
      </c>
      <c r="Q3833" s="0" t="n">
        <f aca="false">MAX(0,F3833-H3833-K3833-L3833)</f>
        <v>0</v>
      </c>
    </row>
    <row r="3834" customFormat="false" ht="15" hidden="false" customHeight="false" outlineLevel="0" collapsed="false">
      <c r="A3834" s="0" t="n">
        <f aca="false">'Profiles 8760'!A3823</f>
        <v>3821</v>
      </c>
      <c r="B3834" s="0" t="n">
        <f aca="false">'Profiles 8760'!B3823</f>
        <v>6</v>
      </c>
      <c r="C3834" s="0" t="n">
        <f aca="false">'Profiles 8760'!E3823</f>
        <v>0</v>
      </c>
      <c r="D3834" s="0" t="n">
        <f aca="false">'Profiles 8760'!F3823</f>
        <v>0</v>
      </c>
      <c r="E3834" s="0" t="n">
        <f aca="false">'Profiles 8760'!G3823</f>
        <v>0.395357</v>
      </c>
      <c r="F3834" s="0" t="n">
        <f aca="false">D3834*Assumptions!$C$11*$B$7+E3834*Assumptions!$C$12*$B$8</f>
        <v>16.1701013</v>
      </c>
      <c r="G3834" s="0" t="n">
        <f aca="false">C3834*Assumptions!$C$15</f>
        <v>0</v>
      </c>
      <c r="H3834" s="0" t="n">
        <f aca="false">MIN(F3834,G3834)</f>
        <v>0</v>
      </c>
      <c r="I3834" s="0" t="n">
        <f aca="false">IF(C3834=1,MIN(G3834-H3834,Assumptions!$C$13,P3833),0)</f>
        <v>0</v>
      </c>
      <c r="J3834" s="0" t="n">
        <f aca="false">H3834+I3834</f>
        <v>0</v>
      </c>
      <c r="K3834" s="0" t="n">
        <f aca="false">MIN(IF(C3834=1,F3834-H3834,F3834),Assumptions!$C$13,MAX(0,($B$5-P3833)/$B$6))</f>
        <v>16.1701013</v>
      </c>
      <c r="L3834" s="0" t="n">
        <f aca="false">IF(C3834=1,0,MIN(F3834-K3834,Assumptions!$C$15,MAX(0,$B$10-O3833-M3834)))</f>
        <v>0</v>
      </c>
      <c r="M3834" s="0" t="n">
        <f aca="false">'Profiles 8760'!H3823</f>
        <v>164800</v>
      </c>
      <c r="N3834" s="0" t="n">
        <f aca="false">J3834+L3834</f>
        <v>0</v>
      </c>
      <c r="O3834" s="0" t="n">
        <f aca="false">O3833+N3834</f>
        <v>357244.898166565</v>
      </c>
      <c r="P3834" s="0" t="n">
        <f aca="false">MIN($B$5,P3833+K3834*$B$6-I3834)</f>
        <v>252.56747865756</v>
      </c>
      <c r="Q3834" s="0" t="n">
        <f aca="false">MAX(0,F3834-H3834-K3834-L3834)</f>
        <v>0</v>
      </c>
    </row>
    <row r="3835" customFormat="false" ht="15" hidden="false" customHeight="false" outlineLevel="0" collapsed="false">
      <c r="A3835" s="0" t="n">
        <f aca="false">'Profiles 8760'!A3824</f>
        <v>3822</v>
      </c>
      <c r="B3835" s="0" t="n">
        <f aca="false">'Profiles 8760'!B3824</f>
        <v>6</v>
      </c>
      <c r="C3835" s="0" t="n">
        <f aca="false">'Profiles 8760'!E3824</f>
        <v>0</v>
      </c>
      <c r="D3835" s="0" t="n">
        <f aca="false">'Profiles 8760'!F3824</f>
        <v>0</v>
      </c>
      <c r="E3835" s="0" t="n">
        <f aca="false">'Profiles 8760'!G3824</f>
        <v>0.460371</v>
      </c>
      <c r="F3835" s="0" t="n">
        <f aca="false">D3835*Assumptions!$C$11*$B$7+E3835*Assumptions!$C$12*$B$8</f>
        <v>18.8291739</v>
      </c>
      <c r="G3835" s="0" t="n">
        <f aca="false">C3835*Assumptions!$C$15</f>
        <v>0</v>
      </c>
      <c r="H3835" s="0" t="n">
        <f aca="false">MIN(F3835,G3835)</f>
        <v>0</v>
      </c>
      <c r="I3835" s="0" t="n">
        <f aca="false">IF(C3835=1,MIN(G3835-H3835,Assumptions!$C$13,P3834),0)</f>
        <v>0</v>
      </c>
      <c r="J3835" s="0" t="n">
        <f aca="false">H3835+I3835</f>
        <v>0</v>
      </c>
      <c r="K3835" s="0" t="n">
        <f aca="false">MIN(IF(C3835=1,F3835-H3835,F3835),Assumptions!$C$13,MAX(0,($B$5-P3834)/$B$6))</f>
        <v>18.8291739</v>
      </c>
      <c r="L3835" s="0" t="n">
        <f aca="false">IF(C3835=1,0,MIN(F3835-K3835,Assumptions!$C$15,MAX(0,$B$10-O3834-M3835)))</f>
        <v>0</v>
      </c>
      <c r="M3835" s="0" t="n">
        <f aca="false">'Profiles 8760'!H3824</f>
        <v>164800</v>
      </c>
      <c r="N3835" s="0" t="n">
        <f aca="false">J3835+L3835</f>
        <v>0</v>
      </c>
      <c r="O3835" s="0" t="n">
        <f aca="false">O3834+N3835</f>
        <v>357244.898166565</v>
      </c>
      <c r="P3835" s="0" t="n">
        <f aca="false">MIN($B$5,P3834+K3835*$B$6-I3835)</f>
        <v>268.88860659408</v>
      </c>
      <c r="Q3835" s="0" t="n">
        <f aca="false">MAX(0,F3835-H3835-K3835-L3835)</f>
        <v>0</v>
      </c>
    </row>
    <row r="3836" customFormat="false" ht="15" hidden="false" customHeight="false" outlineLevel="0" collapsed="false">
      <c r="A3836" s="0" t="n">
        <f aca="false">'Profiles 8760'!A3825</f>
        <v>3823</v>
      </c>
      <c r="B3836" s="0" t="n">
        <f aca="false">'Profiles 8760'!B3825</f>
        <v>6</v>
      </c>
      <c r="C3836" s="0" t="n">
        <f aca="false">'Profiles 8760'!E3825</f>
        <v>0</v>
      </c>
      <c r="D3836" s="0" t="n">
        <f aca="false">'Profiles 8760'!F3825</f>
        <v>0.131844</v>
      </c>
      <c r="E3836" s="0" t="n">
        <f aca="false">'Profiles 8760'!G3825</f>
        <v>0.303739</v>
      </c>
      <c r="F3836" s="0" t="n">
        <f aca="false">D3836*Assumptions!$C$11*$B$7+E3836*Assumptions!$C$12*$B$8</f>
        <v>50.4994723</v>
      </c>
      <c r="G3836" s="0" t="n">
        <f aca="false">C3836*Assumptions!$C$15</f>
        <v>0</v>
      </c>
      <c r="H3836" s="0" t="n">
        <f aca="false">MIN(F3836,G3836)</f>
        <v>0</v>
      </c>
      <c r="I3836" s="0" t="n">
        <f aca="false">IF(C3836=1,MIN(G3836-H3836,Assumptions!$C$13,P3835),0)</f>
        <v>0</v>
      </c>
      <c r="J3836" s="0" t="n">
        <f aca="false">H3836+I3836</f>
        <v>0</v>
      </c>
      <c r="K3836" s="0" t="n">
        <f aca="false">MIN(IF(C3836=1,F3836-H3836,F3836),Assumptions!$C$13,MAX(0,($B$5-P3835)/$B$6))</f>
        <v>50.4994723</v>
      </c>
      <c r="L3836" s="0" t="n">
        <f aca="false">IF(C3836=1,0,MIN(F3836-K3836,Assumptions!$C$15,MAX(0,$B$10-O3835-M3836)))</f>
        <v>0</v>
      </c>
      <c r="M3836" s="0" t="n">
        <f aca="false">'Profiles 8760'!H3825</f>
        <v>164800</v>
      </c>
      <c r="N3836" s="0" t="n">
        <f aca="false">J3836+L3836</f>
        <v>0</v>
      </c>
      <c r="O3836" s="0" t="n">
        <f aca="false">O3835+N3836</f>
        <v>357244.898166565</v>
      </c>
      <c r="P3836" s="0" t="n">
        <f aca="false">MIN($B$5,P3835+K3836*$B$6-I3836)</f>
        <v>312.66154918372</v>
      </c>
      <c r="Q3836" s="0" t="n">
        <f aca="false">MAX(0,F3836-H3836-K3836-L3836)</f>
        <v>0</v>
      </c>
    </row>
    <row r="3837" customFormat="false" ht="15" hidden="false" customHeight="false" outlineLevel="0" collapsed="false">
      <c r="A3837" s="0" t="n">
        <f aca="false">'Profiles 8760'!A3826</f>
        <v>3824</v>
      </c>
      <c r="B3837" s="0" t="n">
        <f aca="false">'Profiles 8760'!B3826</f>
        <v>6</v>
      </c>
      <c r="C3837" s="0" t="n">
        <f aca="false">'Profiles 8760'!E3826</f>
        <v>1</v>
      </c>
      <c r="D3837" s="0" t="n">
        <f aca="false">'Profiles 8760'!F3826</f>
        <v>0.381816</v>
      </c>
      <c r="E3837" s="0" t="n">
        <f aca="false">'Profiles 8760'!G3826</f>
        <v>0.299159</v>
      </c>
      <c r="F3837" s="0" t="n">
        <f aca="false">D3837*Assumptions!$C$11*$B$7+E3837*Assumptions!$C$12*$B$8</f>
        <v>122.5040639</v>
      </c>
      <c r="G3837" s="0" t="n">
        <f aca="false">C3837*Assumptions!$C$15</f>
        <v>200</v>
      </c>
      <c r="H3837" s="0" t="n">
        <f aca="false">MIN(F3837,G3837)</f>
        <v>122.5040639</v>
      </c>
      <c r="I3837" s="0" t="n">
        <f aca="false">IF(C3837=1,MIN(G3837-H3837,Assumptions!$C$13,P3836),0)</f>
        <v>77.4959361</v>
      </c>
      <c r="J3837" s="0" t="n">
        <f aca="false">H3837+I3837</f>
        <v>200</v>
      </c>
      <c r="K3837" s="0" t="n">
        <f aca="false">MIN(IF(C3837=1,F3837-H3837,F3837),Assumptions!$C$13,MAX(0,($B$5-P3836)/$B$6))</f>
        <v>0</v>
      </c>
      <c r="L3837" s="0" t="n">
        <f aca="false">IF(C3837=1,0,MIN(F3837-K3837,Assumptions!$C$15,MAX(0,$B$10-O3836-M3837)))</f>
        <v>0</v>
      </c>
      <c r="M3837" s="0" t="n">
        <f aca="false">'Profiles 8760'!H3826</f>
        <v>164600</v>
      </c>
      <c r="N3837" s="0" t="n">
        <f aca="false">J3837+L3837</f>
        <v>200</v>
      </c>
      <c r="O3837" s="0" t="n">
        <f aca="false">O3836+N3837</f>
        <v>357444.898166565</v>
      </c>
      <c r="P3837" s="0" t="n">
        <f aca="false">MIN($B$5,P3836+K3837*$B$6-I3837)</f>
        <v>235.16561308372</v>
      </c>
      <c r="Q3837" s="0" t="n">
        <f aca="false">MAX(0,F3837-H3837-K3837-L3837)</f>
        <v>0</v>
      </c>
    </row>
    <row r="3838" customFormat="false" ht="15" hidden="false" customHeight="false" outlineLevel="0" collapsed="false">
      <c r="A3838" s="0" t="n">
        <f aca="false">'Profiles 8760'!A3827</f>
        <v>3825</v>
      </c>
      <c r="B3838" s="0" t="n">
        <f aca="false">'Profiles 8760'!B3827</f>
        <v>6</v>
      </c>
      <c r="C3838" s="0" t="n">
        <f aca="false">'Profiles 8760'!E3827</f>
        <v>1</v>
      </c>
      <c r="D3838" s="0" t="n">
        <f aca="false">'Profiles 8760'!F3827</f>
        <v>0.65528</v>
      </c>
      <c r="E3838" s="0" t="n">
        <f aca="false">'Profiles 8760'!G3827</f>
        <v>0.356422</v>
      </c>
      <c r="F3838" s="0" t="n">
        <f aca="false">D3838*Assumptions!$C$11*$B$7+E3838*Assumptions!$C$12*$B$8</f>
        <v>203.8225238</v>
      </c>
      <c r="G3838" s="0" t="n">
        <f aca="false">C3838*Assumptions!$C$15</f>
        <v>200</v>
      </c>
      <c r="H3838" s="0" t="n">
        <f aca="false">MIN(F3838,G3838)</f>
        <v>200</v>
      </c>
      <c r="I3838" s="0" t="n">
        <f aca="false">IF(C3838=1,MIN(G3838-H3838,Assumptions!$C$13,P3837),0)</f>
        <v>0</v>
      </c>
      <c r="J3838" s="0" t="n">
        <f aca="false">H3838+I3838</f>
        <v>200</v>
      </c>
      <c r="K3838" s="0" t="n">
        <f aca="false">MIN(IF(C3838=1,F3838-H3838,F3838),Assumptions!$C$13,MAX(0,($B$5-P3837)/$B$6))</f>
        <v>3.8225238</v>
      </c>
      <c r="L3838" s="0" t="n">
        <f aca="false">IF(C3838=1,0,MIN(F3838-K3838,Assumptions!$C$15,MAX(0,$B$10-O3837-M3838)))</f>
        <v>0</v>
      </c>
      <c r="M3838" s="0" t="n">
        <f aca="false">'Profiles 8760'!H3827</f>
        <v>164400</v>
      </c>
      <c r="N3838" s="0" t="n">
        <f aca="false">J3838+L3838</f>
        <v>200</v>
      </c>
      <c r="O3838" s="0" t="n">
        <f aca="false">O3837+N3838</f>
        <v>357644.898166565</v>
      </c>
      <c r="P3838" s="0" t="n">
        <f aca="false">MIN($B$5,P3837+K3838*$B$6-I3838)</f>
        <v>238.47897671356</v>
      </c>
      <c r="Q3838" s="0" t="n">
        <f aca="false">MAX(0,F3838-H3838-K3838-L3838)</f>
        <v>0</v>
      </c>
    </row>
    <row r="3839" customFormat="false" ht="15" hidden="false" customHeight="false" outlineLevel="0" collapsed="false">
      <c r="A3839" s="0" t="n">
        <f aca="false">'Profiles 8760'!A3828</f>
        <v>3826</v>
      </c>
      <c r="B3839" s="0" t="n">
        <f aca="false">'Profiles 8760'!B3828</f>
        <v>6</v>
      </c>
      <c r="C3839" s="0" t="n">
        <f aca="false">'Profiles 8760'!E3828</f>
        <v>0</v>
      </c>
      <c r="D3839" s="0" t="n">
        <f aca="false">'Profiles 8760'!F3828</f>
        <v>0.91119</v>
      </c>
      <c r="E3839" s="0" t="n">
        <f aca="false">'Profiles 8760'!G3828</f>
        <v>0.473714</v>
      </c>
      <c r="F3839" s="0" t="n">
        <f aca="false">D3839*Assumptions!$C$11*$B$7+E3839*Assumptions!$C$12*$B$8</f>
        <v>282.5265746</v>
      </c>
      <c r="G3839" s="0" t="n">
        <f aca="false">C3839*Assumptions!$C$15</f>
        <v>0</v>
      </c>
      <c r="H3839" s="0" t="n">
        <f aca="false">MIN(F3839,G3839)</f>
        <v>0</v>
      </c>
      <c r="I3839" s="0" t="n">
        <f aca="false">IF(C3839=1,MIN(G3839-H3839,Assumptions!$C$13,P3838),0)</f>
        <v>0</v>
      </c>
      <c r="J3839" s="0" t="n">
        <f aca="false">H3839+I3839</f>
        <v>0</v>
      </c>
      <c r="K3839" s="0" t="n">
        <f aca="false">MIN(IF(C3839=1,F3839-H3839,F3839),Assumptions!$C$13,MAX(0,($B$5-P3838)/$B$6))</f>
        <v>180</v>
      </c>
      <c r="L3839" s="0" t="n">
        <f aca="false">IF(C3839=1,0,MIN(F3839-K3839,Assumptions!$C$15,MAX(0,$B$10-O3838-M3839)))</f>
        <v>102.5265746</v>
      </c>
      <c r="M3839" s="0" t="n">
        <f aca="false">'Profiles 8760'!H3828</f>
        <v>164400</v>
      </c>
      <c r="N3839" s="0" t="n">
        <f aca="false">J3839+L3839</f>
        <v>102.5265746</v>
      </c>
      <c r="O3839" s="0" t="n">
        <f aca="false">O3838+N3839</f>
        <v>357747.424741165</v>
      </c>
      <c r="P3839" s="0" t="n">
        <f aca="false">MIN($B$5,P3838+K3839*$B$6-I3839)</f>
        <v>394.50297671356</v>
      </c>
      <c r="Q3839" s="0" t="n">
        <f aca="false">MAX(0,F3839-H3839-K3839-L3839)</f>
        <v>0</v>
      </c>
    </row>
    <row r="3840" customFormat="false" ht="15" hidden="false" customHeight="false" outlineLevel="0" collapsed="false">
      <c r="A3840" s="0" t="n">
        <f aca="false">'Profiles 8760'!A3829</f>
        <v>3827</v>
      </c>
      <c r="B3840" s="0" t="n">
        <f aca="false">'Profiles 8760'!B3829</f>
        <v>6</v>
      </c>
      <c r="C3840" s="0" t="n">
        <f aca="false">'Profiles 8760'!E3829</f>
        <v>0</v>
      </c>
      <c r="D3840" s="0" t="n">
        <f aca="false">'Profiles 8760'!F3829</f>
        <v>1</v>
      </c>
      <c r="E3840" s="0" t="n">
        <f aca="false">'Profiles 8760'!G3829</f>
        <v>0.437015</v>
      </c>
      <c r="F3840" s="0" t="n">
        <f aca="false">D3840*Assumptions!$C$11*$B$7+E3840*Assumptions!$C$12*$B$8</f>
        <v>306.6739135</v>
      </c>
      <c r="G3840" s="0" t="n">
        <f aca="false">C3840*Assumptions!$C$15</f>
        <v>0</v>
      </c>
      <c r="H3840" s="0" t="n">
        <f aca="false">MIN(F3840,G3840)</f>
        <v>0</v>
      </c>
      <c r="I3840" s="0" t="n">
        <f aca="false">IF(C3840=1,MIN(G3840-H3840,Assumptions!$C$13,P3839),0)</f>
        <v>0</v>
      </c>
      <c r="J3840" s="0" t="n">
        <f aca="false">H3840+I3840</f>
        <v>0</v>
      </c>
      <c r="K3840" s="0" t="n">
        <f aca="false">MIN(IF(C3840=1,F3840-H3840,F3840),Assumptions!$C$13,MAX(0,($B$5-P3839)/$B$6))</f>
        <v>134.179768443055</v>
      </c>
      <c r="L3840" s="0" t="n">
        <f aca="false">IF(C3840=1,0,MIN(F3840-K3840,Assumptions!$C$15,MAX(0,$B$10-O3839-M3840)))</f>
        <v>172.494145056945</v>
      </c>
      <c r="M3840" s="0" t="n">
        <f aca="false">'Profiles 8760'!H3829</f>
        <v>164400</v>
      </c>
      <c r="N3840" s="0" t="n">
        <f aca="false">J3840+L3840</f>
        <v>172.494145056945</v>
      </c>
      <c r="O3840" s="0" t="n">
        <f aca="false">O3839+N3840</f>
        <v>357919.918886222</v>
      </c>
      <c r="P3840" s="0" t="n">
        <f aca="false">MIN($B$5,P3839+K3840*$B$6-I3840)</f>
        <v>510.81</v>
      </c>
      <c r="Q3840" s="0" t="n">
        <f aca="false">MAX(0,F3840-H3840-K3840-L3840)</f>
        <v>0</v>
      </c>
    </row>
    <row r="3841" customFormat="false" ht="15" hidden="false" customHeight="false" outlineLevel="0" collapsed="false">
      <c r="A3841" s="0" t="n">
        <f aca="false">'Profiles 8760'!A3830</f>
        <v>3828</v>
      </c>
      <c r="B3841" s="0" t="n">
        <f aca="false">'Profiles 8760'!B3830</f>
        <v>6</v>
      </c>
      <c r="C3841" s="0" t="n">
        <f aca="false">'Profiles 8760'!E3830</f>
        <v>0</v>
      </c>
      <c r="D3841" s="0" t="n">
        <f aca="false">'Profiles 8760'!F3830</f>
        <v>1</v>
      </c>
      <c r="E3841" s="0" t="n">
        <f aca="false">'Profiles 8760'!G3830</f>
        <v>0.436195</v>
      </c>
      <c r="F3841" s="0" t="n">
        <f aca="false">D3841*Assumptions!$C$11*$B$7+E3841*Assumptions!$C$12*$B$8</f>
        <v>306.6403755</v>
      </c>
      <c r="G3841" s="0" t="n">
        <f aca="false">C3841*Assumptions!$C$15</f>
        <v>0</v>
      </c>
      <c r="H3841" s="0" t="n">
        <f aca="false">MIN(F3841,G3841)</f>
        <v>0</v>
      </c>
      <c r="I3841" s="0" t="n">
        <f aca="false">IF(C3841=1,MIN(G3841-H3841,Assumptions!$C$13,P3840),0)</f>
        <v>0</v>
      </c>
      <c r="J3841" s="0" t="n">
        <f aca="false">H3841+I3841</f>
        <v>0</v>
      </c>
      <c r="K3841" s="0" t="n">
        <f aca="false">MIN(IF(C3841=1,F3841-H3841,F3841),Assumptions!$C$13,MAX(0,($B$5-P3840)/$B$6))</f>
        <v>0</v>
      </c>
      <c r="L3841" s="0" t="n">
        <f aca="false">IF(C3841=1,0,MIN(F3841-K3841,Assumptions!$C$15,MAX(0,$B$10-O3840-M3841)))</f>
        <v>200</v>
      </c>
      <c r="M3841" s="0" t="n">
        <f aca="false">'Profiles 8760'!H3830</f>
        <v>164400</v>
      </c>
      <c r="N3841" s="0" t="n">
        <f aca="false">J3841+L3841</f>
        <v>200</v>
      </c>
      <c r="O3841" s="0" t="n">
        <f aca="false">O3840+N3841</f>
        <v>358119.918886222</v>
      </c>
      <c r="P3841" s="0" t="n">
        <f aca="false">MIN($B$5,P3840+K3841*$B$6-I3841)</f>
        <v>510.81</v>
      </c>
      <c r="Q3841" s="0" t="n">
        <f aca="false">MAX(0,F3841-H3841-K3841-L3841)</f>
        <v>106.6403755</v>
      </c>
    </row>
    <row r="3842" customFormat="false" ht="15" hidden="false" customHeight="false" outlineLevel="0" collapsed="false">
      <c r="A3842" s="0" t="n">
        <f aca="false">'Profiles 8760'!A3831</f>
        <v>3829</v>
      </c>
      <c r="B3842" s="0" t="n">
        <f aca="false">'Profiles 8760'!B3831</f>
        <v>6</v>
      </c>
      <c r="C3842" s="0" t="n">
        <f aca="false">'Profiles 8760'!E3831</f>
        <v>0</v>
      </c>
      <c r="D3842" s="0" t="n">
        <f aca="false">'Profiles 8760'!F3831</f>
        <v>1</v>
      </c>
      <c r="E3842" s="0" t="n">
        <f aca="false">'Profiles 8760'!G3831</f>
        <v>0.450912</v>
      </c>
      <c r="F3842" s="0" t="n">
        <f aca="false">D3842*Assumptions!$C$11*$B$7+E3842*Assumptions!$C$12*$B$8</f>
        <v>307.2423008</v>
      </c>
      <c r="G3842" s="0" t="n">
        <f aca="false">C3842*Assumptions!$C$15</f>
        <v>0</v>
      </c>
      <c r="H3842" s="0" t="n">
        <f aca="false">MIN(F3842,G3842)</f>
        <v>0</v>
      </c>
      <c r="I3842" s="0" t="n">
        <f aca="false">IF(C3842=1,MIN(G3842-H3842,Assumptions!$C$13,P3841),0)</f>
        <v>0</v>
      </c>
      <c r="J3842" s="0" t="n">
        <f aca="false">H3842+I3842</f>
        <v>0</v>
      </c>
      <c r="K3842" s="0" t="n">
        <f aca="false">MIN(IF(C3842=1,F3842-H3842,F3842),Assumptions!$C$13,MAX(0,($B$5-P3841)/$B$6))</f>
        <v>0</v>
      </c>
      <c r="L3842" s="0" t="n">
        <f aca="false">IF(C3842=1,0,MIN(F3842-K3842,Assumptions!$C$15,MAX(0,$B$10-O3841-M3842)))</f>
        <v>200</v>
      </c>
      <c r="M3842" s="0" t="n">
        <f aca="false">'Profiles 8760'!H3831</f>
        <v>164400</v>
      </c>
      <c r="N3842" s="0" t="n">
        <f aca="false">J3842+L3842</f>
        <v>200</v>
      </c>
      <c r="O3842" s="0" t="n">
        <f aca="false">O3841+N3842</f>
        <v>358319.918886222</v>
      </c>
      <c r="P3842" s="0" t="n">
        <f aca="false">MIN($B$5,P3841+K3842*$B$6-I3842)</f>
        <v>510.81</v>
      </c>
      <c r="Q3842" s="0" t="n">
        <f aca="false">MAX(0,F3842-H3842-K3842-L3842)</f>
        <v>107.2423008</v>
      </c>
    </row>
    <row r="3843" customFormat="false" ht="15" hidden="false" customHeight="false" outlineLevel="0" collapsed="false">
      <c r="A3843" s="0" t="n">
        <f aca="false">'Profiles 8760'!A3832</f>
        <v>3830</v>
      </c>
      <c r="B3843" s="0" t="n">
        <f aca="false">'Profiles 8760'!B3832</f>
        <v>6</v>
      </c>
      <c r="C3843" s="0" t="n">
        <f aca="false">'Profiles 8760'!E3832</f>
        <v>0</v>
      </c>
      <c r="D3843" s="0" t="n">
        <f aca="false">'Profiles 8760'!F3832</f>
        <v>1</v>
      </c>
      <c r="E3843" s="0" t="n">
        <f aca="false">'Profiles 8760'!G3832</f>
        <v>0.457851</v>
      </c>
      <c r="F3843" s="0" t="n">
        <f aca="false">D3843*Assumptions!$C$11*$B$7+E3843*Assumptions!$C$12*$B$8</f>
        <v>307.5261059</v>
      </c>
      <c r="G3843" s="0" t="n">
        <f aca="false">C3843*Assumptions!$C$15</f>
        <v>0</v>
      </c>
      <c r="H3843" s="0" t="n">
        <f aca="false">MIN(F3843,G3843)</f>
        <v>0</v>
      </c>
      <c r="I3843" s="0" t="n">
        <f aca="false">IF(C3843=1,MIN(G3843-H3843,Assumptions!$C$13,P3842),0)</f>
        <v>0</v>
      </c>
      <c r="J3843" s="0" t="n">
        <f aca="false">H3843+I3843</f>
        <v>0</v>
      </c>
      <c r="K3843" s="0" t="n">
        <f aca="false">MIN(IF(C3843=1,F3843-H3843,F3843),Assumptions!$C$13,MAX(0,($B$5-P3842)/$B$6))</f>
        <v>0</v>
      </c>
      <c r="L3843" s="0" t="n">
        <f aca="false">IF(C3843=1,0,MIN(F3843-K3843,Assumptions!$C$15,MAX(0,$B$10-O3842-M3843)))</f>
        <v>200</v>
      </c>
      <c r="M3843" s="0" t="n">
        <f aca="false">'Profiles 8760'!H3832</f>
        <v>164400</v>
      </c>
      <c r="N3843" s="0" t="n">
        <f aca="false">J3843+L3843</f>
        <v>200</v>
      </c>
      <c r="O3843" s="0" t="n">
        <f aca="false">O3842+N3843</f>
        <v>358519.918886222</v>
      </c>
      <c r="P3843" s="0" t="n">
        <f aca="false">MIN($B$5,P3842+K3843*$B$6-I3843)</f>
        <v>510.81</v>
      </c>
      <c r="Q3843" s="0" t="n">
        <f aca="false">MAX(0,F3843-H3843-K3843-L3843)</f>
        <v>107.5261059</v>
      </c>
    </row>
    <row r="3844" customFormat="false" ht="15" hidden="false" customHeight="false" outlineLevel="0" collapsed="false">
      <c r="A3844" s="0" t="n">
        <f aca="false">'Profiles 8760'!A3833</f>
        <v>3831</v>
      </c>
      <c r="B3844" s="0" t="n">
        <f aca="false">'Profiles 8760'!B3833</f>
        <v>6</v>
      </c>
      <c r="C3844" s="0" t="n">
        <f aca="false">'Profiles 8760'!E3833</f>
        <v>0</v>
      </c>
      <c r="D3844" s="0" t="n">
        <f aca="false">'Profiles 8760'!F3833</f>
        <v>1</v>
      </c>
      <c r="E3844" s="0" t="n">
        <f aca="false">'Profiles 8760'!G3833</f>
        <v>0.456741</v>
      </c>
      <c r="F3844" s="0" t="n">
        <f aca="false">D3844*Assumptions!$C$11*$B$7+E3844*Assumptions!$C$12*$B$8</f>
        <v>307.4807069</v>
      </c>
      <c r="G3844" s="0" t="n">
        <f aca="false">C3844*Assumptions!$C$15</f>
        <v>0</v>
      </c>
      <c r="H3844" s="0" t="n">
        <f aca="false">MIN(F3844,G3844)</f>
        <v>0</v>
      </c>
      <c r="I3844" s="0" t="n">
        <f aca="false">IF(C3844=1,MIN(G3844-H3844,Assumptions!$C$13,P3843),0)</f>
        <v>0</v>
      </c>
      <c r="J3844" s="0" t="n">
        <f aca="false">H3844+I3844</f>
        <v>0</v>
      </c>
      <c r="K3844" s="0" t="n">
        <f aca="false">MIN(IF(C3844=1,F3844-H3844,F3844),Assumptions!$C$13,MAX(0,($B$5-P3843)/$B$6))</f>
        <v>0</v>
      </c>
      <c r="L3844" s="0" t="n">
        <f aca="false">IF(C3844=1,0,MIN(F3844-K3844,Assumptions!$C$15,MAX(0,$B$10-O3843-M3844)))</f>
        <v>200</v>
      </c>
      <c r="M3844" s="0" t="n">
        <f aca="false">'Profiles 8760'!H3833</f>
        <v>164400</v>
      </c>
      <c r="N3844" s="0" t="n">
        <f aca="false">J3844+L3844</f>
        <v>200</v>
      </c>
      <c r="O3844" s="0" t="n">
        <f aca="false">O3843+N3844</f>
        <v>358719.918886222</v>
      </c>
      <c r="P3844" s="0" t="n">
        <f aca="false">MIN($B$5,P3843+K3844*$B$6-I3844)</f>
        <v>510.81</v>
      </c>
      <c r="Q3844" s="0" t="n">
        <f aca="false">MAX(0,F3844-H3844-K3844-L3844)</f>
        <v>107.4807069</v>
      </c>
    </row>
    <row r="3845" customFormat="false" ht="15" hidden="false" customHeight="false" outlineLevel="0" collapsed="false">
      <c r="A3845" s="0" t="n">
        <f aca="false">'Profiles 8760'!A3834</f>
        <v>3832</v>
      </c>
      <c r="B3845" s="0" t="n">
        <f aca="false">'Profiles 8760'!B3834</f>
        <v>6</v>
      </c>
      <c r="C3845" s="0" t="n">
        <f aca="false">'Profiles 8760'!E3834</f>
        <v>0</v>
      </c>
      <c r="D3845" s="0" t="n">
        <f aca="false">'Profiles 8760'!F3834</f>
        <v>0.91119</v>
      </c>
      <c r="E3845" s="0" t="n">
        <f aca="false">'Profiles 8760'!G3834</f>
        <v>0.337573</v>
      </c>
      <c r="F3845" s="0" t="n">
        <f aca="false">D3845*Assumptions!$C$11*$B$7+E3845*Assumptions!$C$12*$B$8</f>
        <v>276.9584077</v>
      </c>
      <c r="G3845" s="0" t="n">
        <f aca="false">C3845*Assumptions!$C$15</f>
        <v>0</v>
      </c>
      <c r="H3845" s="0" t="n">
        <f aca="false">MIN(F3845,G3845)</f>
        <v>0</v>
      </c>
      <c r="I3845" s="0" t="n">
        <f aca="false">IF(C3845=1,MIN(G3845-H3845,Assumptions!$C$13,P3844),0)</f>
        <v>0</v>
      </c>
      <c r="J3845" s="0" t="n">
        <f aca="false">H3845+I3845</f>
        <v>0</v>
      </c>
      <c r="K3845" s="0" t="n">
        <f aca="false">MIN(IF(C3845=1,F3845-H3845,F3845),Assumptions!$C$13,MAX(0,($B$5-P3844)/$B$6))</f>
        <v>0</v>
      </c>
      <c r="L3845" s="0" t="n">
        <f aca="false">IF(C3845=1,0,MIN(F3845-K3845,Assumptions!$C$15,MAX(0,$B$10-O3844-M3845)))</f>
        <v>200</v>
      </c>
      <c r="M3845" s="0" t="n">
        <f aca="false">'Profiles 8760'!H3834</f>
        <v>164400</v>
      </c>
      <c r="N3845" s="0" t="n">
        <f aca="false">J3845+L3845</f>
        <v>200</v>
      </c>
      <c r="O3845" s="0" t="n">
        <f aca="false">O3844+N3845</f>
        <v>358919.918886222</v>
      </c>
      <c r="P3845" s="0" t="n">
        <f aca="false">MIN($B$5,P3844+K3845*$B$6-I3845)</f>
        <v>510.81</v>
      </c>
      <c r="Q3845" s="0" t="n">
        <f aca="false">MAX(0,F3845-H3845-K3845-L3845)</f>
        <v>76.9584077</v>
      </c>
    </row>
    <row r="3846" customFormat="false" ht="15" hidden="false" customHeight="false" outlineLevel="0" collapsed="false">
      <c r="A3846" s="0" t="n">
        <f aca="false">'Profiles 8760'!A3835</f>
        <v>3833</v>
      </c>
      <c r="B3846" s="0" t="n">
        <f aca="false">'Profiles 8760'!B3835</f>
        <v>6</v>
      </c>
      <c r="C3846" s="0" t="n">
        <f aca="false">'Profiles 8760'!E3835</f>
        <v>0</v>
      </c>
      <c r="D3846" s="0" t="n">
        <f aca="false">'Profiles 8760'!F3835</f>
        <v>0.65528</v>
      </c>
      <c r="E3846" s="0" t="n">
        <f aca="false">'Profiles 8760'!G3835</f>
        <v>0.220948</v>
      </c>
      <c r="F3846" s="0" t="n">
        <f aca="false">D3846*Assumptions!$C$11*$B$7+E3846*Assumptions!$C$12*$B$8</f>
        <v>198.2816372</v>
      </c>
      <c r="G3846" s="0" t="n">
        <f aca="false">C3846*Assumptions!$C$15</f>
        <v>0</v>
      </c>
      <c r="H3846" s="0" t="n">
        <f aca="false">MIN(F3846,G3846)</f>
        <v>0</v>
      </c>
      <c r="I3846" s="0" t="n">
        <f aca="false">IF(C3846=1,MIN(G3846-H3846,Assumptions!$C$13,P3845),0)</f>
        <v>0</v>
      </c>
      <c r="J3846" s="0" t="n">
        <f aca="false">H3846+I3846</f>
        <v>0</v>
      </c>
      <c r="K3846" s="0" t="n">
        <f aca="false">MIN(IF(C3846=1,F3846-H3846,F3846),Assumptions!$C$13,MAX(0,($B$5-P3845)/$B$6))</f>
        <v>0</v>
      </c>
      <c r="L3846" s="0" t="n">
        <f aca="false">IF(C3846=1,0,MIN(F3846-K3846,Assumptions!$C$15,MAX(0,$B$10-O3845-M3846)))</f>
        <v>198.2816372</v>
      </c>
      <c r="M3846" s="0" t="n">
        <f aca="false">'Profiles 8760'!H3835</f>
        <v>164400</v>
      </c>
      <c r="N3846" s="0" t="n">
        <f aca="false">J3846+L3846</f>
        <v>198.2816372</v>
      </c>
      <c r="O3846" s="0" t="n">
        <f aca="false">O3845+N3846</f>
        <v>359118.200523422</v>
      </c>
      <c r="P3846" s="0" t="n">
        <f aca="false">MIN($B$5,P3845+K3846*$B$6-I3846)</f>
        <v>510.81</v>
      </c>
      <c r="Q3846" s="0" t="n">
        <f aca="false">MAX(0,F3846-H3846-K3846-L3846)</f>
        <v>0</v>
      </c>
    </row>
    <row r="3847" customFormat="false" ht="15" hidden="false" customHeight="false" outlineLevel="0" collapsed="false">
      <c r="A3847" s="0" t="n">
        <f aca="false">'Profiles 8760'!A3836</f>
        <v>3834</v>
      </c>
      <c r="B3847" s="0" t="n">
        <f aca="false">'Profiles 8760'!B3836</f>
        <v>6</v>
      </c>
      <c r="C3847" s="0" t="n">
        <f aca="false">'Profiles 8760'!E3836</f>
        <v>0</v>
      </c>
      <c r="D3847" s="0" t="n">
        <f aca="false">'Profiles 8760'!F3836</f>
        <v>0.381816</v>
      </c>
      <c r="E3847" s="0" t="n">
        <f aca="false">'Profiles 8760'!G3836</f>
        <v>0.406172</v>
      </c>
      <c r="F3847" s="0" t="n">
        <f aca="false">D3847*Assumptions!$C$11*$B$7+E3847*Assumptions!$C$12*$B$8</f>
        <v>126.8808956</v>
      </c>
      <c r="G3847" s="0" t="n">
        <f aca="false">C3847*Assumptions!$C$15</f>
        <v>0</v>
      </c>
      <c r="H3847" s="0" t="n">
        <f aca="false">MIN(F3847,G3847)</f>
        <v>0</v>
      </c>
      <c r="I3847" s="0" t="n">
        <f aca="false">IF(C3847=1,MIN(G3847-H3847,Assumptions!$C$13,P3846),0)</f>
        <v>0</v>
      </c>
      <c r="J3847" s="0" t="n">
        <f aca="false">H3847+I3847</f>
        <v>0</v>
      </c>
      <c r="K3847" s="0" t="n">
        <f aca="false">MIN(IF(C3847=1,F3847-H3847,F3847),Assumptions!$C$13,MAX(0,($B$5-P3846)/$B$6))</f>
        <v>0</v>
      </c>
      <c r="L3847" s="0" t="n">
        <f aca="false">IF(C3847=1,0,MIN(F3847-K3847,Assumptions!$C$15,MAX(0,$B$10-O3846-M3847)))</f>
        <v>126.8808956</v>
      </c>
      <c r="M3847" s="0" t="n">
        <f aca="false">'Profiles 8760'!H3836</f>
        <v>164400</v>
      </c>
      <c r="N3847" s="0" t="n">
        <f aca="false">J3847+L3847</f>
        <v>126.8808956</v>
      </c>
      <c r="O3847" s="0" t="n">
        <f aca="false">O3846+N3847</f>
        <v>359245.081419022</v>
      </c>
      <c r="P3847" s="0" t="n">
        <f aca="false">MIN($B$5,P3846+K3847*$B$6-I3847)</f>
        <v>510.81</v>
      </c>
      <c r="Q3847" s="0" t="n">
        <f aca="false">MAX(0,F3847-H3847-K3847-L3847)</f>
        <v>0</v>
      </c>
    </row>
    <row r="3848" customFormat="false" ht="15" hidden="false" customHeight="false" outlineLevel="0" collapsed="false">
      <c r="A3848" s="0" t="n">
        <f aca="false">'Profiles 8760'!A3837</f>
        <v>3835</v>
      </c>
      <c r="B3848" s="0" t="n">
        <f aca="false">'Profiles 8760'!B3837</f>
        <v>6</v>
      </c>
      <c r="C3848" s="0" t="n">
        <f aca="false">'Profiles 8760'!E3837</f>
        <v>0</v>
      </c>
      <c r="D3848" s="0" t="n">
        <f aca="false">'Profiles 8760'!F3837</f>
        <v>0.131844</v>
      </c>
      <c r="E3848" s="0" t="n">
        <f aca="false">'Profiles 8760'!G3837</f>
        <v>0.301576</v>
      </c>
      <c r="F3848" s="0" t="n">
        <f aca="false">D3848*Assumptions!$C$11*$B$7+E3848*Assumptions!$C$12*$B$8</f>
        <v>50.4110056</v>
      </c>
      <c r="G3848" s="0" t="n">
        <f aca="false">C3848*Assumptions!$C$15</f>
        <v>0</v>
      </c>
      <c r="H3848" s="0" t="n">
        <f aca="false">MIN(F3848,G3848)</f>
        <v>0</v>
      </c>
      <c r="I3848" s="0" t="n">
        <f aca="false">IF(C3848=1,MIN(G3848-H3848,Assumptions!$C$13,P3847),0)</f>
        <v>0</v>
      </c>
      <c r="J3848" s="0" t="n">
        <f aca="false">H3848+I3848</f>
        <v>0</v>
      </c>
      <c r="K3848" s="0" t="n">
        <f aca="false">MIN(IF(C3848=1,F3848-H3848,F3848),Assumptions!$C$13,MAX(0,($B$5-P3847)/$B$6))</f>
        <v>0</v>
      </c>
      <c r="L3848" s="0" t="n">
        <f aca="false">IF(C3848=1,0,MIN(F3848-K3848,Assumptions!$C$15,MAX(0,$B$10-O3847-M3848)))</f>
        <v>50.4110056</v>
      </c>
      <c r="M3848" s="0" t="n">
        <f aca="false">'Profiles 8760'!H3837</f>
        <v>164400</v>
      </c>
      <c r="N3848" s="0" t="n">
        <f aca="false">J3848+L3848</f>
        <v>50.4110056</v>
      </c>
      <c r="O3848" s="0" t="n">
        <f aca="false">O3847+N3848</f>
        <v>359295.492424622</v>
      </c>
      <c r="P3848" s="0" t="n">
        <f aca="false">MIN($B$5,P3847+K3848*$B$6-I3848)</f>
        <v>510.81</v>
      </c>
      <c r="Q3848" s="0" t="n">
        <f aca="false">MAX(0,F3848-H3848-K3848-L3848)</f>
        <v>0</v>
      </c>
    </row>
    <row r="3849" customFormat="false" ht="15" hidden="false" customHeight="false" outlineLevel="0" collapsed="false">
      <c r="A3849" s="0" t="n">
        <f aca="false">'Profiles 8760'!A3838</f>
        <v>3836</v>
      </c>
      <c r="B3849" s="0" t="n">
        <f aca="false">'Profiles 8760'!B3838</f>
        <v>6</v>
      </c>
      <c r="C3849" s="0" t="n">
        <f aca="false">'Profiles 8760'!E3838</f>
        <v>1</v>
      </c>
      <c r="D3849" s="0" t="n">
        <f aca="false">'Profiles 8760'!F3838</f>
        <v>0</v>
      </c>
      <c r="E3849" s="0" t="n">
        <f aca="false">'Profiles 8760'!G3838</f>
        <v>0.294433</v>
      </c>
      <c r="F3849" s="0" t="n">
        <f aca="false">D3849*Assumptions!$C$11*$B$7+E3849*Assumptions!$C$12*$B$8</f>
        <v>12.0423097</v>
      </c>
      <c r="G3849" s="0" t="n">
        <f aca="false">C3849*Assumptions!$C$15</f>
        <v>200</v>
      </c>
      <c r="H3849" s="0" t="n">
        <f aca="false">MIN(F3849,G3849)</f>
        <v>12.0423097</v>
      </c>
      <c r="I3849" s="0" t="n">
        <f aca="false">IF(C3849=1,MIN(G3849-H3849,Assumptions!$C$13,P3848),0)</f>
        <v>180</v>
      </c>
      <c r="J3849" s="0" t="n">
        <f aca="false">H3849+I3849</f>
        <v>192.0423097</v>
      </c>
      <c r="K3849" s="0" t="n">
        <f aca="false">MIN(IF(C3849=1,F3849-H3849,F3849),Assumptions!$C$13,MAX(0,($B$5-P3848)/$B$6))</f>
        <v>0</v>
      </c>
      <c r="L3849" s="0" t="n">
        <f aca="false">IF(C3849=1,0,MIN(F3849-K3849,Assumptions!$C$15,MAX(0,$B$10-O3848-M3849)))</f>
        <v>0</v>
      </c>
      <c r="M3849" s="0" t="n">
        <f aca="false">'Profiles 8760'!H3838</f>
        <v>164200</v>
      </c>
      <c r="N3849" s="0" t="n">
        <f aca="false">J3849+L3849</f>
        <v>192.0423097</v>
      </c>
      <c r="O3849" s="0" t="n">
        <f aca="false">O3848+N3849</f>
        <v>359487.534734322</v>
      </c>
      <c r="P3849" s="0" t="n">
        <f aca="false">MIN($B$5,P3848+K3849*$B$6-I3849)</f>
        <v>330.81</v>
      </c>
      <c r="Q3849" s="0" t="n">
        <f aca="false">MAX(0,F3849-H3849-K3849-L3849)</f>
        <v>0</v>
      </c>
    </row>
    <row r="3850" customFormat="false" ht="15" hidden="false" customHeight="false" outlineLevel="0" collapsed="false">
      <c r="A3850" s="0" t="n">
        <f aca="false">'Profiles 8760'!A3839</f>
        <v>3837</v>
      </c>
      <c r="B3850" s="0" t="n">
        <f aca="false">'Profiles 8760'!B3839</f>
        <v>6</v>
      </c>
      <c r="C3850" s="0" t="n">
        <f aca="false">'Profiles 8760'!E3839</f>
        <v>1</v>
      </c>
      <c r="D3850" s="0" t="n">
        <f aca="false">'Profiles 8760'!F3839</f>
        <v>0</v>
      </c>
      <c r="E3850" s="0" t="n">
        <f aca="false">'Profiles 8760'!G3839</f>
        <v>0.208587</v>
      </c>
      <c r="F3850" s="0" t="n">
        <f aca="false">D3850*Assumptions!$C$11*$B$7+E3850*Assumptions!$C$12*$B$8</f>
        <v>8.5312083</v>
      </c>
      <c r="G3850" s="0" t="n">
        <f aca="false">C3850*Assumptions!$C$15</f>
        <v>200</v>
      </c>
      <c r="H3850" s="0" t="n">
        <f aca="false">MIN(F3850,G3850)</f>
        <v>8.5312083</v>
      </c>
      <c r="I3850" s="0" t="n">
        <f aca="false">IF(C3850=1,MIN(G3850-H3850,Assumptions!$C$13,P3849),0)</f>
        <v>180</v>
      </c>
      <c r="J3850" s="0" t="n">
        <f aca="false">H3850+I3850</f>
        <v>188.5312083</v>
      </c>
      <c r="K3850" s="0" t="n">
        <f aca="false">MIN(IF(C3850=1,F3850-H3850,F3850),Assumptions!$C$13,MAX(0,($B$5-P3849)/$B$6))</f>
        <v>0</v>
      </c>
      <c r="L3850" s="0" t="n">
        <f aca="false">IF(C3850=1,0,MIN(F3850-K3850,Assumptions!$C$15,MAX(0,$B$10-O3849-M3850)))</f>
        <v>0</v>
      </c>
      <c r="M3850" s="0" t="n">
        <f aca="false">'Profiles 8760'!H3839</f>
        <v>164000</v>
      </c>
      <c r="N3850" s="0" t="n">
        <f aca="false">J3850+L3850</f>
        <v>188.5312083</v>
      </c>
      <c r="O3850" s="0" t="n">
        <f aca="false">O3849+N3850</f>
        <v>359676.065942622</v>
      </c>
      <c r="P3850" s="0" t="n">
        <f aca="false">MIN($B$5,P3849+K3850*$B$6-I3850)</f>
        <v>150.81</v>
      </c>
      <c r="Q3850" s="0" t="n">
        <f aca="false">MAX(0,F3850-H3850-K3850-L3850)</f>
        <v>0</v>
      </c>
    </row>
    <row r="3851" customFormat="false" ht="15" hidden="false" customHeight="false" outlineLevel="0" collapsed="false">
      <c r="A3851" s="0" t="n">
        <f aca="false">'Profiles 8760'!A3840</f>
        <v>3838</v>
      </c>
      <c r="B3851" s="0" t="n">
        <f aca="false">'Profiles 8760'!B3840</f>
        <v>6</v>
      </c>
      <c r="C3851" s="0" t="n">
        <f aca="false">'Profiles 8760'!E3840</f>
        <v>0</v>
      </c>
      <c r="D3851" s="0" t="n">
        <f aca="false">'Profiles 8760'!F3840</f>
        <v>0</v>
      </c>
      <c r="E3851" s="0" t="n">
        <f aca="false">'Profiles 8760'!G3840</f>
        <v>0.287069</v>
      </c>
      <c r="F3851" s="0" t="n">
        <f aca="false">D3851*Assumptions!$C$11*$B$7+E3851*Assumptions!$C$12*$B$8</f>
        <v>11.7411221</v>
      </c>
      <c r="G3851" s="0" t="n">
        <f aca="false">C3851*Assumptions!$C$15</f>
        <v>0</v>
      </c>
      <c r="H3851" s="0" t="n">
        <f aca="false">MIN(F3851,G3851)</f>
        <v>0</v>
      </c>
      <c r="I3851" s="0" t="n">
        <f aca="false">IF(C3851=1,MIN(G3851-H3851,Assumptions!$C$13,P3850),0)</f>
        <v>0</v>
      </c>
      <c r="J3851" s="0" t="n">
        <f aca="false">H3851+I3851</f>
        <v>0</v>
      </c>
      <c r="K3851" s="0" t="n">
        <f aca="false">MIN(IF(C3851=1,F3851-H3851,F3851),Assumptions!$C$13,MAX(0,($B$5-P3850)/$B$6))</f>
        <v>11.7411221</v>
      </c>
      <c r="L3851" s="0" t="n">
        <f aca="false">IF(C3851=1,0,MIN(F3851-K3851,Assumptions!$C$15,MAX(0,$B$10-O3850-M3851)))</f>
        <v>0</v>
      </c>
      <c r="M3851" s="0" t="n">
        <f aca="false">'Profiles 8760'!H3840</f>
        <v>164000</v>
      </c>
      <c r="N3851" s="0" t="n">
        <f aca="false">J3851+L3851</f>
        <v>0</v>
      </c>
      <c r="O3851" s="0" t="n">
        <f aca="false">O3850+N3851</f>
        <v>359676.065942622</v>
      </c>
      <c r="P3851" s="0" t="n">
        <f aca="false">MIN($B$5,P3850+K3851*$B$6-I3851)</f>
        <v>160.98720463628</v>
      </c>
      <c r="Q3851" s="0" t="n">
        <f aca="false">MAX(0,F3851-H3851-K3851-L3851)</f>
        <v>0</v>
      </c>
    </row>
    <row r="3852" customFormat="false" ht="15" hidden="false" customHeight="false" outlineLevel="0" collapsed="false">
      <c r="A3852" s="0" t="n">
        <f aca="false">'Profiles 8760'!A3841</f>
        <v>3839</v>
      </c>
      <c r="B3852" s="0" t="n">
        <f aca="false">'Profiles 8760'!B3841</f>
        <v>6</v>
      </c>
      <c r="C3852" s="0" t="n">
        <f aca="false">'Profiles 8760'!E3841</f>
        <v>0</v>
      </c>
      <c r="D3852" s="0" t="n">
        <f aca="false">'Profiles 8760'!F3841</f>
        <v>0</v>
      </c>
      <c r="E3852" s="0" t="n">
        <f aca="false">'Profiles 8760'!G3841</f>
        <v>0.256038</v>
      </c>
      <c r="F3852" s="0" t="n">
        <f aca="false">D3852*Assumptions!$C$11*$B$7+E3852*Assumptions!$C$12*$B$8</f>
        <v>10.4719542</v>
      </c>
      <c r="G3852" s="0" t="n">
        <f aca="false">C3852*Assumptions!$C$15</f>
        <v>0</v>
      </c>
      <c r="H3852" s="0" t="n">
        <f aca="false">MIN(F3852,G3852)</f>
        <v>0</v>
      </c>
      <c r="I3852" s="0" t="n">
        <f aca="false">IF(C3852=1,MIN(G3852-H3852,Assumptions!$C$13,P3851),0)</f>
        <v>0</v>
      </c>
      <c r="J3852" s="0" t="n">
        <f aca="false">H3852+I3852</f>
        <v>0</v>
      </c>
      <c r="K3852" s="0" t="n">
        <f aca="false">MIN(IF(C3852=1,F3852-H3852,F3852),Assumptions!$C$13,MAX(0,($B$5-P3851)/$B$6))</f>
        <v>10.4719542</v>
      </c>
      <c r="L3852" s="0" t="n">
        <f aca="false">IF(C3852=1,0,MIN(F3852-K3852,Assumptions!$C$15,MAX(0,$B$10-O3851-M3852)))</f>
        <v>0</v>
      </c>
      <c r="M3852" s="0" t="n">
        <f aca="false">'Profiles 8760'!H3841</f>
        <v>164000</v>
      </c>
      <c r="N3852" s="0" t="n">
        <f aca="false">J3852+L3852</f>
        <v>0</v>
      </c>
      <c r="O3852" s="0" t="n">
        <f aca="false">O3851+N3852</f>
        <v>359676.065942622</v>
      </c>
      <c r="P3852" s="0" t="n">
        <f aca="false">MIN($B$5,P3851+K3852*$B$6-I3852)</f>
        <v>170.06429453684</v>
      </c>
      <c r="Q3852" s="0" t="n">
        <f aca="false">MAX(0,F3852-H3852-K3852-L3852)</f>
        <v>0</v>
      </c>
    </row>
    <row r="3853" customFormat="false" ht="15" hidden="false" customHeight="false" outlineLevel="0" collapsed="false">
      <c r="A3853" s="0" t="n">
        <f aca="false">'Profiles 8760'!A3842</f>
        <v>3840</v>
      </c>
      <c r="B3853" s="0" t="n">
        <f aca="false">'Profiles 8760'!B3842</f>
        <v>6</v>
      </c>
      <c r="C3853" s="0" t="n">
        <f aca="false">'Profiles 8760'!E3842</f>
        <v>0</v>
      </c>
      <c r="D3853" s="0" t="n">
        <f aca="false">'Profiles 8760'!F3842</f>
        <v>0</v>
      </c>
      <c r="E3853" s="0" t="n">
        <f aca="false">'Profiles 8760'!G3842</f>
        <v>0.280086</v>
      </c>
      <c r="F3853" s="0" t="n">
        <f aca="false">D3853*Assumptions!$C$11*$B$7+E3853*Assumptions!$C$12*$B$8</f>
        <v>11.4555174</v>
      </c>
      <c r="G3853" s="0" t="n">
        <f aca="false">C3853*Assumptions!$C$15</f>
        <v>0</v>
      </c>
      <c r="H3853" s="0" t="n">
        <f aca="false">MIN(F3853,G3853)</f>
        <v>0</v>
      </c>
      <c r="I3853" s="0" t="n">
        <f aca="false">IF(C3853=1,MIN(G3853-H3853,Assumptions!$C$13,P3852),0)</f>
        <v>0</v>
      </c>
      <c r="J3853" s="0" t="n">
        <f aca="false">H3853+I3853</f>
        <v>0</v>
      </c>
      <c r="K3853" s="0" t="n">
        <f aca="false">MIN(IF(C3853=1,F3853-H3853,F3853),Assumptions!$C$13,MAX(0,($B$5-P3852)/$B$6))</f>
        <v>11.4555174</v>
      </c>
      <c r="L3853" s="0" t="n">
        <f aca="false">IF(C3853=1,0,MIN(F3853-K3853,Assumptions!$C$15,MAX(0,$B$10-O3852-M3853)))</f>
        <v>0</v>
      </c>
      <c r="M3853" s="0" t="n">
        <f aca="false">'Profiles 8760'!H3842</f>
        <v>164000</v>
      </c>
      <c r="N3853" s="0" t="n">
        <f aca="false">J3853+L3853</f>
        <v>0</v>
      </c>
      <c r="O3853" s="0" t="n">
        <f aca="false">O3852+N3853</f>
        <v>359676.065942622</v>
      </c>
      <c r="P3853" s="0" t="n">
        <f aca="false">MIN($B$5,P3852+K3853*$B$6-I3853)</f>
        <v>179.99393701916</v>
      </c>
      <c r="Q3853" s="0" t="n">
        <f aca="false">MAX(0,F3853-H3853-K3853-L3853)</f>
        <v>0</v>
      </c>
    </row>
    <row r="3854" customFormat="false" ht="15" hidden="false" customHeight="false" outlineLevel="0" collapsed="false">
      <c r="A3854" s="0" t="n">
        <f aca="false">'Profiles 8760'!A3843</f>
        <v>3841</v>
      </c>
      <c r="B3854" s="0" t="n">
        <f aca="false">'Profiles 8760'!B3843</f>
        <v>6</v>
      </c>
      <c r="C3854" s="0" t="n">
        <f aca="false">'Profiles 8760'!E3843</f>
        <v>0</v>
      </c>
      <c r="D3854" s="0" t="n">
        <f aca="false">'Profiles 8760'!F3843</f>
        <v>0</v>
      </c>
      <c r="E3854" s="0" t="n">
        <f aca="false">'Profiles 8760'!G3843</f>
        <v>0.368479</v>
      </c>
      <c r="F3854" s="0" t="n">
        <f aca="false">D3854*Assumptions!$C$11*$B$7+E3854*Assumptions!$C$12*$B$8</f>
        <v>15.0707911</v>
      </c>
      <c r="G3854" s="0" t="n">
        <f aca="false">C3854*Assumptions!$C$15</f>
        <v>0</v>
      </c>
      <c r="H3854" s="0" t="n">
        <f aca="false">MIN(F3854,G3854)</f>
        <v>0</v>
      </c>
      <c r="I3854" s="0" t="n">
        <f aca="false">IF(C3854=1,MIN(G3854-H3854,Assumptions!$C$13,P3853),0)</f>
        <v>0</v>
      </c>
      <c r="J3854" s="0" t="n">
        <f aca="false">H3854+I3854</f>
        <v>0</v>
      </c>
      <c r="K3854" s="0" t="n">
        <f aca="false">MIN(IF(C3854=1,F3854-H3854,F3854),Assumptions!$C$13,MAX(0,($B$5-P3853)/$B$6))</f>
        <v>15.0707911</v>
      </c>
      <c r="L3854" s="0" t="n">
        <f aca="false">IF(C3854=1,0,MIN(F3854-K3854,Assumptions!$C$15,MAX(0,$B$10-O3853-M3854)))</f>
        <v>0</v>
      </c>
      <c r="M3854" s="0" t="n">
        <f aca="false">'Profiles 8760'!H3843</f>
        <v>164000</v>
      </c>
      <c r="N3854" s="0" t="n">
        <f aca="false">J3854+L3854</f>
        <v>0</v>
      </c>
      <c r="O3854" s="0" t="n">
        <f aca="false">O3853+N3854</f>
        <v>359676.065942622</v>
      </c>
      <c r="P3854" s="0" t="n">
        <f aca="false">MIN($B$5,P3853+K3854*$B$6-I3854)</f>
        <v>193.05729874464</v>
      </c>
      <c r="Q3854" s="0" t="n">
        <f aca="false">MAX(0,F3854-H3854-K3854-L3854)</f>
        <v>0</v>
      </c>
    </row>
    <row r="3855" customFormat="false" ht="15" hidden="false" customHeight="false" outlineLevel="0" collapsed="false">
      <c r="A3855" s="0" t="n">
        <f aca="false">'Profiles 8760'!A3844</f>
        <v>3842</v>
      </c>
      <c r="B3855" s="0" t="n">
        <f aca="false">'Profiles 8760'!B3844</f>
        <v>6</v>
      </c>
      <c r="C3855" s="0" t="n">
        <f aca="false">'Profiles 8760'!E3844</f>
        <v>0</v>
      </c>
      <c r="D3855" s="0" t="n">
        <f aca="false">'Profiles 8760'!F3844</f>
        <v>0</v>
      </c>
      <c r="E3855" s="0" t="n">
        <f aca="false">'Profiles 8760'!G3844</f>
        <v>0.369596</v>
      </c>
      <c r="F3855" s="0" t="n">
        <f aca="false">D3855*Assumptions!$C$11*$B$7+E3855*Assumptions!$C$12*$B$8</f>
        <v>15.1164764</v>
      </c>
      <c r="G3855" s="0" t="n">
        <f aca="false">C3855*Assumptions!$C$15</f>
        <v>0</v>
      </c>
      <c r="H3855" s="0" t="n">
        <f aca="false">MIN(F3855,G3855)</f>
        <v>0</v>
      </c>
      <c r="I3855" s="0" t="n">
        <f aca="false">IF(C3855=1,MIN(G3855-H3855,Assumptions!$C$13,P3854),0)</f>
        <v>0</v>
      </c>
      <c r="J3855" s="0" t="n">
        <f aca="false">H3855+I3855</f>
        <v>0</v>
      </c>
      <c r="K3855" s="0" t="n">
        <f aca="false">MIN(IF(C3855=1,F3855-H3855,F3855),Assumptions!$C$13,MAX(0,($B$5-P3854)/$B$6))</f>
        <v>15.1164764</v>
      </c>
      <c r="L3855" s="0" t="n">
        <f aca="false">IF(C3855=1,0,MIN(F3855-K3855,Assumptions!$C$15,MAX(0,$B$10-O3854-M3855)))</f>
        <v>0</v>
      </c>
      <c r="M3855" s="0" t="n">
        <f aca="false">'Profiles 8760'!H3844</f>
        <v>164000</v>
      </c>
      <c r="N3855" s="0" t="n">
        <f aca="false">J3855+L3855</f>
        <v>0</v>
      </c>
      <c r="O3855" s="0" t="n">
        <f aca="false">O3854+N3855</f>
        <v>359676.065942622</v>
      </c>
      <c r="P3855" s="0" t="n">
        <f aca="false">MIN($B$5,P3854+K3855*$B$6-I3855)</f>
        <v>206.16026048816</v>
      </c>
      <c r="Q3855" s="0" t="n">
        <f aca="false">MAX(0,F3855-H3855-K3855-L3855)</f>
        <v>0</v>
      </c>
    </row>
    <row r="3856" customFormat="false" ht="15" hidden="false" customHeight="false" outlineLevel="0" collapsed="false">
      <c r="A3856" s="0" t="n">
        <f aca="false">'Profiles 8760'!A3845</f>
        <v>3843</v>
      </c>
      <c r="B3856" s="0" t="n">
        <f aca="false">'Profiles 8760'!B3845</f>
        <v>6</v>
      </c>
      <c r="C3856" s="0" t="n">
        <f aca="false">'Profiles 8760'!E3845</f>
        <v>0</v>
      </c>
      <c r="D3856" s="0" t="n">
        <f aca="false">'Profiles 8760'!F3845</f>
        <v>0</v>
      </c>
      <c r="E3856" s="0" t="n">
        <f aca="false">'Profiles 8760'!G3845</f>
        <v>0.299726</v>
      </c>
      <c r="F3856" s="0" t="n">
        <f aca="false">D3856*Assumptions!$C$11*$B$7+E3856*Assumptions!$C$12*$B$8</f>
        <v>12.2587934</v>
      </c>
      <c r="G3856" s="0" t="n">
        <f aca="false">C3856*Assumptions!$C$15</f>
        <v>0</v>
      </c>
      <c r="H3856" s="0" t="n">
        <f aca="false">MIN(F3856,G3856)</f>
        <v>0</v>
      </c>
      <c r="I3856" s="0" t="n">
        <f aca="false">IF(C3856=1,MIN(G3856-H3856,Assumptions!$C$13,P3855),0)</f>
        <v>0</v>
      </c>
      <c r="J3856" s="0" t="n">
        <f aca="false">H3856+I3856</f>
        <v>0</v>
      </c>
      <c r="K3856" s="0" t="n">
        <f aca="false">MIN(IF(C3856=1,F3856-H3856,F3856),Assumptions!$C$13,MAX(0,($B$5-P3855)/$B$6))</f>
        <v>12.2587934</v>
      </c>
      <c r="L3856" s="0" t="n">
        <f aca="false">IF(C3856=1,0,MIN(F3856-K3856,Assumptions!$C$15,MAX(0,$B$10-O3855-M3856)))</f>
        <v>0</v>
      </c>
      <c r="M3856" s="0" t="n">
        <f aca="false">'Profiles 8760'!H3845</f>
        <v>164000</v>
      </c>
      <c r="N3856" s="0" t="n">
        <f aca="false">J3856+L3856</f>
        <v>0</v>
      </c>
      <c r="O3856" s="0" t="n">
        <f aca="false">O3855+N3856</f>
        <v>359676.065942622</v>
      </c>
      <c r="P3856" s="0" t="n">
        <f aca="false">MIN($B$5,P3855+K3856*$B$6-I3856)</f>
        <v>216.78618260728</v>
      </c>
      <c r="Q3856" s="0" t="n">
        <f aca="false">MAX(0,F3856-H3856-K3856-L3856)</f>
        <v>0</v>
      </c>
    </row>
    <row r="3857" customFormat="false" ht="15" hidden="false" customHeight="false" outlineLevel="0" collapsed="false">
      <c r="A3857" s="0" t="n">
        <f aca="false">'Profiles 8760'!A3846</f>
        <v>3844</v>
      </c>
      <c r="B3857" s="0" t="n">
        <f aca="false">'Profiles 8760'!B3846</f>
        <v>6</v>
      </c>
      <c r="C3857" s="0" t="n">
        <f aca="false">'Profiles 8760'!E3846</f>
        <v>0</v>
      </c>
      <c r="D3857" s="0" t="n">
        <f aca="false">'Profiles 8760'!F3846</f>
        <v>0</v>
      </c>
      <c r="E3857" s="0" t="n">
        <f aca="false">'Profiles 8760'!G3846</f>
        <v>0.324321</v>
      </c>
      <c r="F3857" s="0" t="n">
        <f aca="false">D3857*Assumptions!$C$11*$B$7+E3857*Assumptions!$C$12*$B$8</f>
        <v>13.2647289</v>
      </c>
      <c r="G3857" s="0" t="n">
        <f aca="false">C3857*Assumptions!$C$15</f>
        <v>0</v>
      </c>
      <c r="H3857" s="0" t="n">
        <f aca="false">MIN(F3857,G3857)</f>
        <v>0</v>
      </c>
      <c r="I3857" s="0" t="n">
        <f aca="false">IF(C3857=1,MIN(G3857-H3857,Assumptions!$C$13,P3856),0)</f>
        <v>0</v>
      </c>
      <c r="J3857" s="0" t="n">
        <f aca="false">H3857+I3857</f>
        <v>0</v>
      </c>
      <c r="K3857" s="0" t="n">
        <f aca="false">MIN(IF(C3857=1,F3857-H3857,F3857),Assumptions!$C$13,MAX(0,($B$5-P3856)/$B$6))</f>
        <v>13.2647289</v>
      </c>
      <c r="L3857" s="0" t="n">
        <f aca="false">IF(C3857=1,0,MIN(F3857-K3857,Assumptions!$C$15,MAX(0,$B$10-O3856-M3857)))</f>
        <v>0</v>
      </c>
      <c r="M3857" s="0" t="n">
        <f aca="false">'Profiles 8760'!H3846</f>
        <v>164000</v>
      </c>
      <c r="N3857" s="0" t="n">
        <f aca="false">J3857+L3857</f>
        <v>0</v>
      </c>
      <c r="O3857" s="0" t="n">
        <f aca="false">O3856+N3857</f>
        <v>359676.065942622</v>
      </c>
      <c r="P3857" s="0" t="n">
        <f aca="false">MIN($B$5,P3856+K3857*$B$6-I3857)</f>
        <v>228.2840496178</v>
      </c>
      <c r="Q3857" s="0" t="n">
        <f aca="false">MAX(0,F3857-H3857-K3857-L3857)</f>
        <v>0</v>
      </c>
    </row>
    <row r="3858" customFormat="false" ht="15" hidden="false" customHeight="false" outlineLevel="0" collapsed="false">
      <c r="A3858" s="0" t="n">
        <f aca="false">'Profiles 8760'!A3847</f>
        <v>3845</v>
      </c>
      <c r="B3858" s="0" t="n">
        <f aca="false">'Profiles 8760'!B3847</f>
        <v>6</v>
      </c>
      <c r="C3858" s="0" t="n">
        <f aca="false">'Profiles 8760'!E3847</f>
        <v>0</v>
      </c>
      <c r="D3858" s="0" t="n">
        <f aca="false">'Profiles 8760'!F3847</f>
        <v>0</v>
      </c>
      <c r="E3858" s="0" t="n">
        <f aca="false">'Profiles 8760'!G3847</f>
        <v>0.363333</v>
      </c>
      <c r="F3858" s="0" t="n">
        <f aca="false">D3858*Assumptions!$C$11*$B$7+E3858*Assumptions!$C$12*$B$8</f>
        <v>14.8603197</v>
      </c>
      <c r="G3858" s="0" t="n">
        <f aca="false">C3858*Assumptions!$C$15</f>
        <v>0</v>
      </c>
      <c r="H3858" s="0" t="n">
        <f aca="false">MIN(F3858,G3858)</f>
        <v>0</v>
      </c>
      <c r="I3858" s="0" t="n">
        <f aca="false">IF(C3858=1,MIN(G3858-H3858,Assumptions!$C$13,P3857),0)</f>
        <v>0</v>
      </c>
      <c r="J3858" s="0" t="n">
        <f aca="false">H3858+I3858</f>
        <v>0</v>
      </c>
      <c r="K3858" s="0" t="n">
        <f aca="false">MIN(IF(C3858=1,F3858-H3858,F3858),Assumptions!$C$13,MAX(0,($B$5-P3857)/$B$6))</f>
        <v>14.8603197</v>
      </c>
      <c r="L3858" s="0" t="n">
        <f aca="false">IF(C3858=1,0,MIN(F3858-K3858,Assumptions!$C$15,MAX(0,$B$10-O3857-M3858)))</f>
        <v>0</v>
      </c>
      <c r="M3858" s="0" t="n">
        <f aca="false">'Profiles 8760'!H3847</f>
        <v>164000</v>
      </c>
      <c r="N3858" s="0" t="n">
        <f aca="false">J3858+L3858</f>
        <v>0</v>
      </c>
      <c r="O3858" s="0" t="n">
        <f aca="false">O3857+N3858</f>
        <v>359676.065942622</v>
      </c>
      <c r="P3858" s="0" t="n">
        <f aca="false">MIN($B$5,P3857+K3858*$B$6-I3858)</f>
        <v>241.16497473376</v>
      </c>
      <c r="Q3858" s="0" t="n">
        <f aca="false">MAX(0,F3858-H3858-K3858-L3858)</f>
        <v>0</v>
      </c>
    </row>
    <row r="3859" customFormat="false" ht="15" hidden="false" customHeight="false" outlineLevel="0" collapsed="false">
      <c r="A3859" s="0" t="n">
        <f aca="false">'Profiles 8760'!A3848</f>
        <v>3846</v>
      </c>
      <c r="B3859" s="0" t="n">
        <f aca="false">'Profiles 8760'!B3848</f>
        <v>6</v>
      </c>
      <c r="C3859" s="0" t="n">
        <f aca="false">'Profiles 8760'!E3848</f>
        <v>0</v>
      </c>
      <c r="D3859" s="0" t="n">
        <f aca="false">'Profiles 8760'!F3848</f>
        <v>0</v>
      </c>
      <c r="E3859" s="0" t="n">
        <f aca="false">'Profiles 8760'!G3848</f>
        <v>0.356752</v>
      </c>
      <c r="F3859" s="0" t="n">
        <f aca="false">D3859*Assumptions!$C$11*$B$7+E3859*Assumptions!$C$12*$B$8</f>
        <v>14.5911568</v>
      </c>
      <c r="G3859" s="0" t="n">
        <f aca="false">C3859*Assumptions!$C$15</f>
        <v>0</v>
      </c>
      <c r="H3859" s="0" t="n">
        <f aca="false">MIN(F3859,G3859)</f>
        <v>0</v>
      </c>
      <c r="I3859" s="0" t="n">
        <f aca="false">IF(C3859=1,MIN(G3859-H3859,Assumptions!$C$13,P3858),0)</f>
        <v>0</v>
      </c>
      <c r="J3859" s="0" t="n">
        <f aca="false">H3859+I3859</f>
        <v>0</v>
      </c>
      <c r="K3859" s="0" t="n">
        <f aca="false">MIN(IF(C3859=1,F3859-H3859,F3859),Assumptions!$C$13,MAX(0,($B$5-P3858)/$B$6))</f>
        <v>14.5911568</v>
      </c>
      <c r="L3859" s="0" t="n">
        <f aca="false">IF(C3859=1,0,MIN(F3859-K3859,Assumptions!$C$15,MAX(0,$B$10-O3858-M3859)))</f>
        <v>0</v>
      </c>
      <c r="M3859" s="0" t="n">
        <f aca="false">'Profiles 8760'!H3848</f>
        <v>164000</v>
      </c>
      <c r="N3859" s="0" t="n">
        <f aca="false">J3859+L3859</f>
        <v>0</v>
      </c>
      <c r="O3859" s="0" t="n">
        <f aca="false">O3858+N3859</f>
        <v>359676.065942622</v>
      </c>
      <c r="P3859" s="0" t="n">
        <f aca="false">MIN($B$5,P3858+K3859*$B$6-I3859)</f>
        <v>253.812589448</v>
      </c>
      <c r="Q3859" s="0" t="n">
        <f aca="false">MAX(0,F3859-H3859-K3859-L3859)</f>
        <v>0</v>
      </c>
    </row>
    <row r="3860" customFormat="false" ht="15" hidden="false" customHeight="false" outlineLevel="0" collapsed="false">
      <c r="A3860" s="0" t="n">
        <f aca="false">'Profiles 8760'!A3849</f>
        <v>3847</v>
      </c>
      <c r="B3860" s="0" t="n">
        <f aca="false">'Profiles 8760'!B3849</f>
        <v>6</v>
      </c>
      <c r="C3860" s="0" t="n">
        <f aca="false">'Profiles 8760'!E3849</f>
        <v>0</v>
      </c>
      <c r="D3860" s="0" t="n">
        <f aca="false">'Profiles 8760'!F3849</f>
        <v>0.126708</v>
      </c>
      <c r="E3860" s="0" t="n">
        <f aca="false">'Profiles 8760'!G3849</f>
        <v>0.391661</v>
      </c>
      <c r="F3860" s="0" t="n">
        <f aca="false">D3860*Assumptions!$C$11*$B$7+E3860*Assumptions!$C$12*$B$8</f>
        <v>52.6122053</v>
      </c>
      <c r="G3860" s="0" t="n">
        <f aca="false">C3860*Assumptions!$C$15</f>
        <v>0</v>
      </c>
      <c r="H3860" s="0" t="n">
        <f aca="false">MIN(F3860,G3860)</f>
        <v>0</v>
      </c>
      <c r="I3860" s="0" t="n">
        <f aca="false">IF(C3860=1,MIN(G3860-H3860,Assumptions!$C$13,P3859),0)</f>
        <v>0</v>
      </c>
      <c r="J3860" s="0" t="n">
        <f aca="false">H3860+I3860</f>
        <v>0</v>
      </c>
      <c r="K3860" s="0" t="n">
        <f aca="false">MIN(IF(C3860=1,F3860-H3860,F3860),Assumptions!$C$13,MAX(0,($B$5-P3859)/$B$6))</f>
        <v>52.6122053</v>
      </c>
      <c r="L3860" s="0" t="n">
        <f aca="false">IF(C3860=1,0,MIN(F3860-K3860,Assumptions!$C$15,MAX(0,$B$10-O3859-M3860)))</f>
        <v>0</v>
      </c>
      <c r="M3860" s="0" t="n">
        <f aca="false">'Profiles 8760'!H3849</f>
        <v>164000</v>
      </c>
      <c r="N3860" s="0" t="n">
        <f aca="false">J3860+L3860</f>
        <v>0</v>
      </c>
      <c r="O3860" s="0" t="n">
        <f aca="false">O3859+N3860</f>
        <v>359676.065942622</v>
      </c>
      <c r="P3860" s="0" t="n">
        <f aca="false">MIN($B$5,P3859+K3860*$B$6-I3860)</f>
        <v>299.41684900204</v>
      </c>
      <c r="Q3860" s="0" t="n">
        <f aca="false">MAX(0,F3860-H3860-K3860-L3860)</f>
        <v>0</v>
      </c>
    </row>
    <row r="3861" customFormat="false" ht="15" hidden="false" customHeight="false" outlineLevel="0" collapsed="false">
      <c r="A3861" s="0" t="n">
        <f aca="false">'Profiles 8760'!A3850</f>
        <v>3848</v>
      </c>
      <c r="B3861" s="0" t="n">
        <f aca="false">'Profiles 8760'!B3850</f>
        <v>6</v>
      </c>
      <c r="C3861" s="0" t="n">
        <f aca="false">'Profiles 8760'!E3850</f>
        <v>1</v>
      </c>
      <c r="D3861" s="0" t="n">
        <f aca="false">'Profiles 8760'!F3850</f>
        <v>0.366944</v>
      </c>
      <c r="E3861" s="0" t="n">
        <f aca="false">'Profiles 8760'!G3850</f>
        <v>0.527788</v>
      </c>
      <c r="F3861" s="0" t="n">
        <f aca="false">D3861*Assumptions!$C$11*$B$7+E3861*Assumptions!$C$12*$B$8</f>
        <v>127.5599564</v>
      </c>
      <c r="G3861" s="0" t="n">
        <f aca="false">C3861*Assumptions!$C$15</f>
        <v>200</v>
      </c>
      <c r="H3861" s="0" t="n">
        <f aca="false">MIN(F3861,G3861)</f>
        <v>127.5599564</v>
      </c>
      <c r="I3861" s="0" t="n">
        <f aca="false">IF(C3861=1,MIN(G3861-H3861,Assumptions!$C$13,P3860),0)</f>
        <v>72.4400436</v>
      </c>
      <c r="J3861" s="0" t="n">
        <f aca="false">H3861+I3861</f>
        <v>200</v>
      </c>
      <c r="K3861" s="0" t="n">
        <f aca="false">MIN(IF(C3861=1,F3861-H3861,F3861),Assumptions!$C$13,MAX(0,($B$5-P3860)/$B$6))</f>
        <v>0</v>
      </c>
      <c r="L3861" s="0" t="n">
        <f aca="false">IF(C3861=1,0,MIN(F3861-K3861,Assumptions!$C$15,MAX(0,$B$10-O3860-M3861)))</f>
        <v>0</v>
      </c>
      <c r="M3861" s="0" t="n">
        <f aca="false">'Profiles 8760'!H3850</f>
        <v>163800</v>
      </c>
      <c r="N3861" s="0" t="n">
        <f aca="false">J3861+L3861</f>
        <v>200</v>
      </c>
      <c r="O3861" s="0" t="n">
        <f aca="false">O3860+N3861</f>
        <v>359876.065942622</v>
      </c>
      <c r="P3861" s="0" t="n">
        <f aca="false">MIN($B$5,P3860+K3861*$B$6-I3861)</f>
        <v>226.97680540204</v>
      </c>
      <c r="Q3861" s="0" t="n">
        <f aca="false">MAX(0,F3861-H3861-K3861-L3861)</f>
        <v>0</v>
      </c>
    </row>
    <row r="3862" customFormat="false" ht="15" hidden="false" customHeight="false" outlineLevel="0" collapsed="false">
      <c r="A3862" s="0" t="n">
        <f aca="false">'Profiles 8760'!A3851</f>
        <v>3849</v>
      </c>
      <c r="B3862" s="0" t="n">
        <f aca="false">'Profiles 8760'!B3851</f>
        <v>6</v>
      </c>
      <c r="C3862" s="0" t="n">
        <f aca="false">'Profiles 8760'!E3851</f>
        <v>1</v>
      </c>
      <c r="D3862" s="0" t="n">
        <f aca="false">'Profiles 8760'!F3851</f>
        <v>0.629757</v>
      </c>
      <c r="E3862" s="0" t="n">
        <f aca="false">'Profiles 8760'!G3851</f>
        <v>0.74524</v>
      </c>
      <c r="F3862" s="0" t="n">
        <f aca="false">D3862*Assumptions!$C$11*$B$7+E3862*Assumptions!$C$12*$B$8</f>
        <v>212.3541376</v>
      </c>
      <c r="G3862" s="0" t="n">
        <f aca="false">C3862*Assumptions!$C$15</f>
        <v>200</v>
      </c>
      <c r="H3862" s="0" t="n">
        <f aca="false">MIN(F3862,G3862)</f>
        <v>200</v>
      </c>
      <c r="I3862" s="0" t="n">
        <f aca="false">IF(C3862=1,MIN(G3862-H3862,Assumptions!$C$13,P3861),0)</f>
        <v>0</v>
      </c>
      <c r="J3862" s="0" t="n">
        <f aca="false">H3862+I3862</f>
        <v>200</v>
      </c>
      <c r="K3862" s="0" t="n">
        <f aca="false">MIN(IF(C3862=1,F3862-H3862,F3862),Assumptions!$C$13,MAX(0,($B$5-P3861)/$B$6))</f>
        <v>12.3541376</v>
      </c>
      <c r="L3862" s="0" t="n">
        <f aca="false">IF(C3862=1,0,MIN(F3862-K3862,Assumptions!$C$15,MAX(0,$B$10-O3861-M3862)))</f>
        <v>0</v>
      </c>
      <c r="M3862" s="0" t="n">
        <f aca="false">'Profiles 8760'!H3851</f>
        <v>163600</v>
      </c>
      <c r="N3862" s="0" t="n">
        <f aca="false">J3862+L3862</f>
        <v>200</v>
      </c>
      <c r="O3862" s="0" t="n">
        <f aca="false">O3861+N3862</f>
        <v>360076.065942622</v>
      </c>
      <c r="P3862" s="0" t="n">
        <f aca="false">MIN($B$5,P3861+K3862*$B$6-I3862)</f>
        <v>237.68537187372</v>
      </c>
      <c r="Q3862" s="0" t="n">
        <f aca="false">MAX(0,F3862-H3862-K3862-L3862)</f>
        <v>0</v>
      </c>
    </row>
    <row r="3863" customFormat="false" ht="15" hidden="false" customHeight="false" outlineLevel="0" collapsed="false">
      <c r="A3863" s="0" t="n">
        <f aca="false">'Profiles 8760'!A3852</f>
        <v>3850</v>
      </c>
      <c r="B3863" s="0" t="n">
        <f aca="false">'Profiles 8760'!B3852</f>
        <v>6</v>
      </c>
      <c r="C3863" s="0" t="n">
        <f aca="false">'Profiles 8760'!E3852</f>
        <v>0</v>
      </c>
      <c r="D3863" s="0" t="n">
        <f aca="false">'Profiles 8760'!F3852</f>
        <v>0.875699</v>
      </c>
      <c r="E3863" s="0" t="n">
        <f aca="false">'Profiles 8760'!G3852</f>
        <v>0.886382</v>
      </c>
      <c r="F3863" s="0" t="n">
        <f aca="false">D3863*Assumptions!$C$11*$B$7+E3863*Assumptions!$C$12*$B$8</f>
        <v>289.154895</v>
      </c>
      <c r="G3863" s="0" t="n">
        <f aca="false">C3863*Assumptions!$C$15</f>
        <v>0</v>
      </c>
      <c r="H3863" s="0" t="n">
        <f aca="false">MIN(F3863,G3863)</f>
        <v>0</v>
      </c>
      <c r="I3863" s="0" t="n">
        <f aca="false">IF(C3863=1,MIN(G3863-H3863,Assumptions!$C$13,P3862),0)</f>
        <v>0</v>
      </c>
      <c r="J3863" s="0" t="n">
        <f aca="false">H3863+I3863</f>
        <v>0</v>
      </c>
      <c r="K3863" s="0" t="n">
        <f aca="false">MIN(IF(C3863=1,F3863-H3863,F3863),Assumptions!$C$13,MAX(0,($B$5-P3862)/$B$6))</f>
        <v>180</v>
      </c>
      <c r="L3863" s="0" t="n">
        <f aca="false">IF(C3863=1,0,MIN(F3863-K3863,Assumptions!$C$15,MAX(0,$B$10-O3862-M3863)))</f>
        <v>109.154895</v>
      </c>
      <c r="M3863" s="0" t="n">
        <f aca="false">'Profiles 8760'!H3852</f>
        <v>163600</v>
      </c>
      <c r="N3863" s="0" t="n">
        <f aca="false">J3863+L3863</f>
        <v>109.154895</v>
      </c>
      <c r="O3863" s="0" t="n">
        <f aca="false">O3862+N3863</f>
        <v>360185.220837622</v>
      </c>
      <c r="P3863" s="0" t="n">
        <f aca="false">MIN($B$5,P3862+K3863*$B$6-I3863)</f>
        <v>393.70937187372</v>
      </c>
      <c r="Q3863" s="0" t="n">
        <f aca="false">MAX(0,F3863-H3863-K3863-L3863)</f>
        <v>0</v>
      </c>
    </row>
    <row r="3864" customFormat="false" ht="15" hidden="false" customHeight="false" outlineLevel="0" collapsed="false">
      <c r="A3864" s="0" t="n">
        <f aca="false">'Profiles 8760'!A3853</f>
        <v>3851</v>
      </c>
      <c r="B3864" s="0" t="n">
        <f aca="false">'Profiles 8760'!B3853</f>
        <v>6</v>
      </c>
      <c r="C3864" s="0" t="n">
        <f aca="false">'Profiles 8760'!E3853</f>
        <v>0</v>
      </c>
      <c r="D3864" s="0" t="n">
        <f aca="false">'Profiles 8760'!F3853</f>
        <v>1</v>
      </c>
      <c r="E3864" s="0" t="n">
        <f aca="false">'Profiles 8760'!G3853</f>
        <v>0.885464</v>
      </c>
      <c r="F3864" s="0" t="n">
        <f aca="false">D3864*Assumptions!$C$11*$B$7+E3864*Assumptions!$C$12*$B$8</f>
        <v>325.0154776</v>
      </c>
      <c r="G3864" s="0" t="n">
        <f aca="false">C3864*Assumptions!$C$15</f>
        <v>0</v>
      </c>
      <c r="H3864" s="0" t="n">
        <f aca="false">MIN(F3864,G3864)</f>
        <v>0</v>
      </c>
      <c r="I3864" s="0" t="n">
        <f aca="false">IF(C3864=1,MIN(G3864-H3864,Assumptions!$C$13,P3863),0)</f>
        <v>0</v>
      </c>
      <c r="J3864" s="0" t="n">
        <f aca="false">H3864+I3864</f>
        <v>0</v>
      </c>
      <c r="K3864" s="0" t="n">
        <f aca="false">MIN(IF(C3864=1,F3864-H3864,F3864),Assumptions!$C$13,MAX(0,($B$5-P3863)/$B$6))</f>
        <v>135.095325480249</v>
      </c>
      <c r="L3864" s="0" t="n">
        <f aca="false">IF(C3864=1,0,MIN(F3864-K3864,Assumptions!$C$15,MAX(0,$B$10-O3863-M3864)))</f>
        <v>189.920152119751</v>
      </c>
      <c r="M3864" s="0" t="n">
        <f aca="false">'Profiles 8760'!H3853</f>
        <v>163600</v>
      </c>
      <c r="N3864" s="0" t="n">
        <f aca="false">J3864+L3864</f>
        <v>189.920152119751</v>
      </c>
      <c r="O3864" s="0" t="n">
        <f aca="false">O3863+N3864</f>
        <v>360375.140989742</v>
      </c>
      <c r="P3864" s="0" t="n">
        <f aca="false">MIN($B$5,P3863+K3864*$B$6-I3864)</f>
        <v>510.81</v>
      </c>
      <c r="Q3864" s="0" t="n">
        <f aca="false">MAX(0,F3864-H3864-K3864-L3864)</f>
        <v>0</v>
      </c>
    </row>
    <row r="3865" customFormat="false" ht="15" hidden="false" customHeight="false" outlineLevel="0" collapsed="false">
      <c r="A3865" s="0" t="n">
        <f aca="false">'Profiles 8760'!A3854</f>
        <v>3852</v>
      </c>
      <c r="B3865" s="0" t="n">
        <f aca="false">'Profiles 8760'!B3854</f>
        <v>6</v>
      </c>
      <c r="C3865" s="0" t="n">
        <f aca="false">'Profiles 8760'!E3854</f>
        <v>0</v>
      </c>
      <c r="D3865" s="0" t="n">
        <f aca="false">'Profiles 8760'!F3854</f>
        <v>1</v>
      </c>
      <c r="E3865" s="0" t="n">
        <f aca="false">'Profiles 8760'!G3854</f>
        <v>1</v>
      </c>
      <c r="F3865" s="0" t="n">
        <f aca="false">D3865*Assumptions!$C$11*$B$7+E3865*Assumptions!$C$12*$B$8</f>
        <v>329.7</v>
      </c>
      <c r="G3865" s="0" t="n">
        <f aca="false">C3865*Assumptions!$C$15</f>
        <v>0</v>
      </c>
      <c r="H3865" s="0" t="n">
        <f aca="false">MIN(F3865,G3865)</f>
        <v>0</v>
      </c>
      <c r="I3865" s="0" t="n">
        <f aca="false">IF(C3865=1,MIN(G3865-H3865,Assumptions!$C$13,P3864),0)</f>
        <v>0</v>
      </c>
      <c r="J3865" s="0" t="n">
        <f aca="false">H3865+I3865</f>
        <v>0</v>
      </c>
      <c r="K3865" s="0" t="n">
        <f aca="false">MIN(IF(C3865=1,F3865-H3865,F3865),Assumptions!$C$13,MAX(0,($B$5-P3864)/$B$6))</f>
        <v>0</v>
      </c>
      <c r="L3865" s="0" t="n">
        <f aca="false">IF(C3865=1,0,MIN(F3865-K3865,Assumptions!$C$15,MAX(0,$B$10-O3864-M3865)))</f>
        <v>200</v>
      </c>
      <c r="M3865" s="0" t="n">
        <f aca="false">'Profiles 8760'!H3854</f>
        <v>163600</v>
      </c>
      <c r="N3865" s="0" t="n">
        <f aca="false">J3865+L3865</f>
        <v>200</v>
      </c>
      <c r="O3865" s="0" t="n">
        <f aca="false">O3864+N3865</f>
        <v>360575.140989742</v>
      </c>
      <c r="P3865" s="0" t="n">
        <f aca="false">MIN($B$5,P3864+K3865*$B$6-I3865)</f>
        <v>510.81</v>
      </c>
      <c r="Q3865" s="0" t="n">
        <f aca="false">MAX(0,F3865-H3865-K3865-L3865)</f>
        <v>129.7</v>
      </c>
    </row>
    <row r="3866" customFormat="false" ht="15" hidden="false" customHeight="false" outlineLevel="0" collapsed="false">
      <c r="A3866" s="0" t="n">
        <f aca="false">'Profiles 8760'!A3855</f>
        <v>3853</v>
      </c>
      <c r="B3866" s="0" t="n">
        <f aca="false">'Profiles 8760'!B3855</f>
        <v>6</v>
      </c>
      <c r="C3866" s="0" t="n">
        <f aca="false">'Profiles 8760'!E3855</f>
        <v>0</v>
      </c>
      <c r="D3866" s="0" t="n">
        <f aca="false">'Profiles 8760'!F3855</f>
        <v>1</v>
      </c>
      <c r="E3866" s="0" t="n">
        <f aca="false">'Profiles 8760'!G3855</f>
        <v>0.843658</v>
      </c>
      <c r="F3866" s="0" t="n">
        <f aca="false">D3866*Assumptions!$C$11*$B$7+E3866*Assumptions!$C$12*$B$8</f>
        <v>323.3056122</v>
      </c>
      <c r="G3866" s="0" t="n">
        <f aca="false">C3866*Assumptions!$C$15</f>
        <v>0</v>
      </c>
      <c r="H3866" s="0" t="n">
        <f aca="false">MIN(F3866,G3866)</f>
        <v>0</v>
      </c>
      <c r="I3866" s="0" t="n">
        <f aca="false">IF(C3866=1,MIN(G3866-H3866,Assumptions!$C$13,P3865),0)</f>
        <v>0</v>
      </c>
      <c r="J3866" s="0" t="n">
        <f aca="false">H3866+I3866</f>
        <v>0</v>
      </c>
      <c r="K3866" s="0" t="n">
        <f aca="false">MIN(IF(C3866=1,F3866-H3866,F3866),Assumptions!$C$13,MAX(0,($B$5-P3865)/$B$6))</f>
        <v>0</v>
      </c>
      <c r="L3866" s="0" t="n">
        <f aca="false">IF(C3866=1,0,MIN(F3866-K3866,Assumptions!$C$15,MAX(0,$B$10-O3865-M3866)))</f>
        <v>200</v>
      </c>
      <c r="M3866" s="0" t="n">
        <f aca="false">'Profiles 8760'!H3855</f>
        <v>163600</v>
      </c>
      <c r="N3866" s="0" t="n">
        <f aca="false">J3866+L3866</f>
        <v>200</v>
      </c>
      <c r="O3866" s="0" t="n">
        <f aca="false">O3865+N3866</f>
        <v>360775.140989742</v>
      </c>
      <c r="P3866" s="0" t="n">
        <f aca="false">MIN($B$5,P3865+K3866*$B$6-I3866)</f>
        <v>510.81</v>
      </c>
      <c r="Q3866" s="0" t="n">
        <f aca="false">MAX(0,F3866-H3866-K3866-L3866)</f>
        <v>123.3056122</v>
      </c>
    </row>
    <row r="3867" customFormat="false" ht="15" hidden="false" customHeight="false" outlineLevel="0" collapsed="false">
      <c r="A3867" s="0" t="n">
        <f aca="false">'Profiles 8760'!A3856</f>
        <v>3854</v>
      </c>
      <c r="B3867" s="0" t="n">
        <f aca="false">'Profiles 8760'!B3856</f>
        <v>6</v>
      </c>
      <c r="C3867" s="0" t="n">
        <f aca="false">'Profiles 8760'!E3856</f>
        <v>0</v>
      </c>
      <c r="D3867" s="0" t="n">
        <f aca="false">'Profiles 8760'!F3856</f>
        <v>1</v>
      </c>
      <c r="E3867" s="0" t="n">
        <f aca="false">'Profiles 8760'!G3856</f>
        <v>0.608467</v>
      </c>
      <c r="F3867" s="0" t="n">
        <f aca="false">D3867*Assumptions!$C$11*$B$7+E3867*Assumptions!$C$12*$B$8</f>
        <v>313.6863003</v>
      </c>
      <c r="G3867" s="0" t="n">
        <f aca="false">C3867*Assumptions!$C$15</f>
        <v>0</v>
      </c>
      <c r="H3867" s="0" t="n">
        <f aca="false">MIN(F3867,G3867)</f>
        <v>0</v>
      </c>
      <c r="I3867" s="0" t="n">
        <f aca="false">IF(C3867=1,MIN(G3867-H3867,Assumptions!$C$13,P3866),0)</f>
        <v>0</v>
      </c>
      <c r="J3867" s="0" t="n">
        <f aca="false">H3867+I3867</f>
        <v>0</v>
      </c>
      <c r="K3867" s="0" t="n">
        <f aca="false">MIN(IF(C3867=1,F3867-H3867,F3867),Assumptions!$C$13,MAX(0,($B$5-P3866)/$B$6))</f>
        <v>0</v>
      </c>
      <c r="L3867" s="0" t="n">
        <f aca="false">IF(C3867=1,0,MIN(F3867-K3867,Assumptions!$C$15,MAX(0,$B$10-O3866-M3867)))</f>
        <v>200</v>
      </c>
      <c r="M3867" s="0" t="n">
        <f aca="false">'Profiles 8760'!H3856</f>
        <v>163600</v>
      </c>
      <c r="N3867" s="0" t="n">
        <f aca="false">J3867+L3867</f>
        <v>200</v>
      </c>
      <c r="O3867" s="0" t="n">
        <f aca="false">O3866+N3867</f>
        <v>360975.140989742</v>
      </c>
      <c r="P3867" s="0" t="n">
        <f aca="false">MIN($B$5,P3866+K3867*$B$6-I3867)</f>
        <v>510.81</v>
      </c>
      <c r="Q3867" s="0" t="n">
        <f aca="false">MAX(0,F3867-H3867-K3867-L3867)</f>
        <v>113.6863003</v>
      </c>
    </row>
    <row r="3868" customFormat="false" ht="15" hidden="false" customHeight="false" outlineLevel="0" collapsed="false">
      <c r="A3868" s="0" t="n">
        <f aca="false">'Profiles 8760'!A3857</f>
        <v>3855</v>
      </c>
      <c r="B3868" s="0" t="n">
        <f aca="false">'Profiles 8760'!B3857</f>
        <v>6</v>
      </c>
      <c r="C3868" s="0" t="n">
        <f aca="false">'Profiles 8760'!E3857</f>
        <v>0</v>
      </c>
      <c r="D3868" s="0" t="n">
        <f aca="false">'Profiles 8760'!F3857</f>
        <v>1</v>
      </c>
      <c r="E3868" s="0" t="n">
        <f aca="false">'Profiles 8760'!G3857</f>
        <v>0.818032</v>
      </c>
      <c r="F3868" s="0" t="n">
        <f aca="false">D3868*Assumptions!$C$11*$B$7+E3868*Assumptions!$C$12*$B$8</f>
        <v>322.2575088</v>
      </c>
      <c r="G3868" s="0" t="n">
        <f aca="false">C3868*Assumptions!$C$15</f>
        <v>0</v>
      </c>
      <c r="H3868" s="0" t="n">
        <f aca="false">MIN(F3868,G3868)</f>
        <v>0</v>
      </c>
      <c r="I3868" s="0" t="n">
        <f aca="false">IF(C3868=1,MIN(G3868-H3868,Assumptions!$C$13,P3867),0)</f>
        <v>0</v>
      </c>
      <c r="J3868" s="0" t="n">
        <f aca="false">H3868+I3868</f>
        <v>0</v>
      </c>
      <c r="K3868" s="0" t="n">
        <f aca="false">MIN(IF(C3868=1,F3868-H3868,F3868),Assumptions!$C$13,MAX(0,($B$5-P3867)/$B$6))</f>
        <v>0</v>
      </c>
      <c r="L3868" s="0" t="n">
        <f aca="false">IF(C3868=1,0,MIN(F3868-K3868,Assumptions!$C$15,MAX(0,$B$10-O3867-M3868)))</f>
        <v>200</v>
      </c>
      <c r="M3868" s="0" t="n">
        <f aca="false">'Profiles 8760'!H3857</f>
        <v>163600</v>
      </c>
      <c r="N3868" s="0" t="n">
        <f aca="false">J3868+L3868</f>
        <v>200</v>
      </c>
      <c r="O3868" s="0" t="n">
        <f aca="false">O3867+N3868</f>
        <v>361175.140989742</v>
      </c>
      <c r="P3868" s="0" t="n">
        <f aca="false">MIN($B$5,P3867+K3868*$B$6-I3868)</f>
        <v>510.81</v>
      </c>
      <c r="Q3868" s="0" t="n">
        <f aca="false">MAX(0,F3868-H3868-K3868-L3868)</f>
        <v>122.2575088</v>
      </c>
    </row>
    <row r="3869" customFormat="false" ht="15" hidden="false" customHeight="false" outlineLevel="0" collapsed="false">
      <c r="A3869" s="0" t="n">
        <f aca="false">'Profiles 8760'!A3858</f>
        <v>3856</v>
      </c>
      <c r="B3869" s="0" t="n">
        <f aca="false">'Profiles 8760'!B3858</f>
        <v>6</v>
      </c>
      <c r="C3869" s="0" t="n">
        <f aca="false">'Profiles 8760'!E3858</f>
        <v>0</v>
      </c>
      <c r="D3869" s="0" t="n">
        <f aca="false">'Profiles 8760'!F3858</f>
        <v>0.875699</v>
      </c>
      <c r="E3869" s="0" t="n">
        <f aca="false">'Profiles 8760'!G3858</f>
        <v>0.792607</v>
      </c>
      <c r="F3869" s="0" t="n">
        <f aca="false">D3869*Assumptions!$C$11*$B$7+E3869*Assumptions!$C$12*$B$8</f>
        <v>285.3194975</v>
      </c>
      <c r="G3869" s="0" t="n">
        <f aca="false">C3869*Assumptions!$C$15</f>
        <v>0</v>
      </c>
      <c r="H3869" s="0" t="n">
        <f aca="false">MIN(F3869,G3869)</f>
        <v>0</v>
      </c>
      <c r="I3869" s="0" t="n">
        <f aca="false">IF(C3869=1,MIN(G3869-H3869,Assumptions!$C$13,P3868),0)</f>
        <v>0</v>
      </c>
      <c r="J3869" s="0" t="n">
        <f aca="false">H3869+I3869</f>
        <v>0</v>
      </c>
      <c r="K3869" s="0" t="n">
        <f aca="false">MIN(IF(C3869=1,F3869-H3869,F3869),Assumptions!$C$13,MAX(0,($B$5-P3868)/$B$6))</f>
        <v>0</v>
      </c>
      <c r="L3869" s="0" t="n">
        <f aca="false">IF(C3869=1,0,MIN(F3869-K3869,Assumptions!$C$15,MAX(0,$B$10-O3868-M3869)))</f>
        <v>200</v>
      </c>
      <c r="M3869" s="0" t="n">
        <f aca="false">'Profiles 8760'!H3858</f>
        <v>163600</v>
      </c>
      <c r="N3869" s="0" t="n">
        <f aca="false">J3869+L3869</f>
        <v>200</v>
      </c>
      <c r="O3869" s="0" t="n">
        <f aca="false">O3868+N3869</f>
        <v>361375.140989742</v>
      </c>
      <c r="P3869" s="0" t="n">
        <f aca="false">MIN($B$5,P3868+K3869*$B$6-I3869)</f>
        <v>510.81</v>
      </c>
      <c r="Q3869" s="0" t="n">
        <f aca="false">MAX(0,F3869-H3869-K3869-L3869)</f>
        <v>85.3194975</v>
      </c>
    </row>
    <row r="3870" customFormat="false" ht="15" hidden="false" customHeight="false" outlineLevel="0" collapsed="false">
      <c r="A3870" s="0" t="n">
        <f aca="false">'Profiles 8760'!A3859</f>
        <v>3857</v>
      </c>
      <c r="B3870" s="0" t="n">
        <f aca="false">'Profiles 8760'!B3859</f>
        <v>6</v>
      </c>
      <c r="C3870" s="0" t="n">
        <f aca="false">'Profiles 8760'!E3859</f>
        <v>0</v>
      </c>
      <c r="D3870" s="0" t="n">
        <f aca="false">'Profiles 8760'!F3859</f>
        <v>0.629757</v>
      </c>
      <c r="E3870" s="0" t="n">
        <f aca="false">'Profiles 8760'!G3859</f>
        <v>0.870867</v>
      </c>
      <c r="F3870" s="0" t="n">
        <f aca="false">D3870*Assumptions!$C$11*$B$7+E3870*Assumptions!$C$12*$B$8</f>
        <v>217.4922819</v>
      </c>
      <c r="G3870" s="0" t="n">
        <f aca="false">C3870*Assumptions!$C$15</f>
        <v>0</v>
      </c>
      <c r="H3870" s="0" t="n">
        <f aca="false">MIN(F3870,G3870)</f>
        <v>0</v>
      </c>
      <c r="I3870" s="0" t="n">
        <f aca="false">IF(C3870=1,MIN(G3870-H3870,Assumptions!$C$13,P3869),0)</f>
        <v>0</v>
      </c>
      <c r="J3870" s="0" t="n">
        <f aca="false">H3870+I3870</f>
        <v>0</v>
      </c>
      <c r="K3870" s="0" t="n">
        <f aca="false">MIN(IF(C3870=1,F3870-H3870,F3870),Assumptions!$C$13,MAX(0,($B$5-P3869)/$B$6))</f>
        <v>0</v>
      </c>
      <c r="L3870" s="0" t="n">
        <f aca="false">IF(C3870=1,0,MIN(F3870-K3870,Assumptions!$C$15,MAX(0,$B$10-O3869-M3870)))</f>
        <v>200</v>
      </c>
      <c r="M3870" s="0" t="n">
        <f aca="false">'Profiles 8760'!H3859</f>
        <v>163600</v>
      </c>
      <c r="N3870" s="0" t="n">
        <f aca="false">J3870+L3870</f>
        <v>200</v>
      </c>
      <c r="O3870" s="0" t="n">
        <f aca="false">O3869+N3870</f>
        <v>361575.140989742</v>
      </c>
      <c r="P3870" s="0" t="n">
        <f aca="false">MIN($B$5,P3869+K3870*$B$6-I3870)</f>
        <v>510.81</v>
      </c>
      <c r="Q3870" s="0" t="n">
        <f aca="false">MAX(0,F3870-H3870-K3870-L3870)</f>
        <v>17.4922819</v>
      </c>
    </row>
    <row r="3871" customFormat="false" ht="15" hidden="false" customHeight="false" outlineLevel="0" collapsed="false">
      <c r="A3871" s="0" t="n">
        <f aca="false">'Profiles 8760'!A3860</f>
        <v>3858</v>
      </c>
      <c r="B3871" s="0" t="n">
        <f aca="false">'Profiles 8760'!B3860</f>
        <v>6</v>
      </c>
      <c r="C3871" s="0" t="n">
        <f aca="false">'Profiles 8760'!E3860</f>
        <v>0</v>
      </c>
      <c r="D3871" s="0" t="n">
        <f aca="false">'Profiles 8760'!F3860</f>
        <v>0.366944</v>
      </c>
      <c r="E3871" s="0" t="n">
        <f aca="false">'Profiles 8760'!G3860</f>
        <v>1</v>
      </c>
      <c r="F3871" s="0" t="n">
        <f aca="false">D3871*Assumptions!$C$11*$B$7+E3871*Assumptions!$C$12*$B$8</f>
        <v>146.8734272</v>
      </c>
      <c r="G3871" s="0" t="n">
        <f aca="false">C3871*Assumptions!$C$15</f>
        <v>0</v>
      </c>
      <c r="H3871" s="0" t="n">
        <f aca="false">MIN(F3871,G3871)</f>
        <v>0</v>
      </c>
      <c r="I3871" s="0" t="n">
        <f aca="false">IF(C3871=1,MIN(G3871-H3871,Assumptions!$C$13,P3870),0)</f>
        <v>0</v>
      </c>
      <c r="J3871" s="0" t="n">
        <f aca="false">H3871+I3871</f>
        <v>0</v>
      </c>
      <c r="K3871" s="0" t="n">
        <f aca="false">MIN(IF(C3871=1,F3871-H3871,F3871),Assumptions!$C$13,MAX(0,($B$5-P3870)/$B$6))</f>
        <v>0</v>
      </c>
      <c r="L3871" s="0" t="n">
        <f aca="false">IF(C3871=1,0,MIN(F3871-K3871,Assumptions!$C$15,MAX(0,$B$10-O3870-M3871)))</f>
        <v>146.8734272</v>
      </c>
      <c r="M3871" s="0" t="n">
        <f aca="false">'Profiles 8760'!H3860</f>
        <v>163600</v>
      </c>
      <c r="N3871" s="0" t="n">
        <f aca="false">J3871+L3871</f>
        <v>146.8734272</v>
      </c>
      <c r="O3871" s="0" t="n">
        <f aca="false">O3870+N3871</f>
        <v>361722.014416942</v>
      </c>
      <c r="P3871" s="0" t="n">
        <f aca="false">MIN($B$5,P3870+K3871*$B$6-I3871)</f>
        <v>510.81</v>
      </c>
      <c r="Q3871" s="0" t="n">
        <f aca="false">MAX(0,F3871-H3871-K3871-L3871)</f>
        <v>0</v>
      </c>
    </row>
    <row r="3872" customFormat="false" ht="15" hidden="false" customHeight="false" outlineLevel="0" collapsed="false">
      <c r="A3872" s="0" t="n">
        <f aca="false">'Profiles 8760'!A3861</f>
        <v>3859</v>
      </c>
      <c r="B3872" s="0" t="n">
        <f aca="false">'Profiles 8760'!B3861</f>
        <v>6</v>
      </c>
      <c r="C3872" s="0" t="n">
        <f aca="false">'Profiles 8760'!E3861</f>
        <v>0</v>
      </c>
      <c r="D3872" s="0" t="n">
        <f aca="false">'Profiles 8760'!F3861</f>
        <v>0.126708</v>
      </c>
      <c r="E3872" s="0" t="n">
        <f aca="false">'Profiles 8760'!G3861</f>
        <v>1</v>
      </c>
      <c r="F3872" s="0" t="n">
        <f aca="false">D3872*Assumptions!$C$11*$B$7+E3872*Assumptions!$C$12*$B$8</f>
        <v>77.4932704</v>
      </c>
      <c r="G3872" s="0" t="n">
        <f aca="false">C3872*Assumptions!$C$15</f>
        <v>0</v>
      </c>
      <c r="H3872" s="0" t="n">
        <f aca="false">MIN(F3872,G3872)</f>
        <v>0</v>
      </c>
      <c r="I3872" s="0" t="n">
        <f aca="false">IF(C3872=1,MIN(G3872-H3872,Assumptions!$C$13,P3871),0)</f>
        <v>0</v>
      </c>
      <c r="J3872" s="0" t="n">
        <f aca="false">H3872+I3872</f>
        <v>0</v>
      </c>
      <c r="K3872" s="0" t="n">
        <f aca="false">MIN(IF(C3872=1,F3872-H3872,F3872),Assumptions!$C$13,MAX(0,($B$5-P3871)/$B$6))</f>
        <v>0</v>
      </c>
      <c r="L3872" s="0" t="n">
        <f aca="false">IF(C3872=1,0,MIN(F3872-K3872,Assumptions!$C$15,MAX(0,$B$10-O3871-M3872)))</f>
        <v>77.4932704</v>
      </c>
      <c r="M3872" s="0" t="n">
        <f aca="false">'Profiles 8760'!H3861</f>
        <v>163600</v>
      </c>
      <c r="N3872" s="0" t="n">
        <f aca="false">J3872+L3872</f>
        <v>77.4932704</v>
      </c>
      <c r="O3872" s="0" t="n">
        <f aca="false">O3871+N3872</f>
        <v>361799.507687342</v>
      </c>
      <c r="P3872" s="0" t="n">
        <f aca="false">MIN($B$5,P3871+K3872*$B$6-I3872)</f>
        <v>510.81</v>
      </c>
      <c r="Q3872" s="0" t="n">
        <f aca="false">MAX(0,F3872-H3872-K3872-L3872)</f>
        <v>0</v>
      </c>
    </row>
    <row r="3873" customFormat="false" ht="15" hidden="false" customHeight="false" outlineLevel="0" collapsed="false">
      <c r="A3873" s="0" t="n">
        <f aca="false">'Profiles 8760'!A3862</f>
        <v>3860</v>
      </c>
      <c r="B3873" s="0" t="n">
        <f aca="false">'Profiles 8760'!B3862</f>
        <v>6</v>
      </c>
      <c r="C3873" s="0" t="n">
        <f aca="false">'Profiles 8760'!E3862</f>
        <v>1</v>
      </c>
      <c r="D3873" s="0" t="n">
        <f aca="false">'Profiles 8760'!F3862</f>
        <v>0</v>
      </c>
      <c r="E3873" s="0" t="n">
        <f aca="false">'Profiles 8760'!G3862</f>
        <v>1</v>
      </c>
      <c r="F3873" s="0" t="n">
        <f aca="false">D3873*Assumptions!$C$11*$B$7+E3873*Assumptions!$C$12*$B$8</f>
        <v>40.9</v>
      </c>
      <c r="G3873" s="0" t="n">
        <f aca="false">C3873*Assumptions!$C$15</f>
        <v>200</v>
      </c>
      <c r="H3873" s="0" t="n">
        <f aca="false">MIN(F3873,G3873)</f>
        <v>40.9</v>
      </c>
      <c r="I3873" s="0" t="n">
        <f aca="false">IF(C3873=1,MIN(G3873-H3873,Assumptions!$C$13,P3872),0)</f>
        <v>159.1</v>
      </c>
      <c r="J3873" s="0" t="n">
        <f aca="false">H3873+I3873</f>
        <v>200</v>
      </c>
      <c r="K3873" s="0" t="n">
        <f aca="false">MIN(IF(C3873=1,F3873-H3873,F3873),Assumptions!$C$13,MAX(0,($B$5-P3872)/$B$6))</f>
        <v>0</v>
      </c>
      <c r="L3873" s="0" t="n">
        <f aca="false">IF(C3873=1,0,MIN(F3873-K3873,Assumptions!$C$15,MAX(0,$B$10-O3872-M3873)))</f>
        <v>0</v>
      </c>
      <c r="M3873" s="0" t="n">
        <f aca="false">'Profiles 8760'!H3862</f>
        <v>163400</v>
      </c>
      <c r="N3873" s="0" t="n">
        <f aca="false">J3873+L3873</f>
        <v>200</v>
      </c>
      <c r="O3873" s="0" t="n">
        <f aca="false">O3872+N3873</f>
        <v>361999.507687342</v>
      </c>
      <c r="P3873" s="0" t="n">
        <f aca="false">MIN($B$5,P3872+K3873*$B$6-I3873)</f>
        <v>351.71</v>
      </c>
      <c r="Q3873" s="0" t="n">
        <f aca="false">MAX(0,F3873-H3873-K3873-L3873)</f>
        <v>0</v>
      </c>
    </row>
    <row r="3874" customFormat="false" ht="15" hidden="false" customHeight="false" outlineLevel="0" collapsed="false">
      <c r="A3874" s="0" t="n">
        <f aca="false">'Profiles 8760'!A3863</f>
        <v>3861</v>
      </c>
      <c r="B3874" s="0" t="n">
        <f aca="false">'Profiles 8760'!B3863</f>
        <v>6</v>
      </c>
      <c r="C3874" s="0" t="n">
        <f aca="false">'Profiles 8760'!E3863</f>
        <v>1</v>
      </c>
      <c r="D3874" s="0" t="n">
        <f aca="false">'Profiles 8760'!F3863</f>
        <v>0</v>
      </c>
      <c r="E3874" s="0" t="n">
        <f aca="false">'Profiles 8760'!G3863</f>
        <v>1</v>
      </c>
      <c r="F3874" s="0" t="n">
        <f aca="false">D3874*Assumptions!$C$11*$B$7+E3874*Assumptions!$C$12*$B$8</f>
        <v>40.9</v>
      </c>
      <c r="G3874" s="0" t="n">
        <f aca="false">C3874*Assumptions!$C$15</f>
        <v>200</v>
      </c>
      <c r="H3874" s="0" t="n">
        <f aca="false">MIN(F3874,G3874)</f>
        <v>40.9</v>
      </c>
      <c r="I3874" s="0" t="n">
        <f aca="false">IF(C3874=1,MIN(G3874-H3874,Assumptions!$C$13,P3873),0)</f>
        <v>159.1</v>
      </c>
      <c r="J3874" s="0" t="n">
        <f aca="false">H3874+I3874</f>
        <v>200</v>
      </c>
      <c r="K3874" s="0" t="n">
        <f aca="false">MIN(IF(C3874=1,F3874-H3874,F3874),Assumptions!$C$13,MAX(0,($B$5-P3873)/$B$6))</f>
        <v>0</v>
      </c>
      <c r="L3874" s="0" t="n">
        <f aca="false">IF(C3874=1,0,MIN(F3874-K3874,Assumptions!$C$15,MAX(0,$B$10-O3873-M3874)))</f>
        <v>0</v>
      </c>
      <c r="M3874" s="0" t="n">
        <f aca="false">'Profiles 8760'!H3863</f>
        <v>163200</v>
      </c>
      <c r="N3874" s="0" t="n">
        <f aca="false">J3874+L3874</f>
        <v>200</v>
      </c>
      <c r="O3874" s="0" t="n">
        <f aca="false">O3873+N3874</f>
        <v>362199.507687342</v>
      </c>
      <c r="P3874" s="0" t="n">
        <f aca="false">MIN($B$5,P3873+K3874*$B$6-I3874)</f>
        <v>192.61</v>
      </c>
      <c r="Q3874" s="0" t="n">
        <f aca="false">MAX(0,F3874-H3874-K3874-L3874)</f>
        <v>0</v>
      </c>
    </row>
    <row r="3875" customFormat="false" ht="15" hidden="false" customHeight="false" outlineLevel="0" collapsed="false">
      <c r="A3875" s="0" t="n">
        <f aca="false">'Profiles 8760'!A3864</f>
        <v>3862</v>
      </c>
      <c r="B3875" s="0" t="n">
        <f aca="false">'Profiles 8760'!B3864</f>
        <v>6</v>
      </c>
      <c r="C3875" s="0" t="n">
        <f aca="false">'Profiles 8760'!E3864</f>
        <v>0</v>
      </c>
      <c r="D3875" s="0" t="n">
        <f aca="false">'Profiles 8760'!F3864</f>
        <v>0</v>
      </c>
      <c r="E3875" s="0" t="n">
        <f aca="false">'Profiles 8760'!G3864</f>
        <v>1</v>
      </c>
      <c r="F3875" s="0" t="n">
        <f aca="false">D3875*Assumptions!$C$11*$B$7+E3875*Assumptions!$C$12*$B$8</f>
        <v>40.9</v>
      </c>
      <c r="G3875" s="0" t="n">
        <f aca="false">C3875*Assumptions!$C$15</f>
        <v>0</v>
      </c>
      <c r="H3875" s="0" t="n">
        <f aca="false">MIN(F3875,G3875)</f>
        <v>0</v>
      </c>
      <c r="I3875" s="0" t="n">
        <f aca="false">IF(C3875=1,MIN(G3875-H3875,Assumptions!$C$13,P3874),0)</f>
        <v>0</v>
      </c>
      <c r="J3875" s="0" t="n">
        <f aca="false">H3875+I3875</f>
        <v>0</v>
      </c>
      <c r="K3875" s="0" t="n">
        <f aca="false">MIN(IF(C3875=1,F3875-H3875,F3875),Assumptions!$C$13,MAX(0,($B$5-P3874)/$B$6))</f>
        <v>40.9</v>
      </c>
      <c r="L3875" s="0" t="n">
        <f aca="false">IF(C3875=1,0,MIN(F3875-K3875,Assumptions!$C$15,MAX(0,$B$10-O3874-M3875)))</f>
        <v>0</v>
      </c>
      <c r="M3875" s="0" t="n">
        <f aca="false">'Profiles 8760'!H3864</f>
        <v>163200</v>
      </c>
      <c r="N3875" s="0" t="n">
        <f aca="false">J3875+L3875</f>
        <v>0</v>
      </c>
      <c r="O3875" s="0" t="n">
        <f aca="false">O3874+N3875</f>
        <v>362199.507687342</v>
      </c>
      <c r="P3875" s="0" t="n">
        <f aca="false">MIN($B$5,P3874+K3875*$B$6-I3875)</f>
        <v>228.06212</v>
      </c>
      <c r="Q3875" s="0" t="n">
        <f aca="false">MAX(0,F3875-H3875-K3875-L3875)</f>
        <v>0</v>
      </c>
    </row>
    <row r="3876" customFormat="false" ht="15" hidden="false" customHeight="false" outlineLevel="0" collapsed="false">
      <c r="A3876" s="0" t="n">
        <f aca="false">'Profiles 8760'!A3865</f>
        <v>3863</v>
      </c>
      <c r="B3876" s="0" t="n">
        <f aca="false">'Profiles 8760'!B3865</f>
        <v>6</v>
      </c>
      <c r="C3876" s="0" t="n">
        <f aca="false">'Profiles 8760'!E3865</f>
        <v>0</v>
      </c>
      <c r="D3876" s="0" t="n">
        <f aca="false">'Profiles 8760'!F3865</f>
        <v>0</v>
      </c>
      <c r="E3876" s="0" t="n">
        <f aca="false">'Profiles 8760'!G3865</f>
        <v>0.736485</v>
      </c>
      <c r="F3876" s="0" t="n">
        <f aca="false">D3876*Assumptions!$C$11*$B$7+E3876*Assumptions!$C$12*$B$8</f>
        <v>30.1222365</v>
      </c>
      <c r="G3876" s="0" t="n">
        <f aca="false">C3876*Assumptions!$C$15</f>
        <v>0</v>
      </c>
      <c r="H3876" s="0" t="n">
        <f aca="false">MIN(F3876,G3876)</f>
        <v>0</v>
      </c>
      <c r="I3876" s="0" t="n">
        <f aca="false">IF(C3876=1,MIN(G3876-H3876,Assumptions!$C$13,P3875),0)</f>
        <v>0</v>
      </c>
      <c r="J3876" s="0" t="n">
        <f aca="false">H3876+I3876</f>
        <v>0</v>
      </c>
      <c r="K3876" s="0" t="n">
        <f aca="false">MIN(IF(C3876=1,F3876-H3876,F3876),Assumptions!$C$13,MAX(0,($B$5-P3875)/$B$6))</f>
        <v>30.1222365</v>
      </c>
      <c r="L3876" s="0" t="n">
        <f aca="false">IF(C3876=1,0,MIN(F3876-K3876,Assumptions!$C$15,MAX(0,$B$10-O3875-M3876)))</f>
        <v>0</v>
      </c>
      <c r="M3876" s="0" t="n">
        <f aca="false">'Profiles 8760'!H3865</f>
        <v>163200</v>
      </c>
      <c r="N3876" s="0" t="n">
        <f aca="false">J3876+L3876</f>
        <v>0</v>
      </c>
      <c r="O3876" s="0" t="n">
        <f aca="false">O3875+N3876</f>
        <v>362199.507687342</v>
      </c>
      <c r="P3876" s="0" t="n">
        <f aca="false">MIN($B$5,P3875+K3876*$B$6-I3876)</f>
        <v>254.1720745982</v>
      </c>
      <c r="Q3876" s="0" t="n">
        <f aca="false">MAX(0,F3876-H3876-K3876-L3876)</f>
        <v>0</v>
      </c>
    </row>
    <row r="3877" customFormat="false" ht="15" hidden="false" customHeight="false" outlineLevel="0" collapsed="false">
      <c r="A3877" s="0" t="n">
        <f aca="false">'Profiles 8760'!A3866</f>
        <v>3864</v>
      </c>
      <c r="B3877" s="0" t="n">
        <f aca="false">'Profiles 8760'!B3866</f>
        <v>6</v>
      </c>
      <c r="C3877" s="0" t="n">
        <f aca="false">'Profiles 8760'!E3866</f>
        <v>0</v>
      </c>
      <c r="D3877" s="0" t="n">
        <f aca="false">'Profiles 8760'!F3866</f>
        <v>0</v>
      </c>
      <c r="E3877" s="0" t="n">
        <f aca="false">'Profiles 8760'!G3866</f>
        <v>0.779073</v>
      </c>
      <c r="F3877" s="0" t="n">
        <f aca="false">D3877*Assumptions!$C$11*$B$7+E3877*Assumptions!$C$12*$B$8</f>
        <v>31.8640857</v>
      </c>
      <c r="G3877" s="0" t="n">
        <f aca="false">C3877*Assumptions!$C$15</f>
        <v>0</v>
      </c>
      <c r="H3877" s="0" t="n">
        <f aca="false">MIN(F3877,G3877)</f>
        <v>0</v>
      </c>
      <c r="I3877" s="0" t="n">
        <f aca="false">IF(C3877=1,MIN(G3877-H3877,Assumptions!$C$13,P3876),0)</f>
        <v>0</v>
      </c>
      <c r="J3877" s="0" t="n">
        <f aca="false">H3877+I3877</f>
        <v>0</v>
      </c>
      <c r="K3877" s="0" t="n">
        <f aca="false">MIN(IF(C3877=1,F3877-H3877,F3877),Assumptions!$C$13,MAX(0,($B$5-P3876)/$B$6))</f>
        <v>31.8640857</v>
      </c>
      <c r="L3877" s="0" t="n">
        <f aca="false">IF(C3877=1,0,MIN(F3877-K3877,Assumptions!$C$15,MAX(0,$B$10-O3876-M3877)))</f>
        <v>0</v>
      </c>
      <c r="M3877" s="0" t="n">
        <f aca="false">'Profiles 8760'!H3866</f>
        <v>163200</v>
      </c>
      <c r="N3877" s="0" t="n">
        <f aca="false">J3877+L3877</f>
        <v>0</v>
      </c>
      <c r="O3877" s="0" t="n">
        <f aca="false">O3876+N3877</f>
        <v>362199.507687342</v>
      </c>
      <c r="P3877" s="0" t="n">
        <f aca="false">MIN($B$5,P3876+K3877*$B$6-I3877)</f>
        <v>281.79186408296</v>
      </c>
      <c r="Q3877" s="0" t="n">
        <f aca="false">MAX(0,F3877-H3877-K3877-L3877)</f>
        <v>0</v>
      </c>
    </row>
    <row r="3878" customFormat="false" ht="15" hidden="false" customHeight="false" outlineLevel="0" collapsed="false">
      <c r="A3878" s="0" t="n">
        <f aca="false">'Profiles 8760'!A3867</f>
        <v>3865</v>
      </c>
      <c r="B3878" s="0" t="n">
        <f aca="false">'Profiles 8760'!B3867</f>
        <v>6</v>
      </c>
      <c r="C3878" s="0" t="n">
        <f aca="false">'Profiles 8760'!E3867</f>
        <v>0</v>
      </c>
      <c r="D3878" s="0" t="n">
        <f aca="false">'Profiles 8760'!F3867</f>
        <v>0</v>
      </c>
      <c r="E3878" s="0" t="n">
        <f aca="false">'Profiles 8760'!G3867</f>
        <v>0.655649</v>
      </c>
      <c r="F3878" s="0" t="n">
        <f aca="false">D3878*Assumptions!$C$11*$B$7+E3878*Assumptions!$C$12*$B$8</f>
        <v>26.8160441</v>
      </c>
      <c r="G3878" s="0" t="n">
        <f aca="false">C3878*Assumptions!$C$15</f>
        <v>0</v>
      </c>
      <c r="H3878" s="0" t="n">
        <f aca="false">MIN(F3878,G3878)</f>
        <v>0</v>
      </c>
      <c r="I3878" s="0" t="n">
        <f aca="false">IF(C3878=1,MIN(G3878-H3878,Assumptions!$C$13,P3877),0)</f>
        <v>0</v>
      </c>
      <c r="J3878" s="0" t="n">
        <f aca="false">H3878+I3878</f>
        <v>0</v>
      </c>
      <c r="K3878" s="0" t="n">
        <f aca="false">MIN(IF(C3878=1,F3878-H3878,F3878),Assumptions!$C$13,MAX(0,($B$5-P3877)/$B$6))</f>
        <v>26.8160441</v>
      </c>
      <c r="L3878" s="0" t="n">
        <f aca="false">IF(C3878=1,0,MIN(F3878-K3878,Assumptions!$C$15,MAX(0,$B$10-O3877-M3878)))</f>
        <v>0</v>
      </c>
      <c r="M3878" s="0" t="n">
        <f aca="false">'Profiles 8760'!H3867</f>
        <v>163200</v>
      </c>
      <c r="N3878" s="0" t="n">
        <f aca="false">J3878+L3878</f>
        <v>0</v>
      </c>
      <c r="O3878" s="0" t="n">
        <f aca="false">O3877+N3878</f>
        <v>362199.507687342</v>
      </c>
      <c r="P3878" s="0" t="n">
        <f aca="false">MIN($B$5,P3877+K3878*$B$6-I3878)</f>
        <v>305.03601110884</v>
      </c>
      <c r="Q3878" s="0" t="n">
        <f aca="false">MAX(0,F3878-H3878-K3878-L3878)</f>
        <v>0</v>
      </c>
    </row>
    <row r="3879" customFormat="false" ht="15" hidden="false" customHeight="false" outlineLevel="0" collapsed="false">
      <c r="A3879" s="0" t="n">
        <f aca="false">'Profiles 8760'!A3868</f>
        <v>3866</v>
      </c>
      <c r="B3879" s="0" t="n">
        <f aca="false">'Profiles 8760'!B3868</f>
        <v>6</v>
      </c>
      <c r="C3879" s="0" t="n">
        <f aca="false">'Profiles 8760'!E3868</f>
        <v>0</v>
      </c>
      <c r="D3879" s="0" t="n">
        <f aca="false">'Profiles 8760'!F3868</f>
        <v>0</v>
      </c>
      <c r="E3879" s="0" t="n">
        <f aca="false">'Profiles 8760'!G3868</f>
        <v>0.52267</v>
      </c>
      <c r="F3879" s="0" t="n">
        <f aca="false">D3879*Assumptions!$C$11*$B$7+E3879*Assumptions!$C$12*$B$8</f>
        <v>21.377203</v>
      </c>
      <c r="G3879" s="0" t="n">
        <f aca="false">C3879*Assumptions!$C$15</f>
        <v>0</v>
      </c>
      <c r="H3879" s="0" t="n">
        <f aca="false">MIN(F3879,G3879)</f>
        <v>0</v>
      </c>
      <c r="I3879" s="0" t="n">
        <f aca="false">IF(C3879=1,MIN(G3879-H3879,Assumptions!$C$13,P3878),0)</f>
        <v>0</v>
      </c>
      <c r="J3879" s="0" t="n">
        <f aca="false">H3879+I3879</f>
        <v>0</v>
      </c>
      <c r="K3879" s="0" t="n">
        <f aca="false">MIN(IF(C3879=1,F3879-H3879,F3879),Assumptions!$C$13,MAX(0,($B$5-P3878)/$B$6))</f>
        <v>21.377203</v>
      </c>
      <c r="L3879" s="0" t="n">
        <f aca="false">IF(C3879=1,0,MIN(F3879-K3879,Assumptions!$C$15,MAX(0,$B$10-O3878-M3879)))</f>
        <v>0</v>
      </c>
      <c r="M3879" s="0" t="n">
        <f aca="false">'Profiles 8760'!H3868</f>
        <v>163200</v>
      </c>
      <c r="N3879" s="0" t="n">
        <f aca="false">J3879+L3879</f>
        <v>0</v>
      </c>
      <c r="O3879" s="0" t="n">
        <f aca="false">O3878+N3879</f>
        <v>362199.507687342</v>
      </c>
      <c r="P3879" s="0" t="n">
        <f aca="false">MIN($B$5,P3878+K3879*$B$6-I3879)</f>
        <v>323.56577066924</v>
      </c>
      <c r="Q3879" s="0" t="n">
        <f aca="false">MAX(0,F3879-H3879-K3879-L3879)</f>
        <v>0</v>
      </c>
    </row>
    <row r="3880" customFormat="false" ht="15" hidden="false" customHeight="false" outlineLevel="0" collapsed="false">
      <c r="A3880" s="0" t="n">
        <f aca="false">'Profiles 8760'!A3869</f>
        <v>3867</v>
      </c>
      <c r="B3880" s="0" t="n">
        <f aca="false">'Profiles 8760'!B3869</f>
        <v>6</v>
      </c>
      <c r="C3880" s="0" t="n">
        <f aca="false">'Profiles 8760'!E3869</f>
        <v>0</v>
      </c>
      <c r="D3880" s="0" t="n">
        <f aca="false">'Profiles 8760'!F3869</f>
        <v>0</v>
      </c>
      <c r="E3880" s="0" t="n">
        <f aca="false">'Profiles 8760'!G3869</f>
        <v>0.412817</v>
      </c>
      <c r="F3880" s="0" t="n">
        <f aca="false">D3880*Assumptions!$C$11*$B$7+E3880*Assumptions!$C$12*$B$8</f>
        <v>16.8842153</v>
      </c>
      <c r="G3880" s="0" t="n">
        <f aca="false">C3880*Assumptions!$C$15</f>
        <v>0</v>
      </c>
      <c r="H3880" s="0" t="n">
        <f aca="false">MIN(F3880,G3880)</f>
        <v>0</v>
      </c>
      <c r="I3880" s="0" t="n">
        <f aca="false">IF(C3880=1,MIN(G3880-H3880,Assumptions!$C$13,P3879),0)</f>
        <v>0</v>
      </c>
      <c r="J3880" s="0" t="n">
        <f aca="false">H3880+I3880</f>
        <v>0</v>
      </c>
      <c r="K3880" s="0" t="n">
        <f aca="false">MIN(IF(C3880=1,F3880-H3880,F3880),Assumptions!$C$13,MAX(0,($B$5-P3879)/$B$6))</f>
        <v>16.8842153</v>
      </c>
      <c r="L3880" s="0" t="n">
        <f aca="false">IF(C3880=1,0,MIN(F3880-K3880,Assumptions!$C$15,MAX(0,$B$10-O3879-M3880)))</f>
        <v>0</v>
      </c>
      <c r="M3880" s="0" t="n">
        <f aca="false">'Profiles 8760'!H3869</f>
        <v>163200</v>
      </c>
      <c r="N3880" s="0" t="n">
        <f aca="false">J3880+L3880</f>
        <v>0</v>
      </c>
      <c r="O3880" s="0" t="n">
        <f aca="false">O3879+N3880</f>
        <v>362199.507687342</v>
      </c>
      <c r="P3880" s="0" t="n">
        <f aca="false">MIN($B$5,P3879+K3880*$B$6-I3880)</f>
        <v>338.20100849128</v>
      </c>
      <c r="Q3880" s="0" t="n">
        <f aca="false">MAX(0,F3880-H3880-K3880-L3880)</f>
        <v>0</v>
      </c>
    </row>
    <row r="3881" customFormat="false" ht="15" hidden="false" customHeight="false" outlineLevel="0" collapsed="false">
      <c r="A3881" s="0" t="n">
        <f aca="false">'Profiles 8760'!A3870</f>
        <v>3868</v>
      </c>
      <c r="B3881" s="0" t="n">
        <f aca="false">'Profiles 8760'!B3870</f>
        <v>6</v>
      </c>
      <c r="C3881" s="0" t="n">
        <f aca="false">'Profiles 8760'!E3870</f>
        <v>0</v>
      </c>
      <c r="D3881" s="0" t="n">
        <f aca="false">'Profiles 8760'!F3870</f>
        <v>0</v>
      </c>
      <c r="E3881" s="0" t="n">
        <f aca="false">'Profiles 8760'!G3870</f>
        <v>0.540998</v>
      </c>
      <c r="F3881" s="0" t="n">
        <f aca="false">D3881*Assumptions!$C$11*$B$7+E3881*Assumptions!$C$12*$B$8</f>
        <v>22.1268182</v>
      </c>
      <c r="G3881" s="0" t="n">
        <f aca="false">C3881*Assumptions!$C$15</f>
        <v>0</v>
      </c>
      <c r="H3881" s="0" t="n">
        <f aca="false">MIN(F3881,G3881)</f>
        <v>0</v>
      </c>
      <c r="I3881" s="0" t="n">
        <f aca="false">IF(C3881=1,MIN(G3881-H3881,Assumptions!$C$13,P3880),0)</f>
        <v>0</v>
      </c>
      <c r="J3881" s="0" t="n">
        <f aca="false">H3881+I3881</f>
        <v>0</v>
      </c>
      <c r="K3881" s="0" t="n">
        <f aca="false">MIN(IF(C3881=1,F3881-H3881,F3881),Assumptions!$C$13,MAX(0,($B$5-P3880)/$B$6))</f>
        <v>22.1268182</v>
      </c>
      <c r="L3881" s="0" t="n">
        <f aca="false">IF(C3881=1,0,MIN(F3881-K3881,Assumptions!$C$15,MAX(0,$B$10-O3880-M3881)))</f>
        <v>0</v>
      </c>
      <c r="M3881" s="0" t="n">
        <f aca="false">'Profiles 8760'!H3870</f>
        <v>163200</v>
      </c>
      <c r="N3881" s="0" t="n">
        <f aca="false">J3881+L3881</f>
        <v>0</v>
      </c>
      <c r="O3881" s="0" t="n">
        <f aca="false">O3880+N3881</f>
        <v>362199.507687342</v>
      </c>
      <c r="P3881" s="0" t="n">
        <f aca="false">MIN($B$5,P3880+K3881*$B$6-I3881)</f>
        <v>357.38053450704</v>
      </c>
      <c r="Q3881" s="0" t="n">
        <f aca="false">MAX(0,F3881-H3881-K3881-L3881)</f>
        <v>0</v>
      </c>
    </row>
    <row r="3882" customFormat="false" ht="15" hidden="false" customHeight="false" outlineLevel="0" collapsed="false">
      <c r="A3882" s="0" t="n">
        <f aca="false">'Profiles 8760'!A3871</f>
        <v>3869</v>
      </c>
      <c r="B3882" s="0" t="n">
        <f aca="false">'Profiles 8760'!B3871</f>
        <v>6</v>
      </c>
      <c r="C3882" s="0" t="n">
        <f aca="false">'Profiles 8760'!E3871</f>
        <v>0</v>
      </c>
      <c r="D3882" s="0" t="n">
        <f aca="false">'Profiles 8760'!F3871</f>
        <v>0</v>
      </c>
      <c r="E3882" s="0" t="n">
        <f aca="false">'Profiles 8760'!G3871</f>
        <v>0.641</v>
      </c>
      <c r="F3882" s="0" t="n">
        <f aca="false">D3882*Assumptions!$C$11*$B$7+E3882*Assumptions!$C$12*$B$8</f>
        <v>26.2169</v>
      </c>
      <c r="G3882" s="0" t="n">
        <f aca="false">C3882*Assumptions!$C$15</f>
        <v>0</v>
      </c>
      <c r="H3882" s="0" t="n">
        <f aca="false">MIN(F3882,G3882)</f>
        <v>0</v>
      </c>
      <c r="I3882" s="0" t="n">
        <f aca="false">IF(C3882=1,MIN(G3882-H3882,Assumptions!$C$13,P3881),0)</f>
        <v>0</v>
      </c>
      <c r="J3882" s="0" t="n">
        <f aca="false">H3882+I3882</f>
        <v>0</v>
      </c>
      <c r="K3882" s="0" t="n">
        <f aca="false">MIN(IF(C3882=1,F3882-H3882,F3882),Assumptions!$C$13,MAX(0,($B$5-P3881)/$B$6))</f>
        <v>26.2169</v>
      </c>
      <c r="L3882" s="0" t="n">
        <f aca="false">IF(C3882=1,0,MIN(F3882-K3882,Assumptions!$C$15,MAX(0,$B$10-O3881-M3882)))</f>
        <v>0</v>
      </c>
      <c r="M3882" s="0" t="n">
        <f aca="false">'Profiles 8760'!H3871</f>
        <v>163200</v>
      </c>
      <c r="N3882" s="0" t="n">
        <f aca="false">J3882+L3882</f>
        <v>0</v>
      </c>
      <c r="O3882" s="0" t="n">
        <f aca="false">O3881+N3882</f>
        <v>362199.507687342</v>
      </c>
      <c r="P3882" s="0" t="n">
        <f aca="false">MIN($B$5,P3881+K3882*$B$6-I3882)</f>
        <v>380.10534342704</v>
      </c>
      <c r="Q3882" s="0" t="n">
        <f aca="false">MAX(0,F3882-H3882-K3882-L3882)</f>
        <v>0</v>
      </c>
    </row>
    <row r="3883" customFormat="false" ht="15" hidden="false" customHeight="false" outlineLevel="0" collapsed="false">
      <c r="A3883" s="0" t="n">
        <f aca="false">'Profiles 8760'!A3872</f>
        <v>3870</v>
      </c>
      <c r="B3883" s="0" t="n">
        <f aca="false">'Profiles 8760'!B3872</f>
        <v>6</v>
      </c>
      <c r="C3883" s="0" t="n">
        <f aca="false">'Profiles 8760'!E3872</f>
        <v>0</v>
      </c>
      <c r="D3883" s="0" t="n">
        <f aca="false">'Profiles 8760'!F3872</f>
        <v>0</v>
      </c>
      <c r="E3883" s="0" t="n">
        <f aca="false">'Profiles 8760'!G3872</f>
        <v>0.555239</v>
      </c>
      <c r="F3883" s="0" t="n">
        <f aca="false">D3883*Assumptions!$C$11*$B$7+E3883*Assumptions!$C$12*$B$8</f>
        <v>22.7092751</v>
      </c>
      <c r="G3883" s="0" t="n">
        <f aca="false">C3883*Assumptions!$C$15</f>
        <v>0</v>
      </c>
      <c r="H3883" s="0" t="n">
        <f aca="false">MIN(F3883,G3883)</f>
        <v>0</v>
      </c>
      <c r="I3883" s="0" t="n">
        <f aca="false">IF(C3883=1,MIN(G3883-H3883,Assumptions!$C$13,P3882),0)</f>
        <v>0</v>
      </c>
      <c r="J3883" s="0" t="n">
        <f aca="false">H3883+I3883</f>
        <v>0</v>
      </c>
      <c r="K3883" s="0" t="n">
        <f aca="false">MIN(IF(C3883=1,F3883-H3883,F3883),Assumptions!$C$13,MAX(0,($B$5-P3882)/$B$6))</f>
        <v>22.7092751</v>
      </c>
      <c r="L3883" s="0" t="n">
        <f aca="false">IF(C3883=1,0,MIN(F3883-K3883,Assumptions!$C$15,MAX(0,$B$10-O3882-M3883)))</f>
        <v>0</v>
      </c>
      <c r="M3883" s="0" t="n">
        <f aca="false">'Profiles 8760'!H3872</f>
        <v>163200</v>
      </c>
      <c r="N3883" s="0" t="n">
        <f aca="false">J3883+L3883</f>
        <v>0</v>
      </c>
      <c r="O3883" s="0" t="n">
        <f aca="false">O3882+N3883</f>
        <v>362199.507687342</v>
      </c>
      <c r="P3883" s="0" t="n">
        <f aca="false">MIN($B$5,P3882+K3883*$B$6-I3883)</f>
        <v>399.78974308372</v>
      </c>
      <c r="Q3883" s="0" t="n">
        <f aca="false">MAX(0,F3883-H3883-K3883-L3883)</f>
        <v>0</v>
      </c>
    </row>
    <row r="3884" customFormat="false" ht="15" hidden="false" customHeight="false" outlineLevel="0" collapsed="false">
      <c r="A3884" s="0" t="n">
        <f aca="false">'Profiles 8760'!A3873</f>
        <v>3871</v>
      </c>
      <c r="B3884" s="0" t="n">
        <f aca="false">'Profiles 8760'!B3873</f>
        <v>6</v>
      </c>
      <c r="C3884" s="0" t="n">
        <f aca="false">'Profiles 8760'!E3873</f>
        <v>0</v>
      </c>
      <c r="D3884" s="0" t="n">
        <f aca="false">'Profiles 8760'!F3873</f>
        <v>0.11554</v>
      </c>
      <c r="E3884" s="0" t="n">
        <f aca="false">'Profiles 8760'!G3873</f>
        <v>0.497615</v>
      </c>
      <c r="F3884" s="0" t="n">
        <f aca="false">D3884*Assumptions!$C$11*$B$7+E3884*Assumptions!$C$12*$B$8</f>
        <v>53.7204055</v>
      </c>
      <c r="G3884" s="0" t="n">
        <f aca="false">C3884*Assumptions!$C$15</f>
        <v>0</v>
      </c>
      <c r="H3884" s="0" t="n">
        <f aca="false">MIN(F3884,G3884)</f>
        <v>0</v>
      </c>
      <c r="I3884" s="0" t="n">
        <f aca="false">IF(C3884=1,MIN(G3884-H3884,Assumptions!$C$13,P3883),0)</f>
        <v>0</v>
      </c>
      <c r="J3884" s="0" t="n">
        <f aca="false">H3884+I3884</f>
        <v>0</v>
      </c>
      <c r="K3884" s="0" t="n">
        <f aca="false">MIN(IF(C3884=1,F3884-H3884,F3884),Assumptions!$C$13,MAX(0,($B$5-P3883)/$B$6))</f>
        <v>53.7204055</v>
      </c>
      <c r="L3884" s="0" t="n">
        <f aca="false">IF(C3884=1,0,MIN(F3884-K3884,Assumptions!$C$15,MAX(0,$B$10-O3883-M3884)))</f>
        <v>0</v>
      </c>
      <c r="M3884" s="0" t="n">
        <f aca="false">'Profiles 8760'!H3873</f>
        <v>163200</v>
      </c>
      <c r="N3884" s="0" t="n">
        <f aca="false">J3884+L3884</f>
        <v>0</v>
      </c>
      <c r="O3884" s="0" t="n">
        <f aca="false">O3883+N3884</f>
        <v>362199.507687342</v>
      </c>
      <c r="P3884" s="0" t="n">
        <f aca="false">MIN($B$5,P3883+K3884*$B$6-I3884)</f>
        <v>446.35459057112</v>
      </c>
      <c r="Q3884" s="0" t="n">
        <f aca="false">MAX(0,F3884-H3884-K3884-L3884)</f>
        <v>0</v>
      </c>
    </row>
    <row r="3885" customFormat="false" ht="15" hidden="false" customHeight="false" outlineLevel="0" collapsed="false">
      <c r="A3885" s="0" t="n">
        <f aca="false">'Profiles 8760'!A3874</f>
        <v>3872</v>
      </c>
      <c r="B3885" s="0" t="n">
        <f aca="false">'Profiles 8760'!B3874</f>
        <v>6</v>
      </c>
      <c r="C3885" s="0" t="n">
        <f aca="false">'Profiles 8760'!E3874</f>
        <v>1</v>
      </c>
      <c r="D3885" s="0" t="n">
        <f aca="false">'Profiles 8760'!F3874</f>
        <v>0.3346</v>
      </c>
      <c r="E3885" s="0" t="n">
        <f aca="false">'Profiles 8760'!G3874</f>
        <v>0.385847</v>
      </c>
      <c r="F3885" s="0" t="n">
        <f aca="false">D3885*Assumptions!$C$11*$B$7+E3885*Assumptions!$C$12*$B$8</f>
        <v>112.4136223</v>
      </c>
      <c r="G3885" s="0" t="n">
        <f aca="false">C3885*Assumptions!$C$15</f>
        <v>200</v>
      </c>
      <c r="H3885" s="0" t="n">
        <f aca="false">MIN(F3885,G3885)</f>
        <v>112.4136223</v>
      </c>
      <c r="I3885" s="0" t="n">
        <f aca="false">IF(C3885=1,MIN(G3885-H3885,Assumptions!$C$13,P3884),0)</f>
        <v>87.5863777</v>
      </c>
      <c r="J3885" s="0" t="n">
        <f aca="false">H3885+I3885</f>
        <v>200</v>
      </c>
      <c r="K3885" s="0" t="n">
        <f aca="false">MIN(IF(C3885=1,F3885-H3885,F3885),Assumptions!$C$13,MAX(0,($B$5-P3884)/$B$6))</f>
        <v>0</v>
      </c>
      <c r="L3885" s="0" t="n">
        <f aca="false">IF(C3885=1,0,MIN(F3885-K3885,Assumptions!$C$15,MAX(0,$B$10-O3884-M3885)))</f>
        <v>0</v>
      </c>
      <c r="M3885" s="0" t="n">
        <f aca="false">'Profiles 8760'!H3874</f>
        <v>163000</v>
      </c>
      <c r="N3885" s="0" t="n">
        <f aca="false">J3885+L3885</f>
        <v>200</v>
      </c>
      <c r="O3885" s="0" t="n">
        <f aca="false">O3884+N3885</f>
        <v>362399.507687342</v>
      </c>
      <c r="P3885" s="0" t="n">
        <f aca="false">MIN($B$5,P3884+K3885*$B$6-I3885)</f>
        <v>358.76821287112</v>
      </c>
      <c r="Q3885" s="0" t="n">
        <f aca="false">MAX(0,F3885-H3885-K3885-L3885)</f>
        <v>0</v>
      </c>
    </row>
    <row r="3886" customFormat="false" ht="15" hidden="false" customHeight="false" outlineLevel="0" collapsed="false">
      <c r="A3886" s="0" t="n">
        <f aca="false">'Profiles 8760'!A3875</f>
        <v>3873</v>
      </c>
      <c r="B3886" s="0" t="n">
        <f aca="false">'Profiles 8760'!B3875</f>
        <v>6</v>
      </c>
      <c r="C3886" s="0" t="n">
        <f aca="false">'Profiles 8760'!E3875</f>
        <v>1</v>
      </c>
      <c r="D3886" s="0" t="n">
        <f aca="false">'Profiles 8760'!F3875</f>
        <v>0.574246</v>
      </c>
      <c r="E3886" s="0" t="n">
        <f aca="false">'Profiles 8760'!G3875</f>
        <v>0.412531</v>
      </c>
      <c r="F3886" s="0" t="n">
        <f aca="false">D3886*Assumptions!$C$11*$B$7+E3886*Assumptions!$C$12*$B$8</f>
        <v>182.7147627</v>
      </c>
      <c r="G3886" s="0" t="n">
        <f aca="false">C3886*Assumptions!$C$15</f>
        <v>200</v>
      </c>
      <c r="H3886" s="0" t="n">
        <f aca="false">MIN(F3886,G3886)</f>
        <v>182.7147627</v>
      </c>
      <c r="I3886" s="0" t="n">
        <f aca="false">IF(C3886=1,MIN(G3886-H3886,Assumptions!$C$13,P3885),0)</f>
        <v>17.2852373</v>
      </c>
      <c r="J3886" s="0" t="n">
        <f aca="false">H3886+I3886</f>
        <v>200</v>
      </c>
      <c r="K3886" s="0" t="n">
        <f aca="false">MIN(IF(C3886=1,F3886-H3886,F3886),Assumptions!$C$13,MAX(0,($B$5-P3885)/$B$6))</f>
        <v>0</v>
      </c>
      <c r="L3886" s="0" t="n">
        <f aca="false">IF(C3886=1,0,MIN(F3886-K3886,Assumptions!$C$15,MAX(0,$B$10-O3885-M3886)))</f>
        <v>0</v>
      </c>
      <c r="M3886" s="0" t="n">
        <f aca="false">'Profiles 8760'!H3875</f>
        <v>162800</v>
      </c>
      <c r="N3886" s="0" t="n">
        <f aca="false">J3886+L3886</f>
        <v>200</v>
      </c>
      <c r="O3886" s="0" t="n">
        <f aca="false">O3885+N3886</f>
        <v>362599.507687342</v>
      </c>
      <c r="P3886" s="0" t="n">
        <f aca="false">MIN($B$5,P3885+K3886*$B$6-I3886)</f>
        <v>341.48297557112</v>
      </c>
      <c r="Q3886" s="0" t="n">
        <f aca="false">MAX(0,F3886-H3886-K3886-L3886)</f>
        <v>0</v>
      </c>
    </row>
    <row r="3887" customFormat="false" ht="15" hidden="false" customHeight="false" outlineLevel="0" collapsed="false">
      <c r="A3887" s="0" t="n">
        <f aca="false">'Profiles 8760'!A3876</f>
        <v>3874</v>
      </c>
      <c r="B3887" s="0" t="n">
        <f aca="false">'Profiles 8760'!B3876</f>
        <v>6</v>
      </c>
      <c r="C3887" s="0" t="n">
        <f aca="false">'Profiles 8760'!E3876</f>
        <v>0</v>
      </c>
      <c r="D3887" s="0" t="n">
        <f aca="false">'Profiles 8760'!F3876</f>
        <v>0.79851</v>
      </c>
      <c r="E3887" s="0" t="n">
        <f aca="false">'Profiles 8760'!G3876</f>
        <v>0.508266</v>
      </c>
      <c r="F3887" s="0" t="n">
        <f aca="false">D3887*Assumptions!$C$11*$B$7+E3887*Assumptions!$C$12*$B$8</f>
        <v>251.3977674</v>
      </c>
      <c r="G3887" s="0" t="n">
        <f aca="false">C3887*Assumptions!$C$15</f>
        <v>0</v>
      </c>
      <c r="H3887" s="0" t="n">
        <f aca="false">MIN(F3887,G3887)</f>
        <v>0</v>
      </c>
      <c r="I3887" s="0" t="n">
        <f aca="false">IF(C3887=1,MIN(G3887-H3887,Assumptions!$C$13,P3886),0)</f>
        <v>0</v>
      </c>
      <c r="J3887" s="0" t="n">
        <f aca="false">H3887+I3887</f>
        <v>0</v>
      </c>
      <c r="K3887" s="0" t="n">
        <f aca="false">MIN(IF(C3887=1,F3887-H3887,F3887),Assumptions!$C$13,MAX(0,($B$5-P3886)/$B$6))</f>
        <v>180</v>
      </c>
      <c r="L3887" s="0" t="n">
        <f aca="false">IF(C3887=1,0,MIN(F3887-K3887,Assumptions!$C$15,MAX(0,$B$10-O3886-M3887)))</f>
        <v>71.3977674</v>
      </c>
      <c r="M3887" s="0" t="n">
        <f aca="false">'Profiles 8760'!H3876</f>
        <v>162800</v>
      </c>
      <c r="N3887" s="0" t="n">
        <f aca="false">J3887+L3887</f>
        <v>71.3977674</v>
      </c>
      <c r="O3887" s="0" t="n">
        <f aca="false">O3886+N3887</f>
        <v>362670.905454742</v>
      </c>
      <c r="P3887" s="0" t="n">
        <f aca="false">MIN($B$5,P3886+K3887*$B$6-I3887)</f>
        <v>497.50697557112</v>
      </c>
      <c r="Q3887" s="0" t="n">
        <f aca="false">MAX(0,F3887-H3887-K3887-L3887)</f>
        <v>0</v>
      </c>
    </row>
    <row r="3888" customFormat="false" ht="15" hidden="false" customHeight="false" outlineLevel="0" collapsed="false">
      <c r="A3888" s="0" t="n">
        <f aca="false">'Profiles 8760'!A3877</f>
        <v>3875</v>
      </c>
      <c r="B3888" s="0" t="n">
        <f aca="false">'Profiles 8760'!B3877</f>
        <v>6</v>
      </c>
      <c r="C3888" s="0" t="n">
        <f aca="false">'Profiles 8760'!E3877</f>
        <v>0</v>
      </c>
      <c r="D3888" s="0" t="n">
        <f aca="false">'Profiles 8760'!F3877</f>
        <v>0.979701</v>
      </c>
      <c r="E3888" s="0" t="n">
        <f aca="false">'Profiles 8760'!G3877</f>
        <v>0.38577</v>
      </c>
      <c r="F3888" s="0" t="n">
        <f aca="false">D3888*Assumptions!$C$11*$B$7+E3888*Assumptions!$C$12*$B$8</f>
        <v>298.7156418</v>
      </c>
      <c r="G3888" s="0" t="n">
        <f aca="false">C3888*Assumptions!$C$15</f>
        <v>0</v>
      </c>
      <c r="H3888" s="0" t="n">
        <f aca="false">MIN(F3888,G3888)</f>
        <v>0</v>
      </c>
      <c r="I3888" s="0" t="n">
        <f aca="false">IF(C3888=1,MIN(G3888-H3888,Assumptions!$C$13,P3887),0)</f>
        <v>0</v>
      </c>
      <c r="J3888" s="0" t="n">
        <f aca="false">H3888+I3888</f>
        <v>0</v>
      </c>
      <c r="K3888" s="0" t="n">
        <f aca="false">MIN(IF(C3888=1,F3888-H3888,F3888),Assumptions!$C$13,MAX(0,($B$5-P3887)/$B$6))</f>
        <v>15.3472824514074</v>
      </c>
      <c r="L3888" s="0" t="n">
        <f aca="false">IF(C3888=1,0,MIN(F3888-K3888,Assumptions!$C$15,MAX(0,$B$10-O3887-M3888)))</f>
        <v>200</v>
      </c>
      <c r="M3888" s="0" t="n">
        <f aca="false">'Profiles 8760'!H3877</f>
        <v>162800</v>
      </c>
      <c r="N3888" s="0" t="n">
        <f aca="false">J3888+L3888</f>
        <v>200</v>
      </c>
      <c r="O3888" s="0" t="n">
        <f aca="false">O3887+N3888</f>
        <v>362870.905454742</v>
      </c>
      <c r="P3888" s="0" t="n">
        <f aca="false">MIN($B$5,P3887+K3888*$B$6-I3888)</f>
        <v>510.81</v>
      </c>
      <c r="Q3888" s="0" t="n">
        <f aca="false">MAX(0,F3888-H3888-K3888-L3888)</f>
        <v>83.3683593485926</v>
      </c>
    </row>
    <row r="3889" customFormat="false" ht="15" hidden="false" customHeight="false" outlineLevel="0" collapsed="false">
      <c r="A3889" s="0" t="n">
        <f aca="false">'Profiles 8760'!A3878</f>
        <v>3876</v>
      </c>
      <c r="B3889" s="0" t="n">
        <f aca="false">'Profiles 8760'!B3878</f>
        <v>6</v>
      </c>
      <c r="C3889" s="0" t="n">
        <f aca="false">'Profiles 8760'!E3878</f>
        <v>0</v>
      </c>
      <c r="D3889" s="0" t="n">
        <f aca="false">'Profiles 8760'!F3878</f>
        <v>1</v>
      </c>
      <c r="E3889" s="0" t="n">
        <f aca="false">'Profiles 8760'!G3878</f>
        <v>0.336979</v>
      </c>
      <c r="F3889" s="0" t="n">
        <f aca="false">D3889*Assumptions!$C$11*$B$7+E3889*Assumptions!$C$12*$B$8</f>
        <v>302.5824411</v>
      </c>
      <c r="G3889" s="0" t="n">
        <f aca="false">C3889*Assumptions!$C$15</f>
        <v>0</v>
      </c>
      <c r="H3889" s="0" t="n">
        <f aca="false">MIN(F3889,G3889)</f>
        <v>0</v>
      </c>
      <c r="I3889" s="0" t="n">
        <f aca="false">IF(C3889=1,MIN(G3889-H3889,Assumptions!$C$13,P3888),0)</f>
        <v>0</v>
      </c>
      <c r="J3889" s="0" t="n">
        <f aca="false">H3889+I3889</f>
        <v>0</v>
      </c>
      <c r="K3889" s="0" t="n">
        <f aca="false">MIN(IF(C3889=1,F3889-H3889,F3889),Assumptions!$C$13,MAX(0,($B$5-P3888)/$B$6))</f>
        <v>0</v>
      </c>
      <c r="L3889" s="0" t="n">
        <f aca="false">IF(C3889=1,0,MIN(F3889-K3889,Assumptions!$C$15,MAX(0,$B$10-O3888-M3889)))</f>
        <v>200</v>
      </c>
      <c r="M3889" s="0" t="n">
        <f aca="false">'Profiles 8760'!H3878</f>
        <v>162800</v>
      </c>
      <c r="N3889" s="0" t="n">
        <f aca="false">J3889+L3889</f>
        <v>200</v>
      </c>
      <c r="O3889" s="0" t="n">
        <f aca="false">O3888+N3889</f>
        <v>363070.905454742</v>
      </c>
      <c r="P3889" s="0" t="n">
        <f aca="false">MIN($B$5,P3888+K3889*$B$6-I3889)</f>
        <v>510.81</v>
      </c>
      <c r="Q3889" s="0" t="n">
        <f aca="false">MAX(0,F3889-H3889-K3889-L3889)</f>
        <v>102.5824411</v>
      </c>
    </row>
    <row r="3890" customFormat="false" ht="15" hidden="false" customHeight="false" outlineLevel="0" collapsed="false">
      <c r="A3890" s="0" t="n">
        <f aca="false">'Profiles 8760'!A3879</f>
        <v>3877</v>
      </c>
      <c r="B3890" s="0" t="n">
        <f aca="false">'Profiles 8760'!B3879</f>
        <v>6</v>
      </c>
      <c r="C3890" s="0" t="n">
        <f aca="false">'Profiles 8760'!E3879</f>
        <v>0</v>
      </c>
      <c r="D3890" s="0" t="n">
        <f aca="false">'Profiles 8760'!F3879</f>
        <v>1</v>
      </c>
      <c r="E3890" s="0" t="n">
        <f aca="false">'Profiles 8760'!G3879</f>
        <v>0.331019</v>
      </c>
      <c r="F3890" s="0" t="n">
        <f aca="false">D3890*Assumptions!$C$11*$B$7+E3890*Assumptions!$C$12*$B$8</f>
        <v>302.3386771</v>
      </c>
      <c r="G3890" s="0" t="n">
        <f aca="false">C3890*Assumptions!$C$15</f>
        <v>0</v>
      </c>
      <c r="H3890" s="0" t="n">
        <f aca="false">MIN(F3890,G3890)</f>
        <v>0</v>
      </c>
      <c r="I3890" s="0" t="n">
        <f aca="false">IF(C3890=1,MIN(G3890-H3890,Assumptions!$C$13,P3889),0)</f>
        <v>0</v>
      </c>
      <c r="J3890" s="0" t="n">
        <f aca="false">H3890+I3890</f>
        <v>0</v>
      </c>
      <c r="K3890" s="0" t="n">
        <f aca="false">MIN(IF(C3890=1,F3890-H3890,F3890),Assumptions!$C$13,MAX(0,($B$5-P3889)/$B$6))</f>
        <v>0</v>
      </c>
      <c r="L3890" s="0" t="n">
        <f aca="false">IF(C3890=1,0,MIN(F3890-K3890,Assumptions!$C$15,MAX(0,$B$10-O3889-M3890)))</f>
        <v>200</v>
      </c>
      <c r="M3890" s="0" t="n">
        <f aca="false">'Profiles 8760'!H3879</f>
        <v>162800</v>
      </c>
      <c r="N3890" s="0" t="n">
        <f aca="false">J3890+L3890</f>
        <v>200</v>
      </c>
      <c r="O3890" s="0" t="n">
        <f aca="false">O3889+N3890</f>
        <v>363270.905454742</v>
      </c>
      <c r="P3890" s="0" t="n">
        <f aca="false">MIN($B$5,P3889+K3890*$B$6-I3890)</f>
        <v>510.81</v>
      </c>
      <c r="Q3890" s="0" t="n">
        <f aca="false">MAX(0,F3890-H3890-K3890-L3890)</f>
        <v>102.3386771</v>
      </c>
    </row>
    <row r="3891" customFormat="false" ht="15" hidden="false" customHeight="false" outlineLevel="0" collapsed="false">
      <c r="A3891" s="0" t="n">
        <f aca="false">'Profiles 8760'!A3880</f>
        <v>3878</v>
      </c>
      <c r="B3891" s="0" t="n">
        <f aca="false">'Profiles 8760'!B3880</f>
        <v>6</v>
      </c>
      <c r="C3891" s="0" t="n">
        <f aca="false">'Profiles 8760'!E3880</f>
        <v>0</v>
      </c>
      <c r="D3891" s="0" t="n">
        <f aca="false">'Profiles 8760'!F3880</f>
        <v>1</v>
      </c>
      <c r="E3891" s="0" t="n">
        <f aca="false">'Profiles 8760'!G3880</f>
        <v>0.447619</v>
      </c>
      <c r="F3891" s="0" t="n">
        <f aca="false">D3891*Assumptions!$C$11*$B$7+E3891*Assumptions!$C$12*$B$8</f>
        <v>307.1076171</v>
      </c>
      <c r="G3891" s="0" t="n">
        <f aca="false">C3891*Assumptions!$C$15</f>
        <v>0</v>
      </c>
      <c r="H3891" s="0" t="n">
        <f aca="false">MIN(F3891,G3891)</f>
        <v>0</v>
      </c>
      <c r="I3891" s="0" t="n">
        <f aca="false">IF(C3891=1,MIN(G3891-H3891,Assumptions!$C$13,P3890),0)</f>
        <v>0</v>
      </c>
      <c r="J3891" s="0" t="n">
        <f aca="false">H3891+I3891</f>
        <v>0</v>
      </c>
      <c r="K3891" s="0" t="n">
        <f aca="false">MIN(IF(C3891=1,F3891-H3891,F3891),Assumptions!$C$13,MAX(0,($B$5-P3890)/$B$6))</f>
        <v>0</v>
      </c>
      <c r="L3891" s="0" t="n">
        <f aca="false">IF(C3891=1,0,MIN(F3891-K3891,Assumptions!$C$15,MAX(0,$B$10-O3890-M3891)))</f>
        <v>200</v>
      </c>
      <c r="M3891" s="0" t="n">
        <f aca="false">'Profiles 8760'!H3880</f>
        <v>162800</v>
      </c>
      <c r="N3891" s="0" t="n">
        <f aca="false">J3891+L3891</f>
        <v>200</v>
      </c>
      <c r="O3891" s="0" t="n">
        <f aca="false">O3890+N3891</f>
        <v>363470.905454742</v>
      </c>
      <c r="P3891" s="0" t="n">
        <f aca="false">MIN($B$5,P3890+K3891*$B$6-I3891)</f>
        <v>510.81</v>
      </c>
      <c r="Q3891" s="0" t="n">
        <f aca="false">MAX(0,F3891-H3891-K3891-L3891)</f>
        <v>107.1076171</v>
      </c>
    </row>
    <row r="3892" customFormat="false" ht="15" hidden="false" customHeight="false" outlineLevel="0" collapsed="false">
      <c r="A3892" s="0" t="n">
        <f aca="false">'Profiles 8760'!A3881</f>
        <v>3879</v>
      </c>
      <c r="B3892" s="0" t="n">
        <f aca="false">'Profiles 8760'!B3881</f>
        <v>6</v>
      </c>
      <c r="C3892" s="0" t="n">
        <f aca="false">'Profiles 8760'!E3881</f>
        <v>0</v>
      </c>
      <c r="D3892" s="0" t="n">
        <f aca="false">'Profiles 8760'!F3881</f>
        <v>0.979701</v>
      </c>
      <c r="E3892" s="0" t="n">
        <f aca="false">'Profiles 8760'!G3881</f>
        <v>0.47999</v>
      </c>
      <c r="F3892" s="0" t="n">
        <f aca="false">D3892*Assumptions!$C$11*$B$7+E3892*Assumptions!$C$12*$B$8</f>
        <v>302.5692398</v>
      </c>
      <c r="G3892" s="0" t="n">
        <f aca="false">C3892*Assumptions!$C$15</f>
        <v>0</v>
      </c>
      <c r="H3892" s="0" t="n">
        <f aca="false">MIN(F3892,G3892)</f>
        <v>0</v>
      </c>
      <c r="I3892" s="0" t="n">
        <f aca="false">IF(C3892=1,MIN(G3892-H3892,Assumptions!$C$13,P3891),0)</f>
        <v>0</v>
      </c>
      <c r="J3892" s="0" t="n">
        <f aca="false">H3892+I3892</f>
        <v>0</v>
      </c>
      <c r="K3892" s="0" t="n">
        <f aca="false">MIN(IF(C3892=1,F3892-H3892,F3892),Assumptions!$C$13,MAX(0,($B$5-P3891)/$B$6))</f>
        <v>0</v>
      </c>
      <c r="L3892" s="0" t="n">
        <f aca="false">IF(C3892=1,0,MIN(F3892-K3892,Assumptions!$C$15,MAX(0,$B$10-O3891-M3892)))</f>
        <v>200</v>
      </c>
      <c r="M3892" s="0" t="n">
        <f aca="false">'Profiles 8760'!H3881</f>
        <v>162800</v>
      </c>
      <c r="N3892" s="0" t="n">
        <f aca="false">J3892+L3892</f>
        <v>200</v>
      </c>
      <c r="O3892" s="0" t="n">
        <f aca="false">O3891+N3892</f>
        <v>363670.905454742</v>
      </c>
      <c r="P3892" s="0" t="n">
        <f aca="false">MIN($B$5,P3891+K3892*$B$6-I3892)</f>
        <v>510.81</v>
      </c>
      <c r="Q3892" s="0" t="n">
        <f aca="false">MAX(0,F3892-H3892-K3892-L3892)</f>
        <v>102.5692398</v>
      </c>
    </row>
    <row r="3893" customFormat="false" ht="15" hidden="false" customHeight="false" outlineLevel="0" collapsed="false">
      <c r="A3893" s="0" t="n">
        <f aca="false">'Profiles 8760'!A3882</f>
        <v>3880</v>
      </c>
      <c r="B3893" s="0" t="n">
        <f aca="false">'Profiles 8760'!B3882</f>
        <v>6</v>
      </c>
      <c r="C3893" s="0" t="n">
        <f aca="false">'Profiles 8760'!E3882</f>
        <v>0</v>
      </c>
      <c r="D3893" s="0" t="n">
        <f aca="false">'Profiles 8760'!F3882</f>
        <v>0.79851</v>
      </c>
      <c r="E3893" s="0" t="n">
        <f aca="false">'Profiles 8760'!G3882</f>
        <v>0.492883</v>
      </c>
      <c r="F3893" s="0" t="n">
        <f aca="false">D3893*Assumptions!$C$11*$B$7+E3893*Assumptions!$C$12*$B$8</f>
        <v>250.7686027</v>
      </c>
      <c r="G3893" s="0" t="n">
        <f aca="false">C3893*Assumptions!$C$15</f>
        <v>0</v>
      </c>
      <c r="H3893" s="0" t="n">
        <f aca="false">MIN(F3893,G3893)</f>
        <v>0</v>
      </c>
      <c r="I3893" s="0" t="n">
        <f aca="false">IF(C3893=1,MIN(G3893-H3893,Assumptions!$C$13,P3892),0)</f>
        <v>0</v>
      </c>
      <c r="J3893" s="0" t="n">
        <f aca="false">H3893+I3893</f>
        <v>0</v>
      </c>
      <c r="K3893" s="0" t="n">
        <f aca="false">MIN(IF(C3893=1,F3893-H3893,F3893),Assumptions!$C$13,MAX(0,($B$5-P3892)/$B$6))</f>
        <v>0</v>
      </c>
      <c r="L3893" s="0" t="n">
        <f aca="false">IF(C3893=1,0,MIN(F3893-K3893,Assumptions!$C$15,MAX(0,$B$10-O3892-M3893)))</f>
        <v>200</v>
      </c>
      <c r="M3893" s="0" t="n">
        <f aca="false">'Profiles 8760'!H3882</f>
        <v>162800</v>
      </c>
      <c r="N3893" s="0" t="n">
        <f aca="false">J3893+L3893</f>
        <v>200</v>
      </c>
      <c r="O3893" s="0" t="n">
        <f aca="false">O3892+N3893</f>
        <v>363870.905454742</v>
      </c>
      <c r="P3893" s="0" t="n">
        <f aca="false">MIN($B$5,P3892+K3893*$B$6-I3893)</f>
        <v>510.81</v>
      </c>
      <c r="Q3893" s="0" t="n">
        <f aca="false">MAX(0,F3893-H3893-K3893-L3893)</f>
        <v>50.7686027</v>
      </c>
    </row>
    <row r="3894" customFormat="false" ht="15" hidden="false" customHeight="false" outlineLevel="0" collapsed="false">
      <c r="A3894" s="0" t="n">
        <f aca="false">'Profiles 8760'!A3883</f>
        <v>3881</v>
      </c>
      <c r="B3894" s="0" t="n">
        <f aca="false">'Profiles 8760'!B3883</f>
        <v>6</v>
      </c>
      <c r="C3894" s="0" t="n">
        <f aca="false">'Profiles 8760'!E3883</f>
        <v>0</v>
      </c>
      <c r="D3894" s="0" t="n">
        <f aca="false">'Profiles 8760'!F3883</f>
        <v>0.574246</v>
      </c>
      <c r="E3894" s="0" t="n">
        <f aca="false">'Profiles 8760'!G3883</f>
        <v>0.347282</v>
      </c>
      <c r="F3894" s="0" t="n">
        <f aca="false">D3894*Assumptions!$C$11*$B$7+E3894*Assumptions!$C$12*$B$8</f>
        <v>180.0460786</v>
      </c>
      <c r="G3894" s="0" t="n">
        <f aca="false">C3894*Assumptions!$C$15</f>
        <v>0</v>
      </c>
      <c r="H3894" s="0" t="n">
        <f aca="false">MIN(F3894,G3894)</f>
        <v>0</v>
      </c>
      <c r="I3894" s="0" t="n">
        <f aca="false">IF(C3894=1,MIN(G3894-H3894,Assumptions!$C$13,P3893),0)</f>
        <v>0</v>
      </c>
      <c r="J3894" s="0" t="n">
        <f aca="false">H3894+I3894</f>
        <v>0</v>
      </c>
      <c r="K3894" s="0" t="n">
        <f aca="false">MIN(IF(C3894=1,F3894-H3894,F3894),Assumptions!$C$13,MAX(0,($B$5-P3893)/$B$6))</f>
        <v>0</v>
      </c>
      <c r="L3894" s="0" t="n">
        <f aca="false">IF(C3894=1,0,MIN(F3894-K3894,Assumptions!$C$15,MAX(0,$B$10-O3893-M3894)))</f>
        <v>180.0460786</v>
      </c>
      <c r="M3894" s="0" t="n">
        <f aca="false">'Profiles 8760'!H3883</f>
        <v>162800</v>
      </c>
      <c r="N3894" s="0" t="n">
        <f aca="false">J3894+L3894</f>
        <v>180.0460786</v>
      </c>
      <c r="O3894" s="0" t="n">
        <f aca="false">O3893+N3894</f>
        <v>364050.951533342</v>
      </c>
      <c r="P3894" s="0" t="n">
        <f aca="false">MIN($B$5,P3893+K3894*$B$6-I3894)</f>
        <v>510.81</v>
      </c>
      <c r="Q3894" s="0" t="n">
        <f aca="false">MAX(0,F3894-H3894-K3894-L3894)</f>
        <v>0</v>
      </c>
    </row>
    <row r="3895" customFormat="false" ht="15" hidden="false" customHeight="false" outlineLevel="0" collapsed="false">
      <c r="A3895" s="0" t="n">
        <f aca="false">'Profiles 8760'!A3884</f>
        <v>3882</v>
      </c>
      <c r="B3895" s="0" t="n">
        <f aca="false">'Profiles 8760'!B3884</f>
        <v>6</v>
      </c>
      <c r="C3895" s="0" t="n">
        <f aca="false">'Profiles 8760'!E3884</f>
        <v>0</v>
      </c>
      <c r="D3895" s="0" t="n">
        <f aca="false">'Profiles 8760'!F3884</f>
        <v>0.3346</v>
      </c>
      <c r="E3895" s="0" t="n">
        <f aca="false">'Profiles 8760'!G3884</f>
        <v>0.223179</v>
      </c>
      <c r="F3895" s="0" t="n">
        <f aca="false">D3895*Assumptions!$C$11*$B$7+E3895*Assumptions!$C$12*$B$8</f>
        <v>105.7605011</v>
      </c>
      <c r="G3895" s="0" t="n">
        <f aca="false">C3895*Assumptions!$C$15</f>
        <v>0</v>
      </c>
      <c r="H3895" s="0" t="n">
        <f aca="false">MIN(F3895,G3895)</f>
        <v>0</v>
      </c>
      <c r="I3895" s="0" t="n">
        <f aca="false">IF(C3895=1,MIN(G3895-H3895,Assumptions!$C$13,P3894),0)</f>
        <v>0</v>
      </c>
      <c r="J3895" s="0" t="n">
        <f aca="false">H3895+I3895</f>
        <v>0</v>
      </c>
      <c r="K3895" s="0" t="n">
        <f aca="false">MIN(IF(C3895=1,F3895-H3895,F3895),Assumptions!$C$13,MAX(0,($B$5-P3894)/$B$6))</f>
        <v>0</v>
      </c>
      <c r="L3895" s="0" t="n">
        <f aca="false">IF(C3895=1,0,MIN(F3895-K3895,Assumptions!$C$15,MAX(0,$B$10-O3894-M3895)))</f>
        <v>105.7605011</v>
      </c>
      <c r="M3895" s="0" t="n">
        <f aca="false">'Profiles 8760'!H3884</f>
        <v>162800</v>
      </c>
      <c r="N3895" s="0" t="n">
        <f aca="false">J3895+L3895</f>
        <v>105.7605011</v>
      </c>
      <c r="O3895" s="0" t="n">
        <f aca="false">O3894+N3895</f>
        <v>364156.712034442</v>
      </c>
      <c r="P3895" s="0" t="n">
        <f aca="false">MIN($B$5,P3894+K3895*$B$6-I3895)</f>
        <v>510.81</v>
      </c>
      <c r="Q3895" s="0" t="n">
        <f aca="false">MAX(0,F3895-H3895-K3895-L3895)</f>
        <v>0</v>
      </c>
    </row>
    <row r="3896" customFormat="false" ht="15" hidden="false" customHeight="false" outlineLevel="0" collapsed="false">
      <c r="A3896" s="0" t="n">
        <f aca="false">'Profiles 8760'!A3885</f>
        <v>3883</v>
      </c>
      <c r="B3896" s="0" t="n">
        <f aca="false">'Profiles 8760'!B3885</f>
        <v>6</v>
      </c>
      <c r="C3896" s="0" t="n">
        <f aca="false">'Profiles 8760'!E3885</f>
        <v>0</v>
      </c>
      <c r="D3896" s="0" t="n">
        <f aca="false">'Profiles 8760'!F3885</f>
        <v>0.11554</v>
      </c>
      <c r="E3896" s="0" t="n">
        <f aca="false">'Profiles 8760'!G3885</f>
        <v>0.229551</v>
      </c>
      <c r="F3896" s="0" t="n">
        <f aca="false">D3896*Assumptions!$C$11*$B$7+E3896*Assumptions!$C$12*$B$8</f>
        <v>42.7565879</v>
      </c>
      <c r="G3896" s="0" t="n">
        <f aca="false">C3896*Assumptions!$C$15</f>
        <v>0</v>
      </c>
      <c r="H3896" s="0" t="n">
        <f aca="false">MIN(F3896,G3896)</f>
        <v>0</v>
      </c>
      <c r="I3896" s="0" t="n">
        <f aca="false">IF(C3896=1,MIN(G3896-H3896,Assumptions!$C$13,P3895),0)</f>
        <v>0</v>
      </c>
      <c r="J3896" s="0" t="n">
        <f aca="false">H3896+I3896</f>
        <v>0</v>
      </c>
      <c r="K3896" s="0" t="n">
        <f aca="false">MIN(IF(C3896=1,F3896-H3896,F3896),Assumptions!$C$13,MAX(0,($B$5-P3895)/$B$6))</f>
        <v>0</v>
      </c>
      <c r="L3896" s="0" t="n">
        <f aca="false">IF(C3896=1,0,MIN(F3896-K3896,Assumptions!$C$15,MAX(0,$B$10-O3895-M3896)))</f>
        <v>42.7565879</v>
      </c>
      <c r="M3896" s="0" t="n">
        <f aca="false">'Profiles 8760'!H3885</f>
        <v>162800</v>
      </c>
      <c r="N3896" s="0" t="n">
        <f aca="false">J3896+L3896</f>
        <v>42.7565879</v>
      </c>
      <c r="O3896" s="0" t="n">
        <f aca="false">O3895+N3896</f>
        <v>364199.468622342</v>
      </c>
      <c r="P3896" s="0" t="n">
        <f aca="false">MIN($B$5,P3895+K3896*$B$6-I3896)</f>
        <v>510.81</v>
      </c>
      <c r="Q3896" s="0" t="n">
        <f aca="false">MAX(0,F3896-H3896-K3896-L3896)</f>
        <v>0</v>
      </c>
    </row>
    <row r="3897" customFormat="false" ht="15" hidden="false" customHeight="false" outlineLevel="0" collapsed="false">
      <c r="A3897" s="0" t="n">
        <f aca="false">'Profiles 8760'!A3886</f>
        <v>3884</v>
      </c>
      <c r="B3897" s="0" t="n">
        <f aca="false">'Profiles 8760'!B3886</f>
        <v>6</v>
      </c>
      <c r="C3897" s="0" t="n">
        <f aca="false">'Profiles 8760'!E3886</f>
        <v>1</v>
      </c>
      <c r="D3897" s="0" t="n">
        <f aca="false">'Profiles 8760'!F3886</f>
        <v>0</v>
      </c>
      <c r="E3897" s="0" t="n">
        <f aca="false">'Profiles 8760'!G3886</f>
        <v>0.305528</v>
      </c>
      <c r="F3897" s="0" t="n">
        <f aca="false">D3897*Assumptions!$C$11*$B$7+E3897*Assumptions!$C$12*$B$8</f>
        <v>12.4960952</v>
      </c>
      <c r="G3897" s="0" t="n">
        <f aca="false">C3897*Assumptions!$C$15</f>
        <v>200</v>
      </c>
      <c r="H3897" s="0" t="n">
        <f aca="false">MIN(F3897,G3897)</f>
        <v>12.4960952</v>
      </c>
      <c r="I3897" s="0" t="n">
        <f aca="false">IF(C3897=1,MIN(G3897-H3897,Assumptions!$C$13,P3896),0)</f>
        <v>180</v>
      </c>
      <c r="J3897" s="0" t="n">
        <f aca="false">H3897+I3897</f>
        <v>192.4960952</v>
      </c>
      <c r="K3897" s="0" t="n">
        <f aca="false">MIN(IF(C3897=1,F3897-H3897,F3897),Assumptions!$C$13,MAX(0,($B$5-P3896)/$B$6))</f>
        <v>0</v>
      </c>
      <c r="L3897" s="0" t="n">
        <f aca="false">IF(C3897=1,0,MIN(F3897-K3897,Assumptions!$C$15,MAX(0,$B$10-O3896-M3897)))</f>
        <v>0</v>
      </c>
      <c r="M3897" s="0" t="n">
        <f aca="false">'Profiles 8760'!H3886</f>
        <v>162600</v>
      </c>
      <c r="N3897" s="0" t="n">
        <f aca="false">J3897+L3897</f>
        <v>192.4960952</v>
      </c>
      <c r="O3897" s="0" t="n">
        <f aca="false">O3896+N3897</f>
        <v>364391.964717542</v>
      </c>
      <c r="P3897" s="0" t="n">
        <f aca="false">MIN($B$5,P3896+K3897*$B$6-I3897)</f>
        <v>330.81</v>
      </c>
      <c r="Q3897" s="0" t="n">
        <f aca="false">MAX(0,F3897-H3897-K3897-L3897)</f>
        <v>0</v>
      </c>
    </row>
    <row r="3898" customFormat="false" ht="15" hidden="false" customHeight="false" outlineLevel="0" collapsed="false">
      <c r="A3898" s="0" t="n">
        <f aca="false">'Profiles 8760'!A3887</f>
        <v>3885</v>
      </c>
      <c r="B3898" s="0" t="n">
        <f aca="false">'Profiles 8760'!B3887</f>
        <v>6</v>
      </c>
      <c r="C3898" s="0" t="n">
        <f aca="false">'Profiles 8760'!E3887</f>
        <v>1</v>
      </c>
      <c r="D3898" s="0" t="n">
        <f aca="false">'Profiles 8760'!F3887</f>
        <v>0</v>
      </c>
      <c r="E3898" s="0" t="n">
        <f aca="false">'Profiles 8760'!G3887</f>
        <v>0.355746</v>
      </c>
      <c r="F3898" s="0" t="n">
        <f aca="false">D3898*Assumptions!$C$11*$B$7+E3898*Assumptions!$C$12*$B$8</f>
        <v>14.5500114</v>
      </c>
      <c r="G3898" s="0" t="n">
        <f aca="false">C3898*Assumptions!$C$15</f>
        <v>200</v>
      </c>
      <c r="H3898" s="0" t="n">
        <f aca="false">MIN(F3898,G3898)</f>
        <v>14.5500114</v>
      </c>
      <c r="I3898" s="0" t="n">
        <f aca="false">IF(C3898=1,MIN(G3898-H3898,Assumptions!$C$13,P3897),0)</f>
        <v>180</v>
      </c>
      <c r="J3898" s="0" t="n">
        <f aca="false">H3898+I3898</f>
        <v>194.5500114</v>
      </c>
      <c r="K3898" s="0" t="n">
        <f aca="false">MIN(IF(C3898=1,F3898-H3898,F3898),Assumptions!$C$13,MAX(0,($B$5-P3897)/$B$6))</f>
        <v>0</v>
      </c>
      <c r="L3898" s="0" t="n">
        <f aca="false">IF(C3898=1,0,MIN(F3898-K3898,Assumptions!$C$15,MAX(0,$B$10-O3897-M3898)))</f>
        <v>0</v>
      </c>
      <c r="M3898" s="0" t="n">
        <f aca="false">'Profiles 8760'!H3887</f>
        <v>162400</v>
      </c>
      <c r="N3898" s="0" t="n">
        <f aca="false">J3898+L3898</f>
        <v>194.5500114</v>
      </c>
      <c r="O3898" s="0" t="n">
        <f aca="false">O3897+N3898</f>
        <v>364586.514728942</v>
      </c>
      <c r="P3898" s="0" t="n">
        <f aca="false">MIN($B$5,P3897+K3898*$B$6-I3898)</f>
        <v>150.81</v>
      </c>
      <c r="Q3898" s="0" t="n">
        <f aca="false">MAX(0,F3898-H3898-K3898-L3898)</f>
        <v>0</v>
      </c>
    </row>
    <row r="3899" customFormat="false" ht="15" hidden="false" customHeight="false" outlineLevel="0" collapsed="false">
      <c r="A3899" s="0" t="n">
        <f aca="false">'Profiles 8760'!A3888</f>
        <v>3886</v>
      </c>
      <c r="B3899" s="0" t="n">
        <f aca="false">'Profiles 8760'!B3888</f>
        <v>6</v>
      </c>
      <c r="C3899" s="0" t="n">
        <f aca="false">'Profiles 8760'!E3888</f>
        <v>0</v>
      </c>
      <c r="D3899" s="0" t="n">
        <f aca="false">'Profiles 8760'!F3888</f>
        <v>0</v>
      </c>
      <c r="E3899" s="0" t="n">
        <f aca="false">'Profiles 8760'!G3888</f>
        <v>0.511668</v>
      </c>
      <c r="F3899" s="0" t="n">
        <f aca="false">D3899*Assumptions!$C$11*$B$7+E3899*Assumptions!$C$12*$B$8</f>
        <v>20.9272212</v>
      </c>
      <c r="G3899" s="0" t="n">
        <f aca="false">C3899*Assumptions!$C$15</f>
        <v>0</v>
      </c>
      <c r="H3899" s="0" t="n">
        <f aca="false">MIN(F3899,G3899)</f>
        <v>0</v>
      </c>
      <c r="I3899" s="0" t="n">
        <f aca="false">IF(C3899=1,MIN(G3899-H3899,Assumptions!$C$13,P3898),0)</f>
        <v>0</v>
      </c>
      <c r="J3899" s="0" t="n">
        <f aca="false">H3899+I3899</f>
        <v>0</v>
      </c>
      <c r="K3899" s="0" t="n">
        <f aca="false">MIN(IF(C3899=1,F3899-H3899,F3899),Assumptions!$C$13,MAX(0,($B$5-P3898)/$B$6))</f>
        <v>20.9272212</v>
      </c>
      <c r="L3899" s="0" t="n">
        <f aca="false">IF(C3899=1,0,MIN(F3899-K3899,Assumptions!$C$15,MAX(0,$B$10-O3898-M3899)))</f>
        <v>0</v>
      </c>
      <c r="M3899" s="0" t="n">
        <f aca="false">'Profiles 8760'!H3888</f>
        <v>162400</v>
      </c>
      <c r="N3899" s="0" t="n">
        <f aca="false">J3899+L3899</f>
        <v>0</v>
      </c>
      <c r="O3899" s="0" t="n">
        <f aca="false">O3898+N3899</f>
        <v>364586.514728942</v>
      </c>
      <c r="P3899" s="0" t="n">
        <f aca="false">MIN($B$5,P3898+K3899*$B$6-I3899)</f>
        <v>168.94971533616</v>
      </c>
      <c r="Q3899" s="0" t="n">
        <f aca="false">MAX(0,F3899-H3899-K3899-L3899)</f>
        <v>0</v>
      </c>
    </row>
    <row r="3900" customFormat="false" ht="15" hidden="false" customHeight="false" outlineLevel="0" collapsed="false">
      <c r="A3900" s="0" t="n">
        <f aca="false">'Profiles 8760'!A3889</f>
        <v>3887</v>
      </c>
      <c r="B3900" s="0" t="n">
        <f aca="false">'Profiles 8760'!B3889</f>
        <v>6</v>
      </c>
      <c r="C3900" s="0" t="n">
        <f aca="false">'Profiles 8760'!E3889</f>
        <v>0</v>
      </c>
      <c r="D3900" s="0" t="n">
        <f aca="false">'Profiles 8760'!F3889</f>
        <v>0</v>
      </c>
      <c r="E3900" s="0" t="n">
        <f aca="false">'Profiles 8760'!G3889</f>
        <v>0.505937</v>
      </c>
      <c r="F3900" s="0" t="n">
        <f aca="false">D3900*Assumptions!$C$11*$B$7+E3900*Assumptions!$C$12*$B$8</f>
        <v>20.6928233</v>
      </c>
      <c r="G3900" s="0" t="n">
        <f aca="false">C3900*Assumptions!$C$15</f>
        <v>0</v>
      </c>
      <c r="H3900" s="0" t="n">
        <f aca="false">MIN(F3900,G3900)</f>
        <v>0</v>
      </c>
      <c r="I3900" s="0" t="n">
        <f aca="false">IF(C3900=1,MIN(G3900-H3900,Assumptions!$C$13,P3899),0)</f>
        <v>0</v>
      </c>
      <c r="J3900" s="0" t="n">
        <f aca="false">H3900+I3900</f>
        <v>0</v>
      </c>
      <c r="K3900" s="0" t="n">
        <f aca="false">MIN(IF(C3900=1,F3900-H3900,F3900),Assumptions!$C$13,MAX(0,($B$5-P3899)/$B$6))</f>
        <v>20.6928233</v>
      </c>
      <c r="L3900" s="0" t="n">
        <f aca="false">IF(C3900=1,0,MIN(F3900-K3900,Assumptions!$C$15,MAX(0,$B$10-O3899-M3900)))</f>
        <v>0</v>
      </c>
      <c r="M3900" s="0" t="n">
        <f aca="false">'Profiles 8760'!H3889</f>
        <v>162400</v>
      </c>
      <c r="N3900" s="0" t="n">
        <f aca="false">J3900+L3900</f>
        <v>0</v>
      </c>
      <c r="O3900" s="0" t="n">
        <f aca="false">O3899+N3900</f>
        <v>364586.514728942</v>
      </c>
      <c r="P3900" s="0" t="n">
        <f aca="false">MIN($B$5,P3899+K3900*$B$6-I3900)</f>
        <v>186.8862545726</v>
      </c>
      <c r="Q3900" s="0" t="n">
        <f aca="false">MAX(0,F3900-H3900-K3900-L3900)</f>
        <v>0</v>
      </c>
    </row>
    <row r="3901" customFormat="false" ht="15" hidden="false" customHeight="false" outlineLevel="0" collapsed="false">
      <c r="A3901" s="0" t="n">
        <f aca="false">'Profiles 8760'!A3890</f>
        <v>3888</v>
      </c>
      <c r="B3901" s="0" t="n">
        <f aca="false">'Profiles 8760'!B3890</f>
        <v>6</v>
      </c>
      <c r="C3901" s="0" t="n">
        <f aca="false">'Profiles 8760'!E3890</f>
        <v>0</v>
      </c>
      <c r="D3901" s="0" t="n">
        <f aca="false">'Profiles 8760'!F3890</f>
        <v>0</v>
      </c>
      <c r="E3901" s="0" t="n">
        <f aca="false">'Profiles 8760'!G3890</f>
        <v>0.468879</v>
      </c>
      <c r="F3901" s="0" t="n">
        <f aca="false">D3901*Assumptions!$C$11*$B$7+E3901*Assumptions!$C$12*$B$8</f>
        <v>19.1771511</v>
      </c>
      <c r="G3901" s="0" t="n">
        <f aca="false">C3901*Assumptions!$C$15</f>
        <v>0</v>
      </c>
      <c r="H3901" s="0" t="n">
        <f aca="false">MIN(F3901,G3901)</f>
        <v>0</v>
      </c>
      <c r="I3901" s="0" t="n">
        <f aca="false">IF(C3901=1,MIN(G3901-H3901,Assumptions!$C$13,P3900),0)</f>
        <v>0</v>
      </c>
      <c r="J3901" s="0" t="n">
        <f aca="false">H3901+I3901</f>
        <v>0</v>
      </c>
      <c r="K3901" s="0" t="n">
        <f aca="false">MIN(IF(C3901=1,F3901-H3901,F3901),Assumptions!$C$13,MAX(0,($B$5-P3900)/$B$6))</f>
        <v>19.1771511</v>
      </c>
      <c r="L3901" s="0" t="n">
        <f aca="false">IF(C3901=1,0,MIN(F3901-K3901,Assumptions!$C$15,MAX(0,$B$10-O3900-M3901)))</f>
        <v>0</v>
      </c>
      <c r="M3901" s="0" t="n">
        <f aca="false">'Profiles 8760'!H3890</f>
        <v>162400</v>
      </c>
      <c r="N3901" s="0" t="n">
        <f aca="false">J3901+L3901</f>
        <v>0</v>
      </c>
      <c r="O3901" s="0" t="n">
        <f aca="false">O3900+N3901</f>
        <v>364586.514728942</v>
      </c>
      <c r="P3901" s="0" t="n">
        <f aca="false">MIN($B$5,P3900+K3901*$B$6-I3901)</f>
        <v>203.50900914608</v>
      </c>
      <c r="Q3901" s="0" t="n">
        <f aca="false">MAX(0,F3901-H3901-K3901-L3901)</f>
        <v>0</v>
      </c>
    </row>
    <row r="3902" customFormat="false" ht="15" hidden="false" customHeight="false" outlineLevel="0" collapsed="false">
      <c r="A3902" s="0" t="n">
        <f aca="false">'Profiles 8760'!A3891</f>
        <v>3889</v>
      </c>
      <c r="B3902" s="0" t="n">
        <f aca="false">'Profiles 8760'!B3891</f>
        <v>6</v>
      </c>
      <c r="C3902" s="0" t="n">
        <f aca="false">'Profiles 8760'!E3891</f>
        <v>0</v>
      </c>
      <c r="D3902" s="0" t="n">
        <f aca="false">'Profiles 8760'!F3891</f>
        <v>0</v>
      </c>
      <c r="E3902" s="0" t="n">
        <f aca="false">'Profiles 8760'!G3891</f>
        <v>0.306285</v>
      </c>
      <c r="F3902" s="0" t="n">
        <f aca="false">D3902*Assumptions!$C$11*$B$7+E3902*Assumptions!$C$12*$B$8</f>
        <v>12.5270565</v>
      </c>
      <c r="G3902" s="0" t="n">
        <f aca="false">C3902*Assumptions!$C$15</f>
        <v>0</v>
      </c>
      <c r="H3902" s="0" t="n">
        <f aca="false">MIN(F3902,G3902)</f>
        <v>0</v>
      </c>
      <c r="I3902" s="0" t="n">
        <f aca="false">IF(C3902=1,MIN(G3902-H3902,Assumptions!$C$13,P3901),0)</f>
        <v>0</v>
      </c>
      <c r="J3902" s="0" t="n">
        <f aca="false">H3902+I3902</f>
        <v>0</v>
      </c>
      <c r="K3902" s="0" t="n">
        <f aca="false">MIN(IF(C3902=1,F3902-H3902,F3902),Assumptions!$C$13,MAX(0,($B$5-P3901)/$B$6))</f>
        <v>12.5270565</v>
      </c>
      <c r="L3902" s="0" t="n">
        <f aca="false">IF(C3902=1,0,MIN(F3902-K3902,Assumptions!$C$15,MAX(0,$B$10-O3901-M3902)))</f>
        <v>0</v>
      </c>
      <c r="M3902" s="0" t="n">
        <f aca="false">'Profiles 8760'!H3891</f>
        <v>162400</v>
      </c>
      <c r="N3902" s="0" t="n">
        <f aca="false">J3902+L3902</f>
        <v>0</v>
      </c>
      <c r="O3902" s="0" t="n">
        <f aca="false">O3901+N3902</f>
        <v>364586.514728942</v>
      </c>
      <c r="P3902" s="0" t="n">
        <f aca="false">MIN($B$5,P3901+K3902*$B$6-I3902)</f>
        <v>214.36746172028</v>
      </c>
      <c r="Q3902" s="0" t="n">
        <f aca="false">MAX(0,F3902-H3902-K3902-L3902)</f>
        <v>0</v>
      </c>
    </row>
    <row r="3903" customFormat="false" ht="15" hidden="false" customHeight="false" outlineLevel="0" collapsed="false">
      <c r="A3903" s="0" t="n">
        <f aca="false">'Profiles 8760'!A3892</f>
        <v>3890</v>
      </c>
      <c r="B3903" s="0" t="n">
        <f aca="false">'Profiles 8760'!B3892</f>
        <v>6</v>
      </c>
      <c r="C3903" s="0" t="n">
        <f aca="false">'Profiles 8760'!E3892</f>
        <v>0</v>
      </c>
      <c r="D3903" s="0" t="n">
        <f aca="false">'Profiles 8760'!F3892</f>
        <v>0</v>
      </c>
      <c r="E3903" s="0" t="n">
        <f aca="false">'Profiles 8760'!G3892</f>
        <v>0.349901</v>
      </c>
      <c r="F3903" s="0" t="n">
        <f aca="false">D3903*Assumptions!$C$11*$B$7+E3903*Assumptions!$C$12*$B$8</f>
        <v>14.3109509</v>
      </c>
      <c r="G3903" s="0" t="n">
        <f aca="false">C3903*Assumptions!$C$15</f>
        <v>0</v>
      </c>
      <c r="H3903" s="0" t="n">
        <f aca="false">MIN(F3903,G3903)</f>
        <v>0</v>
      </c>
      <c r="I3903" s="0" t="n">
        <f aca="false">IF(C3903=1,MIN(G3903-H3903,Assumptions!$C$13,P3902),0)</f>
        <v>0</v>
      </c>
      <c r="J3903" s="0" t="n">
        <f aca="false">H3903+I3903</f>
        <v>0</v>
      </c>
      <c r="K3903" s="0" t="n">
        <f aca="false">MIN(IF(C3903=1,F3903-H3903,F3903),Assumptions!$C$13,MAX(0,($B$5-P3902)/$B$6))</f>
        <v>14.3109509</v>
      </c>
      <c r="L3903" s="0" t="n">
        <f aca="false">IF(C3903=1,0,MIN(F3903-K3903,Assumptions!$C$15,MAX(0,$B$10-O3902-M3903)))</f>
        <v>0</v>
      </c>
      <c r="M3903" s="0" t="n">
        <f aca="false">'Profiles 8760'!H3892</f>
        <v>162400</v>
      </c>
      <c r="N3903" s="0" t="n">
        <f aca="false">J3903+L3903</f>
        <v>0</v>
      </c>
      <c r="O3903" s="0" t="n">
        <f aca="false">O3902+N3903</f>
        <v>364586.514728942</v>
      </c>
      <c r="P3903" s="0" t="n">
        <f aca="false">MIN($B$5,P3902+K3903*$B$6-I3903)</f>
        <v>226.7721939604</v>
      </c>
      <c r="Q3903" s="0" t="n">
        <f aca="false">MAX(0,F3903-H3903-K3903-L3903)</f>
        <v>0</v>
      </c>
    </row>
    <row r="3904" customFormat="false" ht="15" hidden="false" customHeight="false" outlineLevel="0" collapsed="false">
      <c r="A3904" s="0" t="n">
        <f aca="false">'Profiles 8760'!A3893</f>
        <v>3891</v>
      </c>
      <c r="B3904" s="0" t="n">
        <f aca="false">'Profiles 8760'!B3893</f>
        <v>6</v>
      </c>
      <c r="C3904" s="0" t="n">
        <f aca="false">'Profiles 8760'!E3893</f>
        <v>0</v>
      </c>
      <c r="D3904" s="0" t="n">
        <f aca="false">'Profiles 8760'!F3893</f>
        <v>0</v>
      </c>
      <c r="E3904" s="0" t="n">
        <f aca="false">'Profiles 8760'!G3893</f>
        <v>0.421283</v>
      </c>
      <c r="F3904" s="0" t="n">
        <f aca="false">D3904*Assumptions!$C$11*$B$7+E3904*Assumptions!$C$12*$B$8</f>
        <v>17.2304747</v>
      </c>
      <c r="G3904" s="0" t="n">
        <f aca="false">C3904*Assumptions!$C$15</f>
        <v>0</v>
      </c>
      <c r="H3904" s="0" t="n">
        <f aca="false">MIN(F3904,G3904)</f>
        <v>0</v>
      </c>
      <c r="I3904" s="0" t="n">
        <f aca="false">IF(C3904=1,MIN(G3904-H3904,Assumptions!$C$13,P3903),0)</f>
        <v>0</v>
      </c>
      <c r="J3904" s="0" t="n">
        <f aca="false">H3904+I3904</f>
        <v>0</v>
      </c>
      <c r="K3904" s="0" t="n">
        <f aca="false">MIN(IF(C3904=1,F3904-H3904,F3904),Assumptions!$C$13,MAX(0,($B$5-P3903)/$B$6))</f>
        <v>17.2304747</v>
      </c>
      <c r="L3904" s="0" t="n">
        <f aca="false">IF(C3904=1,0,MIN(F3904-K3904,Assumptions!$C$15,MAX(0,$B$10-O3903-M3904)))</f>
        <v>0</v>
      </c>
      <c r="M3904" s="0" t="n">
        <f aca="false">'Profiles 8760'!H3893</f>
        <v>162400</v>
      </c>
      <c r="N3904" s="0" t="n">
        <f aca="false">J3904+L3904</f>
        <v>0</v>
      </c>
      <c r="O3904" s="0" t="n">
        <f aca="false">O3903+N3904</f>
        <v>364586.514728942</v>
      </c>
      <c r="P3904" s="0" t="n">
        <f aca="false">MIN($B$5,P3903+K3904*$B$6-I3904)</f>
        <v>241.70756943036</v>
      </c>
      <c r="Q3904" s="0" t="n">
        <f aca="false">MAX(0,F3904-H3904-K3904-L3904)</f>
        <v>0</v>
      </c>
    </row>
    <row r="3905" customFormat="false" ht="15" hidden="false" customHeight="false" outlineLevel="0" collapsed="false">
      <c r="A3905" s="0" t="n">
        <f aca="false">'Profiles 8760'!A3894</f>
        <v>3892</v>
      </c>
      <c r="B3905" s="0" t="n">
        <f aca="false">'Profiles 8760'!B3894</f>
        <v>6</v>
      </c>
      <c r="C3905" s="0" t="n">
        <f aca="false">'Profiles 8760'!E3894</f>
        <v>0</v>
      </c>
      <c r="D3905" s="0" t="n">
        <f aca="false">'Profiles 8760'!F3894</f>
        <v>0</v>
      </c>
      <c r="E3905" s="0" t="n">
        <f aca="false">'Profiles 8760'!G3894</f>
        <v>0.378013</v>
      </c>
      <c r="F3905" s="0" t="n">
        <f aca="false">D3905*Assumptions!$C$11*$B$7+E3905*Assumptions!$C$12*$B$8</f>
        <v>15.4607317</v>
      </c>
      <c r="G3905" s="0" t="n">
        <f aca="false">C3905*Assumptions!$C$15</f>
        <v>0</v>
      </c>
      <c r="H3905" s="0" t="n">
        <f aca="false">MIN(F3905,G3905)</f>
        <v>0</v>
      </c>
      <c r="I3905" s="0" t="n">
        <f aca="false">IF(C3905=1,MIN(G3905-H3905,Assumptions!$C$13,P3904),0)</f>
        <v>0</v>
      </c>
      <c r="J3905" s="0" t="n">
        <f aca="false">H3905+I3905</f>
        <v>0</v>
      </c>
      <c r="K3905" s="0" t="n">
        <f aca="false">MIN(IF(C3905=1,F3905-H3905,F3905),Assumptions!$C$13,MAX(0,($B$5-P3904)/$B$6))</f>
        <v>15.4607317</v>
      </c>
      <c r="L3905" s="0" t="n">
        <f aca="false">IF(C3905=1,0,MIN(F3905-K3905,Assumptions!$C$15,MAX(0,$B$10-O3904-M3905)))</f>
        <v>0</v>
      </c>
      <c r="M3905" s="0" t="n">
        <f aca="false">'Profiles 8760'!H3894</f>
        <v>162400</v>
      </c>
      <c r="N3905" s="0" t="n">
        <f aca="false">J3905+L3905</f>
        <v>0</v>
      </c>
      <c r="O3905" s="0" t="n">
        <f aca="false">O3904+N3905</f>
        <v>364586.514728942</v>
      </c>
      <c r="P3905" s="0" t="n">
        <f aca="false">MIN($B$5,P3904+K3905*$B$6-I3905)</f>
        <v>255.10893166792</v>
      </c>
      <c r="Q3905" s="0" t="n">
        <f aca="false">MAX(0,F3905-H3905-K3905-L3905)</f>
        <v>0</v>
      </c>
    </row>
    <row r="3906" customFormat="false" ht="15" hidden="false" customHeight="false" outlineLevel="0" collapsed="false">
      <c r="A3906" s="0" t="n">
        <f aca="false">'Profiles 8760'!A3895</f>
        <v>3893</v>
      </c>
      <c r="B3906" s="0" t="n">
        <f aca="false">'Profiles 8760'!B3895</f>
        <v>6</v>
      </c>
      <c r="C3906" s="0" t="n">
        <f aca="false">'Profiles 8760'!E3895</f>
        <v>0</v>
      </c>
      <c r="D3906" s="0" t="n">
        <f aca="false">'Profiles 8760'!F3895</f>
        <v>0</v>
      </c>
      <c r="E3906" s="0" t="n">
        <f aca="false">'Profiles 8760'!G3895</f>
        <v>0.336265</v>
      </c>
      <c r="F3906" s="0" t="n">
        <f aca="false">D3906*Assumptions!$C$11*$B$7+E3906*Assumptions!$C$12*$B$8</f>
        <v>13.7532385</v>
      </c>
      <c r="G3906" s="0" t="n">
        <f aca="false">C3906*Assumptions!$C$15</f>
        <v>0</v>
      </c>
      <c r="H3906" s="0" t="n">
        <f aca="false">MIN(F3906,G3906)</f>
        <v>0</v>
      </c>
      <c r="I3906" s="0" t="n">
        <f aca="false">IF(C3906=1,MIN(G3906-H3906,Assumptions!$C$13,P3905),0)</f>
        <v>0</v>
      </c>
      <c r="J3906" s="0" t="n">
        <f aca="false">H3906+I3906</f>
        <v>0</v>
      </c>
      <c r="K3906" s="0" t="n">
        <f aca="false">MIN(IF(C3906=1,F3906-H3906,F3906),Assumptions!$C$13,MAX(0,($B$5-P3905)/$B$6))</f>
        <v>13.7532385</v>
      </c>
      <c r="L3906" s="0" t="n">
        <f aca="false">IF(C3906=1,0,MIN(F3906-K3906,Assumptions!$C$15,MAX(0,$B$10-O3905-M3906)))</f>
        <v>0</v>
      </c>
      <c r="M3906" s="0" t="n">
        <f aca="false">'Profiles 8760'!H3895</f>
        <v>162400</v>
      </c>
      <c r="N3906" s="0" t="n">
        <f aca="false">J3906+L3906</f>
        <v>0</v>
      </c>
      <c r="O3906" s="0" t="n">
        <f aca="false">O3905+N3906</f>
        <v>364586.514728942</v>
      </c>
      <c r="P3906" s="0" t="n">
        <f aca="false">MIN($B$5,P3905+K3906*$B$6-I3906)</f>
        <v>267.03023879972</v>
      </c>
      <c r="Q3906" s="0" t="n">
        <f aca="false">MAX(0,F3906-H3906-K3906-L3906)</f>
        <v>0</v>
      </c>
    </row>
    <row r="3907" customFormat="false" ht="15" hidden="false" customHeight="false" outlineLevel="0" collapsed="false">
      <c r="A3907" s="0" t="n">
        <f aca="false">'Profiles 8760'!A3896</f>
        <v>3894</v>
      </c>
      <c r="B3907" s="0" t="n">
        <f aca="false">'Profiles 8760'!B3896</f>
        <v>6</v>
      </c>
      <c r="C3907" s="0" t="n">
        <f aca="false">'Profiles 8760'!E3896</f>
        <v>0</v>
      </c>
      <c r="D3907" s="0" t="n">
        <f aca="false">'Profiles 8760'!F3896</f>
        <v>0</v>
      </c>
      <c r="E3907" s="0" t="n">
        <f aca="false">'Profiles 8760'!G3896</f>
        <v>0.238462</v>
      </c>
      <c r="F3907" s="0" t="n">
        <f aca="false">D3907*Assumptions!$C$11*$B$7+E3907*Assumptions!$C$12*$B$8</f>
        <v>9.7530958</v>
      </c>
      <c r="G3907" s="0" t="n">
        <f aca="false">C3907*Assumptions!$C$15</f>
        <v>0</v>
      </c>
      <c r="H3907" s="0" t="n">
        <f aca="false">MIN(F3907,G3907)</f>
        <v>0</v>
      </c>
      <c r="I3907" s="0" t="n">
        <f aca="false">IF(C3907=1,MIN(G3907-H3907,Assumptions!$C$13,P3906),0)</f>
        <v>0</v>
      </c>
      <c r="J3907" s="0" t="n">
        <f aca="false">H3907+I3907</f>
        <v>0</v>
      </c>
      <c r="K3907" s="0" t="n">
        <f aca="false">MIN(IF(C3907=1,F3907-H3907,F3907),Assumptions!$C$13,MAX(0,($B$5-P3906)/$B$6))</f>
        <v>9.7530958</v>
      </c>
      <c r="L3907" s="0" t="n">
        <f aca="false">IF(C3907=1,0,MIN(F3907-K3907,Assumptions!$C$15,MAX(0,$B$10-O3906-M3907)))</f>
        <v>0</v>
      </c>
      <c r="M3907" s="0" t="n">
        <f aca="false">'Profiles 8760'!H3896</f>
        <v>162400</v>
      </c>
      <c r="N3907" s="0" t="n">
        <f aca="false">J3907+L3907</f>
        <v>0</v>
      </c>
      <c r="O3907" s="0" t="n">
        <f aca="false">O3906+N3907</f>
        <v>364586.514728942</v>
      </c>
      <c r="P3907" s="0" t="n">
        <f aca="false">MIN($B$5,P3906+K3907*$B$6-I3907)</f>
        <v>275.48422223916</v>
      </c>
      <c r="Q3907" s="0" t="n">
        <f aca="false">MAX(0,F3907-H3907-K3907-L3907)</f>
        <v>0</v>
      </c>
    </row>
    <row r="3908" customFormat="false" ht="15" hidden="false" customHeight="false" outlineLevel="0" collapsed="false">
      <c r="A3908" s="0" t="n">
        <f aca="false">'Profiles 8760'!A3897</f>
        <v>3895</v>
      </c>
      <c r="B3908" s="0" t="n">
        <f aca="false">'Profiles 8760'!B3897</f>
        <v>6</v>
      </c>
      <c r="C3908" s="0" t="n">
        <f aca="false">'Profiles 8760'!E3897</f>
        <v>0</v>
      </c>
      <c r="D3908" s="0" t="n">
        <f aca="false">'Profiles 8760'!F3897</f>
        <v>0.10077</v>
      </c>
      <c r="E3908" s="0" t="n">
        <f aca="false">'Profiles 8760'!G3897</f>
        <v>0.157775</v>
      </c>
      <c r="F3908" s="0" t="n">
        <f aca="false">D3908*Assumptions!$C$11*$B$7+E3908*Assumptions!$C$12*$B$8</f>
        <v>35.5553735</v>
      </c>
      <c r="G3908" s="0" t="n">
        <f aca="false">C3908*Assumptions!$C$15</f>
        <v>0</v>
      </c>
      <c r="H3908" s="0" t="n">
        <f aca="false">MIN(F3908,G3908)</f>
        <v>0</v>
      </c>
      <c r="I3908" s="0" t="n">
        <f aca="false">IF(C3908=1,MIN(G3908-H3908,Assumptions!$C$13,P3907),0)</f>
        <v>0</v>
      </c>
      <c r="J3908" s="0" t="n">
        <f aca="false">H3908+I3908</f>
        <v>0</v>
      </c>
      <c r="K3908" s="0" t="n">
        <f aca="false">MIN(IF(C3908=1,F3908-H3908,F3908),Assumptions!$C$13,MAX(0,($B$5-P3907)/$B$6))</f>
        <v>35.5553735</v>
      </c>
      <c r="L3908" s="0" t="n">
        <f aca="false">IF(C3908=1,0,MIN(F3908-K3908,Assumptions!$C$15,MAX(0,$B$10-O3907-M3908)))</f>
        <v>0</v>
      </c>
      <c r="M3908" s="0" t="n">
        <f aca="false">'Profiles 8760'!H3897</f>
        <v>162400</v>
      </c>
      <c r="N3908" s="0" t="n">
        <f aca="false">J3908+L3908</f>
        <v>0</v>
      </c>
      <c r="O3908" s="0" t="n">
        <f aca="false">O3907+N3908</f>
        <v>364586.514728942</v>
      </c>
      <c r="P3908" s="0" t="n">
        <f aca="false">MIN($B$5,P3907+K3908*$B$6-I3908)</f>
        <v>306.30361998896</v>
      </c>
      <c r="Q3908" s="0" t="n">
        <f aca="false">MAX(0,F3908-H3908-K3908-L3908)</f>
        <v>0</v>
      </c>
    </row>
    <row r="3909" customFormat="false" ht="15" hidden="false" customHeight="false" outlineLevel="0" collapsed="false">
      <c r="A3909" s="0" t="n">
        <f aca="false">'Profiles 8760'!A3898</f>
        <v>3896</v>
      </c>
      <c r="B3909" s="0" t="n">
        <f aca="false">'Profiles 8760'!B3898</f>
        <v>6</v>
      </c>
      <c r="C3909" s="0" t="n">
        <f aca="false">'Profiles 8760'!E3898</f>
        <v>1</v>
      </c>
      <c r="D3909" s="0" t="n">
        <f aca="false">'Profiles 8760'!F3898</f>
        <v>0.291827</v>
      </c>
      <c r="E3909" s="0" t="n">
        <f aca="false">'Profiles 8760'!G3898</f>
        <v>0.15514</v>
      </c>
      <c r="F3909" s="0" t="n">
        <f aca="false">D3909*Assumptions!$C$11*$B$7+E3909*Assumptions!$C$12*$B$8</f>
        <v>90.6248636</v>
      </c>
      <c r="G3909" s="0" t="n">
        <f aca="false">C3909*Assumptions!$C$15</f>
        <v>200</v>
      </c>
      <c r="H3909" s="0" t="n">
        <f aca="false">MIN(F3909,G3909)</f>
        <v>90.6248636</v>
      </c>
      <c r="I3909" s="0" t="n">
        <f aca="false">IF(C3909=1,MIN(G3909-H3909,Assumptions!$C$13,P3908),0)</f>
        <v>109.3751364</v>
      </c>
      <c r="J3909" s="0" t="n">
        <f aca="false">H3909+I3909</f>
        <v>200</v>
      </c>
      <c r="K3909" s="0" t="n">
        <f aca="false">MIN(IF(C3909=1,F3909-H3909,F3909),Assumptions!$C$13,MAX(0,($B$5-P3908)/$B$6))</f>
        <v>0</v>
      </c>
      <c r="L3909" s="0" t="n">
        <f aca="false">IF(C3909=1,0,MIN(F3909-K3909,Assumptions!$C$15,MAX(0,$B$10-O3908-M3909)))</f>
        <v>0</v>
      </c>
      <c r="M3909" s="0" t="n">
        <f aca="false">'Profiles 8760'!H3898</f>
        <v>162200</v>
      </c>
      <c r="N3909" s="0" t="n">
        <f aca="false">J3909+L3909</f>
        <v>200</v>
      </c>
      <c r="O3909" s="0" t="n">
        <f aca="false">O3908+N3909</f>
        <v>364786.514728942</v>
      </c>
      <c r="P3909" s="0" t="n">
        <f aca="false">MIN($B$5,P3908+K3909*$B$6-I3909)</f>
        <v>196.92848358896</v>
      </c>
      <c r="Q3909" s="0" t="n">
        <f aca="false">MAX(0,F3909-H3909-K3909-L3909)</f>
        <v>0</v>
      </c>
    </row>
    <row r="3910" customFormat="false" ht="15" hidden="false" customHeight="false" outlineLevel="0" collapsed="false">
      <c r="A3910" s="0" t="n">
        <f aca="false">'Profiles 8760'!A3899</f>
        <v>3897</v>
      </c>
      <c r="B3910" s="0" t="n">
        <f aca="false">'Profiles 8760'!B3899</f>
        <v>6</v>
      </c>
      <c r="C3910" s="0" t="n">
        <f aca="false">'Profiles 8760'!E3899</f>
        <v>1</v>
      </c>
      <c r="D3910" s="0" t="n">
        <f aca="false">'Profiles 8760'!F3899</f>
        <v>0.500839</v>
      </c>
      <c r="E3910" s="0" t="n">
        <f aca="false">'Profiles 8760'!G3899</f>
        <v>0.215724</v>
      </c>
      <c r="F3910" s="0" t="n">
        <f aca="false">D3910*Assumptions!$C$11*$B$7+E3910*Assumptions!$C$12*$B$8</f>
        <v>153.4654148</v>
      </c>
      <c r="G3910" s="0" t="n">
        <f aca="false">C3910*Assumptions!$C$15</f>
        <v>200</v>
      </c>
      <c r="H3910" s="0" t="n">
        <f aca="false">MIN(F3910,G3910)</f>
        <v>153.4654148</v>
      </c>
      <c r="I3910" s="0" t="n">
        <f aca="false">IF(C3910=1,MIN(G3910-H3910,Assumptions!$C$13,P3909),0)</f>
        <v>46.5345852</v>
      </c>
      <c r="J3910" s="0" t="n">
        <f aca="false">H3910+I3910</f>
        <v>200</v>
      </c>
      <c r="K3910" s="0" t="n">
        <f aca="false">MIN(IF(C3910=1,F3910-H3910,F3910),Assumptions!$C$13,MAX(0,($B$5-P3909)/$B$6))</f>
        <v>0</v>
      </c>
      <c r="L3910" s="0" t="n">
        <f aca="false">IF(C3910=1,0,MIN(F3910-K3910,Assumptions!$C$15,MAX(0,$B$10-O3909-M3910)))</f>
        <v>0</v>
      </c>
      <c r="M3910" s="0" t="n">
        <f aca="false">'Profiles 8760'!H3899</f>
        <v>162000</v>
      </c>
      <c r="N3910" s="0" t="n">
        <f aca="false">J3910+L3910</f>
        <v>200</v>
      </c>
      <c r="O3910" s="0" t="n">
        <f aca="false">O3909+N3910</f>
        <v>364986.514728942</v>
      </c>
      <c r="P3910" s="0" t="n">
        <f aca="false">MIN($B$5,P3909+K3910*$B$6-I3910)</f>
        <v>150.39389838896</v>
      </c>
      <c r="Q3910" s="0" t="n">
        <f aca="false">MAX(0,F3910-H3910-K3910-L3910)</f>
        <v>0</v>
      </c>
    </row>
    <row r="3911" customFormat="false" ht="15" hidden="false" customHeight="false" outlineLevel="0" collapsed="false">
      <c r="A3911" s="0" t="n">
        <f aca="false">'Profiles 8760'!A3900</f>
        <v>3898</v>
      </c>
      <c r="B3911" s="0" t="n">
        <f aca="false">'Profiles 8760'!B3900</f>
        <v>6</v>
      </c>
      <c r="C3911" s="0" t="n">
        <f aca="false">'Profiles 8760'!E3900</f>
        <v>0</v>
      </c>
      <c r="D3911" s="0" t="n">
        <f aca="false">'Profiles 8760'!F3900</f>
        <v>0.696435</v>
      </c>
      <c r="E3911" s="0" t="n">
        <f aca="false">'Profiles 8760'!G3900</f>
        <v>0.357756</v>
      </c>
      <c r="F3911" s="0" t="n">
        <f aca="false">D3911*Assumptions!$C$11*$B$7+E3911*Assumptions!$C$12*$B$8</f>
        <v>215.7626484</v>
      </c>
      <c r="G3911" s="0" t="n">
        <f aca="false">C3911*Assumptions!$C$15</f>
        <v>0</v>
      </c>
      <c r="H3911" s="0" t="n">
        <f aca="false">MIN(F3911,G3911)</f>
        <v>0</v>
      </c>
      <c r="I3911" s="0" t="n">
        <f aca="false">IF(C3911=1,MIN(G3911-H3911,Assumptions!$C$13,P3910),0)</f>
        <v>0</v>
      </c>
      <c r="J3911" s="0" t="n">
        <f aca="false">H3911+I3911</f>
        <v>0</v>
      </c>
      <c r="K3911" s="0" t="n">
        <f aca="false">MIN(IF(C3911=1,F3911-H3911,F3911),Assumptions!$C$13,MAX(0,($B$5-P3910)/$B$6))</f>
        <v>180</v>
      </c>
      <c r="L3911" s="0" t="n">
        <f aca="false">IF(C3911=1,0,MIN(F3911-K3911,Assumptions!$C$15,MAX(0,$B$10-O3910-M3911)))</f>
        <v>35.7626484</v>
      </c>
      <c r="M3911" s="0" t="n">
        <f aca="false">'Profiles 8760'!H3900</f>
        <v>162000</v>
      </c>
      <c r="N3911" s="0" t="n">
        <f aca="false">J3911+L3911</f>
        <v>35.7626484</v>
      </c>
      <c r="O3911" s="0" t="n">
        <f aca="false">O3910+N3911</f>
        <v>365022.277377342</v>
      </c>
      <c r="P3911" s="0" t="n">
        <f aca="false">MIN($B$5,P3910+K3911*$B$6-I3911)</f>
        <v>306.41789838896</v>
      </c>
      <c r="Q3911" s="0" t="n">
        <f aca="false">MAX(0,F3911-H3911-K3911-L3911)</f>
        <v>0</v>
      </c>
    </row>
    <row r="3912" customFormat="false" ht="15" hidden="false" customHeight="false" outlineLevel="0" collapsed="false">
      <c r="A3912" s="0" t="n">
        <f aca="false">'Profiles 8760'!A3901</f>
        <v>3899</v>
      </c>
      <c r="B3912" s="0" t="n">
        <f aca="false">'Profiles 8760'!B3901</f>
        <v>6</v>
      </c>
      <c r="C3912" s="0" t="n">
        <f aca="false">'Profiles 8760'!E3901</f>
        <v>0</v>
      </c>
      <c r="D3912" s="0" t="n">
        <f aca="false">'Profiles 8760'!F3901</f>
        <v>0.854464</v>
      </c>
      <c r="E3912" s="0" t="n">
        <f aca="false">'Profiles 8760'!G3901</f>
        <v>0.529326</v>
      </c>
      <c r="F3912" s="0" t="n">
        <f aca="false">D3912*Assumptions!$C$11*$B$7+E3912*Assumptions!$C$12*$B$8</f>
        <v>268.4186366</v>
      </c>
      <c r="G3912" s="0" t="n">
        <f aca="false">C3912*Assumptions!$C$15</f>
        <v>0</v>
      </c>
      <c r="H3912" s="0" t="n">
        <f aca="false">MIN(F3912,G3912)</f>
        <v>0</v>
      </c>
      <c r="I3912" s="0" t="n">
        <f aca="false">IF(C3912=1,MIN(G3912-H3912,Assumptions!$C$13,P3911),0)</f>
        <v>0</v>
      </c>
      <c r="J3912" s="0" t="n">
        <f aca="false">H3912+I3912</f>
        <v>0</v>
      </c>
      <c r="K3912" s="0" t="n">
        <f aca="false">MIN(IF(C3912=1,F3912-H3912,F3912),Assumptions!$C$13,MAX(0,($B$5-P3911)/$B$6))</f>
        <v>180</v>
      </c>
      <c r="L3912" s="0" t="n">
        <f aca="false">IF(C3912=1,0,MIN(F3912-K3912,Assumptions!$C$15,MAX(0,$B$10-O3911-M3912)))</f>
        <v>88.4186366</v>
      </c>
      <c r="M3912" s="0" t="n">
        <f aca="false">'Profiles 8760'!H3901</f>
        <v>162000</v>
      </c>
      <c r="N3912" s="0" t="n">
        <f aca="false">J3912+L3912</f>
        <v>88.4186366</v>
      </c>
      <c r="O3912" s="0" t="n">
        <f aca="false">O3911+N3912</f>
        <v>365110.696013942</v>
      </c>
      <c r="P3912" s="0" t="n">
        <f aca="false">MIN($B$5,P3911+K3912*$B$6-I3912)</f>
        <v>462.44189838896</v>
      </c>
      <c r="Q3912" s="0" t="n">
        <f aca="false">MAX(0,F3912-H3912-K3912-L3912)</f>
        <v>0</v>
      </c>
    </row>
    <row r="3913" customFormat="false" ht="15" hidden="false" customHeight="false" outlineLevel="0" collapsed="false">
      <c r="A3913" s="0" t="n">
        <f aca="false">'Profiles 8760'!A3902</f>
        <v>3900</v>
      </c>
      <c r="B3913" s="0" t="n">
        <f aca="false">'Profiles 8760'!B3902</f>
        <v>6</v>
      </c>
      <c r="C3913" s="0" t="n">
        <f aca="false">'Profiles 8760'!E3902</f>
        <v>0</v>
      </c>
      <c r="D3913" s="0" t="n">
        <f aca="false">'Profiles 8760'!F3902</f>
        <v>0.956845</v>
      </c>
      <c r="E3913" s="0" t="n">
        <f aca="false">'Profiles 8760'!G3902</f>
        <v>0.528461</v>
      </c>
      <c r="F3913" s="0" t="n">
        <f aca="false">D3913*Assumptions!$C$11*$B$7+E3913*Assumptions!$C$12*$B$8</f>
        <v>297.9508909</v>
      </c>
      <c r="G3913" s="0" t="n">
        <f aca="false">C3913*Assumptions!$C$15</f>
        <v>0</v>
      </c>
      <c r="H3913" s="0" t="n">
        <f aca="false">MIN(F3913,G3913)</f>
        <v>0</v>
      </c>
      <c r="I3913" s="0" t="n">
        <f aca="false">IF(C3913=1,MIN(G3913-H3913,Assumptions!$C$13,P3912),0)</f>
        <v>0</v>
      </c>
      <c r="J3913" s="0" t="n">
        <f aca="false">H3913+I3913</f>
        <v>0</v>
      </c>
      <c r="K3913" s="0" t="n">
        <f aca="false">MIN(IF(C3913=1,F3913-H3913,F3913),Assumptions!$C$13,MAX(0,($B$5-P3912)/$B$6))</f>
        <v>55.8007632799262</v>
      </c>
      <c r="L3913" s="0" t="n">
        <f aca="false">IF(C3913=1,0,MIN(F3913-K3913,Assumptions!$C$15,MAX(0,$B$10-O3912-M3913)))</f>
        <v>200</v>
      </c>
      <c r="M3913" s="0" t="n">
        <f aca="false">'Profiles 8760'!H3902</f>
        <v>162000</v>
      </c>
      <c r="N3913" s="0" t="n">
        <f aca="false">J3913+L3913</f>
        <v>200</v>
      </c>
      <c r="O3913" s="0" t="n">
        <f aca="false">O3912+N3913</f>
        <v>365310.696013942</v>
      </c>
      <c r="P3913" s="0" t="n">
        <f aca="false">MIN($B$5,P3912+K3913*$B$6-I3913)</f>
        <v>510.81</v>
      </c>
      <c r="Q3913" s="0" t="n">
        <f aca="false">MAX(0,F3913-H3913-K3913-L3913)</f>
        <v>42.1501276200738</v>
      </c>
    </row>
    <row r="3914" customFormat="false" ht="15" hidden="false" customHeight="false" outlineLevel="0" collapsed="false">
      <c r="A3914" s="0" t="n">
        <f aca="false">'Profiles 8760'!A3903</f>
        <v>3901</v>
      </c>
      <c r="B3914" s="0" t="n">
        <f aca="false">'Profiles 8760'!B3903</f>
        <v>6</v>
      </c>
      <c r="C3914" s="0" t="n">
        <f aca="false">'Profiles 8760'!E3903</f>
        <v>0</v>
      </c>
      <c r="D3914" s="0" t="n">
        <f aca="false">'Profiles 8760'!F3903</f>
        <v>0.99226</v>
      </c>
      <c r="E3914" s="0" t="n">
        <f aca="false">'Profiles 8760'!G3903</f>
        <v>0.55192</v>
      </c>
      <c r="F3914" s="0" t="n">
        <f aca="false">D3914*Assumptions!$C$11*$B$7+E3914*Assumptions!$C$12*$B$8</f>
        <v>309.138216</v>
      </c>
      <c r="G3914" s="0" t="n">
        <f aca="false">C3914*Assumptions!$C$15</f>
        <v>0</v>
      </c>
      <c r="H3914" s="0" t="n">
        <f aca="false">MIN(F3914,G3914)</f>
        <v>0</v>
      </c>
      <c r="I3914" s="0" t="n">
        <f aca="false">IF(C3914=1,MIN(G3914-H3914,Assumptions!$C$13,P3913),0)</f>
        <v>0</v>
      </c>
      <c r="J3914" s="0" t="n">
        <f aca="false">H3914+I3914</f>
        <v>0</v>
      </c>
      <c r="K3914" s="0" t="n">
        <f aca="false">MIN(IF(C3914=1,F3914-H3914,F3914),Assumptions!$C$13,MAX(0,($B$5-P3913)/$B$6))</f>
        <v>0</v>
      </c>
      <c r="L3914" s="0" t="n">
        <f aca="false">IF(C3914=1,0,MIN(F3914-K3914,Assumptions!$C$15,MAX(0,$B$10-O3913-M3914)))</f>
        <v>200</v>
      </c>
      <c r="M3914" s="0" t="n">
        <f aca="false">'Profiles 8760'!H3903</f>
        <v>162000</v>
      </c>
      <c r="N3914" s="0" t="n">
        <f aca="false">J3914+L3914</f>
        <v>200</v>
      </c>
      <c r="O3914" s="0" t="n">
        <f aca="false">O3913+N3914</f>
        <v>365510.696013942</v>
      </c>
      <c r="P3914" s="0" t="n">
        <f aca="false">MIN($B$5,P3913+K3914*$B$6-I3914)</f>
        <v>510.81</v>
      </c>
      <c r="Q3914" s="0" t="n">
        <f aca="false">MAX(0,F3914-H3914-K3914-L3914)</f>
        <v>109.138216</v>
      </c>
    </row>
    <row r="3915" customFormat="false" ht="15" hidden="false" customHeight="false" outlineLevel="0" collapsed="false">
      <c r="A3915" s="0" t="n">
        <f aca="false">'Profiles 8760'!A3904</f>
        <v>3902</v>
      </c>
      <c r="B3915" s="0" t="n">
        <f aca="false">'Profiles 8760'!B3904</f>
        <v>6</v>
      </c>
      <c r="C3915" s="0" t="n">
        <f aca="false">'Profiles 8760'!E3904</f>
        <v>0</v>
      </c>
      <c r="D3915" s="0" t="n">
        <f aca="false">'Profiles 8760'!F3904</f>
        <v>0.956845</v>
      </c>
      <c r="E3915" s="0" t="n">
        <f aca="false">'Profiles 8760'!G3904</f>
        <v>0.619399</v>
      </c>
      <c r="F3915" s="0" t="n">
        <f aca="false">D3915*Assumptions!$C$11*$B$7+E3915*Assumptions!$C$12*$B$8</f>
        <v>301.6702551</v>
      </c>
      <c r="G3915" s="0" t="n">
        <f aca="false">C3915*Assumptions!$C$15</f>
        <v>0</v>
      </c>
      <c r="H3915" s="0" t="n">
        <f aca="false">MIN(F3915,G3915)</f>
        <v>0</v>
      </c>
      <c r="I3915" s="0" t="n">
        <f aca="false">IF(C3915=1,MIN(G3915-H3915,Assumptions!$C$13,P3914),0)</f>
        <v>0</v>
      </c>
      <c r="J3915" s="0" t="n">
        <f aca="false">H3915+I3915</f>
        <v>0</v>
      </c>
      <c r="K3915" s="0" t="n">
        <f aca="false">MIN(IF(C3915=1,F3915-H3915,F3915),Assumptions!$C$13,MAX(0,($B$5-P3914)/$B$6))</f>
        <v>0</v>
      </c>
      <c r="L3915" s="0" t="n">
        <f aca="false">IF(C3915=1,0,MIN(F3915-K3915,Assumptions!$C$15,MAX(0,$B$10-O3914-M3915)))</f>
        <v>200</v>
      </c>
      <c r="M3915" s="0" t="n">
        <f aca="false">'Profiles 8760'!H3904</f>
        <v>162000</v>
      </c>
      <c r="N3915" s="0" t="n">
        <f aca="false">J3915+L3915</f>
        <v>200</v>
      </c>
      <c r="O3915" s="0" t="n">
        <f aca="false">O3914+N3915</f>
        <v>365710.696013942</v>
      </c>
      <c r="P3915" s="0" t="n">
        <f aca="false">MIN($B$5,P3914+K3915*$B$6-I3915)</f>
        <v>510.81</v>
      </c>
      <c r="Q3915" s="0" t="n">
        <f aca="false">MAX(0,F3915-H3915-K3915-L3915)</f>
        <v>101.6702551</v>
      </c>
    </row>
    <row r="3916" customFormat="false" ht="15" hidden="false" customHeight="false" outlineLevel="0" collapsed="false">
      <c r="A3916" s="0" t="n">
        <f aca="false">'Profiles 8760'!A3905</f>
        <v>3903</v>
      </c>
      <c r="B3916" s="0" t="n">
        <f aca="false">'Profiles 8760'!B3905</f>
        <v>6</v>
      </c>
      <c r="C3916" s="0" t="n">
        <f aca="false">'Profiles 8760'!E3905</f>
        <v>0</v>
      </c>
      <c r="D3916" s="0" t="n">
        <f aca="false">'Profiles 8760'!F3905</f>
        <v>0.854464</v>
      </c>
      <c r="E3916" s="0" t="n">
        <f aca="false">'Profiles 8760'!G3905</f>
        <v>0.704712</v>
      </c>
      <c r="F3916" s="0" t="n">
        <f aca="false">D3916*Assumptions!$C$11*$B$7+E3916*Assumptions!$C$12*$B$8</f>
        <v>275.591924</v>
      </c>
      <c r="G3916" s="0" t="n">
        <f aca="false">C3916*Assumptions!$C$15</f>
        <v>0</v>
      </c>
      <c r="H3916" s="0" t="n">
        <f aca="false">MIN(F3916,G3916)</f>
        <v>0</v>
      </c>
      <c r="I3916" s="0" t="n">
        <f aca="false">IF(C3916=1,MIN(G3916-H3916,Assumptions!$C$13,P3915),0)</f>
        <v>0</v>
      </c>
      <c r="J3916" s="0" t="n">
        <f aca="false">H3916+I3916</f>
        <v>0</v>
      </c>
      <c r="K3916" s="0" t="n">
        <f aca="false">MIN(IF(C3916=1,F3916-H3916,F3916),Assumptions!$C$13,MAX(0,($B$5-P3915)/$B$6))</f>
        <v>0</v>
      </c>
      <c r="L3916" s="0" t="n">
        <f aca="false">IF(C3916=1,0,MIN(F3916-K3916,Assumptions!$C$15,MAX(0,$B$10-O3915-M3916)))</f>
        <v>200</v>
      </c>
      <c r="M3916" s="0" t="n">
        <f aca="false">'Profiles 8760'!H3905</f>
        <v>162000</v>
      </c>
      <c r="N3916" s="0" t="n">
        <f aca="false">J3916+L3916</f>
        <v>200</v>
      </c>
      <c r="O3916" s="0" t="n">
        <f aca="false">O3915+N3916</f>
        <v>365910.696013942</v>
      </c>
      <c r="P3916" s="0" t="n">
        <f aca="false">MIN($B$5,P3915+K3916*$B$6-I3916)</f>
        <v>510.81</v>
      </c>
      <c r="Q3916" s="0" t="n">
        <f aca="false">MAX(0,F3916-H3916-K3916-L3916)</f>
        <v>75.591924</v>
      </c>
    </row>
    <row r="3917" customFormat="false" ht="15" hidden="false" customHeight="false" outlineLevel="0" collapsed="false">
      <c r="A3917" s="0" t="n">
        <f aca="false">'Profiles 8760'!A3906</f>
        <v>3904</v>
      </c>
      <c r="B3917" s="0" t="n">
        <f aca="false">'Profiles 8760'!B3906</f>
        <v>6</v>
      </c>
      <c r="C3917" s="0" t="n">
        <f aca="false">'Profiles 8760'!E3906</f>
        <v>0</v>
      </c>
      <c r="D3917" s="0" t="n">
        <f aca="false">'Profiles 8760'!F3906</f>
        <v>0.696435</v>
      </c>
      <c r="E3917" s="0" t="n">
        <f aca="false">'Profiles 8760'!G3906</f>
        <v>0.537818</v>
      </c>
      <c r="F3917" s="0" t="n">
        <f aca="false">D3917*Assumptions!$C$11*$B$7+E3917*Assumptions!$C$12*$B$8</f>
        <v>223.1271842</v>
      </c>
      <c r="G3917" s="0" t="n">
        <f aca="false">C3917*Assumptions!$C$15</f>
        <v>0</v>
      </c>
      <c r="H3917" s="0" t="n">
        <f aca="false">MIN(F3917,G3917)</f>
        <v>0</v>
      </c>
      <c r="I3917" s="0" t="n">
        <f aca="false">IF(C3917=1,MIN(G3917-H3917,Assumptions!$C$13,P3916),0)</f>
        <v>0</v>
      </c>
      <c r="J3917" s="0" t="n">
        <f aca="false">H3917+I3917</f>
        <v>0</v>
      </c>
      <c r="K3917" s="0" t="n">
        <f aca="false">MIN(IF(C3917=1,F3917-H3917,F3917),Assumptions!$C$13,MAX(0,($B$5-P3916)/$B$6))</f>
        <v>0</v>
      </c>
      <c r="L3917" s="0" t="n">
        <f aca="false">IF(C3917=1,0,MIN(F3917-K3917,Assumptions!$C$15,MAX(0,$B$10-O3916-M3917)))</f>
        <v>200</v>
      </c>
      <c r="M3917" s="0" t="n">
        <f aca="false">'Profiles 8760'!H3906</f>
        <v>162000</v>
      </c>
      <c r="N3917" s="0" t="n">
        <f aca="false">J3917+L3917</f>
        <v>200</v>
      </c>
      <c r="O3917" s="0" t="n">
        <f aca="false">O3916+N3917</f>
        <v>366110.696013942</v>
      </c>
      <c r="P3917" s="0" t="n">
        <f aca="false">MIN($B$5,P3916+K3917*$B$6-I3917)</f>
        <v>510.81</v>
      </c>
      <c r="Q3917" s="0" t="n">
        <f aca="false">MAX(0,F3917-H3917-K3917-L3917)</f>
        <v>23.1271842</v>
      </c>
    </row>
    <row r="3918" customFormat="false" ht="15" hidden="false" customHeight="false" outlineLevel="0" collapsed="false">
      <c r="A3918" s="0" t="n">
        <f aca="false">'Profiles 8760'!A3907</f>
        <v>3905</v>
      </c>
      <c r="B3918" s="0" t="n">
        <f aca="false">'Profiles 8760'!B3907</f>
        <v>6</v>
      </c>
      <c r="C3918" s="0" t="n">
        <f aca="false">'Profiles 8760'!E3907</f>
        <v>0</v>
      </c>
      <c r="D3918" s="0" t="n">
        <f aca="false">'Profiles 8760'!F3907</f>
        <v>0.500839</v>
      </c>
      <c r="E3918" s="0" t="n">
        <f aca="false">'Profiles 8760'!G3907</f>
        <v>0.590095</v>
      </c>
      <c r="F3918" s="0" t="n">
        <f aca="false">D3918*Assumptions!$C$11*$B$7+E3918*Assumptions!$C$12*$B$8</f>
        <v>168.7771887</v>
      </c>
      <c r="G3918" s="0" t="n">
        <f aca="false">C3918*Assumptions!$C$15</f>
        <v>0</v>
      </c>
      <c r="H3918" s="0" t="n">
        <f aca="false">MIN(F3918,G3918)</f>
        <v>0</v>
      </c>
      <c r="I3918" s="0" t="n">
        <f aca="false">IF(C3918=1,MIN(G3918-H3918,Assumptions!$C$13,P3917),0)</f>
        <v>0</v>
      </c>
      <c r="J3918" s="0" t="n">
        <f aca="false">H3918+I3918</f>
        <v>0</v>
      </c>
      <c r="K3918" s="0" t="n">
        <f aca="false">MIN(IF(C3918=1,F3918-H3918,F3918),Assumptions!$C$13,MAX(0,($B$5-P3917)/$B$6))</f>
        <v>0</v>
      </c>
      <c r="L3918" s="0" t="n">
        <f aca="false">IF(C3918=1,0,MIN(F3918-K3918,Assumptions!$C$15,MAX(0,$B$10-O3917-M3918)))</f>
        <v>168.7771887</v>
      </c>
      <c r="M3918" s="0" t="n">
        <f aca="false">'Profiles 8760'!H3907</f>
        <v>162000</v>
      </c>
      <c r="N3918" s="0" t="n">
        <f aca="false">J3918+L3918</f>
        <v>168.7771887</v>
      </c>
      <c r="O3918" s="0" t="n">
        <f aca="false">O3917+N3918</f>
        <v>366279.473202642</v>
      </c>
      <c r="P3918" s="0" t="n">
        <f aca="false">MIN($B$5,P3917+K3918*$B$6-I3918)</f>
        <v>510.81</v>
      </c>
      <c r="Q3918" s="0" t="n">
        <f aca="false">MAX(0,F3918-H3918-K3918-L3918)</f>
        <v>0</v>
      </c>
    </row>
    <row r="3919" customFormat="false" ht="15" hidden="false" customHeight="false" outlineLevel="0" collapsed="false">
      <c r="A3919" s="0" t="n">
        <f aca="false">'Profiles 8760'!A3908</f>
        <v>3906</v>
      </c>
      <c r="B3919" s="0" t="n">
        <f aca="false">'Profiles 8760'!B3908</f>
        <v>6</v>
      </c>
      <c r="C3919" s="0" t="n">
        <f aca="false">'Profiles 8760'!E3908</f>
        <v>0</v>
      </c>
      <c r="D3919" s="0" t="n">
        <f aca="false">'Profiles 8760'!F3908</f>
        <v>0.291827</v>
      </c>
      <c r="E3919" s="0" t="n">
        <f aca="false">'Profiles 8760'!G3908</f>
        <v>0.506556</v>
      </c>
      <c r="F3919" s="0" t="n">
        <f aca="false">D3919*Assumptions!$C$11*$B$7+E3919*Assumptions!$C$12*$B$8</f>
        <v>104.997778</v>
      </c>
      <c r="G3919" s="0" t="n">
        <f aca="false">C3919*Assumptions!$C$15</f>
        <v>0</v>
      </c>
      <c r="H3919" s="0" t="n">
        <f aca="false">MIN(F3919,G3919)</f>
        <v>0</v>
      </c>
      <c r="I3919" s="0" t="n">
        <f aca="false">IF(C3919=1,MIN(G3919-H3919,Assumptions!$C$13,P3918),0)</f>
        <v>0</v>
      </c>
      <c r="J3919" s="0" t="n">
        <f aca="false">H3919+I3919</f>
        <v>0</v>
      </c>
      <c r="K3919" s="0" t="n">
        <f aca="false">MIN(IF(C3919=1,F3919-H3919,F3919),Assumptions!$C$13,MAX(0,($B$5-P3918)/$B$6))</f>
        <v>0</v>
      </c>
      <c r="L3919" s="0" t="n">
        <f aca="false">IF(C3919=1,0,MIN(F3919-K3919,Assumptions!$C$15,MAX(0,$B$10-O3918-M3919)))</f>
        <v>104.997778</v>
      </c>
      <c r="M3919" s="0" t="n">
        <f aca="false">'Profiles 8760'!H3908</f>
        <v>162000</v>
      </c>
      <c r="N3919" s="0" t="n">
        <f aca="false">J3919+L3919</f>
        <v>104.997778</v>
      </c>
      <c r="O3919" s="0" t="n">
        <f aca="false">O3918+N3919</f>
        <v>366384.470980642</v>
      </c>
      <c r="P3919" s="0" t="n">
        <f aca="false">MIN($B$5,P3918+K3919*$B$6-I3919)</f>
        <v>510.81</v>
      </c>
      <c r="Q3919" s="0" t="n">
        <f aca="false">MAX(0,F3919-H3919-K3919-L3919)</f>
        <v>0</v>
      </c>
    </row>
    <row r="3920" customFormat="false" ht="15" hidden="false" customHeight="false" outlineLevel="0" collapsed="false">
      <c r="A3920" s="0" t="n">
        <f aca="false">'Profiles 8760'!A3909</f>
        <v>3907</v>
      </c>
      <c r="B3920" s="0" t="n">
        <f aca="false">'Profiles 8760'!B3909</f>
        <v>6</v>
      </c>
      <c r="C3920" s="0" t="n">
        <f aca="false">'Profiles 8760'!E3909</f>
        <v>0</v>
      </c>
      <c r="D3920" s="0" t="n">
        <f aca="false">'Profiles 8760'!F3909</f>
        <v>0.10077</v>
      </c>
      <c r="E3920" s="0" t="n">
        <f aca="false">'Profiles 8760'!G3909</f>
        <v>0.332003</v>
      </c>
      <c r="F3920" s="0" t="n">
        <f aca="false">D3920*Assumptions!$C$11*$B$7+E3920*Assumptions!$C$12*$B$8</f>
        <v>42.6812987</v>
      </c>
      <c r="G3920" s="0" t="n">
        <f aca="false">C3920*Assumptions!$C$15</f>
        <v>0</v>
      </c>
      <c r="H3920" s="0" t="n">
        <f aca="false">MIN(F3920,G3920)</f>
        <v>0</v>
      </c>
      <c r="I3920" s="0" t="n">
        <f aca="false">IF(C3920=1,MIN(G3920-H3920,Assumptions!$C$13,P3919),0)</f>
        <v>0</v>
      </c>
      <c r="J3920" s="0" t="n">
        <f aca="false">H3920+I3920</f>
        <v>0</v>
      </c>
      <c r="K3920" s="0" t="n">
        <f aca="false">MIN(IF(C3920=1,F3920-H3920,F3920),Assumptions!$C$13,MAX(0,($B$5-P3919)/$B$6))</f>
        <v>0</v>
      </c>
      <c r="L3920" s="0" t="n">
        <f aca="false">IF(C3920=1,0,MIN(F3920-K3920,Assumptions!$C$15,MAX(0,$B$10-O3919-M3920)))</f>
        <v>42.6812987</v>
      </c>
      <c r="M3920" s="0" t="n">
        <f aca="false">'Profiles 8760'!H3909</f>
        <v>162000</v>
      </c>
      <c r="N3920" s="0" t="n">
        <f aca="false">J3920+L3920</f>
        <v>42.6812987</v>
      </c>
      <c r="O3920" s="0" t="n">
        <f aca="false">O3919+N3920</f>
        <v>366427.152279342</v>
      </c>
      <c r="P3920" s="0" t="n">
        <f aca="false">MIN($B$5,P3919+K3920*$B$6-I3920)</f>
        <v>510.81</v>
      </c>
      <c r="Q3920" s="0" t="n">
        <f aca="false">MAX(0,F3920-H3920-K3920-L3920)</f>
        <v>0</v>
      </c>
    </row>
    <row r="3921" customFormat="false" ht="15" hidden="false" customHeight="false" outlineLevel="0" collapsed="false">
      <c r="A3921" s="0" t="n">
        <f aca="false">'Profiles 8760'!A3910</f>
        <v>3908</v>
      </c>
      <c r="B3921" s="0" t="n">
        <f aca="false">'Profiles 8760'!B3910</f>
        <v>6</v>
      </c>
      <c r="C3921" s="0" t="n">
        <f aca="false">'Profiles 8760'!E3910</f>
        <v>1</v>
      </c>
      <c r="D3921" s="0" t="n">
        <f aca="false">'Profiles 8760'!F3910</f>
        <v>0</v>
      </c>
      <c r="E3921" s="0" t="n">
        <f aca="false">'Profiles 8760'!G3910</f>
        <v>0.314268</v>
      </c>
      <c r="F3921" s="0" t="n">
        <f aca="false">D3921*Assumptions!$C$11*$B$7+E3921*Assumptions!$C$12*$B$8</f>
        <v>12.8535612</v>
      </c>
      <c r="G3921" s="0" t="n">
        <f aca="false">C3921*Assumptions!$C$15</f>
        <v>200</v>
      </c>
      <c r="H3921" s="0" t="n">
        <f aca="false">MIN(F3921,G3921)</f>
        <v>12.8535612</v>
      </c>
      <c r="I3921" s="0" t="n">
        <f aca="false">IF(C3921=1,MIN(G3921-H3921,Assumptions!$C$13,P3920),0)</f>
        <v>180</v>
      </c>
      <c r="J3921" s="0" t="n">
        <f aca="false">H3921+I3921</f>
        <v>192.8535612</v>
      </c>
      <c r="K3921" s="0" t="n">
        <f aca="false">MIN(IF(C3921=1,F3921-H3921,F3921),Assumptions!$C$13,MAX(0,($B$5-P3920)/$B$6))</f>
        <v>0</v>
      </c>
      <c r="L3921" s="0" t="n">
        <f aca="false">IF(C3921=1,0,MIN(F3921-K3921,Assumptions!$C$15,MAX(0,$B$10-O3920-M3921)))</f>
        <v>0</v>
      </c>
      <c r="M3921" s="0" t="n">
        <f aca="false">'Profiles 8760'!H3910</f>
        <v>161800</v>
      </c>
      <c r="N3921" s="0" t="n">
        <f aca="false">J3921+L3921</f>
        <v>192.8535612</v>
      </c>
      <c r="O3921" s="0" t="n">
        <f aca="false">O3920+N3921</f>
        <v>366620.005840542</v>
      </c>
      <c r="P3921" s="0" t="n">
        <f aca="false">MIN($B$5,P3920+K3921*$B$6-I3921)</f>
        <v>330.81</v>
      </c>
      <c r="Q3921" s="0" t="n">
        <f aca="false">MAX(0,F3921-H3921-K3921-L3921)</f>
        <v>0</v>
      </c>
    </row>
    <row r="3922" customFormat="false" ht="15" hidden="false" customHeight="false" outlineLevel="0" collapsed="false">
      <c r="A3922" s="0" t="n">
        <f aca="false">'Profiles 8760'!A3911</f>
        <v>3909</v>
      </c>
      <c r="B3922" s="0" t="n">
        <f aca="false">'Profiles 8760'!B3911</f>
        <v>6</v>
      </c>
      <c r="C3922" s="0" t="n">
        <f aca="false">'Profiles 8760'!E3911</f>
        <v>1</v>
      </c>
      <c r="D3922" s="0" t="n">
        <f aca="false">'Profiles 8760'!F3911</f>
        <v>0</v>
      </c>
      <c r="E3922" s="0" t="n">
        <f aca="false">'Profiles 8760'!G3911</f>
        <v>0.309035</v>
      </c>
      <c r="F3922" s="0" t="n">
        <f aca="false">D3922*Assumptions!$C$11*$B$7+E3922*Assumptions!$C$12*$B$8</f>
        <v>12.6395315</v>
      </c>
      <c r="G3922" s="0" t="n">
        <f aca="false">C3922*Assumptions!$C$15</f>
        <v>200</v>
      </c>
      <c r="H3922" s="0" t="n">
        <f aca="false">MIN(F3922,G3922)</f>
        <v>12.6395315</v>
      </c>
      <c r="I3922" s="0" t="n">
        <f aca="false">IF(C3922=1,MIN(G3922-H3922,Assumptions!$C$13,P3921),0)</f>
        <v>180</v>
      </c>
      <c r="J3922" s="0" t="n">
        <f aca="false">H3922+I3922</f>
        <v>192.6395315</v>
      </c>
      <c r="K3922" s="0" t="n">
        <f aca="false">MIN(IF(C3922=1,F3922-H3922,F3922),Assumptions!$C$13,MAX(0,($B$5-P3921)/$B$6))</f>
        <v>0</v>
      </c>
      <c r="L3922" s="0" t="n">
        <f aca="false">IF(C3922=1,0,MIN(F3922-K3922,Assumptions!$C$15,MAX(0,$B$10-O3921-M3922)))</f>
        <v>0</v>
      </c>
      <c r="M3922" s="0" t="n">
        <f aca="false">'Profiles 8760'!H3911</f>
        <v>161600</v>
      </c>
      <c r="N3922" s="0" t="n">
        <f aca="false">J3922+L3922</f>
        <v>192.6395315</v>
      </c>
      <c r="O3922" s="0" t="n">
        <f aca="false">O3921+N3922</f>
        <v>366812.645372042</v>
      </c>
      <c r="P3922" s="0" t="n">
        <f aca="false">MIN($B$5,P3921+K3922*$B$6-I3922)</f>
        <v>150.81</v>
      </c>
      <c r="Q3922" s="0" t="n">
        <f aca="false">MAX(0,F3922-H3922-K3922-L3922)</f>
        <v>0</v>
      </c>
    </row>
    <row r="3923" customFormat="false" ht="15" hidden="false" customHeight="false" outlineLevel="0" collapsed="false">
      <c r="A3923" s="0" t="n">
        <f aca="false">'Profiles 8760'!A3912</f>
        <v>3910</v>
      </c>
      <c r="B3923" s="0" t="n">
        <f aca="false">'Profiles 8760'!B3912</f>
        <v>6</v>
      </c>
      <c r="C3923" s="0" t="n">
        <f aca="false">'Profiles 8760'!E3912</f>
        <v>0</v>
      </c>
      <c r="D3923" s="0" t="n">
        <f aca="false">'Profiles 8760'!F3912</f>
        <v>0</v>
      </c>
      <c r="E3923" s="0" t="n">
        <f aca="false">'Profiles 8760'!G3912</f>
        <v>0.213569</v>
      </c>
      <c r="F3923" s="0" t="n">
        <f aca="false">D3923*Assumptions!$C$11*$B$7+E3923*Assumptions!$C$12*$B$8</f>
        <v>8.7349721</v>
      </c>
      <c r="G3923" s="0" t="n">
        <f aca="false">C3923*Assumptions!$C$15</f>
        <v>0</v>
      </c>
      <c r="H3923" s="0" t="n">
        <f aca="false">MIN(F3923,G3923)</f>
        <v>0</v>
      </c>
      <c r="I3923" s="0" t="n">
        <f aca="false">IF(C3923=1,MIN(G3923-H3923,Assumptions!$C$13,P3922),0)</f>
        <v>0</v>
      </c>
      <c r="J3923" s="0" t="n">
        <f aca="false">H3923+I3923</f>
        <v>0</v>
      </c>
      <c r="K3923" s="0" t="n">
        <f aca="false">MIN(IF(C3923=1,F3923-H3923,F3923),Assumptions!$C$13,MAX(0,($B$5-P3922)/$B$6))</f>
        <v>8.7349721</v>
      </c>
      <c r="L3923" s="0" t="n">
        <f aca="false">IF(C3923=1,0,MIN(F3923-K3923,Assumptions!$C$15,MAX(0,$B$10-O3922-M3923)))</f>
        <v>0</v>
      </c>
      <c r="M3923" s="0" t="n">
        <f aca="false">'Profiles 8760'!H3912</f>
        <v>161600</v>
      </c>
      <c r="N3923" s="0" t="n">
        <f aca="false">J3923+L3923</f>
        <v>0</v>
      </c>
      <c r="O3923" s="0" t="n">
        <f aca="false">O3922+N3923</f>
        <v>366812.645372042</v>
      </c>
      <c r="P3923" s="0" t="n">
        <f aca="false">MIN($B$5,P3922+K3923*$B$6-I3923)</f>
        <v>158.38147381628</v>
      </c>
      <c r="Q3923" s="0" t="n">
        <f aca="false">MAX(0,F3923-H3923-K3923-L3923)</f>
        <v>0</v>
      </c>
    </row>
    <row r="3924" customFormat="false" ht="15" hidden="false" customHeight="false" outlineLevel="0" collapsed="false">
      <c r="A3924" s="0" t="n">
        <f aca="false">'Profiles 8760'!A3913</f>
        <v>3911</v>
      </c>
      <c r="B3924" s="0" t="n">
        <f aca="false">'Profiles 8760'!B3913</f>
        <v>6</v>
      </c>
      <c r="C3924" s="0" t="n">
        <f aca="false">'Profiles 8760'!E3913</f>
        <v>0</v>
      </c>
      <c r="D3924" s="0" t="n">
        <f aca="false">'Profiles 8760'!F3913</f>
        <v>0</v>
      </c>
      <c r="E3924" s="0" t="n">
        <f aca="false">'Profiles 8760'!G3913</f>
        <v>0.191131</v>
      </c>
      <c r="F3924" s="0" t="n">
        <f aca="false">D3924*Assumptions!$C$11*$B$7+E3924*Assumptions!$C$12*$B$8</f>
        <v>7.8172579</v>
      </c>
      <c r="G3924" s="0" t="n">
        <f aca="false">C3924*Assumptions!$C$15</f>
        <v>0</v>
      </c>
      <c r="H3924" s="0" t="n">
        <f aca="false">MIN(F3924,G3924)</f>
        <v>0</v>
      </c>
      <c r="I3924" s="0" t="n">
        <f aca="false">IF(C3924=1,MIN(G3924-H3924,Assumptions!$C$13,P3923),0)</f>
        <v>0</v>
      </c>
      <c r="J3924" s="0" t="n">
        <f aca="false">H3924+I3924</f>
        <v>0</v>
      </c>
      <c r="K3924" s="0" t="n">
        <f aca="false">MIN(IF(C3924=1,F3924-H3924,F3924),Assumptions!$C$13,MAX(0,($B$5-P3923)/$B$6))</f>
        <v>7.8172579</v>
      </c>
      <c r="L3924" s="0" t="n">
        <f aca="false">IF(C3924=1,0,MIN(F3924-K3924,Assumptions!$C$15,MAX(0,$B$10-O3923-M3924)))</f>
        <v>0</v>
      </c>
      <c r="M3924" s="0" t="n">
        <f aca="false">'Profiles 8760'!H3913</f>
        <v>161600</v>
      </c>
      <c r="N3924" s="0" t="n">
        <f aca="false">J3924+L3924</f>
        <v>0</v>
      </c>
      <c r="O3924" s="0" t="n">
        <f aca="false">O3923+N3924</f>
        <v>366812.645372042</v>
      </c>
      <c r="P3924" s="0" t="n">
        <f aca="false">MIN($B$5,P3923+K3924*$B$6-I3924)</f>
        <v>165.157472964</v>
      </c>
      <c r="Q3924" s="0" t="n">
        <f aca="false">MAX(0,F3924-H3924-K3924-L3924)</f>
        <v>0</v>
      </c>
    </row>
    <row r="3925" customFormat="false" ht="15" hidden="false" customHeight="false" outlineLevel="0" collapsed="false">
      <c r="A3925" s="0" t="n">
        <f aca="false">'Profiles 8760'!A3914</f>
        <v>3912</v>
      </c>
      <c r="B3925" s="0" t="n">
        <f aca="false">'Profiles 8760'!B3914</f>
        <v>6</v>
      </c>
      <c r="C3925" s="0" t="n">
        <f aca="false">'Profiles 8760'!E3914</f>
        <v>0</v>
      </c>
      <c r="D3925" s="0" t="n">
        <f aca="false">'Profiles 8760'!F3914</f>
        <v>0</v>
      </c>
      <c r="E3925" s="0" t="n">
        <f aca="false">'Profiles 8760'!G3914</f>
        <v>0.217722</v>
      </c>
      <c r="F3925" s="0" t="n">
        <f aca="false">D3925*Assumptions!$C$11*$B$7+E3925*Assumptions!$C$12*$B$8</f>
        <v>8.9048298</v>
      </c>
      <c r="G3925" s="0" t="n">
        <f aca="false">C3925*Assumptions!$C$15</f>
        <v>0</v>
      </c>
      <c r="H3925" s="0" t="n">
        <f aca="false">MIN(F3925,G3925)</f>
        <v>0</v>
      </c>
      <c r="I3925" s="0" t="n">
        <f aca="false">IF(C3925=1,MIN(G3925-H3925,Assumptions!$C$13,P3924),0)</f>
        <v>0</v>
      </c>
      <c r="J3925" s="0" t="n">
        <f aca="false">H3925+I3925</f>
        <v>0</v>
      </c>
      <c r="K3925" s="0" t="n">
        <f aca="false">MIN(IF(C3925=1,F3925-H3925,F3925),Assumptions!$C$13,MAX(0,($B$5-P3924)/$B$6))</f>
        <v>8.9048298</v>
      </c>
      <c r="L3925" s="0" t="n">
        <f aca="false">IF(C3925=1,0,MIN(F3925-K3925,Assumptions!$C$15,MAX(0,$B$10-O3924-M3925)))</f>
        <v>0</v>
      </c>
      <c r="M3925" s="0" t="n">
        <f aca="false">'Profiles 8760'!H3914</f>
        <v>161600</v>
      </c>
      <c r="N3925" s="0" t="n">
        <f aca="false">J3925+L3925</f>
        <v>0</v>
      </c>
      <c r="O3925" s="0" t="n">
        <f aca="false">O3924+N3925</f>
        <v>366812.645372042</v>
      </c>
      <c r="P3925" s="0" t="n">
        <f aca="false">MIN($B$5,P3924+K3925*$B$6-I3925)</f>
        <v>172.87617943464</v>
      </c>
      <c r="Q3925" s="0" t="n">
        <f aca="false">MAX(0,F3925-H3925-K3925-L3925)</f>
        <v>0</v>
      </c>
    </row>
    <row r="3926" customFormat="false" ht="15" hidden="false" customHeight="false" outlineLevel="0" collapsed="false">
      <c r="A3926" s="0" t="n">
        <f aca="false">'Profiles 8760'!A3915</f>
        <v>3913</v>
      </c>
      <c r="B3926" s="0" t="n">
        <f aca="false">'Profiles 8760'!B3915</f>
        <v>6</v>
      </c>
      <c r="C3926" s="0" t="n">
        <f aca="false">'Profiles 8760'!E3915</f>
        <v>0</v>
      </c>
      <c r="D3926" s="0" t="n">
        <f aca="false">'Profiles 8760'!F3915</f>
        <v>0</v>
      </c>
      <c r="E3926" s="0" t="n">
        <f aca="false">'Profiles 8760'!G3915</f>
        <v>0.343475</v>
      </c>
      <c r="F3926" s="0" t="n">
        <f aca="false">D3926*Assumptions!$C$11*$B$7+E3926*Assumptions!$C$12*$B$8</f>
        <v>14.0481275</v>
      </c>
      <c r="G3926" s="0" t="n">
        <f aca="false">C3926*Assumptions!$C$15</f>
        <v>0</v>
      </c>
      <c r="H3926" s="0" t="n">
        <f aca="false">MIN(F3926,G3926)</f>
        <v>0</v>
      </c>
      <c r="I3926" s="0" t="n">
        <f aca="false">IF(C3926=1,MIN(G3926-H3926,Assumptions!$C$13,P3925),0)</f>
        <v>0</v>
      </c>
      <c r="J3926" s="0" t="n">
        <f aca="false">H3926+I3926</f>
        <v>0</v>
      </c>
      <c r="K3926" s="0" t="n">
        <f aca="false">MIN(IF(C3926=1,F3926-H3926,F3926),Assumptions!$C$13,MAX(0,($B$5-P3925)/$B$6))</f>
        <v>14.0481275</v>
      </c>
      <c r="L3926" s="0" t="n">
        <f aca="false">IF(C3926=1,0,MIN(F3926-K3926,Assumptions!$C$15,MAX(0,$B$10-O3925-M3926)))</f>
        <v>0</v>
      </c>
      <c r="M3926" s="0" t="n">
        <f aca="false">'Profiles 8760'!H3915</f>
        <v>161600</v>
      </c>
      <c r="N3926" s="0" t="n">
        <f aca="false">J3926+L3926</f>
        <v>0</v>
      </c>
      <c r="O3926" s="0" t="n">
        <f aca="false">O3925+N3926</f>
        <v>366812.645372042</v>
      </c>
      <c r="P3926" s="0" t="n">
        <f aca="false">MIN($B$5,P3925+K3926*$B$6-I3926)</f>
        <v>185.05309635164</v>
      </c>
      <c r="Q3926" s="0" t="n">
        <f aca="false">MAX(0,F3926-H3926-K3926-L3926)</f>
        <v>0</v>
      </c>
    </row>
    <row r="3927" customFormat="false" ht="15" hidden="false" customHeight="false" outlineLevel="0" collapsed="false">
      <c r="A3927" s="0" t="n">
        <f aca="false">'Profiles 8760'!A3916</f>
        <v>3914</v>
      </c>
      <c r="B3927" s="0" t="n">
        <f aca="false">'Profiles 8760'!B3916</f>
        <v>6</v>
      </c>
      <c r="C3927" s="0" t="n">
        <f aca="false">'Profiles 8760'!E3916</f>
        <v>0</v>
      </c>
      <c r="D3927" s="0" t="n">
        <f aca="false">'Profiles 8760'!F3916</f>
        <v>0</v>
      </c>
      <c r="E3927" s="0" t="n">
        <f aca="false">'Profiles 8760'!G3916</f>
        <v>0.292288</v>
      </c>
      <c r="F3927" s="0" t="n">
        <f aca="false">D3927*Assumptions!$C$11*$B$7+E3927*Assumptions!$C$12*$B$8</f>
        <v>11.9545792</v>
      </c>
      <c r="G3927" s="0" t="n">
        <f aca="false">C3927*Assumptions!$C$15</f>
        <v>0</v>
      </c>
      <c r="H3927" s="0" t="n">
        <f aca="false">MIN(F3927,G3927)</f>
        <v>0</v>
      </c>
      <c r="I3927" s="0" t="n">
        <f aca="false">IF(C3927=1,MIN(G3927-H3927,Assumptions!$C$13,P3926),0)</f>
        <v>0</v>
      </c>
      <c r="J3927" s="0" t="n">
        <f aca="false">H3927+I3927</f>
        <v>0</v>
      </c>
      <c r="K3927" s="0" t="n">
        <f aca="false">MIN(IF(C3927=1,F3927-H3927,F3927),Assumptions!$C$13,MAX(0,($B$5-P3926)/$B$6))</f>
        <v>11.9545792</v>
      </c>
      <c r="L3927" s="0" t="n">
        <f aca="false">IF(C3927=1,0,MIN(F3927-K3927,Assumptions!$C$15,MAX(0,$B$10-O3926-M3927)))</f>
        <v>0</v>
      </c>
      <c r="M3927" s="0" t="n">
        <f aca="false">'Profiles 8760'!H3916</f>
        <v>161600</v>
      </c>
      <c r="N3927" s="0" t="n">
        <f aca="false">J3927+L3927</f>
        <v>0</v>
      </c>
      <c r="O3927" s="0" t="n">
        <f aca="false">O3926+N3927</f>
        <v>366812.645372042</v>
      </c>
      <c r="P3927" s="0" t="n">
        <f aca="false">MIN($B$5,P3926+K3927*$B$6-I3927)</f>
        <v>195.4153256022</v>
      </c>
      <c r="Q3927" s="0" t="n">
        <f aca="false">MAX(0,F3927-H3927-K3927-L3927)</f>
        <v>0</v>
      </c>
    </row>
    <row r="3928" customFormat="false" ht="15" hidden="false" customHeight="false" outlineLevel="0" collapsed="false">
      <c r="A3928" s="0" t="n">
        <f aca="false">'Profiles 8760'!A3917</f>
        <v>3915</v>
      </c>
      <c r="B3928" s="0" t="n">
        <f aca="false">'Profiles 8760'!B3917</f>
        <v>6</v>
      </c>
      <c r="C3928" s="0" t="n">
        <f aca="false">'Profiles 8760'!E3917</f>
        <v>0</v>
      </c>
      <c r="D3928" s="0" t="n">
        <f aca="false">'Profiles 8760'!F3917</f>
        <v>0</v>
      </c>
      <c r="E3928" s="0" t="n">
        <f aca="false">'Profiles 8760'!G3917</f>
        <v>0.268911</v>
      </c>
      <c r="F3928" s="0" t="n">
        <f aca="false">D3928*Assumptions!$C$11*$B$7+E3928*Assumptions!$C$12*$B$8</f>
        <v>10.9984599</v>
      </c>
      <c r="G3928" s="0" t="n">
        <f aca="false">C3928*Assumptions!$C$15</f>
        <v>0</v>
      </c>
      <c r="H3928" s="0" t="n">
        <f aca="false">MIN(F3928,G3928)</f>
        <v>0</v>
      </c>
      <c r="I3928" s="0" t="n">
        <f aca="false">IF(C3928=1,MIN(G3928-H3928,Assumptions!$C$13,P3927),0)</f>
        <v>0</v>
      </c>
      <c r="J3928" s="0" t="n">
        <f aca="false">H3928+I3928</f>
        <v>0</v>
      </c>
      <c r="K3928" s="0" t="n">
        <f aca="false">MIN(IF(C3928=1,F3928-H3928,F3928),Assumptions!$C$13,MAX(0,($B$5-P3927)/$B$6))</f>
        <v>10.9984599</v>
      </c>
      <c r="L3928" s="0" t="n">
        <f aca="false">IF(C3928=1,0,MIN(F3928-K3928,Assumptions!$C$15,MAX(0,$B$10-O3927-M3928)))</f>
        <v>0</v>
      </c>
      <c r="M3928" s="0" t="n">
        <f aca="false">'Profiles 8760'!H3917</f>
        <v>161600</v>
      </c>
      <c r="N3928" s="0" t="n">
        <f aca="false">J3928+L3928</f>
        <v>0</v>
      </c>
      <c r="O3928" s="0" t="n">
        <f aca="false">O3927+N3928</f>
        <v>366812.645372042</v>
      </c>
      <c r="P3928" s="0" t="n">
        <f aca="false">MIN($B$5,P3927+K3928*$B$6-I3928)</f>
        <v>204.94879064352</v>
      </c>
      <c r="Q3928" s="0" t="n">
        <f aca="false">MAX(0,F3928-H3928-K3928-L3928)</f>
        <v>0</v>
      </c>
    </row>
    <row r="3929" customFormat="false" ht="15" hidden="false" customHeight="false" outlineLevel="0" collapsed="false">
      <c r="A3929" s="0" t="n">
        <f aca="false">'Profiles 8760'!A3918</f>
        <v>3916</v>
      </c>
      <c r="B3929" s="0" t="n">
        <f aca="false">'Profiles 8760'!B3918</f>
        <v>6</v>
      </c>
      <c r="C3929" s="0" t="n">
        <f aca="false">'Profiles 8760'!E3918</f>
        <v>0</v>
      </c>
      <c r="D3929" s="0" t="n">
        <f aca="false">'Profiles 8760'!F3918</f>
        <v>0</v>
      </c>
      <c r="E3929" s="0" t="n">
        <f aca="false">'Profiles 8760'!G3918</f>
        <v>0.399914</v>
      </c>
      <c r="F3929" s="0" t="n">
        <f aca="false">D3929*Assumptions!$C$11*$B$7+E3929*Assumptions!$C$12*$B$8</f>
        <v>16.3564826</v>
      </c>
      <c r="G3929" s="0" t="n">
        <f aca="false">C3929*Assumptions!$C$15</f>
        <v>0</v>
      </c>
      <c r="H3929" s="0" t="n">
        <f aca="false">MIN(F3929,G3929)</f>
        <v>0</v>
      </c>
      <c r="I3929" s="0" t="n">
        <f aca="false">IF(C3929=1,MIN(G3929-H3929,Assumptions!$C$13,P3928),0)</f>
        <v>0</v>
      </c>
      <c r="J3929" s="0" t="n">
        <f aca="false">H3929+I3929</f>
        <v>0</v>
      </c>
      <c r="K3929" s="0" t="n">
        <f aca="false">MIN(IF(C3929=1,F3929-H3929,F3929),Assumptions!$C$13,MAX(0,($B$5-P3928)/$B$6))</f>
        <v>16.3564826</v>
      </c>
      <c r="L3929" s="0" t="n">
        <f aca="false">IF(C3929=1,0,MIN(F3929-K3929,Assumptions!$C$15,MAX(0,$B$10-O3928-M3929)))</f>
        <v>0</v>
      </c>
      <c r="M3929" s="0" t="n">
        <f aca="false">'Profiles 8760'!H3918</f>
        <v>161600</v>
      </c>
      <c r="N3929" s="0" t="n">
        <f aca="false">J3929+L3929</f>
        <v>0</v>
      </c>
      <c r="O3929" s="0" t="n">
        <f aca="false">O3928+N3929</f>
        <v>366812.645372042</v>
      </c>
      <c r="P3929" s="0" t="n">
        <f aca="false">MIN($B$5,P3928+K3929*$B$6-I3929)</f>
        <v>219.1265897612</v>
      </c>
      <c r="Q3929" s="0" t="n">
        <f aca="false">MAX(0,F3929-H3929-K3929-L3929)</f>
        <v>0</v>
      </c>
    </row>
    <row r="3930" customFormat="false" ht="15" hidden="false" customHeight="false" outlineLevel="0" collapsed="false">
      <c r="A3930" s="0" t="n">
        <f aca="false">'Profiles 8760'!A3919</f>
        <v>3917</v>
      </c>
      <c r="B3930" s="0" t="n">
        <f aca="false">'Profiles 8760'!B3919</f>
        <v>6</v>
      </c>
      <c r="C3930" s="0" t="n">
        <f aca="false">'Profiles 8760'!E3919</f>
        <v>0</v>
      </c>
      <c r="D3930" s="0" t="n">
        <f aca="false">'Profiles 8760'!F3919</f>
        <v>0</v>
      </c>
      <c r="E3930" s="0" t="n">
        <f aca="false">'Profiles 8760'!G3919</f>
        <v>0.380064</v>
      </c>
      <c r="F3930" s="0" t="n">
        <f aca="false">D3930*Assumptions!$C$11*$B$7+E3930*Assumptions!$C$12*$B$8</f>
        <v>15.5446176</v>
      </c>
      <c r="G3930" s="0" t="n">
        <f aca="false">C3930*Assumptions!$C$15</f>
        <v>0</v>
      </c>
      <c r="H3930" s="0" t="n">
        <f aca="false">MIN(F3930,G3930)</f>
        <v>0</v>
      </c>
      <c r="I3930" s="0" t="n">
        <f aca="false">IF(C3930=1,MIN(G3930-H3930,Assumptions!$C$13,P3929),0)</f>
        <v>0</v>
      </c>
      <c r="J3930" s="0" t="n">
        <f aca="false">H3930+I3930</f>
        <v>0</v>
      </c>
      <c r="K3930" s="0" t="n">
        <f aca="false">MIN(IF(C3930=1,F3930-H3930,F3930),Assumptions!$C$13,MAX(0,($B$5-P3929)/$B$6))</f>
        <v>15.5446176</v>
      </c>
      <c r="L3930" s="0" t="n">
        <f aca="false">IF(C3930=1,0,MIN(F3930-K3930,Assumptions!$C$15,MAX(0,$B$10-O3929-M3930)))</f>
        <v>0</v>
      </c>
      <c r="M3930" s="0" t="n">
        <f aca="false">'Profiles 8760'!H3919</f>
        <v>161600</v>
      </c>
      <c r="N3930" s="0" t="n">
        <f aca="false">J3930+L3930</f>
        <v>0</v>
      </c>
      <c r="O3930" s="0" t="n">
        <f aca="false">O3929+N3930</f>
        <v>366812.645372042</v>
      </c>
      <c r="P3930" s="0" t="n">
        <f aca="false">MIN($B$5,P3929+K3930*$B$6-I3930)</f>
        <v>232.60066429688</v>
      </c>
      <c r="Q3930" s="0" t="n">
        <f aca="false">MAX(0,F3930-H3930-K3930-L3930)</f>
        <v>0</v>
      </c>
    </row>
    <row r="3931" customFormat="false" ht="15" hidden="false" customHeight="false" outlineLevel="0" collapsed="false">
      <c r="A3931" s="0" t="n">
        <f aca="false">'Profiles 8760'!A3920</f>
        <v>3918</v>
      </c>
      <c r="B3931" s="0" t="n">
        <f aca="false">'Profiles 8760'!B3920</f>
        <v>6</v>
      </c>
      <c r="C3931" s="0" t="n">
        <f aca="false">'Profiles 8760'!E3920</f>
        <v>0</v>
      </c>
      <c r="D3931" s="0" t="n">
        <f aca="false">'Profiles 8760'!F3920</f>
        <v>0</v>
      </c>
      <c r="E3931" s="0" t="n">
        <f aca="false">'Profiles 8760'!G3920</f>
        <v>0.345345</v>
      </c>
      <c r="F3931" s="0" t="n">
        <f aca="false">D3931*Assumptions!$C$11*$B$7+E3931*Assumptions!$C$12*$B$8</f>
        <v>14.1246105</v>
      </c>
      <c r="G3931" s="0" t="n">
        <f aca="false">C3931*Assumptions!$C$15</f>
        <v>0</v>
      </c>
      <c r="H3931" s="0" t="n">
        <f aca="false">MIN(F3931,G3931)</f>
        <v>0</v>
      </c>
      <c r="I3931" s="0" t="n">
        <f aca="false">IF(C3931=1,MIN(G3931-H3931,Assumptions!$C$13,P3930),0)</f>
        <v>0</v>
      </c>
      <c r="J3931" s="0" t="n">
        <f aca="false">H3931+I3931</f>
        <v>0</v>
      </c>
      <c r="K3931" s="0" t="n">
        <f aca="false">MIN(IF(C3931=1,F3931-H3931,F3931),Assumptions!$C$13,MAX(0,($B$5-P3930)/$B$6))</f>
        <v>14.1246105</v>
      </c>
      <c r="L3931" s="0" t="n">
        <f aca="false">IF(C3931=1,0,MIN(F3931-K3931,Assumptions!$C$15,MAX(0,$B$10-O3930-M3931)))</f>
        <v>0</v>
      </c>
      <c r="M3931" s="0" t="n">
        <f aca="false">'Profiles 8760'!H3920</f>
        <v>161600</v>
      </c>
      <c r="N3931" s="0" t="n">
        <f aca="false">J3931+L3931</f>
        <v>0</v>
      </c>
      <c r="O3931" s="0" t="n">
        <f aca="false">O3930+N3931</f>
        <v>366812.645372042</v>
      </c>
      <c r="P3931" s="0" t="n">
        <f aca="false">MIN($B$5,P3930+K3931*$B$6-I3931)</f>
        <v>244.84387667828</v>
      </c>
      <c r="Q3931" s="0" t="n">
        <f aca="false">MAX(0,F3931-H3931-K3931-L3931)</f>
        <v>0</v>
      </c>
    </row>
    <row r="3932" customFormat="false" ht="15" hidden="false" customHeight="false" outlineLevel="0" collapsed="false">
      <c r="A3932" s="0" t="n">
        <f aca="false">'Profiles 8760'!A3921</f>
        <v>3919</v>
      </c>
      <c r="B3932" s="0" t="n">
        <f aca="false">'Profiles 8760'!B3921</f>
        <v>6</v>
      </c>
      <c r="C3932" s="0" t="n">
        <f aca="false">'Profiles 8760'!E3921</f>
        <v>0</v>
      </c>
      <c r="D3932" s="0" t="n">
        <f aca="false">'Profiles 8760'!F3921</f>
        <v>0.119589</v>
      </c>
      <c r="E3932" s="0" t="n">
        <f aca="false">'Profiles 8760'!G3921</f>
        <v>0.372427</v>
      </c>
      <c r="F3932" s="0" t="n">
        <f aca="false">D3932*Assumptions!$C$11*$B$7+E3932*Assumptions!$C$12*$B$8</f>
        <v>49.7695675</v>
      </c>
      <c r="G3932" s="0" t="n">
        <f aca="false">C3932*Assumptions!$C$15</f>
        <v>0</v>
      </c>
      <c r="H3932" s="0" t="n">
        <f aca="false">MIN(F3932,G3932)</f>
        <v>0</v>
      </c>
      <c r="I3932" s="0" t="n">
        <f aca="false">IF(C3932=1,MIN(G3932-H3932,Assumptions!$C$13,P3931),0)</f>
        <v>0</v>
      </c>
      <c r="J3932" s="0" t="n">
        <f aca="false">H3932+I3932</f>
        <v>0</v>
      </c>
      <c r="K3932" s="0" t="n">
        <f aca="false">MIN(IF(C3932=1,F3932-H3932,F3932),Assumptions!$C$13,MAX(0,($B$5-P3931)/$B$6))</f>
        <v>49.7695675</v>
      </c>
      <c r="L3932" s="0" t="n">
        <f aca="false">IF(C3932=1,0,MIN(F3932-K3932,Assumptions!$C$15,MAX(0,$B$10-O3931-M3932)))</f>
        <v>0</v>
      </c>
      <c r="M3932" s="0" t="n">
        <f aca="false">'Profiles 8760'!H3921</f>
        <v>161600</v>
      </c>
      <c r="N3932" s="0" t="n">
        <f aca="false">J3932+L3932</f>
        <v>0</v>
      </c>
      <c r="O3932" s="0" t="n">
        <f aca="false">O3931+N3932</f>
        <v>366812.645372042</v>
      </c>
      <c r="P3932" s="0" t="n">
        <f aca="false">MIN($B$5,P3931+K3932*$B$6-I3932)</f>
        <v>287.98413778728</v>
      </c>
      <c r="Q3932" s="0" t="n">
        <f aca="false">MAX(0,F3932-H3932-K3932-L3932)</f>
        <v>0</v>
      </c>
    </row>
    <row r="3933" customFormat="false" ht="15" hidden="false" customHeight="false" outlineLevel="0" collapsed="false">
      <c r="A3933" s="0" t="n">
        <f aca="false">'Profiles 8760'!A3922</f>
        <v>3920</v>
      </c>
      <c r="B3933" s="0" t="n">
        <f aca="false">'Profiles 8760'!B3922</f>
        <v>6</v>
      </c>
      <c r="C3933" s="0" t="n">
        <f aca="false">'Profiles 8760'!E3922</f>
        <v>1</v>
      </c>
      <c r="D3933" s="0" t="n">
        <f aca="false">'Profiles 8760'!F3922</f>
        <v>0.346325</v>
      </c>
      <c r="E3933" s="0" t="n">
        <f aca="false">'Profiles 8760'!G3922</f>
        <v>0.377248</v>
      </c>
      <c r="F3933" s="0" t="n">
        <f aca="false">D3933*Assumptions!$C$11*$B$7+E3933*Assumptions!$C$12*$B$8</f>
        <v>115.4481032</v>
      </c>
      <c r="G3933" s="0" t="n">
        <f aca="false">C3933*Assumptions!$C$15</f>
        <v>200</v>
      </c>
      <c r="H3933" s="0" t="n">
        <f aca="false">MIN(F3933,G3933)</f>
        <v>115.4481032</v>
      </c>
      <c r="I3933" s="0" t="n">
        <f aca="false">IF(C3933=1,MIN(G3933-H3933,Assumptions!$C$13,P3932),0)</f>
        <v>84.5518968</v>
      </c>
      <c r="J3933" s="0" t="n">
        <f aca="false">H3933+I3933</f>
        <v>200</v>
      </c>
      <c r="K3933" s="0" t="n">
        <f aca="false">MIN(IF(C3933=1,F3933-H3933,F3933),Assumptions!$C$13,MAX(0,($B$5-P3932)/$B$6))</f>
        <v>0</v>
      </c>
      <c r="L3933" s="0" t="n">
        <f aca="false">IF(C3933=1,0,MIN(F3933-K3933,Assumptions!$C$15,MAX(0,$B$10-O3932-M3933)))</f>
        <v>0</v>
      </c>
      <c r="M3933" s="0" t="n">
        <f aca="false">'Profiles 8760'!H3922</f>
        <v>161400</v>
      </c>
      <c r="N3933" s="0" t="n">
        <f aca="false">J3933+L3933</f>
        <v>200</v>
      </c>
      <c r="O3933" s="0" t="n">
        <f aca="false">O3932+N3933</f>
        <v>367012.645372042</v>
      </c>
      <c r="P3933" s="0" t="n">
        <f aca="false">MIN($B$5,P3932+K3933*$B$6-I3933)</f>
        <v>203.43224098728</v>
      </c>
      <c r="Q3933" s="0" t="n">
        <f aca="false">MAX(0,F3933-H3933-K3933-L3933)</f>
        <v>0</v>
      </c>
    </row>
    <row r="3934" customFormat="false" ht="15" hidden="false" customHeight="false" outlineLevel="0" collapsed="false">
      <c r="A3934" s="0" t="n">
        <f aca="false">'Profiles 8760'!A3923</f>
        <v>3921</v>
      </c>
      <c r="B3934" s="0" t="n">
        <f aca="false">'Profiles 8760'!B3923</f>
        <v>6</v>
      </c>
      <c r="C3934" s="0" t="n">
        <f aca="false">'Profiles 8760'!E3923</f>
        <v>1</v>
      </c>
      <c r="D3934" s="0" t="n">
        <f aca="false">'Profiles 8760'!F3923</f>
        <v>0.59437</v>
      </c>
      <c r="E3934" s="0" t="n">
        <f aca="false">'Profiles 8760'!G3923</f>
        <v>0.4922</v>
      </c>
      <c r="F3934" s="0" t="n">
        <f aca="false">D3934*Assumptions!$C$11*$B$7+E3934*Assumptions!$C$12*$B$8</f>
        <v>191.785036</v>
      </c>
      <c r="G3934" s="0" t="n">
        <f aca="false">C3934*Assumptions!$C$15</f>
        <v>200</v>
      </c>
      <c r="H3934" s="0" t="n">
        <f aca="false">MIN(F3934,G3934)</f>
        <v>191.785036</v>
      </c>
      <c r="I3934" s="0" t="n">
        <f aca="false">IF(C3934=1,MIN(G3934-H3934,Assumptions!$C$13,P3933),0)</f>
        <v>8.21496400000001</v>
      </c>
      <c r="J3934" s="0" t="n">
        <f aca="false">H3934+I3934</f>
        <v>200</v>
      </c>
      <c r="K3934" s="0" t="n">
        <f aca="false">MIN(IF(C3934=1,F3934-H3934,F3934),Assumptions!$C$13,MAX(0,($B$5-P3933)/$B$6))</f>
        <v>0</v>
      </c>
      <c r="L3934" s="0" t="n">
        <f aca="false">IF(C3934=1,0,MIN(F3934-K3934,Assumptions!$C$15,MAX(0,$B$10-O3933-M3934)))</f>
        <v>0</v>
      </c>
      <c r="M3934" s="0" t="n">
        <f aca="false">'Profiles 8760'!H3923</f>
        <v>161200</v>
      </c>
      <c r="N3934" s="0" t="n">
        <f aca="false">J3934+L3934</f>
        <v>200</v>
      </c>
      <c r="O3934" s="0" t="n">
        <f aca="false">O3933+N3934</f>
        <v>367212.645372042</v>
      </c>
      <c r="P3934" s="0" t="n">
        <f aca="false">MIN($B$5,P3933+K3934*$B$6-I3934)</f>
        <v>195.21727698728</v>
      </c>
      <c r="Q3934" s="0" t="n">
        <f aca="false">MAX(0,F3934-H3934-K3934-L3934)</f>
        <v>0</v>
      </c>
    </row>
    <row r="3935" customFormat="false" ht="15" hidden="false" customHeight="false" outlineLevel="0" collapsed="false">
      <c r="A3935" s="0" t="n">
        <f aca="false">'Profiles 8760'!A3924</f>
        <v>3922</v>
      </c>
      <c r="B3935" s="0" t="n">
        <f aca="false">'Profiles 8760'!B3924</f>
        <v>6</v>
      </c>
      <c r="C3935" s="0" t="n">
        <f aca="false">'Profiles 8760'!E3924</f>
        <v>0</v>
      </c>
      <c r="D3935" s="0" t="n">
        <f aca="false">'Profiles 8760'!F3924</f>
        <v>0.826493</v>
      </c>
      <c r="E3935" s="0" t="n">
        <f aca="false">'Profiles 8760'!G3924</f>
        <v>0.444137</v>
      </c>
      <c r="F3935" s="0" t="n">
        <f aca="false">D3935*Assumptions!$C$11*$B$7+E3935*Assumptions!$C$12*$B$8</f>
        <v>256.8563817</v>
      </c>
      <c r="G3935" s="0" t="n">
        <f aca="false">C3935*Assumptions!$C$15</f>
        <v>0</v>
      </c>
      <c r="H3935" s="0" t="n">
        <f aca="false">MIN(F3935,G3935)</f>
        <v>0</v>
      </c>
      <c r="I3935" s="0" t="n">
        <f aca="false">IF(C3935=1,MIN(G3935-H3935,Assumptions!$C$13,P3934),0)</f>
        <v>0</v>
      </c>
      <c r="J3935" s="0" t="n">
        <f aca="false">H3935+I3935</f>
        <v>0</v>
      </c>
      <c r="K3935" s="0" t="n">
        <f aca="false">MIN(IF(C3935=1,F3935-H3935,F3935),Assumptions!$C$13,MAX(0,($B$5-P3934)/$B$6))</f>
        <v>180</v>
      </c>
      <c r="L3935" s="0" t="n">
        <f aca="false">IF(C3935=1,0,MIN(F3935-K3935,Assumptions!$C$15,MAX(0,$B$10-O3934-M3935)))</f>
        <v>76.8563817</v>
      </c>
      <c r="M3935" s="0" t="n">
        <f aca="false">'Profiles 8760'!H3924</f>
        <v>161200</v>
      </c>
      <c r="N3935" s="0" t="n">
        <f aca="false">J3935+L3935</f>
        <v>76.8563817</v>
      </c>
      <c r="O3935" s="0" t="n">
        <f aca="false">O3934+N3935</f>
        <v>367289.501753742</v>
      </c>
      <c r="P3935" s="0" t="n">
        <f aca="false">MIN($B$5,P3934+K3935*$B$6-I3935)</f>
        <v>351.24127698728</v>
      </c>
      <c r="Q3935" s="0" t="n">
        <f aca="false">MAX(0,F3935-H3935-K3935-L3935)</f>
        <v>0</v>
      </c>
    </row>
    <row r="3936" customFormat="false" ht="15" hidden="false" customHeight="false" outlineLevel="0" collapsed="false">
      <c r="A3936" s="0" t="n">
        <f aca="false">'Profiles 8760'!A3925</f>
        <v>3923</v>
      </c>
      <c r="B3936" s="0" t="n">
        <f aca="false">'Profiles 8760'!B3925</f>
        <v>6</v>
      </c>
      <c r="C3936" s="0" t="n">
        <f aca="false">'Profiles 8760'!E3925</f>
        <v>0</v>
      </c>
      <c r="D3936" s="0" t="n">
        <f aca="false">'Profiles 8760'!F3925</f>
        <v>1</v>
      </c>
      <c r="E3936" s="0" t="n">
        <f aca="false">'Profiles 8760'!G3925</f>
        <v>0.408942</v>
      </c>
      <c r="F3936" s="0" t="n">
        <f aca="false">D3936*Assumptions!$C$11*$B$7+E3936*Assumptions!$C$12*$B$8</f>
        <v>305.5257278</v>
      </c>
      <c r="G3936" s="0" t="n">
        <f aca="false">C3936*Assumptions!$C$15</f>
        <v>0</v>
      </c>
      <c r="H3936" s="0" t="n">
        <f aca="false">MIN(F3936,G3936)</f>
        <v>0</v>
      </c>
      <c r="I3936" s="0" t="n">
        <f aca="false">IF(C3936=1,MIN(G3936-H3936,Assumptions!$C$13,P3935),0)</f>
        <v>0</v>
      </c>
      <c r="J3936" s="0" t="n">
        <f aca="false">H3936+I3936</f>
        <v>0</v>
      </c>
      <c r="K3936" s="0" t="n">
        <f aca="false">MIN(IF(C3936=1,F3936-H3936,F3936),Assumptions!$C$13,MAX(0,($B$5-P3935)/$B$6))</f>
        <v>180</v>
      </c>
      <c r="L3936" s="0" t="n">
        <f aca="false">IF(C3936=1,0,MIN(F3936-K3936,Assumptions!$C$15,MAX(0,$B$10-O3935-M3936)))</f>
        <v>125.5257278</v>
      </c>
      <c r="M3936" s="0" t="n">
        <f aca="false">'Profiles 8760'!H3925</f>
        <v>161200</v>
      </c>
      <c r="N3936" s="0" t="n">
        <f aca="false">J3936+L3936</f>
        <v>125.5257278</v>
      </c>
      <c r="O3936" s="0" t="n">
        <f aca="false">O3935+N3936</f>
        <v>367415.027481542</v>
      </c>
      <c r="P3936" s="0" t="n">
        <f aca="false">MIN($B$5,P3935+K3936*$B$6-I3936)</f>
        <v>507.26527698728</v>
      </c>
      <c r="Q3936" s="0" t="n">
        <f aca="false">MAX(0,F3936-H3936-K3936-L3936)</f>
        <v>0</v>
      </c>
    </row>
    <row r="3937" customFormat="false" ht="15" hidden="false" customHeight="false" outlineLevel="0" collapsed="false">
      <c r="A3937" s="0" t="n">
        <f aca="false">'Profiles 8760'!A3926</f>
        <v>3924</v>
      </c>
      <c r="B3937" s="0" t="n">
        <f aca="false">'Profiles 8760'!B3926</f>
        <v>6</v>
      </c>
      <c r="C3937" s="0" t="n">
        <f aca="false">'Profiles 8760'!E3926</f>
        <v>0</v>
      </c>
      <c r="D3937" s="0" t="n">
        <f aca="false">'Profiles 8760'!F3926</f>
        <v>1</v>
      </c>
      <c r="E3937" s="0" t="n">
        <f aca="false">'Profiles 8760'!G3926</f>
        <v>0.519509</v>
      </c>
      <c r="F3937" s="0" t="n">
        <f aca="false">D3937*Assumptions!$C$11*$B$7+E3937*Assumptions!$C$12*$B$8</f>
        <v>310.0479181</v>
      </c>
      <c r="G3937" s="0" t="n">
        <f aca="false">C3937*Assumptions!$C$15</f>
        <v>0</v>
      </c>
      <c r="H3937" s="0" t="n">
        <f aca="false">MIN(F3937,G3937)</f>
        <v>0</v>
      </c>
      <c r="I3937" s="0" t="n">
        <f aca="false">IF(C3937=1,MIN(G3937-H3937,Assumptions!$C$13,P3936),0)</f>
        <v>0</v>
      </c>
      <c r="J3937" s="0" t="n">
        <f aca="false">H3937+I3937</f>
        <v>0</v>
      </c>
      <c r="K3937" s="0" t="n">
        <f aca="false">MIN(IF(C3937=1,F3937-H3937,F3937),Assumptions!$C$13,MAX(0,($B$5-P3936)/$B$6))</f>
        <v>4.08943587069688</v>
      </c>
      <c r="L3937" s="0" t="n">
        <f aca="false">IF(C3937=1,0,MIN(F3937-K3937,Assumptions!$C$15,MAX(0,$B$10-O3936-M3937)))</f>
        <v>200</v>
      </c>
      <c r="M3937" s="0" t="n">
        <f aca="false">'Profiles 8760'!H3926</f>
        <v>161200</v>
      </c>
      <c r="N3937" s="0" t="n">
        <f aca="false">J3937+L3937</f>
        <v>200</v>
      </c>
      <c r="O3937" s="0" t="n">
        <f aca="false">O3936+N3937</f>
        <v>367615.027481542</v>
      </c>
      <c r="P3937" s="0" t="n">
        <f aca="false">MIN($B$5,P3936+K3937*$B$6-I3937)</f>
        <v>510.81</v>
      </c>
      <c r="Q3937" s="0" t="n">
        <f aca="false">MAX(0,F3937-H3937-K3937-L3937)</f>
        <v>105.958482229303</v>
      </c>
    </row>
    <row r="3938" customFormat="false" ht="15" hidden="false" customHeight="false" outlineLevel="0" collapsed="false">
      <c r="A3938" s="0" t="n">
        <f aca="false">'Profiles 8760'!A3927</f>
        <v>3925</v>
      </c>
      <c r="B3938" s="0" t="n">
        <f aca="false">'Profiles 8760'!B3927</f>
        <v>6</v>
      </c>
      <c r="C3938" s="0" t="n">
        <f aca="false">'Profiles 8760'!E3927</f>
        <v>0</v>
      </c>
      <c r="D3938" s="0" t="n">
        <f aca="false">'Profiles 8760'!F3927</f>
        <v>1</v>
      </c>
      <c r="E3938" s="0" t="n">
        <f aca="false">'Profiles 8760'!G3927</f>
        <v>0.710675</v>
      </c>
      <c r="F3938" s="0" t="n">
        <f aca="false">D3938*Assumptions!$C$11*$B$7+E3938*Assumptions!$C$12*$B$8</f>
        <v>317.8666075</v>
      </c>
      <c r="G3938" s="0" t="n">
        <f aca="false">C3938*Assumptions!$C$15</f>
        <v>0</v>
      </c>
      <c r="H3938" s="0" t="n">
        <f aca="false">MIN(F3938,G3938)</f>
        <v>0</v>
      </c>
      <c r="I3938" s="0" t="n">
        <f aca="false">IF(C3938=1,MIN(G3938-H3938,Assumptions!$C$13,P3937),0)</f>
        <v>0</v>
      </c>
      <c r="J3938" s="0" t="n">
        <f aca="false">H3938+I3938</f>
        <v>0</v>
      </c>
      <c r="K3938" s="0" t="n">
        <f aca="false">MIN(IF(C3938=1,F3938-H3938,F3938),Assumptions!$C$13,MAX(0,($B$5-P3937)/$B$6))</f>
        <v>0</v>
      </c>
      <c r="L3938" s="0" t="n">
        <f aca="false">IF(C3938=1,0,MIN(F3938-K3938,Assumptions!$C$15,MAX(0,$B$10-O3937-M3938)))</f>
        <v>200</v>
      </c>
      <c r="M3938" s="0" t="n">
        <f aca="false">'Profiles 8760'!H3927</f>
        <v>161200</v>
      </c>
      <c r="N3938" s="0" t="n">
        <f aca="false">J3938+L3938</f>
        <v>200</v>
      </c>
      <c r="O3938" s="0" t="n">
        <f aca="false">O3937+N3938</f>
        <v>367815.027481542</v>
      </c>
      <c r="P3938" s="0" t="n">
        <f aca="false">MIN($B$5,P3937+K3938*$B$6-I3938)</f>
        <v>510.81</v>
      </c>
      <c r="Q3938" s="0" t="n">
        <f aca="false">MAX(0,F3938-H3938-K3938-L3938)</f>
        <v>117.8666075</v>
      </c>
    </row>
    <row r="3939" customFormat="false" ht="15" hidden="false" customHeight="false" outlineLevel="0" collapsed="false">
      <c r="A3939" s="0" t="n">
        <f aca="false">'Profiles 8760'!A3928</f>
        <v>3926</v>
      </c>
      <c r="B3939" s="0" t="n">
        <f aca="false">'Profiles 8760'!B3928</f>
        <v>6</v>
      </c>
      <c r="C3939" s="0" t="n">
        <f aca="false">'Profiles 8760'!E3928</f>
        <v>0</v>
      </c>
      <c r="D3939" s="0" t="n">
        <f aca="false">'Profiles 8760'!F3928</f>
        <v>1</v>
      </c>
      <c r="E3939" s="0" t="n">
        <f aca="false">'Profiles 8760'!G3928</f>
        <v>0.720884</v>
      </c>
      <c r="F3939" s="0" t="n">
        <f aca="false">D3939*Assumptions!$C$11*$B$7+E3939*Assumptions!$C$12*$B$8</f>
        <v>318.2841556</v>
      </c>
      <c r="G3939" s="0" t="n">
        <f aca="false">C3939*Assumptions!$C$15</f>
        <v>0</v>
      </c>
      <c r="H3939" s="0" t="n">
        <f aca="false">MIN(F3939,G3939)</f>
        <v>0</v>
      </c>
      <c r="I3939" s="0" t="n">
        <f aca="false">IF(C3939=1,MIN(G3939-H3939,Assumptions!$C$13,P3938),0)</f>
        <v>0</v>
      </c>
      <c r="J3939" s="0" t="n">
        <f aca="false">H3939+I3939</f>
        <v>0</v>
      </c>
      <c r="K3939" s="0" t="n">
        <f aca="false">MIN(IF(C3939=1,F3939-H3939,F3939),Assumptions!$C$13,MAX(0,($B$5-P3938)/$B$6))</f>
        <v>0</v>
      </c>
      <c r="L3939" s="0" t="n">
        <f aca="false">IF(C3939=1,0,MIN(F3939-K3939,Assumptions!$C$15,MAX(0,$B$10-O3938-M3939)))</f>
        <v>200</v>
      </c>
      <c r="M3939" s="0" t="n">
        <f aca="false">'Profiles 8760'!H3928</f>
        <v>161200</v>
      </c>
      <c r="N3939" s="0" t="n">
        <f aca="false">J3939+L3939</f>
        <v>200</v>
      </c>
      <c r="O3939" s="0" t="n">
        <f aca="false">O3938+N3939</f>
        <v>368015.027481542</v>
      </c>
      <c r="P3939" s="0" t="n">
        <f aca="false">MIN($B$5,P3938+K3939*$B$6-I3939)</f>
        <v>510.81</v>
      </c>
      <c r="Q3939" s="0" t="n">
        <f aca="false">MAX(0,F3939-H3939-K3939-L3939)</f>
        <v>118.2841556</v>
      </c>
    </row>
    <row r="3940" customFormat="false" ht="15" hidden="false" customHeight="false" outlineLevel="0" collapsed="false">
      <c r="A3940" s="0" t="n">
        <f aca="false">'Profiles 8760'!A3929</f>
        <v>3927</v>
      </c>
      <c r="B3940" s="0" t="n">
        <f aca="false">'Profiles 8760'!B3929</f>
        <v>6</v>
      </c>
      <c r="C3940" s="0" t="n">
        <f aca="false">'Profiles 8760'!E3929</f>
        <v>0</v>
      </c>
      <c r="D3940" s="0" t="n">
        <f aca="false">'Profiles 8760'!F3929</f>
        <v>1</v>
      </c>
      <c r="E3940" s="0" t="n">
        <f aca="false">'Profiles 8760'!G3929</f>
        <v>0.935923</v>
      </c>
      <c r="F3940" s="0" t="n">
        <f aca="false">D3940*Assumptions!$C$11*$B$7+E3940*Assumptions!$C$12*$B$8</f>
        <v>327.0792507</v>
      </c>
      <c r="G3940" s="0" t="n">
        <f aca="false">C3940*Assumptions!$C$15</f>
        <v>0</v>
      </c>
      <c r="H3940" s="0" t="n">
        <f aca="false">MIN(F3940,G3940)</f>
        <v>0</v>
      </c>
      <c r="I3940" s="0" t="n">
        <f aca="false">IF(C3940=1,MIN(G3940-H3940,Assumptions!$C$13,P3939),0)</f>
        <v>0</v>
      </c>
      <c r="J3940" s="0" t="n">
        <f aca="false">H3940+I3940</f>
        <v>0</v>
      </c>
      <c r="K3940" s="0" t="n">
        <f aca="false">MIN(IF(C3940=1,F3940-H3940,F3940),Assumptions!$C$13,MAX(0,($B$5-P3939)/$B$6))</f>
        <v>0</v>
      </c>
      <c r="L3940" s="0" t="n">
        <f aca="false">IF(C3940=1,0,MIN(F3940-K3940,Assumptions!$C$15,MAX(0,$B$10-O3939-M3940)))</f>
        <v>200</v>
      </c>
      <c r="M3940" s="0" t="n">
        <f aca="false">'Profiles 8760'!H3929</f>
        <v>161200</v>
      </c>
      <c r="N3940" s="0" t="n">
        <f aca="false">J3940+L3940</f>
        <v>200</v>
      </c>
      <c r="O3940" s="0" t="n">
        <f aca="false">O3939+N3940</f>
        <v>368215.027481542</v>
      </c>
      <c r="P3940" s="0" t="n">
        <f aca="false">MIN($B$5,P3939+K3940*$B$6-I3940)</f>
        <v>510.81</v>
      </c>
      <c r="Q3940" s="0" t="n">
        <f aca="false">MAX(0,F3940-H3940-K3940-L3940)</f>
        <v>127.0792507</v>
      </c>
    </row>
    <row r="3941" customFormat="false" ht="15" hidden="false" customHeight="false" outlineLevel="0" collapsed="false">
      <c r="A3941" s="0" t="n">
        <f aca="false">'Profiles 8760'!A3930</f>
        <v>3928</v>
      </c>
      <c r="B3941" s="0" t="n">
        <f aca="false">'Profiles 8760'!B3930</f>
        <v>6</v>
      </c>
      <c r="C3941" s="0" t="n">
        <f aca="false">'Profiles 8760'!E3930</f>
        <v>0</v>
      </c>
      <c r="D3941" s="0" t="n">
        <f aca="false">'Profiles 8760'!F3930</f>
        <v>0.826493</v>
      </c>
      <c r="E3941" s="0" t="n">
        <f aca="false">'Profiles 8760'!G3930</f>
        <v>0.753577</v>
      </c>
      <c r="F3941" s="0" t="n">
        <f aca="false">D3941*Assumptions!$C$11*$B$7+E3941*Assumptions!$C$12*$B$8</f>
        <v>269.5124777</v>
      </c>
      <c r="G3941" s="0" t="n">
        <f aca="false">C3941*Assumptions!$C$15</f>
        <v>0</v>
      </c>
      <c r="H3941" s="0" t="n">
        <f aca="false">MIN(F3941,G3941)</f>
        <v>0</v>
      </c>
      <c r="I3941" s="0" t="n">
        <f aca="false">IF(C3941=1,MIN(G3941-H3941,Assumptions!$C$13,P3940),0)</f>
        <v>0</v>
      </c>
      <c r="J3941" s="0" t="n">
        <f aca="false">H3941+I3941</f>
        <v>0</v>
      </c>
      <c r="K3941" s="0" t="n">
        <f aca="false">MIN(IF(C3941=1,F3941-H3941,F3941),Assumptions!$C$13,MAX(0,($B$5-P3940)/$B$6))</f>
        <v>0</v>
      </c>
      <c r="L3941" s="0" t="n">
        <f aca="false">IF(C3941=1,0,MIN(F3941-K3941,Assumptions!$C$15,MAX(0,$B$10-O3940-M3941)))</f>
        <v>200</v>
      </c>
      <c r="M3941" s="0" t="n">
        <f aca="false">'Profiles 8760'!H3930</f>
        <v>161200</v>
      </c>
      <c r="N3941" s="0" t="n">
        <f aca="false">J3941+L3941</f>
        <v>200</v>
      </c>
      <c r="O3941" s="0" t="n">
        <f aca="false">O3940+N3941</f>
        <v>368415.027481542</v>
      </c>
      <c r="P3941" s="0" t="n">
        <f aca="false">MIN($B$5,P3940+K3941*$B$6-I3941)</f>
        <v>510.81</v>
      </c>
      <c r="Q3941" s="0" t="n">
        <f aca="false">MAX(0,F3941-H3941-K3941-L3941)</f>
        <v>69.5124777</v>
      </c>
    </row>
    <row r="3942" customFormat="false" ht="15" hidden="false" customHeight="false" outlineLevel="0" collapsed="false">
      <c r="A3942" s="0" t="n">
        <f aca="false">'Profiles 8760'!A3931</f>
        <v>3929</v>
      </c>
      <c r="B3942" s="0" t="n">
        <f aca="false">'Profiles 8760'!B3931</f>
        <v>6</v>
      </c>
      <c r="C3942" s="0" t="n">
        <f aca="false">'Profiles 8760'!E3931</f>
        <v>0</v>
      </c>
      <c r="D3942" s="0" t="n">
        <f aca="false">'Profiles 8760'!F3931</f>
        <v>0.59437</v>
      </c>
      <c r="E3942" s="0" t="n">
        <f aca="false">'Profiles 8760'!G3931</f>
        <v>0.638594</v>
      </c>
      <c r="F3942" s="0" t="n">
        <f aca="false">D3942*Assumptions!$C$11*$B$7+E3942*Assumptions!$C$12*$B$8</f>
        <v>197.7725506</v>
      </c>
      <c r="G3942" s="0" t="n">
        <f aca="false">C3942*Assumptions!$C$15</f>
        <v>0</v>
      </c>
      <c r="H3942" s="0" t="n">
        <f aca="false">MIN(F3942,G3942)</f>
        <v>0</v>
      </c>
      <c r="I3942" s="0" t="n">
        <f aca="false">IF(C3942=1,MIN(G3942-H3942,Assumptions!$C$13,P3941),0)</f>
        <v>0</v>
      </c>
      <c r="J3942" s="0" t="n">
        <f aca="false">H3942+I3942</f>
        <v>0</v>
      </c>
      <c r="K3942" s="0" t="n">
        <f aca="false">MIN(IF(C3942=1,F3942-H3942,F3942),Assumptions!$C$13,MAX(0,($B$5-P3941)/$B$6))</f>
        <v>0</v>
      </c>
      <c r="L3942" s="0" t="n">
        <f aca="false">IF(C3942=1,0,MIN(F3942-K3942,Assumptions!$C$15,MAX(0,$B$10-O3941-M3942)))</f>
        <v>197.7725506</v>
      </c>
      <c r="M3942" s="0" t="n">
        <f aca="false">'Profiles 8760'!H3931</f>
        <v>161200</v>
      </c>
      <c r="N3942" s="0" t="n">
        <f aca="false">J3942+L3942</f>
        <v>197.7725506</v>
      </c>
      <c r="O3942" s="0" t="n">
        <f aca="false">O3941+N3942</f>
        <v>368612.800032142</v>
      </c>
      <c r="P3942" s="0" t="n">
        <f aca="false">MIN($B$5,P3941+K3942*$B$6-I3942)</f>
        <v>510.81</v>
      </c>
      <c r="Q3942" s="0" t="n">
        <f aca="false">MAX(0,F3942-H3942-K3942-L3942)</f>
        <v>0</v>
      </c>
    </row>
    <row r="3943" customFormat="false" ht="15" hidden="false" customHeight="false" outlineLevel="0" collapsed="false">
      <c r="A3943" s="0" t="n">
        <f aca="false">'Profiles 8760'!A3932</f>
        <v>3930</v>
      </c>
      <c r="B3943" s="0" t="n">
        <f aca="false">'Profiles 8760'!B3932</f>
        <v>6</v>
      </c>
      <c r="C3943" s="0" t="n">
        <f aca="false">'Profiles 8760'!E3932</f>
        <v>0</v>
      </c>
      <c r="D3943" s="0" t="n">
        <f aca="false">'Profiles 8760'!F3932</f>
        <v>0.346325</v>
      </c>
      <c r="E3943" s="0" t="n">
        <f aca="false">'Profiles 8760'!G3932</f>
        <v>0.781073</v>
      </c>
      <c r="F3943" s="0" t="n">
        <f aca="false">D3943*Assumptions!$C$11*$B$7+E3943*Assumptions!$C$12*$B$8</f>
        <v>131.9645457</v>
      </c>
      <c r="G3943" s="0" t="n">
        <f aca="false">C3943*Assumptions!$C$15</f>
        <v>0</v>
      </c>
      <c r="H3943" s="0" t="n">
        <f aca="false">MIN(F3943,G3943)</f>
        <v>0</v>
      </c>
      <c r="I3943" s="0" t="n">
        <f aca="false">IF(C3943=1,MIN(G3943-H3943,Assumptions!$C$13,P3942),0)</f>
        <v>0</v>
      </c>
      <c r="J3943" s="0" t="n">
        <f aca="false">H3943+I3943</f>
        <v>0</v>
      </c>
      <c r="K3943" s="0" t="n">
        <f aca="false">MIN(IF(C3943=1,F3943-H3943,F3943),Assumptions!$C$13,MAX(0,($B$5-P3942)/$B$6))</f>
        <v>0</v>
      </c>
      <c r="L3943" s="0" t="n">
        <f aca="false">IF(C3943=1,0,MIN(F3943-K3943,Assumptions!$C$15,MAX(0,$B$10-O3942-M3943)))</f>
        <v>131.9645457</v>
      </c>
      <c r="M3943" s="0" t="n">
        <f aca="false">'Profiles 8760'!H3932</f>
        <v>161200</v>
      </c>
      <c r="N3943" s="0" t="n">
        <f aca="false">J3943+L3943</f>
        <v>131.9645457</v>
      </c>
      <c r="O3943" s="0" t="n">
        <f aca="false">O3942+N3943</f>
        <v>368744.764577842</v>
      </c>
      <c r="P3943" s="0" t="n">
        <f aca="false">MIN($B$5,P3942+K3943*$B$6-I3943)</f>
        <v>510.81</v>
      </c>
      <c r="Q3943" s="0" t="n">
        <f aca="false">MAX(0,F3943-H3943-K3943-L3943)</f>
        <v>0</v>
      </c>
    </row>
    <row r="3944" customFormat="false" ht="15" hidden="false" customHeight="false" outlineLevel="0" collapsed="false">
      <c r="A3944" s="0" t="n">
        <f aca="false">'Profiles 8760'!A3933</f>
        <v>3931</v>
      </c>
      <c r="B3944" s="0" t="n">
        <f aca="false">'Profiles 8760'!B3933</f>
        <v>6</v>
      </c>
      <c r="C3944" s="0" t="n">
        <f aca="false">'Profiles 8760'!E3933</f>
        <v>0</v>
      </c>
      <c r="D3944" s="0" t="n">
        <f aca="false">'Profiles 8760'!F3933</f>
        <v>0.119589</v>
      </c>
      <c r="E3944" s="0" t="n">
        <f aca="false">'Profiles 8760'!G3933</f>
        <v>0.548754</v>
      </c>
      <c r="F3944" s="0" t="n">
        <f aca="false">D3944*Assumptions!$C$11*$B$7+E3944*Assumptions!$C$12*$B$8</f>
        <v>56.9813418</v>
      </c>
      <c r="G3944" s="0" t="n">
        <f aca="false">C3944*Assumptions!$C$15</f>
        <v>0</v>
      </c>
      <c r="H3944" s="0" t="n">
        <f aca="false">MIN(F3944,G3944)</f>
        <v>0</v>
      </c>
      <c r="I3944" s="0" t="n">
        <f aca="false">IF(C3944=1,MIN(G3944-H3944,Assumptions!$C$13,P3943),0)</f>
        <v>0</v>
      </c>
      <c r="J3944" s="0" t="n">
        <f aca="false">H3944+I3944</f>
        <v>0</v>
      </c>
      <c r="K3944" s="0" t="n">
        <f aca="false">MIN(IF(C3944=1,F3944-H3944,F3944),Assumptions!$C$13,MAX(0,($B$5-P3943)/$B$6))</f>
        <v>0</v>
      </c>
      <c r="L3944" s="0" t="n">
        <f aca="false">IF(C3944=1,0,MIN(F3944-K3944,Assumptions!$C$15,MAX(0,$B$10-O3943-M3944)))</f>
        <v>56.9813418</v>
      </c>
      <c r="M3944" s="0" t="n">
        <f aca="false">'Profiles 8760'!H3933</f>
        <v>161200</v>
      </c>
      <c r="N3944" s="0" t="n">
        <f aca="false">J3944+L3944</f>
        <v>56.9813418</v>
      </c>
      <c r="O3944" s="0" t="n">
        <f aca="false">O3943+N3944</f>
        <v>368801.745919642</v>
      </c>
      <c r="P3944" s="0" t="n">
        <f aca="false">MIN($B$5,P3943+K3944*$B$6-I3944)</f>
        <v>510.81</v>
      </c>
      <c r="Q3944" s="0" t="n">
        <f aca="false">MAX(0,F3944-H3944-K3944-L3944)</f>
        <v>0</v>
      </c>
    </row>
    <row r="3945" customFormat="false" ht="15" hidden="false" customHeight="false" outlineLevel="0" collapsed="false">
      <c r="A3945" s="0" t="n">
        <f aca="false">'Profiles 8760'!A3934</f>
        <v>3932</v>
      </c>
      <c r="B3945" s="0" t="n">
        <f aca="false">'Profiles 8760'!B3934</f>
        <v>6</v>
      </c>
      <c r="C3945" s="0" t="n">
        <f aca="false">'Profiles 8760'!E3934</f>
        <v>1</v>
      </c>
      <c r="D3945" s="0" t="n">
        <f aca="false">'Profiles 8760'!F3934</f>
        <v>0</v>
      </c>
      <c r="E3945" s="0" t="n">
        <f aca="false">'Profiles 8760'!G3934</f>
        <v>0.590284</v>
      </c>
      <c r="F3945" s="0" t="n">
        <f aca="false">D3945*Assumptions!$C$11*$B$7+E3945*Assumptions!$C$12*$B$8</f>
        <v>24.1426156</v>
      </c>
      <c r="G3945" s="0" t="n">
        <f aca="false">C3945*Assumptions!$C$15</f>
        <v>200</v>
      </c>
      <c r="H3945" s="0" t="n">
        <f aca="false">MIN(F3945,G3945)</f>
        <v>24.1426156</v>
      </c>
      <c r="I3945" s="0" t="n">
        <f aca="false">IF(C3945=1,MIN(G3945-H3945,Assumptions!$C$13,P3944),0)</f>
        <v>175.8573844</v>
      </c>
      <c r="J3945" s="0" t="n">
        <f aca="false">H3945+I3945</f>
        <v>200</v>
      </c>
      <c r="K3945" s="0" t="n">
        <f aca="false">MIN(IF(C3945=1,F3945-H3945,F3945),Assumptions!$C$13,MAX(0,($B$5-P3944)/$B$6))</f>
        <v>0</v>
      </c>
      <c r="L3945" s="0" t="n">
        <f aca="false">IF(C3945=1,0,MIN(F3945-K3945,Assumptions!$C$15,MAX(0,$B$10-O3944-M3945)))</f>
        <v>0</v>
      </c>
      <c r="M3945" s="0" t="n">
        <f aca="false">'Profiles 8760'!H3934</f>
        <v>161000</v>
      </c>
      <c r="N3945" s="0" t="n">
        <f aca="false">J3945+L3945</f>
        <v>200</v>
      </c>
      <c r="O3945" s="0" t="n">
        <f aca="false">O3944+N3945</f>
        <v>369001.745919642</v>
      </c>
      <c r="P3945" s="0" t="n">
        <f aca="false">MIN($B$5,P3944+K3945*$B$6-I3945)</f>
        <v>334.9526156</v>
      </c>
      <c r="Q3945" s="0" t="n">
        <f aca="false">MAX(0,F3945-H3945-K3945-L3945)</f>
        <v>0</v>
      </c>
    </row>
    <row r="3946" customFormat="false" ht="15" hidden="false" customHeight="false" outlineLevel="0" collapsed="false">
      <c r="A3946" s="0" t="n">
        <f aca="false">'Profiles 8760'!A3935</f>
        <v>3933</v>
      </c>
      <c r="B3946" s="0" t="n">
        <f aca="false">'Profiles 8760'!B3935</f>
        <v>6</v>
      </c>
      <c r="C3946" s="0" t="n">
        <f aca="false">'Profiles 8760'!E3935</f>
        <v>1</v>
      </c>
      <c r="D3946" s="0" t="n">
        <f aca="false">'Profiles 8760'!F3935</f>
        <v>0</v>
      </c>
      <c r="E3946" s="0" t="n">
        <f aca="false">'Profiles 8760'!G3935</f>
        <v>0.405926</v>
      </c>
      <c r="F3946" s="0" t="n">
        <f aca="false">D3946*Assumptions!$C$11*$B$7+E3946*Assumptions!$C$12*$B$8</f>
        <v>16.6023734</v>
      </c>
      <c r="G3946" s="0" t="n">
        <f aca="false">C3946*Assumptions!$C$15</f>
        <v>200</v>
      </c>
      <c r="H3946" s="0" t="n">
        <f aca="false">MIN(F3946,G3946)</f>
        <v>16.6023734</v>
      </c>
      <c r="I3946" s="0" t="n">
        <f aca="false">IF(C3946=1,MIN(G3946-H3946,Assumptions!$C$13,P3945),0)</f>
        <v>180</v>
      </c>
      <c r="J3946" s="0" t="n">
        <f aca="false">H3946+I3946</f>
        <v>196.6023734</v>
      </c>
      <c r="K3946" s="0" t="n">
        <f aca="false">MIN(IF(C3946=1,F3946-H3946,F3946),Assumptions!$C$13,MAX(0,($B$5-P3945)/$B$6))</f>
        <v>0</v>
      </c>
      <c r="L3946" s="0" t="n">
        <f aca="false">IF(C3946=1,0,MIN(F3946-K3946,Assumptions!$C$15,MAX(0,$B$10-O3945-M3946)))</f>
        <v>0</v>
      </c>
      <c r="M3946" s="0" t="n">
        <f aca="false">'Profiles 8760'!H3935</f>
        <v>160800</v>
      </c>
      <c r="N3946" s="0" t="n">
        <f aca="false">J3946+L3946</f>
        <v>196.6023734</v>
      </c>
      <c r="O3946" s="0" t="n">
        <f aca="false">O3945+N3946</f>
        <v>369198.348293042</v>
      </c>
      <c r="P3946" s="0" t="n">
        <f aca="false">MIN($B$5,P3945+K3946*$B$6-I3946)</f>
        <v>154.9526156</v>
      </c>
      <c r="Q3946" s="0" t="n">
        <f aca="false">MAX(0,F3946-H3946-K3946-L3946)</f>
        <v>0</v>
      </c>
    </row>
    <row r="3947" customFormat="false" ht="15" hidden="false" customHeight="false" outlineLevel="0" collapsed="false">
      <c r="A3947" s="0" t="n">
        <f aca="false">'Profiles 8760'!A3936</f>
        <v>3934</v>
      </c>
      <c r="B3947" s="0" t="n">
        <f aca="false">'Profiles 8760'!B3936</f>
        <v>6</v>
      </c>
      <c r="C3947" s="0" t="n">
        <f aca="false">'Profiles 8760'!E3936</f>
        <v>0</v>
      </c>
      <c r="D3947" s="0" t="n">
        <f aca="false">'Profiles 8760'!F3936</f>
        <v>0</v>
      </c>
      <c r="E3947" s="0" t="n">
        <f aca="false">'Profiles 8760'!G3936</f>
        <v>0.400417</v>
      </c>
      <c r="F3947" s="0" t="n">
        <f aca="false">D3947*Assumptions!$C$11*$B$7+E3947*Assumptions!$C$12*$B$8</f>
        <v>16.3770553</v>
      </c>
      <c r="G3947" s="0" t="n">
        <f aca="false">C3947*Assumptions!$C$15</f>
        <v>0</v>
      </c>
      <c r="H3947" s="0" t="n">
        <f aca="false">MIN(F3947,G3947)</f>
        <v>0</v>
      </c>
      <c r="I3947" s="0" t="n">
        <f aca="false">IF(C3947=1,MIN(G3947-H3947,Assumptions!$C$13,P3946),0)</f>
        <v>0</v>
      </c>
      <c r="J3947" s="0" t="n">
        <f aca="false">H3947+I3947</f>
        <v>0</v>
      </c>
      <c r="K3947" s="0" t="n">
        <f aca="false">MIN(IF(C3947=1,F3947-H3947,F3947),Assumptions!$C$13,MAX(0,($B$5-P3946)/$B$6))</f>
        <v>16.3770553</v>
      </c>
      <c r="L3947" s="0" t="n">
        <f aca="false">IF(C3947=1,0,MIN(F3947-K3947,Assumptions!$C$15,MAX(0,$B$10-O3946-M3947)))</f>
        <v>0</v>
      </c>
      <c r="M3947" s="0" t="n">
        <f aca="false">'Profiles 8760'!H3936</f>
        <v>160800</v>
      </c>
      <c r="N3947" s="0" t="n">
        <f aca="false">J3947+L3947</f>
        <v>0</v>
      </c>
      <c r="O3947" s="0" t="n">
        <f aca="false">O3946+N3947</f>
        <v>369198.348293042</v>
      </c>
      <c r="P3947" s="0" t="n">
        <f aca="false">MIN($B$5,P3946+K3947*$B$6-I3947)</f>
        <v>169.14824713404</v>
      </c>
      <c r="Q3947" s="0" t="n">
        <f aca="false">MAX(0,F3947-H3947-K3947-L3947)</f>
        <v>0</v>
      </c>
    </row>
    <row r="3948" customFormat="false" ht="15" hidden="false" customHeight="false" outlineLevel="0" collapsed="false">
      <c r="A3948" s="0" t="n">
        <f aca="false">'Profiles 8760'!A3937</f>
        <v>3935</v>
      </c>
      <c r="B3948" s="0" t="n">
        <f aca="false">'Profiles 8760'!B3937</f>
        <v>6</v>
      </c>
      <c r="C3948" s="0" t="n">
        <f aca="false">'Profiles 8760'!E3937</f>
        <v>0</v>
      </c>
      <c r="D3948" s="0" t="n">
        <f aca="false">'Profiles 8760'!F3937</f>
        <v>0</v>
      </c>
      <c r="E3948" s="0" t="n">
        <f aca="false">'Profiles 8760'!G3937</f>
        <v>0.341052</v>
      </c>
      <c r="F3948" s="0" t="n">
        <f aca="false">D3948*Assumptions!$C$11*$B$7+E3948*Assumptions!$C$12*$B$8</f>
        <v>13.9490268</v>
      </c>
      <c r="G3948" s="0" t="n">
        <f aca="false">C3948*Assumptions!$C$15</f>
        <v>0</v>
      </c>
      <c r="H3948" s="0" t="n">
        <f aca="false">MIN(F3948,G3948)</f>
        <v>0</v>
      </c>
      <c r="I3948" s="0" t="n">
        <f aca="false">IF(C3948=1,MIN(G3948-H3948,Assumptions!$C$13,P3947),0)</f>
        <v>0</v>
      </c>
      <c r="J3948" s="0" t="n">
        <f aca="false">H3948+I3948</f>
        <v>0</v>
      </c>
      <c r="K3948" s="0" t="n">
        <f aca="false">MIN(IF(C3948=1,F3948-H3948,F3948),Assumptions!$C$13,MAX(0,($B$5-P3947)/$B$6))</f>
        <v>13.9490268</v>
      </c>
      <c r="L3948" s="0" t="n">
        <f aca="false">IF(C3948=1,0,MIN(F3948-K3948,Assumptions!$C$15,MAX(0,$B$10-O3947-M3948)))</f>
        <v>0</v>
      </c>
      <c r="M3948" s="0" t="n">
        <f aca="false">'Profiles 8760'!H3937</f>
        <v>160800</v>
      </c>
      <c r="N3948" s="0" t="n">
        <f aca="false">J3948+L3948</f>
        <v>0</v>
      </c>
      <c r="O3948" s="0" t="n">
        <f aca="false">O3947+N3948</f>
        <v>369198.348293042</v>
      </c>
      <c r="P3948" s="0" t="n">
        <f aca="false">MIN($B$5,P3947+K3948*$B$6-I3948)</f>
        <v>181.23926356428</v>
      </c>
      <c r="Q3948" s="0" t="n">
        <f aca="false">MAX(0,F3948-H3948-K3948-L3948)</f>
        <v>0</v>
      </c>
    </row>
    <row r="3949" customFormat="false" ht="15" hidden="false" customHeight="false" outlineLevel="0" collapsed="false">
      <c r="A3949" s="0" t="n">
        <f aca="false">'Profiles 8760'!A3938</f>
        <v>3936</v>
      </c>
      <c r="B3949" s="0" t="n">
        <f aca="false">'Profiles 8760'!B3938</f>
        <v>6</v>
      </c>
      <c r="C3949" s="0" t="n">
        <f aca="false">'Profiles 8760'!E3938</f>
        <v>0</v>
      </c>
      <c r="D3949" s="0" t="n">
        <f aca="false">'Profiles 8760'!F3938</f>
        <v>0</v>
      </c>
      <c r="E3949" s="0" t="n">
        <f aca="false">'Profiles 8760'!G3938</f>
        <v>0.270275</v>
      </c>
      <c r="F3949" s="0" t="n">
        <f aca="false">D3949*Assumptions!$C$11*$B$7+E3949*Assumptions!$C$12*$B$8</f>
        <v>11.0542475</v>
      </c>
      <c r="G3949" s="0" t="n">
        <f aca="false">C3949*Assumptions!$C$15</f>
        <v>0</v>
      </c>
      <c r="H3949" s="0" t="n">
        <f aca="false">MIN(F3949,G3949)</f>
        <v>0</v>
      </c>
      <c r="I3949" s="0" t="n">
        <f aca="false">IF(C3949=1,MIN(G3949-H3949,Assumptions!$C$13,P3948),0)</f>
        <v>0</v>
      </c>
      <c r="J3949" s="0" t="n">
        <f aca="false">H3949+I3949</f>
        <v>0</v>
      </c>
      <c r="K3949" s="0" t="n">
        <f aca="false">MIN(IF(C3949=1,F3949-H3949,F3949),Assumptions!$C$13,MAX(0,($B$5-P3948)/$B$6))</f>
        <v>11.0542475</v>
      </c>
      <c r="L3949" s="0" t="n">
        <f aca="false">IF(C3949=1,0,MIN(F3949-K3949,Assumptions!$C$15,MAX(0,$B$10-O3948-M3949)))</f>
        <v>0</v>
      </c>
      <c r="M3949" s="0" t="n">
        <f aca="false">'Profiles 8760'!H3938</f>
        <v>160800</v>
      </c>
      <c r="N3949" s="0" t="n">
        <f aca="false">J3949+L3949</f>
        <v>0</v>
      </c>
      <c r="O3949" s="0" t="n">
        <f aca="false">O3948+N3949</f>
        <v>369198.348293042</v>
      </c>
      <c r="P3949" s="0" t="n">
        <f aca="false">MIN($B$5,P3948+K3949*$B$6-I3949)</f>
        <v>190.82108529728</v>
      </c>
      <c r="Q3949" s="0" t="n">
        <f aca="false">MAX(0,F3949-H3949-K3949-L3949)</f>
        <v>0</v>
      </c>
    </row>
    <row r="3950" customFormat="false" ht="15" hidden="false" customHeight="false" outlineLevel="0" collapsed="false">
      <c r="A3950" s="0" t="n">
        <f aca="false">'Profiles 8760'!A3939</f>
        <v>3937</v>
      </c>
      <c r="B3950" s="0" t="n">
        <f aca="false">'Profiles 8760'!B3939</f>
        <v>6</v>
      </c>
      <c r="C3950" s="0" t="n">
        <f aca="false">'Profiles 8760'!E3939</f>
        <v>0</v>
      </c>
      <c r="D3950" s="0" t="n">
        <f aca="false">'Profiles 8760'!F3939</f>
        <v>0</v>
      </c>
      <c r="E3950" s="0" t="n">
        <f aca="false">'Profiles 8760'!G3939</f>
        <v>0.208124</v>
      </c>
      <c r="F3950" s="0" t="n">
        <f aca="false">D3950*Assumptions!$C$11*$B$7+E3950*Assumptions!$C$12*$B$8</f>
        <v>8.5122716</v>
      </c>
      <c r="G3950" s="0" t="n">
        <f aca="false">C3950*Assumptions!$C$15</f>
        <v>0</v>
      </c>
      <c r="H3950" s="0" t="n">
        <f aca="false">MIN(F3950,G3950)</f>
        <v>0</v>
      </c>
      <c r="I3950" s="0" t="n">
        <f aca="false">IF(C3950=1,MIN(G3950-H3950,Assumptions!$C$13,P3949),0)</f>
        <v>0</v>
      </c>
      <c r="J3950" s="0" t="n">
        <f aca="false">H3950+I3950</f>
        <v>0</v>
      </c>
      <c r="K3950" s="0" t="n">
        <f aca="false">MIN(IF(C3950=1,F3950-H3950,F3950),Assumptions!$C$13,MAX(0,($B$5-P3949)/$B$6))</f>
        <v>8.5122716</v>
      </c>
      <c r="L3950" s="0" t="n">
        <f aca="false">IF(C3950=1,0,MIN(F3950-K3950,Assumptions!$C$15,MAX(0,$B$10-O3949-M3950)))</f>
        <v>0</v>
      </c>
      <c r="M3950" s="0" t="n">
        <f aca="false">'Profiles 8760'!H3939</f>
        <v>160800</v>
      </c>
      <c r="N3950" s="0" t="n">
        <f aca="false">J3950+L3950</f>
        <v>0</v>
      </c>
      <c r="O3950" s="0" t="n">
        <f aca="false">O3949+N3950</f>
        <v>369198.348293042</v>
      </c>
      <c r="P3950" s="0" t="n">
        <f aca="false">MIN($B$5,P3949+K3950*$B$6-I3950)</f>
        <v>198.19952232016</v>
      </c>
      <c r="Q3950" s="0" t="n">
        <f aca="false">MAX(0,F3950-H3950-K3950-L3950)</f>
        <v>0</v>
      </c>
    </row>
    <row r="3951" customFormat="false" ht="15" hidden="false" customHeight="false" outlineLevel="0" collapsed="false">
      <c r="A3951" s="0" t="n">
        <f aca="false">'Profiles 8760'!A3940</f>
        <v>3938</v>
      </c>
      <c r="B3951" s="0" t="n">
        <f aca="false">'Profiles 8760'!B3940</f>
        <v>6</v>
      </c>
      <c r="C3951" s="0" t="n">
        <f aca="false">'Profiles 8760'!E3940</f>
        <v>0</v>
      </c>
      <c r="D3951" s="0" t="n">
        <f aca="false">'Profiles 8760'!F3940</f>
        <v>0</v>
      </c>
      <c r="E3951" s="0" t="n">
        <f aca="false">'Profiles 8760'!G3940</f>
        <v>0.173313</v>
      </c>
      <c r="F3951" s="0" t="n">
        <f aca="false">D3951*Assumptions!$C$11*$B$7+E3951*Assumptions!$C$12*$B$8</f>
        <v>7.0885017</v>
      </c>
      <c r="G3951" s="0" t="n">
        <f aca="false">C3951*Assumptions!$C$15</f>
        <v>0</v>
      </c>
      <c r="H3951" s="0" t="n">
        <f aca="false">MIN(F3951,G3951)</f>
        <v>0</v>
      </c>
      <c r="I3951" s="0" t="n">
        <f aca="false">IF(C3951=1,MIN(G3951-H3951,Assumptions!$C$13,P3950),0)</f>
        <v>0</v>
      </c>
      <c r="J3951" s="0" t="n">
        <f aca="false">H3951+I3951</f>
        <v>0</v>
      </c>
      <c r="K3951" s="0" t="n">
        <f aca="false">MIN(IF(C3951=1,F3951-H3951,F3951),Assumptions!$C$13,MAX(0,($B$5-P3950)/$B$6))</f>
        <v>7.0885017</v>
      </c>
      <c r="L3951" s="0" t="n">
        <f aca="false">IF(C3951=1,0,MIN(F3951-K3951,Assumptions!$C$15,MAX(0,$B$10-O3950-M3951)))</f>
        <v>0</v>
      </c>
      <c r="M3951" s="0" t="n">
        <f aca="false">'Profiles 8760'!H3940</f>
        <v>160800</v>
      </c>
      <c r="N3951" s="0" t="n">
        <f aca="false">J3951+L3951</f>
        <v>0</v>
      </c>
      <c r="O3951" s="0" t="n">
        <f aca="false">O3950+N3951</f>
        <v>369198.348293042</v>
      </c>
      <c r="P3951" s="0" t="n">
        <f aca="false">MIN($B$5,P3950+K3951*$B$6-I3951)</f>
        <v>204.34383559372</v>
      </c>
      <c r="Q3951" s="0" t="n">
        <f aca="false">MAX(0,F3951-H3951-K3951-L3951)</f>
        <v>0</v>
      </c>
    </row>
    <row r="3952" customFormat="false" ht="15" hidden="false" customHeight="false" outlineLevel="0" collapsed="false">
      <c r="A3952" s="0" t="n">
        <f aca="false">'Profiles 8760'!A3941</f>
        <v>3939</v>
      </c>
      <c r="B3952" s="0" t="n">
        <f aca="false">'Profiles 8760'!B3941</f>
        <v>6</v>
      </c>
      <c r="C3952" s="0" t="n">
        <f aca="false">'Profiles 8760'!E3941</f>
        <v>0</v>
      </c>
      <c r="D3952" s="0" t="n">
        <f aca="false">'Profiles 8760'!F3941</f>
        <v>0</v>
      </c>
      <c r="E3952" s="0" t="n">
        <f aca="false">'Profiles 8760'!G3941</f>
        <v>0.211131</v>
      </c>
      <c r="F3952" s="0" t="n">
        <f aca="false">D3952*Assumptions!$C$11*$B$7+E3952*Assumptions!$C$12*$B$8</f>
        <v>8.6352579</v>
      </c>
      <c r="G3952" s="0" t="n">
        <f aca="false">C3952*Assumptions!$C$15</f>
        <v>0</v>
      </c>
      <c r="H3952" s="0" t="n">
        <f aca="false">MIN(F3952,G3952)</f>
        <v>0</v>
      </c>
      <c r="I3952" s="0" t="n">
        <f aca="false">IF(C3952=1,MIN(G3952-H3952,Assumptions!$C$13,P3951),0)</f>
        <v>0</v>
      </c>
      <c r="J3952" s="0" t="n">
        <f aca="false">H3952+I3952</f>
        <v>0</v>
      </c>
      <c r="K3952" s="0" t="n">
        <f aca="false">MIN(IF(C3952=1,F3952-H3952,F3952),Assumptions!$C$13,MAX(0,($B$5-P3951)/$B$6))</f>
        <v>8.6352579</v>
      </c>
      <c r="L3952" s="0" t="n">
        <f aca="false">IF(C3952=1,0,MIN(F3952-K3952,Assumptions!$C$15,MAX(0,$B$10-O3951-M3952)))</f>
        <v>0</v>
      </c>
      <c r="M3952" s="0" t="n">
        <f aca="false">'Profiles 8760'!H3941</f>
        <v>160800</v>
      </c>
      <c r="N3952" s="0" t="n">
        <f aca="false">J3952+L3952</f>
        <v>0</v>
      </c>
      <c r="O3952" s="0" t="n">
        <f aca="false">O3951+N3952</f>
        <v>369198.348293042</v>
      </c>
      <c r="P3952" s="0" t="n">
        <f aca="false">MIN($B$5,P3951+K3952*$B$6-I3952)</f>
        <v>211.82887714144</v>
      </c>
      <c r="Q3952" s="0" t="n">
        <f aca="false">MAX(0,F3952-H3952-K3952-L3952)</f>
        <v>0</v>
      </c>
    </row>
    <row r="3953" customFormat="false" ht="15" hidden="false" customHeight="false" outlineLevel="0" collapsed="false">
      <c r="A3953" s="0" t="n">
        <f aca="false">'Profiles 8760'!A3942</f>
        <v>3940</v>
      </c>
      <c r="B3953" s="0" t="n">
        <f aca="false">'Profiles 8760'!B3942</f>
        <v>6</v>
      </c>
      <c r="C3953" s="0" t="n">
        <f aca="false">'Profiles 8760'!E3942</f>
        <v>0</v>
      </c>
      <c r="D3953" s="0" t="n">
        <f aca="false">'Profiles 8760'!F3942</f>
        <v>0</v>
      </c>
      <c r="E3953" s="0" t="n">
        <f aca="false">'Profiles 8760'!G3942</f>
        <v>0.199138</v>
      </c>
      <c r="F3953" s="0" t="n">
        <f aca="false">D3953*Assumptions!$C$11*$B$7+E3953*Assumptions!$C$12*$B$8</f>
        <v>8.1447442</v>
      </c>
      <c r="G3953" s="0" t="n">
        <f aca="false">C3953*Assumptions!$C$15</f>
        <v>0</v>
      </c>
      <c r="H3953" s="0" t="n">
        <f aca="false">MIN(F3953,G3953)</f>
        <v>0</v>
      </c>
      <c r="I3953" s="0" t="n">
        <f aca="false">IF(C3953=1,MIN(G3953-H3953,Assumptions!$C$13,P3952),0)</f>
        <v>0</v>
      </c>
      <c r="J3953" s="0" t="n">
        <f aca="false">H3953+I3953</f>
        <v>0</v>
      </c>
      <c r="K3953" s="0" t="n">
        <f aca="false">MIN(IF(C3953=1,F3953-H3953,F3953),Assumptions!$C$13,MAX(0,($B$5-P3952)/$B$6))</f>
        <v>8.1447442</v>
      </c>
      <c r="L3953" s="0" t="n">
        <f aca="false">IF(C3953=1,0,MIN(F3953-K3953,Assumptions!$C$15,MAX(0,$B$10-O3952-M3953)))</f>
        <v>0</v>
      </c>
      <c r="M3953" s="0" t="n">
        <f aca="false">'Profiles 8760'!H3942</f>
        <v>160800</v>
      </c>
      <c r="N3953" s="0" t="n">
        <f aca="false">J3953+L3953</f>
        <v>0</v>
      </c>
      <c r="O3953" s="0" t="n">
        <f aca="false">O3952+N3953</f>
        <v>369198.348293042</v>
      </c>
      <c r="P3953" s="0" t="n">
        <f aca="false">MIN($B$5,P3952+K3953*$B$6-I3953)</f>
        <v>218.888741414</v>
      </c>
      <c r="Q3953" s="0" t="n">
        <f aca="false">MAX(0,F3953-H3953-K3953-L3953)</f>
        <v>0</v>
      </c>
    </row>
    <row r="3954" customFormat="false" ht="15" hidden="false" customHeight="false" outlineLevel="0" collapsed="false">
      <c r="A3954" s="0" t="n">
        <f aca="false">'Profiles 8760'!A3943</f>
        <v>3941</v>
      </c>
      <c r="B3954" s="0" t="n">
        <f aca="false">'Profiles 8760'!B3943</f>
        <v>6</v>
      </c>
      <c r="C3954" s="0" t="n">
        <f aca="false">'Profiles 8760'!E3943</f>
        <v>0</v>
      </c>
      <c r="D3954" s="0" t="n">
        <f aca="false">'Profiles 8760'!F3943</f>
        <v>0</v>
      </c>
      <c r="E3954" s="0" t="n">
        <f aca="false">'Profiles 8760'!G3943</f>
        <v>0.229094</v>
      </c>
      <c r="F3954" s="0" t="n">
        <f aca="false">D3954*Assumptions!$C$11*$B$7+E3954*Assumptions!$C$12*$B$8</f>
        <v>9.3699446</v>
      </c>
      <c r="G3954" s="0" t="n">
        <f aca="false">C3954*Assumptions!$C$15</f>
        <v>0</v>
      </c>
      <c r="H3954" s="0" t="n">
        <f aca="false">MIN(F3954,G3954)</f>
        <v>0</v>
      </c>
      <c r="I3954" s="0" t="n">
        <f aca="false">IF(C3954=1,MIN(G3954-H3954,Assumptions!$C$13,P3953),0)</f>
        <v>0</v>
      </c>
      <c r="J3954" s="0" t="n">
        <f aca="false">H3954+I3954</f>
        <v>0</v>
      </c>
      <c r="K3954" s="0" t="n">
        <f aca="false">MIN(IF(C3954=1,F3954-H3954,F3954),Assumptions!$C$13,MAX(0,($B$5-P3953)/$B$6))</f>
        <v>9.3699446</v>
      </c>
      <c r="L3954" s="0" t="n">
        <f aca="false">IF(C3954=1,0,MIN(F3954-K3954,Assumptions!$C$15,MAX(0,$B$10-O3953-M3954)))</f>
        <v>0</v>
      </c>
      <c r="M3954" s="0" t="n">
        <f aca="false">'Profiles 8760'!H3943</f>
        <v>160800</v>
      </c>
      <c r="N3954" s="0" t="n">
        <f aca="false">J3954+L3954</f>
        <v>0</v>
      </c>
      <c r="O3954" s="0" t="n">
        <f aca="false">O3953+N3954</f>
        <v>369198.348293042</v>
      </c>
      <c r="P3954" s="0" t="n">
        <f aca="false">MIN($B$5,P3953+K3954*$B$6-I3954)</f>
        <v>227.01060939328</v>
      </c>
      <c r="Q3954" s="0" t="n">
        <f aca="false">MAX(0,F3954-H3954-K3954-L3954)</f>
        <v>0</v>
      </c>
    </row>
    <row r="3955" customFormat="false" ht="15" hidden="false" customHeight="false" outlineLevel="0" collapsed="false">
      <c r="A3955" s="0" t="n">
        <f aca="false">'Profiles 8760'!A3944</f>
        <v>3942</v>
      </c>
      <c r="B3955" s="0" t="n">
        <f aca="false">'Profiles 8760'!B3944</f>
        <v>6</v>
      </c>
      <c r="C3955" s="0" t="n">
        <f aca="false">'Profiles 8760'!E3944</f>
        <v>0</v>
      </c>
      <c r="D3955" s="0" t="n">
        <f aca="false">'Profiles 8760'!F3944</f>
        <v>0</v>
      </c>
      <c r="E3955" s="0" t="n">
        <f aca="false">'Profiles 8760'!G3944</f>
        <v>0.208213</v>
      </c>
      <c r="F3955" s="0" t="n">
        <f aca="false">D3955*Assumptions!$C$11*$B$7+E3955*Assumptions!$C$12*$B$8</f>
        <v>8.5159117</v>
      </c>
      <c r="G3955" s="0" t="n">
        <f aca="false">C3955*Assumptions!$C$15</f>
        <v>0</v>
      </c>
      <c r="H3955" s="0" t="n">
        <f aca="false">MIN(F3955,G3955)</f>
        <v>0</v>
      </c>
      <c r="I3955" s="0" t="n">
        <f aca="false">IF(C3955=1,MIN(G3955-H3955,Assumptions!$C$13,P3954),0)</f>
        <v>0</v>
      </c>
      <c r="J3955" s="0" t="n">
        <f aca="false">H3955+I3955</f>
        <v>0</v>
      </c>
      <c r="K3955" s="0" t="n">
        <f aca="false">MIN(IF(C3955=1,F3955-H3955,F3955),Assumptions!$C$13,MAX(0,($B$5-P3954)/$B$6))</f>
        <v>8.5159117</v>
      </c>
      <c r="L3955" s="0" t="n">
        <f aca="false">IF(C3955=1,0,MIN(F3955-K3955,Assumptions!$C$15,MAX(0,$B$10-O3954-M3955)))</f>
        <v>0</v>
      </c>
      <c r="M3955" s="0" t="n">
        <f aca="false">'Profiles 8760'!H3944</f>
        <v>160800</v>
      </c>
      <c r="N3955" s="0" t="n">
        <f aca="false">J3955+L3955</f>
        <v>0</v>
      </c>
      <c r="O3955" s="0" t="n">
        <f aca="false">O3954+N3955</f>
        <v>369198.348293042</v>
      </c>
      <c r="P3955" s="0" t="n">
        <f aca="false">MIN($B$5,P3954+K3955*$B$6-I3955)</f>
        <v>234.39220165484</v>
      </c>
      <c r="Q3955" s="0" t="n">
        <f aca="false">MAX(0,F3955-H3955-K3955-L3955)</f>
        <v>0</v>
      </c>
    </row>
    <row r="3956" customFormat="false" ht="15" hidden="false" customHeight="false" outlineLevel="0" collapsed="false">
      <c r="A3956" s="0" t="n">
        <f aca="false">'Profiles 8760'!A3945</f>
        <v>3943</v>
      </c>
      <c r="B3956" s="0" t="n">
        <f aca="false">'Profiles 8760'!B3945</f>
        <v>6</v>
      </c>
      <c r="C3956" s="0" t="n">
        <f aca="false">'Profiles 8760'!E3945</f>
        <v>0</v>
      </c>
      <c r="D3956" s="0" t="n">
        <f aca="false">'Profiles 8760'!F3945</f>
        <v>0.106588</v>
      </c>
      <c r="E3956" s="0" t="n">
        <f aca="false">'Profiles 8760'!G3945</f>
        <v>0.208604</v>
      </c>
      <c r="F3956" s="0" t="n">
        <f aca="false">D3956*Assumptions!$C$11*$B$7+E3956*Assumptions!$C$12*$B$8</f>
        <v>39.314518</v>
      </c>
      <c r="G3956" s="0" t="n">
        <f aca="false">C3956*Assumptions!$C$15</f>
        <v>0</v>
      </c>
      <c r="H3956" s="0" t="n">
        <f aca="false">MIN(F3956,G3956)</f>
        <v>0</v>
      </c>
      <c r="I3956" s="0" t="n">
        <f aca="false">IF(C3956=1,MIN(G3956-H3956,Assumptions!$C$13,P3955),0)</f>
        <v>0</v>
      </c>
      <c r="J3956" s="0" t="n">
        <f aca="false">H3956+I3956</f>
        <v>0</v>
      </c>
      <c r="K3956" s="0" t="n">
        <f aca="false">MIN(IF(C3956=1,F3956-H3956,F3956),Assumptions!$C$13,MAX(0,($B$5-P3955)/$B$6))</f>
        <v>39.314518</v>
      </c>
      <c r="L3956" s="0" t="n">
        <f aca="false">IF(C3956=1,0,MIN(F3956-K3956,Assumptions!$C$15,MAX(0,$B$10-O3955-M3956)))</f>
        <v>0</v>
      </c>
      <c r="M3956" s="0" t="n">
        <f aca="false">'Profiles 8760'!H3945</f>
        <v>160800</v>
      </c>
      <c r="N3956" s="0" t="n">
        <f aca="false">J3956+L3956</f>
        <v>0</v>
      </c>
      <c r="O3956" s="0" t="n">
        <f aca="false">O3955+N3956</f>
        <v>369198.348293042</v>
      </c>
      <c r="P3956" s="0" t="n">
        <f aca="false">MIN($B$5,P3955+K3956*$B$6-I3956)</f>
        <v>268.47002585724</v>
      </c>
      <c r="Q3956" s="0" t="n">
        <f aca="false">MAX(0,F3956-H3956-K3956-L3956)</f>
        <v>0</v>
      </c>
    </row>
    <row r="3957" customFormat="false" ht="15" hidden="false" customHeight="false" outlineLevel="0" collapsed="false">
      <c r="A3957" s="0" t="n">
        <f aca="false">'Profiles 8760'!A3946</f>
        <v>3944</v>
      </c>
      <c r="B3957" s="0" t="n">
        <f aca="false">'Profiles 8760'!B3946</f>
        <v>6</v>
      </c>
      <c r="C3957" s="0" t="n">
        <f aca="false">'Profiles 8760'!E3946</f>
        <v>1</v>
      </c>
      <c r="D3957" s="0" t="n">
        <f aca="false">'Profiles 8760'!F3946</f>
        <v>0.308676</v>
      </c>
      <c r="E3957" s="0" t="n">
        <f aca="false">'Profiles 8760'!G3946</f>
        <v>0.19872</v>
      </c>
      <c r="F3957" s="0" t="n">
        <f aca="false">D3957*Assumptions!$C$11*$B$7+E3957*Assumptions!$C$12*$B$8</f>
        <v>97.2732768</v>
      </c>
      <c r="G3957" s="0" t="n">
        <f aca="false">C3957*Assumptions!$C$15</f>
        <v>200</v>
      </c>
      <c r="H3957" s="0" t="n">
        <f aca="false">MIN(F3957,G3957)</f>
        <v>97.2732768</v>
      </c>
      <c r="I3957" s="0" t="n">
        <f aca="false">IF(C3957=1,MIN(G3957-H3957,Assumptions!$C$13,P3956),0)</f>
        <v>102.7267232</v>
      </c>
      <c r="J3957" s="0" t="n">
        <f aca="false">H3957+I3957</f>
        <v>200</v>
      </c>
      <c r="K3957" s="0" t="n">
        <f aca="false">MIN(IF(C3957=1,F3957-H3957,F3957),Assumptions!$C$13,MAX(0,($B$5-P3956)/$B$6))</f>
        <v>0</v>
      </c>
      <c r="L3957" s="0" t="n">
        <f aca="false">IF(C3957=1,0,MIN(F3957-K3957,Assumptions!$C$15,MAX(0,$B$10-O3956-M3957)))</f>
        <v>0</v>
      </c>
      <c r="M3957" s="0" t="n">
        <f aca="false">'Profiles 8760'!H3946</f>
        <v>160600</v>
      </c>
      <c r="N3957" s="0" t="n">
        <f aca="false">J3957+L3957</f>
        <v>200</v>
      </c>
      <c r="O3957" s="0" t="n">
        <f aca="false">O3956+N3957</f>
        <v>369398.348293042</v>
      </c>
      <c r="P3957" s="0" t="n">
        <f aca="false">MIN($B$5,P3956+K3957*$B$6-I3957)</f>
        <v>165.74330265724</v>
      </c>
      <c r="Q3957" s="0" t="n">
        <f aca="false">MAX(0,F3957-H3957-K3957-L3957)</f>
        <v>0</v>
      </c>
    </row>
    <row r="3958" customFormat="false" ht="15" hidden="false" customHeight="false" outlineLevel="0" collapsed="false">
      <c r="A3958" s="0" t="n">
        <f aca="false">'Profiles 8760'!A3947</f>
        <v>3945</v>
      </c>
      <c r="B3958" s="0" t="n">
        <f aca="false">'Profiles 8760'!B3947</f>
        <v>6</v>
      </c>
      <c r="C3958" s="0" t="n">
        <f aca="false">'Profiles 8760'!E3947</f>
        <v>1</v>
      </c>
      <c r="D3958" s="0" t="n">
        <f aca="false">'Profiles 8760'!F3947</f>
        <v>0.529755</v>
      </c>
      <c r="E3958" s="0" t="n">
        <f aca="false">'Profiles 8760'!G3947</f>
        <v>0.301976</v>
      </c>
      <c r="F3958" s="0" t="n">
        <f aca="false">D3958*Assumptions!$C$11*$B$7+E3958*Assumptions!$C$12*$B$8</f>
        <v>165.3440624</v>
      </c>
      <c r="G3958" s="0" t="n">
        <f aca="false">C3958*Assumptions!$C$15</f>
        <v>200</v>
      </c>
      <c r="H3958" s="0" t="n">
        <f aca="false">MIN(F3958,G3958)</f>
        <v>165.3440624</v>
      </c>
      <c r="I3958" s="0" t="n">
        <f aca="false">IF(C3958=1,MIN(G3958-H3958,Assumptions!$C$13,P3957),0)</f>
        <v>34.6559376</v>
      </c>
      <c r="J3958" s="0" t="n">
        <f aca="false">H3958+I3958</f>
        <v>200</v>
      </c>
      <c r="K3958" s="0" t="n">
        <f aca="false">MIN(IF(C3958=1,F3958-H3958,F3958),Assumptions!$C$13,MAX(0,($B$5-P3957)/$B$6))</f>
        <v>0</v>
      </c>
      <c r="L3958" s="0" t="n">
        <f aca="false">IF(C3958=1,0,MIN(F3958-K3958,Assumptions!$C$15,MAX(0,$B$10-O3957-M3958)))</f>
        <v>0</v>
      </c>
      <c r="M3958" s="0" t="n">
        <f aca="false">'Profiles 8760'!H3947</f>
        <v>160400</v>
      </c>
      <c r="N3958" s="0" t="n">
        <f aca="false">J3958+L3958</f>
        <v>200</v>
      </c>
      <c r="O3958" s="0" t="n">
        <f aca="false">O3957+N3958</f>
        <v>369598.348293042</v>
      </c>
      <c r="P3958" s="0" t="n">
        <f aca="false">MIN($B$5,P3957+K3958*$B$6-I3958)</f>
        <v>131.08736505724</v>
      </c>
      <c r="Q3958" s="0" t="n">
        <f aca="false">MAX(0,F3958-H3958-K3958-L3958)</f>
        <v>0</v>
      </c>
    </row>
    <row r="3959" customFormat="false" ht="15" hidden="false" customHeight="false" outlineLevel="0" collapsed="false">
      <c r="A3959" s="0" t="n">
        <f aca="false">'Profiles 8760'!A3948</f>
        <v>3946</v>
      </c>
      <c r="B3959" s="0" t="n">
        <f aca="false">'Profiles 8760'!B3948</f>
        <v>6</v>
      </c>
      <c r="C3959" s="0" t="n">
        <f aca="false">'Profiles 8760'!E3948</f>
        <v>0</v>
      </c>
      <c r="D3959" s="0" t="n">
        <f aca="false">'Profiles 8760'!F3948</f>
        <v>0.736644</v>
      </c>
      <c r="E3959" s="0" t="n">
        <f aca="false">'Profiles 8760'!G3948</f>
        <v>0.43398</v>
      </c>
      <c r="F3959" s="0" t="n">
        <f aca="false">D3959*Assumptions!$C$11*$B$7+E3959*Assumptions!$C$12*$B$8</f>
        <v>230.4925692</v>
      </c>
      <c r="G3959" s="0" t="n">
        <f aca="false">C3959*Assumptions!$C$15</f>
        <v>0</v>
      </c>
      <c r="H3959" s="0" t="n">
        <f aca="false">MIN(F3959,G3959)</f>
        <v>0</v>
      </c>
      <c r="I3959" s="0" t="n">
        <f aca="false">IF(C3959=1,MIN(G3959-H3959,Assumptions!$C$13,P3958),0)</f>
        <v>0</v>
      </c>
      <c r="J3959" s="0" t="n">
        <f aca="false">H3959+I3959</f>
        <v>0</v>
      </c>
      <c r="K3959" s="0" t="n">
        <f aca="false">MIN(IF(C3959=1,F3959-H3959,F3959),Assumptions!$C$13,MAX(0,($B$5-P3958)/$B$6))</f>
        <v>180</v>
      </c>
      <c r="L3959" s="0" t="n">
        <f aca="false">IF(C3959=1,0,MIN(F3959-K3959,Assumptions!$C$15,MAX(0,$B$10-O3958-M3959)))</f>
        <v>50.4925692</v>
      </c>
      <c r="M3959" s="0" t="n">
        <f aca="false">'Profiles 8760'!H3948</f>
        <v>160400</v>
      </c>
      <c r="N3959" s="0" t="n">
        <f aca="false">J3959+L3959</f>
        <v>50.4925692</v>
      </c>
      <c r="O3959" s="0" t="n">
        <f aca="false">O3958+N3959</f>
        <v>369648.840862242</v>
      </c>
      <c r="P3959" s="0" t="n">
        <f aca="false">MIN($B$5,P3958+K3959*$B$6-I3959)</f>
        <v>287.11136505724</v>
      </c>
      <c r="Q3959" s="0" t="n">
        <f aca="false">MAX(0,F3959-H3959-K3959-L3959)</f>
        <v>0</v>
      </c>
    </row>
    <row r="3960" customFormat="false" ht="15" hidden="false" customHeight="false" outlineLevel="0" collapsed="false">
      <c r="A3960" s="0" t="n">
        <f aca="false">'Profiles 8760'!A3949</f>
        <v>3947</v>
      </c>
      <c r="B3960" s="0" t="n">
        <f aca="false">'Profiles 8760'!B3949</f>
        <v>6</v>
      </c>
      <c r="C3960" s="0" t="n">
        <f aca="false">'Profiles 8760'!E3949</f>
        <v>0</v>
      </c>
      <c r="D3960" s="0" t="n">
        <f aca="false">'Profiles 8760'!F3949</f>
        <v>0.903796</v>
      </c>
      <c r="E3960" s="0" t="n">
        <f aca="false">'Profiles 8760'!G3949</f>
        <v>0.456765</v>
      </c>
      <c r="F3960" s="0" t="n">
        <f aca="false">D3960*Assumptions!$C$11*$B$7+E3960*Assumptions!$C$12*$B$8</f>
        <v>279.6979733</v>
      </c>
      <c r="G3960" s="0" t="n">
        <f aca="false">C3960*Assumptions!$C$15</f>
        <v>0</v>
      </c>
      <c r="H3960" s="0" t="n">
        <f aca="false">MIN(F3960,G3960)</f>
        <v>0</v>
      </c>
      <c r="I3960" s="0" t="n">
        <f aca="false">IF(C3960=1,MIN(G3960-H3960,Assumptions!$C$13,P3959),0)</f>
        <v>0</v>
      </c>
      <c r="J3960" s="0" t="n">
        <f aca="false">H3960+I3960</f>
        <v>0</v>
      </c>
      <c r="K3960" s="0" t="n">
        <f aca="false">MIN(IF(C3960=1,F3960-H3960,F3960),Assumptions!$C$13,MAX(0,($B$5-P3959)/$B$6))</f>
        <v>180</v>
      </c>
      <c r="L3960" s="0" t="n">
        <f aca="false">IF(C3960=1,0,MIN(F3960-K3960,Assumptions!$C$15,MAX(0,$B$10-O3959-M3960)))</f>
        <v>99.6979733000001</v>
      </c>
      <c r="M3960" s="0" t="n">
        <f aca="false">'Profiles 8760'!H3949</f>
        <v>160400</v>
      </c>
      <c r="N3960" s="0" t="n">
        <f aca="false">J3960+L3960</f>
        <v>99.6979733000001</v>
      </c>
      <c r="O3960" s="0" t="n">
        <f aca="false">O3959+N3960</f>
        <v>369748.538835542</v>
      </c>
      <c r="P3960" s="0" t="n">
        <f aca="false">MIN($B$5,P3959+K3960*$B$6-I3960)</f>
        <v>443.13536505724</v>
      </c>
      <c r="Q3960" s="0" t="n">
        <f aca="false">MAX(0,F3960-H3960-K3960-L3960)</f>
        <v>0</v>
      </c>
    </row>
    <row r="3961" customFormat="false" ht="15" hidden="false" customHeight="false" outlineLevel="0" collapsed="false">
      <c r="A3961" s="0" t="n">
        <f aca="false">'Profiles 8760'!A3950</f>
        <v>3948</v>
      </c>
      <c r="B3961" s="0" t="n">
        <f aca="false">'Profiles 8760'!B3950</f>
        <v>6</v>
      </c>
      <c r="C3961" s="0" t="n">
        <f aca="false">'Profiles 8760'!E3950</f>
        <v>0</v>
      </c>
      <c r="D3961" s="0" t="n">
        <f aca="false">'Profiles 8760'!F3950</f>
        <v>1</v>
      </c>
      <c r="E3961" s="0" t="n">
        <f aca="false">'Profiles 8760'!G3950</f>
        <v>0.769616</v>
      </c>
      <c r="F3961" s="0" t="n">
        <f aca="false">D3961*Assumptions!$C$11*$B$7+E3961*Assumptions!$C$12*$B$8</f>
        <v>320.2772944</v>
      </c>
      <c r="G3961" s="0" t="n">
        <f aca="false">C3961*Assumptions!$C$15</f>
        <v>0</v>
      </c>
      <c r="H3961" s="0" t="n">
        <f aca="false">MIN(F3961,G3961)</f>
        <v>0</v>
      </c>
      <c r="I3961" s="0" t="n">
        <f aca="false">IF(C3961=1,MIN(G3961-H3961,Assumptions!$C$13,P3960),0)</f>
        <v>0</v>
      </c>
      <c r="J3961" s="0" t="n">
        <f aca="false">H3961+I3961</f>
        <v>0</v>
      </c>
      <c r="K3961" s="0" t="n">
        <f aca="false">MIN(IF(C3961=1,F3961-H3961,F3961),Assumptions!$C$13,MAX(0,($B$5-P3960)/$B$6))</f>
        <v>78.0741058407475</v>
      </c>
      <c r="L3961" s="0" t="n">
        <f aca="false">IF(C3961=1,0,MIN(F3961-K3961,Assumptions!$C$15,MAX(0,$B$10-O3960-M3961)))</f>
        <v>200</v>
      </c>
      <c r="M3961" s="0" t="n">
        <f aca="false">'Profiles 8760'!H3950</f>
        <v>160400</v>
      </c>
      <c r="N3961" s="0" t="n">
        <f aca="false">J3961+L3961</f>
        <v>200</v>
      </c>
      <c r="O3961" s="0" t="n">
        <f aca="false">O3960+N3961</f>
        <v>369948.538835542</v>
      </c>
      <c r="P3961" s="0" t="n">
        <f aca="false">MIN($B$5,P3960+K3961*$B$6-I3961)</f>
        <v>510.81</v>
      </c>
      <c r="Q3961" s="0" t="n">
        <f aca="false">MAX(0,F3961-H3961-K3961-L3961)</f>
        <v>42.2031885592525</v>
      </c>
    </row>
    <row r="3962" customFormat="false" ht="15" hidden="false" customHeight="false" outlineLevel="0" collapsed="false">
      <c r="A3962" s="0" t="n">
        <f aca="false">'Profiles 8760'!A3951</f>
        <v>3949</v>
      </c>
      <c r="B3962" s="0" t="n">
        <f aca="false">'Profiles 8760'!B3951</f>
        <v>6</v>
      </c>
      <c r="C3962" s="0" t="n">
        <f aca="false">'Profiles 8760'!E3951</f>
        <v>0</v>
      </c>
      <c r="D3962" s="0" t="n">
        <f aca="false">'Profiles 8760'!F3951</f>
        <v>1</v>
      </c>
      <c r="E3962" s="0" t="n">
        <f aca="false">'Profiles 8760'!G3951</f>
        <v>0.844266</v>
      </c>
      <c r="F3962" s="0" t="n">
        <f aca="false">D3962*Assumptions!$C$11*$B$7+E3962*Assumptions!$C$12*$B$8</f>
        <v>323.3304794</v>
      </c>
      <c r="G3962" s="0" t="n">
        <f aca="false">C3962*Assumptions!$C$15</f>
        <v>0</v>
      </c>
      <c r="H3962" s="0" t="n">
        <f aca="false">MIN(F3962,G3962)</f>
        <v>0</v>
      </c>
      <c r="I3962" s="0" t="n">
        <f aca="false">IF(C3962=1,MIN(G3962-H3962,Assumptions!$C$13,P3961),0)</f>
        <v>0</v>
      </c>
      <c r="J3962" s="0" t="n">
        <f aca="false">H3962+I3962</f>
        <v>0</v>
      </c>
      <c r="K3962" s="0" t="n">
        <f aca="false">MIN(IF(C3962=1,F3962-H3962,F3962),Assumptions!$C$13,MAX(0,($B$5-P3961)/$B$6))</f>
        <v>0</v>
      </c>
      <c r="L3962" s="0" t="n">
        <f aca="false">IF(C3962=1,0,MIN(F3962-K3962,Assumptions!$C$15,MAX(0,$B$10-O3961-M3962)))</f>
        <v>200</v>
      </c>
      <c r="M3962" s="0" t="n">
        <f aca="false">'Profiles 8760'!H3951</f>
        <v>160400</v>
      </c>
      <c r="N3962" s="0" t="n">
        <f aca="false">J3962+L3962</f>
        <v>200</v>
      </c>
      <c r="O3962" s="0" t="n">
        <f aca="false">O3961+N3962</f>
        <v>370148.538835542</v>
      </c>
      <c r="P3962" s="0" t="n">
        <f aca="false">MIN($B$5,P3961+K3962*$B$6-I3962)</f>
        <v>510.81</v>
      </c>
      <c r="Q3962" s="0" t="n">
        <f aca="false">MAX(0,F3962-H3962-K3962-L3962)</f>
        <v>123.3304794</v>
      </c>
    </row>
    <row r="3963" customFormat="false" ht="15" hidden="false" customHeight="false" outlineLevel="0" collapsed="false">
      <c r="A3963" s="0" t="n">
        <f aca="false">'Profiles 8760'!A3952</f>
        <v>3950</v>
      </c>
      <c r="B3963" s="0" t="n">
        <f aca="false">'Profiles 8760'!B3952</f>
        <v>6</v>
      </c>
      <c r="C3963" s="0" t="n">
        <f aca="false">'Profiles 8760'!E3952</f>
        <v>0</v>
      </c>
      <c r="D3963" s="0" t="n">
        <f aca="false">'Profiles 8760'!F3952</f>
        <v>1</v>
      </c>
      <c r="E3963" s="0" t="n">
        <f aca="false">'Profiles 8760'!G3952</f>
        <v>0.69223</v>
      </c>
      <c r="F3963" s="0" t="n">
        <f aca="false">D3963*Assumptions!$C$11*$B$7+E3963*Assumptions!$C$12*$B$8</f>
        <v>317.112207</v>
      </c>
      <c r="G3963" s="0" t="n">
        <f aca="false">C3963*Assumptions!$C$15</f>
        <v>0</v>
      </c>
      <c r="H3963" s="0" t="n">
        <f aca="false">MIN(F3963,G3963)</f>
        <v>0</v>
      </c>
      <c r="I3963" s="0" t="n">
        <f aca="false">IF(C3963=1,MIN(G3963-H3963,Assumptions!$C$13,P3962),0)</f>
        <v>0</v>
      </c>
      <c r="J3963" s="0" t="n">
        <f aca="false">H3963+I3963</f>
        <v>0</v>
      </c>
      <c r="K3963" s="0" t="n">
        <f aca="false">MIN(IF(C3963=1,F3963-H3963,F3963),Assumptions!$C$13,MAX(0,($B$5-P3962)/$B$6))</f>
        <v>0</v>
      </c>
      <c r="L3963" s="0" t="n">
        <f aca="false">IF(C3963=1,0,MIN(F3963-K3963,Assumptions!$C$15,MAX(0,$B$10-O3962-M3963)))</f>
        <v>200</v>
      </c>
      <c r="M3963" s="0" t="n">
        <f aca="false">'Profiles 8760'!H3952</f>
        <v>160400</v>
      </c>
      <c r="N3963" s="0" t="n">
        <f aca="false">J3963+L3963</f>
        <v>200</v>
      </c>
      <c r="O3963" s="0" t="n">
        <f aca="false">O3962+N3963</f>
        <v>370348.538835542</v>
      </c>
      <c r="P3963" s="0" t="n">
        <f aca="false">MIN($B$5,P3962+K3963*$B$6-I3963)</f>
        <v>510.81</v>
      </c>
      <c r="Q3963" s="0" t="n">
        <f aca="false">MAX(0,F3963-H3963-K3963-L3963)</f>
        <v>117.112207</v>
      </c>
    </row>
    <row r="3964" customFormat="false" ht="15" hidden="false" customHeight="false" outlineLevel="0" collapsed="false">
      <c r="A3964" s="0" t="n">
        <f aca="false">'Profiles 8760'!A3953</f>
        <v>3951</v>
      </c>
      <c r="B3964" s="0" t="n">
        <f aca="false">'Profiles 8760'!B3953</f>
        <v>6</v>
      </c>
      <c r="C3964" s="0" t="n">
        <f aca="false">'Profiles 8760'!E3953</f>
        <v>0</v>
      </c>
      <c r="D3964" s="0" t="n">
        <f aca="false">'Profiles 8760'!F3953</f>
        <v>0.903796</v>
      </c>
      <c r="E3964" s="0" t="n">
        <f aca="false">'Profiles 8760'!G3953</f>
        <v>0.603242</v>
      </c>
      <c r="F3964" s="0" t="n">
        <f aca="false">D3964*Assumptions!$C$11*$B$7+E3964*Assumptions!$C$12*$B$8</f>
        <v>285.6888826</v>
      </c>
      <c r="G3964" s="0" t="n">
        <f aca="false">C3964*Assumptions!$C$15</f>
        <v>0</v>
      </c>
      <c r="H3964" s="0" t="n">
        <f aca="false">MIN(F3964,G3964)</f>
        <v>0</v>
      </c>
      <c r="I3964" s="0" t="n">
        <f aca="false">IF(C3964=1,MIN(G3964-H3964,Assumptions!$C$13,P3963),0)</f>
        <v>0</v>
      </c>
      <c r="J3964" s="0" t="n">
        <f aca="false">H3964+I3964</f>
        <v>0</v>
      </c>
      <c r="K3964" s="0" t="n">
        <f aca="false">MIN(IF(C3964=1,F3964-H3964,F3964),Assumptions!$C$13,MAX(0,($B$5-P3963)/$B$6))</f>
        <v>0</v>
      </c>
      <c r="L3964" s="0" t="n">
        <f aca="false">IF(C3964=1,0,MIN(F3964-K3964,Assumptions!$C$15,MAX(0,$B$10-O3963-M3964)))</f>
        <v>200</v>
      </c>
      <c r="M3964" s="0" t="n">
        <f aca="false">'Profiles 8760'!H3953</f>
        <v>160400</v>
      </c>
      <c r="N3964" s="0" t="n">
        <f aca="false">J3964+L3964</f>
        <v>200</v>
      </c>
      <c r="O3964" s="0" t="n">
        <f aca="false">O3963+N3964</f>
        <v>370548.538835542</v>
      </c>
      <c r="P3964" s="0" t="n">
        <f aca="false">MIN($B$5,P3963+K3964*$B$6-I3964)</f>
        <v>510.81</v>
      </c>
      <c r="Q3964" s="0" t="n">
        <f aca="false">MAX(0,F3964-H3964-K3964-L3964)</f>
        <v>85.6888826000001</v>
      </c>
    </row>
    <row r="3965" customFormat="false" ht="15" hidden="false" customHeight="false" outlineLevel="0" collapsed="false">
      <c r="A3965" s="0" t="n">
        <f aca="false">'Profiles 8760'!A3954</f>
        <v>3952</v>
      </c>
      <c r="B3965" s="0" t="n">
        <f aca="false">'Profiles 8760'!B3954</f>
        <v>6</v>
      </c>
      <c r="C3965" s="0" t="n">
        <f aca="false">'Profiles 8760'!E3954</f>
        <v>0</v>
      </c>
      <c r="D3965" s="0" t="n">
        <f aca="false">'Profiles 8760'!F3954</f>
        <v>0.736644</v>
      </c>
      <c r="E3965" s="0" t="n">
        <f aca="false">'Profiles 8760'!G3954</f>
        <v>0.519524</v>
      </c>
      <c r="F3965" s="0" t="n">
        <f aca="false">D3965*Assumptions!$C$11*$B$7+E3965*Assumptions!$C$12*$B$8</f>
        <v>233.9913188</v>
      </c>
      <c r="G3965" s="0" t="n">
        <f aca="false">C3965*Assumptions!$C$15</f>
        <v>0</v>
      </c>
      <c r="H3965" s="0" t="n">
        <f aca="false">MIN(F3965,G3965)</f>
        <v>0</v>
      </c>
      <c r="I3965" s="0" t="n">
        <f aca="false">IF(C3965=1,MIN(G3965-H3965,Assumptions!$C$13,P3964),0)</f>
        <v>0</v>
      </c>
      <c r="J3965" s="0" t="n">
        <f aca="false">H3965+I3965</f>
        <v>0</v>
      </c>
      <c r="K3965" s="0" t="n">
        <f aca="false">MIN(IF(C3965=1,F3965-H3965,F3965),Assumptions!$C$13,MAX(0,($B$5-P3964)/$B$6))</f>
        <v>0</v>
      </c>
      <c r="L3965" s="0" t="n">
        <f aca="false">IF(C3965=1,0,MIN(F3965-K3965,Assumptions!$C$15,MAX(0,$B$10-O3964-M3965)))</f>
        <v>200</v>
      </c>
      <c r="M3965" s="0" t="n">
        <f aca="false">'Profiles 8760'!H3954</f>
        <v>160400</v>
      </c>
      <c r="N3965" s="0" t="n">
        <f aca="false">J3965+L3965</f>
        <v>200</v>
      </c>
      <c r="O3965" s="0" t="n">
        <f aca="false">O3964+N3965</f>
        <v>370748.538835542</v>
      </c>
      <c r="P3965" s="0" t="n">
        <f aca="false">MIN($B$5,P3964+K3965*$B$6-I3965)</f>
        <v>510.81</v>
      </c>
      <c r="Q3965" s="0" t="n">
        <f aca="false">MAX(0,F3965-H3965-K3965-L3965)</f>
        <v>33.9913188</v>
      </c>
    </row>
    <row r="3966" customFormat="false" ht="15" hidden="false" customHeight="false" outlineLevel="0" collapsed="false">
      <c r="A3966" s="0" t="n">
        <f aca="false">'Profiles 8760'!A3955</f>
        <v>3953</v>
      </c>
      <c r="B3966" s="0" t="n">
        <f aca="false">'Profiles 8760'!B3955</f>
        <v>6</v>
      </c>
      <c r="C3966" s="0" t="n">
        <f aca="false">'Profiles 8760'!E3955</f>
        <v>0</v>
      </c>
      <c r="D3966" s="0" t="n">
        <f aca="false">'Profiles 8760'!F3955</f>
        <v>0.529755</v>
      </c>
      <c r="E3966" s="0" t="n">
        <f aca="false">'Profiles 8760'!G3955</f>
        <v>0.580291</v>
      </c>
      <c r="F3966" s="0" t="n">
        <f aca="false">D3966*Assumptions!$C$11*$B$7+E3966*Assumptions!$C$12*$B$8</f>
        <v>176.7271459</v>
      </c>
      <c r="G3966" s="0" t="n">
        <f aca="false">C3966*Assumptions!$C$15</f>
        <v>0</v>
      </c>
      <c r="H3966" s="0" t="n">
        <f aca="false">MIN(F3966,G3966)</f>
        <v>0</v>
      </c>
      <c r="I3966" s="0" t="n">
        <f aca="false">IF(C3966=1,MIN(G3966-H3966,Assumptions!$C$13,P3965),0)</f>
        <v>0</v>
      </c>
      <c r="J3966" s="0" t="n">
        <f aca="false">H3966+I3966</f>
        <v>0</v>
      </c>
      <c r="K3966" s="0" t="n">
        <f aca="false">MIN(IF(C3966=1,F3966-H3966,F3966),Assumptions!$C$13,MAX(0,($B$5-P3965)/$B$6))</f>
        <v>0</v>
      </c>
      <c r="L3966" s="0" t="n">
        <f aca="false">IF(C3966=1,0,MIN(F3966-K3966,Assumptions!$C$15,MAX(0,$B$10-O3965-M3966)))</f>
        <v>176.7271459</v>
      </c>
      <c r="M3966" s="0" t="n">
        <f aca="false">'Profiles 8760'!H3955</f>
        <v>160400</v>
      </c>
      <c r="N3966" s="0" t="n">
        <f aca="false">J3966+L3966</f>
        <v>176.7271459</v>
      </c>
      <c r="O3966" s="0" t="n">
        <f aca="false">O3965+N3966</f>
        <v>370925.265981442</v>
      </c>
      <c r="P3966" s="0" t="n">
        <f aca="false">MIN($B$5,P3965+K3966*$B$6-I3966)</f>
        <v>510.81</v>
      </c>
      <c r="Q3966" s="0" t="n">
        <f aca="false">MAX(0,F3966-H3966-K3966-L3966)</f>
        <v>0</v>
      </c>
    </row>
    <row r="3967" customFormat="false" ht="15" hidden="false" customHeight="false" outlineLevel="0" collapsed="false">
      <c r="A3967" s="0" t="n">
        <f aca="false">'Profiles 8760'!A3956</f>
        <v>3954</v>
      </c>
      <c r="B3967" s="0" t="n">
        <f aca="false">'Profiles 8760'!B3956</f>
        <v>6</v>
      </c>
      <c r="C3967" s="0" t="n">
        <f aca="false">'Profiles 8760'!E3956</f>
        <v>0</v>
      </c>
      <c r="D3967" s="0" t="n">
        <f aca="false">'Profiles 8760'!F3956</f>
        <v>0.308676</v>
      </c>
      <c r="E3967" s="0" t="n">
        <f aca="false">'Profiles 8760'!G3956</f>
        <v>0.663619</v>
      </c>
      <c r="F3967" s="0" t="n">
        <f aca="false">D3967*Assumptions!$C$11*$B$7+E3967*Assumptions!$C$12*$B$8</f>
        <v>116.2876459</v>
      </c>
      <c r="G3967" s="0" t="n">
        <f aca="false">C3967*Assumptions!$C$15</f>
        <v>0</v>
      </c>
      <c r="H3967" s="0" t="n">
        <f aca="false">MIN(F3967,G3967)</f>
        <v>0</v>
      </c>
      <c r="I3967" s="0" t="n">
        <f aca="false">IF(C3967=1,MIN(G3967-H3967,Assumptions!$C$13,P3966),0)</f>
        <v>0</v>
      </c>
      <c r="J3967" s="0" t="n">
        <f aca="false">H3967+I3967</f>
        <v>0</v>
      </c>
      <c r="K3967" s="0" t="n">
        <f aca="false">MIN(IF(C3967=1,F3967-H3967,F3967),Assumptions!$C$13,MAX(0,($B$5-P3966)/$B$6))</f>
        <v>0</v>
      </c>
      <c r="L3967" s="0" t="n">
        <f aca="false">IF(C3967=1,0,MIN(F3967-K3967,Assumptions!$C$15,MAX(0,$B$10-O3966-M3967)))</f>
        <v>116.2876459</v>
      </c>
      <c r="M3967" s="0" t="n">
        <f aca="false">'Profiles 8760'!H3956</f>
        <v>160400</v>
      </c>
      <c r="N3967" s="0" t="n">
        <f aca="false">J3967+L3967</f>
        <v>116.2876459</v>
      </c>
      <c r="O3967" s="0" t="n">
        <f aca="false">O3966+N3967</f>
        <v>371041.553627342</v>
      </c>
      <c r="P3967" s="0" t="n">
        <f aca="false">MIN($B$5,P3966+K3967*$B$6-I3967)</f>
        <v>510.81</v>
      </c>
      <c r="Q3967" s="0" t="n">
        <f aca="false">MAX(0,F3967-H3967-K3967-L3967)</f>
        <v>0</v>
      </c>
    </row>
    <row r="3968" customFormat="false" ht="15" hidden="false" customHeight="false" outlineLevel="0" collapsed="false">
      <c r="A3968" s="0" t="n">
        <f aca="false">'Profiles 8760'!A3957</f>
        <v>3955</v>
      </c>
      <c r="B3968" s="0" t="n">
        <f aca="false">'Profiles 8760'!B3957</f>
        <v>6</v>
      </c>
      <c r="C3968" s="0" t="n">
        <f aca="false">'Profiles 8760'!E3957</f>
        <v>0</v>
      </c>
      <c r="D3968" s="0" t="n">
        <f aca="false">'Profiles 8760'!F3957</f>
        <v>0.106588</v>
      </c>
      <c r="E3968" s="0" t="n">
        <f aca="false">'Profiles 8760'!G3957</f>
        <v>0.573513</v>
      </c>
      <c r="F3968" s="0" t="n">
        <f aca="false">D3968*Assumptions!$C$11*$B$7+E3968*Assumptions!$C$12*$B$8</f>
        <v>54.2392961</v>
      </c>
      <c r="G3968" s="0" t="n">
        <f aca="false">C3968*Assumptions!$C$15</f>
        <v>0</v>
      </c>
      <c r="H3968" s="0" t="n">
        <f aca="false">MIN(F3968,G3968)</f>
        <v>0</v>
      </c>
      <c r="I3968" s="0" t="n">
        <f aca="false">IF(C3968=1,MIN(G3968-H3968,Assumptions!$C$13,P3967),0)</f>
        <v>0</v>
      </c>
      <c r="J3968" s="0" t="n">
        <f aca="false">H3968+I3968</f>
        <v>0</v>
      </c>
      <c r="K3968" s="0" t="n">
        <f aca="false">MIN(IF(C3968=1,F3968-H3968,F3968),Assumptions!$C$13,MAX(0,($B$5-P3967)/$B$6))</f>
        <v>0</v>
      </c>
      <c r="L3968" s="0" t="n">
        <f aca="false">IF(C3968=1,0,MIN(F3968-K3968,Assumptions!$C$15,MAX(0,$B$10-O3967-M3968)))</f>
        <v>54.2392961</v>
      </c>
      <c r="M3968" s="0" t="n">
        <f aca="false">'Profiles 8760'!H3957</f>
        <v>160400</v>
      </c>
      <c r="N3968" s="0" t="n">
        <f aca="false">J3968+L3968</f>
        <v>54.2392961</v>
      </c>
      <c r="O3968" s="0" t="n">
        <f aca="false">O3967+N3968</f>
        <v>371095.792923442</v>
      </c>
      <c r="P3968" s="0" t="n">
        <f aca="false">MIN($B$5,P3967+K3968*$B$6-I3968)</f>
        <v>510.81</v>
      </c>
      <c r="Q3968" s="0" t="n">
        <f aca="false">MAX(0,F3968-H3968-K3968-L3968)</f>
        <v>0</v>
      </c>
    </row>
    <row r="3969" customFormat="false" ht="15" hidden="false" customHeight="false" outlineLevel="0" collapsed="false">
      <c r="A3969" s="0" t="n">
        <f aca="false">'Profiles 8760'!A3958</f>
        <v>3956</v>
      </c>
      <c r="B3969" s="0" t="n">
        <f aca="false">'Profiles 8760'!B3958</f>
        <v>6</v>
      </c>
      <c r="C3969" s="0" t="n">
        <f aca="false">'Profiles 8760'!E3958</f>
        <v>1</v>
      </c>
      <c r="D3969" s="0" t="n">
        <f aca="false">'Profiles 8760'!F3958</f>
        <v>0</v>
      </c>
      <c r="E3969" s="0" t="n">
        <f aca="false">'Profiles 8760'!G3958</f>
        <v>0.659059</v>
      </c>
      <c r="F3969" s="0" t="n">
        <f aca="false">D3969*Assumptions!$C$11*$B$7+E3969*Assumptions!$C$12*$B$8</f>
        <v>26.9555131</v>
      </c>
      <c r="G3969" s="0" t="n">
        <f aca="false">C3969*Assumptions!$C$15</f>
        <v>200</v>
      </c>
      <c r="H3969" s="0" t="n">
        <f aca="false">MIN(F3969,G3969)</f>
        <v>26.9555131</v>
      </c>
      <c r="I3969" s="0" t="n">
        <f aca="false">IF(C3969=1,MIN(G3969-H3969,Assumptions!$C$13,P3968),0)</f>
        <v>173.0444869</v>
      </c>
      <c r="J3969" s="0" t="n">
        <f aca="false">H3969+I3969</f>
        <v>200</v>
      </c>
      <c r="K3969" s="0" t="n">
        <f aca="false">MIN(IF(C3969=1,F3969-H3969,F3969),Assumptions!$C$13,MAX(0,($B$5-P3968)/$B$6))</f>
        <v>0</v>
      </c>
      <c r="L3969" s="0" t="n">
        <f aca="false">IF(C3969=1,0,MIN(F3969-K3969,Assumptions!$C$15,MAX(0,$B$10-O3968-M3969)))</f>
        <v>0</v>
      </c>
      <c r="M3969" s="0" t="n">
        <f aca="false">'Profiles 8760'!H3958</f>
        <v>160200</v>
      </c>
      <c r="N3969" s="0" t="n">
        <f aca="false">J3969+L3969</f>
        <v>200</v>
      </c>
      <c r="O3969" s="0" t="n">
        <f aca="false">O3968+N3969</f>
        <v>371295.792923442</v>
      </c>
      <c r="P3969" s="0" t="n">
        <f aca="false">MIN($B$5,P3968+K3969*$B$6-I3969)</f>
        <v>337.7655131</v>
      </c>
      <c r="Q3969" s="0" t="n">
        <f aca="false">MAX(0,F3969-H3969-K3969-L3969)</f>
        <v>0</v>
      </c>
    </row>
    <row r="3970" customFormat="false" ht="15" hidden="false" customHeight="false" outlineLevel="0" collapsed="false">
      <c r="A3970" s="0" t="n">
        <f aca="false">'Profiles 8760'!A3959</f>
        <v>3957</v>
      </c>
      <c r="B3970" s="0" t="n">
        <f aca="false">'Profiles 8760'!B3959</f>
        <v>6</v>
      </c>
      <c r="C3970" s="0" t="n">
        <f aca="false">'Profiles 8760'!E3959</f>
        <v>1</v>
      </c>
      <c r="D3970" s="0" t="n">
        <f aca="false">'Profiles 8760'!F3959</f>
        <v>0</v>
      </c>
      <c r="E3970" s="0" t="n">
        <f aca="false">'Profiles 8760'!G3959</f>
        <v>0.775341</v>
      </c>
      <c r="F3970" s="0" t="n">
        <f aca="false">D3970*Assumptions!$C$11*$B$7+E3970*Assumptions!$C$12*$B$8</f>
        <v>31.7114469</v>
      </c>
      <c r="G3970" s="0" t="n">
        <f aca="false">C3970*Assumptions!$C$15</f>
        <v>200</v>
      </c>
      <c r="H3970" s="0" t="n">
        <f aca="false">MIN(F3970,G3970)</f>
        <v>31.7114469</v>
      </c>
      <c r="I3970" s="0" t="n">
        <f aca="false">IF(C3970=1,MIN(G3970-H3970,Assumptions!$C$13,P3969),0)</f>
        <v>168.2885531</v>
      </c>
      <c r="J3970" s="0" t="n">
        <f aca="false">H3970+I3970</f>
        <v>200</v>
      </c>
      <c r="K3970" s="0" t="n">
        <f aca="false">MIN(IF(C3970=1,F3970-H3970,F3970),Assumptions!$C$13,MAX(0,($B$5-P3969)/$B$6))</f>
        <v>0</v>
      </c>
      <c r="L3970" s="0" t="n">
        <f aca="false">IF(C3970=1,0,MIN(F3970-K3970,Assumptions!$C$15,MAX(0,$B$10-O3969-M3970)))</f>
        <v>0</v>
      </c>
      <c r="M3970" s="0" t="n">
        <f aca="false">'Profiles 8760'!H3959</f>
        <v>160000</v>
      </c>
      <c r="N3970" s="0" t="n">
        <f aca="false">J3970+L3970</f>
        <v>200</v>
      </c>
      <c r="O3970" s="0" t="n">
        <f aca="false">O3969+N3970</f>
        <v>371495.792923442</v>
      </c>
      <c r="P3970" s="0" t="n">
        <f aca="false">MIN($B$5,P3969+K3970*$B$6-I3970)</f>
        <v>169.47696</v>
      </c>
      <c r="Q3970" s="0" t="n">
        <f aca="false">MAX(0,F3970-H3970-K3970-L3970)</f>
        <v>0</v>
      </c>
    </row>
    <row r="3971" customFormat="false" ht="15" hidden="false" customHeight="false" outlineLevel="0" collapsed="false">
      <c r="A3971" s="0" t="n">
        <f aca="false">'Profiles 8760'!A3960</f>
        <v>3958</v>
      </c>
      <c r="B3971" s="0" t="n">
        <f aca="false">'Profiles 8760'!B3960</f>
        <v>6</v>
      </c>
      <c r="C3971" s="0" t="n">
        <f aca="false">'Profiles 8760'!E3960</f>
        <v>0</v>
      </c>
      <c r="D3971" s="0" t="n">
        <f aca="false">'Profiles 8760'!F3960</f>
        <v>0</v>
      </c>
      <c r="E3971" s="0" t="n">
        <f aca="false">'Profiles 8760'!G3960</f>
        <v>0.749806</v>
      </c>
      <c r="F3971" s="0" t="n">
        <f aca="false">D3971*Assumptions!$C$11*$B$7+E3971*Assumptions!$C$12*$B$8</f>
        <v>30.6670654</v>
      </c>
      <c r="G3971" s="0" t="n">
        <f aca="false">C3971*Assumptions!$C$15</f>
        <v>0</v>
      </c>
      <c r="H3971" s="0" t="n">
        <f aca="false">MIN(F3971,G3971)</f>
        <v>0</v>
      </c>
      <c r="I3971" s="0" t="n">
        <f aca="false">IF(C3971=1,MIN(G3971-H3971,Assumptions!$C$13,P3970),0)</f>
        <v>0</v>
      </c>
      <c r="J3971" s="0" t="n">
        <f aca="false">H3971+I3971</f>
        <v>0</v>
      </c>
      <c r="K3971" s="0" t="n">
        <f aca="false">MIN(IF(C3971=1,F3971-H3971,F3971),Assumptions!$C$13,MAX(0,($B$5-P3970)/$B$6))</f>
        <v>30.6670654</v>
      </c>
      <c r="L3971" s="0" t="n">
        <f aca="false">IF(C3971=1,0,MIN(F3971-K3971,Assumptions!$C$15,MAX(0,$B$10-O3970-M3971)))</f>
        <v>0</v>
      </c>
      <c r="M3971" s="0" t="n">
        <f aca="false">'Profiles 8760'!H3960</f>
        <v>160000</v>
      </c>
      <c r="N3971" s="0" t="n">
        <f aca="false">J3971+L3971</f>
        <v>0</v>
      </c>
      <c r="O3971" s="0" t="n">
        <f aca="false">O3970+N3971</f>
        <v>371495.792923442</v>
      </c>
      <c r="P3971" s="0" t="n">
        <f aca="false">MIN($B$5,P3970+K3971*$B$6-I3971)</f>
        <v>196.05917228872</v>
      </c>
      <c r="Q3971" s="0" t="n">
        <f aca="false">MAX(0,F3971-H3971-K3971-L3971)</f>
        <v>0</v>
      </c>
    </row>
    <row r="3972" customFormat="false" ht="15" hidden="false" customHeight="false" outlineLevel="0" collapsed="false">
      <c r="A3972" s="0" t="n">
        <f aca="false">'Profiles 8760'!A3961</f>
        <v>3959</v>
      </c>
      <c r="B3972" s="0" t="n">
        <f aca="false">'Profiles 8760'!B3961</f>
        <v>6</v>
      </c>
      <c r="C3972" s="0" t="n">
        <f aca="false">'Profiles 8760'!E3961</f>
        <v>0</v>
      </c>
      <c r="D3972" s="0" t="n">
        <f aca="false">'Profiles 8760'!F3961</f>
        <v>0</v>
      </c>
      <c r="E3972" s="0" t="n">
        <f aca="false">'Profiles 8760'!G3961</f>
        <v>0.720927</v>
      </c>
      <c r="F3972" s="0" t="n">
        <f aca="false">D3972*Assumptions!$C$11*$B$7+E3972*Assumptions!$C$12*$B$8</f>
        <v>29.4859143</v>
      </c>
      <c r="G3972" s="0" t="n">
        <f aca="false">C3972*Assumptions!$C$15</f>
        <v>0</v>
      </c>
      <c r="H3972" s="0" t="n">
        <f aca="false">MIN(F3972,G3972)</f>
        <v>0</v>
      </c>
      <c r="I3972" s="0" t="n">
        <f aca="false">IF(C3972=1,MIN(G3972-H3972,Assumptions!$C$13,P3971),0)</f>
        <v>0</v>
      </c>
      <c r="J3972" s="0" t="n">
        <f aca="false">H3972+I3972</f>
        <v>0</v>
      </c>
      <c r="K3972" s="0" t="n">
        <f aca="false">MIN(IF(C3972=1,F3972-H3972,F3972),Assumptions!$C$13,MAX(0,($B$5-P3971)/$B$6))</f>
        <v>29.4859143</v>
      </c>
      <c r="L3972" s="0" t="n">
        <f aca="false">IF(C3972=1,0,MIN(F3972-K3972,Assumptions!$C$15,MAX(0,$B$10-O3971-M3972)))</f>
        <v>0</v>
      </c>
      <c r="M3972" s="0" t="n">
        <f aca="false">'Profiles 8760'!H3961</f>
        <v>160000</v>
      </c>
      <c r="N3972" s="0" t="n">
        <f aca="false">J3972+L3972</f>
        <v>0</v>
      </c>
      <c r="O3972" s="0" t="n">
        <f aca="false">O3971+N3972</f>
        <v>371495.792923442</v>
      </c>
      <c r="P3972" s="0" t="n">
        <f aca="false">MIN($B$5,P3971+K3972*$B$6-I3972)</f>
        <v>221.61756280396</v>
      </c>
      <c r="Q3972" s="0" t="n">
        <f aca="false">MAX(0,F3972-H3972-K3972-L3972)</f>
        <v>0</v>
      </c>
    </row>
    <row r="3973" customFormat="false" ht="15" hidden="false" customHeight="false" outlineLevel="0" collapsed="false">
      <c r="A3973" s="0" t="n">
        <f aca="false">'Profiles 8760'!A3962</f>
        <v>3960</v>
      </c>
      <c r="B3973" s="0" t="n">
        <f aca="false">'Profiles 8760'!B3962</f>
        <v>6</v>
      </c>
      <c r="C3973" s="0" t="n">
        <f aca="false">'Profiles 8760'!E3962</f>
        <v>0</v>
      </c>
      <c r="D3973" s="0" t="n">
        <f aca="false">'Profiles 8760'!F3962</f>
        <v>0</v>
      </c>
      <c r="E3973" s="0" t="n">
        <f aca="false">'Profiles 8760'!G3962</f>
        <v>0.691179</v>
      </c>
      <c r="F3973" s="0" t="n">
        <f aca="false">D3973*Assumptions!$C$11*$B$7+E3973*Assumptions!$C$12*$B$8</f>
        <v>28.2692211</v>
      </c>
      <c r="G3973" s="0" t="n">
        <f aca="false">C3973*Assumptions!$C$15</f>
        <v>0</v>
      </c>
      <c r="H3973" s="0" t="n">
        <f aca="false">MIN(F3973,G3973)</f>
        <v>0</v>
      </c>
      <c r="I3973" s="0" t="n">
        <f aca="false">IF(C3973=1,MIN(G3973-H3973,Assumptions!$C$13,P3972),0)</f>
        <v>0</v>
      </c>
      <c r="J3973" s="0" t="n">
        <f aca="false">H3973+I3973</f>
        <v>0</v>
      </c>
      <c r="K3973" s="0" t="n">
        <f aca="false">MIN(IF(C3973=1,F3973-H3973,F3973),Assumptions!$C$13,MAX(0,($B$5-P3972)/$B$6))</f>
        <v>28.2692211</v>
      </c>
      <c r="L3973" s="0" t="n">
        <f aca="false">IF(C3973=1,0,MIN(F3973-K3973,Assumptions!$C$15,MAX(0,$B$10-O3972-M3973)))</f>
        <v>0</v>
      </c>
      <c r="M3973" s="0" t="n">
        <f aca="false">'Profiles 8760'!H3962</f>
        <v>160000</v>
      </c>
      <c r="N3973" s="0" t="n">
        <f aca="false">J3973+L3973</f>
        <v>0</v>
      </c>
      <c r="O3973" s="0" t="n">
        <f aca="false">O3972+N3973</f>
        <v>371495.792923442</v>
      </c>
      <c r="P3973" s="0" t="n">
        <f aca="false">MIN($B$5,P3972+K3973*$B$6-I3973)</f>
        <v>246.12132365344</v>
      </c>
      <c r="Q3973" s="0" t="n">
        <f aca="false">MAX(0,F3973-H3973-K3973-L3973)</f>
        <v>0</v>
      </c>
    </row>
    <row r="3974" customFormat="false" ht="15" hidden="false" customHeight="false" outlineLevel="0" collapsed="false">
      <c r="A3974" s="0" t="n">
        <f aca="false">'Profiles 8760'!A3963</f>
        <v>3961</v>
      </c>
      <c r="B3974" s="0" t="n">
        <f aca="false">'Profiles 8760'!B3963</f>
        <v>6</v>
      </c>
      <c r="C3974" s="0" t="n">
        <f aca="false">'Profiles 8760'!E3963</f>
        <v>0</v>
      </c>
      <c r="D3974" s="0" t="n">
        <f aca="false">'Profiles 8760'!F3963</f>
        <v>0</v>
      </c>
      <c r="E3974" s="0" t="n">
        <f aca="false">'Profiles 8760'!G3963</f>
        <v>0.542249</v>
      </c>
      <c r="F3974" s="0" t="n">
        <f aca="false">D3974*Assumptions!$C$11*$B$7+E3974*Assumptions!$C$12*$B$8</f>
        <v>22.1779841</v>
      </c>
      <c r="G3974" s="0" t="n">
        <f aca="false">C3974*Assumptions!$C$15</f>
        <v>0</v>
      </c>
      <c r="H3974" s="0" t="n">
        <f aca="false">MIN(F3974,G3974)</f>
        <v>0</v>
      </c>
      <c r="I3974" s="0" t="n">
        <f aca="false">IF(C3974=1,MIN(G3974-H3974,Assumptions!$C$13,P3973),0)</f>
        <v>0</v>
      </c>
      <c r="J3974" s="0" t="n">
        <f aca="false">H3974+I3974</f>
        <v>0</v>
      </c>
      <c r="K3974" s="0" t="n">
        <f aca="false">MIN(IF(C3974=1,F3974-H3974,F3974),Assumptions!$C$13,MAX(0,($B$5-P3973)/$B$6))</f>
        <v>22.1779841</v>
      </c>
      <c r="L3974" s="0" t="n">
        <f aca="false">IF(C3974=1,0,MIN(F3974-K3974,Assumptions!$C$15,MAX(0,$B$10-O3973-M3974)))</f>
        <v>0</v>
      </c>
      <c r="M3974" s="0" t="n">
        <f aca="false">'Profiles 8760'!H3963</f>
        <v>160000</v>
      </c>
      <c r="N3974" s="0" t="n">
        <f aca="false">J3974+L3974</f>
        <v>0</v>
      </c>
      <c r="O3974" s="0" t="n">
        <f aca="false">O3973+N3974</f>
        <v>371495.792923442</v>
      </c>
      <c r="P3974" s="0" t="n">
        <f aca="false">MIN($B$5,P3973+K3974*$B$6-I3974)</f>
        <v>265.34520027132</v>
      </c>
      <c r="Q3974" s="0" t="n">
        <f aca="false">MAX(0,F3974-H3974-K3974-L3974)</f>
        <v>0</v>
      </c>
    </row>
    <row r="3975" customFormat="false" ht="15" hidden="false" customHeight="false" outlineLevel="0" collapsed="false">
      <c r="A3975" s="0" t="n">
        <f aca="false">'Profiles 8760'!A3964</f>
        <v>3962</v>
      </c>
      <c r="B3975" s="0" t="n">
        <f aca="false">'Profiles 8760'!B3964</f>
        <v>6</v>
      </c>
      <c r="C3975" s="0" t="n">
        <f aca="false">'Profiles 8760'!E3964</f>
        <v>0</v>
      </c>
      <c r="D3975" s="0" t="n">
        <f aca="false">'Profiles 8760'!F3964</f>
        <v>0</v>
      </c>
      <c r="E3975" s="0" t="n">
        <f aca="false">'Profiles 8760'!G3964</f>
        <v>0.483371</v>
      </c>
      <c r="F3975" s="0" t="n">
        <f aca="false">D3975*Assumptions!$C$11*$B$7+E3975*Assumptions!$C$12*$B$8</f>
        <v>19.7698739</v>
      </c>
      <c r="G3975" s="0" t="n">
        <f aca="false">C3975*Assumptions!$C$15</f>
        <v>0</v>
      </c>
      <c r="H3975" s="0" t="n">
        <f aca="false">MIN(F3975,G3975)</f>
        <v>0</v>
      </c>
      <c r="I3975" s="0" t="n">
        <f aca="false">IF(C3975=1,MIN(G3975-H3975,Assumptions!$C$13,P3974),0)</f>
        <v>0</v>
      </c>
      <c r="J3975" s="0" t="n">
        <f aca="false">H3975+I3975</f>
        <v>0</v>
      </c>
      <c r="K3975" s="0" t="n">
        <f aca="false">MIN(IF(C3975=1,F3975-H3975,F3975),Assumptions!$C$13,MAX(0,($B$5-P3974)/$B$6))</f>
        <v>19.7698739</v>
      </c>
      <c r="L3975" s="0" t="n">
        <f aca="false">IF(C3975=1,0,MIN(F3975-K3975,Assumptions!$C$15,MAX(0,$B$10-O3974-M3975)))</f>
        <v>0</v>
      </c>
      <c r="M3975" s="0" t="n">
        <f aca="false">'Profiles 8760'!H3964</f>
        <v>160000</v>
      </c>
      <c r="N3975" s="0" t="n">
        <f aca="false">J3975+L3975</f>
        <v>0</v>
      </c>
      <c r="O3975" s="0" t="n">
        <f aca="false">O3974+N3975</f>
        <v>371495.792923442</v>
      </c>
      <c r="P3975" s="0" t="n">
        <f aca="false">MIN($B$5,P3974+K3975*$B$6-I3975)</f>
        <v>282.48172696784</v>
      </c>
      <c r="Q3975" s="0" t="n">
        <f aca="false">MAX(0,F3975-H3975-K3975-L3975)</f>
        <v>0</v>
      </c>
    </row>
    <row r="3976" customFormat="false" ht="15" hidden="false" customHeight="false" outlineLevel="0" collapsed="false">
      <c r="A3976" s="0" t="n">
        <f aca="false">'Profiles 8760'!A3965</f>
        <v>3963</v>
      </c>
      <c r="B3976" s="0" t="n">
        <f aca="false">'Profiles 8760'!B3965</f>
        <v>6</v>
      </c>
      <c r="C3976" s="0" t="n">
        <f aca="false">'Profiles 8760'!E3965</f>
        <v>0</v>
      </c>
      <c r="D3976" s="0" t="n">
        <f aca="false">'Profiles 8760'!F3965</f>
        <v>0</v>
      </c>
      <c r="E3976" s="0" t="n">
        <f aca="false">'Profiles 8760'!G3965</f>
        <v>0.537271</v>
      </c>
      <c r="F3976" s="0" t="n">
        <f aca="false">D3976*Assumptions!$C$11*$B$7+E3976*Assumptions!$C$12*$B$8</f>
        <v>21.9743839</v>
      </c>
      <c r="G3976" s="0" t="n">
        <f aca="false">C3976*Assumptions!$C$15</f>
        <v>0</v>
      </c>
      <c r="H3976" s="0" t="n">
        <f aca="false">MIN(F3976,G3976)</f>
        <v>0</v>
      </c>
      <c r="I3976" s="0" t="n">
        <f aca="false">IF(C3976=1,MIN(G3976-H3976,Assumptions!$C$13,P3975),0)</f>
        <v>0</v>
      </c>
      <c r="J3976" s="0" t="n">
        <f aca="false">H3976+I3976</f>
        <v>0</v>
      </c>
      <c r="K3976" s="0" t="n">
        <f aca="false">MIN(IF(C3976=1,F3976-H3976,F3976),Assumptions!$C$13,MAX(0,($B$5-P3975)/$B$6))</f>
        <v>21.9743839</v>
      </c>
      <c r="L3976" s="0" t="n">
        <f aca="false">IF(C3976=1,0,MIN(F3976-K3976,Assumptions!$C$15,MAX(0,$B$10-O3975-M3976)))</f>
        <v>0</v>
      </c>
      <c r="M3976" s="0" t="n">
        <f aca="false">'Profiles 8760'!H3965</f>
        <v>160000</v>
      </c>
      <c r="N3976" s="0" t="n">
        <f aca="false">J3976+L3976</f>
        <v>0</v>
      </c>
      <c r="O3976" s="0" t="n">
        <f aca="false">O3975+N3976</f>
        <v>371495.792923442</v>
      </c>
      <c r="P3976" s="0" t="n">
        <f aca="false">MIN($B$5,P3975+K3976*$B$6-I3976)</f>
        <v>301.52912293236</v>
      </c>
      <c r="Q3976" s="0" t="n">
        <f aca="false">MAX(0,F3976-H3976-K3976-L3976)</f>
        <v>0</v>
      </c>
    </row>
    <row r="3977" customFormat="false" ht="15" hidden="false" customHeight="false" outlineLevel="0" collapsed="false">
      <c r="A3977" s="0" t="n">
        <f aca="false">'Profiles 8760'!A3966</f>
        <v>3964</v>
      </c>
      <c r="B3977" s="0" t="n">
        <f aca="false">'Profiles 8760'!B3966</f>
        <v>6</v>
      </c>
      <c r="C3977" s="0" t="n">
        <f aca="false">'Profiles 8760'!E3966</f>
        <v>0</v>
      </c>
      <c r="D3977" s="0" t="n">
        <f aca="false">'Profiles 8760'!F3966</f>
        <v>0</v>
      </c>
      <c r="E3977" s="0" t="n">
        <f aca="false">'Profiles 8760'!G3966</f>
        <v>0.725836</v>
      </c>
      <c r="F3977" s="0" t="n">
        <f aca="false">D3977*Assumptions!$C$11*$B$7+E3977*Assumptions!$C$12*$B$8</f>
        <v>29.6866924</v>
      </c>
      <c r="G3977" s="0" t="n">
        <f aca="false">C3977*Assumptions!$C$15</f>
        <v>0</v>
      </c>
      <c r="H3977" s="0" t="n">
        <f aca="false">MIN(F3977,G3977)</f>
        <v>0</v>
      </c>
      <c r="I3977" s="0" t="n">
        <f aca="false">IF(C3977=1,MIN(G3977-H3977,Assumptions!$C$13,P3976),0)</f>
        <v>0</v>
      </c>
      <c r="J3977" s="0" t="n">
        <f aca="false">H3977+I3977</f>
        <v>0</v>
      </c>
      <c r="K3977" s="0" t="n">
        <f aca="false">MIN(IF(C3977=1,F3977-H3977,F3977),Assumptions!$C$13,MAX(0,($B$5-P3976)/$B$6))</f>
        <v>29.6866924</v>
      </c>
      <c r="L3977" s="0" t="n">
        <f aca="false">IF(C3977=1,0,MIN(F3977-K3977,Assumptions!$C$15,MAX(0,$B$10-O3976-M3977)))</f>
        <v>0</v>
      </c>
      <c r="M3977" s="0" t="n">
        <f aca="false">'Profiles 8760'!H3966</f>
        <v>160000</v>
      </c>
      <c r="N3977" s="0" t="n">
        <f aca="false">J3977+L3977</f>
        <v>0</v>
      </c>
      <c r="O3977" s="0" t="n">
        <f aca="false">O3976+N3977</f>
        <v>371495.792923442</v>
      </c>
      <c r="P3977" s="0" t="n">
        <f aca="false">MIN($B$5,P3976+K3977*$B$6-I3977)</f>
        <v>327.26154790468</v>
      </c>
      <c r="Q3977" s="0" t="n">
        <f aca="false">MAX(0,F3977-H3977-K3977-L3977)</f>
        <v>0</v>
      </c>
    </row>
    <row r="3978" customFormat="false" ht="15" hidden="false" customHeight="false" outlineLevel="0" collapsed="false">
      <c r="A3978" s="0" t="n">
        <f aca="false">'Profiles 8760'!A3967</f>
        <v>3965</v>
      </c>
      <c r="B3978" s="0" t="n">
        <f aca="false">'Profiles 8760'!B3967</f>
        <v>6</v>
      </c>
      <c r="C3978" s="0" t="n">
        <f aca="false">'Profiles 8760'!E3967</f>
        <v>0</v>
      </c>
      <c r="D3978" s="0" t="n">
        <f aca="false">'Profiles 8760'!F3967</f>
        <v>0</v>
      </c>
      <c r="E3978" s="0" t="n">
        <f aca="false">'Profiles 8760'!G3967</f>
        <v>0.40266</v>
      </c>
      <c r="F3978" s="0" t="n">
        <f aca="false">D3978*Assumptions!$C$11*$B$7+E3978*Assumptions!$C$12*$B$8</f>
        <v>16.468794</v>
      </c>
      <c r="G3978" s="0" t="n">
        <f aca="false">C3978*Assumptions!$C$15</f>
        <v>0</v>
      </c>
      <c r="H3978" s="0" t="n">
        <f aca="false">MIN(F3978,G3978)</f>
        <v>0</v>
      </c>
      <c r="I3978" s="0" t="n">
        <f aca="false">IF(C3978=1,MIN(G3978-H3978,Assumptions!$C$13,P3977),0)</f>
        <v>0</v>
      </c>
      <c r="J3978" s="0" t="n">
        <f aca="false">H3978+I3978</f>
        <v>0</v>
      </c>
      <c r="K3978" s="0" t="n">
        <f aca="false">MIN(IF(C3978=1,F3978-H3978,F3978),Assumptions!$C$13,MAX(0,($B$5-P3977)/$B$6))</f>
        <v>16.468794</v>
      </c>
      <c r="L3978" s="0" t="n">
        <f aca="false">IF(C3978=1,0,MIN(F3978-K3978,Assumptions!$C$15,MAX(0,$B$10-O3977-M3978)))</f>
        <v>0</v>
      </c>
      <c r="M3978" s="0" t="n">
        <f aca="false">'Profiles 8760'!H3967</f>
        <v>160000</v>
      </c>
      <c r="N3978" s="0" t="n">
        <f aca="false">J3978+L3978</f>
        <v>0</v>
      </c>
      <c r="O3978" s="0" t="n">
        <f aca="false">O3977+N3978</f>
        <v>371495.792923442</v>
      </c>
      <c r="P3978" s="0" t="n">
        <f aca="false">MIN($B$5,P3977+K3978*$B$6-I3978)</f>
        <v>341.53669854388</v>
      </c>
      <c r="Q3978" s="0" t="n">
        <f aca="false">MAX(0,F3978-H3978-K3978-L3978)</f>
        <v>0</v>
      </c>
    </row>
    <row r="3979" customFormat="false" ht="15" hidden="false" customHeight="false" outlineLevel="0" collapsed="false">
      <c r="A3979" s="0" t="n">
        <f aca="false">'Profiles 8760'!A3968</f>
        <v>3966</v>
      </c>
      <c r="B3979" s="0" t="n">
        <f aca="false">'Profiles 8760'!B3968</f>
        <v>6</v>
      </c>
      <c r="C3979" s="0" t="n">
        <f aca="false">'Profiles 8760'!E3968</f>
        <v>0</v>
      </c>
      <c r="D3979" s="0" t="n">
        <f aca="false">'Profiles 8760'!F3968</f>
        <v>0</v>
      </c>
      <c r="E3979" s="0" t="n">
        <f aca="false">'Profiles 8760'!G3968</f>
        <v>0.430926</v>
      </c>
      <c r="F3979" s="0" t="n">
        <f aca="false">D3979*Assumptions!$C$11*$B$7+E3979*Assumptions!$C$12*$B$8</f>
        <v>17.6248734</v>
      </c>
      <c r="G3979" s="0" t="n">
        <f aca="false">C3979*Assumptions!$C$15</f>
        <v>0</v>
      </c>
      <c r="H3979" s="0" t="n">
        <f aca="false">MIN(F3979,G3979)</f>
        <v>0</v>
      </c>
      <c r="I3979" s="0" t="n">
        <f aca="false">IF(C3979=1,MIN(G3979-H3979,Assumptions!$C$13,P3978),0)</f>
        <v>0</v>
      </c>
      <c r="J3979" s="0" t="n">
        <f aca="false">H3979+I3979</f>
        <v>0</v>
      </c>
      <c r="K3979" s="0" t="n">
        <f aca="false">MIN(IF(C3979=1,F3979-H3979,F3979),Assumptions!$C$13,MAX(0,($B$5-P3978)/$B$6))</f>
        <v>17.6248734</v>
      </c>
      <c r="L3979" s="0" t="n">
        <f aca="false">IF(C3979=1,0,MIN(F3979-K3979,Assumptions!$C$15,MAX(0,$B$10-O3978-M3979)))</f>
        <v>0</v>
      </c>
      <c r="M3979" s="0" t="n">
        <f aca="false">'Profiles 8760'!H3968</f>
        <v>160000</v>
      </c>
      <c r="N3979" s="0" t="n">
        <f aca="false">J3979+L3979</f>
        <v>0</v>
      </c>
      <c r="O3979" s="0" t="n">
        <f aca="false">O3978+N3979</f>
        <v>371495.792923442</v>
      </c>
      <c r="P3979" s="0" t="n">
        <f aca="false">MIN($B$5,P3978+K3979*$B$6-I3979)</f>
        <v>356.813938807</v>
      </c>
      <c r="Q3979" s="0" t="n">
        <f aca="false">MAX(0,F3979-H3979-K3979-L3979)</f>
        <v>0</v>
      </c>
    </row>
    <row r="3980" customFormat="false" ht="15" hidden="false" customHeight="false" outlineLevel="0" collapsed="false">
      <c r="A3980" s="0" t="n">
        <f aca="false">'Profiles 8760'!A3969</f>
        <v>3967</v>
      </c>
      <c r="B3980" s="0" t="n">
        <f aca="false">'Profiles 8760'!B3969</f>
        <v>6</v>
      </c>
      <c r="C3980" s="0" t="n">
        <f aca="false">'Profiles 8760'!E3969</f>
        <v>0</v>
      </c>
      <c r="D3980" s="0" t="n">
        <f aca="false">'Profiles 8760'!F3969</f>
        <v>0.104145</v>
      </c>
      <c r="E3980" s="0" t="n">
        <f aca="false">'Profiles 8760'!G3969</f>
        <v>0.439639</v>
      </c>
      <c r="F3980" s="0" t="n">
        <f aca="false">D3980*Assumptions!$C$11*$B$7+E3980*Assumptions!$C$12*$B$8</f>
        <v>48.0583111</v>
      </c>
      <c r="G3980" s="0" t="n">
        <f aca="false">C3980*Assumptions!$C$15</f>
        <v>0</v>
      </c>
      <c r="H3980" s="0" t="n">
        <f aca="false">MIN(F3980,G3980)</f>
        <v>0</v>
      </c>
      <c r="I3980" s="0" t="n">
        <f aca="false">IF(C3980=1,MIN(G3980-H3980,Assumptions!$C$13,P3979),0)</f>
        <v>0</v>
      </c>
      <c r="J3980" s="0" t="n">
        <f aca="false">H3980+I3980</f>
        <v>0</v>
      </c>
      <c r="K3980" s="0" t="n">
        <f aca="false">MIN(IF(C3980=1,F3980-H3980,F3980),Assumptions!$C$13,MAX(0,($B$5-P3979)/$B$6))</f>
        <v>48.0583111</v>
      </c>
      <c r="L3980" s="0" t="n">
        <f aca="false">IF(C3980=1,0,MIN(F3980-K3980,Assumptions!$C$15,MAX(0,$B$10-O3979-M3980)))</f>
        <v>0</v>
      </c>
      <c r="M3980" s="0" t="n">
        <f aca="false">'Profiles 8760'!H3969</f>
        <v>160000</v>
      </c>
      <c r="N3980" s="0" t="n">
        <f aca="false">J3980+L3980</f>
        <v>0</v>
      </c>
      <c r="O3980" s="0" t="n">
        <f aca="false">O3979+N3980</f>
        <v>371495.792923442</v>
      </c>
      <c r="P3980" s="0" t="n">
        <f aca="false">MIN($B$5,P3979+K3980*$B$6-I3980)</f>
        <v>398.47088286848</v>
      </c>
      <c r="Q3980" s="0" t="n">
        <f aca="false">MAX(0,F3980-H3980-K3980-L3980)</f>
        <v>0</v>
      </c>
    </row>
    <row r="3981" customFormat="false" ht="15" hidden="false" customHeight="false" outlineLevel="0" collapsed="false">
      <c r="A3981" s="0" t="n">
        <f aca="false">'Profiles 8760'!A3970</f>
        <v>3968</v>
      </c>
      <c r="B3981" s="0" t="n">
        <f aca="false">'Profiles 8760'!B3970</f>
        <v>6</v>
      </c>
      <c r="C3981" s="0" t="n">
        <f aca="false">'Profiles 8760'!E3970</f>
        <v>1</v>
      </c>
      <c r="D3981" s="0" t="n">
        <f aca="false">'Profiles 8760'!F3970</f>
        <v>0.301603</v>
      </c>
      <c r="E3981" s="0" t="n">
        <f aca="false">'Profiles 8760'!G3970</f>
        <v>0.456445</v>
      </c>
      <c r="F3981" s="0" t="n">
        <f aca="false">D3981*Assumptions!$C$11*$B$7+E3981*Assumptions!$C$12*$B$8</f>
        <v>105.7715469</v>
      </c>
      <c r="G3981" s="0" t="n">
        <f aca="false">C3981*Assumptions!$C$15</f>
        <v>200</v>
      </c>
      <c r="H3981" s="0" t="n">
        <f aca="false">MIN(F3981,G3981)</f>
        <v>105.7715469</v>
      </c>
      <c r="I3981" s="0" t="n">
        <f aca="false">IF(C3981=1,MIN(G3981-H3981,Assumptions!$C$13,P3980),0)</f>
        <v>94.2284531</v>
      </c>
      <c r="J3981" s="0" t="n">
        <f aca="false">H3981+I3981</f>
        <v>200</v>
      </c>
      <c r="K3981" s="0" t="n">
        <f aca="false">MIN(IF(C3981=1,F3981-H3981,F3981),Assumptions!$C$13,MAX(0,($B$5-P3980)/$B$6))</f>
        <v>0</v>
      </c>
      <c r="L3981" s="0" t="n">
        <f aca="false">IF(C3981=1,0,MIN(F3981-K3981,Assumptions!$C$15,MAX(0,$B$10-O3980-M3981)))</f>
        <v>0</v>
      </c>
      <c r="M3981" s="0" t="n">
        <f aca="false">'Profiles 8760'!H3970</f>
        <v>159800</v>
      </c>
      <c r="N3981" s="0" t="n">
        <f aca="false">J3981+L3981</f>
        <v>200</v>
      </c>
      <c r="O3981" s="0" t="n">
        <f aca="false">O3980+N3981</f>
        <v>371695.792923442</v>
      </c>
      <c r="P3981" s="0" t="n">
        <f aca="false">MIN($B$5,P3980+K3981*$B$6-I3981)</f>
        <v>304.24242976848</v>
      </c>
      <c r="Q3981" s="0" t="n">
        <f aca="false">MAX(0,F3981-H3981-K3981-L3981)</f>
        <v>0</v>
      </c>
    </row>
    <row r="3982" customFormat="false" ht="15" hidden="false" customHeight="false" outlineLevel="0" collapsed="false">
      <c r="A3982" s="0" t="n">
        <f aca="false">'Profiles 8760'!A3971</f>
        <v>3969</v>
      </c>
      <c r="B3982" s="0" t="n">
        <f aca="false">'Profiles 8760'!B3971</f>
        <v>6</v>
      </c>
      <c r="C3982" s="0" t="n">
        <f aca="false">'Profiles 8760'!E3971</f>
        <v>1</v>
      </c>
      <c r="D3982" s="0" t="n">
        <f aca="false">'Profiles 8760'!F3971</f>
        <v>0.517616</v>
      </c>
      <c r="E3982" s="0" t="n">
        <f aca="false">'Profiles 8760'!G3971</f>
        <v>0.428941</v>
      </c>
      <c r="F3982" s="0" t="n">
        <f aca="false">D3982*Assumptions!$C$11*$B$7+E3982*Assumptions!$C$12*$B$8</f>
        <v>167.0311877</v>
      </c>
      <c r="G3982" s="0" t="n">
        <f aca="false">C3982*Assumptions!$C$15</f>
        <v>200</v>
      </c>
      <c r="H3982" s="0" t="n">
        <f aca="false">MIN(F3982,G3982)</f>
        <v>167.0311877</v>
      </c>
      <c r="I3982" s="0" t="n">
        <f aca="false">IF(C3982=1,MIN(G3982-H3982,Assumptions!$C$13,P3981),0)</f>
        <v>32.9688123</v>
      </c>
      <c r="J3982" s="0" t="n">
        <f aca="false">H3982+I3982</f>
        <v>200</v>
      </c>
      <c r="K3982" s="0" t="n">
        <f aca="false">MIN(IF(C3982=1,F3982-H3982,F3982),Assumptions!$C$13,MAX(0,($B$5-P3981)/$B$6))</f>
        <v>0</v>
      </c>
      <c r="L3982" s="0" t="n">
        <f aca="false">IF(C3982=1,0,MIN(F3982-K3982,Assumptions!$C$15,MAX(0,$B$10-O3981-M3982)))</f>
        <v>0</v>
      </c>
      <c r="M3982" s="0" t="n">
        <f aca="false">'Profiles 8760'!H3971</f>
        <v>159600</v>
      </c>
      <c r="N3982" s="0" t="n">
        <f aca="false">J3982+L3982</f>
        <v>200</v>
      </c>
      <c r="O3982" s="0" t="n">
        <f aca="false">O3981+N3982</f>
        <v>371895.792923442</v>
      </c>
      <c r="P3982" s="0" t="n">
        <f aca="false">MIN($B$5,P3981+K3982*$B$6-I3982)</f>
        <v>271.27361746848</v>
      </c>
      <c r="Q3982" s="0" t="n">
        <f aca="false">MAX(0,F3982-H3982-K3982-L3982)</f>
        <v>0</v>
      </c>
    </row>
    <row r="3983" customFormat="false" ht="15" hidden="false" customHeight="false" outlineLevel="0" collapsed="false">
      <c r="A3983" s="0" t="n">
        <f aca="false">'Profiles 8760'!A3972</f>
        <v>3970</v>
      </c>
      <c r="B3983" s="0" t="n">
        <f aca="false">'Profiles 8760'!B3972</f>
        <v>6</v>
      </c>
      <c r="C3983" s="0" t="n">
        <f aca="false">'Profiles 8760'!E3972</f>
        <v>0</v>
      </c>
      <c r="D3983" s="0" t="n">
        <f aca="false">'Profiles 8760'!F3972</f>
        <v>0.719764</v>
      </c>
      <c r="E3983" s="0" t="n">
        <f aca="false">'Profiles 8760'!G3972</f>
        <v>0.28309</v>
      </c>
      <c r="F3983" s="0" t="n">
        <f aca="false">D3983*Assumptions!$C$11*$B$7+E3983*Assumptions!$C$12*$B$8</f>
        <v>219.4462242</v>
      </c>
      <c r="G3983" s="0" t="n">
        <f aca="false">C3983*Assumptions!$C$15</f>
        <v>0</v>
      </c>
      <c r="H3983" s="0" t="n">
        <f aca="false">MIN(F3983,G3983)</f>
        <v>0</v>
      </c>
      <c r="I3983" s="0" t="n">
        <f aca="false">IF(C3983=1,MIN(G3983-H3983,Assumptions!$C$13,P3982),0)</f>
        <v>0</v>
      </c>
      <c r="J3983" s="0" t="n">
        <f aca="false">H3983+I3983</f>
        <v>0</v>
      </c>
      <c r="K3983" s="0" t="n">
        <f aca="false">MIN(IF(C3983=1,F3983-H3983,F3983),Assumptions!$C$13,MAX(0,($B$5-P3982)/$B$6))</f>
        <v>180</v>
      </c>
      <c r="L3983" s="0" t="n">
        <f aca="false">IF(C3983=1,0,MIN(F3983-K3983,Assumptions!$C$15,MAX(0,$B$10-O3982-M3983)))</f>
        <v>39.4462242</v>
      </c>
      <c r="M3983" s="0" t="n">
        <f aca="false">'Profiles 8760'!H3972</f>
        <v>159600</v>
      </c>
      <c r="N3983" s="0" t="n">
        <f aca="false">J3983+L3983</f>
        <v>39.4462242</v>
      </c>
      <c r="O3983" s="0" t="n">
        <f aca="false">O3982+N3983</f>
        <v>371935.239147642</v>
      </c>
      <c r="P3983" s="0" t="n">
        <f aca="false">MIN($B$5,P3982+K3983*$B$6-I3983)</f>
        <v>427.29761746848</v>
      </c>
      <c r="Q3983" s="0" t="n">
        <f aca="false">MAX(0,F3983-H3983-K3983-L3983)</f>
        <v>0</v>
      </c>
    </row>
    <row r="3984" customFormat="false" ht="15" hidden="false" customHeight="false" outlineLevel="0" collapsed="false">
      <c r="A3984" s="0" t="n">
        <f aca="false">'Profiles 8760'!A3973</f>
        <v>3971</v>
      </c>
      <c r="B3984" s="0" t="n">
        <f aca="false">'Profiles 8760'!B3973</f>
        <v>6</v>
      </c>
      <c r="C3984" s="0" t="n">
        <f aca="false">'Profiles 8760'!E3973</f>
        <v>0</v>
      </c>
      <c r="D3984" s="0" t="n">
        <f aca="false">'Profiles 8760'!F3973</f>
        <v>0.883086</v>
      </c>
      <c r="E3984" s="0" t="n">
        <f aca="false">'Profiles 8760'!G3973</f>
        <v>0.381546</v>
      </c>
      <c r="F3984" s="0" t="n">
        <f aca="false">D3984*Assumptions!$C$11*$B$7+E3984*Assumptions!$C$12*$B$8</f>
        <v>270.6404682</v>
      </c>
      <c r="G3984" s="0" t="n">
        <f aca="false">C3984*Assumptions!$C$15</f>
        <v>0</v>
      </c>
      <c r="H3984" s="0" t="n">
        <f aca="false">MIN(F3984,G3984)</f>
        <v>0</v>
      </c>
      <c r="I3984" s="0" t="n">
        <f aca="false">IF(C3984=1,MIN(G3984-H3984,Assumptions!$C$13,P3983),0)</f>
        <v>0</v>
      </c>
      <c r="J3984" s="0" t="n">
        <f aca="false">H3984+I3984</f>
        <v>0</v>
      </c>
      <c r="K3984" s="0" t="n">
        <f aca="false">MIN(IF(C3984=1,F3984-H3984,F3984),Assumptions!$C$13,MAX(0,($B$5-P3983)/$B$6))</f>
        <v>96.3456189796032</v>
      </c>
      <c r="L3984" s="0" t="n">
        <f aca="false">IF(C3984=1,0,MIN(F3984-K3984,Assumptions!$C$15,MAX(0,$B$10-O3983-M3984)))</f>
        <v>174.294849220397</v>
      </c>
      <c r="M3984" s="0" t="n">
        <f aca="false">'Profiles 8760'!H3973</f>
        <v>159600</v>
      </c>
      <c r="N3984" s="0" t="n">
        <f aca="false">J3984+L3984</f>
        <v>174.294849220397</v>
      </c>
      <c r="O3984" s="0" t="n">
        <f aca="false">O3983+N3984</f>
        <v>372109.533996862</v>
      </c>
      <c r="P3984" s="0" t="n">
        <f aca="false">MIN($B$5,P3983+K3984*$B$6-I3984)</f>
        <v>510.81</v>
      </c>
      <c r="Q3984" s="0" t="n">
        <f aca="false">MAX(0,F3984-H3984-K3984-L3984)</f>
        <v>0</v>
      </c>
    </row>
    <row r="3985" customFormat="false" ht="15" hidden="false" customHeight="false" outlineLevel="0" collapsed="false">
      <c r="A3985" s="0" t="n">
        <f aca="false">'Profiles 8760'!A3974</f>
        <v>3972</v>
      </c>
      <c r="B3985" s="0" t="n">
        <f aca="false">'Profiles 8760'!B3974</f>
        <v>6</v>
      </c>
      <c r="C3985" s="0" t="n">
        <f aca="false">'Profiles 8760'!E3974</f>
        <v>0</v>
      </c>
      <c r="D3985" s="0" t="n">
        <f aca="false">'Profiles 8760'!F3974</f>
        <v>0.988897</v>
      </c>
      <c r="E3985" s="0" t="n">
        <f aca="false">'Profiles 8760'!G3974</f>
        <v>0.390057</v>
      </c>
      <c r="F3985" s="0" t="n">
        <f aca="false">D3985*Assumptions!$C$11*$B$7+E3985*Assumptions!$C$12*$B$8</f>
        <v>301.5467849</v>
      </c>
      <c r="G3985" s="0" t="n">
        <f aca="false">C3985*Assumptions!$C$15</f>
        <v>0</v>
      </c>
      <c r="H3985" s="0" t="n">
        <f aca="false">MIN(F3985,G3985)</f>
        <v>0</v>
      </c>
      <c r="I3985" s="0" t="n">
        <f aca="false">IF(C3985=1,MIN(G3985-H3985,Assumptions!$C$13,P3984),0)</f>
        <v>0</v>
      </c>
      <c r="J3985" s="0" t="n">
        <f aca="false">H3985+I3985</f>
        <v>0</v>
      </c>
      <c r="K3985" s="0" t="n">
        <f aca="false">MIN(IF(C3985=1,F3985-H3985,F3985),Assumptions!$C$13,MAX(0,($B$5-P3984)/$B$6))</f>
        <v>0</v>
      </c>
      <c r="L3985" s="0" t="n">
        <f aca="false">IF(C3985=1,0,MIN(F3985-K3985,Assumptions!$C$15,MAX(0,$B$10-O3984-M3985)))</f>
        <v>200</v>
      </c>
      <c r="M3985" s="0" t="n">
        <f aca="false">'Profiles 8760'!H3974</f>
        <v>159600</v>
      </c>
      <c r="N3985" s="0" t="n">
        <f aca="false">J3985+L3985</f>
        <v>200</v>
      </c>
      <c r="O3985" s="0" t="n">
        <f aca="false">O3984+N3985</f>
        <v>372309.533996862</v>
      </c>
      <c r="P3985" s="0" t="n">
        <f aca="false">MIN($B$5,P3984+K3985*$B$6-I3985)</f>
        <v>510.81</v>
      </c>
      <c r="Q3985" s="0" t="n">
        <f aca="false">MAX(0,F3985-H3985-K3985-L3985)</f>
        <v>101.5467849</v>
      </c>
    </row>
    <row r="3986" customFormat="false" ht="15" hidden="false" customHeight="false" outlineLevel="0" collapsed="false">
      <c r="A3986" s="0" t="n">
        <f aca="false">'Profiles 8760'!A3975</f>
        <v>3973</v>
      </c>
      <c r="B3986" s="0" t="n">
        <f aca="false">'Profiles 8760'!B3975</f>
        <v>6</v>
      </c>
      <c r="C3986" s="0" t="n">
        <f aca="false">'Profiles 8760'!E3975</f>
        <v>0</v>
      </c>
      <c r="D3986" s="0" t="n">
        <f aca="false">'Profiles 8760'!F3975</f>
        <v>1</v>
      </c>
      <c r="E3986" s="0" t="n">
        <f aca="false">'Profiles 8760'!G3975</f>
        <v>0.420799</v>
      </c>
      <c r="F3986" s="0" t="n">
        <f aca="false">D3986*Assumptions!$C$11*$B$7+E3986*Assumptions!$C$12*$B$8</f>
        <v>306.0106791</v>
      </c>
      <c r="G3986" s="0" t="n">
        <f aca="false">C3986*Assumptions!$C$15</f>
        <v>0</v>
      </c>
      <c r="H3986" s="0" t="n">
        <f aca="false">MIN(F3986,G3986)</f>
        <v>0</v>
      </c>
      <c r="I3986" s="0" t="n">
        <f aca="false">IF(C3986=1,MIN(G3986-H3986,Assumptions!$C$13,P3985),0)</f>
        <v>0</v>
      </c>
      <c r="J3986" s="0" t="n">
        <f aca="false">H3986+I3986</f>
        <v>0</v>
      </c>
      <c r="K3986" s="0" t="n">
        <f aca="false">MIN(IF(C3986=1,F3986-H3986,F3986),Assumptions!$C$13,MAX(0,($B$5-P3985)/$B$6))</f>
        <v>0</v>
      </c>
      <c r="L3986" s="0" t="n">
        <f aca="false">IF(C3986=1,0,MIN(F3986-K3986,Assumptions!$C$15,MAX(0,$B$10-O3985-M3986)))</f>
        <v>200</v>
      </c>
      <c r="M3986" s="0" t="n">
        <f aca="false">'Profiles 8760'!H3975</f>
        <v>159600</v>
      </c>
      <c r="N3986" s="0" t="n">
        <f aca="false">J3986+L3986</f>
        <v>200</v>
      </c>
      <c r="O3986" s="0" t="n">
        <f aca="false">O3985+N3986</f>
        <v>372509.533996862</v>
      </c>
      <c r="P3986" s="0" t="n">
        <f aca="false">MIN($B$5,P3985+K3986*$B$6-I3986)</f>
        <v>510.81</v>
      </c>
      <c r="Q3986" s="0" t="n">
        <f aca="false">MAX(0,F3986-H3986-K3986-L3986)</f>
        <v>106.0106791</v>
      </c>
    </row>
    <row r="3987" customFormat="false" ht="15" hidden="false" customHeight="false" outlineLevel="0" collapsed="false">
      <c r="A3987" s="0" t="n">
        <f aca="false">'Profiles 8760'!A3976</f>
        <v>3974</v>
      </c>
      <c r="B3987" s="0" t="n">
        <f aca="false">'Profiles 8760'!B3976</f>
        <v>6</v>
      </c>
      <c r="C3987" s="0" t="n">
        <f aca="false">'Profiles 8760'!E3976</f>
        <v>0</v>
      </c>
      <c r="D3987" s="0" t="n">
        <f aca="false">'Profiles 8760'!F3976</f>
        <v>0.988897</v>
      </c>
      <c r="E3987" s="0" t="n">
        <f aca="false">'Profiles 8760'!G3976</f>
        <v>0.512413</v>
      </c>
      <c r="F3987" s="0" t="n">
        <f aca="false">D3987*Assumptions!$C$11*$B$7+E3987*Assumptions!$C$12*$B$8</f>
        <v>306.5511453</v>
      </c>
      <c r="G3987" s="0" t="n">
        <f aca="false">C3987*Assumptions!$C$15</f>
        <v>0</v>
      </c>
      <c r="H3987" s="0" t="n">
        <f aca="false">MIN(F3987,G3987)</f>
        <v>0</v>
      </c>
      <c r="I3987" s="0" t="n">
        <f aca="false">IF(C3987=1,MIN(G3987-H3987,Assumptions!$C$13,P3986),0)</f>
        <v>0</v>
      </c>
      <c r="J3987" s="0" t="n">
        <f aca="false">H3987+I3987</f>
        <v>0</v>
      </c>
      <c r="K3987" s="0" t="n">
        <f aca="false">MIN(IF(C3987=1,F3987-H3987,F3987),Assumptions!$C$13,MAX(0,($B$5-P3986)/$B$6))</f>
        <v>0</v>
      </c>
      <c r="L3987" s="0" t="n">
        <f aca="false">IF(C3987=1,0,MIN(F3987-K3987,Assumptions!$C$15,MAX(0,$B$10-O3986-M3987)))</f>
        <v>200</v>
      </c>
      <c r="M3987" s="0" t="n">
        <f aca="false">'Profiles 8760'!H3976</f>
        <v>159600</v>
      </c>
      <c r="N3987" s="0" t="n">
        <f aca="false">J3987+L3987</f>
        <v>200</v>
      </c>
      <c r="O3987" s="0" t="n">
        <f aca="false">O3986+N3987</f>
        <v>372709.533996862</v>
      </c>
      <c r="P3987" s="0" t="n">
        <f aca="false">MIN($B$5,P3986+K3987*$B$6-I3987)</f>
        <v>510.81</v>
      </c>
      <c r="Q3987" s="0" t="n">
        <f aca="false">MAX(0,F3987-H3987-K3987-L3987)</f>
        <v>106.5511453</v>
      </c>
    </row>
    <row r="3988" customFormat="false" ht="15" hidden="false" customHeight="false" outlineLevel="0" collapsed="false">
      <c r="A3988" s="0" t="n">
        <f aca="false">'Profiles 8760'!A3977</f>
        <v>3975</v>
      </c>
      <c r="B3988" s="0" t="n">
        <f aca="false">'Profiles 8760'!B3977</f>
        <v>6</v>
      </c>
      <c r="C3988" s="0" t="n">
        <f aca="false">'Profiles 8760'!E3977</f>
        <v>0</v>
      </c>
      <c r="D3988" s="0" t="n">
        <f aca="false">'Profiles 8760'!F3977</f>
        <v>0.883086</v>
      </c>
      <c r="E3988" s="0" t="n">
        <f aca="false">'Profiles 8760'!G3977</f>
        <v>0.723422</v>
      </c>
      <c r="F3988" s="0" t="n">
        <f aca="false">D3988*Assumptions!$C$11*$B$7+E3988*Assumptions!$C$12*$B$8</f>
        <v>284.6231966</v>
      </c>
      <c r="G3988" s="0" t="n">
        <f aca="false">C3988*Assumptions!$C$15</f>
        <v>0</v>
      </c>
      <c r="H3988" s="0" t="n">
        <f aca="false">MIN(F3988,G3988)</f>
        <v>0</v>
      </c>
      <c r="I3988" s="0" t="n">
        <f aca="false">IF(C3988=1,MIN(G3988-H3988,Assumptions!$C$13,P3987),0)</f>
        <v>0</v>
      </c>
      <c r="J3988" s="0" t="n">
        <f aca="false">H3988+I3988</f>
        <v>0</v>
      </c>
      <c r="K3988" s="0" t="n">
        <f aca="false">MIN(IF(C3988=1,F3988-H3988,F3988),Assumptions!$C$13,MAX(0,($B$5-P3987)/$B$6))</f>
        <v>0</v>
      </c>
      <c r="L3988" s="0" t="n">
        <f aca="false">IF(C3988=1,0,MIN(F3988-K3988,Assumptions!$C$15,MAX(0,$B$10-O3987-M3988)))</f>
        <v>200</v>
      </c>
      <c r="M3988" s="0" t="n">
        <f aca="false">'Profiles 8760'!H3977</f>
        <v>159600</v>
      </c>
      <c r="N3988" s="0" t="n">
        <f aca="false">J3988+L3988</f>
        <v>200</v>
      </c>
      <c r="O3988" s="0" t="n">
        <f aca="false">O3987+N3988</f>
        <v>372909.533996862</v>
      </c>
      <c r="P3988" s="0" t="n">
        <f aca="false">MIN($B$5,P3987+K3988*$B$6-I3988)</f>
        <v>510.81</v>
      </c>
      <c r="Q3988" s="0" t="n">
        <f aca="false">MAX(0,F3988-H3988-K3988-L3988)</f>
        <v>84.6231966</v>
      </c>
    </row>
    <row r="3989" customFormat="false" ht="15" hidden="false" customHeight="false" outlineLevel="0" collapsed="false">
      <c r="A3989" s="0" t="n">
        <f aca="false">'Profiles 8760'!A3978</f>
        <v>3976</v>
      </c>
      <c r="B3989" s="0" t="n">
        <f aca="false">'Profiles 8760'!B3978</f>
        <v>6</v>
      </c>
      <c r="C3989" s="0" t="n">
        <f aca="false">'Profiles 8760'!E3978</f>
        <v>0</v>
      </c>
      <c r="D3989" s="0" t="n">
        <f aca="false">'Profiles 8760'!F3978</f>
        <v>0.719764</v>
      </c>
      <c r="E3989" s="0" t="n">
        <f aca="false">'Profiles 8760'!G3978</f>
        <v>0.674623</v>
      </c>
      <c r="F3989" s="0" t="n">
        <f aca="false">D3989*Assumptions!$C$11*$B$7+E3989*Assumptions!$C$12*$B$8</f>
        <v>235.4599239</v>
      </c>
      <c r="G3989" s="0" t="n">
        <f aca="false">C3989*Assumptions!$C$15</f>
        <v>0</v>
      </c>
      <c r="H3989" s="0" t="n">
        <f aca="false">MIN(F3989,G3989)</f>
        <v>0</v>
      </c>
      <c r="I3989" s="0" t="n">
        <f aca="false">IF(C3989=1,MIN(G3989-H3989,Assumptions!$C$13,P3988),0)</f>
        <v>0</v>
      </c>
      <c r="J3989" s="0" t="n">
        <f aca="false">H3989+I3989</f>
        <v>0</v>
      </c>
      <c r="K3989" s="0" t="n">
        <f aca="false">MIN(IF(C3989=1,F3989-H3989,F3989),Assumptions!$C$13,MAX(0,($B$5-P3988)/$B$6))</f>
        <v>0</v>
      </c>
      <c r="L3989" s="0" t="n">
        <f aca="false">IF(C3989=1,0,MIN(F3989-K3989,Assumptions!$C$15,MAX(0,$B$10-O3988-M3989)))</f>
        <v>200</v>
      </c>
      <c r="M3989" s="0" t="n">
        <f aca="false">'Profiles 8760'!H3978</f>
        <v>159600</v>
      </c>
      <c r="N3989" s="0" t="n">
        <f aca="false">J3989+L3989</f>
        <v>200</v>
      </c>
      <c r="O3989" s="0" t="n">
        <f aca="false">O3988+N3989</f>
        <v>373109.533996862</v>
      </c>
      <c r="P3989" s="0" t="n">
        <f aca="false">MIN($B$5,P3988+K3989*$B$6-I3989)</f>
        <v>510.81</v>
      </c>
      <c r="Q3989" s="0" t="n">
        <f aca="false">MAX(0,F3989-H3989-K3989-L3989)</f>
        <v>35.4599239</v>
      </c>
    </row>
    <row r="3990" customFormat="false" ht="15" hidden="false" customHeight="false" outlineLevel="0" collapsed="false">
      <c r="A3990" s="0" t="n">
        <f aca="false">'Profiles 8760'!A3979</f>
        <v>3977</v>
      </c>
      <c r="B3990" s="0" t="n">
        <f aca="false">'Profiles 8760'!B3979</f>
        <v>6</v>
      </c>
      <c r="C3990" s="0" t="n">
        <f aca="false">'Profiles 8760'!E3979</f>
        <v>0</v>
      </c>
      <c r="D3990" s="0" t="n">
        <f aca="false">'Profiles 8760'!F3979</f>
        <v>0.517616</v>
      </c>
      <c r="E3990" s="0" t="n">
        <f aca="false">'Profiles 8760'!G3979</f>
        <v>0.695702</v>
      </c>
      <c r="F3990" s="0" t="n">
        <f aca="false">D3990*Assumptions!$C$11*$B$7+E3990*Assumptions!$C$12*$B$8</f>
        <v>177.9417126</v>
      </c>
      <c r="G3990" s="0" t="n">
        <f aca="false">C3990*Assumptions!$C$15</f>
        <v>0</v>
      </c>
      <c r="H3990" s="0" t="n">
        <f aca="false">MIN(F3990,G3990)</f>
        <v>0</v>
      </c>
      <c r="I3990" s="0" t="n">
        <f aca="false">IF(C3990=1,MIN(G3990-H3990,Assumptions!$C$13,P3989),0)</f>
        <v>0</v>
      </c>
      <c r="J3990" s="0" t="n">
        <f aca="false">H3990+I3990</f>
        <v>0</v>
      </c>
      <c r="K3990" s="0" t="n">
        <f aca="false">MIN(IF(C3990=1,F3990-H3990,F3990),Assumptions!$C$13,MAX(0,($B$5-P3989)/$B$6))</f>
        <v>0</v>
      </c>
      <c r="L3990" s="0" t="n">
        <f aca="false">IF(C3990=1,0,MIN(F3990-K3990,Assumptions!$C$15,MAX(0,$B$10-O3989-M3990)))</f>
        <v>177.9417126</v>
      </c>
      <c r="M3990" s="0" t="n">
        <f aca="false">'Profiles 8760'!H3979</f>
        <v>159600</v>
      </c>
      <c r="N3990" s="0" t="n">
        <f aca="false">J3990+L3990</f>
        <v>177.9417126</v>
      </c>
      <c r="O3990" s="0" t="n">
        <f aca="false">O3989+N3990</f>
        <v>373287.475709462</v>
      </c>
      <c r="P3990" s="0" t="n">
        <f aca="false">MIN($B$5,P3989+K3990*$B$6-I3990)</f>
        <v>510.81</v>
      </c>
      <c r="Q3990" s="0" t="n">
        <f aca="false">MAX(0,F3990-H3990-K3990-L3990)</f>
        <v>0</v>
      </c>
    </row>
    <row r="3991" customFormat="false" ht="15" hidden="false" customHeight="false" outlineLevel="0" collapsed="false">
      <c r="A3991" s="0" t="n">
        <f aca="false">'Profiles 8760'!A3980</f>
        <v>3978</v>
      </c>
      <c r="B3991" s="0" t="n">
        <f aca="false">'Profiles 8760'!B3980</f>
        <v>6</v>
      </c>
      <c r="C3991" s="0" t="n">
        <f aca="false">'Profiles 8760'!E3980</f>
        <v>0</v>
      </c>
      <c r="D3991" s="0" t="n">
        <f aca="false">'Profiles 8760'!F3980</f>
        <v>0.301603</v>
      </c>
      <c r="E3991" s="0" t="n">
        <f aca="false">'Profiles 8760'!G3980</f>
        <v>0.40004</v>
      </c>
      <c r="F3991" s="0" t="n">
        <f aca="false">D3991*Assumptions!$C$11*$B$7+E3991*Assumptions!$C$12*$B$8</f>
        <v>103.4645824</v>
      </c>
      <c r="G3991" s="0" t="n">
        <f aca="false">C3991*Assumptions!$C$15</f>
        <v>0</v>
      </c>
      <c r="H3991" s="0" t="n">
        <f aca="false">MIN(F3991,G3991)</f>
        <v>0</v>
      </c>
      <c r="I3991" s="0" t="n">
        <f aca="false">IF(C3991=1,MIN(G3991-H3991,Assumptions!$C$13,P3990),0)</f>
        <v>0</v>
      </c>
      <c r="J3991" s="0" t="n">
        <f aca="false">H3991+I3991</f>
        <v>0</v>
      </c>
      <c r="K3991" s="0" t="n">
        <f aca="false">MIN(IF(C3991=1,F3991-H3991,F3991),Assumptions!$C$13,MAX(0,($B$5-P3990)/$B$6))</f>
        <v>0</v>
      </c>
      <c r="L3991" s="0" t="n">
        <f aca="false">IF(C3991=1,0,MIN(F3991-K3991,Assumptions!$C$15,MAX(0,$B$10-O3990-M3991)))</f>
        <v>103.4645824</v>
      </c>
      <c r="M3991" s="0" t="n">
        <f aca="false">'Profiles 8760'!H3980</f>
        <v>159600</v>
      </c>
      <c r="N3991" s="0" t="n">
        <f aca="false">J3991+L3991</f>
        <v>103.4645824</v>
      </c>
      <c r="O3991" s="0" t="n">
        <f aca="false">O3990+N3991</f>
        <v>373390.940291862</v>
      </c>
      <c r="P3991" s="0" t="n">
        <f aca="false">MIN($B$5,P3990+K3991*$B$6-I3991)</f>
        <v>510.81</v>
      </c>
      <c r="Q3991" s="0" t="n">
        <f aca="false">MAX(0,F3991-H3991-K3991-L3991)</f>
        <v>0</v>
      </c>
    </row>
    <row r="3992" customFormat="false" ht="15" hidden="false" customHeight="false" outlineLevel="0" collapsed="false">
      <c r="A3992" s="0" t="n">
        <f aca="false">'Profiles 8760'!A3981</f>
        <v>3979</v>
      </c>
      <c r="B3992" s="0" t="n">
        <f aca="false">'Profiles 8760'!B3981</f>
        <v>6</v>
      </c>
      <c r="C3992" s="0" t="n">
        <f aca="false">'Profiles 8760'!E3981</f>
        <v>0</v>
      </c>
      <c r="D3992" s="0" t="n">
        <f aca="false">'Profiles 8760'!F3981</f>
        <v>0.104145</v>
      </c>
      <c r="E3992" s="0" t="n">
        <f aca="false">'Profiles 8760'!G3981</f>
        <v>0.259181</v>
      </c>
      <c r="F3992" s="0" t="n">
        <f aca="false">D3992*Assumptions!$C$11*$B$7+E3992*Assumptions!$C$12*$B$8</f>
        <v>40.6775789</v>
      </c>
      <c r="G3992" s="0" t="n">
        <f aca="false">C3992*Assumptions!$C$15</f>
        <v>0</v>
      </c>
      <c r="H3992" s="0" t="n">
        <f aca="false">MIN(F3992,G3992)</f>
        <v>0</v>
      </c>
      <c r="I3992" s="0" t="n">
        <f aca="false">IF(C3992=1,MIN(G3992-H3992,Assumptions!$C$13,P3991),0)</f>
        <v>0</v>
      </c>
      <c r="J3992" s="0" t="n">
        <f aca="false">H3992+I3992</f>
        <v>0</v>
      </c>
      <c r="K3992" s="0" t="n">
        <f aca="false">MIN(IF(C3992=1,F3992-H3992,F3992),Assumptions!$C$13,MAX(0,($B$5-P3991)/$B$6))</f>
        <v>0</v>
      </c>
      <c r="L3992" s="0" t="n">
        <f aca="false">IF(C3992=1,0,MIN(F3992-K3992,Assumptions!$C$15,MAX(0,$B$10-O3991-M3992)))</f>
        <v>40.6775789</v>
      </c>
      <c r="M3992" s="0" t="n">
        <f aca="false">'Profiles 8760'!H3981</f>
        <v>159600</v>
      </c>
      <c r="N3992" s="0" t="n">
        <f aca="false">J3992+L3992</f>
        <v>40.6775789</v>
      </c>
      <c r="O3992" s="0" t="n">
        <f aca="false">O3991+N3992</f>
        <v>373431.617870762</v>
      </c>
      <c r="P3992" s="0" t="n">
        <f aca="false">MIN($B$5,P3991+K3992*$B$6-I3992)</f>
        <v>510.81</v>
      </c>
      <c r="Q3992" s="0" t="n">
        <f aca="false">MAX(0,F3992-H3992-K3992-L3992)</f>
        <v>0</v>
      </c>
    </row>
    <row r="3993" customFormat="false" ht="15" hidden="false" customHeight="false" outlineLevel="0" collapsed="false">
      <c r="A3993" s="0" t="n">
        <f aca="false">'Profiles 8760'!A3982</f>
        <v>3980</v>
      </c>
      <c r="B3993" s="0" t="n">
        <f aca="false">'Profiles 8760'!B3982</f>
        <v>6</v>
      </c>
      <c r="C3993" s="0" t="n">
        <f aca="false">'Profiles 8760'!E3982</f>
        <v>1</v>
      </c>
      <c r="D3993" s="0" t="n">
        <f aca="false">'Profiles 8760'!F3982</f>
        <v>0</v>
      </c>
      <c r="E3993" s="0" t="n">
        <f aca="false">'Profiles 8760'!G3982</f>
        <v>0.314184</v>
      </c>
      <c r="F3993" s="0" t="n">
        <f aca="false">D3993*Assumptions!$C$11*$B$7+E3993*Assumptions!$C$12*$B$8</f>
        <v>12.8501256</v>
      </c>
      <c r="G3993" s="0" t="n">
        <f aca="false">C3993*Assumptions!$C$15</f>
        <v>200</v>
      </c>
      <c r="H3993" s="0" t="n">
        <f aca="false">MIN(F3993,G3993)</f>
        <v>12.8501256</v>
      </c>
      <c r="I3993" s="0" t="n">
        <f aca="false">IF(C3993=1,MIN(G3993-H3993,Assumptions!$C$13,P3992),0)</f>
        <v>180</v>
      </c>
      <c r="J3993" s="0" t="n">
        <f aca="false">H3993+I3993</f>
        <v>192.8501256</v>
      </c>
      <c r="K3993" s="0" t="n">
        <f aca="false">MIN(IF(C3993=1,F3993-H3993,F3993),Assumptions!$C$13,MAX(0,($B$5-P3992)/$B$6))</f>
        <v>0</v>
      </c>
      <c r="L3993" s="0" t="n">
        <f aca="false">IF(C3993=1,0,MIN(F3993-K3993,Assumptions!$C$15,MAX(0,$B$10-O3992-M3993)))</f>
        <v>0</v>
      </c>
      <c r="M3993" s="0" t="n">
        <f aca="false">'Profiles 8760'!H3982</f>
        <v>159400</v>
      </c>
      <c r="N3993" s="0" t="n">
        <f aca="false">J3993+L3993</f>
        <v>192.8501256</v>
      </c>
      <c r="O3993" s="0" t="n">
        <f aca="false">O3992+N3993</f>
        <v>373624.467996362</v>
      </c>
      <c r="P3993" s="0" t="n">
        <f aca="false">MIN($B$5,P3992+K3993*$B$6-I3993)</f>
        <v>330.81</v>
      </c>
      <c r="Q3993" s="0" t="n">
        <f aca="false">MAX(0,F3993-H3993-K3993-L3993)</f>
        <v>0</v>
      </c>
    </row>
    <row r="3994" customFormat="false" ht="15" hidden="false" customHeight="false" outlineLevel="0" collapsed="false">
      <c r="A3994" s="0" t="n">
        <f aca="false">'Profiles 8760'!A3983</f>
        <v>3981</v>
      </c>
      <c r="B3994" s="0" t="n">
        <f aca="false">'Profiles 8760'!B3983</f>
        <v>6</v>
      </c>
      <c r="C3994" s="0" t="n">
        <f aca="false">'Profiles 8760'!E3983</f>
        <v>1</v>
      </c>
      <c r="D3994" s="0" t="n">
        <f aca="false">'Profiles 8760'!F3983</f>
        <v>0</v>
      </c>
      <c r="E3994" s="0" t="n">
        <f aca="false">'Profiles 8760'!G3983</f>
        <v>0.218072</v>
      </c>
      <c r="F3994" s="0" t="n">
        <f aca="false">D3994*Assumptions!$C$11*$B$7+E3994*Assumptions!$C$12*$B$8</f>
        <v>8.9191448</v>
      </c>
      <c r="G3994" s="0" t="n">
        <f aca="false">C3994*Assumptions!$C$15</f>
        <v>200</v>
      </c>
      <c r="H3994" s="0" t="n">
        <f aca="false">MIN(F3994,G3994)</f>
        <v>8.9191448</v>
      </c>
      <c r="I3994" s="0" t="n">
        <f aca="false">IF(C3994=1,MIN(G3994-H3994,Assumptions!$C$13,P3993),0)</f>
        <v>180</v>
      </c>
      <c r="J3994" s="0" t="n">
        <f aca="false">H3994+I3994</f>
        <v>188.9191448</v>
      </c>
      <c r="K3994" s="0" t="n">
        <f aca="false">MIN(IF(C3994=1,F3994-H3994,F3994),Assumptions!$C$13,MAX(0,($B$5-P3993)/$B$6))</f>
        <v>0</v>
      </c>
      <c r="L3994" s="0" t="n">
        <f aca="false">IF(C3994=1,0,MIN(F3994-K3994,Assumptions!$C$15,MAX(0,$B$10-O3993-M3994)))</f>
        <v>0</v>
      </c>
      <c r="M3994" s="0" t="n">
        <f aca="false">'Profiles 8760'!H3983</f>
        <v>159200</v>
      </c>
      <c r="N3994" s="0" t="n">
        <f aca="false">J3994+L3994</f>
        <v>188.9191448</v>
      </c>
      <c r="O3994" s="0" t="n">
        <f aca="false">O3993+N3994</f>
        <v>373813.387141162</v>
      </c>
      <c r="P3994" s="0" t="n">
        <f aca="false">MIN($B$5,P3993+K3994*$B$6-I3994)</f>
        <v>150.81</v>
      </c>
      <c r="Q3994" s="0" t="n">
        <f aca="false">MAX(0,F3994-H3994-K3994-L3994)</f>
        <v>0</v>
      </c>
    </row>
    <row r="3995" customFormat="false" ht="15" hidden="false" customHeight="false" outlineLevel="0" collapsed="false">
      <c r="A3995" s="0" t="n">
        <f aca="false">'Profiles 8760'!A3984</f>
        <v>3982</v>
      </c>
      <c r="B3995" s="0" t="n">
        <f aca="false">'Profiles 8760'!B3984</f>
        <v>6</v>
      </c>
      <c r="C3995" s="0" t="n">
        <f aca="false">'Profiles 8760'!E3984</f>
        <v>0</v>
      </c>
      <c r="D3995" s="0" t="n">
        <f aca="false">'Profiles 8760'!F3984</f>
        <v>0</v>
      </c>
      <c r="E3995" s="0" t="n">
        <f aca="false">'Profiles 8760'!G3984</f>
        <v>0.196863</v>
      </c>
      <c r="F3995" s="0" t="n">
        <f aca="false">D3995*Assumptions!$C$11*$B$7+E3995*Assumptions!$C$12*$B$8</f>
        <v>8.0516967</v>
      </c>
      <c r="G3995" s="0" t="n">
        <f aca="false">C3995*Assumptions!$C$15</f>
        <v>0</v>
      </c>
      <c r="H3995" s="0" t="n">
        <f aca="false">MIN(F3995,G3995)</f>
        <v>0</v>
      </c>
      <c r="I3995" s="0" t="n">
        <f aca="false">IF(C3995=1,MIN(G3995-H3995,Assumptions!$C$13,P3994),0)</f>
        <v>0</v>
      </c>
      <c r="J3995" s="0" t="n">
        <f aca="false">H3995+I3995</f>
        <v>0</v>
      </c>
      <c r="K3995" s="0" t="n">
        <f aca="false">MIN(IF(C3995=1,F3995-H3995,F3995),Assumptions!$C$13,MAX(0,($B$5-P3994)/$B$6))</f>
        <v>8.0516967</v>
      </c>
      <c r="L3995" s="0" t="n">
        <f aca="false">IF(C3995=1,0,MIN(F3995-K3995,Assumptions!$C$15,MAX(0,$B$10-O3994-M3995)))</f>
        <v>0</v>
      </c>
      <c r="M3995" s="0" t="n">
        <f aca="false">'Profiles 8760'!H3984</f>
        <v>159200</v>
      </c>
      <c r="N3995" s="0" t="n">
        <f aca="false">J3995+L3995</f>
        <v>0</v>
      </c>
      <c r="O3995" s="0" t="n">
        <f aca="false">O3994+N3995</f>
        <v>373813.387141162</v>
      </c>
      <c r="P3995" s="0" t="n">
        <f aca="false">MIN($B$5,P3994+K3995*$B$6-I3995)</f>
        <v>157.78921069956</v>
      </c>
      <c r="Q3995" s="0" t="n">
        <f aca="false">MAX(0,F3995-H3995-K3995-L3995)</f>
        <v>0</v>
      </c>
    </row>
    <row r="3996" customFormat="false" ht="15" hidden="false" customHeight="false" outlineLevel="0" collapsed="false">
      <c r="A3996" s="0" t="n">
        <f aca="false">'Profiles 8760'!A3985</f>
        <v>3983</v>
      </c>
      <c r="B3996" s="0" t="n">
        <f aca="false">'Profiles 8760'!B3985</f>
        <v>6</v>
      </c>
      <c r="C3996" s="0" t="n">
        <f aca="false">'Profiles 8760'!E3985</f>
        <v>0</v>
      </c>
      <c r="D3996" s="0" t="n">
        <f aca="false">'Profiles 8760'!F3985</f>
        <v>0</v>
      </c>
      <c r="E3996" s="0" t="n">
        <f aca="false">'Profiles 8760'!G3985</f>
        <v>0.116819</v>
      </c>
      <c r="F3996" s="0" t="n">
        <f aca="false">D3996*Assumptions!$C$11*$B$7+E3996*Assumptions!$C$12*$B$8</f>
        <v>4.7778971</v>
      </c>
      <c r="G3996" s="0" t="n">
        <f aca="false">C3996*Assumptions!$C$15</f>
        <v>0</v>
      </c>
      <c r="H3996" s="0" t="n">
        <f aca="false">MIN(F3996,G3996)</f>
        <v>0</v>
      </c>
      <c r="I3996" s="0" t="n">
        <f aca="false">IF(C3996=1,MIN(G3996-H3996,Assumptions!$C$13,P3995),0)</f>
        <v>0</v>
      </c>
      <c r="J3996" s="0" t="n">
        <f aca="false">H3996+I3996</f>
        <v>0</v>
      </c>
      <c r="K3996" s="0" t="n">
        <f aca="false">MIN(IF(C3996=1,F3996-H3996,F3996),Assumptions!$C$13,MAX(0,($B$5-P3995)/$B$6))</f>
        <v>4.7778971</v>
      </c>
      <c r="L3996" s="0" t="n">
        <f aca="false">IF(C3996=1,0,MIN(F3996-K3996,Assumptions!$C$15,MAX(0,$B$10-O3995-M3996)))</f>
        <v>0</v>
      </c>
      <c r="M3996" s="0" t="n">
        <f aca="false">'Profiles 8760'!H3985</f>
        <v>159200</v>
      </c>
      <c r="N3996" s="0" t="n">
        <f aca="false">J3996+L3996</f>
        <v>0</v>
      </c>
      <c r="O3996" s="0" t="n">
        <f aca="false">O3995+N3996</f>
        <v>373813.387141162</v>
      </c>
      <c r="P3996" s="0" t="n">
        <f aca="false">MIN($B$5,P3995+K3996*$B$6-I3996)</f>
        <v>161.93069190584</v>
      </c>
      <c r="Q3996" s="0" t="n">
        <f aca="false">MAX(0,F3996-H3996-K3996-L3996)</f>
        <v>0</v>
      </c>
    </row>
    <row r="3997" customFormat="false" ht="15" hidden="false" customHeight="false" outlineLevel="0" collapsed="false">
      <c r="A3997" s="0" t="n">
        <f aca="false">'Profiles 8760'!A3986</f>
        <v>3984</v>
      </c>
      <c r="B3997" s="0" t="n">
        <f aca="false">'Profiles 8760'!B3986</f>
        <v>6</v>
      </c>
      <c r="C3997" s="0" t="n">
        <f aca="false">'Profiles 8760'!E3986</f>
        <v>0</v>
      </c>
      <c r="D3997" s="0" t="n">
        <f aca="false">'Profiles 8760'!F3986</f>
        <v>0</v>
      </c>
      <c r="E3997" s="0" t="n">
        <f aca="false">'Profiles 8760'!G3986</f>
        <v>0.13492</v>
      </c>
      <c r="F3997" s="0" t="n">
        <f aca="false">D3997*Assumptions!$C$11*$B$7+E3997*Assumptions!$C$12*$B$8</f>
        <v>5.518228</v>
      </c>
      <c r="G3997" s="0" t="n">
        <f aca="false">C3997*Assumptions!$C$15</f>
        <v>0</v>
      </c>
      <c r="H3997" s="0" t="n">
        <f aca="false">MIN(F3997,G3997)</f>
        <v>0</v>
      </c>
      <c r="I3997" s="0" t="n">
        <f aca="false">IF(C3997=1,MIN(G3997-H3997,Assumptions!$C$13,P3996),0)</f>
        <v>0</v>
      </c>
      <c r="J3997" s="0" t="n">
        <f aca="false">H3997+I3997</f>
        <v>0</v>
      </c>
      <c r="K3997" s="0" t="n">
        <f aca="false">MIN(IF(C3997=1,F3997-H3997,F3997),Assumptions!$C$13,MAX(0,($B$5-P3996)/$B$6))</f>
        <v>5.518228</v>
      </c>
      <c r="L3997" s="0" t="n">
        <f aca="false">IF(C3997=1,0,MIN(F3997-K3997,Assumptions!$C$15,MAX(0,$B$10-O3996-M3997)))</f>
        <v>0</v>
      </c>
      <c r="M3997" s="0" t="n">
        <f aca="false">'Profiles 8760'!H3986</f>
        <v>159200</v>
      </c>
      <c r="N3997" s="0" t="n">
        <f aca="false">J3997+L3997</f>
        <v>0</v>
      </c>
      <c r="O3997" s="0" t="n">
        <f aca="false">O3996+N3997</f>
        <v>373813.387141162</v>
      </c>
      <c r="P3997" s="0" t="n">
        <f aca="false">MIN($B$5,P3996+K3997*$B$6-I3997)</f>
        <v>166.71389193624</v>
      </c>
      <c r="Q3997" s="0" t="n">
        <f aca="false">MAX(0,F3997-H3997-K3997-L3997)</f>
        <v>0</v>
      </c>
    </row>
    <row r="3998" customFormat="false" ht="15" hidden="false" customHeight="false" outlineLevel="0" collapsed="false">
      <c r="A3998" s="0" t="n">
        <f aca="false">'Profiles 8760'!A3987</f>
        <v>3985</v>
      </c>
      <c r="B3998" s="0" t="n">
        <f aca="false">'Profiles 8760'!B3987</f>
        <v>6</v>
      </c>
      <c r="C3998" s="0" t="n">
        <f aca="false">'Profiles 8760'!E3987</f>
        <v>0</v>
      </c>
      <c r="D3998" s="0" t="n">
        <f aca="false">'Profiles 8760'!F3987</f>
        <v>0</v>
      </c>
      <c r="E3998" s="0" t="n">
        <f aca="false">'Profiles 8760'!G3987</f>
        <v>0.131808</v>
      </c>
      <c r="F3998" s="0" t="n">
        <f aca="false">D3998*Assumptions!$C$11*$B$7+E3998*Assumptions!$C$12*$B$8</f>
        <v>5.3909472</v>
      </c>
      <c r="G3998" s="0" t="n">
        <f aca="false">C3998*Assumptions!$C$15</f>
        <v>0</v>
      </c>
      <c r="H3998" s="0" t="n">
        <f aca="false">MIN(F3998,G3998)</f>
        <v>0</v>
      </c>
      <c r="I3998" s="0" t="n">
        <f aca="false">IF(C3998=1,MIN(G3998-H3998,Assumptions!$C$13,P3997),0)</f>
        <v>0</v>
      </c>
      <c r="J3998" s="0" t="n">
        <f aca="false">H3998+I3998</f>
        <v>0</v>
      </c>
      <c r="K3998" s="0" t="n">
        <f aca="false">MIN(IF(C3998=1,F3998-H3998,F3998),Assumptions!$C$13,MAX(0,($B$5-P3997)/$B$6))</f>
        <v>5.3909472</v>
      </c>
      <c r="L3998" s="0" t="n">
        <f aca="false">IF(C3998=1,0,MIN(F3998-K3998,Assumptions!$C$15,MAX(0,$B$10-O3997-M3998)))</f>
        <v>0</v>
      </c>
      <c r="M3998" s="0" t="n">
        <f aca="false">'Profiles 8760'!H3987</f>
        <v>159200</v>
      </c>
      <c r="N3998" s="0" t="n">
        <f aca="false">J3998+L3998</f>
        <v>0</v>
      </c>
      <c r="O3998" s="0" t="n">
        <f aca="false">O3997+N3998</f>
        <v>373813.387141162</v>
      </c>
      <c r="P3998" s="0" t="n">
        <f aca="false">MIN($B$5,P3997+K3998*$B$6-I3998)</f>
        <v>171.3867649692</v>
      </c>
      <c r="Q3998" s="0" t="n">
        <f aca="false">MAX(0,F3998-H3998-K3998-L3998)</f>
        <v>0</v>
      </c>
    </row>
    <row r="3999" customFormat="false" ht="15" hidden="false" customHeight="false" outlineLevel="0" collapsed="false">
      <c r="A3999" s="0" t="n">
        <f aca="false">'Profiles 8760'!A3988</f>
        <v>3986</v>
      </c>
      <c r="B3999" s="0" t="n">
        <f aca="false">'Profiles 8760'!B3988</f>
        <v>6</v>
      </c>
      <c r="C3999" s="0" t="n">
        <f aca="false">'Profiles 8760'!E3988</f>
        <v>0</v>
      </c>
      <c r="D3999" s="0" t="n">
        <f aca="false">'Profiles 8760'!F3988</f>
        <v>0</v>
      </c>
      <c r="E3999" s="0" t="n">
        <f aca="false">'Profiles 8760'!G3988</f>
        <v>0.158241</v>
      </c>
      <c r="F3999" s="0" t="n">
        <f aca="false">D3999*Assumptions!$C$11*$B$7+E3999*Assumptions!$C$12*$B$8</f>
        <v>6.4720569</v>
      </c>
      <c r="G3999" s="0" t="n">
        <f aca="false">C3999*Assumptions!$C$15</f>
        <v>0</v>
      </c>
      <c r="H3999" s="0" t="n">
        <f aca="false">MIN(F3999,G3999)</f>
        <v>0</v>
      </c>
      <c r="I3999" s="0" t="n">
        <f aca="false">IF(C3999=1,MIN(G3999-H3999,Assumptions!$C$13,P3998),0)</f>
        <v>0</v>
      </c>
      <c r="J3999" s="0" t="n">
        <f aca="false">H3999+I3999</f>
        <v>0</v>
      </c>
      <c r="K3999" s="0" t="n">
        <f aca="false">MIN(IF(C3999=1,F3999-H3999,F3999),Assumptions!$C$13,MAX(0,($B$5-P3998)/$B$6))</f>
        <v>6.4720569</v>
      </c>
      <c r="L3999" s="0" t="n">
        <f aca="false">IF(C3999=1,0,MIN(F3999-K3999,Assumptions!$C$15,MAX(0,$B$10-O3998-M3999)))</f>
        <v>0</v>
      </c>
      <c r="M3999" s="0" t="n">
        <f aca="false">'Profiles 8760'!H3988</f>
        <v>159200</v>
      </c>
      <c r="N3999" s="0" t="n">
        <f aca="false">J3999+L3999</f>
        <v>0</v>
      </c>
      <c r="O3999" s="0" t="n">
        <f aca="false">O3998+N3999</f>
        <v>373813.387141162</v>
      </c>
      <c r="P3999" s="0" t="n">
        <f aca="false">MIN($B$5,P3998+K3999*$B$6-I3999)</f>
        <v>176.99674389012</v>
      </c>
      <c r="Q3999" s="0" t="n">
        <f aca="false">MAX(0,F3999-H3999-K3999-L3999)</f>
        <v>0</v>
      </c>
    </row>
    <row r="4000" customFormat="false" ht="15" hidden="false" customHeight="false" outlineLevel="0" collapsed="false">
      <c r="A4000" s="0" t="n">
        <f aca="false">'Profiles 8760'!A3989</f>
        <v>3987</v>
      </c>
      <c r="B4000" s="0" t="n">
        <f aca="false">'Profiles 8760'!B3989</f>
        <v>6</v>
      </c>
      <c r="C4000" s="0" t="n">
        <f aca="false">'Profiles 8760'!E3989</f>
        <v>0</v>
      </c>
      <c r="D4000" s="0" t="n">
        <f aca="false">'Profiles 8760'!F3989</f>
        <v>0</v>
      </c>
      <c r="E4000" s="0" t="n">
        <f aca="false">'Profiles 8760'!G3989</f>
        <v>0.141595</v>
      </c>
      <c r="F4000" s="0" t="n">
        <f aca="false">D4000*Assumptions!$C$11*$B$7+E4000*Assumptions!$C$12*$B$8</f>
        <v>5.7912355</v>
      </c>
      <c r="G4000" s="0" t="n">
        <f aca="false">C4000*Assumptions!$C$15</f>
        <v>0</v>
      </c>
      <c r="H4000" s="0" t="n">
        <f aca="false">MIN(F4000,G4000)</f>
        <v>0</v>
      </c>
      <c r="I4000" s="0" t="n">
        <f aca="false">IF(C4000=1,MIN(G4000-H4000,Assumptions!$C$13,P3999),0)</f>
        <v>0</v>
      </c>
      <c r="J4000" s="0" t="n">
        <f aca="false">H4000+I4000</f>
        <v>0</v>
      </c>
      <c r="K4000" s="0" t="n">
        <f aca="false">MIN(IF(C4000=1,F4000-H4000,F4000),Assumptions!$C$13,MAX(0,($B$5-P3999)/$B$6))</f>
        <v>5.7912355</v>
      </c>
      <c r="L4000" s="0" t="n">
        <f aca="false">IF(C4000=1,0,MIN(F4000-K4000,Assumptions!$C$15,MAX(0,$B$10-O3999-M4000)))</f>
        <v>0</v>
      </c>
      <c r="M4000" s="0" t="n">
        <f aca="false">'Profiles 8760'!H3989</f>
        <v>159200</v>
      </c>
      <c r="N4000" s="0" t="n">
        <f aca="false">J4000+L4000</f>
        <v>0</v>
      </c>
      <c r="O4000" s="0" t="n">
        <f aca="false">O3999+N4000</f>
        <v>373813.387141162</v>
      </c>
      <c r="P4000" s="0" t="n">
        <f aca="false">MIN($B$5,P3999+K4000*$B$6-I4000)</f>
        <v>182.01658682152</v>
      </c>
      <c r="Q4000" s="0" t="n">
        <f aca="false">MAX(0,F4000-H4000-K4000-L4000)</f>
        <v>0</v>
      </c>
    </row>
    <row r="4001" customFormat="false" ht="15" hidden="false" customHeight="false" outlineLevel="0" collapsed="false">
      <c r="A4001" s="0" t="n">
        <f aca="false">'Profiles 8760'!A3990</f>
        <v>3988</v>
      </c>
      <c r="B4001" s="0" t="n">
        <f aca="false">'Profiles 8760'!B3990</f>
        <v>6</v>
      </c>
      <c r="C4001" s="0" t="n">
        <f aca="false">'Profiles 8760'!E3990</f>
        <v>0</v>
      </c>
      <c r="D4001" s="0" t="n">
        <f aca="false">'Profiles 8760'!F3990</f>
        <v>0</v>
      </c>
      <c r="E4001" s="0" t="n">
        <f aca="false">'Profiles 8760'!G3990</f>
        <v>0.0881</v>
      </c>
      <c r="F4001" s="0" t="n">
        <f aca="false">D4001*Assumptions!$C$11*$B$7+E4001*Assumptions!$C$12*$B$8</f>
        <v>3.60329</v>
      </c>
      <c r="G4001" s="0" t="n">
        <f aca="false">C4001*Assumptions!$C$15</f>
        <v>0</v>
      </c>
      <c r="H4001" s="0" t="n">
        <f aca="false">MIN(F4001,G4001)</f>
        <v>0</v>
      </c>
      <c r="I4001" s="0" t="n">
        <f aca="false">IF(C4001=1,MIN(G4001-H4001,Assumptions!$C$13,P4000),0)</f>
        <v>0</v>
      </c>
      <c r="J4001" s="0" t="n">
        <f aca="false">H4001+I4001</f>
        <v>0</v>
      </c>
      <c r="K4001" s="0" t="n">
        <f aca="false">MIN(IF(C4001=1,F4001-H4001,F4001),Assumptions!$C$13,MAX(0,($B$5-P4000)/$B$6))</f>
        <v>3.60329</v>
      </c>
      <c r="L4001" s="0" t="n">
        <f aca="false">IF(C4001=1,0,MIN(F4001-K4001,Assumptions!$C$15,MAX(0,$B$10-O4000-M4001)))</f>
        <v>0</v>
      </c>
      <c r="M4001" s="0" t="n">
        <f aca="false">'Profiles 8760'!H3990</f>
        <v>159200</v>
      </c>
      <c r="N4001" s="0" t="n">
        <f aca="false">J4001+L4001</f>
        <v>0</v>
      </c>
      <c r="O4001" s="0" t="n">
        <f aca="false">O4000+N4001</f>
        <v>373813.387141162</v>
      </c>
      <c r="P4001" s="0" t="n">
        <f aca="false">MIN($B$5,P4000+K4001*$B$6-I4001)</f>
        <v>185.13991859352</v>
      </c>
      <c r="Q4001" s="0" t="n">
        <f aca="false">MAX(0,F4001-H4001-K4001-L4001)</f>
        <v>0</v>
      </c>
    </row>
    <row r="4002" customFormat="false" ht="15" hidden="false" customHeight="false" outlineLevel="0" collapsed="false">
      <c r="A4002" s="0" t="n">
        <f aca="false">'Profiles 8760'!A3991</f>
        <v>3989</v>
      </c>
      <c r="B4002" s="0" t="n">
        <f aca="false">'Profiles 8760'!B3991</f>
        <v>6</v>
      </c>
      <c r="C4002" s="0" t="n">
        <f aca="false">'Profiles 8760'!E3991</f>
        <v>0</v>
      </c>
      <c r="D4002" s="0" t="n">
        <f aca="false">'Profiles 8760'!F3991</f>
        <v>0</v>
      </c>
      <c r="E4002" s="0" t="n">
        <f aca="false">'Profiles 8760'!G3991</f>
        <v>0.128303</v>
      </c>
      <c r="F4002" s="0" t="n">
        <f aca="false">D4002*Assumptions!$C$11*$B$7+E4002*Assumptions!$C$12*$B$8</f>
        <v>5.2475927</v>
      </c>
      <c r="G4002" s="0" t="n">
        <f aca="false">C4002*Assumptions!$C$15</f>
        <v>0</v>
      </c>
      <c r="H4002" s="0" t="n">
        <f aca="false">MIN(F4002,G4002)</f>
        <v>0</v>
      </c>
      <c r="I4002" s="0" t="n">
        <f aca="false">IF(C4002=1,MIN(G4002-H4002,Assumptions!$C$13,P4001),0)</f>
        <v>0</v>
      </c>
      <c r="J4002" s="0" t="n">
        <f aca="false">H4002+I4002</f>
        <v>0</v>
      </c>
      <c r="K4002" s="0" t="n">
        <f aca="false">MIN(IF(C4002=1,F4002-H4002,F4002),Assumptions!$C$13,MAX(0,($B$5-P4001)/$B$6))</f>
        <v>5.2475927</v>
      </c>
      <c r="L4002" s="0" t="n">
        <f aca="false">IF(C4002=1,0,MIN(F4002-K4002,Assumptions!$C$15,MAX(0,$B$10-O4001-M4002)))</f>
        <v>0</v>
      </c>
      <c r="M4002" s="0" t="n">
        <f aca="false">'Profiles 8760'!H3991</f>
        <v>159200</v>
      </c>
      <c r="N4002" s="0" t="n">
        <f aca="false">J4002+L4002</f>
        <v>0</v>
      </c>
      <c r="O4002" s="0" t="n">
        <f aca="false">O4001+N4002</f>
        <v>373813.387141162</v>
      </c>
      <c r="P4002" s="0" t="n">
        <f aca="false">MIN($B$5,P4001+K4002*$B$6-I4002)</f>
        <v>189.68853194588</v>
      </c>
      <c r="Q4002" s="0" t="n">
        <f aca="false">MAX(0,F4002-H4002-K4002-L4002)</f>
        <v>0</v>
      </c>
    </row>
    <row r="4003" customFormat="false" ht="15" hidden="false" customHeight="false" outlineLevel="0" collapsed="false">
      <c r="A4003" s="0" t="n">
        <f aca="false">'Profiles 8760'!A3992</f>
        <v>3990</v>
      </c>
      <c r="B4003" s="0" t="n">
        <f aca="false">'Profiles 8760'!B3992</f>
        <v>6</v>
      </c>
      <c r="C4003" s="0" t="n">
        <f aca="false">'Profiles 8760'!E3992</f>
        <v>0</v>
      </c>
      <c r="D4003" s="0" t="n">
        <f aca="false">'Profiles 8760'!F3992</f>
        <v>0</v>
      </c>
      <c r="E4003" s="0" t="n">
        <f aca="false">'Profiles 8760'!G3992</f>
        <v>0.128778</v>
      </c>
      <c r="F4003" s="0" t="n">
        <f aca="false">D4003*Assumptions!$C$11*$B$7+E4003*Assumptions!$C$12*$B$8</f>
        <v>5.2670202</v>
      </c>
      <c r="G4003" s="0" t="n">
        <f aca="false">C4003*Assumptions!$C$15</f>
        <v>0</v>
      </c>
      <c r="H4003" s="0" t="n">
        <f aca="false">MIN(F4003,G4003)</f>
        <v>0</v>
      </c>
      <c r="I4003" s="0" t="n">
        <f aca="false">IF(C4003=1,MIN(G4003-H4003,Assumptions!$C$13,P4002),0)</f>
        <v>0</v>
      </c>
      <c r="J4003" s="0" t="n">
        <f aca="false">H4003+I4003</f>
        <v>0</v>
      </c>
      <c r="K4003" s="0" t="n">
        <f aca="false">MIN(IF(C4003=1,F4003-H4003,F4003),Assumptions!$C$13,MAX(0,($B$5-P4002)/$B$6))</f>
        <v>5.2670202</v>
      </c>
      <c r="L4003" s="0" t="n">
        <f aca="false">IF(C4003=1,0,MIN(F4003-K4003,Assumptions!$C$15,MAX(0,$B$10-O4002-M4003)))</f>
        <v>0</v>
      </c>
      <c r="M4003" s="0" t="n">
        <f aca="false">'Profiles 8760'!H3992</f>
        <v>159200</v>
      </c>
      <c r="N4003" s="0" t="n">
        <f aca="false">J4003+L4003</f>
        <v>0</v>
      </c>
      <c r="O4003" s="0" t="n">
        <f aca="false">O4002+N4003</f>
        <v>373813.387141162</v>
      </c>
      <c r="P4003" s="0" t="n">
        <f aca="false">MIN($B$5,P4002+K4003*$B$6-I4003)</f>
        <v>194.25398505524</v>
      </c>
      <c r="Q4003" s="0" t="n">
        <f aca="false">MAX(0,F4003-H4003-K4003-L4003)</f>
        <v>0</v>
      </c>
    </row>
    <row r="4004" customFormat="false" ht="15" hidden="false" customHeight="false" outlineLevel="0" collapsed="false">
      <c r="A4004" s="0" t="n">
        <f aca="false">'Profiles 8760'!A3993</f>
        <v>3991</v>
      </c>
      <c r="B4004" s="0" t="n">
        <f aca="false">'Profiles 8760'!B3993</f>
        <v>6</v>
      </c>
      <c r="C4004" s="0" t="n">
        <f aca="false">'Profiles 8760'!E3993</f>
        <v>0</v>
      </c>
      <c r="D4004" s="0" t="n">
        <f aca="false">'Profiles 8760'!F3993</f>
        <v>0.109624</v>
      </c>
      <c r="E4004" s="0" t="n">
        <f aca="false">'Profiles 8760'!G3993</f>
        <v>0.092496</v>
      </c>
      <c r="F4004" s="0" t="n">
        <f aca="false">D4004*Assumptions!$C$11*$B$7+E4004*Assumptions!$C$12*$B$8</f>
        <v>35.4424976</v>
      </c>
      <c r="G4004" s="0" t="n">
        <f aca="false">C4004*Assumptions!$C$15</f>
        <v>0</v>
      </c>
      <c r="H4004" s="0" t="n">
        <f aca="false">MIN(F4004,G4004)</f>
        <v>0</v>
      </c>
      <c r="I4004" s="0" t="n">
        <f aca="false">IF(C4004=1,MIN(G4004-H4004,Assumptions!$C$13,P4003),0)</f>
        <v>0</v>
      </c>
      <c r="J4004" s="0" t="n">
        <f aca="false">H4004+I4004</f>
        <v>0</v>
      </c>
      <c r="K4004" s="0" t="n">
        <f aca="false">MIN(IF(C4004=1,F4004-H4004,F4004),Assumptions!$C$13,MAX(0,($B$5-P4003)/$B$6))</f>
        <v>35.4424976</v>
      </c>
      <c r="L4004" s="0" t="n">
        <f aca="false">IF(C4004=1,0,MIN(F4004-K4004,Assumptions!$C$15,MAX(0,$B$10-O4003-M4004)))</f>
        <v>0</v>
      </c>
      <c r="M4004" s="0" t="n">
        <f aca="false">'Profiles 8760'!H3993</f>
        <v>159200</v>
      </c>
      <c r="N4004" s="0" t="n">
        <f aca="false">J4004+L4004</f>
        <v>0</v>
      </c>
      <c r="O4004" s="0" t="n">
        <f aca="false">O4003+N4004</f>
        <v>373813.387141162</v>
      </c>
      <c r="P4004" s="0" t="n">
        <f aca="false">MIN($B$5,P4003+K4004*$B$6-I4004)</f>
        <v>224.97554197492</v>
      </c>
      <c r="Q4004" s="0" t="n">
        <f aca="false">MAX(0,F4004-H4004-K4004-L4004)</f>
        <v>0</v>
      </c>
    </row>
    <row r="4005" customFormat="false" ht="15" hidden="false" customHeight="false" outlineLevel="0" collapsed="false">
      <c r="A4005" s="0" t="n">
        <f aca="false">'Profiles 8760'!A3994</f>
        <v>3992</v>
      </c>
      <c r="B4005" s="0" t="n">
        <f aca="false">'Profiles 8760'!B3994</f>
        <v>6</v>
      </c>
      <c r="C4005" s="0" t="n">
        <f aca="false">'Profiles 8760'!E3994</f>
        <v>1</v>
      </c>
      <c r="D4005" s="0" t="n">
        <f aca="false">'Profiles 8760'!F3994</f>
        <v>0.317468</v>
      </c>
      <c r="E4005" s="0" t="n">
        <f aca="false">'Profiles 8760'!G3994</f>
        <v>0.154622</v>
      </c>
      <c r="F4005" s="0" t="n">
        <f aca="false">D4005*Assumptions!$C$11*$B$7+E4005*Assumptions!$C$12*$B$8</f>
        <v>98.0087982</v>
      </c>
      <c r="G4005" s="0" t="n">
        <f aca="false">C4005*Assumptions!$C$15</f>
        <v>200</v>
      </c>
      <c r="H4005" s="0" t="n">
        <f aca="false">MIN(F4005,G4005)</f>
        <v>98.0087982</v>
      </c>
      <c r="I4005" s="0" t="n">
        <f aca="false">IF(C4005=1,MIN(G4005-H4005,Assumptions!$C$13,P4004),0)</f>
        <v>101.9912018</v>
      </c>
      <c r="J4005" s="0" t="n">
        <f aca="false">H4005+I4005</f>
        <v>200</v>
      </c>
      <c r="K4005" s="0" t="n">
        <f aca="false">MIN(IF(C4005=1,F4005-H4005,F4005),Assumptions!$C$13,MAX(0,($B$5-P4004)/$B$6))</f>
        <v>0</v>
      </c>
      <c r="L4005" s="0" t="n">
        <f aca="false">IF(C4005=1,0,MIN(F4005-K4005,Assumptions!$C$15,MAX(0,$B$10-O4004-M4005)))</f>
        <v>0</v>
      </c>
      <c r="M4005" s="0" t="n">
        <f aca="false">'Profiles 8760'!H3994</f>
        <v>159000</v>
      </c>
      <c r="N4005" s="0" t="n">
        <f aca="false">J4005+L4005</f>
        <v>200</v>
      </c>
      <c r="O4005" s="0" t="n">
        <f aca="false">O4004+N4005</f>
        <v>374013.387141162</v>
      </c>
      <c r="P4005" s="0" t="n">
        <f aca="false">MIN($B$5,P4004+K4005*$B$6-I4005)</f>
        <v>122.98434017492</v>
      </c>
      <c r="Q4005" s="0" t="n">
        <f aca="false">MAX(0,F4005-H4005-K4005-L4005)</f>
        <v>0</v>
      </c>
    </row>
    <row r="4006" customFormat="false" ht="15" hidden="false" customHeight="false" outlineLevel="0" collapsed="false">
      <c r="A4006" s="0" t="n">
        <f aca="false">'Profiles 8760'!A3995</f>
        <v>3993</v>
      </c>
      <c r="B4006" s="0" t="n">
        <f aca="false">'Profiles 8760'!B3995</f>
        <v>6</v>
      </c>
      <c r="C4006" s="0" t="n">
        <f aca="false">'Profiles 8760'!E3995</f>
        <v>1</v>
      </c>
      <c r="D4006" s="0" t="n">
        <f aca="false">'Profiles 8760'!F3995</f>
        <v>0.544845</v>
      </c>
      <c r="E4006" s="0" t="n">
        <f aca="false">'Profiles 8760'!G3995</f>
        <v>0.101712</v>
      </c>
      <c r="F4006" s="0" t="n">
        <f aca="false">D4006*Assumptions!$C$11*$B$7+E4006*Assumptions!$C$12*$B$8</f>
        <v>161.5112568</v>
      </c>
      <c r="G4006" s="0" t="n">
        <f aca="false">C4006*Assumptions!$C$15</f>
        <v>200</v>
      </c>
      <c r="H4006" s="0" t="n">
        <f aca="false">MIN(F4006,G4006)</f>
        <v>161.5112568</v>
      </c>
      <c r="I4006" s="0" t="n">
        <f aca="false">IF(C4006=1,MIN(G4006-H4006,Assumptions!$C$13,P4005),0)</f>
        <v>38.4887432</v>
      </c>
      <c r="J4006" s="0" t="n">
        <f aca="false">H4006+I4006</f>
        <v>200</v>
      </c>
      <c r="K4006" s="0" t="n">
        <f aca="false">MIN(IF(C4006=1,F4006-H4006,F4006),Assumptions!$C$13,MAX(0,($B$5-P4005)/$B$6))</f>
        <v>0</v>
      </c>
      <c r="L4006" s="0" t="n">
        <f aca="false">IF(C4006=1,0,MIN(F4006-K4006,Assumptions!$C$15,MAX(0,$B$10-O4005-M4006)))</f>
        <v>0</v>
      </c>
      <c r="M4006" s="0" t="n">
        <f aca="false">'Profiles 8760'!H3995</f>
        <v>158800</v>
      </c>
      <c r="N4006" s="0" t="n">
        <f aca="false">J4006+L4006</f>
        <v>200</v>
      </c>
      <c r="O4006" s="0" t="n">
        <f aca="false">O4005+N4006</f>
        <v>374213.387141162</v>
      </c>
      <c r="P4006" s="0" t="n">
        <f aca="false">MIN($B$5,P4005+K4006*$B$6-I4006)</f>
        <v>84.49559697492</v>
      </c>
      <c r="Q4006" s="0" t="n">
        <f aca="false">MAX(0,F4006-H4006-K4006-L4006)</f>
        <v>0</v>
      </c>
    </row>
    <row r="4007" customFormat="false" ht="15" hidden="false" customHeight="false" outlineLevel="0" collapsed="false">
      <c r="A4007" s="0" t="n">
        <f aca="false">'Profiles 8760'!A3996</f>
        <v>3994</v>
      </c>
      <c r="B4007" s="0" t="n">
        <f aca="false">'Profiles 8760'!B3996</f>
        <v>6</v>
      </c>
      <c r="C4007" s="0" t="n">
        <f aca="false">'Profiles 8760'!E3996</f>
        <v>0</v>
      </c>
      <c r="D4007" s="0" t="n">
        <f aca="false">'Profiles 8760'!F3996</f>
        <v>0.757626</v>
      </c>
      <c r="E4007" s="0" t="n">
        <f aca="false">'Profiles 8760'!G3996</f>
        <v>0.095016</v>
      </c>
      <c r="F4007" s="0" t="n">
        <f aca="false">D4007*Assumptions!$C$11*$B$7+E4007*Assumptions!$C$12*$B$8</f>
        <v>222.6885432</v>
      </c>
      <c r="G4007" s="0" t="n">
        <f aca="false">C4007*Assumptions!$C$15</f>
        <v>0</v>
      </c>
      <c r="H4007" s="0" t="n">
        <f aca="false">MIN(F4007,G4007)</f>
        <v>0</v>
      </c>
      <c r="I4007" s="0" t="n">
        <f aca="false">IF(C4007=1,MIN(G4007-H4007,Assumptions!$C$13,P4006),0)</f>
        <v>0</v>
      </c>
      <c r="J4007" s="0" t="n">
        <f aca="false">H4007+I4007</f>
        <v>0</v>
      </c>
      <c r="K4007" s="0" t="n">
        <f aca="false">MIN(IF(C4007=1,F4007-H4007,F4007),Assumptions!$C$13,MAX(0,($B$5-P4006)/$B$6))</f>
        <v>180</v>
      </c>
      <c r="L4007" s="0" t="n">
        <f aca="false">IF(C4007=1,0,MIN(F4007-K4007,Assumptions!$C$15,MAX(0,$B$10-O4006-M4007)))</f>
        <v>42.6885432</v>
      </c>
      <c r="M4007" s="0" t="n">
        <f aca="false">'Profiles 8760'!H3996</f>
        <v>158800</v>
      </c>
      <c r="N4007" s="0" t="n">
        <f aca="false">J4007+L4007</f>
        <v>42.6885432</v>
      </c>
      <c r="O4007" s="0" t="n">
        <f aca="false">O4006+N4007</f>
        <v>374256.075684362</v>
      </c>
      <c r="P4007" s="0" t="n">
        <f aca="false">MIN($B$5,P4006+K4007*$B$6-I4007)</f>
        <v>240.51959697492</v>
      </c>
      <c r="Q4007" s="0" t="n">
        <f aca="false">MAX(0,F4007-H4007-K4007-L4007)</f>
        <v>0</v>
      </c>
    </row>
    <row r="4008" customFormat="false" ht="15" hidden="false" customHeight="false" outlineLevel="0" collapsed="false">
      <c r="A4008" s="0" t="n">
        <f aca="false">'Profiles 8760'!A3997</f>
        <v>3995</v>
      </c>
      <c r="B4008" s="0" t="n">
        <f aca="false">'Profiles 8760'!B3997</f>
        <v>6</v>
      </c>
      <c r="C4008" s="0" t="n">
        <f aca="false">'Profiles 8760'!E3997</f>
        <v>0</v>
      </c>
      <c r="D4008" s="0" t="n">
        <f aca="false">'Profiles 8760'!F3997</f>
        <v>0.929539</v>
      </c>
      <c r="E4008" s="0" t="n">
        <f aca="false">'Profiles 8760'!G3997</f>
        <v>0.145494</v>
      </c>
      <c r="F4008" s="0" t="n">
        <f aca="false">D4008*Assumptions!$C$11*$B$7+E4008*Assumptions!$C$12*$B$8</f>
        <v>274.4015678</v>
      </c>
      <c r="G4008" s="0" t="n">
        <f aca="false">C4008*Assumptions!$C$15</f>
        <v>0</v>
      </c>
      <c r="H4008" s="0" t="n">
        <f aca="false">MIN(F4008,G4008)</f>
        <v>0</v>
      </c>
      <c r="I4008" s="0" t="n">
        <f aca="false">IF(C4008=1,MIN(G4008-H4008,Assumptions!$C$13,P4007),0)</f>
        <v>0</v>
      </c>
      <c r="J4008" s="0" t="n">
        <f aca="false">H4008+I4008</f>
        <v>0</v>
      </c>
      <c r="K4008" s="0" t="n">
        <f aca="false">MIN(IF(C4008=1,F4008-H4008,F4008),Assumptions!$C$13,MAX(0,($B$5-P4007)/$B$6))</f>
        <v>180</v>
      </c>
      <c r="L4008" s="0" t="n">
        <f aca="false">IF(C4008=1,0,MIN(F4008-K4008,Assumptions!$C$15,MAX(0,$B$10-O4007-M4008)))</f>
        <v>94.4015678</v>
      </c>
      <c r="M4008" s="0" t="n">
        <f aca="false">'Profiles 8760'!H3997</f>
        <v>158800</v>
      </c>
      <c r="N4008" s="0" t="n">
        <f aca="false">J4008+L4008</f>
        <v>94.4015678</v>
      </c>
      <c r="O4008" s="0" t="n">
        <f aca="false">O4007+N4008</f>
        <v>374350.477252162</v>
      </c>
      <c r="P4008" s="0" t="n">
        <f aca="false">MIN($B$5,P4007+K4008*$B$6-I4008)</f>
        <v>396.54359697492</v>
      </c>
      <c r="Q4008" s="0" t="n">
        <f aca="false">MAX(0,F4008-H4008-K4008-L4008)</f>
        <v>0</v>
      </c>
    </row>
    <row r="4009" customFormat="false" ht="15" hidden="false" customHeight="false" outlineLevel="0" collapsed="false">
      <c r="A4009" s="0" t="n">
        <f aca="false">'Profiles 8760'!A3998</f>
        <v>3996</v>
      </c>
      <c r="B4009" s="0" t="n">
        <f aca="false">'Profiles 8760'!B3998</f>
        <v>6</v>
      </c>
      <c r="C4009" s="0" t="n">
        <f aca="false">'Profiles 8760'!E3998</f>
        <v>0</v>
      </c>
      <c r="D4009" s="0" t="n">
        <f aca="false">'Profiles 8760'!F3998</f>
        <v>1</v>
      </c>
      <c r="E4009" s="0" t="n">
        <f aca="false">'Profiles 8760'!G3998</f>
        <v>0.249114</v>
      </c>
      <c r="F4009" s="0" t="n">
        <f aca="false">D4009*Assumptions!$C$11*$B$7+E4009*Assumptions!$C$12*$B$8</f>
        <v>298.9887626</v>
      </c>
      <c r="G4009" s="0" t="n">
        <f aca="false">C4009*Assumptions!$C$15</f>
        <v>0</v>
      </c>
      <c r="H4009" s="0" t="n">
        <f aca="false">MIN(F4009,G4009)</f>
        <v>0</v>
      </c>
      <c r="I4009" s="0" t="n">
        <f aca="false">IF(C4009=1,MIN(G4009-H4009,Assumptions!$C$13,P4008),0)</f>
        <v>0</v>
      </c>
      <c r="J4009" s="0" t="n">
        <f aca="false">H4009+I4009</f>
        <v>0</v>
      </c>
      <c r="K4009" s="0" t="n">
        <f aca="false">MIN(IF(C4009=1,F4009-H4009,F4009),Assumptions!$C$13,MAX(0,($B$5-P4008)/$B$6))</f>
        <v>131.825568787587</v>
      </c>
      <c r="L4009" s="0" t="n">
        <f aca="false">IF(C4009=1,0,MIN(F4009-K4009,Assumptions!$C$15,MAX(0,$B$10-O4008-M4009)))</f>
        <v>167.163193812414</v>
      </c>
      <c r="M4009" s="0" t="n">
        <f aca="false">'Profiles 8760'!H3998</f>
        <v>158800</v>
      </c>
      <c r="N4009" s="0" t="n">
        <f aca="false">J4009+L4009</f>
        <v>167.163193812414</v>
      </c>
      <c r="O4009" s="0" t="n">
        <f aca="false">O4008+N4009</f>
        <v>374517.640445975</v>
      </c>
      <c r="P4009" s="0" t="n">
        <f aca="false">MIN($B$5,P4008+K4009*$B$6-I4009)</f>
        <v>510.81</v>
      </c>
      <c r="Q4009" s="0" t="n">
        <f aca="false">MAX(0,F4009-H4009-K4009-L4009)</f>
        <v>0</v>
      </c>
    </row>
    <row r="4010" customFormat="false" ht="15" hidden="false" customHeight="false" outlineLevel="0" collapsed="false">
      <c r="A4010" s="0" t="n">
        <f aca="false">'Profiles 8760'!A3999</f>
        <v>3997</v>
      </c>
      <c r="B4010" s="0" t="n">
        <f aca="false">'Profiles 8760'!B3999</f>
        <v>6</v>
      </c>
      <c r="C4010" s="0" t="n">
        <f aca="false">'Profiles 8760'!E3999</f>
        <v>0</v>
      </c>
      <c r="D4010" s="0" t="n">
        <f aca="false">'Profiles 8760'!F3999</f>
        <v>1</v>
      </c>
      <c r="E4010" s="0" t="n">
        <f aca="false">'Profiles 8760'!G3999</f>
        <v>0.209529</v>
      </c>
      <c r="F4010" s="0" t="n">
        <f aca="false">D4010*Assumptions!$C$11*$B$7+E4010*Assumptions!$C$12*$B$8</f>
        <v>297.3697361</v>
      </c>
      <c r="G4010" s="0" t="n">
        <f aca="false">C4010*Assumptions!$C$15</f>
        <v>0</v>
      </c>
      <c r="H4010" s="0" t="n">
        <f aca="false">MIN(F4010,G4010)</f>
        <v>0</v>
      </c>
      <c r="I4010" s="0" t="n">
        <f aca="false">IF(C4010=1,MIN(G4010-H4010,Assumptions!$C$13,P4009),0)</f>
        <v>0</v>
      </c>
      <c r="J4010" s="0" t="n">
        <f aca="false">H4010+I4010</f>
        <v>0</v>
      </c>
      <c r="K4010" s="0" t="n">
        <f aca="false">MIN(IF(C4010=1,F4010-H4010,F4010),Assumptions!$C$13,MAX(0,($B$5-P4009)/$B$6))</f>
        <v>0</v>
      </c>
      <c r="L4010" s="0" t="n">
        <f aca="false">IF(C4010=1,0,MIN(F4010-K4010,Assumptions!$C$15,MAX(0,$B$10-O4009-M4010)))</f>
        <v>200</v>
      </c>
      <c r="M4010" s="0" t="n">
        <f aca="false">'Profiles 8760'!H3999</f>
        <v>158800</v>
      </c>
      <c r="N4010" s="0" t="n">
        <f aca="false">J4010+L4010</f>
        <v>200</v>
      </c>
      <c r="O4010" s="0" t="n">
        <f aca="false">O4009+N4010</f>
        <v>374717.640445975</v>
      </c>
      <c r="P4010" s="0" t="n">
        <f aca="false">MIN($B$5,P4009+K4010*$B$6-I4010)</f>
        <v>510.81</v>
      </c>
      <c r="Q4010" s="0" t="n">
        <f aca="false">MAX(0,F4010-H4010-K4010-L4010)</f>
        <v>97.3697361</v>
      </c>
    </row>
    <row r="4011" customFormat="false" ht="15" hidden="false" customHeight="false" outlineLevel="0" collapsed="false">
      <c r="A4011" s="0" t="n">
        <f aca="false">'Profiles 8760'!A4000</f>
        <v>3998</v>
      </c>
      <c r="B4011" s="0" t="n">
        <f aca="false">'Profiles 8760'!B4000</f>
        <v>6</v>
      </c>
      <c r="C4011" s="0" t="n">
        <f aca="false">'Profiles 8760'!E4000</f>
        <v>0</v>
      </c>
      <c r="D4011" s="0" t="n">
        <f aca="false">'Profiles 8760'!F4000</f>
        <v>1</v>
      </c>
      <c r="E4011" s="0" t="n">
        <f aca="false">'Profiles 8760'!G4000</f>
        <v>0.201353</v>
      </c>
      <c r="F4011" s="0" t="n">
        <f aca="false">D4011*Assumptions!$C$11*$B$7+E4011*Assumptions!$C$12*$B$8</f>
        <v>297.0353377</v>
      </c>
      <c r="G4011" s="0" t="n">
        <f aca="false">C4011*Assumptions!$C$15</f>
        <v>0</v>
      </c>
      <c r="H4011" s="0" t="n">
        <f aca="false">MIN(F4011,G4011)</f>
        <v>0</v>
      </c>
      <c r="I4011" s="0" t="n">
        <f aca="false">IF(C4011=1,MIN(G4011-H4011,Assumptions!$C$13,P4010),0)</f>
        <v>0</v>
      </c>
      <c r="J4011" s="0" t="n">
        <f aca="false">H4011+I4011</f>
        <v>0</v>
      </c>
      <c r="K4011" s="0" t="n">
        <f aca="false">MIN(IF(C4011=1,F4011-H4011,F4011),Assumptions!$C$13,MAX(0,($B$5-P4010)/$B$6))</f>
        <v>0</v>
      </c>
      <c r="L4011" s="0" t="n">
        <f aca="false">IF(C4011=1,0,MIN(F4011-K4011,Assumptions!$C$15,MAX(0,$B$10-O4010-M4011)))</f>
        <v>200</v>
      </c>
      <c r="M4011" s="0" t="n">
        <f aca="false">'Profiles 8760'!H4000</f>
        <v>158800</v>
      </c>
      <c r="N4011" s="0" t="n">
        <f aca="false">J4011+L4011</f>
        <v>200</v>
      </c>
      <c r="O4011" s="0" t="n">
        <f aca="false">O4010+N4011</f>
        <v>374917.640445975</v>
      </c>
      <c r="P4011" s="0" t="n">
        <f aca="false">MIN($B$5,P4010+K4011*$B$6-I4011)</f>
        <v>510.81</v>
      </c>
      <c r="Q4011" s="0" t="n">
        <f aca="false">MAX(0,F4011-H4011-K4011-L4011)</f>
        <v>97.0353377</v>
      </c>
    </row>
    <row r="4012" customFormat="false" ht="15" hidden="false" customHeight="false" outlineLevel="0" collapsed="false">
      <c r="A4012" s="0" t="n">
        <f aca="false">'Profiles 8760'!A4001</f>
        <v>3999</v>
      </c>
      <c r="B4012" s="0" t="n">
        <f aca="false">'Profiles 8760'!B4001</f>
        <v>6</v>
      </c>
      <c r="C4012" s="0" t="n">
        <f aca="false">'Profiles 8760'!E4001</f>
        <v>0</v>
      </c>
      <c r="D4012" s="0" t="n">
        <f aca="false">'Profiles 8760'!F4001</f>
        <v>0.929539</v>
      </c>
      <c r="E4012" s="0" t="n">
        <f aca="false">'Profiles 8760'!G4001</f>
        <v>0.226076</v>
      </c>
      <c r="F4012" s="0" t="n">
        <f aca="false">D4012*Assumptions!$C$11*$B$7+E4012*Assumptions!$C$12*$B$8</f>
        <v>277.6973716</v>
      </c>
      <c r="G4012" s="0" t="n">
        <f aca="false">C4012*Assumptions!$C$15</f>
        <v>0</v>
      </c>
      <c r="H4012" s="0" t="n">
        <f aca="false">MIN(F4012,G4012)</f>
        <v>0</v>
      </c>
      <c r="I4012" s="0" t="n">
        <f aca="false">IF(C4012=1,MIN(G4012-H4012,Assumptions!$C$13,P4011),0)</f>
        <v>0</v>
      </c>
      <c r="J4012" s="0" t="n">
        <f aca="false">H4012+I4012</f>
        <v>0</v>
      </c>
      <c r="K4012" s="0" t="n">
        <f aca="false">MIN(IF(C4012=1,F4012-H4012,F4012),Assumptions!$C$13,MAX(0,($B$5-P4011)/$B$6))</f>
        <v>0</v>
      </c>
      <c r="L4012" s="0" t="n">
        <f aca="false">IF(C4012=1,0,MIN(F4012-K4012,Assumptions!$C$15,MAX(0,$B$10-O4011-M4012)))</f>
        <v>200</v>
      </c>
      <c r="M4012" s="0" t="n">
        <f aca="false">'Profiles 8760'!H4001</f>
        <v>158800</v>
      </c>
      <c r="N4012" s="0" t="n">
        <f aca="false">J4012+L4012</f>
        <v>200</v>
      </c>
      <c r="O4012" s="0" t="n">
        <f aca="false">O4011+N4012</f>
        <v>375117.640445975</v>
      </c>
      <c r="P4012" s="0" t="n">
        <f aca="false">MIN($B$5,P4011+K4012*$B$6-I4012)</f>
        <v>510.81</v>
      </c>
      <c r="Q4012" s="0" t="n">
        <f aca="false">MAX(0,F4012-H4012-K4012-L4012)</f>
        <v>77.6973716</v>
      </c>
    </row>
    <row r="4013" customFormat="false" ht="15" hidden="false" customHeight="false" outlineLevel="0" collapsed="false">
      <c r="A4013" s="0" t="n">
        <f aca="false">'Profiles 8760'!A4002</f>
        <v>4000</v>
      </c>
      <c r="B4013" s="0" t="n">
        <f aca="false">'Profiles 8760'!B4002</f>
        <v>6</v>
      </c>
      <c r="C4013" s="0" t="n">
        <f aca="false">'Profiles 8760'!E4002</f>
        <v>0</v>
      </c>
      <c r="D4013" s="0" t="n">
        <f aca="false">'Profiles 8760'!F4002</f>
        <v>0.757626</v>
      </c>
      <c r="E4013" s="0" t="n">
        <f aca="false">'Profiles 8760'!G4002</f>
        <v>0.252886</v>
      </c>
      <c r="F4013" s="0" t="n">
        <f aca="false">D4013*Assumptions!$C$11*$B$7+E4013*Assumptions!$C$12*$B$8</f>
        <v>229.1454262</v>
      </c>
      <c r="G4013" s="0" t="n">
        <f aca="false">C4013*Assumptions!$C$15</f>
        <v>0</v>
      </c>
      <c r="H4013" s="0" t="n">
        <f aca="false">MIN(F4013,G4013)</f>
        <v>0</v>
      </c>
      <c r="I4013" s="0" t="n">
        <f aca="false">IF(C4013=1,MIN(G4013-H4013,Assumptions!$C$13,P4012),0)</f>
        <v>0</v>
      </c>
      <c r="J4013" s="0" t="n">
        <f aca="false">H4013+I4013</f>
        <v>0</v>
      </c>
      <c r="K4013" s="0" t="n">
        <f aca="false">MIN(IF(C4013=1,F4013-H4013,F4013),Assumptions!$C$13,MAX(0,($B$5-P4012)/$B$6))</f>
        <v>0</v>
      </c>
      <c r="L4013" s="0" t="n">
        <f aca="false">IF(C4013=1,0,MIN(F4013-K4013,Assumptions!$C$15,MAX(0,$B$10-O4012-M4013)))</f>
        <v>200</v>
      </c>
      <c r="M4013" s="0" t="n">
        <f aca="false">'Profiles 8760'!H4002</f>
        <v>158800</v>
      </c>
      <c r="N4013" s="0" t="n">
        <f aca="false">J4013+L4013</f>
        <v>200</v>
      </c>
      <c r="O4013" s="0" t="n">
        <f aca="false">O4012+N4013</f>
        <v>375317.640445975</v>
      </c>
      <c r="P4013" s="0" t="n">
        <f aca="false">MIN($B$5,P4012+K4013*$B$6-I4013)</f>
        <v>510.81</v>
      </c>
      <c r="Q4013" s="0" t="n">
        <f aca="false">MAX(0,F4013-H4013-K4013-L4013)</f>
        <v>29.1454262</v>
      </c>
    </row>
    <row r="4014" customFormat="false" ht="15" hidden="false" customHeight="false" outlineLevel="0" collapsed="false">
      <c r="A4014" s="0" t="n">
        <f aca="false">'Profiles 8760'!A4003</f>
        <v>4001</v>
      </c>
      <c r="B4014" s="0" t="n">
        <f aca="false">'Profiles 8760'!B4003</f>
        <v>6</v>
      </c>
      <c r="C4014" s="0" t="n">
        <f aca="false">'Profiles 8760'!E4003</f>
        <v>0</v>
      </c>
      <c r="D4014" s="0" t="n">
        <f aca="false">'Profiles 8760'!F4003</f>
        <v>0.544845</v>
      </c>
      <c r="E4014" s="0" t="n">
        <f aca="false">'Profiles 8760'!G4003</f>
        <v>0.293134</v>
      </c>
      <c r="F4014" s="0" t="n">
        <f aca="false">D4014*Assumptions!$C$11*$B$7+E4014*Assumptions!$C$12*$B$8</f>
        <v>169.3404166</v>
      </c>
      <c r="G4014" s="0" t="n">
        <f aca="false">C4014*Assumptions!$C$15</f>
        <v>0</v>
      </c>
      <c r="H4014" s="0" t="n">
        <f aca="false">MIN(F4014,G4014)</f>
        <v>0</v>
      </c>
      <c r="I4014" s="0" t="n">
        <f aca="false">IF(C4014=1,MIN(G4014-H4014,Assumptions!$C$13,P4013),0)</f>
        <v>0</v>
      </c>
      <c r="J4014" s="0" t="n">
        <f aca="false">H4014+I4014</f>
        <v>0</v>
      </c>
      <c r="K4014" s="0" t="n">
        <f aca="false">MIN(IF(C4014=1,F4014-H4014,F4014),Assumptions!$C$13,MAX(0,($B$5-P4013)/$B$6))</f>
        <v>0</v>
      </c>
      <c r="L4014" s="0" t="n">
        <f aca="false">IF(C4014=1,0,MIN(F4014-K4014,Assumptions!$C$15,MAX(0,$B$10-O4013-M4014)))</f>
        <v>169.3404166</v>
      </c>
      <c r="M4014" s="0" t="n">
        <f aca="false">'Profiles 8760'!H4003</f>
        <v>158800</v>
      </c>
      <c r="N4014" s="0" t="n">
        <f aca="false">J4014+L4014</f>
        <v>169.3404166</v>
      </c>
      <c r="O4014" s="0" t="n">
        <f aca="false">O4013+N4014</f>
        <v>375486.980862575</v>
      </c>
      <c r="P4014" s="0" t="n">
        <f aca="false">MIN($B$5,P4013+K4014*$B$6-I4014)</f>
        <v>510.81</v>
      </c>
      <c r="Q4014" s="0" t="n">
        <f aca="false">MAX(0,F4014-H4014-K4014-L4014)</f>
        <v>0</v>
      </c>
    </row>
    <row r="4015" customFormat="false" ht="15" hidden="false" customHeight="false" outlineLevel="0" collapsed="false">
      <c r="A4015" s="0" t="n">
        <f aca="false">'Profiles 8760'!A4004</f>
        <v>4002</v>
      </c>
      <c r="B4015" s="0" t="n">
        <f aca="false">'Profiles 8760'!B4004</f>
        <v>6</v>
      </c>
      <c r="C4015" s="0" t="n">
        <f aca="false">'Profiles 8760'!E4004</f>
        <v>0</v>
      </c>
      <c r="D4015" s="0" t="n">
        <f aca="false">'Profiles 8760'!F4004</f>
        <v>0.317468</v>
      </c>
      <c r="E4015" s="0" t="n">
        <f aca="false">'Profiles 8760'!G4004</f>
        <v>0.213202</v>
      </c>
      <c r="F4015" s="0" t="n">
        <f aca="false">D4015*Assumptions!$C$11*$B$7+E4015*Assumptions!$C$12*$B$8</f>
        <v>100.4047202</v>
      </c>
      <c r="G4015" s="0" t="n">
        <f aca="false">C4015*Assumptions!$C$15</f>
        <v>0</v>
      </c>
      <c r="H4015" s="0" t="n">
        <f aca="false">MIN(F4015,G4015)</f>
        <v>0</v>
      </c>
      <c r="I4015" s="0" t="n">
        <f aca="false">IF(C4015=1,MIN(G4015-H4015,Assumptions!$C$13,P4014),0)</f>
        <v>0</v>
      </c>
      <c r="J4015" s="0" t="n">
        <f aca="false">H4015+I4015</f>
        <v>0</v>
      </c>
      <c r="K4015" s="0" t="n">
        <f aca="false">MIN(IF(C4015=1,F4015-H4015,F4015),Assumptions!$C$13,MAX(0,($B$5-P4014)/$B$6))</f>
        <v>0</v>
      </c>
      <c r="L4015" s="0" t="n">
        <f aca="false">IF(C4015=1,0,MIN(F4015-K4015,Assumptions!$C$15,MAX(0,$B$10-O4014-M4015)))</f>
        <v>100.4047202</v>
      </c>
      <c r="M4015" s="0" t="n">
        <f aca="false">'Profiles 8760'!H4004</f>
        <v>158800</v>
      </c>
      <c r="N4015" s="0" t="n">
        <f aca="false">J4015+L4015</f>
        <v>100.4047202</v>
      </c>
      <c r="O4015" s="0" t="n">
        <f aca="false">O4014+N4015</f>
        <v>375587.385582775</v>
      </c>
      <c r="P4015" s="0" t="n">
        <f aca="false">MIN($B$5,P4014+K4015*$B$6-I4015)</f>
        <v>510.81</v>
      </c>
      <c r="Q4015" s="0" t="n">
        <f aca="false">MAX(0,F4015-H4015-K4015-L4015)</f>
        <v>0</v>
      </c>
    </row>
    <row r="4016" customFormat="false" ht="15" hidden="false" customHeight="false" outlineLevel="0" collapsed="false">
      <c r="A4016" s="0" t="n">
        <f aca="false">'Profiles 8760'!A4005</f>
        <v>4003</v>
      </c>
      <c r="B4016" s="0" t="n">
        <f aca="false">'Profiles 8760'!B4005</f>
        <v>6</v>
      </c>
      <c r="C4016" s="0" t="n">
        <f aca="false">'Profiles 8760'!E4005</f>
        <v>0</v>
      </c>
      <c r="D4016" s="0" t="n">
        <f aca="false">'Profiles 8760'!F4005</f>
        <v>0.109624</v>
      </c>
      <c r="E4016" s="0" t="n">
        <f aca="false">'Profiles 8760'!G4005</f>
        <v>0.150496</v>
      </c>
      <c r="F4016" s="0" t="n">
        <f aca="false">D4016*Assumptions!$C$11*$B$7+E4016*Assumptions!$C$12*$B$8</f>
        <v>37.8146976</v>
      </c>
      <c r="G4016" s="0" t="n">
        <f aca="false">C4016*Assumptions!$C$15</f>
        <v>0</v>
      </c>
      <c r="H4016" s="0" t="n">
        <f aca="false">MIN(F4016,G4016)</f>
        <v>0</v>
      </c>
      <c r="I4016" s="0" t="n">
        <f aca="false">IF(C4016=1,MIN(G4016-H4016,Assumptions!$C$13,P4015),0)</f>
        <v>0</v>
      </c>
      <c r="J4016" s="0" t="n">
        <f aca="false">H4016+I4016</f>
        <v>0</v>
      </c>
      <c r="K4016" s="0" t="n">
        <f aca="false">MIN(IF(C4016=1,F4016-H4016,F4016),Assumptions!$C$13,MAX(0,($B$5-P4015)/$B$6))</f>
        <v>0</v>
      </c>
      <c r="L4016" s="0" t="n">
        <f aca="false">IF(C4016=1,0,MIN(F4016-K4016,Assumptions!$C$15,MAX(0,$B$10-O4015-M4016)))</f>
        <v>37.8146976</v>
      </c>
      <c r="M4016" s="0" t="n">
        <f aca="false">'Profiles 8760'!H4005</f>
        <v>158800</v>
      </c>
      <c r="N4016" s="0" t="n">
        <f aca="false">J4016+L4016</f>
        <v>37.8146976</v>
      </c>
      <c r="O4016" s="0" t="n">
        <f aca="false">O4015+N4016</f>
        <v>375625.200280375</v>
      </c>
      <c r="P4016" s="0" t="n">
        <f aca="false">MIN($B$5,P4015+K4016*$B$6-I4016)</f>
        <v>510.81</v>
      </c>
      <c r="Q4016" s="0" t="n">
        <f aca="false">MAX(0,F4016-H4016-K4016-L4016)</f>
        <v>0</v>
      </c>
    </row>
    <row r="4017" customFormat="false" ht="15" hidden="false" customHeight="false" outlineLevel="0" collapsed="false">
      <c r="A4017" s="0" t="n">
        <f aca="false">'Profiles 8760'!A4006</f>
        <v>4004</v>
      </c>
      <c r="B4017" s="0" t="n">
        <f aca="false">'Profiles 8760'!B4006</f>
        <v>6</v>
      </c>
      <c r="C4017" s="0" t="n">
        <f aca="false">'Profiles 8760'!E4006</f>
        <v>1</v>
      </c>
      <c r="D4017" s="0" t="n">
        <f aca="false">'Profiles 8760'!F4006</f>
        <v>0</v>
      </c>
      <c r="E4017" s="0" t="n">
        <f aca="false">'Profiles 8760'!G4006</f>
        <v>0.175161</v>
      </c>
      <c r="F4017" s="0" t="n">
        <f aca="false">D4017*Assumptions!$C$11*$B$7+E4017*Assumptions!$C$12*$B$8</f>
        <v>7.1640849</v>
      </c>
      <c r="G4017" s="0" t="n">
        <f aca="false">C4017*Assumptions!$C$15</f>
        <v>200</v>
      </c>
      <c r="H4017" s="0" t="n">
        <f aca="false">MIN(F4017,G4017)</f>
        <v>7.1640849</v>
      </c>
      <c r="I4017" s="0" t="n">
        <f aca="false">IF(C4017=1,MIN(G4017-H4017,Assumptions!$C$13,P4016),0)</f>
        <v>180</v>
      </c>
      <c r="J4017" s="0" t="n">
        <f aca="false">H4017+I4017</f>
        <v>187.1640849</v>
      </c>
      <c r="K4017" s="0" t="n">
        <f aca="false">MIN(IF(C4017=1,F4017-H4017,F4017),Assumptions!$C$13,MAX(0,($B$5-P4016)/$B$6))</f>
        <v>0</v>
      </c>
      <c r="L4017" s="0" t="n">
        <f aca="false">IF(C4017=1,0,MIN(F4017-K4017,Assumptions!$C$15,MAX(0,$B$10-O4016-M4017)))</f>
        <v>0</v>
      </c>
      <c r="M4017" s="0" t="n">
        <f aca="false">'Profiles 8760'!H4006</f>
        <v>158600</v>
      </c>
      <c r="N4017" s="0" t="n">
        <f aca="false">J4017+L4017</f>
        <v>187.1640849</v>
      </c>
      <c r="O4017" s="0" t="n">
        <f aca="false">O4016+N4017</f>
        <v>375812.364365275</v>
      </c>
      <c r="P4017" s="0" t="n">
        <f aca="false">MIN($B$5,P4016+K4017*$B$6-I4017)</f>
        <v>330.81</v>
      </c>
      <c r="Q4017" s="0" t="n">
        <f aca="false">MAX(0,F4017-H4017-K4017-L4017)</f>
        <v>0</v>
      </c>
    </row>
    <row r="4018" customFormat="false" ht="15" hidden="false" customHeight="false" outlineLevel="0" collapsed="false">
      <c r="A4018" s="0" t="n">
        <f aca="false">'Profiles 8760'!A4007</f>
        <v>4005</v>
      </c>
      <c r="B4018" s="0" t="n">
        <f aca="false">'Profiles 8760'!B4007</f>
        <v>6</v>
      </c>
      <c r="C4018" s="0" t="n">
        <f aca="false">'Profiles 8760'!E4007</f>
        <v>1</v>
      </c>
      <c r="D4018" s="0" t="n">
        <f aca="false">'Profiles 8760'!F4007</f>
        <v>0</v>
      </c>
      <c r="E4018" s="0" t="n">
        <f aca="false">'Profiles 8760'!G4007</f>
        <v>0.157906</v>
      </c>
      <c r="F4018" s="0" t="n">
        <f aca="false">D4018*Assumptions!$C$11*$B$7+E4018*Assumptions!$C$12*$B$8</f>
        <v>6.4583554</v>
      </c>
      <c r="G4018" s="0" t="n">
        <f aca="false">C4018*Assumptions!$C$15</f>
        <v>200</v>
      </c>
      <c r="H4018" s="0" t="n">
        <f aca="false">MIN(F4018,G4018)</f>
        <v>6.4583554</v>
      </c>
      <c r="I4018" s="0" t="n">
        <f aca="false">IF(C4018=1,MIN(G4018-H4018,Assumptions!$C$13,P4017),0)</f>
        <v>180</v>
      </c>
      <c r="J4018" s="0" t="n">
        <f aca="false">H4018+I4018</f>
        <v>186.4583554</v>
      </c>
      <c r="K4018" s="0" t="n">
        <f aca="false">MIN(IF(C4018=1,F4018-H4018,F4018),Assumptions!$C$13,MAX(0,($B$5-P4017)/$B$6))</f>
        <v>0</v>
      </c>
      <c r="L4018" s="0" t="n">
        <f aca="false">IF(C4018=1,0,MIN(F4018-K4018,Assumptions!$C$15,MAX(0,$B$10-O4017-M4018)))</f>
        <v>0</v>
      </c>
      <c r="M4018" s="0" t="n">
        <f aca="false">'Profiles 8760'!H4007</f>
        <v>158400</v>
      </c>
      <c r="N4018" s="0" t="n">
        <f aca="false">J4018+L4018</f>
        <v>186.4583554</v>
      </c>
      <c r="O4018" s="0" t="n">
        <f aca="false">O4017+N4018</f>
        <v>375998.822720675</v>
      </c>
      <c r="P4018" s="0" t="n">
        <f aca="false">MIN($B$5,P4017+K4018*$B$6-I4018)</f>
        <v>150.81</v>
      </c>
      <c r="Q4018" s="0" t="n">
        <f aca="false">MAX(0,F4018-H4018-K4018-L4018)</f>
        <v>0</v>
      </c>
    </row>
    <row r="4019" customFormat="false" ht="15" hidden="false" customHeight="false" outlineLevel="0" collapsed="false">
      <c r="A4019" s="0" t="n">
        <f aca="false">'Profiles 8760'!A4008</f>
        <v>4006</v>
      </c>
      <c r="B4019" s="0" t="n">
        <f aca="false">'Profiles 8760'!B4008</f>
        <v>6</v>
      </c>
      <c r="C4019" s="0" t="n">
        <f aca="false">'Profiles 8760'!E4008</f>
        <v>0</v>
      </c>
      <c r="D4019" s="0" t="n">
        <f aca="false">'Profiles 8760'!F4008</f>
        <v>0</v>
      </c>
      <c r="E4019" s="0" t="n">
        <f aca="false">'Profiles 8760'!G4008</f>
        <v>0.144668</v>
      </c>
      <c r="F4019" s="0" t="n">
        <f aca="false">D4019*Assumptions!$C$11*$B$7+E4019*Assumptions!$C$12*$B$8</f>
        <v>5.9169212</v>
      </c>
      <c r="G4019" s="0" t="n">
        <f aca="false">C4019*Assumptions!$C$15</f>
        <v>0</v>
      </c>
      <c r="H4019" s="0" t="n">
        <f aca="false">MIN(F4019,G4019)</f>
        <v>0</v>
      </c>
      <c r="I4019" s="0" t="n">
        <f aca="false">IF(C4019=1,MIN(G4019-H4019,Assumptions!$C$13,P4018),0)</f>
        <v>0</v>
      </c>
      <c r="J4019" s="0" t="n">
        <f aca="false">H4019+I4019</f>
        <v>0</v>
      </c>
      <c r="K4019" s="0" t="n">
        <f aca="false">MIN(IF(C4019=1,F4019-H4019,F4019),Assumptions!$C$13,MAX(0,($B$5-P4018)/$B$6))</f>
        <v>5.9169212</v>
      </c>
      <c r="L4019" s="0" t="n">
        <f aca="false">IF(C4019=1,0,MIN(F4019-K4019,Assumptions!$C$15,MAX(0,$B$10-O4018-M4019)))</f>
        <v>0</v>
      </c>
      <c r="M4019" s="0" t="n">
        <f aca="false">'Profiles 8760'!H4008</f>
        <v>158400</v>
      </c>
      <c r="N4019" s="0" t="n">
        <f aca="false">J4019+L4019</f>
        <v>0</v>
      </c>
      <c r="O4019" s="0" t="n">
        <f aca="false">O4018+N4019</f>
        <v>375998.822720675</v>
      </c>
      <c r="P4019" s="0" t="n">
        <f aca="false">MIN($B$5,P4018+K4019*$B$6-I4019)</f>
        <v>155.93878729616</v>
      </c>
      <c r="Q4019" s="0" t="n">
        <f aca="false">MAX(0,F4019-H4019-K4019-L4019)</f>
        <v>0</v>
      </c>
    </row>
    <row r="4020" customFormat="false" ht="15" hidden="false" customHeight="false" outlineLevel="0" collapsed="false">
      <c r="A4020" s="0" t="n">
        <f aca="false">'Profiles 8760'!A4009</f>
        <v>4007</v>
      </c>
      <c r="B4020" s="0" t="n">
        <f aca="false">'Profiles 8760'!B4009</f>
        <v>6</v>
      </c>
      <c r="C4020" s="0" t="n">
        <f aca="false">'Profiles 8760'!E4009</f>
        <v>0</v>
      </c>
      <c r="D4020" s="0" t="n">
        <f aca="false">'Profiles 8760'!F4009</f>
        <v>0</v>
      </c>
      <c r="E4020" s="0" t="n">
        <f aca="false">'Profiles 8760'!G4009</f>
        <v>0.140847</v>
      </c>
      <c r="F4020" s="0" t="n">
        <f aca="false">D4020*Assumptions!$C$11*$B$7+E4020*Assumptions!$C$12*$B$8</f>
        <v>5.7606423</v>
      </c>
      <c r="G4020" s="0" t="n">
        <f aca="false">C4020*Assumptions!$C$15</f>
        <v>0</v>
      </c>
      <c r="H4020" s="0" t="n">
        <f aca="false">MIN(F4020,G4020)</f>
        <v>0</v>
      </c>
      <c r="I4020" s="0" t="n">
        <f aca="false">IF(C4020=1,MIN(G4020-H4020,Assumptions!$C$13,P4019),0)</f>
        <v>0</v>
      </c>
      <c r="J4020" s="0" t="n">
        <f aca="false">H4020+I4020</f>
        <v>0</v>
      </c>
      <c r="K4020" s="0" t="n">
        <f aca="false">MIN(IF(C4020=1,F4020-H4020,F4020),Assumptions!$C$13,MAX(0,($B$5-P4019)/$B$6))</f>
        <v>5.7606423</v>
      </c>
      <c r="L4020" s="0" t="n">
        <f aca="false">IF(C4020=1,0,MIN(F4020-K4020,Assumptions!$C$15,MAX(0,$B$10-O4019-M4020)))</f>
        <v>0</v>
      </c>
      <c r="M4020" s="0" t="n">
        <f aca="false">'Profiles 8760'!H4009</f>
        <v>158400</v>
      </c>
      <c r="N4020" s="0" t="n">
        <f aca="false">J4020+L4020</f>
        <v>0</v>
      </c>
      <c r="O4020" s="0" t="n">
        <f aca="false">O4019+N4020</f>
        <v>375998.822720675</v>
      </c>
      <c r="P4020" s="0" t="n">
        <f aca="false">MIN($B$5,P4019+K4020*$B$6-I4020)</f>
        <v>160.9321120418</v>
      </c>
      <c r="Q4020" s="0" t="n">
        <f aca="false">MAX(0,F4020-H4020-K4020-L4020)</f>
        <v>0</v>
      </c>
    </row>
    <row r="4021" customFormat="false" ht="15" hidden="false" customHeight="false" outlineLevel="0" collapsed="false">
      <c r="A4021" s="0" t="n">
        <f aca="false">'Profiles 8760'!A4010</f>
        <v>4008</v>
      </c>
      <c r="B4021" s="0" t="n">
        <f aca="false">'Profiles 8760'!B4010</f>
        <v>6</v>
      </c>
      <c r="C4021" s="0" t="n">
        <f aca="false">'Profiles 8760'!E4010</f>
        <v>0</v>
      </c>
      <c r="D4021" s="0" t="n">
        <f aca="false">'Profiles 8760'!F4010</f>
        <v>0</v>
      </c>
      <c r="E4021" s="0" t="n">
        <f aca="false">'Profiles 8760'!G4010</f>
        <v>0.163779</v>
      </c>
      <c r="F4021" s="0" t="n">
        <f aca="false">D4021*Assumptions!$C$11*$B$7+E4021*Assumptions!$C$12*$B$8</f>
        <v>6.6985611</v>
      </c>
      <c r="G4021" s="0" t="n">
        <f aca="false">C4021*Assumptions!$C$15</f>
        <v>0</v>
      </c>
      <c r="H4021" s="0" t="n">
        <f aca="false">MIN(F4021,G4021)</f>
        <v>0</v>
      </c>
      <c r="I4021" s="0" t="n">
        <f aca="false">IF(C4021=1,MIN(G4021-H4021,Assumptions!$C$13,P4020),0)</f>
        <v>0</v>
      </c>
      <c r="J4021" s="0" t="n">
        <f aca="false">H4021+I4021</f>
        <v>0</v>
      </c>
      <c r="K4021" s="0" t="n">
        <f aca="false">MIN(IF(C4021=1,F4021-H4021,F4021),Assumptions!$C$13,MAX(0,($B$5-P4020)/$B$6))</f>
        <v>6.6985611</v>
      </c>
      <c r="L4021" s="0" t="n">
        <f aca="false">IF(C4021=1,0,MIN(F4021-K4021,Assumptions!$C$15,MAX(0,$B$10-O4020-M4021)))</f>
        <v>0</v>
      </c>
      <c r="M4021" s="0" t="n">
        <f aca="false">'Profiles 8760'!H4010</f>
        <v>158400</v>
      </c>
      <c r="N4021" s="0" t="n">
        <f aca="false">J4021+L4021</f>
        <v>0</v>
      </c>
      <c r="O4021" s="0" t="n">
        <f aca="false">O4020+N4021</f>
        <v>375998.822720675</v>
      </c>
      <c r="P4021" s="0" t="n">
        <f aca="false">MIN($B$5,P4020+K4021*$B$6-I4021)</f>
        <v>166.73842480328</v>
      </c>
      <c r="Q4021" s="0" t="n">
        <f aca="false">MAX(0,F4021-H4021-K4021-L4021)</f>
        <v>0</v>
      </c>
    </row>
    <row r="4022" customFormat="false" ht="15" hidden="false" customHeight="false" outlineLevel="0" collapsed="false">
      <c r="A4022" s="0" t="n">
        <f aca="false">'Profiles 8760'!A4011</f>
        <v>4009</v>
      </c>
      <c r="B4022" s="0" t="n">
        <f aca="false">'Profiles 8760'!B4011</f>
        <v>6</v>
      </c>
      <c r="C4022" s="0" t="n">
        <f aca="false">'Profiles 8760'!E4011</f>
        <v>0</v>
      </c>
      <c r="D4022" s="0" t="n">
        <f aca="false">'Profiles 8760'!F4011</f>
        <v>0</v>
      </c>
      <c r="E4022" s="0" t="n">
        <f aca="false">'Profiles 8760'!G4011</f>
        <v>0.175794</v>
      </c>
      <c r="F4022" s="0" t="n">
        <f aca="false">D4022*Assumptions!$C$11*$B$7+E4022*Assumptions!$C$12*$B$8</f>
        <v>7.1899746</v>
      </c>
      <c r="G4022" s="0" t="n">
        <f aca="false">C4022*Assumptions!$C$15</f>
        <v>0</v>
      </c>
      <c r="H4022" s="0" t="n">
        <f aca="false">MIN(F4022,G4022)</f>
        <v>0</v>
      </c>
      <c r="I4022" s="0" t="n">
        <f aca="false">IF(C4022=1,MIN(G4022-H4022,Assumptions!$C$13,P4021),0)</f>
        <v>0</v>
      </c>
      <c r="J4022" s="0" t="n">
        <f aca="false">H4022+I4022</f>
        <v>0</v>
      </c>
      <c r="K4022" s="0" t="n">
        <f aca="false">MIN(IF(C4022=1,F4022-H4022,F4022),Assumptions!$C$13,MAX(0,($B$5-P4021)/$B$6))</f>
        <v>7.1899746</v>
      </c>
      <c r="L4022" s="0" t="n">
        <f aca="false">IF(C4022=1,0,MIN(F4022-K4022,Assumptions!$C$15,MAX(0,$B$10-O4021-M4022)))</f>
        <v>0</v>
      </c>
      <c r="M4022" s="0" t="n">
        <f aca="false">'Profiles 8760'!H4011</f>
        <v>158400</v>
      </c>
      <c r="N4022" s="0" t="n">
        <f aca="false">J4022+L4022</f>
        <v>0</v>
      </c>
      <c r="O4022" s="0" t="n">
        <f aca="false">O4021+N4022</f>
        <v>375998.822720675</v>
      </c>
      <c r="P4022" s="0" t="n">
        <f aca="false">MIN($B$5,P4021+K4022*$B$6-I4022)</f>
        <v>172.97069478656</v>
      </c>
      <c r="Q4022" s="0" t="n">
        <f aca="false">MAX(0,F4022-H4022-K4022-L4022)</f>
        <v>0</v>
      </c>
    </row>
    <row r="4023" customFormat="false" ht="15" hidden="false" customHeight="false" outlineLevel="0" collapsed="false">
      <c r="A4023" s="0" t="n">
        <f aca="false">'Profiles 8760'!A4012</f>
        <v>4010</v>
      </c>
      <c r="B4023" s="0" t="n">
        <f aca="false">'Profiles 8760'!B4012</f>
        <v>6</v>
      </c>
      <c r="C4023" s="0" t="n">
        <f aca="false">'Profiles 8760'!E4012</f>
        <v>0</v>
      </c>
      <c r="D4023" s="0" t="n">
        <f aca="false">'Profiles 8760'!F4012</f>
        <v>0</v>
      </c>
      <c r="E4023" s="0" t="n">
        <f aca="false">'Profiles 8760'!G4012</f>
        <v>0.202105</v>
      </c>
      <c r="F4023" s="0" t="n">
        <f aca="false">D4023*Assumptions!$C$11*$B$7+E4023*Assumptions!$C$12*$B$8</f>
        <v>8.2660945</v>
      </c>
      <c r="G4023" s="0" t="n">
        <f aca="false">C4023*Assumptions!$C$15</f>
        <v>0</v>
      </c>
      <c r="H4023" s="0" t="n">
        <f aca="false">MIN(F4023,G4023)</f>
        <v>0</v>
      </c>
      <c r="I4023" s="0" t="n">
        <f aca="false">IF(C4023=1,MIN(G4023-H4023,Assumptions!$C$13,P4022),0)</f>
        <v>0</v>
      </c>
      <c r="J4023" s="0" t="n">
        <f aca="false">H4023+I4023</f>
        <v>0</v>
      </c>
      <c r="K4023" s="0" t="n">
        <f aca="false">MIN(IF(C4023=1,F4023-H4023,F4023),Assumptions!$C$13,MAX(0,($B$5-P4022)/$B$6))</f>
        <v>8.2660945</v>
      </c>
      <c r="L4023" s="0" t="n">
        <f aca="false">IF(C4023=1,0,MIN(F4023-K4023,Assumptions!$C$15,MAX(0,$B$10-O4022-M4023)))</f>
        <v>0</v>
      </c>
      <c r="M4023" s="0" t="n">
        <f aca="false">'Profiles 8760'!H4012</f>
        <v>158400</v>
      </c>
      <c r="N4023" s="0" t="n">
        <f aca="false">J4023+L4023</f>
        <v>0</v>
      </c>
      <c r="O4023" s="0" t="n">
        <f aca="false">O4022+N4023</f>
        <v>375998.822720675</v>
      </c>
      <c r="P4023" s="0" t="n">
        <f aca="false">MIN($B$5,P4022+K4023*$B$6-I4023)</f>
        <v>180.13574549916</v>
      </c>
      <c r="Q4023" s="0" t="n">
        <f aca="false">MAX(0,F4023-H4023-K4023-L4023)</f>
        <v>0</v>
      </c>
    </row>
    <row r="4024" customFormat="false" ht="15" hidden="false" customHeight="false" outlineLevel="0" collapsed="false">
      <c r="A4024" s="0" t="n">
        <f aca="false">'Profiles 8760'!A4013</f>
        <v>4011</v>
      </c>
      <c r="B4024" s="0" t="n">
        <f aca="false">'Profiles 8760'!B4013</f>
        <v>6</v>
      </c>
      <c r="C4024" s="0" t="n">
        <f aca="false">'Profiles 8760'!E4013</f>
        <v>0</v>
      </c>
      <c r="D4024" s="0" t="n">
        <f aca="false">'Profiles 8760'!F4013</f>
        <v>0</v>
      </c>
      <c r="E4024" s="0" t="n">
        <f aca="false">'Profiles 8760'!G4013</f>
        <v>0.26244</v>
      </c>
      <c r="F4024" s="0" t="n">
        <f aca="false">D4024*Assumptions!$C$11*$B$7+E4024*Assumptions!$C$12*$B$8</f>
        <v>10.733796</v>
      </c>
      <c r="G4024" s="0" t="n">
        <f aca="false">C4024*Assumptions!$C$15</f>
        <v>0</v>
      </c>
      <c r="H4024" s="0" t="n">
        <f aca="false">MIN(F4024,G4024)</f>
        <v>0</v>
      </c>
      <c r="I4024" s="0" t="n">
        <f aca="false">IF(C4024=1,MIN(G4024-H4024,Assumptions!$C$13,P4023),0)</f>
        <v>0</v>
      </c>
      <c r="J4024" s="0" t="n">
        <f aca="false">H4024+I4024</f>
        <v>0</v>
      </c>
      <c r="K4024" s="0" t="n">
        <f aca="false">MIN(IF(C4024=1,F4024-H4024,F4024),Assumptions!$C$13,MAX(0,($B$5-P4023)/$B$6))</f>
        <v>10.733796</v>
      </c>
      <c r="L4024" s="0" t="n">
        <f aca="false">IF(C4024=1,0,MIN(F4024-K4024,Assumptions!$C$15,MAX(0,$B$10-O4023-M4024)))</f>
        <v>0</v>
      </c>
      <c r="M4024" s="0" t="n">
        <f aca="false">'Profiles 8760'!H4013</f>
        <v>158400</v>
      </c>
      <c r="N4024" s="0" t="n">
        <f aca="false">J4024+L4024</f>
        <v>0</v>
      </c>
      <c r="O4024" s="0" t="n">
        <f aca="false">O4023+N4024</f>
        <v>375998.822720675</v>
      </c>
      <c r="P4024" s="0" t="n">
        <f aca="false">MIN($B$5,P4023+K4024*$B$6-I4024)</f>
        <v>189.43979987196</v>
      </c>
      <c r="Q4024" s="0" t="n">
        <f aca="false">MAX(0,F4024-H4024-K4024-L4024)</f>
        <v>0</v>
      </c>
    </row>
    <row r="4025" customFormat="false" ht="15" hidden="false" customHeight="false" outlineLevel="0" collapsed="false">
      <c r="A4025" s="0" t="n">
        <f aca="false">'Profiles 8760'!A4014</f>
        <v>4012</v>
      </c>
      <c r="B4025" s="0" t="n">
        <f aca="false">'Profiles 8760'!B4014</f>
        <v>6</v>
      </c>
      <c r="C4025" s="0" t="n">
        <f aca="false">'Profiles 8760'!E4014</f>
        <v>0</v>
      </c>
      <c r="D4025" s="0" t="n">
        <f aca="false">'Profiles 8760'!F4014</f>
        <v>0</v>
      </c>
      <c r="E4025" s="0" t="n">
        <f aca="false">'Profiles 8760'!G4014</f>
        <v>0.267325</v>
      </c>
      <c r="F4025" s="0" t="n">
        <f aca="false">D4025*Assumptions!$C$11*$B$7+E4025*Assumptions!$C$12*$B$8</f>
        <v>10.9335925</v>
      </c>
      <c r="G4025" s="0" t="n">
        <f aca="false">C4025*Assumptions!$C$15</f>
        <v>0</v>
      </c>
      <c r="H4025" s="0" t="n">
        <f aca="false">MIN(F4025,G4025)</f>
        <v>0</v>
      </c>
      <c r="I4025" s="0" t="n">
        <f aca="false">IF(C4025=1,MIN(G4025-H4025,Assumptions!$C$13,P4024),0)</f>
        <v>0</v>
      </c>
      <c r="J4025" s="0" t="n">
        <f aca="false">H4025+I4025</f>
        <v>0</v>
      </c>
      <c r="K4025" s="0" t="n">
        <f aca="false">MIN(IF(C4025=1,F4025-H4025,F4025),Assumptions!$C$13,MAX(0,($B$5-P4024)/$B$6))</f>
        <v>10.9335925</v>
      </c>
      <c r="L4025" s="0" t="n">
        <f aca="false">IF(C4025=1,0,MIN(F4025-K4025,Assumptions!$C$15,MAX(0,$B$10-O4024-M4025)))</f>
        <v>0</v>
      </c>
      <c r="M4025" s="0" t="n">
        <f aca="false">'Profiles 8760'!H4014</f>
        <v>158400</v>
      </c>
      <c r="N4025" s="0" t="n">
        <f aca="false">J4025+L4025</f>
        <v>0</v>
      </c>
      <c r="O4025" s="0" t="n">
        <f aca="false">O4024+N4025</f>
        <v>375998.822720675</v>
      </c>
      <c r="P4025" s="0" t="n">
        <f aca="false">MIN($B$5,P4024+K4025*$B$6-I4025)</f>
        <v>198.91703785096</v>
      </c>
      <c r="Q4025" s="0" t="n">
        <f aca="false">MAX(0,F4025-H4025-K4025-L4025)</f>
        <v>0</v>
      </c>
    </row>
    <row r="4026" customFormat="false" ht="15" hidden="false" customHeight="false" outlineLevel="0" collapsed="false">
      <c r="A4026" s="0" t="n">
        <f aca="false">'Profiles 8760'!A4015</f>
        <v>4013</v>
      </c>
      <c r="B4026" s="0" t="n">
        <f aca="false">'Profiles 8760'!B4015</f>
        <v>6</v>
      </c>
      <c r="C4026" s="0" t="n">
        <f aca="false">'Profiles 8760'!E4015</f>
        <v>0</v>
      </c>
      <c r="D4026" s="0" t="n">
        <f aca="false">'Profiles 8760'!F4015</f>
        <v>0</v>
      </c>
      <c r="E4026" s="0" t="n">
        <f aca="false">'Profiles 8760'!G4015</f>
        <v>0.337437</v>
      </c>
      <c r="F4026" s="0" t="n">
        <f aca="false">D4026*Assumptions!$C$11*$B$7+E4026*Assumptions!$C$12*$B$8</f>
        <v>13.8011733</v>
      </c>
      <c r="G4026" s="0" t="n">
        <f aca="false">C4026*Assumptions!$C$15</f>
        <v>0</v>
      </c>
      <c r="H4026" s="0" t="n">
        <f aca="false">MIN(F4026,G4026)</f>
        <v>0</v>
      </c>
      <c r="I4026" s="0" t="n">
        <f aca="false">IF(C4026=1,MIN(G4026-H4026,Assumptions!$C$13,P4025),0)</f>
        <v>0</v>
      </c>
      <c r="J4026" s="0" t="n">
        <f aca="false">H4026+I4026</f>
        <v>0</v>
      </c>
      <c r="K4026" s="0" t="n">
        <f aca="false">MIN(IF(C4026=1,F4026-H4026,F4026),Assumptions!$C$13,MAX(0,($B$5-P4025)/$B$6))</f>
        <v>13.8011733</v>
      </c>
      <c r="L4026" s="0" t="n">
        <f aca="false">IF(C4026=1,0,MIN(F4026-K4026,Assumptions!$C$15,MAX(0,$B$10-O4025-M4026)))</f>
        <v>0</v>
      </c>
      <c r="M4026" s="0" t="n">
        <f aca="false">'Profiles 8760'!H4015</f>
        <v>158400</v>
      </c>
      <c r="N4026" s="0" t="n">
        <f aca="false">J4026+L4026</f>
        <v>0</v>
      </c>
      <c r="O4026" s="0" t="n">
        <f aca="false">O4025+N4026</f>
        <v>375998.822720675</v>
      </c>
      <c r="P4026" s="0" t="n">
        <f aca="false">MIN($B$5,P4025+K4026*$B$6-I4026)</f>
        <v>210.8798948674</v>
      </c>
      <c r="Q4026" s="0" t="n">
        <f aca="false">MAX(0,F4026-H4026-K4026-L4026)</f>
        <v>0</v>
      </c>
    </row>
    <row r="4027" customFormat="false" ht="15" hidden="false" customHeight="false" outlineLevel="0" collapsed="false">
      <c r="A4027" s="0" t="n">
        <f aca="false">'Profiles 8760'!A4016</f>
        <v>4014</v>
      </c>
      <c r="B4027" s="0" t="n">
        <f aca="false">'Profiles 8760'!B4016</f>
        <v>6</v>
      </c>
      <c r="C4027" s="0" t="n">
        <f aca="false">'Profiles 8760'!E4016</f>
        <v>0</v>
      </c>
      <c r="D4027" s="0" t="n">
        <f aca="false">'Profiles 8760'!F4016</f>
        <v>0</v>
      </c>
      <c r="E4027" s="0" t="n">
        <f aca="false">'Profiles 8760'!G4016</f>
        <v>0.394658</v>
      </c>
      <c r="F4027" s="0" t="n">
        <f aca="false">D4027*Assumptions!$C$11*$B$7+E4027*Assumptions!$C$12*$B$8</f>
        <v>16.1415122</v>
      </c>
      <c r="G4027" s="0" t="n">
        <f aca="false">C4027*Assumptions!$C$15</f>
        <v>0</v>
      </c>
      <c r="H4027" s="0" t="n">
        <f aca="false">MIN(F4027,G4027)</f>
        <v>0</v>
      </c>
      <c r="I4027" s="0" t="n">
        <f aca="false">IF(C4027=1,MIN(G4027-H4027,Assumptions!$C$13,P4026),0)</f>
        <v>0</v>
      </c>
      <c r="J4027" s="0" t="n">
        <f aca="false">H4027+I4027</f>
        <v>0</v>
      </c>
      <c r="K4027" s="0" t="n">
        <f aca="false">MIN(IF(C4027=1,F4027-H4027,F4027),Assumptions!$C$13,MAX(0,($B$5-P4026)/$B$6))</f>
        <v>16.1415122</v>
      </c>
      <c r="L4027" s="0" t="n">
        <f aca="false">IF(C4027=1,0,MIN(F4027-K4027,Assumptions!$C$15,MAX(0,$B$10-O4026-M4027)))</f>
        <v>0</v>
      </c>
      <c r="M4027" s="0" t="n">
        <f aca="false">'Profiles 8760'!H4016</f>
        <v>158400</v>
      </c>
      <c r="N4027" s="0" t="n">
        <f aca="false">J4027+L4027</f>
        <v>0</v>
      </c>
      <c r="O4027" s="0" t="n">
        <f aca="false">O4026+N4027</f>
        <v>375998.822720675</v>
      </c>
      <c r="P4027" s="0" t="n">
        <f aca="false">MIN($B$5,P4026+K4027*$B$6-I4027)</f>
        <v>224.87135764236</v>
      </c>
      <c r="Q4027" s="0" t="n">
        <f aca="false">MAX(0,F4027-H4027-K4027-L4027)</f>
        <v>0</v>
      </c>
    </row>
    <row r="4028" customFormat="false" ht="15" hidden="false" customHeight="false" outlineLevel="0" collapsed="false">
      <c r="A4028" s="0" t="n">
        <f aca="false">'Profiles 8760'!A4017</f>
        <v>4015</v>
      </c>
      <c r="B4028" s="0" t="n">
        <f aca="false">'Profiles 8760'!B4017</f>
        <v>6</v>
      </c>
      <c r="C4028" s="0" t="n">
        <f aca="false">'Profiles 8760'!E4017</f>
        <v>0</v>
      </c>
      <c r="D4028" s="0" t="n">
        <f aca="false">'Profiles 8760'!F4017</f>
        <v>0.113114</v>
      </c>
      <c r="E4028" s="0" t="n">
        <f aca="false">'Profiles 8760'!G4017</f>
        <v>0.304749</v>
      </c>
      <c r="F4028" s="0" t="n">
        <f aca="false">D4028*Assumptions!$C$11*$B$7+E4028*Assumptions!$C$12*$B$8</f>
        <v>45.1315573</v>
      </c>
      <c r="G4028" s="0" t="n">
        <f aca="false">C4028*Assumptions!$C$15</f>
        <v>0</v>
      </c>
      <c r="H4028" s="0" t="n">
        <f aca="false">MIN(F4028,G4028)</f>
        <v>0</v>
      </c>
      <c r="I4028" s="0" t="n">
        <f aca="false">IF(C4028=1,MIN(G4028-H4028,Assumptions!$C$13,P4027),0)</f>
        <v>0</v>
      </c>
      <c r="J4028" s="0" t="n">
        <f aca="false">H4028+I4028</f>
        <v>0</v>
      </c>
      <c r="K4028" s="0" t="n">
        <f aca="false">MIN(IF(C4028=1,F4028-H4028,F4028),Assumptions!$C$13,MAX(0,($B$5-P4027)/$B$6))</f>
        <v>45.1315573</v>
      </c>
      <c r="L4028" s="0" t="n">
        <f aca="false">IF(C4028=1,0,MIN(F4028-K4028,Assumptions!$C$15,MAX(0,$B$10-O4027-M4028)))</f>
        <v>0</v>
      </c>
      <c r="M4028" s="0" t="n">
        <f aca="false">'Profiles 8760'!H4017</f>
        <v>158400</v>
      </c>
      <c r="N4028" s="0" t="n">
        <f aca="false">J4028+L4028</f>
        <v>0</v>
      </c>
      <c r="O4028" s="0" t="n">
        <f aca="false">O4027+N4028</f>
        <v>375998.822720675</v>
      </c>
      <c r="P4028" s="0" t="n">
        <f aca="false">MIN($B$5,P4027+K4028*$B$6-I4028)</f>
        <v>263.99139151</v>
      </c>
      <c r="Q4028" s="0" t="n">
        <f aca="false">MAX(0,F4028-H4028-K4028-L4028)</f>
        <v>0</v>
      </c>
    </row>
    <row r="4029" customFormat="false" ht="15" hidden="false" customHeight="false" outlineLevel="0" collapsed="false">
      <c r="A4029" s="0" t="n">
        <f aca="false">'Profiles 8760'!A4018</f>
        <v>4016</v>
      </c>
      <c r="B4029" s="0" t="n">
        <f aca="false">'Profiles 8760'!B4018</f>
        <v>6</v>
      </c>
      <c r="C4029" s="0" t="n">
        <f aca="false">'Profiles 8760'!E4018</f>
        <v>1</v>
      </c>
      <c r="D4029" s="0" t="n">
        <f aca="false">'Profiles 8760'!F4018</f>
        <v>0.327575</v>
      </c>
      <c r="E4029" s="0" t="n">
        <f aca="false">'Profiles 8760'!G4018</f>
        <v>0.265078</v>
      </c>
      <c r="F4029" s="0" t="n">
        <f aca="false">D4029*Assumptions!$C$11*$B$7+E4029*Assumptions!$C$12*$B$8</f>
        <v>105.4453502</v>
      </c>
      <c r="G4029" s="0" t="n">
        <f aca="false">C4029*Assumptions!$C$15</f>
        <v>200</v>
      </c>
      <c r="H4029" s="0" t="n">
        <f aca="false">MIN(F4029,G4029)</f>
        <v>105.4453502</v>
      </c>
      <c r="I4029" s="0" t="n">
        <f aca="false">IF(C4029=1,MIN(G4029-H4029,Assumptions!$C$13,P4028),0)</f>
        <v>94.5546498</v>
      </c>
      <c r="J4029" s="0" t="n">
        <f aca="false">H4029+I4029</f>
        <v>200</v>
      </c>
      <c r="K4029" s="0" t="n">
        <f aca="false">MIN(IF(C4029=1,F4029-H4029,F4029),Assumptions!$C$13,MAX(0,($B$5-P4028)/$B$6))</f>
        <v>0</v>
      </c>
      <c r="L4029" s="0" t="n">
        <f aca="false">IF(C4029=1,0,MIN(F4029-K4029,Assumptions!$C$15,MAX(0,$B$10-O4028-M4029)))</f>
        <v>0</v>
      </c>
      <c r="M4029" s="0" t="n">
        <f aca="false">'Profiles 8760'!H4018</f>
        <v>158200</v>
      </c>
      <c r="N4029" s="0" t="n">
        <f aca="false">J4029+L4029</f>
        <v>200</v>
      </c>
      <c r="O4029" s="0" t="n">
        <f aca="false">O4028+N4029</f>
        <v>376198.822720675</v>
      </c>
      <c r="P4029" s="0" t="n">
        <f aca="false">MIN($B$5,P4028+K4029*$B$6-I4029)</f>
        <v>169.43674171</v>
      </c>
      <c r="Q4029" s="0" t="n">
        <f aca="false">MAX(0,F4029-H4029-K4029-L4029)</f>
        <v>0</v>
      </c>
    </row>
    <row r="4030" customFormat="false" ht="15" hidden="false" customHeight="false" outlineLevel="0" collapsed="false">
      <c r="A4030" s="0" t="n">
        <f aca="false">'Profiles 8760'!A4019</f>
        <v>4017</v>
      </c>
      <c r="B4030" s="0" t="n">
        <f aca="false">'Profiles 8760'!B4019</f>
        <v>6</v>
      </c>
      <c r="C4030" s="0" t="n">
        <f aca="false">'Profiles 8760'!E4019</f>
        <v>1</v>
      </c>
      <c r="D4030" s="0" t="n">
        <f aca="false">'Profiles 8760'!F4019</f>
        <v>0.562191</v>
      </c>
      <c r="E4030" s="0" t="n">
        <f aca="false">'Profiles 8760'!G4019</f>
        <v>0.394251</v>
      </c>
      <c r="F4030" s="0" t="n">
        <f aca="false">D4030*Assumptions!$C$11*$B$7+E4030*Assumptions!$C$12*$B$8</f>
        <v>178.4856267</v>
      </c>
      <c r="G4030" s="0" t="n">
        <f aca="false">C4030*Assumptions!$C$15</f>
        <v>200</v>
      </c>
      <c r="H4030" s="0" t="n">
        <f aca="false">MIN(F4030,G4030)</f>
        <v>178.4856267</v>
      </c>
      <c r="I4030" s="0" t="n">
        <f aca="false">IF(C4030=1,MIN(G4030-H4030,Assumptions!$C$13,P4029),0)</f>
        <v>21.5143733</v>
      </c>
      <c r="J4030" s="0" t="n">
        <f aca="false">H4030+I4030</f>
        <v>200</v>
      </c>
      <c r="K4030" s="0" t="n">
        <f aca="false">MIN(IF(C4030=1,F4030-H4030,F4030),Assumptions!$C$13,MAX(0,($B$5-P4029)/$B$6))</f>
        <v>0</v>
      </c>
      <c r="L4030" s="0" t="n">
        <f aca="false">IF(C4030=1,0,MIN(F4030-K4030,Assumptions!$C$15,MAX(0,$B$10-O4029-M4030)))</f>
        <v>0</v>
      </c>
      <c r="M4030" s="0" t="n">
        <f aca="false">'Profiles 8760'!H4019</f>
        <v>158000</v>
      </c>
      <c r="N4030" s="0" t="n">
        <f aca="false">J4030+L4030</f>
        <v>200</v>
      </c>
      <c r="O4030" s="0" t="n">
        <f aca="false">O4029+N4030</f>
        <v>376398.822720675</v>
      </c>
      <c r="P4030" s="0" t="n">
        <f aca="false">MIN($B$5,P4029+K4030*$B$6-I4030)</f>
        <v>147.92236841</v>
      </c>
      <c r="Q4030" s="0" t="n">
        <f aca="false">MAX(0,F4030-H4030-K4030-L4030)</f>
        <v>0</v>
      </c>
    </row>
    <row r="4031" customFormat="false" ht="15" hidden="false" customHeight="false" outlineLevel="0" collapsed="false">
      <c r="A4031" s="0" t="n">
        <f aca="false">'Profiles 8760'!A4020</f>
        <v>4018</v>
      </c>
      <c r="B4031" s="0" t="n">
        <f aca="false">'Profiles 8760'!B4020</f>
        <v>6</v>
      </c>
      <c r="C4031" s="0" t="n">
        <f aca="false">'Profiles 8760'!E4020</f>
        <v>0</v>
      </c>
      <c r="D4031" s="0" t="n">
        <f aca="false">'Profiles 8760'!F4020</f>
        <v>0.781747</v>
      </c>
      <c r="E4031" s="0" t="n">
        <f aca="false">'Profiles 8760'!G4020</f>
        <v>0.333248</v>
      </c>
      <c r="F4031" s="0" t="n">
        <f aca="false">D4031*Assumptions!$C$11*$B$7+E4031*Assumptions!$C$12*$B$8</f>
        <v>239.3983768</v>
      </c>
      <c r="G4031" s="0" t="n">
        <f aca="false">C4031*Assumptions!$C$15</f>
        <v>0</v>
      </c>
      <c r="H4031" s="0" t="n">
        <f aca="false">MIN(F4031,G4031)</f>
        <v>0</v>
      </c>
      <c r="I4031" s="0" t="n">
        <f aca="false">IF(C4031=1,MIN(G4031-H4031,Assumptions!$C$13,P4030),0)</f>
        <v>0</v>
      </c>
      <c r="J4031" s="0" t="n">
        <f aca="false">H4031+I4031</f>
        <v>0</v>
      </c>
      <c r="K4031" s="0" t="n">
        <f aca="false">MIN(IF(C4031=1,F4031-H4031,F4031),Assumptions!$C$13,MAX(0,($B$5-P4030)/$B$6))</f>
        <v>180</v>
      </c>
      <c r="L4031" s="0" t="n">
        <f aca="false">IF(C4031=1,0,MIN(F4031-K4031,Assumptions!$C$15,MAX(0,$B$10-O4030-M4031)))</f>
        <v>59.3983768</v>
      </c>
      <c r="M4031" s="0" t="n">
        <f aca="false">'Profiles 8760'!H4020</f>
        <v>158000</v>
      </c>
      <c r="N4031" s="0" t="n">
        <f aca="false">J4031+L4031</f>
        <v>59.3983768</v>
      </c>
      <c r="O4031" s="0" t="n">
        <f aca="false">O4030+N4031</f>
        <v>376458.221097475</v>
      </c>
      <c r="P4031" s="0" t="n">
        <f aca="false">MIN($B$5,P4030+K4031*$B$6-I4031)</f>
        <v>303.94636841</v>
      </c>
      <c r="Q4031" s="0" t="n">
        <f aca="false">MAX(0,F4031-H4031-K4031-L4031)</f>
        <v>0</v>
      </c>
    </row>
    <row r="4032" customFormat="false" ht="15" hidden="false" customHeight="false" outlineLevel="0" collapsed="false">
      <c r="A4032" s="0" t="n">
        <f aca="false">'Profiles 8760'!A4021</f>
        <v>4019</v>
      </c>
      <c r="B4032" s="0" t="n">
        <f aca="false">'Profiles 8760'!B4021</f>
        <v>6</v>
      </c>
      <c r="C4032" s="0" t="n">
        <f aca="false">'Profiles 8760'!E4021</f>
        <v>0</v>
      </c>
      <c r="D4032" s="0" t="n">
        <f aca="false">'Profiles 8760'!F4021</f>
        <v>0.959134</v>
      </c>
      <c r="E4032" s="0" t="n">
        <f aca="false">'Profiles 8760'!G4021</f>
        <v>0.267998</v>
      </c>
      <c r="F4032" s="0" t="n">
        <f aca="false">D4032*Assumptions!$C$11*$B$7+E4032*Assumptions!$C$12*$B$8</f>
        <v>287.9590174</v>
      </c>
      <c r="G4032" s="0" t="n">
        <f aca="false">C4032*Assumptions!$C$15</f>
        <v>0</v>
      </c>
      <c r="H4032" s="0" t="n">
        <f aca="false">MIN(F4032,G4032)</f>
        <v>0</v>
      </c>
      <c r="I4032" s="0" t="n">
        <f aca="false">IF(C4032=1,MIN(G4032-H4032,Assumptions!$C$13,P4031),0)</f>
        <v>0</v>
      </c>
      <c r="J4032" s="0" t="n">
        <f aca="false">H4032+I4032</f>
        <v>0</v>
      </c>
      <c r="K4032" s="0" t="n">
        <f aca="false">MIN(IF(C4032=1,F4032-H4032,F4032),Assumptions!$C$13,MAX(0,($B$5-P4031)/$B$6))</f>
        <v>180</v>
      </c>
      <c r="L4032" s="0" t="n">
        <f aca="false">IF(C4032=1,0,MIN(F4032-K4032,Assumptions!$C$15,MAX(0,$B$10-O4031-M4032)))</f>
        <v>107.9590174</v>
      </c>
      <c r="M4032" s="0" t="n">
        <f aca="false">'Profiles 8760'!H4021</f>
        <v>158000</v>
      </c>
      <c r="N4032" s="0" t="n">
        <f aca="false">J4032+L4032</f>
        <v>107.9590174</v>
      </c>
      <c r="O4032" s="0" t="n">
        <f aca="false">O4031+N4032</f>
        <v>376566.180114875</v>
      </c>
      <c r="P4032" s="0" t="n">
        <f aca="false">MIN($B$5,P4031+K4032*$B$6-I4032)</f>
        <v>459.97036841</v>
      </c>
      <c r="Q4032" s="0" t="n">
        <f aca="false">MAX(0,F4032-H4032-K4032-L4032)</f>
        <v>0</v>
      </c>
    </row>
    <row r="4033" customFormat="false" ht="15" hidden="false" customHeight="false" outlineLevel="0" collapsed="false">
      <c r="A4033" s="0" t="n">
        <f aca="false">'Profiles 8760'!A4022</f>
        <v>4020</v>
      </c>
      <c r="B4033" s="0" t="n">
        <f aca="false">'Profiles 8760'!B4022</f>
        <v>6</v>
      </c>
      <c r="C4033" s="0" t="n">
        <f aca="false">'Profiles 8760'!E4022</f>
        <v>0</v>
      </c>
      <c r="D4033" s="0" t="n">
        <f aca="false">'Profiles 8760'!F4022</f>
        <v>1</v>
      </c>
      <c r="E4033" s="0" t="n">
        <f aca="false">'Profiles 8760'!G4022</f>
        <v>0.371909</v>
      </c>
      <c r="F4033" s="0" t="n">
        <f aca="false">D4033*Assumptions!$C$11*$B$7+E4033*Assumptions!$C$12*$B$8</f>
        <v>304.0110781</v>
      </c>
      <c r="G4033" s="0" t="n">
        <f aca="false">C4033*Assumptions!$C$15</f>
        <v>0</v>
      </c>
      <c r="H4033" s="0" t="n">
        <f aca="false">MIN(F4033,G4033)</f>
        <v>0</v>
      </c>
      <c r="I4033" s="0" t="n">
        <f aca="false">IF(C4033=1,MIN(G4033-H4033,Assumptions!$C$13,P4032),0)</f>
        <v>0</v>
      </c>
      <c r="J4033" s="0" t="n">
        <f aca="false">H4033+I4033</f>
        <v>0</v>
      </c>
      <c r="K4033" s="0" t="n">
        <f aca="false">MIN(IF(C4033=1,F4033-H4033,F4033),Assumptions!$C$13,MAX(0,($B$5-P4032)/$B$6))</f>
        <v>58.6520899746192</v>
      </c>
      <c r="L4033" s="0" t="n">
        <f aca="false">IF(C4033=1,0,MIN(F4033-K4033,Assumptions!$C$15,MAX(0,$B$10-O4032-M4033)))</f>
        <v>200</v>
      </c>
      <c r="M4033" s="0" t="n">
        <f aca="false">'Profiles 8760'!H4022</f>
        <v>158000</v>
      </c>
      <c r="N4033" s="0" t="n">
        <f aca="false">J4033+L4033</f>
        <v>200</v>
      </c>
      <c r="O4033" s="0" t="n">
        <f aca="false">O4032+N4033</f>
        <v>376766.180114875</v>
      </c>
      <c r="P4033" s="0" t="n">
        <f aca="false">MIN($B$5,P4032+K4033*$B$6-I4033)</f>
        <v>510.81</v>
      </c>
      <c r="Q4033" s="0" t="n">
        <f aca="false">MAX(0,F4033-H4033-K4033-L4033)</f>
        <v>45.3589881253808</v>
      </c>
    </row>
    <row r="4034" customFormat="false" ht="15" hidden="false" customHeight="false" outlineLevel="0" collapsed="false">
      <c r="A4034" s="0" t="n">
        <f aca="false">'Profiles 8760'!A4023</f>
        <v>4021</v>
      </c>
      <c r="B4034" s="0" t="n">
        <f aca="false">'Profiles 8760'!B4023</f>
        <v>6</v>
      </c>
      <c r="C4034" s="0" t="n">
        <f aca="false">'Profiles 8760'!E4023</f>
        <v>0</v>
      </c>
      <c r="D4034" s="0" t="n">
        <f aca="false">'Profiles 8760'!F4023</f>
        <v>1</v>
      </c>
      <c r="E4034" s="0" t="n">
        <f aca="false">'Profiles 8760'!G4023</f>
        <v>0.489271</v>
      </c>
      <c r="F4034" s="0" t="n">
        <f aca="false">D4034*Assumptions!$C$11*$B$7+E4034*Assumptions!$C$12*$B$8</f>
        <v>308.8111839</v>
      </c>
      <c r="G4034" s="0" t="n">
        <f aca="false">C4034*Assumptions!$C$15</f>
        <v>0</v>
      </c>
      <c r="H4034" s="0" t="n">
        <f aca="false">MIN(F4034,G4034)</f>
        <v>0</v>
      </c>
      <c r="I4034" s="0" t="n">
        <f aca="false">IF(C4034=1,MIN(G4034-H4034,Assumptions!$C$13,P4033),0)</f>
        <v>0</v>
      </c>
      <c r="J4034" s="0" t="n">
        <f aca="false">H4034+I4034</f>
        <v>0</v>
      </c>
      <c r="K4034" s="0" t="n">
        <f aca="false">MIN(IF(C4034=1,F4034-H4034,F4034),Assumptions!$C$13,MAX(0,($B$5-P4033)/$B$6))</f>
        <v>0</v>
      </c>
      <c r="L4034" s="0" t="n">
        <f aca="false">IF(C4034=1,0,MIN(F4034-K4034,Assumptions!$C$15,MAX(0,$B$10-O4033-M4034)))</f>
        <v>200</v>
      </c>
      <c r="M4034" s="0" t="n">
        <f aca="false">'Profiles 8760'!H4023</f>
        <v>158000</v>
      </c>
      <c r="N4034" s="0" t="n">
        <f aca="false">J4034+L4034</f>
        <v>200</v>
      </c>
      <c r="O4034" s="0" t="n">
        <f aca="false">O4033+N4034</f>
        <v>376966.180114875</v>
      </c>
      <c r="P4034" s="0" t="n">
        <f aca="false">MIN($B$5,P4033+K4034*$B$6-I4034)</f>
        <v>510.81</v>
      </c>
      <c r="Q4034" s="0" t="n">
        <f aca="false">MAX(0,F4034-H4034-K4034-L4034)</f>
        <v>108.8111839</v>
      </c>
    </row>
    <row r="4035" customFormat="false" ht="15" hidden="false" customHeight="false" outlineLevel="0" collapsed="false">
      <c r="A4035" s="0" t="n">
        <f aca="false">'Profiles 8760'!A4024</f>
        <v>4022</v>
      </c>
      <c r="B4035" s="0" t="n">
        <f aca="false">'Profiles 8760'!B4024</f>
        <v>6</v>
      </c>
      <c r="C4035" s="0" t="n">
        <f aca="false">'Profiles 8760'!E4024</f>
        <v>0</v>
      </c>
      <c r="D4035" s="0" t="n">
        <f aca="false">'Profiles 8760'!F4024</f>
        <v>1</v>
      </c>
      <c r="E4035" s="0" t="n">
        <f aca="false">'Profiles 8760'!G4024</f>
        <v>0.534695</v>
      </c>
      <c r="F4035" s="0" t="n">
        <f aca="false">D4035*Assumptions!$C$11*$B$7+E4035*Assumptions!$C$12*$B$8</f>
        <v>310.6690255</v>
      </c>
      <c r="G4035" s="0" t="n">
        <f aca="false">C4035*Assumptions!$C$15</f>
        <v>0</v>
      </c>
      <c r="H4035" s="0" t="n">
        <f aca="false">MIN(F4035,G4035)</f>
        <v>0</v>
      </c>
      <c r="I4035" s="0" t="n">
        <f aca="false">IF(C4035=1,MIN(G4035-H4035,Assumptions!$C$13,P4034),0)</f>
        <v>0</v>
      </c>
      <c r="J4035" s="0" t="n">
        <f aca="false">H4035+I4035</f>
        <v>0</v>
      </c>
      <c r="K4035" s="0" t="n">
        <f aca="false">MIN(IF(C4035=1,F4035-H4035,F4035),Assumptions!$C$13,MAX(0,($B$5-P4034)/$B$6))</f>
        <v>0</v>
      </c>
      <c r="L4035" s="0" t="n">
        <f aca="false">IF(C4035=1,0,MIN(F4035-K4035,Assumptions!$C$15,MAX(0,$B$10-O4034-M4035)))</f>
        <v>200</v>
      </c>
      <c r="M4035" s="0" t="n">
        <f aca="false">'Profiles 8760'!H4024</f>
        <v>158000</v>
      </c>
      <c r="N4035" s="0" t="n">
        <f aca="false">J4035+L4035</f>
        <v>200</v>
      </c>
      <c r="O4035" s="0" t="n">
        <f aca="false">O4034+N4035</f>
        <v>377166.180114875</v>
      </c>
      <c r="P4035" s="0" t="n">
        <f aca="false">MIN($B$5,P4034+K4035*$B$6-I4035)</f>
        <v>510.81</v>
      </c>
      <c r="Q4035" s="0" t="n">
        <f aca="false">MAX(0,F4035-H4035-K4035-L4035)</f>
        <v>110.6690255</v>
      </c>
    </row>
    <row r="4036" customFormat="false" ht="15" hidden="false" customHeight="false" outlineLevel="0" collapsed="false">
      <c r="A4036" s="0" t="n">
        <f aca="false">'Profiles 8760'!A4025</f>
        <v>4023</v>
      </c>
      <c r="B4036" s="0" t="n">
        <f aca="false">'Profiles 8760'!B4025</f>
        <v>6</v>
      </c>
      <c r="C4036" s="0" t="n">
        <f aca="false">'Profiles 8760'!E4025</f>
        <v>0</v>
      </c>
      <c r="D4036" s="0" t="n">
        <f aca="false">'Profiles 8760'!F4025</f>
        <v>0.959134</v>
      </c>
      <c r="E4036" s="0" t="n">
        <f aca="false">'Profiles 8760'!G4025</f>
        <v>0.393249</v>
      </c>
      <c r="F4036" s="0" t="n">
        <f aca="false">D4036*Assumptions!$C$11*$B$7+E4036*Assumptions!$C$12*$B$8</f>
        <v>293.0817833</v>
      </c>
      <c r="G4036" s="0" t="n">
        <f aca="false">C4036*Assumptions!$C$15</f>
        <v>0</v>
      </c>
      <c r="H4036" s="0" t="n">
        <f aca="false">MIN(F4036,G4036)</f>
        <v>0</v>
      </c>
      <c r="I4036" s="0" t="n">
        <f aca="false">IF(C4036=1,MIN(G4036-H4036,Assumptions!$C$13,P4035),0)</f>
        <v>0</v>
      </c>
      <c r="J4036" s="0" t="n">
        <f aca="false">H4036+I4036</f>
        <v>0</v>
      </c>
      <c r="K4036" s="0" t="n">
        <f aca="false">MIN(IF(C4036=1,F4036-H4036,F4036),Assumptions!$C$13,MAX(0,($B$5-P4035)/$B$6))</f>
        <v>0</v>
      </c>
      <c r="L4036" s="0" t="n">
        <f aca="false">IF(C4036=1,0,MIN(F4036-K4036,Assumptions!$C$15,MAX(0,$B$10-O4035-M4036)))</f>
        <v>200</v>
      </c>
      <c r="M4036" s="0" t="n">
        <f aca="false">'Profiles 8760'!H4025</f>
        <v>158000</v>
      </c>
      <c r="N4036" s="0" t="n">
        <f aca="false">J4036+L4036</f>
        <v>200</v>
      </c>
      <c r="O4036" s="0" t="n">
        <f aca="false">O4035+N4036</f>
        <v>377366.180114875</v>
      </c>
      <c r="P4036" s="0" t="n">
        <f aca="false">MIN($B$5,P4035+K4036*$B$6-I4036)</f>
        <v>510.81</v>
      </c>
      <c r="Q4036" s="0" t="n">
        <f aca="false">MAX(0,F4036-H4036-K4036-L4036)</f>
        <v>93.0817833</v>
      </c>
    </row>
    <row r="4037" customFormat="false" ht="15" hidden="false" customHeight="false" outlineLevel="0" collapsed="false">
      <c r="A4037" s="0" t="n">
        <f aca="false">'Profiles 8760'!A4026</f>
        <v>4024</v>
      </c>
      <c r="B4037" s="0" t="n">
        <f aca="false">'Profiles 8760'!B4026</f>
        <v>6</v>
      </c>
      <c r="C4037" s="0" t="n">
        <f aca="false">'Profiles 8760'!E4026</f>
        <v>0</v>
      </c>
      <c r="D4037" s="0" t="n">
        <f aca="false">'Profiles 8760'!F4026</f>
        <v>0.781747</v>
      </c>
      <c r="E4037" s="0" t="n">
        <f aca="false">'Profiles 8760'!G4026</f>
        <v>0.372178</v>
      </c>
      <c r="F4037" s="0" t="n">
        <f aca="false">D4037*Assumptions!$C$11*$B$7+E4037*Assumptions!$C$12*$B$8</f>
        <v>240.9906138</v>
      </c>
      <c r="G4037" s="0" t="n">
        <f aca="false">C4037*Assumptions!$C$15</f>
        <v>0</v>
      </c>
      <c r="H4037" s="0" t="n">
        <f aca="false">MIN(F4037,G4037)</f>
        <v>0</v>
      </c>
      <c r="I4037" s="0" t="n">
        <f aca="false">IF(C4037=1,MIN(G4037-H4037,Assumptions!$C$13,P4036),0)</f>
        <v>0</v>
      </c>
      <c r="J4037" s="0" t="n">
        <f aca="false">H4037+I4037</f>
        <v>0</v>
      </c>
      <c r="K4037" s="0" t="n">
        <f aca="false">MIN(IF(C4037=1,F4037-H4037,F4037),Assumptions!$C$13,MAX(0,($B$5-P4036)/$B$6))</f>
        <v>0</v>
      </c>
      <c r="L4037" s="0" t="n">
        <f aca="false">IF(C4037=1,0,MIN(F4037-K4037,Assumptions!$C$15,MAX(0,$B$10-O4036-M4037)))</f>
        <v>200</v>
      </c>
      <c r="M4037" s="0" t="n">
        <f aca="false">'Profiles 8760'!H4026</f>
        <v>158000</v>
      </c>
      <c r="N4037" s="0" t="n">
        <f aca="false">J4037+L4037</f>
        <v>200</v>
      </c>
      <c r="O4037" s="0" t="n">
        <f aca="false">O4036+N4037</f>
        <v>377566.180114875</v>
      </c>
      <c r="P4037" s="0" t="n">
        <f aca="false">MIN($B$5,P4036+K4037*$B$6-I4037)</f>
        <v>510.81</v>
      </c>
      <c r="Q4037" s="0" t="n">
        <f aca="false">MAX(0,F4037-H4037-K4037-L4037)</f>
        <v>40.9906138</v>
      </c>
    </row>
    <row r="4038" customFormat="false" ht="15" hidden="false" customHeight="false" outlineLevel="0" collapsed="false">
      <c r="A4038" s="0" t="n">
        <f aca="false">'Profiles 8760'!A4027</f>
        <v>4025</v>
      </c>
      <c r="B4038" s="0" t="n">
        <f aca="false">'Profiles 8760'!B4027</f>
        <v>6</v>
      </c>
      <c r="C4038" s="0" t="n">
        <f aca="false">'Profiles 8760'!E4027</f>
        <v>0</v>
      </c>
      <c r="D4038" s="0" t="n">
        <f aca="false">'Profiles 8760'!F4027</f>
        <v>0.562191</v>
      </c>
      <c r="E4038" s="0" t="n">
        <f aca="false">'Profiles 8760'!G4027</f>
        <v>0.34459</v>
      </c>
      <c r="F4038" s="0" t="n">
        <f aca="false">D4038*Assumptions!$C$11*$B$7+E4038*Assumptions!$C$12*$B$8</f>
        <v>176.4544918</v>
      </c>
      <c r="G4038" s="0" t="n">
        <f aca="false">C4038*Assumptions!$C$15</f>
        <v>0</v>
      </c>
      <c r="H4038" s="0" t="n">
        <f aca="false">MIN(F4038,G4038)</f>
        <v>0</v>
      </c>
      <c r="I4038" s="0" t="n">
        <f aca="false">IF(C4038=1,MIN(G4038-H4038,Assumptions!$C$13,P4037),0)</f>
        <v>0</v>
      </c>
      <c r="J4038" s="0" t="n">
        <f aca="false">H4038+I4038</f>
        <v>0</v>
      </c>
      <c r="K4038" s="0" t="n">
        <f aca="false">MIN(IF(C4038=1,F4038-H4038,F4038),Assumptions!$C$13,MAX(0,($B$5-P4037)/$B$6))</f>
        <v>0</v>
      </c>
      <c r="L4038" s="0" t="n">
        <f aca="false">IF(C4038=1,0,MIN(F4038-K4038,Assumptions!$C$15,MAX(0,$B$10-O4037-M4038)))</f>
        <v>176.4544918</v>
      </c>
      <c r="M4038" s="0" t="n">
        <f aca="false">'Profiles 8760'!H4027</f>
        <v>158000</v>
      </c>
      <c r="N4038" s="0" t="n">
        <f aca="false">J4038+L4038</f>
        <v>176.4544918</v>
      </c>
      <c r="O4038" s="0" t="n">
        <f aca="false">O4037+N4038</f>
        <v>377742.634606675</v>
      </c>
      <c r="P4038" s="0" t="n">
        <f aca="false">MIN($B$5,P4037+K4038*$B$6-I4038)</f>
        <v>510.81</v>
      </c>
      <c r="Q4038" s="0" t="n">
        <f aca="false">MAX(0,F4038-H4038-K4038-L4038)</f>
        <v>0</v>
      </c>
    </row>
    <row r="4039" customFormat="false" ht="15" hidden="false" customHeight="false" outlineLevel="0" collapsed="false">
      <c r="A4039" s="0" t="n">
        <f aca="false">'Profiles 8760'!A4028</f>
        <v>4026</v>
      </c>
      <c r="B4039" s="0" t="n">
        <f aca="false">'Profiles 8760'!B4028</f>
        <v>6</v>
      </c>
      <c r="C4039" s="0" t="n">
        <f aca="false">'Profiles 8760'!E4028</f>
        <v>0</v>
      </c>
      <c r="D4039" s="0" t="n">
        <f aca="false">'Profiles 8760'!F4028</f>
        <v>0.327575</v>
      </c>
      <c r="E4039" s="0" t="n">
        <f aca="false">'Profiles 8760'!G4028</f>
        <v>0.257639</v>
      </c>
      <c r="F4039" s="0" t="n">
        <f aca="false">D4039*Assumptions!$C$11*$B$7+E4039*Assumptions!$C$12*$B$8</f>
        <v>105.1410951</v>
      </c>
      <c r="G4039" s="0" t="n">
        <f aca="false">C4039*Assumptions!$C$15</f>
        <v>0</v>
      </c>
      <c r="H4039" s="0" t="n">
        <f aca="false">MIN(F4039,G4039)</f>
        <v>0</v>
      </c>
      <c r="I4039" s="0" t="n">
        <f aca="false">IF(C4039=1,MIN(G4039-H4039,Assumptions!$C$13,P4038),0)</f>
        <v>0</v>
      </c>
      <c r="J4039" s="0" t="n">
        <f aca="false">H4039+I4039</f>
        <v>0</v>
      </c>
      <c r="K4039" s="0" t="n">
        <f aca="false">MIN(IF(C4039=1,F4039-H4039,F4039),Assumptions!$C$13,MAX(0,($B$5-P4038)/$B$6))</f>
        <v>0</v>
      </c>
      <c r="L4039" s="0" t="n">
        <f aca="false">IF(C4039=1,0,MIN(F4039-K4039,Assumptions!$C$15,MAX(0,$B$10-O4038-M4039)))</f>
        <v>105.1410951</v>
      </c>
      <c r="M4039" s="0" t="n">
        <f aca="false">'Profiles 8760'!H4028</f>
        <v>158000</v>
      </c>
      <c r="N4039" s="0" t="n">
        <f aca="false">J4039+L4039</f>
        <v>105.1410951</v>
      </c>
      <c r="O4039" s="0" t="n">
        <f aca="false">O4038+N4039</f>
        <v>377847.775701775</v>
      </c>
      <c r="P4039" s="0" t="n">
        <f aca="false">MIN($B$5,P4038+K4039*$B$6-I4039)</f>
        <v>510.81</v>
      </c>
      <c r="Q4039" s="0" t="n">
        <f aca="false">MAX(0,F4039-H4039-K4039-L4039)</f>
        <v>0</v>
      </c>
    </row>
    <row r="4040" customFormat="false" ht="15" hidden="false" customHeight="false" outlineLevel="0" collapsed="false">
      <c r="A4040" s="0" t="n">
        <f aca="false">'Profiles 8760'!A4029</f>
        <v>4027</v>
      </c>
      <c r="B4040" s="0" t="n">
        <f aca="false">'Profiles 8760'!B4029</f>
        <v>6</v>
      </c>
      <c r="C4040" s="0" t="n">
        <f aca="false">'Profiles 8760'!E4029</f>
        <v>0</v>
      </c>
      <c r="D4040" s="0" t="n">
        <f aca="false">'Profiles 8760'!F4029</f>
        <v>0.113114</v>
      </c>
      <c r="E4040" s="0" t="n">
        <f aca="false">'Profiles 8760'!G4029</f>
        <v>0.298624</v>
      </c>
      <c r="F4040" s="0" t="n">
        <f aca="false">D4040*Assumptions!$C$11*$B$7+E4040*Assumptions!$C$12*$B$8</f>
        <v>44.8810448</v>
      </c>
      <c r="G4040" s="0" t="n">
        <f aca="false">C4040*Assumptions!$C$15</f>
        <v>0</v>
      </c>
      <c r="H4040" s="0" t="n">
        <f aca="false">MIN(F4040,G4040)</f>
        <v>0</v>
      </c>
      <c r="I4040" s="0" t="n">
        <f aca="false">IF(C4040=1,MIN(G4040-H4040,Assumptions!$C$13,P4039),0)</f>
        <v>0</v>
      </c>
      <c r="J4040" s="0" t="n">
        <f aca="false">H4040+I4040</f>
        <v>0</v>
      </c>
      <c r="K4040" s="0" t="n">
        <f aca="false">MIN(IF(C4040=1,F4040-H4040,F4040),Assumptions!$C$13,MAX(0,($B$5-P4039)/$B$6))</f>
        <v>0</v>
      </c>
      <c r="L4040" s="0" t="n">
        <f aca="false">IF(C4040=1,0,MIN(F4040-K4040,Assumptions!$C$15,MAX(0,$B$10-O4039-M4040)))</f>
        <v>44.8810448</v>
      </c>
      <c r="M4040" s="0" t="n">
        <f aca="false">'Profiles 8760'!H4029</f>
        <v>158000</v>
      </c>
      <c r="N4040" s="0" t="n">
        <f aca="false">J4040+L4040</f>
        <v>44.8810448</v>
      </c>
      <c r="O4040" s="0" t="n">
        <f aca="false">O4039+N4040</f>
        <v>377892.656746575</v>
      </c>
      <c r="P4040" s="0" t="n">
        <f aca="false">MIN($B$5,P4039+K4040*$B$6-I4040)</f>
        <v>510.81</v>
      </c>
      <c r="Q4040" s="0" t="n">
        <f aca="false">MAX(0,F4040-H4040-K4040-L4040)</f>
        <v>0</v>
      </c>
    </row>
    <row r="4041" customFormat="false" ht="15" hidden="false" customHeight="false" outlineLevel="0" collapsed="false">
      <c r="A4041" s="0" t="n">
        <f aca="false">'Profiles 8760'!A4030</f>
        <v>4028</v>
      </c>
      <c r="B4041" s="0" t="n">
        <f aca="false">'Profiles 8760'!B4030</f>
        <v>6</v>
      </c>
      <c r="C4041" s="0" t="n">
        <f aca="false">'Profiles 8760'!E4030</f>
        <v>1</v>
      </c>
      <c r="D4041" s="0" t="n">
        <f aca="false">'Profiles 8760'!F4030</f>
        <v>0</v>
      </c>
      <c r="E4041" s="0" t="n">
        <f aca="false">'Profiles 8760'!G4030</f>
        <v>0.334726</v>
      </c>
      <c r="F4041" s="0" t="n">
        <f aca="false">D4041*Assumptions!$C$11*$B$7+E4041*Assumptions!$C$12*$B$8</f>
        <v>13.6902934</v>
      </c>
      <c r="G4041" s="0" t="n">
        <f aca="false">C4041*Assumptions!$C$15</f>
        <v>200</v>
      </c>
      <c r="H4041" s="0" t="n">
        <f aca="false">MIN(F4041,G4041)</f>
        <v>13.6902934</v>
      </c>
      <c r="I4041" s="0" t="n">
        <f aca="false">IF(C4041=1,MIN(G4041-H4041,Assumptions!$C$13,P4040),0)</f>
        <v>180</v>
      </c>
      <c r="J4041" s="0" t="n">
        <f aca="false">H4041+I4041</f>
        <v>193.6902934</v>
      </c>
      <c r="K4041" s="0" t="n">
        <f aca="false">MIN(IF(C4041=1,F4041-H4041,F4041),Assumptions!$C$13,MAX(0,($B$5-P4040)/$B$6))</f>
        <v>0</v>
      </c>
      <c r="L4041" s="0" t="n">
        <f aca="false">IF(C4041=1,0,MIN(F4041-K4041,Assumptions!$C$15,MAX(0,$B$10-O4040-M4041)))</f>
        <v>0</v>
      </c>
      <c r="M4041" s="0" t="n">
        <f aca="false">'Profiles 8760'!H4030</f>
        <v>157800</v>
      </c>
      <c r="N4041" s="0" t="n">
        <f aca="false">J4041+L4041</f>
        <v>193.6902934</v>
      </c>
      <c r="O4041" s="0" t="n">
        <f aca="false">O4040+N4041</f>
        <v>378086.347039975</v>
      </c>
      <c r="P4041" s="0" t="n">
        <f aca="false">MIN($B$5,P4040+K4041*$B$6-I4041)</f>
        <v>330.81</v>
      </c>
      <c r="Q4041" s="0" t="n">
        <f aca="false">MAX(0,F4041-H4041-K4041-L4041)</f>
        <v>0</v>
      </c>
    </row>
    <row r="4042" customFormat="false" ht="15" hidden="false" customHeight="false" outlineLevel="0" collapsed="false">
      <c r="A4042" s="0" t="n">
        <f aca="false">'Profiles 8760'!A4031</f>
        <v>4029</v>
      </c>
      <c r="B4042" s="0" t="n">
        <f aca="false">'Profiles 8760'!B4031</f>
        <v>6</v>
      </c>
      <c r="C4042" s="0" t="n">
        <f aca="false">'Profiles 8760'!E4031</f>
        <v>1</v>
      </c>
      <c r="D4042" s="0" t="n">
        <f aca="false">'Profiles 8760'!F4031</f>
        <v>0</v>
      </c>
      <c r="E4042" s="0" t="n">
        <f aca="false">'Profiles 8760'!G4031</f>
        <v>0.255024</v>
      </c>
      <c r="F4042" s="0" t="n">
        <f aca="false">D4042*Assumptions!$C$11*$B$7+E4042*Assumptions!$C$12*$B$8</f>
        <v>10.4304816</v>
      </c>
      <c r="G4042" s="0" t="n">
        <f aca="false">C4042*Assumptions!$C$15</f>
        <v>200</v>
      </c>
      <c r="H4042" s="0" t="n">
        <f aca="false">MIN(F4042,G4042)</f>
        <v>10.4304816</v>
      </c>
      <c r="I4042" s="0" t="n">
        <f aca="false">IF(C4042=1,MIN(G4042-H4042,Assumptions!$C$13,P4041),0)</f>
        <v>180</v>
      </c>
      <c r="J4042" s="0" t="n">
        <f aca="false">H4042+I4042</f>
        <v>190.4304816</v>
      </c>
      <c r="K4042" s="0" t="n">
        <f aca="false">MIN(IF(C4042=1,F4042-H4042,F4042),Assumptions!$C$13,MAX(0,($B$5-P4041)/$B$6))</f>
        <v>0</v>
      </c>
      <c r="L4042" s="0" t="n">
        <f aca="false">IF(C4042=1,0,MIN(F4042-K4042,Assumptions!$C$15,MAX(0,$B$10-O4041-M4042)))</f>
        <v>0</v>
      </c>
      <c r="M4042" s="0" t="n">
        <f aca="false">'Profiles 8760'!H4031</f>
        <v>157600</v>
      </c>
      <c r="N4042" s="0" t="n">
        <f aca="false">J4042+L4042</f>
        <v>190.4304816</v>
      </c>
      <c r="O4042" s="0" t="n">
        <f aca="false">O4041+N4042</f>
        <v>378276.777521575</v>
      </c>
      <c r="P4042" s="0" t="n">
        <f aca="false">MIN($B$5,P4041+K4042*$B$6-I4042)</f>
        <v>150.81</v>
      </c>
      <c r="Q4042" s="0" t="n">
        <f aca="false">MAX(0,F4042-H4042-K4042-L4042)</f>
        <v>0</v>
      </c>
    </row>
    <row r="4043" customFormat="false" ht="15" hidden="false" customHeight="false" outlineLevel="0" collapsed="false">
      <c r="A4043" s="0" t="n">
        <f aca="false">'Profiles 8760'!A4032</f>
        <v>4030</v>
      </c>
      <c r="B4043" s="0" t="n">
        <f aca="false">'Profiles 8760'!B4032</f>
        <v>6</v>
      </c>
      <c r="C4043" s="0" t="n">
        <f aca="false">'Profiles 8760'!E4032</f>
        <v>0</v>
      </c>
      <c r="D4043" s="0" t="n">
        <f aca="false">'Profiles 8760'!F4032</f>
        <v>0</v>
      </c>
      <c r="E4043" s="0" t="n">
        <f aca="false">'Profiles 8760'!G4032</f>
        <v>0.310925</v>
      </c>
      <c r="F4043" s="0" t="n">
        <f aca="false">D4043*Assumptions!$C$11*$B$7+E4043*Assumptions!$C$12*$B$8</f>
        <v>12.7168325</v>
      </c>
      <c r="G4043" s="0" t="n">
        <f aca="false">C4043*Assumptions!$C$15</f>
        <v>0</v>
      </c>
      <c r="H4043" s="0" t="n">
        <f aca="false">MIN(F4043,G4043)</f>
        <v>0</v>
      </c>
      <c r="I4043" s="0" t="n">
        <f aca="false">IF(C4043=1,MIN(G4043-H4043,Assumptions!$C$13,P4042),0)</f>
        <v>0</v>
      </c>
      <c r="J4043" s="0" t="n">
        <f aca="false">H4043+I4043</f>
        <v>0</v>
      </c>
      <c r="K4043" s="0" t="n">
        <f aca="false">MIN(IF(C4043=1,F4043-H4043,F4043),Assumptions!$C$13,MAX(0,($B$5-P4042)/$B$6))</f>
        <v>12.7168325</v>
      </c>
      <c r="L4043" s="0" t="n">
        <f aca="false">IF(C4043=1,0,MIN(F4043-K4043,Assumptions!$C$15,MAX(0,$B$10-O4042-M4043)))</f>
        <v>0</v>
      </c>
      <c r="M4043" s="0" t="n">
        <f aca="false">'Profiles 8760'!H4032</f>
        <v>157600</v>
      </c>
      <c r="N4043" s="0" t="n">
        <f aca="false">J4043+L4043</f>
        <v>0</v>
      </c>
      <c r="O4043" s="0" t="n">
        <f aca="false">O4042+N4043</f>
        <v>378276.777521575</v>
      </c>
      <c r="P4043" s="0" t="n">
        <f aca="false">MIN($B$5,P4042+K4043*$B$6-I4043)</f>
        <v>161.832950411</v>
      </c>
      <c r="Q4043" s="0" t="n">
        <f aca="false">MAX(0,F4043-H4043-K4043-L4043)</f>
        <v>0</v>
      </c>
    </row>
    <row r="4044" customFormat="false" ht="15" hidden="false" customHeight="false" outlineLevel="0" collapsed="false">
      <c r="A4044" s="0" t="n">
        <f aca="false">'Profiles 8760'!A4033</f>
        <v>4031</v>
      </c>
      <c r="B4044" s="0" t="n">
        <f aca="false">'Profiles 8760'!B4033</f>
        <v>6</v>
      </c>
      <c r="C4044" s="0" t="n">
        <f aca="false">'Profiles 8760'!E4033</f>
        <v>0</v>
      </c>
      <c r="D4044" s="0" t="n">
        <f aca="false">'Profiles 8760'!F4033</f>
        <v>0</v>
      </c>
      <c r="E4044" s="0" t="n">
        <f aca="false">'Profiles 8760'!G4033</f>
        <v>0.315825</v>
      </c>
      <c r="F4044" s="0" t="n">
        <f aca="false">D4044*Assumptions!$C$11*$B$7+E4044*Assumptions!$C$12*$B$8</f>
        <v>12.9172425</v>
      </c>
      <c r="G4044" s="0" t="n">
        <f aca="false">C4044*Assumptions!$C$15</f>
        <v>0</v>
      </c>
      <c r="H4044" s="0" t="n">
        <f aca="false">MIN(F4044,G4044)</f>
        <v>0</v>
      </c>
      <c r="I4044" s="0" t="n">
        <f aca="false">IF(C4044=1,MIN(G4044-H4044,Assumptions!$C$13,P4043),0)</f>
        <v>0</v>
      </c>
      <c r="J4044" s="0" t="n">
        <f aca="false">H4044+I4044</f>
        <v>0</v>
      </c>
      <c r="K4044" s="0" t="n">
        <f aca="false">MIN(IF(C4044=1,F4044-H4044,F4044),Assumptions!$C$13,MAX(0,($B$5-P4043)/$B$6))</f>
        <v>12.9172425</v>
      </c>
      <c r="L4044" s="0" t="n">
        <f aca="false">IF(C4044=1,0,MIN(F4044-K4044,Assumptions!$C$15,MAX(0,$B$10-O4043-M4044)))</f>
        <v>0</v>
      </c>
      <c r="M4044" s="0" t="n">
        <f aca="false">'Profiles 8760'!H4033</f>
        <v>157600</v>
      </c>
      <c r="N4044" s="0" t="n">
        <f aca="false">J4044+L4044</f>
        <v>0</v>
      </c>
      <c r="O4044" s="0" t="n">
        <f aca="false">O4043+N4044</f>
        <v>378276.777521575</v>
      </c>
      <c r="P4044" s="0" t="n">
        <f aca="false">MIN($B$5,P4043+K4044*$B$6-I4044)</f>
        <v>173.02961621</v>
      </c>
      <c r="Q4044" s="0" t="n">
        <f aca="false">MAX(0,F4044-H4044-K4044-L4044)</f>
        <v>0</v>
      </c>
    </row>
    <row r="4045" customFormat="false" ht="15" hidden="false" customHeight="false" outlineLevel="0" collapsed="false">
      <c r="A4045" s="0" t="n">
        <f aca="false">'Profiles 8760'!A4034</f>
        <v>4032</v>
      </c>
      <c r="B4045" s="0" t="n">
        <f aca="false">'Profiles 8760'!B4034</f>
        <v>6</v>
      </c>
      <c r="C4045" s="0" t="n">
        <f aca="false">'Profiles 8760'!E4034</f>
        <v>0</v>
      </c>
      <c r="D4045" s="0" t="n">
        <f aca="false">'Profiles 8760'!F4034</f>
        <v>0</v>
      </c>
      <c r="E4045" s="0" t="n">
        <f aca="false">'Profiles 8760'!G4034</f>
        <v>0.387396</v>
      </c>
      <c r="F4045" s="0" t="n">
        <f aca="false">D4045*Assumptions!$C$11*$B$7+E4045*Assumptions!$C$12*$B$8</f>
        <v>15.8444964</v>
      </c>
      <c r="G4045" s="0" t="n">
        <f aca="false">C4045*Assumptions!$C$15</f>
        <v>0</v>
      </c>
      <c r="H4045" s="0" t="n">
        <f aca="false">MIN(F4045,G4045)</f>
        <v>0</v>
      </c>
      <c r="I4045" s="0" t="n">
        <f aca="false">IF(C4045=1,MIN(G4045-H4045,Assumptions!$C$13,P4044),0)</f>
        <v>0</v>
      </c>
      <c r="J4045" s="0" t="n">
        <f aca="false">H4045+I4045</f>
        <v>0</v>
      </c>
      <c r="K4045" s="0" t="n">
        <f aca="false">MIN(IF(C4045=1,F4045-H4045,F4045),Assumptions!$C$13,MAX(0,($B$5-P4044)/$B$6))</f>
        <v>15.8444964</v>
      </c>
      <c r="L4045" s="0" t="n">
        <f aca="false">IF(C4045=1,0,MIN(F4045-K4045,Assumptions!$C$15,MAX(0,$B$10-O4044-M4045)))</f>
        <v>0</v>
      </c>
      <c r="M4045" s="0" t="n">
        <f aca="false">'Profiles 8760'!H4034</f>
        <v>157600</v>
      </c>
      <c r="N4045" s="0" t="n">
        <f aca="false">J4045+L4045</f>
        <v>0</v>
      </c>
      <c r="O4045" s="0" t="n">
        <f aca="false">O4044+N4045</f>
        <v>378276.777521575</v>
      </c>
      <c r="P4045" s="0" t="n">
        <f aca="false">MIN($B$5,P4044+K4045*$B$6-I4045)</f>
        <v>186.76362568952</v>
      </c>
      <c r="Q4045" s="0" t="n">
        <f aca="false">MAX(0,F4045-H4045-K4045-L4045)</f>
        <v>0</v>
      </c>
    </row>
    <row r="4046" customFormat="false" ht="15" hidden="false" customHeight="false" outlineLevel="0" collapsed="false">
      <c r="A4046" s="0" t="n">
        <f aca="false">'Profiles 8760'!A4035</f>
        <v>4033</v>
      </c>
      <c r="B4046" s="0" t="n">
        <f aca="false">'Profiles 8760'!B4035</f>
        <v>6</v>
      </c>
      <c r="C4046" s="0" t="n">
        <f aca="false">'Profiles 8760'!E4035</f>
        <v>0</v>
      </c>
      <c r="D4046" s="0" t="n">
        <f aca="false">'Profiles 8760'!F4035</f>
        <v>0</v>
      </c>
      <c r="E4046" s="0" t="n">
        <f aca="false">'Profiles 8760'!G4035</f>
        <v>0.336844</v>
      </c>
      <c r="F4046" s="0" t="n">
        <f aca="false">D4046*Assumptions!$C$11*$B$7+E4046*Assumptions!$C$12*$B$8</f>
        <v>13.7769196</v>
      </c>
      <c r="G4046" s="0" t="n">
        <f aca="false">C4046*Assumptions!$C$15</f>
        <v>0</v>
      </c>
      <c r="H4046" s="0" t="n">
        <f aca="false">MIN(F4046,G4046)</f>
        <v>0</v>
      </c>
      <c r="I4046" s="0" t="n">
        <f aca="false">IF(C4046=1,MIN(G4046-H4046,Assumptions!$C$13,P4045),0)</f>
        <v>0</v>
      </c>
      <c r="J4046" s="0" t="n">
        <f aca="false">H4046+I4046</f>
        <v>0</v>
      </c>
      <c r="K4046" s="0" t="n">
        <f aca="false">MIN(IF(C4046=1,F4046-H4046,F4046),Assumptions!$C$13,MAX(0,($B$5-P4045)/$B$6))</f>
        <v>13.7769196</v>
      </c>
      <c r="L4046" s="0" t="n">
        <f aca="false">IF(C4046=1,0,MIN(F4046-K4046,Assumptions!$C$15,MAX(0,$B$10-O4045-M4046)))</f>
        <v>0</v>
      </c>
      <c r="M4046" s="0" t="n">
        <f aca="false">'Profiles 8760'!H4035</f>
        <v>157600</v>
      </c>
      <c r="N4046" s="0" t="n">
        <f aca="false">J4046+L4046</f>
        <v>0</v>
      </c>
      <c r="O4046" s="0" t="n">
        <f aca="false">O4045+N4046</f>
        <v>378276.777521575</v>
      </c>
      <c r="P4046" s="0" t="n">
        <f aca="false">MIN($B$5,P4045+K4046*$B$6-I4046)</f>
        <v>198.7054595988</v>
      </c>
      <c r="Q4046" s="0" t="n">
        <f aca="false">MAX(0,F4046-H4046-K4046-L4046)</f>
        <v>0</v>
      </c>
    </row>
    <row r="4047" customFormat="false" ht="15" hidden="false" customHeight="false" outlineLevel="0" collapsed="false">
      <c r="A4047" s="0" t="n">
        <f aca="false">'Profiles 8760'!A4036</f>
        <v>4034</v>
      </c>
      <c r="B4047" s="0" t="n">
        <f aca="false">'Profiles 8760'!B4036</f>
        <v>6</v>
      </c>
      <c r="C4047" s="0" t="n">
        <f aca="false">'Profiles 8760'!E4036</f>
        <v>0</v>
      </c>
      <c r="D4047" s="0" t="n">
        <f aca="false">'Profiles 8760'!F4036</f>
        <v>0</v>
      </c>
      <c r="E4047" s="0" t="n">
        <f aca="false">'Profiles 8760'!G4036</f>
        <v>0.349305</v>
      </c>
      <c r="F4047" s="0" t="n">
        <f aca="false">D4047*Assumptions!$C$11*$B$7+E4047*Assumptions!$C$12*$B$8</f>
        <v>14.2865745</v>
      </c>
      <c r="G4047" s="0" t="n">
        <f aca="false">C4047*Assumptions!$C$15</f>
        <v>0</v>
      </c>
      <c r="H4047" s="0" t="n">
        <f aca="false">MIN(F4047,G4047)</f>
        <v>0</v>
      </c>
      <c r="I4047" s="0" t="n">
        <f aca="false">IF(C4047=1,MIN(G4047-H4047,Assumptions!$C$13,P4046),0)</f>
        <v>0</v>
      </c>
      <c r="J4047" s="0" t="n">
        <f aca="false">H4047+I4047</f>
        <v>0</v>
      </c>
      <c r="K4047" s="0" t="n">
        <f aca="false">MIN(IF(C4047=1,F4047-H4047,F4047),Assumptions!$C$13,MAX(0,($B$5-P4046)/$B$6))</f>
        <v>14.2865745</v>
      </c>
      <c r="L4047" s="0" t="n">
        <f aca="false">IF(C4047=1,0,MIN(F4047-K4047,Assumptions!$C$15,MAX(0,$B$10-O4046-M4047)))</f>
        <v>0</v>
      </c>
      <c r="M4047" s="0" t="n">
        <f aca="false">'Profiles 8760'!H4036</f>
        <v>157600</v>
      </c>
      <c r="N4047" s="0" t="n">
        <f aca="false">J4047+L4047</f>
        <v>0</v>
      </c>
      <c r="O4047" s="0" t="n">
        <f aca="false">O4046+N4047</f>
        <v>378276.777521575</v>
      </c>
      <c r="P4047" s="0" t="n">
        <f aca="false">MIN($B$5,P4046+K4047*$B$6-I4047)</f>
        <v>211.0890623754</v>
      </c>
      <c r="Q4047" s="0" t="n">
        <f aca="false">MAX(0,F4047-H4047-K4047-L4047)</f>
        <v>0</v>
      </c>
    </row>
    <row r="4048" customFormat="false" ht="15" hidden="false" customHeight="false" outlineLevel="0" collapsed="false">
      <c r="A4048" s="0" t="n">
        <f aca="false">'Profiles 8760'!A4037</f>
        <v>4035</v>
      </c>
      <c r="B4048" s="0" t="n">
        <f aca="false">'Profiles 8760'!B4037</f>
        <v>6</v>
      </c>
      <c r="C4048" s="0" t="n">
        <f aca="false">'Profiles 8760'!E4037</f>
        <v>0</v>
      </c>
      <c r="D4048" s="0" t="n">
        <f aca="false">'Profiles 8760'!F4037</f>
        <v>0</v>
      </c>
      <c r="E4048" s="0" t="n">
        <f aca="false">'Profiles 8760'!G4037</f>
        <v>0.255916</v>
      </c>
      <c r="F4048" s="0" t="n">
        <f aca="false">D4048*Assumptions!$C$11*$B$7+E4048*Assumptions!$C$12*$B$8</f>
        <v>10.4669644</v>
      </c>
      <c r="G4048" s="0" t="n">
        <f aca="false">C4048*Assumptions!$C$15</f>
        <v>0</v>
      </c>
      <c r="H4048" s="0" t="n">
        <f aca="false">MIN(F4048,G4048)</f>
        <v>0</v>
      </c>
      <c r="I4048" s="0" t="n">
        <f aca="false">IF(C4048=1,MIN(G4048-H4048,Assumptions!$C$13,P4047),0)</f>
        <v>0</v>
      </c>
      <c r="J4048" s="0" t="n">
        <f aca="false">H4048+I4048</f>
        <v>0</v>
      </c>
      <c r="K4048" s="0" t="n">
        <f aca="false">MIN(IF(C4048=1,F4048-H4048,F4048),Assumptions!$C$13,MAX(0,($B$5-P4047)/$B$6))</f>
        <v>10.4669644</v>
      </c>
      <c r="L4048" s="0" t="n">
        <f aca="false">IF(C4048=1,0,MIN(F4048-K4048,Assumptions!$C$15,MAX(0,$B$10-O4047-M4048)))</f>
        <v>0</v>
      </c>
      <c r="M4048" s="0" t="n">
        <f aca="false">'Profiles 8760'!H4037</f>
        <v>157600</v>
      </c>
      <c r="N4048" s="0" t="n">
        <f aca="false">J4048+L4048</f>
        <v>0</v>
      </c>
      <c r="O4048" s="0" t="n">
        <f aca="false">O4047+N4048</f>
        <v>378276.777521575</v>
      </c>
      <c r="P4048" s="0" t="n">
        <f aca="false">MIN($B$5,P4047+K4048*$B$6-I4048)</f>
        <v>220.16182711732</v>
      </c>
      <c r="Q4048" s="0" t="n">
        <f aca="false">MAX(0,F4048-H4048-K4048-L4048)</f>
        <v>0</v>
      </c>
    </row>
    <row r="4049" customFormat="false" ht="15" hidden="false" customHeight="false" outlineLevel="0" collapsed="false">
      <c r="A4049" s="0" t="n">
        <f aca="false">'Profiles 8760'!A4038</f>
        <v>4036</v>
      </c>
      <c r="B4049" s="0" t="n">
        <f aca="false">'Profiles 8760'!B4038</f>
        <v>6</v>
      </c>
      <c r="C4049" s="0" t="n">
        <f aca="false">'Profiles 8760'!E4038</f>
        <v>0</v>
      </c>
      <c r="D4049" s="0" t="n">
        <f aca="false">'Profiles 8760'!F4038</f>
        <v>0</v>
      </c>
      <c r="E4049" s="0" t="n">
        <f aca="false">'Profiles 8760'!G4038</f>
        <v>0.328364</v>
      </c>
      <c r="F4049" s="0" t="n">
        <f aca="false">D4049*Assumptions!$C$11*$B$7+E4049*Assumptions!$C$12*$B$8</f>
        <v>13.4300876</v>
      </c>
      <c r="G4049" s="0" t="n">
        <f aca="false">C4049*Assumptions!$C$15</f>
        <v>0</v>
      </c>
      <c r="H4049" s="0" t="n">
        <f aca="false">MIN(F4049,G4049)</f>
        <v>0</v>
      </c>
      <c r="I4049" s="0" t="n">
        <f aca="false">IF(C4049=1,MIN(G4049-H4049,Assumptions!$C$13,P4048),0)</f>
        <v>0</v>
      </c>
      <c r="J4049" s="0" t="n">
        <f aca="false">H4049+I4049</f>
        <v>0</v>
      </c>
      <c r="K4049" s="0" t="n">
        <f aca="false">MIN(IF(C4049=1,F4049-H4049,F4049),Assumptions!$C$13,MAX(0,($B$5-P4048)/$B$6))</f>
        <v>13.4300876</v>
      </c>
      <c r="L4049" s="0" t="n">
        <f aca="false">IF(C4049=1,0,MIN(F4049-K4049,Assumptions!$C$15,MAX(0,$B$10-O4048-M4049)))</f>
        <v>0</v>
      </c>
      <c r="M4049" s="0" t="n">
        <f aca="false">'Profiles 8760'!H4038</f>
        <v>157600</v>
      </c>
      <c r="N4049" s="0" t="n">
        <f aca="false">J4049+L4049</f>
        <v>0</v>
      </c>
      <c r="O4049" s="0" t="n">
        <f aca="false">O4048+N4049</f>
        <v>378276.777521575</v>
      </c>
      <c r="P4049" s="0" t="n">
        <f aca="false">MIN($B$5,P4048+K4049*$B$6-I4049)</f>
        <v>231.803027049</v>
      </c>
      <c r="Q4049" s="0" t="n">
        <f aca="false">MAX(0,F4049-H4049-K4049-L4049)</f>
        <v>0</v>
      </c>
    </row>
    <row r="4050" customFormat="false" ht="15" hidden="false" customHeight="false" outlineLevel="0" collapsed="false">
      <c r="A4050" s="0" t="n">
        <f aca="false">'Profiles 8760'!A4039</f>
        <v>4037</v>
      </c>
      <c r="B4050" s="0" t="n">
        <f aca="false">'Profiles 8760'!B4039</f>
        <v>6</v>
      </c>
      <c r="C4050" s="0" t="n">
        <f aca="false">'Profiles 8760'!E4039</f>
        <v>0</v>
      </c>
      <c r="D4050" s="0" t="n">
        <f aca="false">'Profiles 8760'!F4039</f>
        <v>0</v>
      </c>
      <c r="E4050" s="0" t="n">
        <f aca="false">'Profiles 8760'!G4039</f>
        <v>0.465951</v>
      </c>
      <c r="F4050" s="0" t="n">
        <f aca="false">D4050*Assumptions!$C$11*$B$7+E4050*Assumptions!$C$12*$B$8</f>
        <v>19.0573959</v>
      </c>
      <c r="G4050" s="0" t="n">
        <f aca="false">C4050*Assumptions!$C$15</f>
        <v>0</v>
      </c>
      <c r="H4050" s="0" t="n">
        <f aca="false">MIN(F4050,G4050)</f>
        <v>0</v>
      </c>
      <c r="I4050" s="0" t="n">
        <f aca="false">IF(C4050=1,MIN(G4050-H4050,Assumptions!$C$13,P4049),0)</f>
        <v>0</v>
      </c>
      <c r="J4050" s="0" t="n">
        <f aca="false">H4050+I4050</f>
        <v>0</v>
      </c>
      <c r="K4050" s="0" t="n">
        <f aca="false">MIN(IF(C4050=1,F4050-H4050,F4050),Assumptions!$C$13,MAX(0,($B$5-P4049)/$B$6))</f>
        <v>19.0573959</v>
      </c>
      <c r="L4050" s="0" t="n">
        <f aca="false">IF(C4050=1,0,MIN(F4050-K4050,Assumptions!$C$15,MAX(0,$B$10-O4049-M4050)))</f>
        <v>0</v>
      </c>
      <c r="M4050" s="0" t="n">
        <f aca="false">'Profiles 8760'!H4039</f>
        <v>157600</v>
      </c>
      <c r="N4050" s="0" t="n">
        <f aca="false">J4050+L4050</f>
        <v>0</v>
      </c>
      <c r="O4050" s="0" t="n">
        <f aca="false">O4049+N4050</f>
        <v>378276.777521575</v>
      </c>
      <c r="P4050" s="0" t="n">
        <f aca="false">MIN($B$5,P4049+K4050*$B$6-I4050)</f>
        <v>248.32197781512</v>
      </c>
      <c r="Q4050" s="0" t="n">
        <f aca="false">MAX(0,F4050-H4050-K4050-L4050)</f>
        <v>0</v>
      </c>
    </row>
    <row r="4051" customFormat="false" ht="15" hidden="false" customHeight="false" outlineLevel="0" collapsed="false">
      <c r="A4051" s="0" t="n">
        <f aca="false">'Profiles 8760'!A4040</f>
        <v>4038</v>
      </c>
      <c r="B4051" s="0" t="n">
        <f aca="false">'Profiles 8760'!B4040</f>
        <v>6</v>
      </c>
      <c r="C4051" s="0" t="n">
        <f aca="false">'Profiles 8760'!E4040</f>
        <v>0</v>
      </c>
      <c r="D4051" s="0" t="n">
        <f aca="false">'Profiles 8760'!F4040</f>
        <v>0</v>
      </c>
      <c r="E4051" s="0" t="n">
        <f aca="false">'Profiles 8760'!G4040</f>
        <v>0.542514</v>
      </c>
      <c r="F4051" s="0" t="n">
        <f aca="false">D4051*Assumptions!$C$11*$B$7+E4051*Assumptions!$C$12*$B$8</f>
        <v>22.1888226</v>
      </c>
      <c r="G4051" s="0" t="n">
        <f aca="false">C4051*Assumptions!$C$15</f>
        <v>0</v>
      </c>
      <c r="H4051" s="0" t="n">
        <f aca="false">MIN(F4051,G4051)</f>
        <v>0</v>
      </c>
      <c r="I4051" s="0" t="n">
        <f aca="false">IF(C4051=1,MIN(G4051-H4051,Assumptions!$C$13,P4050),0)</f>
        <v>0</v>
      </c>
      <c r="J4051" s="0" t="n">
        <f aca="false">H4051+I4051</f>
        <v>0</v>
      </c>
      <c r="K4051" s="0" t="n">
        <f aca="false">MIN(IF(C4051=1,F4051-H4051,F4051),Assumptions!$C$13,MAX(0,($B$5-P4050)/$B$6))</f>
        <v>22.1888226</v>
      </c>
      <c r="L4051" s="0" t="n">
        <f aca="false">IF(C4051=1,0,MIN(F4051-K4051,Assumptions!$C$15,MAX(0,$B$10-O4050-M4051)))</f>
        <v>0</v>
      </c>
      <c r="M4051" s="0" t="n">
        <f aca="false">'Profiles 8760'!H4040</f>
        <v>157600</v>
      </c>
      <c r="N4051" s="0" t="n">
        <f aca="false">J4051+L4051</f>
        <v>0</v>
      </c>
      <c r="O4051" s="0" t="n">
        <f aca="false">O4050+N4051</f>
        <v>378276.777521575</v>
      </c>
      <c r="P4051" s="0" t="n">
        <f aca="false">MIN($B$5,P4050+K4051*$B$6-I4051)</f>
        <v>267.5552492448</v>
      </c>
      <c r="Q4051" s="0" t="n">
        <f aca="false">MAX(0,F4051-H4051-K4051-L4051)</f>
        <v>0</v>
      </c>
    </row>
    <row r="4052" customFormat="false" ht="15" hidden="false" customHeight="false" outlineLevel="0" collapsed="false">
      <c r="A4052" s="0" t="n">
        <f aca="false">'Profiles 8760'!A4041</f>
        <v>4039</v>
      </c>
      <c r="B4052" s="0" t="n">
        <f aca="false">'Profiles 8760'!B4041</f>
        <v>6</v>
      </c>
      <c r="C4052" s="0" t="n">
        <f aca="false">'Profiles 8760'!E4041</f>
        <v>0</v>
      </c>
      <c r="D4052" s="0" t="n">
        <f aca="false">'Profiles 8760'!F4041</f>
        <v>0.116783</v>
      </c>
      <c r="E4052" s="0" t="n">
        <f aca="false">'Profiles 8760'!G4041</f>
        <v>0.527342</v>
      </c>
      <c r="F4052" s="0" t="n">
        <f aca="false">D4052*Assumptions!$C$11*$B$7+E4052*Assumptions!$C$12*$B$8</f>
        <v>55.2952182</v>
      </c>
      <c r="G4052" s="0" t="n">
        <f aca="false">C4052*Assumptions!$C$15</f>
        <v>0</v>
      </c>
      <c r="H4052" s="0" t="n">
        <f aca="false">MIN(F4052,G4052)</f>
        <v>0</v>
      </c>
      <c r="I4052" s="0" t="n">
        <f aca="false">IF(C4052=1,MIN(G4052-H4052,Assumptions!$C$13,P4051),0)</f>
        <v>0</v>
      </c>
      <c r="J4052" s="0" t="n">
        <f aca="false">H4052+I4052</f>
        <v>0</v>
      </c>
      <c r="K4052" s="0" t="n">
        <f aca="false">MIN(IF(C4052=1,F4052-H4052,F4052),Assumptions!$C$13,MAX(0,($B$5-P4051)/$B$6))</f>
        <v>55.2952182</v>
      </c>
      <c r="L4052" s="0" t="n">
        <f aca="false">IF(C4052=1,0,MIN(F4052-K4052,Assumptions!$C$15,MAX(0,$B$10-O4051-M4052)))</f>
        <v>0</v>
      </c>
      <c r="M4052" s="0" t="n">
        <f aca="false">'Profiles 8760'!H4041</f>
        <v>157600</v>
      </c>
      <c r="N4052" s="0" t="n">
        <f aca="false">J4052+L4052</f>
        <v>0</v>
      </c>
      <c r="O4052" s="0" t="n">
        <f aca="false">O4051+N4052</f>
        <v>378276.777521575</v>
      </c>
      <c r="P4052" s="0" t="n">
        <f aca="false">MIN($B$5,P4051+K4052*$B$6-I4052)</f>
        <v>315.48514438056</v>
      </c>
      <c r="Q4052" s="0" t="n">
        <f aca="false">MAX(0,F4052-H4052-K4052-L4052)</f>
        <v>0</v>
      </c>
    </row>
    <row r="4053" customFormat="false" ht="15" hidden="false" customHeight="false" outlineLevel="0" collapsed="false">
      <c r="A4053" s="0" t="n">
        <f aca="false">'Profiles 8760'!A4042</f>
        <v>4040</v>
      </c>
      <c r="B4053" s="0" t="n">
        <f aca="false">'Profiles 8760'!B4042</f>
        <v>6</v>
      </c>
      <c r="C4053" s="0" t="n">
        <f aca="false">'Profiles 8760'!E4042</f>
        <v>1</v>
      </c>
      <c r="D4053" s="0" t="n">
        <f aca="false">'Profiles 8760'!F4042</f>
        <v>0.338201</v>
      </c>
      <c r="E4053" s="0" t="n">
        <f aca="false">'Profiles 8760'!G4042</f>
        <v>0.623299</v>
      </c>
      <c r="F4053" s="0" t="n">
        <f aca="false">D4053*Assumptions!$C$11*$B$7+E4053*Assumptions!$C$12*$B$8</f>
        <v>123.1653779</v>
      </c>
      <c r="G4053" s="0" t="n">
        <f aca="false">C4053*Assumptions!$C$15</f>
        <v>200</v>
      </c>
      <c r="H4053" s="0" t="n">
        <f aca="false">MIN(F4053,G4053)</f>
        <v>123.1653779</v>
      </c>
      <c r="I4053" s="0" t="n">
        <f aca="false">IF(C4053=1,MIN(G4053-H4053,Assumptions!$C$13,P4052),0)</f>
        <v>76.8346221</v>
      </c>
      <c r="J4053" s="0" t="n">
        <f aca="false">H4053+I4053</f>
        <v>200</v>
      </c>
      <c r="K4053" s="0" t="n">
        <f aca="false">MIN(IF(C4053=1,F4053-H4053,F4053),Assumptions!$C$13,MAX(0,($B$5-P4052)/$B$6))</f>
        <v>0</v>
      </c>
      <c r="L4053" s="0" t="n">
        <f aca="false">IF(C4053=1,0,MIN(F4053-K4053,Assumptions!$C$15,MAX(0,$B$10-O4052-M4053)))</f>
        <v>0</v>
      </c>
      <c r="M4053" s="0" t="n">
        <f aca="false">'Profiles 8760'!H4042</f>
        <v>157400</v>
      </c>
      <c r="N4053" s="0" t="n">
        <f aca="false">J4053+L4053</f>
        <v>200</v>
      </c>
      <c r="O4053" s="0" t="n">
        <f aca="false">O4052+N4053</f>
        <v>378476.777521575</v>
      </c>
      <c r="P4053" s="0" t="n">
        <f aca="false">MIN($B$5,P4052+K4053*$B$6-I4053)</f>
        <v>238.65052228056</v>
      </c>
      <c r="Q4053" s="0" t="n">
        <f aca="false">MAX(0,F4053-H4053-K4053-L4053)</f>
        <v>0</v>
      </c>
    </row>
    <row r="4054" customFormat="false" ht="15" hidden="false" customHeight="false" outlineLevel="0" collapsed="false">
      <c r="A4054" s="0" t="n">
        <f aca="false">'Profiles 8760'!A4043</f>
        <v>4041</v>
      </c>
      <c r="B4054" s="0" t="n">
        <f aca="false">'Profiles 8760'!B4043</f>
        <v>6</v>
      </c>
      <c r="C4054" s="0" t="n">
        <f aca="false">'Profiles 8760'!E4043</f>
        <v>1</v>
      </c>
      <c r="D4054" s="0" t="n">
        <f aca="false">'Profiles 8760'!F4043</f>
        <v>0.580426</v>
      </c>
      <c r="E4054" s="0" t="n">
        <f aca="false">'Profiles 8760'!G4043</f>
        <v>0.610649</v>
      </c>
      <c r="F4054" s="0" t="n">
        <f aca="false">D4054*Assumptions!$C$11*$B$7+E4054*Assumptions!$C$12*$B$8</f>
        <v>192.6025729</v>
      </c>
      <c r="G4054" s="0" t="n">
        <f aca="false">C4054*Assumptions!$C$15</f>
        <v>200</v>
      </c>
      <c r="H4054" s="0" t="n">
        <f aca="false">MIN(F4054,G4054)</f>
        <v>192.6025729</v>
      </c>
      <c r="I4054" s="0" t="n">
        <f aca="false">IF(C4054=1,MIN(G4054-H4054,Assumptions!$C$13,P4053),0)</f>
        <v>7.39742709999999</v>
      </c>
      <c r="J4054" s="0" t="n">
        <f aca="false">H4054+I4054</f>
        <v>200</v>
      </c>
      <c r="K4054" s="0" t="n">
        <f aca="false">MIN(IF(C4054=1,F4054-H4054,F4054),Assumptions!$C$13,MAX(0,($B$5-P4053)/$B$6))</f>
        <v>0</v>
      </c>
      <c r="L4054" s="0" t="n">
        <f aca="false">IF(C4054=1,0,MIN(F4054-K4054,Assumptions!$C$15,MAX(0,$B$10-O4053-M4054)))</f>
        <v>0</v>
      </c>
      <c r="M4054" s="0" t="n">
        <f aca="false">'Profiles 8760'!H4043</f>
        <v>157200</v>
      </c>
      <c r="N4054" s="0" t="n">
        <f aca="false">J4054+L4054</f>
        <v>200</v>
      </c>
      <c r="O4054" s="0" t="n">
        <f aca="false">O4053+N4054</f>
        <v>378676.777521575</v>
      </c>
      <c r="P4054" s="0" t="n">
        <f aca="false">MIN($B$5,P4053+K4054*$B$6-I4054)</f>
        <v>231.25309518056</v>
      </c>
      <c r="Q4054" s="0" t="n">
        <f aca="false">MAX(0,F4054-H4054-K4054-L4054)</f>
        <v>0</v>
      </c>
    </row>
    <row r="4055" customFormat="false" ht="15" hidden="false" customHeight="false" outlineLevel="0" collapsed="false">
      <c r="A4055" s="0" t="n">
        <f aca="false">'Profiles 8760'!A4044</f>
        <v>4042</v>
      </c>
      <c r="B4055" s="0" t="n">
        <f aca="false">'Profiles 8760'!B4044</f>
        <v>6</v>
      </c>
      <c r="C4055" s="0" t="n">
        <f aca="false">'Profiles 8760'!E4044</f>
        <v>0</v>
      </c>
      <c r="D4055" s="0" t="n">
        <f aca="false">'Profiles 8760'!F4044</f>
        <v>0.807104</v>
      </c>
      <c r="E4055" s="0" t="n">
        <f aca="false">'Profiles 8760'!G4044</f>
        <v>0.582193</v>
      </c>
      <c r="F4055" s="0" t="n">
        <f aca="false">D4055*Assumptions!$C$11*$B$7+E4055*Assumptions!$C$12*$B$8</f>
        <v>256.9033289</v>
      </c>
      <c r="G4055" s="0" t="n">
        <f aca="false">C4055*Assumptions!$C$15</f>
        <v>0</v>
      </c>
      <c r="H4055" s="0" t="n">
        <f aca="false">MIN(F4055,G4055)</f>
        <v>0</v>
      </c>
      <c r="I4055" s="0" t="n">
        <f aca="false">IF(C4055=1,MIN(G4055-H4055,Assumptions!$C$13,P4054),0)</f>
        <v>0</v>
      </c>
      <c r="J4055" s="0" t="n">
        <f aca="false">H4055+I4055</f>
        <v>0</v>
      </c>
      <c r="K4055" s="0" t="n">
        <f aca="false">MIN(IF(C4055=1,F4055-H4055,F4055),Assumptions!$C$13,MAX(0,($B$5-P4054)/$B$6))</f>
        <v>180</v>
      </c>
      <c r="L4055" s="0" t="n">
        <f aca="false">IF(C4055=1,0,MIN(F4055-K4055,Assumptions!$C$15,MAX(0,$B$10-O4054-M4055)))</f>
        <v>76.9033289</v>
      </c>
      <c r="M4055" s="0" t="n">
        <f aca="false">'Profiles 8760'!H4044</f>
        <v>157200</v>
      </c>
      <c r="N4055" s="0" t="n">
        <f aca="false">J4055+L4055</f>
        <v>76.9033289</v>
      </c>
      <c r="O4055" s="0" t="n">
        <f aca="false">O4054+N4055</f>
        <v>378753.680850475</v>
      </c>
      <c r="P4055" s="0" t="n">
        <f aca="false">MIN($B$5,P4054+K4055*$B$6-I4055)</f>
        <v>387.27709518056</v>
      </c>
      <c r="Q4055" s="0" t="n">
        <f aca="false">MAX(0,F4055-H4055-K4055-L4055)</f>
        <v>0</v>
      </c>
    </row>
    <row r="4056" customFormat="false" ht="15" hidden="false" customHeight="false" outlineLevel="0" collapsed="false">
      <c r="A4056" s="0" t="n">
        <f aca="false">'Profiles 8760'!A4045</f>
        <v>4043</v>
      </c>
      <c r="B4056" s="0" t="n">
        <f aca="false">'Profiles 8760'!B4045</f>
        <v>6</v>
      </c>
      <c r="C4056" s="0" t="n">
        <f aca="false">'Profiles 8760'!E4045</f>
        <v>0</v>
      </c>
      <c r="D4056" s="0" t="n">
        <f aca="false">'Profiles 8760'!F4045</f>
        <v>0.990244</v>
      </c>
      <c r="E4056" s="0" t="n">
        <f aca="false">'Profiles 8760'!G4045</f>
        <v>0.927439</v>
      </c>
      <c r="F4056" s="0" t="n">
        <f aca="false">D4056*Assumptions!$C$11*$B$7+E4056*Assumptions!$C$12*$B$8</f>
        <v>323.9147223</v>
      </c>
      <c r="G4056" s="0" t="n">
        <f aca="false">C4056*Assumptions!$C$15</f>
        <v>0</v>
      </c>
      <c r="H4056" s="0" t="n">
        <f aca="false">MIN(F4056,G4056)</f>
        <v>0</v>
      </c>
      <c r="I4056" s="0" t="n">
        <f aca="false">IF(C4056=1,MIN(G4056-H4056,Assumptions!$C$13,P4055),0)</f>
        <v>0</v>
      </c>
      <c r="J4056" s="0" t="n">
        <f aca="false">H4056+I4056</f>
        <v>0</v>
      </c>
      <c r="K4056" s="0" t="n">
        <f aca="false">MIN(IF(C4056=1,F4056-H4056,F4056),Assumptions!$C$13,MAX(0,($B$5-P4055)/$B$6))</f>
        <v>142.516041554499</v>
      </c>
      <c r="L4056" s="0" t="n">
        <f aca="false">IF(C4056=1,0,MIN(F4056-K4056,Assumptions!$C$15,MAX(0,$B$10-O4055-M4056)))</f>
        <v>181.398680745501</v>
      </c>
      <c r="M4056" s="0" t="n">
        <f aca="false">'Profiles 8760'!H4045</f>
        <v>157200</v>
      </c>
      <c r="N4056" s="0" t="n">
        <f aca="false">J4056+L4056</f>
        <v>181.398680745501</v>
      </c>
      <c r="O4056" s="0" t="n">
        <f aca="false">O4055+N4056</f>
        <v>378935.07953122</v>
      </c>
      <c r="P4056" s="0" t="n">
        <f aca="false">MIN($B$5,P4055+K4056*$B$6-I4056)</f>
        <v>510.81</v>
      </c>
      <c r="Q4056" s="0" t="n">
        <f aca="false">MAX(0,F4056-H4056-K4056-L4056)</f>
        <v>0</v>
      </c>
    </row>
    <row r="4057" customFormat="false" ht="15" hidden="false" customHeight="false" outlineLevel="0" collapsed="false">
      <c r="A4057" s="0" t="n">
        <f aca="false">'Profiles 8760'!A4046</f>
        <v>4044</v>
      </c>
      <c r="B4057" s="0" t="n">
        <f aca="false">'Profiles 8760'!B4046</f>
        <v>6</v>
      </c>
      <c r="C4057" s="0" t="n">
        <f aca="false">'Profiles 8760'!E4046</f>
        <v>0</v>
      </c>
      <c r="D4057" s="0" t="n">
        <f aca="false">'Profiles 8760'!F4046</f>
        <v>1</v>
      </c>
      <c r="E4057" s="0" t="n">
        <f aca="false">'Profiles 8760'!G4046</f>
        <v>0.929665</v>
      </c>
      <c r="F4057" s="0" t="n">
        <f aca="false">D4057*Assumptions!$C$11*$B$7+E4057*Assumptions!$C$12*$B$8</f>
        <v>326.8232985</v>
      </c>
      <c r="G4057" s="0" t="n">
        <f aca="false">C4057*Assumptions!$C$15</f>
        <v>0</v>
      </c>
      <c r="H4057" s="0" t="n">
        <f aca="false">MIN(F4057,G4057)</f>
        <v>0</v>
      </c>
      <c r="I4057" s="0" t="n">
        <f aca="false">IF(C4057=1,MIN(G4057-H4057,Assumptions!$C$13,P4056),0)</f>
        <v>0</v>
      </c>
      <c r="J4057" s="0" t="n">
        <f aca="false">H4057+I4057</f>
        <v>0</v>
      </c>
      <c r="K4057" s="0" t="n">
        <f aca="false">MIN(IF(C4057=1,F4057-H4057,F4057),Assumptions!$C$13,MAX(0,($B$5-P4056)/$B$6))</f>
        <v>0</v>
      </c>
      <c r="L4057" s="0" t="n">
        <f aca="false">IF(C4057=1,0,MIN(F4057-K4057,Assumptions!$C$15,MAX(0,$B$10-O4056-M4057)))</f>
        <v>200</v>
      </c>
      <c r="M4057" s="0" t="n">
        <f aca="false">'Profiles 8760'!H4046</f>
        <v>157200</v>
      </c>
      <c r="N4057" s="0" t="n">
        <f aca="false">J4057+L4057</f>
        <v>200</v>
      </c>
      <c r="O4057" s="0" t="n">
        <f aca="false">O4056+N4057</f>
        <v>379135.07953122</v>
      </c>
      <c r="P4057" s="0" t="n">
        <f aca="false">MIN($B$5,P4056+K4057*$B$6-I4057)</f>
        <v>510.81</v>
      </c>
      <c r="Q4057" s="0" t="n">
        <f aca="false">MAX(0,F4057-H4057-K4057-L4057)</f>
        <v>126.8232985</v>
      </c>
    </row>
    <row r="4058" customFormat="false" ht="15" hidden="false" customHeight="false" outlineLevel="0" collapsed="false">
      <c r="A4058" s="0" t="n">
        <f aca="false">'Profiles 8760'!A4047</f>
        <v>4045</v>
      </c>
      <c r="B4058" s="0" t="n">
        <f aca="false">'Profiles 8760'!B4047</f>
        <v>6</v>
      </c>
      <c r="C4058" s="0" t="n">
        <f aca="false">'Profiles 8760'!E4047</f>
        <v>0</v>
      </c>
      <c r="D4058" s="0" t="n">
        <f aca="false">'Profiles 8760'!F4047</f>
        <v>1</v>
      </c>
      <c r="E4058" s="0" t="n">
        <f aca="false">'Profiles 8760'!G4047</f>
        <v>1</v>
      </c>
      <c r="F4058" s="0" t="n">
        <f aca="false">D4058*Assumptions!$C$11*$B$7+E4058*Assumptions!$C$12*$B$8</f>
        <v>329.7</v>
      </c>
      <c r="G4058" s="0" t="n">
        <f aca="false">C4058*Assumptions!$C$15</f>
        <v>0</v>
      </c>
      <c r="H4058" s="0" t="n">
        <f aca="false">MIN(F4058,G4058)</f>
        <v>0</v>
      </c>
      <c r="I4058" s="0" t="n">
        <f aca="false">IF(C4058=1,MIN(G4058-H4058,Assumptions!$C$13,P4057),0)</f>
        <v>0</v>
      </c>
      <c r="J4058" s="0" t="n">
        <f aca="false">H4058+I4058</f>
        <v>0</v>
      </c>
      <c r="K4058" s="0" t="n">
        <f aca="false">MIN(IF(C4058=1,F4058-H4058,F4058),Assumptions!$C$13,MAX(0,($B$5-P4057)/$B$6))</f>
        <v>0</v>
      </c>
      <c r="L4058" s="0" t="n">
        <f aca="false">IF(C4058=1,0,MIN(F4058-K4058,Assumptions!$C$15,MAX(0,$B$10-O4057-M4058)))</f>
        <v>200</v>
      </c>
      <c r="M4058" s="0" t="n">
        <f aca="false">'Profiles 8760'!H4047</f>
        <v>157200</v>
      </c>
      <c r="N4058" s="0" t="n">
        <f aca="false">J4058+L4058</f>
        <v>200</v>
      </c>
      <c r="O4058" s="0" t="n">
        <f aca="false">O4057+N4058</f>
        <v>379335.07953122</v>
      </c>
      <c r="P4058" s="0" t="n">
        <f aca="false">MIN($B$5,P4057+K4058*$B$6-I4058)</f>
        <v>510.81</v>
      </c>
      <c r="Q4058" s="0" t="n">
        <f aca="false">MAX(0,F4058-H4058-K4058-L4058)</f>
        <v>129.7</v>
      </c>
    </row>
    <row r="4059" customFormat="false" ht="15" hidden="false" customHeight="false" outlineLevel="0" collapsed="false">
      <c r="A4059" s="0" t="n">
        <f aca="false">'Profiles 8760'!A4048</f>
        <v>4046</v>
      </c>
      <c r="B4059" s="0" t="n">
        <f aca="false">'Profiles 8760'!B4048</f>
        <v>6</v>
      </c>
      <c r="C4059" s="0" t="n">
        <f aca="false">'Profiles 8760'!E4048</f>
        <v>0</v>
      </c>
      <c r="D4059" s="0" t="n">
        <f aca="false">'Profiles 8760'!F4048</f>
        <v>1</v>
      </c>
      <c r="E4059" s="0" t="n">
        <f aca="false">'Profiles 8760'!G4048</f>
        <v>0.990393</v>
      </c>
      <c r="F4059" s="0" t="n">
        <f aca="false">D4059*Assumptions!$C$11*$B$7+E4059*Assumptions!$C$12*$B$8</f>
        <v>329.3070737</v>
      </c>
      <c r="G4059" s="0" t="n">
        <f aca="false">C4059*Assumptions!$C$15</f>
        <v>0</v>
      </c>
      <c r="H4059" s="0" t="n">
        <f aca="false">MIN(F4059,G4059)</f>
        <v>0</v>
      </c>
      <c r="I4059" s="0" t="n">
        <f aca="false">IF(C4059=1,MIN(G4059-H4059,Assumptions!$C$13,P4058),0)</f>
        <v>0</v>
      </c>
      <c r="J4059" s="0" t="n">
        <f aca="false">H4059+I4059</f>
        <v>0</v>
      </c>
      <c r="K4059" s="0" t="n">
        <f aca="false">MIN(IF(C4059=1,F4059-H4059,F4059),Assumptions!$C$13,MAX(0,($B$5-P4058)/$B$6))</f>
        <v>0</v>
      </c>
      <c r="L4059" s="0" t="n">
        <f aca="false">IF(C4059=1,0,MIN(F4059-K4059,Assumptions!$C$15,MAX(0,$B$10-O4058-M4059)))</f>
        <v>200</v>
      </c>
      <c r="M4059" s="0" t="n">
        <f aca="false">'Profiles 8760'!H4048</f>
        <v>157200</v>
      </c>
      <c r="N4059" s="0" t="n">
        <f aca="false">J4059+L4059</f>
        <v>200</v>
      </c>
      <c r="O4059" s="0" t="n">
        <f aca="false">O4058+N4059</f>
        <v>379535.07953122</v>
      </c>
      <c r="P4059" s="0" t="n">
        <f aca="false">MIN($B$5,P4058+K4059*$B$6-I4059)</f>
        <v>510.81</v>
      </c>
      <c r="Q4059" s="0" t="n">
        <f aca="false">MAX(0,F4059-H4059-K4059-L4059)</f>
        <v>129.3070737</v>
      </c>
    </row>
    <row r="4060" customFormat="false" ht="15" hidden="false" customHeight="false" outlineLevel="0" collapsed="false">
      <c r="A4060" s="0" t="n">
        <f aca="false">'Profiles 8760'!A4049</f>
        <v>4047</v>
      </c>
      <c r="B4060" s="0" t="n">
        <f aca="false">'Profiles 8760'!B4049</f>
        <v>6</v>
      </c>
      <c r="C4060" s="0" t="n">
        <f aca="false">'Profiles 8760'!E4049</f>
        <v>0</v>
      </c>
      <c r="D4060" s="0" t="n">
        <f aca="false">'Profiles 8760'!F4049</f>
        <v>0.990244</v>
      </c>
      <c r="E4060" s="0" t="n">
        <f aca="false">'Profiles 8760'!G4049</f>
        <v>0.706916</v>
      </c>
      <c r="F4060" s="0" t="n">
        <f aca="false">D4060*Assumptions!$C$11*$B$7+E4060*Assumptions!$C$12*$B$8</f>
        <v>314.8953316</v>
      </c>
      <c r="G4060" s="0" t="n">
        <f aca="false">C4060*Assumptions!$C$15</f>
        <v>0</v>
      </c>
      <c r="H4060" s="0" t="n">
        <f aca="false">MIN(F4060,G4060)</f>
        <v>0</v>
      </c>
      <c r="I4060" s="0" t="n">
        <f aca="false">IF(C4060=1,MIN(G4060-H4060,Assumptions!$C$13,P4059),0)</f>
        <v>0</v>
      </c>
      <c r="J4060" s="0" t="n">
        <f aca="false">H4060+I4060</f>
        <v>0</v>
      </c>
      <c r="K4060" s="0" t="n">
        <f aca="false">MIN(IF(C4060=1,F4060-H4060,F4060),Assumptions!$C$13,MAX(0,($B$5-P4059)/$B$6))</f>
        <v>0</v>
      </c>
      <c r="L4060" s="0" t="n">
        <f aca="false">IF(C4060=1,0,MIN(F4060-K4060,Assumptions!$C$15,MAX(0,$B$10-O4059-M4060)))</f>
        <v>200</v>
      </c>
      <c r="M4060" s="0" t="n">
        <f aca="false">'Profiles 8760'!H4049</f>
        <v>157200</v>
      </c>
      <c r="N4060" s="0" t="n">
        <f aca="false">J4060+L4060</f>
        <v>200</v>
      </c>
      <c r="O4060" s="0" t="n">
        <f aca="false">O4059+N4060</f>
        <v>379735.07953122</v>
      </c>
      <c r="P4060" s="0" t="n">
        <f aca="false">MIN($B$5,P4059+K4060*$B$6-I4060)</f>
        <v>510.81</v>
      </c>
      <c r="Q4060" s="0" t="n">
        <f aca="false">MAX(0,F4060-H4060-K4060-L4060)</f>
        <v>114.8953316</v>
      </c>
    </row>
    <row r="4061" customFormat="false" ht="15" hidden="false" customHeight="false" outlineLevel="0" collapsed="false">
      <c r="A4061" s="0" t="n">
        <f aca="false">'Profiles 8760'!A4050</f>
        <v>4048</v>
      </c>
      <c r="B4061" s="0" t="n">
        <f aca="false">'Profiles 8760'!B4050</f>
        <v>6</v>
      </c>
      <c r="C4061" s="0" t="n">
        <f aca="false">'Profiles 8760'!E4050</f>
        <v>0</v>
      </c>
      <c r="D4061" s="0" t="n">
        <f aca="false">'Profiles 8760'!F4050</f>
        <v>0.807104</v>
      </c>
      <c r="E4061" s="0" t="n">
        <f aca="false">'Profiles 8760'!G4050</f>
        <v>0.763036</v>
      </c>
      <c r="F4061" s="0" t="n">
        <f aca="false">D4061*Assumptions!$C$11*$B$7+E4061*Assumptions!$C$12*$B$8</f>
        <v>264.2998076</v>
      </c>
      <c r="G4061" s="0" t="n">
        <f aca="false">C4061*Assumptions!$C$15</f>
        <v>0</v>
      </c>
      <c r="H4061" s="0" t="n">
        <f aca="false">MIN(F4061,G4061)</f>
        <v>0</v>
      </c>
      <c r="I4061" s="0" t="n">
        <f aca="false">IF(C4061=1,MIN(G4061-H4061,Assumptions!$C$13,P4060),0)</f>
        <v>0</v>
      </c>
      <c r="J4061" s="0" t="n">
        <f aca="false">H4061+I4061</f>
        <v>0</v>
      </c>
      <c r="K4061" s="0" t="n">
        <f aca="false">MIN(IF(C4061=1,F4061-H4061,F4061),Assumptions!$C$13,MAX(0,($B$5-P4060)/$B$6))</f>
        <v>0</v>
      </c>
      <c r="L4061" s="0" t="n">
        <f aca="false">IF(C4061=1,0,MIN(F4061-K4061,Assumptions!$C$15,MAX(0,$B$10-O4060-M4061)))</f>
        <v>200</v>
      </c>
      <c r="M4061" s="0" t="n">
        <f aca="false">'Profiles 8760'!H4050</f>
        <v>157200</v>
      </c>
      <c r="N4061" s="0" t="n">
        <f aca="false">J4061+L4061</f>
        <v>200</v>
      </c>
      <c r="O4061" s="0" t="n">
        <f aca="false">O4060+N4061</f>
        <v>379935.07953122</v>
      </c>
      <c r="P4061" s="0" t="n">
        <f aca="false">MIN($B$5,P4060+K4061*$B$6-I4061)</f>
        <v>510.81</v>
      </c>
      <c r="Q4061" s="0" t="n">
        <f aca="false">MAX(0,F4061-H4061-K4061-L4061)</f>
        <v>64.2998076</v>
      </c>
    </row>
    <row r="4062" customFormat="false" ht="15" hidden="false" customHeight="false" outlineLevel="0" collapsed="false">
      <c r="A4062" s="0" t="n">
        <f aca="false">'Profiles 8760'!A4051</f>
        <v>4049</v>
      </c>
      <c r="B4062" s="0" t="n">
        <f aca="false">'Profiles 8760'!B4051</f>
        <v>6</v>
      </c>
      <c r="C4062" s="0" t="n">
        <f aca="false">'Profiles 8760'!E4051</f>
        <v>0</v>
      </c>
      <c r="D4062" s="0" t="n">
        <f aca="false">'Profiles 8760'!F4051</f>
        <v>0.580426</v>
      </c>
      <c r="E4062" s="0" t="n">
        <f aca="false">'Profiles 8760'!G4051</f>
        <v>0.605553</v>
      </c>
      <c r="F4062" s="0" t="n">
        <f aca="false">D4062*Assumptions!$C$11*$B$7+E4062*Assumptions!$C$12*$B$8</f>
        <v>192.3941465</v>
      </c>
      <c r="G4062" s="0" t="n">
        <f aca="false">C4062*Assumptions!$C$15</f>
        <v>0</v>
      </c>
      <c r="H4062" s="0" t="n">
        <f aca="false">MIN(F4062,G4062)</f>
        <v>0</v>
      </c>
      <c r="I4062" s="0" t="n">
        <f aca="false">IF(C4062=1,MIN(G4062-H4062,Assumptions!$C$13,P4061),0)</f>
        <v>0</v>
      </c>
      <c r="J4062" s="0" t="n">
        <f aca="false">H4062+I4062</f>
        <v>0</v>
      </c>
      <c r="K4062" s="0" t="n">
        <f aca="false">MIN(IF(C4062=1,F4062-H4062,F4062),Assumptions!$C$13,MAX(0,($B$5-P4061)/$B$6))</f>
        <v>0</v>
      </c>
      <c r="L4062" s="0" t="n">
        <f aca="false">IF(C4062=1,0,MIN(F4062-K4062,Assumptions!$C$15,MAX(0,$B$10-O4061-M4062)))</f>
        <v>192.3941465</v>
      </c>
      <c r="M4062" s="0" t="n">
        <f aca="false">'Profiles 8760'!H4051</f>
        <v>157200</v>
      </c>
      <c r="N4062" s="0" t="n">
        <f aca="false">J4062+L4062</f>
        <v>192.3941465</v>
      </c>
      <c r="O4062" s="0" t="n">
        <f aca="false">O4061+N4062</f>
        <v>380127.47367772</v>
      </c>
      <c r="P4062" s="0" t="n">
        <f aca="false">MIN($B$5,P4061+K4062*$B$6-I4062)</f>
        <v>510.81</v>
      </c>
      <c r="Q4062" s="0" t="n">
        <f aca="false">MAX(0,F4062-H4062-K4062-L4062)</f>
        <v>0</v>
      </c>
    </row>
    <row r="4063" customFormat="false" ht="15" hidden="false" customHeight="false" outlineLevel="0" collapsed="false">
      <c r="A4063" s="0" t="n">
        <f aca="false">'Profiles 8760'!A4052</f>
        <v>4050</v>
      </c>
      <c r="B4063" s="0" t="n">
        <f aca="false">'Profiles 8760'!B4052</f>
        <v>6</v>
      </c>
      <c r="C4063" s="0" t="n">
        <f aca="false">'Profiles 8760'!E4052</f>
        <v>0</v>
      </c>
      <c r="D4063" s="0" t="n">
        <f aca="false">'Profiles 8760'!F4052</f>
        <v>0.338201</v>
      </c>
      <c r="E4063" s="0" t="n">
        <f aca="false">'Profiles 8760'!G4052</f>
        <v>0.657768</v>
      </c>
      <c r="F4063" s="0" t="n">
        <f aca="false">D4063*Assumptions!$C$11*$B$7+E4063*Assumptions!$C$12*$B$8</f>
        <v>124.57516</v>
      </c>
      <c r="G4063" s="0" t="n">
        <f aca="false">C4063*Assumptions!$C$15</f>
        <v>0</v>
      </c>
      <c r="H4063" s="0" t="n">
        <f aca="false">MIN(F4063,G4063)</f>
        <v>0</v>
      </c>
      <c r="I4063" s="0" t="n">
        <f aca="false">IF(C4063=1,MIN(G4063-H4063,Assumptions!$C$13,P4062),0)</f>
        <v>0</v>
      </c>
      <c r="J4063" s="0" t="n">
        <f aca="false">H4063+I4063</f>
        <v>0</v>
      </c>
      <c r="K4063" s="0" t="n">
        <f aca="false">MIN(IF(C4063=1,F4063-H4063,F4063),Assumptions!$C$13,MAX(0,($B$5-P4062)/$B$6))</f>
        <v>0</v>
      </c>
      <c r="L4063" s="0" t="n">
        <f aca="false">IF(C4063=1,0,MIN(F4063-K4063,Assumptions!$C$15,MAX(0,$B$10-O4062-M4063)))</f>
        <v>124.57516</v>
      </c>
      <c r="M4063" s="0" t="n">
        <f aca="false">'Profiles 8760'!H4052</f>
        <v>157200</v>
      </c>
      <c r="N4063" s="0" t="n">
        <f aca="false">J4063+L4063</f>
        <v>124.57516</v>
      </c>
      <c r="O4063" s="0" t="n">
        <f aca="false">O4062+N4063</f>
        <v>380252.04883772</v>
      </c>
      <c r="P4063" s="0" t="n">
        <f aca="false">MIN($B$5,P4062+K4063*$B$6-I4063)</f>
        <v>510.81</v>
      </c>
      <c r="Q4063" s="0" t="n">
        <f aca="false">MAX(0,F4063-H4063-K4063-L4063)</f>
        <v>0</v>
      </c>
    </row>
    <row r="4064" customFormat="false" ht="15" hidden="false" customHeight="false" outlineLevel="0" collapsed="false">
      <c r="A4064" s="0" t="n">
        <f aca="false">'Profiles 8760'!A4053</f>
        <v>4051</v>
      </c>
      <c r="B4064" s="0" t="n">
        <f aca="false">'Profiles 8760'!B4053</f>
        <v>6</v>
      </c>
      <c r="C4064" s="0" t="n">
        <f aca="false">'Profiles 8760'!E4053</f>
        <v>0</v>
      </c>
      <c r="D4064" s="0" t="n">
        <f aca="false">'Profiles 8760'!F4053</f>
        <v>0.116783</v>
      </c>
      <c r="E4064" s="0" t="n">
        <f aca="false">'Profiles 8760'!G4053</f>
        <v>0.391046</v>
      </c>
      <c r="F4064" s="0" t="n">
        <f aca="false">D4064*Assumptions!$C$11*$B$7+E4064*Assumptions!$C$12*$B$8</f>
        <v>49.7207118</v>
      </c>
      <c r="G4064" s="0" t="n">
        <f aca="false">C4064*Assumptions!$C$15</f>
        <v>0</v>
      </c>
      <c r="H4064" s="0" t="n">
        <f aca="false">MIN(F4064,G4064)</f>
        <v>0</v>
      </c>
      <c r="I4064" s="0" t="n">
        <f aca="false">IF(C4064=1,MIN(G4064-H4064,Assumptions!$C$13,P4063),0)</f>
        <v>0</v>
      </c>
      <c r="J4064" s="0" t="n">
        <f aca="false">H4064+I4064</f>
        <v>0</v>
      </c>
      <c r="K4064" s="0" t="n">
        <f aca="false">MIN(IF(C4064=1,F4064-H4064,F4064),Assumptions!$C$13,MAX(0,($B$5-P4063)/$B$6))</f>
        <v>0</v>
      </c>
      <c r="L4064" s="0" t="n">
        <f aca="false">IF(C4064=1,0,MIN(F4064-K4064,Assumptions!$C$15,MAX(0,$B$10-O4063-M4064)))</f>
        <v>49.7207118</v>
      </c>
      <c r="M4064" s="0" t="n">
        <f aca="false">'Profiles 8760'!H4053</f>
        <v>157200</v>
      </c>
      <c r="N4064" s="0" t="n">
        <f aca="false">J4064+L4064</f>
        <v>49.7207118</v>
      </c>
      <c r="O4064" s="0" t="n">
        <f aca="false">O4063+N4064</f>
        <v>380301.76954952</v>
      </c>
      <c r="P4064" s="0" t="n">
        <f aca="false">MIN($B$5,P4063+K4064*$B$6-I4064)</f>
        <v>510.81</v>
      </c>
      <c r="Q4064" s="0" t="n">
        <f aca="false">MAX(0,F4064-H4064-K4064-L4064)</f>
        <v>0</v>
      </c>
    </row>
    <row r="4065" customFormat="false" ht="15" hidden="false" customHeight="false" outlineLevel="0" collapsed="false">
      <c r="A4065" s="0" t="n">
        <f aca="false">'Profiles 8760'!A4054</f>
        <v>4052</v>
      </c>
      <c r="B4065" s="0" t="n">
        <f aca="false">'Profiles 8760'!B4054</f>
        <v>6</v>
      </c>
      <c r="C4065" s="0" t="n">
        <f aca="false">'Profiles 8760'!E4054</f>
        <v>1</v>
      </c>
      <c r="D4065" s="0" t="n">
        <f aca="false">'Profiles 8760'!F4054</f>
        <v>0</v>
      </c>
      <c r="E4065" s="0" t="n">
        <f aca="false">'Profiles 8760'!G4054</f>
        <v>0.556659</v>
      </c>
      <c r="F4065" s="0" t="n">
        <f aca="false">D4065*Assumptions!$C$11*$B$7+E4065*Assumptions!$C$12*$B$8</f>
        <v>22.7673531</v>
      </c>
      <c r="G4065" s="0" t="n">
        <f aca="false">C4065*Assumptions!$C$15</f>
        <v>200</v>
      </c>
      <c r="H4065" s="0" t="n">
        <f aca="false">MIN(F4065,G4065)</f>
        <v>22.7673531</v>
      </c>
      <c r="I4065" s="0" t="n">
        <f aca="false">IF(C4065=1,MIN(G4065-H4065,Assumptions!$C$13,P4064),0)</f>
        <v>177.2326469</v>
      </c>
      <c r="J4065" s="0" t="n">
        <f aca="false">H4065+I4065</f>
        <v>200</v>
      </c>
      <c r="K4065" s="0" t="n">
        <f aca="false">MIN(IF(C4065=1,F4065-H4065,F4065),Assumptions!$C$13,MAX(0,($B$5-P4064)/$B$6))</f>
        <v>0</v>
      </c>
      <c r="L4065" s="0" t="n">
        <f aca="false">IF(C4065=1,0,MIN(F4065-K4065,Assumptions!$C$15,MAX(0,$B$10-O4064-M4065)))</f>
        <v>0</v>
      </c>
      <c r="M4065" s="0" t="n">
        <f aca="false">'Profiles 8760'!H4054</f>
        <v>157000</v>
      </c>
      <c r="N4065" s="0" t="n">
        <f aca="false">J4065+L4065</f>
        <v>200</v>
      </c>
      <c r="O4065" s="0" t="n">
        <f aca="false">O4064+N4065</f>
        <v>380501.76954952</v>
      </c>
      <c r="P4065" s="0" t="n">
        <f aca="false">MIN($B$5,P4064+K4065*$B$6-I4065)</f>
        <v>333.5773531</v>
      </c>
      <c r="Q4065" s="0" t="n">
        <f aca="false">MAX(0,F4065-H4065-K4065-L4065)</f>
        <v>0</v>
      </c>
    </row>
    <row r="4066" customFormat="false" ht="15" hidden="false" customHeight="false" outlineLevel="0" collapsed="false">
      <c r="A4066" s="0" t="n">
        <f aca="false">'Profiles 8760'!A4055</f>
        <v>4053</v>
      </c>
      <c r="B4066" s="0" t="n">
        <f aca="false">'Profiles 8760'!B4055</f>
        <v>6</v>
      </c>
      <c r="C4066" s="0" t="n">
        <f aca="false">'Profiles 8760'!E4055</f>
        <v>1</v>
      </c>
      <c r="D4066" s="0" t="n">
        <f aca="false">'Profiles 8760'!F4055</f>
        <v>0</v>
      </c>
      <c r="E4066" s="0" t="n">
        <f aca="false">'Profiles 8760'!G4055</f>
        <v>0.264106</v>
      </c>
      <c r="F4066" s="0" t="n">
        <f aca="false">D4066*Assumptions!$C$11*$B$7+E4066*Assumptions!$C$12*$B$8</f>
        <v>10.8019354</v>
      </c>
      <c r="G4066" s="0" t="n">
        <f aca="false">C4066*Assumptions!$C$15</f>
        <v>200</v>
      </c>
      <c r="H4066" s="0" t="n">
        <f aca="false">MIN(F4066,G4066)</f>
        <v>10.8019354</v>
      </c>
      <c r="I4066" s="0" t="n">
        <f aca="false">IF(C4066=1,MIN(G4066-H4066,Assumptions!$C$13,P4065),0)</f>
        <v>180</v>
      </c>
      <c r="J4066" s="0" t="n">
        <f aca="false">H4066+I4066</f>
        <v>190.8019354</v>
      </c>
      <c r="K4066" s="0" t="n">
        <f aca="false">MIN(IF(C4066=1,F4066-H4066,F4066),Assumptions!$C$13,MAX(0,($B$5-P4065)/$B$6))</f>
        <v>0</v>
      </c>
      <c r="L4066" s="0" t="n">
        <f aca="false">IF(C4066=1,0,MIN(F4066-K4066,Assumptions!$C$15,MAX(0,$B$10-O4065-M4066)))</f>
        <v>0</v>
      </c>
      <c r="M4066" s="0" t="n">
        <f aca="false">'Profiles 8760'!H4055</f>
        <v>156800</v>
      </c>
      <c r="N4066" s="0" t="n">
        <f aca="false">J4066+L4066</f>
        <v>190.8019354</v>
      </c>
      <c r="O4066" s="0" t="n">
        <f aca="false">O4065+N4066</f>
        <v>380692.57148492</v>
      </c>
      <c r="P4066" s="0" t="n">
        <f aca="false">MIN($B$5,P4065+K4066*$B$6-I4066)</f>
        <v>153.5773531</v>
      </c>
      <c r="Q4066" s="0" t="n">
        <f aca="false">MAX(0,F4066-H4066-K4066-L4066)</f>
        <v>0</v>
      </c>
    </row>
    <row r="4067" customFormat="false" ht="15" hidden="false" customHeight="false" outlineLevel="0" collapsed="false">
      <c r="A4067" s="0" t="n">
        <f aca="false">'Profiles 8760'!A4056</f>
        <v>4054</v>
      </c>
      <c r="B4067" s="0" t="n">
        <f aca="false">'Profiles 8760'!B4056</f>
        <v>6</v>
      </c>
      <c r="C4067" s="0" t="n">
        <f aca="false">'Profiles 8760'!E4056</f>
        <v>0</v>
      </c>
      <c r="D4067" s="0" t="n">
        <f aca="false">'Profiles 8760'!F4056</f>
        <v>0</v>
      </c>
      <c r="E4067" s="0" t="n">
        <f aca="false">'Profiles 8760'!G4056</f>
        <v>0.313473</v>
      </c>
      <c r="F4067" s="0" t="n">
        <f aca="false">D4067*Assumptions!$C$11*$B$7+E4067*Assumptions!$C$12*$B$8</f>
        <v>12.8210457</v>
      </c>
      <c r="G4067" s="0" t="n">
        <f aca="false">C4067*Assumptions!$C$15</f>
        <v>0</v>
      </c>
      <c r="H4067" s="0" t="n">
        <f aca="false">MIN(F4067,G4067)</f>
        <v>0</v>
      </c>
      <c r="I4067" s="0" t="n">
        <f aca="false">IF(C4067=1,MIN(G4067-H4067,Assumptions!$C$13,P4066),0)</f>
        <v>0</v>
      </c>
      <c r="J4067" s="0" t="n">
        <f aca="false">H4067+I4067</f>
        <v>0</v>
      </c>
      <c r="K4067" s="0" t="n">
        <f aca="false">MIN(IF(C4067=1,F4067-H4067,F4067),Assumptions!$C$13,MAX(0,($B$5-P4066)/$B$6))</f>
        <v>12.8210457</v>
      </c>
      <c r="L4067" s="0" t="n">
        <f aca="false">IF(C4067=1,0,MIN(F4067-K4067,Assumptions!$C$15,MAX(0,$B$10-O4066-M4067)))</f>
        <v>0</v>
      </c>
      <c r="M4067" s="0" t="n">
        <f aca="false">'Profiles 8760'!H4056</f>
        <v>156800</v>
      </c>
      <c r="N4067" s="0" t="n">
        <f aca="false">J4067+L4067</f>
        <v>0</v>
      </c>
      <c r="O4067" s="0" t="n">
        <f aca="false">O4066+N4067</f>
        <v>380692.57148492</v>
      </c>
      <c r="P4067" s="0" t="n">
        <f aca="false">MIN($B$5,P4066+K4067*$B$6-I4067)</f>
        <v>164.69063551276</v>
      </c>
      <c r="Q4067" s="0" t="n">
        <f aca="false">MAX(0,F4067-H4067-K4067-L4067)</f>
        <v>0</v>
      </c>
    </row>
    <row r="4068" customFormat="false" ht="15" hidden="false" customHeight="false" outlineLevel="0" collapsed="false">
      <c r="A4068" s="0" t="n">
        <f aca="false">'Profiles 8760'!A4057</f>
        <v>4055</v>
      </c>
      <c r="B4068" s="0" t="n">
        <f aca="false">'Profiles 8760'!B4057</f>
        <v>6</v>
      </c>
      <c r="C4068" s="0" t="n">
        <f aca="false">'Profiles 8760'!E4057</f>
        <v>0</v>
      </c>
      <c r="D4068" s="0" t="n">
        <f aca="false">'Profiles 8760'!F4057</f>
        <v>0</v>
      </c>
      <c r="E4068" s="0" t="n">
        <f aca="false">'Profiles 8760'!G4057</f>
        <v>0.376575</v>
      </c>
      <c r="F4068" s="0" t="n">
        <f aca="false">D4068*Assumptions!$C$11*$B$7+E4068*Assumptions!$C$12*$B$8</f>
        <v>15.4019175</v>
      </c>
      <c r="G4068" s="0" t="n">
        <f aca="false">C4068*Assumptions!$C$15</f>
        <v>0</v>
      </c>
      <c r="H4068" s="0" t="n">
        <f aca="false">MIN(F4068,G4068)</f>
        <v>0</v>
      </c>
      <c r="I4068" s="0" t="n">
        <f aca="false">IF(C4068=1,MIN(G4068-H4068,Assumptions!$C$13,P4067),0)</f>
        <v>0</v>
      </c>
      <c r="J4068" s="0" t="n">
        <f aca="false">H4068+I4068</f>
        <v>0</v>
      </c>
      <c r="K4068" s="0" t="n">
        <f aca="false">MIN(IF(C4068=1,F4068-H4068,F4068),Assumptions!$C$13,MAX(0,($B$5-P4067)/$B$6))</f>
        <v>15.4019175</v>
      </c>
      <c r="L4068" s="0" t="n">
        <f aca="false">IF(C4068=1,0,MIN(F4068-K4068,Assumptions!$C$15,MAX(0,$B$10-O4067-M4068)))</f>
        <v>0</v>
      </c>
      <c r="M4068" s="0" t="n">
        <f aca="false">'Profiles 8760'!H4057</f>
        <v>156800</v>
      </c>
      <c r="N4068" s="0" t="n">
        <f aca="false">J4068+L4068</f>
        <v>0</v>
      </c>
      <c r="O4068" s="0" t="n">
        <f aca="false">O4067+N4068</f>
        <v>380692.57148492</v>
      </c>
      <c r="P4068" s="0" t="n">
        <f aca="false">MIN($B$5,P4067+K4068*$B$6-I4068)</f>
        <v>178.04101760176</v>
      </c>
      <c r="Q4068" s="0" t="n">
        <f aca="false">MAX(0,F4068-H4068-K4068-L4068)</f>
        <v>0</v>
      </c>
    </row>
    <row r="4069" customFormat="false" ht="15" hidden="false" customHeight="false" outlineLevel="0" collapsed="false">
      <c r="A4069" s="0" t="n">
        <f aca="false">'Profiles 8760'!A4058</f>
        <v>4056</v>
      </c>
      <c r="B4069" s="0" t="n">
        <f aca="false">'Profiles 8760'!B4058</f>
        <v>6</v>
      </c>
      <c r="C4069" s="0" t="n">
        <f aca="false">'Profiles 8760'!E4058</f>
        <v>0</v>
      </c>
      <c r="D4069" s="0" t="n">
        <f aca="false">'Profiles 8760'!F4058</f>
        <v>0</v>
      </c>
      <c r="E4069" s="0" t="n">
        <f aca="false">'Profiles 8760'!G4058</f>
        <v>0.356023</v>
      </c>
      <c r="F4069" s="0" t="n">
        <f aca="false">D4069*Assumptions!$C$11*$B$7+E4069*Assumptions!$C$12*$B$8</f>
        <v>14.5613407</v>
      </c>
      <c r="G4069" s="0" t="n">
        <f aca="false">C4069*Assumptions!$C$15</f>
        <v>0</v>
      </c>
      <c r="H4069" s="0" t="n">
        <f aca="false">MIN(F4069,G4069)</f>
        <v>0</v>
      </c>
      <c r="I4069" s="0" t="n">
        <f aca="false">IF(C4069=1,MIN(G4069-H4069,Assumptions!$C$13,P4068),0)</f>
        <v>0</v>
      </c>
      <c r="J4069" s="0" t="n">
        <f aca="false">H4069+I4069</f>
        <v>0</v>
      </c>
      <c r="K4069" s="0" t="n">
        <f aca="false">MIN(IF(C4069=1,F4069-H4069,F4069),Assumptions!$C$13,MAX(0,($B$5-P4068)/$B$6))</f>
        <v>14.5613407</v>
      </c>
      <c r="L4069" s="0" t="n">
        <f aca="false">IF(C4069=1,0,MIN(F4069-K4069,Assumptions!$C$15,MAX(0,$B$10-O4068-M4069)))</f>
        <v>0</v>
      </c>
      <c r="M4069" s="0" t="n">
        <f aca="false">'Profiles 8760'!H4058</f>
        <v>156800</v>
      </c>
      <c r="N4069" s="0" t="n">
        <f aca="false">J4069+L4069</f>
        <v>0</v>
      </c>
      <c r="O4069" s="0" t="n">
        <f aca="false">O4068+N4069</f>
        <v>380692.57148492</v>
      </c>
      <c r="P4069" s="0" t="n">
        <f aca="false">MIN($B$5,P4068+K4069*$B$6-I4069)</f>
        <v>190.66278772052</v>
      </c>
      <c r="Q4069" s="0" t="n">
        <f aca="false">MAX(0,F4069-H4069-K4069-L4069)</f>
        <v>0</v>
      </c>
    </row>
    <row r="4070" customFormat="false" ht="15" hidden="false" customHeight="false" outlineLevel="0" collapsed="false">
      <c r="A4070" s="0" t="n">
        <f aca="false">'Profiles 8760'!A4059</f>
        <v>4057</v>
      </c>
      <c r="B4070" s="0" t="n">
        <f aca="false">'Profiles 8760'!B4059</f>
        <v>6</v>
      </c>
      <c r="C4070" s="0" t="n">
        <f aca="false">'Profiles 8760'!E4059</f>
        <v>0</v>
      </c>
      <c r="D4070" s="0" t="n">
        <f aca="false">'Profiles 8760'!F4059</f>
        <v>0</v>
      </c>
      <c r="E4070" s="0" t="n">
        <f aca="false">'Profiles 8760'!G4059</f>
        <v>0.219174</v>
      </c>
      <c r="F4070" s="0" t="n">
        <f aca="false">D4070*Assumptions!$C$11*$B$7+E4070*Assumptions!$C$12*$B$8</f>
        <v>8.9642166</v>
      </c>
      <c r="G4070" s="0" t="n">
        <f aca="false">C4070*Assumptions!$C$15</f>
        <v>0</v>
      </c>
      <c r="H4070" s="0" t="n">
        <f aca="false">MIN(F4070,G4070)</f>
        <v>0</v>
      </c>
      <c r="I4070" s="0" t="n">
        <f aca="false">IF(C4070=1,MIN(G4070-H4070,Assumptions!$C$13,P4069),0)</f>
        <v>0</v>
      </c>
      <c r="J4070" s="0" t="n">
        <f aca="false">H4070+I4070</f>
        <v>0</v>
      </c>
      <c r="K4070" s="0" t="n">
        <f aca="false">MIN(IF(C4070=1,F4070-H4070,F4070),Assumptions!$C$13,MAX(0,($B$5-P4069)/$B$6))</f>
        <v>8.9642166</v>
      </c>
      <c r="L4070" s="0" t="n">
        <f aca="false">IF(C4070=1,0,MIN(F4070-K4070,Assumptions!$C$15,MAX(0,$B$10-O4069-M4070)))</f>
        <v>0</v>
      </c>
      <c r="M4070" s="0" t="n">
        <f aca="false">'Profiles 8760'!H4059</f>
        <v>156800</v>
      </c>
      <c r="N4070" s="0" t="n">
        <f aca="false">J4070+L4070</f>
        <v>0</v>
      </c>
      <c r="O4070" s="0" t="n">
        <f aca="false">O4069+N4070</f>
        <v>380692.57148492</v>
      </c>
      <c r="P4070" s="0" t="n">
        <f aca="false">MIN($B$5,P4069+K4070*$B$6-I4070)</f>
        <v>198.4329706694</v>
      </c>
      <c r="Q4070" s="0" t="n">
        <f aca="false">MAX(0,F4070-H4070-K4070-L4070)</f>
        <v>0</v>
      </c>
    </row>
    <row r="4071" customFormat="false" ht="15" hidden="false" customHeight="false" outlineLevel="0" collapsed="false">
      <c r="A4071" s="0" t="n">
        <f aca="false">'Profiles 8760'!A4060</f>
        <v>4058</v>
      </c>
      <c r="B4071" s="0" t="n">
        <f aca="false">'Profiles 8760'!B4060</f>
        <v>6</v>
      </c>
      <c r="C4071" s="0" t="n">
        <f aca="false">'Profiles 8760'!E4060</f>
        <v>0</v>
      </c>
      <c r="D4071" s="0" t="n">
        <f aca="false">'Profiles 8760'!F4060</f>
        <v>0</v>
      </c>
      <c r="E4071" s="0" t="n">
        <f aca="false">'Profiles 8760'!G4060</f>
        <v>0.234973</v>
      </c>
      <c r="F4071" s="0" t="n">
        <f aca="false">D4071*Assumptions!$C$11*$B$7+E4071*Assumptions!$C$12*$B$8</f>
        <v>9.6103957</v>
      </c>
      <c r="G4071" s="0" t="n">
        <f aca="false">C4071*Assumptions!$C$15</f>
        <v>0</v>
      </c>
      <c r="H4071" s="0" t="n">
        <f aca="false">MIN(F4071,G4071)</f>
        <v>0</v>
      </c>
      <c r="I4071" s="0" t="n">
        <f aca="false">IF(C4071=1,MIN(G4071-H4071,Assumptions!$C$13,P4070),0)</f>
        <v>0</v>
      </c>
      <c r="J4071" s="0" t="n">
        <f aca="false">H4071+I4071</f>
        <v>0</v>
      </c>
      <c r="K4071" s="0" t="n">
        <f aca="false">MIN(IF(C4071=1,F4071-H4071,F4071),Assumptions!$C$13,MAX(0,($B$5-P4070)/$B$6))</f>
        <v>9.6103957</v>
      </c>
      <c r="L4071" s="0" t="n">
        <f aca="false">IF(C4071=1,0,MIN(F4071-K4071,Assumptions!$C$15,MAX(0,$B$10-O4070-M4071)))</f>
        <v>0</v>
      </c>
      <c r="M4071" s="0" t="n">
        <f aca="false">'Profiles 8760'!H4060</f>
        <v>156800</v>
      </c>
      <c r="N4071" s="0" t="n">
        <f aca="false">J4071+L4071</f>
        <v>0</v>
      </c>
      <c r="O4071" s="0" t="n">
        <f aca="false">O4070+N4071</f>
        <v>380692.57148492</v>
      </c>
      <c r="P4071" s="0" t="n">
        <f aca="false">MIN($B$5,P4070+K4071*$B$6-I4071)</f>
        <v>206.76326166216</v>
      </c>
      <c r="Q4071" s="0" t="n">
        <f aca="false">MAX(0,F4071-H4071-K4071-L4071)</f>
        <v>0</v>
      </c>
    </row>
    <row r="4072" customFormat="false" ht="15" hidden="false" customHeight="false" outlineLevel="0" collapsed="false">
      <c r="A4072" s="0" t="n">
        <f aca="false">'Profiles 8760'!A4061</f>
        <v>4059</v>
      </c>
      <c r="B4072" s="0" t="n">
        <f aca="false">'Profiles 8760'!B4061</f>
        <v>6</v>
      </c>
      <c r="C4072" s="0" t="n">
        <f aca="false">'Profiles 8760'!E4061</f>
        <v>0</v>
      </c>
      <c r="D4072" s="0" t="n">
        <f aca="false">'Profiles 8760'!F4061</f>
        <v>0</v>
      </c>
      <c r="E4072" s="0" t="n">
        <f aca="false">'Profiles 8760'!G4061</f>
        <v>0.287518</v>
      </c>
      <c r="F4072" s="0" t="n">
        <f aca="false">D4072*Assumptions!$C$11*$B$7+E4072*Assumptions!$C$12*$B$8</f>
        <v>11.7594862</v>
      </c>
      <c r="G4072" s="0" t="n">
        <f aca="false">C4072*Assumptions!$C$15</f>
        <v>0</v>
      </c>
      <c r="H4072" s="0" t="n">
        <f aca="false">MIN(F4072,G4072)</f>
        <v>0</v>
      </c>
      <c r="I4072" s="0" t="n">
        <f aca="false">IF(C4072=1,MIN(G4072-H4072,Assumptions!$C$13,P4071),0)</f>
        <v>0</v>
      </c>
      <c r="J4072" s="0" t="n">
        <f aca="false">H4072+I4072</f>
        <v>0</v>
      </c>
      <c r="K4072" s="0" t="n">
        <f aca="false">MIN(IF(C4072=1,F4072-H4072,F4072),Assumptions!$C$13,MAX(0,($B$5-P4071)/$B$6))</f>
        <v>11.7594862</v>
      </c>
      <c r="L4072" s="0" t="n">
        <f aca="false">IF(C4072=1,0,MIN(F4072-K4072,Assumptions!$C$15,MAX(0,$B$10-O4071-M4072)))</f>
        <v>0</v>
      </c>
      <c r="M4072" s="0" t="n">
        <f aca="false">'Profiles 8760'!H4061</f>
        <v>156800</v>
      </c>
      <c r="N4072" s="0" t="n">
        <f aca="false">J4072+L4072</f>
        <v>0</v>
      </c>
      <c r="O4072" s="0" t="n">
        <f aca="false">O4071+N4072</f>
        <v>380692.57148492</v>
      </c>
      <c r="P4072" s="0" t="n">
        <f aca="false">MIN($B$5,P4071+K4072*$B$6-I4072)</f>
        <v>216.95638430032</v>
      </c>
      <c r="Q4072" s="0" t="n">
        <f aca="false">MAX(0,F4072-H4072-K4072-L4072)</f>
        <v>0</v>
      </c>
    </row>
    <row r="4073" customFormat="false" ht="15" hidden="false" customHeight="false" outlineLevel="0" collapsed="false">
      <c r="A4073" s="0" t="n">
        <f aca="false">'Profiles 8760'!A4062</f>
        <v>4060</v>
      </c>
      <c r="B4073" s="0" t="n">
        <f aca="false">'Profiles 8760'!B4062</f>
        <v>6</v>
      </c>
      <c r="C4073" s="0" t="n">
        <f aca="false">'Profiles 8760'!E4062</f>
        <v>0</v>
      </c>
      <c r="D4073" s="0" t="n">
        <f aca="false">'Profiles 8760'!F4062</f>
        <v>0</v>
      </c>
      <c r="E4073" s="0" t="n">
        <f aca="false">'Profiles 8760'!G4062</f>
        <v>0.365224</v>
      </c>
      <c r="F4073" s="0" t="n">
        <f aca="false">D4073*Assumptions!$C$11*$B$7+E4073*Assumptions!$C$12*$B$8</f>
        <v>14.9376616</v>
      </c>
      <c r="G4073" s="0" t="n">
        <f aca="false">C4073*Assumptions!$C$15</f>
        <v>0</v>
      </c>
      <c r="H4073" s="0" t="n">
        <f aca="false">MIN(F4073,G4073)</f>
        <v>0</v>
      </c>
      <c r="I4073" s="0" t="n">
        <f aca="false">IF(C4073=1,MIN(G4073-H4073,Assumptions!$C$13,P4072),0)</f>
        <v>0</v>
      </c>
      <c r="J4073" s="0" t="n">
        <f aca="false">H4073+I4073</f>
        <v>0</v>
      </c>
      <c r="K4073" s="0" t="n">
        <f aca="false">MIN(IF(C4073=1,F4073-H4073,F4073),Assumptions!$C$13,MAX(0,($B$5-P4072)/$B$6))</f>
        <v>14.9376616</v>
      </c>
      <c r="L4073" s="0" t="n">
        <f aca="false">IF(C4073=1,0,MIN(F4073-K4073,Assumptions!$C$15,MAX(0,$B$10-O4072-M4073)))</f>
        <v>0</v>
      </c>
      <c r="M4073" s="0" t="n">
        <f aca="false">'Profiles 8760'!H4062</f>
        <v>156800</v>
      </c>
      <c r="N4073" s="0" t="n">
        <f aca="false">J4073+L4073</f>
        <v>0</v>
      </c>
      <c r="O4073" s="0" t="n">
        <f aca="false">O4072+N4073</f>
        <v>380692.57148492</v>
      </c>
      <c r="P4073" s="0" t="n">
        <f aca="false">MIN($B$5,P4072+K4073*$B$6-I4073)</f>
        <v>229.9043493752</v>
      </c>
      <c r="Q4073" s="0" t="n">
        <f aca="false">MAX(0,F4073-H4073-K4073-L4073)</f>
        <v>0</v>
      </c>
    </row>
    <row r="4074" customFormat="false" ht="15" hidden="false" customHeight="false" outlineLevel="0" collapsed="false">
      <c r="A4074" s="0" t="n">
        <f aca="false">'Profiles 8760'!A4063</f>
        <v>4061</v>
      </c>
      <c r="B4074" s="0" t="n">
        <f aca="false">'Profiles 8760'!B4063</f>
        <v>6</v>
      </c>
      <c r="C4074" s="0" t="n">
        <f aca="false">'Profiles 8760'!E4063</f>
        <v>0</v>
      </c>
      <c r="D4074" s="0" t="n">
        <f aca="false">'Profiles 8760'!F4063</f>
        <v>0</v>
      </c>
      <c r="E4074" s="0" t="n">
        <f aca="false">'Profiles 8760'!G4063</f>
        <v>0.323655</v>
      </c>
      <c r="F4074" s="0" t="n">
        <f aca="false">D4074*Assumptions!$C$11*$B$7+E4074*Assumptions!$C$12*$B$8</f>
        <v>13.2374895</v>
      </c>
      <c r="G4074" s="0" t="n">
        <f aca="false">C4074*Assumptions!$C$15</f>
        <v>0</v>
      </c>
      <c r="H4074" s="0" t="n">
        <f aca="false">MIN(F4074,G4074)</f>
        <v>0</v>
      </c>
      <c r="I4074" s="0" t="n">
        <f aca="false">IF(C4074=1,MIN(G4074-H4074,Assumptions!$C$13,P4073),0)</f>
        <v>0</v>
      </c>
      <c r="J4074" s="0" t="n">
        <f aca="false">H4074+I4074</f>
        <v>0</v>
      </c>
      <c r="K4074" s="0" t="n">
        <f aca="false">MIN(IF(C4074=1,F4074-H4074,F4074),Assumptions!$C$13,MAX(0,($B$5-P4073)/$B$6))</f>
        <v>13.2374895</v>
      </c>
      <c r="L4074" s="0" t="n">
        <f aca="false">IF(C4074=1,0,MIN(F4074-K4074,Assumptions!$C$15,MAX(0,$B$10-O4073-M4074)))</f>
        <v>0</v>
      </c>
      <c r="M4074" s="0" t="n">
        <f aca="false">'Profiles 8760'!H4063</f>
        <v>156800</v>
      </c>
      <c r="N4074" s="0" t="n">
        <f aca="false">J4074+L4074</f>
        <v>0</v>
      </c>
      <c r="O4074" s="0" t="n">
        <f aca="false">O4073+N4074</f>
        <v>380692.57148492</v>
      </c>
      <c r="P4074" s="0" t="n">
        <f aca="false">MIN($B$5,P4073+K4074*$B$6-I4074)</f>
        <v>241.3786052738</v>
      </c>
      <c r="Q4074" s="0" t="n">
        <f aca="false">MAX(0,F4074-H4074-K4074-L4074)</f>
        <v>0</v>
      </c>
    </row>
    <row r="4075" customFormat="false" ht="15" hidden="false" customHeight="false" outlineLevel="0" collapsed="false">
      <c r="A4075" s="0" t="n">
        <f aca="false">'Profiles 8760'!A4064</f>
        <v>4062</v>
      </c>
      <c r="B4075" s="0" t="n">
        <f aca="false">'Profiles 8760'!B4064</f>
        <v>6</v>
      </c>
      <c r="C4075" s="0" t="n">
        <f aca="false">'Profiles 8760'!E4064</f>
        <v>0</v>
      </c>
      <c r="D4075" s="0" t="n">
        <f aca="false">'Profiles 8760'!F4064</f>
        <v>0</v>
      </c>
      <c r="E4075" s="0" t="n">
        <f aca="false">'Profiles 8760'!G4064</f>
        <v>0.410173</v>
      </c>
      <c r="F4075" s="0" t="n">
        <f aca="false">D4075*Assumptions!$C$11*$B$7+E4075*Assumptions!$C$12*$B$8</f>
        <v>16.7760757</v>
      </c>
      <c r="G4075" s="0" t="n">
        <f aca="false">C4075*Assumptions!$C$15</f>
        <v>0</v>
      </c>
      <c r="H4075" s="0" t="n">
        <f aca="false">MIN(F4075,G4075)</f>
        <v>0</v>
      </c>
      <c r="I4075" s="0" t="n">
        <f aca="false">IF(C4075=1,MIN(G4075-H4075,Assumptions!$C$13,P4074),0)</f>
        <v>0</v>
      </c>
      <c r="J4075" s="0" t="n">
        <f aca="false">H4075+I4075</f>
        <v>0</v>
      </c>
      <c r="K4075" s="0" t="n">
        <f aca="false">MIN(IF(C4075=1,F4075-H4075,F4075),Assumptions!$C$13,MAX(0,($B$5-P4074)/$B$6))</f>
        <v>16.7760757</v>
      </c>
      <c r="L4075" s="0" t="n">
        <f aca="false">IF(C4075=1,0,MIN(F4075-K4075,Assumptions!$C$15,MAX(0,$B$10-O4074-M4075)))</f>
        <v>0</v>
      </c>
      <c r="M4075" s="0" t="n">
        <f aca="false">'Profiles 8760'!H4064</f>
        <v>156800</v>
      </c>
      <c r="N4075" s="0" t="n">
        <f aca="false">J4075+L4075</f>
        <v>0</v>
      </c>
      <c r="O4075" s="0" t="n">
        <f aca="false">O4074+N4075</f>
        <v>380692.57148492</v>
      </c>
      <c r="P4075" s="0" t="n">
        <f aca="false">MIN($B$5,P4074+K4075*$B$6-I4075)</f>
        <v>255.92010769056</v>
      </c>
      <c r="Q4075" s="0" t="n">
        <f aca="false">MAX(0,F4075-H4075-K4075-L4075)</f>
        <v>0</v>
      </c>
    </row>
    <row r="4076" customFormat="false" ht="15" hidden="false" customHeight="false" outlineLevel="0" collapsed="false">
      <c r="A4076" s="0" t="n">
        <f aca="false">'Profiles 8760'!A4065</f>
        <v>4063</v>
      </c>
      <c r="B4076" s="0" t="n">
        <f aca="false">'Profiles 8760'!B4065</f>
        <v>6</v>
      </c>
      <c r="C4076" s="0" t="n">
        <f aca="false">'Profiles 8760'!E4065</f>
        <v>0</v>
      </c>
      <c r="D4076" s="0" t="n">
        <f aca="false">'Profiles 8760'!F4065</f>
        <v>0.123262</v>
      </c>
      <c r="E4076" s="0" t="n">
        <f aca="false">'Profiles 8760'!G4065</f>
        <v>0.282987</v>
      </c>
      <c r="F4076" s="0" t="n">
        <f aca="false">D4076*Assumptions!$C$11*$B$7+E4076*Assumptions!$C$12*$B$8</f>
        <v>47.1722339</v>
      </c>
      <c r="G4076" s="0" t="n">
        <f aca="false">C4076*Assumptions!$C$15</f>
        <v>0</v>
      </c>
      <c r="H4076" s="0" t="n">
        <f aca="false">MIN(F4076,G4076)</f>
        <v>0</v>
      </c>
      <c r="I4076" s="0" t="n">
        <f aca="false">IF(C4076=1,MIN(G4076-H4076,Assumptions!$C$13,P4075),0)</f>
        <v>0</v>
      </c>
      <c r="J4076" s="0" t="n">
        <f aca="false">H4076+I4076</f>
        <v>0</v>
      </c>
      <c r="K4076" s="0" t="n">
        <f aca="false">MIN(IF(C4076=1,F4076-H4076,F4076),Assumptions!$C$13,MAX(0,($B$5-P4075)/$B$6))</f>
        <v>47.1722339</v>
      </c>
      <c r="L4076" s="0" t="n">
        <f aca="false">IF(C4076=1,0,MIN(F4076-K4076,Assumptions!$C$15,MAX(0,$B$10-O4075-M4076)))</f>
        <v>0</v>
      </c>
      <c r="M4076" s="0" t="n">
        <f aca="false">'Profiles 8760'!H4065</f>
        <v>156800</v>
      </c>
      <c r="N4076" s="0" t="n">
        <f aca="false">J4076+L4076</f>
        <v>0</v>
      </c>
      <c r="O4076" s="0" t="n">
        <f aca="false">O4075+N4076</f>
        <v>380692.57148492</v>
      </c>
      <c r="P4076" s="0" t="n">
        <f aca="false">MIN($B$5,P4075+K4076*$B$6-I4076)</f>
        <v>296.80900003508</v>
      </c>
      <c r="Q4076" s="0" t="n">
        <f aca="false">MAX(0,F4076-H4076-K4076-L4076)</f>
        <v>0</v>
      </c>
    </row>
    <row r="4077" customFormat="false" ht="15" hidden="false" customHeight="false" outlineLevel="0" collapsed="false">
      <c r="A4077" s="0" t="n">
        <f aca="false">'Profiles 8760'!A4066</f>
        <v>4064</v>
      </c>
      <c r="B4077" s="0" t="n">
        <f aca="false">'Profiles 8760'!B4066</f>
        <v>6</v>
      </c>
      <c r="C4077" s="0" t="n">
        <f aca="false">'Profiles 8760'!E4066</f>
        <v>1</v>
      </c>
      <c r="D4077" s="0" t="n">
        <f aca="false">'Profiles 8760'!F4066</f>
        <v>0.356963</v>
      </c>
      <c r="E4077" s="0" t="n">
        <f aca="false">'Profiles 8760'!G4066</f>
        <v>0.292213</v>
      </c>
      <c r="F4077" s="0" t="n">
        <f aca="false">D4077*Assumptions!$C$11*$B$7+E4077*Assumptions!$C$12*$B$8</f>
        <v>115.0424261</v>
      </c>
      <c r="G4077" s="0" t="n">
        <f aca="false">C4077*Assumptions!$C$15</f>
        <v>200</v>
      </c>
      <c r="H4077" s="0" t="n">
        <f aca="false">MIN(F4077,G4077)</f>
        <v>115.0424261</v>
      </c>
      <c r="I4077" s="0" t="n">
        <f aca="false">IF(C4077=1,MIN(G4077-H4077,Assumptions!$C$13,P4076),0)</f>
        <v>84.9575739</v>
      </c>
      <c r="J4077" s="0" t="n">
        <f aca="false">H4077+I4077</f>
        <v>200</v>
      </c>
      <c r="K4077" s="0" t="n">
        <f aca="false">MIN(IF(C4077=1,F4077-H4077,F4077),Assumptions!$C$13,MAX(0,($B$5-P4076)/$B$6))</f>
        <v>0</v>
      </c>
      <c r="L4077" s="0" t="n">
        <f aca="false">IF(C4077=1,0,MIN(F4077-K4077,Assumptions!$C$15,MAX(0,$B$10-O4076-M4077)))</f>
        <v>0</v>
      </c>
      <c r="M4077" s="0" t="n">
        <f aca="false">'Profiles 8760'!H4066</f>
        <v>156600</v>
      </c>
      <c r="N4077" s="0" t="n">
        <f aca="false">J4077+L4077</f>
        <v>200</v>
      </c>
      <c r="O4077" s="0" t="n">
        <f aca="false">O4076+N4077</f>
        <v>380892.57148492</v>
      </c>
      <c r="P4077" s="0" t="n">
        <f aca="false">MIN($B$5,P4076+K4077*$B$6-I4077)</f>
        <v>211.85142613508</v>
      </c>
      <c r="Q4077" s="0" t="n">
        <f aca="false">MAX(0,F4077-H4077-K4077-L4077)</f>
        <v>0</v>
      </c>
    </row>
    <row r="4078" customFormat="false" ht="15" hidden="false" customHeight="false" outlineLevel="0" collapsed="false">
      <c r="A4078" s="0" t="n">
        <f aca="false">'Profiles 8760'!A4067</f>
        <v>4065</v>
      </c>
      <c r="B4078" s="0" t="n">
        <f aca="false">'Profiles 8760'!B4067</f>
        <v>6</v>
      </c>
      <c r="C4078" s="0" t="n">
        <f aca="false">'Profiles 8760'!E4067</f>
        <v>1</v>
      </c>
      <c r="D4078" s="0" t="n">
        <f aca="false">'Profiles 8760'!F4067</f>
        <v>0.612628</v>
      </c>
      <c r="E4078" s="0" t="n">
        <f aca="false">'Profiles 8760'!G4067</f>
        <v>0.384282</v>
      </c>
      <c r="F4078" s="0" t="n">
        <f aca="false">D4078*Assumptions!$C$11*$B$7+E4078*Assumptions!$C$12*$B$8</f>
        <v>192.6441002</v>
      </c>
      <c r="G4078" s="0" t="n">
        <f aca="false">C4078*Assumptions!$C$15</f>
        <v>200</v>
      </c>
      <c r="H4078" s="0" t="n">
        <f aca="false">MIN(F4078,G4078)</f>
        <v>192.6441002</v>
      </c>
      <c r="I4078" s="0" t="n">
        <f aca="false">IF(C4078=1,MIN(G4078-H4078,Assumptions!$C$13,P4077),0)</f>
        <v>7.3558998</v>
      </c>
      <c r="J4078" s="0" t="n">
        <f aca="false">H4078+I4078</f>
        <v>200</v>
      </c>
      <c r="K4078" s="0" t="n">
        <f aca="false">MIN(IF(C4078=1,F4078-H4078,F4078),Assumptions!$C$13,MAX(0,($B$5-P4077)/$B$6))</f>
        <v>0</v>
      </c>
      <c r="L4078" s="0" t="n">
        <f aca="false">IF(C4078=1,0,MIN(F4078-K4078,Assumptions!$C$15,MAX(0,$B$10-O4077-M4078)))</f>
        <v>0</v>
      </c>
      <c r="M4078" s="0" t="n">
        <f aca="false">'Profiles 8760'!H4067</f>
        <v>156400</v>
      </c>
      <c r="N4078" s="0" t="n">
        <f aca="false">J4078+L4078</f>
        <v>200</v>
      </c>
      <c r="O4078" s="0" t="n">
        <f aca="false">O4077+N4078</f>
        <v>381092.57148492</v>
      </c>
      <c r="P4078" s="0" t="n">
        <f aca="false">MIN($B$5,P4077+K4078*$B$6-I4078)</f>
        <v>204.49552633508</v>
      </c>
      <c r="Q4078" s="0" t="n">
        <f aca="false">MAX(0,F4078-H4078-K4078-L4078)</f>
        <v>0</v>
      </c>
    </row>
    <row r="4079" customFormat="false" ht="15" hidden="false" customHeight="false" outlineLevel="0" collapsed="false">
      <c r="A4079" s="0" t="n">
        <f aca="false">'Profiles 8760'!A4068</f>
        <v>4066</v>
      </c>
      <c r="B4079" s="0" t="n">
        <f aca="false">'Profiles 8760'!B4068</f>
        <v>6</v>
      </c>
      <c r="C4079" s="0" t="n">
        <f aca="false">'Profiles 8760'!E4068</f>
        <v>0</v>
      </c>
      <c r="D4079" s="0" t="n">
        <f aca="false">'Profiles 8760'!F4068</f>
        <v>0.85188</v>
      </c>
      <c r="E4079" s="0" t="n">
        <f aca="false">'Profiles 8760'!G4068</f>
        <v>0.497199</v>
      </c>
      <c r="F4079" s="0" t="n">
        <f aca="false">D4079*Assumptions!$C$11*$B$7+E4079*Assumptions!$C$12*$B$8</f>
        <v>266.3583831</v>
      </c>
      <c r="G4079" s="0" t="n">
        <f aca="false">C4079*Assumptions!$C$15</f>
        <v>0</v>
      </c>
      <c r="H4079" s="0" t="n">
        <f aca="false">MIN(F4079,G4079)</f>
        <v>0</v>
      </c>
      <c r="I4079" s="0" t="n">
        <f aca="false">IF(C4079=1,MIN(G4079-H4079,Assumptions!$C$13,P4078),0)</f>
        <v>0</v>
      </c>
      <c r="J4079" s="0" t="n">
        <f aca="false">H4079+I4079</f>
        <v>0</v>
      </c>
      <c r="K4079" s="0" t="n">
        <f aca="false">MIN(IF(C4079=1,F4079-H4079,F4079),Assumptions!$C$13,MAX(0,($B$5-P4078)/$B$6))</f>
        <v>180</v>
      </c>
      <c r="L4079" s="0" t="n">
        <f aca="false">IF(C4079=1,0,MIN(F4079-K4079,Assumptions!$C$15,MAX(0,$B$10-O4078-M4079)))</f>
        <v>86.3583831</v>
      </c>
      <c r="M4079" s="0" t="n">
        <f aca="false">'Profiles 8760'!H4068</f>
        <v>156400</v>
      </c>
      <c r="N4079" s="0" t="n">
        <f aca="false">J4079+L4079</f>
        <v>86.3583831</v>
      </c>
      <c r="O4079" s="0" t="n">
        <f aca="false">O4078+N4079</f>
        <v>381178.92986802</v>
      </c>
      <c r="P4079" s="0" t="n">
        <f aca="false">MIN($B$5,P4078+K4079*$B$6-I4079)</f>
        <v>360.51952633508</v>
      </c>
      <c r="Q4079" s="0" t="n">
        <f aca="false">MAX(0,F4079-H4079-K4079-L4079)</f>
        <v>0</v>
      </c>
    </row>
    <row r="4080" customFormat="false" ht="15" hidden="false" customHeight="false" outlineLevel="0" collapsed="false">
      <c r="A4080" s="0" t="n">
        <f aca="false">'Profiles 8760'!A4069</f>
        <v>4067</v>
      </c>
      <c r="B4080" s="0" t="n">
        <f aca="false">'Profiles 8760'!B4069</f>
        <v>6</v>
      </c>
      <c r="C4080" s="0" t="n">
        <f aca="false">'Profiles 8760'!E4069</f>
        <v>0</v>
      </c>
      <c r="D4080" s="0" t="n">
        <f aca="false">'Profiles 8760'!F4069</f>
        <v>1</v>
      </c>
      <c r="E4080" s="0" t="n">
        <f aca="false">'Profiles 8760'!G4069</f>
        <v>0.60258</v>
      </c>
      <c r="F4080" s="0" t="n">
        <f aca="false">D4080*Assumptions!$C$11*$B$7+E4080*Assumptions!$C$12*$B$8</f>
        <v>313.445522</v>
      </c>
      <c r="G4080" s="0" t="n">
        <f aca="false">C4080*Assumptions!$C$15</f>
        <v>0</v>
      </c>
      <c r="H4080" s="0" t="n">
        <f aca="false">MIN(F4080,G4080)</f>
        <v>0</v>
      </c>
      <c r="I4080" s="0" t="n">
        <f aca="false">IF(C4080=1,MIN(G4080-H4080,Assumptions!$C$13,P4079),0)</f>
        <v>0</v>
      </c>
      <c r="J4080" s="0" t="n">
        <f aca="false">H4080+I4080</f>
        <v>0</v>
      </c>
      <c r="K4080" s="0" t="n">
        <f aca="false">MIN(IF(C4080=1,F4080-H4080,F4080),Assumptions!$C$13,MAX(0,($B$5-P4079)/$B$6))</f>
        <v>173.385410319474</v>
      </c>
      <c r="L4080" s="0" t="n">
        <f aca="false">IF(C4080=1,0,MIN(F4080-K4080,Assumptions!$C$15,MAX(0,$B$10-O4079-M4080)))</f>
        <v>140.060111680526</v>
      </c>
      <c r="M4080" s="0" t="n">
        <f aca="false">'Profiles 8760'!H4069</f>
        <v>156400</v>
      </c>
      <c r="N4080" s="0" t="n">
        <f aca="false">J4080+L4080</f>
        <v>140.060111680526</v>
      </c>
      <c r="O4080" s="0" t="n">
        <f aca="false">O4079+N4080</f>
        <v>381318.989979701</v>
      </c>
      <c r="P4080" s="0" t="n">
        <f aca="false">MIN($B$5,P4079+K4080*$B$6-I4080)</f>
        <v>510.81</v>
      </c>
      <c r="Q4080" s="0" t="n">
        <f aca="false">MAX(0,F4080-H4080-K4080-L4080)</f>
        <v>0</v>
      </c>
    </row>
    <row r="4081" customFormat="false" ht="15" hidden="false" customHeight="false" outlineLevel="0" collapsed="false">
      <c r="A4081" s="0" t="n">
        <f aca="false">'Profiles 8760'!A4070</f>
        <v>4068</v>
      </c>
      <c r="B4081" s="0" t="n">
        <f aca="false">'Profiles 8760'!B4070</f>
        <v>6</v>
      </c>
      <c r="C4081" s="0" t="n">
        <f aca="false">'Profiles 8760'!E4070</f>
        <v>0</v>
      </c>
      <c r="D4081" s="0" t="n">
        <f aca="false">'Profiles 8760'!F4070</f>
        <v>1</v>
      </c>
      <c r="E4081" s="0" t="n">
        <f aca="false">'Profiles 8760'!G4070</f>
        <v>0.408085</v>
      </c>
      <c r="F4081" s="0" t="n">
        <f aca="false">D4081*Assumptions!$C$11*$B$7+E4081*Assumptions!$C$12*$B$8</f>
        <v>305.4906765</v>
      </c>
      <c r="G4081" s="0" t="n">
        <f aca="false">C4081*Assumptions!$C$15</f>
        <v>0</v>
      </c>
      <c r="H4081" s="0" t="n">
        <f aca="false">MIN(F4081,G4081)</f>
        <v>0</v>
      </c>
      <c r="I4081" s="0" t="n">
        <f aca="false">IF(C4081=1,MIN(G4081-H4081,Assumptions!$C$13,P4080),0)</f>
        <v>0</v>
      </c>
      <c r="J4081" s="0" t="n">
        <f aca="false">H4081+I4081</f>
        <v>0</v>
      </c>
      <c r="K4081" s="0" t="n">
        <f aca="false">MIN(IF(C4081=1,F4081-H4081,F4081),Assumptions!$C$13,MAX(0,($B$5-P4080)/$B$6))</f>
        <v>0</v>
      </c>
      <c r="L4081" s="0" t="n">
        <f aca="false">IF(C4081=1,0,MIN(F4081-K4081,Assumptions!$C$15,MAX(0,$B$10-O4080-M4081)))</f>
        <v>200</v>
      </c>
      <c r="M4081" s="0" t="n">
        <f aca="false">'Profiles 8760'!H4070</f>
        <v>156400</v>
      </c>
      <c r="N4081" s="0" t="n">
        <f aca="false">J4081+L4081</f>
        <v>200</v>
      </c>
      <c r="O4081" s="0" t="n">
        <f aca="false">O4080+N4081</f>
        <v>381518.989979701</v>
      </c>
      <c r="P4081" s="0" t="n">
        <f aca="false">MIN($B$5,P4080+K4081*$B$6-I4081)</f>
        <v>510.81</v>
      </c>
      <c r="Q4081" s="0" t="n">
        <f aca="false">MAX(0,F4081-H4081-K4081-L4081)</f>
        <v>105.4906765</v>
      </c>
    </row>
    <row r="4082" customFormat="false" ht="15" hidden="false" customHeight="false" outlineLevel="0" collapsed="false">
      <c r="A4082" s="0" t="n">
        <f aca="false">'Profiles 8760'!A4071</f>
        <v>4069</v>
      </c>
      <c r="B4082" s="0" t="n">
        <f aca="false">'Profiles 8760'!B4071</f>
        <v>6</v>
      </c>
      <c r="C4082" s="0" t="n">
        <f aca="false">'Profiles 8760'!E4071</f>
        <v>0</v>
      </c>
      <c r="D4082" s="0" t="n">
        <f aca="false">'Profiles 8760'!F4071</f>
        <v>1</v>
      </c>
      <c r="E4082" s="0" t="n">
        <f aca="false">'Profiles 8760'!G4071</f>
        <v>0.497218</v>
      </c>
      <c r="F4082" s="0" t="n">
        <f aca="false">D4082*Assumptions!$C$11*$B$7+E4082*Assumptions!$C$12*$B$8</f>
        <v>309.1362162</v>
      </c>
      <c r="G4082" s="0" t="n">
        <f aca="false">C4082*Assumptions!$C$15</f>
        <v>0</v>
      </c>
      <c r="H4082" s="0" t="n">
        <f aca="false">MIN(F4082,G4082)</f>
        <v>0</v>
      </c>
      <c r="I4082" s="0" t="n">
        <f aca="false">IF(C4082=1,MIN(G4082-H4082,Assumptions!$C$13,P4081),0)</f>
        <v>0</v>
      </c>
      <c r="J4082" s="0" t="n">
        <f aca="false">H4082+I4082</f>
        <v>0</v>
      </c>
      <c r="K4082" s="0" t="n">
        <f aca="false">MIN(IF(C4082=1,F4082-H4082,F4082),Assumptions!$C$13,MAX(0,($B$5-P4081)/$B$6))</f>
        <v>0</v>
      </c>
      <c r="L4082" s="0" t="n">
        <f aca="false">IF(C4082=1,0,MIN(F4082-K4082,Assumptions!$C$15,MAX(0,$B$10-O4081-M4082)))</f>
        <v>200</v>
      </c>
      <c r="M4082" s="0" t="n">
        <f aca="false">'Profiles 8760'!H4071</f>
        <v>156400</v>
      </c>
      <c r="N4082" s="0" t="n">
        <f aca="false">J4082+L4082</f>
        <v>200</v>
      </c>
      <c r="O4082" s="0" t="n">
        <f aca="false">O4081+N4082</f>
        <v>381718.989979701</v>
      </c>
      <c r="P4082" s="0" t="n">
        <f aca="false">MIN($B$5,P4081+K4082*$B$6-I4082)</f>
        <v>510.81</v>
      </c>
      <c r="Q4082" s="0" t="n">
        <f aca="false">MAX(0,F4082-H4082-K4082-L4082)</f>
        <v>109.1362162</v>
      </c>
    </row>
    <row r="4083" customFormat="false" ht="15" hidden="false" customHeight="false" outlineLevel="0" collapsed="false">
      <c r="A4083" s="0" t="n">
        <f aca="false">'Profiles 8760'!A4072</f>
        <v>4070</v>
      </c>
      <c r="B4083" s="0" t="n">
        <f aca="false">'Profiles 8760'!B4072</f>
        <v>6</v>
      </c>
      <c r="C4083" s="0" t="n">
        <f aca="false">'Profiles 8760'!E4072</f>
        <v>0</v>
      </c>
      <c r="D4083" s="0" t="n">
        <f aca="false">'Profiles 8760'!F4072</f>
        <v>1</v>
      </c>
      <c r="E4083" s="0" t="n">
        <f aca="false">'Profiles 8760'!G4072</f>
        <v>0.398338</v>
      </c>
      <c r="F4083" s="0" t="n">
        <f aca="false">D4083*Assumptions!$C$11*$B$7+E4083*Assumptions!$C$12*$B$8</f>
        <v>305.0920242</v>
      </c>
      <c r="G4083" s="0" t="n">
        <f aca="false">C4083*Assumptions!$C$15</f>
        <v>0</v>
      </c>
      <c r="H4083" s="0" t="n">
        <f aca="false">MIN(F4083,G4083)</f>
        <v>0</v>
      </c>
      <c r="I4083" s="0" t="n">
        <f aca="false">IF(C4083=1,MIN(G4083-H4083,Assumptions!$C$13,P4082),0)</f>
        <v>0</v>
      </c>
      <c r="J4083" s="0" t="n">
        <f aca="false">H4083+I4083</f>
        <v>0</v>
      </c>
      <c r="K4083" s="0" t="n">
        <f aca="false">MIN(IF(C4083=1,F4083-H4083,F4083),Assumptions!$C$13,MAX(0,($B$5-P4082)/$B$6))</f>
        <v>0</v>
      </c>
      <c r="L4083" s="0" t="n">
        <f aca="false">IF(C4083=1,0,MIN(F4083-K4083,Assumptions!$C$15,MAX(0,$B$10-O4082-M4083)))</f>
        <v>200</v>
      </c>
      <c r="M4083" s="0" t="n">
        <f aca="false">'Profiles 8760'!H4072</f>
        <v>156400</v>
      </c>
      <c r="N4083" s="0" t="n">
        <f aca="false">J4083+L4083</f>
        <v>200</v>
      </c>
      <c r="O4083" s="0" t="n">
        <f aca="false">O4082+N4083</f>
        <v>381918.989979701</v>
      </c>
      <c r="P4083" s="0" t="n">
        <f aca="false">MIN($B$5,P4082+K4083*$B$6-I4083)</f>
        <v>510.81</v>
      </c>
      <c r="Q4083" s="0" t="n">
        <f aca="false">MAX(0,F4083-H4083-K4083-L4083)</f>
        <v>105.0920242</v>
      </c>
    </row>
    <row r="4084" customFormat="false" ht="15" hidden="false" customHeight="false" outlineLevel="0" collapsed="false">
      <c r="A4084" s="0" t="n">
        <f aca="false">'Profiles 8760'!A4073</f>
        <v>4071</v>
      </c>
      <c r="B4084" s="0" t="n">
        <f aca="false">'Profiles 8760'!B4073</f>
        <v>6</v>
      </c>
      <c r="C4084" s="0" t="n">
        <f aca="false">'Profiles 8760'!E4073</f>
        <v>0</v>
      </c>
      <c r="D4084" s="0" t="n">
        <f aca="false">'Profiles 8760'!F4073</f>
        <v>1</v>
      </c>
      <c r="E4084" s="0" t="n">
        <f aca="false">'Profiles 8760'!G4073</f>
        <v>0.447827</v>
      </c>
      <c r="F4084" s="0" t="n">
        <f aca="false">D4084*Assumptions!$C$11*$B$7+E4084*Assumptions!$C$12*$B$8</f>
        <v>307.1161243</v>
      </c>
      <c r="G4084" s="0" t="n">
        <f aca="false">C4084*Assumptions!$C$15</f>
        <v>0</v>
      </c>
      <c r="H4084" s="0" t="n">
        <f aca="false">MIN(F4084,G4084)</f>
        <v>0</v>
      </c>
      <c r="I4084" s="0" t="n">
        <f aca="false">IF(C4084=1,MIN(G4084-H4084,Assumptions!$C$13,P4083),0)</f>
        <v>0</v>
      </c>
      <c r="J4084" s="0" t="n">
        <f aca="false">H4084+I4084</f>
        <v>0</v>
      </c>
      <c r="K4084" s="0" t="n">
        <f aca="false">MIN(IF(C4084=1,F4084-H4084,F4084),Assumptions!$C$13,MAX(0,($B$5-P4083)/$B$6))</f>
        <v>0</v>
      </c>
      <c r="L4084" s="0" t="n">
        <f aca="false">IF(C4084=1,0,MIN(F4084-K4084,Assumptions!$C$15,MAX(0,$B$10-O4083-M4084)))</f>
        <v>200</v>
      </c>
      <c r="M4084" s="0" t="n">
        <f aca="false">'Profiles 8760'!H4073</f>
        <v>156400</v>
      </c>
      <c r="N4084" s="0" t="n">
        <f aca="false">J4084+L4084</f>
        <v>200</v>
      </c>
      <c r="O4084" s="0" t="n">
        <f aca="false">O4083+N4084</f>
        <v>382118.989979701</v>
      </c>
      <c r="P4084" s="0" t="n">
        <f aca="false">MIN($B$5,P4083+K4084*$B$6-I4084)</f>
        <v>510.81</v>
      </c>
      <c r="Q4084" s="0" t="n">
        <f aca="false">MAX(0,F4084-H4084-K4084-L4084)</f>
        <v>107.1161243</v>
      </c>
    </row>
    <row r="4085" customFormat="false" ht="15" hidden="false" customHeight="false" outlineLevel="0" collapsed="false">
      <c r="A4085" s="0" t="n">
        <f aca="false">'Profiles 8760'!A4074</f>
        <v>4072</v>
      </c>
      <c r="B4085" s="0" t="n">
        <f aca="false">'Profiles 8760'!B4074</f>
        <v>6</v>
      </c>
      <c r="C4085" s="0" t="n">
        <f aca="false">'Profiles 8760'!E4074</f>
        <v>0</v>
      </c>
      <c r="D4085" s="0" t="n">
        <f aca="false">'Profiles 8760'!F4074</f>
        <v>0.85188</v>
      </c>
      <c r="E4085" s="0" t="n">
        <f aca="false">'Profiles 8760'!G4074</f>
        <v>0.459964</v>
      </c>
      <c r="F4085" s="0" t="n">
        <f aca="false">D4085*Assumptions!$C$11*$B$7+E4085*Assumptions!$C$12*$B$8</f>
        <v>264.8354716</v>
      </c>
      <c r="G4085" s="0" t="n">
        <f aca="false">C4085*Assumptions!$C$15</f>
        <v>0</v>
      </c>
      <c r="H4085" s="0" t="n">
        <f aca="false">MIN(F4085,G4085)</f>
        <v>0</v>
      </c>
      <c r="I4085" s="0" t="n">
        <f aca="false">IF(C4085=1,MIN(G4085-H4085,Assumptions!$C$13,P4084),0)</f>
        <v>0</v>
      </c>
      <c r="J4085" s="0" t="n">
        <f aca="false">H4085+I4085</f>
        <v>0</v>
      </c>
      <c r="K4085" s="0" t="n">
        <f aca="false">MIN(IF(C4085=1,F4085-H4085,F4085),Assumptions!$C$13,MAX(0,($B$5-P4084)/$B$6))</f>
        <v>0</v>
      </c>
      <c r="L4085" s="0" t="n">
        <f aca="false">IF(C4085=1,0,MIN(F4085-K4085,Assumptions!$C$15,MAX(0,$B$10-O4084-M4085)))</f>
        <v>200</v>
      </c>
      <c r="M4085" s="0" t="n">
        <f aca="false">'Profiles 8760'!H4074</f>
        <v>156400</v>
      </c>
      <c r="N4085" s="0" t="n">
        <f aca="false">J4085+L4085</f>
        <v>200</v>
      </c>
      <c r="O4085" s="0" t="n">
        <f aca="false">O4084+N4085</f>
        <v>382318.989979701</v>
      </c>
      <c r="P4085" s="0" t="n">
        <f aca="false">MIN($B$5,P4084+K4085*$B$6-I4085)</f>
        <v>510.81</v>
      </c>
      <c r="Q4085" s="0" t="n">
        <f aca="false">MAX(0,F4085-H4085-K4085-L4085)</f>
        <v>64.8354716</v>
      </c>
    </row>
    <row r="4086" customFormat="false" ht="15" hidden="false" customHeight="false" outlineLevel="0" collapsed="false">
      <c r="A4086" s="0" t="n">
        <f aca="false">'Profiles 8760'!A4075</f>
        <v>4073</v>
      </c>
      <c r="B4086" s="0" t="n">
        <f aca="false">'Profiles 8760'!B4075</f>
        <v>6</v>
      </c>
      <c r="C4086" s="0" t="n">
        <f aca="false">'Profiles 8760'!E4075</f>
        <v>0</v>
      </c>
      <c r="D4086" s="0" t="n">
        <f aca="false">'Profiles 8760'!F4075</f>
        <v>0.612628</v>
      </c>
      <c r="E4086" s="0" t="n">
        <f aca="false">'Profiles 8760'!G4075</f>
        <v>0.437568</v>
      </c>
      <c r="F4086" s="0" t="n">
        <f aca="false">D4086*Assumptions!$C$11*$B$7+E4086*Assumptions!$C$12*$B$8</f>
        <v>194.8234976</v>
      </c>
      <c r="G4086" s="0" t="n">
        <f aca="false">C4086*Assumptions!$C$15</f>
        <v>0</v>
      </c>
      <c r="H4086" s="0" t="n">
        <f aca="false">MIN(F4086,G4086)</f>
        <v>0</v>
      </c>
      <c r="I4086" s="0" t="n">
        <f aca="false">IF(C4086=1,MIN(G4086-H4086,Assumptions!$C$13,P4085),0)</f>
        <v>0</v>
      </c>
      <c r="J4086" s="0" t="n">
        <f aca="false">H4086+I4086</f>
        <v>0</v>
      </c>
      <c r="K4086" s="0" t="n">
        <f aca="false">MIN(IF(C4086=1,F4086-H4086,F4086),Assumptions!$C$13,MAX(0,($B$5-P4085)/$B$6))</f>
        <v>0</v>
      </c>
      <c r="L4086" s="0" t="n">
        <f aca="false">IF(C4086=1,0,MIN(F4086-K4086,Assumptions!$C$15,MAX(0,$B$10-O4085-M4086)))</f>
        <v>194.8234976</v>
      </c>
      <c r="M4086" s="0" t="n">
        <f aca="false">'Profiles 8760'!H4075</f>
        <v>156400</v>
      </c>
      <c r="N4086" s="0" t="n">
        <f aca="false">J4086+L4086</f>
        <v>194.8234976</v>
      </c>
      <c r="O4086" s="0" t="n">
        <f aca="false">O4085+N4086</f>
        <v>382513.813477301</v>
      </c>
      <c r="P4086" s="0" t="n">
        <f aca="false">MIN($B$5,P4085+K4086*$B$6-I4086)</f>
        <v>510.81</v>
      </c>
      <c r="Q4086" s="0" t="n">
        <f aca="false">MAX(0,F4086-H4086-K4086-L4086)</f>
        <v>0</v>
      </c>
    </row>
    <row r="4087" customFormat="false" ht="15" hidden="false" customHeight="false" outlineLevel="0" collapsed="false">
      <c r="A4087" s="0" t="n">
        <f aca="false">'Profiles 8760'!A4076</f>
        <v>4074</v>
      </c>
      <c r="B4087" s="0" t="n">
        <f aca="false">'Profiles 8760'!B4076</f>
        <v>6</v>
      </c>
      <c r="C4087" s="0" t="n">
        <f aca="false">'Profiles 8760'!E4076</f>
        <v>0</v>
      </c>
      <c r="D4087" s="0" t="n">
        <f aca="false">'Profiles 8760'!F4076</f>
        <v>0.356963</v>
      </c>
      <c r="E4087" s="0" t="n">
        <f aca="false">'Profiles 8760'!G4076</f>
        <v>0.427841</v>
      </c>
      <c r="F4087" s="0" t="n">
        <f aca="false">D4087*Assumptions!$C$11*$B$7+E4087*Assumptions!$C$12*$B$8</f>
        <v>120.5896113</v>
      </c>
      <c r="G4087" s="0" t="n">
        <f aca="false">C4087*Assumptions!$C$15</f>
        <v>0</v>
      </c>
      <c r="H4087" s="0" t="n">
        <f aca="false">MIN(F4087,G4087)</f>
        <v>0</v>
      </c>
      <c r="I4087" s="0" t="n">
        <f aca="false">IF(C4087=1,MIN(G4087-H4087,Assumptions!$C$13,P4086),0)</f>
        <v>0</v>
      </c>
      <c r="J4087" s="0" t="n">
        <f aca="false">H4087+I4087</f>
        <v>0</v>
      </c>
      <c r="K4087" s="0" t="n">
        <f aca="false">MIN(IF(C4087=1,F4087-H4087,F4087),Assumptions!$C$13,MAX(0,($B$5-P4086)/$B$6))</f>
        <v>0</v>
      </c>
      <c r="L4087" s="0" t="n">
        <f aca="false">IF(C4087=1,0,MIN(F4087-K4087,Assumptions!$C$15,MAX(0,$B$10-O4086-M4087)))</f>
        <v>120.5896113</v>
      </c>
      <c r="M4087" s="0" t="n">
        <f aca="false">'Profiles 8760'!H4076</f>
        <v>156400</v>
      </c>
      <c r="N4087" s="0" t="n">
        <f aca="false">J4087+L4087</f>
        <v>120.5896113</v>
      </c>
      <c r="O4087" s="0" t="n">
        <f aca="false">O4086+N4087</f>
        <v>382634.403088601</v>
      </c>
      <c r="P4087" s="0" t="n">
        <f aca="false">MIN($B$5,P4086+K4087*$B$6-I4087)</f>
        <v>510.81</v>
      </c>
      <c r="Q4087" s="0" t="n">
        <f aca="false">MAX(0,F4087-H4087-K4087-L4087)</f>
        <v>0</v>
      </c>
    </row>
    <row r="4088" customFormat="false" ht="15" hidden="false" customHeight="false" outlineLevel="0" collapsed="false">
      <c r="A4088" s="0" t="n">
        <f aca="false">'Profiles 8760'!A4077</f>
        <v>4075</v>
      </c>
      <c r="B4088" s="0" t="n">
        <f aca="false">'Profiles 8760'!B4077</f>
        <v>6</v>
      </c>
      <c r="C4088" s="0" t="n">
        <f aca="false">'Profiles 8760'!E4077</f>
        <v>0</v>
      </c>
      <c r="D4088" s="0" t="n">
        <f aca="false">'Profiles 8760'!F4077</f>
        <v>0.123262</v>
      </c>
      <c r="E4088" s="0" t="n">
        <f aca="false">'Profiles 8760'!G4077</f>
        <v>0.437037</v>
      </c>
      <c r="F4088" s="0" t="n">
        <f aca="false">D4088*Assumptions!$C$11*$B$7+E4088*Assumptions!$C$12*$B$8</f>
        <v>53.4728789</v>
      </c>
      <c r="G4088" s="0" t="n">
        <f aca="false">C4088*Assumptions!$C$15</f>
        <v>0</v>
      </c>
      <c r="H4088" s="0" t="n">
        <f aca="false">MIN(F4088,G4088)</f>
        <v>0</v>
      </c>
      <c r="I4088" s="0" t="n">
        <f aca="false">IF(C4088=1,MIN(G4088-H4088,Assumptions!$C$13,P4087),0)</f>
        <v>0</v>
      </c>
      <c r="J4088" s="0" t="n">
        <f aca="false">H4088+I4088</f>
        <v>0</v>
      </c>
      <c r="K4088" s="0" t="n">
        <f aca="false">MIN(IF(C4088=1,F4088-H4088,F4088),Assumptions!$C$13,MAX(0,($B$5-P4087)/$B$6))</f>
        <v>0</v>
      </c>
      <c r="L4088" s="0" t="n">
        <f aca="false">IF(C4088=1,0,MIN(F4088-K4088,Assumptions!$C$15,MAX(0,$B$10-O4087-M4088)))</f>
        <v>53.4728789</v>
      </c>
      <c r="M4088" s="0" t="n">
        <f aca="false">'Profiles 8760'!H4077</f>
        <v>156400</v>
      </c>
      <c r="N4088" s="0" t="n">
        <f aca="false">J4088+L4088</f>
        <v>53.4728789</v>
      </c>
      <c r="O4088" s="0" t="n">
        <f aca="false">O4087+N4088</f>
        <v>382687.875967501</v>
      </c>
      <c r="P4088" s="0" t="n">
        <f aca="false">MIN($B$5,P4087+K4088*$B$6-I4088)</f>
        <v>510.81</v>
      </c>
      <c r="Q4088" s="0" t="n">
        <f aca="false">MAX(0,F4088-H4088-K4088-L4088)</f>
        <v>0</v>
      </c>
    </row>
    <row r="4089" customFormat="false" ht="15" hidden="false" customHeight="false" outlineLevel="0" collapsed="false">
      <c r="A4089" s="0" t="n">
        <f aca="false">'Profiles 8760'!A4078</f>
        <v>4076</v>
      </c>
      <c r="B4089" s="0" t="n">
        <f aca="false">'Profiles 8760'!B4078</f>
        <v>6</v>
      </c>
      <c r="C4089" s="0" t="n">
        <f aca="false">'Profiles 8760'!E4078</f>
        <v>1</v>
      </c>
      <c r="D4089" s="0" t="n">
        <f aca="false">'Profiles 8760'!F4078</f>
        <v>0</v>
      </c>
      <c r="E4089" s="0" t="n">
        <f aca="false">'Profiles 8760'!G4078</f>
        <v>0.344414</v>
      </c>
      <c r="F4089" s="0" t="n">
        <f aca="false">D4089*Assumptions!$C$11*$B$7+E4089*Assumptions!$C$12*$B$8</f>
        <v>14.0865326</v>
      </c>
      <c r="G4089" s="0" t="n">
        <f aca="false">C4089*Assumptions!$C$15</f>
        <v>200</v>
      </c>
      <c r="H4089" s="0" t="n">
        <f aca="false">MIN(F4089,G4089)</f>
        <v>14.0865326</v>
      </c>
      <c r="I4089" s="0" t="n">
        <f aca="false">IF(C4089=1,MIN(G4089-H4089,Assumptions!$C$13,P4088),0)</f>
        <v>180</v>
      </c>
      <c r="J4089" s="0" t="n">
        <f aca="false">H4089+I4089</f>
        <v>194.0865326</v>
      </c>
      <c r="K4089" s="0" t="n">
        <f aca="false">MIN(IF(C4089=1,F4089-H4089,F4089),Assumptions!$C$13,MAX(0,($B$5-P4088)/$B$6))</f>
        <v>0</v>
      </c>
      <c r="L4089" s="0" t="n">
        <f aca="false">IF(C4089=1,0,MIN(F4089-K4089,Assumptions!$C$15,MAX(0,$B$10-O4088-M4089)))</f>
        <v>0</v>
      </c>
      <c r="M4089" s="0" t="n">
        <f aca="false">'Profiles 8760'!H4078</f>
        <v>156200</v>
      </c>
      <c r="N4089" s="0" t="n">
        <f aca="false">J4089+L4089</f>
        <v>194.0865326</v>
      </c>
      <c r="O4089" s="0" t="n">
        <f aca="false">O4088+N4089</f>
        <v>382881.962500101</v>
      </c>
      <c r="P4089" s="0" t="n">
        <f aca="false">MIN($B$5,P4088+K4089*$B$6-I4089)</f>
        <v>330.81</v>
      </c>
      <c r="Q4089" s="0" t="n">
        <f aca="false">MAX(0,F4089-H4089-K4089-L4089)</f>
        <v>0</v>
      </c>
    </row>
    <row r="4090" customFormat="false" ht="15" hidden="false" customHeight="false" outlineLevel="0" collapsed="false">
      <c r="A4090" s="0" t="n">
        <f aca="false">'Profiles 8760'!A4079</f>
        <v>4077</v>
      </c>
      <c r="B4090" s="0" t="n">
        <f aca="false">'Profiles 8760'!B4079</f>
        <v>6</v>
      </c>
      <c r="C4090" s="0" t="n">
        <f aca="false">'Profiles 8760'!E4079</f>
        <v>1</v>
      </c>
      <c r="D4090" s="0" t="n">
        <f aca="false">'Profiles 8760'!F4079</f>
        <v>0</v>
      </c>
      <c r="E4090" s="0" t="n">
        <f aca="false">'Profiles 8760'!G4079</f>
        <v>0.286874</v>
      </c>
      <c r="F4090" s="0" t="n">
        <f aca="false">D4090*Assumptions!$C$11*$B$7+E4090*Assumptions!$C$12*$B$8</f>
        <v>11.7331466</v>
      </c>
      <c r="G4090" s="0" t="n">
        <f aca="false">C4090*Assumptions!$C$15</f>
        <v>200</v>
      </c>
      <c r="H4090" s="0" t="n">
        <f aca="false">MIN(F4090,G4090)</f>
        <v>11.7331466</v>
      </c>
      <c r="I4090" s="0" t="n">
        <f aca="false">IF(C4090=1,MIN(G4090-H4090,Assumptions!$C$13,P4089),0)</f>
        <v>180</v>
      </c>
      <c r="J4090" s="0" t="n">
        <f aca="false">H4090+I4090</f>
        <v>191.7331466</v>
      </c>
      <c r="K4090" s="0" t="n">
        <f aca="false">MIN(IF(C4090=1,F4090-H4090,F4090),Assumptions!$C$13,MAX(0,($B$5-P4089)/$B$6))</f>
        <v>0</v>
      </c>
      <c r="L4090" s="0" t="n">
        <f aca="false">IF(C4090=1,0,MIN(F4090-K4090,Assumptions!$C$15,MAX(0,$B$10-O4089-M4090)))</f>
        <v>0</v>
      </c>
      <c r="M4090" s="0" t="n">
        <f aca="false">'Profiles 8760'!H4079</f>
        <v>156000</v>
      </c>
      <c r="N4090" s="0" t="n">
        <f aca="false">J4090+L4090</f>
        <v>191.7331466</v>
      </c>
      <c r="O4090" s="0" t="n">
        <f aca="false">O4089+N4090</f>
        <v>383073.695646701</v>
      </c>
      <c r="P4090" s="0" t="n">
        <f aca="false">MIN($B$5,P4089+K4090*$B$6-I4090)</f>
        <v>150.81</v>
      </c>
      <c r="Q4090" s="0" t="n">
        <f aca="false">MAX(0,F4090-H4090-K4090-L4090)</f>
        <v>0</v>
      </c>
    </row>
    <row r="4091" customFormat="false" ht="15" hidden="false" customHeight="false" outlineLevel="0" collapsed="false">
      <c r="A4091" s="0" t="n">
        <f aca="false">'Profiles 8760'!A4080</f>
        <v>4078</v>
      </c>
      <c r="B4091" s="0" t="n">
        <f aca="false">'Profiles 8760'!B4080</f>
        <v>6</v>
      </c>
      <c r="C4091" s="0" t="n">
        <f aca="false">'Profiles 8760'!E4080</f>
        <v>0</v>
      </c>
      <c r="D4091" s="0" t="n">
        <f aca="false">'Profiles 8760'!F4080</f>
        <v>0</v>
      </c>
      <c r="E4091" s="0" t="n">
        <f aca="false">'Profiles 8760'!G4080</f>
        <v>0.233518</v>
      </c>
      <c r="F4091" s="0" t="n">
        <f aca="false">D4091*Assumptions!$C$11*$B$7+E4091*Assumptions!$C$12*$B$8</f>
        <v>9.5508862</v>
      </c>
      <c r="G4091" s="0" t="n">
        <f aca="false">C4091*Assumptions!$C$15</f>
        <v>0</v>
      </c>
      <c r="H4091" s="0" t="n">
        <f aca="false">MIN(F4091,G4091)</f>
        <v>0</v>
      </c>
      <c r="I4091" s="0" t="n">
        <f aca="false">IF(C4091=1,MIN(G4091-H4091,Assumptions!$C$13,P4090),0)</f>
        <v>0</v>
      </c>
      <c r="J4091" s="0" t="n">
        <f aca="false">H4091+I4091</f>
        <v>0</v>
      </c>
      <c r="K4091" s="0" t="n">
        <f aca="false">MIN(IF(C4091=1,F4091-H4091,F4091),Assumptions!$C$13,MAX(0,($B$5-P4090)/$B$6))</f>
        <v>9.5508862</v>
      </c>
      <c r="L4091" s="0" t="n">
        <f aca="false">IF(C4091=1,0,MIN(F4091-K4091,Assumptions!$C$15,MAX(0,$B$10-O4090-M4091)))</f>
        <v>0</v>
      </c>
      <c r="M4091" s="0" t="n">
        <f aca="false">'Profiles 8760'!H4080</f>
        <v>156000</v>
      </c>
      <c r="N4091" s="0" t="n">
        <f aca="false">J4091+L4091</f>
        <v>0</v>
      </c>
      <c r="O4091" s="0" t="n">
        <f aca="false">O4090+N4091</f>
        <v>383073.695646701</v>
      </c>
      <c r="P4091" s="0" t="n">
        <f aca="false">MIN($B$5,P4090+K4091*$B$6-I4091)</f>
        <v>159.08870815816</v>
      </c>
      <c r="Q4091" s="0" t="n">
        <f aca="false">MAX(0,F4091-H4091-K4091-L4091)</f>
        <v>0</v>
      </c>
    </row>
    <row r="4092" customFormat="false" ht="15" hidden="false" customHeight="false" outlineLevel="0" collapsed="false">
      <c r="A4092" s="0" t="n">
        <f aca="false">'Profiles 8760'!A4081</f>
        <v>4079</v>
      </c>
      <c r="B4092" s="0" t="n">
        <f aca="false">'Profiles 8760'!B4081</f>
        <v>6</v>
      </c>
      <c r="C4092" s="0" t="n">
        <f aca="false">'Profiles 8760'!E4081</f>
        <v>0</v>
      </c>
      <c r="D4092" s="0" t="n">
        <f aca="false">'Profiles 8760'!F4081</f>
        <v>0</v>
      </c>
      <c r="E4092" s="0" t="n">
        <f aca="false">'Profiles 8760'!G4081</f>
        <v>0.300347</v>
      </c>
      <c r="F4092" s="0" t="n">
        <f aca="false">D4092*Assumptions!$C$11*$B$7+E4092*Assumptions!$C$12*$B$8</f>
        <v>12.2841923</v>
      </c>
      <c r="G4092" s="0" t="n">
        <f aca="false">C4092*Assumptions!$C$15</f>
        <v>0</v>
      </c>
      <c r="H4092" s="0" t="n">
        <f aca="false">MIN(F4092,G4092)</f>
        <v>0</v>
      </c>
      <c r="I4092" s="0" t="n">
        <f aca="false">IF(C4092=1,MIN(G4092-H4092,Assumptions!$C$13,P4091),0)</f>
        <v>0</v>
      </c>
      <c r="J4092" s="0" t="n">
        <f aca="false">H4092+I4092</f>
        <v>0</v>
      </c>
      <c r="K4092" s="0" t="n">
        <f aca="false">MIN(IF(C4092=1,F4092-H4092,F4092),Assumptions!$C$13,MAX(0,($B$5-P4091)/$B$6))</f>
        <v>12.2841923</v>
      </c>
      <c r="L4092" s="0" t="n">
        <f aca="false">IF(C4092=1,0,MIN(F4092-K4092,Assumptions!$C$15,MAX(0,$B$10-O4091-M4092)))</f>
        <v>0</v>
      </c>
      <c r="M4092" s="0" t="n">
        <f aca="false">'Profiles 8760'!H4081</f>
        <v>156000</v>
      </c>
      <c r="N4092" s="0" t="n">
        <f aca="false">J4092+L4092</f>
        <v>0</v>
      </c>
      <c r="O4092" s="0" t="n">
        <f aca="false">O4091+N4092</f>
        <v>383073.695646701</v>
      </c>
      <c r="P4092" s="0" t="n">
        <f aca="false">MIN($B$5,P4091+K4092*$B$6-I4092)</f>
        <v>169.7366460438</v>
      </c>
      <c r="Q4092" s="0" t="n">
        <f aca="false">MAX(0,F4092-H4092-K4092-L4092)</f>
        <v>0</v>
      </c>
    </row>
    <row r="4093" customFormat="false" ht="15" hidden="false" customHeight="false" outlineLevel="0" collapsed="false">
      <c r="A4093" s="0" t="n">
        <f aca="false">'Profiles 8760'!A4082</f>
        <v>4080</v>
      </c>
      <c r="B4093" s="0" t="n">
        <f aca="false">'Profiles 8760'!B4082</f>
        <v>6</v>
      </c>
      <c r="C4093" s="0" t="n">
        <f aca="false">'Profiles 8760'!E4082</f>
        <v>0</v>
      </c>
      <c r="D4093" s="0" t="n">
        <f aca="false">'Profiles 8760'!F4082</f>
        <v>0</v>
      </c>
      <c r="E4093" s="0" t="n">
        <f aca="false">'Profiles 8760'!G4082</f>
        <v>0.252906</v>
      </c>
      <c r="F4093" s="0" t="n">
        <f aca="false">D4093*Assumptions!$C$11*$B$7+E4093*Assumptions!$C$12*$B$8</f>
        <v>10.3438554</v>
      </c>
      <c r="G4093" s="0" t="n">
        <f aca="false">C4093*Assumptions!$C$15</f>
        <v>0</v>
      </c>
      <c r="H4093" s="0" t="n">
        <f aca="false">MIN(F4093,G4093)</f>
        <v>0</v>
      </c>
      <c r="I4093" s="0" t="n">
        <f aca="false">IF(C4093=1,MIN(G4093-H4093,Assumptions!$C$13,P4092),0)</f>
        <v>0</v>
      </c>
      <c r="J4093" s="0" t="n">
        <f aca="false">H4093+I4093</f>
        <v>0</v>
      </c>
      <c r="K4093" s="0" t="n">
        <f aca="false">MIN(IF(C4093=1,F4093-H4093,F4093),Assumptions!$C$13,MAX(0,($B$5-P4092)/$B$6))</f>
        <v>10.3438554</v>
      </c>
      <c r="L4093" s="0" t="n">
        <f aca="false">IF(C4093=1,0,MIN(F4093-K4093,Assumptions!$C$15,MAX(0,$B$10-O4092-M4093)))</f>
        <v>0</v>
      </c>
      <c r="M4093" s="0" t="n">
        <f aca="false">'Profiles 8760'!H4082</f>
        <v>156000</v>
      </c>
      <c r="N4093" s="0" t="n">
        <f aca="false">J4093+L4093</f>
        <v>0</v>
      </c>
      <c r="O4093" s="0" t="n">
        <f aca="false">O4092+N4093</f>
        <v>383073.695646701</v>
      </c>
      <c r="P4093" s="0" t="n">
        <f aca="false">MIN($B$5,P4092+K4093*$B$6-I4093)</f>
        <v>178.70269990452</v>
      </c>
      <c r="Q4093" s="0" t="n">
        <f aca="false">MAX(0,F4093-H4093-K4093-L4093)</f>
        <v>0</v>
      </c>
    </row>
    <row r="4094" customFormat="false" ht="15" hidden="false" customHeight="false" outlineLevel="0" collapsed="false">
      <c r="A4094" s="0" t="n">
        <f aca="false">'Profiles 8760'!A4083</f>
        <v>4081</v>
      </c>
      <c r="B4094" s="0" t="n">
        <f aca="false">'Profiles 8760'!B4083</f>
        <v>6</v>
      </c>
      <c r="C4094" s="0" t="n">
        <f aca="false">'Profiles 8760'!E4083</f>
        <v>0</v>
      </c>
      <c r="D4094" s="0" t="n">
        <f aca="false">'Profiles 8760'!F4083</f>
        <v>0</v>
      </c>
      <c r="E4094" s="0" t="n">
        <f aca="false">'Profiles 8760'!G4083</f>
        <v>0.217334</v>
      </c>
      <c r="F4094" s="0" t="n">
        <f aca="false">D4094*Assumptions!$C$11*$B$7+E4094*Assumptions!$C$12*$B$8</f>
        <v>8.8889606</v>
      </c>
      <c r="G4094" s="0" t="n">
        <f aca="false">C4094*Assumptions!$C$15</f>
        <v>0</v>
      </c>
      <c r="H4094" s="0" t="n">
        <f aca="false">MIN(F4094,G4094)</f>
        <v>0</v>
      </c>
      <c r="I4094" s="0" t="n">
        <f aca="false">IF(C4094=1,MIN(G4094-H4094,Assumptions!$C$13,P4093),0)</f>
        <v>0</v>
      </c>
      <c r="J4094" s="0" t="n">
        <f aca="false">H4094+I4094</f>
        <v>0</v>
      </c>
      <c r="K4094" s="0" t="n">
        <f aca="false">MIN(IF(C4094=1,F4094-H4094,F4094),Assumptions!$C$13,MAX(0,($B$5-P4093)/$B$6))</f>
        <v>8.8889606</v>
      </c>
      <c r="L4094" s="0" t="n">
        <f aca="false">IF(C4094=1,0,MIN(F4094-K4094,Assumptions!$C$15,MAX(0,$B$10-O4093-M4094)))</f>
        <v>0</v>
      </c>
      <c r="M4094" s="0" t="n">
        <f aca="false">'Profiles 8760'!H4083</f>
        <v>156000</v>
      </c>
      <c r="N4094" s="0" t="n">
        <f aca="false">J4094+L4094</f>
        <v>0</v>
      </c>
      <c r="O4094" s="0" t="n">
        <f aca="false">O4093+N4094</f>
        <v>383073.695646701</v>
      </c>
      <c r="P4094" s="0" t="n">
        <f aca="false">MIN($B$5,P4093+K4094*$B$6-I4094)</f>
        <v>186.4076509526</v>
      </c>
      <c r="Q4094" s="0" t="n">
        <f aca="false">MAX(0,F4094-H4094-K4094-L4094)</f>
        <v>0</v>
      </c>
    </row>
    <row r="4095" customFormat="false" ht="15" hidden="false" customHeight="false" outlineLevel="0" collapsed="false">
      <c r="A4095" s="0" t="n">
        <f aca="false">'Profiles 8760'!A4084</f>
        <v>4082</v>
      </c>
      <c r="B4095" s="0" t="n">
        <f aca="false">'Profiles 8760'!B4084</f>
        <v>6</v>
      </c>
      <c r="C4095" s="0" t="n">
        <f aca="false">'Profiles 8760'!E4084</f>
        <v>0</v>
      </c>
      <c r="D4095" s="0" t="n">
        <f aca="false">'Profiles 8760'!F4084</f>
        <v>0</v>
      </c>
      <c r="E4095" s="0" t="n">
        <f aca="false">'Profiles 8760'!G4084</f>
        <v>0.216155</v>
      </c>
      <c r="F4095" s="0" t="n">
        <f aca="false">D4095*Assumptions!$C$11*$B$7+E4095*Assumptions!$C$12*$B$8</f>
        <v>8.8407395</v>
      </c>
      <c r="G4095" s="0" t="n">
        <f aca="false">C4095*Assumptions!$C$15</f>
        <v>0</v>
      </c>
      <c r="H4095" s="0" t="n">
        <f aca="false">MIN(F4095,G4095)</f>
        <v>0</v>
      </c>
      <c r="I4095" s="0" t="n">
        <f aca="false">IF(C4095=1,MIN(G4095-H4095,Assumptions!$C$13,P4094),0)</f>
        <v>0</v>
      </c>
      <c r="J4095" s="0" t="n">
        <f aca="false">H4095+I4095</f>
        <v>0</v>
      </c>
      <c r="K4095" s="0" t="n">
        <f aca="false">MIN(IF(C4095=1,F4095-H4095,F4095),Assumptions!$C$13,MAX(0,($B$5-P4094)/$B$6))</f>
        <v>8.8407395</v>
      </c>
      <c r="L4095" s="0" t="n">
        <f aca="false">IF(C4095=1,0,MIN(F4095-K4095,Assumptions!$C$15,MAX(0,$B$10-O4094-M4095)))</f>
        <v>0</v>
      </c>
      <c r="M4095" s="0" t="n">
        <f aca="false">'Profiles 8760'!H4084</f>
        <v>156000</v>
      </c>
      <c r="N4095" s="0" t="n">
        <f aca="false">J4095+L4095</f>
        <v>0</v>
      </c>
      <c r="O4095" s="0" t="n">
        <f aca="false">O4094+N4095</f>
        <v>383073.695646701</v>
      </c>
      <c r="P4095" s="0" t="n">
        <f aca="false">MIN($B$5,P4094+K4095*$B$6-I4095)</f>
        <v>194.0708039512</v>
      </c>
      <c r="Q4095" s="0" t="n">
        <f aca="false">MAX(0,F4095-H4095-K4095-L4095)</f>
        <v>0</v>
      </c>
    </row>
    <row r="4096" customFormat="false" ht="15" hidden="false" customHeight="false" outlineLevel="0" collapsed="false">
      <c r="A4096" s="0" t="n">
        <f aca="false">'Profiles 8760'!A4085</f>
        <v>4083</v>
      </c>
      <c r="B4096" s="0" t="n">
        <f aca="false">'Profiles 8760'!B4085</f>
        <v>6</v>
      </c>
      <c r="C4096" s="0" t="n">
        <f aca="false">'Profiles 8760'!E4085</f>
        <v>0</v>
      </c>
      <c r="D4096" s="0" t="n">
        <f aca="false">'Profiles 8760'!F4085</f>
        <v>0</v>
      </c>
      <c r="E4096" s="0" t="n">
        <f aca="false">'Profiles 8760'!G4085</f>
        <v>0.237746</v>
      </c>
      <c r="F4096" s="0" t="n">
        <f aca="false">D4096*Assumptions!$C$11*$B$7+E4096*Assumptions!$C$12*$B$8</f>
        <v>9.7238114</v>
      </c>
      <c r="G4096" s="0" t="n">
        <f aca="false">C4096*Assumptions!$C$15</f>
        <v>0</v>
      </c>
      <c r="H4096" s="0" t="n">
        <f aca="false">MIN(F4096,G4096)</f>
        <v>0</v>
      </c>
      <c r="I4096" s="0" t="n">
        <f aca="false">IF(C4096=1,MIN(G4096-H4096,Assumptions!$C$13,P4095),0)</f>
        <v>0</v>
      </c>
      <c r="J4096" s="0" t="n">
        <f aca="false">H4096+I4096</f>
        <v>0</v>
      </c>
      <c r="K4096" s="0" t="n">
        <f aca="false">MIN(IF(C4096=1,F4096-H4096,F4096),Assumptions!$C$13,MAX(0,($B$5-P4095)/$B$6))</f>
        <v>9.7238114</v>
      </c>
      <c r="L4096" s="0" t="n">
        <f aca="false">IF(C4096=1,0,MIN(F4096-K4096,Assumptions!$C$15,MAX(0,$B$10-O4095-M4096)))</f>
        <v>0</v>
      </c>
      <c r="M4096" s="0" t="n">
        <f aca="false">'Profiles 8760'!H4085</f>
        <v>156000</v>
      </c>
      <c r="N4096" s="0" t="n">
        <f aca="false">J4096+L4096</f>
        <v>0</v>
      </c>
      <c r="O4096" s="0" t="n">
        <f aca="false">O4095+N4096</f>
        <v>383073.695646701</v>
      </c>
      <c r="P4096" s="0" t="n">
        <f aca="false">MIN($B$5,P4095+K4096*$B$6-I4096)</f>
        <v>202.49940367272</v>
      </c>
      <c r="Q4096" s="0" t="n">
        <f aca="false">MAX(0,F4096-H4096-K4096-L4096)</f>
        <v>0</v>
      </c>
    </row>
    <row r="4097" customFormat="false" ht="15" hidden="false" customHeight="false" outlineLevel="0" collapsed="false">
      <c r="A4097" s="0" t="n">
        <f aca="false">'Profiles 8760'!A4086</f>
        <v>4084</v>
      </c>
      <c r="B4097" s="0" t="n">
        <f aca="false">'Profiles 8760'!B4086</f>
        <v>6</v>
      </c>
      <c r="C4097" s="0" t="n">
        <f aca="false">'Profiles 8760'!E4086</f>
        <v>0</v>
      </c>
      <c r="D4097" s="0" t="n">
        <f aca="false">'Profiles 8760'!F4086</f>
        <v>0</v>
      </c>
      <c r="E4097" s="0" t="n">
        <f aca="false">'Profiles 8760'!G4086</f>
        <v>0.334601</v>
      </c>
      <c r="F4097" s="0" t="n">
        <f aca="false">D4097*Assumptions!$C$11*$B$7+E4097*Assumptions!$C$12*$B$8</f>
        <v>13.6851809</v>
      </c>
      <c r="G4097" s="0" t="n">
        <f aca="false">C4097*Assumptions!$C$15</f>
        <v>0</v>
      </c>
      <c r="H4097" s="0" t="n">
        <f aca="false">MIN(F4097,G4097)</f>
        <v>0</v>
      </c>
      <c r="I4097" s="0" t="n">
        <f aca="false">IF(C4097=1,MIN(G4097-H4097,Assumptions!$C$13,P4096),0)</f>
        <v>0</v>
      </c>
      <c r="J4097" s="0" t="n">
        <f aca="false">H4097+I4097</f>
        <v>0</v>
      </c>
      <c r="K4097" s="0" t="n">
        <f aca="false">MIN(IF(C4097=1,F4097-H4097,F4097),Assumptions!$C$13,MAX(0,($B$5-P4096)/$B$6))</f>
        <v>13.6851809</v>
      </c>
      <c r="L4097" s="0" t="n">
        <f aca="false">IF(C4097=1,0,MIN(F4097-K4097,Assumptions!$C$15,MAX(0,$B$10-O4096-M4097)))</f>
        <v>0</v>
      </c>
      <c r="M4097" s="0" t="n">
        <f aca="false">'Profiles 8760'!H4086</f>
        <v>156000</v>
      </c>
      <c r="N4097" s="0" t="n">
        <f aca="false">J4097+L4097</f>
        <v>0</v>
      </c>
      <c r="O4097" s="0" t="n">
        <f aca="false">O4096+N4097</f>
        <v>383073.695646701</v>
      </c>
      <c r="P4097" s="0" t="n">
        <f aca="false">MIN($B$5,P4096+K4097*$B$6-I4097)</f>
        <v>214.36171847684</v>
      </c>
      <c r="Q4097" s="0" t="n">
        <f aca="false">MAX(0,F4097-H4097-K4097-L4097)</f>
        <v>0</v>
      </c>
    </row>
    <row r="4098" customFormat="false" ht="15" hidden="false" customHeight="false" outlineLevel="0" collapsed="false">
      <c r="A4098" s="0" t="n">
        <f aca="false">'Profiles 8760'!A4087</f>
        <v>4085</v>
      </c>
      <c r="B4098" s="0" t="n">
        <f aca="false">'Profiles 8760'!B4087</f>
        <v>6</v>
      </c>
      <c r="C4098" s="0" t="n">
        <f aca="false">'Profiles 8760'!E4087</f>
        <v>0</v>
      </c>
      <c r="D4098" s="0" t="n">
        <f aca="false">'Profiles 8760'!F4087</f>
        <v>0</v>
      </c>
      <c r="E4098" s="0" t="n">
        <f aca="false">'Profiles 8760'!G4087</f>
        <v>0.369335</v>
      </c>
      <c r="F4098" s="0" t="n">
        <f aca="false">D4098*Assumptions!$C$11*$B$7+E4098*Assumptions!$C$12*$B$8</f>
        <v>15.1058015</v>
      </c>
      <c r="G4098" s="0" t="n">
        <f aca="false">C4098*Assumptions!$C$15</f>
        <v>0</v>
      </c>
      <c r="H4098" s="0" t="n">
        <f aca="false">MIN(F4098,G4098)</f>
        <v>0</v>
      </c>
      <c r="I4098" s="0" t="n">
        <f aca="false">IF(C4098=1,MIN(G4098-H4098,Assumptions!$C$13,P4097),0)</f>
        <v>0</v>
      </c>
      <c r="J4098" s="0" t="n">
        <f aca="false">H4098+I4098</f>
        <v>0</v>
      </c>
      <c r="K4098" s="0" t="n">
        <f aca="false">MIN(IF(C4098=1,F4098-H4098,F4098),Assumptions!$C$13,MAX(0,($B$5-P4097)/$B$6))</f>
        <v>15.1058015</v>
      </c>
      <c r="L4098" s="0" t="n">
        <f aca="false">IF(C4098=1,0,MIN(F4098-K4098,Assumptions!$C$15,MAX(0,$B$10-O4097-M4098)))</f>
        <v>0</v>
      </c>
      <c r="M4098" s="0" t="n">
        <f aca="false">'Profiles 8760'!H4087</f>
        <v>156000</v>
      </c>
      <c r="N4098" s="0" t="n">
        <f aca="false">J4098+L4098</f>
        <v>0</v>
      </c>
      <c r="O4098" s="0" t="n">
        <f aca="false">O4097+N4098</f>
        <v>383073.695646701</v>
      </c>
      <c r="P4098" s="0" t="n">
        <f aca="false">MIN($B$5,P4097+K4098*$B$6-I4098)</f>
        <v>227.45542721704</v>
      </c>
      <c r="Q4098" s="0" t="n">
        <f aca="false">MAX(0,F4098-H4098-K4098-L4098)</f>
        <v>0</v>
      </c>
    </row>
    <row r="4099" customFormat="false" ht="15" hidden="false" customHeight="false" outlineLevel="0" collapsed="false">
      <c r="A4099" s="0" t="n">
        <f aca="false">'Profiles 8760'!A4088</f>
        <v>4086</v>
      </c>
      <c r="B4099" s="0" t="n">
        <f aca="false">'Profiles 8760'!B4088</f>
        <v>6</v>
      </c>
      <c r="C4099" s="0" t="n">
        <f aca="false">'Profiles 8760'!E4088</f>
        <v>0</v>
      </c>
      <c r="D4099" s="0" t="n">
        <f aca="false">'Profiles 8760'!F4088</f>
        <v>0</v>
      </c>
      <c r="E4099" s="0" t="n">
        <f aca="false">'Profiles 8760'!G4088</f>
        <v>0.453063</v>
      </c>
      <c r="F4099" s="0" t="n">
        <f aca="false">D4099*Assumptions!$C$11*$B$7+E4099*Assumptions!$C$12*$B$8</f>
        <v>18.5302767</v>
      </c>
      <c r="G4099" s="0" t="n">
        <f aca="false">C4099*Assumptions!$C$15</f>
        <v>0</v>
      </c>
      <c r="H4099" s="0" t="n">
        <f aca="false">MIN(F4099,G4099)</f>
        <v>0</v>
      </c>
      <c r="I4099" s="0" t="n">
        <f aca="false">IF(C4099=1,MIN(G4099-H4099,Assumptions!$C$13,P4098),0)</f>
        <v>0</v>
      </c>
      <c r="J4099" s="0" t="n">
        <f aca="false">H4099+I4099</f>
        <v>0</v>
      </c>
      <c r="K4099" s="0" t="n">
        <f aca="false">MIN(IF(C4099=1,F4099-H4099,F4099),Assumptions!$C$13,MAX(0,($B$5-P4098)/$B$6))</f>
        <v>18.5302767</v>
      </c>
      <c r="L4099" s="0" t="n">
        <f aca="false">IF(C4099=1,0,MIN(F4099-K4099,Assumptions!$C$15,MAX(0,$B$10-O4098-M4099)))</f>
        <v>0</v>
      </c>
      <c r="M4099" s="0" t="n">
        <f aca="false">'Profiles 8760'!H4088</f>
        <v>156000</v>
      </c>
      <c r="N4099" s="0" t="n">
        <f aca="false">J4099+L4099</f>
        <v>0</v>
      </c>
      <c r="O4099" s="0" t="n">
        <f aca="false">O4098+N4099</f>
        <v>383073.695646701</v>
      </c>
      <c r="P4099" s="0" t="n">
        <f aca="false">MIN($B$5,P4098+K4099*$B$6-I4099)</f>
        <v>243.5174710606</v>
      </c>
      <c r="Q4099" s="0" t="n">
        <f aca="false">MAX(0,F4099-H4099-K4099-L4099)</f>
        <v>0</v>
      </c>
    </row>
    <row r="4100" customFormat="false" ht="15" hidden="false" customHeight="false" outlineLevel="0" collapsed="false">
      <c r="A4100" s="0" t="n">
        <f aca="false">'Profiles 8760'!A4089</f>
        <v>4087</v>
      </c>
      <c r="B4100" s="0" t="n">
        <f aca="false">'Profiles 8760'!B4089</f>
        <v>6</v>
      </c>
      <c r="C4100" s="0" t="n">
        <f aca="false">'Profiles 8760'!E4089</f>
        <v>0</v>
      </c>
      <c r="D4100" s="0" t="n">
        <f aca="false">'Profiles 8760'!F4089</f>
        <v>0.094821</v>
      </c>
      <c r="E4100" s="0" t="n">
        <f aca="false">'Profiles 8760'!G4089</f>
        <v>0.448267</v>
      </c>
      <c r="F4100" s="0" t="n">
        <f aca="false">D4100*Assumptions!$C$11*$B$7+E4100*Assumptions!$C$12*$B$8</f>
        <v>45.7184251</v>
      </c>
      <c r="G4100" s="0" t="n">
        <f aca="false">C4100*Assumptions!$C$15</f>
        <v>0</v>
      </c>
      <c r="H4100" s="0" t="n">
        <f aca="false">MIN(F4100,G4100)</f>
        <v>0</v>
      </c>
      <c r="I4100" s="0" t="n">
        <f aca="false">IF(C4100=1,MIN(G4100-H4100,Assumptions!$C$13,P4099),0)</f>
        <v>0</v>
      </c>
      <c r="J4100" s="0" t="n">
        <f aca="false">H4100+I4100</f>
        <v>0</v>
      </c>
      <c r="K4100" s="0" t="n">
        <f aca="false">MIN(IF(C4100=1,F4100-H4100,F4100),Assumptions!$C$13,MAX(0,($B$5-P4099)/$B$6))</f>
        <v>45.7184251</v>
      </c>
      <c r="L4100" s="0" t="n">
        <f aca="false">IF(C4100=1,0,MIN(F4100-K4100,Assumptions!$C$15,MAX(0,$B$10-O4099-M4100)))</f>
        <v>0</v>
      </c>
      <c r="M4100" s="0" t="n">
        <f aca="false">'Profiles 8760'!H4089</f>
        <v>156000</v>
      </c>
      <c r="N4100" s="0" t="n">
        <f aca="false">J4100+L4100</f>
        <v>0</v>
      </c>
      <c r="O4100" s="0" t="n">
        <f aca="false">O4099+N4100</f>
        <v>383073.695646701</v>
      </c>
      <c r="P4100" s="0" t="n">
        <f aca="false">MIN($B$5,P4099+K4100*$B$6-I4100)</f>
        <v>283.14620193728</v>
      </c>
      <c r="Q4100" s="0" t="n">
        <f aca="false">MAX(0,F4100-H4100-K4100-L4100)</f>
        <v>0</v>
      </c>
    </row>
    <row r="4101" customFormat="false" ht="15" hidden="false" customHeight="false" outlineLevel="0" collapsed="false">
      <c r="A4101" s="0" t="n">
        <f aca="false">'Profiles 8760'!A4090</f>
        <v>4088</v>
      </c>
      <c r="B4101" s="0" t="n">
        <f aca="false">'Profiles 8760'!B4090</f>
        <v>6</v>
      </c>
      <c r="C4101" s="0" t="n">
        <f aca="false">'Profiles 8760'!E4090</f>
        <v>1</v>
      </c>
      <c r="D4101" s="0" t="n">
        <f aca="false">'Profiles 8760'!F4090</f>
        <v>0.2746</v>
      </c>
      <c r="E4101" s="0" t="n">
        <f aca="false">'Profiles 8760'!G4090</f>
        <v>0.429893</v>
      </c>
      <c r="F4101" s="0" t="n">
        <f aca="false">D4101*Assumptions!$C$11*$B$7+E4101*Assumptions!$C$12*$B$8</f>
        <v>96.8871037</v>
      </c>
      <c r="G4101" s="0" t="n">
        <f aca="false">C4101*Assumptions!$C$15</f>
        <v>200</v>
      </c>
      <c r="H4101" s="0" t="n">
        <f aca="false">MIN(F4101,G4101)</f>
        <v>96.8871037</v>
      </c>
      <c r="I4101" s="0" t="n">
        <f aca="false">IF(C4101=1,MIN(G4101-H4101,Assumptions!$C$13,P4100),0)</f>
        <v>103.1128963</v>
      </c>
      <c r="J4101" s="0" t="n">
        <f aca="false">H4101+I4101</f>
        <v>200</v>
      </c>
      <c r="K4101" s="0" t="n">
        <f aca="false">MIN(IF(C4101=1,F4101-H4101,F4101),Assumptions!$C$13,MAX(0,($B$5-P4100)/$B$6))</f>
        <v>0</v>
      </c>
      <c r="L4101" s="0" t="n">
        <f aca="false">IF(C4101=1,0,MIN(F4101-K4101,Assumptions!$C$15,MAX(0,$B$10-O4100-M4101)))</f>
        <v>0</v>
      </c>
      <c r="M4101" s="0" t="n">
        <f aca="false">'Profiles 8760'!H4090</f>
        <v>155800</v>
      </c>
      <c r="N4101" s="0" t="n">
        <f aca="false">J4101+L4101</f>
        <v>200</v>
      </c>
      <c r="O4101" s="0" t="n">
        <f aca="false">O4100+N4101</f>
        <v>383273.695646701</v>
      </c>
      <c r="P4101" s="0" t="n">
        <f aca="false">MIN($B$5,P4100+K4101*$B$6-I4101)</f>
        <v>180.03330563728</v>
      </c>
      <c r="Q4101" s="0" t="n">
        <f aca="false">MAX(0,F4101-H4101-K4101-L4101)</f>
        <v>0</v>
      </c>
    </row>
    <row r="4102" customFormat="false" ht="15" hidden="false" customHeight="false" outlineLevel="0" collapsed="false">
      <c r="A4102" s="0" t="n">
        <f aca="false">'Profiles 8760'!A4091</f>
        <v>4089</v>
      </c>
      <c r="B4102" s="0" t="n">
        <f aca="false">'Profiles 8760'!B4091</f>
        <v>6</v>
      </c>
      <c r="C4102" s="0" t="n">
        <f aca="false">'Profiles 8760'!E4091</f>
        <v>1</v>
      </c>
      <c r="D4102" s="0" t="n">
        <f aca="false">'Profiles 8760'!F4091</f>
        <v>0.471273</v>
      </c>
      <c r="E4102" s="0" t="n">
        <f aca="false">'Profiles 8760'!G4091</f>
        <v>0.494126</v>
      </c>
      <c r="F4102" s="0" t="n">
        <f aca="false">D4102*Assumptions!$C$11*$B$7+E4102*Assumptions!$C$12*$B$8</f>
        <v>156.3133958</v>
      </c>
      <c r="G4102" s="0" t="n">
        <f aca="false">C4102*Assumptions!$C$15</f>
        <v>200</v>
      </c>
      <c r="H4102" s="0" t="n">
        <f aca="false">MIN(F4102,G4102)</f>
        <v>156.3133958</v>
      </c>
      <c r="I4102" s="0" t="n">
        <f aca="false">IF(C4102=1,MIN(G4102-H4102,Assumptions!$C$13,P4101),0)</f>
        <v>43.6866042</v>
      </c>
      <c r="J4102" s="0" t="n">
        <f aca="false">H4102+I4102</f>
        <v>200</v>
      </c>
      <c r="K4102" s="0" t="n">
        <f aca="false">MIN(IF(C4102=1,F4102-H4102,F4102),Assumptions!$C$13,MAX(0,($B$5-P4101)/$B$6))</f>
        <v>0</v>
      </c>
      <c r="L4102" s="0" t="n">
        <f aca="false">IF(C4102=1,0,MIN(F4102-K4102,Assumptions!$C$15,MAX(0,$B$10-O4101-M4102)))</f>
        <v>0</v>
      </c>
      <c r="M4102" s="0" t="n">
        <f aca="false">'Profiles 8760'!H4091</f>
        <v>155600</v>
      </c>
      <c r="N4102" s="0" t="n">
        <f aca="false">J4102+L4102</f>
        <v>200</v>
      </c>
      <c r="O4102" s="0" t="n">
        <f aca="false">O4101+N4102</f>
        <v>383473.695646701</v>
      </c>
      <c r="P4102" s="0" t="n">
        <f aca="false">MIN($B$5,P4101+K4102*$B$6-I4102)</f>
        <v>136.34670143728</v>
      </c>
      <c r="Q4102" s="0" t="n">
        <f aca="false">MAX(0,F4102-H4102-K4102-L4102)</f>
        <v>0</v>
      </c>
    </row>
    <row r="4103" customFormat="false" ht="15" hidden="false" customHeight="false" outlineLevel="0" collapsed="false">
      <c r="A4103" s="0" t="n">
        <f aca="false">'Profiles 8760'!A4092</f>
        <v>4090</v>
      </c>
      <c r="B4103" s="0" t="n">
        <f aca="false">'Profiles 8760'!B4092</f>
        <v>6</v>
      </c>
      <c r="C4103" s="0" t="n">
        <f aca="false">'Profiles 8760'!E4092</f>
        <v>0</v>
      </c>
      <c r="D4103" s="0" t="n">
        <f aca="false">'Profiles 8760'!F4092</f>
        <v>0.655322</v>
      </c>
      <c r="E4103" s="0" t="n">
        <f aca="false">'Profiles 8760'!G4092</f>
        <v>0.499141</v>
      </c>
      <c r="F4103" s="0" t="n">
        <f aca="false">D4103*Assumptions!$C$11*$B$7+E4103*Assumptions!$C$12*$B$8</f>
        <v>209.6718605</v>
      </c>
      <c r="G4103" s="0" t="n">
        <f aca="false">C4103*Assumptions!$C$15</f>
        <v>0</v>
      </c>
      <c r="H4103" s="0" t="n">
        <f aca="false">MIN(F4103,G4103)</f>
        <v>0</v>
      </c>
      <c r="I4103" s="0" t="n">
        <f aca="false">IF(C4103=1,MIN(G4103-H4103,Assumptions!$C$13,P4102),0)</f>
        <v>0</v>
      </c>
      <c r="J4103" s="0" t="n">
        <f aca="false">H4103+I4103</f>
        <v>0</v>
      </c>
      <c r="K4103" s="0" t="n">
        <f aca="false">MIN(IF(C4103=1,F4103-H4103,F4103),Assumptions!$C$13,MAX(0,($B$5-P4102)/$B$6))</f>
        <v>180</v>
      </c>
      <c r="L4103" s="0" t="n">
        <f aca="false">IF(C4103=1,0,MIN(F4103-K4103,Assumptions!$C$15,MAX(0,$B$10-O4102-M4103)))</f>
        <v>29.6718605</v>
      </c>
      <c r="M4103" s="0" t="n">
        <f aca="false">'Profiles 8760'!H4092</f>
        <v>155600</v>
      </c>
      <c r="N4103" s="0" t="n">
        <f aca="false">J4103+L4103</f>
        <v>29.6718605</v>
      </c>
      <c r="O4103" s="0" t="n">
        <f aca="false">O4102+N4103</f>
        <v>383503.367507201</v>
      </c>
      <c r="P4103" s="0" t="n">
        <f aca="false">MIN($B$5,P4102+K4103*$B$6-I4103)</f>
        <v>292.37070143728</v>
      </c>
      <c r="Q4103" s="0" t="n">
        <f aca="false">MAX(0,F4103-H4103-K4103-L4103)</f>
        <v>0</v>
      </c>
    </row>
    <row r="4104" customFormat="false" ht="15" hidden="false" customHeight="false" outlineLevel="0" collapsed="false">
      <c r="A4104" s="0" t="n">
        <f aca="false">'Profiles 8760'!A4093</f>
        <v>4091</v>
      </c>
      <c r="B4104" s="0" t="n">
        <f aca="false">'Profiles 8760'!B4093</f>
        <v>6</v>
      </c>
      <c r="C4104" s="0" t="n">
        <f aca="false">'Profiles 8760'!E4093</f>
        <v>0</v>
      </c>
      <c r="D4104" s="0" t="n">
        <f aca="false">'Profiles 8760'!F4093</f>
        <v>0.804022</v>
      </c>
      <c r="E4104" s="0" t="n">
        <f aca="false">'Profiles 8760'!G4093</f>
        <v>0.515177</v>
      </c>
      <c r="F4104" s="0" t="n">
        <f aca="false">D4104*Assumptions!$C$11*$B$7+E4104*Assumptions!$C$12*$B$8</f>
        <v>253.2722929</v>
      </c>
      <c r="G4104" s="0" t="n">
        <f aca="false">C4104*Assumptions!$C$15</f>
        <v>0</v>
      </c>
      <c r="H4104" s="0" t="n">
        <f aca="false">MIN(F4104,G4104)</f>
        <v>0</v>
      </c>
      <c r="I4104" s="0" t="n">
        <f aca="false">IF(C4104=1,MIN(G4104-H4104,Assumptions!$C$13,P4103),0)</f>
        <v>0</v>
      </c>
      <c r="J4104" s="0" t="n">
        <f aca="false">H4104+I4104</f>
        <v>0</v>
      </c>
      <c r="K4104" s="0" t="n">
        <f aca="false">MIN(IF(C4104=1,F4104-H4104,F4104),Assumptions!$C$13,MAX(0,($B$5-P4103)/$B$6))</f>
        <v>180</v>
      </c>
      <c r="L4104" s="0" t="n">
        <f aca="false">IF(C4104=1,0,MIN(F4104-K4104,Assumptions!$C$15,MAX(0,$B$10-O4103-M4104)))</f>
        <v>73.2722929</v>
      </c>
      <c r="M4104" s="0" t="n">
        <f aca="false">'Profiles 8760'!H4093</f>
        <v>155600</v>
      </c>
      <c r="N4104" s="0" t="n">
        <f aca="false">J4104+L4104</f>
        <v>73.2722929</v>
      </c>
      <c r="O4104" s="0" t="n">
        <f aca="false">O4103+N4104</f>
        <v>383576.639800101</v>
      </c>
      <c r="P4104" s="0" t="n">
        <f aca="false">MIN($B$5,P4103+K4104*$B$6-I4104)</f>
        <v>448.39470143728</v>
      </c>
      <c r="Q4104" s="0" t="n">
        <f aca="false">MAX(0,F4104-H4104-K4104-L4104)</f>
        <v>0</v>
      </c>
    </row>
    <row r="4105" customFormat="false" ht="15" hidden="false" customHeight="false" outlineLevel="0" collapsed="false">
      <c r="A4105" s="0" t="n">
        <f aca="false">'Profiles 8760'!A4094</f>
        <v>4092</v>
      </c>
      <c r="B4105" s="0" t="n">
        <f aca="false">'Profiles 8760'!B4094</f>
        <v>6</v>
      </c>
      <c r="C4105" s="0" t="n">
        <f aca="false">'Profiles 8760'!E4094</f>
        <v>0</v>
      </c>
      <c r="D4105" s="0" t="n">
        <f aca="false">'Profiles 8760'!F4094</f>
        <v>0.90036</v>
      </c>
      <c r="E4105" s="0" t="n">
        <f aca="false">'Profiles 8760'!G4094</f>
        <v>0.593609</v>
      </c>
      <c r="F4105" s="0" t="n">
        <f aca="false">D4105*Assumptions!$C$11*$B$7+E4105*Assumptions!$C$12*$B$8</f>
        <v>284.3025761</v>
      </c>
      <c r="G4105" s="0" t="n">
        <f aca="false">C4105*Assumptions!$C$15</f>
        <v>0</v>
      </c>
      <c r="H4105" s="0" t="n">
        <f aca="false">MIN(F4105,G4105)</f>
        <v>0</v>
      </c>
      <c r="I4105" s="0" t="n">
        <f aca="false">IF(C4105=1,MIN(G4105-H4105,Assumptions!$C$13,P4104),0)</f>
        <v>0</v>
      </c>
      <c r="J4105" s="0" t="n">
        <f aca="false">H4105+I4105</f>
        <v>0</v>
      </c>
      <c r="K4105" s="0" t="n">
        <f aca="false">MIN(IF(C4105=1,F4105-H4105,F4105),Assumptions!$C$13,MAX(0,($B$5-P4104)/$B$6))</f>
        <v>72.0065742532534</v>
      </c>
      <c r="L4105" s="0" t="n">
        <f aca="false">IF(C4105=1,0,MIN(F4105-K4105,Assumptions!$C$15,MAX(0,$B$10-O4104-M4105)))</f>
        <v>200</v>
      </c>
      <c r="M4105" s="0" t="n">
        <f aca="false">'Profiles 8760'!H4094</f>
        <v>155600</v>
      </c>
      <c r="N4105" s="0" t="n">
        <f aca="false">J4105+L4105</f>
        <v>200</v>
      </c>
      <c r="O4105" s="0" t="n">
        <f aca="false">O4104+N4105</f>
        <v>383776.639800101</v>
      </c>
      <c r="P4105" s="0" t="n">
        <f aca="false">MIN($B$5,P4104+K4105*$B$6-I4105)</f>
        <v>510.81</v>
      </c>
      <c r="Q4105" s="0" t="n">
        <f aca="false">MAX(0,F4105-H4105-K4105-L4105)</f>
        <v>12.2960018467467</v>
      </c>
    </row>
    <row r="4106" customFormat="false" ht="15" hidden="false" customHeight="false" outlineLevel="0" collapsed="false">
      <c r="A4106" s="0" t="n">
        <f aca="false">'Profiles 8760'!A4095</f>
        <v>4093</v>
      </c>
      <c r="B4106" s="0" t="n">
        <f aca="false">'Profiles 8760'!B4095</f>
        <v>6</v>
      </c>
      <c r="C4106" s="0" t="n">
        <f aca="false">'Profiles 8760'!E4095</f>
        <v>0</v>
      </c>
      <c r="D4106" s="0" t="n">
        <f aca="false">'Profiles 8760'!F4095</f>
        <v>0.933684</v>
      </c>
      <c r="E4106" s="0" t="n">
        <f aca="false">'Profiles 8760'!G4095</f>
        <v>0.580712</v>
      </c>
      <c r="F4106" s="0" t="n">
        <f aca="false">D4106*Assumptions!$C$11*$B$7+E4106*Assumptions!$C$12*$B$8</f>
        <v>293.39906</v>
      </c>
      <c r="G4106" s="0" t="n">
        <f aca="false">C4106*Assumptions!$C$15</f>
        <v>0</v>
      </c>
      <c r="H4106" s="0" t="n">
        <f aca="false">MIN(F4106,G4106)</f>
        <v>0</v>
      </c>
      <c r="I4106" s="0" t="n">
        <f aca="false">IF(C4106=1,MIN(G4106-H4106,Assumptions!$C$13,P4105),0)</f>
        <v>0</v>
      </c>
      <c r="J4106" s="0" t="n">
        <f aca="false">H4106+I4106</f>
        <v>0</v>
      </c>
      <c r="K4106" s="0" t="n">
        <f aca="false">MIN(IF(C4106=1,F4106-H4106,F4106),Assumptions!$C$13,MAX(0,($B$5-P4105)/$B$6))</f>
        <v>0</v>
      </c>
      <c r="L4106" s="0" t="n">
        <f aca="false">IF(C4106=1,0,MIN(F4106-K4106,Assumptions!$C$15,MAX(0,$B$10-O4105-M4106)))</f>
        <v>200</v>
      </c>
      <c r="M4106" s="0" t="n">
        <f aca="false">'Profiles 8760'!H4095</f>
        <v>155600</v>
      </c>
      <c r="N4106" s="0" t="n">
        <f aca="false">J4106+L4106</f>
        <v>200</v>
      </c>
      <c r="O4106" s="0" t="n">
        <f aca="false">O4105+N4106</f>
        <v>383976.639800101</v>
      </c>
      <c r="P4106" s="0" t="n">
        <f aca="false">MIN($B$5,P4105+K4106*$B$6-I4106)</f>
        <v>510.81</v>
      </c>
      <c r="Q4106" s="0" t="n">
        <f aca="false">MAX(0,F4106-H4106-K4106-L4106)</f>
        <v>93.39906</v>
      </c>
    </row>
    <row r="4107" customFormat="false" ht="15" hidden="false" customHeight="false" outlineLevel="0" collapsed="false">
      <c r="A4107" s="0" t="n">
        <f aca="false">'Profiles 8760'!A4096</f>
        <v>4094</v>
      </c>
      <c r="B4107" s="0" t="n">
        <f aca="false">'Profiles 8760'!B4096</f>
        <v>6</v>
      </c>
      <c r="C4107" s="0" t="n">
        <f aca="false">'Profiles 8760'!E4096</f>
        <v>0</v>
      </c>
      <c r="D4107" s="0" t="n">
        <f aca="false">'Profiles 8760'!F4096</f>
        <v>0.90036</v>
      </c>
      <c r="E4107" s="0" t="n">
        <f aca="false">'Profiles 8760'!G4096</f>
        <v>0.784729</v>
      </c>
      <c r="F4107" s="0" t="n">
        <f aca="false">D4107*Assumptions!$C$11*$B$7+E4107*Assumptions!$C$12*$B$8</f>
        <v>292.1193841</v>
      </c>
      <c r="G4107" s="0" t="n">
        <f aca="false">C4107*Assumptions!$C$15</f>
        <v>0</v>
      </c>
      <c r="H4107" s="0" t="n">
        <f aca="false">MIN(F4107,G4107)</f>
        <v>0</v>
      </c>
      <c r="I4107" s="0" t="n">
        <f aca="false">IF(C4107=1,MIN(G4107-H4107,Assumptions!$C$13,P4106),0)</f>
        <v>0</v>
      </c>
      <c r="J4107" s="0" t="n">
        <f aca="false">H4107+I4107</f>
        <v>0</v>
      </c>
      <c r="K4107" s="0" t="n">
        <f aca="false">MIN(IF(C4107=1,F4107-H4107,F4107),Assumptions!$C$13,MAX(0,($B$5-P4106)/$B$6))</f>
        <v>0</v>
      </c>
      <c r="L4107" s="0" t="n">
        <f aca="false">IF(C4107=1,0,MIN(F4107-K4107,Assumptions!$C$15,MAX(0,$B$10-O4106-M4107)))</f>
        <v>200</v>
      </c>
      <c r="M4107" s="0" t="n">
        <f aca="false">'Profiles 8760'!H4096</f>
        <v>155600</v>
      </c>
      <c r="N4107" s="0" t="n">
        <f aca="false">J4107+L4107</f>
        <v>200</v>
      </c>
      <c r="O4107" s="0" t="n">
        <f aca="false">O4106+N4107</f>
        <v>384176.639800101</v>
      </c>
      <c r="P4107" s="0" t="n">
        <f aca="false">MIN($B$5,P4106+K4107*$B$6-I4107)</f>
        <v>510.81</v>
      </c>
      <c r="Q4107" s="0" t="n">
        <f aca="false">MAX(0,F4107-H4107-K4107-L4107)</f>
        <v>92.1193841000001</v>
      </c>
    </row>
    <row r="4108" customFormat="false" ht="15" hidden="false" customHeight="false" outlineLevel="0" collapsed="false">
      <c r="A4108" s="0" t="n">
        <f aca="false">'Profiles 8760'!A4097</f>
        <v>4095</v>
      </c>
      <c r="B4108" s="0" t="n">
        <f aca="false">'Profiles 8760'!B4097</f>
        <v>6</v>
      </c>
      <c r="C4108" s="0" t="n">
        <f aca="false">'Profiles 8760'!E4097</f>
        <v>0</v>
      </c>
      <c r="D4108" s="0" t="n">
        <f aca="false">'Profiles 8760'!F4097</f>
        <v>0.804022</v>
      </c>
      <c r="E4108" s="0" t="n">
        <f aca="false">'Profiles 8760'!G4097</f>
        <v>0.691326</v>
      </c>
      <c r="F4108" s="0" t="n">
        <f aca="false">D4108*Assumptions!$C$11*$B$7+E4108*Assumptions!$C$12*$B$8</f>
        <v>260.476787</v>
      </c>
      <c r="G4108" s="0" t="n">
        <f aca="false">C4108*Assumptions!$C$15</f>
        <v>0</v>
      </c>
      <c r="H4108" s="0" t="n">
        <f aca="false">MIN(F4108,G4108)</f>
        <v>0</v>
      </c>
      <c r="I4108" s="0" t="n">
        <f aca="false">IF(C4108=1,MIN(G4108-H4108,Assumptions!$C$13,P4107),0)</f>
        <v>0</v>
      </c>
      <c r="J4108" s="0" t="n">
        <f aca="false">H4108+I4108</f>
        <v>0</v>
      </c>
      <c r="K4108" s="0" t="n">
        <f aca="false">MIN(IF(C4108=1,F4108-H4108,F4108),Assumptions!$C$13,MAX(0,($B$5-P4107)/$B$6))</f>
        <v>0</v>
      </c>
      <c r="L4108" s="0" t="n">
        <f aca="false">IF(C4108=1,0,MIN(F4108-K4108,Assumptions!$C$15,MAX(0,$B$10-O4107-M4108)))</f>
        <v>200</v>
      </c>
      <c r="M4108" s="0" t="n">
        <f aca="false">'Profiles 8760'!H4097</f>
        <v>155600</v>
      </c>
      <c r="N4108" s="0" t="n">
        <f aca="false">J4108+L4108</f>
        <v>200</v>
      </c>
      <c r="O4108" s="0" t="n">
        <f aca="false">O4107+N4108</f>
        <v>384376.639800101</v>
      </c>
      <c r="P4108" s="0" t="n">
        <f aca="false">MIN($B$5,P4107+K4108*$B$6-I4108)</f>
        <v>510.81</v>
      </c>
      <c r="Q4108" s="0" t="n">
        <f aca="false">MAX(0,F4108-H4108-K4108-L4108)</f>
        <v>60.476787</v>
      </c>
    </row>
    <row r="4109" customFormat="false" ht="15" hidden="false" customHeight="false" outlineLevel="0" collapsed="false">
      <c r="A4109" s="0" t="n">
        <f aca="false">'Profiles 8760'!A4098</f>
        <v>4096</v>
      </c>
      <c r="B4109" s="0" t="n">
        <f aca="false">'Profiles 8760'!B4098</f>
        <v>6</v>
      </c>
      <c r="C4109" s="0" t="n">
        <f aca="false">'Profiles 8760'!E4098</f>
        <v>0</v>
      </c>
      <c r="D4109" s="0" t="n">
        <f aca="false">'Profiles 8760'!F4098</f>
        <v>0.655322</v>
      </c>
      <c r="E4109" s="0" t="n">
        <f aca="false">'Profiles 8760'!G4098</f>
        <v>0.785482</v>
      </c>
      <c r="F4109" s="0" t="n">
        <f aca="false">D4109*Assumptions!$C$11*$B$7+E4109*Assumptions!$C$12*$B$8</f>
        <v>221.3832074</v>
      </c>
      <c r="G4109" s="0" t="n">
        <f aca="false">C4109*Assumptions!$C$15</f>
        <v>0</v>
      </c>
      <c r="H4109" s="0" t="n">
        <f aca="false">MIN(F4109,G4109)</f>
        <v>0</v>
      </c>
      <c r="I4109" s="0" t="n">
        <f aca="false">IF(C4109=1,MIN(G4109-H4109,Assumptions!$C$13,P4108),0)</f>
        <v>0</v>
      </c>
      <c r="J4109" s="0" t="n">
        <f aca="false">H4109+I4109</f>
        <v>0</v>
      </c>
      <c r="K4109" s="0" t="n">
        <f aca="false">MIN(IF(C4109=1,F4109-H4109,F4109),Assumptions!$C$13,MAX(0,($B$5-P4108)/$B$6))</f>
        <v>0</v>
      </c>
      <c r="L4109" s="0" t="n">
        <f aca="false">IF(C4109=1,0,MIN(F4109-K4109,Assumptions!$C$15,MAX(0,$B$10-O4108-M4109)))</f>
        <v>200</v>
      </c>
      <c r="M4109" s="0" t="n">
        <f aca="false">'Profiles 8760'!H4098</f>
        <v>155600</v>
      </c>
      <c r="N4109" s="0" t="n">
        <f aca="false">J4109+L4109</f>
        <v>200</v>
      </c>
      <c r="O4109" s="0" t="n">
        <f aca="false">O4108+N4109</f>
        <v>384576.639800101</v>
      </c>
      <c r="P4109" s="0" t="n">
        <f aca="false">MIN($B$5,P4108+K4109*$B$6-I4109)</f>
        <v>510.81</v>
      </c>
      <c r="Q4109" s="0" t="n">
        <f aca="false">MAX(0,F4109-H4109-K4109-L4109)</f>
        <v>21.3832074</v>
      </c>
    </row>
    <row r="4110" customFormat="false" ht="15" hidden="false" customHeight="false" outlineLevel="0" collapsed="false">
      <c r="A4110" s="0" t="n">
        <f aca="false">'Profiles 8760'!A4099</f>
        <v>4097</v>
      </c>
      <c r="B4110" s="0" t="n">
        <f aca="false">'Profiles 8760'!B4099</f>
        <v>6</v>
      </c>
      <c r="C4110" s="0" t="n">
        <f aca="false">'Profiles 8760'!E4099</f>
        <v>0</v>
      </c>
      <c r="D4110" s="0" t="n">
        <f aca="false">'Profiles 8760'!F4099</f>
        <v>0.471273</v>
      </c>
      <c r="E4110" s="0" t="n">
        <f aca="false">'Profiles 8760'!G4099</f>
        <v>0.644879</v>
      </c>
      <c r="F4110" s="0" t="n">
        <f aca="false">D4110*Assumptions!$C$11*$B$7+E4110*Assumptions!$C$12*$B$8</f>
        <v>162.4791935</v>
      </c>
      <c r="G4110" s="0" t="n">
        <f aca="false">C4110*Assumptions!$C$15</f>
        <v>0</v>
      </c>
      <c r="H4110" s="0" t="n">
        <f aca="false">MIN(F4110,G4110)</f>
        <v>0</v>
      </c>
      <c r="I4110" s="0" t="n">
        <f aca="false">IF(C4110=1,MIN(G4110-H4110,Assumptions!$C$13,P4109),0)</f>
        <v>0</v>
      </c>
      <c r="J4110" s="0" t="n">
        <f aca="false">H4110+I4110</f>
        <v>0</v>
      </c>
      <c r="K4110" s="0" t="n">
        <f aca="false">MIN(IF(C4110=1,F4110-H4110,F4110),Assumptions!$C$13,MAX(0,($B$5-P4109)/$B$6))</f>
        <v>0</v>
      </c>
      <c r="L4110" s="0" t="n">
        <f aca="false">IF(C4110=1,0,MIN(F4110-K4110,Assumptions!$C$15,MAX(0,$B$10-O4109-M4110)))</f>
        <v>162.4791935</v>
      </c>
      <c r="M4110" s="0" t="n">
        <f aca="false">'Profiles 8760'!H4099</f>
        <v>155600</v>
      </c>
      <c r="N4110" s="0" t="n">
        <f aca="false">J4110+L4110</f>
        <v>162.4791935</v>
      </c>
      <c r="O4110" s="0" t="n">
        <f aca="false">O4109+N4110</f>
        <v>384739.118993601</v>
      </c>
      <c r="P4110" s="0" t="n">
        <f aca="false">MIN($B$5,P4109+K4110*$B$6-I4110)</f>
        <v>510.81</v>
      </c>
      <c r="Q4110" s="0" t="n">
        <f aca="false">MAX(0,F4110-H4110-K4110-L4110)</f>
        <v>0</v>
      </c>
    </row>
    <row r="4111" customFormat="false" ht="15" hidden="false" customHeight="false" outlineLevel="0" collapsed="false">
      <c r="A4111" s="0" t="n">
        <f aca="false">'Profiles 8760'!A4100</f>
        <v>4098</v>
      </c>
      <c r="B4111" s="0" t="n">
        <f aca="false">'Profiles 8760'!B4100</f>
        <v>6</v>
      </c>
      <c r="C4111" s="0" t="n">
        <f aca="false">'Profiles 8760'!E4100</f>
        <v>0</v>
      </c>
      <c r="D4111" s="0" t="n">
        <f aca="false">'Profiles 8760'!F4100</f>
        <v>0.2746</v>
      </c>
      <c r="E4111" s="0" t="n">
        <f aca="false">'Profiles 8760'!G4100</f>
        <v>0.513023</v>
      </c>
      <c r="F4111" s="0" t="n">
        <f aca="false">D4111*Assumptions!$C$11*$B$7+E4111*Assumptions!$C$12*$B$8</f>
        <v>100.2871207</v>
      </c>
      <c r="G4111" s="0" t="n">
        <f aca="false">C4111*Assumptions!$C$15</f>
        <v>0</v>
      </c>
      <c r="H4111" s="0" t="n">
        <f aca="false">MIN(F4111,G4111)</f>
        <v>0</v>
      </c>
      <c r="I4111" s="0" t="n">
        <f aca="false">IF(C4111=1,MIN(G4111-H4111,Assumptions!$C$13,P4110),0)</f>
        <v>0</v>
      </c>
      <c r="J4111" s="0" t="n">
        <f aca="false">H4111+I4111</f>
        <v>0</v>
      </c>
      <c r="K4111" s="0" t="n">
        <f aca="false">MIN(IF(C4111=1,F4111-H4111,F4111),Assumptions!$C$13,MAX(0,($B$5-P4110)/$B$6))</f>
        <v>0</v>
      </c>
      <c r="L4111" s="0" t="n">
        <f aca="false">IF(C4111=1,0,MIN(F4111-K4111,Assumptions!$C$15,MAX(0,$B$10-O4110-M4111)))</f>
        <v>100.2871207</v>
      </c>
      <c r="M4111" s="0" t="n">
        <f aca="false">'Profiles 8760'!H4100</f>
        <v>155600</v>
      </c>
      <c r="N4111" s="0" t="n">
        <f aca="false">J4111+L4111</f>
        <v>100.2871207</v>
      </c>
      <c r="O4111" s="0" t="n">
        <f aca="false">O4110+N4111</f>
        <v>384839.406114301</v>
      </c>
      <c r="P4111" s="0" t="n">
        <f aca="false">MIN($B$5,P4110+K4111*$B$6-I4111)</f>
        <v>510.81</v>
      </c>
      <c r="Q4111" s="0" t="n">
        <f aca="false">MAX(0,F4111-H4111-K4111-L4111)</f>
        <v>0</v>
      </c>
    </row>
    <row r="4112" customFormat="false" ht="15" hidden="false" customHeight="false" outlineLevel="0" collapsed="false">
      <c r="A4112" s="0" t="n">
        <f aca="false">'Profiles 8760'!A4101</f>
        <v>4099</v>
      </c>
      <c r="B4112" s="0" t="n">
        <f aca="false">'Profiles 8760'!B4101</f>
        <v>6</v>
      </c>
      <c r="C4112" s="0" t="n">
        <f aca="false">'Profiles 8760'!E4101</f>
        <v>0</v>
      </c>
      <c r="D4112" s="0" t="n">
        <f aca="false">'Profiles 8760'!F4101</f>
        <v>0.094821</v>
      </c>
      <c r="E4112" s="0" t="n">
        <f aca="false">'Profiles 8760'!G4101</f>
        <v>0.463109</v>
      </c>
      <c r="F4112" s="0" t="n">
        <f aca="false">D4112*Assumptions!$C$11*$B$7+E4112*Assumptions!$C$12*$B$8</f>
        <v>46.3254629</v>
      </c>
      <c r="G4112" s="0" t="n">
        <f aca="false">C4112*Assumptions!$C$15</f>
        <v>0</v>
      </c>
      <c r="H4112" s="0" t="n">
        <f aca="false">MIN(F4112,G4112)</f>
        <v>0</v>
      </c>
      <c r="I4112" s="0" t="n">
        <f aca="false">IF(C4112=1,MIN(G4112-H4112,Assumptions!$C$13,P4111),0)</f>
        <v>0</v>
      </c>
      <c r="J4112" s="0" t="n">
        <f aca="false">H4112+I4112</f>
        <v>0</v>
      </c>
      <c r="K4112" s="0" t="n">
        <f aca="false">MIN(IF(C4112=1,F4112-H4112,F4112),Assumptions!$C$13,MAX(0,($B$5-P4111)/$B$6))</f>
        <v>0</v>
      </c>
      <c r="L4112" s="0" t="n">
        <f aca="false">IF(C4112=1,0,MIN(F4112-K4112,Assumptions!$C$15,MAX(0,$B$10-O4111-M4112)))</f>
        <v>46.3254629</v>
      </c>
      <c r="M4112" s="0" t="n">
        <f aca="false">'Profiles 8760'!H4101</f>
        <v>155600</v>
      </c>
      <c r="N4112" s="0" t="n">
        <f aca="false">J4112+L4112</f>
        <v>46.3254629</v>
      </c>
      <c r="O4112" s="0" t="n">
        <f aca="false">O4111+N4112</f>
        <v>384885.731577201</v>
      </c>
      <c r="P4112" s="0" t="n">
        <f aca="false">MIN($B$5,P4111+K4112*$B$6-I4112)</f>
        <v>510.81</v>
      </c>
      <c r="Q4112" s="0" t="n">
        <f aca="false">MAX(0,F4112-H4112-K4112-L4112)</f>
        <v>0</v>
      </c>
    </row>
    <row r="4113" customFormat="false" ht="15" hidden="false" customHeight="false" outlineLevel="0" collapsed="false">
      <c r="A4113" s="0" t="n">
        <f aca="false">'Profiles 8760'!A4102</f>
        <v>4100</v>
      </c>
      <c r="B4113" s="0" t="n">
        <f aca="false">'Profiles 8760'!B4102</f>
        <v>6</v>
      </c>
      <c r="C4113" s="0" t="n">
        <f aca="false">'Profiles 8760'!E4102</f>
        <v>1</v>
      </c>
      <c r="D4113" s="0" t="n">
        <f aca="false">'Profiles 8760'!F4102</f>
        <v>0</v>
      </c>
      <c r="E4113" s="0" t="n">
        <f aca="false">'Profiles 8760'!G4102</f>
        <v>0.48572</v>
      </c>
      <c r="F4113" s="0" t="n">
        <f aca="false">D4113*Assumptions!$C$11*$B$7+E4113*Assumptions!$C$12*$B$8</f>
        <v>19.865948</v>
      </c>
      <c r="G4113" s="0" t="n">
        <f aca="false">C4113*Assumptions!$C$15</f>
        <v>200</v>
      </c>
      <c r="H4113" s="0" t="n">
        <f aca="false">MIN(F4113,G4113)</f>
        <v>19.865948</v>
      </c>
      <c r="I4113" s="0" t="n">
        <f aca="false">IF(C4113=1,MIN(G4113-H4113,Assumptions!$C$13,P4112),0)</f>
        <v>180</v>
      </c>
      <c r="J4113" s="0" t="n">
        <f aca="false">H4113+I4113</f>
        <v>199.865948</v>
      </c>
      <c r="K4113" s="0" t="n">
        <f aca="false">MIN(IF(C4113=1,F4113-H4113,F4113),Assumptions!$C$13,MAX(0,($B$5-P4112)/$B$6))</f>
        <v>0</v>
      </c>
      <c r="L4113" s="0" t="n">
        <f aca="false">IF(C4113=1,0,MIN(F4113-K4113,Assumptions!$C$15,MAX(0,$B$10-O4112-M4113)))</f>
        <v>0</v>
      </c>
      <c r="M4113" s="0" t="n">
        <f aca="false">'Profiles 8760'!H4102</f>
        <v>155400</v>
      </c>
      <c r="N4113" s="0" t="n">
        <f aca="false">J4113+L4113</f>
        <v>199.865948</v>
      </c>
      <c r="O4113" s="0" t="n">
        <f aca="false">O4112+N4113</f>
        <v>385085.597525201</v>
      </c>
      <c r="P4113" s="0" t="n">
        <f aca="false">MIN($B$5,P4112+K4113*$B$6-I4113)</f>
        <v>330.81</v>
      </c>
      <c r="Q4113" s="0" t="n">
        <f aca="false">MAX(0,F4113-H4113-K4113-L4113)</f>
        <v>0</v>
      </c>
    </row>
    <row r="4114" customFormat="false" ht="15" hidden="false" customHeight="false" outlineLevel="0" collapsed="false">
      <c r="A4114" s="0" t="n">
        <f aca="false">'Profiles 8760'!A4103</f>
        <v>4101</v>
      </c>
      <c r="B4114" s="0" t="n">
        <f aca="false">'Profiles 8760'!B4103</f>
        <v>6</v>
      </c>
      <c r="C4114" s="0" t="n">
        <f aca="false">'Profiles 8760'!E4103</f>
        <v>1</v>
      </c>
      <c r="D4114" s="0" t="n">
        <f aca="false">'Profiles 8760'!F4103</f>
        <v>0</v>
      </c>
      <c r="E4114" s="0" t="n">
        <f aca="false">'Profiles 8760'!G4103</f>
        <v>0.782642</v>
      </c>
      <c r="F4114" s="0" t="n">
        <f aca="false">D4114*Assumptions!$C$11*$B$7+E4114*Assumptions!$C$12*$B$8</f>
        <v>32.0100578</v>
      </c>
      <c r="G4114" s="0" t="n">
        <f aca="false">C4114*Assumptions!$C$15</f>
        <v>200</v>
      </c>
      <c r="H4114" s="0" t="n">
        <f aca="false">MIN(F4114,G4114)</f>
        <v>32.0100578</v>
      </c>
      <c r="I4114" s="0" t="n">
        <f aca="false">IF(C4114=1,MIN(G4114-H4114,Assumptions!$C$13,P4113),0)</f>
        <v>167.9899422</v>
      </c>
      <c r="J4114" s="0" t="n">
        <f aca="false">H4114+I4114</f>
        <v>200</v>
      </c>
      <c r="K4114" s="0" t="n">
        <f aca="false">MIN(IF(C4114=1,F4114-H4114,F4114),Assumptions!$C$13,MAX(0,($B$5-P4113)/$B$6))</f>
        <v>0</v>
      </c>
      <c r="L4114" s="0" t="n">
        <f aca="false">IF(C4114=1,0,MIN(F4114-K4114,Assumptions!$C$15,MAX(0,$B$10-O4113-M4114)))</f>
        <v>0</v>
      </c>
      <c r="M4114" s="0" t="n">
        <f aca="false">'Profiles 8760'!H4103</f>
        <v>155200</v>
      </c>
      <c r="N4114" s="0" t="n">
        <f aca="false">J4114+L4114</f>
        <v>200</v>
      </c>
      <c r="O4114" s="0" t="n">
        <f aca="false">O4113+N4114</f>
        <v>385285.597525201</v>
      </c>
      <c r="P4114" s="0" t="n">
        <f aca="false">MIN($B$5,P4113+K4114*$B$6-I4114)</f>
        <v>162.8200578</v>
      </c>
      <c r="Q4114" s="0" t="n">
        <f aca="false">MAX(0,F4114-H4114-K4114-L4114)</f>
        <v>0</v>
      </c>
    </row>
    <row r="4115" customFormat="false" ht="15" hidden="false" customHeight="false" outlineLevel="0" collapsed="false">
      <c r="A4115" s="0" t="n">
        <f aca="false">'Profiles 8760'!A4104</f>
        <v>4102</v>
      </c>
      <c r="B4115" s="0" t="n">
        <f aca="false">'Profiles 8760'!B4104</f>
        <v>6</v>
      </c>
      <c r="C4115" s="0" t="n">
        <f aca="false">'Profiles 8760'!E4104</f>
        <v>0</v>
      </c>
      <c r="D4115" s="0" t="n">
        <f aca="false">'Profiles 8760'!F4104</f>
        <v>0</v>
      </c>
      <c r="E4115" s="0" t="n">
        <f aca="false">'Profiles 8760'!G4104</f>
        <v>0.759347</v>
      </c>
      <c r="F4115" s="0" t="n">
        <f aca="false">D4115*Assumptions!$C$11*$B$7+E4115*Assumptions!$C$12*$B$8</f>
        <v>31.0572923</v>
      </c>
      <c r="G4115" s="0" t="n">
        <f aca="false">C4115*Assumptions!$C$15</f>
        <v>0</v>
      </c>
      <c r="H4115" s="0" t="n">
        <f aca="false">MIN(F4115,G4115)</f>
        <v>0</v>
      </c>
      <c r="I4115" s="0" t="n">
        <f aca="false">IF(C4115=1,MIN(G4115-H4115,Assumptions!$C$13,P4114),0)</f>
        <v>0</v>
      </c>
      <c r="J4115" s="0" t="n">
        <f aca="false">H4115+I4115</f>
        <v>0</v>
      </c>
      <c r="K4115" s="0" t="n">
        <f aca="false">MIN(IF(C4115=1,F4115-H4115,F4115),Assumptions!$C$13,MAX(0,($B$5-P4114)/$B$6))</f>
        <v>31.0572923</v>
      </c>
      <c r="L4115" s="0" t="n">
        <f aca="false">IF(C4115=1,0,MIN(F4115-K4115,Assumptions!$C$15,MAX(0,$B$10-O4114-M4115)))</f>
        <v>0</v>
      </c>
      <c r="M4115" s="0" t="n">
        <f aca="false">'Profiles 8760'!H4104</f>
        <v>155200</v>
      </c>
      <c r="N4115" s="0" t="n">
        <f aca="false">J4115+L4115</f>
        <v>0</v>
      </c>
      <c r="O4115" s="0" t="n">
        <f aca="false">O4114+N4115</f>
        <v>385285.597525201</v>
      </c>
      <c r="P4115" s="0" t="n">
        <f aca="false">MIN($B$5,P4114+K4115*$B$6-I4115)</f>
        <v>189.74051876564</v>
      </c>
      <c r="Q4115" s="0" t="n">
        <f aca="false">MAX(0,F4115-H4115-K4115-L4115)</f>
        <v>0</v>
      </c>
    </row>
    <row r="4116" customFormat="false" ht="15" hidden="false" customHeight="false" outlineLevel="0" collapsed="false">
      <c r="A4116" s="0" t="n">
        <f aca="false">'Profiles 8760'!A4105</f>
        <v>4103</v>
      </c>
      <c r="B4116" s="0" t="n">
        <f aca="false">'Profiles 8760'!B4105</f>
        <v>6</v>
      </c>
      <c r="C4116" s="0" t="n">
        <f aca="false">'Profiles 8760'!E4105</f>
        <v>0</v>
      </c>
      <c r="D4116" s="0" t="n">
        <f aca="false">'Profiles 8760'!F4105</f>
        <v>0</v>
      </c>
      <c r="E4116" s="0" t="n">
        <f aca="false">'Profiles 8760'!G4105</f>
        <v>0.763673</v>
      </c>
      <c r="F4116" s="0" t="n">
        <f aca="false">D4116*Assumptions!$C$11*$B$7+E4116*Assumptions!$C$12*$B$8</f>
        <v>31.2342257</v>
      </c>
      <c r="G4116" s="0" t="n">
        <f aca="false">C4116*Assumptions!$C$15</f>
        <v>0</v>
      </c>
      <c r="H4116" s="0" t="n">
        <f aca="false">MIN(F4116,G4116)</f>
        <v>0</v>
      </c>
      <c r="I4116" s="0" t="n">
        <f aca="false">IF(C4116=1,MIN(G4116-H4116,Assumptions!$C$13,P4115),0)</f>
        <v>0</v>
      </c>
      <c r="J4116" s="0" t="n">
        <f aca="false">H4116+I4116</f>
        <v>0</v>
      </c>
      <c r="K4116" s="0" t="n">
        <f aca="false">MIN(IF(C4116=1,F4116-H4116,F4116),Assumptions!$C$13,MAX(0,($B$5-P4115)/$B$6))</f>
        <v>31.2342257</v>
      </c>
      <c r="L4116" s="0" t="n">
        <f aca="false">IF(C4116=1,0,MIN(F4116-K4116,Assumptions!$C$15,MAX(0,$B$10-O4115-M4116)))</f>
        <v>0</v>
      </c>
      <c r="M4116" s="0" t="n">
        <f aca="false">'Profiles 8760'!H4105</f>
        <v>155200</v>
      </c>
      <c r="N4116" s="0" t="n">
        <f aca="false">J4116+L4116</f>
        <v>0</v>
      </c>
      <c r="O4116" s="0" t="n">
        <f aca="false">O4115+N4116</f>
        <v>385285.597525201</v>
      </c>
      <c r="P4116" s="0" t="n">
        <f aca="false">MIN($B$5,P4115+K4116*$B$6-I4116)</f>
        <v>216.8143456024</v>
      </c>
      <c r="Q4116" s="0" t="n">
        <f aca="false">MAX(0,F4116-H4116-K4116-L4116)</f>
        <v>0</v>
      </c>
    </row>
    <row r="4117" customFormat="false" ht="15" hidden="false" customHeight="false" outlineLevel="0" collapsed="false">
      <c r="A4117" s="0" t="n">
        <f aca="false">'Profiles 8760'!A4106</f>
        <v>4104</v>
      </c>
      <c r="B4117" s="0" t="n">
        <f aca="false">'Profiles 8760'!B4106</f>
        <v>6</v>
      </c>
      <c r="C4117" s="0" t="n">
        <f aca="false">'Profiles 8760'!E4106</f>
        <v>0</v>
      </c>
      <c r="D4117" s="0" t="n">
        <f aca="false">'Profiles 8760'!F4106</f>
        <v>0</v>
      </c>
      <c r="E4117" s="0" t="n">
        <f aca="false">'Profiles 8760'!G4106</f>
        <v>1</v>
      </c>
      <c r="F4117" s="0" t="n">
        <f aca="false">D4117*Assumptions!$C$11*$B$7+E4117*Assumptions!$C$12*$B$8</f>
        <v>40.9</v>
      </c>
      <c r="G4117" s="0" t="n">
        <f aca="false">C4117*Assumptions!$C$15</f>
        <v>0</v>
      </c>
      <c r="H4117" s="0" t="n">
        <f aca="false">MIN(F4117,G4117)</f>
        <v>0</v>
      </c>
      <c r="I4117" s="0" t="n">
        <f aca="false">IF(C4117=1,MIN(G4117-H4117,Assumptions!$C$13,P4116),0)</f>
        <v>0</v>
      </c>
      <c r="J4117" s="0" t="n">
        <f aca="false">H4117+I4117</f>
        <v>0</v>
      </c>
      <c r="K4117" s="0" t="n">
        <f aca="false">MIN(IF(C4117=1,F4117-H4117,F4117),Assumptions!$C$13,MAX(0,($B$5-P4116)/$B$6))</f>
        <v>40.9</v>
      </c>
      <c r="L4117" s="0" t="n">
        <f aca="false">IF(C4117=1,0,MIN(F4117-K4117,Assumptions!$C$15,MAX(0,$B$10-O4116-M4117)))</f>
        <v>0</v>
      </c>
      <c r="M4117" s="0" t="n">
        <f aca="false">'Profiles 8760'!H4106</f>
        <v>155200</v>
      </c>
      <c r="N4117" s="0" t="n">
        <f aca="false">J4117+L4117</f>
        <v>0</v>
      </c>
      <c r="O4117" s="0" t="n">
        <f aca="false">O4116+N4117</f>
        <v>385285.597525201</v>
      </c>
      <c r="P4117" s="0" t="n">
        <f aca="false">MIN($B$5,P4116+K4117*$B$6-I4117)</f>
        <v>252.2664656024</v>
      </c>
      <c r="Q4117" s="0" t="n">
        <f aca="false">MAX(0,F4117-H4117-K4117-L4117)</f>
        <v>0</v>
      </c>
    </row>
    <row r="4118" customFormat="false" ht="15" hidden="false" customHeight="false" outlineLevel="0" collapsed="false">
      <c r="A4118" s="0" t="n">
        <f aca="false">'Profiles 8760'!A4107</f>
        <v>4105</v>
      </c>
      <c r="B4118" s="0" t="n">
        <f aca="false">'Profiles 8760'!B4107</f>
        <v>6</v>
      </c>
      <c r="C4118" s="0" t="n">
        <f aca="false">'Profiles 8760'!E4107</f>
        <v>0</v>
      </c>
      <c r="D4118" s="0" t="n">
        <f aca="false">'Profiles 8760'!F4107</f>
        <v>0</v>
      </c>
      <c r="E4118" s="0" t="n">
        <f aca="false">'Profiles 8760'!G4107</f>
        <v>1</v>
      </c>
      <c r="F4118" s="0" t="n">
        <f aca="false">D4118*Assumptions!$C$11*$B$7+E4118*Assumptions!$C$12*$B$8</f>
        <v>40.9</v>
      </c>
      <c r="G4118" s="0" t="n">
        <f aca="false">C4118*Assumptions!$C$15</f>
        <v>0</v>
      </c>
      <c r="H4118" s="0" t="n">
        <f aca="false">MIN(F4118,G4118)</f>
        <v>0</v>
      </c>
      <c r="I4118" s="0" t="n">
        <f aca="false">IF(C4118=1,MIN(G4118-H4118,Assumptions!$C$13,P4117),0)</f>
        <v>0</v>
      </c>
      <c r="J4118" s="0" t="n">
        <f aca="false">H4118+I4118</f>
        <v>0</v>
      </c>
      <c r="K4118" s="0" t="n">
        <f aca="false">MIN(IF(C4118=1,F4118-H4118,F4118),Assumptions!$C$13,MAX(0,($B$5-P4117)/$B$6))</f>
        <v>40.9</v>
      </c>
      <c r="L4118" s="0" t="n">
        <f aca="false">IF(C4118=1,0,MIN(F4118-K4118,Assumptions!$C$15,MAX(0,$B$10-O4117-M4118)))</f>
        <v>0</v>
      </c>
      <c r="M4118" s="0" t="n">
        <f aca="false">'Profiles 8760'!H4107</f>
        <v>155200</v>
      </c>
      <c r="N4118" s="0" t="n">
        <f aca="false">J4118+L4118</f>
        <v>0</v>
      </c>
      <c r="O4118" s="0" t="n">
        <f aca="false">O4117+N4118</f>
        <v>385285.597525201</v>
      </c>
      <c r="P4118" s="0" t="n">
        <f aca="false">MIN($B$5,P4117+K4118*$B$6-I4118)</f>
        <v>287.7185856024</v>
      </c>
      <c r="Q4118" s="0" t="n">
        <f aca="false">MAX(0,F4118-H4118-K4118-L4118)</f>
        <v>0</v>
      </c>
    </row>
    <row r="4119" customFormat="false" ht="15" hidden="false" customHeight="false" outlineLevel="0" collapsed="false">
      <c r="A4119" s="0" t="n">
        <f aca="false">'Profiles 8760'!A4108</f>
        <v>4106</v>
      </c>
      <c r="B4119" s="0" t="n">
        <f aca="false">'Profiles 8760'!B4108</f>
        <v>6</v>
      </c>
      <c r="C4119" s="0" t="n">
        <f aca="false">'Profiles 8760'!E4108</f>
        <v>0</v>
      </c>
      <c r="D4119" s="0" t="n">
        <f aca="false">'Profiles 8760'!F4108</f>
        <v>0</v>
      </c>
      <c r="E4119" s="0" t="n">
        <f aca="false">'Profiles 8760'!G4108</f>
        <v>0.918289</v>
      </c>
      <c r="F4119" s="0" t="n">
        <f aca="false">D4119*Assumptions!$C$11*$B$7+E4119*Assumptions!$C$12*$B$8</f>
        <v>37.5580201</v>
      </c>
      <c r="G4119" s="0" t="n">
        <f aca="false">C4119*Assumptions!$C$15</f>
        <v>0</v>
      </c>
      <c r="H4119" s="0" t="n">
        <f aca="false">MIN(F4119,G4119)</f>
        <v>0</v>
      </c>
      <c r="I4119" s="0" t="n">
        <f aca="false">IF(C4119=1,MIN(G4119-H4119,Assumptions!$C$13,P4118),0)</f>
        <v>0</v>
      </c>
      <c r="J4119" s="0" t="n">
        <f aca="false">H4119+I4119</f>
        <v>0</v>
      </c>
      <c r="K4119" s="0" t="n">
        <f aca="false">MIN(IF(C4119=1,F4119-H4119,F4119),Assumptions!$C$13,MAX(0,($B$5-P4118)/$B$6))</f>
        <v>37.5580201</v>
      </c>
      <c r="L4119" s="0" t="n">
        <f aca="false">IF(C4119=1,0,MIN(F4119-K4119,Assumptions!$C$15,MAX(0,$B$10-O4118-M4119)))</f>
        <v>0</v>
      </c>
      <c r="M4119" s="0" t="n">
        <f aca="false">'Profiles 8760'!H4108</f>
        <v>155200</v>
      </c>
      <c r="N4119" s="0" t="n">
        <f aca="false">J4119+L4119</f>
        <v>0</v>
      </c>
      <c r="O4119" s="0" t="n">
        <f aca="false">O4118+N4119</f>
        <v>385285.597525201</v>
      </c>
      <c r="P4119" s="0" t="n">
        <f aca="false">MIN($B$5,P4118+K4119*$B$6-I4119)</f>
        <v>320.27387742508</v>
      </c>
      <c r="Q4119" s="0" t="n">
        <f aca="false">MAX(0,F4119-H4119-K4119-L4119)</f>
        <v>0</v>
      </c>
    </row>
    <row r="4120" customFormat="false" ht="15" hidden="false" customHeight="false" outlineLevel="0" collapsed="false">
      <c r="A4120" s="0" t="n">
        <f aca="false">'Profiles 8760'!A4109</f>
        <v>4107</v>
      </c>
      <c r="B4120" s="0" t="n">
        <f aca="false">'Profiles 8760'!B4109</f>
        <v>6</v>
      </c>
      <c r="C4120" s="0" t="n">
        <f aca="false">'Profiles 8760'!E4109</f>
        <v>0</v>
      </c>
      <c r="D4120" s="0" t="n">
        <f aca="false">'Profiles 8760'!F4109</f>
        <v>0</v>
      </c>
      <c r="E4120" s="0" t="n">
        <f aca="false">'Profiles 8760'!G4109</f>
        <v>0.86375</v>
      </c>
      <c r="F4120" s="0" t="n">
        <f aca="false">D4120*Assumptions!$C$11*$B$7+E4120*Assumptions!$C$12*$B$8</f>
        <v>35.327375</v>
      </c>
      <c r="G4120" s="0" t="n">
        <f aca="false">C4120*Assumptions!$C$15</f>
        <v>0</v>
      </c>
      <c r="H4120" s="0" t="n">
        <f aca="false">MIN(F4120,G4120)</f>
        <v>0</v>
      </c>
      <c r="I4120" s="0" t="n">
        <f aca="false">IF(C4120=1,MIN(G4120-H4120,Assumptions!$C$13,P4119),0)</f>
        <v>0</v>
      </c>
      <c r="J4120" s="0" t="n">
        <f aca="false">H4120+I4120</f>
        <v>0</v>
      </c>
      <c r="K4120" s="0" t="n">
        <f aca="false">MIN(IF(C4120=1,F4120-H4120,F4120),Assumptions!$C$13,MAX(0,($B$5-P4119)/$B$6))</f>
        <v>35.327375</v>
      </c>
      <c r="L4120" s="0" t="n">
        <f aca="false">IF(C4120=1,0,MIN(F4120-K4120,Assumptions!$C$15,MAX(0,$B$10-O4119-M4120)))</f>
        <v>0</v>
      </c>
      <c r="M4120" s="0" t="n">
        <f aca="false">'Profiles 8760'!H4109</f>
        <v>155200</v>
      </c>
      <c r="N4120" s="0" t="n">
        <f aca="false">J4120+L4120</f>
        <v>0</v>
      </c>
      <c r="O4120" s="0" t="n">
        <f aca="false">O4119+N4120</f>
        <v>385285.597525201</v>
      </c>
      <c r="P4120" s="0" t="n">
        <f aca="false">MIN($B$5,P4119+K4120*$B$6-I4120)</f>
        <v>350.89564607508</v>
      </c>
      <c r="Q4120" s="0" t="n">
        <f aca="false">MAX(0,F4120-H4120-K4120-L4120)</f>
        <v>0</v>
      </c>
    </row>
    <row r="4121" customFormat="false" ht="15" hidden="false" customHeight="false" outlineLevel="0" collapsed="false">
      <c r="A4121" s="0" t="n">
        <f aca="false">'Profiles 8760'!A4110</f>
        <v>4108</v>
      </c>
      <c r="B4121" s="0" t="n">
        <f aca="false">'Profiles 8760'!B4110</f>
        <v>6</v>
      </c>
      <c r="C4121" s="0" t="n">
        <f aca="false">'Profiles 8760'!E4110</f>
        <v>0</v>
      </c>
      <c r="D4121" s="0" t="n">
        <f aca="false">'Profiles 8760'!F4110</f>
        <v>0</v>
      </c>
      <c r="E4121" s="0" t="n">
        <f aca="false">'Profiles 8760'!G4110</f>
        <v>0.96759</v>
      </c>
      <c r="F4121" s="0" t="n">
        <f aca="false">D4121*Assumptions!$C$11*$B$7+E4121*Assumptions!$C$12*$B$8</f>
        <v>39.574431</v>
      </c>
      <c r="G4121" s="0" t="n">
        <f aca="false">C4121*Assumptions!$C$15</f>
        <v>0</v>
      </c>
      <c r="H4121" s="0" t="n">
        <f aca="false">MIN(F4121,G4121)</f>
        <v>0</v>
      </c>
      <c r="I4121" s="0" t="n">
        <f aca="false">IF(C4121=1,MIN(G4121-H4121,Assumptions!$C$13,P4120),0)</f>
        <v>0</v>
      </c>
      <c r="J4121" s="0" t="n">
        <f aca="false">H4121+I4121</f>
        <v>0</v>
      </c>
      <c r="K4121" s="0" t="n">
        <f aca="false">MIN(IF(C4121=1,F4121-H4121,F4121),Assumptions!$C$13,MAX(0,($B$5-P4120)/$B$6))</f>
        <v>39.574431</v>
      </c>
      <c r="L4121" s="0" t="n">
        <f aca="false">IF(C4121=1,0,MIN(F4121-K4121,Assumptions!$C$15,MAX(0,$B$10-O4120-M4121)))</f>
        <v>0</v>
      </c>
      <c r="M4121" s="0" t="n">
        <f aca="false">'Profiles 8760'!H4110</f>
        <v>155200</v>
      </c>
      <c r="N4121" s="0" t="n">
        <f aca="false">J4121+L4121</f>
        <v>0</v>
      </c>
      <c r="O4121" s="0" t="n">
        <f aca="false">O4120+N4121</f>
        <v>385285.597525201</v>
      </c>
      <c r="P4121" s="0" t="n">
        <f aca="false">MIN($B$5,P4120+K4121*$B$6-I4121)</f>
        <v>385.19876286588</v>
      </c>
      <c r="Q4121" s="0" t="n">
        <f aca="false">MAX(0,F4121-H4121-K4121-L4121)</f>
        <v>0</v>
      </c>
    </row>
    <row r="4122" customFormat="false" ht="15" hidden="false" customHeight="false" outlineLevel="0" collapsed="false">
      <c r="A4122" s="0" t="n">
        <f aca="false">'Profiles 8760'!A4111</f>
        <v>4109</v>
      </c>
      <c r="B4122" s="0" t="n">
        <f aca="false">'Profiles 8760'!B4111</f>
        <v>6</v>
      </c>
      <c r="C4122" s="0" t="n">
        <f aca="false">'Profiles 8760'!E4111</f>
        <v>0</v>
      </c>
      <c r="D4122" s="0" t="n">
        <f aca="false">'Profiles 8760'!F4111</f>
        <v>0</v>
      </c>
      <c r="E4122" s="0" t="n">
        <f aca="false">'Profiles 8760'!G4111</f>
        <v>1</v>
      </c>
      <c r="F4122" s="0" t="n">
        <f aca="false">D4122*Assumptions!$C$11*$B$7+E4122*Assumptions!$C$12*$B$8</f>
        <v>40.9</v>
      </c>
      <c r="G4122" s="0" t="n">
        <f aca="false">C4122*Assumptions!$C$15</f>
        <v>0</v>
      </c>
      <c r="H4122" s="0" t="n">
        <f aca="false">MIN(F4122,G4122)</f>
        <v>0</v>
      </c>
      <c r="I4122" s="0" t="n">
        <f aca="false">IF(C4122=1,MIN(G4122-H4122,Assumptions!$C$13,P4121),0)</f>
        <v>0</v>
      </c>
      <c r="J4122" s="0" t="n">
        <f aca="false">H4122+I4122</f>
        <v>0</v>
      </c>
      <c r="K4122" s="0" t="n">
        <f aca="false">MIN(IF(C4122=1,F4122-H4122,F4122),Assumptions!$C$13,MAX(0,($B$5-P4121)/$B$6))</f>
        <v>40.9</v>
      </c>
      <c r="L4122" s="0" t="n">
        <f aca="false">IF(C4122=1,0,MIN(F4122-K4122,Assumptions!$C$15,MAX(0,$B$10-O4121-M4122)))</f>
        <v>0</v>
      </c>
      <c r="M4122" s="0" t="n">
        <f aca="false">'Profiles 8760'!H4111</f>
        <v>155200</v>
      </c>
      <c r="N4122" s="0" t="n">
        <f aca="false">J4122+L4122</f>
        <v>0</v>
      </c>
      <c r="O4122" s="0" t="n">
        <f aca="false">O4121+N4122</f>
        <v>385285.597525201</v>
      </c>
      <c r="P4122" s="0" t="n">
        <f aca="false">MIN($B$5,P4121+K4122*$B$6-I4122)</f>
        <v>420.65088286588</v>
      </c>
      <c r="Q4122" s="0" t="n">
        <f aca="false">MAX(0,F4122-H4122-K4122-L4122)</f>
        <v>0</v>
      </c>
    </row>
    <row r="4123" customFormat="false" ht="15" hidden="false" customHeight="false" outlineLevel="0" collapsed="false">
      <c r="A4123" s="0" t="n">
        <f aca="false">'Profiles 8760'!A4112</f>
        <v>4110</v>
      </c>
      <c r="B4123" s="0" t="n">
        <f aca="false">'Profiles 8760'!B4112</f>
        <v>6</v>
      </c>
      <c r="C4123" s="0" t="n">
        <f aca="false">'Profiles 8760'!E4112</f>
        <v>0</v>
      </c>
      <c r="D4123" s="0" t="n">
        <f aca="false">'Profiles 8760'!F4112</f>
        <v>0</v>
      </c>
      <c r="E4123" s="0" t="n">
        <f aca="false">'Profiles 8760'!G4112</f>
        <v>1</v>
      </c>
      <c r="F4123" s="0" t="n">
        <f aca="false">D4123*Assumptions!$C$11*$B$7+E4123*Assumptions!$C$12*$B$8</f>
        <v>40.9</v>
      </c>
      <c r="G4123" s="0" t="n">
        <f aca="false">C4123*Assumptions!$C$15</f>
        <v>0</v>
      </c>
      <c r="H4123" s="0" t="n">
        <f aca="false">MIN(F4123,G4123)</f>
        <v>0</v>
      </c>
      <c r="I4123" s="0" t="n">
        <f aca="false">IF(C4123=1,MIN(G4123-H4123,Assumptions!$C$13,P4122),0)</f>
        <v>0</v>
      </c>
      <c r="J4123" s="0" t="n">
        <f aca="false">H4123+I4123</f>
        <v>0</v>
      </c>
      <c r="K4123" s="0" t="n">
        <f aca="false">MIN(IF(C4123=1,F4123-H4123,F4123),Assumptions!$C$13,MAX(0,($B$5-P4122)/$B$6))</f>
        <v>40.9</v>
      </c>
      <c r="L4123" s="0" t="n">
        <f aca="false">IF(C4123=1,0,MIN(F4123-K4123,Assumptions!$C$15,MAX(0,$B$10-O4122-M4123)))</f>
        <v>0</v>
      </c>
      <c r="M4123" s="0" t="n">
        <f aca="false">'Profiles 8760'!H4112</f>
        <v>155200</v>
      </c>
      <c r="N4123" s="0" t="n">
        <f aca="false">J4123+L4123</f>
        <v>0</v>
      </c>
      <c r="O4123" s="0" t="n">
        <f aca="false">O4122+N4123</f>
        <v>385285.597525201</v>
      </c>
      <c r="P4123" s="0" t="n">
        <f aca="false">MIN($B$5,P4122+K4123*$B$6-I4123)</f>
        <v>456.10300286588</v>
      </c>
      <c r="Q4123" s="0" t="n">
        <f aca="false">MAX(0,F4123-H4123-K4123-L4123)</f>
        <v>0</v>
      </c>
    </row>
    <row r="4124" customFormat="false" ht="15" hidden="false" customHeight="false" outlineLevel="0" collapsed="false">
      <c r="A4124" s="0" t="n">
        <f aca="false">'Profiles 8760'!A4113</f>
        <v>4111</v>
      </c>
      <c r="B4124" s="0" t="n">
        <f aca="false">'Profiles 8760'!B4113</f>
        <v>6</v>
      </c>
      <c r="C4124" s="0" t="n">
        <f aca="false">'Profiles 8760'!E4113</f>
        <v>0</v>
      </c>
      <c r="D4124" s="0" t="n">
        <f aca="false">'Profiles 8760'!F4113</f>
        <v>0.120638</v>
      </c>
      <c r="E4124" s="0" t="n">
        <f aca="false">'Profiles 8760'!G4113</f>
        <v>0.994025</v>
      </c>
      <c r="F4124" s="0" t="n">
        <f aca="false">D4124*Assumptions!$C$11*$B$7+E4124*Assumptions!$C$12*$B$8</f>
        <v>75.4958769</v>
      </c>
      <c r="G4124" s="0" t="n">
        <f aca="false">C4124*Assumptions!$C$15</f>
        <v>0</v>
      </c>
      <c r="H4124" s="0" t="n">
        <f aca="false">MIN(F4124,G4124)</f>
        <v>0</v>
      </c>
      <c r="I4124" s="0" t="n">
        <f aca="false">IF(C4124=1,MIN(G4124-H4124,Assumptions!$C$13,P4123),0)</f>
        <v>0</v>
      </c>
      <c r="J4124" s="0" t="n">
        <f aca="false">H4124+I4124</f>
        <v>0</v>
      </c>
      <c r="K4124" s="0" t="n">
        <f aca="false">MIN(IF(C4124=1,F4124-H4124,F4124),Assumptions!$C$13,MAX(0,($B$5-P4123)/$B$6))</f>
        <v>63.1137484242272</v>
      </c>
      <c r="L4124" s="0" t="n">
        <f aca="false">IF(C4124=1,0,MIN(F4124-K4124,Assumptions!$C$15,MAX(0,$B$10-O4123-M4124)))</f>
        <v>12.3821284757728</v>
      </c>
      <c r="M4124" s="0" t="n">
        <f aca="false">'Profiles 8760'!H4113</f>
        <v>155200</v>
      </c>
      <c r="N4124" s="0" t="n">
        <f aca="false">J4124+L4124</f>
        <v>12.3821284757728</v>
      </c>
      <c r="O4124" s="0" t="n">
        <f aca="false">O4123+N4124</f>
        <v>385297.979653676</v>
      </c>
      <c r="P4124" s="0" t="n">
        <f aca="false">MIN($B$5,P4123+K4124*$B$6-I4124)</f>
        <v>510.81</v>
      </c>
      <c r="Q4124" s="0" t="n">
        <f aca="false">MAX(0,F4124-H4124-K4124-L4124)</f>
        <v>0</v>
      </c>
    </row>
    <row r="4125" customFormat="false" ht="15" hidden="false" customHeight="false" outlineLevel="0" collapsed="false">
      <c r="A4125" s="0" t="n">
        <f aca="false">'Profiles 8760'!A4114</f>
        <v>4112</v>
      </c>
      <c r="B4125" s="0" t="n">
        <f aca="false">'Profiles 8760'!B4114</f>
        <v>6</v>
      </c>
      <c r="C4125" s="0" t="n">
        <f aca="false">'Profiles 8760'!E4114</f>
        <v>1</v>
      </c>
      <c r="D4125" s="0" t="n">
        <f aca="false">'Profiles 8760'!F4114</f>
        <v>0.349366</v>
      </c>
      <c r="E4125" s="0" t="n">
        <f aca="false">'Profiles 8760'!G4114</f>
        <v>1</v>
      </c>
      <c r="F4125" s="0" t="n">
        <f aca="false">D4125*Assumptions!$C$11*$B$7+E4125*Assumptions!$C$12*$B$8</f>
        <v>141.7969008</v>
      </c>
      <c r="G4125" s="0" t="n">
        <f aca="false">C4125*Assumptions!$C$15</f>
        <v>200</v>
      </c>
      <c r="H4125" s="0" t="n">
        <f aca="false">MIN(F4125,G4125)</f>
        <v>141.7969008</v>
      </c>
      <c r="I4125" s="0" t="n">
        <f aca="false">IF(C4125=1,MIN(G4125-H4125,Assumptions!$C$13,P4124),0)</f>
        <v>58.2030992</v>
      </c>
      <c r="J4125" s="0" t="n">
        <f aca="false">H4125+I4125</f>
        <v>200</v>
      </c>
      <c r="K4125" s="0" t="n">
        <f aca="false">MIN(IF(C4125=1,F4125-H4125,F4125),Assumptions!$C$13,MAX(0,($B$5-P4124)/$B$6))</f>
        <v>0</v>
      </c>
      <c r="L4125" s="0" t="n">
        <f aca="false">IF(C4125=1,0,MIN(F4125-K4125,Assumptions!$C$15,MAX(0,$B$10-O4124-M4125)))</f>
        <v>0</v>
      </c>
      <c r="M4125" s="0" t="n">
        <f aca="false">'Profiles 8760'!H4114</f>
        <v>155000</v>
      </c>
      <c r="N4125" s="0" t="n">
        <f aca="false">J4125+L4125</f>
        <v>200</v>
      </c>
      <c r="O4125" s="0" t="n">
        <f aca="false">O4124+N4125</f>
        <v>385497.979653676</v>
      </c>
      <c r="P4125" s="0" t="n">
        <f aca="false">MIN($B$5,P4124+K4125*$B$6-I4125)</f>
        <v>452.6069008</v>
      </c>
      <c r="Q4125" s="0" t="n">
        <f aca="false">MAX(0,F4125-H4125-K4125-L4125)</f>
        <v>0</v>
      </c>
    </row>
    <row r="4126" customFormat="false" ht="15" hidden="false" customHeight="false" outlineLevel="0" collapsed="false">
      <c r="A4126" s="0" t="n">
        <f aca="false">'Profiles 8760'!A4115</f>
        <v>4113</v>
      </c>
      <c r="B4126" s="0" t="n">
        <f aca="false">'Profiles 8760'!B4115</f>
        <v>6</v>
      </c>
      <c r="C4126" s="0" t="n">
        <f aca="false">'Profiles 8760'!E4115</f>
        <v>1</v>
      </c>
      <c r="D4126" s="0" t="n">
        <f aca="false">'Profiles 8760'!F4115</f>
        <v>0.599588</v>
      </c>
      <c r="E4126" s="0" t="n">
        <f aca="false">'Profiles 8760'!G4115</f>
        <v>1</v>
      </c>
      <c r="F4126" s="0" t="n">
        <f aca="false">D4126*Assumptions!$C$11*$B$7+E4126*Assumptions!$C$12*$B$8</f>
        <v>214.0610144</v>
      </c>
      <c r="G4126" s="0" t="n">
        <f aca="false">C4126*Assumptions!$C$15</f>
        <v>200</v>
      </c>
      <c r="H4126" s="0" t="n">
        <f aca="false">MIN(F4126,G4126)</f>
        <v>200</v>
      </c>
      <c r="I4126" s="0" t="n">
        <f aca="false">IF(C4126=1,MIN(G4126-H4126,Assumptions!$C$13,P4125),0)</f>
        <v>0</v>
      </c>
      <c r="J4126" s="0" t="n">
        <f aca="false">H4126+I4126</f>
        <v>200</v>
      </c>
      <c r="K4126" s="0" t="n">
        <f aca="false">MIN(IF(C4126=1,F4126-H4126,F4126),Assumptions!$C$13,MAX(0,($B$5-P4125)/$B$6))</f>
        <v>14.0610144</v>
      </c>
      <c r="L4126" s="0" t="n">
        <f aca="false">IF(C4126=1,0,MIN(F4126-K4126,Assumptions!$C$15,MAX(0,$B$10-O4125-M4126)))</f>
        <v>0</v>
      </c>
      <c r="M4126" s="0" t="n">
        <f aca="false">'Profiles 8760'!H4115</f>
        <v>154800</v>
      </c>
      <c r="N4126" s="0" t="n">
        <f aca="false">J4126+L4126</f>
        <v>200</v>
      </c>
      <c r="O4126" s="0" t="n">
        <f aca="false">O4125+N4126</f>
        <v>385697.979653676</v>
      </c>
      <c r="P4126" s="0" t="n">
        <f aca="false">MIN($B$5,P4125+K4126*$B$6-I4126)</f>
        <v>464.79498808192</v>
      </c>
      <c r="Q4126" s="0" t="n">
        <f aca="false">MAX(0,F4126-H4126-K4126-L4126)</f>
        <v>0</v>
      </c>
    </row>
    <row r="4127" customFormat="false" ht="15" hidden="false" customHeight="false" outlineLevel="0" collapsed="false">
      <c r="A4127" s="0" t="n">
        <f aca="false">'Profiles 8760'!A4116</f>
        <v>4114</v>
      </c>
      <c r="B4127" s="0" t="n">
        <f aca="false">'Profiles 8760'!B4116</f>
        <v>6</v>
      </c>
      <c r="C4127" s="0" t="n">
        <f aca="false">'Profiles 8760'!E4116</f>
        <v>0</v>
      </c>
      <c r="D4127" s="0" t="n">
        <f aca="false">'Profiles 8760'!F4116</f>
        <v>0.833748</v>
      </c>
      <c r="E4127" s="0" t="n">
        <f aca="false">'Profiles 8760'!G4116</f>
        <v>1</v>
      </c>
      <c r="F4127" s="0" t="n">
        <f aca="false">D4127*Assumptions!$C$11*$B$7+E4127*Assumptions!$C$12*$B$8</f>
        <v>281.6864224</v>
      </c>
      <c r="G4127" s="0" t="n">
        <f aca="false">C4127*Assumptions!$C$15</f>
        <v>0</v>
      </c>
      <c r="H4127" s="0" t="n">
        <f aca="false">MIN(F4127,G4127)</f>
        <v>0</v>
      </c>
      <c r="I4127" s="0" t="n">
        <f aca="false">IF(C4127=1,MIN(G4127-H4127,Assumptions!$C$13,P4126),0)</f>
        <v>0</v>
      </c>
      <c r="J4127" s="0" t="n">
        <f aca="false">H4127+I4127</f>
        <v>0</v>
      </c>
      <c r="K4127" s="0" t="n">
        <f aca="false">MIN(IF(C4127=1,F4127-H4127,F4127),Assumptions!$C$13,MAX(0,($B$5-P4126)/$B$6))</f>
        <v>53.0860774320258</v>
      </c>
      <c r="L4127" s="0" t="n">
        <f aca="false">IF(C4127=1,0,MIN(F4127-K4127,Assumptions!$C$15,MAX(0,$B$10-O4126-M4127)))</f>
        <v>200</v>
      </c>
      <c r="M4127" s="0" t="n">
        <f aca="false">'Profiles 8760'!H4116</f>
        <v>154800</v>
      </c>
      <c r="N4127" s="0" t="n">
        <f aca="false">J4127+L4127</f>
        <v>200</v>
      </c>
      <c r="O4127" s="0" t="n">
        <f aca="false">O4126+N4127</f>
        <v>385897.979653676</v>
      </c>
      <c r="P4127" s="0" t="n">
        <f aca="false">MIN($B$5,P4126+K4127*$B$6-I4127)</f>
        <v>510.81</v>
      </c>
      <c r="Q4127" s="0" t="n">
        <f aca="false">MAX(0,F4127-H4127-K4127-L4127)</f>
        <v>28.6003449679742</v>
      </c>
    </row>
    <row r="4128" customFormat="false" ht="15" hidden="false" customHeight="false" outlineLevel="0" collapsed="false">
      <c r="A4128" s="0" t="n">
        <f aca="false">'Profiles 8760'!A4117</f>
        <v>4115</v>
      </c>
      <c r="B4128" s="0" t="n">
        <f aca="false">'Profiles 8760'!B4117</f>
        <v>6</v>
      </c>
      <c r="C4128" s="0" t="n">
        <f aca="false">'Profiles 8760'!E4117</f>
        <v>0</v>
      </c>
      <c r="D4128" s="0" t="n">
        <f aca="false">'Profiles 8760'!F4117</f>
        <v>1</v>
      </c>
      <c r="E4128" s="0" t="n">
        <f aca="false">'Profiles 8760'!G4117</f>
        <v>1</v>
      </c>
      <c r="F4128" s="0" t="n">
        <f aca="false">D4128*Assumptions!$C$11*$B$7+E4128*Assumptions!$C$12*$B$8</f>
        <v>329.7</v>
      </c>
      <c r="G4128" s="0" t="n">
        <f aca="false">C4128*Assumptions!$C$15</f>
        <v>0</v>
      </c>
      <c r="H4128" s="0" t="n">
        <f aca="false">MIN(F4128,G4128)</f>
        <v>0</v>
      </c>
      <c r="I4128" s="0" t="n">
        <f aca="false">IF(C4128=1,MIN(G4128-H4128,Assumptions!$C$13,P4127),0)</f>
        <v>0</v>
      </c>
      <c r="J4128" s="0" t="n">
        <f aca="false">H4128+I4128</f>
        <v>0</v>
      </c>
      <c r="K4128" s="0" t="n">
        <f aca="false">MIN(IF(C4128=1,F4128-H4128,F4128),Assumptions!$C$13,MAX(0,($B$5-P4127)/$B$6))</f>
        <v>0</v>
      </c>
      <c r="L4128" s="0" t="n">
        <f aca="false">IF(C4128=1,0,MIN(F4128-K4128,Assumptions!$C$15,MAX(0,$B$10-O4127-M4128)))</f>
        <v>200</v>
      </c>
      <c r="M4128" s="0" t="n">
        <f aca="false">'Profiles 8760'!H4117</f>
        <v>154800</v>
      </c>
      <c r="N4128" s="0" t="n">
        <f aca="false">J4128+L4128</f>
        <v>200</v>
      </c>
      <c r="O4128" s="0" t="n">
        <f aca="false">O4127+N4128</f>
        <v>386097.979653676</v>
      </c>
      <c r="P4128" s="0" t="n">
        <f aca="false">MIN($B$5,P4127+K4128*$B$6-I4128)</f>
        <v>510.81</v>
      </c>
      <c r="Q4128" s="0" t="n">
        <f aca="false">MAX(0,F4128-H4128-K4128-L4128)</f>
        <v>129.7</v>
      </c>
    </row>
    <row r="4129" customFormat="false" ht="15" hidden="false" customHeight="false" outlineLevel="0" collapsed="false">
      <c r="A4129" s="0" t="n">
        <f aca="false">'Profiles 8760'!A4118</f>
        <v>4116</v>
      </c>
      <c r="B4129" s="0" t="n">
        <f aca="false">'Profiles 8760'!B4118</f>
        <v>6</v>
      </c>
      <c r="C4129" s="0" t="n">
        <f aca="false">'Profiles 8760'!E4118</f>
        <v>0</v>
      </c>
      <c r="D4129" s="0" t="n">
        <f aca="false">'Profiles 8760'!F4118</f>
        <v>1</v>
      </c>
      <c r="E4129" s="0" t="n">
        <f aca="false">'Profiles 8760'!G4118</f>
        <v>1</v>
      </c>
      <c r="F4129" s="0" t="n">
        <f aca="false">D4129*Assumptions!$C$11*$B$7+E4129*Assumptions!$C$12*$B$8</f>
        <v>329.7</v>
      </c>
      <c r="G4129" s="0" t="n">
        <f aca="false">C4129*Assumptions!$C$15</f>
        <v>0</v>
      </c>
      <c r="H4129" s="0" t="n">
        <f aca="false">MIN(F4129,G4129)</f>
        <v>0</v>
      </c>
      <c r="I4129" s="0" t="n">
        <f aca="false">IF(C4129=1,MIN(G4129-H4129,Assumptions!$C$13,P4128),0)</f>
        <v>0</v>
      </c>
      <c r="J4129" s="0" t="n">
        <f aca="false">H4129+I4129</f>
        <v>0</v>
      </c>
      <c r="K4129" s="0" t="n">
        <f aca="false">MIN(IF(C4129=1,F4129-H4129,F4129),Assumptions!$C$13,MAX(0,($B$5-P4128)/$B$6))</f>
        <v>0</v>
      </c>
      <c r="L4129" s="0" t="n">
        <f aca="false">IF(C4129=1,0,MIN(F4129-K4129,Assumptions!$C$15,MAX(0,$B$10-O4128-M4129)))</f>
        <v>200</v>
      </c>
      <c r="M4129" s="0" t="n">
        <f aca="false">'Profiles 8760'!H4118</f>
        <v>154800</v>
      </c>
      <c r="N4129" s="0" t="n">
        <f aca="false">J4129+L4129</f>
        <v>200</v>
      </c>
      <c r="O4129" s="0" t="n">
        <f aca="false">O4128+N4129</f>
        <v>386297.979653676</v>
      </c>
      <c r="P4129" s="0" t="n">
        <f aca="false">MIN($B$5,P4128+K4129*$B$6-I4129)</f>
        <v>510.81</v>
      </c>
      <c r="Q4129" s="0" t="n">
        <f aca="false">MAX(0,F4129-H4129-K4129-L4129)</f>
        <v>129.7</v>
      </c>
    </row>
    <row r="4130" customFormat="false" ht="15" hidden="false" customHeight="false" outlineLevel="0" collapsed="false">
      <c r="A4130" s="0" t="n">
        <f aca="false">'Profiles 8760'!A4119</f>
        <v>4117</v>
      </c>
      <c r="B4130" s="0" t="n">
        <f aca="false">'Profiles 8760'!B4119</f>
        <v>6</v>
      </c>
      <c r="C4130" s="0" t="n">
        <f aca="false">'Profiles 8760'!E4119</f>
        <v>0</v>
      </c>
      <c r="D4130" s="0" t="n">
        <f aca="false">'Profiles 8760'!F4119</f>
        <v>1</v>
      </c>
      <c r="E4130" s="0" t="n">
        <f aca="false">'Profiles 8760'!G4119</f>
        <v>1</v>
      </c>
      <c r="F4130" s="0" t="n">
        <f aca="false">D4130*Assumptions!$C$11*$B$7+E4130*Assumptions!$C$12*$B$8</f>
        <v>329.7</v>
      </c>
      <c r="G4130" s="0" t="n">
        <f aca="false">C4130*Assumptions!$C$15</f>
        <v>0</v>
      </c>
      <c r="H4130" s="0" t="n">
        <f aca="false">MIN(F4130,G4130)</f>
        <v>0</v>
      </c>
      <c r="I4130" s="0" t="n">
        <f aca="false">IF(C4130=1,MIN(G4130-H4130,Assumptions!$C$13,P4129),0)</f>
        <v>0</v>
      </c>
      <c r="J4130" s="0" t="n">
        <f aca="false">H4130+I4130</f>
        <v>0</v>
      </c>
      <c r="K4130" s="0" t="n">
        <f aca="false">MIN(IF(C4130=1,F4130-H4130,F4130),Assumptions!$C$13,MAX(0,($B$5-P4129)/$B$6))</f>
        <v>0</v>
      </c>
      <c r="L4130" s="0" t="n">
        <f aca="false">IF(C4130=1,0,MIN(F4130-K4130,Assumptions!$C$15,MAX(0,$B$10-O4129-M4130)))</f>
        <v>200</v>
      </c>
      <c r="M4130" s="0" t="n">
        <f aca="false">'Profiles 8760'!H4119</f>
        <v>154800</v>
      </c>
      <c r="N4130" s="0" t="n">
        <f aca="false">J4130+L4130</f>
        <v>200</v>
      </c>
      <c r="O4130" s="0" t="n">
        <f aca="false">O4129+N4130</f>
        <v>386497.979653676</v>
      </c>
      <c r="P4130" s="0" t="n">
        <f aca="false">MIN($B$5,P4129+K4130*$B$6-I4130)</f>
        <v>510.81</v>
      </c>
      <c r="Q4130" s="0" t="n">
        <f aca="false">MAX(0,F4130-H4130-K4130-L4130)</f>
        <v>129.7</v>
      </c>
    </row>
    <row r="4131" customFormat="false" ht="15" hidden="false" customHeight="false" outlineLevel="0" collapsed="false">
      <c r="A4131" s="0" t="n">
        <f aca="false">'Profiles 8760'!A4120</f>
        <v>4118</v>
      </c>
      <c r="B4131" s="0" t="n">
        <f aca="false">'Profiles 8760'!B4120</f>
        <v>6</v>
      </c>
      <c r="C4131" s="0" t="n">
        <f aca="false">'Profiles 8760'!E4120</f>
        <v>0</v>
      </c>
      <c r="D4131" s="0" t="n">
        <f aca="false">'Profiles 8760'!F4120</f>
        <v>1</v>
      </c>
      <c r="E4131" s="0" t="n">
        <f aca="false">'Profiles 8760'!G4120</f>
        <v>0.980296</v>
      </c>
      <c r="F4131" s="0" t="n">
        <f aca="false">D4131*Assumptions!$C$11*$B$7+E4131*Assumptions!$C$12*$B$8</f>
        <v>328.8941064</v>
      </c>
      <c r="G4131" s="0" t="n">
        <f aca="false">C4131*Assumptions!$C$15</f>
        <v>0</v>
      </c>
      <c r="H4131" s="0" t="n">
        <f aca="false">MIN(F4131,G4131)</f>
        <v>0</v>
      </c>
      <c r="I4131" s="0" t="n">
        <f aca="false">IF(C4131=1,MIN(G4131-H4131,Assumptions!$C$13,P4130),0)</f>
        <v>0</v>
      </c>
      <c r="J4131" s="0" t="n">
        <f aca="false">H4131+I4131</f>
        <v>0</v>
      </c>
      <c r="K4131" s="0" t="n">
        <f aca="false">MIN(IF(C4131=1,F4131-H4131,F4131),Assumptions!$C$13,MAX(0,($B$5-P4130)/$B$6))</f>
        <v>0</v>
      </c>
      <c r="L4131" s="0" t="n">
        <f aca="false">IF(C4131=1,0,MIN(F4131-K4131,Assumptions!$C$15,MAX(0,$B$10-O4130-M4131)))</f>
        <v>200</v>
      </c>
      <c r="M4131" s="0" t="n">
        <f aca="false">'Profiles 8760'!H4120</f>
        <v>154800</v>
      </c>
      <c r="N4131" s="0" t="n">
        <f aca="false">J4131+L4131</f>
        <v>200</v>
      </c>
      <c r="O4131" s="0" t="n">
        <f aca="false">O4130+N4131</f>
        <v>386697.979653676</v>
      </c>
      <c r="P4131" s="0" t="n">
        <f aca="false">MIN($B$5,P4130+K4131*$B$6-I4131)</f>
        <v>510.81</v>
      </c>
      <c r="Q4131" s="0" t="n">
        <f aca="false">MAX(0,F4131-H4131-K4131-L4131)</f>
        <v>128.8941064</v>
      </c>
    </row>
    <row r="4132" customFormat="false" ht="15" hidden="false" customHeight="false" outlineLevel="0" collapsed="false">
      <c r="A4132" s="0" t="n">
        <f aca="false">'Profiles 8760'!A4121</f>
        <v>4119</v>
      </c>
      <c r="B4132" s="0" t="n">
        <f aca="false">'Profiles 8760'!B4121</f>
        <v>6</v>
      </c>
      <c r="C4132" s="0" t="n">
        <f aca="false">'Profiles 8760'!E4121</f>
        <v>0</v>
      </c>
      <c r="D4132" s="0" t="n">
        <f aca="false">'Profiles 8760'!F4121</f>
        <v>1</v>
      </c>
      <c r="E4132" s="0" t="n">
        <f aca="false">'Profiles 8760'!G4121</f>
        <v>0.589128</v>
      </c>
      <c r="F4132" s="0" t="n">
        <f aca="false">D4132*Assumptions!$C$11*$B$7+E4132*Assumptions!$C$12*$B$8</f>
        <v>312.8953352</v>
      </c>
      <c r="G4132" s="0" t="n">
        <f aca="false">C4132*Assumptions!$C$15</f>
        <v>0</v>
      </c>
      <c r="H4132" s="0" t="n">
        <f aca="false">MIN(F4132,G4132)</f>
        <v>0</v>
      </c>
      <c r="I4132" s="0" t="n">
        <f aca="false">IF(C4132=1,MIN(G4132-H4132,Assumptions!$C$13,P4131),0)</f>
        <v>0</v>
      </c>
      <c r="J4132" s="0" t="n">
        <f aca="false">H4132+I4132</f>
        <v>0</v>
      </c>
      <c r="K4132" s="0" t="n">
        <f aca="false">MIN(IF(C4132=1,F4132-H4132,F4132),Assumptions!$C$13,MAX(0,($B$5-P4131)/$B$6))</f>
        <v>0</v>
      </c>
      <c r="L4132" s="0" t="n">
        <f aca="false">IF(C4132=1,0,MIN(F4132-K4132,Assumptions!$C$15,MAX(0,$B$10-O4131-M4132)))</f>
        <v>200</v>
      </c>
      <c r="M4132" s="0" t="n">
        <f aca="false">'Profiles 8760'!H4121</f>
        <v>154800</v>
      </c>
      <c r="N4132" s="0" t="n">
        <f aca="false">J4132+L4132</f>
        <v>200</v>
      </c>
      <c r="O4132" s="0" t="n">
        <f aca="false">O4131+N4132</f>
        <v>386897.979653676</v>
      </c>
      <c r="P4132" s="0" t="n">
        <f aca="false">MIN($B$5,P4131+K4132*$B$6-I4132)</f>
        <v>510.81</v>
      </c>
      <c r="Q4132" s="0" t="n">
        <f aca="false">MAX(0,F4132-H4132-K4132-L4132)</f>
        <v>112.8953352</v>
      </c>
    </row>
    <row r="4133" customFormat="false" ht="15" hidden="false" customHeight="false" outlineLevel="0" collapsed="false">
      <c r="A4133" s="0" t="n">
        <f aca="false">'Profiles 8760'!A4122</f>
        <v>4120</v>
      </c>
      <c r="B4133" s="0" t="n">
        <f aca="false">'Profiles 8760'!B4122</f>
        <v>6</v>
      </c>
      <c r="C4133" s="0" t="n">
        <f aca="false">'Profiles 8760'!E4122</f>
        <v>0</v>
      </c>
      <c r="D4133" s="0" t="n">
        <f aca="false">'Profiles 8760'!F4122</f>
        <v>0.833748</v>
      </c>
      <c r="E4133" s="0" t="n">
        <f aca="false">'Profiles 8760'!G4122</f>
        <v>0.529006</v>
      </c>
      <c r="F4133" s="0" t="n">
        <f aca="false">D4133*Assumptions!$C$11*$B$7+E4133*Assumptions!$C$12*$B$8</f>
        <v>262.4227678</v>
      </c>
      <c r="G4133" s="0" t="n">
        <f aca="false">C4133*Assumptions!$C$15</f>
        <v>0</v>
      </c>
      <c r="H4133" s="0" t="n">
        <f aca="false">MIN(F4133,G4133)</f>
        <v>0</v>
      </c>
      <c r="I4133" s="0" t="n">
        <f aca="false">IF(C4133=1,MIN(G4133-H4133,Assumptions!$C$13,P4132),0)</f>
        <v>0</v>
      </c>
      <c r="J4133" s="0" t="n">
        <f aca="false">H4133+I4133</f>
        <v>0</v>
      </c>
      <c r="K4133" s="0" t="n">
        <f aca="false">MIN(IF(C4133=1,F4133-H4133,F4133),Assumptions!$C$13,MAX(0,($B$5-P4132)/$B$6))</f>
        <v>0</v>
      </c>
      <c r="L4133" s="0" t="n">
        <f aca="false">IF(C4133=1,0,MIN(F4133-K4133,Assumptions!$C$15,MAX(0,$B$10-O4132-M4133)))</f>
        <v>200</v>
      </c>
      <c r="M4133" s="0" t="n">
        <f aca="false">'Profiles 8760'!H4122</f>
        <v>154800</v>
      </c>
      <c r="N4133" s="0" t="n">
        <f aca="false">J4133+L4133</f>
        <v>200</v>
      </c>
      <c r="O4133" s="0" t="n">
        <f aca="false">O4132+N4133</f>
        <v>387097.979653676</v>
      </c>
      <c r="P4133" s="0" t="n">
        <f aca="false">MIN($B$5,P4132+K4133*$B$6-I4133)</f>
        <v>510.81</v>
      </c>
      <c r="Q4133" s="0" t="n">
        <f aca="false">MAX(0,F4133-H4133-K4133-L4133)</f>
        <v>62.4227678</v>
      </c>
    </row>
    <row r="4134" customFormat="false" ht="15" hidden="false" customHeight="false" outlineLevel="0" collapsed="false">
      <c r="A4134" s="0" t="n">
        <f aca="false">'Profiles 8760'!A4123</f>
        <v>4121</v>
      </c>
      <c r="B4134" s="0" t="n">
        <f aca="false">'Profiles 8760'!B4123</f>
        <v>6</v>
      </c>
      <c r="C4134" s="0" t="n">
        <f aca="false">'Profiles 8760'!E4123</f>
        <v>0</v>
      </c>
      <c r="D4134" s="0" t="n">
        <f aca="false">'Profiles 8760'!F4123</f>
        <v>0.599588</v>
      </c>
      <c r="E4134" s="0" t="n">
        <f aca="false">'Profiles 8760'!G4123</f>
        <v>0.433878</v>
      </c>
      <c r="F4134" s="0" t="n">
        <f aca="false">D4134*Assumptions!$C$11*$B$7+E4134*Assumptions!$C$12*$B$8</f>
        <v>190.9066246</v>
      </c>
      <c r="G4134" s="0" t="n">
        <f aca="false">C4134*Assumptions!$C$15</f>
        <v>0</v>
      </c>
      <c r="H4134" s="0" t="n">
        <f aca="false">MIN(F4134,G4134)</f>
        <v>0</v>
      </c>
      <c r="I4134" s="0" t="n">
        <f aca="false">IF(C4134=1,MIN(G4134-H4134,Assumptions!$C$13,P4133),0)</f>
        <v>0</v>
      </c>
      <c r="J4134" s="0" t="n">
        <f aca="false">H4134+I4134</f>
        <v>0</v>
      </c>
      <c r="K4134" s="0" t="n">
        <f aca="false">MIN(IF(C4134=1,F4134-H4134,F4134),Assumptions!$C$13,MAX(0,($B$5-P4133)/$B$6))</f>
        <v>0</v>
      </c>
      <c r="L4134" s="0" t="n">
        <f aca="false">IF(C4134=1,0,MIN(F4134-K4134,Assumptions!$C$15,MAX(0,$B$10-O4133-M4134)))</f>
        <v>190.9066246</v>
      </c>
      <c r="M4134" s="0" t="n">
        <f aca="false">'Profiles 8760'!H4123</f>
        <v>154800</v>
      </c>
      <c r="N4134" s="0" t="n">
        <f aca="false">J4134+L4134</f>
        <v>190.9066246</v>
      </c>
      <c r="O4134" s="0" t="n">
        <f aca="false">O4133+N4134</f>
        <v>387288.886278276</v>
      </c>
      <c r="P4134" s="0" t="n">
        <f aca="false">MIN($B$5,P4133+K4134*$B$6-I4134)</f>
        <v>510.81</v>
      </c>
      <c r="Q4134" s="0" t="n">
        <f aca="false">MAX(0,F4134-H4134-K4134-L4134)</f>
        <v>0</v>
      </c>
    </row>
    <row r="4135" customFormat="false" ht="15" hidden="false" customHeight="false" outlineLevel="0" collapsed="false">
      <c r="A4135" s="0" t="n">
        <f aca="false">'Profiles 8760'!A4124</f>
        <v>4122</v>
      </c>
      <c r="B4135" s="0" t="n">
        <f aca="false">'Profiles 8760'!B4124</f>
        <v>6</v>
      </c>
      <c r="C4135" s="0" t="n">
        <f aca="false">'Profiles 8760'!E4124</f>
        <v>0</v>
      </c>
      <c r="D4135" s="0" t="n">
        <f aca="false">'Profiles 8760'!F4124</f>
        <v>0.349366</v>
      </c>
      <c r="E4135" s="0" t="n">
        <f aca="false">'Profiles 8760'!G4124</f>
        <v>0.413086</v>
      </c>
      <c r="F4135" s="0" t="n">
        <f aca="false">D4135*Assumptions!$C$11*$B$7+E4135*Assumptions!$C$12*$B$8</f>
        <v>117.7921182</v>
      </c>
      <c r="G4135" s="0" t="n">
        <f aca="false">C4135*Assumptions!$C$15</f>
        <v>0</v>
      </c>
      <c r="H4135" s="0" t="n">
        <f aca="false">MIN(F4135,G4135)</f>
        <v>0</v>
      </c>
      <c r="I4135" s="0" t="n">
        <f aca="false">IF(C4135=1,MIN(G4135-H4135,Assumptions!$C$13,P4134),0)</f>
        <v>0</v>
      </c>
      <c r="J4135" s="0" t="n">
        <f aca="false">H4135+I4135</f>
        <v>0</v>
      </c>
      <c r="K4135" s="0" t="n">
        <f aca="false">MIN(IF(C4135=1,F4135-H4135,F4135),Assumptions!$C$13,MAX(0,($B$5-P4134)/$B$6))</f>
        <v>0</v>
      </c>
      <c r="L4135" s="0" t="n">
        <f aca="false">IF(C4135=1,0,MIN(F4135-K4135,Assumptions!$C$15,MAX(0,$B$10-O4134-M4135)))</f>
        <v>117.7921182</v>
      </c>
      <c r="M4135" s="0" t="n">
        <f aca="false">'Profiles 8760'!H4124</f>
        <v>154800</v>
      </c>
      <c r="N4135" s="0" t="n">
        <f aca="false">J4135+L4135</f>
        <v>117.7921182</v>
      </c>
      <c r="O4135" s="0" t="n">
        <f aca="false">O4134+N4135</f>
        <v>387406.678396476</v>
      </c>
      <c r="P4135" s="0" t="n">
        <f aca="false">MIN($B$5,P4134+K4135*$B$6-I4135)</f>
        <v>510.81</v>
      </c>
      <c r="Q4135" s="0" t="n">
        <f aca="false">MAX(0,F4135-H4135-K4135-L4135)</f>
        <v>0</v>
      </c>
    </row>
    <row r="4136" customFormat="false" ht="15" hidden="false" customHeight="false" outlineLevel="0" collapsed="false">
      <c r="A4136" s="0" t="n">
        <f aca="false">'Profiles 8760'!A4125</f>
        <v>4123</v>
      </c>
      <c r="B4136" s="0" t="n">
        <f aca="false">'Profiles 8760'!B4125</f>
        <v>6</v>
      </c>
      <c r="C4136" s="0" t="n">
        <f aca="false">'Profiles 8760'!E4125</f>
        <v>0</v>
      </c>
      <c r="D4136" s="0" t="n">
        <f aca="false">'Profiles 8760'!F4125</f>
        <v>0.120638</v>
      </c>
      <c r="E4136" s="0" t="n">
        <f aca="false">'Profiles 8760'!G4125</f>
        <v>0.511927</v>
      </c>
      <c r="F4136" s="0" t="n">
        <f aca="false">D4136*Assumptions!$C$11*$B$7+E4136*Assumptions!$C$12*$B$8</f>
        <v>55.7780687</v>
      </c>
      <c r="G4136" s="0" t="n">
        <f aca="false">C4136*Assumptions!$C$15</f>
        <v>0</v>
      </c>
      <c r="H4136" s="0" t="n">
        <f aca="false">MIN(F4136,G4136)</f>
        <v>0</v>
      </c>
      <c r="I4136" s="0" t="n">
        <f aca="false">IF(C4136=1,MIN(G4136-H4136,Assumptions!$C$13,P4135),0)</f>
        <v>0</v>
      </c>
      <c r="J4136" s="0" t="n">
        <f aca="false">H4136+I4136</f>
        <v>0</v>
      </c>
      <c r="K4136" s="0" t="n">
        <f aca="false">MIN(IF(C4136=1,F4136-H4136,F4136),Assumptions!$C$13,MAX(0,($B$5-P4135)/$B$6))</f>
        <v>0</v>
      </c>
      <c r="L4136" s="0" t="n">
        <f aca="false">IF(C4136=1,0,MIN(F4136-K4136,Assumptions!$C$15,MAX(0,$B$10-O4135-M4136)))</f>
        <v>55.7780687</v>
      </c>
      <c r="M4136" s="0" t="n">
        <f aca="false">'Profiles 8760'!H4125</f>
        <v>154800</v>
      </c>
      <c r="N4136" s="0" t="n">
        <f aca="false">J4136+L4136</f>
        <v>55.7780687</v>
      </c>
      <c r="O4136" s="0" t="n">
        <f aca="false">O4135+N4136</f>
        <v>387462.456465176</v>
      </c>
      <c r="P4136" s="0" t="n">
        <f aca="false">MIN($B$5,P4135+K4136*$B$6-I4136)</f>
        <v>510.81</v>
      </c>
      <c r="Q4136" s="0" t="n">
        <f aca="false">MAX(0,F4136-H4136-K4136-L4136)</f>
        <v>0</v>
      </c>
    </row>
    <row r="4137" customFormat="false" ht="15" hidden="false" customHeight="false" outlineLevel="0" collapsed="false">
      <c r="A4137" s="0" t="n">
        <f aca="false">'Profiles 8760'!A4126</f>
        <v>4124</v>
      </c>
      <c r="B4137" s="0" t="n">
        <f aca="false">'Profiles 8760'!B4126</f>
        <v>6</v>
      </c>
      <c r="C4137" s="0" t="n">
        <f aca="false">'Profiles 8760'!E4126</f>
        <v>1</v>
      </c>
      <c r="D4137" s="0" t="n">
        <f aca="false">'Profiles 8760'!F4126</f>
        <v>0</v>
      </c>
      <c r="E4137" s="0" t="n">
        <f aca="false">'Profiles 8760'!G4126</f>
        <v>0.441045</v>
      </c>
      <c r="F4137" s="0" t="n">
        <f aca="false">D4137*Assumptions!$C$11*$B$7+E4137*Assumptions!$C$12*$B$8</f>
        <v>18.0387405</v>
      </c>
      <c r="G4137" s="0" t="n">
        <f aca="false">C4137*Assumptions!$C$15</f>
        <v>200</v>
      </c>
      <c r="H4137" s="0" t="n">
        <f aca="false">MIN(F4137,G4137)</f>
        <v>18.0387405</v>
      </c>
      <c r="I4137" s="0" t="n">
        <f aca="false">IF(C4137=1,MIN(G4137-H4137,Assumptions!$C$13,P4136),0)</f>
        <v>180</v>
      </c>
      <c r="J4137" s="0" t="n">
        <f aca="false">H4137+I4137</f>
        <v>198.0387405</v>
      </c>
      <c r="K4137" s="0" t="n">
        <f aca="false">MIN(IF(C4137=1,F4137-H4137,F4137),Assumptions!$C$13,MAX(0,($B$5-P4136)/$B$6))</f>
        <v>0</v>
      </c>
      <c r="L4137" s="0" t="n">
        <f aca="false">IF(C4137=1,0,MIN(F4137-K4137,Assumptions!$C$15,MAX(0,$B$10-O4136-M4137)))</f>
        <v>0</v>
      </c>
      <c r="M4137" s="0" t="n">
        <f aca="false">'Profiles 8760'!H4126</f>
        <v>154600</v>
      </c>
      <c r="N4137" s="0" t="n">
        <f aca="false">J4137+L4137</f>
        <v>198.0387405</v>
      </c>
      <c r="O4137" s="0" t="n">
        <f aca="false">O4136+N4137</f>
        <v>387660.495205676</v>
      </c>
      <c r="P4137" s="0" t="n">
        <f aca="false">MIN($B$5,P4136+K4137*$B$6-I4137)</f>
        <v>330.81</v>
      </c>
      <c r="Q4137" s="0" t="n">
        <f aca="false">MAX(0,F4137-H4137-K4137-L4137)</f>
        <v>0</v>
      </c>
    </row>
    <row r="4138" customFormat="false" ht="15" hidden="false" customHeight="false" outlineLevel="0" collapsed="false">
      <c r="A4138" s="0" t="n">
        <f aca="false">'Profiles 8760'!A4127</f>
        <v>4125</v>
      </c>
      <c r="B4138" s="0" t="n">
        <f aca="false">'Profiles 8760'!B4127</f>
        <v>6</v>
      </c>
      <c r="C4138" s="0" t="n">
        <f aca="false">'Profiles 8760'!E4127</f>
        <v>1</v>
      </c>
      <c r="D4138" s="0" t="n">
        <f aca="false">'Profiles 8760'!F4127</f>
        <v>0</v>
      </c>
      <c r="E4138" s="0" t="n">
        <f aca="false">'Profiles 8760'!G4127</f>
        <v>0.543875</v>
      </c>
      <c r="F4138" s="0" t="n">
        <f aca="false">D4138*Assumptions!$C$11*$B$7+E4138*Assumptions!$C$12*$B$8</f>
        <v>22.2444875</v>
      </c>
      <c r="G4138" s="0" t="n">
        <f aca="false">C4138*Assumptions!$C$15</f>
        <v>200</v>
      </c>
      <c r="H4138" s="0" t="n">
        <f aca="false">MIN(F4138,G4138)</f>
        <v>22.2444875</v>
      </c>
      <c r="I4138" s="0" t="n">
        <f aca="false">IF(C4138=1,MIN(G4138-H4138,Assumptions!$C$13,P4137),0)</f>
        <v>177.7555125</v>
      </c>
      <c r="J4138" s="0" t="n">
        <f aca="false">H4138+I4138</f>
        <v>200</v>
      </c>
      <c r="K4138" s="0" t="n">
        <f aca="false">MIN(IF(C4138=1,F4138-H4138,F4138),Assumptions!$C$13,MAX(0,($B$5-P4137)/$B$6))</f>
        <v>0</v>
      </c>
      <c r="L4138" s="0" t="n">
        <f aca="false">IF(C4138=1,0,MIN(F4138-K4138,Assumptions!$C$15,MAX(0,$B$10-O4137-M4138)))</f>
        <v>0</v>
      </c>
      <c r="M4138" s="0" t="n">
        <f aca="false">'Profiles 8760'!H4127</f>
        <v>154400</v>
      </c>
      <c r="N4138" s="0" t="n">
        <f aca="false">J4138+L4138</f>
        <v>200</v>
      </c>
      <c r="O4138" s="0" t="n">
        <f aca="false">O4137+N4138</f>
        <v>387860.495205676</v>
      </c>
      <c r="P4138" s="0" t="n">
        <f aca="false">MIN($B$5,P4137+K4138*$B$6-I4138)</f>
        <v>153.0544875</v>
      </c>
      <c r="Q4138" s="0" t="n">
        <f aca="false">MAX(0,F4138-H4138-K4138-L4138)</f>
        <v>0</v>
      </c>
    </row>
    <row r="4139" customFormat="false" ht="15" hidden="false" customHeight="false" outlineLevel="0" collapsed="false">
      <c r="A4139" s="0" t="n">
        <f aca="false">'Profiles 8760'!A4128</f>
        <v>4126</v>
      </c>
      <c r="B4139" s="0" t="n">
        <f aca="false">'Profiles 8760'!B4128</f>
        <v>6</v>
      </c>
      <c r="C4139" s="0" t="n">
        <f aca="false">'Profiles 8760'!E4128</f>
        <v>0</v>
      </c>
      <c r="D4139" s="0" t="n">
        <f aca="false">'Profiles 8760'!F4128</f>
        <v>0</v>
      </c>
      <c r="E4139" s="0" t="n">
        <f aca="false">'Profiles 8760'!G4128</f>
        <v>0.772338</v>
      </c>
      <c r="F4139" s="0" t="n">
        <f aca="false">D4139*Assumptions!$C$11*$B$7+E4139*Assumptions!$C$12*$B$8</f>
        <v>31.5886242</v>
      </c>
      <c r="G4139" s="0" t="n">
        <f aca="false">C4139*Assumptions!$C$15</f>
        <v>0</v>
      </c>
      <c r="H4139" s="0" t="n">
        <f aca="false">MIN(F4139,G4139)</f>
        <v>0</v>
      </c>
      <c r="I4139" s="0" t="n">
        <f aca="false">IF(C4139=1,MIN(G4139-H4139,Assumptions!$C$13,P4138),0)</f>
        <v>0</v>
      </c>
      <c r="J4139" s="0" t="n">
        <f aca="false">H4139+I4139</f>
        <v>0</v>
      </c>
      <c r="K4139" s="0" t="n">
        <f aca="false">MIN(IF(C4139=1,F4139-H4139,F4139),Assumptions!$C$13,MAX(0,($B$5-P4138)/$B$6))</f>
        <v>31.5886242</v>
      </c>
      <c r="L4139" s="0" t="n">
        <f aca="false">IF(C4139=1,0,MIN(F4139-K4139,Assumptions!$C$15,MAX(0,$B$10-O4138-M4139)))</f>
        <v>0</v>
      </c>
      <c r="M4139" s="0" t="n">
        <f aca="false">'Profiles 8760'!H4128</f>
        <v>154400</v>
      </c>
      <c r="N4139" s="0" t="n">
        <f aca="false">J4139+L4139</f>
        <v>0</v>
      </c>
      <c r="O4139" s="0" t="n">
        <f aca="false">O4138+N4139</f>
        <v>387860.495205676</v>
      </c>
      <c r="P4139" s="0" t="n">
        <f aca="false">MIN($B$5,P4138+K4139*$B$6-I4139)</f>
        <v>180.43550695656</v>
      </c>
      <c r="Q4139" s="0" t="n">
        <f aca="false">MAX(0,F4139-H4139-K4139-L4139)</f>
        <v>0</v>
      </c>
    </row>
    <row r="4140" customFormat="false" ht="15" hidden="false" customHeight="false" outlineLevel="0" collapsed="false">
      <c r="A4140" s="0" t="n">
        <f aca="false">'Profiles 8760'!A4129</f>
        <v>4127</v>
      </c>
      <c r="B4140" s="0" t="n">
        <f aca="false">'Profiles 8760'!B4129</f>
        <v>6</v>
      </c>
      <c r="C4140" s="0" t="n">
        <f aca="false">'Profiles 8760'!E4129</f>
        <v>0</v>
      </c>
      <c r="D4140" s="0" t="n">
        <f aca="false">'Profiles 8760'!F4129</f>
        <v>0</v>
      </c>
      <c r="E4140" s="0" t="n">
        <f aca="false">'Profiles 8760'!G4129</f>
        <v>0.743534</v>
      </c>
      <c r="F4140" s="0" t="n">
        <f aca="false">D4140*Assumptions!$C$11*$B$7+E4140*Assumptions!$C$12*$B$8</f>
        <v>30.4105406</v>
      </c>
      <c r="G4140" s="0" t="n">
        <f aca="false">C4140*Assumptions!$C$15</f>
        <v>0</v>
      </c>
      <c r="H4140" s="0" t="n">
        <f aca="false">MIN(F4140,G4140)</f>
        <v>0</v>
      </c>
      <c r="I4140" s="0" t="n">
        <f aca="false">IF(C4140=1,MIN(G4140-H4140,Assumptions!$C$13,P4139),0)</f>
        <v>0</v>
      </c>
      <c r="J4140" s="0" t="n">
        <f aca="false">H4140+I4140</f>
        <v>0</v>
      </c>
      <c r="K4140" s="0" t="n">
        <f aca="false">MIN(IF(C4140=1,F4140-H4140,F4140),Assumptions!$C$13,MAX(0,($B$5-P4139)/$B$6))</f>
        <v>30.4105406</v>
      </c>
      <c r="L4140" s="0" t="n">
        <f aca="false">IF(C4140=1,0,MIN(F4140-K4140,Assumptions!$C$15,MAX(0,$B$10-O4139-M4140)))</f>
        <v>0</v>
      </c>
      <c r="M4140" s="0" t="n">
        <f aca="false">'Profiles 8760'!H4129</f>
        <v>154400</v>
      </c>
      <c r="N4140" s="0" t="n">
        <f aca="false">J4140+L4140</f>
        <v>0</v>
      </c>
      <c r="O4140" s="0" t="n">
        <f aca="false">O4139+N4140</f>
        <v>387860.495205676</v>
      </c>
      <c r="P4140" s="0" t="n">
        <f aca="false">MIN($B$5,P4139+K4140*$B$6-I4140)</f>
        <v>206.79536354864</v>
      </c>
      <c r="Q4140" s="0" t="n">
        <f aca="false">MAX(0,F4140-H4140-K4140-L4140)</f>
        <v>0</v>
      </c>
    </row>
    <row r="4141" customFormat="false" ht="15" hidden="false" customHeight="false" outlineLevel="0" collapsed="false">
      <c r="A4141" s="0" t="n">
        <f aca="false">'Profiles 8760'!A4130</f>
        <v>4128</v>
      </c>
      <c r="B4141" s="0" t="n">
        <f aca="false">'Profiles 8760'!B4130</f>
        <v>6</v>
      </c>
      <c r="C4141" s="0" t="n">
        <f aca="false">'Profiles 8760'!E4130</f>
        <v>0</v>
      </c>
      <c r="D4141" s="0" t="n">
        <f aca="false">'Profiles 8760'!F4130</f>
        <v>0</v>
      </c>
      <c r="E4141" s="0" t="n">
        <f aca="false">'Profiles 8760'!G4130</f>
        <v>0.627281</v>
      </c>
      <c r="F4141" s="0" t="n">
        <f aca="false">D4141*Assumptions!$C$11*$B$7+E4141*Assumptions!$C$12*$B$8</f>
        <v>25.6557929</v>
      </c>
      <c r="G4141" s="0" t="n">
        <f aca="false">C4141*Assumptions!$C$15</f>
        <v>0</v>
      </c>
      <c r="H4141" s="0" t="n">
        <f aca="false">MIN(F4141,G4141)</f>
        <v>0</v>
      </c>
      <c r="I4141" s="0" t="n">
        <f aca="false">IF(C4141=1,MIN(G4141-H4141,Assumptions!$C$13,P4140),0)</f>
        <v>0</v>
      </c>
      <c r="J4141" s="0" t="n">
        <f aca="false">H4141+I4141</f>
        <v>0</v>
      </c>
      <c r="K4141" s="0" t="n">
        <f aca="false">MIN(IF(C4141=1,F4141-H4141,F4141),Assumptions!$C$13,MAX(0,($B$5-P4140)/$B$6))</f>
        <v>25.6557929</v>
      </c>
      <c r="L4141" s="0" t="n">
        <f aca="false">IF(C4141=1,0,MIN(F4141-K4141,Assumptions!$C$15,MAX(0,$B$10-O4140-M4141)))</f>
        <v>0</v>
      </c>
      <c r="M4141" s="0" t="n">
        <f aca="false">'Profiles 8760'!H4130</f>
        <v>154400</v>
      </c>
      <c r="N4141" s="0" t="n">
        <f aca="false">J4141+L4141</f>
        <v>0</v>
      </c>
      <c r="O4141" s="0" t="n">
        <f aca="false">O4140+N4141</f>
        <v>387860.495205676</v>
      </c>
      <c r="P4141" s="0" t="n">
        <f aca="false">MIN($B$5,P4140+K4141*$B$6-I4141)</f>
        <v>229.03380483436</v>
      </c>
      <c r="Q4141" s="0" t="n">
        <f aca="false">MAX(0,F4141-H4141-K4141-L4141)</f>
        <v>0</v>
      </c>
    </row>
    <row r="4142" customFormat="false" ht="15" hidden="false" customHeight="false" outlineLevel="0" collapsed="false">
      <c r="A4142" s="0" t="n">
        <f aca="false">'Profiles 8760'!A4131</f>
        <v>4129</v>
      </c>
      <c r="B4142" s="0" t="n">
        <f aca="false">'Profiles 8760'!B4131</f>
        <v>6</v>
      </c>
      <c r="C4142" s="0" t="n">
        <f aca="false">'Profiles 8760'!E4131</f>
        <v>0</v>
      </c>
      <c r="D4142" s="0" t="n">
        <f aca="false">'Profiles 8760'!F4131</f>
        <v>0</v>
      </c>
      <c r="E4142" s="0" t="n">
        <f aca="false">'Profiles 8760'!G4131</f>
        <v>0.428523</v>
      </c>
      <c r="F4142" s="0" t="n">
        <f aca="false">D4142*Assumptions!$C$11*$B$7+E4142*Assumptions!$C$12*$B$8</f>
        <v>17.5265907</v>
      </c>
      <c r="G4142" s="0" t="n">
        <f aca="false">C4142*Assumptions!$C$15</f>
        <v>0</v>
      </c>
      <c r="H4142" s="0" t="n">
        <f aca="false">MIN(F4142,G4142)</f>
        <v>0</v>
      </c>
      <c r="I4142" s="0" t="n">
        <f aca="false">IF(C4142=1,MIN(G4142-H4142,Assumptions!$C$13,P4141),0)</f>
        <v>0</v>
      </c>
      <c r="J4142" s="0" t="n">
        <f aca="false">H4142+I4142</f>
        <v>0</v>
      </c>
      <c r="K4142" s="0" t="n">
        <f aca="false">MIN(IF(C4142=1,F4142-H4142,F4142),Assumptions!$C$13,MAX(0,($B$5-P4141)/$B$6))</f>
        <v>17.5265907</v>
      </c>
      <c r="L4142" s="0" t="n">
        <f aca="false">IF(C4142=1,0,MIN(F4142-K4142,Assumptions!$C$15,MAX(0,$B$10-O4141-M4142)))</f>
        <v>0</v>
      </c>
      <c r="M4142" s="0" t="n">
        <f aca="false">'Profiles 8760'!H4131</f>
        <v>154400</v>
      </c>
      <c r="N4142" s="0" t="n">
        <f aca="false">J4142+L4142</f>
        <v>0</v>
      </c>
      <c r="O4142" s="0" t="n">
        <f aca="false">O4141+N4142</f>
        <v>387860.495205676</v>
      </c>
      <c r="P4142" s="0" t="n">
        <f aca="false">MIN($B$5,P4141+K4142*$B$6-I4142)</f>
        <v>244.22585365312</v>
      </c>
      <c r="Q4142" s="0" t="n">
        <f aca="false">MAX(0,F4142-H4142-K4142-L4142)</f>
        <v>0</v>
      </c>
    </row>
    <row r="4143" customFormat="false" ht="15" hidden="false" customHeight="false" outlineLevel="0" collapsed="false">
      <c r="A4143" s="0" t="n">
        <f aca="false">'Profiles 8760'!A4132</f>
        <v>4130</v>
      </c>
      <c r="B4143" s="0" t="n">
        <f aca="false">'Profiles 8760'!B4132</f>
        <v>6</v>
      </c>
      <c r="C4143" s="0" t="n">
        <f aca="false">'Profiles 8760'!E4132</f>
        <v>0</v>
      </c>
      <c r="D4143" s="0" t="n">
        <f aca="false">'Profiles 8760'!F4132</f>
        <v>0</v>
      </c>
      <c r="E4143" s="0" t="n">
        <f aca="false">'Profiles 8760'!G4132</f>
        <v>0.324369</v>
      </c>
      <c r="F4143" s="0" t="n">
        <f aca="false">D4143*Assumptions!$C$11*$B$7+E4143*Assumptions!$C$12*$B$8</f>
        <v>13.2666921</v>
      </c>
      <c r="G4143" s="0" t="n">
        <f aca="false">C4143*Assumptions!$C$15</f>
        <v>0</v>
      </c>
      <c r="H4143" s="0" t="n">
        <f aca="false">MIN(F4143,G4143)</f>
        <v>0</v>
      </c>
      <c r="I4143" s="0" t="n">
        <f aca="false">IF(C4143=1,MIN(G4143-H4143,Assumptions!$C$13,P4142),0)</f>
        <v>0</v>
      </c>
      <c r="J4143" s="0" t="n">
        <f aca="false">H4143+I4143</f>
        <v>0</v>
      </c>
      <c r="K4143" s="0" t="n">
        <f aca="false">MIN(IF(C4143=1,F4143-H4143,F4143),Assumptions!$C$13,MAX(0,($B$5-P4142)/$B$6))</f>
        <v>13.2666921</v>
      </c>
      <c r="L4143" s="0" t="n">
        <f aca="false">IF(C4143=1,0,MIN(F4143-K4143,Assumptions!$C$15,MAX(0,$B$10-O4142-M4143)))</f>
        <v>0</v>
      </c>
      <c r="M4143" s="0" t="n">
        <f aca="false">'Profiles 8760'!H4132</f>
        <v>154400</v>
      </c>
      <c r="N4143" s="0" t="n">
        <f aca="false">J4143+L4143</f>
        <v>0</v>
      </c>
      <c r="O4143" s="0" t="n">
        <f aca="false">O4142+N4143</f>
        <v>387860.495205676</v>
      </c>
      <c r="P4143" s="0" t="n">
        <f aca="false">MIN($B$5,P4142+K4143*$B$6-I4143)</f>
        <v>255.7254223654</v>
      </c>
      <c r="Q4143" s="0" t="n">
        <f aca="false">MAX(0,F4143-H4143-K4143-L4143)</f>
        <v>0</v>
      </c>
    </row>
    <row r="4144" customFormat="false" ht="15" hidden="false" customHeight="false" outlineLevel="0" collapsed="false">
      <c r="A4144" s="0" t="n">
        <f aca="false">'Profiles 8760'!A4133</f>
        <v>4131</v>
      </c>
      <c r="B4144" s="0" t="n">
        <f aca="false">'Profiles 8760'!B4133</f>
        <v>6</v>
      </c>
      <c r="C4144" s="0" t="n">
        <f aca="false">'Profiles 8760'!E4133</f>
        <v>0</v>
      </c>
      <c r="D4144" s="0" t="n">
        <f aca="false">'Profiles 8760'!F4133</f>
        <v>0</v>
      </c>
      <c r="E4144" s="0" t="n">
        <f aca="false">'Profiles 8760'!G4133</f>
        <v>0.303304</v>
      </c>
      <c r="F4144" s="0" t="n">
        <f aca="false">D4144*Assumptions!$C$11*$B$7+E4144*Assumptions!$C$12*$B$8</f>
        <v>12.4051336</v>
      </c>
      <c r="G4144" s="0" t="n">
        <f aca="false">C4144*Assumptions!$C$15</f>
        <v>0</v>
      </c>
      <c r="H4144" s="0" t="n">
        <f aca="false">MIN(F4144,G4144)</f>
        <v>0</v>
      </c>
      <c r="I4144" s="0" t="n">
        <f aca="false">IF(C4144=1,MIN(G4144-H4144,Assumptions!$C$13,P4143),0)</f>
        <v>0</v>
      </c>
      <c r="J4144" s="0" t="n">
        <f aca="false">H4144+I4144</f>
        <v>0</v>
      </c>
      <c r="K4144" s="0" t="n">
        <f aca="false">MIN(IF(C4144=1,F4144-H4144,F4144),Assumptions!$C$13,MAX(0,($B$5-P4143)/$B$6))</f>
        <v>12.4051336</v>
      </c>
      <c r="L4144" s="0" t="n">
        <f aca="false">IF(C4144=1,0,MIN(F4144-K4144,Assumptions!$C$15,MAX(0,$B$10-O4143-M4144)))</f>
        <v>0</v>
      </c>
      <c r="M4144" s="0" t="n">
        <f aca="false">'Profiles 8760'!H4133</f>
        <v>154400</v>
      </c>
      <c r="N4144" s="0" t="n">
        <f aca="false">J4144+L4144</f>
        <v>0</v>
      </c>
      <c r="O4144" s="0" t="n">
        <f aca="false">O4143+N4144</f>
        <v>387860.495205676</v>
      </c>
      <c r="P4144" s="0" t="n">
        <f aca="false">MIN($B$5,P4143+K4144*$B$6-I4144)</f>
        <v>266.47819216988</v>
      </c>
      <c r="Q4144" s="0" t="n">
        <f aca="false">MAX(0,F4144-H4144-K4144-L4144)</f>
        <v>0</v>
      </c>
    </row>
    <row r="4145" customFormat="false" ht="15" hidden="false" customHeight="false" outlineLevel="0" collapsed="false">
      <c r="A4145" s="0" t="n">
        <f aca="false">'Profiles 8760'!A4134</f>
        <v>4132</v>
      </c>
      <c r="B4145" s="0" t="n">
        <f aca="false">'Profiles 8760'!B4134</f>
        <v>6</v>
      </c>
      <c r="C4145" s="0" t="n">
        <f aca="false">'Profiles 8760'!E4134</f>
        <v>0</v>
      </c>
      <c r="D4145" s="0" t="n">
        <f aca="false">'Profiles 8760'!F4134</f>
        <v>0</v>
      </c>
      <c r="E4145" s="0" t="n">
        <f aca="false">'Profiles 8760'!G4134</f>
        <v>0.318926</v>
      </c>
      <c r="F4145" s="0" t="n">
        <f aca="false">D4145*Assumptions!$C$11*$B$7+E4145*Assumptions!$C$12*$B$8</f>
        <v>13.0440734</v>
      </c>
      <c r="G4145" s="0" t="n">
        <f aca="false">C4145*Assumptions!$C$15</f>
        <v>0</v>
      </c>
      <c r="H4145" s="0" t="n">
        <f aca="false">MIN(F4145,G4145)</f>
        <v>0</v>
      </c>
      <c r="I4145" s="0" t="n">
        <f aca="false">IF(C4145=1,MIN(G4145-H4145,Assumptions!$C$13,P4144),0)</f>
        <v>0</v>
      </c>
      <c r="J4145" s="0" t="n">
        <f aca="false">H4145+I4145</f>
        <v>0</v>
      </c>
      <c r="K4145" s="0" t="n">
        <f aca="false">MIN(IF(C4145=1,F4145-H4145,F4145),Assumptions!$C$13,MAX(0,($B$5-P4144)/$B$6))</f>
        <v>13.0440734</v>
      </c>
      <c r="L4145" s="0" t="n">
        <f aca="false">IF(C4145=1,0,MIN(F4145-K4145,Assumptions!$C$15,MAX(0,$B$10-O4144-M4145)))</f>
        <v>0</v>
      </c>
      <c r="M4145" s="0" t="n">
        <f aca="false">'Profiles 8760'!H4134</f>
        <v>154400</v>
      </c>
      <c r="N4145" s="0" t="n">
        <f aca="false">J4145+L4145</f>
        <v>0</v>
      </c>
      <c r="O4145" s="0" t="n">
        <f aca="false">O4144+N4145</f>
        <v>387860.495205676</v>
      </c>
      <c r="P4145" s="0" t="n">
        <f aca="false">MIN($B$5,P4144+K4145*$B$6-I4145)</f>
        <v>277.784794993</v>
      </c>
      <c r="Q4145" s="0" t="n">
        <f aca="false">MAX(0,F4145-H4145-K4145-L4145)</f>
        <v>0</v>
      </c>
    </row>
    <row r="4146" customFormat="false" ht="15" hidden="false" customHeight="false" outlineLevel="0" collapsed="false">
      <c r="A4146" s="0" t="n">
        <f aca="false">'Profiles 8760'!A4135</f>
        <v>4133</v>
      </c>
      <c r="B4146" s="0" t="n">
        <f aca="false">'Profiles 8760'!B4135</f>
        <v>6</v>
      </c>
      <c r="C4146" s="0" t="n">
        <f aca="false">'Profiles 8760'!E4135</f>
        <v>0</v>
      </c>
      <c r="D4146" s="0" t="n">
        <f aca="false">'Profiles 8760'!F4135</f>
        <v>0</v>
      </c>
      <c r="E4146" s="0" t="n">
        <f aca="false">'Profiles 8760'!G4135</f>
        <v>0.347554</v>
      </c>
      <c r="F4146" s="0" t="n">
        <f aca="false">D4146*Assumptions!$C$11*$B$7+E4146*Assumptions!$C$12*$B$8</f>
        <v>14.2149586</v>
      </c>
      <c r="G4146" s="0" t="n">
        <f aca="false">C4146*Assumptions!$C$15</f>
        <v>0</v>
      </c>
      <c r="H4146" s="0" t="n">
        <f aca="false">MIN(F4146,G4146)</f>
        <v>0</v>
      </c>
      <c r="I4146" s="0" t="n">
        <f aca="false">IF(C4146=1,MIN(G4146-H4146,Assumptions!$C$13,P4145),0)</f>
        <v>0</v>
      </c>
      <c r="J4146" s="0" t="n">
        <f aca="false">H4146+I4146</f>
        <v>0</v>
      </c>
      <c r="K4146" s="0" t="n">
        <f aca="false">MIN(IF(C4146=1,F4146-H4146,F4146),Assumptions!$C$13,MAX(0,($B$5-P4145)/$B$6))</f>
        <v>14.2149586</v>
      </c>
      <c r="L4146" s="0" t="n">
        <f aca="false">IF(C4146=1,0,MIN(F4146-K4146,Assumptions!$C$15,MAX(0,$B$10-O4145-M4146)))</f>
        <v>0</v>
      </c>
      <c r="M4146" s="0" t="n">
        <f aca="false">'Profiles 8760'!H4135</f>
        <v>154400</v>
      </c>
      <c r="N4146" s="0" t="n">
        <f aca="false">J4146+L4146</f>
        <v>0</v>
      </c>
      <c r="O4146" s="0" t="n">
        <f aca="false">O4145+N4146</f>
        <v>387860.495205676</v>
      </c>
      <c r="P4146" s="0" t="n">
        <f aca="false">MIN($B$5,P4145+K4146*$B$6-I4146)</f>
        <v>290.10632110748</v>
      </c>
      <c r="Q4146" s="0" t="n">
        <f aca="false">MAX(0,F4146-H4146-K4146-L4146)</f>
        <v>0</v>
      </c>
    </row>
    <row r="4147" customFormat="false" ht="15" hidden="false" customHeight="false" outlineLevel="0" collapsed="false">
      <c r="A4147" s="0" t="n">
        <f aca="false">'Profiles 8760'!A4136</f>
        <v>4134</v>
      </c>
      <c r="B4147" s="0" t="n">
        <f aca="false">'Profiles 8760'!B4136</f>
        <v>6</v>
      </c>
      <c r="C4147" s="0" t="n">
        <f aca="false">'Profiles 8760'!E4136</f>
        <v>0</v>
      </c>
      <c r="D4147" s="0" t="n">
        <f aca="false">'Profiles 8760'!F4136</f>
        <v>0</v>
      </c>
      <c r="E4147" s="0" t="n">
        <f aca="false">'Profiles 8760'!G4136</f>
        <v>0.246107</v>
      </c>
      <c r="F4147" s="0" t="n">
        <f aca="false">D4147*Assumptions!$C$11*$B$7+E4147*Assumptions!$C$12*$B$8</f>
        <v>10.0657763</v>
      </c>
      <c r="G4147" s="0" t="n">
        <f aca="false">C4147*Assumptions!$C$15</f>
        <v>0</v>
      </c>
      <c r="H4147" s="0" t="n">
        <f aca="false">MIN(F4147,G4147)</f>
        <v>0</v>
      </c>
      <c r="I4147" s="0" t="n">
        <f aca="false">IF(C4147=1,MIN(G4147-H4147,Assumptions!$C$13,P4146),0)</f>
        <v>0</v>
      </c>
      <c r="J4147" s="0" t="n">
        <f aca="false">H4147+I4147</f>
        <v>0</v>
      </c>
      <c r="K4147" s="0" t="n">
        <f aca="false">MIN(IF(C4147=1,F4147-H4147,F4147),Assumptions!$C$13,MAX(0,($B$5-P4146)/$B$6))</f>
        <v>10.0657763</v>
      </c>
      <c r="L4147" s="0" t="n">
        <f aca="false">IF(C4147=1,0,MIN(F4147-K4147,Assumptions!$C$15,MAX(0,$B$10-O4146-M4147)))</f>
        <v>0</v>
      </c>
      <c r="M4147" s="0" t="n">
        <f aca="false">'Profiles 8760'!H4136</f>
        <v>154400</v>
      </c>
      <c r="N4147" s="0" t="n">
        <f aca="false">J4147+L4147</f>
        <v>0</v>
      </c>
      <c r="O4147" s="0" t="n">
        <f aca="false">O4146+N4147</f>
        <v>387860.495205676</v>
      </c>
      <c r="P4147" s="0" t="n">
        <f aca="false">MIN($B$5,P4146+K4147*$B$6-I4147)</f>
        <v>298.83133600432</v>
      </c>
      <c r="Q4147" s="0" t="n">
        <f aca="false">MAX(0,F4147-H4147-K4147-L4147)</f>
        <v>0</v>
      </c>
    </row>
    <row r="4148" customFormat="false" ht="15" hidden="false" customHeight="false" outlineLevel="0" collapsed="false">
      <c r="A4148" s="0" t="n">
        <f aca="false">'Profiles 8760'!A4137</f>
        <v>4135</v>
      </c>
      <c r="B4148" s="0" t="n">
        <f aca="false">'Profiles 8760'!B4137</f>
        <v>6</v>
      </c>
      <c r="C4148" s="0" t="n">
        <f aca="false">'Profiles 8760'!E4137</f>
        <v>0</v>
      </c>
      <c r="D4148" s="0" t="n">
        <f aca="false">'Profiles 8760'!F4137</f>
        <v>0.113752</v>
      </c>
      <c r="E4148" s="0" t="n">
        <f aca="false">'Profiles 8760'!G4137</f>
        <v>0.174853</v>
      </c>
      <c r="F4148" s="0" t="n">
        <f aca="false">D4148*Assumptions!$C$11*$B$7+E4148*Assumptions!$C$12*$B$8</f>
        <v>40.0030653</v>
      </c>
      <c r="G4148" s="0" t="n">
        <f aca="false">C4148*Assumptions!$C$15</f>
        <v>0</v>
      </c>
      <c r="H4148" s="0" t="n">
        <f aca="false">MIN(F4148,G4148)</f>
        <v>0</v>
      </c>
      <c r="I4148" s="0" t="n">
        <f aca="false">IF(C4148=1,MIN(G4148-H4148,Assumptions!$C$13,P4147),0)</f>
        <v>0</v>
      </c>
      <c r="J4148" s="0" t="n">
        <f aca="false">H4148+I4148</f>
        <v>0</v>
      </c>
      <c r="K4148" s="0" t="n">
        <f aca="false">MIN(IF(C4148=1,F4148-H4148,F4148),Assumptions!$C$13,MAX(0,($B$5-P4147)/$B$6))</f>
        <v>40.0030653</v>
      </c>
      <c r="L4148" s="0" t="n">
        <f aca="false">IF(C4148=1,0,MIN(F4148-K4148,Assumptions!$C$15,MAX(0,$B$10-O4147-M4148)))</f>
        <v>0</v>
      </c>
      <c r="M4148" s="0" t="n">
        <f aca="false">'Profiles 8760'!H4137</f>
        <v>154400</v>
      </c>
      <c r="N4148" s="0" t="n">
        <f aca="false">J4148+L4148</f>
        <v>0</v>
      </c>
      <c r="O4148" s="0" t="n">
        <f aca="false">O4147+N4148</f>
        <v>387860.495205676</v>
      </c>
      <c r="P4148" s="0" t="n">
        <f aca="false">MIN($B$5,P4147+K4148*$B$6-I4148)</f>
        <v>333.50599300636</v>
      </c>
      <c r="Q4148" s="0" t="n">
        <f aca="false">MAX(0,F4148-H4148-K4148-L4148)</f>
        <v>0</v>
      </c>
    </row>
    <row r="4149" customFormat="false" ht="15" hidden="false" customHeight="false" outlineLevel="0" collapsed="false">
      <c r="A4149" s="0" t="n">
        <f aca="false">'Profiles 8760'!A4138</f>
        <v>4136</v>
      </c>
      <c r="B4149" s="0" t="n">
        <f aca="false">'Profiles 8760'!B4138</f>
        <v>6</v>
      </c>
      <c r="C4149" s="0" t="n">
        <f aca="false">'Profiles 8760'!E4138</f>
        <v>1</v>
      </c>
      <c r="D4149" s="0" t="n">
        <f aca="false">'Profiles 8760'!F4138</f>
        <v>0.329422</v>
      </c>
      <c r="E4149" s="0" t="n">
        <f aca="false">'Profiles 8760'!G4138</f>
        <v>0.269124</v>
      </c>
      <c r="F4149" s="0" t="n">
        <f aca="false">D4149*Assumptions!$C$11*$B$7+E4149*Assumptions!$C$12*$B$8</f>
        <v>106.1442452</v>
      </c>
      <c r="G4149" s="0" t="n">
        <f aca="false">C4149*Assumptions!$C$15</f>
        <v>200</v>
      </c>
      <c r="H4149" s="0" t="n">
        <f aca="false">MIN(F4149,G4149)</f>
        <v>106.1442452</v>
      </c>
      <c r="I4149" s="0" t="n">
        <f aca="false">IF(C4149=1,MIN(G4149-H4149,Assumptions!$C$13,P4148),0)</f>
        <v>93.8557548</v>
      </c>
      <c r="J4149" s="0" t="n">
        <f aca="false">H4149+I4149</f>
        <v>200</v>
      </c>
      <c r="K4149" s="0" t="n">
        <f aca="false">MIN(IF(C4149=1,F4149-H4149,F4149),Assumptions!$C$13,MAX(0,($B$5-P4148)/$B$6))</f>
        <v>0</v>
      </c>
      <c r="L4149" s="0" t="n">
        <f aca="false">IF(C4149=1,0,MIN(F4149-K4149,Assumptions!$C$15,MAX(0,$B$10-O4148-M4149)))</f>
        <v>0</v>
      </c>
      <c r="M4149" s="0" t="n">
        <f aca="false">'Profiles 8760'!H4138</f>
        <v>154200</v>
      </c>
      <c r="N4149" s="0" t="n">
        <f aca="false">J4149+L4149</f>
        <v>200</v>
      </c>
      <c r="O4149" s="0" t="n">
        <f aca="false">O4148+N4149</f>
        <v>388060.495205676</v>
      </c>
      <c r="P4149" s="0" t="n">
        <f aca="false">MIN($B$5,P4148+K4149*$B$6-I4149)</f>
        <v>239.65023820636</v>
      </c>
      <c r="Q4149" s="0" t="n">
        <f aca="false">MAX(0,F4149-H4149-K4149-L4149)</f>
        <v>0</v>
      </c>
    </row>
    <row r="4150" customFormat="false" ht="15" hidden="false" customHeight="false" outlineLevel="0" collapsed="false">
      <c r="A4150" s="0" t="n">
        <f aca="false">'Profiles 8760'!A4139</f>
        <v>4137</v>
      </c>
      <c r="B4150" s="0" t="n">
        <f aca="false">'Profiles 8760'!B4139</f>
        <v>6</v>
      </c>
      <c r="C4150" s="0" t="n">
        <f aca="false">'Profiles 8760'!E4139</f>
        <v>1</v>
      </c>
      <c r="D4150" s="0" t="n">
        <f aca="false">'Profiles 8760'!F4139</f>
        <v>0.56536</v>
      </c>
      <c r="E4150" s="0" t="n">
        <f aca="false">'Profiles 8760'!G4139</f>
        <v>0.229414</v>
      </c>
      <c r="F4150" s="0" t="n">
        <f aca="false">D4150*Assumptions!$C$11*$B$7+E4150*Assumptions!$C$12*$B$8</f>
        <v>172.6590006</v>
      </c>
      <c r="G4150" s="0" t="n">
        <f aca="false">C4150*Assumptions!$C$15</f>
        <v>200</v>
      </c>
      <c r="H4150" s="0" t="n">
        <f aca="false">MIN(F4150,G4150)</f>
        <v>172.6590006</v>
      </c>
      <c r="I4150" s="0" t="n">
        <f aca="false">IF(C4150=1,MIN(G4150-H4150,Assumptions!$C$13,P4149),0)</f>
        <v>27.3409994</v>
      </c>
      <c r="J4150" s="0" t="n">
        <f aca="false">H4150+I4150</f>
        <v>200</v>
      </c>
      <c r="K4150" s="0" t="n">
        <f aca="false">MIN(IF(C4150=1,F4150-H4150,F4150),Assumptions!$C$13,MAX(0,($B$5-P4149)/$B$6))</f>
        <v>0</v>
      </c>
      <c r="L4150" s="0" t="n">
        <f aca="false">IF(C4150=1,0,MIN(F4150-K4150,Assumptions!$C$15,MAX(0,$B$10-O4149-M4150)))</f>
        <v>0</v>
      </c>
      <c r="M4150" s="0" t="n">
        <f aca="false">'Profiles 8760'!H4139</f>
        <v>154000</v>
      </c>
      <c r="N4150" s="0" t="n">
        <f aca="false">J4150+L4150</f>
        <v>200</v>
      </c>
      <c r="O4150" s="0" t="n">
        <f aca="false">O4149+N4150</f>
        <v>388260.495205676</v>
      </c>
      <c r="P4150" s="0" t="n">
        <f aca="false">MIN($B$5,P4149+K4150*$B$6-I4150)</f>
        <v>212.30923880636</v>
      </c>
      <c r="Q4150" s="0" t="n">
        <f aca="false">MAX(0,F4150-H4150-K4150-L4150)</f>
        <v>0</v>
      </c>
    </row>
    <row r="4151" customFormat="false" ht="15" hidden="false" customHeight="false" outlineLevel="0" collapsed="false">
      <c r="A4151" s="0" t="n">
        <f aca="false">'Profiles 8760'!A4140</f>
        <v>4138</v>
      </c>
      <c r="B4151" s="0" t="n">
        <f aca="false">'Profiles 8760'!B4140</f>
        <v>6</v>
      </c>
      <c r="C4151" s="0" t="n">
        <f aca="false">'Profiles 8760'!E4140</f>
        <v>0</v>
      </c>
      <c r="D4151" s="0" t="n">
        <f aca="false">'Profiles 8760'!F4140</f>
        <v>0.786153</v>
      </c>
      <c r="E4151" s="0" t="n">
        <f aca="false">'Profiles 8760'!G4140</f>
        <v>0.273367</v>
      </c>
      <c r="F4151" s="0" t="n">
        <f aca="false">D4151*Assumptions!$C$11*$B$7+E4151*Assumptions!$C$12*$B$8</f>
        <v>238.2216967</v>
      </c>
      <c r="G4151" s="0" t="n">
        <f aca="false">C4151*Assumptions!$C$15</f>
        <v>0</v>
      </c>
      <c r="H4151" s="0" t="n">
        <f aca="false">MIN(F4151,G4151)</f>
        <v>0</v>
      </c>
      <c r="I4151" s="0" t="n">
        <f aca="false">IF(C4151=1,MIN(G4151-H4151,Assumptions!$C$13,P4150),0)</f>
        <v>0</v>
      </c>
      <c r="J4151" s="0" t="n">
        <f aca="false">H4151+I4151</f>
        <v>0</v>
      </c>
      <c r="K4151" s="0" t="n">
        <f aca="false">MIN(IF(C4151=1,F4151-H4151,F4151),Assumptions!$C$13,MAX(0,($B$5-P4150)/$B$6))</f>
        <v>180</v>
      </c>
      <c r="L4151" s="0" t="n">
        <f aca="false">IF(C4151=1,0,MIN(F4151-K4151,Assumptions!$C$15,MAX(0,$B$10-O4150-M4151)))</f>
        <v>58.2216967</v>
      </c>
      <c r="M4151" s="0" t="n">
        <f aca="false">'Profiles 8760'!H4140</f>
        <v>154000</v>
      </c>
      <c r="N4151" s="0" t="n">
        <f aca="false">J4151+L4151</f>
        <v>58.2216967</v>
      </c>
      <c r="O4151" s="0" t="n">
        <f aca="false">O4150+N4151</f>
        <v>388318.716902376</v>
      </c>
      <c r="P4151" s="0" t="n">
        <f aca="false">MIN($B$5,P4150+K4151*$B$6-I4151)</f>
        <v>368.33323880636</v>
      </c>
      <c r="Q4151" s="0" t="n">
        <f aca="false">MAX(0,F4151-H4151-K4151-L4151)</f>
        <v>0</v>
      </c>
    </row>
    <row r="4152" customFormat="false" ht="15" hidden="false" customHeight="false" outlineLevel="0" collapsed="false">
      <c r="A4152" s="0" t="n">
        <f aca="false">'Profiles 8760'!A4141</f>
        <v>4139</v>
      </c>
      <c r="B4152" s="0" t="n">
        <f aca="false">'Profiles 8760'!B4141</f>
        <v>6</v>
      </c>
      <c r="C4152" s="0" t="n">
        <f aca="false">'Profiles 8760'!E4141</f>
        <v>0</v>
      </c>
      <c r="D4152" s="0" t="n">
        <f aca="false">'Profiles 8760'!F4141</f>
        <v>0.964539</v>
      </c>
      <c r="E4152" s="0" t="n">
        <f aca="false">'Profiles 8760'!G4141</f>
        <v>0.420433</v>
      </c>
      <c r="F4152" s="0" t="n">
        <f aca="false">D4152*Assumptions!$C$11*$B$7+E4152*Assumptions!$C$12*$B$8</f>
        <v>295.7545729</v>
      </c>
      <c r="G4152" s="0" t="n">
        <f aca="false">C4152*Assumptions!$C$15</f>
        <v>0</v>
      </c>
      <c r="H4152" s="0" t="n">
        <f aca="false">MIN(F4152,G4152)</f>
        <v>0</v>
      </c>
      <c r="I4152" s="0" t="n">
        <f aca="false">IF(C4152=1,MIN(G4152-H4152,Assumptions!$C$13,P4151),0)</f>
        <v>0</v>
      </c>
      <c r="J4152" s="0" t="n">
        <f aca="false">H4152+I4152</f>
        <v>0</v>
      </c>
      <c r="K4152" s="0" t="n">
        <f aca="false">MIN(IF(C4152=1,F4152-H4152,F4152),Assumptions!$C$13,MAX(0,($B$5-P4151)/$B$6))</f>
        <v>164.37097507342</v>
      </c>
      <c r="L4152" s="0" t="n">
        <f aca="false">IF(C4152=1,0,MIN(F4152-K4152,Assumptions!$C$15,MAX(0,$B$10-O4151-M4152)))</f>
        <v>131.383597826581</v>
      </c>
      <c r="M4152" s="0" t="n">
        <f aca="false">'Profiles 8760'!H4141</f>
        <v>154000</v>
      </c>
      <c r="N4152" s="0" t="n">
        <f aca="false">J4152+L4152</f>
        <v>131.383597826581</v>
      </c>
      <c r="O4152" s="0" t="n">
        <f aca="false">O4151+N4152</f>
        <v>388450.100500203</v>
      </c>
      <c r="P4152" s="0" t="n">
        <f aca="false">MIN($B$5,P4151+K4152*$B$6-I4152)</f>
        <v>510.81</v>
      </c>
      <c r="Q4152" s="0" t="n">
        <f aca="false">MAX(0,F4152-H4152-K4152-L4152)</f>
        <v>0</v>
      </c>
    </row>
    <row r="4153" customFormat="false" ht="15" hidden="false" customHeight="false" outlineLevel="0" collapsed="false">
      <c r="A4153" s="0" t="n">
        <f aca="false">'Profiles 8760'!A4142</f>
        <v>4140</v>
      </c>
      <c r="B4153" s="0" t="n">
        <f aca="false">'Profiles 8760'!B4142</f>
        <v>6</v>
      </c>
      <c r="C4153" s="0" t="n">
        <f aca="false">'Profiles 8760'!E4142</f>
        <v>0</v>
      </c>
      <c r="D4153" s="0" t="n">
        <f aca="false">'Profiles 8760'!F4142</f>
        <v>1</v>
      </c>
      <c r="E4153" s="0" t="n">
        <f aca="false">'Profiles 8760'!G4142</f>
        <v>0.506101</v>
      </c>
      <c r="F4153" s="0" t="n">
        <f aca="false">D4153*Assumptions!$C$11*$B$7+E4153*Assumptions!$C$12*$B$8</f>
        <v>309.4995309</v>
      </c>
      <c r="G4153" s="0" t="n">
        <f aca="false">C4153*Assumptions!$C$15</f>
        <v>0</v>
      </c>
      <c r="H4153" s="0" t="n">
        <f aca="false">MIN(F4153,G4153)</f>
        <v>0</v>
      </c>
      <c r="I4153" s="0" t="n">
        <f aca="false">IF(C4153=1,MIN(G4153-H4153,Assumptions!$C$13,P4152),0)</f>
        <v>0</v>
      </c>
      <c r="J4153" s="0" t="n">
        <f aca="false">H4153+I4153</f>
        <v>0</v>
      </c>
      <c r="K4153" s="0" t="n">
        <f aca="false">MIN(IF(C4153=1,F4153-H4153,F4153),Assumptions!$C$13,MAX(0,($B$5-P4152)/$B$6))</f>
        <v>0</v>
      </c>
      <c r="L4153" s="0" t="n">
        <f aca="false">IF(C4153=1,0,MIN(F4153-K4153,Assumptions!$C$15,MAX(0,$B$10-O4152-M4153)))</f>
        <v>200</v>
      </c>
      <c r="M4153" s="0" t="n">
        <f aca="false">'Profiles 8760'!H4142</f>
        <v>154000</v>
      </c>
      <c r="N4153" s="0" t="n">
        <f aca="false">J4153+L4153</f>
        <v>200</v>
      </c>
      <c r="O4153" s="0" t="n">
        <f aca="false">O4152+N4153</f>
        <v>388650.100500203</v>
      </c>
      <c r="P4153" s="0" t="n">
        <f aca="false">MIN($B$5,P4152+K4153*$B$6-I4153)</f>
        <v>510.81</v>
      </c>
      <c r="Q4153" s="0" t="n">
        <f aca="false">MAX(0,F4153-H4153-K4153-L4153)</f>
        <v>109.4995309</v>
      </c>
    </row>
    <row r="4154" customFormat="false" ht="15" hidden="false" customHeight="false" outlineLevel="0" collapsed="false">
      <c r="A4154" s="0" t="n">
        <f aca="false">'Profiles 8760'!A4143</f>
        <v>4141</v>
      </c>
      <c r="B4154" s="0" t="n">
        <f aca="false">'Profiles 8760'!B4143</f>
        <v>6</v>
      </c>
      <c r="C4154" s="0" t="n">
        <f aca="false">'Profiles 8760'!E4143</f>
        <v>0</v>
      </c>
      <c r="D4154" s="0" t="n">
        <f aca="false">'Profiles 8760'!F4143</f>
        <v>1</v>
      </c>
      <c r="E4154" s="0" t="n">
        <f aca="false">'Profiles 8760'!G4143</f>
        <v>0.523904</v>
      </c>
      <c r="F4154" s="0" t="n">
        <f aca="false">D4154*Assumptions!$C$11*$B$7+E4154*Assumptions!$C$12*$B$8</f>
        <v>310.2276736</v>
      </c>
      <c r="G4154" s="0" t="n">
        <f aca="false">C4154*Assumptions!$C$15</f>
        <v>0</v>
      </c>
      <c r="H4154" s="0" t="n">
        <f aca="false">MIN(F4154,G4154)</f>
        <v>0</v>
      </c>
      <c r="I4154" s="0" t="n">
        <f aca="false">IF(C4154=1,MIN(G4154-H4154,Assumptions!$C$13,P4153),0)</f>
        <v>0</v>
      </c>
      <c r="J4154" s="0" t="n">
        <f aca="false">H4154+I4154</f>
        <v>0</v>
      </c>
      <c r="K4154" s="0" t="n">
        <f aca="false">MIN(IF(C4154=1,F4154-H4154,F4154),Assumptions!$C$13,MAX(0,($B$5-P4153)/$B$6))</f>
        <v>0</v>
      </c>
      <c r="L4154" s="0" t="n">
        <f aca="false">IF(C4154=1,0,MIN(F4154-K4154,Assumptions!$C$15,MAX(0,$B$10-O4153-M4154)))</f>
        <v>200</v>
      </c>
      <c r="M4154" s="0" t="n">
        <f aca="false">'Profiles 8760'!H4143</f>
        <v>154000</v>
      </c>
      <c r="N4154" s="0" t="n">
        <f aca="false">J4154+L4154</f>
        <v>200</v>
      </c>
      <c r="O4154" s="0" t="n">
        <f aca="false">O4153+N4154</f>
        <v>388850.100500203</v>
      </c>
      <c r="P4154" s="0" t="n">
        <f aca="false">MIN($B$5,P4153+K4154*$B$6-I4154)</f>
        <v>510.81</v>
      </c>
      <c r="Q4154" s="0" t="n">
        <f aca="false">MAX(0,F4154-H4154-K4154-L4154)</f>
        <v>110.2276736</v>
      </c>
    </row>
    <row r="4155" customFormat="false" ht="15" hidden="false" customHeight="false" outlineLevel="0" collapsed="false">
      <c r="A4155" s="0" t="n">
        <f aca="false">'Profiles 8760'!A4144</f>
        <v>4142</v>
      </c>
      <c r="B4155" s="0" t="n">
        <f aca="false">'Profiles 8760'!B4144</f>
        <v>6</v>
      </c>
      <c r="C4155" s="0" t="n">
        <f aca="false">'Profiles 8760'!E4144</f>
        <v>0</v>
      </c>
      <c r="D4155" s="0" t="n">
        <f aca="false">'Profiles 8760'!F4144</f>
        <v>1</v>
      </c>
      <c r="E4155" s="0" t="n">
        <f aca="false">'Profiles 8760'!G4144</f>
        <v>0.398292</v>
      </c>
      <c r="F4155" s="0" t="n">
        <f aca="false">D4155*Assumptions!$C$11*$B$7+E4155*Assumptions!$C$12*$B$8</f>
        <v>305.0901428</v>
      </c>
      <c r="G4155" s="0" t="n">
        <f aca="false">C4155*Assumptions!$C$15</f>
        <v>0</v>
      </c>
      <c r="H4155" s="0" t="n">
        <f aca="false">MIN(F4155,G4155)</f>
        <v>0</v>
      </c>
      <c r="I4155" s="0" t="n">
        <f aca="false">IF(C4155=1,MIN(G4155-H4155,Assumptions!$C$13,P4154),0)</f>
        <v>0</v>
      </c>
      <c r="J4155" s="0" t="n">
        <f aca="false">H4155+I4155</f>
        <v>0</v>
      </c>
      <c r="K4155" s="0" t="n">
        <f aca="false">MIN(IF(C4155=1,F4155-H4155,F4155),Assumptions!$C$13,MAX(0,($B$5-P4154)/$B$6))</f>
        <v>0</v>
      </c>
      <c r="L4155" s="0" t="n">
        <f aca="false">IF(C4155=1,0,MIN(F4155-K4155,Assumptions!$C$15,MAX(0,$B$10-O4154-M4155)))</f>
        <v>200</v>
      </c>
      <c r="M4155" s="0" t="n">
        <f aca="false">'Profiles 8760'!H4144</f>
        <v>154000</v>
      </c>
      <c r="N4155" s="0" t="n">
        <f aca="false">J4155+L4155</f>
        <v>200</v>
      </c>
      <c r="O4155" s="0" t="n">
        <f aca="false">O4154+N4155</f>
        <v>389050.100500203</v>
      </c>
      <c r="P4155" s="0" t="n">
        <f aca="false">MIN($B$5,P4154+K4155*$B$6-I4155)</f>
        <v>510.81</v>
      </c>
      <c r="Q4155" s="0" t="n">
        <f aca="false">MAX(0,F4155-H4155-K4155-L4155)</f>
        <v>105.0901428</v>
      </c>
    </row>
    <row r="4156" customFormat="false" ht="15" hidden="false" customHeight="false" outlineLevel="0" collapsed="false">
      <c r="A4156" s="0" t="n">
        <f aca="false">'Profiles 8760'!A4145</f>
        <v>4143</v>
      </c>
      <c r="B4156" s="0" t="n">
        <f aca="false">'Profiles 8760'!B4145</f>
        <v>6</v>
      </c>
      <c r="C4156" s="0" t="n">
        <f aca="false">'Profiles 8760'!E4145</f>
        <v>0</v>
      </c>
      <c r="D4156" s="0" t="n">
        <f aca="false">'Profiles 8760'!F4145</f>
        <v>0.964539</v>
      </c>
      <c r="E4156" s="0" t="n">
        <f aca="false">'Profiles 8760'!G4145</f>
        <v>0.394434</v>
      </c>
      <c r="F4156" s="0" t="n">
        <f aca="false">D4156*Assumptions!$C$11*$B$7+E4156*Assumptions!$C$12*$B$8</f>
        <v>294.6912138</v>
      </c>
      <c r="G4156" s="0" t="n">
        <f aca="false">C4156*Assumptions!$C$15</f>
        <v>0</v>
      </c>
      <c r="H4156" s="0" t="n">
        <f aca="false">MIN(F4156,G4156)</f>
        <v>0</v>
      </c>
      <c r="I4156" s="0" t="n">
        <f aca="false">IF(C4156=1,MIN(G4156-H4156,Assumptions!$C$13,P4155),0)</f>
        <v>0</v>
      </c>
      <c r="J4156" s="0" t="n">
        <f aca="false">H4156+I4156</f>
        <v>0</v>
      </c>
      <c r="K4156" s="0" t="n">
        <f aca="false">MIN(IF(C4156=1,F4156-H4156,F4156),Assumptions!$C$13,MAX(0,($B$5-P4155)/$B$6))</f>
        <v>0</v>
      </c>
      <c r="L4156" s="0" t="n">
        <f aca="false">IF(C4156=1,0,MIN(F4156-K4156,Assumptions!$C$15,MAX(0,$B$10-O4155-M4156)))</f>
        <v>200</v>
      </c>
      <c r="M4156" s="0" t="n">
        <f aca="false">'Profiles 8760'!H4145</f>
        <v>154000</v>
      </c>
      <c r="N4156" s="0" t="n">
        <f aca="false">J4156+L4156</f>
        <v>200</v>
      </c>
      <c r="O4156" s="0" t="n">
        <f aca="false">O4155+N4156</f>
        <v>389250.100500203</v>
      </c>
      <c r="P4156" s="0" t="n">
        <f aca="false">MIN($B$5,P4155+K4156*$B$6-I4156)</f>
        <v>510.81</v>
      </c>
      <c r="Q4156" s="0" t="n">
        <f aca="false">MAX(0,F4156-H4156-K4156-L4156)</f>
        <v>94.6912138</v>
      </c>
    </row>
    <row r="4157" customFormat="false" ht="15" hidden="false" customHeight="false" outlineLevel="0" collapsed="false">
      <c r="A4157" s="0" t="n">
        <f aca="false">'Profiles 8760'!A4146</f>
        <v>4144</v>
      </c>
      <c r="B4157" s="0" t="n">
        <f aca="false">'Profiles 8760'!B4146</f>
        <v>6</v>
      </c>
      <c r="C4157" s="0" t="n">
        <f aca="false">'Profiles 8760'!E4146</f>
        <v>0</v>
      </c>
      <c r="D4157" s="0" t="n">
        <f aca="false">'Profiles 8760'!F4146</f>
        <v>0.786153</v>
      </c>
      <c r="E4157" s="0" t="n">
        <f aca="false">'Profiles 8760'!G4146</f>
        <v>0.319447</v>
      </c>
      <c r="F4157" s="0" t="n">
        <f aca="false">D4157*Assumptions!$C$11*$B$7+E4157*Assumptions!$C$12*$B$8</f>
        <v>240.1063687</v>
      </c>
      <c r="G4157" s="0" t="n">
        <f aca="false">C4157*Assumptions!$C$15</f>
        <v>0</v>
      </c>
      <c r="H4157" s="0" t="n">
        <f aca="false">MIN(F4157,G4157)</f>
        <v>0</v>
      </c>
      <c r="I4157" s="0" t="n">
        <f aca="false">IF(C4157=1,MIN(G4157-H4157,Assumptions!$C$13,P4156),0)</f>
        <v>0</v>
      </c>
      <c r="J4157" s="0" t="n">
        <f aca="false">H4157+I4157</f>
        <v>0</v>
      </c>
      <c r="K4157" s="0" t="n">
        <f aca="false">MIN(IF(C4157=1,F4157-H4157,F4157),Assumptions!$C$13,MAX(0,($B$5-P4156)/$B$6))</f>
        <v>0</v>
      </c>
      <c r="L4157" s="0" t="n">
        <f aca="false">IF(C4157=1,0,MIN(F4157-K4157,Assumptions!$C$15,MAX(0,$B$10-O4156-M4157)))</f>
        <v>200</v>
      </c>
      <c r="M4157" s="0" t="n">
        <f aca="false">'Profiles 8760'!H4146</f>
        <v>154000</v>
      </c>
      <c r="N4157" s="0" t="n">
        <f aca="false">J4157+L4157</f>
        <v>200</v>
      </c>
      <c r="O4157" s="0" t="n">
        <f aca="false">O4156+N4157</f>
        <v>389450.100500203</v>
      </c>
      <c r="P4157" s="0" t="n">
        <f aca="false">MIN($B$5,P4156+K4157*$B$6-I4157)</f>
        <v>510.81</v>
      </c>
      <c r="Q4157" s="0" t="n">
        <f aca="false">MAX(0,F4157-H4157-K4157-L4157)</f>
        <v>40.1063687</v>
      </c>
    </row>
    <row r="4158" customFormat="false" ht="15" hidden="false" customHeight="false" outlineLevel="0" collapsed="false">
      <c r="A4158" s="0" t="n">
        <f aca="false">'Profiles 8760'!A4147</f>
        <v>4145</v>
      </c>
      <c r="B4158" s="0" t="n">
        <f aca="false">'Profiles 8760'!B4147</f>
        <v>6</v>
      </c>
      <c r="C4158" s="0" t="n">
        <f aca="false">'Profiles 8760'!E4147</f>
        <v>0</v>
      </c>
      <c r="D4158" s="0" t="n">
        <f aca="false">'Profiles 8760'!F4147</f>
        <v>0.56536</v>
      </c>
      <c r="E4158" s="0" t="n">
        <f aca="false">'Profiles 8760'!G4147</f>
        <v>0.398478</v>
      </c>
      <c r="F4158" s="0" t="n">
        <f aca="false">D4158*Assumptions!$C$11*$B$7+E4158*Assumptions!$C$12*$B$8</f>
        <v>179.5737182</v>
      </c>
      <c r="G4158" s="0" t="n">
        <f aca="false">C4158*Assumptions!$C$15</f>
        <v>0</v>
      </c>
      <c r="H4158" s="0" t="n">
        <f aca="false">MIN(F4158,G4158)</f>
        <v>0</v>
      </c>
      <c r="I4158" s="0" t="n">
        <f aca="false">IF(C4158=1,MIN(G4158-H4158,Assumptions!$C$13,P4157),0)</f>
        <v>0</v>
      </c>
      <c r="J4158" s="0" t="n">
        <f aca="false">H4158+I4158</f>
        <v>0</v>
      </c>
      <c r="K4158" s="0" t="n">
        <f aca="false">MIN(IF(C4158=1,F4158-H4158,F4158),Assumptions!$C$13,MAX(0,($B$5-P4157)/$B$6))</f>
        <v>0</v>
      </c>
      <c r="L4158" s="0" t="n">
        <f aca="false">IF(C4158=1,0,MIN(F4158-K4158,Assumptions!$C$15,MAX(0,$B$10-O4157-M4158)))</f>
        <v>179.5737182</v>
      </c>
      <c r="M4158" s="0" t="n">
        <f aca="false">'Profiles 8760'!H4147</f>
        <v>154000</v>
      </c>
      <c r="N4158" s="0" t="n">
        <f aca="false">J4158+L4158</f>
        <v>179.5737182</v>
      </c>
      <c r="O4158" s="0" t="n">
        <f aca="false">O4157+N4158</f>
        <v>389629.674218403</v>
      </c>
      <c r="P4158" s="0" t="n">
        <f aca="false">MIN($B$5,P4157+K4158*$B$6-I4158)</f>
        <v>510.81</v>
      </c>
      <c r="Q4158" s="0" t="n">
        <f aca="false">MAX(0,F4158-H4158-K4158-L4158)</f>
        <v>0</v>
      </c>
    </row>
    <row r="4159" customFormat="false" ht="15" hidden="false" customHeight="false" outlineLevel="0" collapsed="false">
      <c r="A4159" s="0" t="n">
        <f aca="false">'Profiles 8760'!A4148</f>
        <v>4146</v>
      </c>
      <c r="B4159" s="0" t="n">
        <f aca="false">'Profiles 8760'!B4148</f>
        <v>6</v>
      </c>
      <c r="C4159" s="0" t="n">
        <f aca="false">'Profiles 8760'!E4148</f>
        <v>0</v>
      </c>
      <c r="D4159" s="0" t="n">
        <f aca="false">'Profiles 8760'!F4148</f>
        <v>0.329422</v>
      </c>
      <c r="E4159" s="0" t="n">
        <f aca="false">'Profiles 8760'!G4148</f>
        <v>0.366904</v>
      </c>
      <c r="F4159" s="0" t="n">
        <f aca="false">D4159*Assumptions!$C$11*$B$7+E4159*Assumptions!$C$12*$B$8</f>
        <v>110.1434472</v>
      </c>
      <c r="G4159" s="0" t="n">
        <f aca="false">C4159*Assumptions!$C$15</f>
        <v>0</v>
      </c>
      <c r="H4159" s="0" t="n">
        <f aca="false">MIN(F4159,G4159)</f>
        <v>0</v>
      </c>
      <c r="I4159" s="0" t="n">
        <f aca="false">IF(C4159=1,MIN(G4159-H4159,Assumptions!$C$13,P4158),0)</f>
        <v>0</v>
      </c>
      <c r="J4159" s="0" t="n">
        <f aca="false">H4159+I4159</f>
        <v>0</v>
      </c>
      <c r="K4159" s="0" t="n">
        <f aca="false">MIN(IF(C4159=1,F4159-H4159,F4159),Assumptions!$C$13,MAX(0,($B$5-P4158)/$B$6))</f>
        <v>0</v>
      </c>
      <c r="L4159" s="0" t="n">
        <f aca="false">IF(C4159=1,0,MIN(F4159-K4159,Assumptions!$C$15,MAX(0,$B$10-O4158-M4159)))</f>
        <v>110.1434472</v>
      </c>
      <c r="M4159" s="0" t="n">
        <f aca="false">'Profiles 8760'!H4148</f>
        <v>154000</v>
      </c>
      <c r="N4159" s="0" t="n">
        <f aca="false">J4159+L4159</f>
        <v>110.1434472</v>
      </c>
      <c r="O4159" s="0" t="n">
        <f aca="false">O4158+N4159</f>
        <v>389739.817665603</v>
      </c>
      <c r="P4159" s="0" t="n">
        <f aca="false">MIN($B$5,P4158+K4159*$B$6-I4159)</f>
        <v>510.81</v>
      </c>
      <c r="Q4159" s="0" t="n">
        <f aca="false">MAX(0,F4159-H4159-K4159-L4159)</f>
        <v>0</v>
      </c>
    </row>
    <row r="4160" customFormat="false" ht="15" hidden="false" customHeight="false" outlineLevel="0" collapsed="false">
      <c r="A4160" s="0" t="n">
        <f aca="false">'Profiles 8760'!A4149</f>
        <v>4147</v>
      </c>
      <c r="B4160" s="0" t="n">
        <f aca="false">'Profiles 8760'!B4149</f>
        <v>6</v>
      </c>
      <c r="C4160" s="0" t="n">
        <f aca="false">'Profiles 8760'!E4149</f>
        <v>0</v>
      </c>
      <c r="D4160" s="0" t="n">
        <f aca="false">'Profiles 8760'!F4149</f>
        <v>0.113752</v>
      </c>
      <c r="E4160" s="0" t="n">
        <f aca="false">'Profiles 8760'!G4149</f>
        <v>0.274469</v>
      </c>
      <c r="F4160" s="0" t="n">
        <f aca="false">D4160*Assumptions!$C$11*$B$7+E4160*Assumptions!$C$12*$B$8</f>
        <v>44.0773597</v>
      </c>
      <c r="G4160" s="0" t="n">
        <f aca="false">C4160*Assumptions!$C$15</f>
        <v>0</v>
      </c>
      <c r="H4160" s="0" t="n">
        <f aca="false">MIN(F4160,G4160)</f>
        <v>0</v>
      </c>
      <c r="I4160" s="0" t="n">
        <f aca="false">IF(C4160=1,MIN(G4160-H4160,Assumptions!$C$13,P4159),0)</f>
        <v>0</v>
      </c>
      <c r="J4160" s="0" t="n">
        <f aca="false">H4160+I4160</f>
        <v>0</v>
      </c>
      <c r="K4160" s="0" t="n">
        <f aca="false">MIN(IF(C4160=1,F4160-H4160,F4160),Assumptions!$C$13,MAX(0,($B$5-P4159)/$B$6))</f>
        <v>0</v>
      </c>
      <c r="L4160" s="0" t="n">
        <f aca="false">IF(C4160=1,0,MIN(F4160-K4160,Assumptions!$C$15,MAX(0,$B$10-O4159-M4160)))</f>
        <v>44.0773597</v>
      </c>
      <c r="M4160" s="0" t="n">
        <f aca="false">'Profiles 8760'!H4149</f>
        <v>154000</v>
      </c>
      <c r="N4160" s="0" t="n">
        <f aca="false">J4160+L4160</f>
        <v>44.0773597</v>
      </c>
      <c r="O4160" s="0" t="n">
        <f aca="false">O4159+N4160</f>
        <v>389783.895025303</v>
      </c>
      <c r="P4160" s="0" t="n">
        <f aca="false">MIN($B$5,P4159+K4160*$B$6-I4160)</f>
        <v>510.81</v>
      </c>
      <c r="Q4160" s="0" t="n">
        <f aca="false">MAX(0,F4160-H4160-K4160-L4160)</f>
        <v>0</v>
      </c>
    </row>
    <row r="4161" customFormat="false" ht="15" hidden="false" customHeight="false" outlineLevel="0" collapsed="false">
      <c r="A4161" s="0" t="n">
        <f aca="false">'Profiles 8760'!A4150</f>
        <v>4148</v>
      </c>
      <c r="B4161" s="0" t="n">
        <f aca="false">'Profiles 8760'!B4150</f>
        <v>6</v>
      </c>
      <c r="C4161" s="0" t="n">
        <f aca="false">'Profiles 8760'!E4150</f>
        <v>1</v>
      </c>
      <c r="D4161" s="0" t="n">
        <f aca="false">'Profiles 8760'!F4150</f>
        <v>0</v>
      </c>
      <c r="E4161" s="0" t="n">
        <f aca="false">'Profiles 8760'!G4150</f>
        <v>0.425866</v>
      </c>
      <c r="F4161" s="0" t="n">
        <f aca="false">D4161*Assumptions!$C$11*$B$7+E4161*Assumptions!$C$12*$B$8</f>
        <v>17.4179194</v>
      </c>
      <c r="G4161" s="0" t="n">
        <f aca="false">C4161*Assumptions!$C$15</f>
        <v>200</v>
      </c>
      <c r="H4161" s="0" t="n">
        <f aca="false">MIN(F4161,G4161)</f>
        <v>17.4179194</v>
      </c>
      <c r="I4161" s="0" t="n">
        <f aca="false">IF(C4161=1,MIN(G4161-H4161,Assumptions!$C$13,P4160),0)</f>
        <v>180</v>
      </c>
      <c r="J4161" s="0" t="n">
        <f aca="false">H4161+I4161</f>
        <v>197.4179194</v>
      </c>
      <c r="K4161" s="0" t="n">
        <f aca="false">MIN(IF(C4161=1,F4161-H4161,F4161),Assumptions!$C$13,MAX(0,($B$5-P4160)/$B$6))</f>
        <v>0</v>
      </c>
      <c r="L4161" s="0" t="n">
        <f aca="false">IF(C4161=1,0,MIN(F4161-K4161,Assumptions!$C$15,MAX(0,$B$10-O4160-M4161)))</f>
        <v>0</v>
      </c>
      <c r="M4161" s="0" t="n">
        <f aca="false">'Profiles 8760'!H4150</f>
        <v>153800</v>
      </c>
      <c r="N4161" s="0" t="n">
        <f aca="false">J4161+L4161</f>
        <v>197.4179194</v>
      </c>
      <c r="O4161" s="0" t="n">
        <f aca="false">O4160+N4161</f>
        <v>389981.312944703</v>
      </c>
      <c r="P4161" s="0" t="n">
        <f aca="false">MIN($B$5,P4160+K4161*$B$6-I4161)</f>
        <v>330.81</v>
      </c>
      <c r="Q4161" s="0" t="n">
        <f aca="false">MAX(0,F4161-H4161-K4161-L4161)</f>
        <v>0</v>
      </c>
    </row>
    <row r="4162" customFormat="false" ht="15" hidden="false" customHeight="false" outlineLevel="0" collapsed="false">
      <c r="A4162" s="0" t="n">
        <f aca="false">'Profiles 8760'!A4151</f>
        <v>4149</v>
      </c>
      <c r="B4162" s="0" t="n">
        <f aca="false">'Profiles 8760'!B4151</f>
        <v>6</v>
      </c>
      <c r="C4162" s="0" t="n">
        <f aca="false">'Profiles 8760'!E4151</f>
        <v>1</v>
      </c>
      <c r="D4162" s="0" t="n">
        <f aca="false">'Profiles 8760'!F4151</f>
        <v>0</v>
      </c>
      <c r="E4162" s="0" t="n">
        <f aca="false">'Profiles 8760'!G4151</f>
        <v>0.434954</v>
      </c>
      <c r="F4162" s="0" t="n">
        <f aca="false">D4162*Assumptions!$C$11*$B$7+E4162*Assumptions!$C$12*$B$8</f>
        <v>17.7896186</v>
      </c>
      <c r="G4162" s="0" t="n">
        <f aca="false">C4162*Assumptions!$C$15</f>
        <v>200</v>
      </c>
      <c r="H4162" s="0" t="n">
        <f aca="false">MIN(F4162,G4162)</f>
        <v>17.7896186</v>
      </c>
      <c r="I4162" s="0" t="n">
        <f aca="false">IF(C4162=1,MIN(G4162-H4162,Assumptions!$C$13,P4161),0)</f>
        <v>180</v>
      </c>
      <c r="J4162" s="0" t="n">
        <f aca="false">H4162+I4162</f>
        <v>197.7896186</v>
      </c>
      <c r="K4162" s="0" t="n">
        <f aca="false">MIN(IF(C4162=1,F4162-H4162,F4162),Assumptions!$C$13,MAX(0,($B$5-P4161)/$B$6))</f>
        <v>0</v>
      </c>
      <c r="L4162" s="0" t="n">
        <f aca="false">IF(C4162=1,0,MIN(F4162-K4162,Assumptions!$C$15,MAX(0,$B$10-O4161-M4162)))</f>
        <v>0</v>
      </c>
      <c r="M4162" s="0" t="n">
        <f aca="false">'Profiles 8760'!H4151</f>
        <v>153600</v>
      </c>
      <c r="N4162" s="0" t="n">
        <f aca="false">J4162+L4162</f>
        <v>197.7896186</v>
      </c>
      <c r="O4162" s="0" t="n">
        <f aca="false">O4161+N4162</f>
        <v>390179.102563303</v>
      </c>
      <c r="P4162" s="0" t="n">
        <f aca="false">MIN($B$5,P4161+K4162*$B$6-I4162)</f>
        <v>150.81</v>
      </c>
      <c r="Q4162" s="0" t="n">
        <f aca="false">MAX(0,F4162-H4162-K4162-L4162)</f>
        <v>0</v>
      </c>
    </row>
    <row r="4163" customFormat="false" ht="15" hidden="false" customHeight="false" outlineLevel="0" collapsed="false">
      <c r="A4163" s="0" t="n">
        <f aca="false">'Profiles 8760'!A4152</f>
        <v>4150</v>
      </c>
      <c r="B4163" s="0" t="n">
        <f aca="false">'Profiles 8760'!B4152</f>
        <v>6</v>
      </c>
      <c r="C4163" s="0" t="n">
        <f aca="false">'Profiles 8760'!E4152</f>
        <v>0</v>
      </c>
      <c r="D4163" s="0" t="n">
        <f aca="false">'Profiles 8760'!F4152</f>
        <v>0</v>
      </c>
      <c r="E4163" s="0" t="n">
        <f aca="false">'Profiles 8760'!G4152</f>
        <v>0.459529</v>
      </c>
      <c r="F4163" s="0" t="n">
        <f aca="false">D4163*Assumptions!$C$11*$B$7+E4163*Assumptions!$C$12*$B$8</f>
        <v>18.7947361</v>
      </c>
      <c r="G4163" s="0" t="n">
        <f aca="false">C4163*Assumptions!$C$15</f>
        <v>0</v>
      </c>
      <c r="H4163" s="0" t="n">
        <f aca="false">MIN(F4163,G4163)</f>
        <v>0</v>
      </c>
      <c r="I4163" s="0" t="n">
        <f aca="false">IF(C4163=1,MIN(G4163-H4163,Assumptions!$C$13,P4162),0)</f>
        <v>0</v>
      </c>
      <c r="J4163" s="0" t="n">
        <f aca="false">H4163+I4163</f>
        <v>0</v>
      </c>
      <c r="K4163" s="0" t="n">
        <f aca="false">MIN(IF(C4163=1,F4163-H4163,F4163),Assumptions!$C$13,MAX(0,($B$5-P4162)/$B$6))</f>
        <v>18.7947361</v>
      </c>
      <c r="L4163" s="0" t="n">
        <f aca="false">IF(C4163=1,0,MIN(F4163-K4163,Assumptions!$C$15,MAX(0,$B$10-O4162-M4163)))</f>
        <v>0</v>
      </c>
      <c r="M4163" s="0" t="n">
        <f aca="false">'Profiles 8760'!H4152</f>
        <v>153600</v>
      </c>
      <c r="N4163" s="0" t="n">
        <f aca="false">J4163+L4163</f>
        <v>0</v>
      </c>
      <c r="O4163" s="0" t="n">
        <f aca="false">O4162+N4163</f>
        <v>390179.102563303</v>
      </c>
      <c r="P4163" s="0" t="n">
        <f aca="false">MIN($B$5,P4162+K4163*$B$6-I4163)</f>
        <v>167.10127725148</v>
      </c>
      <c r="Q4163" s="0" t="n">
        <f aca="false">MAX(0,F4163-H4163-K4163-L4163)</f>
        <v>0</v>
      </c>
    </row>
    <row r="4164" customFormat="false" ht="15" hidden="false" customHeight="false" outlineLevel="0" collapsed="false">
      <c r="A4164" s="0" t="n">
        <f aca="false">'Profiles 8760'!A4153</f>
        <v>4151</v>
      </c>
      <c r="B4164" s="0" t="n">
        <f aca="false">'Profiles 8760'!B4153</f>
        <v>6</v>
      </c>
      <c r="C4164" s="0" t="n">
        <f aca="false">'Profiles 8760'!E4153</f>
        <v>0</v>
      </c>
      <c r="D4164" s="0" t="n">
        <f aca="false">'Profiles 8760'!F4153</f>
        <v>0</v>
      </c>
      <c r="E4164" s="0" t="n">
        <f aca="false">'Profiles 8760'!G4153</f>
        <v>0.473657</v>
      </c>
      <c r="F4164" s="0" t="n">
        <f aca="false">D4164*Assumptions!$C$11*$B$7+E4164*Assumptions!$C$12*$B$8</f>
        <v>19.3725713</v>
      </c>
      <c r="G4164" s="0" t="n">
        <f aca="false">C4164*Assumptions!$C$15</f>
        <v>0</v>
      </c>
      <c r="H4164" s="0" t="n">
        <f aca="false">MIN(F4164,G4164)</f>
        <v>0</v>
      </c>
      <c r="I4164" s="0" t="n">
        <f aca="false">IF(C4164=1,MIN(G4164-H4164,Assumptions!$C$13,P4163),0)</f>
        <v>0</v>
      </c>
      <c r="J4164" s="0" t="n">
        <f aca="false">H4164+I4164</f>
        <v>0</v>
      </c>
      <c r="K4164" s="0" t="n">
        <f aca="false">MIN(IF(C4164=1,F4164-H4164,F4164),Assumptions!$C$13,MAX(0,($B$5-P4163)/$B$6))</f>
        <v>19.3725713</v>
      </c>
      <c r="L4164" s="0" t="n">
        <f aca="false">IF(C4164=1,0,MIN(F4164-K4164,Assumptions!$C$15,MAX(0,$B$10-O4163-M4164)))</f>
        <v>0</v>
      </c>
      <c r="M4164" s="0" t="n">
        <f aca="false">'Profiles 8760'!H4153</f>
        <v>153600</v>
      </c>
      <c r="N4164" s="0" t="n">
        <f aca="false">J4164+L4164</f>
        <v>0</v>
      </c>
      <c r="O4164" s="0" t="n">
        <f aca="false">O4163+N4164</f>
        <v>390179.102563303</v>
      </c>
      <c r="P4164" s="0" t="n">
        <f aca="false">MIN($B$5,P4163+K4164*$B$6-I4164)</f>
        <v>183.89342205432</v>
      </c>
      <c r="Q4164" s="0" t="n">
        <f aca="false">MAX(0,F4164-H4164-K4164-L4164)</f>
        <v>0</v>
      </c>
    </row>
    <row r="4165" customFormat="false" ht="15" hidden="false" customHeight="false" outlineLevel="0" collapsed="false">
      <c r="A4165" s="0" t="n">
        <f aca="false">'Profiles 8760'!A4154</f>
        <v>4152</v>
      </c>
      <c r="B4165" s="0" t="n">
        <f aca="false">'Profiles 8760'!B4154</f>
        <v>6</v>
      </c>
      <c r="C4165" s="0" t="n">
        <f aca="false">'Profiles 8760'!E4154</f>
        <v>0</v>
      </c>
      <c r="D4165" s="0" t="n">
        <f aca="false">'Profiles 8760'!F4154</f>
        <v>0</v>
      </c>
      <c r="E4165" s="0" t="n">
        <f aca="false">'Profiles 8760'!G4154</f>
        <v>0.499247</v>
      </c>
      <c r="F4165" s="0" t="n">
        <f aca="false">D4165*Assumptions!$C$11*$B$7+E4165*Assumptions!$C$12*$B$8</f>
        <v>20.4192023</v>
      </c>
      <c r="G4165" s="0" t="n">
        <f aca="false">C4165*Assumptions!$C$15</f>
        <v>0</v>
      </c>
      <c r="H4165" s="0" t="n">
        <f aca="false">MIN(F4165,G4165)</f>
        <v>0</v>
      </c>
      <c r="I4165" s="0" t="n">
        <f aca="false">IF(C4165=1,MIN(G4165-H4165,Assumptions!$C$13,P4164),0)</f>
        <v>0</v>
      </c>
      <c r="J4165" s="0" t="n">
        <f aca="false">H4165+I4165</f>
        <v>0</v>
      </c>
      <c r="K4165" s="0" t="n">
        <f aca="false">MIN(IF(C4165=1,F4165-H4165,F4165),Assumptions!$C$13,MAX(0,($B$5-P4164)/$B$6))</f>
        <v>20.4192023</v>
      </c>
      <c r="L4165" s="0" t="n">
        <f aca="false">IF(C4165=1,0,MIN(F4165-K4165,Assumptions!$C$15,MAX(0,$B$10-O4164-M4165)))</f>
        <v>0</v>
      </c>
      <c r="M4165" s="0" t="n">
        <f aca="false">'Profiles 8760'!H4154</f>
        <v>153600</v>
      </c>
      <c r="N4165" s="0" t="n">
        <f aca="false">J4165+L4165</f>
        <v>0</v>
      </c>
      <c r="O4165" s="0" t="n">
        <f aca="false">O4164+N4165</f>
        <v>390179.102563303</v>
      </c>
      <c r="P4165" s="0" t="n">
        <f aca="false">MIN($B$5,P4164+K4165*$B$6-I4165)</f>
        <v>201.59278660796</v>
      </c>
      <c r="Q4165" s="0" t="n">
        <f aca="false">MAX(0,F4165-H4165-K4165-L4165)</f>
        <v>0</v>
      </c>
    </row>
    <row r="4166" customFormat="false" ht="15" hidden="false" customHeight="false" outlineLevel="0" collapsed="false">
      <c r="A4166" s="0" t="n">
        <f aca="false">'Profiles 8760'!A4155</f>
        <v>4153</v>
      </c>
      <c r="B4166" s="0" t="n">
        <f aca="false">'Profiles 8760'!B4155</f>
        <v>6</v>
      </c>
      <c r="C4166" s="0" t="n">
        <f aca="false">'Profiles 8760'!E4155</f>
        <v>0</v>
      </c>
      <c r="D4166" s="0" t="n">
        <f aca="false">'Profiles 8760'!F4155</f>
        <v>0</v>
      </c>
      <c r="E4166" s="0" t="n">
        <f aca="false">'Profiles 8760'!G4155</f>
        <v>0.619786</v>
      </c>
      <c r="F4166" s="0" t="n">
        <f aca="false">D4166*Assumptions!$C$11*$B$7+E4166*Assumptions!$C$12*$B$8</f>
        <v>25.3492474</v>
      </c>
      <c r="G4166" s="0" t="n">
        <f aca="false">C4166*Assumptions!$C$15</f>
        <v>0</v>
      </c>
      <c r="H4166" s="0" t="n">
        <f aca="false">MIN(F4166,G4166)</f>
        <v>0</v>
      </c>
      <c r="I4166" s="0" t="n">
        <f aca="false">IF(C4166=1,MIN(G4166-H4166,Assumptions!$C$13,P4165),0)</f>
        <v>0</v>
      </c>
      <c r="J4166" s="0" t="n">
        <f aca="false">H4166+I4166</f>
        <v>0</v>
      </c>
      <c r="K4166" s="0" t="n">
        <f aca="false">MIN(IF(C4166=1,F4166-H4166,F4166),Assumptions!$C$13,MAX(0,($B$5-P4165)/$B$6))</f>
        <v>25.3492474</v>
      </c>
      <c r="L4166" s="0" t="n">
        <f aca="false">IF(C4166=1,0,MIN(F4166-K4166,Assumptions!$C$15,MAX(0,$B$10-O4165-M4166)))</f>
        <v>0</v>
      </c>
      <c r="M4166" s="0" t="n">
        <f aca="false">'Profiles 8760'!H4155</f>
        <v>153600</v>
      </c>
      <c r="N4166" s="0" t="n">
        <f aca="false">J4166+L4166</f>
        <v>0</v>
      </c>
      <c r="O4166" s="0" t="n">
        <f aca="false">O4165+N4166</f>
        <v>390179.102563303</v>
      </c>
      <c r="P4166" s="0" t="n">
        <f aca="false">MIN($B$5,P4165+K4166*$B$6-I4166)</f>
        <v>223.56551425428</v>
      </c>
      <c r="Q4166" s="0" t="n">
        <f aca="false">MAX(0,F4166-H4166-K4166-L4166)</f>
        <v>0</v>
      </c>
    </row>
    <row r="4167" customFormat="false" ht="15" hidden="false" customHeight="false" outlineLevel="0" collapsed="false">
      <c r="A4167" s="0" t="n">
        <f aca="false">'Profiles 8760'!A4156</f>
        <v>4154</v>
      </c>
      <c r="B4167" s="0" t="n">
        <f aca="false">'Profiles 8760'!B4156</f>
        <v>6</v>
      </c>
      <c r="C4167" s="0" t="n">
        <f aca="false">'Profiles 8760'!E4156</f>
        <v>0</v>
      </c>
      <c r="D4167" s="0" t="n">
        <f aca="false">'Profiles 8760'!F4156</f>
        <v>0</v>
      </c>
      <c r="E4167" s="0" t="n">
        <f aca="false">'Profiles 8760'!G4156</f>
        <v>0.692514</v>
      </c>
      <c r="F4167" s="0" t="n">
        <f aca="false">D4167*Assumptions!$C$11*$B$7+E4167*Assumptions!$C$12*$B$8</f>
        <v>28.3238226</v>
      </c>
      <c r="G4167" s="0" t="n">
        <f aca="false">C4167*Assumptions!$C$15</f>
        <v>0</v>
      </c>
      <c r="H4167" s="0" t="n">
        <f aca="false">MIN(F4167,G4167)</f>
        <v>0</v>
      </c>
      <c r="I4167" s="0" t="n">
        <f aca="false">IF(C4167=1,MIN(G4167-H4167,Assumptions!$C$13,P4166),0)</f>
        <v>0</v>
      </c>
      <c r="J4167" s="0" t="n">
        <f aca="false">H4167+I4167</f>
        <v>0</v>
      </c>
      <c r="K4167" s="0" t="n">
        <f aca="false">MIN(IF(C4167=1,F4167-H4167,F4167),Assumptions!$C$13,MAX(0,($B$5-P4166)/$B$6))</f>
        <v>28.3238226</v>
      </c>
      <c r="L4167" s="0" t="n">
        <f aca="false">IF(C4167=1,0,MIN(F4167-K4167,Assumptions!$C$15,MAX(0,$B$10-O4166-M4167)))</f>
        <v>0</v>
      </c>
      <c r="M4167" s="0" t="n">
        <f aca="false">'Profiles 8760'!H4156</f>
        <v>153600</v>
      </c>
      <c r="N4167" s="0" t="n">
        <f aca="false">J4167+L4167</f>
        <v>0</v>
      </c>
      <c r="O4167" s="0" t="n">
        <f aca="false">O4166+N4167</f>
        <v>390179.102563303</v>
      </c>
      <c r="P4167" s="0" t="n">
        <f aca="false">MIN($B$5,P4166+K4167*$B$6-I4167)</f>
        <v>248.11660368396</v>
      </c>
      <c r="Q4167" s="0" t="n">
        <f aca="false">MAX(0,F4167-H4167-K4167-L4167)</f>
        <v>0</v>
      </c>
    </row>
    <row r="4168" customFormat="false" ht="15" hidden="false" customHeight="false" outlineLevel="0" collapsed="false">
      <c r="A4168" s="0" t="n">
        <f aca="false">'Profiles 8760'!A4157</f>
        <v>4155</v>
      </c>
      <c r="B4168" s="0" t="n">
        <f aca="false">'Profiles 8760'!B4157</f>
        <v>6</v>
      </c>
      <c r="C4168" s="0" t="n">
        <f aca="false">'Profiles 8760'!E4157</f>
        <v>0</v>
      </c>
      <c r="D4168" s="0" t="n">
        <f aca="false">'Profiles 8760'!F4157</f>
        <v>0</v>
      </c>
      <c r="E4168" s="0" t="n">
        <f aca="false">'Profiles 8760'!G4157</f>
        <v>1</v>
      </c>
      <c r="F4168" s="0" t="n">
        <f aca="false">D4168*Assumptions!$C$11*$B$7+E4168*Assumptions!$C$12*$B$8</f>
        <v>40.9</v>
      </c>
      <c r="G4168" s="0" t="n">
        <f aca="false">C4168*Assumptions!$C$15</f>
        <v>0</v>
      </c>
      <c r="H4168" s="0" t="n">
        <f aca="false">MIN(F4168,G4168)</f>
        <v>0</v>
      </c>
      <c r="I4168" s="0" t="n">
        <f aca="false">IF(C4168=1,MIN(G4168-H4168,Assumptions!$C$13,P4167),0)</f>
        <v>0</v>
      </c>
      <c r="J4168" s="0" t="n">
        <f aca="false">H4168+I4168</f>
        <v>0</v>
      </c>
      <c r="K4168" s="0" t="n">
        <f aca="false">MIN(IF(C4168=1,F4168-H4168,F4168),Assumptions!$C$13,MAX(0,($B$5-P4167)/$B$6))</f>
        <v>40.9</v>
      </c>
      <c r="L4168" s="0" t="n">
        <f aca="false">IF(C4168=1,0,MIN(F4168-K4168,Assumptions!$C$15,MAX(0,$B$10-O4167-M4168)))</f>
        <v>0</v>
      </c>
      <c r="M4168" s="0" t="n">
        <f aca="false">'Profiles 8760'!H4157</f>
        <v>153600</v>
      </c>
      <c r="N4168" s="0" t="n">
        <f aca="false">J4168+L4168</f>
        <v>0</v>
      </c>
      <c r="O4168" s="0" t="n">
        <f aca="false">O4167+N4168</f>
        <v>390179.102563303</v>
      </c>
      <c r="P4168" s="0" t="n">
        <f aca="false">MIN($B$5,P4167+K4168*$B$6-I4168)</f>
        <v>283.56872368396</v>
      </c>
      <c r="Q4168" s="0" t="n">
        <f aca="false">MAX(0,F4168-H4168-K4168-L4168)</f>
        <v>0</v>
      </c>
    </row>
    <row r="4169" customFormat="false" ht="15" hidden="false" customHeight="false" outlineLevel="0" collapsed="false">
      <c r="A4169" s="0" t="n">
        <f aca="false">'Profiles 8760'!A4158</f>
        <v>4156</v>
      </c>
      <c r="B4169" s="0" t="n">
        <f aca="false">'Profiles 8760'!B4158</f>
        <v>6</v>
      </c>
      <c r="C4169" s="0" t="n">
        <f aca="false">'Profiles 8760'!E4158</f>
        <v>0</v>
      </c>
      <c r="D4169" s="0" t="n">
        <f aca="false">'Profiles 8760'!F4158</f>
        <v>0</v>
      </c>
      <c r="E4169" s="0" t="n">
        <f aca="false">'Profiles 8760'!G4158</f>
        <v>1</v>
      </c>
      <c r="F4169" s="0" t="n">
        <f aca="false">D4169*Assumptions!$C$11*$B$7+E4169*Assumptions!$C$12*$B$8</f>
        <v>40.9</v>
      </c>
      <c r="G4169" s="0" t="n">
        <f aca="false">C4169*Assumptions!$C$15</f>
        <v>0</v>
      </c>
      <c r="H4169" s="0" t="n">
        <f aca="false">MIN(F4169,G4169)</f>
        <v>0</v>
      </c>
      <c r="I4169" s="0" t="n">
        <f aca="false">IF(C4169=1,MIN(G4169-H4169,Assumptions!$C$13,P4168),0)</f>
        <v>0</v>
      </c>
      <c r="J4169" s="0" t="n">
        <f aca="false">H4169+I4169</f>
        <v>0</v>
      </c>
      <c r="K4169" s="0" t="n">
        <f aca="false">MIN(IF(C4169=1,F4169-H4169,F4169),Assumptions!$C$13,MAX(0,($B$5-P4168)/$B$6))</f>
        <v>40.9</v>
      </c>
      <c r="L4169" s="0" t="n">
        <f aca="false">IF(C4169=1,0,MIN(F4169-K4169,Assumptions!$C$15,MAX(0,$B$10-O4168-M4169)))</f>
        <v>0</v>
      </c>
      <c r="M4169" s="0" t="n">
        <f aca="false">'Profiles 8760'!H4158</f>
        <v>153600</v>
      </c>
      <c r="N4169" s="0" t="n">
        <f aca="false">J4169+L4169</f>
        <v>0</v>
      </c>
      <c r="O4169" s="0" t="n">
        <f aca="false">O4168+N4169</f>
        <v>390179.102563303</v>
      </c>
      <c r="P4169" s="0" t="n">
        <f aca="false">MIN($B$5,P4168+K4169*$B$6-I4169)</f>
        <v>319.02084368396</v>
      </c>
      <c r="Q4169" s="0" t="n">
        <f aca="false">MAX(0,F4169-H4169-K4169-L4169)</f>
        <v>0</v>
      </c>
    </row>
    <row r="4170" customFormat="false" ht="15" hidden="false" customHeight="false" outlineLevel="0" collapsed="false">
      <c r="A4170" s="0" t="n">
        <f aca="false">'Profiles 8760'!A4159</f>
        <v>4157</v>
      </c>
      <c r="B4170" s="0" t="n">
        <f aca="false">'Profiles 8760'!B4159</f>
        <v>6</v>
      </c>
      <c r="C4170" s="0" t="n">
        <f aca="false">'Profiles 8760'!E4159</f>
        <v>0</v>
      </c>
      <c r="D4170" s="0" t="n">
        <f aca="false">'Profiles 8760'!F4159</f>
        <v>0</v>
      </c>
      <c r="E4170" s="0" t="n">
        <f aca="false">'Profiles 8760'!G4159</f>
        <v>1</v>
      </c>
      <c r="F4170" s="0" t="n">
        <f aca="false">D4170*Assumptions!$C$11*$B$7+E4170*Assumptions!$C$12*$B$8</f>
        <v>40.9</v>
      </c>
      <c r="G4170" s="0" t="n">
        <f aca="false">C4170*Assumptions!$C$15</f>
        <v>0</v>
      </c>
      <c r="H4170" s="0" t="n">
        <f aca="false">MIN(F4170,G4170)</f>
        <v>0</v>
      </c>
      <c r="I4170" s="0" t="n">
        <f aca="false">IF(C4170=1,MIN(G4170-H4170,Assumptions!$C$13,P4169),0)</f>
        <v>0</v>
      </c>
      <c r="J4170" s="0" t="n">
        <f aca="false">H4170+I4170</f>
        <v>0</v>
      </c>
      <c r="K4170" s="0" t="n">
        <f aca="false">MIN(IF(C4170=1,F4170-H4170,F4170),Assumptions!$C$13,MAX(0,($B$5-P4169)/$B$6))</f>
        <v>40.9</v>
      </c>
      <c r="L4170" s="0" t="n">
        <f aca="false">IF(C4170=1,0,MIN(F4170-K4170,Assumptions!$C$15,MAX(0,$B$10-O4169-M4170)))</f>
        <v>0</v>
      </c>
      <c r="M4170" s="0" t="n">
        <f aca="false">'Profiles 8760'!H4159</f>
        <v>153600</v>
      </c>
      <c r="N4170" s="0" t="n">
        <f aca="false">J4170+L4170</f>
        <v>0</v>
      </c>
      <c r="O4170" s="0" t="n">
        <f aca="false">O4169+N4170</f>
        <v>390179.102563303</v>
      </c>
      <c r="P4170" s="0" t="n">
        <f aca="false">MIN($B$5,P4169+K4170*$B$6-I4170)</f>
        <v>354.47296368396</v>
      </c>
      <c r="Q4170" s="0" t="n">
        <f aca="false">MAX(0,F4170-H4170-K4170-L4170)</f>
        <v>0</v>
      </c>
    </row>
    <row r="4171" customFormat="false" ht="15" hidden="false" customHeight="false" outlineLevel="0" collapsed="false">
      <c r="A4171" s="0" t="n">
        <f aca="false">'Profiles 8760'!A4160</f>
        <v>4158</v>
      </c>
      <c r="B4171" s="0" t="n">
        <f aca="false">'Profiles 8760'!B4160</f>
        <v>6</v>
      </c>
      <c r="C4171" s="0" t="n">
        <f aca="false">'Profiles 8760'!E4160</f>
        <v>0</v>
      </c>
      <c r="D4171" s="0" t="n">
        <f aca="false">'Profiles 8760'!F4160</f>
        <v>0</v>
      </c>
      <c r="E4171" s="0" t="n">
        <f aca="false">'Profiles 8760'!G4160</f>
        <v>1</v>
      </c>
      <c r="F4171" s="0" t="n">
        <f aca="false">D4171*Assumptions!$C$11*$B$7+E4171*Assumptions!$C$12*$B$8</f>
        <v>40.9</v>
      </c>
      <c r="G4171" s="0" t="n">
        <f aca="false">C4171*Assumptions!$C$15</f>
        <v>0</v>
      </c>
      <c r="H4171" s="0" t="n">
        <f aca="false">MIN(F4171,G4171)</f>
        <v>0</v>
      </c>
      <c r="I4171" s="0" t="n">
        <f aca="false">IF(C4171=1,MIN(G4171-H4171,Assumptions!$C$13,P4170),0)</f>
        <v>0</v>
      </c>
      <c r="J4171" s="0" t="n">
        <f aca="false">H4171+I4171</f>
        <v>0</v>
      </c>
      <c r="K4171" s="0" t="n">
        <f aca="false">MIN(IF(C4171=1,F4171-H4171,F4171),Assumptions!$C$13,MAX(0,($B$5-P4170)/$B$6))</f>
        <v>40.9</v>
      </c>
      <c r="L4171" s="0" t="n">
        <f aca="false">IF(C4171=1,0,MIN(F4171-K4171,Assumptions!$C$15,MAX(0,$B$10-O4170-M4171)))</f>
        <v>0</v>
      </c>
      <c r="M4171" s="0" t="n">
        <f aca="false">'Profiles 8760'!H4160</f>
        <v>153600</v>
      </c>
      <c r="N4171" s="0" t="n">
        <f aca="false">J4171+L4171</f>
        <v>0</v>
      </c>
      <c r="O4171" s="0" t="n">
        <f aca="false">O4170+N4171</f>
        <v>390179.102563303</v>
      </c>
      <c r="P4171" s="0" t="n">
        <f aca="false">MIN($B$5,P4170+K4171*$B$6-I4171)</f>
        <v>389.92508368396</v>
      </c>
      <c r="Q4171" s="0" t="n">
        <f aca="false">MAX(0,F4171-H4171-K4171-L4171)</f>
        <v>0</v>
      </c>
    </row>
    <row r="4172" customFormat="false" ht="15" hidden="false" customHeight="false" outlineLevel="0" collapsed="false">
      <c r="A4172" s="0" t="n">
        <f aca="false">'Profiles 8760'!A4161</f>
        <v>4159</v>
      </c>
      <c r="B4172" s="0" t="n">
        <f aca="false">'Profiles 8760'!B4161</f>
        <v>6</v>
      </c>
      <c r="C4172" s="0" t="n">
        <f aca="false">'Profiles 8760'!E4161</f>
        <v>0</v>
      </c>
      <c r="D4172" s="0" t="n">
        <f aca="false">'Profiles 8760'!F4161</f>
        <v>0.130546</v>
      </c>
      <c r="E4172" s="0" t="n">
        <f aca="false">'Profiles 8760'!G4161</f>
        <v>1</v>
      </c>
      <c r="F4172" s="0" t="n">
        <f aca="false">D4172*Assumptions!$C$11*$B$7+E4172*Assumptions!$C$12*$B$8</f>
        <v>78.6016848</v>
      </c>
      <c r="G4172" s="0" t="n">
        <f aca="false">C4172*Assumptions!$C$15</f>
        <v>0</v>
      </c>
      <c r="H4172" s="0" t="n">
        <f aca="false">MIN(F4172,G4172)</f>
        <v>0</v>
      </c>
      <c r="I4172" s="0" t="n">
        <f aca="false">IF(C4172=1,MIN(G4172-H4172,Assumptions!$C$13,P4171),0)</f>
        <v>0</v>
      </c>
      <c r="J4172" s="0" t="n">
        <f aca="false">H4172+I4172</f>
        <v>0</v>
      </c>
      <c r="K4172" s="0" t="n">
        <f aca="false">MIN(IF(C4172=1,F4172-H4172,F4172),Assumptions!$C$13,MAX(0,($B$5-P4171)/$B$6))</f>
        <v>78.6016848</v>
      </c>
      <c r="L4172" s="0" t="n">
        <f aca="false">IF(C4172=1,0,MIN(F4172-K4172,Assumptions!$C$15,MAX(0,$B$10-O4171-M4172)))</f>
        <v>0</v>
      </c>
      <c r="M4172" s="0" t="n">
        <f aca="false">'Profiles 8760'!H4161</f>
        <v>153600</v>
      </c>
      <c r="N4172" s="0" t="n">
        <f aca="false">J4172+L4172</f>
        <v>0</v>
      </c>
      <c r="O4172" s="0" t="n">
        <f aca="false">O4171+N4172</f>
        <v>390179.102563303</v>
      </c>
      <c r="P4172" s="0" t="n">
        <f aca="false">MIN($B$5,P4171+K4172*$B$6-I4172)</f>
        <v>458.0570240686</v>
      </c>
      <c r="Q4172" s="0" t="n">
        <f aca="false">MAX(0,F4172-H4172-K4172-L4172)</f>
        <v>0</v>
      </c>
    </row>
    <row r="4173" customFormat="false" ht="15" hidden="false" customHeight="false" outlineLevel="0" collapsed="false">
      <c r="A4173" s="0" t="n">
        <f aca="false">'Profiles 8760'!A4162</f>
        <v>4160</v>
      </c>
      <c r="B4173" s="0" t="n">
        <f aca="false">'Profiles 8760'!B4162</f>
        <v>6</v>
      </c>
      <c r="C4173" s="0" t="n">
        <f aca="false">'Profiles 8760'!E4162</f>
        <v>1</v>
      </c>
      <c r="D4173" s="0" t="n">
        <f aca="false">'Profiles 8760'!F4162</f>
        <v>0.378057</v>
      </c>
      <c r="E4173" s="0" t="n">
        <f aca="false">'Profiles 8760'!G4162</f>
        <v>1</v>
      </c>
      <c r="F4173" s="0" t="n">
        <f aca="false">D4173*Assumptions!$C$11*$B$7+E4173*Assumptions!$C$12*$B$8</f>
        <v>150.0828616</v>
      </c>
      <c r="G4173" s="0" t="n">
        <f aca="false">C4173*Assumptions!$C$15</f>
        <v>200</v>
      </c>
      <c r="H4173" s="0" t="n">
        <f aca="false">MIN(F4173,G4173)</f>
        <v>150.0828616</v>
      </c>
      <c r="I4173" s="0" t="n">
        <f aca="false">IF(C4173=1,MIN(G4173-H4173,Assumptions!$C$13,P4172),0)</f>
        <v>49.9171384</v>
      </c>
      <c r="J4173" s="0" t="n">
        <f aca="false">H4173+I4173</f>
        <v>200</v>
      </c>
      <c r="K4173" s="0" t="n">
        <f aca="false">MIN(IF(C4173=1,F4173-H4173,F4173),Assumptions!$C$13,MAX(0,($B$5-P4172)/$B$6))</f>
        <v>0</v>
      </c>
      <c r="L4173" s="0" t="n">
        <f aca="false">IF(C4173=1,0,MIN(F4173-K4173,Assumptions!$C$15,MAX(0,$B$10-O4172-M4173)))</f>
        <v>0</v>
      </c>
      <c r="M4173" s="0" t="n">
        <f aca="false">'Profiles 8760'!H4162</f>
        <v>153400</v>
      </c>
      <c r="N4173" s="0" t="n">
        <f aca="false">J4173+L4173</f>
        <v>200</v>
      </c>
      <c r="O4173" s="0" t="n">
        <f aca="false">O4172+N4173</f>
        <v>390379.102563303</v>
      </c>
      <c r="P4173" s="0" t="n">
        <f aca="false">MIN($B$5,P4172+K4173*$B$6-I4173)</f>
        <v>408.1398856686</v>
      </c>
      <c r="Q4173" s="0" t="n">
        <f aca="false">MAX(0,F4173-H4173-K4173-L4173)</f>
        <v>0</v>
      </c>
    </row>
    <row r="4174" customFormat="false" ht="15" hidden="false" customHeight="false" outlineLevel="0" collapsed="false">
      <c r="A4174" s="0" t="n">
        <f aca="false">'Profiles 8760'!A4163</f>
        <v>4161</v>
      </c>
      <c r="B4174" s="0" t="n">
        <f aca="false">'Profiles 8760'!B4163</f>
        <v>6</v>
      </c>
      <c r="C4174" s="0" t="n">
        <f aca="false">'Profiles 8760'!E4163</f>
        <v>1</v>
      </c>
      <c r="D4174" s="0" t="n">
        <f aca="false">'Profiles 8760'!F4163</f>
        <v>0.648828</v>
      </c>
      <c r="E4174" s="0" t="n">
        <f aca="false">'Profiles 8760'!G4163</f>
        <v>0.700782</v>
      </c>
      <c r="F4174" s="0" t="n">
        <f aca="false">D4174*Assumptions!$C$11*$B$7+E4174*Assumptions!$C$12*$B$8</f>
        <v>216.0435102</v>
      </c>
      <c r="G4174" s="0" t="n">
        <f aca="false">C4174*Assumptions!$C$15</f>
        <v>200</v>
      </c>
      <c r="H4174" s="0" t="n">
        <f aca="false">MIN(F4174,G4174)</f>
        <v>200</v>
      </c>
      <c r="I4174" s="0" t="n">
        <f aca="false">IF(C4174=1,MIN(G4174-H4174,Assumptions!$C$13,P4173),0)</f>
        <v>0</v>
      </c>
      <c r="J4174" s="0" t="n">
        <f aca="false">H4174+I4174</f>
        <v>200</v>
      </c>
      <c r="K4174" s="0" t="n">
        <f aca="false">MIN(IF(C4174=1,F4174-H4174,F4174),Assumptions!$C$13,MAX(0,($B$5-P4173)/$B$6))</f>
        <v>16.0435102</v>
      </c>
      <c r="L4174" s="0" t="n">
        <f aca="false">IF(C4174=1,0,MIN(F4174-K4174,Assumptions!$C$15,MAX(0,$B$10-O4173-M4174)))</f>
        <v>0</v>
      </c>
      <c r="M4174" s="0" t="n">
        <f aca="false">'Profiles 8760'!H4163</f>
        <v>153200</v>
      </c>
      <c r="N4174" s="0" t="n">
        <f aca="false">J4174+L4174</f>
        <v>200</v>
      </c>
      <c r="O4174" s="0" t="n">
        <f aca="false">O4173+N4174</f>
        <v>390579.102563303</v>
      </c>
      <c r="P4174" s="0" t="n">
        <f aca="false">MIN($B$5,P4173+K4174*$B$6-I4174)</f>
        <v>422.04640030996</v>
      </c>
      <c r="Q4174" s="0" t="n">
        <f aca="false">MAX(0,F4174-H4174-K4174-L4174)</f>
        <v>0</v>
      </c>
    </row>
    <row r="4175" customFormat="false" ht="15" hidden="false" customHeight="false" outlineLevel="0" collapsed="false">
      <c r="A4175" s="0" t="n">
        <f aca="false">'Profiles 8760'!A4164</f>
        <v>4162</v>
      </c>
      <c r="B4175" s="0" t="n">
        <f aca="false">'Profiles 8760'!B4164</f>
        <v>6</v>
      </c>
      <c r="C4175" s="0" t="n">
        <f aca="false">'Profiles 8760'!E4164</f>
        <v>0</v>
      </c>
      <c r="D4175" s="0" t="n">
        <f aca="false">'Profiles 8760'!F4164</f>
        <v>0.902219</v>
      </c>
      <c r="E4175" s="0" t="n">
        <f aca="false">'Profiles 8760'!G4164</f>
        <v>0.574367</v>
      </c>
      <c r="F4175" s="0" t="n">
        <f aca="false">D4175*Assumptions!$C$11*$B$7+E4175*Assumptions!$C$12*$B$8</f>
        <v>284.0524575</v>
      </c>
      <c r="G4175" s="0" t="n">
        <f aca="false">C4175*Assumptions!$C$15</f>
        <v>0</v>
      </c>
      <c r="H4175" s="0" t="n">
        <f aca="false">MIN(F4175,G4175)</f>
        <v>0</v>
      </c>
      <c r="I4175" s="0" t="n">
        <f aca="false">IF(C4175=1,MIN(G4175-H4175,Assumptions!$C$13,P4174),0)</f>
        <v>0</v>
      </c>
      <c r="J4175" s="0" t="n">
        <f aca="false">H4175+I4175</f>
        <v>0</v>
      </c>
      <c r="K4175" s="0" t="n">
        <f aca="false">MIN(IF(C4175=1,F4175-H4175,F4175),Assumptions!$C$13,MAX(0,($B$5-P4174)/$B$6))</f>
        <v>102.403783675635</v>
      </c>
      <c r="L4175" s="0" t="n">
        <f aca="false">IF(C4175=1,0,MIN(F4175-K4175,Assumptions!$C$15,MAX(0,$B$10-O4174-M4175)))</f>
        <v>181.648673824365</v>
      </c>
      <c r="M4175" s="0" t="n">
        <f aca="false">'Profiles 8760'!H4164</f>
        <v>153200</v>
      </c>
      <c r="N4175" s="0" t="n">
        <f aca="false">J4175+L4175</f>
        <v>181.648673824365</v>
      </c>
      <c r="O4175" s="0" t="n">
        <f aca="false">O4174+N4175</f>
        <v>390760.751237127</v>
      </c>
      <c r="P4175" s="0" t="n">
        <f aca="false">MIN($B$5,P4174+K4175*$B$6-I4175)</f>
        <v>510.81</v>
      </c>
      <c r="Q4175" s="0" t="n">
        <f aca="false">MAX(0,F4175-H4175-K4175-L4175)</f>
        <v>0</v>
      </c>
    </row>
    <row r="4176" customFormat="false" ht="15" hidden="false" customHeight="false" outlineLevel="0" collapsed="false">
      <c r="A4176" s="0" t="n">
        <f aca="false">'Profiles 8760'!A4165</f>
        <v>4163</v>
      </c>
      <c r="B4176" s="0" t="n">
        <f aca="false">'Profiles 8760'!B4165</f>
        <v>6</v>
      </c>
      <c r="C4176" s="0" t="n">
        <f aca="false">'Profiles 8760'!E4165</f>
        <v>0</v>
      </c>
      <c r="D4176" s="0" t="n">
        <f aca="false">'Profiles 8760'!F4165</f>
        <v>1</v>
      </c>
      <c r="E4176" s="0" t="n">
        <f aca="false">'Profiles 8760'!G4165</f>
        <v>0.538605</v>
      </c>
      <c r="F4176" s="0" t="n">
        <f aca="false">D4176*Assumptions!$C$11*$B$7+E4176*Assumptions!$C$12*$B$8</f>
        <v>310.8289445</v>
      </c>
      <c r="G4176" s="0" t="n">
        <f aca="false">C4176*Assumptions!$C$15</f>
        <v>0</v>
      </c>
      <c r="H4176" s="0" t="n">
        <f aca="false">MIN(F4176,G4176)</f>
        <v>0</v>
      </c>
      <c r="I4176" s="0" t="n">
        <f aca="false">IF(C4176=1,MIN(G4176-H4176,Assumptions!$C$13,P4175),0)</f>
        <v>0</v>
      </c>
      <c r="J4176" s="0" t="n">
        <f aca="false">H4176+I4176</f>
        <v>0</v>
      </c>
      <c r="K4176" s="0" t="n">
        <f aca="false">MIN(IF(C4176=1,F4176-H4176,F4176),Assumptions!$C$13,MAX(0,($B$5-P4175)/$B$6))</f>
        <v>0</v>
      </c>
      <c r="L4176" s="0" t="n">
        <f aca="false">IF(C4176=1,0,MIN(F4176-K4176,Assumptions!$C$15,MAX(0,$B$10-O4175-M4176)))</f>
        <v>200</v>
      </c>
      <c r="M4176" s="0" t="n">
        <f aca="false">'Profiles 8760'!H4165</f>
        <v>153200</v>
      </c>
      <c r="N4176" s="0" t="n">
        <f aca="false">J4176+L4176</f>
        <v>200</v>
      </c>
      <c r="O4176" s="0" t="n">
        <f aca="false">O4175+N4176</f>
        <v>390960.751237127</v>
      </c>
      <c r="P4176" s="0" t="n">
        <f aca="false">MIN($B$5,P4175+K4176*$B$6-I4176)</f>
        <v>510.81</v>
      </c>
      <c r="Q4176" s="0" t="n">
        <f aca="false">MAX(0,F4176-H4176-K4176-L4176)</f>
        <v>110.8289445</v>
      </c>
    </row>
    <row r="4177" customFormat="false" ht="15" hidden="false" customHeight="false" outlineLevel="0" collapsed="false">
      <c r="A4177" s="0" t="n">
        <f aca="false">'Profiles 8760'!A4166</f>
        <v>4164</v>
      </c>
      <c r="B4177" s="0" t="n">
        <f aca="false">'Profiles 8760'!B4166</f>
        <v>6</v>
      </c>
      <c r="C4177" s="0" t="n">
        <f aca="false">'Profiles 8760'!E4166</f>
        <v>0</v>
      </c>
      <c r="D4177" s="0" t="n">
        <f aca="false">'Profiles 8760'!F4166</f>
        <v>1</v>
      </c>
      <c r="E4177" s="0" t="n">
        <f aca="false">'Profiles 8760'!G4166</f>
        <v>0.325945</v>
      </c>
      <c r="F4177" s="0" t="n">
        <f aca="false">D4177*Assumptions!$C$11*$B$7+E4177*Assumptions!$C$12*$B$8</f>
        <v>302.1311505</v>
      </c>
      <c r="G4177" s="0" t="n">
        <f aca="false">C4177*Assumptions!$C$15</f>
        <v>0</v>
      </c>
      <c r="H4177" s="0" t="n">
        <f aca="false">MIN(F4177,G4177)</f>
        <v>0</v>
      </c>
      <c r="I4177" s="0" t="n">
        <f aca="false">IF(C4177=1,MIN(G4177-H4177,Assumptions!$C$13,P4176),0)</f>
        <v>0</v>
      </c>
      <c r="J4177" s="0" t="n">
        <f aca="false">H4177+I4177</f>
        <v>0</v>
      </c>
      <c r="K4177" s="0" t="n">
        <f aca="false">MIN(IF(C4177=1,F4177-H4177,F4177),Assumptions!$C$13,MAX(0,($B$5-P4176)/$B$6))</f>
        <v>0</v>
      </c>
      <c r="L4177" s="0" t="n">
        <f aca="false">IF(C4177=1,0,MIN(F4177-K4177,Assumptions!$C$15,MAX(0,$B$10-O4176-M4177)))</f>
        <v>200</v>
      </c>
      <c r="M4177" s="0" t="n">
        <f aca="false">'Profiles 8760'!H4166</f>
        <v>153200</v>
      </c>
      <c r="N4177" s="0" t="n">
        <f aca="false">J4177+L4177</f>
        <v>200</v>
      </c>
      <c r="O4177" s="0" t="n">
        <f aca="false">O4176+N4177</f>
        <v>391160.751237127</v>
      </c>
      <c r="P4177" s="0" t="n">
        <f aca="false">MIN($B$5,P4176+K4177*$B$6-I4177)</f>
        <v>510.81</v>
      </c>
      <c r="Q4177" s="0" t="n">
        <f aca="false">MAX(0,F4177-H4177-K4177-L4177)</f>
        <v>102.1311505</v>
      </c>
    </row>
    <row r="4178" customFormat="false" ht="15" hidden="false" customHeight="false" outlineLevel="0" collapsed="false">
      <c r="A4178" s="0" t="n">
        <f aca="false">'Profiles 8760'!A4167</f>
        <v>4165</v>
      </c>
      <c r="B4178" s="0" t="n">
        <f aca="false">'Profiles 8760'!B4167</f>
        <v>6</v>
      </c>
      <c r="C4178" s="0" t="n">
        <f aca="false">'Profiles 8760'!E4167</f>
        <v>0</v>
      </c>
      <c r="D4178" s="0" t="n">
        <f aca="false">'Profiles 8760'!F4167</f>
        <v>1</v>
      </c>
      <c r="E4178" s="0" t="n">
        <f aca="false">'Profiles 8760'!G4167</f>
        <v>0.631421</v>
      </c>
      <c r="F4178" s="0" t="n">
        <f aca="false">D4178*Assumptions!$C$11*$B$7+E4178*Assumptions!$C$12*$B$8</f>
        <v>314.6251189</v>
      </c>
      <c r="G4178" s="0" t="n">
        <f aca="false">C4178*Assumptions!$C$15</f>
        <v>0</v>
      </c>
      <c r="H4178" s="0" t="n">
        <f aca="false">MIN(F4178,G4178)</f>
        <v>0</v>
      </c>
      <c r="I4178" s="0" t="n">
        <f aca="false">IF(C4178=1,MIN(G4178-H4178,Assumptions!$C$13,P4177),0)</f>
        <v>0</v>
      </c>
      <c r="J4178" s="0" t="n">
        <f aca="false">H4178+I4178</f>
        <v>0</v>
      </c>
      <c r="K4178" s="0" t="n">
        <f aca="false">MIN(IF(C4178=1,F4178-H4178,F4178),Assumptions!$C$13,MAX(0,($B$5-P4177)/$B$6))</f>
        <v>0</v>
      </c>
      <c r="L4178" s="0" t="n">
        <f aca="false">IF(C4178=1,0,MIN(F4178-K4178,Assumptions!$C$15,MAX(0,$B$10-O4177-M4178)))</f>
        <v>200</v>
      </c>
      <c r="M4178" s="0" t="n">
        <f aca="false">'Profiles 8760'!H4167</f>
        <v>153200</v>
      </c>
      <c r="N4178" s="0" t="n">
        <f aca="false">J4178+L4178</f>
        <v>200</v>
      </c>
      <c r="O4178" s="0" t="n">
        <f aca="false">O4177+N4178</f>
        <v>391360.751237127</v>
      </c>
      <c r="P4178" s="0" t="n">
        <f aca="false">MIN($B$5,P4177+K4178*$B$6-I4178)</f>
        <v>510.81</v>
      </c>
      <c r="Q4178" s="0" t="n">
        <f aca="false">MAX(0,F4178-H4178-K4178-L4178)</f>
        <v>114.6251189</v>
      </c>
    </row>
    <row r="4179" customFormat="false" ht="15" hidden="false" customHeight="false" outlineLevel="0" collapsed="false">
      <c r="A4179" s="0" t="n">
        <f aca="false">'Profiles 8760'!A4168</f>
        <v>4166</v>
      </c>
      <c r="B4179" s="0" t="n">
        <f aca="false">'Profiles 8760'!B4168</f>
        <v>6</v>
      </c>
      <c r="C4179" s="0" t="n">
        <f aca="false">'Profiles 8760'!E4168</f>
        <v>0</v>
      </c>
      <c r="D4179" s="0" t="n">
        <f aca="false">'Profiles 8760'!F4168</f>
        <v>1</v>
      </c>
      <c r="E4179" s="0" t="n">
        <f aca="false">'Profiles 8760'!G4168</f>
        <v>0.699047</v>
      </c>
      <c r="F4179" s="0" t="n">
        <f aca="false">D4179*Assumptions!$C$11*$B$7+E4179*Assumptions!$C$12*$B$8</f>
        <v>317.3910223</v>
      </c>
      <c r="G4179" s="0" t="n">
        <f aca="false">C4179*Assumptions!$C$15</f>
        <v>0</v>
      </c>
      <c r="H4179" s="0" t="n">
        <f aca="false">MIN(F4179,G4179)</f>
        <v>0</v>
      </c>
      <c r="I4179" s="0" t="n">
        <f aca="false">IF(C4179=1,MIN(G4179-H4179,Assumptions!$C$13,P4178),0)</f>
        <v>0</v>
      </c>
      <c r="J4179" s="0" t="n">
        <f aca="false">H4179+I4179</f>
        <v>0</v>
      </c>
      <c r="K4179" s="0" t="n">
        <f aca="false">MIN(IF(C4179=1,F4179-H4179,F4179),Assumptions!$C$13,MAX(0,($B$5-P4178)/$B$6))</f>
        <v>0</v>
      </c>
      <c r="L4179" s="0" t="n">
        <f aca="false">IF(C4179=1,0,MIN(F4179-K4179,Assumptions!$C$15,MAX(0,$B$10-O4178-M4179)))</f>
        <v>200</v>
      </c>
      <c r="M4179" s="0" t="n">
        <f aca="false">'Profiles 8760'!H4168</f>
        <v>153200</v>
      </c>
      <c r="N4179" s="0" t="n">
        <f aca="false">J4179+L4179</f>
        <v>200</v>
      </c>
      <c r="O4179" s="0" t="n">
        <f aca="false">O4178+N4179</f>
        <v>391560.751237127</v>
      </c>
      <c r="P4179" s="0" t="n">
        <f aca="false">MIN($B$5,P4178+K4179*$B$6-I4179)</f>
        <v>510.81</v>
      </c>
      <c r="Q4179" s="0" t="n">
        <f aca="false">MAX(0,F4179-H4179-K4179-L4179)</f>
        <v>117.3910223</v>
      </c>
    </row>
    <row r="4180" customFormat="false" ht="15" hidden="false" customHeight="false" outlineLevel="0" collapsed="false">
      <c r="A4180" s="0" t="n">
        <f aca="false">'Profiles 8760'!A4169</f>
        <v>4167</v>
      </c>
      <c r="B4180" s="0" t="n">
        <f aca="false">'Profiles 8760'!B4169</f>
        <v>6</v>
      </c>
      <c r="C4180" s="0" t="n">
        <f aca="false">'Profiles 8760'!E4169</f>
        <v>0</v>
      </c>
      <c r="D4180" s="0" t="n">
        <f aca="false">'Profiles 8760'!F4169</f>
        <v>1</v>
      </c>
      <c r="E4180" s="0" t="n">
        <f aca="false">'Profiles 8760'!G4169</f>
        <v>0.718665</v>
      </c>
      <c r="F4180" s="0" t="n">
        <f aca="false">D4180*Assumptions!$C$11*$B$7+E4180*Assumptions!$C$12*$B$8</f>
        <v>318.1933985</v>
      </c>
      <c r="G4180" s="0" t="n">
        <f aca="false">C4180*Assumptions!$C$15</f>
        <v>0</v>
      </c>
      <c r="H4180" s="0" t="n">
        <f aca="false">MIN(F4180,G4180)</f>
        <v>0</v>
      </c>
      <c r="I4180" s="0" t="n">
        <f aca="false">IF(C4180=1,MIN(G4180-H4180,Assumptions!$C$13,P4179),0)</f>
        <v>0</v>
      </c>
      <c r="J4180" s="0" t="n">
        <f aca="false">H4180+I4180</f>
        <v>0</v>
      </c>
      <c r="K4180" s="0" t="n">
        <f aca="false">MIN(IF(C4180=1,F4180-H4180,F4180),Assumptions!$C$13,MAX(0,($B$5-P4179)/$B$6))</f>
        <v>0</v>
      </c>
      <c r="L4180" s="0" t="n">
        <f aca="false">IF(C4180=1,0,MIN(F4180-K4180,Assumptions!$C$15,MAX(0,$B$10-O4179-M4180)))</f>
        <v>200</v>
      </c>
      <c r="M4180" s="0" t="n">
        <f aca="false">'Profiles 8760'!H4169</f>
        <v>153200</v>
      </c>
      <c r="N4180" s="0" t="n">
        <f aca="false">J4180+L4180</f>
        <v>200</v>
      </c>
      <c r="O4180" s="0" t="n">
        <f aca="false">O4179+N4180</f>
        <v>391760.751237127</v>
      </c>
      <c r="P4180" s="0" t="n">
        <f aca="false">MIN($B$5,P4179+K4180*$B$6-I4180)</f>
        <v>510.81</v>
      </c>
      <c r="Q4180" s="0" t="n">
        <f aca="false">MAX(0,F4180-H4180-K4180-L4180)</f>
        <v>118.1933985</v>
      </c>
    </row>
    <row r="4181" customFormat="false" ht="15" hidden="false" customHeight="false" outlineLevel="0" collapsed="false">
      <c r="A4181" s="0" t="n">
        <f aca="false">'Profiles 8760'!A4170</f>
        <v>4168</v>
      </c>
      <c r="B4181" s="0" t="n">
        <f aca="false">'Profiles 8760'!B4170</f>
        <v>6</v>
      </c>
      <c r="C4181" s="0" t="n">
        <f aca="false">'Profiles 8760'!E4170</f>
        <v>0</v>
      </c>
      <c r="D4181" s="0" t="n">
        <f aca="false">'Profiles 8760'!F4170</f>
        <v>0.902219</v>
      </c>
      <c r="E4181" s="0" t="n">
        <f aca="false">'Profiles 8760'!G4170</f>
        <v>1</v>
      </c>
      <c r="F4181" s="0" t="n">
        <f aca="false">D4181*Assumptions!$C$11*$B$7+E4181*Assumptions!$C$12*$B$8</f>
        <v>301.4608472</v>
      </c>
      <c r="G4181" s="0" t="n">
        <f aca="false">C4181*Assumptions!$C$15</f>
        <v>0</v>
      </c>
      <c r="H4181" s="0" t="n">
        <f aca="false">MIN(F4181,G4181)</f>
        <v>0</v>
      </c>
      <c r="I4181" s="0" t="n">
        <f aca="false">IF(C4181=1,MIN(G4181-H4181,Assumptions!$C$13,P4180),0)</f>
        <v>0</v>
      </c>
      <c r="J4181" s="0" t="n">
        <f aca="false">H4181+I4181</f>
        <v>0</v>
      </c>
      <c r="K4181" s="0" t="n">
        <f aca="false">MIN(IF(C4181=1,F4181-H4181,F4181),Assumptions!$C$13,MAX(0,($B$5-P4180)/$B$6))</f>
        <v>0</v>
      </c>
      <c r="L4181" s="0" t="n">
        <f aca="false">IF(C4181=1,0,MIN(F4181-K4181,Assumptions!$C$15,MAX(0,$B$10-O4180-M4181)))</f>
        <v>200</v>
      </c>
      <c r="M4181" s="0" t="n">
        <f aca="false">'Profiles 8760'!H4170</f>
        <v>153200</v>
      </c>
      <c r="N4181" s="0" t="n">
        <f aca="false">J4181+L4181</f>
        <v>200</v>
      </c>
      <c r="O4181" s="0" t="n">
        <f aca="false">O4180+N4181</f>
        <v>391960.751237127</v>
      </c>
      <c r="P4181" s="0" t="n">
        <f aca="false">MIN($B$5,P4180+K4181*$B$6-I4181)</f>
        <v>510.81</v>
      </c>
      <c r="Q4181" s="0" t="n">
        <f aca="false">MAX(0,F4181-H4181-K4181-L4181)</f>
        <v>101.4608472</v>
      </c>
    </row>
    <row r="4182" customFormat="false" ht="15" hidden="false" customHeight="false" outlineLevel="0" collapsed="false">
      <c r="A4182" s="0" t="n">
        <f aca="false">'Profiles 8760'!A4171</f>
        <v>4169</v>
      </c>
      <c r="B4182" s="0" t="n">
        <f aca="false">'Profiles 8760'!B4171</f>
        <v>6</v>
      </c>
      <c r="C4182" s="0" t="n">
        <f aca="false">'Profiles 8760'!E4171</f>
        <v>0</v>
      </c>
      <c r="D4182" s="0" t="n">
        <f aca="false">'Profiles 8760'!F4171</f>
        <v>0.648828</v>
      </c>
      <c r="E4182" s="0" t="n">
        <f aca="false">'Profiles 8760'!G4171</f>
        <v>1</v>
      </c>
      <c r="F4182" s="0" t="n">
        <f aca="false">D4182*Assumptions!$C$11*$B$7+E4182*Assumptions!$C$12*$B$8</f>
        <v>228.2815264</v>
      </c>
      <c r="G4182" s="0" t="n">
        <f aca="false">C4182*Assumptions!$C$15</f>
        <v>0</v>
      </c>
      <c r="H4182" s="0" t="n">
        <f aca="false">MIN(F4182,G4182)</f>
        <v>0</v>
      </c>
      <c r="I4182" s="0" t="n">
        <f aca="false">IF(C4182=1,MIN(G4182-H4182,Assumptions!$C$13,P4181),0)</f>
        <v>0</v>
      </c>
      <c r="J4182" s="0" t="n">
        <f aca="false">H4182+I4182</f>
        <v>0</v>
      </c>
      <c r="K4182" s="0" t="n">
        <f aca="false">MIN(IF(C4182=1,F4182-H4182,F4182),Assumptions!$C$13,MAX(0,($B$5-P4181)/$B$6))</f>
        <v>0</v>
      </c>
      <c r="L4182" s="0" t="n">
        <f aca="false">IF(C4182=1,0,MIN(F4182-K4182,Assumptions!$C$15,MAX(0,$B$10-O4181-M4182)))</f>
        <v>200</v>
      </c>
      <c r="M4182" s="0" t="n">
        <f aca="false">'Profiles 8760'!H4171</f>
        <v>153200</v>
      </c>
      <c r="N4182" s="0" t="n">
        <f aca="false">J4182+L4182</f>
        <v>200</v>
      </c>
      <c r="O4182" s="0" t="n">
        <f aca="false">O4181+N4182</f>
        <v>392160.751237127</v>
      </c>
      <c r="P4182" s="0" t="n">
        <f aca="false">MIN($B$5,P4181+K4182*$B$6-I4182)</f>
        <v>510.81</v>
      </c>
      <c r="Q4182" s="0" t="n">
        <f aca="false">MAX(0,F4182-H4182-K4182-L4182)</f>
        <v>28.2815264</v>
      </c>
    </row>
    <row r="4183" customFormat="false" ht="15" hidden="false" customHeight="false" outlineLevel="0" collapsed="false">
      <c r="A4183" s="0" t="n">
        <f aca="false">'Profiles 8760'!A4172</f>
        <v>4170</v>
      </c>
      <c r="B4183" s="0" t="n">
        <f aca="false">'Profiles 8760'!B4172</f>
        <v>6</v>
      </c>
      <c r="C4183" s="0" t="n">
        <f aca="false">'Profiles 8760'!E4172</f>
        <v>0</v>
      </c>
      <c r="D4183" s="0" t="n">
        <f aca="false">'Profiles 8760'!F4172</f>
        <v>0.378057</v>
      </c>
      <c r="E4183" s="0" t="n">
        <f aca="false">'Profiles 8760'!G4172</f>
        <v>0.979707</v>
      </c>
      <c r="F4183" s="0" t="n">
        <f aca="false">D4183*Assumptions!$C$11*$B$7+E4183*Assumptions!$C$12*$B$8</f>
        <v>149.2528779</v>
      </c>
      <c r="G4183" s="0" t="n">
        <f aca="false">C4183*Assumptions!$C$15</f>
        <v>0</v>
      </c>
      <c r="H4183" s="0" t="n">
        <f aca="false">MIN(F4183,G4183)</f>
        <v>0</v>
      </c>
      <c r="I4183" s="0" t="n">
        <f aca="false">IF(C4183=1,MIN(G4183-H4183,Assumptions!$C$13,P4182),0)</f>
        <v>0</v>
      </c>
      <c r="J4183" s="0" t="n">
        <f aca="false">H4183+I4183</f>
        <v>0</v>
      </c>
      <c r="K4183" s="0" t="n">
        <f aca="false">MIN(IF(C4183=1,F4183-H4183,F4183),Assumptions!$C$13,MAX(0,($B$5-P4182)/$B$6))</f>
        <v>0</v>
      </c>
      <c r="L4183" s="0" t="n">
        <f aca="false">IF(C4183=1,0,MIN(F4183-K4183,Assumptions!$C$15,MAX(0,$B$10-O4182-M4183)))</f>
        <v>149.2528779</v>
      </c>
      <c r="M4183" s="0" t="n">
        <f aca="false">'Profiles 8760'!H4172</f>
        <v>153200</v>
      </c>
      <c r="N4183" s="0" t="n">
        <f aca="false">J4183+L4183</f>
        <v>149.2528779</v>
      </c>
      <c r="O4183" s="0" t="n">
        <f aca="false">O4182+N4183</f>
        <v>392310.004115027</v>
      </c>
      <c r="P4183" s="0" t="n">
        <f aca="false">MIN($B$5,P4182+K4183*$B$6-I4183)</f>
        <v>510.81</v>
      </c>
      <c r="Q4183" s="0" t="n">
        <f aca="false">MAX(0,F4183-H4183-K4183-L4183)</f>
        <v>0</v>
      </c>
    </row>
    <row r="4184" customFormat="false" ht="15" hidden="false" customHeight="false" outlineLevel="0" collapsed="false">
      <c r="A4184" s="0" t="n">
        <f aca="false">'Profiles 8760'!A4173</f>
        <v>4171</v>
      </c>
      <c r="B4184" s="0" t="n">
        <f aca="false">'Profiles 8760'!B4173</f>
        <v>6</v>
      </c>
      <c r="C4184" s="0" t="n">
        <f aca="false">'Profiles 8760'!E4173</f>
        <v>0</v>
      </c>
      <c r="D4184" s="0" t="n">
        <f aca="false">'Profiles 8760'!F4173</f>
        <v>0.130546</v>
      </c>
      <c r="E4184" s="0" t="n">
        <f aca="false">'Profiles 8760'!G4173</f>
        <v>0.665756</v>
      </c>
      <c r="F4184" s="0" t="n">
        <f aca="false">D4184*Assumptions!$C$11*$B$7+E4184*Assumptions!$C$12*$B$8</f>
        <v>64.9311052</v>
      </c>
      <c r="G4184" s="0" t="n">
        <f aca="false">C4184*Assumptions!$C$15</f>
        <v>0</v>
      </c>
      <c r="H4184" s="0" t="n">
        <f aca="false">MIN(F4184,G4184)</f>
        <v>0</v>
      </c>
      <c r="I4184" s="0" t="n">
        <f aca="false">IF(C4184=1,MIN(G4184-H4184,Assumptions!$C$13,P4183),0)</f>
        <v>0</v>
      </c>
      <c r="J4184" s="0" t="n">
        <f aca="false">H4184+I4184</f>
        <v>0</v>
      </c>
      <c r="K4184" s="0" t="n">
        <f aca="false">MIN(IF(C4184=1,F4184-H4184,F4184),Assumptions!$C$13,MAX(0,($B$5-P4183)/$B$6))</f>
        <v>0</v>
      </c>
      <c r="L4184" s="0" t="n">
        <f aca="false">IF(C4184=1,0,MIN(F4184-K4184,Assumptions!$C$15,MAX(0,$B$10-O4183-M4184)))</f>
        <v>64.9311052</v>
      </c>
      <c r="M4184" s="0" t="n">
        <f aca="false">'Profiles 8760'!H4173</f>
        <v>153200</v>
      </c>
      <c r="N4184" s="0" t="n">
        <f aca="false">J4184+L4184</f>
        <v>64.9311052</v>
      </c>
      <c r="O4184" s="0" t="n">
        <f aca="false">O4183+N4184</f>
        <v>392374.935220227</v>
      </c>
      <c r="P4184" s="0" t="n">
        <f aca="false">MIN($B$5,P4183+K4184*$B$6-I4184)</f>
        <v>510.81</v>
      </c>
      <c r="Q4184" s="0" t="n">
        <f aca="false">MAX(0,F4184-H4184-K4184-L4184)</f>
        <v>0</v>
      </c>
    </row>
    <row r="4185" customFormat="false" ht="15" hidden="false" customHeight="false" outlineLevel="0" collapsed="false">
      <c r="A4185" s="0" t="n">
        <f aca="false">'Profiles 8760'!A4174</f>
        <v>4172</v>
      </c>
      <c r="B4185" s="0" t="n">
        <f aca="false">'Profiles 8760'!B4174</f>
        <v>6</v>
      </c>
      <c r="C4185" s="0" t="n">
        <f aca="false">'Profiles 8760'!E4174</f>
        <v>1</v>
      </c>
      <c r="D4185" s="0" t="n">
        <f aca="false">'Profiles 8760'!F4174</f>
        <v>0</v>
      </c>
      <c r="E4185" s="0" t="n">
        <f aca="false">'Profiles 8760'!G4174</f>
        <v>0.884037</v>
      </c>
      <c r="F4185" s="0" t="n">
        <f aca="false">D4185*Assumptions!$C$11*$B$7+E4185*Assumptions!$C$12*$B$8</f>
        <v>36.1571133</v>
      </c>
      <c r="G4185" s="0" t="n">
        <f aca="false">C4185*Assumptions!$C$15</f>
        <v>200</v>
      </c>
      <c r="H4185" s="0" t="n">
        <f aca="false">MIN(F4185,G4185)</f>
        <v>36.1571133</v>
      </c>
      <c r="I4185" s="0" t="n">
        <f aca="false">IF(C4185=1,MIN(G4185-H4185,Assumptions!$C$13,P4184),0)</f>
        <v>163.8428867</v>
      </c>
      <c r="J4185" s="0" t="n">
        <f aca="false">H4185+I4185</f>
        <v>200</v>
      </c>
      <c r="K4185" s="0" t="n">
        <f aca="false">MIN(IF(C4185=1,F4185-H4185,F4185),Assumptions!$C$13,MAX(0,($B$5-P4184)/$B$6))</f>
        <v>0</v>
      </c>
      <c r="L4185" s="0" t="n">
        <f aca="false">IF(C4185=1,0,MIN(F4185-K4185,Assumptions!$C$15,MAX(0,$B$10-O4184-M4185)))</f>
        <v>0</v>
      </c>
      <c r="M4185" s="0" t="n">
        <f aca="false">'Profiles 8760'!H4174</f>
        <v>153000</v>
      </c>
      <c r="N4185" s="0" t="n">
        <f aca="false">J4185+L4185</f>
        <v>200</v>
      </c>
      <c r="O4185" s="0" t="n">
        <f aca="false">O4184+N4185</f>
        <v>392574.935220227</v>
      </c>
      <c r="P4185" s="0" t="n">
        <f aca="false">MIN($B$5,P4184+K4185*$B$6-I4185)</f>
        <v>346.9671133</v>
      </c>
      <c r="Q4185" s="0" t="n">
        <f aca="false">MAX(0,F4185-H4185-K4185-L4185)</f>
        <v>0</v>
      </c>
    </row>
    <row r="4186" customFormat="false" ht="15" hidden="false" customHeight="false" outlineLevel="0" collapsed="false">
      <c r="A4186" s="0" t="n">
        <f aca="false">'Profiles 8760'!A4175</f>
        <v>4173</v>
      </c>
      <c r="B4186" s="0" t="n">
        <f aca="false">'Profiles 8760'!B4175</f>
        <v>6</v>
      </c>
      <c r="C4186" s="0" t="n">
        <f aca="false">'Profiles 8760'!E4175</f>
        <v>1</v>
      </c>
      <c r="D4186" s="0" t="n">
        <f aca="false">'Profiles 8760'!F4175</f>
        <v>0</v>
      </c>
      <c r="E4186" s="0" t="n">
        <f aca="false">'Profiles 8760'!G4175</f>
        <v>0.61564</v>
      </c>
      <c r="F4186" s="0" t="n">
        <f aca="false">D4186*Assumptions!$C$11*$B$7+E4186*Assumptions!$C$12*$B$8</f>
        <v>25.179676</v>
      </c>
      <c r="G4186" s="0" t="n">
        <f aca="false">C4186*Assumptions!$C$15</f>
        <v>200</v>
      </c>
      <c r="H4186" s="0" t="n">
        <f aca="false">MIN(F4186,G4186)</f>
        <v>25.179676</v>
      </c>
      <c r="I4186" s="0" t="n">
        <f aca="false">IF(C4186=1,MIN(G4186-H4186,Assumptions!$C$13,P4185),0)</f>
        <v>174.820324</v>
      </c>
      <c r="J4186" s="0" t="n">
        <f aca="false">H4186+I4186</f>
        <v>200</v>
      </c>
      <c r="K4186" s="0" t="n">
        <f aca="false">MIN(IF(C4186=1,F4186-H4186,F4186),Assumptions!$C$13,MAX(0,($B$5-P4185)/$B$6))</f>
        <v>0</v>
      </c>
      <c r="L4186" s="0" t="n">
        <f aca="false">IF(C4186=1,0,MIN(F4186-K4186,Assumptions!$C$15,MAX(0,$B$10-O4185-M4186)))</f>
        <v>0</v>
      </c>
      <c r="M4186" s="0" t="n">
        <f aca="false">'Profiles 8760'!H4175</f>
        <v>152800</v>
      </c>
      <c r="N4186" s="0" t="n">
        <f aca="false">J4186+L4186</f>
        <v>200</v>
      </c>
      <c r="O4186" s="0" t="n">
        <f aca="false">O4185+N4186</f>
        <v>392774.935220227</v>
      </c>
      <c r="P4186" s="0" t="n">
        <f aca="false">MIN($B$5,P4185+K4186*$B$6-I4186)</f>
        <v>172.1467893</v>
      </c>
      <c r="Q4186" s="0" t="n">
        <f aca="false">MAX(0,F4186-H4186-K4186-L4186)</f>
        <v>0</v>
      </c>
    </row>
    <row r="4187" customFormat="false" ht="15" hidden="false" customHeight="false" outlineLevel="0" collapsed="false">
      <c r="A4187" s="0" t="n">
        <f aca="false">'Profiles 8760'!A4176</f>
        <v>4174</v>
      </c>
      <c r="B4187" s="0" t="n">
        <f aca="false">'Profiles 8760'!B4176</f>
        <v>6</v>
      </c>
      <c r="C4187" s="0" t="n">
        <f aca="false">'Profiles 8760'!E4176</f>
        <v>0</v>
      </c>
      <c r="D4187" s="0" t="n">
        <f aca="false">'Profiles 8760'!F4176</f>
        <v>0</v>
      </c>
      <c r="E4187" s="0" t="n">
        <f aca="false">'Profiles 8760'!G4176</f>
        <v>0.528048</v>
      </c>
      <c r="F4187" s="0" t="n">
        <f aca="false">D4187*Assumptions!$C$11*$B$7+E4187*Assumptions!$C$12*$B$8</f>
        <v>21.5971632</v>
      </c>
      <c r="G4187" s="0" t="n">
        <f aca="false">C4187*Assumptions!$C$15</f>
        <v>0</v>
      </c>
      <c r="H4187" s="0" t="n">
        <f aca="false">MIN(F4187,G4187)</f>
        <v>0</v>
      </c>
      <c r="I4187" s="0" t="n">
        <f aca="false">IF(C4187=1,MIN(G4187-H4187,Assumptions!$C$13,P4186),0)</f>
        <v>0</v>
      </c>
      <c r="J4187" s="0" t="n">
        <f aca="false">H4187+I4187</f>
        <v>0</v>
      </c>
      <c r="K4187" s="0" t="n">
        <f aca="false">MIN(IF(C4187=1,F4187-H4187,F4187),Assumptions!$C$13,MAX(0,($B$5-P4186)/$B$6))</f>
        <v>21.5971632</v>
      </c>
      <c r="L4187" s="0" t="n">
        <f aca="false">IF(C4187=1,0,MIN(F4187-K4187,Assumptions!$C$15,MAX(0,$B$10-O4186-M4187)))</f>
        <v>0</v>
      </c>
      <c r="M4187" s="0" t="n">
        <f aca="false">'Profiles 8760'!H4176</f>
        <v>152800</v>
      </c>
      <c r="N4187" s="0" t="n">
        <f aca="false">J4187+L4187</f>
        <v>0</v>
      </c>
      <c r="O4187" s="0" t="n">
        <f aca="false">O4186+N4187</f>
        <v>392774.935220227</v>
      </c>
      <c r="P4187" s="0" t="n">
        <f aca="false">MIN($B$5,P4186+K4187*$B$6-I4187)</f>
        <v>190.86721036176</v>
      </c>
      <c r="Q4187" s="0" t="n">
        <f aca="false">MAX(0,F4187-H4187-K4187-L4187)</f>
        <v>0</v>
      </c>
    </row>
    <row r="4188" customFormat="false" ht="15" hidden="false" customHeight="false" outlineLevel="0" collapsed="false">
      <c r="A4188" s="0" t="n">
        <f aca="false">'Profiles 8760'!A4177</f>
        <v>4175</v>
      </c>
      <c r="B4188" s="0" t="n">
        <f aca="false">'Profiles 8760'!B4177</f>
        <v>6</v>
      </c>
      <c r="C4188" s="0" t="n">
        <f aca="false">'Profiles 8760'!E4177</f>
        <v>0</v>
      </c>
      <c r="D4188" s="0" t="n">
        <f aca="false">'Profiles 8760'!F4177</f>
        <v>0</v>
      </c>
      <c r="E4188" s="0" t="n">
        <f aca="false">'Profiles 8760'!G4177</f>
        <v>0.480686</v>
      </c>
      <c r="F4188" s="0" t="n">
        <f aca="false">D4188*Assumptions!$C$11*$B$7+E4188*Assumptions!$C$12*$B$8</f>
        <v>19.6600574</v>
      </c>
      <c r="G4188" s="0" t="n">
        <f aca="false">C4188*Assumptions!$C$15</f>
        <v>0</v>
      </c>
      <c r="H4188" s="0" t="n">
        <f aca="false">MIN(F4188,G4188)</f>
        <v>0</v>
      </c>
      <c r="I4188" s="0" t="n">
        <f aca="false">IF(C4188=1,MIN(G4188-H4188,Assumptions!$C$13,P4187),0)</f>
        <v>0</v>
      </c>
      <c r="J4188" s="0" t="n">
        <f aca="false">H4188+I4188</f>
        <v>0</v>
      </c>
      <c r="K4188" s="0" t="n">
        <f aca="false">MIN(IF(C4188=1,F4188-H4188,F4188),Assumptions!$C$13,MAX(0,($B$5-P4187)/$B$6))</f>
        <v>19.6600574</v>
      </c>
      <c r="L4188" s="0" t="n">
        <f aca="false">IF(C4188=1,0,MIN(F4188-K4188,Assumptions!$C$15,MAX(0,$B$10-O4187-M4188)))</f>
        <v>0</v>
      </c>
      <c r="M4188" s="0" t="n">
        <f aca="false">'Profiles 8760'!H4177</f>
        <v>152800</v>
      </c>
      <c r="N4188" s="0" t="n">
        <f aca="false">J4188+L4188</f>
        <v>0</v>
      </c>
      <c r="O4188" s="0" t="n">
        <f aca="false">O4187+N4188</f>
        <v>392774.935220227</v>
      </c>
      <c r="P4188" s="0" t="n">
        <f aca="false">MIN($B$5,P4187+K4188*$B$6-I4188)</f>
        <v>207.90854811608</v>
      </c>
      <c r="Q4188" s="0" t="n">
        <f aca="false">MAX(0,F4188-H4188-K4188-L4188)</f>
        <v>0</v>
      </c>
    </row>
    <row r="4189" customFormat="false" ht="15" hidden="false" customHeight="false" outlineLevel="0" collapsed="false">
      <c r="A4189" s="0" t="n">
        <f aca="false">'Profiles 8760'!A4178</f>
        <v>4176</v>
      </c>
      <c r="B4189" s="0" t="n">
        <f aca="false">'Profiles 8760'!B4178</f>
        <v>6</v>
      </c>
      <c r="C4189" s="0" t="n">
        <f aca="false">'Profiles 8760'!E4178</f>
        <v>0</v>
      </c>
      <c r="D4189" s="0" t="n">
        <f aca="false">'Profiles 8760'!F4178</f>
        <v>0</v>
      </c>
      <c r="E4189" s="0" t="n">
        <f aca="false">'Profiles 8760'!G4178</f>
        <v>0.672152</v>
      </c>
      <c r="F4189" s="0" t="n">
        <f aca="false">D4189*Assumptions!$C$11*$B$7+E4189*Assumptions!$C$12*$B$8</f>
        <v>27.4910168</v>
      </c>
      <c r="G4189" s="0" t="n">
        <f aca="false">C4189*Assumptions!$C$15</f>
        <v>0</v>
      </c>
      <c r="H4189" s="0" t="n">
        <f aca="false">MIN(F4189,G4189)</f>
        <v>0</v>
      </c>
      <c r="I4189" s="0" t="n">
        <f aca="false">IF(C4189=1,MIN(G4189-H4189,Assumptions!$C$13,P4188),0)</f>
        <v>0</v>
      </c>
      <c r="J4189" s="0" t="n">
        <f aca="false">H4189+I4189</f>
        <v>0</v>
      </c>
      <c r="K4189" s="0" t="n">
        <f aca="false">MIN(IF(C4189=1,F4189-H4189,F4189),Assumptions!$C$13,MAX(0,($B$5-P4188)/$B$6))</f>
        <v>27.4910168</v>
      </c>
      <c r="L4189" s="0" t="n">
        <f aca="false">IF(C4189=1,0,MIN(F4189-K4189,Assumptions!$C$15,MAX(0,$B$10-O4188-M4189)))</f>
        <v>0</v>
      </c>
      <c r="M4189" s="0" t="n">
        <f aca="false">'Profiles 8760'!H4178</f>
        <v>152800</v>
      </c>
      <c r="N4189" s="0" t="n">
        <f aca="false">J4189+L4189</f>
        <v>0</v>
      </c>
      <c r="O4189" s="0" t="n">
        <f aca="false">O4188+N4189</f>
        <v>392774.935220227</v>
      </c>
      <c r="P4189" s="0" t="n">
        <f aca="false">MIN($B$5,P4188+K4189*$B$6-I4189)</f>
        <v>231.73776147832</v>
      </c>
      <c r="Q4189" s="0" t="n">
        <f aca="false">MAX(0,F4189-H4189-K4189-L4189)</f>
        <v>0</v>
      </c>
    </row>
    <row r="4190" customFormat="false" ht="15" hidden="false" customHeight="false" outlineLevel="0" collapsed="false">
      <c r="A4190" s="0" t="n">
        <f aca="false">'Profiles 8760'!A4179</f>
        <v>4177</v>
      </c>
      <c r="B4190" s="0" t="n">
        <f aca="false">'Profiles 8760'!B4179</f>
        <v>6</v>
      </c>
      <c r="C4190" s="0" t="n">
        <f aca="false">'Profiles 8760'!E4179</f>
        <v>0</v>
      </c>
      <c r="D4190" s="0" t="n">
        <f aca="false">'Profiles 8760'!F4179</f>
        <v>0</v>
      </c>
      <c r="E4190" s="0" t="n">
        <f aca="false">'Profiles 8760'!G4179</f>
        <v>0.613752</v>
      </c>
      <c r="F4190" s="0" t="n">
        <f aca="false">D4190*Assumptions!$C$11*$B$7+E4190*Assumptions!$C$12*$B$8</f>
        <v>25.1024568</v>
      </c>
      <c r="G4190" s="0" t="n">
        <f aca="false">C4190*Assumptions!$C$15</f>
        <v>0</v>
      </c>
      <c r="H4190" s="0" t="n">
        <f aca="false">MIN(F4190,G4190)</f>
        <v>0</v>
      </c>
      <c r="I4190" s="0" t="n">
        <f aca="false">IF(C4190=1,MIN(G4190-H4190,Assumptions!$C$13,P4189),0)</f>
        <v>0</v>
      </c>
      <c r="J4190" s="0" t="n">
        <f aca="false">H4190+I4190</f>
        <v>0</v>
      </c>
      <c r="K4190" s="0" t="n">
        <f aca="false">MIN(IF(C4190=1,F4190-H4190,F4190),Assumptions!$C$13,MAX(0,($B$5-P4189)/$B$6))</f>
        <v>25.1024568</v>
      </c>
      <c r="L4190" s="0" t="n">
        <f aca="false">IF(C4190=1,0,MIN(F4190-K4190,Assumptions!$C$15,MAX(0,$B$10-O4189-M4190)))</f>
        <v>0</v>
      </c>
      <c r="M4190" s="0" t="n">
        <f aca="false">'Profiles 8760'!H4179</f>
        <v>152800</v>
      </c>
      <c r="N4190" s="0" t="n">
        <f aca="false">J4190+L4190</f>
        <v>0</v>
      </c>
      <c r="O4190" s="0" t="n">
        <f aca="false">O4189+N4190</f>
        <v>392774.935220227</v>
      </c>
      <c r="P4190" s="0" t="n">
        <f aca="false">MIN($B$5,P4189+K4190*$B$6-I4190)</f>
        <v>253.49657103256</v>
      </c>
      <c r="Q4190" s="0" t="n">
        <f aca="false">MAX(0,F4190-H4190-K4190-L4190)</f>
        <v>0</v>
      </c>
    </row>
    <row r="4191" customFormat="false" ht="15" hidden="false" customHeight="false" outlineLevel="0" collapsed="false">
      <c r="A4191" s="0" t="n">
        <f aca="false">'Profiles 8760'!A4180</f>
        <v>4178</v>
      </c>
      <c r="B4191" s="0" t="n">
        <f aca="false">'Profiles 8760'!B4180</f>
        <v>6</v>
      </c>
      <c r="C4191" s="0" t="n">
        <f aca="false">'Profiles 8760'!E4180</f>
        <v>0</v>
      </c>
      <c r="D4191" s="0" t="n">
        <f aca="false">'Profiles 8760'!F4180</f>
        <v>0</v>
      </c>
      <c r="E4191" s="0" t="n">
        <f aca="false">'Profiles 8760'!G4180</f>
        <v>0.545424</v>
      </c>
      <c r="F4191" s="0" t="n">
        <f aca="false">D4191*Assumptions!$C$11*$B$7+E4191*Assumptions!$C$12*$B$8</f>
        <v>22.3078416</v>
      </c>
      <c r="G4191" s="0" t="n">
        <f aca="false">C4191*Assumptions!$C$15</f>
        <v>0</v>
      </c>
      <c r="H4191" s="0" t="n">
        <f aca="false">MIN(F4191,G4191)</f>
        <v>0</v>
      </c>
      <c r="I4191" s="0" t="n">
        <f aca="false">IF(C4191=1,MIN(G4191-H4191,Assumptions!$C$13,P4190),0)</f>
        <v>0</v>
      </c>
      <c r="J4191" s="0" t="n">
        <f aca="false">H4191+I4191</f>
        <v>0</v>
      </c>
      <c r="K4191" s="0" t="n">
        <f aca="false">MIN(IF(C4191=1,F4191-H4191,F4191),Assumptions!$C$13,MAX(0,($B$5-P4190)/$B$6))</f>
        <v>22.3078416</v>
      </c>
      <c r="L4191" s="0" t="n">
        <f aca="false">IF(C4191=1,0,MIN(F4191-K4191,Assumptions!$C$15,MAX(0,$B$10-O4190-M4191)))</f>
        <v>0</v>
      </c>
      <c r="M4191" s="0" t="n">
        <f aca="false">'Profiles 8760'!H4180</f>
        <v>152800</v>
      </c>
      <c r="N4191" s="0" t="n">
        <f aca="false">J4191+L4191</f>
        <v>0</v>
      </c>
      <c r="O4191" s="0" t="n">
        <f aca="false">O4190+N4191</f>
        <v>392774.935220227</v>
      </c>
      <c r="P4191" s="0" t="n">
        <f aca="false">MIN($B$5,P4190+K4191*$B$6-I4191)</f>
        <v>272.83300813144</v>
      </c>
      <c r="Q4191" s="0" t="n">
        <f aca="false">MAX(0,F4191-H4191-K4191-L4191)</f>
        <v>0</v>
      </c>
    </row>
    <row r="4192" customFormat="false" ht="15" hidden="false" customHeight="false" outlineLevel="0" collapsed="false">
      <c r="A4192" s="0" t="n">
        <f aca="false">'Profiles 8760'!A4181</f>
        <v>4179</v>
      </c>
      <c r="B4192" s="0" t="n">
        <f aca="false">'Profiles 8760'!B4181</f>
        <v>6</v>
      </c>
      <c r="C4192" s="0" t="n">
        <f aca="false">'Profiles 8760'!E4181</f>
        <v>0</v>
      </c>
      <c r="D4192" s="0" t="n">
        <f aca="false">'Profiles 8760'!F4181</f>
        <v>0</v>
      </c>
      <c r="E4192" s="0" t="n">
        <f aca="false">'Profiles 8760'!G4181</f>
        <v>0.50129</v>
      </c>
      <c r="F4192" s="0" t="n">
        <f aca="false">D4192*Assumptions!$C$11*$B$7+E4192*Assumptions!$C$12*$B$8</f>
        <v>20.502761</v>
      </c>
      <c r="G4192" s="0" t="n">
        <f aca="false">C4192*Assumptions!$C$15</f>
        <v>0</v>
      </c>
      <c r="H4192" s="0" t="n">
        <f aca="false">MIN(F4192,G4192)</f>
        <v>0</v>
      </c>
      <c r="I4192" s="0" t="n">
        <f aca="false">IF(C4192=1,MIN(G4192-H4192,Assumptions!$C$13,P4191),0)</f>
        <v>0</v>
      </c>
      <c r="J4192" s="0" t="n">
        <f aca="false">H4192+I4192</f>
        <v>0</v>
      </c>
      <c r="K4192" s="0" t="n">
        <f aca="false">MIN(IF(C4192=1,F4192-H4192,F4192),Assumptions!$C$13,MAX(0,($B$5-P4191)/$B$6))</f>
        <v>20.502761</v>
      </c>
      <c r="L4192" s="0" t="n">
        <f aca="false">IF(C4192=1,0,MIN(F4192-K4192,Assumptions!$C$15,MAX(0,$B$10-O4191-M4192)))</f>
        <v>0</v>
      </c>
      <c r="M4192" s="0" t="n">
        <f aca="false">'Profiles 8760'!H4181</f>
        <v>152800</v>
      </c>
      <c r="N4192" s="0" t="n">
        <f aca="false">J4192+L4192</f>
        <v>0</v>
      </c>
      <c r="O4192" s="0" t="n">
        <f aca="false">O4191+N4192</f>
        <v>392774.935220227</v>
      </c>
      <c r="P4192" s="0" t="n">
        <f aca="false">MIN($B$5,P4191+K4192*$B$6-I4192)</f>
        <v>290.60480136624</v>
      </c>
      <c r="Q4192" s="0" t="n">
        <f aca="false">MAX(0,F4192-H4192-K4192-L4192)</f>
        <v>0</v>
      </c>
    </row>
    <row r="4193" customFormat="false" ht="15" hidden="false" customHeight="false" outlineLevel="0" collapsed="false">
      <c r="A4193" s="0" t="n">
        <f aca="false">'Profiles 8760'!A4182</f>
        <v>4180</v>
      </c>
      <c r="B4193" s="0" t="n">
        <f aca="false">'Profiles 8760'!B4182</f>
        <v>6</v>
      </c>
      <c r="C4193" s="0" t="n">
        <f aca="false">'Profiles 8760'!E4182</f>
        <v>0</v>
      </c>
      <c r="D4193" s="0" t="n">
        <f aca="false">'Profiles 8760'!F4182</f>
        <v>0</v>
      </c>
      <c r="E4193" s="0" t="n">
        <f aca="false">'Profiles 8760'!G4182</f>
        <v>0.450633</v>
      </c>
      <c r="F4193" s="0" t="n">
        <f aca="false">D4193*Assumptions!$C$11*$B$7+E4193*Assumptions!$C$12*$B$8</f>
        <v>18.4308897</v>
      </c>
      <c r="G4193" s="0" t="n">
        <f aca="false">C4193*Assumptions!$C$15</f>
        <v>0</v>
      </c>
      <c r="H4193" s="0" t="n">
        <f aca="false">MIN(F4193,G4193)</f>
        <v>0</v>
      </c>
      <c r="I4193" s="0" t="n">
        <f aca="false">IF(C4193=1,MIN(G4193-H4193,Assumptions!$C$13,P4192),0)</f>
        <v>0</v>
      </c>
      <c r="J4193" s="0" t="n">
        <f aca="false">H4193+I4193</f>
        <v>0</v>
      </c>
      <c r="K4193" s="0" t="n">
        <f aca="false">MIN(IF(C4193=1,F4193-H4193,F4193),Assumptions!$C$13,MAX(0,($B$5-P4192)/$B$6))</f>
        <v>18.4308897</v>
      </c>
      <c r="L4193" s="0" t="n">
        <f aca="false">IF(C4193=1,0,MIN(F4193-K4193,Assumptions!$C$15,MAX(0,$B$10-O4192-M4193)))</f>
        <v>0</v>
      </c>
      <c r="M4193" s="0" t="n">
        <f aca="false">'Profiles 8760'!H4182</f>
        <v>152800</v>
      </c>
      <c r="N4193" s="0" t="n">
        <f aca="false">J4193+L4193</f>
        <v>0</v>
      </c>
      <c r="O4193" s="0" t="n">
        <f aca="false">O4192+N4193</f>
        <v>392774.935220227</v>
      </c>
      <c r="P4193" s="0" t="n">
        <f aca="false">MIN($B$5,P4192+K4193*$B$6-I4193)</f>
        <v>306.5806965582</v>
      </c>
      <c r="Q4193" s="0" t="n">
        <f aca="false">MAX(0,F4193-H4193-K4193-L4193)</f>
        <v>0</v>
      </c>
    </row>
    <row r="4194" customFormat="false" ht="15" hidden="false" customHeight="false" outlineLevel="0" collapsed="false">
      <c r="A4194" s="0" t="n">
        <f aca="false">'Profiles 8760'!A4183</f>
        <v>4181</v>
      </c>
      <c r="B4194" s="0" t="n">
        <f aca="false">'Profiles 8760'!B4183</f>
        <v>6</v>
      </c>
      <c r="C4194" s="0" t="n">
        <f aca="false">'Profiles 8760'!E4183</f>
        <v>0</v>
      </c>
      <c r="D4194" s="0" t="n">
        <f aca="false">'Profiles 8760'!F4183</f>
        <v>0</v>
      </c>
      <c r="E4194" s="0" t="n">
        <f aca="false">'Profiles 8760'!G4183</f>
        <v>0.675254</v>
      </c>
      <c r="F4194" s="0" t="n">
        <f aca="false">D4194*Assumptions!$C$11*$B$7+E4194*Assumptions!$C$12*$B$8</f>
        <v>27.6178886</v>
      </c>
      <c r="G4194" s="0" t="n">
        <f aca="false">C4194*Assumptions!$C$15</f>
        <v>0</v>
      </c>
      <c r="H4194" s="0" t="n">
        <f aca="false">MIN(F4194,G4194)</f>
        <v>0</v>
      </c>
      <c r="I4194" s="0" t="n">
        <f aca="false">IF(C4194=1,MIN(G4194-H4194,Assumptions!$C$13,P4193),0)</f>
        <v>0</v>
      </c>
      <c r="J4194" s="0" t="n">
        <f aca="false">H4194+I4194</f>
        <v>0</v>
      </c>
      <c r="K4194" s="0" t="n">
        <f aca="false">MIN(IF(C4194=1,F4194-H4194,F4194),Assumptions!$C$13,MAX(0,($B$5-P4193)/$B$6))</f>
        <v>27.6178886</v>
      </c>
      <c r="L4194" s="0" t="n">
        <f aca="false">IF(C4194=1,0,MIN(F4194-K4194,Assumptions!$C$15,MAX(0,$B$10-O4193-M4194)))</f>
        <v>0</v>
      </c>
      <c r="M4194" s="0" t="n">
        <f aca="false">'Profiles 8760'!H4183</f>
        <v>152800</v>
      </c>
      <c r="N4194" s="0" t="n">
        <f aca="false">J4194+L4194</f>
        <v>0</v>
      </c>
      <c r="O4194" s="0" t="n">
        <f aca="false">O4193+N4194</f>
        <v>392774.935220227</v>
      </c>
      <c r="P4194" s="0" t="n">
        <f aca="false">MIN($B$5,P4193+K4194*$B$6-I4194)</f>
        <v>330.51988239668</v>
      </c>
      <c r="Q4194" s="0" t="n">
        <f aca="false">MAX(0,F4194-H4194-K4194-L4194)</f>
        <v>0</v>
      </c>
    </row>
    <row r="4195" customFormat="false" ht="15" hidden="false" customHeight="false" outlineLevel="0" collapsed="false">
      <c r="A4195" s="0" t="n">
        <f aca="false">'Profiles 8760'!A4184</f>
        <v>4182</v>
      </c>
      <c r="B4195" s="0" t="n">
        <f aca="false">'Profiles 8760'!B4184</f>
        <v>6</v>
      </c>
      <c r="C4195" s="0" t="n">
        <f aca="false">'Profiles 8760'!E4184</f>
        <v>0</v>
      </c>
      <c r="D4195" s="0" t="n">
        <f aca="false">'Profiles 8760'!F4184</f>
        <v>0</v>
      </c>
      <c r="E4195" s="0" t="n">
        <f aca="false">'Profiles 8760'!G4184</f>
        <v>0.561047</v>
      </c>
      <c r="F4195" s="0" t="n">
        <f aca="false">D4195*Assumptions!$C$11*$B$7+E4195*Assumptions!$C$12*$B$8</f>
        <v>22.9468223</v>
      </c>
      <c r="G4195" s="0" t="n">
        <f aca="false">C4195*Assumptions!$C$15</f>
        <v>0</v>
      </c>
      <c r="H4195" s="0" t="n">
        <f aca="false">MIN(F4195,G4195)</f>
        <v>0</v>
      </c>
      <c r="I4195" s="0" t="n">
        <f aca="false">IF(C4195=1,MIN(G4195-H4195,Assumptions!$C$13,P4194),0)</f>
        <v>0</v>
      </c>
      <c r="J4195" s="0" t="n">
        <f aca="false">H4195+I4195</f>
        <v>0</v>
      </c>
      <c r="K4195" s="0" t="n">
        <f aca="false">MIN(IF(C4195=1,F4195-H4195,F4195),Assumptions!$C$13,MAX(0,($B$5-P4194)/$B$6))</f>
        <v>22.9468223</v>
      </c>
      <c r="L4195" s="0" t="n">
        <f aca="false">IF(C4195=1,0,MIN(F4195-K4195,Assumptions!$C$15,MAX(0,$B$10-O4194-M4195)))</f>
        <v>0</v>
      </c>
      <c r="M4195" s="0" t="n">
        <f aca="false">'Profiles 8760'!H4184</f>
        <v>152800</v>
      </c>
      <c r="N4195" s="0" t="n">
        <f aca="false">J4195+L4195</f>
        <v>0</v>
      </c>
      <c r="O4195" s="0" t="n">
        <f aca="false">O4194+N4195</f>
        <v>392774.935220227</v>
      </c>
      <c r="P4195" s="0" t="n">
        <f aca="false">MIN($B$5,P4194+K4195*$B$6-I4195)</f>
        <v>350.41018796632</v>
      </c>
      <c r="Q4195" s="0" t="n">
        <f aca="false">MAX(0,F4195-H4195-K4195-L4195)</f>
        <v>0</v>
      </c>
    </row>
    <row r="4196" customFormat="false" ht="15" hidden="false" customHeight="false" outlineLevel="0" collapsed="false">
      <c r="A4196" s="0" t="n">
        <f aca="false">'Profiles 8760'!A4185</f>
        <v>4183</v>
      </c>
      <c r="B4196" s="0" t="n">
        <f aca="false">'Profiles 8760'!B4185</f>
        <v>6</v>
      </c>
      <c r="C4196" s="0" t="n">
        <f aca="false">'Profiles 8760'!E4185</f>
        <v>0</v>
      </c>
      <c r="D4196" s="0" t="n">
        <f aca="false">'Profiles 8760'!F4185</f>
        <v>0.136298</v>
      </c>
      <c r="E4196" s="0" t="n">
        <f aca="false">'Profiles 8760'!G4185</f>
        <v>0.665311</v>
      </c>
      <c r="F4196" s="0" t="n">
        <f aca="false">D4196*Assumptions!$C$11*$B$7+E4196*Assumptions!$C$12*$B$8</f>
        <v>66.5740823</v>
      </c>
      <c r="G4196" s="0" t="n">
        <f aca="false">C4196*Assumptions!$C$15</f>
        <v>0</v>
      </c>
      <c r="H4196" s="0" t="n">
        <f aca="false">MIN(F4196,G4196)</f>
        <v>0</v>
      </c>
      <c r="I4196" s="0" t="n">
        <f aca="false">IF(C4196=1,MIN(G4196-H4196,Assumptions!$C$13,P4195),0)</f>
        <v>0</v>
      </c>
      <c r="J4196" s="0" t="n">
        <f aca="false">H4196+I4196</f>
        <v>0</v>
      </c>
      <c r="K4196" s="0" t="n">
        <f aca="false">MIN(IF(C4196=1,F4196-H4196,F4196),Assumptions!$C$13,MAX(0,($B$5-P4195)/$B$6))</f>
        <v>66.5740823</v>
      </c>
      <c r="L4196" s="0" t="n">
        <f aca="false">IF(C4196=1,0,MIN(F4196-K4196,Assumptions!$C$15,MAX(0,$B$10-O4195-M4196)))</f>
        <v>0</v>
      </c>
      <c r="M4196" s="0" t="n">
        <f aca="false">'Profiles 8760'!H4185</f>
        <v>152800</v>
      </c>
      <c r="N4196" s="0" t="n">
        <f aca="false">J4196+L4196</f>
        <v>0</v>
      </c>
      <c r="O4196" s="0" t="n">
        <f aca="false">O4195+N4196</f>
        <v>392774.935220227</v>
      </c>
      <c r="P4196" s="0" t="n">
        <f aca="false">MIN($B$5,P4195+K4196*$B$6-I4196)</f>
        <v>408.11660250396</v>
      </c>
      <c r="Q4196" s="0" t="n">
        <f aca="false">MAX(0,F4196-H4196-K4196-L4196)</f>
        <v>0</v>
      </c>
    </row>
    <row r="4197" customFormat="false" ht="15" hidden="false" customHeight="false" outlineLevel="0" collapsed="false">
      <c r="A4197" s="0" t="n">
        <f aca="false">'Profiles 8760'!A4186</f>
        <v>4184</v>
      </c>
      <c r="B4197" s="0" t="n">
        <f aca="false">'Profiles 8760'!B4186</f>
        <v>6</v>
      </c>
      <c r="C4197" s="0" t="n">
        <f aca="false">'Profiles 8760'!E4186</f>
        <v>1</v>
      </c>
      <c r="D4197" s="0" t="n">
        <f aca="false">'Profiles 8760'!F4186</f>
        <v>0.394715</v>
      </c>
      <c r="E4197" s="0" t="n">
        <f aca="false">'Profiles 8760'!G4186</f>
        <v>0.480704</v>
      </c>
      <c r="F4197" s="0" t="n">
        <f aca="false">D4197*Assumptions!$C$11*$B$7+E4197*Assumptions!$C$12*$B$8</f>
        <v>133.6544856</v>
      </c>
      <c r="G4197" s="0" t="n">
        <f aca="false">C4197*Assumptions!$C$15</f>
        <v>200</v>
      </c>
      <c r="H4197" s="0" t="n">
        <f aca="false">MIN(F4197,G4197)</f>
        <v>133.6544856</v>
      </c>
      <c r="I4197" s="0" t="n">
        <f aca="false">IF(C4197=1,MIN(G4197-H4197,Assumptions!$C$13,P4196),0)</f>
        <v>66.3455144</v>
      </c>
      <c r="J4197" s="0" t="n">
        <f aca="false">H4197+I4197</f>
        <v>200</v>
      </c>
      <c r="K4197" s="0" t="n">
        <f aca="false">MIN(IF(C4197=1,F4197-H4197,F4197),Assumptions!$C$13,MAX(0,($B$5-P4196)/$B$6))</f>
        <v>0</v>
      </c>
      <c r="L4197" s="0" t="n">
        <f aca="false">IF(C4197=1,0,MIN(F4197-K4197,Assumptions!$C$15,MAX(0,$B$10-O4196-M4197)))</f>
        <v>0</v>
      </c>
      <c r="M4197" s="0" t="n">
        <f aca="false">'Profiles 8760'!H4186</f>
        <v>152600</v>
      </c>
      <c r="N4197" s="0" t="n">
        <f aca="false">J4197+L4197</f>
        <v>200</v>
      </c>
      <c r="O4197" s="0" t="n">
        <f aca="false">O4196+N4197</f>
        <v>392974.935220227</v>
      </c>
      <c r="P4197" s="0" t="n">
        <f aca="false">MIN($B$5,P4196+K4197*$B$6-I4197)</f>
        <v>341.77108810396</v>
      </c>
      <c r="Q4197" s="0" t="n">
        <f aca="false">MAX(0,F4197-H4197-K4197-L4197)</f>
        <v>0</v>
      </c>
    </row>
    <row r="4198" customFormat="false" ht="15" hidden="false" customHeight="false" outlineLevel="0" collapsed="false">
      <c r="A4198" s="0" t="n">
        <f aca="false">'Profiles 8760'!A4187</f>
        <v>4185</v>
      </c>
      <c r="B4198" s="0" t="n">
        <f aca="false">'Profiles 8760'!B4187</f>
        <v>6</v>
      </c>
      <c r="C4198" s="0" t="n">
        <f aca="false">'Profiles 8760'!E4187</f>
        <v>1</v>
      </c>
      <c r="D4198" s="0" t="n">
        <f aca="false">'Profiles 8760'!F4187</f>
        <v>0.677418</v>
      </c>
      <c r="E4198" s="0" t="n">
        <f aca="false">'Profiles 8760'!G4187</f>
        <v>0.520011</v>
      </c>
      <c r="F4198" s="0" t="n">
        <f aca="false">D4198*Assumptions!$C$11*$B$7+E4198*Assumptions!$C$12*$B$8</f>
        <v>216.9067683</v>
      </c>
      <c r="G4198" s="0" t="n">
        <f aca="false">C4198*Assumptions!$C$15</f>
        <v>200</v>
      </c>
      <c r="H4198" s="0" t="n">
        <f aca="false">MIN(F4198,G4198)</f>
        <v>200</v>
      </c>
      <c r="I4198" s="0" t="n">
        <f aca="false">IF(C4198=1,MIN(G4198-H4198,Assumptions!$C$13,P4197),0)</f>
        <v>0</v>
      </c>
      <c r="J4198" s="0" t="n">
        <f aca="false">H4198+I4198</f>
        <v>200</v>
      </c>
      <c r="K4198" s="0" t="n">
        <f aca="false">MIN(IF(C4198=1,F4198-H4198,F4198),Assumptions!$C$13,MAX(0,($B$5-P4197)/$B$6))</f>
        <v>16.9067683</v>
      </c>
      <c r="L4198" s="0" t="n">
        <f aca="false">IF(C4198=1,0,MIN(F4198-K4198,Assumptions!$C$15,MAX(0,$B$10-O4197-M4198)))</f>
        <v>0</v>
      </c>
      <c r="M4198" s="0" t="n">
        <f aca="false">'Profiles 8760'!H4187</f>
        <v>152400</v>
      </c>
      <c r="N4198" s="0" t="n">
        <f aca="false">J4198+L4198</f>
        <v>200</v>
      </c>
      <c r="O4198" s="0" t="n">
        <f aca="false">O4197+N4198</f>
        <v>393174.935220227</v>
      </c>
      <c r="P4198" s="0" t="n">
        <f aca="false">MIN($B$5,P4197+K4198*$B$6-I4198)</f>
        <v>356.4258748664</v>
      </c>
      <c r="Q4198" s="0" t="n">
        <f aca="false">MAX(0,F4198-H4198-K4198-L4198)</f>
        <v>0</v>
      </c>
    </row>
    <row r="4199" customFormat="false" ht="15" hidden="false" customHeight="false" outlineLevel="0" collapsed="false">
      <c r="A4199" s="0" t="n">
        <f aca="false">'Profiles 8760'!A4188</f>
        <v>4186</v>
      </c>
      <c r="B4199" s="0" t="n">
        <f aca="false">'Profiles 8760'!B4188</f>
        <v>6</v>
      </c>
      <c r="C4199" s="0" t="n">
        <f aca="false">'Profiles 8760'!E4188</f>
        <v>0</v>
      </c>
      <c r="D4199" s="0" t="n">
        <f aca="false">'Profiles 8760'!F4188</f>
        <v>0.941973</v>
      </c>
      <c r="E4199" s="0" t="n">
        <f aca="false">'Profiles 8760'!G4188</f>
        <v>0.557885</v>
      </c>
      <c r="F4199" s="0" t="n">
        <f aca="false">D4199*Assumptions!$C$11*$B$7+E4199*Assumptions!$C$12*$B$8</f>
        <v>294.8592989</v>
      </c>
      <c r="G4199" s="0" t="n">
        <f aca="false">C4199*Assumptions!$C$15</f>
        <v>0</v>
      </c>
      <c r="H4199" s="0" t="n">
        <f aca="false">MIN(F4199,G4199)</f>
        <v>0</v>
      </c>
      <c r="I4199" s="0" t="n">
        <f aca="false">IF(C4199=1,MIN(G4199-H4199,Assumptions!$C$13,P4198),0)</f>
        <v>0</v>
      </c>
      <c r="J4199" s="0" t="n">
        <f aca="false">H4199+I4199</f>
        <v>0</v>
      </c>
      <c r="K4199" s="0" t="n">
        <f aca="false">MIN(IF(C4199=1,F4199-H4199,F4199),Assumptions!$C$13,MAX(0,($B$5-P4198)/$B$6))</f>
        <v>178.108127749885</v>
      </c>
      <c r="L4199" s="0" t="n">
        <f aca="false">IF(C4199=1,0,MIN(F4199-K4199,Assumptions!$C$15,MAX(0,$B$10-O4198-M4199)))</f>
        <v>116.751171150115</v>
      </c>
      <c r="M4199" s="0" t="n">
        <f aca="false">'Profiles 8760'!H4188</f>
        <v>152400</v>
      </c>
      <c r="N4199" s="0" t="n">
        <f aca="false">J4199+L4199</f>
        <v>116.751171150115</v>
      </c>
      <c r="O4199" s="0" t="n">
        <f aca="false">O4198+N4199</f>
        <v>393291.686391378</v>
      </c>
      <c r="P4199" s="0" t="n">
        <f aca="false">MIN($B$5,P4198+K4199*$B$6-I4199)</f>
        <v>510.81</v>
      </c>
      <c r="Q4199" s="0" t="n">
        <f aca="false">MAX(0,F4199-H4199-K4199-L4199)</f>
        <v>0</v>
      </c>
    </row>
    <row r="4200" customFormat="false" ht="15" hidden="false" customHeight="false" outlineLevel="0" collapsed="false">
      <c r="A4200" s="0" t="n">
        <f aca="false">'Profiles 8760'!A4189</f>
        <v>4187</v>
      </c>
      <c r="B4200" s="0" t="n">
        <f aca="false">'Profiles 8760'!B4189</f>
        <v>6</v>
      </c>
      <c r="C4200" s="0" t="n">
        <f aca="false">'Profiles 8760'!E4189</f>
        <v>0</v>
      </c>
      <c r="D4200" s="0" t="n">
        <f aca="false">'Profiles 8760'!F4189</f>
        <v>1</v>
      </c>
      <c r="E4200" s="0" t="n">
        <f aca="false">'Profiles 8760'!G4189</f>
        <v>0.585597</v>
      </c>
      <c r="F4200" s="0" t="n">
        <f aca="false">D4200*Assumptions!$C$11*$B$7+E4200*Assumptions!$C$12*$B$8</f>
        <v>312.7509173</v>
      </c>
      <c r="G4200" s="0" t="n">
        <f aca="false">C4200*Assumptions!$C$15</f>
        <v>0</v>
      </c>
      <c r="H4200" s="0" t="n">
        <f aca="false">MIN(F4200,G4200)</f>
        <v>0</v>
      </c>
      <c r="I4200" s="0" t="n">
        <f aca="false">IF(C4200=1,MIN(G4200-H4200,Assumptions!$C$13,P4199),0)</f>
        <v>0</v>
      </c>
      <c r="J4200" s="0" t="n">
        <f aca="false">H4200+I4200</f>
        <v>0</v>
      </c>
      <c r="K4200" s="0" t="n">
        <f aca="false">MIN(IF(C4200=1,F4200-H4200,F4200),Assumptions!$C$13,MAX(0,($B$5-P4199)/$B$6))</f>
        <v>0</v>
      </c>
      <c r="L4200" s="0" t="n">
        <f aca="false">IF(C4200=1,0,MIN(F4200-K4200,Assumptions!$C$15,MAX(0,$B$10-O4199-M4200)))</f>
        <v>200</v>
      </c>
      <c r="M4200" s="0" t="n">
        <f aca="false">'Profiles 8760'!H4189</f>
        <v>152400</v>
      </c>
      <c r="N4200" s="0" t="n">
        <f aca="false">J4200+L4200</f>
        <v>200</v>
      </c>
      <c r="O4200" s="0" t="n">
        <f aca="false">O4199+N4200</f>
        <v>393491.686391378</v>
      </c>
      <c r="P4200" s="0" t="n">
        <f aca="false">MIN($B$5,P4199+K4200*$B$6-I4200)</f>
        <v>510.81</v>
      </c>
      <c r="Q4200" s="0" t="n">
        <f aca="false">MAX(0,F4200-H4200-K4200-L4200)</f>
        <v>112.7509173</v>
      </c>
    </row>
    <row r="4201" customFormat="false" ht="15" hidden="false" customHeight="false" outlineLevel="0" collapsed="false">
      <c r="A4201" s="0" t="n">
        <f aca="false">'Profiles 8760'!A4190</f>
        <v>4188</v>
      </c>
      <c r="B4201" s="0" t="n">
        <f aca="false">'Profiles 8760'!B4190</f>
        <v>6</v>
      </c>
      <c r="C4201" s="0" t="n">
        <f aca="false">'Profiles 8760'!E4190</f>
        <v>0</v>
      </c>
      <c r="D4201" s="0" t="n">
        <f aca="false">'Profiles 8760'!F4190</f>
        <v>1</v>
      </c>
      <c r="E4201" s="0" t="n">
        <f aca="false">'Profiles 8760'!G4190</f>
        <v>0.397756</v>
      </c>
      <c r="F4201" s="0" t="n">
        <f aca="false">D4201*Assumptions!$C$11*$B$7+E4201*Assumptions!$C$12*$B$8</f>
        <v>305.0682204</v>
      </c>
      <c r="G4201" s="0" t="n">
        <f aca="false">C4201*Assumptions!$C$15</f>
        <v>0</v>
      </c>
      <c r="H4201" s="0" t="n">
        <f aca="false">MIN(F4201,G4201)</f>
        <v>0</v>
      </c>
      <c r="I4201" s="0" t="n">
        <f aca="false">IF(C4201=1,MIN(G4201-H4201,Assumptions!$C$13,P4200),0)</f>
        <v>0</v>
      </c>
      <c r="J4201" s="0" t="n">
        <f aca="false">H4201+I4201</f>
        <v>0</v>
      </c>
      <c r="K4201" s="0" t="n">
        <f aca="false">MIN(IF(C4201=1,F4201-H4201,F4201),Assumptions!$C$13,MAX(0,($B$5-P4200)/$B$6))</f>
        <v>0</v>
      </c>
      <c r="L4201" s="0" t="n">
        <f aca="false">IF(C4201=1,0,MIN(F4201-K4201,Assumptions!$C$15,MAX(0,$B$10-O4200-M4201)))</f>
        <v>200</v>
      </c>
      <c r="M4201" s="0" t="n">
        <f aca="false">'Profiles 8760'!H4190</f>
        <v>152400</v>
      </c>
      <c r="N4201" s="0" t="n">
        <f aca="false">J4201+L4201</f>
        <v>200</v>
      </c>
      <c r="O4201" s="0" t="n">
        <f aca="false">O4200+N4201</f>
        <v>393691.686391378</v>
      </c>
      <c r="P4201" s="0" t="n">
        <f aca="false">MIN($B$5,P4200+K4201*$B$6-I4201)</f>
        <v>510.81</v>
      </c>
      <c r="Q4201" s="0" t="n">
        <f aca="false">MAX(0,F4201-H4201-K4201-L4201)</f>
        <v>105.0682204</v>
      </c>
    </row>
    <row r="4202" customFormat="false" ht="15" hidden="false" customHeight="false" outlineLevel="0" collapsed="false">
      <c r="A4202" s="0" t="n">
        <f aca="false">'Profiles 8760'!A4191</f>
        <v>4189</v>
      </c>
      <c r="B4202" s="0" t="n">
        <f aca="false">'Profiles 8760'!B4191</f>
        <v>6</v>
      </c>
      <c r="C4202" s="0" t="n">
        <f aca="false">'Profiles 8760'!E4191</f>
        <v>0</v>
      </c>
      <c r="D4202" s="0" t="n">
        <f aca="false">'Profiles 8760'!F4191</f>
        <v>1</v>
      </c>
      <c r="E4202" s="0" t="n">
        <f aca="false">'Profiles 8760'!G4191</f>
        <v>0.382085</v>
      </c>
      <c r="F4202" s="0" t="n">
        <f aca="false">D4202*Assumptions!$C$11*$B$7+E4202*Assumptions!$C$12*$B$8</f>
        <v>304.4272765</v>
      </c>
      <c r="G4202" s="0" t="n">
        <f aca="false">C4202*Assumptions!$C$15</f>
        <v>0</v>
      </c>
      <c r="H4202" s="0" t="n">
        <f aca="false">MIN(F4202,G4202)</f>
        <v>0</v>
      </c>
      <c r="I4202" s="0" t="n">
        <f aca="false">IF(C4202=1,MIN(G4202-H4202,Assumptions!$C$13,P4201),0)</f>
        <v>0</v>
      </c>
      <c r="J4202" s="0" t="n">
        <f aca="false">H4202+I4202</f>
        <v>0</v>
      </c>
      <c r="K4202" s="0" t="n">
        <f aca="false">MIN(IF(C4202=1,F4202-H4202,F4202),Assumptions!$C$13,MAX(0,($B$5-P4201)/$B$6))</f>
        <v>0</v>
      </c>
      <c r="L4202" s="0" t="n">
        <f aca="false">IF(C4202=1,0,MIN(F4202-K4202,Assumptions!$C$15,MAX(0,$B$10-O4201-M4202)))</f>
        <v>200</v>
      </c>
      <c r="M4202" s="0" t="n">
        <f aca="false">'Profiles 8760'!H4191</f>
        <v>152400</v>
      </c>
      <c r="N4202" s="0" t="n">
        <f aca="false">J4202+L4202</f>
        <v>200</v>
      </c>
      <c r="O4202" s="0" t="n">
        <f aca="false">O4201+N4202</f>
        <v>393891.686391378</v>
      </c>
      <c r="P4202" s="0" t="n">
        <f aca="false">MIN($B$5,P4201+K4202*$B$6-I4202)</f>
        <v>510.81</v>
      </c>
      <c r="Q4202" s="0" t="n">
        <f aca="false">MAX(0,F4202-H4202-K4202-L4202)</f>
        <v>104.4272765</v>
      </c>
    </row>
    <row r="4203" customFormat="false" ht="15" hidden="false" customHeight="false" outlineLevel="0" collapsed="false">
      <c r="A4203" s="0" t="n">
        <f aca="false">'Profiles 8760'!A4192</f>
        <v>4190</v>
      </c>
      <c r="B4203" s="0" t="n">
        <f aca="false">'Profiles 8760'!B4192</f>
        <v>6</v>
      </c>
      <c r="C4203" s="0" t="n">
        <f aca="false">'Profiles 8760'!E4192</f>
        <v>0</v>
      </c>
      <c r="D4203" s="0" t="n">
        <f aca="false">'Profiles 8760'!F4192</f>
        <v>1</v>
      </c>
      <c r="E4203" s="0" t="n">
        <f aca="false">'Profiles 8760'!G4192</f>
        <v>0.247334</v>
      </c>
      <c r="F4203" s="0" t="n">
        <f aca="false">D4203*Assumptions!$C$11*$B$7+E4203*Assumptions!$C$12*$B$8</f>
        <v>298.9159606</v>
      </c>
      <c r="G4203" s="0" t="n">
        <f aca="false">C4203*Assumptions!$C$15</f>
        <v>0</v>
      </c>
      <c r="H4203" s="0" t="n">
        <f aca="false">MIN(F4203,G4203)</f>
        <v>0</v>
      </c>
      <c r="I4203" s="0" t="n">
        <f aca="false">IF(C4203=1,MIN(G4203-H4203,Assumptions!$C$13,P4202),0)</f>
        <v>0</v>
      </c>
      <c r="J4203" s="0" t="n">
        <f aca="false">H4203+I4203</f>
        <v>0</v>
      </c>
      <c r="K4203" s="0" t="n">
        <f aca="false">MIN(IF(C4203=1,F4203-H4203,F4203),Assumptions!$C$13,MAX(0,($B$5-P4202)/$B$6))</f>
        <v>0</v>
      </c>
      <c r="L4203" s="0" t="n">
        <f aca="false">IF(C4203=1,0,MIN(F4203-K4203,Assumptions!$C$15,MAX(0,$B$10-O4202-M4203)))</f>
        <v>200</v>
      </c>
      <c r="M4203" s="0" t="n">
        <f aca="false">'Profiles 8760'!H4192</f>
        <v>152400</v>
      </c>
      <c r="N4203" s="0" t="n">
        <f aca="false">J4203+L4203</f>
        <v>200</v>
      </c>
      <c r="O4203" s="0" t="n">
        <f aca="false">O4202+N4203</f>
        <v>394091.686391378</v>
      </c>
      <c r="P4203" s="0" t="n">
        <f aca="false">MIN($B$5,P4202+K4203*$B$6-I4203)</f>
        <v>510.81</v>
      </c>
      <c r="Q4203" s="0" t="n">
        <f aca="false">MAX(0,F4203-H4203-K4203-L4203)</f>
        <v>98.9159606</v>
      </c>
    </row>
    <row r="4204" customFormat="false" ht="15" hidden="false" customHeight="false" outlineLevel="0" collapsed="false">
      <c r="A4204" s="0" t="n">
        <f aca="false">'Profiles 8760'!A4193</f>
        <v>4191</v>
      </c>
      <c r="B4204" s="0" t="n">
        <f aca="false">'Profiles 8760'!B4193</f>
        <v>6</v>
      </c>
      <c r="C4204" s="0" t="n">
        <f aca="false">'Profiles 8760'!E4193</f>
        <v>0</v>
      </c>
      <c r="D4204" s="0" t="n">
        <f aca="false">'Profiles 8760'!F4193</f>
        <v>1</v>
      </c>
      <c r="E4204" s="0" t="n">
        <f aca="false">'Profiles 8760'!G4193</f>
        <v>0.227955</v>
      </c>
      <c r="F4204" s="0" t="n">
        <f aca="false">D4204*Assumptions!$C$11*$B$7+E4204*Assumptions!$C$12*$B$8</f>
        <v>298.1233595</v>
      </c>
      <c r="G4204" s="0" t="n">
        <f aca="false">C4204*Assumptions!$C$15</f>
        <v>0</v>
      </c>
      <c r="H4204" s="0" t="n">
        <f aca="false">MIN(F4204,G4204)</f>
        <v>0</v>
      </c>
      <c r="I4204" s="0" t="n">
        <f aca="false">IF(C4204=1,MIN(G4204-H4204,Assumptions!$C$13,P4203),0)</f>
        <v>0</v>
      </c>
      <c r="J4204" s="0" t="n">
        <f aca="false">H4204+I4204</f>
        <v>0</v>
      </c>
      <c r="K4204" s="0" t="n">
        <f aca="false">MIN(IF(C4204=1,F4204-H4204,F4204),Assumptions!$C$13,MAX(0,($B$5-P4203)/$B$6))</f>
        <v>0</v>
      </c>
      <c r="L4204" s="0" t="n">
        <f aca="false">IF(C4204=1,0,MIN(F4204-K4204,Assumptions!$C$15,MAX(0,$B$10-O4203-M4204)))</f>
        <v>200</v>
      </c>
      <c r="M4204" s="0" t="n">
        <f aca="false">'Profiles 8760'!H4193</f>
        <v>152400</v>
      </c>
      <c r="N4204" s="0" t="n">
        <f aca="false">J4204+L4204</f>
        <v>200</v>
      </c>
      <c r="O4204" s="0" t="n">
        <f aca="false">O4203+N4204</f>
        <v>394291.686391378</v>
      </c>
      <c r="P4204" s="0" t="n">
        <f aca="false">MIN($B$5,P4203+K4204*$B$6-I4204)</f>
        <v>510.81</v>
      </c>
      <c r="Q4204" s="0" t="n">
        <f aca="false">MAX(0,F4204-H4204-K4204-L4204)</f>
        <v>98.1233595</v>
      </c>
    </row>
    <row r="4205" customFormat="false" ht="15" hidden="false" customHeight="false" outlineLevel="0" collapsed="false">
      <c r="A4205" s="0" t="n">
        <f aca="false">'Profiles 8760'!A4194</f>
        <v>4192</v>
      </c>
      <c r="B4205" s="0" t="n">
        <f aca="false">'Profiles 8760'!B4194</f>
        <v>6</v>
      </c>
      <c r="C4205" s="0" t="n">
        <f aca="false">'Profiles 8760'!E4194</f>
        <v>0</v>
      </c>
      <c r="D4205" s="0" t="n">
        <f aca="false">'Profiles 8760'!F4194</f>
        <v>0.941973</v>
      </c>
      <c r="E4205" s="0" t="n">
        <f aca="false">'Profiles 8760'!G4194</f>
        <v>0.243118</v>
      </c>
      <c r="F4205" s="0" t="n">
        <f aca="false">D4205*Assumptions!$C$11*$B$7+E4205*Assumptions!$C$12*$B$8</f>
        <v>281.9853286</v>
      </c>
      <c r="G4205" s="0" t="n">
        <f aca="false">C4205*Assumptions!$C$15</f>
        <v>0</v>
      </c>
      <c r="H4205" s="0" t="n">
        <f aca="false">MIN(F4205,G4205)</f>
        <v>0</v>
      </c>
      <c r="I4205" s="0" t="n">
        <f aca="false">IF(C4205=1,MIN(G4205-H4205,Assumptions!$C$13,P4204),0)</f>
        <v>0</v>
      </c>
      <c r="J4205" s="0" t="n">
        <f aca="false">H4205+I4205</f>
        <v>0</v>
      </c>
      <c r="K4205" s="0" t="n">
        <f aca="false">MIN(IF(C4205=1,F4205-H4205,F4205),Assumptions!$C$13,MAX(0,($B$5-P4204)/$B$6))</f>
        <v>0</v>
      </c>
      <c r="L4205" s="0" t="n">
        <f aca="false">IF(C4205=1,0,MIN(F4205-K4205,Assumptions!$C$15,MAX(0,$B$10-O4204-M4205)))</f>
        <v>200</v>
      </c>
      <c r="M4205" s="0" t="n">
        <f aca="false">'Profiles 8760'!H4194</f>
        <v>152400</v>
      </c>
      <c r="N4205" s="0" t="n">
        <f aca="false">J4205+L4205</f>
        <v>200</v>
      </c>
      <c r="O4205" s="0" t="n">
        <f aca="false">O4204+N4205</f>
        <v>394491.686391378</v>
      </c>
      <c r="P4205" s="0" t="n">
        <f aca="false">MIN($B$5,P4204+K4205*$B$6-I4205)</f>
        <v>510.81</v>
      </c>
      <c r="Q4205" s="0" t="n">
        <f aca="false">MAX(0,F4205-H4205-K4205-L4205)</f>
        <v>81.9853286</v>
      </c>
    </row>
    <row r="4206" customFormat="false" ht="15" hidden="false" customHeight="false" outlineLevel="0" collapsed="false">
      <c r="A4206" s="0" t="n">
        <f aca="false">'Profiles 8760'!A4195</f>
        <v>4193</v>
      </c>
      <c r="B4206" s="0" t="n">
        <f aca="false">'Profiles 8760'!B4195</f>
        <v>6</v>
      </c>
      <c r="C4206" s="0" t="n">
        <f aca="false">'Profiles 8760'!E4195</f>
        <v>0</v>
      </c>
      <c r="D4206" s="0" t="n">
        <f aca="false">'Profiles 8760'!F4195</f>
        <v>0.677418</v>
      </c>
      <c r="E4206" s="0" t="n">
        <f aca="false">'Profiles 8760'!G4195</f>
        <v>0.289949</v>
      </c>
      <c r="F4206" s="0" t="n">
        <f aca="false">D4206*Assumptions!$C$11*$B$7+E4206*Assumptions!$C$12*$B$8</f>
        <v>207.4972325</v>
      </c>
      <c r="G4206" s="0" t="n">
        <f aca="false">C4206*Assumptions!$C$15</f>
        <v>0</v>
      </c>
      <c r="H4206" s="0" t="n">
        <f aca="false">MIN(F4206,G4206)</f>
        <v>0</v>
      </c>
      <c r="I4206" s="0" t="n">
        <f aca="false">IF(C4206=1,MIN(G4206-H4206,Assumptions!$C$13,P4205),0)</f>
        <v>0</v>
      </c>
      <c r="J4206" s="0" t="n">
        <f aca="false">H4206+I4206</f>
        <v>0</v>
      </c>
      <c r="K4206" s="0" t="n">
        <f aca="false">MIN(IF(C4206=1,F4206-H4206,F4206),Assumptions!$C$13,MAX(0,($B$5-P4205)/$B$6))</f>
        <v>0</v>
      </c>
      <c r="L4206" s="0" t="n">
        <f aca="false">IF(C4206=1,0,MIN(F4206-K4206,Assumptions!$C$15,MAX(0,$B$10-O4205-M4206)))</f>
        <v>200</v>
      </c>
      <c r="M4206" s="0" t="n">
        <f aca="false">'Profiles 8760'!H4195</f>
        <v>152400</v>
      </c>
      <c r="N4206" s="0" t="n">
        <f aca="false">J4206+L4206</f>
        <v>200</v>
      </c>
      <c r="O4206" s="0" t="n">
        <f aca="false">O4205+N4206</f>
        <v>394691.686391378</v>
      </c>
      <c r="P4206" s="0" t="n">
        <f aca="false">MIN($B$5,P4205+K4206*$B$6-I4206)</f>
        <v>510.81</v>
      </c>
      <c r="Q4206" s="0" t="n">
        <f aca="false">MAX(0,F4206-H4206-K4206-L4206)</f>
        <v>7.4972325</v>
      </c>
    </row>
    <row r="4207" customFormat="false" ht="15" hidden="false" customHeight="false" outlineLevel="0" collapsed="false">
      <c r="A4207" s="0" t="n">
        <f aca="false">'Profiles 8760'!A4196</f>
        <v>4194</v>
      </c>
      <c r="B4207" s="0" t="n">
        <f aca="false">'Profiles 8760'!B4196</f>
        <v>6</v>
      </c>
      <c r="C4207" s="0" t="n">
        <f aca="false">'Profiles 8760'!E4196</f>
        <v>0</v>
      </c>
      <c r="D4207" s="0" t="n">
        <f aca="false">'Profiles 8760'!F4196</f>
        <v>0.394715</v>
      </c>
      <c r="E4207" s="0" t="n">
        <f aca="false">'Profiles 8760'!G4196</f>
        <v>0.150567</v>
      </c>
      <c r="F4207" s="0" t="n">
        <f aca="false">D4207*Assumptions!$C$11*$B$7+E4207*Assumptions!$C$12*$B$8</f>
        <v>120.1518823</v>
      </c>
      <c r="G4207" s="0" t="n">
        <f aca="false">C4207*Assumptions!$C$15</f>
        <v>0</v>
      </c>
      <c r="H4207" s="0" t="n">
        <f aca="false">MIN(F4207,G4207)</f>
        <v>0</v>
      </c>
      <c r="I4207" s="0" t="n">
        <f aca="false">IF(C4207=1,MIN(G4207-H4207,Assumptions!$C$13,P4206),0)</f>
        <v>0</v>
      </c>
      <c r="J4207" s="0" t="n">
        <f aca="false">H4207+I4207</f>
        <v>0</v>
      </c>
      <c r="K4207" s="0" t="n">
        <f aca="false">MIN(IF(C4207=1,F4207-H4207,F4207),Assumptions!$C$13,MAX(0,($B$5-P4206)/$B$6))</f>
        <v>0</v>
      </c>
      <c r="L4207" s="0" t="n">
        <f aca="false">IF(C4207=1,0,MIN(F4207-K4207,Assumptions!$C$15,MAX(0,$B$10-O4206-M4207)))</f>
        <v>120.1518823</v>
      </c>
      <c r="M4207" s="0" t="n">
        <f aca="false">'Profiles 8760'!H4196</f>
        <v>152400</v>
      </c>
      <c r="N4207" s="0" t="n">
        <f aca="false">J4207+L4207</f>
        <v>120.1518823</v>
      </c>
      <c r="O4207" s="0" t="n">
        <f aca="false">O4206+N4207</f>
        <v>394811.838273678</v>
      </c>
      <c r="P4207" s="0" t="n">
        <f aca="false">MIN($B$5,P4206+K4207*$B$6-I4207)</f>
        <v>510.81</v>
      </c>
      <c r="Q4207" s="0" t="n">
        <f aca="false">MAX(0,F4207-H4207-K4207-L4207)</f>
        <v>0</v>
      </c>
    </row>
    <row r="4208" customFormat="false" ht="15" hidden="false" customHeight="false" outlineLevel="0" collapsed="false">
      <c r="A4208" s="0" t="n">
        <f aca="false">'Profiles 8760'!A4197</f>
        <v>4195</v>
      </c>
      <c r="B4208" s="0" t="n">
        <f aca="false">'Profiles 8760'!B4197</f>
        <v>6</v>
      </c>
      <c r="C4208" s="0" t="n">
        <f aca="false">'Profiles 8760'!E4197</f>
        <v>0</v>
      </c>
      <c r="D4208" s="0" t="n">
        <f aca="false">'Profiles 8760'!F4197</f>
        <v>0.136298</v>
      </c>
      <c r="E4208" s="0" t="n">
        <f aca="false">'Profiles 8760'!G4197</f>
        <v>0.10117</v>
      </c>
      <c r="F4208" s="0" t="n">
        <f aca="false">D4208*Assumptions!$C$11*$B$7+E4208*Assumptions!$C$12*$B$8</f>
        <v>43.5007154</v>
      </c>
      <c r="G4208" s="0" t="n">
        <f aca="false">C4208*Assumptions!$C$15</f>
        <v>0</v>
      </c>
      <c r="H4208" s="0" t="n">
        <f aca="false">MIN(F4208,G4208)</f>
        <v>0</v>
      </c>
      <c r="I4208" s="0" t="n">
        <f aca="false">IF(C4208=1,MIN(G4208-H4208,Assumptions!$C$13,P4207),0)</f>
        <v>0</v>
      </c>
      <c r="J4208" s="0" t="n">
        <f aca="false">H4208+I4208</f>
        <v>0</v>
      </c>
      <c r="K4208" s="0" t="n">
        <f aca="false">MIN(IF(C4208=1,F4208-H4208,F4208),Assumptions!$C$13,MAX(0,($B$5-P4207)/$B$6))</f>
        <v>0</v>
      </c>
      <c r="L4208" s="0" t="n">
        <f aca="false">IF(C4208=1,0,MIN(F4208-K4208,Assumptions!$C$15,MAX(0,$B$10-O4207-M4208)))</f>
        <v>43.5007154</v>
      </c>
      <c r="M4208" s="0" t="n">
        <f aca="false">'Profiles 8760'!H4197</f>
        <v>152400</v>
      </c>
      <c r="N4208" s="0" t="n">
        <f aca="false">J4208+L4208</f>
        <v>43.5007154</v>
      </c>
      <c r="O4208" s="0" t="n">
        <f aca="false">O4207+N4208</f>
        <v>394855.338989078</v>
      </c>
      <c r="P4208" s="0" t="n">
        <f aca="false">MIN($B$5,P4207+K4208*$B$6-I4208)</f>
        <v>510.81</v>
      </c>
      <c r="Q4208" s="0" t="n">
        <f aca="false">MAX(0,F4208-H4208-K4208-L4208)</f>
        <v>0</v>
      </c>
    </row>
    <row r="4209" customFormat="false" ht="15" hidden="false" customHeight="false" outlineLevel="0" collapsed="false">
      <c r="A4209" s="0" t="n">
        <f aca="false">'Profiles 8760'!A4198</f>
        <v>4196</v>
      </c>
      <c r="B4209" s="0" t="n">
        <f aca="false">'Profiles 8760'!B4198</f>
        <v>6</v>
      </c>
      <c r="C4209" s="0" t="n">
        <f aca="false">'Profiles 8760'!E4198</f>
        <v>1</v>
      </c>
      <c r="D4209" s="0" t="n">
        <f aca="false">'Profiles 8760'!F4198</f>
        <v>0</v>
      </c>
      <c r="E4209" s="0" t="n">
        <f aca="false">'Profiles 8760'!G4198</f>
        <v>0.178351</v>
      </c>
      <c r="F4209" s="0" t="n">
        <f aca="false">D4209*Assumptions!$C$11*$B$7+E4209*Assumptions!$C$12*$B$8</f>
        <v>7.2945559</v>
      </c>
      <c r="G4209" s="0" t="n">
        <f aca="false">C4209*Assumptions!$C$15</f>
        <v>200</v>
      </c>
      <c r="H4209" s="0" t="n">
        <f aca="false">MIN(F4209,G4209)</f>
        <v>7.2945559</v>
      </c>
      <c r="I4209" s="0" t="n">
        <f aca="false">IF(C4209=1,MIN(G4209-H4209,Assumptions!$C$13,P4208),0)</f>
        <v>180</v>
      </c>
      <c r="J4209" s="0" t="n">
        <f aca="false">H4209+I4209</f>
        <v>187.2945559</v>
      </c>
      <c r="K4209" s="0" t="n">
        <f aca="false">MIN(IF(C4209=1,F4209-H4209,F4209),Assumptions!$C$13,MAX(0,($B$5-P4208)/$B$6))</f>
        <v>0</v>
      </c>
      <c r="L4209" s="0" t="n">
        <f aca="false">IF(C4209=1,0,MIN(F4209-K4209,Assumptions!$C$15,MAX(0,$B$10-O4208-M4209)))</f>
        <v>0</v>
      </c>
      <c r="M4209" s="0" t="n">
        <f aca="false">'Profiles 8760'!H4198</f>
        <v>152200</v>
      </c>
      <c r="N4209" s="0" t="n">
        <f aca="false">J4209+L4209</f>
        <v>187.2945559</v>
      </c>
      <c r="O4209" s="0" t="n">
        <f aca="false">O4208+N4209</f>
        <v>395042.633544977</v>
      </c>
      <c r="P4209" s="0" t="n">
        <f aca="false">MIN($B$5,P4208+K4209*$B$6-I4209)</f>
        <v>330.81</v>
      </c>
      <c r="Q4209" s="0" t="n">
        <f aca="false">MAX(0,F4209-H4209-K4209-L4209)</f>
        <v>0</v>
      </c>
    </row>
    <row r="4210" customFormat="false" ht="15" hidden="false" customHeight="false" outlineLevel="0" collapsed="false">
      <c r="A4210" s="0" t="n">
        <f aca="false">'Profiles 8760'!A4199</f>
        <v>4197</v>
      </c>
      <c r="B4210" s="0" t="n">
        <f aca="false">'Profiles 8760'!B4199</f>
        <v>6</v>
      </c>
      <c r="C4210" s="0" t="n">
        <f aca="false">'Profiles 8760'!E4199</f>
        <v>1</v>
      </c>
      <c r="D4210" s="0" t="n">
        <f aca="false">'Profiles 8760'!F4199</f>
        <v>0</v>
      </c>
      <c r="E4210" s="0" t="n">
        <f aca="false">'Profiles 8760'!G4199</f>
        <v>0.205517</v>
      </c>
      <c r="F4210" s="0" t="n">
        <f aca="false">D4210*Assumptions!$C$11*$B$7+E4210*Assumptions!$C$12*$B$8</f>
        <v>8.4056453</v>
      </c>
      <c r="G4210" s="0" t="n">
        <f aca="false">C4210*Assumptions!$C$15</f>
        <v>200</v>
      </c>
      <c r="H4210" s="0" t="n">
        <f aca="false">MIN(F4210,G4210)</f>
        <v>8.4056453</v>
      </c>
      <c r="I4210" s="0" t="n">
        <f aca="false">IF(C4210=1,MIN(G4210-H4210,Assumptions!$C$13,P4209),0)</f>
        <v>180</v>
      </c>
      <c r="J4210" s="0" t="n">
        <f aca="false">H4210+I4210</f>
        <v>188.4056453</v>
      </c>
      <c r="K4210" s="0" t="n">
        <f aca="false">MIN(IF(C4210=1,F4210-H4210,F4210),Assumptions!$C$13,MAX(0,($B$5-P4209)/$B$6))</f>
        <v>0</v>
      </c>
      <c r="L4210" s="0" t="n">
        <f aca="false">IF(C4210=1,0,MIN(F4210-K4210,Assumptions!$C$15,MAX(0,$B$10-O4209-M4210)))</f>
        <v>0</v>
      </c>
      <c r="M4210" s="0" t="n">
        <f aca="false">'Profiles 8760'!H4199</f>
        <v>152000</v>
      </c>
      <c r="N4210" s="0" t="n">
        <f aca="false">J4210+L4210</f>
        <v>188.4056453</v>
      </c>
      <c r="O4210" s="0" t="n">
        <f aca="false">O4209+N4210</f>
        <v>395231.039190277</v>
      </c>
      <c r="P4210" s="0" t="n">
        <f aca="false">MIN($B$5,P4209+K4210*$B$6-I4210)</f>
        <v>150.81</v>
      </c>
      <c r="Q4210" s="0" t="n">
        <f aca="false">MAX(0,F4210-H4210-K4210-L4210)</f>
        <v>0</v>
      </c>
    </row>
    <row r="4211" customFormat="false" ht="15" hidden="false" customHeight="false" outlineLevel="0" collapsed="false">
      <c r="A4211" s="0" t="n">
        <f aca="false">'Profiles 8760'!A4200</f>
        <v>4198</v>
      </c>
      <c r="B4211" s="0" t="n">
        <f aca="false">'Profiles 8760'!B4200</f>
        <v>6</v>
      </c>
      <c r="C4211" s="0" t="n">
        <f aca="false">'Profiles 8760'!E4200</f>
        <v>0</v>
      </c>
      <c r="D4211" s="0" t="n">
        <f aca="false">'Profiles 8760'!F4200</f>
        <v>0</v>
      </c>
      <c r="E4211" s="0" t="n">
        <f aca="false">'Profiles 8760'!G4200</f>
        <v>0.179097</v>
      </c>
      <c r="F4211" s="0" t="n">
        <f aca="false">D4211*Assumptions!$C$11*$B$7+E4211*Assumptions!$C$12*$B$8</f>
        <v>7.3250673</v>
      </c>
      <c r="G4211" s="0" t="n">
        <f aca="false">C4211*Assumptions!$C$15</f>
        <v>0</v>
      </c>
      <c r="H4211" s="0" t="n">
        <f aca="false">MIN(F4211,G4211)</f>
        <v>0</v>
      </c>
      <c r="I4211" s="0" t="n">
        <f aca="false">IF(C4211=1,MIN(G4211-H4211,Assumptions!$C$13,P4210),0)</f>
        <v>0</v>
      </c>
      <c r="J4211" s="0" t="n">
        <f aca="false">H4211+I4211</f>
        <v>0</v>
      </c>
      <c r="K4211" s="0" t="n">
        <f aca="false">MIN(IF(C4211=1,F4211-H4211,F4211),Assumptions!$C$13,MAX(0,($B$5-P4210)/$B$6))</f>
        <v>7.3250673</v>
      </c>
      <c r="L4211" s="0" t="n">
        <f aca="false">IF(C4211=1,0,MIN(F4211-K4211,Assumptions!$C$15,MAX(0,$B$10-O4210-M4211)))</f>
        <v>0</v>
      </c>
      <c r="M4211" s="0" t="n">
        <f aca="false">'Profiles 8760'!H4200</f>
        <v>152000</v>
      </c>
      <c r="N4211" s="0" t="n">
        <f aca="false">J4211+L4211</f>
        <v>0</v>
      </c>
      <c r="O4211" s="0" t="n">
        <f aca="false">O4210+N4211</f>
        <v>395231.039190277</v>
      </c>
      <c r="P4211" s="0" t="n">
        <f aca="false">MIN($B$5,P4210+K4211*$B$6-I4211)</f>
        <v>157.15936833564</v>
      </c>
      <c r="Q4211" s="0" t="n">
        <f aca="false">MAX(0,F4211-H4211-K4211-L4211)</f>
        <v>0</v>
      </c>
    </row>
    <row r="4212" customFormat="false" ht="15" hidden="false" customHeight="false" outlineLevel="0" collapsed="false">
      <c r="A4212" s="0" t="n">
        <f aca="false">'Profiles 8760'!A4201</f>
        <v>4199</v>
      </c>
      <c r="B4212" s="0" t="n">
        <f aca="false">'Profiles 8760'!B4201</f>
        <v>6</v>
      </c>
      <c r="C4212" s="0" t="n">
        <f aca="false">'Profiles 8760'!E4201</f>
        <v>0</v>
      </c>
      <c r="D4212" s="0" t="n">
        <f aca="false">'Profiles 8760'!F4201</f>
        <v>0</v>
      </c>
      <c r="E4212" s="0" t="n">
        <f aca="false">'Profiles 8760'!G4201</f>
        <v>0.142348</v>
      </c>
      <c r="F4212" s="0" t="n">
        <f aca="false">D4212*Assumptions!$C$11*$B$7+E4212*Assumptions!$C$12*$B$8</f>
        <v>5.8220332</v>
      </c>
      <c r="G4212" s="0" t="n">
        <f aca="false">C4212*Assumptions!$C$15</f>
        <v>0</v>
      </c>
      <c r="H4212" s="0" t="n">
        <f aca="false">MIN(F4212,G4212)</f>
        <v>0</v>
      </c>
      <c r="I4212" s="0" t="n">
        <f aca="false">IF(C4212=1,MIN(G4212-H4212,Assumptions!$C$13,P4211),0)</f>
        <v>0</v>
      </c>
      <c r="J4212" s="0" t="n">
        <f aca="false">H4212+I4212</f>
        <v>0</v>
      </c>
      <c r="K4212" s="0" t="n">
        <f aca="false">MIN(IF(C4212=1,F4212-H4212,F4212),Assumptions!$C$13,MAX(0,($B$5-P4211)/$B$6))</f>
        <v>5.8220332</v>
      </c>
      <c r="L4212" s="0" t="n">
        <f aca="false">IF(C4212=1,0,MIN(F4212-K4212,Assumptions!$C$15,MAX(0,$B$10-O4211-M4212)))</f>
        <v>0</v>
      </c>
      <c r="M4212" s="0" t="n">
        <f aca="false">'Profiles 8760'!H4201</f>
        <v>152000</v>
      </c>
      <c r="N4212" s="0" t="n">
        <f aca="false">J4212+L4212</f>
        <v>0</v>
      </c>
      <c r="O4212" s="0" t="n">
        <f aca="false">O4211+N4212</f>
        <v>395231.039190277</v>
      </c>
      <c r="P4212" s="0" t="n">
        <f aca="false">MIN($B$5,P4211+K4212*$B$6-I4212)</f>
        <v>162.2059067134</v>
      </c>
      <c r="Q4212" s="0" t="n">
        <f aca="false">MAX(0,F4212-H4212-K4212-L4212)</f>
        <v>0</v>
      </c>
    </row>
    <row r="4213" customFormat="false" ht="15" hidden="false" customHeight="false" outlineLevel="0" collapsed="false">
      <c r="A4213" s="0" t="n">
        <f aca="false">'Profiles 8760'!A4202</f>
        <v>4200</v>
      </c>
      <c r="B4213" s="0" t="n">
        <f aca="false">'Profiles 8760'!B4202</f>
        <v>6</v>
      </c>
      <c r="C4213" s="0" t="n">
        <f aca="false">'Profiles 8760'!E4202</f>
        <v>0</v>
      </c>
      <c r="D4213" s="0" t="n">
        <f aca="false">'Profiles 8760'!F4202</f>
        <v>0</v>
      </c>
      <c r="E4213" s="0" t="n">
        <f aca="false">'Profiles 8760'!G4202</f>
        <v>0.127594</v>
      </c>
      <c r="F4213" s="0" t="n">
        <f aca="false">D4213*Assumptions!$C$11*$B$7+E4213*Assumptions!$C$12*$B$8</f>
        <v>5.2185946</v>
      </c>
      <c r="G4213" s="0" t="n">
        <f aca="false">C4213*Assumptions!$C$15</f>
        <v>0</v>
      </c>
      <c r="H4213" s="0" t="n">
        <f aca="false">MIN(F4213,G4213)</f>
        <v>0</v>
      </c>
      <c r="I4213" s="0" t="n">
        <f aca="false">IF(C4213=1,MIN(G4213-H4213,Assumptions!$C$13,P4212),0)</f>
        <v>0</v>
      </c>
      <c r="J4213" s="0" t="n">
        <f aca="false">H4213+I4213</f>
        <v>0</v>
      </c>
      <c r="K4213" s="0" t="n">
        <f aca="false">MIN(IF(C4213=1,F4213-H4213,F4213),Assumptions!$C$13,MAX(0,($B$5-P4212)/$B$6))</f>
        <v>5.2185946</v>
      </c>
      <c r="L4213" s="0" t="n">
        <f aca="false">IF(C4213=1,0,MIN(F4213-K4213,Assumptions!$C$15,MAX(0,$B$10-O4212-M4213)))</f>
        <v>0</v>
      </c>
      <c r="M4213" s="0" t="n">
        <f aca="false">'Profiles 8760'!H4202</f>
        <v>152000</v>
      </c>
      <c r="N4213" s="0" t="n">
        <f aca="false">J4213+L4213</f>
        <v>0</v>
      </c>
      <c r="O4213" s="0" t="n">
        <f aca="false">O4212+N4213</f>
        <v>395231.039190277</v>
      </c>
      <c r="P4213" s="0" t="n">
        <f aca="false">MIN($B$5,P4212+K4213*$B$6-I4213)</f>
        <v>166.72938451268</v>
      </c>
      <c r="Q4213" s="0" t="n">
        <f aca="false">MAX(0,F4213-H4213-K4213-L4213)</f>
        <v>0</v>
      </c>
    </row>
    <row r="4214" customFormat="false" ht="15" hidden="false" customHeight="false" outlineLevel="0" collapsed="false">
      <c r="A4214" s="0" t="n">
        <f aca="false">'Profiles 8760'!A4203</f>
        <v>4201</v>
      </c>
      <c r="B4214" s="0" t="n">
        <f aca="false">'Profiles 8760'!B4203</f>
        <v>6</v>
      </c>
      <c r="C4214" s="0" t="n">
        <f aca="false">'Profiles 8760'!E4203</f>
        <v>0</v>
      </c>
      <c r="D4214" s="0" t="n">
        <f aca="false">'Profiles 8760'!F4203</f>
        <v>0</v>
      </c>
      <c r="E4214" s="0" t="n">
        <f aca="false">'Profiles 8760'!G4203</f>
        <v>0.127881</v>
      </c>
      <c r="F4214" s="0" t="n">
        <f aca="false">D4214*Assumptions!$C$11*$B$7+E4214*Assumptions!$C$12*$B$8</f>
        <v>5.2303329</v>
      </c>
      <c r="G4214" s="0" t="n">
        <f aca="false">C4214*Assumptions!$C$15</f>
        <v>0</v>
      </c>
      <c r="H4214" s="0" t="n">
        <f aca="false">MIN(F4214,G4214)</f>
        <v>0</v>
      </c>
      <c r="I4214" s="0" t="n">
        <f aca="false">IF(C4214=1,MIN(G4214-H4214,Assumptions!$C$13,P4213),0)</f>
        <v>0</v>
      </c>
      <c r="J4214" s="0" t="n">
        <f aca="false">H4214+I4214</f>
        <v>0</v>
      </c>
      <c r="K4214" s="0" t="n">
        <f aca="false">MIN(IF(C4214=1,F4214-H4214,F4214),Assumptions!$C$13,MAX(0,($B$5-P4213)/$B$6))</f>
        <v>5.2303329</v>
      </c>
      <c r="L4214" s="0" t="n">
        <f aca="false">IF(C4214=1,0,MIN(F4214-K4214,Assumptions!$C$15,MAX(0,$B$10-O4213-M4214)))</f>
        <v>0</v>
      </c>
      <c r="M4214" s="0" t="n">
        <f aca="false">'Profiles 8760'!H4203</f>
        <v>152000</v>
      </c>
      <c r="N4214" s="0" t="n">
        <f aca="false">J4214+L4214</f>
        <v>0</v>
      </c>
      <c r="O4214" s="0" t="n">
        <f aca="false">O4213+N4214</f>
        <v>395231.039190277</v>
      </c>
      <c r="P4214" s="0" t="n">
        <f aca="false">MIN($B$5,P4213+K4214*$B$6-I4214)</f>
        <v>171.2630370704</v>
      </c>
      <c r="Q4214" s="0" t="n">
        <f aca="false">MAX(0,F4214-H4214-K4214-L4214)</f>
        <v>0</v>
      </c>
    </row>
    <row r="4215" customFormat="false" ht="15" hidden="false" customHeight="false" outlineLevel="0" collapsed="false">
      <c r="A4215" s="0" t="n">
        <f aca="false">'Profiles 8760'!A4204</f>
        <v>4202</v>
      </c>
      <c r="B4215" s="0" t="n">
        <f aca="false">'Profiles 8760'!B4204</f>
        <v>6</v>
      </c>
      <c r="C4215" s="0" t="n">
        <f aca="false">'Profiles 8760'!E4204</f>
        <v>0</v>
      </c>
      <c r="D4215" s="0" t="n">
        <f aca="false">'Profiles 8760'!F4204</f>
        <v>0</v>
      </c>
      <c r="E4215" s="0" t="n">
        <f aca="false">'Profiles 8760'!G4204</f>
        <v>0.187025</v>
      </c>
      <c r="F4215" s="0" t="n">
        <f aca="false">D4215*Assumptions!$C$11*$B$7+E4215*Assumptions!$C$12*$B$8</f>
        <v>7.6493225</v>
      </c>
      <c r="G4215" s="0" t="n">
        <f aca="false">C4215*Assumptions!$C$15</f>
        <v>0</v>
      </c>
      <c r="H4215" s="0" t="n">
        <f aca="false">MIN(F4215,G4215)</f>
        <v>0</v>
      </c>
      <c r="I4215" s="0" t="n">
        <f aca="false">IF(C4215=1,MIN(G4215-H4215,Assumptions!$C$13,P4214),0)</f>
        <v>0</v>
      </c>
      <c r="J4215" s="0" t="n">
        <f aca="false">H4215+I4215</f>
        <v>0</v>
      </c>
      <c r="K4215" s="0" t="n">
        <f aca="false">MIN(IF(C4215=1,F4215-H4215,F4215),Assumptions!$C$13,MAX(0,($B$5-P4214)/$B$6))</f>
        <v>7.6493225</v>
      </c>
      <c r="L4215" s="0" t="n">
        <f aca="false">IF(C4215=1,0,MIN(F4215-K4215,Assumptions!$C$15,MAX(0,$B$10-O4214-M4215)))</f>
        <v>0</v>
      </c>
      <c r="M4215" s="0" t="n">
        <f aca="false">'Profiles 8760'!H4204</f>
        <v>152000</v>
      </c>
      <c r="N4215" s="0" t="n">
        <f aca="false">J4215+L4215</f>
        <v>0</v>
      </c>
      <c r="O4215" s="0" t="n">
        <f aca="false">O4214+N4215</f>
        <v>395231.039190277</v>
      </c>
      <c r="P4215" s="0" t="n">
        <f aca="false">MIN($B$5,P4214+K4215*$B$6-I4215)</f>
        <v>177.8934698134</v>
      </c>
      <c r="Q4215" s="0" t="n">
        <f aca="false">MAX(0,F4215-H4215-K4215-L4215)</f>
        <v>0</v>
      </c>
    </row>
    <row r="4216" customFormat="false" ht="15" hidden="false" customHeight="false" outlineLevel="0" collapsed="false">
      <c r="A4216" s="0" t="n">
        <f aca="false">'Profiles 8760'!A4205</f>
        <v>4203</v>
      </c>
      <c r="B4216" s="0" t="n">
        <f aca="false">'Profiles 8760'!B4205</f>
        <v>6</v>
      </c>
      <c r="C4216" s="0" t="n">
        <f aca="false">'Profiles 8760'!E4205</f>
        <v>0</v>
      </c>
      <c r="D4216" s="0" t="n">
        <f aca="false">'Profiles 8760'!F4205</f>
        <v>0</v>
      </c>
      <c r="E4216" s="0" t="n">
        <f aca="false">'Profiles 8760'!G4205</f>
        <v>0.240007</v>
      </c>
      <c r="F4216" s="0" t="n">
        <f aca="false">D4216*Assumptions!$C$11*$B$7+E4216*Assumptions!$C$12*$B$8</f>
        <v>9.8162863</v>
      </c>
      <c r="G4216" s="0" t="n">
        <f aca="false">C4216*Assumptions!$C$15</f>
        <v>0</v>
      </c>
      <c r="H4216" s="0" t="n">
        <f aca="false">MIN(F4216,G4216)</f>
        <v>0</v>
      </c>
      <c r="I4216" s="0" t="n">
        <f aca="false">IF(C4216=1,MIN(G4216-H4216,Assumptions!$C$13,P4215),0)</f>
        <v>0</v>
      </c>
      <c r="J4216" s="0" t="n">
        <f aca="false">H4216+I4216</f>
        <v>0</v>
      </c>
      <c r="K4216" s="0" t="n">
        <f aca="false">MIN(IF(C4216=1,F4216-H4216,F4216),Assumptions!$C$13,MAX(0,($B$5-P4215)/$B$6))</f>
        <v>9.8162863</v>
      </c>
      <c r="L4216" s="0" t="n">
        <f aca="false">IF(C4216=1,0,MIN(F4216-K4216,Assumptions!$C$15,MAX(0,$B$10-O4215-M4216)))</f>
        <v>0</v>
      </c>
      <c r="M4216" s="0" t="n">
        <f aca="false">'Profiles 8760'!H4205</f>
        <v>152000</v>
      </c>
      <c r="N4216" s="0" t="n">
        <f aca="false">J4216+L4216</f>
        <v>0</v>
      </c>
      <c r="O4216" s="0" t="n">
        <f aca="false">O4215+N4216</f>
        <v>395231.039190277</v>
      </c>
      <c r="P4216" s="0" t="n">
        <f aca="false">MIN($B$5,P4215+K4216*$B$6-I4216)</f>
        <v>186.40222677824</v>
      </c>
      <c r="Q4216" s="0" t="n">
        <f aca="false">MAX(0,F4216-H4216-K4216-L4216)</f>
        <v>0</v>
      </c>
    </row>
    <row r="4217" customFormat="false" ht="15" hidden="false" customHeight="false" outlineLevel="0" collapsed="false">
      <c r="A4217" s="0" t="n">
        <f aca="false">'Profiles 8760'!A4206</f>
        <v>4204</v>
      </c>
      <c r="B4217" s="0" t="n">
        <f aca="false">'Profiles 8760'!B4206</f>
        <v>6</v>
      </c>
      <c r="C4217" s="0" t="n">
        <f aca="false">'Profiles 8760'!E4206</f>
        <v>0</v>
      </c>
      <c r="D4217" s="0" t="n">
        <f aca="false">'Profiles 8760'!F4206</f>
        <v>0</v>
      </c>
      <c r="E4217" s="0" t="n">
        <f aca="false">'Profiles 8760'!G4206</f>
        <v>0.143599</v>
      </c>
      <c r="F4217" s="0" t="n">
        <f aca="false">D4217*Assumptions!$C$11*$B$7+E4217*Assumptions!$C$12*$B$8</f>
        <v>5.8731991</v>
      </c>
      <c r="G4217" s="0" t="n">
        <f aca="false">C4217*Assumptions!$C$15</f>
        <v>0</v>
      </c>
      <c r="H4217" s="0" t="n">
        <f aca="false">MIN(F4217,G4217)</f>
        <v>0</v>
      </c>
      <c r="I4217" s="0" t="n">
        <f aca="false">IF(C4217=1,MIN(G4217-H4217,Assumptions!$C$13,P4216),0)</f>
        <v>0</v>
      </c>
      <c r="J4217" s="0" t="n">
        <f aca="false">H4217+I4217</f>
        <v>0</v>
      </c>
      <c r="K4217" s="0" t="n">
        <f aca="false">MIN(IF(C4217=1,F4217-H4217,F4217),Assumptions!$C$13,MAX(0,($B$5-P4216)/$B$6))</f>
        <v>5.8731991</v>
      </c>
      <c r="L4217" s="0" t="n">
        <f aca="false">IF(C4217=1,0,MIN(F4217-K4217,Assumptions!$C$15,MAX(0,$B$10-O4216-M4217)))</f>
        <v>0</v>
      </c>
      <c r="M4217" s="0" t="n">
        <f aca="false">'Profiles 8760'!H4206</f>
        <v>152000</v>
      </c>
      <c r="N4217" s="0" t="n">
        <f aca="false">J4217+L4217</f>
        <v>0</v>
      </c>
      <c r="O4217" s="0" t="n">
        <f aca="false">O4216+N4217</f>
        <v>395231.039190277</v>
      </c>
      <c r="P4217" s="0" t="n">
        <f aca="false">MIN($B$5,P4216+K4217*$B$6-I4217)</f>
        <v>191.49311575812</v>
      </c>
      <c r="Q4217" s="0" t="n">
        <f aca="false">MAX(0,F4217-H4217-K4217-L4217)</f>
        <v>0</v>
      </c>
    </row>
    <row r="4218" customFormat="false" ht="15" hidden="false" customHeight="false" outlineLevel="0" collapsed="false">
      <c r="A4218" s="0" t="n">
        <f aca="false">'Profiles 8760'!A4207</f>
        <v>4205</v>
      </c>
      <c r="B4218" s="0" t="n">
        <f aca="false">'Profiles 8760'!B4207</f>
        <v>6</v>
      </c>
      <c r="C4218" s="0" t="n">
        <f aca="false">'Profiles 8760'!E4207</f>
        <v>0</v>
      </c>
      <c r="D4218" s="0" t="n">
        <f aca="false">'Profiles 8760'!F4207</f>
        <v>0</v>
      </c>
      <c r="E4218" s="0" t="n">
        <f aca="false">'Profiles 8760'!G4207</f>
        <v>0.142837</v>
      </c>
      <c r="F4218" s="0" t="n">
        <f aca="false">D4218*Assumptions!$C$11*$B$7+E4218*Assumptions!$C$12*$B$8</f>
        <v>5.8420333</v>
      </c>
      <c r="G4218" s="0" t="n">
        <f aca="false">C4218*Assumptions!$C$15</f>
        <v>0</v>
      </c>
      <c r="H4218" s="0" t="n">
        <f aca="false">MIN(F4218,G4218)</f>
        <v>0</v>
      </c>
      <c r="I4218" s="0" t="n">
        <f aca="false">IF(C4218=1,MIN(G4218-H4218,Assumptions!$C$13,P4217),0)</f>
        <v>0</v>
      </c>
      <c r="J4218" s="0" t="n">
        <f aca="false">H4218+I4218</f>
        <v>0</v>
      </c>
      <c r="K4218" s="0" t="n">
        <f aca="false">MIN(IF(C4218=1,F4218-H4218,F4218),Assumptions!$C$13,MAX(0,($B$5-P4217)/$B$6))</f>
        <v>5.8420333</v>
      </c>
      <c r="L4218" s="0" t="n">
        <f aca="false">IF(C4218=1,0,MIN(F4218-K4218,Assumptions!$C$15,MAX(0,$B$10-O4217-M4218)))</f>
        <v>0</v>
      </c>
      <c r="M4218" s="0" t="n">
        <f aca="false">'Profiles 8760'!H4207</f>
        <v>152000</v>
      </c>
      <c r="N4218" s="0" t="n">
        <f aca="false">J4218+L4218</f>
        <v>0</v>
      </c>
      <c r="O4218" s="0" t="n">
        <f aca="false">O4217+N4218</f>
        <v>395231.039190277</v>
      </c>
      <c r="P4218" s="0" t="n">
        <f aca="false">MIN($B$5,P4217+K4218*$B$6-I4218)</f>
        <v>196.55699022256</v>
      </c>
      <c r="Q4218" s="0" t="n">
        <f aca="false">MAX(0,F4218-H4218-K4218-L4218)</f>
        <v>0</v>
      </c>
    </row>
    <row r="4219" customFormat="false" ht="15" hidden="false" customHeight="false" outlineLevel="0" collapsed="false">
      <c r="A4219" s="0" t="n">
        <f aca="false">'Profiles 8760'!A4208</f>
        <v>4206</v>
      </c>
      <c r="B4219" s="0" t="n">
        <f aca="false">'Profiles 8760'!B4208</f>
        <v>6</v>
      </c>
      <c r="C4219" s="0" t="n">
        <f aca="false">'Profiles 8760'!E4208</f>
        <v>0</v>
      </c>
      <c r="D4219" s="0" t="n">
        <f aca="false">'Profiles 8760'!F4208</f>
        <v>0</v>
      </c>
      <c r="E4219" s="0" t="n">
        <f aca="false">'Profiles 8760'!G4208</f>
        <v>0.171212</v>
      </c>
      <c r="F4219" s="0" t="n">
        <f aca="false">D4219*Assumptions!$C$11*$B$7+E4219*Assumptions!$C$12*$B$8</f>
        <v>7.0025708</v>
      </c>
      <c r="G4219" s="0" t="n">
        <f aca="false">C4219*Assumptions!$C$15</f>
        <v>0</v>
      </c>
      <c r="H4219" s="0" t="n">
        <f aca="false">MIN(F4219,G4219)</f>
        <v>0</v>
      </c>
      <c r="I4219" s="0" t="n">
        <f aca="false">IF(C4219=1,MIN(G4219-H4219,Assumptions!$C$13,P4218),0)</f>
        <v>0</v>
      </c>
      <c r="J4219" s="0" t="n">
        <f aca="false">H4219+I4219</f>
        <v>0</v>
      </c>
      <c r="K4219" s="0" t="n">
        <f aca="false">MIN(IF(C4219=1,F4219-H4219,F4219),Assumptions!$C$13,MAX(0,($B$5-P4218)/$B$6))</f>
        <v>7.0025708</v>
      </c>
      <c r="L4219" s="0" t="n">
        <f aca="false">IF(C4219=1,0,MIN(F4219-K4219,Assumptions!$C$15,MAX(0,$B$10-O4218-M4219)))</f>
        <v>0</v>
      </c>
      <c r="M4219" s="0" t="n">
        <f aca="false">'Profiles 8760'!H4208</f>
        <v>152000</v>
      </c>
      <c r="N4219" s="0" t="n">
        <f aca="false">J4219+L4219</f>
        <v>0</v>
      </c>
      <c r="O4219" s="0" t="n">
        <f aca="false">O4218+N4219</f>
        <v>395231.039190277</v>
      </c>
      <c r="P4219" s="0" t="n">
        <f aca="false">MIN($B$5,P4218+K4219*$B$6-I4219)</f>
        <v>202.626818592</v>
      </c>
      <c r="Q4219" s="0" t="n">
        <f aca="false">MAX(0,F4219-H4219-K4219-L4219)</f>
        <v>0</v>
      </c>
    </row>
    <row r="4220" customFormat="false" ht="15" hidden="false" customHeight="false" outlineLevel="0" collapsed="false">
      <c r="A4220" s="0" t="n">
        <f aca="false">'Profiles 8760'!A4209</f>
        <v>4207</v>
      </c>
      <c r="B4220" s="0" t="n">
        <f aca="false">'Profiles 8760'!B4209</f>
        <v>6</v>
      </c>
      <c r="C4220" s="0" t="n">
        <f aca="false">'Profiles 8760'!E4209</f>
        <v>0</v>
      </c>
      <c r="D4220" s="0" t="n">
        <f aca="false">'Profiles 8760'!F4209</f>
        <v>0.1385</v>
      </c>
      <c r="E4220" s="0" t="n">
        <f aca="false">'Profiles 8760'!G4209</f>
        <v>0.181599</v>
      </c>
      <c r="F4220" s="0" t="n">
        <f aca="false">D4220*Assumptions!$C$11*$B$7+E4220*Assumptions!$C$12*$B$8</f>
        <v>47.4261991</v>
      </c>
      <c r="G4220" s="0" t="n">
        <f aca="false">C4220*Assumptions!$C$15</f>
        <v>0</v>
      </c>
      <c r="H4220" s="0" t="n">
        <f aca="false">MIN(F4220,G4220)</f>
        <v>0</v>
      </c>
      <c r="I4220" s="0" t="n">
        <f aca="false">IF(C4220=1,MIN(G4220-H4220,Assumptions!$C$13,P4219),0)</f>
        <v>0</v>
      </c>
      <c r="J4220" s="0" t="n">
        <f aca="false">H4220+I4220</f>
        <v>0</v>
      </c>
      <c r="K4220" s="0" t="n">
        <f aca="false">MIN(IF(C4220=1,F4220-H4220,F4220),Assumptions!$C$13,MAX(0,($B$5-P4219)/$B$6))</f>
        <v>47.4261991</v>
      </c>
      <c r="L4220" s="0" t="n">
        <f aca="false">IF(C4220=1,0,MIN(F4220-K4220,Assumptions!$C$15,MAX(0,$B$10-O4219-M4220)))</f>
        <v>0</v>
      </c>
      <c r="M4220" s="0" t="n">
        <f aca="false">'Profiles 8760'!H4209</f>
        <v>152000</v>
      </c>
      <c r="N4220" s="0" t="n">
        <f aca="false">J4220+L4220</f>
        <v>0</v>
      </c>
      <c r="O4220" s="0" t="n">
        <f aca="false">O4219+N4220</f>
        <v>395231.039190277</v>
      </c>
      <c r="P4220" s="0" t="n">
        <f aca="false">MIN($B$5,P4219+K4220*$B$6-I4220)</f>
        <v>243.73584797188</v>
      </c>
      <c r="Q4220" s="0" t="n">
        <f aca="false">MAX(0,F4220-H4220-K4220-L4220)</f>
        <v>0</v>
      </c>
    </row>
    <row r="4221" customFormat="false" ht="15" hidden="false" customHeight="false" outlineLevel="0" collapsed="false">
      <c r="A4221" s="0" t="n">
        <f aca="false">'Profiles 8760'!A4210</f>
        <v>4208</v>
      </c>
      <c r="B4221" s="0" t="n">
        <f aca="false">'Profiles 8760'!B4210</f>
        <v>6</v>
      </c>
      <c r="C4221" s="0" t="n">
        <f aca="false">'Profiles 8760'!E4210</f>
        <v>1</v>
      </c>
      <c r="D4221" s="0" t="n">
        <f aca="false">'Profiles 8760'!F4210</f>
        <v>0.401092</v>
      </c>
      <c r="E4221" s="0" t="n">
        <f aca="false">'Profiles 8760'!G4210</f>
        <v>0.2352</v>
      </c>
      <c r="F4221" s="0" t="n">
        <f aca="false">D4221*Assumptions!$C$11*$B$7+E4221*Assumptions!$C$12*$B$8</f>
        <v>125.4550496</v>
      </c>
      <c r="G4221" s="0" t="n">
        <f aca="false">C4221*Assumptions!$C$15</f>
        <v>200</v>
      </c>
      <c r="H4221" s="0" t="n">
        <f aca="false">MIN(F4221,G4221)</f>
        <v>125.4550496</v>
      </c>
      <c r="I4221" s="0" t="n">
        <f aca="false">IF(C4221=1,MIN(G4221-H4221,Assumptions!$C$13,P4220),0)</f>
        <v>74.5449504</v>
      </c>
      <c r="J4221" s="0" t="n">
        <f aca="false">H4221+I4221</f>
        <v>200</v>
      </c>
      <c r="K4221" s="0" t="n">
        <f aca="false">MIN(IF(C4221=1,F4221-H4221,F4221),Assumptions!$C$13,MAX(0,($B$5-P4220)/$B$6))</f>
        <v>0</v>
      </c>
      <c r="L4221" s="0" t="n">
        <f aca="false">IF(C4221=1,0,MIN(F4221-K4221,Assumptions!$C$15,MAX(0,$B$10-O4220-M4221)))</f>
        <v>0</v>
      </c>
      <c r="M4221" s="0" t="n">
        <f aca="false">'Profiles 8760'!H4210</f>
        <v>151800</v>
      </c>
      <c r="N4221" s="0" t="n">
        <f aca="false">J4221+L4221</f>
        <v>200</v>
      </c>
      <c r="O4221" s="0" t="n">
        <f aca="false">O4220+N4221</f>
        <v>395431.039190277</v>
      </c>
      <c r="P4221" s="0" t="n">
        <f aca="false">MIN($B$5,P4220+K4221*$B$6-I4221)</f>
        <v>169.19089757188</v>
      </c>
      <c r="Q4221" s="0" t="n">
        <f aca="false">MAX(0,F4221-H4221-K4221-L4221)</f>
        <v>0</v>
      </c>
    </row>
    <row r="4222" customFormat="false" ht="15" hidden="false" customHeight="false" outlineLevel="0" collapsed="false">
      <c r="A4222" s="0" t="n">
        <f aca="false">'Profiles 8760'!A4211</f>
        <v>4209</v>
      </c>
      <c r="B4222" s="0" t="n">
        <f aca="false">'Profiles 8760'!B4211</f>
        <v>6</v>
      </c>
      <c r="C4222" s="0" t="n">
        <f aca="false">'Profiles 8760'!E4211</f>
        <v>1</v>
      </c>
      <c r="D4222" s="0" t="n">
        <f aca="false">'Profiles 8760'!F4211</f>
        <v>0.688362</v>
      </c>
      <c r="E4222" s="0" t="n">
        <f aca="false">'Profiles 8760'!G4211</f>
        <v>0.292485</v>
      </c>
      <c r="F4222" s="0" t="n">
        <f aca="false">D4222*Assumptions!$C$11*$B$7+E4222*Assumptions!$C$12*$B$8</f>
        <v>210.7615821</v>
      </c>
      <c r="G4222" s="0" t="n">
        <f aca="false">C4222*Assumptions!$C$15</f>
        <v>200</v>
      </c>
      <c r="H4222" s="0" t="n">
        <f aca="false">MIN(F4222,G4222)</f>
        <v>200</v>
      </c>
      <c r="I4222" s="0" t="n">
        <f aca="false">IF(C4222=1,MIN(G4222-H4222,Assumptions!$C$13,P4221),0)</f>
        <v>0</v>
      </c>
      <c r="J4222" s="0" t="n">
        <f aca="false">H4222+I4222</f>
        <v>200</v>
      </c>
      <c r="K4222" s="0" t="n">
        <f aca="false">MIN(IF(C4222=1,F4222-H4222,F4222),Assumptions!$C$13,MAX(0,($B$5-P4221)/$B$6))</f>
        <v>10.7615821</v>
      </c>
      <c r="L4222" s="0" t="n">
        <f aca="false">IF(C4222=1,0,MIN(F4222-K4222,Assumptions!$C$15,MAX(0,$B$10-O4221-M4222)))</f>
        <v>0</v>
      </c>
      <c r="M4222" s="0" t="n">
        <f aca="false">'Profiles 8760'!H4211</f>
        <v>151600</v>
      </c>
      <c r="N4222" s="0" t="n">
        <f aca="false">J4222+L4222</f>
        <v>200</v>
      </c>
      <c r="O4222" s="0" t="n">
        <f aca="false">O4221+N4222</f>
        <v>395631.039190277</v>
      </c>
      <c r="P4222" s="0" t="n">
        <f aca="false">MIN($B$5,P4221+K4222*$B$6-I4222)</f>
        <v>178.51903693616</v>
      </c>
      <c r="Q4222" s="0" t="n">
        <f aca="false">MAX(0,F4222-H4222-K4222-L4222)</f>
        <v>0</v>
      </c>
    </row>
    <row r="4223" customFormat="false" ht="15" hidden="false" customHeight="false" outlineLevel="0" collapsed="false">
      <c r="A4223" s="0" t="n">
        <f aca="false">'Profiles 8760'!A4212</f>
        <v>4210</v>
      </c>
      <c r="B4223" s="0" t="n">
        <f aca="false">'Profiles 8760'!B4212</f>
        <v>6</v>
      </c>
      <c r="C4223" s="0" t="n">
        <f aca="false">'Profiles 8760'!E4212</f>
        <v>0</v>
      </c>
      <c r="D4223" s="0" t="n">
        <f aca="false">'Profiles 8760'!F4212</f>
        <v>0.957192</v>
      </c>
      <c r="E4223" s="0" t="n">
        <f aca="false">'Profiles 8760'!G4212</f>
        <v>0.29108</v>
      </c>
      <c r="F4223" s="0" t="n">
        <f aca="false">D4223*Assumptions!$C$11*$B$7+E4223*Assumptions!$C$12*$B$8</f>
        <v>288.3422216</v>
      </c>
      <c r="G4223" s="0" t="n">
        <f aca="false">C4223*Assumptions!$C$15</f>
        <v>0</v>
      </c>
      <c r="H4223" s="0" t="n">
        <f aca="false">MIN(F4223,G4223)</f>
        <v>0</v>
      </c>
      <c r="I4223" s="0" t="n">
        <f aca="false">IF(C4223=1,MIN(G4223-H4223,Assumptions!$C$13,P4222),0)</f>
        <v>0</v>
      </c>
      <c r="J4223" s="0" t="n">
        <f aca="false">H4223+I4223</f>
        <v>0</v>
      </c>
      <c r="K4223" s="0" t="n">
        <f aca="false">MIN(IF(C4223=1,F4223-H4223,F4223),Assumptions!$C$13,MAX(0,($B$5-P4222)/$B$6))</f>
        <v>180</v>
      </c>
      <c r="L4223" s="0" t="n">
        <f aca="false">IF(C4223=1,0,MIN(F4223-K4223,Assumptions!$C$15,MAX(0,$B$10-O4222-M4223)))</f>
        <v>108.3422216</v>
      </c>
      <c r="M4223" s="0" t="n">
        <f aca="false">'Profiles 8760'!H4212</f>
        <v>151600</v>
      </c>
      <c r="N4223" s="0" t="n">
        <f aca="false">J4223+L4223</f>
        <v>108.3422216</v>
      </c>
      <c r="O4223" s="0" t="n">
        <f aca="false">O4222+N4223</f>
        <v>395739.381411877</v>
      </c>
      <c r="P4223" s="0" t="n">
        <f aca="false">MIN($B$5,P4222+K4223*$B$6-I4223)</f>
        <v>334.54303693616</v>
      </c>
      <c r="Q4223" s="0" t="n">
        <f aca="false">MAX(0,F4223-H4223-K4223-L4223)</f>
        <v>0</v>
      </c>
    </row>
    <row r="4224" customFormat="false" ht="15" hidden="false" customHeight="false" outlineLevel="0" collapsed="false">
      <c r="A4224" s="0" t="n">
        <f aca="false">'Profiles 8760'!A4213</f>
        <v>4211</v>
      </c>
      <c r="B4224" s="0" t="n">
        <f aca="false">'Profiles 8760'!B4213</f>
        <v>6</v>
      </c>
      <c r="C4224" s="0" t="n">
        <f aca="false">'Profiles 8760'!E4213</f>
        <v>0</v>
      </c>
      <c r="D4224" s="0" t="n">
        <f aca="false">'Profiles 8760'!F4213</f>
        <v>1</v>
      </c>
      <c r="E4224" s="0" t="n">
        <f aca="false">'Profiles 8760'!G4213</f>
        <v>0.286346</v>
      </c>
      <c r="F4224" s="0" t="n">
        <f aca="false">D4224*Assumptions!$C$11*$B$7+E4224*Assumptions!$C$12*$B$8</f>
        <v>300.5115514</v>
      </c>
      <c r="G4224" s="0" t="n">
        <f aca="false">C4224*Assumptions!$C$15</f>
        <v>0</v>
      </c>
      <c r="H4224" s="0" t="n">
        <f aca="false">MIN(F4224,G4224)</f>
        <v>0</v>
      </c>
      <c r="I4224" s="0" t="n">
        <f aca="false">IF(C4224=1,MIN(G4224-H4224,Assumptions!$C$13,P4223),0)</f>
        <v>0</v>
      </c>
      <c r="J4224" s="0" t="n">
        <f aca="false">H4224+I4224</f>
        <v>0</v>
      </c>
      <c r="K4224" s="0" t="n">
        <f aca="false">MIN(IF(C4224=1,F4224-H4224,F4224),Assumptions!$C$13,MAX(0,($B$5-P4223)/$B$6))</f>
        <v>180</v>
      </c>
      <c r="L4224" s="0" t="n">
        <f aca="false">IF(C4224=1,0,MIN(F4224-K4224,Assumptions!$C$15,MAX(0,$B$10-O4223-M4224)))</f>
        <v>120.5115514</v>
      </c>
      <c r="M4224" s="0" t="n">
        <f aca="false">'Profiles 8760'!H4213</f>
        <v>151600</v>
      </c>
      <c r="N4224" s="0" t="n">
        <f aca="false">J4224+L4224</f>
        <v>120.5115514</v>
      </c>
      <c r="O4224" s="0" t="n">
        <f aca="false">O4223+N4224</f>
        <v>395859.892963277</v>
      </c>
      <c r="P4224" s="0" t="n">
        <f aca="false">MIN($B$5,P4223+K4224*$B$6-I4224)</f>
        <v>490.56703693616</v>
      </c>
      <c r="Q4224" s="0" t="n">
        <f aca="false">MAX(0,F4224-H4224-K4224-L4224)</f>
        <v>0</v>
      </c>
    </row>
    <row r="4225" customFormat="false" ht="15" hidden="false" customHeight="false" outlineLevel="0" collapsed="false">
      <c r="A4225" s="0" t="n">
        <f aca="false">'Profiles 8760'!A4214</f>
        <v>4212</v>
      </c>
      <c r="B4225" s="0" t="n">
        <f aca="false">'Profiles 8760'!B4214</f>
        <v>6</v>
      </c>
      <c r="C4225" s="0" t="n">
        <f aca="false">'Profiles 8760'!E4214</f>
        <v>0</v>
      </c>
      <c r="D4225" s="0" t="n">
        <f aca="false">'Profiles 8760'!F4214</f>
        <v>1</v>
      </c>
      <c r="E4225" s="0" t="n">
        <f aca="false">'Profiles 8760'!G4214</f>
        <v>0.285649</v>
      </c>
      <c r="F4225" s="0" t="n">
        <f aca="false">D4225*Assumptions!$C$11*$B$7+E4225*Assumptions!$C$12*$B$8</f>
        <v>300.4830441</v>
      </c>
      <c r="G4225" s="0" t="n">
        <f aca="false">C4225*Assumptions!$C$15</f>
        <v>0</v>
      </c>
      <c r="H4225" s="0" t="n">
        <f aca="false">MIN(F4225,G4225)</f>
        <v>0</v>
      </c>
      <c r="I4225" s="0" t="n">
        <f aca="false">IF(C4225=1,MIN(G4225-H4225,Assumptions!$C$13,P4224),0)</f>
        <v>0</v>
      </c>
      <c r="J4225" s="0" t="n">
        <f aca="false">H4225+I4225</f>
        <v>0</v>
      </c>
      <c r="K4225" s="0" t="n">
        <f aca="false">MIN(IF(C4225=1,F4225-H4225,F4225),Assumptions!$C$13,MAX(0,($B$5-P4224)/$B$6))</f>
        <v>23.3536722010153</v>
      </c>
      <c r="L4225" s="0" t="n">
        <f aca="false">IF(C4225=1,0,MIN(F4225-K4225,Assumptions!$C$15,MAX(0,$B$10-O4224-M4225)))</f>
        <v>200</v>
      </c>
      <c r="M4225" s="0" t="n">
        <f aca="false">'Profiles 8760'!H4214</f>
        <v>151600</v>
      </c>
      <c r="N4225" s="0" t="n">
        <f aca="false">J4225+L4225</f>
        <v>200</v>
      </c>
      <c r="O4225" s="0" t="n">
        <f aca="false">O4224+N4225</f>
        <v>396059.892963277</v>
      </c>
      <c r="P4225" s="0" t="n">
        <f aca="false">MIN($B$5,P4224+K4225*$B$6-I4225)</f>
        <v>510.81</v>
      </c>
      <c r="Q4225" s="0" t="n">
        <f aca="false">MAX(0,F4225-H4225-K4225-L4225)</f>
        <v>77.1293718989848</v>
      </c>
    </row>
    <row r="4226" customFormat="false" ht="15" hidden="false" customHeight="false" outlineLevel="0" collapsed="false">
      <c r="A4226" s="0" t="n">
        <f aca="false">'Profiles 8760'!A4215</f>
        <v>4213</v>
      </c>
      <c r="B4226" s="0" t="n">
        <f aca="false">'Profiles 8760'!B4215</f>
        <v>6</v>
      </c>
      <c r="C4226" s="0" t="n">
        <f aca="false">'Profiles 8760'!E4215</f>
        <v>0</v>
      </c>
      <c r="D4226" s="0" t="n">
        <f aca="false">'Profiles 8760'!F4215</f>
        <v>1</v>
      </c>
      <c r="E4226" s="0" t="n">
        <f aca="false">'Profiles 8760'!G4215</f>
        <v>0.270423</v>
      </c>
      <c r="F4226" s="0" t="n">
        <f aca="false">D4226*Assumptions!$C$11*$B$7+E4226*Assumptions!$C$12*$B$8</f>
        <v>299.8603007</v>
      </c>
      <c r="G4226" s="0" t="n">
        <f aca="false">C4226*Assumptions!$C$15</f>
        <v>0</v>
      </c>
      <c r="H4226" s="0" t="n">
        <f aca="false">MIN(F4226,G4226)</f>
        <v>0</v>
      </c>
      <c r="I4226" s="0" t="n">
        <f aca="false">IF(C4226=1,MIN(G4226-H4226,Assumptions!$C$13,P4225),0)</f>
        <v>0</v>
      </c>
      <c r="J4226" s="0" t="n">
        <f aca="false">H4226+I4226</f>
        <v>0</v>
      </c>
      <c r="K4226" s="0" t="n">
        <f aca="false">MIN(IF(C4226=1,F4226-H4226,F4226),Assumptions!$C$13,MAX(0,($B$5-P4225)/$B$6))</f>
        <v>0</v>
      </c>
      <c r="L4226" s="0" t="n">
        <f aca="false">IF(C4226=1,0,MIN(F4226-K4226,Assumptions!$C$15,MAX(0,$B$10-O4225-M4226)))</f>
        <v>200</v>
      </c>
      <c r="M4226" s="0" t="n">
        <f aca="false">'Profiles 8760'!H4215</f>
        <v>151600</v>
      </c>
      <c r="N4226" s="0" t="n">
        <f aca="false">J4226+L4226</f>
        <v>200</v>
      </c>
      <c r="O4226" s="0" t="n">
        <f aca="false">O4225+N4226</f>
        <v>396259.892963277</v>
      </c>
      <c r="P4226" s="0" t="n">
        <f aca="false">MIN($B$5,P4225+K4226*$B$6-I4226)</f>
        <v>510.81</v>
      </c>
      <c r="Q4226" s="0" t="n">
        <f aca="false">MAX(0,F4226-H4226-K4226-L4226)</f>
        <v>99.8603007</v>
      </c>
    </row>
    <row r="4227" customFormat="false" ht="15" hidden="false" customHeight="false" outlineLevel="0" collapsed="false">
      <c r="A4227" s="0" t="n">
        <f aca="false">'Profiles 8760'!A4216</f>
        <v>4214</v>
      </c>
      <c r="B4227" s="0" t="n">
        <f aca="false">'Profiles 8760'!B4216</f>
        <v>6</v>
      </c>
      <c r="C4227" s="0" t="n">
        <f aca="false">'Profiles 8760'!E4216</f>
        <v>0</v>
      </c>
      <c r="D4227" s="0" t="n">
        <f aca="false">'Profiles 8760'!F4216</f>
        <v>1</v>
      </c>
      <c r="E4227" s="0" t="n">
        <f aca="false">'Profiles 8760'!G4216</f>
        <v>0.369972</v>
      </c>
      <c r="F4227" s="0" t="n">
        <f aca="false">D4227*Assumptions!$C$11*$B$7+E4227*Assumptions!$C$12*$B$8</f>
        <v>303.9318548</v>
      </c>
      <c r="G4227" s="0" t="n">
        <f aca="false">C4227*Assumptions!$C$15</f>
        <v>0</v>
      </c>
      <c r="H4227" s="0" t="n">
        <f aca="false">MIN(F4227,G4227)</f>
        <v>0</v>
      </c>
      <c r="I4227" s="0" t="n">
        <f aca="false">IF(C4227=1,MIN(G4227-H4227,Assumptions!$C$13,P4226),0)</f>
        <v>0</v>
      </c>
      <c r="J4227" s="0" t="n">
        <f aca="false">H4227+I4227</f>
        <v>0</v>
      </c>
      <c r="K4227" s="0" t="n">
        <f aca="false">MIN(IF(C4227=1,F4227-H4227,F4227),Assumptions!$C$13,MAX(0,($B$5-P4226)/$B$6))</f>
        <v>0</v>
      </c>
      <c r="L4227" s="0" t="n">
        <f aca="false">IF(C4227=1,0,MIN(F4227-K4227,Assumptions!$C$15,MAX(0,$B$10-O4226-M4227)))</f>
        <v>200</v>
      </c>
      <c r="M4227" s="0" t="n">
        <f aca="false">'Profiles 8760'!H4216</f>
        <v>151600</v>
      </c>
      <c r="N4227" s="0" t="n">
        <f aca="false">J4227+L4227</f>
        <v>200</v>
      </c>
      <c r="O4227" s="0" t="n">
        <f aca="false">O4226+N4227</f>
        <v>396459.892963277</v>
      </c>
      <c r="P4227" s="0" t="n">
        <f aca="false">MIN($B$5,P4226+K4227*$B$6-I4227)</f>
        <v>510.81</v>
      </c>
      <c r="Q4227" s="0" t="n">
        <f aca="false">MAX(0,F4227-H4227-K4227-L4227)</f>
        <v>103.9318548</v>
      </c>
    </row>
    <row r="4228" customFormat="false" ht="15" hidden="false" customHeight="false" outlineLevel="0" collapsed="false">
      <c r="A4228" s="0" t="n">
        <f aca="false">'Profiles 8760'!A4217</f>
        <v>4215</v>
      </c>
      <c r="B4228" s="0" t="n">
        <f aca="false">'Profiles 8760'!B4217</f>
        <v>6</v>
      </c>
      <c r="C4228" s="0" t="n">
        <f aca="false">'Profiles 8760'!E4217</f>
        <v>0</v>
      </c>
      <c r="D4228" s="0" t="n">
        <f aca="false">'Profiles 8760'!F4217</f>
        <v>1</v>
      </c>
      <c r="E4228" s="0" t="n">
        <f aca="false">'Profiles 8760'!G4217</f>
        <v>0.456129</v>
      </c>
      <c r="F4228" s="0" t="n">
        <f aca="false">D4228*Assumptions!$C$11*$B$7+E4228*Assumptions!$C$12*$B$8</f>
        <v>307.4556761</v>
      </c>
      <c r="G4228" s="0" t="n">
        <f aca="false">C4228*Assumptions!$C$15</f>
        <v>0</v>
      </c>
      <c r="H4228" s="0" t="n">
        <f aca="false">MIN(F4228,G4228)</f>
        <v>0</v>
      </c>
      <c r="I4228" s="0" t="n">
        <f aca="false">IF(C4228=1,MIN(G4228-H4228,Assumptions!$C$13,P4227),0)</f>
        <v>0</v>
      </c>
      <c r="J4228" s="0" t="n">
        <f aca="false">H4228+I4228</f>
        <v>0</v>
      </c>
      <c r="K4228" s="0" t="n">
        <f aca="false">MIN(IF(C4228=1,F4228-H4228,F4228),Assumptions!$C$13,MAX(0,($B$5-P4227)/$B$6))</f>
        <v>0</v>
      </c>
      <c r="L4228" s="0" t="n">
        <f aca="false">IF(C4228=1,0,MIN(F4228-K4228,Assumptions!$C$15,MAX(0,$B$10-O4227-M4228)))</f>
        <v>200</v>
      </c>
      <c r="M4228" s="0" t="n">
        <f aca="false">'Profiles 8760'!H4217</f>
        <v>151600</v>
      </c>
      <c r="N4228" s="0" t="n">
        <f aca="false">J4228+L4228</f>
        <v>200</v>
      </c>
      <c r="O4228" s="0" t="n">
        <f aca="false">O4227+N4228</f>
        <v>396659.892963277</v>
      </c>
      <c r="P4228" s="0" t="n">
        <f aca="false">MIN($B$5,P4227+K4228*$B$6-I4228)</f>
        <v>510.81</v>
      </c>
      <c r="Q4228" s="0" t="n">
        <f aca="false">MAX(0,F4228-H4228-K4228-L4228)</f>
        <v>107.4556761</v>
      </c>
    </row>
    <row r="4229" customFormat="false" ht="15" hidden="false" customHeight="false" outlineLevel="0" collapsed="false">
      <c r="A4229" s="0" t="n">
        <f aca="false">'Profiles 8760'!A4218</f>
        <v>4216</v>
      </c>
      <c r="B4229" s="0" t="n">
        <f aca="false">'Profiles 8760'!B4218</f>
        <v>6</v>
      </c>
      <c r="C4229" s="0" t="n">
        <f aca="false">'Profiles 8760'!E4218</f>
        <v>0</v>
      </c>
      <c r="D4229" s="0" t="n">
        <f aca="false">'Profiles 8760'!F4218</f>
        <v>0.957192</v>
      </c>
      <c r="E4229" s="0" t="n">
        <f aca="false">'Profiles 8760'!G4218</f>
        <v>0.410271</v>
      </c>
      <c r="F4229" s="0" t="n">
        <f aca="false">D4229*Assumptions!$C$11*$B$7+E4229*Assumptions!$C$12*$B$8</f>
        <v>293.2171335</v>
      </c>
      <c r="G4229" s="0" t="n">
        <f aca="false">C4229*Assumptions!$C$15</f>
        <v>0</v>
      </c>
      <c r="H4229" s="0" t="n">
        <f aca="false">MIN(F4229,G4229)</f>
        <v>0</v>
      </c>
      <c r="I4229" s="0" t="n">
        <f aca="false">IF(C4229=1,MIN(G4229-H4229,Assumptions!$C$13,P4228),0)</f>
        <v>0</v>
      </c>
      <c r="J4229" s="0" t="n">
        <f aca="false">H4229+I4229</f>
        <v>0</v>
      </c>
      <c r="K4229" s="0" t="n">
        <f aca="false">MIN(IF(C4229=1,F4229-H4229,F4229),Assumptions!$C$13,MAX(0,($B$5-P4228)/$B$6))</f>
        <v>0</v>
      </c>
      <c r="L4229" s="0" t="n">
        <f aca="false">IF(C4229=1,0,MIN(F4229-K4229,Assumptions!$C$15,MAX(0,$B$10-O4228-M4229)))</f>
        <v>200</v>
      </c>
      <c r="M4229" s="0" t="n">
        <f aca="false">'Profiles 8760'!H4218</f>
        <v>151600</v>
      </c>
      <c r="N4229" s="0" t="n">
        <f aca="false">J4229+L4229</f>
        <v>200</v>
      </c>
      <c r="O4229" s="0" t="n">
        <f aca="false">O4228+N4229</f>
        <v>396859.892963277</v>
      </c>
      <c r="P4229" s="0" t="n">
        <f aca="false">MIN($B$5,P4228+K4229*$B$6-I4229)</f>
        <v>510.81</v>
      </c>
      <c r="Q4229" s="0" t="n">
        <f aca="false">MAX(0,F4229-H4229-K4229-L4229)</f>
        <v>93.2171335000001</v>
      </c>
    </row>
    <row r="4230" customFormat="false" ht="15" hidden="false" customHeight="false" outlineLevel="0" collapsed="false">
      <c r="A4230" s="0" t="n">
        <f aca="false">'Profiles 8760'!A4219</f>
        <v>4217</v>
      </c>
      <c r="B4230" s="0" t="n">
        <f aca="false">'Profiles 8760'!B4219</f>
        <v>6</v>
      </c>
      <c r="C4230" s="0" t="n">
        <f aca="false">'Profiles 8760'!E4219</f>
        <v>0</v>
      </c>
      <c r="D4230" s="0" t="n">
        <f aca="false">'Profiles 8760'!F4219</f>
        <v>0.688362</v>
      </c>
      <c r="E4230" s="0" t="n">
        <f aca="false">'Profiles 8760'!G4219</f>
        <v>0.453174</v>
      </c>
      <c r="F4230" s="0" t="n">
        <f aca="false">D4230*Assumptions!$C$11*$B$7+E4230*Assumptions!$C$12*$B$8</f>
        <v>217.3337622</v>
      </c>
      <c r="G4230" s="0" t="n">
        <f aca="false">C4230*Assumptions!$C$15</f>
        <v>0</v>
      </c>
      <c r="H4230" s="0" t="n">
        <f aca="false">MIN(F4230,G4230)</f>
        <v>0</v>
      </c>
      <c r="I4230" s="0" t="n">
        <f aca="false">IF(C4230=1,MIN(G4230-H4230,Assumptions!$C$13,P4229),0)</f>
        <v>0</v>
      </c>
      <c r="J4230" s="0" t="n">
        <f aca="false">H4230+I4230</f>
        <v>0</v>
      </c>
      <c r="K4230" s="0" t="n">
        <f aca="false">MIN(IF(C4230=1,F4230-H4230,F4230),Assumptions!$C$13,MAX(0,($B$5-P4229)/$B$6))</f>
        <v>0</v>
      </c>
      <c r="L4230" s="0" t="n">
        <f aca="false">IF(C4230=1,0,MIN(F4230-K4230,Assumptions!$C$15,MAX(0,$B$10-O4229-M4230)))</f>
        <v>200</v>
      </c>
      <c r="M4230" s="0" t="n">
        <f aca="false">'Profiles 8760'!H4219</f>
        <v>151600</v>
      </c>
      <c r="N4230" s="0" t="n">
        <f aca="false">J4230+L4230</f>
        <v>200</v>
      </c>
      <c r="O4230" s="0" t="n">
        <f aca="false">O4229+N4230</f>
        <v>397059.892963277</v>
      </c>
      <c r="P4230" s="0" t="n">
        <f aca="false">MIN($B$5,P4229+K4230*$B$6-I4230)</f>
        <v>510.81</v>
      </c>
      <c r="Q4230" s="0" t="n">
        <f aca="false">MAX(0,F4230-H4230-K4230-L4230)</f>
        <v>17.3337622</v>
      </c>
    </row>
    <row r="4231" customFormat="false" ht="15" hidden="false" customHeight="false" outlineLevel="0" collapsed="false">
      <c r="A4231" s="0" t="n">
        <f aca="false">'Profiles 8760'!A4220</f>
        <v>4218</v>
      </c>
      <c r="B4231" s="0" t="n">
        <f aca="false">'Profiles 8760'!B4220</f>
        <v>6</v>
      </c>
      <c r="C4231" s="0" t="n">
        <f aca="false">'Profiles 8760'!E4220</f>
        <v>0</v>
      </c>
      <c r="D4231" s="0" t="n">
        <f aca="false">'Profiles 8760'!F4220</f>
        <v>0.401092</v>
      </c>
      <c r="E4231" s="0" t="n">
        <f aca="false">'Profiles 8760'!G4220</f>
        <v>0.564307</v>
      </c>
      <c r="F4231" s="0" t="n">
        <f aca="false">D4231*Assumptions!$C$11*$B$7+E4231*Assumptions!$C$12*$B$8</f>
        <v>138.9155259</v>
      </c>
      <c r="G4231" s="0" t="n">
        <f aca="false">C4231*Assumptions!$C$15</f>
        <v>0</v>
      </c>
      <c r="H4231" s="0" t="n">
        <f aca="false">MIN(F4231,G4231)</f>
        <v>0</v>
      </c>
      <c r="I4231" s="0" t="n">
        <f aca="false">IF(C4231=1,MIN(G4231-H4231,Assumptions!$C$13,P4230),0)</f>
        <v>0</v>
      </c>
      <c r="J4231" s="0" t="n">
        <f aca="false">H4231+I4231</f>
        <v>0</v>
      </c>
      <c r="K4231" s="0" t="n">
        <f aca="false">MIN(IF(C4231=1,F4231-H4231,F4231),Assumptions!$C$13,MAX(0,($B$5-P4230)/$B$6))</f>
        <v>0</v>
      </c>
      <c r="L4231" s="0" t="n">
        <f aca="false">IF(C4231=1,0,MIN(F4231-K4231,Assumptions!$C$15,MAX(0,$B$10-O4230-M4231)))</f>
        <v>138.9155259</v>
      </c>
      <c r="M4231" s="0" t="n">
        <f aca="false">'Profiles 8760'!H4220</f>
        <v>151600</v>
      </c>
      <c r="N4231" s="0" t="n">
        <f aca="false">J4231+L4231</f>
        <v>138.9155259</v>
      </c>
      <c r="O4231" s="0" t="n">
        <f aca="false">O4230+N4231</f>
        <v>397198.808489178</v>
      </c>
      <c r="P4231" s="0" t="n">
        <f aca="false">MIN($B$5,P4230+K4231*$B$6-I4231)</f>
        <v>510.81</v>
      </c>
      <c r="Q4231" s="0" t="n">
        <f aca="false">MAX(0,F4231-H4231-K4231-L4231)</f>
        <v>0</v>
      </c>
    </row>
    <row r="4232" customFormat="false" ht="15" hidden="false" customHeight="false" outlineLevel="0" collapsed="false">
      <c r="A4232" s="0" t="n">
        <f aca="false">'Profiles 8760'!A4221</f>
        <v>4219</v>
      </c>
      <c r="B4232" s="0" t="n">
        <f aca="false">'Profiles 8760'!B4221</f>
        <v>6</v>
      </c>
      <c r="C4232" s="0" t="n">
        <f aca="false">'Profiles 8760'!E4221</f>
        <v>0</v>
      </c>
      <c r="D4232" s="0" t="n">
        <f aca="false">'Profiles 8760'!F4221</f>
        <v>0.1385</v>
      </c>
      <c r="E4232" s="0" t="n">
        <f aca="false">'Profiles 8760'!G4221</f>
        <v>0.58931</v>
      </c>
      <c r="F4232" s="0" t="n">
        <f aca="false">D4232*Assumptions!$C$11*$B$7+E4232*Assumptions!$C$12*$B$8</f>
        <v>64.101579</v>
      </c>
      <c r="G4232" s="0" t="n">
        <f aca="false">C4232*Assumptions!$C$15</f>
        <v>0</v>
      </c>
      <c r="H4232" s="0" t="n">
        <f aca="false">MIN(F4232,G4232)</f>
        <v>0</v>
      </c>
      <c r="I4232" s="0" t="n">
        <f aca="false">IF(C4232=1,MIN(G4232-H4232,Assumptions!$C$13,P4231),0)</f>
        <v>0</v>
      </c>
      <c r="J4232" s="0" t="n">
        <f aca="false">H4232+I4232</f>
        <v>0</v>
      </c>
      <c r="K4232" s="0" t="n">
        <f aca="false">MIN(IF(C4232=1,F4232-H4232,F4232),Assumptions!$C$13,MAX(0,($B$5-P4231)/$B$6))</f>
        <v>0</v>
      </c>
      <c r="L4232" s="0" t="n">
        <f aca="false">IF(C4232=1,0,MIN(F4232-K4232,Assumptions!$C$15,MAX(0,$B$10-O4231-M4232)))</f>
        <v>64.101579</v>
      </c>
      <c r="M4232" s="0" t="n">
        <f aca="false">'Profiles 8760'!H4221</f>
        <v>151600</v>
      </c>
      <c r="N4232" s="0" t="n">
        <f aca="false">J4232+L4232</f>
        <v>64.101579</v>
      </c>
      <c r="O4232" s="0" t="n">
        <f aca="false">O4231+N4232</f>
        <v>397262.910068178</v>
      </c>
      <c r="P4232" s="0" t="n">
        <f aca="false">MIN($B$5,P4231+K4232*$B$6-I4232)</f>
        <v>510.81</v>
      </c>
      <c r="Q4232" s="0" t="n">
        <f aca="false">MAX(0,F4232-H4232-K4232-L4232)</f>
        <v>0</v>
      </c>
    </row>
    <row r="4233" customFormat="false" ht="15" hidden="false" customHeight="false" outlineLevel="0" collapsed="false">
      <c r="A4233" s="0" t="n">
        <f aca="false">'Profiles 8760'!A4222</f>
        <v>4220</v>
      </c>
      <c r="B4233" s="0" t="n">
        <f aca="false">'Profiles 8760'!B4222</f>
        <v>6</v>
      </c>
      <c r="C4233" s="0" t="n">
        <f aca="false">'Profiles 8760'!E4222</f>
        <v>1</v>
      </c>
      <c r="D4233" s="0" t="n">
        <f aca="false">'Profiles 8760'!F4222</f>
        <v>0</v>
      </c>
      <c r="E4233" s="0" t="n">
        <f aca="false">'Profiles 8760'!G4222</f>
        <v>0.488515</v>
      </c>
      <c r="F4233" s="0" t="n">
        <f aca="false">D4233*Assumptions!$C$11*$B$7+E4233*Assumptions!$C$12*$B$8</f>
        <v>19.9802635</v>
      </c>
      <c r="G4233" s="0" t="n">
        <f aca="false">C4233*Assumptions!$C$15</f>
        <v>200</v>
      </c>
      <c r="H4233" s="0" t="n">
        <f aca="false">MIN(F4233,G4233)</f>
        <v>19.9802635</v>
      </c>
      <c r="I4233" s="0" t="n">
        <f aca="false">IF(C4233=1,MIN(G4233-H4233,Assumptions!$C$13,P4232),0)</f>
        <v>180</v>
      </c>
      <c r="J4233" s="0" t="n">
        <f aca="false">H4233+I4233</f>
        <v>199.9802635</v>
      </c>
      <c r="K4233" s="0" t="n">
        <f aca="false">MIN(IF(C4233=1,F4233-H4233,F4233),Assumptions!$C$13,MAX(0,($B$5-P4232)/$B$6))</f>
        <v>0</v>
      </c>
      <c r="L4233" s="0" t="n">
        <f aca="false">IF(C4233=1,0,MIN(F4233-K4233,Assumptions!$C$15,MAX(0,$B$10-O4232-M4233)))</f>
        <v>0</v>
      </c>
      <c r="M4233" s="0" t="n">
        <f aca="false">'Profiles 8760'!H4222</f>
        <v>151400</v>
      </c>
      <c r="N4233" s="0" t="n">
        <f aca="false">J4233+L4233</f>
        <v>199.9802635</v>
      </c>
      <c r="O4233" s="0" t="n">
        <f aca="false">O4232+N4233</f>
        <v>397462.890331678</v>
      </c>
      <c r="P4233" s="0" t="n">
        <f aca="false">MIN($B$5,P4232+K4233*$B$6-I4233)</f>
        <v>330.81</v>
      </c>
      <c r="Q4233" s="0" t="n">
        <f aca="false">MAX(0,F4233-H4233-K4233-L4233)</f>
        <v>0</v>
      </c>
    </row>
    <row r="4234" customFormat="false" ht="15" hidden="false" customHeight="false" outlineLevel="0" collapsed="false">
      <c r="A4234" s="0" t="n">
        <f aca="false">'Profiles 8760'!A4223</f>
        <v>4221</v>
      </c>
      <c r="B4234" s="0" t="n">
        <f aca="false">'Profiles 8760'!B4223</f>
        <v>6</v>
      </c>
      <c r="C4234" s="0" t="n">
        <f aca="false">'Profiles 8760'!E4223</f>
        <v>1</v>
      </c>
      <c r="D4234" s="0" t="n">
        <f aca="false">'Profiles 8760'!F4223</f>
        <v>0</v>
      </c>
      <c r="E4234" s="0" t="n">
        <f aca="false">'Profiles 8760'!G4223</f>
        <v>0.655041</v>
      </c>
      <c r="F4234" s="0" t="n">
        <f aca="false">D4234*Assumptions!$C$11*$B$7+E4234*Assumptions!$C$12*$B$8</f>
        <v>26.7911769</v>
      </c>
      <c r="G4234" s="0" t="n">
        <f aca="false">C4234*Assumptions!$C$15</f>
        <v>200</v>
      </c>
      <c r="H4234" s="0" t="n">
        <f aca="false">MIN(F4234,G4234)</f>
        <v>26.7911769</v>
      </c>
      <c r="I4234" s="0" t="n">
        <f aca="false">IF(C4234=1,MIN(G4234-H4234,Assumptions!$C$13,P4233),0)</f>
        <v>173.2088231</v>
      </c>
      <c r="J4234" s="0" t="n">
        <f aca="false">H4234+I4234</f>
        <v>200</v>
      </c>
      <c r="K4234" s="0" t="n">
        <f aca="false">MIN(IF(C4234=1,F4234-H4234,F4234),Assumptions!$C$13,MAX(0,($B$5-P4233)/$B$6))</f>
        <v>0</v>
      </c>
      <c r="L4234" s="0" t="n">
        <f aca="false">IF(C4234=1,0,MIN(F4234-K4234,Assumptions!$C$15,MAX(0,$B$10-O4233-M4234)))</f>
        <v>0</v>
      </c>
      <c r="M4234" s="0" t="n">
        <f aca="false">'Profiles 8760'!H4223</f>
        <v>151200</v>
      </c>
      <c r="N4234" s="0" t="n">
        <f aca="false">J4234+L4234</f>
        <v>200</v>
      </c>
      <c r="O4234" s="0" t="n">
        <f aca="false">O4233+N4234</f>
        <v>397662.890331678</v>
      </c>
      <c r="P4234" s="0" t="n">
        <f aca="false">MIN($B$5,P4233+K4234*$B$6-I4234)</f>
        <v>157.6011769</v>
      </c>
      <c r="Q4234" s="0" t="n">
        <f aca="false">MAX(0,F4234-H4234-K4234-L4234)</f>
        <v>0</v>
      </c>
    </row>
    <row r="4235" customFormat="false" ht="15" hidden="false" customHeight="false" outlineLevel="0" collapsed="false">
      <c r="A4235" s="0" t="n">
        <f aca="false">'Profiles 8760'!A4224</f>
        <v>4222</v>
      </c>
      <c r="B4235" s="0" t="n">
        <f aca="false">'Profiles 8760'!B4224</f>
        <v>6</v>
      </c>
      <c r="C4235" s="0" t="n">
        <f aca="false">'Profiles 8760'!E4224</f>
        <v>0</v>
      </c>
      <c r="D4235" s="0" t="n">
        <f aca="false">'Profiles 8760'!F4224</f>
        <v>0</v>
      </c>
      <c r="E4235" s="0" t="n">
        <f aca="false">'Profiles 8760'!G4224</f>
        <v>0.657286</v>
      </c>
      <c r="F4235" s="0" t="n">
        <f aca="false">D4235*Assumptions!$C$11*$B$7+E4235*Assumptions!$C$12*$B$8</f>
        <v>26.8829974</v>
      </c>
      <c r="G4235" s="0" t="n">
        <f aca="false">C4235*Assumptions!$C$15</f>
        <v>0</v>
      </c>
      <c r="H4235" s="0" t="n">
        <f aca="false">MIN(F4235,G4235)</f>
        <v>0</v>
      </c>
      <c r="I4235" s="0" t="n">
        <f aca="false">IF(C4235=1,MIN(G4235-H4235,Assumptions!$C$13,P4234),0)</f>
        <v>0</v>
      </c>
      <c r="J4235" s="0" t="n">
        <f aca="false">H4235+I4235</f>
        <v>0</v>
      </c>
      <c r="K4235" s="0" t="n">
        <f aca="false">MIN(IF(C4235=1,F4235-H4235,F4235),Assumptions!$C$13,MAX(0,($B$5-P4234)/$B$6))</f>
        <v>26.8829974</v>
      </c>
      <c r="L4235" s="0" t="n">
        <f aca="false">IF(C4235=1,0,MIN(F4235-K4235,Assumptions!$C$15,MAX(0,$B$10-O4234-M4235)))</f>
        <v>0</v>
      </c>
      <c r="M4235" s="0" t="n">
        <f aca="false">'Profiles 8760'!H4224</f>
        <v>151200</v>
      </c>
      <c r="N4235" s="0" t="n">
        <f aca="false">J4235+L4235</f>
        <v>0</v>
      </c>
      <c r="O4235" s="0" t="n">
        <f aca="false">O4234+N4235</f>
        <v>397662.890331678</v>
      </c>
      <c r="P4235" s="0" t="n">
        <f aca="false">MIN($B$5,P4234+K4235*$B$6-I4235)</f>
        <v>180.90335904632</v>
      </c>
      <c r="Q4235" s="0" t="n">
        <f aca="false">MAX(0,F4235-H4235-K4235-L4235)</f>
        <v>0</v>
      </c>
    </row>
    <row r="4236" customFormat="false" ht="15" hidden="false" customHeight="false" outlineLevel="0" collapsed="false">
      <c r="A4236" s="0" t="n">
        <f aca="false">'Profiles 8760'!A4225</f>
        <v>4223</v>
      </c>
      <c r="B4236" s="0" t="n">
        <f aca="false">'Profiles 8760'!B4225</f>
        <v>6</v>
      </c>
      <c r="C4236" s="0" t="n">
        <f aca="false">'Profiles 8760'!E4225</f>
        <v>0</v>
      </c>
      <c r="D4236" s="0" t="n">
        <f aca="false">'Profiles 8760'!F4225</f>
        <v>0</v>
      </c>
      <c r="E4236" s="0" t="n">
        <f aca="false">'Profiles 8760'!G4225</f>
        <v>0.840087</v>
      </c>
      <c r="F4236" s="0" t="n">
        <f aca="false">D4236*Assumptions!$C$11*$B$7+E4236*Assumptions!$C$12*$B$8</f>
        <v>34.3595583</v>
      </c>
      <c r="G4236" s="0" t="n">
        <f aca="false">C4236*Assumptions!$C$15</f>
        <v>0</v>
      </c>
      <c r="H4236" s="0" t="n">
        <f aca="false">MIN(F4236,G4236)</f>
        <v>0</v>
      </c>
      <c r="I4236" s="0" t="n">
        <f aca="false">IF(C4236=1,MIN(G4236-H4236,Assumptions!$C$13,P4235),0)</f>
        <v>0</v>
      </c>
      <c r="J4236" s="0" t="n">
        <f aca="false">H4236+I4236</f>
        <v>0</v>
      </c>
      <c r="K4236" s="0" t="n">
        <f aca="false">MIN(IF(C4236=1,F4236-H4236,F4236),Assumptions!$C$13,MAX(0,($B$5-P4235)/$B$6))</f>
        <v>34.3595583</v>
      </c>
      <c r="L4236" s="0" t="n">
        <f aca="false">IF(C4236=1,0,MIN(F4236-K4236,Assumptions!$C$15,MAX(0,$B$10-O4235-M4236)))</f>
        <v>0</v>
      </c>
      <c r="M4236" s="0" t="n">
        <f aca="false">'Profiles 8760'!H4225</f>
        <v>151200</v>
      </c>
      <c r="N4236" s="0" t="n">
        <f aca="false">J4236+L4236</f>
        <v>0</v>
      </c>
      <c r="O4236" s="0" t="n">
        <f aca="false">O4235+N4236</f>
        <v>397662.890331678</v>
      </c>
      <c r="P4236" s="0" t="n">
        <f aca="false">MIN($B$5,P4235+K4236*$B$6-I4236)</f>
        <v>210.68622418076</v>
      </c>
      <c r="Q4236" s="0" t="n">
        <f aca="false">MAX(0,F4236-H4236-K4236-L4236)</f>
        <v>0</v>
      </c>
    </row>
    <row r="4237" customFormat="false" ht="15" hidden="false" customHeight="false" outlineLevel="0" collapsed="false">
      <c r="A4237" s="0" t="n">
        <f aca="false">'Profiles 8760'!A4226</f>
        <v>4224</v>
      </c>
      <c r="B4237" s="0" t="n">
        <f aca="false">'Profiles 8760'!B4226</f>
        <v>6</v>
      </c>
      <c r="C4237" s="0" t="n">
        <f aca="false">'Profiles 8760'!E4226</f>
        <v>0</v>
      </c>
      <c r="D4237" s="0" t="n">
        <f aca="false">'Profiles 8760'!F4226</f>
        <v>0</v>
      </c>
      <c r="E4237" s="0" t="n">
        <f aca="false">'Profiles 8760'!G4226</f>
        <v>0.986159</v>
      </c>
      <c r="F4237" s="0" t="n">
        <f aca="false">D4237*Assumptions!$C$11*$B$7+E4237*Assumptions!$C$12*$B$8</f>
        <v>40.3339031</v>
      </c>
      <c r="G4237" s="0" t="n">
        <f aca="false">C4237*Assumptions!$C$15</f>
        <v>0</v>
      </c>
      <c r="H4237" s="0" t="n">
        <f aca="false">MIN(F4237,G4237)</f>
        <v>0</v>
      </c>
      <c r="I4237" s="0" t="n">
        <f aca="false">IF(C4237=1,MIN(G4237-H4237,Assumptions!$C$13,P4236),0)</f>
        <v>0</v>
      </c>
      <c r="J4237" s="0" t="n">
        <f aca="false">H4237+I4237</f>
        <v>0</v>
      </c>
      <c r="K4237" s="0" t="n">
        <f aca="false">MIN(IF(C4237=1,F4237-H4237,F4237),Assumptions!$C$13,MAX(0,($B$5-P4236)/$B$6))</f>
        <v>40.3339031</v>
      </c>
      <c r="L4237" s="0" t="n">
        <f aca="false">IF(C4237=1,0,MIN(F4237-K4237,Assumptions!$C$15,MAX(0,$B$10-O4236-M4237)))</f>
        <v>0</v>
      </c>
      <c r="M4237" s="0" t="n">
        <f aca="false">'Profiles 8760'!H4226</f>
        <v>151200</v>
      </c>
      <c r="N4237" s="0" t="n">
        <f aca="false">J4237+L4237</f>
        <v>0</v>
      </c>
      <c r="O4237" s="0" t="n">
        <f aca="false">O4236+N4237</f>
        <v>397662.890331678</v>
      </c>
      <c r="P4237" s="0" t="n">
        <f aca="false">MIN($B$5,P4236+K4237*$B$6-I4237)</f>
        <v>245.64765138784</v>
      </c>
      <c r="Q4237" s="0" t="n">
        <f aca="false">MAX(0,F4237-H4237-K4237-L4237)</f>
        <v>0</v>
      </c>
    </row>
    <row r="4238" customFormat="false" ht="15" hidden="false" customHeight="false" outlineLevel="0" collapsed="false">
      <c r="A4238" s="0" t="n">
        <f aca="false">'Profiles 8760'!A4227</f>
        <v>4225</v>
      </c>
      <c r="B4238" s="0" t="n">
        <f aca="false">'Profiles 8760'!B4227</f>
        <v>6</v>
      </c>
      <c r="C4238" s="0" t="n">
        <f aca="false">'Profiles 8760'!E4227</f>
        <v>0</v>
      </c>
      <c r="D4238" s="0" t="n">
        <f aca="false">'Profiles 8760'!F4227</f>
        <v>0</v>
      </c>
      <c r="E4238" s="0" t="n">
        <f aca="false">'Profiles 8760'!G4227</f>
        <v>1</v>
      </c>
      <c r="F4238" s="0" t="n">
        <f aca="false">D4238*Assumptions!$C$11*$B$7+E4238*Assumptions!$C$12*$B$8</f>
        <v>40.9</v>
      </c>
      <c r="G4238" s="0" t="n">
        <f aca="false">C4238*Assumptions!$C$15</f>
        <v>0</v>
      </c>
      <c r="H4238" s="0" t="n">
        <f aca="false">MIN(F4238,G4238)</f>
        <v>0</v>
      </c>
      <c r="I4238" s="0" t="n">
        <f aca="false">IF(C4238=1,MIN(G4238-H4238,Assumptions!$C$13,P4237),0)</f>
        <v>0</v>
      </c>
      <c r="J4238" s="0" t="n">
        <f aca="false">H4238+I4238</f>
        <v>0</v>
      </c>
      <c r="K4238" s="0" t="n">
        <f aca="false">MIN(IF(C4238=1,F4238-H4238,F4238),Assumptions!$C$13,MAX(0,($B$5-P4237)/$B$6))</f>
        <v>40.9</v>
      </c>
      <c r="L4238" s="0" t="n">
        <f aca="false">IF(C4238=1,0,MIN(F4238-K4238,Assumptions!$C$15,MAX(0,$B$10-O4237-M4238)))</f>
        <v>0</v>
      </c>
      <c r="M4238" s="0" t="n">
        <f aca="false">'Profiles 8760'!H4227</f>
        <v>151200</v>
      </c>
      <c r="N4238" s="0" t="n">
        <f aca="false">J4238+L4238</f>
        <v>0</v>
      </c>
      <c r="O4238" s="0" t="n">
        <f aca="false">O4237+N4238</f>
        <v>397662.890331678</v>
      </c>
      <c r="P4238" s="0" t="n">
        <f aca="false">MIN($B$5,P4237+K4238*$B$6-I4238)</f>
        <v>281.09977138784</v>
      </c>
      <c r="Q4238" s="0" t="n">
        <f aca="false">MAX(0,F4238-H4238-K4238-L4238)</f>
        <v>0</v>
      </c>
    </row>
    <row r="4239" customFormat="false" ht="15" hidden="false" customHeight="false" outlineLevel="0" collapsed="false">
      <c r="A4239" s="0" t="n">
        <f aca="false">'Profiles 8760'!A4228</f>
        <v>4226</v>
      </c>
      <c r="B4239" s="0" t="n">
        <f aca="false">'Profiles 8760'!B4228</f>
        <v>6</v>
      </c>
      <c r="C4239" s="0" t="n">
        <f aca="false">'Profiles 8760'!E4228</f>
        <v>0</v>
      </c>
      <c r="D4239" s="0" t="n">
        <f aca="false">'Profiles 8760'!F4228</f>
        <v>0</v>
      </c>
      <c r="E4239" s="0" t="n">
        <f aca="false">'Profiles 8760'!G4228</f>
        <v>1</v>
      </c>
      <c r="F4239" s="0" t="n">
        <f aca="false">D4239*Assumptions!$C$11*$B$7+E4239*Assumptions!$C$12*$B$8</f>
        <v>40.9</v>
      </c>
      <c r="G4239" s="0" t="n">
        <f aca="false">C4239*Assumptions!$C$15</f>
        <v>0</v>
      </c>
      <c r="H4239" s="0" t="n">
        <f aca="false">MIN(F4239,G4239)</f>
        <v>0</v>
      </c>
      <c r="I4239" s="0" t="n">
        <f aca="false">IF(C4239=1,MIN(G4239-H4239,Assumptions!$C$13,P4238),0)</f>
        <v>0</v>
      </c>
      <c r="J4239" s="0" t="n">
        <f aca="false">H4239+I4239</f>
        <v>0</v>
      </c>
      <c r="K4239" s="0" t="n">
        <f aca="false">MIN(IF(C4239=1,F4239-H4239,F4239),Assumptions!$C$13,MAX(0,($B$5-P4238)/$B$6))</f>
        <v>40.9</v>
      </c>
      <c r="L4239" s="0" t="n">
        <f aca="false">IF(C4239=1,0,MIN(F4239-K4239,Assumptions!$C$15,MAX(0,$B$10-O4238-M4239)))</f>
        <v>0</v>
      </c>
      <c r="M4239" s="0" t="n">
        <f aca="false">'Profiles 8760'!H4228</f>
        <v>151200</v>
      </c>
      <c r="N4239" s="0" t="n">
        <f aca="false">J4239+L4239</f>
        <v>0</v>
      </c>
      <c r="O4239" s="0" t="n">
        <f aca="false">O4238+N4239</f>
        <v>397662.890331678</v>
      </c>
      <c r="P4239" s="0" t="n">
        <f aca="false">MIN($B$5,P4238+K4239*$B$6-I4239)</f>
        <v>316.55189138784</v>
      </c>
      <c r="Q4239" s="0" t="n">
        <f aca="false">MAX(0,F4239-H4239-K4239-L4239)</f>
        <v>0</v>
      </c>
    </row>
    <row r="4240" customFormat="false" ht="15" hidden="false" customHeight="false" outlineLevel="0" collapsed="false">
      <c r="A4240" s="0" t="n">
        <f aca="false">'Profiles 8760'!A4229</f>
        <v>4227</v>
      </c>
      <c r="B4240" s="0" t="n">
        <f aca="false">'Profiles 8760'!B4229</f>
        <v>6</v>
      </c>
      <c r="C4240" s="0" t="n">
        <f aca="false">'Profiles 8760'!E4229</f>
        <v>0</v>
      </c>
      <c r="D4240" s="0" t="n">
        <f aca="false">'Profiles 8760'!F4229</f>
        <v>0</v>
      </c>
      <c r="E4240" s="0" t="n">
        <f aca="false">'Profiles 8760'!G4229</f>
        <v>0.973063</v>
      </c>
      <c r="F4240" s="0" t="n">
        <f aca="false">D4240*Assumptions!$C$11*$B$7+E4240*Assumptions!$C$12*$B$8</f>
        <v>39.7982767</v>
      </c>
      <c r="G4240" s="0" t="n">
        <f aca="false">C4240*Assumptions!$C$15</f>
        <v>0</v>
      </c>
      <c r="H4240" s="0" t="n">
        <f aca="false">MIN(F4240,G4240)</f>
        <v>0</v>
      </c>
      <c r="I4240" s="0" t="n">
        <f aca="false">IF(C4240=1,MIN(G4240-H4240,Assumptions!$C$13,P4239),0)</f>
        <v>0</v>
      </c>
      <c r="J4240" s="0" t="n">
        <f aca="false">H4240+I4240</f>
        <v>0</v>
      </c>
      <c r="K4240" s="0" t="n">
        <f aca="false">MIN(IF(C4240=1,F4240-H4240,F4240),Assumptions!$C$13,MAX(0,($B$5-P4239)/$B$6))</f>
        <v>39.7982767</v>
      </c>
      <c r="L4240" s="0" t="n">
        <f aca="false">IF(C4240=1,0,MIN(F4240-K4240,Assumptions!$C$15,MAX(0,$B$10-O4239-M4240)))</f>
        <v>0</v>
      </c>
      <c r="M4240" s="0" t="n">
        <f aca="false">'Profiles 8760'!H4229</f>
        <v>151200</v>
      </c>
      <c r="N4240" s="0" t="n">
        <f aca="false">J4240+L4240</f>
        <v>0</v>
      </c>
      <c r="O4240" s="0" t="n">
        <f aca="false">O4239+N4240</f>
        <v>397662.890331678</v>
      </c>
      <c r="P4240" s="0" t="n">
        <f aca="false">MIN($B$5,P4239+K4240*$B$6-I4240)</f>
        <v>351.0490376314</v>
      </c>
      <c r="Q4240" s="0" t="n">
        <f aca="false">MAX(0,F4240-H4240-K4240-L4240)</f>
        <v>0</v>
      </c>
    </row>
    <row r="4241" customFormat="false" ht="15" hidden="false" customHeight="false" outlineLevel="0" collapsed="false">
      <c r="A4241" s="0" t="n">
        <f aca="false">'Profiles 8760'!A4230</f>
        <v>4228</v>
      </c>
      <c r="B4241" s="0" t="n">
        <f aca="false">'Profiles 8760'!B4230</f>
        <v>6</v>
      </c>
      <c r="C4241" s="0" t="n">
        <f aca="false">'Profiles 8760'!E4230</f>
        <v>0</v>
      </c>
      <c r="D4241" s="0" t="n">
        <f aca="false">'Profiles 8760'!F4230</f>
        <v>0</v>
      </c>
      <c r="E4241" s="0" t="n">
        <f aca="false">'Profiles 8760'!G4230</f>
        <v>1</v>
      </c>
      <c r="F4241" s="0" t="n">
        <f aca="false">D4241*Assumptions!$C$11*$B$7+E4241*Assumptions!$C$12*$B$8</f>
        <v>40.9</v>
      </c>
      <c r="G4241" s="0" t="n">
        <f aca="false">C4241*Assumptions!$C$15</f>
        <v>0</v>
      </c>
      <c r="H4241" s="0" t="n">
        <f aca="false">MIN(F4241,G4241)</f>
        <v>0</v>
      </c>
      <c r="I4241" s="0" t="n">
        <f aca="false">IF(C4241=1,MIN(G4241-H4241,Assumptions!$C$13,P4240),0)</f>
        <v>0</v>
      </c>
      <c r="J4241" s="0" t="n">
        <f aca="false">H4241+I4241</f>
        <v>0</v>
      </c>
      <c r="K4241" s="0" t="n">
        <f aca="false">MIN(IF(C4241=1,F4241-H4241,F4241),Assumptions!$C$13,MAX(0,($B$5-P4240)/$B$6))</f>
        <v>40.9</v>
      </c>
      <c r="L4241" s="0" t="n">
        <f aca="false">IF(C4241=1,0,MIN(F4241-K4241,Assumptions!$C$15,MAX(0,$B$10-O4240-M4241)))</f>
        <v>0</v>
      </c>
      <c r="M4241" s="0" t="n">
        <f aca="false">'Profiles 8760'!H4230</f>
        <v>151200</v>
      </c>
      <c r="N4241" s="0" t="n">
        <f aca="false">J4241+L4241</f>
        <v>0</v>
      </c>
      <c r="O4241" s="0" t="n">
        <f aca="false">O4240+N4241</f>
        <v>397662.890331678</v>
      </c>
      <c r="P4241" s="0" t="n">
        <f aca="false">MIN($B$5,P4240+K4241*$B$6-I4241)</f>
        <v>386.5011576314</v>
      </c>
      <c r="Q4241" s="0" t="n">
        <f aca="false">MAX(0,F4241-H4241-K4241-L4241)</f>
        <v>0</v>
      </c>
    </row>
    <row r="4242" customFormat="false" ht="15" hidden="false" customHeight="false" outlineLevel="0" collapsed="false">
      <c r="A4242" s="0" t="n">
        <f aca="false">'Profiles 8760'!A4231</f>
        <v>4229</v>
      </c>
      <c r="B4242" s="0" t="n">
        <f aca="false">'Profiles 8760'!B4231</f>
        <v>6</v>
      </c>
      <c r="C4242" s="0" t="n">
        <f aca="false">'Profiles 8760'!E4231</f>
        <v>0</v>
      </c>
      <c r="D4242" s="0" t="n">
        <f aca="false">'Profiles 8760'!F4231</f>
        <v>0</v>
      </c>
      <c r="E4242" s="0" t="n">
        <f aca="false">'Profiles 8760'!G4231</f>
        <v>0.890962</v>
      </c>
      <c r="F4242" s="0" t="n">
        <f aca="false">D4242*Assumptions!$C$11*$B$7+E4242*Assumptions!$C$12*$B$8</f>
        <v>36.4403458</v>
      </c>
      <c r="G4242" s="0" t="n">
        <f aca="false">C4242*Assumptions!$C$15</f>
        <v>0</v>
      </c>
      <c r="H4242" s="0" t="n">
        <f aca="false">MIN(F4242,G4242)</f>
        <v>0</v>
      </c>
      <c r="I4242" s="0" t="n">
        <f aca="false">IF(C4242=1,MIN(G4242-H4242,Assumptions!$C$13,P4241),0)</f>
        <v>0</v>
      </c>
      <c r="J4242" s="0" t="n">
        <f aca="false">H4242+I4242</f>
        <v>0</v>
      </c>
      <c r="K4242" s="0" t="n">
        <f aca="false">MIN(IF(C4242=1,F4242-H4242,F4242),Assumptions!$C$13,MAX(0,($B$5-P4241)/$B$6))</f>
        <v>36.4403458</v>
      </c>
      <c r="L4242" s="0" t="n">
        <f aca="false">IF(C4242=1,0,MIN(F4242-K4242,Assumptions!$C$15,MAX(0,$B$10-O4241-M4242)))</f>
        <v>0</v>
      </c>
      <c r="M4242" s="0" t="n">
        <f aca="false">'Profiles 8760'!H4231</f>
        <v>151200</v>
      </c>
      <c r="N4242" s="0" t="n">
        <f aca="false">J4242+L4242</f>
        <v>0</v>
      </c>
      <c r="O4242" s="0" t="n">
        <f aca="false">O4241+N4242</f>
        <v>397662.890331678</v>
      </c>
      <c r="P4242" s="0" t="n">
        <f aca="false">MIN($B$5,P4241+K4242*$B$6-I4242)</f>
        <v>418.08764937084</v>
      </c>
      <c r="Q4242" s="0" t="n">
        <f aca="false">MAX(0,F4242-H4242-K4242-L4242)</f>
        <v>0</v>
      </c>
    </row>
    <row r="4243" customFormat="false" ht="15" hidden="false" customHeight="false" outlineLevel="0" collapsed="false">
      <c r="A4243" s="0" t="n">
        <f aca="false">'Profiles 8760'!A4232</f>
        <v>4230</v>
      </c>
      <c r="B4243" s="0" t="n">
        <f aca="false">'Profiles 8760'!B4232</f>
        <v>6</v>
      </c>
      <c r="C4243" s="0" t="n">
        <f aca="false">'Profiles 8760'!E4232</f>
        <v>0</v>
      </c>
      <c r="D4243" s="0" t="n">
        <f aca="false">'Profiles 8760'!F4232</f>
        <v>0</v>
      </c>
      <c r="E4243" s="0" t="n">
        <f aca="false">'Profiles 8760'!G4232</f>
        <v>0.619062</v>
      </c>
      <c r="F4243" s="0" t="n">
        <f aca="false">D4243*Assumptions!$C$11*$B$7+E4243*Assumptions!$C$12*$B$8</f>
        <v>25.3196358</v>
      </c>
      <c r="G4243" s="0" t="n">
        <f aca="false">C4243*Assumptions!$C$15</f>
        <v>0</v>
      </c>
      <c r="H4243" s="0" t="n">
        <f aca="false">MIN(F4243,G4243)</f>
        <v>0</v>
      </c>
      <c r="I4243" s="0" t="n">
        <f aca="false">IF(C4243=1,MIN(G4243-H4243,Assumptions!$C$13,P4242),0)</f>
        <v>0</v>
      </c>
      <c r="J4243" s="0" t="n">
        <f aca="false">H4243+I4243</f>
        <v>0</v>
      </c>
      <c r="K4243" s="0" t="n">
        <f aca="false">MIN(IF(C4243=1,F4243-H4243,F4243),Assumptions!$C$13,MAX(0,($B$5-P4242)/$B$6))</f>
        <v>25.3196358</v>
      </c>
      <c r="L4243" s="0" t="n">
        <f aca="false">IF(C4243=1,0,MIN(F4243-K4243,Assumptions!$C$15,MAX(0,$B$10-O4242-M4243)))</f>
        <v>0</v>
      </c>
      <c r="M4243" s="0" t="n">
        <f aca="false">'Profiles 8760'!H4232</f>
        <v>151200</v>
      </c>
      <c r="N4243" s="0" t="n">
        <f aca="false">J4243+L4243</f>
        <v>0</v>
      </c>
      <c r="O4243" s="0" t="n">
        <f aca="false">O4242+N4243</f>
        <v>397662.890331678</v>
      </c>
      <c r="P4243" s="0" t="n">
        <f aca="false">MIN($B$5,P4242+K4243*$B$6-I4243)</f>
        <v>440.03470968228</v>
      </c>
      <c r="Q4243" s="0" t="n">
        <f aca="false">MAX(0,F4243-H4243-K4243-L4243)</f>
        <v>0</v>
      </c>
    </row>
    <row r="4244" customFormat="false" ht="15" hidden="false" customHeight="false" outlineLevel="0" collapsed="false">
      <c r="A4244" s="0" t="n">
        <f aca="false">'Profiles 8760'!A4233</f>
        <v>4231</v>
      </c>
      <c r="B4244" s="0" t="n">
        <f aca="false">'Profiles 8760'!B4233</f>
        <v>6</v>
      </c>
      <c r="C4244" s="0" t="n">
        <f aca="false">'Profiles 8760'!E4233</f>
        <v>0</v>
      </c>
      <c r="D4244" s="0" t="n">
        <f aca="false">'Profiles 8760'!F4233</f>
        <v>0.106115</v>
      </c>
      <c r="E4244" s="0" t="n">
        <f aca="false">'Profiles 8760'!G4233</f>
        <v>0.395167</v>
      </c>
      <c r="F4244" s="0" t="n">
        <f aca="false">D4244*Assumptions!$C$11*$B$7+E4244*Assumptions!$C$12*$B$8</f>
        <v>46.8083423</v>
      </c>
      <c r="G4244" s="0" t="n">
        <f aca="false">C4244*Assumptions!$C$15</f>
        <v>0</v>
      </c>
      <c r="H4244" s="0" t="n">
        <f aca="false">MIN(F4244,G4244)</f>
        <v>0</v>
      </c>
      <c r="I4244" s="0" t="n">
        <f aca="false">IF(C4244=1,MIN(G4244-H4244,Assumptions!$C$13,P4243),0)</f>
        <v>0</v>
      </c>
      <c r="J4244" s="0" t="n">
        <f aca="false">H4244+I4244</f>
        <v>0</v>
      </c>
      <c r="K4244" s="0" t="n">
        <f aca="false">MIN(IF(C4244=1,F4244-H4244,F4244),Assumptions!$C$13,MAX(0,($B$5-P4243)/$B$6))</f>
        <v>46.8083423</v>
      </c>
      <c r="L4244" s="0" t="n">
        <f aca="false">IF(C4244=1,0,MIN(F4244-K4244,Assumptions!$C$15,MAX(0,$B$10-O4243-M4244)))</f>
        <v>0</v>
      </c>
      <c r="M4244" s="0" t="n">
        <f aca="false">'Profiles 8760'!H4233</f>
        <v>151200</v>
      </c>
      <c r="N4244" s="0" t="n">
        <f aca="false">J4244+L4244</f>
        <v>0</v>
      </c>
      <c r="O4244" s="0" t="n">
        <f aca="false">O4243+N4244</f>
        <v>397662.890331678</v>
      </c>
      <c r="P4244" s="0" t="n">
        <f aca="false">MIN($B$5,P4243+K4244*$B$6-I4244)</f>
        <v>480.60818078792</v>
      </c>
      <c r="Q4244" s="0" t="n">
        <f aca="false">MAX(0,F4244-H4244-K4244-L4244)</f>
        <v>0</v>
      </c>
    </row>
    <row r="4245" customFormat="false" ht="15" hidden="false" customHeight="false" outlineLevel="0" collapsed="false">
      <c r="A4245" s="0" t="n">
        <f aca="false">'Profiles 8760'!A4234</f>
        <v>4232</v>
      </c>
      <c r="B4245" s="0" t="n">
        <f aca="false">'Profiles 8760'!B4234</f>
        <v>6</v>
      </c>
      <c r="C4245" s="0" t="n">
        <f aca="false">'Profiles 8760'!E4234</f>
        <v>1</v>
      </c>
      <c r="D4245" s="0" t="n">
        <f aca="false">'Profiles 8760'!F4234</f>
        <v>0.307307</v>
      </c>
      <c r="E4245" s="0" t="n">
        <f aca="false">'Profiles 8760'!G4234</f>
        <v>0.389913</v>
      </c>
      <c r="F4245" s="0" t="n">
        <f aca="false">D4245*Assumptions!$C$11*$B$7+E4245*Assumptions!$C$12*$B$8</f>
        <v>104.6977033</v>
      </c>
      <c r="G4245" s="0" t="n">
        <f aca="false">C4245*Assumptions!$C$15</f>
        <v>200</v>
      </c>
      <c r="H4245" s="0" t="n">
        <f aca="false">MIN(F4245,G4245)</f>
        <v>104.6977033</v>
      </c>
      <c r="I4245" s="0" t="n">
        <f aca="false">IF(C4245=1,MIN(G4245-H4245,Assumptions!$C$13,P4244),0)</f>
        <v>95.3022967</v>
      </c>
      <c r="J4245" s="0" t="n">
        <f aca="false">H4245+I4245</f>
        <v>200</v>
      </c>
      <c r="K4245" s="0" t="n">
        <f aca="false">MIN(IF(C4245=1,F4245-H4245,F4245),Assumptions!$C$13,MAX(0,($B$5-P4244)/$B$6))</f>
        <v>0</v>
      </c>
      <c r="L4245" s="0" t="n">
        <f aca="false">IF(C4245=1,0,MIN(F4245-K4245,Assumptions!$C$15,MAX(0,$B$10-O4244-M4245)))</f>
        <v>0</v>
      </c>
      <c r="M4245" s="0" t="n">
        <f aca="false">'Profiles 8760'!H4234</f>
        <v>151000</v>
      </c>
      <c r="N4245" s="0" t="n">
        <f aca="false">J4245+L4245</f>
        <v>200</v>
      </c>
      <c r="O4245" s="0" t="n">
        <f aca="false">O4244+N4245</f>
        <v>397862.890331678</v>
      </c>
      <c r="P4245" s="0" t="n">
        <f aca="false">MIN($B$5,P4244+K4245*$B$6-I4245)</f>
        <v>385.30588408792</v>
      </c>
      <c r="Q4245" s="0" t="n">
        <f aca="false">MAX(0,F4245-H4245-K4245-L4245)</f>
        <v>0</v>
      </c>
    </row>
    <row r="4246" customFormat="false" ht="15" hidden="false" customHeight="false" outlineLevel="0" collapsed="false">
      <c r="A4246" s="0" t="n">
        <f aca="false">'Profiles 8760'!A4235</f>
        <v>4233</v>
      </c>
      <c r="B4246" s="0" t="n">
        <f aca="false">'Profiles 8760'!B4235</f>
        <v>6</v>
      </c>
      <c r="C4246" s="0" t="n">
        <f aca="false">'Profiles 8760'!E4235</f>
        <v>1</v>
      </c>
      <c r="D4246" s="0" t="n">
        <f aca="false">'Profiles 8760'!F4235</f>
        <v>0.527406</v>
      </c>
      <c r="E4246" s="0" t="n">
        <f aca="false">'Profiles 8760'!G4235</f>
        <v>0.376198</v>
      </c>
      <c r="F4246" s="0" t="n">
        <f aca="false">D4246*Assumptions!$C$11*$B$7+E4246*Assumptions!$C$12*$B$8</f>
        <v>167.701351</v>
      </c>
      <c r="G4246" s="0" t="n">
        <f aca="false">C4246*Assumptions!$C$15</f>
        <v>200</v>
      </c>
      <c r="H4246" s="0" t="n">
        <f aca="false">MIN(F4246,G4246)</f>
        <v>167.701351</v>
      </c>
      <c r="I4246" s="0" t="n">
        <f aca="false">IF(C4246=1,MIN(G4246-H4246,Assumptions!$C$13,P4245),0)</f>
        <v>32.298649</v>
      </c>
      <c r="J4246" s="0" t="n">
        <f aca="false">H4246+I4246</f>
        <v>200</v>
      </c>
      <c r="K4246" s="0" t="n">
        <f aca="false">MIN(IF(C4246=1,F4246-H4246,F4246),Assumptions!$C$13,MAX(0,($B$5-P4245)/$B$6))</f>
        <v>0</v>
      </c>
      <c r="L4246" s="0" t="n">
        <f aca="false">IF(C4246=1,0,MIN(F4246-K4246,Assumptions!$C$15,MAX(0,$B$10-O4245-M4246)))</f>
        <v>0</v>
      </c>
      <c r="M4246" s="0" t="n">
        <f aca="false">'Profiles 8760'!H4235</f>
        <v>150800</v>
      </c>
      <c r="N4246" s="0" t="n">
        <f aca="false">J4246+L4246</f>
        <v>200</v>
      </c>
      <c r="O4246" s="0" t="n">
        <f aca="false">O4245+N4246</f>
        <v>398062.890331678</v>
      </c>
      <c r="P4246" s="0" t="n">
        <f aca="false">MIN($B$5,P4245+K4246*$B$6-I4246)</f>
        <v>353.00723508792</v>
      </c>
      <c r="Q4246" s="0" t="n">
        <f aca="false">MAX(0,F4246-H4246-K4246-L4246)</f>
        <v>0</v>
      </c>
    </row>
    <row r="4247" customFormat="false" ht="15" hidden="false" customHeight="false" outlineLevel="0" collapsed="false">
      <c r="A4247" s="0" t="n">
        <f aca="false">'Profiles 8760'!A4236</f>
        <v>4234</v>
      </c>
      <c r="B4247" s="0" t="n">
        <f aca="false">'Profiles 8760'!B4236</f>
        <v>6</v>
      </c>
      <c r="C4247" s="0" t="n">
        <f aca="false">'Profiles 8760'!E4236</f>
        <v>0</v>
      </c>
      <c r="D4247" s="0" t="n">
        <f aca="false">'Profiles 8760'!F4236</f>
        <v>0.733377</v>
      </c>
      <c r="E4247" s="0" t="n">
        <f aca="false">'Profiles 8760'!G4236</f>
        <v>0.236194</v>
      </c>
      <c r="F4247" s="0" t="n">
        <f aca="false">D4247*Assumptions!$C$11*$B$7+E4247*Assumptions!$C$12*$B$8</f>
        <v>221.4596122</v>
      </c>
      <c r="G4247" s="0" t="n">
        <f aca="false">C4247*Assumptions!$C$15</f>
        <v>0</v>
      </c>
      <c r="H4247" s="0" t="n">
        <f aca="false">MIN(F4247,G4247)</f>
        <v>0</v>
      </c>
      <c r="I4247" s="0" t="n">
        <f aca="false">IF(C4247=1,MIN(G4247-H4247,Assumptions!$C$13,P4246),0)</f>
        <v>0</v>
      </c>
      <c r="J4247" s="0" t="n">
        <f aca="false">H4247+I4247</f>
        <v>0</v>
      </c>
      <c r="K4247" s="0" t="n">
        <f aca="false">MIN(IF(C4247=1,F4247-H4247,F4247),Assumptions!$C$13,MAX(0,($B$5-P4246)/$B$6))</f>
        <v>180</v>
      </c>
      <c r="L4247" s="0" t="n">
        <f aca="false">IF(C4247=1,0,MIN(F4247-K4247,Assumptions!$C$15,MAX(0,$B$10-O4246-M4247)))</f>
        <v>41.4596122</v>
      </c>
      <c r="M4247" s="0" t="n">
        <f aca="false">'Profiles 8760'!H4236</f>
        <v>150800</v>
      </c>
      <c r="N4247" s="0" t="n">
        <f aca="false">J4247+L4247</f>
        <v>41.4596122</v>
      </c>
      <c r="O4247" s="0" t="n">
        <f aca="false">O4246+N4247</f>
        <v>398104.349943878</v>
      </c>
      <c r="P4247" s="0" t="n">
        <f aca="false">MIN($B$5,P4246+K4247*$B$6-I4247)</f>
        <v>509.03123508792</v>
      </c>
      <c r="Q4247" s="0" t="n">
        <f aca="false">MAX(0,F4247-H4247-K4247-L4247)</f>
        <v>0</v>
      </c>
    </row>
    <row r="4248" customFormat="false" ht="15" hidden="false" customHeight="false" outlineLevel="0" collapsed="false">
      <c r="A4248" s="0" t="n">
        <f aca="false">'Profiles 8760'!A4237</f>
        <v>4235</v>
      </c>
      <c r="B4248" s="0" t="n">
        <f aca="false">'Profiles 8760'!B4237</f>
        <v>6</v>
      </c>
      <c r="C4248" s="0" t="n">
        <f aca="false">'Profiles 8760'!E4237</f>
        <v>0</v>
      </c>
      <c r="D4248" s="0" t="n">
        <f aca="false">'Profiles 8760'!F4237</f>
        <v>0.899788</v>
      </c>
      <c r="E4248" s="0" t="n">
        <f aca="false">'Profiles 8760'!G4237</f>
        <v>0.147221</v>
      </c>
      <c r="F4248" s="0" t="n">
        <f aca="false">D4248*Assumptions!$C$11*$B$7+E4248*Assumptions!$C$12*$B$8</f>
        <v>265.8801133</v>
      </c>
      <c r="G4248" s="0" t="n">
        <f aca="false">C4248*Assumptions!$C$15</f>
        <v>0</v>
      </c>
      <c r="H4248" s="0" t="n">
        <f aca="false">MIN(F4248,G4248)</f>
        <v>0</v>
      </c>
      <c r="I4248" s="0" t="n">
        <f aca="false">IF(C4248=1,MIN(G4248-H4248,Assumptions!$C$13,P4247),0)</f>
        <v>0</v>
      </c>
      <c r="J4248" s="0" t="n">
        <f aca="false">H4248+I4248</f>
        <v>0</v>
      </c>
      <c r="K4248" s="0" t="n">
        <f aca="false">MIN(IF(C4248=1,F4248-H4248,F4248),Assumptions!$C$13,MAX(0,($B$5-P4247)/$B$6))</f>
        <v>2.05210534388558</v>
      </c>
      <c r="L4248" s="0" t="n">
        <f aca="false">IF(C4248=1,0,MIN(F4248-K4248,Assumptions!$C$15,MAX(0,$B$10-O4247-M4248)))</f>
        <v>200</v>
      </c>
      <c r="M4248" s="0" t="n">
        <f aca="false">'Profiles 8760'!H4237</f>
        <v>150800</v>
      </c>
      <c r="N4248" s="0" t="n">
        <f aca="false">J4248+L4248</f>
        <v>200</v>
      </c>
      <c r="O4248" s="0" t="n">
        <f aca="false">O4247+N4248</f>
        <v>398304.349943878</v>
      </c>
      <c r="P4248" s="0" t="n">
        <f aca="false">MIN($B$5,P4247+K4248*$B$6-I4248)</f>
        <v>510.81</v>
      </c>
      <c r="Q4248" s="0" t="n">
        <f aca="false">MAX(0,F4248-H4248-K4248-L4248)</f>
        <v>63.8280079561145</v>
      </c>
    </row>
    <row r="4249" customFormat="false" ht="15" hidden="false" customHeight="false" outlineLevel="0" collapsed="false">
      <c r="A4249" s="0" t="n">
        <f aca="false">'Profiles 8760'!A4238</f>
        <v>4236</v>
      </c>
      <c r="B4249" s="0" t="n">
        <f aca="false">'Profiles 8760'!B4238</f>
        <v>6</v>
      </c>
      <c r="C4249" s="0" t="n">
        <f aca="false">'Profiles 8760'!E4238</f>
        <v>0</v>
      </c>
      <c r="D4249" s="0" t="n">
        <f aca="false">'Profiles 8760'!F4238</f>
        <v>1</v>
      </c>
      <c r="E4249" s="0" t="n">
        <f aca="false">'Profiles 8760'!G4238</f>
        <v>0.153539</v>
      </c>
      <c r="F4249" s="0" t="n">
        <f aca="false">D4249*Assumptions!$C$11*$B$7+E4249*Assumptions!$C$12*$B$8</f>
        <v>295.0797451</v>
      </c>
      <c r="G4249" s="0" t="n">
        <f aca="false">C4249*Assumptions!$C$15</f>
        <v>0</v>
      </c>
      <c r="H4249" s="0" t="n">
        <f aca="false">MIN(F4249,G4249)</f>
        <v>0</v>
      </c>
      <c r="I4249" s="0" t="n">
        <f aca="false">IF(C4249=1,MIN(G4249-H4249,Assumptions!$C$13,P4248),0)</f>
        <v>0</v>
      </c>
      <c r="J4249" s="0" t="n">
        <f aca="false">H4249+I4249</f>
        <v>0</v>
      </c>
      <c r="K4249" s="0" t="n">
        <f aca="false">MIN(IF(C4249=1,F4249-H4249,F4249),Assumptions!$C$13,MAX(0,($B$5-P4248)/$B$6))</f>
        <v>0</v>
      </c>
      <c r="L4249" s="0" t="n">
        <f aca="false">IF(C4249=1,0,MIN(F4249-K4249,Assumptions!$C$15,MAX(0,$B$10-O4248-M4249)))</f>
        <v>200</v>
      </c>
      <c r="M4249" s="0" t="n">
        <f aca="false">'Profiles 8760'!H4238</f>
        <v>150800</v>
      </c>
      <c r="N4249" s="0" t="n">
        <f aca="false">J4249+L4249</f>
        <v>200</v>
      </c>
      <c r="O4249" s="0" t="n">
        <f aca="false">O4248+N4249</f>
        <v>398504.349943878</v>
      </c>
      <c r="P4249" s="0" t="n">
        <f aca="false">MIN($B$5,P4248+K4249*$B$6-I4249)</f>
        <v>510.81</v>
      </c>
      <c r="Q4249" s="0" t="n">
        <f aca="false">MAX(0,F4249-H4249-K4249-L4249)</f>
        <v>95.0797451</v>
      </c>
    </row>
    <row r="4250" customFormat="false" ht="15" hidden="false" customHeight="false" outlineLevel="0" collapsed="false">
      <c r="A4250" s="0" t="n">
        <f aca="false">'Profiles 8760'!A4239</f>
        <v>4237</v>
      </c>
      <c r="B4250" s="0" t="n">
        <f aca="false">'Profiles 8760'!B4239</f>
        <v>6</v>
      </c>
      <c r="C4250" s="0" t="n">
        <f aca="false">'Profiles 8760'!E4239</f>
        <v>0</v>
      </c>
      <c r="D4250" s="0" t="n">
        <f aca="false">'Profiles 8760'!F4239</f>
        <v>1</v>
      </c>
      <c r="E4250" s="0" t="n">
        <f aca="false">'Profiles 8760'!G4239</f>
        <v>0.214275</v>
      </c>
      <c r="F4250" s="0" t="n">
        <f aca="false">D4250*Assumptions!$C$11*$B$7+E4250*Assumptions!$C$12*$B$8</f>
        <v>297.5638475</v>
      </c>
      <c r="G4250" s="0" t="n">
        <f aca="false">C4250*Assumptions!$C$15</f>
        <v>0</v>
      </c>
      <c r="H4250" s="0" t="n">
        <f aca="false">MIN(F4250,G4250)</f>
        <v>0</v>
      </c>
      <c r="I4250" s="0" t="n">
        <f aca="false">IF(C4250=1,MIN(G4250-H4250,Assumptions!$C$13,P4249),0)</f>
        <v>0</v>
      </c>
      <c r="J4250" s="0" t="n">
        <f aca="false">H4250+I4250</f>
        <v>0</v>
      </c>
      <c r="K4250" s="0" t="n">
        <f aca="false">MIN(IF(C4250=1,F4250-H4250,F4250),Assumptions!$C$13,MAX(0,($B$5-P4249)/$B$6))</f>
        <v>0</v>
      </c>
      <c r="L4250" s="0" t="n">
        <f aca="false">IF(C4250=1,0,MIN(F4250-K4250,Assumptions!$C$15,MAX(0,$B$10-O4249-M4250)))</f>
        <v>200</v>
      </c>
      <c r="M4250" s="0" t="n">
        <f aca="false">'Profiles 8760'!H4239</f>
        <v>150800</v>
      </c>
      <c r="N4250" s="0" t="n">
        <f aca="false">J4250+L4250</f>
        <v>200</v>
      </c>
      <c r="O4250" s="0" t="n">
        <f aca="false">O4249+N4250</f>
        <v>398704.349943878</v>
      </c>
      <c r="P4250" s="0" t="n">
        <f aca="false">MIN($B$5,P4249+K4250*$B$6-I4250)</f>
        <v>510.81</v>
      </c>
      <c r="Q4250" s="0" t="n">
        <f aca="false">MAX(0,F4250-H4250-K4250-L4250)</f>
        <v>97.5638475</v>
      </c>
    </row>
    <row r="4251" customFormat="false" ht="15" hidden="false" customHeight="false" outlineLevel="0" collapsed="false">
      <c r="A4251" s="0" t="n">
        <f aca="false">'Profiles 8760'!A4240</f>
        <v>4238</v>
      </c>
      <c r="B4251" s="0" t="n">
        <f aca="false">'Profiles 8760'!B4240</f>
        <v>6</v>
      </c>
      <c r="C4251" s="0" t="n">
        <f aca="false">'Profiles 8760'!E4240</f>
        <v>0</v>
      </c>
      <c r="D4251" s="0" t="n">
        <f aca="false">'Profiles 8760'!F4240</f>
        <v>1</v>
      </c>
      <c r="E4251" s="0" t="n">
        <f aca="false">'Profiles 8760'!G4240</f>
        <v>0.207484</v>
      </c>
      <c r="F4251" s="0" t="n">
        <f aca="false">D4251*Assumptions!$C$11*$B$7+E4251*Assumptions!$C$12*$B$8</f>
        <v>297.2860956</v>
      </c>
      <c r="G4251" s="0" t="n">
        <f aca="false">C4251*Assumptions!$C$15</f>
        <v>0</v>
      </c>
      <c r="H4251" s="0" t="n">
        <f aca="false">MIN(F4251,G4251)</f>
        <v>0</v>
      </c>
      <c r="I4251" s="0" t="n">
        <f aca="false">IF(C4251=1,MIN(G4251-H4251,Assumptions!$C$13,P4250),0)</f>
        <v>0</v>
      </c>
      <c r="J4251" s="0" t="n">
        <f aca="false">H4251+I4251</f>
        <v>0</v>
      </c>
      <c r="K4251" s="0" t="n">
        <f aca="false">MIN(IF(C4251=1,F4251-H4251,F4251),Assumptions!$C$13,MAX(0,($B$5-P4250)/$B$6))</f>
        <v>0</v>
      </c>
      <c r="L4251" s="0" t="n">
        <f aca="false">IF(C4251=1,0,MIN(F4251-K4251,Assumptions!$C$15,MAX(0,$B$10-O4250-M4251)))</f>
        <v>200</v>
      </c>
      <c r="M4251" s="0" t="n">
        <f aca="false">'Profiles 8760'!H4240</f>
        <v>150800</v>
      </c>
      <c r="N4251" s="0" t="n">
        <f aca="false">J4251+L4251</f>
        <v>200</v>
      </c>
      <c r="O4251" s="0" t="n">
        <f aca="false">O4250+N4251</f>
        <v>398904.349943878</v>
      </c>
      <c r="P4251" s="0" t="n">
        <f aca="false">MIN($B$5,P4250+K4251*$B$6-I4251)</f>
        <v>510.81</v>
      </c>
      <c r="Q4251" s="0" t="n">
        <f aca="false">MAX(0,F4251-H4251-K4251-L4251)</f>
        <v>97.2860956</v>
      </c>
    </row>
    <row r="4252" customFormat="false" ht="15" hidden="false" customHeight="false" outlineLevel="0" collapsed="false">
      <c r="A4252" s="0" t="n">
        <f aca="false">'Profiles 8760'!A4241</f>
        <v>4239</v>
      </c>
      <c r="B4252" s="0" t="n">
        <f aca="false">'Profiles 8760'!B4241</f>
        <v>6</v>
      </c>
      <c r="C4252" s="0" t="n">
        <f aca="false">'Profiles 8760'!E4241</f>
        <v>0</v>
      </c>
      <c r="D4252" s="0" t="n">
        <f aca="false">'Profiles 8760'!F4241</f>
        <v>0.899788</v>
      </c>
      <c r="E4252" s="0" t="n">
        <f aca="false">'Profiles 8760'!G4241</f>
        <v>0.240917</v>
      </c>
      <c r="F4252" s="0" t="n">
        <f aca="false">D4252*Assumptions!$C$11*$B$7+E4252*Assumptions!$C$12*$B$8</f>
        <v>269.7122797</v>
      </c>
      <c r="G4252" s="0" t="n">
        <f aca="false">C4252*Assumptions!$C$15</f>
        <v>0</v>
      </c>
      <c r="H4252" s="0" t="n">
        <f aca="false">MIN(F4252,G4252)</f>
        <v>0</v>
      </c>
      <c r="I4252" s="0" t="n">
        <f aca="false">IF(C4252=1,MIN(G4252-H4252,Assumptions!$C$13,P4251),0)</f>
        <v>0</v>
      </c>
      <c r="J4252" s="0" t="n">
        <f aca="false">H4252+I4252</f>
        <v>0</v>
      </c>
      <c r="K4252" s="0" t="n">
        <f aca="false">MIN(IF(C4252=1,F4252-H4252,F4252),Assumptions!$C$13,MAX(0,($B$5-P4251)/$B$6))</f>
        <v>0</v>
      </c>
      <c r="L4252" s="0" t="n">
        <f aca="false">IF(C4252=1,0,MIN(F4252-K4252,Assumptions!$C$15,MAX(0,$B$10-O4251-M4252)))</f>
        <v>200</v>
      </c>
      <c r="M4252" s="0" t="n">
        <f aca="false">'Profiles 8760'!H4241</f>
        <v>150800</v>
      </c>
      <c r="N4252" s="0" t="n">
        <f aca="false">J4252+L4252</f>
        <v>200</v>
      </c>
      <c r="O4252" s="0" t="n">
        <f aca="false">O4251+N4252</f>
        <v>399104.349943878</v>
      </c>
      <c r="P4252" s="0" t="n">
        <f aca="false">MIN($B$5,P4251+K4252*$B$6-I4252)</f>
        <v>510.81</v>
      </c>
      <c r="Q4252" s="0" t="n">
        <f aca="false">MAX(0,F4252-H4252-K4252-L4252)</f>
        <v>69.7122797</v>
      </c>
    </row>
    <row r="4253" customFormat="false" ht="15" hidden="false" customHeight="false" outlineLevel="0" collapsed="false">
      <c r="A4253" s="0" t="n">
        <f aca="false">'Profiles 8760'!A4242</f>
        <v>4240</v>
      </c>
      <c r="B4253" s="0" t="n">
        <f aca="false">'Profiles 8760'!B4242</f>
        <v>6</v>
      </c>
      <c r="C4253" s="0" t="n">
        <f aca="false">'Profiles 8760'!E4242</f>
        <v>0</v>
      </c>
      <c r="D4253" s="0" t="n">
        <f aca="false">'Profiles 8760'!F4242</f>
        <v>0.733377</v>
      </c>
      <c r="E4253" s="0" t="n">
        <f aca="false">'Profiles 8760'!G4242</f>
        <v>0.246151</v>
      </c>
      <c r="F4253" s="0" t="n">
        <f aca="false">D4253*Assumptions!$C$11*$B$7+E4253*Assumptions!$C$12*$B$8</f>
        <v>221.8668535</v>
      </c>
      <c r="G4253" s="0" t="n">
        <f aca="false">C4253*Assumptions!$C$15</f>
        <v>0</v>
      </c>
      <c r="H4253" s="0" t="n">
        <f aca="false">MIN(F4253,G4253)</f>
        <v>0</v>
      </c>
      <c r="I4253" s="0" t="n">
        <f aca="false">IF(C4253=1,MIN(G4253-H4253,Assumptions!$C$13,P4252),0)</f>
        <v>0</v>
      </c>
      <c r="J4253" s="0" t="n">
        <f aca="false">H4253+I4253</f>
        <v>0</v>
      </c>
      <c r="K4253" s="0" t="n">
        <f aca="false">MIN(IF(C4253=1,F4253-H4253,F4253),Assumptions!$C$13,MAX(0,($B$5-P4252)/$B$6))</f>
        <v>0</v>
      </c>
      <c r="L4253" s="0" t="n">
        <f aca="false">IF(C4253=1,0,MIN(F4253-K4253,Assumptions!$C$15,MAX(0,$B$10-O4252-M4253)))</f>
        <v>200</v>
      </c>
      <c r="M4253" s="0" t="n">
        <f aca="false">'Profiles 8760'!H4242</f>
        <v>150800</v>
      </c>
      <c r="N4253" s="0" t="n">
        <f aca="false">J4253+L4253</f>
        <v>200</v>
      </c>
      <c r="O4253" s="0" t="n">
        <f aca="false">O4252+N4253</f>
        <v>399304.349943878</v>
      </c>
      <c r="P4253" s="0" t="n">
        <f aca="false">MIN($B$5,P4252+K4253*$B$6-I4253)</f>
        <v>510.81</v>
      </c>
      <c r="Q4253" s="0" t="n">
        <f aca="false">MAX(0,F4253-H4253-K4253-L4253)</f>
        <v>21.8668535</v>
      </c>
    </row>
    <row r="4254" customFormat="false" ht="15" hidden="false" customHeight="false" outlineLevel="0" collapsed="false">
      <c r="A4254" s="0" t="n">
        <f aca="false">'Profiles 8760'!A4243</f>
        <v>4241</v>
      </c>
      <c r="B4254" s="0" t="n">
        <f aca="false">'Profiles 8760'!B4243</f>
        <v>6</v>
      </c>
      <c r="C4254" s="0" t="n">
        <f aca="false">'Profiles 8760'!E4243</f>
        <v>0</v>
      </c>
      <c r="D4254" s="0" t="n">
        <f aca="false">'Profiles 8760'!F4243</f>
        <v>0.527406</v>
      </c>
      <c r="E4254" s="0" t="n">
        <f aca="false">'Profiles 8760'!G4243</f>
        <v>0.413172</v>
      </c>
      <c r="F4254" s="0" t="n">
        <f aca="false">D4254*Assumptions!$C$11*$B$7+E4254*Assumptions!$C$12*$B$8</f>
        <v>169.2135876</v>
      </c>
      <c r="G4254" s="0" t="n">
        <f aca="false">C4254*Assumptions!$C$15</f>
        <v>0</v>
      </c>
      <c r="H4254" s="0" t="n">
        <f aca="false">MIN(F4254,G4254)</f>
        <v>0</v>
      </c>
      <c r="I4254" s="0" t="n">
        <f aca="false">IF(C4254=1,MIN(G4254-H4254,Assumptions!$C$13,P4253),0)</f>
        <v>0</v>
      </c>
      <c r="J4254" s="0" t="n">
        <f aca="false">H4254+I4254</f>
        <v>0</v>
      </c>
      <c r="K4254" s="0" t="n">
        <f aca="false">MIN(IF(C4254=1,F4254-H4254,F4254),Assumptions!$C$13,MAX(0,($B$5-P4253)/$B$6))</f>
        <v>0</v>
      </c>
      <c r="L4254" s="0" t="n">
        <f aca="false">IF(C4254=1,0,MIN(F4254-K4254,Assumptions!$C$15,MAX(0,$B$10-O4253-M4254)))</f>
        <v>169.2135876</v>
      </c>
      <c r="M4254" s="0" t="n">
        <f aca="false">'Profiles 8760'!H4243</f>
        <v>150800</v>
      </c>
      <c r="N4254" s="0" t="n">
        <f aca="false">J4254+L4254</f>
        <v>169.2135876</v>
      </c>
      <c r="O4254" s="0" t="n">
        <f aca="false">O4253+N4254</f>
        <v>399473.563531477</v>
      </c>
      <c r="P4254" s="0" t="n">
        <f aca="false">MIN($B$5,P4253+K4254*$B$6-I4254)</f>
        <v>510.81</v>
      </c>
      <c r="Q4254" s="0" t="n">
        <f aca="false">MAX(0,F4254-H4254-K4254-L4254)</f>
        <v>0</v>
      </c>
    </row>
    <row r="4255" customFormat="false" ht="15" hidden="false" customHeight="false" outlineLevel="0" collapsed="false">
      <c r="A4255" s="0" t="n">
        <f aca="false">'Profiles 8760'!A4244</f>
        <v>4242</v>
      </c>
      <c r="B4255" s="0" t="n">
        <f aca="false">'Profiles 8760'!B4244</f>
        <v>6</v>
      </c>
      <c r="C4255" s="0" t="n">
        <f aca="false">'Profiles 8760'!E4244</f>
        <v>0</v>
      </c>
      <c r="D4255" s="0" t="n">
        <f aca="false">'Profiles 8760'!F4244</f>
        <v>0.307307</v>
      </c>
      <c r="E4255" s="0" t="n">
        <f aca="false">'Profiles 8760'!G4244</f>
        <v>0.292194</v>
      </c>
      <c r="F4255" s="0" t="n">
        <f aca="false">D4255*Assumptions!$C$11*$B$7+E4255*Assumptions!$C$12*$B$8</f>
        <v>100.7009962</v>
      </c>
      <c r="G4255" s="0" t="n">
        <f aca="false">C4255*Assumptions!$C$15</f>
        <v>0</v>
      </c>
      <c r="H4255" s="0" t="n">
        <f aca="false">MIN(F4255,G4255)</f>
        <v>0</v>
      </c>
      <c r="I4255" s="0" t="n">
        <f aca="false">IF(C4255=1,MIN(G4255-H4255,Assumptions!$C$13,P4254),0)</f>
        <v>0</v>
      </c>
      <c r="J4255" s="0" t="n">
        <f aca="false">H4255+I4255</f>
        <v>0</v>
      </c>
      <c r="K4255" s="0" t="n">
        <f aca="false">MIN(IF(C4255=1,F4255-H4255,F4255),Assumptions!$C$13,MAX(0,($B$5-P4254)/$B$6))</f>
        <v>0</v>
      </c>
      <c r="L4255" s="0" t="n">
        <f aca="false">IF(C4255=1,0,MIN(F4255-K4255,Assumptions!$C$15,MAX(0,$B$10-O4254-M4255)))</f>
        <v>100.7009962</v>
      </c>
      <c r="M4255" s="0" t="n">
        <f aca="false">'Profiles 8760'!H4244</f>
        <v>150800</v>
      </c>
      <c r="N4255" s="0" t="n">
        <f aca="false">J4255+L4255</f>
        <v>100.7009962</v>
      </c>
      <c r="O4255" s="0" t="n">
        <f aca="false">O4254+N4255</f>
        <v>399574.264527677</v>
      </c>
      <c r="P4255" s="0" t="n">
        <f aca="false">MIN($B$5,P4254+K4255*$B$6-I4255)</f>
        <v>510.81</v>
      </c>
      <c r="Q4255" s="0" t="n">
        <f aca="false">MAX(0,F4255-H4255-K4255-L4255)</f>
        <v>0</v>
      </c>
    </row>
    <row r="4256" customFormat="false" ht="15" hidden="false" customHeight="false" outlineLevel="0" collapsed="false">
      <c r="A4256" s="0" t="n">
        <f aca="false">'Profiles 8760'!A4245</f>
        <v>4243</v>
      </c>
      <c r="B4256" s="0" t="n">
        <f aca="false">'Profiles 8760'!B4245</f>
        <v>6</v>
      </c>
      <c r="C4256" s="0" t="n">
        <f aca="false">'Profiles 8760'!E4245</f>
        <v>0</v>
      </c>
      <c r="D4256" s="0" t="n">
        <f aca="false">'Profiles 8760'!F4245</f>
        <v>0.106115</v>
      </c>
      <c r="E4256" s="0" t="n">
        <f aca="false">'Profiles 8760'!G4245</f>
        <v>0.207828</v>
      </c>
      <c r="F4256" s="0" t="n">
        <f aca="false">D4256*Assumptions!$C$11*$B$7+E4256*Assumptions!$C$12*$B$8</f>
        <v>39.1461772</v>
      </c>
      <c r="G4256" s="0" t="n">
        <f aca="false">C4256*Assumptions!$C$15</f>
        <v>0</v>
      </c>
      <c r="H4256" s="0" t="n">
        <f aca="false">MIN(F4256,G4256)</f>
        <v>0</v>
      </c>
      <c r="I4256" s="0" t="n">
        <f aca="false">IF(C4256=1,MIN(G4256-H4256,Assumptions!$C$13,P4255),0)</f>
        <v>0</v>
      </c>
      <c r="J4256" s="0" t="n">
        <f aca="false">H4256+I4256</f>
        <v>0</v>
      </c>
      <c r="K4256" s="0" t="n">
        <f aca="false">MIN(IF(C4256=1,F4256-H4256,F4256),Assumptions!$C$13,MAX(0,($B$5-P4255)/$B$6))</f>
        <v>0</v>
      </c>
      <c r="L4256" s="0" t="n">
        <f aca="false">IF(C4256=1,0,MIN(F4256-K4256,Assumptions!$C$15,MAX(0,$B$10-O4255-M4256)))</f>
        <v>39.1461772</v>
      </c>
      <c r="M4256" s="0" t="n">
        <f aca="false">'Profiles 8760'!H4245</f>
        <v>150800</v>
      </c>
      <c r="N4256" s="0" t="n">
        <f aca="false">J4256+L4256</f>
        <v>39.1461772</v>
      </c>
      <c r="O4256" s="0" t="n">
        <f aca="false">O4255+N4256</f>
        <v>399613.410704877</v>
      </c>
      <c r="P4256" s="0" t="n">
        <f aca="false">MIN($B$5,P4255+K4256*$B$6-I4256)</f>
        <v>510.81</v>
      </c>
      <c r="Q4256" s="0" t="n">
        <f aca="false">MAX(0,F4256-H4256-K4256-L4256)</f>
        <v>0</v>
      </c>
    </row>
    <row r="4257" customFormat="false" ht="15" hidden="false" customHeight="false" outlineLevel="0" collapsed="false">
      <c r="A4257" s="0" t="n">
        <f aca="false">'Profiles 8760'!A4246</f>
        <v>4244</v>
      </c>
      <c r="B4257" s="0" t="n">
        <f aca="false">'Profiles 8760'!B4246</f>
        <v>6</v>
      </c>
      <c r="C4257" s="0" t="n">
        <f aca="false">'Profiles 8760'!E4246</f>
        <v>1</v>
      </c>
      <c r="D4257" s="0" t="n">
        <f aca="false">'Profiles 8760'!F4246</f>
        <v>0</v>
      </c>
      <c r="E4257" s="0" t="n">
        <f aca="false">'Profiles 8760'!G4246</f>
        <v>0.29892</v>
      </c>
      <c r="F4257" s="0" t="n">
        <f aca="false">D4257*Assumptions!$C$11*$B$7+E4257*Assumptions!$C$12*$B$8</f>
        <v>12.225828</v>
      </c>
      <c r="G4257" s="0" t="n">
        <f aca="false">C4257*Assumptions!$C$15</f>
        <v>200</v>
      </c>
      <c r="H4257" s="0" t="n">
        <f aca="false">MIN(F4257,G4257)</f>
        <v>12.225828</v>
      </c>
      <c r="I4257" s="0" t="n">
        <f aca="false">IF(C4257=1,MIN(G4257-H4257,Assumptions!$C$13,P4256),0)</f>
        <v>180</v>
      </c>
      <c r="J4257" s="0" t="n">
        <f aca="false">H4257+I4257</f>
        <v>192.225828</v>
      </c>
      <c r="K4257" s="0" t="n">
        <f aca="false">MIN(IF(C4257=1,F4257-H4257,F4257),Assumptions!$C$13,MAX(0,($B$5-P4256)/$B$6))</f>
        <v>0</v>
      </c>
      <c r="L4257" s="0" t="n">
        <f aca="false">IF(C4257=1,0,MIN(F4257-K4257,Assumptions!$C$15,MAX(0,$B$10-O4256-M4257)))</f>
        <v>0</v>
      </c>
      <c r="M4257" s="0" t="n">
        <f aca="false">'Profiles 8760'!H4246</f>
        <v>150600</v>
      </c>
      <c r="N4257" s="0" t="n">
        <f aca="false">J4257+L4257</f>
        <v>192.225828</v>
      </c>
      <c r="O4257" s="0" t="n">
        <f aca="false">O4256+N4257</f>
        <v>399805.636532877</v>
      </c>
      <c r="P4257" s="0" t="n">
        <f aca="false">MIN($B$5,P4256+K4257*$B$6-I4257)</f>
        <v>330.81</v>
      </c>
      <c r="Q4257" s="0" t="n">
        <f aca="false">MAX(0,F4257-H4257-K4257-L4257)</f>
        <v>0</v>
      </c>
    </row>
    <row r="4258" customFormat="false" ht="15" hidden="false" customHeight="false" outlineLevel="0" collapsed="false">
      <c r="A4258" s="0" t="n">
        <f aca="false">'Profiles 8760'!A4247</f>
        <v>4245</v>
      </c>
      <c r="B4258" s="0" t="n">
        <f aca="false">'Profiles 8760'!B4247</f>
        <v>6</v>
      </c>
      <c r="C4258" s="0" t="n">
        <f aca="false">'Profiles 8760'!E4247</f>
        <v>1</v>
      </c>
      <c r="D4258" s="0" t="n">
        <f aca="false">'Profiles 8760'!F4247</f>
        <v>0</v>
      </c>
      <c r="E4258" s="0" t="n">
        <f aca="false">'Profiles 8760'!G4247</f>
        <v>0.239324</v>
      </c>
      <c r="F4258" s="0" t="n">
        <f aca="false">D4258*Assumptions!$C$11*$B$7+E4258*Assumptions!$C$12*$B$8</f>
        <v>9.7883516</v>
      </c>
      <c r="G4258" s="0" t="n">
        <f aca="false">C4258*Assumptions!$C$15</f>
        <v>200</v>
      </c>
      <c r="H4258" s="0" t="n">
        <f aca="false">MIN(F4258,G4258)</f>
        <v>9.7883516</v>
      </c>
      <c r="I4258" s="0" t="n">
        <f aca="false">IF(C4258=1,MIN(G4258-H4258,Assumptions!$C$13,P4257),0)</f>
        <v>180</v>
      </c>
      <c r="J4258" s="0" t="n">
        <f aca="false">H4258+I4258</f>
        <v>189.7883516</v>
      </c>
      <c r="K4258" s="0" t="n">
        <f aca="false">MIN(IF(C4258=1,F4258-H4258,F4258),Assumptions!$C$13,MAX(0,($B$5-P4257)/$B$6))</f>
        <v>0</v>
      </c>
      <c r="L4258" s="0" t="n">
        <f aca="false">IF(C4258=1,0,MIN(F4258-K4258,Assumptions!$C$15,MAX(0,$B$10-O4257-M4258)))</f>
        <v>0</v>
      </c>
      <c r="M4258" s="0" t="n">
        <f aca="false">'Profiles 8760'!H4247</f>
        <v>150400</v>
      </c>
      <c r="N4258" s="0" t="n">
        <f aca="false">J4258+L4258</f>
        <v>189.7883516</v>
      </c>
      <c r="O4258" s="0" t="n">
        <f aca="false">O4257+N4258</f>
        <v>399995.424884477</v>
      </c>
      <c r="P4258" s="0" t="n">
        <f aca="false">MIN($B$5,P4257+K4258*$B$6-I4258)</f>
        <v>150.81</v>
      </c>
      <c r="Q4258" s="0" t="n">
        <f aca="false">MAX(0,F4258-H4258-K4258-L4258)</f>
        <v>0</v>
      </c>
    </row>
    <row r="4259" customFormat="false" ht="15" hidden="false" customHeight="false" outlineLevel="0" collapsed="false">
      <c r="A4259" s="0" t="n">
        <f aca="false">'Profiles 8760'!A4248</f>
        <v>4246</v>
      </c>
      <c r="B4259" s="0" t="n">
        <f aca="false">'Profiles 8760'!B4248</f>
        <v>6</v>
      </c>
      <c r="C4259" s="0" t="n">
        <f aca="false">'Profiles 8760'!E4248</f>
        <v>0</v>
      </c>
      <c r="D4259" s="0" t="n">
        <f aca="false">'Profiles 8760'!F4248</f>
        <v>0</v>
      </c>
      <c r="E4259" s="0" t="n">
        <f aca="false">'Profiles 8760'!G4248</f>
        <v>0.178549</v>
      </c>
      <c r="F4259" s="0" t="n">
        <f aca="false">D4259*Assumptions!$C$11*$B$7+E4259*Assumptions!$C$12*$B$8</f>
        <v>7.3026541</v>
      </c>
      <c r="G4259" s="0" t="n">
        <f aca="false">C4259*Assumptions!$C$15</f>
        <v>0</v>
      </c>
      <c r="H4259" s="0" t="n">
        <f aca="false">MIN(F4259,G4259)</f>
        <v>0</v>
      </c>
      <c r="I4259" s="0" t="n">
        <f aca="false">IF(C4259=1,MIN(G4259-H4259,Assumptions!$C$13,P4258),0)</f>
        <v>0</v>
      </c>
      <c r="J4259" s="0" t="n">
        <f aca="false">H4259+I4259</f>
        <v>0</v>
      </c>
      <c r="K4259" s="0" t="n">
        <f aca="false">MIN(IF(C4259=1,F4259-H4259,F4259),Assumptions!$C$13,MAX(0,($B$5-P4258)/$B$6))</f>
        <v>7.3026541</v>
      </c>
      <c r="L4259" s="0" t="n">
        <f aca="false">IF(C4259=1,0,MIN(F4259-K4259,Assumptions!$C$15,MAX(0,$B$10-O4258-M4259)))</f>
        <v>0</v>
      </c>
      <c r="M4259" s="0" t="n">
        <f aca="false">'Profiles 8760'!H4248</f>
        <v>150400</v>
      </c>
      <c r="N4259" s="0" t="n">
        <f aca="false">J4259+L4259</f>
        <v>0</v>
      </c>
      <c r="O4259" s="0" t="n">
        <f aca="false">O4258+N4259</f>
        <v>399995.424884477</v>
      </c>
      <c r="P4259" s="0" t="n">
        <f aca="false">MIN($B$5,P4258+K4259*$B$6-I4259)</f>
        <v>157.13994057388</v>
      </c>
      <c r="Q4259" s="0" t="n">
        <f aca="false">MAX(0,F4259-H4259-K4259-L4259)</f>
        <v>0</v>
      </c>
    </row>
    <row r="4260" customFormat="false" ht="15" hidden="false" customHeight="false" outlineLevel="0" collapsed="false">
      <c r="A4260" s="0" t="n">
        <f aca="false">'Profiles 8760'!A4249</f>
        <v>4247</v>
      </c>
      <c r="B4260" s="0" t="n">
        <f aca="false">'Profiles 8760'!B4249</f>
        <v>6</v>
      </c>
      <c r="C4260" s="0" t="n">
        <f aca="false">'Profiles 8760'!E4249</f>
        <v>0</v>
      </c>
      <c r="D4260" s="0" t="n">
        <f aca="false">'Profiles 8760'!F4249</f>
        <v>0</v>
      </c>
      <c r="E4260" s="0" t="n">
        <f aca="false">'Profiles 8760'!G4249</f>
        <v>0.208801</v>
      </c>
      <c r="F4260" s="0" t="n">
        <f aca="false">D4260*Assumptions!$C$11*$B$7+E4260*Assumptions!$C$12*$B$8</f>
        <v>8.5399609</v>
      </c>
      <c r="G4260" s="0" t="n">
        <f aca="false">C4260*Assumptions!$C$15</f>
        <v>0</v>
      </c>
      <c r="H4260" s="0" t="n">
        <f aca="false">MIN(F4260,G4260)</f>
        <v>0</v>
      </c>
      <c r="I4260" s="0" t="n">
        <f aca="false">IF(C4260=1,MIN(G4260-H4260,Assumptions!$C$13,P4259),0)</f>
        <v>0</v>
      </c>
      <c r="J4260" s="0" t="n">
        <f aca="false">H4260+I4260</f>
        <v>0</v>
      </c>
      <c r="K4260" s="0" t="n">
        <f aca="false">MIN(IF(C4260=1,F4260-H4260,F4260),Assumptions!$C$13,MAX(0,($B$5-P4259)/$B$6))</f>
        <v>8.5399609</v>
      </c>
      <c r="L4260" s="0" t="n">
        <f aca="false">IF(C4260=1,0,MIN(F4260-K4260,Assumptions!$C$15,MAX(0,$B$10-O4259-M4260)))</f>
        <v>0</v>
      </c>
      <c r="M4260" s="0" t="n">
        <f aca="false">'Profiles 8760'!H4249</f>
        <v>150400</v>
      </c>
      <c r="N4260" s="0" t="n">
        <f aca="false">J4260+L4260</f>
        <v>0</v>
      </c>
      <c r="O4260" s="0" t="n">
        <f aca="false">O4259+N4260</f>
        <v>399995.424884477</v>
      </c>
      <c r="P4260" s="0" t="n">
        <f aca="false">MIN($B$5,P4259+K4260*$B$6-I4260)</f>
        <v>164.542378682</v>
      </c>
      <c r="Q4260" s="0" t="n">
        <f aca="false">MAX(0,F4260-H4260-K4260-L4260)</f>
        <v>0</v>
      </c>
    </row>
    <row r="4261" customFormat="false" ht="15" hidden="false" customHeight="false" outlineLevel="0" collapsed="false">
      <c r="A4261" s="0" t="n">
        <f aca="false">'Profiles 8760'!A4250</f>
        <v>4248</v>
      </c>
      <c r="B4261" s="0" t="n">
        <f aca="false">'Profiles 8760'!B4250</f>
        <v>6</v>
      </c>
      <c r="C4261" s="0" t="n">
        <f aca="false">'Profiles 8760'!E4250</f>
        <v>0</v>
      </c>
      <c r="D4261" s="0" t="n">
        <f aca="false">'Profiles 8760'!F4250</f>
        <v>0</v>
      </c>
      <c r="E4261" s="0" t="n">
        <f aca="false">'Profiles 8760'!G4250</f>
        <v>0.232808</v>
      </c>
      <c r="F4261" s="0" t="n">
        <f aca="false">D4261*Assumptions!$C$11*$B$7+E4261*Assumptions!$C$12*$B$8</f>
        <v>9.5218472</v>
      </c>
      <c r="G4261" s="0" t="n">
        <f aca="false">C4261*Assumptions!$C$15</f>
        <v>0</v>
      </c>
      <c r="H4261" s="0" t="n">
        <f aca="false">MIN(F4261,G4261)</f>
        <v>0</v>
      </c>
      <c r="I4261" s="0" t="n">
        <f aca="false">IF(C4261=1,MIN(G4261-H4261,Assumptions!$C$13,P4260),0)</f>
        <v>0</v>
      </c>
      <c r="J4261" s="0" t="n">
        <f aca="false">H4261+I4261</f>
        <v>0</v>
      </c>
      <c r="K4261" s="0" t="n">
        <f aca="false">MIN(IF(C4261=1,F4261-H4261,F4261),Assumptions!$C$13,MAX(0,($B$5-P4260)/$B$6))</f>
        <v>9.5218472</v>
      </c>
      <c r="L4261" s="0" t="n">
        <f aca="false">IF(C4261=1,0,MIN(F4261-K4261,Assumptions!$C$15,MAX(0,$B$10-O4260-M4261)))</f>
        <v>0</v>
      </c>
      <c r="M4261" s="0" t="n">
        <f aca="false">'Profiles 8760'!H4250</f>
        <v>150400</v>
      </c>
      <c r="N4261" s="0" t="n">
        <f aca="false">J4261+L4261</f>
        <v>0</v>
      </c>
      <c r="O4261" s="0" t="n">
        <f aca="false">O4260+N4261</f>
        <v>399995.424884477</v>
      </c>
      <c r="P4261" s="0" t="n">
        <f aca="false">MIN($B$5,P4260+K4261*$B$6-I4261)</f>
        <v>172.79591583496</v>
      </c>
      <c r="Q4261" s="0" t="n">
        <f aca="false">MAX(0,F4261-H4261-K4261-L4261)</f>
        <v>0</v>
      </c>
    </row>
    <row r="4262" customFormat="false" ht="15" hidden="false" customHeight="false" outlineLevel="0" collapsed="false">
      <c r="A4262" s="0" t="n">
        <f aca="false">'Profiles 8760'!A4251</f>
        <v>4249</v>
      </c>
      <c r="B4262" s="0" t="n">
        <f aca="false">'Profiles 8760'!B4251</f>
        <v>6</v>
      </c>
      <c r="C4262" s="0" t="n">
        <f aca="false">'Profiles 8760'!E4251</f>
        <v>0</v>
      </c>
      <c r="D4262" s="0" t="n">
        <f aca="false">'Profiles 8760'!F4251</f>
        <v>0</v>
      </c>
      <c r="E4262" s="0" t="n">
        <f aca="false">'Profiles 8760'!G4251</f>
        <v>0.28306</v>
      </c>
      <c r="F4262" s="0" t="n">
        <f aca="false">D4262*Assumptions!$C$11*$B$7+E4262*Assumptions!$C$12*$B$8</f>
        <v>11.577154</v>
      </c>
      <c r="G4262" s="0" t="n">
        <f aca="false">C4262*Assumptions!$C$15</f>
        <v>0</v>
      </c>
      <c r="H4262" s="0" t="n">
        <f aca="false">MIN(F4262,G4262)</f>
        <v>0</v>
      </c>
      <c r="I4262" s="0" t="n">
        <f aca="false">IF(C4262=1,MIN(G4262-H4262,Assumptions!$C$13,P4261),0)</f>
        <v>0</v>
      </c>
      <c r="J4262" s="0" t="n">
        <f aca="false">H4262+I4262</f>
        <v>0</v>
      </c>
      <c r="K4262" s="0" t="n">
        <f aca="false">MIN(IF(C4262=1,F4262-H4262,F4262),Assumptions!$C$13,MAX(0,($B$5-P4261)/$B$6))</f>
        <v>11.577154</v>
      </c>
      <c r="L4262" s="0" t="n">
        <f aca="false">IF(C4262=1,0,MIN(F4262-K4262,Assumptions!$C$15,MAX(0,$B$10-O4261-M4262)))</f>
        <v>0</v>
      </c>
      <c r="M4262" s="0" t="n">
        <f aca="false">'Profiles 8760'!H4251</f>
        <v>150400</v>
      </c>
      <c r="N4262" s="0" t="n">
        <f aca="false">J4262+L4262</f>
        <v>0</v>
      </c>
      <c r="O4262" s="0" t="n">
        <f aca="false">O4261+N4262</f>
        <v>399995.424884477</v>
      </c>
      <c r="P4262" s="0" t="n">
        <f aca="false">MIN($B$5,P4261+K4262*$B$6-I4262)</f>
        <v>182.83099292216</v>
      </c>
      <c r="Q4262" s="0" t="n">
        <f aca="false">MAX(0,F4262-H4262-K4262-L4262)</f>
        <v>0</v>
      </c>
    </row>
    <row r="4263" customFormat="false" ht="15" hidden="false" customHeight="false" outlineLevel="0" collapsed="false">
      <c r="A4263" s="0" t="n">
        <f aca="false">'Profiles 8760'!A4252</f>
        <v>4250</v>
      </c>
      <c r="B4263" s="0" t="n">
        <f aca="false">'Profiles 8760'!B4252</f>
        <v>6</v>
      </c>
      <c r="C4263" s="0" t="n">
        <f aca="false">'Profiles 8760'!E4252</f>
        <v>0</v>
      </c>
      <c r="D4263" s="0" t="n">
        <f aca="false">'Profiles 8760'!F4252</f>
        <v>0</v>
      </c>
      <c r="E4263" s="0" t="n">
        <f aca="false">'Profiles 8760'!G4252</f>
        <v>0.299032</v>
      </c>
      <c r="F4263" s="0" t="n">
        <f aca="false">D4263*Assumptions!$C$11*$B$7+E4263*Assumptions!$C$12*$B$8</f>
        <v>12.2304088</v>
      </c>
      <c r="G4263" s="0" t="n">
        <f aca="false">C4263*Assumptions!$C$15</f>
        <v>0</v>
      </c>
      <c r="H4263" s="0" t="n">
        <f aca="false">MIN(F4263,G4263)</f>
        <v>0</v>
      </c>
      <c r="I4263" s="0" t="n">
        <f aca="false">IF(C4263=1,MIN(G4263-H4263,Assumptions!$C$13,P4262),0)</f>
        <v>0</v>
      </c>
      <c r="J4263" s="0" t="n">
        <f aca="false">H4263+I4263</f>
        <v>0</v>
      </c>
      <c r="K4263" s="0" t="n">
        <f aca="false">MIN(IF(C4263=1,F4263-H4263,F4263),Assumptions!$C$13,MAX(0,($B$5-P4262)/$B$6))</f>
        <v>12.2304088</v>
      </c>
      <c r="L4263" s="0" t="n">
        <f aca="false">IF(C4263=1,0,MIN(F4263-K4263,Assumptions!$C$15,MAX(0,$B$10-O4262-M4263)))</f>
        <v>0</v>
      </c>
      <c r="M4263" s="0" t="n">
        <f aca="false">'Profiles 8760'!H4252</f>
        <v>150400</v>
      </c>
      <c r="N4263" s="0" t="n">
        <f aca="false">J4263+L4263</f>
        <v>0</v>
      </c>
      <c r="O4263" s="0" t="n">
        <f aca="false">O4262+N4263</f>
        <v>399995.424884477</v>
      </c>
      <c r="P4263" s="0" t="n">
        <f aca="false">MIN($B$5,P4262+K4263*$B$6-I4263)</f>
        <v>193.43231127</v>
      </c>
      <c r="Q4263" s="0" t="n">
        <f aca="false">MAX(0,F4263-H4263-K4263-L4263)</f>
        <v>0</v>
      </c>
    </row>
    <row r="4264" customFormat="false" ht="15" hidden="false" customHeight="false" outlineLevel="0" collapsed="false">
      <c r="A4264" s="0" t="n">
        <f aca="false">'Profiles 8760'!A4253</f>
        <v>4251</v>
      </c>
      <c r="B4264" s="0" t="n">
        <f aca="false">'Profiles 8760'!B4253</f>
        <v>6</v>
      </c>
      <c r="C4264" s="0" t="n">
        <f aca="false">'Profiles 8760'!E4253</f>
        <v>0</v>
      </c>
      <c r="D4264" s="0" t="n">
        <f aca="false">'Profiles 8760'!F4253</f>
        <v>0</v>
      </c>
      <c r="E4264" s="0" t="n">
        <f aca="false">'Profiles 8760'!G4253</f>
        <v>0.296792</v>
      </c>
      <c r="F4264" s="0" t="n">
        <f aca="false">D4264*Assumptions!$C$11*$B$7+E4264*Assumptions!$C$12*$B$8</f>
        <v>12.1387928</v>
      </c>
      <c r="G4264" s="0" t="n">
        <f aca="false">C4264*Assumptions!$C$15</f>
        <v>0</v>
      </c>
      <c r="H4264" s="0" t="n">
        <f aca="false">MIN(F4264,G4264)</f>
        <v>0</v>
      </c>
      <c r="I4264" s="0" t="n">
        <f aca="false">IF(C4264=1,MIN(G4264-H4264,Assumptions!$C$13,P4263),0)</f>
        <v>0</v>
      </c>
      <c r="J4264" s="0" t="n">
        <f aca="false">H4264+I4264</f>
        <v>0</v>
      </c>
      <c r="K4264" s="0" t="n">
        <f aca="false">MIN(IF(C4264=1,F4264-H4264,F4264),Assumptions!$C$13,MAX(0,($B$5-P4263)/$B$6))</f>
        <v>12.1387928</v>
      </c>
      <c r="L4264" s="0" t="n">
        <f aca="false">IF(C4264=1,0,MIN(F4264-K4264,Assumptions!$C$15,MAX(0,$B$10-O4263-M4264)))</f>
        <v>0</v>
      </c>
      <c r="M4264" s="0" t="n">
        <f aca="false">'Profiles 8760'!H4253</f>
        <v>150400</v>
      </c>
      <c r="N4264" s="0" t="n">
        <f aca="false">J4264+L4264</f>
        <v>0</v>
      </c>
      <c r="O4264" s="0" t="n">
        <f aca="false">O4263+N4264</f>
        <v>399995.424884477</v>
      </c>
      <c r="P4264" s="0" t="n">
        <f aca="false">MIN($B$5,P4263+K4264*$B$6-I4264)</f>
        <v>203.95421686904</v>
      </c>
      <c r="Q4264" s="0" t="n">
        <f aca="false">MAX(0,F4264-H4264-K4264-L4264)</f>
        <v>0</v>
      </c>
    </row>
    <row r="4265" customFormat="false" ht="15" hidden="false" customHeight="false" outlineLevel="0" collapsed="false">
      <c r="A4265" s="0" t="n">
        <f aca="false">'Profiles 8760'!A4254</f>
        <v>4252</v>
      </c>
      <c r="B4265" s="0" t="n">
        <f aca="false">'Profiles 8760'!B4254</f>
        <v>6</v>
      </c>
      <c r="C4265" s="0" t="n">
        <f aca="false">'Profiles 8760'!E4254</f>
        <v>0</v>
      </c>
      <c r="D4265" s="0" t="n">
        <f aca="false">'Profiles 8760'!F4254</f>
        <v>0</v>
      </c>
      <c r="E4265" s="0" t="n">
        <f aca="false">'Profiles 8760'!G4254</f>
        <v>0.254917</v>
      </c>
      <c r="F4265" s="0" t="n">
        <f aca="false">D4265*Assumptions!$C$11*$B$7+E4265*Assumptions!$C$12*$B$8</f>
        <v>10.4261053</v>
      </c>
      <c r="G4265" s="0" t="n">
        <f aca="false">C4265*Assumptions!$C$15</f>
        <v>0</v>
      </c>
      <c r="H4265" s="0" t="n">
        <f aca="false">MIN(F4265,G4265)</f>
        <v>0</v>
      </c>
      <c r="I4265" s="0" t="n">
        <f aca="false">IF(C4265=1,MIN(G4265-H4265,Assumptions!$C$13,P4264),0)</f>
        <v>0</v>
      </c>
      <c r="J4265" s="0" t="n">
        <f aca="false">H4265+I4265</f>
        <v>0</v>
      </c>
      <c r="K4265" s="0" t="n">
        <f aca="false">MIN(IF(C4265=1,F4265-H4265,F4265),Assumptions!$C$13,MAX(0,($B$5-P4264)/$B$6))</f>
        <v>10.4261053</v>
      </c>
      <c r="L4265" s="0" t="n">
        <f aca="false">IF(C4265=1,0,MIN(F4265-K4265,Assumptions!$C$15,MAX(0,$B$10-O4264-M4265)))</f>
        <v>0</v>
      </c>
      <c r="M4265" s="0" t="n">
        <f aca="false">'Profiles 8760'!H4254</f>
        <v>150400</v>
      </c>
      <c r="N4265" s="0" t="n">
        <f aca="false">J4265+L4265</f>
        <v>0</v>
      </c>
      <c r="O4265" s="0" t="n">
        <f aca="false">O4264+N4265</f>
        <v>399995.424884477</v>
      </c>
      <c r="P4265" s="0" t="n">
        <f aca="false">MIN($B$5,P4264+K4265*$B$6-I4265)</f>
        <v>212.99156494308</v>
      </c>
      <c r="Q4265" s="0" t="n">
        <f aca="false">MAX(0,F4265-H4265-K4265-L4265)</f>
        <v>0</v>
      </c>
    </row>
    <row r="4266" customFormat="false" ht="15" hidden="false" customHeight="false" outlineLevel="0" collapsed="false">
      <c r="A4266" s="0" t="n">
        <f aca="false">'Profiles 8760'!A4255</f>
        <v>4253</v>
      </c>
      <c r="B4266" s="0" t="n">
        <f aca="false">'Profiles 8760'!B4255</f>
        <v>6</v>
      </c>
      <c r="C4266" s="0" t="n">
        <f aca="false">'Profiles 8760'!E4255</f>
        <v>0</v>
      </c>
      <c r="D4266" s="0" t="n">
        <f aca="false">'Profiles 8760'!F4255</f>
        <v>0</v>
      </c>
      <c r="E4266" s="0" t="n">
        <f aca="false">'Profiles 8760'!G4255</f>
        <v>0.229508</v>
      </c>
      <c r="F4266" s="0" t="n">
        <f aca="false">D4266*Assumptions!$C$11*$B$7+E4266*Assumptions!$C$12*$B$8</f>
        <v>9.3868772</v>
      </c>
      <c r="G4266" s="0" t="n">
        <f aca="false">C4266*Assumptions!$C$15</f>
        <v>0</v>
      </c>
      <c r="H4266" s="0" t="n">
        <f aca="false">MIN(F4266,G4266)</f>
        <v>0</v>
      </c>
      <c r="I4266" s="0" t="n">
        <f aca="false">IF(C4266=1,MIN(G4266-H4266,Assumptions!$C$13,P4265),0)</f>
        <v>0</v>
      </c>
      <c r="J4266" s="0" t="n">
        <f aca="false">H4266+I4266</f>
        <v>0</v>
      </c>
      <c r="K4266" s="0" t="n">
        <f aca="false">MIN(IF(C4266=1,F4266-H4266,F4266),Assumptions!$C$13,MAX(0,($B$5-P4265)/$B$6))</f>
        <v>9.3868772</v>
      </c>
      <c r="L4266" s="0" t="n">
        <f aca="false">IF(C4266=1,0,MIN(F4266-K4266,Assumptions!$C$15,MAX(0,$B$10-O4265-M4266)))</f>
        <v>0</v>
      </c>
      <c r="M4266" s="0" t="n">
        <f aca="false">'Profiles 8760'!H4255</f>
        <v>150400</v>
      </c>
      <c r="N4266" s="0" t="n">
        <f aca="false">J4266+L4266</f>
        <v>0</v>
      </c>
      <c r="O4266" s="0" t="n">
        <f aca="false">O4265+N4266</f>
        <v>399995.424884477</v>
      </c>
      <c r="P4266" s="0" t="n">
        <f aca="false">MIN($B$5,P4265+K4266*$B$6-I4266)</f>
        <v>221.12811010004</v>
      </c>
      <c r="Q4266" s="0" t="n">
        <f aca="false">MAX(0,F4266-H4266-K4266-L4266)</f>
        <v>0</v>
      </c>
    </row>
    <row r="4267" customFormat="false" ht="15" hidden="false" customHeight="false" outlineLevel="0" collapsed="false">
      <c r="A4267" s="0" t="n">
        <f aca="false">'Profiles 8760'!A4256</f>
        <v>4254</v>
      </c>
      <c r="B4267" s="0" t="n">
        <f aca="false">'Profiles 8760'!B4256</f>
        <v>6</v>
      </c>
      <c r="C4267" s="0" t="n">
        <f aca="false">'Profiles 8760'!E4256</f>
        <v>0</v>
      </c>
      <c r="D4267" s="0" t="n">
        <f aca="false">'Profiles 8760'!F4256</f>
        <v>0</v>
      </c>
      <c r="E4267" s="0" t="n">
        <f aca="false">'Profiles 8760'!G4256</f>
        <v>0.228296</v>
      </c>
      <c r="F4267" s="0" t="n">
        <f aca="false">D4267*Assumptions!$C$11*$B$7+E4267*Assumptions!$C$12*$B$8</f>
        <v>9.3373064</v>
      </c>
      <c r="G4267" s="0" t="n">
        <f aca="false">C4267*Assumptions!$C$15</f>
        <v>0</v>
      </c>
      <c r="H4267" s="0" t="n">
        <f aca="false">MIN(F4267,G4267)</f>
        <v>0</v>
      </c>
      <c r="I4267" s="0" t="n">
        <f aca="false">IF(C4267=1,MIN(G4267-H4267,Assumptions!$C$13,P4266),0)</f>
        <v>0</v>
      </c>
      <c r="J4267" s="0" t="n">
        <f aca="false">H4267+I4267</f>
        <v>0</v>
      </c>
      <c r="K4267" s="0" t="n">
        <f aca="false">MIN(IF(C4267=1,F4267-H4267,F4267),Assumptions!$C$13,MAX(0,($B$5-P4266)/$B$6))</f>
        <v>9.3373064</v>
      </c>
      <c r="L4267" s="0" t="n">
        <f aca="false">IF(C4267=1,0,MIN(F4267-K4267,Assumptions!$C$15,MAX(0,$B$10-O4266-M4267)))</f>
        <v>0</v>
      </c>
      <c r="M4267" s="0" t="n">
        <f aca="false">'Profiles 8760'!H4256</f>
        <v>150400</v>
      </c>
      <c r="N4267" s="0" t="n">
        <f aca="false">J4267+L4267</f>
        <v>0</v>
      </c>
      <c r="O4267" s="0" t="n">
        <f aca="false">O4266+N4267</f>
        <v>399995.424884477</v>
      </c>
      <c r="P4267" s="0" t="n">
        <f aca="false">MIN($B$5,P4266+K4267*$B$6-I4267)</f>
        <v>229.22168728756</v>
      </c>
      <c r="Q4267" s="0" t="n">
        <f aca="false">MAX(0,F4267-H4267-K4267-L4267)</f>
        <v>0</v>
      </c>
    </row>
    <row r="4268" customFormat="false" ht="15" hidden="false" customHeight="false" outlineLevel="0" collapsed="false">
      <c r="A4268" s="0" t="n">
        <f aca="false">'Profiles 8760'!A4257</f>
        <v>4255</v>
      </c>
      <c r="B4268" s="0" t="n">
        <f aca="false">'Profiles 8760'!B4257</f>
        <v>6</v>
      </c>
      <c r="C4268" s="0" t="n">
        <f aca="false">'Profiles 8760'!E4257</f>
        <v>0</v>
      </c>
      <c r="D4268" s="0" t="n">
        <f aca="false">'Profiles 8760'!F4257</f>
        <v>0.094749</v>
      </c>
      <c r="E4268" s="0" t="n">
        <f aca="false">'Profiles 8760'!G4257</f>
        <v>0.269456</v>
      </c>
      <c r="F4268" s="0" t="n">
        <f aca="false">D4268*Assumptions!$C$11*$B$7+E4268*Assumptions!$C$12*$B$8</f>
        <v>38.3842616</v>
      </c>
      <c r="G4268" s="0" t="n">
        <f aca="false">C4268*Assumptions!$C$15</f>
        <v>0</v>
      </c>
      <c r="H4268" s="0" t="n">
        <f aca="false">MIN(F4268,G4268)</f>
        <v>0</v>
      </c>
      <c r="I4268" s="0" t="n">
        <f aca="false">IF(C4268=1,MIN(G4268-H4268,Assumptions!$C$13,P4267),0)</f>
        <v>0</v>
      </c>
      <c r="J4268" s="0" t="n">
        <f aca="false">H4268+I4268</f>
        <v>0</v>
      </c>
      <c r="K4268" s="0" t="n">
        <f aca="false">MIN(IF(C4268=1,F4268-H4268,F4268),Assumptions!$C$13,MAX(0,($B$5-P4267)/$B$6))</f>
        <v>38.3842616</v>
      </c>
      <c r="L4268" s="0" t="n">
        <f aca="false">IF(C4268=1,0,MIN(F4268-K4268,Assumptions!$C$15,MAX(0,$B$10-O4267-M4268)))</f>
        <v>0</v>
      </c>
      <c r="M4268" s="0" t="n">
        <f aca="false">'Profiles 8760'!H4257</f>
        <v>150400</v>
      </c>
      <c r="N4268" s="0" t="n">
        <f aca="false">J4268+L4268</f>
        <v>0</v>
      </c>
      <c r="O4268" s="0" t="n">
        <f aca="false">O4267+N4268</f>
        <v>399995.424884477</v>
      </c>
      <c r="P4268" s="0" t="n">
        <f aca="false">MIN($B$5,P4267+K4268*$B$6-I4268)</f>
        <v>262.49316524244</v>
      </c>
      <c r="Q4268" s="0" t="n">
        <f aca="false">MAX(0,F4268-H4268-K4268-L4268)</f>
        <v>0</v>
      </c>
    </row>
    <row r="4269" customFormat="false" ht="15" hidden="false" customHeight="false" outlineLevel="0" collapsed="false">
      <c r="A4269" s="0" t="n">
        <f aca="false">'Profiles 8760'!A4258</f>
        <v>4256</v>
      </c>
      <c r="B4269" s="0" t="n">
        <f aca="false">'Profiles 8760'!B4258</f>
        <v>6</v>
      </c>
      <c r="C4269" s="0" t="n">
        <f aca="false">'Profiles 8760'!E4258</f>
        <v>1</v>
      </c>
      <c r="D4269" s="0" t="n">
        <f aca="false">'Profiles 8760'!F4258</f>
        <v>0.27439</v>
      </c>
      <c r="E4269" s="0" t="n">
        <f aca="false">'Profiles 8760'!G4258</f>
        <v>0.39995</v>
      </c>
      <c r="F4269" s="0" t="n">
        <f aca="false">D4269*Assumptions!$C$11*$B$7+E4269*Assumptions!$C$12*$B$8</f>
        <v>95.601787</v>
      </c>
      <c r="G4269" s="0" t="n">
        <f aca="false">C4269*Assumptions!$C$15</f>
        <v>200</v>
      </c>
      <c r="H4269" s="0" t="n">
        <f aca="false">MIN(F4269,G4269)</f>
        <v>95.601787</v>
      </c>
      <c r="I4269" s="0" t="n">
        <f aca="false">IF(C4269=1,MIN(G4269-H4269,Assumptions!$C$13,P4268),0)</f>
        <v>104.398213</v>
      </c>
      <c r="J4269" s="0" t="n">
        <f aca="false">H4269+I4269</f>
        <v>200</v>
      </c>
      <c r="K4269" s="0" t="n">
        <f aca="false">MIN(IF(C4269=1,F4269-H4269,F4269),Assumptions!$C$13,MAX(0,($B$5-P4268)/$B$6))</f>
        <v>0</v>
      </c>
      <c r="L4269" s="0" t="n">
        <f aca="false">IF(C4269=1,0,MIN(F4269-K4269,Assumptions!$C$15,MAX(0,$B$10-O4268-M4269)))</f>
        <v>0</v>
      </c>
      <c r="M4269" s="0" t="n">
        <f aca="false">'Profiles 8760'!H4258</f>
        <v>150200</v>
      </c>
      <c r="N4269" s="0" t="n">
        <f aca="false">J4269+L4269</f>
        <v>200</v>
      </c>
      <c r="O4269" s="0" t="n">
        <f aca="false">O4268+N4269</f>
        <v>400195.424884477</v>
      </c>
      <c r="P4269" s="0" t="n">
        <f aca="false">MIN($B$5,P4268+K4269*$B$6-I4269)</f>
        <v>158.09495224244</v>
      </c>
      <c r="Q4269" s="0" t="n">
        <f aca="false">MAX(0,F4269-H4269-K4269-L4269)</f>
        <v>0</v>
      </c>
    </row>
    <row r="4270" customFormat="false" ht="15" hidden="false" customHeight="false" outlineLevel="0" collapsed="false">
      <c r="A4270" s="0" t="n">
        <f aca="false">'Profiles 8760'!A4259</f>
        <v>4257</v>
      </c>
      <c r="B4270" s="0" t="n">
        <f aca="false">'Profiles 8760'!B4259</f>
        <v>6</v>
      </c>
      <c r="C4270" s="0" t="n">
        <f aca="false">'Profiles 8760'!E4259</f>
        <v>1</v>
      </c>
      <c r="D4270" s="0" t="n">
        <f aca="false">'Profiles 8760'!F4259</f>
        <v>0.470914</v>
      </c>
      <c r="E4270" s="0" t="n">
        <f aca="false">'Profiles 8760'!G4259</f>
        <v>0.576402</v>
      </c>
      <c r="F4270" s="0" t="n">
        <f aca="false">D4270*Assumptions!$C$11*$B$7+E4270*Assumptions!$C$12*$B$8</f>
        <v>159.574805</v>
      </c>
      <c r="G4270" s="0" t="n">
        <f aca="false">C4270*Assumptions!$C$15</f>
        <v>200</v>
      </c>
      <c r="H4270" s="0" t="n">
        <f aca="false">MIN(F4270,G4270)</f>
        <v>159.574805</v>
      </c>
      <c r="I4270" s="0" t="n">
        <f aca="false">IF(C4270=1,MIN(G4270-H4270,Assumptions!$C$13,P4269),0)</f>
        <v>40.425195</v>
      </c>
      <c r="J4270" s="0" t="n">
        <f aca="false">H4270+I4270</f>
        <v>200</v>
      </c>
      <c r="K4270" s="0" t="n">
        <f aca="false">MIN(IF(C4270=1,F4270-H4270,F4270),Assumptions!$C$13,MAX(0,($B$5-P4269)/$B$6))</f>
        <v>0</v>
      </c>
      <c r="L4270" s="0" t="n">
        <f aca="false">IF(C4270=1,0,MIN(F4270-K4270,Assumptions!$C$15,MAX(0,$B$10-O4269-M4270)))</f>
        <v>0</v>
      </c>
      <c r="M4270" s="0" t="n">
        <f aca="false">'Profiles 8760'!H4259</f>
        <v>150000</v>
      </c>
      <c r="N4270" s="0" t="n">
        <f aca="false">J4270+L4270</f>
        <v>200</v>
      </c>
      <c r="O4270" s="0" t="n">
        <f aca="false">O4269+N4270</f>
        <v>400395.424884477</v>
      </c>
      <c r="P4270" s="0" t="n">
        <f aca="false">MIN($B$5,P4269+K4270*$B$6-I4270)</f>
        <v>117.66975724244</v>
      </c>
      <c r="Q4270" s="0" t="n">
        <f aca="false">MAX(0,F4270-H4270-K4270-L4270)</f>
        <v>0</v>
      </c>
    </row>
    <row r="4271" customFormat="false" ht="15" hidden="false" customHeight="false" outlineLevel="0" collapsed="false">
      <c r="A4271" s="0" t="n">
        <f aca="false">'Profiles 8760'!A4260</f>
        <v>4258</v>
      </c>
      <c r="B4271" s="0" t="n">
        <f aca="false">'Profiles 8760'!B4260</f>
        <v>6</v>
      </c>
      <c r="C4271" s="0" t="n">
        <f aca="false">'Profiles 8760'!E4260</f>
        <v>0</v>
      </c>
      <c r="D4271" s="0" t="n">
        <f aca="false">'Profiles 8760'!F4260</f>
        <v>0.654823</v>
      </c>
      <c r="E4271" s="0" t="n">
        <f aca="false">'Profiles 8760'!G4260</f>
        <v>0.487123</v>
      </c>
      <c r="F4271" s="0" t="n">
        <f aca="false">D4271*Assumptions!$C$11*$B$7+E4271*Assumptions!$C$12*$B$8</f>
        <v>209.0362131</v>
      </c>
      <c r="G4271" s="0" t="n">
        <f aca="false">C4271*Assumptions!$C$15</f>
        <v>0</v>
      </c>
      <c r="H4271" s="0" t="n">
        <f aca="false">MIN(F4271,G4271)</f>
        <v>0</v>
      </c>
      <c r="I4271" s="0" t="n">
        <f aca="false">IF(C4271=1,MIN(G4271-H4271,Assumptions!$C$13,P4270),0)</f>
        <v>0</v>
      </c>
      <c r="J4271" s="0" t="n">
        <f aca="false">H4271+I4271</f>
        <v>0</v>
      </c>
      <c r="K4271" s="0" t="n">
        <f aca="false">MIN(IF(C4271=1,F4271-H4271,F4271),Assumptions!$C$13,MAX(0,($B$5-P4270)/$B$6))</f>
        <v>180</v>
      </c>
      <c r="L4271" s="0" t="n">
        <f aca="false">IF(C4271=1,0,MIN(F4271-K4271,Assumptions!$C$15,MAX(0,$B$10-O4270-M4271)))</f>
        <v>29.0362131</v>
      </c>
      <c r="M4271" s="0" t="n">
        <f aca="false">'Profiles 8760'!H4260</f>
        <v>150000</v>
      </c>
      <c r="N4271" s="0" t="n">
        <f aca="false">J4271+L4271</f>
        <v>29.0362131</v>
      </c>
      <c r="O4271" s="0" t="n">
        <f aca="false">O4270+N4271</f>
        <v>400424.461097577</v>
      </c>
      <c r="P4271" s="0" t="n">
        <f aca="false">MIN($B$5,P4270+K4271*$B$6-I4271)</f>
        <v>273.69375724244</v>
      </c>
      <c r="Q4271" s="0" t="n">
        <f aca="false">MAX(0,F4271-H4271-K4271-L4271)</f>
        <v>0</v>
      </c>
    </row>
    <row r="4272" customFormat="false" ht="15" hidden="false" customHeight="false" outlineLevel="0" collapsed="false">
      <c r="A4272" s="0" t="n">
        <f aca="false">'Profiles 8760'!A4261</f>
        <v>4259</v>
      </c>
      <c r="B4272" s="0" t="n">
        <f aca="false">'Profiles 8760'!B4261</f>
        <v>6</v>
      </c>
      <c r="C4272" s="0" t="n">
        <f aca="false">'Profiles 8760'!E4261</f>
        <v>0</v>
      </c>
      <c r="D4272" s="0" t="n">
        <f aca="false">'Profiles 8760'!F4261</f>
        <v>0.803409</v>
      </c>
      <c r="E4272" s="0" t="n">
        <f aca="false">'Profiles 8760'!G4261</f>
        <v>0.496971</v>
      </c>
      <c r="F4272" s="0" t="n">
        <f aca="false">D4272*Assumptions!$C$11*$B$7+E4272*Assumptions!$C$12*$B$8</f>
        <v>252.3506331</v>
      </c>
      <c r="G4272" s="0" t="n">
        <f aca="false">C4272*Assumptions!$C$15</f>
        <v>0</v>
      </c>
      <c r="H4272" s="0" t="n">
        <f aca="false">MIN(F4272,G4272)</f>
        <v>0</v>
      </c>
      <c r="I4272" s="0" t="n">
        <f aca="false">IF(C4272=1,MIN(G4272-H4272,Assumptions!$C$13,P4271),0)</f>
        <v>0</v>
      </c>
      <c r="J4272" s="0" t="n">
        <f aca="false">H4272+I4272</f>
        <v>0</v>
      </c>
      <c r="K4272" s="0" t="n">
        <f aca="false">MIN(IF(C4272=1,F4272-H4272,F4272),Assumptions!$C$13,MAX(0,($B$5-P4271)/$B$6))</f>
        <v>180</v>
      </c>
      <c r="L4272" s="0" t="n">
        <f aca="false">IF(C4272=1,0,MIN(F4272-K4272,Assumptions!$C$15,MAX(0,$B$10-O4271-M4272)))</f>
        <v>72.3506331</v>
      </c>
      <c r="M4272" s="0" t="n">
        <f aca="false">'Profiles 8760'!H4261</f>
        <v>150000</v>
      </c>
      <c r="N4272" s="0" t="n">
        <f aca="false">J4272+L4272</f>
        <v>72.3506331</v>
      </c>
      <c r="O4272" s="0" t="n">
        <f aca="false">O4271+N4272</f>
        <v>400496.811730678</v>
      </c>
      <c r="P4272" s="0" t="n">
        <f aca="false">MIN($B$5,P4271+K4272*$B$6-I4272)</f>
        <v>429.71775724244</v>
      </c>
      <c r="Q4272" s="0" t="n">
        <f aca="false">MAX(0,F4272-H4272-K4272-L4272)</f>
        <v>0</v>
      </c>
    </row>
    <row r="4273" customFormat="false" ht="15" hidden="false" customHeight="false" outlineLevel="0" collapsed="false">
      <c r="A4273" s="0" t="n">
        <f aca="false">'Profiles 8760'!A4262</f>
        <v>4260</v>
      </c>
      <c r="B4273" s="0" t="n">
        <f aca="false">'Profiles 8760'!B4262</f>
        <v>6</v>
      </c>
      <c r="C4273" s="0" t="n">
        <f aca="false">'Profiles 8760'!E4262</f>
        <v>0</v>
      </c>
      <c r="D4273" s="0" t="n">
        <f aca="false">'Profiles 8760'!F4262</f>
        <v>0.899674</v>
      </c>
      <c r="E4273" s="0" t="n">
        <f aca="false">'Profiles 8760'!G4262</f>
        <v>0.458556</v>
      </c>
      <c r="F4273" s="0" t="n">
        <f aca="false">D4273*Assumptions!$C$11*$B$7+E4273*Assumptions!$C$12*$B$8</f>
        <v>278.5807916</v>
      </c>
      <c r="G4273" s="0" t="n">
        <f aca="false">C4273*Assumptions!$C$15</f>
        <v>0</v>
      </c>
      <c r="H4273" s="0" t="n">
        <f aca="false">MIN(F4273,G4273)</f>
        <v>0</v>
      </c>
      <c r="I4273" s="0" t="n">
        <f aca="false">IF(C4273=1,MIN(G4273-H4273,Assumptions!$C$13,P4272),0)</f>
        <v>0</v>
      </c>
      <c r="J4273" s="0" t="n">
        <f aca="false">H4273+I4273</f>
        <v>0</v>
      </c>
      <c r="K4273" s="0" t="n">
        <f aca="false">MIN(IF(C4273=1,F4273-H4273,F4273),Assumptions!$C$13,MAX(0,($B$5-P4272)/$B$6))</f>
        <v>93.5535795541763</v>
      </c>
      <c r="L4273" s="0" t="n">
        <f aca="false">IF(C4273=1,0,MIN(F4273-K4273,Assumptions!$C$15,MAX(0,$B$10-O4272-M4273)))</f>
        <v>185.027212045824</v>
      </c>
      <c r="M4273" s="0" t="n">
        <f aca="false">'Profiles 8760'!H4262</f>
        <v>150000</v>
      </c>
      <c r="N4273" s="0" t="n">
        <f aca="false">J4273+L4273</f>
        <v>185.027212045824</v>
      </c>
      <c r="O4273" s="0" t="n">
        <f aca="false">O4272+N4273</f>
        <v>400681.838942723</v>
      </c>
      <c r="P4273" s="0" t="n">
        <f aca="false">MIN($B$5,P4272+K4273*$B$6-I4273)</f>
        <v>510.81</v>
      </c>
      <c r="Q4273" s="0" t="n">
        <f aca="false">MAX(0,F4273-H4273-K4273-L4273)</f>
        <v>0</v>
      </c>
    </row>
    <row r="4274" customFormat="false" ht="15" hidden="false" customHeight="false" outlineLevel="0" collapsed="false">
      <c r="A4274" s="0" t="n">
        <f aca="false">'Profiles 8760'!A4263</f>
        <v>4261</v>
      </c>
      <c r="B4274" s="0" t="n">
        <f aca="false">'Profiles 8760'!B4263</f>
        <v>6</v>
      </c>
      <c r="C4274" s="0" t="n">
        <f aca="false">'Profiles 8760'!E4263</f>
        <v>0</v>
      </c>
      <c r="D4274" s="0" t="n">
        <f aca="false">'Profiles 8760'!F4263</f>
        <v>0.932972</v>
      </c>
      <c r="E4274" s="0" t="n">
        <f aca="false">'Profiles 8760'!G4263</f>
        <v>0.310993</v>
      </c>
      <c r="F4274" s="0" t="n">
        <f aca="false">D4274*Assumptions!$C$11*$B$7+E4274*Assumptions!$C$12*$B$8</f>
        <v>282.1619273</v>
      </c>
      <c r="G4274" s="0" t="n">
        <f aca="false">C4274*Assumptions!$C$15</f>
        <v>0</v>
      </c>
      <c r="H4274" s="0" t="n">
        <f aca="false">MIN(F4274,G4274)</f>
        <v>0</v>
      </c>
      <c r="I4274" s="0" t="n">
        <f aca="false">IF(C4274=1,MIN(G4274-H4274,Assumptions!$C$13,P4273),0)</f>
        <v>0</v>
      </c>
      <c r="J4274" s="0" t="n">
        <f aca="false">H4274+I4274</f>
        <v>0</v>
      </c>
      <c r="K4274" s="0" t="n">
        <f aca="false">MIN(IF(C4274=1,F4274-H4274,F4274),Assumptions!$C$13,MAX(0,($B$5-P4273)/$B$6))</f>
        <v>0</v>
      </c>
      <c r="L4274" s="0" t="n">
        <f aca="false">IF(C4274=1,0,MIN(F4274-K4274,Assumptions!$C$15,MAX(0,$B$10-O4273-M4274)))</f>
        <v>200</v>
      </c>
      <c r="M4274" s="0" t="n">
        <f aca="false">'Profiles 8760'!H4263</f>
        <v>150000</v>
      </c>
      <c r="N4274" s="0" t="n">
        <f aca="false">J4274+L4274</f>
        <v>200</v>
      </c>
      <c r="O4274" s="0" t="n">
        <f aca="false">O4273+N4274</f>
        <v>400881.838942723</v>
      </c>
      <c r="P4274" s="0" t="n">
        <f aca="false">MIN($B$5,P4273+K4274*$B$6-I4274)</f>
        <v>510.81</v>
      </c>
      <c r="Q4274" s="0" t="n">
        <f aca="false">MAX(0,F4274-H4274-K4274-L4274)</f>
        <v>82.1619273000001</v>
      </c>
    </row>
    <row r="4275" customFormat="false" ht="15" hidden="false" customHeight="false" outlineLevel="0" collapsed="false">
      <c r="A4275" s="0" t="n">
        <f aca="false">'Profiles 8760'!A4264</f>
        <v>4262</v>
      </c>
      <c r="B4275" s="0" t="n">
        <f aca="false">'Profiles 8760'!B4264</f>
        <v>6</v>
      </c>
      <c r="C4275" s="0" t="n">
        <f aca="false">'Profiles 8760'!E4264</f>
        <v>0</v>
      </c>
      <c r="D4275" s="0" t="n">
        <f aca="false">'Profiles 8760'!F4264</f>
        <v>0.899674</v>
      </c>
      <c r="E4275" s="0" t="n">
        <f aca="false">'Profiles 8760'!G4264</f>
        <v>0.459588</v>
      </c>
      <c r="F4275" s="0" t="n">
        <f aca="false">D4275*Assumptions!$C$11*$B$7+E4275*Assumptions!$C$12*$B$8</f>
        <v>278.6230004</v>
      </c>
      <c r="G4275" s="0" t="n">
        <f aca="false">C4275*Assumptions!$C$15</f>
        <v>0</v>
      </c>
      <c r="H4275" s="0" t="n">
        <f aca="false">MIN(F4275,G4275)</f>
        <v>0</v>
      </c>
      <c r="I4275" s="0" t="n">
        <f aca="false">IF(C4275=1,MIN(G4275-H4275,Assumptions!$C$13,P4274),0)</f>
        <v>0</v>
      </c>
      <c r="J4275" s="0" t="n">
        <f aca="false">H4275+I4275</f>
        <v>0</v>
      </c>
      <c r="K4275" s="0" t="n">
        <f aca="false">MIN(IF(C4275=1,F4275-H4275,F4275),Assumptions!$C$13,MAX(0,($B$5-P4274)/$B$6))</f>
        <v>0</v>
      </c>
      <c r="L4275" s="0" t="n">
        <f aca="false">IF(C4275=1,0,MIN(F4275-K4275,Assumptions!$C$15,MAX(0,$B$10-O4274-M4275)))</f>
        <v>200</v>
      </c>
      <c r="M4275" s="0" t="n">
        <f aca="false">'Profiles 8760'!H4264</f>
        <v>150000</v>
      </c>
      <c r="N4275" s="0" t="n">
        <f aca="false">J4275+L4275</f>
        <v>200</v>
      </c>
      <c r="O4275" s="0" t="n">
        <f aca="false">O4274+N4275</f>
        <v>401081.838942723</v>
      </c>
      <c r="P4275" s="0" t="n">
        <f aca="false">MIN($B$5,P4274+K4275*$B$6-I4275)</f>
        <v>510.81</v>
      </c>
      <c r="Q4275" s="0" t="n">
        <f aca="false">MAX(0,F4275-H4275-K4275-L4275)</f>
        <v>78.6230004</v>
      </c>
    </row>
    <row r="4276" customFormat="false" ht="15" hidden="false" customHeight="false" outlineLevel="0" collapsed="false">
      <c r="A4276" s="0" t="n">
        <f aca="false">'Profiles 8760'!A4265</f>
        <v>4263</v>
      </c>
      <c r="B4276" s="0" t="n">
        <f aca="false">'Profiles 8760'!B4265</f>
        <v>6</v>
      </c>
      <c r="C4276" s="0" t="n">
        <f aca="false">'Profiles 8760'!E4265</f>
        <v>0</v>
      </c>
      <c r="D4276" s="0" t="n">
        <f aca="false">'Profiles 8760'!F4265</f>
        <v>0.803409</v>
      </c>
      <c r="E4276" s="0" t="n">
        <f aca="false">'Profiles 8760'!G4265</f>
        <v>0.600611</v>
      </c>
      <c r="F4276" s="0" t="n">
        <f aca="false">D4276*Assumptions!$C$11*$B$7+E4276*Assumptions!$C$12*$B$8</f>
        <v>256.5895091</v>
      </c>
      <c r="G4276" s="0" t="n">
        <f aca="false">C4276*Assumptions!$C$15</f>
        <v>0</v>
      </c>
      <c r="H4276" s="0" t="n">
        <f aca="false">MIN(F4276,G4276)</f>
        <v>0</v>
      </c>
      <c r="I4276" s="0" t="n">
        <f aca="false">IF(C4276=1,MIN(G4276-H4276,Assumptions!$C$13,P4275),0)</f>
        <v>0</v>
      </c>
      <c r="J4276" s="0" t="n">
        <f aca="false">H4276+I4276</f>
        <v>0</v>
      </c>
      <c r="K4276" s="0" t="n">
        <f aca="false">MIN(IF(C4276=1,F4276-H4276,F4276),Assumptions!$C$13,MAX(0,($B$5-P4275)/$B$6))</f>
        <v>0</v>
      </c>
      <c r="L4276" s="0" t="n">
        <f aca="false">IF(C4276=1,0,MIN(F4276-K4276,Assumptions!$C$15,MAX(0,$B$10-O4275-M4276)))</f>
        <v>200</v>
      </c>
      <c r="M4276" s="0" t="n">
        <f aca="false">'Profiles 8760'!H4265</f>
        <v>150000</v>
      </c>
      <c r="N4276" s="0" t="n">
        <f aca="false">J4276+L4276</f>
        <v>200</v>
      </c>
      <c r="O4276" s="0" t="n">
        <f aca="false">O4275+N4276</f>
        <v>401281.838942723</v>
      </c>
      <c r="P4276" s="0" t="n">
        <f aca="false">MIN($B$5,P4275+K4276*$B$6-I4276)</f>
        <v>510.81</v>
      </c>
      <c r="Q4276" s="0" t="n">
        <f aca="false">MAX(0,F4276-H4276-K4276-L4276)</f>
        <v>56.5895091</v>
      </c>
    </row>
    <row r="4277" customFormat="false" ht="15" hidden="false" customHeight="false" outlineLevel="0" collapsed="false">
      <c r="A4277" s="0" t="n">
        <f aca="false">'Profiles 8760'!A4266</f>
        <v>4264</v>
      </c>
      <c r="B4277" s="0" t="n">
        <f aca="false">'Profiles 8760'!B4266</f>
        <v>6</v>
      </c>
      <c r="C4277" s="0" t="n">
        <f aca="false">'Profiles 8760'!E4266</f>
        <v>0</v>
      </c>
      <c r="D4277" s="0" t="n">
        <f aca="false">'Profiles 8760'!F4266</f>
        <v>0.654823</v>
      </c>
      <c r="E4277" s="0" t="n">
        <f aca="false">'Profiles 8760'!G4266</f>
        <v>0.612104</v>
      </c>
      <c r="F4277" s="0" t="n">
        <f aca="false">D4277*Assumptions!$C$11*$B$7+E4277*Assumptions!$C$12*$B$8</f>
        <v>214.147936</v>
      </c>
      <c r="G4277" s="0" t="n">
        <f aca="false">C4277*Assumptions!$C$15</f>
        <v>0</v>
      </c>
      <c r="H4277" s="0" t="n">
        <f aca="false">MIN(F4277,G4277)</f>
        <v>0</v>
      </c>
      <c r="I4277" s="0" t="n">
        <f aca="false">IF(C4277=1,MIN(G4277-H4277,Assumptions!$C$13,P4276),0)</f>
        <v>0</v>
      </c>
      <c r="J4277" s="0" t="n">
        <f aca="false">H4277+I4277</f>
        <v>0</v>
      </c>
      <c r="K4277" s="0" t="n">
        <f aca="false">MIN(IF(C4277=1,F4277-H4277,F4277),Assumptions!$C$13,MAX(0,($B$5-P4276)/$B$6))</f>
        <v>0</v>
      </c>
      <c r="L4277" s="0" t="n">
        <f aca="false">IF(C4277=1,0,MIN(F4277-K4277,Assumptions!$C$15,MAX(0,$B$10-O4276-M4277)))</f>
        <v>200</v>
      </c>
      <c r="M4277" s="0" t="n">
        <f aca="false">'Profiles 8760'!H4266</f>
        <v>150000</v>
      </c>
      <c r="N4277" s="0" t="n">
        <f aca="false">J4277+L4277</f>
        <v>200</v>
      </c>
      <c r="O4277" s="0" t="n">
        <f aca="false">O4276+N4277</f>
        <v>401481.838942723</v>
      </c>
      <c r="P4277" s="0" t="n">
        <f aca="false">MIN($B$5,P4276+K4277*$B$6-I4277)</f>
        <v>510.81</v>
      </c>
      <c r="Q4277" s="0" t="n">
        <f aca="false">MAX(0,F4277-H4277-K4277-L4277)</f>
        <v>14.147936</v>
      </c>
    </row>
    <row r="4278" customFormat="false" ht="15" hidden="false" customHeight="false" outlineLevel="0" collapsed="false">
      <c r="A4278" s="0" t="n">
        <f aca="false">'Profiles 8760'!A4267</f>
        <v>4265</v>
      </c>
      <c r="B4278" s="0" t="n">
        <f aca="false">'Profiles 8760'!B4267</f>
        <v>6</v>
      </c>
      <c r="C4278" s="0" t="n">
        <f aca="false">'Profiles 8760'!E4267</f>
        <v>0</v>
      </c>
      <c r="D4278" s="0" t="n">
        <f aca="false">'Profiles 8760'!F4267</f>
        <v>0.470914</v>
      </c>
      <c r="E4278" s="0" t="n">
        <f aca="false">'Profiles 8760'!G4267</f>
        <v>0.450125</v>
      </c>
      <c r="F4278" s="0" t="n">
        <f aca="false">D4278*Assumptions!$C$11*$B$7+E4278*Assumptions!$C$12*$B$8</f>
        <v>154.4100757</v>
      </c>
      <c r="G4278" s="0" t="n">
        <f aca="false">C4278*Assumptions!$C$15</f>
        <v>0</v>
      </c>
      <c r="H4278" s="0" t="n">
        <f aca="false">MIN(F4278,G4278)</f>
        <v>0</v>
      </c>
      <c r="I4278" s="0" t="n">
        <f aca="false">IF(C4278=1,MIN(G4278-H4278,Assumptions!$C$13,P4277),0)</f>
        <v>0</v>
      </c>
      <c r="J4278" s="0" t="n">
        <f aca="false">H4278+I4278</f>
        <v>0</v>
      </c>
      <c r="K4278" s="0" t="n">
        <f aca="false">MIN(IF(C4278=1,F4278-H4278,F4278),Assumptions!$C$13,MAX(0,($B$5-P4277)/$B$6))</f>
        <v>0</v>
      </c>
      <c r="L4278" s="0" t="n">
        <f aca="false">IF(C4278=1,0,MIN(F4278-K4278,Assumptions!$C$15,MAX(0,$B$10-O4277-M4278)))</f>
        <v>154.4100757</v>
      </c>
      <c r="M4278" s="0" t="n">
        <f aca="false">'Profiles 8760'!H4267</f>
        <v>150000</v>
      </c>
      <c r="N4278" s="0" t="n">
        <f aca="false">J4278+L4278</f>
        <v>154.4100757</v>
      </c>
      <c r="O4278" s="0" t="n">
        <f aca="false">O4277+N4278</f>
        <v>401636.249018423</v>
      </c>
      <c r="P4278" s="0" t="n">
        <f aca="false">MIN($B$5,P4277+K4278*$B$6-I4278)</f>
        <v>510.81</v>
      </c>
      <c r="Q4278" s="0" t="n">
        <f aca="false">MAX(0,F4278-H4278-K4278-L4278)</f>
        <v>0</v>
      </c>
    </row>
    <row r="4279" customFormat="false" ht="15" hidden="false" customHeight="false" outlineLevel="0" collapsed="false">
      <c r="A4279" s="0" t="n">
        <f aca="false">'Profiles 8760'!A4268</f>
        <v>4266</v>
      </c>
      <c r="B4279" s="0" t="n">
        <f aca="false">'Profiles 8760'!B4268</f>
        <v>6</v>
      </c>
      <c r="C4279" s="0" t="n">
        <f aca="false">'Profiles 8760'!E4268</f>
        <v>0</v>
      </c>
      <c r="D4279" s="0" t="n">
        <f aca="false">'Profiles 8760'!F4268</f>
        <v>0.27439</v>
      </c>
      <c r="E4279" s="0" t="n">
        <f aca="false">'Profiles 8760'!G4268</f>
        <v>0.303326</v>
      </c>
      <c r="F4279" s="0" t="n">
        <f aca="false">D4279*Assumptions!$C$11*$B$7+E4279*Assumptions!$C$12*$B$8</f>
        <v>91.6498654</v>
      </c>
      <c r="G4279" s="0" t="n">
        <f aca="false">C4279*Assumptions!$C$15</f>
        <v>0</v>
      </c>
      <c r="H4279" s="0" t="n">
        <f aca="false">MIN(F4279,G4279)</f>
        <v>0</v>
      </c>
      <c r="I4279" s="0" t="n">
        <f aca="false">IF(C4279=1,MIN(G4279-H4279,Assumptions!$C$13,P4278),0)</f>
        <v>0</v>
      </c>
      <c r="J4279" s="0" t="n">
        <f aca="false">H4279+I4279</f>
        <v>0</v>
      </c>
      <c r="K4279" s="0" t="n">
        <f aca="false">MIN(IF(C4279=1,F4279-H4279,F4279),Assumptions!$C$13,MAX(0,($B$5-P4278)/$B$6))</f>
        <v>0</v>
      </c>
      <c r="L4279" s="0" t="n">
        <f aca="false">IF(C4279=1,0,MIN(F4279-K4279,Assumptions!$C$15,MAX(0,$B$10-O4278-M4279)))</f>
        <v>91.6498654</v>
      </c>
      <c r="M4279" s="0" t="n">
        <f aca="false">'Profiles 8760'!H4268</f>
        <v>150000</v>
      </c>
      <c r="N4279" s="0" t="n">
        <f aca="false">J4279+L4279</f>
        <v>91.6498654</v>
      </c>
      <c r="O4279" s="0" t="n">
        <f aca="false">O4278+N4279</f>
        <v>401727.898883823</v>
      </c>
      <c r="P4279" s="0" t="n">
        <f aca="false">MIN($B$5,P4278+K4279*$B$6-I4279)</f>
        <v>510.81</v>
      </c>
      <c r="Q4279" s="0" t="n">
        <f aca="false">MAX(0,F4279-H4279-K4279-L4279)</f>
        <v>0</v>
      </c>
    </row>
    <row r="4280" customFormat="false" ht="15" hidden="false" customHeight="false" outlineLevel="0" collapsed="false">
      <c r="A4280" s="0" t="n">
        <f aca="false">'Profiles 8760'!A4269</f>
        <v>4267</v>
      </c>
      <c r="B4280" s="0" t="n">
        <f aca="false">'Profiles 8760'!B4269</f>
        <v>6</v>
      </c>
      <c r="C4280" s="0" t="n">
        <f aca="false">'Profiles 8760'!E4269</f>
        <v>0</v>
      </c>
      <c r="D4280" s="0" t="n">
        <f aca="false">'Profiles 8760'!F4269</f>
        <v>0.094749</v>
      </c>
      <c r="E4280" s="0" t="n">
        <f aca="false">'Profiles 8760'!G4269</f>
        <v>0.28346</v>
      </c>
      <c r="F4280" s="0" t="n">
        <f aca="false">D4280*Assumptions!$C$11*$B$7+E4280*Assumptions!$C$12*$B$8</f>
        <v>38.9570252</v>
      </c>
      <c r="G4280" s="0" t="n">
        <f aca="false">C4280*Assumptions!$C$15</f>
        <v>0</v>
      </c>
      <c r="H4280" s="0" t="n">
        <f aca="false">MIN(F4280,G4280)</f>
        <v>0</v>
      </c>
      <c r="I4280" s="0" t="n">
        <f aca="false">IF(C4280=1,MIN(G4280-H4280,Assumptions!$C$13,P4279),0)</f>
        <v>0</v>
      </c>
      <c r="J4280" s="0" t="n">
        <f aca="false">H4280+I4280</f>
        <v>0</v>
      </c>
      <c r="K4280" s="0" t="n">
        <f aca="false">MIN(IF(C4280=1,F4280-H4280,F4280),Assumptions!$C$13,MAX(0,($B$5-P4279)/$B$6))</f>
        <v>0</v>
      </c>
      <c r="L4280" s="0" t="n">
        <f aca="false">IF(C4280=1,0,MIN(F4280-K4280,Assumptions!$C$15,MAX(0,$B$10-O4279-M4280)))</f>
        <v>38.9570252</v>
      </c>
      <c r="M4280" s="0" t="n">
        <f aca="false">'Profiles 8760'!H4269</f>
        <v>150000</v>
      </c>
      <c r="N4280" s="0" t="n">
        <f aca="false">J4280+L4280</f>
        <v>38.9570252</v>
      </c>
      <c r="O4280" s="0" t="n">
        <f aca="false">O4279+N4280</f>
        <v>401766.855909023</v>
      </c>
      <c r="P4280" s="0" t="n">
        <f aca="false">MIN($B$5,P4279+K4280*$B$6-I4280)</f>
        <v>510.81</v>
      </c>
      <c r="Q4280" s="0" t="n">
        <f aca="false">MAX(0,F4280-H4280-K4280-L4280)</f>
        <v>0</v>
      </c>
    </row>
    <row r="4281" customFormat="false" ht="15" hidden="false" customHeight="false" outlineLevel="0" collapsed="false">
      <c r="A4281" s="0" t="n">
        <f aca="false">'Profiles 8760'!A4270</f>
        <v>4268</v>
      </c>
      <c r="B4281" s="0" t="n">
        <f aca="false">'Profiles 8760'!B4270</f>
        <v>6</v>
      </c>
      <c r="C4281" s="0" t="n">
        <f aca="false">'Profiles 8760'!E4270</f>
        <v>1</v>
      </c>
      <c r="D4281" s="0" t="n">
        <f aca="false">'Profiles 8760'!F4270</f>
        <v>0</v>
      </c>
      <c r="E4281" s="0" t="n">
        <f aca="false">'Profiles 8760'!G4270</f>
        <v>0.577628</v>
      </c>
      <c r="F4281" s="0" t="n">
        <f aca="false">D4281*Assumptions!$C$11*$B$7+E4281*Assumptions!$C$12*$B$8</f>
        <v>23.6249852</v>
      </c>
      <c r="G4281" s="0" t="n">
        <f aca="false">C4281*Assumptions!$C$15</f>
        <v>200</v>
      </c>
      <c r="H4281" s="0" t="n">
        <f aca="false">MIN(F4281,G4281)</f>
        <v>23.6249852</v>
      </c>
      <c r="I4281" s="0" t="n">
        <f aca="false">IF(C4281=1,MIN(G4281-H4281,Assumptions!$C$13,P4280),0)</f>
        <v>176.3750148</v>
      </c>
      <c r="J4281" s="0" t="n">
        <f aca="false">H4281+I4281</f>
        <v>200</v>
      </c>
      <c r="K4281" s="0" t="n">
        <f aca="false">MIN(IF(C4281=1,F4281-H4281,F4281),Assumptions!$C$13,MAX(0,($B$5-P4280)/$B$6))</f>
        <v>0</v>
      </c>
      <c r="L4281" s="0" t="n">
        <f aca="false">IF(C4281=1,0,MIN(F4281-K4281,Assumptions!$C$15,MAX(0,$B$10-O4280-M4281)))</f>
        <v>0</v>
      </c>
      <c r="M4281" s="0" t="n">
        <f aca="false">'Profiles 8760'!H4270</f>
        <v>149800</v>
      </c>
      <c r="N4281" s="0" t="n">
        <f aca="false">J4281+L4281</f>
        <v>200</v>
      </c>
      <c r="O4281" s="0" t="n">
        <f aca="false">O4280+N4281</f>
        <v>401966.855909023</v>
      </c>
      <c r="P4281" s="0" t="n">
        <f aca="false">MIN($B$5,P4280+K4281*$B$6-I4281)</f>
        <v>334.4349852</v>
      </c>
      <c r="Q4281" s="0" t="n">
        <f aca="false">MAX(0,F4281-H4281-K4281-L4281)</f>
        <v>0</v>
      </c>
    </row>
    <row r="4282" customFormat="false" ht="15" hidden="false" customHeight="false" outlineLevel="0" collapsed="false">
      <c r="A4282" s="0" t="n">
        <f aca="false">'Profiles 8760'!A4271</f>
        <v>4269</v>
      </c>
      <c r="B4282" s="0" t="n">
        <f aca="false">'Profiles 8760'!B4271</f>
        <v>6</v>
      </c>
      <c r="C4282" s="0" t="n">
        <f aca="false">'Profiles 8760'!E4271</f>
        <v>1</v>
      </c>
      <c r="D4282" s="0" t="n">
        <f aca="false">'Profiles 8760'!F4271</f>
        <v>0</v>
      </c>
      <c r="E4282" s="0" t="n">
        <f aca="false">'Profiles 8760'!G4271</f>
        <v>0.745429</v>
      </c>
      <c r="F4282" s="0" t="n">
        <f aca="false">D4282*Assumptions!$C$11*$B$7+E4282*Assumptions!$C$12*$B$8</f>
        <v>30.4880461</v>
      </c>
      <c r="G4282" s="0" t="n">
        <f aca="false">C4282*Assumptions!$C$15</f>
        <v>200</v>
      </c>
      <c r="H4282" s="0" t="n">
        <f aca="false">MIN(F4282,G4282)</f>
        <v>30.4880461</v>
      </c>
      <c r="I4282" s="0" t="n">
        <f aca="false">IF(C4282=1,MIN(G4282-H4282,Assumptions!$C$13,P4281),0)</f>
        <v>169.5119539</v>
      </c>
      <c r="J4282" s="0" t="n">
        <f aca="false">H4282+I4282</f>
        <v>200</v>
      </c>
      <c r="K4282" s="0" t="n">
        <f aca="false">MIN(IF(C4282=1,F4282-H4282,F4282),Assumptions!$C$13,MAX(0,($B$5-P4281)/$B$6))</f>
        <v>0</v>
      </c>
      <c r="L4282" s="0" t="n">
        <f aca="false">IF(C4282=1,0,MIN(F4282-K4282,Assumptions!$C$15,MAX(0,$B$10-O4281-M4282)))</f>
        <v>0</v>
      </c>
      <c r="M4282" s="0" t="n">
        <f aca="false">'Profiles 8760'!H4271</f>
        <v>149600</v>
      </c>
      <c r="N4282" s="0" t="n">
        <f aca="false">J4282+L4282</f>
        <v>200</v>
      </c>
      <c r="O4282" s="0" t="n">
        <f aca="false">O4281+N4282</f>
        <v>402166.855909023</v>
      </c>
      <c r="P4282" s="0" t="n">
        <f aca="false">MIN($B$5,P4281+K4282*$B$6-I4282)</f>
        <v>164.9230313</v>
      </c>
      <c r="Q4282" s="0" t="n">
        <f aca="false">MAX(0,F4282-H4282-K4282-L4282)</f>
        <v>0</v>
      </c>
    </row>
    <row r="4283" customFormat="false" ht="15" hidden="false" customHeight="false" outlineLevel="0" collapsed="false">
      <c r="A4283" s="0" t="n">
        <f aca="false">'Profiles 8760'!A4272</f>
        <v>4270</v>
      </c>
      <c r="B4283" s="0" t="n">
        <f aca="false">'Profiles 8760'!B4272</f>
        <v>6</v>
      </c>
      <c r="C4283" s="0" t="n">
        <f aca="false">'Profiles 8760'!E4272</f>
        <v>0</v>
      </c>
      <c r="D4283" s="0" t="n">
        <f aca="false">'Profiles 8760'!F4272</f>
        <v>0</v>
      </c>
      <c r="E4283" s="0" t="n">
        <f aca="false">'Profiles 8760'!G4272</f>
        <v>0.502492</v>
      </c>
      <c r="F4283" s="0" t="n">
        <f aca="false">D4283*Assumptions!$C$11*$B$7+E4283*Assumptions!$C$12*$B$8</f>
        <v>20.5519228</v>
      </c>
      <c r="G4283" s="0" t="n">
        <f aca="false">C4283*Assumptions!$C$15</f>
        <v>0</v>
      </c>
      <c r="H4283" s="0" t="n">
        <f aca="false">MIN(F4283,G4283)</f>
        <v>0</v>
      </c>
      <c r="I4283" s="0" t="n">
        <f aca="false">IF(C4283=1,MIN(G4283-H4283,Assumptions!$C$13,P4282),0)</f>
        <v>0</v>
      </c>
      <c r="J4283" s="0" t="n">
        <f aca="false">H4283+I4283</f>
        <v>0</v>
      </c>
      <c r="K4283" s="0" t="n">
        <f aca="false">MIN(IF(C4283=1,F4283-H4283,F4283),Assumptions!$C$13,MAX(0,($B$5-P4282)/$B$6))</f>
        <v>20.5519228</v>
      </c>
      <c r="L4283" s="0" t="n">
        <f aca="false">IF(C4283=1,0,MIN(F4283-K4283,Assumptions!$C$15,MAX(0,$B$10-O4282-M4283)))</f>
        <v>0</v>
      </c>
      <c r="M4283" s="0" t="n">
        <f aca="false">'Profiles 8760'!H4272</f>
        <v>149600</v>
      </c>
      <c r="N4283" s="0" t="n">
        <f aca="false">J4283+L4283</f>
        <v>0</v>
      </c>
      <c r="O4283" s="0" t="n">
        <f aca="false">O4282+N4283</f>
        <v>402166.855909023</v>
      </c>
      <c r="P4283" s="0" t="n">
        <f aca="false">MIN($B$5,P4282+K4283*$B$6-I4283)</f>
        <v>182.73743798304</v>
      </c>
      <c r="Q4283" s="0" t="n">
        <f aca="false">MAX(0,F4283-H4283-K4283-L4283)</f>
        <v>0</v>
      </c>
    </row>
    <row r="4284" customFormat="false" ht="15" hidden="false" customHeight="false" outlineLevel="0" collapsed="false">
      <c r="A4284" s="0" t="n">
        <f aca="false">'Profiles 8760'!A4273</f>
        <v>4271</v>
      </c>
      <c r="B4284" s="0" t="n">
        <f aca="false">'Profiles 8760'!B4273</f>
        <v>6</v>
      </c>
      <c r="C4284" s="0" t="n">
        <f aca="false">'Profiles 8760'!E4273</f>
        <v>0</v>
      </c>
      <c r="D4284" s="0" t="n">
        <f aca="false">'Profiles 8760'!F4273</f>
        <v>0</v>
      </c>
      <c r="E4284" s="0" t="n">
        <f aca="false">'Profiles 8760'!G4273</f>
        <v>0.401571</v>
      </c>
      <c r="F4284" s="0" t="n">
        <f aca="false">D4284*Assumptions!$C$11*$B$7+E4284*Assumptions!$C$12*$B$8</f>
        <v>16.4242539</v>
      </c>
      <c r="G4284" s="0" t="n">
        <f aca="false">C4284*Assumptions!$C$15</f>
        <v>0</v>
      </c>
      <c r="H4284" s="0" t="n">
        <f aca="false">MIN(F4284,G4284)</f>
        <v>0</v>
      </c>
      <c r="I4284" s="0" t="n">
        <f aca="false">IF(C4284=1,MIN(G4284-H4284,Assumptions!$C$13,P4283),0)</f>
        <v>0</v>
      </c>
      <c r="J4284" s="0" t="n">
        <f aca="false">H4284+I4284</f>
        <v>0</v>
      </c>
      <c r="K4284" s="0" t="n">
        <f aca="false">MIN(IF(C4284=1,F4284-H4284,F4284),Assumptions!$C$13,MAX(0,($B$5-P4283)/$B$6))</f>
        <v>16.4242539</v>
      </c>
      <c r="L4284" s="0" t="n">
        <f aca="false">IF(C4284=1,0,MIN(F4284-K4284,Assumptions!$C$15,MAX(0,$B$10-O4283-M4284)))</f>
        <v>0</v>
      </c>
      <c r="M4284" s="0" t="n">
        <f aca="false">'Profiles 8760'!H4273</f>
        <v>149600</v>
      </c>
      <c r="N4284" s="0" t="n">
        <f aca="false">J4284+L4284</f>
        <v>0</v>
      </c>
      <c r="O4284" s="0" t="n">
        <f aca="false">O4283+N4284</f>
        <v>402166.855909023</v>
      </c>
      <c r="P4284" s="0" t="n">
        <f aca="false">MIN($B$5,P4283+K4284*$B$6-I4284)</f>
        <v>196.97398126356</v>
      </c>
      <c r="Q4284" s="0" t="n">
        <f aca="false">MAX(0,F4284-H4284-K4284-L4284)</f>
        <v>0</v>
      </c>
    </row>
    <row r="4285" customFormat="false" ht="15" hidden="false" customHeight="false" outlineLevel="0" collapsed="false">
      <c r="A4285" s="0" t="n">
        <f aca="false">'Profiles 8760'!A4274</f>
        <v>4272</v>
      </c>
      <c r="B4285" s="0" t="n">
        <f aca="false">'Profiles 8760'!B4274</f>
        <v>6</v>
      </c>
      <c r="C4285" s="0" t="n">
        <f aca="false">'Profiles 8760'!E4274</f>
        <v>0</v>
      </c>
      <c r="D4285" s="0" t="n">
        <f aca="false">'Profiles 8760'!F4274</f>
        <v>0</v>
      </c>
      <c r="E4285" s="0" t="n">
        <f aca="false">'Profiles 8760'!G4274</f>
        <v>0.270594</v>
      </c>
      <c r="F4285" s="0" t="n">
        <f aca="false">D4285*Assumptions!$C$11*$B$7+E4285*Assumptions!$C$12*$B$8</f>
        <v>11.0672946</v>
      </c>
      <c r="G4285" s="0" t="n">
        <f aca="false">C4285*Assumptions!$C$15</f>
        <v>0</v>
      </c>
      <c r="H4285" s="0" t="n">
        <f aca="false">MIN(F4285,G4285)</f>
        <v>0</v>
      </c>
      <c r="I4285" s="0" t="n">
        <f aca="false">IF(C4285=1,MIN(G4285-H4285,Assumptions!$C$13,P4284),0)</f>
        <v>0</v>
      </c>
      <c r="J4285" s="0" t="n">
        <f aca="false">H4285+I4285</f>
        <v>0</v>
      </c>
      <c r="K4285" s="0" t="n">
        <f aca="false">MIN(IF(C4285=1,F4285-H4285,F4285),Assumptions!$C$13,MAX(0,($B$5-P4284)/$B$6))</f>
        <v>11.0672946</v>
      </c>
      <c r="L4285" s="0" t="n">
        <f aca="false">IF(C4285=1,0,MIN(F4285-K4285,Assumptions!$C$15,MAX(0,$B$10-O4284-M4285)))</f>
        <v>0</v>
      </c>
      <c r="M4285" s="0" t="n">
        <f aca="false">'Profiles 8760'!H4274</f>
        <v>149600</v>
      </c>
      <c r="N4285" s="0" t="n">
        <f aca="false">J4285+L4285</f>
        <v>0</v>
      </c>
      <c r="O4285" s="0" t="n">
        <f aca="false">O4284+N4285</f>
        <v>402166.855909023</v>
      </c>
      <c r="P4285" s="0" t="n">
        <f aca="false">MIN($B$5,P4284+K4285*$B$6-I4285)</f>
        <v>206.56711222284</v>
      </c>
      <c r="Q4285" s="0" t="n">
        <f aca="false">MAX(0,F4285-H4285-K4285-L4285)</f>
        <v>0</v>
      </c>
    </row>
    <row r="4286" customFormat="false" ht="15" hidden="false" customHeight="false" outlineLevel="0" collapsed="false">
      <c r="A4286" s="0" t="n">
        <f aca="false">'Profiles 8760'!A4275</f>
        <v>4273</v>
      </c>
      <c r="B4286" s="0" t="n">
        <f aca="false">'Profiles 8760'!B4275</f>
        <v>6</v>
      </c>
      <c r="C4286" s="0" t="n">
        <f aca="false">'Profiles 8760'!E4275</f>
        <v>0</v>
      </c>
      <c r="D4286" s="0" t="n">
        <f aca="false">'Profiles 8760'!F4275</f>
        <v>0</v>
      </c>
      <c r="E4286" s="0" t="n">
        <f aca="false">'Profiles 8760'!G4275</f>
        <v>0.239267</v>
      </c>
      <c r="F4286" s="0" t="n">
        <f aca="false">D4286*Assumptions!$C$11*$B$7+E4286*Assumptions!$C$12*$B$8</f>
        <v>9.7860203</v>
      </c>
      <c r="G4286" s="0" t="n">
        <f aca="false">C4286*Assumptions!$C$15</f>
        <v>0</v>
      </c>
      <c r="H4286" s="0" t="n">
        <f aca="false">MIN(F4286,G4286)</f>
        <v>0</v>
      </c>
      <c r="I4286" s="0" t="n">
        <f aca="false">IF(C4286=1,MIN(G4286-H4286,Assumptions!$C$13,P4285),0)</f>
        <v>0</v>
      </c>
      <c r="J4286" s="0" t="n">
        <f aca="false">H4286+I4286</f>
        <v>0</v>
      </c>
      <c r="K4286" s="0" t="n">
        <f aca="false">MIN(IF(C4286=1,F4286-H4286,F4286),Assumptions!$C$13,MAX(0,($B$5-P4285)/$B$6))</f>
        <v>9.7860203</v>
      </c>
      <c r="L4286" s="0" t="n">
        <f aca="false">IF(C4286=1,0,MIN(F4286-K4286,Assumptions!$C$15,MAX(0,$B$10-O4285-M4286)))</f>
        <v>0</v>
      </c>
      <c r="M4286" s="0" t="n">
        <f aca="false">'Profiles 8760'!H4275</f>
        <v>149600</v>
      </c>
      <c r="N4286" s="0" t="n">
        <f aca="false">J4286+L4286</f>
        <v>0</v>
      </c>
      <c r="O4286" s="0" t="n">
        <f aca="false">O4285+N4286</f>
        <v>402166.855909023</v>
      </c>
      <c r="P4286" s="0" t="n">
        <f aca="false">MIN($B$5,P4285+K4286*$B$6-I4286)</f>
        <v>215.04963461888</v>
      </c>
      <c r="Q4286" s="0" t="n">
        <f aca="false">MAX(0,F4286-H4286-K4286-L4286)</f>
        <v>0</v>
      </c>
    </row>
    <row r="4287" customFormat="false" ht="15" hidden="false" customHeight="false" outlineLevel="0" collapsed="false">
      <c r="A4287" s="0" t="n">
        <f aca="false">'Profiles 8760'!A4276</f>
        <v>4274</v>
      </c>
      <c r="B4287" s="0" t="n">
        <f aca="false">'Profiles 8760'!B4276</f>
        <v>6</v>
      </c>
      <c r="C4287" s="0" t="n">
        <f aca="false">'Profiles 8760'!E4276</f>
        <v>0</v>
      </c>
      <c r="D4287" s="0" t="n">
        <f aca="false">'Profiles 8760'!F4276</f>
        <v>0</v>
      </c>
      <c r="E4287" s="0" t="n">
        <f aca="false">'Profiles 8760'!G4276</f>
        <v>0.217394</v>
      </c>
      <c r="F4287" s="0" t="n">
        <f aca="false">D4287*Assumptions!$C$11*$B$7+E4287*Assumptions!$C$12*$B$8</f>
        <v>8.8914146</v>
      </c>
      <c r="G4287" s="0" t="n">
        <f aca="false">C4287*Assumptions!$C$15</f>
        <v>0</v>
      </c>
      <c r="H4287" s="0" t="n">
        <f aca="false">MIN(F4287,G4287)</f>
        <v>0</v>
      </c>
      <c r="I4287" s="0" t="n">
        <f aca="false">IF(C4287=1,MIN(G4287-H4287,Assumptions!$C$13,P4286),0)</f>
        <v>0</v>
      </c>
      <c r="J4287" s="0" t="n">
        <f aca="false">H4287+I4287</f>
        <v>0</v>
      </c>
      <c r="K4287" s="0" t="n">
        <f aca="false">MIN(IF(C4287=1,F4287-H4287,F4287),Assumptions!$C$13,MAX(0,($B$5-P4286)/$B$6))</f>
        <v>8.8914146</v>
      </c>
      <c r="L4287" s="0" t="n">
        <f aca="false">IF(C4287=1,0,MIN(F4287-K4287,Assumptions!$C$15,MAX(0,$B$10-O4286-M4287)))</f>
        <v>0</v>
      </c>
      <c r="M4287" s="0" t="n">
        <f aca="false">'Profiles 8760'!H4276</f>
        <v>149600</v>
      </c>
      <c r="N4287" s="0" t="n">
        <f aca="false">J4287+L4287</f>
        <v>0</v>
      </c>
      <c r="O4287" s="0" t="n">
        <f aca="false">O4286+N4287</f>
        <v>402166.855909023</v>
      </c>
      <c r="P4287" s="0" t="n">
        <f aca="false">MIN($B$5,P4286+K4287*$B$6-I4287)</f>
        <v>222.75671279416</v>
      </c>
      <c r="Q4287" s="0" t="n">
        <f aca="false">MAX(0,F4287-H4287-K4287-L4287)</f>
        <v>0</v>
      </c>
    </row>
    <row r="4288" customFormat="false" ht="15" hidden="false" customHeight="false" outlineLevel="0" collapsed="false">
      <c r="A4288" s="0" t="n">
        <f aca="false">'Profiles 8760'!A4277</f>
        <v>4275</v>
      </c>
      <c r="B4288" s="0" t="n">
        <f aca="false">'Profiles 8760'!B4277</f>
        <v>6</v>
      </c>
      <c r="C4288" s="0" t="n">
        <f aca="false">'Profiles 8760'!E4277</f>
        <v>0</v>
      </c>
      <c r="D4288" s="0" t="n">
        <f aca="false">'Profiles 8760'!F4277</f>
        <v>0</v>
      </c>
      <c r="E4288" s="0" t="n">
        <f aca="false">'Profiles 8760'!G4277</f>
        <v>0.165345</v>
      </c>
      <c r="F4288" s="0" t="n">
        <f aca="false">D4288*Assumptions!$C$11*$B$7+E4288*Assumptions!$C$12*$B$8</f>
        <v>6.7626105</v>
      </c>
      <c r="G4288" s="0" t="n">
        <f aca="false">C4288*Assumptions!$C$15</f>
        <v>0</v>
      </c>
      <c r="H4288" s="0" t="n">
        <f aca="false">MIN(F4288,G4288)</f>
        <v>0</v>
      </c>
      <c r="I4288" s="0" t="n">
        <f aca="false">IF(C4288=1,MIN(G4288-H4288,Assumptions!$C$13,P4287),0)</f>
        <v>0</v>
      </c>
      <c r="J4288" s="0" t="n">
        <f aca="false">H4288+I4288</f>
        <v>0</v>
      </c>
      <c r="K4288" s="0" t="n">
        <f aca="false">MIN(IF(C4288=1,F4288-H4288,F4288),Assumptions!$C$13,MAX(0,($B$5-P4287)/$B$6))</f>
        <v>6.7626105</v>
      </c>
      <c r="L4288" s="0" t="n">
        <f aca="false">IF(C4288=1,0,MIN(F4288-K4288,Assumptions!$C$15,MAX(0,$B$10-O4287-M4288)))</f>
        <v>0</v>
      </c>
      <c r="M4288" s="0" t="n">
        <f aca="false">'Profiles 8760'!H4277</f>
        <v>149600</v>
      </c>
      <c r="N4288" s="0" t="n">
        <f aca="false">J4288+L4288</f>
        <v>0</v>
      </c>
      <c r="O4288" s="0" t="n">
        <f aca="false">O4287+N4288</f>
        <v>402166.855909023</v>
      </c>
      <c r="P4288" s="0" t="n">
        <f aca="false">MIN($B$5,P4287+K4288*$B$6-I4288)</f>
        <v>228.61854357556</v>
      </c>
      <c r="Q4288" s="0" t="n">
        <f aca="false">MAX(0,F4288-H4288-K4288-L4288)</f>
        <v>0</v>
      </c>
    </row>
    <row r="4289" customFormat="false" ht="15" hidden="false" customHeight="false" outlineLevel="0" collapsed="false">
      <c r="A4289" s="0" t="n">
        <f aca="false">'Profiles 8760'!A4278</f>
        <v>4276</v>
      </c>
      <c r="B4289" s="0" t="n">
        <f aca="false">'Profiles 8760'!B4278</f>
        <v>6</v>
      </c>
      <c r="C4289" s="0" t="n">
        <f aca="false">'Profiles 8760'!E4278</f>
        <v>0</v>
      </c>
      <c r="D4289" s="0" t="n">
        <f aca="false">'Profiles 8760'!F4278</f>
        <v>0</v>
      </c>
      <c r="E4289" s="0" t="n">
        <f aca="false">'Profiles 8760'!G4278</f>
        <v>0.205321</v>
      </c>
      <c r="F4289" s="0" t="n">
        <f aca="false">D4289*Assumptions!$C$11*$B$7+E4289*Assumptions!$C$12*$B$8</f>
        <v>8.3976289</v>
      </c>
      <c r="G4289" s="0" t="n">
        <f aca="false">C4289*Assumptions!$C$15</f>
        <v>0</v>
      </c>
      <c r="H4289" s="0" t="n">
        <f aca="false">MIN(F4289,G4289)</f>
        <v>0</v>
      </c>
      <c r="I4289" s="0" t="n">
        <f aca="false">IF(C4289=1,MIN(G4289-H4289,Assumptions!$C$13,P4288),0)</f>
        <v>0</v>
      </c>
      <c r="J4289" s="0" t="n">
        <f aca="false">H4289+I4289</f>
        <v>0</v>
      </c>
      <c r="K4289" s="0" t="n">
        <f aca="false">MIN(IF(C4289=1,F4289-H4289,F4289),Assumptions!$C$13,MAX(0,($B$5-P4288)/$B$6))</f>
        <v>8.3976289</v>
      </c>
      <c r="L4289" s="0" t="n">
        <f aca="false">IF(C4289=1,0,MIN(F4289-K4289,Assumptions!$C$15,MAX(0,$B$10-O4288-M4289)))</f>
        <v>0</v>
      </c>
      <c r="M4289" s="0" t="n">
        <f aca="false">'Profiles 8760'!H4278</f>
        <v>149600</v>
      </c>
      <c r="N4289" s="0" t="n">
        <f aca="false">J4289+L4289</f>
        <v>0</v>
      </c>
      <c r="O4289" s="0" t="n">
        <f aca="false">O4288+N4289</f>
        <v>402166.855909023</v>
      </c>
      <c r="P4289" s="0" t="n">
        <f aca="false">MIN($B$5,P4288+K4289*$B$6-I4289)</f>
        <v>235.89760830608</v>
      </c>
      <c r="Q4289" s="0" t="n">
        <f aca="false">MAX(0,F4289-H4289-K4289-L4289)</f>
        <v>0</v>
      </c>
    </row>
    <row r="4290" customFormat="false" ht="15" hidden="false" customHeight="false" outlineLevel="0" collapsed="false">
      <c r="A4290" s="0" t="n">
        <f aca="false">'Profiles 8760'!A4279</f>
        <v>4277</v>
      </c>
      <c r="B4290" s="0" t="n">
        <f aca="false">'Profiles 8760'!B4279</f>
        <v>6</v>
      </c>
      <c r="C4290" s="0" t="n">
        <f aca="false">'Profiles 8760'!E4279</f>
        <v>0</v>
      </c>
      <c r="D4290" s="0" t="n">
        <f aca="false">'Profiles 8760'!F4279</f>
        <v>0</v>
      </c>
      <c r="E4290" s="0" t="n">
        <f aca="false">'Profiles 8760'!G4279</f>
        <v>0.311929</v>
      </c>
      <c r="F4290" s="0" t="n">
        <f aca="false">D4290*Assumptions!$C$11*$B$7+E4290*Assumptions!$C$12*$B$8</f>
        <v>12.7578961</v>
      </c>
      <c r="G4290" s="0" t="n">
        <f aca="false">C4290*Assumptions!$C$15</f>
        <v>0</v>
      </c>
      <c r="H4290" s="0" t="n">
        <f aca="false">MIN(F4290,G4290)</f>
        <v>0</v>
      </c>
      <c r="I4290" s="0" t="n">
        <f aca="false">IF(C4290=1,MIN(G4290-H4290,Assumptions!$C$13,P4289),0)</f>
        <v>0</v>
      </c>
      <c r="J4290" s="0" t="n">
        <f aca="false">H4290+I4290</f>
        <v>0</v>
      </c>
      <c r="K4290" s="0" t="n">
        <f aca="false">MIN(IF(C4290=1,F4290-H4290,F4290),Assumptions!$C$13,MAX(0,($B$5-P4289)/$B$6))</f>
        <v>12.7578961</v>
      </c>
      <c r="L4290" s="0" t="n">
        <f aca="false">IF(C4290=1,0,MIN(F4290-K4290,Assumptions!$C$15,MAX(0,$B$10-O4289-M4290)))</f>
        <v>0</v>
      </c>
      <c r="M4290" s="0" t="n">
        <f aca="false">'Profiles 8760'!H4279</f>
        <v>149600</v>
      </c>
      <c r="N4290" s="0" t="n">
        <f aca="false">J4290+L4290</f>
        <v>0</v>
      </c>
      <c r="O4290" s="0" t="n">
        <f aca="false">O4289+N4290</f>
        <v>402166.855909023</v>
      </c>
      <c r="P4290" s="0" t="n">
        <f aca="false">MIN($B$5,P4289+K4290*$B$6-I4290)</f>
        <v>246.95615264556</v>
      </c>
      <c r="Q4290" s="0" t="n">
        <f aca="false">MAX(0,F4290-H4290-K4290-L4290)</f>
        <v>0</v>
      </c>
    </row>
    <row r="4291" customFormat="false" ht="15" hidden="false" customHeight="false" outlineLevel="0" collapsed="false">
      <c r="A4291" s="0" t="n">
        <f aca="false">'Profiles 8760'!A4280</f>
        <v>4278</v>
      </c>
      <c r="B4291" s="0" t="n">
        <f aca="false">'Profiles 8760'!B4280</f>
        <v>6</v>
      </c>
      <c r="C4291" s="0" t="n">
        <f aca="false">'Profiles 8760'!E4280</f>
        <v>0</v>
      </c>
      <c r="D4291" s="0" t="n">
        <f aca="false">'Profiles 8760'!F4280</f>
        <v>0</v>
      </c>
      <c r="E4291" s="0" t="n">
        <f aca="false">'Profiles 8760'!G4280</f>
        <v>0.34221</v>
      </c>
      <c r="F4291" s="0" t="n">
        <f aca="false">D4291*Assumptions!$C$11*$B$7+E4291*Assumptions!$C$12*$B$8</f>
        <v>13.996389</v>
      </c>
      <c r="G4291" s="0" t="n">
        <f aca="false">C4291*Assumptions!$C$15</f>
        <v>0</v>
      </c>
      <c r="H4291" s="0" t="n">
        <f aca="false">MIN(F4291,G4291)</f>
        <v>0</v>
      </c>
      <c r="I4291" s="0" t="n">
        <f aca="false">IF(C4291=1,MIN(G4291-H4291,Assumptions!$C$13,P4290),0)</f>
        <v>0</v>
      </c>
      <c r="J4291" s="0" t="n">
        <f aca="false">H4291+I4291</f>
        <v>0</v>
      </c>
      <c r="K4291" s="0" t="n">
        <f aca="false">MIN(IF(C4291=1,F4291-H4291,F4291),Assumptions!$C$13,MAX(0,($B$5-P4290)/$B$6))</f>
        <v>13.996389</v>
      </c>
      <c r="L4291" s="0" t="n">
        <f aca="false">IF(C4291=1,0,MIN(F4291-K4291,Assumptions!$C$15,MAX(0,$B$10-O4290-M4291)))</f>
        <v>0</v>
      </c>
      <c r="M4291" s="0" t="n">
        <f aca="false">'Profiles 8760'!H4280</f>
        <v>149600</v>
      </c>
      <c r="N4291" s="0" t="n">
        <f aca="false">J4291+L4291</f>
        <v>0</v>
      </c>
      <c r="O4291" s="0" t="n">
        <f aca="false">O4290+N4291</f>
        <v>402166.855909023</v>
      </c>
      <c r="P4291" s="0" t="n">
        <f aca="false">MIN($B$5,P4290+K4291*$B$6-I4291)</f>
        <v>259.08822263076</v>
      </c>
      <c r="Q4291" s="0" t="n">
        <f aca="false">MAX(0,F4291-H4291-K4291-L4291)</f>
        <v>0</v>
      </c>
    </row>
    <row r="4292" customFormat="false" ht="15" hidden="false" customHeight="false" outlineLevel="0" collapsed="false">
      <c r="A4292" s="0" t="n">
        <f aca="false">'Profiles 8760'!A4281</f>
        <v>4279</v>
      </c>
      <c r="B4292" s="0" t="n">
        <f aca="false">'Profiles 8760'!B4281</f>
        <v>6</v>
      </c>
      <c r="C4292" s="0" t="n">
        <f aca="false">'Profiles 8760'!E4281</f>
        <v>0</v>
      </c>
      <c r="D4292" s="0" t="n">
        <f aca="false">'Profiles 8760'!F4281</f>
        <v>0.129614</v>
      </c>
      <c r="E4292" s="0" t="n">
        <f aca="false">'Profiles 8760'!G4281</f>
        <v>0.373653</v>
      </c>
      <c r="F4292" s="0" t="n">
        <f aca="false">D4292*Assumptions!$C$11*$B$7+E4292*Assumptions!$C$12*$B$8</f>
        <v>52.7149309</v>
      </c>
      <c r="G4292" s="0" t="n">
        <f aca="false">C4292*Assumptions!$C$15</f>
        <v>0</v>
      </c>
      <c r="H4292" s="0" t="n">
        <f aca="false">MIN(F4292,G4292)</f>
        <v>0</v>
      </c>
      <c r="I4292" s="0" t="n">
        <f aca="false">IF(C4292=1,MIN(G4292-H4292,Assumptions!$C$13,P4291),0)</f>
        <v>0</v>
      </c>
      <c r="J4292" s="0" t="n">
        <f aca="false">H4292+I4292</f>
        <v>0</v>
      </c>
      <c r="K4292" s="0" t="n">
        <f aca="false">MIN(IF(C4292=1,F4292-H4292,F4292),Assumptions!$C$13,MAX(0,($B$5-P4291)/$B$6))</f>
        <v>52.7149309</v>
      </c>
      <c r="L4292" s="0" t="n">
        <f aca="false">IF(C4292=1,0,MIN(F4292-K4292,Assumptions!$C$15,MAX(0,$B$10-O4291-M4292)))</f>
        <v>0</v>
      </c>
      <c r="M4292" s="0" t="n">
        <f aca="false">'Profiles 8760'!H4281</f>
        <v>149600</v>
      </c>
      <c r="N4292" s="0" t="n">
        <f aca="false">J4292+L4292</f>
        <v>0</v>
      </c>
      <c r="O4292" s="0" t="n">
        <f aca="false">O4291+N4292</f>
        <v>402166.855909023</v>
      </c>
      <c r="P4292" s="0" t="n">
        <f aca="false">MIN($B$5,P4291+K4292*$B$6-I4292)</f>
        <v>304.78152473488</v>
      </c>
      <c r="Q4292" s="0" t="n">
        <f aca="false">MAX(0,F4292-H4292-K4292-L4292)</f>
        <v>0</v>
      </c>
    </row>
    <row r="4293" customFormat="false" ht="15" hidden="false" customHeight="false" outlineLevel="0" collapsed="false">
      <c r="A4293" s="0" t="n">
        <f aca="false">'Profiles 8760'!A4282</f>
        <v>4280</v>
      </c>
      <c r="B4293" s="0" t="n">
        <f aca="false">'Profiles 8760'!B4282</f>
        <v>6</v>
      </c>
      <c r="C4293" s="0" t="n">
        <f aca="false">'Profiles 8760'!E4282</f>
        <v>1</v>
      </c>
      <c r="D4293" s="0" t="n">
        <f aca="false">'Profiles 8760'!F4282</f>
        <v>0.37536</v>
      </c>
      <c r="E4293" s="0" t="n">
        <f aca="false">'Profiles 8760'!G4282</f>
        <v>0.487883</v>
      </c>
      <c r="F4293" s="0" t="n">
        <f aca="false">D4293*Assumptions!$C$11*$B$7+E4293*Assumptions!$C$12*$B$8</f>
        <v>128.3583827</v>
      </c>
      <c r="G4293" s="0" t="n">
        <f aca="false">C4293*Assumptions!$C$15</f>
        <v>200</v>
      </c>
      <c r="H4293" s="0" t="n">
        <f aca="false">MIN(F4293,G4293)</f>
        <v>128.3583827</v>
      </c>
      <c r="I4293" s="0" t="n">
        <f aca="false">IF(C4293=1,MIN(G4293-H4293,Assumptions!$C$13,P4292),0)</f>
        <v>71.6416173</v>
      </c>
      <c r="J4293" s="0" t="n">
        <f aca="false">H4293+I4293</f>
        <v>200</v>
      </c>
      <c r="K4293" s="0" t="n">
        <f aca="false">MIN(IF(C4293=1,F4293-H4293,F4293),Assumptions!$C$13,MAX(0,($B$5-P4292)/$B$6))</f>
        <v>0</v>
      </c>
      <c r="L4293" s="0" t="n">
        <f aca="false">IF(C4293=1,0,MIN(F4293-K4293,Assumptions!$C$15,MAX(0,$B$10-O4292-M4293)))</f>
        <v>0</v>
      </c>
      <c r="M4293" s="0" t="n">
        <f aca="false">'Profiles 8760'!H4282</f>
        <v>149400</v>
      </c>
      <c r="N4293" s="0" t="n">
        <f aca="false">J4293+L4293</f>
        <v>200</v>
      </c>
      <c r="O4293" s="0" t="n">
        <f aca="false">O4292+N4293</f>
        <v>402366.855909023</v>
      </c>
      <c r="P4293" s="0" t="n">
        <f aca="false">MIN($B$5,P4292+K4293*$B$6-I4293)</f>
        <v>233.13990743488</v>
      </c>
      <c r="Q4293" s="0" t="n">
        <f aca="false">MAX(0,F4293-H4293-K4293-L4293)</f>
        <v>0</v>
      </c>
    </row>
    <row r="4294" customFormat="false" ht="15" hidden="false" customHeight="false" outlineLevel="0" collapsed="false">
      <c r="A4294" s="0" t="n">
        <f aca="false">'Profiles 8760'!A4283</f>
        <v>4281</v>
      </c>
      <c r="B4294" s="0" t="n">
        <f aca="false">'Profiles 8760'!B4283</f>
        <v>6</v>
      </c>
      <c r="C4294" s="0" t="n">
        <f aca="false">'Profiles 8760'!E4283</f>
        <v>1</v>
      </c>
      <c r="D4294" s="0" t="n">
        <f aca="false">'Profiles 8760'!F4283</f>
        <v>0.6442</v>
      </c>
      <c r="E4294" s="0" t="n">
        <f aca="false">'Profiles 8760'!G4283</f>
        <v>0.498874</v>
      </c>
      <c r="F4294" s="0" t="n">
        <f aca="false">D4294*Assumptions!$C$11*$B$7+E4294*Assumptions!$C$12*$B$8</f>
        <v>206.4489066</v>
      </c>
      <c r="G4294" s="0" t="n">
        <f aca="false">C4294*Assumptions!$C$15</f>
        <v>200</v>
      </c>
      <c r="H4294" s="0" t="n">
        <f aca="false">MIN(F4294,G4294)</f>
        <v>200</v>
      </c>
      <c r="I4294" s="0" t="n">
        <f aca="false">IF(C4294=1,MIN(G4294-H4294,Assumptions!$C$13,P4293),0)</f>
        <v>0</v>
      </c>
      <c r="J4294" s="0" t="n">
        <f aca="false">H4294+I4294</f>
        <v>200</v>
      </c>
      <c r="K4294" s="0" t="n">
        <f aca="false">MIN(IF(C4294=1,F4294-H4294,F4294),Assumptions!$C$13,MAX(0,($B$5-P4293)/$B$6))</f>
        <v>6.44890659999999</v>
      </c>
      <c r="L4294" s="0" t="n">
        <f aca="false">IF(C4294=1,0,MIN(F4294-K4294,Assumptions!$C$15,MAX(0,$B$10-O4293-M4294)))</f>
        <v>0</v>
      </c>
      <c r="M4294" s="0" t="n">
        <f aca="false">'Profiles 8760'!H4283</f>
        <v>149200</v>
      </c>
      <c r="N4294" s="0" t="n">
        <f aca="false">J4294+L4294</f>
        <v>200</v>
      </c>
      <c r="O4294" s="0" t="n">
        <f aca="false">O4293+N4294</f>
        <v>402566.855909023</v>
      </c>
      <c r="P4294" s="0" t="n">
        <f aca="false">MIN($B$5,P4293+K4294*$B$6-I4294)</f>
        <v>238.72981967576</v>
      </c>
      <c r="Q4294" s="0" t="n">
        <f aca="false">MAX(0,F4294-H4294-K4294-L4294)</f>
        <v>0</v>
      </c>
    </row>
    <row r="4295" customFormat="false" ht="15" hidden="false" customHeight="false" outlineLevel="0" collapsed="false">
      <c r="A4295" s="0" t="n">
        <f aca="false">'Profiles 8760'!A4284</f>
        <v>4282</v>
      </c>
      <c r="B4295" s="0" t="n">
        <f aca="false">'Profiles 8760'!B4284</f>
        <v>6</v>
      </c>
      <c r="C4295" s="0" t="n">
        <f aca="false">'Profiles 8760'!E4284</f>
        <v>0</v>
      </c>
      <c r="D4295" s="0" t="n">
        <f aca="false">'Profiles 8760'!F4284</f>
        <v>0.895783</v>
      </c>
      <c r="E4295" s="0" t="n">
        <f aca="false">'Profiles 8760'!G4284</f>
        <v>0.558433</v>
      </c>
      <c r="F4295" s="0" t="n">
        <f aca="false">D4295*Assumptions!$C$11*$B$7+E4295*Assumptions!$C$12*$B$8</f>
        <v>281.5420401</v>
      </c>
      <c r="G4295" s="0" t="n">
        <f aca="false">C4295*Assumptions!$C$15</f>
        <v>0</v>
      </c>
      <c r="H4295" s="0" t="n">
        <f aca="false">MIN(F4295,G4295)</f>
        <v>0</v>
      </c>
      <c r="I4295" s="0" t="n">
        <f aca="false">IF(C4295=1,MIN(G4295-H4295,Assumptions!$C$13,P4294),0)</f>
        <v>0</v>
      </c>
      <c r="J4295" s="0" t="n">
        <f aca="false">H4295+I4295</f>
        <v>0</v>
      </c>
      <c r="K4295" s="0" t="n">
        <f aca="false">MIN(IF(C4295=1,F4295-H4295,F4295),Assumptions!$C$13,MAX(0,($B$5-P4294)/$B$6))</f>
        <v>180</v>
      </c>
      <c r="L4295" s="0" t="n">
        <f aca="false">IF(C4295=1,0,MIN(F4295-K4295,Assumptions!$C$15,MAX(0,$B$10-O4294-M4295)))</f>
        <v>101.5420401</v>
      </c>
      <c r="M4295" s="0" t="n">
        <f aca="false">'Profiles 8760'!H4284</f>
        <v>149200</v>
      </c>
      <c r="N4295" s="0" t="n">
        <f aca="false">J4295+L4295</f>
        <v>101.5420401</v>
      </c>
      <c r="O4295" s="0" t="n">
        <f aca="false">O4294+N4295</f>
        <v>402668.397949123</v>
      </c>
      <c r="P4295" s="0" t="n">
        <f aca="false">MIN($B$5,P4294+K4295*$B$6-I4295)</f>
        <v>394.75381967576</v>
      </c>
      <c r="Q4295" s="0" t="n">
        <f aca="false">MAX(0,F4295-H4295-K4295-L4295)</f>
        <v>0</v>
      </c>
    </row>
    <row r="4296" customFormat="false" ht="15" hidden="false" customHeight="false" outlineLevel="0" collapsed="false">
      <c r="A4296" s="0" t="n">
        <f aca="false">'Profiles 8760'!A4285</f>
        <v>4283</v>
      </c>
      <c r="B4296" s="0" t="n">
        <f aca="false">'Profiles 8760'!B4285</f>
        <v>6</v>
      </c>
      <c r="C4296" s="0" t="n">
        <f aca="false">'Profiles 8760'!E4285</f>
        <v>0</v>
      </c>
      <c r="D4296" s="0" t="n">
        <f aca="false">'Profiles 8760'!F4285</f>
        <v>1</v>
      </c>
      <c r="E4296" s="0" t="n">
        <f aca="false">'Profiles 8760'!G4285</f>
        <v>0.742322</v>
      </c>
      <c r="F4296" s="0" t="n">
        <f aca="false">D4296*Assumptions!$C$11*$B$7+E4296*Assumptions!$C$12*$B$8</f>
        <v>319.1609698</v>
      </c>
      <c r="G4296" s="0" t="n">
        <f aca="false">C4296*Assumptions!$C$15</f>
        <v>0</v>
      </c>
      <c r="H4296" s="0" t="n">
        <f aca="false">MIN(F4296,G4296)</f>
        <v>0</v>
      </c>
      <c r="I4296" s="0" t="n">
        <f aca="false">IF(C4296=1,MIN(G4296-H4296,Assumptions!$C$13,P4295),0)</f>
        <v>0</v>
      </c>
      <c r="J4296" s="0" t="n">
        <f aca="false">H4296+I4296</f>
        <v>0</v>
      </c>
      <c r="K4296" s="0" t="n">
        <f aca="false">MIN(IF(C4296=1,F4296-H4296,F4296),Assumptions!$C$13,MAX(0,($B$5-P4295)/$B$6))</f>
        <v>133.890378777388</v>
      </c>
      <c r="L4296" s="0" t="n">
        <f aca="false">IF(C4296=1,0,MIN(F4296-K4296,Assumptions!$C$15,MAX(0,$B$10-O4295-M4296)))</f>
        <v>185.270591022612</v>
      </c>
      <c r="M4296" s="0" t="n">
        <f aca="false">'Profiles 8760'!H4285</f>
        <v>149200</v>
      </c>
      <c r="N4296" s="0" t="n">
        <f aca="false">J4296+L4296</f>
        <v>185.270591022612</v>
      </c>
      <c r="O4296" s="0" t="n">
        <f aca="false">O4295+N4296</f>
        <v>402853.668540146</v>
      </c>
      <c r="P4296" s="0" t="n">
        <f aca="false">MIN($B$5,P4295+K4296*$B$6-I4296)</f>
        <v>510.81</v>
      </c>
      <c r="Q4296" s="0" t="n">
        <f aca="false">MAX(0,F4296-H4296-K4296-L4296)</f>
        <v>0</v>
      </c>
    </row>
    <row r="4297" customFormat="false" ht="15" hidden="false" customHeight="false" outlineLevel="0" collapsed="false">
      <c r="A4297" s="0" t="n">
        <f aca="false">'Profiles 8760'!A4286</f>
        <v>4284</v>
      </c>
      <c r="B4297" s="0" t="n">
        <f aca="false">'Profiles 8760'!B4286</f>
        <v>6</v>
      </c>
      <c r="C4297" s="0" t="n">
        <f aca="false">'Profiles 8760'!E4286</f>
        <v>0</v>
      </c>
      <c r="D4297" s="0" t="n">
        <f aca="false">'Profiles 8760'!F4286</f>
        <v>1</v>
      </c>
      <c r="E4297" s="0" t="n">
        <f aca="false">'Profiles 8760'!G4286</f>
        <v>0.652251</v>
      </c>
      <c r="F4297" s="0" t="n">
        <f aca="false">D4297*Assumptions!$C$11*$B$7+E4297*Assumptions!$C$12*$B$8</f>
        <v>315.4770659</v>
      </c>
      <c r="G4297" s="0" t="n">
        <f aca="false">C4297*Assumptions!$C$15</f>
        <v>0</v>
      </c>
      <c r="H4297" s="0" t="n">
        <f aca="false">MIN(F4297,G4297)</f>
        <v>0</v>
      </c>
      <c r="I4297" s="0" t="n">
        <f aca="false">IF(C4297=1,MIN(G4297-H4297,Assumptions!$C$13,P4296),0)</f>
        <v>0</v>
      </c>
      <c r="J4297" s="0" t="n">
        <f aca="false">H4297+I4297</f>
        <v>0</v>
      </c>
      <c r="K4297" s="0" t="n">
        <f aca="false">MIN(IF(C4297=1,F4297-H4297,F4297),Assumptions!$C$13,MAX(0,($B$5-P4296)/$B$6))</f>
        <v>0</v>
      </c>
      <c r="L4297" s="0" t="n">
        <f aca="false">IF(C4297=1,0,MIN(F4297-K4297,Assumptions!$C$15,MAX(0,$B$10-O4296-M4297)))</f>
        <v>200</v>
      </c>
      <c r="M4297" s="0" t="n">
        <f aca="false">'Profiles 8760'!H4286</f>
        <v>149200</v>
      </c>
      <c r="N4297" s="0" t="n">
        <f aca="false">J4297+L4297</f>
        <v>200</v>
      </c>
      <c r="O4297" s="0" t="n">
        <f aca="false">O4296+N4297</f>
        <v>403053.668540146</v>
      </c>
      <c r="P4297" s="0" t="n">
        <f aca="false">MIN($B$5,P4296+K4297*$B$6-I4297)</f>
        <v>510.81</v>
      </c>
      <c r="Q4297" s="0" t="n">
        <f aca="false">MAX(0,F4297-H4297-K4297-L4297)</f>
        <v>115.4770659</v>
      </c>
    </row>
    <row r="4298" customFormat="false" ht="15" hidden="false" customHeight="false" outlineLevel="0" collapsed="false">
      <c r="A4298" s="0" t="n">
        <f aca="false">'Profiles 8760'!A4287</f>
        <v>4285</v>
      </c>
      <c r="B4298" s="0" t="n">
        <f aca="false">'Profiles 8760'!B4287</f>
        <v>6</v>
      </c>
      <c r="C4298" s="0" t="n">
        <f aca="false">'Profiles 8760'!E4287</f>
        <v>0</v>
      </c>
      <c r="D4298" s="0" t="n">
        <f aca="false">'Profiles 8760'!F4287</f>
        <v>1</v>
      </c>
      <c r="E4298" s="0" t="n">
        <f aca="false">'Profiles 8760'!G4287</f>
        <v>0.61573</v>
      </c>
      <c r="F4298" s="0" t="n">
        <f aca="false">D4298*Assumptions!$C$11*$B$7+E4298*Assumptions!$C$12*$B$8</f>
        <v>313.983357</v>
      </c>
      <c r="G4298" s="0" t="n">
        <f aca="false">C4298*Assumptions!$C$15</f>
        <v>0</v>
      </c>
      <c r="H4298" s="0" t="n">
        <f aca="false">MIN(F4298,G4298)</f>
        <v>0</v>
      </c>
      <c r="I4298" s="0" t="n">
        <f aca="false">IF(C4298=1,MIN(G4298-H4298,Assumptions!$C$13,P4297),0)</f>
        <v>0</v>
      </c>
      <c r="J4298" s="0" t="n">
        <f aca="false">H4298+I4298</f>
        <v>0</v>
      </c>
      <c r="K4298" s="0" t="n">
        <f aca="false">MIN(IF(C4298=1,F4298-H4298,F4298),Assumptions!$C$13,MAX(0,($B$5-P4297)/$B$6))</f>
        <v>0</v>
      </c>
      <c r="L4298" s="0" t="n">
        <f aca="false">IF(C4298=1,0,MIN(F4298-K4298,Assumptions!$C$15,MAX(0,$B$10-O4297-M4298)))</f>
        <v>200</v>
      </c>
      <c r="M4298" s="0" t="n">
        <f aca="false">'Profiles 8760'!H4287</f>
        <v>149200</v>
      </c>
      <c r="N4298" s="0" t="n">
        <f aca="false">J4298+L4298</f>
        <v>200</v>
      </c>
      <c r="O4298" s="0" t="n">
        <f aca="false">O4297+N4298</f>
        <v>403253.668540146</v>
      </c>
      <c r="P4298" s="0" t="n">
        <f aca="false">MIN($B$5,P4297+K4298*$B$6-I4298)</f>
        <v>510.81</v>
      </c>
      <c r="Q4298" s="0" t="n">
        <f aca="false">MAX(0,F4298-H4298-K4298-L4298)</f>
        <v>113.983357</v>
      </c>
    </row>
    <row r="4299" customFormat="false" ht="15" hidden="false" customHeight="false" outlineLevel="0" collapsed="false">
      <c r="A4299" s="0" t="n">
        <f aca="false">'Profiles 8760'!A4288</f>
        <v>4286</v>
      </c>
      <c r="B4299" s="0" t="n">
        <f aca="false">'Profiles 8760'!B4288</f>
        <v>6</v>
      </c>
      <c r="C4299" s="0" t="n">
        <f aca="false">'Profiles 8760'!E4288</f>
        <v>0</v>
      </c>
      <c r="D4299" s="0" t="n">
        <f aca="false">'Profiles 8760'!F4288</f>
        <v>1</v>
      </c>
      <c r="E4299" s="0" t="n">
        <f aca="false">'Profiles 8760'!G4288</f>
        <v>0.761256</v>
      </c>
      <c r="F4299" s="0" t="n">
        <f aca="false">D4299*Assumptions!$C$11*$B$7+E4299*Assumptions!$C$12*$B$8</f>
        <v>319.9353704</v>
      </c>
      <c r="G4299" s="0" t="n">
        <f aca="false">C4299*Assumptions!$C$15</f>
        <v>0</v>
      </c>
      <c r="H4299" s="0" t="n">
        <f aca="false">MIN(F4299,G4299)</f>
        <v>0</v>
      </c>
      <c r="I4299" s="0" t="n">
        <f aca="false">IF(C4299=1,MIN(G4299-H4299,Assumptions!$C$13,P4298),0)</f>
        <v>0</v>
      </c>
      <c r="J4299" s="0" t="n">
        <f aca="false">H4299+I4299</f>
        <v>0</v>
      </c>
      <c r="K4299" s="0" t="n">
        <f aca="false">MIN(IF(C4299=1,F4299-H4299,F4299),Assumptions!$C$13,MAX(0,($B$5-P4298)/$B$6))</f>
        <v>0</v>
      </c>
      <c r="L4299" s="0" t="n">
        <f aca="false">IF(C4299=1,0,MIN(F4299-K4299,Assumptions!$C$15,MAX(0,$B$10-O4298-M4299)))</f>
        <v>200</v>
      </c>
      <c r="M4299" s="0" t="n">
        <f aca="false">'Profiles 8760'!H4288</f>
        <v>149200</v>
      </c>
      <c r="N4299" s="0" t="n">
        <f aca="false">J4299+L4299</f>
        <v>200</v>
      </c>
      <c r="O4299" s="0" t="n">
        <f aca="false">O4298+N4299</f>
        <v>403453.668540146</v>
      </c>
      <c r="P4299" s="0" t="n">
        <f aca="false">MIN($B$5,P4298+K4299*$B$6-I4299)</f>
        <v>510.81</v>
      </c>
      <c r="Q4299" s="0" t="n">
        <f aca="false">MAX(0,F4299-H4299-K4299-L4299)</f>
        <v>119.9353704</v>
      </c>
    </row>
    <row r="4300" customFormat="false" ht="15" hidden="false" customHeight="false" outlineLevel="0" collapsed="false">
      <c r="A4300" s="0" t="n">
        <f aca="false">'Profiles 8760'!A4289</f>
        <v>4287</v>
      </c>
      <c r="B4300" s="0" t="n">
        <f aca="false">'Profiles 8760'!B4289</f>
        <v>6</v>
      </c>
      <c r="C4300" s="0" t="n">
        <f aca="false">'Profiles 8760'!E4289</f>
        <v>0</v>
      </c>
      <c r="D4300" s="0" t="n">
        <f aca="false">'Profiles 8760'!F4289</f>
        <v>1</v>
      </c>
      <c r="E4300" s="0" t="n">
        <f aca="false">'Profiles 8760'!G4289</f>
        <v>1</v>
      </c>
      <c r="F4300" s="0" t="n">
        <f aca="false">D4300*Assumptions!$C$11*$B$7+E4300*Assumptions!$C$12*$B$8</f>
        <v>329.7</v>
      </c>
      <c r="G4300" s="0" t="n">
        <f aca="false">C4300*Assumptions!$C$15</f>
        <v>0</v>
      </c>
      <c r="H4300" s="0" t="n">
        <f aca="false">MIN(F4300,G4300)</f>
        <v>0</v>
      </c>
      <c r="I4300" s="0" t="n">
        <f aca="false">IF(C4300=1,MIN(G4300-H4300,Assumptions!$C$13,P4299),0)</f>
        <v>0</v>
      </c>
      <c r="J4300" s="0" t="n">
        <f aca="false">H4300+I4300</f>
        <v>0</v>
      </c>
      <c r="K4300" s="0" t="n">
        <f aca="false">MIN(IF(C4300=1,F4300-H4300,F4300),Assumptions!$C$13,MAX(0,($B$5-P4299)/$B$6))</f>
        <v>0</v>
      </c>
      <c r="L4300" s="0" t="n">
        <f aca="false">IF(C4300=1,0,MIN(F4300-K4300,Assumptions!$C$15,MAX(0,$B$10-O4299-M4300)))</f>
        <v>200</v>
      </c>
      <c r="M4300" s="0" t="n">
        <f aca="false">'Profiles 8760'!H4289</f>
        <v>149200</v>
      </c>
      <c r="N4300" s="0" t="n">
        <f aca="false">J4300+L4300</f>
        <v>200</v>
      </c>
      <c r="O4300" s="0" t="n">
        <f aca="false">O4299+N4300</f>
        <v>403653.668540146</v>
      </c>
      <c r="P4300" s="0" t="n">
        <f aca="false">MIN($B$5,P4299+K4300*$B$6-I4300)</f>
        <v>510.81</v>
      </c>
      <c r="Q4300" s="0" t="n">
        <f aca="false">MAX(0,F4300-H4300-K4300-L4300)</f>
        <v>129.7</v>
      </c>
    </row>
    <row r="4301" customFormat="false" ht="15" hidden="false" customHeight="false" outlineLevel="0" collapsed="false">
      <c r="A4301" s="0" t="n">
        <f aca="false">'Profiles 8760'!A4290</f>
        <v>4288</v>
      </c>
      <c r="B4301" s="0" t="n">
        <f aca="false">'Profiles 8760'!B4290</f>
        <v>6</v>
      </c>
      <c r="C4301" s="0" t="n">
        <f aca="false">'Profiles 8760'!E4290</f>
        <v>0</v>
      </c>
      <c r="D4301" s="0" t="n">
        <f aca="false">'Profiles 8760'!F4290</f>
        <v>0.895783</v>
      </c>
      <c r="E4301" s="0" t="n">
        <f aca="false">'Profiles 8760'!G4290</f>
        <v>0.951474</v>
      </c>
      <c r="F4301" s="0" t="n">
        <f aca="false">D4301*Assumptions!$C$11*$B$7+E4301*Assumptions!$C$12*$B$8</f>
        <v>297.617417</v>
      </c>
      <c r="G4301" s="0" t="n">
        <f aca="false">C4301*Assumptions!$C$15</f>
        <v>0</v>
      </c>
      <c r="H4301" s="0" t="n">
        <f aca="false">MIN(F4301,G4301)</f>
        <v>0</v>
      </c>
      <c r="I4301" s="0" t="n">
        <f aca="false">IF(C4301=1,MIN(G4301-H4301,Assumptions!$C$13,P4300),0)</f>
        <v>0</v>
      </c>
      <c r="J4301" s="0" t="n">
        <f aca="false">H4301+I4301</f>
        <v>0</v>
      </c>
      <c r="K4301" s="0" t="n">
        <f aca="false">MIN(IF(C4301=1,F4301-H4301,F4301),Assumptions!$C$13,MAX(0,($B$5-P4300)/$B$6))</f>
        <v>0</v>
      </c>
      <c r="L4301" s="0" t="n">
        <f aca="false">IF(C4301=1,0,MIN(F4301-K4301,Assumptions!$C$15,MAX(0,$B$10-O4300-M4301)))</f>
        <v>200</v>
      </c>
      <c r="M4301" s="0" t="n">
        <f aca="false">'Profiles 8760'!H4290</f>
        <v>149200</v>
      </c>
      <c r="N4301" s="0" t="n">
        <f aca="false">J4301+L4301</f>
        <v>200</v>
      </c>
      <c r="O4301" s="0" t="n">
        <f aca="false">O4300+N4301</f>
        <v>403853.668540146</v>
      </c>
      <c r="P4301" s="0" t="n">
        <f aca="false">MIN($B$5,P4300+K4301*$B$6-I4301)</f>
        <v>510.81</v>
      </c>
      <c r="Q4301" s="0" t="n">
        <f aca="false">MAX(0,F4301-H4301-K4301-L4301)</f>
        <v>97.617417</v>
      </c>
    </row>
    <row r="4302" customFormat="false" ht="15" hidden="false" customHeight="false" outlineLevel="0" collapsed="false">
      <c r="A4302" s="0" t="n">
        <f aca="false">'Profiles 8760'!A4291</f>
        <v>4289</v>
      </c>
      <c r="B4302" s="0" t="n">
        <f aca="false">'Profiles 8760'!B4291</f>
        <v>6</v>
      </c>
      <c r="C4302" s="0" t="n">
        <f aca="false">'Profiles 8760'!E4291</f>
        <v>0</v>
      </c>
      <c r="D4302" s="0" t="n">
        <f aca="false">'Profiles 8760'!F4291</f>
        <v>0.6442</v>
      </c>
      <c r="E4302" s="0" t="n">
        <f aca="false">'Profiles 8760'!G4291</f>
        <v>0.652809</v>
      </c>
      <c r="F4302" s="0" t="n">
        <f aca="false">D4302*Assumptions!$C$11*$B$7+E4302*Assumptions!$C$12*$B$8</f>
        <v>212.7448481</v>
      </c>
      <c r="G4302" s="0" t="n">
        <f aca="false">C4302*Assumptions!$C$15</f>
        <v>0</v>
      </c>
      <c r="H4302" s="0" t="n">
        <f aca="false">MIN(F4302,G4302)</f>
        <v>0</v>
      </c>
      <c r="I4302" s="0" t="n">
        <f aca="false">IF(C4302=1,MIN(G4302-H4302,Assumptions!$C$13,P4301),0)</f>
        <v>0</v>
      </c>
      <c r="J4302" s="0" t="n">
        <f aca="false">H4302+I4302</f>
        <v>0</v>
      </c>
      <c r="K4302" s="0" t="n">
        <f aca="false">MIN(IF(C4302=1,F4302-H4302,F4302),Assumptions!$C$13,MAX(0,($B$5-P4301)/$B$6))</f>
        <v>0</v>
      </c>
      <c r="L4302" s="0" t="n">
        <f aca="false">IF(C4302=1,0,MIN(F4302-K4302,Assumptions!$C$15,MAX(0,$B$10-O4301-M4302)))</f>
        <v>200</v>
      </c>
      <c r="M4302" s="0" t="n">
        <f aca="false">'Profiles 8760'!H4291</f>
        <v>149200</v>
      </c>
      <c r="N4302" s="0" t="n">
        <f aca="false">J4302+L4302</f>
        <v>200</v>
      </c>
      <c r="O4302" s="0" t="n">
        <f aca="false">O4301+N4302</f>
        <v>404053.668540146</v>
      </c>
      <c r="P4302" s="0" t="n">
        <f aca="false">MIN($B$5,P4301+K4302*$B$6-I4302)</f>
        <v>510.81</v>
      </c>
      <c r="Q4302" s="0" t="n">
        <f aca="false">MAX(0,F4302-H4302-K4302-L4302)</f>
        <v>12.7448481</v>
      </c>
    </row>
    <row r="4303" customFormat="false" ht="15" hidden="false" customHeight="false" outlineLevel="0" collapsed="false">
      <c r="A4303" s="0" t="n">
        <f aca="false">'Profiles 8760'!A4292</f>
        <v>4290</v>
      </c>
      <c r="B4303" s="0" t="n">
        <f aca="false">'Profiles 8760'!B4292</f>
        <v>6</v>
      </c>
      <c r="C4303" s="0" t="n">
        <f aca="false">'Profiles 8760'!E4292</f>
        <v>0</v>
      </c>
      <c r="D4303" s="0" t="n">
        <f aca="false">'Profiles 8760'!F4292</f>
        <v>0.37536</v>
      </c>
      <c r="E4303" s="0" t="n">
        <f aca="false">'Profiles 8760'!G4292</f>
        <v>0.434483</v>
      </c>
      <c r="F4303" s="0" t="n">
        <f aca="false">D4303*Assumptions!$C$11*$B$7+E4303*Assumptions!$C$12*$B$8</f>
        <v>126.1743227</v>
      </c>
      <c r="G4303" s="0" t="n">
        <f aca="false">C4303*Assumptions!$C$15</f>
        <v>0</v>
      </c>
      <c r="H4303" s="0" t="n">
        <f aca="false">MIN(F4303,G4303)</f>
        <v>0</v>
      </c>
      <c r="I4303" s="0" t="n">
        <f aca="false">IF(C4303=1,MIN(G4303-H4303,Assumptions!$C$13,P4302),0)</f>
        <v>0</v>
      </c>
      <c r="J4303" s="0" t="n">
        <f aca="false">H4303+I4303</f>
        <v>0</v>
      </c>
      <c r="K4303" s="0" t="n">
        <f aca="false">MIN(IF(C4303=1,F4303-H4303,F4303),Assumptions!$C$13,MAX(0,($B$5-P4302)/$B$6))</f>
        <v>0</v>
      </c>
      <c r="L4303" s="0" t="n">
        <f aca="false">IF(C4303=1,0,MIN(F4303-K4303,Assumptions!$C$15,MAX(0,$B$10-O4302-M4303)))</f>
        <v>126.1743227</v>
      </c>
      <c r="M4303" s="0" t="n">
        <f aca="false">'Profiles 8760'!H4292</f>
        <v>149200</v>
      </c>
      <c r="N4303" s="0" t="n">
        <f aca="false">J4303+L4303</f>
        <v>126.1743227</v>
      </c>
      <c r="O4303" s="0" t="n">
        <f aca="false">O4302+N4303</f>
        <v>404179.842862846</v>
      </c>
      <c r="P4303" s="0" t="n">
        <f aca="false">MIN($B$5,P4302+K4303*$B$6-I4303)</f>
        <v>510.81</v>
      </c>
      <c r="Q4303" s="0" t="n">
        <f aca="false">MAX(0,F4303-H4303-K4303-L4303)</f>
        <v>0</v>
      </c>
    </row>
    <row r="4304" customFormat="false" ht="15" hidden="false" customHeight="false" outlineLevel="0" collapsed="false">
      <c r="A4304" s="0" t="n">
        <f aca="false">'Profiles 8760'!A4293</f>
        <v>4291</v>
      </c>
      <c r="B4304" s="0" t="n">
        <f aca="false">'Profiles 8760'!B4293</f>
        <v>6</v>
      </c>
      <c r="C4304" s="0" t="n">
        <f aca="false">'Profiles 8760'!E4293</f>
        <v>0</v>
      </c>
      <c r="D4304" s="0" t="n">
        <f aca="false">'Profiles 8760'!F4293</f>
        <v>0.129614</v>
      </c>
      <c r="E4304" s="0" t="n">
        <f aca="false">'Profiles 8760'!G4293</f>
        <v>0.666062</v>
      </c>
      <c r="F4304" s="0" t="n">
        <f aca="false">D4304*Assumptions!$C$11*$B$7+E4304*Assumptions!$C$12*$B$8</f>
        <v>64.674459</v>
      </c>
      <c r="G4304" s="0" t="n">
        <f aca="false">C4304*Assumptions!$C$15</f>
        <v>0</v>
      </c>
      <c r="H4304" s="0" t="n">
        <f aca="false">MIN(F4304,G4304)</f>
        <v>0</v>
      </c>
      <c r="I4304" s="0" t="n">
        <f aca="false">IF(C4304=1,MIN(G4304-H4304,Assumptions!$C$13,P4303),0)</f>
        <v>0</v>
      </c>
      <c r="J4304" s="0" t="n">
        <f aca="false">H4304+I4304</f>
        <v>0</v>
      </c>
      <c r="K4304" s="0" t="n">
        <f aca="false">MIN(IF(C4304=1,F4304-H4304,F4304),Assumptions!$C$13,MAX(0,($B$5-P4303)/$B$6))</f>
        <v>0</v>
      </c>
      <c r="L4304" s="0" t="n">
        <f aca="false">IF(C4304=1,0,MIN(F4304-K4304,Assumptions!$C$15,MAX(0,$B$10-O4303-M4304)))</f>
        <v>64.674459</v>
      </c>
      <c r="M4304" s="0" t="n">
        <f aca="false">'Profiles 8760'!H4293</f>
        <v>149200</v>
      </c>
      <c r="N4304" s="0" t="n">
        <f aca="false">J4304+L4304</f>
        <v>64.674459</v>
      </c>
      <c r="O4304" s="0" t="n">
        <f aca="false">O4303+N4304</f>
        <v>404244.517321846</v>
      </c>
      <c r="P4304" s="0" t="n">
        <f aca="false">MIN($B$5,P4303+K4304*$B$6-I4304)</f>
        <v>510.81</v>
      </c>
      <c r="Q4304" s="0" t="n">
        <f aca="false">MAX(0,F4304-H4304-K4304-L4304)</f>
        <v>0</v>
      </c>
    </row>
    <row r="4305" customFormat="false" ht="15" hidden="false" customHeight="false" outlineLevel="0" collapsed="false">
      <c r="A4305" s="0" t="n">
        <f aca="false">'Profiles 8760'!A4294</f>
        <v>4292</v>
      </c>
      <c r="B4305" s="0" t="n">
        <f aca="false">'Profiles 8760'!B4294</f>
        <v>6</v>
      </c>
      <c r="C4305" s="0" t="n">
        <f aca="false">'Profiles 8760'!E4294</f>
        <v>1</v>
      </c>
      <c r="D4305" s="0" t="n">
        <f aca="false">'Profiles 8760'!F4294</f>
        <v>0</v>
      </c>
      <c r="E4305" s="0" t="n">
        <f aca="false">'Profiles 8760'!G4294</f>
        <v>0.552001</v>
      </c>
      <c r="F4305" s="0" t="n">
        <f aca="false">D4305*Assumptions!$C$11*$B$7+E4305*Assumptions!$C$12*$B$8</f>
        <v>22.5768409</v>
      </c>
      <c r="G4305" s="0" t="n">
        <f aca="false">C4305*Assumptions!$C$15</f>
        <v>200</v>
      </c>
      <c r="H4305" s="0" t="n">
        <f aca="false">MIN(F4305,G4305)</f>
        <v>22.5768409</v>
      </c>
      <c r="I4305" s="0" t="n">
        <f aca="false">IF(C4305=1,MIN(G4305-H4305,Assumptions!$C$13,P4304),0)</f>
        <v>177.4231591</v>
      </c>
      <c r="J4305" s="0" t="n">
        <f aca="false">H4305+I4305</f>
        <v>200</v>
      </c>
      <c r="K4305" s="0" t="n">
        <f aca="false">MIN(IF(C4305=1,F4305-H4305,F4305),Assumptions!$C$13,MAX(0,($B$5-P4304)/$B$6))</f>
        <v>0</v>
      </c>
      <c r="L4305" s="0" t="n">
        <f aca="false">IF(C4305=1,0,MIN(F4305-K4305,Assumptions!$C$15,MAX(0,$B$10-O4304-M4305)))</f>
        <v>0</v>
      </c>
      <c r="M4305" s="0" t="n">
        <f aca="false">'Profiles 8760'!H4294</f>
        <v>149000</v>
      </c>
      <c r="N4305" s="0" t="n">
        <f aca="false">J4305+L4305</f>
        <v>200</v>
      </c>
      <c r="O4305" s="0" t="n">
        <f aca="false">O4304+N4305</f>
        <v>404444.517321846</v>
      </c>
      <c r="P4305" s="0" t="n">
        <f aca="false">MIN($B$5,P4304+K4305*$B$6-I4305)</f>
        <v>333.3868409</v>
      </c>
      <c r="Q4305" s="0" t="n">
        <f aca="false">MAX(0,F4305-H4305-K4305-L4305)</f>
        <v>0</v>
      </c>
    </row>
    <row r="4306" customFormat="false" ht="15" hidden="false" customHeight="false" outlineLevel="0" collapsed="false">
      <c r="A4306" s="0" t="n">
        <f aca="false">'Profiles 8760'!A4295</f>
        <v>4293</v>
      </c>
      <c r="B4306" s="0" t="n">
        <f aca="false">'Profiles 8760'!B4295</f>
        <v>6</v>
      </c>
      <c r="C4306" s="0" t="n">
        <f aca="false">'Profiles 8760'!E4295</f>
        <v>1</v>
      </c>
      <c r="D4306" s="0" t="n">
        <f aca="false">'Profiles 8760'!F4295</f>
        <v>0</v>
      </c>
      <c r="E4306" s="0" t="n">
        <f aca="false">'Profiles 8760'!G4295</f>
        <v>0.478152</v>
      </c>
      <c r="F4306" s="0" t="n">
        <f aca="false">D4306*Assumptions!$C$11*$B$7+E4306*Assumptions!$C$12*$B$8</f>
        <v>19.5564168</v>
      </c>
      <c r="G4306" s="0" t="n">
        <f aca="false">C4306*Assumptions!$C$15</f>
        <v>200</v>
      </c>
      <c r="H4306" s="0" t="n">
        <f aca="false">MIN(F4306,G4306)</f>
        <v>19.5564168</v>
      </c>
      <c r="I4306" s="0" t="n">
        <f aca="false">IF(C4306=1,MIN(G4306-H4306,Assumptions!$C$13,P4305),0)</f>
        <v>180</v>
      </c>
      <c r="J4306" s="0" t="n">
        <f aca="false">H4306+I4306</f>
        <v>199.5564168</v>
      </c>
      <c r="K4306" s="0" t="n">
        <f aca="false">MIN(IF(C4306=1,F4306-H4306,F4306),Assumptions!$C$13,MAX(0,($B$5-P4305)/$B$6))</f>
        <v>0</v>
      </c>
      <c r="L4306" s="0" t="n">
        <f aca="false">IF(C4306=1,0,MIN(F4306-K4306,Assumptions!$C$15,MAX(0,$B$10-O4305-M4306)))</f>
        <v>0</v>
      </c>
      <c r="M4306" s="0" t="n">
        <f aca="false">'Profiles 8760'!H4295</f>
        <v>148800</v>
      </c>
      <c r="N4306" s="0" t="n">
        <f aca="false">J4306+L4306</f>
        <v>199.5564168</v>
      </c>
      <c r="O4306" s="0" t="n">
        <f aca="false">O4305+N4306</f>
        <v>404644.073738646</v>
      </c>
      <c r="P4306" s="0" t="n">
        <f aca="false">MIN($B$5,P4305+K4306*$B$6-I4306)</f>
        <v>153.3868409</v>
      </c>
      <c r="Q4306" s="0" t="n">
        <f aca="false">MAX(0,F4306-H4306-K4306-L4306)</f>
        <v>0</v>
      </c>
    </row>
    <row r="4307" customFormat="false" ht="15" hidden="false" customHeight="false" outlineLevel="0" collapsed="false">
      <c r="A4307" s="0" t="n">
        <f aca="false">'Profiles 8760'!A4296</f>
        <v>4294</v>
      </c>
      <c r="B4307" s="0" t="n">
        <f aca="false">'Profiles 8760'!B4296</f>
        <v>6</v>
      </c>
      <c r="C4307" s="0" t="n">
        <f aca="false">'Profiles 8760'!E4296</f>
        <v>0</v>
      </c>
      <c r="D4307" s="0" t="n">
        <f aca="false">'Profiles 8760'!F4296</f>
        <v>0</v>
      </c>
      <c r="E4307" s="0" t="n">
        <f aca="false">'Profiles 8760'!G4296</f>
        <v>0.481436</v>
      </c>
      <c r="F4307" s="0" t="n">
        <f aca="false">D4307*Assumptions!$C$11*$B$7+E4307*Assumptions!$C$12*$B$8</f>
        <v>19.6907324</v>
      </c>
      <c r="G4307" s="0" t="n">
        <f aca="false">C4307*Assumptions!$C$15</f>
        <v>0</v>
      </c>
      <c r="H4307" s="0" t="n">
        <f aca="false">MIN(F4307,G4307)</f>
        <v>0</v>
      </c>
      <c r="I4307" s="0" t="n">
        <f aca="false">IF(C4307=1,MIN(G4307-H4307,Assumptions!$C$13,P4306),0)</f>
        <v>0</v>
      </c>
      <c r="J4307" s="0" t="n">
        <f aca="false">H4307+I4307</f>
        <v>0</v>
      </c>
      <c r="K4307" s="0" t="n">
        <f aca="false">MIN(IF(C4307=1,F4307-H4307,F4307),Assumptions!$C$13,MAX(0,($B$5-P4306)/$B$6))</f>
        <v>19.6907324</v>
      </c>
      <c r="L4307" s="0" t="n">
        <f aca="false">IF(C4307=1,0,MIN(F4307-K4307,Assumptions!$C$15,MAX(0,$B$10-O4306-M4307)))</f>
        <v>0</v>
      </c>
      <c r="M4307" s="0" t="n">
        <f aca="false">'Profiles 8760'!H4296</f>
        <v>148800</v>
      </c>
      <c r="N4307" s="0" t="n">
        <f aca="false">J4307+L4307</f>
        <v>0</v>
      </c>
      <c r="O4307" s="0" t="n">
        <f aca="false">O4306+N4307</f>
        <v>404644.073738646</v>
      </c>
      <c r="P4307" s="0" t="n">
        <f aca="false">MIN($B$5,P4306+K4307*$B$6-I4307)</f>
        <v>170.45476774432</v>
      </c>
      <c r="Q4307" s="0" t="n">
        <f aca="false">MAX(0,F4307-H4307-K4307-L4307)</f>
        <v>0</v>
      </c>
    </row>
    <row r="4308" customFormat="false" ht="15" hidden="false" customHeight="false" outlineLevel="0" collapsed="false">
      <c r="A4308" s="0" t="n">
        <f aca="false">'Profiles 8760'!A4297</f>
        <v>4295</v>
      </c>
      <c r="B4308" s="0" t="n">
        <f aca="false">'Profiles 8760'!B4297</f>
        <v>6</v>
      </c>
      <c r="C4308" s="0" t="n">
        <f aca="false">'Profiles 8760'!E4297</f>
        <v>0</v>
      </c>
      <c r="D4308" s="0" t="n">
        <f aca="false">'Profiles 8760'!F4297</f>
        <v>0</v>
      </c>
      <c r="E4308" s="0" t="n">
        <f aca="false">'Profiles 8760'!G4297</f>
        <v>0.559627</v>
      </c>
      <c r="F4308" s="0" t="n">
        <f aca="false">D4308*Assumptions!$C$11*$B$7+E4308*Assumptions!$C$12*$B$8</f>
        <v>22.8887443</v>
      </c>
      <c r="G4308" s="0" t="n">
        <f aca="false">C4308*Assumptions!$C$15</f>
        <v>0</v>
      </c>
      <c r="H4308" s="0" t="n">
        <f aca="false">MIN(F4308,G4308)</f>
        <v>0</v>
      </c>
      <c r="I4308" s="0" t="n">
        <f aca="false">IF(C4308=1,MIN(G4308-H4308,Assumptions!$C$13,P4307),0)</f>
        <v>0</v>
      </c>
      <c r="J4308" s="0" t="n">
        <f aca="false">H4308+I4308</f>
        <v>0</v>
      </c>
      <c r="K4308" s="0" t="n">
        <f aca="false">MIN(IF(C4308=1,F4308-H4308,F4308),Assumptions!$C$13,MAX(0,($B$5-P4307)/$B$6))</f>
        <v>22.8887443</v>
      </c>
      <c r="L4308" s="0" t="n">
        <f aca="false">IF(C4308=1,0,MIN(F4308-K4308,Assumptions!$C$15,MAX(0,$B$10-O4307-M4308)))</f>
        <v>0</v>
      </c>
      <c r="M4308" s="0" t="n">
        <f aca="false">'Profiles 8760'!H4297</f>
        <v>148800</v>
      </c>
      <c r="N4308" s="0" t="n">
        <f aca="false">J4308+L4308</f>
        <v>0</v>
      </c>
      <c r="O4308" s="0" t="n">
        <f aca="false">O4307+N4308</f>
        <v>404644.073738646</v>
      </c>
      <c r="P4308" s="0" t="n">
        <f aca="false">MIN($B$5,P4307+K4308*$B$6-I4308)</f>
        <v>190.29473130356</v>
      </c>
      <c r="Q4308" s="0" t="n">
        <f aca="false">MAX(0,F4308-H4308-K4308-L4308)</f>
        <v>0</v>
      </c>
    </row>
    <row r="4309" customFormat="false" ht="15" hidden="false" customHeight="false" outlineLevel="0" collapsed="false">
      <c r="A4309" s="0" t="n">
        <f aca="false">'Profiles 8760'!A4298</f>
        <v>4296</v>
      </c>
      <c r="B4309" s="0" t="n">
        <f aca="false">'Profiles 8760'!B4298</f>
        <v>6</v>
      </c>
      <c r="C4309" s="0" t="n">
        <f aca="false">'Profiles 8760'!E4298</f>
        <v>0</v>
      </c>
      <c r="D4309" s="0" t="n">
        <f aca="false">'Profiles 8760'!F4298</f>
        <v>0</v>
      </c>
      <c r="E4309" s="0" t="n">
        <f aca="false">'Profiles 8760'!G4298</f>
        <v>0.490235</v>
      </c>
      <c r="F4309" s="0" t="n">
        <f aca="false">D4309*Assumptions!$C$11*$B$7+E4309*Assumptions!$C$12*$B$8</f>
        <v>20.0506115</v>
      </c>
      <c r="G4309" s="0" t="n">
        <f aca="false">C4309*Assumptions!$C$15</f>
        <v>0</v>
      </c>
      <c r="H4309" s="0" t="n">
        <f aca="false">MIN(F4309,G4309)</f>
        <v>0</v>
      </c>
      <c r="I4309" s="0" t="n">
        <f aca="false">IF(C4309=1,MIN(G4309-H4309,Assumptions!$C$13,P4308),0)</f>
        <v>0</v>
      </c>
      <c r="J4309" s="0" t="n">
        <f aca="false">H4309+I4309</f>
        <v>0</v>
      </c>
      <c r="K4309" s="0" t="n">
        <f aca="false">MIN(IF(C4309=1,F4309-H4309,F4309),Assumptions!$C$13,MAX(0,($B$5-P4308)/$B$6))</f>
        <v>20.0506115</v>
      </c>
      <c r="L4309" s="0" t="n">
        <f aca="false">IF(C4309=1,0,MIN(F4309-K4309,Assumptions!$C$15,MAX(0,$B$10-O4308-M4309)))</f>
        <v>0</v>
      </c>
      <c r="M4309" s="0" t="n">
        <f aca="false">'Profiles 8760'!H4298</f>
        <v>148800</v>
      </c>
      <c r="N4309" s="0" t="n">
        <f aca="false">J4309+L4309</f>
        <v>0</v>
      </c>
      <c r="O4309" s="0" t="n">
        <f aca="false">O4308+N4309</f>
        <v>404644.073738646</v>
      </c>
      <c r="P4309" s="0" t="n">
        <f aca="false">MIN($B$5,P4308+K4309*$B$6-I4309)</f>
        <v>207.67460135176</v>
      </c>
      <c r="Q4309" s="0" t="n">
        <f aca="false">MAX(0,F4309-H4309-K4309-L4309)</f>
        <v>0</v>
      </c>
    </row>
    <row r="4310" customFormat="false" ht="15" hidden="false" customHeight="false" outlineLevel="0" collapsed="false">
      <c r="A4310" s="0" t="n">
        <f aca="false">'Profiles 8760'!A4299</f>
        <v>4297</v>
      </c>
      <c r="B4310" s="0" t="n">
        <f aca="false">'Profiles 8760'!B4299</f>
        <v>6</v>
      </c>
      <c r="C4310" s="0" t="n">
        <f aca="false">'Profiles 8760'!E4299</f>
        <v>0</v>
      </c>
      <c r="D4310" s="0" t="n">
        <f aca="false">'Profiles 8760'!F4299</f>
        <v>0</v>
      </c>
      <c r="E4310" s="0" t="n">
        <f aca="false">'Profiles 8760'!G4299</f>
        <v>0.436844</v>
      </c>
      <c r="F4310" s="0" t="n">
        <f aca="false">D4310*Assumptions!$C$11*$B$7+E4310*Assumptions!$C$12*$B$8</f>
        <v>17.8669196</v>
      </c>
      <c r="G4310" s="0" t="n">
        <f aca="false">C4310*Assumptions!$C$15</f>
        <v>0</v>
      </c>
      <c r="H4310" s="0" t="n">
        <f aca="false">MIN(F4310,G4310)</f>
        <v>0</v>
      </c>
      <c r="I4310" s="0" t="n">
        <f aca="false">IF(C4310=1,MIN(G4310-H4310,Assumptions!$C$13,P4309),0)</f>
        <v>0</v>
      </c>
      <c r="J4310" s="0" t="n">
        <f aca="false">H4310+I4310</f>
        <v>0</v>
      </c>
      <c r="K4310" s="0" t="n">
        <f aca="false">MIN(IF(C4310=1,F4310-H4310,F4310),Assumptions!$C$13,MAX(0,($B$5-P4309)/$B$6))</f>
        <v>17.8669196</v>
      </c>
      <c r="L4310" s="0" t="n">
        <f aca="false">IF(C4310=1,0,MIN(F4310-K4310,Assumptions!$C$15,MAX(0,$B$10-O4309-M4310)))</f>
        <v>0</v>
      </c>
      <c r="M4310" s="0" t="n">
        <f aca="false">'Profiles 8760'!H4299</f>
        <v>148800</v>
      </c>
      <c r="N4310" s="0" t="n">
        <f aca="false">J4310+L4310</f>
        <v>0</v>
      </c>
      <c r="O4310" s="0" t="n">
        <f aca="false">O4309+N4310</f>
        <v>404644.073738646</v>
      </c>
      <c r="P4310" s="0" t="n">
        <f aca="false">MIN($B$5,P4309+K4310*$B$6-I4310)</f>
        <v>223.16164726104</v>
      </c>
      <c r="Q4310" s="0" t="n">
        <f aca="false">MAX(0,F4310-H4310-K4310-L4310)</f>
        <v>0</v>
      </c>
    </row>
    <row r="4311" customFormat="false" ht="15" hidden="false" customHeight="false" outlineLevel="0" collapsed="false">
      <c r="A4311" s="0" t="n">
        <f aca="false">'Profiles 8760'!A4300</f>
        <v>4298</v>
      </c>
      <c r="B4311" s="0" t="n">
        <f aca="false">'Profiles 8760'!B4300</f>
        <v>6</v>
      </c>
      <c r="C4311" s="0" t="n">
        <f aca="false">'Profiles 8760'!E4300</f>
        <v>0</v>
      </c>
      <c r="D4311" s="0" t="n">
        <f aca="false">'Profiles 8760'!F4300</f>
        <v>0</v>
      </c>
      <c r="E4311" s="0" t="n">
        <f aca="false">'Profiles 8760'!G4300</f>
        <v>0.403512</v>
      </c>
      <c r="F4311" s="0" t="n">
        <f aca="false">D4311*Assumptions!$C$11*$B$7+E4311*Assumptions!$C$12*$B$8</f>
        <v>16.5036408</v>
      </c>
      <c r="G4311" s="0" t="n">
        <f aca="false">C4311*Assumptions!$C$15</f>
        <v>0</v>
      </c>
      <c r="H4311" s="0" t="n">
        <f aca="false">MIN(F4311,G4311)</f>
        <v>0</v>
      </c>
      <c r="I4311" s="0" t="n">
        <f aca="false">IF(C4311=1,MIN(G4311-H4311,Assumptions!$C$13,P4310),0)</f>
        <v>0</v>
      </c>
      <c r="J4311" s="0" t="n">
        <f aca="false">H4311+I4311</f>
        <v>0</v>
      </c>
      <c r="K4311" s="0" t="n">
        <f aca="false">MIN(IF(C4311=1,F4311-H4311,F4311),Assumptions!$C$13,MAX(0,($B$5-P4310)/$B$6))</f>
        <v>16.5036408</v>
      </c>
      <c r="L4311" s="0" t="n">
        <f aca="false">IF(C4311=1,0,MIN(F4311-K4311,Assumptions!$C$15,MAX(0,$B$10-O4310-M4311)))</f>
        <v>0</v>
      </c>
      <c r="M4311" s="0" t="n">
        <f aca="false">'Profiles 8760'!H4300</f>
        <v>148800</v>
      </c>
      <c r="N4311" s="0" t="n">
        <f aca="false">J4311+L4311</f>
        <v>0</v>
      </c>
      <c r="O4311" s="0" t="n">
        <f aca="false">O4310+N4311</f>
        <v>404644.073738646</v>
      </c>
      <c r="P4311" s="0" t="n">
        <f aca="false">MIN($B$5,P4310+K4311*$B$6-I4311)</f>
        <v>237.46700310648</v>
      </c>
      <c r="Q4311" s="0" t="n">
        <f aca="false">MAX(0,F4311-H4311-K4311-L4311)</f>
        <v>0</v>
      </c>
    </row>
    <row r="4312" customFormat="false" ht="15" hidden="false" customHeight="false" outlineLevel="0" collapsed="false">
      <c r="A4312" s="0" t="n">
        <f aca="false">'Profiles 8760'!A4301</f>
        <v>4299</v>
      </c>
      <c r="B4312" s="0" t="n">
        <f aca="false">'Profiles 8760'!B4301</f>
        <v>6</v>
      </c>
      <c r="C4312" s="0" t="n">
        <f aca="false">'Profiles 8760'!E4301</f>
        <v>0</v>
      </c>
      <c r="D4312" s="0" t="n">
        <f aca="false">'Profiles 8760'!F4301</f>
        <v>0</v>
      </c>
      <c r="E4312" s="0" t="n">
        <f aca="false">'Profiles 8760'!G4301</f>
        <v>0.410178</v>
      </c>
      <c r="F4312" s="0" t="n">
        <f aca="false">D4312*Assumptions!$C$11*$B$7+E4312*Assumptions!$C$12*$B$8</f>
        <v>16.7762802</v>
      </c>
      <c r="G4312" s="0" t="n">
        <f aca="false">C4312*Assumptions!$C$15</f>
        <v>0</v>
      </c>
      <c r="H4312" s="0" t="n">
        <f aca="false">MIN(F4312,G4312)</f>
        <v>0</v>
      </c>
      <c r="I4312" s="0" t="n">
        <f aca="false">IF(C4312=1,MIN(G4312-H4312,Assumptions!$C$13,P4311),0)</f>
        <v>0</v>
      </c>
      <c r="J4312" s="0" t="n">
        <f aca="false">H4312+I4312</f>
        <v>0</v>
      </c>
      <c r="K4312" s="0" t="n">
        <f aca="false">MIN(IF(C4312=1,F4312-H4312,F4312),Assumptions!$C$13,MAX(0,($B$5-P4311)/$B$6))</f>
        <v>16.7762802</v>
      </c>
      <c r="L4312" s="0" t="n">
        <f aca="false">IF(C4312=1,0,MIN(F4312-K4312,Assumptions!$C$15,MAX(0,$B$10-O4311-M4312)))</f>
        <v>0</v>
      </c>
      <c r="M4312" s="0" t="n">
        <f aca="false">'Profiles 8760'!H4301</f>
        <v>148800</v>
      </c>
      <c r="N4312" s="0" t="n">
        <f aca="false">J4312+L4312</f>
        <v>0</v>
      </c>
      <c r="O4312" s="0" t="n">
        <f aca="false">O4311+N4312</f>
        <v>404644.073738646</v>
      </c>
      <c r="P4312" s="0" t="n">
        <f aca="false">MIN($B$5,P4311+K4312*$B$6-I4312)</f>
        <v>252.00868278384</v>
      </c>
      <c r="Q4312" s="0" t="n">
        <f aca="false">MAX(0,F4312-H4312-K4312-L4312)</f>
        <v>0</v>
      </c>
    </row>
    <row r="4313" customFormat="false" ht="15" hidden="false" customHeight="false" outlineLevel="0" collapsed="false">
      <c r="A4313" s="0" t="n">
        <f aca="false">'Profiles 8760'!A4302</f>
        <v>4300</v>
      </c>
      <c r="B4313" s="0" t="n">
        <f aca="false">'Profiles 8760'!B4302</f>
        <v>6</v>
      </c>
      <c r="C4313" s="0" t="n">
        <f aca="false">'Profiles 8760'!E4302</f>
        <v>0</v>
      </c>
      <c r="D4313" s="0" t="n">
        <f aca="false">'Profiles 8760'!F4302</f>
        <v>0</v>
      </c>
      <c r="E4313" s="0" t="n">
        <f aca="false">'Profiles 8760'!G4302</f>
        <v>0.539589</v>
      </c>
      <c r="F4313" s="0" t="n">
        <f aca="false">D4313*Assumptions!$C$11*$B$7+E4313*Assumptions!$C$12*$B$8</f>
        <v>22.0691901</v>
      </c>
      <c r="G4313" s="0" t="n">
        <f aca="false">C4313*Assumptions!$C$15</f>
        <v>0</v>
      </c>
      <c r="H4313" s="0" t="n">
        <f aca="false">MIN(F4313,G4313)</f>
        <v>0</v>
      </c>
      <c r="I4313" s="0" t="n">
        <f aca="false">IF(C4313=1,MIN(G4313-H4313,Assumptions!$C$13,P4312),0)</f>
        <v>0</v>
      </c>
      <c r="J4313" s="0" t="n">
        <f aca="false">H4313+I4313</f>
        <v>0</v>
      </c>
      <c r="K4313" s="0" t="n">
        <f aca="false">MIN(IF(C4313=1,F4313-H4313,F4313),Assumptions!$C$13,MAX(0,($B$5-P4312)/$B$6))</f>
        <v>22.0691901</v>
      </c>
      <c r="L4313" s="0" t="n">
        <f aca="false">IF(C4313=1,0,MIN(F4313-K4313,Assumptions!$C$15,MAX(0,$B$10-O4312-M4313)))</f>
        <v>0</v>
      </c>
      <c r="M4313" s="0" t="n">
        <f aca="false">'Profiles 8760'!H4302</f>
        <v>148800</v>
      </c>
      <c r="N4313" s="0" t="n">
        <f aca="false">J4313+L4313</f>
        <v>0</v>
      </c>
      <c r="O4313" s="0" t="n">
        <f aca="false">O4312+N4313</f>
        <v>404644.073738646</v>
      </c>
      <c r="P4313" s="0" t="n">
        <f aca="false">MIN($B$5,P4312+K4313*$B$6-I4313)</f>
        <v>271.13825676252</v>
      </c>
      <c r="Q4313" s="0" t="n">
        <f aca="false">MAX(0,F4313-H4313-K4313-L4313)</f>
        <v>0</v>
      </c>
    </row>
    <row r="4314" customFormat="false" ht="15" hidden="false" customHeight="false" outlineLevel="0" collapsed="false">
      <c r="A4314" s="0" t="n">
        <f aca="false">'Profiles 8760'!A4303</f>
        <v>4301</v>
      </c>
      <c r="B4314" s="0" t="n">
        <f aca="false">'Profiles 8760'!B4303</f>
        <v>6</v>
      </c>
      <c r="C4314" s="0" t="n">
        <f aca="false">'Profiles 8760'!E4303</f>
        <v>0</v>
      </c>
      <c r="D4314" s="0" t="n">
        <f aca="false">'Profiles 8760'!F4303</f>
        <v>0</v>
      </c>
      <c r="E4314" s="0" t="n">
        <f aca="false">'Profiles 8760'!G4303</f>
        <v>0.497765</v>
      </c>
      <c r="F4314" s="0" t="n">
        <f aca="false">D4314*Assumptions!$C$11*$B$7+E4314*Assumptions!$C$12*$B$8</f>
        <v>20.3585885</v>
      </c>
      <c r="G4314" s="0" t="n">
        <f aca="false">C4314*Assumptions!$C$15</f>
        <v>0</v>
      </c>
      <c r="H4314" s="0" t="n">
        <f aca="false">MIN(F4314,G4314)</f>
        <v>0</v>
      </c>
      <c r="I4314" s="0" t="n">
        <f aca="false">IF(C4314=1,MIN(G4314-H4314,Assumptions!$C$13,P4313),0)</f>
        <v>0</v>
      </c>
      <c r="J4314" s="0" t="n">
        <f aca="false">H4314+I4314</f>
        <v>0</v>
      </c>
      <c r="K4314" s="0" t="n">
        <f aca="false">MIN(IF(C4314=1,F4314-H4314,F4314),Assumptions!$C$13,MAX(0,($B$5-P4313)/$B$6))</f>
        <v>20.3585885</v>
      </c>
      <c r="L4314" s="0" t="n">
        <f aca="false">IF(C4314=1,0,MIN(F4314-K4314,Assumptions!$C$15,MAX(0,$B$10-O4313-M4314)))</f>
        <v>0</v>
      </c>
      <c r="M4314" s="0" t="n">
        <f aca="false">'Profiles 8760'!H4303</f>
        <v>148800</v>
      </c>
      <c r="N4314" s="0" t="n">
        <f aca="false">J4314+L4314</f>
        <v>0</v>
      </c>
      <c r="O4314" s="0" t="n">
        <f aca="false">O4313+N4314</f>
        <v>404644.073738646</v>
      </c>
      <c r="P4314" s="0" t="n">
        <f aca="false">MIN($B$5,P4313+K4314*$B$6-I4314)</f>
        <v>288.78508127432</v>
      </c>
      <c r="Q4314" s="0" t="n">
        <f aca="false">MAX(0,F4314-H4314-K4314-L4314)</f>
        <v>0</v>
      </c>
    </row>
    <row r="4315" customFormat="false" ht="15" hidden="false" customHeight="false" outlineLevel="0" collapsed="false">
      <c r="A4315" s="0" t="n">
        <f aca="false">'Profiles 8760'!A4304</f>
        <v>4302</v>
      </c>
      <c r="B4315" s="0" t="n">
        <f aca="false">'Profiles 8760'!B4304</f>
        <v>6</v>
      </c>
      <c r="C4315" s="0" t="n">
        <f aca="false">'Profiles 8760'!E4304</f>
        <v>0</v>
      </c>
      <c r="D4315" s="0" t="n">
        <f aca="false">'Profiles 8760'!F4304</f>
        <v>0</v>
      </c>
      <c r="E4315" s="0" t="n">
        <f aca="false">'Profiles 8760'!G4304</f>
        <v>0.498698</v>
      </c>
      <c r="F4315" s="0" t="n">
        <f aca="false">D4315*Assumptions!$C$11*$B$7+E4315*Assumptions!$C$12*$B$8</f>
        <v>20.3967482</v>
      </c>
      <c r="G4315" s="0" t="n">
        <f aca="false">C4315*Assumptions!$C$15</f>
        <v>0</v>
      </c>
      <c r="H4315" s="0" t="n">
        <f aca="false">MIN(F4315,G4315)</f>
        <v>0</v>
      </c>
      <c r="I4315" s="0" t="n">
        <f aca="false">IF(C4315=1,MIN(G4315-H4315,Assumptions!$C$13,P4314),0)</f>
        <v>0</v>
      </c>
      <c r="J4315" s="0" t="n">
        <f aca="false">H4315+I4315</f>
        <v>0</v>
      </c>
      <c r="K4315" s="0" t="n">
        <f aca="false">MIN(IF(C4315=1,F4315-H4315,F4315),Assumptions!$C$13,MAX(0,($B$5-P4314)/$B$6))</f>
        <v>20.3967482</v>
      </c>
      <c r="L4315" s="0" t="n">
        <f aca="false">IF(C4315=1,0,MIN(F4315-K4315,Assumptions!$C$15,MAX(0,$B$10-O4314-M4315)))</f>
        <v>0</v>
      </c>
      <c r="M4315" s="0" t="n">
        <f aca="false">'Profiles 8760'!H4304</f>
        <v>148800</v>
      </c>
      <c r="N4315" s="0" t="n">
        <f aca="false">J4315+L4315</f>
        <v>0</v>
      </c>
      <c r="O4315" s="0" t="n">
        <f aca="false">O4314+N4315</f>
        <v>404644.073738646</v>
      </c>
      <c r="P4315" s="0" t="n">
        <f aca="false">MIN($B$5,P4314+K4315*$B$6-I4315)</f>
        <v>306.46498261408</v>
      </c>
      <c r="Q4315" s="0" t="n">
        <f aca="false">MAX(0,F4315-H4315-K4315-L4315)</f>
        <v>0</v>
      </c>
    </row>
    <row r="4316" customFormat="false" ht="15" hidden="false" customHeight="false" outlineLevel="0" collapsed="false">
      <c r="A4316" s="0" t="n">
        <f aca="false">'Profiles 8760'!A4305</f>
        <v>4303</v>
      </c>
      <c r="B4316" s="0" t="n">
        <f aca="false">'Profiles 8760'!B4305</f>
        <v>6</v>
      </c>
      <c r="C4316" s="0" t="n">
        <f aca="false">'Profiles 8760'!E4305</f>
        <v>0</v>
      </c>
      <c r="D4316" s="0" t="n">
        <f aca="false">'Profiles 8760'!F4305</f>
        <v>0.091621</v>
      </c>
      <c r="E4316" s="0" t="n">
        <f aca="false">'Profiles 8760'!G4305</f>
        <v>0.58263</v>
      </c>
      <c r="F4316" s="0" t="n">
        <f aca="false">D4316*Assumptions!$C$11*$B$7+E4316*Assumptions!$C$12*$B$8</f>
        <v>50.2897118</v>
      </c>
      <c r="G4316" s="0" t="n">
        <f aca="false">C4316*Assumptions!$C$15</f>
        <v>0</v>
      </c>
      <c r="H4316" s="0" t="n">
        <f aca="false">MIN(F4316,G4316)</f>
        <v>0</v>
      </c>
      <c r="I4316" s="0" t="n">
        <f aca="false">IF(C4316=1,MIN(G4316-H4316,Assumptions!$C$13,P4315),0)</f>
        <v>0</v>
      </c>
      <c r="J4316" s="0" t="n">
        <f aca="false">H4316+I4316</f>
        <v>0</v>
      </c>
      <c r="K4316" s="0" t="n">
        <f aca="false">MIN(IF(C4316=1,F4316-H4316,F4316),Assumptions!$C$13,MAX(0,($B$5-P4315)/$B$6))</f>
        <v>50.2897118</v>
      </c>
      <c r="L4316" s="0" t="n">
        <f aca="false">IF(C4316=1,0,MIN(F4316-K4316,Assumptions!$C$15,MAX(0,$B$10-O4315-M4316)))</f>
        <v>0</v>
      </c>
      <c r="M4316" s="0" t="n">
        <f aca="false">'Profiles 8760'!H4305</f>
        <v>148800</v>
      </c>
      <c r="N4316" s="0" t="n">
        <f aca="false">J4316+L4316</f>
        <v>0</v>
      </c>
      <c r="O4316" s="0" t="n">
        <f aca="false">O4315+N4316</f>
        <v>404644.073738646</v>
      </c>
      <c r="P4316" s="0" t="n">
        <f aca="false">MIN($B$5,P4315+K4316*$B$6-I4316)</f>
        <v>350.05610480232</v>
      </c>
      <c r="Q4316" s="0" t="n">
        <f aca="false">MAX(0,F4316-H4316-K4316-L4316)</f>
        <v>0</v>
      </c>
    </row>
    <row r="4317" customFormat="false" ht="15" hidden="false" customHeight="false" outlineLevel="0" collapsed="false">
      <c r="A4317" s="0" t="n">
        <f aca="false">'Profiles 8760'!A4306</f>
        <v>4304</v>
      </c>
      <c r="B4317" s="0" t="n">
        <f aca="false">'Profiles 8760'!B4306</f>
        <v>6</v>
      </c>
      <c r="C4317" s="0" t="n">
        <f aca="false">'Profiles 8760'!E4306</f>
        <v>1</v>
      </c>
      <c r="D4317" s="0" t="n">
        <f aca="false">'Profiles 8760'!F4306</f>
        <v>0.265331</v>
      </c>
      <c r="E4317" s="0" t="n">
        <f aca="false">'Profiles 8760'!G4306</f>
        <v>0.427025</v>
      </c>
      <c r="F4317" s="0" t="n">
        <f aca="false">D4317*Assumptions!$C$11*$B$7+E4317*Assumptions!$C$12*$B$8</f>
        <v>94.0929153</v>
      </c>
      <c r="G4317" s="0" t="n">
        <f aca="false">C4317*Assumptions!$C$15</f>
        <v>200</v>
      </c>
      <c r="H4317" s="0" t="n">
        <f aca="false">MIN(F4317,G4317)</f>
        <v>94.0929153</v>
      </c>
      <c r="I4317" s="0" t="n">
        <f aca="false">IF(C4317=1,MIN(G4317-H4317,Assumptions!$C$13,P4316),0)</f>
        <v>105.9070847</v>
      </c>
      <c r="J4317" s="0" t="n">
        <f aca="false">H4317+I4317</f>
        <v>200</v>
      </c>
      <c r="K4317" s="0" t="n">
        <f aca="false">MIN(IF(C4317=1,F4317-H4317,F4317),Assumptions!$C$13,MAX(0,($B$5-P4316)/$B$6))</f>
        <v>0</v>
      </c>
      <c r="L4317" s="0" t="n">
        <f aca="false">IF(C4317=1,0,MIN(F4317-K4317,Assumptions!$C$15,MAX(0,$B$10-O4316-M4317)))</f>
        <v>0</v>
      </c>
      <c r="M4317" s="0" t="n">
        <f aca="false">'Profiles 8760'!H4306</f>
        <v>148600</v>
      </c>
      <c r="N4317" s="0" t="n">
        <f aca="false">J4317+L4317</f>
        <v>200</v>
      </c>
      <c r="O4317" s="0" t="n">
        <f aca="false">O4316+N4317</f>
        <v>404844.073738646</v>
      </c>
      <c r="P4317" s="0" t="n">
        <f aca="false">MIN($B$5,P4316+K4317*$B$6-I4317)</f>
        <v>244.14902010232</v>
      </c>
      <c r="Q4317" s="0" t="n">
        <f aca="false">MAX(0,F4317-H4317-K4317-L4317)</f>
        <v>0</v>
      </c>
    </row>
    <row r="4318" customFormat="false" ht="15" hidden="false" customHeight="false" outlineLevel="0" collapsed="false">
      <c r="A4318" s="0" t="n">
        <f aca="false">'Profiles 8760'!A4307</f>
        <v>4305</v>
      </c>
      <c r="B4318" s="0" t="n">
        <f aca="false">'Profiles 8760'!B4307</f>
        <v>6</v>
      </c>
      <c r="C4318" s="0" t="n">
        <f aca="false">'Profiles 8760'!E4307</f>
        <v>1</v>
      </c>
      <c r="D4318" s="0" t="n">
        <f aca="false">'Profiles 8760'!F4307</f>
        <v>0.455366</v>
      </c>
      <c r="E4318" s="0" t="n">
        <f aca="false">'Profiles 8760'!G4307</f>
        <v>0.53743</v>
      </c>
      <c r="F4318" s="0" t="n">
        <f aca="false">D4318*Assumptions!$C$11*$B$7+E4318*Assumptions!$C$12*$B$8</f>
        <v>153.4905878</v>
      </c>
      <c r="G4318" s="0" t="n">
        <f aca="false">C4318*Assumptions!$C$15</f>
        <v>200</v>
      </c>
      <c r="H4318" s="0" t="n">
        <f aca="false">MIN(F4318,G4318)</f>
        <v>153.4905878</v>
      </c>
      <c r="I4318" s="0" t="n">
        <f aca="false">IF(C4318=1,MIN(G4318-H4318,Assumptions!$C$13,P4317),0)</f>
        <v>46.5094122</v>
      </c>
      <c r="J4318" s="0" t="n">
        <f aca="false">H4318+I4318</f>
        <v>200</v>
      </c>
      <c r="K4318" s="0" t="n">
        <f aca="false">MIN(IF(C4318=1,F4318-H4318,F4318),Assumptions!$C$13,MAX(0,($B$5-P4317)/$B$6))</f>
        <v>0</v>
      </c>
      <c r="L4318" s="0" t="n">
        <f aca="false">IF(C4318=1,0,MIN(F4318-K4318,Assumptions!$C$15,MAX(0,$B$10-O4317-M4318)))</f>
        <v>0</v>
      </c>
      <c r="M4318" s="0" t="n">
        <f aca="false">'Profiles 8760'!H4307</f>
        <v>148400</v>
      </c>
      <c r="N4318" s="0" t="n">
        <f aca="false">J4318+L4318</f>
        <v>200</v>
      </c>
      <c r="O4318" s="0" t="n">
        <f aca="false">O4317+N4318</f>
        <v>405044.073738646</v>
      </c>
      <c r="P4318" s="0" t="n">
        <f aca="false">MIN($B$5,P4317+K4318*$B$6-I4318)</f>
        <v>197.63960790232</v>
      </c>
      <c r="Q4318" s="0" t="n">
        <f aca="false">MAX(0,F4318-H4318-K4318-L4318)</f>
        <v>0</v>
      </c>
    </row>
    <row r="4319" customFormat="false" ht="15" hidden="false" customHeight="false" outlineLevel="0" collapsed="false">
      <c r="A4319" s="0" t="n">
        <f aca="false">'Profiles 8760'!A4308</f>
        <v>4306</v>
      </c>
      <c r="B4319" s="0" t="n">
        <f aca="false">'Profiles 8760'!B4308</f>
        <v>6</v>
      </c>
      <c r="C4319" s="0" t="n">
        <f aca="false">'Profiles 8760'!E4308</f>
        <v>0</v>
      </c>
      <c r="D4319" s="0" t="n">
        <f aca="false">'Profiles 8760'!F4308</f>
        <v>0.633203</v>
      </c>
      <c r="E4319" s="0" t="n">
        <f aca="false">'Profiles 8760'!G4308</f>
        <v>0.53829</v>
      </c>
      <c r="F4319" s="0" t="n">
        <f aca="false">D4319*Assumptions!$C$11*$B$7+E4319*Assumptions!$C$12*$B$8</f>
        <v>204.8850874</v>
      </c>
      <c r="G4319" s="0" t="n">
        <f aca="false">C4319*Assumptions!$C$15</f>
        <v>0</v>
      </c>
      <c r="H4319" s="0" t="n">
        <f aca="false">MIN(F4319,G4319)</f>
        <v>0</v>
      </c>
      <c r="I4319" s="0" t="n">
        <f aca="false">IF(C4319=1,MIN(G4319-H4319,Assumptions!$C$13,P4318),0)</f>
        <v>0</v>
      </c>
      <c r="J4319" s="0" t="n">
        <f aca="false">H4319+I4319</f>
        <v>0</v>
      </c>
      <c r="K4319" s="0" t="n">
        <f aca="false">MIN(IF(C4319=1,F4319-H4319,F4319),Assumptions!$C$13,MAX(0,($B$5-P4318)/$B$6))</f>
        <v>180</v>
      </c>
      <c r="L4319" s="0" t="n">
        <f aca="false">IF(C4319=1,0,MIN(F4319-K4319,Assumptions!$C$15,MAX(0,$B$10-O4318-M4319)))</f>
        <v>24.8850874</v>
      </c>
      <c r="M4319" s="0" t="n">
        <f aca="false">'Profiles 8760'!H4308</f>
        <v>148400</v>
      </c>
      <c r="N4319" s="0" t="n">
        <f aca="false">J4319+L4319</f>
        <v>24.8850874</v>
      </c>
      <c r="O4319" s="0" t="n">
        <f aca="false">O4318+N4319</f>
        <v>405068.958826046</v>
      </c>
      <c r="P4319" s="0" t="n">
        <f aca="false">MIN($B$5,P4318+K4319*$B$6-I4319)</f>
        <v>353.66360790232</v>
      </c>
      <c r="Q4319" s="0" t="n">
        <f aca="false">MAX(0,F4319-H4319-K4319-L4319)</f>
        <v>0</v>
      </c>
    </row>
    <row r="4320" customFormat="false" ht="15" hidden="false" customHeight="false" outlineLevel="0" collapsed="false">
      <c r="A4320" s="0" t="n">
        <f aca="false">'Profiles 8760'!A4309</f>
        <v>4307</v>
      </c>
      <c r="B4320" s="0" t="n">
        <f aca="false">'Profiles 8760'!B4309</f>
        <v>6</v>
      </c>
      <c r="C4320" s="0" t="n">
        <f aca="false">'Profiles 8760'!E4309</f>
        <v>0</v>
      </c>
      <c r="D4320" s="0" t="n">
        <f aca="false">'Profiles 8760'!F4309</f>
        <v>0.776883</v>
      </c>
      <c r="E4320" s="0" t="n">
        <f aca="false">'Profiles 8760'!G4309</f>
        <v>0.43894</v>
      </c>
      <c r="F4320" s="0" t="n">
        <f aca="false">D4320*Assumptions!$C$11*$B$7+E4320*Assumptions!$C$12*$B$8</f>
        <v>242.3164564</v>
      </c>
      <c r="G4320" s="0" t="n">
        <f aca="false">C4320*Assumptions!$C$15</f>
        <v>0</v>
      </c>
      <c r="H4320" s="0" t="n">
        <f aca="false">MIN(F4320,G4320)</f>
        <v>0</v>
      </c>
      <c r="I4320" s="0" t="n">
        <f aca="false">IF(C4320=1,MIN(G4320-H4320,Assumptions!$C$13,P4319),0)</f>
        <v>0</v>
      </c>
      <c r="J4320" s="0" t="n">
        <f aca="false">H4320+I4320</f>
        <v>0</v>
      </c>
      <c r="K4320" s="0" t="n">
        <f aca="false">MIN(IF(C4320=1,F4320-H4320,F4320),Assumptions!$C$13,MAX(0,($B$5-P4319)/$B$6))</f>
        <v>180</v>
      </c>
      <c r="L4320" s="0" t="n">
        <f aca="false">IF(C4320=1,0,MIN(F4320-K4320,Assumptions!$C$15,MAX(0,$B$10-O4319-M4320)))</f>
        <v>62.3164564</v>
      </c>
      <c r="M4320" s="0" t="n">
        <f aca="false">'Profiles 8760'!H4309</f>
        <v>148400</v>
      </c>
      <c r="N4320" s="0" t="n">
        <f aca="false">J4320+L4320</f>
        <v>62.3164564</v>
      </c>
      <c r="O4320" s="0" t="n">
        <f aca="false">O4319+N4320</f>
        <v>405131.275282446</v>
      </c>
      <c r="P4320" s="0" t="n">
        <f aca="false">MIN($B$5,P4319+K4320*$B$6-I4320)</f>
        <v>509.68760790232</v>
      </c>
      <c r="Q4320" s="0" t="n">
        <f aca="false">MAX(0,F4320-H4320-K4320-L4320)</f>
        <v>0</v>
      </c>
    </row>
    <row r="4321" customFormat="false" ht="15" hidden="false" customHeight="false" outlineLevel="0" collapsed="false">
      <c r="A4321" s="0" t="n">
        <f aca="false">'Profiles 8760'!A4310</f>
        <v>4308</v>
      </c>
      <c r="B4321" s="0" t="n">
        <f aca="false">'Profiles 8760'!B4310</f>
        <v>6</v>
      </c>
      <c r="C4321" s="0" t="n">
        <f aca="false">'Profiles 8760'!E4310</f>
        <v>0</v>
      </c>
      <c r="D4321" s="0" t="n">
        <f aca="false">'Profiles 8760'!F4310</f>
        <v>0.869969</v>
      </c>
      <c r="E4321" s="0" t="n">
        <f aca="false">'Profiles 8760'!G4310</f>
        <v>0.239638</v>
      </c>
      <c r="F4321" s="0" t="n">
        <f aca="false">D4321*Assumptions!$C$11*$B$7+E4321*Assumptions!$C$12*$B$8</f>
        <v>261.0482414</v>
      </c>
      <c r="G4321" s="0" t="n">
        <f aca="false">C4321*Assumptions!$C$15</f>
        <v>0</v>
      </c>
      <c r="H4321" s="0" t="n">
        <f aca="false">MIN(F4321,G4321)</f>
        <v>0</v>
      </c>
      <c r="I4321" s="0" t="n">
        <f aca="false">IF(C4321=1,MIN(G4321-H4321,Assumptions!$C$13,P4320),0)</f>
        <v>0</v>
      </c>
      <c r="J4321" s="0" t="n">
        <f aca="false">H4321+I4321</f>
        <v>0</v>
      </c>
      <c r="K4321" s="0" t="n">
        <f aca="false">MIN(IF(C4321=1,F4321-H4321,F4321),Assumptions!$C$13,MAX(0,($B$5-P4320)/$B$6))</f>
        <v>1.2948685944624</v>
      </c>
      <c r="L4321" s="0" t="n">
        <f aca="false">IF(C4321=1,0,MIN(F4321-K4321,Assumptions!$C$15,MAX(0,$B$10-O4320-M4321)))</f>
        <v>200</v>
      </c>
      <c r="M4321" s="0" t="n">
        <f aca="false">'Profiles 8760'!H4310</f>
        <v>148400</v>
      </c>
      <c r="N4321" s="0" t="n">
        <f aca="false">J4321+L4321</f>
        <v>200</v>
      </c>
      <c r="O4321" s="0" t="n">
        <f aca="false">O4320+N4321</f>
        <v>405331.275282446</v>
      </c>
      <c r="P4321" s="0" t="n">
        <f aca="false">MIN($B$5,P4320+K4321*$B$6-I4321)</f>
        <v>510.81</v>
      </c>
      <c r="Q4321" s="0" t="n">
        <f aca="false">MAX(0,F4321-H4321-K4321-L4321)</f>
        <v>59.7533728055376</v>
      </c>
    </row>
    <row r="4322" customFormat="false" ht="15" hidden="false" customHeight="false" outlineLevel="0" collapsed="false">
      <c r="A4322" s="0" t="n">
        <f aca="false">'Profiles 8760'!A4311</f>
        <v>4309</v>
      </c>
      <c r="B4322" s="0" t="n">
        <f aca="false">'Profiles 8760'!B4311</f>
        <v>6</v>
      </c>
      <c r="C4322" s="0" t="n">
        <f aca="false">'Profiles 8760'!E4311</f>
        <v>0</v>
      </c>
      <c r="D4322" s="0" t="n">
        <f aca="false">'Profiles 8760'!F4311</f>
        <v>0.902168</v>
      </c>
      <c r="E4322" s="0" t="n">
        <f aca="false">'Profiles 8760'!G4311</f>
        <v>0.228532</v>
      </c>
      <c r="F4322" s="0" t="n">
        <f aca="false">D4322*Assumptions!$C$11*$B$7+E4322*Assumptions!$C$12*$B$8</f>
        <v>269.8930772</v>
      </c>
      <c r="G4322" s="0" t="n">
        <f aca="false">C4322*Assumptions!$C$15</f>
        <v>0</v>
      </c>
      <c r="H4322" s="0" t="n">
        <f aca="false">MIN(F4322,G4322)</f>
        <v>0</v>
      </c>
      <c r="I4322" s="0" t="n">
        <f aca="false">IF(C4322=1,MIN(G4322-H4322,Assumptions!$C$13,P4321),0)</f>
        <v>0</v>
      </c>
      <c r="J4322" s="0" t="n">
        <f aca="false">H4322+I4322</f>
        <v>0</v>
      </c>
      <c r="K4322" s="0" t="n">
        <f aca="false">MIN(IF(C4322=1,F4322-H4322,F4322),Assumptions!$C$13,MAX(0,($B$5-P4321)/$B$6))</f>
        <v>0</v>
      </c>
      <c r="L4322" s="0" t="n">
        <f aca="false">IF(C4322=1,0,MIN(F4322-K4322,Assumptions!$C$15,MAX(0,$B$10-O4321-M4322)))</f>
        <v>200</v>
      </c>
      <c r="M4322" s="0" t="n">
        <f aca="false">'Profiles 8760'!H4311</f>
        <v>148400</v>
      </c>
      <c r="N4322" s="0" t="n">
        <f aca="false">J4322+L4322</f>
        <v>200</v>
      </c>
      <c r="O4322" s="0" t="n">
        <f aca="false">O4321+N4322</f>
        <v>405531.275282446</v>
      </c>
      <c r="P4322" s="0" t="n">
        <f aca="false">MIN($B$5,P4321+K4322*$B$6-I4322)</f>
        <v>510.81</v>
      </c>
      <c r="Q4322" s="0" t="n">
        <f aca="false">MAX(0,F4322-H4322-K4322-L4322)</f>
        <v>69.8930772</v>
      </c>
    </row>
    <row r="4323" customFormat="false" ht="15" hidden="false" customHeight="false" outlineLevel="0" collapsed="false">
      <c r="A4323" s="0" t="n">
        <f aca="false">'Profiles 8760'!A4312</f>
        <v>4310</v>
      </c>
      <c r="B4323" s="0" t="n">
        <f aca="false">'Profiles 8760'!B4312</f>
        <v>6</v>
      </c>
      <c r="C4323" s="0" t="n">
        <f aca="false">'Profiles 8760'!E4312</f>
        <v>0</v>
      </c>
      <c r="D4323" s="0" t="n">
        <f aca="false">'Profiles 8760'!F4312</f>
        <v>0.869969</v>
      </c>
      <c r="E4323" s="0" t="n">
        <f aca="false">'Profiles 8760'!G4312</f>
        <v>0.230001</v>
      </c>
      <c r="F4323" s="0" t="n">
        <f aca="false">D4323*Assumptions!$C$11*$B$7+E4323*Assumptions!$C$12*$B$8</f>
        <v>260.6540881</v>
      </c>
      <c r="G4323" s="0" t="n">
        <f aca="false">C4323*Assumptions!$C$15</f>
        <v>0</v>
      </c>
      <c r="H4323" s="0" t="n">
        <f aca="false">MIN(F4323,G4323)</f>
        <v>0</v>
      </c>
      <c r="I4323" s="0" t="n">
        <f aca="false">IF(C4323=1,MIN(G4323-H4323,Assumptions!$C$13,P4322),0)</f>
        <v>0</v>
      </c>
      <c r="J4323" s="0" t="n">
        <f aca="false">H4323+I4323</f>
        <v>0</v>
      </c>
      <c r="K4323" s="0" t="n">
        <f aca="false">MIN(IF(C4323=1,F4323-H4323,F4323),Assumptions!$C$13,MAX(0,($B$5-P4322)/$B$6))</f>
        <v>0</v>
      </c>
      <c r="L4323" s="0" t="n">
        <f aca="false">IF(C4323=1,0,MIN(F4323-K4323,Assumptions!$C$15,MAX(0,$B$10-O4322-M4323)))</f>
        <v>200</v>
      </c>
      <c r="M4323" s="0" t="n">
        <f aca="false">'Profiles 8760'!H4312</f>
        <v>148400</v>
      </c>
      <c r="N4323" s="0" t="n">
        <f aca="false">J4323+L4323</f>
        <v>200</v>
      </c>
      <c r="O4323" s="0" t="n">
        <f aca="false">O4322+N4323</f>
        <v>405731.275282446</v>
      </c>
      <c r="P4323" s="0" t="n">
        <f aca="false">MIN($B$5,P4322+K4323*$B$6-I4323)</f>
        <v>510.81</v>
      </c>
      <c r="Q4323" s="0" t="n">
        <f aca="false">MAX(0,F4323-H4323-K4323-L4323)</f>
        <v>60.6540881</v>
      </c>
    </row>
    <row r="4324" customFormat="false" ht="15" hidden="false" customHeight="false" outlineLevel="0" collapsed="false">
      <c r="A4324" s="0" t="n">
        <f aca="false">'Profiles 8760'!A4313</f>
        <v>4311</v>
      </c>
      <c r="B4324" s="0" t="n">
        <f aca="false">'Profiles 8760'!B4313</f>
        <v>6</v>
      </c>
      <c r="C4324" s="0" t="n">
        <f aca="false">'Profiles 8760'!E4313</f>
        <v>0</v>
      </c>
      <c r="D4324" s="0" t="n">
        <f aca="false">'Profiles 8760'!F4313</f>
        <v>0.776883</v>
      </c>
      <c r="E4324" s="0" t="n">
        <f aca="false">'Profiles 8760'!G4313</f>
        <v>0.233133</v>
      </c>
      <c r="F4324" s="0" t="n">
        <f aca="false">D4324*Assumptions!$C$11*$B$7+E4324*Assumptions!$C$12*$B$8</f>
        <v>233.8989501</v>
      </c>
      <c r="G4324" s="0" t="n">
        <f aca="false">C4324*Assumptions!$C$15</f>
        <v>0</v>
      </c>
      <c r="H4324" s="0" t="n">
        <f aca="false">MIN(F4324,G4324)</f>
        <v>0</v>
      </c>
      <c r="I4324" s="0" t="n">
        <f aca="false">IF(C4324=1,MIN(G4324-H4324,Assumptions!$C$13,P4323),0)</f>
        <v>0</v>
      </c>
      <c r="J4324" s="0" t="n">
        <f aca="false">H4324+I4324</f>
        <v>0</v>
      </c>
      <c r="K4324" s="0" t="n">
        <f aca="false">MIN(IF(C4324=1,F4324-H4324,F4324),Assumptions!$C$13,MAX(0,($B$5-P4323)/$B$6))</f>
        <v>0</v>
      </c>
      <c r="L4324" s="0" t="n">
        <f aca="false">IF(C4324=1,0,MIN(F4324-K4324,Assumptions!$C$15,MAX(0,$B$10-O4323-M4324)))</f>
        <v>200</v>
      </c>
      <c r="M4324" s="0" t="n">
        <f aca="false">'Profiles 8760'!H4313</f>
        <v>148400</v>
      </c>
      <c r="N4324" s="0" t="n">
        <f aca="false">J4324+L4324</f>
        <v>200</v>
      </c>
      <c r="O4324" s="0" t="n">
        <f aca="false">O4323+N4324</f>
        <v>405931.275282446</v>
      </c>
      <c r="P4324" s="0" t="n">
        <f aca="false">MIN($B$5,P4323+K4324*$B$6-I4324)</f>
        <v>510.81</v>
      </c>
      <c r="Q4324" s="0" t="n">
        <f aca="false">MAX(0,F4324-H4324-K4324-L4324)</f>
        <v>33.8989501</v>
      </c>
    </row>
    <row r="4325" customFormat="false" ht="15" hidden="false" customHeight="false" outlineLevel="0" collapsed="false">
      <c r="A4325" s="0" t="n">
        <f aca="false">'Profiles 8760'!A4314</f>
        <v>4312</v>
      </c>
      <c r="B4325" s="0" t="n">
        <f aca="false">'Profiles 8760'!B4314</f>
        <v>6</v>
      </c>
      <c r="C4325" s="0" t="n">
        <f aca="false">'Profiles 8760'!E4314</f>
        <v>0</v>
      </c>
      <c r="D4325" s="0" t="n">
        <f aca="false">'Profiles 8760'!F4314</f>
        <v>0.633203</v>
      </c>
      <c r="E4325" s="0" t="n">
        <f aca="false">'Profiles 8760'!G4314</f>
        <v>0.240436</v>
      </c>
      <c r="F4325" s="0" t="n">
        <f aca="false">D4325*Assumptions!$C$11*$B$7+E4325*Assumptions!$C$12*$B$8</f>
        <v>192.7028588</v>
      </c>
      <c r="G4325" s="0" t="n">
        <f aca="false">C4325*Assumptions!$C$15</f>
        <v>0</v>
      </c>
      <c r="H4325" s="0" t="n">
        <f aca="false">MIN(F4325,G4325)</f>
        <v>0</v>
      </c>
      <c r="I4325" s="0" t="n">
        <f aca="false">IF(C4325=1,MIN(G4325-H4325,Assumptions!$C$13,P4324),0)</f>
        <v>0</v>
      </c>
      <c r="J4325" s="0" t="n">
        <f aca="false">H4325+I4325</f>
        <v>0</v>
      </c>
      <c r="K4325" s="0" t="n">
        <f aca="false">MIN(IF(C4325=1,F4325-H4325,F4325),Assumptions!$C$13,MAX(0,($B$5-P4324)/$B$6))</f>
        <v>0</v>
      </c>
      <c r="L4325" s="0" t="n">
        <f aca="false">IF(C4325=1,0,MIN(F4325-K4325,Assumptions!$C$15,MAX(0,$B$10-O4324-M4325)))</f>
        <v>192.7028588</v>
      </c>
      <c r="M4325" s="0" t="n">
        <f aca="false">'Profiles 8760'!H4314</f>
        <v>148400</v>
      </c>
      <c r="N4325" s="0" t="n">
        <f aca="false">J4325+L4325</f>
        <v>192.7028588</v>
      </c>
      <c r="O4325" s="0" t="n">
        <f aca="false">O4324+N4325</f>
        <v>406123.978141246</v>
      </c>
      <c r="P4325" s="0" t="n">
        <f aca="false">MIN($B$5,P4324+K4325*$B$6-I4325)</f>
        <v>510.81</v>
      </c>
      <c r="Q4325" s="0" t="n">
        <f aca="false">MAX(0,F4325-H4325-K4325-L4325)</f>
        <v>0</v>
      </c>
    </row>
    <row r="4326" customFormat="false" ht="15" hidden="false" customHeight="false" outlineLevel="0" collapsed="false">
      <c r="A4326" s="0" t="n">
        <f aca="false">'Profiles 8760'!A4315</f>
        <v>4313</v>
      </c>
      <c r="B4326" s="0" t="n">
        <f aca="false">'Profiles 8760'!B4315</f>
        <v>6</v>
      </c>
      <c r="C4326" s="0" t="n">
        <f aca="false">'Profiles 8760'!E4315</f>
        <v>0</v>
      </c>
      <c r="D4326" s="0" t="n">
        <f aca="false">'Profiles 8760'!F4315</f>
        <v>0.455366</v>
      </c>
      <c r="E4326" s="0" t="n">
        <f aca="false">'Profiles 8760'!G4315</f>
        <v>0.202718</v>
      </c>
      <c r="F4326" s="0" t="n">
        <f aca="false">D4326*Assumptions!$C$11*$B$7+E4326*Assumptions!$C$12*$B$8</f>
        <v>139.800867</v>
      </c>
      <c r="G4326" s="0" t="n">
        <f aca="false">C4326*Assumptions!$C$15</f>
        <v>0</v>
      </c>
      <c r="H4326" s="0" t="n">
        <f aca="false">MIN(F4326,G4326)</f>
        <v>0</v>
      </c>
      <c r="I4326" s="0" t="n">
        <f aca="false">IF(C4326=1,MIN(G4326-H4326,Assumptions!$C$13,P4325),0)</f>
        <v>0</v>
      </c>
      <c r="J4326" s="0" t="n">
        <f aca="false">H4326+I4326</f>
        <v>0</v>
      </c>
      <c r="K4326" s="0" t="n">
        <f aca="false">MIN(IF(C4326=1,F4326-H4326,F4326),Assumptions!$C$13,MAX(0,($B$5-P4325)/$B$6))</f>
        <v>0</v>
      </c>
      <c r="L4326" s="0" t="n">
        <f aca="false">IF(C4326=1,0,MIN(F4326-K4326,Assumptions!$C$15,MAX(0,$B$10-O4325-M4326)))</f>
        <v>139.800867</v>
      </c>
      <c r="M4326" s="0" t="n">
        <f aca="false">'Profiles 8760'!H4315</f>
        <v>148400</v>
      </c>
      <c r="N4326" s="0" t="n">
        <f aca="false">J4326+L4326</f>
        <v>139.800867</v>
      </c>
      <c r="O4326" s="0" t="n">
        <f aca="false">O4325+N4326</f>
        <v>406263.779008246</v>
      </c>
      <c r="P4326" s="0" t="n">
        <f aca="false">MIN($B$5,P4325+K4326*$B$6-I4326)</f>
        <v>510.81</v>
      </c>
      <c r="Q4326" s="0" t="n">
        <f aca="false">MAX(0,F4326-H4326-K4326-L4326)</f>
        <v>0</v>
      </c>
    </row>
    <row r="4327" customFormat="false" ht="15" hidden="false" customHeight="false" outlineLevel="0" collapsed="false">
      <c r="A4327" s="0" t="n">
        <f aca="false">'Profiles 8760'!A4316</f>
        <v>4314</v>
      </c>
      <c r="B4327" s="0" t="n">
        <f aca="false">'Profiles 8760'!B4316</f>
        <v>6</v>
      </c>
      <c r="C4327" s="0" t="n">
        <f aca="false">'Profiles 8760'!E4316</f>
        <v>0</v>
      </c>
      <c r="D4327" s="0" t="n">
        <f aca="false">'Profiles 8760'!F4316</f>
        <v>0.265331</v>
      </c>
      <c r="E4327" s="0" t="n">
        <f aca="false">'Profiles 8760'!G4316</f>
        <v>0.260793</v>
      </c>
      <c r="F4327" s="0" t="n">
        <f aca="false">D4327*Assumptions!$C$11*$B$7+E4327*Assumptions!$C$12*$B$8</f>
        <v>87.2940265</v>
      </c>
      <c r="G4327" s="0" t="n">
        <f aca="false">C4327*Assumptions!$C$15</f>
        <v>0</v>
      </c>
      <c r="H4327" s="0" t="n">
        <f aca="false">MIN(F4327,G4327)</f>
        <v>0</v>
      </c>
      <c r="I4327" s="0" t="n">
        <f aca="false">IF(C4327=1,MIN(G4327-H4327,Assumptions!$C$13,P4326),0)</f>
        <v>0</v>
      </c>
      <c r="J4327" s="0" t="n">
        <f aca="false">H4327+I4327</f>
        <v>0</v>
      </c>
      <c r="K4327" s="0" t="n">
        <f aca="false">MIN(IF(C4327=1,F4327-H4327,F4327),Assumptions!$C$13,MAX(0,($B$5-P4326)/$B$6))</f>
        <v>0</v>
      </c>
      <c r="L4327" s="0" t="n">
        <f aca="false">IF(C4327=1,0,MIN(F4327-K4327,Assumptions!$C$15,MAX(0,$B$10-O4326-M4327)))</f>
        <v>87.2940265</v>
      </c>
      <c r="M4327" s="0" t="n">
        <f aca="false">'Profiles 8760'!H4316</f>
        <v>148400</v>
      </c>
      <c r="N4327" s="0" t="n">
        <f aca="false">J4327+L4327</f>
        <v>87.2940265</v>
      </c>
      <c r="O4327" s="0" t="n">
        <f aca="false">O4326+N4327</f>
        <v>406351.073034746</v>
      </c>
      <c r="P4327" s="0" t="n">
        <f aca="false">MIN($B$5,P4326+K4327*$B$6-I4327)</f>
        <v>510.81</v>
      </c>
      <c r="Q4327" s="0" t="n">
        <f aca="false">MAX(0,F4327-H4327-K4327-L4327)</f>
        <v>0</v>
      </c>
    </row>
    <row r="4328" customFormat="false" ht="15" hidden="false" customHeight="false" outlineLevel="0" collapsed="false">
      <c r="A4328" s="0" t="n">
        <f aca="false">'Profiles 8760'!A4317</f>
        <v>4315</v>
      </c>
      <c r="B4328" s="0" t="n">
        <f aca="false">'Profiles 8760'!B4317</f>
        <v>6</v>
      </c>
      <c r="C4328" s="0" t="n">
        <f aca="false">'Profiles 8760'!E4317</f>
        <v>0</v>
      </c>
      <c r="D4328" s="0" t="n">
        <f aca="false">'Profiles 8760'!F4317</f>
        <v>0.091621</v>
      </c>
      <c r="E4328" s="0" t="n">
        <f aca="false">'Profiles 8760'!G4317</f>
        <v>0.318835</v>
      </c>
      <c r="F4328" s="0" t="n">
        <f aca="false">D4328*Assumptions!$C$11*$B$7+E4328*Assumptions!$C$12*$B$8</f>
        <v>39.5004963</v>
      </c>
      <c r="G4328" s="0" t="n">
        <f aca="false">C4328*Assumptions!$C$15</f>
        <v>0</v>
      </c>
      <c r="H4328" s="0" t="n">
        <f aca="false">MIN(F4328,G4328)</f>
        <v>0</v>
      </c>
      <c r="I4328" s="0" t="n">
        <f aca="false">IF(C4328=1,MIN(G4328-H4328,Assumptions!$C$13,P4327),0)</f>
        <v>0</v>
      </c>
      <c r="J4328" s="0" t="n">
        <f aca="false">H4328+I4328</f>
        <v>0</v>
      </c>
      <c r="K4328" s="0" t="n">
        <f aca="false">MIN(IF(C4328=1,F4328-H4328,F4328),Assumptions!$C$13,MAX(0,($B$5-P4327)/$B$6))</f>
        <v>0</v>
      </c>
      <c r="L4328" s="0" t="n">
        <f aca="false">IF(C4328=1,0,MIN(F4328-K4328,Assumptions!$C$15,MAX(0,$B$10-O4327-M4328)))</f>
        <v>39.5004963</v>
      </c>
      <c r="M4328" s="0" t="n">
        <f aca="false">'Profiles 8760'!H4317</f>
        <v>148400</v>
      </c>
      <c r="N4328" s="0" t="n">
        <f aca="false">J4328+L4328</f>
        <v>39.5004963</v>
      </c>
      <c r="O4328" s="0" t="n">
        <f aca="false">O4327+N4328</f>
        <v>406390.573531046</v>
      </c>
      <c r="P4328" s="0" t="n">
        <f aca="false">MIN($B$5,P4327+K4328*$B$6-I4328)</f>
        <v>510.81</v>
      </c>
      <c r="Q4328" s="0" t="n">
        <f aca="false">MAX(0,F4328-H4328-K4328-L4328)</f>
        <v>0</v>
      </c>
    </row>
    <row r="4329" customFormat="false" ht="15" hidden="false" customHeight="false" outlineLevel="0" collapsed="false">
      <c r="A4329" s="0" t="n">
        <f aca="false">'Profiles 8760'!A4318</f>
        <v>4316</v>
      </c>
      <c r="B4329" s="0" t="n">
        <f aca="false">'Profiles 8760'!B4318</f>
        <v>6</v>
      </c>
      <c r="C4329" s="0" t="n">
        <f aca="false">'Profiles 8760'!E4318</f>
        <v>1</v>
      </c>
      <c r="D4329" s="0" t="n">
        <f aca="false">'Profiles 8760'!F4318</f>
        <v>0</v>
      </c>
      <c r="E4329" s="0" t="n">
        <f aca="false">'Profiles 8760'!G4318</f>
        <v>0.361285</v>
      </c>
      <c r="F4329" s="0" t="n">
        <f aca="false">D4329*Assumptions!$C$11*$B$7+E4329*Assumptions!$C$12*$B$8</f>
        <v>14.7765565</v>
      </c>
      <c r="G4329" s="0" t="n">
        <f aca="false">C4329*Assumptions!$C$15</f>
        <v>200</v>
      </c>
      <c r="H4329" s="0" t="n">
        <f aca="false">MIN(F4329,G4329)</f>
        <v>14.7765565</v>
      </c>
      <c r="I4329" s="0" t="n">
        <f aca="false">IF(C4329=1,MIN(G4329-H4329,Assumptions!$C$13,P4328),0)</f>
        <v>180</v>
      </c>
      <c r="J4329" s="0" t="n">
        <f aca="false">H4329+I4329</f>
        <v>194.7765565</v>
      </c>
      <c r="K4329" s="0" t="n">
        <f aca="false">MIN(IF(C4329=1,F4329-H4329,F4329),Assumptions!$C$13,MAX(0,($B$5-P4328)/$B$6))</f>
        <v>0</v>
      </c>
      <c r="L4329" s="0" t="n">
        <f aca="false">IF(C4329=1,0,MIN(F4329-K4329,Assumptions!$C$15,MAX(0,$B$10-O4328-M4329)))</f>
        <v>0</v>
      </c>
      <c r="M4329" s="0" t="n">
        <f aca="false">'Profiles 8760'!H4318</f>
        <v>148200</v>
      </c>
      <c r="N4329" s="0" t="n">
        <f aca="false">J4329+L4329</f>
        <v>194.7765565</v>
      </c>
      <c r="O4329" s="0" t="n">
        <f aca="false">O4328+N4329</f>
        <v>406585.350087546</v>
      </c>
      <c r="P4329" s="0" t="n">
        <f aca="false">MIN($B$5,P4328+K4329*$B$6-I4329)</f>
        <v>330.81</v>
      </c>
      <c r="Q4329" s="0" t="n">
        <f aca="false">MAX(0,F4329-H4329-K4329-L4329)</f>
        <v>0</v>
      </c>
    </row>
    <row r="4330" customFormat="false" ht="15" hidden="false" customHeight="false" outlineLevel="0" collapsed="false">
      <c r="A4330" s="0" t="n">
        <f aca="false">'Profiles 8760'!A4319</f>
        <v>4317</v>
      </c>
      <c r="B4330" s="0" t="n">
        <f aca="false">'Profiles 8760'!B4319</f>
        <v>6</v>
      </c>
      <c r="C4330" s="0" t="n">
        <f aca="false">'Profiles 8760'!E4319</f>
        <v>1</v>
      </c>
      <c r="D4330" s="0" t="n">
        <f aca="false">'Profiles 8760'!F4319</f>
        <v>0</v>
      </c>
      <c r="E4330" s="0" t="n">
        <f aca="false">'Profiles 8760'!G4319</f>
        <v>0.400456</v>
      </c>
      <c r="F4330" s="0" t="n">
        <f aca="false">D4330*Assumptions!$C$11*$B$7+E4330*Assumptions!$C$12*$B$8</f>
        <v>16.3786504</v>
      </c>
      <c r="G4330" s="0" t="n">
        <f aca="false">C4330*Assumptions!$C$15</f>
        <v>200</v>
      </c>
      <c r="H4330" s="0" t="n">
        <f aca="false">MIN(F4330,G4330)</f>
        <v>16.3786504</v>
      </c>
      <c r="I4330" s="0" t="n">
        <f aca="false">IF(C4330=1,MIN(G4330-H4330,Assumptions!$C$13,P4329),0)</f>
        <v>180</v>
      </c>
      <c r="J4330" s="0" t="n">
        <f aca="false">H4330+I4330</f>
        <v>196.3786504</v>
      </c>
      <c r="K4330" s="0" t="n">
        <f aca="false">MIN(IF(C4330=1,F4330-H4330,F4330),Assumptions!$C$13,MAX(0,($B$5-P4329)/$B$6))</f>
        <v>0</v>
      </c>
      <c r="L4330" s="0" t="n">
        <f aca="false">IF(C4330=1,0,MIN(F4330-K4330,Assumptions!$C$15,MAX(0,$B$10-O4329-M4330)))</f>
        <v>0</v>
      </c>
      <c r="M4330" s="0" t="n">
        <f aca="false">'Profiles 8760'!H4319</f>
        <v>148000</v>
      </c>
      <c r="N4330" s="0" t="n">
        <f aca="false">J4330+L4330</f>
        <v>196.3786504</v>
      </c>
      <c r="O4330" s="0" t="n">
        <f aca="false">O4329+N4330</f>
        <v>406781.728737946</v>
      </c>
      <c r="P4330" s="0" t="n">
        <f aca="false">MIN($B$5,P4329+K4330*$B$6-I4330)</f>
        <v>150.81</v>
      </c>
      <c r="Q4330" s="0" t="n">
        <f aca="false">MAX(0,F4330-H4330-K4330-L4330)</f>
        <v>0</v>
      </c>
    </row>
    <row r="4331" customFormat="false" ht="15" hidden="false" customHeight="false" outlineLevel="0" collapsed="false">
      <c r="A4331" s="0" t="n">
        <f aca="false">'Profiles 8760'!A4320</f>
        <v>4318</v>
      </c>
      <c r="B4331" s="0" t="n">
        <f aca="false">'Profiles 8760'!B4320</f>
        <v>6</v>
      </c>
      <c r="C4331" s="0" t="n">
        <f aca="false">'Profiles 8760'!E4320</f>
        <v>0</v>
      </c>
      <c r="D4331" s="0" t="n">
        <f aca="false">'Profiles 8760'!F4320</f>
        <v>0</v>
      </c>
      <c r="E4331" s="0" t="n">
        <f aca="false">'Profiles 8760'!G4320</f>
        <v>0.384319</v>
      </c>
      <c r="F4331" s="0" t="n">
        <f aca="false">D4331*Assumptions!$C$11*$B$7+E4331*Assumptions!$C$12*$B$8</f>
        <v>15.7186471</v>
      </c>
      <c r="G4331" s="0" t="n">
        <f aca="false">C4331*Assumptions!$C$15</f>
        <v>0</v>
      </c>
      <c r="H4331" s="0" t="n">
        <f aca="false">MIN(F4331,G4331)</f>
        <v>0</v>
      </c>
      <c r="I4331" s="0" t="n">
        <f aca="false">IF(C4331=1,MIN(G4331-H4331,Assumptions!$C$13,P4330),0)</f>
        <v>0</v>
      </c>
      <c r="J4331" s="0" t="n">
        <f aca="false">H4331+I4331</f>
        <v>0</v>
      </c>
      <c r="K4331" s="0" t="n">
        <f aca="false">MIN(IF(C4331=1,F4331-H4331,F4331),Assumptions!$C$13,MAX(0,($B$5-P4330)/$B$6))</f>
        <v>15.7186471</v>
      </c>
      <c r="L4331" s="0" t="n">
        <f aca="false">IF(C4331=1,0,MIN(F4331-K4331,Assumptions!$C$15,MAX(0,$B$10-O4330-M4331)))</f>
        <v>0</v>
      </c>
      <c r="M4331" s="0" t="n">
        <f aca="false">'Profiles 8760'!H4320</f>
        <v>148000</v>
      </c>
      <c r="N4331" s="0" t="n">
        <f aca="false">J4331+L4331</f>
        <v>0</v>
      </c>
      <c r="O4331" s="0" t="n">
        <f aca="false">O4330+N4331</f>
        <v>406781.728737946</v>
      </c>
      <c r="P4331" s="0" t="n">
        <f aca="false">MIN($B$5,P4330+K4331*$B$6-I4331)</f>
        <v>164.43492330628</v>
      </c>
      <c r="Q4331" s="0" t="n">
        <f aca="false">MAX(0,F4331-H4331-K4331-L4331)</f>
        <v>0</v>
      </c>
    </row>
    <row r="4332" customFormat="false" ht="15" hidden="false" customHeight="false" outlineLevel="0" collapsed="false">
      <c r="A4332" s="0" t="n">
        <f aca="false">'Profiles 8760'!A4321</f>
        <v>4319</v>
      </c>
      <c r="B4332" s="0" t="n">
        <f aca="false">'Profiles 8760'!B4321</f>
        <v>6</v>
      </c>
      <c r="C4332" s="0" t="n">
        <f aca="false">'Profiles 8760'!E4321</f>
        <v>0</v>
      </c>
      <c r="D4332" s="0" t="n">
        <f aca="false">'Profiles 8760'!F4321</f>
        <v>0</v>
      </c>
      <c r="E4332" s="0" t="n">
        <f aca="false">'Profiles 8760'!G4321</f>
        <v>0.375624</v>
      </c>
      <c r="F4332" s="0" t="n">
        <f aca="false">D4332*Assumptions!$C$11*$B$7+E4332*Assumptions!$C$12*$B$8</f>
        <v>15.3630216</v>
      </c>
      <c r="G4332" s="0" t="n">
        <f aca="false">C4332*Assumptions!$C$15</f>
        <v>0</v>
      </c>
      <c r="H4332" s="0" t="n">
        <f aca="false">MIN(F4332,G4332)</f>
        <v>0</v>
      </c>
      <c r="I4332" s="0" t="n">
        <f aca="false">IF(C4332=1,MIN(G4332-H4332,Assumptions!$C$13,P4331),0)</f>
        <v>0</v>
      </c>
      <c r="J4332" s="0" t="n">
        <f aca="false">H4332+I4332</f>
        <v>0</v>
      </c>
      <c r="K4332" s="0" t="n">
        <f aca="false">MIN(IF(C4332=1,F4332-H4332,F4332),Assumptions!$C$13,MAX(0,($B$5-P4331)/$B$6))</f>
        <v>15.3630216</v>
      </c>
      <c r="L4332" s="0" t="n">
        <f aca="false">IF(C4332=1,0,MIN(F4332-K4332,Assumptions!$C$15,MAX(0,$B$10-O4331-M4332)))</f>
        <v>0</v>
      </c>
      <c r="M4332" s="0" t="n">
        <f aca="false">'Profiles 8760'!H4321</f>
        <v>148000</v>
      </c>
      <c r="N4332" s="0" t="n">
        <f aca="false">J4332+L4332</f>
        <v>0</v>
      </c>
      <c r="O4332" s="0" t="n">
        <f aca="false">O4331+N4332</f>
        <v>406781.728737946</v>
      </c>
      <c r="P4332" s="0" t="n">
        <f aca="false">MIN($B$5,P4331+K4332*$B$6-I4332)</f>
        <v>177.75159042916</v>
      </c>
      <c r="Q4332" s="0" t="n">
        <f aca="false">MAX(0,F4332-H4332-K4332-L4332)</f>
        <v>0</v>
      </c>
    </row>
    <row r="4333" customFormat="false" ht="15" hidden="false" customHeight="false" outlineLevel="0" collapsed="false">
      <c r="A4333" s="0" t="n">
        <f aca="false">'Profiles 8760'!A4322</f>
        <v>4320</v>
      </c>
      <c r="B4333" s="0" t="n">
        <f aca="false">'Profiles 8760'!B4322</f>
        <v>6</v>
      </c>
      <c r="C4333" s="0" t="n">
        <f aca="false">'Profiles 8760'!E4322</f>
        <v>0</v>
      </c>
      <c r="D4333" s="0" t="n">
        <f aca="false">'Profiles 8760'!F4322</f>
        <v>0</v>
      </c>
      <c r="E4333" s="0" t="n">
        <f aca="false">'Profiles 8760'!G4322</f>
        <v>0.508493</v>
      </c>
      <c r="F4333" s="0" t="n">
        <f aca="false">D4333*Assumptions!$C$11*$B$7+E4333*Assumptions!$C$12*$B$8</f>
        <v>20.7973637</v>
      </c>
      <c r="G4333" s="0" t="n">
        <f aca="false">C4333*Assumptions!$C$15</f>
        <v>0</v>
      </c>
      <c r="H4333" s="0" t="n">
        <f aca="false">MIN(F4333,G4333)</f>
        <v>0</v>
      </c>
      <c r="I4333" s="0" t="n">
        <f aca="false">IF(C4333=1,MIN(G4333-H4333,Assumptions!$C$13,P4332),0)</f>
        <v>0</v>
      </c>
      <c r="J4333" s="0" t="n">
        <f aca="false">H4333+I4333</f>
        <v>0</v>
      </c>
      <c r="K4333" s="0" t="n">
        <f aca="false">MIN(IF(C4333=1,F4333-H4333,F4333),Assumptions!$C$13,MAX(0,($B$5-P4332)/$B$6))</f>
        <v>20.7973637</v>
      </c>
      <c r="L4333" s="0" t="n">
        <f aca="false">IF(C4333=1,0,MIN(F4333-K4333,Assumptions!$C$15,MAX(0,$B$10-O4332-M4333)))</f>
        <v>0</v>
      </c>
      <c r="M4333" s="0" t="n">
        <f aca="false">'Profiles 8760'!H4322</f>
        <v>148000</v>
      </c>
      <c r="N4333" s="0" t="n">
        <f aca="false">J4333+L4333</f>
        <v>0</v>
      </c>
      <c r="O4333" s="0" t="n">
        <f aca="false">O4332+N4333</f>
        <v>406781.728737946</v>
      </c>
      <c r="P4333" s="0" t="n">
        <f aca="false">MIN($B$5,P4332+K4333*$B$6-I4333)</f>
        <v>195.77874528432</v>
      </c>
      <c r="Q4333" s="0" t="n">
        <f aca="false">MAX(0,F4333-H4333-K4333-L4333)</f>
        <v>0</v>
      </c>
    </row>
    <row r="4334" customFormat="false" ht="15" hidden="false" customHeight="false" outlineLevel="0" collapsed="false">
      <c r="A4334" s="0" t="n">
        <f aca="false">'Profiles 8760'!A4323</f>
        <v>4321</v>
      </c>
      <c r="B4334" s="0" t="n">
        <f aca="false">'Profiles 8760'!B4323</f>
        <v>6</v>
      </c>
      <c r="C4334" s="0" t="n">
        <f aca="false">'Profiles 8760'!E4323</f>
        <v>0</v>
      </c>
      <c r="D4334" s="0" t="n">
        <f aca="false">'Profiles 8760'!F4323</f>
        <v>0</v>
      </c>
      <c r="E4334" s="0" t="n">
        <f aca="false">'Profiles 8760'!G4323</f>
        <v>0.469838</v>
      </c>
      <c r="F4334" s="0" t="n">
        <f aca="false">D4334*Assumptions!$C$11*$B$7+E4334*Assumptions!$C$12*$B$8</f>
        <v>19.2163742</v>
      </c>
      <c r="G4334" s="0" t="n">
        <f aca="false">C4334*Assumptions!$C$15</f>
        <v>0</v>
      </c>
      <c r="H4334" s="0" t="n">
        <f aca="false">MIN(F4334,G4334)</f>
        <v>0</v>
      </c>
      <c r="I4334" s="0" t="n">
        <f aca="false">IF(C4334=1,MIN(G4334-H4334,Assumptions!$C$13,P4333),0)</f>
        <v>0</v>
      </c>
      <c r="J4334" s="0" t="n">
        <f aca="false">H4334+I4334</f>
        <v>0</v>
      </c>
      <c r="K4334" s="0" t="n">
        <f aca="false">MIN(IF(C4334=1,F4334-H4334,F4334),Assumptions!$C$13,MAX(0,($B$5-P4333)/$B$6))</f>
        <v>19.2163742</v>
      </c>
      <c r="L4334" s="0" t="n">
        <f aca="false">IF(C4334=1,0,MIN(F4334-K4334,Assumptions!$C$15,MAX(0,$B$10-O4333-M4334)))</f>
        <v>0</v>
      </c>
      <c r="M4334" s="0" t="n">
        <f aca="false">'Profiles 8760'!H4323</f>
        <v>148000</v>
      </c>
      <c r="N4334" s="0" t="n">
        <f aca="false">J4334+L4334</f>
        <v>0</v>
      </c>
      <c r="O4334" s="0" t="n">
        <f aca="false">O4333+N4334</f>
        <v>406781.728737946</v>
      </c>
      <c r="P4334" s="0" t="n">
        <f aca="false">MIN($B$5,P4333+K4334*$B$6-I4334)</f>
        <v>212.43549844088</v>
      </c>
      <c r="Q4334" s="0" t="n">
        <f aca="false">MAX(0,F4334-H4334-K4334-L4334)</f>
        <v>0</v>
      </c>
    </row>
    <row r="4335" customFormat="false" ht="15" hidden="false" customHeight="false" outlineLevel="0" collapsed="false">
      <c r="A4335" s="0" t="n">
        <f aca="false">'Profiles 8760'!A4324</f>
        <v>4322</v>
      </c>
      <c r="B4335" s="0" t="n">
        <f aca="false">'Profiles 8760'!B4324</f>
        <v>6</v>
      </c>
      <c r="C4335" s="0" t="n">
        <f aca="false">'Profiles 8760'!E4324</f>
        <v>0</v>
      </c>
      <c r="D4335" s="0" t="n">
        <f aca="false">'Profiles 8760'!F4324</f>
        <v>0</v>
      </c>
      <c r="E4335" s="0" t="n">
        <f aca="false">'Profiles 8760'!G4324</f>
        <v>0.419949</v>
      </c>
      <c r="F4335" s="0" t="n">
        <f aca="false">D4335*Assumptions!$C$11*$B$7+E4335*Assumptions!$C$12*$B$8</f>
        <v>17.1759141</v>
      </c>
      <c r="G4335" s="0" t="n">
        <f aca="false">C4335*Assumptions!$C$15</f>
        <v>0</v>
      </c>
      <c r="H4335" s="0" t="n">
        <f aca="false">MIN(F4335,G4335)</f>
        <v>0</v>
      </c>
      <c r="I4335" s="0" t="n">
        <f aca="false">IF(C4335=1,MIN(G4335-H4335,Assumptions!$C$13,P4334),0)</f>
        <v>0</v>
      </c>
      <c r="J4335" s="0" t="n">
        <f aca="false">H4335+I4335</f>
        <v>0</v>
      </c>
      <c r="K4335" s="0" t="n">
        <f aca="false">MIN(IF(C4335=1,F4335-H4335,F4335),Assumptions!$C$13,MAX(0,($B$5-P4334)/$B$6))</f>
        <v>17.1759141</v>
      </c>
      <c r="L4335" s="0" t="n">
        <f aca="false">IF(C4335=1,0,MIN(F4335-K4335,Assumptions!$C$15,MAX(0,$B$10-O4334-M4335)))</f>
        <v>0</v>
      </c>
      <c r="M4335" s="0" t="n">
        <f aca="false">'Profiles 8760'!H4324</f>
        <v>148000</v>
      </c>
      <c r="N4335" s="0" t="n">
        <f aca="false">J4335+L4335</f>
        <v>0</v>
      </c>
      <c r="O4335" s="0" t="n">
        <f aca="false">O4334+N4335</f>
        <v>406781.728737946</v>
      </c>
      <c r="P4335" s="0" t="n">
        <f aca="false">MIN($B$5,P4334+K4335*$B$6-I4335)</f>
        <v>227.32358078276</v>
      </c>
      <c r="Q4335" s="0" t="n">
        <f aca="false">MAX(0,F4335-H4335-K4335-L4335)</f>
        <v>0</v>
      </c>
    </row>
    <row r="4336" customFormat="false" ht="15" hidden="false" customHeight="false" outlineLevel="0" collapsed="false">
      <c r="A4336" s="0" t="n">
        <f aca="false">'Profiles 8760'!A4325</f>
        <v>4323</v>
      </c>
      <c r="B4336" s="0" t="n">
        <f aca="false">'Profiles 8760'!B4325</f>
        <v>6</v>
      </c>
      <c r="C4336" s="0" t="n">
        <f aca="false">'Profiles 8760'!E4325</f>
        <v>0</v>
      </c>
      <c r="D4336" s="0" t="n">
        <f aca="false">'Profiles 8760'!F4325</f>
        <v>0</v>
      </c>
      <c r="E4336" s="0" t="n">
        <f aca="false">'Profiles 8760'!G4325</f>
        <v>0.433928</v>
      </c>
      <c r="F4336" s="0" t="n">
        <f aca="false">D4336*Assumptions!$C$11*$B$7+E4336*Assumptions!$C$12*$B$8</f>
        <v>17.7476552</v>
      </c>
      <c r="G4336" s="0" t="n">
        <f aca="false">C4336*Assumptions!$C$15</f>
        <v>0</v>
      </c>
      <c r="H4336" s="0" t="n">
        <f aca="false">MIN(F4336,G4336)</f>
        <v>0</v>
      </c>
      <c r="I4336" s="0" t="n">
        <f aca="false">IF(C4336=1,MIN(G4336-H4336,Assumptions!$C$13,P4335),0)</f>
        <v>0</v>
      </c>
      <c r="J4336" s="0" t="n">
        <f aca="false">H4336+I4336</f>
        <v>0</v>
      </c>
      <c r="K4336" s="0" t="n">
        <f aca="false">MIN(IF(C4336=1,F4336-H4336,F4336),Assumptions!$C$13,MAX(0,($B$5-P4335)/$B$6))</f>
        <v>17.7476552</v>
      </c>
      <c r="L4336" s="0" t="n">
        <f aca="false">IF(C4336=1,0,MIN(F4336-K4336,Assumptions!$C$15,MAX(0,$B$10-O4335-M4336)))</f>
        <v>0</v>
      </c>
      <c r="M4336" s="0" t="n">
        <f aca="false">'Profiles 8760'!H4325</f>
        <v>148000</v>
      </c>
      <c r="N4336" s="0" t="n">
        <f aca="false">J4336+L4336</f>
        <v>0</v>
      </c>
      <c r="O4336" s="0" t="n">
        <f aca="false">O4335+N4336</f>
        <v>406781.728737946</v>
      </c>
      <c r="P4336" s="0" t="n">
        <f aca="false">MIN($B$5,P4335+K4336*$B$6-I4336)</f>
        <v>242.70724831012</v>
      </c>
      <c r="Q4336" s="0" t="n">
        <f aca="false">MAX(0,F4336-H4336-K4336-L4336)</f>
        <v>0</v>
      </c>
    </row>
    <row r="4337" customFormat="false" ht="15" hidden="false" customHeight="false" outlineLevel="0" collapsed="false">
      <c r="A4337" s="0" t="n">
        <f aca="false">'Profiles 8760'!A4326</f>
        <v>4324</v>
      </c>
      <c r="B4337" s="0" t="n">
        <f aca="false">'Profiles 8760'!B4326</f>
        <v>6</v>
      </c>
      <c r="C4337" s="0" t="n">
        <f aca="false">'Profiles 8760'!E4326</f>
        <v>0</v>
      </c>
      <c r="D4337" s="0" t="n">
        <f aca="false">'Profiles 8760'!F4326</f>
        <v>0</v>
      </c>
      <c r="E4337" s="0" t="n">
        <f aca="false">'Profiles 8760'!G4326</f>
        <v>0.291491</v>
      </c>
      <c r="F4337" s="0" t="n">
        <f aca="false">D4337*Assumptions!$C$11*$B$7+E4337*Assumptions!$C$12*$B$8</f>
        <v>11.9219819</v>
      </c>
      <c r="G4337" s="0" t="n">
        <f aca="false">C4337*Assumptions!$C$15</f>
        <v>0</v>
      </c>
      <c r="H4337" s="0" t="n">
        <f aca="false">MIN(F4337,G4337)</f>
        <v>0</v>
      </c>
      <c r="I4337" s="0" t="n">
        <f aca="false">IF(C4337=1,MIN(G4337-H4337,Assumptions!$C$13,P4336),0)</f>
        <v>0</v>
      </c>
      <c r="J4337" s="0" t="n">
        <f aca="false">H4337+I4337</f>
        <v>0</v>
      </c>
      <c r="K4337" s="0" t="n">
        <f aca="false">MIN(IF(C4337=1,F4337-H4337,F4337),Assumptions!$C$13,MAX(0,($B$5-P4336)/$B$6))</f>
        <v>11.9219819</v>
      </c>
      <c r="L4337" s="0" t="n">
        <f aca="false">IF(C4337=1,0,MIN(F4337-K4337,Assumptions!$C$15,MAX(0,$B$10-O4336-M4337)))</f>
        <v>0</v>
      </c>
      <c r="M4337" s="0" t="n">
        <f aca="false">'Profiles 8760'!H4326</f>
        <v>148000</v>
      </c>
      <c r="N4337" s="0" t="n">
        <f aca="false">J4337+L4337</f>
        <v>0</v>
      </c>
      <c r="O4337" s="0" t="n">
        <f aca="false">O4336+N4337</f>
        <v>406781.728737946</v>
      </c>
      <c r="P4337" s="0" t="n">
        <f aca="false">MIN($B$5,P4336+K4337*$B$6-I4337)</f>
        <v>253.04122222104</v>
      </c>
      <c r="Q4337" s="0" t="n">
        <f aca="false">MAX(0,F4337-H4337-K4337-L4337)</f>
        <v>0</v>
      </c>
    </row>
    <row r="4338" customFormat="false" ht="15" hidden="false" customHeight="false" outlineLevel="0" collapsed="false">
      <c r="A4338" s="0" t="n">
        <f aca="false">'Profiles 8760'!A4327</f>
        <v>4325</v>
      </c>
      <c r="B4338" s="0" t="n">
        <f aca="false">'Profiles 8760'!B4327</f>
        <v>6</v>
      </c>
      <c r="C4338" s="0" t="n">
        <f aca="false">'Profiles 8760'!E4327</f>
        <v>0</v>
      </c>
      <c r="D4338" s="0" t="n">
        <f aca="false">'Profiles 8760'!F4327</f>
        <v>0</v>
      </c>
      <c r="E4338" s="0" t="n">
        <f aca="false">'Profiles 8760'!G4327</f>
        <v>0.229333</v>
      </c>
      <c r="F4338" s="0" t="n">
        <f aca="false">D4338*Assumptions!$C$11*$B$7+E4338*Assumptions!$C$12*$B$8</f>
        <v>9.3797197</v>
      </c>
      <c r="G4338" s="0" t="n">
        <f aca="false">C4338*Assumptions!$C$15</f>
        <v>0</v>
      </c>
      <c r="H4338" s="0" t="n">
        <f aca="false">MIN(F4338,G4338)</f>
        <v>0</v>
      </c>
      <c r="I4338" s="0" t="n">
        <f aca="false">IF(C4338=1,MIN(G4338-H4338,Assumptions!$C$13,P4337),0)</f>
        <v>0</v>
      </c>
      <c r="J4338" s="0" t="n">
        <f aca="false">H4338+I4338</f>
        <v>0</v>
      </c>
      <c r="K4338" s="0" t="n">
        <f aca="false">MIN(IF(C4338=1,F4338-H4338,F4338),Assumptions!$C$13,MAX(0,($B$5-P4337)/$B$6))</f>
        <v>9.3797197</v>
      </c>
      <c r="L4338" s="0" t="n">
        <f aca="false">IF(C4338=1,0,MIN(F4338-K4338,Assumptions!$C$15,MAX(0,$B$10-O4337-M4338)))</f>
        <v>0</v>
      </c>
      <c r="M4338" s="0" t="n">
        <f aca="false">'Profiles 8760'!H4327</f>
        <v>148000</v>
      </c>
      <c r="N4338" s="0" t="n">
        <f aca="false">J4338+L4338</f>
        <v>0</v>
      </c>
      <c r="O4338" s="0" t="n">
        <f aca="false">O4337+N4338</f>
        <v>406781.728737946</v>
      </c>
      <c r="P4338" s="0" t="n">
        <f aca="false">MIN($B$5,P4337+K4338*$B$6-I4338)</f>
        <v>261.171563257</v>
      </c>
      <c r="Q4338" s="0" t="n">
        <f aca="false">MAX(0,F4338-H4338-K4338-L4338)</f>
        <v>0</v>
      </c>
    </row>
    <row r="4339" customFormat="false" ht="15" hidden="false" customHeight="false" outlineLevel="0" collapsed="false">
      <c r="A4339" s="0" t="n">
        <f aca="false">'Profiles 8760'!A4328</f>
        <v>4326</v>
      </c>
      <c r="B4339" s="0" t="n">
        <f aca="false">'Profiles 8760'!B4328</f>
        <v>6</v>
      </c>
      <c r="C4339" s="0" t="n">
        <f aca="false">'Profiles 8760'!E4328</f>
        <v>0</v>
      </c>
      <c r="D4339" s="0" t="n">
        <f aca="false">'Profiles 8760'!F4328</f>
        <v>0</v>
      </c>
      <c r="E4339" s="0" t="n">
        <f aca="false">'Profiles 8760'!G4328</f>
        <v>0.23697</v>
      </c>
      <c r="F4339" s="0" t="n">
        <f aca="false">D4339*Assumptions!$C$11*$B$7+E4339*Assumptions!$C$12*$B$8</f>
        <v>9.692073</v>
      </c>
      <c r="G4339" s="0" t="n">
        <f aca="false">C4339*Assumptions!$C$15</f>
        <v>0</v>
      </c>
      <c r="H4339" s="0" t="n">
        <f aca="false">MIN(F4339,G4339)</f>
        <v>0</v>
      </c>
      <c r="I4339" s="0" t="n">
        <f aca="false">IF(C4339=1,MIN(G4339-H4339,Assumptions!$C$13,P4338),0)</f>
        <v>0</v>
      </c>
      <c r="J4339" s="0" t="n">
        <f aca="false">H4339+I4339</f>
        <v>0</v>
      </c>
      <c r="K4339" s="0" t="n">
        <f aca="false">MIN(IF(C4339=1,F4339-H4339,F4339),Assumptions!$C$13,MAX(0,($B$5-P4338)/$B$6))</f>
        <v>9.692073</v>
      </c>
      <c r="L4339" s="0" t="n">
        <f aca="false">IF(C4339=1,0,MIN(F4339-K4339,Assumptions!$C$15,MAX(0,$B$10-O4338-M4339)))</f>
        <v>0</v>
      </c>
      <c r="M4339" s="0" t="n">
        <f aca="false">'Profiles 8760'!H4328</f>
        <v>148000</v>
      </c>
      <c r="N4339" s="0" t="n">
        <f aca="false">J4339+L4339</f>
        <v>0</v>
      </c>
      <c r="O4339" s="0" t="n">
        <f aca="false">O4338+N4339</f>
        <v>406781.728737946</v>
      </c>
      <c r="P4339" s="0" t="n">
        <f aca="false">MIN($B$5,P4338+K4339*$B$6-I4339)</f>
        <v>269.5726521334</v>
      </c>
      <c r="Q4339" s="0" t="n">
        <f aca="false">MAX(0,F4339-H4339-K4339-L4339)</f>
        <v>0</v>
      </c>
    </row>
    <row r="4340" customFormat="false" ht="15" hidden="false" customHeight="false" outlineLevel="0" collapsed="false">
      <c r="A4340" s="0" t="n">
        <f aca="false">'Profiles 8760'!A4329</f>
        <v>4327</v>
      </c>
      <c r="B4340" s="0" t="n">
        <f aca="false">'Profiles 8760'!B4329</f>
        <v>6</v>
      </c>
      <c r="C4340" s="0" t="n">
        <f aca="false">'Profiles 8760'!E4329</f>
        <v>0</v>
      </c>
      <c r="D4340" s="0" t="n">
        <f aca="false">'Profiles 8760'!F4329</f>
        <v>0.103032</v>
      </c>
      <c r="E4340" s="0" t="n">
        <f aca="false">'Profiles 8760'!G4329</f>
        <v>0.304959</v>
      </c>
      <c r="F4340" s="0" t="n">
        <f aca="false">D4340*Assumptions!$C$11*$B$7+E4340*Assumptions!$C$12*$B$8</f>
        <v>42.2284647</v>
      </c>
      <c r="G4340" s="0" t="n">
        <f aca="false">C4340*Assumptions!$C$15</f>
        <v>0</v>
      </c>
      <c r="H4340" s="0" t="n">
        <f aca="false">MIN(F4340,G4340)</f>
        <v>0</v>
      </c>
      <c r="I4340" s="0" t="n">
        <f aca="false">IF(C4340=1,MIN(G4340-H4340,Assumptions!$C$13,P4339),0)</f>
        <v>0</v>
      </c>
      <c r="J4340" s="0" t="n">
        <f aca="false">H4340+I4340</f>
        <v>0</v>
      </c>
      <c r="K4340" s="0" t="n">
        <f aca="false">MIN(IF(C4340=1,F4340-H4340,F4340),Assumptions!$C$13,MAX(0,($B$5-P4339)/$B$6))</f>
        <v>42.2284647</v>
      </c>
      <c r="L4340" s="0" t="n">
        <f aca="false">IF(C4340=1,0,MIN(F4340-K4340,Assumptions!$C$15,MAX(0,$B$10-O4339-M4340)))</f>
        <v>0</v>
      </c>
      <c r="M4340" s="0" t="n">
        <f aca="false">'Profiles 8760'!H4329</f>
        <v>148000</v>
      </c>
      <c r="N4340" s="0" t="n">
        <f aca="false">J4340+L4340</f>
        <v>0</v>
      </c>
      <c r="O4340" s="0" t="n">
        <f aca="false">O4339+N4340</f>
        <v>406781.728737946</v>
      </c>
      <c r="P4340" s="0" t="n">
        <f aca="false">MIN($B$5,P4339+K4340*$B$6-I4340)</f>
        <v>306.17628533536</v>
      </c>
      <c r="Q4340" s="0" t="n">
        <f aca="false">MAX(0,F4340-H4340-K4340-L4340)</f>
        <v>0</v>
      </c>
    </row>
    <row r="4341" customFormat="false" ht="15" hidden="false" customHeight="false" outlineLevel="0" collapsed="false">
      <c r="A4341" s="0" t="n">
        <f aca="false">'Profiles 8760'!A4330</f>
        <v>4328</v>
      </c>
      <c r="B4341" s="0" t="n">
        <f aca="false">'Profiles 8760'!B4330</f>
        <v>6</v>
      </c>
      <c r="C4341" s="0" t="n">
        <f aca="false">'Profiles 8760'!E4330</f>
        <v>1</v>
      </c>
      <c r="D4341" s="0" t="n">
        <f aca="false">'Profiles 8760'!F4330</f>
        <v>0.298378</v>
      </c>
      <c r="E4341" s="0" t="n">
        <f aca="false">'Profiles 8760'!G4330</f>
        <v>0.329603</v>
      </c>
      <c r="F4341" s="0" t="n">
        <f aca="false">D4341*Assumptions!$C$11*$B$7+E4341*Assumptions!$C$12*$B$8</f>
        <v>99.6523291</v>
      </c>
      <c r="G4341" s="0" t="n">
        <f aca="false">C4341*Assumptions!$C$15</f>
        <v>200</v>
      </c>
      <c r="H4341" s="0" t="n">
        <f aca="false">MIN(F4341,G4341)</f>
        <v>99.6523291</v>
      </c>
      <c r="I4341" s="0" t="n">
        <f aca="false">IF(C4341=1,MIN(G4341-H4341,Assumptions!$C$13,P4340),0)</f>
        <v>100.3476709</v>
      </c>
      <c r="J4341" s="0" t="n">
        <f aca="false">H4341+I4341</f>
        <v>200</v>
      </c>
      <c r="K4341" s="0" t="n">
        <f aca="false">MIN(IF(C4341=1,F4341-H4341,F4341),Assumptions!$C$13,MAX(0,($B$5-P4340)/$B$6))</f>
        <v>0</v>
      </c>
      <c r="L4341" s="0" t="n">
        <f aca="false">IF(C4341=1,0,MIN(F4341-K4341,Assumptions!$C$15,MAX(0,$B$10-O4340-M4341)))</f>
        <v>0</v>
      </c>
      <c r="M4341" s="0" t="n">
        <f aca="false">'Profiles 8760'!H4330</f>
        <v>147800</v>
      </c>
      <c r="N4341" s="0" t="n">
        <f aca="false">J4341+L4341</f>
        <v>200</v>
      </c>
      <c r="O4341" s="0" t="n">
        <f aca="false">O4340+N4341</f>
        <v>406981.728737946</v>
      </c>
      <c r="P4341" s="0" t="n">
        <f aca="false">MIN($B$5,P4340+K4341*$B$6-I4341)</f>
        <v>205.82861443536</v>
      </c>
      <c r="Q4341" s="0" t="n">
        <f aca="false">MAX(0,F4341-H4341-K4341-L4341)</f>
        <v>0</v>
      </c>
    </row>
    <row r="4342" customFormat="false" ht="15" hidden="false" customHeight="false" outlineLevel="0" collapsed="false">
      <c r="A4342" s="0" t="n">
        <f aca="false">'Profiles 8760'!A4331</f>
        <v>4329</v>
      </c>
      <c r="B4342" s="0" t="n">
        <f aca="false">'Profiles 8760'!B4331</f>
        <v>6</v>
      </c>
      <c r="C4342" s="0" t="n">
        <f aca="false">'Profiles 8760'!E4331</f>
        <v>1</v>
      </c>
      <c r="D4342" s="0" t="n">
        <f aca="false">'Profiles 8760'!F4331</f>
        <v>0.512083</v>
      </c>
      <c r="E4342" s="0" t="n">
        <f aca="false">'Profiles 8760'!G4331</f>
        <v>0.415282</v>
      </c>
      <c r="F4342" s="0" t="n">
        <f aca="false">D4342*Assumptions!$C$11*$B$7+E4342*Assumptions!$C$12*$B$8</f>
        <v>164.8746042</v>
      </c>
      <c r="G4342" s="0" t="n">
        <f aca="false">C4342*Assumptions!$C$15</f>
        <v>200</v>
      </c>
      <c r="H4342" s="0" t="n">
        <f aca="false">MIN(F4342,G4342)</f>
        <v>164.8746042</v>
      </c>
      <c r="I4342" s="0" t="n">
        <f aca="false">IF(C4342=1,MIN(G4342-H4342,Assumptions!$C$13,P4341),0)</f>
        <v>35.1253958</v>
      </c>
      <c r="J4342" s="0" t="n">
        <f aca="false">H4342+I4342</f>
        <v>200</v>
      </c>
      <c r="K4342" s="0" t="n">
        <f aca="false">MIN(IF(C4342=1,F4342-H4342,F4342),Assumptions!$C$13,MAX(0,($B$5-P4341)/$B$6))</f>
        <v>0</v>
      </c>
      <c r="L4342" s="0" t="n">
        <f aca="false">IF(C4342=1,0,MIN(F4342-K4342,Assumptions!$C$15,MAX(0,$B$10-O4341-M4342)))</f>
        <v>0</v>
      </c>
      <c r="M4342" s="0" t="n">
        <f aca="false">'Profiles 8760'!H4331</f>
        <v>147600</v>
      </c>
      <c r="N4342" s="0" t="n">
        <f aca="false">J4342+L4342</f>
        <v>200</v>
      </c>
      <c r="O4342" s="0" t="n">
        <f aca="false">O4341+N4342</f>
        <v>407181.728737946</v>
      </c>
      <c r="P4342" s="0" t="n">
        <f aca="false">MIN($B$5,P4341+K4342*$B$6-I4342)</f>
        <v>170.70321863536</v>
      </c>
      <c r="Q4342" s="0" t="n">
        <f aca="false">MAX(0,F4342-H4342-K4342-L4342)</f>
        <v>0</v>
      </c>
    </row>
    <row r="4343" customFormat="false" ht="15" hidden="false" customHeight="false" outlineLevel="0" collapsed="false">
      <c r="A4343" s="0" t="n">
        <f aca="false">'Profiles 8760'!A4332</f>
        <v>4330</v>
      </c>
      <c r="B4343" s="0" t="n">
        <f aca="false">'Profiles 8760'!B4332</f>
        <v>6</v>
      </c>
      <c r="C4343" s="0" t="n">
        <f aca="false">'Profiles 8760'!E4332</f>
        <v>0</v>
      </c>
      <c r="D4343" s="0" t="n">
        <f aca="false">'Profiles 8760'!F4332</f>
        <v>0.712069</v>
      </c>
      <c r="E4343" s="0" t="n">
        <f aca="false">'Profiles 8760'!G4332</f>
        <v>0.417284</v>
      </c>
      <c r="F4343" s="0" t="n">
        <f aca="false">D4343*Assumptions!$C$11*$B$7+E4343*Assumptions!$C$12*$B$8</f>
        <v>222.7124428</v>
      </c>
      <c r="G4343" s="0" t="n">
        <f aca="false">C4343*Assumptions!$C$15</f>
        <v>0</v>
      </c>
      <c r="H4343" s="0" t="n">
        <f aca="false">MIN(F4343,G4343)</f>
        <v>0</v>
      </c>
      <c r="I4343" s="0" t="n">
        <f aca="false">IF(C4343=1,MIN(G4343-H4343,Assumptions!$C$13,P4342),0)</f>
        <v>0</v>
      </c>
      <c r="J4343" s="0" t="n">
        <f aca="false">H4343+I4343</f>
        <v>0</v>
      </c>
      <c r="K4343" s="0" t="n">
        <f aca="false">MIN(IF(C4343=1,F4343-H4343,F4343),Assumptions!$C$13,MAX(0,($B$5-P4342)/$B$6))</f>
        <v>180</v>
      </c>
      <c r="L4343" s="0" t="n">
        <f aca="false">IF(C4343=1,0,MIN(F4343-K4343,Assumptions!$C$15,MAX(0,$B$10-O4342-M4343)))</f>
        <v>42.7124428</v>
      </c>
      <c r="M4343" s="0" t="n">
        <f aca="false">'Profiles 8760'!H4332</f>
        <v>147600</v>
      </c>
      <c r="N4343" s="0" t="n">
        <f aca="false">J4343+L4343</f>
        <v>42.7124428</v>
      </c>
      <c r="O4343" s="0" t="n">
        <f aca="false">O4342+N4343</f>
        <v>407224.441180746</v>
      </c>
      <c r="P4343" s="0" t="n">
        <f aca="false">MIN($B$5,P4342+K4343*$B$6-I4343)</f>
        <v>326.72721863536</v>
      </c>
      <c r="Q4343" s="0" t="n">
        <f aca="false">MAX(0,F4343-H4343-K4343-L4343)</f>
        <v>0</v>
      </c>
    </row>
    <row r="4344" customFormat="false" ht="15" hidden="false" customHeight="false" outlineLevel="0" collapsed="false">
      <c r="A4344" s="0" t="n">
        <f aca="false">'Profiles 8760'!A4333</f>
        <v>4331</v>
      </c>
      <c r="B4344" s="0" t="n">
        <f aca="false">'Profiles 8760'!B4333</f>
        <v>6</v>
      </c>
      <c r="C4344" s="0" t="n">
        <f aca="false">'Profiles 8760'!E4333</f>
        <v>0</v>
      </c>
      <c r="D4344" s="0" t="n">
        <f aca="false">'Profiles 8760'!F4333</f>
        <v>0.873646</v>
      </c>
      <c r="E4344" s="0" t="n">
        <f aca="false">'Profiles 8760'!G4333</f>
        <v>0.428185</v>
      </c>
      <c r="F4344" s="0" t="n">
        <f aca="false">D4344*Assumptions!$C$11*$B$7+E4344*Assumptions!$C$12*$B$8</f>
        <v>269.8217313</v>
      </c>
      <c r="G4344" s="0" t="n">
        <f aca="false">C4344*Assumptions!$C$15</f>
        <v>0</v>
      </c>
      <c r="H4344" s="0" t="n">
        <f aca="false">MIN(F4344,G4344)</f>
        <v>0</v>
      </c>
      <c r="I4344" s="0" t="n">
        <f aca="false">IF(C4344=1,MIN(G4344-H4344,Assumptions!$C$13,P4343),0)</f>
        <v>0</v>
      </c>
      <c r="J4344" s="0" t="n">
        <f aca="false">H4344+I4344</f>
        <v>0</v>
      </c>
      <c r="K4344" s="0" t="n">
        <f aca="false">MIN(IF(C4344=1,F4344-H4344,F4344),Assumptions!$C$13,MAX(0,($B$5-P4343)/$B$6))</f>
        <v>180</v>
      </c>
      <c r="L4344" s="0" t="n">
        <f aca="false">IF(C4344=1,0,MIN(F4344-K4344,Assumptions!$C$15,MAX(0,$B$10-O4343-M4344)))</f>
        <v>89.8217313</v>
      </c>
      <c r="M4344" s="0" t="n">
        <f aca="false">'Profiles 8760'!H4333</f>
        <v>147600</v>
      </c>
      <c r="N4344" s="0" t="n">
        <f aca="false">J4344+L4344</f>
        <v>89.8217313</v>
      </c>
      <c r="O4344" s="0" t="n">
        <f aca="false">O4343+N4344</f>
        <v>407314.262912046</v>
      </c>
      <c r="P4344" s="0" t="n">
        <f aca="false">MIN($B$5,P4343+K4344*$B$6-I4344)</f>
        <v>482.75121863536</v>
      </c>
      <c r="Q4344" s="0" t="n">
        <f aca="false">MAX(0,F4344-H4344-K4344-L4344)</f>
        <v>0</v>
      </c>
    </row>
    <row r="4345" customFormat="false" ht="15" hidden="false" customHeight="false" outlineLevel="0" collapsed="false">
      <c r="A4345" s="0" t="n">
        <f aca="false">'Profiles 8760'!A4334</f>
        <v>4332</v>
      </c>
      <c r="B4345" s="0" t="n">
        <f aca="false">'Profiles 8760'!B4334</f>
        <v>6</v>
      </c>
      <c r="C4345" s="0" t="n">
        <f aca="false">'Profiles 8760'!E4334</f>
        <v>0</v>
      </c>
      <c r="D4345" s="0" t="n">
        <f aca="false">'Profiles 8760'!F4334</f>
        <v>0.978326</v>
      </c>
      <c r="E4345" s="0" t="n">
        <f aca="false">'Profiles 8760'!G4334</f>
        <v>0.374995</v>
      </c>
      <c r="F4345" s="0" t="n">
        <f aca="false">D4345*Assumptions!$C$11*$B$7+E4345*Assumptions!$C$12*$B$8</f>
        <v>297.8778443</v>
      </c>
      <c r="G4345" s="0" t="n">
        <f aca="false">C4345*Assumptions!$C$15</f>
        <v>0</v>
      </c>
      <c r="H4345" s="0" t="n">
        <f aca="false">MIN(F4345,G4345)</f>
        <v>0</v>
      </c>
      <c r="I4345" s="0" t="n">
        <f aca="false">IF(C4345=1,MIN(G4345-H4345,Assumptions!$C$13,P4344),0)</f>
        <v>0</v>
      </c>
      <c r="J4345" s="0" t="n">
        <f aca="false">H4345+I4345</f>
        <v>0</v>
      </c>
      <c r="K4345" s="0" t="n">
        <f aca="false">MIN(IF(C4345=1,F4345-H4345,F4345),Assumptions!$C$13,MAX(0,($B$5-P4344)/$B$6))</f>
        <v>32.3705368766036</v>
      </c>
      <c r="L4345" s="0" t="n">
        <f aca="false">IF(C4345=1,0,MIN(F4345-K4345,Assumptions!$C$15,MAX(0,$B$10-O4344-M4345)))</f>
        <v>200</v>
      </c>
      <c r="M4345" s="0" t="n">
        <f aca="false">'Profiles 8760'!H4334</f>
        <v>147600</v>
      </c>
      <c r="N4345" s="0" t="n">
        <f aca="false">J4345+L4345</f>
        <v>200</v>
      </c>
      <c r="O4345" s="0" t="n">
        <f aca="false">O4344+N4345</f>
        <v>407514.262912046</v>
      </c>
      <c r="P4345" s="0" t="n">
        <f aca="false">MIN($B$5,P4344+K4345*$B$6-I4345)</f>
        <v>510.81</v>
      </c>
      <c r="Q4345" s="0" t="n">
        <f aca="false">MAX(0,F4345-H4345-K4345-L4345)</f>
        <v>65.5073074233964</v>
      </c>
    </row>
    <row r="4346" customFormat="false" ht="15" hidden="false" customHeight="false" outlineLevel="0" collapsed="false">
      <c r="A4346" s="0" t="n">
        <f aca="false">'Profiles 8760'!A4335</f>
        <v>4333</v>
      </c>
      <c r="B4346" s="0" t="n">
        <f aca="false">'Profiles 8760'!B4335</f>
        <v>6</v>
      </c>
      <c r="C4346" s="0" t="n">
        <f aca="false">'Profiles 8760'!E4335</f>
        <v>0</v>
      </c>
      <c r="D4346" s="0" t="n">
        <f aca="false">'Profiles 8760'!F4335</f>
        <v>1</v>
      </c>
      <c r="E4346" s="0" t="n">
        <f aca="false">'Profiles 8760'!G4335</f>
        <v>0.336912</v>
      </c>
      <c r="F4346" s="0" t="n">
        <f aca="false">D4346*Assumptions!$C$11*$B$7+E4346*Assumptions!$C$12*$B$8</f>
        <v>302.5797008</v>
      </c>
      <c r="G4346" s="0" t="n">
        <f aca="false">C4346*Assumptions!$C$15</f>
        <v>0</v>
      </c>
      <c r="H4346" s="0" t="n">
        <f aca="false">MIN(F4346,G4346)</f>
        <v>0</v>
      </c>
      <c r="I4346" s="0" t="n">
        <f aca="false">IF(C4346=1,MIN(G4346-H4346,Assumptions!$C$13,P4345),0)</f>
        <v>0</v>
      </c>
      <c r="J4346" s="0" t="n">
        <f aca="false">H4346+I4346</f>
        <v>0</v>
      </c>
      <c r="K4346" s="0" t="n">
        <f aca="false">MIN(IF(C4346=1,F4346-H4346,F4346),Assumptions!$C$13,MAX(0,($B$5-P4345)/$B$6))</f>
        <v>0</v>
      </c>
      <c r="L4346" s="0" t="n">
        <f aca="false">IF(C4346=1,0,MIN(F4346-K4346,Assumptions!$C$15,MAX(0,$B$10-O4345-M4346)))</f>
        <v>200</v>
      </c>
      <c r="M4346" s="0" t="n">
        <f aca="false">'Profiles 8760'!H4335</f>
        <v>147600</v>
      </c>
      <c r="N4346" s="0" t="n">
        <f aca="false">J4346+L4346</f>
        <v>200</v>
      </c>
      <c r="O4346" s="0" t="n">
        <f aca="false">O4345+N4346</f>
        <v>407714.262912046</v>
      </c>
      <c r="P4346" s="0" t="n">
        <f aca="false">MIN($B$5,P4345+K4346*$B$6-I4346)</f>
        <v>510.81</v>
      </c>
      <c r="Q4346" s="0" t="n">
        <f aca="false">MAX(0,F4346-H4346-K4346-L4346)</f>
        <v>102.5797008</v>
      </c>
    </row>
    <row r="4347" customFormat="false" ht="15" hidden="false" customHeight="false" outlineLevel="0" collapsed="false">
      <c r="A4347" s="0" t="n">
        <f aca="false">'Profiles 8760'!A4336</f>
        <v>4334</v>
      </c>
      <c r="B4347" s="0" t="n">
        <f aca="false">'Profiles 8760'!B4336</f>
        <v>6</v>
      </c>
      <c r="C4347" s="0" t="n">
        <f aca="false">'Profiles 8760'!E4336</f>
        <v>0</v>
      </c>
      <c r="D4347" s="0" t="n">
        <f aca="false">'Profiles 8760'!F4336</f>
        <v>0.978326</v>
      </c>
      <c r="E4347" s="0" t="n">
        <f aca="false">'Profiles 8760'!G4336</f>
        <v>0.453275</v>
      </c>
      <c r="F4347" s="0" t="n">
        <f aca="false">D4347*Assumptions!$C$11*$B$7+E4347*Assumptions!$C$12*$B$8</f>
        <v>301.0794963</v>
      </c>
      <c r="G4347" s="0" t="n">
        <f aca="false">C4347*Assumptions!$C$15</f>
        <v>0</v>
      </c>
      <c r="H4347" s="0" t="n">
        <f aca="false">MIN(F4347,G4347)</f>
        <v>0</v>
      </c>
      <c r="I4347" s="0" t="n">
        <f aca="false">IF(C4347=1,MIN(G4347-H4347,Assumptions!$C$13,P4346),0)</f>
        <v>0</v>
      </c>
      <c r="J4347" s="0" t="n">
        <f aca="false">H4347+I4347</f>
        <v>0</v>
      </c>
      <c r="K4347" s="0" t="n">
        <f aca="false">MIN(IF(C4347=1,F4347-H4347,F4347),Assumptions!$C$13,MAX(0,($B$5-P4346)/$B$6))</f>
        <v>0</v>
      </c>
      <c r="L4347" s="0" t="n">
        <f aca="false">IF(C4347=1,0,MIN(F4347-K4347,Assumptions!$C$15,MAX(0,$B$10-O4346-M4347)))</f>
        <v>200</v>
      </c>
      <c r="M4347" s="0" t="n">
        <f aca="false">'Profiles 8760'!H4336</f>
        <v>147600</v>
      </c>
      <c r="N4347" s="0" t="n">
        <f aca="false">J4347+L4347</f>
        <v>200</v>
      </c>
      <c r="O4347" s="0" t="n">
        <f aca="false">O4346+N4347</f>
        <v>407914.262912046</v>
      </c>
      <c r="P4347" s="0" t="n">
        <f aca="false">MIN($B$5,P4346+K4347*$B$6-I4347)</f>
        <v>510.81</v>
      </c>
      <c r="Q4347" s="0" t="n">
        <f aca="false">MAX(0,F4347-H4347-K4347-L4347)</f>
        <v>101.0794963</v>
      </c>
    </row>
    <row r="4348" customFormat="false" ht="15" hidden="false" customHeight="false" outlineLevel="0" collapsed="false">
      <c r="A4348" s="0" t="n">
        <f aca="false">'Profiles 8760'!A4337</f>
        <v>4335</v>
      </c>
      <c r="B4348" s="0" t="n">
        <f aca="false">'Profiles 8760'!B4337</f>
        <v>6</v>
      </c>
      <c r="C4348" s="0" t="n">
        <f aca="false">'Profiles 8760'!E4337</f>
        <v>0</v>
      </c>
      <c r="D4348" s="0" t="n">
        <f aca="false">'Profiles 8760'!F4337</f>
        <v>0.873646</v>
      </c>
      <c r="E4348" s="0" t="n">
        <f aca="false">'Profiles 8760'!G4337</f>
        <v>0.437269</v>
      </c>
      <c r="F4348" s="0" t="n">
        <f aca="false">D4348*Assumptions!$C$11*$B$7+E4348*Assumptions!$C$12*$B$8</f>
        <v>270.1932669</v>
      </c>
      <c r="G4348" s="0" t="n">
        <f aca="false">C4348*Assumptions!$C$15</f>
        <v>0</v>
      </c>
      <c r="H4348" s="0" t="n">
        <f aca="false">MIN(F4348,G4348)</f>
        <v>0</v>
      </c>
      <c r="I4348" s="0" t="n">
        <f aca="false">IF(C4348=1,MIN(G4348-H4348,Assumptions!$C$13,P4347),0)</f>
        <v>0</v>
      </c>
      <c r="J4348" s="0" t="n">
        <f aca="false">H4348+I4348</f>
        <v>0</v>
      </c>
      <c r="K4348" s="0" t="n">
        <f aca="false">MIN(IF(C4348=1,F4348-H4348,F4348),Assumptions!$C$13,MAX(0,($B$5-P4347)/$B$6))</f>
        <v>0</v>
      </c>
      <c r="L4348" s="0" t="n">
        <f aca="false">IF(C4348=1,0,MIN(F4348-K4348,Assumptions!$C$15,MAX(0,$B$10-O4347-M4348)))</f>
        <v>200</v>
      </c>
      <c r="M4348" s="0" t="n">
        <f aca="false">'Profiles 8760'!H4337</f>
        <v>147600</v>
      </c>
      <c r="N4348" s="0" t="n">
        <f aca="false">J4348+L4348</f>
        <v>200</v>
      </c>
      <c r="O4348" s="0" t="n">
        <f aca="false">O4347+N4348</f>
        <v>408114.262912046</v>
      </c>
      <c r="P4348" s="0" t="n">
        <f aca="false">MIN($B$5,P4347+K4348*$B$6-I4348)</f>
        <v>510.81</v>
      </c>
      <c r="Q4348" s="0" t="n">
        <f aca="false">MAX(0,F4348-H4348-K4348-L4348)</f>
        <v>70.1932669</v>
      </c>
    </row>
    <row r="4349" customFormat="false" ht="15" hidden="false" customHeight="false" outlineLevel="0" collapsed="false">
      <c r="A4349" s="0" t="n">
        <f aca="false">'Profiles 8760'!A4338</f>
        <v>4336</v>
      </c>
      <c r="B4349" s="0" t="n">
        <f aca="false">'Profiles 8760'!B4338</f>
        <v>6</v>
      </c>
      <c r="C4349" s="0" t="n">
        <f aca="false">'Profiles 8760'!E4338</f>
        <v>0</v>
      </c>
      <c r="D4349" s="0" t="n">
        <f aca="false">'Profiles 8760'!F4338</f>
        <v>0.712069</v>
      </c>
      <c r="E4349" s="0" t="n">
        <f aca="false">'Profiles 8760'!G4338</f>
        <v>0.591952</v>
      </c>
      <c r="F4349" s="0" t="n">
        <f aca="false">D4349*Assumptions!$C$11*$B$7+E4349*Assumptions!$C$12*$B$8</f>
        <v>229.856364</v>
      </c>
      <c r="G4349" s="0" t="n">
        <f aca="false">C4349*Assumptions!$C$15</f>
        <v>0</v>
      </c>
      <c r="H4349" s="0" t="n">
        <f aca="false">MIN(F4349,G4349)</f>
        <v>0</v>
      </c>
      <c r="I4349" s="0" t="n">
        <f aca="false">IF(C4349=1,MIN(G4349-H4349,Assumptions!$C$13,P4348),0)</f>
        <v>0</v>
      </c>
      <c r="J4349" s="0" t="n">
        <f aca="false">H4349+I4349</f>
        <v>0</v>
      </c>
      <c r="K4349" s="0" t="n">
        <f aca="false">MIN(IF(C4349=1,F4349-H4349,F4349),Assumptions!$C$13,MAX(0,($B$5-P4348)/$B$6))</f>
        <v>0</v>
      </c>
      <c r="L4349" s="0" t="n">
        <f aca="false">IF(C4349=1,0,MIN(F4349-K4349,Assumptions!$C$15,MAX(0,$B$10-O4348-M4349)))</f>
        <v>200</v>
      </c>
      <c r="M4349" s="0" t="n">
        <f aca="false">'Profiles 8760'!H4338</f>
        <v>147600</v>
      </c>
      <c r="N4349" s="0" t="n">
        <f aca="false">J4349+L4349</f>
        <v>200</v>
      </c>
      <c r="O4349" s="0" t="n">
        <f aca="false">O4348+N4349</f>
        <v>408314.262912046</v>
      </c>
      <c r="P4349" s="0" t="n">
        <f aca="false">MIN($B$5,P4348+K4349*$B$6-I4349)</f>
        <v>510.81</v>
      </c>
      <c r="Q4349" s="0" t="n">
        <f aca="false">MAX(0,F4349-H4349-K4349-L4349)</f>
        <v>29.856364</v>
      </c>
    </row>
    <row r="4350" customFormat="false" ht="15" hidden="false" customHeight="false" outlineLevel="0" collapsed="false">
      <c r="A4350" s="0" t="n">
        <f aca="false">'Profiles 8760'!A4339</f>
        <v>4337</v>
      </c>
      <c r="B4350" s="0" t="n">
        <f aca="false">'Profiles 8760'!B4339</f>
        <v>6</v>
      </c>
      <c r="C4350" s="0" t="n">
        <f aca="false">'Profiles 8760'!E4339</f>
        <v>0</v>
      </c>
      <c r="D4350" s="0" t="n">
        <f aca="false">'Profiles 8760'!F4339</f>
        <v>0.512083</v>
      </c>
      <c r="E4350" s="0" t="n">
        <f aca="false">'Profiles 8760'!G4339</f>
        <v>0.39083</v>
      </c>
      <c r="F4350" s="0" t="n">
        <f aca="false">D4350*Assumptions!$C$11*$B$7+E4350*Assumptions!$C$12*$B$8</f>
        <v>163.8745174</v>
      </c>
      <c r="G4350" s="0" t="n">
        <f aca="false">C4350*Assumptions!$C$15</f>
        <v>0</v>
      </c>
      <c r="H4350" s="0" t="n">
        <f aca="false">MIN(F4350,G4350)</f>
        <v>0</v>
      </c>
      <c r="I4350" s="0" t="n">
        <f aca="false">IF(C4350=1,MIN(G4350-H4350,Assumptions!$C$13,P4349),0)</f>
        <v>0</v>
      </c>
      <c r="J4350" s="0" t="n">
        <f aca="false">H4350+I4350</f>
        <v>0</v>
      </c>
      <c r="K4350" s="0" t="n">
        <f aca="false">MIN(IF(C4350=1,F4350-H4350,F4350),Assumptions!$C$13,MAX(0,($B$5-P4349)/$B$6))</f>
        <v>0</v>
      </c>
      <c r="L4350" s="0" t="n">
        <f aca="false">IF(C4350=1,0,MIN(F4350-K4350,Assumptions!$C$15,MAX(0,$B$10-O4349-M4350)))</f>
        <v>163.8745174</v>
      </c>
      <c r="M4350" s="0" t="n">
        <f aca="false">'Profiles 8760'!H4339</f>
        <v>147600</v>
      </c>
      <c r="N4350" s="0" t="n">
        <f aca="false">J4350+L4350</f>
        <v>163.8745174</v>
      </c>
      <c r="O4350" s="0" t="n">
        <f aca="false">O4349+N4350</f>
        <v>408478.137429446</v>
      </c>
      <c r="P4350" s="0" t="n">
        <f aca="false">MIN($B$5,P4349+K4350*$B$6-I4350)</f>
        <v>510.81</v>
      </c>
      <c r="Q4350" s="0" t="n">
        <f aca="false">MAX(0,F4350-H4350-K4350-L4350)</f>
        <v>0</v>
      </c>
    </row>
    <row r="4351" customFormat="false" ht="15" hidden="false" customHeight="false" outlineLevel="0" collapsed="false">
      <c r="A4351" s="0" t="n">
        <f aca="false">'Profiles 8760'!A4340</f>
        <v>4338</v>
      </c>
      <c r="B4351" s="0" t="n">
        <f aca="false">'Profiles 8760'!B4340</f>
        <v>6</v>
      </c>
      <c r="C4351" s="0" t="n">
        <f aca="false">'Profiles 8760'!E4340</f>
        <v>0</v>
      </c>
      <c r="D4351" s="0" t="n">
        <f aca="false">'Profiles 8760'!F4340</f>
        <v>0.298378</v>
      </c>
      <c r="E4351" s="0" t="n">
        <f aca="false">'Profiles 8760'!G4340</f>
        <v>0.504445</v>
      </c>
      <c r="F4351" s="0" t="n">
        <f aca="false">D4351*Assumptions!$C$11*$B$7+E4351*Assumptions!$C$12*$B$8</f>
        <v>106.8033669</v>
      </c>
      <c r="G4351" s="0" t="n">
        <f aca="false">C4351*Assumptions!$C$15</f>
        <v>0</v>
      </c>
      <c r="H4351" s="0" t="n">
        <f aca="false">MIN(F4351,G4351)</f>
        <v>0</v>
      </c>
      <c r="I4351" s="0" t="n">
        <f aca="false">IF(C4351=1,MIN(G4351-H4351,Assumptions!$C$13,P4350),0)</f>
        <v>0</v>
      </c>
      <c r="J4351" s="0" t="n">
        <f aca="false">H4351+I4351</f>
        <v>0</v>
      </c>
      <c r="K4351" s="0" t="n">
        <f aca="false">MIN(IF(C4351=1,F4351-H4351,F4351),Assumptions!$C$13,MAX(0,($B$5-P4350)/$B$6))</f>
        <v>0</v>
      </c>
      <c r="L4351" s="0" t="n">
        <f aca="false">IF(C4351=1,0,MIN(F4351-K4351,Assumptions!$C$15,MAX(0,$B$10-O4350-M4351)))</f>
        <v>106.8033669</v>
      </c>
      <c r="M4351" s="0" t="n">
        <f aca="false">'Profiles 8760'!H4340</f>
        <v>147600</v>
      </c>
      <c r="N4351" s="0" t="n">
        <f aca="false">J4351+L4351</f>
        <v>106.8033669</v>
      </c>
      <c r="O4351" s="0" t="n">
        <f aca="false">O4350+N4351</f>
        <v>408584.940796346</v>
      </c>
      <c r="P4351" s="0" t="n">
        <f aca="false">MIN($B$5,P4350+K4351*$B$6-I4351)</f>
        <v>510.81</v>
      </c>
      <c r="Q4351" s="0" t="n">
        <f aca="false">MAX(0,F4351-H4351-K4351-L4351)</f>
        <v>0</v>
      </c>
    </row>
    <row r="4352" customFormat="false" ht="15" hidden="false" customHeight="false" outlineLevel="0" collapsed="false">
      <c r="A4352" s="0" t="n">
        <f aca="false">'Profiles 8760'!A4341</f>
        <v>4339</v>
      </c>
      <c r="B4352" s="0" t="n">
        <f aca="false">'Profiles 8760'!B4341</f>
        <v>6</v>
      </c>
      <c r="C4352" s="0" t="n">
        <f aca="false">'Profiles 8760'!E4341</f>
        <v>0</v>
      </c>
      <c r="D4352" s="0" t="n">
        <f aca="false">'Profiles 8760'!F4341</f>
        <v>0.103032</v>
      </c>
      <c r="E4352" s="0" t="n">
        <f aca="false">'Profiles 8760'!G4341</f>
        <v>0.462994</v>
      </c>
      <c r="F4352" s="0" t="n">
        <f aca="false">D4352*Assumptions!$C$11*$B$7+E4352*Assumptions!$C$12*$B$8</f>
        <v>48.6920962</v>
      </c>
      <c r="G4352" s="0" t="n">
        <f aca="false">C4352*Assumptions!$C$15</f>
        <v>0</v>
      </c>
      <c r="H4352" s="0" t="n">
        <f aca="false">MIN(F4352,G4352)</f>
        <v>0</v>
      </c>
      <c r="I4352" s="0" t="n">
        <f aca="false">IF(C4352=1,MIN(G4352-H4352,Assumptions!$C$13,P4351),0)</f>
        <v>0</v>
      </c>
      <c r="J4352" s="0" t="n">
        <f aca="false">H4352+I4352</f>
        <v>0</v>
      </c>
      <c r="K4352" s="0" t="n">
        <f aca="false">MIN(IF(C4352=1,F4352-H4352,F4352),Assumptions!$C$13,MAX(0,($B$5-P4351)/$B$6))</f>
        <v>0</v>
      </c>
      <c r="L4352" s="0" t="n">
        <f aca="false">IF(C4352=1,0,MIN(F4352-K4352,Assumptions!$C$15,MAX(0,$B$10-O4351-M4352)))</f>
        <v>48.6920962</v>
      </c>
      <c r="M4352" s="0" t="n">
        <f aca="false">'Profiles 8760'!H4341</f>
        <v>147600</v>
      </c>
      <c r="N4352" s="0" t="n">
        <f aca="false">J4352+L4352</f>
        <v>48.6920962</v>
      </c>
      <c r="O4352" s="0" t="n">
        <f aca="false">O4351+N4352</f>
        <v>408633.632892546</v>
      </c>
      <c r="P4352" s="0" t="n">
        <f aca="false">MIN($B$5,P4351+K4352*$B$6-I4352)</f>
        <v>510.81</v>
      </c>
      <c r="Q4352" s="0" t="n">
        <f aca="false">MAX(0,F4352-H4352-K4352-L4352)</f>
        <v>0</v>
      </c>
    </row>
    <row r="4353" customFormat="false" ht="15" hidden="false" customHeight="false" outlineLevel="0" collapsed="false">
      <c r="A4353" s="0" t="n">
        <f aca="false">'Profiles 8760'!A4342</f>
        <v>4340</v>
      </c>
      <c r="B4353" s="0" t="n">
        <f aca="false">'Profiles 8760'!B4342</f>
        <v>6</v>
      </c>
      <c r="C4353" s="0" t="n">
        <f aca="false">'Profiles 8760'!E4342</f>
        <v>1</v>
      </c>
      <c r="D4353" s="0" t="n">
        <f aca="false">'Profiles 8760'!F4342</f>
        <v>0</v>
      </c>
      <c r="E4353" s="0" t="n">
        <f aca="false">'Profiles 8760'!G4342</f>
        <v>0.354718</v>
      </c>
      <c r="F4353" s="0" t="n">
        <f aca="false">D4353*Assumptions!$C$11*$B$7+E4353*Assumptions!$C$12*$B$8</f>
        <v>14.5079662</v>
      </c>
      <c r="G4353" s="0" t="n">
        <f aca="false">C4353*Assumptions!$C$15</f>
        <v>200</v>
      </c>
      <c r="H4353" s="0" t="n">
        <f aca="false">MIN(F4353,G4353)</f>
        <v>14.5079662</v>
      </c>
      <c r="I4353" s="0" t="n">
        <f aca="false">IF(C4353=1,MIN(G4353-H4353,Assumptions!$C$13,P4352),0)</f>
        <v>180</v>
      </c>
      <c r="J4353" s="0" t="n">
        <f aca="false">H4353+I4353</f>
        <v>194.5079662</v>
      </c>
      <c r="K4353" s="0" t="n">
        <f aca="false">MIN(IF(C4353=1,F4353-H4353,F4353),Assumptions!$C$13,MAX(0,($B$5-P4352)/$B$6))</f>
        <v>0</v>
      </c>
      <c r="L4353" s="0" t="n">
        <f aca="false">IF(C4353=1,0,MIN(F4353-K4353,Assumptions!$C$15,MAX(0,$B$10-O4352-M4353)))</f>
        <v>0</v>
      </c>
      <c r="M4353" s="0" t="n">
        <f aca="false">'Profiles 8760'!H4342</f>
        <v>147400</v>
      </c>
      <c r="N4353" s="0" t="n">
        <f aca="false">J4353+L4353</f>
        <v>194.5079662</v>
      </c>
      <c r="O4353" s="0" t="n">
        <f aca="false">O4352+N4353</f>
        <v>408828.140858746</v>
      </c>
      <c r="P4353" s="0" t="n">
        <f aca="false">MIN($B$5,P4352+K4353*$B$6-I4353)</f>
        <v>330.81</v>
      </c>
      <c r="Q4353" s="0" t="n">
        <f aca="false">MAX(0,F4353-H4353-K4353-L4353)</f>
        <v>0</v>
      </c>
    </row>
    <row r="4354" customFormat="false" ht="15" hidden="false" customHeight="false" outlineLevel="0" collapsed="false">
      <c r="A4354" s="0" t="n">
        <f aca="false">'Profiles 8760'!A4343</f>
        <v>4341</v>
      </c>
      <c r="B4354" s="0" t="n">
        <f aca="false">'Profiles 8760'!B4343</f>
        <v>6</v>
      </c>
      <c r="C4354" s="0" t="n">
        <f aca="false">'Profiles 8760'!E4343</f>
        <v>1</v>
      </c>
      <c r="D4354" s="0" t="n">
        <f aca="false">'Profiles 8760'!F4343</f>
        <v>0</v>
      </c>
      <c r="E4354" s="0" t="n">
        <f aca="false">'Profiles 8760'!G4343</f>
        <v>0.342345</v>
      </c>
      <c r="F4354" s="0" t="n">
        <f aca="false">D4354*Assumptions!$C$11*$B$7+E4354*Assumptions!$C$12*$B$8</f>
        <v>14.0019105</v>
      </c>
      <c r="G4354" s="0" t="n">
        <f aca="false">C4354*Assumptions!$C$15</f>
        <v>200</v>
      </c>
      <c r="H4354" s="0" t="n">
        <f aca="false">MIN(F4354,G4354)</f>
        <v>14.0019105</v>
      </c>
      <c r="I4354" s="0" t="n">
        <f aca="false">IF(C4354=1,MIN(G4354-H4354,Assumptions!$C$13,P4353),0)</f>
        <v>180</v>
      </c>
      <c r="J4354" s="0" t="n">
        <f aca="false">H4354+I4354</f>
        <v>194.0019105</v>
      </c>
      <c r="K4354" s="0" t="n">
        <f aca="false">MIN(IF(C4354=1,F4354-H4354,F4354),Assumptions!$C$13,MAX(0,($B$5-P4353)/$B$6))</f>
        <v>0</v>
      </c>
      <c r="L4354" s="0" t="n">
        <f aca="false">IF(C4354=1,0,MIN(F4354-K4354,Assumptions!$C$15,MAX(0,$B$10-O4353-M4354)))</f>
        <v>0</v>
      </c>
      <c r="M4354" s="0" t="n">
        <f aca="false">'Profiles 8760'!H4343</f>
        <v>147200</v>
      </c>
      <c r="N4354" s="0" t="n">
        <f aca="false">J4354+L4354</f>
        <v>194.0019105</v>
      </c>
      <c r="O4354" s="0" t="n">
        <f aca="false">O4353+N4354</f>
        <v>409022.142769246</v>
      </c>
      <c r="P4354" s="0" t="n">
        <f aca="false">MIN($B$5,P4353+K4354*$B$6-I4354)</f>
        <v>150.81</v>
      </c>
      <c r="Q4354" s="0" t="n">
        <f aca="false">MAX(0,F4354-H4354-K4354-L4354)</f>
        <v>0</v>
      </c>
    </row>
    <row r="4355" customFormat="false" ht="15" hidden="false" customHeight="false" outlineLevel="0" collapsed="false">
      <c r="A4355" s="0" t="n">
        <f aca="false">'Profiles 8760'!A4344</f>
        <v>4342</v>
      </c>
      <c r="B4355" s="0" t="n">
        <f aca="false">'Profiles 8760'!B4344</f>
        <v>6</v>
      </c>
      <c r="C4355" s="0" t="n">
        <f aca="false">'Profiles 8760'!E4344</f>
        <v>0</v>
      </c>
      <c r="D4355" s="0" t="n">
        <f aca="false">'Profiles 8760'!F4344</f>
        <v>0</v>
      </c>
      <c r="E4355" s="0" t="n">
        <f aca="false">'Profiles 8760'!G4344</f>
        <v>0.306981</v>
      </c>
      <c r="F4355" s="0" t="n">
        <f aca="false">D4355*Assumptions!$C$11*$B$7+E4355*Assumptions!$C$12*$B$8</f>
        <v>12.5555229</v>
      </c>
      <c r="G4355" s="0" t="n">
        <f aca="false">C4355*Assumptions!$C$15</f>
        <v>0</v>
      </c>
      <c r="H4355" s="0" t="n">
        <f aca="false">MIN(F4355,G4355)</f>
        <v>0</v>
      </c>
      <c r="I4355" s="0" t="n">
        <f aca="false">IF(C4355=1,MIN(G4355-H4355,Assumptions!$C$13,P4354),0)</f>
        <v>0</v>
      </c>
      <c r="J4355" s="0" t="n">
        <f aca="false">H4355+I4355</f>
        <v>0</v>
      </c>
      <c r="K4355" s="0" t="n">
        <f aca="false">MIN(IF(C4355=1,F4355-H4355,F4355),Assumptions!$C$13,MAX(0,($B$5-P4354)/$B$6))</f>
        <v>12.5555229</v>
      </c>
      <c r="L4355" s="0" t="n">
        <f aca="false">IF(C4355=1,0,MIN(F4355-K4355,Assumptions!$C$15,MAX(0,$B$10-O4354-M4355)))</f>
        <v>0</v>
      </c>
      <c r="M4355" s="0" t="n">
        <f aca="false">'Profiles 8760'!H4344</f>
        <v>147200</v>
      </c>
      <c r="N4355" s="0" t="n">
        <f aca="false">J4355+L4355</f>
        <v>0</v>
      </c>
      <c r="O4355" s="0" t="n">
        <f aca="false">O4354+N4355</f>
        <v>409022.142769246</v>
      </c>
      <c r="P4355" s="0" t="n">
        <f aca="false">MIN($B$5,P4354+K4355*$B$6-I4355)</f>
        <v>161.69312724972</v>
      </c>
      <c r="Q4355" s="0" t="n">
        <f aca="false">MAX(0,F4355-H4355-K4355-L4355)</f>
        <v>0</v>
      </c>
    </row>
    <row r="4356" customFormat="false" ht="15" hidden="false" customHeight="false" outlineLevel="0" collapsed="false">
      <c r="A4356" s="0" t="n">
        <f aca="false">'Profiles 8760'!A4345</f>
        <v>4343</v>
      </c>
      <c r="B4356" s="0" t="n">
        <f aca="false">'Profiles 8760'!B4345</f>
        <v>6</v>
      </c>
      <c r="C4356" s="0" t="n">
        <f aca="false">'Profiles 8760'!E4345</f>
        <v>0</v>
      </c>
      <c r="D4356" s="0" t="n">
        <f aca="false">'Profiles 8760'!F4345</f>
        <v>0</v>
      </c>
      <c r="E4356" s="0" t="n">
        <f aca="false">'Profiles 8760'!G4345</f>
        <v>0.327774</v>
      </c>
      <c r="F4356" s="0" t="n">
        <f aca="false">D4356*Assumptions!$C$11*$B$7+E4356*Assumptions!$C$12*$B$8</f>
        <v>13.4059566</v>
      </c>
      <c r="G4356" s="0" t="n">
        <f aca="false">C4356*Assumptions!$C$15</f>
        <v>0</v>
      </c>
      <c r="H4356" s="0" t="n">
        <f aca="false">MIN(F4356,G4356)</f>
        <v>0</v>
      </c>
      <c r="I4356" s="0" t="n">
        <f aca="false">IF(C4356=1,MIN(G4356-H4356,Assumptions!$C$13,P4355),0)</f>
        <v>0</v>
      </c>
      <c r="J4356" s="0" t="n">
        <f aca="false">H4356+I4356</f>
        <v>0</v>
      </c>
      <c r="K4356" s="0" t="n">
        <f aca="false">MIN(IF(C4356=1,F4356-H4356,F4356),Assumptions!$C$13,MAX(0,($B$5-P4355)/$B$6))</f>
        <v>13.4059566</v>
      </c>
      <c r="L4356" s="0" t="n">
        <f aca="false">IF(C4356=1,0,MIN(F4356-K4356,Assumptions!$C$15,MAX(0,$B$10-O4355-M4356)))</f>
        <v>0</v>
      </c>
      <c r="M4356" s="0" t="n">
        <f aca="false">'Profiles 8760'!H4345</f>
        <v>147200</v>
      </c>
      <c r="N4356" s="0" t="n">
        <f aca="false">J4356+L4356</f>
        <v>0</v>
      </c>
      <c r="O4356" s="0" t="n">
        <f aca="false">O4355+N4356</f>
        <v>409022.142769246</v>
      </c>
      <c r="P4356" s="0" t="n">
        <f aca="false">MIN($B$5,P4355+K4356*$B$6-I4356)</f>
        <v>173.3134104306</v>
      </c>
      <c r="Q4356" s="0" t="n">
        <f aca="false">MAX(0,F4356-H4356-K4356-L4356)</f>
        <v>0</v>
      </c>
    </row>
    <row r="4357" customFormat="false" ht="15" hidden="false" customHeight="false" outlineLevel="0" collapsed="false">
      <c r="A4357" s="0" t="n">
        <f aca="false">'Profiles 8760'!A4346</f>
        <v>4344</v>
      </c>
      <c r="B4357" s="0" t="n">
        <f aca="false">'Profiles 8760'!B4346</f>
        <v>6</v>
      </c>
      <c r="C4357" s="0" t="n">
        <f aca="false">'Profiles 8760'!E4346</f>
        <v>0</v>
      </c>
      <c r="D4357" s="0" t="n">
        <f aca="false">'Profiles 8760'!F4346</f>
        <v>0</v>
      </c>
      <c r="E4357" s="0" t="n">
        <f aca="false">'Profiles 8760'!G4346</f>
        <v>0.303396</v>
      </c>
      <c r="F4357" s="0" t="n">
        <f aca="false">D4357*Assumptions!$C$11*$B$7+E4357*Assumptions!$C$12*$B$8</f>
        <v>12.4088964</v>
      </c>
      <c r="G4357" s="0" t="n">
        <f aca="false">C4357*Assumptions!$C$15</f>
        <v>0</v>
      </c>
      <c r="H4357" s="0" t="n">
        <f aca="false">MIN(F4357,G4357)</f>
        <v>0</v>
      </c>
      <c r="I4357" s="0" t="n">
        <f aca="false">IF(C4357=1,MIN(G4357-H4357,Assumptions!$C$13,P4356),0)</f>
        <v>0</v>
      </c>
      <c r="J4357" s="0" t="n">
        <f aca="false">H4357+I4357</f>
        <v>0</v>
      </c>
      <c r="K4357" s="0" t="n">
        <f aca="false">MIN(IF(C4357=1,F4357-H4357,F4357),Assumptions!$C$13,MAX(0,($B$5-P4356)/$B$6))</f>
        <v>12.4088964</v>
      </c>
      <c r="L4357" s="0" t="n">
        <f aca="false">IF(C4357=1,0,MIN(F4357-K4357,Assumptions!$C$15,MAX(0,$B$10-O4356-M4357)))</f>
        <v>0</v>
      </c>
      <c r="M4357" s="0" t="n">
        <f aca="false">'Profiles 8760'!H4346</f>
        <v>147200</v>
      </c>
      <c r="N4357" s="0" t="n">
        <f aca="false">J4357+L4357</f>
        <v>0</v>
      </c>
      <c r="O4357" s="0" t="n">
        <f aca="false">O4356+N4357</f>
        <v>409022.142769246</v>
      </c>
      <c r="P4357" s="0" t="n">
        <f aca="false">MIN($B$5,P4356+K4357*$B$6-I4357)</f>
        <v>184.06944183012</v>
      </c>
      <c r="Q4357" s="0" t="n">
        <f aca="false">MAX(0,F4357-H4357-K4357-L4357)</f>
        <v>0</v>
      </c>
    </row>
    <row r="4358" customFormat="false" ht="15" hidden="false" customHeight="false" outlineLevel="0" collapsed="false">
      <c r="A4358" s="0" t="n">
        <f aca="false">'Profiles 8760'!A4347</f>
        <v>4345</v>
      </c>
      <c r="B4358" s="0" t="n">
        <f aca="false">'Profiles 8760'!B4347</f>
        <v>7</v>
      </c>
      <c r="C4358" s="0" t="n">
        <f aca="false">'Profiles 8760'!E4347</f>
        <v>0</v>
      </c>
      <c r="D4358" s="0" t="n">
        <f aca="false">'Profiles 8760'!F4347</f>
        <v>0</v>
      </c>
      <c r="E4358" s="0" t="n">
        <f aca="false">'Profiles 8760'!G4347</f>
        <v>0.248162</v>
      </c>
      <c r="F4358" s="0" t="n">
        <f aca="false">D4358*Assumptions!$C$11*$B$7+E4358*Assumptions!$C$12*$B$8</f>
        <v>10.1498258</v>
      </c>
      <c r="G4358" s="0" t="n">
        <f aca="false">C4358*Assumptions!$C$15</f>
        <v>0</v>
      </c>
      <c r="H4358" s="0" t="n">
        <f aca="false">MIN(F4358,G4358)</f>
        <v>0</v>
      </c>
      <c r="I4358" s="0" t="n">
        <f aca="false">IF(C4358=1,MIN(G4358-H4358,Assumptions!$C$13,P4357),0)</f>
        <v>0</v>
      </c>
      <c r="J4358" s="0" t="n">
        <f aca="false">H4358+I4358</f>
        <v>0</v>
      </c>
      <c r="K4358" s="0" t="n">
        <f aca="false">MIN(IF(C4358=1,F4358-H4358,F4358),Assumptions!$C$13,MAX(0,($B$5-P4357)/$B$6))</f>
        <v>10.1498258</v>
      </c>
      <c r="L4358" s="0" t="n">
        <f aca="false">IF(C4358=1,0,MIN(F4358-K4358,Assumptions!$C$15,MAX(0,$B$10-O4357-M4358)))</f>
        <v>0</v>
      </c>
      <c r="M4358" s="0" t="n">
        <f aca="false">'Profiles 8760'!H4347</f>
        <v>147200</v>
      </c>
      <c r="N4358" s="0" t="n">
        <f aca="false">J4358+L4358</f>
        <v>0</v>
      </c>
      <c r="O4358" s="0" t="n">
        <f aca="false">O4357+N4358</f>
        <v>409022.142769246</v>
      </c>
      <c r="P4358" s="0" t="n">
        <f aca="false">MIN($B$5,P4357+K4358*$B$6-I4358)</f>
        <v>192.86731083356</v>
      </c>
      <c r="Q4358" s="0" t="n">
        <f aca="false">MAX(0,F4358-H4358-K4358-L4358)</f>
        <v>0</v>
      </c>
    </row>
    <row r="4359" customFormat="false" ht="15" hidden="false" customHeight="false" outlineLevel="0" collapsed="false">
      <c r="A4359" s="0" t="n">
        <f aca="false">'Profiles 8760'!A4348</f>
        <v>4346</v>
      </c>
      <c r="B4359" s="0" t="n">
        <f aca="false">'Profiles 8760'!B4348</f>
        <v>7</v>
      </c>
      <c r="C4359" s="0" t="n">
        <f aca="false">'Profiles 8760'!E4348</f>
        <v>0</v>
      </c>
      <c r="D4359" s="0" t="n">
        <f aca="false">'Profiles 8760'!F4348</f>
        <v>0</v>
      </c>
      <c r="E4359" s="0" t="n">
        <f aca="false">'Profiles 8760'!G4348</f>
        <v>0.559542</v>
      </c>
      <c r="F4359" s="0" t="n">
        <f aca="false">D4359*Assumptions!$C$11*$B$7+E4359*Assumptions!$C$12*$B$8</f>
        <v>22.8852678</v>
      </c>
      <c r="G4359" s="0" t="n">
        <f aca="false">C4359*Assumptions!$C$15</f>
        <v>0</v>
      </c>
      <c r="H4359" s="0" t="n">
        <f aca="false">MIN(F4359,G4359)</f>
        <v>0</v>
      </c>
      <c r="I4359" s="0" t="n">
        <f aca="false">IF(C4359=1,MIN(G4359-H4359,Assumptions!$C$13,P4358),0)</f>
        <v>0</v>
      </c>
      <c r="J4359" s="0" t="n">
        <f aca="false">H4359+I4359</f>
        <v>0</v>
      </c>
      <c r="K4359" s="0" t="n">
        <f aca="false">MIN(IF(C4359=1,F4359-H4359,F4359),Assumptions!$C$13,MAX(0,($B$5-P4358)/$B$6))</f>
        <v>22.8852678</v>
      </c>
      <c r="L4359" s="0" t="n">
        <f aca="false">IF(C4359=1,0,MIN(F4359-K4359,Assumptions!$C$15,MAX(0,$B$10-O4358-M4359)))</f>
        <v>0</v>
      </c>
      <c r="M4359" s="0" t="n">
        <f aca="false">'Profiles 8760'!H4348</f>
        <v>147200</v>
      </c>
      <c r="N4359" s="0" t="n">
        <f aca="false">J4359+L4359</f>
        <v>0</v>
      </c>
      <c r="O4359" s="0" t="n">
        <f aca="false">O4358+N4359</f>
        <v>409022.142769246</v>
      </c>
      <c r="P4359" s="0" t="n">
        <f aca="false">MIN($B$5,P4358+K4359*$B$6-I4359)</f>
        <v>212.7042609626</v>
      </c>
      <c r="Q4359" s="0" t="n">
        <f aca="false">MAX(0,F4359-H4359-K4359-L4359)</f>
        <v>0</v>
      </c>
    </row>
    <row r="4360" customFormat="false" ht="15" hidden="false" customHeight="false" outlineLevel="0" collapsed="false">
      <c r="A4360" s="0" t="n">
        <f aca="false">'Profiles 8760'!A4349</f>
        <v>4347</v>
      </c>
      <c r="B4360" s="0" t="n">
        <f aca="false">'Profiles 8760'!B4349</f>
        <v>7</v>
      </c>
      <c r="C4360" s="0" t="n">
        <f aca="false">'Profiles 8760'!E4349</f>
        <v>0</v>
      </c>
      <c r="D4360" s="0" t="n">
        <f aca="false">'Profiles 8760'!F4349</f>
        <v>0</v>
      </c>
      <c r="E4360" s="0" t="n">
        <f aca="false">'Profiles 8760'!G4349</f>
        <v>0.413034</v>
      </c>
      <c r="F4360" s="0" t="n">
        <f aca="false">D4360*Assumptions!$C$11*$B$7+E4360*Assumptions!$C$12*$B$8</f>
        <v>16.8930906</v>
      </c>
      <c r="G4360" s="0" t="n">
        <f aca="false">C4360*Assumptions!$C$15</f>
        <v>0</v>
      </c>
      <c r="H4360" s="0" t="n">
        <f aca="false">MIN(F4360,G4360)</f>
        <v>0</v>
      </c>
      <c r="I4360" s="0" t="n">
        <f aca="false">IF(C4360=1,MIN(G4360-H4360,Assumptions!$C$13,P4359),0)</f>
        <v>0</v>
      </c>
      <c r="J4360" s="0" t="n">
        <f aca="false">H4360+I4360</f>
        <v>0</v>
      </c>
      <c r="K4360" s="0" t="n">
        <f aca="false">MIN(IF(C4360=1,F4360-H4360,F4360),Assumptions!$C$13,MAX(0,($B$5-P4359)/$B$6))</f>
        <v>16.8930906</v>
      </c>
      <c r="L4360" s="0" t="n">
        <f aca="false">IF(C4360=1,0,MIN(F4360-K4360,Assumptions!$C$15,MAX(0,$B$10-O4359-M4360)))</f>
        <v>0</v>
      </c>
      <c r="M4360" s="0" t="n">
        <f aca="false">'Profiles 8760'!H4349</f>
        <v>147200</v>
      </c>
      <c r="N4360" s="0" t="n">
        <f aca="false">J4360+L4360</f>
        <v>0</v>
      </c>
      <c r="O4360" s="0" t="n">
        <f aca="false">O4359+N4360</f>
        <v>409022.142769246</v>
      </c>
      <c r="P4360" s="0" t="n">
        <f aca="false">MIN($B$5,P4359+K4360*$B$6-I4360)</f>
        <v>227.34719189468</v>
      </c>
      <c r="Q4360" s="0" t="n">
        <f aca="false">MAX(0,F4360-H4360-K4360-L4360)</f>
        <v>0</v>
      </c>
    </row>
    <row r="4361" customFormat="false" ht="15" hidden="false" customHeight="false" outlineLevel="0" collapsed="false">
      <c r="A4361" s="0" t="n">
        <f aca="false">'Profiles 8760'!A4350</f>
        <v>4348</v>
      </c>
      <c r="B4361" s="0" t="n">
        <f aca="false">'Profiles 8760'!B4350</f>
        <v>7</v>
      </c>
      <c r="C4361" s="0" t="n">
        <f aca="false">'Profiles 8760'!E4350</f>
        <v>0</v>
      </c>
      <c r="D4361" s="0" t="n">
        <f aca="false">'Profiles 8760'!F4350</f>
        <v>0</v>
      </c>
      <c r="E4361" s="0" t="n">
        <f aca="false">'Profiles 8760'!G4350</f>
        <v>0.618369</v>
      </c>
      <c r="F4361" s="0" t="n">
        <f aca="false">D4361*Assumptions!$C$11*$B$7+E4361*Assumptions!$C$12*$B$8</f>
        <v>25.2912921</v>
      </c>
      <c r="G4361" s="0" t="n">
        <f aca="false">C4361*Assumptions!$C$15</f>
        <v>0</v>
      </c>
      <c r="H4361" s="0" t="n">
        <f aca="false">MIN(F4361,G4361)</f>
        <v>0</v>
      </c>
      <c r="I4361" s="0" t="n">
        <f aca="false">IF(C4361=1,MIN(G4361-H4361,Assumptions!$C$13,P4360),0)</f>
        <v>0</v>
      </c>
      <c r="J4361" s="0" t="n">
        <f aca="false">H4361+I4361</f>
        <v>0</v>
      </c>
      <c r="K4361" s="0" t="n">
        <f aca="false">MIN(IF(C4361=1,F4361-H4361,F4361),Assumptions!$C$13,MAX(0,($B$5-P4360)/$B$6))</f>
        <v>25.2912921</v>
      </c>
      <c r="L4361" s="0" t="n">
        <f aca="false">IF(C4361=1,0,MIN(F4361-K4361,Assumptions!$C$15,MAX(0,$B$10-O4360-M4361)))</f>
        <v>0</v>
      </c>
      <c r="M4361" s="0" t="n">
        <f aca="false">'Profiles 8760'!H4350</f>
        <v>147200</v>
      </c>
      <c r="N4361" s="0" t="n">
        <f aca="false">J4361+L4361</f>
        <v>0</v>
      </c>
      <c r="O4361" s="0" t="n">
        <f aca="false">O4360+N4361</f>
        <v>409022.142769246</v>
      </c>
      <c r="P4361" s="0" t="n">
        <f aca="false">MIN($B$5,P4360+K4361*$B$6-I4361)</f>
        <v>249.26968388696</v>
      </c>
      <c r="Q4361" s="0" t="n">
        <f aca="false">MAX(0,F4361-H4361-K4361-L4361)</f>
        <v>0</v>
      </c>
    </row>
    <row r="4362" customFormat="false" ht="15" hidden="false" customHeight="false" outlineLevel="0" collapsed="false">
      <c r="A4362" s="0" t="n">
        <f aca="false">'Profiles 8760'!A4351</f>
        <v>4349</v>
      </c>
      <c r="B4362" s="0" t="n">
        <f aca="false">'Profiles 8760'!B4351</f>
        <v>7</v>
      </c>
      <c r="C4362" s="0" t="n">
        <f aca="false">'Profiles 8760'!E4351</f>
        <v>0</v>
      </c>
      <c r="D4362" s="0" t="n">
        <f aca="false">'Profiles 8760'!F4351</f>
        <v>0</v>
      </c>
      <c r="E4362" s="0" t="n">
        <f aca="false">'Profiles 8760'!G4351</f>
        <v>0.618087</v>
      </c>
      <c r="F4362" s="0" t="n">
        <f aca="false">D4362*Assumptions!$C$11*$B$7+E4362*Assumptions!$C$12*$B$8</f>
        <v>25.2797583</v>
      </c>
      <c r="G4362" s="0" t="n">
        <f aca="false">C4362*Assumptions!$C$15</f>
        <v>0</v>
      </c>
      <c r="H4362" s="0" t="n">
        <f aca="false">MIN(F4362,G4362)</f>
        <v>0</v>
      </c>
      <c r="I4362" s="0" t="n">
        <f aca="false">IF(C4362=1,MIN(G4362-H4362,Assumptions!$C$13,P4361),0)</f>
        <v>0</v>
      </c>
      <c r="J4362" s="0" t="n">
        <f aca="false">H4362+I4362</f>
        <v>0</v>
      </c>
      <c r="K4362" s="0" t="n">
        <f aca="false">MIN(IF(C4362=1,F4362-H4362,F4362),Assumptions!$C$13,MAX(0,($B$5-P4361)/$B$6))</f>
        <v>25.2797583</v>
      </c>
      <c r="L4362" s="0" t="n">
        <f aca="false">IF(C4362=1,0,MIN(F4362-K4362,Assumptions!$C$15,MAX(0,$B$10-O4361-M4362)))</f>
        <v>0</v>
      </c>
      <c r="M4362" s="0" t="n">
        <f aca="false">'Profiles 8760'!H4351</f>
        <v>147200</v>
      </c>
      <c r="N4362" s="0" t="n">
        <f aca="false">J4362+L4362</f>
        <v>0</v>
      </c>
      <c r="O4362" s="0" t="n">
        <f aca="false">O4361+N4362</f>
        <v>409022.142769246</v>
      </c>
      <c r="P4362" s="0" t="n">
        <f aca="false">MIN($B$5,P4361+K4362*$B$6-I4362)</f>
        <v>271.1821783814</v>
      </c>
      <c r="Q4362" s="0" t="n">
        <f aca="false">MAX(0,F4362-H4362-K4362-L4362)</f>
        <v>0</v>
      </c>
    </row>
    <row r="4363" customFormat="false" ht="15" hidden="false" customHeight="false" outlineLevel="0" collapsed="false">
      <c r="A4363" s="0" t="n">
        <f aca="false">'Profiles 8760'!A4352</f>
        <v>4350</v>
      </c>
      <c r="B4363" s="0" t="n">
        <f aca="false">'Profiles 8760'!B4352</f>
        <v>7</v>
      </c>
      <c r="C4363" s="0" t="n">
        <f aca="false">'Profiles 8760'!E4352</f>
        <v>0</v>
      </c>
      <c r="D4363" s="0" t="n">
        <f aca="false">'Profiles 8760'!F4352</f>
        <v>0</v>
      </c>
      <c r="E4363" s="0" t="n">
        <f aca="false">'Profiles 8760'!G4352</f>
        <v>0.519208</v>
      </c>
      <c r="F4363" s="0" t="n">
        <f aca="false">D4363*Assumptions!$C$11*$B$7+E4363*Assumptions!$C$12*$B$8</f>
        <v>21.2356072</v>
      </c>
      <c r="G4363" s="0" t="n">
        <f aca="false">C4363*Assumptions!$C$15</f>
        <v>0</v>
      </c>
      <c r="H4363" s="0" t="n">
        <f aca="false">MIN(F4363,G4363)</f>
        <v>0</v>
      </c>
      <c r="I4363" s="0" t="n">
        <f aca="false">IF(C4363=1,MIN(G4363-H4363,Assumptions!$C$13,P4362),0)</f>
        <v>0</v>
      </c>
      <c r="J4363" s="0" t="n">
        <f aca="false">H4363+I4363</f>
        <v>0</v>
      </c>
      <c r="K4363" s="0" t="n">
        <f aca="false">MIN(IF(C4363=1,F4363-H4363,F4363),Assumptions!$C$13,MAX(0,($B$5-P4362)/$B$6))</f>
        <v>21.2356072</v>
      </c>
      <c r="L4363" s="0" t="n">
        <f aca="false">IF(C4363=1,0,MIN(F4363-K4363,Assumptions!$C$15,MAX(0,$B$10-O4362-M4363)))</f>
        <v>0</v>
      </c>
      <c r="M4363" s="0" t="n">
        <f aca="false">'Profiles 8760'!H4352</f>
        <v>147200</v>
      </c>
      <c r="N4363" s="0" t="n">
        <f aca="false">J4363+L4363</f>
        <v>0</v>
      </c>
      <c r="O4363" s="0" t="n">
        <f aca="false">O4362+N4363</f>
        <v>409022.142769246</v>
      </c>
      <c r="P4363" s="0" t="n">
        <f aca="false">MIN($B$5,P4362+K4363*$B$6-I4363)</f>
        <v>289.58920270236</v>
      </c>
      <c r="Q4363" s="0" t="n">
        <f aca="false">MAX(0,F4363-H4363-K4363-L4363)</f>
        <v>0</v>
      </c>
    </row>
    <row r="4364" customFormat="false" ht="15" hidden="false" customHeight="false" outlineLevel="0" collapsed="false">
      <c r="A4364" s="0" t="n">
        <f aca="false">'Profiles 8760'!A4353</f>
        <v>4351</v>
      </c>
      <c r="B4364" s="0" t="n">
        <f aca="false">'Profiles 8760'!B4353</f>
        <v>7</v>
      </c>
      <c r="C4364" s="0" t="n">
        <f aca="false">'Profiles 8760'!E4353</f>
        <v>0</v>
      </c>
      <c r="D4364" s="0" t="n">
        <f aca="false">'Profiles 8760'!F4353</f>
        <v>0.090864</v>
      </c>
      <c r="E4364" s="0" t="n">
        <f aca="false">'Profiles 8760'!G4353</f>
        <v>0.545501</v>
      </c>
      <c r="F4364" s="0" t="n">
        <f aca="false">D4364*Assumptions!$C$11*$B$7+E4364*Assumptions!$C$12*$B$8</f>
        <v>48.5525141</v>
      </c>
      <c r="G4364" s="0" t="n">
        <f aca="false">C4364*Assumptions!$C$15</f>
        <v>0</v>
      </c>
      <c r="H4364" s="0" t="n">
        <f aca="false">MIN(F4364,G4364)</f>
        <v>0</v>
      </c>
      <c r="I4364" s="0" t="n">
        <f aca="false">IF(C4364=1,MIN(G4364-H4364,Assumptions!$C$13,P4363),0)</f>
        <v>0</v>
      </c>
      <c r="J4364" s="0" t="n">
        <f aca="false">H4364+I4364</f>
        <v>0</v>
      </c>
      <c r="K4364" s="0" t="n">
        <f aca="false">MIN(IF(C4364=1,F4364-H4364,F4364),Assumptions!$C$13,MAX(0,($B$5-P4363)/$B$6))</f>
        <v>48.5525141</v>
      </c>
      <c r="L4364" s="0" t="n">
        <f aca="false">IF(C4364=1,0,MIN(F4364-K4364,Assumptions!$C$15,MAX(0,$B$10-O4363-M4364)))</f>
        <v>0</v>
      </c>
      <c r="M4364" s="0" t="n">
        <f aca="false">'Profiles 8760'!H4353</f>
        <v>147200</v>
      </c>
      <c r="N4364" s="0" t="n">
        <f aca="false">J4364+L4364</f>
        <v>0</v>
      </c>
      <c r="O4364" s="0" t="n">
        <f aca="false">O4363+N4364</f>
        <v>409022.142769246</v>
      </c>
      <c r="P4364" s="0" t="n">
        <f aca="false">MIN($B$5,P4363+K4364*$B$6-I4364)</f>
        <v>331.67452192424</v>
      </c>
      <c r="Q4364" s="0" t="n">
        <f aca="false">MAX(0,F4364-H4364-K4364-L4364)</f>
        <v>0</v>
      </c>
    </row>
    <row r="4365" customFormat="false" ht="15" hidden="false" customHeight="false" outlineLevel="0" collapsed="false">
      <c r="A4365" s="0" t="n">
        <f aca="false">'Profiles 8760'!A4354</f>
        <v>4352</v>
      </c>
      <c r="B4365" s="0" t="n">
        <f aca="false">'Profiles 8760'!B4354</f>
        <v>7</v>
      </c>
      <c r="C4365" s="0" t="n">
        <f aca="false">'Profiles 8760'!E4354</f>
        <v>1</v>
      </c>
      <c r="D4365" s="0" t="n">
        <f aca="false">'Profiles 8760'!F4354</f>
        <v>0.292177</v>
      </c>
      <c r="E4365" s="0" t="n">
        <f aca="false">'Profiles 8760'!G4354</f>
        <v>0.427101</v>
      </c>
      <c r="F4365" s="0" t="n">
        <f aca="false">D4365*Assumptions!$C$11*$B$7+E4365*Assumptions!$C$12*$B$8</f>
        <v>101.8491485</v>
      </c>
      <c r="G4365" s="0" t="n">
        <f aca="false">C4365*Assumptions!$C$15</f>
        <v>200</v>
      </c>
      <c r="H4365" s="0" t="n">
        <f aca="false">MIN(F4365,G4365)</f>
        <v>101.8491485</v>
      </c>
      <c r="I4365" s="0" t="n">
        <f aca="false">IF(C4365=1,MIN(G4365-H4365,Assumptions!$C$13,P4364),0)</f>
        <v>98.1508515</v>
      </c>
      <c r="J4365" s="0" t="n">
        <f aca="false">H4365+I4365</f>
        <v>200</v>
      </c>
      <c r="K4365" s="0" t="n">
        <f aca="false">MIN(IF(C4365=1,F4365-H4365,F4365),Assumptions!$C$13,MAX(0,($B$5-P4364)/$B$6))</f>
        <v>0</v>
      </c>
      <c r="L4365" s="0" t="n">
        <f aca="false">IF(C4365=1,0,MIN(F4365-K4365,Assumptions!$C$15,MAX(0,$B$10-O4364-M4365)))</f>
        <v>0</v>
      </c>
      <c r="M4365" s="0" t="n">
        <f aca="false">'Profiles 8760'!H4354</f>
        <v>147000</v>
      </c>
      <c r="N4365" s="0" t="n">
        <f aca="false">J4365+L4365</f>
        <v>200</v>
      </c>
      <c r="O4365" s="0" t="n">
        <f aca="false">O4364+N4365</f>
        <v>409222.142769246</v>
      </c>
      <c r="P4365" s="0" t="n">
        <f aca="false">MIN($B$5,P4364+K4365*$B$6-I4365)</f>
        <v>233.52367042424</v>
      </c>
      <c r="Q4365" s="0" t="n">
        <f aca="false">MAX(0,F4365-H4365-K4365-L4365)</f>
        <v>0</v>
      </c>
    </row>
    <row r="4366" customFormat="false" ht="15" hidden="false" customHeight="false" outlineLevel="0" collapsed="false">
      <c r="A4366" s="0" t="n">
        <f aca="false">'Profiles 8760'!A4355</f>
        <v>4353</v>
      </c>
      <c r="B4366" s="0" t="n">
        <f aca="false">'Profiles 8760'!B4355</f>
        <v>7</v>
      </c>
      <c r="C4366" s="0" t="n">
        <f aca="false">'Profiles 8760'!E4355</f>
        <v>1</v>
      </c>
      <c r="D4366" s="0" t="n">
        <f aca="false">'Profiles 8760'!F4355</f>
        <v>0.516172</v>
      </c>
      <c r="E4366" s="0" t="n">
        <f aca="false">'Profiles 8760'!G4355</f>
        <v>0.462241</v>
      </c>
      <c r="F4366" s="0" t="n">
        <f aca="false">D4366*Assumptions!$C$11*$B$7+E4366*Assumptions!$C$12*$B$8</f>
        <v>167.9761305</v>
      </c>
      <c r="G4366" s="0" t="n">
        <f aca="false">C4366*Assumptions!$C$15</f>
        <v>200</v>
      </c>
      <c r="H4366" s="0" t="n">
        <f aca="false">MIN(F4366,G4366)</f>
        <v>167.9761305</v>
      </c>
      <c r="I4366" s="0" t="n">
        <f aca="false">IF(C4366=1,MIN(G4366-H4366,Assumptions!$C$13,P4365),0)</f>
        <v>32.0238695</v>
      </c>
      <c r="J4366" s="0" t="n">
        <f aca="false">H4366+I4366</f>
        <v>200</v>
      </c>
      <c r="K4366" s="0" t="n">
        <f aca="false">MIN(IF(C4366=1,F4366-H4366,F4366),Assumptions!$C$13,MAX(0,($B$5-P4365)/$B$6))</f>
        <v>0</v>
      </c>
      <c r="L4366" s="0" t="n">
        <f aca="false">IF(C4366=1,0,MIN(F4366-K4366,Assumptions!$C$15,MAX(0,$B$10-O4365-M4366)))</f>
        <v>0</v>
      </c>
      <c r="M4366" s="0" t="n">
        <f aca="false">'Profiles 8760'!H4355</f>
        <v>146800</v>
      </c>
      <c r="N4366" s="0" t="n">
        <f aca="false">J4366+L4366</f>
        <v>200</v>
      </c>
      <c r="O4366" s="0" t="n">
        <f aca="false">O4365+N4366</f>
        <v>409422.142769246</v>
      </c>
      <c r="P4366" s="0" t="n">
        <f aca="false">MIN($B$5,P4365+K4366*$B$6-I4366)</f>
        <v>201.49980092424</v>
      </c>
      <c r="Q4366" s="0" t="n">
        <f aca="false">MAX(0,F4366-H4366-K4366-L4366)</f>
        <v>0</v>
      </c>
    </row>
    <row r="4367" customFormat="false" ht="15" hidden="false" customHeight="false" outlineLevel="0" collapsed="false">
      <c r="A4367" s="0" t="n">
        <f aca="false">'Profiles 8760'!A4356</f>
        <v>4354</v>
      </c>
      <c r="B4367" s="0" t="n">
        <f aca="false">'Profiles 8760'!B4356</f>
        <v>7</v>
      </c>
      <c r="C4367" s="0" t="n">
        <f aca="false">'Profiles 8760'!E4356</f>
        <v>0</v>
      </c>
      <c r="D4367" s="0" t="n">
        <f aca="false">'Profiles 8760'!F4356</f>
        <v>0.727361</v>
      </c>
      <c r="E4367" s="0" t="n">
        <f aca="false">'Profiles 8760'!G4356</f>
        <v>0.521663</v>
      </c>
      <c r="F4367" s="0" t="n">
        <f aca="false">D4367*Assumptions!$C$11*$B$7+E4367*Assumptions!$C$12*$B$8</f>
        <v>231.3978735</v>
      </c>
      <c r="G4367" s="0" t="n">
        <f aca="false">C4367*Assumptions!$C$15</f>
        <v>0</v>
      </c>
      <c r="H4367" s="0" t="n">
        <f aca="false">MIN(F4367,G4367)</f>
        <v>0</v>
      </c>
      <c r="I4367" s="0" t="n">
        <f aca="false">IF(C4367=1,MIN(G4367-H4367,Assumptions!$C$13,P4366),0)</f>
        <v>0</v>
      </c>
      <c r="J4367" s="0" t="n">
        <f aca="false">H4367+I4367</f>
        <v>0</v>
      </c>
      <c r="K4367" s="0" t="n">
        <f aca="false">MIN(IF(C4367=1,F4367-H4367,F4367),Assumptions!$C$13,MAX(0,($B$5-P4366)/$B$6))</f>
        <v>180</v>
      </c>
      <c r="L4367" s="0" t="n">
        <f aca="false">IF(C4367=1,0,MIN(F4367-K4367,Assumptions!$C$15,MAX(0,$B$10-O4366-M4367)))</f>
        <v>51.3978735</v>
      </c>
      <c r="M4367" s="0" t="n">
        <f aca="false">'Profiles 8760'!H4356</f>
        <v>146800</v>
      </c>
      <c r="N4367" s="0" t="n">
        <f aca="false">J4367+L4367</f>
        <v>51.3978735</v>
      </c>
      <c r="O4367" s="0" t="n">
        <f aca="false">O4366+N4367</f>
        <v>409473.540642746</v>
      </c>
      <c r="P4367" s="0" t="n">
        <f aca="false">MIN($B$5,P4366+K4367*$B$6-I4367)</f>
        <v>357.52380092424</v>
      </c>
      <c r="Q4367" s="0" t="n">
        <f aca="false">MAX(0,F4367-H4367-K4367-L4367)</f>
        <v>0</v>
      </c>
    </row>
    <row r="4368" customFormat="false" ht="15" hidden="false" customHeight="false" outlineLevel="0" collapsed="false">
      <c r="A4368" s="0" t="n">
        <f aca="false">'Profiles 8760'!A4357</f>
        <v>4355</v>
      </c>
      <c r="B4368" s="0" t="n">
        <f aca="false">'Profiles 8760'!B4357</f>
        <v>7</v>
      </c>
      <c r="C4368" s="0" t="n">
        <f aca="false">'Profiles 8760'!E4357</f>
        <v>0</v>
      </c>
      <c r="D4368" s="0" t="n">
        <f aca="false">'Profiles 8760'!F4357</f>
        <v>0.898714</v>
      </c>
      <c r="E4368" s="0" t="n">
        <f aca="false">'Profiles 8760'!G4357</f>
        <v>0.522353</v>
      </c>
      <c r="F4368" s="0" t="n">
        <f aca="false">D4368*Assumptions!$C$11*$B$7+E4368*Assumptions!$C$12*$B$8</f>
        <v>280.9128409</v>
      </c>
      <c r="G4368" s="0" t="n">
        <f aca="false">C4368*Assumptions!$C$15</f>
        <v>0</v>
      </c>
      <c r="H4368" s="0" t="n">
        <f aca="false">MIN(F4368,G4368)</f>
        <v>0</v>
      </c>
      <c r="I4368" s="0" t="n">
        <f aca="false">IF(C4368=1,MIN(G4368-H4368,Assumptions!$C$13,P4367),0)</f>
        <v>0</v>
      </c>
      <c r="J4368" s="0" t="n">
        <f aca="false">H4368+I4368</f>
        <v>0</v>
      </c>
      <c r="K4368" s="0" t="n">
        <f aca="false">MIN(IF(C4368=1,F4368-H4368,F4368),Assumptions!$C$13,MAX(0,($B$5-P4367)/$B$6))</f>
        <v>176.841484858976</v>
      </c>
      <c r="L4368" s="0" t="n">
        <f aca="false">IF(C4368=1,0,MIN(F4368-K4368,Assumptions!$C$15,MAX(0,$B$10-O4367-M4368)))</f>
        <v>104.071356041024</v>
      </c>
      <c r="M4368" s="0" t="n">
        <f aca="false">'Profiles 8760'!H4357</f>
        <v>146800</v>
      </c>
      <c r="N4368" s="0" t="n">
        <f aca="false">J4368+L4368</f>
        <v>104.071356041024</v>
      </c>
      <c r="O4368" s="0" t="n">
        <f aca="false">O4367+N4368</f>
        <v>409577.611998787</v>
      </c>
      <c r="P4368" s="0" t="n">
        <f aca="false">MIN($B$5,P4367+K4368*$B$6-I4368)</f>
        <v>510.81</v>
      </c>
      <c r="Q4368" s="0" t="n">
        <f aca="false">MAX(0,F4368-H4368-K4368-L4368)</f>
        <v>0</v>
      </c>
    </row>
    <row r="4369" customFormat="false" ht="15" hidden="false" customHeight="false" outlineLevel="0" collapsed="false">
      <c r="A4369" s="0" t="n">
        <f aca="false">'Profiles 8760'!A4358</f>
        <v>4356</v>
      </c>
      <c r="B4369" s="0" t="n">
        <f aca="false">'Profiles 8760'!B4358</f>
        <v>7</v>
      </c>
      <c r="C4369" s="0" t="n">
        <f aca="false">'Profiles 8760'!E4358</f>
        <v>0</v>
      </c>
      <c r="D4369" s="0" t="n">
        <f aca="false">'Profiles 8760'!F4358</f>
        <v>1</v>
      </c>
      <c r="E4369" s="0" t="n">
        <f aca="false">'Profiles 8760'!G4358</f>
        <v>0.859249</v>
      </c>
      <c r="F4369" s="0" t="n">
        <f aca="false">D4369*Assumptions!$C$11*$B$7+E4369*Assumptions!$C$12*$B$8</f>
        <v>323.9432841</v>
      </c>
      <c r="G4369" s="0" t="n">
        <f aca="false">C4369*Assumptions!$C$15</f>
        <v>0</v>
      </c>
      <c r="H4369" s="0" t="n">
        <f aca="false">MIN(F4369,G4369)</f>
        <v>0</v>
      </c>
      <c r="I4369" s="0" t="n">
        <f aca="false">IF(C4369=1,MIN(G4369-H4369,Assumptions!$C$13,P4368),0)</f>
        <v>0</v>
      </c>
      <c r="J4369" s="0" t="n">
        <f aca="false">H4369+I4369</f>
        <v>0</v>
      </c>
      <c r="K4369" s="0" t="n">
        <f aca="false">MIN(IF(C4369=1,F4369-H4369,F4369),Assumptions!$C$13,MAX(0,($B$5-P4368)/$B$6))</f>
        <v>0</v>
      </c>
      <c r="L4369" s="0" t="n">
        <f aca="false">IF(C4369=1,0,MIN(F4369-K4369,Assumptions!$C$15,MAX(0,$B$10-O4368-M4369)))</f>
        <v>200</v>
      </c>
      <c r="M4369" s="0" t="n">
        <f aca="false">'Profiles 8760'!H4358</f>
        <v>146800</v>
      </c>
      <c r="N4369" s="0" t="n">
        <f aca="false">J4369+L4369</f>
        <v>200</v>
      </c>
      <c r="O4369" s="0" t="n">
        <f aca="false">O4368+N4369</f>
        <v>409777.611998787</v>
      </c>
      <c r="P4369" s="0" t="n">
        <f aca="false">MIN($B$5,P4368+K4369*$B$6-I4369)</f>
        <v>510.81</v>
      </c>
      <c r="Q4369" s="0" t="n">
        <f aca="false">MAX(0,F4369-H4369-K4369-L4369)</f>
        <v>123.9432841</v>
      </c>
    </row>
    <row r="4370" customFormat="false" ht="15" hidden="false" customHeight="false" outlineLevel="0" collapsed="false">
      <c r="A4370" s="0" t="n">
        <f aca="false">'Profiles 8760'!A4359</f>
        <v>4357</v>
      </c>
      <c r="B4370" s="0" t="n">
        <f aca="false">'Profiles 8760'!B4359</f>
        <v>7</v>
      </c>
      <c r="C4370" s="0" t="n">
        <f aca="false">'Profiles 8760'!E4359</f>
        <v>0</v>
      </c>
      <c r="D4370" s="0" t="n">
        <f aca="false">'Profiles 8760'!F4359</f>
        <v>1</v>
      </c>
      <c r="E4370" s="0" t="n">
        <f aca="false">'Profiles 8760'!G4359</f>
        <v>1</v>
      </c>
      <c r="F4370" s="0" t="n">
        <f aca="false">D4370*Assumptions!$C$11*$B$7+E4370*Assumptions!$C$12*$B$8</f>
        <v>329.7</v>
      </c>
      <c r="G4370" s="0" t="n">
        <f aca="false">C4370*Assumptions!$C$15</f>
        <v>0</v>
      </c>
      <c r="H4370" s="0" t="n">
        <f aca="false">MIN(F4370,G4370)</f>
        <v>0</v>
      </c>
      <c r="I4370" s="0" t="n">
        <f aca="false">IF(C4370=1,MIN(G4370-H4370,Assumptions!$C$13,P4369),0)</f>
        <v>0</v>
      </c>
      <c r="J4370" s="0" t="n">
        <f aca="false">H4370+I4370</f>
        <v>0</v>
      </c>
      <c r="K4370" s="0" t="n">
        <f aca="false">MIN(IF(C4370=1,F4370-H4370,F4370),Assumptions!$C$13,MAX(0,($B$5-P4369)/$B$6))</f>
        <v>0</v>
      </c>
      <c r="L4370" s="0" t="n">
        <f aca="false">IF(C4370=1,0,MIN(F4370-K4370,Assumptions!$C$15,MAX(0,$B$10-O4369-M4370)))</f>
        <v>200</v>
      </c>
      <c r="M4370" s="0" t="n">
        <f aca="false">'Profiles 8760'!H4359</f>
        <v>146800</v>
      </c>
      <c r="N4370" s="0" t="n">
        <f aca="false">J4370+L4370</f>
        <v>200</v>
      </c>
      <c r="O4370" s="0" t="n">
        <f aca="false">O4369+N4370</f>
        <v>409977.611998787</v>
      </c>
      <c r="P4370" s="0" t="n">
        <f aca="false">MIN($B$5,P4369+K4370*$B$6-I4370)</f>
        <v>510.81</v>
      </c>
      <c r="Q4370" s="0" t="n">
        <f aca="false">MAX(0,F4370-H4370-K4370-L4370)</f>
        <v>129.7</v>
      </c>
    </row>
    <row r="4371" customFormat="false" ht="15" hidden="false" customHeight="false" outlineLevel="0" collapsed="false">
      <c r="A4371" s="0" t="n">
        <f aca="false">'Profiles 8760'!A4360</f>
        <v>4358</v>
      </c>
      <c r="B4371" s="0" t="n">
        <f aca="false">'Profiles 8760'!B4360</f>
        <v>7</v>
      </c>
      <c r="C4371" s="0" t="n">
        <f aca="false">'Profiles 8760'!E4360</f>
        <v>0</v>
      </c>
      <c r="D4371" s="0" t="n">
        <f aca="false">'Profiles 8760'!F4360</f>
        <v>1</v>
      </c>
      <c r="E4371" s="0" t="n">
        <f aca="false">'Profiles 8760'!G4360</f>
        <v>0.860543</v>
      </c>
      <c r="F4371" s="0" t="n">
        <f aca="false">D4371*Assumptions!$C$11*$B$7+E4371*Assumptions!$C$12*$B$8</f>
        <v>323.9962087</v>
      </c>
      <c r="G4371" s="0" t="n">
        <f aca="false">C4371*Assumptions!$C$15</f>
        <v>0</v>
      </c>
      <c r="H4371" s="0" t="n">
        <f aca="false">MIN(F4371,G4371)</f>
        <v>0</v>
      </c>
      <c r="I4371" s="0" t="n">
        <f aca="false">IF(C4371=1,MIN(G4371-H4371,Assumptions!$C$13,P4370),0)</f>
        <v>0</v>
      </c>
      <c r="J4371" s="0" t="n">
        <f aca="false">H4371+I4371</f>
        <v>0</v>
      </c>
      <c r="K4371" s="0" t="n">
        <f aca="false">MIN(IF(C4371=1,F4371-H4371,F4371),Assumptions!$C$13,MAX(0,($B$5-P4370)/$B$6))</f>
        <v>0</v>
      </c>
      <c r="L4371" s="0" t="n">
        <f aca="false">IF(C4371=1,0,MIN(F4371-K4371,Assumptions!$C$15,MAX(0,$B$10-O4370-M4371)))</f>
        <v>200</v>
      </c>
      <c r="M4371" s="0" t="n">
        <f aca="false">'Profiles 8760'!H4360</f>
        <v>146800</v>
      </c>
      <c r="N4371" s="0" t="n">
        <f aca="false">J4371+L4371</f>
        <v>200</v>
      </c>
      <c r="O4371" s="0" t="n">
        <f aca="false">O4370+N4371</f>
        <v>410177.611998787</v>
      </c>
      <c r="P4371" s="0" t="n">
        <f aca="false">MIN($B$5,P4370+K4371*$B$6-I4371)</f>
        <v>510.81</v>
      </c>
      <c r="Q4371" s="0" t="n">
        <f aca="false">MAX(0,F4371-H4371-K4371-L4371)</f>
        <v>123.9962087</v>
      </c>
    </row>
    <row r="4372" customFormat="false" ht="15" hidden="false" customHeight="false" outlineLevel="0" collapsed="false">
      <c r="A4372" s="0" t="n">
        <f aca="false">'Profiles 8760'!A4361</f>
        <v>4359</v>
      </c>
      <c r="B4372" s="0" t="n">
        <f aca="false">'Profiles 8760'!B4361</f>
        <v>7</v>
      </c>
      <c r="C4372" s="0" t="n">
        <f aca="false">'Profiles 8760'!E4361</f>
        <v>0</v>
      </c>
      <c r="D4372" s="0" t="n">
        <f aca="false">'Profiles 8760'!F4361</f>
        <v>0.898714</v>
      </c>
      <c r="E4372" s="0" t="n">
        <f aca="false">'Profiles 8760'!G4361</f>
        <v>0.772943</v>
      </c>
      <c r="F4372" s="0" t="n">
        <f aca="false">D4372*Assumptions!$C$11*$B$7+E4372*Assumptions!$C$12*$B$8</f>
        <v>291.1619719</v>
      </c>
      <c r="G4372" s="0" t="n">
        <f aca="false">C4372*Assumptions!$C$15</f>
        <v>0</v>
      </c>
      <c r="H4372" s="0" t="n">
        <f aca="false">MIN(F4372,G4372)</f>
        <v>0</v>
      </c>
      <c r="I4372" s="0" t="n">
        <f aca="false">IF(C4372=1,MIN(G4372-H4372,Assumptions!$C$13,P4371),0)</f>
        <v>0</v>
      </c>
      <c r="J4372" s="0" t="n">
        <f aca="false">H4372+I4372</f>
        <v>0</v>
      </c>
      <c r="K4372" s="0" t="n">
        <f aca="false">MIN(IF(C4372=1,F4372-H4372,F4372),Assumptions!$C$13,MAX(0,($B$5-P4371)/$B$6))</f>
        <v>0</v>
      </c>
      <c r="L4372" s="0" t="n">
        <f aca="false">IF(C4372=1,0,MIN(F4372-K4372,Assumptions!$C$15,MAX(0,$B$10-O4371-M4372)))</f>
        <v>200</v>
      </c>
      <c r="M4372" s="0" t="n">
        <f aca="false">'Profiles 8760'!H4361</f>
        <v>146800</v>
      </c>
      <c r="N4372" s="0" t="n">
        <f aca="false">J4372+L4372</f>
        <v>200</v>
      </c>
      <c r="O4372" s="0" t="n">
        <f aca="false">O4371+N4372</f>
        <v>410377.611998787</v>
      </c>
      <c r="P4372" s="0" t="n">
        <f aca="false">MIN($B$5,P4371+K4372*$B$6-I4372)</f>
        <v>510.81</v>
      </c>
      <c r="Q4372" s="0" t="n">
        <f aca="false">MAX(0,F4372-H4372-K4372-L4372)</f>
        <v>91.1619719</v>
      </c>
    </row>
    <row r="4373" customFormat="false" ht="15" hidden="false" customHeight="false" outlineLevel="0" collapsed="false">
      <c r="A4373" s="0" t="n">
        <f aca="false">'Profiles 8760'!A4362</f>
        <v>4360</v>
      </c>
      <c r="B4373" s="0" t="n">
        <f aca="false">'Profiles 8760'!B4362</f>
        <v>7</v>
      </c>
      <c r="C4373" s="0" t="n">
        <f aca="false">'Profiles 8760'!E4362</f>
        <v>0</v>
      </c>
      <c r="D4373" s="0" t="n">
        <f aca="false">'Profiles 8760'!F4362</f>
        <v>0.727361</v>
      </c>
      <c r="E4373" s="0" t="n">
        <f aca="false">'Profiles 8760'!G4362</f>
        <v>1</v>
      </c>
      <c r="F4373" s="0" t="n">
        <f aca="false">D4373*Assumptions!$C$11*$B$7+E4373*Assumptions!$C$12*$B$8</f>
        <v>250.9618568</v>
      </c>
      <c r="G4373" s="0" t="n">
        <f aca="false">C4373*Assumptions!$C$15</f>
        <v>0</v>
      </c>
      <c r="H4373" s="0" t="n">
        <f aca="false">MIN(F4373,G4373)</f>
        <v>0</v>
      </c>
      <c r="I4373" s="0" t="n">
        <f aca="false">IF(C4373=1,MIN(G4373-H4373,Assumptions!$C$13,P4372),0)</f>
        <v>0</v>
      </c>
      <c r="J4373" s="0" t="n">
        <f aca="false">H4373+I4373</f>
        <v>0</v>
      </c>
      <c r="K4373" s="0" t="n">
        <f aca="false">MIN(IF(C4373=1,F4373-H4373,F4373),Assumptions!$C$13,MAX(0,($B$5-P4372)/$B$6))</f>
        <v>0</v>
      </c>
      <c r="L4373" s="0" t="n">
        <f aca="false">IF(C4373=1,0,MIN(F4373-K4373,Assumptions!$C$15,MAX(0,$B$10-O4372-M4373)))</f>
        <v>200</v>
      </c>
      <c r="M4373" s="0" t="n">
        <f aca="false">'Profiles 8760'!H4362</f>
        <v>146800</v>
      </c>
      <c r="N4373" s="0" t="n">
        <f aca="false">J4373+L4373</f>
        <v>200</v>
      </c>
      <c r="O4373" s="0" t="n">
        <f aca="false">O4372+N4373</f>
        <v>410577.611998787</v>
      </c>
      <c r="P4373" s="0" t="n">
        <f aca="false">MIN($B$5,P4372+K4373*$B$6-I4373)</f>
        <v>510.81</v>
      </c>
      <c r="Q4373" s="0" t="n">
        <f aca="false">MAX(0,F4373-H4373-K4373-L4373)</f>
        <v>50.9618568</v>
      </c>
    </row>
    <row r="4374" customFormat="false" ht="15" hidden="false" customHeight="false" outlineLevel="0" collapsed="false">
      <c r="A4374" s="0" t="n">
        <f aca="false">'Profiles 8760'!A4363</f>
        <v>4361</v>
      </c>
      <c r="B4374" s="0" t="n">
        <f aca="false">'Profiles 8760'!B4363</f>
        <v>7</v>
      </c>
      <c r="C4374" s="0" t="n">
        <f aca="false">'Profiles 8760'!E4363</f>
        <v>0</v>
      </c>
      <c r="D4374" s="0" t="n">
        <f aca="false">'Profiles 8760'!F4363</f>
        <v>0.516172</v>
      </c>
      <c r="E4374" s="0" t="n">
        <f aca="false">'Profiles 8760'!G4363</f>
        <v>1</v>
      </c>
      <c r="F4374" s="0" t="n">
        <f aca="false">D4374*Assumptions!$C$11*$B$7+E4374*Assumptions!$C$12*$B$8</f>
        <v>189.9704736</v>
      </c>
      <c r="G4374" s="0" t="n">
        <f aca="false">C4374*Assumptions!$C$15</f>
        <v>0</v>
      </c>
      <c r="H4374" s="0" t="n">
        <f aca="false">MIN(F4374,G4374)</f>
        <v>0</v>
      </c>
      <c r="I4374" s="0" t="n">
        <f aca="false">IF(C4374=1,MIN(G4374-H4374,Assumptions!$C$13,P4373),0)</f>
        <v>0</v>
      </c>
      <c r="J4374" s="0" t="n">
        <f aca="false">H4374+I4374</f>
        <v>0</v>
      </c>
      <c r="K4374" s="0" t="n">
        <f aca="false">MIN(IF(C4374=1,F4374-H4374,F4374),Assumptions!$C$13,MAX(0,($B$5-P4373)/$B$6))</f>
        <v>0</v>
      </c>
      <c r="L4374" s="0" t="n">
        <f aca="false">IF(C4374=1,0,MIN(F4374-K4374,Assumptions!$C$15,MAX(0,$B$10-O4373-M4374)))</f>
        <v>189.9704736</v>
      </c>
      <c r="M4374" s="0" t="n">
        <f aca="false">'Profiles 8760'!H4363</f>
        <v>146800</v>
      </c>
      <c r="N4374" s="0" t="n">
        <f aca="false">J4374+L4374</f>
        <v>189.9704736</v>
      </c>
      <c r="O4374" s="0" t="n">
        <f aca="false">O4373+N4374</f>
        <v>410767.582472387</v>
      </c>
      <c r="P4374" s="0" t="n">
        <f aca="false">MIN($B$5,P4373+K4374*$B$6-I4374)</f>
        <v>510.81</v>
      </c>
      <c r="Q4374" s="0" t="n">
        <f aca="false">MAX(0,F4374-H4374-K4374-L4374)</f>
        <v>0</v>
      </c>
    </row>
    <row r="4375" customFormat="false" ht="15" hidden="false" customHeight="false" outlineLevel="0" collapsed="false">
      <c r="A4375" s="0" t="n">
        <f aca="false">'Profiles 8760'!A4364</f>
        <v>4362</v>
      </c>
      <c r="B4375" s="0" t="n">
        <f aca="false">'Profiles 8760'!B4364</f>
        <v>7</v>
      </c>
      <c r="C4375" s="0" t="n">
        <f aca="false">'Profiles 8760'!E4364</f>
        <v>0</v>
      </c>
      <c r="D4375" s="0" t="n">
        <f aca="false">'Profiles 8760'!F4364</f>
        <v>0.292177</v>
      </c>
      <c r="E4375" s="0" t="n">
        <f aca="false">'Profiles 8760'!G4364</f>
        <v>0.723937</v>
      </c>
      <c r="F4375" s="0" t="n">
        <f aca="false">D4375*Assumptions!$C$11*$B$7+E4375*Assumptions!$C$12*$B$8</f>
        <v>113.9897409</v>
      </c>
      <c r="G4375" s="0" t="n">
        <f aca="false">C4375*Assumptions!$C$15</f>
        <v>0</v>
      </c>
      <c r="H4375" s="0" t="n">
        <f aca="false">MIN(F4375,G4375)</f>
        <v>0</v>
      </c>
      <c r="I4375" s="0" t="n">
        <f aca="false">IF(C4375=1,MIN(G4375-H4375,Assumptions!$C$13,P4374),0)</f>
        <v>0</v>
      </c>
      <c r="J4375" s="0" t="n">
        <f aca="false">H4375+I4375</f>
        <v>0</v>
      </c>
      <c r="K4375" s="0" t="n">
        <f aca="false">MIN(IF(C4375=1,F4375-H4375,F4375),Assumptions!$C$13,MAX(0,($B$5-P4374)/$B$6))</f>
        <v>0</v>
      </c>
      <c r="L4375" s="0" t="n">
        <f aca="false">IF(C4375=1,0,MIN(F4375-K4375,Assumptions!$C$15,MAX(0,$B$10-O4374-M4375)))</f>
        <v>113.9897409</v>
      </c>
      <c r="M4375" s="0" t="n">
        <f aca="false">'Profiles 8760'!H4364</f>
        <v>146800</v>
      </c>
      <c r="N4375" s="0" t="n">
        <f aca="false">J4375+L4375</f>
        <v>113.9897409</v>
      </c>
      <c r="O4375" s="0" t="n">
        <f aca="false">O4374+N4375</f>
        <v>410881.572213287</v>
      </c>
      <c r="P4375" s="0" t="n">
        <f aca="false">MIN($B$5,P4374+K4375*$B$6-I4375)</f>
        <v>510.81</v>
      </c>
      <c r="Q4375" s="0" t="n">
        <f aca="false">MAX(0,F4375-H4375-K4375-L4375)</f>
        <v>0</v>
      </c>
    </row>
    <row r="4376" customFormat="false" ht="15" hidden="false" customHeight="false" outlineLevel="0" collapsed="false">
      <c r="A4376" s="0" t="n">
        <f aca="false">'Profiles 8760'!A4365</f>
        <v>4363</v>
      </c>
      <c r="B4376" s="0" t="n">
        <f aca="false">'Profiles 8760'!B4365</f>
        <v>7</v>
      </c>
      <c r="C4376" s="0" t="n">
        <f aca="false">'Profiles 8760'!E4365</f>
        <v>0</v>
      </c>
      <c r="D4376" s="0" t="n">
        <f aca="false">'Profiles 8760'!F4365</f>
        <v>0.090864</v>
      </c>
      <c r="E4376" s="0" t="n">
        <f aca="false">'Profiles 8760'!G4365</f>
        <v>0.37476</v>
      </c>
      <c r="F4376" s="0" t="n">
        <f aca="false">D4376*Assumptions!$C$11*$B$7+E4376*Assumptions!$C$12*$B$8</f>
        <v>41.5692072</v>
      </c>
      <c r="G4376" s="0" t="n">
        <f aca="false">C4376*Assumptions!$C$15</f>
        <v>0</v>
      </c>
      <c r="H4376" s="0" t="n">
        <f aca="false">MIN(F4376,G4376)</f>
        <v>0</v>
      </c>
      <c r="I4376" s="0" t="n">
        <f aca="false">IF(C4376=1,MIN(G4376-H4376,Assumptions!$C$13,P4375),0)</f>
        <v>0</v>
      </c>
      <c r="J4376" s="0" t="n">
        <f aca="false">H4376+I4376</f>
        <v>0</v>
      </c>
      <c r="K4376" s="0" t="n">
        <f aca="false">MIN(IF(C4376=1,F4376-H4376,F4376),Assumptions!$C$13,MAX(0,($B$5-P4375)/$B$6))</f>
        <v>0</v>
      </c>
      <c r="L4376" s="0" t="n">
        <f aca="false">IF(C4376=1,0,MIN(F4376-K4376,Assumptions!$C$15,MAX(0,$B$10-O4375-M4376)))</f>
        <v>41.5692072</v>
      </c>
      <c r="M4376" s="0" t="n">
        <f aca="false">'Profiles 8760'!H4365</f>
        <v>146800</v>
      </c>
      <c r="N4376" s="0" t="n">
        <f aca="false">J4376+L4376</f>
        <v>41.5692072</v>
      </c>
      <c r="O4376" s="0" t="n">
        <f aca="false">O4375+N4376</f>
        <v>410923.141420487</v>
      </c>
      <c r="P4376" s="0" t="n">
        <f aca="false">MIN($B$5,P4375+K4376*$B$6-I4376)</f>
        <v>510.81</v>
      </c>
      <c r="Q4376" s="0" t="n">
        <f aca="false">MAX(0,F4376-H4376-K4376-L4376)</f>
        <v>0</v>
      </c>
    </row>
    <row r="4377" customFormat="false" ht="15" hidden="false" customHeight="false" outlineLevel="0" collapsed="false">
      <c r="A4377" s="0" t="n">
        <f aca="false">'Profiles 8760'!A4366</f>
        <v>4364</v>
      </c>
      <c r="B4377" s="0" t="n">
        <f aca="false">'Profiles 8760'!B4366</f>
        <v>7</v>
      </c>
      <c r="C4377" s="0" t="n">
        <f aca="false">'Profiles 8760'!E4366</f>
        <v>1</v>
      </c>
      <c r="D4377" s="0" t="n">
        <f aca="false">'Profiles 8760'!F4366</f>
        <v>0</v>
      </c>
      <c r="E4377" s="0" t="n">
        <f aca="false">'Profiles 8760'!G4366</f>
        <v>0.451179</v>
      </c>
      <c r="F4377" s="0" t="n">
        <f aca="false">D4377*Assumptions!$C$11*$B$7+E4377*Assumptions!$C$12*$B$8</f>
        <v>18.4532211</v>
      </c>
      <c r="G4377" s="0" t="n">
        <f aca="false">C4377*Assumptions!$C$15</f>
        <v>200</v>
      </c>
      <c r="H4377" s="0" t="n">
        <f aca="false">MIN(F4377,G4377)</f>
        <v>18.4532211</v>
      </c>
      <c r="I4377" s="0" t="n">
        <f aca="false">IF(C4377=1,MIN(G4377-H4377,Assumptions!$C$13,P4376),0)</f>
        <v>180</v>
      </c>
      <c r="J4377" s="0" t="n">
        <f aca="false">H4377+I4377</f>
        <v>198.4532211</v>
      </c>
      <c r="K4377" s="0" t="n">
        <f aca="false">MIN(IF(C4377=1,F4377-H4377,F4377),Assumptions!$C$13,MAX(0,($B$5-P4376)/$B$6))</f>
        <v>0</v>
      </c>
      <c r="L4377" s="0" t="n">
        <f aca="false">IF(C4377=1,0,MIN(F4377-K4377,Assumptions!$C$15,MAX(0,$B$10-O4376-M4377)))</f>
        <v>0</v>
      </c>
      <c r="M4377" s="0" t="n">
        <f aca="false">'Profiles 8760'!H4366</f>
        <v>146600</v>
      </c>
      <c r="N4377" s="0" t="n">
        <f aca="false">J4377+L4377</f>
        <v>198.4532211</v>
      </c>
      <c r="O4377" s="0" t="n">
        <f aca="false">O4376+N4377</f>
        <v>411121.594641587</v>
      </c>
      <c r="P4377" s="0" t="n">
        <f aca="false">MIN($B$5,P4376+K4377*$B$6-I4377)</f>
        <v>330.81</v>
      </c>
      <c r="Q4377" s="0" t="n">
        <f aca="false">MAX(0,F4377-H4377-K4377-L4377)</f>
        <v>0</v>
      </c>
    </row>
    <row r="4378" customFormat="false" ht="15" hidden="false" customHeight="false" outlineLevel="0" collapsed="false">
      <c r="A4378" s="0" t="n">
        <f aca="false">'Profiles 8760'!A4367</f>
        <v>4365</v>
      </c>
      <c r="B4378" s="0" t="n">
        <f aca="false">'Profiles 8760'!B4367</f>
        <v>7</v>
      </c>
      <c r="C4378" s="0" t="n">
        <f aca="false">'Profiles 8760'!E4367</f>
        <v>1</v>
      </c>
      <c r="D4378" s="0" t="n">
        <f aca="false">'Profiles 8760'!F4367</f>
        <v>0</v>
      </c>
      <c r="E4378" s="0" t="n">
        <f aca="false">'Profiles 8760'!G4367</f>
        <v>0.392972</v>
      </c>
      <c r="F4378" s="0" t="n">
        <f aca="false">D4378*Assumptions!$C$11*$B$7+E4378*Assumptions!$C$12*$B$8</f>
        <v>16.0725548</v>
      </c>
      <c r="G4378" s="0" t="n">
        <f aca="false">C4378*Assumptions!$C$15</f>
        <v>200</v>
      </c>
      <c r="H4378" s="0" t="n">
        <f aca="false">MIN(F4378,G4378)</f>
        <v>16.0725548</v>
      </c>
      <c r="I4378" s="0" t="n">
        <f aca="false">IF(C4378=1,MIN(G4378-H4378,Assumptions!$C$13,P4377),0)</f>
        <v>180</v>
      </c>
      <c r="J4378" s="0" t="n">
        <f aca="false">H4378+I4378</f>
        <v>196.0725548</v>
      </c>
      <c r="K4378" s="0" t="n">
        <f aca="false">MIN(IF(C4378=1,F4378-H4378,F4378),Assumptions!$C$13,MAX(0,($B$5-P4377)/$B$6))</f>
        <v>0</v>
      </c>
      <c r="L4378" s="0" t="n">
        <f aca="false">IF(C4378=1,0,MIN(F4378-K4378,Assumptions!$C$15,MAX(0,$B$10-O4377-M4378)))</f>
        <v>0</v>
      </c>
      <c r="M4378" s="0" t="n">
        <f aca="false">'Profiles 8760'!H4367</f>
        <v>146400</v>
      </c>
      <c r="N4378" s="0" t="n">
        <f aca="false">J4378+L4378</f>
        <v>196.0725548</v>
      </c>
      <c r="O4378" s="0" t="n">
        <f aca="false">O4377+N4378</f>
        <v>411317.667196387</v>
      </c>
      <c r="P4378" s="0" t="n">
        <f aca="false">MIN($B$5,P4377+K4378*$B$6-I4378)</f>
        <v>150.81</v>
      </c>
      <c r="Q4378" s="0" t="n">
        <f aca="false">MAX(0,F4378-H4378-K4378-L4378)</f>
        <v>0</v>
      </c>
    </row>
    <row r="4379" customFormat="false" ht="15" hidden="false" customHeight="false" outlineLevel="0" collapsed="false">
      <c r="A4379" s="0" t="n">
        <f aca="false">'Profiles 8760'!A4368</f>
        <v>4366</v>
      </c>
      <c r="B4379" s="0" t="n">
        <f aca="false">'Profiles 8760'!B4368</f>
        <v>7</v>
      </c>
      <c r="C4379" s="0" t="n">
        <f aca="false">'Profiles 8760'!E4368</f>
        <v>0</v>
      </c>
      <c r="D4379" s="0" t="n">
        <f aca="false">'Profiles 8760'!F4368</f>
        <v>0</v>
      </c>
      <c r="E4379" s="0" t="n">
        <f aca="false">'Profiles 8760'!G4368</f>
        <v>0.458482</v>
      </c>
      <c r="F4379" s="0" t="n">
        <f aca="false">D4379*Assumptions!$C$11*$B$7+E4379*Assumptions!$C$12*$B$8</f>
        <v>18.7519138</v>
      </c>
      <c r="G4379" s="0" t="n">
        <f aca="false">C4379*Assumptions!$C$15</f>
        <v>0</v>
      </c>
      <c r="H4379" s="0" t="n">
        <f aca="false">MIN(F4379,G4379)</f>
        <v>0</v>
      </c>
      <c r="I4379" s="0" t="n">
        <f aca="false">IF(C4379=1,MIN(G4379-H4379,Assumptions!$C$13,P4378),0)</f>
        <v>0</v>
      </c>
      <c r="J4379" s="0" t="n">
        <f aca="false">H4379+I4379</f>
        <v>0</v>
      </c>
      <c r="K4379" s="0" t="n">
        <f aca="false">MIN(IF(C4379=1,F4379-H4379,F4379),Assumptions!$C$13,MAX(0,($B$5-P4378)/$B$6))</f>
        <v>18.7519138</v>
      </c>
      <c r="L4379" s="0" t="n">
        <f aca="false">IF(C4379=1,0,MIN(F4379-K4379,Assumptions!$C$15,MAX(0,$B$10-O4378-M4379)))</f>
        <v>0</v>
      </c>
      <c r="M4379" s="0" t="n">
        <f aca="false">'Profiles 8760'!H4368</f>
        <v>146400</v>
      </c>
      <c r="N4379" s="0" t="n">
        <f aca="false">J4379+L4379</f>
        <v>0</v>
      </c>
      <c r="O4379" s="0" t="n">
        <f aca="false">O4378+N4379</f>
        <v>411317.667196387</v>
      </c>
      <c r="P4379" s="0" t="n">
        <f aca="false">MIN($B$5,P4378+K4379*$B$6-I4379)</f>
        <v>167.06415888184</v>
      </c>
      <c r="Q4379" s="0" t="n">
        <f aca="false">MAX(0,F4379-H4379-K4379-L4379)</f>
        <v>0</v>
      </c>
    </row>
    <row r="4380" customFormat="false" ht="15" hidden="false" customHeight="false" outlineLevel="0" collapsed="false">
      <c r="A4380" s="0" t="n">
        <f aca="false">'Profiles 8760'!A4369</f>
        <v>4367</v>
      </c>
      <c r="B4380" s="0" t="n">
        <f aca="false">'Profiles 8760'!B4369</f>
        <v>7</v>
      </c>
      <c r="C4380" s="0" t="n">
        <f aca="false">'Profiles 8760'!E4369</f>
        <v>0</v>
      </c>
      <c r="D4380" s="0" t="n">
        <f aca="false">'Profiles 8760'!F4369</f>
        <v>0</v>
      </c>
      <c r="E4380" s="0" t="n">
        <f aca="false">'Profiles 8760'!G4369</f>
        <v>0.56626</v>
      </c>
      <c r="F4380" s="0" t="n">
        <f aca="false">D4380*Assumptions!$C$11*$B$7+E4380*Assumptions!$C$12*$B$8</f>
        <v>23.160034</v>
      </c>
      <c r="G4380" s="0" t="n">
        <f aca="false">C4380*Assumptions!$C$15</f>
        <v>0</v>
      </c>
      <c r="H4380" s="0" t="n">
        <f aca="false">MIN(F4380,G4380)</f>
        <v>0</v>
      </c>
      <c r="I4380" s="0" t="n">
        <f aca="false">IF(C4380=1,MIN(G4380-H4380,Assumptions!$C$13,P4379),0)</f>
        <v>0</v>
      </c>
      <c r="J4380" s="0" t="n">
        <f aca="false">H4380+I4380</f>
        <v>0</v>
      </c>
      <c r="K4380" s="0" t="n">
        <f aca="false">MIN(IF(C4380=1,F4380-H4380,F4380),Assumptions!$C$13,MAX(0,($B$5-P4379)/$B$6))</f>
        <v>23.160034</v>
      </c>
      <c r="L4380" s="0" t="n">
        <f aca="false">IF(C4380=1,0,MIN(F4380-K4380,Assumptions!$C$15,MAX(0,$B$10-O4379-M4380)))</f>
        <v>0</v>
      </c>
      <c r="M4380" s="0" t="n">
        <f aca="false">'Profiles 8760'!H4369</f>
        <v>146400</v>
      </c>
      <c r="N4380" s="0" t="n">
        <f aca="false">J4380+L4380</f>
        <v>0</v>
      </c>
      <c r="O4380" s="0" t="n">
        <f aca="false">O4379+N4380</f>
        <v>411317.667196387</v>
      </c>
      <c r="P4380" s="0" t="n">
        <f aca="false">MIN($B$5,P4379+K4380*$B$6-I4380)</f>
        <v>187.13927635304</v>
      </c>
      <c r="Q4380" s="0" t="n">
        <f aca="false">MAX(0,F4380-H4380-K4380-L4380)</f>
        <v>0</v>
      </c>
    </row>
    <row r="4381" customFormat="false" ht="15" hidden="false" customHeight="false" outlineLevel="0" collapsed="false">
      <c r="A4381" s="0" t="n">
        <f aca="false">'Profiles 8760'!A4370</f>
        <v>4368</v>
      </c>
      <c r="B4381" s="0" t="n">
        <f aca="false">'Profiles 8760'!B4370</f>
        <v>7</v>
      </c>
      <c r="C4381" s="0" t="n">
        <f aca="false">'Profiles 8760'!E4370</f>
        <v>0</v>
      </c>
      <c r="D4381" s="0" t="n">
        <f aca="false">'Profiles 8760'!F4370</f>
        <v>0</v>
      </c>
      <c r="E4381" s="0" t="n">
        <f aca="false">'Profiles 8760'!G4370</f>
        <v>0.830546</v>
      </c>
      <c r="F4381" s="0" t="n">
        <f aca="false">D4381*Assumptions!$C$11*$B$7+E4381*Assumptions!$C$12*$B$8</f>
        <v>33.9693314</v>
      </c>
      <c r="G4381" s="0" t="n">
        <f aca="false">C4381*Assumptions!$C$15</f>
        <v>0</v>
      </c>
      <c r="H4381" s="0" t="n">
        <f aca="false">MIN(F4381,G4381)</f>
        <v>0</v>
      </c>
      <c r="I4381" s="0" t="n">
        <f aca="false">IF(C4381=1,MIN(G4381-H4381,Assumptions!$C$13,P4380),0)</f>
        <v>0</v>
      </c>
      <c r="J4381" s="0" t="n">
        <f aca="false">H4381+I4381</f>
        <v>0</v>
      </c>
      <c r="K4381" s="0" t="n">
        <f aca="false">MIN(IF(C4381=1,F4381-H4381,F4381),Assumptions!$C$13,MAX(0,($B$5-P4380)/$B$6))</f>
        <v>33.9693314</v>
      </c>
      <c r="L4381" s="0" t="n">
        <f aca="false">IF(C4381=1,0,MIN(F4381-K4381,Assumptions!$C$15,MAX(0,$B$10-O4380-M4381)))</f>
        <v>0</v>
      </c>
      <c r="M4381" s="0" t="n">
        <f aca="false">'Profiles 8760'!H4370</f>
        <v>146400</v>
      </c>
      <c r="N4381" s="0" t="n">
        <f aca="false">J4381+L4381</f>
        <v>0</v>
      </c>
      <c r="O4381" s="0" t="n">
        <f aca="false">O4380+N4381</f>
        <v>411317.667196387</v>
      </c>
      <c r="P4381" s="0" t="n">
        <f aca="false">MIN($B$5,P4380+K4381*$B$6-I4381)</f>
        <v>216.58389281056</v>
      </c>
      <c r="Q4381" s="0" t="n">
        <f aca="false">MAX(0,F4381-H4381-K4381-L4381)</f>
        <v>0</v>
      </c>
    </row>
    <row r="4382" customFormat="false" ht="15" hidden="false" customHeight="false" outlineLevel="0" collapsed="false">
      <c r="A4382" s="0" t="n">
        <f aca="false">'Profiles 8760'!A4371</f>
        <v>4369</v>
      </c>
      <c r="B4382" s="0" t="n">
        <f aca="false">'Profiles 8760'!B4371</f>
        <v>7</v>
      </c>
      <c r="C4382" s="0" t="n">
        <f aca="false">'Profiles 8760'!E4371</f>
        <v>0</v>
      </c>
      <c r="D4382" s="0" t="n">
        <f aca="false">'Profiles 8760'!F4371</f>
        <v>0</v>
      </c>
      <c r="E4382" s="0" t="n">
        <f aca="false">'Profiles 8760'!G4371</f>
        <v>0.629248</v>
      </c>
      <c r="F4382" s="0" t="n">
        <f aca="false">D4382*Assumptions!$C$11*$B$7+E4382*Assumptions!$C$12*$B$8</f>
        <v>25.7362432</v>
      </c>
      <c r="G4382" s="0" t="n">
        <f aca="false">C4382*Assumptions!$C$15</f>
        <v>0</v>
      </c>
      <c r="H4382" s="0" t="n">
        <f aca="false">MIN(F4382,G4382)</f>
        <v>0</v>
      </c>
      <c r="I4382" s="0" t="n">
        <f aca="false">IF(C4382=1,MIN(G4382-H4382,Assumptions!$C$13,P4381),0)</f>
        <v>0</v>
      </c>
      <c r="J4382" s="0" t="n">
        <f aca="false">H4382+I4382</f>
        <v>0</v>
      </c>
      <c r="K4382" s="0" t="n">
        <f aca="false">MIN(IF(C4382=1,F4382-H4382,F4382),Assumptions!$C$13,MAX(0,($B$5-P4381)/$B$6))</f>
        <v>25.7362432</v>
      </c>
      <c r="L4382" s="0" t="n">
        <f aca="false">IF(C4382=1,0,MIN(F4382-K4382,Assumptions!$C$15,MAX(0,$B$10-O4381-M4382)))</f>
        <v>0</v>
      </c>
      <c r="M4382" s="0" t="n">
        <f aca="false">'Profiles 8760'!H4371</f>
        <v>146400</v>
      </c>
      <c r="N4382" s="0" t="n">
        <f aca="false">J4382+L4382</f>
        <v>0</v>
      </c>
      <c r="O4382" s="0" t="n">
        <f aca="false">O4381+N4382</f>
        <v>411317.667196387</v>
      </c>
      <c r="P4382" s="0" t="n">
        <f aca="false">MIN($B$5,P4381+K4382*$B$6-I4382)</f>
        <v>238.89206841632</v>
      </c>
      <c r="Q4382" s="0" t="n">
        <f aca="false">MAX(0,F4382-H4382-K4382-L4382)</f>
        <v>0</v>
      </c>
    </row>
    <row r="4383" customFormat="false" ht="15" hidden="false" customHeight="false" outlineLevel="0" collapsed="false">
      <c r="A4383" s="0" t="n">
        <f aca="false">'Profiles 8760'!A4372</f>
        <v>4370</v>
      </c>
      <c r="B4383" s="0" t="n">
        <f aca="false">'Profiles 8760'!B4372</f>
        <v>7</v>
      </c>
      <c r="C4383" s="0" t="n">
        <f aca="false">'Profiles 8760'!E4372</f>
        <v>0</v>
      </c>
      <c r="D4383" s="0" t="n">
        <f aca="false">'Profiles 8760'!F4372</f>
        <v>0</v>
      </c>
      <c r="E4383" s="0" t="n">
        <f aca="false">'Profiles 8760'!G4372</f>
        <v>0.567721</v>
      </c>
      <c r="F4383" s="0" t="n">
        <f aca="false">D4383*Assumptions!$C$11*$B$7+E4383*Assumptions!$C$12*$B$8</f>
        <v>23.2197889</v>
      </c>
      <c r="G4383" s="0" t="n">
        <f aca="false">C4383*Assumptions!$C$15</f>
        <v>0</v>
      </c>
      <c r="H4383" s="0" t="n">
        <f aca="false">MIN(F4383,G4383)</f>
        <v>0</v>
      </c>
      <c r="I4383" s="0" t="n">
        <f aca="false">IF(C4383=1,MIN(G4383-H4383,Assumptions!$C$13,P4382),0)</f>
        <v>0</v>
      </c>
      <c r="J4383" s="0" t="n">
        <f aca="false">H4383+I4383</f>
        <v>0</v>
      </c>
      <c r="K4383" s="0" t="n">
        <f aca="false">MIN(IF(C4383=1,F4383-H4383,F4383),Assumptions!$C$13,MAX(0,($B$5-P4382)/$B$6))</f>
        <v>23.2197889</v>
      </c>
      <c r="L4383" s="0" t="n">
        <f aca="false">IF(C4383=1,0,MIN(F4383-K4383,Assumptions!$C$15,MAX(0,$B$10-O4382-M4383)))</f>
        <v>0</v>
      </c>
      <c r="M4383" s="0" t="n">
        <f aca="false">'Profiles 8760'!H4372</f>
        <v>146400</v>
      </c>
      <c r="N4383" s="0" t="n">
        <f aca="false">J4383+L4383</f>
        <v>0</v>
      </c>
      <c r="O4383" s="0" t="n">
        <f aca="false">O4382+N4383</f>
        <v>411317.667196387</v>
      </c>
      <c r="P4383" s="0" t="n">
        <f aca="false">MIN($B$5,P4382+K4383*$B$6-I4383)</f>
        <v>259.01898143484</v>
      </c>
      <c r="Q4383" s="0" t="n">
        <f aca="false">MAX(0,F4383-H4383-K4383-L4383)</f>
        <v>0</v>
      </c>
    </row>
    <row r="4384" customFormat="false" ht="15" hidden="false" customHeight="false" outlineLevel="0" collapsed="false">
      <c r="A4384" s="0" t="n">
        <f aca="false">'Profiles 8760'!A4373</f>
        <v>4371</v>
      </c>
      <c r="B4384" s="0" t="n">
        <f aca="false">'Profiles 8760'!B4373</f>
        <v>7</v>
      </c>
      <c r="C4384" s="0" t="n">
        <f aca="false">'Profiles 8760'!E4373</f>
        <v>0</v>
      </c>
      <c r="D4384" s="0" t="n">
        <f aca="false">'Profiles 8760'!F4373</f>
        <v>0</v>
      </c>
      <c r="E4384" s="0" t="n">
        <f aca="false">'Profiles 8760'!G4373</f>
        <v>0.617018</v>
      </c>
      <c r="F4384" s="0" t="n">
        <f aca="false">D4384*Assumptions!$C$11*$B$7+E4384*Assumptions!$C$12*$B$8</f>
        <v>25.2360362</v>
      </c>
      <c r="G4384" s="0" t="n">
        <f aca="false">C4384*Assumptions!$C$15</f>
        <v>0</v>
      </c>
      <c r="H4384" s="0" t="n">
        <f aca="false">MIN(F4384,G4384)</f>
        <v>0</v>
      </c>
      <c r="I4384" s="0" t="n">
        <f aca="false">IF(C4384=1,MIN(G4384-H4384,Assumptions!$C$13,P4383),0)</f>
        <v>0</v>
      </c>
      <c r="J4384" s="0" t="n">
        <f aca="false">H4384+I4384</f>
        <v>0</v>
      </c>
      <c r="K4384" s="0" t="n">
        <f aca="false">MIN(IF(C4384=1,F4384-H4384,F4384),Assumptions!$C$13,MAX(0,($B$5-P4383)/$B$6))</f>
        <v>25.2360362</v>
      </c>
      <c r="L4384" s="0" t="n">
        <f aca="false">IF(C4384=1,0,MIN(F4384-K4384,Assumptions!$C$15,MAX(0,$B$10-O4383-M4384)))</f>
        <v>0</v>
      </c>
      <c r="M4384" s="0" t="n">
        <f aca="false">'Profiles 8760'!H4373</f>
        <v>146400</v>
      </c>
      <c r="N4384" s="0" t="n">
        <f aca="false">J4384+L4384</f>
        <v>0</v>
      </c>
      <c r="O4384" s="0" t="n">
        <f aca="false">O4383+N4384</f>
        <v>411317.667196387</v>
      </c>
      <c r="P4384" s="0" t="n">
        <f aca="false">MIN($B$5,P4383+K4384*$B$6-I4384)</f>
        <v>280.893577613</v>
      </c>
      <c r="Q4384" s="0" t="n">
        <f aca="false">MAX(0,F4384-H4384-K4384-L4384)</f>
        <v>0</v>
      </c>
    </row>
    <row r="4385" customFormat="false" ht="15" hidden="false" customHeight="false" outlineLevel="0" collapsed="false">
      <c r="A4385" s="0" t="n">
        <f aca="false">'Profiles 8760'!A4374</f>
        <v>4372</v>
      </c>
      <c r="B4385" s="0" t="n">
        <f aca="false">'Profiles 8760'!B4374</f>
        <v>7</v>
      </c>
      <c r="C4385" s="0" t="n">
        <f aca="false">'Profiles 8760'!E4374</f>
        <v>0</v>
      </c>
      <c r="D4385" s="0" t="n">
        <f aca="false">'Profiles 8760'!F4374</f>
        <v>0</v>
      </c>
      <c r="E4385" s="0" t="n">
        <f aca="false">'Profiles 8760'!G4374</f>
        <v>0.606448</v>
      </c>
      <c r="F4385" s="0" t="n">
        <f aca="false">D4385*Assumptions!$C$11*$B$7+E4385*Assumptions!$C$12*$B$8</f>
        <v>24.8037232</v>
      </c>
      <c r="G4385" s="0" t="n">
        <f aca="false">C4385*Assumptions!$C$15</f>
        <v>0</v>
      </c>
      <c r="H4385" s="0" t="n">
        <f aca="false">MIN(F4385,G4385)</f>
        <v>0</v>
      </c>
      <c r="I4385" s="0" t="n">
        <f aca="false">IF(C4385=1,MIN(G4385-H4385,Assumptions!$C$13,P4384),0)</f>
        <v>0</v>
      </c>
      <c r="J4385" s="0" t="n">
        <f aca="false">H4385+I4385</f>
        <v>0</v>
      </c>
      <c r="K4385" s="0" t="n">
        <f aca="false">MIN(IF(C4385=1,F4385-H4385,F4385),Assumptions!$C$13,MAX(0,($B$5-P4384)/$B$6))</f>
        <v>24.8037232</v>
      </c>
      <c r="L4385" s="0" t="n">
        <f aca="false">IF(C4385=1,0,MIN(F4385-K4385,Assumptions!$C$15,MAX(0,$B$10-O4384-M4385)))</f>
        <v>0</v>
      </c>
      <c r="M4385" s="0" t="n">
        <f aca="false">'Profiles 8760'!H4374</f>
        <v>146400</v>
      </c>
      <c r="N4385" s="0" t="n">
        <f aca="false">J4385+L4385</f>
        <v>0</v>
      </c>
      <c r="O4385" s="0" t="n">
        <f aca="false">O4384+N4385</f>
        <v>411317.667196387</v>
      </c>
      <c r="P4385" s="0" t="n">
        <f aca="false">MIN($B$5,P4384+K4385*$B$6-I4385)</f>
        <v>302.39344488276</v>
      </c>
      <c r="Q4385" s="0" t="n">
        <f aca="false">MAX(0,F4385-H4385-K4385-L4385)</f>
        <v>0</v>
      </c>
    </row>
    <row r="4386" customFormat="false" ht="15" hidden="false" customHeight="false" outlineLevel="0" collapsed="false">
      <c r="A4386" s="0" t="n">
        <f aca="false">'Profiles 8760'!A4375</f>
        <v>4373</v>
      </c>
      <c r="B4386" s="0" t="n">
        <f aca="false">'Profiles 8760'!B4375</f>
        <v>7</v>
      </c>
      <c r="C4386" s="0" t="n">
        <f aca="false">'Profiles 8760'!E4375</f>
        <v>0</v>
      </c>
      <c r="D4386" s="0" t="n">
        <f aca="false">'Profiles 8760'!F4375</f>
        <v>0</v>
      </c>
      <c r="E4386" s="0" t="n">
        <f aca="false">'Profiles 8760'!G4375</f>
        <v>0.684122</v>
      </c>
      <c r="F4386" s="0" t="n">
        <f aca="false">D4386*Assumptions!$C$11*$B$7+E4386*Assumptions!$C$12*$B$8</f>
        <v>27.9805898</v>
      </c>
      <c r="G4386" s="0" t="n">
        <f aca="false">C4386*Assumptions!$C$15</f>
        <v>0</v>
      </c>
      <c r="H4386" s="0" t="n">
        <f aca="false">MIN(F4386,G4386)</f>
        <v>0</v>
      </c>
      <c r="I4386" s="0" t="n">
        <f aca="false">IF(C4386=1,MIN(G4386-H4386,Assumptions!$C$13,P4385),0)</f>
        <v>0</v>
      </c>
      <c r="J4386" s="0" t="n">
        <f aca="false">H4386+I4386</f>
        <v>0</v>
      </c>
      <c r="K4386" s="0" t="n">
        <f aca="false">MIN(IF(C4386=1,F4386-H4386,F4386),Assumptions!$C$13,MAX(0,($B$5-P4385)/$B$6))</f>
        <v>27.9805898</v>
      </c>
      <c r="L4386" s="0" t="n">
        <f aca="false">IF(C4386=1,0,MIN(F4386-K4386,Assumptions!$C$15,MAX(0,$B$10-O4385-M4386)))</f>
        <v>0</v>
      </c>
      <c r="M4386" s="0" t="n">
        <f aca="false">'Profiles 8760'!H4375</f>
        <v>146400</v>
      </c>
      <c r="N4386" s="0" t="n">
        <f aca="false">J4386+L4386</f>
        <v>0</v>
      </c>
      <c r="O4386" s="0" t="n">
        <f aca="false">O4385+N4386</f>
        <v>411317.667196387</v>
      </c>
      <c r="P4386" s="0" t="n">
        <f aca="false">MIN($B$5,P4385+K4386*$B$6-I4386)</f>
        <v>326.6470201214</v>
      </c>
      <c r="Q4386" s="0" t="n">
        <f aca="false">MAX(0,F4386-H4386-K4386-L4386)</f>
        <v>0</v>
      </c>
    </row>
    <row r="4387" customFormat="false" ht="15" hidden="false" customHeight="false" outlineLevel="0" collapsed="false">
      <c r="A4387" s="0" t="n">
        <f aca="false">'Profiles 8760'!A4376</f>
        <v>4374</v>
      </c>
      <c r="B4387" s="0" t="n">
        <f aca="false">'Profiles 8760'!B4376</f>
        <v>7</v>
      </c>
      <c r="C4387" s="0" t="n">
        <f aca="false">'Profiles 8760'!E4376</f>
        <v>0</v>
      </c>
      <c r="D4387" s="0" t="n">
        <f aca="false">'Profiles 8760'!F4376</f>
        <v>0</v>
      </c>
      <c r="E4387" s="0" t="n">
        <f aca="false">'Profiles 8760'!G4376</f>
        <v>0.800321</v>
      </c>
      <c r="F4387" s="0" t="n">
        <f aca="false">D4387*Assumptions!$C$11*$B$7+E4387*Assumptions!$C$12*$B$8</f>
        <v>32.7331289</v>
      </c>
      <c r="G4387" s="0" t="n">
        <f aca="false">C4387*Assumptions!$C$15</f>
        <v>0</v>
      </c>
      <c r="H4387" s="0" t="n">
        <f aca="false">MIN(F4387,G4387)</f>
        <v>0</v>
      </c>
      <c r="I4387" s="0" t="n">
        <f aca="false">IF(C4387=1,MIN(G4387-H4387,Assumptions!$C$13,P4386),0)</f>
        <v>0</v>
      </c>
      <c r="J4387" s="0" t="n">
        <f aca="false">H4387+I4387</f>
        <v>0</v>
      </c>
      <c r="K4387" s="0" t="n">
        <f aca="false">MIN(IF(C4387=1,F4387-H4387,F4387),Assumptions!$C$13,MAX(0,($B$5-P4386)/$B$6))</f>
        <v>32.7331289</v>
      </c>
      <c r="L4387" s="0" t="n">
        <f aca="false">IF(C4387=1,0,MIN(F4387-K4387,Assumptions!$C$15,MAX(0,$B$10-O4386-M4387)))</f>
        <v>0</v>
      </c>
      <c r="M4387" s="0" t="n">
        <f aca="false">'Profiles 8760'!H4376</f>
        <v>146400</v>
      </c>
      <c r="N4387" s="0" t="n">
        <f aca="false">J4387+L4387</f>
        <v>0</v>
      </c>
      <c r="O4387" s="0" t="n">
        <f aca="false">O4386+N4387</f>
        <v>411317.667196387</v>
      </c>
      <c r="P4387" s="0" t="n">
        <f aca="false">MIN($B$5,P4386+K4387*$B$6-I4387)</f>
        <v>355.02009625192</v>
      </c>
      <c r="Q4387" s="0" t="n">
        <f aca="false">MAX(0,F4387-H4387-K4387-L4387)</f>
        <v>0</v>
      </c>
    </row>
    <row r="4388" customFormat="false" ht="15" hidden="false" customHeight="false" outlineLevel="0" collapsed="false">
      <c r="A4388" s="0" t="n">
        <f aca="false">'Profiles 8760'!A4377</f>
        <v>4375</v>
      </c>
      <c r="B4388" s="0" t="n">
        <f aca="false">'Profiles 8760'!B4377</f>
        <v>7</v>
      </c>
      <c r="C4388" s="0" t="n">
        <f aca="false">'Profiles 8760'!E4377</f>
        <v>0</v>
      </c>
      <c r="D4388" s="0" t="n">
        <f aca="false">'Profiles 8760'!F4377</f>
        <v>0.079412</v>
      </c>
      <c r="E4388" s="0" t="n">
        <f aca="false">'Profiles 8760'!G4377</f>
        <v>0.600412</v>
      </c>
      <c r="F4388" s="0" t="n">
        <f aca="false">D4388*Assumptions!$C$11*$B$7+E4388*Assumptions!$C$12*$B$8</f>
        <v>47.4910364</v>
      </c>
      <c r="G4388" s="0" t="n">
        <f aca="false">C4388*Assumptions!$C$15</f>
        <v>0</v>
      </c>
      <c r="H4388" s="0" t="n">
        <f aca="false">MIN(F4388,G4388)</f>
        <v>0</v>
      </c>
      <c r="I4388" s="0" t="n">
        <f aca="false">IF(C4388=1,MIN(G4388-H4388,Assumptions!$C$13,P4387),0)</f>
        <v>0</v>
      </c>
      <c r="J4388" s="0" t="n">
        <f aca="false">H4388+I4388</f>
        <v>0</v>
      </c>
      <c r="K4388" s="0" t="n">
        <f aca="false">MIN(IF(C4388=1,F4388-H4388,F4388),Assumptions!$C$13,MAX(0,($B$5-P4387)/$B$6))</f>
        <v>47.4910364</v>
      </c>
      <c r="L4388" s="0" t="n">
        <f aca="false">IF(C4388=1,0,MIN(F4388-K4388,Assumptions!$C$15,MAX(0,$B$10-O4387-M4388)))</f>
        <v>0</v>
      </c>
      <c r="M4388" s="0" t="n">
        <f aca="false">'Profiles 8760'!H4377</f>
        <v>146400</v>
      </c>
      <c r="N4388" s="0" t="n">
        <f aca="false">J4388+L4388</f>
        <v>0</v>
      </c>
      <c r="O4388" s="0" t="n">
        <f aca="false">O4387+N4388</f>
        <v>411317.667196387</v>
      </c>
      <c r="P4388" s="0" t="n">
        <f aca="false">MIN($B$5,P4387+K4388*$B$6-I4388)</f>
        <v>396.18532660344</v>
      </c>
      <c r="Q4388" s="0" t="n">
        <f aca="false">MAX(0,F4388-H4388-K4388-L4388)</f>
        <v>0</v>
      </c>
    </row>
    <row r="4389" customFormat="false" ht="15" hidden="false" customHeight="false" outlineLevel="0" collapsed="false">
      <c r="A4389" s="0" t="n">
        <f aca="false">'Profiles 8760'!A4378</f>
        <v>4376</v>
      </c>
      <c r="B4389" s="0" t="n">
        <f aca="false">'Profiles 8760'!B4378</f>
        <v>7</v>
      </c>
      <c r="C4389" s="0" t="n">
        <f aca="false">'Profiles 8760'!E4378</f>
        <v>1</v>
      </c>
      <c r="D4389" s="0" t="n">
        <f aca="false">'Profiles 8760'!F4378</f>
        <v>0.255352</v>
      </c>
      <c r="E4389" s="0" t="n">
        <f aca="false">'Profiles 8760'!G4378</f>
        <v>1</v>
      </c>
      <c r="F4389" s="0" t="n">
        <f aca="false">D4389*Assumptions!$C$11*$B$7+E4389*Assumptions!$C$12*$B$8</f>
        <v>114.6456576</v>
      </c>
      <c r="G4389" s="0" t="n">
        <f aca="false">C4389*Assumptions!$C$15</f>
        <v>200</v>
      </c>
      <c r="H4389" s="0" t="n">
        <f aca="false">MIN(F4389,G4389)</f>
        <v>114.6456576</v>
      </c>
      <c r="I4389" s="0" t="n">
        <f aca="false">IF(C4389=1,MIN(G4389-H4389,Assumptions!$C$13,P4388),0)</f>
        <v>85.3543424</v>
      </c>
      <c r="J4389" s="0" t="n">
        <f aca="false">H4389+I4389</f>
        <v>200</v>
      </c>
      <c r="K4389" s="0" t="n">
        <f aca="false">MIN(IF(C4389=1,F4389-H4389,F4389),Assumptions!$C$13,MAX(0,($B$5-P4388)/$B$6))</f>
        <v>0</v>
      </c>
      <c r="L4389" s="0" t="n">
        <f aca="false">IF(C4389=1,0,MIN(F4389-K4389,Assumptions!$C$15,MAX(0,$B$10-O4388-M4389)))</f>
        <v>0</v>
      </c>
      <c r="M4389" s="0" t="n">
        <f aca="false">'Profiles 8760'!H4378</f>
        <v>146200</v>
      </c>
      <c r="N4389" s="0" t="n">
        <f aca="false">J4389+L4389</f>
        <v>200</v>
      </c>
      <c r="O4389" s="0" t="n">
        <f aca="false">O4388+N4389</f>
        <v>411517.667196387</v>
      </c>
      <c r="P4389" s="0" t="n">
        <f aca="false">MIN($B$5,P4388+K4389*$B$6-I4389)</f>
        <v>310.83098420344</v>
      </c>
      <c r="Q4389" s="0" t="n">
        <f aca="false">MAX(0,F4389-H4389-K4389-L4389)</f>
        <v>0</v>
      </c>
    </row>
    <row r="4390" customFormat="false" ht="15" hidden="false" customHeight="false" outlineLevel="0" collapsed="false">
      <c r="A4390" s="0" t="n">
        <f aca="false">'Profiles 8760'!A4379</f>
        <v>4377</v>
      </c>
      <c r="B4390" s="0" t="n">
        <f aca="false">'Profiles 8760'!B4379</f>
        <v>7</v>
      </c>
      <c r="C4390" s="0" t="n">
        <f aca="false">'Profiles 8760'!E4379</f>
        <v>1</v>
      </c>
      <c r="D4390" s="0" t="n">
        <f aca="false">'Profiles 8760'!F4379</f>
        <v>0.451117</v>
      </c>
      <c r="E4390" s="0" t="n">
        <f aca="false">'Profiles 8760'!G4379</f>
        <v>0.831106</v>
      </c>
      <c r="F4390" s="0" t="n">
        <f aca="false">D4390*Assumptions!$C$11*$B$7+E4390*Assumptions!$C$12*$B$8</f>
        <v>164.274825</v>
      </c>
      <c r="G4390" s="0" t="n">
        <f aca="false">C4390*Assumptions!$C$15</f>
        <v>200</v>
      </c>
      <c r="H4390" s="0" t="n">
        <f aca="false">MIN(F4390,G4390)</f>
        <v>164.274825</v>
      </c>
      <c r="I4390" s="0" t="n">
        <f aca="false">IF(C4390=1,MIN(G4390-H4390,Assumptions!$C$13,P4389),0)</f>
        <v>35.725175</v>
      </c>
      <c r="J4390" s="0" t="n">
        <f aca="false">H4390+I4390</f>
        <v>200</v>
      </c>
      <c r="K4390" s="0" t="n">
        <f aca="false">MIN(IF(C4390=1,F4390-H4390,F4390),Assumptions!$C$13,MAX(0,($B$5-P4389)/$B$6))</f>
        <v>0</v>
      </c>
      <c r="L4390" s="0" t="n">
        <f aca="false">IF(C4390=1,0,MIN(F4390-K4390,Assumptions!$C$15,MAX(0,$B$10-O4389-M4390)))</f>
        <v>0</v>
      </c>
      <c r="M4390" s="0" t="n">
        <f aca="false">'Profiles 8760'!H4379</f>
        <v>146000</v>
      </c>
      <c r="N4390" s="0" t="n">
        <f aca="false">J4390+L4390</f>
        <v>200</v>
      </c>
      <c r="O4390" s="0" t="n">
        <f aca="false">O4389+N4390</f>
        <v>411717.667196387</v>
      </c>
      <c r="P4390" s="0" t="n">
        <f aca="false">MIN($B$5,P4389+K4390*$B$6-I4390)</f>
        <v>275.10580920344</v>
      </c>
      <c r="Q4390" s="0" t="n">
        <f aca="false">MAX(0,F4390-H4390-K4390-L4390)</f>
        <v>0</v>
      </c>
    </row>
    <row r="4391" customFormat="false" ht="15" hidden="false" customHeight="false" outlineLevel="0" collapsed="false">
      <c r="A4391" s="0" t="n">
        <f aca="false">'Profiles 8760'!A4380</f>
        <v>4378</v>
      </c>
      <c r="B4391" s="0" t="n">
        <f aca="false">'Profiles 8760'!B4380</f>
        <v>7</v>
      </c>
      <c r="C4391" s="0" t="n">
        <f aca="false">'Profiles 8760'!E4380</f>
        <v>0</v>
      </c>
      <c r="D4391" s="0" t="n">
        <f aca="false">'Profiles 8760'!F4380</f>
        <v>0.635689</v>
      </c>
      <c r="E4391" s="0" t="n">
        <f aca="false">'Profiles 8760'!G4380</f>
        <v>0.97109</v>
      </c>
      <c r="F4391" s="0" t="n">
        <f aca="false">D4391*Assumptions!$C$11*$B$7+E4391*Assumptions!$C$12*$B$8</f>
        <v>223.3045642</v>
      </c>
      <c r="G4391" s="0" t="n">
        <f aca="false">C4391*Assumptions!$C$15</f>
        <v>0</v>
      </c>
      <c r="H4391" s="0" t="n">
        <f aca="false">MIN(F4391,G4391)</f>
        <v>0</v>
      </c>
      <c r="I4391" s="0" t="n">
        <f aca="false">IF(C4391=1,MIN(G4391-H4391,Assumptions!$C$13,P4390),0)</f>
        <v>0</v>
      </c>
      <c r="J4391" s="0" t="n">
        <f aca="false">H4391+I4391</f>
        <v>0</v>
      </c>
      <c r="K4391" s="0" t="n">
        <f aca="false">MIN(IF(C4391=1,F4391-H4391,F4391),Assumptions!$C$13,MAX(0,($B$5-P4390)/$B$6))</f>
        <v>180</v>
      </c>
      <c r="L4391" s="0" t="n">
        <f aca="false">IF(C4391=1,0,MIN(F4391-K4391,Assumptions!$C$15,MAX(0,$B$10-O4390-M4391)))</f>
        <v>43.3045642</v>
      </c>
      <c r="M4391" s="0" t="n">
        <f aca="false">'Profiles 8760'!H4380</f>
        <v>146000</v>
      </c>
      <c r="N4391" s="0" t="n">
        <f aca="false">J4391+L4391</f>
        <v>43.3045642</v>
      </c>
      <c r="O4391" s="0" t="n">
        <f aca="false">O4390+N4391</f>
        <v>411760.971760587</v>
      </c>
      <c r="P4391" s="0" t="n">
        <f aca="false">MIN($B$5,P4390+K4391*$B$6-I4391)</f>
        <v>431.12980920344</v>
      </c>
      <c r="Q4391" s="0" t="n">
        <f aca="false">MAX(0,F4391-H4391-K4391-L4391)</f>
        <v>0</v>
      </c>
    </row>
    <row r="4392" customFormat="false" ht="15" hidden="false" customHeight="false" outlineLevel="0" collapsed="false">
      <c r="A4392" s="0" t="n">
        <f aca="false">'Profiles 8760'!A4381</f>
        <v>4379</v>
      </c>
      <c r="B4392" s="0" t="n">
        <f aca="false">'Profiles 8760'!B4381</f>
        <v>7</v>
      </c>
      <c r="C4392" s="0" t="n">
        <f aca="false">'Profiles 8760'!E4381</f>
        <v>0</v>
      </c>
      <c r="D4392" s="0" t="n">
        <f aca="false">'Profiles 8760'!F4381</f>
        <v>0.785445</v>
      </c>
      <c r="E4392" s="0" t="n">
        <f aca="false">'Profiles 8760'!G4381</f>
        <v>0.962072</v>
      </c>
      <c r="F4392" s="0" t="n">
        <f aca="false">D4392*Assumptions!$C$11*$B$7+E4392*Assumptions!$C$12*$B$8</f>
        <v>266.1852608</v>
      </c>
      <c r="G4392" s="0" t="n">
        <f aca="false">C4392*Assumptions!$C$15</f>
        <v>0</v>
      </c>
      <c r="H4392" s="0" t="n">
        <f aca="false">MIN(F4392,G4392)</f>
        <v>0</v>
      </c>
      <c r="I4392" s="0" t="n">
        <f aca="false">IF(C4392=1,MIN(G4392-H4392,Assumptions!$C$13,P4391),0)</f>
        <v>0</v>
      </c>
      <c r="J4392" s="0" t="n">
        <f aca="false">H4392+I4392</f>
        <v>0</v>
      </c>
      <c r="K4392" s="0" t="n">
        <f aca="false">MIN(IF(C4392=1,F4392-H4392,F4392),Assumptions!$C$13,MAX(0,($B$5-P4391)/$B$6))</f>
        <v>91.9245394514998</v>
      </c>
      <c r="L4392" s="0" t="n">
        <f aca="false">IF(C4392=1,0,MIN(F4392-K4392,Assumptions!$C$15,MAX(0,$B$10-O4391-M4392)))</f>
        <v>174.2607213485</v>
      </c>
      <c r="M4392" s="0" t="n">
        <f aca="false">'Profiles 8760'!H4381</f>
        <v>146000</v>
      </c>
      <c r="N4392" s="0" t="n">
        <f aca="false">J4392+L4392</f>
        <v>174.2607213485</v>
      </c>
      <c r="O4392" s="0" t="n">
        <f aca="false">O4391+N4392</f>
        <v>411935.232481935</v>
      </c>
      <c r="P4392" s="0" t="n">
        <f aca="false">MIN($B$5,P4391+K4392*$B$6-I4392)</f>
        <v>510.81</v>
      </c>
      <c r="Q4392" s="0" t="n">
        <f aca="false">MAX(0,F4392-H4392-K4392-L4392)</f>
        <v>0</v>
      </c>
    </row>
    <row r="4393" customFormat="false" ht="15" hidden="false" customHeight="false" outlineLevel="0" collapsed="false">
      <c r="A4393" s="0" t="n">
        <f aca="false">'Profiles 8760'!A4382</f>
        <v>4380</v>
      </c>
      <c r="B4393" s="0" t="n">
        <f aca="false">'Profiles 8760'!B4382</f>
        <v>7</v>
      </c>
      <c r="C4393" s="0" t="n">
        <f aca="false">'Profiles 8760'!E4382</f>
        <v>0</v>
      </c>
      <c r="D4393" s="0" t="n">
        <f aca="false">'Profiles 8760'!F4382</f>
        <v>0.882705</v>
      </c>
      <c r="E4393" s="0" t="n">
        <f aca="false">'Profiles 8760'!G4382</f>
        <v>0.579185</v>
      </c>
      <c r="F4393" s="0" t="n">
        <f aca="false">D4393*Assumptions!$C$11*$B$7+E4393*Assumptions!$C$12*$B$8</f>
        <v>278.6138705</v>
      </c>
      <c r="G4393" s="0" t="n">
        <f aca="false">C4393*Assumptions!$C$15</f>
        <v>0</v>
      </c>
      <c r="H4393" s="0" t="n">
        <f aca="false">MIN(F4393,G4393)</f>
        <v>0</v>
      </c>
      <c r="I4393" s="0" t="n">
        <f aca="false">IF(C4393=1,MIN(G4393-H4393,Assumptions!$C$13,P4392),0)</f>
        <v>0</v>
      </c>
      <c r="J4393" s="0" t="n">
        <f aca="false">H4393+I4393</f>
        <v>0</v>
      </c>
      <c r="K4393" s="0" t="n">
        <f aca="false">MIN(IF(C4393=1,F4393-H4393,F4393),Assumptions!$C$13,MAX(0,($B$5-P4392)/$B$6))</f>
        <v>0</v>
      </c>
      <c r="L4393" s="0" t="n">
        <f aca="false">IF(C4393=1,0,MIN(F4393-K4393,Assumptions!$C$15,MAX(0,$B$10-O4392-M4393)))</f>
        <v>200</v>
      </c>
      <c r="M4393" s="0" t="n">
        <f aca="false">'Profiles 8760'!H4382</f>
        <v>146000</v>
      </c>
      <c r="N4393" s="0" t="n">
        <f aca="false">J4393+L4393</f>
        <v>200</v>
      </c>
      <c r="O4393" s="0" t="n">
        <f aca="false">O4392+N4393</f>
        <v>412135.232481935</v>
      </c>
      <c r="P4393" s="0" t="n">
        <f aca="false">MIN($B$5,P4392+K4393*$B$6-I4393)</f>
        <v>510.81</v>
      </c>
      <c r="Q4393" s="0" t="n">
        <f aca="false">MAX(0,F4393-H4393-K4393-L4393)</f>
        <v>78.6138705</v>
      </c>
    </row>
    <row r="4394" customFormat="false" ht="15" hidden="false" customHeight="false" outlineLevel="0" collapsed="false">
      <c r="A4394" s="0" t="n">
        <f aca="false">'Profiles 8760'!A4383</f>
        <v>4381</v>
      </c>
      <c r="B4394" s="0" t="n">
        <f aca="false">'Profiles 8760'!B4383</f>
        <v>7</v>
      </c>
      <c r="C4394" s="0" t="n">
        <f aca="false">'Profiles 8760'!E4383</f>
        <v>0</v>
      </c>
      <c r="D4394" s="0" t="n">
        <f aca="false">'Profiles 8760'!F4383</f>
        <v>0.916386</v>
      </c>
      <c r="E4394" s="0" t="n">
        <f aca="false">'Profiles 8760'!G4383</f>
        <v>0.458554</v>
      </c>
      <c r="F4394" s="0" t="n">
        <f aca="false">D4394*Assumptions!$C$11*$B$7+E4394*Assumptions!$C$12*$B$8</f>
        <v>283.4071354</v>
      </c>
      <c r="G4394" s="0" t="n">
        <f aca="false">C4394*Assumptions!$C$15</f>
        <v>0</v>
      </c>
      <c r="H4394" s="0" t="n">
        <f aca="false">MIN(F4394,G4394)</f>
        <v>0</v>
      </c>
      <c r="I4394" s="0" t="n">
        <f aca="false">IF(C4394=1,MIN(G4394-H4394,Assumptions!$C$13,P4393),0)</f>
        <v>0</v>
      </c>
      <c r="J4394" s="0" t="n">
        <f aca="false">H4394+I4394</f>
        <v>0</v>
      </c>
      <c r="K4394" s="0" t="n">
        <f aca="false">MIN(IF(C4394=1,F4394-H4394,F4394),Assumptions!$C$13,MAX(0,($B$5-P4393)/$B$6))</f>
        <v>0</v>
      </c>
      <c r="L4394" s="0" t="n">
        <f aca="false">IF(C4394=1,0,MIN(F4394-K4394,Assumptions!$C$15,MAX(0,$B$10-O4393-M4394)))</f>
        <v>200</v>
      </c>
      <c r="M4394" s="0" t="n">
        <f aca="false">'Profiles 8760'!H4383</f>
        <v>146000</v>
      </c>
      <c r="N4394" s="0" t="n">
        <f aca="false">J4394+L4394</f>
        <v>200</v>
      </c>
      <c r="O4394" s="0" t="n">
        <f aca="false">O4393+N4394</f>
        <v>412335.232481935</v>
      </c>
      <c r="P4394" s="0" t="n">
        <f aca="false">MIN($B$5,P4393+K4394*$B$6-I4394)</f>
        <v>510.81</v>
      </c>
      <c r="Q4394" s="0" t="n">
        <f aca="false">MAX(0,F4394-H4394-K4394-L4394)</f>
        <v>83.4071354</v>
      </c>
    </row>
    <row r="4395" customFormat="false" ht="15" hidden="false" customHeight="false" outlineLevel="0" collapsed="false">
      <c r="A4395" s="0" t="n">
        <f aca="false">'Profiles 8760'!A4384</f>
        <v>4382</v>
      </c>
      <c r="B4395" s="0" t="n">
        <f aca="false">'Profiles 8760'!B4384</f>
        <v>7</v>
      </c>
      <c r="C4395" s="0" t="n">
        <f aca="false">'Profiles 8760'!E4384</f>
        <v>0</v>
      </c>
      <c r="D4395" s="0" t="n">
        <f aca="false">'Profiles 8760'!F4384</f>
        <v>0.882705</v>
      </c>
      <c r="E4395" s="0" t="n">
        <f aca="false">'Profiles 8760'!G4384</f>
        <v>0.475059</v>
      </c>
      <c r="F4395" s="0" t="n">
        <f aca="false">D4395*Assumptions!$C$11*$B$7+E4395*Assumptions!$C$12*$B$8</f>
        <v>274.3551171</v>
      </c>
      <c r="G4395" s="0" t="n">
        <f aca="false">C4395*Assumptions!$C$15</f>
        <v>0</v>
      </c>
      <c r="H4395" s="0" t="n">
        <f aca="false">MIN(F4395,G4395)</f>
        <v>0</v>
      </c>
      <c r="I4395" s="0" t="n">
        <f aca="false">IF(C4395=1,MIN(G4395-H4395,Assumptions!$C$13,P4394),0)</f>
        <v>0</v>
      </c>
      <c r="J4395" s="0" t="n">
        <f aca="false">H4395+I4395</f>
        <v>0</v>
      </c>
      <c r="K4395" s="0" t="n">
        <f aca="false">MIN(IF(C4395=1,F4395-H4395,F4395),Assumptions!$C$13,MAX(0,($B$5-P4394)/$B$6))</f>
        <v>0</v>
      </c>
      <c r="L4395" s="0" t="n">
        <f aca="false">IF(C4395=1,0,MIN(F4395-K4395,Assumptions!$C$15,MAX(0,$B$10-O4394-M4395)))</f>
        <v>200</v>
      </c>
      <c r="M4395" s="0" t="n">
        <f aca="false">'Profiles 8760'!H4384</f>
        <v>146000</v>
      </c>
      <c r="N4395" s="0" t="n">
        <f aca="false">J4395+L4395</f>
        <v>200</v>
      </c>
      <c r="O4395" s="0" t="n">
        <f aca="false">O4394+N4395</f>
        <v>412535.232481935</v>
      </c>
      <c r="P4395" s="0" t="n">
        <f aca="false">MIN($B$5,P4394+K4395*$B$6-I4395)</f>
        <v>510.81</v>
      </c>
      <c r="Q4395" s="0" t="n">
        <f aca="false">MAX(0,F4395-H4395-K4395-L4395)</f>
        <v>74.3551171</v>
      </c>
    </row>
    <row r="4396" customFormat="false" ht="15" hidden="false" customHeight="false" outlineLevel="0" collapsed="false">
      <c r="A4396" s="0" t="n">
        <f aca="false">'Profiles 8760'!A4385</f>
        <v>4383</v>
      </c>
      <c r="B4396" s="0" t="n">
        <f aca="false">'Profiles 8760'!B4385</f>
        <v>7</v>
      </c>
      <c r="C4396" s="0" t="n">
        <f aca="false">'Profiles 8760'!E4385</f>
        <v>0</v>
      </c>
      <c r="D4396" s="0" t="n">
        <f aca="false">'Profiles 8760'!F4385</f>
        <v>0.785445</v>
      </c>
      <c r="E4396" s="0" t="n">
        <f aca="false">'Profiles 8760'!G4385</f>
        <v>0.543568</v>
      </c>
      <c r="F4396" s="0" t="n">
        <f aca="false">D4396*Assumptions!$C$11*$B$7+E4396*Assumptions!$C$12*$B$8</f>
        <v>249.0684472</v>
      </c>
      <c r="G4396" s="0" t="n">
        <f aca="false">C4396*Assumptions!$C$15</f>
        <v>0</v>
      </c>
      <c r="H4396" s="0" t="n">
        <f aca="false">MIN(F4396,G4396)</f>
        <v>0</v>
      </c>
      <c r="I4396" s="0" t="n">
        <f aca="false">IF(C4396=1,MIN(G4396-H4396,Assumptions!$C$13,P4395),0)</f>
        <v>0</v>
      </c>
      <c r="J4396" s="0" t="n">
        <f aca="false">H4396+I4396</f>
        <v>0</v>
      </c>
      <c r="K4396" s="0" t="n">
        <f aca="false">MIN(IF(C4396=1,F4396-H4396,F4396),Assumptions!$C$13,MAX(0,($B$5-P4395)/$B$6))</f>
        <v>0</v>
      </c>
      <c r="L4396" s="0" t="n">
        <f aca="false">IF(C4396=1,0,MIN(F4396-K4396,Assumptions!$C$15,MAX(0,$B$10-O4395-M4396)))</f>
        <v>200</v>
      </c>
      <c r="M4396" s="0" t="n">
        <f aca="false">'Profiles 8760'!H4385</f>
        <v>146000</v>
      </c>
      <c r="N4396" s="0" t="n">
        <f aca="false">J4396+L4396</f>
        <v>200</v>
      </c>
      <c r="O4396" s="0" t="n">
        <f aca="false">O4395+N4396</f>
        <v>412735.232481935</v>
      </c>
      <c r="P4396" s="0" t="n">
        <f aca="false">MIN($B$5,P4395+K4396*$B$6-I4396)</f>
        <v>510.81</v>
      </c>
      <c r="Q4396" s="0" t="n">
        <f aca="false">MAX(0,F4396-H4396-K4396-L4396)</f>
        <v>49.0684472</v>
      </c>
    </row>
    <row r="4397" customFormat="false" ht="15" hidden="false" customHeight="false" outlineLevel="0" collapsed="false">
      <c r="A4397" s="0" t="n">
        <f aca="false">'Profiles 8760'!A4386</f>
        <v>4384</v>
      </c>
      <c r="B4397" s="0" t="n">
        <f aca="false">'Profiles 8760'!B4386</f>
        <v>7</v>
      </c>
      <c r="C4397" s="0" t="n">
        <f aca="false">'Profiles 8760'!E4386</f>
        <v>0</v>
      </c>
      <c r="D4397" s="0" t="n">
        <f aca="false">'Profiles 8760'!F4386</f>
        <v>0.635689</v>
      </c>
      <c r="E4397" s="0" t="n">
        <f aca="false">'Profiles 8760'!G4386</f>
        <v>0.700279</v>
      </c>
      <c r="F4397" s="0" t="n">
        <f aca="false">D4397*Assumptions!$C$11*$B$7+E4397*Assumptions!$C$12*$B$8</f>
        <v>212.2283943</v>
      </c>
      <c r="G4397" s="0" t="n">
        <f aca="false">C4397*Assumptions!$C$15</f>
        <v>0</v>
      </c>
      <c r="H4397" s="0" t="n">
        <f aca="false">MIN(F4397,G4397)</f>
        <v>0</v>
      </c>
      <c r="I4397" s="0" t="n">
        <f aca="false">IF(C4397=1,MIN(G4397-H4397,Assumptions!$C$13,P4396),0)</f>
        <v>0</v>
      </c>
      <c r="J4397" s="0" t="n">
        <f aca="false">H4397+I4397</f>
        <v>0</v>
      </c>
      <c r="K4397" s="0" t="n">
        <f aca="false">MIN(IF(C4397=1,F4397-H4397,F4397),Assumptions!$C$13,MAX(0,($B$5-P4396)/$B$6))</f>
        <v>0</v>
      </c>
      <c r="L4397" s="0" t="n">
        <f aca="false">IF(C4397=1,0,MIN(F4397-K4397,Assumptions!$C$15,MAX(0,$B$10-O4396-M4397)))</f>
        <v>200</v>
      </c>
      <c r="M4397" s="0" t="n">
        <f aca="false">'Profiles 8760'!H4386</f>
        <v>146000</v>
      </c>
      <c r="N4397" s="0" t="n">
        <f aca="false">J4397+L4397</f>
        <v>200</v>
      </c>
      <c r="O4397" s="0" t="n">
        <f aca="false">O4396+N4397</f>
        <v>412935.232481935</v>
      </c>
      <c r="P4397" s="0" t="n">
        <f aca="false">MIN($B$5,P4396+K4397*$B$6-I4397)</f>
        <v>510.81</v>
      </c>
      <c r="Q4397" s="0" t="n">
        <f aca="false">MAX(0,F4397-H4397-K4397-L4397)</f>
        <v>12.2283943</v>
      </c>
    </row>
    <row r="4398" customFormat="false" ht="15" hidden="false" customHeight="false" outlineLevel="0" collapsed="false">
      <c r="A4398" s="0" t="n">
        <f aca="false">'Profiles 8760'!A4387</f>
        <v>4385</v>
      </c>
      <c r="B4398" s="0" t="n">
        <f aca="false">'Profiles 8760'!B4387</f>
        <v>7</v>
      </c>
      <c r="C4398" s="0" t="n">
        <f aca="false">'Profiles 8760'!E4387</f>
        <v>0</v>
      </c>
      <c r="D4398" s="0" t="n">
        <f aca="false">'Profiles 8760'!F4387</f>
        <v>0.451117</v>
      </c>
      <c r="E4398" s="0" t="n">
        <f aca="false">'Profiles 8760'!G4387</f>
        <v>0.550268</v>
      </c>
      <c r="F4398" s="0" t="n">
        <f aca="false">D4398*Assumptions!$C$11*$B$7+E4398*Assumptions!$C$12*$B$8</f>
        <v>152.7885508</v>
      </c>
      <c r="G4398" s="0" t="n">
        <f aca="false">C4398*Assumptions!$C$15</f>
        <v>0</v>
      </c>
      <c r="H4398" s="0" t="n">
        <f aca="false">MIN(F4398,G4398)</f>
        <v>0</v>
      </c>
      <c r="I4398" s="0" t="n">
        <f aca="false">IF(C4398=1,MIN(G4398-H4398,Assumptions!$C$13,P4397),0)</f>
        <v>0</v>
      </c>
      <c r="J4398" s="0" t="n">
        <f aca="false">H4398+I4398</f>
        <v>0</v>
      </c>
      <c r="K4398" s="0" t="n">
        <f aca="false">MIN(IF(C4398=1,F4398-H4398,F4398),Assumptions!$C$13,MAX(0,($B$5-P4397)/$B$6))</f>
        <v>0</v>
      </c>
      <c r="L4398" s="0" t="n">
        <f aca="false">IF(C4398=1,0,MIN(F4398-K4398,Assumptions!$C$15,MAX(0,$B$10-O4397-M4398)))</f>
        <v>152.7885508</v>
      </c>
      <c r="M4398" s="0" t="n">
        <f aca="false">'Profiles 8760'!H4387</f>
        <v>146000</v>
      </c>
      <c r="N4398" s="0" t="n">
        <f aca="false">J4398+L4398</f>
        <v>152.7885508</v>
      </c>
      <c r="O4398" s="0" t="n">
        <f aca="false">O4397+N4398</f>
        <v>413088.021032736</v>
      </c>
      <c r="P4398" s="0" t="n">
        <f aca="false">MIN($B$5,P4397+K4398*$B$6-I4398)</f>
        <v>510.81</v>
      </c>
      <c r="Q4398" s="0" t="n">
        <f aca="false">MAX(0,F4398-H4398-K4398-L4398)</f>
        <v>0</v>
      </c>
    </row>
    <row r="4399" customFormat="false" ht="15" hidden="false" customHeight="false" outlineLevel="0" collapsed="false">
      <c r="A4399" s="0" t="n">
        <f aca="false">'Profiles 8760'!A4388</f>
        <v>4386</v>
      </c>
      <c r="B4399" s="0" t="n">
        <f aca="false">'Profiles 8760'!B4388</f>
        <v>7</v>
      </c>
      <c r="C4399" s="0" t="n">
        <f aca="false">'Profiles 8760'!E4388</f>
        <v>0</v>
      </c>
      <c r="D4399" s="0" t="n">
        <f aca="false">'Profiles 8760'!F4388</f>
        <v>0.255352</v>
      </c>
      <c r="E4399" s="0" t="n">
        <f aca="false">'Profiles 8760'!G4388</f>
        <v>0.598054</v>
      </c>
      <c r="F4399" s="0" t="n">
        <f aca="false">D4399*Assumptions!$C$11*$B$7+E4399*Assumptions!$C$12*$B$8</f>
        <v>98.2060662</v>
      </c>
      <c r="G4399" s="0" t="n">
        <f aca="false">C4399*Assumptions!$C$15</f>
        <v>0</v>
      </c>
      <c r="H4399" s="0" t="n">
        <f aca="false">MIN(F4399,G4399)</f>
        <v>0</v>
      </c>
      <c r="I4399" s="0" t="n">
        <f aca="false">IF(C4399=1,MIN(G4399-H4399,Assumptions!$C$13,P4398),0)</f>
        <v>0</v>
      </c>
      <c r="J4399" s="0" t="n">
        <f aca="false">H4399+I4399</f>
        <v>0</v>
      </c>
      <c r="K4399" s="0" t="n">
        <f aca="false">MIN(IF(C4399=1,F4399-H4399,F4399),Assumptions!$C$13,MAX(0,($B$5-P4398)/$B$6))</f>
        <v>0</v>
      </c>
      <c r="L4399" s="0" t="n">
        <f aca="false">IF(C4399=1,0,MIN(F4399-K4399,Assumptions!$C$15,MAX(0,$B$10-O4398-M4399)))</f>
        <v>98.2060662</v>
      </c>
      <c r="M4399" s="0" t="n">
        <f aca="false">'Profiles 8760'!H4388</f>
        <v>146000</v>
      </c>
      <c r="N4399" s="0" t="n">
        <f aca="false">J4399+L4399</f>
        <v>98.2060662</v>
      </c>
      <c r="O4399" s="0" t="n">
        <f aca="false">O4398+N4399</f>
        <v>413186.227098935</v>
      </c>
      <c r="P4399" s="0" t="n">
        <f aca="false">MIN($B$5,P4398+K4399*$B$6-I4399)</f>
        <v>510.81</v>
      </c>
      <c r="Q4399" s="0" t="n">
        <f aca="false">MAX(0,F4399-H4399-K4399-L4399)</f>
        <v>0</v>
      </c>
    </row>
    <row r="4400" customFormat="false" ht="15" hidden="false" customHeight="false" outlineLevel="0" collapsed="false">
      <c r="A4400" s="0" t="n">
        <f aca="false">'Profiles 8760'!A4389</f>
        <v>4387</v>
      </c>
      <c r="B4400" s="0" t="n">
        <f aca="false">'Profiles 8760'!B4389</f>
        <v>7</v>
      </c>
      <c r="C4400" s="0" t="n">
        <f aca="false">'Profiles 8760'!E4389</f>
        <v>0</v>
      </c>
      <c r="D4400" s="0" t="n">
        <f aca="false">'Profiles 8760'!F4389</f>
        <v>0.079412</v>
      </c>
      <c r="E4400" s="0" t="n">
        <f aca="false">'Profiles 8760'!G4389</f>
        <v>0.515033</v>
      </c>
      <c r="F4400" s="0" t="n">
        <f aca="false">D4400*Assumptions!$C$11*$B$7+E4400*Assumptions!$C$12*$B$8</f>
        <v>43.9990353</v>
      </c>
      <c r="G4400" s="0" t="n">
        <f aca="false">C4400*Assumptions!$C$15</f>
        <v>0</v>
      </c>
      <c r="H4400" s="0" t="n">
        <f aca="false">MIN(F4400,G4400)</f>
        <v>0</v>
      </c>
      <c r="I4400" s="0" t="n">
        <f aca="false">IF(C4400=1,MIN(G4400-H4400,Assumptions!$C$13,P4399),0)</f>
        <v>0</v>
      </c>
      <c r="J4400" s="0" t="n">
        <f aca="false">H4400+I4400</f>
        <v>0</v>
      </c>
      <c r="K4400" s="0" t="n">
        <f aca="false">MIN(IF(C4400=1,F4400-H4400,F4400),Assumptions!$C$13,MAX(0,($B$5-P4399)/$B$6))</f>
        <v>0</v>
      </c>
      <c r="L4400" s="0" t="n">
        <f aca="false">IF(C4400=1,0,MIN(F4400-K4400,Assumptions!$C$15,MAX(0,$B$10-O4399-M4400)))</f>
        <v>43.9990353</v>
      </c>
      <c r="M4400" s="0" t="n">
        <f aca="false">'Profiles 8760'!H4389</f>
        <v>146000</v>
      </c>
      <c r="N4400" s="0" t="n">
        <f aca="false">J4400+L4400</f>
        <v>43.9990353</v>
      </c>
      <c r="O4400" s="0" t="n">
        <f aca="false">O4399+N4400</f>
        <v>413230.226134235</v>
      </c>
      <c r="P4400" s="0" t="n">
        <f aca="false">MIN($B$5,P4399+K4400*$B$6-I4400)</f>
        <v>510.81</v>
      </c>
      <c r="Q4400" s="0" t="n">
        <f aca="false">MAX(0,F4400-H4400-K4400-L4400)</f>
        <v>0</v>
      </c>
    </row>
    <row r="4401" customFormat="false" ht="15" hidden="false" customHeight="false" outlineLevel="0" collapsed="false">
      <c r="A4401" s="0" t="n">
        <f aca="false">'Profiles 8760'!A4390</f>
        <v>4388</v>
      </c>
      <c r="B4401" s="0" t="n">
        <f aca="false">'Profiles 8760'!B4390</f>
        <v>7</v>
      </c>
      <c r="C4401" s="0" t="n">
        <f aca="false">'Profiles 8760'!E4390</f>
        <v>1</v>
      </c>
      <c r="D4401" s="0" t="n">
        <f aca="false">'Profiles 8760'!F4390</f>
        <v>0</v>
      </c>
      <c r="E4401" s="0" t="n">
        <f aca="false">'Profiles 8760'!G4390</f>
        <v>0.714876</v>
      </c>
      <c r="F4401" s="0" t="n">
        <f aca="false">D4401*Assumptions!$C$11*$B$7+E4401*Assumptions!$C$12*$B$8</f>
        <v>29.2384284</v>
      </c>
      <c r="G4401" s="0" t="n">
        <f aca="false">C4401*Assumptions!$C$15</f>
        <v>200</v>
      </c>
      <c r="H4401" s="0" t="n">
        <f aca="false">MIN(F4401,G4401)</f>
        <v>29.2384284</v>
      </c>
      <c r="I4401" s="0" t="n">
        <f aca="false">IF(C4401=1,MIN(G4401-H4401,Assumptions!$C$13,P4400),0)</f>
        <v>170.7615716</v>
      </c>
      <c r="J4401" s="0" t="n">
        <f aca="false">H4401+I4401</f>
        <v>200</v>
      </c>
      <c r="K4401" s="0" t="n">
        <f aca="false">MIN(IF(C4401=1,F4401-H4401,F4401),Assumptions!$C$13,MAX(0,($B$5-P4400)/$B$6))</f>
        <v>0</v>
      </c>
      <c r="L4401" s="0" t="n">
        <f aca="false">IF(C4401=1,0,MIN(F4401-K4401,Assumptions!$C$15,MAX(0,$B$10-O4400-M4401)))</f>
        <v>0</v>
      </c>
      <c r="M4401" s="0" t="n">
        <f aca="false">'Profiles 8760'!H4390</f>
        <v>145800</v>
      </c>
      <c r="N4401" s="0" t="n">
        <f aca="false">J4401+L4401</f>
        <v>200</v>
      </c>
      <c r="O4401" s="0" t="n">
        <f aca="false">O4400+N4401</f>
        <v>413430.226134235</v>
      </c>
      <c r="P4401" s="0" t="n">
        <f aca="false">MIN($B$5,P4400+K4401*$B$6-I4401)</f>
        <v>340.0484284</v>
      </c>
      <c r="Q4401" s="0" t="n">
        <f aca="false">MAX(0,F4401-H4401-K4401-L4401)</f>
        <v>0</v>
      </c>
    </row>
    <row r="4402" customFormat="false" ht="15" hidden="false" customHeight="false" outlineLevel="0" collapsed="false">
      <c r="A4402" s="0" t="n">
        <f aca="false">'Profiles 8760'!A4391</f>
        <v>4389</v>
      </c>
      <c r="B4402" s="0" t="n">
        <f aca="false">'Profiles 8760'!B4391</f>
        <v>7</v>
      </c>
      <c r="C4402" s="0" t="n">
        <f aca="false">'Profiles 8760'!E4391</f>
        <v>1</v>
      </c>
      <c r="D4402" s="0" t="n">
        <f aca="false">'Profiles 8760'!F4391</f>
        <v>0</v>
      </c>
      <c r="E4402" s="0" t="n">
        <f aca="false">'Profiles 8760'!G4391</f>
        <v>1</v>
      </c>
      <c r="F4402" s="0" t="n">
        <f aca="false">D4402*Assumptions!$C$11*$B$7+E4402*Assumptions!$C$12*$B$8</f>
        <v>40.9</v>
      </c>
      <c r="G4402" s="0" t="n">
        <f aca="false">C4402*Assumptions!$C$15</f>
        <v>200</v>
      </c>
      <c r="H4402" s="0" t="n">
        <f aca="false">MIN(F4402,G4402)</f>
        <v>40.9</v>
      </c>
      <c r="I4402" s="0" t="n">
        <f aca="false">IF(C4402=1,MIN(G4402-H4402,Assumptions!$C$13,P4401),0)</f>
        <v>159.1</v>
      </c>
      <c r="J4402" s="0" t="n">
        <f aca="false">H4402+I4402</f>
        <v>200</v>
      </c>
      <c r="K4402" s="0" t="n">
        <f aca="false">MIN(IF(C4402=1,F4402-H4402,F4402),Assumptions!$C$13,MAX(0,($B$5-P4401)/$B$6))</f>
        <v>0</v>
      </c>
      <c r="L4402" s="0" t="n">
        <f aca="false">IF(C4402=1,0,MIN(F4402-K4402,Assumptions!$C$15,MAX(0,$B$10-O4401-M4402)))</f>
        <v>0</v>
      </c>
      <c r="M4402" s="0" t="n">
        <f aca="false">'Profiles 8760'!H4391</f>
        <v>145600</v>
      </c>
      <c r="N4402" s="0" t="n">
        <f aca="false">J4402+L4402</f>
        <v>200</v>
      </c>
      <c r="O4402" s="0" t="n">
        <f aca="false">O4401+N4402</f>
        <v>413630.226134235</v>
      </c>
      <c r="P4402" s="0" t="n">
        <f aca="false">MIN($B$5,P4401+K4402*$B$6-I4402)</f>
        <v>180.9484284</v>
      </c>
      <c r="Q4402" s="0" t="n">
        <f aca="false">MAX(0,F4402-H4402-K4402-L4402)</f>
        <v>0</v>
      </c>
    </row>
    <row r="4403" customFormat="false" ht="15" hidden="false" customHeight="false" outlineLevel="0" collapsed="false">
      <c r="A4403" s="0" t="n">
        <f aca="false">'Profiles 8760'!A4392</f>
        <v>4390</v>
      </c>
      <c r="B4403" s="0" t="n">
        <f aca="false">'Profiles 8760'!B4392</f>
        <v>7</v>
      </c>
      <c r="C4403" s="0" t="n">
        <f aca="false">'Profiles 8760'!E4392</f>
        <v>0</v>
      </c>
      <c r="D4403" s="0" t="n">
        <f aca="false">'Profiles 8760'!F4392</f>
        <v>0</v>
      </c>
      <c r="E4403" s="0" t="n">
        <f aca="false">'Profiles 8760'!G4392</f>
        <v>1</v>
      </c>
      <c r="F4403" s="0" t="n">
        <f aca="false">D4403*Assumptions!$C$11*$B$7+E4403*Assumptions!$C$12*$B$8</f>
        <v>40.9</v>
      </c>
      <c r="G4403" s="0" t="n">
        <f aca="false">C4403*Assumptions!$C$15</f>
        <v>0</v>
      </c>
      <c r="H4403" s="0" t="n">
        <f aca="false">MIN(F4403,G4403)</f>
        <v>0</v>
      </c>
      <c r="I4403" s="0" t="n">
        <f aca="false">IF(C4403=1,MIN(G4403-H4403,Assumptions!$C$13,P4402),0)</f>
        <v>0</v>
      </c>
      <c r="J4403" s="0" t="n">
        <f aca="false">H4403+I4403</f>
        <v>0</v>
      </c>
      <c r="K4403" s="0" t="n">
        <f aca="false">MIN(IF(C4403=1,F4403-H4403,F4403),Assumptions!$C$13,MAX(0,($B$5-P4402)/$B$6))</f>
        <v>40.9</v>
      </c>
      <c r="L4403" s="0" t="n">
        <f aca="false">IF(C4403=1,0,MIN(F4403-K4403,Assumptions!$C$15,MAX(0,$B$10-O4402-M4403)))</f>
        <v>0</v>
      </c>
      <c r="M4403" s="0" t="n">
        <f aca="false">'Profiles 8760'!H4392</f>
        <v>145600</v>
      </c>
      <c r="N4403" s="0" t="n">
        <f aca="false">J4403+L4403</f>
        <v>0</v>
      </c>
      <c r="O4403" s="0" t="n">
        <f aca="false">O4402+N4403</f>
        <v>413630.226134235</v>
      </c>
      <c r="P4403" s="0" t="n">
        <f aca="false">MIN($B$5,P4402+K4403*$B$6-I4403)</f>
        <v>216.4005484</v>
      </c>
      <c r="Q4403" s="0" t="n">
        <f aca="false">MAX(0,F4403-H4403-K4403-L4403)</f>
        <v>0</v>
      </c>
    </row>
    <row r="4404" customFormat="false" ht="15" hidden="false" customHeight="false" outlineLevel="0" collapsed="false">
      <c r="A4404" s="0" t="n">
        <f aca="false">'Profiles 8760'!A4393</f>
        <v>4391</v>
      </c>
      <c r="B4404" s="0" t="n">
        <f aca="false">'Profiles 8760'!B4393</f>
        <v>7</v>
      </c>
      <c r="C4404" s="0" t="n">
        <f aca="false">'Profiles 8760'!E4393</f>
        <v>0</v>
      </c>
      <c r="D4404" s="0" t="n">
        <f aca="false">'Profiles 8760'!F4393</f>
        <v>0</v>
      </c>
      <c r="E4404" s="0" t="n">
        <f aca="false">'Profiles 8760'!G4393</f>
        <v>1</v>
      </c>
      <c r="F4404" s="0" t="n">
        <f aca="false">D4404*Assumptions!$C$11*$B$7+E4404*Assumptions!$C$12*$B$8</f>
        <v>40.9</v>
      </c>
      <c r="G4404" s="0" t="n">
        <f aca="false">C4404*Assumptions!$C$15</f>
        <v>0</v>
      </c>
      <c r="H4404" s="0" t="n">
        <f aca="false">MIN(F4404,G4404)</f>
        <v>0</v>
      </c>
      <c r="I4404" s="0" t="n">
        <f aca="false">IF(C4404=1,MIN(G4404-H4404,Assumptions!$C$13,P4403),0)</f>
        <v>0</v>
      </c>
      <c r="J4404" s="0" t="n">
        <f aca="false">H4404+I4404</f>
        <v>0</v>
      </c>
      <c r="K4404" s="0" t="n">
        <f aca="false">MIN(IF(C4404=1,F4404-H4404,F4404),Assumptions!$C$13,MAX(0,($B$5-P4403)/$B$6))</f>
        <v>40.9</v>
      </c>
      <c r="L4404" s="0" t="n">
        <f aca="false">IF(C4404=1,0,MIN(F4404-K4404,Assumptions!$C$15,MAX(0,$B$10-O4403-M4404)))</f>
        <v>0</v>
      </c>
      <c r="M4404" s="0" t="n">
        <f aca="false">'Profiles 8760'!H4393</f>
        <v>145600</v>
      </c>
      <c r="N4404" s="0" t="n">
        <f aca="false">J4404+L4404</f>
        <v>0</v>
      </c>
      <c r="O4404" s="0" t="n">
        <f aca="false">O4403+N4404</f>
        <v>413630.226134235</v>
      </c>
      <c r="P4404" s="0" t="n">
        <f aca="false">MIN($B$5,P4403+K4404*$B$6-I4404)</f>
        <v>251.8526684</v>
      </c>
      <c r="Q4404" s="0" t="n">
        <f aca="false">MAX(0,F4404-H4404-K4404-L4404)</f>
        <v>0</v>
      </c>
    </row>
    <row r="4405" customFormat="false" ht="15" hidden="false" customHeight="false" outlineLevel="0" collapsed="false">
      <c r="A4405" s="0" t="n">
        <f aca="false">'Profiles 8760'!A4394</f>
        <v>4392</v>
      </c>
      <c r="B4405" s="0" t="n">
        <f aca="false">'Profiles 8760'!B4394</f>
        <v>7</v>
      </c>
      <c r="C4405" s="0" t="n">
        <f aca="false">'Profiles 8760'!E4394</f>
        <v>0</v>
      </c>
      <c r="D4405" s="0" t="n">
        <f aca="false">'Profiles 8760'!F4394</f>
        <v>0</v>
      </c>
      <c r="E4405" s="0" t="n">
        <f aca="false">'Profiles 8760'!G4394</f>
        <v>1</v>
      </c>
      <c r="F4405" s="0" t="n">
        <f aca="false">D4405*Assumptions!$C$11*$B$7+E4405*Assumptions!$C$12*$B$8</f>
        <v>40.9</v>
      </c>
      <c r="G4405" s="0" t="n">
        <f aca="false">C4405*Assumptions!$C$15</f>
        <v>0</v>
      </c>
      <c r="H4405" s="0" t="n">
        <f aca="false">MIN(F4405,G4405)</f>
        <v>0</v>
      </c>
      <c r="I4405" s="0" t="n">
        <f aca="false">IF(C4405=1,MIN(G4405-H4405,Assumptions!$C$13,P4404),0)</f>
        <v>0</v>
      </c>
      <c r="J4405" s="0" t="n">
        <f aca="false">H4405+I4405</f>
        <v>0</v>
      </c>
      <c r="K4405" s="0" t="n">
        <f aca="false">MIN(IF(C4405=1,F4405-H4405,F4405),Assumptions!$C$13,MAX(0,($B$5-P4404)/$B$6))</f>
        <v>40.9</v>
      </c>
      <c r="L4405" s="0" t="n">
        <f aca="false">IF(C4405=1,0,MIN(F4405-K4405,Assumptions!$C$15,MAX(0,$B$10-O4404-M4405)))</f>
        <v>0</v>
      </c>
      <c r="M4405" s="0" t="n">
        <f aca="false">'Profiles 8760'!H4394</f>
        <v>145600</v>
      </c>
      <c r="N4405" s="0" t="n">
        <f aca="false">J4405+L4405</f>
        <v>0</v>
      </c>
      <c r="O4405" s="0" t="n">
        <f aca="false">O4404+N4405</f>
        <v>413630.226134235</v>
      </c>
      <c r="P4405" s="0" t="n">
        <f aca="false">MIN($B$5,P4404+K4405*$B$6-I4405)</f>
        <v>287.3047884</v>
      </c>
      <c r="Q4405" s="0" t="n">
        <f aca="false">MAX(0,F4405-H4405-K4405-L4405)</f>
        <v>0</v>
      </c>
    </row>
    <row r="4406" customFormat="false" ht="15" hidden="false" customHeight="false" outlineLevel="0" collapsed="false">
      <c r="A4406" s="0" t="n">
        <f aca="false">'Profiles 8760'!A4395</f>
        <v>4393</v>
      </c>
      <c r="B4406" s="0" t="n">
        <f aca="false">'Profiles 8760'!B4395</f>
        <v>7</v>
      </c>
      <c r="C4406" s="0" t="n">
        <f aca="false">'Profiles 8760'!E4395</f>
        <v>0</v>
      </c>
      <c r="D4406" s="0" t="n">
        <f aca="false">'Profiles 8760'!F4395</f>
        <v>0</v>
      </c>
      <c r="E4406" s="0" t="n">
        <f aca="false">'Profiles 8760'!G4395</f>
        <v>0.719944</v>
      </c>
      <c r="F4406" s="0" t="n">
        <f aca="false">D4406*Assumptions!$C$11*$B$7+E4406*Assumptions!$C$12*$B$8</f>
        <v>29.4457096</v>
      </c>
      <c r="G4406" s="0" t="n">
        <f aca="false">C4406*Assumptions!$C$15</f>
        <v>0</v>
      </c>
      <c r="H4406" s="0" t="n">
        <f aca="false">MIN(F4406,G4406)</f>
        <v>0</v>
      </c>
      <c r="I4406" s="0" t="n">
        <f aca="false">IF(C4406=1,MIN(G4406-H4406,Assumptions!$C$13,P4405),0)</f>
        <v>0</v>
      </c>
      <c r="J4406" s="0" t="n">
        <f aca="false">H4406+I4406</f>
        <v>0</v>
      </c>
      <c r="K4406" s="0" t="n">
        <f aca="false">MIN(IF(C4406=1,F4406-H4406,F4406),Assumptions!$C$13,MAX(0,($B$5-P4405)/$B$6))</f>
        <v>29.4457096</v>
      </c>
      <c r="L4406" s="0" t="n">
        <f aca="false">IF(C4406=1,0,MIN(F4406-K4406,Assumptions!$C$15,MAX(0,$B$10-O4405-M4406)))</f>
        <v>0</v>
      </c>
      <c r="M4406" s="0" t="n">
        <f aca="false">'Profiles 8760'!H4395</f>
        <v>145600</v>
      </c>
      <c r="N4406" s="0" t="n">
        <f aca="false">J4406+L4406</f>
        <v>0</v>
      </c>
      <c r="O4406" s="0" t="n">
        <f aca="false">O4405+N4406</f>
        <v>413630.226134235</v>
      </c>
      <c r="P4406" s="0" t="n">
        <f aca="false">MIN($B$5,P4405+K4406*$B$6-I4406)</f>
        <v>312.82832948128</v>
      </c>
      <c r="Q4406" s="0" t="n">
        <f aca="false">MAX(0,F4406-H4406-K4406-L4406)</f>
        <v>0</v>
      </c>
    </row>
    <row r="4407" customFormat="false" ht="15" hidden="false" customHeight="false" outlineLevel="0" collapsed="false">
      <c r="A4407" s="0" t="n">
        <f aca="false">'Profiles 8760'!A4396</f>
        <v>4394</v>
      </c>
      <c r="B4407" s="0" t="n">
        <f aca="false">'Profiles 8760'!B4396</f>
        <v>7</v>
      </c>
      <c r="C4407" s="0" t="n">
        <f aca="false">'Profiles 8760'!E4396</f>
        <v>0</v>
      </c>
      <c r="D4407" s="0" t="n">
        <f aca="false">'Profiles 8760'!F4396</f>
        <v>0</v>
      </c>
      <c r="E4407" s="0" t="n">
        <f aca="false">'Profiles 8760'!G4396</f>
        <v>0.842505</v>
      </c>
      <c r="F4407" s="0" t="n">
        <f aca="false">D4407*Assumptions!$C$11*$B$7+E4407*Assumptions!$C$12*$B$8</f>
        <v>34.4584545</v>
      </c>
      <c r="G4407" s="0" t="n">
        <f aca="false">C4407*Assumptions!$C$15</f>
        <v>0</v>
      </c>
      <c r="H4407" s="0" t="n">
        <f aca="false">MIN(F4407,G4407)</f>
        <v>0</v>
      </c>
      <c r="I4407" s="0" t="n">
        <f aca="false">IF(C4407=1,MIN(G4407-H4407,Assumptions!$C$13,P4406),0)</f>
        <v>0</v>
      </c>
      <c r="J4407" s="0" t="n">
        <f aca="false">H4407+I4407</f>
        <v>0</v>
      </c>
      <c r="K4407" s="0" t="n">
        <f aca="false">MIN(IF(C4407=1,F4407-H4407,F4407),Assumptions!$C$13,MAX(0,($B$5-P4406)/$B$6))</f>
        <v>34.4584545</v>
      </c>
      <c r="L4407" s="0" t="n">
        <f aca="false">IF(C4407=1,0,MIN(F4407-K4407,Assumptions!$C$15,MAX(0,$B$10-O4406-M4407)))</f>
        <v>0</v>
      </c>
      <c r="M4407" s="0" t="n">
        <f aca="false">'Profiles 8760'!H4396</f>
        <v>145600</v>
      </c>
      <c r="N4407" s="0" t="n">
        <f aca="false">J4407+L4407</f>
        <v>0</v>
      </c>
      <c r="O4407" s="0" t="n">
        <f aca="false">O4406+N4407</f>
        <v>413630.226134235</v>
      </c>
      <c r="P4407" s="0" t="n">
        <f aca="false">MIN($B$5,P4406+K4407*$B$6-I4407)</f>
        <v>342.69691784188</v>
      </c>
      <c r="Q4407" s="0" t="n">
        <f aca="false">MAX(0,F4407-H4407-K4407-L4407)</f>
        <v>0</v>
      </c>
    </row>
    <row r="4408" customFormat="false" ht="15" hidden="false" customHeight="false" outlineLevel="0" collapsed="false">
      <c r="A4408" s="0" t="n">
        <f aca="false">'Profiles 8760'!A4397</f>
        <v>4395</v>
      </c>
      <c r="B4408" s="0" t="n">
        <f aca="false">'Profiles 8760'!B4397</f>
        <v>7</v>
      </c>
      <c r="C4408" s="0" t="n">
        <f aca="false">'Profiles 8760'!E4397</f>
        <v>0</v>
      </c>
      <c r="D4408" s="0" t="n">
        <f aca="false">'Profiles 8760'!F4397</f>
        <v>0</v>
      </c>
      <c r="E4408" s="0" t="n">
        <f aca="false">'Profiles 8760'!G4397</f>
        <v>0.581955</v>
      </c>
      <c r="F4408" s="0" t="n">
        <f aca="false">D4408*Assumptions!$C$11*$B$7+E4408*Assumptions!$C$12*$B$8</f>
        <v>23.8019595</v>
      </c>
      <c r="G4408" s="0" t="n">
        <f aca="false">C4408*Assumptions!$C$15</f>
        <v>0</v>
      </c>
      <c r="H4408" s="0" t="n">
        <f aca="false">MIN(F4408,G4408)</f>
        <v>0</v>
      </c>
      <c r="I4408" s="0" t="n">
        <f aca="false">IF(C4408=1,MIN(G4408-H4408,Assumptions!$C$13,P4407),0)</f>
        <v>0</v>
      </c>
      <c r="J4408" s="0" t="n">
        <f aca="false">H4408+I4408</f>
        <v>0</v>
      </c>
      <c r="K4408" s="0" t="n">
        <f aca="false">MIN(IF(C4408=1,F4408-H4408,F4408),Assumptions!$C$13,MAX(0,($B$5-P4407)/$B$6))</f>
        <v>23.8019595</v>
      </c>
      <c r="L4408" s="0" t="n">
        <f aca="false">IF(C4408=1,0,MIN(F4408-K4408,Assumptions!$C$15,MAX(0,$B$10-O4407-M4408)))</f>
        <v>0</v>
      </c>
      <c r="M4408" s="0" t="n">
        <f aca="false">'Profiles 8760'!H4397</f>
        <v>145600</v>
      </c>
      <c r="N4408" s="0" t="n">
        <f aca="false">J4408+L4408</f>
        <v>0</v>
      </c>
      <c r="O4408" s="0" t="n">
        <f aca="false">O4407+N4408</f>
        <v>413630.226134235</v>
      </c>
      <c r="P4408" s="0" t="n">
        <f aca="false">MIN($B$5,P4407+K4408*$B$6-I4408)</f>
        <v>363.32845633648</v>
      </c>
      <c r="Q4408" s="0" t="n">
        <f aca="false">MAX(0,F4408-H4408-K4408-L4408)</f>
        <v>0</v>
      </c>
    </row>
    <row r="4409" customFormat="false" ht="15" hidden="false" customHeight="false" outlineLevel="0" collapsed="false">
      <c r="A4409" s="0" t="n">
        <f aca="false">'Profiles 8760'!A4398</f>
        <v>4396</v>
      </c>
      <c r="B4409" s="0" t="n">
        <f aca="false">'Profiles 8760'!B4398</f>
        <v>7</v>
      </c>
      <c r="C4409" s="0" t="n">
        <f aca="false">'Profiles 8760'!E4398</f>
        <v>0</v>
      </c>
      <c r="D4409" s="0" t="n">
        <f aca="false">'Profiles 8760'!F4398</f>
        <v>0</v>
      </c>
      <c r="E4409" s="0" t="n">
        <f aca="false">'Profiles 8760'!G4398</f>
        <v>0.495246</v>
      </c>
      <c r="F4409" s="0" t="n">
        <f aca="false">D4409*Assumptions!$C$11*$B$7+E4409*Assumptions!$C$12*$B$8</f>
        <v>20.2555614</v>
      </c>
      <c r="G4409" s="0" t="n">
        <f aca="false">C4409*Assumptions!$C$15</f>
        <v>0</v>
      </c>
      <c r="H4409" s="0" t="n">
        <f aca="false">MIN(F4409,G4409)</f>
        <v>0</v>
      </c>
      <c r="I4409" s="0" t="n">
        <f aca="false">IF(C4409=1,MIN(G4409-H4409,Assumptions!$C$13,P4408),0)</f>
        <v>0</v>
      </c>
      <c r="J4409" s="0" t="n">
        <f aca="false">H4409+I4409</f>
        <v>0</v>
      </c>
      <c r="K4409" s="0" t="n">
        <f aca="false">MIN(IF(C4409=1,F4409-H4409,F4409),Assumptions!$C$13,MAX(0,($B$5-P4408)/$B$6))</f>
        <v>20.2555614</v>
      </c>
      <c r="L4409" s="0" t="n">
        <f aca="false">IF(C4409=1,0,MIN(F4409-K4409,Assumptions!$C$15,MAX(0,$B$10-O4408-M4409)))</f>
        <v>0</v>
      </c>
      <c r="M4409" s="0" t="n">
        <f aca="false">'Profiles 8760'!H4398</f>
        <v>145600</v>
      </c>
      <c r="N4409" s="0" t="n">
        <f aca="false">J4409+L4409</f>
        <v>0</v>
      </c>
      <c r="O4409" s="0" t="n">
        <f aca="false">O4408+N4409</f>
        <v>413630.226134235</v>
      </c>
      <c r="P4409" s="0" t="n">
        <f aca="false">MIN($B$5,P4408+K4409*$B$6-I4409)</f>
        <v>380.885976958</v>
      </c>
      <c r="Q4409" s="0" t="n">
        <f aca="false">MAX(0,F4409-H4409-K4409-L4409)</f>
        <v>0</v>
      </c>
    </row>
    <row r="4410" customFormat="false" ht="15" hidden="false" customHeight="false" outlineLevel="0" collapsed="false">
      <c r="A4410" s="0" t="n">
        <f aca="false">'Profiles 8760'!A4399</f>
        <v>4397</v>
      </c>
      <c r="B4410" s="0" t="n">
        <f aca="false">'Profiles 8760'!B4399</f>
        <v>7</v>
      </c>
      <c r="C4410" s="0" t="n">
        <f aca="false">'Profiles 8760'!E4399</f>
        <v>0</v>
      </c>
      <c r="D4410" s="0" t="n">
        <f aca="false">'Profiles 8760'!F4399</f>
        <v>0</v>
      </c>
      <c r="E4410" s="0" t="n">
        <f aca="false">'Profiles 8760'!G4399</f>
        <v>0.548729</v>
      </c>
      <c r="F4410" s="0" t="n">
        <f aca="false">D4410*Assumptions!$C$11*$B$7+E4410*Assumptions!$C$12*$B$8</f>
        <v>22.4430161</v>
      </c>
      <c r="G4410" s="0" t="n">
        <f aca="false">C4410*Assumptions!$C$15</f>
        <v>0</v>
      </c>
      <c r="H4410" s="0" t="n">
        <f aca="false">MIN(F4410,G4410)</f>
        <v>0</v>
      </c>
      <c r="I4410" s="0" t="n">
        <f aca="false">IF(C4410=1,MIN(G4410-H4410,Assumptions!$C$13,P4409),0)</f>
        <v>0</v>
      </c>
      <c r="J4410" s="0" t="n">
        <f aca="false">H4410+I4410</f>
        <v>0</v>
      </c>
      <c r="K4410" s="0" t="n">
        <f aca="false">MIN(IF(C4410=1,F4410-H4410,F4410),Assumptions!$C$13,MAX(0,($B$5-P4409)/$B$6))</f>
        <v>22.4430161</v>
      </c>
      <c r="L4410" s="0" t="n">
        <f aca="false">IF(C4410=1,0,MIN(F4410-K4410,Assumptions!$C$15,MAX(0,$B$10-O4409-M4410)))</f>
        <v>0</v>
      </c>
      <c r="M4410" s="0" t="n">
        <f aca="false">'Profiles 8760'!H4399</f>
        <v>145600</v>
      </c>
      <c r="N4410" s="0" t="n">
        <f aca="false">J4410+L4410</f>
        <v>0</v>
      </c>
      <c r="O4410" s="0" t="n">
        <f aca="false">O4409+N4410</f>
        <v>413630.226134235</v>
      </c>
      <c r="P4410" s="0" t="n">
        <f aca="false">MIN($B$5,P4409+K4410*$B$6-I4410)</f>
        <v>400.33958331348</v>
      </c>
      <c r="Q4410" s="0" t="n">
        <f aca="false">MAX(0,F4410-H4410-K4410-L4410)</f>
        <v>0</v>
      </c>
    </row>
    <row r="4411" customFormat="false" ht="15" hidden="false" customHeight="false" outlineLevel="0" collapsed="false">
      <c r="A4411" s="0" t="n">
        <f aca="false">'Profiles 8760'!A4400</f>
        <v>4398</v>
      </c>
      <c r="B4411" s="0" t="n">
        <f aca="false">'Profiles 8760'!B4400</f>
        <v>7</v>
      </c>
      <c r="C4411" s="0" t="n">
        <f aca="false">'Profiles 8760'!E4400</f>
        <v>0</v>
      </c>
      <c r="D4411" s="0" t="n">
        <f aca="false">'Profiles 8760'!F4400</f>
        <v>0</v>
      </c>
      <c r="E4411" s="0" t="n">
        <f aca="false">'Profiles 8760'!G4400</f>
        <v>0.575162</v>
      </c>
      <c r="F4411" s="0" t="n">
        <f aca="false">D4411*Assumptions!$C$11*$B$7+E4411*Assumptions!$C$12*$B$8</f>
        <v>23.5241258</v>
      </c>
      <c r="G4411" s="0" t="n">
        <f aca="false">C4411*Assumptions!$C$15</f>
        <v>0</v>
      </c>
      <c r="H4411" s="0" t="n">
        <f aca="false">MIN(F4411,G4411)</f>
        <v>0</v>
      </c>
      <c r="I4411" s="0" t="n">
        <f aca="false">IF(C4411=1,MIN(G4411-H4411,Assumptions!$C$13,P4410),0)</f>
        <v>0</v>
      </c>
      <c r="J4411" s="0" t="n">
        <f aca="false">H4411+I4411</f>
        <v>0</v>
      </c>
      <c r="K4411" s="0" t="n">
        <f aca="false">MIN(IF(C4411=1,F4411-H4411,F4411),Assumptions!$C$13,MAX(0,($B$5-P4410)/$B$6))</f>
        <v>23.5241258</v>
      </c>
      <c r="L4411" s="0" t="n">
        <f aca="false">IF(C4411=1,0,MIN(F4411-K4411,Assumptions!$C$15,MAX(0,$B$10-O4410-M4411)))</f>
        <v>0</v>
      </c>
      <c r="M4411" s="0" t="n">
        <f aca="false">'Profiles 8760'!H4400</f>
        <v>145600</v>
      </c>
      <c r="N4411" s="0" t="n">
        <f aca="false">J4411+L4411</f>
        <v>0</v>
      </c>
      <c r="O4411" s="0" t="n">
        <f aca="false">O4410+N4411</f>
        <v>413630.226134235</v>
      </c>
      <c r="P4411" s="0" t="n">
        <f aca="false">MIN($B$5,P4410+K4411*$B$6-I4411)</f>
        <v>420.73029555692</v>
      </c>
      <c r="Q4411" s="0" t="n">
        <f aca="false">MAX(0,F4411-H4411-K4411-L4411)</f>
        <v>0</v>
      </c>
    </row>
    <row r="4412" customFormat="false" ht="15" hidden="false" customHeight="false" outlineLevel="0" collapsed="false">
      <c r="A4412" s="0" t="n">
        <f aca="false">'Profiles 8760'!A4401</f>
        <v>4399</v>
      </c>
      <c r="B4412" s="0" t="n">
        <f aca="false">'Profiles 8760'!B4401</f>
        <v>7</v>
      </c>
      <c r="C4412" s="0" t="n">
        <f aca="false">'Profiles 8760'!E4401</f>
        <v>0</v>
      </c>
      <c r="D4412" s="0" t="n">
        <f aca="false">'Profiles 8760'!F4401</f>
        <v>0.08655</v>
      </c>
      <c r="E4412" s="0" t="n">
        <f aca="false">'Profiles 8760'!G4401</f>
        <v>0.621414</v>
      </c>
      <c r="F4412" s="0" t="n">
        <f aca="false">D4412*Assumptions!$C$11*$B$7+E4412*Assumptions!$C$12*$B$8</f>
        <v>50.4114726</v>
      </c>
      <c r="G4412" s="0" t="n">
        <f aca="false">C4412*Assumptions!$C$15</f>
        <v>0</v>
      </c>
      <c r="H4412" s="0" t="n">
        <f aca="false">MIN(F4412,G4412)</f>
        <v>0</v>
      </c>
      <c r="I4412" s="0" t="n">
        <f aca="false">IF(C4412=1,MIN(G4412-H4412,Assumptions!$C$13,P4411),0)</f>
        <v>0</v>
      </c>
      <c r="J4412" s="0" t="n">
        <f aca="false">H4412+I4412</f>
        <v>0</v>
      </c>
      <c r="K4412" s="0" t="n">
        <f aca="false">MIN(IF(C4412=1,F4412-H4412,F4412),Assumptions!$C$13,MAX(0,($B$5-P4411)/$B$6))</f>
        <v>50.4114726</v>
      </c>
      <c r="L4412" s="0" t="n">
        <f aca="false">IF(C4412=1,0,MIN(F4412-K4412,Assumptions!$C$15,MAX(0,$B$10-O4411-M4412)))</f>
        <v>0</v>
      </c>
      <c r="M4412" s="0" t="n">
        <f aca="false">'Profiles 8760'!H4401</f>
        <v>145600</v>
      </c>
      <c r="N4412" s="0" t="n">
        <f aca="false">J4412+L4412</f>
        <v>0</v>
      </c>
      <c r="O4412" s="0" t="n">
        <f aca="false">O4411+N4412</f>
        <v>413630.226134235</v>
      </c>
      <c r="P4412" s="0" t="n">
        <f aca="false">MIN($B$5,P4411+K4412*$B$6-I4412)</f>
        <v>464.4269600066</v>
      </c>
      <c r="Q4412" s="0" t="n">
        <f aca="false">MAX(0,F4412-H4412-K4412-L4412)</f>
        <v>0</v>
      </c>
    </row>
    <row r="4413" customFormat="false" ht="15" hidden="false" customHeight="false" outlineLevel="0" collapsed="false">
      <c r="A4413" s="0" t="n">
        <f aca="false">'Profiles 8760'!A4402</f>
        <v>4400</v>
      </c>
      <c r="B4413" s="0" t="n">
        <f aca="false">'Profiles 8760'!B4402</f>
        <v>7</v>
      </c>
      <c r="C4413" s="0" t="n">
        <f aca="false">'Profiles 8760'!E4402</f>
        <v>1</v>
      </c>
      <c r="D4413" s="0" t="n">
        <f aca="false">'Profiles 8760'!F4402</f>
        <v>0.278303</v>
      </c>
      <c r="E4413" s="0" t="n">
        <f aca="false">'Profiles 8760'!G4402</f>
        <v>0.728342</v>
      </c>
      <c r="F4413" s="0" t="n">
        <f aca="false">D4413*Assumptions!$C$11*$B$7+E4413*Assumptions!$C$12*$B$8</f>
        <v>110.1630942</v>
      </c>
      <c r="G4413" s="0" t="n">
        <f aca="false">C4413*Assumptions!$C$15</f>
        <v>200</v>
      </c>
      <c r="H4413" s="0" t="n">
        <f aca="false">MIN(F4413,G4413)</f>
        <v>110.1630942</v>
      </c>
      <c r="I4413" s="0" t="n">
        <f aca="false">IF(C4413=1,MIN(G4413-H4413,Assumptions!$C$13,P4412),0)</f>
        <v>89.8369058</v>
      </c>
      <c r="J4413" s="0" t="n">
        <f aca="false">H4413+I4413</f>
        <v>200</v>
      </c>
      <c r="K4413" s="0" t="n">
        <f aca="false">MIN(IF(C4413=1,F4413-H4413,F4413),Assumptions!$C$13,MAX(0,($B$5-P4412)/$B$6))</f>
        <v>0</v>
      </c>
      <c r="L4413" s="0" t="n">
        <f aca="false">IF(C4413=1,0,MIN(F4413-K4413,Assumptions!$C$15,MAX(0,$B$10-O4412-M4413)))</f>
        <v>0</v>
      </c>
      <c r="M4413" s="0" t="n">
        <f aca="false">'Profiles 8760'!H4402</f>
        <v>145400</v>
      </c>
      <c r="N4413" s="0" t="n">
        <f aca="false">J4413+L4413</f>
        <v>200</v>
      </c>
      <c r="O4413" s="0" t="n">
        <f aca="false">O4412+N4413</f>
        <v>413830.226134235</v>
      </c>
      <c r="P4413" s="0" t="n">
        <f aca="false">MIN($B$5,P4412+K4413*$B$6-I4413)</f>
        <v>374.5900542066</v>
      </c>
      <c r="Q4413" s="0" t="n">
        <f aca="false">MAX(0,F4413-H4413-K4413-L4413)</f>
        <v>0</v>
      </c>
    </row>
    <row r="4414" customFormat="false" ht="15" hidden="false" customHeight="false" outlineLevel="0" collapsed="false">
      <c r="A4414" s="0" t="n">
        <f aca="false">'Profiles 8760'!A4403</f>
        <v>4401</v>
      </c>
      <c r="B4414" s="0" t="n">
        <f aca="false">'Profiles 8760'!B4403</f>
        <v>7</v>
      </c>
      <c r="C4414" s="0" t="n">
        <f aca="false">'Profiles 8760'!E4403</f>
        <v>1</v>
      </c>
      <c r="D4414" s="0" t="n">
        <f aca="false">'Profiles 8760'!F4403</f>
        <v>0.491661</v>
      </c>
      <c r="E4414" s="0" t="n">
        <f aca="false">'Profiles 8760'!G4403</f>
        <v>0.71689</v>
      </c>
      <c r="F4414" s="0" t="n">
        <f aca="false">D4414*Assumptions!$C$11*$B$7+E4414*Assumptions!$C$12*$B$8</f>
        <v>171.3124978</v>
      </c>
      <c r="G4414" s="0" t="n">
        <f aca="false">C4414*Assumptions!$C$15</f>
        <v>200</v>
      </c>
      <c r="H4414" s="0" t="n">
        <f aca="false">MIN(F4414,G4414)</f>
        <v>171.3124978</v>
      </c>
      <c r="I4414" s="0" t="n">
        <f aca="false">IF(C4414=1,MIN(G4414-H4414,Assumptions!$C$13,P4413),0)</f>
        <v>28.6875022</v>
      </c>
      <c r="J4414" s="0" t="n">
        <f aca="false">H4414+I4414</f>
        <v>200</v>
      </c>
      <c r="K4414" s="0" t="n">
        <f aca="false">MIN(IF(C4414=1,F4414-H4414,F4414),Assumptions!$C$13,MAX(0,($B$5-P4413)/$B$6))</f>
        <v>0</v>
      </c>
      <c r="L4414" s="0" t="n">
        <f aca="false">IF(C4414=1,0,MIN(F4414-K4414,Assumptions!$C$15,MAX(0,$B$10-O4413-M4414)))</f>
        <v>0</v>
      </c>
      <c r="M4414" s="0" t="n">
        <f aca="false">'Profiles 8760'!H4403</f>
        <v>145200</v>
      </c>
      <c r="N4414" s="0" t="n">
        <f aca="false">J4414+L4414</f>
        <v>200</v>
      </c>
      <c r="O4414" s="0" t="n">
        <f aca="false">O4413+N4414</f>
        <v>414030.226134235</v>
      </c>
      <c r="P4414" s="0" t="n">
        <f aca="false">MIN($B$5,P4413+K4414*$B$6-I4414)</f>
        <v>345.9025520066</v>
      </c>
      <c r="Q4414" s="0" t="n">
        <f aca="false">MAX(0,F4414-H4414-K4414-L4414)</f>
        <v>0</v>
      </c>
    </row>
    <row r="4415" customFormat="false" ht="15" hidden="false" customHeight="false" outlineLevel="0" collapsed="false">
      <c r="A4415" s="0" t="n">
        <f aca="false">'Profiles 8760'!A4404</f>
        <v>4402</v>
      </c>
      <c r="B4415" s="0" t="n">
        <f aca="false">'Profiles 8760'!B4404</f>
        <v>7</v>
      </c>
      <c r="C4415" s="0" t="n">
        <f aca="false">'Profiles 8760'!E4404</f>
        <v>0</v>
      </c>
      <c r="D4415" s="0" t="n">
        <f aca="false">'Profiles 8760'!F4404</f>
        <v>0.692822</v>
      </c>
      <c r="E4415" s="0" t="n">
        <f aca="false">'Profiles 8760'!G4404</f>
        <v>0.81084</v>
      </c>
      <c r="F4415" s="0" t="n">
        <f aca="false">D4415*Assumptions!$C$11*$B$7+E4415*Assumptions!$C$12*$B$8</f>
        <v>233.2503496</v>
      </c>
      <c r="G4415" s="0" t="n">
        <f aca="false">C4415*Assumptions!$C$15</f>
        <v>0</v>
      </c>
      <c r="H4415" s="0" t="n">
        <f aca="false">MIN(F4415,G4415)</f>
        <v>0</v>
      </c>
      <c r="I4415" s="0" t="n">
        <f aca="false">IF(C4415=1,MIN(G4415-H4415,Assumptions!$C$13,P4414),0)</f>
        <v>0</v>
      </c>
      <c r="J4415" s="0" t="n">
        <f aca="false">H4415+I4415</f>
        <v>0</v>
      </c>
      <c r="K4415" s="0" t="n">
        <f aca="false">MIN(IF(C4415=1,F4415-H4415,F4415),Assumptions!$C$13,MAX(0,($B$5-P4414)/$B$6))</f>
        <v>180</v>
      </c>
      <c r="L4415" s="0" t="n">
        <f aca="false">IF(C4415=1,0,MIN(F4415-K4415,Assumptions!$C$15,MAX(0,$B$10-O4414-M4415)))</f>
        <v>53.2503496</v>
      </c>
      <c r="M4415" s="0" t="n">
        <f aca="false">'Profiles 8760'!H4404</f>
        <v>145200</v>
      </c>
      <c r="N4415" s="0" t="n">
        <f aca="false">J4415+L4415</f>
        <v>53.2503496</v>
      </c>
      <c r="O4415" s="0" t="n">
        <f aca="false">O4414+N4415</f>
        <v>414083.476483835</v>
      </c>
      <c r="P4415" s="0" t="n">
        <f aca="false">MIN($B$5,P4414+K4415*$B$6-I4415)</f>
        <v>501.9265520066</v>
      </c>
      <c r="Q4415" s="0" t="n">
        <f aca="false">MAX(0,F4415-H4415-K4415-L4415)</f>
        <v>0</v>
      </c>
    </row>
    <row r="4416" customFormat="false" ht="15" hidden="false" customHeight="false" outlineLevel="0" collapsed="false">
      <c r="A4416" s="0" t="n">
        <f aca="false">'Profiles 8760'!A4405</f>
        <v>4403</v>
      </c>
      <c r="B4416" s="0" t="n">
        <f aca="false">'Profiles 8760'!B4405</f>
        <v>7</v>
      </c>
      <c r="C4416" s="0" t="n">
        <f aca="false">'Profiles 8760'!E4405</f>
        <v>0</v>
      </c>
      <c r="D4416" s="0" t="n">
        <f aca="false">'Profiles 8760'!F4405</f>
        <v>0.856038</v>
      </c>
      <c r="E4416" s="0" t="n">
        <f aca="false">'Profiles 8760'!G4405</f>
        <v>0.990145</v>
      </c>
      <c r="F4416" s="0" t="n">
        <f aca="false">D4416*Assumptions!$C$11*$B$7+E4416*Assumptions!$C$12*$B$8</f>
        <v>287.7207049</v>
      </c>
      <c r="G4416" s="0" t="n">
        <f aca="false">C4416*Assumptions!$C$15</f>
        <v>0</v>
      </c>
      <c r="H4416" s="0" t="n">
        <f aca="false">MIN(F4416,G4416)</f>
        <v>0</v>
      </c>
      <c r="I4416" s="0" t="n">
        <f aca="false">IF(C4416=1,MIN(G4416-H4416,Assumptions!$C$13,P4415),0)</f>
        <v>0</v>
      </c>
      <c r="J4416" s="0" t="n">
        <f aca="false">H4416+I4416</f>
        <v>0</v>
      </c>
      <c r="K4416" s="0" t="n">
        <f aca="false">MIN(IF(C4416=1,F4416-H4416,F4416),Assumptions!$C$13,MAX(0,($B$5-P4415)/$B$6))</f>
        <v>10.2485555992154</v>
      </c>
      <c r="L4416" s="0" t="n">
        <f aca="false">IF(C4416=1,0,MIN(F4416-K4416,Assumptions!$C$15,MAX(0,$B$10-O4415-M4416)))</f>
        <v>200</v>
      </c>
      <c r="M4416" s="0" t="n">
        <f aca="false">'Profiles 8760'!H4405</f>
        <v>145200</v>
      </c>
      <c r="N4416" s="0" t="n">
        <f aca="false">J4416+L4416</f>
        <v>200</v>
      </c>
      <c r="O4416" s="0" t="n">
        <f aca="false">O4415+N4416</f>
        <v>414283.476483835</v>
      </c>
      <c r="P4416" s="0" t="n">
        <f aca="false">MIN($B$5,P4415+K4416*$B$6-I4416)</f>
        <v>510.81</v>
      </c>
      <c r="Q4416" s="0" t="n">
        <f aca="false">MAX(0,F4416-H4416-K4416-L4416)</f>
        <v>77.4721493007846</v>
      </c>
    </row>
    <row r="4417" customFormat="false" ht="15" hidden="false" customHeight="false" outlineLevel="0" collapsed="false">
      <c r="A4417" s="0" t="n">
        <f aca="false">'Profiles 8760'!A4406</f>
        <v>4404</v>
      </c>
      <c r="B4417" s="0" t="n">
        <f aca="false">'Profiles 8760'!B4406</f>
        <v>7</v>
      </c>
      <c r="C4417" s="0" t="n">
        <f aca="false">'Profiles 8760'!E4406</f>
        <v>0</v>
      </c>
      <c r="D4417" s="0" t="n">
        <f aca="false">'Profiles 8760'!F4406</f>
        <v>0.962039</v>
      </c>
      <c r="E4417" s="0" t="n">
        <f aca="false">'Profiles 8760'!G4406</f>
        <v>0.7981</v>
      </c>
      <c r="F4417" s="0" t="n">
        <f aca="false">D4417*Assumptions!$C$11*$B$7+E4417*Assumptions!$C$12*$B$8</f>
        <v>310.4791532</v>
      </c>
      <c r="G4417" s="0" t="n">
        <f aca="false">C4417*Assumptions!$C$15</f>
        <v>0</v>
      </c>
      <c r="H4417" s="0" t="n">
        <f aca="false">MIN(F4417,G4417)</f>
        <v>0</v>
      </c>
      <c r="I4417" s="0" t="n">
        <f aca="false">IF(C4417=1,MIN(G4417-H4417,Assumptions!$C$13,P4416),0)</f>
        <v>0</v>
      </c>
      <c r="J4417" s="0" t="n">
        <f aca="false">H4417+I4417</f>
        <v>0</v>
      </c>
      <c r="K4417" s="0" t="n">
        <f aca="false">MIN(IF(C4417=1,F4417-H4417,F4417),Assumptions!$C$13,MAX(0,($B$5-P4416)/$B$6))</f>
        <v>0</v>
      </c>
      <c r="L4417" s="0" t="n">
        <f aca="false">IF(C4417=1,0,MIN(F4417-K4417,Assumptions!$C$15,MAX(0,$B$10-O4416-M4417)))</f>
        <v>200</v>
      </c>
      <c r="M4417" s="0" t="n">
        <f aca="false">'Profiles 8760'!H4406</f>
        <v>145200</v>
      </c>
      <c r="N4417" s="0" t="n">
        <f aca="false">J4417+L4417</f>
        <v>200</v>
      </c>
      <c r="O4417" s="0" t="n">
        <f aca="false">O4416+N4417</f>
        <v>414483.476483835</v>
      </c>
      <c r="P4417" s="0" t="n">
        <f aca="false">MIN($B$5,P4416+K4417*$B$6-I4417)</f>
        <v>510.81</v>
      </c>
      <c r="Q4417" s="0" t="n">
        <f aca="false">MAX(0,F4417-H4417-K4417-L4417)</f>
        <v>110.4791532</v>
      </c>
    </row>
    <row r="4418" customFormat="false" ht="15" hidden="false" customHeight="false" outlineLevel="0" collapsed="false">
      <c r="A4418" s="0" t="n">
        <f aca="false">'Profiles 8760'!A4407</f>
        <v>4405</v>
      </c>
      <c r="B4418" s="0" t="n">
        <f aca="false">'Profiles 8760'!B4407</f>
        <v>7</v>
      </c>
      <c r="C4418" s="0" t="n">
        <f aca="false">'Profiles 8760'!E4407</f>
        <v>0</v>
      </c>
      <c r="D4418" s="0" t="n">
        <f aca="false">'Profiles 8760'!F4407</f>
        <v>0.998747</v>
      </c>
      <c r="E4418" s="0" t="n">
        <f aca="false">'Profiles 8760'!G4407</f>
        <v>0.935276</v>
      </c>
      <c r="F4418" s="0" t="n">
        <f aca="false">D4418*Assumptions!$C$11*$B$7+E4418*Assumptions!$C$12*$B$8</f>
        <v>326.690922</v>
      </c>
      <c r="G4418" s="0" t="n">
        <f aca="false">C4418*Assumptions!$C$15</f>
        <v>0</v>
      </c>
      <c r="H4418" s="0" t="n">
        <f aca="false">MIN(F4418,G4418)</f>
        <v>0</v>
      </c>
      <c r="I4418" s="0" t="n">
        <f aca="false">IF(C4418=1,MIN(G4418-H4418,Assumptions!$C$13,P4417),0)</f>
        <v>0</v>
      </c>
      <c r="J4418" s="0" t="n">
        <f aca="false">H4418+I4418</f>
        <v>0</v>
      </c>
      <c r="K4418" s="0" t="n">
        <f aca="false">MIN(IF(C4418=1,F4418-H4418,F4418),Assumptions!$C$13,MAX(0,($B$5-P4417)/$B$6))</f>
        <v>0</v>
      </c>
      <c r="L4418" s="0" t="n">
        <f aca="false">IF(C4418=1,0,MIN(F4418-K4418,Assumptions!$C$15,MAX(0,$B$10-O4417-M4418)))</f>
        <v>200</v>
      </c>
      <c r="M4418" s="0" t="n">
        <f aca="false">'Profiles 8760'!H4407</f>
        <v>145200</v>
      </c>
      <c r="N4418" s="0" t="n">
        <f aca="false">J4418+L4418</f>
        <v>200</v>
      </c>
      <c r="O4418" s="0" t="n">
        <f aca="false">O4417+N4418</f>
        <v>414683.476483835</v>
      </c>
      <c r="P4418" s="0" t="n">
        <f aca="false">MIN($B$5,P4417+K4418*$B$6-I4418)</f>
        <v>510.81</v>
      </c>
      <c r="Q4418" s="0" t="n">
        <f aca="false">MAX(0,F4418-H4418-K4418-L4418)</f>
        <v>126.690922</v>
      </c>
    </row>
    <row r="4419" customFormat="false" ht="15" hidden="false" customHeight="false" outlineLevel="0" collapsed="false">
      <c r="A4419" s="0" t="n">
        <f aca="false">'Profiles 8760'!A4408</f>
        <v>4406</v>
      </c>
      <c r="B4419" s="0" t="n">
        <f aca="false">'Profiles 8760'!B4408</f>
        <v>7</v>
      </c>
      <c r="C4419" s="0" t="n">
        <f aca="false">'Profiles 8760'!E4408</f>
        <v>0</v>
      </c>
      <c r="D4419" s="0" t="n">
        <f aca="false">'Profiles 8760'!F4408</f>
        <v>0.962039</v>
      </c>
      <c r="E4419" s="0" t="n">
        <f aca="false">'Profiles 8760'!G4408</f>
        <v>0.496576</v>
      </c>
      <c r="F4419" s="0" t="n">
        <f aca="false">D4419*Assumptions!$C$11*$B$7+E4419*Assumptions!$C$12*$B$8</f>
        <v>298.1468216</v>
      </c>
      <c r="G4419" s="0" t="n">
        <f aca="false">C4419*Assumptions!$C$15</f>
        <v>0</v>
      </c>
      <c r="H4419" s="0" t="n">
        <f aca="false">MIN(F4419,G4419)</f>
        <v>0</v>
      </c>
      <c r="I4419" s="0" t="n">
        <f aca="false">IF(C4419=1,MIN(G4419-H4419,Assumptions!$C$13,P4418),0)</f>
        <v>0</v>
      </c>
      <c r="J4419" s="0" t="n">
        <f aca="false">H4419+I4419</f>
        <v>0</v>
      </c>
      <c r="K4419" s="0" t="n">
        <f aca="false">MIN(IF(C4419=1,F4419-H4419,F4419),Assumptions!$C$13,MAX(0,($B$5-P4418)/$B$6))</f>
        <v>0</v>
      </c>
      <c r="L4419" s="0" t="n">
        <f aca="false">IF(C4419=1,0,MIN(F4419-K4419,Assumptions!$C$15,MAX(0,$B$10-O4418-M4419)))</f>
        <v>200</v>
      </c>
      <c r="M4419" s="0" t="n">
        <f aca="false">'Profiles 8760'!H4408</f>
        <v>145200</v>
      </c>
      <c r="N4419" s="0" t="n">
        <f aca="false">J4419+L4419</f>
        <v>200</v>
      </c>
      <c r="O4419" s="0" t="n">
        <f aca="false">O4418+N4419</f>
        <v>414883.476483835</v>
      </c>
      <c r="P4419" s="0" t="n">
        <f aca="false">MIN($B$5,P4418+K4419*$B$6-I4419)</f>
        <v>510.81</v>
      </c>
      <c r="Q4419" s="0" t="n">
        <f aca="false">MAX(0,F4419-H4419-K4419-L4419)</f>
        <v>98.1468216</v>
      </c>
    </row>
    <row r="4420" customFormat="false" ht="15" hidden="false" customHeight="false" outlineLevel="0" collapsed="false">
      <c r="A4420" s="0" t="n">
        <f aca="false">'Profiles 8760'!A4409</f>
        <v>4407</v>
      </c>
      <c r="B4420" s="0" t="n">
        <f aca="false">'Profiles 8760'!B4409</f>
        <v>7</v>
      </c>
      <c r="C4420" s="0" t="n">
        <f aca="false">'Profiles 8760'!E4409</f>
        <v>0</v>
      </c>
      <c r="D4420" s="0" t="n">
        <f aca="false">'Profiles 8760'!F4409</f>
        <v>0.856038</v>
      </c>
      <c r="E4420" s="0" t="n">
        <f aca="false">'Profiles 8760'!G4409</f>
        <v>0.282926</v>
      </c>
      <c r="F4420" s="0" t="n">
        <f aca="false">D4420*Assumptions!$C$11*$B$7+E4420*Assumptions!$C$12*$B$8</f>
        <v>258.7954478</v>
      </c>
      <c r="G4420" s="0" t="n">
        <f aca="false">C4420*Assumptions!$C$15</f>
        <v>0</v>
      </c>
      <c r="H4420" s="0" t="n">
        <f aca="false">MIN(F4420,G4420)</f>
        <v>0</v>
      </c>
      <c r="I4420" s="0" t="n">
        <f aca="false">IF(C4420=1,MIN(G4420-H4420,Assumptions!$C$13,P4419),0)</f>
        <v>0</v>
      </c>
      <c r="J4420" s="0" t="n">
        <f aca="false">H4420+I4420</f>
        <v>0</v>
      </c>
      <c r="K4420" s="0" t="n">
        <f aca="false">MIN(IF(C4420=1,F4420-H4420,F4420),Assumptions!$C$13,MAX(0,($B$5-P4419)/$B$6))</f>
        <v>0</v>
      </c>
      <c r="L4420" s="0" t="n">
        <f aca="false">IF(C4420=1,0,MIN(F4420-K4420,Assumptions!$C$15,MAX(0,$B$10-O4419-M4420)))</f>
        <v>200</v>
      </c>
      <c r="M4420" s="0" t="n">
        <f aca="false">'Profiles 8760'!H4409</f>
        <v>145200</v>
      </c>
      <c r="N4420" s="0" t="n">
        <f aca="false">J4420+L4420</f>
        <v>200</v>
      </c>
      <c r="O4420" s="0" t="n">
        <f aca="false">O4419+N4420</f>
        <v>415083.476483835</v>
      </c>
      <c r="P4420" s="0" t="n">
        <f aca="false">MIN($B$5,P4419+K4420*$B$6-I4420)</f>
        <v>510.81</v>
      </c>
      <c r="Q4420" s="0" t="n">
        <f aca="false">MAX(0,F4420-H4420-K4420-L4420)</f>
        <v>58.7954478</v>
      </c>
    </row>
    <row r="4421" customFormat="false" ht="15" hidden="false" customHeight="false" outlineLevel="0" collapsed="false">
      <c r="A4421" s="0" t="n">
        <f aca="false">'Profiles 8760'!A4410</f>
        <v>4408</v>
      </c>
      <c r="B4421" s="0" t="n">
        <f aca="false">'Profiles 8760'!B4410</f>
        <v>7</v>
      </c>
      <c r="C4421" s="0" t="n">
        <f aca="false">'Profiles 8760'!E4410</f>
        <v>0</v>
      </c>
      <c r="D4421" s="0" t="n">
        <f aca="false">'Profiles 8760'!F4410</f>
        <v>0.692822</v>
      </c>
      <c r="E4421" s="0" t="n">
        <f aca="false">'Profiles 8760'!G4410</f>
        <v>0.311538</v>
      </c>
      <c r="F4421" s="0" t="n">
        <f aca="false">D4421*Assumptions!$C$11*$B$7+E4421*Assumptions!$C$12*$B$8</f>
        <v>212.8288978</v>
      </c>
      <c r="G4421" s="0" t="n">
        <f aca="false">C4421*Assumptions!$C$15</f>
        <v>0</v>
      </c>
      <c r="H4421" s="0" t="n">
        <f aca="false">MIN(F4421,G4421)</f>
        <v>0</v>
      </c>
      <c r="I4421" s="0" t="n">
        <f aca="false">IF(C4421=1,MIN(G4421-H4421,Assumptions!$C$13,P4420),0)</f>
        <v>0</v>
      </c>
      <c r="J4421" s="0" t="n">
        <f aca="false">H4421+I4421</f>
        <v>0</v>
      </c>
      <c r="K4421" s="0" t="n">
        <f aca="false">MIN(IF(C4421=1,F4421-H4421,F4421),Assumptions!$C$13,MAX(0,($B$5-P4420)/$B$6))</f>
        <v>0</v>
      </c>
      <c r="L4421" s="0" t="n">
        <f aca="false">IF(C4421=1,0,MIN(F4421-K4421,Assumptions!$C$15,MAX(0,$B$10-O4420-M4421)))</f>
        <v>200</v>
      </c>
      <c r="M4421" s="0" t="n">
        <f aca="false">'Profiles 8760'!H4410</f>
        <v>145200</v>
      </c>
      <c r="N4421" s="0" t="n">
        <f aca="false">J4421+L4421</f>
        <v>200</v>
      </c>
      <c r="O4421" s="0" t="n">
        <f aca="false">O4420+N4421</f>
        <v>415283.476483835</v>
      </c>
      <c r="P4421" s="0" t="n">
        <f aca="false">MIN($B$5,P4420+K4421*$B$6-I4421)</f>
        <v>510.81</v>
      </c>
      <c r="Q4421" s="0" t="n">
        <f aca="false">MAX(0,F4421-H4421-K4421-L4421)</f>
        <v>12.8288978</v>
      </c>
    </row>
    <row r="4422" customFormat="false" ht="15" hidden="false" customHeight="false" outlineLevel="0" collapsed="false">
      <c r="A4422" s="0" t="n">
        <f aca="false">'Profiles 8760'!A4411</f>
        <v>4409</v>
      </c>
      <c r="B4422" s="0" t="n">
        <f aca="false">'Profiles 8760'!B4411</f>
        <v>7</v>
      </c>
      <c r="C4422" s="0" t="n">
        <f aca="false">'Profiles 8760'!E4411</f>
        <v>0</v>
      </c>
      <c r="D4422" s="0" t="n">
        <f aca="false">'Profiles 8760'!F4411</f>
        <v>0.491661</v>
      </c>
      <c r="E4422" s="0" t="n">
        <f aca="false">'Profiles 8760'!G4411</f>
        <v>0.316505</v>
      </c>
      <c r="F4422" s="0" t="n">
        <f aca="false">D4422*Assumptions!$C$11*$B$7+E4422*Assumptions!$C$12*$B$8</f>
        <v>154.9367513</v>
      </c>
      <c r="G4422" s="0" t="n">
        <f aca="false">C4422*Assumptions!$C$15</f>
        <v>0</v>
      </c>
      <c r="H4422" s="0" t="n">
        <f aca="false">MIN(F4422,G4422)</f>
        <v>0</v>
      </c>
      <c r="I4422" s="0" t="n">
        <f aca="false">IF(C4422=1,MIN(G4422-H4422,Assumptions!$C$13,P4421),0)</f>
        <v>0</v>
      </c>
      <c r="J4422" s="0" t="n">
        <f aca="false">H4422+I4422</f>
        <v>0</v>
      </c>
      <c r="K4422" s="0" t="n">
        <f aca="false">MIN(IF(C4422=1,F4422-H4422,F4422),Assumptions!$C$13,MAX(0,($B$5-P4421)/$B$6))</f>
        <v>0</v>
      </c>
      <c r="L4422" s="0" t="n">
        <f aca="false">IF(C4422=1,0,MIN(F4422-K4422,Assumptions!$C$15,MAX(0,$B$10-O4421-M4422)))</f>
        <v>154.9367513</v>
      </c>
      <c r="M4422" s="0" t="n">
        <f aca="false">'Profiles 8760'!H4411</f>
        <v>145200</v>
      </c>
      <c r="N4422" s="0" t="n">
        <f aca="false">J4422+L4422</f>
        <v>154.9367513</v>
      </c>
      <c r="O4422" s="0" t="n">
        <f aca="false">O4421+N4422</f>
        <v>415438.413235135</v>
      </c>
      <c r="P4422" s="0" t="n">
        <f aca="false">MIN($B$5,P4421+K4422*$B$6-I4422)</f>
        <v>510.81</v>
      </c>
      <c r="Q4422" s="0" t="n">
        <f aca="false">MAX(0,F4422-H4422-K4422-L4422)</f>
        <v>0</v>
      </c>
    </row>
    <row r="4423" customFormat="false" ht="15" hidden="false" customHeight="false" outlineLevel="0" collapsed="false">
      <c r="A4423" s="0" t="n">
        <f aca="false">'Profiles 8760'!A4412</f>
        <v>4410</v>
      </c>
      <c r="B4423" s="0" t="n">
        <f aca="false">'Profiles 8760'!B4412</f>
        <v>7</v>
      </c>
      <c r="C4423" s="0" t="n">
        <f aca="false">'Profiles 8760'!E4412</f>
        <v>0</v>
      </c>
      <c r="D4423" s="0" t="n">
        <f aca="false">'Profiles 8760'!F4412</f>
        <v>0.278303</v>
      </c>
      <c r="E4423" s="0" t="n">
        <f aca="false">'Profiles 8760'!G4412</f>
        <v>0.332338</v>
      </c>
      <c r="F4423" s="0" t="n">
        <f aca="false">D4423*Assumptions!$C$11*$B$7+E4423*Assumptions!$C$12*$B$8</f>
        <v>93.9665306</v>
      </c>
      <c r="G4423" s="0" t="n">
        <f aca="false">C4423*Assumptions!$C$15</f>
        <v>0</v>
      </c>
      <c r="H4423" s="0" t="n">
        <f aca="false">MIN(F4423,G4423)</f>
        <v>0</v>
      </c>
      <c r="I4423" s="0" t="n">
        <f aca="false">IF(C4423=1,MIN(G4423-H4423,Assumptions!$C$13,P4422),0)</f>
        <v>0</v>
      </c>
      <c r="J4423" s="0" t="n">
        <f aca="false">H4423+I4423</f>
        <v>0</v>
      </c>
      <c r="K4423" s="0" t="n">
        <f aca="false">MIN(IF(C4423=1,F4423-H4423,F4423),Assumptions!$C$13,MAX(0,($B$5-P4422)/$B$6))</f>
        <v>0</v>
      </c>
      <c r="L4423" s="0" t="n">
        <f aca="false">IF(C4423=1,0,MIN(F4423-K4423,Assumptions!$C$15,MAX(0,$B$10-O4422-M4423)))</f>
        <v>93.9665306</v>
      </c>
      <c r="M4423" s="0" t="n">
        <f aca="false">'Profiles 8760'!H4412</f>
        <v>145200</v>
      </c>
      <c r="N4423" s="0" t="n">
        <f aca="false">J4423+L4423</f>
        <v>93.9665306</v>
      </c>
      <c r="O4423" s="0" t="n">
        <f aca="false">O4422+N4423</f>
        <v>415532.379765735</v>
      </c>
      <c r="P4423" s="0" t="n">
        <f aca="false">MIN($B$5,P4422+K4423*$B$6-I4423)</f>
        <v>510.81</v>
      </c>
      <c r="Q4423" s="0" t="n">
        <f aca="false">MAX(0,F4423-H4423-K4423-L4423)</f>
        <v>0</v>
      </c>
    </row>
    <row r="4424" customFormat="false" ht="15" hidden="false" customHeight="false" outlineLevel="0" collapsed="false">
      <c r="A4424" s="0" t="n">
        <f aca="false">'Profiles 8760'!A4413</f>
        <v>4411</v>
      </c>
      <c r="B4424" s="0" t="n">
        <f aca="false">'Profiles 8760'!B4413</f>
        <v>7</v>
      </c>
      <c r="C4424" s="0" t="n">
        <f aca="false">'Profiles 8760'!E4413</f>
        <v>0</v>
      </c>
      <c r="D4424" s="0" t="n">
        <f aca="false">'Profiles 8760'!F4413</f>
        <v>0.08655</v>
      </c>
      <c r="E4424" s="0" t="n">
        <f aca="false">'Profiles 8760'!G4413</f>
        <v>0.417892</v>
      </c>
      <c r="F4424" s="0" t="n">
        <f aca="false">D4424*Assumptions!$C$11*$B$7+E4424*Assumptions!$C$12*$B$8</f>
        <v>42.0874228</v>
      </c>
      <c r="G4424" s="0" t="n">
        <f aca="false">C4424*Assumptions!$C$15</f>
        <v>0</v>
      </c>
      <c r="H4424" s="0" t="n">
        <f aca="false">MIN(F4424,G4424)</f>
        <v>0</v>
      </c>
      <c r="I4424" s="0" t="n">
        <f aca="false">IF(C4424=1,MIN(G4424-H4424,Assumptions!$C$13,P4423),0)</f>
        <v>0</v>
      </c>
      <c r="J4424" s="0" t="n">
        <f aca="false">H4424+I4424</f>
        <v>0</v>
      </c>
      <c r="K4424" s="0" t="n">
        <f aca="false">MIN(IF(C4424=1,F4424-H4424,F4424),Assumptions!$C$13,MAX(0,($B$5-P4423)/$B$6))</f>
        <v>0</v>
      </c>
      <c r="L4424" s="0" t="n">
        <f aca="false">IF(C4424=1,0,MIN(F4424-K4424,Assumptions!$C$15,MAX(0,$B$10-O4423-M4424)))</f>
        <v>42.0874228</v>
      </c>
      <c r="M4424" s="0" t="n">
        <f aca="false">'Profiles 8760'!H4413</f>
        <v>145200</v>
      </c>
      <c r="N4424" s="0" t="n">
        <f aca="false">J4424+L4424</f>
        <v>42.0874228</v>
      </c>
      <c r="O4424" s="0" t="n">
        <f aca="false">O4423+N4424</f>
        <v>415574.467188535</v>
      </c>
      <c r="P4424" s="0" t="n">
        <f aca="false">MIN($B$5,P4423+K4424*$B$6-I4424)</f>
        <v>510.81</v>
      </c>
      <c r="Q4424" s="0" t="n">
        <f aca="false">MAX(0,F4424-H4424-K4424-L4424)</f>
        <v>0</v>
      </c>
    </row>
    <row r="4425" customFormat="false" ht="15" hidden="false" customHeight="false" outlineLevel="0" collapsed="false">
      <c r="A4425" s="0" t="n">
        <f aca="false">'Profiles 8760'!A4414</f>
        <v>4412</v>
      </c>
      <c r="B4425" s="0" t="n">
        <f aca="false">'Profiles 8760'!B4414</f>
        <v>7</v>
      </c>
      <c r="C4425" s="0" t="n">
        <f aca="false">'Profiles 8760'!E4414</f>
        <v>1</v>
      </c>
      <c r="D4425" s="0" t="n">
        <f aca="false">'Profiles 8760'!F4414</f>
        <v>0</v>
      </c>
      <c r="E4425" s="0" t="n">
        <f aca="false">'Profiles 8760'!G4414</f>
        <v>0.4766</v>
      </c>
      <c r="F4425" s="0" t="n">
        <f aca="false">D4425*Assumptions!$C$11*$B$7+E4425*Assumptions!$C$12*$B$8</f>
        <v>19.49294</v>
      </c>
      <c r="G4425" s="0" t="n">
        <f aca="false">C4425*Assumptions!$C$15</f>
        <v>200</v>
      </c>
      <c r="H4425" s="0" t="n">
        <f aca="false">MIN(F4425,G4425)</f>
        <v>19.49294</v>
      </c>
      <c r="I4425" s="0" t="n">
        <f aca="false">IF(C4425=1,MIN(G4425-H4425,Assumptions!$C$13,P4424),0)</f>
        <v>180</v>
      </c>
      <c r="J4425" s="0" t="n">
        <f aca="false">H4425+I4425</f>
        <v>199.49294</v>
      </c>
      <c r="K4425" s="0" t="n">
        <f aca="false">MIN(IF(C4425=1,F4425-H4425,F4425),Assumptions!$C$13,MAX(0,($B$5-P4424)/$B$6))</f>
        <v>0</v>
      </c>
      <c r="L4425" s="0" t="n">
        <f aca="false">IF(C4425=1,0,MIN(F4425-K4425,Assumptions!$C$15,MAX(0,$B$10-O4424-M4425)))</f>
        <v>0</v>
      </c>
      <c r="M4425" s="0" t="n">
        <f aca="false">'Profiles 8760'!H4414</f>
        <v>145000</v>
      </c>
      <c r="N4425" s="0" t="n">
        <f aca="false">J4425+L4425</f>
        <v>199.49294</v>
      </c>
      <c r="O4425" s="0" t="n">
        <f aca="false">O4424+N4425</f>
        <v>415773.960128535</v>
      </c>
      <c r="P4425" s="0" t="n">
        <f aca="false">MIN($B$5,P4424+K4425*$B$6-I4425)</f>
        <v>330.81</v>
      </c>
      <c r="Q4425" s="0" t="n">
        <f aca="false">MAX(0,F4425-H4425-K4425-L4425)</f>
        <v>0</v>
      </c>
    </row>
    <row r="4426" customFormat="false" ht="15" hidden="false" customHeight="false" outlineLevel="0" collapsed="false">
      <c r="A4426" s="0" t="n">
        <f aca="false">'Profiles 8760'!A4415</f>
        <v>4413</v>
      </c>
      <c r="B4426" s="0" t="n">
        <f aca="false">'Profiles 8760'!B4415</f>
        <v>7</v>
      </c>
      <c r="C4426" s="0" t="n">
        <f aca="false">'Profiles 8760'!E4415</f>
        <v>1</v>
      </c>
      <c r="D4426" s="0" t="n">
        <f aca="false">'Profiles 8760'!F4415</f>
        <v>0</v>
      </c>
      <c r="E4426" s="0" t="n">
        <f aca="false">'Profiles 8760'!G4415</f>
        <v>0.309584</v>
      </c>
      <c r="F4426" s="0" t="n">
        <f aca="false">D4426*Assumptions!$C$11*$B$7+E4426*Assumptions!$C$12*$B$8</f>
        <v>12.6619856</v>
      </c>
      <c r="G4426" s="0" t="n">
        <f aca="false">C4426*Assumptions!$C$15</f>
        <v>200</v>
      </c>
      <c r="H4426" s="0" t="n">
        <f aca="false">MIN(F4426,G4426)</f>
        <v>12.6619856</v>
      </c>
      <c r="I4426" s="0" t="n">
        <f aca="false">IF(C4426=1,MIN(G4426-H4426,Assumptions!$C$13,P4425),0)</f>
        <v>180</v>
      </c>
      <c r="J4426" s="0" t="n">
        <f aca="false">H4426+I4426</f>
        <v>192.6619856</v>
      </c>
      <c r="K4426" s="0" t="n">
        <f aca="false">MIN(IF(C4426=1,F4426-H4426,F4426),Assumptions!$C$13,MAX(0,($B$5-P4425)/$B$6))</f>
        <v>0</v>
      </c>
      <c r="L4426" s="0" t="n">
        <f aca="false">IF(C4426=1,0,MIN(F4426-K4426,Assumptions!$C$15,MAX(0,$B$10-O4425-M4426)))</f>
        <v>0</v>
      </c>
      <c r="M4426" s="0" t="n">
        <f aca="false">'Profiles 8760'!H4415</f>
        <v>144800</v>
      </c>
      <c r="N4426" s="0" t="n">
        <f aca="false">J4426+L4426</f>
        <v>192.6619856</v>
      </c>
      <c r="O4426" s="0" t="n">
        <f aca="false">O4425+N4426</f>
        <v>415966.622114136</v>
      </c>
      <c r="P4426" s="0" t="n">
        <f aca="false">MIN($B$5,P4425+K4426*$B$6-I4426)</f>
        <v>150.81</v>
      </c>
      <c r="Q4426" s="0" t="n">
        <f aca="false">MAX(0,F4426-H4426-K4426-L4426)</f>
        <v>0</v>
      </c>
    </row>
    <row r="4427" customFormat="false" ht="15" hidden="false" customHeight="false" outlineLevel="0" collapsed="false">
      <c r="A4427" s="0" t="n">
        <f aca="false">'Profiles 8760'!A4416</f>
        <v>4414</v>
      </c>
      <c r="B4427" s="0" t="n">
        <f aca="false">'Profiles 8760'!B4416</f>
        <v>7</v>
      </c>
      <c r="C4427" s="0" t="n">
        <f aca="false">'Profiles 8760'!E4416</f>
        <v>0</v>
      </c>
      <c r="D4427" s="0" t="n">
        <f aca="false">'Profiles 8760'!F4416</f>
        <v>0</v>
      </c>
      <c r="E4427" s="0" t="n">
        <f aca="false">'Profiles 8760'!G4416</f>
        <v>0.353618</v>
      </c>
      <c r="F4427" s="0" t="n">
        <f aca="false">D4427*Assumptions!$C$11*$B$7+E4427*Assumptions!$C$12*$B$8</f>
        <v>14.4629762</v>
      </c>
      <c r="G4427" s="0" t="n">
        <f aca="false">C4427*Assumptions!$C$15</f>
        <v>0</v>
      </c>
      <c r="H4427" s="0" t="n">
        <f aca="false">MIN(F4427,G4427)</f>
        <v>0</v>
      </c>
      <c r="I4427" s="0" t="n">
        <f aca="false">IF(C4427=1,MIN(G4427-H4427,Assumptions!$C$13,P4426),0)</f>
        <v>0</v>
      </c>
      <c r="J4427" s="0" t="n">
        <f aca="false">H4427+I4427</f>
        <v>0</v>
      </c>
      <c r="K4427" s="0" t="n">
        <f aca="false">MIN(IF(C4427=1,F4427-H4427,F4427),Assumptions!$C$13,MAX(0,($B$5-P4426)/$B$6))</f>
        <v>14.4629762</v>
      </c>
      <c r="L4427" s="0" t="n">
        <f aca="false">IF(C4427=1,0,MIN(F4427-K4427,Assumptions!$C$15,MAX(0,$B$10-O4426-M4427)))</f>
        <v>0</v>
      </c>
      <c r="M4427" s="0" t="n">
        <f aca="false">'Profiles 8760'!H4416</f>
        <v>144800</v>
      </c>
      <c r="N4427" s="0" t="n">
        <f aca="false">J4427+L4427</f>
        <v>0</v>
      </c>
      <c r="O4427" s="0" t="n">
        <f aca="false">O4426+N4427</f>
        <v>415966.622114136</v>
      </c>
      <c r="P4427" s="0" t="n">
        <f aca="false">MIN($B$5,P4426+K4427*$B$6-I4427)</f>
        <v>163.34650777016</v>
      </c>
      <c r="Q4427" s="0" t="n">
        <f aca="false">MAX(0,F4427-H4427-K4427-L4427)</f>
        <v>0</v>
      </c>
    </row>
    <row r="4428" customFormat="false" ht="15" hidden="false" customHeight="false" outlineLevel="0" collapsed="false">
      <c r="A4428" s="0" t="n">
        <f aca="false">'Profiles 8760'!A4417</f>
        <v>4415</v>
      </c>
      <c r="B4428" s="0" t="n">
        <f aca="false">'Profiles 8760'!B4417</f>
        <v>7</v>
      </c>
      <c r="C4428" s="0" t="n">
        <f aca="false">'Profiles 8760'!E4417</f>
        <v>0</v>
      </c>
      <c r="D4428" s="0" t="n">
        <f aca="false">'Profiles 8760'!F4417</f>
        <v>0</v>
      </c>
      <c r="E4428" s="0" t="n">
        <f aca="false">'Profiles 8760'!G4417</f>
        <v>0.248428</v>
      </c>
      <c r="F4428" s="0" t="n">
        <f aca="false">D4428*Assumptions!$C$11*$B$7+E4428*Assumptions!$C$12*$B$8</f>
        <v>10.1607052</v>
      </c>
      <c r="G4428" s="0" t="n">
        <f aca="false">C4428*Assumptions!$C$15</f>
        <v>0</v>
      </c>
      <c r="H4428" s="0" t="n">
        <f aca="false">MIN(F4428,G4428)</f>
        <v>0</v>
      </c>
      <c r="I4428" s="0" t="n">
        <f aca="false">IF(C4428=1,MIN(G4428-H4428,Assumptions!$C$13,P4427),0)</f>
        <v>0</v>
      </c>
      <c r="J4428" s="0" t="n">
        <f aca="false">H4428+I4428</f>
        <v>0</v>
      </c>
      <c r="K4428" s="0" t="n">
        <f aca="false">MIN(IF(C4428=1,F4428-H4428,F4428),Assumptions!$C$13,MAX(0,($B$5-P4427)/$B$6))</f>
        <v>10.1607052</v>
      </c>
      <c r="L4428" s="0" t="n">
        <f aca="false">IF(C4428=1,0,MIN(F4428-K4428,Assumptions!$C$15,MAX(0,$B$10-O4427-M4428)))</f>
        <v>0</v>
      </c>
      <c r="M4428" s="0" t="n">
        <f aca="false">'Profiles 8760'!H4417</f>
        <v>144800</v>
      </c>
      <c r="N4428" s="0" t="n">
        <f aca="false">J4428+L4428</f>
        <v>0</v>
      </c>
      <c r="O4428" s="0" t="n">
        <f aca="false">O4427+N4428</f>
        <v>415966.622114136</v>
      </c>
      <c r="P4428" s="0" t="n">
        <f aca="false">MIN($B$5,P4427+K4428*$B$6-I4428)</f>
        <v>172.15380703752</v>
      </c>
      <c r="Q4428" s="0" t="n">
        <f aca="false">MAX(0,F4428-H4428-K4428-L4428)</f>
        <v>0</v>
      </c>
    </row>
    <row r="4429" customFormat="false" ht="15" hidden="false" customHeight="false" outlineLevel="0" collapsed="false">
      <c r="A4429" s="0" t="n">
        <f aca="false">'Profiles 8760'!A4418</f>
        <v>4416</v>
      </c>
      <c r="B4429" s="0" t="n">
        <f aca="false">'Profiles 8760'!B4418</f>
        <v>7</v>
      </c>
      <c r="C4429" s="0" t="n">
        <f aca="false">'Profiles 8760'!E4418</f>
        <v>0</v>
      </c>
      <c r="D4429" s="0" t="n">
        <f aca="false">'Profiles 8760'!F4418</f>
        <v>0</v>
      </c>
      <c r="E4429" s="0" t="n">
        <f aca="false">'Profiles 8760'!G4418</f>
        <v>0.338558</v>
      </c>
      <c r="F4429" s="0" t="n">
        <f aca="false">D4429*Assumptions!$C$11*$B$7+E4429*Assumptions!$C$12*$B$8</f>
        <v>13.8470222</v>
      </c>
      <c r="G4429" s="0" t="n">
        <f aca="false">C4429*Assumptions!$C$15</f>
        <v>0</v>
      </c>
      <c r="H4429" s="0" t="n">
        <f aca="false">MIN(F4429,G4429)</f>
        <v>0</v>
      </c>
      <c r="I4429" s="0" t="n">
        <f aca="false">IF(C4429=1,MIN(G4429-H4429,Assumptions!$C$13,P4428),0)</f>
        <v>0</v>
      </c>
      <c r="J4429" s="0" t="n">
        <f aca="false">H4429+I4429</f>
        <v>0</v>
      </c>
      <c r="K4429" s="0" t="n">
        <f aca="false">MIN(IF(C4429=1,F4429-H4429,F4429),Assumptions!$C$13,MAX(0,($B$5-P4428)/$B$6))</f>
        <v>13.8470222</v>
      </c>
      <c r="L4429" s="0" t="n">
        <f aca="false">IF(C4429=1,0,MIN(F4429-K4429,Assumptions!$C$15,MAX(0,$B$10-O4428-M4429)))</f>
        <v>0</v>
      </c>
      <c r="M4429" s="0" t="n">
        <f aca="false">'Profiles 8760'!H4418</f>
        <v>144800</v>
      </c>
      <c r="N4429" s="0" t="n">
        <f aca="false">J4429+L4429</f>
        <v>0</v>
      </c>
      <c r="O4429" s="0" t="n">
        <f aca="false">O4428+N4429</f>
        <v>415966.622114136</v>
      </c>
      <c r="P4429" s="0" t="n">
        <f aca="false">MIN($B$5,P4428+K4429*$B$6-I4429)</f>
        <v>184.15640588048</v>
      </c>
      <c r="Q4429" s="0" t="n">
        <f aca="false">MAX(0,F4429-H4429-K4429-L4429)</f>
        <v>0</v>
      </c>
    </row>
    <row r="4430" customFormat="false" ht="15" hidden="false" customHeight="false" outlineLevel="0" collapsed="false">
      <c r="A4430" s="0" t="n">
        <f aca="false">'Profiles 8760'!A4419</f>
        <v>4417</v>
      </c>
      <c r="B4430" s="0" t="n">
        <f aca="false">'Profiles 8760'!B4419</f>
        <v>7</v>
      </c>
      <c r="C4430" s="0" t="n">
        <f aca="false">'Profiles 8760'!E4419</f>
        <v>0</v>
      </c>
      <c r="D4430" s="0" t="n">
        <f aca="false">'Profiles 8760'!F4419</f>
        <v>0</v>
      </c>
      <c r="E4430" s="0" t="n">
        <f aca="false">'Profiles 8760'!G4419</f>
        <v>0.392805</v>
      </c>
      <c r="F4430" s="0" t="n">
        <f aca="false">D4430*Assumptions!$C$11*$B$7+E4430*Assumptions!$C$12*$B$8</f>
        <v>16.0657245</v>
      </c>
      <c r="G4430" s="0" t="n">
        <f aca="false">C4430*Assumptions!$C$15</f>
        <v>0</v>
      </c>
      <c r="H4430" s="0" t="n">
        <f aca="false">MIN(F4430,G4430)</f>
        <v>0</v>
      </c>
      <c r="I4430" s="0" t="n">
        <f aca="false">IF(C4430=1,MIN(G4430-H4430,Assumptions!$C$13,P4429),0)</f>
        <v>0</v>
      </c>
      <c r="J4430" s="0" t="n">
        <f aca="false">H4430+I4430</f>
        <v>0</v>
      </c>
      <c r="K4430" s="0" t="n">
        <f aca="false">MIN(IF(C4430=1,F4430-H4430,F4430),Assumptions!$C$13,MAX(0,($B$5-P4429)/$B$6))</f>
        <v>16.0657245</v>
      </c>
      <c r="L4430" s="0" t="n">
        <f aca="false">IF(C4430=1,0,MIN(F4430-K4430,Assumptions!$C$15,MAX(0,$B$10-O4429-M4430)))</f>
        <v>0</v>
      </c>
      <c r="M4430" s="0" t="n">
        <f aca="false">'Profiles 8760'!H4419</f>
        <v>144800</v>
      </c>
      <c r="N4430" s="0" t="n">
        <f aca="false">J4430+L4430</f>
        <v>0</v>
      </c>
      <c r="O4430" s="0" t="n">
        <f aca="false">O4429+N4430</f>
        <v>415966.622114136</v>
      </c>
      <c r="P4430" s="0" t="n">
        <f aca="false">MIN($B$5,P4429+K4430*$B$6-I4430)</f>
        <v>198.08217587708</v>
      </c>
      <c r="Q4430" s="0" t="n">
        <f aca="false">MAX(0,F4430-H4430-K4430-L4430)</f>
        <v>0</v>
      </c>
    </row>
    <row r="4431" customFormat="false" ht="15" hidden="false" customHeight="false" outlineLevel="0" collapsed="false">
      <c r="A4431" s="0" t="n">
        <f aca="false">'Profiles 8760'!A4420</f>
        <v>4418</v>
      </c>
      <c r="B4431" s="0" t="n">
        <f aca="false">'Profiles 8760'!B4420</f>
        <v>7</v>
      </c>
      <c r="C4431" s="0" t="n">
        <f aca="false">'Profiles 8760'!E4420</f>
        <v>0</v>
      </c>
      <c r="D4431" s="0" t="n">
        <f aca="false">'Profiles 8760'!F4420</f>
        <v>0</v>
      </c>
      <c r="E4431" s="0" t="n">
        <f aca="false">'Profiles 8760'!G4420</f>
        <v>0.433259</v>
      </c>
      <c r="F4431" s="0" t="n">
        <f aca="false">D4431*Assumptions!$C$11*$B$7+E4431*Assumptions!$C$12*$B$8</f>
        <v>17.7202931</v>
      </c>
      <c r="G4431" s="0" t="n">
        <f aca="false">C4431*Assumptions!$C$15</f>
        <v>0</v>
      </c>
      <c r="H4431" s="0" t="n">
        <f aca="false">MIN(F4431,G4431)</f>
        <v>0</v>
      </c>
      <c r="I4431" s="0" t="n">
        <f aca="false">IF(C4431=1,MIN(G4431-H4431,Assumptions!$C$13,P4430),0)</f>
        <v>0</v>
      </c>
      <c r="J4431" s="0" t="n">
        <f aca="false">H4431+I4431</f>
        <v>0</v>
      </c>
      <c r="K4431" s="0" t="n">
        <f aca="false">MIN(IF(C4431=1,F4431-H4431,F4431),Assumptions!$C$13,MAX(0,($B$5-P4430)/$B$6))</f>
        <v>17.7202931</v>
      </c>
      <c r="L4431" s="0" t="n">
        <f aca="false">IF(C4431=1,0,MIN(F4431-K4431,Assumptions!$C$15,MAX(0,$B$10-O4430-M4431)))</f>
        <v>0</v>
      </c>
      <c r="M4431" s="0" t="n">
        <f aca="false">'Profiles 8760'!H4420</f>
        <v>144800</v>
      </c>
      <c r="N4431" s="0" t="n">
        <f aca="false">J4431+L4431</f>
        <v>0</v>
      </c>
      <c r="O4431" s="0" t="n">
        <f aca="false">O4430+N4431</f>
        <v>415966.622114136</v>
      </c>
      <c r="P4431" s="0" t="n">
        <f aca="false">MIN($B$5,P4430+K4431*$B$6-I4431)</f>
        <v>213.44212593616</v>
      </c>
      <c r="Q4431" s="0" t="n">
        <f aca="false">MAX(0,F4431-H4431-K4431-L4431)</f>
        <v>0</v>
      </c>
    </row>
    <row r="4432" customFormat="false" ht="15" hidden="false" customHeight="false" outlineLevel="0" collapsed="false">
      <c r="A4432" s="0" t="n">
        <f aca="false">'Profiles 8760'!A4421</f>
        <v>4419</v>
      </c>
      <c r="B4432" s="0" t="n">
        <f aca="false">'Profiles 8760'!B4421</f>
        <v>7</v>
      </c>
      <c r="C4432" s="0" t="n">
        <f aca="false">'Profiles 8760'!E4421</f>
        <v>0</v>
      </c>
      <c r="D4432" s="0" t="n">
        <f aca="false">'Profiles 8760'!F4421</f>
        <v>0</v>
      </c>
      <c r="E4432" s="0" t="n">
        <f aca="false">'Profiles 8760'!G4421</f>
        <v>0.397377</v>
      </c>
      <c r="F4432" s="0" t="n">
        <f aca="false">D4432*Assumptions!$C$11*$B$7+E4432*Assumptions!$C$12*$B$8</f>
        <v>16.2527193</v>
      </c>
      <c r="G4432" s="0" t="n">
        <f aca="false">C4432*Assumptions!$C$15</f>
        <v>0</v>
      </c>
      <c r="H4432" s="0" t="n">
        <f aca="false">MIN(F4432,G4432)</f>
        <v>0</v>
      </c>
      <c r="I4432" s="0" t="n">
        <f aca="false">IF(C4432=1,MIN(G4432-H4432,Assumptions!$C$13,P4431),0)</f>
        <v>0</v>
      </c>
      <c r="J4432" s="0" t="n">
        <f aca="false">H4432+I4432</f>
        <v>0</v>
      </c>
      <c r="K4432" s="0" t="n">
        <f aca="false">MIN(IF(C4432=1,F4432-H4432,F4432),Assumptions!$C$13,MAX(0,($B$5-P4431)/$B$6))</f>
        <v>16.2527193</v>
      </c>
      <c r="L4432" s="0" t="n">
        <f aca="false">IF(C4432=1,0,MIN(F4432-K4432,Assumptions!$C$15,MAX(0,$B$10-O4431-M4432)))</f>
        <v>0</v>
      </c>
      <c r="M4432" s="0" t="n">
        <f aca="false">'Profiles 8760'!H4421</f>
        <v>144800</v>
      </c>
      <c r="N4432" s="0" t="n">
        <f aca="false">J4432+L4432</f>
        <v>0</v>
      </c>
      <c r="O4432" s="0" t="n">
        <f aca="false">O4431+N4432</f>
        <v>415966.622114136</v>
      </c>
      <c r="P4432" s="0" t="n">
        <f aca="false">MIN($B$5,P4431+K4432*$B$6-I4432)</f>
        <v>227.5299830254</v>
      </c>
      <c r="Q4432" s="0" t="n">
        <f aca="false">MAX(0,F4432-H4432-K4432-L4432)</f>
        <v>0</v>
      </c>
    </row>
    <row r="4433" customFormat="false" ht="15" hidden="false" customHeight="false" outlineLevel="0" collapsed="false">
      <c r="A4433" s="0" t="n">
        <f aca="false">'Profiles 8760'!A4422</f>
        <v>4420</v>
      </c>
      <c r="B4433" s="0" t="n">
        <f aca="false">'Profiles 8760'!B4422</f>
        <v>7</v>
      </c>
      <c r="C4433" s="0" t="n">
        <f aca="false">'Profiles 8760'!E4422</f>
        <v>0</v>
      </c>
      <c r="D4433" s="0" t="n">
        <f aca="false">'Profiles 8760'!F4422</f>
        <v>0</v>
      </c>
      <c r="E4433" s="0" t="n">
        <f aca="false">'Profiles 8760'!G4422</f>
        <v>0.369794</v>
      </c>
      <c r="F4433" s="0" t="n">
        <f aca="false">D4433*Assumptions!$C$11*$B$7+E4433*Assumptions!$C$12*$B$8</f>
        <v>15.1245746</v>
      </c>
      <c r="G4433" s="0" t="n">
        <f aca="false">C4433*Assumptions!$C$15</f>
        <v>0</v>
      </c>
      <c r="H4433" s="0" t="n">
        <f aca="false">MIN(F4433,G4433)</f>
        <v>0</v>
      </c>
      <c r="I4433" s="0" t="n">
        <f aca="false">IF(C4433=1,MIN(G4433-H4433,Assumptions!$C$13,P4432),0)</f>
        <v>0</v>
      </c>
      <c r="J4433" s="0" t="n">
        <f aca="false">H4433+I4433</f>
        <v>0</v>
      </c>
      <c r="K4433" s="0" t="n">
        <f aca="false">MIN(IF(C4433=1,F4433-H4433,F4433),Assumptions!$C$13,MAX(0,($B$5-P4432)/$B$6))</f>
        <v>15.1245746</v>
      </c>
      <c r="L4433" s="0" t="n">
        <f aca="false">IF(C4433=1,0,MIN(F4433-K4433,Assumptions!$C$15,MAX(0,$B$10-O4432-M4433)))</f>
        <v>0</v>
      </c>
      <c r="M4433" s="0" t="n">
        <f aca="false">'Profiles 8760'!H4422</f>
        <v>144800</v>
      </c>
      <c r="N4433" s="0" t="n">
        <f aca="false">J4433+L4433</f>
        <v>0</v>
      </c>
      <c r="O4433" s="0" t="n">
        <f aca="false">O4432+N4433</f>
        <v>415966.622114136</v>
      </c>
      <c r="P4433" s="0" t="n">
        <f aca="false">MIN($B$5,P4432+K4433*$B$6-I4433)</f>
        <v>240.63996428868</v>
      </c>
      <c r="Q4433" s="0" t="n">
        <f aca="false">MAX(0,F4433-H4433-K4433-L4433)</f>
        <v>0</v>
      </c>
    </row>
    <row r="4434" customFormat="false" ht="15" hidden="false" customHeight="false" outlineLevel="0" collapsed="false">
      <c r="A4434" s="0" t="n">
        <f aca="false">'Profiles 8760'!A4423</f>
        <v>4421</v>
      </c>
      <c r="B4434" s="0" t="n">
        <f aca="false">'Profiles 8760'!B4423</f>
        <v>7</v>
      </c>
      <c r="C4434" s="0" t="n">
        <f aca="false">'Profiles 8760'!E4423</f>
        <v>0</v>
      </c>
      <c r="D4434" s="0" t="n">
        <f aca="false">'Profiles 8760'!F4423</f>
        <v>0</v>
      </c>
      <c r="E4434" s="0" t="n">
        <f aca="false">'Profiles 8760'!G4423</f>
        <v>0.495844</v>
      </c>
      <c r="F4434" s="0" t="n">
        <f aca="false">D4434*Assumptions!$C$11*$B$7+E4434*Assumptions!$C$12*$B$8</f>
        <v>20.2800196</v>
      </c>
      <c r="G4434" s="0" t="n">
        <f aca="false">C4434*Assumptions!$C$15</f>
        <v>0</v>
      </c>
      <c r="H4434" s="0" t="n">
        <f aca="false">MIN(F4434,G4434)</f>
        <v>0</v>
      </c>
      <c r="I4434" s="0" t="n">
        <f aca="false">IF(C4434=1,MIN(G4434-H4434,Assumptions!$C$13,P4433),0)</f>
        <v>0</v>
      </c>
      <c r="J4434" s="0" t="n">
        <f aca="false">H4434+I4434</f>
        <v>0</v>
      </c>
      <c r="K4434" s="0" t="n">
        <f aca="false">MIN(IF(C4434=1,F4434-H4434,F4434),Assumptions!$C$13,MAX(0,($B$5-P4433)/$B$6))</f>
        <v>20.2800196</v>
      </c>
      <c r="L4434" s="0" t="n">
        <f aca="false">IF(C4434=1,0,MIN(F4434-K4434,Assumptions!$C$15,MAX(0,$B$10-O4433-M4434)))</f>
        <v>0</v>
      </c>
      <c r="M4434" s="0" t="n">
        <f aca="false">'Profiles 8760'!H4423</f>
        <v>144800</v>
      </c>
      <c r="N4434" s="0" t="n">
        <f aca="false">J4434+L4434</f>
        <v>0</v>
      </c>
      <c r="O4434" s="0" t="n">
        <f aca="false">O4433+N4434</f>
        <v>415966.622114136</v>
      </c>
      <c r="P4434" s="0" t="n">
        <f aca="false">MIN($B$5,P4433+K4434*$B$6-I4434)</f>
        <v>258.21868527796</v>
      </c>
      <c r="Q4434" s="0" t="n">
        <f aca="false">MAX(0,F4434-H4434-K4434-L4434)</f>
        <v>0</v>
      </c>
    </row>
    <row r="4435" customFormat="false" ht="15" hidden="false" customHeight="false" outlineLevel="0" collapsed="false">
      <c r="A4435" s="0" t="n">
        <f aca="false">'Profiles 8760'!A4424</f>
        <v>4422</v>
      </c>
      <c r="B4435" s="0" t="n">
        <f aca="false">'Profiles 8760'!B4424</f>
        <v>7</v>
      </c>
      <c r="C4435" s="0" t="n">
        <f aca="false">'Profiles 8760'!E4424</f>
        <v>0</v>
      </c>
      <c r="D4435" s="0" t="n">
        <f aca="false">'Profiles 8760'!F4424</f>
        <v>0</v>
      </c>
      <c r="E4435" s="0" t="n">
        <f aca="false">'Profiles 8760'!G4424</f>
        <v>0.431937</v>
      </c>
      <c r="F4435" s="0" t="n">
        <f aca="false">D4435*Assumptions!$C$11*$B$7+E4435*Assumptions!$C$12*$B$8</f>
        <v>17.6662233</v>
      </c>
      <c r="G4435" s="0" t="n">
        <f aca="false">C4435*Assumptions!$C$15</f>
        <v>0</v>
      </c>
      <c r="H4435" s="0" t="n">
        <f aca="false">MIN(F4435,G4435)</f>
        <v>0</v>
      </c>
      <c r="I4435" s="0" t="n">
        <f aca="false">IF(C4435=1,MIN(G4435-H4435,Assumptions!$C$13,P4434),0)</f>
        <v>0</v>
      </c>
      <c r="J4435" s="0" t="n">
        <f aca="false">H4435+I4435</f>
        <v>0</v>
      </c>
      <c r="K4435" s="0" t="n">
        <f aca="false">MIN(IF(C4435=1,F4435-H4435,F4435),Assumptions!$C$13,MAX(0,($B$5-P4434)/$B$6))</f>
        <v>17.6662233</v>
      </c>
      <c r="L4435" s="0" t="n">
        <f aca="false">IF(C4435=1,0,MIN(F4435-K4435,Assumptions!$C$15,MAX(0,$B$10-O4434-M4435)))</f>
        <v>0</v>
      </c>
      <c r="M4435" s="0" t="n">
        <f aca="false">'Profiles 8760'!H4424</f>
        <v>144800</v>
      </c>
      <c r="N4435" s="0" t="n">
        <f aca="false">J4435+L4435</f>
        <v>0</v>
      </c>
      <c r="O4435" s="0" t="n">
        <f aca="false">O4434+N4435</f>
        <v>415966.622114136</v>
      </c>
      <c r="P4435" s="0" t="n">
        <f aca="false">MIN($B$5,P4434+K4435*$B$6-I4435)</f>
        <v>273.5317676344</v>
      </c>
      <c r="Q4435" s="0" t="n">
        <f aca="false">MAX(0,F4435-H4435-K4435-L4435)</f>
        <v>0</v>
      </c>
    </row>
    <row r="4436" customFormat="false" ht="15" hidden="false" customHeight="false" outlineLevel="0" collapsed="false">
      <c r="A4436" s="0" t="n">
        <f aca="false">'Profiles 8760'!A4425</f>
        <v>4423</v>
      </c>
      <c r="B4436" s="0" t="n">
        <f aca="false">'Profiles 8760'!B4425</f>
        <v>7</v>
      </c>
      <c r="C4436" s="0" t="n">
        <f aca="false">'Profiles 8760'!E4425</f>
        <v>0</v>
      </c>
      <c r="D4436" s="0" t="n">
        <f aca="false">'Profiles 8760'!F4425</f>
        <v>0.060595</v>
      </c>
      <c r="E4436" s="0" t="n">
        <f aca="false">'Profiles 8760'!G4425</f>
        <v>0.447875</v>
      </c>
      <c r="F4436" s="0" t="n">
        <f aca="false">D4436*Assumptions!$C$11*$B$7+E4436*Assumptions!$C$12*$B$8</f>
        <v>35.8179235</v>
      </c>
      <c r="G4436" s="0" t="n">
        <f aca="false">C4436*Assumptions!$C$15</f>
        <v>0</v>
      </c>
      <c r="H4436" s="0" t="n">
        <f aca="false">MIN(F4436,G4436)</f>
        <v>0</v>
      </c>
      <c r="I4436" s="0" t="n">
        <f aca="false">IF(C4436=1,MIN(G4436-H4436,Assumptions!$C$13,P4435),0)</f>
        <v>0</v>
      </c>
      <c r="J4436" s="0" t="n">
        <f aca="false">H4436+I4436</f>
        <v>0</v>
      </c>
      <c r="K4436" s="0" t="n">
        <f aca="false">MIN(IF(C4436=1,F4436-H4436,F4436),Assumptions!$C$13,MAX(0,($B$5-P4435)/$B$6))</f>
        <v>35.8179235</v>
      </c>
      <c r="L4436" s="0" t="n">
        <f aca="false">IF(C4436=1,0,MIN(F4436-K4436,Assumptions!$C$15,MAX(0,$B$10-O4435-M4436)))</f>
        <v>0</v>
      </c>
      <c r="M4436" s="0" t="n">
        <f aca="false">'Profiles 8760'!H4425</f>
        <v>144800</v>
      </c>
      <c r="N4436" s="0" t="n">
        <f aca="false">J4436+L4436</f>
        <v>0</v>
      </c>
      <c r="O4436" s="0" t="n">
        <f aca="false">O4435+N4436</f>
        <v>415966.622114136</v>
      </c>
      <c r="P4436" s="0" t="n">
        <f aca="false">MIN($B$5,P4435+K4436*$B$6-I4436)</f>
        <v>304.5787437242</v>
      </c>
      <c r="Q4436" s="0" t="n">
        <f aca="false">MAX(0,F4436-H4436-K4436-L4436)</f>
        <v>0</v>
      </c>
    </row>
    <row r="4437" customFormat="false" ht="15" hidden="false" customHeight="false" outlineLevel="0" collapsed="false">
      <c r="A4437" s="0" t="n">
        <f aca="false">'Profiles 8760'!A4426</f>
        <v>4424</v>
      </c>
      <c r="B4437" s="0" t="n">
        <f aca="false">'Profiles 8760'!B4426</f>
        <v>7</v>
      </c>
      <c r="C4437" s="0" t="n">
        <f aca="false">'Profiles 8760'!E4426</f>
        <v>1</v>
      </c>
      <c r="D4437" s="0" t="n">
        <f aca="false">'Profiles 8760'!F4426</f>
        <v>0.194846</v>
      </c>
      <c r="E4437" s="0" t="n">
        <f aca="false">'Profiles 8760'!G4426</f>
        <v>0.493481</v>
      </c>
      <c r="F4437" s="0" t="n">
        <f aca="false">D4437*Assumptions!$C$11*$B$7+E4437*Assumptions!$C$12*$B$8</f>
        <v>76.4548977</v>
      </c>
      <c r="G4437" s="0" t="n">
        <f aca="false">C4437*Assumptions!$C$15</f>
        <v>200</v>
      </c>
      <c r="H4437" s="0" t="n">
        <f aca="false">MIN(F4437,G4437)</f>
        <v>76.4548977</v>
      </c>
      <c r="I4437" s="0" t="n">
        <f aca="false">IF(C4437=1,MIN(G4437-H4437,Assumptions!$C$13,P4436),0)</f>
        <v>123.5451023</v>
      </c>
      <c r="J4437" s="0" t="n">
        <f aca="false">H4437+I4437</f>
        <v>200</v>
      </c>
      <c r="K4437" s="0" t="n">
        <f aca="false">MIN(IF(C4437=1,F4437-H4437,F4437),Assumptions!$C$13,MAX(0,($B$5-P4436)/$B$6))</f>
        <v>0</v>
      </c>
      <c r="L4437" s="0" t="n">
        <f aca="false">IF(C4437=1,0,MIN(F4437-K4437,Assumptions!$C$15,MAX(0,$B$10-O4436-M4437)))</f>
        <v>0</v>
      </c>
      <c r="M4437" s="0" t="n">
        <f aca="false">'Profiles 8760'!H4426</f>
        <v>144600</v>
      </c>
      <c r="N4437" s="0" t="n">
        <f aca="false">J4437+L4437</f>
        <v>200</v>
      </c>
      <c r="O4437" s="0" t="n">
        <f aca="false">O4436+N4437</f>
        <v>416166.622114136</v>
      </c>
      <c r="P4437" s="0" t="n">
        <f aca="false">MIN($B$5,P4436+K4437*$B$6-I4437)</f>
        <v>181.0336414242</v>
      </c>
      <c r="Q4437" s="0" t="n">
        <f aca="false">MAX(0,F4437-H4437-K4437-L4437)</f>
        <v>0</v>
      </c>
    </row>
    <row r="4438" customFormat="false" ht="15" hidden="false" customHeight="false" outlineLevel="0" collapsed="false">
      <c r="A4438" s="0" t="n">
        <f aca="false">'Profiles 8760'!A4427</f>
        <v>4425</v>
      </c>
      <c r="B4438" s="0" t="n">
        <f aca="false">'Profiles 8760'!B4427</f>
        <v>7</v>
      </c>
      <c r="C4438" s="0" t="n">
        <f aca="false">'Profiles 8760'!E4427</f>
        <v>1</v>
      </c>
      <c r="D4438" s="0" t="n">
        <f aca="false">'Profiles 8760'!F4427</f>
        <v>0.344223</v>
      </c>
      <c r="E4438" s="0" t="n">
        <f aca="false">'Profiles 8760'!G4427</f>
        <v>0.358435</v>
      </c>
      <c r="F4438" s="0" t="n">
        <f aca="false">D4438*Assumptions!$C$11*$B$7+E4438*Assumptions!$C$12*$B$8</f>
        <v>114.0715939</v>
      </c>
      <c r="G4438" s="0" t="n">
        <f aca="false">C4438*Assumptions!$C$15</f>
        <v>200</v>
      </c>
      <c r="H4438" s="0" t="n">
        <f aca="false">MIN(F4438,G4438)</f>
        <v>114.0715939</v>
      </c>
      <c r="I4438" s="0" t="n">
        <f aca="false">IF(C4438=1,MIN(G4438-H4438,Assumptions!$C$13,P4437),0)</f>
        <v>85.9284061</v>
      </c>
      <c r="J4438" s="0" t="n">
        <f aca="false">H4438+I4438</f>
        <v>200</v>
      </c>
      <c r="K4438" s="0" t="n">
        <f aca="false">MIN(IF(C4438=1,F4438-H4438,F4438),Assumptions!$C$13,MAX(0,($B$5-P4437)/$B$6))</f>
        <v>0</v>
      </c>
      <c r="L4438" s="0" t="n">
        <f aca="false">IF(C4438=1,0,MIN(F4438-K4438,Assumptions!$C$15,MAX(0,$B$10-O4437-M4438)))</f>
        <v>0</v>
      </c>
      <c r="M4438" s="0" t="n">
        <f aca="false">'Profiles 8760'!H4427</f>
        <v>144400</v>
      </c>
      <c r="N4438" s="0" t="n">
        <f aca="false">J4438+L4438</f>
        <v>200</v>
      </c>
      <c r="O4438" s="0" t="n">
        <f aca="false">O4437+N4438</f>
        <v>416366.622114136</v>
      </c>
      <c r="P4438" s="0" t="n">
        <f aca="false">MIN($B$5,P4437+K4438*$B$6-I4438)</f>
        <v>95.1052353242</v>
      </c>
      <c r="Q4438" s="0" t="n">
        <f aca="false">MAX(0,F4438-H4438-K4438-L4438)</f>
        <v>0</v>
      </c>
    </row>
    <row r="4439" customFormat="false" ht="15" hidden="false" customHeight="false" outlineLevel="0" collapsed="false">
      <c r="A4439" s="0" t="n">
        <f aca="false">'Profiles 8760'!A4428</f>
        <v>4426</v>
      </c>
      <c r="B4439" s="0" t="n">
        <f aca="false">'Profiles 8760'!B4428</f>
        <v>7</v>
      </c>
      <c r="C4439" s="0" t="n">
        <f aca="false">'Profiles 8760'!E4428</f>
        <v>0</v>
      </c>
      <c r="D4439" s="0" t="n">
        <f aca="false">'Profiles 8760'!F4428</f>
        <v>0.48506</v>
      </c>
      <c r="E4439" s="0" t="n">
        <f aca="false">'Profiles 8760'!G4428</f>
        <v>0.374727</v>
      </c>
      <c r="F4439" s="0" t="n">
        <f aca="false">D4439*Assumptions!$C$11*$B$7+E4439*Assumptions!$C$12*$B$8</f>
        <v>155.4116623</v>
      </c>
      <c r="G4439" s="0" t="n">
        <f aca="false">C4439*Assumptions!$C$15</f>
        <v>0</v>
      </c>
      <c r="H4439" s="0" t="n">
        <f aca="false">MIN(F4439,G4439)</f>
        <v>0</v>
      </c>
      <c r="I4439" s="0" t="n">
        <f aca="false">IF(C4439=1,MIN(G4439-H4439,Assumptions!$C$13,P4438),0)</f>
        <v>0</v>
      </c>
      <c r="J4439" s="0" t="n">
        <f aca="false">H4439+I4439</f>
        <v>0</v>
      </c>
      <c r="K4439" s="0" t="n">
        <f aca="false">MIN(IF(C4439=1,F4439-H4439,F4439),Assumptions!$C$13,MAX(0,($B$5-P4438)/$B$6))</f>
        <v>155.4116623</v>
      </c>
      <c r="L4439" s="0" t="n">
        <f aca="false">IF(C4439=1,0,MIN(F4439-K4439,Assumptions!$C$15,MAX(0,$B$10-O4438-M4439)))</f>
        <v>0</v>
      </c>
      <c r="M4439" s="0" t="n">
        <f aca="false">'Profiles 8760'!H4428</f>
        <v>144400</v>
      </c>
      <c r="N4439" s="0" t="n">
        <f aca="false">J4439+L4439</f>
        <v>0</v>
      </c>
      <c r="O4439" s="0" t="n">
        <f aca="false">O4438+N4439</f>
        <v>416366.622114136</v>
      </c>
      <c r="P4439" s="0" t="n">
        <f aca="false">MIN($B$5,P4438+K4439*$B$6-I4439)</f>
        <v>229.81606420584</v>
      </c>
      <c r="Q4439" s="0" t="n">
        <f aca="false">MAX(0,F4439-H4439-K4439-L4439)</f>
        <v>0</v>
      </c>
    </row>
    <row r="4440" customFormat="false" ht="15" hidden="false" customHeight="false" outlineLevel="0" collapsed="false">
      <c r="A4440" s="0" t="n">
        <f aca="false">'Profiles 8760'!A4429</f>
        <v>4427</v>
      </c>
      <c r="B4440" s="0" t="n">
        <f aca="false">'Profiles 8760'!B4429</f>
        <v>7</v>
      </c>
      <c r="C4440" s="0" t="n">
        <f aca="false">'Profiles 8760'!E4429</f>
        <v>0</v>
      </c>
      <c r="D4440" s="0" t="n">
        <f aca="false">'Profiles 8760'!F4429</f>
        <v>0.599331</v>
      </c>
      <c r="E4440" s="0" t="n">
        <f aca="false">'Profiles 8760'!G4429</f>
        <v>0.279246</v>
      </c>
      <c r="F4440" s="0" t="n">
        <f aca="false">D4440*Assumptions!$C$11*$B$7+E4440*Assumptions!$C$12*$B$8</f>
        <v>184.5079542</v>
      </c>
      <c r="G4440" s="0" t="n">
        <f aca="false">C4440*Assumptions!$C$15</f>
        <v>0</v>
      </c>
      <c r="H4440" s="0" t="n">
        <f aca="false">MIN(F4440,G4440)</f>
        <v>0</v>
      </c>
      <c r="I4440" s="0" t="n">
        <f aca="false">IF(C4440=1,MIN(G4440-H4440,Assumptions!$C$13,P4439),0)</f>
        <v>0</v>
      </c>
      <c r="J4440" s="0" t="n">
        <f aca="false">H4440+I4440</f>
        <v>0</v>
      </c>
      <c r="K4440" s="0" t="n">
        <f aca="false">MIN(IF(C4440=1,F4440-H4440,F4440),Assumptions!$C$13,MAX(0,($B$5-P4439)/$B$6))</f>
        <v>180</v>
      </c>
      <c r="L4440" s="0" t="n">
        <f aca="false">IF(C4440=1,0,MIN(F4440-K4440,Assumptions!$C$15,MAX(0,$B$10-O4439-M4440)))</f>
        <v>4.50795419999997</v>
      </c>
      <c r="M4440" s="0" t="n">
        <f aca="false">'Profiles 8760'!H4429</f>
        <v>144400</v>
      </c>
      <c r="N4440" s="0" t="n">
        <f aca="false">J4440+L4440</f>
        <v>4.50795419999997</v>
      </c>
      <c r="O4440" s="0" t="n">
        <f aca="false">O4439+N4440</f>
        <v>416371.130068335</v>
      </c>
      <c r="P4440" s="0" t="n">
        <f aca="false">MIN($B$5,P4439+K4440*$B$6-I4440)</f>
        <v>385.84006420584</v>
      </c>
      <c r="Q4440" s="0" t="n">
        <f aca="false">MAX(0,F4440-H4440-K4440-L4440)</f>
        <v>0</v>
      </c>
    </row>
    <row r="4441" customFormat="false" ht="15" hidden="false" customHeight="false" outlineLevel="0" collapsed="false">
      <c r="A4441" s="0" t="n">
        <f aca="false">'Profiles 8760'!A4430</f>
        <v>4428</v>
      </c>
      <c r="B4441" s="0" t="n">
        <f aca="false">'Profiles 8760'!B4430</f>
        <v>7</v>
      </c>
      <c r="C4441" s="0" t="n">
        <f aca="false">'Profiles 8760'!E4430</f>
        <v>0</v>
      </c>
      <c r="D4441" s="0" t="n">
        <f aca="false">'Profiles 8760'!F4430</f>
        <v>0.673545</v>
      </c>
      <c r="E4441" s="0" t="n">
        <f aca="false">'Profiles 8760'!G4430</f>
        <v>0.312648</v>
      </c>
      <c r="F4441" s="0" t="n">
        <f aca="false">D4441*Assumptions!$C$11*$B$7+E4441*Assumptions!$C$12*$B$8</f>
        <v>207.3070992</v>
      </c>
      <c r="G4441" s="0" t="n">
        <f aca="false">C4441*Assumptions!$C$15</f>
        <v>0</v>
      </c>
      <c r="H4441" s="0" t="n">
        <f aca="false">MIN(F4441,G4441)</f>
        <v>0</v>
      </c>
      <c r="I4441" s="0" t="n">
        <f aca="false">IF(C4441=1,MIN(G4441-H4441,Assumptions!$C$13,P4440),0)</f>
        <v>0</v>
      </c>
      <c r="J4441" s="0" t="n">
        <f aca="false">H4441+I4441</f>
        <v>0</v>
      </c>
      <c r="K4441" s="0" t="n">
        <f aca="false">MIN(IF(C4441=1,F4441-H4441,F4441),Assumptions!$C$13,MAX(0,($B$5-P4440)/$B$6))</f>
        <v>144.173899162621</v>
      </c>
      <c r="L4441" s="0" t="n">
        <f aca="false">IF(C4441=1,0,MIN(F4441-K4441,Assumptions!$C$15,MAX(0,$B$10-O4440-M4441)))</f>
        <v>63.1332000373789</v>
      </c>
      <c r="M4441" s="0" t="n">
        <f aca="false">'Profiles 8760'!H4430</f>
        <v>144400</v>
      </c>
      <c r="N4441" s="0" t="n">
        <f aca="false">J4441+L4441</f>
        <v>63.1332000373789</v>
      </c>
      <c r="O4441" s="0" t="n">
        <f aca="false">O4440+N4441</f>
        <v>416434.263268373</v>
      </c>
      <c r="P4441" s="0" t="n">
        <f aca="false">MIN($B$5,P4440+K4441*$B$6-I4441)</f>
        <v>510.81</v>
      </c>
      <c r="Q4441" s="0" t="n">
        <f aca="false">MAX(0,F4441-H4441-K4441-L4441)</f>
        <v>0</v>
      </c>
    </row>
    <row r="4442" customFormat="false" ht="15" hidden="false" customHeight="false" outlineLevel="0" collapsed="false">
      <c r="A4442" s="0" t="n">
        <f aca="false">'Profiles 8760'!A4431</f>
        <v>4429</v>
      </c>
      <c r="B4442" s="0" t="n">
        <f aca="false">'Profiles 8760'!B4431</f>
        <v>7</v>
      </c>
      <c r="C4442" s="0" t="n">
        <f aca="false">'Profiles 8760'!E4431</f>
        <v>0</v>
      </c>
      <c r="D4442" s="0" t="n">
        <f aca="false">'Profiles 8760'!F4431</f>
        <v>0.699245</v>
      </c>
      <c r="E4442" s="0" t="n">
        <f aca="false">'Profiles 8760'!G4431</f>
        <v>0.263582</v>
      </c>
      <c r="F4442" s="0" t="n">
        <f aca="false">D4442*Assumptions!$C$11*$B$7+E4442*Assumptions!$C$12*$B$8</f>
        <v>212.7224598</v>
      </c>
      <c r="G4442" s="0" t="n">
        <f aca="false">C4442*Assumptions!$C$15</f>
        <v>0</v>
      </c>
      <c r="H4442" s="0" t="n">
        <f aca="false">MIN(F4442,G4442)</f>
        <v>0</v>
      </c>
      <c r="I4442" s="0" t="n">
        <f aca="false">IF(C4442=1,MIN(G4442-H4442,Assumptions!$C$13,P4441),0)</f>
        <v>0</v>
      </c>
      <c r="J4442" s="0" t="n">
        <f aca="false">H4442+I4442</f>
        <v>0</v>
      </c>
      <c r="K4442" s="0" t="n">
        <f aca="false">MIN(IF(C4442=1,F4442-H4442,F4442),Assumptions!$C$13,MAX(0,($B$5-P4441)/$B$6))</f>
        <v>0</v>
      </c>
      <c r="L4442" s="0" t="n">
        <f aca="false">IF(C4442=1,0,MIN(F4442-K4442,Assumptions!$C$15,MAX(0,$B$10-O4441-M4442)))</f>
        <v>200</v>
      </c>
      <c r="M4442" s="0" t="n">
        <f aca="false">'Profiles 8760'!H4431</f>
        <v>144400</v>
      </c>
      <c r="N4442" s="0" t="n">
        <f aca="false">J4442+L4442</f>
        <v>200</v>
      </c>
      <c r="O4442" s="0" t="n">
        <f aca="false">O4441+N4442</f>
        <v>416634.263268373</v>
      </c>
      <c r="P4442" s="0" t="n">
        <f aca="false">MIN($B$5,P4441+K4442*$B$6-I4442)</f>
        <v>510.81</v>
      </c>
      <c r="Q4442" s="0" t="n">
        <f aca="false">MAX(0,F4442-H4442-K4442-L4442)</f>
        <v>12.7224598</v>
      </c>
    </row>
    <row r="4443" customFormat="false" ht="15" hidden="false" customHeight="false" outlineLevel="0" collapsed="false">
      <c r="A4443" s="0" t="n">
        <f aca="false">'Profiles 8760'!A4432</f>
        <v>4430</v>
      </c>
      <c r="B4443" s="0" t="n">
        <f aca="false">'Profiles 8760'!B4432</f>
        <v>7</v>
      </c>
      <c r="C4443" s="0" t="n">
        <f aca="false">'Profiles 8760'!E4432</f>
        <v>0</v>
      </c>
      <c r="D4443" s="0" t="n">
        <f aca="false">'Profiles 8760'!F4432</f>
        <v>0.673545</v>
      </c>
      <c r="E4443" s="0" t="n">
        <f aca="false">'Profiles 8760'!G4432</f>
        <v>0.545111</v>
      </c>
      <c r="F4443" s="0" t="n">
        <f aca="false">D4443*Assumptions!$C$11*$B$7+E4443*Assumptions!$C$12*$B$8</f>
        <v>216.8148359</v>
      </c>
      <c r="G4443" s="0" t="n">
        <f aca="false">C4443*Assumptions!$C$15</f>
        <v>0</v>
      </c>
      <c r="H4443" s="0" t="n">
        <f aca="false">MIN(F4443,G4443)</f>
        <v>0</v>
      </c>
      <c r="I4443" s="0" t="n">
        <f aca="false">IF(C4443=1,MIN(G4443-H4443,Assumptions!$C$13,P4442),0)</f>
        <v>0</v>
      </c>
      <c r="J4443" s="0" t="n">
        <f aca="false">H4443+I4443</f>
        <v>0</v>
      </c>
      <c r="K4443" s="0" t="n">
        <f aca="false">MIN(IF(C4443=1,F4443-H4443,F4443),Assumptions!$C$13,MAX(0,($B$5-P4442)/$B$6))</f>
        <v>0</v>
      </c>
      <c r="L4443" s="0" t="n">
        <f aca="false">IF(C4443=1,0,MIN(F4443-K4443,Assumptions!$C$15,MAX(0,$B$10-O4442-M4443)))</f>
        <v>200</v>
      </c>
      <c r="M4443" s="0" t="n">
        <f aca="false">'Profiles 8760'!H4432</f>
        <v>144400</v>
      </c>
      <c r="N4443" s="0" t="n">
        <f aca="false">J4443+L4443</f>
        <v>200</v>
      </c>
      <c r="O4443" s="0" t="n">
        <f aca="false">O4442+N4443</f>
        <v>416834.263268373</v>
      </c>
      <c r="P4443" s="0" t="n">
        <f aca="false">MIN($B$5,P4442+K4443*$B$6-I4443)</f>
        <v>510.81</v>
      </c>
      <c r="Q4443" s="0" t="n">
        <f aca="false">MAX(0,F4443-H4443-K4443-L4443)</f>
        <v>16.8148359</v>
      </c>
    </row>
    <row r="4444" customFormat="false" ht="15" hidden="false" customHeight="false" outlineLevel="0" collapsed="false">
      <c r="A4444" s="0" t="n">
        <f aca="false">'Profiles 8760'!A4433</f>
        <v>4431</v>
      </c>
      <c r="B4444" s="0" t="n">
        <f aca="false">'Profiles 8760'!B4433</f>
        <v>7</v>
      </c>
      <c r="C4444" s="0" t="n">
        <f aca="false">'Profiles 8760'!E4433</f>
        <v>0</v>
      </c>
      <c r="D4444" s="0" t="n">
        <f aca="false">'Profiles 8760'!F4433</f>
        <v>0.599331</v>
      </c>
      <c r="E4444" s="0" t="n">
        <f aca="false">'Profiles 8760'!G4433</f>
        <v>0.601913</v>
      </c>
      <c r="F4444" s="0" t="n">
        <f aca="false">D4444*Assumptions!$C$11*$B$7+E4444*Assumptions!$C$12*$B$8</f>
        <v>197.7050345</v>
      </c>
      <c r="G4444" s="0" t="n">
        <f aca="false">C4444*Assumptions!$C$15</f>
        <v>0</v>
      </c>
      <c r="H4444" s="0" t="n">
        <f aca="false">MIN(F4444,G4444)</f>
        <v>0</v>
      </c>
      <c r="I4444" s="0" t="n">
        <f aca="false">IF(C4444=1,MIN(G4444-H4444,Assumptions!$C$13,P4443),0)</f>
        <v>0</v>
      </c>
      <c r="J4444" s="0" t="n">
        <f aca="false">H4444+I4444</f>
        <v>0</v>
      </c>
      <c r="K4444" s="0" t="n">
        <f aca="false">MIN(IF(C4444=1,F4444-H4444,F4444),Assumptions!$C$13,MAX(0,($B$5-P4443)/$B$6))</f>
        <v>0</v>
      </c>
      <c r="L4444" s="0" t="n">
        <f aca="false">IF(C4444=1,0,MIN(F4444-K4444,Assumptions!$C$15,MAX(0,$B$10-O4443-M4444)))</f>
        <v>197.7050345</v>
      </c>
      <c r="M4444" s="0" t="n">
        <f aca="false">'Profiles 8760'!H4433</f>
        <v>144400</v>
      </c>
      <c r="N4444" s="0" t="n">
        <f aca="false">J4444+L4444</f>
        <v>197.7050345</v>
      </c>
      <c r="O4444" s="0" t="n">
        <f aca="false">O4443+N4444</f>
        <v>417031.968302873</v>
      </c>
      <c r="P4444" s="0" t="n">
        <f aca="false">MIN($B$5,P4443+K4444*$B$6-I4444)</f>
        <v>510.81</v>
      </c>
      <c r="Q4444" s="0" t="n">
        <f aca="false">MAX(0,F4444-H4444-K4444-L4444)</f>
        <v>0</v>
      </c>
    </row>
    <row r="4445" customFormat="false" ht="15" hidden="false" customHeight="false" outlineLevel="0" collapsed="false">
      <c r="A4445" s="0" t="n">
        <f aca="false">'Profiles 8760'!A4434</f>
        <v>4432</v>
      </c>
      <c r="B4445" s="0" t="n">
        <f aca="false">'Profiles 8760'!B4434</f>
        <v>7</v>
      </c>
      <c r="C4445" s="0" t="n">
        <f aca="false">'Profiles 8760'!E4434</f>
        <v>0</v>
      </c>
      <c r="D4445" s="0" t="n">
        <f aca="false">'Profiles 8760'!F4434</f>
        <v>0.48506</v>
      </c>
      <c r="E4445" s="0" t="n">
        <f aca="false">'Profiles 8760'!G4434</f>
        <v>0.711649</v>
      </c>
      <c r="F4445" s="0" t="n">
        <f aca="false">D4445*Assumptions!$C$11*$B$7+E4445*Assumptions!$C$12*$B$8</f>
        <v>169.1917721</v>
      </c>
      <c r="G4445" s="0" t="n">
        <f aca="false">C4445*Assumptions!$C$15</f>
        <v>0</v>
      </c>
      <c r="H4445" s="0" t="n">
        <f aca="false">MIN(F4445,G4445)</f>
        <v>0</v>
      </c>
      <c r="I4445" s="0" t="n">
        <f aca="false">IF(C4445=1,MIN(G4445-H4445,Assumptions!$C$13,P4444),0)</f>
        <v>0</v>
      </c>
      <c r="J4445" s="0" t="n">
        <f aca="false">H4445+I4445</f>
        <v>0</v>
      </c>
      <c r="K4445" s="0" t="n">
        <f aca="false">MIN(IF(C4445=1,F4445-H4445,F4445),Assumptions!$C$13,MAX(0,($B$5-P4444)/$B$6))</f>
        <v>0</v>
      </c>
      <c r="L4445" s="0" t="n">
        <f aca="false">IF(C4445=1,0,MIN(F4445-K4445,Assumptions!$C$15,MAX(0,$B$10-O4444-M4445)))</f>
        <v>169.1917721</v>
      </c>
      <c r="M4445" s="0" t="n">
        <f aca="false">'Profiles 8760'!H4434</f>
        <v>144400</v>
      </c>
      <c r="N4445" s="0" t="n">
        <f aca="false">J4445+L4445</f>
        <v>169.1917721</v>
      </c>
      <c r="O4445" s="0" t="n">
        <f aca="false">O4444+N4445</f>
        <v>417201.160074973</v>
      </c>
      <c r="P4445" s="0" t="n">
        <f aca="false">MIN($B$5,P4444+K4445*$B$6-I4445)</f>
        <v>510.81</v>
      </c>
      <c r="Q4445" s="0" t="n">
        <f aca="false">MAX(0,F4445-H4445-K4445-L4445)</f>
        <v>0</v>
      </c>
    </row>
    <row r="4446" customFormat="false" ht="15" hidden="false" customHeight="false" outlineLevel="0" collapsed="false">
      <c r="A4446" s="0" t="n">
        <f aca="false">'Profiles 8760'!A4435</f>
        <v>4433</v>
      </c>
      <c r="B4446" s="0" t="n">
        <f aca="false">'Profiles 8760'!B4435</f>
        <v>7</v>
      </c>
      <c r="C4446" s="0" t="n">
        <f aca="false">'Profiles 8760'!E4435</f>
        <v>0</v>
      </c>
      <c r="D4446" s="0" t="n">
        <f aca="false">'Profiles 8760'!F4435</f>
        <v>0.344223</v>
      </c>
      <c r="E4446" s="0" t="n">
        <f aca="false">'Profiles 8760'!G4435</f>
        <v>0.508143</v>
      </c>
      <c r="F4446" s="0" t="n">
        <f aca="false">D4446*Assumptions!$C$11*$B$7+E4446*Assumptions!$C$12*$B$8</f>
        <v>120.1946511</v>
      </c>
      <c r="G4446" s="0" t="n">
        <f aca="false">C4446*Assumptions!$C$15</f>
        <v>0</v>
      </c>
      <c r="H4446" s="0" t="n">
        <f aca="false">MIN(F4446,G4446)</f>
        <v>0</v>
      </c>
      <c r="I4446" s="0" t="n">
        <f aca="false">IF(C4446=1,MIN(G4446-H4446,Assumptions!$C$13,P4445),0)</f>
        <v>0</v>
      </c>
      <c r="J4446" s="0" t="n">
        <f aca="false">H4446+I4446</f>
        <v>0</v>
      </c>
      <c r="K4446" s="0" t="n">
        <f aca="false">MIN(IF(C4446=1,F4446-H4446,F4446),Assumptions!$C$13,MAX(0,($B$5-P4445)/$B$6))</f>
        <v>0</v>
      </c>
      <c r="L4446" s="0" t="n">
        <f aca="false">IF(C4446=1,0,MIN(F4446-K4446,Assumptions!$C$15,MAX(0,$B$10-O4445-M4446)))</f>
        <v>120.1946511</v>
      </c>
      <c r="M4446" s="0" t="n">
        <f aca="false">'Profiles 8760'!H4435</f>
        <v>144400</v>
      </c>
      <c r="N4446" s="0" t="n">
        <f aca="false">J4446+L4446</f>
        <v>120.1946511</v>
      </c>
      <c r="O4446" s="0" t="n">
        <f aca="false">O4445+N4446</f>
        <v>417321.354726073</v>
      </c>
      <c r="P4446" s="0" t="n">
        <f aca="false">MIN($B$5,P4445+K4446*$B$6-I4446)</f>
        <v>510.81</v>
      </c>
      <c r="Q4446" s="0" t="n">
        <f aca="false">MAX(0,F4446-H4446-K4446-L4446)</f>
        <v>0</v>
      </c>
    </row>
    <row r="4447" customFormat="false" ht="15" hidden="false" customHeight="false" outlineLevel="0" collapsed="false">
      <c r="A4447" s="0" t="n">
        <f aca="false">'Profiles 8760'!A4436</f>
        <v>4434</v>
      </c>
      <c r="B4447" s="0" t="n">
        <f aca="false">'Profiles 8760'!B4436</f>
        <v>7</v>
      </c>
      <c r="C4447" s="0" t="n">
        <f aca="false">'Profiles 8760'!E4436</f>
        <v>0</v>
      </c>
      <c r="D4447" s="0" t="n">
        <f aca="false">'Profiles 8760'!F4436</f>
        <v>0.194846</v>
      </c>
      <c r="E4447" s="0" t="n">
        <f aca="false">'Profiles 8760'!G4436</f>
        <v>0.610288</v>
      </c>
      <c r="F4447" s="0" t="n">
        <f aca="false">D4447*Assumptions!$C$11*$B$7+E4447*Assumptions!$C$12*$B$8</f>
        <v>81.232304</v>
      </c>
      <c r="G4447" s="0" t="n">
        <f aca="false">C4447*Assumptions!$C$15</f>
        <v>0</v>
      </c>
      <c r="H4447" s="0" t="n">
        <f aca="false">MIN(F4447,G4447)</f>
        <v>0</v>
      </c>
      <c r="I4447" s="0" t="n">
        <f aca="false">IF(C4447=1,MIN(G4447-H4447,Assumptions!$C$13,P4446),0)</f>
        <v>0</v>
      </c>
      <c r="J4447" s="0" t="n">
        <f aca="false">H4447+I4447</f>
        <v>0</v>
      </c>
      <c r="K4447" s="0" t="n">
        <f aca="false">MIN(IF(C4447=1,F4447-H4447,F4447),Assumptions!$C$13,MAX(0,($B$5-P4446)/$B$6))</f>
        <v>0</v>
      </c>
      <c r="L4447" s="0" t="n">
        <f aca="false">IF(C4447=1,0,MIN(F4447-K4447,Assumptions!$C$15,MAX(0,$B$10-O4446-M4447)))</f>
        <v>81.232304</v>
      </c>
      <c r="M4447" s="0" t="n">
        <f aca="false">'Profiles 8760'!H4436</f>
        <v>144400</v>
      </c>
      <c r="N4447" s="0" t="n">
        <f aca="false">J4447+L4447</f>
        <v>81.232304</v>
      </c>
      <c r="O4447" s="0" t="n">
        <f aca="false">O4446+N4447</f>
        <v>417402.587030073</v>
      </c>
      <c r="P4447" s="0" t="n">
        <f aca="false">MIN($B$5,P4446+K4447*$B$6-I4447)</f>
        <v>510.81</v>
      </c>
      <c r="Q4447" s="0" t="n">
        <f aca="false">MAX(0,F4447-H4447-K4447-L4447)</f>
        <v>0</v>
      </c>
    </row>
    <row r="4448" customFormat="false" ht="15" hidden="false" customHeight="false" outlineLevel="0" collapsed="false">
      <c r="A4448" s="0" t="n">
        <f aca="false">'Profiles 8760'!A4437</f>
        <v>4435</v>
      </c>
      <c r="B4448" s="0" t="n">
        <f aca="false">'Profiles 8760'!B4437</f>
        <v>7</v>
      </c>
      <c r="C4448" s="0" t="n">
        <f aca="false">'Profiles 8760'!E4437</f>
        <v>0</v>
      </c>
      <c r="D4448" s="0" t="n">
        <f aca="false">'Profiles 8760'!F4437</f>
        <v>0.060595</v>
      </c>
      <c r="E4448" s="0" t="n">
        <f aca="false">'Profiles 8760'!G4437</f>
        <v>0.392666</v>
      </c>
      <c r="F4448" s="0" t="n">
        <f aca="false">D4448*Assumptions!$C$11*$B$7+E4448*Assumptions!$C$12*$B$8</f>
        <v>33.5598754</v>
      </c>
      <c r="G4448" s="0" t="n">
        <f aca="false">C4448*Assumptions!$C$15</f>
        <v>0</v>
      </c>
      <c r="H4448" s="0" t="n">
        <f aca="false">MIN(F4448,G4448)</f>
        <v>0</v>
      </c>
      <c r="I4448" s="0" t="n">
        <f aca="false">IF(C4448=1,MIN(G4448-H4448,Assumptions!$C$13,P4447),0)</f>
        <v>0</v>
      </c>
      <c r="J4448" s="0" t="n">
        <f aca="false">H4448+I4448</f>
        <v>0</v>
      </c>
      <c r="K4448" s="0" t="n">
        <f aca="false">MIN(IF(C4448=1,F4448-H4448,F4448),Assumptions!$C$13,MAX(0,($B$5-P4447)/$B$6))</f>
        <v>0</v>
      </c>
      <c r="L4448" s="0" t="n">
        <f aca="false">IF(C4448=1,0,MIN(F4448-K4448,Assumptions!$C$15,MAX(0,$B$10-O4447-M4448)))</f>
        <v>33.5598754</v>
      </c>
      <c r="M4448" s="0" t="n">
        <f aca="false">'Profiles 8760'!H4437</f>
        <v>144400</v>
      </c>
      <c r="N4448" s="0" t="n">
        <f aca="false">J4448+L4448</f>
        <v>33.5598754</v>
      </c>
      <c r="O4448" s="0" t="n">
        <f aca="false">O4447+N4448</f>
        <v>417436.146905473</v>
      </c>
      <c r="P4448" s="0" t="n">
        <f aca="false">MIN($B$5,P4447+K4448*$B$6-I4448)</f>
        <v>510.81</v>
      </c>
      <c r="Q4448" s="0" t="n">
        <f aca="false">MAX(0,F4448-H4448-K4448-L4448)</f>
        <v>0</v>
      </c>
    </row>
    <row r="4449" customFormat="false" ht="15" hidden="false" customHeight="false" outlineLevel="0" collapsed="false">
      <c r="A4449" s="0" t="n">
        <f aca="false">'Profiles 8760'!A4438</f>
        <v>4436</v>
      </c>
      <c r="B4449" s="0" t="n">
        <f aca="false">'Profiles 8760'!B4438</f>
        <v>7</v>
      </c>
      <c r="C4449" s="0" t="n">
        <f aca="false">'Profiles 8760'!E4438</f>
        <v>1</v>
      </c>
      <c r="D4449" s="0" t="n">
        <f aca="false">'Profiles 8760'!F4438</f>
        <v>0</v>
      </c>
      <c r="E4449" s="0" t="n">
        <f aca="false">'Profiles 8760'!G4438</f>
        <v>0.334835</v>
      </c>
      <c r="F4449" s="0" t="n">
        <f aca="false">D4449*Assumptions!$C$11*$B$7+E4449*Assumptions!$C$12*$B$8</f>
        <v>13.6947515</v>
      </c>
      <c r="G4449" s="0" t="n">
        <f aca="false">C4449*Assumptions!$C$15</f>
        <v>200</v>
      </c>
      <c r="H4449" s="0" t="n">
        <f aca="false">MIN(F4449,G4449)</f>
        <v>13.6947515</v>
      </c>
      <c r="I4449" s="0" t="n">
        <f aca="false">IF(C4449=1,MIN(G4449-H4449,Assumptions!$C$13,P4448),0)</f>
        <v>180</v>
      </c>
      <c r="J4449" s="0" t="n">
        <f aca="false">H4449+I4449</f>
        <v>193.6947515</v>
      </c>
      <c r="K4449" s="0" t="n">
        <f aca="false">MIN(IF(C4449=1,F4449-H4449,F4449),Assumptions!$C$13,MAX(0,($B$5-P4448)/$B$6))</f>
        <v>0</v>
      </c>
      <c r="L4449" s="0" t="n">
        <f aca="false">IF(C4449=1,0,MIN(F4449-K4449,Assumptions!$C$15,MAX(0,$B$10-O4448-M4449)))</f>
        <v>0</v>
      </c>
      <c r="M4449" s="0" t="n">
        <f aca="false">'Profiles 8760'!H4438</f>
        <v>144200</v>
      </c>
      <c r="N4449" s="0" t="n">
        <f aca="false">J4449+L4449</f>
        <v>193.6947515</v>
      </c>
      <c r="O4449" s="0" t="n">
        <f aca="false">O4448+N4449</f>
        <v>417629.841656973</v>
      </c>
      <c r="P4449" s="0" t="n">
        <f aca="false">MIN($B$5,P4448+K4449*$B$6-I4449)</f>
        <v>330.81</v>
      </c>
      <c r="Q4449" s="0" t="n">
        <f aca="false">MAX(0,F4449-H4449-K4449-L4449)</f>
        <v>0</v>
      </c>
    </row>
    <row r="4450" customFormat="false" ht="15" hidden="false" customHeight="false" outlineLevel="0" collapsed="false">
      <c r="A4450" s="0" t="n">
        <f aca="false">'Profiles 8760'!A4439</f>
        <v>4437</v>
      </c>
      <c r="B4450" s="0" t="n">
        <f aca="false">'Profiles 8760'!B4439</f>
        <v>7</v>
      </c>
      <c r="C4450" s="0" t="n">
        <f aca="false">'Profiles 8760'!E4439</f>
        <v>1</v>
      </c>
      <c r="D4450" s="0" t="n">
        <f aca="false">'Profiles 8760'!F4439</f>
        <v>0</v>
      </c>
      <c r="E4450" s="0" t="n">
        <f aca="false">'Profiles 8760'!G4439</f>
        <v>0.438165</v>
      </c>
      <c r="F4450" s="0" t="n">
        <f aca="false">D4450*Assumptions!$C$11*$B$7+E4450*Assumptions!$C$12*$B$8</f>
        <v>17.9209485</v>
      </c>
      <c r="G4450" s="0" t="n">
        <f aca="false">C4450*Assumptions!$C$15</f>
        <v>200</v>
      </c>
      <c r="H4450" s="0" t="n">
        <f aca="false">MIN(F4450,G4450)</f>
        <v>17.9209485</v>
      </c>
      <c r="I4450" s="0" t="n">
        <f aca="false">IF(C4450=1,MIN(G4450-H4450,Assumptions!$C$13,P4449),0)</f>
        <v>180</v>
      </c>
      <c r="J4450" s="0" t="n">
        <f aca="false">H4450+I4450</f>
        <v>197.9209485</v>
      </c>
      <c r="K4450" s="0" t="n">
        <f aca="false">MIN(IF(C4450=1,F4450-H4450,F4450),Assumptions!$C$13,MAX(0,($B$5-P4449)/$B$6))</f>
        <v>0</v>
      </c>
      <c r="L4450" s="0" t="n">
        <f aca="false">IF(C4450=1,0,MIN(F4450-K4450,Assumptions!$C$15,MAX(0,$B$10-O4449-M4450)))</f>
        <v>0</v>
      </c>
      <c r="M4450" s="0" t="n">
        <f aca="false">'Profiles 8760'!H4439</f>
        <v>144000</v>
      </c>
      <c r="N4450" s="0" t="n">
        <f aca="false">J4450+L4450</f>
        <v>197.9209485</v>
      </c>
      <c r="O4450" s="0" t="n">
        <f aca="false">O4449+N4450</f>
        <v>417827.762605473</v>
      </c>
      <c r="P4450" s="0" t="n">
        <f aca="false">MIN($B$5,P4449+K4450*$B$6-I4450)</f>
        <v>150.81</v>
      </c>
      <c r="Q4450" s="0" t="n">
        <f aca="false">MAX(0,F4450-H4450-K4450-L4450)</f>
        <v>0</v>
      </c>
    </row>
    <row r="4451" customFormat="false" ht="15" hidden="false" customHeight="false" outlineLevel="0" collapsed="false">
      <c r="A4451" s="0" t="n">
        <f aca="false">'Profiles 8760'!A4440</f>
        <v>4438</v>
      </c>
      <c r="B4451" s="0" t="n">
        <f aca="false">'Profiles 8760'!B4440</f>
        <v>7</v>
      </c>
      <c r="C4451" s="0" t="n">
        <f aca="false">'Profiles 8760'!E4440</f>
        <v>0</v>
      </c>
      <c r="D4451" s="0" t="n">
        <f aca="false">'Profiles 8760'!F4440</f>
        <v>0</v>
      </c>
      <c r="E4451" s="0" t="n">
        <f aca="false">'Profiles 8760'!G4440</f>
        <v>0.441757</v>
      </c>
      <c r="F4451" s="0" t="n">
        <f aca="false">D4451*Assumptions!$C$11*$B$7+E4451*Assumptions!$C$12*$B$8</f>
        <v>18.0678613</v>
      </c>
      <c r="G4451" s="0" t="n">
        <f aca="false">C4451*Assumptions!$C$15</f>
        <v>0</v>
      </c>
      <c r="H4451" s="0" t="n">
        <f aca="false">MIN(F4451,G4451)</f>
        <v>0</v>
      </c>
      <c r="I4451" s="0" t="n">
        <f aca="false">IF(C4451=1,MIN(G4451-H4451,Assumptions!$C$13,P4450),0)</f>
        <v>0</v>
      </c>
      <c r="J4451" s="0" t="n">
        <f aca="false">H4451+I4451</f>
        <v>0</v>
      </c>
      <c r="K4451" s="0" t="n">
        <f aca="false">MIN(IF(C4451=1,F4451-H4451,F4451),Assumptions!$C$13,MAX(0,($B$5-P4450)/$B$6))</f>
        <v>18.0678613</v>
      </c>
      <c r="L4451" s="0" t="n">
        <f aca="false">IF(C4451=1,0,MIN(F4451-K4451,Assumptions!$C$15,MAX(0,$B$10-O4450-M4451)))</f>
        <v>0</v>
      </c>
      <c r="M4451" s="0" t="n">
        <f aca="false">'Profiles 8760'!H4440</f>
        <v>144000</v>
      </c>
      <c r="N4451" s="0" t="n">
        <f aca="false">J4451+L4451</f>
        <v>0</v>
      </c>
      <c r="O4451" s="0" t="n">
        <f aca="false">O4450+N4451</f>
        <v>417827.762605473</v>
      </c>
      <c r="P4451" s="0" t="n">
        <f aca="false">MIN($B$5,P4450+K4451*$B$6-I4451)</f>
        <v>166.47122217484</v>
      </c>
      <c r="Q4451" s="0" t="n">
        <f aca="false">MAX(0,F4451-H4451-K4451-L4451)</f>
        <v>0</v>
      </c>
    </row>
    <row r="4452" customFormat="false" ht="15" hidden="false" customHeight="false" outlineLevel="0" collapsed="false">
      <c r="A4452" s="0" t="n">
        <f aca="false">'Profiles 8760'!A4441</f>
        <v>4439</v>
      </c>
      <c r="B4452" s="0" t="n">
        <f aca="false">'Profiles 8760'!B4441</f>
        <v>7</v>
      </c>
      <c r="C4452" s="0" t="n">
        <f aca="false">'Profiles 8760'!E4441</f>
        <v>0</v>
      </c>
      <c r="D4452" s="0" t="n">
        <f aca="false">'Profiles 8760'!F4441</f>
        <v>0</v>
      </c>
      <c r="E4452" s="0" t="n">
        <f aca="false">'Profiles 8760'!G4441</f>
        <v>0.353583</v>
      </c>
      <c r="F4452" s="0" t="n">
        <f aca="false">D4452*Assumptions!$C$11*$B$7+E4452*Assumptions!$C$12*$B$8</f>
        <v>14.4615447</v>
      </c>
      <c r="G4452" s="0" t="n">
        <f aca="false">C4452*Assumptions!$C$15</f>
        <v>0</v>
      </c>
      <c r="H4452" s="0" t="n">
        <f aca="false">MIN(F4452,G4452)</f>
        <v>0</v>
      </c>
      <c r="I4452" s="0" t="n">
        <f aca="false">IF(C4452=1,MIN(G4452-H4452,Assumptions!$C$13,P4451),0)</f>
        <v>0</v>
      </c>
      <c r="J4452" s="0" t="n">
        <f aca="false">H4452+I4452</f>
        <v>0</v>
      </c>
      <c r="K4452" s="0" t="n">
        <f aca="false">MIN(IF(C4452=1,F4452-H4452,F4452),Assumptions!$C$13,MAX(0,($B$5-P4451)/$B$6))</f>
        <v>14.4615447</v>
      </c>
      <c r="L4452" s="0" t="n">
        <f aca="false">IF(C4452=1,0,MIN(F4452-K4452,Assumptions!$C$15,MAX(0,$B$10-O4451-M4452)))</f>
        <v>0</v>
      </c>
      <c r="M4452" s="0" t="n">
        <f aca="false">'Profiles 8760'!H4441</f>
        <v>144000</v>
      </c>
      <c r="N4452" s="0" t="n">
        <f aca="false">J4452+L4452</f>
        <v>0</v>
      </c>
      <c r="O4452" s="0" t="n">
        <f aca="false">O4451+N4452</f>
        <v>417827.762605473</v>
      </c>
      <c r="P4452" s="0" t="n">
        <f aca="false">MIN($B$5,P4451+K4452*$B$6-I4452)</f>
        <v>179.0064891208</v>
      </c>
      <c r="Q4452" s="0" t="n">
        <f aca="false">MAX(0,F4452-H4452-K4452-L4452)</f>
        <v>0</v>
      </c>
    </row>
    <row r="4453" customFormat="false" ht="15" hidden="false" customHeight="false" outlineLevel="0" collapsed="false">
      <c r="A4453" s="0" t="n">
        <f aca="false">'Profiles 8760'!A4442</f>
        <v>4440</v>
      </c>
      <c r="B4453" s="0" t="n">
        <f aca="false">'Profiles 8760'!B4442</f>
        <v>7</v>
      </c>
      <c r="C4453" s="0" t="n">
        <f aca="false">'Profiles 8760'!E4442</f>
        <v>0</v>
      </c>
      <c r="D4453" s="0" t="n">
        <f aca="false">'Profiles 8760'!F4442</f>
        <v>0</v>
      </c>
      <c r="E4453" s="0" t="n">
        <f aca="false">'Profiles 8760'!G4442</f>
        <v>0.340717</v>
      </c>
      <c r="F4453" s="0" t="n">
        <f aca="false">D4453*Assumptions!$C$11*$B$7+E4453*Assumptions!$C$12*$B$8</f>
        <v>13.9353253</v>
      </c>
      <c r="G4453" s="0" t="n">
        <f aca="false">C4453*Assumptions!$C$15</f>
        <v>0</v>
      </c>
      <c r="H4453" s="0" t="n">
        <f aca="false">MIN(F4453,G4453)</f>
        <v>0</v>
      </c>
      <c r="I4453" s="0" t="n">
        <f aca="false">IF(C4453=1,MIN(G4453-H4453,Assumptions!$C$13,P4452),0)</f>
        <v>0</v>
      </c>
      <c r="J4453" s="0" t="n">
        <f aca="false">H4453+I4453</f>
        <v>0</v>
      </c>
      <c r="K4453" s="0" t="n">
        <f aca="false">MIN(IF(C4453=1,F4453-H4453,F4453),Assumptions!$C$13,MAX(0,($B$5-P4452)/$B$6))</f>
        <v>13.9353253</v>
      </c>
      <c r="L4453" s="0" t="n">
        <f aca="false">IF(C4453=1,0,MIN(F4453-K4453,Assumptions!$C$15,MAX(0,$B$10-O4452-M4453)))</f>
        <v>0</v>
      </c>
      <c r="M4453" s="0" t="n">
        <f aca="false">'Profiles 8760'!H4442</f>
        <v>144000</v>
      </c>
      <c r="N4453" s="0" t="n">
        <f aca="false">J4453+L4453</f>
        <v>0</v>
      </c>
      <c r="O4453" s="0" t="n">
        <f aca="false">O4452+N4453</f>
        <v>417827.762605473</v>
      </c>
      <c r="P4453" s="0" t="n">
        <f aca="false">MIN($B$5,P4452+K4453*$B$6-I4453)</f>
        <v>191.08562909084</v>
      </c>
      <c r="Q4453" s="0" t="n">
        <f aca="false">MAX(0,F4453-H4453-K4453-L4453)</f>
        <v>0</v>
      </c>
    </row>
    <row r="4454" customFormat="false" ht="15" hidden="false" customHeight="false" outlineLevel="0" collapsed="false">
      <c r="A4454" s="0" t="n">
        <f aca="false">'Profiles 8760'!A4443</f>
        <v>4441</v>
      </c>
      <c r="B4454" s="0" t="n">
        <f aca="false">'Profiles 8760'!B4443</f>
        <v>7</v>
      </c>
      <c r="C4454" s="0" t="n">
        <f aca="false">'Profiles 8760'!E4443</f>
        <v>0</v>
      </c>
      <c r="D4454" s="0" t="n">
        <f aca="false">'Profiles 8760'!F4443</f>
        <v>0</v>
      </c>
      <c r="E4454" s="0" t="n">
        <f aca="false">'Profiles 8760'!G4443</f>
        <v>0.295066</v>
      </c>
      <c r="F4454" s="0" t="n">
        <f aca="false">D4454*Assumptions!$C$11*$B$7+E4454*Assumptions!$C$12*$B$8</f>
        <v>12.0681994</v>
      </c>
      <c r="G4454" s="0" t="n">
        <f aca="false">C4454*Assumptions!$C$15</f>
        <v>0</v>
      </c>
      <c r="H4454" s="0" t="n">
        <f aca="false">MIN(F4454,G4454)</f>
        <v>0</v>
      </c>
      <c r="I4454" s="0" t="n">
        <f aca="false">IF(C4454=1,MIN(G4454-H4454,Assumptions!$C$13,P4453),0)</f>
        <v>0</v>
      </c>
      <c r="J4454" s="0" t="n">
        <f aca="false">H4454+I4454</f>
        <v>0</v>
      </c>
      <c r="K4454" s="0" t="n">
        <f aca="false">MIN(IF(C4454=1,F4454-H4454,F4454),Assumptions!$C$13,MAX(0,($B$5-P4453)/$B$6))</f>
        <v>12.0681994</v>
      </c>
      <c r="L4454" s="0" t="n">
        <f aca="false">IF(C4454=1,0,MIN(F4454-K4454,Assumptions!$C$15,MAX(0,$B$10-O4453-M4454)))</f>
        <v>0</v>
      </c>
      <c r="M4454" s="0" t="n">
        <f aca="false">'Profiles 8760'!H4443</f>
        <v>144000</v>
      </c>
      <c r="N4454" s="0" t="n">
        <f aca="false">J4454+L4454</f>
        <v>0</v>
      </c>
      <c r="O4454" s="0" t="n">
        <f aca="false">O4453+N4454</f>
        <v>417827.762605473</v>
      </c>
      <c r="P4454" s="0" t="n">
        <f aca="false">MIN($B$5,P4453+K4454*$B$6-I4454)</f>
        <v>201.54634433076</v>
      </c>
      <c r="Q4454" s="0" t="n">
        <f aca="false">MAX(0,F4454-H4454-K4454-L4454)</f>
        <v>0</v>
      </c>
    </row>
    <row r="4455" customFormat="false" ht="15" hidden="false" customHeight="false" outlineLevel="0" collapsed="false">
      <c r="A4455" s="0" t="n">
        <f aca="false">'Profiles 8760'!A4444</f>
        <v>4442</v>
      </c>
      <c r="B4455" s="0" t="n">
        <f aca="false">'Profiles 8760'!B4444</f>
        <v>7</v>
      </c>
      <c r="C4455" s="0" t="n">
        <f aca="false">'Profiles 8760'!E4444</f>
        <v>0</v>
      </c>
      <c r="D4455" s="0" t="n">
        <f aca="false">'Profiles 8760'!F4444</f>
        <v>0</v>
      </c>
      <c r="E4455" s="0" t="n">
        <f aca="false">'Profiles 8760'!G4444</f>
        <v>0.333245</v>
      </c>
      <c r="F4455" s="0" t="n">
        <f aca="false">D4455*Assumptions!$C$11*$B$7+E4455*Assumptions!$C$12*$B$8</f>
        <v>13.6297205</v>
      </c>
      <c r="G4455" s="0" t="n">
        <f aca="false">C4455*Assumptions!$C$15</f>
        <v>0</v>
      </c>
      <c r="H4455" s="0" t="n">
        <f aca="false">MIN(F4455,G4455)</f>
        <v>0</v>
      </c>
      <c r="I4455" s="0" t="n">
        <f aca="false">IF(C4455=1,MIN(G4455-H4455,Assumptions!$C$13,P4454),0)</f>
        <v>0</v>
      </c>
      <c r="J4455" s="0" t="n">
        <f aca="false">H4455+I4455</f>
        <v>0</v>
      </c>
      <c r="K4455" s="0" t="n">
        <f aca="false">MIN(IF(C4455=1,F4455-H4455,F4455),Assumptions!$C$13,MAX(0,($B$5-P4454)/$B$6))</f>
        <v>13.6297205</v>
      </c>
      <c r="L4455" s="0" t="n">
        <f aca="false">IF(C4455=1,0,MIN(F4455-K4455,Assumptions!$C$15,MAX(0,$B$10-O4454-M4455)))</f>
        <v>0</v>
      </c>
      <c r="M4455" s="0" t="n">
        <f aca="false">'Profiles 8760'!H4444</f>
        <v>144000</v>
      </c>
      <c r="N4455" s="0" t="n">
        <f aca="false">J4455+L4455</f>
        <v>0</v>
      </c>
      <c r="O4455" s="0" t="n">
        <f aca="false">O4454+N4455</f>
        <v>417827.762605473</v>
      </c>
      <c r="P4455" s="0" t="n">
        <f aca="false">MIN($B$5,P4454+K4455*$B$6-I4455)</f>
        <v>213.36058606016</v>
      </c>
      <c r="Q4455" s="0" t="n">
        <f aca="false">MAX(0,F4455-H4455-K4455-L4455)</f>
        <v>0</v>
      </c>
    </row>
    <row r="4456" customFormat="false" ht="15" hidden="false" customHeight="false" outlineLevel="0" collapsed="false">
      <c r="A4456" s="0" t="n">
        <f aca="false">'Profiles 8760'!A4445</f>
        <v>4443</v>
      </c>
      <c r="B4456" s="0" t="n">
        <f aca="false">'Profiles 8760'!B4445</f>
        <v>7</v>
      </c>
      <c r="C4456" s="0" t="n">
        <f aca="false">'Profiles 8760'!E4445</f>
        <v>0</v>
      </c>
      <c r="D4456" s="0" t="n">
        <f aca="false">'Profiles 8760'!F4445</f>
        <v>0</v>
      </c>
      <c r="E4456" s="0" t="n">
        <f aca="false">'Profiles 8760'!G4445</f>
        <v>0.434344</v>
      </c>
      <c r="F4456" s="0" t="n">
        <f aca="false">D4456*Assumptions!$C$11*$B$7+E4456*Assumptions!$C$12*$B$8</f>
        <v>17.7646696</v>
      </c>
      <c r="G4456" s="0" t="n">
        <f aca="false">C4456*Assumptions!$C$15</f>
        <v>0</v>
      </c>
      <c r="H4456" s="0" t="n">
        <f aca="false">MIN(F4456,G4456)</f>
        <v>0</v>
      </c>
      <c r="I4456" s="0" t="n">
        <f aca="false">IF(C4456=1,MIN(G4456-H4456,Assumptions!$C$13,P4455),0)</f>
        <v>0</v>
      </c>
      <c r="J4456" s="0" t="n">
        <f aca="false">H4456+I4456</f>
        <v>0</v>
      </c>
      <c r="K4456" s="0" t="n">
        <f aca="false">MIN(IF(C4456=1,F4456-H4456,F4456),Assumptions!$C$13,MAX(0,($B$5-P4455)/$B$6))</f>
        <v>17.7646696</v>
      </c>
      <c r="L4456" s="0" t="n">
        <f aca="false">IF(C4456=1,0,MIN(F4456-K4456,Assumptions!$C$15,MAX(0,$B$10-O4455-M4456)))</f>
        <v>0</v>
      </c>
      <c r="M4456" s="0" t="n">
        <f aca="false">'Profiles 8760'!H4445</f>
        <v>144000</v>
      </c>
      <c r="N4456" s="0" t="n">
        <f aca="false">J4456+L4456</f>
        <v>0</v>
      </c>
      <c r="O4456" s="0" t="n">
        <f aca="false">O4455+N4456</f>
        <v>417827.762605473</v>
      </c>
      <c r="P4456" s="0" t="n">
        <f aca="false">MIN($B$5,P4455+K4456*$B$6-I4456)</f>
        <v>228.75900166944</v>
      </c>
      <c r="Q4456" s="0" t="n">
        <f aca="false">MAX(0,F4456-H4456-K4456-L4456)</f>
        <v>0</v>
      </c>
    </row>
    <row r="4457" customFormat="false" ht="15" hidden="false" customHeight="false" outlineLevel="0" collapsed="false">
      <c r="A4457" s="0" t="n">
        <f aca="false">'Profiles 8760'!A4446</f>
        <v>4444</v>
      </c>
      <c r="B4457" s="0" t="n">
        <f aca="false">'Profiles 8760'!B4446</f>
        <v>7</v>
      </c>
      <c r="C4457" s="0" t="n">
        <f aca="false">'Profiles 8760'!E4446</f>
        <v>0</v>
      </c>
      <c r="D4457" s="0" t="n">
        <f aca="false">'Profiles 8760'!F4446</f>
        <v>0</v>
      </c>
      <c r="E4457" s="0" t="n">
        <f aca="false">'Profiles 8760'!G4446</f>
        <v>0.255408</v>
      </c>
      <c r="F4457" s="0" t="n">
        <f aca="false">D4457*Assumptions!$C$11*$B$7+E4457*Assumptions!$C$12*$B$8</f>
        <v>10.4461872</v>
      </c>
      <c r="G4457" s="0" t="n">
        <f aca="false">C4457*Assumptions!$C$15</f>
        <v>0</v>
      </c>
      <c r="H4457" s="0" t="n">
        <f aca="false">MIN(F4457,G4457)</f>
        <v>0</v>
      </c>
      <c r="I4457" s="0" t="n">
        <f aca="false">IF(C4457=1,MIN(G4457-H4457,Assumptions!$C$13,P4456),0)</f>
        <v>0</v>
      </c>
      <c r="J4457" s="0" t="n">
        <f aca="false">H4457+I4457</f>
        <v>0</v>
      </c>
      <c r="K4457" s="0" t="n">
        <f aca="false">MIN(IF(C4457=1,F4457-H4457,F4457),Assumptions!$C$13,MAX(0,($B$5-P4456)/$B$6))</f>
        <v>10.4461872</v>
      </c>
      <c r="L4457" s="0" t="n">
        <f aca="false">IF(C4457=1,0,MIN(F4457-K4457,Assumptions!$C$15,MAX(0,$B$10-O4456-M4457)))</f>
        <v>0</v>
      </c>
      <c r="M4457" s="0" t="n">
        <f aca="false">'Profiles 8760'!H4446</f>
        <v>144000</v>
      </c>
      <c r="N4457" s="0" t="n">
        <f aca="false">J4457+L4457</f>
        <v>0</v>
      </c>
      <c r="O4457" s="0" t="n">
        <f aca="false">O4456+N4457</f>
        <v>417827.762605473</v>
      </c>
      <c r="P4457" s="0" t="n">
        <f aca="false">MIN($B$5,P4456+K4457*$B$6-I4457)</f>
        <v>237.8137567344</v>
      </c>
      <c r="Q4457" s="0" t="n">
        <f aca="false">MAX(0,F4457-H4457-K4457-L4457)</f>
        <v>0</v>
      </c>
    </row>
    <row r="4458" customFormat="false" ht="15" hidden="false" customHeight="false" outlineLevel="0" collapsed="false">
      <c r="A4458" s="0" t="n">
        <f aca="false">'Profiles 8760'!A4447</f>
        <v>4445</v>
      </c>
      <c r="B4458" s="0" t="n">
        <f aca="false">'Profiles 8760'!B4447</f>
        <v>7</v>
      </c>
      <c r="C4458" s="0" t="n">
        <f aca="false">'Profiles 8760'!E4447</f>
        <v>0</v>
      </c>
      <c r="D4458" s="0" t="n">
        <f aca="false">'Profiles 8760'!F4447</f>
        <v>0</v>
      </c>
      <c r="E4458" s="0" t="n">
        <f aca="false">'Profiles 8760'!G4447</f>
        <v>0.289718</v>
      </c>
      <c r="F4458" s="0" t="n">
        <f aca="false">D4458*Assumptions!$C$11*$B$7+E4458*Assumptions!$C$12*$B$8</f>
        <v>11.8494662</v>
      </c>
      <c r="G4458" s="0" t="n">
        <f aca="false">C4458*Assumptions!$C$15</f>
        <v>0</v>
      </c>
      <c r="H4458" s="0" t="n">
        <f aca="false">MIN(F4458,G4458)</f>
        <v>0</v>
      </c>
      <c r="I4458" s="0" t="n">
        <f aca="false">IF(C4458=1,MIN(G4458-H4458,Assumptions!$C$13,P4457),0)</f>
        <v>0</v>
      </c>
      <c r="J4458" s="0" t="n">
        <f aca="false">H4458+I4458</f>
        <v>0</v>
      </c>
      <c r="K4458" s="0" t="n">
        <f aca="false">MIN(IF(C4458=1,F4458-H4458,F4458),Assumptions!$C$13,MAX(0,($B$5-P4457)/$B$6))</f>
        <v>11.8494662</v>
      </c>
      <c r="L4458" s="0" t="n">
        <f aca="false">IF(C4458=1,0,MIN(F4458-K4458,Assumptions!$C$15,MAX(0,$B$10-O4457-M4458)))</f>
        <v>0</v>
      </c>
      <c r="M4458" s="0" t="n">
        <f aca="false">'Profiles 8760'!H4447</f>
        <v>144000</v>
      </c>
      <c r="N4458" s="0" t="n">
        <f aca="false">J4458+L4458</f>
        <v>0</v>
      </c>
      <c r="O4458" s="0" t="n">
        <f aca="false">O4457+N4458</f>
        <v>417827.762605473</v>
      </c>
      <c r="P4458" s="0" t="n">
        <f aca="false">MIN($B$5,P4457+K4458*$B$6-I4458)</f>
        <v>248.08487403656</v>
      </c>
      <c r="Q4458" s="0" t="n">
        <f aca="false">MAX(0,F4458-H4458-K4458-L4458)</f>
        <v>0</v>
      </c>
    </row>
    <row r="4459" customFormat="false" ht="15" hidden="false" customHeight="false" outlineLevel="0" collapsed="false">
      <c r="A4459" s="0" t="n">
        <f aca="false">'Profiles 8760'!A4448</f>
        <v>4446</v>
      </c>
      <c r="B4459" s="0" t="n">
        <f aca="false">'Profiles 8760'!B4448</f>
        <v>7</v>
      </c>
      <c r="C4459" s="0" t="n">
        <f aca="false">'Profiles 8760'!E4448</f>
        <v>0</v>
      </c>
      <c r="D4459" s="0" t="n">
        <f aca="false">'Profiles 8760'!F4448</f>
        <v>0</v>
      </c>
      <c r="E4459" s="0" t="n">
        <f aca="false">'Profiles 8760'!G4448</f>
        <v>0.140269</v>
      </c>
      <c r="F4459" s="0" t="n">
        <f aca="false">D4459*Assumptions!$C$11*$B$7+E4459*Assumptions!$C$12*$B$8</f>
        <v>5.7370021</v>
      </c>
      <c r="G4459" s="0" t="n">
        <f aca="false">C4459*Assumptions!$C$15</f>
        <v>0</v>
      </c>
      <c r="H4459" s="0" t="n">
        <f aca="false">MIN(F4459,G4459)</f>
        <v>0</v>
      </c>
      <c r="I4459" s="0" t="n">
        <f aca="false">IF(C4459=1,MIN(G4459-H4459,Assumptions!$C$13,P4458),0)</f>
        <v>0</v>
      </c>
      <c r="J4459" s="0" t="n">
        <f aca="false">H4459+I4459</f>
        <v>0</v>
      </c>
      <c r="K4459" s="0" t="n">
        <f aca="false">MIN(IF(C4459=1,F4459-H4459,F4459),Assumptions!$C$13,MAX(0,($B$5-P4458)/$B$6))</f>
        <v>5.7370021</v>
      </c>
      <c r="L4459" s="0" t="n">
        <f aca="false">IF(C4459=1,0,MIN(F4459-K4459,Assumptions!$C$15,MAX(0,$B$10-O4458-M4459)))</f>
        <v>0</v>
      </c>
      <c r="M4459" s="0" t="n">
        <f aca="false">'Profiles 8760'!H4448</f>
        <v>144000</v>
      </c>
      <c r="N4459" s="0" t="n">
        <f aca="false">J4459+L4459</f>
        <v>0</v>
      </c>
      <c r="O4459" s="0" t="n">
        <f aca="false">O4458+N4459</f>
        <v>417827.762605473</v>
      </c>
      <c r="P4459" s="0" t="n">
        <f aca="false">MIN($B$5,P4458+K4459*$B$6-I4459)</f>
        <v>253.05770745684</v>
      </c>
      <c r="Q4459" s="0" t="n">
        <f aca="false">MAX(0,F4459-H4459-K4459-L4459)</f>
        <v>0</v>
      </c>
    </row>
    <row r="4460" customFormat="false" ht="15" hidden="false" customHeight="false" outlineLevel="0" collapsed="false">
      <c r="A4460" s="0" t="n">
        <f aca="false">'Profiles 8760'!A4449</f>
        <v>4447</v>
      </c>
      <c r="B4460" s="0" t="n">
        <f aca="false">'Profiles 8760'!B4449</f>
        <v>7</v>
      </c>
      <c r="C4460" s="0" t="n">
        <f aca="false">'Profiles 8760'!E4449</f>
        <v>0</v>
      </c>
      <c r="D4460" s="0" t="n">
        <f aca="false">'Profiles 8760'!F4449</f>
        <v>0.084776</v>
      </c>
      <c r="E4460" s="0" t="n">
        <f aca="false">'Profiles 8760'!G4449</f>
        <v>0.181407</v>
      </c>
      <c r="F4460" s="0" t="n">
        <f aca="false">D4460*Assumptions!$C$11*$B$7+E4460*Assumptions!$C$12*$B$8</f>
        <v>31.9028551</v>
      </c>
      <c r="G4460" s="0" t="n">
        <f aca="false">C4460*Assumptions!$C$15</f>
        <v>0</v>
      </c>
      <c r="H4460" s="0" t="n">
        <f aca="false">MIN(F4460,G4460)</f>
        <v>0</v>
      </c>
      <c r="I4460" s="0" t="n">
        <f aca="false">IF(C4460=1,MIN(G4460-H4460,Assumptions!$C$13,P4459),0)</f>
        <v>0</v>
      </c>
      <c r="J4460" s="0" t="n">
        <f aca="false">H4460+I4460</f>
        <v>0</v>
      </c>
      <c r="K4460" s="0" t="n">
        <f aca="false">MIN(IF(C4460=1,F4460-H4460,F4460),Assumptions!$C$13,MAX(0,($B$5-P4459)/$B$6))</f>
        <v>31.9028551</v>
      </c>
      <c r="L4460" s="0" t="n">
        <f aca="false">IF(C4460=1,0,MIN(F4460-K4460,Assumptions!$C$15,MAX(0,$B$10-O4459-M4460)))</f>
        <v>0</v>
      </c>
      <c r="M4460" s="0" t="n">
        <f aca="false">'Profiles 8760'!H4449</f>
        <v>144000</v>
      </c>
      <c r="N4460" s="0" t="n">
        <f aca="false">J4460+L4460</f>
        <v>0</v>
      </c>
      <c r="O4460" s="0" t="n">
        <f aca="false">O4459+N4460</f>
        <v>417827.762605473</v>
      </c>
      <c r="P4460" s="0" t="n">
        <f aca="false">MIN($B$5,P4459+K4460*$B$6-I4460)</f>
        <v>280.71110225752</v>
      </c>
      <c r="Q4460" s="0" t="n">
        <f aca="false">MAX(0,F4460-H4460-K4460-L4460)</f>
        <v>0</v>
      </c>
    </row>
    <row r="4461" customFormat="false" ht="15" hidden="false" customHeight="false" outlineLevel="0" collapsed="false">
      <c r="A4461" s="0" t="n">
        <f aca="false">'Profiles 8760'!A4450</f>
        <v>4448</v>
      </c>
      <c r="B4461" s="0" t="n">
        <f aca="false">'Profiles 8760'!B4450</f>
        <v>7</v>
      </c>
      <c r="C4461" s="0" t="n">
        <f aca="false">'Profiles 8760'!E4450</f>
        <v>1</v>
      </c>
      <c r="D4461" s="0" t="n">
        <f aca="false">'Profiles 8760'!F4450</f>
        <v>0.272598</v>
      </c>
      <c r="E4461" s="0" t="n">
        <f aca="false">'Profiles 8760'!G4450</f>
        <v>0.313803</v>
      </c>
      <c r="F4461" s="0" t="n">
        <f aca="false">D4461*Assumptions!$C$11*$B$7+E4461*Assumptions!$C$12*$B$8</f>
        <v>91.5608451</v>
      </c>
      <c r="G4461" s="0" t="n">
        <f aca="false">C4461*Assumptions!$C$15</f>
        <v>200</v>
      </c>
      <c r="H4461" s="0" t="n">
        <f aca="false">MIN(F4461,G4461)</f>
        <v>91.5608451</v>
      </c>
      <c r="I4461" s="0" t="n">
        <f aca="false">IF(C4461=1,MIN(G4461-H4461,Assumptions!$C$13,P4460),0)</f>
        <v>108.4391549</v>
      </c>
      <c r="J4461" s="0" t="n">
        <f aca="false">H4461+I4461</f>
        <v>200</v>
      </c>
      <c r="K4461" s="0" t="n">
        <f aca="false">MIN(IF(C4461=1,F4461-H4461,F4461),Assumptions!$C$13,MAX(0,($B$5-P4460)/$B$6))</f>
        <v>0</v>
      </c>
      <c r="L4461" s="0" t="n">
        <f aca="false">IF(C4461=1,0,MIN(F4461-K4461,Assumptions!$C$15,MAX(0,$B$10-O4460-M4461)))</f>
        <v>0</v>
      </c>
      <c r="M4461" s="0" t="n">
        <f aca="false">'Profiles 8760'!H4450</f>
        <v>143800</v>
      </c>
      <c r="N4461" s="0" t="n">
        <f aca="false">J4461+L4461</f>
        <v>200</v>
      </c>
      <c r="O4461" s="0" t="n">
        <f aca="false">O4460+N4461</f>
        <v>418027.762605473</v>
      </c>
      <c r="P4461" s="0" t="n">
        <f aca="false">MIN($B$5,P4460+K4461*$B$6-I4461)</f>
        <v>172.27194735752</v>
      </c>
      <c r="Q4461" s="0" t="n">
        <f aca="false">MAX(0,F4461-H4461-K4461-L4461)</f>
        <v>0</v>
      </c>
    </row>
    <row r="4462" customFormat="false" ht="15" hidden="false" customHeight="false" outlineLevel="0" collapsed="false">
      <c r="A4462" s="0" t="n">
        <f aca="false">'Profiles 8760'!A4451</f>
        <v>4449</v>
      </c>
      <c r="B4462" s="0" t="n">
        <f aca="false">'Profiles 8760'!B4451</f>
        <v>7</v>
      </c>
      <c r="C4462" s="0" t="n">
        <f aca="false">'Profiles 8760'!E4451</f>
        <v>1</v>
      </c>
      <c r="D4462" s="0" t="n">
        <f aca="false">'Profiles 8760'!F4451</f>
        <v>0.481584</v>
      </c>
      <c r="E4462" s="0" t="n">
        <f aca="false">'Profiles 8760'!G4451</f>
        <v>0.220105</v>
      </c>
      <c r="F4462" s="0" t="n">
        <f aca="false">D4462*Assumptions!$C$11*$B$7+E4462*Assumptions!$C$12*$B$8</f>
        <v>148.0837537</v>
      </c>
      <c r="G4462" s="0" t="n">
        <f aca="false">C4462*Assumptions!$C$15</f>
        <v>200</v>
      </c>
      <c r="H4462" s="0" t="n">
        <f aca="false">MIN(F4462,G4462)</f>
        <v>148.0837537</v>
      </c>
      <c r="I4462" s="0" t="n">
        <f aca="false">IF(C4462=1,MIN(G4462-H4462,Assumptions!$C$13,P4461),0)</f>
        <v>51.9162463</v>
      </c>
      <c r="J4462" s="0" t="n">
        <f aca="false">H4462+I4462</f>
        <v>200</v>
      </c>
      <c r="K4462" s="0" t="n">
        <f aca="false">MIN(IF(C4462=1,F4462-H4462,F4462),Assumptions!$C$13,MAX(0,($B$5-P4461)/$B$6))</f>
        <v>0</v>
      </c>
      <c r="L4462" s="0" t="n">
        <f aca="false">IF(C4462=1,0,MIN(F4462-K4462,Assumptions!$C$15,MAX(0,$B$10-O4461-M4462)))</f>
        <v>0</v>
      </c>
      <c r="M4462" s="0" t="n">
        <f aca="false">'Profiles 8760'!H4451</f>
        <v>143600</v>
      </c>
      <c r="N4462" s="0" t="n">
        <f aca="false">J4462+L4462</f>
        <v>200</v>
      </c>
      <c r="O4462" s="0" t="n">
        <f aca="false">O4461+N4462</f>
        <v>418227.762605473</v>
      </c>
      <c r="P4462" s="0" t="n">
        <f aca="false">MIN($B$5,P4461+K4462*$B$6-I4462)</f>
        <v>120.35570105752</v>
      </c>
      <c r="Q4462" s="0" t="n">
        <f aca="false">MAX(0,F4462-H4462-K4462-L4462)</f>
        <v>0</v>
      </c>
    </row>
    <row r="4463" customFormat="false" ht="15" hidden="false" customHeight="false" outlineLevel="0" collapsed="false">
      <c r="A4463" s="0" t="n">
        <f aca="false">'Profiles 8760'!A4452</f>
        <v>4450</v>
      </c>
      <c r="B4463" s="0" t="n">
        <f aca="false">'Profiles 8760'!B4452</f>
        <v>7</v>
      </c>
      <c r="C4463" s="0" t="n">
        <f aca="false">'Profiles 8760'!E4452</f>
        <v>0</v>
      </c>
      <c r="D4463" s="0" t="n">
        <f aca="false">'Profiles 8760'!F4452</f>
        <v>0.678622</v>
      </c>
      <c r="E4463" s="0" t="n">
        <f aca="false">'Profiles 8760'!G4452</f>
        <v>0.301715</v>
      </c>
      <c r="F4463" s="0" t="n">
        <f aca="false">D4463*Assumptions!$C$11*$B$7+E4463*Assumptions!$C$12*$B$8</f>
        <v>208.3261771</v>
      </c>
      <c r="G4463" s="0" t="n">
        <f aca="false">C4463*Assumptions!$C$15</f>
        <v>0</v>
      </c>
      <c r="H4463" s="0" t="n">
        <f aca="false">MIN(F4463,G4463)</f>
        <v>0</v>
      </c>
      <c r="I4463" s="0" t="n">
        <f aca="false">IF(C4463=1,MIN(G4463-H4463,Assumptions!$C$13,P4462),0)</f>
        <v>0</v>
      </c>
      <c r="J4463" s="0" t="n">
        <f aca="false">H4463+I4463</f>
        <v>0</v>
      </c>
      <c r="K4463" s="0" t="n">
        <f aca="false">MIN(IF(C4463=1,F4463-H4463,F4463),Assumptions!$C$13,MAX(0,($B$5-P4462)/$B$6))</f>
        <v>180</v>
      </c>
      <c r="L4463" s="0" t="n">
        <f aca="false">IF(C4463=1,0,MIN(F4463-K4463,Assumptions!$C$15,MAX(0,$B$10-O4462-M4463)))</f>
        <v>28.3261771</v>
      </c>
      <c r="M4463" s="0" t="n">
        <f aca="false">'Profiles 8760'!H4452</f>
        <v>143600</v>
      </c>
      <c r="N4463" s="0" t="n">
        <f aca="false">J4463+L4463</f>
        <v>28.3261771</v>
      </c>
      <c r="O4463" s="0" t="n">
        <f aca="false">O4462+N4463</f>
        <v>418256.088782573</v>
      </c>
      <c r="P4463" s="0" t="n">
        <f aca="false">MIN($B$5,P4462+K4463*$B$6-I4463)</f>
        <v>276.37970105752</v>
      </c>
      <c r="Q4463" s="0" t="n">
        <f aca="false">MAX(0,F4463-H4463-K4463-L4463)</f>
        <v>0</v>
      </c>
    </row>
    <row r="4464" customFormat="false" ht="15" hidden="false" customHeight="false" outlineLevel="0" collapsed="false">
      <c r="A4464" s="0" t="n">
        <f aca="false">'Profiles 8760'!A4453</f>
        <v>4451</v>
      </c>
      <c r="B4464" s="0" t="n">
        <f aca="false">'Profiles 8760'!B4453</f>
        <v>7</v>
      </c>
      <c r="C4464" s="0" t="n">
        <f aca="false">'Profiles 8760'!E4453</f>
        <v>0</v>
      </c>
      <c r="D4464" s="0" t="n">
        <f aca="false">'Profiles 8760'!F4453</f>
        <v>0.838493</v>
      </c>
      <c r="E4464" s="0" t="n">
        <f aca="false">'Profiles 8760'!G4453</f>
        <v>0.247979</v>
      </c>
      <c r="F4464" s="0" t="n">
        <f aca="false">D4464*Assumptions!$C$11*$B$7+E4464*Assumptions!$C$12*$B$8</f>
        <v>252.2991195</v>
      </c>
      <c r="G4464" s="0" t="n">
        <f aca="false">C4464*Assumptions!$C$15</f>
        <v>0</v>
      </c>
      <c r="H4464" s="0" t="n">
        <f aca="false">MIN(F4464,G4464)</f>
        <v>0</v>
      </c>
      <c r="I4464" s="0" t="n">
        <f aca="false">IF(C4464=1,MIN(G4464-H4464,Assumptions!$C$13,P4463),0)</f>
        <v>0</v>
      </c>
      <c r="J4464" s="0" t="n">
        <f aca="false">H4464+I4464</f>
        <v>0</v>
      </c>
      <c r="K4464" s="0" t="n">
        <f aca="false">MIN(IF(C4464=1,F4464-H4464,F4464),Assumptions!$C$13,MAX(0,($B$5-P4463)/$B$6))</f>
        <v>180</v>
      </c>
      <c r="L4464" s="0" t="n">
        <f aca="false">IF(C4464=1,0,MIN(F4464-K4464,Assumptions!$C$15,MAX(0,$B$10-O4463-M4464)))</f>
        <v>72.2991195000001</v>
      </c>
      <c r="M4464" s="0" t="n">
        <f aca="false">'Profiles 8760'!H4453</f>
        <v>143600</v>
      </c>
      <c r="N4464" s="0" t="n">
        <f aca="false">J4464+L4464</f>
        <v>72.2991195000001</v>
      </c>
      <c r="O4464" s="0" t="n">
        <f aca="false">O4463+N4464</f>
        <v>418328.387902073</v>
      </c>
      <c r="P4464" s="0" t="n">
        <f aca="false">MIN($B$5,P4463+K4464*$B$6-I4464)</f>
        <v>432.40370105752</v>
      </c>
      <c r="Q4464" s="0" t="n">
        <f aca="false">MAX(0,F4464-H4464-K4464-L4464)</f>
        <v>0</v>
      </c>
    </row>
    <row r="4465" customFormat="false" ht="15" hidden="false" customHeight="false" outlineLevel="0" collapsed="false">
      <c r="A4465" s="0" t="n">
        <f aca="false">'Profiles 8760'!A4454</f>
        <v>4452</v>
      </c>
      <c r="B4465" s="0" t="n">
        <f aca="false">'Profiles 8760'!B4454</f>
        <v>7</v>
      </c>
      <c r="C4465" s="0" t="n">
        <f aca="false">'Profiles 8760'!E4454</f>
        <v>0</v>
      </c>
      <c r="D4465" s="0" t="n">
        <f aca="false">'Profiles 8760'!F4454</f>
        <v>0.942321</v>
      </c>
      <c r="E4465" s="0" t="n">
        <f aca="false">'Profiles 8760'!G4454</f>
        <v>0.28081</v>
      </c>
      <c r="F4465" s="0" t="n">
        <f aca="false">D4465*Assumptions!$C$11*$B$7+E4465*Assumptions!$C$12*$B$8</f>
        <v>283.6274338</v>
      </c>
      <c r="G4465" s="0" t="n">
        <f aca="false">C4465*Assumptions!$C$15</f>
        <v>0</v>
      </c>
      <c r="H4465" s="0" t="n">
        <f aca="false">MIN(F4465,G4465)</f>
        <v>0</v>
      </c>
      <c r="I4465" s="0" t="n">
        <f aca="false">IF(C4465=1,MIN(G4465-H4465,Assumptions!$C$13,P4464),0)</f>
        <v>0</v>
      </c>
      <c r="J4465" s="0" t="n">
        <f aca="false">H4465+I4465</f>
        <v>0</v>
      </c>
      <c r="K4465" s="0" t="n">
        <f aca="false">MIN(IF(C4465=1,F4465-H4465,F4465),Assumptions!$C$13,MAX(0,($B$5-P4464)/$B$6))</f>
        <v>90.4548903351176</v>
      </c>
      <c r="L4465" s="0" t="n">
        <f aca="false">IF(C4465=1,0,MIN(F4465-K4465,Assumptions!$C$15,MAX(0,$B$10-O4464-M4465)))</f>
        <v>193.172543464882</v>
      </c>
      <c r="M4465" s="0" t="n">
        <f aca="false">'Profiles 8760'!H4454</f>
        <v>143600</v>
      </c>
      <c r="N4465" s="0" t="n">
        <f aca="false">J4465+L4465</f>
        <v>193.172543464882</v>
      </c>
      <c r="O4465" s="0" t="n">
        <f aca="false">O4464+N4465</f>
        <v>418521.560445538</v>
      </c>
      <c r="P4465" s="0" t="n">
        <f aca="false">MIN($B$5,P4464+K4465*$B$6-I4465)</f>
        <v>510.81</v>
      </c>
      <c r="Q4465" s="0" t="n">
        <f aca="false">MAX(0,F4465-H4465-K4465-L4465)</f>
        <v>0</v>
      </c>
    </row>
    <row r="4466" customFormat="false" ht="15" hidden="false" customHeight="false" outlineLevel="0" collapsed="false">
      <c r="A4466" s="0" t="n">
        <f aca="false">'Profiles 8760'!A4455</f>
        <v>4453</v>
      </c>
      <c r="B4466" s="0" t="n">
        <f aca="false">'Profiles 8760'!B4455</f>
        <v>7</v>
      </c>
      <c r="C4466" s="0" t="n">
        <f aca="false">'Profiles 8760'!E4455</f>
        <v>0</v>
      </c>
      <c r="D4466" s="0" t="n">
        <f aca="false">'Profiles 8760'!F4455</f>
        <v>0.978277</v>
      </c>
      <c r="E4466" s="0" t="n">
        <f aca="false">'Profiles 8760'!G4455</f>
        <v>0.275067</v>
      </c>
      <c r="F4466" s="0" t="n">
        <f aca="false">D4466*Assumptions!$C$11*$B$7+E4466*Assumptions!$C$12*$B$8</f>
        <v>293.7766379</v>
      </c>
      <c r="G4466" s="0" t="n">
        <f aca="false">C4466*Assumptions!$C$15</f>
        <v>0</v>
      </c>
      <c r="H4466" s="0" t="n">
        <f aca="false">MIN(F4466,G4466)</f>
        <v>0</v>
      </c>
      <c r="I4466" s="0" t="n">
        <f aca="false">IF(C4466=1,MIN(G4466-H4466,Assumptions!$C$13,P4465),0)</f>
        <v>0</v>
      </c>
      <c r="J4466" s="0" t="n">
        <f aca="false">H4466+I4466</f>
        <v>0</v>
      </c>
      <c r="K4466" s="0" t="n">
        <f aca="false">MIN(IF(C4466=1,F4466-H4466,F4466),Assumptions!$C$13,MAX(0,($B$5-P4465)/$B$6))</f>
        <v>0</v>
      </c>
      <c r="L4466" s="0" t="n">
        <f aca="false">IF(C4466=1,0,MIN(F4466-K4466,Assumptions!$C$15,MAX(0,$B$10-O4465-M4466)))</f>
        <v>200</v>
      </c>
      <c r="M4466" s="0" t="n">
        <f aca="false">'Profiles 8760'!H4455</f>
        <v>143600</v>
      </c>
      <c r="N4466" s="0" t="n">
        <f aca="false">J4466+L4466</f>
        <v>200</v>
      </c>
      <c r="O4466" s="0" t="n">
        <f aca="false">O4465+N4466</f>
        <v>418721.560445538</v>
      </c>
      <c r="P4466" s="0" t="n">
        <f aca="false">MIN($B$5,P4465+K4466*$B$6-I4466)</f>
        <v>510.81</v>
      </c>
      <c r="Q4466" s="0" t="n">
        <f aca="false">MAX(0,F4466-H4466-K4466-L4466)</f>
        <v>93.7766379</v>
      </c>
    </row>
    <row r="4467" customFormat="false" ht="15" hidden="false" customHeight="false" outlineLevel="0" collapsed="false">
      <c r="A4467" s="0" t="n">
        <f aca="false">'Profiles 8760'!A4456</f>
        <v>4454</v>
      </c>
      <c r="B4467" s="0" t="n">
        <f aca="false">'Profiles 8760'!B4456</f>
        <v>7</v>
      </c>
      <c r="C4467" s="0" t="n">
        <f aca="false">'Profiles 8760'!E4456</f>
        <v>0</v>
      </c>
      <c r="D4467" s="0" t="n">
        <f aca="false">'Profiles 8760'!F4456</f>
        <v>0.942321</v>
      </c>
      <c r="E4467" s="0" t="n">
        <f aca="false">'Profiles 8760'!G4456</f>
        <v>0.296032</v>
      </c>
      <c r="F4467" s="0" t="n">
        <f aca="false">D4467*Assumptions!$C$11*$B$7+E4467*Assumptions!$C$12*$B$8</f>
        <v>284.2500136</v>
      </c>
      <c r="G4467" s="0" t="n">
        <f aca="false">C4467*Assumptions!$C$15</f>
        <v>0</v>
      </c>
      <c r="H4467" s="0" t="n">
        <f aca="false">MIN(F4467,G4467)</f>
        <v>0</v>
      </c>
      <c r="I4467" s="0" t="n">
        <f aca="false">IF(C4467=1,MIN(G4467-H4467,Assumptions!$C$13,P4466),0)</f>
        <v>0</v>
      </c>
      <c r="J4467" s="0" t="n">
        <f aca="false">H4467+I4467</f>
        <v>0</v>
      </c>
      <c r="K4467" s="0" t="n">
        <f aca="false">MIN(IF(C4467=1,F4467-H4467,F4467),Assumptions!$C$13,MAX(0,($B$5-P4466)/$B$6))</f>
        <v>0</v>
      </c>
      <c r="L4467" s="0" t="n">
        <f aca="false">IF(C4467=1,0,MIN(F4467-K4467,Assumptions!$C$15,MAX(0,$B$10-O4466-M4467)))</f>
        <v>200</v>
      </c>
      <c r="M4467" s="0" t="n">
        <f aca="false">'Profiles 8760'!H4456</f>
        <v>143600</v>
      </c>
      <c r="N4467" s="0" t="n">
        <f aca="false">J4467+L4467</f>
        <v>200</v>
      </c>
      <c r="O4467" s="0" t="n">
        <f aca="false">O4466+N4467</f>
        <v>418921.560445538</v>
      </c>
      <c r="P4467" s="0" t="n">
        <f aca="false">MIN($B$5,P4466+K4467*$B$6-I4467)</f>
        <v>510.81</v>
      </c>
      <c r="Q4467" s="0" t="n">
        <f aca="false">MAX(0,F4467-H4467-K4467-L4467)</f>
        <v>84.2500136</v>
      </c>
    </row>
    <row r="4468" customFormat="false" ht="15" hidden="false" customHeight="false" outlineLevel="0" collapsed="false">
      <c r="A4468" s="0" t="n">
        <f aca="false">'Profiles 8760'!A4457</f>
        <v>4455</v>
      </c>
      <c r="B4468" s="0" t="n">
        <f aca="false">'Profiles 8760'!B4457</f>
        <v>7</v>
      </c>
      <c r="C4468" s="0" t="n">
        <f aca="false">'Profiles 8760'!E4457</f>
        <v>0</v>
      </c>
      <c r="D4468" s="0" t="n">
        <f aca="false">'Profiles 8760'!F4457</f>
        <v>0.838493</v>
      </c>
      <c r="E4468" s="0" t="n">
        <f aca="false">'Profiles 8760'!G4457</f>
        <v>0.296471</v>
      </c>
      <c r="F4468" s="0" t="n">
        <f aca="false">D4468*Assumptions!$C$11*$B$7+E4468*Assumptions!$C$12*$B$8</f>
        <v>254.2824423</v>
      </c>
      <c r="G4468" s="0" t="n">
        <f aca="false">C4468*Assumptions!$C$15</f>
        <v>0</v>
      </c>
      <c r="H4468" s="0" t="n">
        <f aca="false">MIN(F4468,G4468)</f>
        <v>0</v>
      </c>
      <c r="I4468" s="0" t="n">
        <f aca="false">IF(C4468=1,MIN(G4468-H4468,Assumptions!$C$13,P4467),0)</f>
        <v>0</v>
      </c>
      <c r="J4468" s="0" t="n">
        <f aca="false">H4468+I4468</f>
        <v>0</v>
      </c>
      <c r="K4468" s="0" t="n">
        <f aca="false">MIN(IF(C4468=1,F4468-H4468,F4468),Assumptions!$C$13,MAX(0,($B$5-P4467)/$B$6))</f>
        <v>0</v>
      </c>
      <c r="L4468" s="0" t="n">
        <f aca="false">IF(C4468=1,0,MIN(F4468-K4468,Assumptions!$C$15,MAX(0,$B$10-O4467-M4468)))</f>
        <v>200</v>
      </c>
      <c r="M4468" s="0" t="n">
        <f aca="false">'Profiles 8760'!H4457</f>
        <v>143600</v>
      </c>
      <c r="N4468" s="0" t="n">
        <f aca="false">J4468+L4468</f>
        <v>200</v>
      </c>
      <c r="O4468" s="0" t="n">
        <f aca="false">O4467+N4468</f>
        <v>419121.560445538</v>
      </c>
      <c r="P4468" s="0" t="n">
        <f aca="false">MIN($B$5,P4467+K4468*$B$6-I4468)</f>
        <v>510.81</v>
      </c>
      <c r="Q4468" s="0" t="n">
        <f aca="false">MAX(0,F4468-H4468-K4468-L4468)</f>
        <v>54.2824423</v>
      </c>
    </row>
    <row r="4469" customFormat="false" ht="15" hidden="false" customHeight="false" outlineLevel="0" collapsed="false">
      <c r="A4469" s="0" t="n">
        <f aca="false">'Profiles 8760'!A4458</f>
        <v>4456</v>
      </c>
      <c r="B4469" s="0" t="n">
        <f aca="false">'Profiles 8760'!B4458</f>
        <v>7</v>
      </c>
      <c r="C4469" s="0" t="n">
        <f aca="false">'Profiles 8760'!E4458</f>
        <v>0</v>
      </c>
      <c r="D4469" s="0" t="n">
        <f aca="false">'Profiles 8760'!F4458</f>
        <v>0.678622</v>
      </c>
      <c r="E4469" s="0" t="n">
        <f aca="false">'Profiles 8760'!G4458</f>
        <v>0.319654</v>
      </c>
      <c r="F4469" s="0" t="n">
        <f aca="false">D4469*Assumptions!$C$11*$B$7+E4469*Assumptions!$C$12*$B$8</f>
        <v>209.0598822</v>
      </c>
      <c r="G4469" s="0" t="n">
        <f aca="false">C4469*Assumptions!$C$15</f>
        <v>0</v>
      </c>
      <c r="H4469" s="0" t="n">
        <f aca="false">MIN(F4469,G4469)</f>
        <v>0</v>
      </c>
      <c r="I4469" s="0" t="n">
        <f aca="false">IF(C4469=1,MIN(G4469-H4469,Assumptions!$C$13,P4468),0)</f>
        <v>0</v>
      </c>
      <c r="J4469" s="0" t="n">
        <f aca="false">H4469+I4469</f>
        <v>0</v>
      </c>
      <c r="K4469" s="0" t="n">
        <f aca="false">MIN(IF(C4469=1,F4469-H4469,F4469),Assumptions!$C$13,MAX(0,($B$5-P4468)/$B$6))</f>
        <v>0</v>
      </c>
      <c r="L4469" s="0" t="n">
        <f aca="false">IF(C4469=1,0,MIN(F4469-K4469,Assumptions!$C$15,MAX(0,$B$10-O4468-M4469)))</f>
        <v>200</v>
      </c>
      <c r="M4469" s="0" t="n">
        <f aca="false">'Profiles 8760'!H4458</f>
        <v>143600</v>
      </c>
      <c r="N4469" s="0" t="n">
        <f aca="false">J4469+L4469</f>
        <v>200</v>
      </c>
      <c r="O4469" s="0" t="n">
        <f aca="false">O4468+N4469</f>
        <v>419321.560445538</v>
      </c>
      <c r="P4469" s="0" t="n">
        <f aca="false">MIN($B$5,P4468+K4469*$B$6-I4469)</f>
        <v>510.81</v>
      </c>
      <c r="Q4469" s="0" t="n">
        <f aca="false">MAX(0,F4469-H4469-K4469-L4469)</f>
        <v>9.05988219999998</v>
      </c>
    </row>
    <row r="4470" customFormat="false" ht="15" hidden="false" customHeight="false" outlineLevel="0" collapsed="false">
      <c r="A4470" s="0" t="n">
        <f aca="false">'Profiles 8760'!A4459</f>
        <v>4457</v>
      </c>
      <c r="B4470" s="0" t="n">
        <f aca="false">'Profiles 8760'!B4459</f>
        <v>7</v>
      </c>
      <c r="C4470" s="0" t="n">
        <f aca="false">'Profiles 8760'!E4459</f>
        <v>0</v>
      </c>
      <c r="D4470" s="0" t="n">
        <f aca="false">'Profiles 8760'!F4459</f>
        <v>0.481584</v>
      </c>
      <c r="E4470" s="0" t="n">
        <f aca="false">'Profiles 8760'!G4459</f>
        <v>0.339186</v>
      </c>
      <c r="F4470" s="0" t="n">
        <f aca="false">D4470*Assumptions!$C$11*$B$7+E4470*Assumptions!$C$12*$B$8</f>
        <v>152.9541666</v>
      </c>
      <c r="G4470" s="0" t="n">
        <f aca="false">C4470*Assumptions!$C$15</f>
        <v>0</v>
      </c>
      <c r="H4470" s="0" t="n">
        <f aca="false">MIN(F4470,G4470)</f>
        <v>0</v>
      </c>
      <c r="I4470" s="0" t="n">
        <f aca="false">IF(C4470=1,MIN(G4470-H4470,Assumptions!$C$13,P4469),0)</f>
        <v>0</v>
      </c>
      <c r="J4470" s="0" t="n">
        <f aca="false">H4470+I4470</f>
        <v>0</v>
      </c>
      <c r="K4470" s="0" t="n">
        <f aca="false">MIN(IF(C4470=1,F4470-H4470,F4470),Assumptions!$C$13,MAX(0,($B$5-P4469)/$B$6))</f>
        <v>0</v>
      </c>
      <c r="L4470" s="0" t="n">
        <f aca="false">IF(C4470=1,0,MIN(F4470-K4470,Assumptions!$C$15,MAX(0,$B$10-O4469-M4470)))</f>
        <v>152.9541666</v>
      </c>
      <c r="M4470" s="0" t="n">
        <f aca="false">'Profiles 8760'!H4459</f>
        <v>143600</v>
      </c>
      <c r="N4470" s="0" t="n">
        <f aca="false">J4470+L4470</f>
        <v>152.9541666</v>
      </c>
      <c r="O4470" s="0" t="n">
        <f aca="false">O4469+N4470</f>
        <v>419474.514612138</v>
      </c>
      <c r="P4470" s="0" t="n">
        <f aca="false">MIN($B$5,P4469+K4470*$B$6-I4470)</f>
        <v>510.81</v>
      </c>
      <c r="Q4470" s="0" t="n">
        <f aca="false">MAX(0,F4470-H4470-K4470-L4470)</f>
        <v>0</v>
      </c>
    </row>
    <row r="4471" customFormat="false" ht="15" hidden="false" customHeight="false" outlineLevel="0" collapsed="false">
      <c r="A4471" s="0" t="n">
        <f aca="false">'Profiles 8760'!A4460</f>
        <v>4458</v>
      </c>
      <c r="B4471" s="0" t="n">
        <f aca="false">'Profiles 8760'!B4460</f>
        <v>7</v>
      </c>
      <c r="C4471" s="0" t="n">
        <f aca="false">'Profiles 8760'!E4460</f>
        <v>0</v>
      </c>
      <c r="D4471" s="0" t="n">
        <f aca="false">'Profiles 8760'!F4460</f>
        <v>0.272598</v>
      </c>
      <c r="E4471" s="0" t="n">
        <f aca="false">'Profiles 8760'!G4460</f>
        <v>0.334685</v>
      </c>
      <c r="F4471" s="0" t="n">
        <f aca="false">D4471*Assumptions!$C$11*$B$7+E4471*Assumptions!$C$12*$B$8</f>
        <v>92.4149189</v>
      </c>
      <c r="G4471" s="0" t="n">
        <f aca="false">C4471*Assumptions!$C$15</f>
        <v>0</v>
      </c>
      <c r="H4471" s="0" t="n">
        <f aca="false">MIN(F4471,G4471)</f>
        <v>0</v>
      </c>
      <c r="I4471" s="0" t="n">
        <f aca="false">IF(C4471=1,MIN(G4471-H4471,Assumptions!$C$13,P4470),0)</f>
        <v>0</v>
      </c>
      <c r="J4471" s="0" t="n">
        <f aca="false">H4471+I4471</f>
        <v>0</v>
      </c>
      <c r="K4471" s="0" t="n">
        <f aca="false">MIN(IF(C4471=1,F4471-H4471,F4471),Assumptions!$C$13,MAX(0,($B$5-P4470)/$B$6))</f>
        <v>0</v>
      </c>
      <c r="L4471" s="0" t="n">
        <f aca="false">IF(C4471=1,0,MIN(F4471-K4471,Assumptions!$C$15,MAX(0,$B$10-O4470-M4471)))</f>
        <v>92.4149189</v>
      </c>
      <c r="M4471" s="0" t="n">
        <f aca="false">'Profiles 8760'!H4460</f>
        <v>143600</v>
      </c>
      <c r="N4471" s="0" t="n">
        <f aca="false">J4471+L4471</f>
        <v>92.4149189</v>
      </c>
      <c r="O4471" s="0" t="n">
        <f aca="false">O4470+N4471</f>
        <v>419566.929531038</v>
      </c>
      <c r="P4471" s="0" t="n">
        <f aca="false">MIN($B$5,P4470+K4471*$B$6-I4471)</f>
        <v>510.81</v>
      </c>
      <c r="Q4471" s="0" t="n">
        <f aca="false">MAX(0,F4471-H4471-K4471-L4471)</f>
        <v>0</v>
      </c>
    </row>
    <row r="4472" customFormat="false" ht="15" hidden="false" customHeight="false" outlineLevel="0" collapsed="false">
      <c r="A4472" s="0" t="n">
        <f aca="false">'Profiles 8760'!A4461</f>
        <v>4459</v>
      </c>
      <c r="B4472" s="0" t="n">
        <f aca="false">'Profiles 8760'!B4461</f>
        <v>7</v>
      </c>
      <c r="C4472" s="0" t="n">
        <f aca="false">'Profiles 8760'!E4461</f>
        <v>0</v>
      </c>
      <c r="D4472" s="0" t="n">
        <f aca="false">'Profiles 8760'!F4461</f>
        <v>0.084776</v>
      </c>
      <c r="E4472" s="0" t="n">
        <f aca="false">'Profiles 8760'!G4461</f>
        <v>0.448776</v>
      </c>
      <c r="F4472" s="0" t="n">
        <f aca="false">D4472*Assumptions!$C$11*$B$7+E4472*Assumptions!$C$12*$B$8</f>
        <v>42.8382472</v>
      </c>
      <c r="G4472" s="0" t="n">
        <f aca="false">C4472*Assumptions!$C$15</f>
        <v>0</v>
      </c>
      <c r="H4472" s="0" t="n">
        <f aca="false">MIN(F4472,G4472)</f>
        <v>0</v>
      </c>
      <c r="I4472" s="0" t="n">
        <f aca="false">IF(C4472=1,MIN(G4472-H4472,Assumptions!$C$13,P4471),0)</f>
        <v>0</v>
      </c>
      <c r="J4472" s="0" t="n">
        <f aca="false">H4472+I4472</f>
        <v>0</v>
      </c>
      <c r="K4472" s="0" t="n">
        <f aca="false">MIN(IF(C4472=1,F4472-H4472,F4472),Assumptions!$C$13,MAX(0,($B$5-P4471)/$B$6))</f>
        <v>0</v>
      </c>
      <c r="L4472" s="0" t="n">
        <f aca="false">IF(C4472=1,0,MIN(F4472-K4472,Assumptions!$C$15,MAX(0,$B$10-O4471-M4472)))</f>
        <v>42.8382472</v>
      </c>
      <c r="M4472" s="0" t="n">
        <f aca="false">'Profiles 8760'!H4461</f>
        <v>143600</v>
      </c>
      <c r="N4472" s="0" t="n">
        <f aca="false">J4472+L4472</f>
        <v>42.8382472</v>
      </c>
      <c r="O4472" s="0" t="n">
        <f aca="false">O4471+N4472</f>
        <v>419609.767778238</v>
      </c>
      <c r="P4472" s="0" t="n">
        <f aca="false">MIN($B$5,P4471+K4472*$B$6-I4472)</f>
        <v>510.81</v>
      </c>
      <c r="Q4472" s="0" t="n">
        <f aca="false">MAX(0,F4472-H4472-K4472-L4472)</f>
        <v>0</v>
      </c>
    </row>
    <row r="4473" customFormat="false" ht="15" hidden="false" customHeight="false" outlineLevel="0" collapsed="false">
      <c r="A4473" s="0" t="n">
        <f aca="false">'Profiles 8760'!A4462</f>
        <v>4460</v>
      </c>
      <c r="B4473" s="0" t="n">
        <f aca="false">'Profiles 8760'!B4462</f>
        <v>7</v>
      </c>
      <c r="C4473" s="0" t="n">
        <f aca="false">'Profiles 8760'!E4462</f>
        <v>1</v>
      </c>
      <c r="D4473" s="0" t="n">
        <f aca="false">'Profiles 8760'!F4462</f>
        <v>0</v>
      </c>
      <c r="E4473" s="0" t="n">
        <f aca="false">'Profiles 8760'!G4462</f>
        <v>0.336079</v>
      </c>
      <c r="F4473" s="0" t="n">
        <f aca="false">D4473*Assumptions!$C$11*$B$7+E4473*Assumptions!$C$12*$B$8</f>
        <v>13.7456311</v>
      </c>
      <c r="G4473" s="0" t="n">
        <f aca="false">C4473*Assumptions!$C$15</f>
        <v>200</v>
      </c>
      <c r="H4473" s="0" t="n">
        <f aca="false">MIN(F4473,G4473)</f>
        <v>13.7456311</v>
      </c>
      <c r="I4473" s="0" t="n">
        <f aca="false">IF(C4473=1,MIN(G4473-H4473,Assumptions!$C$13,P4472),0)</f>
        <v>180</v>
      </c>
      <c r="J4473" s="0" t="n">
        <f aca="false">H4473+I4473</f>
        <v>193.7456311</v>
      </c>
      <c r="K4473" s="0" t="n">
        <f aca="false">MIN(IF(C4473=1,F4473-H4473,F4473),Assumptions!$C$13,MAX(0,($B$5-P4472)/$B$6))</f>
        <v>0</v>
      </c>
      <c r="L4473" s="0" t="n">
        <f aca="false">IF(C4473=1,0,MIN(F4473-K4473,Assumptions!$C$15,MAX(0,$B$10-O4472-M4473)))</f>
        <v>0</v>
      </c>
      <c r="M4473" s="0" t="n">
        <f aca="false">'Profiles 8760'!H4462</f>
        <v>143400</v>
      </c>
      <c r="N4473" s="0" t="n">
        <f aca="false">J4473+L4473</f>
        <v>193.7456311</v>
      </c>
      <c r="O4473" s="0" t="n">
        <f aca="false">O4472+N4473</f>
        <v>419803.513409338</v>
      </c>
      <c r="P4473" s="0" t="n">
        <f aca="false">MIN($B$5,P4472+K4473*$B$6-I4473)</f>
        <v>330.81</v>
      </c>
      <c r="Q4473" s="0" t="n">
        <f aca="false">MAX(0,F4473-H4473-K4473-L4473)</f>
        <v>0</v>
      </c>
    </row>
    <row r="4474" customFormat="false" ht="15" hidden="false" customHeight="false" outlineLevel="0" collapsed="false">
      <c r="A4474" s="0" t="n">
        <f aca="false">'Profiles 8760'!A4463</f>
        <v>4461</v>
      </c>
      <c r="B4474" s="0" t="n">
        <f aca="false">'Profiles 8760'!B4463</f>
        <v>7</v>
      </c>
      <c r="C4474" s="0" t="n">
        <f aca="false">'Profiles 8760'!E4463</f>
        <v>1</v>
      </c>
      <c r="D4474" s="0" t="n">
        <f aca="false">'Profiles 8760'!F4463</f>
        <v>0</v>
      </c>
      <c r="E4474" s="0" t="n">
        <f aca="false">'Profiles 8760'!G4463</f>
        <v>0.735735</v>
      </c>
      <c r="F4474" s="0" t="n">
        <f aca="false">D4474*Assumptions!$C$11*$B$7+E4474*Assumptions!$C$12*$B$8</f>
        <v>30.0915615</v>
      </c>
      <c r="G4474" s="0" t="n">
        <f aca="false">C4474*Assumptions!$C$15</f>
        <v>200</v>
      </c>
      <c r="H4474" s="0" t="n">
        <f aca="false">MIN(F4474,G4474)</f>
        <v>30.0915615</v>
      </c>
      <c r="I4474" s="0" t="n">
        <f aca="false">IF(C4474=1,MIN(G4474-H4474,Assumptions!$C$13,P4473),0)</f>
        <v>169.9084385</v>
      </c>
      <c r="J4474" s="0" t="n">
        <f aca="false">H4474+I4474</f>
        <v>200</v>
      </c>
      <c r="K4474" s="0" t="n">
        <f aca="false">MIN(IF(C4474=1,F4474-H4474,F4474),Assumptions!$C$13,MAX(0,($B$5-P4473)/$B$6))</f>
        <v>0</v>
      </c>
      <c r="L4474" s="0" t="n">
        <f aca="false">IF(C4474=1,0,MIN(F4474-K4474,Assumptions!$C$15,MAX(0,$B$10-O4473-M4474)))</f>
        <v>0</v>
      </c>
      <c r="M4474" s="0" t="n">
        <f aca="false">'Profiles 8760'!H4463</f>
        <v>143200</v>
      </c>
      <c r="N4474" s="0" t="n">
        <f aca="false">J4474+L4474</f>
        <v>200</v>
      </c>
      <c r="O4474" s="0" t="n">
        <f aca="false">O4473+N4474</f>
        <v>420003.513409338</v>
      </c>
      <c r="P4474" s="0" t="n">
        <f aca="false">MIN($B$5,P4473+K4474*$B$6-I4474)</f>
        <v>160.9015615</v>
      </c>
      <c r="Q4474" s="0" t="n">
        <f aca="false">MAX(0,F4474-H4474-K4474-L4474)</f>
        <v>0</v>
      </c>
    </row>
    <row r="4475" customFormat="false" ht="15" hidden="false" customHeight="false" outlineLevel="0" collapsed="false">
      <c r="A4475" s="0" t="n">
        <f aca="false">'Profiles 8760'!A4464</f>
        <v>4462</v>
      </c>
      <c r="B4475" s="0" t="n">
        <f aca="false">'Profiles 8760'!B4464</f>
        <v>7</v>
      </c>
      <c r="C4475" s="0" t="n">
        <f aca="false">'Profiles 8760'!E4464</f>
        <v>0</v>
      </c>
      <c r="D4475" s="0" t="n">
        <f aca="false">'Profiles 8760'!F4464</f>
        <v>0</v>
      </c>
      <c r="E4475" s="0" t="n">
        <f aca="false">'Profiles 8760'!G4464</f>
        <v>0.507698</v>
      </c>
      <c r="F4475" s="0" t="n">
        <f aca="false">D4475*Assumptions!$C$11*$B$7+E4475*Assumptions!$C$12*$B$8</f>
        <v>20.7648482</v>
      </c>
      <c r="G4475" s="0" t="n">
        <f aca="false">C4475*Assumptions!$C$15</f>
        <v>0</v>
      </c>
      <c r="H4475" s="0" t="n">
        <f aca="false">MIN(F4475,G4475)</f>
        <v>0</v>
      </c>
      <c r="I4475" s="0" t="n">
        <f aca="false">IF(C4475=1,MIN(G4475-H4475,Assumptions!$C$13,P4474),0)</f>
        <v>0</v>
      </c>
      <c r="J4475" s="0" t="n">
        <f aca="false">H4475+I4475</f>
        <v>0</v>
      </c>
      <c r="K4475" s="0" t="n">
        <f aca="false">MIN(IF(C4475=1,F4475-H4475,F4475),Assumptions!$C$13,MAX(0,($B$5-P4474)/$B$6))</f>
        <v>20.7648482</v>
      </c>
      <c r="L4475" s="0" t="n">
        <f aca="false">IF(C4475=1,0,MIN(F4475-K4475,Assumptions!$C$15,MAX(0,$B$10-O4474-M4475)))</f>
        <v>0</v>
      </c>
      <c r="M4475" s="0" t="n">
        <f aca="false">'Profiles 8760'!H4464</f>
        <v>143200</v>
      </c>
      <c r="N4475" s="0" t="n">
        <f aca="false">J4475+L4475</f>
        <v>0</v>
      </c>
      <c r="O4475" s="0" t="n">
        <f aca="false">O4474+N4475</f>
        <v>420003.513409338</v>
      </c>
      <c r="P4475" s="0" t="n">
        <f aca="false">MIN($B$5,P4474+K4475*$B$6-I4475)</f>
        <v>178.90053191976</v>
      </c>
      <c r="Q4475" s="0" t="n">
        <f aca="false">MAX(0,F4475-H4475-K4475-L4475)</f>
        <v>0</v>
      </c>
    </row>
    <row r="4476" customFormat="false" ht="15" hidden="false" customHeight="false" outlineLevel="0" collapsed="false">
      <c r="A4476" s="0" t="n">
        <f aca="false">'Profiles 8760'!A4465</f>
        <v>4463</v>
      </c>
      <c r="B4476" s="0" t="n">
        <f aca="false">'Profiles 8760'!B4465</f>
        <v>7</v>
      </c>
      <c r="C4476" s="0" t="n">
        <f aca="false">'Profiles 8760'!E4465</f>
        <v>0</v>
      </c>
      <c r="D4476" s="0" t="n">
        <f aca="false">'Profiles 8760'!F4465</f>
        <v>0</v>
      </c>
      <c r="E4476" s="0" t="n">
        <f aca="false">'Profiles 8760'!G4465</f>
        <v>0.385981</v>
      </c>
      <c r="F4476" s="0" t="n">
        <f aca="false">D4476*Assumptions!$C$11*$B$7+E4476*Assumptions!$C$12*$B$8</f>
        <v>15.7866229</v>
      </c>
      <c r="G4476" s="0" t="n">
        <f aca="false">C4476*Assumptions!$C$15</f>
        <v>0</v>
      </c>
      <c r="H4476" s="0" t="n">
        <f aca="false">MIN(F4476,G4476)</f>
        <v>0</v>
      </c>
      <c r="I4476" s="0" t="n">
        <f aca="false">IF(C4476=1,MIN(G4476-H4476,Assumptions!$C$13,P4475),0)</f>
        <v>0</v>
      </c>
      <c r="J4476" s="0" t="n">
        <f aca="false">H4476+I4476</f>
        <v>0</v>
      </c>
      <c r="K4476" s="0" t="n">
        <f aca="false">MIN(IF(C4476=1,F4476-H4476,F4476),Assumptions!$C$13,MAX(0,($B$5-P4475)/$B$6))</f>
        <v>15.7866229</v>
      </c>
      <c r="L4476" s="0" t="n">
        <f aca="false">IF(C4476=1,0,MIN(F4476-K4476,Assumptions!$C$15,MAX(0,$B$10-O4475-M4476)))</f>
        <v>0</v>
      </c>
      <c r="M4476" s="0" t="n">
        <f aca="false">'Profiles 8760'!H4465</f>
        <v>143200</v>
      </c>
      <c r="N4476" s="0" t="n">
        <f aca="false">J4476+L4476</f>
        <v>0</v>
      </c>
      <c r="O4476" s="0" t="n">
        <f aca="false">O4475+N4476</f>
        <v>420003.513409338</v>
      </c>
      <c r="P4476" s="0" t="n">
        <f aca="false">MIN($B$5,P4475+K4476*$B$6-I4476)</f>
        <v>192.58437664948</v>
      </c>
      <c r="Q4476" s="0" t="n">
        <f aca="false">MAX(0,F4476-H4476-K4476-L4476)</f>
        <v>0</v>
      </c>
    </row>
    <row r="4477" customFormat="false" ht="15" hidden="false" customHeight="false" outlineLevel="0" collapsed="false">
      <c r="A4477" s="0" t="n">
        <f aca="false">'Profiles 8760'!A4466</f>
        <v>4464</v>
      </c>
      <c r="B4477" s="0" t="n">
        <f aca="false">'Profiles 8760'!B4466</f>
        <v>7</v>
      </c>
      <c r="C4477" s="0" t="n">
        <f aca="false">'Profiles 8760'!E4466</f>
        <v>0</v>
      </c>
      <c r="D4477" s="0" t="n">
        <f aca="false">'Profiles 8760'!F4466</f>
        <v>0</v>
      </c>
      <c r="E4477" s="0" t="n">
        <f aca="false">'Profiles 8760'!G4466</f>
        <v>0.399443</v>
      </c>
      <c r="F4477" s="0" t="n">
        <f aca="false">D4477*Assumptions!$C$11*$B$7+E4477*Assumptions!$C$12*$B$8</f>
        <v>16.3372187</v>
      </c>
      <c r="G4477" s="0" t="n">
        <f aca="false">C4477*Assumptions!$C$15</f>
        <v>0</v>
      </c>
      <c r="H4477" s="0" t="n">
        <f aca="false">MIN(F4477,G4477)</f>
        <v>0</v>
      </c>
      <c r="I4477" s="0" t="n">
        <f aca="false">IF(C4477=1,MIN(G4477-H4477,Assumptions!$C$13,P4476),0)</f>
        <v>0</v>
      </c>
      <c r="J4477" s="0" t="n">
        <f aca="false">H4477+I4477</f>
        <v>0</v>
      </c>
      <c r="K4477" s="0" t="n">
        <f aca="false">MIN(IF(C4477=1,F4477-H4477,F4477),Assumptions!$C$13,MAX(0,($B$5-P4476)/$B$6))</f>
        <v>16.3372187</v>
      </c>
      <c r="L4477" s="0" t="n">
        <f aca="false">IF(C4477=1,0,MIN(F4477-K4477,Assumptions!$C$15,MAX(0,$B$10-O4476-M4477)))</f>
        <v>0</v>
      </c>
      <c r="M4477" s="0" t="n">
        <f aca="false">'Profiles 8760'!H4466</f>
        <v>143200</v>
      </c>
      <c r="N4477" s="0" t="n">
        <f aca="false">J4477+L4477</f>
        <v>0</v>
      </c>
      <c r="O4477" s="0" t="n">
        <f aca="false">O4476+N4477</f>
        <v>420003.513409338</v>
      </c>
      <c r="P4477" s="0" t="n">
        <f aca="false">MIN($B$5,P4476+K4477*$B$6-I4477)</f>
        <v>206.74547781864</v>
      </c>
      <c r="Q4477" s="0" t="n">
        <f aca="false">MAX(0,F4477-H4477-K4477-L4477)</f>
        <v>0</v>
      </c>
    </row>
    <row r="4478" customFormat="false" ht="15" hidden="false" customHeight="false" outlineLevel="0" collapsed="false">
      <c r="A4478" s="0" t="n">
        <f aca="false">'Profiles 8760'!A4467</f>
        <v>4465</v>
      </c>
      <c r="B4478" s="0" t="n">
        <f aca="false">'Profiles 8760'!B4467</f>
        <v>7</v>
      </c>
      <c r="C4478" s="0" t="n">
        <f aca="false">'Profiles 8760'!E4467</f>
        <v>0</v>
      </c>
      <c r="D4478" s="0" t="n">
        <f aca="false">'Profiles 8760'!F4467</f>
        <v>0</v>
      </c>
      <c r="E4478" s="0" t="n">
        <f aca="false">'Profiles 8760'!G4467</f>
        <v>0.432525</v>
      </c>
      <c r="F4478" s="0" t="n">
        <f aca="false">D4478*Assumptions!$C$11*$B$7+E4478*Assumptions!$C$12*$B$8</f>
        <v>17.6902725</v>
      </c>
      <c r="G4478" s="0" t="n">
        <f aca="false">C4478*Assumptions!$C$15</f>
        <v>0</v>
      </c>
      <c r="H4478" s="0" t="n">
        <f aca="false">MIN(F4478,G4478)</f>
        <v>0</v>
      </c>
      <c r="I4478" s="0" t="n">
        <f aca="false">IF(C4478=1,MIN(G4478-H4478,Assumptions!$C$13,P4477),0)</f>
        <v>0</v>
      </c>
      <c r="J4478" s="0" t="n">
        <f aca="false">H4478+I4478</f>
        <v>0</v>
      </c>
      <c r="K4478" s="0" t="n">
        <f aca="false">MIN(IF(C4478=1,F4478-H4478,F4478),Assumptions!$C$13,MAX(0,($B$5-P4477)/$B$6))</f>
        <v>17.6902725</v>
      </c>
      <c r="L4478" s="0" t="n">
        <f aca="false">IF(C4478=1,0,MIN(F4478-K4478,Assumptions!$C$15,MAX(0,$B$10-O4477-M4478)))</f>
        <v>0</v>
      </c>
      <c r="M4478" s="0" t="n">
        <f aca="false">'Profiles 8760'!H4467</f>
        <v>143200</v>
      </c>
      <c r="N4478" s="0" t="n">
        <f aca="false">J4478+L4478</f>
        <v>0</v>
      </c>
      <c r="O4478" s="0" t="n">
        <f aca="false">O4477+N4478</f>
        <v>420003.513409338</v>
      </c>
      <c r="P4478" s="0" t="n">
        <f aca="false">MIN($B$5,P4477+K4478*$B$6-I4478)</f>
        <v>222.07940602164</v>
      </c>
      <c r="Q4478" s="0" t="n">
        <f aca="false">MAX(0,F4478-H4478-K4478-L4478)</f>
        <v>0</v>
      </c>
    </row>
    <row r="4479" customFormat="false" ht="15" hidden="false" customHeight="false" outlineLevel="0" collapsed="false">
      <c r="A4479" s="0" t="n">
        <f aca="false">'Profiles 8760'!A4468</f>
        <v>4466</v>
      </c>
      <c r="B4479" s="0" t="n">
        <f aca="false">'Profiles 8760'!B4468</f>
        <v>7</v>
      </c>
      <c r="C4479" s="0" t="n">
        <f aca="false">'Profiles 8760'!E4468</f>
        <v>0</v>
      </c>
      <c r="D4479" s="0" t="n">
        <f aca="false">'Profiles 8760'!F4468</f>
        <v>0</v>
      </c>
      <c r="E4479" s="0" t="n">
        <f aca="false">'Profiles 8760'!G4468</f>
        <v>0.593288</v>
      </c>
      <c r="F4479" s="0" t="n">
        <f aca="false">D4479*Assumptions!$C$11*$B$7+E4479*Assumptions!$C$12*$B$8</f>
        <v>24.2654792</v>
      </c>
      <c r="G4479" s="0" t="n">
        <f aca="false">C4479*Assumptions!$C$15</f>
        <v>0</v>
      </c>
      <c r="H4479" s="0" t="n">
        <f aca="false">MIN(F4479,G4479)</f>
        <v>0</v>
      </c>
      <c r="I4479" s="0" t="n">
        <f aca="false">IF(C4479=1,MIN(G4479-H4479,Assumptions!$C$13,P4478),0)</f>
        <v>0</v>
      </c>
      <c r="J4479" s="0" t="n">
        <f aca="false">H4479+I4479</f>
        <v>0</v>
      </c>
      <c r="K4479" s="0" t="n">
        <f aca="false">MIN(IF(C4479=1,F4479-H4479,F4479),Assumptions!$C$13,MAX(0,($B$5-P4478)/$B$6))</f>
        <v>24.2654792</v>
      </c>
      <c r="L4479" s="0" t="n">
        <f aca="false">IF(C4479=1,0,MIN(F4479-K4479,Assumptions!$C$15,MAX(0,$B$10-O4478-M4479)))</f>
        <v>0</v>
      </c>
      <c r="M4479" s="0" t="n">
        <f aca="false">'Profiles 8760'!H4468</f>
        <v>143200</v>
      </c>
      <c r="N4479" s="0" t="n">
        <f aca="false">J4479+L4479</f>
        <v>0</v>
      </c>
      <c r="O4479" s="0" t="n">
        <f aca="false">O4478+N4479</f>
        <v>420003.513409338</v>
      </c>
      <c r="P4479" s="0" t="n">
        <f aca="false">MIN($B$5,P4478+K4479*$B$6-I4479)</f>
        <v>243.1127233922</v>
      </c>
      <c r="Q4479" s="0" t="n">
        <f aca="false">MAX(0,F4479-H4479-K4479-L4479)</f>
        <v>0</v>
      </c>
    </row>
    <row r="4480" customFormat="false" ht="15" hidden="false" customHeight="false" outlineLevel="0" collapsed="false">
      <c r="A4480" s="0" t="n">
        <f aca="false">'Profiles 8760'!A4469</f>
        <v>4467</v>
      </c>
      <c r="B4480" s="0" t="n">
        <f aca="false">'Profiles 8760'!B4469</f>
        <v>7</v>
      </c>
      <c r="C4480" s="0" t="n">
        <f aca="false">'Profiles 8760'!E4469</f>
        <v>0</v>
      </c>
      <c r="D4480" s="0" t="n">
        <f aca="false">'Profiles 8760'!F4469</f>
        <v>0</v>
      </c>
      <c r="E4480" s="0" t="n">
        <f aca="false">'Profiles 8760'!G4469</f>
        <v>0.617378</v>
      </c>
      <c r="F4480" s="0" t="n">
        <f aca="false">D4480*Assumptions!$C$11*$B$7+E4480*Assumptions!$C$12*$B$8</f>
        <v>25.2507602</v>
      </c>
      <c r="G4480" s="0" t="n">
        <f aca="false">C4480*Assumptions!$C$15</f>
        <v>0</v>
      </c>
      <c r="H4480" s="0" t="n">
        <f aca="false">MIN(F4480,G4480)</f>
        <v>0</v>
      </c>
      <c r="I4480" s="0" t="n">
        <f aca="false">IF(C4480=1,MIN(G4480-H4480,Assumptions!$C$13,P4479),0)</f>
        <v>0</v>
      </c>
      <c r="J4480" s="0" t="n">
        <f aca="false">H4480+I4480</f>
        <v>0</v>
      </c>
      <c r="K4480" s="0" t="n">
        <f aca="false">MIN(IF(C4480=1,F4480-H4480,F4480),Assumptions!$C$13,MAX(0,($B$5-P4479)/$B$6))</f>
        <v>25.2507602</v>
      </c>
      <c r="L4480" s="0" t="n">
        <f aca="false">IF(C4480=1,0,MIN(F4480-K4480,Assumptions!$C$15,MAX(0,$B$10-O4479-M4480)))</f>
        <v>0</v>
      </c>
      <c r="M4480" s="0" t="n">
        <f aca="false">'Profiles 8760'!H4469</f>
        <v>143200</v>
      </c>
      <c r="N4480" s="0" t="n">
        <f aca="false">J4480+L4480</f>
        <v>0</v>
      </c>
      <c r="O4480" s="0" t="n">
        <f aca="false">O4479+N4480</f>
        <v>420003.513409338</v>
      </c>
      <c r="P4480" s="0" t="n">
        <f aca="false">MIN($B$5,P4479+K4480*$B$6-I4480)</f>
        <v>265.00008233356</v>
      </c>
      <c r="Q4480" s="0" t="n">
        <f aca="false">MAX(0,F4480-H4480-K4480-L4480)</f>
        <v>0</v>
      </c>
    </row>
    <row r="4481" customFormat="false" ht="15" hidden="false" customHeight="false" outlineLevel="0" collapsed="false">
      <c r="A4481" s="0" t="n">
        <f aca="false">'Profiles 8760'!A4470</f>
        <v>4468</v>
      </c>
      <c r="B4481" s="0" t="n">
        <f aca="false">'Profiles 8760'!B4470</f>
        <v>7</v>
      </c>
      <c r="C4481" s="0" t="n">
        <f aca="false">'Profiles 8760'!E4470</f>
        <v>0</v>
      </c>
      <c r="D4481" s="0" t="n">
        <f aca="false">'Profiles 8760'!F4470</f>
        <v>0</v>
      </c>
      <c r="E4481" s="0" t="n">
        <f aca="false">'Profiles 8760'!G4470</f>
        <v>0.556991</v>
      </c>
      <c r="F4481" s="0" t="n">
        <f aca="false">D4481*Assumptions!$C$11*$B$7+E4481*Assumptions!$C$12*$B$8</f>
        <v>22.7809319</v>
      </c>
      <c r="G4481" s="0" t="n">
        <f aca="false">C4481*Assumptions!$C$15</f>
        <v>0</v>
      </c>
      <c r="H4481" s="0" t="n">
        <f aca="false">MIN(F4481,G4481)</f>
        <v>0</v>
      </c>
      <c r="I4481" s="0" t="n">
        <f aca="false">IF(C4481=1,MIN(G4481-H4481,Assumptions!$C$13,P4480),0)</f>
        <v>0</v>
      </c>
      <c r="J4481" s="0" t="n">
        <f aca="false">H4481+I4481</f>
        <v>0</v>
      </c>
      <c r="K4481" s="0" t="n">
        <f aca="false">MIN(IF(C4481=1,F4481-H4481,F4481),Assumptions!$C$13,MAX(0,($B$5-P4480)/$B$6))</f>
        <v>22.7809319</v>
      </c>
      <c r="L4481" s="0" t="n">
        <f aca="false">IF(C4481=1,0,MIN(F4481-K4481,Assumptions!$C$15,MAX(0,$B$10-O4480-M4481)))</f>
        <v>0</v>
      </c>
      <c r="M4481" s="0" t="n">
        <f aca="false">'Profiles 8760'!H4470</f>
        <v>143200</v>
      </c>
      <c r="N4481" s="0" t="n">
        <f aca="false">J4481+L4481</f>
        <v>0</v>
      </c>
      <c r="O4481" s="0" t="n">
        <f aca="false">O4480+N4481</f>
        <v>420003.513409338</v>
      </c>
      <c r="P4481" s="0" t="n">
        <f aca="false">MIN($B$5,P4480+K4481*$B$6-I4481)</f>
        <v>284.74659410448</v>
      </c>
      <c r="Q4481" s="0" t="n">
        <f aca="false">MAX(0,F4481-H4481-K4481-L4481)</f>
        <v>0</v>
      </c>
    </row>
    <row r="4482" customFormat="false" ht="15" hidden="false" customHeight="false" outlineLevel="0" collapsed="false">
      <c r="A4482" s="0" t="n">
        <f aca="false">'Profiles 8760'!A4471</f>
        <v>4469</v>
      </c>
      <c r="B4482" s="0" t="n">
        <f aca="false">'Profiles 8760'!B4471</f>
        <v>7</v>
      </c>
      <c r="C4482" s="0" t="n">
        <f aca="false">'Profiles 8760'!E4471</f>
        <v>0</v>
      </c>
      <c r="D4482" s="0" t="n">
        <f aca="false">'Profiles 8760'!F4471</f>
        <v>0</v>
      </c>
      <c r="E4482" s="0" t="n">
        <f aca="false">'Profiles 8760'!G4471</f>
        <v>0.478868</v>
      </c>
      <c r="F4482" s="0" t="n">
        <f aca="false">D4482*Assumptions!$C$11*$B$7+E4482*Assumptions!$C$12*$B$8</f>
        <v>19.5857012</v>
      </c>
      <c r="G4482" s="0" t="n">
        <f aca="false">C4482*Assumptions!$C$15</f>
        <v>0</v>
      </c>
      <c r="H4482" s="0" t="n">
        <f aca="false">MIN(F4482,G4482)</f>
        <v>0</v>
      </c>
      <c r="I4482" s="0" t="n">
        <f aca="false">IF(C4482=1,MIN(G4482-H4482,Assumptions!$C$13,P4481),0)</f>
        <v>0</v>
      </c>
      <c r="J4482" s="0" t="n">
        <f aca="false">H4482+I4482</f>
        <v>0</v>
      </c>
      <c r="K4482" s="0" t="n">
        <f aca="false">MIN(IF(C4482=1,F4482-H4482,F4482),Assumptions!$C$13,MAX(0,($B$5-P4481)/$B$6))</f>
        <v>19.5857012</v>
      </c>
      <c r="L4482" s="0" t="n">
        <f aca="false">IF(C4482=1,0,MIN(F4482-K4482,Assumptions!$C$15,MAX(0,$B$10-O4481-M4482)))</f>
        <v>0</v>
      </c>
      <c r="M4482" s="0" t="n">
        <f aca="false">'Profiles 8760'!H4471</f>
        <v>143200</v>
      </c>
      <c r="N4482" s="0" t="n">
        <f aca="false">J4482+L4482</f>
        <v>0</v>
      </c>
      <c r="O4482" s="0" t="n">
        <f aca="false">O4481+N4482</f>
        <v>420003.513409338</v>
      </c>
      <c r="P4482" s="0" t="n">
        <f aca="false">MIN($B$5,P4481+K4482*$B$6-I4482)</f>
        <v>301.72347990464</v>
      </c>
      <c r="Q4482" s="0" t="n">
        <f aca="false">MAX(0,F4482-H4482-K4482-L4482)</f>
        <v>0</v>
      </c>
    </row>
    <row r="4483" customFormat="false" ht="15" hidden="false" customHeight="false" outlineLevel="0" collapsed="false">
      <c r="A4483" s="0" t="n">
        <f aca="false">'Profiles 8760'!A4472</f>
        <v>4470</v>
      </c>
      <c r="B4483" s="0" t="n">
        <f aca="false">'Profiles 8760'!B4472</f>
        <v>7</v>
      </c>
      <c r="C4483" s="0" t="n">
        <f aca="false">'Profiles 8760'!E4472</f>
        <v>0</v>
      </c>
      <c r="D4483" s="0" t="n">
        <f aca="false">'Profiles 8760'!F4472</f>
        <v>0</v>
      </c>
      <c r="E4483" s="0" t="n">
        <f aca="false">'Profiles 8760'!G4472</f>
        <v>0.320271</v>
      </c>
      <c r="F4483" s="0" t="n">
        <f aca="false">D4483*Assumptions!$C$11*$B$7+E4483*Assumptions!$C$12*$B$8</f>
        <v>13.0990839</v>
      </c>
      <c r="G4483" s="0" t="n">
        <f aca="false">C4483*Assumptions!$C$15</f>
        <v>0</v>
      </c>
      <c r="H4483" s="0" t="n">
        <f aca="false">MIN(F4483,G4483)</f>
        <v>0</v>
      </c>
      <c r="I4483" s="0" t="n">
        <f aca="false">IF(C4483=1,MIN(G4483-H4483,Assumptions!$C$13,P4482),0)</f>
        <v>0</v>
      </c>
      <c r="J4483" s="0" t="n">
        <f aca="false">H4483+I4483</f>
        <v>0</v>
      </c>
      <c r="K4483" s="0" t="n">
        <f aca="false">MIN(IF(C4483=1,F4483-H4483,F4483),Assumptions!$C$13,MAX(0,($B$5-P4482)/$B$6))</f>
        <v>13.0990839</v>
      </c>
      <c r="L4483" s="0" t="n">
        <f aca="false">IF(C4483=1,0,MIN(F4483-K4483,Assumptions!$C$15,MAX(0,$B$10-O4482-M4483)))</f>
        <v>0</v>
      </c>
      <c r="M4483" s="0" t="n">
        <f aca="false">'Profiles 8760'!H4472</f>
        <v>143200</v>
      </c>
      <c r="N4483" s="0" t="n">
        <f aca="false">J4483+L4483</f>
        <v>0</v>
      </c>
      <c r="O4483" s="0" t="n">
        <f aca="false">O4482+N4483</f>
        <v>420003.513409338</v>
      </c>
      <c r="P4483" s="0" t="n">
        <f aca="false">MIN($B$5,P4482+K4483*$B$6-I4483)</f>
        <v>313.07776582916</v>
      </c>
      <c r="Q4483" s="0" t="n">
        <f aca="false">MAX(0,F4483-H4483-K4483-L4483)</f>
        <v>0</v>
      </c>
    </row>
    <row r="4484" customFormat="false" ht="15" hidden="false" customHeight="false" outlineLevel="0" collapsed="false">
      <c r="A4484" s="0" t="n">
        <f aca="false">'Profiles 8760'!A4473</f>
        <v>4471</v>
      </c>
      <c r="B4484" s="0" t="n">
        <f aca="false">'Profiles 8760'!B4473</f>
        <v>7</v>
      </c>
      <c r="C4484" s="0" t="n">
        <f aca="false">'Profiles 8760'!E4473</f>
        <v>0</v>
      </c>
      <c r="D4484" s="0" t="n">
        <f aca="false">'Profiles 8760'!F4473</f>
        <v>0.09019</v>
      </c>
      <c r="E4484" s="0" t="n">
        <f aca="false">'Profiles 8760'!G4473</f>
        <v>0.231767</v>
      </c>
      <c r="F4484" s="0" t="n">
        <f aca="false">D4484*Assumptions!$C$11*$B$7+E4484*Assumptions!$C$12*$B$8</f>
        <v>35.5261423</v>
      </c>
      <c r="G4484" s="0" t="n">
        <f aca="false">C4484*Assumptions!$C$15</f>
        <v>0</v>
      </c>
      <c r="H4484" s="0" t="n">
        <f aca="false">MIN(F4484,G4484)</f>
        <v>0</v>
      </c>
      <c r="I4484" s="0" t="n">
        <f aca="false">IF(C4484=1,MIN(G4484-H4484,Assumptions!$C$13,P4483),0)</f>
        <v>0</v>
      </c>
      <c r="J4484" s="0" t="n">
        <f aca="false">H4484+I4484</f>
        <v>0</v>
      </c>
      <c r="K4484" s="0" t="n">
        <f aca="false">MIN(IF(C4484=1,F4484-H4484,F4484),Assumptions!$C$13,MAX(0,($B$5-P4483)/$B$6))</f>
        <v>35.5261423</v>
      </c>
      <c r="L4484" s="0" t="n">
        <f aca="false">IF(C4484=1,0,MIN(F4484-K4484,Assumptions!$C$15,MAX(0,$B$10-O4483-M4484)))</f>
        <v>0</v>
      </c>
      <c r="M4484" s="0" t="n">
        <f aca="false">'Profiles 8760'!H4473</f>
        <v>143200</v>
      </c>
      <c r="N4484" s="0" t="n">
        <f aca="false">J4484+L4484</f>
        <v>0</v>
      </c>
      <c r="O4484" s="0" t="n">
        <f aca="false">O4483+N4484</f>
        <v>420003.513409338</v>
      </c>
      <c r="P4484" s="0" t="n">
        <f aca="false">MIN($B$5,P4483+K4484*$B$6-I4484)</f>
        <v>343.8718259748</v>
      </c>
      <c r="Q4484" s="0" t="n">
        <f aca="false">MAX(0,F4484-H4484-K4484-L4484)</f>
        <v>0</v>
      </c>
    </row>
    <row r="4485" customFormat="false" ht="15" hidden="false" customHeight="false" outlineLevel="0" collapsed="false">
      <c r="A4485" s="0" t="n">
        <f aca="false">'Profiles 8760'!A4474</f>
        <v>4472</v>
      </c>
      <c r="B4485" s="0" t="n">
        <f aca="false">'Profiles 8760'!B4474</f>
        <v>7</v>
      </c>
      <c r="C4485" s="0" t="n">
        <f aca="false">'Profiles 8760'!E4474</f>
        <v>1</v>
      </c>
      <c r="D4485" s="0" t="n">
        <f aca="false">'Profiles 8760'!F4474</f>
        <v>0.290007</v>
      </c>
      <c r="E4485" s="0" t="n">
        <f aca="false">'Profiles 8760'!G4474</f>
        <v>0.344863</v>
      </c>
      <c r="F4485" s="0" t="n">
        <f aca="false">D4485*Assumptions!$C$11*$B$7+E4485*Assumptions!$C$12*$B$8</f>
        <v>97.8589183</v>
      </c>
      <c r="G4485" s="0" t="n">
        <f aca="false">C4485*Assumptions!$C$15</f>
        <v>200</v>
      </c>
      <c r="H4485" s="0" t="n">
        <f aca="false">MIN(F4485,G4485)</f>
        <v>97.8589183</v>
      </c>
      <c r="I4485" s="0" t="n">
        <f aca="false">IF(C4485=1,MIN(G4485-H4485,Assumptions!$C$13,P4484),0)</f>
        <v>102.1410817</v>
      </c>
      <c r="J4485" s="0" t="n">
        <f aca="false">H4485+I4485</f>
        <v>200</v>
      </c>
      <c r="K4485" s="0" t="n">
        <f aca="false">MIN(IF(C4485=1,F4485-H4485,F4485),Assumptions!$C$13,MAX(0,($B$5-P4484)/$B$6))</f>
        <v>0</v>
      </c>
      <c r="L4485" s="0" t="n">
        <f aca="false">IF(C4485=1,0,MIN(F4485-K4485,Assumptions!$C$15,MAX(0,$B$10-O4484-M4485)))</f>
        <v>0</v>
      </c>
      <c r="M4485" s="0" t="n">
        <f aca="false">'Profiles 8760'!H4474</f>
        <v>143000</v>
      </c>
      <c r="N4485" s="0" t="n">
        <f aca="false">J4485+L4485</f>
        <v>200</v>
      </c>
      <c r="O4485" s="0" t="n">
        <f aca="false">O4484+N4485</f>
        <v>420203.513409338</v>
      </c>
      <c r="P4485" s="0" t="n">
        <f aca="false">MIN($B$5,P4484+K4485*$B$6-I4485)</f>
        <v>241.7307442748</v>
      </c>
      <c r="Q4485" s="0" t="n">
        <f aca="false">MAX(0,F4485-H4485-K4485-L4485)</f>
        <v>0</v>
      </c>
    </row>
    <row r="4486" customFormat="false" ht="15" hidden="false" customHeight="false" outlineLevel="0" collapsed="false">
      <c r="A4486" s="0" t="n">
        <f aca="false">'Profiles 8760'!A4475</f>
        <v>4473</v>
      </c>
      <c r="B4486" s="0" t="n">
        <f aca="false">'Profiles 8760'!B4475</f>
        <v>7</v>
      </c>
      <c r="C4486" s="0" t="n">
        <f aca="false">'Profiles 8760'!E4475</f>
        <v>1</v>
      </c>
      <c r="D4486" s="0" t="n">
        <f aca="false">'Profiles 8760'!F4475</f>
        <v>0.512339</v>
      </c>
      <c r="E4486" s="0" t="n">
        <f aca="false">'Profiles 8760'!G4475</f>
        <v>0.308174</v>
      </c>
      <c r="F4486" s="0" t="n">
        <f aca="false">D4486*Assumptions!$C$11*$B$7+E4486*Assumptions!$C$12*$B$8</f>
        <v>160.5678198</v>
      </c>
      <c r="G4486" s="0" t="n">
        <f aca="false">C4486*Assumptions!$C$15</f>
        <v>200</v>
      </c>
      <c r="H4486" s="0" t="n">
        <f aca="false">MIN(F4486,G4486)</f>
        <v>160.5678198</v>
      </c>
      <c r="I4486" s="0" t="n">
        <f aca="false">IF(C4486=1,MIN(G4486-H4486,Assumptions!$C$13,P4485),0)</f>
        <v>39.4321802</v>
      </c>
      <c r="J4486" s="0" t="n">
        <f aca="false">H4486+I4486</f>
        <v>200</v>
      </c>
      <c r="K4486" s="0" t="n">
        <f aca="false">MIN(IF(C4486=1,F4486-H4486,F4486),Assumptions!$C$13,MAX(0,($B$5-P4485)/$B$6))</f>
        <v>0</v>
      </c>
      <c r="L4486" s="0" t="n">
        <f aca="false">IF(C4486=1,0,MIN(F4486-K4486,Assumptions!$C$15,MAX(0,$B$10-O4485-M4486)))</f>
        <v>0</v>
      </c>
      <c r="M4486" s="0" t="n">
        <f aca="false">'Profiles 8760'!H4475</f>
        <v>142800</v>
      </c>
      <c r="N4486" s="0" t="n">
        <f aca="false">J4486+L4486</f>
        <v>200</v>
      </c>
      <c r="O4486" s="0" t="n">
        <f aca="false">O4485+N4486</f>
        <v>420403.513409338</v>
      </c>
      <c r="P4486" s="0" t="n">
        <f aca="false">MIN($B$5,P4485+K4486*$B$6-I4486)</f>
        <v>202.2985640748</v>
      </c>
      <c r="Q4486" s="0" t="n">
        <f aca="false">MAX(0,F4486-H4486-K4486-L4486)</f>
        <v>0</v>
      </c>
    </row>
    <row r="4487" customFormat="false" ht="15" hidden="false" customHeight="false" outlineLevel="0" collapsed="false">
      <c r="A4487" s="0" t="n">
        <f aca="false">'Profiles 8760'!A4476</f>
        <v>4474</v>
      </c>
      <c r="B4487" s="0" t="n">
        <f aca="false">'Profiles 8760'!B4476</f>
        <v>7</v>
      </c>
      <c r="C4487" s="0" t="n">
        <f aca="false">'Profiles 8760'!E4476</f>
        <v>0</v>
      </c>
      <c r="D4487" s="0" t="n">
        <f aca="false">'Profiles 8760'!F4476</f>
        <v>0.721961</v>
      </c>
      <c r="E4487" s="0" t="n">
        <f aca="false">'Profiles 8760'!G4476</f>
        <v>0.467125</v>
      </c>
      <c r="F4487" s="0" t="n">
        <f aca="false">D4487*Assumptions!$C$11*$B$7+E4487*Assumptions!$C$12*$B$8</f>
        <v>227.6077493</v>
      </c>
      <c r="G4487" s="0" t="n">
        <f aca="false">C4487*Assumptions!$C$15</f>
        <v>0</v>
      </c>
      <c r="H4487" s="0" t="n">
        <f aca="false">MIN(F4487,G4487)</f>
        <v>0</v>
      </c>
      <c r="I4487" s="0" t="n">
        <f aca="false">IF(C4487=1,MIN(G4487-H4487,Assumptions!$C$13,P4486),0)</f>
        <v>0</v>
      </c>
      <c r="J4487" s="0" t="n">
        <f aca="false">H4487+I4487</f>
        <v>0</v>
      </c>
      <c r="K4487" s="0" t="n">
        <f aca="false">MIN(IF(C4487=1,F4487-H4487,F4487),Assumptions!$C$13,MAX(0,($B$5-P4486)/$B$6))</f>
        <v>180</v>
      </c>
      <c r="L4487" s="0" t="n">
        <f aca="false">IF(C4487=1,0,MIN(F4487-K4487,Assumptions!$C$15,MAX(0,$B$10-O4486-M4487)))</f>
        <v>47.6077493</v>
      </c>
      <c r="M4487" s="0" t="n">
        <f aca="false">'Profiles 8760'!H4476</f>
        <v>142800</v>
      </c>
      <c r="N4487" s="0" t="n">
        <f aca="false">J4487+L4487</f>
        <v>47.6077493</v>
      </c>
      <c r="O4487" s="0" t="n">
        <f aca="false">O4486+N4487</f>
        <v>420451.121158638</v>
      </c>
      <c r="P4487" s="0" t="n">
        <f aca="false">MIN($B$5,P4486+K4487*$B$6-I4487)</f>
        <v>358.3225640748</v>
      </c>
      <c r="Q4487" s="0" t="n">
        <f aca="false">MAX(0,F4487-H4487-K4487-L4487)</f>
        <v>0</v>
      </c>
    </row>
    <row r="4488" customFormat="false" ht="15" hidden="false" customHeight="false" outlineLevel="0" collapsed="false">
      <c r="A4488" s="0" t="n">
        <f aca="false">'Profiles 8760'!A4477</f>
        <v>4475</v>
      </c>
      <c r="B4488" s="0" t="n">
        <f aca="false">'Profiles 8760'!B4477</f>
        <v>7</v>
      </c>
      <c r="C4488" s="0" t="n">
        <f aca="false">'Profiles 8760'!E4477</f>
        <v>0</v>
      </c>
      <c r="D4488" s="0" t="n">
        <f aca="false">'Profiles 8760'!F4477</f>
        <v>0.892041</v>
      </c>
      <c r="E4488" s="0" t="n">
        <f aca="false">'Profiles 8760'!G4477</f>
        <v>0.423211</v>
      </c>
      <c r="F4488" s="0" t="n">
        <f aca="false">D4488*Assumptions!$C$11*$B$7+E4488*Assumptions!$C$12*$B$8</f>
        <v>274.9307707</v>
      </c>
      <c r="G4488" s="0" t="n">
        <f aca="false">C4488*Assumptions!$C$15</f>
        <v>0</v>
      </c>
      <c r="H4488" s="0" t="n">
        <f aca="false">MIN(F4488,G4488)</f>
        <v>0</v>
      </c>
      <c r="I4488" s="0" t="n">
        <f aca="false">IF(C4488=1,MIN(G4488-H4488,Assumptions!$C$13,P4487),0)</f>
        <v>0</v>
      </c>
      <c r="J4488" s="0" t="n">
        <f aca="false">H4488+I4488</f>
        <v>0</v>
      </c>
      <c r="K4488" s="0" t="n">
        <f aca="false">MIN(IF(C4488=1,F4488-H4488,F4488),Assumptions!$C$13,MAX(0,($B$5-P4487)/$B$6))</f>
        <v>175.919976840332</v>
      </c>
      <c r="L4488" s="0" t="n">
        <f aca="false">IF(C4488=1,0,MIN(F4488-K4488,Assumptions!$C$15,MAX(0,$B$10-O4487-M4488)))</f>
        <v>99.0107938596678</v>
      </c>
      <c r="M4488" s="0" t="n">
        <f aca="false">'Profiles 8760'!H4477</f>
        <v>142800</v>
      </c>
      <c r="N4488" s="0" t="n">
        <f aca="false">J4488+L4488</f>
        <v>99.0107938596678</v>
      </c>
      <c r="O4488" s="0" t="n">
        <f aca="false">O4487+N4488</f>
        <v>420550.131952497</v>
      </c>
      <c r="P4488" s="0" t="n">
        <f aca="false">MIN($B$5,P4487+K4488*$B$6-I4488)</f>
        <v>510.81</v>
      </c>
      <c r="Q4488" s="0" t="n">
        <f aca="false">MAX(0,F4488-H4488-K4488-L4488)</f>
        <v>0</v>
      </c>
    </row>
    <row r="4489" customFormat="false" ht="15" hidden="false" customHeight="false" outlineLevel="0" collapsed="false">
      <c r="A4489" s="0" t="n">
        <f aca="false">'Profiles 8760'!A4478</f>
        <v>4476</v>
      </c>
      <c r="B4489" s="0" t="n">
        <f aca="false">'Profiles 8760'!B4478</f>
        <v>7</v>
      </c>
      <c r="C4489" s="0" t="n">
        <f aca="false">'Profiles 8760'!E4478</f>
        <v>0</v>
      </c>
      <c r="D4489" s="0" t="n">
        <f aca="false">'Profiles 8760'!F4478</f>
        <v>1</v>
      </c>
      <c r="E4489" s="0" t="n">
        <f aca="false">'Profiles 8760'!G4478</f>
        <v>0.294766</v>
      </c>
      <c r="F4489" s="0" t="n">
        <f aca="false">D4489*Assumptions!$C$11*$B$7+E4489*Assumptions!$C$12*$B$8</f>
        <v>300.8559294</v>
      </c>
      <c r="G4489" s="0" t="n">
        <f aca="false">C4489*Assumptions!$C$15</f>
        <v>0</v>
      </c>
      <c r="H4489" s="0" t="n">
        <f aca="false">MIN(F4489,G4489)</f>
        <v>0</v>
      </c>
      <c r="I4489" s="0" t="n">
        <f aca="false">IF(C4489=1,MIN(G4489-H4489,Assumptions!$C$13,P4488),0)</f>
        <v>0</v>
      </c>
      <c r="J4489" s="0" t="n">
        <f aca="false">H4489+I4489</f>
        <v>0</v>
      </c>
      <c r="K4489" s="0" t="n">
        <f aca="false">MIN(IF(C4489=1,F4489-H4489,F4489),Assumptions!$C$13,MAX(0,($B$5-P4488)/$B$6))</f>
        <v>0</v>
      </c>
      <c r="L4489" s="0" t="n">
        <f aca="false">IF(C4489=1,0,MIN(F4489-K4489,Assumptions!$C$15,MAX(0,$B$10-O4488-M4489)))</f>
        <v>200</v>
      </c>
      <c r="M4489" s="0" t="n">
        <f aca="false">'Profiles 8760'!H4478</f>
        <v>142800</v>
      </c>
      <c r="N4489" s="0" t="n">
        <f aca="false">J4489+L4489</f>
        <v>200</v>
      </c>
      <c r="O4489" s="0" t="n">
        <f aca="false">O4488+N4489</f>
        <v>420750.131952497</v>
      </c>
      <c r="P4489" s="0" t="n">
        <f aca="false">MIN($B$5,P4488+K4489*$B$6-I4489)</f>
        <v>510.81</v>
      </c>
      <c r="Q4489" s="0" t="n">
        <f aca="false">MAX(0,F4489-H4489-K4489-L4489)</f>
        <v>100.8559294</v>
      </c>
    </row>
    <row r="4490" customFormat="false" ht="15" hidden="false" customHeight="false" outlineLevel="0" collapsed="false">
      <c r="A4490" s="0" t="n">
        <f aca="false">'Profiles 8760'!A4479</f>
        <v>4477</v>
      </c>
      <c r="B4490" s="0" t="n">
        <f aca="false">'Profiles 8760'!B4479</f>
        <v>7</v>
      </c>
      <c r="C4490" s="0" t="n">
        <f aca="false">'Profiles 8760'!E4479</f>
        <v>0</v>
      </c>
      <c r="D4490" s="0" t="n">
        <f aca="false">'Profiles 8760'!F4479</f>
        <v>1</v>
      </c>
      <c r="E4490" s="0" t="n">
        <f aca="false">'Profiles 8760'!G4479</f>
        <v>0.409058</v>
      </c>
      <c r="F4490" s="0" t="n">
        <f aca="false">D4490*Assumptions!$C$11*$B$7+E4490*Assumptions!$C$12*$B$8</f>
        <v>305.5304722</v>
      </c>
      <c r="G4490" s="0" t="n">
        <f aca="false">C4490*Assumptions!$C$15</f>
        <v>0</v>
      </c>
      <c r="H4490" s="0" t="n">
        <f aca="false">MIN(F4490,G4490)</f>
        <v>0</v>
      </c>
      <c r="I4490" s="0" t="n">
        <f aca="false">IF(C4490=1,MIN(G4490-H4490,Assumptions!$C$13,P4489),0)</f>
        <v>0</v>
      </c>
      <c r="J4490" s="0" t="n">
        <f aca="false">H4490+I4490</f>
        <v>0</v>
      </c>
      <c r="K4490" s="0" t="n">
        <f aca="false">MIN(IF(C4490=1,F4490-H4490,F4490),Assumptions!$C$13,MAX(0,($B$5-P4489)/$B$6))</f>
        <v>0</v>
      </c>
      <c r="L4490" s="0" t="n">
        <f aca="false">IF(C4490=1,0,MIN(F4490-K4490,Assumptions!$C$15,MAX(0,$B$10-O4489-M4490)))</f>
        <v>200</v>
      </c>
      <c r="M4490" s="0" t="n">
        <f aca="false">'Profiles 8760'!H4479</f>
        <v>142800</v>
      </c>
      <c r="N4490" s="0" t="n">
        <f aca="false">J4490+L4490</f>
        <v>200</v>
      </c>
      <c r="O4490" s="0" t="n">
        <f aca="false">O4489+N4490</f>
        <v>420950.131952497</v>
      </c>
      <c r="P4490" s="0" t="n">
        <f aca="false">MIN($B$5,P4489+K4490*$B$6-I4490)</f>
        <v>510.81</v>
      </c>
      <c r="Q4490" s="0" t="n">
        <f aca="false">MAX(0,F4490-H4490-K4490-L4490)</f>
        <v>105.5304722</v>
      </c>
    </row>
    <row r="4491" customFormat="false" ht="15" hidden="false" customHeight="false" outlineLevel="0" collapsed="false">
      <c r="A4491" s="0" t="n">
        <f aca="false">'Profiles 8760'!A4480</f>
        <v>4478</v>
      </c>
      <c r="B4491" s="0" t="n">
        <f aca="false">'Profiles 8760'!B4480</f>
        <v>7</v>
      </c>
      <c r="C4491" s="0" t="n">
        <f aca="false">'Profiles 8760'!E4480</f>
        <v>0</v>
      </c>
      <c r="D4491" s="0" t="n">
        <f aca="false">'Profiles 8760'!F4480</f>
        <v>1</v>
      </c>
      <c r="E4491" s="0" t="n">
        <f aca="false">'Profiles 8760'!G4480</f>
        <v>0.350329</v>
      </c>
      <c r="F4491" s="0" t="n">
        <f aca="false">D4491*Assumptions!$C$11*$B$7+E4491*Assumptions!$C$12*$B$8</f>
        <v>303.1284561</v>
      </c>
      <c r="G4491" s="0" t="n">
        <f aca="false">C4491*Assumptions!$C$15</f>
        <v>0</v>
      </c>
      <c r="H4491" s="0" t="n">
        <f aca="false">MIN(F4491,G4491)</f>
        <v>0</v>
      </c>
      <c r="I4491" s="0" t="n">
        <f aca="false">IF(C4491=1,MIN(G4491-H4491,Assumptions!$C$13,P4490),0)</f>
        <v>0</v>
      </c>
      <c r="J4491" s="0" t="n">
        <f aca="false">H4491+I4491</f>
        <v>0</v>
      </c>
      <c r="K4491" s="0" t="n">
        <f aca="false">MIN(IF(C4491=1,F4491-H4491,F4491),Assumptions!$C$13,MAX(0,($B$5-P4490)/$B$6))</f>
        <v>0</v>
      </c>
      <c r="L4491" s="0" t="n">
        <f aca="false">IF(C4491=1,0,MIN(F4491-K4491,Assumptions!$C$15,MAX(0,$B$10-O4490-M4491)))</f>
        <v>200</v>
      </c>
      <c r="M4491" s="0" t="n">
        <f aca="false">'Profiles 8760'!H4480</f>
        <v>142800</v>
      </c>
      <c r="N4491" s="0" t="n">
        <f aca="false">J4491+L4491</f>
        <v>200</v>
      </c>
      <c r="O4491" s="0" t="n">
        <f aca="false">O4490+N4491</f>
        <v>421150.131952497</v>
      </c>
      <c r="P4491" s="0" t="n">
        <f aca="false">MIN($B$5,P4490+K4491*$B$6-I4491)</f>
        <v>510.81</v>
      </c>
      <c r="Q4491" s="0" t="n">
        <f aca="false">MAX(0,F4491-H4491-K4491-L4491)</f>
        <v>103.1284561</v>
      </c>
    </row>
    <row r="4492" customFormat="false" ht="15" hidden="false" customHeight="false" outlineLevel="0" collapsed="false">
      <c r="A4492" s="0" t="n">
        <f aca="false">'Profiles 8760'!A4481</f>
        <v>4479</v>
      </c>
      <c r="B4492" s="0" t="n">
        <f aca="false">'Profiles 8760'!B4481</f>
        <v>7</v>
      </c>
      <c r="C4492" s="0" t="n">
        <f aca="false">'Profiles 8760'!E4481</f>
        <v>0</v>
      </c>
      <c r="D4492" s="0" t="n">
        <f aca="false">'Profiles 8760'!F4481</f>
        <v>0.892041</v>
      </c>
      <c r="E4492" s="0" t="n">
        <f aca="false">'Profiles 8760'!G4481</f>
        <v>0.390244</v>
      </c>
      <c r="F4492" s="0" t="n">
        <f aca="false">D4492*Assumptions!$C$11*$B$7+E4492*Assumptions!$C$12*$B$8</f>
        <v>273.5824204</v>
      </c>
      <c r="G4492" s="0" t="n">
        <f aca="false">C4492*Assumptions!$C$15</f>
        <v>0</v>
      </c>
      <c r="H4492" s="0" t="n">
        <f aca="false">MIN(F4492,G4492)</f>
        <v>0</v>
      </c>
      <c r="I4492" s="0" t="n">
        <f aca="false">IF(C4492=1,MIN(G4492-H4492,Assumptions!$C$13,P4491),0)</f>
        <v>0</v>
      </c>
      <c r="J4492" s="0" t="n">
        <f aca="false">H4492+I4492</f>
        <v>0</v>
      </c>
      <c r="K4492" s="0" t="n">
        <f aca="false">MIN(IF(C4492=1,F4492-H4492,F4492),Assumptions!$C$13,MAX(0,($B$5-P4491)/$B$6))</f>
        <v>0</v>
      </c>
      <c r="L4492" s="0" t="n">
        <f aca="false">IF(C4492=1,0,MIN(F4492-K4492,Assumptions!$C$15,MAX(0,$B$10-O4491-M4492)))</f>
        <v>200</v>
      </c>
      <c r="M4492" s="0" t="n">
        <f aca="false">'Profiles 8760'!H4481</f>
        <v>142800</v>
      </c>
      <c r="N4492" s="0" t="n">
        <f aca="false">J4492+L4492</f>
        <v>200</v>
      </c>
      <c r="O4492" s="0" t="n">
        <f aca="false">O4491+N4492</f>
        <v>421350.131952497</v>
      </c>
      <c r="P4492" s="0" t="n">
        <f aca="false">MIN($B$5,P4491+K4492*$B$6-I4492)</f>
        <v>510.81</v>
      </c>
      <c r="Q4492" s="0" t="n">
        <f aca="false">MAX(0,F4492-H4492-K4492-L4492)</f>
        <v>73.5824204</v>
      </c>
    </row>
    <row r="4493" customFormat="false" ht="15" hidden="false" customHeight="false" outlineLevel="0" collapsed="false">
      <c r="A4493" s="0" t="n">
        <f aca="false">'Profiles 8760'!A4482</f>
        <v>4480</v>
      </c>
      <c r="B4493" s="0" t="n">
        <f aca="false">'Profiles 8760'!B4482</f>
        <v>7</v>
      </c>
      <c r="C4493" s="0" t="n">
        <f aca="false">'Profiles 8760'!E4482</f>
        <v>0</v>
      </c>
      <c r="D4493" s="0" t="n">
        <f aca="false">'Profiles 8760'!F4482</f>
        <v>0.721961</v>
      </c>
      <c r="E4493" s="0" t="n">
        <f aca="false">'Profiles 8760'!G4482</f>
        <v>0.325479</v>
      </c>
      <c r="F4493" s="0" t="n">
        <f aca="false">D4493*Assumptions!$C$11*$B$7+E4493*Assumptions!$C$12*$B$8</f>
        <v>221.8144279</v>
      </c>
      <c r="G4493" s="0" t="n">
        <f aca="false">C4493*Assumptions!$C$15</f>
        <v>0</v>
      </c>
      <c r="H4493" s="0" t="n">
        <f aca="false">MIN(F4493,G4493)</f>
        <v>0</v>
      </c>
      <c r="I4493" s="0" t="n">
        <f aca="false">IF(C4493=1,MIN(G4493-H4493,Assumptions!$C$13,P4492),0)</f>
        <v>0</v>
      </c>
      <c r="J4493" s="0" t="n">
        <f aca="false">H4493+I4493</f>
        <v>0</v>
      </c>
      <c r="K4493" s="0" t="n">
        <f aca="false">MIN(IF(C4493=1,F4493-H4493,F4493),Assumptions!$C$13,MAX(0,($B$5-P4492)/$B$6))</f>
        <v>0</v>
      </c>
      <c r="L4493" s="0" t="n">
        <f aca="false">IF(C4493=1,0,MIN(F4493-K4493,Assumptions!$C$15,MAX(0,$B$10-O4492-M4493)))</f>
        <v>200</v>
      </c>
      <c r="M4493" s="0" t="n">
        <f aca="false">'Profiles 8760'!H4482</f>
        <v>142800</v>
      </c>
      <c r="N4493" s="0" t="n">
        <f aca="false">J4493+L4493</f>
        <v>200</v>
      </c>
      <c r="O4493" s="0" t="n">
        <f aca="false">O4492+N4493</f>
        <v>421550.131952497</v>
      </c>
      <c r="P4493" s="0" t="n">
        <f aca="false">MIN($B$5,P4492+K4493*$B$6-I4493)</f>
        <v>510.81</v>
      </c>
      <c r="Q4493" s="0" t="n">
        <f aca="false">MAX(0,F4493-H4493-K4493-L4493)</f>
        <v>21.8144279</v>
      </c>
    </row>
    <row r="4494" customFormat="false" ht="15" hidden="false" customHeight="false" outlineLevel="0" collapsed="false">
      <c r="A4494" s="0" t="n">
        <f aca="false">'Profiles 8760'!A4483</f>
        <v>4481</v>
      </c>
      <c r="B4494" s="0" t="n">
        <f aca="false">'Profiles 8760'!B4483</f>
        <v>7</v>
      </c>
      <c r="C4494" s="0" t="n">
        <f aca="false">'Profiles 8760'!E4483</f>
        <v>0</v>
      </c>
      <c r="D4494" s="0" t="n">
        <f aca="false">'Profiles 8760'!F4483</f>
        <v>0.512339</v>
      </c>
      <c r="E4494" s="0" t="n">
        <f aca="false">'Profiles 8760'!G4483</f>
        <v>0.274808</v>
      </c>
      <c r="F4494" s="0" t="n">
        <f aca="false">D4494*Assumptions!$C$11*$B$7+E4494*Assumptions!$C$12*$B$8</f>
        <v>159.2031504</v>
      </c>
      <c r="G4494" s="0" t="n">
        <f aca="false">C4494*Assumptions!$C$15</f>
        <v>0</v>
      </c>
      <c r="H4494" s="0" t="n">
        <f aca="false">MIN(F4494,G4494)</f>
        <v>0</v>
      </c>
      <c r="I4494" s="0" t="n">
        <f aca="false">IF(C4494=1,MIN(G4494-H4494,Assumptions!$C$13,P4493),0)</f>
        <v>0</v>
      </c>
      <c r="J4494" s="0" t="n">
        <f aca="false">H4494+I4494</f>
        <v>0</v>
      </c>
      <c r="K4494" s="0" t="n">
        <f aca="false">MIN(IF(C4494=1,F4494-H4494,F4494),Assumptions!$C$13,MAX(0,($B$5-P4493)/$B$6))</f>
        <v>0</v>
      </c>
      <c r="L4494" s="0" t="n">
        <f aca="false">IF(C4494=1,0,MIN(F4494-K4494,Assumptions!$C$15,MAX(0,$B$10-O4493-M4494)))</f>
        <v>159.2031504</v>
      </c>
      <c r="M4494" s="0" t="n">
        <f aca="false">'Profiles 8760'!H4483</f>
        <v>142800</v>
      </c>
      <c r="N4494" s="0" t="n">
        <f aca="false">J4494+L4494</f>
        <v>159.2031504</v>
      </c>
      <c r="O4494" s="0" t="n">
        <f aca="false">O4493+N4494</f>
        <v>421709.335102897</v>
      </c>
      <c r="P4494" s="0" t="n">
        <f aca="false">MIN($B$5,P4493+K4494*$B$6-I4494)</f>
        <v>510.81</v>
      </c>
      <c r="Q4494" s="0" t="n">
        <f aca="false">MAX(0,F4494-H4494-K4494-L4494)</f>
        <v>0</v>
      </c>
    </row>
    <row r="4495" customFormat="false" ht="15" hidden="false" customHeight="false" outlineLevel="0" collapsed="false">
      <c r="A4495" s="0" t="n">
        <f aca="false">'Profiles 8760'!A4484</f>
        <v>4482</v>
      </c>
      <c r="B4495" s="0" t="n">
        <f aca="false">'Profiles 8760'!B4484</f>
        <v>7</v>
      </c>
      <c r="C4495" s="0" t="n">
        <f aca="false">'Profiles 8760'!E4484</f>
        <v>0</v>
      </c>
      <c r="D4495" s="0" t="n">
        <f aca="false">'Profiles 8760'!F4484</f>
        <v>0.290007</v>
      </c>
      <c r="E4495" s="0" t="n">
        <f aca="false">'Profiles 8760'!G4484</f>
        <v>0.24051</v>
      </c>
      <c r="F4495" s="0" t="n">
        <f aca="false">D4495*Assumptions!$C$11*$B$7+E4495*Assumptions!$C$12*$B$8</f>
        <v>93.5908806</v>
      </c>
      <c r="G4495" s="0" t="n">
        <f aca="false">C4495*Assumptions!$C$15</f>
        <v>0</v>
      </c>
      <c r="H4495" s="0" t="n">
        <f aca="false">MIN(F4495,G4495)</f>
        <v>0</v>
      </c>
      <c r="I4495" s="0" t="n">
        <f aca="false">IF(C4495=1,MIN(G4495-H4495,Assumptions!$C$13,P4494),0)</f>
        <v>0</v>
      </c>
      <c r="J4495" s="0" t="n">
        <f aca="false">H4495+I4495</f>
        <v>0</v>
      </c>
      <c r="K4495" s="0" t="n">
        <f aca="false">MIN(IF(C4495=1,F4495-H4495,F4495),Assumptions!$C$13,MAX(0,($B$5-P4494)/$B$6))</f>
        <v>0</v>
      </c>
      <c r="L4495" s="0" t="n">
        <f aca="false">IF(C4495=1,0,MIN(F4495-K4495,Assumptions!$C$15,MAX(0,$B$10-O4494-M4495)))</f>
        <v>93.5908806</v>
      </c>
      <c r="M4495" s="0" t="n">
        <f aca="false">'Profiles 8760'!H4484</f>
        <v>142800</v>
      </c>
      <c r="N4495" s="0" t="n">
        <f aca="false">J4495+L4495</f>
        <v>93.5908806</v>
      </c>
      <c r="O4495" s="0" t="n">
        <f aca="false">O4494+N4495</f>
        <v>421802.925983497</v>
      </c>
      <c r="P4495" s="0" t="n">
        <f aca="false">MIN($B$5,P4494+K4495*$B$6-I4495)</f>
        <v>510.81</v>
      </c>
      <c r="Q4495" s="0" t="n">
        <f aca="false">MAX(0,F4495-H4495-K4495-L4495)</f>
        <v>0</v>
      </c>
    </row>
    <row r="4496" customFormat="false" ht="15" hidden="false" customHeight="false" outlineLevel="0" collapsed="false">
      <c r="A4496" s="0" t="n">
        <f aca="false">'Profiles 8760'!A4485</f>
        <v>4483</v>
      </c>
      <c r="B4496" s="0" t="n">
        <f aca="false">'Profiles 8760'!B4485</f>
        <v>7</v>
      </c>
      <c r="C4496" s="0" t="n">
        <f aca="false">'Profiles 8760'!E4485</f>
        <v>0</v>
      </c>
      <c r="D4496" s="0" t="n">
        <f aca="false">'Profiles 8760'!F4485</f>
        <v>0.09019</v>
      </c>
      <c r="E4496" s="0" t="n">
        <f aca="false">'Profiles 8760'!G4485</f>
        <v>0.378768</v>
      </c>
      <c r="F4496" s="0" t="n">
        <f aca="false">D4496*Assumptions!$C$11*$B$7+E4496*Assumptions!$C$12*$B$8</f>
        <v>41.5384832</v>
      </c>
      <c r="G4496" s="0" t="n">
        <f aca="false">C4496*Assumptions!$C$15</f>
        <v>0</v>
      </c>
      <c r="H4496" s="0" t="n">
        <f aca="false">MIN(F4496,G4496)</f>
        <v>0</v>
      </c>
      <c r="I4496" s="0" t="n">
        <f aca="false">IF(C4496=1,MIN(G4496-H4496,Assumptions!$C$13,P4495),0)</f>
        <v>0</v>
      </c>
      <c r="J4496" s="0" t="n">
        <f aca="false">H4496+I4496</f>
        <v>0</v>
      </c>
      <c r="K4496" s="0" t="n">
        <f aca="false">MIN(IF(C4496=1,F4496-H4496,F4496),Assumptions!$C$13,MAX(0,($B$5-P4495)/$B$6))</f>
        <v>0</v>
      </c>
      <c r="L4496" s="0" t="n">
        <f aca="false">IF(C4496=1,0,MIN(F4496-K4496,Assumptions!$C$15,MAX(0,$B$10-O4495-M4496)))</f>
        <v>41.5384832</v>
      </c>
      <c r="M4496" s="0" t="n">
        <f aca="false">'Profiles 8760'!H4485</f>
        <v>142800</v>
      </c>
      <c r="N4496" s="0" t="n">
        <f aca="false">J4496+L4496</f>
        <v>41.5384832</v>
      </c>
      <c r="O4496" s="0" t="n">
        <f aca="false">O4495+N4496</f>
        <v>421844.464466697</v>
      </c>
      <c r="P4496" s="0" t="n">
        <f aca="false">MIN($B$5,P4495+K4496*$B$6-I4496)</f>
        <v>510.81</v>
      </c>
      <c r="Q4496" s="0" t="n">
        <f aca="false">MAX(0,F4496-H4496-K4496-L4496)</f>
        <v>0</v>
      </c>
    </row>
    <row r="4497" customFormat="false" ht="15" hidden="false" customHeight="false" outlineLevel="0" collapsed="false">
      <c r="A4497" s="0" t="n">
        <f aca="false">'Profiles 8760'!A4486</f>
        <v>4484</v>
      </c>
      <c r="B4497" s="0" t="n">
        <f aca="false">'Profiles 8760'!B4486</f>
        <v>7</v>
      </c>
      <c r="C4497" s="0" t="n">
        <f aca="false">'Profiles 8760'!E4486</f>
        <v>1</v>
      </c>
      <c r="D4497" s="0" t="n">
        <f aca="false">'Profiles 8760'!F4486</f>
        <v>0</v>
      </c>
      <c r="E4497" s="0" t="n">
        <f aca="false">'Profiles 8760'!G4486</f>
        <v>0.488415</v>
      </c>
      <c r="F4497" s="0" t="n">
        <f aca="false">D4497*Assumptions!$C$11*$B$7+E4497*Assumptions!$C$12*$B$8</f>
        <v>19.9761735</v>
      </c>
      <c r="G4497" s="0" t="n">
        <f aca="false">C4497*Assumptions!$C$15</f>
        <v>200</v>
      </c>
      <c r="H4497" s="0" t="n">
        <f aca="false">MIN(F4497,G4497)</f>
        <v>19.9761735</v>
      </c>
      <c r="I4497" s="0" t="n">
        <f aca="false">IF(C4497=1,MIN(G4497-H4497,Assumptions!$C$13,P4496),0)</f>
        <v>180</v>
      </c>
      <c r="J4497" s="0" t="n">
        <f aca="false">H4497+I4497</f>
        <v>199.9761735</v>
      </c>
      <c r="K4497" s="0" t="n">
        <f aca="false">MIN(IF(C4497=1,F4497-H4497,F4497),Assumptions!$C$13,MAX(0,($B$5-P4496)/$B$6))</f>
        <v>0</v>
      </c>
      <c r="L4497" s="0" t="n">
        <f aca="false">IF(C4497=1,0,MIN(F4497-K4497,Assumptions!$C$15,MAX(0,$B$10-O4496-M4497)))</f>
        <v>0</v>
      </c>
      <c r="M4497" s="0" t="n">
        <f aca="false">'Profiles 8760'!H4486</f>
        <v>142600</v>
      </c>
      <c r="N4497" s="0" t="n">
        <f aca="false">J4497+L4497</f>
        <v>199.9761735</v>
      </c>
      <c r="O4497" s="0" t="n">
        <f aca="false">O4496+N4497</f>
        <v>422044.440640197</v>
      </c>
      <c r="P4497" s="0" t="n">
        <f aca="false">MIN($B$5,P4496+K4497*$B$6-I4497)</f>
        <v>330.81</v>
      </c>
      <c r="Q4497" s="0" t="n">
        <f aca="false">MAX(0,F4497-H4497-K4497-L4497)</f>
        <v>0</v>
      </c>
    </row>
    <row r="4498" customFormat="false" ht="15" hidden="false" customHeight="false" outlineLevel="0" collapsed="false">
      <c r="A4498" s="0" t="n">
        <f aca="false">'Profiles 8760'!A4487</f>
        <v>4485</v>
      </c>
      <c r="B4498" s="0" t="n">
        <f aca="false">'Profiles 8760'!B4487</f>
        <v>7</v>
      </c>
      <c r="C4498" s="0" t="n">
        <f aca="false">'Profiles 8760'!E4487</f>
        <v>1</v>
      </c>
      <c r="D4498" s="0" t="n">
        <f aca="false">'Profiles 8760'!F4487</f>
        <v>0</v>
      </c>
      <c r="E4498" s="0" t="n">
        <f aca="false">'Profiles 8760'!G4487</f>
        <v>0.310312</v>
      </c>
      <c r="F4498" s="0" t="n">
        <f aca="false">D4498*Assumptions!$C$11*$B$7+E4498*Assumptions!$C$12*$B$8</f>
        <v>12.6917608</v>
      </c>
      <c r="G4498" s="0" t="n">
        <f aca="false">C4498*Assumptions!$C$15</f>
        <v>200</v>
      </c>
      <c r="H4498" s="0" t="n">
        <f aca="false">MIN(F4498,G4498)</f>
        <v>12.6917608</v>
      </c>
      <c r="I4498" s="0" t="n">
        <f aca="false">IF(C4498=1,MIN(G4498-H4498,Assumptions!$C$13,P4497),0)</f>
        <v>180</v>
      </c>
      <c r="J4498" s="0" t="n">
        <f aca="false">H4498+I4498</f>
        <v>192.6917608</v>
      </c>
      <c r="K4498" s="0" t="n">
        <f aca="false">MIN(IF(C4498=1,F4498-H4498,F4498),Assumptions!$C$13,MAX(0,($B$5-P4497)/$B$6))</f>
        <v>0</v>
      </c>
      <c r="L4498" s="0" t="n">
        <f aca="false">IF(C4498=1,0,MIN(F4498-K4498,Assumptions!$C$15,MAX(0,$B$10-O4497-M4498)))</f>
        <v>0</v>
      </c>
      <c r="M4498" s="0" t="n">
        <f aca="false">'Profiles 8760'!H4487</f>
        <v>142400</v>
      </c>
      <c r="N4498" s="0" t="n">
        <f aca="false">J4498+L4498</f>
        <v>192.6917608</v>
      </c>
      <c r="O4498" s="0" t="n">
        <f aca="false">O4497+N4498</f>
        <v>422237.132400997</v>
      </c>
      <c r="P4498" s="0" t="n">
        <f aca="false">MIN($B$5,P4497+K4498*$B$6-I4498)</f>
        <v>150.81</v>
      </c>
      <c r="Q4498" s="0" t="n">
        <f aca="false">MAX(0,F4498-H4498-K4498-L4498)</f>
        <v>0</v>
      </c>
    </row>
    <row r="4499" customFormat="false" ht="15" hidden="false" customHeight="false" outlineLevel="0" collapsed="false">
      <c r="A4499" s="0" t="n">
        <f aca="false">'Profiles 8760'!A4488</f>
        <v>4486</v>
      </c>
      <c r="B4499" s="0" t="n">
        <f aca="false">'Profiles 8760'!B4488</f>
        <v>7</v>
      </c>
      <c r="C4499" s="0" t="n">
        <f aca="false">'Profiles 8760'!E4488</f>
        <v>0</v>
      </c>
      <c r="D4499" s="0" t="n">
        <f aca="false">'Profiles 8760'!F4488</f>
        <v>0</v>
      </c>
      <c r="E4499" s="0" t="n">
        <f aca="false">'Profiles 8760'!G4488</f>
        <v>0.470963</v>
      </c>
      <c r="F4499" s="0" t="n">
        <f aca="false">D4499*Assumptions!$C$11*$B$7+E4499*Assumptions!$C$12*$B$8</f>
        <v>19.2623867</v>
      </c>
      <c r="G4499" s="0" t="n">
        <f aca="false">C4499*Assumptions!$C$15</f>
        <v>0</v>
      </c>
      <c r="H4499" s="0" t="n">
        <f aca="false">MIN(F4499,G4499)</f>
        <v>0</v>
      </c>
      <c r="I4499" s="0" t="n">
        <f aca="false">IF(C4499=1,MIN(G4499-H4499,Assumptions!$C$13,P4498),0)</f>
        <v>0</v>
      </c>
      <c r="J4499" s="0" t="n">
        <f aca="false">H4499+I4499</f>
        <v>0</v>
      </c>
      <c r="K4499" s="0" t="n">
        <f aca="false">MIN(IF(C4499=1,F4499-H4499,F4499),Assumptions!$C$13,MAX(0,($B$5-P4498)/$B$6))</f>
        <v>19.2623867</v>
      </c>
      <c r="L4499" s="0" t="n">
        <f aca="false">IF(C4499=1,0,MIN(F4499-K4499,Assumptions!$C$15,MAX(0,$B$10-O4498-M4499)))</f>
        <v>0</v>
      </c>
      <c r="M4499" s="0" t="n">
        <f aca="false">'Profiles 8760'!H4488</f>
        <v>142400</v>
      </c>
      <c r="N4499" s="0" t="n">
        <f aca="false">J4499+L4499</f>
        <v>0</v>
      </c>
      <c r="O4499" s="0" t="n">
        <f aca="false">O4498+N4499</f>
        <v>422237.132400997</v>
      </c>
      <c r="P4499" s="0" t="n">
        <f aca="false">MIN($B$5,P4498+K4499*$B$6-I4499)</f>
        <v>167.50663679156</v>
      </c>
      <c r="Q4499" s="0" t="n">
        <f aca="false">MAX(0,F4499-H4499-K4499-L4499)</f>
        <v>0</v>
      </c>
    </row>
    <row r="4500" customFormat="false" ht="15" hidden="false" customHeight="false" outlineLevel="0" collapsed="false">
      <c r="A4500" s="0" t="n">
        <f aca="false">'Profiles 8760'!A4489</f>
        <v>4487</v>
      </c>
      <c r="B4500" s="0" t="n">
        <f aca="false">'Profiles 8760'!B4489</f>
        <v>7</v>
      </c>
      <c r="C4500" s="0" t="n">
        <f aca="false">'Profiles 8760'!E4489</f>
        <v>0</v>
      </c>
      <c r="D4500" s="0" t="n">
        <f aca="false">'Profiles 8760'!F4489</f>
        <v>0</v>
      </c>
      <c r="E4500" s="0" t="n">
        <f aca="false">'Profiles 8760'!G4489</f>
        <v>0.40126</v>
      </c>
      <c r="F4500" s="0" t="n">
        <f aca="false">D4500*Assumptions!$C$11*$B$7+E4500*Assumptions!$C$12*$B$8</f>
        <v>16.411534</v>
      </c>
      <c r="G4500" s="0" t="n">
        <f aca="false">C4500*Assumptions!$C$15</f>
        <v>0</v>
      </c>
      <c r="H4500" s="0" t="n">
        <f aca="false">MIN(F4500,G4500)</f>
        <v>0</v>
      </c>
      <c r="I4500" s="0" t="n">
        <f aca="false">IF(C4500=1,MIN(G4500-H4500,Assumptions!$C$13,P4499),0)</f>
        <v>0</v>
      </c>
      <c r="J4500" s="0" t="n">
        <f aca="false">H4500+I4500</f>
        <v>0</v>
      </c>
      <c r="K4500" s="0" t="n">
        <f aca="false">MIN(IF(C4500=1,F4500-H4500,F4500),Assumptions!$C$13,MAX(0,($B$5-P4499)/$B$6))</f>
        <v>16.411534</v>
      </c>
      <c r="L4500" s="0" t="n">
        <f aca="false">IF(C4500=1,0,MIN(F4500-K4500,Assumptions!$C$15,MAX(0,$B$10-O4499-M4500)))</f>
        <v>0</v>
      </c>
      <c r="M4500" s="0" t="n">
        <f aca="false">'Profiles 8760'!H4489</f>
        <v>142400</v>
      </c>
      <c r="N4500" s="0" t="n">
        <f aca="false">J4500+L4500</f>
        <v>0</v>
      </c>
      <c r="O4500" s="0" t="n">
        <f aca="false">O4499+N4500</f>
        <v>422237.132400997</v>
      </c>
      <c r="P4500" s="0" t="n">
        <f aca="false">MIN($B$5,P4499+K4500*$B$6-I4500)</f>
        <v>181.73215446276</v>
      </c>
      <c r="Q4500" s="0" t="n">
        <f aca="false">MAX(0,F4500-H4500-K4500-L4500)</f>
        <v>0</v>
      </c>
    </row>
    <row r="4501" customFormat="false" ht="15" hidden="false" customHeight="false" outlineLevel="0" collapsed="false">
      <c r="A4501" s="0" t="n">
        <f aca="false">'Profiles 8760'!A4490</f>
        <v>4488</v>
      </c>
      <c r="B4501" s="0" t="n">
        <f aca="false">'Profiles 8760'!B4490</f>
        <v>7</v>
      </c>
      <c r="C4501" s="0" t="n">
        <f aca="false">'Profiles 8760'!E4490</f>
        <v>0</v>
      </c>
      <c r="D4501" s="0" t="n">
        <f aca="false">'Profiles 8760'!F4490</f>
        <v>0</v>
      </c>
      <c r="E4501" s="0" t="n">
        <f aca="false">'Profiles 8760'!G4490</f>
        <v>0.405395</v>
      </c>
      <c r="F4501" s="0" t="n">
        <f aca="false">D4501*Assumptions!$C$11*$B$7+E4501*Assumptions!$C$12*$B$8</f>
        <v>16.5806555</v>
      </c>
      <c r="G4501" s="0" t="n">
        <f aca="false">C4501*Assumptions!$C$15</f>
        <v>0</v>
      </c>
      <c r="H4501" s="0" t="n">
        <f aca="false">MIN(F4501,G4501)</f>
        <v>0</v>
      </c>
      <c r="I4501" s="0" t="n">
        <f aca="false">IF(C4501=1,MIN(G4501-H4501,Assumptions!$C$13,P4500),0)</f>
        <v>0</v>
      </c>
      <c r="J4501" s="0" t="n">
        <f aca="false">H4501+I4501</f>
        <v>0</v>
      </c>
      <c r="K4501" s="0" t="n">
        <f aca="false">MIN(IF(C4501=1,F4501-H4501,F4501),Assumptions!$C$13,MAX(0,($B$5-P4500)/$B$6))</f>
        <v>16.5806555</v>
      </c>
      <c r="L4501" s="0" t="n">
        <f aca="false">IF(C4501=1,0,MIN(F4501-K4501,Assumptions!$C$15,MAX(0,$B$10-O4500-M4501)))</f>
        <v>0</v>
      </c>
      <c r="M4501" s="0" t="n">
        <f aca="false">'Profiles 8760'!H4490</f>
        <v>142400</v>
      </c>
      <c r="N4501" s="0" t="n">
        <f aca="false">J4501+L4501</f>
        <v>0</v>
      </c>
      <c r="O4501" s="0" t="n">
        <f aca="false">O4500+N4501</f>
        <v>422237.132400997</v>
      </c>
      <c r="P4501" s="0" t="n">
        <f aca="false">MIN($B$5,P4500+K4501*$B$6-I4501)</f>
        <v>196.10426665016</v>
      </c>
      <c r="Q4501" s="0" t="n">
        <f aca="false">MAX(0,F4501-H4501-K4501-L4501)</f>
        <v>0</v>
      </c>
    </row>
    <row r="4502" customFormat="false" ht="15" hidden="false" customHeight="false" outlineLevel="0" collapsed="false">
      <c r="A4502" s="0" t="n">
        <f aca="false">'Profiles 8760'!A4491</f>
        <v>4489</v>
      </c>
      <c r="B4502" s="0" t="n">
        <f aca="false">'Profiles 8760'!B4491</f>
        <v>7</v>
      </c>
      <c r="C4502" s="0" t="n">
        <f aca="false">'Profiles 8760'!E4491</f>
        <v>0</v>
      </c>
      <c r="D4502" s="0" t="n">
        <f aca="false">'Profiles 8760'!F4491</f>
        <v>0</v>
      </c>
      <c r="E4502" s="0" t="n">
        <f aca="false">'Profiles 8760'!G4491</f>
        <v>0.443661</v>
      </c>
      <c r="F4502" s="0" t="n">
        <f aca="false">D4502*Assumptions!$C$11*$B$7+E4502*Assumptions!$C$12*$B$8</f>
        <v>18.1457349</v>
      </c>
      <c r="G4502" s="0" t="n">
        <f aca="false">C4502*Assumptions!$C$15</f>
        <v>0</v>
      </c>
      <c r="H4502" s="0" t="n">
        <f aca="false">MIN(F4502,G4502)</f>
        <v>0</v>
      </c>
      <c r="I4502" s="0" t="n">
        <f aca="false">IF(C4502=1,MIN(G4502-H4502,Assumptions!$C$13,P4501),0)</f>
        <v>0</v>
      </c>
      <c r="J4502" s="0" t="n">
        <f aca="false">H4502+I4502</f>
        <v>0</v>
      </c>
      <c r="K4502" s="0" t="n">
        <f aca="false">MIN(IF(C4502=1,F4502-H4502,F4502),Assumptions!$C$13,MAX(0,($B$5-P4501)/$B$6))</f>
        <v>18.1457349</v>
      </c>
      <c r="L4502" s="0" t="n">
        <f aca="false">IF(C4502=1,0,MIN(F4502-K4502,Assumptions!$C$15,MAX(0,$B$10-O4501-M4502)))</f>
        <v>0</v>
      </c>
      <c r="M4502" s="0" t="n">
        <f aca="false">'Profiles 8760'!H4491</f>
        <v>142400</v>
      </c>
      <c r="N4502" s="0" t="n">
        <f aca="false">J4502+L4502</f>
        <v>0</v>
      </c>
      <c r="O4502" s="0" t="n">
        <f aca="false">O4501+N4502</f>
        <v>422237.132400997</v>
      </c>
      <c r="P4502" s="0" t="n">
        <f aca="false">MIN($B$5,P4501+K4502*$B$6-I4502)</f>
        <v>211.83298966148</v>
      </c>
      <c r="Q4502" s="0" t="n">
        <f aca="false">MAX(0,F4502-H4502-K4502-L4502)</f>
        <v>0</v>
      </c>
    </row>
    <row r="4503" customFormat="false" ht="15" hidden="false" customHeight="false" outlineLevel="0" collapsed="false">
      <c r="A4503" s="0" t="n">
        <f aca="false">'Profiles 8760'!A4492</f>
        <v>4490</v>
      </c>
      <c r="B4503" s="0" t="n">
        <f aca="false">'Profiles 8760'!B4492</f>
        <v>7</v>
      </c>
      <c r="C4503" s="0" t="n">
        <f aca="false">'Profiles 8760'!E4492</f>
        <v>0</v>
      </c>
      <c r="D4503" s="0" t="n">
        <f aca="false">'Profiles 8760'!F4492</f>
        <v>0</v>
      </c>
      <c r="E4503" s="0" t="n">
        <f aca="false">'Profiles 8760'!G4492</f>
        <v>0.462975</v>
      </c>
      <c r="F4503" s="0" t="n">
        <f aca="false">D4503*Assumptions!$C$11*$B$7+E4503*Assumptions!$C$12*$B$8</f>
        <v>18.9356775</v>
      </c>
      <c r="G4503" s="0" t="n">
        <f aca="false">C4503*Assumptions!$C$15</f>
        <v>0</v>
      </c>
      <c r="H4503" s="0" t="n">
        <f aca="false">MIN(F4503,G4503)</f>
        <v>0</v>
      </c>
      <c r="I4503" s="0" t="n">
        <f aca="false">IF(C4503=1,MIN(G4503-H4503,Assumptions!$C$13,P4502),0)</f>
        <v>0</v>
      </c>
      <c r="J4503" s="0" t="n">
        <f aca="false">H4503+I4503</f>
        <v>0</v>
      </c>
      <c r="K4503" s="0" t="n">
        <f aca="false">MIN(IF(C4503=1,F4503-H4503,F4503),Assumptions!$C$13,MAX(0,($B$5-P4502)/$B$6))</f>
        <v>18.9356775</v>
      </c>
      <c r="L4503" s="0" t="n">
        <f aca="false">IF(C4503=1,0,MIN(F4503-K4503,Assumptions!$C$15,MAX(0,$B$10-O4502-M4503)))</f>
        <v>0</v>
      </c>
      <c r="M4503" s="0" t="n">
        <f aca="false">'Profiles 8760'!H4492</f>
        <v>142400</v>
      </c>
      <c r="N4503" s="0" t="n">
        <f aca="false">J4503+L4503</f>
        <v>0</v>
      </c>
      <c r="O4503" s="0" t="n">
        <f aca="false">O4502+N4503</f>
        <v>422237.132400997</v>
      </c>
      <c r="P4503" s="0" t="n">
        <f aca="false">MIN($B$5,P4502+K4503*$B$6-I4503)</f>
        <v>228.24643491848</v>
      </c>
      <c r="Q4503" s="0" t="n">
        <f aca="false">MAX(0,F4503-H4503-K4503-L4503)</f>
        <v>0</v>
      </c>
    </row>
    <row r="4504" customFormat="false" ht="15" hidden="false" customHeight="false" outlineLevel="0" collapsed="false">
      <c r="A4504" s="0" t="n">
        <f aca="false">'Profiles 8760'!A4493</f>
        <v>4491</v>
      </c>
      <c r="B4504" s="0" t="n">
        <f aca="false">'Profiles 8760'!B4493</f>
        <v>7</v>
      </c>
      <c r="C4504" s="0" t="n">
        <f aca="false">'Profiles 8760'!E4493</f>
        <v>0</v>
      </c>
      <c r="D4504" s="0" t="n">
        <f aca="false">'Profiles 8760'!F4493</f>
        <v>0</v>
      </c>
      <c r="E4504" s="0" t="n">
        <f aca="false">'Profiles 8760'!G4493</f>
        <v>0.598785</v>
      </c>
      <c r="F4504" s="0" t="n">
        <f aca="false">D4504*Assumptions!$C$11*$B$7+E4504*Assumptions!$C$12*$B$8</f>
        <v>24.4903065</v>
      </c>
      <c r="G4504" s="0" t="n">
        <f aca="false">C4504*Assumptions!$C$15</f>
        <v>0</v>
      </c>
      <c r="H4504" s="0" t="n">
        <f aca="false">MIN(F4504,G4504)</f>
        <v>0</v>
      </c>
      <c r="I4504" s="0" t="n">
        <f aca="false">IF(C4504=1,MIN(G4504-H4504,Assumptions!$C$13,P4503),0)</f>
        <v>0</v>
      </c>
      <c r="J4504" s="0" t="n">
        <f aca="false">H4504+I4504</f>
        <v>0</v>
      </c>
      <c r="K4504" s="0" t="n">
        <f aca="false">MIN(IF(C4504=1,F4504-H4504,F4504),Assumptions!$C$13,MAX(0,($B$5-P4503)/$B$6))</f>
        <v>24.4903065</v>
      </c>
      <c r="L4504" s="0" t="n">
        <f aca="false">IF(C4504=1,0,MIN(F4504-K4504,Assumptions!$C$15,MAX(0,$B$10-O4503-M4504)))</f>
        <v>0</v>
      </c>
      <c r="M4504" s="0" t="n">
        <f aca="false">'Profiles 8760'!H4493</f>
        <v>142400</v>
      </c>
      <c r="N4504" s="0" t="n">
        <f aca="false">J4504+L4504</f>
        <v>0</v>
      </c>
      <c r="O4504" s="0" t="n">
        <f aca="false">O4503+N4504</f>
        <v>422237.132400997</v>
      </c>
      <c r="P4504" s="0" t="n">
        <f aca="false">MIN($B$5,P4503+K4504*$B$6-I4504)</f>
        <v>249.47463259268</v>
      </c>
      <c r="Q4504" s="0" t="n">
        <f aca="false">MAX(0,F4504-H4504-K4504-L4504)</f>
        <v>0</v>
      </c>
    </row>
    <row r="4505" customFormat="false" ht="15" hidden="false" customHeight="false" outlineLevel="0" collapsed="false">
      <c r="A4505" s="0" t="n">
        <f aca="false">'Profiles 8760'!A4494</f>
        <v>4492</v>
      </c>
      <c r="B4505" s="0" t="n">
        <f aca="false">'Profiles 8760'!B4494</f>
        <v>7</v>
      </c>
      <c r="C4505" s="0" t="n">
        <f aca="false">'Profiles 8760'!E4494</f>
        <v>0</v>
      </c>
      <c r="D4505" s="0" t="n">
        <f aca="false">'Profiles 8760'!F4494</f>
        <v>0</v>
      </c>
      <c r="E4505" s="0" t="n">
        <f aca="false">'Profiles 8760'!G4494</f>
        <v>0.458129</v>
      </c>
      <c r="F4505" s="0" t="n">
        <f aca="false">D4505*Assumptions!$C$11*$B$7+E4505*Assumptions!$C$12*$B$8</f>
        <v>18.7374761</v>
      </c>
      <c r="G4505" s="0" t="n">
        <f aca="false">C4505*Assumptions!$C$15</f>
        <v>0</v>
      </c>
      <c r="H4505" s="0" t="n">
        <f aca="false">MIN(F4505,G4505)</f>
        <v>0</v>
      </c>
      <c r="I4505" s="0" t="n">
        <f aca="false">IF(C4505=1,MIN(G4505-H4505,Assumptions!$C$13,P4504),0)</f>
        <v>0</v>
      </c>
      <c r="J4505" s="0" t="n">
        <f aca="false">H4505+I4505</f>
        <v>0</v>
      </c>
      <c r="K4505" s="0" t="n">
        <f aca="false">MIN(IF(C4505=1,F4505-H4505,F4505),Assumptions!$C$13,MAX(0,($B$5-P4504)/$B$6))</f>
        <v>18.7374761</v>
      </c>
      <c r="L4505" s="0" t="n">
        <f aca="false">IF(C4505=1,0,MIN(F4505-K4505,Assumptions!$C$15,MAX(0,$B$10-O4504-M4505)))</f>
        <v>0</v>
      </c>
      <c r="M4505" s="0" t="n">
        <f aca="false">'Profiles 8760'!H4494</f>
        <v>142400</v>
      </c>
      <c r="N4505" s="0" t="n">
        <f aca="false">J4505+L4505</f>
        <v>0</v>
      </c>
      <c r="O4505" s="0" t="n">
        <f aca="false">O4504+N4505</f>
        <v>422237.132400997</v>
      </c>
      <c r="P4505" s="0" t="n">
        <f aca="false">MIN($B$5,P4504+K4505*$B$6-I4505)</f>
        <v>265.71627687616</v>
      </c>
      <c r="Q4505" s="0" t="n">
        <f aca="false">MAX(0,F4505-H4505-K4505-L4505)</f>
        <v>0</v>
      </c>
    </row>
    <row r="4506" customFormat="false" ht="15" hidden="false" customHeight="false" outlineLevel="0" collapsed="false">
      <c r="A4506" s="0" t="n">
        <f aca="false">'Profiles 8760'!A4495</f>
        <v>4493</v>
      </c>
      <c r="B4506" s="0" t="n">
        <f aca="false">'Profiles 8760'!B4495</f>
        <v>7</v>
      </c>
      <c r="C4506" s="0" t="n">
        <f aca="false">'Profiles 8760'!E4495</f>
        <v>0</v>
      </c>
      <c r="D4506" s="0" t="n">
        <f aca="false">'Profiles 8760'!F4495</f>
        <v>0</v>
      </c>
      <c r="E4506" s="0" t="n">
        <f aca="false">'Profiles 8760'!G4495</f>
        <v>0.345938</v>
      </c>
      <c r="F4506" s="0" t="n">
        <f aca="false">D4506*Assumptions!$C$11*$B$7+E4506*Assumptions!$C$12*$B$8</f>
        <v>14.1488642</v>
      </c>
      <c r="G4506" s="0" t="n">
        <f aca="false">C4506*Assumptions!$C$15</f>
        <v>0</v>
      </c>
      <c r="H4506" s="0" t="n">
        <f aca="false">MIN(F4506,G4506)</f>
        <v>0</v>
      </c>
      <c r="I4506" s="0" t="n">
        <f aca="false">IF(C4506=1,MIN(G4506-H4506,Assumptions!$C$13,P4505),0)</f>
        <v>0</v>
      </c>
      <c r="J4506" s="0" t="n">
        <f aca="false">H4506+I4506</f>
        <v>0</v>
      </c>
      <c r="K4506" s="0" t="n">
        <f aca="false">MIN(IF(C4506=1,F4506-H4506,F4506),Assumptions!$C$13,MAX(0,($B$5-P4505)/$B$6))</f>
        <v>14.1488642</v>
      </c>
      <c r="L4506" s="0" t="n">
        <f aca="false">IF(C4506=1,0,MIN(F4506-K4506,Assumptions!$C$15,MAX(0,$B$10-O4505-M4506)))</f>
        <v>0</v>
      </c>
      <c r="M4506" s="0" t="n">
        <f aca="false">'Profiles 8760'!H4495</f>
        <v>142400</v>
      </c>
      <c r="N4506" s="0" t="n">
        <f aca="false">J4506+L4506</f>
        <v>0</v>
      </c>
      <c r="O4506" s="0" t="n">
        <f aca="false">O4505+N4506</f>
        <v>422237.132400997</v>
      </c>
      <c r="P4506" s="0" t="n">
        <f aca="false">MIN($B$5,P4505+K4506*$B$6-I4506)</f>
        <v>277.98051236472</v>
      </c>
      <c r="Q4506" s="0" t="n">
        <f aca="false">MAX(0,F4506-H4506-K4506-L4506)</f>
        <v>0</v>
      </c>
    </row>
    <row r="4507" customFormat="false" ht="15" hidden="false" customHeight="false" outlineLevel="0" collapsed="false">
      <c r="A4507" s="0" t="n">
        <f aca="false">'Profiles 8760'!A4496</f>
        <v>4494</v>
      </c>
      <c r="B4507" s="0" t="n">
        <f aca="false">'Profiles 8760'!B4496</f>
        <v>7</v>
      </c>
      <c r="C4507" s="0" t="n">
        <f aca="false">'Profiles 8760'!E4496</f>
        <v>0</v>
      </c>
      <c r="D4507" s="0" t="n">
        <f aca="false">'Profiles 8760'!F4496</f>
        <v>0</v>
      </c>
      <c r="E4507" s="0" t="n">
        <f aca="false">'Profiles 8760'!G4496</f>
        <v>0.354301</v>
      </c>
      <c r="F4507" s="0" t="n">
        <f aca="false">D4507*Assumptions!$C$11*$B$7+E4507*Assumptions!$C$12*$B$8</f>
        <v>14.4909109</v>
      </c>
      <c r="G4507" s="0" t="n">
        <f aca="false">C4507*Assumptions!$C$15</f>
        <v>0</v>
      </c>
      <c r="H4507" s="0" t="n">
        <f aca="false">MIN(F4507,G4507)</f>
        <v>0</v>
      </c>
      <c r="I4507" s="0" t="n">
        <f aca="false">IF(C4507=1,MIN(G4507-H4507,Assumptions!$C$13,P4506),0)</f>
        <v>0</v>
      </c>
      <c r="J4507" s="0" t="n">
        <f aca="false">H4507+I4507</f>
        <v>0</v>
      </c>
      <c r="K4507" s="0" t="n">
        <f aca="false">MIN(IF(C4507=1,F4507-H4507,F4507),Assumptions!$C$13,MAX(0,($B$5-P4506)/$B$6))</f>
        <v>14.4909109</v>
      </c>
      <c r="L4507" s="0" t="n">
        <f aca="false">IF(C4507=1,0,MIN(F4507-K4507,Assumptions!$C$15,MAX(0,$B$10-O4506-M4507)))</f>
        <v>0</v>
      </c>
      <c r="M4507" s="0" t="n">
        <f aca="false">'Profiles 8760'!H4496</f>
        <v>142400</v>
      </c>
      <c r="N4507" s="0" t="n">
        <f aca="false">J4507+L4507</f>
        <v>0</v>
      </c>
      <c r="O4507" s="0" t="n">
        <f aca="false">O4506+N4507</f>
        <v>422237.132400997</v>
      </c>
      <c r="P4507" s="0" t="n">
        <f aca="false">MIN($B$5,P4506+K4507*$B$6-I4507)</f>
        <v>290.54123393284</v>
      </c>
      <c r="Q4507" s="0" t="n">
        <f aca="false">MAX(0,F4507-H4507-K4507-L4507)</f>
        <v>0</v>
      </c>
    </row>
    <row r="4508" customFormat="false" ht="15" hidden="false" customHeight="false" outlineLevel="0" collapsed="false">
      <c r="A4508" s="0" t="n">
        <f aca="false">'Profiles 8760'!A4497</f>
        <v>4495</v>
      </c>
      <c r="B4508" s="0" t="n">
        <f aca="false">'Profiles 8760'!B4497</f>
        <v>7</v>
      </c>
      <c r="C4508" s="0" t="n">
        <f aca="false">'Profiles 8760'!E4497</f>
        <v>0</v>
      </c>
      <c r="D4508" s="0" t="n">
        <f aca="false">'Profiles 8760'!F4497</f>
        <v>0.078194</v>
      </c>
      <c r="E4508" s="0" t="n">
        <f aca="false">'Profiles 8760'!G4497</f>
        <v>0.332517</v>
      </c>
      <c r="F4508" s="0" t="n">
        <f aca="false">D4508*Assumptions!$C$11*$B$7+E4508*Assumptions!$C$12*$B$8</f>
        <v>36.1823725</v>
      </c>
      <c r="G4508" s="0" t="n">
        <f aca="false">C4508*Assumptions!$C$15</f>
        <v>0</v>
      </c>
      <c r="H4508" s="0" t="n">
        <f aca="false">MIN(F4508,G4508)</f>
        <v>0</v>
      </c>
      <c r="I4508" s="0" t="n">
        <f aca="false">IF(C4508=1,MIN(G4508-H4508,Assumptions!$C$13,P4507),0)</f>
        <v>0</v>
      </c>
      <c r="J4508" s="0" t="n">
        <f aca="false">H4508+I4508</f>
        <v>0</v>
      </c>
      <c r="K4508" s="0" t="n">
        <f aca="false">MIN(IF(C4508=1,F4508-H4508,F4508),Assumptions!$C$13,MAX(0,($B$5-P4507)/$B$6))</f>
        <v>36.1823725</v>
      </c>
      <c r="L4508" s="0" t="n">
        <f aca="false">IF(C4508=1,0,MIN(F4508-K4508,Assumptions!$C$15,MAX(0,$B$10-O4507-M4508)))</f>
        <v>0</v>
      </c>
      <c r="M4508" s="0" t="n">
        <f aca="false">'Profiles 8760'!H4497</f>
        <v>142400</v>
      </c>
      <c r="N4508" s="0" t="n">
        <f aca="false">J4508+L4508</f>
        <v>0</v>
      </c>
      <c r="O4508" s="0" t="n">
        <f aca="false">O4507+N4508</f>
        <v>422237.132400997</v>
      </c>
      <c r="P4508" s="0" t="n">
        <f aca="false">MIN($B$5,P4507+K4508*$B$6-I4508)</f>
        <v>321.90411441584</v>
      </c>
      <c r="Q4508" s="0" t="n">
        <f aca="false">MAX(0,F4508-H4508-K4508-L4508)</f>
        <v>0</v>
      </c>
    </row>
    <row r="4509" customFormat="false" ht="15" hidden="false" customHeight="false" outlineLevel="0" collapsed="false">
      <c r="A4509" s="0" t="n">
        <f aca="false">'Profiles 8760'!A4498</f>
        <v>4496</v>
      </c>
      <c r="B4509" s="0" t="n">
        <f aca="false">'Profiles 8760'!B4498</f>
        <v>7</v>
      </c>
      <c r="C4509" s="0" t="n">
        <f aca="false">'Profiles 8760'!E4498</f>
        <v>1</v>
      </c>
      <c r="D4509" s="0" t="n">
        <f aca="false">'Profiles 8760'!F4498</f>
        <v>0.251434</v>
      </c>
      <c r="E4509" s="0" t="n">
        <f aca="false">'Profiles 8760'!G4498</f>
        <v>0.341939</v>
      </c>
      <c r="F4509" s="0" t="n">
        <f aca="false">D4509*Assumptions!$C$11*$B$7+E4509*Assumptions!$C$12*$B$8</f>
        <v>86.5994443</v>
      </c>
      <c r="G4509" s="0" t="n">
        <f aca="false">C4509*Assumptions!$C$15</f>
        <v>200</v>
      </c>
      <c r="H4509" s="0" t="n">
        <f aca="false">MIN(F4509,G4509)</f>
        <v>86.5994443</v>
      </c>
      <c r="I4509" s="0" t="n">
        <f aca="false">IF(C4509=1,MIN(G4509-H4509,Assumptions!$C$13,P4508),0)</f>
        <v>113.4005557</v>
      </c>
      <c r="J4509" s="0" t="n">
        <f aca="false">H4509+I4509</f>
        <v>200</v>
      </c>
      <c r="K4509" s="0" t="n">
        <f aca="false">MIN(IF(C4509=1,F4509-H4509,F4509),Assumptions!$C$13,MAX(0,($B$5-P4508)/$B$6))</f>
        <v>0</v>
      </c>
      <c r="L4509" s="0" t="n">
        <f aca="false">IF(C4509=1,0,MIN(F4509-K4509,Assumptions!$C$15,MAX(0,$B$10-O4508-M4509)))</f>
        <v>0</v>
      </c>
      <c r="M4509" s="0" t="n">
        <f aca="false">'Profiles 8760'!H4498</f>
        <v>142200</v>
      </c>
      <c r="N4509" s="0" t="n">
        <f aca="false">J4509+L4509</f>
        <v>200</v>
      </c>
      <c r="O4509" s="0" t="n">
        <f aca="false">O4508+N4509</f>
        <v>422437.132400997</v>
      </c>
      <c r="P4509" s="0" t="n">
        <f aca="false">MIN($B$5,P4508+K4509*$B$6-I4509)</f>
        <v>208.50355871584</v>
      </c>
      <c r="Q4509" s="0" t="n">
        <f aca="false">MAX(0,F4509-H4509-K4509-L4509)</f>
        <v>0</v>
      </c>
    </row>
    <row r="4510" customFormat="false" ht="15" hidden="false" customHeight="false" outlineLevel="0" collapsed="false">
      <c r="A4510" s="0" t="n">
        <f aca="false">'Profiles 8760'!A4499</f>
        <v>4497</v>
      </c>
      <c r="B4510" s="0" t="n">
        <f aca="false">'Profiles 8760'!B4499</f>
        <v>7</v>
      </c>
      <c r="C4510" s="0" t="n">
        <f aca="false">'Profiles 8760'!E4499</f>
        <v>1</v>
      </c>
      <c r="D4510" s="0" t="n">
        <f aca="false">'Profiles 8760'!F4499</f>
        <v>0.444194</v>
      </c>
      <c r="E4510" s="0" t="n">
        <f aca="false">'Profiles 8760'!G4499</f>
        <v>0.453879</v>
      </c>
      <c r="F4510" s="0" t="n">
        <f aca="false">D4510*Assumptions!$C$11*$B$7+E4510*Assumptions!$C$12*$B$8</f>
        <v>146.8468783</v>
      </c>
      <c r="G4510" s="0" t="n">
        <f aca="false">C4510*Assumptions!$C$15</f>
        <v>200</v>
      </c>
      <c r="H4510" s="0" t="n">
        <f aca="false">MIN(F4510,G4510)</f>
        <v>146.8468783</v>
      </c>
      <c r="I4510" s="0" t="n">
        <f aca="false">IF(C4510=1,MIN(G4510-H4510,Assumptions!$C$13,P4509),0)</f>
        <v>53.1531217</v>
      </c>
      <c r="J4510" s="0" t="n">
        <f aca="false">H4510+I4510</f>
        <v>200</v>
      </c>
      <c r="K4510" s="0" t="n">
        <f aca="false">MIN(IF(C4510=1,F4510-H4510,F4510),Assumptions!$C$13,MAX(0,($B$5-P4509)/$B$6))</f>
        <v>0</v>
      </c>
      <c r="L4510" s="0" t="n">
        <f aca="false">IF(C4510=1,0,MIN(F4510-K4510,Assumptions!$C$15,MAX(0,$B$10-O4509-M4510)))</f>
        <v>0</v>
      </c>
      <c r="M4510" s="0" t="n">
        <f aca="false">'Profiles 8760'!H4499</f>
        <v>142000</v>
      </c>
      <c r="N4510" s="0" t="n">
        <f aca="false">J4510+L4510</f>
        <v>200</v>
      </c>
      <c r="O4510" s="0" t="n">
        <f aca="false">O4509+N4510</f>
        <v>422637.132400997</v>
      </c>
      <c r="P4510" s="0" t="n">
        <f aca="false">MIN($B$5,P4509+K4510*$B$6-I4510)</f>
        <v>155.35043701584</v>
      </c>
      <c r="Q4510" s="0" t="n">
        <f aca="false">MAX(0,F4510-H4510-K4510-L4510)</f>
        <v>0</v>
      </c>
    </row>
    <row r="4511" customFormat="false" ht="15" hidden="false" customHeight="false" outlineLevel="0" collapsed="false">
      <c r="A4511" s="0" t="n">
        <f aca="false">'Profiles 8760'!A4500</f>
        <v>4498</v>
      </c>
      <c r="B4511" s="0" t="n">
        <f aca="false">'Profiles 8760'!B4500</f>
        <v>7</v>
      </c>
      <c r="C4511" s="0" t="n">
        <f aca="false">'Profiles 8760'!E4500</f>
        <v>0</v>
      </c>
      <c r="D4511" s="0" t="n">
        <f aca="false">'Profiles 8760'!F4500</f>
        <v>0.625934</v>
      </c>
      <c r="E4511" s="0" t="n">
        <f aca="false">'Profiles 8760'!G4500</f>
        <v>0.427043</v>
      </c>
      <c r="F4511" s="0" t="n">
        <f aca="false">D4511*Assumptions!$C$11*$B$7+E4511*Assumptions!$C$12*$B$8</f>
        <v>198.2357979</v>
      </c>
      <c r="G4511" s="0" t="n">
        <f aca="false">C4511*Assumptions!$C$15</f>
        <v>0</v>
      </c>
      <c r="H4511" s="0" t="n">
        <f aca="false">MIN(F4511,G4511)</f>
        <v>0</v>
      </c>
      <c r="I4511" s="0" t="n">
        <f aca="false">IF(C4511=1,MIN(G4511-H4511,Assumptions!$C$13,P4510),0)</f>
        <v>0</v>
      </c>
      <c r="J4511" s="0" t="n">
        <f aca="false">H4511+I4511</f>
        <v>0</v>
      </c>
      <c r="K4511" s="0" t="n">
        <f aca="false">MIN(IF(C4511=1,F4511-H4511,F4511),Assumptions!$C$13,MAX(0,($B$5-P4510)/$B$6))</f>
        <v>180</v>
      </c>
      <c r="L4511" s="0" t="n">
        <f aca="false">IF(C4511=1,0,MIN(F4511-K4511,Assumptions!$C$15,MAX(0,$B$10-O4510-M4511)))</f>
        <v>18.2357979</v>
      </c>
      <c r="M4511" s="0" t="n">
        <f aca="false">'Profiles 8760'!H4500</f>
        <v>142000</v>
      </c>
      <c r="N4511" s="0" t="n">
        <f aca="false">J4511+L4511</f>
        <v>18.2357979</v>
      </c>
      <c r="O4511" s="0" t="n">
        <f aca="false">O4510+N4511</f>
        <v>422655.368198897</v>
      </c>
      <c r="P4511" s="0" t="n">
        <f aca="false">MIN($B$5,P4510+K4511*$B$6-I4511)</f>
        <v>311.37443701584</v>
      </c>
      <c r="Q4511" s="0" t="n">
        <f aca="false">MAX(0,F4511-H4511-K4511-L4511)</f>
        <v>0</v>
      </c>
    </row>
    <row r="4512" customFormat="false" ht="15" hidden="false" customHeight="false" outlineLevel="0" collapsed="false">
      <c r="A4512" s="0" t="n">
        <f aca="false">'Profiles 8760'!A4501</f>
        <v>4499</v>
      </c>
      <c r="B4512" s="0" t="n">
        <f aca="false">'Profiles 8760'!B4501</f>
        <v>7</v>
      </c>
      <c r="C4512" s="0" t="n">
        <f aca="false">'Profiles 8760'!E4501</f>
        <v>0</v>
      </c>
      <c r="D4512" s="0" t="n">
        <f aca="false">'Profiles 8760'!F4501</f>
        <v>0.773392</v>
      </c>
      <c r="E4512" s="0" t="n">
        <f aca="false">'Profiles 8760'!G4501</f>
        <v>0.364047</v>
      </c>
      <c r="F4512" s="0" t="n">
        <f aca="false">D4512*Assumptions!$C$11*$B$7+E4512*Assumptions!$C$12*$B$8</f>
        <v>238.2451319</v>
      </c>
      <c r="G4512" s="0" t="n">
        <f aca="false">C4512*Assumptions!$C$15</f>
        <v>0</v>
      </c>
      <c r="H4512" s="0" t="n">
        <f aca="false">MIN(F4512,G4512)</f>
        <v>0</v>
      </c>
      <c r="I4512" s="0" t="n">
        <f aca="false">IF(C4512=1,MIN(G4512-H4512,Assumptions!$C$13,P4511),0)</f>
        <v>0</v>
      </c>
      <c r="J4512" s="0" t="n">
        <f aca="false">H4512+I4512</f>
        <v>0</v>
      </c>
      <c r="K4512" s="0" t="n">
        <f aca="false">MIN(IF(C4512=1,F4512-H4512,F4512),Assumptions!$C$13,MAX(0,($B$5-P4511)/$B$6))</f>
        <v>180</v>
      </c>
      <c r="L4512" s="0" t="n">
        <f aca="false">IF(C4512=1,0,MIN(F4512-K4512,Assumptions!$C$15,MAX(0,$B$10-O4511-M4512)))</f>
        <v>58.2451319</v>
      </c>
      <c r="M4512" s="0" t="n">
        <f aca="false">'Profiles 8760'!H4501</f>
        <v>142000</v>
      </c>
      <c r="N4512" s="0" t="n">
        <f aca="false">J4512+L4512</f>
        <v>58.2451319</v>
      </c>
      <c r="O4512" s="0" t="n">
        <f aca="false">O4511+N4512</f>
        <v>422713.613330797</v>
      </c>
      <c r="P4512" s="0" t="n">
        <f aca="false">MIN($B$5,P4511+K4512*$B$6-I4512)</f>
        <v>467.39843701584</v>
      </c>
      <c r="Q4512" s="0" t="n">
        <f aca="false">MAX(0,F4512-H4512-K4512-L4512)</f>
        <v>0</v>
      </c>
    </row>
    <row r="4513" customFormat="false" ht="15" hidden="false" customHeight="false" outlineLevel="0" collapsed="false">
      <c r="A4513" s="0" t="n">
        <f aca="false">'Profiles 8760'!A4502</f>
        <v>4500</v>
      </c>
      <c r="B4513" s="0" t="n">
        <f aca="false">'Profiles 8760'!B4502</f>
        <v>7</v>
      </c>
      <c r="C4513" s="0" t="n">
        <f aca="false">'Profiles 8760'!E4502</f>
        <v>0</v>
      </c>
      <c r="D4513" s="0" t="n">
        <f aca="false">'Profiles 8760'!F4502</f>
        <v>0.86916</v>
      </c>
      <c r="E4513" s="0" t="n">
        <f aca="false">'Profiles 8760'!G4502</f>
        <v>0.517402</v>
      </c>
      <c r="F4513" s="0" t="n">
        <f aca="false">D4513*Assumptions!$C$11*$B$7+E4513*Assumptions!$C$12*$B$8</f>
        <v>272.1751498</v>
      </c>
      <c r="G4513" s="0" t="n">
        <f aca="false">C4513*Assumptions!$C$15</f>
        <v>0</v>
      </c>
      <c r="H4513" s="0" t="n">
        <f aca="false">MIN(F4513,G4513)</f>
        <v>0</v>
      </c>
      <c r="I4513" s="0" t="n">
        <f aca="false">IF(C4513=1,MIN(G4513-H4513,Assumptions!$C$13,P4512),0)</f>
        <v>0</v>
      </c>
      <c r="J4513" s="0" t="n">
        <f aca="false">H4513+I4513</f>
        <v>0</v>
      </c>
      <c r="K4513" s="0" t="n">
        <f aca="false">MIN(IF(C4513=1,F4513-H4513,F4513),Assumptions!$C$13,MAX(0,($B$5-P4512)/$B$6))</f>
        <v>50.0825599724965</v>
      </c>
      <c r="L4513" s="0" t="n">
        <f aca="false">IF(C4513=1,0,MIN(F4513-K4513,Assumptions!$C$15,MAX(0,$B$10-O4512-M4513)))</f>
        <v>200</v>
      </c>
      <c r="M4513" s="0" t="n">
        <f aca="false">'Profiles 8760'!H4502</f>
        <v>142000</v>
      </c>
      <c r="N4513" s="0" t="n">
        <f aca="false">J4513+L4513</f>
        <v>200</v>
      </c>
      <c r="O4513" s="0" t="n">
        <f aca="false">O4512+N4513</f>
        <v>422913.613330797</v>
      </c>
      <c r="P4513" s="0" t="n">
        <f aca="false">MIN($B$5,P4512+K4513*$B$6-I4513)</f>
        <v>510.81</v>
      </c>
      <c r="Q4513" s="0" t="n">
        <f aca="false">MAX(0,F4513-H4513-K4513-L4513)</f>
        <v>22.0925898275036</v>
      </c>
    </row>
    <row r="4514" customFormat="false" ht="15" hidden="false" customHeight="false" outlineLevel="0" collapsed="false">
      <c r="A4514" s="0" t="n">
        <f aca="false">'Profiles 8760'!A4503</f>
        <v>4501</v>
      </c>
      <c r="B4514" s="0" t="n">
        <f aca="false">'Profiles 8760'!B4503</f>
        <v>7</v>
      </c>
      <c r="C4514" s="0" t="n">
        <f aca="false">'Profiles 8760'!E4503</f>
        <v>0</v>
      </c>
      <c r="D4514" s="0" t="n">
        <f aca="false">'Profiles 8760'!F4503</f>
        <v>0.902324</v>
      </c>
      <c r="E4514" s="0" t="n">
        <f aca="false">'Profiles 8760'!G4503</f>
        <v>0.779399</v>
      </c>
      <c r="F4514" s="0" t="n">
        <f aca="false">D4514*Assumptions!$C$11*$B$7+E4514*Assumptions!$C$12*$B$8</f>
        <v>292.4685903</v>
      </c>
      <c r="G4514" s="0" t="n">
        <f aca="false">C4514*Assumptions!$C$15</f>
        <v>0</v>
      </c>
      <c r="H4514" s="0" t="n">
        <f aca="false">MIN(F4514,G4514)</f>
        <v>0</v>
      </c>
      <c r="I4514" s="0" t="n">
        <f aca="false">IF(C4514=1,MIN(G4514-H4514,Assumptions!$C$13,P4513),0)</f>
        <v>0</v>
      </c>
      <c r="J4514" s="0" t="n">
        <f aca="false">H4514+I4514</f>
        <v>0</v>
      </c>
      <c r="K4514" s="0" t="n">
        <f aca="false">MIN(IF(C4514=1,F4514-H4514,F4514),Assumptions!$C$13,MAX(0,($B$5-P4513)/$B$6))</f>
        <v>0</v>
      </c>
      <c r="L4514" s="0" t="n">
        <f aca="false">IF(C4514=1,0,MIN(F4514-K4514,Assumptions!$C$15,MAX(0,$B$10-O4513-M4514)))</f>
        <v>200</v>
      </c>
      <c r="M4514" s="0" t="n">
        <f aca="false">'Profiles 8760'!H4503</f>
        <v>142000</v>
      </c>
      <c r="N4514" s="0" t="n">
        <f aca="false">J4514+L4514</f>
        <v>200</v>
      </c>
      <c r="O4514" s="0" t="n">
        <f aca="false">O4513+N4514</f>
        <v>423113.613330797</v>
      </c>
      <c r="P4514" s="0" t="n">
        <f aca="false">MIN($B$5,P4513+K4514*$B$6-I4514)</f>
        <v>510.81</v>
      </c>
      <c r="Q4514" s="0" t="n">
        <f aca="false">MAX(0,F4514-H4514-K4514-L4514)</f>
        <v>92.4685903</v>
      </c>
    </row>
    <row r="4515" customFormat="false" ht="15" hidden="false" customHeight="false" outlineLevel="0" collapsed="false">
      <c r="A4515" s="0" t="n">
        <f aca="false">'Profiles 8760'!A4504</f>
        <v>4502</v>
      </c>
      <c r="B4515" s="0" t="n">
        <f aca="false">'Profiles 8760'!B4504</f>
        <v>7</v>
      </c>
      <c r="C4515" s="0" t="n">
        <f aca="false">'Profiles 8760'!E4504</f>
        <v>0</v>
      </c>
      <c r="D4515" s="0" t="n">
        <f aca="false">'Profiles 8760'!F4504</f>
        <v>0.86916</v>
      </c>
      <c r="E4515" s="0" t="n">
        <f aca="false">'Profiles 8760'!G4504</f>
        <v>0.972356</v>
      </c>
      <c r="F4515" s="0" t="n">
        <f aca="false">D4515*Assumptions!$C$11*$B$7+E4515*Assumptions!$C$12*$B$8</f>
        <v>290.7827684</v>
      </c>
      <c r="G4515" s="0" t="n">
        <f aca="false">C4515*Assumptions!$C$15</f>
        <v>0</v>
      </c>
      <c r="H4515" s="0" t="n">
        <f aca="false">MIN(F4515,G4515)</f>
        <v>0</v>
      </c>
      <c r="I4515" s="0" t="n">
        <f aca="false">IF(C4515=1,MIN(G4515-H4515,Assumptions!$C$13,P4514),0)</f>
        <v>0</v>
      </c>
      <c r="J4515" s="0" t="n">
        <f aca="false">H4515+I4515</f>
        <v>0</v>
      </c>
      <c r="K4515" s="0" t="n">
        <f aca="false">MIN(IF(C4515=1,F4515-H4515,F4515),Assumptions!$C$13,MAX(0,($B$5-P4514)/$B$6))</f>
        <v>0</v>
      </c>
      <c r="L4515" s="0" t="n">
        <f aca="false">IF(C4515=1,0,MIN(F4515-K4515,Assumptions!$C$15,MAX(0,$B$10-O4514-M4515)))</f>
        <v>200</v>
      </c>
      <c r="M4515" s="0" t="n">
        <f aca="false">'Profiles 8760'!H4504</f>
        <v>142000</v>
      </c>
      <c r="N4515" s="0" t="n">
        <f aca="false">J4515+L4515</f>
        <v>200</v>
      </c>
      <c r="O4515" s="0" t="n">
        <f aca="false">O4514+N4515</f>
        <v>423313.613330797</v>
      </c>
      <c r="P4515" s="0" t="n">
        <f aca="false">MIN($B$5,P4514+K4515*$B$6-I4515)</f>
        <v>510.81</v>
      </c>
      <c r="Q4515" s="0" t="n">
        <f aca="false">MAX(0,F4515-H4515-K4515-L4515)</f>
        <v>90.7827684</v>
      </c>
    </row>
    <row r="4516" customFormat="false" ht="15" hidden="false" customHeight="false" outlineLevel="0" collapsed="false">
      <c r="A4516" s="0" t="n">
        <f aca="false">'Profiles 8760'!A4505</f>
        <v>4503</v>
      </c>
      <c r="B4516" s="0" t="n">
        <f aca="false">'Profiles 8760'!B4505</f>
        <v>7</v>
      </c>
      <c r="C4516" s="0" t="n">
        <f aca="false">'Profiles 8760'!E4505</f>
        <v>0</v>
      </c>
      <c r="D4516" s="0" t="n">
        <f aca="false">'Profiles 8760'!F4505</f>
        <v>0.773392</v>
      </c>
      <c r="E4516" s="0" t="n">
        <f aca="false">'Profiles 8760'!G4505</f>
        <v>1</v>
      </c>
      <c r="F4516" s="0" t="n">
        <f aca="false">D4516*Assumptions!$C$11*$B$7+E4516*Assumptions!$C$12*$B$8</f>
        <v>264.2556096</v>
      </c>
      <c r="G4516" s="0" t="n">
        <f aca="false">C4516*Assumptions!$C$15</f>
        <v>0</v>
      </c>
      <c r="H4516" s="0" t="n">
        <f aca="false">MIN(F4516,G4516)</f>
        <v>0</v>
      </c>
      <c r="I4516" s="0" t="n">
        <f aca="false">IF(C4516=1,MIN(G4516-H4516,Assumptions!$C$13,P4515),0)</f>
        <v>0</v>
      </c>
      <c r="J4516" s="0" t="n">
        <f aca="false">H4516+I4516</f>
        <v>0</v>
      </c>
      <c r="K4516" s="0" t="n">
        <f aca="false">MIN(IF(C4516=1,F4516-H4516,F4516),Assumptions!$C$13,MAX(0,($B$5-P4515)/$B$6))</f>
        <v>0</v>
      </c>
      <c r="L4516" s="0" t="n">
        <f aca="false">IF(C4516=1,0,MIN(F4516-K4516,Assumptions!$C$15,MAX(0,$B$10-O4515-M4516)))</f>
        <v>200</v>
      </c>
      <c r="M4516" s="0" t="n">
        <f aca="false">'Profiles 8760'!H4505</f>
        <v>142000</v>
      </c>
      <c r="N4516" s="0" t="n">
        <f aca="false">J4516+L4516</f>
        <v>200</v>
      </c>
      <c r="O4516" s="0" t="n">
        <f aca="false">O4515+N4516</f>
        <v>423513.613330797</v>
      </c>
      <c r="P4516" s="0" t="n">
        <f aca="false">MIN($B$5,P4515+K4516*$B$6-I4516)</f>
        <v>510.81</v>
      </c>
      <c r="Q4516" s="0" t="n">
        <f aca="false">MAX(0,F4516-H4516-K4516-L4516)</f>
        <v>64.2556096</v>
      </c>
    </row>
    <row r="4517" customFormat="false" ht="15" hidden="false" customHeight="false" outlineLevel="0" collapsed="false">
      <c r="A4517" s="0" t="n">
        <f aca="false">'Profiles 8760'!A4506</f>
        <v>4504</v>
      </c>
      <c r="B4517" s="0" t="n">
        <f aca="false">'Profiles 8760'!B4506</f>
        <v>7</v>
      </c>
      <c r="C4517" s="0" t="n">
        <f aca="false">'Profiles 8760'!E4506</f>
        <v>0</v>
      </c>
      <c r="D4517" s="0" t="n">
        <f aca="false">'Profiles 8760'!F4506</f>
        <v>0.625934</v>
      </c>
      <c r="E4517" s="0" t="n">
        <f aca="false">'Profiles 8760'!G4506</f>
        <v>0.986416</v>
      </c>
      <c r="F4517" s="0" t="n">
        <f aca="false">D4517*Assumptions!$C$11*$B$7+E4517*Assumptions!$C$12*$B$8</f>
        <v>221.1141536</v>
      </c>
      <c r="G4517" s="0" t="n">
        <f aca="false">C4517*Assumptions!$C$15</f>
        <v>0</v>
      </c>
      <c r="H4517" s="0" t="n">
        <f aca="false">MIN(F4517,G4517)</f>
        <v>0</v>
      </c>
      <c r="I4517" s="0" t="n">
        <f aca="false">IF(C4517=1,MIN(G4517-H4517,Assumptions!$C$13,P4516),0)</f>
        <v>0</v>
      </c>
      <c r="J4517" s="0" t="n">
        <f aca="false">H4517+I4517</f>
        <v>0</v>
      </c>
      <c r="K4517" s="0" t="n">
        <f aca="false">MIN(IF(C4517=1,F4517-H4517,F4517),Assumptions!$C$13,MAX(0,($B$5-P4516)/$B$6))</f>
        <v>0</v>
      </c>
      <c r="L4517" s="0" t="n">
        <f aca="false">IF(C4517=1,0,MIN(F4517-K4517,Assumptions!$C$15,MAX(0,$B$10-O4516-M4517)))</f>
        <v>200</v>
      </c>
      <c r="M4517" s="0" t="n">
        <f aca="false">'Profiles 8760'!H4506</f>
        <v>142000</v>
      </c>
      <c r="N4517" s="0" t="n">
        <f aca="false">J4517+L4517</f>
        <v>200</v>
      </c>
      <c r="O4517" s="0" t="n">
        <f aca="false">O4516+N4517</f>
        <v>423713.613330797</v>
      </c>
      <c r="P4517" s="0" t="n">
        <f aca="false">MIN($B$5,P4516+K4517*$B$6-I4517)</f>
        <v>510.81</v>
      </c>
      <c r="Q4517" s="0" t="n">
        <f aca="false">MAX(0,F4517-H4517-K4517-L4517)</f>
        <v>21.1141536</v>
      </c>
    </row>
    <row r="4518" customFormat="false" ht="15" hidden="false" customHeight="false" outlineLevel="0" collapsed="false">
      <c r="A4518" s="0" t="n">
        <f aca="false">'Profiles 8760'!A4507</f>
        <v>4505</v>
      </c>
      <c r="B4518" s="0" t="n">
        <f aca="false">'Profiles 8760'!B4507</f>
        <v>7</v>
      </c>
      <c r="C4518" s="0" t="n">
        <f aca="false">'Profiles 8760'!E4507</f>
        <v>0</v>
      </c>
      <c r="D4518" s="0" t="n">
        <f aca="false">'Profiles 8760'!F4507</f>
        <v>0.444194</v>
      </c>
      <c r="E4518" s="0" t="n">
        <f aca="false">'Profiles 8760'!G4507</f>
        <v>0.747079</v>
      </c>
      <c r="F4518" s="0" t="n">
        <f aca="false">D4518*Assumptions!$C$11*$B$7+E4518*Assumptions!$C$12*$B$8</f>
        <v>158.8387583</v>
      </c>
      <c r="G4518" s="0" t="n">
        <f aca="false">C4518*Assumptions!$C$15</f>
        <v>0</v>
      </c>
      <c r="H4518" s="0" t="n">
        <f aca="false">MIN(F4518,G4518)</f>
        <v>0</v>
      </c>
      <c r="I4518" s="0" t="n">
        <f aca="false">IF(C4518=1,MIN(G4518-H4518,Assumptions!$C$13,P4517),0)</f>
        <v>0</v>
      </c>
      <c r="J4518" s="0" t="n">
        <f aca="false">H4518+I4518</f>
        <v>0</v>
      </c>
      <c r="K4518" s="0" t="n">
        <f aca="false">MIN(IF(C4518=1,F4518-H4518,F4518),Assumptions!$C$13,MAX(0,($B$5-P4517)/$B$6))</f>
        <v>0</v>
      </c>
      <c r="L4518" s="0" t="n">
        <f aca="false">IF(C4518=1,0,MIN(F4518-K4518,Assumptions!$C$15,MAX(0,$B$10-O4517-M4518)))</f>
        <v>158.8387583</v>
      </c>
      <c r="M4518" s="0" t="n">
        <f aca="false">'Profiles 8760'!H4507</f>
        <v>142000</v>
      </c>
      <c r="N4518" s="0" t="n">
        <f aca="false">J4518+L4518</f>
        <v>158.8387583</v>
      </c>
      <c r="O4518" s="0" t="n">
        <f aca="false">O4517+N4518</f>
        <v>423872.452089097</v>
      </c>
      <c r="P4518" s="0" t="n">
        <f aca="false">MIN($B$5,P4517+K4518*$B$6-I4518)</f>
        <v>510.81</v>
      </c>
      <c r="Q4518" s="0" t="n">
        <f aca="false">MAX(0,F4518-H4518-K4518-L4518)</f>
        <v>0</v>
      </c>
    </row>
    <row r="4519" customFormat="false" ht="15" hidden="false" customHeight="false" outlineLevel="0" collapsed="false">
      <c r="A4519" s="0" t="n">
        <f aca="false">'Profiles 8760'!A4508</f>
        <v>4506</v>
      </c>
      <c r="B4519" s="0" t="n">
        <f aca="false">'Profiles 8760'!B4508</f>
        <v>7</v>
      </c>
      <c r="C4519" s="0" t="n">
        <f aca="false">'Profiles 8760'!E4508</f>
        <v>0</v>
      </c>
      <c r="D4519" s="0" t="n">
        <f aca="false">'Profiles 8760'!F4508</f>
        <v>0.251434</v>
      </c>
      <c r="E4519" s="0" t="n">
        <f aca="false">'Profiles 8760'!G4508</f>
        <v>0.921503</v>
      </c>
      <c r="F4519" s="0" t="n">
        <f aca="false">D4519*Assumptions!$C$11*$B$7+E4519*Assumptions!$C$12*$B$8</f>
        <v>110.3036119</v>
      </c>
      <c r="G4519" s="0" t="n">
        <f aca="false">C4519*Assumptions!$C$15</f>
        <v>0</v>
      </c>
      <c r="H4519" s="0" t="n">
        <f aca="false">MIN(F4519,G4519)</f>
        <v>0</v>
      </c>
      <c r="I4519" s="0" t="n">
        <f aca="false">IF(C4519=1,MIN(G4519-H4519,Assumptions!$C$13,P4518),0)</f>
        <v>0</v>
      </c>
      <c r="J4519" s="0" t="n">
        <f aca="false">H4519+I4519</f>
        <v>0</v>
      </c>
      <c r="K4519" s="0" t="n">
        <f aca="false">MIN(IF(C4519=1,F4519-H4519,F4519),Assumptions!$C$13,MAX(0,($B$5-P4518)/$B$6))</f>
        <v>0</v>
      </c>
      <c r="L4519" s="0" t="n">
        <f aca="false">IF(C4519=1,0,MIN(F4519-K4519,Assumptions!$C$15,MAX(0,$B$10-O4518-M4519)))</f>
        <v>110.3036119</v>
      </c>
      <c r="M4519" s="0" t="n">
        <f aca="false">'Profiles 8760'!H4508</f>
        <v>142000</v>
      </c>
      <c r="N4519" s="0" t="n">
        <f aca="false">J4519+L4519</f>
        <v>110.3036119</v>
      </c>
      <c r="O4519" s="0" t="n">
        <f aca="false">O4518+N4519</f>
        <v>423982.755700997</v>
      </c>
      <c r="P4519" s="0" t="n">
        <f aca="false">MIN($B$5,P4518+K4519*$B$6-I4519)</f>
        <v>510.81</v>
      </c>
      <c r="Q4519" s="0" t="n">
        <f aca="false">MAX(0,F4519-H4519-K4519-L4519)</f>
        <v>0</v>
      </c>
    </row>
    <row r="4520" customFormat="false" ht="15" hidden="false" customHeight="false" outlineLevel="0" collapsed="false">
      <c r="A4520" s="0" t="n">
        <f aca="false">'Profiles 8760'!A4509</f>
        <v>4507</v>
      </c>
      <c r="B4520" s="0" t="n">
        <f aca="false">'Profiles 8760'!B4509</f>
        <v>7</v>
      </c>
      <c r="C4520" s="0" t="n">
        <f aca="false">'Profiles 8760'!E4509</f>
        <v>0</v>
      </c>
      <c r="D4520" s="0" t="n">
        <f aca="false">'Profiles 8760'!F4509</f>
        <v>0.078194</v>
      </c>
      <c r="E4520" s="0" t="n">
        <f aca="false">'Profiles 8760'!G4509</f>
        <v>1</v>
      </c>
      <c r="F4520" s="0" t="n">
        <f aca="false">D4520*Assumptions!$C$11*$B$7+E4520*Assumptions!$C$12*$B$8</f>
        <v>63.4824272</v>
      </c>
      <c r="G4520" s="0" t="n">
        <f aca="false">C4520*Assumptions!$C$15</f>
        <v>0</v>
      </c>
      <c r="H4520" s="0" t="n">
        <f aca="false">MIN(F4520,G4520)</f>
        <v>0</v>
      </c>
      <c r="I4520" s="0" t="n">
        <f aca="false">IF(C4520=1,MIN(G4520-H4520,Assumptions!$C$13,P4519),0)</f>
        <v>0</v>
      </c>
      <c r="J4520" s="0" t="n">
        <f aca="false">H4520+I4520</f>
        <v>0</v>
      </c>
      <c r="K4520" s="0" t="n">
        <f aca="false">MIN(IF(C4520=1,F4520-H4520,F4520),Assumptions!$C$13,MAX(0,($B$5-P4519)/$B$6))</f>
        <v>0</v>
      </c>
      <c r="L4520" s="0" t="n">
        <f aca="false">IF(C4520=1,0,MIN(F4520-K4520,Assumptions!$C$15,MAX(0,$B$10-O4519-M4520)))</f>
        <v>63.4824272</v>
      </c>
      <c r="M4520" s="0" t="n">
        <f aca="false">'Profiles 8760'!H4509</f>
        <v>142000</v>
      </c>
      <c r="N4520" s="0" t="n">
        <f aca="false">J4520+L4520</f>
        <v>63.4824272</v>
      </c>
      <c r="O4520" s="0" t="n">
        <f aca="false">O4519+N4520</f>
        <v>424046.238128197</v>
      </c>
      <c r="P4520" s="0" t="n">
        <f aca="false">MIN($B$5,P4519+K4520*$B$6-I4520)</f>
        <v>510.81</v>
      </c>
      <c r="Q4520" s="0" t="n">
        <f aca="false">MAX(0,F4520-H4520-K4520-L4520)</f>
        <v>0</v>
      </c>
    </row>
    <row r="4521" customFormat="false" ht="15" hidden="false" customHeight="false" outlineLevel="0" collapsed="false">
      <c r="A4521" s="0" t="n">
        <f aca="false">'Profiles 8760'!A4510</f>
        <v>4508</v>
      </c>
      <c r="B4521" s="0" t="n">
        <f aca="false">'Profiles 8760'!B4510</f>
        <v>7</v>
      </c>
      <c r="C4521" s="0" t="n">
        <f aca="false">'Profiles 8760'!E4510</f>
        <v>1</v>
      </c>
      <c r="D4521" s="0" t="n">
        <f aca="false">'Profiles 8760'!F4510</f>
        <v>0</v>
      </c>
      <c r="E4521" s="0" t="n">
        <f aca="false">'Profiles 8760'!G4510</f>
        <v>1</v>
      </c>
      <c r="F4521" s="0" t="n">
        <f aca="false">D4521*Assumptions!$C$11*$B$7+E4521*Assumptions!$C$12*$B$8</f>
        <v>40.9</v>
      </c>
      <c r="G4521" s="0" t="n">
        <f aca="false">C4521*Assumptions!$C$15</f>
        <v>200</v>
      </c>
      <c r="H4521" s="0" t="n">
        <f aca="false">MIN(F4521,G4521)</f>
        <v>40.9</v>
      </c>
      <c r="I4521" s="0" t="n">
        <f aca="false">IF(C4521=1,MIN(G4521-H4521,Assumptions!$C$13,P4520),0)</f>
        <v>159.1</v>
      </c>
      <c r="J4521" s="0" t="n">
        <f aca="false">H4521+I4521</f>
        <v>200</v>
      </c>
      <c r="K4521" s="0" t="n">
        <f aca="false">MIN(IF(C4521=1,F4521-H4521,F4521),Assumptions!$C$13,MAX(0,($B$5-P4520)/$B$6))</f>
        <v>0</v>
      </c>
      <c r="L4521" s="0" t="n">
        <f aca="false">IF(C4521=1,0,MIN(F4521-K4521,Assumptions!$C$15,MAX(0,$B$10-O4520-M4521)))</f>
        <v>0</v>
      </c>
      <c r="M4521" s="0" t="n">
        <f aca="false">'Profiles 8760'!H4510</f>
        <v>141800</v>
      </c>
      <c r="N4521" s="0" t="n">
        <f aca="false">J4521+L4521</f>
        <v>200</v>
      </c>
      <c r="O4521" s="0" t="n">
        <f aca="false">O4520+N4521</f>
        <v>424246.238128197</v>
      </c>
      <c r="P4521" s="0" t="n">
        <f aca="false">MIN($B$5,P4520+K4521*$B$6-I4521)</f>
        <v>351.71</v>
      </c>
      <c r="Q4521" s="0" t="n">
        <f aca="false">MAX(0,F4521-H4521-K4521-L4521)</f>
        <v>0</v>
      </c>
    </row>
    <row r="4522" customFormat="false" ht="15" hidden="false" customHeight="false" outlineLevel="0" collapsed="false">
      <c r="A4522" s="0" t="n">
        <f aca="false">'Profiles 8760'!A4511</f>
        <v>4509</v>
      </c>
      <c r="B4522" s="0" t="n">
        <f aca="false">'Profiles 8760'!B4511</f>
        <v>7</v>
      </c>
      <c r="C4522" s="0" t="n">
        <f aca="false">'Profiles 8760'!E4511</f>
        <v>1</v>
      </c>
      <c r="D4522" s="0" t="n">
        <f aca="false">'Profiles 8760'!F4511</f>
        <v>0</v>
      </c>
      <c r="E4522" s="0" t="n">
        <f aca="false">'Profiles 8760'!G4511</f>
        <v>1</v>
      </c>
      <c r="F4522" s="0" t="n">
        <f aca="false">D4522*Assumptions!$C$11*$B$7+E4522*Assumptions!$C$12*$B$8</f>
        <v>40.9</v>
      </c>
      <c r="G4522" s="0" t="n">
        <f aca="false">C4522*Assumptions!$C$15</f>
        <v>200</v>
      </c>
      <c r="H4522" s="0" t="n">
        <f aca="false">MIN(F4522,G4522)</f>
        <v>40.9</v>
      </c>
      <c r="I4522" s="0" t="n">
        <f aca="false">IF(C4522=1,MIN(G4522-H4522,Assumptions!$C$13,P4521),0)</f>
        <v>159.1</v>
      </c>
      <c r="J4522" s="0" t="n">
        <f aca="false">H4522+I4522</f>
        <v>200</v>
      </c>
      <c r="K4522" s="0" t="n">
        <f aca="false">MIN(IF(C4522=1,F4522-H4522,F4522),Assumptions!$C$13,MAX(0,($B$5-P4521)/$B$6))</f>
        <v>0</v>
      </c>
      <c r="L4522" s="0" t="n">
        <f aca="false">IF(C4522=1,0,MIN(F4522-K4522,Assumptions!$C$15,MAX(0,$B$10-O4521-M4522)))</f>
        <v>0</v>
      </c>
      <c r="M4522" s="0" t="n">
        <f aca="false">'Profiles 8760'!H4511</f>
        <v>141600</v>
      </c>
      <c r="N4522" s="0" t="n">
        <f aca="false">J4522+L4522</f>
        <v>200</v>
      </c>
      <c r="O4522" s="0" t="n">
        <f aca="false">O4521+N4522</f>
        <v>424446.238128197</v>
      </c>
      <c r="P4522" s="0" t="n">
        <f aca="false">MIN($B$5,P4521+K4522*$B$6-I4522)</f>
        <v>192.61</v>
      </c>
      <c r="Q4522" s="0" t="n">
        <f aca="false">MAX(0,F4522-H4522-K4522-L4522)</f>
        <v>0</v>
      </c>
    </row>
    <row r="4523" customFormat="false" ht="15" hidden="false" customHeight="false" outlineLevel="0" collapsed="false">
      <c r="A4523" s="0" t="n">
        <f aca="false">'Profiles 8760'!A4512</f>
        <v>4510</v>
      </c>
      <c r="B4523" s="0" t="n">
        <f aca="false">'Profiles 8760'!B4512</f>
        <v>7</v>
      </c>
      <c r="C4523" s="0" t="n">
        <f aca="false">'Profiles 8760'!E4512</f>
        <v>0</v>
      </c>
      <c r="D4523" s="0" t="n">
        <f aca="false">'Profiles 8760'!F4512</f>
        <v>0</v>
      </c>
      <c r="E4523" s="0" t="n">
        <f aca="false">'Profiles 8760'!G4512</f>
        <v>1</v>
      </c>
      <c r="F4523" s="0" t="n">
        <f aca="false">D4523*Assumptions!$C$11*$B$7+E4523*Assumptions!$C$12*$B$8</f>
        <v>40.9</v>
      </c>
      <c r="G4523" s="0" t="n">
        <f aca="false">C4523*Assumptions!$C$15</f>
        <v>0</v>
      </c>
      <c r="H4523" s="0" t="n">
        <f aca="false">MIN(F4523,G4523)</f>
        <v>0</v>
      </c>
      <c r="I4523" s="0" t="n">
        <f aca="false">IF(C4523=1,MIN(G4523-H4523,Assumptions!$C$13,P4522),0)</f>
        <v>0</v>
      </c>
      <c r="J4523" s="0" t="n">
        <f aca="false">H4523+I4523</f>
        <v>0</v>
      </c>
      <c r="K4523" s="0" t="n">
        <f aca="false">MIN(IF(C4523=1,F4523-H4523,F4523),Assumptions!$C$13,MAX(0,($B$5-P4522)/$B$6))</f>
        <v>40.9</v>
      </c>
      <c r="L4523" s="0" t="n">
        <f aca="false">IF(C4523=1,0,MIN(F4523-K4523,Assumptions!$C$15,MAX(0,$B$10-O4522-M4523)))</f>
        <v>0</v>
      </c>
      <c r="M4523" s="0" t="n">
        <f aca="false">'Profiles 8760'!H4512</f>
        <v>141600</v>
      </c>
      <c r="N4523" s="0" t="n">
        <f aca="false">J4523+L4523</f>
        <v>0</v>
      </c>
      <c r="O4523" s="0" t="n">
        <f aca="false">O4522+N4523</f>
        <v>424446.238128197</v>
      </c>
      <c r="P4523" s="0" t="n">
        <f aca="false">MIN($B$5,P4522+K4523*$B$6-I4523)</f>
        <v>228.06212</v>
      </c>
      <c r="Q4523" s="0" t="n">
        <f aca="false">MAX(0,F4523-H4523-K4523-L4523)</f>
        <v>0</v>
      </c>
    </row>
    <row r="4524" customFormat="false" ht="15" hidden="false" customHeight="false" outlineLevel="0" collapsed="false">
      <c r="A4524" s="0" t="n">
        <f aca="false">'Profiles 8760'!A4513</f>
        <v>4511</v>
      </c>
      <c r="B4524" s="0" t="n">
        <f aca="false">'Profiles 8760'!B4513</f>
        <v>7</v>
      </c>
      <c r="C4524" s="0" t="n">
        <f aca="false">'Profiles 8760'!E4513</f>
        <v>0</v>
      </c>
      <c r="D4524" s="0" t="n">
        <f aca="false">'Profiles 8760'!F4513</f>
        <v>0</v>
      </c>
      <c r="E4524" s="0" t="n">
        <f aca="false">'Profiles 8760'!G4513</f>
        <v>1</v>
      </c>
      <c r="F4524" s="0" t="n">
        <f aca="false">D4524*Assumptions!$C$11*$B$7+E4524*Assumptions!$C$12*$B$8</f>
        <v>40.9</v>
      </c>
      <c r="G4524" s="0" t="n">
        <f aca="false">C4524*Assumptions!$C$15</f>
        <v>0</v>
      </c>
      <c r="H4524" s="0" t="n">
        <f aca="false">MIN(F4524,G4524)</f>
        <v>0</v>
      </c>
      <c r="I4524" s="0" t="n">
        <f aca="false">IF(C4524=1,MIN(G4524-H4524,Assumptions!$C$13,P4523),0)</f>
        <v>0</v>
      </c>
      <c r="J4524" s="0" t="n">
        <f aca="false">H4524+I4524</f>
        <v>0</v>
      </c>
      <c r="K4524" s="0" t="n">
        <f aca="false">MIN(IF(C4524=1,F4524-H4524,F4524),Assumptions!$C$13,MAX(0,($B$5-P4523)/$B$6))</f>
        <v>40.9</v>
      </c>
      <c r="L4524" s="0" t="n">
        <f aca="false">IF(C4524=1,0,MIN(F4524-K4524,Assumptions!$C$15,MAX(0,$B$10-O4523-M4524)))</f>
        <v>0</v>
      </c>
      <c r="M4524" s="0" t="n">
        <f aca="false">'Profiles 8760'!H4513</f>
        <v>141600</v>
      </c>
      <c r="N4524" s="0" t="n">
        <f aca="false">J4524+L4524</f>
        <v>0</v>
      </c>
      <c r="O4524" s="0" t="n">
        <f aca="false">O4523+N4524</f>
        <v>424446.238128197</v>
      </c>
      <c r="P4524" s="0" t="n">
        <f aca="false">MIN($B$5,P4523+K4524*$B$6-I4524)</f>
        <v>263.51424</v>
      </c>
      <c r="Q4524" s="0" t="n">
        <f aca="false">MAX(0,F4524-H4524-K4524-L4524)</f>
        <v>0</v>
      </c>
    </row>
    <row r="4525" customFormat="false" ht="15" hidden="false" customHeight="false" outlineLevel="0" collapsed="false">
      <c r="A4525" s="0" t="n">
        <f aca="false">'Profiles 8760'!A4514</f>
        <v>4512</v>
      </c>
      <c r="B4525" s="0" t="n">
        <f aca="false">'Profiles 8760'!B4514</f>
        <v>7</v>
      </c>
      <c r="C4525" s="0" t="n">
        <f aca="false">'Profiles 8760'!E4514</f>
        <v>0</v>
      </c>
      <c r="D4525" s="0" t="n">
        <f aca="false">'Profiles 8760'!F4514</f>
        <v>0</v>
      </c>
      <c r="E4525" s="0" t="n">
        <f aca="false">'Profiles 8760'!G4514</f>
        <v>1</v>
      </c>
      <c r="F4525" s="0" t="n">
        <f aca="false">D4525*Assumptions!$C$11*$B$7+E4525*Assumptions!$C$12*$B$8</f>
        <v>40.9</v>
      </c>
      <c r="G4525" s="0" t="n">
        <f aca="false">C4525*Assumptions!$C$15</f>
        <v>0</v>
      </c>
      <c r="H4525" s="0" t="n">
        <f aca="false">MIN(F4525,G4525)</f>
        <v>0</v>
      </c>
      <c r="I4525" s="0" t="n">
        <f aca="false">IF(C4525=1,MIN(G4525-H4525,Assumptions!$C$13,P4524),0)</f>
        <v>0</v>
      </c>
      <c r="J4525" s="0" t="n">
        <f aca="false">H4525+I4525</f>
        <v>0</v>
      </c>
      <c r="K4525" s="0" t="n">
        <f aca="false">MIN(IF(C4525=1,F4525-H4525,F4525),Assumptions!$C$13,MAX(0,($B$5-P4524)/$B$6))</f>
        <v>40.9</v>
      </c>
      <c r="L4525" s="0" t="n">
        <f aca="false">IF(C4525=1,0,MIN(F4525-K4525,Assumptions!$C$15,MAX(0,$B$10-O4524-M4525)))</f>
        <v>0</v>
      </c>
      <c r="M4525" s="0" t="n">
        <f aca="false">'Profiles 8760'!H4514</f>
        <v>141600</v>
      </c>
      <c r="N4525" s="0" t="n">
        <f aca="false">J4525+L4525</f>
        <v>0</v>
      </c>
      <c r="O4525" s="0" t="n">
        <f aca="false">O4524+N4525</f>
        <v>424446.238128197</v>
      </c>
      <c r="P4525" s="0" t="n">
        <f aca="false">MIN($B$5,P4524+K4525*$B$6-I4525)</f>
        <v>298.96636</v>
      </c>
      <c r="Q4525" s="0" t="n">
        <f aca="false">MAX(0,F4525-H4525-K4525-L4525)</f>
        <v>0</v>
      </c>
    </row>
    <row r="4526" customFormat="false" ht="15" hidden="false" customHeight="false" outlineLevel="0" collapsed="false">
      <c r="A4526" s="0" t="n">
        <f aca="false">'Profiles 8760'!A4515</f>
        <v>4513</v>
      </c>
      <c r="B4526" s="0" t="n">
        <f aca="false">'Profiles 8760'!B4515</f>
        <v>7</v>
      </c>
      <c r="C4526" s="0" t="n">
        <f aca="false">'Profiles 8760'!E4515</f>
        <v>0</v>
      </c>
      <c r="D4526" s="0" t="n">
        <f aca="false">'Profiles 8760'!F4515</f>
        <v>0</v>
      </c>
      <c r="E4526" s="0" t="n">
        <f aca="false">'Profiles 8760'!G4515</f>
        <v>1</v>
      </c>
      <c r="F4526" s="0" t="n">
        <f aca="false">D4526*Assumptions!$C$11*$B$7+E4526*Assumptions!$C$12*$B$8</f>
        <v>40.9</v>
      </c>
      <c r="G4526" s="0" t="n">
        <f aca="false">C4526*Assumptions!$C$15</f>
        <v>0</v>
      </c>
      <c r="H4526" s="0" t="n">
        <f aca="false">MIN(F4526,G4526)</f>
        <v>0</v>
      </c>
      <c r="I4526" s="0" t="n">
        <f aca="false">IF(C4526=1,MIN(G4526-H4526,Assumptions!$C$13,P4525),0)</f>
        <v>0</v>
      </c>
      <c r="J4526" s="0" t="n">
        <f aca="false">H4526+I4526</f>
        <v>0</v>
      </c>
      <c r="K4526" s="0" t="n">
        <f aca="false">MIN(IF(C4526=1,F4526-H4526,F4526),Assumptions!$C$13,MAX(0,($B$5-P4525)/$B$6))</f>
        <v>40.9</v>
      </c>
      <c r="L4526" s="0" t="n">
        <f aca="false">IF(C4526=1,0,MIN(F4526-K4526,Assumptions!$C$15,MAX(0,$B$10-O4525-M4526)))</f>
        <v>0</v>
      </c>
      <c r="M4526" s="0" t="n">
        <f aca="false">'Profiles 8760'!H4515</f>
        <v>141600</v>
      </c>
      <c r="N4526" s="0" t="n">
        <f aca="false">J4526+L4526</f>
        <v>0</v>
      </c>
      <c r="O4526" s="0" t="n">
        <f aca="false">O4525+N4526</f>
        <v>424446.238128197</v>
      </c>
      <c r="P4526" s="0" t="n">
        <f aca="false">MIN($B$5,P4525+K4526*$B$6-I4526)</f>
        <v>334.41848</v>
      </c>
      <c r="Q4526" s="0" t="n">
        <f aca="false">MAX(0,F4526-H4526-K4526-L4526)</f>
        <v>0</v>
      </c>
    </row>
    <row r="4527" customFormat="false" ht="15" hidden="false" customHeight="false" outlineLevel="0" collapsed="false">
      <c r="A4527" s="0" t="n">
        <f aca="false">'Profiles 8760'!A4516</f>
        <v>4514</v>
      </c>
      <c r="B4527" s="0" t="n">
        <f aca="false">'Profiles 8760'!B4516</f>
        <v>7</v>
      </c>
      <c r="C4527" s="0" t="n">
        <f aca="false">'Profiles 8760'!E4516</f>
        <v>0</v>
      </c>
      <c r="D4527" s="0" t="n">
        <f aca="false">'Profiles 8760'!F4516</f>
        <v>0</v>
      </c>
      <c r="E4527" s="0" t="n">
        <f aca="false">'Profiles 8760'!G4516</f>
        <v>0.925036</v>
      </c>
      <c r="F4527" s="0" t="n">
        <f aca="false">D4527*Assumptions!$C$11*$B$7+E4527*Assumptions!$C$12*$B$8</f>
        <v>37.8339724</v>
      </c>
      <c r="G4527" s="0" t="n">
        <f aca="false">C4527*Assumptions!$C$15</f>
        <v>0</v>
      </c>
      <c r="H4527" s="0" t="n">
        <f aca="false">MIN(F4527,G4527)</f>
        <v>0</v>
      </c>
      <c r="I4527" s="0" t="n">
        <f aca="false">IF(C4527=1,MIN(G4527-H4527,Assumptions!$C$13,P4526),0)</f>
        <v>0</v>
      </c>
      <c r="J4527" s="0" t="n">
        <f aca="false">H4527+I4527</f>
        <v>0</v>
      </c>
      <c r="K4527" s="0" t="n">
        <f aca="false">MIN(IF(C4527=1,F4527-H4527,F4527),Assumptions!$C$13,MAX(0,($B$5-P4526)/$B$6))</f>
        <v>37.8339724</v>
      </c>
      <c r="L4527" s="0" t="n">
        <f aca="false">IF(C4527=1,0,MIN(F4527-K4527,Assumptions!$C$15,MAX(0,$B$10-O4526-M4527)))</f>
        <v>0</v>
      </c>
      <c r="M4527" s="0" t="n">
        <f aca="false">'Profiles 8760'!H4516</f>
        <v>141600</v>
      </c>
      <c r="N4527" s="0" t="n">
        <f aca="false">J4527+L4527</f>
        <v>0</v>
      </c>
      <c r="O4527" s="0" t="n">
        <f aca="false">O4526+N4527</f>
        <v>424446.238128197</v>
      </c>
      <c r="P4527" s="0" t="n">
        <f aca="false">MIN($B$5,P4526+K4527*$B$6-I4527)</f>
        <v>367.21296727632</v>
      </c>
      <c r="Q4527" s="0" t="n">
        <f aca="false">MAX(0,F4527-H4527-K4527-L4527)</f>
        <v>0</v>
      </c>
    </row>
    <row r="4528" customFormat="false" ht="15" hidden="false" customHeight="false" outlineLevel="0" collapsed="false">
      <c r="A4528" s="0" t="n">
        <f aca="false">'Profiles 8760'!A4517</f>
        <v>4515</v>
      </c>
      <c r="B4528" s="0" t="n">
        <f aca="false">'Profiles 8760'!B4517</f>
        <v>7</v>
      </c>
      <c r="C4528" s="0" t="n">
        <f aca="false">'Profiles 8760'!E4517</f>
        <v>0</v>
      </c>
      <c r="D4528" s="0" t="n">
        <f aca="false">'Profiles 8760'!F4517</f>
        <v>0</v>
      </c>
      <c r="E4528" s="0" t="n">
        <f aca="false">'Profiles 8760'!G4517</f>
        <v>0.696211</v>
      </c>
      <c r="F4528" s="0" t="n">
        <f aca="false">D4528*Assumptions!$C$11*$B$7+E4528*Assumptions!$C$12*$B$8</f>
        <v>28.4750299</v>
      </c>
      <c r="G4528" s="0" t="n">
        <f aca="false">C4528*Assumptions!$C$15</f>
        <v>0</v>
      </c>
      <c r="H4528" s="0" t="n">
        <f aca="false">MIN(F4528,G4528)</f>
        <v>0</v>
      </c>
      <c r="I4528" s="0" t="n">
        <f aca="false">IF(C4528=1,MIN(G4528-H4528,Assumptions!$C$13,P4527),0)</f>
        <v>0</v>
      </c>
      <c r="J4528" s="0" t="n">
        <f aca="false">H4528+I4528</f>
        <v>0</v>
      </c>
      <c r="K4528" s="0" t="n">
        <f aca="false">MIN(IF(C4528=1,F4528-H4528,F4528),Assumptions!$C$13,MAX(0,($B$5-P4527)/$B$6))</f>
        <v>28.4750299</v>
      </c>
      <c r="L4528" s="0" t="n">
        <f aca="false">IF(C4528=1,0,MIN(F4528-K4528,Assumptions!$C$15,MAX(0,$B$10-O4527-M4528)))</f>
        <v>0</v>
      </c>
      <c r="M4528" s="0" t="n">
        <f aca="false">'Profiles 8760'!H4517</f>
        <v>141600</v>
      </c>
      <c r="N4528" s="0" t="n">
        <f aca="false">J4528+L4528</f>
        <v>0</v>
      </c>
      <c r="O4528" s="0" t="n">
        <f aca="false">O4527+N4528</f>
        <v>424446.238128197</v>
      </c>
      <c r="P4528" s="0" t="n">
        <f aca="false">MIN($B$5,P4527+K4528*$B$6-I4528)</f>
        <v>391.89512319364</v>
      </c>
      <c r="Q4528" s="0" t="n">
        <f aca="false">MAX(0,F4528-H4528-K4528-L4528)</f>
        <v>0</v>
      </c>
    </row>
    <row r="4529" customFormat="false" ht="15" hidden="false" customHeight="false" outlineLevel="0" collapsed="false">
      <c r="A4529" s="0" t="n">
        <f aca="false">'Profiles 8760'!A4518</f>
        <v>4516</v>
      </c>
      <c r="B4529" s="0" t="n">
        <f aca="false">'Profiles 8760'!B4518</f>
        <v>7</v>
      </c>
      <c r="C4529" s="0" t="n">
        <f aca="false">'Profiles 8760'!E4518</f>
        <v>0</v>
      </c>
      <c r="D4529" s="0" t="n">
        <f aca="false">'Profiles 8760'!F4518</f>
        <v>0</v>
      </c>
      <c r="E4529" s="0" t="n">
        <f aca="false">'Profiles 8760'!G4518</f>
        <v>0.706584</v>
      </c>
      <c r="F4529" s="0" t="n">
        <f aca="false">D4529*Assumptions!$C$11*$B$7+E4529*Assumptions!$C$12*$B$8</f>
        <v>28.8992856</v>
      </c>
      <c r="G4529" s="0" t="n">
        <f aca="false">C4529*Assumptions!$C$15</f>
        <v>0</v>
      </c>
      <c r="H4529" s="0" t="n">
        <f aca="false">MIN(F4529,G4529)</f>
        <v>0</v>
      </c>
      <c r="I4529" s="0" t="n">
        <f aca="false">IF(C4529=1,MIN(G4529-H4529,Assumptions!$C$13,P4528),0)</f>
        <v>0</v>
      </c>
      <c r="J4529" s="0" t="n">
        <f aca="false">H4529+I4529</f>
        <v>0</v>
      </c>
      <c r="K4529" s="0" t="n">
        <f aca="false">MIN(IF(C4529=1,F4529-H4529,F4529),Assumptions!$C$13,MAX(0,($B$5-P4528)/$B$6))</f>
        <v>28.8992856</v>
      </c>
      <c r="L4529" s="0" t="n">
        <f aca="false">IF(C4529=1,0,MIN(F4529-K4529,Assumptions!$C$15,MAX(0,$B$10-O4528-M4529)))</f>
        <v>0</v>
      </c>
      <c r="M4529" s="0" t="n">
        <f aca="false">'Profiles 8760'!H4518</f>
        <v>141600</v>
      </c>
      <c r="N4529" s="0" t="n">
        <f aca="false">J4529+L4529</f>
        <v>0</v>
      </c>
      <c r="O4529" s="0" t="n">
        <f aca="false">O4528+N4529</f>
        <v>424446.238128197</v>
      </c>
      <c r="P4529" s="0" t="n">
        <f aca="false">MIN($B$5,P4528+K4529*$B$6-I4529)</f>
        <v>416.94502395172</v>
      </c>
      <c r="Q4529" s="0" t="n">
        <f aca="false">MAX(0,F4529-H4529-K4529-L4529)</f>
        <v>0</v>
      </c>
    </row>
    <row r="4530" customFormat="false" ht="15" hidden="false" customHeight="false" outlineLevel="0" collapsed="false">
      <c r="A4530" s="0" t="n">
        <f aca="false">'Profiles 8760'!A4519</f>
        <v>4517</v>
      </c>
      <c r="B4530" s="0" t="n">
        <f aca="false">'Profiles 8760'!B4519</f>
        <v>7</v>
      </c>
      <c r="C4530" s="0" t="n">
        <f aca="false">'Profiles 8760'!E4519</f>
        <v>0</v>
      </c>
      <c r="D4530" s="0" t="n">
        <f aca="false">'Profiles 8760'!F4519</f>
        <v>0</v>
      </c>
      <c r="E4530" s="0" t="n">
        <f aca="false">'Profiles 8760'!G4519</f>
        <v>0.625009</v>
      </c>
      <c r="F4530" s="0" t="n">
        <f aca="false">D4530*Assumptions!$C$11*$B$7+E4530*Assumptions!$C$12*$B$8</f>
        <v>25.5628681</v>
      </c>
      <c r="G4530" s="0" t="n">
        <f aca="false">C4530*Assumptions!$C$15</f>
        <v>0</v>
      </c>
      <c r="H4530" s="0" t="n">
        <f aca="false">MIN(F4530,G4530)</f>
        <v>0</v>
      </c>
      <c r="I4530" s="0" t="n">
        <f aca="false">IF(C4530=1,MIN(G4530-H4530,Assumptions!$C$13,P4529),0)</f>
        <v>0</v>
      </c>
      <c r="J4530" s="0" t="n">
        <f aca="false">H4530+I4530</f>
        <v>0</v>
      </c>
      <c r="K4530" s="0" t="n">
        <f aca="false">MIN(IF(C4530=1,F4530-H4530,F4530),Assumptions!$C$13,MAX(0,($B$5-P4529)/$B$6))</f>
        <v>25.5628681</v>
      </c>
      <c r="L4530" s="0" t="n">
        <f aca="false">IF(C4530=1,0,MIN(F4530-K4530,Assumptions!$C$15,MAX(0,$B$10-O4529-M4530)))</f>
        <v>0</v>
      </c>
      <c r="M4530" s="0" t="n">
        <f aca="false">'Profiles 8760'!H4519</f>
        <v>141600</v>
      </c>
      <c r="N4530" s="0" t="n">
        <f aca="false">J4530+L4530</f>
        <v>0</v>
      </c>
      <c r="O4530" s="0" t="n">
        <f aca="false">O4529+N4530</f>
        <v>424446.238128197</v>
      </c>
      <c r="P4530" s="0" t="n">
        <f aca="false">MIN($B$5,P4529+K4530*$B$6-I4530)</f>
        <v>439.1029180208</v>
      </c>
      <c r="Q4530" s="0" t="n">
        <f aca="false">MAX(0,F4530-H4530-K4530-L4530)</f>
        <v>0</v>
      </c>
    </row>
    <row r="4531" customFormat="false" ht="15" hidden="false" customHeight="false" outlineLevel="0" collapsed="false">
      <c r="A4531" s="0" t="n">
        <f aca="false">'Profiles 8760'!A4520</f>
        <v>4518</v>
      </c>
      <c r="B4531" s="0" t="n">
        <f aca="false">'Profiles 8760'!B4520</f>
        <v>7</v>
      </c>
      <c r="C4531" s="0" t="n">
        <f aca="false">'Profiles 8760'!E4520</f>
        <v>0</v>
      </c>
      <c r="D4531" s="0" t="n">
        <f aca="false">'Profiles 8760'!F4520</f>
        <v>0</v>
      </c>
      <c r="E4531" s="0" t="n">
        <f aca="false">'Profiles 8760'!G4520</f>
        <v>0.752044</v>
      </c>
      <c r="F4531" s="0" t="n">
        <f aca="false">D4531*Assumptions!$C$11*$B$7+E4531*Assumptions!$C$12*$B$8</f>
        <v>30.7585996</v>
      </c>
      <c r="G4531" s="0" t="n">
        <f aca="false">C4531*Assumptions!$C$15</f>
        <v>0</v>
      </c>
      <c r="H4531" s="0" t="n">
        <f aca="false">MIN(F4531,G4531)</f>
        <v>0</v>
      </c>
      <c r="I4531" s="0" t="n">
        <f aca="false">IF(C4531=1,MIN(G4531-H4531,Assumptions!$C$13,P4530),0)</f>
        <v>0</v>
      </c>
      <c r="J4531" s="0" t="n">
        <f aca="false">H4531+I4531</f>
        <v>0</v>
      </c>
      <c r="K4531" s="0" t="n">
        <f aca="false">MIN(IF(C4531=1,F4531-H4531,F4531),Assumptions!$C$13,MAX(0,($B$5-P4530)/$B$6))</f>
        <v>30.7585996</v>
      </c>
      <c r="L4531" s="0" t="n">
        <f aca="false">IF(C4531=1,0,MIN(F4531-K4531,Assumptions!$C$15,MAX(0,$B$10-O4530-M4531)))</f>
        <v>0</v>
      </c>
      <c r="M4531" s="0" t="n">
        <f aca="false">'Profiles 8760'!H4520</f>
        <v>141600</v>
      </c>
      <c r="N4531" s="0" t="n">
        <f aca="false">J4531+L4531</f>
        <v>0</v>
      </c>
      <c r="O4531" s="0" t="n">
        <f aca="false">O4530+N4531</f>
        <v>424446.238128197</v>
      </c>
      <c r="P4531" s="0" t="n">
        <f aca="false">MIN($B$5,P4530+K4531*$B$6-I4531)</f>
        <v>465.76447215408</v>
      </c>
      <c r="Q4531" s="0" t="n">
        <f aca="false">MAX(0,F4531-H4531-K4531-L4531)</f>
        <v>0</v>
      </c>
    </row>
    <row r="4532" customFormat="false" ht="15" hidden="false" customHeight="false" outlineLevel="0" collapsed="false">
      <c r="A4532" s="0" t="n">
        <f aca="false">'Profiles 8760'!A4521</f>
        <v>4519</v>
      </c>
      <c r="B4532" s="0" t="n">
        <f aca="false">'Profiles 8760'!B4521</f>
        <v>7</v>
      </c>
      <c r="C4532" s="0" t="n">
        <f aca="false">'Profiles 8760'!E4521</f>
        <v>0</v>
      </c>
      <c r="D4532" s="0" t="n">
        <f aca="false">'Profiles 8760'!F4521</f>
        <v>0.079391</v>
      </c>
      <c r="E4532" s="0" t="n">
        <f aca="false">'Profiles 8760'!G4521</f>
        <v>0.853835</v>
      </c>
      <c r="F4532" s="0" t="n">
        <f aca="false">D4532*Assumptions!$C$11*$B$7+E4532*Assumptions!$C$12*$B$8</f>
        <v>57.8499723</v>
      </c>
      <c r="G4532" s="0" t="n">
        <f aca="false">C4532*Assumptions!$C$15</f>
        <v>0</v>
      </c>
      <c r="H4532" s="0" t="n">
        <f aca="false">MIN(F4532,G4532)</f>
        <v>0</v>
      </c>
      <c r="I4532" s="0" t="n">
        <f aca="false">IF(C4532=1,MIN(G4532-H4532,Assumptions!$C$13,P4531),0)</f>
        <v>0</v>
      </c>
      <c r="J4532" s="0" t="n">
        <f aca="false">H4532+I4532</f>
        <v>0</v>
      </c>
      <c r="K4532" s="0" t="n">
        <f aca="false">MIN(IF(C4532=1,F4532-H4532,F4532),Assumptions!$C$13,MAX(0,($B$5-P4531)/$B$6))</f>
        <v>51.9676140354407</v>
      </c>
      <c r="L4532" s="0" t="n">
        <f aca="false">IF(C4532=1,0,MIN(F4532-K4532,Assumptions!$C$15,MAX(0,$B$10-O4531-M4532)))</f>
        <v>5.88235826455932</v>
      </c>
      <c r="M4532" s="0" t="n">
        <f aca="false">'Profiles 8760'!H4521</f>
        <v>141600</v>
      </c>
      <c r="N4532" s="0" t="n">
        <f aca="false">J4532+L4532</f>
        <v>5.88235826455932</v>
      </c>
      <c r="O4532" s="0" t="n">
        <f aca="false">O4531+N4532</f>
        <v>424452.120486462</v>
      </c>
      <c r="P4532" s="0" t="n">
        <f aca="false">MIN($B$5,P4531+K4532*$B$6-I4532)</f>
        <v>510.81</v>
      </c>
      <c r="Q4532" s="0" t="n">
        <f aca="false">MAX(0,F4532-H4532-K4532-L4532)</f>
        <v>0</v>
      </c>
    </row>
    <row r="4533" customFormat="false" ht="15" hidden="false" customHeight="false" outlineLevel="0" collapsed="false">
      <c r="A4533" s="0" t="n">
        <f aca="false">'Profiles 8760'!A4522</f>
        <v>4520</v>
      </c>
      <c r="B4533" s="0" t="n">
        <f aca="false">'Profiles 8760'!B4522</f>
        <v>7</v>
      </c>
      <c r="C4533" s="0" t="n">
        <f aca="false">'Profiles 8760'!E4522</f>
        <v>1</v>
      </c>
      <c r="D4533" s="0" t="n">
        <f aca="false">'Profiles 8760'!F4522</f>
        <v>0.255285</v>
      </c>
      <c r="E4533" s="0" t="n">
        <f aca="false">'Profiles 8760'!G4522</f>
        <v>0.612444</v>
      </c>
      <c r="F4533" s="0" t="n">
        <f aca="false">D4533*Assumptions!$C$11*$B$7+E4533*Assumptions!$C$12*$B$8</f>
        <v>98.7752676</v>
      </c>
      <c r="G4533" s="0" t="n">
        <f aca="false">C4533*Assumptions!$C$15</f>
        <v>200</v>
      </c>
      <c r="H4533" s="0" t="n">
        <f aca="false">MIN(F4533,G4533)</f>
        <v>98.7752676</v>
      </c>
      <c r="I4533" s="0" t="n">
        <f aca="false">IF(C4533=1,MIN(G4533-H4533,Assumptions!$C$13,P4532),0)</f>
        <v>101.2247324</v>
      </c>
      <c r="J4533" s="0" t="n">
        <f aca="false">H4533+I4533</f>
        <v>200</v>
      </c>
      <c r="K4533" s="0" t="n">
        <f aca="false">MIN(IF(C4533=1,F4533-H4533,F4533),Assumptions!$C$13,MAX(0,($B$5-P4532)/$B$6))</f>
        <v>0</v>
      </c>
      <c r="L4533" s="0" t="n">
        <f aca="false">IF(C4533=1,0,MIN(F4533-K4533,Assumptions!$C$15,MAX(0,$B$10-O4532-M4533)))</f>
        <v>0</v>
      </c>
      <c r="M4533" s="0" t="n">
        <f aca="false">'Profiles 8760'!H4522</f>
        <v>141400</v>
      </c>
      <c r="N4533" s="0" t="n">
        <f aca="false">J4533+L4533</f>
        <v>200</v>
      </c>
      <c r="O4533" s="0" t="n">
        <f aca="false">O4532+N4533</f>
        <v>424652.120486462</v>
      </c>
      <c r="P4533" s="0" t="n">
        <f aca="false">MIN($B$5,P4532+K4533*$B$6-I4533)</f>
        <v>409.5852676</v>
      </c>
      <c r="Q4533" s="0" t="n">
        <f aca="false">MAX(0,F4533-H4533-K4533-L4533)</f>
        <v>0</v>
      </c>
    </row>
    <row r="4534" customFormat="false" ht="15" hidden="false" customHeight="false" outlineLevel="0" collapsed="false">
      <c r="A4534" s="0" t="n">
        <f aca="false">'Profiles 8760'!A4523</f>
        <v>4521</v>
      </c>
      <c r="B4534" s="0" t="n">
        <f aca="false">'Profiles 8760'!B4523</f>
        <v>7</v>
      </c>
      <c r="C4534" s="0" t="n">
        <f aca="false">'Profiles 8760'!E4523</f>
        <v>1</v>
      </c>
      <c r="D4534" s="0" t="n">
        <f aca="false">'Profiles 8760'!F4523</f>
        <v>0.450998</v>
      </c>
      <c r="E4534" s="0" t="n">
        <f aca="false">'Profiles 8760'!G4523</f>
        <v>0.687269</v>
      </c>
      <c r="F4534" s="0" t="n">
        <f aca="false">D4534*Assumptions!$C$11*$B$7+E4534*Assumptions!$C$12*$B$8</f>
        <v>158.3575245</v>
      </c>
      <c r="G4534" s="0" t="n">
        <f aca="false">C4534*Assumptions!$C$15</f>
        <v>200</v>
      </c>
      <c r="H4534" s="0" t="n">
        <f aca="false">MIN(F4534,G4534)</f>
        <v>158.3575245</v>
      </c>
      <c r="I4534" s="0" t="n">
        <f aca="false">IF(C4534=1,MIN(G4534-H4534,Assumptions!$C$13,P4533),0)</f>
        <v>41.6424755</v>
      </c>
      <c r="J4534" s="0" t="n">
        <f aca="false">H4534+I4534</f>
        <v>200</v>
      </c>
      <c r="K4534" s="0" t="n">
        <f aca="false">MIN(IF(C4534=1,F4534-H4534,F4534),Assumptions!$C$13,MAX(0,($B$5-P4533)/$B$6))</f>
        <v>0</v>
      </c>
      <c r="L4534" s="0" t="n">
        <f aca="false">IF(C4534=1,0,MIN(F4534-K4534,Assumptions!$C$15,MAX(0,$B$10-O4533-M4534)))</f>
        <v>0</v>
      </c>
      <c r="M4534" s="0" t="n">
        <f aca="false">'Profiles 8760'!H4523</f>
        <v>141200</v>
      </c>
      <c r="N4534" s="0" t="n">
        <f aca="false">J4534+L4534</f>
        <v>200</v>
      </c>
      <c r="O4534" s="0" t="n">
        <f aca="false">O4533+N4534</f>
        <v>424852.120486462</v>
      </c>
      <c r="P4534" s="0" t="n">
        <f aca="false">MIN($B$5,P4533+K4534*$B$6-I4534)</f>
        <v>367.9427921</v>
      </c>
      <c r="Q4534" s="0" t="n">
        <f aca="false">MAX(0,F4534-H4534-K4534-L4534)</f>
        <v>0</v>
      </c>
    </row>
    <row r="4535" customFormat="false" ht="15" hidden="false" customHeight="false" outlineLevel="0" collapsed="false">
      <c r="A4535" s="0" t="n">
        <f aca="false">'Profiles 8760'!A4524</f>
        <v>4522</v>
      </c>
      <c r="B4535" s="0" t="n">
        <f aca="false">'Profiles 8760'!B4524</f>
        <v>7</v>
      </c>
      <c r="C4535" s="0" t="n">
        <f aca="false">'Profiles 8760'!E4524</f>
        <v>0</v>
      </c>
      <c r="D4535" s="0" t="n">
        <f aca="false">'Profiles 8760'!F4524</f>
        <v>0.635522</v>
      </c>
      <c r="E4535" s="0" t="n">
        <f aca="false">'Profiles 8760'!G4524</f>
        <v>0.63116</v>
      </c>
      <c r="F4535" s="0" t="n">
        <f aca="false">D4535*Assumptions!$C$11*$B$7+E4535*Assumptions!$C$12*$B$8</f>
        <v>209.3531976</v>
      </c>
      <c r="G4535" s="0" t="n">
        <f aca="false">C4535*Assumptions!$C$15</f>
        <v>0</v>
      </c>
      <c r="H4535" s="0" t="n">
        <f aca="false">MIN(F4535,G4535)</f>
        <v>0</v>
      </c>
      <c r="I4535" s="0" t="n">
        <f aca="false">IF(C4535=1,MIN(G4535-H4535,Assumptions!$C$13,P4534),0)</f>
        <v>0</v>
      </c>
      <c r="J4535" s="0" t="n">
        <f aca="false">H4535+I4535</f>
        <v>0</v>
      </c>
      <c r="K4535" s="0" t="n">
        <f aca="false">MIN(IF(C4535=1,F4535-H4535,F4535),Assumptions!$C$13,MAX(0,($B$5-P4534)/$B$6))</f>
        <v>164.82142120443</v>
      </c>
      <c r="L4535" s="0" t="n">
        <f aca="false">IF(C4535=1,0,MIN(F4535-K4535,Assumptions!$C$15,MAX(0,$B$10-O4534-M4535)))</f>
        <v>44.53177639557</v>
      </c>
      <c r="M4535" s="0" t="n">
        <f aca="false">'Profiles 8760'!H4524</f>
        <v>141200</v>
      </c>
      <c r="N4535" s="0" t="n">
        <f aca="false">J4535+L4535</f>
        <v>44.53177639557</v>
      </c>
      <c r="O4535" s="0" t="n">
        <f aca="false">O4534+N4535</f>
        <v>424896.652262858</v>
      </c>
      <c r="P4535" s="0" t="n">
        <f aca="false">MIN($B$5,P4534+K4535*$B$6-I4535)</f>
        <v>510.81</v>
      </c>
      <c r="Q4535" s="0" t="n">
        <f aca="false">MAX(0,F4535-H4535-K4535-L4535)</f>
        <v>0</v>
      </c>
    </row>
    <row r="4536" customFormat="false" ht="15" hidden="false" customHeight="false" outlineLevel="0" collapsed="false">
      <c r="A4536" s="0" t="n">
        <f aca="false">'Profiles 8760'!A4525</f>
        <v>4523</v>
      </c>
      <c r="B4536" s="0" t="n">
        <f aca="false">'Profiles 8760'!B4525</f>
        <v>7</v>
      </c>
      <c r="C4536" s="0" t="n">
        <f aca="false">'Profiles 8760'!E4525</f>
        <v>0</v>
      </c>
      <c r="D4536" s="0" t="n">
        <f aca="false">'Profiles 8760'!F4525</f>
        <v>0.785239</v>
      </c>
      <c r="E4536" s="0" t="n">
        <f aca="false">'Profiles 8760'!G4525</f>
        <v>0.705041</v>
      </c>
      <c r="F4536" s="0" t="n">
        <f aca="false">D4536*Assumptions!$C$11*$B$7+E4536*Assumptions!$C$12*$B$8</f>
        <v>255.6132001</v>
      </c>
      <c r="G4536" s="0" t="n">
        <f aca="false">C4536*Assumptions!$C$15</f>
        <v>0</v>
      </c>
      <c r="H4536" s="0" t="n">
        <f aca="false">MIN(F4536,G4536)</f>
        <v>0</v>
      </c>
      <c r="I4536" s="0" t="n">
        <f aca="false">IF(C4536=1,MIN(G4536-H4536,Assumptions!$C$13,P4535),0)</f>
        <v>0</v>
      </c>
      <c r="J4536" s="0" t="n">
        <f aca="false">H4536+I4536</f>
        <v>0</v>
      </c>
      <c r="K4536" s="0" t="n">
        <f aca="false">MIN(IF(C4536=1,F4536-H4536,F4536),Assumptions!$C$13,MAX(0,($B$5-P4535)/$B$6))</f>
        <v>0</v>
      </c>
      <c r="L4536" s="0" t="n">
        <f aca="false">IF(C4536=1,0,MIN(F4536-K4536,Assumptions!$C$15,MAX(0,$B$10-O4535-M4536)))</f>
        <v>200</v>
      </c>
      <c r="M4536" s="0" t="n">
        <f aca="false">'Profiles 8760'!H4525</f>
        <v>141200</v>
      </c>
      <c r="N4536" s="0" t="n">
        <f aca="false">J4536+L4536</f>
        <v>200</v>
      </c>
      <c r="O4536" s="0" t="n">
        <f aca="false">O4535+N4536</f>
        <v>425096.652262858</v>
      </c>
      <c r="P4536" s="0" t="n">
        <f aca="false">MIN($B$5,P4535+K4536*$B$6-I4536)</f>
        <v>510.81</v>
      </c>
      <c r="Q4536" s="0" t="n">
        <f aca="false">MAX(0,F4536-H4536-K4536-L4536)</f>
        <v>55.6132001</v>
      </c>
    </row>
    <row r="4537" customFormat="false" ht="15" hidden="false" customHeight="false" outlineLevel="0" collapsed="false">
      <c r="A4537" s="0" t="n">
        <f aca="false">'Profiles 8760'!A4526</f>
        <v>4524</v>
      </c>
      <c r="B4537" s="0" t="n">
        <f aca="false">'Profiles 8760'!B4526</f>
        <v>7</v>
      </c>
      <c r="C4537" s="0" t="n">
        <f aca="false">'Profiles 8760'!E4526</f>
        <v>0</v>
      </c>
      <c r="D4537" s="0" t="n">
        <f aca="false">'Profiles 8760'!F4526</f>
        <v>0.882473</v>
      </c>
      <c r="E4537" s="0" t="n">
        <f aca="false">'Profiles 8760'!G4526</f>
        <v>0.50214</v>
      </c>
      <c r="F4537" s="0" t="n">
        <f aca="false">D4537*Assumptions!$C$11*$B$7+E4537*Assumptions!$C$12*$B$8</f>
        <v>275.3957284</v>
      </c>
      <c r="G4537" s="0" t="n">
        <f aca="false">C4537*Assumptions!$C$15</f>
        <v>0</v>
      </c>
      <c r="H4537" s="0" t="n">
        <f aca="false">MIN(F4537,G4537)</f>
        <v>0</v>
      </c>
      <c r="I4537" s="0" t="n">
        <f aca="false">IF(C4537=1,MIN(G4537-H4537,Assumptions!$C$13,P4536),0)</f>
        <v>0</v>
      </c>
      <c r="J4537" s="0" t="n">
        <f aca="false">H4537+I4537</f>
        <v>0</v>
      </c>
      <c r="K4537" s="0" t="n">
        <f aca="false">MIN(IF(C4537=1,F4537-H4537,F4537),Assumptions!$C$13,MAX(0,($B$5-P4536)/$B$6))</f>
        <v>0</v>
      </c>
      <c r="L4537" s="0" t="n">
        <f aca="false">IF(C4537=1,0,MIN(F4537-K4537,Assumptions!$C$15,MAX(0,$B$10-O4536-M4537)))</f>
        <v>200</v>
      </c>
      <c r="M4537" s="0" t="n">
        <f aca="false">'Profiles 8760'!H4526</f>
        <v>141200</v>
      </c>
      <c r="N4537" s="0" t="n">
        <f aca="false">J4537+L4537</f>
        <v>200</v>
      </c>
      <c r="O4537" s="0" t="n">
        <f aca="false">O4536+N4537</f>
        <v>425296.652262858</v>
      </c>
      <c r="P4537" s="0" t="n">
        <f aca="false">MIN($B$5,P4536+K4537*$B$6-I4537)</f>
        <v>510.81</v>
      </c>
      <c r="Q4537" s="0" t="n">
        <f aca="false">MAX(0,F4537-H4537-K4537-L4537)</f>
        <v>75.3957284</v>
      </c>
    </row>
    <row r="4538" customFormat="false" ht="15" hidden="false" customHeight="false" outlineLevel="0" collapsed="false">
      <c r="A4538" s="0" t="n">
        <f aca="false">'Profiles 8760'!A4527</f>
        <v>4525</v>
      </c>
      <c r="B4538" s="0" t="n">
        <f aca="false">'Profiles 8760'!B4527</f>
        <v>7</v>
      </c>
      <c r="C4538" s="0" t="n">
        <f aca="false">'Profiles 8760'!E4527</f>
        <v>0</v>
      </c>
      <c r="D4538" s="0" t="n">
        <f aca="false">'Profiles 8760'!F4527</f>
        <v>0.916145</v>
      </c>
      <c r="E4538" s="0" t="n">
        <f aca="false">'Profiles 8760'!G4527</f>
        <v>0.585204</v>
      </c>
      <c r="F4538" s="0" t="n">
        <f aca="false">D4538*Assumptions!$C$11*$B$7+E4538*Assumptions!$C$12*$B$8</f>
        <v>288.5175196</v>
      </c>
      <c r="G4538" s="0" t="n">
        <f aca="false">C4538*Assumptions!$C$15</f>
        <v>0</v>
      </c>
      <c r="H4538" s="0" t="n">
        <f aca="false">MIN(F4538,G4538)</f>
        <v>0</v>
      </c>
      <c r="I4538" s="0" t="n">
        <f aca="false">IF(C4538=1,MIN(G4538-H4538,Assumptions!$C$13,P4537),0)</f>
        <v>0</v>
      </c>
      <c r="J4538" s="0" t="n">
        <f aca="false">H4538+I4538</f>
        <v>0</v>
      </c>
      <c r="K4538" s="0" t="n">
        <f aca="false">MIN(IF(C4538=1,F4538-H4538,F4538),Assumptions!$C$13,MAX(0,($B$5-P4537)/$B$6))</f>
        <v>0</v>
      </c>
      <c r="L4538" s="0" t="n">
        <f aca="false">IF(C4538=1,0,MIN(F4538-K4538,Assumptions!$C$15,MAX(0,$B$10-O4537-M4538)))</f>
        <v>200</v>
      </c>
      <c r="M4538" s="0" t="n">
        <f aca="false">'Profiles 8760'!H4527</f>
        <v>141200</v>
      </c>
      <c r="N4538" s="0" t="n">
        <f aca="false">J4538+L4538</f>
        <v>200</v>
      </c>
      <c r="O4538" s="0" t="n">
        <f aca="false">O4537+N4538</f>
        <v>425496.652262858</v>
      </c>
      <c r="P4538" s="0" t="n">
        <f aca="false">MIN($B$5,P4537+K4538*$B$6-I4538)</f>
        <v>510.81</v>
      </c>
      <c r="Q4538" s="0" t="n">
        <f aca="false">MAX(0,F4538-H4538-K4538-L4538)</f>
        <v>88.5175196</v>
      </c>
    </row>
    <row r="4539" customFormat="false" ht="15" hidden="false" customHeight="false" outlineLevel="0" collapsed="false">
      <c r="A4539" s="0" t="n">
        <f aca="false">'Profiles 8760'!A4528</f>
        <v>4526</v>
      </c>
      <c r="B4539" s="0" t="n">
        <f aca="false">'Profiles 8760'!B4528</f>
        <v>7</v>
      </c>
      <c r="C4539" s="0" t="n">
        <f aca="false">'Profiles 8760'!E4528</f>
        <v>0</v>
      </c>
      <c r="D4539" s="0" t="n">
        <f aca="false">'Profiles 8760'!F4528</f>
        <v>0.882473</v>
      </c>
      <c r="E4539" s="0" t="n">
        <f aca="false">'Profiles 8760'!G4528</f>
        <v>0.715389</v>
      </c>
      <c r="F4539" s="0" t="n">
        <f aca="false">D4539*Assumptions!$C$11*$B$7+E4539*Assumptions!$C$12*$B$8</f>
        <v>284.1176125</v>
      </c>
      <c r="G4539" s="0" t="n">
        <f aca="false">C4539*Assumptions!$C$15</f>
        <v>0</v>
      </c>
      <c r="H4539" s="0" t="n">
        <f aca="false">MIN(F4539,G4539)</f>
        <v>0</v>
      </c>
      <c r="I4539" s="0" t="n">
        <f aca="false">IF(C4539=1,MIN(G4539-H4539,Assumptions!$C$13,P4538),0)</f>
        <v>0</v>
      </c>
      <c r="J4539" s="0" t="n">
        <f aca="false">H4539+I4539</f>
        <v>0</v>
      </c>
      <c r="K4539" s="0" t="n">
        <f aca="false">MIN(IF(C4539=1,F4539-H4539,F4539),Assumptions!$C$13,MAX(0,($B$5-P4538)/$B$6))</f>
        <v>0</v>
      </c>
      <c r="L4539" s="0" t="n">
        <f aca="false">IF(C4539=1,0,MIN(F4539-K4539,Assumptions!$C$15,MAX(0,$B$10-O4538-M4539)))</f>
        <v>200</v>
      </c>
      <c r="M4539" s="0" t="n">
        <f aca="false">'Profiles 8760'!H4528</f>
        <v>141200</v>
      </c>
      <c r="N4539" s="0" t="n">
        <f aca="false">J4539+L4539</f>
        <v>200</v>
      </c>
      <c r="O4539" s="0" t="n">
        <f aca="false">O4538+N4539</f>
        <v>425696.652262858</v>
      </c>
      <c r="P4539" s="0" t="n">
        <f aca="false">MIN($B$5,P4538+K4539*$B$6-I4539)</f>
        <v>510.81</v>
      </c>
      <c r="Q4539" s="0" t="n">
        <f aca="false">MAX(0,F4539-H4539-K4539-L4539)</f>
        <v>84.1176125</v>
      </c>
    </row>
    <row r="4540" customFormat="false" ht="15" hidden="false" customHeight="false" outlineLevel="0" collapsed="false">
      <c r="A4540" s="0" t="n">
        <f aca="false">'Profiles 8760'!A4529</f>
        <v>4527</v>
      </c>
      <c r="B4540" s="0" t="n">
        <f aca="false">'Profiles 8760'!B4529</f>
        <v>7</v>
      </c>
      <c r="C4540" s="0" t="n">
        <f aca="false">'Profiles 8760'!E4529</f>
        <v>0</v>
      </c>
      <c r="D4540" s="0" t="n">
        <f aca="false">'Profiles 8760'!F4529</f>
        <v>0.785239</v>
      </c>
      <c r="E4540" s="0" t="n">
        <f aca="false">'Profiles 8760'!G4529</f>
        <v>0.610428</v>
      </c>
      <c r="F4540" s="0" t="n">
        <f aca="false">D4540*Assumptions!$C$11*$B$7+E4540*Assumptions!$C$12*$B$8</f>
        <v>251.7435284</v>
      </c>
      <c r="G4540" s="0" t="n">
        <f aca="false">C4540*Assumptions!$C$15</f>
        <v>0</v>
      </c>
      <c r="H4540" s="0" t="n">
        <f aca="false">MIN(F4540,G4540)</f>
        <v>0</v>
      </c>
      <c r="I4540" s="0" t="n">
        <f aca="false">IF(C4540=1,MIN(G4540-H4540,Assumptions!$C$13,P4539),0)</f>
        <v>0</v>
      </c>
      <c r="J4540" s="0" t="n">
        <f aca="false">H4540+I4540</f>
        <v>0</v>
      </c>
      <c r="K4540" s="0" t="n">
        <f aca="false">MIN(IF(C4540=1,F4540-H4540,F4540),Assumptions!$C$13,MAX(0,($B$5-P4539)/$B$6))</f>
        <v>0</v>
      </c>
      <c r="L4540" s="0" t="n">
        <f aca="false">IF(C4540=1,0,MIN(F4540-K4540,Assumptions!$C$15,MAX(0,$B$10-O4539-M4540)))</f>
        <v>200</v>
      </c>
      <c r="M4540" s="0" t="n">
        <f aca="false">'Profiles 8760'!H4529</f>
        <v>141200</v>
      </c>
      <c r="N4540" s="0" t="n">
        <f aca="false">J4540+L4540</f>
        <v>200</v>
      </c>
      <c r="O4540" s="0" t="n">
        <f aca="false">O4539+N4540</f>
        <v>425896.652262858</v>
      </c>
      <c r="P4540" s="0" t="n">
        <f aca="false">MIN($B$5,P4539+K4540*$B$6-I4540)</f>
        <v>510.81</v>
      </c>
      <c r="Q4540" s="0" t="n">
        <f aca="false">MAX(0,F4540-H4540-K4540-L4540)</f>
        <v>51.7435284</v>
      </c>
    </row>
    <row r="4541" customFormat="false" ht="15" hidden="false" customHeight="false" outlineLevel="0" collapsed="false">
      <c r="A4541" s="0" t="n">
        <f aca="false">'Profiles 8760'!A4530</f>
        <v>4528</v>
      </c>
      <c r="B4541" s="0" t="n">
        <f aca="false">'Profiles 8760'!B4530</f>
        <v>7</v>
      </c>
      <c r="C4541" s="0" t="n">
        <f aca="false">'Profiles 8760'!E4530</f>
        <v>0</v>
      </c>
      <c r="D4541" s="0" t="n">
        <f aca="false">'Profiles 8760'!F4530</f>
        <v>0.635522</v>
      </c>
      <c r="E4541" s="0" t="n">
        <f aca="false">'Profiles 8760'!G4530</f>
        <v>0.924121</v>
      </c>
      <c r="F4541" s="0" t="n">
        <f aca="false">D4541*Assumptions!$C$11*$B$7+E4541*Assumptions!$C$12*$B$8</f>
        <v>221.3353025</v>
      </c>
      <c r="G4541" s="0" t="n">
        <f aca="false">C4541*Assumptions!$C$15</f>
        <v>0</v>
      </c>
      <c r="H4541" s="0" t="n">
        <f aca="false">MIN(F4541,G4541)</f>
        <v>0</v>
      </c>
      <c r="I4541" s="0" t="n">
        <f aca="false">IF(C4541=1,MIN(G4541-H4541,Assumptions!$C$13,P4540),0)</f>
        <v>0</v>
      </c>
      <c r="J4541" s="0" t="n">
        <f aca="false">H4541+I4541</f>
        <v>0</v>
      </c>
      <c r="K4541" s="0" t="n">
        <f aca="false">MIN(IF(C4541=1,F4541-H4541,F4541),Assumptions!$C$13,MAX(0,($B$5-P4540)/$B$6))</f>
        <v>0</v>
      </c>
      <c r="L4541" s="0" t="n">
        <f aca="false">IF(C4541=1,0,MIN(F4541-K4541,Assumptions!$C$15,MAX(0,$B$10-O4540-M4541)))</f>
        <v>200</v>
      </c>
      <c r="M4541" s="0" t="n">
        <f aca="false">'Profiles 8760'!H4530</f>
        <v>141200</v>
      </c>
      <c r="N4541" s="0" t="n">
        <f aca="false">J4541+L4541</f>
        <v>200</v>
      </c>
      <c r="O4541" s="0" t="n">
        <f aca="false">O4540+N4541</f>
        <v>426096.652262858</v>
      </c>
      <c r="P4541" s="0" t="n">
        <f aca="false">MIN($B$5,P4540+K4541*$B$6-I4541)</f>
        <v>510.81</v>
      </c>
      <c r="Q4541" s="0" t="n">
        <f aca="false">MAX(0,F4541-H4541-K4541-L4541)</f>
        <v>21.3353025</v>
      </c>
    </row>
    <row r="4542" customFormat="false" ht="15" hidden="false" customHeight="false" outlineLevel="0" collapsed="false">
      <c r="A4542" s="0" t="n">
        <f aca="false">'Profiles 8760'!A4531</f>
        <v>4529</v>
      </c>
      <c r="B4542" s="0" t="n">
        <f aca="false">'Profiles 8760'!B4531</f>
        <v>7</v>
      </c>
      <c r="C4542" s="0" t="n">
        <f aca="false">'Profiles 8760'!E4531</f>
        <v>0</v>
      </c>
      <c r="D4542" s="0" t="n">
        <f aca="false">'Profiles 8760'!F4531</f>
        <v>0.450998</v>
      </c>
      <c r="E4542" s="0" t="n">
        <f aca="false">'Profiles 8760'!G4531</f>
        <v>0.997796</v>
      </c>
      <c r="F4542" s="0" t="n">
        <f aca="false">D4542*Assumptions!$C$11*$B$7+E4542*Assumptions!$C$12*$B$8</f>
        <v>171.0580788</v>
      </c>
      <c r="G4542" s="0" t="n">
        <f aca="false">C4542*Assumptions!$C$15</f>
        <v>0</v>
      </c>
      <c r="H4542" s="0" t="n">
        <f aca="false">MIN(F4542,G4542)</f>
        <v>0</v>
      </c>
      <c r="I4542" s="0" t="n">
        <f aca="false">IF(C4542=1,MIN(G4542-H4542,Assumptions!$C$13,P4541),0)</f>
        <v>0</v>
      </c>
      <c r="J4542" s="0" t="n">
        <f aca="false">H4542+I4542</f>
        <v>0</v>
      </c>
      <c r="K4542" s="0" t="n">
        <f aca="false">MIN(IF(C4542=1,F4542-H4542,F4542),Assumptions!$C$13,MAX(0,($B$5-P4541)/$B$6))</f>
        <v>0</v>
      </c>
      <c r="L4542" s="0" t="n">
        <f aca="false">IF(C4542=1,0,MIN(F4542-K4542,Assumptions!$C$15,MAX(0,$B$10-O4541-M4542)))</f>
        <v>171.0580788</v>
      </c>
      <c r="M4542" s="0" t="n">
        <f aca="false">'Profiles 8760'!H4531</f>
        <v>141200</v>
      </c>
      <c r="N4542" s="0" t="n">
        <f aca="false">J4542+L4542</f>
        <v>171.0580788</v>
      </c>
      <c r="O4542" s="0" t="n">
        <f aca="false">O4541+N4542</f>
        <v>426267.710341658</v>
      </c>
      <c r="P4542" s="0" t="n">
        <f aca="false">MIN($B$5,P4541+K4542*$B$6-I4542)</f>
        <v>510.81</v>
      </c>
      <c r="Q4542" s="0" t="n">
        <f aca="false">MAX(0,F4542-H4542-K4542-L4542)</f>
        <v>0</v>
      </c>
    </row>
    <row r="4543" customFormat="false" ht="15" hidden="false" customHeight="false" outlineLevel="0" collapsed="false">
      <c r="A4543" s="0" t="n">
        <f aca="false">'Profiles 8760'!A4532</f>
        <v>4530</v>
      </c>
      <c r="B4543" s="0" t="n">
        <f aca="false">'Profiles 8760'!B4532</f>
        <v>7</v>
      </c>
      <c r="C4543" s="0" t="n">
        <f aca="false">'Profiles 8760'!E4532</f>
        <v>0</v>
      </c>
      <c r="D4543" s="0" t="n">
        <f aca="false">'Profiles 8760'!F4532</f>
        <v>0.255285</v>
      </c>
      <c r="E4543" s="0" t="n">
        <f aca="false">'Profiles 8760'!G4532</f>
        <v>0.555353</v>
      </c>
      <c r="F4543" s="0" t="n">
        <f aca="false">D4543*Assumptions!$C$11*$B$7+E4543*Assumptions!$C$12*$B$8</f>
        <v>96.4402457</v>
      </c>
      <c r="G4543" s="0" t="n">
        <f aca="false">C4543*Assumptions!$C$15</f>
        <v>0</v>
      </c>
      <c r="H4543" s="0" t="n">
        <f aca="false">MIN(F4543,G4543)</f>
        <v>0</v>
      </c>
      <c r="I4543" s="0" t="n">
        <f aca="false">IF(C4543=1,MIN(G4543-H4543,Assumptions!$C$13,P4542),0)</f>
        <v>0</v>
      </c>
      <c r="J4543" s="0" t="n">
        <f aca="false">H4543+I4543</f>
        <v>0</v>
      </c>
      <c r="K4543" s="0" t="n">
        <f aca="false">MIN(IF(C4543=1,F4543-H4543,F4543),Assumptions!$C$13,MAX(0,($B$5-P4542)/$B$6))</f>
        <v>0</v>
      </c>
      <c r="L4543" s="0" t="n">
        <f aca="false">IF(C4543=1,0,MIN(F4543-K4543,Assumptions!$C$15,MAX(0,$B$10-O4542-M4543)))</f>
        <v>96.4402457</v>
      </c>
      <c r="M4543" s="0" t="n">
        <f aca="false">'Profiles 8760'!H4532</f>
        <v>141200</v>
      </c>
      <c r="N4543" s="0" t="n">
        <f aca="false">J4543+L4543</f>
        <v>96.4402457</v>
      </c>
      <c r="O4543" s="0" t="n">
        <f aca="false">O4542+N4543</f>
        <v>426364.150587358</v>
      </c>
      <c r="P4543" s="0" t="n">
        <f aca="false">MIN($B$5,P4542+K4543*$B$6-I4543)</f>
        <v>510.81</v>
      </c>
      <c r="Q4543" s="0" t="n">
        <f aca="false">MAX(0,F4543-H4543-K4543-L4543)</f>
        <v>0</v>
      </c>
    </row>
    <row r="4544" customFormat="false" ht="15" hidden="false" customHeight="false" outlineLevel="0" collapsed="false">
      <c r="A4544" s="0" t="n">
        <f aca="false">'Profiles 8760'!A4533</f>
        <v>4531</v>
      </c>
      <c r="B4544" s="0" t="n">
        <f aca="false">'Profiles 8760'!B4533</f>
        <v>7</v>
      </c>
      <c r="C4544" s="0" t="n">
        <f aca="false">'Profiles 8760'!E4533</f>
        <v>0</v>
      </c>
      <c r="D4544" s="0" t="n">
        <f aca="false">'Profiles 8760'!F4533</f>
        <v>0.079391</v>
      </c>
      <c r="E4544" s="0" t="n">
        <f aca="false">'Profiles 8760'!G4533</f>
        <v>0.405422</v>
      </c>
      <c r="F4544" s="0" t="n">
        <f aca="false">D4544*Assumptions!$C$11*$B$7+E4544*Assumptions!$C$12*$B$8</f>
        <v>39.5098806</v>
      </c>
      <c r="G4544" s="0" t="n">
        <f aca="false">C4544*Assumptions!$C$15</f>
        <v>0</v>
      </c>
      <c r="H4544" s="0" t="n">
        <f aca="false">MIN(F4544,G4544)</f>
        <v>0</v>
      </c>
      <c r="I4544" s="0" t="n">
        <f aca="false">IF(C4544=1,MIN(G4544-H4544,Assumptions!$C$13,P4543),0)</f>
        <v>0</v>
      </c>
      <c r="J4544" s="0" t="n">
        <f aca="false">H4544+I4544</f>
        <v>0</v>
      </c>
      <c r="K4544" s="0" t="n">
        <f aca="false">MIN(IF(C4544=1,F4544-H4544,F4544),Assumptions!$C$13,MAX(0,($B$5-P4543)/$B$6))</f>
        <v>0</v>
      </c>
      <c r="L4544" s="0" t="n">
        <f aca="false">IF(C4544=1,0,MIN(F4544-K4544,Assumptions!$C$15,MAX(0,$B$10-O4543-M4544)))</f>
        <v>39.5098806</v>
      </c>
      <c r="M4544" s="0" t="n">
        <f aca="false">'Profiles 8760'!H4533</f>
        <v>141200</v>
      </c>
      <c r="N4544" s="0" t="n">
        <f aca="false">J4544+L4544</f>
        <v>39.5098806</v>
      </c>
      <c r="O4544" s="0" t="n">
        <f aca="false">O4543+N4544</f>
        <v>426403.660467958</v>
      </c>
      <c r="P4544" s="0" t="n">
        <f aca="false">MIN($B$5,P4543+K4544*$B$6-I4544)</f>
        <v>510.81</v>
      </c>
      <c r="Q4544" s="0" t="n">
        <f aca="false">MAX(0,F4544-H4544-K4544-L4544)</f>
        <v>0</v>
      </c>
    </row>
    <row r="4545" customFormat="false" ht="15" hidden="false" customHeight="false" outlineLevel="0" collapsed="false">
      <c r="A4545" s="0" t="n">
        <f aca="false">'Profiles 8760'!A4534</f>
        <v>4532</v>
      </c>
      <c r="B4545" s="0" t="n">
        <f aca="false">'Profiles 8760'!B4534</f>
        <v>7</v>
      </c>
      <c r="C4545" s="0" t="n">
        <f aca="false">'Profiles 8760'!E4534</f>
        <v>1</v>
      </c>
      <c r="D4545" s="0" t="n">
        <f aca="false">'Profiles 8760'!F4534</f>
        <v>0</v>
      </c>
      <c r="E4545" s="0" t="n">
        <f aca="false">'Profiles 8760'!G4534</f>
        <v>0.560369</v>
      </c>
      <c r="F4545" s="0" t="n">
        <f aca="false">D4545*Assumptions!$C$11*$B$7+E4545*Assumptions!$C$12*$B$8</f>
        <v>22.9190921</v>
      </c>
      <c r="G4545" s="0" t="n">
        <f aca="false">C4545*Assumptions!$C$15</f>
        <v>200</v>
      </c>
      <c r="H4545" s="0" t="n">
        <f aca="false">MIN(F4545,G4545)</f>
        <v>22.9190921</v>
      </c>
      <c r="I4545" s="0" t="n">
        <f aca="false">IF(C4545=1,MIN(G4545-H4545,Assumptions!$C$13,P4544),0)</f>
        <v>177.0809079</v>
      </c>
      <c r="J4545" s="0" t="n">
        <f aca="false">H4545+I4545</f>
        <v>200</v>
      </c>
      <c r="K4545" s="0" t="n">
        <f aca="false">MIN(IF(C4545=1,F4545-H4545,F4545),Assumptions!$C$13,MAX(0,($B$5-P4544)/$B$6))</f>
        <v>0</v>
      </c>
      <c r="L4545" s="0" t="n">
        <f aca="false">IF(C4545=1,0,MIN(F4545-K4545,Assumptions!$C$15,MAX(0,$B$10-O4544-M4545)))</f>
        <v>0</v>
      </c>
      <c r="M4545" s="0" t="n">
        <f aca="false">'Profiles 8760'!H4534</f>
        <v>141000</v>
      </c>
      <c r="N4545" s="0" t="n">
        <f aca="false">J4545+L4545</f>
        <v>200</v>
      </c>
      <c r="O4545" s="0" t="n">
        <f aca="false">O4544+N4545</f>
        <v>426603.660467958</v>
      </c>
      <c r="P4545" s="0" t="n">
        <f aca="false">MIN($B$5,P4544+K4545*$B$6-I4545)</f>
        <v>333.7290921</v>
      </c>
      <c r="Q4545" s="0" t="n">
        <f aca="false">MAX(0,F4545-H4545-K4545-L4545)</f>
        <v>0</v>
      </c>
    </row>
    <row r="4546" customFormat="false" ht="15" hidden="false" customHeight="false" outlineLevel="0" collapsed="false">
      <c r="A4546" s="0" t="n">
        <f aca="false">'Profiles 8760'!A4535</f>
        <v>4533</v>
      </c>
      <c r="B4546" s="0" t="n">
        <f aca="false">'Profiles 8760'!B4535</f>
        <v>7</v>
      </c>
      <c r="C4546" s="0" t="n">
        <f aca="false">'Profiles 8760'!E4535</f>
        <v>1</v>
      </c>
      <c r="D4546" s="0" t="n">
        <f aca="false">'Profiles 8760'!F4535</f>
        <v>0</v>
      </c>
      <c r="E4546" s="0" t="n">
        <f aca="false">'Profiles 8760'!G4535</f>
        <v>0.480151</v>
      </c>
      <c r="F4546" s="0" t="n">
        <f aca="false">D4546*Assumptions!$C$11*$B$7+E4546*Assumptions!$C$12*$B$8</f>
        <v>19.6381759</v>
      </c>
      <c r="G4546" s="0" t="n">
        <f aca="false">C4546*Assumptions!$C$15</f>
        <v>200</v>
      </c>
      <c r="H4546" s="0" t="n">
        <f aca="false">MIN(F4546,G4546)</f>
        <v>19.6381759</v>
      </c>
      <c r="I4546" s="0" t="n">
        <f aca="false">IF(C4546=1,MIN(G4546-H4546,Assumptions!$C$13,P4545),0)</f>
        <v>180</v>
      </c>
      <c r="J4546" s="0" t="n">
        <f aca="false">H4546+I4546</f>
        <v>199.6381759</v>
      </c>
      <c r="K4546" s="0" t="n">
        <f aca="false">MIN(IF(C4546=1,F4546-H4546,F4546),Assumptions!$C$13,MAX(0,($B$5-P4545)/$B$6))</f>
        <v>0</v>
      </c>
      <c r="L4546" s="0" t="n">
        <f aca="false">IF(C4546=1,0,MIN(F4546-K4546,Assumptions!$C$15,MAX(0,$B$10-O4545-M4546)))</f>
        <v>0</v>
      </c>
      <c r="M4546" s="0" t="n">
        <f aca="false">'Profiles 8760'!H4535</f>
        <v>140800</v>
      </c>
      <c r="N4546" s="0" t="n">
        <f aca="false">J4546+L4546</f>
        <v>199.6381759</v>
      </c>
      <c r="O4546" s="0" t="n">
        <f aca="false">O4545+N4546</f>
        <v>426803.298643858</v>
      </c>
      <c r="P4546" s="0" t="n">
        <f aca="false">MIN($B$5,P4545+K4546*$B$6-I4546)</f>
        <v>153.7290921</v>
      </c>
      <c r="Q4546" s="0" t="n">
        <f aca="false">MAX(0,F4546-H4546-K4546-L4546)</f>
        <v>0</v>
      </c>
    </row>
    <row r="4547" customFormat="false" ht="15" hidden="false" customHeight="false" outlineLevel="0" collapsed="false">
      <c r="A4547" s="0" t="n">
        <f aca="false">'Profiles 8760'!A4536</f>
        <v>4534</v>
      </c>
      <c r="B4547" s="0" t="n">
        <f aca="false">'Profiles 8760'!B4536</f>
        <v>7</v>
      </c>
      <c r="C4547" s="0" t="n">
        <f aca="false">'Profiles 8760'!E4536</f>
        <v>0</v>
      </c>
      <c r="D4547" s="0" t="n">
        <f aca="false">'Profiles 8760'!F4536</f>
        <v>0</v>
      </c>
      <c r="E4547" s="0" t="n">
        <f aca="false">'Profiles 8760'!G4536</f>
        <v>0.499956</v>
      </c>
      <c r="F4547" s="0" t="n">
        <f aca="false">D4547*Assumptions!$C$11*$B$7+E4547*Assumptions!$C$12*$B$8</f>
        <v>20.4482004</v>
      </c>
      <c r="G4547" s="0" t="n">
        <f aca="false">C4547*Assumptions!$C$15</f>
        <v>0</v>
      </c>
      <c r="H4547" s="0" t="n">
        <f aca="false">MIN(F4547,G4547)</f>
        <v>0</v>
      </c>
      <c r="I4547" s="0" t="n">
        <f aca="false">IF(C4547=1,MIN(G4547-H4547,Assumptions!$C$13,P4546),0)</f>
        <v>0</v>
      </c>
      <c r="J4547" s="0" t="n">
        <f aca="false">H4547+I4547</f>
        <v>0</v>
      </c>
      <c r="K4547" s="0" t="n">
        <f aca="false">MIN(IF(C4547=1,F4547-H4547,F4547),Assumptions!$C$13,MAX(0,($B$5-P4546)/$B$6))</f>
        <v>20.4482004</v>
      </c>
      <c r="L4547" s="0" t="n">
        <f aca="false">IF(C4547=1,0,MIN(F4547-K4547,Assumptions!$C$15,MAX(0,$B$10-O4546-M4547)))</f>
        <v>0</v>
      </c>
      <c r="M4547" s="0" t="n">
        <f aca="false">'Profiles 8760'!H4536</f>
        <v>140800</v>
      </c>
      <c r="N4547" s="0" t="n">
        <f aca="false">J4547+L4547</f>
        <v>0</v>
      </c>
      <c r="O4547" s="0" t="n">
        <f aca="false">O4546+N4547</f>
        <v>426803.298643858</v>
      </c>
      <c r="P4547" s="0" t="n">
        <f aca="false">MIN($B$5,P4546+K4547*$B$6-I4547)</f>
        <v>171.45359220672</v>
      </c>
      <c r="Q4547" s="0" t="n">
        <f aca="false">MAX(0,F4547-H4547-K4547-L4547)</f>
        <v>0</v>
      </c>
    </row>
    <row r="4548" customFormat="false" ht="15" hidden="false" customHeight="false" outlineLevel="0" collapsed="false">
      <c r="A4548" s="0" t="n">
        <f aca="false">'Profiles 8760'!A4537</f>
        <v>4535</v>
      </c>
      <c r="B4548" s="0" t="n">
        <f aca="false">'Profiles 8760'!B4537</f>
        <v>7</v>
      </c>
      <c r="C4548" s="0" t="n">
        <f aca="false">'Profiles 8760'!E4537</f>
        <v>0</v>
      </c>
      <c r="D4548" s="0" t="n">
        <f aca="false">'Profiles 8760'!F4537</f>
        <v>0</v>
      </c>
      <c r="E4548" s="0" t="n">
        <f aca="false">'Profiles 8760'!G4537</f>
        <v>0.453455</v>
      </c>
      <c r="F4548" s="0" t="n">
        <f aca="false">D4548*Assumptions!$C$11*$B$7+E4548*Assumptions!$C$12*$B$8</f>
        <v>18.5463095</v>
      </c>
      <c r="G4548" s="0" t="n">
        <f aca="false">C4548*Assumptions!$C$15</f>
        <v>0</v>
      </c>
      <c r="H4548" s="0" t="n">
        <f aca="false">MIN(F4548,G4548)</f>
        <v>0</v>
      </c>
      <c r="I4548" s="0" t="n">
        <f aca="false">IF(C4548=1,MIN(G4548-H4548,Assumptions!$C$13,P4547),0)</f>
        <v>0</v>
      </c>
      <c r="J4548" s="0" t="n">
        <f aca="false">H4548+I4548</f>
        <v>0</v>
      </c>
      <c r="K4548" s="0" t="n">
        <f aca="false">MIN(IF(C4548=1,F4548-H4548,F4548),Assumptions!$C$13,MAX(0,($B$5-P4547)/$B$6))</f>
        <v>18.5463095</v>
      </c>
      <c r="L4548" s="0" t="n">
        <f aca="false">IF(C4548=1,0,MIN(F4548-K4548,Assumptions!$C$15,MAX(0,$B$10-O4547-M4548)))</f>
        <v>0</v>
      </c>
      <c r="M4548" s="0" t="n">
        <f aca="false">'Profiles 8760'!H4537</f>
        <v>140800</v>
      </c>
      <c r="N4548" s="0" t="n">
        <f aca="false">J4548+L4548</f>
        <v>0</v>
      </c>
      <c r="O4548" s="0" t="n">
        <f aca="false">O4547+N4548</f>
        <v>426803.298643858</v>
      </c>
      <c r="P4548" s="0" t="n">
        <f aca="false">MIN($B$5,P4547+K4548*$B$6-I4548)</f>
        <v>187.52953328132</v>
      </c>
      <c r="Q4548" s="0" t="n">
        <f aca="false">MAX(0,F4548-H4548-K4548-L4548)</f>
        <v>0</v>
      </c>
    </row>
    <row r="4549" customFormat="false" ht="15" hidden="false" customHeight="false" outlineLevel="0" collapsed="false">
      <c r="A4549" s="0" t="n">
        <f aca="false">'Profiles 8760'!A4538</f>
        <v>4536</v>
      </c>
      <c r="B4549" s="0" t="n">
        <f aca="false">'Profiles 8760'!B4538</f>
        <v>7</v>
      </c>
      <c r="C4549" s="0" t="n">
        <f aca="false">'Profiles 8760'!E4538</f>
        <v>0</v>
      </c>
      <c r="D4549" s="0" t="n">
        <f aca="false">'Profiles 8760'!F4538</f>
        <v>0</v>
      </c>
      <c r="E4549" s="0" t="n">
        <f aca="false">'Profiles 8760'!G4538</f>
        <v>0.362248</v>
      </c>
      <c r="F4549" s="0" t="n">
        <f aca="false">D4549*Assumptions!$C$11*$B$7+E4549*Assumptions!$C$12*$B$8</f>
        <v>14.8159432</v>
      </c>
      <c r="G4549" s="0" t="n">
        <f aca="false">C4549*Assumptions!$C$15</f>
        <v>0</v>
      </c>
      <c r="H4549" s="0" t="n">
        <f aca="false">MIN(F4549,G4549)</f>
        <v>0</v>
      </c>
      <c r="I4549" s="0" t="n">
        <f aca="false">IF(C4549=1,MIN(G4549-H4549,Assumptions!$C$13,P4548),0)</f>
        <v>0</v>
      </c>
      <c r="J4549" s="0" t="n">
        <f aca="false">H4549+I4549</f>
        <v>0</v>
      </c>
      <c r="K4549" s="0" t="n">
        <f aca="false">MIN(IF(C4549=1,F4549-H4549,F4549),Assumptions!$C$13,MAX(0,($B$5-P4548)/$B$6))</f>
        <v>14.8159432</v>
      </c>
      <c r="L4549" s="0" t="n">
        <f aca="false">IF(C4549=1,0,MIN(F4549-K4549,Assumptions!$C$15,MAX(0,$B$10-O4548-M4549)))</f>
        <v>0</v>
      </c>
      <c r="M4549" s="0" t="n">
        <f aca="false">'Profiles 8760'!H4538</f>
        <v>140800</v>
      </c>
      <c r="N4549" s="0" t="n">
        <f aca="false">J4549+L4549</f>
        <v>0</v>
      </c>
      <c r="O4549" s="0" t="n">
        <f aca="false">O4548+N4549</f>
        <v>426803.298643858</v>
      </c>
      <c r="P4549" s="0" t="n">
        <f aca="false">MIN($B$5,P4548+K4549*$B$6-I4549)</f>
        <v>200.37199284708</v>
      </c>
      <c r="Q4549" s="0" t="n">
        <f aca="false">MAX(0,F4549-H4549-K4549-L4549)</f>
        <v>0</v>
      </c>
    </row>
    <row r="4550" customFormat="false" ht="15" hidden="false" customHeight="false" outlineLevel="0" collapsed="false">
      <c r="A4550" s="0" t="n">
        <f aca="false">'Profiles 8760'!A4539</f>
        <v>4537</v>
      </c>
      <c r="B4550" s="0" t="n">
        <f aca="false">'Profiles 8760'!B4539</f>
        <v>7</v>
      </c>
      <c r="C4550" s="0" t="n">
        <f aca="false">'Profiles 8760'!E4539</f>
        <v>0</v>
      </c>
      <c r="D4550" s="0" t="n">
        <f aca="false">'Profiles 8760'!F4539</f>
        <v>0</v>
      </c>
      <c r="E4550" s="0" t="n">
        <f aca="false">'Profiles 8760'!G4539</f>
        <v>0.398286</v>
      </c>
      <c r="F4550" s="0" t="n">
        <f aca="false">D4550*Assumptions!$C$11*$B$7+E4550*Assumptions!$C$12*$B$8</f>
        <v>16.2898974</v>
      </c>
      <c r="G4550" s="0" t="n">
        <f aca="false">C4550*Assumptions!$C$15</f>
        <v>0</v>
      </c>
      <c r="H4550" s="0" t="n">
        <f aca="false">MIN(F4550,G4550)</f>
        <v>0</v>
      </c>
      <c r="I4550" s="0" t="n">
        <f aca="false">IF(C4550=1,MIN(G4550-H4550,Assumptions!$C$13,P4549),0)</f>
        <v>0</v>
      </c>
      <c r="J4550" s="0" t="n">
        <f aca="false">H4550+I4550</f>
        <v>0</v>
      </c>
      <c r="K4550" s="0" t="n">
        <f aca="false">MIN(IF(C4550=1,F4550-H4550,F4550),Assumptions!$C$13,MAX(0,($B$5-P4549)/$B$6))</f>
        <v>16.2898974</v>
      </c>
      <c r="L4550" s="0" t="n">
        <f aca="false">IF(C4550=1,0,MIN(F4550-K4550,Assumptions!$C$15,MAX(0,$B$10-O4549-M4550)))</f>
        <v>0</v>
      </c>
      <c r="M4550" s="0" t="n">
        <f aca="false">'Profiles 8760'!H4539</f>
        <v>140800</v>
      </c>
      <c r="N4550" s="0" t="n">
        <f aca="false">J4550+L4550</f>
        <v>0</v>
      </c>
      <c r="O4550" s="0" t="n">
        <f aca="false">O4549+N4550</f>
        <v>426803.298643858</v>
      </c>
      <c r="P4550" s="0" t="n">
        <f aca="false">MIN($B$5,P4549+K4550*$B$6-I4550)</f>
        <v>214.4920759134</v>
      </c>
      <c r="Q4550" s="0" t="n">
        <f aca="false">MAX(0,F4550-H4550-K4550-L4550)</f>
        <v>0</v>
      </c>
    </row>
    <row r="4551" customFormat="false" ht="15" hidden="false" customHeight="false" outlineLevel="0" collapsed="false">
      <c r="A4551" s="0" t="n">
        <f aca="false">'Profiles 8760'!A4540</f>
        <v>4538</v>
      </c>
      <c r="B4551" s="0" t="n">
        <f aca="false">'Profiles 8760'!B4540</f>
        <v>7</v>
      </c>
      <c r="C4551" s="0" t="n">
        <f aca="false">'Profiles 8760'!E4540</f>
        <v>0</v>
      </c>
      <c r="D4551" s="0" t="n">
        <f aca="false">'Profiles 8760'!F4540</f>
        <v>0</v>
      </c>
      <c r="E4551" s="0" t="n">
        <f aca="false">'Profiles 8760'!G4540</f>
        <v>0.469871</v>
      </c>
      <c r="F4551" s="0" t="n">
        <f aca="false">D4551*Assumptions!$C$11*$B$7+E4551*Assumptions!$C$12*$B$8</f>
        <v>19.2177239</v>
      </c>
      <c r="G4551" s="0" t="n">
        <f aca="false">C4551*Assumptions!$C$15</f>
        <v>0</v>
      </c>
      <c r="H4551" s="0" t="n">
        <f aca="false">MIN(F4551,G4551)</f>
        <v>0</v>
      </c>
      <c r="I4551" s="0" t="n">
        <f aca="false">IF(C4551=1,MIN(G4551-H4551,Assumptions!$C$13,P4550),0)</f>
        <v>0</v>
      </c>
      <c r="J4551" s="0" t="n">
        <f aca="false">H4551+I4551</f>
        <v>0</v>
      </c>
      <c r="K4551" s="0" t="n">
        <f aca="false">MIN(IF(C4551=1,F4551-H4551,F4551),Assumptions!$C$13,MAX(0,($B$5-P4550)/$B$6))</f>
        <v>19.2177239</v>
      </c>
      <c r="L4551" s="0" t="n">
        <f aca="false">IF(C4551=1,0,MIN(F4551-K4551,Assumptions!$C$15,MAX(0,$B$10-O4550-M4551)))</f>
        <v>0</v>
      </c>
      <c r="M4551" s="0" t="n">
        <f aca="false">'Profiles 8760'!H4540</f>
        <v>140800</v>
      </c>
      <c r="N4551" s="0" t="n">
        <f aca="false">J4551+L4551</f>
        <v>0</v>
      </c>
      <c r="O4551" s="0" t="n">
        <f aca="false">O4550+N4551</f>
        <v>426803.298643858</v>
      </c>
      <c r="P4551" s="0" t="n">
        <f aca="false">MIN($B$5,P4550+K4551*$B$6-I4551)</f>
        <v>231.14999898992</v>
      </c>
      <c r="Q4551" s="0" t="n">
        <f aca="false">MAX(0,F4551-H4551-K4551-L4551)</f>
        <v>0</v>
      </c>
    </row>
    <row r="4552" customFormat="false" ht="15" hidden="false" customHeight="false" outlineLevel="0" collapsed="false">
      <c r="A4552" s="0" t="n">
        <f aca="false">'Profiles 8760'!A4541</f>
        <v>4539</v>
      </c>
      <c r="B4552" s="0" t="n">
        <f aca="false">'Profiles 8760'!B4541</f>
        <v>7</v>
      </c>
      <c r="C4552" s="0" t="n">
        <f aca="false">'Profiles 8760'!E4541</f>
        <v>0</v>
      </c>
      <c r="D4552" s="0" t="n">
        <f aca="false">'Profiles 8760'!F4541</f>
        <v>0</v>
      </c>
      <c r="E4552" s="0" t="n">
        <f aca="false">'Profiles 8760'!G4541</f>
        <v>0.603248</v>
      </c>
      <c r="F4552" s="0" t="n">
        <f aca="false">D4552*Assumptions!$C$11*$B$7+E4552*Assumptions!$C$12*$B$8</f>
        <v>24.6728432</v>
      </c>
      <c r="G4552" s="0" t="n">
        <f aca="false">C4552*Assumptions!$C$15</f>
        <v>0</v>
      </c>
      <c r="H4552" s="0" t="n">
        <f aca="false">MIN(F4552,G4552)</f>
        <v>0</v>
      </c>
      <c r="I4552" s="0" t="n">
        <f aca="false">IF(C4552=1,MIN(G4552-H4552,Assumptions!$C$13,P4551),0)</f>
        <v>0</v>
      </c>
      <c r="J4552" s="0" t="n">
        <f aca="false">H4552+I4552</f>
        <v>0</v>
      </c>
      <c r="K4552" s="0" t="n">
        <f aca="false">MIN(IF(C4552=1,F4552-H4552,F4552),Assumptions!$C$13,MAX(0,($B$5-P4551)/$B$6))</f>
        <v>24.6728432</v>
      </c>
      <c r="L4552" s="0" t="n">
        <f aca="false">IF(C4552=1,0,MIN(F4552-K4552,Assumptions!$C$15,MAX(0,$B$10-O4551-M4552)))</f>
        <v>0</v>
      </c>
      <c r="M4552" s="0" t="n">
        <f aca="false">'Profiles 8760'!H4541</f>
        <v>140800</v>
      </c>
      <c r="N4552" s="0" t="n">
        <f aca="false">J4552+L4552</f>
        <v>0</v>
      </c>
      <c r="O4552" s="0" t="n">
        <f aca="false">O4551+N4552</f>
        <v>426803.298643858</v>
      </c>
      <c r="P4552" s="0" t="n">
        <f aca="false">MIN($B$5,P4551+K4552*$B$6-I4552)</f>
        <v>252.53641947568</v>
      </c>
      <c r="Q4552" s="0" t="n">
        <f aca="false">MAX(0,F4552-H4552-K4552-L4552)</f>
        <v>0</v>
      </c>
    </row>
    <row r="4553" customFormat="false" ht="15" hidden="false" customHeight="false" outlineLevel="0" collapsed="false">
      <c r="A4553" s="0" t="n">
        <f aca="false">'Profiles 8760'!A4542</f>
        <v>4540</v>
      </c>
      <c r="B4553" s="0" t="n">
        <f aca="false">'Profiles 8760'!B4542</f>
        <v>7</v>
      </c>
      <c r="C4553" s="0" t="n">
        <f aca="false">'Profiles 8760'!E4542</f>
        <v>0</v>
      </c>
      <c r="D4553" s="0" t="n">
        <f aca="false">'Profiles 8760'!F4542</f>
        <v>0</v>
      </c>
      <c r="E4553" s="0" t="n">
        <f aca="false">'Profiles 8760'!G4542</f>
        <v>0.546316</v>
      </c>
      <c r="F4553" s="0" t="n">
        <f aca="false">D4553*Assumptions!$C$11*$B$7+E4553*Assumptions!$C$12*$B$8</f>
        <v>22.3443244</v>
      </c>
      <c r="G4553" s="0" t="n">
        <f aca="false">C4553*Assumptions!$C$15</f>
        <v>0</v>
      </c>
      <c r="H4553" s="0" t="n">
        <f aca="false">MIN(F4553,G4553)</f>
        <v>0</v>
      </c>
      <c r="I4553" s="0" t="n">
        <f aca="false">IF(C4553=1,MIN(G4553-H4553,Assumptions!$C$13,P4552),0)</f>
        <v>0</v>
      </c>
      <c r="J4553" s="0" t="n">
        <f aca="false">H4553+I4553</f>
        <v>0</v>
      </c>
      <c r="K4553" s="0" t="n">
        <f aca="false">MIN(IF(C4553=1,F4553-H4553,F4553),Assumptions!$C$13,MAX(0,($B$5-P4552)/$B$6))</f>
        <v>22.3443244</v>
      </c>
      <c r="L4553" s="0" t="n">
        <f aca="false">IF(C4553=1,0,MIN(F4553-K4553,Assumptions!$C$15,MAX(0,$B$10-O4552-M4553)))</f>
        <v>0</v>
      </c>
      <c r="M4553" s="0" t="n">
        <f aca="false">'Profiles 8760'!H4542</f>
        <v>140800</v>
      </c>
      <c r="N4553" s="0" t="n">
        <f aca="false">J4553+L4553</f>
        <v>0</v>
      </c>
      <c r="O4553" s="0" t="n">
        <f aca="false">O4552+N4553</f>
        <v>426803.298643858</v>
      </c>
      <c r="P4553" s="0" t="n">
        <f aca="false">MIN($B$5,P4552+K4553*$B$6-I4553)</f>
        <v>271.9044798656</v>
      </c>
      <c r="Q4553" s="0" t="n">
        <f aca="false">MAX(0,F4553-H4553-K4553-L4553)</f>
        <v>0</v>
      </c>
    </row>
    <row r="4554" customFormat="false" ht="15" hidden="false" customHeight="false" outlineLevel="0" collapsed="false">
      <c r="A4554" s="0" t="n">
        <f aca="false">'Profiles 8760'!A4543</f>
        <v>4541</v>
      </c>
      <c r="B4554" s="0" t="n">
        <f aca="false">'Profiles 8760'!B4543</f>
        <v>7</v>
      </c>
      <c r="C4554" s="0" t="n">
        <f aca="false">'Profiles 8760'!E4543</f>
        <v>0</v>
      </c>
      <c r="D4554" s="0" t="n">
        <f aca="false">'Profiles 8760'!F4543</f>
        <v>0</v>
      </c>
      <c r="E4554" s="0" t="n">
        <f aca="false">'Profiles 8760'!G4543</f>
        <v>0.709638</v>
      </c>
      <c r="F4554" s="0" t="n">
        <f aca="false">D4554*Assumptions!$C$11*$B$7+E4554*Assumptions!$C$12*$B$8</f>
        <v>29.0241942</v>
      </c>
      <c r="G4554" s="0" t="n">
        <f aca="false">C4554*Assumptions!$C$15</f>
        <v>0</v>
      </c>
      <c r="H4554" s="0" t="n">
        <f aca="false">MIN(F4554,G4554)</f>
        <v>0</v>
      </c>
      <c r="I4554" s="0" t="n">
        <f aca="false">IF(C4554=1,MIN(G4554-H4554,Assumptions!$C$13,P4553),0)</f>
        <v>0</v>
      </c>
      <c r="J4554" s="0" t="n">
        <f aca="false">H4554+I4554</f>
        <v>0</v>
      </c>
      <c r="K4554" s="0" t="n">
        <f aca="false">MIN(IF(C4554=1,F4554-H4554,F4554),Assumptions!$C$13,MAX(0,($B$5-P4553)/$B$6))</f>
        <v>29.0241942</v>
      </c>
      <c r="L4554" s="0" t="n">
        <f aca="false">IF(C4554=1,0,MIN(F4554-K4554,Assumptions!$C$15,MAX(0,$B$10-O4553-M4554)))</f>
        <v>0</v>
      </c>
      <c r="M4554" s="0" t="n">
        <f aca="false">'Profiles 8760'!H4543</f>
        <v>140800</v>
      </c>
      <c r="N4554" s="0" t="n">
        <f aca="false">J4554+L4554</f>
        <v>0</v>
      </c>
      <c r="O4554" s="0" t="n">
        <f aca="false">O4553+N4554</f>
        <v>426803.298643858</v>
      </c>
      <c r="P4554" s="0" t="n">
        <f aca="false">MIN($B$5,P4553+K4554*$B$6-I4554)</f>
        <v>297.06265139816</v>
      </c>
      <c r="Q4554" s="0" t="n">
        <f aca="false">MAX(0,F4554-H4554-K4554-L4554)</f>
        <v>0</v>
      </c>
    </row>
    <row r="4555" customFormat="false" ht="15" hidden="false" customHeight="false" outlineLevel="0" collapsed="false">
      <c r="A4555" s="0" t="n">
        <f aca="false">'Profiles 8760'!A4544</f>
        <v>4542</v>
      </c>
      <c r="B4555" s="0" t="n">
        <f aca="false">'Profiles 8760'!B4544</f>
        <v>7</v>
      </c>
      <c r="C4555" s="0" t="n">
        <f aca="false">'Profiles 8760'!E4544</f>
        <v>0</v>
      </c>
      <c r="D4555" s="0" t="n">
        <f aca="false">'Profiles 8760'!F4544</f>
        <v>0</v>
      </c>
      <c r="E4555" s="0" t="n">
        <f aca="false">'Profiles 8760'!G4544</f>
        <v>0.546504</v>
      </c>
      <c r="F4555" s="0" t="n">
        <f aca="false">D4555*Assumptions!$C$11*$B$7+E4555*Assumptions!$C$12*$B$8</f>
        <v>22.3520136</v>
      </c>
      <c r="G4555" s="0" t="n">
        <f aca="false">C4555*Assumptions!$C$15</f>
        <v>0</v>
      </c>
      <c r="H4555" s="0" t="n">
        <f aca="false">MIN(F4555,G4555)</f>
        <v>0</v>
      </c>
      <c r="I4555" s="0" t="n">
        <f aca="false">IF(C4555=1,MIN(G4555-H4555,Assumptions!$C$13,P4554),0)</f>
        <v>0</v>
      </c>
      <c r="J4555" s="0" t="n">
        <f aca="false">H4555+I4555</f>
        <v>0</v>
      </c>
      <c r="K4555" s="0" t="n">
        <f aca="false">MIN(IF(C4555=1,F4555-H4555,F4555),Assumptions!$C$13,MAX(0,($B$5-P4554)/$B$6))</f>
        <v>22.3520136</v>
      </c>
      <c r="L4555" s="0" t="n">
        <f aca="false">IF(C4555=1,0,MIN(F4555-K4555,Assumptions!$C$15,MAX(0,$B$10-O4554-M4555)))</f>
        <v>0</v>
      </c>
      <c r="M4555" s="0" t="n">
        <f aca="false">'Profiles 8760'!H4544</f>
        <v>140800</v>
      </c>
      <c r="N4555" s="0" t="n">
        <f aca="false">J4555+L4555</f>
        <v>0</v>
      </c>
      <c r="O4555" s="0" t="n">
        <f aca="false">O4554+N4555</f>
        <v>426803.298643858</v>
      </c>
      <c r="P4555" s="0" t="n">
        <f aca="false">MIN($B$5,P4554+K4555*$B$6-I4555)</f>
        <v>316.43737678664</v>
      </c>
      <c r="Q4555" s="0" t="n">
        <f aca="false">MAX(0,F4555-H4555-K4555-L4555)</f>
        <v>0</v>
      </c>
    </row>
    <row r="4556" customFormat="false" ht="15" hidden="false" customHeight="false" outlineLevel="0" collapsed="false">
      <c r="A4556" s="0" t="n">
        <f aca="false">'Profiles 8760'!A4545</f>
        <v>4543</v>
      </c>
      <c r="B4556" s="0" t="n">
        <f aca="false">'Profiles 8760'!B4545</f>
        <v>7</v>
      </c>
      <c r="C4556" s="0" t="n">
        <f aca="false">'Profiles 8760'!E4545</f>
        <v>0</v>
      </c>
      <c r="D4556" s="0" t="n">
        <f aca="false">'Profiles 8760'!F4545</f>
        <v>0.069602</v>
      </c>
      <c r="E4556" s="0" t="n">
        <f aca="false">'Profiles 8760'!G4545</f>
        <v>0.467161</v>
      </c>
      <c r="F4556" s="0" t="n">
        <f aca="false">D4556*Assumptions!$C$11*$B$7+E4556*Assumptions!$C$12*$B$8</f>
        <v>39.2079425</v>
      </c>
      <c r="G4556" s="0" t="n">
        <f aca="false">C4556*Assumptions!$C$15</f>
        <v>0</v>
      </c>
      <c r="H4556" s="0" t="n">
        <f aca="false">MIN(F4556,G4556)</f>
        <v>0</v>
      </c>
      <c r="I4556" s="0" t="n">
        <f aca="false">IF(C4556=1,MIN(G4556-H4556,Assumptions!$C$13,P4555),0)</f>
        <v>0</v>
      </c>
      <c r="J4556" s="0" t="n">
        <f aca="false">H4556+I4556</f>
        <v>0</v>
      </c>
      <c r="K4556" s="0" t="n">
        <f aca="false">MIN(IF(C4556=1,F4556-H4556,F4556),Assumptions!$C$13,MAX(0,($B$5-P4555)/$B$6))</f>
        <v>39.2079425</v>
      </c>
      <c r="L4556" s="0" t="n">
        <f aca="false">IF(C4556=1,0,MIN(F4556-K4556,Assumptions!$C$15,MAX(0,$B$10-O4555-M4556)))</f>
        <v>0</v>
      </c>
      <c r="M4556" s="0" t="n">
        <f aca="false">'Profiles 8760'!H4545</f>
        <v>140800</v>
      </c>
      <c r="N4556" s="0" t="n">
        <f aca="false">J4556+L4556</f>
        <v>0</v>
      </c>
      <c r="O4556" s="0" t="n">
        <f aca="false">O4555+N4556</f>
        <v>426803.298643858</v>
      </c>
      <c r="P4556" s="0" t="n">
        <f aca="false">MIN($B$5,P4555+K4556*$B$6-I4556)</f>
        <v>350.42282134564</v>
      </c>
      <c r="Q4556" s="0" t="n">
        <f aca="false">MAX(0,F4556-H4556-K4556-L4556)</f>
        <v>0</v>
      </c>
    </row>
    <row r="4557" customFormat="false" ht="15" hidden="false" customHeight="false" outlineLevel="0" collapsed="false">
      <c r="A4557" s="0" t="n">
        <f aca="false">'Profiles 8760'!A4546</f>
        <v>4544</v>
      </c>
      <c r="B4557" s="0" t="n">
        <f aca="false">'Profiles 8760'!B4546</f>
        <v>7</v>
      </c>
      <c r="C4557" s="0" t="n">
        <f aca="false">'Profiles 8760'!E4546</f>
        <v>1</v>
      </c>
      <c r="D4557" s="0" t="n">
        <f aca="false">'Profiles 8760'!F4546</f>
        <v>0.223808</v>
      </c>
      <c r="E4557" s="0" t="n">
        <f aca="false">'Profiles 8760'!G4546</f>
        <v>0.571366</v>
      </c>
      <c r="F4557" s="0" t="n">
        <f aca="false">D4557*Assumptions!$C$11*$B$7+E4557*Assumptions!$C$12*$B$8</f>
        <v>88.0046198</v>
      </c>
      <c r="G4557" s="0" t="n">
        <f aca="false">C4557*Assumptions!$C$15</f>
        <v>200</v>
      </c>
      <c r="H4557" s="0" t="n">
        <f aca="false">MIN(F4557,G4557)</f>
        <v>88.0046198</v>
      </c>
      <c r="I4557" s="0" t="n">
        <f aca="false">IF(C4557=1,MIN(G4557-H4557,Assumptions!$C$13,P4556),0)</f>
        <v>111.9953802</v>
      </c>
      <c r="J4557" s="0" t="n">
        <f aca="false">H4557+I4557</f>
        <v>200</v>
      </c>
      <c r="K4557" s="0" t="n">
        <f aca="false">MIN(IF(C4557=1,F4557-H4557,F4557),Assumptions!$C$13,MAX(0,($B$5-P4556)/$B$6))</f>
        <v>0</v>
      </c>
      <c r="L4557" s="0" t="n">
        <f aca="false">IF(C4557=1,0,MIN(F4557-K4557,Assumptions!$C$15,MAX(0,$B$10-O4556-M4557)))</f>
        <v>0</v>
      </c>
      <c r="M4557" s="0" t="n">
        <f aca="false">'Profiles 8760'!H4546</f>
        <v>140600</v>
      </c>
      <c r="N4557" s="0" t="n">
        <f aca="false">J4557+L4557</f>
        <v>200</v>
      </c>
      <c r="O4557" s="0" t="n">
        <f aca="false">O4556+N4557</f>
        <v>427003.298643858</v>
      </c>
      <c r="P4557" s="0" t="n">
        <f aca="false">MIN($B$5,P4556+K4557*$B$6-I4557)</f>
        <v>238.42744114564</v>
      </c>
      <c r="Q4557" s="0" t="n">
        <f aca="false">MAX(0,F4557-H4557-K4557-L4557)</f>
        <v>0</v>
      </c>
    </row>
    <row r="4558" customFormat="false" ht="15" hidden="false" customHeight="false" outlineLevel="0" collapsed="false">
      <c r="A4558" s="0" t="n">
        <f aca="false">'Profiles 8760'!A4547</f>
        <v>4545</v>
      </c>
      <c r="B4558" s="0" t="n">
        <f aca="false">'Profiles 8760'!B4547</f>
        <v>7</v>
      </c>
      <c r="C4558" s="0" t="n">
        <f aca="false">'Profiles 8760'!E4547</f>
        <v>1</v>
      </c>
      <c r="D4558" s="0" t="n">
        <f aca="false">'Profiles 8760'!F4547</f>
        <v>0.395389</v>
      </c>
      <c r="E4558" s="0" t="n">
        <f aca="false">'Profiles 8760'!G4547</f>
        <v>0.43375</v>
      </c>
      <c r="F4558" s="0" t="n">
        <f aca="false">D4558*Assumptions!$C$11*$B$7+E4558*Assumptions!$C$12*$B$8</f>
        <v>131.9287182</v>
      </c>
      <c r="G4558" s="0" t="n">
        <f aca="false">C4558*Assumptions!$C$15</f>
        <v>200</v>
      </c>
      <c r="H4558" s="0" t="n">
        <f aca="false">MIN(F4558,G4558)</f>
        <v>131.9287182</v>
      </c>
      <c r="I4558" s="0" t="n">
        <f aca="false">IF(C4558=1,MIN(G4558-H4558,Assumptions!$C$13,P4557),0)</f>
        <v>68.0712818</v>
      </c>
      <c r="J4558" s="0" t="n">
        <f aca="false">H4558+I4558</f>
        <v>200</v>
      </c>
      <c r="K4558" s="0" t="n">
        <f aca="false">MIN(IF(C4558=1,F4558-H4558,F4558),Assumptions!$C$13,MAX(0,($B$5-P4557)/$B$6))</f>
        <v>0</v>
      </c>
      <c r="L4558" s="0" t="n">
        <f aca="false">IF(C4558=1,0,MIN(F4558-K4558,Assumptions!$C$15,MAX(0,$B$10-O4557-M4558)))</f>
        <v>0</v>
      </c>
      <c r="M4558" s="0" t="n">
        <f aca="false">'Profiles 8760'!H4547</f>
        <v>140400</v>
      </c>
      <c r="N4558" s="0" t="n">
        <f aca="false">J4558+L4558</f>
        <v>200</v>
      </c>
      <c r="O4558" s="0" t="n">
        <f aca="false">O4557+N4558</f>
        <v>427203.298643858</v>
      </c>
      <c r="P4558" s="0" t="n">
        <f aca="false">MIN($B$5,P4557+K4558*$B$6-I4558)</f>
        <v>170.35615934564</v>
      </c>
      <c r="Q4558" s="0" t="n">
        <f aca="false">MAX(0,F4558-H4558-K4558-L4558)</f>
        <v>0</v>
      </c>
    </row>
    <row r="4559" customFormat="false" ht="15" hidden="false" customHeight="false" outlineLevel="0" collapsed="false">
      <c r="A4559" s="0" t="n">
        <f aca="false">'Profiles 8760'!A4548</f>
        <v>4546</v>
      </c>
      <c r="B4559" s="0" t="n">
        <f aca="false">'Profiles 8760'!B4548</f>
        <v>7</v>
      </c>
      <c r="C4559" s="0" t="n">
        <f aca="false">'Profiles 8760'!E4548</f>
        <v>0</v>
      </c>
      <c r="D4559" s="0" t="n">
        <f aca="false">'Profiles 8760'!F4548</f>
        <v>0.557161</v>
      </c>
      <c r="E4559" s="0" t="n">
        <f aca="false">'Profiles 8760'!G4548</f>
        <v>0.486158</v>
      </c>
      <c r="F4559" s="0" t="n">
        <f aca="false">D4559*Assumptions!$C$11*$B$7+E4559*Assumptions!$C$12*$B$8</f>
        <v>180.791959</v>
      </c>
      <c r="G4559" s="0" t="n">
        <f aca="false">C4559*Assumptions!$C$15</f>
        <v>0</v>
      </c>
      <c r="H4559" s="0" t="n">
        <f aca="false">MIN(F4559,G4559)</f>
        <v>0</v>
      </c>
      <c r="I4559" s="0" t="n">
        <f aca="false">IF(C4559=1,MIN(G4559-H4559,Assumptions!$C$13,P4558),0)</f>
        <v>0</v>
      </c>
      <c r="J4559" s="0" t="n">
        <f aca="false">H4559+I4559</f>
        <v>0</v>
      </c>
      <c r="K4559" s="0" t="n">
        <f aca="false">MIN(IF(C4559=1,F4559-H4559,F4559),Assumptions!$C$13,MAX(0,($B$5-P4558)/$B$6))</f>
        <v>180</v>
      </c>
      <c r="L4559" s="0" t="n">
        <f aca="false">IF(C4559=1,0,MIN(F4559-K4559,Assumptions!$C$15,MAX(0,$B$10-O4558-M4559)))</f>
        <v>0.79195900000002</v>
      </c>
      <c r="M4559" s="0" t="n">
        <f aca="false">'Profiles 8760'!H4548</f>
        <v>140400</v>
      </c>
      <c r="N4559" s="0" t="n">
        <f aca="false">J4559+L4559</f>
        <v>0.79195900000002</v>
      </c>
      <c r="O4559" s="0" t="n">
        <f aca="false">O4558+N4559</f>
        <v>427204.090602858</v>
      </c>
      <c r="P4559" s="0" t="n">
        <f aca="false">MIN($B$5,P4558+K4559*$B$6-I4559)</f>
        <v>326.38015934564</v>
      </c>
      <c r="Q4559" s="0" t="n">
        <f aca="false">MAX(0,F4559-H4559-K4559-L4559)</f>
        <v>0</v>
      </c>
    </row>
    <row r="4560" customFormat="false" ht="15" hidden="false" customHeight="false" outlineLevel="0" collapsed="false">
      <c r="A4560" s="0" t="n">
        <f aca="false">'Profiles 8760'!A4549</f>
        <v>4547</v>
      </c>
      <c r="B4560" s="0" t="n">
        <f aca="false">'Profiles 8760'!B4549</f>
        <v>7</v>
      </c>
      <c r="C4560" s="0" t="n">
        <f aca="false">'Profiles 8760'!E4549</f>
        <v>0</v>
      </c>
      <c r="D4560" s="0" t="n">
        <f aca="false">'Profiles 8760'!F4549</f>
        <v>0.688417</v>
      </c>
      <c r="E4560" s="0" t="n">
        <f aca="false">'Profiles 8760'!G4549</f>
        <v>0.488998</v>
      </c>
      <c r="F4560" s="0" t="n">
        <f aca="false">D4560*Assumptions!$C$11*$B$7+E4560*Assumptions!$C$12*$B$8</f>
        <v>218.8148478</v>
      </c>
      <c r="G4560" s="0" t="n">
        <f aca="false">C4560*Assumptions!$C$15</f>
        <v>0</v>
      </c>
      <c r="H4560" s="0" t="n">
        <f aca="false">MIN(F4560,G4560)</f>
        <v>0</v>
      </c>
      <c r="I4560" s="0" t="n">
        <f aca="false">IF(C4560=1,MIN(G4560-H4560,Assumptions!$C$13,P4559),0)</f>
        <v>0</v>
      </c>
      <c r="J4560" s="0" t="n">
        <f aca="false">H4560+I4560</f>
        <v>0</v>
      </c>
      <c r="K4560" s="0" t="n">
        <f aca="false">MIN(IF(C4560=1,F4560-H4560,F4560),Assumptions!$C$13,MAX(0,($B$5-P4559)/$B$6))</f>
        <v>180</v>
      </c>
      <c r="L4560" s="0" t="n">
        <f aca="false">IF(C4560=1,0,MIN(F4560-K4560,Assumptions!$C$15,MAX(0,$B$10-O4559-M4560)))</f>
        <v>38.8148478</v>
      </c>
      <c r="M4560" s="0" t="n">
        <f aca="false">'Profiles 8760'!H4549</f>
        <v>140400</v>
      </c>
      <c r="N4560" s="0" t="n">
        <f aca="false">J4560+L4560</f>
        <v>38.8148478</v>
      </c>
      <c r="O4560" s="0" t="n">
        <f aca="false">O4559+N4560</f>
        <v>427242.905450658</v>
      </c>
      <c r="P4560" s="0" t="n">
        <f aca="false">MIN($B$5,P4559+K4560*$B$6-I4560)</f>
        <v>482.40415934564</v>
      </c>
      <c r="Q4560" s="0" t="n">
        <f aca="false">MAX(0,F4560-H4560-K4560-L4560)</f>
        <v>0</v>
      </c>
    </row>
    <row r="4561" customFormat="false" ht="15" hidden="false" customHeight="false" outlineLevel="0" collapsed="false">
      <c r="A4561" s="0" t="n">
        <f aca="false">'Profiles 8760'!A4550</f>
        <v>4548</v>
      </c>
      <c r="B4561" s="0" t="n">
        <f aca="false">'Profiles 8760'!B4550</f>
        <v>7</v>
      </c>
      <c r="C4561" s="0" t="n">
        <f aca="false">'Profiles 8760'!E4550</f>
        <v>0</v>
      </c>
      <c r="D4561" s="0" t="n">
        <f aca="false">'Profiles 8760'!F4550</f>
        <v>0.773662</v>
      </c>
      <c r="E4561" s="0" t="n">
        <f aca="false">'Profiles 8760'!G4550</f>
        <v>0.523671</v>
      </c>
      <c r="F4561" s="0" t="n">
        <f aca="false">D4561*Assumptions!$C$11*$B$7+E4561*Assumptions!$C$12*$B$8</f>
        <v>244.8517295</v>
      </c>
      <c r="G4561" s="0" t="n">
        <f aca="false">C4561*Assumptions!$C$15</f>
        <v>0</v>
      </c>
      <c r="H4561" s="0" t="n">
        <f aca="false">MIN(F4561,G4561)</f>
        <v>0</v>
      </c>
      <c r="I4561" s="0" t="n">
        <f aca="false">IF(C4561=1,MIN(G4561-H4561,Assumptions!$C$13,P4560),0)</f>
        <v>0</v>
      </c>
      <c r="J4561" s="0" t="n">
        <f aca="false">H4561+I4561</f>
        <v>0</v>
      </c>
      <c r="K4561" s="0" t="n">
        <f aca="false">MIN(IF(C4561=1,F4561-H4561,F4561),Assumptions!$C$13,MAX(0,($B$5-P4560)/$B$6))</f>
        <v>32.7709283045223</v>
      </c>
      <c r="L4561" s="0" t="n">
        <f aca="false">IF(C4561=1,0,MIN(F4561-K4561,Assumptions!$C$15,MAX(0,$B$10-O4560-M4561)))</f>
        <v>200</v>
      </c>
      <c r="M4561" s="0" t="n">
        <f aca="false">'Profiles 8760'!H4550</f>
        <v>140400</v>
      </c>
      <c r="N4561" s="0" t="n">
        <f aca="false">J4561+L4561</f>
        <v>200</v>
      </c>
      <c r="O4561" s="0" t="n">
        <f aca="false">O4560+N4561</f>
        <v>427442.905450658</v>
      </c>
      <c r="P4561" s="0" t="n">
        <f aca="false">MIN($B$5,P4560+K4561*$B$6-I4561)</f>
        <v>510.81</v>
      </c>
      <c r="Q4561" s="0" t="n">
        <f aca="false">MAX(0,F4561-H4561-K4561-L4561)</f>
        <v>12.0808011954776</v>
      </c>
    </row>
    <row r="4562" customFormat="false" ht="15" hidden="false" customHeight="false" outlineLevel="0" collapsed="false">
      <c r="A4562" s="0" t="n">
        <f aca="false">'Profiles 8760'!A4551</f>
        <v>4549</v>
      </c>
      <c r="B4562" s="0" t="n">
        <f aca="false">'Profiles 8760'!B4551</f>
        <v>7</v>
      </c>
      <c r="C4562" s="0" t="n">
        <f aca="false">'Profiles 8760'!E4551</f>
        <v>0</v>
      </c>
      <c r="D4562" s="0" t="n">
        <f aca="false">'Profiles 8760'!F4551</f>
        <v>0.803183</v>
      </c>
      <c r="E4562" s="0" t="n">
        <f aca="false">'Profiles 8760'!G4551</f>
        <v>0.546628</v>
      </c>
      <c r="F4562" s="0" t="n">
        <f aca="false">D4562*Assumptions!$C$11*$B$7+E4562*Assumptions!$C$12*$B$8</f>
        <v>254.3163356</v>
      </c>
      <c r="G4562" s="0" t="n">
        <f aca="false">C4562*Assumptions!$C$15</f>
        <v>0</v>
      </c>
      <c r="H4562" s="0" t="n">
        <f aca="false">MIN(F4562,G4562)</f>
        <v>0</v>
      </c>
      <c r="I4562" s="0" t="n">
        <f aca="false">IF(C4562=1,MIN(G4562-H4562,Assumptions!$C$13,P4561),0)</f>
        <v>0</v>
      </c>
      <c r="J4562" s="0" t="n">
        <f aca="false">H4562+I4562</f>
        <v>0</v>
      </c>
      <c r="K4562" s="0" t="n">
        <f aca="false">MIN(IF(C4562=1,F4562-H4562,F4562),Assumptions!$C$13,MAX(0,($B$5-P4561)/$B$6))</f>
        <v>0</v>
      </c>
      <c r="L4562" s="0" t="n">
        <f aca="false">IF(C4562=1,0,MIN(F4562-K4562,Assumptions!$C$15,MAX(0,$B$10-O4561-M4562)))</f>
        <v>200</v>
      </c>
      <c r="M4562" s="0" t="n">
        <f aca="false">'Profiles 8760'!H4551</f>
        <v>140400</v>
      </c>
      <c r="N4562" s="0" t="n">
        <f aca="false">J4562+L4562</f>
        <v>200</v>
      </c>
      <c r="O4562" s="0" t="n">
        <f aca="false">O4561+N4562</f>
        <v>427642.905450658</v>
      </c>
      <c r="P4562" s="0" t="n">
        <f aca="false">MIN($B$5,P4561+K4562*$B$6-I4562)</f>
        <v>510.81</v>
      </c>
      <c r="Q4562" s="0" t="n">
        <f aca="false">MAX(0,F4562-H4562-K4562-L4562)</f>
        <v>54.3163356</v>
      </c>
    </row>
    <row r="4563" customFormat="false" ht="15" hidden="false" customHeight="false" outlineLevel="0" collapsed="false">
      <c r="A4563" s="0" t="n">
        <f aca="false">'Profiles 8760'!A4552</f>
        <v>4550</v>
      </c>
      <c r="B4563" s="0" t="n">
        <f aca="false">'Profiles 8760'!B4552</f>
        <v>7</v>
      </c>
      <c r="C4563" s="0" t="n">
        <f aca="false">'Profiles 8760'!E4552</f>
        <v>0</v>
      </c>
      <c r="D4563" s="0" t="n">
        <f aca="false">'Profiles 8760'!F4552</f>
        <v>0.773662</v>
      </c>
      <c r="E4563" s="0" t="n">
        <f aca="false">'Profiles 8760'!G4552</f>
        <v>0.455786</v>
      </c>
      <c r="F4563" s="0" t="n">
        <f aca="false">D4563*Assumptions!$C$11*$B$7+E4563*Assumptions!$C$12*$B$8</f>
        <v>242.075233</v>
      </c>
      <c r="G4563" s="0" t="n">
        <f aca="false">C4563*Assumptions!$C$15</f>
        <v>0</v>
      </c>
      <c r="H4563" s="0" t="n">
        <f aca="false">MIN(F4563,G4563)</f>
        <v>0</v>
      </c>
      <c r="I4563" s="0" t="n">
        <f aca="false">IF(C4563=1,MIN(G4563-H4563,Assumptions!$C$13,P4562),0)</f>
        <v>0</v>
      </c>
      <c r="J4563" s="0" t="n">
        <f aca="false">H4563+I4563</f>
        <v>0</v>
      </c>
      <c r="K4563" s="0" t="n">
        <f aca="false">MIN(IF(C4563=1,F4563-H4563,F4563),Assumptions!$C$13,MAX(0,($B$5-P4562)/$B$6))</f>
        <v>0</v>
      </c>
      <c r="L4563" s="0" t="n">
        <f aca="false">IF(C4563=1,0,MIN(F4563-K4563,Assumptions!$C$15,MAX(0,$B$10-O4562-M4563)))</f>
        <v>200</v>
      </c>
      <c r="M4563" s="0" t="n">
        <f aca="false">'Profiles 8760'!H4552</f>
        <v>140400</v>
      </c>
      <c r="N4563" s="0" t="n">
        <f aca="false">J4563+L4563</f>
        <v>200</v>
      </c>
      <c r="O4563" s="0" t="n">
        <f aca="false">O4562+N4563</f>
        <v>427842.905450658</v>
      </c>
      <c r="P4563" s="0" t="n">
        <f aca="false">MIN($B$5,P4562+K4563*$B$6-I4563)</f>
        <v>510.81</v>
      </c>
      <c r="Q4563" s="0" t="n">
        <f aca="false">MAX(0,F4563-H4563-K4563-L4563)</f>
        <v>42.075233</v>
      </c>
    </row>
    <row r="4564" customFormat="false" ht="15" hidden="false" customHeight="false" outlineLevel="0" collapsed="false">
      <c r="A4564" s="0" t="n">
        <f aca="false">'Profiles 8760'!A4553</f>
        <v>4551</v>
      </c>
      <c r="B4564" s="0" t="n">
        <f aca="false">'Profiles 8760'!B4553</f>
        <v>7</v>
      </c>
      <c r="C4564" s="0" t="n">
        <f aca="false">'Profiles 8760'!E4553</f>
        <v>0</v>
      </c>
      <c r="D4564" s="0" t="n">
        <f aca="false">'Profiles 8760'!F4553</f>
        <v>0.688417</v>
      </c>
      <c r="E4564" s="0" t="n">
        <f aca="false">'Profiles 8760'!G4553</f>
        <v>0.442206</v>
      </c>
      <c r="F4564" s="0" t="n">
        <f aca="false">D4564*Assumptions!$C$11*$B$7+E4564*Assumptions!$C$12*$B$8</f>
        <v>216.901055</v>
      </c>
      <c r="G4564" s="0" t="n">
        <f aca="false">C4564*Assumptions!$C$15</f>
        <v>0</v>
      </c>
      <c r="H4564" s="0" t="n">
        <f aca="false">MIN(F4564,G4564)</f>
        <v>0</v>
      </c>
      <c r="I4564" s="0" t="n">
        <f aca="false">IF(C4564=1,MIN(G4564-H4564,Assumptions!$C$13,P4563),0)</f>
        <v>0</v>
      </c>
      <c r="J4564" s="0" t="n">
        <f aca="false">H4564+I4564</f>
        <v>0</v>
      </c>
      <c r="K4564" s="0" t="n">
        <f aca="false">MIN(IF(C4564=1,F4564-H4564,F4564),Assumptions!$C$13,MAX(0,($B$5-P4563)/$B$6))</f>
        <v>0</v>
      </c>
      <c r="L4564" s="0" t="n">
        <f aca="false">IF(C4564=1,0,MIN(F4564-K4564,Assumptions!$C$15,MAX(0,$B$10-O4563-M4564)))</f>
        <v>200</v>
      </c>
      <c r="M4564" s="0" t="n">
        <f aca="false">'Profiles 8760'!H4553</f>
        <v>140400</v>
      </c>
      <c r="N4564" s="0" t="n">
        <f aca="false">J4564+L4564</f>
        <v>200</v>
      </c>
      <c r="O4564" s="0" t="n">
        <f aca="false">O4563+N4564</f>
        <v>428042.905450658</v>
      </c>
      <c r="P4564" s="0" t="n">
        <f aca="false">MIN($B$5,P4563+K4564*$B$6-I4564)</f>
        <v>510.81</v>
      </c>
      <c r="Q4564" s="0" t="n">
        <f aca="false">MAX(0,F4564-H4564-K4564-L4564)</f>
        <v>16.901055</v>
      </c>
    </row>
    <row r="4565" customFormat="false" ht="15" hidden="false" customHeight="false" outlineLevel="0" collapsed="false">
      <c r="A4565" s="0" t="n">
        <f aca="false">'Profiles 8760'!A4554</f>
        <v>4552</v>
      </c>
      <c r="B4565" s="0" t="n">
        <f aca="false">'Profiles 8760'!B4554</f>
        <v>7</v>
      </c>
      <c r="C4565" s="0" t="n">
        <f aca="false">'Profiles 8760'!E4554</f>
        <v>0</v>
      </c>
      <c r="D4565" s="0" t="n">
        <f aca="false">'Profiles 8760'!F4554</f>
        <v>0.557161</v>
      </c>
      <c r="E4565" s="0" t="n">
        <f aca="false">'Profiles 8760'!G4554</f>
        <v>0.456993</v>
      </c>
      <c r="F4565" s="0" t="n">
        <f aca="false">D4565*Assumptions!$C$11*$B$7+E4565*Assumptions!$C$12*$B$8</f>
        <v>179.5991105</v>
      </c>
      <c r="G4565" s="0" t="n">
        <f aca="false">C4565*Assumptions!$C$15</f>
        <v>0</v>
      </c>
      <c r="H4565" s="0" t="n">
        <f aca="false">MIN(F4565,G4565)</f>
        <v>0</v>
      </c>
      <c r="I4565" s="0" t="n">
        <f aca="false">IF(C4565=1,MIN(G4565-H4565,Assumptions!$C$13,P4564),0)</f>
        <v>0</v>
      </c>
      <c r="J4565" s="0" t="n">
        <f aca="false">H4565+I4565</f>
        <v>0</v>
      </c>
      <c r="K4565" s="0" t="n">
        <f aca="false">MIN(IF(C4565=1,F4565-H4565,F4565),Assumptions!$C$13,MAX(0,($B$5-P4564)/$B$6))</f>
        <v>0</v>
      </c>
      <c r="L4565" s="0" t="n">
        <f aca="false">IF(C4565=1,0,MIN(F4565-K4565,Assumptions!$C$15,MAX(0,$B$10-O4564-M4565)))</f>
        <v>179.5991105</v>
      </c>
      <c r="M4565" s="0" t="n">
        <f aca="false">'Profiles 8760'!H4554</f>
        <v>140400</v>
      </c>
      <c r="N4565" s="0" t="n">
        <f aca="false">J4565+L4565</f>
        <v>179.5991105</v>
      </c>
      <c r="O4565" s="0" t="n">
        <f aca="false">O4564+N4565</f>
        <v>428222.504561158</v>
      </c>
      <c r="P4565" s="0" t="n">
        <f aca="false">MIN($B$5,P4564+K4565*$B$6-I4565)</f>
        <v>510.81</v>
      </c>
      <c r="Q4565" s="0" t="n">
        <f aca="false">MAX(0,F4565-H4565-K4565-L4565)</f>
        <v>0</v>
      </c>
    </row>
    <row r="4566" customFormat="false" ht="15" hidden="false" customHeight="false" outlineLevel="0" collapsed="false">
      <c r="A4566" s="0" t="n">
        <f aca="false">'Profiles 8760'!A4555</f>
        <v>4553</v>
      </c>
      <c r="B4566" s="0" t="n">
        <f aca="false">'Profiles 8760'!B4555</f>
        <v>7</v>
      </c>
      <c r="C4566" s="0" t="n">
        <f aca="false">'Profiles 8760'!E4555</f>
        <v>0</v>
      </c>
      <c r="D4566" s="0" t="n">
        <f aca="false">'Profiles 8760'!F4555</f>
        <v>0.395389</v>
      </c>
      <c r="E4566" s="0" t="n">
        <f aca="false">'Profiles 8760'!G4555</f>
        <v>0.393417</v>
      </c>
      <c r="F4566" s="0" t="n">
        <f aca="false">D4566*Assumptions!$C$11*$B$7+E4566*Assumptions!$C$12*$B$8</f>
        <v>130.2790985</v>
      </c>
      <c r="G4566" s="0" t="n">
        <f aca="false">C4566*Assumptions!$C$15</f>
        <v>0</v>
      </c>
      <c r="H4566" s="0" t="n">
        <f aca="false">MIN(F4566,G4566)</f>
        <v>0</v>
      </c>
      <c r="I4566" s="0" t="n">
        <f aca="false">IF(C4566=1,MIN(G4566-H4566,Assumptions!$C$13,P4565),0)</f>
        <v>0</v>
      </c>
      <c r="J4566" s="0" t="n">
        <f aca="false">H4566+I4566</f>
        <v>0</v>
      </c>
      <c r="K4566" s="0" t="n">
        <f aca="false">MIN(IF(C4566=1,F4566-H4566,F4566),Assumptions!$C$13,MAX(0,($B$5-P4565)/$B$6))</f>
        <v>0</v>
      </c>
      <c r="L4566" s="0" t="n">
        <f aca="false">IF(C4566=1,0,MIN(F4566-K4566,Assumptions!$C$15,MAX(0,$B$10-O4565-M4566)))</f>
        <v>130.2790985</v>
      </c>
      <c r="M4566" s="0" t="n">
        <f aca="false">'Profiles 8760'!H4555</f>
        <v>140400</v>
      </c>
      <c r="N4566" s="0" t="n">
        <f aca="false">J4566+L4566</f>
        <v>130.2790985</v>
      </c>
      <c r="O4566" s="0" t="n">
        <f aca="false">O4565+N4566</f>
        <v>428352.783659658</v>
      </c>
      <c r="P4566" s="0" t="n">
        <f aca="false">MIN($B$5,P4565+K4566*$B$6-I4566)</f>
        <v>510.81</v>
      </c>
      <c r="Q4566" s="0" t="n">
        <f aca="false">MAX(0,F4566-H4566-K4566-L4566)</f>
        <v>0</v>
      </c>
    </row>
    <row r="4567" customFormat="false" ht="15" hidden="false" customHeight="false" outlineLevel="0" collapsed="false">
      <c r="A4567" s="0" t="n">
        <f aca="false">'Profiles 8760'!A4556</f>
        <v>4554</v>
      </c>
      <c r="B4567" s="0" t="n">
        <f aca="false">'Profiles 8760'!B4556</f>
        <v>7</v>
      </c>
      <c r="C4567" s="0" t="n">
        <f aca="false">'Profiles 8760'!E4556</f>
        <v>0</v>
      </c>
      <c r="D4567" s="0" t="n">
        <f aca="false">'Profiles 8760'!F4556</f>
        <v>0.223808</v>
      </c>
      <c r="E4567" s="0" t="n">
        <f aca="false">'Profiles 8760'!G4556</f>
        <v>0.422115</v>
      </c>
      <c r="F4567" s="0" t="n">
        <f aca="false">D4567*Assumptions!$C$11*$B$7+E4567*Assumptions!$C$12*$B$8</f>
        <v>81.9002539</v>
      </c>
      <c r="G4567" s="0" t="n">
        <f aca="false">C4567*Assumptions!$C$15</f>
        <v>0</v>
      </c>
      <c r="H4567" s="0" t="n">
        <f aca="false">MIN(F4567,G4567)</f>
        <v>0</v>
      </c>
      <c r="I4567" s="0" t="n">
        <f aca="false">IF(C4567=1,MIN(G4567-H4567,Assumptions!$C$13,P4566),0)</f>
        <v>0</v>
      </c>
      <c r="J4567" s="0" t="n">
        <f aca="false">H4567+I4567</f>
        <v>0</v>
      </c>
      <c r="K4567" s="0" t="n">
        <f aca="false">MIN(IF(C4567=1,F4567-H4567,F4567),Assumptions!$C$13,MAX(0,($B$5-P4566)/$B$6))</f>
        <v>0</v>
      </c>
      <c r="L4567" s="0" t="n">
        <f aca="false">IF(C4567=1,0,MIN(F4567-K4567,Assumptions!$C$15,MAX(0,$B$10-O4566-M4567)))</f>
        <v>81.9002539</v>
      </c>
      <c r="M4567" s="0" t="n">
        <f aca="false">'Profiles 8760'!H4556</f>
        <v>140400</v>
      </c>
      <c r="N4567" s="0" t="n">
        <f aca="false">J4567+L4567</f>
        <v>81.9002539</v>
      </c>
      <c r="O4567" s="0" t="n">
        <f aca="false">O4566+N4567</f>
        <v>428434.683913558</v>
      </c>
      <c r="P4567" s="0" t="n">
        <f aca="false">MIN($B$5,P4566+K4567*$B$6-I4567)</f>
        <v>510.81</v>
      </c>
      <c r="Q4567" s="0" t="n">
        <f aca="false">MAX(0,F4567-H4567-K4567-L4567)</f>
        <v>0</v>
      </c>
    </row>
    <row r="4568" customFormat="false" ht="15" hidden="false" customHeight="false" outlineLevel="0" collapsed="false">
      <c r="A4568" s="0" t="n">
        <f aca="false">'Profiles 8760'!A4557</f>
        <v>4555</v>
      </c>
      <c r="B4568" s="0" t="n">
        <f aca="false">'Profiles 8760'!B4557</f>
        <v>7</v>
      </c>
      <c r="C4568" s="0" t="n">
        <f aca="false">'Profiles 8760'!E4557</f>
        <v>0</v>
      </c>
      <c r="D4568" s="0" t="n">
        <f aca="false">'Profiles 8760'!F4557</f>
        <v>0.069602</v>
      </c>
      <c r="E4568" s="0" t="n">
        <f aca="false">'Profiles 8760'!G4557</f>
        <v>0.328727</v>
      </c>
      <c r="F4568" s="0" t="n">
        <f aca="false">D4568*Assumptions!$C$11*$B$7+E4568*Assumptions!$C$12*$B$8</f>
        <v>33.5459919</v>
      </c>
      <c r="G4568" s="0" t="n">
        <f aca="false">C4568*Assumptions!$C$15</f>
        <v>0</v>
      </c>
      <c r="H4568" s="0" t="n">
        <f aca="false">MIN(F4568,G4568)</f>
        <v>0</v>
      </c>
      <c r="I4568" s="0" t="n">
        <f aca="false">IF(C4568=1,MIN(G4568-H4568,Assumptions!$C$13,P4567),0)</f>
        <v>0</v>
      </c>
      <c r="J4568" s="0" t="n">
        <f aca="false">H4568+I4568</f>
        <v>0</v>
      </c>
      <c r="K4568" s="0" t="n">
        <f aca="false">MIN(IF(C4568=1,F4568-H4568,F4568),Assumptions!$C$13,MAX(0,($B$5-P4567)/$B$6))</f>
        <v>0</v>
      </c>
      <c r="L4568" s="0" t="n">
        <f aca="false">IF(C4568=1,0,MIN(F4568-K4568,Assumptions!$C$15,MAX(0,$B$10-O4567-M4568)))</f>
        <v>33.5459919</v>
      </c>
      <c r="M4568" s="0" t="n">
        <f aca="false">'Profiles 8760'!H4557</f>
        <v>140400</v>
      </c>
      <c r="N4568" s="0" t="n">
        <f aca="false">J4568+L4568</f>
        <v>33.5459919</v>
      </c>
      <c r="O4568" s="0" t="n">
        <f aca="false">O4567+N4568</f>
        <v>428468.229905458</v>
      </c>
      <c r="P4568" s="0" t="n">
        <f aca="false">MIN($B$5,P4567+K4568*$B$6-I4568)</f>
        <v>510.81</v>
      </c>
      <c r="Q4568" s="0" t="n">
        <f aca="false">MAX(0,F4568-H4568-K4568-L4568)</f>
        <v>0</v>
      </c>
    </row>
    <row r="4569" customFormat="false" ht="15" hidden="false" customHeight="false" outlineLevel="0" collapsed="false">
      <c r="A4569" s="0" t="n">
        <f aca="false">'Profiles 8760'!A4558</f>
        <v>4556</v>
      </c>
      <c r="B4569" s="0" t="n">
        <f aca="false">'Profiles 8760'!B4558</f>
        <v>7</v>
      </c>
      <c r="C4569" s="0" t="n">
        <f aca="false">'Profiles 8760'!E4558</f>
        <v>1</v>
      </c>
      <c r="D4569" s="0" t="n">
        <f aca="false">'Profiles 8760'!F4558</f>
        <v>0</v>
      </c>
      <c r="E4569" s="0" t="n">
        <f aca="false">'Profiles 8760'!G4558</f>
        <v>0.470282</v>
      </c>
      <c r="F4569" s="0" t="n">
        <f aca="false">D4569*Assumptions!$C$11*$B$7+E4569*Assumptions!$C$12*$B$8</f>
        <v>19.2345338</v>
      </c>
      <c r="G4569" s="0" t="n">
        <f aca="false">C4569*Assumptions!$C$15</f>
        <v>200</v>
      </c>
      <c r="H4569" s="0" t="n">
        <f aca="false">MIN(F4569,G4569)</f>
        <v>19.2345338</v>
      </c>
      <c r="I4569" s="0" t="n">
        <f aca="false">IF(C4569=1,MIN(G4569-H4569,Assumptions!$C$13,P4568),0)</f>
        <v>180</v>
      </c>
      <c r="J4569" s="0" t="n">
        <f aca="false">H4569+I4569</f>
        <v>199.2345338</v>
      </c>
      <c r="K4569" s="0" t="n">
        <f aca="false">MIN(IF(C4569=1,F4569-H4569,F4569),Assumptions!$C$13,MAX(0,($B$5-P4568)/$B$6))</f>
        <v>0</v>
      </c>
      <c r="L4569" s="0" t="n">
        <f aca="false">IF(C4569=1,0,MIN(F4569-K4569,Assumptions!$C$15,MAX(0,$B$10-O4568-M4569)))</f>
        <v>0</v>
      </c>
      <c r="M4569" s="0" t="n">
        <f aca="false">'Profiles 8760'!H4558</f>
        <v>140200</v>
      </c>
      <c r="N4569" s="0" t="n">
        <f aca="false">J4569+L4569</f>
        <v>199.2345338</v>
      </c>
      <c r="O4569" s="0" t="n">
        <f aca="false">O4568+N4569</f>
        <v>428667.464439258</v>
      </c>
      <c r="P4569" s="0" t="n">
        <f aca="false">MIN($B$5,P4568+K4569*$B$6-I4569)</f>
        <v>330.81</v>
      </c>
      <c r="Q4569" s="0" t="n">
        <f aca="false">MAX(0,F4569-H4569-K4569-L4569)</f>
        <v>0</v>
      </c>
    </row>
    <row r="4570" customFormat="false" ht="15" hidden="false" customHeight="false" outlineLevel="0" collapsed="false">
      <c r="A4570" s="0" t="n">
        <f aca="false">'Profiles 8760'!A4559</f>
        <v>4557</v>
      </c>
      <c r="B4570" s="0" t="n">
        <f aca="false">'Profiles 8760'!B4559</f>
        <v>7</v>
      </c>
      <c r="C4570" s="0" t="n">
        <f aca="false">'Profiles 8760'!E4559</f>
        <v>1</v>
      </c>
      <c r="D4570" s="0" t="n">
        <f aca="false">'Profiles 8760'!F4559</f>
        <v>0</v>
      </c>
      <c r="E4570" s="0" t="n">
        <f aca="false">'Profiles 8760'!G4559</f>
        <v>0.355082</v>
      </c>
      <c r="F4570" s="0" t="n">
        <f aca="false">D4570*Assumptions!$C$11*$B$7+E4570*Assumptions!$C$12*$B$8</f>
        <v>14.5228538</v>
      </c>
      <c r="G4570" s="0" t="n">
        <f aca="false">C4570*Assumptions!$C$15</f>
        <v>200</v>
      </c>
      <c r="H4570" s="0" t="n">
        <f aca="false">MIN(F4570,G4570)</f>
        <v>14.5228538</v>
      </c>
      <c r="I4570" s="0" t="n">
        <f aca="false">IF(C4570=1,MIN(G4570-H4570,Assumptions!$C$13,P4569),0)</f>
        <v>180</v>
      </c>
      <c r="J4570" s="0" t="n">
        <f aca="false">H4570+I4570</f>
        <v>194.5228538</v>
      </c>
      <c r="K4570" s="0" t="n">
        <f aca="false">MIN(IF(C4570=1,F4570-H4570,F4570),Assumptions!$C$13,MAX(0,($B$5-P4569)/$B$6))</f>
        <v>0</v>
      </c>
      <c r="L4570" s="0" t="n">
        <f aca="false">IF(C4570=1,0,MIN(F4570-K4570,Assumptions!$C$15,MAX(0,$B$10-O4569-M4570)))</f>
        <v>0</v>
      </c>
      <c r="M4570" s="0" t="n">
        <f aca="false">'Profiles 8760'!H4559</f>
        <v>140000</v>
      </c>
      <c r="N4570" s="0" t="n">
        <f aca="false">J4570+L4570</f>
        <v>194.5228538</v>
      </c>
      <c r="O4570" s="0" t="n">
        <f aca="false">O4569+N4570</f>
        <v>428861.987293058</v>
      </c>
      <c r="P4570" s="0" t="n">
        <f aca="false">MIN($B$5,P4569+K4570*$B$6-I4570)</f>
        <v>150.81</v>
      </c>
      <c r="Q4570" s="0" t="n">
        <f aca="false">MAX(0,F4570-H4570-K4570-L4570)</f>
        <v>0</v>
      </c>
    </row>
    <row r="4571" customFormat="false" ht="15" hidden="false" customHeight="false" outlineLevel="0" collapsed="false">
      <c r="A4571" s="0" t="n">
        <f aca="false">'Profiles 8760'!A4560</f>
        <v>4558</v>
      </c>
      <c r="B4571" s="0" t="n">
        <f aca="false">'Profiles 8760'!B4560</f>
        <v>7</v>
      </c>
      <c r="C4571" s="0" t="n">
        <f aca="false">'Profiles 8760'!E4560</f>
        <v>0</v>
      </c>
      <c r="D4571" s="0" t="n">
        <f aca="false">'Profiles 8760'!F4560</f>
        <v>0</v>
      </c>
      <c r="E4571" s="0" t="n">
        <f aca="false">'Profiles 8760'!G4560</f>
        <v>0.285007</v>
      </c>
      <c r="F4571" s="0" t="n">
        <f aca="false">D4571*Assumptions!$C$11*$B$7+E4571*Assumptions!$C$12*$B$8</f>
        <v>11.6567863</v>
      </c>
      <c r="G4571" s="0" t="n">
        <f aca="false">C4571*Assumptions!$C$15</f>
        <v>0</v>
      </c>
      <c r="H4571" s="0" t="n">
        <f aca="false">MIN(F4571,G4571)</f>
        <v>0</v>
      </c>
      <c r="I4571" s="0" t="n">
        <f aca="false">IF(C4571=1,MIN(G4571-H4571,Assumptions!$C$13,P4570),0)</f>
        <v>0</v>
      </c>
      <c r="J4571" s="0" t="n">
        <f aca="false">H4571+I4571</f>
        <v>0</v>
      </c>
      <c r="K4571" s="0" t="n">
        <f aca="false">MIN(IF(C4571=1,F4571-H4571,F4571),Assumptions!$C$13,MAX(0,($B$5-P4570)/$B$6))</f>
        <v>11.6567863</v>
      </c>
      <c r="L4571" s="0" t="n">
        <f aca="false">IF(C4571=1,0,MIN(F4571-K4571,Assumptions!$C$15,MAX(0,$B$10-O4570-M4571)))</f>
        <v>0</v>
      </c>
      <c r="M4571" s="0" t="n">
        <f aca="false">'Profiles 8760'!H4560</f>
        <v>140000</v>
      </c>
      <c r="N4571" s="0" t="n">
        <f aca="false">J4571+L4571</f>
        <v>0</v>
      </c>
      <c r="O4571" s="0" t="n">
        <f aca="false">O4570+N4571</f>
        <v>428861.987293058</v>
      </c>
      <c r="P4571" s="0" t="n">
        <f aca="false">MIN($B$5,P4570+K4571*$B$6-I4571)</f>
        <v>160.91410236484</v>
      </c>
      <c r="Q4571" s="0" t="n">
        <f aca="false">MAX(0,F4571-H4571-K4571-L4571)</f>
        <v>0</v>
      </c>
    </row>
    <row r="4572" customFormat="false" ht="15" hidden="false" customHeight="false" outlineLevel="0" collapsed="false">
      <c r="A4572" s="0" t="n">
        <f aca="false">'Profiles 8760'!A4561</f>
        <v>4559</v>
      </c>
      <c r="B4572" s="0" t="n">
        <f aca="false">'Profiles 8760'!B4561</f>
        <v>7</v>
      </c>
      <c r="C4572" s="0" t="n">
        <f aca="false">'Profiles 8760'!E4561</f>
        <v>0</v>
      </c>
      <c r="D4572" s="0" t="n">
        <f aca="false">'Profiles 8760'!F4561</f>
        <v>0</v>
      </c>
      <c r="E4572" s="0" t="n">
        <f aca="false">'Profiles 8760'!G4561</f>
        <v>0.302553</v>
      </c>
      <c r="F4572" s="0" t="n">
        <f aca="false">D4572*Assumptions!$C$11*$B$7+E4572*Assumptions!$C$12*$B$8</f>
        <v>12.3744177</v>
      </c>
      <c r="G4572" s="0" t="n">
        <f aca="false">C4572*Assumptions!$C$15</f>
        <v>0</v>
      </c>
      <c r="H4572" s="0" t="n">
        <f aca="false">MIN(F4572,G4572)</f>
        <v>0</v>
      </c>
      <c r="I4572" s="0" t="n">
        <f aca="false">IF(C4572=1,MIN(G4572-H4572,Assumptions!$C$13,P4571),0)</f>
        <v>0</v>
      </c>
      <c r="J4572" s="0" t="n">
        <f aca="false">H4572+I4572</f>
        <v>0</v>
      </c>
      <c r="K4572" s="0" t="n">
        <f aca="false">MIN(IF(C4572=1,F4572-H4572,F4572),Assumptions!$C$13,MAX(0,($B$5-P4571)/$B$6))</f>
        <v>12.3744177</v>
      </c>
      <c r="L4572" s="0" t="n">
        <f aca="false">IF(C4572=1,0,MIN(F4572-K4572,Assumptions!$C$15,MAX(0,$B$10-O4571-M4572)))</f>
        <v>0</v>
      </c>
      <c r="M4572" s="0" t="n">
        <f aca="false">'Profiles 8760'!H4561</f>
        <v>140000</v>
      </c>
      <c r="N4572" s="0" t="n">
        <f aca="false">J4572+L4572</f>
        <v>0</v>
      </c>
      <c r="O4572" s="0" t="n">
        <f aca="false">O4571+N4572</f>
        <v>428861.987293058</v>
      </c>
      <c r="P4572" s="0" t="n">
        <f aca="false">MIN($B$5,P4571+K4572*$B$6-I4572)</f>
        <v>171.6402476272</v>
      </c>
      <c r="Q4572" s="0" t="n">
        <f aca="false">MAX(0,F4572-H4572-K4572-L4572)</f>
        <v>0</v>
      </c>
    </row>
    <row r="4573" customFormat="false" ht="15" hidden="false" customHeight="false" outlineLevel="0" collapsed="false">
      <c r="A4573" s="0" t="n">
        <f aca="false">'Profiles 8760'!A4562</f>
        <v>4560</v>
      </c>
      <c r="B4573" s="0" t="n">
        <f aca="false">'Profiles 8760'!B4562</f>
        <v>7</v>
      </c>
      <c r="C4573" s="0" t="n">
        <f aca="false">'Profiles 8760'!E4562</f>
        <v>0</v>
      </c>
      <c r="D4573" s="0" t="n">
        <f aca="false">'Profiles 8760'!F4562</f>
        <v>0</v>
      </c>
      <c r="E4573" s="0" t="n">
        <f aca="false">'Profiles 8760'!G4562</f>
        <v>0.291814</v>
      </c>
      <c r="F4573" s="0" t="n">
        <f aca="false">D4573*Assumptions!$C$11*$B$7+E4573*Assumptions!$C$12*$B$8</f>
        <v>11.9351926</v>
      </c>
      <c r="G4573" s="0" t="n">
        <f aca="false">C4573*Assumptions!$C$15</f>
        <v>0</v>
      </c>
      <c r="H4573" s="0" t="n">
        <f aca="false">MIN(F4573,G4573)</f>
        <v>0</v>
      </c>
      <c r="I4573" s="0" t="n">
        <f aca="false">IF(C4573=1,MIN(G4573-H4573,Assumptions!$C$13,P4572),0)</f>
        <v>0</v>
      </c>
      <c r="J4573" s="0" t="n">
        <f aca="false">H4573+I4573</f>
        <v>0</v>
      </c>
      <c r="K4573" s="0" t="n">
        <f aca="false">MIN(IF(C4573=1,F4573-H4573,F4573),Assumptions!$C$13,MAX(0,($B$5-P4572)/$B$6))</f>
        <v>11.9351926</v>
      </c>
      <c r="L4573" s="0" t="n">
        <f aca="false">IF(C4573=1,0,MIN(F4573-K4573,Assumptions!$C$15,MAX(0,$B$10-O4572-M4573)))</f>
        <v>0</v>
      </c>
      <c r="M4573" s="0" t="n">
        <f aca="false">'Profiles 8760'!H4562</f>
        <v>140000</v>
      </c>
      <c r="N4573" s="0" t="n">
        <f aca="false">J4573+L4573</f>
        <v>0</v>
      </c>
      <c r="O4573" s="0" t="n">
        <f aca="false">O4572+N4573</f>
        <v>428861.987293058</v>
      </c>
      <c r="P4573" s="0" t="n">
        <f aca="false">MIN($B$5,P4572+K4573*$B$6-I4573)</f>
        <v>181.98567257288</v>
      </c>
      <c r="Q4573" s="0" t="n">
        <f aca="false">MAX(0,F4573-H4573-K4573-L4573)</f>
        <v>0</v>
      </c>
    </row>
    <row r="4574" customFormat="false" ht="15" hidden="false" customHeight="false" outlineLevel="0" collapsed="false">
      <c r="A4574" s="0" t="n">
        <f aca="false">'Profiles 8760'!A4563</f>
        <v>4561</v>
      </c>
      <c r="B4574" s="0" t="n">
        <f aca="false">'Profiles 8760'!B4563</f>
        <v>7</v>
      </c>
      <c r="C4574" s="0" t="n">
        <f aca="false">'Profiles 8760'!E4563</f>
        <v>0</v>
      </c>
      <c r="D4574" s="0" t="n">
        <f aca="false">'Profiles 8760'!F4563</f>
        <v>0</v>
      </c>
      <c r="E4574" s="0" t="n">
        <f aca="false">'Profiles 8760'!G4563</f>
        <v>0.322404</v>
      </c>
      <c r="F4574" s="0" t="n">
        <f aca="false">D4574*Assumptions!$C$11*$B$7+E4574*Assumptions!$C$12*$B$8</f>
        <v>13.1863236</v>
      </c>
      <c r="G4574" s="0" t="n">
        <f aca="false">C4574*Assumptions!$C$15</f>
        <v>0</v>
      </c>
      <c r="H4574" s="0" t="n">
        <f aca="false">MIN(F4574,G4574)</f>
        <v>0</v>
      </c>
      <c r="I4574" s="0" t="n">
        <f aca="false">IF(C4574=1,MIN(G4574-H4574,Assumptions!$C$13,P4573),0)</f>
        <v>0</v>
      </c>
      <c r="J4574" s="0" t="n">
        <f aca="false">H4574+I4574</f>
        <v>0</v>
      </c>
      <c r="K4574" s="0" t="n">
        <f aca="false">MIN(IF(C4574=1,F4574-H4574,F4574),Assumptions!$C$13,MAX(0,($B$5-P4573)/$B$6))</f>
        <v>13.1863236</v>
      </c>
      <c r="L4574" s="0" t="n">
        <f aca="false">IF(C4574=1,0,MIN(F4574-K4574,Assumptions!$C$15,MAX(0,$B$10-O4573-M4574)))</f>
        <v>0</v>
      </c>
      <c r="M4574" s="0" t="n">
        <f aca="false">'Profiles 8760'!H4563</f>
        <v>140000</v>
      </c>
      <c r="N4574" s="0" t="n">
        <f aca="false">J4574+L4574</f>
        <v>0</v>
      </c>
      <c r="O4574" s="0" t="n">
        <f aca="false">O4573+N4574</f>
        <v>428861.987293058</v>
      </c>
      <c r="P4574" s="0" t="n">
        <f aca="false">MIN($B$5,P4573+K4574*$B$6-I4574)</f>
        <v>193.41557786936</v>
      </c>
      <c r="Q4574" s="0" t="n">
        <f aca="false">MAX(0,F4574-H4574-K4574-L4574)</f>
        <v>0</v>
      </c>
    </row>
    <row r="4575" customFormat="false" ht="15" hidden="false" customHeight="false" outlineLevel="0" collapsed="false">
      <c r="A4575" s="0" t="n">
        <f aca="false">'Profiles 8760'!A4564</f>
        <v>4562</v>
      </c>
      <c r="B4575" s="0" t="n">
        <f aca="false">'Profiles 8760'!B4564</f>
        <v>7</v>
      </c>
      <c r="C4575" s="0" t="n">
        <f aca="false">'Profiles 8760'!E4564</f>
        <v>0</v>
      </c>
      <c r="D4575" s="0" t="n">
        <f aca="false">'Profiles 8760'!F4564</f>
        <v>0</v>
      </c>
      <c r="E4575" s="0" t="n">
        <f aca="false">'Profiles 8760'!G4564</f>
        <v>0.374929</v>
      </c>
      <c r="F4575" s="0" t="n">
        <f aca="false">D4575*Assumptions!$C$11*$B$7+E4575*Assumptions!$C$12*$B$8</f>
        <v>15.3345961</v>
      </c>
      <c r="G4575" s="0" t="n">
        <f aca="false">C4575*Assumptions!$C$15</f>
        <v>0</v>
      </c>
      <c r="H4575" s="0" t="n">
        <f aca="false">MIN(F4575,G4575)</f>
        <v>0</v>
      </c>
      <c r="I4575" s="0" t="n">
        <f aca="false">IF(C4575=1,MIN(G4575-H4575,Assumptions!$C$13,P4574),0)</f>
        <v>0</v>
      </c>
      <c r="J4575" s="0" t="n">
        <f aca="false">H4575+I4575</f>
        <v>0</v>
      </c>
      <c r="K4575" s="0" t="n">
        <f aca="false">MIN(IF(C4575=1,F4575-H4575,F4575),Assumptions!$C$13,MAX(0,($B$5-P4574)/$B$6))</f>
        <v>15.3345961</v>
      </c>
      <c r="L4575" s="0" t="n">
        <f aca="false">IF(C4575=1,0,MIN(F4575-K4575,Assumptions!$C$15,MAX(0,$B$10-O4574-M4575)))</f>
        <v>0</v>
      </c>
      <c r="M4575" s="0" t="n">
        <f aca="false">'Profiles 8760'!H4564</f>
        <v>140000</v>
      </c>
      <c r="N4575" s="0" t="n">
        <f aca="false">J4575+L4575</f>
        <v>0</v>
      </c>
      <c r="O4575" s="0" t="n">
        <f aca="false">O4574+N4575</f>
        <v>428861.987293058</v>
      </c>
      <c r="P4575" s="0" t="n">
        <f aca="false">MIN($B$5,P4574+K4575*$B$6-I4575)</f>
        <v>206.70760576884</v>
      </c>
      <c r="Q4575" s="0" t="n">
        <f aca="false">MAX(0,F4575-H4575-K4575-L4575)</f>
        <v>0</v>
      </c>
    </row>
    <row r="4576" customFormat="false" ht="15" hidden="false" customHeight="false" outlineLevel="0" collapsed="false">
      <c r="A4576" s="0" t="n">
        <f aca="false">'Profiles 8760'!A4565</f>
        <v>4563</v>
      </c>
      <c r="B4576" s="0" t="n">
        <f aca="false">'Profiles 8760'!B4565</f>
        <v>7</v>
      </c>
      <c r="C4576" s="0" t="n">
        <f aca="false">'Profiles 8760'!E4565</f>
        <v>0</v>
      </c>
      <c r="D4576" s="0" t="n">
        <f aca="false">'Profiles 8760'!F4565</f>
        <v>0</v>
      </c>
      <c r="E4576" s="0" t="n">
        <f aca="false">'Profiles 8760'!G4565</f>
        <v>0.307578</v>
      </c>
      <c r="F4576" s="0" t="n">
        <f aca="false">D4576*Assumptions!$C$11*$B$7+E4576*Assumptions!$C$12*$B$8</f>
        <v>12.5799402</v>
      </c>
      <c r="G4576" s="0" t="n">
        <f aca="false">C4576*Assumptions!$C$15</f>
        <v>0</v>
      </c>
      <c r="H4576" s="0" t="n">
        <f aca="false">MIN(F4576,G4576)</f>
        <v>0</v>
      </c>
      <c r="I4576" s="0" t="n">
        <f aca="false">IF(C4576=1,MIN(G4576-H4576,Assumptions!$C$13,P4575),0)</f>
        <v>0</v>
      </c>
      <c r="J4576" s="0" t="n">
        <f aca="false">H4576+I4576</f>
        <v>0</v>
      </c>
      <c r="K4576" s="0" t="n">
        <f aca="false">MIN(IF(C4576=1,F4576-H4576,F4576),Assumptions!$C$13,MAX(0,($B$5-P4575)/$B$6))</f>
        <v>12.5799402</v>
      </c>
      <c r="L4576" s="0" t="n">
        <f aca="false">IF(C4576=1,0,MIN(F4576-K4576,Assumptions!$C$15,MAX(0,$B$10-O4575-M4576)))</f>
        <v>0</v>
      </c>
      <c r="M4576" s="0" t="n">
        <f aca="false">'Profiles 8760'!H4565</f>
        <v>140000</v>
      </c>
      <c r="N4576" s="0" t="n">
        <f aca="false">J4576+L4576</f>
        <v>0</v>
      </c>
      <c r="O4576" s="0" t="n">
        <f aca="false">O4575+N4576</f>
        <v>428861.987293058</v>
      </c>
      <c r="P4576" s="0" t="n">
        <f aca="false">MIN($B$5,P4575+K4576*$B$6-I4576)</f>
        <v>217.6118979342</v>
      </c>
      <c r="Q4576" s="0" t="n">
        <f aca="false">MAX(0,F4576-H4576-K4576-L4576)</f>
        <v>0</v>
      </c>
    </row>
    <row r="4577" customFormat="false" ht="15" hidden="false" customHeight="false" outlineLevel="0" collapsed="false">
      <c r="A4577" s="0" t="n">
        <f aca="false">'Profiles 8760'!A4566</f>
        <v>4564</v>
      </c>
      <c r="B4577" s="0" t="n">
        <f aca="false">'Profiles 8760'!B4566</f>
        <v>7</v>
      </c>
      <c r="C4577" s="0" t="n">
        <f aca="false">'Profiles 8760'!E4566</f>
        <v>0</v>
      </c>
      <c r="D4577" s="0" t="n">
        <f aca="false">'Profiles 8760'!F4566</f>
        <v>0</v>
      </c>
      <c r="E4577" s="0" t="n">
        <f aca="false">'Profiles 8760'!G4566</f>
        <v>0.35054</v>
      </c>
      <c r="F4577" s="0" t="n">
        <f aca="false">D4577*Assumptions!$C$11*$B$7+E4577*Assumptions!$C$12*$B$8</f>
        <v>14.337086</v>
      </c>
      <c r="G4577" s="0" t="n">
        <f aca="false">C4577*Assumptions!$C$15</f>
        <v>0</v>
      </c>
      <c r="H4577" s="0" t="n">
        <f aca="false">MIN(F4577,G4577)</f>
        <v>0</v>
      </c>
      <c r="I4577" s="0" t="n">
        <f aca="false">IF(C4577=1,MIN(G4577-H4577,Assumptions!$C$13,P4576),0)</f>
        <v>0</v>
      </c>
      <c r="J4577" s="0" t="n">
        <f aca="false">H4577+I4577</f>
        <v>0</v>
      </c>
      <c r="K4577" s="0" t="n">
        <f aca="false">MIN(IF(C4577=1,F4577-H4577,F4577),Assumptions!$C$13,MAX(0,($B$5-P4576)/$B$6))</f>
        <v>14.337086</v>
      </c>
      <c r="L4577" s="0" t="n">
        <f aca="false">IF(C4577=1,0,MIN(F4577-K4577,Assumptions!$C$15,MAX(0,$B$10-O4576-M4577)))</f>
        <v>0</v>
      </c>
      <c r="M4577" s="0" t="n">
        <f aca="false">'Profiles 8760'!H4566</f>
        <v>140000</v>
      </c>
      <c r="N4577" s="0" t="n">
        <f aca="false">J4577+L4577</f>
        <v>0</v>
      </c>
      <c r="O4577" s="0" t="n">
        <f aca="false">O4576+N4577</f>
        <v>428861.987293058</v>
      </c>
      <c r="P4577" s="0" t="n">
        <f aca="false">MIN($B$5,P4576+K4577*$B$6-I4577)</f>
        <v>230.039284079</v>
      </c>
      <c r="Q4577" s="0" t="n">
        <f aca="false">MAX(0,F4577-H4577-K4577-L4577)</f>
        <v>0</v>
      </c>
    </row>
    <row r="4578" customFormat="false" ht="15" hidden="false" customHeight="false" outlineLevel="0" collapsed="false">
      <c r="A4578" s="0" t="n">
        <f aca="false">'Profiles 8760'!A4567</f>
        <v>4565</v>
      </c>
      <c r="B4578" s="0" t="n">
        <f aca="false">'Profiles 8760'!B4567</f>
        <v>7</v>
      </c>
      <c r="C4578" s="0" t="n">
        <f aca="false">'Profiles 8760'!E4567</f>
        <v>0</v>
      </c>
      <c r="D4578" s="0" t="n">
        <f aca="false">'Profiles 8760'!F4567</f>
        <v>0</v>
      </c>
      <c r="E4578" s="0" t="n">
        <f aca="false">'Profiles 8760'!G4567</f>
        <v>0.398155</v>
      </c>
      <c r="F4578" s="0" t="n">
        <f aca="false">D4578*Assumptions!$C$11*$B$7+E4578*Assumptions!$C$12*$B$8</f>
        <v>16.2845395</v>
      </c>
      <c r="G4578" s="0" t="n">
        <f aca="false">C4578*Assumptions!$C$15</f>
        <v>0</v>
      </c>
      <c r="H4578" s="0" t="n">
        <f aca="false">MIN(F4578,G4578)</f>
        <v>0</v>
      </c>
      <c r="I4578" s="0" t="n">
        <f aca="false">IF(C4578=1,MIN(G4578-H4578,Assumptions!$C$13,P4577),0)</f>
        <v>0</v>
      </c>
      <c r="J4578" s="0" t="n">
        <f aca="false">H4578+I4578</f>
        <v>0</v>
      </c>
      <c r="K4578" s="0" t="n">
        <f aca="false">MIN(IF(C4578=1,F4578-H4578,F4578),Assumptions!$C$13,MAX(0,($B$5-P4577)/$B$6))</f>
        <v>16.2845395</v>
      </c>
      <c r="L4578" s="0" t="n">
        <f aca="false">IF(C4578=1,0,MIN(F4578-K4578,Assumptions!$C$15,MAX(0,$B$10-O4577-M4578)))</f>
        <v>0</v>
      </c>
      <c r="M4578" s="0" t="n">
        <f aca="false">'Profiles 8760'!H4567</f>
        <v>140000</v>
      </c>
      <c r="N4578" s="0" t="n">
        <f aca="false">J4578+L4578</f>
        <v>0</v>
      </c>
      <c r="O4578" s="0" t="n">
        <f aca="false">O4577+N4578</f>
        <v>428861.987293058</v>
      </c>
      <c r="P4578" s="0" t="n">
        <f aca="false">MIN($B$5,P4577+K4578*$B$6-I4578)</f>
        <v>244.1547229176</v>
      </c>
      <c r="Q4578" s="0" t="n">
        <f aca="false">MAX(0,F4578-H4578-K4578-L4578)</f>
        <v>0</v>
      </c>
    </row>
    <row r="4579" customFormat="false" ht="15" hidden="false" customHeight="false" outlineLevel="0" collapsed="false">
      <c r="A4579" s="0" t="n">
        <f aca="false">'Profiles 8760'!A4568</f>
        <v>4566</v>
      </c>
      <c r="B4579" s="0" t="n">
        <f aca="false">'Profiles 8760'!B4568</f>
        <v>7</v>
      </c>
      <c r="C4579" s="0" t="n">
        <f aca="false">'Profiles 8760'!E4568</f>
        <v>0</v>
      </c>
      <c r="D4579" s="0" t="n">
        <f aca="false">'Profiles 8760'!F4568</f>
        <v>0</v>
      </c>
      <c r="E4579" s="0" t="n">
        <f aca="false">'Profiles 8760'!G4568</f>
        <v>0.307412</v>
      </c>
      <c r="F4579" s="0" t="n">
        <f aca="false">D4579*Assumptions!$C$11*$B$7+E4579*Assumptions!$C$12*$B$8</f>
        <v>12.5731508</v>
      </c>
      <c r="G4579" s="0" t="n">
        <f aca="false">C4579*Assumptions!$C$15</f>
        <v>0</v>
      </c>
      <c r="H4579" s="0" t="n">
        <f aca="false">MIN(F4579,G4579)</f>
        <v>0</v>
      </c>
      <c r="I4579" s="0" t="n">
        <f aca="false">IF(C4579=1,MIN(G4579-H4579,Assumptions!$C$13,P4578),0)</f>
        <v>0</v>
      </c>
      <c r="J4579" s="0" t="n">
        <f aca="false">H4579+I4579</f>
        <v>0</v>
      </c>
      <c r="K4579" s="0" t="n">
        <f aca="false">MIN(IF(C4579=1,F4579-H4579,F4579),Assumptions!$C$13,MAX(0,($B$5-P4578)/$B$6))</f>
        <v>12.5731508</v>
      </c>
      <c r="L4579" s="0" t="n">
        <f aca="false">IF(C4579=1,0,MIN(F4579-K4579,Assumptions!$C$15,MAX(0,$B$10-O4578-M4579)))</f>
        <v>0</v>
      </c>
      <c r="M4579" s="0" t="n">
        <f aca="false">'Profiles 8760'!H4568</f>
        <v>140000</v>
      </c>
      <c r="N4579" s="0" t="n">
        <f aca="false">J4579+L4579</f>
        <v>0</v>
      </c>
      <c r="O4579" s="0" t="n">
        <f aca="false">O4578+N4579</f>
        <v>428861.987293058</v>
      </c>
      <c r="P4579" s="0" t="n">
        <f aca="false">MIN($B$5,P4578+K4579*$B$6-I4579)</f>
        <v>255.05313003104</v>
      </c>
      <c r="Q4579" s="0" t="n">
        <f aca="false">MAX(0,F4579-H4579-K4579-L4579)</f>
        <v>0</v>
      </c>
    </row>
    <row r="4580" customFormat="false" ht="15" hidden="false" customHeight="false" outlineLevel="0" collapsed="false">
      <c r="A4580" s="0" t="n">
        <f aca="false">'Profiles 8760'!A4569</f>
        <v>4567</v>
      </c>
      <c r="B4580" s="0" t="n">
        <f aca="false">'Profiles 8760'!B4569</f>
        <v>7</v>
      </c>
      <c r="C4580" s="0" t="n">
        <f aca="false">'Profiles 8760'!E4569</f>
        <v>0</v>
      </c>
      <c r="D4580" s="0" t="n">
        <f aca="false">'Profiles 8760'!F4569</f>
        <v>0.088652</v>
      </c>
      <c r="E4580" s="0" t="n">
        <f aca="false">'Profiles 8760'!G4569</f>
        <v>0.309928</v>
      </c>
      <c r="F4580" s="0" t="n">
        <f aca="false">D4580*Assumptions!$C$11*$B$7+E4580*Assumptions!$C$12*$B$8</f>
        <v>38.2787528</v>
      </c>
      <c r="G4580" s="0" t="n">
        <f aca="false">C4580*Assumptions!$C$15</f>
        <v>0</v>
      </c>
      <c r="H4580" s="0" t="n">
        <f aca="false">MIN(F4580,G4580)</f>
        <v>0</v>
      </c>
      <c r="I4580" s="0" t="n">
        <f aca="false">IF(C4580=1,MIN(G4580-H4580,Assumptions!$C$13,P4579),0)</f>
        <v>0</v>
      </c>
      <c r="J4580" s="0" t="n">
        <f aca="false">H4580+I4580</f>
        <v>0</v>
      </c>
      <c r="K4580" s="0" t="n">
        <f aca="false">MIN(IF(C4580=1,F4580-H4580,F4580),Assumptions!$C$13,MAX(0,($B$5-P4579)/$B$6))</f>
        <v>38.2787528</v>
      </c>
      <c r="L4580" s="0" t="n">
        <f aca="false">IF(C4580=1,0,MIN(F4580-K4580,Assumptions!$C$15,MAX(0,$B$10-O4579-M4580)))</f>
        <v>0</v>
      </c>
      <c r="M4580" s="0" t="n">
        <f aca="false">'Profiles 8760'!H4569</f>
        <v>140000</v>
      </c>
      <c r="N4580" s="0" t="n">
        <f aca="false">J4580+L4580</f>
        <v>0</v>
      </c>
      <c r="O4580" s="0" t="n">
        <f aca="false">O4579+N4580</f>
        <v>428861.987293058</v>
      </c>
      <c r="P4580" s="0" t="n">
        <f aca="false">MIN($B$5,P4579+K4580*$B$6-I4580)</f>
        <v>288.23315295808</v>
      </c>
      <c r="Q4580" s="0" t="n">
        <f aca="false">MAX(0,F4580-H4580-K4580-L4580)</f>
        <v>0</v>
      </c>
    </row>
    <row r="4581" customFormat="false" ht="15" hidden="false" customHeight="false" outlineLevel="0" collapsed="false">
      <c r="A4581" s="0" t="n">
        <f aca="false">'Profiles 8760'!A4570</f>
        <v>4568</v>
      </c>
      <c r="B4581" s="0" t="n">
        <f aca="false">'Profiles 8760'!B4570</f>
        <v>7</v>
      </c>
      <c r="C4581" s="0" t="n">
        <f aca="false">'Profiles 8760'!E4570</f>
        <v>1</v>
      </c>
      <c r="D4581" s="0" t="n">
        <f aca="false">'Profiles 8760'!F4570</f>
        <v>0.285062</v>
      </c>
      <c r="E4581" s="0" t="n">
        <f aca="false">'Profiles 8760'!G4570</f>
        <v>0.21426</v>
      </c>
      <c r="F4581" s="0" t="n">
        <f aca="false">D4581*Assumptions!$C$11*$B$7+E4581*Assumptions!$C$12*$B$8</f>
        <v>91.0891396</v>
      </c>
      <c r="G4581" s="0" t="n">
        <f aca="false">C4581*Assumptions!$C$15</f>
        <v>200</v>
      </c>
      <c r="H4581" s="0" t="n">
        <f aca="false">MIN(F4581,G4581)</f>
        <v>91.0891396</v>
      </c>
      <c r="I4581" s="0" t="n">
        <f aca="false">IF(C4581=1,MIN(G4581-H4581,Assumptions!$C$13,P4580),0)</f>
        <v>108.9108604</v>
      </c>
      <c r="J4581" s="0" t="n">
        <f aca="false">H4581+I4581</f>
        <v>200</v>
      </c>
      <c r="K4581" s="0" t="n">
        <f aca="false">MIN(IF(C4581=1,F4581-H4581,F4581),Assumptions!$C$13,MAX(0,($B$5-P4580)/$B$6))</f>
        <v>0</v>
      </c>
      <c r="L4581" s="0" t="n">
        <f aca="false">IF(C4581=1,0,MIN(F4581-K4581,Assumptions!$C$15,MAX(0,$B$10-O4580-M4581)))</f>
        <v>0</v>
      </c>
      <c r="M4581" s="0" t="n">
        <f aca="false">'Profiles 8760'!H4570</f>
        <v>139800</v>
      </c>
      <c r="N4581" s="0" t="n">
        <f aca="false">J4581+L4581</f>
        <v>200</v>
      </c>
      <c r="O4581" s="0" t="n">
        <f aca="false">O4580+N4581</f>
        <v>429061.987293058</v>
      </c>
      <c r="P4581" s="0" t="n">
        <f aca="false">MIN($B$5,P4580+K4581*$B$6-I4581)</f>
        <v>179.32229255808</v>
      </c>
      <c r="Q4581" s="0" t="n">
        <f aca="false">MAX(0,F4581-H4581-K4581-L4581)</f>
        <v>0</v>
      </c>
    </row>
    <row r="4582" customFormat="false" ht="15" hidden="false" customHeight="false" outlineLevel="0" collapsed="false">
      <c r="A4582" s="0" t="n">
        <f aca="false">'Profiles 8760'!A4571</f>
        <v>4569</v>
      </c>
      <c r="B4582" s="0" t="n">
        <f aca="false">'Profiles 8760'!B4571</f>
        <v>7</v>
      </c>
      <c r="C4582" s="0" t="n">
        <f aca="false">'Profiles 8760'!E4571</f>
        <v>1</v>
      </c>
      <c r="D4582" s="0" t="n">
        <f aca="false">'Profiles 8760'!F4571</f>
        <v>0.503604</v>
      </c>
      <c r="E4582" s="0" t="n">
        <f aca="false">'Profiles 8760'!G4571</f>
        <v>0.243463</v>
      </c>
      <c r="F4582" s="0" t="n">
        <f aca="false">D4582*Assumptions!$C$11*$B$7+E4582*Assumptions!$C$12*$B$8</f>
        <v>155.3984719</v>
      </c>
      <c r="G4582" s="0" t="n">
        <f aca="false">C4582*Assumptions!$C$15</f>
        <v>200</v>
      </c>
      <c r="H4582" s="0" t="n">
        <f aca="false">MIN(F4582,G4582)</f>
        <v>155.3984719</v>
      </c>
      <c r="I4582" s="0" t="n">
        <f aca="false">IF(C4582=1,MIN(G4582-H4582,Assumptions!$C$13,P4581),0)</f>
        <v>44.6015281</v>
      </c>
      <c r="J4582" s="0" t="n">
        <f aca="false">H4582+I4582</f>
        <v>200</v>
      </c>
      <c r="K4582" s="0" t="n">
        <f aca="false">MIN(IF(C4582=1,F4582-H4582,F4582),Assumptions!$C$13,MAX(0,($B$5-P4581)/$B$6))</f>
        <v>0</v>
      </c>
      <c r="L4582" s="0" t="n">
        <f aca="false">IF(C4582=1,0,MIN(F4582-K4582,Assumptions!$C$15,MAX(0,$B$10-O4581-M4582)))</f>
        <v>0</v>
      </c>
      <c r="M4582" s="0" t="n">
        <f aca="false">'Profiles 8760'!H4571</f>
        <v>139600</v>
      </c>
      <c r="N4582" s="0" t="n">
        <f aca="false">J4582+L4582</f>
        <v>200</v>
      </c>
      <c r="O4582" s="0" t="n">
        <f aca="false">O4581+N4582</f>
        <v>429261.987293058</v>
      </c>
      <c r="P4582" s="0" t="n">
        <f aca="false">MIN($B$5,P4581+K4582*$B$6-I4582)</f>
        <v>134.72076445808</v>
      </c>
      <c r="Q4582" s="0" t="n">
        <f aca="false">MAX(0,F4582-H4582-K4582-L4582)</f>
        <v>0</v>
      </c>
    </row>
    <row r="4583" customFormat="false" ht="15" hidden="false" customHeight="false" outlineLevel="0" collapsed="false">
      <c r="A4583" s="0" t="n">
        <f aca="false">'Profiles 8760'!A4572</f>
        <v>4570</v>
      </c>
      <c r="B4583" s="0" t="n">
        <f aca="false">'Profiles 8760'!B4572</f>
        <v>7</v>
      </c>
      <c r="C4583" s="0" t="n">
        <f aca="false">'Profiles 8760'!E4572</f>
        <v>0</v>
      </c>
      <c r="D4583" s="0" t="n">
        <f aca="false">'Profiles 8760'!F4572</f>
        <v>0.709651</v>
      </c>
      <c r="E4583" s="0" t="n">
        <f aca="false">'Profiles 8760'!G4572</f>
        <v>0.268668</v>
      </c>
      <c r="F4583" s="0" t="n">
        <f aca="false">D4583*Assumptions!$C$11*$B$7+E4583*Assumptions!$C$12*$B$8</f>
        <v>215.93573</v>
      </c>
      <c r="G4583" s="0" t="n">
        <f aca="false">C4583*Assumptions!$C$15</f>
        <v>0</v>
      </c>
      <c r="H4583" s="0" t="n">
        <f aca="false">MIN(F4583,G4583)</f>
        <v>0</v>
      </c>
      <c r="I4583" s="0" t="n">
        <f aca="false">IF(C4583=1,MIN(G4583-H4583,Assumptions!$C$13,P4582),0)</f>
        <v>0</v>
      </c>
      <c r="J4583" s="0" t="n">
        <f aca="false">H4583+I4583</f>
        <v>0</v>
      </c>
      <c r="K4583" s="0" t="n">
        <f aca="false">MIN(IF(C4583=1,F4583-H4583,F4583),Assumptions!$C$13,MAX(0,($B$5-P4582)/$B$6))</f>
        <v>180</v>
      </c>
      <c r="L4583" s="0" t="n">
        <f aca="false">IF(C4583=1,0,MIN(F4583-K4583,Assumptions!$C$15,MAX(0,$B$10-O4582-M4583)))</f>
        <v>35.93573</v>
      </c>
      <c r="M4583" s="0" t="n">
        <f aca="false">'Profiles 8760'!H4572</f>
        <v>139600</v>
      </c>
      <c r="N4583" s="0" t="n">
        <f aca="false">J4583+L4583</f>
        <v>35.93573</v>
      </c>
      <c r="O4583" s="0" t="n">
        <f aca="false">O4582+N4583</f>
        <v>429297.923023058</v>
      </c>
      <c r="P4583" s="0" t="n">
        <f aca="false">MIN($B$5,P4582+K4583*$B$6-I4583)</f>
        <v>290.74476445808</v>
      </c>
      <c r="Q4583" s="0" t="n">
        <f aca="false">MAX(0,F4583-H4583-K4583-L4583)</f>
        <v>0</v>
      </c>
    </row>
    <row r="4584" customFormat="false" ht="15" hidden="false" customHeight="false" outlineLevel="0" collapsed="false">
      <c r="A4584" s="0" t="n">
        <f aca="false">'Profiles 8760'!A4573</f>
        <v>4571</v>
      </c>
      <c r="B4584" s="0" t="n">
        <f aca="false">'Profiles 8760'!B4573</f>
        <v>7</v>
      </c>
      <c r="C4584" s="0" t="n">
        <f aca="false">'Profiles 8760'!E4573</f>
        <v>0</v>
      </c>
      <c r="D4584" s="0" t="n">
        <f aca="false">'Profiles 8760'!F4573</f>
        <v>0.876831</v>
      </c>
      <c r="E4584" s="0" t="n">
        <f aca="false">'Profiles 8760'!G4573</f>
        <v>0.218245</v>
      </c>
      <c r="F4584" s="0" t="n">
        <f aca="false">D4584*Assumptions!$C$11*$B$7+E4584*Assumptions!$C$12*$B$8</f>
        <v>262.1550133</v>
      </c>
      <c r="G4584" s="0" t="n">
        <f aca="false">C4584*Assumptions!$C$15</f>
        <v>0</v>
      </c>
      <c r="H4584" s="0" t="n">
        <f aca="false">MIN(F4584,G4584)</f>
        <v>0</v>
      </c>
      <c r="I4584" s="0" t="n">
        <f aca="false">IF(C4584=1,MIN(G4584-H4584,Assumptions!$C$13,P4583),0)</f>
        <v>0</v>
      </c>
      <c r="J4584" s="0" t="n">
        <f aca="false">H4584+I4584</f>
        <v>0</v>
      </c>
      <c r="K4584" s="0" t="n">
        <f aca="false">MIN(IF(C4584=1,F4584-H4584,F4584),Assumptions!$C$13,MAX(0,($B$5-P4583)/$B$6))</f>
        <v>180</v>
      </c>
      <c r="L4584" s="0" t="n">
        <f aca="false">IF(C4584=1,0,MIN(F4584-K4584,Assumptions!$C$15,MAX(0,$B$10-O4583-M4584)))</f>
        <v>82.1550133</v>
      </c>
      <c r="M4584" s="0" t="n">
        <f aca="false">'Profiles 8760'!H4573</f>
        <v>139600</v>
      </c>
      <c r="N4584" s="0" t="n">
        <f aca="false">J4584+L4584</f>
        <v>82.1550133</v>
      </c>
      <c r="O4584" s="0" t="n">
        <f aca="false">O4583+N4584</f>
        <v>429380.078036358</v>
      </c>
      <c r="P4584" s="0" t="n">
        <f aca="false">MIN($B$5,P4583+K4584*$B$6-I4584)</f>
        <v>446.76876445808</v>
      </c>
      <c r="Q4584" s="0" t="n">
        <f aca="false">MAX(0,F4584-H4584-K4584-L4584)</f>
        <v>0</v>
      </c>
    </row>
    <row r="4585" customFormat="false" ht="15" hidden="false" customHeight="false" outlineLevel="0" collapsed="false">
      <c r="A4585" s="0" t="n">
        <f aca="false">'Profiles 8760'!A4574</f>
        <v>4572</v>
      </c>
      <c r="B4585" s="0" t="n">
        <f aca="false">'Profiles 8760'!B4574</f>
        <v>7</v>
      </c>
      <c r="C4585" s="0" t="n">
        <f aca="false">'Profiles 8760'!E4574</f>
        <v>0</v>
      </c>
      <c r="D4585" s="0" t="n">
        <f aca="false">'Profiles 8760'!F4574</f>
        <v>0.985407</v>
      </c>
      <c r="E4585" s="0" t="n">
        <f aca="false">'Profiles 8760'!G4574</f>
        <v>0.418704</v>
      </c>
      <c r="F4585" s="0" t="n">
        <f aca="false">D4585*Assumptions!$C$11*$B$7+E4585*Assumptions!$C$12*$B$8</f>
        <v>301.7105352</v>
      </c>
      <c r="G4585" s="0" t="n">
        <f aca="false">C4585*Assumptions!$C$15</f>
        <v>0</v>
      </c>
      <c r="H4585" s="0" t="n">
        <f aca="false">MIN(F4585,G4585)</f>
        <v>0</v>
      </c>
      <c r="I4585" s="0" t="n">
        <f aca="false">IF(C4585=1,MIN(G4585-H4585,Assumptions!$C$13,P4584),0)</f>
        <v>0</v>
      </c>
      <c r="J4585" s="0" t="n">
        <f aca="false">H4585+I4585</f>
        <v>0</v>
      </c>
      <c r="K4585" s="0" t="n">
        <f aca="false">MIN(IF(C4585=1,F4585-H4585,F4585),Assumptions!$C$13,MAX(0,($B$5-P4584)/$B$6))</f>
        <v>73.8823667996308</v>
      </c>
      <c r="L4585" s="0" t="n">
        <f aca="false">IF(C4585=1,0,MIN(F4585-K4585,Assumptions!$C$15,MAX(0,$B$10-O4584-M4585)))</f>
        <v>200</v>
      </c>
      <c r="M4585" s="0" t="n">
        <f aca="false">'Profiles 8760'!H4574</f>
        <v>139600</v>
      </c>
      <c r="N4585" s="0" t="n">
        <f aca="false">J4585+L4585</f>
        <v>200</v>
      </c>
      <c r="O4585" s="0" t="n">
        <f aca="false">O4584+N4585</f>
        <v>429580.078036358</v>
      </c>
      <c r="P4585" s="0" t="n">
        <f aca="false">MIN($B$5,P4584+K4585*$B$6-I4585)</f>
        <v>510.81</v>
      </c>
      <c r="Q4585" s="0" t="n">
        <f aca="false">MAX(0,F4585-H4585-K4585-L4585)</f>
        <v>27.8281684003692</v>
      </c>
    </row>
    <row r="4586" customFormat="false" ht="15" hidden="false" customHeight="false" outlineLevel="0" collapsed="false">
      <c r="A4586" s="0" t="n">
        <f aca="false">'Profiles 8760'!A4575</f>
        <v>4573</v>
      </c>
      <c r="B4586" s="0" t="n">
        <f aca="false">'Profiles 8760'!B4575</f>
        <v>7</v>
      </c>
      <c r="C4586" s="0" t="n">
        <f aca="false">'Profiles 8760'!E4575</f>
        <v>0</v>
      </c>
      <c r="D4586" s="0" t="n">
        <f aca="false">'Profiles 8760'!F4575</f>
        <v>1</v>
      </c>
      <c r="E4586" s="0" t="n">
        <f aca="false">'Profiles 8760'!G4575</f>
        <v>0.520462</v>
      </c>
      <c r="F4586" s="0" t="n">
        <f aca="false">D4586*Assumptions!$C$11*$B$7+E4586*Assumptions!$C$12*$B$8</f>
        <v>310.0868958</v>
      </c>
      <c r="G4586" s="0" t="n">
        <f aca="false">C4586*Assumptions!$C$15</f>
        <v>0</v>
      </c>
      <c r="H4586" s="0" t="n">
        <f aca="false">MIN(F4586,G4586)</f>
        <v>0</v>
      </c>
      <c r="I4586" s="0" t="n">
        <f aca="false">IF(C4586=1,MIN(G4586-H4586,Assumptions!$C$13,P4585),0)</f>
        <v>0</v>
      </c>
      <c r="J4586" s="0" t="n">
        <f aca="false">H4586+I4586</f>
        <v>0</v>
      </c>
      <c r="K4586" s="0" t="n">
        <f aca="false">MIN(IF(C4586=1,F4586-H4586,F4586),Assumptions!$C$13,MAX(0,($B$5-P4585)/$B$6))</f>
        <v>0</v>
      </c>
      <c r="L4586" s="0" t="n">
        <f aca="false">IF(C4586=1,0,MIN(F4586-K4586,Assumptions!$C$15,MAX(0,$B$10-O4585-M4586)))</f>
        <v>200</v>
      </c>
      <c r="M4586" s="0" t="n">
        <f aca="false">'Profiles 8760'!H4575</f>
        <v>139600</v>
      </c>
      <c r="N4586" s="0" t="n">
        <f aca="false">J4586+L4586</f>
        <v>200</v>
      </c>
      <c r="O4586" s="0" t="n">
        <f aca="false">O4585+N4586</f>
        <v>429780.078036358</v>
      </c>
      <c r="P4586" s="0" t="n">
        <f aca="false">MIN($B$5,P4585+K4586*$B$6-I4586)</f>
        <v>510.81</v>
      </c>
      <c r="Q4586" s="0" t="n">
        <f aca="false">MAX(0,F4586-H4586-K4586-L4586)</f>
        <v>110.0868958</v>
      </c>
    </row>
    <row r="4587" customFormat="false" ht="15" hidden="false" customHeight="false" outlineLevel="0" collapsed="false">
      <c r="A4587" s="0" t="n">
        <f aca="false">'Profiles 8760'!A4576</f>
        <v>4574</v>
      </c>
      <c r="B4587" s="0" t="n">
        <f aca="false">'Profiles 8760'!B4576</f>
        <v>7</v>
      </c>
      <c r="C4587" s="0" t="n">
        <f aca="false">'Profiles 8760'!E4576</f>
        <v>0</v>
      </c>
      <c r="D4587" s="0" t="n">
        <f aca="false">'Profiles 8760'!F4576</f>
        <v>0.985407</v>
      </c>
      <c r="E4587" s="0" t="n">
        <f aca="false">'Profiles 8760'!G4576</f>
        <v>0.404052</v>
      </c>
      <c r="F4587" s="0" t="n">
        <f aca="false">D4587*Assumptions!$C$11*$B$7+E4587*Assumptions!$C$12*$B$8</f>
        <v>301.1112684</v>
      </c>
      <c r="G4587" s="0" t="n">
        <f aca="false">C4587*Assumptions!$C$15</f>
        <v>0</v>
      </c>
      <c r="H4587" s="0" t="n">
        <f aca="false">MIN(F4587,G4587)</f>
        <v>0</v>
      </c>
      <c r="I4587" s="0" t="n">
        <f aca="false">IF(C4587=1,MIN(G4587-H4587,Assumptions!$C$13,P4586),0)</f>
        <v>0</v>
      </c>
      <c r="J4587" s="0" t="n">
        <f aca="false">H4587+I4587</f>
        <v>0</v>
      </c>
      <c r="K4587" s="0" t="n">
        <f aca="false">MIN(IF(C4587=1,F4587-H4587,F4587),Assumptions!$C$13,MAX(0,($B$5-P4586)/$B$6))</f>
        <v>0</v>
      </c>
      <c r="L4587" s="0" t="n">
        <f aca="false">IF(C4587=1,0,MIN(F4587-K4587,Assumptions!$C$15,MAX(0,$B$10-O4586-M4587)))</f>
        <v>200</v>
      </c>
      <c r="M4587" s="0" t="n">
        <f aca="false">'Profiles 8760'!H4576</f>
        <v>139600</v>
      </c>
      <c r="N4587" s="0" t="n">
        <f aca="false">J4587+L4587</f>
        <v>200</v>
      </c>
      <c r="O4587" s="0" t="n">
        <f aca="false">O4586+N4587</f>
        <v>429980.078036358</v>
      </c>
      <c r="P4587" s="0" t="n">
        <f aca="false">MIN($B$5,P4586+K4587*$B$6-I4587)</f>
        <v>510.81</v>
      </c>
      <c r="Q4587" s="0" t="n">
        <f aca="false">MAX(0,F4587-H4587-K4587-L4587)</f>
        <v>101.1112684</v>
      </c>
    </row>
    <row r="4588" customFormat="false" ht="15" hidden="false" customHeight="false" outlineLevel="0" collapsed="false">
      <c r="A4588" s="0" t="n">
        <f aca="false">'Profiles 8760'!A4577</f>
        <v>4575</v>
      </c>
      <c r="B4588" s="0" t="n">
        <f aca="false">'Profiles 8760'!B4577</f>
        <v>7</v>
      </c>
      <c r="C4588" s="0" t="n">
        <f aca="false">'Profiles 8760'!E4577</f>
        <v>0</v>
      </c>
      <c r="D4588" s="0" t="n">
        <f aca="false">'Profiles 8760'!F4577</f>
        <v>0.876831</v>
      </c>
      <c r="E4588" s="0" t="n">
        <f aca="false">'Profiles 8760'!G4577</f>
        <v>0.357774</v>
      </c>
      <c r="F4588" s="0" t="n">
        <f aca="false">D4588*Assumptions!$C$11*$B$7+E4588*Assumptions!$C$12*$B$8</f>
        <v>267.8617494</v>
      </c>
      <c r="G4588" s="0" t="n">
        <f aca="false">C4588*Assumptions!$C$15</f>
        <v>0</v>
      </c>
      <c r="H4588" s="0" t="n">
        <f aca="false">MIN(F4588,G4588)</f>
        <v>0</v>
      </c>
      <c r="I4588" s="0" t="n">
        <f aca="false">IF(C4588=1,MIN(G4588-H4588,Assumptions!$C$13,P4587),0)</f>
        <v>0</v>
      </c>
      <c r="J4588" s="0" t="n">
        <f aca="false">H4588+I4588</f>
        <v>0</v>
      </c>
      <c r="K4588" s="0" t="n">
        <f aca="false">MIN(IF(C4588=1,F4588-H4588,F4588),Assumptions!$C$13,MAX(0,($B$5-P4587)/$B$6))</f>
        <v>0</v>
      </c>
      <c r="L4588" s="0" t="n">
        <f aca="false">IF(C4588=1,0,MIN(F4588-K4588,Assumptions!$C$15,MAX(0,$B$10-O4587-M4588)))</f>
        <v>200</v>
      </c>
      <c r="M4588" s="0" t="n">
        <f aca="false">'Profiles 8760'!H4577</f>
        <v>139600</v>
      </c>
      <c r="N4588" s="0" t="n">
        <f aca="false">J4588+L4588</f>
        <v>200</v>
      </c>
      <c r="O4588" s="0" t="n">
        <f aca="false">O4587+N4588</f>
        <v>430180.078036358</v>
      </c>
      <c r="P4588" s="0" t="n">
        <f aca="false">MIN($B$5,P4587+K4588*$B$6-I4588)</f>
        <v>510.81</v>
      </c>
      <c r="Q4588" s="0" t="n">
        <f aca="false">MAX(0,F4588-H4588-K4588-L4588)</f>
        <v>67.8617494</v>
      </c>
    </row>
    <row r="4589" customFormat="false" ht="15" hidden="false" customHeight="false" outlineLevel="0" collapsed="false">
      <c r="A4589" s="0" t="n">
        <f aca="false">'Profiles 8760'!A4578</f>
        <v>4576</v>
      </c>
      <c r="B4589" s="0" t="n">
        <f aca="false">'Profiles 8760'!B4578</f>
        <v>7</v>
      </c>
      <c r="C4589" s="0" t="n">
        <f aca="false">'Profiles 8760'!E4578</f>
        <v>0</v>
      </c>
      <c r="D4589" s="0" t="n">
        <f aca="false">'Profiles 8760'!F4578</f>
        <v>0.709651</v>
      </c>
      <c r="E4589" s="0" t="n">
        <f aca="false">'Profiles 8760'!G4578</f>
        <v>0.270326</v>
      </c>
      <c r="F4589" s="0" t="n">
        <f aca="false">D4589*Assumptions!$C$11*$B$7+E4589*Assumptions!$C$12*$B$8</f>
        <v>216.0035422</v>
      </c>
      <c r="G4589" s="0" t="n">
        <f aca="false">C4589*Assumptions!$C$15</f>
        <v>0</v>
      </c>
      <c r="H4589" s="0" t="n">
        <f aca="false">MIN(F4589,G4589)</f>
        <v>0</v>
      </c>
      <c r="I4589" s="0" t="n">
        <f aca="false">IF(C4589=1,MIN(G4589-H4589,Assumptions!$C$13,P4588),0)</f>
        <v>0</v>
      </c>
      <c r="J4589" s="0" t="n">
        <f aca="false">H4589+I4589</f>
        <v>0</v>
      </c>
      <c r="K4589" s="0" t="n">
        <f aca="false">MIN(IF(C4589=1,F4589-H4589,F4589),Assumptions!$C$13,MAX(0,($B$5-P4588)/$B$6))</f>
        <v>0</v>
      </c>
      <c r="L4589" s="0" t="n">
        <f aca="false">IF(C4589=1,0,MIN(F4589-K4589,Assumptions!$C$15,MAX(0,$B$10-O4588-M4589)))</f>
        <v>200</v>
      </c>
      <c r="M4589" s="0" t="n">
        <f aca="false">'Profiles 8760'!H4578</f>
        <v>139600</v>
      </c>
      <c r="N4589" s="0" t="n">
        <f aca="false">J4589+L4589</f>
        <v>200</v>
      </c>
      <c r="O4589" s="0" t="n">
        <f aca="false">O4588+N4589</f>
        <v>430380.078036358</v>
      </c>
      <c r="P4589" s="0" t="n">
        <f aca="false">MIN($B$5,P4588+K4589*$B$6-I4589)</f>
        <v>510.81</v>
      </c>
      <c r="Q4589" s="0" t="n">
        <f aca="false">MAX(0,F4589-H4589-K4589-L4589)</f>
        <v>16.0035422</v>
      </c>
    </row>
    <row r="4590" customFormat="false" ht="15" hidden="false" customHeight="false" outlineLevel="0" collapsed="false">
      <c r="A4590" s="0" t="n">
        <f aca="false">'Profiles 8760'!A4579</f>
        <v>4577</v>
      </c>
      <c r="B4590" s="0" t="n">
        <f aca="false">'Profiles 8760'!B4579</f>
        <v>7</v>
      </c>
      <c r="C4590" s="0" t="n">
        <f aca="false">'Profiles 8760'!E4579</f>
        <v>0</v>
      </c>
      <c r="D4590" s="0" t="n">
        <f aca="false">'Profiles 8760'!F4579</f>
        <v>0.503604</v>
      </c>
      <c r="E4590" s="0" t="n">
        <f aca="false">'Profiles 8760'!G4579</f>
        <v>0.321458</v>
      </c>
      <c r="F4590" s="0" t="n">
        <f aca="false">D4590*Assumptions!$C$11*$B$7+E4590*Assumptions!$C$12*$B$8</f>
        <v>158.5884674</v>
      </c>
      <c r="G4590" s="0" t="n">
        <f aca="false">C4590*Assumptions!$C$15</f>
        <v>0</v>
      </c>
      <c r="H4590" s="0" t="n">
        <f aca="false">MIN(F4590,G4590)</f>
        <v>0</v>
      </c>
      <c r="I4590" s="0" t="n">
        <f aca="false">IF(C4590=1,MIN(G4590-H4590,Assumptions!$C$13,P4589),0)</f>
        <v>0</v>
      </c>
      <c r="J4590" s="0" t="n">
        <f aca="false">H4590+I4590</f>
        <v>0</v>
      </c>
      <c r="K4590" s="0" t="n">
        <f aca="false">MIN(IF(C4590=1,F4590-H4590,F4590),Assumptions!$C$13,MAX(0,($B$5-P4589)/$B$6))</f>
        <v>0</v>
      </c>
      <c r="L4590" s="0" t="n">
        <f aca="false">IF(C4590=1,0,MIN(F4590-K4590,Assumptions!$C$15,MAX(0,$B$10-O4589-M4590)))</f>
        <v>158.5884674</v>
      </c>
      <c r="M4590" s="0" t="n">
        <f aca="false">'Profiles 8760'!H4579</f>
        <v>139600</v>
      </c>
      <c r="N4590" s="0" t="n">
        <f aca="false">J4590+L4590</f>
        <v>158.5884674</v>
      </c>
      <c r="O4590" s="0" t="n">
        <f aca="false">O4589+N4590</f>
        <v>430538.666503758</v>
      </c>
      <c r="P4590" s="0" t="n">
        <f aca="false">MIN($B$5,P4589+K4590*$B$6-I4590)</f>
        <v>510.81</v>
      </c>
      <c r="Q4590" s="0" t="n">
        <f aca="false">MAX(0,F4590-H4590-K4590-L4590)</f>
        <v>0</v>
      </c>
    </row>
    <row r="4591" customFormat="false" ht="15" hidden="false" customHeight="false" outlineLevel="0" collapsed="false">
      <c r="A4591" s="0" t="n">
        <f aca="false">'Profiles 8760'!A4580</f>
        <v>4578</v>
      </c>
      <c r="B4591" s="0" t="n">
        <f aca="false">'Profiles 8760'!B4580</f>
        <v>7</v>
      </c>
      <c r="C4591" s="0" t="n">
        <f aca="false">'Profiles 8760'!E4580</f>
        <v>0</v>
      </c>
      <c r="D4591" s="0" t="n">
        <f aca="false">'Profiles 8760'!F4580</f>
        <v>0.285062</v>
      </c>
      <c r="E4591" s="0" t="n">
        <f aca="false">'Profiles 8760'!G4580</f>
        <v>0.223691</v>
      </c>
      <c r="F4591" s="0" t="n">
        <f aca="false">D4591*Assumptions!$C$11*$B$7+E4591*Assumptions!$C$12*$B$8</f>
        <v>91.4748675</v>
      </c>
      <c r="G4591" s="0" t="n">
        <f aca="false">C4591*Assumptions!$C$15</f>
        <v>0</v>
      </c>
      <c r="H4591" s="0" t="n">
        <f aca="false">MIN(F4591,G4591)</f>
        <v>0</v>
      </c>
      <c r="I4591" s="0" t="n">
        <f aca="false">IF(C4591=1,MIN(G4591-H4591,Assumptions!$C$13,P4590),0)</f>
        <v>0</v>
      </c>
      <c r="J4591" s="0" t="n">
        <f aca="false">H4591+I4591</f>
        <v>0</v>
      </c>
      <c r="K4591" s="0" t="n">
        <f aca="false">MIN(IF(C4591=1,F4591-H4591,F4591),Assumptions!$C$13,MAX(0,($B$5-P4590)/$B$6))</f>
        <v>0</v>
      </c>
      <c r="L4591" s="0" t="n">
        <f aca="false">IF(C4591=1,0,MIN(F4591-K4591,Assumptions!$C$15,MAX(0,$B$10-O4590-M4591)))</f>
        <v>91.4748675</v>
      </c>
      <c r="M4591" s="0" t="n">
        <f aca="false">'Profiles 8760'!H4580</f>
        <v>139600</v>
      </c>
      <c r="N4591" s="0" t="n">
        <f aca="false">J4591+L4591</f>
        <v>91.4748675</v>
      </c>
      <c r="O4591" s="0" t="n">
        <f aca="false">O4590+N4591</f>
        <v>430630.141371258</v>
      </c>
      <c r="P4591" s="0" t="n">
        <f aca="false">MIN($B$5,P4590+K4591*$B$6-I4591)</f>
        <v>510.81</v>
      </c>
      <c r="Q4591" s="0" t="n">
        <f aca="false">MAX(0,F4591-H4591-K4591-L4591)</f>
        <v>0</v>
      </c>
    </row>
    <row r="4592" customFormat="false" ht="15" hidden="false" customHeight="false" outlineLevel="0" collapsed="false">
      <c r="A4592" s="0" t="n">
        <f aca="false">'Profiles 8760'!A4581</f>
        <v>4579</v>
      </c>
      <c r="B4592" s="0" t="n">
        <f aca="false">'Profiles 8760'!B4581</f>
        <v>7</v>
      </c>
      <c r="C4592" s="0" t="n">
        <f aca="false">'Profiles 8760'!E4581</f>
        <v>0</v>
      </c>
      <c r="D4592" s="0" t="n">
        <f aca="false">'Profiles 8760'!F4581</f>
        <v>0.088652</v>
      </c>
      <c r="E4592" s="0" t="n">
        <f aca="false">'Profiles 8760'!G4581</f>
        <v>0.187431</v>
      </c>
      <c r="F4592" s="0" t="n">
        <f aca="false">D4592*Assumptions!$C$11*$B$7+E4592*Assumptions!$C$12*$B$8</f>
        <v>33.2686255</v>
      </c>
      <c r="G4592" s="0" t="n">
        <f aca="false">C4592*Assumptions!$C$15</f>
        <v>0</v>
      </c>
      <c r="H4592" s="0" t="n">
        <f aca="false">MIN(F4592,G4592)</f>
        <v>0</v>
      </c>
      <c r="I4592" s="0" t="n">
        <f aca="false">IF(C4592=1,MIN(G4592-H4592,Assumptions!$C$13,P4591),0)</f>
        <v>0</v>
      </c>
      <c r="J4592" s="0" t="n">
        <f aca="false">H4592+I4592</f>
        <v>0</v>
      </c>
      <c r="K4592" s="0" t="n">
        <f aca="false">MIN(IF(C4592=1,F4592-H4592,F4592),Assumptions!$C$13,MAX(0,($B$5-P4591)/$B$6))</f>
        <v>0</v>
      </c>
      <c r="L4592" s="0" t="n">
        <f aca="false">IF(C4592=1,0,MIN(F4592-K4592,Assumptions!$C$15,MAX(0,$B$10-O4591-M4592)))</f>
        <v>33.2686255</v>
      </c>
      <c r="M4592" s="0" t="n">
        <f aca="false">'Profiles 8760'!H4581</f>
        <v>139600</v>
      </c>
      <c r="N4592" s="0" t="n">
        <f aca="false">J4592+L4592</f>
        <v>33.2686255</v>
      </c>
      <c r="O4592" s="0" t="n">
        <f aca="false">O4591+N4592</f>
        <v>430663.409996758</v>
      </c>
      <c r="P4592" s="0" t="n">
        <f aca="false">MIN($B$5,P4591+K4592*$B$6-I4592)</f>
        <v>510.81</v>
      </c>
      <c r="Q4592" s="0" t="n">
        <f aca="false">MAX(0,F4592-H4592-K4592-L4592)</f>
        <v>0</v>
      </c>
    </row>
    <row r="4593" customFormat="false" ht="15" hidden="false" customHeight="false" outlineLevel="0" collapsed="false">
      <c r="A4593" s="0" t="n">
        <f aca="false">'Profiles 8760'!A4582</f>
        <v>4580</v>
      </c>
      <c r="B4593" s="0" t="n">
        <f aca="false">'Profiles 8760'!B4582</f>
        <v>7</v>
      </c>
      <c r="C4593" s="0" t="n">
        <f aca="false">'Profiles 8760'!E4582</f>
        <v>1</v>
      </c>
      <c r="D4593" s="0" t="n">
        <f aca="false">'Profiles 8760'!F4582</f>
        <v>0</v>
      </c>
      <c r="E4593" s="0" t="n">
        <f aca="false">'Profiles 8760'!G4582</f>
        <v>0.117572</v>
      </c>
      <c r="F4593" s="0" t="n">
        <f aca="false">D4593*Assumptions!$C$11*$B$7+E4593*Assumptions!$C$12*$B$8</f>
        <v>4.8086948</v>
      </c>
      <c r="G4593" s="0" t="n">
        <f aca="false">C4593*Assumptions!$C$15</f>
        <v>200</v>
      </c>
      <c r="H4593" s="0" t="n">
        <f aca="false">MIN(F4593,G4593)</f>
        <v>4.8086948</v>
      </c>
      <c r="I4593" s="0" t="n">
        <f aca="false">IF(C4593=1,MIN(G4593-H4593,Assumptions!$C$13,P4592),0)</f>
        <v>180</v>
      </c>
      <c r="J4593" s="0" t="n">
        <f aca="false">H4593+I4593</f>
        <v>184.8086948</v>
      </c>
      <c r="K4593" s="0" t="n">
        <f aca="false">MIN(IF(C4593=1,F4593-H4593,F4593),Assumptions!$C$13,MAX(0,($B$5-P4592)/$B$6))</f>
        <v>0</v>
      </c>
      <c r="L4593" s="0" t="n">
        <f aca="false">IF(C4593=1,0,MIN(F4593-K4593,Assumptions!$C$15,MAX(0,$B$10-O4592-M4593)))</f>
        <v>0</v>
      </c>
      <c r="M4593" s="0" t="n">
        <f aca="false">'Profiles 8760'!H4582</f>
        <v>139400</v>
      </c>
      <c r="N4593" s="0" t="n">
        <f aca="false">J4593+L4593</f>
        <v>184.8086948</v>
      </c>
      <c r="O4593" s="0" t="n">
        <f aca="false">O4592+N4593</f>
        <v>430848.218691558</v>
      </c>
      <c r="P4593" s="0" t="n">
        <f aca="false">MIN($B$5,P4592+K4593*$B$6-I4593)</f>
        <v>330.81</v>
      </c>
      <c r="Q4593" s="0" t="n">
        <f aca="false">MAX(0,F4593-H4593-K4593-L4593)</f>
        <v>0</v>
      </c>
    </row>
    <row r="4594" customFormat="false" ht="15" hidden="false" customHeight="false" outlineLevel="0" collapsed="false">
      <c r="A4594" s="0" t="n">
        <f aca="false">'Profiles 8760'!A4583</f>
        <v>4581</v>
      </c>
      <c r="B4594" s="0" t="n">
        <f aca="false">'Profiles 8760'!B4583</f>
        <v>7</v>
      </c>
      <c r="C4594" s="0" t="n">
        <f aca="false">'Profiles 8760'!E4583</f>
        <v>1</v>
      </c>
      <c r="D4594" s="0" t="n">
        <f aca="false">'Profiles 8760'!F4583</f>
        <v>0</v>
      </c>
      <c r="E4594" s="0" t="n">
        <f aca="false">'Profiles 8760'!G4583</f>
        <v>0.065437</v>
      </c>
      <c r="F4594" s="0" t="n">
        <f aca="false">D4594*Assumptions!$C$11*$B$7+E4594*Assumptions!$C$12*$B$8</f>
        <v>2.6763733</v>
      </c>
      <c r="G4594" s="0" t="n">
        <f aca="false">C4594*Assumptions!$C$15</f>
        <v>200</v>
      </c>
      <c r="H4594" s="0" t="n">
        <f aca="false">MIN(F4594,G4594)</f>
        <v>2.6763733</v>
      </c>
      <c r="I4594" s="0" t="n">
        <f aca="false">IF(C4594=1,MIN(G4594-H4594,Assumptions!$C$13,P4593),0)</f>
        <v>180</v>
      </c>
      <c r="J4594" s="0" t="n">
        <f aca="false">H4594+I4594</f>
        <v>182.6763733</v>
      </c>
      <c r="K4594" s="0" t="n">
        <f aca="false">MIN(IF(C4594=1,F4594-H4594,F4594),Assumptions!$C$13,MAX(0,($B$5-P4593)/$B$6))</f>
        <v>0</v>
      </c>
      <c r="L4594" s="0" t="n">
        <f aca="false">IF(C4594=1,0,MIN(F4594-K4594,Assumptions!$C$15,MAX(0,$B$10-O4593-M4594)))</f>
        <v>0</v>
      </c>
      <c r="M4594" s="0" t="n">
        <f aca="false">'Profiles 8760'!H4583</f>
        <v>139200</v>
      </c>
      <c r="N4594" s="0" t="n">
        <f aca="false">J4594+L4594</f>
        <v>182.6763733</v>
      </c>
      <c r="O4594" s="0" t="n">
        <f aca="false">O4593+N4594</f>
        <v>431030.895064858</v>
      </c>
      <c r="P4594" s="0" t="n">
        <f aca="false">MIN($B$5,P4593+K4594*$B$6-I4594)</f>
        <v>150.81</v>
      </c>
      <c r="Q4594" s="0" t="n">
        <f aca="false">MAX(0,F4594-H4594-K4594-L4594)</f>
        <v>0</v>
      </c>
    </row>
    <row r="4595" customFormat="false" ht="15" hidden="false" customHeight="false" outlineLevel="0" collapsed="false">
      <c r="A4595" s="0" t="n">
        <f aca="false">'Profiles 8760'!A4584</f>
        <v>4582</v>
      </c>
      <c r="B4595" s="0" t="n">
        <f aca="false">'Profiles 8760'!B4584</f>
        <v>7</v>
      </c>
      <c r="C4595" s="0" t="n">
        <f aca="false">'Profiles 8760'!E4584</f>
        <v>0</v>
      </c>
      <c r="D4595" s="0" t="n">
        <f aca="false">'Profiles 8760'!F4584</f>
        <v>0</v>
      </c>
      <c r="E4595" s="0" t="n">
        <f aca="false">'Profiles 8760'!G4584</f>
        <v>0.060251</v>
      </c>
      <c r="F4595" s="0" t="n">
        <f aca="false">D4595*Assumptions!$C$11*$B$7+E4595*Assumptions!$C$12*$B$8</f>
        <v>2.4642659</v>
      </c>
      <c r="G4595" s="0" t="n">
        <f aca="false">C4595*Assumptions!$C$15</f>
        <v>0</v>
      </c>
      <c r="H4595" s="0" t="n">
        <f aca="false">MIN(F4595,G4595)</f>
        <v>0</v>
      </c>
      <c r="I4595" s="0" t="n">
        <f aca="false">IF(C4595=1,MIN(G4595-H4595,Assumptions!$C$13,P4594),0)</f>
        <v>0</v>
      </c>
      <c r="J4595" s="0" t="n">
        <f aca="false">H4595+I4595</f>
        <v>0</v>
      </c>
      <c r="K4595" s="0" t="n">
        <f aca="false">MIN(IF(C4595=1,F4595-H4595,F4595),Assumptions!$C$13,MAX(0,($B$5-P4594)/$B$6))</f>
        <v>2.4642659</v>
      </c>
      <c r="L4595" s="0" t="n">
        <f aca="false">IF(C4595=1,0,MIN(F4595-K4595,Assumptions!$C$15,MAX(0,$B$10-O4594-M4595)))</f>
        <v>0</v>
      </c>
      <c r="M4595" s="0" t="n">
        <f aca="false">'Profiles 8760'!H4584</f>
        <v>139200</v>
      </c>
      <c r="N4595" s="0" t="n">
        <f aca="false">J4595+L4595</f>
        <v>0</v>
      </c>
      <c r="O4595" s="0" t="n">
        <f aca="false">O4594+N4595</f>
        <v>431030.895064858</v>
      </c>
      <c r="P4595" s="0" t="n">
        <f aca="false">MIN($B$5,P4594+K4595*$B$6-I4595)</f>
        <v>152.94602568212</v>
      </c>
      <c r="Q4595" s="0" t="n">
        <f aca="false">MAX(0,F4595-H4595-K4595-L4595)</f>
        <v>0</v>
      </c>
    </row>
    <row r="4596" customFormat="false" ht="15" hidden="false" customHeight="false" outlineLevel="0" collapsed="false">
      <c r="A4596" s="0" t="n">
        <f aca="false">'Profiles 8760'!A4585</f>
        <v>4583</v>
      </c>
      <c r="B4596" s="0" t="n">
        <f aca="false">'Profiles 8760'!B4585</f>
        <v>7</v>
      </c>
      <c r="C4596" s="0" t="n">
        <f aca="false">'Profiles 8760'!E4585</f>
        <v>0</v>
      </c>
      <c r="D4596" s="0" t="n">
        <f aca="false">'Profiles 8760'!F4585</f>
        <v>0</v>
      </c>
      <c r="E4596" s="0" t="n">
        <f aca="false">'Profiles 8760'!G4585</f>
        <v>0.059213</v>
      </c>
      <c r="F4596" s="0" t="n">
        <f aca="false">D4596*Assumptions!$C$11*$B$7+E4596*Assumptions!$C$12*$B$8</f>
        <v>2.4218117</v>
      </c>
      <c r="G4596" s="0" t="n">
        <f aca="false">C4596*Assumptions!$C$15</f>
        <v>0</v>
      </c>
      <c r="H4596" s="0" t="n">
        <f aca="false">MIN(F4596,G4596)</f>
        <v>0</v>
      </c>
      <c r="I4596" s="0" t="n">
        <f aca="false">IF(C4596=1,MIN(G4596-H4596,Assumptions!$C$13,P4595),0)</f>
        <v>0</v>
      </c>
      <c r="J4596" s="0" t="n">
        <f aca="false">H4596+I4596</f>
        <v>0</v>
      </c>
      <c r="K4596" s="0" t="n">
        <f aca="false">MIN(IF(C4596=1,F4596-H4596,F4596),Assumptions!$C$13,MAX(0,($B$5-P4595)/$B$6))</f>
        <v>2.4218117</v>
      </c>
      <c r="L4596" s="0" t="n">
        <f aca="false">IF(C4596=1,0,MIN(F4596-K4596,Assumptions!$C$15,MAX(0,$B$10-O4595-M4596)))</f>
        <v>0</v>
      </c>
      <c r="M4596" s="0" t="n">
        <f aca="false">'Profiles 8760'!H4585</f>
        <v>139200</v>
      </c>
      <c r="N4596" s="0" t="n">
        <f aca="false">J4596+L4596</f>
        <v>0</v>
      </c>
      <c r="O4596" s="0" t="n">
        <f aca="false">O4595+N4596</f>
        <v>431030.895064858</v>
      </c>
      <c r="P4596" s="0" t="n">
        <f aca="false">MIN($B$5,P4595+K4596*$B$6-I4596)</f>
        <v>155.04525206368</v>
      </c>
      <c r="Q4596" s="0" t="n">
        <f aca="false">MAX(0,F4596-H4596-K4596-L4596)</f>
        <v>0</v>
      </c>
    </row>
    <row r="4597" customFormat="false" ht="15" hidden="false" customHeight="false" outlineLevel="0" collapsed="false">
      <c r="A4597" s="0" t="n">
        <f aca="false">'Profiles 8760'!A4586</f>
        <v>4584</v>
      </c>
      <c r="B4597" s="0" t="n">
        <f aca="false">'Profiles 8760'!B4586</f>
        <v>7</v>
      </c>
      <c r="C4597" s="0" t="n">
        <f aca="false">'Profiles 8760'!E4586</f>
        <v>0</v>
      </c>
      <c r="D4597" s="0" t="n">
        <f aca="false">'Profiles 8760'!F4586</f>
        <v>0</v>
      </c>
      <c r="E4597" s="0" t="n">
        <f aca="false">'Profiles 8760'!G4586</f>
        <v>0.060676</v>
      </c>
      <c r="F4597" s="0" t="n">
        <f aca="false">D4597*Assumptions!$C$11*$B$7+E4597*Assumptions!$C$12*$B$8</f>
        <v>2.4816484</v>
      </c>
      <c r="G4597" s="0" t="n">
        <f aca="false">C4597*Assumptions!$C$15</f>
        <v>0</v>
      </c>
      <c r="H4597" s="0" t="n">
        <f aca="false">MIN(F4597,G4597)</f>
        <v>0</v>
      </c>
      <c r="I4597" s="0" t="n">
        <f aca="false">IF(C4597=1,MIN(G4597-H4597,Assumptions!$C$13,P4596),0)</f>
        <v>0</v>
      </c>
      <c r="J4597" s="0" t="n">
        <f aca="false">H4597+I4597</f>
        <v>0</v>
      </c>
      <c r="K4597" s="0" t="n">
        <f aca="false">MIN(IF(C4597=1,F4597-H4597,F4597),Assumptions!$C$13,MAX(0,($B$5-P4596)/$B$6))</f>
        <v>2.4816484</v>
      </c>
      <c r="L4597" s="0" t="n">
        <f aca="false">IF(C4597=1,0,MIN(F4597-K4597,Assumptions!$C$15,MAX(0,$B$10-O4596-M4597)))</f>
        <v>0</v>
      </c>
      <c r="M4597" s="0" t="n">
        <f aca="false">'Profiles 8760'!H4586</f>
        <v>139200</v>
      </c>
      <c r="N4597" s="0" t="n">
        <f aca="false">J4597+L4597</f>
        <v>0</v>
      </c>
      <c r="O4597" s="0" t="n">
        <f aca="false">O4596+N4597</f>
        <v>431030.895064858</v>
      </c>
      <c r="P4597" s="0" t="n">
        <f aca="false">MIN($B$5,P4596+K4597*$B$6-I4597)</f>
        <v>157.1963448968</v>
      </c>
      <c r="Q4597" s="0" t="n">
        <f aca="false">MAX(0,F4597-H4597-K4597-L4597)</f>
        <v>0</v>
      </c>
    </row>
    <row r="4598" customFormat="false" ht="15" hidden="false" customHeight="false" outlineLevel="0" collapsed="false">
      <c r="A4598" s="0" t="n">
        <f aca="false">'Profiles 8760'!A4587</f>
        <v>4585</v>
      </c>
      <c r="B4598" s="0" t="n">
        <f aca="false">'Profiles 8760'!B4587</f>
        <v>7</v>
      </c>
      <c r="C4598" s="0" t="n">
        <f aca="false">'Profiles 8760'!E4587</f>
        <v>0</v>
      </c>
      <c r="D4598" s="0" t="n">
        <f aca="false">'Profiles 8760'!F4587</f>
        <v>0</v>
      </c>
      <c r="E4598" s="0" t="n">
        <f aca="false">'Profiles 8760'!G4587</f>
        <v>0.074749</v>
      </c>
      <c r="F4598" s="0" t="n">
        <f aca="false">D4598*Assumptions!$C$11*$B$7+E4598*Assumptions!$C$12*$B$8</f>
        <v>3.0572341</v>
      </c>
      <c r="G4598" s="0" t="n">
        <f aca="false">C4598*Assumptions!$C$15</f>
        <v>0</v>
      </c>
      <c r="H4598" s="0" t="n">
        <f aca="false">MIN(F4598,G4598)</f>
        <v>0</v>
      </c>
      <c r="I4598" s="0" t="n">
        <f aca="false">IF(C4598=1,MIN(G4598-H4598,Assumptions!$C$13,P4597),0)</f>
        <v>0</v>
      </c>
      <c r="J4598" s="0" t="n">
        <f aca="false">H4598+I4598</f>
        <v>0</v>
      </c>
      <c r="K4598" s="0" t="n">
        <f aca="false">MIN(IF(C4598=1,F4598-H4598,F4598),Assumptions!$C$13,MAX(0,($B$5-P4597)/$B$6))</f>
        <v>3.0572341</v>
      </c>
      <c r="L4598" s="0" t="n">
        <f aca="false">IF(C4598=1,0,MIN(F4598-K4598,Assumptions!$C$15,MAX(0,$B$10-O4597-M4598)))</f>
        <v>0</v>
      </c>
      <c r="M4598" s="0" t="n">
        <f aca="false">'Profiles 8760'!H4587</f>
        <v>139200</v>
      </c>
      <c r="N4598" s="0" t="n">
        <f aca="false">J4598+L4598</f>
        <v>0</v>
      </c>
      <c r="O4598" s="0" t="n">
        <f aca="false">O4597+N4598</f>
        <v>431030.895064858</v>
      </c>
      <c r="P4598" s="0" t="n">
        <f aca="false">MIN($B$5,P4597+K4598*$B$6-I4598)</f>
        <v>159.84635541468</v>
      </c>
      <c r="Q4598" s="0" t="n">
        <f aca="false">MAX(0,F4598-H4598-K4598-L4598)</f>
        <v>0</v>
      </c>
    </row>
    <row r="4599" customFormat="false" ht="15" hidden="false" customHeight="false" outlineLevel="0" collapsed="false">
      <c r="A4599" s="0" t="n">
        <f aca="false">'Profiles 8760'!A4588</f>
        <v>4586</v>
      </c>
      <c r="B4599" s="0" t="n">
        <f aca="false">'Profiles 8760'!B4588</f>
        <v>7</v>
      </c>
      <c r="C4599" s="0" t="n">
        <f aca="false">'Profiles 8760'!E4588</f>
        <v>0</v>
      </c>
      <c r="D4599" s="0" t="n">
        <f aca="false">'Profiles 8760'!F4588</f>
        <v>0</v>
      </c>
      <c r="E4599" s="0" t="n">
        <f aca="false">'Profiles 8760'!G4588</f>
        <v>0.065094</v>
      </c>
      <c r="F4599" s="0" t="n">
        <f aca="false">D4599*Assumptions!$C$11*$B$7+E4599*Assumptions!$C$12*$B$8</f>
        <v>2.6623446</v>
      </c>
      <c r="G4599" s="0" t="n">
        <f aca="false">C4599*Assumptions!$C$15</f>
        <v>0</v>
      </c>
      <c r="H4599" s="0" t="n">
        <f aca="false">MIN(F4599,G4599)</f>
        <v>0</v>
      </c>
      <c r="I4599" s="0" t="n">
        <f aca="false">IF(C4599=1,MIN(G4599-H4599,Assumptions!$C$13,P4598),0)</f>
        <v>0</v>
      </c>
      <c r="J4599" s="0" t="n">
        <f aca="false">H4599+I4599</f>
        <v>0</v>
      </c>
      <c r="K4599" s="0" t="n">
        <f aca="false">MIN(IF(C4599=1,F4599-H4599,F4599),Assumptions!$C$13,MAX(0,($B$5-P4598)/$B$6))</f>
        <v>2.6623446</v>
      </c>
      <c r="L4599" s="0" t="n">
        <f aca="false">IF(C4599=1,0,MIN(F4599-K4599,Assumptions!$C$15,MAX(0,$B$10-O4598-M4599)))</f>
        <v>0</v>
      </c>
      <c r="M4599" s="0" t="n">
        <f aca="false">'Profiles 8760'!H4588</f>
        <v>139200</v>
      </c>
      <c r="N4599" s="0" t="n">
        <f aca="false">J4599+L4599</f>
        <v>0</v>
      </c>
      <c r="O4599" s="0" t="n">
        <f aca="false">O4598+N4599</f>
        <v>431030.895064858</v>
      </c>
      <c r="P4599" s="0" t="n">
        <f aca="false">MIN($B$5,P4598+K4599*$B$6-I4599)</f>
        <v>162.15407571396</v>
      </c>
      <c r="Q4599" s="0" t="n">
        <f aca="false">MAX(0,F4599-H4599-K4599-L4599)</f>
        <v>0</v>
      </c>
    </row>
    <row r="4600" customFormat="false" ht="15" hidden="false" customHeight="false" outlineLevel="0" collapsed="false">
      <c r="A4600" s="0" t="n">
        <f aca="false">'Profiles 8760'!A4589</f>
        <v>4587</v>
      </c>
      <c r="B4600" s="0" t="n">
        <f aca="false">'Profiles 8760'!B4589</f>
        <v>7</v>
      </c>
      <c r="C4600" s="0" t="n">
        <f aca="false">'Profiles 8760'!E4589</f>
        <v>0</v>
      </c>
      <c r="D4600" s="0" t="n">
        <f aca="false">'Profiles 8760'!F4589</f>
        <v>0</v>
      </c>
      <c r="E4600" s="0" t="n">
        <f aca="false">'Profiles 8760'!G4589</f>
        <v>0.102421</v>
      </c>
      <c r="F4600" s="0" t="n">
        <f aca="false">D4600*Assumptions!$C$11*$B$7+E4600*Assumptions!$C$12*$B$8</f>
        <v>4.1890189</v>
      </c>
      <c r="G4600" s="0" t="n">
        <f aca="false">C4600*Assumptions!$C$15</f>
        <v>0</v>
      </c>
      <c r="H4600" s="0" t="n">
        <f aca="false">MIN(F4600,G4600)</f>
        <v>0</v>
      </c>
      <c r="I4600" s="0" t="n">
        <f aca="false">IF(C4600=1,MIN(G4600-H4600,Assumptions!$C$13,P4599),0)</f>
        <v>0</v>
      </c>
      <c r="J4600" s="0" t="n">
        <f aca="false">H4600+I4600</f>
        <v>0</v>
      </c>
      <c r="K4600" s="0" t="n">
        <f aca="false">MIN(IF(C4600=1,F4600-H4600,F4600),Assumptions!$C$13,MAX(0,($B$5-P4599)/$B$6))</f>
        <v>4.1890189</v>
      </c>
      <c r="L4600" s="0" t="n">
        <f aca="false">IF(C4600=1,0,MIN(F4600-K4600,Assumptions!$C$15,MAX(0,$B$10-O4599-M4600)))</f>
        <v>0</v>
      </c>
      <c r="M4600" s="0" t="n">
        <f aca="false">'Profiles 8760'!H4589</f>
        <v>139200</v>
      </c>
      <c r="N4600" s="0" t="n">
        <f aca="false">J4600+L4600</f>
        <v>0</v>
      </c>
      <c r="O4600" s="0" t="n">
        <f aca="false">O4599+N4600</f>
        <v>431030.895064858</v>
      </c>
      <c r="P4600" s="0" t="n">
        <f aca="false">MIN($B$5,P4599+K4600*$B$6-I4600)</f>
        <v>165.78511729648</v>
      </c>
      <c r="Q4600" s="0" t="n">
        <f aca="false">MAX(0,F4600-H4600-K4600-L4600)</f>
        <v>0</v>
      </c>
    </row>
    <row r="4601" customFormat="false" ht="15" hidden="false" customHeight="false" outlineLevel="0" collapsed="false">
      <c r="A4601" s="0" t="n">
        <f aca="false">'Profiles 8760'!A4590</f>
        <v>4588</v>
      </c>
      <c r="B4601" s="0" t="n">
        <f aca="false">'Profiles 8760'!B4590</f>
        <v>7</v>
      </c>
      <c r="C4601" s="0" t="n">
        <f aca="false">'Profiles 8760'!E4590</f>
        <v>0</v>
      </c>
      <c r="D4601" s="0" t="n">
        <f aca="false">'Profiles 8760'!F4590</f>
        <v>0</v>
      </c>
      <c r="E4601" s="0" t="n">
        <f aca="false">'Profiles 8760'!G4590</f>
        <v>0.168215</v>
      </c>
      <c r="F4601" s="0" t="n">
        <f aca="false">D4601*Assumptions!$C$11*$B$7+E4601*Assumptions!$C$12*$B$8</f>
        <v>6.8799935</v>
      </c>
      <c r="G4601" s="0" t="n">
        <f aca="false">C4601*Assumptions!$C$15</f>
        <v>0</v>
      </c>
      <c r="H4601" s="0" t="n">
        <f aca="false">MIN(F4601,G4601)</f>
        <v>0</v>
      </c>
      <c r="I4601" s="0" t="n">
        <f aca="false">IF(C4601=1,MIN(G4601-H4601,Assumptions!$C$13,P4600),0)</f>
        <v>0</v>
      </c>
      <c r="J4601" s="0" t="n">
        <f aca="false">H4601+I4601</f>
        <v>0</v>
      </c>
      <c r="K4601" s="0" t="n">
        <f aca="false">MIN(IF(C4601=1,F4601-H4601,F4601),Assumptions!$C$13,MAX(0,($B$5-P4600)/$B$6))</f>
        <v>6.8799935</v>
      </c>
      <c r="L4601" s="0" t="n">
        <f aca="false">IF(C4601=1,0,MIN(F4601-K4601,Assumptions!$C$15,MAX(0,$B$10-O4600-M4601)))</f>
        <v>0</v>
      </c>
      <c r="M4601" s="0" t="n">
        <f aca="false">'Profiles 8760'!H4590</f>
        <v>139200</v>
      </c>
      <c r="N4601" s="0" t="n">
        <f aca="false">J4601+L4601</f>
        <v>0</v>
      </c>
      <c r="O4601" s="0" t="n">
        <f aca="false">O4600+N4601</f>
        <v>431030.895064858</v>
      </c>
      <c r="P4601" s="0" t="n">
        <f aca="false">MIN($B$5,P4600+K4601*$B$6-I4601)</f>
        <v>171.74869566228</v>
      </c>
      <c r="Q4601" s="0" t="n">
        <f aca="false">MAX(0,F4601-H4601-K4601-L4601)</f>
        <v>0</v>
      </c>
    </row>
    <row r="4602" customFormat="false" ht="15" hidden="false" customHeight="false" outlineLevel="0" collapsed="false">
      <c r="A4602" s="0" t="n">
        <f aca="false">'Profiles 8760'!A4591</f>
        <v>4589</v>
      </c>
      <c r="B4602" s="0" t="n">
        <f aca="false">'Profiles 8760'!B4591</f>
        <v>7</v>
      </c>
      <c r="C4602" s="0" t="n">
        <f aca="false">'Profiles 8760'!E4591</f>
        <v>0</v>
      </c>
      <c r="D4602" s="0" t="n">
        <f aca="false">'Profiles 8760'!F4591</f>
        <v>0</v>
      </c>
      <c r="E4602" s="0" t="n">
        <f aca="false">'Profiles 8760'!G4591</f>
        <v>0.200107</v>
      </c>
      <c r="F4602" s="0" t="n">
        <f aca="false">D4602*Assumptions!$C$11*$B$7+E4602*Assumptions!$C$12*$B$8</f>
        <v>8.1843763</v>
      </c>
      <c r="G4602" s="0" t="n">
        <f aca="false">C4602*Assumptions!$C$15</f>
        <v>0</v>
      </c>
      <c r="H4602" s="0" t="n">
        <f aca="false">MIN(F4602,G4602)</f>
        <v>0</v>
      </c>
      <c r="I4602" s="0" t="n">
        <f aca="false">IF(C4602=1,MIN(G4602-H4602,Assumptions!$C$13,P4601),0)</f>
        <v>0</v>
      </c>
      <c r="J4602" s="0" t="n">
        <f aca="false">H4602+I4602</f>
        <v>0</v>
      </c>
      <c r="K4602" s="0" t="n">
        <f aca="false">MIN(IF(C4602=1,F4602-H4602,F4602),Assumptions!$C$13,MAX(0,($B$5-P4601)/$B$6))</f>
        <v>8.1843763</v>
      </c>
      <c r="L4602" s="0" t="n">
        <f aca="false">IF(C4602=1,0,MIN(F4602-K4602,Assumptions!$C$15,MAX(0,$B$10-O4601-M4602)))</f>
        <v>0</v>
      </c>
      <c r="M4602" s="0" t="n">
        <f aca="false">'Profiles 8760'!H4591</f>
        <v>139200</v>
      </c>
      <c r="N4602" s="0" t="n">
        <f aca="false">J4602+L4602</f>
        <v>0</v>
      </c>
      <c r="O4602" s="0" t="n">
        <f aca="false">O4601+N4602</f>
        <v>431030.895064858</v>
      </c>
      <c r="P4602" s="0" t="n">
        <f aca="false">MIN($B$5,P4601+K4602*$B$6-I4602)</f>
        <v>178.84291303912</v>
      </c>
      <c r="Q4602" s="0" t="n">
        <f aca="false">MAX(0,F4602-H4602-K4602-L4602)</f>
        <v>0</v>
      </c>
    </row>
    <row r="4603" customFormat="false" ht="15" hidden="false" customHeight="false" outlineLevel="0" collapsed="false">
      <c r="A4603" s="0" t="n">
        <f aca="false">'Profiles 8760'!A4592</f>
        <v>4590</v>
      </c>
      <c r="B4603" s="0" t="n">
        <f aca="false">'Profiles 8760'!B4592</f>
        <v>7</v>
      </c>
      <c r="C4603" s="0" t="n">
        <f aca="false">'Profiles 8760'!E4592</f>
        <v>0</v>
      </c>
      <c r="D4603" s="0" t="n">
        <f aca="false">'Profiles 8760'!F4592</f>
        <v>0</v>
      </c>
      <c r="E4603" s="0" t="n">
        <f aca="false">'Profiles 8760'!G4592</f>
        <v>0.177768</v>
      </c>
      <c r="F4603" s="0" t="n">
        <f aca="false">D4603*Assumptions!$C$11*$B$7+E4603*Assumptions!$C$12*$B$8</f>
        <v>7.2707112</v>
      </c>
      <c r="G4603" s="0" t="n">
        <f aca="false">C4603*Assumptions!$C$15</f>
        <v>0</v>
      </c>
      <c r="H4603" s="0" t="n">
        <f aca="false">MIN(F4603,G4603)</f>
        <v>0</v>
      </c>
      <c r="I4603" s="0" t="n">
        <f aca="false">IF(C4603=1,MIN(G4603-H4603,Assumptions!$C$13,P4602),0)</f>
        <v>0</v>
      </c>
      <c r="J4603" s="0" t="n">
        <f aca="false">H4603+I4603</f>
        <v>0</v>
      </c>
      <c r="K4603" s="0" t="n">
        <f aca="false">MIN(IF(C4603=1,F4603-H4603,F4603),Assumptions!$C$13,MAX(0,($B$5-P4602)/$B$6))</f>
        <v>7.2707112</v>
      </c>
      <c r="L4603" s="0" t="n">
        <f aca="false">IF(C4603=1,0,MIN(F4603-K4603,Assumptions!$C$15,MAX(0,$B$10-O4602-M4603)))</f>
        <v>0</v>
      </c>
      <c r="M4603" s="0" t="n">
        <f aca="false">'Profiles 8760'!H4592</f>
        <v>139200</v>
      </c>
      <c r="N4603" s="0" t="n">
        <f aca="false">J4603+L4603</f>
        <v>0</v>
      </c>
      <c r="O4603" s="0" t="n">
        <f aca="false">O4602+N4603</f>
        <v>431030.895064858</v>
      </c>
      <c r="P4603" s="0" t="n">
        <f aca="false">MIN($B$5,P4602+K4603*$B$6-I4603)</f>
        <v>185.14516550728</v>
      </c>
      <c r="Q4603" s="0" t="n">
        <f aca="false">MAX(0,F4603-H4603-K4603-L4603)</f>
        <v>0</v>
      </c>
    </row>
    <row r="4604" customFormat="false" ht="15" hidden="false" customHeight="false" outlineLevel="0" collapsed="false">
      <c r="A4604" s="0" t="n">
        <f aca="false">'Profiles 8760'!A4593</f>
        <v>4591</v>
      </c>
      <c r="B4604" s="0" t="n">
        <f aca="false">'Profiles 8760'!B4593</f>
        <v>7</v>
      </c>
      <c r="C4604" s="0" t="n">
        <f aca="false">'Profiles 8760'!E4593</f>
        <v>0</v>
      </c>
      <c r="D4604" s="0" t="n">
        <f aca="false">'Profiles 8760'!F4593</f>
        <v>0.088116</v>
      </c>
      <c r="E4604" s="0" t="n">
        <f aca="false">'Profiles 8760'!G4593</f>
        <v>0.360116</v>
      </c>
      <c r="F4604" s="0" t="n">
        <f aca="false">D4604*Assumptions!$C$11*$B$7+E4604*Assumptions!$C$12*$B$8</f>
        <v>40.1766452</v>
      </c>
      <c r="G4604" s="0" t="n">
        <f aca="false">C4604*Assumptions!$C$15</f>
        <v>0</v>
      </c>
      <c r="H4604" s="0" t="n">
        <f aca="false">MIN(F4604,G4604)</f>
        <v>0</v>
      </c>
      <c r="I4604" s="0" t="n">
        <f aca="false">IF(C4604=1,MIN(G4604-H4604,Assumptions!$C$13,P4603),0)</f>
        <v>0</v>
      </c>
      <c r="J4604" s="0" t="n">
        <f aca="false">H4604+I4604</f>
        <v>0</v>
      </c>
      <c r="K4604" s="0" t="n">
        <f aca="false">MIN(IF(C4604=1,F4604-H4604,F4604),Assumptions!$C$13,MAX(0,($B$5-P4603)/$B$6))</f>
        <v>40.1766452</v>
      </c>
      <c r="L4604" s="0" t="n">
        <f aca="false">IF(C4604=1,0,MIN(F4604-K4604,Assumptions!$C$15,MAX(0,$B$10-O4603-M4604)))</f>
        <v>0</v>
      </c>
      <c r="M4604" s="0" t="n">
        <f aca="false">'Profiles 8760'!H4593</f>
        <v>139200</v>
      </c>
      <c r="N4604" s="0" t="n">
        <f aca="false">J4604+L4604</f>
        <v>0</v>
      </c>
      <c r="O4604" s="0" t="n">
        <f aca="false">O4603+N4604</f>
        <v>431030.895064858</v>
      </c>
      <c r="P4604" s="0" t="n">
        <f aca="false">MIN($B$5,P4603+K4604*$B$6-I4604)</f>
        <v>219.97028156664</v>
      </c>
      <c r="Q4604" s="0" t="n">
        <f aca="false">MAX(0,F4604-H4604-K4604-L4604)</f>
        <v>0</v>
      </c>
    </row>
    <row r="4605" customFormat="false" ht="15" hidden="false" customHeight="false" outlineLevel="0" collapsed="false">
      <c r="A4605" s="0" t="n">
        <f aca="false">'Profiles 8760'!A4594</f>
        <v>4592</v>
      </c>
      <c r="B4605" s="0" t="n">
        <f aca="false">'Profiles 8760'!B4594</f>
        <v>7</v>
      </c>
      <c r="C4605" s="0" t="n">
        <f aca="false">'Profiles 8760'!E4594</f>
        <v>1</v>
      </c>
      <c r="D4605" s="0" t="n">
        <f aca="false">'Profiles 8760'!F4594</f>
        <v>0.283341</v>
      </c>
      <c r="E4605" s="0" t="n">
        <f aca="false">'Profiles 8760'!G4594</f>
        <v>0.364594</v>
      </c>
      <c r="F4605" s="0" t="n">
        <f aca="false">D4605*Assumptions!$C$11*$B$7+E4605*Assumptions!$C$12*$B$8</f>
        <v>96.7407754</v>
      </c>
      <c r="G4605" s="0" t="n">
        <f aca="false">C4605*Assumptions!$C$15</f>
        <v>200</v>
      </c>
      <c r="H4605" s="0" t="n">
        <f aca="false">MIN(F4605,G4605)</f>
        <v>96.7407754</v>
      </c>
      <c r="I4605" s="0" t="n">
        <f aca="false">IF(C4605=1,MIN(G4605-H4605,Assumptions!$C$13,P4604),0)</f>
        <v>103.2592246</v>
      </c>
      <c r="J4605" s="0" t="n">
        <f aca="false">H4605+I4605</f>
        <v>200</v>
      </c>
      <c r="K4605" s="0" t="n">
        <f aca="false">MIN(IF(C4605=1,F4605-H4605,F4605),Assumptions!$C$13,MAX(0,($B$5-P4604)/$B$6))</f>
        <v>0</v>
      </c>
      <c r="L4605" s="0" t="n">
        <f aca="false">IF(C4605=1,0,MIN(F4605-K4605,Assumptions!$C$15,MAX(0,$B$10-O4604-M4605)))</f>
        <v>0</v>
      </c>
      <c r="M4605" s="0" t="n">
        <f aca="false">'Profiles 8760'!H4594</f>
        <v>139000</v>
      </c>
      <c r="N4605" s="0" t="n">
        <f aca="false">J4605+L4605</f>
        <v>200</v>
      </c>
      <c r="O4605" s="0" t="n">
        <f aca="false">O4604+N4605</f>
        <v>431230.895064858</v>
      </c>
      <c r="P4605" s="0" t="n">
        <f aca="false">MIN($B$5,P4604+K4605*$B$6-I4605)</f>
        <v>116.71105696664</v>
      </c>
      <c r="Q4605" s="0" t="n">
        <f aca="false">MAX(0,F4605-H4605-K4605-L4605)</f>
        <v>0</v>
      </c>
    </row>
    <row r="4606" customFormat="false" ht="15" hidden="false" customHeight="false" outlineLevel="0" collapsed="false">
      <c r="A4606" s="0" t="n">
        <f aca="false">'Profiles 8760'!A4595</f>
        <v>4593</v>
      </c>
      <c r="B4606" s="0" t="n">
        <f aca="false">'Profiles 8760'!B4595</f>
        <v>7</v>
      </c>
      <c r="C4606" s="0" t="n">
        <f aca="false">'Profiles 8760'!E4595</f>
        <v>1</v>
      </c>
      <c r="D4606" s="0" t="n">
        <f aca="false">'Profiles 8760'!F4595</f>
        <v>0.500562</v>
      </c>
      <c r="E4606" s="0" t="n">
        <f aca="false">'Profiles 8760'!G4595</f>
        <v>0.47825</v>
      </c>
      <c r="F4606" s="0" t="n">
        <f aca="false">D4606*Assumptions!$C$11*$B$7+E4606*Assumptions!$C$12*$B$8</f>
        <v>164.1227306</v>
      </c>
      <c r="G4606" s="0" t="n">
        <f aca="false">C4606*Assumptions!$C$15</f>
        <v>200</v>
      </c>
      <c r="H4606" s="0" t="n">
        <f aca="false">MIN(F4606,G4606)</f>
        <v>164.1227306</v>
      </c>
      <c r="I4606" s="0" t="n">
        <f aca="false">IF(C4606=1,MIN(G4606-H4606,Assumptions!$C$13,P4605),0)</f>
        <v>35.8772694</v>
      </c>
      <c r="J4606" s="0" t="n">
        <f aca="false">H4606+I4606</f>
        <v>200</v>
      </c>
      <c r="K4606" s="0" t="n">
        <f aca="false">MIN(IF(C4606=1,F4606-H4606,F4606),Assumptions!$C$13,MAX(0,($B$5-P4605)/$B$6))</f>
        <v>0</v>
      </c>
      <c r="L4606" s="0" t="n">
        <f aca="false">IF(C4606=1,0,MIN(F4606-K4606,Assumptions!$C$15,MAX(0,$B$10-O4605-M4606)))</f>
        <v>0</v>
      </c>
      <c r="M4606" s="0" t="n">
        <f aca="false">'Profiles 8760'!H4595</f>
        <v>138800</v>
      </c>
      <c r="N4606" s="0" t="n">
        <f aca="false">J4606+L4606</f>
        <v>200</v>
      </c>
      <c r="O4606" s="0" t="n">
        <f aca="false">O4605+N4606</f>
        <v>431430.895064858</v>
      </c>
      <c r="P4606" s="0" t="n">
        <f aca="false">MIN($B$5,P4605+K4606*$B$6-I4606)</f>
        <v>80.83378756664</v>
      </c>
      <c r="Q4606" s="0" t="n">
        <f aca="false">MAX(0,F4606-H4606-K4606-L4606)</f>
        <v>0</v>
      </c>
    </row>
    <row r="4607" customFormat="false" ht="15" hidden="false" customHeight="false" outlineLevel="0" collapsed="false">
      <c r="A4607" s="0" t="n">
        <f aca="false">'Profiles 8760'!A4596</f>
        <v>4594</v>
      </c>
      <c r="B4607" s="0" t="n">
        <f aca="false">'Profiles 8760'!B4596</f>
        <v>7</v>
      </c>
      <c r="C4607" s="0" t="n">
        <f aca="false">'Profiles 8760'!E4596</f>
        <v>0</v>
      </c>
      <c r="D4607" s="0" t="n">
        <f aca="false">'Profiles 8760'!F4596</f>
        <v>0.705364</v>
      </c>
      <c r="E4607" s="0" t="n">
        <f aca="false">'Profiles 8760'!G4596</f>
        <v>0.490489</v>
      </c>
      <c r="F4607" s="0" t="n">
        <f aca="false">D4607*Assumptions!$C$11*$B$7+E4607*Assumptions!$C$12*$B$8</f>
        <v>223.7701233</v>
      </c>
      <c r="G4607" s="0" t="n">
        <f aca="false">C4607*Assumptions!$C$15</f>
        <v>0</v>
      </c>
      <c r="H4607" s="0" t="n">
        <f aca="false">MIN(F4607,G4607)</f>
        <v>0</v>
      </c>
      <c r="I4607" s="0" t="n">
        <f aca="false">IF(C4607=1,MIN(G4607-H4607,Assumptions!$C$13,P4606),0)</f>
        <v>0</v>
      </c>
      <c r="J4607" s="0" t="n">
        <f aca="false">H4607+I4607</f>
        <v>0</v>
      </c>
      <c r="K4607" s="0" t="n">
        <f aca="false">MIN(IF(C4607=1,F4607-H4607,F4607),Assumptions!$C$13,MAX(0,($B$5-P4606)/$B$6))</f>
        <v>180</v>
      </c>
      <c r="L4607" s="0" t="n">
        <f aca="false">IF(C4607=1,0,MIN(F4607-K4607,Assumptions!$C$15,MAX(0,$B$10-O4606-M4607)))</f>
        <v>43.7701233</v>
      </c>
      <c r="M4607" s="0" t="n">
        <f aca="false">'Profiles 8760'!H4596</f>
        <v>138800</v>
      </c>
      <c r="N4607" s="0" t="n">
        <f aca="false">J4607+L4607</f>
        <v>43.7701233</v>
      </c>
      <c r="O4607" s="0" t="n">
        <f aca="false">O4606+N4607</f>
        <v>431474.665188158</v>
      </c>
      <c r="P4607" s="0" t="n">
        <f aca="false">MIN($B$5,P4606+K4607*$B$6-I4607)</f>
        <v>236.85778756664</v>
      </c>
      <c r="Q4607" s="0" t="n">
        <f aca="false">MAX(0,F4607-H4607-K4607-L4607)</f>
        <v>0</v>
      </c>
    </row>
    <row r="4608" customFormat="false" ht="15" hidden="false" customHeight="false" outlineLevel="0" collapsed="false">
      <c r="A4608" s="0" t="n">
        <f aca="false">'Profiles 8760'!A4597</f>
        <v>4595</v>
      </c>
      <c r="B4608" s="0" t="n">
        <f aca="false">'Profiles 8760'!B4597</f>
        <v>7</v>
      </c>
      <c r="C4608" s="0" t="n">
        <f aca="false">'Profiles 8760'!E4597</f>
        <v>0</v>
      </c>
      <c r="D4608" s="0" t="n">
        <f aca="false">'Profiles 8760'!F4597</f>
        <v>0.871535</v>
      </c>
      <c r="E4608" s="0" t="n">
        <f aca="false">'Profiles 8760'!G4597</f>
        <v>0.320094</v>
      </c>
      <c r="F4608" s="0" t="n">
        <f aca="false">D4608*Assumptions!$C$11*$B$7+E4608*Assumptions!$C$12*$B$8</f>
        <v>264.7911526</v>
      </c>
      <c r="G4608" s="0" t="n">
        <f aca="false">C4608*Assumptions!$C$15</f>
        <v>0</v>
      </c>
      <c r="H4608" s="0" t="n">
        <f aca="false">MIN(F4608,G4608)</f>
        <v>0</v>
      </c>
      <c r="I4608" s="0" t="n">
        <f aca="false">IF(C4608=1,MIN(G4608-H4608,Assumptions!$C$13,P4607),0)</f>
        <v>0</v>
      </c>
      <c r="J4608" s="0" t="n">
        <f aca="false">H4608+I4608</f>
        <v>0</v>
      </c>
      <c r="K4608" s="0" t="n">
        <f aca="false">MIN(IF(C4608=1,F4608-H4608,F4608),Assumptions!$C$13,MAX(0,($B$5-P4607)/$B$6))</f>
        <v>180</v>
      </c>
      <c r="L4608" s="0" t="n">
        <f aca="false">IF(C4608=1,0,MIN(F4608-K4608,Assumptions!$C$15,MAX(0,$B$10-O4607-M4608)))</f>
        <v>84.7911526</v>
      </c>
      <c r="M4608" s="0" t="n">
        <f aca="false">'Profiles 8760'!H4597</f>
        <v>138800</v>
      </c>
      <c r="N4608" s="0" t="n">
        <f aca="false">J4608+L4608</f>
        <v>84.7911526</v>
      </c>
      <c r="O4608" s="0" t="n">
        <f aca="false">O4607+N4608</f>
        <v>431559.456340758</v>
      </c>
      <c r="P4608" s="0" t="n">
        <f aca="false">MIN($B$5,P4607+K4608*$B$6-I4608)</f>
        <v>392.88178756664</v>
      </c>
      <c r="Q4608" s="0" t="n">
        <f aca="false">MAX(0,F4608-H4608-K4608-L4608)</f>
        <v>0</v>
      </c>
    </row>
    <row r="4609" customFormat="false" ht="15" hidden="false" customHeight="false" outlineLevel="0" collapsed="false">
      <c r="A4609" s="0" t="n">
        <f aca="false">'Profiles 8760'!A4598</f>
        <v>4596</v>
      </c>
      <c r="B4609" s="0" t="n">
        <f aca="false">'Profiles 8760'!B4598</f>
        <v>7</v>
      </c>
      <c r="C4609" s="0" t="n">
        <f aca="false">'Profiles 8760'!E4598</f>
        <v>0</v>
      </c>
      <c r="D4609" s="0" t="n">
        <f aca="false">'Profiles 8760'!F4598</f>
        <v>0.979455</v>
      </c>
      <c r="E4609" s="0" t="n">
        <f aca="false">'Profiles 8760'!G4598</f>
        <v>0.441917</v>
      </c>
      <c r="F4609" s="0" t="n">
        <f aca="false">D4609*Assumptions!$C$11*$B$7+E4609*Assumptions!$C$12*$B$8</f>
        <v>300.9410093</v>
      </c>
      <c r="G4609" s="0" t="n">
        <f aca="false">C4609*Assumptions!$C$15</f>
        <v>0</v>
      </c>
      <c r="H4609" s="0" t="n">
        <f aca="false">MIN(F4609,G4609)</f>
        <v>0</v>
      </c>
      <c r="I4609" s="0" t="n">
        <f aca="false">IF(C4609=1,MIN(G4609-H4609,Assumptions!$C$13,P4608),0)</f>
        <v>0</v>
      </c>
      <c r="J4609" s="0" t="n">
        <f aca="false">H4609+I4609</f>
        <v>0</v>
      </c>
      <c r="K4609" s="0" t="n">
        <f aca="false">MIN(IF(C4609=1,F4609-H4609,F4609),Assumptions!$C$13,MAX(0,($B$5-P4608)/$B$6))</f>
        <v>136.050083564098</v>
      </c>
      <c r="L4609" s="0" t="n">
        <f aca="false">IF(C4609=1,0,MIN(F4609-K4609,Assumptions!$C$15,MAX(0,$B$10-O4608-M4609)))</f>
        <v>164.890925735902</v>
      </c>
      <c r="M4609" s="0" t="n">
        <f aca="false">'Profiles 8760'!H4598</f>
        <v>138800</v>
      </c>
      <c r="N4609" s="0" t="n">
        <f aca="false">J4609+L4609</f>
        <v>164.890925735902</v>
      </c>
      <c r="O4609" s="0" t="n">
        <f aca="false">O4608+N4609</f>
        <v>431724.347266494</v>
      </c>
      <c r="P4609" s="0" t="n">
        <f aca="false">MIN($B$5,P4608+K4609*$B$6-I4609)</f>
        <v>510.81</v>
      </c>
      <c r="Q4609" s="0" t="n">
        <f aca="false">MAX(0,F4609-H4609-K4609-L4609)</f>
        <v>0</v>
      </c>
    </row>
    <row r="4610" customFormat="false" ht="15" hidden="false" customHeight="false" outlineLevel="0" collapsed="false">
      <c r="A4610" s="0" t="n">
        <f aca="false">'Profiles 8760'!A4599</f>
        <v>4597</v>
      </c>
      <c r="B4610" s="0" t="n">
        <f aca="false">'Profiles 8760'!B4599</f>
        <v>7</v>
      </c>
      <c r="C4610" s="0" t="n">
        <f aca="false">'Profiles 8760'!E4599</f>
        <v>0</v>
      </c>
      <c r="D4610" s="0" t="n">
        <f aca="false">'Profiles 8760'!F4599</f>
        <v>1</v>
      </c>
      <c r="E4610" s="0" t="n">
        <f aca="false">'Profiles 8760'!G4599</f>
        <v>0.313398</v>
      </c>
      <c r="F4610" s="0" t="n">
        <f aca="false">D4610*Assumptions!$C$11*$B$7+E4610*Assumptions!$C$12*$B$8</f>
        <v>301.6179782</v>
      </c>
      <c r="G4610" s="0" t="n">
        <f aca="false">C4610*Assumptions!$C$15</f>
        <v>0</v>
      </c>
      <c r="H4610" s="0" t="n">
        <f aca="false">MIN(F4610,G4610)</f>
        <v>0</v>
      </c>
      <c r="I4610" s="0" t="n">
        <f aca="false">IF(C4610=1,MIN(G4610-H4610,Assumptions!$C$13,P4609),0)</f>
        <v>0</v>
      </c>
      <c r="J4610" s="0" t="n">
        <f aca="false">H4610+I4610</f>
        <v>0</v>
      </c>
      <c r="K4610" s="0" t="n">
        <f aca="false">MIN(IF(C4610=1,F4610-H4610,F4610),Assumptions!$C$13,MAX(0,($B$5-P4609)/$B$6))</f>
        <v>0</v>
      </c>
      <c r="L4610" s="0" t="n">
        <f aca="false">IF(C4610=1,0,MIN(F4610-K4610,Assumptions!$C$15,MAX(0,$B$10-O4609-M4610)))</f>
        <v>200</v>
      </c>
      <c r="M4610" s="0" t="n">
        <f aca="false">'Profiles 8760'!H4599</f>
        <v>138800</v>
      </c>
      <c r="N4610" s="0" t="n">
        <f aca="false">J4610+L4610</f>
        <v>200</v>
      </c>
      <c r="O4610" s="0" t="n">
        <f aca="false">O4609+N4610</f>
        <v>431924.347266494</v>
      </c>
      <c r="P4610" s="0" t="n">
        <f aca="false">MIN($B$5,P4609+K4610*$B$6-I4610)</f>
        <v>510.81</v>
      </c>
      <c r="Q4610" s="0" t="n">
        <f aca="false">MAX(0,F4610-H4610-K4610-L4610)</f>
        <v>101.6179782</v>
      </c>
    </row>
    <row r="4611" customFormat="false" ht="15" hidden="false" customHeight="false" outlineLevel="0" collapsed="false">
      <c r="A4611" s="0" t="n">
        <f aca="false">'Profiles 8760'!A4600</f>
        <v>4598</v>
      </c>
      <c r="B4611" s="0" t="n">
        <f aca="false">'Profiles 8760'!B4600</f>
        <v>7</v>
      </c>
      <c r="C4611" s="0" t="n">
        <f aca="false">'Profiles 8760'!E4600</f>
        <v>0</v>
      </c>
      <c r="D4611" s="0" t="n">
        <f aca="false">'Profiles 8760'!F4600</f>
        <v>0.979455</v>
      </c>
      <c r="E4611" s="0" t="n">
        <f aca="false">'Profiles 8760'!G4600</f>
        <v>0.5677</v>
      </c>
      <c r="F4611" s="0" t="n">
        <f aca="false">D4611*Assumptions!$C$11*$B$7+E4611*Assumptions!$C$12*$B$8</f>
        <v>306.085534</v>
      </c>
      <c r="G4611" s="0" t="n">
        <f aca="false">C4611*Assumptions!$C$15</f>
        <v>0</v>
      </c>
      <c r="H4611" s="0" t="n">
        <f aca="false">MIN(F4611,G4611)</f>
        <v>0</v>
      </c>
      <c r="I4611" s="0" t="n">
        <f aca="false">IF(C4611=1,MIN(G4611-H4611,Assumptions!$C$13,P4610),0)</f>
        <v>0</v>
      </c>
      <c r="J4611" s="0" t="n">
        <f aca="false">H4611+I4611</f>
        <v>0</v>
      </c>
      <c r="K4611" s="0" t="n">
        <f aca="false">MIN(IF(C4611=1,F4611-H4611,F4611),Assumptions!$C$13,MAX(0,($B$5-P4610)/$B$6))</f>
        <v>0</v>
      </c>
      <c r="L4611" s="0" t="n">
        <f aca="false">IF(C4611=1,0,MIN(F4611-K4611,Assumptions!$C$15,MAX(0,$B$10-O4610-M4611)))</f>
        <v>200</v>
      </c>
      <c r="M4611" s="0" t="n">
        <f aca="false">'Profiles 8760'!H4600</f>
        <v>138800</v>
      </c>
      <c r="N4611" s="0" t="n">
        <f aca="false">J4611+L4611</f>
        <v>200</v>
      </c>
      <c r="O4611" s="0" t="n">
        <f aca="false">O4610+N4611</f>
        <v>432124.347266494</v>
      </c>
      <c r="P4611" s="0" t="n">
        <f aca="false">MIN($B$5,P4610+K4611*$B$6-I4611)</f>
        <v>510.81</v>
      </c>
      <c r="Q4611" s="0" t="n">
        <f aca="false">MAX(0,F4611-H4611-K4611-L4611)</f>
        <v>106.085534</v>
      </c>
    </row>
    <row r="4612" customFormat="false" ht="15" hidden="false" customHeight="false" outlineLevel="0" collapsed="false">
      <c r="A4612" s="0" t="n">
        <f aca="false">'Profiles 8760'!A4601</f>
        <v>4599</v>
      </c>
      <c r="B4612" s="0" t="n">
        <f aca="false">'Profiles 8760'!B4601</f>
        <v>7</v>
      </c>
      <c r="C4612" s="0" t="n">
        <f aca="false">'Profiles 8760'!E4601</f>
        <v>0</v>
      </c>
      <c r="D4612" s="0" t="n">
        <f aca="false">'Profiles 8760'!F4601</f>
        <v>0.871535</v>
      </c>
      <c r="E4612" s="0" t="n">
        <f aca="false">'Profiles 8760'!G4601</f>
        <v>0.526967</v>
      </c>
      <c r="F4612" s="0" t="n">
        <f aca="false">D4612*Assumptions!$C$11*$B$7+E4612*Assumptions!$C$12*$B$8</f>
        <v>273.2522583</v>
      </c>
      <c r="G4612" s="0" t="n">
        <f aca="false">C4612*Assumptions!$C$15</f>
        <v>0</v>
      </c>
      <c r="H4612" s="0" t="n">
        <f aca="false">MIN(F4612,G4612)</f>
        <v>0</v>
      </c>
      <c r="I4612" s="0" t="n">
        <f aca="false">IF(C4612=1,MIN(G4612-H4612,Assumptions!$C$13,P4611),0)</f>
        <v>0</v>
      </c>
      <c r="J4612" s="0" t="n">
        <f aca="false">H4612+I4612</f>
        <v>0</v>
      </c>
      <c r="K4612" s="0" t="n">
        <f aca="false">MIN(IF(C4612=1,F4612-H4612,F4612),Assumptions!$C$13,MAX(0,($B$5-P4611)/$B$6))</f>
        <v>0</v>
      </c>
      <c r="L4612" s="0" t="n">
        <f aca="false">IF(C4612=1,0,MIN(F4612-K4612,Assumptions!$C$15,MAX(0,$B$10-O4611-M4612)))</f>
        <v>200</v>
      </c>
      <c r="M4612" s="0" t="n">
        <f aca="false">'Profiles 8760'!H4601</f>
        <v>138800</v>
      </c>
      <c r="N4612" s="0" t="n">
        <f aca="false">J4612+L4612</f>
        <v>200</v>
      </c>
      <c r="O4612" s="0" t="n">
        <f aca="false">O4611+N4612</f>
        <v>432324.347266494</v>
      </c>
      <c r="P4612" s="0" t="n">
        <f aca="false">MIN($B$5,P4611+K4612*$B$6-I4612)</f>
        <v>510.81</v>
      </c>
      <c r="Q4612" s="0" t="n">
        <f aca="false">MAX(0,F4612-H4612-K4612-L4612)</f>
        <v>73.2522583</v>
      </c>
    </row>
    <row r="4613" customFormat="false" ht="15" hidden="false" customHeight="false" outlineLevel="0" collapsed="false">
      <c r="A4613" s="0" t="n">
        <f aca="false">'Profiles 8760'!A4602</f>
        <v>4600</v>
      </c>
      <c r="B4613" s="0" t="n">
        <f aca="false">'Profiles 8760'!B4602</f>
        <v>7</v>
      </c>
      <c r="C4613" s="0" t="n">
        <f aca="false">'Profiles 8760'!E4602</f>
        <v>0</v>
      </c>
      <c r="D4613" s="0" t="n">
        <f aca="false">'Profiles 8760'!F4602</f>
        <v>0.705364</v>
      </c>
      <c r="E4613" s="0" t="n">
        <f aca="false">'Profiles 8760'!G4602</f>
        <v>0.612154</v>
      </c>
      <c r="F4613" s="0" t="n">
        <f aca="false">D4613*Assumptions!$C$11*$B$7+E4613*Assumptions!$C$12*$B$8</f>
        <v>228.7462218</v>
      </c>
      <c r="G4613" s="0" t="n">
        <f aca="false">C4613*Assumptions!$C$15</f>
        <v>0</v>
      </c>
      <c r="H4613" s="0" t="n">
        <f aca="false">MIN(F4613,G4613)</f>
        <v>0</v>
      </c>
      <c r="I4613" s="0" t="n">
        <f aca="false">IF(C4613=1,MIN(G4613-H4613,Assumptions!$C$13,P4612),0)</f>
        <v>0</v>
      </c>
      <c r="J4613" s="0" t="n">
        <f aca="false">H4613+I4613</f>
        <v>0</v>
      </c>
      <c r="K4613" s="0" t="n">
        <f aca="false">MIN(IF(C4613=1,F4613-H4613,F4613),Assumptions!$C$13,MAX(0,($B$5-P4612)/$B$6))</f>
        <v>0</v>
      </c>
      <c r="L4613" s="0" t="n">
        <f aca="false">IF(C4613=1,0,MIN(F4613-K4613,Assumptions!$C$15,MAX(0,$B$10-O4612-M4613)))</f>
        <v>200</v>
      </c>
      <c r="M4613" s="0" t="n">
        <f aca="false">'Profiles 8760'!H4602</f>
        <v>138800</v>
      </c>
      <c r="N4613" s="0" t="n">
        <f aca="false">J4613+L4613</f>
        <v>200</v>
      </c>
      <c r="O4613" s="0" t="n">
        <f aca="false">O4612+N4613</f>
        <v>432524.347266494</v>
      </c>
      <c r="P4613" s="0" t="n">
        <f aca="false">MIN($B$5,P4612+K4613*$B$6-I4613)</f>
        <v>510.81</v>
      </c>
      <c r="Q4613" s="0" t="n">
        <f aca="false">MAX(0,F4613-H4613-K4613-L4613)</f>
        <v>28.7462218</v>
      </c>
    </row>
    <row r="4614" customFormat="false" ht="15" hidden="false" customHeight="false" outlineLevel="0" collapsed="false">
      <c r="A4614" s="0" t="n">
        <f aca="false">'Profiles 8760'!A4603</f>
        <v>4601</v>
      </c>
      <c r="B4614" s="0" t="n">
        <f aca="false">'Profiles 8760'!B4603</f>
        <v>7</v>
      </c>
      <c r="C4614" s="0" t="n">
        <f aca="false">'Profiles 8760'!E4603</f>
        <v>0</v>
      </c>
      <c r="D4614" s="0" t="n">
        <f aca="false">'Profiles 8760'!F4603</f>
        <v>0.500562</v>
      </c>
      <c r="E4614" s="0" t="n">
        <f aca="false">'Profiles 8760'!G4603</f>
        <v>0.820958</v>
      </c>
      <c r="F4614" s="0" t="n">
        <f aca="false">D4614*Assumptions!$C$11*$B$7+E4614*Assumptions!$C$12*$B$8</f>
        <v>178.1394878</v>
      </c>
      <c r="G4614" s="0" t="n">
        <f aca="false">C4614*Assumptions!$C$15</f>
        <v>0</v>
      </c>
      <c r="H4614" s="0" t="n">
        <f aca="false">MIN(F4614,G4614)</f>
        <v>0</v>
      </c>
      <c r="I4614" s="0" t="n">
        <f aca="false">IF(C4614=1,MIN(G4614-H4614,Assumptions!$C$13,P4613),0)</f>
        <v>0</v>
      </c>
      <c r="J4614" s="0" t="n">
        <f aca="false">H4614+I4614</f>
        <v>0</v>
      </c>
      <c r="K4614" s="0" t="n">
        <f aca="false">MIN(IF(C4614=1,F4614-H4614,F4614),Assumptions!$C$13,MAX(0,($B$5-P4613)/$B$6))</f>
        <v>0</v>
      </c>
      <c r="L4614" s="0" t="n">
        <f aca="false">IF(C4614=1,0,MIN(F4614-K4614,Assumptions!$C$15,MAX(0,$B$10-O4613-M4614)))</f>
        <v>178.1394878</v>
      </c>
      <c r="M4614" s="0" t="n">
        <f aca="false">'Profiles 8760'!H4603</f>
        <v>138800</v>
      </c>
      <c r="N4614" s="0" t="n">
        <f aca="false">J4614+L4614</f>
        <v>178.1394878</v>
      </c>
      <c r="O4614" s="0" t="n">
        <f aca="false">O4613+N4614</f>
        <v>432702.486754294</v>
      </c>
      <c r="P4614" s="0" t="n">
        <f aca="false">MIN($B$5,P4613+K4614*$B$6-I4614)</f>
        <v>510.81</v>
      </c>
      <c r="Q4614" s="0" t="n">
        <f aca="false">MAX(0,F4614-H4614-K4614-L4614)</f>
        <v>0</v>
      </c>
    </row>
    <row r="4615" customFormat="false" ht="15" hidden="false" customHeight="false" outlineLevel="0" collapsed="false">
      <c r="A4615" s="0" t="n">
        <f aca="false">'Profiles 8760'!A4604</f>
        <v>4602</v>
      </c>
      <c r="B4615" s="0" t="n">
        <f aca="false">'Profiles 8760'!B4604</f>
        <v>7</v>
      </c>
      <c r="C4615" s="0" t="n">
        <f aca="false">'Profiles 8760'!E4604</f>
        <v>0</v>
      </c>
      <c r="D4615" s="0" t="n">
        <f aca="false">'Profiles 8760'!F4604</f>
        <v>0.283341</v>
      </c>
      <c r="E4615" s="0" t="n">
        <f aca="false">'Profiles 8760'!G4604</f>
        <v>0.862375</v>
      </c>
      <c r="F4615" s="0" t="n">
        <f aca="false">D4615*Assumptions!$C$11*$B$7+E4615*Assumptions!$C$12*$B$8</f>
        <v>117.1000183</v>
      </c>
      <c r="G4615" s="0" t="n">
        <f aca="false">C4615*Assumptions!$C$15</f>
        <v>0</v>
      </c>
      <c r="H4615" s="0" t="n">
        <f aca="false">MIN(F4615,G4615)</f>
        <v>0</v>
      </c>
      <c r="I4615" s="0" t="n">
        <f aca="false">IF(C4615=1,MIN(G4615-H4615,Assumptions!$C$13,P4614),0)</f>
        <v>0</v>
      </c>
      <c r="J4615" s="0" t="n">
        <f aca="false">H4615+I4615</f>
        <v>0</v>
      </c>
      <c r="K4615" s="0" t="n">
        <f aca="false">MIN(IF(C4615=1,F4615-H4615,F4615),Assumptions!$C$13,MAX(0,($B$5-P4614)/$B$6))</f>
        <v>0</v>
      </c>
      <c r="L4615" s="0" t="n">
        <f aca="false">IF(C4615=1,0,MIN(F4615-K4615,Assumptions!$C$15,MAX(0,$B$10-O4614-M4615)))</f>
        <v>117.1000183</v>
      </c>
      <c r="M4615" s="0" t="n">
        <f aca="false">'Profiles 8760'!H4604</f>
        <v>138800</v>
      </c>
      <c r="N4615" s="0" t="n">
        <f aca="false">J4615+L4615</f>
        <v>117.1000183</v>
      </c>
      <c r="O4615" s="0" t="n">
        <f aca="false">O4614+N4615</f>
        <v>432819.586772594</v>
      </c>
      <c r="P4615" s="0" t="n">
        <f aca="false">MIN($B$5,P4614+K4615*$B$6-I4615)</f>
        <v>510.81</v>
      </c>
      <c r="Q4615" s="0" t="n">
        <f aca="false">MAX(0,F4615-H4615-K4615-L4615)</f>
        <v>0</v>
      </c>
    </row>
    <row r="4616" customFormat="false" ht="15" hidden="false" customHeight="false" outlineLevel="0" collapsed="false">
      <c r="A4616" s="0" t="n">
        <f aca="false">'Profiles 8760'!A4605</f>
        <v>4603</v>
      </c>
      <c r="B4616" s="0" t="n">
        <f aca="false">'Profiles 8760'!B4605</f>
        <v>7</v>
      </c>
      <c r="C4616" s="0" t="n">
        <f aca="false">'Profiles 8760'!E4605</f>
        <v>0</v>
      </c>
      <c r="D4616" s="0" t="n">
        <f aca="false">'Profiles 8760'!F4605</f>
        <v>0.088116</v>
      </c>
      <c r="E4616" s="0" t="n">
        <f aca="false">'Profiles 8760'!G4605</f>
        <v>0.710155</v>
      </c>
      <c r="F4616" s="0" t="n">
        <f aca="false">D4616*Assumptions!$C$11*$B$7+E4616*Assumptions!$C$12*$B$8</f>
        <v>54.4932403</v>
      </c>
      <c r="G4616" s="0" t="n">
        <f aca="false">C4616*Assumptions!$C$15</f>
        <v>0</v>
      </c>
      <c r="H4616" s="0" t="n">
        <f aca="false">MIN(F4616,G4616)</f>
        <v>0</v>
      </c>
      <c r="I4616" s="0" t="n">
        <f aca="false">IF(C4616=1,MIN(G4616-H4616,Assumptions!$C$13,P4615),0)</f>
        <v>0</v>
      </c>
      <c r="J4616" s="0" t="n">
        <f aca="false">H4616+I4616</f>
        <v>0</v>
      </c>
      <c r="K4616" s="0" t="n">
        <f aca="false">MIN(IF(C4616=1,F4616-H4616,F4616),Assumptions!$C$13,MAX(0,($B$5-P4615)/$B$6))</f>
        <v>0</v>
      </c>
      <c r="L4616" s="0" t="n">
        <f aca="false">IF(C4616=1,0,MIN(F4616-K4616,Assumptions!$C$15,MAX(0,$B$10-O4615-M4616)))</f>
        <v>54.4932403</v>
      </c>
      <c r="M4616" s="0" t="n">
        <f aca="false">'Profiles 8760'!H4605</f>
        <v>138800</v>
      </c>
      <c r="N4616" s="0" t="n">
        <f aca="false">J4616+L4616</f>
        <v>54.4932403</v>
      </c>
      <c r="O4616" s="0" t="n">
        <f aca="false">O4615+N4616</f>
        <v>432874.080012894</v>
      </c>
      <c r="P4616" s="0" t="n">
        <f aca="false">MIN($B$5,P4615+K4616*$B$6-I4616)</f>
        <v>510.81</v>
      </c>
      <c r="Q4616" s="0" t="n">
        <f aca="false">MAX(0,F4616-H4616-K4616-L4616)</f>
        <v>0</v>
      </c>
    </row>
    <row r="4617" customFormat="false" ht="15" hidden="false" customHeight="false" outlineLevel="0" collapsed="false">
      <c r="A4617" s="0" t="n">
        <f aca="false">'Profiles 8760'!A4606</f>
        <v>4604</v>
      </c>
      <c r="B4617" s="0" t="n">
        <f aca="false">'Profiles 8760'!B4606</f>
        <v>7</v>
      </c>
      <c r="C4617" s="0" t="n">
        <f aca="false">'Profiles 8760'!E4606</f>
        <v>1</v>
      </c>
      <c r="D4617" s="0" t="n">
        <f aca="false">'Profiles 8760'!F4606</f>
        <v>0</v>
      </c>
      <c r="E4617" s="0" t="n">
        <f aca="false">'Profiles 8760'!G4606</f>
        <v>1</v>
      </c>
      <c r="F4617" s="0" t="n">
        <f aca="false">D4617*Assumptions!$C$11*$B$7+E4617*Assumptions!$C$12*$B$8</f>
        <v>40.9</v>
      </c>
      <c r="G4617" s="0" t="n">
        <f aca="false">C4617*Assumptions!$C$15</f>
        <v>200</v>
      </c>
      <c r="H4617" s="0" t="n">
        <f aca="false">MIN(F4617,G4617)</f>
        <v>40.9</v>
      </c>
      <c r="I4617" s="0" t="n">
        <f aca="false">IF(C4617=1,MIN(G4617-H4617,Assumptions!$C$13,P4616),0)</f>
        <v>159.1</v>
      </c>
      <c r="J4617" s="0" t="n">
        <f aca="false">H4617+I4617</f>
        <v>200</v>
      </c>
      <c r="K4617" s="0" t="n">
        <f aca="false">MIN(IF(C4617=1,F4617-H4617,F4617),Assumptions!$C$13,MAX(0,($B$5-P4616)/$B$6))</f>
        <v>0</v>
      </c>
      <c r="L4617" s="0" t="n">
        <f aca="false">IF(C4617=1,0,MIN(F4617-K4617,Assumptions!$C$15,MAX(0,$B$10-O4616-M4617)))</f>
        <v>0</v>
      </c>
      <c r="M4617" s="0" t="n">
        <f aca="false">'Profiles 8760'!H4606</f>
        <v>138600</v>
      </c>
      <c r="N4617" s="0" t="n">
        <f aca="false">J4617+L4617</f>
        <v>200</v>
      </c>
      <c r="O4617" s="0" t="n">
        <f aca="false">O4616+N4617</f>
        <v>433074.080012894</v>
      </c>
      <c r="P4617" s="0" t="n">
        <f aca="false">MIN($B$5,P4616+K4617*$B$6-I4617)</f>
        <v>351.71</v>
      </c>
      <c r="Q4617" s="0" t="n">
        <f aca="false">MAX(0,F4617-H4617-K4617-L4617)</f>
        <v>0</v>
      </c>
    </row>
    <row r="4618" customFormat="false" ht="15" hidden="false" customHeight="false" outlineLevel="0" collapsed="false">
      <c r="A4618" s="0" t="n">
        <f aca="false">'Profiles 8760'!A4607</f>
        <v>4605</v>
      </c>
      <c r="B4618" s="0" t="n">
        <f aca="false">'Profiles 8760'!B4607</f>
        <v>7</v>
      </c>
      <c r="C4618" s="0" t="n">
        <f aca="false">'Profiles 8760'!E4607</f>
        <v>1</v>
      </c>
      <c r="D4618" s="0" t="n">
        <f aca="false">'Profiles 8760'!F4607</f>
        <v>0</v>
      </c>
      <c r="E4618" s="0" t="n">
        <f aca="false">'Profiles 8760'!G4607</f>
        <v>0.878195</v>
      </c>
      <c r="F4618" s="0" t="n">
        <f aca="false">D4618*Assumptions!$C$11*$B$7+E4618*Assumptions!$C$12*$B$8</f>
        <v>35.9181755</v>
      </c>
      <c r="G4618" s="0" t="n">
        <f aca="false">C4618*Assumptions!$C$15</f>
        <v>200</v>
      </c>
      <c r="H4618" s="0" t="n">
        <f aca="false">MIN(F4618,G4618)</f>
        <v>35.9181755</v>
      </c>
      <c r="I4618" s="0" t="n">
        <f aca="false">IF(C4618=1,MIN(G4618-H4618,Assumptions!$C$13,P4617),0)</f>
        <v>164.0818245</v>
      </c>
      <c r="J4618" s="0" t="n">
        <f aca="false">H4618+I4618</f>
        <v>200</v>
      </c>
      <c r="K4618" s="0" t="n">
        <f aca="false">MIN(IF(C4618=1,F4618-H4618,F4618),Assumptions!$C$13,MAX(0,($B$5-P4617)/$B$6))</f>
        <v>0</v>
      </c>
      <c r="L4618" s="0" t="n">
        <f aca="false">IF(C4618=1,0,MIN(F4618-K4618,Assumptions!$C$15,MAX(0,$B$10-O4617-M4618)))</f>
        <v>0</v>
      </c>
      <c r="M4618" s="0" t="n">
        <f aca="false">'Profiles 8760'!H4607</f>
        <v>138400</v>
      </c>
      <c r="N4618" s="0" t="n">
        <f aca="false">J4618+L4618</f>
        <v>200</v>
      </c>
      <c r="O4618" s="0" t="n">
        <f aca="false">O4617+N4618</f>
        <v>433274.080012894</v>
      </c>
      <c r="P4618" s="0" t="n">
        <f aca="false">MIN($B$5,P4617+K4618*$B$6-I4618)</f>
        <v>187.6281755</v>
      </c>
      <c r="Q4618" s="0" t="n">
        <f aca="false">MAX(0,F4618-H4618-K4618-L4618)</f>
        <v>0</v>
      </c>
    </row>
    <row r="4619" customFormat="false" ht="15" hidden="false" customHeight="false" outlineLevel="0" collapsed="false">
      <c r="A4619" s="0" t="n">
        <f aca="false">'Profiles 8760'!A4608</f>
        <v>4606</v>
      </c>
      <c r="B4619" s="0" t="n">
        <f aca="false">'Profiles 8760'!B4608</f>
        <v>7</v>
      </c>
      <c r="C4619" s="0" t="n">
        <f aca="false">'Profiles 8760'!E4608</f>
        <v>0</v>
      </c>
      <c r="D4619" s="0" t="n">
        <f aca="false">'Profiles 8760'!F4608</f>
        <v>0</v>
      </c>
      <c r="E4619" s="0" t="n">
        <f aca="false">'Profiles 8760'!G4608</f>
        <v>0.516882</v>
      </c>
      <c r="F4619" s="0" t="n">
        <f aca="false">D4619*Assumptions!$C$11*$B$7+E4619*Assumptions!$C$12*$B$8</f>
        <v>21.1404738</v>
      </c>
      <c r="G4619" s="0" t="n">
        <f aca="false">C4619*Assumptions!$C$15</f>
        <v>0</v>
      </c>
      <c r="H4619" s="0" t="n">
        <f aca="false">MIN(F4619,G4619)</f>
        <v>0</v>
      </c>
      <c r="I4619" s="0" t="n">
        <f aca="false">IF(C4619=1,MIN(G4619-H4619,Assumptions!$C$13,P4618),0)</f>
        <v>0</v>
      </c>
      <c r="J4619" s="0" t="n">
        <f aca="false">H4619+I4619</f>
        <v>0</v>
      </c>
      <c r="K4619" s="0" t="n">
        <f aca="false">MIN(IF(C4619=1,F4619-H4619,F4619),Assumptions!$C$13,MAX(0,($B$5-P4618)/$B$6))</f>
        <v>21.1404738</v>
      </c>
      <c r="L4619" s="0" t="n">
        <f aca="false">IF(C4619=1,0,MIN(F4619-K4619,Assumptions!$C$15,MAX(0,$B$10-O4618-M4619)))</f>
        <v>0</v>
      </c>
      <c r="M4619" s="0" t="n">
        <f aca="false">'Profiles 8760'!H4608</f>
        <v>138400</v>
      </c>
      <c r="N4619" s="0" t="n">
        <f aca="false">J4619+L4619</f>
        <v>0</v>
      </c>
      <c r="O4619" s="0" t="n">
        <f aca="false">O4618+N4619</f>
        <v>433274.080012894</v>
      </c>
      <c r="P4619" s="0" t="n">
        <f aca="false">MIN($B$5,P4618+K4619*$B$6-I4619)</f>
        <v>205.95273818984</v>
      </c>
      <c r="Q4619" s="0" t="n">
        <f aca="false">MAX(0,F4619-H4619-K4619-L4619)</f>
        <v>0</v>
      </c>
    </row>
    <row r="4620" customFormat="false" ht="15" hidden="false" customHeight="false" outlineLevel="0" collapsed="false">
      <c r="A4620" s="0" t="n">
        <f aca="false">'Profiles 8760'!A4609</f>
        <v>4607</v>
      </c>
      <c r="B4620" s="0" t="n">
        <f aca="false">'Profiles 8760'!B4609</f>
        <v>7</v>
      </c>
      <c r="C4620" s="0" t="n">
        <f aca="false">'Profiles 8760'!E4609</f>
        <v>0</v>
      </c>
      <c r="D4620" s="0" t="n">
        <f aca="false">'Profiles 8760'!F4609</f>
        <v>0</v>
      </c>
      <c r="E4620" s="0" t="n">
        <f aca="false">'Profiles 8760'!G4609</f>
        <v>0.370752</v>
      </c>
      <c r="F4620" s="0" t="n">
        <f aca="false">D4620*Assumptions!$C$11*$B$7+E4620*Assumptions!$C$12*$B$8</f>
        <v>15.1637568</v>
      </c>
      <c r="G4620" s="0" t="n">
        <f aca="false">C4620*Assumptions!$C$15</f>
        <v>0</v>
      </c>
      <c r="H4620" s="0" t="n">
        <f aca="false">MIN(F4620,G4620)</f>
        <v>0</v>
      </c>
      <c r="I4620" s="0" t="n">
        <f aca="false">IF(C4620=1,MIN(G4620-H4620,Assumptions!$C$13,P4619),0)</f>
        <v>0</v>
      </c>
      <c r="J4620" s="0" t="n">
        <f aca="false">H4620+I4620</f>
        <v>0</v>
      </c>
      <c r="K4620" s="0" t="n">
        <f aca="false">MIN(IF(C4620=1,F4620-H4620,F4620),Assumptions!$C$13,MAX(0,($B$5-P4619)/$B$6))</f>
        <v>15.1637568</v>
      </c>
      <c r="L4620" s="0" t="n">
        <f aca="false">IF(C4620=1,0,MIN(F4620-K4620,Assumptions!$C$15,MAX(0,$B$10-O4619-M4620)))</f>
        <v>0</v>
      </c>
      <c r="M4620" s="0" t="n">
        <f aca="false">'Profiles 8760'!H4609</f>
        <v>138400</v>
      </c>
      <c r="N4620" s="0" t="n">
        <f aca="false">J4620+L4620</f>
        <v>0</v>
      </c>
      <c r="O4620" s="0" t="n">
        <f aca="false">O4619+N4620</f>
        <v>433274.080012894</v>
      </c>
      <c r="P4620" s="0" t="n">
        <f aca="false">MIN($B$5,P4619+K4620*$B$6-I4620)</f>
        <v>219.09668258408</v>
      </c>
      <c r="Q4620" s="0" t="n">
        <f aca="false">MAX(0,F4620-H4620-K4620-L4620)</f>
        <v>0</v>
      </c>
    </row>
    <row r="4621" customFormat="false" ht="15" hidden="false" customHeight="false" outlineLevel="0" collapsed="false">
      <c r="A4621" s="0" t="n">
        <f aca="false">'Profiles 8760'!A4610</f>
        <v>4608</v>
      </c>
      <c r="B4621" s="0" t="n">
        <f aca="false">'Profiles 8760'!B4610</f>
        <v>7</v>
      </c>
      <c r="C4621" s="0" t="n">
        <f aca="false">'Profiles 8760'!E4610</f>
        <v>0</v>
      </c>
      <c r="D4621" s="0" t="n">
        <f aca="false">'Profiles 8760'!F4610</f>
        <v>0</v>
      </c>
      <c r="E4621" s="0" t="n">
        <f aca="false">'Profiles 8760'!G4610</f>
        <v>0.229158</v>
      </c>
      <c r="F4621" s="0" t="n">
        <f aca="false">D4621*Assumptions!$C$11*$B$7+E4621*Assumptions!$C$12*$B$8</f>
        <v>9.3725622</v>
      </c>
      <c r="G4621" s="0" t="n">
        <f aca="false">C4621*Assumptions!$C$15</f>
        <v>0</v>
      </c>
      <c r="H4621" s="0" t="n">
        <f aca="false">MIN(F4621,G4621)</f>
        <v>0</v>
      </c>
      <c r="I4621" s="0" t="n">
        <f aca="false">IF(C4621=1,MIN(G4621-H4621,Assumptions!$C$13,P4620),0)</f>
        <v>0</v>
      </c>
      <c r="J4621" s="0" t="n">
        <f aca="false">H4621+I4621</f>
        <v>0</v>
      </c>
      <c r="K4621" s="0" t="n">
        <f aca="false">MIN(IF(C4621=1,F4621-H4621,F4621),Assumptions!$C$13,MAX(0,($B$5-P4620)/$B$6))</f>
        <v>9.3725622</v>
      </c>
      <c r="L4621" s="0" t="n">
        <f aca="false">IF(C4621=1,0,MIN(F4621-K4621,Assumptions!$C$15,MAX(0,$B$10-O4620-M4621)))</f>
        <v>0</v>
      </c>
      <c r="M4621" s="0" t="n">
        <f aca="false">'Profiles 8760'!H4610</f>
        <v>138400</v>
      </c>
      <c r="N4621" s="0" t="n">
        <f aca="false">J4621+L4621</f>
        <v>0</v>
      </c>
      <c r="O4621" s="0" t="n">
        <f aca="false">O4620+N4621</f>
        <v>433274.080012894</v>
      </c>
      <c r="P4621" s="0" t="n">
        <f aca="false">MIN($B$5,P4620+K4621*$B$6-I4621)</f>
        <v>227.22081949904</v>
      </c>
      <c r="Q4621" s="0" t="n">
        <f aca="false">MAX(0,F4621-H4621-K4621-L4621)</f>
        <v>0</v>
      </c>
    </row>
    <row r="4622" customFormat="false" ht="15" hidden="false" customHeight="false" outlineLevel="0" collapsed="false">
      <c r="A4622" s="0" t="n">
        <f aca="false">'Profiles 8760'!A4611</f>
        <v>4609</v>
      </c>
      <c r="B4622" s="0" t="n">
        <f aca="false">'Profiles 8760'!B4611</f>
        <v>7</v>
      </c>
      <c r="C4622" s="0" t="n">
        <f aca="false">'Profiles 8760'!E4611</f>
        <v>0</v>
      </c>
      <c r="D4622" s="0" t="n">
        <f aca="false">'Profiles 8760'!F4611</f>
        <v>0</v>
      </c>
      <c r="E4622" s="0" t="n">
        <f aca="false">'Profiles 8760'!G4611</f>
        <v>0.27743</v>
      </c>
      <c r="F4622" s="0" t="n">
        <f aca="false">D4622*Assumptions!$C$11*$B$7+E4622*Assumptions!$C$12*$B$8</f>
        <v>11.346887</v>
      </c>
      <c r="G4622" s="0" t="n">
        <f aca="false">C4622*Assumptions!$C$15</f>
        <v>0</v>
      </c>
      <c r="H4622" s="0" t="n">
        <f aca="false">MIN(F4622,G4622)</f>
        <v>0</v>
      </c>
      <c r="I4622" s="0" t="n">
        <f aca="false">IF(C4622=1,MIN(G4622-H4622,Assumptions!$C$13,P4621),0)</f>
        <v>0</v>
      </c>
      <c r="J4622" s="0" t="n">
        <f aca="false">H4622+I4622</f>
        <v>0</v>
      </c>
      <c r="K4622" s="0" t="n">
        <f aca="false">MIN(IF(C4622=1,F4622-H4622,F4622),Assumptions!$C$13,MAX(0,($B$5-P4621)/$B$6))</f>
        <v>11.346887</v>
      </c>
      <c r="L4622" s="0" t="n">
        <f aca="false">IF(C4622=1,0,MIN(F4622-K4622,Assumptions!$C$15,MAX(0,$B$10-O4621-M4622)))</f>
        <v>0</v>
      </c>
      <c r="M4622" s="0" t="n">
        <f aca="false">'Profiles 8760'!H4611</f>
        <v>138400</v>
      </c>
      <c r="N4622" s="0" t="n">
        <f aca="false">J4622+L4622</f>
        <v>0</v>
      </c>
      <c r="O4622" s="0" t="n">
        <f aca="false">O4621+N4622</f>
        <v>433274.080012894</v>
      </c>
      <c r="P4622" s="0" t="n">
        <f aca="false">MIN($B$5,P4621+K4622*$B$6-I4622)</f>
        <v>237.05630115064</v>
      </c>
      <c r="Q4622" s="0" t="n">
        <f aca="false">MAX(0,F4622-H4622-K4622-L4622)</f>
        <v>0</v>
      </c>
    </row>
    <row r="4623" customFormat="false" ht="15" hidden="false" customHeight="false" outlineLevel="0" collapsed="false">
      <c r="A4623" s="0" t="n">
        <f aca="false">'Profiles 8760'!A4612</f>
        <v>4610</v>
      </c>
      <c r="B4623" s="0" t="n">
        <f aca="false">'Profiles 8760'!B4612</f>
        <v>7</v>
      </c>
      <c r="C4623" s="0" t="n">
        <f aca="false">'Profiles 8760'!E4612</f>
        <v>0</v>
      </c>
      <c r="D4623" s="0" t="n">
        <f aca="false">'Profiles 8760'!F4612</f>
        <v>0</v>
      </c>
      <c r="E4623" s="0" t="n">
        <f aca="false">'Profiles 8760'!G4612</f>
        <v>0.282127</v>
      </c>
      <c r="F4623" s="0" t="n">
        <f aca="false">D4623*Assumptions!$C$11*$B$7+E4623*Assumptions!$C$12*$B$8</f>
        <v>11.5389943</v>
      </c>
      <c r="G4623" s="0" t="n">
        <f aca="false">C4623*Assumptions!$C$15</f>
        <v>0</v>
      </c>
      <c r="H4623" s="0" t="n">
        <f aca="false">MIN(F4623,G4623)</f>
        <v>0</v>
      </c>
      <c r="I4623" s="0" t="n">
        <f aca="false">IF(C4623=1,MIN(G4623-H4623,Assumptions!$C$13,P4622),0)</f>
        <v>0</v>
      </c>
      <c r="J4623" s="0" t="n">
        <f aca="false">H4623+I4623</f>
        <v>0</v>
      </c>
      <c r="K4623" s="0" t="n">
        <f aca="false">MIN(IF(C4623=1,F4623-H4623,F4623),Assumptions!$C$13,MAX(0,($B$5-P4622)/$B$6))</f>
        <v>11.5389943</v>
      </c>
      <c r="L4623" s="0" t="n">
        <f aca="false">IF(C4623=1,0,MIN(F4623-K4623,Assumptions!$C$15,MAX(0,$B$10-O4622-M4623)))</f>
        <v>0</v>
      </c>
      <c r="M4623" s="0" t="n">
        <f aca="false">'Profiles 8760'!H4612</f>
        <v>138400</v>
      </c>
      <c r="N4623" s="0" t="n">
        <f aca="false">J4623+L4623</f>
        <v>0</v>
      </c>
      <c r="O4623" s="0" t="n">
        <f aca="false">O4622+N4623</f>
        <v>433274.080012894</v>
      </c>
      <c r="P4623" s="0" t="n">
        <f aca="false">MIN($B$5,P4622+K4623*$B$6-I4623)</f>
        <v>247.05830140988</v>
      </c>
      <c r="Q4623" s="0" t="n">
        <f aca="false">MAX(0,F4623-H4623-K4623-L4623)</f>
        <v>0</v>
      </c>
    </row>
    <row r="4624" customFormat="false" ht="15" hidden="false" customHeight="false" outlineLevel="0" collapsed="false">
      <c r="A4624" s="0" t="n">
        <f aca="false">'Profiles 8760'!A4613</f>
        <v>4611</v>
      </c>
      <c r="B4624" s="0" t="n">
        <f aca="false">'Profiles 8760'!B4613</f>
        <v>7</v>
      </c>
      <c r="C4624" s="0" t="n">
        <f aca="false">'Profiles 8760'!E4613</f>
        <v>0</v>
      </c>
      <c r="D4624" s="0" t="n">
        <f aca="false">'Profiles 8760'!F4613</f>
        <v>0</v>
      </c>
      <c r="E4624" s="0" t="n">
        <f aca="false">'Profiles 8760'!G4613</f>
        <v>0.282319</v>
      </c>
      <c r="F4624" s="0" t="n">
        <f aca="false">D4624*Assumptions!$C$11*$B$7+E4624*Assumptions!$C$12*$B$8</f>
        <v>11.5468471</v>
      </c>
      <c r="G4624" s="0" t="n">
        <f aca="false">C4624*Assumptions!$C$15</f>
        <v>0</v>
      </c>
      <c r="H4624" s="0" t="n">
        <f aca="false">MIN(F4624,G4624)</f>
        <v>0</v>
      </c>
      <c r="I4624" s="0" t="n">
        <f aca="false">IF(C4624=1,MIN(G4624-H4624,Assumptions!$C$13,P4623),0)</f>
        <v>0</v>
      </c>
      <c r="J4624" s="0" t="n">
        <f aca="false">H4624+I4624</f>
        <v>0</v>
      </c>
      <c r="K4624" s="0" t="n">
        <f aca="false">MIN(IF(C4624=1,F4624-H4624,F4624),Assumptions!$C$13,MAX(0,($B$5-P4623)/$B$6))</f>
        <v>11.5468471</v>
      </c>
      <c r="L4624" s="0" t="n">
        <f aca="false">IF(C4624=1,0,MIN(F4624-K4624,Assumptions!$C$15,MAX(0,$B$10-O4623-M4624)))</f>
        <v>0</v>
      </c>
      <c r="M4624" s="0" t="n">
        <f aca="false">'Profiles 8760'!H4613</f>
        <v>138400</v>
      </c>
      <c r="N4624" s="0" t="n">
        <f aca="false">J4624+L4624</f>
        <v>0</v>
      </c>
      <c r="O4624" s="0" t="n">
        <f aca="false">O4623+N4624</f>
        <v>433274.080012894</v>
      </c>
      <c r="P4624" s="0" t="n">
        <f aca="false">MIN($B$5,P4623+K4624*$B$6-I4624)</f>
        <v>257.06710847616</v>
      </c>
      <c r="Q4624" s="0" t="n">
        <f aca="false">MAX(0,F4624-H4624-K4624-L4624)</f>
        <v>0</v>
      </c>
    </row>
    <row r="4625" customFormat="false" ht="15" hidden="false" customHeight="false" outlineLevel="0" collapsed="false">
      <c r="A4625" s="0" t="n">
        <f aca="false">'Profiles 8760'!A4614</f>
        <v>4612</v>
      </c>
      <c r="B4625" s="0" t="n">
        <f aca="false">'Profiles 8760'!B4614</f>
        <v>7</v>
      </c>
      <c r="C4625" s="0" t="n">
        <f aca="false">'Profiles 8760'!E4614</f>
        <v>0</v>
      </c>
      <c r="D4625" s="0" t="n">
        <f aca="false">'Profiles 8760'!F4614</f>
        <v>0</v>
      </c>
      <c r="E4625" s="0" t="n">
        <f aca="false">'Profiles 8760'!G4614</f>
        <v>0.269145</v>
      </c>
      <c r="F4625" s="0" t="n">
        <f aca="false">D4625*Assumptions!$C$11*$B$7+E4625*Assumptions!$C$12*$B$8</f>
        <v>11.0080305</v>
      </c>
      <c r="G4625" s="0" t="n">
        <f aca="false">C4625*Assumptions!$C$15</f>
        <v>0</v>
      </c>
      <c r="H4625" s="0" t="n">
        <f aca="false">MIN(F4625,G4625)</f>
        <v>0</v>
      </c>
      <c r="I4625" s="0" t="n">
        <f aca="false">IF(C4625=1,MIN(G4625-H4625,Assumptions!$C$13,P4624),0)</f>
        <v>0</v>
      </c>
      <c r="J4625" s="0" t="n">
        <f aca="false">H4625+I4625</f>
        <v>0</v>
      </c>
      <c r="K4625" s="0" t="n">
        <f aca="false">MIN(IF(C4625=1,F4625-H4625,F4625),Assumptions!$C$13,MAX(0,($B$5-P4624)/$B$6))</f>
        <v>11.0080305</v>
      </c>
      <c r="L4625" s="0" t="n">
        <f aca="false">IF(C4625=1,0,MIN(F4625-K4625,Assumptions!$C$15,MAX(0,$B$10-O4624-M4625)))</f>
        <v>0</v>
      </c>
      <c r="M4625" s="0" t="n">
        <f aca="false">'Profiles 8760'!H4614</f>
        <v>138400</v>
      </c>
      <c r="N4625" s="0" t="n">
        <f aca="false">J4625+L4625</f>
        <v>0</v>
      </c>
      <c r="O4625" s="0" t="n">
        <f aca="false">O4624+N4625</f>
        <v>433274.080012894</v>
      </c>
      <c r="P4625" s="0" t="n">
        <f aca="false">MIN($B$5,P4624+K4625*$B$6-I4625)</f>
        <v>266.60886931356</v>
      </c>
      <c r="Q4625" s="0" t="n">
        <f aca="false">MAX(0,F4625-H4625-K4625-L4625)</f>
        <v>0</v>
      </c>
    </row>
    <row r="4626" customFormat="false" ht="15" hidden="false" customHeight="false" outlineLevel="0" collapsed="false">
      <c r="A4626" s="0" t="n">
        <f aca="false">'Profiles 8760'!A4615</f>
        <v>4613</v>
      </c>
      <c r="B4626" s="0" t="n">
        <f aca="false">'Profiles 8760'!B4615</f>
        <v>7</v>
      </c>
      <c r="C4626" s="0" t="n">
        <f aca="false">'Profiles 8760'!E4615</f>
        <v>0</v>
      </c>
      <c r="D4626" s="0" t="n">
        <f aca="false">'Profiles 8760'!F4615</f>
        <v>0</v>
      </c>
      <c r="E4626" s="0" t="n">
        <f aca="false">'Profiles 8760'!G4615</f>
        <v>0.270982</v>
      </c>
      <c r="F4626" s="0" t="n">
        <f aca="false">D4626*Assumptions!$C$11*$B$7+E4626*Assumptions!$C$12*$B$8</f>
        <v>11.0831638</v>
      </c>
      <c r="G4626" s="0" t="n">
        <f aca="false">C4626*Assumptions!$C$15</f>
        <v>0</v>
      </c>
      <c r="H4626" s="0" t="n">
        <f aca="false">MIN(F4626,G4626)</f>
        <v>0</v>
      </c>
      <c r="I4626" s="0" t="n">
        <f aca="false">IF(C4626=1,MIN(G4626-H4626,Assumptions!$C$13,P4625),0)</f>
        <v>0</v>
      </c>
      <c r="J4626" s="0" t="n">
        <f aca="false">H4626+I4626</f>
        <v>0</v>
      </c>
      <c r="K4626" s="0" t="n">
        <f aca="false">MIN(IF(C4626=1,F4626-H4626,F4626),Assumptions!$C$13,MAX(0,($B$5-P4625)/$B$6))</f>
        <v>11.0831638</v>
      </c>
      <c r="L4626" s="0" t="n">
        <f aca="false">IF(C4626=1,0,MIN(F4626-K4626,Assumptions!$C$15,MAX(0,$B$10-O4625-M4626)))</f>
        <v>0</v>
      </c>
      <c r="M4626" s="0" t="n">
        <f aca="false">'Profiles 8760'!H4615</f>
        <v>138400</v>
      </c>
      <c r="N4626" s="0" t="n">
        <f aca="false">J4626+L4626</f>
        <v>0</v>
      </c>
      <c r="O4626" s="0" t="n">
        <f aca="false">O4625+N4626</f>
        <v>433274.080012894</v>
      </c>
      <c r="P4626" s="0" t="n">
        <f aca="false">MIN($B$5,P4625+K4626*$B$6-I4626)</f>
        <v>276.2157556954</v>
      </c>
      <c r="Q4626" s="0" t="n">
        <f aca="false">MAX(0,F4626-H4626-K4626-L4626)</f>
        <v>0</v>
      </c>
    </row>
    <row r="4627" customFormat="false" ht="15" hidden="false" customHeight="false" outlineLevel="0" collapsed="false">
      <c r="A4627" s="0" t="n">
        <f aca="false">'Profiles 8760'!A4616</f>
        <v>4614</v>
      </c>
      <c r="B4627" s="0" t="n">
        <f aca="false">'Profiles 8760'!B4616</f>
        <v>7</v>
      </c>
      <c r="C4627" s="0" t="n">
        <f aca="false">'Profiles 8760'!E4616</f>
        <v>0</v>
      </c>
      <c r="D4627" s="0" t="n">
        <f aca="false">'Profiles 8760'!F4616</f>
        <v>0</v>
      </c>
      <c r="E4627" s="0" t="n">
        <f aca="false">'Profiles 8760'!G4616</f>
        <v>0.489078</v>
      </c>
      <c r="F4627" s="0" t="n">
        <f aca="false">D4627*Assumptions!$C$11*$B$7+E4627*Assumptions!$C$12*$B$8</f>
        <v>20.0032902</v>
      </c>
      <c r="G4627" s="0" t="n">
        <f aca="false">C4627*Assumptions!$C$15</f>
        <v>0</v>
      </c>
      <c r="H4627" s="0" t="n">
        <f aca="false">MIN(F4627,G4627)</f>
        <v>0</v>
      </c>
      <c r="I4627" s="0" t="n">
        <f aca="false">IF(C4627=1,MIN(G4627-H4627,Assumptions!$C$13,P4626),0)</f>
        <v>0</v>
      </c>
      <c r="J4627" s="0" t="n">
        <f aca="false">H4627+I4627</f>
        <v>0</v>
      </c>
      <c r="K4627" s="0" t="n">
        <f aca="false">MIN(IF(C4627=1,F4627-H4627,F4627),Assumptions!$C$13,MAX(0,($B$5-P4626)/$B$6))</f>
        <v>20.0032902</v>
      </c>
      <c r="L4627" s="0" t="n">
        <f aca="false">IF(C4627=1,0,MIN(F4627-K4627,Assumptions!$C$15,MAX(0,$B$10-O4626-M4627)))</f>
        <v>0</v>
      </c>
      <c r="M4627" s="0" t="n">
        <f aca="false">'Profiles 8760'!H4616</f>
        <v>138400</v>
      </c>
      <c r="N4627" s="0" t="n">
        <f aca="false">J4627+L4627</f>
        <v>0</v>
      </c>
      <c r="O4627" s="0" t="n">
        <f aca="false">O4626+N4627</f>
        <v>433274.080012894</v>
      </c>
      <c r="P4627" s="0" t="n">
        <f aca="false">MIN($B$5,P4626+K4627*$B$6-I4627)</f>
        <v>293.55460764076</v>
      </c>
      <c r="Q4627" s="0" t="n">
        <f aca="false">MAX(0,F4627-H4627-K4627-L4627)</f>
        <v>0</v>
      </c>
    </row>
    <row r="4628" customFormat="false" ht="15" hidden="false" customHeight="false" outlineLevel="0" collapsed="false">
      <c r="A4628" s="0" t="n">
        <f aca="false">'Profiles 8760'!A4617</f>
        <v>4615</v>
      </c>
      <c r="B4628" s="0" t="n">
        <f aca="false">'Profiles 8760'!B4617</f>
        <v>7</v>
      </c>
      <c r="C4628" s="0" t="n">
        <f aca="false">'Profiles 8760'!E4617</f>
        <v>0</v>
      </c>
      <c r="D4628" s="0" t="n">
        <f aca="false">'Profiles 8760'!F4617</f>
        <v>0.073823</v>
      </c>
      <c r="E4628" s="0" t="n">
        <f aca="false">'Profiles 8760'!G4617</f>
        <v>0.511874</v>
      </c>
      <c r="F4628" s="0" t="n">
        <f aca="false">D4628*Assumptions!$C$11*$B$7+E4628*Assumptions!$C$12*$B$8</f>
        <v>42.255729</v>
      </c>
      <c r="G4628" s="0" t="n">
        <f aca="false">C4628*Assumptions!$C$15</f>
        <v>0</v>
      </c>
      <c r="H4628" s="0" t="n">
        <f aca="false">MIN(F4628,G4628)</f>
        <v>0</v>
      </c>
      <c r="I4628" s="0" t="n">
        <f aca="false">IF(C4628=1,MIN(G4628-H4628,Assumptions!$C$13,P4627),0)</f>
        <v>0</v>
      </c>
      <c r="J4628" s="0" t="n">
        <f aca="false">H4628+I4628</f>
        <v>0</v>
      </c>
      <c r="K4628" s="0" t="n">
        <f aca="false">MIN(IF(C4628=1,F4628-H4628,F4628),Assumptions!$C$13,MAX(0,($B$5-P4627)/$B$6))</f>
        <v>42.255729</v>
      </c>
      <c r="L4628" s="0" t="n">
        <f aca="false">IF(C4628=1,0,MIN(F4628-K4628,Assumptions!$C$15,MAX(0,$B$10-O4627-M4628)))</f>
        <v>0</v>
      </c>
      <c r="M4628" s="0" t="n">
        <f aca="false">'Profiles 8760'!H4617</f>
        <v>138400</v>
      </c>
      <c r="N4628" s="0" t="n">
        <f aca="false">J4628+L4628</f>
        <v>0</v>
      </c>
      <c r="O4628" s="0" t="n">
        <f aca="false">O4627+N4628</f>
        <v>433274.080012894</v>
      </c>
      <c r="P4628" s="0" t="n">
        <f aca="false">MIN($B$5,P4627+K4628*$B$6-I4628)</f>
        <v>330.18187353796</v>
      </c>
      <c r="Q4628" s="0" t="n">
        <f aca="false">MAX(0,F4628-H4628-K4628-L4628)</f>
        <v>0</v>
      </c>
    </row>
    <row r="4629" customFormat="false" ht="15" hidden="false" customHeight="false" outlineLevel="0" collapsed="false">
      <c r="A4629" s="0" t="n">
        <f aca="false">'Profiles 8760'!A4618</f>
        <v>4616</v>
      </c>
      <c r="B4629" s="0" t="n">
        <f aca="false">'Profiles 8760'!B4618</f>
        <v>7</v>
      </c>
      <c r="C4629" s="0" t="n">
        <f aca="false">'Profiles 8760'!E4618</f>
        <v>1</v>
      </c>
      <c r="D4629" s="0" t="n">
        <f aca="false">'Profiles 8760'!F4618</f>
        <v>0.237379</v>
      </c>
      <c r="E4629" s="0" t="n">
        <f aca="false">'Profiles 8760'!G4618</f>
        <v>0.593679</v>
      </c>
      <c r="F4629" s="0" t="n">
        <f aca="false">D4629*Assumptions!$C$11*$B$7+E4629*Assumptions!$C$12*$B$8</f>
        <v>92.8365263</v>
      </c>
      <c r="G4629" s="0" t="n">
        <f aca="false">C4629*Assumptions!$C$15</f>
        <v>200</v>
      </c>
      <c r="H4629" s="0" t="n">
        <f aca="false">MIN(F4629,G4629)</f>
        <v>92.8365263</v>
      </c>
      <c r="I4629" s="0" t="n">
        <f aca="false">IF(C4629=1,MIN(G4629-H4629,Assumptions!$C$13,P4628),0)</f>
        <v>107.1634737</v>
      </c>
      <c r="J4629" s="0" t="n">
        <f aca="false">H4629+I4629</f>
        <v>200</v>
      </c>
      <c r="K4629" s="0" t="n">
        <f aca="false">MIN(IF(C4629=1,F4629-H4629,F4629),Assumptions!$C$13,MAX(0,($B$5-P4628)/$B$6))</f>
        <v>0</v>
      </c>
      <c r="L4629" s="0" t="n">
        <f aca="false">IF(C4629=1,0,MIN(F4629-K4629,Assumptions!$C$15,MAX(0,$B$10-O4628-M4629)))</f>
        <v>0</v>
      </c>
      <c r="M4629" s="0" t="n">
        <f aca="false">'Profiles 8760'!H4618</f>
        <v>138200</v>
      </c>
      <c r="N4629" s="0" t="n">
        <f aca="false">J4629+L4629</f>
        <v>200</v>
      </c>
      <c r="O4629" s="0" t="n">
        <f aca="false">O4628+N4629</f>
        <v>433474.080012894</v>
      </c>
      <c r="P4629" s="0" t="n">
        <f aca="false">MIN($B$5,P4628+K4629*$B$6-I4629)</f>
        <v>223.01839983796</v>
      </c>
      <c r="Q4629" s="0" t="n">
        <f aca="false">MAX(0,F4629-H4629-K4629-L4629)</f>
        <v>0</v>
      </c>
    </row>
    <row r="4630" customFormat="false" ht="15" hidden="false" customHeight="false" outlineLevel="0" collapsed="false">
      <c r="A4630" s="0" t="n">
        <f aca="false">'Profiles 8760'!A4619</f>
        <v>4617</v>
      </c>
      <c r="B4630" s="0" t="n">
        <f aca="false">'Profiles 8760'!B4619</f>
        <v>7</v>
      </c>
      <c r="C4630" s="0" t="n">
        <f aca="false">'Profiles 8760'!E4619</f>
        <v>1</v>
      </c>
      <c r="D4630" s="0" t="n">
        <f aca="false">'Profiles 8760'!F4619</f>
        <v>0.419364</v>
      </c>
      <c r="E4630" s="0" t="n">
        <f aca="false">'Profiles 8760'!G4619</f>
        <v>0.734057</v>
      </c>
      <c r="F4630" s="0" t="n">
        <f aca="false">D4630*Assumptions!$C$11*$B$7+E4630*Assumptions!$C$12*$B$8</f>
        <v>151.1352545</v>
      </c>
      <c r="G4630" s="0" t="n">
        <f aca="false">C4630*Assumptions!$C$15</f>
        <v>200</v>
      </c>
      <c r="H4630" s="0" t="n">
        <f aca="false">MIN(F4630,G4630)</f>
        <v>151.1352545</v>
      </c>
      <c r="I4630" s="0" t="n">
        <f aca="false">IF(C4630=1,MIN(G4630-H4630,Assumptions!$C$13,P4629),0)</f>
        <v>48.8647455</v>
      </c>
      <c r="J4630" s="0" t="n">
        <f aca="false">H4630+I4630</f>
        <v>200</v>
      </c>
      <c r="K4630" s="0" t="n">
        <f aca="false">MIN(IF(C4630=1,F4630-H4630,F4630),Assumptions!$C$13,MAX(0,($B$5-P4629)/$B$6))</f>
        <v>0</v>
      </c>
      <c r="L4630" s="0" t="n">
        <f aca="false">IF(C4630=1,0,MIN(F4630-K4630,Assumptions!$C$15,MAX(0,$B$10-O4629-M4630)))</f>
        <v>0</v>
      </c>
      <c r="M4630" s="0" t="n">
        <f aca="false">'Profiles 8760'!H4619</f>
        <v>138000</v>
      </c>
      <c r="N4630" s="0" t="n">
        <f aca="false">J4630+L4630</f>
        <v>200</v>
      </c>
      <c r="O4630" s="0" t="n">
        <f aca="false">O4629+N4630</f>
        <v>433674.080012894</v>
      </c>
      <c r="P4630" s="0" t="n">
        <f aca="false">MIN($B$5,P4629+K4630*$B$6-I4630)</f>
        <v>174.15365433796</v>
      </c>
      <c r="Q4630" s="0" t="n">
        <f aca="false">MAX(0,F4630-H4630-K4630-L4630)</f>
        <v>0</v>
      </c>
    </row>
    <row r="4631" customFormat="false" ht="15" hidden="false" customHeight="false" outlineLevel="0" collapsed="false">
      <c r="A4631" s="0" t="n">
        <f aca="false">'Profiles 8760'!A4620</f>
        <v>4618</v>
      </c>
      <c r="B4631" s="0" t="n">
        <f aca="false">'Profiles 8760'!B4620</f>
        <v>7</v>
      </c>
      <c r="C4631" s="0" t="n">
        <f aca="false">'Profiles 8760'!E4620</f>
        <v>0</v>
      </c>
      <c r="D4631" s="0" t="n">
        <f aca="false">'Profiles 8760'!F4620</f>
        <v>0.590945</v>
      </c>
      <c r="E4631" s="0" t="n">
        <f aca="false">'Profiles 8760'!G4620</f>
        <v>1</v>
      </c>
      <c r="F4631" s="0" t="n">
        <f aca="false">D4631*Assumptions!$C$11*$B$7+E4631*Assumptions!$C$12*$B$8</f>
        <v>211.564916</v>
      </c>
      <c r="G4631" s="0" t="n">
        <f aca="false">C4631*Assumptions!$C$15</f>
        <v>0</v>
      </c>
      <c r="H4631" s="0" t="n">
        <f aca="false">MIN(F4631,G4631)</f>
        <v>0</v>
      </c>
      <c r="I4631" s="0" t="n">
        <f aca="false">IF(C4631=1,MIN(G4631-H4631,Assumptions!$C$13,P4630),0)</f>
        <v>0</v>
      </c>
      <c r="J4631" s="0" t="n">
        <f aca="false">H4631+I4631</f>
        <v>0</v>
      </c>
      <c r="K4631" s="0" t="n">
        <f aca="false">MIN(IF(C4631=1,F4631-H4631,F4631),Assumptions!$C$13,MAX(0,($B$5-P4630)/$B$6))</f>
        <v>180</v>
      </c>
      <c r="L4631" s="0" t="n">
        <f aca="false">IF(C4631=1,0,MIN(F4631-K4631,Assumptions!$C$15,MAX(0,$B$10-O4630-M4631)))</f>
        <v>31.564916</v>
      </c>
      <c r="M4631" s="0" t="n">
        <f aca="false">'Profiles 8760'!H4620</f>
        <v>138000</v>
      </c>
      <c r="N4631" s="0" t="n">
        <f aca="false">J4631+L4631</f>
        <v>31.564916</v>
      </c>
      <c r="O4631" s="0" t="n">
        <f aca="false">O4630+N4631</f>
        <v>433705.644928894</v>
      </c>
      <c r="P4631" s="0" t="n">
        <f aca="false">MIN($B$5,P4630+K4631*$B$6-I4631)</f>
        <v>330.17765433796</v>
      </c>
      <c r="Q4631" s="0" t="n">
        <f aca="false">MAX(0,F4631-H4631-K4631-L4631)</f>
        <v>0</v>
      </c>
    </row>
    <row r="4632" customFormat="false" ht="15" hidden="false" customHeight="false" outlineLevel="0" collapsed="false">
      <c r="A4632" s="0" t="n">
        <f aca="false">'Profiles 8760'!A4621</f>
        <v>4619</v>
      </c>
      <c r="B4632" s="0" t="n">
        <f aca="false">'Profiles 8760'!B4621</f>
        <v>7</v>
      </c>
      <c r="C4632" s="0" t="n">
        <f aca="false">'Profiles 8760'!E4621</f>
        <v>0</v>
      </c>
      <c r="D4632" s="0" t="n">
        <f aca="false">'Profiles 8760'!F4621</f>
        <v>0.73016</v>
      </c>
      <c r="E4632" s="0" t="n">
        <f aca="false">'Profiles 8760'!G4621</f>
        <v>1</v>
      </c>
      <c r="F4632" s="0" t="n">
        <f aca="false">D4632*Assumptions!$C$11*$B$7+E4632*Assumptions!$C$12*$B$8</f>
        <v>251.770208</v>
      </c>
      <c r="G4632" s="0" t="n">
        <f aca="false">C4632*Assumptions!$C$15</f>
        <v>0</v>
      </c>
      <c r="H4632" s="0" t="n">
        <f aca="false">MIN(F4632,G4632)</f>
        <v>0</v>
      </c>
      <c r="I4632" s="0" t="n">
        <f aca="false">IF(C4632=1,MIN(G4632-H4632,Assumptions!$C$13,P4631),0)</f>
        <v>0</v>
      </c>
      <c r="J4632" s="0" t="n">
        <f aca="false">H4632+I4632</f>
        <v>0</v>
      </c>
      <c r="K4632" s="0" t="n">
        <f aca="false">MIN(IF(C4632=1,F4632-H4632,F4632),Assumptions!$C$13,MAX(0,($B$5-P4631)/$B$6))</f>
        <v>180</v>
      </c>
      <c r="L4632" s="0" t="n">
        <f aca="false">IF(C4632=1,0,MIN(F4632-K4632,Assumptions!$C$15,MAX(0,$B$10-O4631-M4632)))</f>
        <v>71.770208</v>
      </c>
      <c r="M4632" s="0" t="n">
        <f aca="false">'Profiles 8760'!H4621</f>
        <v>138000</v>
      </c>
      <c r="N4632" s="0" t="n">
        <f aca="false">J4632+L4632</f>
        <v>71.770208</v>
      </c>
      <c r="O4632" s="0" t="n">
        <f aca="false">O4631+N4632</f>
        <v>433777.415136893</v>
      </c>
      <c r="P4632" s="0" t="n">
        <f aca="false">MIN($B$5,P4631+K4632*$B$6-I4632)</f>
        <v>486.20165433796</v>
      </c>
      <c r="Q4632" s="0" t="n">
        <f aca="false">MAX(0,F4632-H4632-K4632-L4632)</f>
        <v>0</v>
      </c>
    </row>
    <row r="4633" customFormat="false" ht="15" hidden="false" customHeight="false" outlineLevel="0" collapsed="false">
      <c r="A4633" s="0" t="n">
        <f aca="false">'Profiles 8760'!A4622</f>
        <v>4620</v>
      </c>
      <c r="B4633" s="0" t="n">
        <f aca="false">'Profiles 8760'!B4622</f>
        <v>7</v>
      </c>
      <c r="C4633" s="0" t="n">
        <f aca="false">'Profiles 8760'!E4622</f>
        <v>0</v>
      </c>
      <c r="D4633" s="0" t="n">
        <f aca="false">'Profiles 8760'!F4622</f>
        <v>0.820574</v>
      </c>
      <c r="E4633" s="0" t="n">
        <f aca="false">'Profiles 8760'!G4622</f>
        <v>1</v>
      </c>
      <c r="F4633" s="0" t="n">
        <f aca="false">D4633*Assumptions!$C$11*$B$7+E4633*Assumptions!$C$12*$B$8</f>
        <v>277.8817712</v>
      </c>
      <c r="G4633" s="0" t="n">
        <f aca="false">C4633*Assumptions!$C$15</f>
        <v>0</v>
      </c>
      <c r="H4633" s="0" t="n">
        <f aca="false">MIN(F4633,G4633)</f>
        <v>0</v>
      </c>
      <c r="I4633" s="0" t="n">
        <f aca="false">IF(C4633=1,MIN(G4633-H4633,Assumptions!$C$13,P4632),0)</f>
        <v>0</v>
      </c>
      <c r="J4633" s="0" t="n">
        <f aca="false">H4633+I4633</f>
        <v>0</v>
      </c>
      <c r="K4633" s="0" t="n">
        <f aca="false">MIN(IF(C4633=1,F4633-H4633,F4633),Assumptions!$C$13,MAX(0,($B$5-P4632)/$B$6))</f>
        <v>28.3898773212275</v>
      </c>
      <c r="L4633" s="0" t="n">
        <f aca="false">IF(C4633=1,0,MIN(F4633-K4633,Assumptions!$C$15,MAX(0,$B$10-O4632-M4633)))</f>
        <v>200</v>
      </c>
      <c r="M4633" s="0" t="n">
        <f aca="false">'Profiles 8760'!H4622</f>
        <v>138000</v>
      </c>
      <c r="N4633" s="0" t="n">
        <f aca="false">J4633+L4633</f>
        <v>200</v>
      </c>
      <c r="O4633" s="0" t="n">
        <f aca="false">O4632+N4633</f>
        <v>433977.415136893</v>
      </c>
      <c r="P4633" s="0" t="n">
        <f aca="false">MIN($B$5,P4632+K4633*$B$6-I4633)</f>
        <v>510.81</v>
      </c>
      <c r="Q4633" s="0" t="n">
        <f aca="false">MAX(0,F4633-H4633-K4633-L4633)</f>
        <v>49.4918938787725</v>
      </c>
    </row>
    <row r="4634" customFormat="false" ht="15" hidden="false" customHeight="false" outlineLevel="0" collapsed="false">
      <c r="A4634" s="0" t="n">
        <f aca="false">'Profiles 8760'!A4623</f>
        <v>4621</v>
      </c>
      <c r="B4634" s="0" t="n">
        <f aca="false">'Profiles 8760'!B4623</f>
        <v>7</v>
      </c>
      <c r="C4634" s="0" t="n">
        <f aca="false">'Profiles 8760'!E4623</f>
        <v>0</v>
      </c>
      <c r="D4634" s="0" t="n">
        <f aca="false">'Profiles 8760'!F4623</f>
        <v>0.851885</v>
      </c>
      <c r="E4634" s="0" t="n">
        <f aca="false">'Profiles 8760'!G4623</f>
        <v>1</v>
      </c>
      <c r="F4634" s="0" t="n">
        <f aca="false">D4634*Assumptions!$C$11*$B$7+E4634*Assumptions!$C$12*$B$8</f>
        <v>286.924388</v>
      </c>
      <c r="G4634" s="0" t="n">
        <f aca="false">C4634*Assumptions!$C$15</f>
        <v>0</v>
      </c>
      <c r="H4634" s="0" t="n">
        <f aca="false">MIN(F4634,G4634)</f>
        <v>0</v>
      </c>
      <c r="I4634" s="0" t="n">
        <f aca="false">IF(C4634=1,MIN(G4634-H4634,Assumptions!$C$13,P4633),0)</f>
        <v>0</v>
      </c>
      <c r="J4634" s="0" t="n">
        <f aca="false">H4634+I4634</f>
        <v>0</v>
      </c>
      <c r="K4634" s="0" t="n">
        <f aca="false">MIN(IF(C4634=1,F4634-H4634,F4634),Assumptions!$C$13,MAX(0,($B$5-P4633)/$B$6))</f>
        <v>0</v>
      </c>
      <c r="L4634" s="0" t="n">
        <f aca="false">IF(C4634=1,0,MIN(F4634-K4634,Assumptions!$C$15,MAX(0,$B$10-O4633-M4634)))</f>
        <v>200</v>
      </c>
      <c r="M4634" s="0" t="n">
        <f aca="false">'Profiles 8760'!H4623</f>
        <v>138000</v>
      </c>
      <c r="N4634" s="0" t="n">
        <f aca="false">J4634+L4634</f>
        <v>200</v>
      </c>
      <c r="O4634" s="0" t="n">
        <f aca="false">O4633+N4634</f>
        <v>434177.415136893</v>
      </c>
      <c r="P4634" s="0" t="n">
        <f aca="false">MIN($B$5,P4633+K4634*$B$6-I4634)</f>
        <v>510.81</v>
      </c>
      <c r="Q4634" s="0" t="n">
        <f aca="false">MAX(0,F4634-H4634-K4634-L4634)</f>
        <v>86.924388</v>
      </c>
    </row>
    <row r="4635" customFormat="false" ht="15" hidden="false" customHeight="false" outlineLevel="0" collapsed="false">
      <c r="A4635" s="0" t="n">
        <f aca="false">'Profiles 8760'!A4624</f>
        <v>4622</v>
      </c>
      <c r="B4635" s="0" t="n">
        <f aca="false">'Profiles 8760'!B4624</f>
        <v>7</v>
      </c>
      <c r="C4635" s="0" t="n">
        <f aca="false">'Profiles 8760'!E4624</f>
        <v>0</v>
      </c>
      <c r="D4635" s="0" t="n">
        <f aca="false">'Profiles 8760'!F4624</f>
        <v>0.820574</v>
      </c>
      <c r="E4635" s="0" t="n">
        <f aca="false">'Profiles 8760'!G4624</f>
        <v>1</v>
      </c>
      <c r="F4635" s="0" t="n">
        <f aca="false">D4635*Assumptions!$C$11*$B$7+E4635*Assumptions!$C$12*$B$8</f>
        <v>277.8817712</v>
      </c>
      <c r="G4635" s="0" t="n">
        <f aca="false">C4635*Assumptions!$C$15</f>
        <v>0</v>
      </c>
      <c r="H4635" s="0" t="n">
        <f aca="false">MIN(F4635,G4635)</f>
        <v>0</v>
      </c>
      <c r="I4635" s="0" t="n">
        <f aca="false">IF(C4635=1,MIN(G4635-H4635,Assumptions!$C$13,P4634),0)</f>
        <v>0</v>
      </c>
      <c r="J4635" s="0" t="n">
        <f aca="false">H4635+I4635</f>
        <v>0</v>
      </c>
      <c r="K4635" s="0" t="n">
        <f aca="false">MIN(IF(C4635=1,F4635-H4635,F4635),Assumptions!$C$13,MAX(0,($B$5-P4634)/$B$6))</f>
        <v>0</v>
      </c>
      <c r="L4635" s="0" t="n">
        <f aca="false">IF(C4635=1,0,MIN(F4635-K4635,Assumptions!$C$15,MAX(0,$B$10-O4634-M4635)))</f>
        <v>200</v>
      </c>
      <c r="M4635" s="0" t="n">
        <f aca="false">'Profiles 8760'!H4624</f>
        <v>138000</v>
      </c>
      <c r="N4635" s="0" t="n">
        <f aca="false">J4635+L4635</f>
        <v>200</v>
      </c>
      <c r="O4635" s="0" t="n">
        <f aca="false">O4634+N4635</f>
        <v>434377.415136893</v>
      </c>
      <c r="P4635" s="0" t="n">
        <f aca="false">MIN($B$5,P4634+K4635*$B$6-I4635)</f>
        <v>510.81</v>
      </c>
      <c r="Q4635" s="0" t="n">
        <f aca="false">MAX(0,F4635-H4635-K4635-L4635)</f>
        <v>77.8817712</v>
      </c>
    </row>
    <row r="4636" customFormat="false" ht="15" hidden="false" customHeight="false" outlineLevel="0" collapsed="false">
      <c r="A4636" s="0" t="n">
        <f aca="false">'Profiles 8760'!A4625</f>
        <v>4623</v>
      </c>
      <c r="B4636" s="0" t="n">
        <f aca="false">'Profiles 8760'!B4625</f>
        <v>7</v>
      </c>
      <c r="C4636" s="0" t="n">
        <f aca="false">'Profiles 8760'!E4625</f>
        <v>0</v>
      </c>
      <c r="D4636" s="0" t="n">
        <f aca="false">'Profiles 8760'!F4625</f>
        <v>0.73016</v>
      </c>
      <c r="E4636" s="0" t="n">
        <f aca="false">'Profiles 8760'!G4625</f>
        <v>1</v>
      </c>
      <c r="F4636" s="0" t="n">
        <f aca="false">D4636*Assumptions!$C$11*$B$7+E4636*Assumptions!$C$12*$B$8</f>
        <v>251.770208</v>
      </c>
      <c r="G4636" s="0" t="n">
        <f aca="false">C4636*Assumptions!$C$15</f>
        <v>0</v>
      </c>
      <c r="H4636" s="0" t="n">
        <f aca="false">MIN(F4636,G4636)</f>
        <v>0</v>
      </c>
      <c r="I4636" s="0" t="n">
        <f aca="false">IF(C4636=1,MIN(G4636-H4636,Assumptions!$C$13,P4635),0)</f>
        <v>0</v>
      </c>
      <c r="J4636" s="0" t="n">
        <f aca="false">H4636+I4636</f>
        <v>0</v>
      </c>
      <c r="K4636" s="0" t="n">
        <f aca="false">MIN(IF(C4636=1,F4636-H4636,F4636),Assumptions!$C$13,MAX(0,($B$5-P4635)/$B$6))</f>
        <v>0</v>
      </c>
      <c r="L4636" s="0" t="n">
        <f aca="false">IF(C4636=1,0,MIN(F4636-K4636,Assumptions!$C$15,MAX(0,$B$10-O4635-M4636)))</f>
        <v>200</v>
      </c>
      <c r="M4636" s="0" t="n">
        <f aca="false">'Profiles 8760'!H4625</f>
        <v>138000</v>
      </c>
      <c r="N4636" s="0" t="n">
        <f aca="false">J4636+L4636</f>
        <v>200</v>
      </c>
      <c r="O4636" s="0" t="n">
        <f aca="false">O4635+N4636</f>
        <v>434577.415136893</v>
      </c>
      <c r="P4636" s="0" t="n">
        <f aca="false">MIN($B$5,P4635+K4636*$B$6-I4636)</f>
        <v>510.81</v>
      </c>
      <c r="Q4636" s="0" t="n">
        <f aca="false">MAX(0,F4636-H4636-K4636-L4636)</f>
        <v>51.770208</v>
      </c>
    </row>
    <row r="4637" customFormat="false" ht="15" hidden="false" customHeight="false" outlineLevel="0" collapsed="false">
      <c r="A4637" s="0" t="n">
        <f aca="false">'Profiles 8760'!A4626</f>
        <v>4624</v>
      </c>
      <c r="B4637" s="0" t="n">
        <f aca="false">'Profiles 8760'!B4626</f>
        <v>7</v>
      </c>
      <c r="C4637" s="0" t="n">
        <f aca="false">'Profiles 8760'!E4626</f>
        <v>0</v>
      </c>
      <c r="D4637" s="0" t="n">
        <f aca="false">'Profiles 8760'!F4626</f>
        <v>0.590945</v>
      </c>
      <c r="E4637" s="0" t="n">
        <f aca="false">'Profiles 8760'!G4626</f>
        <v>1</v>
      </c>
      <c r="F4637" s="0" t="n">
        <f aca="false">D4637*Assumptions!$C$11*$B$7+E4637*Assumptions!$C$12*$B$8</f>
        <v>211.564916</v>
      </c>
      <c r="G4637" s="0" t="n">
        <f aca="false">C4637*Assumptions!$C$15</f>
        <v>0</v>
      </c>
      <c r="H4637" s="0" t="n">
        <f aca="false">MIN(F4637,G4637)</f>
        <v>0</v>
      </c>
      <c r="I4637" s="0" t="n">
        <f aca="false">IF(C4637=1,MIN(G4637-H4637,Assumptions!$C$13,P4636),0)</f>
        <v>0</v>
      </c>
      <c r="J4637" s="0" t="n">
        <f aca="false">H4637+I4637</f>
        <v>0</v>
      </c>
      <c r="K4637" s="0" t="n">
        <f aca="false">MIN(IF(C4637=1,F4637-H4637,F4637),Assumptions!$C$13,MAX(0,($B$5-P4636)/$B$6))</f>
        <v>0</v>
      </c>
      <c r="L4637" s="0" t="n">
        <f aca="false">IF(C4637=1,0,MIN(F4637-K4637,Assumptions!$C$15,MAX(0,$B$10-O4636-M4637)))</f>
        <v>200</v>
      </c>
      <c r="M4637" s="0" t="n">
        <f aca="false">'Profiles 8760'!H4626</f>
        <v>138000</v>
      </c>
      <c r="N4637" s="0" t="n">
        <f aca="false">J4637+L4637</f>
        <v>200</v>
      </c>
      <c r="O4637" s="0" t="n">
        <f aca="false">O4636+N4637</f>
        <v>434777.415136893</v>
      </c>
      <c r="P4637" s="0" t="n">
        <f aca="false">MIN($B$5,P4636+K4637*$B$6-I4637)</f>
        <v>510.81</v>
      </c>
      <c r="Q4637" s="0" t="n">
        <f aca="false">MAX(0,F4637-H4637-K4637-L4637)</f>
        <v>11.564916</v>
      </c>
    </row>
    <row r="4638" customFormat="false" ht="15" hidden="false" customHeight="false" outlineLevel="0" collapsed="false">
      <c r="A4638" s="0" t="n">
        <f aca="false">'Profiles 8760'!A4627</f>
        <v>4625</v>
      </c>
      <c r="B4638" s="0" t="n">
        <f aca="false">'Profiles 8760'!B4627</f>
        <v>7</v>
      </c>
      <c r="C4638" s="0" t="n">
        <f aca="false">'Profiles 8760'!E4627</f>
        <v>0</v>
      </c>
      <c r="D4638" s="0" t="n">
        <f aca="false">'Profiles 8760'!F4627</f>
        <v>0.419364</v>
      </c>
      <c r="E4638" s="0" t="n">
        <f aca="false">'Profiles 8760'!G4627</f>
        <v>1</v>
      </c>
      <c r="F4638" s="0" t="n">
        <f aca="false">D4638*Assumptions!$C$11*$B$7+E4638*Assumptions!$C$12*$B$8</f>
        <v>162.0123232</v>
      </c>
      <c r="G4638" s="0" t="n">
        <f aca="false">C4638*Assumptions!$C$15</f>
        <v>0</v>
      </c>
      <c r="H4638" s="0" t="n">
        <f aca="false">MIN(F4638,G4638)</f>
        <v>0</v>
      </c>
      <c r="I4638" s="0" t="n">
        <f aca="false">IF(C4638=1,MIN(G4638-H4638,Assumptions!$C$13,P4637),0)</f>
        <v>0</v>
      </c>
      <c r="J4638" s="0" t="n">
        <f aca="false">H4638+I4638</f>
        <v>0</v>
      </c>
      <c r="K4638" s="0" t="n">
        <f aca="false">MIN(IF(C4638=1,F4638-H4638,F4638),Assumptions!$C$13,MAX(0,($B$5-P4637)/$B$6))</f>
        <v>0</v>
      </c>
      <c r="L4638" s="0" t="n">
        <f aca="false">IF(C4638=1,0,MIN(F4638-K4638,Assumptions!$C$15,MAX(0,$B$10-O4637-M4638)))</f>
        <v>162.0123232</v>
      </c>
      <c r="M4638" s="0" t="n">
        <f aca="false">'Profiles 8760'!H4627</f>
        <v>138000</v>
      </c>
      <c r="N4638" s="0" t="n">
        <f aca="false">J4638+L4638</f>
        <v>162.0123232</v>
      </c>
      <c r="O4638" s="0" t="n">
        <f aca="false">O4637+N4638</f>
        <v>434939.427460093</v>
      </c>
      <c r="P4638" s="0" t="n">
        <f aca="false">MIN($B$5,P4637+K4638*$B$6-I4638)</f>
        <v>510.81</v>
      </c>
      <c r="Q4638" s="0" t="n">
        <f aca="false">MAX(0,F4638-H4638-K4638-L4638)</f>
        <v>0</v>
      </c>
    </row>
    <row r="4639" customFormat="false" ht="15" hidden="false" customHeight="false" outlineLevel="0" collapsed="false">
      <c r="A4639" s="0" t="n">
        <f aca="false">'Profiles 8760'!A4628</f>
        <v>4626</v>
      </c>
      <c r="B4639" s="0" t="n">
        <f aca="false">'Profiles 8760'!B4628</f>
        <v>7</v>
      </c>
      <c r="C4639" s="0" t="n">
        <f aca="false">'Profiles 8760'!E4628</f>
        <v>0</v>
      </c>
      <c r="D4639" s="0" t="n">
        <f aca="false">'Profiles 8760'!F4628</f>
        <v>0.237379</v>
      </c>
      <c r="E4639" s="0" t="n">
        <f aca="false">'Profiles 8760'!G4628</f>
        <v>1</v>
      </c>
      <c r="F4639" s="0" t="n">
        <f aca="false">D4639*Assumptions!$C$11*$B$7+E4639*Assumptions!$C$12*$B$8</f>
        <v>109.4550552</v>
      </c>
      <c r="G4639" s="0" t="n">
        <f aca="false">C4639*Assumptions!$C$15</f>
        <v>0</v>
      </c>
      <c r="H4639" s="0" t="n">
        <f aca="false">MIN(F4639,G4639)</f>
        <v>0</v>
      </c>
      <c r="I4639" s="0" t="n">
        <f aca="false">IF(C4639=1,MIN(G4639-H4639,Assumptions!$C$13,P4638),0)</f>
        <v>0</v>
      </c>
      <c r="J4639" s="0" t="n">
        <f aca="false">H4639+I4639</f>
        <v>0</v>
      </c>
      <c r="K4639" s="0" t="n">
        <f aca="false">MIN(IF(C4639=1,F4639-H4639,F4639),Assumptions!$C$13,MAX(0,($B$5-P4638)/$B$6))</f>
        <v>0</v>
      </c>
      <c r="L4639" s="0" t="n">
        <f aca="false">IF(C4639=1,0,MIN(F4639-K4639,Assumptions!$C$15,MAX(0,$B$10-O4638-M4639)))</f>
        <v>109.4550552</v>
      </c>
      <c r="M4639" s="0" t="n">
        <f aca="false">'Profiles 8760'!H4628</f>
        <v>138000</v>
      </c>
      <c r="N4639" s="0" t="n">
        <f aca="false">J4639+L4639</f>
        <v>109.4550552</v>
      </c>
      <c r="O4639" s="0" t="n">
        <f aca="false">O4638+N4639</f>
        <v>435048.882515293</v>
      </c>
      <c r="P4639" s="0" t="n">
        <f aca="false">MIN($B$5,P4638+K4639*$B$6-I4639)</f>
        <v>510.81</v>
      </c>
      <c r="Q4639" s="0" t="n">
        <f aca="false">MAX(0,F4639-H4639-K4639-L4639)</f>
        <v>0</v>
      </c>
    </row>
    <row r="4640" customFormat="false" ht="15" hidden="false" customHeight="false" outlineLevel="0" collapsed="false">
      <c r="A4640" s="0" t="n">
        <f aca="false">'Profiles 8760'!A4629</f>
        <v>4627</v>
      </c>
      <c r="B4640" s="0" t="n">
        <f aca="false">'Profiles 8760'!B4629</f>
        <v>7</v>
      </c>
      <c r="C4640" s="0" t="n">
        <f aca="false">'Profiles 8760'!E4629</f>
        <v>0</v>
      </c>
      <c r="D4640" s="0" t="n">
        <f aca="false">'Profiles 8760'!F4629</f>
        <v>0.073823</v>
      </c>
      <c r="E4640" s="0" t="n">
        <f aca="false">'Profiles 8760'!G4629</f>
        <v>1</v>
      </c>
      <c r="F4640" s="0" t="n">
        <f aca="false">D4640*Assumptions!$C$11*$B$7+E4640*Assumptions!$C$12*$B$8</f>
        <v>62.2200824</v>
      </c>
      <c r="G4640" s="0" t="n">
        <f aca="false">C4640*Assumptions!$C$15</f>
        <v>0</v>
      </c>
      <c r="H4640" s="0" t="n">
        <f aca="false">MIN(F4640,G4640)</f>
        <v>0</v>
      </c>
      <c r="I4640" s="0" t="n">
        <f aca="false">IF(C4640=1,MIN(G4640-H4640,Assumptions!$C$13,P4639),0)</f>
        <v>0</v>
      </c>
      <c r="J4640" s="0" t="n">
        <f aca="false">H4640+I4640</f>
        <v>0</v>
      </c>
      <c r="K4640" s="0" t="n">
        <f aca="false">MIN(IF(C4640=1,F4640-H4640,F4640),Assumptions!$C$13,MAX(0,($B$5-P4639)/$B$6))</f>
        <v>0</v>
      </c>
      <c r="L4640" s="0" t="n">
        <f aca="false">IF(C4640=1,0,MIN(F4640-K4640,Assumptions!$C$15,MAX(0,$B$10-O4639-M4640)))</f>
        <v>62.2200824</v>
      </c>
      <c r="M4640" s="0" t="n">
        <f aca="false">'Profiles 8760'!H4629</f>
        <v>138000</v>
      </c>
      <c r="N4640" s="0" t="n">
        <f aca="false">J4640+L4640</f>
        <v>62.2200824</v>
      </c>
      <c r="O4640" s="0" t="n">
        <f aca="false">O4639+N4640</f>
        <v>435111.102597693</v>
      </c>
      <c r="P4640" s="0" t="n">
        <f aca="false">MIN($B$5,P4639+K4640*$B$6-I4640)</f>
        <v>510.81</v>
      </c>
      <c r="Q4640" s="0" t="n">
        <f aca="false">MAX(0,F4640-H4640-K4640-L4640)</f>
        <v>0</v>
      </c>
    </row>
    <row r="4641" customFormat="false" ht="15" hidden="false" customHeight="false" outlineLevel="0" collapsed="false">
      <c r="A4641" s="0" t="n">
        <f aca="false">'Profiles 8760'!A4630</f>
        <v>4628</v>
      </c>
      <c r="B4641" s="0" t="n">
        <f aca="false">'Profiles 8760'!B4630</f>
        <v>7</v>
      </c>
      <c r="C4641" s="0" t="n">
        <f aca="false">'Profiles 8760'!E4630</f>
        <v>1</v>
      </c>
      <c r="D4641" s="0" t="n">
        <f aca="false">'Profiles 8760'!F4630</f>
        <v>0</v>
      </c>
      <c r="E4641" s="0" t="n">
        <f aca="false">'Profiles 8760'!G4630</f>
        <v>1</v>
      </c>
      <c r="F4641" s="0" t="n">
        <f aca="false">D4641*Assumptions!$C$11*$B$7+E4641*Assumptions!$C$12*$B$8</f>
        <v>40.9</v>
      </c>
      <c r="G4641" s="0" t="n">
        <f aca="false">C4641*Assumptions!$C$15</f>
        <v>200</v>
      </c>
      <c r="H4641" s="0" t="n">
        <f aca="false">MIN(F4641,G4641)</f>
        <v>40.9</v>
      </c>
      <c r="I4641" s="0" t="n">
        <f aca="false">IF(C4641=1,MIN(G4641-H4641,Assumptions!$C$13,P4640),0)</f>
        <v>159.1</v>
      </c>
      <c r="J4641" s="0" t="n">
        <f aca="false">H4641+I4641</f>
        <v>200</v>
      </c>
      <c r="K4641" s="0" t="n">
        <f aca="false">MIN(IF(C4641=1,F4641-H4641,F4641),Assumptions!$C$13,MAX(0,($B$5-P4640)/$B$6))</f>
        <v>0</v>
      </c>
      <c r="L4641" s="0" t="n">
        <f aca="false">IF(C4641=1,0,MIN(F4641-K4641,Assumptions!$C$15,MAX(0,$B$10-O4640-M4641)))</f>
        <v>0</v>
      </c>
      <c r="M4641" s="0" t="n">
        <f aca="false">'Profiles 8760'!H4630</f>
        <v>137800</v>
      </c>
      <c r="N4641" s="0" t="n">
        <f aca="false">J4641+L4641</f>
        <v>200</v>
      </c>
      <c r="O4641" s="0" t="n">
        <f aca="false">O4640+N4641</f>
        <v>435311.102597693</v>
      </c>
      <c r="P4641" s="0" t="n">
        <f aca="false">MIN($B$5,P4640+K4641*$B$6-I4641)</f>
        <v>351.71</v>
      </c>
      <c r="Q4641" s="0" t="n">
        <f aca="false">MAX(0,F4641-H4641-K4641-L4641)</f>
        <v>0</v>
      </c>
    </row>
    <row r="4642" customFormat="false" ht="15" hidden="false" customHeight="false" outlineLevel="0" collapsed="false">
      <c r="A4642" s="0" t="n">
        <f aca="false">'Profiles 8760'!A4631</f>
        <v>4629</v>
      </c>
      <c r="B4642" s="0" t="n">
        <f aca="false">'Profiles 8760'!B4631</f>
        <v>7</v>
      </c>
      <c r="C4642" s="0" t="n">
        <f aca="false">'Profiles 8760'!E4631</f>
        <v>1</v>
      </c>
      <c r="D4642" s="0" t="n">
        <f aca="false">'Profiles 8760'!F4631</f>
        <v>0</v>
      </c>
      <c r="E4642" s="0" t="n">
        <f aca="false">'Profiles 8760'!G4631</f>
        <v>1</v>
      </c>
      <c r="F4642" s="0" t="n">
        <f aca="false">D4642*Assumptions!$C$11*$B$7+E4642*Assumptions!$C$12*$B$8</f>
        <v>40.9</v>
      </c>
      <c r="G4642" s="0" t="n">
        <f aca="false">C4642*Assumptions!$C$15</f>
        <v>200</v>
      </c>
      <c r="H4642" s="0" t="n">
        <f aca="false">MIN(F4642,G4642)</f>
        <v>40.9</v>
      </c>
      <c r="I4642" s="0" t="n">
        <f aca="false">IF(C4642=1,MIN(G4642-H4642,Assumptions!$C$13,P4641),0)</f>
        <v>159.1</v>
      </c>
      <c r="J4642" s="0" t="n">
        <f aca="false">H4642+I4642</f>
        <v>200</v>
      </c>
      <c r="K4642" s="0" t="n">
        <f aca="false">MIN(IF(C4642=1,F4642-H4642,F4642),Assumptions!$C$13,MAX(0,($B$5-P4641)/$B$6))</f>
        <v>0</v>
      </c>
      <c r="L4642" s="0" t="n">
        <f aca="false">IF(C4642=1,0,MIN(F4642-K4642,Assumptions!$C$15,MAX(0,$B$10-O4641-M4642)))</f>
        <v>0</v>
      </c>
      <c r="M4642" s="0" t="n">
        <f aca="false">'Profiles 8760'!H4631</f>
        <v>137600</v>
      </c>
      <c r="N4642" s="0" t="n">
        <f aca="false">J4642+L4642</f>
        <v>200</v>
      </c>
      <c r="O4642" s="0" t="n">
        <f aca="false">O4641+N4642</f>
        <v>435511.102597693</v>
      </c>
      <c r="P4642" s="0" t="n">
        <f aca="false">MIN($B$5,P4641+K4642*$B$6-I4642)</f>
        <v>192.61</v>
      </c>
      <c r="Q4642" s="0" t="n">
        <f aca="false">MAX(0,F4642-H4642-K4642-L4642)</f>
        <v>0</v>
      </c>
    </row>
    <row r="4643" customFormat="false" ht="15" hidden="false" customHeight="false" outlineLevel="0" collapsed="false">
      <c r="A4643" s="0" t="n">
        <f aca="false">'Profiles 8760'!A4632</f>
        <v>4630</v>
      </c>
      <c r="B4643" s="0" t="n">
        <f aca="false">'Profiles 8760'!B4632</f>
        <v>7</v>
      </c>
      <c r="C4643" s="0" t="n">
        <f aca="false">'Profiles 8760'!E4632</f>
        <v>0</v>
      </c>
      <c r="D4643" s="0" t="n">
        <f aca="false">'Profiles 8760'!F4632</f>
        <v>0</v>
      </c>
      <c r="E4643" s="0" t="n">
        <f aca="false">'Profiles 8760'!G4632</f>
        <v>1</v>
      </c>
      <c r="F4643" s="0" t="n">
        <f aca="false">D4643*Assumptions!$C$11*$B$7+E4643*Assumptions!$C$12*$B$8</f>
        <v>40.9</v>
      </c>
      <c r="G4643" s="0" t="n">
        <f aca="false">C4643*Assumptions!$C$15</f>
        <v>0</v>
      </c>
      <c r="H4643" s="0" t="n">
        <f aca="false">MIN(F4643,G4643)</f>
        <v>0</v>
      </c>
      <c r="I4643" s="0" t="n">
        <f aca="false">IF(C4643=1,MIN(G4643-H4643,Assumptions!$C$13,P4642),0)</f>
        <v>0</v>
      </c>
      <c r="J4643" s="0" t="n">
        <f aca="false">H4643+I4643</f>
        <v>0</v>
      </c>
      <c r="K4643" s="0" t="n">
        <f aca="false">MIN(IF(C4643=1,F4643-H4643,F4643),Assumptions!$C$13,MAX(0,($B$5-P4642)/$B$6))</f>
        <v>40.9</v>
      </c>
      <c r="L4643" s="0" t="n">
        <f aca="false">IF(C4643=1,0,MIN(F4643-K4643,Assumptions!$C$15,MAX(0,$B$10-O4642-M4643)))</f>
        <v>0</v>
      </c>
      <c r="M4643" s="0" t="n">
        <f aca="false">'Profiles 8760'!H4632</f>
        <v>137600</v>
      </c>
      <c r="N4643" s="0" t="n">
        <f aca="false">J4643+L4643</f>
        <v>0</v>
      </c>
      <c r="O4643" s="0" t="n">
        <f aca="false">O4642+N4643</f>
        <v>435511.102597693</v>
      </c>
      <c r="P4643" s="0" t="n">
        <f aca="false">MIN($B$5,P4642+K4643*$B$6-I4643)</f>
        <v>228.06212</v>
      </c>
      <c r="Q4643" s="0" t="n">
        <f aca="false">MAX(0,F4643-H4643-K4643-L4643)</f>
        <v>0</v>
      </c>
    </row>
    <row r="4644" customFormat="false" ht="15" hidden="false" customHeight="false" outlineLevel="0" collapsed="false">
      <c r="A4644" s="0" t="n">
        <f aca="false">'Profiles 8760'!A4633</f>
        <v>4631</v>
      </c>
      <c r="B4644" s="0" t="n">
        <f aca="false">'Profiles 8760'!B4633</f>
        <v>7</v>
      </c>
      <c r="C4644" s="0" t="n">
        <f aca="false">'Profiles 8760'!E4633</f>
        <v>0</v>
      </c>
      <c r="D4644" s="0" t="n">
        <f aca="false">'Profiles 8760'!F4633</f>
        <v>0</v>
      </c>
      <c r="E4644" s="0" t="n">
        <f aca="false">'Profiles 8760'!G4633</f>
        <v>0.916038</v>
      </c>
      <c r="F4644" s="0" t="n">
        <f aca="false">D4644*Assumptions!$C$11*$B$7+E4644*Assumptions!$C$12*$B$8</f>
        <v>37.4659542</v>
      </c>
      <c r="G4644" s="0" t="n">
        <f aca="false">C4644*Assumptions!$C$15</f>
        <v>0</v>
      </c>
      <c r="H4644" s="0" t="n">
        <f aca="false">MIN(F4644,G4644)</f>
        <v>0</v>
      </c>
      <c r="I4644" s="0" t="n">
        <f aca="false">IF(C4644=1,MIN(G4644-H4644,Assumptions!$C$13,P4643),0)</f>
        <v>0</v>
      </c>
      <c r="J4644" s="0" t="n">
        <f aca="false">H4644+I4644</f>
        <v>0</v>
      </c>
      <c r="K4644" s="0" t="n">
        <f aca="false">MIN(IF(C4644=1,F4644-H4644,F4644),Assumptions!$C$13,MAX(0,($B$5-P4643)/$B$6))</f>
        <v>37.4659542</v>
      </c>
      <c r="L4644" s="0" t="n">
        <f aca="false">IF(C4644=1,0,MIN(F4644-K4644,Assumptions!$C$15,MAX(0,$B$10-O4643-M4644)))</f>
        <v>0</v>
      </c>
      <c r="M4644" s="0" t="n">
        <f aca="false">'Profiles 8760'!H4633</f>
        <v>137600</v>
      </c>
      <c r="N4644" s="0" t="n">
        <f aca="false">J4644+L4644</f>
        <v>0</v>
      </c>
      <c r="O4644" s="0" t="n">
        <f aca="false">O4643+N4644</f>
        <v>435511.102597693</v>
      </c>
      <c r="P4644" s="0" t="n">
        <f aca="false">MIN($B$5,P4643+K4644*$B$6-I4644)</f>
        <v>260.53760910056</v>
      </c>
      <c r="Q4644" s="0" t="n">
        <f aca="false">MAX(0,F4644-H4644-K4644-L4644)</f>
        <v>0</v>
      </c>
    </row>
    <row r="4645" customFormat="false" ht="15" hidden="false" customHeight="false" outlineLevel="0" collapsed="false">
      <c r="A4645" s="0" t="n">
        <f aca="false">'Profiles 8760'!A4634</f>
        <v>4632</v>
      </c>
      <c r="B4645" s="0" t="n">
        <f aca="false">'Profiles 8760'!B4634</f>
        <v>7</v>
      </c>
      <c r="C4645" s="0" t="n">
        <f aca="false">'Profiles 8760'!E4634</f>
        <v>0</v>
      </c>
      <c r="D4645" s="0" t="n">
        <f aca="false">'Profiles 8760'!F4634</f>
        <v>0</v>
      </c>
      <c r="E4645" s="0" t="n">
        <f aca="false">'Profiles 8760'!G4634</f>
        <v>0.557613</v>
      </c>
      <c r="F4645" s="0" t="n">
        <f aca="false">D4645*Assumptions!$C$11*$B$7+E4645*Assumptions!$C$12*$B$8</f>
        <v>22.8063717</v>
      </c>
      <c r="G4645" s="0" t="n">
        <f aca="false">C4645*Assumptions!$C$15</f>
        <v>0</v>
      </c>
      <c r="H4645" s="0" t="n">
        <f aca="false">MIN(F4645,G4645)</f>
        <v>0</v>
      </c>
      <c r="I4645" s="0" t="n">
        <f aca="false">IF(C4645=1,MIN(G4645-H4645,Assumptions!$C$13,P4644),0)</f>
        <v>0</v>
      </c>
      <c r="J4645" s="0" t="n">
        <f aca="false">H4645+I4645</f>
        <v>0</v>
      </c>
      <c r="K4645" s="0" t="n">
        <f aca="false">MIN(IF(C4645=1,F4645-H4645,F4645),Assumptions!$C$13,MAX(0,($B$5-P4644)/$B$6))</f>
        <v>22.8063717</v>
      </c>
      <c r="L4645" s="0" t="n">
        <f aca="false">IF(C4645=1,0,MIN(F4645-K4645,Assumptions!$C$15,MAX(0,$B$10-O4644-M4645)))</f>
        <v>0</v>
      </c>
      <c r="M4645" s="0" t="n">
        <f aca="false">'Profiles 8760'!H4634</f>
        <v>137600</v>
      </c>
      <c r="N4645" s="0" t="n">
        <f aca="false">J4645+L4645</f>
        <v>0</v>
      </c>
      <c r="O4645" s="0" t="n">
        <f aca="false">O4644+N4645</f>
        <v>435511.102597693</v>
      </c>
      <c r="P4645" s="0" t="n">
        <f aca="false">MIN($B$5,P4644+K4645*$B$6-I4645)</f>
        <v>280.30617209012</v>
      </c>
      <c r="Q4645" s="0" t="n">
        <f aca="false">MAX(0,F4645-H4645-K4645-L4645)</f>
        <v>0</v>
      </c>
    </row>
    <row r="4646" customFormat="false" ht="15" hidden="false" customHeight="false" outlineLevel="0" collapsed="false">
      <c r="A4646" s="0" t="n">
        <f aca="false">'Profiles 8760'!A4635</f>
        <v>4633</v>
      </c>
      <c r="B4646" s="0" t="n">
        <f aca="false">'Profiles 8760'!B4635</f>
        <v>7</v>
      </c>
      <c r="C4646" s="0" t="n">
        <f aca="false">'Profiles 8760'!E4635</f>
        <v>0</v>
      </c>
      <c r="D4646" s="0" t="n">
        <f aca="false">'Profiles 8760'!F4635</f>
        <v>0</v>
      </c>
      <c r="E4646" s="0" t="n">
        <f aca="false">'Profiles 8760'!G4635</f>
        <v>0.500666</v>
      </c>
      <c r="F4646" s="0" t="n">
        <f aca="false">D4646*Assumptions!$C$11*$B$7+E4646*Assumptions!$C$12*$B$8</f>
        <v>20.4772394</v>
      </c>
      <c r="G4646" s="0" t="n">
        <f aca="false">C4646*Assumptions!$C$15</f>
        <v>0</v>
      </c>
      <c r="H4646" s="0" t="n">
        <f aca="false">MIN(F4646,G4646)</f>
        <v>0</v>
      </c>
      <c r="I4646" s="0" t="n">
        <f aca="false">IF(C4646=1,MIN(G4646-H4646,Assumptions!$C$13,P4645),0)</f>
        <v>0</v>
      </c>
      <c r="J4646" s="0" t="n">
        <f aca="false">H4646+I4646</f>
        <v>0</v>
      </c>
      <c r="K4646" s="0" t="n">
        <f aca="false">MIN(IF(C4646=1,F4646-H4646,F4646),Assumptions!$C$13,MAX(0,($B$5-P4645)/$B$6))</f>
        <v>20.4772394</v>
      </c>
      <c r="L4646" s="0" t="n">
        <f aca="false">IF(C4646=1,0,MIN(F4646-K4646,Assumptions!$C$15,MAX(0,$B$10-O4645-M4646)))</f>
        <v>0</v>
      </c>
      <c r="M4646" s="0" t="n">
        <f aca="false">'Profiles 8760'!H4635</f>
        <v>137600</v>
      </c>
      <c r="N4646" s="0" t="n">
        <f aca="false">J4646+L4646</f>
        <v>0</v>
      </c>
      <c r="O4646" s="0" t="n">
        <f aca="false">O4645+N4646</f>
        <v>435511.102597693</v>
      </c>
      <c r="P4646" s="0" t="n">
        <f aca="false">MIN($B$5,P4645+K4646*$B$6-I4646)</f>
        <v>298.05584320204</v>
      </c>
      <c r="Q4646" s="0" t="n">
        <f aca="false">MAX(0,F4646-H4646-K4646-L4646)</f>
        <v>0</v>
      </c>
    </row>
    <row r="4647" customFormat="false" ht="15" hidden="false" customHeight="false" outlineLevel="0" collapsed="false">
      <c r="A4647" s="0" t="n">
        <f aca="false">'Profiles 8760'!A4636</f>
        <v>4634</v>
      </c>
      <c r="B4647" s="0" t="n">
        <f aca="false">'Profiles 8760'!B4636</f>
        <v>7</v>
      </c>
      <c r="C4647" s="0" t="n">
        <f aca="false">'Profiles 8760'!E4636</f>
        <v>0</v>
      </c>
      <c r="D4647" s="0" t="n">
        <f aca="false">'Profiles 8760'!F4636</f>
        <v>0</v>
      </c>
      <c r="E4647" s="0" t="n">
        <f aca="false">'Profiles 8760'!G4636</f>
        <v>0.716111</v>
      </c>
      <c r="F4647" s="0" t="n">
        <f aca="false">D4647*Assumptions!$C$11*$B$7+E4647*Assumptions!$C$12*$B$8</f>
        <v>29.2889399</v>
      </c>
      <c r="G4647" s="0" t="n">
        <f aca="false">C4647*Assumptions!$C$15</f>
        <v>0</v>
      </c>
      <c r="H4647" s="0" t="n">
        <f aca="false">MIN(F4647,G4647)</f>
        <v>0</v>
      </c>
      <c r="I4647" s="0" t="n">
        <f aca="false">IF(C4647=1,MIN(G4647-H4647,Assumptions!$C$13,P4646),0)</f>
        <v>0</v>
      </c>
      <c r="J4647" s="0" t="n">
        <f aca="false">H4647+I4647</f>
        <v>0</v>
      </c>
      <c r="K4647" s="0" t="n">
        <f aca="false">MIN(IF(C4647=1,F4647-H4647,F4647),Assumptions!$C$13,MAX(0,($B$5-P4646)/$B$6))</f>
        <v>29.2889399</v>
      </c>
      <c r="L4647" s="0" t="n">
        <f aca="false">IF(C4647=1,0,MIN(F4647-K4647,Assumptions!$C$15,MAX(0,$B$10-O4646-M4647)))</f>
        <v>0</v>
      </c>
      <c r="M4647" s="0" t="n">
        <f aca="false">'Profiles 8760'!H4636</f>
        <v>137600</v>
      </c>
      <c r="N4647" s="0" t="n">
        <f aca="false">J4647+L4647</f>
        <v>0</v>
      </c>
      <c r="O4647" s="0" t="n">
        <f aca="false">O4646+N4647</f>
        <v>435511.102597693</v>
      </c>
      <c r="P4647" s="0" t="n">
        <f aca="false">MIN($B$5,P4646+K4647*$B$6-I4647)</f>
        <v>323.44349630736</v>
      </c>
      <c r="Q4647" s="0" t="n">
        <f aca="false">MAX(0,F4647-H4647-K4647-L4647)</f>
        <v>0</v>
      </c>
    </row>
    <row r="4648" customFormat="false" ht="15" hidden="false" customHeight="false" outlineLevel="0" collapsed="false">
      <c r="A4648" s="0" t="n">
        <f aca="false">'Profiles 8760'!A4637</f>
        <v>4635</v>
      </c>
      <c r="B4648" s="0" t="n">
        <f aca="false">'Profiles 8760'!B4637</f>
        <v>7</v>
      </c>
      <c r="C4648" s="0" t="n">
        <f aca="false">'Profiles 8760'!E4637</f>
        <v>0</v>
      </c>
      <c r="D4648" s="0" t="n">
        <f aca="false">'Profiles 8760'!F4637</f>
        <v>0</v>
      </c>
      <c r="E4648" s="0" t="n">
        <f aca="false">'Profiles 8760'!G4637</f>
        <v>0.66762</v>
      </c>
      <c r="F4648" s="0" t="n">
        <f aca="false">D4648*Assumptions!$C$11*$B$7+E4648*Assumptions!$C$12*$B$8</f>
        <v>27.305658</v>
      </c>
      <c r="G4648" s="0" t="n">
        <f aca="false">C4648*Assumptions!$C$15</f>
        <v>0</v>
      </c>
      <c r="H4648" s="0" t="n">
        <f aca="false">MIN(F4648,G4648)</f>
        <v>0</v>
      </c>
      <c r="I4648" s="0" t="n">
        <f aca="false">IF(C4648=1,MIN(G4648-H4648,Assumptions!$C$13,P4647),0)</f>
        <v>0</v>
      </c>
      <c r="J4648" s="0" t="n">
        <f aca="false">H4648+I4648</f>
        <v>0</v>
      </c>
      <c r="K4648" s="0" t="n">
        <f aca="false">MIN(IF(C4648=1,F4648-H4648,F4648),Assumptions!$C$13,MAX(0,($B$5-P4647)/$B$6))</f>
        <v>27.305658</v>
      </c>
      <c r="L4648" s="0" t="n">
        <f aca="false">IF(C4648=1,0,MIN(F4648-K4648,Assumptions!$C$15,MAX(0,$B$10-O4647-M4648)))</f>
        <v>0</v>
      </c>
      <c r="M4648" s="0" t="n">
        <f aca="false">'Profiles 8760'!H4637</f>
        <v>137600</v>
      </c>
      <c r="N4648" s="0" t="n">
        <f aca="false">J4648+L4648</f>
        <v>0</v>
      </c>
      <c r="O4648" s="0" t="n">
        <f aca="false">O4647+N4648</f>
        <v>435511.102597693</v>
      </c>
      <c r="P4648" s="0" t="n">
        <f aca="false">MIN($B$5,P4647+K4648*$B$6-I4648)</f>
        <v>347.11204066176</v>
      </c>
      <c r="Q4648" s="0" t="n">
        <f aca="false">MAX(0,F4648-H4648-K4648-L4648)</f>
        <v>0</v>
      </c>
    </row>
    <row r="4649" customFormat="false" ht="15" hidden="false" customHeight="false" outlineLevel="0" collapsed="false">
      <c r="A4649" s="0" t="n">
        <f aca="false">'Profiles 8760'!A4638</f>
        <v>4636</v>
      </c>
      <c r="B4649" s="0" t="n">
        <f aca="false">'Profiles 8760'!B4638</f>
        <v>7</v>
      </c>
      <c r="C4649" s="0" t="n">
        <f aca="false">'Profiles 8760'!E4638</f>
        <v>0</v>
      </c>
      <c r="D4649" s="0" t="n">
        <f aca="false">'Profiles 8760'!F4638</f>
        <v>0</v>
      </c>
      <c r="E4649" s="0" t="n">
        <f aca="false">'Profiles 8760'!G4638</f>
        <v>0.556942</v>
      </c>
      <c r="F4649" s="0" t="n">
        <f aca="false">D4649*Assumptions!$C$11*$B$7+E4649*Assumptions!$C$12*$B$8</f>
        <v>22.7789278</v>
      </c>
      <c r="G4649" s="0" t="n">
        <f aca="false">C4649*Assumptions!$C$15</f>
        <v>0</v>
      </c>
      <c r="H4649" s="0" t="n">
        <f aca="false">MIN(F4649,G4649)</f>
        <v>0</v>
      </c>
      <c r="I4649" s="0" t="n">
        <f aca="false">IF(C4649=1,MIN(G4649-H4649,Assumptions!$C$13,P4648),0)</f>
        <v>0</v>
      </c>
      <c r="J4649" s="0" t="n">
        <f aca="false">H4649+I4649</f>
        <v>0</v>
      </c>
      <c r="K4649" s="0" t="n">
        <f aca="false">MIN(IF(C4649=1,F4649-H4649,F4649),Assumptions!$C$13,MAX(0,($B$5-P4648)/$B$6))</f>
        <v>22.7789278</v>
      </c>
      <c r="L4649" s="0" t="n">
        <f aca="false">IF(C4649=1,0,MIN(F4649-K4649,Assumptions!$C$15,MAX(0,$B$10-O4648-M4649)))</f>
        <v>0</v>
      </c>
      <c r="M4649" s="0" t="n">
        <f aca="false">'Profiles 8760'!H4638</f>
        <v>137600</v>
      </c>
      <c r="N4649" s="0" t="n">
        <f aca="false">J4649+L4649</f>
        <v>0</v>
      </c>
      <c r="O4649" s="0" t="n">
        <f aca="false">O4648+N4649</f>
        <v>435511.102597693</v>
      </c>
      <c r="P4649" s="0" t="n">
        <f aca="false">MIN($B$5,P4648+K4649*$B$6-I4649)</f>
        <v>366.8568152788</v>
      </c>
      <c r="Q4649" s="0" t="n">
        <f aca="false">MAX(0,F4649-H4649-K4649-L4649)</f>
        <v>0</v>
      </c>
    </row>
    <row r="4650" customFormat="false" ht="15" hidden="false" customHeight="false" outlineLevel="0" collapsed="false">
      <c r="A4650" s="0" t="n">
        <f aca="false">'Profiles 8760'!A4639</f>
        <v>4637</v>
      </c>
      <c r="B4650" s="0" t="n">
        <f aca="false">'Profiles 8760'!B4639</f>
        <v>7</v>
      </c>
      <c r="C4650" s="0" t="n">
        <f aca="false">'Profiles 8760'!E4639</f>
        <v>0</v>
      </c>
      <c r="D4650" s="0" t="n">
        <f aca="false">'Profiles 8760'!F4639</f>
        <v>0</v>
      </c>
      <c r="E4650" s="0" t="n">
        <f aca="false">'Profiles 8760'!G4639</f>
        <v>0.506638</v>
      </c>
      <c r="F4650" s="0" t="n">
        <f aca="false">D4650*Assumptions!$C$11*$B$7+E4650*Assumptions!$C$12*$B$8</f>
        <v>20.7214942</v>
      </c>
      <c r="G4650" s="0" t="n">
        <f aca="false">C4650*Assumptions!$C$15</f>
        <v>0</v>
      </c>
      <c r="H4650" s="0" t="n">
        <f aca="false">MIN(F4650,G4650)</f>
        <v>0</v>
      </c>
      <c r="I4650" s="0" t="n">
        <f aca="false">IF(C4650=1,MIN(G4650-H4650,Assumptions!$C$13,P4649),0)</f>
        <v>0</v>
      </c>
      <c r="J4650" s="0" t="n">
        <f aca="false">H4650+I4650</f>
        <v>0</v>
      </c>
      <c r="K4650" s="0" t="n">
        <f aca="false">MIN(IF(C4650=1,F4650-H4650,F4650),Assumptions!$C$13,MAX(0,($B$5-P4649)/$B$6))</f>
        <v>20.7214942</v>
      </c>
      <c r="L4650" s="0" t="n">
        <f aca="false">IF(C4650=1,0,MIN(F4650-K4650,Assumptions!$C$15,MAX(0,$B$10-O4649-M4650)))</f>
        <v>0</v>
      </c>
      <c r="M4650" s="0" t="n">
        <f aca="false">'Profiles 8760'!H4639</f>
        <v>137600</v>
      </c>
      <c r="N4650" s="0" t="n">
        <f aca="false">J4650+L4650</f>
        <v>0</v>
      </c>
      <c r="O4650" s="0" t="n">
        <f aca="false">O4649+N4650</f>
        <v>435511.102597693</v>
      </c>
      <c r="P4650" s="0" t="n">
        <f aca="false">MIN($B$5,P4649+K4650*$B$6-I4650)</f>
        <v>384.81820645136</v>
      </c>
      <c r="Q4650" s="0" t="n">
        <f aca="false">MAX(0,F4650-H4650-K4650-L4650)</f>
        <v>0</v>
      </c>
    </row>
    <row r="4651" customFormat="false" ht="15" hidden="false" customHeight="false" outlineLevel="0" collapsed="false">
      <c r="A4651" s="0" t="n">
        <f aca="false">'Profiles 8760'!A4640</f>
        <v>4638</v>
      </c>
      <c r="B4651" s="0" t="n">
        <f aca="false">'Profiles 8760'!B4640</f>
        <v>7</v>
      </c>
      <c r="C4651" s="0" t="n">
        <f aca="false">'Profiles 8760'!E4640</f>
        <v>0</v>
      </c>
      <c r="D4651" s="0" t="n">
        <f aca="false">'Profiles 8760'!F4640</f>
        <v>0</v>
      </c>
      <c r="E4651" s="0" t="n">
        <f aca="false">'Profiles 8760'!G4640</f>
        <v>0.525921</v>
      </c>
      <c r="F4651" s="0" t="n">
        <f aca="false">D4651*Assumptions!$C$11*$B$7+E4651*Assumptions!$C$12*$B$8</f>
        <v>21.5101689</v>
      </c>
      <c r="G4651" s="0" t="n">
        <f aca="false">C4651*Assumptions!$C$15</f>
        <v>0</v>
      </c>
      <c r="H4651" s="0" t="n">
        <f aca="false">MIN(F4651,G4651)</f>
        <v>0</v>
      </c>
      <c r="I4651" s="0" t="n">
        <f aca="false">IF(C4651=1,MIN(G4651-H4651,Assumptions!$C$13,P4650),0)</f>
        <v>0</v>
      </c>
      <c r="J4651" s="0" t="n">
        <f aca="false">H4651+I4651</f>
        <v>0</v>
      </c>
      <c r="K4651" s="0" t="n">
        <f aca="false">MIN(IF(C4651=1,F4651-H4651,F4651),Assumptions!$C$13,MAX(0,($B$5-P4650)/$B$6))</f>
        <v>21.5101689</v>
      </c>
      <c r="L4651" s="0" t="n">
        <f aca="false">IF(C4651=1,0,MIN(F4651-K4651,Assumptions!$C$15,MAX(0,$B$10-O4650-M4651)))</f>
        <v>0</v>
      </c>
      <c r="M4651" s="0" t="n">
        <f aca="false">'Profiles 8760'!H4640</f>
        <v>137600</v>
      </c>
      <c r="N4651" s="0" t="n">
        <f aca="false">J4651+L4651</f>
        <v>0</v>
      </c>
      <c r="O4651" s="0" t="n">
        <f aca="false">O4650+N4651</f>
        <v>435511.102597693</v>
      </c>
      <c r="P4651" s="0" t="n">
        <f aca="false">MIN($B$5,P4650+K4651*$B$6-I4651)</f>
        <v>403.46322085388</v>
      </c>
      <c r="Q4651" s="0" t="n">
        <f aca="false">MAX(0,F4651-H4651-K4651-L4651)</f>
        <v>0</v>
      </c>
    </row>
    <row r="4652" customFormat="false" ht="15" hidden="false" customHeight="false" outlineLevel="0" collapsed="false">
      <c r="A4652" s="0" t="n">
        <f aca="false">'Profiles 8760'!A4641</f>
        <v>4639</v>
      </c>
      <c r="B4652" s="0" t="n">
        <f aca="false">'Profiles 8760'!B4641</f>
        <v>7</v>
      </c>
      <c r="C4652" s="0" t="n">
        <f aca="false">'Profiles 8760'!E4641</f>
        <v>0</v>
      </c>
      <c r="D4652" s="0" t="n">
        <f aca="false">'Profiles 8760'!F4641</f>
        <v>0.07795</v>
      </c>
      <c r="E4652" s="0" t="n">
        <f aca="false">'Profiles 8760'!G4641</f>
        <v>0.393341</v>
      </c>
      <c r="F4652" s="0" t="n">
        <f aca="false">D4652*Assumptions!$C$11*$B$7+E4652*Assumptions!$C$12*$B$8</f>
        <v>38.5996069</v>
      </c>
      <c r="G4652" s="0" t="n">
        <f aca="false">C4652*Assumptions!$C$15</f>
        <v>0</v>
      </c>
      <c r="H4652" s="0" t="n">
        <f aca="false">MIN(F4652,G4652)</f>
        <v>0</v>
      </c>
      <c r="I4652" s="0" t="n">
        <f aca="false">IF(C4652=1,MIN(G4652-H4652,Assumptions!$C$13,P4651),0)</f>
        <v>0</v>
      </c>
      <c r="J4652" s="0" t="n">
        <f aca="false">H4652+I4652</f>
        <v>0</v>
      </c>
      <c r="K4652" s="0" t="n">
        <f aca="false">MIN(IF(C4652=1,F4652-H4652,F4652),Assumptions!$C$13,MAX(0,($B$5-P4651)/$B$6))</f>
        <v>38.5996069</v>
      </c>
      <c r="L4652" s="0" t="n">
        <f aca="false">IF(C4652=1,0,MIN(F4652-K4652,Assumptions!$C$15,MAX(0,$B$10-O4651-M4652)))</f>
        <v>0</v>
      </c>
      <c r="M4652" s="0" t="n">
        <f aca="false">'Profiles 8760'!H4641</f>
        <v>137600</v>
      </c>
      <c r="N4652" s="0" t="n">
        <f aca="false">J4652+L4652</f>
        <v>0</v>
      </c>
      <c r="O4652" s="0" t="n">
        <f aca="false">O4651+N4652</f>
        <v>435511.102597693</v>
      </c>
      <c r="P4652" s="0" t="n">
        <f aca="false">MIN($B$5,P4651+K4652*$B$6-I4652)</f>
        <v>436.9213601148</v>
      </c>
      <c r="Q4652" s="0" t="n">
        <f aca="false">MAX(0,F4652-H4652-K4652-L4652)</f>
        <v>0</v>
      </c>
    </row>
    <row r="4653" customFormat="false" ht="15" hidden="false" customHeight="false" outlineLevel="0" collapsed="false">
      <c r="A4653" s="0" t="n">
        <f aca="false">'Profiles 8760'!A4642</f>
        <v>4640</v>
      </c>
      <c r="B4653" s="0" t="n">
        <f aca="false">'Profiles 8760'!B4642</f>
        <v>7</v>
      </c>
      <c r="C4653" s="0" t="n">
        <f aca="false">'Profiles 8760'!E4642</f>
        <v>1</v>
      </c>
      <c r="D4653" s="0" t="n">
        <f aca="false">'Profiles 8760'!F4642</f>
        <v>0.250649</v>
      </c>
      <c r="E4653" s="0" t="n">
        <f aca="false">'Profiles 8760'!G4642</f>
        <v>0.580523</v>
      </c>
      <c r="F4653" s="0" t="n">
        <f aca="false">D4653*Assumptions!$C$11*$B$7+E4653*Assumptions!$C$12*$B$8</f>
        <v>96.1308219</v>
      </c>
      <c r="G4653" s="0" t="n">
        <f aca="false">C4653*Assumptions!$C$15</f>
        <v>200</v>
      </c>
      <c r="H4653" s="0" t="n">
        <f aca="false">MIN(F4653,G4653)</f>
        <v>96.1308219</v>
      </c>
      <c r="I4653" s="0" t="n">
        <f aca="false">IF(C4653=1,MIN(G4653-H4653,Assumptions!$C$13,P4652),0)</f>
        <v>103.8691781</v>
      </c>
      <c r="J4653" s="0" t="n">
        <f aca="false">H4653+I4653</f>
        <v>200</v>
      </c>
      <c r="K4653" s="0" t="n">
        <f aca="false">MIN(IF(C4653=1,F4653-H4653,F4653),Assumptions!$C$13,MAX(0,($B$5-P4652)/$B$6))</f>
        <v>0</v>
      </c>
      <c r="L4653" s="0" t="n">
        <f aca="false">IF(C4653=1,0,MIN(F4653-K4653,Assumptions!$C$15,MAX(0,$B$10-O4652-M4653)))</f>
        <v>0</v>
      </c>
      <c r="M4653" s="0" t="n">
        <f aca="false">'Profiles 8760'!H4642</f>
        <v>137400</v>
      </c>
      <c r="N4653" s="0" t="n">
        <f aca="false">J4653+L4653</f>
        <v>200</v>
      </c>
      <c r="O4653" s="0" t="n">
        <f aca="false">O4652+N4653</f>
        <v>435711.102597693</v>
      </c>
      <c r="P4653" s="0" t="n">
        <f aca="false">MIN($B$5,P4652+K4653*$B$6-I4653)</f>
        <v>333.0521820148</v>
      </c>
      <c r="Q4653" s="0" t="n">
        <f aca="false">MAX(0,F4653-H4653-K4653-L4653)</f>
        <v>0</v>
      </c>
    </row>
    <row r="4654" customFormat="false" ht="15" hidden="false" customHeight="false" outlineLevel="0" collapsed="false">
      <c r="A4654" s="0" t="n">
        <f aca="false">'Profiles 8760'!A4643</f>
        <v>4641</v>
      </c>
      <c r="B4654" s="0" t="n">
        <f aca="false">'Profiles 8760'!B4643</f>
        <v>7</v>
      </c>
      <c r="C4654" s="0" t="n">
        <f aca="false">'Profiles 8760'!E4643</f>
        <v>1</v>
      </c>
      <c r="D4654" s="0" t="n">
        <f aca="false">'Profiles 8760'!F4643</f>
        <v>0.442808</v>
      </c>
      <c r="E4654" s="0" t="n">
        <f aca="false">'Profiles 8760'!G4643</f>
        <v>0.783592</v>
      </c>
      <c r="F4654" s="0" t="n">
        <f aca="false">D4654*Assumptions!$C$11*$B$7+E4654*Assumptions!$C$12*$B$8</f>
        <v>159.9318632</v>
      </c>
      <c r="G4654" s="0" t="n">
        <f aca="false">C4654*Assumptions!$C$15</f>
        <v>200</v>
      </c>
      <c r="H4654" s="0" t="n">
        <f aca="false">MIN(F4654,G4654)</f>
        <v>159.9318632</v>
      </c>
      <c r="I4654" s="0" t="n">
        <f aca="false">IF(C4654=1,MIN(G4654-H4654,Assumptions!$C$13,P4653),0)</f>
        <v>40.0681368</v>
      </c>
      <c r="J4654" s="0" t="n">
        <f aca="false">H4654+I4654</f>
        <v>200</v>
      </c>
      <c r="K4654" s="0" t="n">
        <f aca="false">MIN(IF(C4654=1,F4654-H4654,F4654),Assumptions!$C$13,MAX(0,($B$5-P4653)/$B$6))</f>
        <v>0</v>
      </c>
      <c r="L4654" s="0" t="n">
        <f aca="false">IF(C4654=1,0,MIN(F4654-K4654,Assumptions!$C$15,MAX(0,$B$10-O4653-M4654)))</f>
        <v>0</v>
      </c>
      <c r="M4654" s="0" t="n">
        <f aca="false">'Profiles 8760'!H4643</f>
        <v>137200</v>
      </c>
      <c r="N4654" s="0" t="n">
        <f aca="false">J4654+L4654</f>
        <v>200</v>
      </c>
      <c r="O4654" s="0" t="n">
        <f aca="false">O4653+N4654</f>
        <v>435911.102597693</v>
      </c>
      <c r="P4654" s="0" t="n">
        <f aca="false">MIN($B$5,P4653+K4654*$B$6-I4654)</f>
        <v>292.9840452148</v>
      </c>
      <c r="Q4654" s="0" t="n">
        <f aca="false">MAX(0,F4654-H4654-K4654-L4654)</f>
        <v>0</v>
      </c>
    </row>
    <row r="4655" customFormat="false" ht="15" hidden="false" customHeight="false" outlineLevel="0" collapsed="false">
      <c r="A4655" s="0" t="n">
        <f aca="false">'Profiles 8760'!A4644</f>
        <v>4642</v>
      </c>
      <c r="B4655" s="0" t="n">
        <f aca="false">'Profiles 8760'!B4644</f>
        <v>7</v>
      </c>
      <c r="C4655" s="0" t="n">
        <f aca="false">'Profiles 8760'!E4644</f>
        <v>0</v>
      </c>
      <c r="D4655" s="0" t="n">
        <f aca="false">'Profiles 8760'!F4644</f>
        <v>0.623981</v>
      </c>
      <c r="E4655" s="0" t="n">
        <f aca="false">'Profiles 8760'!G4644</f>
        <v>0.648896</v>
      </c>
      <c r="F4655" s="0" t="n">
        <f aca="false">D4655*Assumptions!$C$11*$B$7+E4655*Assumptions!$C$12*$B$8</f>
        <v>206.7455592</v>
      </c>
      <c r="G4655" s="0" t="n">
        <f aca="false">C4655*Assumptions!$C$15</f>
        <v>0</v>
      </c>
      <c r="H4655" s="0" t="n">
        <f aca="false">MIN(F4655,G4655)</f>
        <v>0</v>
      </c>
      <c r="I4655" s="0" t="n">
        <f aca="false">IF(C4655=1,MIN(G4655-H4655,Assumptions!$C$13,P4654),0)</f>
        <v>0</v>
      </c>
      <c r="J4655" s="0" t="n">
        <f aca="false">H4655+I4655</f>
        <v>0</v>
      </c>
      <c r="K4655" s="0" t="n">
        <f aca="false">MIN(IF(C4655=1,F4655-H4655,F4655),Assumptions!$C$13,MAX(0,($B$5-P4654)/$B$6))</f>
        <v>180</v>
      </c>
      <c r="L4655" s="0" t="n">
        <f aca="false">IF(C4655=1,0,MIN(F4655-K4655,Assumptions!$C$15,MAX(0,$B$10-O4654-M4655)))</f>
        <v>26.7455592</v>
      </c>
      <c r="M4655" s="0" t="n">
        <f aca="false">'Profiles 8760'!H4644</f>
        <v>137200</v>
      </c>
      <c r="N4655" s="0" t="n">
        <f aca="false">J4655+L4655</f>
        <v>26.7455592</v>
      </c>
      <c r="O4655" s="0" t="n">
        <f aca="false">O4654+N4655</f>
        <v>435937.848156893</v>
      </c>
      <c r="P4655" s="0" t="n">
        <f aca="false">MIN($B$5,P4654+K4655*$B$6-I4655)</f>
        <v>449.0080452148</v>
      </c>
      <c r="Q4655" s="0" t="n">
        <f aca="false">MAX(0,F4655-H4655-K4655-L4655)</f>
        <v>0</v>
      </c>
    </row>
    <row r="4656" customFormat="false" ht="15" hidden="false" customHeight="false" outlineLevel="0" collapsed="false">
      <c r="A4656" s="0" t="n">
        <f aca="false">'Profiles 8760'!A4645</f>
        <v>4643</v>
      </c>
      <c r="B4656" s="0" t="n">
        <f aca="false">'Profiles 8760'!B4645</f>
        <v>7</v>
      </c>
      <c r="C4656" s="0" t="n">
        <f aca="false">'Profiles 8760'!E4645</f>
        <v>0</v>
      </c>
      <c r="D4656" s="0" t="n">
        <f aca="false">'Profiles 8760'!F4645</f>
        <v>0.770979</v>
      </c>
      <c r="E4656" s="0" t="n">
        <f aca="false">'Profiles 8760'!G4645</f>
        <v>0.768248</v>
      </c>
      <c r="F4656" s="0" t="n">
        <f aca="false">D4656*Assumptions!$C$11*$B$7+E4656*Assumptions!$C$12*$B$8</f>
        <v>254.0800784</v>
      </c>
      <c r="G4656" s="0" t="n">
        <f aca="false">C4656*Assumptions!$C$15</f>
        <v>0</v>
      </c>
      <c r="H4656" s="0" t="n">
        <f aca="false">MIN(F4656,G4656)</f>
        <v>0</v>
      </c>
      <c r="I4656" s="0" t="n">
        <f aca="false">IF(C4656=1,MIN(G4656-H4656,Assumptions!$C$13,P4655),0)</f>
        <v>0</v>
      </c>
      <c r="J4656" s="0" t="n">
        <f aca="false">H4656+I4656</f>
        <v>0</v>
      </c>
      <c r="K4656" s="0" t="n">
        <f aca="false">MIN(IF(C4656=1,F4656-H4656,F4656),Assumptions!$C$13,MAX(0,($B$5-P4655)/$B$6))</f>
        <v>71.2989787554221</v>
      </c>
      <c r="L4656" s="0" t="n">
        <f aca="false">IF(C4656=1,0,MIN(F4656-K4656,Assumptions!$C$15,MAX(0,$B$10-O4655-M4656)))</f>
        <v>182.781099644578</v>
      </c>
      <c r="M4656" s="0" t="n">
        <f aca="false">'Profiles 8760'!H4645</f>
        <v>137200</v>
      </c>
      <c r="N4656" s="0" t="n">
        <f aca="false">J4656+L4656</f>
        <v>182.781099644578</v>
      </c>
      <c r="O4656" s="0" t="n">
        <f aca="false">O4655+N4656</f>
        <v>436120.629256538</v>
      </c>
      <c r="P4656" s="0" t="n">
        <f aca="false">MIN($B$5,P4655+K4656*$B$6-I4656)</f>
        <v>510.81</v>
      </c>
      <c r="Q4656" s="0" t="n">
        <f aca="false">MAX(0,F4656-H4656-K4656-L4656)</f>
        <v>0</v>
      </c>
    </row>
    <row r="4657" customFormat="false" ht="15" hidden="false" customHeight="false" outlineLevel="0" collapsed="false">
      <c r="A4657" s="0" t="n">
        <f aca="false">'Profiles 8760'!A4646</f>
        <v>4644</v>
      </c>
      <c r="B4657" s="0" t="n">
        <f aca="false">'Profiles 8760'!B4646</f>
        <v>7</v>
      </c>
      <c r="C4657" s="0" t="n">
        <f aca="false">'Profiles 8760'!E4646</f>
        <v>0</v>
      </c>
      <c r="D4657" s="0" t="n">
        <f aca="false">'Profiles 8760'!F4646</f>
        <v>0.866447</v>
      </c>
      <c r="E4657" s="0" t="n">
        <f aca="false">'Profiles 8760'!G4646</f>
        <v>0.780584</v>
      </c>
      <c r="F4657" s="0" t="n">
        <f aca="false">D4657*Assumptions!$C$11*$B$7+E4657*Assumptions!$C$12*$B$8</f>
        <v>282.1557792</v>
      </c>
      <c r="G4657" s="0" t="n">
        <f aca="false">C4657*Assumptions!$C$15</f>
        <v>0</v>
      </c>
      <c r="H4657" s="0" t="n">
        <f aca="false">MIN(F4657,G4657)</f>
        <v>0</v>
      </c>
      <c r="I4657" s="0" t="n">
        <f aca="false">IF(C4657=1,MIN(G4657-H4657,Assumptions!$C$13,P4656),0)</f>
        <v>0</v>
      </c>
      <c r="J4657" s="0" t="n">
        <f aca="false">H4657+I4657</f>
        <v>0</v>
      </c>
      <c r="K4657" s="0" t="n">
        <f aca="false">MIN(IF(C4657=1,F4657-H4657,F4657),Assumptions!$C$13,MAX(0,($B$5-P4656)/$B$6))</f>
        <v>0</v>
      </c>
      <c r="L4657" s="0" t="n">
        <f aca="false">IF(C4657=1,0,MIN(F4657-K4657,Assumptions!$C$15,MAX(0,$B$10-O4656-M4657)))</f>
        <v>200</v>
      </c>
      <c r="M4657" s="0" t="n">
        <f aca="false">'Profiles 8760'!H4646</f>
        <v>137200</v>
      </c>
      <c r="N4657" s="0" t="n">
        <f aca="false">J4657+L4657</f>
        <v>200</v>
      </c>
      <c r="O4657" s="0" t="n">
        <f aca="false">O4656+N4657</f>
        <v>436320.629256538</v>
      </c>
      <c r="P4657" s="0" t="n">
        <f aca="false">MIN($B$5,P4656+K4657*$B$6-I4657)</f>
        <v>510.81</v>
      </c>
      <c r="Q4657" s="0" t="n">
        <f aca="false">MAX(0,F4657-H4657-K4657-L4657)</f>
        <v>82.1557792</v>
      </c>
    </row>
    <row r="4658" customFormat="false" ht="15" hidden="false" customHeight="false" outlineLevel="0" collapsed="false">
      <c r="A4658" s="0" t="n">
        <f aca="false">'Profiles 8760'!A4647</f>
        <v>4645</v>
      </c>
      <c r="B4658" s="0" t="n">
        <f aca="false">'Profiles 8760'!B4647</f>
        <v>7</v>
      </c>
      <c r="C4658" s="0" t="n">
        <f aca="false">'Profiles 8760'!E4647</f>
        <v>0</v>
      </c>
      <c r="D4658" s="0" t="n">
        <f aca="false">'Profiles 8760'!F4647</f>
        <v>0.899508</v>
      </c>
      <c r="E4658" s="0" t="n">
        <f aca="false">'Profiles 8760'!G4647</f>
        <v>0.883402</v>
      </c>
      <c r="F4658" s="0" t="n">
        <f aca="false">D4658*Assumptions!$C$11*$B$7+E4658*Assumptions!$C$12*$B$8</f>
        <v>295.9090522</v>
      </c>
      <c r="G4658" s="0" t="n">
        <f aca="false">C4658*Assumptions!$C$15</f>
        <v>0</v>
      </c>
      <c r="H4658" s="0" t="n">
        <f aca="false">MIN(F4658,G4658)</f>
        <v>0</v>
      </c>
      <c r="I4658" s="0" t="n">
        <f aca="false">IF(C4658=1,MIN(G4658-H4658,Assumptions!$C$13,P4657),0)</f>
        <v>0</v>
      </c>
      <c r="J4658" s="0" t="n">
        <f aca="false">H4658+I4658</f>
        <v>0</v>
      </c>
      <c r="K4658" s="0" t="n">
        <f aca="false">MIN(IF(C4658=1,F4658-H4658,F4658),Assumptions!$C$13,MAX(0,($B$5-P4657)/$B$6))</f>
        <v>0</v>
      </c>
      <c r="L4658" s="0" t="n">
        <f aca="false">IF(C4658=1,0,MIN(F4658-K4658,Assumptions!$C$15,MAX(0,$B$10-O4657-M4658)))</f>
        <v>200</v>
      </c>
      <c r="M4658" s="0" t="n">
        <f aca="false">'Profiles 8760'!H4647</f>
        <v>137200</v>
      </c>
      <c r="N4658" s="0" t="n">
        <f aca="false">J4658+L4658</f>
        <v>200</v>
      </c>
      <c r="O4658" s="0" t="n">
        <f aca="false">O4657+N4658</f>
        <v>436520.629256538</v>
      </c>
      <c r="P4658" s="0" t="n">
        <f aca="false">MIN($B$5,P4657+K4658*$B$6-I4658)</f>
        <v>510.81</v>
      </c>
      <c r="Q4658" s="0" t="n">
        <f aca="false">MAX(0,F4658-H4658-K4658-L4658)</f>
        <v>95.9090522</v>
      </c>
    </row>
    <row r="4659" customFormat="false" ht="15" hidden="false" customHeight="false" outlineLevel="0" collapsed="false">
      <c r="A4659" s="0" t="n">
        <f aca="false">'Profiles 8760'!A4648</f>
        <v>4646</v>
      </c>
      <c r="B4659" s="0" t="n">
        <f aca="false">'Profiles 8760'!B4648</f>
        <v>7</v>
      </c>
      <c r="C4659" s="0" t="n">
        <f aca="false">'Profiles 8760'!E4648</f>
        <v>0</v>
      </c>
      <c r="D4659" s="0" t="n">
        <f aca="false">'Profiles 8760'!F4648</f>
        <v>0.866447</v>
      </c>
      <c r="E4659" s="0" t="n">
        <f aca="false">'Profiles 8760'!G4648</f>
        <v>0.524682</v>
      </c>
      <c r="F4659" s="0" t="n">
        <f aca="false">D4659*Assumptions!$C$11*$B$7+E4659*Assumptions!$C$12*$B$8</f>
        <v>271.6893874</v>
      </c>
      <c r="G4659" s="0" t="n">
        <f aca="false">C4659*Assumptions!$C$15</f>
        <v>0</v>
      </c>
      <c r="H4659" s="0" t="n">
        <f aca="false">MIN(F4659,G4659)</f>
        <v>0</v>
      </c>
      <c r="I4659" s="0" t="n">
        <f aca="false">IF(C4659=1,MIN(G4659-H4659,Assumptions!$C$13,P4658),0)</f>
        <v>0</v>
      </c>
      <c r="J4659" s="0" t="n">
        <f aca="false">H4659+I4659</f>
        <v>0</v>
      </c>
      <c r="K4659" s="0" t="n">
        <f aca="false">MIN(IF(C4659=1,F4659-H4659,F4659),Assumptions!$C$13,MAX(0,($B$5-P4658)/$B$6))</f>
        <v>0</v>
      </c>
      <c r="L4659" s="0" t="n">
        <f aca="false">IF(C4659=1,0,MIN(F4659-K4659,Assumptions!$C$15,MAX(0,$B$10-O4658-M4659)))</f>
        <v>200</v>
      </c>
      <c r="M4659" s="0" t="n">
        <f aca="false">'Profiles 8760'!H4648</f>
        <v>137200</v>
      </c>
      <c r="N4659" s="0" t="n">
        <f aca="false">J4659+L4659</f>
        <v>200</v>
      </c>
      <c r="O4659" s="0" t="n">
        <f aca="false">O4658+N4659</f>
        <v>436720.629256538</v>
      </c>
      <c r="P4659" s="0" t="n">
        <f aca="false">MIN($B$5,P4658+K4659*$B$6-I4659)</f>
        <v>510.81</v>
      </c>
      <c r="Q4659" s="0" t="n">
        <f aca="false">MAX(0,F4659-H4659-K4659-L4659)</f>
        <v>71.6893874</v>
      </c>
    </row>
    <row r="4660" customFormat="false" ht="15" hidden="false" customHeight="false" outlineLevel="0" collapsed="false">
      <c r="A4660" s="0" t="n">
        <f aca="false">'Profiles 8760'!A4649</f>
        <v>4647</v>
      </c>
      <c r="B4660" s="0" t="n">
        <f aca="false">'Profiles 8760'!B4649</f>
        <v>7</v>
      </c>
      <c r="C4660" s="0" t="n">
        <f aca="false">'Profiles 8760'!E4649</f>
        <v>0</v>
      </c>
      <c r="D4660" s="0" t="n">
        <f aca="false">'Profiles 8760'!F4649</f>
        <v>0.770979</v>
      </c>
      <c r="E4660" s="0" t="n">
        <f aca="false">'Profiles 8760'!G4649</f>
        <v>0.555397</v>
      </c>
      <c r="F4660" s="0" t="n">
        <f aca="false">D4660*Assumptions!$C$11*$B$7+E4660*Assumptions!$C$12*$B$8</f>
        <v>245.3744725</v>
      </c>
      <c r="G4660" s="0" t="n">
        <f aca="false">C4660*Assumptions!$C$15</f>
        <v>0</v>
      </c>
      <c r="H4660" s="0" t="n">
        <f aca="false">MIN(F4660,G4660)</f>
        <v>0</v>
      </c>
      <c r="I4660" s="0" t="n">
        <f aca="false">IF(C4660=1,MIN(G4660-H4660,Assumptions!$C$13,P4659),0)</f>
        <v>0</v>
      </c>
      <c r="J4660" s="0" t="n">
        <f aca="false">H4660+I4660</f>
        <v>0</v>
      </c>
      <c r="K4660" s="0" t="n">
        <f aca="false">MIN(IF(C4660=1,F4660-H4660,F4660),Assumptions!$C$13,MAX(0,($B$5-P4659)/$B$6))</f>
        <v>0</v>
      </c>
      <c r="L4660" s="0" t="n">
        <f aca="false">IF(C4660=1,0,MIN(F4660-K4660,Assumptions!$C$15,MAX(0,$B$10-O4659-M4660)))</f>
        <v>200</v>
      </c>
      <c r="M4660" s="0" t="n">
        <f aca="false">'Profiles 8760'!H4649</f>
        <v>137200</v>
      </c>
      <c r="N4660" s="0" t="n">
        <f aca="false">J4660+L4660</f>
        <v>200</v>
      </c>
      <c r="O4660" s="0" t="n">
        <f aca="false">O4659+N4660</f>
        <v>436920.629256538</v>
      </c>
      <c r="P4660" s="0" t="n">
        <f aca="false">MIN($B$5,P4659+K4660*$B$6-I4660)</f>
        <v>510.81</v>
      </c>
      <c r="Q4660" s="0" t="n">
        <f aca="false">MAX(0,F4660-H4660-K4660-L4660)</f>
        <v>45.3744725</v>
      </c>
    </row>
    <row r="4661" customFormat="false" ht="15" hidden="false" customHeight="false" outlineLevel="0" collapsed="false">
      <c r="A4661" s="0" t="n">
        <f aca="false">'Profiles 8760'!A4650</f>
        <v>4648</v>
      </c>
      <c r="B4661" s="0" t="n">
        <f aca="false">'Profiles 8760'!B4650</f>
        <v>7</v>
      </c>
      <c r="C4661" s="0" t="n">
        <f aca="false">'Profiles 8760'!E4650</f>
        <v>0</v>
      </c>
      <c r="D4661" s="0" t="n">
        <f aca="false">'Profiles 8760'!F4650</f>
        <v>0.623981</v>
      </c>
      <c r="E4661" s="0" t="n">
        <f aca="false">'Profiles 8760'!G4650</f>
        <v>0.52583</v>
      </c>
      <c r="F4661" s="0" t="n">
        <f aca="false">D4661*Assumptions!$C$11*$B$7+E4661*Assumptions!$C$12*$B$8</f>
        <v>201.7121598</v>
      </c>
      <c r="G4661" s="0" t="n">
        <f aca="false">C4661*Assumptions!$C$15</f>
        <v>0</v>
      </c>
      <c r="H4661" s="0" t="n">
        <f aca="false">MIN(F4661,G4661)</f>
        <v>0</v>
      </c>
      <c r="I4661" s="0" t="n">
        <f aca="false">IF(C4661=1,MIN(G4661-H4661,Assumptions!$C$13,P4660),0)</f>
        <v>0</v>
      </c>
      <c r="J4661" s="0" t="n">
        <f aca="false">H4661+I4661</f>
        <v>0</v>
      </c>
      <c r="K4661" s="0" t="n">
        <f aca="false">MIN(IF(C4661=1,F4661-H4661,F4661),Assumptions!$C$13,MAX(0,($B$5-P4660)/$B$6))</f>
        <v>0</v>
      </c>
      <c r="L4661" s="0" t="n">
        <f aca="false">IF(C4661=1,0,MIN(F4661-K4661,Assumptions!$C$15,MAX(0,$B$10-O4660-M4661)))</f>
        <v>200</v>
      </c>
      <c r="M4661" s="0" t="n">
        <f aca="false">'Profiles 8760'!H4650</f>
        <v>137200</v>
      </c>
      <c r="N4661" s="0" t="n">
        <f aca="false">J4661+L4661</f>
        <v>200</v>
      </c>
      <c r="O4661" s="0" t="n">
        <f aca="false">O4660+N4661</f>
        <v>437120.629256538</v>
      </c>
      <c r="P4661" s="0" t="n">
        <f aca="false">MIN($B$5,P4660+K4661*$B$6-I4661)</f>
        <v>510.81</v>
      </c>
      <c r="Q4661" s="0" t="n">
        <f aca="false">MAX(0,F4661-H4661-K4661-L4661)</f>
        <v>1.71215980000002</v>
      </c>
    </row>
    <row r="4662" customFormat="false" ht="15" hidden="false" customHeight="false" outlineLevel="0" collapsed="false">
      <c r="A4662" s="0" t="n">
        <f aca="false">'Profiles 8760'!A4651</f>
        <v>4649</v>
      </c>
      <c r="B4662" s="0" t="n">
        <f aca="false">'Profiles 8760'!B4651</f>
        <v>7</v>
      </c>
      <c r="C4662" s="0" t="n">
        <f aca="false">'Profiles 8760'!E4651</f>
        <v>0</v>
      </c>
      <c r="D4662" s="0" t="n">
        <f aca="false">'Profiles 8760'!F4651</f>
        <v>0.442808</v>
      </c>
      <c r="E4662" s="0" t="n">
        <f aca="false">'Profiles 8760'!G4651</f>
        <v>0.589226</v>
      </c>
      <c r="F4662" s="0" t="n">
        <f aca="false">D4662*Assumptions!$C$11*$B$7+E4662*Assumptions!$C$12*$B$8</f>
        <v>151.9822938</v>
      </c>
      <c r="G4662" s="0" t="n">
        <f aca="false">C4662*Assumptions!$C$15</f>
        <v>0</v>
      </c>
      <c r="H4662" s="0" t="n">
        <f aca="false">MIN(F4662,G4662)</f>
        <v>0</v>
      </c>
      <c r="I4662" s="0" t="n">
        <f aca="false">IF(C4662=1,MIN(G4662-H4662,Assumptions!$C$13,P4661),0)</f>
        <v>0</v>
      </c>
      <c r="J4662" s="0" t="n">
        <f aca="false">H4662+I4662</f>
        <v>0</v>
      </c>
      <c r="K4662" s="0" t="n">
        <f aca="false">MIN(IF(C4662=1,F4662-H4662,F4662),Assumptions!$C$13,MAX(0,($B$5-P4661)/$B$6))</f>
        <v>0</v>
      </c>
      <c r="L4662" s="0" t="n">
        <f aca="false">IF(C4662=1,0,MIN(F4662-K4662,Assumptions!$C$15,MAX(0,$B$10-O4661-M4662)))</f>
        <v>151.9822938</v>
      </c>
      <c r="M4662" s="0" t="n">
        <f aca="false">'Profiles 8760'!H4651</f>
        <v>137200</v>
      </c>
      <c r="N4662" s="0" t="n">
        <f aca="false">J4662+L4662</f>
        <v>151.9822938</v>
      </c>
      <c r="O4662" s="0" t="n">
        <f aca="false">O4661+N4662</f>
        <v>437272.611550338</v>
      </c>
      <c r="P4662" s="0" t="n">
        <f aca="false">MIN($B$5,P4661+K4662*$B$6-I4662)</f>
        <v>510.81</v>
      </c>
      <c r="Q4662" s="0" t="n">
        <f aca="false">MAX(0,F4662-H4662-K4662-L4662)</f>
        <v>0</v>
      </c>
    </row>
    <row r="4663" customFormat="false" ht="15" hidden="false" customHeight="false" outlineLevel="0" collapsed="false">
      <c r="A4663" s="0" t="n">
        <f aca="false">'Profiles 8760'!A4652</f>
        <v>4650</v>
      </c>
      <c r="B4663" s="0" t="n">
        <f aca="false">'Profiles 8760'!B4652</f>
        <v>7</v>
      </c>
      <c r="C4663" s="0" t="n">
        <f aca="false">'Profiles 8760'!E4652</f>
        <v>0</v>
      </c>
      <c r="D4663" s="0" t="n">
        <f aca="false">'Profiles 8760'!F4652</f>
        <v>0.250649</v>
      </c>
      <c r="E4663" s="0" t="n">
        <f aca="false">'Profiles 8760'!G4652</f>
        <v>0.488397</v>
      </c>
      <c r="F4663" s="0" t="n">
        <f aca="false">D4663*Assumptions!$C$11*$B$7+E4663*Assumptions!$C$12*$B$8</f>
        <v>92.3628685</v>
      </c>
      <c r="G4663" s="0" t="n">
        <f aca="false">C4663*Assumptions!$C$15</f>
        <v>0</v>
      </c>
      <c r="H4663" s="0" t="n">
        <f aca="false">MIN(F4663,G4663)</f>
        <v>0</v>
      </c>
      <c r="I4663" s="0" t="n">
        <f aca="false">IF(C4663=1,MIN(G4663-H4663,Assumptions!$C$13,P4662),0)</f>
        <v>0</v>
      </c>
      <c r="J4663" s="0" t="n">
        <f aca="false">H4663+I4663</f>
        <v>0</v>
      </c>
      <c r="K4663" s="0" t="n">
        <f aca="false">MIN(IF(C4663=1,F4663-H4663,F4663),Assumptions!$C$13,MAX(0,($B$5-P4662)/$B$6))</f>
        <v>0</v>
      </c>
      <c r="L4663" s="0" t="n">
        <f aca="false">IF(C4663=1,0,MIN(F4663-K4663,Assumptions!$C$15,MAX(0,$B$10-O4662-M4663)))</f>
        <v>92.3628685</v>
      </c>
      <c r="M4663" s="0" t="n">
        <f aca="false">'Profiles 8760'!H4652</f>
        <v>137200</v>
      </c>
      <c r="N4663" s="0" t="n">
        <f aca="false">J4663+L4663</f>
        <v>92.3628685</v>
      </c>
      <c r="O4663" s="0" t="n">
        <f aca="false">O4662+N4663</f>
        <v>437364.974418838</v>
      </c>
      <c r="P4663" s="0" t="n">
        <f aca="false">MIN($B$5,P4662+K4663*$B$6-I4663)</f>
        <v>510.81</v>
      </c>
      <c r="Q4663" s="0" t="n">
        <f aca="false">MAX(0,F4663-H4663-K4663-L4663)</f>
        <v>0</v>
      </c>
    </row>
    <row r="4664" customFormat="false" ht="15" hidden="false" customHeight="false" outlineLevel="0" collapsed="false">
      <c r="A4664" s="0" t="n">
        <f aca="false">'Profiles 8760'!A4653</f>
        <v>4651</v>
      </c>
      <c r="B4664" s="0" t="n">
        <f aca="false">'Profiles 8760'!B4653</f>
        <v>7</v>
      </c>
      <c r="C4664" s="0" t="n">
        <f aca="false">'Profiles 8760'!E4653</f>
        <v>0</v>
      </c>
      <c r="D4664" s="0" t="n">
        <f aca="false">'Profiles 8760'!F4653</f>
        <v>0.07795</v>
      </c>
      <c r="E4664" s="0" t="n">
        <f aca="false">'Profiles 8760'!G4653</f>
        <v>0.613034</v>
      </c>
      <c r="F4664" s="0" t="n">
        <f aca="false">D4664*Assumptions!$C$11*$B$7+E4664*Assumptions!$C$12*$B$8</f>
        <v>47.5850506</v>
      </c>
      <c r="G4664" s="0" t="n">
        <f aca="false">C4664*Assumptions!$C$15</f>
        <v>0</v>
      </c>
      <c r="H4664" s="0" t="n">
        <f aca="false">MIN(F4664,G4664)</f>
        <v>0</v>
      </c>
      <c r="I4664" s="0" t="n">
        <f aca="false">IF(C4664=1,MIN(G4664-H4664,Assumptions!$C$13,P4663),0)</f>
        <v>0</v>
      </c>
      <c r="J4664" s="0" t="n">
        <f aca="false">H4664+I4664</f>
        <v>0</v>
      </c>
      <c r="K4664" s="0" t="n">
        <f aca="false">MIN(IF(C4664=1,F4664-H4664,F4664),Assumptions!$C$13,MAX(0,($B$5-P4663)/$B$6))</f>
        <v>0</v>
      </c>
      <c r="L4664" s="0" t="n">
        <f aca="false">IF(C4664=1,0,MIN(F4664-K4664,Assumptions!$C$15,MAX(0,$B$10-O4663-M4664)))</f>
        <v>47.5850506</v>
      </c>
      <c r="M4664" s="0" t="n">
        <f aca="false">'Profiles 8760'!H4653</f>
        <v>137200</v>
      </c>
      <c r="N4664" s="0" t="n">
        <f aca="false">J4664+L4664</f>
        <v>47.5850506</v>
      </c>
      <c r="O4664" s="0" t="n">
        <f aca="false">O4663+N4664</f>
        <v>437412.559469438</v>
      </c>
      <c r="P4664" s="0" t="n">
        <f aca="false">MIN($B$5,P4663+K4664*$B$6-I4664)</f>
        <v>510.81</v>
      </c>
      <c r="Q4664" s="0" t="n">
        <f aca="false">MAX(0,F4664-H4664-K4664-L4664)</f>
        <v>0</v>
      </c>
    </row>
    <row r="4665" customFormat="false" ht="15" hidden="false" customHeight="false" outlineLevel="0" collapsed="false">
      <c r="A4665" s="0" t="n">
        <f aca="false">'Profiles 8760'!A4654</f>
        <v>4652</v>
      </c>
      <c r="B4665" s="0" t="n">
        <f aca="false">'Profiles 8760'!B4654</f>
        <v>7</v>
      </c>
      <c r="C4665" s="0" t="n">
        <f aca="false">'Profiles 8760'!E4654</f>
        <v>1</v>
      </c>
      <c r="D4665" s="0" t="n">
        <f aca="false">'Profiles 8760'!F4654</f>
        <v>0</v>
      </c>
      <c r="E4665" s="0" t="n">
        <f aca="false">'Profiles 8760'!G4654</f>
        <v>0.589903</v>
      </c>
      <c r="F4665" s="0" t="n">
        <f aca="false">D4665*Assumptions!$C$11*$B$7+E4665*Assumptions!$C$12*$B$8</f>
        <v>24.1270327</v>
      </c>
      <c r="G4665" s="0" t="n">
        <f aca="false">C4665*Assumptions!$C$15</f>
        <v>200</v>
      </c>
      <c r="H4665" s="0" t="n">
        <f aca="false">MIN(F4665,G4665)</f>
        <v>24.1270327</v>
      </c>
      <c r="I4665" s="0" t="n">
        <f aca="false">IF(C4665=1,MIN(G4665-H4665,Assumptions!$C$13,P4664),0)</f>
        <v>175.8729673</v>
      </c>
      <c r="J4665" s="0" t="n">
        <f aca="false">H4665+I4665</f>
        <v>200</v>
      </c>
      <c r="K4665" s="0" t="n">
        <f aca="false">MIN(IF(C4665=1,F4665-H4665,F4665),Assumptions!$C$13,MAX(0,($B$5-P4664)/$B$6))</f>
        <v>0</v>
      </c>
      <c r="L4665" s="0" t="n">
        <f aca="false">IF(C4665=1,0,MIN(F4665-K4665,Assumptions!$C$15,MAX(0,$B$10-O4664-M4665)))</f>
        <v>0</v>
      </c>
      <c r="M4665" s="0" t="n">
        <f aca="false">'Profiles 8760'!H4654</f>
        <v>137000</v>
      </c>
      <c r="N4665" s="0" t="n">
        <f aca="false">J4665+L4665</f>
        <v>200</v>
      </c>
      <c r="O4665" s="0" t="n">
        <f aca="false">O4664+N4665</f>
        <v>437612.559469438</v>
      </c>
      <c r="P4665" s="0" t="n">
        <f aca="false">MIN($B$5,P4664+K4665*$B$6-I4665)</f>
        <v>334.9370327</v>
      </c>
      <c r="Q4665" s="0" t="n">
        <f aca="false">MAX(0,F4665-H4665-K4665-L4665)</f>
        <v>0</v>
      </c>
    </row>
    <row r="4666" customFormat="false" ht="15" hidden="false" customHeight="false" outlineLevel="0" collapsed="false">
      <c r="A4666" s="0" t="n">
        <f aca="false">'Profiles 8760'!A4655</f>
        <v>4653</v>
      </c>
      <c r="B4666" s="0" t="n">
        <f aca="false">'Profiles 8760'!B4655</f>
        <v>7</v>
      </c>
      <c r="C4666" s="0" t="n">
        <f aca="false">'Profiles 8760'!E4655</f>
        <v>1</v>
      </c>
      <c r="D4666" s="0" t="n">
        <f aca="false">'Profiles 8760'!F4655</f>
        <v>0</v>
      </c>
      <c r="E4666" s="0" t="n">
        <f aca="false">'Profiles 8760'!G4655</f>
        <v>0.541993</v>
      </c>
      <c r="F4666" s="0" t="n">
        <f aca="false">D4666*Assumptions!$C$11*$B$7+E4666*Assumptions!$C$12*$B$8</f>
        <v>22.1675137</v>
      </c>
      <c r="G4666" s="0" t="n">
        <f aca="false">C4666*Assumptions!$C$15</f>
        <v>200</v>
      </c>
      <c r="H4666" s="0" t="n">
        <f aca="false">MIN(F4666,G4666)</f>
        <v>22.1675137</v>
      </c>
      <c r="I4666" s="0" t="n">
        <f aca="false">IF(C4666=1,MIN(G4666-H4666,Assumptions!$C$13,P4665),0)</f>
        <v>177.8324863</v>
      </c>
      <c r="J4666" s="0" t="n">
        <f aca="false">H4666+I4666</f>
        <v>200</v>
      </c>
      <c r="K4666" s="0" t="n">
        <f aca="false">MIN(IF(C4666=1,F4666-H4666,F4666),Assumptions!$C$13,MAX(0,($B$5-P4665)/$B$6))</f>
        <v>0</v>
      </c>
      <c r="L4666" s="0" t="n">
        <f aca="false">IF(C4666=1,0,MIN(F4666-K4666,Assumptions!$C$15,MAX(0,$B$10-O4665-M4666)))</f>
        <v>0</v>
      </c>
      <c r="M4666" s="0" t="n">
        <f aca="false">'Profiles 8760'!H4655</f>
        <v>136800</v>
      </c>
      <c r="N4666" s="0" t="n">
        <f aca="false">J4666+L4666</f>
        <v>200</v>
      </c>
      <c r="O4666" s="0" t="n">
        <f aca="false">O4665+N4666</f>
        <v>437812.559469438</v>
      </c>
      <c r="P4666" s="0" t="n">
        <f aca="false">MIN($B$5,P4665+K4666*$B$6-I4666)</f>
        <v>157.1045464</v>
      </c>
      <c r="Q4666" s="0" t="n">
        <f aca="false">MAX(0,F4666-H4666-K4666-L4666)</f>
        <v>0</v>
      </c>
    </row>
    <row r="4667" customFormat="false" ht="15" hidden="false" customHeight="false" outlineLevel="0" collapsed="false">
      <c r="A4667" s="0" t="n">
        <f aca="false">'Profiles 8760'!A4656</f>
        <v>4654</v>
      </c>
      <c r="B4667" s="0" t="n">
        <f aca="false">'Profiles 8760'!B4656</f>
        <v>7</v>
      </c>
      <c r="C4667" s="0" t="n">
        <f aca="false">'Profiles 8760'!E4656</f>
        <v>0</v>
      </c>
      <c r="D4667" s="0" t="n">
        <f aca="false">'Profiles 8760'!F4656</f>
        <v>0</v>
      </c>
      <c r="E4667" s="0" t="n">
        <f aca="false">'Profiles 8760'!G4656</f>
        <v>1</v>
      </c>
      <c r="F4667" s="0" t="n">
        <f aca="false">D4667*Assumptions!$C$11*$B$7+E4667*Assumptions!$C$12*$B$8</f>
        <v>40.9</v>
      </c>
      <c r="G4667" s="0" t="n">
        <f aca="false">C4667*Assumptions!$C$15</f>
        <v>0</v>
      </c>
      <c r="H4667" s="0" t="n">
        <f aca="false">MIN(F4667,G4667)</f>
        <v>0</v>
      </c>
      <c r="I4667" s="0" t="n">
        <f aca="false">IF(C4667=1,MIN(G4667-H4667,Assumptions!$C$13,P4666),0)</f>
        <v>0</v>
      </c>
      <c r="J4667" s="0" t="n">
        <f aca="false">H4667+I4667</f>
        <v>0</v>
      </c>
      <c r="K4667" s="0" t="n">
        <f aca="false">MIN(IF(C4667=1,F4667-H4667,F4667),Assumptions!$C$13,MAX(0,($B$5-P4666)/$B$6))</f>
        <v>40.9</v>
      </c>
      <c r="L4667" s="0" t="n">
        <f aca="false">IF(C4667=1,0,MIN(F4667-K4667,Assumptions!$C$15,MAX(0,$B$10-O4666-M4667)))</f>
        <v>0</v>
      </c>
      <c r="M4667" s="0" t="n">
        <f aca="false">'Profiles 8760'!H4656</f>
        <v>136800</v>
      </c>
      <c r="N4667" s="0" t="n">
        <f aca="false">J4667+L4667</f>
        <v>0</v>
      </c>
      <c r="O4667" s="0" t="n">
        <f aca="false">O4666+N4667</f>
        <v>437812.559469438</v>
      </c>
      <c r="P4667" s="0" t="n">
        <f aca="false">MIN($B$5,P4666+K4667*$B$6-I4667)</f>
        <v>192.5566664</v>
      </c>
      <c r="Q4667" s="0" t="n">
        <f aca="false">MAX(0,F4667-H4667-K4667-L4667)</f>
        <v>0</v>
      </c>
    </row>
    <row r="4668" customFormat="false" ht="15" hidden="false" customHeight="false" outlineLevel="0" collapsed="false">
      <c r="A4668" s="0" t="n">
        <f aca="false">'Profiles 8760'!A4657</f>
        <v>4655</v>
      </c>
      <c r="B4668" s="0" t="n">
        <f aca="false">'Profiles 8760'!B4657</f>
        <v>7</v>
      </c>
      <c r="C4668" s="0" t="n">
        <f aca="false">'Profiles 8760'!E4657</f>
        <v>0</v>
      </c>
      <c r="D4668" s="0" t="n">
        <f aca="false">'Profiles 8760'!F4657</f>
        <v>0</v>
      </c>
      <c r="E4668" s="0" t="n">
        <f aca="false">'Profiles 8760'!G4657</f>
        <v>1</v>
      </c>
      <c r="F4668" s="0" t="n">
        <f aca="false">D4668*Assumptions!$C$11*$B$7+E4668*Assumptions!$C$12*$B$8</f>
        <v>40.9</v>
      </c>
      <c r="G4668" s="0" t="n">
        <f aca="false">C4668*Assumptions!$C$15</f>
        <v>0</v>
      </c>
      <c r="H4668" s="0" t="n">
        <f aca="false">MIN(F4668,G4668)</f>
        <v>0</v>
      </c>
      <c r="I4668" s="0" t="n">
        <f aca="false">IF(C4668=1,MIN(G4668-H4668,Assumptions!$C$13,P4667),0)</f>
        <v>0</v>
      </c>
      <c r="J4668" s="0" t="n">
        <f aca="false">H4668+I4668</f>
        <v>0</v>
      </c>
      <c r="K4668" s="0" t="n">
        <f aca="false">MIN(IF(C4668=1,F4668-H4668,F4668),Assumptions!$C$13,MAX(0,($B$5-P4667)/$B$6))</f>
        <v>40.9</v>
      </c>
      <c r="L4668" s="0" t="n">
        <f aca="false">IF(C4668=1,0,MIN(F4668-K4668,Assumptions!$C$15,MAX(0,$B$10-O4667-M4668)))</f>
        <v>0</v>
      </c>
      <c r="M4668" s="0" t="n">
        <f aca="false">'Profiles 8760'!H4657</f>
        <v>136800</v>
      </c>
      <c r="N4668" s="0" t="n">
        <f aca="false">J4668+L4668</f>
        <v>0</v>
      </c>
      <c r="O4668" s="0" t="n">
        <f aca="false">O4667+N4668</f>
        <v>437812.559469438</v>
      </c>
      <c r="P4668" s="0" t="n">
        <f aca="false">MIN($B$5,P4667+K4668*$B$6-I4668)</f>
        <v>228.0087864</v>
      </c>
      <c r="Q4668" s="0" t="n">
        <f aca="false">MAX(0,F4668-H4668-K4668-L4668)</f>
        <v>0</v>
      </c>
    </row>
    <row r="4669" customFormat="false" ht="15" hidden="false" customHeight="false" outlineLevel="0" collapsed="false">
      <c r="A4669" s="0" t="n">
        <f aca="false">'Profiles 8760'!A4658</f>
        <v>4656</v>
      </c>
      <c r="B4669" s="0" t="n">
        <f aca="false">'Profiles 8760'!B4658</f>
        <v>7</v>
      </c>
      <c r="C4669" s="0" t="n">
        <f aca="false">'Profiles 8760'!E4658</f>
        <v>0</v>
      </c>
      <c r="D4669" s="0" t="n">
        <f aca="false">'Profiles 8760'!F4658</f>
        <v>0</v>
      </c>
      <c r="E4669" s="0" t="n">
        <f aca="false">'Profiles 8760'!G4658</f>
        <v>1</v>
      </c>
      <c r="F4669" s="0" t="n">
        <f aca="false">D4669*Assumptions!$C$11*$B$7+E4669*Assumptions!$C$12*$B$8</f>
        <v>40.9</v>
      </c>
      <c r="G4669" s="0" t="n">
        <f aca="false">C4669*Assumptions!$C$15</f>
        <v>0</v>
      </c>
      <c r="H4669" s="0" t="n">
        <f aca="false">MIN(F4669,G4669)</f>
        <v>0</v>
      </c>
      <c r="I4669" s="0" t="n">
        <f aca="false">IF(C4669=1,MIN(G4669-H4669,Assumptions!$C$13,P4668),0)</f>
        <v>0</v>
      </c>
      <c r="J4669" s="0" t="n">
        <f aca="false">H4669+I4669</f>
        <v>0</v>
      </c>
      <c r="K4669" s="0" t="n">
        <f aca="false">MIN(IF(C4669=1,F4669-H4669,F4669),Assumptions!$C$13,MAX(0,($B$5-P4668)/$B$6))</f>
        <v>40.9</v>
      </c>
      <c r="L4669" s="0" t="n">
        <f aca="false">IF(C4669=1,0,MIN(F4669-K4669,Assumptions!$C$15,MAX(0,$B$10-O4668-M4669)))</f>
        <v>0</v>
      </c>
      <c r="M4669" s="0" t="n">
        <f aca="false">'Profiles 8760'!H4658</f>
        <v>136800</v>
      </c>
      <c r="N4669" s="0" t="n">
        <f aca="false">J4669+L4669</f>
        <v>0</v>
      </c>
      <c r="O4669" s="0" t="n">
        <f aca="false">O4668+N4669</f>
        <v>437812.559469438</v>
      </c>
      <c r="P4669" s="0" t="n">
        <f aca="false">MIN($B$5,P4668+K4669*$B$6-I4669)</f>
        <v>263.4609064</v>
      </c>
      <c r="Q4669" s="0" t="n">
        <f aca="false">MAX(0,F4669-H4669-K4669-L4669)</f>
        <v>0</v>
      </c>
    </row>
    <row r="4670" customFormat="false" ht="15" hidden="false" customHeight="false" outlineLevel="0" collapsed="false">
      <c r="A4670" s="0" t="n">
        <f aca="false">'Profiles 8760'!A4659</f>
        <v>4657</v>
      </c>
      <c r="B4670" s="0" t="n">
        <f aca="false">'Profiles 8760'!B4659</f>
        <v>7</v>
      </c>
      <c r="C4670" s="0" t="n">
        <f aca="false">'Profiles 8760'!E4659</f>
        <v>0</v>
      </c>
      <c r="D4670" s="0" t="n">
        <f aca="false">'Profiles 8760'!F4659</f>
        <v>0</v>
      </c>
      <c r="E4670" s="0" t="n">
        <f aca="false">'Profiles 8760'!G4659</f>
        <v>0.703291</v>
      </c>
      <c r="F4670" s="0" t="n">
        <f aca="false">D4670*Assumptions!$C$11*$B$7+E4670*Assumptions!$C$12*$B$8</f>
        <v>28.7646019</v>
      </c>
      <c r="G4670" s="0" t="n">
        <f aca="false">C4670*Assumptions!$C$15</f>
        <v>0</v>
      </c>
      <c r="H4670" s="0" t="n">
        <f aca="false">MIN(F4670,G4670)</f>
        <v>0</v>
      </c>
      <c r="I4670" s="0" t="n">
        <f aca="false">IF(C4670=1,MIN(G4670-H4670,Assumptions!$C$13,P4669),0)</f>
        <v>0</v>
      </c>
      <c r="J4670" s="0" t="n">
        <f aca="false">H4670+I4670</f>
        <v>0</v>
      </c>
      <c r="K4670" s="0" t="n">
        <f aca="false">MIN(IF(C4670=1,F4670-H4670,F4670),Assumptions!$C$13,MAX(0,($B$5-P4669)/$B$6))</f>
        <v>28.7646019</v>
      </c>
      <c r="L4670" s="0" t="n">
        <f aca="false">IF(C4670=1,0,MIN(F4670-K4670,Assumptions!$C$15,MAX(0,$B$10-O4669-M4670)))</f>
        <v>0</v>
      </c>
      <c r="M4670" s="0" t="n">
        <f aca="false">'Profiles 8760'!H4659</f>
        <v>136800</v>
      </c>
      <c r="N4670" s="0" t="n">
        <f aca="false">J4670+L4670</f>
        <v>0</v>
      </c>
      <c r="O4670" s="0" t="n">
        <f aca="false">O4669+N4670</f>
        <v>437812.559469438</v>
      </c>
      <c r="P4670" s="0" t="n">
        <f aca="false">MIN($B$5,P4669+K4670*$B$6-I4670)</f>
        <v>288.39406332692</v>
      </c>
      <c r="Q4670" s="0" t="n">
        <f aca="false">MAX(0,F4670-H4670-K4670-L4670)</f>
        <v>0</v>
      </c>
    </row>
    <row r="4671" customFormat="false" ht="15" hidden="false" customHeight="false" outlineLevel="0" collapsed="false">
      <c r="A4671" s="0" t="n">
        <f aca="false">'Profiles 8760'!A4660</f>
        <v>4658</v>
      </c>
      <c r="B4671" s="0" t="n">
        <f aca="false">'Profiles 8760'!B4660</f>
        <v>7</v>
      </c>
      <c r="C4671" s="0" t="n">
        <f aca="false">'Profiles 8760'!E4660</f>
        <v>0</v>
      </c>
      <c r="D4671" s="0" t="n">
        <f aca="false">'Profiles 8760'!F4660</f>
        <v>0</v>
      </c>
      <c r="E4671" s="0" t="n">
        <f aca="false">'Profiles 8760'!G4660</f>
        <v>0.988493</v>
      </c>
      <c r="F4671" s="0" t="n">
        <f aca="false">D4671*Assumptions!$C$11*$B$7+E4671*Assumptions!$C$12*$B$8</f>
        <v>40.4293637</v>
      </c>
      <c r="G4671" s="0" t="n">
        <f aca="false">C4671*Assumptions!$C$15</f>
        <v>0</v>
      </c>
      <c r="H4671" s="0" t="n">
        <f aca="false">MIN(F4671,G4671)</f>
        <v>0</v>
      </c>
      <c r="I4671" s="0" t="n">
        <f aca="false">IF(C4671=1,MIN(G4671-H4671,Assumptions!$C$13,P4670),0)</f>
        <v>0</v>
      </c>
      <c r="J4671" s="0" t="n">
        <f aca="false">H4671+I4671</f>
        <v>0</v>
      </c>
      <c r="K4671" s="0" t="n">
        <f aca="false">MIN(IF(C4671=1,F4671-H4671,F4671),Assumptions!$C$13,MAX(0,($B$5-P4670)/$B$6))</f>
        <v>40.4293637</v>
      </c>
      <c r="L4671" s="0" t="n">
        <f aca="false">IF(C4671=1,0,MIN(F4671-K4671,Assumptions!$C$15,MAX(0,$B$10-O4670-M4671)))</f>
        <v>0</v>
      </c>
      <c r="M4671" s="0" t="n">
        <f aca="false">'Profiles 8760'!H4660</f>
        <v>136800</v>
      </c>
      <c r="N4671" s="0" t="n">
        <f aca="false">J4671+L4671</f>
        <v>0</v>
      </c>
      <c r="O4671" s="0" t="n">
        <f aca="false">O4670+N4671</f>
        <v>437812.559469438</v>
      </c>
      <c r="P4671" s="0" t="n">
        <f aca="false">MIN($B$5,P4670+K4671*$B$6-I4671)</f>
        <v>323.43823578208</v>
      </c>
      <c r="Q4671" s="0" t="n">
        <f aca="false">MAX(0,F4671-H4671-K4671-L4671)</f>
        <v>0</v>
      </c>
    </row>
    <row r="4672" customFormat="false" ht="15" hidden="false" customHeight="false" outlineLevel="0" collapsed="false">
      <c r="A4672" s="0" t="n">
        <f aca="false">'Profiles 8760'!A4661</f>
        <v>4659</v>
      </c>
      <c r="B4672" s="0" t="n">
        <f aca="false">'Profiles 8760'!B4661</f>
        <v>7</v>
      </c>
      <c r="C4672" s="0" t="n">
        <f aca="false">'Profiles 8760'!E4661</f>
        <v>0</v>
      </c>
      <c r="D4672" s="0" t="n">
        <f aca="false">'Profiles 8760'!F4661</f>
        <v>0</v>
      </c>
      <c r="E4672" s="0" t="n">
        <f aca="false">'Profiles 8760'!G4661</f>
        <v>1</v>
      </c>
      <c r="F4672" s="0" t="n">
        <f aca="false">D4672*Assumptions!$C$11*$B$7+E4672*Assumptions!$C$12*$B$8</f>
        <v>40.9</v>
      </c>
      <c r="G4672" s="0" t="n">
        <f aca="false">C4672*Assumptions!$C$15</f>
        <v>0</v>
      </c>
      <c r="H4672" s="0" t="n">
        <f aca="false">MIN(F4672,G4672)</f>
        <v>0</v>
      </c>
      <c r="I4672" s="0" t="n">
        <f aca="false">IF(C4672=1,MIN(G4672-H4672,Assumptions!$C$13,P4671),0)</f>
        <v>0</v>
      </c>
      <c r="J4672" s="0" t="n">
        <f aca="false">H4672+I4672</f>
        <v>0</v>
      </c>
      <c r="K4672" s="0" t="n">
        <f aca="false">MIN(IF(C4672=1,F4672-H4672,F4672),Assumptions!$C$13,MAX(0,($B$5-P4671)/$B$6))</f>
        <v>40.9</v>
      </c>
      <c r="L4672" s="0" t="n">
        <f aca="false">IF(C4672=1,0,MIN(F4672-K4672,Assumptions!$C$15,MAX(0,$B$10-O4671-M4672)))</f>
        <v>0</v>
      </c>
      <c r="M4672" s="0" t="n">
        <f aca="false">'Profiles 8760'!H4661</f>
        <v>136800</v>
      </c>
      <c r="N4672" s="0" t="n">
        <f aca="false">J4672+L4672</f>
        <v>0</v>
      </c>
      <c r="O4672" s="0" t="n">
        <f aca="false">O4671+N4672</f>
        <v>437812.559469438</v>
      </c>
      <c r="P4672" s="0" t="n">
        <f aca="false">MIN($B$5,P4671+K4672*$B$6-I4672)</f>
        <v>358.89035578208</v>
      </c>
      <c r="Q4672" s="0" t="n">
        <f aca="false">MAX(0,F4672-H4672-K4672-L4672)</f>
        <v>0</v>
      </c>
    </row>
    <row r="4673" customFormat="false" ht="15" hidden="false" customHeight="false" outlineLevel="0" collapsed="false">
      <c r="A4673" s="0" t="n">
        <f aca="false">'Profiles 8760'!A4662</f>
        <v>4660</v>
      </c>
      <c r="B4673" s="0" t="n">
        <f aca="false">'Profiles 8760'!B4662</f>
        <v>7</v>
      </c>
      <c r="C4673" s="0" t="n">
        <f aca="false">'Profiles 8760'!E4662</f>
        <v>0</v>
      </c>
      <c r="D4673" s="0" t="n">
        <f aca="false">'Profiles 8760'!F4662</f>
        <v>0</v>
      </c>
      <c r="E4673" s="0" t="n">
        <f aca="false">'Profiles 8760'!G4662</f>
        <v>1</v>
      </c>
      <c r="F4673" s="0" t="n">
        <f aca="false">D4673*Assumptions!$C$11*$B$7+E4673*Assumptions!$C$12*$B$8</f>
        <v>40.9</v>
      </c>
      <c r="G4673" s="0" t="n">
        <f aca="false">C4673*Assumptions!$C$15</f>
        <v>0</v>
      </c>
      <c r="H4673" s="0" t="n">
        <f aca="false">MIN(F4673,G4673)</f>
        <v>0</v>
      </c>
      <c r="I4673" s="0" t="n">
        <f aca="false">IF(C4673=1,MIN(G4673-H4673,Assumptions!$C$13,P4672),0)</f>
        <v>0</v>
      </c>
      <c r="J4673" s="0" t="n">
        <f aca="false">H4673+I4673</f>
        <v>0</v>
      </c>
      <c r="K4673" s="0" t="n">
        <f aca="false">MIN(IF(C4673=1,F4673-H4673,F4673),Assumptions!$C$13,MAX(0,($B$5-P4672)/$B$6))</f>
        <v>40.9</v>
      </c>
      <c r="L4673" s="0" t="n">
        <f aca="false">IF(C4673=1,0,MIN(F4673-K4673,Assumptions!$C$15,MAX(0,$B$10-O4672-M4673)))</f>
        <v>0</v>
      </c>
      <c r="M4673" s="0" t="n">
        <f aca="false">'Profiles 8760'!H4662</f>
        <v>136800</v>
      </c>
      <c r="N4673" s="0" t="n">
        <f aca="false">J4673+L4673</f>
        <v>0</v>
      </c>
      <c r="O4673" s="0" t="n">
        <f aca="false">O4672+N4673</f>
        <v>437812.559469438</v>
      </c>
      <c r="P4673" s="0" t="n">
        <f aca="false">MIN($B$5,P4672+K4673*$B$6-I4673)</f>
        <v>394.34247578208</v>
      </c>
      <c r="Q4673" s="0" t="n">
        <f aca="false">MAX(0,F4673-H4673-K4673-L4673)</f>
        <v>0</v>
      </c>
    </row>
    <row r="4674" customFormat="false" ht="15" hidden="false" customHeight="false" outlineLevel="0" collapsed="false">
      <c r="A4674" s="0" t="n">
        <f aca="false">'Profiles 8760'!A4663</f>
        <v>4661</v>
      </c>
      <c r="B4674" s="0" t="n">
        <f aca="false">'Profiles 8760'!B4663</f>
        <v>7</v>
      </c>
      <c r="C4674" s="0" t="n">
        <f aca="false">'Profiles 8760'!E4663</f>
        <v>0</v>
      </c>
      <c r="D4674" s="0" t="n">
        <f aca="false">'Profiles 8760'!F4663</f>
        <v>0</v>
      </c>
      <c r="E4674" s="0" t="n">
        <f aca="false">'Profiles 8760'!G4663</f>
        <v>1</v>
      </c>
      <c r="F4674" s="0" t="n">
        <f aca="false">D4674*Assumptions!$C$11*$B$7+E4674*Assumptions!$C$12*$B$8</f>
        <v>40.9</v>
      </c>
      <c r="G4674" s="0" t="n">
        <f aca="false">C4674*Assumptions!$C$15</f>
        <v>0</v>
      </c>
      <c r="H4674" s="0" t="n">
        <f aca="false">MIN(F4674,G4674)</f>
        <v>0</v>
      </c>
      <c r="I4674" s="0" t="n">
        <f aca="false">IF(C4674=1,MIN(G4674-H4674,Assumptions!$C$13,P4673),0)</f>
        <v>0</v>
      </c>
      <c r="J4674" s="0" t="n">
        <f aca="false">H4674+I4674</f>
        <v>0</v>
      </c>
      <c r="K4674" s="0" t="n">
        <f aca="false">MIN(IF(C4674=1,F4674-H4674,F4674),Assumptions!$C$13,MAX(0,($B$5-P4673)/$B$6))</f>
        <v>40.9</v>
      </c>
      <c r="L4674" s="0" t="n">
        <f aca="false">IF(C4674=1,0,MIN(F4674-K4674,Assumptions!$C$15,MAX(0,$B$10-O4673-M4674)))</f>
        <v>0</v>
      </c>
      <c r="M4674" s="0" t="n">
        <f aca="false">'Profiles 8760'!H4663</f>
        <v>136800</v>
      </c>
      <c r="N4674" s="0" t="n">
        <f aca="false">J4674+L4674</f>
        <v>0</v>
      </c>
      <c r="O4674" s="0" t="n">
        <f aca="false">O4673+N4674</f>
        <v>437812.559469438</v>
      </c>
      <c r="P4674" s="0" t="n">
        <f aca="false">MIN($B$5,P4673+K4674*$B$6-I4674)</f>
        <v>429.79459578208</v>
      </c>
      <c r="Q4674" s="0" t="n">
        <f aca="false">MAX(0,F4674-H4674-K4674-L4674)</f>
        <v>0</v>
      </c>
    </row>
    <row r="4675" customFormat="false" ht="15" hidden="false" customHeight="false" outlineLevel="0" collapsed="false">
      <c r="A4675" s="0" t="n">
        <f aca="false">'Profiles 8760'!A4664</f>
        <v>4662</v>
      </c>
      <c r="B4675" s="0" t="n">
        <f aca="false">'Profiles 8760'!B4664</f>
        <v>7</v>
      </c>
      <c r="C4675" s="0" t="n">
        <f aca="false">'Profiles 8760'!E4664</f>
        <v>0</v>
      </c>
      <c r="D4675" s="0" t="n">
        <f aca="false">'Profiles 8760'!F4664</f>
        <v>0</v>
      </c>
      <c r="E4675" s="0" t="n">
        <f aca="false">'Profiles 8760'!G4664</f>
        <v>1</v>
      </c>
      <c r="F4675" s="0" t="n">
        <f aca="false">D4675*Assumptions!$C$11*$B$7+E4675*Assumptions!$C$12*$B$8</f>
        <v>40.9</v>
      </c>
      <c r="G4675" s="0" t="n">
        <f aca="false">C4675*Assumptions!$C$15</f>
        <v>0</v>
      </c>
      <c r="H4675" s="0" t="n">
        <f aca="false">MIN(F4675,G4675)</f>
        <v>0</v>
      </c>
      <c r="I4675" s="0" t="n">
        <f aca="false">IF(C4675=1,MIN(G4675-H4675,Assumptions!$C$13,P4674),0)</f>
        <v>0</v>
      </c>
      <c r="J4675" s="0" t="n">
        <f aca="false">H4675+I4675</f>
        <v>0</v>
      </c>
      <c r="K4675" s="0" t="n">
        <f aca="false">MIN(IF(C4675=1,F4675-H4675,F4675),Assumptions!$C$13,MAX(0,($B$5-P4674)/$B$6))</f>
        <v>40.9</v>
      </c>
      <c r="L4675" s="0" t="n">
        <f aca="false">IF(C4675=1,0,MIN(F4675-K4675,Assumptions!$C$15,MAX(0,$B$10-O4674-M4675)))</f>
        <v>0</v>
      </c>
      <c r="M4675" s="0" t="n">
        <f aca="false">'Profiles 8760'!H4664</f>
        <v>136800</v>
      </c>
      <c r="N4675" s="0" t="n">
        <f aca="false">J4675+L4675</f>
        <v>0</v>
      </c>
      <c r="O4675" s="0" t="n">
        <f aca="false">O4674+N4675</f>
        <v>437812.559469438</v>
      </c>
      <c r="P4675" s="0" t="n">
        <f aca="false">MIN($B$5,P4674+K4675*$B$6-I4675)</f>
        <v>465.24671578208</v>
      </c>
      <c r="Q4675" s="0" t="n">
        <f aca="false">MAX(0,F4675-H4675-K4675-L4675)</f>
        <v>0</v>
      </c>
    </row>
    <row r="4676" customFormat="false" ht="15" hidden="false" customHeight="false" outlineLevel="0" collapsed="false">
      <c r="A4676" s="0" t="n">
        <f aca="false">'Profiles 8760'!A4665</f>
        <v>4663</v>
      </c>
      <c r="B4676" s="0" t="n">
        <f aca="false">'Profiles 8760'!B4665</f>
        <v>7</v>
      </c>
      <c r="C4676" s="0" t="n">
        <f aca="false">'Profiles 8760'!E4665</f>
        <v>0</v>
      </c>
      <c r="D4676" s="0" t="n">
        <f aca="false">'Profiles 8760'!F4665</f>
        <v>0.079687</v>
      </c>
      <c r="E4676" s="0" t="n">
        <f aca="false">'Profiles 8760'!G4665</f>
        <v>1</v>
      </c>
      <c r="F4676" s="0" t="n">
        <f aca="false">D4676*Assumptions!$C$11*$B$7+E4676*Assumptions!$C$12*$B$8</f>
        <v>63.9136056</v>
      </c>
      <c r="G4676" s="0" t="n">
        <f aca="false">C4676*Assumptions!$C$15</f>
        <v>0</v>
      </c>
      <c r="H4676" s="0" t="n">
        <f aca="false">MIN(F4676,G4676)</f>
        <v>0</v>
      </c>
      <c r="I4676" s="0" t="n">
        <f aca="false">IF(C4676=1,MIN(G4676-H4676,Assumptions!$C$13,P4675),0)</f>
        <v>0</v>
      </c>
      <c r="J4676" s="0" t="n">
        <f aca="false">H4676+I4676</f>
        <v>0</v>
      </c>
      <c r="K4676" s="0" t="n">
        <f aca="false">MIN(IF(C4676=1,F4676-H4676,F4676),Assumptions!$C$13,MAX(0,($B$5-P4675)/$B$6))</f>
        <v>52.5649333386249</v>
      </c>
      <c r="L4676" s="0" t="n">
        <f aca="false">IF(C4676=1,0,MIN(F4676-K4676,Assumptions!$C$15,MAX(0,$B$10-O4675-M4676)))</f>
        <v>11.3486722613751</v>
      </c>
      <c r="M4676" s="0" t="n">
        <f aca="false">'Profiles 8760'!H4665</f>
        <v>136800</v>
      </c>
      <c r="N4676" s="0" t="n">
        <f aca="false">J4676+L4676</f>
        <v>11.3486722613751</v>
      </c>
      <c r="O4676" s="0" t="n">
        <f aca="false">O4675+N4676</f>
        <v>437823.908141699</v>
      </c>
      <c r="P4676" s="0" t="n">
        <f aca="false">MIN($B$5,P4675+K4676*$B$6-I4676)</f>
        <v>510.81</v>
      </c>
      <c r="Q4676" s="0" t="n">
        <f aca="false">MAX(0,F4676-H4676-K4676-L4676)</f>
        <v>0</v>
      </c>
    </row>
    <row r="4677" customFormat="false" ht="15" hidden="false" customHeight="false" outlineLevel="0" collapsed="false">
      <c r="A4677" s="0" t="n">
        <f aca="false">'Profiles 8760'!A4666</f>
        <v>4664</v>
      </c>
      <c r="B4677" s="0" t="n">
        <f aca="false">'Profiles 8760'!B4666</f>
        <v>7</v>
      </c>
      <c r="C4677" s="0" t="n">
        <f aca="false">'Profiles 8760'!E4666</f>
        <v>1</v>
      </c>
      <c r="D4677" s="0" t="n">
        <f aca="false">'Profiles 8760'!F4666</f>
        <v>0.256237</v>
      </c>
      <c r="E4677" s="0" t="n">
        <f aca="false">'Profiles 8760'!G4666</f>
        <v>1</v>
      </c>
      <c r="F4677" s="0" t="n">
        <f aca="false">D4677*Assumptions!$C$11*$B$7+E4677*Assumptions!$C$12*$B$8</f>
        <v>114.9012456</v>
      </c>
      <c r="G4677" s="0" t="n">
        <f aca="false">C4677*Assumptions!$C$15</f>
        <v>200</v>
      </c>
      <c r="H4677" s="0" t="n">
        <f aca="false">MIN(F4677,G4677)</f>
        <v>114.9012456</v>
      </c>
      <c r="I4677" s="0" t="n">
        <f aca="false">IF(C4677=1,MIN(G4677-H4677,Assumptions!$C$13,P4676),0)</f>
        <v>85.0987544</v>
      </c>
      <c r="J4677" s="0" t="n">
        <f aca="false">H4677+I4677</f>
        <v>200</v>
      </c>
      <c r="K4677" s="0" t="n">
        <f aca="false">MIN(IF(C4677=1,F4677-H4677,F4677),Assumptions!$C$13,MAX(0,($B$5-P4676)/$B$6))</f>
        <v>0</v>
      </c>
      <c r="L4677" s="0" t="n">
        <f aca="false">IF(C4677=1,0,MIN(F4677-K4677,Assumptions!$C$15,MAX(0,$B$10-O4676-M4677)))</f>
        <v>0</v>
      </c>
      <c r="M4677" s="0" t="n">
        <f aca="false">'Profiles 8760'!H4666</f>
        <v>136600</v>
      </c>
      <c r="N4677" s="0" t="n">
        <f aca="false">J4677+L4677</f>
        <v>200</v>
      </c>
      <c r="O4677" s="0" t="n">
        <f aca="false">O4676+N4677</f>
        <v>438023.908141699</v>
      </c>
      <c r="P4677" s="0" t="n">
        <f aca="false">MIN($B$5,P4676+K4677*$B$6-I4677)</f>
        <v>425.7112456</v>
      </c>
      <c r="Q4677" s="0" t="n">
        <f aca="false">MAX(0,F4677-H4677-K4677-L4677)</f>
        <v>0</v>
      </c>
    </row>
    <row r="4678" customFormat="false" ht="15" hidden="false" customHeight="false" outlineLevel="0" collapsed="false">
      <c r="A4678" s="0" t="n">
        <f aca="false">'Profiles 8760'!A4667</f>
        <v>4665</v>
      </c>
      <c r="B4678" s="0" t="n">
        <f aca="false">'Profiles 8760'!B4667</f>
        <v>7</v>
      </c>
      <c r="C4678" s="0" t="n">
        <f aca="false">'Profiles 8760'!E4667</f>
        <v>1</v>
      </c>
      <c r="D4678" s="0" t="n">
        <f aca="false">'Profiles 8760'!F4667</f>
        <v>0.45268</v>
      </c>
      <c r="E4678" s="0" t="n">
        <f aca="false">'Profiles 8760'!G4667</f>
        <v>1</v>
      </c>
      <c r="F4678" s="0" t="n">
        <f aca="false">D4678*Assumptions!$C$11*$B$7+E4678*Assumptions!$C$12*$B$8</f>
        <v>171.633984</v>
      </c>
      <c r="G4678" s="0" t="n">
        <f aca="false">C4678*Assumptions!$C$15</f>
        <v>200</v>
      </c>
      <c r="H4678" s="0" t="n">
        <f aca="false">MIN(F4678,G4678)</f>
        <v>171.633984</v>
      </c>
      <c r="I4678" s="0" t="n">
        <f aca="false">IF(C4678=1,MIN(G4678-H4678,Assumptions!$C$13,P4677),0)</f>
        <v>28.366016</v>
      </c>
      <c r="J4678" s="0" t="n">
        <f aca="false">H4678+I4678</f>
        <v>200</v>
      </c>
      <c r="K4678" s="0" t="n">
        <f aca="false">MIN(IF(C4678=1,F4678-H4678,F4678),Assumptions!$C$13,MAX(0,($B$5-P4677)/$B$6))</f>
        <v>0</v>
      </c>
      <c r="L4678" s="0" t="n">
        <f aca="false">IF(C4678=1,0,MIN(F4678-K4678,Assumptions!$C$15,MAX(0,$B$10-O4677-M4678)))</f>
        <v>0</v>
      </c>
      <c r="M4678" s="0" t="n">
        <f aca="false">'Profiles 8760'!H4667</f>
        <v>136400</v>
      </c>
      <c r="N4678" s="0" t="n">
        <f aca="false">J4678+L4678</f>
        <v>200</v>
      </c>
      <c r="O4678" s="0" t="n">
        <f aca="false">O4677+N4678</f>
        <v>438223.908141699</v>
      </c>
      <c r="P4678" s="0" t="n">
        <f aca="false">MIN($B$5,P4677+K4678*$B$6-I4678)</f>
        <v>397.3452296</v>
      </c>
      <c r="Q4678" s="0" t="n">
        <f aca="false">MAX(0,F4678-H4678-K4678-L4678)</f>
        <v>0</v>
      </c>
    </row>
    <row r="4679" customFormat="false" ht="15" hidden="false" customHeight="false" outlineLevel="0" collapsed="false">
      <c r="A4679" s="0" t="n">
        <f aca="false">'Profiles 8760'!A4668</f>
        <v>4666</v>
      </c>
      <c r="B4679" s="0" t="n">
        <f aca="false">'Profiles 8760'!B4668</f>
        <v>7</v>
      </c>
      <c r="C4679" s="0" t="n">
        <f aca="false">'Profiles 8760'!E4668</f>
        <v>0</v>
      </c>
      <c r="D4679" s="0" t="n">
        <f aca="false">'Profiles 8760'!F4668</f>
        <v>0.637892</v>
      </c>
      <c r="E4679" s="0" t="n">
        <f aca="false">'Profiles 8760'!G4668</f>
        <v>1</v>
      </c>
      <c r="F4679" s="0" t="n">
        <f aca="false">D4679*Assumptions!$C$11*$B$7+E4679*Assumptions!$C$12*$B$8</f>
        <v>225.1232096</v>
      </c>
      <c r="G4679" s="0" t="n">
        <f aca="false">C4679*Assumptions!$C$15</f>
        <v>0</v>
      </c>
      <c r="H4679" s="0" t="n">
        <f aca="false">MIN(F4679,G4679)</f>
        <v>0</v>
      </c>
      <c r="I4679" s="0" t="n">
        <f aca="false">IF(C4679=1,MIN(G4679-H4679,Assumptions!$C$13,P4678),0)</f>
        <v>0</v>
      </c>
      <c r="J4679" s="0" t="n">
        <f aca="false">H4679+I4679</f>
        <v>0</v>
      </c>
      <c r="K4679" s="0" t="n">
        <f aca="false">MIN(IF(C4679=1,F4679-H4679,F4679),Assumptions!$C$13,MAX(0,($B$5-P4678)/$B$6))</f>
        <v>130.900750346101</v>
      </c>
      <c r="L4679" s="0" t="n">
        <f aca="false">IF(C4679=1,0,MIN(F4679-K4679,Assumptions!$C$15,MAX(0,$B$10-O4678-M4679)))</f>
        <v>94.2224592538995</v>
      </c>
      <c r="M4679" s="0" t="n">
        <f aca="false">'Profiles 8760'!H4668</f>
        <v>136400</v>
      </c>
      <c r="N4679" s="0" t="n">
        <f aca="false">J4679+L4679</f>
        <v>94.2224592538995</v>
      </c>
      <c r="O4679" s="0" t="n">
        <f aca="false">O4678+N4679</f>
        <v>438318.130600953</v>
      </c>
      <c r="P4679" s="0" t="n">
        <f aca="false">MIN($B$5,P4678+K4679*$B$6-I4679)</f>
        <v>510.81</v>
      </c>
      <c r="Q4679" s="0" t="n">
        <f aca="false">MAX(0,F4679-H4679-K4679-L4679)</f>
        <v>0</v>
      </c>
    </row>
    <row r="4680" customFormat="false" ht="15" hidden="false" customHeight="false" outlineLevel="0" collapsed="false">
      <c r="A4680" s="0" t="n">
        <f aca="false">'Profiles 8760'!A4669</f>
        <v>4667</v>
      </c>
      <c r="B4680" s="0" t="n">
        <f aca="false">'Profiles 8760'!B4669</f>
        <v>7</v>
      </c>
      <c r="C4680" s="0" t="n">
        <f aca="false">'Profiles 8760'!E4669</f>
        <v>0</v>
      </c>
      <c r="D4680" s="0" t="n">
        <f aca="false">'Profiles 8760'!F4669</f>
        <v>0.788167</v>
      </c>
      <c r="E4680" s="0" t="n">
        <f aca="false">'Profiles 8760'!G4669</f>
        <v>1</v>
      </c>
      <c r="F4680" s="0" t="n">
        <f aca="false">D4680*Assumptions!$C$11*$B$7+E4680*Assumptions!$C$12*$B$8</f>
        <v>268.5226296</v>
      </c>
      <c r="G4680" s="0" t="n">
        <f aca="false">C4680*Assumptions!$C$15</f>
        <v>0</v>
      </c>
      <c r="H4680" s="0" t="n">
        <f aca="false">MIN(F4680,G4680)</f>
        <v>0</v>
      </c>
      <c r="I4680" s="0" t="n">
        <f aca="false">IF(C4680=1,MIN(G4680-H4680,Assumptions!$C$13,P4679),0)</f>
        <v>0</v>
      </c>
      <c r="J4680" s="0" t="n">
        <f aca="false">H4680+I4680</f>
        <v>0</v>
      </c>
      <c r="K4680" s="0" t="n">
        <f aca="false">MIN(IF(C4680=1,F4680-H4680,F4680),Assumptions!$C$13,MAX(0,($B$5-P4679)/$B$6))</f>
        <v>0</v>
      </c>
      <c r="L4680" s="0" t="n">
        <f aca="false">IF(C4680=1,0,MIN(F4680-K4680,Assumptions!$C$15,MAX(0,$B$10-O4679-M4680)))</f>
        <v>200</v>
      </c>
      <c r="M4680" s="0" t="n">
        <f aca="false">'Profiles 8760'!H4669</f>
        <v>136400</v>
      </c>
      <c r="N4680" s="0" t="n">
        <f aca="false">J4680+L4680</f>
        <v>200</v>
      </c>
      <c r="O4680" s="0" t="n">
        <f aca="false">O4679+N4680</f>
        <v>438518.130600953</v>
      </c>
      <c r="P4680" s="0" t="n">
        <f aca="false">MIN($B$5,P4679+K4680*$B$6-I4680)</f>
        <v>510.81</v>
      </c>
      <c r="Q4680" s="0" t="n">
        <f aca="false">MAX(0,F4680-H4680-K4680-L4680)</f>
        <v>68.5226296</v>
      </c>
    </row>
    <row r="4681" customFormat="false" ht="15" hidden="false" customHeight="false" outlineLevel="0" collapsed="false">
      <c r="A4681" s="0" t="n">
        <f aca="false">'Profiles 8760'!A4670</f>
        <v>4668</v>
      </c>
      <c r="B4681" s="0" t="n">
        <f aca="false">'Profiles 8760'!B4670</f>
        <v>7</v>
      </c>
      <c r="C4681" s="0" t="n">
        <f aca="false">'Profiles 8760'!E4670</f>
        <v>0</v>
      </c>
      <c r="D4681" s="0" t="n">
        <f aca="false">'Profiles 8760'!F4670</f>
        <v>0.885764</v>
      </c>
      <c r="E4681" s="0" t="n">
        <f aca="false">'Profiles 8760'!G4670</f>
        <v>1</v>
      </c>
      <c r="F4681" s="0" t="n">
        <f aca="false">D4681*Assumptions!$C$11*$B$7+E4681*Assumptions!$C$12*$B$8</f>
        <v>296.7086432</v>
      </c>
      <c r="G4681" s="0" t="n">
        <f aca="false">C4681*Assumptions!$C$15</f>
        <v>0</v>
      </c>
      <c r="H4681" s="0" t="n">
        <f aca="false">MIN(F4681,G4681)</f>
        <v>0</v>
      </c>
      <c r="I4681" s="0" t="n">
        <f aca="false">IF(C4681=1,MIN(G4681-H4681,Assumptions!$C$13,P4680),0)</f>
        <v>0</v>
      </c>
      <c r="J4681" s="0" t="n">
        <f aca="false">H4681+I4681</f>
        <v>0</v>
      </c>
      <c r="K4681" s="0" t="n">
        <f aca="false">MIN(IF(C4681=1,F4681-H4681,F4681),Assumptions!$C$13,MAX(0,($B$5-P4680)/$B$6))</f>
        <v>0</v>
      </c>
      <c r="L4681" s="0" t="n">
        <f aca="false">IF(C4681=1,0,MIN(F4681-K4681,Assumptions!$C$15,MAX(0,$B$10-O4680-M4681)))</f>
        <v>200</v>
      </c>
      <c r="M4681" s="0" t="n">
        <f aca="false">'Profiles 8760'!H4670</f>
        <v>136400</v>
      </c>
      <c r="N4681" s="0" t="n">
        <f aca="false">J4681+L4681</f>
        <v>200</v>
      </c>
      <c r="O4681" s="0" t="n">
        <f aca="false">O4680+N4681</f>
        <v>438718.130600953</v>
      </c>
      <c r="P4681" s="0" t="n">
        <f aca="false">MIN($B$5,P4680+K4681*$B$6-I4681)</f>
        <v>510.81</v>
      </c>
      <c r="Q4681" s="0" t="n">
        <f aca="false">MAX(0,F4681-H4681-K4681-L4681)</f>
        <v>96.7086432</v>
      </c>
    </row>
    <row r="4682" customFormat="false" ht="15" hidden="false" customHeight="false" outlineLevel="0" collapsed="false">
      <c r="A4682" s="0" t="n">
        <f aca="false">'Profiles 8760'!A4671</f>
        <v>4669</v>
      </c>
      <c r="B4682" s="0" t="n">
        <f aca="false">'Profiles 8760'!B4671</f>
        <v>7</v>
      </c>
      <c r="C4682" s="0" t="n">
        <f aca="false">'Profiles 8760'!E4671</f>
        <v>0</v>
      </c>
      <c r="D4682" s="0" t="n">
        <f aca="false">'Profiles 8760'!F4671</f>
        <v>0.919562</v>
      </c>
      <c r="E4682" s="0" t="n">
        <f aca="false">'Profiles 8760'!G4671</f>
        <v>1</v>
      </c>
      <c r="F4682" s="0" t="n">
        <f aca="false">D4682*Assumptions!$C$11*$B$7+E4682*Assumptions!$C$12*$B$8</f>
        <v>306.4695056</v>
      </c>
      <c r="G4682" s="0" t="n">
        <f aca="false">C4682*Assumptions!$C$15</f>
        <v>0</v>
      </c>
      <c r="H4682" s="0" t="n">
        <f aca="false">MIN(F4682,G4682)</f>
        <v>0</v>
      </c>
      <c r="I4682" s="0" t="n">
        <f aca="false">IF(C4682=1,MIN(G4682-H4682,Assumptions!$C$13,P4681),0)</f>
        <v>0</v>
      </c>
      <c r="J4682" s="0" t="n">
        <f aca="false">H4682+I4682</f>
        <v>0</v>
      </c>
      <c r="K4682" s="0" t="n">
        <f aca="false">MIN(IF(C4682=1,F4682-H4682,F4682),Assumptions!$C$13,MAX(0,($B$5-P4681)/$B$6))</f>
        <v>0</v>
      </c>
      <c r="L4682" s="0" t="n">
        <f aca="false">IF(C4682=1,0,MIN(F4682-K4682,Assumptions!$C$15,MAX(0,$B$10-O4681-M4682)))</f>
        <v>200</v>
      </c>
      <c r="M4682" s="0" t="n">
        <f aca="false">'Profiles 8760'!H4671</f>
        <v>136400</v>
      </c>
      <c r="N4682" s="0" t="n">
        <f aca="false">J4682+L4682</f>
        <v>200</v>
      </c>
      <c r="O4682" s="0" t="n">
        <f aca="false">O4681+N4682</f>
        <v>438918.130600953</v>
      </c>
      <c r="P4682" s="0" t="n">
        <f aca="false">MIN($B$5,P4681+K4682*$B$6-I4682)</f>
        <v>510.81</v>
      </c>
      <c r="Q4682" s="0" t="n">
        <f aca="false">MAX(0,F4682-H4682-K4682-L4682)</f>
        <v>106.4695056</v>
      </c>
    </row>
    <row r="4683" customFormat="false" ht="15" hidden="false" customHeight="false" outlineLevel="0" collapsed="false">
      <c r="A4683" s="0" t="n">
        <f aca="false">'Profiles 8760'!A4672</f>
        <v>4670</v>
      </c>
      <c r="B4683" s="0" t="n">
        <f aca="false">'Profiles 8760'!B4672</f>
        <v>7</v>
      </c>
      <c r="C4683" s="0" t="n">
        <f aca="false">'Profiles 8760'!E4672</f>
        <v>0</v>
      </c>
      <c r="D4683" s="0" t="n">
        <f aca="false">'Profiles 8760'!F4672</f>
        <v>0.885764</v>
      </c>
      <c r="E4683" s="0" t="n">
        <f aca="false">'Profiles 8760'!G4672</f>
        <v>1</v>
      </c>
      <c r="F4683" s="0" t="n">
        <f aca="false">D4683*Assumptions!$C$11*$B$7+E4683*Assumptions!$C$12*$B$8</f>
        <v>296.7086432</v>
      </c>
      <c r="G4683" s="0" t="n">
        <f aca="false">C4683*Assumptions!$C$15</f>
        <v>0</v>
      </c>
      <c r="H4683" s="0" t="n">
        <f aca="false">MIN(F4683,G4683)</f>
        <v>0</v>
      </c>
      <c r="I4683" s="0" t="n">
        <f aca="false">IF(C4683=1,MIN(G4683-H4683,Assumptions!$C$13,P4682),0)</f>
        <v>0</v>
      </c>
      <c r="J4683" s="0" t="n">
        <f aca="false">H4683+I4683</f>
        <v>0</v>
      </c>
      <c r="K4683" s="0" t="n">
        <f aca="false">MIN(IF(C4683=1,F4683-H4683,F4683),Assumptions!$C$13,MAX(0,($B$5-P4682)/$B$6))</f>
        <v>0</v>
      </c>
      <c r="L4683" s="0" t="n">
        <f aca="false">IF(C4683=1,0,MIN(F4683-K4683,Assumptions!$C$15,MAX(0,$B$10-O4682-M4683)))</f>
        <v>200</v>
      </c>
      <c r="M4683" s="0" t="n">
        <f aca="false">'Profiles 8760'!H4672</f>
        <v>136400</v>
      </c>
      <c r="N4683" s="0" t="n">
        <f aca="false">J4683+L4683</f>
        <v>200</v>
      </c>
      <c r="O4683" s="0" t="n">
        <f aca="false">O4682+N4683</f>
        <v>439118.130600953</v>
      </c>
      <c r="P4683" s="0" t="n">
        <f aca="false">MIN($B$5,P4682+K4683*$B$6-I4683)</f>
        <v>510.81</v>
      </c>
      <c r="Q4683" s="0" t="n">
        <f aca="false">MAX(0,F4683-H4683-K4683-L4683)</f>
        <v>96.7086432</v>
      </c>
    </row>
    <row r="4684" customFormat="false" ht="15" hidden="false" customHeight="false" outlineLevel="0" collapsed="false">
      <c r="A4684" s="0" t="n">
        <f aca="false">'Profiles 8760'!A4673</f>
        <v>4671</v>
      </c>
      <c r="B4684" s="0" t="n">
        <f aca="false">'Profiles 8760'!B4673</f>
        <v>7</v>
      </c>
      <c r="C4684" s="0" t="n">
        <f aca="false">'Profiles 8760'!E4673</f>
        <v>0</v>
      </c>
      <c r="D4684" s="0" t="n">
        <f aca="false">'Profiles 8760'!F4673</f>
        <v>0.788167</v>
      </c>
      <c r="E4684" s="0" t="n">
        <f aca="false">'Profiles 8760'!G4673</f>
        <v>1</v>
      </c>
      <c r="F4684" s="0" t="n">
        <f aca="false">D4684*Assumptions!$C$11*$B$7+E4684*Assumptions!$C$12*$B$8</f>
        <v>268.5226296</v>
      </c>
      <c r="G4684" s="0" t="n">
        <f aca="false">C4684*Assumptions!$C$15</f>
        <v>0</v>
      </c>
      <c r="H4684" s="0" t="n">
        <f aca="false">MIN(F4684,G4684)</f>
        <v>0</v>
      </c>
      <c r="I4684" s="0" t="n">
        <f aca="false">IF(C4684=1,MIN(G4684-H4684,Assumptions!$C$13,P4683),0)</f>
        <v>0</v>
      </c>
      <c r="J4684" s="0" t="n">
        <f aca="false">H4684+I4684</f>
        <v>0</v>
      </c>
      <c r="K4684" s="0" t="n">
        <f aca="false">MIN(IF(C4684=1,F4684-H4684,F4684),Assumptions!$C$13,MAX(0,($B$5-P4683)/$B$6))</f>
        <v>0</v>
      </c>
      <c r="L4684" s="0" t="n">
        <f aca="false">IF(C4684=1,0,MIN(F4684-K4684,Assumptions!$C$15,MAX(0,$B$10-O4683-M4684)))</f>
        <v>200</v>
      </c>
      <c r="M4684" s="0" t="n">
        <f aca="false">'Profiles 8760'!H4673</f>
        <v>136400</v>
      </c>
      <c r="N4684" s="0" t="n">
        <f aca="false">J4684+L4684</f>
        <v>200</v>
      </c>
      <c r="O4684" s="0" t="n">
        <f aca="false">O4683+N4684</f>
        <v>439318.130600953</v>
      </c>
      <c r="P4684" s="0" t="n">
        <f aca="false">MIN($B$5,P4683+K4684*$B$6-I4684)</f>
        <v>510.81</v>
      </c>
      <c r="Q4684" s="0" t="n">
        <f aca="false">MAX(0,F4684-H4684-K4684-L4684)</f>
        <v>68.5226296</v>
      </c>
    </row>
    <row r="4685" customFormat="false" ht="15" hidden="false" customHeight="false" outlineLevel="0" collapsed="false">
      <c r="A4685" s="0" t="n">
        <f aca="false">'Profiles 8760'!A4674</f>
        <v>4672</v>
      </c>
      <c r="B4685" s="0" t="n">
        <f aca="false">'Profiles 8760'!B4674</f>
        <v>7</v>
      </c>
      <c r="C4685" s="0" t="n">
        <f aca="false">'Profiles 8760'!E4674</f>
        <v>0</v>
      </c>
      <c r="D4685" s="0" t="n">
        <f aca="false">'Profiles 8760'!F4674</f>
        <v>0.637892</v>
      </c>
      <c r="E4685" s="0" t="n">
        <f aca="false">'Profiles 8760'!G4674</f>
        <v>1</v>
      </c>
      <c r="F4685" s="0" t="n">
        <f aca="false">D4685*Assumptions!$C$11*$B$7+E4685*Assumptions!$C$12*$B$8</f>
        <v>225.1232096</v>
      </c>
      <c r="G4685" s="0" t="n">
        <f aca="false">C4685*Assumptions!$C$15</f>
        <v>0</v>
      </c>
      <c r="H4685" s="0" t="n">
        <f aca="false">MIN(F4685,G4685)</f>
        <v>0</v>
      </c>
      <c r="I4685" s="0" t="n">
        <f aca="false">IF(C4685=1,MIN(G4685-H4685,Assumptions!$C$13,P4684),0)</f>
        <v>0</v>
      </c>
      <c r="J4685" s="0" t="n">
        <f aca="false">H4685+I4685</f>
        <v>0</v>
      </c>
      <c r="K4685" s="0" t="n">
        <f aca="false">MIN(IF(C4685=1,F4685-H4685,F4685),Assumptions!$C$13,MAX(0,($B$5-P4684)/$B$6))</f>
        <v>0</v>
      </c>
      <c r="L4685" s="0" t="n">
        <f aca="false">IF(C4685=1,0,MIN(F4685-K4685,Assumptions!$C$15,MAX(0,$B$10-O4684-M4685)))</f>
        <v>200</v>
      </c>
      <c r="M4685" s="0" t="n">
        <f aca="false">'Profiles 8760'!H4674</f>
        <v>136400</v>
      </c>
      <c r="N4685" s="0" t="n">
        <f aca="false">J4685+L4685</f>
        <v>200</v>
      </c>
      <c r="O4685" s="0" t="n">
        <f aca="false">O4684+N4685</f>
        <v>439518.130600953</v>
      </c>
      <c r="P4685" s="0" t="n">
        <f aca="false">MIN($B$5,P4684+K4685*$B$6-I4685)</f>
        <v>510.81</v>
      </c>
      <c r="Q4685" s="0" t="n">
        <f aca="false">MAX(0,F4685-H4685-K4685-L4685)</f>
        <v>25.1232096</v>
      </c>
    </row>
    <row r="4686" customFormat="false" ht="15" hidden="false" customHeight="false" outlineLevel="0" collapsed="false">
      <c r="A4686" s="0" t="n">
        <f aca="false">'Profiles 8760'!A4675</f>
        <v>4673</v>
      </c>
      <c r="B4686" s="0" t="n">
        <f aca="false">'Profiles 8760'!B4675</f>
        <v>7</v>
      </c>
      <c r="C4686" s="0" t="n">
        <f aca="false">'Profiles 8760'!E4675</f>
        <v>0</v>
      </c>
      <c r="D4686" s="0" t="n">
        <f aca="false">'Profiles 8760'!F4675</f>
        <v>0.45268</v>
      </c>
      <c r="E4686" s="0" t="n">
        <f aca="false">'Profiles 8760'!G4675</f>
        <v>1</v>
      </c>
      <c r="F4686" s="0" t="n">
        <f aca="false">D4686*Assumptions!$C$11*$B$7+E4686*Assumptions!$C$12*$B$8</f>
        <v>171.633984</v>
      </c>
      <c r="G4686" s="0" t="n">
        <f aca="false">C4686*Assumptions!$C$15</f>
        <v>0</v>
      </c>
      <c r="H4686" s="0" t="n">
        <f aca="false">MIN(F4686,G4686)</f>
        <v>0</v>
      </c>
      <c r="I4686" s="0" t="n">
        <f aca="false">IF(C4686=1,MIN(G4686-H4686,Assumptions!$C$13,P4685),0)</f>
        <v>0</v>
      </c>
      <c r="J4686" s="0" t="n">
        <f aca="false">H4686+I4686</f>
        <v>0</v>
      </c>
      <c r="K4686" s="0" t="n">
        <f aca="false">MIN(IF(C4686=1,F4686-H4686,F4686),Assumptions!$C$13,MAX(0,($B$5-P4685)/$B$6))</f>
        <v>0</v>
      </c>
      <c r="L4686" s="0" t="n">
        <f aca="false">IF(C4686=1,0,MIN(F4686-K4686,Assumptions!$C$15,MAX(0,$B$10-O4685-M4686)))</f>
        <v>171.633984</v>
      </c>
      <c r="M4686" s="0" t="n">
        <f aca="false">'Profiles 8760'!H4675</f>
        <v>136400</v>
      </c>
      <c r="N4686" s="0" t="n">
        <f aca="false">J4686+L4686</f>
        <v>171.633984</v>
      </c>
      <c r="O4686" s="0" t="n">
        <f aca="false">O4685+N4686</f>
        <v>439689.764584953</v>
      </c>
      <c r="P4686" s="0" t="n">
        <f aca="false">MIN($B$5,P4685+K4686*$B$6-I4686)</f>
        <v>510.81</v>
      </c>
      <c r="Q4686" s="0" t="n">
        <f aca="false">MAX(0,F4686-H4686-K4686-L4686)</f>
        <v>0</v>
      </c>
    </row>
    <row r="4687" customFormat="false" ht="15" hidden="false" customHeight="false" outlineLevel="0" collapsed="false">
      <c r="A4687" s="0" t="n">
        <f aca="false">'Profiles 8760'!A4676</f>
        <v>4674</v>
      </c>
      <c r="B4687" s="0" t="n">
        <f aca="false">'Profiles 8760'!B4676</f>
        <v>7</v>
      </c>
      <c r="C4687" s="0" t="n">
        <f aca="false">'Profiles 8760'!E4676</f>
        <v>0</v>
      </c>
      <c r="D4687" s="0" t="n">
        <f aca="false">'Profiles 8760'!F4676</f>
        <v>0.256237</v>
      </c>
      <c r="E4687" s="0" t="n">
        <f aca="false">'Profiles 8760'!G4676</f>
        <v>0.835279</v>
      </c>
      <c r="F4687" s="0" t="n">
        <f aca="false">D4687*Assumptions!$C$11*$B$7+E4687*Assumptions!$C$12*$B$8</f>
        <v>108.1641567</v>
      </c>
      <c r="G4687" s="0" t="n">
        <f aca="false">C4687*Assumptions!$C$15</f>
        <v>0</v>
      </c>
      <c r="H4687" s="0" t="n">
        <f aca="false">MIN(F4687,G4687)</f>
        <v>0</v>
      </c>
      <c r="I4687" s="0" t="n">
        <f aca="false">IF(C4687=1,MIN(G4687-H4687,Assumptions!$C$13,P4686),0)</f>
        <v>0</v>
      </c>
      <c r="J4687" s="0" t="n">
        <f aca="false">H4687+I4687</f>
        <v>0</v>
      </c>
      <c r="K4687" s="0" t="n">
        <f aca="false">MIN(IF(C4687=1,F4687-H4687,F4687),Assumptions!$C$13,MAX(0,($B$5-P4686)/$B$6))</f>
        <v>0</v>
      </c>
      <c r="L4687" s="0" t="n">
        <f aca="false">IF(C4687=1,0,MIN(F4687-K4687,Assumptions!$C$15,MAX(0,$B$10-O4686-M4687)))</f>
        <v>108.1641567</v>
      </c>
      <c r="M4687" s="0" t="n">
        <f aca="false">'Profiles 8760'!H4676</f>
        <v>136400</v>
      </c>
      <c r="N4687" s="0" t="n">
        <f aca="false">J4687+L4687</f>
        <v>108.1641567</v>
      </c>
      <c r="O4687" s="0" t="n">
        <f aca="false">O4686+N4687</f>
        <v>439797.928741653</v>
      </c>
      <c r="P4687" s="0" t="n">
        <f aca="false">MIN($B$5,P4686+K4687*$B$6-I4687)</f>
        <v>510.81</v>
      </c>
      <c r="Q4687" s="0" t="n">
        <f aca="false">MAX(0,F4687-H4687-K4687-L4687)</f>
        <v>0</v>
      </c>
    </row>
    <row r="4688" customFormat="false" ht="15" hidden="false" customHeight="false" outlineLevel="0" collapsed="false">
      <c r="A4688" s="0" t="n">
        <f aca="false">'Profiles 8760'!A4677</f>
        <v>4675</v>
      </c>
      <c r="B4688" s="0" t="n">
        <f aca="false">'Profiles 8760'!B4677</f>
        <v>7</v>
      </c>
      <c r="C4688" s="0" t="n">
        <f aca="false">'Profiles 8760'!E4677</f>
        <v>0</v>
      </c>
      <c r="D4688" s="0" t="n">
        <f aca="false">'Profiles 8760'!F4677</f>
        <v>0.079687</v>
      </c>
      <c r="E4688" s="0" t="n">
        <f aca="false">'Profiles 8760'!G4677</f>
        <v>0.598703</v>
      </c>
      <c r="F4688" s="0" t="n">
        <f aca="false">D4688*Assumptions!$C$11*$B$7+E4688*Assumptions!$C$12*$B$8</f>
        <v>47.5005583</v>
      </c>
      <c r="G4688" s="0" t="n">
        <f aca="false">C4688*Assumptions!$C$15</f>
        <v>0</v>
      </c>
      <c r="H4688" s="0" t="n">
        <f aca="false">MIN(F4688,G4688)</f>
        <v>0</v>
      </c>
      <c r="I4688" s="0" t="n">
        <f aca="false">IF(C4688=1,MIN(G4688-H4688,Assumptions!$C$13,P4687),0)</f>
        <v>0</v>
      </c>
      <c r="J4688" s="0" t="n">
        <f aca="false">H4688+I4688</f>
        <v>0</v>
      </c>
      <c r="K4688" s="0" t="n">
        <f aca="false">MIN(IF(C4688=1,F4688-H4688,F4688),Assumptions!$C$13,MAX(0,($B$5-P4687)/$B$6))</f>
        <v>0</v>
      </c>
      <c r="L4688" s="0" t="n">
        <f aca="false">IF(C4688=1,0,MIN(F4688-K4688,Assumptions!$C$15,MAX(0,$B$10-O4687-M4688)))</f>
        <v>47.5005583</v>
      </c>
      <c r="M4688" s="0" t="n">
        <f aca="false">'Profiles 8760'!H4677</f>
        <v>136400</v>
      </c>
      <c r="N4688" s="0" t="n">
        <f aca="false">J4688+L4688</f>
        <v>47.5005583</v>
      </c>
      <c r="O4688" s="0" t="n">
        <f aca="false">O4687+N4688</f>
        <v>439845.429299953</v>
      </c>
      <c r="P4688" s="0" t="n">
        <f aca="false">MIN($B$5,P4687+K4688*$B$6-I4688)</f>
        <v>510.81</v>
      </c>
      <c r="Q4688" s="0" t="n">
        <f aca="false">MAX(0,F4688-H4688-K4688-L4688)</f>
        <v>0</v>
      </c>
    </row>
    <row r="4689" customFormat="false" ht="15" hidden="false" customHeight="false" outlineLevel="0" collapsed="false">
      <c r="A4689" s="0" t="n">
        <f aca="false">'Profiles 8760'!A4678</f>
        <v>4676</v>
      </c>
      <c r="B4689" s="0" t="n">
        <f aca="false">'Profiles 8760'!B4678</f>
        <v>7</v>
      </c>
      <c r="C4689" s="0" t="n">
        <f aca="false">'Profiles 8760'!E4678</f>
        <v>1</v>
      </c>
      <c r="D4689" s="0" t="n">
        <f aca="false">'Profiles 8760'!F4678</f>
        <v>0</v>
      </c>
      <c r="E4689" s="0" t="n">
        <f aca="false">'Profiles 8760'!G4678</f>
        <v>0.616138</v>
      </c>
      <c r="F4689" s="0" t="n">
        <f aca="false">D4689*Assumptions!$C$11*$B$7+E4689*Assumptions!$C$12*$B$8</f>
        <v>25.2000442</v>
      </c>
      <c r="G4689" s="0" t="n">
        <f aca="false">C4689*Assumptions!$C$15</f>
        <v>200</v>
      </c>
      <c r="H4689" s="0" t="n">
        <f aca="false">MIN(F4689,G4689)</f>
        <v>25.2000442</v>
      </c>
      <c r="I4689" s="0" t="n">
        <f aca="false">IF(C4689=1,MIN(G4689-H4689,Assumptions!$C$13,P4688),0)</f>
        <v>174.7999558</v>
      </c>
      <c r="J4689" s="0" t="n">
        <f aca="false">H4689+I4689</f>
        <v>200</v>
      </c>
      <c r="K4689" s="0" t="n">
        <f aca="false">MIN(IF(C4689=1,F4689-H4689,F4689),Assumptions!$C$13,MAX(0,($B$5-P4688)/$B$6))</f>
        <v>0</v>
      </c>
      <c r="L4689" s="0" t="n">
        <f aca="false">IF(C4689=1,0,MIN(F4689-K4689,Assumptions!$C$15,MAX(0,$B$10-O4688-M4689)))</f>
        <v>0</v>
      </c>
      <c r="M4689" s="0" t="n">
        <f aca="false">'Profiles 8760'!H4678</f>
        <v>136200</v>
      </c>
      <c r="N4689" s="0" t="n">
        <f aca="false">J4689+L4689</f>
        <v>200</v>
      </c>
      <c r="O4689" s="0" t="n">
        <f aca="false">O4688+N4689</f>
        <v>440045.429299953</v>
      </c>
      <c r="P4689" s="0" t="n">
        <f aca="false">MIN($B$5,P4688+K4689*$B$6-I4689)</f>
        <v>336.0100442</v>
      </c>
      <c r="Q4689" s="0" t="n">
        <f aca="false">MAX(0,F4689-H4689-K4689-L4689)</f>
        <v>0</v>
      </c>
    </row>
    <row r="4690" customFormat="false" ht="15" hidden="false" customHeight="false" outlineLevel="0" collapsed="false">
      <c r="A4690" s="0" t="n">
        <f aca="false">'Profiles 8760'!A4679</f>
        <v>4677</v>
      </c>
      <c r="B4690" s="0" t="n">
        <f aca="false">'Profiles 8760'!B4679</f>
        <v>7</v>
      </c>
      <c r="C4690" s="0" t="n">
        <f aca="false">'Profiles 8760'!E4679</f>
        <v>1</v>
      </c>
      <c r="D4690" s="0" t="n">
        <f aca="false">'Profiles 8760'!F4679</f>
        <v>0</v>
      </c>
      <c r="E4690" s="0" t="n">
        <f aca="false">'Profiles 8760'!G4679</f>
        <v>0.759624</v>
      </c>
      <c r="F4690" s="0" t="n">
        <f aca="false">D4690*Assumptions!$C$11*$B$7+E4690*Assumptions!$C$12*$B$8</f>
        <v>31.0686216</v>
      </c>
      <c r="G4690" s="0" t="n">
        <f aca="false">C4690*Assumptions!$C$15</f>
        <v>200</v>
      </c>
      <c r="H4690" s="0" t="n">
        <f aca="false">MIN(F4690,G4690)</f>
        <v>31.0686216</v>
      </c>
      <c r="I4690" s="0" t="n">
        <f aca="false">IF(C4690=1,MIN(G4690-H4690,Assumptions!$C$13,P4689),0)</f>
        <v>168.9313784</v>
      </c>
      <c r="J4690" s="0" t="n">
        <f aca="false">H4690+I4690</f>
        <v>200</v>
      </c>
      <c r="K4690" s="0" t="n">
        <f aca="false">MIN(IF(C4690=1,F4690-H4690,F4690),Assumptions!$C$13,MAX(0,($B$5-P4689)/$B$6))</f>
        <v>0</v>
      </c>
      <c r="L4690" s="0" t="n">
        <f aca="false">IF(C4690=1,0,MIN(F4690-K4690,Assumptions!$C$15,MAX(0,$B$10-O4689-M4690)))</f>
        <v>0</v>
      </c>
      <c r="M4690" s="0" t="n">
        <f aca="false">'Profiles 8760'!H4679</f>
        <v>136000</v>
      </c>
      <c r="N4690" s="0" t="n">
        <f aca="false">J4690+L4690</f>
        <v>200</v>
      </c>
      <c r="O4690" s="0" t="n">
        <f aca="false">O4689+N4690</f>
        <v>440245.429299953</v>
      </c>
      <c r="P4690" s="0" t="n">
        <f aca="false">MIN($B$5,P4689+K4690*$B$6-I4690)</f>
        <v>167.0786658</v>
      </c>
      <c r="Q4690" s="0" t="n">
        <f aca="false">MAX(0,F4690-H4690-K4690-L4690)</f>
        <v>0</v>
      </c>
    </row>
    <row r="4691" customFormat="false" ht="15" hidden="false" customHeight="false" outlineLevel="0" collapsed="false">
      <c r="A4691" s="0" t="n">
        <f aca="false">'Profiles 8760'!A4680</f>
        <v>4678</v>
      </c>
      <c r="B4691" s="0" t="n">
        <f aca="false">'Profiles 8760'!B4680</f>
        <v>7</v>
      </c>
      <c r="C4691" s="0" t="n">
        <f aca="false">'Profiles 8760'!E4680</f>
        <v>0</v>
      </c>
      <c r="D4691" s="0" t="n">
        <f aca="false">'Profiles 8760'!F4680</f>
        <v>0</v>
      </c>
      <c r="E4691" s="0" t="n">
        <f aca="false">'Profiles 8760'!G4680</f>
        <v>0.573962</v>
      </c>
      <c r="F4691" s="0" t="n">
        <f aca="false">D4691*Assumptions!$C$11*$B$7+E4691*Assumptions!$C$12*$B$8</f>
        <v>23.4750458</v>
      </c>
      <c r="G4691" s="0" t="n">
        <f aca="false">C4691*Assumptions!$C$15</f>
        <v>0</v>
      </c>
      <c r="H4691" s="0" t="n">
        <f aca="false">MIN(F4691,G4691)</f>
        <v>0</v>
      </c>
      <c r="I4691" s="0" t="n">
        <f aca="false">IF(C4691=1,MIN(G4691-H4691,Assumptions!$C$13,P4690),0)</f>
        <v>0</v>
      </c>
      <c r="J4691" s="0" t="n">
        <f aca="false">H4691+I4691</f>
        <v>0</v>
      </c>
      <c r="K4691" s="0" t="n">
        <f aca="false">MIN(IF(C4691=1,F4691-H4691,F4691),Assumptions!$C$13,MAX(0,($B$5-P4690)/$B$6))</f>
        <v>23.4750458</v>
      </c>
      <c r="L4691" s="0" t="n">
        <f aca="false">IF(C4691=1,0,MIN(F4691-K4691,Assumptions!$C$15,MAX(0,$B$10-O4690-M4691)))</f>
        <v>0</v>
      </c>
      <c r="M4691" s="0" t="n">
        <f aca="false">'Profiles 8760'!H4680</f>
        <v>136000</v>
      </c>
      <c r="N4691" s="0" t="n">
        <f aca="false">J4691+L4691</f>
        <v>0</v>
      </c>
      <c r="O4691" s="0" t="n">
        <f aca="false">O4690+N4691</f>
        <v>440245.429299953</v>
      </c>
      <c r="P4691" s="0" t="n">
        <f aca="false">MIN($B$5,P4690+K4691*$B$6-I4691)</f>
        <v>187.42683549944</v>
      </c>
      <c r="Q4691" s="0" t="n">
        <f aca="false">MAX(0,F4691-H4691-K4691-L4691)</f>
        <v>0</v>
      </c>
    </row>
    <row r="4692" customFormat="false" ht="15" hidden="false" customHeight="false" outlineLevel="0" collapsed="false">
      <c r="A4692" s="0" t="n">
        <f aca="false">'Profiles 8760'!A4681</f>
        <v>4679</v>
      </c>
      <c r="B4692" s="0" t="n">
        <f aca="false">'Profiles 8760'!B4681</f>
        <v>7</v>
      </c>
      <c r="C4692" s="0" t="n">
        <f aca="false">'Profiles 8760'!E4681</f>
        <v>0</v>
      </c>
      <c r="D4692" s="0" t="n">
        <f aca="false">'Profiles 8760'!F4681</f>
        <v>0</v>
      </c>
      <c r="E4692" s="0" t="n">
        <f aca="false">'Profiles 8760'!G4681</f>
        <v>0.559753</v>
      </c>
      <c r="F4692" s="0" t="n">
        <f aca="false">D4692*Assumptions!$C$11*$B$7+E4692*Assumptions!$C$12*$B$8</f>
        <v>22.8938977</v>
      </c>
      <c r="G4692" s="0" t="n">
        <f aca="false">C4692*Assumptions!$C$15</f>
        <v>0</v>
      </c>
      <c r="H4692" s="0" t="n">
        <f aca="false">MIN(F4692,G4692)</f>
        <v>0</v>
      </c>
      <c r="I4692" s="0" t="n">
        <f aca="false">IF(C4692=1,MIN(G4692-H4692,Assumptions!$C$13,P4691),0)</f>
        <v>0</v>
      </c>
      <c r="J4692" s="0" t="n">
        <f aca="false">H4692+I4692</f>
        <v>0</v>
      </c>
      <c r="K4692" s="0" t="n">
        <f aca="false">MIN(IF(C4692=1,F4692-H4692,F4692),Assumptions!$C$13,MAX(0,($B$5-P4691)/$B$6))</f>
        <v>22.8938977</v>
      </c>
      <c r="L4692" s="0" t="n">
        <f aca="false">IF(C4692=1,0,MIN(F4692-K4692,Assumptions!$C$15,MAX(0,$B$10-O4691-M4692)))</f>
        <v>0</v>
      </c>
      <c r="M4692" s="0" t="n">
        <f aca="false">'Profiles 8760'!H4681</f>
        <v>136000</v>
      </c>
      <c r="N4692" s="0" t="n">
        <f aca="false">J4692+L4692</f>
        <v>0</v>
      </c>
      <c r="O4692" s="0" t="n">
        <f aca="false">O4691+N4692</f>
        <v>440245.429299953</v>
      </c>
      <c r="P4692" s="0" t="n">
        <f aca="false">MIN($B$5,P4691+K4692*$B$6-I4692)</f>
        <v>207.2712660258</v>
      </c>
      <c r="Q4692" s="0" t="n">
        <f aca="false">MAX(0,F4692-H4692-K4692-L4692)</f>
        <v>0</v>
      </c>
    </row>
    <row r="4693" customFormat="false" ht="15" hidden="false" customHeight="false" outlineLevel="0" collapsed="false">
      <c r="A4693" s="0" t="n">
        <f aca="false">'Profiles 8760'!A4682</f>
        <v>4680</v>
      </c>
      <c r="B4693" s="0" t="n">
        <f aca="false">'Profiles 8760'!B4682</f>
        <v>7</v>
      </c>
      <c r="C4693" s="0" t="n">
        <f aca="false">'Profiles 8760'!E4682</f>
        <v>0</v>
      </c>
      <c r="D4693" s="0" t="n">
        <f aca="false">'Profiles 8760'!F4682</f>
        <v>0</v>
      </c>
      <c r="E4693" s="0" t="n">
        <f aca="false">'Profiles 8760'!G4682</f>
        <v>0.570208</v>
      </c>
      <c r="F4693" s="0" t="n">
        <f aca="false">D4693*Assumptions!$C$11*$B$7+E4693*Assumptions!$C$12*$B$8</f>
        <v>23.3215072</v>
      </c>
      <c r="G4693" s="0" t="n">
        <f aca="false">C4693*Assumptions!$C$15</f>
        <v>0</v>
      </c>
      <c r="H4693" s="0" t="n">
        <f aca="false">MIN(F4693,G4693)</f>
        <v>0</v>
      </c>
      <c r="I4693" s="0" t="n">
        <f aca="false">IF(C4693=1,MIN(G4693-H4693,Assumptions!$C$13,P4692),0)</f>
        <v>0</v>
      </c>
      <c r="J4693" s="0" t="n">
        <f aca="false">H4693+I4693</f>
        <v>0</v>
      </c>
      <c r="K4693" s="0" t="n">
        <f aca="false">MIN(IF(C4693=1,F4693-H4693,F4693),Assumptions!$C$13,MAX(0,($B$5-P4692)/$B$6))</f>
        <v>23.3215072</v>
      </c>
      <c r="L4693" s="0" t="n">
        <f aca="false">IF(C4693=1,0,MIN(F4693-K4693,Assumptions!$C$15,MAX(0,$B$10-O4692-M4693)))</f>
        <v>0</v>
      </c>
      <c r="M4693" s="0" t="n">
        <f aca="false">'Profiles 8760'!H4682</f>
        <v>136000</v>
      </c>
      <c r="N4693" s="0" t="n">
        <f aca="false">J4693+L4693</f>
        <v>0</v>
      </c>
      <c r="O4693" s="0" t="n">
        <f aca="false">O4692+N4693</f>
        <v>440245.429299953</v>
      </c>
      <c r="P4693" s="0" t="n">
        <f aca="false">MIN($B$5,P4692+K4693*$B$6-I4693)</f>
        <v>227.48634846676</v>
      </c>
      <c r="Q4693" s="0" t="n">
        <f aca="false">MAX(0,F4693-H4693-K4693-L4693)</f>
        <v>0</v>
      </c>
    </row>
    <row r="4694" customFormat="false" ht="15" hidden="false" customHeight="false" outlineLevel="0" collapsed="false">
      <c r="A4694" s="0" t="n">
        <f aca="false">'Profiles 8760'!A4683</f>
        <v>4681</v>
      </c>
      <c r="B4694" s="0" t="n">
        <f aca="false">'Profiles 8760'!B4683</f>
        <v>7</v>
      </c>
      <c r="C4694" s="0" t="n">
        <f aca="false">'Profiles 8760'!E4683</f>
        <v>0</v>
      </c>
      <c r="D4694" s="0" t="n">
        <f aca="false">'Profiles 8760'!F4683</f>
        <v>0</v>
      </c>
      <c r="E4694" s="0" t="n">
        <f aca="false">'Profiles 8760'!G4683</f>
        <v>0.472018</v>
      </c>
      <c r="F4694" s="0" t="n">
        <f aca="false">D4694*Assumptions!$C$11*$B$7+E4694*Assumptions!$C$12*$B$8</f>
        <v>19.3055362</v>
      </c>
      <c r="G4694" s="0" t="n">
        <f aca="false">C4694*Assumptions!$C$15</f>
        <v>0</v>
      </c>
      <c r="H4694" s="0" t="n">
        <f aca="false">MIN(F4694,G4694)</f>
        <v>0</v>
      </c>
      <c r="I4694" s="0" t="n">
        <f aca="false">IF(C4694=1,MIN(G4694-H4694,Assumptions!$C$13,P4693),0)</f>
        <v>0</v>
      </c>
      <c r="J4694" s="0" t="n">
        <f aca="false">H4694+I4694</f>
        <v>0</v>
      </c>
      <c r="K4694" s="0" t="n">
        <f aca="false">MIN(IF(C4694=1,F4694-H4694,F4694),Assumptions!$C$13,MAX(0,($B$5-P4693)/$B$6))</f>
        <v>19.3055362</v>
      </c>
      <c r="L4694" s="0" t="n">
        <f aca="false">IF(C4694=1,0,MIN(F4694-K4694,Assumptions!$C$15,MAX(0,$B$10-O4693-M4694)))</f>
        <v>0</v>
      </c>
      <c r="M4694" s="0" t="n">
        <f aca="false">'Profiles 8760'!H4683</f>
        <v>136000</v>
      </c>
      <c r="N4694" s="0" t="n">
        <f aca="false">J4694+L4694</f>
        <v>0</v>
      </c>
      <c r="O4694" s="0" t="n">
        <f aca="false">O4693+N4694</f>
        <v>440245.429299953</v>
      </c>
      <c r="P4694" s="0" t="n">
        <f aca="false">MIN($B$5,P4693+K4694*$B$6-I4694)</f>
        <v>244.22038724492</v>
      </c>
      <c r="Q4694" s="0" t="n">
        <f aca="false">MAX(0,F4694-H4694-K4694-L4694)</f>
        <v>0</v>
      </c>
    </row>
    <row r="4695" customFormat="false" ht="15" hidden="false" customHeight="false" outlineLevel="0" collapsed="false">
      <c r="A4695" s="0" t="n">
        <f aca="false">'Profiles 8760'!A4684</f>
        <v>4682</v>
      </c>
      <c r="B4695" s="0" t="n">
        <f aca="false">'Profiles 8760'!B4684</f>
        <v>7</v>
      </c>
      <c r="C4695" s="0" t="n">
        <f aca="false">'Profiles 8760'!E4684</f>
        <v>0</v>
      </c>
      <c r="D4695" s="0" t="n">
        <f aca="false">'Profiles 8760'!F4684</f>
        <v>0</v>
      </c>
      <c r="E4695" s="0" t="n">
        <f aca="false">'Profiles 8760'!G4684</f>
        <v>0.598795</v>
      </c>
      <c r="F4695" s="0" t="n">
        <f aca="false">D4695*Assumptions!$C$11*$B$7+E4695*Assumptions!$C$12*$B$8</f>
        <v>24.4907155</v>
      </c>
      <c r="G4695" s="0" t="n">
        <f aca="false">C4695*Assumptions!$C$15</f>
        <v>0</v>
      </c>
      <c r="H4695" s="0" t="n">
        <f aca="false">MIN(F4695,G4695)</f>
        <v>0</v>
      </c>
      <c r="I4695" s="0" t="n">
        <f aca="false">IF(C4695=1,MIN(G4695-H4695,Assumptions!$C$13,P4694),0)</f>
        <v>0</v>
      </c>
      <c r="J4695" s="0" t="n">
        <f aca="false">H4695+I4695</f>
        <v>0</v>
      </c>
      <c r="K4695" s="0" t="n">
        <f aca="false">MIN(IF(C4695=1,F4695-H4695,F4695),Assumptions!$C$13,MAX(0,($B$5-P4694)/$B$6))</f>
        <v>24.4907155</v>
      </c>
      <c r="L4695" s="0" t="n">
        <f aca="false">IF(C4695=1,0,MIN(F4695-K4695,Assumptions!$C$15,MAX(0,$B$10-O4694-M4695)))</f>
        <v>0</v>
      </c>
      <c r="M4695" s="0" t="n">
        <f aca="false">'Profiles 8760'!H4684</f>
        <v>136000</v>
      </c>
      <c r="N4695" s="0" t="n">
        <f aca="false">J4695+L4695</f>
        <v>0</v>
      </c>
      <c r="O4695" s="0" t="n">
        <f aca="false">O4694+N4695</f>
        <v>440245.429299953</v>
      </c>
      <c r="P4695" s="0" t="n">
        <f aca="false">MIN($B$5,P4694+K4695*$B$6-I4695)</f>
        <v>265.44893944032</v>
      </c>
      <c r="Q4695" s="0" t="n">
        <f aca="false">MAX(0,F4695-H4695-K4695-L4695)</f>
        <v>0</v>
      </c>
    </row>
    <row r="4696" customFormat="false" ht="15" hidden="false" customHeight="false" outlineLevel="0" collapsed="false">
      <c r="A4696" s="0" t="n">
        <f aca="false">'Profiles 8760'!A4685</f>
        <v>4683</v>
      </c>
      <c r="B4696" s="0" t="n">
        <f aca="false">'Profiles 8760'!B4685</f>
        <v>7</v>
      </c>
      <c r="C4696" s="0" t="n">
        <f aca="false">'Profiles 8760'!E4685</f>
        <v>0</v>
      </c>
      <c r="D4696" s="0" t="n">
        <f aca="false">'Profiles 8760'!F4685</f>
        <v>0</v>
      </c>
      <c r="E4696" s="0" t="n">
        <f aca="false">'Profiles 8760'!G4685</f>
        <v>0.481682</v>
      </c>
      <c r="F4696" s="0" t="n">
        <f aca="false">D4696*Assumptions!$C$11*$B$7+E4696*Assumptions!$C$12*$B$8</f>
        <v>19.7007938</v>
      </c>
      <c r="G4696" s="0" t="n">
        <f aca="false">C4696*Assumptions!$C$15</f>
        <v>0</v>
      </c>
      <c r="H4696" s="0" t="n">
        <f aca="false">MIN(F4696,G4696)</f>
        <v>0</v>
      </c>
      <c r="I4696" s="0" t="n">
        <f aca="false">IF(C4696=1,MIN(G4696-H4696,Assumptions!$C$13,P4695),0)</f>
        <v>0</v>
      </c>
      <c r="J4696" s="0" t="n">
        <f aca="false">H4696+I4696</f>
        <v>0</v>
      </c>
      <c r="K4696" s="0" t="n">
        <f aca="false">MIN(IF(C4696=1,F4696-H4696,F4696),Assumptions!$C$13,MAX(0,($B$5-P4695)/$B$6))</f>
        <v>19.7007938</v>
      </c>
      <c r="L4696" s="0" t="n">
        <f aca="false">IF(C4696=1,0,MIN(F4696-K4696,Assumptions!$C$15,MAX(0,$B$10-O4695-M4696)))</f>
        <v>0</v>
      </c>
      <c r="M4696" s="0" t="n">
        <f aca="false">'Profiles 8760'!H4685</f>
        <v>136000</v>
      </c>
      <c r="N4696" s="0" t="n">
        <f aca="false">J4696+L4696</f>
        <v>0</v>
      </c>
      <c r="O4696" s="0" t="n">
        <f aca="false">O4695+N4696</f>
        <v>440245.429299953</v>
      </c>
      <c r="P4696" s="0" t="n">
        <f aca="false">MIN($B$5,P4695+K4696*$B$6-I4696)</f>
        <v>282.52558750616</v>
      </c>
      <c r="Q4696" s="0" t="n">
        <f aca="false">MAX(0,F4696-H4696-K4696-L4696)</f>
        <v>0</v>
      </c>
    </row>
    <row r="4697" customFormat="false" ht="15" hidden="false" customHeight="false" outlineLevel="0" collapsed="false">
      <c r="A4697" s="0" t="n">
        <f aca="false">'Profiles 8760'!A4686</f>
        <v>4684</v>
      </c>
      <c r="B4697" s="0" t="n">
        <f aca="false">'Profiles 8760'!B4686</f>
        <v>7</v>
      </c>
      <c r="C4697" s="0" t="n">
        <f aca="false">'Profiles 8760'!E4686</f>
        <v>0</v>
      </c>
      <c r="D4697" s="0" t="n">
        <f aca="false">'Profiles 8760'!F4686</f>
        <v>0</v>
      </c>
      <c r="E4697" s="0" t="n">
        <f aca="false">'Profiles 8760'!G4686</f>
        <v>0.293052</v>
      </c>
      <c r="F4697" s="0" t="n">
        <f aca="false">D4697*Assumptions!$C$11*$B$7+E4697*Assumptions!$C$12*$B$8</f>
        <v>11.9858268</v>
      </c>
      <c r="G4697" s="0" t="n">
        <f aca="false">C4697*Assumptions!$C$15</f>
        <v>0</v>
      </c>
      <c r="H4697" s="0" t="n">
        <f aca="false">MIN(F4697,G4697)</f>
        <v>0</v>
      </c>
      <c r="I4697" s="0" t="n">
        <f aca="false">IF(C4697=1,MIN(G4697-H4697,Assumptions!$C$13,P4696),0)</f>
        <v>0</v>
      </c>
      <c r="J4697" s="0" t="n">
        <f aca="false">H4697+I4697</f>
        <v>0</v>
      </c>
      <c r="K4697" s="0" t="n">
        <f aca="false">MIN(IF(C4697=1,F4697-H4697,F4697),Assumptions!$C$13,MAX(0,($B$5-P4696)/$B$6))</f>
        <v>11.9858268</v>
      </c>
      <c r="L4697" s="0" t="n">
        <f aca="false">IF(C4697=1,0,MIN(F4697-K4697,Assumptions!$C$15,MAX(0,$B$10-O4696-M4697)))</f>
        <v>0</v>
      </c>
      <c r="M4697" s="0" t="n">
        <f aca="false">'Profiles 8760'!H4686</f>
        <v>136000</v>
      </c>
      <c r="N4697" s="0" t="n">
        <f aca="false">J4697+L4697</f>
        <v>0</v>
      </c>
      <c r="O4697" s="0" t="n">
        <f aca="false">O4696+N4697</f>
        <v>440245.429299953</v>
      </c>
      <c r="P4697" s="0" t="n">
        <f aca="false">MIN($B$5,P4696+K4697*$B$6-I4697)</f>
        <v>292.9149021764</v>
      </c>
      <c r="Q4697" s="0" t="n">
        <f aca="false">MAX(0,F4697-H4697-K4697-L4697)</f>
        <v>0</v>
      </c>
    </row>
    <row r="4698" customFormat="false" ht="15" hidden="false" customHeight="false" outlineLevel="0" collapsed="false">
      <c r="A4698" s="0" t="n">
        <f aca="false">'Profiles 8760'!A4687</f>
        <v>4685</v>
      </c>
      <c r="B4698" s="0" t="n">
        <f aca="false">'Profiles 8760'!B4687</f>
        <v>7</v>
      </c>
      <c r="C4698" s="0" t="n">
        <f aca="false">'Profiles 8760'!E4687</f>
        <v>0</v>
      </c>
      <c r="D4698" s="0" t="n">
        <f aca="false">'Profiles 8760'!F4687</f>
        <v>0</v>
      </c>
      <c r="E4698" s="0" t="n">
        <f aca="false">'Profiles 8760'!G4687</f>
        <v>0.302234</v>
      </c>
      <c r="F4698" s="0" t="n">
        <f aca="false">D4698*Assumptions!$C$11*$B$7+E4698*Assumptions!$C$12*$B$8</f>
        <v>12.3613706</v>
      </c>
      <c r="G4698" s="0" t="n">
        <f aca="false">C4698*Assumptions!$C$15</f>
        <v>0</v>
      </c>
      <c r="H4698" s="0" t="n">
        <f aca="false">MIN(F4698,G4698)</f>
        <v>0</v>
      </c>
      <c r="I4698" s="0" t="n">
        <f aca="false">IF(C4698=1,MIN(G4698-H4698,Assumptions!$C$13,P4697),0)</f>
        <v>0</v>
      </c>
      <c r="J4698" s="0" t="n">
        <f aca="false">H4698+I4698</f>
        <v>0</v>
      </c>
      <c r="K4698" s="0" t="n">
        <f aca="false">MIN(IF(C4698=1,F4698-H4698,F4698),Assumptions!$C$13,MAX(0,($B$5-P4697)/$B$6))</f>
        <v>12.3613706</v>
      </c>
      <c r="L4698" s="0" t="n">
        <f aca="false">IF(C4698=1,0,MIN(F4698-K4698,Assumptions!$C$15,MAX(0,$B$10-O4697-M4698)))</f>
        <v>0</v>
      </c>
      <c r="M4698" s="0" t="n">
        <f aca="false">'Profiles 8760'!H4687</f>
        <v>136000</v>
      </c>
      <c r="N4698" s="0" t="n">
        <f aca="false">J4698+L4698</f>
        <v>0</v>
      </c>
      <c r="O4698" s="0" t="n">
        <f aca="false">O4697+N4698</f>
        <v>440245.429299953</v>
      </c>
      <c r="P4698" s="0" t="n">
        <f aca="false">MIN($B$5,P4697+K4698*$B$6-I4698)</f>
        <v>303.62973821248</v>
      </c>
      <c r="Q4698" s="0" t="n">
        <f aca="false">MAX(0,F4698-H4698-K4698-L4698)</f>
        <v>0</v>
      </c>
    </row>
    <row r="4699" customFormat="false" ht="15" hidden="false" customHeight="false" outlineLevel="0" collapsed="false">
      <c r="A4699" s="0" t="n">
        <f aca="false">'Profiles 8760'!A4688</f>
        <v>4686</v>
      </c>
      <c r="B4699" s="0" t="n">
        <f aca="false">'Profiles 8760'!B4688</f>
        <v>7</v>
      </c>
      <c r="C4699" s="0" t="n">
        <f aca="false">'Profiles 8760'!E4688</f>
        <v>0</v>
      </c>
      <c r="D4699" s="0" t="n">
        <f aca="false">'Profiles 8760'!F4688</f>
        <v>0</v>
      </c>
      <c r="E4699" s="0" t="n">
        <f aca="false">'Profiles 8760'!G4688</f>
        <v>0.345628</v>
      </c>
      <c r="F4699" s="0" t="n">
        <f aca="false">D4699*Assumptions!$C$11*$B$7+E4699*Assumptions!$C$12*$B$8</f>
        <v>14.1361852</v>
      </c>
      <c r="G4699" s="0" t="n">
        <f aca="false">C4699*Assumptions!$C$15</f>
        <v>0</v>
      </c>
      <c r="H4699" s="0" t="n">
        <f aca="false">MIN(F4699,G4699)</f>
        <v>0</v>
      </c>
      <c r="I4699" s="0" t="n">
        <f aca="false">IF(C4699=1,MIN(G4699-H4699,Assumptions!$C$13,P4698),0)</f>
        <v>0</v>
      </c>
      <c r="J4699" s="0" t="n">
        <f aca="false">H4699+I4699</f>
        <v>0</v>
      </c>
      <c r="K4699" s="0" t="n">
        <f aca="false">MIN(IF(C4699=1,F4699-H4699,F4699),Assumptions!$C$13,MAX(0,($B$5-P4698)/$B$6))</f>
        <v>14.1361852</v>
      </c>
      <c r="L4699" s="0" t="n">
        <f aca="false">IF(C4699=1,0,MIN(F4699-K4699,Assumptions!$C$15,MAX(0,$B$10-O4698-M4699)))</f>
        <v>0</v>
      </c>
      <c r="M4699" s="0" t="n">
        <f aca="false">'Profiles 8760'!H4688</f>
        <v>136000</v>
      </c>
      <c r="N4699" s="0" t="n">
        <f aca="false">J4699+L4699</f>
        <v>0</v>
      </c>
      <c r="O4699" s="0" t="n">
        <f aca="false">O4698+N4699</f>
        <v>440245.429299953</v>
      </c>
      <c r="P4699" s="0" t="n">
        <f aca="false">MIN($B$5,P4698+K4699*$B$6-I4699)</f>
        <v>315.88298354384</v>
      </c>
      <c r="Q4699" s="0" t="n">
        <f aca="false">MAX(0,F4699-H4699-K4699-L4699)</f>
        <v>0</v>
      </c>
    </row>
    <row r="4700" customFormat="false" ht="15" hidden="false" customHeight="false" outlineLevel="0" collapsed="false">
      <c r="A4700" s="0" t="n">
        <f aca="false">'Profiles 8760'!A4689</f>
        <v>4687</v>
      </c>
      <c r="B4700" s="0" t="n">
        <f aca="false">'Profiles 8760'!B4689</f>
        <v>7</v>
      </c>
      <c r="C4700" s="0" t="n">
        <f aca="false">'Profiles 8760'!E4689</f>
        <v>0</v>
      </c>
      <c r="D4700" s="0" t="n">
        <f aca="false">'Profiles 8760'!F4689</f>
        <v>0.077594</v>
      </c>
      <c r="E4700" s="0" t="n">
        <f aca="false">'Profiles 8760'!G4689</f>
        <v>0.401064</v>
      </c>
      <c r="F4700" s="0" t="n">
        <f aca="false">D4700*Assumptions!$C$11*$B$7+E4700*Assumptions!$C$12*$B$8</f>
        <v>38.8126648</v>
      </c>
      <c r="G4700" s="0" t="n">
        <f aca="false">C4700*Assumptions!$C$15</f>
        <v>0</v>
      </c>
      <c r="H4700" s="0" t="n">
        <f aca="false">MIN(F4700,G4700)</f>
        <v>0</v>
      </c>
      <c r="I4700" s="0" t="n">
        <f aca="false">IF(C4700=1,MIN(G4700-H4700,Assumptions!$C$13,P4699),0)</f>
        <v>0</v>
      </c>
      <c r="J4700" s="0" t="n">
        <f aca="false">H4700+I4700</f>
        <v>0</v>
      </c>
      <c r="K4700" s="0" t="n">
        <f aca="false">MIN(IF(C4700=1,F4700-H4700,F4700),Assumptions!$C$13,MAX(0,($B$5-P4699)/$B$6))</f>
        <v>38.8126648</v>
      </c>
      <c r="L4700" s="0" t="n">
        <f aca="false">IF(C4700=1,0,MIN(F4700-K4700,Assumptions!$C$15,MAX(0,$B$10-O4699-M4700)))</f>
        <v>0</v>
      </c>
      <c r="M4700" s="0" t="n">
        <f aca="false">'Profiles 8760'!H4689</f>
        <v>136000</v>
      </c>
      <c r="N4700" s="0" t="n">
        <f aca="false">J4700+L4700</f>
        <v>0</v>
      </c>
      <c r="O4700" s="0" t="n">
        <f aca="false">O4699+N4700</f>
        <v>440245.429299953</v>
      </c>
      <c r="P4700" s="0" t="n">
        <f aca="false">MIN($B$5,P4699+K4700*$B$6-I4700)</f>
        <v>349.52580139248</v>
      </c>
      <c r="Q4700" s="0" t="n">
        <f aca="false">MAX(0,F4700-H4700-K4700-L4700)</f>
        <v>0</v>
      </c>
    </row>
    <row r="4701" customFormat="false" ht="15" hidden="false" customHeight="false" outlineLevel="0" collapsed="false">
      <c r="A4701" s="0" t="n">
        <f aca="false">'Profiles 8760'!A4690</f>
        <v>4688</v>
      </c>
      <c r="B4701" s="0" t="n">
        <f aca="false">'Profiles 8760'!B4690</f>
        <v>7</v>
      </c>
      <c r="C4701" s="0" t="n">
        <f aca="false">'Profiles 8760'!E4690</f>
        <v>1</v>
      </c>
      <c r="D4701" s="0" t="n">
        <f aca="false">'Profiles 8760'!F4690</f>
        <v>0.249507</v>
      </c>
      <c r="E4701" s="0" t="n">
        <f aca="false">'Profiles 8760'!G4690</f>
        <v>0.461425</v>
      </c>
      <c r="F4701" s="0" t="n">
        <f aca="false">D4701*Assumptions!$C$11*$B$7+E4701*Assumptions!$C$12*$B$8</f>
        <v>90.9299041</v>
      </c>
      <c r="G4701" s="0" t="n">
        <f aca="false">C4701*Assumptions!$C$15</f>
        <v>200</v>
      </c>
      <c r="H4701" s="0" t="n">
        <f aca="false">MIN(F4701,G4701)</f>
        <v>90.9299041</v>
      </c>
      <c r="I4701" s="0" t="n">
        <f aca="false">IF(C4701=1,MIN(G4701-H4701,Assumptions!$C$13,P4700),0)</f>
        <v>109.0700959</v>
      </c>
      <c r="J4701" s="0" t="n">
        <f aca="false">H4701+I4701</f>
        <v>200</v>
      </c>
      <c r="K4701" s="0" t="n">
        <f aca="false">MIN(IF(C4701=1,F4701-H4701,F4701),Assumptions!$C$13,MAX(0,($B$5-P4700)/$B$6))</f>
        <v>0</v>
      </c>
      <c r="L4701" s="0" t="n">
        <f aca="false">IF(C4701=1,0,MIN(F4701-K4701,Assumptions!$C$15,MAX(0,$B$10-O4700-M4701)))</f>
        <v>0</v>
      </c>
      <c r="M4701" s="0" t="n">
        <f aca="false">'Profiles 8760'!H4690</f>
        <v>135800</v>
      </c>
      <c r="N4701" s="0" t="n">
        <f aca="false">J4701+L4701</f>
        <v>200</v>
      </c>
      <c r="O4701" s="0" t="n">
        <f aca="false">O4700+N4701</f>
        <v>440445.429299953</v>
      </c>
      <c r="P4701" s="0" t="n">
        <f aca="false">MIN($B$5,P4700+K4701*$B$6-I4701)</f>
        <v>240.45570549248</v>
      </c>
      <c r="Q4701" s="0" t="n">
        <f aca="false">MAX(0,F4701-H4701-K4701-L4701)</f>
        <v>0</v>
      </c>
    </row>
    <row r="4702" customFormat="false" ht="15" hidden="false" customHeight="false" outlineLevel="0" collapsed="false">
      <c r="A4702" s="0" t="n">
        <f aca="false">'Profiles 8760'!A4691</f>
        <v>4689</v>
      </c>
      <c r="B4702" s="0" t="n">
        <f aca="false">'Profiles 8760'!B4691</f>
        <v>7</v>
      </c>
      <c r="C4702" s="0" t="n">
        <f aca="false">'Profiles 8760'!E4691</f>
        <v>1</v>
      </c>
      <c r="D4702" s="0" t="n">
        <f aca="false">'Profiles 8760'!F4691</f>
        <v>0.440791</v>
      </c>
      <c r="E4702" s="0" t="n">
        <f aca="false">'Profiles 8760'!G4691</f>
        <v>0.335628</v>
      </c>
      <c r="F4702" s="0" t="n">
        <f aca="false">D4702*Assumptions!$C$11*$B$7+E4702*Assumptions!$C$12*$B$8</f>
        <v>141.027626</v>
      </c>
      <c r="G4702" s="0" t="n">
        <f aca="false">C4702*Assumptions!$C$15</f>
        <v>200</v>
      </c>
      <c r="H4702" s="0" t="n">
        <f aca="false">MIN(F4702,G4702)</f>
        <v>141.027626</v>
      </c>
      <c r="I4702" s="0" t="n">
        <f aca="false">IF(C4702=1,MIN(G4702-H4702,Assumptions!$C$13,P4701),0)</f>
        <v>58.972374</v>
      </c>
      <c r="J4702" s="0" t="n">
        <f aca="false">H4702+I4702</f>
        <v>200</v>
      </c>
      <c r="K4702" s="0" t="n">
        <f aca="false">MIN(IF(C4702=1,F4702-H4702,F4702),Assumptions!$C$13,MAX(0,($B$5-P4701)/$B$6))</f>
        <v>0</v>
      </c>
      <c r="L4702" s="0" t="n">
        <f aca="false">IF(C4702=1,0,MIN(F4702-K4702,Assumptions!$C$15,MAX(0,$B$10-O4701-M4702)))</f>
        <v>0</v>
      </c>
      <c r="M4702" s="0" t="n">
        <f aca="false">'Profiles 8760'!H4691</f>
        <v>135600</v>
      </c>
      <c r="N4702" s="0" t="n">
        <f aca="false">J4702+L4702</f>
        <v>200</v>
      </c>
      <c r="O4702" s="0" t="n">
        <f aca="false">O4701+N4702</f>
        <v>440645.429299953</v>
      </c>
      <c r="P4702" s="0" t="n">
        <f aca="false">MIN($B$5,P4701+K4702*$B$6-I4702)</f>
        <v>181.48333149248</v>
      </c>
      <c r="Q4702" s="0" t="n">
        <f aca="false">MAX(0,F4702-H4702-K4702-L4702)</f>
        <v>0</v>
      </c>
    </row>
    <row r="4703" customFormat="false" ht="15" hidden="false" customHeight="false" outlineLevel="0" collapsed="false">
      <c r="A4703" s="0" t="n">
        <f aca="false">'Profiles 8760'!A4692</f>
        <v>4690</v>
      </c>
      <c r="B4703" s="0" t="n">
        <f aca="false">'Profiles 8760'!B4692</f>
        <v>7</v>
      </c>
      <c r="C4703" s="0" t="n">
        <f aca="false">'Profiles 8760'!E4692</f>
        <v>0</v>
      </c>
      <c r="D4703" s="0" t="n">
        <f aca="false">'Profiles 8760'!F4692</f>
        <v>0.621138</v>
      </c>
      <c r="E4703" s="0" t="n">
        <f aca="false">'Profiles 8760'!G4692</f>
        <v>0.45108</v>
      </c>
      <c r="F4703" s="0" t="n">
        <f aca="false">D4703*Assumptions!$C$11*$B$7+E4703*Assumptions!$C$12*$B$8</f>
        <v>197.8338264</v>
      </c>
      <c r="G4703" s="0" t="n">
        <f aca="false">C4703*Assumptions!$C$15</f>
        <v>0</v>
      </c>
      <c r="H4703" s="0" t="n">
        <f aca="false">MIN(F4703,G4703)</f>
        <v>0</v>
      </c>
      <c r="I4703" s="0" t="n">
        <f aca="false">IF(C4703=1,MIN(G4703-H4703,Assumptions!$C$13,P4702),0)</f>
        <v>0</v>
      </c>
      <c r="J4703" s="0" t="n">
        <f aca="false">H4703+I4703</f>
        <v>0</v>
      </c>
      <c r="K4703" s="0" t="n">
        <f aca="false">MIN(IF(C4703=1,F4703-H4703,F4703),Assumptions!$C$13,MAX(0,($B$5-P4702)/$B$6))</f>
        <v>180</v>
      </c>
      <c r="L4703" s="0" t="n">
        <f aca="false">IF(C4703=1,0,MIN(F4703-K4703,Assumptions!$C$15,MAX(0,$B$10-O4702-M4703)))</f>
        <v>17.8338264</v>
      </c>
      <c r="M4703" s="0" t="n">
        <f aca="false">'Profiles 8760'!H4692</f>
        <v>135600</v>
      </c>
      <c r="N4703" s="0" t="n">
        <f aca="false">J4703+L4703</f>
        <v>17.8338264</v>
      </c>
      <c r="O4703" s="0" t="n">
        <f aca="false">O4702+N4703</f>
        <v>440663.263126353</v>
      </c>
      <c r="P4703" s="0" t="n">
        <f aca="false">MIN($B$5,P4702+K4703*$B$6-I4703)</f>
        <v>337.50733149248</v>
      </c>
      <c r="Q4703" s="0" t="n">
        <f aca="false">MAX(0,F4703-H4703-K4703-L4703)</f>
        <v>0</v>
      </c>
    </row>
    <row r="4704" customFormat="false" ht="15" hidden="false" customHeight="false" outlineLevel="0" collapsed="false">
      <c r="A4704" s="0" t="n">
        <f aca="false">'Profiles 8760'!A4693</f>
        <v>4691</v>
      </c>
      <c r="B4704" s="0" t="n">
        <f aca="false">'Profiles 8760'!B4693</f>
        <v>7</v>
      </c>
      <c r="C4704" s="0" t="n">
        <f aca="false">'Profiles 8760'!E4693</f>
        <v>0</v>
      </c>
      <c r="D4704" s="0" t="n">
        <f aca="false">'Profiles 8760'!F4693</f>
        <v>0.767466</v>
      </c>
      <c r="E4704" s="0" t="n">
        <f aca="false">'Profiles 8760'!G4693</f>
        <v>0.386666</v>
      </c>
      <c r="F4704" s="0" t="n">
        <f aca="false">D4704*Assumptions!$C$11*$B$7+E4704*Assumptions!$C$12*$B$8</f>
        <v>237.4588202</v>
      </c>
      <c r="G4704" s="0" t="n">
        <f aca="false">C4704*Assumptions!$C$15</f>
        <v>0</v>
      </c>
      <c r="H4704" s="0" t="n">
        <f aca="false">MIN(F4704,G4704)</f>
        <v>0</v>
      </c>
      <c r="I4704" s="0" t="n">
        <f aca="false">IF(C4704=1,MIN(G4704-H4704,Assumptions!$C$13,P4703),0)</f>
        <v>0</v>
      </c>
      <c r="J4704" s="0" t="n">
        <f aca="false">H4704+I4704</f>
        <v>0</v>
      </c>
      <c r="K4704" s="0" t="n">
        <f aca="false">MIN(IF(C4704=1,F4704-H4704,F4704),Assumptions!$C$13,MAX(0,($B$5-P4703)/$B$6))</f>
        <v>180</v>
      </c>
      <c r="L4704" s="0" t="n">
        <f aca="false">IF(C4704=1,0,MIN(F4704-K4704,Assumptions!$C$15,MAX(0,$B$10-O4703-M4704)))</f>
        <v>57.4588202</v>
      </c>
      <c r="M4704" s="0" t="n">
        <f aca="false">'Profiles 8760'!H4693</f>
        <v>135600</v>
      </c>
      <c r="N4704" s="0" t="n">
        <f aca="false">J4704+L4704</f>
        <v>57.4588202</v>
      </c>
      <c r="O4704" s="0" t="n">
        <f aca="false">O4703+N4704</f>
        <v>440720.721946553</v>
      </c>
      <c r="P4704" s="0" t="n">
        <f aca="false">MIN($B$5,P4703+K4704*$B$6-I4704)</f>
        <v>493.53133149248</v>
      </c>
      <c r="Q4704" s="0" t="n">
        <f aca="false">MAX(0,F4704-H4704-K4704-L4704)</f>
        <v>0</v>
      </c>
    </row>
    <row r="4705" customFormat="false" ht="15" hidden="false" customHeight="false" outlineLevel="0" collapsed="false">
      <c r="A4705" s="0" t="n">
        <f aca="false">'Profiles 8760'!A4694</f>
        <v>4692</v>
      </c>
      <c r="B4705" s="0" t="n">
        <f aca="false">'Profiles 8760'!B4694</f>
        <v>7</v>
      </c>
      <c r="C4705" s="0" t="n">
        <f aca="false">'Profiles 8760'!E4694</f>
        <v>0</v>
      </c>
      <c r="D4705" s="0" t="n">
        <f aca="false">'Profiles 8760'!F4694</f>
        <v>0.8625</v>
      </c>
      <c r="E4705" s="0" t="n">
        <f aca="false">'Profiles 8760'!G4694</f>
        <v>0.278995</v>
      </c>
      <c r="F4705" s="0" t="n">
        <f aca="false">D4705*Assumptions!$C$11*$B$7+E4705*Assumptions!$C$12*$B$8</f>
        <v>260.5008955</v>
      </c>
      <c r="G4705" s="0" t="n">
        <f aca="false">C4705*Assumptions!$C$15</f>
        <v>0</v>
      </c>
      <c r="H4705" s="0" t="n">
        <f aca="false">MIN(F4705,G4705)</f>
        <v>0</v>
      </c>
      <c r="I4705" s="0" t="n">
        <f aca="false">IF(C4705=1,MIN(G4705-H4705,Assumptions!$C$13,P4704),0)</f>
        <v>0</v>
      </c>
      <c r="J4705" s="0" t="n">
        <f aca="false">H4705+I4705</f>
        <v>0</v>
      </c>
      <c r="K4705" s="0" t="n">
        <f aca="false">MIN(IF(C4705=1,F4705-H4705,F4705),Assumptions!$C$13,MAX(0,($B$5-P4704)/$B$6))</f>
        <v>19.9338584535302</v>
      </c>
      <c r="L4705" s="0" t="n">
        <f aca="false">IF(C4705=1,0,MIN(F4705-K4705,Assumptions!$C$15,MAX(0,$B$10-O4704-M4705)))</f>
        <v>200</v>
      </c>
      <c r="M4705" s="0" t="n">
        <f aca="false">'Profiles 8760'!H4694</f>
        <v>135600</v>
      </c>
      <c r="N4705" s="0" t="n">
        <f aca="false">J4705+L4705</f>
        <v>200</v>
      </c>
      <c r="O4705" s="0" t="n">
        <f aca="false">O4704+N4705</f>
        <v>440920.721946553</v>
      </c>
      <c r="P4705" s="0" t="n">
        <f aca="false">MIN($B$5,P4704+K4705*$B$6-I4705)</f>
        <v>510.81</v>
      </c>
      <c r="Q4705" s="0" t="n">
        <f aca="false">MAX(0,F4705-H4705-K4705-L4705)</f>
        <v>40.5670370464698</v>
      </c>
    </row>
    <row r="4706" customFormat="false" ht="15" hidden="false" customHeight="false" outlineLevel="0" collapsed="false">
      <c r="A4706" s="0" t="n">
        <f aca="false">'Profiles 8760'!A4695</f>
        <v>4693</v>
      </c>
      <c r="B4706" s="0" t="n">
        <f aca="false">'Profiles 8760'!B4695</f>
        <v>7</v>
      </c>
      <c r="C4706" s="0" t="n">
        <f aca="false">'Profiles 8760'!E4695</f>
        <v>0</v>
      </c>
      <c r="D4706" s="0" t="n">
        <f aca="false">'Profiles 8760'!F4695</f>
        <v>0.89541</v>
      </c>
      <c r="E4706" s="0" t="n">
        <f aca="false">'Profiles 8760'!G4695</f>
        <v>0.176007</v>
      </c>
      <c r="F4706" s="0" t="n">
        <f aca="false">D4706*Assumptions!$C$11*$B$7+E4706*Assumptions!$C$12*$B$8</f>
        <v>265.7930943</v>
      </c>
      <c r="G4706" s="0" t="n">
        <f aca="false">C4706*Assumptions!$C$15</f>
        <v>0</v>
      </c>
      <c r="H4706" s="0" t="n">
        <f aca="false">MIN(F4706,G4706)</f>
        <v>0</v>
      </c>
      <c r="I4706" s="0" t="n">
        <f aca="false">IF(C4706=1,MIN(G4706-H4706,Assumptions!$C$13,P4705),0)</f>
        <v>0</v>
      </c>
      <c r="J4706" s="0" t="n">
        <f aca="false">H4706+I4706</f>
        <v>0</v>
      </c>
      <c r="K4706" s="0" t="n">
        <f aca="false">MIN(IF(C4706=1,F4706-H4706,F4706),Assumptions!$C$13,MAX(0,($B$5-P4705)/$B$6))</f>
        <v>0</v>
      </c>
      <c r="L4706" s="0" t="n">
        <f aca="false">IF(C4706=1,0,MIN(F4706-K4706,Assumptions!$C$15,MAX(0,$B$10-O4705-M4706)))</f>
        <v>200</v>
      </c>
      <c r="M4706" s="0" t="n">
        <f aca="false">'Profiles 8760'!H4695</f>
        <v>135600</v>
      </c>
      <c r="N4706" s="0" t="n">
        <f aca="false">J4706+L4706</f>
        <v>200</v>
      </c>
      <c r="O4706" s="0" t="n">
        <f aca="false">O4705+N4706</f>
        <v>441120.721946553</v>
      </c>
      <c r="P4706" s="0" t="n">
        <f aca="false">MIN($B$5,P4705+K4706*$B$6-I4706)</f>
        <v>510.81</v>
      </c>
      <c r="Q4706" s="0" t="n">
        <f aca="false">MAX(0,F4706-H4706-K4706-L4706)</f>
        <v>65.7930943000001</v>
      </c>
    </row>
    <row r="4707" customFormat="false" ht="15" hidden="false" customHeight="false" outlineLevel="0" collapsed="false">
      <c r="A4707" s="0" t="n">
        <f aca="false">'Profiles 8760'!A4696</f>
        <v>4694</v>
      </c>
      <c r="B4707" s="0" t="n">
        <f aca="false">'Profiles 8760'!B4696</f>
        <v>7</v>
      </c>
      <c r="C4707" s="0" t="n">
        <f aca="false">'Profiles 8760'!E4696</f>
        <v>0</v>
      </c>
      <c r="D4707" s="0" t="n">
        <f aca="false">'Profiles 8760'!F4696</f>
        <v>0.8625</v>
      </c>
      <c r="E4707" s="0" t="n">
        <f aca="false">'Profiles 8760'!G4696</f>
        <v>0.157248</v>
      </c>
      <c r="F4707" s="0" t="n">
        <f aca="false">D4707*Assumptions!$C$11*$B$7+E4707*Assumptions!$C$12*$B$8</f>
        <v>255.5214432</v>
      </c>
      <c r="G4707" s="0" t="n">
        <f aca="false">C4707*Assumptions!$C$15</f>
        <v>0</v>
      </c>
      <c r="H4707" s="0" t="n">
        <f aca="false">MIN(F4707,G4707)</f>
        <v>0</v>
      </c>
      <c r="I4707" s="0" t="n">
        <f aca="false">IF(C4707=1,MIN(G4707-H4707,Assumptions!$C$13,P4706),0)</f>
        <v>0</v>
      </c>
      <c r="J4707" s="0" t="n">
        <f aca="false">H4707+I4707</f>
        <v>0</v>
      </c>
      <c r="K4707" s="0" t="n">
        <f aca="false">MIN(IF(C4707=1,F4707-H4707,F4707),Assumptions!$C$13,MAX(0,($B$5-P4706)/$B$6))</f>
        <v>0</v>
      </c>
      <c r="L4707" s="0" t="n">
        <f aca="false">IF(C4707=1,0,MIN(F4707-K4707,Assumptions!$C$15,MAX(0,$B$10-O4706-M4707)))</f>
        <v>200</v>
      </c>
      <c r="M4707" s="0" t="n">
        <f aca="false">'Profiles 8760'!H4696</f>
        <v>135600</v>
      </c>
      <c r="N4707" s="0" t="n">
        <f aca="false">J4707+L4707</f>
        <v>200</v>
      </c>
      <c r="O4707" s="0" t="n">
        <f aca="false">O4706+N4707</f>
        <v>441320.721946553</v>
      </c>
      <c r="P4707" s="0" t="n">
        <f aca="false">MIN($B$5,P4706+K4707*$B$6-I4707)</f>
        <v>510.81</v>
      </c>
      <c r="Q4707" s="0" t="n">
        <f aca="false">MAX(0,F4707-H4707-K4707-L4707)</f>
        <v>55.5214432</v>
      </c>
    </row>
    <row r="4708" customFormat="false" ht="15" hidden="false" customHeight="false" outlineLevel="0" collapsed="false">
      <c r="A4708" s="0" t="n">
        <f aca="false">'Profiles 8760'!A4697</f>
        <v>4695</v>
      </c>
      <c r="B4708" s="0" t="n">
        <f aca="false">'Profiles 8760'!B4697</f>
        <v>7</v>
      </c>
      <c r="C4708" s="0" t="n">
        <f aca="false">'Profiles 8760'!E4697</f>
        <v>0</v>
      </c>
      <c r="D4708" s="0" t="n">
        <f aca="false">'Profiles 8760'!F4697</f>
        <v>0.767466</v>
      </c>
      <c r="E4708" s="0" t="n">
        <f aca="false">'Profiles 8760'!G4697</f>
        <v>0.217753</v>
      </c>
      <c r="F4708" s="0" t="n">
        <f aca="false">D4708*Assumptions!$C$11*$B$7+E4708*Assumptions!$C$12*$B$8</f>
        <v>230.5502785</v>
      </c>
      <c r="G4708" s="0" t="n">
        <f aca="false">C4708*Assumptions!$C$15</f>
        <v>0</v>
      </c>
      <c r="H4708" s="0" t="n">
        <f aca="false">MIN(F4708,G4708)</f>
        <v>0</v>
      </c>
      <c r="I4708" s="0" t="n">
        <f aca="false">IF(C4708=1,MIN(G4708-H4708,Assumptions!$C$13,P4707),0)</f>
        <v>0</v>
      </c>
      <c r="J4708" s="0" t="n">
        <f aca="false">H4708+I4708</f>
        <v>0</v>
      </c>
      <c r="K4708" s="0" t="n">
        <f aca="false">MIN(IF(C4708=1,F4708-H4708,F4708),Assumptions!$C$13,MAX(0,($B$5-P4707)/$B$6))</f>
        <v>0</v>
      </c>
      <c r="L4708" s="0" t="n">
        <f aca="false">IF(C4708=1,0,MIN(F4708-K4708,Assumptions!$C$15,MAX(0,$B$10-O4707-M4708)))</f>
        <v>200</v>
      </c>
      <c r="M4708" s="0" t="n">
        <f aca="false">'Profiles 8760'!H4697</f>
        <v>135600</v>
      </c>
      <c r="N4708" s="0" t="n">
        <f aca="false">J4708+L4708</f>
        <v>200</v>
      </c>
      <c r="O4708" s="0" t="n">
        <f aca="false">O4707+N4708</f>
        <v>441520.721946553</v>
      </c>
      <c r="P4708" s="0" t="n">
        <f aca="false">MIN($B$5,P4707+K4708*$B$6-I4708)</f>
        <v>510.81</v>
      </c>
      <c r="Q4708" s="0" t="n">
        <f aca="false">MAX(0,F4708-H4708-K4708-L4708)</f>
        <v>30.5502785</v>
      </c>
    </row>
    <row r="4709" customFormat="false" ht="15" hidden="false" customHeight="false" outlineLevel="0" collapsed="false">
      <c r="A4709" s="0" t="n">
        <f aca="false">'Profiles 8760'!A4698</f>
        <v>4696</v>
      </c>
      <c r="B4709" s="0" t="n">
        <f aca="false">'Profiles 8760'!B4698</f>
        <v>7</v>
      </c>
      <c r="C4709" s="0" t="n">
        <f aca="false">'Profiles 8760'!E4698</f>
        <v>0</v>
      </c>
      <c r="D4709" s="0" t="n">
        <f aca="false">'Profiles 8760'!F4698</f>
        <v>0.621138</v>
      </c>
      <c r="E4709" s="0" t="n">
        <f aca="false">'Profiles 8760'!G4698</f>
        <v>0.193911</v>
      </c>
      <c r="F4709" s="0" t="n">
        <f aca="false">D4709*Assumptions!$C$11*$B$7+E4709*Assumptions!$C$12*$B$8</f>
        <v>187.3156143</v>
      </c>
      <c r="G4709" s="0" t="n">
        <f aca="false">C4709*Assumptions!$C$15</f>
        <v>0</v>
      </c>
      <c r="H4709" s="0" t="n">
        <f aca="false">MIN(F4709,G4709)</f>
        <v>0</v>
      </c>
      <c r="I4709" s="0" t="n">
        <f aca="false">IF(C4709=1,MIN(G4709-H4709,Assumptions!$C$13,P4708),0)</f>
        <v>0</v>
      </c>
      <c r="J4709" s="0" t="n">
        <f aca="false">H4709+I4709</f>
        <v>0</v>
      </c>
      <c r="K4709" s="0" t="n">
        <f aca="false">MIN(IF(C4709=1,F4709-H4709,F4709),Assumptions!$C$13,MAX(0,($B$5-P4708)/$B$6))</f>
        <v>0</v>
      </c>
      <c r="L4709" s="0" t="n">
        <f aca="false">IF(C4709=1,0,MIN(F4709-K4709,Assumptions!$C$15,MAX(0,$B$10-O4708-M4709)))</f>
        <v>187.3156143</v>
      </c>
      <c r="M4709" s="0" t="n">
        <f aca="false">'Profiles 8760'!H4698</f>
        <v>135600</v>
      </c>
      <c r="N4709" s="0" t="n">
        <f aca="false">J4709+L4709</f>
        <v>187.3156143</v>
      </c>
      <c r="O4709" s="0" t="n">
        <f aca="false">O4708+N4709</f>
        <v>441708.037560853</v>
      </c>
      <c r="P4709" s="0" t="n">
        <f aca="false">MIN($B$5,P4708+K4709*$B$6-I4709)</f>
        <v>510.81</v>
      </c>
      <c r="Q4709" s="0" t="n">
        <f aca="false">MAX(0,F4709-H4709-K4709-L4709)</f>
        <v>0</v>
      </c>
    </row>
    <row r="4710" customFormat="false" ht="15" hidden="false" customHeight="false" outlineLevel="0" collapsed="false">
      <c r="A4710" s="0" t="n">
        <f aca="false">'Profiles 8760'!A4699</f>
        <v>4697</v>
      </c>
      <c r="B4710" s="0" t="n">
        <f aca="false">'Profiles 8760'!B4699</f>
        <v>7</v>
      </c>
      <c r="C4710" s="0" t="n">
        <f aca="false">'Profiles 8760'!E4699</f>
        <v>0</v>
      </c>
      <c r="D4710" s="0" t="n">
        <f aca="false">'Profiles 8760'!F4699</f>
        <v>0.440791</v>
      </c>
      <c r="E4710" s="0" t="n">
        <f aca="false">'Profiles 8760'!G4699</f>
        <v>0.242608</v>
      </c>
      <c r="F4710" s="0" t="n">
        <f aca="false">D4710*Assumptions!$C$11*$B$7+E4710*Assumptions!$C$12*$B$8</f>
        <v>137.223108</v>
      </c>
      <c r="G4710" s="0" t="n">
        <f aca="false">C4710*Assumptions!$C$15</f>
        <v>0</v>
      </c>
      <c r="H4710" s="0" t="n">
        <f aca="false">MIN(F4710,G4710)</f>
        <v>0</v>
      </c>
      <c r="I4710" s="0" t="n">
        <f aca="false">IF(C4710=1,MIN(G4710-H4710,Assumptions!$C$13,P4709),0)</f>
        <v>0</v>
      </c>
      <c r="J4710" s="0" t="n">
        <f aca="false">H4710+I4710</f>
        <v>0</v>
      </c>
      <c r="K4710" s="0" t="n">
        <f aca="false">MIN(IF(C4710=1,F4710-H4710,F4710),Assumptions!$C$13,MAX(0,($B$5-P4709)/$B$6))</f>
        <v>0</v>
      </c>
      <c r="L4710" s="0" t="n">
        <f aca="false">IF(C4710=1,0,MIN(F4710-K4710,Assumptions!$C$15,MAX(0,$B$10-O4709-M4710)))</f>
        <v>137.223108</v>
      </c>
      <c r="M4710" s="0" t="n">
        <f aca="false">'Profiles 8760'!H4699</f>
        <v>135600</v>
      </c>
      <c r="N4710" s="0" t="n">
        <f aca="false">J4710+L4710</f>
        <v>137.223108</v>
      </c>
      <c r="O4710" s="0" t="n">
        <f aca="false">O4709+N4710</f>
        <v>441845.260668853</v>
      </c>
      <c r="P4710" s="0" t="n">
        <f aca="false">MIN($B$5,P4709+K4710*$B$6-I4710)</f>
        <v>510.81</v>
      </c>
      <c r="Q4710" s="0" t="n">
        <f aca="false">MAX(0,F4710-H4710-K4710-L4710)</f>
        <v>0</v>
      </c>
    </row>
    <row r="4711" customFormat="false" ht="15" hidden="false" customHeight="false" outlineLevel="0" collapsed="false">
      <c r="A4711" s="0" t="n">
        <f aca="false">'Profiles 8760'!A4700</f>
        <v>4698</v>
      </c>
      <c r="B4711" s="0" t="n">
        <f aca="false">'Profiles 8760'!B4700</f>
        <v>7</v>
      </c>
      <c r="C4711" s="0" t="n">
        <f aca="false">'Profiles 8760'!E4700</f>
        <v>0</v>
      </c>
      <c r="D4711" s="0" t="n">
        <f aca="false">'Profiles 8760'!F4700</f>
        <v>0.249507</v>
      </c>
      <c r="E4711" s="0" t="n">
        <f aca="false">'Profiles 8760'!G4700</f>
        <v>0.247087</v>
      </c>
      <c r="F4711" s="0" t="n">
        <f aca="false">D4711*Assumptions!$C$11*$B$7+E4711*Assumptions!$C$12*$B$8</f>
        <v>82.1634799</v>
      </c>
      <c r="G4711" s="0" t="n">
        <f aca="false">C4711*Assumptions!$C$15</f>
        <v>0</v>
      </c>
      <c r="H4711" s="0" t="n">
        <f aca="false">MIN(F4711,G4711)</f>
        <v>0</v>
      </c>
      <c r="I4711" s="0" t="n">
        <f aca="false">IF(C4711=1,MIN(G4711-H4711,Assumptions!$C$13,P4710),0)</f>
        <v>0</v>
      </c>
      <c r="J4711" s="0" t="n">
        <f aca="false">H4711+I4711</f>
        <v>0</v>
      </c>
      <c r="K4711" s="0" t="n">
        <f aca="false">MIN(IF(C4711=1,F4711-H4711,F4711),Assumptions!$C$13,MAX(0,($B$5-P4710)/$B$6))</f>
        <v>0</v>
      </c>
      <c r="L4711" s="0" t="n">
        <f aca="false">IF(C4711=1,0,MIN(F4711-K4711,Assumptions!$C$15,MAX(0,$B$10-O4710-M4711)))</f>
        <v>82.1634799</v>
      </c>
      <c r="M4711" s="0" t="n">
        <f aca="false">'Profiles 8760'!H4700</f>
        <v>135600</v>
      </c>
      <c r="N4711" s="0" t="n">
        <f aca="false">J4711+L4711</f>
        <v>82.1634799</v>
      </c>
      <c r="O4711" s="0" t="n">
        <f aca="false">O4710+N4711</f>
        <v>441927.424148753</v>
      </c>
      <c r="P4711" s="0" t="n">
        <f aca="false">MIN($B$5,P4710+K4711*$B$6-I4711)</f>
        <v>510.81</v>
      </c>
      <c r="Q4711" s="0" t="n">
        <f aca="false">MAX(0,F4711-H4711-K4711-L4711)</f>
        <v>0</v>
      </c>
    </row>
    <row r="4712" customFormat="false" ht="15" hidden="false" customHeight="false" outlineLevel="0" collapsed="false">
      <c r="A4712" s="0" t="n">
        <f aca="false">'Profiles 8760'!A4701</f>
        <v>4699</v>
      </c>
      <c r="B4712" s="0" t="n">
        <f aca="false">'Profiles 8760'!B4701</f>
        <v>7</v>
      </c>
      <c r="C4712" s="0" t="n">
        <f aca="false">'Profiles 8760'!E4701</f>
        <v>0</v>
      </c>
      <c r="D4712" s="0" t="n">
        <f aca="false">'Profiles 8760'!F4701</f>
        <v>0.077594</v>
      </c>
      <c r="E4712" s="0" t="n">
        <f aca="false">'Profiles 8760'!G4701</f>
        <v>0.205791</v>
      </c>
      <c r="F4712" s="0" t="n">
        <f aca="false">D4712*Assumptions!$C$11*$B$7+E4712*Assumptions!$C$12*$B$8</f>
        <v>30.8259991</v>
      </c>
      <c r="G4712" s="0" t="n">
        <f aca="false">C4712*Assumptions!$C$15</f>
        <v>0</v>
      </c>
      <c r="H4712" s="0" t="n">
        <f aca="false">MIN(F4712,G4712)</f>
        <v>0</v>
      </c>
      <c r="I4712" s="0" t="n">
        <f aca="false">IF(C4712=1,MIN(G4712-H4712,Assumptions!$C$13,P4711),0)</f>
        <v>0</v>
      </c>
      <c r="J4712" s="0" t="n">
        <f aca="false">H4712+I4712</f>
        <v>0</v>
      </c>
      <c r="K4712" s="0" t="n">
        <f aca="false">MIN(IF(C4712=1,F4712-H4712,F4712),Assumptions!$C$13,MAX(0,($B$5-P4711)/$B$6))</f>
        <v>0</v>
      </c>
      <c r="L4712" s="0" t="n">
        <f aca="false">IF(C4712=1,0,MIN(F4712-K4712,Assumptions!$C$15,MAX(0,$B$10-O4711-M4712)))</f>
        <v>30.8259991</v>
      </c>
      <c r="M4712" s="0" t="n">
        <f aca="false">'Profiles 8760'!H4701</f>
        <v>135600</v>
      </c>
      <c r="N4712" s="0" t="n">
        <f aca="false">J4712+L4712</f>
        <v>30.8259991</v>
      </c>
      <c r="O4712" s="0" t="n">
        <f aca="false">O4711+N4712</f>
        <v>441958.250147853</v>
      </c>
      <c r="P4712" s="0" t="n">
        <f aca="false">MIN($B$5,P4711+K4712*$B$6-I4712)</f>
        <v>510.81</v>
      </c>
      <c r="Q4712" s="0" t="n">
        <f aca="false">MAX(0,F4712-H4712-K4712-L4712)</f>
        <v>0</v>
      </c>
    </row>
    <row r="4713" customFormat="false" ht="15" hidden="false" customHeight="false" outlineLevel="0" collapsed="false">
      <c r="A4713" s="0" t="n">
        <f aca="false">'Profiles 8760'!A4702</f>
        <v>4700</v>
      </c>
      <c r="B4713" s="0" t="n">
        <f aca="false">'Profiles 8760'!B4702</f>
        <v>7</v>
      </c>
      <c r="C4713" s="0" t="n">
        <f aca="false">'Profiles 8760'!E4702</f>
        <v>1</v>
      </c>
      <c r="D4713" s="0" t="n">
        <f aca="false">'Profiles 8760'!F4702</f>
        <v>0</v>
      </c>
      <c r="E4713" s="0" t="n">
        <f aca="false">'Profiles 8760'!G4702</f>
        <v>0.191467</v>
      </c>
      <c r="F4713" s="0" t="n">
        <f aca="false">D4713*Assumptions!$C$11*$B$7+E4713*Assumptions!$C$12*$B$8</f>
        <v>7.8310003</v>
      </c>
      <c r="G4713" s="0" t="n">
        <f aca="false">C4713*Assumptions!$C$15</f>
        <v>200</v>
      </c>
      <c r="H4713" s="0" t="n">
        <f aca="false">MIN(F4713,G4713)</f>
        <v>7.8310003</v>
      </c>
      <c r="I4713" s="0" t="n">
        <f aca="false">IF(C4713=1,MIN(G4713-H4713,Assumptions!$C$13,P4712),0)</f>
        <v>180</v>
      </c>
      <c r="J4713" s="0" t="n">
        <f aca="false">H4713+I4713</f>
        <v>187.8310003</v>
      </c>
      <c r="K4713" s="0" t="n">
        <f aca="false">MIN(IF(C4713=1,F4713-H4713,F4713),Assumptions!$C$13,MAX(0,($B$5-P4712)/$B$6))</f>
        <v>0</v>
      </c>
      <c r="L4713" s="0" t="n">
        <f aca="false">IF(C4713=1,0,MIN(F4713-K4713,Assumptions!$C$15,MAX(0,$B$10-O4712-M4713)))</f>
        <v>0</v>
      </c>
      <c r="M4713" s="0" t="n">
        <f aca="false">'Profiles 8760'!H4702</f>
        <v>135400</v>
      </c>
      <c r="N4713" s="0" t="n">
        <f aca="false">J4713+L4713</f>
        <v>187.8310003</v>
      </c>
      <c r="O4713" s="0" t="n">
        <f aca="false">O4712+N4713</f>
        <v>442146.081148153</v>
      </c>
      <c r="P4713" s="0" t="n">
        <f aca="false">MIN($B$5,P4712+K4713*$B$6-I4713)</f>
        <v>330.81</v>
      </c>
      <c r="Q4713" s="0" t="n">
        <f aca="false">MAX(0,F4713-H4713-K4713-L4713)</f>
        <v>0</v>
      </c>
    </row>
    <row r="4714" customFormat="false" ht="15" hidden="false" customHeight="false" outlineLevel="0" collapsed="false">
      <c r="A4714" s="0" t="n">
        <f aca="false">'Profiles 8760'!A4703</f>
        <v>4701</v>
      </c>
      <c r="B4714" s="0" t="n">
        <f aca="false">'Profiles 8760'!B4703</f>
        <v>7</v>
      </c>
      <c r="C4714" s="0" t="n">
        <f aca="false">'Profiles 8760'!E4703</f>
        <v>1</v>
      </c>
      <c r="D4714" s="0" t="n">
        <f aca="false">'Profiles 8760'!F4703</f>
        <v>0</v>
      </c>
      <c r="E4714" s="0" t="n">
        <f aca="false">'Profiles 8760'!G4703</f>
        <v>0.207435</v>
      </c>
      <c r="F4714" s="0" t="n">
        <f aca="false">D4714*Assumptions!$C$11*$B$7+E4714*Assumptions!$C$12*$B$8</f>
        <v>8.4840915</v>
      </c>
      <c r="G4714" s="0" t="n">
        <f aca="false">C4714*Assumptions!$C$15</f>
        <v>200</v>
      </c>
      <c r="H4714" s="0" t="n">
        <f aca="false">MIN(F4714,G4714)</f>
        <v>8.4840915</v>
      </c>
      <c r="I4714" s="0" t="n">
        <f aca="false">IF(C4714=1,MIN(G4714-H4714,Assumptions!$C$13,P4713),0)</f>
        <v>180</v>
      </c>
      <c r="J4714" s="0" t="n">
        <f aca="false">H4714+I4714</f>
        <v>188.4840915</v>
      </c>
      <c r="K4714" s="0" t="n">
        <f aca="false">MIN(IF(C4714=1,F4714-H4714,F4714),Assumptions!$C$13,MAX(0,($B$5-P4713)/$B$6))</f>
        <v>0</v>
      </c>
      <c r="L4714" s="0" t="n">
        <f aca="false">IF(C4714=1,0,MIN(F4714-K4714,Assumptions!$C$15,MAX(0,$B$10-O4713-M4714)))</f>
        <v>0</v>
      </c>
      <c r="M4714" s="0" t="n">
        <f aca="false">'Profiles 8760'!H4703</f>
        <v>135200</v>
      </c>
      <c r="N4714" s="0" t="n">
        <f aca="false">J4714+L4714</f>
        <v>188.4840915</v>
      </c>
      <c r="O4714" s="0" t="n">
        <f aca="false">O4713+N4714</f>
        <v>442334.565239653</v>
      </c>
      <c r="P4714" s="0" t="n">
        <f aca="false">MIN($B$5,P4713+K4714*$B$6-I4714)</f>
        <v>150.81</v>
      </c>
      <c r="Q4714" s="0" t="n">
        <f aca="false">MAX(0,F4714-H4714-K4714-L4714)</f>
        <v>0</v>
      </c>
    </row>
    <row r="4715" customFormat="false" ht="15" hidden="false" customHeight="false" outlineLevel="0" collapsed="false">
      <c r="A4715" s="0" t="n">
        <f aca="false">'Profiles 8760'!A4704</f>
        <v>4702</v>
      </c>
      <c r="B4715" s="0" t="n">
        <f aca="false">'Profiles 8760'!B4704</f>
        <v>7</v>
      </c>
      <c r="C4715" s="0" t="n">
        <f aca="false">'Profiles 8760'!E4704</f>
        <v>0</v>
      </c>
      <c r="D4715" s="0" t="n">
        <f aca="false">'Profiles 8760'!F4704</f>
        <v>0</v>
      </c>
      <c r="E4715" s="0" t="n">
        <f aca="false">'Profiles 8760'!G4704</f>
        <v>0.163566</v>
      </c>
      <c r="F4715" s="0" t="n">
        <f aca="false">D4715*Assumptions!$C$11*$B$7+E4715*Assumptions!$C$12*$B$8</f>
        <v>6.6898494</v>
      </c>
      <c r="G4715" s="0" t="n">
        <f aca="false">C4715*Assumptions!$C$15</f>
        <v>0</v>
      </c>
      <c r="H4715" s="0" t="n">
        <f aca="false">MIN(F4715,G4715)</f>
        <v>0</v>
      </c>
      <c r="I4715" s="0" t="n">
        <f aca="false">IF(C4715=1,MIN(G4715-H4715,Assumptions!$C$13,P4714),0)</f>
        <v>0</v>
      </c>
      <c r="J4715" s="0" t="n">
        <f aca="false">H4715+I4715</f>
        <v>0</v>
      </c>
      <c r="K4715" s="0" t="n">
        <f aca="false">MIN(IF(C4715=1,F4715-H4715,F4715),Assumptions!$C$13,MAX(0,($B$5-P4714)/$B$6))</f>
        <v>6.6898494</v>
      </c>
      <c r="L4715" s="0" t="n">
        <f aca="false">IF(C4715=1,0,MIN(F4715-K4715,Assumptions!$C$15,MAX(0,$B$10-O4714-M4715)))</f>
        <v>0</v>
      </c>
      <c r="M4715" s="0" t="n">
        <f aca="false">'Profiles 8760'!H4704</f>
        <v>135200</v>
      </c>
      <c r="N4715" s="0" t="n">
        <f aca="false">J4715+L4715</f>
        <v>0</v>
      </c>
      <c r="O4715" s="0" t="n">
        <f aca="false">O4714+N4715</f>
        <v>442334.565239653</v>
      </c>
      <c r="P4715" s="0" t="n">
        <f aca="false">MIN($B$5,P4714+K4715*$B$6-I4715)</f>
        <v>156.60876145992</v>
      </c>
      <c r="Q4715" s="0" t="n">
        <f aca="false">MAX(0,F4715-H4715-K4715-L4715)</f>
        <v>0</v>
      </c>
    </row>
    <row r="4716" customFormat="false" ht="15" hidden="false" customHeight="false" outlineLevel="0" collapsed="false">
      <c r="A4716" s="0" t="n">
        <f aca="false">'Profiles 8760'!A4705</f>
        <v>4703</v>
      </c>
      <c r="B4716" s="0" t="n">
        <f aca="false">'Profiles 8760'!B4705</f>
        <v>7</v>
      </c>
      <c r="C4716" s="0" t="n">
        <f aca="false">'Profiles 8760'!E4705</f>
        <v>0</v>
      </c>
      <c r="D4716" s="0" t="n">
        <f aca="false">'Profiles 8760'!F4705</f>
        <v>0</v>
      </c>
      <c r="E4716" s="0" t="n">
        <f aca="false">'Profiles 8760'!G4705</f>
        <v>0.178155</v>
      </c>
      <c r="F4716" s="0" t="n">
        <f aca="false">D4716*Assumptions!$C$11*$B$7+E4716*Assumptions!$C$12*$B$8</f>
        <v>7.2865395</v>
      </c>
      <c r="G4716" s="0" t="n">
        <f aca="false">C4716*Assumptions!$C$15</f>
        <v>0</v>
      </c>
      <c r="H4716" s="0" t="n">
        <f aca="false">MIN(F4716,G4716)</f>
        <v>0</v>
      </c>
      <c r="I4716" s="0" t="n">
        <f aca="false">IF(C4716=1,MIN(G4716-H4716,Assumptions!$C$13,P4715),0)</f>
        <v>0</v>
      </c>
      <c r="J4716" s="0" t="n">
        <f aca="false">H4716+I4716</f>
        <v>0</v>
      </c>
      <c r="K4716" s="0" t="n">
        <f aca="false">MIN(IF(C4716=1,F4716-H4716,F4716),Assumptions!$C$13,MAX(0,($B$5-P4715)/$B$6))</f>
        <v>7.2865395</v>
      </c>
      <c r="L4716" s="0" t="n">
        <f aca="false">IF(C4716=1,0,MIN(F4716-K4716,Assumptions!$C$15,MAX(0,$B$10-O4715-M4716)))</f>
        <v>0</v>
      </c>
      <c r="M4716" s="0" t="n">
        <f aca="false">'Profiles 8760'!H4705</f>
        <v>135200</v>
      </c>
      <c r="N4716" s="0" t="n">
        <f aca="false">J4716+L4716</f>
        <v>0</v>
      </c>
      <c r="O4716" s="0" t="n">
        <f aca="false">O4715+N4716</f>
        <v>442334.565239653</v>
      </c>
      <c r="P4716" s="0" t="n">
        <f aca="false">MIN($B$5,P4715+K4716*$B$6-I4716)</f>
        <v>162.92473389852</v>
      </c>
      <c r="Q4716" s="0" t="n">
        <f aca="false">MAX(0,F4716-H4716-K4716-L4716)</f>
        <v>0</v>
      </c>
    </row>
    <row r="4717" customFormat="false" ht="15" hidden="false" customHeight="false" outlineLevel="0" collapsed="false">
      <c r="A4717" s="0" t="n">
        <f aca="false">'Profiles 8760'!A4706</f>
        <v>4704</v>
      </c>
      <c r="B4717" s="0" t="n">
        <f aca="false">'Profiles 8760'!B4706</f>
        <v>7</v>
      </c>
      <c r="C4717" s="0" t="n">
        <f aca="false">'Profiles 8760'!E4706</f>
        <v>0</v>
      </c>
      <c r="D4717" s="0" t="n">
        <f aca="false">'Profiles 8760'!F4706</f>
        <v>0</v>
      </c>
      <c r="E4717" s="0" t="n">
        <f aca="false">'Profiles 8760'!G4706</f>
        <v>0.153193</v>
      </c>
      <c r="F4717" s="0" t="n">
        <f aca="false">D4717*Assumptions!$C$11*$B$7+E4717*Assumptions!$C$12*$B$8</f>
        <v>6.2655937</v>
      </c>
      <c r="G4717" s="0" t="n">
        <f aca="false">C4717*Assumptions!$C$15</f>
        <v>0</v>
      </c>
      <c r="H4717" s="0" t="n">
        <f aca="false">MIN(F4717,G4717)</f>
        <v>0</v>
      </c>
      <c r="I4717" s="0" t="n">
        <f aca="false">IF(C4717=1,MIN(G4717-H4717,Assumptions!$C$13,P4716),0)</f>
        <v>0</v>
      </c>
      <c r="J4717" s="0" t="n">
        <f aca="false">H4717+I4717</f>
        <v>0</v>
      </c>
      <c r="K4717" s="0" t="n">
        <f aca="false">MIN(IF(C4717=1,F4717-H4717,F4717),Assumptions!$C$13,MAX(0,($B$5-P4716)/$B$6))</f>
        <v>6.2655937</v>
      </c>
      <c r="L4717" s="0" t="n">
        <f aca="false">IF(C4717=1,0,MIN(F4717-K4717,Assumptions!$C$15,MAX(0,$B$10-O4716-M4717)))</f>
        <v>0</v>
      </c>
      <c r="M4717" s="0" t="n">
        <f aca="false">'Profiles 8760'!H4706</f>
        <v>135200</v>
      </c>
      <c r="N4717" s="0" t="n">
        <f aca="false">J4717+L4717</f>
        <v>0</v>
      </c>
      <c r="O4717" s="0" t="n">
        <f aca="false">O4716+N4717</f>
        <v>442334.565239653</v>
      </c>
      <c r="P4717" s="0" t="n">
        <f aca="false">MIN($B$5,P4716+K4717*$B$6-I4717)</f>
        <v>168.35575051768</v>
      </c>
      <c r="Q4717" s="0" t="n">
        <f aca="false">MAX(0,F4717-H4717-K4717-L4717)</f>
        <v>0</v>
      </c>
    </row>
    <row r="4718" customFormat="false" ht="15" hidden="false" customHeight="false" outlineLevel="0" collapsed="false">
      <c r="A4718" s="0" t="n">
        <f aca="false">'Profiles 8760'!A4707</f>
        <v>4705</v>
      </c>
      <c r="B4718" s="0" t="n">
        <f aca="false">'Profiles 8760'!B4707</f>
        <v>7</v>
      </c>
      <c r="C4718" s="0" t="n">
        <f aca="false">'Profiles 8760'!E4707</f>
        <v>0</v>
      </c>
      <c r="D4718" s="0" t="n">
        <f aca="false">'Profiles 8760'!F4707</f>
        <v>0</v>
      </c>
      <c r="E4718" s="0" t="n">
        <f aca="false">'Profiles 8760'!G4707</f>
        <v>0.159859</v>
      </c>
      <c r="F4718" s="0" t="n">
        <f aca="false">D4718*Assumptions!$C$11*$B$7+E4718*Assumptions!$C$12*$B$8</f>
        <v>6.5382331</v>
      </c>
      <c r="G4718" s="0" t="n">
        <f aca="false">C4718*Assumptions!$C$15</f>
        <v>0</v>
      </c>
      <c r="H4718" s="0" t="n">
        <f aca="false">MIN(F4718,G4718)</f>
        <v>0</v>
      </c>
      <c r="I4718" s="0" t="n">
        <f aca="false">IF(C4718=1,MIN(G4718-H4718,Assumptions!$C$13,P4717),0)</f>
        <v>0</v>
      </c>
      <c r="J4718" s="0" t="n">
        <f aca="false">H4718+I4718</f>
        <v>0</v>
      </c>
      <c r="K4718" s="0" t="n">
        <f aca="false">MIN(IF(C4718=1,F4718-H4718,F4718),Assumptions!$C$13,MAX(0,($B$5-P4717)/$B$6))</f>
        <v>6.5382331</v>
      </c>
      <c r="L4718" s="0" t="n">
        <f aca="false">IF(C4718=1,0,MIN(F4718-K4718,Assumptions!$C$15,MAX(0,$B$10-O4717-M4718)))</f>
        <v>0</v>
      </c>
      <c r="M4718" s="0" t="n">
        <f aca="false">'Profiles 8760'!H4707</f>
        <v>135200</v>
      </c>
      <c r="N4718" s="0" t="n">
        <f aca="false">J4718+L4718</f>
        <v>0</v>
      </c>
      <c r="O4718" s="0" t="n">
        <f aca="false">O4717+N4718</f>
        <v>442334.565239653</v>
      </c>
      <c r="P4718" s="0" t="n">
        <f aca="false">MIN($B$5,P4717+K4718*$B$6-I4718)</f>
        <v>174.02309096876</v>
      </c>
      <c r="Q4718" s="0" t="n">
        <f aca="false">MAX(0,F4718-H4718-K4718-L4718)</f>
        <v>0</v>
      </c>
    </row>
    <row r="4719" customFormat="false" ht="15" hidden="false" customHeight="false" outlineLevel="0" collapsed="false">
      <c r="A4719" s="0" t="n">
        <f aca="false">'Profiles 8760'!A4708</f>
        <v>4706</v>
      </c>
      <c r="B4719" s="0" t="n">
        <f aca="false">'Profiles 8760'!B4708</f>
        <v>7</v>
      </c>
      <c r="C4719" s="0" t="n">
        <f aca="false">'Profiles 8760'!E4708</f>
        <v>0</v>
      </c>
      <c r="D4719" s="0" t="n">
        <f aca="false">'Profiles 8760'!F4708</f>
        <v>0</v>
      </c>
      <c r="E4719" s="0" t="n">
        <f aca="false">'Profiles 8760'!G4708</f>
        <v>0.236738</v>
      </c>
      <c r="F4719" s="0" t="n">
        <f aca="false">D4719*Assumptions!$C$11*$B$7+E4719*Assumptions!$C$12*$B$8</f>
        <v>9.6825842</v>
      </c>
      <c r="G4719" s="0" t="n">
        <f aca="false">C4719*Assumptions!$C$15</f>
        <v>0</v>
      </c>
      <c r="H4719" s="0" t="n">
        <f aca="false">MIN(F4719,G4719)</f>
        <v>0</v>
      </c>
      <c r="I4719" s="0" t="n">
        <f aca="false">IF(C4719=1,MIN(G4719-H4719,Assumptions!$C$13,P4718),0)</f>
        <v>0</v>
      </c>
      <c r="J4719" s="0" t="n">
        <f aca="false">H4719+I4719</f>
        <v>0</v>
      </c>
      <c r="K4719" s="0" t="n">
        <f aca="false">MIN(IF(C4719=1,F4719-H4719,F4719),Assumptions!$C$13,MAX(0,($B$5-P4718)/$B$6))</f>
        <v>9.6825842</v>
      </c>
      <c r="L4719" s="0" t="n">
        <f aca="false">IF(C4719=1,0,MIN(F4719-K4719,Assumptions!$C$15,MAX(0,$B$10-O4718-M4719)))</f>
        <v>0</v>
      </c>
      <c r="M4719" s="0" t="n">
        <f aca="false">'Profiles 8760'!H4708</f>
        <v>135200</v>
      </c>
      <c r="N4719" s="0" t="n">
        <f aca="false">J4719+L4719</f>
        <v>0</v>
      </c>
      <c r="O4719" s="0" t="n">
        <f aca="false">O4718+N4719</f>
        <v>442334.565239653</v>
      </c>
      <c r="P4719" s="0" t="n">
        <f aca="false">MIN($B$5,P4718+K4719*$B$6-I4719)</f>
        <v>182.41595495332</v>
      </c>
      <c r="Q4719" s="0" t="n">
        <f aca="false">MAX(0,F4719-H4719-K4719-L4719)</f>
        <v>0</v>
      </c>
    </row>
    <row r="4720" customFormat="false" ht="15" hidden="false" customHeight="false" outlineLevel="0" collapsed="false">
      <c r="A4720" s="0" t="n">
        <f aca="false">'Profiles 8760'!A4709</f>
        <v>4707</v>
      </c>
      <c r="B4720" s="0" t="n">
        <f aca="false">'Profiles 8760'!B4709</f>
        <v>7</v>
      </c>
      <c r="C4720" s="0" t="n">
        <f aca="false">'Profiles 8760'!E4709</f>
        <v>0</v>
      </c>
      <c r="D4720" s="0" t="n">
        <f aca="false">'Profiles 8760'!F4709</f>
        <v>0</v>
      </c>
      <c r="E4720" s="0" t="n">
        <f aca="false">'Profiles 8760'!G4709</f>
        <v>0.332411</v>
      </c>
      <c r="F4720" s="0" t="n">
        <f aca="false">D4720*Assumptions!$C$11*$B$7+E4720*Assumptions!$C$12*$B$8</f>
        <v>13.5956099</v>
      </c>
      <c r="G4720" s="0" t="n">
        <f aca="false">C4720*Assumptions!$C$15</f>
        <v>0</v>
      </c>
      <c r="H4720" s="0" t="n">
        <f aca="false">MIN(F4720,G4720)</f>
        <v>0</v>
      </c>
      <c r="I4720" s="0" t="n">
        <f aca="false">IF(C4720=1,MIN(G4720-H4720,Assumptions!$C$13,P4719),0)</f>
        <v>0</v>
      </c>
      <c r="J4720" s="0" t="n">
        <f aca="false">H4720+I4720</f>
        <v>0</v>
      </c>
      <c r="K4720" s="0" t="n">
        <f aca="false">MIN(IF(C4720=1,F4720-H4720,F4720),Assumptions!$C$13,MAX(0,($B$5-P4719)/$B$6))</f>
        <v>13.5956099</v>
      </c>
      <c r="L4720" s="0" t="n">
        <f aca="false">IF(C4720=1,0,MIN(F4720-K4720,Assumptions!$C$15,MAX(0,$B$10-O4719-M4720)))</f>
        <v>0</v>
      </c>
      <c r="M4720" s="0" t="n">
        <f aca="false">'Profiles 8760'!H4709</f>
        <v>135200</v>
      </c>
      <c r="N4720" s="0" t="n">
        <f aca="false">J4720+L4720</f>
        <v>0</v>
      </c>
      <c r="O4720" s="0" t="n">
        <f aca="false">O4719+N4720</f>
        <v>442334.565239653</v>
      </c>
      <c r="P4720" s="0" t="n">
        <f aca="false">MIN($B$5,P4719+K4720*$B$6-I4720)</f>
        <v>194.20062961464</v>
      </c>
      <c r="Q4720" s="0" t="n">
        <f aca="false">MAX(0,F4720-H4720-K4720-L4720)</f>
        <v>0</v>
      </c>
    </row>
    <row r="4721" customFormat="false" ht="15" hidden="false" customHeight="false" outlineLevel="0" collapsed="false">
      <c r="A4721" s="0" t="n">
        <f aca="false">'Profiles 8760'!A4710</f>
        <v>4708</v>
      </c>
      <c r="B4721" s="0" t="n">
        <f aca="false">'Profiles 8760'!B4710</f>
        <v>7</v>
      </c>
      <c r="C4721" s="0" t="n">
        <f aca="false">'Profiles 8760'!E4710</f>
        <v>0</v>
      </c>
      <c r="D4721" s="0" t="n">
        <f aca="false">'Profiles 8760'!F4710</f>
        <v>0</v>
      </c>
      <c r="E4721" s="0" t="n">
        <f aca="false">'Profiles 8760'!G4710</f>
        <v>0.365743</v>
      </c>
      <c r="F4721" s="0" t="n">
        <f aca="false">D4721*Assumptions!$C$11*$B$7+E4721*Assumptions!$C$12*$B$8</f>
        <v>14.9588887</v>
      </c>
      <c r="G4721" s="0" t="n">
        <f aca="false">C4721*Assumptions!$C$15</f>
        <v>0</v>
      </c>
      <c r="H4721" s="0" t="n">
        <f aca="false">MIN(F4721,G4721)</f>
        <v>0</v>
      </c>
      <c r="I4721" s="0" t="n">
        <f aca="false">IF(C4721=1,MIN(G4721-H4721,Assumptions!$C$13,P4720),0)</f>
        <v>0</v>
      </c>
      <c r="J4721" s="0" t="n">
        <f aca="false">H4721+I4721</f>
        <v>0</v>
      </c>
      <c r="K4721" s="0" t="n">
        <f aca="false">MIN(IF(C4721=1,F4721-H4721,F4721),Assumptions!$C$13,MAX(0,($B$5-P4720)/$B$6))</f>
        <v>14.9588887</v>
      </c>
      <c r="L4721" s="0" t="n">
        <f aca="false">IF(C4721=1,0,MIN(F4721-K4721,Assumptions!$C$15,MAX(0,$B$10-O4720-M4721)))</f>
        <v>0</v>
      </c>
      <c r="M4721" s="0" t="n">
        <f aca="false">'Profiles 8760'!H4710</f>
        <v>135200</v>
      </c>
      <c r="N4721" s="0" t="n">
        <f aca="false">J4721+L4721</f>
        <v>0</v>
      </c>
      <c r="O4721" s="0" t="n">
        <f aca="false">O4720+N4721</f>
        <v>442334.565239653</v>
      </c>
      <c r="P4721" s="0" t="n">
        <f aca="false">MIN($B$5,P4720+K4721*$B$6-I4721)</f>
        <v>207.1669943398</v>
      </c>
      <c r="Q4721" s="0" t="n">
        <f aca="false">MAX(0,F4721-H4721-K4721-L4721)</f>
        <v>0</v>
      </c>
    </row>
    <row r="4722" customFormat="false" ht="15" hidden="false" customHeight="false" outlineLevel="0" collapsed="false">
      <c r="A4722" s="0" t="n">
        <f aca="false">'Profiles 8760'!A4711</f>
        <v>4709</v>
      </c>
      <c r="B4722" s="0" t="n">
        <f aca="false">'Profiles 8760'!B4711</f>
        <v>7</v>
      </c>
      <c r="C4722" s="0" t="n">
        <f aca="false">'Profiles 8760'!E4711</f>
        <v>0</v>
      </c>
      <c r="D4722" s="0" t="n">
        <f aca="false">'Profiles 8760'!F4711</f>
        <v>0</v>
      </c>
      <c r="E4722" s="0" t="n">
        <f aca="false">'Profiles 8760'!G4711</f>
        <v>0.350491</v>
      </c>
      <c r="F4722" s="0" t="n">
        <f aca="false">D4722*Assumptions!$C$11*$B$7+E4722*Assumptions!$C$12*$B$8</f>
        <v>14.3350819</v>
      </c>
      <c r="G4722" s="0" t="n">
        <f aca="false">C4722*Assumptions!$C$15</f>
        <v>0</v>
      </c>
      <c r="H4722" s="0" t="n">
        <f aca="false">MIN(F4722,G4722)</f>
        <v>0</v>
      </c>
      <c r="I4722" s="0" t="n">
        <f aca="false">IF(C4722=1,MIN(G4722-H4722,Assumptions!$C$13,P4721),0)</f>
        <v>0</v>
      </c>
      <c r="J4722" s="0" t="n">
        <f aca="false">H4722+I4722</f>
        <v>0</v>
      </c>
      <c r="K4722" s="0" t="n">
        <f aca="false">MIN(IF(C4722=1,F4722-H4722,F4722),Assumptions!$C$13,MAX(0,($B$5-P4721)/$B$6))</f>
        <v>14.3350819</v>
      </c>
      <c r="L4722" s="0" t="n">
        <f aca="false">IF(C4722=1,0,MIN(F4722-K4722,Assumptions!$C$15,MAX(0,$B$10-O4721-M4722)))</f>
        <v>0</v>
      </c>
      <c r="M4722" s="0" t="n">
        <f aca="false">'Profiles 8760'!H4711</f>
        <v>135200</v>
      </c>
      <c r="N4722" s="0" t="n">
        <f aca="false">J4722+L4722</f>
        <v>0</v>
      </c>
      <c r="O4722" s="0" t="n">
        <f aca="false">O4721+N4722</f>
        <v>442334.565239653</v>
      </c>
      <c r="P4722" s="0" t="n">
        <f aca="false">MIN($B$5,P4721+K4722*$B$6-I4722)</f>
        <v>219.59264333072</v>
      </c>
      <c r="Q4722" s="0" t="n">
        <f aca="false">MAX(0,F4722-H4722-K4722-L4722)</f>
        <v>0</v>
      </c>
    </row>
    <row r="4723" customFormat="false" ht="15" hidden="false" customHeight="false" outlineLevel="0" collapsed="false">
      <c r="A4723" s="0" t="n">
        <f aca="false">'Profiles 8760'!A4712</f>
        <v>4710</v>
      </c>
      <c r="B4723" s="0" t="n">
        <f aca="false">'Profiles 8760'!B4712</f>
        <v>7</v>
      </c>
      <c r="C4723" s="0" t="n">
        <f aca="false">'Profiles 8760'!E4712</f>
        <v>0</v>
      </c>
      <c r="D4723" s="0" t="n">
        <f aca="false">'Profiles 8760'!F4712</f>
        <v>0</v>
      </c>
      <c r="E4723" s="0" t="n">
        <f aca="false">'Profiles 8760'!G4712</f>
        <v>0.248761</v>
      </c>
      <c r="F4723" s="0" t="n">
        <f aca="false">D4723*Assumptions!$C$11*$B$7+E4723*Assumptions!$C$12*$B$8</f>
        <v>10.1743249</v>
      </c>
      <c r="G4723" s="0" t="n">
        <f aca="false">C4723*Assumptions!$C$15</f>
        <v>0</v>
      </c>
      <c r="H4723" s="0" t="n">
        <f aca="false">MIN(F4723,G4723)</f>
        <v>0</v>
      </c>
      <c r="I4723" s="0" t="n">
        <f aca="false">IF(C4723=1,MIN(G4723-H4723,Assumptions!$C$13,P4722),0)</f>
        <v>0</v>
      </c>
      <c r="J4723" s="0" t="n">
        <f aca="false">H4723+I4723</f>
        <v>0</v>
      </c>
      <c r="K4723" s="0" t="n">
        <f aca="false">MIN(IF(C4723=1,F4723-H4723,F4723),Assumptions!$C$13,MAX(0,($B$5-P4722)/$B$6))</f>
        <v>10.1743249</v>
      </c>
      <c r="L4723" s="0" t="n">
        <f aca="false">IF(C4723=1,0,MIN(F4723-K4723,Assumptions!$C$15,MAX(0,$B$10-O4722-M4723)))</f>
        <v>0</v>
      </c>
      <c r="M4723" s="0" t="n">
        <f aca="false">'Profiles 8760'!H4712</f>
        <v>135200</v>
      </c>
      <c r="N4723" s="0" t="n">
        <f aca="false">J4723+L4723</f>
        <v>0</v>
      </c>
      <c r="O4723" s="0" t="n">
        <f aca="false">O4722+N4723</f>
        <v>442334.565239653</v>
      </c>
      <c r="P4723" s="0" t="n">
        <f aca="false">MIN($B$5,P4722+K4723*$B$6-I4723)</f>
        <v>228.41174815404</v>
      </c>
      <c r="Q4723" s="0" t="n">
        <f aca="false">MAX(0,F4723-H4723-K4723-L4723)</f>
        <v>0</v>
      </c>
    </row>
    <row r="4724" customFormat="false" ht="15" hidden="false" customHeight="false" outlineLevel="0" collapsed="false">
      <c r="A4724" s="0" t="n">
        <f aca="false">'Profiles 8760'!A4713</f>
        <v>4711</v>
      </c>
      <c r="B4724" s="0" t="n">
        <f aca="false">'Profiles 8760'!B4713</f>
        <v>7</v>
      </c>
      <c r="C4724" s="0" t="n">
        <f aca="false">'Profiles 8760'!E4713</f>
        <v>0</v>
      </c>
      <c r="D4724" s="0" t="n">
        <f aca="false">'Profiles 8760'!F4713</f>
        <v>0.077198</v>
      </c>
      <c r="E4724" s="0" t="n">
        <f aca="false">'Profiles 8760'!G4713</f>
        <v>0.295912</v>
      </c>
      <c r="F4724" s="0" t="n">
        <f aca="false">D4724*Assumptions!$C$11*$B$7+E4724*Assumptions!$C$12*$B$8</f>
        <v>34.3975832</v>
      </c>
      <c r="G4724" s="0" t="n">
        <f aca="false">C4724*Assumptions!$C$15</f>
        <v>0</v>
      </c>
      <c r="H4724" s="0" t="n">
        <f aca="false">MIN(F4724,G4724)</f>
        <v>0</v>
      </c>
      <c r="I4724" s="0" t="n">
        <f aca="false">IF(C4724=1,MIN(G4724-H4724,Assumptions!$C$13,P4723),0)</f>
        <v>0</v>
      </c>
      <c r="J4724" s="0" t="n">
        <f aca="false">H4724+I4724</f>
        <v>0</v>
      </c>
      <c r="K4724" s="0" t="n">
        <f aca="false">MIN(IF(C4724=1,F4724-H4724,F4724),Assumptions!$C$13,MAX(0,($B$5-P4723)/$B$6))</f>
        <v>34.3975832</v>
      </c>
      <c r="L4724" s="0" t="n">
        <f aca="false">IF(C4724=1,0,MIN(F4724-K4724,Assumptions!$C$15,MAX(0,$B$10-O4723-M4724)))</f>
        <v>0</v>
      </c>
      <c r="M4724" s="0" t="n">
        <f aca="false">'Profiles 8760'!H4713</f>
        <v>135200</v>
      </c>
      <c r="N4724" s="0" t="n">
        <f aca="false">J4724+L4724</f>
        <v>0</v>
      </c>
      <c r="O4724" s="0" t="n">
        <f aca="false">O4723+N4724</f>
        <v>442334.565239653</v>
      </c>
      <c r="P4724" s="0" t="n">
        <f aca="false">MIN($B$5,P4723+K4724*$B$6-I4724)</f>
        <v>258.2275732718</v>
      </c>
      <c r="Q4724" s="0" t="n">
        <f aca="false">MAX(0,F4724-H4724-K4724-L4724)</f>
        <v>0</v>
      </c>
    </row>
    <row r="4725" customFormat="false" ht="15" hidden="false" customHeight="false" outlineLevel="0" collapsed="false">
      <c r="A4725" s="0" t="n">
        <f aca="false">'Profiles 8760'!A4714</f>
        <v>4712</v>
      </c>
      <c r="B4725" s="0" t="n">
        <f aca="false">'Profiles 8760'!B4714</f>
        <v>7</v>
      </c>
      <c r="C4725" s="0" t="n">
        <f aca="false">'Profiles 8760'!E4714</f>
        <v>1</v>
      </c>
      <c r="D4725" s="0" t="n">
        <f aca="false">'Profiles 8760'!F4714</f>
        <v>0.248233</v>
      </c>
      <c r="E4725" s="0" t="n">
        <f aca="false">'Profiles 8760'!G4714</f>
        <v>0.289469</v>
      </c>
      <c r="F4725" s="0" t="n">
        <f aca="false">D4725*Assumptions!$C$11*$B$7+E4725*Assumptions!$C$12*$B$8</f>
        <v>83.5289725</v>
      </c>
      <c r="G4725" s="0" t="n">
        <f aca="false">C4725*Assumptions!$C$15</f>
        <v>200</v>
      </c>
      <c r="H4725" s="0" t="n">
        <f aca="false">MIN(F4725,G4725)</f>
        <v>83.5289725</v>
      </c>
      <c r="I4725" s="0" t="n">
        <f aca="false">IF(C4725=1,MIN(G4725-H4725,Assumptions!$C$13,P4724),0)</f>
        <v>116.4710275</v>
      </c>
      <c r="J4725" s="0" t="n">
        <f aca="false">H4725+I4725</f>
        <v>200</v>
      </c>
      <c r="K4725" s="0" t="n">
        <f aca="false">MIN(IF(C4725=1,F4725-H4725,F4725),Assumptions!$C$13,MAX(0,($B$5-P4724)/$B$6))</f>
        <v>0</v>
      </c>
      <c r="L4725" s="0" t="n">
        <f aca="false">IF(C4725=1,0,MIN(F4725-K4725,Assumptions!$C$15,MAX(0,$B$10-O4724-M4725)))</f>
        <v>0</v>
      </c>
      <c r="M4725" s="0" t="n">
        <f aca="false">'Profiles 8760'!H4714</f>
        <v>135000</v>
      </c>
      <c r="N4725" s="0" t="n">
        <f aca="false">J4725+L4725</f>
        <v>200</v>
      </c>
      <c r="O4725" s="0" t="n">
        <f aca="false">O4724+N4725</f>
        <v>442534.565239653</v>
      </c>
      <c r="P4725" s="0" t="n">
        <f aca="false">MIN($B$5,P4724+K4725*$B$6-I4725)</f>
        <v>141.7565457718</v>
      </c>
      <c r="Q4725" s="0" t="n">
        <f aca="false">MAX(0,F4725-H4725-K4725-L4725)</f>
        <v>0</v>
      </c>
    </row>
    <row r="4726" customFormat="false" ht="15" hidden="false" customHeight="false" outlineLevel="0" collapsed="false">
      <c r="A4726" s="0" t="n">
        <f aca="false">'Profiles 8760'!A4715</f>
        <v>4713</v>
      </c>
      <c r="B4726" s="0" t="n">
        <f aca="false">'Profiles 8760'!B4715</f>
        <v>7</v>
      </c>
      <c r="C4726" s="0" t="n">
        <f aca="false">'Profiles 8760'!E4715</f>
        <v>1</v>
      </c>
      <c r="D4726" s="0" t="n">
        <f aca="false">'Profiles 8760'!F4715</f>
        <v>0.43854</v>
      </c>
      <c r="E4726" s="0" t="n">
        <f aca="false">'Profiles 8760'!G4715</f>
        <v>0.422571</v>
      </c>
      <c r="F4726" s="0" t="n">
        <f aca="false">D4726*Assumptions!$C$11*$B$7+E4726*Assumptions!$C$12*$B$8</f>
        <v>143.9335059</v>
      </c>
      <c r="G4726" s="0" t="n">
        <f aca="false">C4726*Assumptions!$C$15</f>
        <v>200</v>
      </c>
      <c r="H4726" s="0" t="n">
        <f aca="false">MIN(F4726,G4726)</f>
        <v>143.9335059</v>
      </c>
      <c r="I4726" s="0" t="n">
        <f aca="false">IF(C4726=1,MIN(G4726-H4726,Assumptions!$C$13,P4725),0)</f>
        <v>56.0664941</v>
      </c>
      <c r="J4726" s="0" t="n">
        <f aca="false">H4726+I4726</f>
        <v>200</v>
      </c>
      <c r="K4726" s="0" t="n">
        <f aca="false">MIN(IF(C4726=1,F4726-H4726,F4726),Assumptions!$C$13,MAX(0,($B$5-P4725)/$B$6))</f>
        <v>0</v>
      </c>
      <c r="L4726" s="0" t="n">
        <f aca="false">IF(C4726=1,0,MIN(F4726-K4726,Assumptions!$C$15,MAX(0,$B$10-O4725-M4726)))</f>
        <v>0</v>
      </c>
      <c r="M4726" s="0" t="n">
        <f aca="false">'Profiles 8760'!H4715</f>
        <v>134800</v>
      </c>
      <c r="N4726" s="0" t="n">
        <f aca="false">J4726+L4726</f>
        <v>200</v>
      </c>
      <c r="O4726" s="0" t="n">
        <f aca="false">O4725+N4726</f>
        <v>442734.565239653</v>
      </c>
      <c r="P4726" s="0" t="n">
        <f aca="false">MIN($B$5,P4725+K4726*$B$6-I4726)</f>
        <v>85.6900516718</v>
      </c>
      <c r="Q4726" s="0" t="n">
        <f aca="false">MAX(0,F4726-H4726-K4726-L4726)</f>
        <v>0</v>
      </c>
    </row>
    <row r="4727" customFormat="false" ht="15" hidden="false" customHeight="false" outlineLevel="0" collapsed="false">
      <c r="A4727" s="0" t="n">
        <f aca="false">'Profiles 8760'!A4716</f>
        <v>4714</v>
      </c>
      <c r="B4727" s="0" t="n">
        <f aca="false">'Profiles 8760'!B4716</f>
        <v>7</v>
      </c>
      <c r="C4727" s="0" t="n">
        <f aca="false">'Profiles 8760'!E4716</f>
        <v>0</v>
      </c>
      <c r="D4727" s="0" t="n">
        <f aca="false">'Profiles 8760'!F4716</f>
        <v>0.617966</v>
      </c>
      <c r="E4727" s="0" t="n">
        <f aca="false">'Profiles 8760'!G4716</f>
        <v>0.302123</v>
      </c>
      <c r="F4727" s="0" t="n">
        <f aca="false">D4727*Assumptions!$C$11*$B$7+E4727*Assumptions!$C$12*$B$8</f>
        <v>190.8254115</v>
      </c>
      <c r="G4727" s="0" t="n">
        <f aca="false">C4727*Assumptions!$C$15</f>
        <v>0</v>
      </c>
      <c r="H4727" s="0" t="n">
        <f aca="false">MIN(F4727,G4727)</f>
        <v>0</v>
      </c>
      <c r="I4727" s="0" t="n">
        <f aca="false">IF(C4727=1,MIN(G4727-H4727,Assumptions!$C$13,P4726),0)</f>
        <v>0</v>
      </c>
      <c r="J4727" s="0" t="n">
        <f aca="false">H4727+I4727</f>
        <v>0</v>
      </c>
      <c r="K4727" s="0" t="n">
        <f aca="false">MIN(IF(C4727=1,F4727-H4727,F4727),Assumptions!$C$13,MAX(0,($B$5-P4726)/$B$6))</f>
        <v>180</v>
      </c>
      <c r="L4727" s="0" t="n">
        <f aca="false">IF(C4727=1,0,MIN(F4727-K4727,Assumptions!$C$15,MAX(0,$B$10-O4726-M4727)))</f>
        <v>10.8254115</v>
      </c>
      <c r="M4727" s="0" t="n">
        <f aca="false">'Profiles 8760'!H4716</f>
        <v>134800</v>
      </c>
      <c r="N4727" s="0" t="n">
        <f aca="false">J4727+L4727</f>
        <v>10.8254115</v>
      </c>
      <c r="O4727" s="0" t="n">
        <f aca="false">O4726+N4727</f>
        <v>442745.390651153</v>
      </c>
      <c r="P4727" s="0" t="n">
        <f aca="false">MIN($B$5,P4726+K4727*$B$6-I4727)</f>
        <v>241.7140516718</v>
      </c>
      <c r="Q4727" s="0" t="n">
        <f aca="false">MAX(0,F4727-H4727-K4727-L4727)</f>
        <v>0</v>
      </c>
    </row>
    <row r="4728" customFormat="false" ht="15" hidden="false" customHeight="false" outlineLevel="0" collapsed="false">
      <c r="A4728" s="0" t="n">
        <f aca="false">'Profiles 8760'!A4717</f>
        <v>4715</v>
      </c>
      <c r="B4728" s="0" t="n">
        <f aca="false">'Profiles 8760'!B4717</f>
        <v>7</v>
      </c>
      <c r="C4728" s="0" t="n">
        <f aca="false">'Profiles 8760'!E4717</f>
        <v>0</v>
      </c>
      <c r="D4728" s="0" t="n">
        <f aca="false">'Profiles 8760'!F4717</f>
        <v>0.763547</v>
      </c>
      <c r="E4728" s="0" t="n">
        <f aca="false">'Profiles 8760'!G4717</f>
        <v>0.242238</v>
      </c>
      <c r="F4728" s="0" t="n">
        <f aca="false">D4728*Assumptions!$C$11*$B$7+E4728*Assumptions!$C$12*$B$8</f>
        <v>230.4199078</v>
      </c>
      <c r="G4728" s="0" t="n">
        <f aca="false">C4728*Assumptions!$C$15</f>
        <v>0</v>
      </c>
      <c r="H4728" s="0" t="n">
        <f aca="false">MIN(F4728,G4728)</f>
        <v>0</v>
      </c>
      <c r="I4728" s="0" t="n">
        <f aca="false">IF(C4728=1,MIN(G4728-H4728,Assumptions!$C$13,P4727),0)</f>
        <v>0</v>
      </c>
      <c r="J4728" s="0" t="n">
        <f aca="false">H4728+I4728</f>
        <v>0</v>
      </c>
      <c r="K4728" s="0" t="n">
        <f aca="false">MIN(IF(C4728=1,F4728-H4728,F4728),Assumptions!$C$13,MAX(0,($B$5-P4727)/$B$6))</f>
        <v>180</v>
      </c>
      <c r="L4728" s="0" t="n">
        <f aca="false">IF(C4728=1,0,MIN(F4728-K4728,Assumptions!$C$15,MAX(0,$B$10-O4727-M4728)))</f>
        <v>50.4199078</v>
      </c>
      <c r="M4728" s="0" t="n">
        <f aca="false">'Profiles 8760'!H4717</f>
        <v>134800</v>
      </c>
      <c r="N4728" s="0" t="n">
        <f aca="false">J4728+L4728</f>
        <v>50.4199078</v>
      </c>
      <c r="O4728" s="0" t="n">
        <f aca="false">O4727+N4728</f>
        <v>442795.810558953</v>
      </c>
      <c r="P4728" s="0" t="n">
        <f aca="false">MIN($B$5,P4727+K4728*$B$6-I4728)</f>
        <v>397.7380516718</v>
      </c>
      <c r="Q4728" s="0" t="n">
        <f aca="false">MAX(0,F4728-H4728-K4728-L4728)</f>
        <v>0</v>
      </c>
    </row>
    <row r="4729" customFormat="false" ht="15" hidden="false" customHeight="false" outlineLevel="0" collapsed="false">
      <c r="A4729" s="0" t="n">
        <f aca="false">'Profiles 8760'!A4718</f>
        <v>4716</v>
      </c>
      <c r="B4729" s="0" t="n">
        <f aca="false">'Profiles 8760'!B4718</f>
        <v>7</v>
      </c>
      <c r="C4729" s="0" t="n">
        <f aca="false">'Profiles 8760'!E4718</f>
        <v>0</v>
      </c>
      <c r="D4729" s="0" t="n">
        <f aca="false">'Profiles 8760'!F4718</f>
        <v>0.858095</v>
      </c>
      <c r="E4729" s="0" t="n">
        <f aca="false">'Profiles 8760'!G4718</f>
        <v>0.267802</v>
      </c>
      <c r="F4729" s="0" t="n">
        <f aca="false">D4729*Assumptions!$C$11*$B$7+E4729*Assumptions!$C$12*$B$8</f>
        <v>258.7709378</v>
      </c>
      <c r="G4729" s="0" t="n">
        <f aca="false">C4729*Assumptions!$C$15</f>
        <v>0</v>
      </c>
      <c r="H4729" s="0" t="n">
        <f aca="false">MIN(F4729,G4729)</f>
        <v>0</v>
      </c>
      <c r="I4729" s="0" t="n">
        <f aca="false">IF(C4729=1,MIN(G4729-H4729,Assumptions!$C$13,P4728),0)</f>
        <v>0</v>
      </c>
      <c r="J4729" s="0" t="n">
        <f aca="false">H4729+I4729</f>
        <v>0</v>
      </c>
      <c r="K4729" s="0" t="n">
        <f aca="false">MIN(IF(C4729=1,F4729-H4729,F4729),Assumptions!$C$13,MAX(0,($B$5-P4728)/$B$6))</f>
        <v>130.447563830411</v>
      </c>
      <c r="L4729" s="0" t="n">
        <f aca="false">IF(C4729=1,0,MIN(F4729-K4729,Assumptions!$C$15,MAX(0,$B$10-O4728-M4729)))</f>
        <v>128.323373969589</v>
      </c>
      <c r="M4729" s="0" t="n">
        <f aca="false">'Profiles 8760'!H4718</f>
        <v>134800</v>
      </c>
      <c r="N4729" s="0" t="n">
        <f aca="false">J4729+L4729</f>
        <v>128.323373969589</v>
      </c>
      <c r="O4729" s="0" t="n">
        <f aca="false">O4728+N4729</f>
        <v>442924.133932923</v>
      </c>
      <c r="P4729" s="0" t="n">
        <f aca="false">MIN($B$5,P4728+K4729*$B$6-I4729)</f>
        <v>510.81</v>
      </c>
      <c r="Q4729" s="0" t="n">
        <f aca="false">MAX(0,F4729-H4729-K4729-L4729)</f>
        <v>0</v>
      </c>
    </row>
    <row r="4730" customFormat="false" ht="15" hidden="false" customHeight="false" outlineLevel="0" collapsed="false">
      <c r="A4730" s="0" t="n">
        <f aca="false">'Profiles 8760'!A4719</f>
        <v>4717</v>
      </c>
      <c r="B4730" s="0" t="n">
        <f aca="false">'Profiles 8760'!B4719</f>
        <v>7</v>
      </c>
      <c r="C4730" s="0" t="n">
        <f aca="false">'Profiles 8760'!E4719</f>
        <v>0</v>
      </c>
      <c r="D4730" s="0" t="n">
        <f aca="false">'Profiles 8760'!F4719</f>
        <v>0.890837</v>
      </c>
      <c r="E4730" s="0" t="n">
        <f aca="false">'Profiles 8760'!G4719</f>
        <v>0.294501</v>
      </c>
      <c r="F4730" s="0" t="n">
        <f aca="false">D4730*Assumptions!$C$11*$B$7+E4730*Assumptions!$C$12*$B$8</f>
        <v>269.3188165</v>
      </c>
      <c r="G4730" s="0" t="n">
        <f aca="false">C4730*Assumptions!$C$15</f>
        <v>0</v>
      </c>
      <c r="H4730" s="0" t="n">
        <f aca="false">MIN(F4730,G4730)</f>
        <v>0</v>
      </c>
      <c r="I4730" s="0" t="n">
        <f aca="false">IF(C4730=1,MIN(G4730-H4730,Assumptions!$C$13,P4729),0)</f>
        <v>0</v>
      </c>
      <c r="J4730" s="0" t="n">
        <f aca="false">H4730+I4730</f>
        <v>0</v>
      </c>
      <c r="K4730" s="0" t="n">
        <f aca="false">MIN(IF(C4730=1,F4730-H4730,F4730),Assumptions!$C$13,MAX(0,($B$5-P4729)/$B$6))</f>
        <v>0</v>
      </c>
      <c r="L4730" s="0" t="n">
        <f aca="false">IF(C4730=1,0,MIN(F4730-K4730,Assumptions!$C$15,MAX(0,$B$10-O4729-M4730)))</f>
        <v>200</v>
      </c>
      <c r="M4730" s="0" t="n">
        <f aca="false">'Profiles 8760'!H4719</f>
        <v>134800</v>
      </c>
      <c r="N4730" s="0" t="n">
        <f aca="false">J4730+L4730</f>
        <v>200</v>
      </c>
      <c r="O4730" s="0" t="n">
        <f aca="false">O4729+N4730</f>
        <v>443124.133932923</v>
      </c>
      <c r="P4730" s="0" t="n">
        <f aca="false">MIN($B$5,P4729+K4730*$B$6-I4730)</f>
        <v>510.81</v>
      </c>
      <c r="Q4730" s="0" t="n">
        <f aca="false">MAX(0,F4730-H4730-K4730-L4730)</f>
        <v>69.3188165</v>
      </c>
    </row>
    <row r="4731" customFormat="false" ht="15" hidden="false" customHeight="false" outlineLevel="0" collapsed="false">
      <c r="A4731" s="0" t="n">
        <f aca="false">'Profiles 8760'!A4720</f>
        <v>4718</v>
      </c>
      <c r="B4731" s="0" t="n">
        <f aca="false">'Profiles 8760'!B4720</f>
        <v>7</v>
      </c>
      <c r="C4731" s="0" t="n">
        <f aca="false">'Profiles 8760'!E4720</f>
        <v>0</v>
      </c>
      <c r="D4731" s="0" t="n">
        <f aca="false">'Profiles 8760'!F4720</f>
        <v>0.858095</v>
      </c>
      <c r="E4731" s="0" t="n">
        <f aca="false">'Profiles 8760'!G4720</f>
        <v>0.328782</v>
      </c>
      <c r="F4731" s="0" t="n">
        <f aca="false">D4731*Assumptions!$C$11*$B$7+E4731*Assumptions!$C$12*$B$8</f>
        <v>261.2650198</v>
      </c>
      <c r="G4731" s="0" t="n">
        <f aca="false">C4731*Assumptions!$C$15</f>
        <v>0</v>
      </c>
      <c r="H4731" s="0" t="n">
        <f aca="false">MIN(F4731,G4731)</f>
        <v>0</v>
      </c>
      <c r="I4731" s="0" t="n">
        <f aca="false">IF(C4731=1,MIN(G4731-H4731,Assumptions!$C$13,P4730),0)</f>
        <v>0</v>
      </c>
      <c r="J4731" s="0" t="n">
        <f aca="false">H4731+I4731</f>
        <v>0</v>
      </c>
      <c r="K4731" s="0" t="n">
        <f aca="false">MIN(IF(C4731=1,F4731-H4731,F4731),Assumptions!$C$13,MAX(0,($B$5-P4730)/$B$6))</f>
        <v>0</v>
      </c>
      <c r="L4731" s="0" t="n">
        <f aca="false">IF(C4731=1,0,MIN(F4731-K4731,Assumptions!$C$15,MAX(0,$B$10-O4730-M4731)))</f>
        <v>200</v>
      </c>
      <c r="M4731" s="0" t="n">
        <f aca="false">'Profiles 8760'!H4720</f>
        <v>134800</v>
      </c>
      <c r="N4731" s="0" t="n">
        <f aca="false">J4731+L4731</f>
        <v>200</v>
      </c>
      <c r="O4731" s="0" t="n">
        <f aca="false">O4730+N4731</f>
        <v>443324.133932923</v>
      </c>
      <c r="P4731" s="0" t="n">
        <f aca="false">MIN($B$5,P4730+K4731*$B$6-I4731)</f>
        <v>510.81</v>
      </c>
      <c r="Q4731" s="0" t="n">
        <f aca="false">MAX(0,F4731-H4731-K4731-L4731)</f>
        <v>61.2650198</v>
      </c>
    </row>
    <row r="4732" customFormat="false" ht="15" hidden="false" customHeight="false" outlineLevel="0" collapsed="false">
      <c r="A4732" s="0" t="n">
        <f aca="false">'Profiles 8760'!A4721</f>
        <v>4719</v>
      </c>
      <c r="B4732" s="0" t="n">
        <f aca="false">'Profiles 8760'!B4721</f>
        <v>7</v>
      </c>
      <c r="C4732" s="0" t="n">
        <f aca="false">'Profiles 8760'!E4721</f>
        <v>0</v>
      </c>
      <c r="D4732" s="0" t="n">
        <f aca="false">'Profiles 8760'!F4721</f>
        <v>0.763547</v>
      </c>
      <c r="E4732" s="0" t="n">
        <f aca="false">'Profiles 8760'!G4721</f>
        <v>0.519044</v>
      </c>
      <c r="F4732" s="0" t="n">
        <f aca="false">D4732*Assumptions!$C$11*$B$7+E4732*Assumptions!$C$12*$B$8</f>
        <v>241.7412732</v>
      </c>
      <c r="G4732" s="0" t="n">
        <f aca="false">C4732*Assumptions!$C$15</f>
        <v>0</v>
      </c>
      <c r="H4732" s="0" t="n">
        <f aca="false">MIN(F4732,G4732)</f>
        <v>0</v>
      </c>
      <c r="I4732" s="0" t="n">
        <f aca="false">IF(C4732=1,MIN(G4732-H4732,Assumptions!$C$13,P4731),0)</f>
        <v>0</v>
      </c>
      <c r="J4732" s="0" t="n">
        <f aca="false">H4732+I4732</f>
        <v>0</v>
      </c>
      <c r="K4732" s="0" t="n">
        <f aca="false">MIN(IF(C4732=1,F4732-H4732,F4732),Assumptions!$C$13,MAX(0,($B$5-P4731)/$B$6))</f>
        <v>0</v>
      </c>
      <c r="L4732" s="0" t="n">
        <f aca="false">IF(C4732=1,0,MIN(F4732-K4732,Assumptions!$C$15,MAX(0,$B$10-O4731-M4732)))</f>
        <v>200</v>
      </c>
      <c r="M4732" s="0" t="n">
        <f aca="false">'Profiles 8760'!H4721</f>
        <v>134800</v>
      </c>
      <c r="N4732" s="0" t="n">
        <f aca="false">J4732+L4732</f>
        <v>200</v>
      </c>
      <c r="O4732" s="0" t="n">
        <f aca="false">O4731+N4732</f>
        <v>443524.133932923</v>
      </c>
      <c r="P4732" s="0" t="n">
        <f aca="false">MIN($B$5,P4731+K4732*$B$6-I4732)</f>
        <v>510.81</v>
      </c>
      <c r="Q4732" s="0" t="n">
        <f aca="false">MAX(0,F4732-H4732-K4732-L4732)</f>
        <v>41.7412732</v>
      </c>
    </row>
    <row r="4733" customFormat="false" ht="15" hidden="false" customHeight="false" outlineLevel="0" collapsed="false">
      <c r="A4733" s="0" t="n">
        <f aca="false">'Profiles 8760'!A4722</f>
        <v>4720</v>
      </c>
      <c r="B4733" s="0" t="n">
        <f aca="false">'Profiles 8760'!B4722</f>
        <v>7</v>
      </c>
      <c r="C4733" s="0" t="n">
        <f aca="false">'Profiles 8760'!E4722</f>
        <v>0</v>
      </c>
      <c r="D4733" s="0" t="n">
        <f aca="false">'Profiles 8760'!F4722</f>
        <v>0.617966</v>
      </c>
      <c r="E4733" s="0" t="n">
        <f aca="false">'Profiles 8760'!G4722</f>
        <v>0.31808</v>
      </c>
      <c r="F4733" s="0" t="n">
        <f aca="false">D4733*Assumptions!$C$11*$B$7+E4733*Assumptions!$C$12*$B$8</f>
        <v>191.4780528</v>
      </c>
      <c r="G4733" s="0" t="n">
        <f aca="false">C4733*Assumptions!$C$15</f>
        <v>0</v>
      </c>
      <c r="H4733" s="0" t="n">
        <f aca="false">MIN(F4733,G4733)</f>
        <v>0</v>
      </c>
      <c r="I4733" s="0" t="n">
        <f aca="false">IF(C4733=1,MIN(G4733-H4733,Assumptions!$C$13,P4732),0)</f>
        <v>0</v>
      </c>
      <c r="J4733" s="0" t="n">
        <f aca="false">H4733+I4733</f>
        <v>0</v>
      </c>
      <c r="K4733" s="0" t="n">
        <f aca="false">MIN(IF(C4733=1,F4733-H4733,F4733),Assumptions!$C$13,MAX(0,($B$5-P4732)/$B$6))</f>
        <v>0</v>
      </c>
      <c r="L4733" s="0" t="n">
        <f aca="false">IF(C4733=1,0,MIN(F4733-K4733,Assumptions!$C$15,MAX(0,$B$10-O4732-M4733)))</f>
        <v>191.4780528</v>
      </c>
      <c r="M4733" s="0" t="n">
        <f aca="false">'Profiles 8760'!H4722</f>
        <v>134800</v>
      </c>
      <c r="N4733" s="0" t="n">
        <f aca="false">J4733+L4733</f>
        <v>191.4780528</v>
      </c>
      <c r="O4733" s="0" t="n">
        <f aca="false">O4732+N4733</f>
        <v>443715.611985723</v>
      </c>
      <c r="P4733" s="0" t="n">
        <f aca="false">MIN($B$5,P4732+K4733*$B$6-I4733)</f>
        <v>510.81</v>
      </c>
      <c r="Q4733" s="0" t="n">
        <f aca="false">MAX(0,F4733-H4733-K4733-L4733)</f>
        <v>0</v>
      </c>
    </row>
    <row r="4734" customFormat="false" ht="15" hidden="false" customHeight="false" outlineLevel="0" collapsed="false">
      <c r="A4734" s="0" t="n">
        <f aca="false">'Profiles 8760'!A4723</f>
        <v>4721</v>
      </c>
      <c r="B4734" s="0" t="n">
        <f aca="false">'Profiles 8760'!B4723</f>
        <v>7</v>
      </c>
      <c r="C4734" s="0" t="n">
        <f aca="false">'Profiles 8760'!E4723</f>
        <v>0</v>
      </c>
      <c r="D4734" s="0" t="n">
        <f aca="false">'Profiles 8760'!F4723</f>
        <v>0.43854</v>
      </c>
      <c r="E4734" s="0" t="n">
        <f aca="false">'Profiles 8760'!G4723</f>
        <v>0.32787</v>
      </c>
      <c r="F4734" s="0" t="n">
        <f aca="false">D4734*Assumptions!$C$11*$B$7+E4734*Assumptions!$C$12*$B$8</f>
        <v>140.060235</v>
      </c>
      <c r="G4734" s="0" t="n">
        <f aca="false">C4734*Assumptions!$C$15</f>
        <v>0</v>
      </c>
      <c r="H4734" s="0" t="n">
        <f aca="false">MIN(F4734,G4734)</f>
        <v>0</v>
      </c>
      <c r="I4734" s="0" t="n">
        <f aca="false">IF(C4734=1,MIN(G4734-H4734,Assumptions!$C$13,P4733),0)</f>
        <v>0</v>
      </c>
      <c r="J4734" s="0" t="n">
        <f aca="false">H4734+I4734</f>
        <v>0</v>
      </c>
      <c r="K4734" s="0" t="n">
        <f aca="false">MIN(IF(C4734=1,F4734-H4734,F4734),Assumptions!$C$13,MAX(0,($B$5-P4733)/$B$6))</f>
        <v>0</v>
      </c>
      <c r="L4734" s="0" t="n">
        <f aca="false">IF(C4734=1,0,MIN(F4734-K4734,Assumptions!$C$15,MAX(0,$B$10-O4733-M4734)))</f>
        <v>140.060235</v>
      </c>
      <c r="M4734" s="0" t="n">
        <f aca="false">'Profiles 8760'!H4723</f>
        <v>134800</v>
      </c>
      <c r="N4734" s="0" t="n">
        <f aca="false">J4734+L4734</f>
        <v>140.060235</v>
      </c>
      <c r="O4734" s="0" t="n">
        <f aca="false">O4733+N4734</f>
        <v>443855.672220723</v>
      </c>
      <c r="P4734" s="0" t="n">
        <f aca="false">MIN($B$5,P4733+K4734*$B$6-I4734)</f>
        <v>510.81</v>
      </c>
      <c r="Q4734" s="0" t="n">
        <f aca="false">MAX(0,F4734-H4734-K4734-L4734)</f>
        <v>0</v>
      </c>
    </row>
    <row r="4735" customFormat="false" ht="15" hidden="false" customHeight="false" outlineLevel="0" collapsed="false">
      <c r="A4735" s="0" t="n">
        <f aca="false">'Profiles 8760'!A4724</f>
        <v>4722</v>
      </c>
      <c r="B4735" s="0" t="n">
        <f aca="false">'Profiles 8760'!B4724</f>
        <v>7</v>
      </c>
      <c r="C4735" s="0" t="n">
        <f aca="false">'Profiles 8760'!E4724</f>
        <v>0</v>
      </c>
      <c r="D4735" s="0" t="n">
        <f aca="false">'Profiles 8760'!F4724</f>
        <v>0.248233</v>
      </c>
      <c r="E4735" s="0" t="n">
        <f aca="false">'Profiles 8760'!G4724</f>
        <v>0.284605</v>
      </c>
      <c r="F4735" s="0" t="n">
        <f aca="false">D4735*Assumptions!$C$11*$B$7+E4735*Assumptions!$C$12*$B$8</f>
        <v>83.3300349</v>
      </c>
      <c r="G4735" s="0" t="n">
        <f aca="false">C4735*Assumptions!$C$15</f>
        <v>0</v>
      </c>
      <c r="H4735" s="0" t="n">
        <f aca="false">MIN(F4735,G4735)</f>
        <v>0</v>
      </c>
      <c r="I4735" s="0" t="n">
        <f aca="false">IF(C4735=1,MIN(G4735-H4735,Assumptions!$C$13,P4734),0)</f>
        <v>0</v>
      </c>
      <c r="J4735" s="0" t="n">
        <f aca="false">H4735+I4735</f>
        <v>0</v>
      </c>
      <c r="K4735" s="0" t="n">
        <f aca="false">MIN(IF(C4735=1,F4735-H4735,F4735),Assumptions!$C$13,MAX(0,($B$5-P4734)/$B$6))</f>
        <v>0</v>
      </c>
      <c r="L4735" s="0" t="n">
        <f aca="false">IF(C4735=1,0,MIN(F4735-K4735,Assumptions!$C$15,MAX(0,$B$10-O4734-M4735)))</f>
        <v>83.3300349</v>
      </c>
      <c r="M4735" s="0" t="n">
        <f aca="false">'Profiles 8760'!H4724</f>
        <v>134800</v>
      </c>
      <c r="N4735" s="0" t="n">
        <f aca="false">J4735+L4735</f>
        <v>83.3300349</v>
      </c>
      <c r="O4735" s="0" t="n">
        <f aca="false">O4734+N4735</f>
        <v>443939.002255623</v>
      </c>
      <c r="P4735" s="0" t="n">
        <f aca="false">MIN($B$5,P4734+K4735*$B$6-I4735)</f>
        <v>510.81</v>
      </c>
      <c r="Q4735" s="0" t="n">
        <f aca="false">MAX(0,F4735-H4735-K4735-L4735)</f>
        <v>0</v>
      </c>
    </row>
    <row r="4736" customFormat="false" ht="15" hidden="false" customHeight="false" outlineLevel="0" collapsed="false">
      <c r="A4736" s="0" t="n">
        <f aca="false">'Profiles 8760'!A4725</f>
        <v>4723</v>
      </c>
      <c r="B4736" s="0" t="n">
        <f aca="false">'Profiles 8760'!B4725</f>
        <v>7</v>
      </c>
      <c r="C4736" s="0" t="n">
        <f aca="false">'Profiles 8760'!E4725</f>
        <v>0</v>
      </c>
      <c r="D4736" s="0" t="n">
        <f aca="false">'Profiles 8760'!F4725</f>
        <v>0.077198</v>
      </c>
      <c r="E4736" s="0" t="n">
        <f aca="false">'Profiles 8760'!G4725</f>
        <v>0.351977</v>
      </c>
      <c r="F4736" s="0" t="n">
        <f aca="false">D4736*Assumptions!$C$11*$B$7+E4736*Assumptions!$C$12*$B$8</f>
        <v>36.6906417</v>
      </c>
      <c r="G4736" s="0" t="n">
        <f aca="false">C4736*Assumptions!$C$15</f>
        <v>0</v>
      </c>
      <c r="H4736" s="0" t="n">
        <f aca="false">MIN(F4736,G4736)</f>
        <v>0</v>
      </c>
      <c r="I4736" s="0" t="n">
        <f aca="false">IF(C4736=1,MIN(G4736-H4736,Assumptions!$C$13,P4735),0)</f>
        <v>0</v>
      </c>
      <c r="J4736" s="0" t="n">
        <f aca="false">H4736+I4736</f>
        <v>0</v>
      </c>
      <c r="K4736" s="0" t="n">
        <f aca="false">MIN(IF(C4736=1,F4736-H4736,F4736),Assumptions!$C$13,MAX(0,($B$5-P4735)/$B$6))</f>
        <v>0</v>
      </c>
      <c r="L4736" s="0" t="n">
        <f aca="false">IF(C4736=1,0,MIN(F4736-K4736,Assumptions!$C$15,MAX(0,$B$10-O4735-M4736)))</f>
        <v>36.6906417</v>
      </c>
      <c r="M4736" s="0" t="n">
        <f aca="false">'Profiles 8760'!H4725</f>
        <v>134800</v>
      </c>
      <c r="N4736" s="0" t="n">
        <f aca="false">J4736+L4736</f>
        <v>36.6906417</v>
      </c>
      <c r="O4736" s="0" t="n">
        <f aca="false">O4735+N4736</f>
        <v>443975.692897323</v>
      </c>
      <c r="P4736" s="0" t="n">
        <f aca="false">MIN($B$5,P4735+K4736*$B$6-I4736)</f>
        <v>510.81</v>
      </c>
      <c r="Q4736" s="0" t="n">
        <f aca="false">MAX(0,F4736-H4736-K4736-L4736)</f>
        <v>0</v>
      </c>
    </row>
    <row r="4737" customFormat="false" ht="15" hidden="false" customHeight="false" outlineLevel="0" collapsed="false">
      <c r="A4737" s="0" t="n">
        <f aca="false">'Profiles 8760'!A4726</f>
        <v>4724</v>
      </c>
      <c r="B4737" s="0" t="n">
        <f aca="false">'Profiles 8760'!B4726</f>
        <v>7</v>
      </c>
      <c r="C4737" s="0" t="n">
        <f aca="false">'Profiles 8760'!E4726</f>
        <v>1</v>
      </c>
      <c r="D4737" s="0" t="n">
        <f aca="false">'Profiles 8760'!F4726</f>
        <v>0</v>
      </c>
      <c r="E4737" s="0" t="n">
        <f aca="false">'Profiles 8760'!G4726</f>
        <v>0.358152</v>
      </c>
      <c r="F4737" s="0" t="n">
        <f aca="false">D4737*Assumptions!$C$11*$B$7+E4737*Assumptions!$C$12*$B$8</f>
        <v>14.6484168</v>
      </c>
      <c r="G4737" s="0" t="n">
        <f aca="false">C4737*Assumptions!$C$15</f>
        <v>200</v>
      </c>
      <c r="H4737" s="0" t="n">
        <f aca="false">MIN(F4737,G4737)</f>
        <v>14.6484168</v>
      </c>
      <c r="I4737" s="0" t="n">
        <f aca="false">IF(C4737=1,MIN(G4737-H4737,Assumptions!$C$13,P4736),0)</f>
        <v>180</v>
      </c>
      <c r="J4737" s="0" t="n">
        <f aca="false">H4737+I4737</f>
        <v>194.6484168</v>
      </c>
      <c r="K4737" s="0" t="n">
        <f aca="false">MIN(IF(C4737=1,F4737-H4737,F4737),Assumptions!$C$13,MAX(0,($B$5-P4736)/$B$6))</f>
        <v>0</v>
      </c>
      <c r="L4737" s="0" t="n">
        <f aca="false">IF(C4737=1,0,MIN(F4737-K4737,Assumptions!$C$15,MAX(0,$B$10-O4736-M4737)))</f>
        <v>0</v>
      </c>
      <c r="M4737" s="0" t="n">
        <f aca="false">'Profiles 8760'!H4726</f>
        <v>134600</v>
      </c>
      <c r="N4737" s="0" t="n">
        <f aca="false">J4737+L4737</f>
        <v>194.6484168</v>
      </c>
      <c r="O4737" s="0" t="n">
        <f aca="false">O4736+N4737</f>
        <v>444170.341314123</v>
      </c>
      <c r="P4737" s="0" t="n">
        <f aca="false">MIN($B$5,P4736+K4737*$B$6-I4737)</f>
        <v>330.81</v>
      </c>
      <c r="Q4737" s="0" t="n">
        <f aca="false">MAX(0,F4737-H4737-K4737-L4737)</f>
        <v>0</v>
      </c>
    </row>
    <row r="4738" customFormat="false" ht="15" hidden="false" customHeight="false" outlineLevel="0" collapsed="false">
      <c r="A4738" s="0" t="n">
        <f aca="false">'Profiles 8760'!A4727</f>
        <v>4725</v>
      </c>
      <c r="B4738" s="0" t="n">
        <f aca="false">'Profiles 8760'!B4727</f>
        <v>7</v>
      </c>
      <c r="C4738" s="0" t="n">
        <f aca="false">'Profiles 8760'!E4727</f>
        <v>1</v>
      </c>
      <c r="D4738" s="0" t="n">
        <f aca="false">'Profiles 8760'!F4727</f>
        <v>0</v>
      </c>
      <c r="E4738" s="0" t="n">
        <f aca="false">'Profiles 8760'!G4727</f>
        <v>0.45682</v>
      </c>
      <c r="F4738" s="0" t="n">
        <f aca="false">D4738*Assumptions!$C$11*$B$7+E4738*Assumptions!$C$12*$B$8</f>
        <v>18.683938</v>
      </c>
      <c r="G4738" s="0" t="n">
        <f aca="false">C4738*Assumptions!$C$15</f>
        <v>200</v>
      </c>
      <c r="H4738" s="0" t="n">
        <f aca="false">MIN(F4738,G4738)</f>
        <v>18.683938</v>
      </c>
      <c r="I4738" s="0" t="n">
        <f aca="false">IF(C4738=1,MIN(G4738-H4738,Assumptions!$C$13,P4737),0)</f>
        <v>180</v>
      </c>
      <c r="J4738" s="0" t="n">
        <f aca="false">H4738+I4738</f>
        <v>198.683938</v>
      </c>
      <c r="K4738" s="0" t="n">
        <f aca="false">MIN(IF(C4738=1,F4738-H4738,F4738),Assumptions!$C$13,MAX(0,($B$5-P4737)/$B$6))</f>
        <v>0</v>
      </c>
      <c r="L4738" s="0" t="n">
        <f aca="false">IF(C4738=1,0,MIN(F4738-K4738,Assumptions!$C$15,MAX(0,$B$10-O4737-M4738)))</f>
        <v>0</v>
      </c>
      <c r="M4738" s="0" t="n">
        <f aca="false">'Profiles 8760'!H4727</f>
        <v>134400</v>
      </c>
      <c r="N4738" s="0" t="n">
        <f aca="false">J4738+L4738</f>
        <v>198.683938</v>
      </c>
      <c r="O4738" s="0" t="n">
        <f aca="false">O4737+N4738</f>
        <v>444369.025252123</v>
      </c>
      <c r="P4738" s="0" t="n">
        <f aca="false">MIN($B$5,P4737+K4738*$B$6-I4738)</f>
        <v>150.81</v>
      </c>
      <c r="Q4738" s="0" t="n">
        <f aca="false">MAX(0,F4738-H4738-K4738-L4738)</f>
        <v>0</v>
      </c>
    </row>
    <row r="4739" customFormat="false" ht="15" hidden="false" customHeight="false" outlineLevel="0" collapsed="false">
      <c r="A4739" s="0" t="n">
        <f aca="false">'Profiles 8760'!A4728</f>
        <v>4726</v>
      </c>
      <c r="B4739" s="0" t="n">
        <f aca="false">'Profiles 8760'!B4728</f>
        <v>7</v>
      </c>
      <c r="C4739" s="0" t="n">
        <f aca="false">'Profiles 8760'!E4728</f>
        <v>0</v>
      </c>
      <c r="D4739" s="0" t="n">
        <f aca="false">'Profiles 8760'!F4728</f>
        <v>0</v>
      </c>
      <c r="E4739" s="0" t="n">
        <f aca="false">'Profiles 8760'!G4728</f>
        <v>0.556678</v>
      </c>
      <c r="F4739" s="0" t="n">
        <f aca="false">D4739*Assumptions!$C$11*$B$7+E4739*Assumptions!$C$12*$B$8</f>
        <v>22.7681302</v>
      </c>
      <c r="G4739" s="0" t="n">
        <f aca="false">C4739*Assumptions!$C$15</f>
        <v>0</v>
      </c>
      <c r="H4739" s="0" t="n">
        <f aca="false">MIN(F4739,G4739)</f>
        <v>0</v>
      </c>
      <c r="I4739" s="0" t="n">
        <f aca="false">IF(C4739=1,MIN(G4739-H4739,Assumptions!$C$13,P4738),0)</f>
        <v>0</v>
      </c>
      <c r="J4739" s="0" t="n">
        <f aca="false">H4739+I4739</f>
        <v>0</v>
      </c>
      <c r="K4739" s="0" t="n">
        <f aca="false">MIN(IF(C4739=1,F4739-H4739,F4739),Assumptions!$C$13,MAX(0,($B$5-P4738)/$B$6))</f>
        <v>22.7681302</v>
      </c>
      <c r="L4739" s="0" t="n">
        <f aca="false">IF(C4739=1,0,MIN(F4739-K4739,Assumptions!$C$15,MAX(0,$B$10-O4738-M4739)))</f>
        <v>0</v>
      </c>
      <c r="M4739" s="0" t="n">
        <f aca="false">'Profiles 8760'!H4728</f>
        <v>134400</v>
      </c>
      <c r="N4739" s="0" t="n">
        <f aca="false">J4739+L4739</f>
        <v>0</v>
      </c>
      <c r="O4739" s="0" t="n">
        <f aca="false">O4738+N4739</f>
        <v>444369.025252123</v>
      </c>
      <c r="P4739" s="0" t="n">
        <f aca="false">MIN($B$5,P4738+K4739*$B$6-I4739)</f>
        <v>170.54541525736</v>
      </c>
      <c r="Q4739" s="0" t="n">
        <f aca="false">MAX(0,F4739-H4739-K4739-L4739)</f>
        <v>0</v>
      </c>
    </row>
    <row r="4740" customFormat="false" ht="15" hidden="false" customHeight="false" outlineLevel="0" collapsed="false">
      <c r="A4740" s="0" t="n">
        <f aca="false">'Profiles 8760'!A4729</f>
        <v>4727</v>
      </c>
      <c r="B4740" s="0" t="n">
        <f aca="false">'Profiles 8760'!B4729</f>
        <v>7</v>
      </c>
      <c r="C4740" s="0" t="n">
        <f aca="false">'Profiles 8760'!E4729</f>
        <v>0</v>
      </c>
      <c r="D4740" s="0" t="n">
        <f aca="false">'Profiles 8760'!F4729</f>
        <v>0</v>
      </c>
      <c r="E4740" s="0" t="n">
        <f aca="false">'Profiles 8760'!G4729</f>
        <v>0.511192</v>
      </c>
      <c r="F4740" s="0" t="n">
        <f aca="false">D4740*Assumptions!$C$11*$B$7+E4740*Assumptions!$C$12*$B$8</f>
        <v>20.9077528</v>
      </c>
      <c r="G4740" s="0" t="n">
        <f aca="false">C4740*Assumptions!$C$15</f>
        <v>0</v>
      </c>
      <c r="H4740" s="0" t="n">
        <f aca="false">MIN(F4740,G4740)</f>
        <v>0</v>
      </c>
      <c r="I4740" s="0" t="n">
        <f aca="false">IF(C4740=1,MIN(G4740-H4740,Assumptions!$C$13,P4739),0)</f>
        <v>0</v>
      </c>
      <c r="J4740" s="0" t="n">
        <f aca="false">H4740+I4740</f>
        <v>0</v>
      </c>
      <c r="K4740" s="0" t="n">
        <f aca="false">MIN(IF(C4740=1,F4740-H4740,F4740),Assumptions!$C$13,MAX(0,($B$5-P4739)/$B$6))</f>
        <v>20.9077528</v>
      </c>
      <c r="L4740" s="0" t="n">
        <f aca="false">IF(C4740=1,0,MIN(F4740-K4740,Assumptions!$C$15,MAX(0,$B$10-O4739-M4740)))</f>
        <v>0</v>
      </c>
      <c r="M4740" s="0" t="n">
        <f aca="false">'Profiles 8760'!H4729</f>
        <v>134400</v>
      </c>
      <c r="N4740" s="0" t="n">
        <f aca="false">J4740+L4740</f>
        <v>0</v>
      </c>
      <c r="O4740" s="0" t="n">
        <f aca="false">O4739+N4740</f>
        <v>444369.025252123</v>
      </c>
      <c r="P4740" s="0" t="n">
        <f aca="false">MIN($B$5,P4739+K4740*$B$6-I4740)</f>
        <v>188.6682553844</v>
      </c>
      <c r="Q4740" s="0" t="n">
        <f aca="false">MAX(0,F4740-H4740-K4740-L4740)</f>
        <v>0</v>
      </c>
    </row>
    <row r="4741" customFormat="false" ht="15" hidden="false" customHeight="false" outlineLevel="0" collapsed="false">
      <c r="A4741" s="0" t="n">
        <f aca="false">'Profiles 8760'!A4730</f>
        <v>4728</v>
      </c>
      <c r="B4741" s="0" t="n">
        <f aca="false">'Profiles 8760'!B4730</f>
        <v>7</v>
      </c>
      <c r="C4741" s="0" t="n">
        <f aca="false">'Profiles 8760'!E4730</f>
        <v>0</v>
      </c>
      <c r="D4741" s="0" t="n">
        <f aca="false">'Profiles 8760'!F4730</f>
        <v>0</v>
      </c>
      <c r="E4741" s="0" t="n">
        <f aca="false">'Profiles 8760'!G4730</f>
        <v>0.499541</v>
      </c>
      <c r="F4741" s="0" t="n">
        <f aca="false">D4741*Assumptions!$C$11*$B$7+E4741*Assumptions!$C$12*$B$8</f>
        <v>20.4312269</v>
      </c>
      <c r="G4741" s="0" t="n">
        <f aca="false">C4741*Assumptions!$C$15</f>
        <v>0</v>
      </c>
      <c r="H4741" s="0" t="n">
        <f aca="false">MIN(F4741,G4741)</f>
        <v>0</v>
      </c>
      <c r="I4741" s="0" t="n">
        <f aca="false">IF(C4741=1,MIN(G4741-H4741,Assumptions!$C$13,P4740),0)</f>
        <v>0</v>
      </c>
      <c r="J4741" s="0" t="n">
        <f aca="false">H4741+I4741</f>
        <v>0</v>
      </c>
      <c r="K4741" s="0" t="n">
        <f aca="false">MIN(IF(C4741=1,F4741-H4741,F4741),Assumptions!$C$13,MAX(0,($B$5-P4740)/$B$6))</f>
        <v>20.4312269</v>
      </c>
      <c r="L4741" s="0" t="n">
        <f aca="false">IF(C4741=1,0,MIN(F4741-K4741,Assumptions!$C$15,MAX(0,$B$10-O4740-M4741)))</f>
        <v>0</v>
      </c>
      <c r="M4741" s="0" t="n">
        <f aca="false">'Profiles 8760'!H4730</f>
        <v>134400</v>
      </c>
      <c r="N4741" s="0" t="n">
        <f aca="false">J4741+L4741</f>
        <v>0</v>
      </c>
      <c r="O4741" s="0" t="n">
        <f aca="false">O4740+N4741</f>
        <v>444369.025252123</v>
      </c>
      <c r="P4741" s="0" t="n">
        <f aca="false">MIN($B$5,P4740+K4741*$B$6-I4741)</f>
        <v>206.37804286132</v>
      </c>
      <c r="Q4741" s="0" t="n">
        <f aca="false">MAX(0,F4741-H4741-K4741-L4741)</f>
        <v>0</v>
      </c>
    </row>
    <row r="4742" customFormat="false" ht="15" hidden="false" customHeight="false" outlineLevel="0" collapsed="false">
      <c r="A4742" s="0" t="n">
        <f aca="false">'Profiles 8760'!A4731</f>
        <v>4729</v>
      </c>
      <c r="B4742" s="0" t="n">
        <f aca="false">'Profiles 8760'!B4731</f>
        <v>7</v>
      </c>
      <c r="C4742" s="0" t="n">
        <f aca="false">'Profiles 8760'!E4731</f>
        <v>0</v>
      </c>
      <c r="D4742" s="0" t="n">
        <f aca="false">'Profiles 8760'!F4731</f>
        <v>0</v>
      </c>
      <c r="E4742" s="0" t="n">
        <f aca="false">'Profiles 8760'!G4731</f>
        <v>0.699389</v>
      </c>
      <c r="F4742" s="0" t="n">
        <f aca="false">D4742*Assumptions!$C$11*$B$7+E4742*Assumptions!$C$12*$B$8</f>
        <v>28.6050101</v>
      </c>
      <c r="G4742" s="0" t="n">
        <f aca="false">C4742*Assumptions!$C$15</f>
        <v>0</v>
      </c>
      <c r="H4742" s="0" t="n">
        <f aca="false">MIN(F4742,G4742)</f>
        <v>0</v>
      </c>
      <c r="I4742" s="0" t="n">
        <f aca="false">IF(C4742=1,MIN(G4742-H4742,Assumptions!$C$13,P4741),0)</f>
        <v>0</v>
      </c>
      <c r="J4742" s="0" t="n">
        <f aca="false">H4742+I4742</f>
        <v>0</v>
      </c>
      <c r="K4742" s="0" t="n">
        <f aca="false">MIN(IF(C4742=1,F4742-H4742,F4742),Assumptions!$C$13,MAX(0,($B$5-P4741)/$B$6))</f>
        <v>28.6050101</v>
      </c>
      <c r="L4742" s="0" t="n">
        <f aca="false">IF(C4742=1,0,MIN(F4742-K4742,Assumptions!$C$15,MAX(0,$B$10-O4741-M4742)))</f>
        <v>0</v>
      </c>
      <c r="M4742" s="0" t="n">
        <f aca="false">'Profiles 8760'!H4731</f>
        <v>134400</v>
      </c>
      <c r="N4742" s="0" t="n">
        <f aca="false">J4742+L4742</f>
        <v>0</v>
      </c>
      <c r="O4742" s="0" t="n">
        <f aca="false">O4741+N4742</f>
        <v>444369.025252123</v>
      </c>
      <c r="P4742" s="0" t="n">
        <f aca="false">MIN($B$5,P4741+K4742*$B$6-I4742)</f>
        <v>231.172865616</v>
      </c>
      <c r="Q4742" s="0" t="n">
        <f aca="false">MAX(0,F4742-H4742-K4742-L4742)</f>
        <v>0</v>
      </c>
    </row>
    <row r="4743" customFormat="false" ht="15" hidden="false" customHeight="false" outlineLevel="0" collapsed="false">
      <c r="A4743" s="0" t="n">
        <f aca="false">'Profiles 8760'!A4732</f>
        <v>4730</v>
      </c>
      <c r="B4743" s="0" t="n">
        <f aca="false">'Profiles 8760'!B4732</f>
        <v>7</v>
      </c>
      <c r="C4743" s="0" t="n">
        <f aca="false">'Profiles 8760'!E4732</f>
        <v>0</v>
      </c>
      <c r="D4743" s="0" t="n">
        <f aca="false">'Profiles 8760'!F4732</f>
        <v>0</v>
      </c>
      <c r="E4743" s="0" t="n">
        <f aca="false">'Profiles 8760'!G4732</f>
        <v>0.705355</v>
      </c>
      <c r="F4743" s="0" t="n">
        <f aca="false">D4743*Assumptions!$C$11*$B$7+E4743*Assumptions!$C$12*$B$8</f>
        <v>28.8490195</v>
      </c>
      <c r="G4743" s="0" t="n">
        <f aca="false">C4743*Assumptions!$C$15</f>
        <v>0</v>
      </c>
      <c r="H4743" s="0" t="n">
        <f aca="false">MIN(F4743,G4743)</f>
        <v>0</v>
      </c>
      <c r="I4743" s="0" t="n">
        <f aca="false">IF(C4743=1,MIN(G4743-H4743,Assumptions!$C$13,P4742),0)</f>
        <v>0</v>
      </c>
      <c r="J4743" s="0" t="n">
        <f aca="false">H4743+I4743</f>
        <v>0</v>
      </c>
      <c r="K4743" s="0" t="n">
        <f aca="false">MIN(IF(C4743=1,F4743-H4743,F4743),Assumptions!$C$13,MAX(0,($B$5-P4742)/$B$6))</f>
        <v>28.8490195</v>
      </c>
      <c r="L4743" s="0" t="n">
        <f aca="false">IF(C4743=1,0,MIN(F4743-K4743,Assumptions!$C$15,MAX(0,$B$10-O4742-M4743)))</f>
        <v>0</v>
      </c>
      <c r="M4743" s="0" t="n">
        <f aca="false">'Profiles 8760'!H4732</f>
        <v>134400</v>
      </c>
      <c r="N4743" s="0" t="n">
        <f aca="false">J4743+L4743</f>
        <v>0</v>
      </c>
      <c r="O4743" s="0" t="n">
        <f aca="false">O4742+N4743</f>
        <v>444369.025252123</v>
      </c>
      <c r="P4743" s="0" t="n">
        <f aca="false">MIN($B$5,P4742+K4743*$B$6-I4743)</f>
        <v>256.1791957186</v>
      </c>
      <c r="Q4743" s="0" t="n">
        <f aca="false">MAX(0,F4743-H4743-K4743-L4743)</f>
        <v>0</v>
      </c>
    </row>
    <row r="4744" customFormat="false" ht="15" hidden="false" customHeight="false" outlineLevel="0" collapsed="false">
      <c r="A4744" s="0" t="n">
        <f aca="false">'Profiles 8760'!A4733</f>
        <v>4731</v>
      </c>
      <c r="B4744" s="0" t="n">
        <f aca="false">'Profiles 8760'!B4733</f>
        <v>7</v>
      </c>
      <c r="C4744" s="0" t="n">
        <f aca="false">'Profiles 8760'!E4733</f>
        <v>0</v>
      </c>
      <c r="D4744" s="0" t="n">
        <f aca="false">'Profiles 8760'!F4733</f>
        <v>0</v>
      </c>
      <c r="E4744" s="0" t="n">
        <f aca="false">'Profiles 8760'!G4733</f>
        <v>0.690835</v>
      </c>
      <c r="F4744" s="0" t="n">
        <f aca="false">D4744*Assumptions!$C$11*$B$7+E4744*Assumptions!$C$12*$B$8</f>
        <v>28.2551515</v>
      </c>
      <c r="G4744" s="0" t="n">
        <f aca="false">C4744*Assumptions!$C$15</f>
        <v>0</v>
      </c>
      <c r="H4744" s="0" t="n">
        <f aca="false">MIN(F4744,G4744)</f>
        <v>0</v>
      </c>
      <c r="I4744" s="0" t="n">
        <f aca="false">IF(C4744=1,MIN(G4744-H4744,Assumptions!$C$13,P4743),0)</f>
        <v>0</v>
      </c>
      <c r="J4744" s="0" t="n">
        <f aca="false">H4744+I4744</f>
        <v>0</v>
      </c>
      <c r="K4744" s="0" t="n">
        <f aca="false">MIN(IF(C4744=1,F4744-H4744,F4744),Assumptions!$C$13,MAX(0,($B$5-P4743)/$B$6))</f>
        <v>28.2551515</v>
      </c>
      <c r="L4744" s="0" t="n">
        <f aca="false">IF(C4744=1,0,MIN(F4744-K4744,Assumptions!$C$15,MAX(0,$B$10-O4743-M4744)))</f>
        <v>0</v>
      </c>
      <c r="M4744" s="0" t="n">
        <f aca="false">'Profiles 8760'!H4733</f>
        <v>134400</v>
      </c>
      <c r="N4744" s="0" t="n">
        <f aca="false">J4744+L4744</f>
        <v>0</v>
      </c>
      <c r="O4744" s="0" t="n">
        <f aca="false">O4743+N4744</f>
        <v>444369.025252123</v>
      </c>
      <c r="P4744" s="0" t="n">
        <f aca="false">MIN($B$5,P4743+K4744*$B$6-I4744)</f>
        <v>280.6707610388</v>
      </c>
      <c r="Q4744" s="0" t="n">
        <f aca="false">MAX(0,F4744-H4744-K4744-L4744)</f>
        <v>0</v>
      </c>
    </row>
    <row r="4745" customFormat="false" ht="15" hidden="false" customHeight="false" outlineLevel="0" collapsed="false">
      <c r="A4745" s="0" t="n">
        <f aca="false">'Profiles 8760'!A4734</f>
        <v>4732</v>
      </c>
      <c r="B4745" s="0" t="n">
        <f aca="false">'Profiles 8760'!B4734</f>
        <v>7</v>
      </c>
      <c r="C4745" s="0" t="n">
        <f aca="false">'Profiles 8760'!E4734</f>
        <v>0</v>
      </c>
      <c r="D4745" s="0" t="n">
        <f aca="false">'Profiles 8760'!F4734</f>
        <v>0</v>
      </c>
      <c r="E4745" s="0" t="n">
        <f aca="false">'Profiles 8760'!G4734</f>
        <v>0.744177</v>
      </c>
      <c r="F4745" s="0" t="n">
        <f aca="false">D4745*Assumptions!$C$11*$B$7+E4745*Assumptions!$C$12*$B$8</f>
        <v>30.4368393</v>
      </c>
      <c r="G4745" s="0" t="n">
        <f aca="false">C4745*Assumptions!$C$15</f>
        <v>0</v>
      </c>
      <c r="H4745" s="0" t="n">
        <f aca="false">MIN(F4745,G4745)</f>
        <v>0</v>
      </c>
      <c r="I4745" s="0" t="n">
        <f aca="false">IF(C4745=1,MIN(G4745-H4745,Assumptions!$C$13,P4744),0)</f>
        <v>0</v>
      </c>
      <c r="J4745" s="0" t="n">
        <f aca="false">H4745+I4745</f>
        <v>0</v>
      </c>
      <c r="K4745" s="0" t="n">
        <f aca="false">MIN(IF(C4745=1,F4745-H4745,F4745),Assumptions!$C$13,MAX(0,($B$5-P4744)/$B$6))</f>
        <v>30.4368393</v>
      </c>
      <c r="L4745" s="0" t="n">
        <f aca="false">IF(C4745=1,0,MIN(F4745-K4745,Assumptions!$C$15,MAX(0,$B$10-O4744-M4745)))</f>
        <v>0</v>
      </c>
      <c r="M4745" s="0" t="n">
        <f aca="false">'Profiles 8760'!H4734</f>
        <v>134400</v>
      </c>
      <c r="N4745" s="0" t="n">
        <f aca="false">J4745+L4745</f>
        <v>0</v>
      </c>
      <c r="O4745" s="0" t="n">
        <f aca="false">O4744+N4745</f>
        <v>444369.025252123</v>
      </c>
      <c r="P4745" s="0" t="n">
        <f aca="false">MIN($B$5,P4744+K4745*$B$6-I4745)</f>
        <v>307.05341334404</v>
      </c>
      <c r="Q4745" s="0" t="n">
        <f aca="false">MAX(0,F4745-H4745-K4745-L4745)</f>
        <v>0</v>
      </c>
    </row>
    <row r="4746" customFormat="false" ht="15" hidden="false" customHeight="false" outlineLevel="0" collapsed="false">
      <c r="A4746" s="0" t="n">
        <f aca="false">'Profiles 8760'!A4735</f>
        <v>4733</v>
      </c>
      <c r="B4746" s="0" t="n">
        <f aca="false">'Profiles 8760'!B4735</f>
        <v>7</v>
      </c>
      <c r="C4746" s="0" t="n">
        <f aca="false">'Profiles 8760'!E4735</f>
        <v>0</v>
      </c>
      <c r="D4746" s="0" t="n">
        <f aca="false">'Profiles 8760'!F4735</f>
        <v>0</v>
      </c>
      <c r="E4746" s="0" t="n">
        <f aca="false">'Profiles 8760'!G4735</f>
        <v>0.784391</v>
      </c>
      <c r="F4746" s="0" t="n">
        <f aca="false">D4746*Assumptions!$C$11*$B$7+E4746*Assumptions!$C$12*$B$8</f>
        <v>32.0815919</v>
      </c>
      <c r="G4746" s="0" t="n">
        <f aca="false">C4746*Assumptions!$C$15</f>
        <v>0</v>
      </c>
      <c r="H4746" s="0" t="n">
        <f aca="false">MIN(F4746,G4746)</f>
        <v>0</v>
      </c>
      <c r="I4746" s="0" t="n">
        <f aca="false">IF(C4746=1,MIN(G4746-H4746,Assumptions!$C$13,P4745),0)</f>
        <v>0</v>
      </c>
      <c r="J4746" s="0" t="n">
        <f aca="false">H4746+I4746</f>
        <v>0</v>
      </c>
      <c r="K4746" s="0" t="n">
        <f aca="false">MIN(IF(C4746=1,F4746-H4746,F4746),Assumptions!$C$13,MAX(0,($B$5-P4745)/$B$6))</f>
        <v>32.0815919</v>
      </c>
      <c r="L4746" s="0" t="n">
        <f aca="false">IF(C4746=1,0,MIN(F4746-K4746,Assumptions!$C$15,MAX(0,$B$10-O4745-M4746)))</f>
        <v>0</v>
      </c>
      <c r="M4746" s="0" t="n">
        <f aca="false">'Profiles 8760'!H4735</f>
        <v>134400</v>
      </c>
      <c r="N4746" s="0" t="n">
        <f aca="false">J4746+L4746</f>
        <v>0</v>
      </c>
      <c r="O4746" s="0" t="n">
        <f aca="false">O4745+N4746</f>
        <v>444369.025252123</v>
      </c>
      <c r="P4746" s="0" t="n">
        <f aca="false">MIN($B$5,P4745+K4746*$B$6-I4746)</f>
        <v>334.86173720296</v>
      </c>
      <c r="Q4746" s="0" t="n">
        <f aca="false">MAX(0,F4746-H4746-K4746-L4746)</f>
        <v>0</v>
      </c>
    </row>
    <row r="4747" customFormat="false" ht="15" hidden="false" customHeight="false" outlineLevel="0" collapsed="false">
      <c r="A4747" s="0" t="n">
        <f aca="false">'Profiles 8760'!A4736</f>
        <v>4734</v>
      </c>
      <c r="B4747" s="0" t="n">
        <f aca="false">'Profiles 8760'!B4736</f>
        <v>7</v>
      </c>
      <c r="C4747" s="0" t="n">
        <f aca="false">'Profiles 8760'!E4736</f>
        <v>0</v>
      </c>
      <c r="D4747" s="0" t="n">
        <f aca="false">'Profiles 8760'!F4736</f>
        <v>0</v>
      </c>
      <c r="E4747" s="0" t="n">
        <f aca="false">'Profiles 8760'!G4736</f>
        <v>0.65154</v>
      </c>
      <c r="F4747" s="0" t="n">
        <f aca="false">D4747*Assumptions!$C$11*$B$7+E4747*Assumptions!$C$12*$B$8</f>
        <v>26.647986</v>
      </c>
      <c r="G4747" s="0" t="n">
        <f aca="false">C4747*Assumptions!$C$15</f>
        <v>0</v>
      </c>
      <c r="H4747" s="0" t="n">
        <f aca="false">MIN(F4747,G4747)</f>
        <v>0</v>
      </c>
      <c r="I4747" s="0" t="n">
        <f aca="false">IF(C4747=1,MIN(G4747-H4747,Assumptions!$C$13,P4746),0)</f>
        <v>0</v>
      </c>
      <c r="J4747" s="0" t="n">
        <f aca="false">H4747+I4747</f>
        <v>0</v>
      </c>
      <c r="K4747" s="0" t="n">
        <f aca="false">MIN(IF(C4747=1,F4747-H4747,F4747),Assumptions!$C$13,MAX(0,($B$5-P4746)/$B$6))</f>
        <v>26.647986</v>
      </c>
      <c r="L4747" s="0" t="n">
        <f aca="false">IF(C4747=1,0,MIN(F4747-K4747,Assumptions!$C$15,MAX(0,$B$10-O4746-M4747)))</f>
        <v>0</v>
      </c>
      <c r="M4747" s="0" t="n">
        <f aca="false">'Profiles 8760'!H4736</f>
        <v>134400</v>
      </c>
      <c r="N4747" s="0" t="n">
        <f aca="false">J4747+L4747</f>
        <v>0</v>
      </c>
      <c r="O4747" s="0" t="n">
        <f aca="false">O4746+N4747</f>
        <v>444369.025252123</v>
      </c>
      <c r="P4747" s="0" t="n">
        <f aca="false">MIN($B$5,P4746+K4747*$B$6-I4747)</f>
        <v>357.96021146776</v>
      </c>
      <c r="Q4747" s="0" t="n">
        <f aca="false">MAX(0,F4747-H4747-K4747-L4747)</f>
        <v>0</v>
      </c>
    </row>
    <row r="4748" customFormat="false" ht="15" hidden="false" customHeight="false" outlineLevel="0" collapsed="false">
      <c r="A4748" s="0" t="n">
        <f aca="false">'Profiles 8760'!A4737</f>
        <v>4735</v>
      </c>
      <c r="B4748" s="0" t="n">
        <f aca="false">'Profiles 8760'!B4737</f>
        <v>7</v>
      </c>
      <c r="C4748" s="0" t="n">
        <f aca="false">'Profiles 8760'!E4737</f>
        <v>0</v>
      </c>
      <c r="D4748" s="0" t="n">
        <f aca="false">'Profiles 8760'!F4737</f>
        <v>0.068535</v>
      </c>
      <c r="E4748" s="0" t="n">
        <f aca="false">'Profiles 8760'!G4737</f>
        <v>0.794576</v>
      </c>
      <c r="F4748" s="0" t="n">
        <f aca="false">D4748*Assumptions!$C$11*$B$7+E4748*Assumptions!$C$12*$B$8</f>
        <v>52.2910664</v>
      </c>
      <c r="G4748" s="0" t="n">
        <f aca="false">C4748*Assumptions!$C$15</f>
        <v>0</v>
      </c>
      <c r="H4748" s="0" t="n">
        <f aca="false">MIN(F4748,G4748)</f>
        <v>0</v>
      </c>
      <c r="I4748" s="0" t="n">
        <f aca="false">IF(C4748=1,MIN(G4748-H4748,Assumptions!$C$13,P4747),0)</f>
        <v>0</v>
      </c>
      <c r="J4748" s="0" t="n">
        <f aca="false">H4748+I4748</f>
        <v>0</v>
      </c>
      <c r="K4748" s="0" t="n">
        <f aca="false">MIN(IF(C4748=1,F4748-H4748,F4748),Assumptions!$C$13,MAX(0,($B$5-P4747)/$B$6))</f>
        <v>52.2910664</v>
      </c>
      <c r="L4748" s="0" t="n">
        <f aca="false">IF(C4748=1,0,MIN(F4748-K4748,Assumptions!$C$15,MAX(0,$B$10-O4747-M4748)))</f>
        <v>0</v>
      </c>
      <c r="M4748" s="0" t="n">
        <f aca="false">'Profiles 8760'!H4737</f>
        <v>134400</v>
      </c>
      <c r="N4748" s="0" t="n">
        <f aca="false">J4748+L4748</f>
        <v>0</v>
      </c>
      <c r="O4748" s="0" t="n">
        <f aca="false">O4747+N4748</f>
        <v>444369.025252123</v>
      </c>
      <c r="P4748" s="0" t="n">
        <f aca="false">MIN($B$5,P4747+K4748*$B$6-I4748)</f>
        <v>403.28610782328</v>
      </c>
      <c r="Q4748" s="0" t="n">
        <f aca="false">MAX(0,F4748-H4748-K4748-L4748)</f>
        <v>0</v>
      </c>
    </row>
    <row r="4749" customFormat="false" ht="15" hidden="false" customHeight="false" outlineLevel="0" collapsed="false">
      <c r="A4749" s="0" t="n">
        <f aca="false">'Profiles 8760'!A4738</f>
        <v>4736</v>
      </c>
      <c r="B4749" s="0" t="n">
        <f aca="false">'Profiles 8760'!B4738</f>
        <v>7</v>
      </c>
      <c r="C4749" s="0" t="n">
        <f aca="false">'Profiles 8760'!E4738</f>
        <v>1</v>
      </c>
      <c r="D4749" s="0" t="n">
        <f aca="false">'Profiles 8760'!F4738</f>
        <v>0.220378</v>
      </c>
      <c r="E4749" s="0" t="n">
        <f aca="false">'Profiles 8760'!G4738</f>
        <v>1</v>
      </c>
      <c r="F4749" s="0" t="n">
        <f aca="false">D4749*Assumptions!$C$11*$B$7+E4749*Assumptions!$C$12*$B$8</f>
        <v>104.5451664</v>
      </c>
      <c r="G4749" s="0" t="n">
        <f aca="false">C4749*Assumptions!$C$15</f>
        <v>200</v>
      </c>
      <c r="H4749" s="0" t="n">
        <f aca="false">MIN(F4749,G4749)</f>
        <v>104.5451664</v>
      </c>
      <c r="I4749" s="0" t="n">
        <f aca="false">IF(C4749=1,MIN(G4749-H4749,Assumptions!$C$13,P4748),0)</f>
        <v>95.4548336</v>
      </c>
      <c r="J4749" s="0" t="n">
        <f aca="false">H4749+I4749</f>
        <v>200</v>
      </c>
      <c r="K4749" s="0" t="n">
        <f aca="false">MIN(IF(C4749=1,F4749-H4749,F4749),Assumptions!$C$13,MAX(0,($B$5-P4748)/$B$6))</f>
        <v>0</v>
      </c>
      <c r="L4749" s="0" t="n">
        <f aca="false">IF(C4749=1,0,MIN(F4749-K4749,Assumptions!$C$15,MAX(0,$B$10-O4748-M4749)))</f>
        <v>0</v>
      </c>
      <c r="M4749" s="0" t="n">
        <f aca="false">'Profiles 8760'!H4738</f>
        <v>134200</v>
      </c>
      <c r="N4749" s="0" t="n">
        <f aca="false">J4749+L4749</f>
        <v>200</v>
      </c>
      <c r="O4749" s="0" t="n">
        <f aca="false">O4748+N4749</f>
        <v>444569.025252123</v>
      </c>
      <c r="P4749" s="0" t="n">
        <f aca="false">MIN($B$5,P4748+K4749*$B$6-I4749)</f>
        <v>307.83127422328</v>
      </c>
      <c r="Q4749" s="0" t="n">
        <f aca="false">MAX(0,F4749-H4749-K4749-L4749)</f>
        <v>0</v>
      </c>
    </row>
    <row r="4750" customFormat="false" ht="15" hidden="false" customHeight="false" outlineLevel="0" collapsed="false">
      <c r="A4750" s="0" t="n">
        <f aca="false">'Profiles 8760'!A4739</f>
        <v>4737</v>
      </c>
      <c r="B4750" s="0" t="n">
        <f aca="false">'Profiles 8760'!B4739</f>
        <v>7</v>
      </c>
      <c r="C4750" s="0" t="n">
        <f aca="false">'Profiles 8760'!E4739</f>
        <v>1</v>
      </c>
      <c r="D4750" s="0" t="n">
        <f aca="false">'Profiles 8760'!F4739</f>
        <v>0.389329</v>
      </c>
      <c r="E4750" s="0" t="n">
        <f aca="false">'Profiles 8760'!G4739</f>
        <v>1</v>
      </c>
      <c r="F4750" s="0" t="n">
        <f aca="false">D4750*Assumptions!$C$11*$B$7+E4750*Assumptions!$C$12*$B$8</f>
        <v>153.3382152</v>
      </c>
      <c r="G4750" s="0" t="n">
        <f aca="false">C4750*Assumptions!$C$15</f>
        <v>200</v>
      </c>
      <c r="H4750" s="0" t="n">
        <f aca="false">MIN(F4750,G4750)</f>
        <v>153.3382152</v>
      </c>
      <c r="I4750" s="0" t="n">
        <f aca="false">IF(C4750=1,MIN(G4750-H4750,Assumptions!$C$13,P4749),0)</f>
        <v>46.6617848</v>
      </c>
      <c r="J4750" s="0" t="n">
        <f aca="false">H4750+I4750</f>
        <v>200</v>
      </c>
      <c r="K4750" s="0" t="n">
        <f aca="false">MIN(IF(C4750=1,F4750-H4750,F4750),Assumptions!$C$13,MAX(0,($B$5-P4749)/$B$6))</f>
        <v>0</v>
      </c>
      <c r="L4750" s="0" t="n">
        <f aca="false">IF(C4750=1,0,MIN(F4750-K4750,Assumptions!$C$15,MAX(0,$B$10-O4749-M4750)))</f>
        <v>0</v>
      </c>
      <c r="M4750" s="0" t="n">
        <f aca="false">'Profiles 8760'!H4739</f>
        <v>134000</v>
      </c>
      <c r="N4750" s="0" t="n">
        <f aca="false">J4750+L4750</f>
        <v>200</v>
      </c>
      <c r="O4750" s="0" t="n">
        <f aca="false">O4749+N4750</f>
        <v>444769.025252123</v>
      </c>
      <c r="P4750" s="0" t="n">
        <f aca="false">MIN($B$5,P4749+K4750*$B$6-I4750)</f>
        <v>261.16948942328</v>
      </c>
      <c r="Q4750" s="0" t="n">
        <f aca="false">MAX(0,F4750-H4750-K4750-L4750)</f>
        <v>0</v>
      </c>
    </row>
    <row r="4751" customFormat="false" ht="15" hidden="false" customHeight="false" outlineLevel="0" collapsed="false">
      <c r="A4751" s="0" t="n">
        <f aca="false">'Profiles 8760'!A4740</f>
        <v>4738</v>
      </c>
      <c r="B4751" s="0" t="n">
        <f aca="false">'Profiles 8760'!B4740</f>
        <v>7</v>
      </c>
      <c r="C4751" s="0" t="n">
        <f aca="false">'Profiles 8760'!E4740</f>
        <v>0</v>
      </c>
      <c r="D4751" s="0" t="n">
        <f aca="false">'Profiles 8760'!F4740</f>
        <v>0.548621</v>
      </c>
      <c r="E4751" s="0" t="n">
        <f aca="false">'Profiles 8760'!G4740</f>
        <v>1</v>
      </c>
      <c r="F4751" s="0" t="n">
        <f aca="false">D4751*Assumptions!$C$11*$B$7+E4751*Assumptions!$C$12*$B$8</f>
        <v>199.3417448</v>
      </c>
      <c r="G4751" s="0" t="n">
        <f aca="false">C4751*Assumptions!$C$15</f>
        <v>0</v>
      </c>
      <c r="H4751" s="0" t="n">
        <f aca="false">MIN(F4751,G4751)</f>
        <v>0</v>
      </c>
      <c r="I4751" s="0" t="n">
        <f aca="false">IF(C4751=1,MIN(G4751-H4751,Assumptions!$C$13,P4750),0)</f>
        <v>0</v>
      </c>
      <c r="J4751" s="0" t="n">
        <f aca="false">H4751+I4751</f>
        <v>0</v>
      </c>
      <c r="K4751" s="0" t="n">
        <f aca="false">MIN(IF(C4751=1,F4751-H4751,F4751),Assumptions!$C$13,MAX(0,($B$5-P4750)/$B$6))</f>
        <v>180</v>
      </c>
      <c r="L4751" s="0" t="n">
        <f aca="false">IF(C4751=1,0,MIN(F4751-K4751,Assumptions!$C$15,MAX(0,$B$10-O4750-M4751)))</f>
        <v>19.3417448</v>
      </c>
      <c r="M4751" s="0" t="n">
        <f aca="false">'Profiles 8760'!H4740</f>
        <v>134000</v>
      </c>
      <c r="N4751" s="0" t="n">
        <f aca="false">J4751+L4751</f>
        <v>19.3417448</v>
      </c>
      <c r="O4751" s="0" t="n">
        <f aca="false">O4750+N4751</f>
        <v>444788.366996923</v>
      </c>
      <c r="P4751" s="0" t="n">
        <f aca="false">MIN($B$5,P4750+K4751*$B$6-I4751)</f>
        <v>417.19348942328</v>
      </c>
      <c r="Q4751" s="0" t="n">
        <f aca="false">MAX(0,F4751-H4751-K4751-L4751)</f>
        <v>0</v>
      </c>
    </row>
    <row r="4752" customFormat="false" ht="15" hidden="false" customHeight="false" outlineLevel="0" collapsed="false">
      <c r="A4752" s="0" t="n">
        <f aca="false">'Profiles 8760'!A4741</f>
        <v>4739</v>
      </c>
      <c r="B4752" s="0" t="n">
        <f aca="false">'Profiles 8760'!B4741</f>
        <v>7</v>
      </c>
      <c r="C4752" s="0" t="n">
        <f aca="false">'Profiles 8760'!E4741</f>
        <v>0</v>
      </c>
      <c r="D4752" s="0" t="n">
        <f aca="false">'Profiles 8760'!F4741</f>
        <v>0.677866</v>
      </c>
      <c r="E4752" s="0" t="n">
        <f aca="false">'Profiles 8760'!G4741</f>
        <v>1</v>
      </c>
      <c r="F4752" s="0" t="n">
        <f aca="false">D4752*Assumptions!$C$11*$B$7+E4752*Assumptions!$C$12*$B$8</f>
        <v>236.6677008</v>
      </c>
      <c r="G4752" s="0" t="n">
        <f aca="false">C4752*Assumptions!$C$15</f>
        <v>0</v>
      </c>
      <c r="H4752" s="0" t="n">
        <f aca="false">MIN(F4752,G4752)</f>
        <v>0</v>
      </c>
      <c r="I4752" s="0" t="n">
        <f aca="false">IF(C4752=1,MIN(G4752-H4752,Assumptions!$C$13,P4751),0)</f>
        <v>0</v>
      </c>
      <c r="J4752" s="0" t="n">
        <f aca="false">H4752+I4752</f>
        <v>0</v>
      </c>
      <c r="K4752" s="0" t="n">
        <f aca="false">MIN(IF(C4752=1,F4752-H4752,F4752),Assumptions!$C$13,MAX(0,($B$5-P4751)/$B$6))</f>
        <v>108.00243490623</v>
      </c>
      <c r="L4752" s="0" t="n">
        <f aca="false">IF(C4752=1,0,MIN(F4752-K4752,Assumptions!$C$15,MAX(0,$B$10-O4751-M4752)))</f>
        <v>128.66526589377</v>
      </c>
      <c r="M4752" s="0" t="n">
        <f aca="false">'Profiles 8760'!H4741</f>
        <v>134000</v>
      </c>
      <c r="N4752" s="0" t="n">
        <f aca="false">J4752+L4752</f>
        <v>128.66526589377</v>
      </c>
      <c r="O4752" s="0" t="n">
        <f aca="false">O4751+N4752</f>
        <v>444917.032262817</v>
      </c>
      <c r="P4752" s="0" t="n">
        <f aca="false">MIN($B$5,P4751+K4752*$B$6-I4752)</f>
        <v>510.81</v>
      </c>
      <c r="Q4752" s="0" t="n">
        <f aca="false">MAX(0,F4752-H4752-K4752-L4752)</f>
        <v>0</v>
      </c>
    </row>
    <row r="4753" customFormat="false" ht="15" hidden="false" customHeight="false" outlineLevel="0" collapsed="false">
      <c r="A4753" s="0" t="n">
        <f aca="false">'Profiles 8760'!A4742</f>
        <v>4740</v>
      </c>
      <c r="B4753" s="0" t="n">
        <f aca="false">'Profiles 8760'!B4742</f>
        <v>7</v>
      </c>
      <c r="C4753" s="0" t="n">
        <f aca="false">'Profiles 8760'!E4742</f>
        <v>0</v>
      </c>
      <c r="D4753" s="0" t="n">
        <f aca="false">'Profiles 8760'!F4742</f>
        <v>0.761804</v>
      </c>
      <c r="E4753" s="0" t="n">
        <f aca="false">'Profiles 8760'!G4742</f>
        <v>1</v>
      </c>
      <c r="F4753" s="0" t="n">
        <f aca="false">D4753*Assumptions!$C$11*$B$7+E4753*Assumptions!$C$12*$B$8</f>
        <v>260.9089952</v>
      </c>
      <c r="G4753" s="0" t="n">
        <f aca="false">C4753*Assumptions!$C$15</f>
        <v>0</v>
      </c>
      <c r="H4753" s="0" t="n">
        <f aca="false">MIN(F4753,G4753)</f>
        <v>0</v>
      </c>
      <c r="I4753" s="0" t="n">
        <f aca="false">IF(C4753=1,MIN(G4753-H4753,Assumptions!$C$13,P4752),0)</f>
        <v>0</v>
      </c>
      <c r="J4753" s="0" t="n">
        <f aca="false">H4753+I4753</f>
        <v>0</v>
      </c>
      <c r="K4753" s="0" t="n">
        <f aca="false">MIN(IF(C4753=1,F4753-H4753,F4753),Assumptions!$C$13,MAX(0,($B$5-P4752)/$B$6))</f>
        <v>0</v>
      </c>
      <c r="L4753" s="0" t="n">
        <f aca="false">IF(C4753=1,0,MIN(F4753-K4753,Assumptions!$C$15,MAX(0,$B$10-O4752-M4753)))</f>
        <v>200</v>
      </c>
      <c r="M4753" s="0" t="n">
        <f aca="false">'Profiles 8760'!H4742</f>
        <v>134000</v>
      </c>
      <c r="N4753" s="0" t="n">
        <f aca="false">J4753+L4753</f>
        <v>200</v>
      </c>
      <c r="O4753" s="0" t="n">
        <f aca="false">O4752+N4753</f>
        <v>445117.032262817</v>
      </c>
      <c r="P4753" s="0" t="n">
        <f aca="false">MIN($B$5,P4752+K4753*$B$6-I4753)</f>
        <v>510.81</v>
      </c>
      <c r="Q4753" s="0" t="n">
        <f aca="false">MAX(0,F4753-H4753-K4753-L4753)</f>
        <v>60.9089952</v>
      </c>
    </row>
    <row r="4754" customFormat="false" ht="15" hidden="false" customHeight="false" outlineLevel="0" collapsed="false">
      <c r="A4754" s="0" t="n">
        <f aca="false">'Profiles 8760'!A4743</f>
        <v>4741</v>
      </c>
      <c r="B4754" s="0" t="n">
        <f aca="false">'Profiles 8760'!B4743</f>
        <v>7</v>
      </c>
      <c r="C4754" s="0" t="n">
        <f aca="false">'Profiles 8760'!E4743</f>
        <v>0</v>
      </c>
      <c r="D4754" s="0" t="n">
        <f aca="false">'Profiles 8760'!F4743</f>
        <v>0.790872</v>
      </c>
      <c r="E4754" s="0" t="n">
        <f aca="false">'Profiles 8760'!G4743</f>
        <v>1</v>
      </c>
      <c r="F4754" s="0" t="n">
        <f aca="false">D4754*Assumptions!$C$11*$B$7+E4754*Assumptions!$C$12*$B$8</f>
        <v>269.3038336</v>
      </c>
      <c r="G4754" s="0" t="n">
        <f aca="false">C4754*Assumptions!$C$15</f>
        <v>0</v>
      </c>
      <c r="H4754" s="0" t="n">
        <f aca="false">MIN(F4754,G4754)</f>
        <v>0</v>
      </c>
      <c r="I4754" s="0" t="n">
        <f aca="false">IF(C4754=1,MIN(G4754-H4754,Assumptions!$C$13,P4753),0)</f>
        <v>0</v>
      </c>
      <c r="J4754" s="0" t="n">
        <f aca="false">H4754+I4754</f>
        <v>0</v>
      </c>
      <c r="K4754" s="0" t="n">
        <f aca="false">MIN(IF(C4754=1,F4754-H4754,F4754),Assumptions!$C$13,MAX(0,($B$5-P4753)/$B$6))</f>
        <v>0</v>
      </c>
      <c r="L4754" s="0" t="n">
        <f aca="false">IF(C4754=1,0,MIN(F4754-K4754,Assumptions!$C$15,MAX(0,$B$10-O4753-M4754)))</f>
        <v>200</v>
      </c>
      <c r="M4754" s="0" t="n">
        <f aca="false">'Profiles 8760'!H4743</f>
        <v>134000</v>
      </c>
      <c r="N4754" s="0" t="n">
        <f aca="false">J4754+L4754</f>
        <v>200</v>
      </c>
      <c r="O4754" s="0" t="n">
        <f aca="false">O4753+N4754</f>
        <v>445317.032262817</v>
      </c>
      <c r="P4754" s="0" t="n">
        <f aca="false">MIN($B$5,P4753+K4754*$B$6-I4754)</f>
        <v>510.81</v>
      </c>
      <c r="Q4754" s="0" t="n">
        <f aca="false">MAX(0,F4754-H4754-K4754-L4754)</f>
        <v>69.3038336</v>
      </c>
    </row>
    <row r="4755" customFormat="false" ht="15" hidden="false" customHeight="false" outlineLevel="0" collapsed="false">
      <c r="A4755" s="0" t="n">
        <f aca="false">'Profiles 8760'!A4744</f>
        <v>4742</v>
      </c>
      <c r="B4755" s="0" t="n">
        <f aca="false">'Profiles 8760'!B4744</f>
        <v>7</v>
      </c>
      <c r="C4755" s="0" t="n">
        <f aca="false">'Profiles 8760'!E4744</f>
        <v>0</v>
      </c>
      <c r="D4755" s="0" t="n">
        <f aca="false">'Profiles 8760'!F4744</f>
        <v>0.761804</v>
      </c>
      <c r="E4755" s="0" t="n">
        <f aca="false">'Profiles 8760'!G4744</f>
        <v>1</v>
      </c>
      <c r="F4755" s="0" t="n">
        <f aca="false">D4755*Assumptions!$C$11*$B$7+E4755*Assumptions!$C$12*$B$8</f>
        <v>260.9089952</v>
      </c>
      <c r="G4755" s="0" t="n">
        <f aca="false">C4755*Assumptions!$C$15</f>
        <v>0</v>
      </c>
      <c r="H4755" s="0" t="n">
        <f aca="false">MIN(F4755,G4755)</f>
        <v>0</v>
      </c>
      <c r="I4755" s="0" t="n">
        <f aca="false">IF(C4755=1,MIN(G4755-H4755,Assumptions!$C$13,P4754),0)</f>
        <v>0</v>
      </c>
      <c r="J4755" s="0" t="n">
        <f aca="false">H4755+I4755</f>
        <v>0</v>
      </c>
      <c r="K4755" s="0" t="n">
        <f aca="false">MIN(IF(C4755=1,F4755-H4755,F4755),Assumptions!$C$13,MAX(0,($B$5-P4754)/$B$6))</f>
        <v>0</v>
      </c>
      <c r="L4755" s="0" t="n">
        <f aca="false">IF(C4755=1,0,MIN(F4755-K4755,Assumptions!$C$15,MAX(0,$B$10-O4754-M4755)))</f>
        <v>200</v>
      </c>
      <c r="M4755" s="0" t="n">
        <f aca="false">'Profiles 8760'!H4744</f>
        <v>134000</v>
      </c>
      <c r="N4755" s="0" t="n">
        <f aca="false">J4755+L4755</f>
        <v>200</v>
      </c>
      <c r="O4755" s="0" t="n">
        <f aca="false">O4754+N4755</f>
        <v>445517.032262817</v>
      </c>
      <c r="P4755" s="0" t="n">
        <f aca="false">MIN($B$5,P4754+K4755*$B$6-I4755)</f>
        <v>510.81</v>
      </c>
      <c r="Q4755" s="0" t="n">
        <f aca="false">MAX(0,F4755-H4755-K4755-L4755)</f>
        <v>60.9089952</v>
      </c>
    </row>
    <row r="4756" customFormat="false" ht="15" hidden="false" customHeight="false" outlineLevel="0" collapsed="false">
      <c r="A4756" s="0" t="n">
        <f aca="false">'Profiles 8760'!A4745</f>
        <v>4743</v>
      </c>
      <c r="B4756" s="0" t="n">
        <f aca="false">'Profiles 8760'!B4745</f>
        <v>7</v>
      </c>
      <c r="C4756" s="0" t="n">
        <f aca="false">'Profiles 8760'!E4745</f>
        <v>0</v>
      </c>
      <c r="D4756" s="0" t="n">
        <f aca="false">'Profiles 8760'!F4745</f>
        <v>0.677866</v>
      </c>
      <c r="E4756" s="0" t="n">
        <f aca="false">'Profiles 8760'!G4745</f>
        <v>1</v>
      </c>
      <c r="F4756" s="0" t="n">
        <f aca="false">D4756*Assumptions!$C$11*$B$7+E4756*Assumptions!$C$12*$B$8</f>
        <v>236.6677008</v>
      </c>
      <c r="G4756" s="0" t="n">
        <f aca="false">C4756*Assumptions!$C$15</f>
        <v>0</v>
      </c>
      <c r="H4756" s="0" t="n">
        <f aca="false">MIN(F4756,G4756)</f>
        <v>0</v>
      </c>
      <c r="I4756" s="0" t="n">
        <f aca="false">IF(C4756=1,MIN(G4756-H4756,Assumptions!$C$13,P4755),0)</f>
        <v>0</v>
      </c>
      <c r="J4756" s="0" t="n">
        <f aca="false">H4756+I4756</f>
        <v>0</v>
      </c>
      <c r="K4756" s="0" t="n">
        <f aca="false">MIN(IF(C4756=1,F4756-H4756,F4756),Assumptions!$C$13,MAX(0,($B$5-P4755)/$B$6))</f>
        <v>0</v>
      </c>
      <c r="L4756" s="0" t="n">
        <f aca="false">IF(C4756=1,0,MIN(F4756-K4756,Assumptions!$C$15,MAX(0,$B$10-O4755-M4756)))</f>
        <v>200</v>
      </c>
      <c r="M4756" s="0" t="n">
        <f aca="false">'Profiles 8760'!H4745</f>
        <v>134000</v>
      </c>
      <c r="N4756" s="0" t="n">
        <f aca="false">J4756+L4756</f>
        <v>200</v>
      </c>
      <c r="O4756" s="0" t="n">
        <f aca="false">O4755+N4756</f>
        <v>445717.032262817</v>
      </c>
      <c r="P4756" s="0" t="n">
        <f aca="false">MIN($B$5,P4755+K4756*$B$6-I4756)</f>
        <v>510.81</v>
      </c>
      <c r="Q4756" s="0" t="n">
        <f aca="false">MAX(0,F4756-H4756-K4756-L4756)</f>
        <v>36.6677008</v>
      </c>
    </row>
    <row r="4757" customFormat="false" ht="15" hidden="false" customHeight="false" outlineLevel="0" collapsed="false">
      <c r="A4757" s="0" t="n">
        <f aca="false">'Profiles 8760'!A4746</f>
        <v>4744</v>
      </c>
      <c r="B4757" s="0" t="n">
        <f aca="false">'Profiles 8760'!B4746</f>
        <v>7</v>
      </c>
      <c r="C4757" s="0" t="n">
        <f aca="false">'Profiles 8760'!E4746</f>
        <v>0</v>
      </c>
      <c r="D4757" s="0" t="n">
        <f aca="false">'Profiles 8760'!F4746</f>
        <v>0.548621</v>
      </c>
      <c r="E4757" s="0" t="n">
        <f aca="false">'Profiles 8760'!G4746</f>
        <v>1</v>
      </c>
      <c r="F4757" s="0" t="n">
        <f aca="false">D4757*Assumptions!$C$11*$B$7+E4757*Assumptions!$C$12*$B$8</f>
        <v>199.3417448</v>
      </c>
      <c r="G4757" s="0" t="n">
        <f aca="false">C4757*Assumptions!$C$15</f>
        <v>0</v>
      </c>
      <c r="H4757" s="0" t="n">
        <f aca="false">MIN(F4757,G4757)</f>
        <v>0</v>
      </c>
      <c r="I4757" s="0" t="n">
        <f aca="false">IF(C4757=1,MIN(G4757-H4757,Assumptions!$C$13,P4756),0)</f>
        <v>0</v>
      </c>
      <c r="J4757" s="0" t="n">
        <f aca="false">H4757+I4757</f>
        <v>0</v>
      </c>
      <c r="K4757" s="0" t="n">
        <f aca="false">MIN(IF(C4757=1,F4757-H4757,F4757),Assumptions!$C$13,MAX(0,($B$5-P4756)/$B$6))</f>
        <v>0</v>
      </c>
      <c r="L4757" s="0" t="n">
        <f aca="false">IF(C4757=1,0,MIN(F4757-K4757,Assumptions!$C$15,MAX(0,$B$10-O4756-M4757)))</f>
        <v>199.3417448</v>
      </c>
      <c r="M4757" s="0" t="n">
        <f aca="false">'Profiles 8760'!H4746</f>
        <v>134000</v>
      </c>
      <c r="N4757" s="0" t="n">
        <f aca="false">J4757+L4757</f>
        <v>199.3417448</v>
      </c>
      <c r="O4757" s="0" t="n">
        <f aca="false">O4756+N4757</f>
        <v>445916.374007617</v>
      </c>
      <c r="P4757" s="0" t="n">
        <f aca="false">MIN($B$5,P4756+K4757*$B$6-I4757)</f>
        <v>510.81</v>
      </c>
      <c r="Q4757" s="0" t="n">
        <f aca="false">MAX(0,F4757-H4757-K4757-L4757)</f>
        <v>0</v>
      </c>
    </row>
    <row r="4758" customFormat="false" ht="15" hidden="false" customHeight="false" outlineLevel="0" collapsed="false">
      <c r="A4758" s="0" t="n">
        <f aca="false">'Profiles 8760'!A4747</f>
        <v>4745</v>
      </c>
      <c r="B4758" s="0" t="n">
        <f aca="false">'Profiles 8760'!B4747</f>
        <v>7</v>
      </c>
      <c r="C4758" s="0" t="n">
        <f aca="false">'Profiles 8760'!E4747</f>
        <v>0</v>
      </c>
      <c r="D4758" s="0" t="n">
        <f aca="false">'Profiles 8760'!F4747</f>
        <v>0.389329</v>
      </c>
      <c r="E4758" s="0" t="n">
        <f aca="false">'Profiles 8760'!G4747</f>
        <v>1</v>
      </c>
      <c r="F4758" s="0" t="n">
        <f aca="false">D4758*Assumptions!$C$11*$B$7+E4758*Assumptions!$C$12*$B$8</f>
        <v>153.3382152</v>
      </c>
      <c r="G4758" s="0" t="n">
        <f aca="false">C4758*Assumptions!$C$15</f>
        <v>0</v>
      </c>
      <c r="H4758" s="0" t="n">
        <f aca="false">MIN(F4758,G4758)</f>
        <v>0</v>
      </c>
      <c r="I4758" s="0" t="n">
        <f aca="false">IF(C4758=1,MIN(G4758-H4758,Assumptions!$C$13,P4757),0)</f>
        <v>0</v>
      </c>
      <c r="J4758" s="0" t="n">
        <f aca="false">H4758+I4758</f>
        <v>0</v>
      </c>
      <c r="K4758" s="0" t="n">
        <f aca="false">MIN(IF(C4758=1,F4758-H4758,F4758),Assumptions!$C$13,MAX(0,($B$5-P4757)/$B$6))</f>
        <v>0</v>
      </c>
      <c r="L4758" s="0" t="n">
        <f aca="false">IF(C4758=1,0,MIN(F4758-K4758,Assumptions!$C$15,MAX(0,$B$10-O4757-M4758)))</f>
        <v>153.3382152</v>
      </c>
      <c r="M4758" s="0" t="n">
        <f aca="false">'Profiles 8760'!H4747</f>
        <v>134000</v>
      </c>
      <c r="N4758" s="0" t="n">
        <f aca="false">J4758+L4758</f>
        <v>153.3382152</v>
      </c>
      <c r="O4758" s="0" t="n">
        <f aca="false">O4757+N4758</f>
        <v>446069.712222817</v>
      </c>
      <c r="P4758" s="0" t="n">
        <f aca="false">MIN($B$5,P4757+K4758*$B$6-I4758)</f>
        <v>510.81</v>
      </c>
      <c r="Q4758" s="0" t="n">
        <f aca="false">MAX(0,F4758-H4758-K4758-L4758)</f>
        <v>0</v>
      </c>
    </row>
    <row r="4759" customFormat="false" ht="15" hidden="false" customHeight="false" outlineLevel="0" collapsed="false">
      <c r="A4759" s="0" t="n">
        <f aca="false">'Profiles 8760'!A4748</f>
        <v>4746</v>
      </c>
      <c r="B4759" s="0" t="n">
        <f aca="false">'Profiles 8760'!B4748</f>
        <v>7</v>
      </c>
      <c r="C4759" s="0" t="n">
        <f aca="false">'Profiles 8760'!E4748</f>
        <v>0</v>
      </c>
      <c r="D4759" s="0" t="n">
        <f aca="false">'Profiles 8760'!F4748</f>
        <v>0.220378</v>
      </c>
      <c r="E4759" s="0" t="n">
        <f aca="false">'Profiles 8760'!G4748</f>
        <v>1</v>
      </c>
      <c r="F4759" s="0" t="n">
        <f aca="false">D4759*Assumptions!$C$11*$B$7+E4759*Assumptions!$C$12*$B$8</f>
        <v>104.5451664</v>
      </c>
      <c r="G4759" s="0" t="n">
        <f aca="false">C4759*Assumptions!$C$15</f>
        <v>0</v>
      </c>
      <c r="H4759" s="0" t="n">
        <f aca="false">MIN(F4759,G4759)</f>
        <v>0</v>
      </c>
      <c r="I4759" s="0" t="n">
        <f aca="false">IF(C4759=1,MIN(G4759-H4759,Assumptions!$C$13,P4758),0)</f>
        <v>0</v>
      </c>
      <c r="J4759" s="0" t="n">
        <f aca="false">H4759+I4759</f>
        <v>0</v>
      </c>
      <c r="K4759" s="0" t="n">
        <f aca="false">MIN(IF(C4759=1,F4759-H4759,F4759),Assumptions!$C$13,MAX(0,($B$5-P4758)/$B$6))</f>
        <v>0</v>
      </c>
      <c r="L4759" s="0" t="n">
        <f aca="false">IF(C4759=1,0,MIN(F4759-K4759,Assumptions!$C$15,MAX(0,$B$10-O4758-M4759)))</f>
        <v>104.5451664</v>
      </c>
      <c r="M4759" s="0" t="n">
        <f aca="false">'Profiles 8760'!H4748</f>
        <v>134000</v>
      </c>
      <c r="N4759" s="0" t="n">
        <f aca="false">J4759+L4759</f>
        <v>104.5451664</v>
      </c>
      <c r="O4759" s="0" t="n">
        <f aca="false">O4758+N4759</f>
        <v>446174.257389217</v>
      </c>
      <c r="P4759" s="0" t="n">
        <f aca="false">MIN($B$5,P4758+K4759*$B$6-I4759)</f>
        <v>510.81</v>
      </c>
      <c r="Q4759" s="0" t="n">
        <f aca="false">MAX(0,F4759-H4759-K4759-L4759)</f>
        <v>0</v>
      </c>
    </row>
    <row r="4760" customFormat="false" ht="15" hidden="false" customHeight="false" outlineLevel="0" collapsed="false">
      <c r="A4760" s="0" t="n">
        <f aca="false">'Profiles 8760'!A4749</f>
        <v>4747</v>
      </c>
      <c r="B4760" s="0" t="n">
        <f aca="false">'Profiles 8760'!B4749</f>
        <v>7</v>
      </c>
      <c r="C4760" s="0" t="n">
        <f aca="false">'Profiles 8760'!E4749</f>
        <v>0</v>
      </c>
      <c r="D4760" s="0" t="n">
        <f aca="false">'Profiles 8760'!F4749</f>
        <v>0.068535</v>
      </c>
      <c r="E4760" s="0" t="n">
        <f aca="false">'Profiles 8760'!G4749</f>
        <v>1</v>
      </c>
      <c r="F4760" s="0" t="n">
        <f aca="false">D4760*Assumptions!$C$11*$B$7+E4760*Assumptions!$C$12*$B$8</f>
        <v>60.692908</v>
      </c>
      <c r="G4760" s="0" t="n">
        <f aca="false">C4760*Assumptions!$C$15</f>
        <v>0</v>
      </c>
      <c r="H4760" s="0" t="n">
        <f aca="false">MIN(F4760,G4760)</f>
        <v>0</v>
      </c>
      <c r="I4760" s="0" t="n">
        <f aca="false">IF(C4760=1,MIN(G4760-H4760,Assumptions!$C$13,P4759),0)</f>
        <v>0</v>
      </c>
      <c r="J4760" s="0" t="n">
        <f aca="false">H4760+I4760</f>
        <v>0</v>
      </c>
      <c r="K4760" s="0" t="n">
        <f aca="false">MIN(IF(C4760=1,F4760-H4760,F4760),Assumptions!$C$13,MAX(0,($B$5-P4759)/$B$6))</f>
        <v>0</v>
      </c>
      <c r="L4760" s="0" t="n">
        <f aca="false">IF(C4760=1,0,MIN(F4760-K4760,Assumptions!$C$15,MAX(0,$B$10-O4759-M4760)))</f>
        <v>60.692908</v>
      </c>
      <c r="M4760" s="0" t="n">
        <f aca="false">'Profiles 8760'!H4749</f>
        <v>134000</v>
      </c>
      <c r="N4760" s="0" t="n">
        <f aca="false">J4760+L4760</f>
        <v>60.692908</v>
      </c>
      <c r="O4760" s="0" t="n">
        <f aca="false">O4759+N4760</f>
        <v>446234.950297217</v>
      </c>
      <c r="P4760" s="0" t="n">
        <f aca="false">MIN($B$5,P4759+K4760*$B$6-I4760)</f>
        <v>510.81</v>
      </c>
      <c r="Q4760" s="0" t="n">
        <f aca="false">MAX(0,F4760-H4760-K4760-L4760)</f>
        <v>0</v>
      </c>
    </row>
    <row r="4761" customFormat="false" ht="15" hidden="false" customHeight="false" outlineLevel="0" collapsed="false">
      <c r="A4761" s="0" t="n">
        <f aca="false">'Profiles 8760'!A4750</f>
        <v>4748</v>
      </c>
      <c r="B4761" s="0" t="n">
        <f aca="false">'Profiles 8760'!B4750</f>
        <v>7</v>
      </c>
      <c r="C4761" s="0" t="n">
        <f aca="false">'Profiles 8760'!E4750</f>
        <v>1</v>
      </c>
      <c r="D4761" s="0" t="n">
        <f aca="false">'Profiles 8760'!F4750</f>
        <v>0</v>
      </c>
      <c r="E4761" s="0" t="n">
        <f aca="false">'Profiles 8760'!G4750</f>
        <v>1</v>
      </c>
      <c r="F4761" s="0" t="n">
        <f aca="false">D4761*Assumptions!$C$11*$B$7+E4761*Assumptions!$C$12*$B$8</f>
        <v>40.9</v>
      </c>
      <c r="G4761" s="0" t="n">
        <f aca="false">C4761*Assumptions!$C$15</f>
        <v>200</v>
      </c>
      <c r="H4761" s="0" t="n">
        <f aca="false">MIN(F4761,G4761)</f>
        <v>40.9</v>
      </c>
      <c r="I4761" s="0" t="n">
        <f aca="false">IF(C4761=1,MIN(G4761-H4761,Assumptions!$C$13,P4760),0)</f>
        <v>159.1</v>
      </c>
      <c r="J4761" s="0" t="n">
        <f aca="false">H4761+I4761</f>
        <v>200</v>
      </c>
      <c r="K4761" s="0" t="n">
        <f aca="false">MIN(IF(C4761=1,F4761-H4761,F4761),Assumptions!$C$13,MAX(0,($B$5-P4760)/$B$6))</f>
        <v>0</v>
      </c>
      <c r="L4761" s="0" t="n">
        <f aca="false">IF(C4761=1,0,MIN(F4761-K4761,Assumptions!$C$15,MAX(0,$B$10-O4760-M4761)))</f>
        <v>0</v>
      </c>
      <c r="M4761" s="0" t="n">
        <f aca="false">'Profiles 8760'!H4750</f>
        <v>133800</v>
      </c>
      <c r="N4761" s="0" t="n">
        <f aca="false">J4761+L4761</f>
        <v>200</v>
      </c>
      <c r="O4761" s="0" t="n">
        <f aca="false">O4760+N4761</f>
        <v>446434.950297217</v>
      </c>
      <c r="P4761" s="0" t="n">
        <f aca="false">MIN($B$5,P4760+K4761*$B$6-I4761)</f>
        <v>351.71</v>
      </c>
      <c r="Q4761" s="0" t="n">
        <f aca="false">MAX(0,F4761-H4761-K4761-L4761)</f>
        <v>0</v>
      </c>
    </row>
    <row r="4762" customFormat="false" ht="15" hidden="false" customHeight="false" outlineLevel="0" collapsed="false">
      <c r="A4762" s="0" t="n">
        <f aca="false">'Profiles 8760'!A4751</f>
        <v>4749</v>
      </c>
      <c r="B4762" s="0" t="n">
        <f aca="false">'Profiles 8760'!B4751</f>
        <v>7</v>
      </c>
      <c r="C4762" s="0" t="n">
        <f aca="false">'Profiles 8760'!E4751</f>
        <v>1</v>
      </c>
      <c r="D4762" s="0" t="n">
        <f aca="false">'Profiles 8760'!F4751</f>
        <v>0</v>
      </c>
      <c r="E4762" s="0" t="n">
        <f aca="false">'Profiles 8760'!G4751</f>
        <v>1</v>
      </c>
      <c r="F4762" s="0" t="n">
        <f aca="false">D4762*Assumptions!$C$11*$B$7+E4762*Assumptions!$C$12*$B$8</f>
        <v>40.9</v>
      </c>
      <c r="G4762" s="0" t="n">
        <f aca="false">C4762*Assumptions!$C$15</f>
        <v>200</v>
      </c>
      <c r="H4762" s="0" t="n">
        <f aca="false">MIN(F4762,G4762)</f>
        <v>40.9</v>
      </c>
      <c r="I4762" s="0" t="n">
        <f aca="false">IF(C4762=1,MIN(G4762-H4762,Assumptions!$C$13,P4761),0)</f>
        <v>159.1</v>
      </c>
      <c r="J4762" s="0" t="n">
        <f aca="false">H4762+I4762</f>
        <v>200</v>
      </c>
      <c r="K4762" s="0" t="n">
        <f aca="false">MIN(IF(C4762=1,F4762-H4762,F4762),Assumptions!$C$13,MAX(0,($B$5-P4761)/$B$6))</f>
        <v>0</v>
      </c>
      <c r="L4762" s="0" t="n">
        <f aca="false">IF(C4762=1,0,MIN(F4762-K4762,Assumptions!$C$15,MAX(0,$B$10-O4761-M4762)))</f>
        <v>0</v>
      </c>
      <c r="M4762" s="0" t="n">
        <f aca="false">'Profiles 8760'!H4751</f>
        <v>133600</v>
      </c>
      <c r="N4762" s="0" t="n">
        <f aca="false">J4762+L4762</f>
        <v>200</v>
      </c>
      <c r="O4762" s="0" t="n">
        <f aca="false">O4761+N4762</f>
        <v>446634.950297217</v>
      </c>
      <c r="P4762" s="0" t="n">
        <f aca="false">MIN($B$5,P4761+K4762*$B$6-I4762)</f>
        <v>192.61</v>
      </c>
      <c r="Q4762" s="0" t="n">
        <f aca="false">MAX(0,F4762-H4762-K4762-L4762)</f>
        <v>0</v>
      </c>
    </row>
    <row r="4763" customFormat="false" ht="15" hidden="false" customHeight="false" outlineLevel="0" collapsed="false">
      <c r="A4763" s="0" t="n">
        <f aca="false">'Profiles 8760'!A4752</f>
        <v>4750</v>
      </c>
      <c r="B4763" s="0" t="n">
        <f aca="false">'Profiles 8760'!B4752</f>
        <v>7</v>
      </c>
      <c r="C4763" s="0" t="n">
        <f aca="false">'Profiles 8760'!E4752</f>
        <v>0</v>
      </c>
      <c r="D4763" s="0" t="n">
        <f aca="false">'Profiles 8760'!F4752</f>
        <v>0</v>
      </c>
      <c r="E4763" s="0" t="n">
        <f aca="false">'Profiles 8760'!G4752</f>
        <v>1</v>
      </c>
      <c r="F4763" s="0" t="n">
        <f aca="false">D4763*Assumptions!$C$11*$B$7+E4763*Assumptions!$C$12*$B$8</f>
        <v>40.9</v>
      </c>
      <c r="G4763" s="0" t="n">
        <f aca="false">C4763*Assumptions!$C$15</f>
        <v>0</v>
      </c>
      <c r="H4763" s="0" t="n">
        <f aca="false">MIN(F4763,G4763)</f>
        <v>0</v>
      </c>
      <c r="I4763" s="0" t="n">
        <f aca="false">IF(C4763=1,MIN(G4763-H4763,Assumptions!$C$13,P4762),0)</f>
        <v>0</v>
      </c>
      <c r="J4763" s="0" t="n">
        <f aca="false">H4763+I4763</f>
        <v>0</v>
      </c>
      <c r="K4763" s="0" t="n">
        <f aca="false">MIN(IF(C4763=1,F4763-H4763,F4763),Assumptions!$C$13,MAX(0,($B$5-P4762)/$B$6))</f>
        <v>40.9</v>
      </c>
      <c r="L4763" s="0" t="n">
        <f aca="false">IF(C4763=1,0,MIN(F4763-K4763,Assumptions!$C$15,MAX(0,$B$10-O4762-M4763)))</f>
        <v>0</v>
      </c>
      <c r="M4763" s="0" t="n">
        <f aca="false">'Profiles 8760'!H4752</f>
        <v>133600</v>
      </c>
      <c r="N4763" s="0" t="n">
        <f aca="false">J4763+L4763</f>
        <v>0</v>
      </c>
      <c r="O4763" s="0" t="n">
        <f aca="false">O4762+N4763</f>
        <v>446634.950297217</v>
      </c>
      <c r="P4763" s="0" t="n">
        <f aca="false">MIN($B$5,P4762+K4763*$B$6-I4763)</f>
        <v>228.06212</v>
      </c>
      <c r="Q4763" s="0" t="n">
        <f aca="false">MAX(0,F4763-H4763-K4763-L4763)</f>
        <v>0</v>
      </c>
    </row>
    <row r="4764" customFormat="false" ht="15" hidden="false" customHeight="false" outlineLevel="0" collapsed="false">
      <c r="A4764" s="0" t="n">
        <f aca="false">'Profiles 8760'!A4753</f>
        <v>4751</v>
      </c>
      <c r="B4764" s="0" t="n">
        <f aca="false">'Profiles 8760'!B4753</f>
        <v>7</v>
      </c>
      <c r="C4764" s="0" t="n">
        <f aca="false">'Profiles 8760'!E4753</f>
        <v>0</v>
      </c>
      <c r="D4764" s="0" t="n">
        <f aca="false">'Profiles 8760'!F4753</f>
        <v>0</v>
      </c>
      <c r="E4764" s="0" t="n">
        <f aca="false">'Profiles 8760'!G4753</f>
        <v>1</v>
      </c>
      <c r="F4764" s="0" t="n">
        <f aca="false">D4764*Assumptions!$C$11*$B$7+E4764*Assumptions!$C$12*$B$8</f>
        <v>40.9</v>
      </c>
      <c r="G4764" s="0" t="n">
        <f aca="false">C4764*Assumptions!$C$15</f>
        <v>0</v>
      </c>
      <c r="H4764" s="0" t="n">
        <f aca="false">MIN(F4764,G4764)</f>
        <v>0</v>
      </c>
      <c r="I4764" s="0" t="n">
        <f aca="false">IF(C4764=1,MIN(G4764-H4764,Assumptions!$C$13,P4763),0)</f>
        <v>0</v>
      </c>
      <c r="J4764" s="0" t="n">
        <f aca="false">H4764+I4764</f>
        <v>0</v>
      </c>
      <c r="K4764" s="0" t="n">
        <f aca="false">MIN(IF(C4764=1,F4764-H4764,F4764),Assumptions!$C$13,MAX(0,($B$5-P4763)/$B$6))</f>
        <v>40.9</v>
      </c>
      <c r="L4764" s="0" t="n">
        <f aca="false">IF(C4764=1,0,MIN(F4764-K4764,Assumptions!$C$15,MAX(0,$B$10-O4763-M4764)))</f>
        <v>0</v>
      </c>
      <c r="M4764" s="0" t="n">
        <f aca="false">'Profiles 8760'!H4753</f>
        <v>133600</v>
      </c>
      <c r="N4764" s="0" t="n">
        <f aca="false">J4764+L4764</f>
        <v>0</v>
      </c>
      <c r="O4764" s="0" t="n">
        <f aca="false">O4763+N4764</f>
        <v>446634.950297217</v>
      </c>
      <c r="P4764" s="0" t="n">
        <f aca="false">MIN($B$5,P4763+K4764*$B$6-I4764)</f>
        <v>263.51424</v>
      </c>
      <c r="Q4764" s="0" t="n">
        <f aca="false">MAX(0,F4764-H4764-K4764-L4764)</f>
        <v>0</v>
      </c>
    </row>
    <row r="4765" customFormat="false" ht="15" hidden="false" customHeight="false" outlineLevel="0" collapsed="false">
      <c r="A4765" s="0" t="n">
        <f aca="false">'Profiles 8760'!A4754</f>
        <v>4752</v>
      </c>
      <c r="B4765" s="0" t="n">
        <f aca="false">'Profiles 8760'!B4754</f>
        <v>7</v>
      </c>
      <c r="C4765" s="0" t="n">
        <f aca="false">'Profiles 8760'!E4754</f>
        <v>0</v>
      </c>
      <c r="D4765" s="0" t="n">
        <f aca="false">'Profiles 8760'!F4754</f>
        <v>0</v>
      </c>
      <c r="E4765" s="0" t="n">
        <f aca="false">'Profiles 8760'!G4754</f>
        <v>1</v>
      </c>
      <c r="F4765" s="0" t="n">
        <f aca="false">D4765*Assumptions!$C$11*$B$7+E4765*Assumptions!$C$12*$B$8</f>
        <v>40.9</v>
      </c>
      <c r="G4765" s="0" t="n">
        <f aca="false">C4765*Assumptions!$C$15</f>
        <v>0</v>
      </c>
      <c r="H4765" s="0" t="n">
        <f aca="false">MIN(F4765,G4765)</f>
        <v>0</v>
      </c>
      <c r="I4765" s="0" t="n">
        <f aca="false">IF(C4765=1,MIN(G4765-H4765,Assumptions!$C$13,P4764),0)</f>
        <v>0</v>
      </c>
      <c r="J4765" s="0" t="n">
        <f aca="false">H4765+I4765</f>
        <v>0</v>
      </c>
      <c r="K4765" s="0" t="n">
        <f aca="false">MIN(IF(C4765=1,F4765-H4765,F4765),Assumptions!$C$13,MAX(0,($B$5-P4764)/$B$6))</f>
        <v>40.9</v>
      </c>
      <c r="L4765" s="0" t="n">
        <f aca="false">IF(C4765=1,0,MIN(F4765-K4765,Assumptions!$C$15,MAX(0,$B$10-O4764-M4765)))</f>
        <v>0</v>
      </c>
      <c r="M4765" s="0" t="n">
        <f aca="false">'Profiles 8760'!H4754</f>
        <v>133600</v>
      </c>
      <c r="N4765" s="0" t="n">
        <f aca="false">J4765+L4765</f>
        <v>0</v>
      </c>
      <c r="O4765" s="0" t="n">
        <f aca="false">O4764+N4765</f>
        <v>446634.950297217</v>
      </c>
      <c r="P4765" s="0" t="n">
        <f aca="false">MIN($B$5,P4764+K4765*$B$6-I4765)</f>
        <v>298.96636</v>
      </c>
      <c r="Q4765" s="0" t="n">
        <f aca="false">MAX(0,F4765-H4765-K4765-L4765)</f>
        <v>0</v>
      </c>
    </row>
    <row r="4766" customFormat="false" ht="15" hidden="false" customHeight="false" outlineLevel="0" collapsed="false">
      <c r="A4766" s="0" t="n">
        <f aca="false">'Profiles 8760'!A4755</f>
        <v>4753</v>
      </c>
      <c r="B4766" s="0" t="n">
        <f aca="false">'Profiles 8760'!B4755</f>
        <v>7</v>
      </c>
      <c r="C4766" s="0" t="n">
        <f aca="false">'Profiles 8760'!E4755</f>
        <v>0</v>
      </c>
      <c r="D4766" s="0" t="n">
        <f aca="false">'Profiles 8760'!F4755</f>
        <v>0</v>
      </c>
      <c r="E4766" s="0" t="n">
        <f aca="false">'Profiles 8760'!G4755</f>
        <v>1</v>
      </c>
      <c r="F4766" s="0" t="n">
        <f aca="false">D4766*Assumptions!$C$11*$B$7+E4766*Assumptions!$C$12*$B$8</f>
        <v>40.9</v>
      </c>
      <c r="G4766" s="0" t="n">
        <f aca="false">C4766*Assumptions!$C$15</f>
        <v>0</v>
      </c>
      <c r="H4766" s="0" t="n">
        <f aca="false">MIN(F4766,G4766)</f>
        <v>0</v>
      </c>
      <c r="I4766" s="0" t="n">
        <f aca="false">IF(C4766=1,MIN(G4766-H4766,Assumptions!$C$13,P4765),0)</f>
        <v>0</v>
      </c>
      <c r="J4766" s="0" t="n">
        <f aca="false">H4766+I4766</f>
        <v>0</v>
      </c>
      <c r="K4766" s="0" t="n">
        <f aca="false">MIN(IF(C4766=1,F4766-H4766,F4766),Assumptions!$C$13,MAX(0,($B$5-P4765)/$B$6))</f>
        <v>40.9</v>
      </c>
      <c r="L4766" s="0" t="n">
        <f aca="false">IF(C4766=1,0,MIN(F4766-K4766,Assumptions!$C$15,MAX(0,$B$10-O4765-M4766)))</f>
        <v>0</v>
      </c>
      <c r="M4766" s="0" t="n">
        <f aca="false">'Profiles 8760'!H4755</f>
        <v>133600</v>
      </c>
      <c r="N4766" s="0" t="n">
        <f aca="false">J4766+L4766</f>
        <v>0</v>
      </c>
      <c r="O4766" s="0" t="n">
        <f aca="false">O4765+N4766</f>
        <v>446634.950297217</v>
      </c>
      <c r="P4766" s="0" t="n">
        <f aca="false">MIN($B$5,P4765+K4766*$B$6-I4766)</f>
        <v>334.41848</v>
      </c>
      <c r="Q4766" s="0" t="n">
        <f aca="false">MAX(0,F4766-H4766-K4766-L4766)</f>
        <v>0</v>
      </c>
    </row>
    <row r="4767" customFormat="false" ht="15" hidden="false" customHeight="false" outlineLevel="0" collapsed="false">
      <c r="A4767" s="0" t="n">
        <f aca="false">'Profiles 8760'!A4756</f>
        <v>4754</v>
      </c>
      <c r="B4767" s="0" t="n">
        <f aca="false">'Profiles 8760'!B4756</f>
        <v>7</v>
      </c>
      <c r="C4767" s="0" t="n">
        <f aca="false">'Profiles 8760'!E4756</f>
        <v>0</v>
      </c>
      <c r="D4767" s="0" t="n">
        <f aca="false">'Profiles 8760'!F4756</f>
        <v>0</v>
      </c>
      <c r="E4767" s="0" t="n">
        <f aca="false">'Profiles 8760'!G4756</f>
        <v>1</v>
      </c>
      <c r="F4767" s="0" t="n">
        <f aca="false">D4767*Assumptions!$C$11*$B$7+E4767*Assumptions!$C$12*$B$8</f>
        <v>40.9</v>
      </c>
      <c r="G4767" s="0" t="n">
        <f aca="false">C4767*Assumptions!$C$15</f>
        <v>0</v>
      </c>
      <c r="H4767" s="0" t="n">
        <f aca="false">MIN(F4767,G4767)</f>
        <v>0</v>
      </c>
      <c r="I4767" s="0" t="n">
        <f aca="false">IF(C4767=1,MIN(G4767-H4767,Assumptions!$C$13,P4766),0)</f>
        <v>0</v>
      </c>
      <c r="J4767" s="0" t="n">
        <f aca="false">H4767+I4767</f>
        <v>0</v>
      </c>
      <c r="K4767" s="0" t="n">
        <f aca="false">MIN(IF(C4767=1,F4767-H4767,F4767),Assumptions!$C$13,MAX(0,($B$5-P4766)/$B$6))</f>
        <v>40.9</v>
      </c>
      <c r="L4767" s="0" t="n">
        <f aca="false">IF(C4767=1,0,MIN(F4767-K4767,Assumptions!$C$15,MAX(0,$B$10-O4766-M4767)))</f>
        <v>0</v>
      </c>
      <c r="M4767" s="0" t="n">
        <f aca="false">'Profiles 8760'!H4756</f>
        <v>133600</v>
      </c>
      <c r="N4767" s="0" t="n">
        <f aca="false">J4767+L4767</f>
        <v>0</v>
      </c>
      <c r="O4767" s="0" t="n">
        <f aca="false">O4766+N4767</f>
        <v>446634.950297217</v>
      </c>
      <c r="P4767" s="0" t="n">
        <f aca="false">MIN($B$5,P4766+K4767*$B$6-I4767)</f>
        <v>369.8706</v>
      </c>
      <c r="Q4767" s="0" t="n">
        <f aca="false">MAX(0,F4767-H4767-K4767-L4767)</f>
        <v>0</v>
      </c>
    </row>
    <row r="4768" customFormat="false" ht="15" hidden="false" customHeight="false" outlineLevel="0" collapsed="false">
      <c r="A4768" s="0" t="n">
        <f aca="false">'Profiles 8760'!A4757</f>
        <v>4755</v>
      </c>
      <c r="B4768" s="0" t="n">
        <f aca="false">'Profiles 8760'!B4757</f>
        <v>7</v>
      </c>
      <c r="C4768" s="0" t="n">
        <f aca="false">'Profiles 8760'!E4757</f>
        <v>0</v>
      </c>
      <c r="D4768" s="0" t="n">
        <f aca="false">'Profiles 8760'!F4757</f>
        <v>0</v>
      </c>
      <c r="E4768" s="0" t="n">
        <f aca="false">'Profiles 8760'!G4757</f>
        <v>1</v>
      </c>
      <c r="F4768" s="0" t="n">
        <f aca="false">D4768*Assumptions!$C$11*$B$7+E4768*Assumptions!$C$12*$B$8</f>
        <v>40.9</v>
      </c>
      <c r="G4768" s="0" t="n">
        <f aca="false">C4768*Assumptions!$C$15</f>
        <v>0</v>
      </c>
      <c r="H4768" s="0" t="n">
        <f aca="false">MIN(F4768,G4768)</f>
        <v>0</v>
      </c>
      <c r="I4768" s="0" t="n">
        <f aca="false">IF(C4768=1,MIN(G4768-H4768,Assumptions!$C$13,P4767),0)</f>
        <v>0</v>
      </c>
      <c r="J4768" s="0" t="n">
        <f aca="false">H4768+I4768</f>
        <v>0</v>
      </c>
      <c r="K4768" s="0" t="n">
        <f aca="false">MIN(IF(C4768=1,F4768-H4768,F4768),Assumptions!$C$13,MAX(0,($B$5-P4767)/$B$6))</f>
        <v>40.9</v>
      </c>
      <c r="L4768" s="0" t="n">
        <f aca="false">IF(C4768=1,0,MIN(F4768-K4768,Assumptions!$C$15,MAX(0,$B$10-O4767-M4768)))</f>
        <v>0</v>
      </c>
      <c r="M4768" s="0" t="n">
        <f aca="false">'Profiles 8760'!H4757</f>
        <v>133600</v>
      </c>
      <c r="N4768" s="0" t="n">
        <f aca="false">J4768+L4768</f>
        <v>0</v>
      </c>
      <c r="O4768" s="0" t="n">
        <f aca="false">O4767+N4768</f>
        <v>446634.950297217</v>
      </c>
      <c r="P4768" s="0" t="n">
        <f aca="false">MIN($B$5,P4767+K4768*$B$6-I4768)</f>
        <v>405.32272</v>
      </c>
      <c r="Q4768" s="0" t="n">
        <f aca="false">MAX(0,F4768-H4768-K4768-L4768)</f>
        <v>0</v>
      </c>
    </row>
    <row r="4769" customFormat="false" ht="15" hidden="false" customHeight="false" outlineLevel="0" collapsed="false">
      <c r="A4769" s="0" t="n">
        <f aca="false">'Profiles 8760'!A4758</f>
        <v>4756</v>
      </c>
      <c r="B4769" s="0" t="n">
        <f aca="false">'Profiles 8760'!B4758</f>
        <v>7</v>
      </c>
      <c r="C4769" s="0" t="n">
        <f aca="false">'Profiles 8760'!E4758</f>
        <v>0</v>
      </c>
      <c r="D4769" s="0" t="n">
        <f aca="false">'Profiles 8760'!F4758</f>
        <v>0</v>
      </c>
      <c r="E4769" s="0" t="n">
        <f aca="false">'Profiles 8760'!G4758</f>
        <v>1</v>
      </c>
      <c r="F4769" s="0" t="n">
        <f aca="false">D4769*Assumptions!$C$11*$B$7+E4769*Assumptions!$C$12*$B$8</f>
        <v>40.9</v>
      </c>
      <c r="G4769" s="0" t="n">
        <f aca="false">C4769*Assumptions!$C$15</f>
        <v>0</v>
      </c>
      <c r="H4769" s="0" t="n">
        <f aca="false">MIN(F4769,G4769)</f>
        <v>0</v>
      </c>
      <c r="I4769" s="0" t="n">
        <f aca="false">IF(C4769=1,MIN(G4769-H4769,Assumptions!$C$13,P4768),0)</f>
        <v>0</v>
      </c>
      <c r="J4769" s="0" t="n">
        <f aca="false">H4769+I4769</f>
        <v>0</v>
      </c>
      <c r="K4769" s="0" t="n">
        <f aca="false">MIN(IF(C4769=1,F4769-H4769,F4769),Assumptions!$C$13,MAX(0,($B$5-P4768)/$B$6))</f>
        <v>40.9</v>
      </c>
      <c r="L4769" s="0" t="n">
        <f aca="false">IF(C4769=1,0,MIN(F4769-K4769,Assumptions!$C$15,MAX(0,$B$10-O4768-M4769)))</f>
        <v>0</v>
      </c>
      <c r="M4769" s="0" t="n">
        <f aca="false">'Profiles 8760'!H4758</f>
        <v>133600</v>
      </c>
      <c r="N4769" s="0" t="n">
        <f aca="false">J4769+L4769</f>
        <v>0</v>
      </c>
      <c r="O4769" s="0" t="n">
        <f aca="false">O4768+N4769</f>
        <v>446634.950297217</v>
      </c>
      <c r="P4769" s="0" t="n">
        <f aca="false">MIN($B$5,P4768+K4769*$B$6-I4769)</f>
        <v>440.77484</v>
      </c>
      <c r="Q4769" s="0" t="n">
        <f aca="false">MAX(0,F4769-H4769-K4769-L4769)</f>
        <v>0</v>
      </c>
    </row>
    <row r="4770" customFormat="false" ht="15" hidden="false" customHeight="false" outlineLevel="0" collapsed="false">
      <c r="A4770" s="0" t="n">
        <f aca="false">'Profiles 8760'!A4759</f>
        <v>4757</v>
      </c>
      <c r="B4770" s="0" t="n">
        <f aca="false">'Profiles 8760'!B4759</f>
        <v>7</v>
      </c>
      <c r="C4770" s="0" t="n">
        <f aca="false">'Profiles 8760'!E4759</f>
        <v>0</v>
      </c>
      <c r="D4770" s="0" t="n">
        <f aca="false">'Profiles 8760'!F4759</f>
        <v>0</v>
      </c>
      <c r="E4770" s="0" t="n">
        <f aca="false">'Profiles 8760'!G4759</f>
        <v>1</v>
      </c>
      <c r="F4770" s="0" t="n">
        <f aca="false">D4770*Assumptions!$C$11*$B$7+E4770*Assumptions!$C$12*$B$8</f>
        <v>40.9</v>
      </c>
      <c r="G4770" s="0" t="n">
        <f aca="false">C4770*Assumptions!$C$15</f>
        <v>0</v>
      </c>
      <c r="H4770" s="0" t="n">
        <f aca="false">MIN(F4770,G4770)</f>
        <v>0</v>
      </c>
      <c r="I4770" s="0" t="n">
        <f aca="false">IF(C4770=1,MIN(G4770-H4770,Assumptions!$C$13,P4769),0)</f>
        <v>0</v>
      </c>
      <c r="J4770" s="0" t="n">
        <f aca="false">H4770+I4770</f>
        <v>0</v>
      </c>
      <c r="K4770" s="0" t="n">
        <f aca="false">MIN(IF(C4770=1,F4770-H4770,F4770),Assumptions!$C$13,MAX(0,($B$5-P4769)/$B$6))</f>
        <v>40.9</v>
      </c>
      <c r="L4770" s="0" t="n">
        <f aca="false">IF(C4770=1,0,MIN(F4770-K4770,Assumptions!$C$15,MAX(0,$B$10-O4769-M4770)))</f>
        <v>0</v>
      </c>
      <c r="M4770" s="0" t="n">
        <f aca="false">'Profiles 8760'!H4759</f>
        <v>133600</v>
      </c>
      <c r="N4770" s="0" t="n">
        <f aca="false">J4770+L4770</f>
        <v>0</v>
      </c>
      <c r="O4770" s="0" t="n">
        <f aca="false">O4769+N4770</f>
        <v>446634.950297217</v>
      </c>
      <c r="P4770" s="0" t="n">
        <f aca="false">MIN($B$5,P4769+K4770*$B$6-I4770)</f>
        <v>476.22696</v>
      </c>
      <c r="Q4770" s="0" t="n">
        <f aca="false">MAX(0,F4770-H4770-K4770-L4770)</f>
        <v>0</v>
      </c>
    </row>
    <row r="4771" customFormat="false" ht="15" hidden="false" customHeight="false" outlineLevel="0" collapsed="false">
      <c r="A4771" s="0" t="n">
        <f aca="false">'Profiles 8760'!A4760</f>
        <v>4758</v>
      </c>
      <c r="B4771" s="0" t="n">
        <f aca="false">'Profiles 8760'!B4760</f>
        <v>7</v>
      </c>
      <c r="C4771" s="0" t="n">
        <f aca="false">'Profiles 8760'!E4760</f>
        <v>0</v>
      </c>
      <c r="D4771" s="0" t="n">
        <f aca="false">'Profiles 8760'!F4760</f>
        <v>0</v>
      </c>
      <c r="E4771" s="0" t="n">
        <f aca="false">'Profiles 8760'!G4760</f>
        <v>1</v>
      </c>
      <c r="F4771" s="0" t="n">
        <f aca="false">D4771*Assumptions!$C$11*$B$7+E4771*Assumptions!$C$12*$B$8</f>
        <v>40.9</v>
      </c>
      <c r="G4771" s="0" t="n">
        <f aca="false">C4771*Assumptions!$C$15</f>
        <v>0</v>
      </c>
      <c r="H4771" s="0" t="n">
        <f aca="false">MIN(F4771,G4771)</f>
        <v>0</v>
      </c>
      <c r="I4771" s="0" t="n">
        <f aca="false">IF(C4771=1,MIN(G4771-H4771,Assumptions!$C$13,P4770),0)</f>
        <v>0</v>
      </c>
      <c r="J4771" s="0" t="n">
        <f aca="false">H4771+I4771</f>
        <v>0</v>
      </c>
      <c r="K4771" s="0" t="n">
        <f aca="false">MIN(IF(C4771=1,F4771-H4771,F4771),Assumptions!$C$13,MAX(0,($B$5-P4770)/$B$6))</f>
        <v>39.8973696354408</v>
      </c>
      <c r="L4771" s="0" t="n">
        <f aca="false">IF(C4771=1,0,MIN(F4771-K4771,Assumptions!$C$15,MAX(0,$B$10-O4770-M4771)))</f>
        <v>1.00263036455919</v>
      </c>
      <c r="M4771" s="0" t="n">
        <f aca="false">'Profiles 8760'!H4760</f>
        <v>133600</v>
      </c>
      <c r="N4771" s="0" t="n">
        <f aca="false">J4771+L4771</f>
        <v>1.00263036455919</v>
      </c>
      <c r="O4771" s="0" t="n">
        <f aca="false">O4770+N4771</f>
        <v>446635.952927581</v>
      </c>
      <c r="P4771" s="0" t="n">
        <f aca="false">MIN($B$5,P4770+K4771*$B$6-I4771)</f>
        <v>510.81</v>
      </c>
      <c r="Q4771" s="0" t="n">
        <f aca="false">MAX(0,F4771-H4771-K4771-L4771)</f>
        <v>0</v>
      </c>
    </row>
    <row r="4772" customFormat="false" ht="15" hidden="false" customHeight="false" outlineLevel="0" collapsed="false">
      <c r="A4772" s="0" t="n">
        <f aca="false">'Profiles 8760'!A4761</f>
        <v>4759</v>
      </c>
      <c r="B4772" s="0" t="n">
        <f aca="false">'Profiles 8760'!B4761</f>
        <v>7</v>
      </c>
      <c r="C4772" s="0" t="n">
        <f aca="false">'Profiles 8760'!E4761</f>
        <v>0</v>
      </c>
      <c r="D4772" s="0" t="n">
        <f aca="false">'Profiles 8760'!F4761</f>
        <v>0.079369</v>
      </c>
      <c r="E4772" s="0" t="n">
        <f aca="false">'Profiles 8760'!G4761</f>
        <v>1</v>
      </c>
      <c r="F4772" s="0" t="n">
        <f aca="false">D4772*Assumptions!$C$11*$B$7+E4772*Assumptions!$C$12*$B$8</f>
        <v>63.8217672</v>
      </c>
      <c r="G4772" s="0" t="n">
        <f aca="false">C4772*Assumptions!$C$15</f>
        <v>0</v>
      </c>
      <c r="H4772" s="0" t="n">
        <f aca="false">MIN(F4772,G4772)</f>
        <v>0</v>
      </c>
      <c r="I4772" s="0" t="n">
        <f aca="false">IF(C4772=1,MIN(G4772-H4772,Assumptions!$C$13,P4771),0)</f>
        <v>0</v>
      </c>
      <c r="J4772" s="0" t="n">
        <f aca="false">H4772+I4772</f>
        <v>0</v>
      </c>
      <c r="K4772" s="0" t="n">
        <f aca="false">MIN(IF(C4772=1,F4772-H4772,F4772),Assumptions!$C$13,MAX(0,($B$5-P4771)/$B$6))</f>
        <v>0</v>
      </c>
      <c r="L4772" s="0" t="n">
        <f aca="false">IF(C4772=1,0,MIN(F4772-K4772,Assumptions!$C$15,MAX(0,$B$10-O4771-M4772)))</f>
        <v>63.8217672</v>
      </c>
      <c r="M4772" s="0" t="n">
        <f aca="false">'Profiles 8760'!H4761</f>
        <v>133600</v>
      </c>
      <c r="N4772" s="0" t="n">
        <f aca="false">J4772+L4772</f>
        <v>63.8217672</v>
      </c>
      <c r="O4772" s="0" t="n">
        <f aca="false">O4771+N4772</f>
        <v>446699.774694781</v>
      </c>
      <c r="P4772" s="0" t="n">
        <f aca="false">MIN($B$5,P4771+K4772*$B$6-I4772)</f>
        <v>510.81</v>
      </c>
      <c r="Q4772" s="0" t="n">
        <f aca="false">MAX(0,F4772-H4772-K4772-L4772)</f>
        <v>0</v>
      </c>
    </row>
    <row r="4773" customFormat="false" ht="15" hidden="false" customHeight="false" outlineLevel="0" collapsed="false">
      <c r="A4773" s="0" t="n">
        <f aca="false">'Profiles 8760'!A4762</f>
        <v>4760</v>
      </c>
      <c r="B4773" s="0" t="n">
        <f aca="false">'Profiles 8760'!B4762</f>
        <v>7</v>
      </c>
      <c r="C4773" s="0" t="n">
        <f aca="false">'Profiles 8760'!E4762</f>
        <v>1</v>
      </c>
      <c r="D4773" s="0" t="n">
        <f aca="false">'Profiles 8760'!F4762</f>
        <v>0.255214</v>
      </c>
      <c r="E4773" s="0" t="n">
        <f aca="false">'Profiles 8760'!G4762</f>
        <v>1</v>
      </c>
      <c r="F4773" s="0" t="n">
        <f aca="false">D4773*Assumptions!$C$11*$B$7+E4773*Assumptions!$C$12*$B$8</f>
        <v>114.6058032</v>
      </c>
      <c r="G4773" s="0" t="n">
        <f aca="false">C4773*Assumptions!$C$15</f>
        <v>200</v>
      </c>
      <c r="H4773" s="0" t="n">
        <f aca="false">MIN(F4773,G4773)</f>
        <v>114.6058032</v>
      </c>
      <c r="I4773" s="0" t="n">
        <f aca="false">IF(C4773=1,MIN(G4773-H4773,Assumptions!$C$13,P4772),0)</f>
        <v>85.3941968</v>
      </c>
      <c r="J4773" s="0" t="n">
        <f aca="false">H4773+I4773</f>
        <v>200</v>
      </c>
      <c r="K4773" s="0" t="n">
        <f aca="false">MIN(IF(C4773=1,F4773-H4773,F4773),Assumptions!$C$13,MAX(0,($B$5-P4772)/$B$6))</f>
        <v>0</v>
      </c>
      <c r="L4773" s="0" t="n">
        <f aca="false">IF(C4773=1,0,MIN(F4773-K4773,Assumptions!$C$15,MAX(0,$B$10-O4772-M4773)))</f>
        <v>0</v>
      </c>
      <c r="M4773" s="0" t="n">
        <f aca="false">'Profiles 8760'!H4762</f>
        <v>133400</v>
      </c>
      <c r="N4773" s="0" t="n">
        <f aca="false">J4773+L4773</f>
        <v>200</v>
      </c>
      <c r="O4773" s="0" t="n">
        <f aca="false">O4772+N4773</f>
        <v>446899.774694781</v>
      </c>
      <c r="P4773" s="0" t="n">
        <f aca="false">MIN($B$5,P4772+K4773*$B$6-I4773)</f>
        <v>425.4158032</v>
      </c>
      <c r="Q4773" s="0" t="n">
        <f aca="false">MAX(0,F4773-H4773-K4773-L4773)</f>
        <v>0</v>
      </c>
    </row>
    <row r="4774" customFormat="false" ht="15" hidden="false" customHeight="false" outlineLevel="0" collapsed="false">
      <c r="A4774" s="0" t="n">
        <f aca="false">'Profiles 8760'!A4763</f>
        <v>4761</v>
      </c>
      <c r="B4774" s="0" t="n">
        <f aca="false">'Profiles 8760'!B4763</f>
        <v>7</v>
      </c>
      <c r="C4774" s="0" t="n">
        <f aca="false">'Profiles 8760'!E4763</f>
        <v>1</v>
      </c>
      <c r="D4774" s="0" t="n">
        <f aca="false">'Profiles 8760'!F4763</f>
        <v>0.450872</v>
      </c>
      <c r="E4774" s="0" t="n">
        <f aca="false">'Profiles 8760'!G4763</f>
        <v>1</v>
      </c>
      <c r="F4774" s="0" t="n">
        <f aca="false">D4774*Assumptions!$C$11*$B$7+E4774*Assumptions!$C$12*$B$8</f>
        <v>171.1118336</v>
      </c>
      <c r="G4774" s="0" t="n">
        <f aca="false">C4774*Assumptions!$C$15</f>
        <v>200</v>
      </c>
      <c r="H4774" s="0" t="n">
        <f aca="false">MIN(F4774,G4774)</f>
        <v>171.1118336</v>
      </c>
      <c r="I4774" s="0" t="n">
        <f aca="false">IF(C4774=1,MIN(G4774-H4774,Assumptions!$C$13,P4773),0)</f>
        <v>28.8881664</v>
      </c>
      <c r="J4774" s="0" t="n">
        <f aca="false">H4774+I4774</f>
        <v>200</v>
      </c>
      <c r="K4774" s="0" t="n">
        <f aca="false">MIN(IF(C4774=1,F4774-H4774,F4774),Assumptions!$C$13,MAX(0,($B$5-P4773)/$B$6))</f>
        <v>0</v>
      </c>
      <c r="L4774" s="0" t="n">
        <f aca="false">IF(C4774=1,0,MIN(F4774-K4774,Assumptions!$C$15,MAX(0,$B$10-O4773-M4774)))</f>
        <v>0</v>
      </c>
      <c r="M4774" s="0" t="n">
        <f aca="false">'Profiles 8760'!H4763</f>
        <v>133200</v>
      </c>
      <c r="N4774" s="0" t="n">
        <f aca="false">J4774+L4774</f>
        <v>200</v>
      </c>
      <c r="O4774" s="0" t="n">
        <f aca="false">O4773+N4774</f>
        <v>447099.774694781</v>
      </c>
      <c r="P4774" s="0" t="n">
        <f aca="false">MIN($B$5,P4773+K4774*$B$6-I4774)</f>
        <v>396.5276368</v>
      </c>
      <c r="Q4774" s="0" t="n">
        <f aca="false">MAX(0,F4774-H4774-K4774-L4774)</f>
        <v>0</v>
      </c>
    </row>
    <row r="4775" customFormat="false" ht="15" hidden="false" customHeight="false" outlineLevel="0" collapsed="false">
      <c r="A4775" s="0" t="n">
        <f aca="false">'Profiles 8760'!A4764</f>
        <v>4762</v>
      </c>
      <c r="B4775" s="0" t="n">
        <f aca="false">'Profiles 8760'!B4764</f>
        <v>7</v>
      </c>
      <c r="C4775" s="0" t="n">
        <f aca="false">'Profiles 8760'!E4764</f>
        <v>0</v>
      </c>
      <c r="D4775" s="0" t="n">
        <f aca="false">'Profiles 8760'!F4764</f>
        <v>0.635345</v>
      </c>
      <c r="E4775" s="0" t="n">
        <f aca="false">'Profiles 8760'!G4764</f>
        <v>1</v>
      </c>
      <c r="F4775" s="0" t="n">
        <f aca="false">D4775*Assumptions!$C$11*$B$7+E4775*Assumptions!$C$12*$B$8</f>
        <v>224.387636</v>
      </c>
      <c r="G4775" s="0" t="n">
        <f aca="false">C4775*Assumptions!$C$15</f>
        <v>0</v>
      </c>
      <c r="H4775" s="0" t="n">
        <f aca="false">MIN(F4775,G4775)</f>
        <v>0</v>
      </c>
      <c r="I4775" s="0" t="n">
        <f aca="false">IF(C4775=1,MIN(G4775-H4775,Assumptions!$C$13,P4774),0)</f>
        <v>0</v>
      </c>
      <c r="J4775" s="0" t="n">
        <f aca="false">H4775+I4775</f>
        <v>0</v>
      </c>
      <c r="K4775" s="0" t="n">
        <f aca="false">MIN(IF(C4775=1,F4775-H4775,F4775),Assumptions!$C$13,MAX(0,($B$5-P4774)/$B$6))</f>
        <v>131.843981541301</v>
      </c>
      <c r="L4775" s="0" t="n">
        <f aca="false">IF(C4775=1,0,MIN(F4775-K4775,Assumptions!$C$15,MAX(0,$B$10-O4774-M4775)))</f>
        <v>92.5436544586987</v>
      </c>
      <c r="M4775" s="0" t="n">
        <f aca="false">'Profiles 8760'!H4764</f>
        <v>133200</v>
      </c>
      <c r="N4775" s="0" t="n">
        <f aca="false">J4775+L4775</f>
        <v>92.5436544586987</v>
      </c>
      <c r="O4775" s="0" t="n">
        <f aca="false">O4774+N4775</f>
        <v>447192.31834924</v>
      </c>
      <c r="P4775" s="0" t="n">
        <f aca="false">MIN($B$5,P4774+K4775*$B$6-I4775)</f>
        <v>510.81</v>
      </c>
      <c r="Q4775" s="0" t="n">
        <f aca="false">MAX(0,F4775-H4775-K4775-L4775)</f>
        <v>0</v>
      </c>
    </row>
    <row r="4776" customFormat="false" ht="15" hidden="false" customHeight="false" outlineLevel="0" collapsed="false">
      <c r="A4776" s="0" t="n">
        <f aca="false">'Profiles 8760'!A4765</f>
        <v>4763</v>
      </c>
      <c r="B4776" s="0" t="n">
        <f aca="false">'Profiles 8760'!B4765</f>
        <v>7</v>
      </c>
      <c r="C4776" s="0" t="n">
        <f aca="false">'Profiles 8760'!E4765</f>
        <v>0</v>
      </c>
      <c r="D4776" s="0" t="n">
        <f aca="false">'Profiles 8760'!F4765</f>
        <v>0.78502</v>
      </c>
      <c r="E4776" s="0" t="n">
        <f aca="false">'Profiles 8760'!G4765</f>
        <v>1</v>
      </c>
      <c r="F4776" s="0" t="n">
        <f aca="false">D4776*Assumptions!$C$11*$B$7+E4776*Assumptions!$C$12*$B$8</f>
        <v>267.613776</v>
      </c>
      <c r="G4776" s="0" t="n">
        <f aca="false">C4776*Assumptions!$C$15</f>
        <v>0</v>
      </c>
      <c r="H4776" s="0" t="n">
        <f aca="false">MIN(F4776,G4776)</f>
        <v>0</v>
      </c>
      <c r="I4776" s="0" t="n">
        <f aca="false">IF(C4776=1,MIN(G4776-H4776,Assumptions!$C$13,P4775),0)</f>
        <v>0</v>
      </c>
      <c r="J4776" s="0" t="n">
        <f aca="false">H4776+I4776</f>
        <v>0</v>
      </c>
      <c r="K4776" s="0" t="n">
        <f aca="false">MIN(IF(C4776=1,F4776-H4776,F4776),Assumptions!$C$13,MAX(0,($B$5-P4775)/$B$6))</f>
        <v>0</v>
      </c>
      <c r="L4776" s="0" t="n">
        <f aca="false">IF(C4776=1,0,MIN(F4776-K4776,Assumptions!$C$15,MAX(0,$B$10-O4775-M4776)))</f>
        <v>200</v>
      </c>
      <c r="M4776" s="0" t="n">
        <f aca="false">'Profiles 8760'!H4765</f>
        <v>133200</v>
      </c>
      <c r="N4776" s="0" t="n">
        <f aca="false">J4776+L4776</f>
        <v>200</v>
      </c>
      <c r="O4776" s="0" t="n">
        <f aca="false">O4775+N4776</f>
        <v>447392.31834924</v>
      </c>
      <c r="P4776" s="0" t="n">
        <f aca="false">MIN($B$5,P4775+K4776*$B$6-I4776)</f>
        <v>510.81</v>
      </c>
      <c r="Q4776" s="0" t="n">
        <f aca="false">MAX(0,F4776-H4776-K4776-L4776)</f>
        <v>67.613776</v>
      </c>
    </row>
    <row r="4777" customFormat="false" ht="15" hidden="false" customHeight="false" outlineLevel="0" collapsed="false">
      <c r="A4777" s="0" t="n">
        <f aca="false">'Profiles 8760'!A4766</f>
        <v>4764</v>
      </c>
      <c r="B4777" s="0" t="n">
        <f aca="false">'Profiles 8760'!B4766</f>
        <v>7</v>
      </c>
      <c r="C4777" s="0" t="n">
        <f aca="false">'Profiles 8760'!E4766</f>
        <v>0</v>
      </c>
      <c r="D4777" s="0" t="n">
        <f aca="false">'Profiles 8760'!F4766</f>
        <v>0.882227</v>
      </c>
      <c r="E4777" s="0" t="n">
        <f aca="false">'Profiles 8760'!G4766</f>
        <v>1</v>
      </c>
      <c r="F4777" s="0" t="n">
        <f aca="false">D4777*Assumptions!$C$11*$B$7+E4777*Assumptions!$C$12*$B$8</f>
        <v>295.6871576</v>
      </c>
      <c r="G4777" s="0" t="n">
        <f aca="false">C4777*Assumptions!$C$15</f>
        <v>0</v>
      </c>
      <c r="H4777" s="0" t="n">
        <f aca="false">MIN(F4777,G4777)</f>
        <v>0</v>
      </c>
      <c r="I4777" s="0" t="n">
        <f aca="false">IF(C4777=1,MIN(G4777-H4777,Assumptions!$C$13,P4776),0)</f>
        <v>0</v>
      </c>
      <c r="J4777" s="0" t="n">
        <f aca="false">H4777+I4777</f>
        <v>0</v>
      </c>
      <c r="K4777" s="0" t="n">
        <f aca="false">MIN(IF(C4777=1,F4777-H4777,F4777),Assumptions!$C$13,MAX(0,($B$5-P4776)/$B$6))</f>
        <v>0</v>
      </c>
      <c r="L4777" s="0" t="n">
        <f aca="false">IF(C4777=1,0,MIN(F4777-K4777,Assumptions!$C$15,MAX(0,$B$10-O4776-M4777)))</f>
        <v>200</v>
      </c>
      <c r="M4777" s="0" t="n">
        <f aca="false">'Profiles 8760'!H4766</f>
        <v>133200</v>
      </c>
      <c r="N4777" s="0" t="n">
        <f aca="false">J4777+L4777</f>
        <v>200</v>
      </c>
      <c r="O4777" s="0" t="n">
        <f aca="false">O4776+N4777</f>
        <v>447592.31834924</v>
      </c>
      <c r="P4777" s="0" t="n">
        <f aca="false">MIN($B$5,P4776+K4777*$B$6-I4777)</f>
        <v>510.81</v>
      </c>
      <c r="Q4777" s="0" t="n">
        <f aca="false">MAX(0,F4777-H4777-K4777-L4777)</f>
        <v>95.6871576</v>
      </c>
    </row>
    <row r="4778" customFormat="false" ht="15" hidden="false" customHeight="false" outlineLevel="0" collapsed="false">
      <c r="A4778" s="0" t="n">
        <f aca="false">'Profiles 8760'!A4767</f>
        <v>4765</v>
      </c>
      <c r="B4778" s="0" t="n">
        <f aca="false">'Profiles 8760'!B4767</f>
        <v>7</v>
      </c>
      <c r="C4778" s="0" t="n">
        <f aca="false">'Profiles 8760'!E4767</f>
        <v>0</v>
      </c>
      <c r="D4778" s="0" t="n">
        <f aca="false">'Profiles 8760'!F4767</f>
        <v>0.91589</v>
      </c>
      <c r="E4778" s="0" t="n">
        <f aca="false">'Profiles 8760'!G4767</f>
        <v>1</v>
      </c>
      <c r="F4778" s="0" t="n">
        <f aca="false">D4778*Assumptions!$C$11*$B$7+E4778*Assumptions!$C$12*$B$8</f>
        <v>305.409032</v>
      </c>
      <c r="G4778" s="0" t="n">
        <f aca="false">C4778*Assumptions!$C$15</f>
        <v>0</v>
      </c>
      <c r="H4778" s="0" t="n">
        <f aca="false">MIN(F4778,G4778)</f>
        <v>0</v>
      </c>
      <c r="I4778" s="0" t="n">
        <f aca="false">IF(C4778=1,MIN(G4778-H4778,Assumptions!$C$13,P4777),0)</f>
        <v>0</v>
      </c>
      <c r="J4778" s="0" t="n">
        <f aca="false">H4778+I4778</f>
        <v>0</v>
      </c>
      <c r="K4778" s="0" t="n">
        <f aca="false">MIN(IF(C4778=1,F4778-H4778,F4778),Assumptions!$C$13,MAX(0,($B$5-P4777)/$B$6))</f>
        <v>0</v>
      </c>
      <c r="L4778" s="0" t="n">
        <f aca="false">IF(C4778=1,0,MIN(F4778-K4778,Assumptions!$C$15,MAX(0,$B$10-O4777-M4778)))</f>
        <v>200</v>
      </c>
      <c r="M4778" s="0" t="n">
        <f aca="false">'Profiles 8760'!H4767</f>
        <v>133200</v>
      </c>
      <c r="N4778" s="0" t="n">
        <f aca="false">J4778+L4778</f>
        <v>200</v>
      </c>
      <c r="O4778" s="0" t="n">
        <f aca="false">O4777+N4778</f>
        <v>447792.31834924</v>
      </c>
      <c r="P4778" s="0" t="n">
        <f aca="false">MIN($B$5,P4777+K4778*$B$6-I4778)</f>
        <v>510.81</v>
      </c>
      <c r="Q4778" s="0" t="n">
        <f aca="false">MAX(0,F4778-H4778-K4778-L4778)</f>
        <v>105.409032</v>
      </c>
    </row>
    <row r="4779" customFormat="false" ht="15" hidden="false" customHeight="false" outlineLevel="0" collapsed="false">
      <c r="A4779" s="0" t="n">
        <f aca="false">'Profiles 8760'!A4768</f>
        <v>4766</v>
      </c>
      <c r="B4779" s="0" t="n">
        <f aca="false">'Profiles 8760'!B4768</f>
        <v>7</v>
      </c>
      <c r="C4779" s="0" t="n">
        <f aca="false">'Profiles 8760'!E4768</f>
        <v>0</v>
      </c>
      <c r="D4779" s="0" t="n">
        <f aca="false">'Profiles 8760'!F4768</f>
        <v>0.882227</v>
      </c>
      <c r="E4779" s="0" t="n">
        <f aca="false">'Profiles 8760'!G4768</f>
        <v>1</v>
      </c>
      <c r="F4779" s="0" t="n">
        <f aca="false">D4779*Assumptions!$C$11*$B$7+E4779*Assumptions!$C$12*$B$8</f>
        <v>295.6871576</v>
      </c>
      <c r="G4779" s="0" t="n">
        <f aca="false">C4779*Assumptions!$C$15</f>
        <v>0</v>
      </c>
      <c r="H4779" s="0" t="n">
        <f aca="false">MIN(F4779,G4779)</f>
        <v>0</v>
      </c>
      <c r="I4779" s="0" t="n">
        <f aca="false">IF(C4779=1,MIN(G4779-H4779,Assumptions!$C$13,P4778),0)</f>
        <v>0</v>
      </c>
      <c r="J4779" s="0" t="n">
        <f aca="false">H4779+I4779</f>
        <v>0</v>
      </c>
      <c r="K4779" s="0" t="n">
        <f aca="false">MIN(IF(C4779=1,F4779-H4779,F4779),Assumptions!$C$13,MAX(0,($B$5-P4778)/$B$6))</f>
        <v>0</v>
      </c>
      <c r="L4779" s="0" t="n">
        <f aca="false">IF(C4779=1,0,MIN(F4779-K4779,Assumptions!$C$15,MAX(0,$B$10-O4778-M4779)))</f>
        <v>200</v>
      </c>
      <c r="M4779" s="0" t="n">
        <f aca="false">'Profiles 8760'!H4768</f>
        <v>133200</v>
      </c>
      <c r="N4779" s="0" t="n">
        <f aca="false">J4779+L4779</f>
        <v>200</v>
      </c>
      <c r="O4779" s="0" t="n">
        <f aca="false">O4778+N4779</f>
        <v>447992.31834924</v>
      </c>
      <c r="P4779" s="0" t="n">
        <f aca="false">MIN($B$5,P4778+K4779*$B$6-I4779)</f>
        <v>510.81</v>
      </c>
      <c r="Q4779" s="0" t="n">
        <f aca="false">MAX(0,F4779-H4779-K4779-L4779)</f>
        <v>95.6871576</v>
      </c>
    </row>
    <row r="4780" customFormat="false" ht="15" hidden="false" customHeight="false" outlineLevel="0" collapsed="false">
      <c r="A4780" s="0" t="n">
        <f aca="false">'Profiles 8760'!A4769</f>
        <v>4767</v>
      </c>
      <c r="B4780" s="0" t="n">
        <f aca="false">'Profiles 8760'!B4769</f>
        <v>7</v>
      </c>
      <c r="C4780" s="0" t="n">
        <f aca="false">'Profiles 8760'!E4769</f>
        <v>0</v>
      </c>
      <c r="D4780" s="0" t="n">
        <f aca="false">'Profiles 8760'!F4769</f>
        <v>0.78502</v>
      </c>
      <c r="E4780" s="0" t="n">
        <f aca="false">'Profiles 8760'!G4769</f>
        <v>1</v>
      </c>
      <c r="F4780" s="0" t="n">
        <f aca="false">D4780*Assumptions!$C$11*$B$7+E4780*Assumptions!$C$12*$B$8</f>
        <v>267.613776</v>
      </c>
      <c r="G4780" s="0" t="n">
        <f aca="false">C4780*Assumptions!$C$15</f>
        <v>0</v>
      </c>
      <c r="H4780" s="0" t="n">
        <f aca="false">MIN(F4780,G4780)</f>
        <v>0</v>
      </c>
      <c r="I4780" s="0" t="n">
        <f aca="false">IF(C4780=1,MIN(G4780-H4780,Assumptions!$C$13,P4779),0)</f>
        <v>0</v>
      </c>
      <c r="J4780" s="0" t="n">
        <f aca="false">H4780+I4780</f>
        <v>0</v>
      </c>
      <c r="K4780" s="0" t="n">
        <f aca="false">MIN(IF(C4780=1,F4780-H4780,F4780),Assumptions!$C$13,MAX(0,($B$5-P4779)/$B$6))</f>
        <v>0</v>
      </c>
      <c r="L4780" s="0" t="n">
        <f aca="false">IF(C4780=1,0,MIN(F4780-K4780,Assumptions!$C$15,MAX(0,$B$10-O4779-M4780)))</f>
        <v>200</v>
      </c>
      <c r="M4780" s="0" t="n">
        <f aca="false">'Profiles 8760'!H4769</f>
        <v>133200</v>
      </c>
      <c r="N4780" s="0" t="n">
        <f aca="false">J4780+L4780</f>
        <v>200</v>
      </c>
      <c r="O4780" s="0" t="n">
        <f aca="false">O4779+N4780</f>
        <v>448192.31834924</v>
      </c>
      <c r="P4780" s="0" t="n">
        <f aca="false">MIN($B$5,P4779+K4780*$B$6-I4780)</f>
        <v>510.81</v>
      </c>
      <c r="Q4780" s="0" t="n">
        <f aca="false">MAX(0,F4780-H4780-K4780-L4780)</f>
        <v>67.613776</v>
      </c>
    </row>
    <row r="4781" customFormat="false" ht="15" hidden="false" customHeight="false" outlineLevel="0" collapsed="false">
      <c r="A4781" s="0" t="n">
        <f aca="false">'Profiles 8760'!A4770</f>
        <v>4768</v>
      </c>
      <c r="B4781" s="0" t="n">
        <f aca="false">'Profiles 8760'!B4770</f>
        <v>7</v>
      </c>
      <c r="C4781" s="0" t="n">
        <f aca="false">'Profiles 8760'!E4770</f>
        <v>0</v>
      </c>
      <c r="D4781" s="0" t="n">
        <f aca="false">'Profiles 8760'!F4770</f>
        <v>0.635345</v>
      </c>
      <c r="E4781" s="0" t="n">
        <f aca="false">'Profiles 8760'!G4770</f>
        <v>1</v>
      </c>
      <c r="F4781" s="0" t="n">
        <f aca="false">D4781*Assumptions!$C$11*$B$7+E4781*Assumptions!$C$12*$B$8</f>
        <v>224.387636</v>
      </c>
      <c r="G4781" s="0" t="n">
        <f aca="false">C4781*Assumptions!$C$15</f>
        <v>0</v>
      </c>
      <c r="H4781" s="0" t="n">
        <f aca="false">MIN(F4781,G4781)</f>
        <v>0</v>
      </c>
      <c r="I4781" s="0" t="n">
        <f aca="false">IF(C4781=1,MIN(G4781-H4781,Assumptions!$C$13,P4780),0)</f>
        <v>0</v>
      </c>
      <c r="J4781" s="0" t="n">
        <f aca="false">H4781+I4781</f>
        <v>0</v>
      </c>
      <c r="K4781" s="0" t="n">
        <f aca="false">MIN(IF(C4781=1,F4781-H4781,F4781),Assumptions!$C$13,MAX(0,($B$5-P4780)/$B$6))</f>
        <v>0</v>
      </c>
      <c r="L4781" s="0" t="n">
        <f aca="false">IF(C4781=1,0,MIN(F4781-K4781,Assumptions!$C$15,MAX(0,$B$10-O4780-M4781)))</f>
        <v>200</v>
      </c>
      <c r="M4781" s="0" t="n">
        <f aca="false">'Profiles 8760'!H4770</f>
        <v>133200</v>
      </c>
      <c r="N4781" s="0" t="n">
        <f aca="false">J4781+L4781</f>
        <v>200</v>
      </c>
      <c r="O4781" s="0" t="n">
        <f aca="false">O4780+N4781</f>
        <v>448392.31834924</v>
      </c>
      <c r="P4781" s="0" t="n">
        <f aca="false">MIN($B$5,P4780+K4781*$B$6-I4781)</f>
        <v>510.81</v>
      </c>
      <c r="Q4781" s="0" t="n">
        <f aca="false">MAX(0,F4781-H4781-K4781-L4781)</f>
        <v>24.387636</v>
      </c>
    </row>
    <row r="4782" customFormat="false" ht="15" hidden="false" customHeight="false" outlineLevel="0" collapsed="false">
      <c r="A4782" s="0" t="n">
        <f aca="false">'Profiles 8760'!A4771</f>
        <v>4769</v>
      </c>
      <c r="B4782" s="0" t="n">
        <f aca="false">'Profiles 8760'!B4771</f>
        <v>7</v>
      </c>
      <c r="C4782" s="0" t="n">
        <f aca="false">'Profiles 8760'!E4771</f>
        <v>0</v>
      </c>
      <c r="D4782" s="0" t="n">
        <f aca="false">'Profiles 8760'!F4771</f>
        <v>0.450872</v>
      </c>
      <c r="E4782" s="0" t="n">
        <f aca="false">'Profiles 8760'!G4771</f>
        <v>0.969554</v>
      </c>
      <c r="F4782" s="0" t="n">
        <f aca="false">D4782*Assumptions!$C$11*$B$7+E4782*Assumptions!$C$12*$B$8</f>
        <v>169.8665922</v>
      </c>
      <c r="G4782" s="0" t="n">
        <f aca="false">C4782*Assumptions!$C$15</f>
        <v>0</v>
      </c>
      <c r="H4782" s="0" t="n">
        <f aca="false">MIN(F4782,G4782)</f>
        <v>0</v>
      </c>
      <c r="I4782" s="0" t="n">
        <f aca="false">IF(C4782=1,MIN(G4782-H4782,Assumptions!$C$13,P4781),0)</f>
        <v>0</v>
      </c>
      <c r="J4782" s="0" t="n">
        <f aca="false">H4782+I4782</f>
        <v>0</v>
      </c>
      <c r="K4782" s="0" t="n">
        <f aca="false">MIN(IF(C4782=1,F4782-H4782,F4782),Assumptions!$C$13,MAX(0,($B$5-P4781)/$B$6))</f>
        <v>0</v>
      </c>
      <c r="L4782" s="0" t="n">
        <f aca="false">IF(C4782=1,0,MIN(F4782-K4782,Assumptions!$C$15,MAX(0,$B$10-O4781-M4782)))</f>
        <v>169.8665922</v>
      </c>
      <c r="M4782" s="0" t="n">
        <f aca="false">'Profiles 8760'!H4771</f>
        <v>133200</v>
      </c>
      <c r="N4782" s="0" t="n">
        <f aca="false">J4782+L4782</f>
        <v>169.8665922</v>
      </c>
      <c r="O4782" s="0" t="n">
        <f aca="false">O4781+N4782</f>
        <v>448562.18494144</v>
      </c>
      <c r="P4782" s="0" t="n">
        <f aca="false">MIN($B$5,P4781+K4782*$B$6-I4782)</f>
        <v>510.81</v>
      </c>
      <c r="Q4782" s="0" t="n">
        <f aca="false">MAX(0,F4782-H4782-K4782-L4782)</f>
        <v>0</v>
      </c>
    </row>
    <row r="4783" customFormat="false" ht="15" hidden="false" customHeight="false" outlineLevel="0" collapsed="false">
      <c r="A4783" s="0" t="n">
        <f aca="false">'Profiles 8760'!A4772</f>
        <v>4770</v>
      </c>
      <c r="B4783" s="0" t="n">
        <f aca="false">'Profiles 8760'!B4772</f>
        <v>7</v>
      </c>
      <c r="C4783" s="0" t="n">
        <f aca="false">'Profiles 8760'!E4772</f>
        <v>0</v>
      </c>
      <c r="D4783" s="0" t="n">
        <f aca="false">'Profiles 8760'!F4772</f>
        <v>0.255214</v>
      </c>
      <c r="E4783" s="0" t="n">
        <f aca="false">'Profiles 8760'!G4772</f>
        <v>1</v>
      </c>
      <c r="F4783" s="0" t="n">
        <f aca="false">D4783*Assumptions!$C$11*$B$7+E4783*Assumptions!$C$12*$B$8</f>
        <v>114.6058032</v>
      </c>
      <c r="G4783" s="0" t="n">
        <f aca="false">C4783*Assumptions!$C$15</f>
        <v>0</v>
      </c>
      <c r="H4783" s="0" t="n">
        <f aca="false">MIN(F4783,G4783)</f>
        <v>0</v>
      </c>
      <c r="I4783" s="0" t="n">
        <f aca="false">IF(C4783=1,MIN(G4783-H4783,Assumptions!$C$13,P4782),0)</f>
        <v>0</v>
      </c>
      <c r="J4783" s="0" t="n">
        <f aca="false">H4783+I4783</f>
        <v>0</v>
      </c>
      <c r="K4783" s="0" t="n">
        <f aca="false">MIN(IF(C4783=1,F4783-H4783,F4783),Assumptions!$C$13,MAX(0,($B$5-P4782)/$B$6))</f>
        <v>0</v>
      </c>
      <c r="L4783" s="0" t="n">
        <f aca="false">IF(C4783=1,0,MIN(F4783-K4783,Assumptions!$C$15,MAX(0,$B$10-O4782-M4783)))</f>
        <v>114.6058032</v>
      </c>
      <c r="M4783" s="0" t="n">
        <f aca="false">'Profiles 8760'!H4772</f>
        <v>133200</v>
      </c>
      <c r="N4783" s="0" t="n">
        <f aca="false">J4783+L4783</f>
        <v>114.6058032</v>
      </c>
      <c r="O4783" s="0" t="n">
        <f aca="false">O4782+N4783</f>
        <v>448676.79074464</v>
      </c>
      <c r="P4783" s="0" t="n">
        <f aca="false">MIN($B$5,P4782+K4783*$B$6-I4783)</f>
        <v>510.81</v>
      </c>
      <c r="Q4783" s="0" t="n">
        <f aca="false">MAX(0,F4783-H4783-K4783-L4783)</f>
        <v>0</v>
      </c>
    </row>
    <row r="4784" customFormat="false" ht="15" hidden="false" customHeight="false" outlineLevel="0" collapsed="false">
      <c r="A4784" s="0" t="n">
        <f aca="false">'Profiles 8760'!A4773</f>
        <v>4771</v>
      </c>
      <c r="B4784" s="0" t="n">
        <f aca="false">'Profiles 8760'!B4773</f>
        <v>7</v>
      </c>
      <c r="C4784" s="0" t="n">
        <f aca="false">'Profiles 8760'!E4773</f>
        <v>0</v>
      </c>
      <c r="D4784" s="0" t="n">
        <f aca="false">'Profiles 8760'!F4773</f>
        <v>0.079369</v>
      </c>
      <c r="E4784" s="0" t="n">
        <f aca="false">'Profiles 8760'!G4773</f>
        <v>1</v>
      </c>
      <c r="F4784" s="0" t="n">
        <f aca="false">D4784*Assumptions!$C$11*$B$7+E4784*Assumptions!$C$12*$B$8</f>
        <v>63.8217672</v>
      </c>
      <c r="G4784" s="0" t="n">
        <f aca="false">C4784*Assumptions!$C$15</f>
        <v>0</v>
      </c>
      <c r="H4784" s="0" t="n">
        <f aca="false">MIN(F4784,G4784)</f>
        <v>0</v>
      </c>
      <c r="I4784" s="0" t="n">
        <f aca="false">IF(C4784=1,MIN(G4784-H4784,Assumptions!$C$13,P4783),0)</f>
        <v>0</v>
      </c>
      <c r="J4784" s="0" t="n">
        <f aca="false">H4784+I4784</f>
        <v>0</v>
      </c>
      <c r="K4784" s="0" t="n">
        <f aca="false">MIN(IF(C4784=1,F4784-H4784,F4784),Assumptions!$C$13,MAX(0,($B$5-P4783)/$B$6))</f>
        <v>0</v>
      </c>
      <c r="L4784" s="0" t="n">
        <f aca="false">IF(C4784=1,0,MIN(F4784-K4784,Assumptions!$C$15,MAX(0,$B$10-O4783-M4784)))</f>
        <v>63.8217672</v>
      </c>
      <c r="M4784" s="0" t="n">
        <f aca="false">'Profiles 8760'!H4773</f>
        <v>133200</v>
      </c>
      <c r="N4784" s="0" t="n">
        <f aca="false">J4784+L4784</f>
        <v>63.8217672</v>
      </c>
      <c r="O4784" s="0" t="n">
        <f aca="false">O4783+N4784</f>
        <v>448740.61251184</v>
      </c>
      <c r="P4784" s="0" t="n">
        <f aca="false">MIN($B$5,P4783+K4784*$B$6-I4784)</f>
        <v>510.81</v>
      </c>
      <c r="Q4784" s="0" t="n">
        <f aca="false">MAX(0,F4784-H4784-K4784-L4784)</f>
        <v>0</v>
      </c>
    </row>
    <row r="4785" customFormat="false" ht="15" hidden="false" customHeight="false" outlineLevel="0" collapsed="false">
      <c r="A4785" s="0" t="n">
        <f aca="false">'Profiles 8760'!A4774</f>
        <v>4772</v>
      </c>
      <c r="B4785" s="0" t="n">
        <f aca="false">'Profiles 8760'!B4774</f>
        <v>7</v>
      </c>
      <c r="C4785" s="0" t="n">
        <f aca="false">'Profiles 8760'!E4774</f>
        <v>1</v>
      </c>
      <c r="D4785" s="0" t="n">
        <f aca="false">'Profiles 8760'!F4774</f>
        <v>0</v>
      </c>
      <c r="E4785" s="0" t="n">
        <f aca="false">'Profiles 8760'!G4774</f>
        <v>0.994216</v>
      </c>
      <c r="F4785" s="0" t="n">
        <f aca="false">D4785*Assumptions!$C$11*$B$7+E4785*Assumptions!$C$12*$B$8</f>
        <v>40.6634344</v>
      </c>
      <c r="G4785" s="0" t="n">
        <f aca="false">C4785*Assumptions!$C$15</f>
        <v>200</v>
      </c>
      <c r="H4785" s="0" t="n">
        <f aca="false">MIN(F4785,G4785)</f>
        <v>40.6634344</v>
      </c>
      <c r="I4785" s="0" t="n">
        <f aca="false">IF(C4785=1,MIN(G4785-H4785,Assumptions!$C$13,P4784),0)</f>
        <v>159.3365656</v>
      </c>
      <c r="J4785" s="0" t="n">
        <f aca="false">H4785+I4785</f>
        <v>200</v>
      </c>
      <c r="K4785" s="0" t="n">
        <f aca="false">MIN(IF(C4785=1,F4785-H4785,F4785),Assumptions!$C$13,MAX(0,($B$5-P4784)/$B$6))</f>
        <v>0</v>
      </c>
      <c r="L4785" s="0" t="n">
        <f aca="false">IF(C4785=1,0,MIN(F4785-K4785,Assumptions!$C$15,MAX(0,$B$10-O4784-M4785)))</f>
        <v>0</v>
      </c>
      <c r="M4785" s="0" t="n">
        <f aca="false">'Profiles 8760'!H4774</f>
        <v>133000</v>
      </c>
      <c r="N4785" s="0" t="n">
        <f aca="false">J4785+L4785</f>
        <v>200</v>
      </c>
      <c r="O4785" s="0" t="n">
        <f aca="false">O4784+N4785</f>
        <v>448940.61251184</v>
      </c>
      <c r="P4785" s="0" t="n">
        <f aca="false">MIN($B$5,P4784+K4785*$B$6-I4785)</f>
        <v>351.4734344</v>
      </c>
      <c r="Q4785" s="0" t="n">
        <f aca="false">MAX(0,F4785-H4785-K4785-L4785)</f>
        <v>0</v>
      </c>
    </row>
    <row r="4786" customFormat="false" ht="15" hidden="false" customHeight="false" outlineLevel="0" collapsed="false">
      <c r="A4786" s="0" t="n">
        <f aca="false">'Profiles 8760'!A4775</f>
        <v>4773</v>
      </c>
      <c r="B4786" s="0" t="n">
        <f aca="false">'Profiles 8760'!B4775</f>
        <v>7</v>
      </c>
      <c r="C4786" s="0" t="n">
        <f aca="false">'Profiles 8760'!E4775</f>
        <v>1</v>
      </c>
      <c r="D4786" s="0" t="n">
        <f aca="false">'Profiles 8760'!F4775</f>
        <v>0</v>
      </c>
      <c r="E4786" s="0" t="n">
        <f aca="false">'Profiles 8760'!G4775</f>
        <v>0.846474</v>
      </c>
      <c r="F4786" s="0" t="n">
        <f aca="false">D4786*Assumptions!$C$11*$B$7+E4786*Assumptions!$C$12*$B$8</f>
        <v>34.6207866</v>
      </c>
      <c r="G4786" s="0" t="n">
        <f aca="false">C4786*Assumptions!$C$15</f>
        <v>200</v>
      </c>
      <c r="H4786" s="0" t="n">
        <f aca="false">MIN(F4786,G4786)</f>
        <v>34.6207866</v>
      </c>
      <c r="I4786" s="0" t="n">
        <f aca="false">IF(C4786=1,MIN(G4786-H4786,Assumptions!$C$13,P4785),0)</f>
        <v>165.3792134</v>
      </c>
      <c r="J4786" s="0" t="n">
        <f aca="false">H4786+I4786</f>
        <v>200</v>
      </c>
      <c r="K4786" s="0" t="n">
        <f aca="false">MIN(IF(C4786=1,F4786-H4786,F4786),Assumptions!$C$13,MAX(0,($B$5-P4785)/$B$6))</f>
        <v>0</v>
      </c>
      <c r="L4786" s="0" t="n">
        <f aca="false">IF(C4786=1,0,MIN(F4786-K4786,Assumptions!$C$15,MAX(0,$B$10-O4785-M4786)))</f>
        <v>0</v>
      </c>
      <c r="M4786" s="0" t="n">
        <f aca="false">'Profiles 8760'!H4775</f>
        <v>132800</v>
      </c>
      <c r="N4786" s="0" t="n">
        <f aca="false">J4786+L4786</f>
        <v>200</v>
      </c>
      <c r="O4786" s="0" t="n">
        <f aca="false">O4785+N4786</f>
        <v>449140.61251184</v>
      </c>
      <c r="P4786" s="0" t="n">
        <f aca="false">MIN($B$5,P4785+K4786*$B$6-I4786)</f>
        <v>186.094221</v>
      </c>
      <c r="Q4786" s="0" t="n">
        <f aca="false">MAX(0,F4786-H4786-K4786-L4786)</f>
        <v>0</v>
      </c>
    </row>
    <row r="4787" customFormat="false" ht="15" hidden="false" customHeight="false" outlineLevel="0" collapsed="false">
      <c r="A4787" s="0" t="n">
        <f aca="false">'Profiles 8760'!A4776</f>
        <v>4774</v>
      </c>
      <c r="B4787" s="0" t="n">
        <f aca="false">'Profiles 8760'!B4776</f>
        <v>7</v>
      </c>
      <c r="C4787" s="0" t="n">
        <f aca="false">'Profiles 8760'!E4776</f>
        <v>0</v>
      </c>
      <c r="D4787" s="0" t="n">
        <f aca="false">'Profiles 8760'!F4776</f>
        <v>0</v>
      </c>
      <c r="E4787" s="0" t="n">
        <f aca="false">'Profiles 8760'!G4776</f>
        <v>0.887978</v>
      </c>
      <c r="F4787" s="0" t="n">
        <f aca="false">D4787*Assumptions!$C$11*$B$7+E4787*Assumptions!$C$12*$B$8</f>
        <v>36.3183002</v>
      </c>
      <c r="G4787" s="0" t="n">
        <f aca="false">C4787*Assumptions!$C$15</f>
        <v>0</v>
      </c>
      <c r="H4787" s="0" t="n">
        <f aca="false">MIN(F4787,G4787)</f>
        <v>0</v>
      </c>
      <c r="I4787" s="0" t="n">
        <f aca="false">IF(C4787=1,MIN(G4787-H4787,Assumptions!$C$13,P4786),0)</f>
        <v>0</v>
      </c>
      <c r="J4787" s="0" t="n">
        <f aca="false">H4787+I4787</f>
        <v>0</v>
      </c>
      <c r="K4787" s="0" t="n">
        <f aca="false">MIN(IF(C4787=1,F4787-H4787,F4787),Assumptions!$C$13,MAX(0,($B$5-P4786)/$B$6))</f>
        <v>36.3183002</v>
      </c>
      <c r="L4787" s="0" t="n">
        <f aca="false">IF(C4787=1,0,MIN(F4787-K4787,Assumptions!$C$15,MAX(0,$B$10-O4786-M4787)))</f>
        <v>0</v>
      </c>
      <c r="M4787" s="0" t="n">
        <f aca="false">'Profiles 8760'!H4776</f>
        <v>132800</v>
      </c>
      <c r="N4787" s="0" t="n">
        <f aca="false">J4787+L4787</f>
        <v>0</v>
      </c>
      <c r="O4787" s="0" t="n">
        <f aca="false">O4786+N4787</f>
        <v>449140.61251184</v>
      </c>
      <c r="P4787" s="0" t="n">
        <f aca="false">MIN($B$5,P4786+K4787*$B$6-I4787)</f>
        <v>217.57492361336</v>
      </c>
      <c r="Q4787" s="0" t="n">
        <f aca="false">MAX(0,F4787-H4787-K4787-L4787)</f>
        <v>0</v>
      </c>
    </row>
    <row r="4788" customFormat="false" ht="15" hidden="false" customHeight="false" outlineLevel="0" collapsed="false">
      <c r="A4788" s="0" t="n">
        <f aca="false">'Profiles 8760'!A4777</f>
        <v>4775</v>
      </c>
      <c r="B4788" s="0" t="n">
        <f aca="false">'Profiles 8760'!B4777</f>
        <v>7</v>
      </c>
      <c r="C4788" s="0" t="n">
        <f aca="false">'Profiles 8760'!E4777</f>
        <v>0</v>
      </c>
      <c r="D4788" s="0" t="n">
        <f aca="false">'Profiles 8760'!F4777</f>
        <v>0</v>
      </c>
      <c r="E4788" s="0" t="n">
        <f aca="false">'Profiles 8760'!G4777</f>
        <v>1</v>
      </c>
      <c r="F4788" s="0" t="n">
        <f aca="false">D4788*Assumptions!$C$11*$B$7+E4788*Assumptions!$C$12*$B$8</f>
        <v>40.9</v>
      </c>
      <c r="G4788" s="0" t="n">
        <f aca="false">C4788*Assumptions!$C$15</f>
        <v>0</v>
      </c>
      <c r="H4788" s="0" t="n">
        <f aca="false">MIN(F4788,G4788)</f>
        <v>0</v>
      </c>
      <c r="I4788" s="0" t="n">
        <f aca="false">IF(C4788=1,MIN(G4788-H4788,Assumptions!$C$13,P4787),0)</f>
        <v>0</v>
      </c>
      <c r="J4788" s="0" t="n">
        <f aca="false">H4788+I4788</f>
        <v>0</v>
      </c>
      <c r="K4788" s="0" t="n">
        <f aca="false">MIN(IF(C4788=1,F4788-H4788,F4788),Assumptions!$C$13,MAX(0,($B$5-P4787)/$B$6))</f>
        <v>40.9</v>
      </c>
      <c r="L4788" s="0" t="n">
        <f aca="false">IF(C4788=1,0,MIN(F4788-K4788,Assumptions!$C$15,MAX(0,$B$10-O4787-M4788)))</f>
        <v>0</v>
      </c>
      <c r="M4788" s="0" t="n">
        <f aca="false">'Profiles 8760'!H4777</f>
        <v>132800</v>
      </c>
      <c r="N4788" s="0" t="n">
        <f aca="false">J4788+L4788</f>
        <v>0</v>
      </c>
      <c r="O4788" s="0" t="n">
        <f aca="false">O4787+N4788</f>
        <v>449140.61251184</v>
      </c>
      <c r="P4788" s="0" t="n">
        <f aca="false">MIN($B$5,P4787+K4788*$B$6-I4788)</f>
        <v>253.02704361336</v>
      </c>
      <c r="Q4788" s="0" t="n">
        <f aca="false">MAX(0,F4788-H4788-K4788-L4788)</f>
        <v>0</v>
      </c>
    </row>
    <row r="4789" customFormat="false" ht="15" hidden="false" customHeight="false" outlineLevel="0" collapsed="false">
      <c r="A4789" s="0" t="n">
        <f aca="false">'Profiles 8760'!A4778</f>
        <v>4776</v>
      </c>
      <c r="B4789" s="0" t="n">
        <f aca="false">'Profiles 8760'!B4778</f>
        <v>7</v>
      </c>
      <c r="C4789" s="0" t="n">
        <f aca="false">'Profiles 8760'!E4778</f>
        <v>0</v>
      </c>
      <c r="D4789" s="0" t="n">
        <f aca="false">'Profiles 8760'!F4778</f>
        <v>0</v>
      </c>
      <c r="E4789" s="0" t="n">
        <f aca="false">'Profiles 8760'!G4778</f>
        <v>1</v>
      </c>
      <c r="F4789" s="0" t="n">
        <f aca="false">D4789*Assumptions!$C$11*$B$7+E4789*Assumptions!$C$12*$B$8</f>
        <v>40.9</v>
      </c>
      <c r="G4789" s="0" t="n">
        <f aca="false">C4789*Assumptions!$C$15</f>
        <v>0</v>
      </c>
      <c r="H4789" s="0" t="n">
        <f aca="false">MIN(F4789,G4789)</f>
        <v>0</v>
      </c>
      <c r="I4789" s="0" t="n">
        <f aca="false">IF(C4789=1,MIN(G4789-H4789,Assumptions!$C$13,P4788),0)</f>
        <v>0</v>
      </c>
      <c r="J4789" s="0" t="n">
        <f aca="false">H4789+I4789</f>
        <v>0</v>
      </c>
      <c r="K4789" s="0" t="n">
        <f aca="false">MIN(IF(C4789=1,F4789-H4789,F4789),Assumptions!$C$13,MAX(0,($B$5-P4788)/$B$6))</f>
        <v>40.9</v>
      </c>
      <c r="L4789" s="0" t="n">
        <f aca="false">IF(C4789=1,0,MIN(F4789-K4789,Assumptions!$C$15,MAX(0,$B$10-O4788-M4789)))</f>
        <v>0</v>
      </c>
      <c r="M4789" s="0" t="n">
        <f aca="false">'Profiles 8760'!H4778</f>
        <v>132800</v>
      </c>
      <c r="N4789" s="0" t="n">
        <f aca="false">J4789+L4789</f>
        <v>0</v>
      </c>
      <c r="O4789" s="0" t="n">
        <f aca="false">O4788+N4789</f>
        <v>449140.61251184</v>
      </c>
      <c r="P4789" s="0" t="n">
        <f aca="false">MIN($B$5,P4788+K4789*$B$6-I4789)</f>
        <v>288.47916361336</v>
      </c>
      <c r="Q4789" s="0" t="n">
        <f aca="false">MAX(0,F4789-H4789-K4789-L4789)</f>
        <v>0</v>
      </c>
    </row>
    <row r="4790" customFormat="false" ht="15" hidden="false" customHeight="false" outlineLevel="0" collapsed="false">
      <c r="A4790" s="0" t="n">
        <f aca="false">'Profiles 8760'!A4779</f>
        <v>4777</v>
      </c>
      <c r="B4790" s="0" t="n">
        <f aca="false">'Profiles 8760'!B4779</f>
        <v>7</v>
      </c>
      <c r="C4790" s="0" t="n">
        <f aca="false">'Profiles 8760'!E4779</f>
        <v>0</v>
      </c>
      <c r="D4790" s="0" t="n">
        <f aca="false">'Profiles 8760'!F4779</f>
        <v>0</v>
      </c>
      <c r="E4790" s="0" t="n">
        <f aca="false">'Profiles 8760'!G4779</f>
        <v>1</v>
      </c>
      <c r="F4790" s="0" t="n">
        <f aca="false">D4790*Assumptions!$C$11*$B$7+E4790*Assumptions!$C$12*$B$8</f>
        <v>40.9</v>
      </c>
      <c r="G4790" s="0" t="n">
        <f aca="false">C4790*Assumptions!$C$15</f>
        <v>0</v>
      </c>
      <c r="H4790" s="0" t="n">
        <f aca="false">MIN(F4790,G4790)</f>
        <v>0</v>
      </c>
      <c r="I4790" s="0" t="n">
        <f aca="false">IF(C4790=1,MIN(G4790-H4790,Assumptions!$C$13,P4789),0)</f>
        <v>0</v>
      </c>
      <c r="J4790" s="0" t="n">
        <f aca="false">H4790+I4790</f>
        <v>0</v>
      </c>
      <c r="K4790" s="0" t="n">
        <f aca="false">MIN(IF(C4790=1,F4790-H4790,F4790),Assumptions!$C$13,MAX(0,($B$5-P4789)/$B$6))</f>
        <v>40.9</v>
      </c>
      <c r="L4790" s="0" t="n">
        <f aca="false">IF(C4790=1,0,MIN(F4790-K4790,Assumptions!$C$15,MAX(0,$B$10-O4789-M4790)))</f>
        <v>0</v>
      </c>
      <c r="M4790" s="0" t="n">
        <f aca="false">'Profiles 8760'!H4779</f>
        <v>132800</v>
      </c>
      <c r="N4790" s="0" t="n">
        <f aca="false">J4790+L4790</f>
        <v>0</v>
      </c>
      <c r="O4790" s="0" t="n">
        <f aca="false">O4789+N4790</f>
        <v>449140.61251184</v>
      </c>
      <c r="P4790" s="0" t="n">
        <f aca="false">MIN($B$5,P4789+K4790*$B$6-I4790)</f>
        <v>323.93128361336</v>
      </c>
      <c r="Q4790" s="0" t="n">
        <f aca="false">MAX(0,F4790-H4790-K4790-L4790)</f>
        <v>0</v>
      </c>
    </row>
    <row r="4791" customFormat="false" ht="15" hidden="false" customHeight="false" outlineLevel="0" collapsed="false">
      <c r="A4791" s="0" t="n">
        <f aca="false">'Profiles 8760'!A4780</f>
        <v>4778</v>
      </c>
      <c r="B4791" s="0" t="n">
        <f aca="false">'Profiles 8760'!B4780</f>
        <v>7</v>
      </c>
      <c r="C4791" s="0" t="n">
        <f aca="false">'Profiles 8760'!E4780</f>
        <v>0</v>
      </c>
      <c r="D4791" s="0" t="n">
        <f aca="false">'Profiles 8760'!F4780</f>
        <v>0</v>
      </c>
      <c r="E4791" s="0" t="n">
        <f aca="false">'Profiles 8760'!G4780</f>
        <v>1</v>
      </c>
      <c r="F4791" s="0" t="n">
        <f aca="false">D4791*Assumptions!$C$11*$B$7+E4791*Assumptions!$C$12*$B$8</f>
        <v>40.9</v>
      </c>
      <c r="G4791" s="0" t="n">
        <f aca="false">C4791*Assumptions!$C$15</f>
        <v>0</v>
      </c>
      <c r="H4791" s="0" t="n">
        <f aca="false">MIN(F4791,G4791)</f>
        <v>0</v>
      </c>
      <c r="I4791" s="0" t="n">
        <f aca="false">IF(C4791=1,MIN(G4791-H4791,Assumptions!$C$13,P4790),0)</f>
        <v>0</v>
      </c>
      <c r="J4791" s="0" t="n">
        <f aca="false">H4791+I4791</f>
        <v>0</v>
      </c>
      <c r="K4791" s="0" t="n">
        <f aca="false">MIN(IF(C4791=1,F4791-H4791,F4791),Assumptions!$C$13,MAX(0,($B$5-P4790)/$B$6))</f>
        <v>40.9</v>
      </c>
      <c r="L4791" s="0" t="n">
        <f aca="false">IF(C4791=1,0,MIN(F4791-K4791,Assumptions!$C$15,MAX(0,$B$10-O4790-M4791)))</f>
        <v>0</v>
      </c>
      <c r="M4791" s="0" t="n">
        <f aca="false">'Profiles 8760'!H4780</f>
        <v>132800</v>
      </c>
      <c r="N4791" s="0" t="n">
        <f aca="false">J4791+L4791</f>
        <v>0</v>
      </c>
      <c r="O4791" s="0" t="n">
        <f aca="false">O4790+N4791</f>
        <v>449140.61251184</v>
      </c>
      <c r="P4791" s="0" t="n">
        <f aca="false">MIN($B$5,P4790+K4791*$B$6-I4791)</f>
        <v>359.38340361336</v>
      </c>
      <c r="Q4791" s="0" t="n">
        <f aca="false">MAX(0,F4791-H4791-K4791-L4791)</f>
        <v>0</v>
      </c>
    </row>
    <row r="4792" customFormat="false" ht="15" hidden="false" customHeight="false" outlineLevel="0" collapsed="false">
      <c r="A4792" s="0" t="n">
        <f aca="false">'Profiles 8760'!A4781</f>
        <v>4779</v>
      </c>
      <c r="B4792" s="0" t="n">
        <f aca="false">'Profiles 8760'!B4781</f>
        <v>7</v>
      </c>
      <c r="C4792" s="0" t="n">
        <f aca="false">'Profiles 8760'!E4781</f>
        <v>0</v>
      </c>
      <c r="D4792" s="0" t="n">
        <f aca="false">'Profiles 8760'!F4781</f>
        <v>0</v>
      </c>
      <c r="E4792" s="0" t="n">
        <f aca="false">'Profiles 8760'!G4781</f>
        <v>1</v>
      </c>
      <c r="F4792" s="0" t="n">
        <f aca="false">D4792*Assumptions!$C$11*$B$7+E4792*Assumptions!$C$12*$B$8</f>
        <v>40.9</v>
      </c>
      <c r="G4792" s="0" t="n">
        <f aca="false">C4792*Assumptions!$C$15</f>
        <v>0</v>
      </c>
      <c r="H4792" s="0" t="n">
        <f aca="false">MIN(F4792,G4792)</f>
        <v>0</v>
      </c>
      <c r="I4792" s="0" t="n">
        <f aca="false">IF(C4792=1,MIN(G4792-H4792,Assumptions!$C$13,P4791),0)</f>
        <v>0</v>
      </c>
      <c r="J4792" s="0" t="n">
        <f aca="false">H4792+I4792</f>
        <v>0</v>
      </c>
      <c r="K4792" s="0" t="n">
        <f aca="false">MIN(IF(C4792=1,F4792-H4792,F4792),Assumptions!$C$13,MAX(0,($B$5-P4791)/$B$6))</f>
        <v>40.9</v>
      </c>
      <c r="L4792" s="0" t="n">
        <f aca="false">IF(C4792=1,0,MIN(F4792-K4792,Assumptions!$C$15,MAX(0,$B$10-O4791-M4792)))</f>
        <v>0</v>
      </c>
      <c r="M4792" s="0" t="n">
        <f aca="false">'Profiles 8760'!H4781</f>
        <v>132800</v>
      </c>
      <c r="N4792" s="0" t="n">
        <f aca="false">J4792+L4792</f>
        <v>0</v>
      </c>
      <c r="O4792" s="0" t="n">
        <f aca="false">O4791+N4792</f>
        <v>449140.61251184</v>
      </c>
      <c r="P4792" s="0" t="n">
        <f aca="false">MIN($B$5,P4791+K4792*$B$6-I4792)</f>
        <v>394.83552361336</v>
      </c>
      <c r="Q4792" s="0" t="n">
        <f aca="false">MAX(0,F4792-H4792-K4792-L4792)</f>
        <v>0</v>
      </c>
    </row>
    <row r="4793" customFormat="false" ht="15" hidden="false" customHeight="false" outlineLevel="0" collapsed="false">
      <c r="A4793" s="0" t="n">
        <f aca="false">'Profiles 8760'!A4782</f>
        <v>4780</v>
      </c>
      <c r="B4793" s="0" t="n">
        <f aca="false">'Profiles 8760'!B4782</f>
        <v>7</v>
      </c>
      <c r="C4793" s="0" t="n">
        <f aca="false">'Profiles 8760'!E4782</f>
        <v>0</v>
      </c>
      <c r="D4793" s="0" t="n">
        <f aca="false">'Profiles 8760'!F4782</f>
        <v>0</v>
      </c>
      <c r="E4793" s="0" t="n">
        <f aca="false">'Profiles 8760'!G4782</f>
        <v>1</v>
      </c>
      <c r="F4793" s="0" t="n">
        <f aca="false">D4793*Assumptions!$C$11*$B$7+E4793*Assumptions!$C$12*$B$8</f>
        <v>40.9</v>
      </c>
      <c r="G4793" s="0" t="n">
        <f aca="false">C4793*Assumptions!$C$15</f>
        <v>0</v>
      </c>
      <c r="H4793" s="0" t="n">
        <f aca="false">MIN(F4793,G4793)</f>
        <v>0</v>
      </c>
      <c r="I4793" s="0" t="n">
        <f aca="false">IF(C4793=1,MIN(G4793-H4793,Assumptions!$C$13,P4792),0)</f>
        <v>0</v>
      </c>
      <c r="J4793" s="0" t="n">
        <f aca="false">H4793+I4793</f>
        <v>0</v>
      </c>
      <c r="K4793" s="0" t="n">
        <f aca="false">MIN(IF(C4793=1,F4793-H4793,F4793),Assumptions!$C$13,MAX(0,($B$5-P4792)/$B$6))</f>
        <v>40.9</v>
      </c>
      <c r="L4793" s="0" t="n">
        <f aca="false">IF(C4793=1,0,MIN(F4793-K4793,Assumptions!$C$15,MAX(0,$B$10-O4792-M4793)))</f>
        <v>0</v>
      </c>
      <c r="M4793" s="0" t="n">
        <f aca="false">'Profiles 8760'!H4782</f>
        <v>132800</v>
      </c>
      <c r="N4793" s="0" t="n">
        <f aca="false">J4793+L4793</f>
        <v>0</v>
      </c>
      <c r="O4793" s="0" t="n">
        <f aca="false">O4792+N4793</f>
        <v>449140.61251184</v>
      </c>
      <c r="P4793" s="0" t="n">
        <f aca="false">MIN($B$5,P4792+K4793*$B$6-I4793)</f>
        <v>430.28764361336</v>
      </c>
      <c r="Q4793" s="0" t="n">
        <f aca="false">MAX(0,F4793-H4793-K4793-L4793)</f>
        <v>0</v>
      </c>
    </row>
    <row r="4794" customFormat="false" ht="15" hidden="false" customHeight="false" outlineLevel="0" collapsed="false">
      <c r="A4794" s="0" t="n">
        <f aca="false">'Profiles 8760'!A4783</f>
        <v>4781</v>
      </c>
      <c r="B4794" s="0" t="n">
        <f aca="false">'Profiles 8760'!B4783</f>
        <v>7</v>
      </c>
      <c r="C4794" s="0" t="n">
        <f aca="false">'Profiles 8760'!E4783</f>
        <v>0</v>
      </c>
      <c r="D4794" s="0" t="n">
        <f aca="false">'Profiles 8760'!F4783</f>
        <v>0</v>
      </c>
      <c r="E4794" s="0" t="n">
        <f aca="false">'Profiles 8760'!G4783</f>
        <v>1</v>
      </c>
      <c r="F4794" s="0" t="n">
        <f aca="false">D4794*Assumptions!$C$11*$B$7+E4794*Assumptions!$C$12*$B$8</f>
        <v>40.9</v>
      </c>
      <c r="G4794" s="0" t="n">
        <f aca="false">C4794*Assumptions!$C$15</f>
        <v>0</v>
      </c>
      <c r="H4794" s="0" t="n">
        <f aca="false">MIN(F4794,G4794)</f>
        <v>0</v>
      </c>
      <c r="I4794" s="0" t="n">
        <f aca="false">IF(C4794=1,MIN(G4794-H4794,Assumptions!$C$13,P4793),0)</f>
        <v>0</v>
      </c>
      <c r="J4794" s="0" t="n">
        <f aca="false">H4794+I4794</f>
        <v>0</v>
      </c>
      <c r="K4794" s="0" t="n">
        <f aca="false">MIN(IF(C4794=1,F4794-H4794,F4794),Assumptions!$C$13,MAX(0,($B$5-P4793)/$B$6))</f>
        <v>40.9</v>
      </c>
      <c r="L4794" s="0" t="n">
        <f aca="false">IF(C4794=1,0,MIN(F4794-K4794,Assumptions!$C$15,MAX(0,$B$10-O4793-M4794)))</f>
        <v>0</v>
      </c>
      <c r="M4794" s="0" t="n">
        <f aca="false">'Profiles 8760'!H4783</f>
        <v>132800</v>
      </c>
      <c r="N4794" s="0" t="n">
        <f aca="false">J4794+L4794</f>
        <v>0</v>
      </c>
      <c r="O4794" s="0" t="n">
        <f aca="false">O4793+N4794</f>
        <v>449140.61251184</v>
      </c>
      <c r="P4794" s="0" t="n">
        <f aca="false">MIN($B$5,P4793+K4794*$B$6-I4794)</f>
        <v>465.73976361336</v>
      </c>
      <c r="Q4794" s="0" t="n">
        <f aca="false">MAX(0,F4794-H4794-K4794-L4794)</f>
        <v>0</v>
      </c>
    </row>
    <row r="4795" customFormat="false" ht="15" hidden="false" customHeight="false" outlineLevel="0" collapsed="false">
      <c r="A4795" s="0" t="n">
        <f aca="false">'Profiles 8760'!A4784</f>
        <v>4782</v>
      </c>
      <c r="B4795" s="0" t="n">
        <f aca="false">'Profiles 8760'!B4784</f>
        <v>7</v>
      </c>
      <c r="C4795" s="0" t="n">
        <f aca="false">'Profiles 8760'!E4784</f>
        <v>0</v>
      </c>
      <c r="D4795" s="0" t="n">
        <f aca="false">'Profiles 8760'!F4784</f>
        <v>0</v>
      </c>
      <c r="E4795" s="0" t="n">
        <f aca="false">'Profiles 8760'!G4784</f>
        <v>1</v>
      </c>
      <c r="F4795" s="0" t="n">
        <f aca="false">D4795*Assumptions!$C$11*$B$7+E4795*Assumptions!$C$12*$B$8</f>
        <v>40.9</v>
      </c>
      <c r="G4795" s="0" t="n">
        <f aca="false">C4795*Assumptions!$C$15</f>
        <v>0</v>
      </c>
      <c r="H4795" s="0" t="n">
        <f aca="false">MIN(F4795,G4795)</f>
        <v>0</v>
      </c>
      <c r="I4795" s="0" t="n">
        <f aca="false">IF(C4795=1,MIN(G4795-H4795,Assumptions!$C$13,P4794),0)</f>
        <v>0</v>
      </c>
      <c r="J4795" s="0" t="n">
        <f aca="false">H4795+I4795</f>
        <v>0</v>
      </c>
      <c r="K4795" s="0" t="n">
        <f aca="false">MIN(IF(C4795=1,F4795-H4795,F4795),Assumptions!$C$13,MAX(0,($B$5-P4794)/$B$6))</f>
        <v>40.9</v>
      </c>
      <c r="L4795" s="0" t="n">
        <f aca="false">IF(C4795=1,0,MIN(F4795-K4795,Assumptions!$C$15,MAX(0,$B$10-O4794-M4795)))</f>
        <v>0</v>
      </c>
      <c r="M4795" s="0" t="n">
        <f aca="false">'Profiles 8760'!H4784</f>
        <v>132800</v>
      </c>
      <c r="N4795" s="0" t="n">
        <f aca="false">J4795+L4795</f>
        <v>0</v>
      </c>
      <c r="O4795" s="0" t="n">
        <f aca="false">O4794+N4795</f>
        <v>449140.61251184</v>
      </c>
      <c r="P4795" s="0" t="n">
        <f aca="false">MIN($B$5,P4794+K4795*$B$6-I4795)</f>
        <v>501.19188361336</v>
      </c>
      <c r="Q4795" s="0" t="n">
        <f aca="false">MAX(0,F4795-H4795-K4795-L4795)</f>
        <v>0</v>
      </c>
    </row>
    <row r="4796" customFormat="false" ht="15" hidden="false" customHeight="false" outlineLevel="0" collapsed="false">
      <c r="A4796" s="0" t="n">
        <f aca="false">'Profiles 8760'!A4785</f>
        <v>4783</v>
      </c>
      <c r="B4796" s="0" t="n">
        <f aca="false">'Profiles 8760'!B4785</f>
        <v>7</v>
      </c>
      <c r="C4796" s="0" t="n">
        <f aca="false">'Profiles 8760'!E4785</f>
        <v>0</v>
      </c>
      <c r="D4796" s="0" t="n">
        <f aca="false">'Profiles 8760'!F4785</f>
        <v>0.07723</v>
      </c>
      <c r="E4796" s="0" t="n">
        <f aca="false">'Profiles 8760'!G4785</f>
        <v>1</v>
      </c>
      <c r="F4796" s="0" t="n">
        <f aca="false">D4796*Assumptions!$C$11*$B$7+E4796*Assumptions!$C$12*$B$8</f>
        <v>63.204024</v>
      </c>
      <c r="G4796" s="0" t="n">
        <f aca="false">C4796*Assumptions!$C$15</f>
        <v>0</v>
      </c>
      <c r="H4796" s="0" t="n">
        <f aca="false">MIN(F4796,G4796)</f>
        <v>0</v>
      </c>
      <c r="I4796" s="0" t="n">
        <f aca="false">IF(C4796=1,MIN(G4796-H4796,Assumptions!$C$13,P4795),0)</f>
        <v>0</v>
      </c>
      <c r="J4796" s="0" t="n">
        <f aca="false">H4796+I4796</f>
        <v>0</v>
      </c>
      <c r="K4796" s="0" t="n">
        <f aca="false">MIN(IF(C4796=1,F4796-H4796,F4796),Assumptions!$C$13,MAX(0,($B$5-P4795)/$B$6))</f>
        <v>11.096119504661</v>
      </c>
      <c r="L4796" s="0" t="n">
        <f aca="false">IF(C4796=1,0,MIN(F4796-K4796,Assumptions!$C$15,MAX(0,$B$10-O4795-M4796)))</f>
        <v>52.107904495339</v>
      </c>
      <c r="M4796" s="0" t="n">
        <f aca="false">'Profiles 8760'!H4785</f>
        <v>132800</v>
      </c>
      <c r="N4796" s="0" t="n">
        <f aca="false">J4796+L4796</f>
        <v>52.107904495339</v>
      </c>
      <c r="O4796" s="0" t="n">
        <f aca="false">O4795+N4796</f>
        <v>449192.720416335</v>
      </c>
      <c r="P4796" s="0" t="n">
        <f aca="false">MIN($B$5,P4795+K4796*$B$6-I4796)</f>
        <v>510.81</v>
      </c>
      <c r="Q4796" s="0" t="n">
        <f aca="false">MAX(0,F4796-H4796-K4796-L4796)</f>
        <v>0</v>
      </c>
    </row>
    <row r="4797" customFormat="false" ht="15" hidden="false" customHeight="false" outlineLevel="0" collapsed="false">
      <c r="A4797" s="0" t="n">
        <f aca="false">'Profiles 8760'!A4786</f>
        <v>4784</v>
      </c>
      <c r="B4797" s="0" t="n">
        <f aca="false">'Profiles 8760'!B4786</f>
        <v>7</v>
      </c>
      <c r="C4797" s="0" t="n">
        <f aca="false">'Profiles 8760'!E4786</f>
        <v>1</v>
      </c>
      <c r="D4797" s="0" t="n">
        <f aca="false">'Profiles 8760'!F4786</f>
        <v>0.248334</v>
      </c>
      <c r="E4797" s="0" t="n">
        <f aca="false">'Profiles 8760'!G4786</f>
        <v>1</v>
      </c>
      <c r="F4797" s="0" t="n">
        <f aca="false">D4797*Assumptions!$C$11*$B$7+E4797*Assumptions!$C$12*$B$8</f>
        <v>112.6188592</v>
      </c>
      <c r="G4797" s="0" t="n">
        <f aca="false">C4797*Assumptions!$C$15</f>
        <v>200</v>
      </c>
      <c r="H4797" s="0" t="n">
        <f aca="false">MIN(F4797,G4797)</f>
        <v>112.6188592</v>
      </c>
      <c r="I4797" s="0" t="n">
        <f aca="false">IF(C4797=1,MIN(G4797-H4797,Assumptions!$C$13,P4796),0)</f>
        <v>87.3811408</v>
      </c>
      <c r="J4797" s="0" t="n">
        <f aca="false">H4797+I4797</f>
        <v>200</v>
      </c>
      <c r="K4797" s="0" t="n">
        <f aca="false">MIN(IF(C4797=1,F4797-H4797,F4797),Assumptions!$C$13,MAX(0,($B$5-P4796)/$B$6))</f>
        <v>0</v>
      </c>
      <c r="L4797" s="0" t="n">
        <f aca="false">IF(C4797=1,0,MIN(F4797-K4797,Assumptions!$C$15,MAX(0,$B$10-O4796-M4797)))</f>
        <v>0</v>
      </c>
      <c r="M4797" s="0" t="n">
        <f aca="false">'Profiles 8760'!H4786</f>
        <v>132600</v>
      </c>
      <c r="N4797" s="0" t="n">
        <f aca="false">J4797+L4797</f>
        <v>200</v>
      </c>
      <c r="O4797" s="0" t="n">
        <f aca="false">O4796+N4797</f>
        <v>449392.720416335</v>
      </c>
      <c r="P4797" s="0" t="n">
        <f aca="false">MIN($B$5,P4796+K4797*$B$6-I4797)</f>
        <v>423.4288592</v>
      </c>
      <c r="Q4797" s="0" t="n">
        <f aca="false">MAX(0,F4797-H4797-K4797-L4797)</f>
        <v>0</v>
      </c>
    </row>
    <row r="4798" customFormat="false" ht="15" hidden="false" customHeight="false" outlineLevel="0" collapsed="false">
      <c r="A4798" s="0" t="n">
        <f aca="false">'Profiles 8760'!A4787</f>
        <v>4785</v>
      </c>
      <c r="B4798" s="0" t="n">
        <f aca="false">'Profiles 8760'!B4787</f>
        <v>7</v>
      </c>
      <c r="C4798" s="0" t="n">
        <f aca="false">'Profiles 8760'!E4787</f>
        <v>1</v>
      </c>
      <c r="D4798" s="0" t="n">
        <f aca="false">'Profiles 8760'!F4787</f>
        <v>0.438718</v>
      </c>
      <c r="E4798" s="0" t="n">
        <f aca="false">'Profiles 8760'!G4787</f>
        <v>1</v>
      </c>
      <c r="F4798" s="0" t="n">
        <f aca="false">D4798*Assumptions!$C$11*$B$7+E4798*Assumptions!$C$12*$B$8</f>
        <v>167.6017584</v>
      </c>
      <c r="G4798" s="0" t="n">
        <f aca="false">C4798*Assumptions!$C$15</f>
        <v>200</v>
      </c>
      <c r="H4798" s="0" t="n">
        <f aca="false">MIN(F4798,G4798)</f>
        <v>167.6017584</v>
      </c>
      <c r="I4798" s="0" t="n">
        <f aca="false">IF(C4798=1,MIN(G4798-H4798,Assumptions!$C$13,P4797),0)</f>
        <v>32.3982416</v>
      </c>
      <c r="J4798" s="0" t="n">
        <f aca="false">H4798+I4798</f>
        <v>200</v>
      </c>
      <c r="K4798" s="0" t="n">
        <f aca="false">MIN(IF(C4798=1,F4798-H4798,F4798),Assumptions!$C$13,MAX(0,($B$5-P4797)/$B$6))</f>
        <v>0</v>
      </c>
      <c r="L4798" s="0" t="n">
        <f aca="false">IF(C4798=1,0,MIN(F4798-K4798,Assumptions!$C$15,MAX(0,$B$10-O4797-M4798)))</f>
        <v>0</v>
      </c>
      <c r="M4798" s="0" t="n">
        <f aca="false">'Profiles 8760'!H4787</f>
        <v>132400</v>
      </c>
      <c r="N4798" s="0" t="n">
        <f aca="false">J4798+L4798</f>
        <v>200</v>
      </c>
      <c r="O4798" s="0" t="n">
        <f aca="false">O4797+N4798</f>
        <v>449592.720416335</v>
      </c>
      <c r="P4798" s="0" t="n">
        <f aca="false">MIN($B$5,P4797+K4798*$B$6-I4798)</f>
        <v>391.0306176</v>
      </c>
      <c r="Q4798" s="0" t="n">
        <f aca="false">MAX(0,F4798-H4798-K4798-L4798)</f>
        <v>0</v>
      </c>
    </row>
    <row r="4799" customFormat="false" ht="15" hidden="false" customHeight="false" outlineLevel="0" collapsed="false">
      <c r="A4799" s="0" t="n">
        <f aca="false">'Profiles 8760'!A4788</f>
        <v>4786</v>
      </c>
      <c r="B4799" s="0" t="n">
        <f aca="false">'Profiles 8760'!B4788</f>
        <v>7</v>
      </c>
      <c r="C4799" s="0" t="n">
        <f aca="false">'Profiles 8760'!E4788</f>
        <v>0</v>
      </c>
      <c r="D4799" s="0" t="n">
        <f aca="false">'Profiles 8760'!F4788</f>
        <v>0.618217</v>
      </c>
      <c r="E4799" s="0" t="n">
        <f aca="false">'Profiles 8760'!G4788</f>
        <v>1</v>
      </c>
      <c r="F4799" s="0" t="n">
        <f aca="false">D4799*Assumptions!$C$11*$B$7+E4799*Assumptions!$C$12*$B$8</f>
        <v>219.4410696</v>
      </c>
      <c r="G4799" s="0" t="n">
        <f aca="false">C4799*Assumptions!$C$15</f>
        <v>0</v>
      </c>
      <c r="H4799" s="0" t="n">
        <f aca="false">MIN(F4799,G4799)</f>
        <v>0</v>
      </c>
      <c r="I4799" s="0" t="n">
        <f aca="false">IF(C4799=1,MIN(G4799-H4799,Assumptions!$C$13,P4798),0)</f>
        <v>0</v>
      </c>
      <c r="J4799" s="0" t="n">
        <f aca="false">H4799+I4799</f>
        <v>0</v>
      </c>
      <c r="K4799" s="0" t="n">
        <f aca="false">MIN(IF(C4799=1,F4799-H4799,F4799),Assumptions!$C$13,MAX(0,($B$5-P4798)/$B$6))</f>
        <v>138.185720350715</v>
      </c>
      <c r="L4799" s="0" t="n">
        <f aca="false">IF(C4799=1,0,MIN(F4799-K4799,Assumptions!$C$15,MAX(0,$B$10-O4798-M4799)))</f>
        <v>81.2553492492848</v>
      </c>
      <c r="M4799" s="0" t="n">
        <f aca="false">'Profiles 8760'!H4788</f>
        <v>132400</v>
      </c>
      <c r="N4799" s="0" t="n">
        <f aca="false">J4799+L4799</f>
        <v>81.2553492492848</v>
      </c>
      <c r="O4799" s="0" t="n">
        <f aca="false">O4798+N4799</f>
        <v>449673.975765585</v>
      </c>
      <c r="P4799" s="0" t="n">
        <f aca="false">MIN($B$5,P4798+K4799*$B$6-I4799)</f>
        <v>510.81</v>
      </c>
      <c r="Q4799" s="0" t="n">
        <f aca="false">MAX(0,F4799-H4799-K4799-L4799)</f>
        <v>0</v>
      </c>
    </row>
    <row r="4800" customFormat="false" ht="15" hidden="false" customHeight="false" outlineLevel="0" collapsed="false">
      <c r="A4800" s="0" t="n">
        <f aca="false">'Profiles 8760'!A4789</f>
        <v>4787</v>
      </c>
      <c r="B4800" s="0" t="n">
        <f aca="false">'Profiles 8760'!B4789</f>
        <v>7</v>
      </c>
      <c r="C4800" s="0" t="n">
        <f aca="false">'Profiles 8760'!E4789</f>
        <v>0</v>
      </c>
      <c r="D4800" s="0" t="n">
        <f aca="false">'Profiles 8760'!F4789</f>
        <v>0.763857</v>
      </c>
      <c r="E4800" s="0" t="n">
        <f aca="false">'Profiles 8760'!G4789</f>
        <v>1</v>
      </c>
      <c r="F4800" s="0" t="n">
        <f aca="false">D4800*Assumptions!$C$11*$B$7+E4800*Assumptions!$C$12*$B$8</f>
        <v>261.5019016</v>
      </c>
      <c r="G4800" s="0" t="n">
        <f aca="false">C4800*Assumptions!$C$15</f>
        <v>0</v>
      </c>
      <c r="H4800" s="0" t="n">
        <f aca="false">MIN(F4800,G4800)</f>
        <v>0</v>
      </c>
      <c r="I4800" s="0" t="n">
        <f aca="false">IF(C4800=1,MIN(G4800-H4800,Assumptions!$C$13,P4799),0)</f>
        <v>0</v>
      </c>
      <c r="J4800" s="0" t="n">
        <f aca="false">H4800+I4800</f>
        <v>0</v>
      </c>
      <c r="K4800" s="0" t="n">
        <f aca="false">MIN(IF(C4800=1,F4800-H4800,F4800),Assumptions!$C$13,MAX(0,($B$5-P4799)/$B$6))</f>
        <v>0</v>
      </c>
      <c r="L4800" s="0" t="n">
        <f aca="false">IF(C4800=1,0,MIN(F4800-K4800,Assumptions!$C$15,MAX(0,$B$10-O4799-M4800)))</f>
        <v>200</v>
      </c>
      <c r="M4800" s="0" t="n">
        <f aca="false">'Profiles 8760'!H4789</f>
        <v>132400</v>
      </c>
      <c r="N4800" s="0" t="n">
        <f aca="false">J4800+L4800</f>
        <v>200</v>
      </c>
      <c r="O4800" s="0" t="n">
        <f aca="false">O4799+N4800</f>
        <v>449873.975765585</v>
      </c>
      <c r="P4800" s="0" t="n">
        <f aca="false">MIN($B$5,P4799+K4800*$B$6-I4800)</f>
        <v>510.81</v>
      </c>
      <c r="Q4800" s="0" t="n">
        <f aca="false">MAX(0,F4800-H4800-K4800-L4800)</f>
        <v>61.5019016</v>
      </c>
    </row>
    <row r="4801" customFormat="false" ht="15" hidden="false" customHeight="false" outlineLevel="0" collapsed="false">
      <c r="A4801" s="0" t="n">
        <f aca="false">'Profiles 8760'!A4790</f>
        <v>4788</v>
      </c>
      <c r="B4801" s="0" t="n">
        <f aca="false">'Profiles 8760'!B4790</f>
        <v>7</v>
      </c>
      <c r="C4801" s="0" t="n">
        <f aca="false">'Profiles 8760'!E4790</f>
        <v>0</v>
      </c>
      <c r="D4801" s="0" t="n">
        <f aca="false">'Profiles 8760'!F4790</f>
        <v>0.858444</v>
      </c>
      <c r="E4801" s="0" t="n">
        <f aca="false">'Profiles 8760'!G4790</f>
        <v>1</v>
      </c>
      <c r="F4801" s="0" t="n">
        <f aca="false">D4801*Assumptions!$C$11*$B$7+E4801*Assumptions!$C$12*$B$8</f>
        <v>288.8186272</v>
      </c>
      <c r="G4801" s="0" t="n">
        <f aca="false">C4801*Assumptions!$C$15</f>
        <v>0</v>
      </c>
      <c r="H4801" s="0" t="n">
        <f aca="false">MIN(F4801,G4801)</f>
        <v>0</v>
      </c>
      <c r="I4801" s="0" t="n">
        <f aca="false">IF(C4801=1,MIN(G4801-H4801,Assumptions!$C$13,P4800),0)</f>
        <v>0</v>
      </c>
      <c r="J4801" s="0" t="n">
        <f aca="false">H4801+I4801</f>
        <v>0</v>
      </c>
      <c r="K4801" s="0" t="n">
        <f aca="false">MIN(IF(C4801=1,F4801-H4801,F4801),Assumptions!$C$13,MAX(0,($B$5-P4800)/$B$6))</f>
        <v>0</v>
      </c>
      <c r="L4801" s="0" t="n">
        <f aca="false">IF(C4801=1,0,MIN(F4801-K4801,Assumptions!$C$15,MAX(0,$B$10-O4800-M4801)))</f>
        <v>200</v>
      </c>
      <c r="M4801" s="0" t="n">
        <f aca="false">'Profiles 8760'!H4790</f>
        <v>132400</v>
      </c>
      <c r="N4801" s="0" t="n">
        <f aca="false">J4801+L4801</f>
        <v>200</v>
      </c>
      <c r="O4801" s="0" t="n">
        <f aca="false">O4800+N4801</f>
        <v>450073.975765585</v>
      </c>
      <c r="P4801" s="0" t="n">
        <f aca="false">MIN($B$5,P4800+K4801*$B$6-I4801)</f>
        <v>510.81</v>
      </c>
      <c r="Q4801" s="0" t="n">
        <f aca="false">MAX(0,F4801-H4801-K4801-L4801)</f>
        <v>88.8186272</v>
      </c>
    </row>
    <row r="4802" customFormat="false" ht="15" hidden="false" customHeight="false" outlineLevel="0" collapsed="false">
      <c r="A4802" s="0" t="n">
        <f aca="false">'Profiles 8760'!A4791</f>
        <v>4789</v>
      </c>
      <c r="B4802" s="0" t="n">
        <f aca="false">'Profiles 8760'!B4791</f>
        <v>7</v>
      </c>
      <c r="C4802" s="0" t="n">
        <f aca="false">'Profiles 8760'!E4791</f>
        <v>0</v>
      </c>
      <c r="D4802" s="0" t="n">
        <f aca="false">'Profiles 8760'!F4791</f>
        <v>0.891199</v>
      </c>
      <c r="E4802" s="0" t="n">
        <f aca="false">'Profiles 8760'!G4791</f>
        <v>1</v>
      </c>
      <c r="F4802" s="0" t="n">
        <f aca="false">D4802*Assumptions!$C$11*$B$7+E4802*Assumptions!$C$12*$B$8</f>
        <v>298.2782712</v>
      </c>
      <c r="G4802" s="0" t="n">
        <f aca="false">C4802*Assumptions!$C$15</f>
        <v>0</v>
      </c>
      <c r="H4802" s="0" t="n">
        <f aca="false">MIN(F4802,G4802)</f>
        <v>0</v>
      </c>
      <c r="I4802" s="0" t="n">
        <f aca="false">IF(C4802=1,MIN(G4802-H4802,Assumptions!$C$13,P4801),0)</f>
        <v>0</v>
      </c>
      <c r="J4802" s="0" t="n">
        <f aca="false">H4802+I4802</f>
        <v>0</v>
      </c>
      <c r="K4802" s="0" t="n">
        <f aca="false">MIN(IF(C4802=1,F4802-H4802,F4802),Assumptions!$C$13,MAX(0,($B$5-P4801)/$B$6))</f>
        <v>0</v>
      </c>
      <c r="L4802" s="0" t="n">
        <f aca="false">IF(C4802=1,0,MIN(F4802-K4802,Assumptions!$C$15,MAX(0,$B$10-O4801-M4802)))</f>
        <v>200</v>
      </c>
      <c r="M4802" s="0" t="n">
        <f aca="false">'Profiles 8760'!H4791</f>
        <v>132400</v>
      </c>
      <c r="N4802" s="0" t="n">
        <f aca="false">J4802+L4802</f>
        <v>200</v>
      </c>
      <c r="O4802" s="0" t="n">
        <f aca="false">O4801+N4802</f>
        <v>450273.975765585</v>
      </c>
      <c r="P4802" s="0" t="n">
        <f aca="false">MIN($B$5,P4801+K4802*$B$6-I4802)</f>
        <v>510.81</v>
      </c>
      <c r="Q4802" s="0" t="n">
        <f aca="false">MAX(0,F4802-H4802-K4802-L4802)</f>
        <v>98.2782712</v>
      </c>
    </row>
    <row r="4803" customFormat="false" ht="15" hidden="false" customHeight="false" outlineLevel="0" collapsed="false">
      <c r="A4803" s="0" t="n">
        <f aca="false">'Profiles 8760'!A4792</f>
        <v>4790</v>
      </c>
      <c r="B4803" s="0" t="n">
        <f aca="false">'Profiles 8760'!B4792</f>
        <v>7</v>
      </c>
      <c r="C4803" s="0" t="n">
        <f aca="false">'Profiles 8760'!E4792</f>
        <v>0</v>
      </c>
      <c r="D4803" s="0" t="n">
        <f aca="false">'Profiles 8760'!F4792</f>
        <v>0.858444</v>
      </c>
      <c r="E4803" s="0" t="n">
        <f aca="false">'Profiles 8760'!G4792</f>
        <v>1</v>
      </c>
      <c r="F4803" s="0" t="n">
        <f aca="false">D4803*Assumptions!$C$11*$B$7+E4803*Assumptions!$C$12*$B$8</f>
        <v>288.8186272</v>
      </c>
      <c r="G4803" s="0" t="n">
        <f aca="false">C4803*Assumptions!$C$15</f>
        <v>0</v>
      </c>
      <c r="H4803" s="0" t="n">
        <f aca="false">MIN(F4803,G4803)</f>
        <v>0</v>
      </c>
      <c r="I4803" s="0" t="n">
        <f aca="false">IF(C4803=1,MIN(G4803-H4803,Assumptions!$C$13,P4802),0)</f>
        <v>0</v>
      </c>
      <c r="J4803" s="0" t="n">
        <f aca="false">H4803+I4803</f>
        <v>0</v>
      </c>
      <c r="K4803" s="0" t="n">
        <f aca="false">MIN(IF(C4803=1,F4803-H4803,F4803),Assumptions!$C$13,MAX(0,($B$5-P4802)/$B$6))</f>
        <v>0</v>
      </c>
      <c r="L4803" s="0" t="n">
        <f aca="false">IF(C4803=1,0,MIN(F4803-K4803,Assumptions!$C$15,MAX(0,$B$10-O4802-M4803)))</f>
        <v>200</v>
      </c>
      <c r="M4803" s="0" t="n">
        <f aca="false">'Profiles 8760'!H4792</f>
        <v>132400</v>
      </c>
      <c r="N4803" s="0" t="n">
        <f aca="false">J4803+L4803</f>
        <v>200</v>
      </c>
      <c r="O4803" s="0" t="n">
        <f aca="false">O4802+N4803</f>
        <v>450473.975765585</v>
      </c>
      <c r="P4803" s="0" t="n">
        <f aca="false">MIN($B$5,P4802+K4803*$B$6-I4803)</f>
        <v>510.81</v>
      </c>
      <c r="Q4803" s="0" t="n">
        <f aca="false">MAX(0,F4803-H4803-K4803-L4803)</f>
        <v>88.8186272</v>
      </c>
    </row>
    <row r="4804" customFormat="false" ht="15" hidden="false" customHeight="false" outlineLevel="0" collapsed="false">
      <c r="A4804" s="0" t="n">
        <f aca="false">'Profiles 8760'!A4793</f>
        <v>4791</v>
      </c>
      <c r="B4804" s="0" t="n">
        <f aca="false">'Profiles 8760'!B4793</f>
        <v>7</v>
      </c>
      <c r="C4804" s="0" t="n">
        <f aca="false">'Profiles 8760'!E4793</f>
        <v>0</v>
      </c>
      <c r="D4804" s="0" t="n">
        <f aca="false">'Profiles 8760'!F4793</f>
        <v>0.763857</v>
      </c>
      <c r="E4804" s="0" t="n">
        <f aca="false">'Profiles 8760'!G4793</f>
        <v>1</v>
      </c>
      <c r="F4804" s="0" t="n">
        <f aca="false">D4804*Assumptions!$C$11*$B$7+E4804*Assumptions!$C$12*$B$8</f>
        <v>261.5019016</v>
      </c>
      <c r="G4804" s="0" t="n">
        <f aca="false">C4804*Assumptions!$C$15</f>
        <v>0</v>
      </c>
      <c r="H4804" s="0" t="n">
        <f aca="false">MIN(F4804,G4804)</f>
        <v>0</v>
      </c>
      <c r="I4804" s="0" t="n">
        <f aca="false">IF(C4804=1,MIN(G4804-H4804,Assumptions!$C$13,P4803),0)</f>
        <v>0</v>
      </c>
      <c r="J4804" s="0" t="n">
        <f aca="false">H4804+I4804</f>
        <v>0</v>
      </c>
      <c r="K4804" s="0" t="n">
        <f aca="false">MIN(IF(C4804=1,F4804-H4804,F4804),Assumptions!$C$13,MAX(0,($B$5-P4803)/$B$6))</f>
        <v>0</v>
      </c>
      <c r="L4804" s="0" t="n">
        <f aca="false">IF(C4804=1,0,MIN(F4804-K4804,Assumptions!$C$15,MAX(0,$B$10-O4803-M4804)))</f>
        <v>200</v>
      </c>
      <c r="M4804" s="0" t="n">
        <f aca="false">'Profiles 8760'!H4793</f>
        <v>132400</v>
      </c>
      <c r="N4804" s="0" t="n">
        <f aca="false">J4804+L4804</f>
        <v>200</v>
      </c>
      <c r="O4804" s="0" t="n">
        <f aca="false">O4803+N4804</f>
        <v>450673.975765585</v>
      </c>
      <c r="P4804" s="0" t="n">
        <f aca="false">MIN($B$5,P4803+K4804*$B$6-I4804)</f>
        <v>510.81</v>
      </c>
      <c r="Q4804" s="0" t="n">
        <f aca="false">MAX(0,F4804-H4804-K4804-L4804)</f>
        <v>61.5019016</v>
      </c>
    </row>
    <row r="4805" customFormat="false" ht="15" hidden="false" customHeight="false" outlineLevel="0" collapsed="false">
      <c r="A4805" s="0" t="n">
        <f aca="false">'Profiles 8760'!A4794</f>
        <v>4792</v>
      </c>
      <c r="B4805" s="0" t="n">
        <f aca="false">'Profiles 8760'!B4794</f>
        <v>7</v>
      </c>
      <c r="C4805" s="0" t="n">
        <f aca="false">'Profiles 8760'!E4794</f>
        <v>0</v>
      </c>
      <c r="D4805" s="0" t="n">
        <f aca="false">'Profiles 8760'!F4794</f>
        <v>0.618217</v>
      </c>
      <c r="E4805" s="0" t="n">
        <f aca="false">'Profiles 8760'!G4794</f>
        <v>1</v>
      </c>
      <c r="F4805" s="0" t="n">
        <f aca="false">D4805*Assumptions!$C$11*$B$7+E4805*Assumptions!$C$12*$B$8</f>
        <v>219.4410696</v>
      </c>
      <c r="G4805" s="0" t="n">
        <f aca="false">C4805*Assumptions!$C$15</f>
        <v>0</v>
      </c>
      <c r="H4805" s="0" t="n">
        <f aca="false">MIN(F4805,G4805)</f>
        <v>0</v>
      </c>
      <c r="I4805" s="0" t="n">
        <f aca="false">IF(C4805=1,MIN(G4805-H4805,Assumptions!$C$13,P4804),0)</f>
        <v>0</v>
      </c>
      <c r="J4805" s="0" t="n">
        <f aca="false">H4805+I4805</f>
        <v>0</v>
      </c>
      <c r="K4805" s="0" t="n">
        <f aca="false">MIN(IF(C4805=1,F4805-H4805,F4805),Assumptions!$C$13,MAX(0,($B$5-P4804)/$B$6))</f>
        <v>0</v>
      </c>
      <c r="L4805" s="0" t="n">
        <f aca="false">IF(C4805=1,0,MIN(F4805-K4805,Assumptions!$C$15,MAX(0,$B$10-O4804-M4805)))</f>
        <v>200</v>
      </c>
      <c r="M4805" s="0" t="n">
        <f aca="false">'Profiles 8760'!H4794</f>
        <v>132400</v>
      </c>
      <c r="N4805" s="0" t="n">
        <f aca="false">J4805+L4805</f>
        <v>200</v>
      </c>
      <c r="O4805" s="0" t="n">
        <f aca="false">O4804+N4805</f>
        <v>450873.975765585</v>
      </c>
      <c r="P4805" s="0" t="n">
        <f aca="false">MIN($B$5,P4804+K4805*$B$6-I4805)</f>
        <v>510.81</v>
      </c>
      <c r="Q4805" s="0" t="n">
        <f aca="false">MAX(0,F4805-H4805-K4805-L4805)</f>
        <v>19.4410696</v>
      </c>
    </row>
    <row r="4806" customFormat="false" ht="15" hidden="false" customHeight="false" outlineLevel="0" collapsed="false">
      <c r="A4806" s="0" t="n">
        <f aca="false">'Profiles 8760'!A4795</f>
        <v>4793</v>
      </c>
      <c r="B4806" s="0" t="n">
        <f aca="false">'Profiles 8760'!B4795</f>
        <v>7</v>
      </c>
      <c r="C4806" s="0" t="n">
        <f aca="false">'Profiles 8760'!E4795</f>
        <v>0</v>
      </c>
      <c r="D4806" s="0" t="n">
        <f aca="false">'Profiles 8760'!F4795</f>
        <v>0.438718</v>
      </c>
      <c r="E4806" s="0" t="n">
        <f aca="false">'Profiles 8760'!G4795</f>
        <v>0.99646</v>
      </c>
      <c r="F4806" s="0" t="n">
        <f aca="false">D4806*Assumptions!$C$11*$B$7+E4806*Assumptions!$C$12*$B$8</f>
        <v>167.4569724</v>
      </c>
      <c r="G4806" s="0" t="n">
        <f aca="false">C4806*Assumptions!$C$15</f>
        <v>0</v>
      </c>
      <c r="H4806" s="0" t="n">
        <f aca="false">MIN(F4806,G4806)</f>
        <v>0</v>
      </c>
      <c r="I4806" s="0" t="n">
        <f aca="false">IF(C4806=1,MIN(G4806-H4806,Assumptions!$C$13,P4805),0)</f>
        <v>0</v>
      </c>
      <c r="J4806" s="0" t="n">
        <f aca="false">H4806+I4806</f>
        <v>0</v>
      </c>
      <c r="K4806" s="0" t="n">
        <f aca="false">MIN(IF(C4806=1,F4806-H4806,F4806),Assumptions!$C$13,MAX(0,($B$5-P4805)/$B$6))</f>
        <v>0</v>
      </c>
      <c r="L4806" s="0" t="n">
        <f aca="false">IF(C4806=1,0,MIN(F4806-K4806,Assumptions!$C$15,MAX(0,$B$10-O4805-M4806)))</f>
        <v>167.4569724</v>
      </c>
      <c r="M4806" s="0" t="n">
        <f aca="false">'Profiles 8760'!H4795</f>
        <v>132400</v>
      </c>
      <c r="N4806" s="0" t="n">
        <f aca="false">J4806+L4806</f>
        <v>167.4569724</v>
      </c>
      <c r="O4806" s="0" t="n">
        <f aca="false">O4805+N4806</f>
        <v>451041.432737985</v>
      </c>
      <c r="P4806" s="0" t="n">
        <f aca="false">MIN($B$5,P4805+K4806*$B$6-I4806)</f>
        <v>510.81</v>
      </c>
      <c r="Q4806" s="0" t="n">
        <f aca="false">MAX(0,F4806-H4806-K4806-L4806)</f>
        <v>0</v>
      </c>
    </row>
    <row r="4807" customFormat="false" ht="15" hidden="false" customHeight="false" outlineLevel="0" collapsed="false">
      <c r="A4807" s="0" t="n">
        <f aca="false">'Profiles 8760'!A4796</f>
        <v>4794</v>
      </c>
      <c r="B4807" s="0" t="n">
        <f aca="false">'Profiles 8760'!B4796</f>
        <v>7</v>
      </c>
      <c r="C4807" s="0" t="n">
        <f aca="false">'Profiles 8760'!E4796</f>
        <v>0</v>
      </c>
      <c r="D4807" s="0" t="n">
        <f aca="false">'Profiles 8760'!F4796</f>
        <v>0.248334</v>
      </c>
      <c r="E4807" s="0" t="n">
        <f aca="false">'Profiles 8760'!G4796</f>
        <v>0.694894</v>
      </c>
      <c r="F4807" s="0" t="n">
        <f aca="false">D4807*Assumptions!$C$11*$B$7+E4807*Assumptions!$C$12*$B$8</f>
        <v>100.1400238</v>
      </c>
      <c r="G4807" s="0" t="n">
        <f aca="false">C4807*Assumptions!$C$15</f>
        <v>0</v>
      </c>
      <c r="H4807" s="0" t="n">
        <f aca="false">MIN(F4807,G4807)</f>
        <v>0</v>
      </c>
      <c r="I4807" s="0" t="n">
        <f aca="false">IF(C4807=1,MIN(G4807-H4807,Assumptions!$C$13,P4806),0)</f>
        <v>0</v>
      </c>
      <c r="J4807" s="0" t="n">
        <f aca="false">H4807+I4807</f>
        <v>0</v>
      </c>
      <c r="K4807" s="0" t="n">
        <f aca="false">MIN(IF(C4807=1,F4807-H4807,F4807),Assumptions!$C$13,MAX(0,($B$5-P4806)/$B$6))</f>
        <v>0</v>
      </c>
      <c r="L4807" s="0" t="n">
        <f aca="false">IF(C4807=1,0,MIN(F4807-K4807,Assumptions!$C$15,MAX(0,$B$10-O4806-M4807)))</f>
        <v>100.1400238</v>
      </c>
      <c r="M4807" s="0" t="n">
        <f aca="false">'Profiles 8760'!H4796</f>
        <v>132400</v>
      </c>
      <c r="N4807" s="0" t="n">
        <f aca="false">J4807+L4807</f>
        <v>100.1400238</v>
      </c>
      <c r="O4807" s="0" t="n">
        <f aca="false">O4806+N4807</f>
        <v>451141.572761785</v>
      </c>
      <c r="P4807" s="0" t="n">
        <f aca="false">MIN($B$5,P4806+K4807*$B$6-I4807)</f>
        <v>510.81</v>
      </c>
      <c r="Q4807" s="0" t="n">
        <f aca="false">MAX(0,F4807-H4807-K4807-L4807)</f>
        <v>0</v>
      </c>
    </row>
    <row r="4808" customFormat="false" ht="15" hidden="false" customHeight="false" outlineLevel="0" collapsed="false">
      <c r="A4808" s="0" t="n">
        <f aca="false">'Profiles 8760'!A4797</f>
        <v>4795</v>
      </c>
      <c r="B4808" s="0" t="n">
        <f aca="false">'Profiles 8760'!B4797</f>
        <v>7</v>
      </c>
      <c r="C4808" s="0" t="n">
        <f aca="false">'Profiles 8760'!E4797</f>
        <v>0</v>
      </c>
      <c r="D4808" s="0" t="n">
        <f aca="false">'Profiles 8760'!F4797</f>
        <v>0.07723</v>
      </c>
      <c r="E4808" s="0" t="n">
        <f aca="false">'Profiles 8760'!G4797</f>
        <v>0.479866</v>
      </c>
      <c r="F4808" s="0" t="n">
        <f aca="false">D4808*Assumptions!$C$11*$B$7+E4808*Assumptions!$C$12*$B$8</f>
        <v>41.9305434</v>
      </c>
      <c r="G4808" s="0" t="n">
        <f aca="false">C4808*Assumptions!$C$15</f>
        <v>0</v>
      </c>
      <c r="H4808" s="0" t="n">
        <f aca="false">MIN(F4808,G4808)</f>
        <v>0</v>
      </c>
      <c r="I4808" s="0" t="n">
        <f aca="false">IF(C4808=1,MIN(G4808-H4808,Assumptions!$C$13,P4807),0)</f>
        <v>0</v>
      </c>
      <c r="J4808" s="0" t="n">
        <f aca="false">H4808+I4808</f>
        <v>0</v>
      </c>
      <c r="K4808" s="0" t="n">
        <f aca="false">MIN(IF(C4808=1,F4808-H4808,F4808),Assumptions!$C$13,MAX(0,($B$5-P4807)/$B$6))</f>
        <v>0</v>
      </c>
      <c r="L4808" s="0" t="n">
        <f aca="false">IF(C4808=1,0,MIN(F4808-K4808,Assumptions!$C$15,MAX(0,$B$10-O4807-M4808)))</f>
        <v>41.9305434</v>
      </c>
      <c r="M4808" s="0" t="n">
        <f aca="false">'Profiles 8760'!H4797</f>
        <v>132400</v>
      </c>
      <c r="N4808" s="0" t="n">
        <f aca="false">J4808+L4808</f>
        <v>41.9305434</v>
      </c>
      <c r="O4808" s="0" t="n">
        <f aca="false">O4807+N4808</f>
        <v>451183.503305185</v>
      </c>
      <c r="P4808" s="0" t="n">
        <f aca="false">MIN($B$5,P4807+K4808*$B$6-I4808)</f>
        <v>510.81</v>
      </c>
      <c r="Q4808" s="0" t="n">
        <f aca="false">MAX(0,F4808-H4808-K4808-L4808)</f>
        <v>0</v>
      </c>
    </row>
    <row r="4809" customFormat="false" ht="15" hidden="false" customHeight="false" outlineLevel="0" collapsed="false">
      <c r="A4809" s="0" t="n">
        <f aca="false">'Profiles 8760'!A4798</f>
        <v>4796</v>
      </c>
      <c r="B4809" s="0" t="n">
        <f aca="false">'Profiles 8760'!B4798</f>
        <v>7</v>
      </c>
      <c r="C4809" s="0" t="n">
        <f aca="false">'Profiles 8760'!E4798</f>
        <v>1</v>
      </c>
      <c r="D4809" s="0" t="n">
        <f aca="false">'Profiles 8760'!F4798</f>
        <v>0</v>
      </c>
      <c r="E4809" s="0" t="n">
        <f aca="false">'Profiles 8760'!G4798</f>
        <v>0.437972</v>
      </c>
      <c r="F4809" s="0" t="n">
        <f aca="false">D4809*Assumptions!$C$11*$B$7+E4809*Assumptions!$C$12*$B$8</f>
        <v>17.9130548</v>
      </c>
      <c r="G4809" s="0" t="n">
        <f aca="false">C4809*Assumptions!$C$15</f>
        <v>200</v>
      </c>
      <c r="H4809" s="0" t="n">
        <f aca="false">MIN(F4809,G4809)</f>
        <v>17.9130548</v>
      </c>
      <c r="I4809" s="0" t="n">
        <f aca="false">IF(C4809=1,MIN(G4809-H4809,Assumptions!$C$13,P4808),0)</f>
        <v>180</v>
      </c>
      <c r="J4809" s="0" t="n">
        <f aca="false">H4809+I4809</f>
        <v>197.9130548</v>
      </c>
      <c r="K4809" s="0" t="n">
        <f aca="false">MIN(IF(C4809=1,F4809-H4809,F4809),Assumptions!$C$13,MAX(0,($B$5-P4808)/$B$6))</f>
        <v>0</v>
      </c>
      <c r="L4809" s="0" t="n">
        <f aca="false">IF(C4809=1,0,MIN(F4809-K4809,Assumptions!$C$15,MAX(0,$B$10-O4808-M4809)))</f>
        <v>0</v>
      </c>
      <c r="M4809" s="0" t="n">
        <f aca="false">'Profiles 8760'!H4798</f>
        <v>132200</v>
      </c>
      <c r="N4809" s="0" t="n">
        <f aca="false">J4809+L4809</f>
        <v>197.9130548</v>
      </c>
      <c r="O4809" s="0" t="n">
        <f aca="false">O4808+N4809</f>
        <v>451381.416359985</v>
      </c>
      <c r="P4809" s="0" t="n">
        <f aca="false">MIN($B$5,P4808+K4809*$B$6-I4809)</f>
        <v>330.81</v>
      </c>
      <c r="Q4809" s="0" t="n">
        <f aca="false">MAX(0,F4809-H4809-K4809-L4809)</f>
        <v>0</v>
      </c>
    </row>
    <row r="4810" customFormat="false" ht="15" hidden="false" customHeight="false" outlineLevel="0" collapsed="false">
      <c r="A4810" s="0" t="n">
        <f aca="false">'Profiles 8760'!A4799</f>
        <v>4797</v>
      </c>
      <c r="B4810" s="0" t="n">
        <f aca="false">'Profiles 8760'!B4799</f>
        <v>7</v>
      </c>
      <c r="C4810" s="0" t="n">
        <f aca="false">'Profiles 8760'!E4799</f>
        <v>1</v>
      </c>
      <c r="D4810" s="0" t="n">
        <f aca="false">'Profiles 8760'!F4799</f>
        <v>0</v>
      </c>
      <c r="E4810" s="0" t="n">
        <f aca="false">'Profiles 8760'!G4799</f>
        <v>0.381849</v>
      </c>
      <c r="F4810" s="0" t="n">
        <f aca="false">D4810*Assumptions!$C$11*$B$7+E4810*Assumptions!$C$12*$B$8</f>
        <v>15.6176241</v>
      </c>
      <c r="G4810" s="0" t="n">
        <f aca="false">C4810*Assumptions!$C$15</f>
        <v>200</v>
      </c>
      <c r="H4810" s="0" t="n">
        <f aca="false">MIN(F4810,G4810)</f>
        <v>15.6176241</v>
      </c>
      <c r="I4810" s="0" t="n">
        <f aca="false">IF(C4810=1,MIN(G4810-H4810,Assumptions!$C$13,P4809),0)</f>
        <v>180</v>
      </c>
      <c r="J4810" s="0" t="n">
        <f aca="false">H4810+I4810</f>
        <v>195.6176241</v>
      </c>
      <c r="K4810" s="0" t="n">
        <f aca="false">MIN(IF(C4810=1,F4810-H4810,F4810),Assumptions!$C$13,MAX(0,($B$5-P4809)/$B$6))</f>
        <v>0</v>
      </c>
      <c r="L4810" s="0" t="n">
        <f aca="false">IF(C4810=1,0,MIN(F4810-K4810,Assumptions!$C$15,MAX(0,$B$10-O4809-M4810)))</f>
        <v>0</v>
      </c>
      <c r="M4810" s="0" t="n">
        <f aca="false">'Profiles 8760'!H4799</f>
        <v>132000</v>
      </c>
      <c r="N4810" s="0" t="n">
        <f aca="false">J4810+L4810</f>
        <v>195.6176241</v>
      </c>
      <c r="O4810" s="0" t="n">
        <f aca="false">O4809+N4810</f>
        <v>451577.033984085</v>
      </c>
      <c r="P4810" s="0" t="n">
        <f aca="false">MIN($B$5,P4809+K4810*$B$6-I4810)</f>
        <v>150.81</v>
      </c>
      <c r="Q4810" s="0" t="n">
        <f aca="false">MAX(0,F4810-H4810-K4810-L4810)</f>
        <v>0</v>
      </c>
    </row>
    <row r="4811" customFormat="false" ht="15" hidden="false" customHeight="false" outlineLevel="0" collapsed="false">
      <c r="A4811" s="0" t="n">
        <f aca="false">'Profiles 8760'!A4800</f>
        <v>4798</v>
      </c>
      <c r="B4811" s="0" t="n">
        <f aca="false">'Profiles 8760'!B4800</f>
        <v>7</v>
      </c>
      <c r="C4811" s="0" t="n">
        <f aca="false">'Profiles 8760'!E4800</f>
        <v>0</v>
      </c>
      <c r="D4811" s="0" t="n">
        <f aca="false">'Profiles 8760'!F4800</f>
        <v>0</v>
      </c>
      <c r="E4811" s="0" t="n">
        <f aca="false">'Profiles 8760'!G4800</f>
        <v>0.373302</v>
      </c>
      <c r="F4811" s="0" t="n">
        <f aca="false">D4811*Assumptions!$C$11*$B$7+E4811*Assumptions!$C$12*$B$8</f>
        <v>15.2680518</v>
      </c>
      <c r="G4811" s="0" t="n">
        <f aca="false">C4811*Assumptions!$C$15</f>
        <v>0</v>
      </c>
      <c r="H4811" s="0" t="n">
        <f aca="false">MIN(F4811,G4811)</f>
        <v>0</v>
      </c>
      <c r="I4811" s="0" t="n">
        <f aca="false">IF(C4811=1,MIN(G4811-H4811,Assumptions!$C$13,P4810),0)</f>
        <v>0</v>
      </c>
      <c r="J4811" s="0" t="n">
        <f aca="false">H4811+I4811</f>
        <v>0</v>
      </c>
      <c r="K4811" s="0" t="n">
        <f aca="false">MIN(IF(C4811=1,F4811-H4811,F4811),Assumptions!$C$13,MAX(0,($B$5-P4810)/$B$6))</f>
        <v>15.2680518</v>
      </c>
      <c r="L4811" s="0" t="n">
        <f aca="false">IF(C4811=1,0,MIN(F4811-K4811,Assumptions!$C$15,MAX(0,$B$10-O4810-M4811)))</f>
        <v>0</v>
      </c>
      <c r="M4811" s="0" t="n">
        <f aca="false">'Profiles 8760'!H4800</f>
        <v>132000</v>
      </c>
      <c r="N4811" s="0" t="n">
        <f aca="false">J4811+L4811</f>
        <v>0</v>
      </c>
      <c r="O4811" s="0" t="n">
        <f aca="false">O4810+N4811</f>
        <v>451577.033984085</v>
      </c>
      <c r="P4811" s="0" t="n">
        <f aca="false">MIN($B$5,P4810+K4811*$B$6-I4811)</f>
        <v>164.04434730024</v>
      </c>
      <c r="Q4811" s="0" t="n">
        <f aca="false">MAX(0,F4811-H4811-K4811-L4811)</f>
        <v>0</v>
      </c>
    </row>
    <row r="4812" customFormat="false" ht="15" hidden="false" customHeight="false" outlineLevel="0" collapsed="false">
      <c r="A4812" s="0" t="n">
        <f aca="false">'Profiles 8760'!A4801</f>
        <v>4799</v>
      </c>
      <c r="B4812" s="0" t="n">
        <f aca="false">'Profiles 8760'!B4801</f>
        <v>7</v>
      </c>
      <c r="C4812" s="0" t="n">
        <f aca="false">'Profiles 8760'!E4801</f>
        <v>0</v>
      </c>
      <c r="D4812" s="0" t="n">
        <f aca="false">'Profiles 8760'!F4801</f>
        <v>0</v>
      </c>
      <c r="E4812" s="0" t="n">
        <f aca="false">'Profiles 8760'!G4801</f>
        <v>0.359521</v>
      </c>
      <c r="F4812" s="0" t="n">
        <f aca="false">D4812*Assumptions!$C$11*$B$7+E4812*Assumptions!$C$12*$B$8</f>
        <v>14.7044089</v>
      </c>
      <c r="G4812" s="0" t="n">
        <f aca="false">C4812*Assumptions!$C$15</f>
        <v>0</v>
      </c>
      <c r="H4812" s="0" t="n">
        <f aca="false">MIN(F4812,G4812)</f>
        <v>0</v>
      </c>
      <c r="I4812" s="0" t="n">
        <f aca="false">IF(C4812=1,MIN(G4812-H4812,Assumptions!$C$13,P4811),0)</f>
        <v>0</v>
      </c>
      <c r="J4812" s="0" t="n">
        <f aca="false">H4812+I4812</f>
        <v>0</v>
      </c>
      <c r="K4812" s="0" t="n">
        <f aca="false">MIN(IF(C4812=1,F4812-H4812,F4812),Assumptions!$C$13,MAX(0,($B$5-P4811)/$B$6))</f>
        <v>14.7044089</v>
      </c>
      <c r="L4812" s="0" t="n">
        <f aca="false">IF(C4812=1,0,MIN(F4812-K4812,Assumptions!$C$15,MAX(0,$B$10-O4811-M4812)))</f>
        <v>0</v>
      </c>
      <c r="M4812" s="0" t="n">
        <f aca="false">'Profiles 8760'!H4801</f>
        <v>132000</v>
      </c>
      <c r="N4812" s="0" t="n">
        <f aca="false">J4812+L4812</f>
        <v>0</v>
      </c>
      <c r="O4812" s="0" t="n">
        <f aca="false">O4811+N4812</f>
        <v>451577.033984085</v>
      </c>
      <c r="P4812" s="0" t="n">
        <f aca="false">MIN($B$5,P4811+K4812*$B$6-I4812)</f>
        <v>176.79012893476</v>
      </c>
      <c r="Q4812" s="0" t="n">
        <f aca="false">MAX(0,F4812-H4812-K4812-L4812)</f>
        <v>0</v>
      </c>
    </row>
    <row r="4813" customFormat="false" ht="15" hidden="false" customHeight="false" outlineLevel="0" collapsed="false">
      <c r="A4813" s="0" t="n">
        <f aca="false">'Profiles 8760'!A4802</f>
        <v>4800</v>
      </c>
      <c r="B4813" s="0" t="n">
        <f aca="false">'Profiles 8760'!B4802</f>
        <v>7</v>
      </c>
      <c r="C4813" s="0" t="n">
        <f aca="false">'Profiles 8760'!E4802</f>
        <v>0</v>
      </c>
      <c r="D4813" s="0" t="n">
        <f aca="false">'Profiles 8760'!F4802</f>
        <v>0</v>
      </c>
      <c r="E4813" s="0" t="n">
        <f aca="false">'Profiles 8760'!G4802</f>
        <v>0.290576</v>
      </c>
      <c r="F4813" s="0" t="n">
        <f aca="false">D4813*Assumptions!$C$11*$B$7+E4813*Assumptions!$C$12*$B$8</f>
        <v>11.8845584</v>
      </c>
      <c r="G4813" s="0" t="n">
        <f aca="false">C4813*Assumptions!$C$15</f>
        <v>0</v>
      </c>
      <c r="H4813" s="0" t="n">
        <f aca="false">MIN(F4813,G4813)</f>
        <v>0</v>
      </c>
      <c r="I4813" s="0" t="n">
        <f aca="false">IF(C4813=1,MIN(G4813-H4813,Assumptions!$C$13,P4812),0)</f>
        <v>0</v>
      </c>
      <c r="J4813" s="0" t="n">
        <f aca="false">H4813+I4813</f>
        <v>0</v>
      </c>
      <c r="K4813" s="0" t="n">
        <f aca="false">MIN(IF(C4813=1,F4813-H4813,F4813),Assumptions!$C$13,MAX(0,($B$5-P4812)/$B$6))</f>
        <v>11.8845584</v>
      </c>
      <c r="L4813" s="0" t="n">
        <f aca="false">IF(C4813=1,0,MIN(F4813-K4813,Assumptions!$C$15,MAX(0,$B$10-O4812-M4813)))</f>
        <v>0</v>
      </c>
      <c r="M4813" s="0" t="n">
        <f aca="false">'Profiles 8760'!H4802</f>
        <v>132000</v>
      </c>
      <c r="N4813" s="0" t="n">
        <f aca="false">J4813+L4813</f>
        <v>0</v>
      </c>
      <c r="O4813" s="0" t="n">
        <f aca="false">O4812+N4813</f>
        <v>451577.033984085</v>
      </c>
      <c r="P4813" s="0" t="n">
        <f aca="false">MIN($B$5,P4812+K4813*$B$6-I4813)</f>
        <v>187.09166415588</v>
      </c>
      <c r="Q4813" s="0" t="n">
        <f aca="false">MAX(0,F4813-H4813-K4813-L4813)</f>
        <v>0</v>
      </c>
    </row>
    <row r="4814" customFormat="false" ht="15" hidden="false" customHeight="false" outlineLevel="0" collapsed="false">
      <c r="A4814" s="0" t="n">
        <f aca="false">'Profiles 8760'!A4803</f>
        <v>4801</v>
      </c>
      <c r="B4814" s="0" t="n">
        <f aca="false">'Profiles 8760'!B4803</f>
        <v>7</v>
      </c>
      <c r="C4814" s="0" t="n">
        <f aca="false">'Profiles 8760'!E4803</f>
        <v>0</v>
      </c>
      <c r="D4814" s="0" t="n">
        <f aca="false">'Profiles 8760'!F4803</f>
        <v>0</v>
      </c>
      <c r="E4814" s="0" t="n">
        <f aca="false">'Profiles 8760'!G4803</f>
        <v>0.175963</v>
      </c>
      <c r="F4814" s="0" t="n">
        <f aca="false">D4814*Assumptions!$C$11*$B$7+E4814*Assumptions!$C$12*$B$8</f>
        <v>7.1968867</v>
      </c>
      <c r="G4814" s="0" t="n">
        <f aca="false">C4814*Assumptions!$C$15</f>
        <v>0</v>
      </c>
      <c r="H4814" s="0" t="n">
        <f aca="false">MIN(F4814,G4814)</f>
        <v>0</v>
      </c>
      <c r="I4814" s="0" t="n">
        <f aca="false">IF(C4814=1,MIN(G4814-H4814,Assumptions!$C$13,P4813),0)</f>
        <v>0</v>
      </c>
      <c r="J4814" s="0" t="n">
        <f aca="false">H4814+I4814</f>
        <v>0</v>
      </c>
      <c r="K4814" s="0" t="n">
        <f aca="false">MIN(IF(C4814=1,F4814-H4814,F4814),Assumptions!$C$13,MAX(0,($B$5-P4813)/$B$6))</f>
        <v>7.1968867</v>
      </c>
      <c r="L4814" s="0" t="n">
        <f aca="false">IF(C4814=1,0,MIN(F4814-K4814,Assumptions!$C$15,MAX(0,$B$10-O4813-M4814)))</f>
        <v>0</v>
      </c>
      <c r="M4814" s="0" t="n">
        <f aca="false">'Profiles 8760'!H4803</f>
        <v>132000</v>
      </c>
      <c r="N4814" s="0" t="n">
        <f aca="false">J4814+L4814</f>
        <v>0</v>
      </c>
      <c r="O4814" s="0" t="n">
        <f aca="false">O4813+N4814</f>
        <v>451577.033984085</v>
      </c>
      <c r="P4814" s="0" t="n">
        <f aca="false">MIN($B$5,P4813+K4814*$B$6-I4814)</f>
        <v>193.32992554744</v>
      </c>
      <c r="Q4814" s="0" t="n">
        <f aca="false">MAX(0,F4814-H4814-K4814-L4814)</f>
        <v>0</v>
      </c>
    </row>
    <row r="4815" customFormat="false" ht="15" hidden="false" customHeight="false" outlineLevel="0" collapsed="false">
      <c r="A4815" s="0" t="n">
        <f aca="false">'Profiles 8760'!A4804</f>
        <v>4802</v>
      </c>
      <c r="B4815" s="0" t="n">
        <f aca="false">'Profiles 8760'!B4804</f>
        <v>7</v>
      </c>
      <c r="C4815" s="0" t="n">
        <f aca="false">'Profiles 8760'!E4804</f>
        <v>0</v>
      </c>
      <c r="D4815" s="0" t="n">
        <f aca="false">'Profiles 8760'!F4804</f>
        <v>0</v>
      </c>
      <c r="E4815" s="0" t="n">
        <f aca="false">'Profiles 8760'!G4804</f>
        <v>0.150897</v>
      </c>
      <c r="F4815" s="0" t="n">
        <f aca="false">D4815*Assumptions!$C$11*$B$7+E4815*Assumptions!$C$12*$B$8</f>
        <v>6.1716873</v>
      </c>
      <c r="G4815" s="0" t="n">
        <f aca="false">C4815*Assumptions!$C$15</f>
        <v>0</v>
      </c>
      <c r="H4815" s="0" t="n">
        <f aca="false">MIN(F4815,G4815)</f>
        <v>0</v>
      </c>
      <c r="I4815" s="0" t="n">
        <f aca="false">IF(C4815=1,MIN(G4815-H4815,Assumptions!$C$13,P4814),0)</f>
        <v>0</v>
      </c>
      <c r="J4815" s="0" t="n">
        <f aca="false">H4815+I4815</f>
        <v>0</v>
      </c>
      <c r="K4815" s="0" t="n">
        <f aca="false">MIN(IF(C4815=1,F4815-H4815,F4815),Assumptions!$C$13,MAX(0,($B$5-P4814)/$B$6))</f>
        <v>6.1716873</v>
      </c>
      <c r="L4815" s="0" t="n">
        <f aca="false">IF(C4815=1,0,MIN(F4815-K4815,Assumptions!$C$15,MAX(0,$B$10-O4814-M4815)))</f>
        <v>0</v>
      </c>
      <c r="M4815" s="0" t="n">
        <f aca="false">'Profiles 8760'!H4804</f>
        <v>132000</v>
      </c>
      <c r="N4815" s="0" t="n">
        <f aca="false">J4815+L4815</f>
        <v>0</v>
      </c>
      <c r="O4815" s="0" t="n">
        <f aca="false">O4814+N4815</f>
        <v>451577.033984085</v>
      </c>
      <c r="P4815" s="0" t="n">
        <f aca="false">MIN($B$5,P4814+K4815*$B$6-I4815)</f>
        <v>198.67954409908</v>
      </c>
      <c r="Q4815" s="0" t="n">
        <f aca="false">MAX(0,F4815-H4815-K4815-L4815)</f>
        <v>0</v>
      </c>
    </row>
    <row r="4816" customFormat="false" ht="15" hidden="false" customHeight="false" outlineLevel="0" collapsed="false">
      <c r="A4816" s="0" t="n">
        <f aca="false">'Profiles 8760'!A4805</f>
        <v>4803</v>
      </c>
      <c r="B4816" s="0" t="n">
        <f aca="false">'Profiles 8760'!B4805</f>
        <v>7</v>
      </c>
      <c r="C4816" s="0" t="n">
        <f aca="false">'Profiles 8760'!E4805</f>
        <v>0</v>
      </c>
      <c r="D4816" s="0" t="n">
        <f aca="false">'Profiles 8760'!F4805</f>
        <v>0</v>
      </c>
      <c r="E4816" s="0" t="n">
        <f aca="false">'Profiles 8760'!G4805</f>
        <v>0.167206</v>
      </c>
      <c r="F4816" s="0" t="n">
        <f aca="false">D4816*Assumptions!$C$11*$B$7+E4816*Assumptions!$C$12*$B$8</f>
        <v>6.8387254</v>
      </c>
      <c r="G4816" s="0" t="n">
        <f aca="false">C4816*Assumptions!$C$15</f>
        <v>0</v>
      </c>
      <c r="H4816" s="0" t="n">
        <f aca="false">MIN(F4816,G4816)</f>
        <v>0</v>
      </c>
      <c r="I4816" s="0" t="n">
        <f aca="false">IF(C4816=1,MIN(G4816-H4816,Assumptions!$C$13,P4815),0)</f>
        <v>0</v>
      </c>
      <c r="J4816" s="0" t="n">
        <f aca="false">H4816+I4816</f>
        <v>0</v>
      </c>
      <c r="K4816" s="0" t="n">
        <f aca="false">MIN(IF(C4816=1,F4816-H4816,F4816),Assumptions!$C$13,MAX(0,($B$5-P4815)/$B$6))</f>
        <v>6.8387254</v>
      </c>
      <c r="L4816" s="0" t="n">
        <f aca="false">IF(C4816=1,0,MIN(F4816-K4816,Assumptions!$C$15,MAX(0,$B$10-O4815-M4816)))</f>
        <v>0</v>
      </c>
      <c r="M4816" s="0" t="n">
        <f aca="false">'Profiles 8760'!H4805</f>
        <v>132000</v>
      </c>
      <c r="N4816" s="0" t="n">
        <f aca="false">J4816+L4816</f>
        <v>0</v>
      </c>
      <c r="O4816" s="0" t="n">
        <f aca="false">O4815+N4816</f>
        <v>451577.033984085</v>
      </c>
      <c r="P4816" s="0" t="n">
        <f aca="false">MIN($B$5,P4815+K4816*$B$6-I4816)</f>
        <v>204.6073512758</v>
      </c>
      <c r="Q4816" s="0" t="n">
        <f aca="false">MAX(0,F4816-H4816-K4816-L4816)</f>
        <v>0</v>
      </c>
    </row>
    <row r="4817" customFormat="false" ht="15" hidden="false" customHeight="false" outlineLevel="0" collapsed="false">
      <c r="A4817" s="0" t="n">
        <f aca="false">'Profiles 8760'!A4806</f>
        <v>4804</v>
      </c>
      <c r="B4817" s="0" t="n">
        <f aca="false">'Profiles 8760'!B4806</f>
        <v>7</v>
      </c>
      <c r="C4817" s="0" t="n">
        <f aca="false">'Profiles 8760'!E4806</f>
        <v>0</v>
      </c>
      <c r="D4817" s="0" t="n">
        <f aca="false">'Profiles 8760'!F4806</f>
        <v>0</v>
      </c>
      <c r="E4817" s="0" t="n">
        <f aca="false">'Profiles 8760'!G4806</f>
        <v>0.169351</v>
      </c>
      <c r="F4817" s="0" t="n">
        <f aca="false">D4817*Assumptions!$C$11*$B$7+E4817*Assumptions!$C$12*$B$8</f>
        <v>6.9264559</v>
      </c>
      <c r="G4817" s="0" t="n">
        <f aca="false">C4817*Assumptions!$C$15</f>
        <v>0</v>
      </c>
      <c r="H4817" s="0" t="n">
        <f aca="false">MIN(F4817,G4817)</f>
        <v>0</v>
      </c>
      <c r="I4817" s="0" t="n">
        <f aca="false">IF(C4817=1,MIN(G4817-H4817,Assumptions!$C$13,P4816),0)</f>
        <v>0</v>
      </c>
      <c r="J4817" s="0" t="n">
        <f aca="false">H4817+I4817</f>
        <v>0</v>
      </c>
      <c r="K4817" s="0" t="n">
        <f aca="false">MIN(IF(C4817=1,F4817-H4817,F4817),Assumptions!$C$13,MAX(0,($B$5-P4816)/$B$6))</f>
        <v>6.9264559</v>
      </c>
      <c r="L4817" s="0" t="n">
        <f aca="false">IF(C4817=1,0,MIN(F4817-K4817,Assumptions!$C$15,MAX(0,$B$10-O4816-M4817)))</f>
        <v>0</v>
      </c>
      <c r="M4817" s="0" t="n">
        <f aca="false">'Profiles 8760'!H4806</f>
        <v>132000</v>
      </c>
      <c r="N4817" s="0" t="n">
        <f aca="false">J4817+L4817</f>
        <v>0</v>
      </c>
      <c r="O4817" s="0" t="n">
        <f aca="false">O4816+N4817</f>
        <v>451577.033984085</v>
      </c>
      <c r="P4817" s="0" t="n">
        <f aca="false">MIN($B$5,P4816+K4817*$B$6-I4817)</f>
        <v>210.61120324992</v>
      </c>
      <c r="Q4817" s="0" t="n">
        <f aca="false">MAX(0,F4817-H4817-K4817-L4817)</f>
        <v>0</v>
      </c>
    </row>
    <row r="4818" customFormat="false" ht="15" hidden="false" customHeight="false" outlineLevel="0" collapsed="false">
      <c r="A4818" s="0" t="n">
        <f aca="false">'Profiles 8760'!A4807</f>
        <v>4805</v>
      </c>
      <c r="B4818" s="0" t="n">
        <f aca="false">'Profiles 8760'!B4807</f>
        <v>7</v>
      </c>
      <c r="C4818" s="0" t="n">
        <f aca="false">'Profiles 8760'!E4807</f>
        <v>0</v>
      </c>
      <c r="D4818" s="0" t="n">
        <f aca="false">'Profiles 8760'!F4807</f>
        <v>0</v>
      </c>
      <c r="E4818" s="0" t="n">
        <f aca="false">'Profiles 8760'!G4807</f>
        <v>0.251327</v>
      </c>
      <c r="F4818" s="0" t="n">
        <f aca="false">D4818*Assumptions!$C$11*$B$7+E4818*Assumptions!$C$12*$B$8</f>
        <v>10.2792743</v>
      </c>
      <c r="G4818" s="0" t="n">
        <f aca="false">C4818*Assumptions!$C$15</f>
        <v>0</v>
      </c>
      <c r="H4818" s="0" t="n">
        <f aca="false">MIN(F4818,G4818)</f>
        <v>0</v>
      </c>
      <c r="I4818" s="0" t="n">
        <f aca="false">IF(C4818=1,MIN(G4818-H4818,Assumptions!$C$13,P4817),0)</f>
        <v>0</v>
      </c>
      <c r="J4818" s="0" t="n">
        <f aca="false">H4818+I4818</f>
        <v>0</v>
      </c>
      <c r="K4818" s="0" t="n">
        <f aca="false">MIN(IF(C4818=1,F4818-H4818,F4818),Assumptions!$C$13,MAX(0,($B$5-P4817)/$B$6))</f>
        <v>10.2792743</v>
      </c>
      <c r="L4818" s="0" t="n">
        <f aca="false">IF(C4818=1,0,MIN(F4818-K4818,Assumptions!$C$15,MAX(0,$B$10-O4817-M4818)))</f>
        <v>0</v>
      </c>
      <c r="M4818" s="0" t="n">
        <f aca="false">'Profiles 8760'!H4807</f>
        <v>132000</v>
      </c>
      <c r="N4818" s="0" t="n">
        <f aca="false">J4818+L4818</f>
        <v>0</v>
      </c>
      <c r="O4818" s="0" t="n">
        <f aca="false">O4817+N4818</f>
        <v>451577.033984085</v>
      </c>
      <c r="P4818" s="0" t="n">
        <f aca="false">MIN($B$5,P4817+K4818*$B$6-I4818)</f>
        <v>219.52127821316</v>
      </c>
      <c r="Q4818" s="0" t="n">
        <f aca="false">MAX(0,F4818-H4818-K4818-L4818)</f>
        <v>0</v>
      </c>
    </row>
    <row r="4819" customFormat="false" ht="15" hidden="false" customHeight="false" outlineLevel="0" collapsed="false">
      <c r="A4819" s="0" t="n">
        <f aca="false">'Profiles 8760'!A4808</f>
        <v>4806</v>
      </c>
      <c r="B4819" s="0" t="n">
        <f aca="false">'Profiles 8760'!B4808</f>
        <v>7</v>
      </c>
      <c r="C4819" s="0" t="n">
        <f aca="false">'Profiles 8760'!E4808</f>
        <v>0</v>
      </c>
      <c r="D4819" s="0" t="n">
        <f aca="false">'Profiles 8760'!F4808</f>
        <v>0</v>
      </c>
      <c r="E4819" s="0" t="n">
        <f aca="false">'Profiles 8760'!G4808</f>
        <v>0.203587</v>
      </c>
      <c r="F4819" s="0" t="n">
        <f aca="false">D4819*Assumptions!$C$11*$B$7+E4819*Assumptions!$C$12*$B$8</f>
        <v>8.3267083</v>
      </c>
      <c r="G4819" s="0" t="n">
        <f aca="false">C4819*Assumptions!$C$15</f>
        <v>0</v>
      </c>
      <c r="H4819" s="0" t="n">
        <f aca="false">MIN(F4819,G4819)</f>
        <v>0</v>
      </c>
      <c r="I4819" s="0" t="n">
        <f aca="false">IF(C4819=1,MIN(G4819-H4819,Assumptions!$C$13,P4818),0)</f>
        <v>0</v>
      </c>
      <c r="J4819" s="0" t="n">
        <f aca="false">H4819+I4819</f>
        <v>0</v>
      </c>
      <c r="K4819" s="0" t="n">
        <f aca="false">MIN(IF(C4819=1,F4819-H4819,F4819),Assumptions!$C$13,MAX(0,($B$5-P4818)/$B$6))</f>
        <v>8.3267083</v>
      </c>
      <c r="L4819" s="0" t="n">
        <f aca="false">IF(C4819=1,0,MIN(F4819-K4819,Assumptions!$C$15,MAX(0,$B$10-O4818-M4819)))</f>
        <v>0</v>
      </c>
      <c r="M4819" s="0" t="n">
        <f aca="false">'Profiles 8760'!H4808</f>
        <v>132000</v>
      </c>
      <c r="N4819" s="0" t="n">
        <f aca="false">J4819+L4819</f>
        <v>0</v>
      </c>
      <c r="O4819" s="0" t="n">
        <f aca="false">O4818+N4819</f>
        <v>451577.033984085</v>
      </c>
      <c r="P4819" s="0" t="n">
        <f aca="false">MIN($B$5,P4818+K4819*$B$6-I4819)</f>
        <v>226.7388689676</v>
      </c>
      <c r="Q4819" s="0" t="n">
        <f aca="false">MAX(0,F4819-H4819-K4819-L4819)</f>
        <v>0</v>
      </c>
    </row>
    <row r="4820" customFormat="false" ht="15" hidden="false" customHeight="false" outlineLevel="0" collapsed="false">
      <c r="A4820" s="0" t="n">
        <f aca="false">'Profiles 8760'!A4809</f>
        <v>4807</v>
      </c>
      <c r="B4820" s="0" t="n">
        <f aca="false">'Profiles 8760'!B4809</f>
        <v>7</v>
      </c>
      <c r="C4820" s="0" t="n">
        <f aca="false">'Profiles 8760'!E4809</f>
        <v>0</v>
      </c>
      <c r="D4820" s="0" t="n">
        <f aca="false">'Profiles 8760'!F4809</f>
        <v>0.077125</v>
      </c>
      <c r="E4820" s="0" t="n">
        <f aca="false">'Profiles 8760'!G4809</f>
        <v>0.249812</v>
      </c>
      <c r="F4820" s="0" t="n">
        <f aca="false">D4820*Assumptions!$C$11*$B$7+E4820*Assumptions!$C$12*$B$8</f>
        <v>32.4910108</v>
      </c>
      <c r="G4820" s="0" t="n">
        <f aca="false">C4820*Assumptions!$C$15</f>
        <v>0</v>
      </c>
      <c r="H4820" s="0" t="n">
        <f aca="false">MIN(F4820,G4820)</f>
        <v>0</v>
      </c>
      <c r="I4820" s="0" t="n">
        <f aca="false">IF(C4820=1,MIN(G4820-H4820,Assumptions!$C$13,P4819),0)</f>
        <v>0</v>
      </c>
      <c r="J4820" s="0" t="n">
        <f aca="false">H4820+I4820</f>
        <v>0</v>
      </c>
      <c r="K4820" s="0" t="n">
        <f aca="false">MIN(IF(C4820=1,F4820-H4820,F4820),Assumptions!$C$13,MAX(0,($B$5-P4819)/$B$6))</f>
        <v>32.4910108</v>
      </c>
      <c r="L4820" s="0" t="n">
        <f aca="false">IF(C4820=1,0,MIN(F4820-K4820,Assumptions!$C$15,MAX(0,$B$10-O4819-M4820)))</f>
        <v>0</v>
      </c>
      <c r="M4820" s="0" t="n">
        <f aca="false">'Profiles 8760'!H4809</f>
        <v>132000</v>
      </c>
      <c r="N4820" s="0" t="n">
        <f aca="false">J4820+L4820</f>
        <v>0</v>
      </c>
      <c r="O4820" s="0" t="n">
        <f aca="false">O4819+N4820</f>
        <v>451577.033984085</v>
      </c>
      <c r="P4820" s="0" t="n">
        <f aca="false">MIN($B$5,P4819+K4820*$B$6-I4820)</f>
        <v>254.90207712904</v>
      </c>
      <c r="Q4820" s="0" t="n">
        <f aca="false">MAX(0,F4820-H4820-K4820-L4820)</f>
        <v>0</v>
      </c>
    </row>
    <row r="4821" customFormat="false" ht="15" hidden="false" customHeight="false" outlineLevel="0" collapsed="false">
      <c r="A4821" s="0" t="n">
        <f aca="false">'Profiles 8760'!A4810</f>
        <v>4808</v>
      </c>
      <c r="B4821" s="0" t="n">
        <f aca="false">'Profiles 8760'!B4810</f>
        <v>7</v>
      </c>
      <c r="C4821" s="0" t="n">
        <f aca="false">'Profiles 8760'!E4810</f>
        <v>1</v>
      </c>
      <c r="D4821" s="0" t="n">
        <f aca="false">'Profiles 8760'!F4810</f>
        <v>0.247997</v>
      </c>
      <c r="E4821" s="0" t="n">
        <f aca="false">'Profiles 8760'!G4810</f>
        <v>0.395689</v>
      </c>
      <c r="F4821" s="0" t="n">
        <f aca="false">D4821*Assumptions!$C$11*$B$7+E4821*Assumptions!$C$12*$B$8</f>
        <v>87.8052137</v>
      </c>
      <c r="G4821" s="0" t="n">
        <f aca="false">C4821*Assumptions!$C$15</f>
        <v>200</v>
      </c>
      <c r="H4821" s="0" t="n">
        <f aca="false">MIN(F4821,G4821)</f>
        <v>87.8052137</v>
      </c>
      <c r="I4821" s="0" t="n">
        <f aca="false">IF(C4821=1,MIN(G4821-H4821,Assumptions!$C$13,P4820),0)</f>
        <v>112.1947863</v>
      </c>
      <c r="J4821" s="0" t="n">
        <f aca="false">H4821+I4821</f>
        <v>200</v>
      </c>
      <c r="K4821" s="0" t="n">
        <f aca="false">MIN(IF(C4821=1,F4821-H4821,F4821),Assumptions!$C$13,MAX(0,($B$5-P4820)/$B$6))</f>
        <v>0</v>
      </c>
      <c r="L4821" s="0" t="n">
        <f aca="false">IF(C4821=1,0,MIN(F4821-K4821,Assumptions!$C$15,MAX(0,$B$10-O4820-M4821)))</f>
        <v>0</v>
      </c>
      <c r="M4821" s="0" t="n">
        <f aca="false">'Profiles 8760'!H4810</f>
        <v>131800</v>
      </c>
      <c r="N4821" s="0" t="n">
        <f aca="false">J4821+L4821</f>
        <v>200</v>
      </c>
      <c r="O4821" s="0" t="n">
        <f aca="false">O4820+N4821</f>
        <v>451777.033984085</v>
      </c>
      <c r="P4821" s="0" t="n">
        <f aca="false">MIN($B$5,P4820+K4821*$B$6-I4821)</f>
        <v>142.70729082904</v>
      </c>
      <c r="Q4821" s="0" t="n">
        <f aca="false">MAX(0,F4821-H4821-K4821-L4821)</f>
        <v>0</v>
      </c>
    </row>
    <row r="4822" customFormat="false" ht="15" hidden="false" customHeight="false" outlineLevel="0" collapsed="false">
      <c r="A4822" s="0" t="n">
        <f aca="false">'Profiles 8760'!A4811</f>
        <v>4809</v>
      </c>
      <c r="B4822" s="0" t="n">
        <f aca="false">'Profiles 8760'!B4811</f>
        <v>7</v>
      </c>
      <c r="C4822" s="0" t="n">
        <f aca="false">'Profiles 8760'!E4811</f>
        <v>1</v>
      </c>
      <c r="D4822" s="0" t="n">
        <f aca="false">'Profiles 8760'!F4811</f>
        <v>0.438121</v>
      </c>
      <c r="E4822" s="0" t="n">
        <f aca="false">'Profiles 8760'!G4811</f>
        <v>0.511019</v>
      </c>
      <c r="F4822" s="0" t="n">
        <f aca="false">D4822*Assumptions!$C$11*$B$7+E4822*Assumptions!$C$12*$B$8</f>
        <v>147.4300219</v>
      </c>
      <c r="G4822" s="0" t="n">
        <f aca="false">C4822*Assumptions!$C$15</f>
        <v>200</v>
      </c>
      <c r="H4822" s="0" t="n">
        <f aca="false">MIN(F4822,G4822)</f>
        <v>147.4300219</v>
      </c>
      <c r="I4822" s="0" t="n">
        <f aca="false">IF(C4822=1,MIN(G4822-H4822,Assumptions!$C$13,P4821),0)</f>
        <v>52.5699781</v>
      </c>
      <c r="J4822" s="0" t="n">
        <f aca="false">H4822+I4822</f>
        <v>200</v>
      </c>
      <c r="K4822" s="0" t="n">
        <f aca="false">MIN(IF(C4822=1,F4822-H4822,F4822),Assumptions!$C$13,MAX(0,($B$5-P4821)/$B$6))</f>
        <v>0</v>
      </c>
      <c r="L4822" s="0" t="n">
        <f aca="false">IF(C4822=1,0,MIN(F4822-K4822,Assumptions!$C$15,MAX(0,$B$10-O4821-M4822)))</f>
        <v>0</v>
      </c>
      <c r="M4822" s="0" t="n">
        <f aca="false">'Profiles 8760'!H4811</f>
        <v>131600</v>
      </c>
      <c r="N4822" s="0" t="n">
        <f aca="false">J4822+L4822</f>
        <v>200</v>
      </c>
      <c r="O4822" s="0" t="n">
        <f aca="false">O4821+N4822</f>
        <v>451977.033984085</v>
      </c>
      <c r="P4822" s="0" t="n">
        <f aca="false">MIN($B$5,P4821+K4822*$B$6-I4822)</f>
        <v>90.13731272904</v>
      </c>
      <c r="Q4822" s="0" t="n">
        <f aca="false">MAX(0,F4822-H4822-K4822-L4822)</f>
        <v>0</v>
      </c>
    </row>
    <row r="4823" customFormat="false" ht="15" hidden="false" customHeight="false" outlineLevel="0" collapsed="false">
      <c r="A4823" s="0" t="n">
        <f aca="false">'Profiles 8760'!A4812</f>
        <v>4810</v>
      </c>
      <c r="B4823" s="0" t="n">
        <f aca="false">'Profiles 8760'!B4812</f>
        <v>7</v>
      </c>
      <c r="C4823" s="0" t="n">
        <f aca="false">'Profiles 8760'!E4812</f>
        <v>0</v>
      </c>
      <c r="D4823" s="0" t="n">
        <f aca="false">'Profiles 8760'!F4812</f>
        <v>0.617377</v>
      </c>
      <c r="E4823" s="0" t="n">
        <f aca="false">'Profiles 8760'!G4812</f>
        <v>0.752668</v>
      </c>
      <c r="F4823" s="0" t="n">
        <f aca="false">D4823*Assumptions!$C$11*$B$7+E4823*Assumptions!$C$12*$B$8</f>
        <v>209.0825988</v>
      </c>
      <c r="G4823" s="0" t="n">
        <f aca="false">C4823*Assumptions!$C$15</f>
        <v>0</v>
      </c>
      <c r="H4823" s="0" t="n">
        <f aca="false">MIN(F4823,G4823)</f>
        <v>0</v>
      </c>
      <c r="I4823" s="0" t="n">
        <f aca="false">IF(C4823=1,MIN(G4823-H4823,Assumptions!$C$13,P4822),0)</f>
        <v>0</v>
      </c>
      <c r="J4823" s="0" t="n">
        <f aca="false">H4823+I4823</f>
        <v>0</v>
      </c>
      <c r="K4823" s="0" t="n">
        <f aca="false">MIN(IF(C4823=1,F4823-H4823,F4823),Assumptions!$C$13,MAX(0,($B$5-P4822)/$B$6))</f>
        <v>180</v>
      </c>
      <c r="L4823" s="0" t="n">
        <f aca="false">IF(C4823=1,0,MIN(F4823-K4823,Assumptions!$C$15,MAX(0,$B$10-O4822-M4823)))</f>
        <v>29.0825988</v>
      </c>
      <c r="M4823" s="0" t="n">
        <f aca="false">'Profiles 8760'!H4812</f>
        <v>131600</v>
      </c>
      <c r="N4823" s="0" t="n">
        <f aca="false">J4823+L4823</f>
        <v>29.0825988</v>
      </c>
      <c r="O4823" s="0" t="n">
        <f aca="false">O4822+N4823</f>
        <v>452006.116582885</v>
      </c>
      <c r="P4823" s="0" t="n">
        <f aca="false">MIN($B$5,P4822+K4823*$B$6-I4823)</f>
        <v>246.16131272904</v>
      </c>
      <c r="Q4823" s="0" t="n">
        <f aca="false">MAX(0,F4823-H4823-K4823-L4823)</f>
        <v>0</v>
      </c>
    </row>
    <row r="4824" customFormat="false" ht="15" hidden="false" customHeight="false" outlineLevel="0" collapsed="false">
      <c r="A4824" s="0" t="n">
        <f aca="false">'Profiles 8760'!A4813</f>
        <v>4811</v>
      </c>
      <c r="B4824" s="0" t="n">
        <f aca="false">'Profiles 8760'!B4813</f>
        <v>7</v>
      </c>
      <c r="C4824" s="0" t="n">
        <f aca="false">'Profiles 8760'!E4813</f>
        <v>0</v>
      </c>
      <c r="D4824" s="0" t="n">
        <f aca="false">'Profiles 8760'!F4813</f>
        <v>0.762819</v>
      </c>
      <c r="E4824" s="0" t="n">
        <f aca="false">'Profiles 8760'!G4813</f>
        <v>0.951229</v>
      </c>
      <c r="F4824" s="0" t="n">
        <f aca="false">D4824*Assumptions!$C$11*$B$7+E4824*Assumptions!$C$12*$B$8</f>
        <v>259.2073933</v>
      </c>
      <c r="G4824" s="0" t="n">
        <f aca="false">C4824*Assumptions!$C$15</f>
        <v>0</v>
      </c>
      <c r="H4824" s="0" t="n">
        <f aca="false">MIN(F4824,G4824)</f>
        <v>0</v>
      </c>
      <c r="I4824" s="0" t="n">
        <f aca="false">IF(C4824=1,MIN(G4824-H4824,Assumptions!$C$13,P4823),0)</f>
        <v>0</v>
      </c>
      <c r="J4824" s="0" t="n">
        <f aca="false">H4824+I4824</f>
        <v>0</v>
      </c>
      <c r="K4824" s="0" t="n">
        <f aca="false">MIN(IF(C4824=1,F4824-H4824,F4824),Assumptions!$C$13,MAX(0,($B$5-P4823)/$B$6))</f>
        <v>180</v>
      </c>
      <c r="L4824" s="0" t="n">
        <f aca="false">IF(C4824=1,0,MIN(F4824-K4824,Assumptions!$C$15,MAX(0,$B$10-O4823-M4824)))</f>
        <v>79.2073933</v>
      </c>
      <c r="M4824" s="0" t="n">
        <f aca="false">'Profiles 8760'!H4813</f>
        <v>131600</v>
      </c>
      <c r="N4824" s="0" t="n">
        <f aca="false">J4824+L4824</f>
        <v>79.2073933</v>
      </c>
      <c r="O4824" s="0" t="n">
        <f aca="false">O4823+N4824</f>
        <v>452085.323976185</v>
      </c>
      <c r="P4824" s="0" t="n">
        <f aca="false">MIN($B$5,P4823+K4824*$B$6-I4824)</f>
        <v>402.18531272904</v>
      </c>
      <c r="Q4824" s="0" t="n">
        <f aca="false">MAX(0,F4824-H4824-K4824-L4824)</f>
        <v>0</v>
      </c>
    </row>
    <row r="4825" customFormat="false" ht="15" hidden="false" customHeight="false" outlineLevel="0" collapsed="false">
      <c r="A4825" s="0" t="n">
        <f aca="false">'Profiles 8760'!A4814</f>
        <v>4812</v>
      </c>
      <c r="B4825" s="0" t="n">
        <f aca="false">'Profiles 8760'!B4814</f>
        <v>7</v>
      </c>
      <c r="C4825" s="0" t="n">
        <f aca="false">'Profiles 8760'!E4814</f>
        <v>0</v>
      </c>
      <c r="D4825" s="0" t="n">
        <f aca="false">'Profiles 8760'!F4814</f>
        <v>0.857277</v>
      </c>
      <c r="E4825" s="0" t="n">
        <f aca="false">'Profiles 8760'!G4814</f>
        <v>0.81397</v>
      </c>
      <c r="F4825" s="0" t="n">
        <f aca="false">D4825*Assumptions!$C$11*$B$7+E4825*Assumptions!$C$12*$B$8</f>
        <v>280.8729706</v>
      </c>
      <c r="G4825" s="0" t="n">
        <f aca="false">C4825*Assumptions!$C$15</f>
        <v>0</v>
      </c>
      <c r="H4825" s="0" t="n">
        <f aca="false">MIN(F4825,G4825)</f>
        <v>0</v>
      </c>
      <c r="I4825" s="0" t="n">
        <f aca="false">IF(C4825=1,MIN(G4825-H4825,Assumptions!$C$13,P4824),0)</f>
        <v>0</v>
      </c>
      <c r="J4825" s="0" t="n">
        <f aca="false">H4825+I4825</f>
        <v>0</v>
      </c>
      <c r="K4825" s="0" t="n">
        <f aca="false">MIN(IF(C4825=1,F4825-H4825,F4825),Assumptions!$C$13,MAX(0,($B$5-P4824)/$B$6))</f>
        <v>125.316898097554</v>
      </c>
      <c r="L4825" s="0" t="n">
        <f aca="false">IF(C4825=1,0,MIN(F4825-K4825,Assumptions!$C$15,MAX(0,$B$10-O4824-M4825)))</f>
        <v>155.556072502446</v>
      </c>
      <c r="M4825" s="0" t="n">
        <f aca="false">'Profiles 8760'!H4814</f>
        <v>131600</v>
      </c>
      <c r="N4825" s="0" t="n">
        <f aca="false">J4825+L4825</f>
        <v>155.556072502446</v>
      </c>
      <c r="O4825" s="0" t="n">
        <f aca="false">O4824+N4825</f>
        <v>452240.880048687</v>
      </c>
      <c r="P4825" s="0" t="n">
        <f aca="false">MIN($B$5,P4824+K4825*$B$6-I4825)</f>
        <v>510.81</v>
      </c>
      <c r="Q4825" s="0" t="n">
        <f aca="false">MAX(0,F4825-H4825-K4825-L4825)</f>
        <v>0</v>
      </c>
    </row>
    <row r="4826" customFormat="false" ht="15" hidden="false" customHeight="false" outlineLevel="0" collapsed="false">
      <c r="A4826" s="0" t="n">
        <f aca="false">'Profiles 8760'!A4815</f>
        <v>4813</v>
      </c>
      <c r="B4826" s="0" t="n">
        <f aca="false">'Profiles 8760'!B4815</f>
        <v>7</v>
      </c>
      <c r="C4826" s="0" t="n">
        <f aca="false">'Profiles 8760'!E4815</f>
        <v>0</v>
      </c>
      <c r="D4826" s="0" t="n">
        <f aca="false">'Profiles 8760'!F4815</f>
        <v>0.889988</v>
      </c>
      <c r="E4826" s="0" t="n">
        <f aca="false">'Profiles 8760'!G4815</f>
        <v>0.843483</v>
      </c>
      <c r="F4826" s="0" t="n">
        <f aca="false">D4826*Assumptions!$C$11*$B$7+E4826*Assumptions!$C$12*$B$8</f>
        <v>291.5269891</v>
      </c>
      <c r="G4826" s="0" t="n">
        <f aca="false">C4826*Assumptions!$C$15</f>
        <v>0</v>
      </c>
      <c r="H4826" s="0" t="n">
        <f aca="false">MIN(F4826,G4826)</f>
        <v>0</v>
      </c>
      <c r="I4826" s="0" t="n">
        <f aca="false">IF(C4826=1,MIN(G4826-H4826,Assumptions!$C$13,P4825),0)</f>
        <v>0</v>
      </c>
      <c r="J4826" s="0" t="n">
        <f aca="false">H4826+I4826</f>
        <v>0</v>
      </c>
      <c r="K4826" s="0" t="n">
        <f aca="false">MIN(IF(C4826=1,F4826-H4826,F4826),Assumptions!$C$13,MAX(0,($B$5-P4825)/$B$6))</f>
        <v>0</v>
      </c>
      <c r="L4826" s="0" t="n">
        <f aca="false">IF(C4826=1,0,MIN(F4826-K4826,Assumptions!$C$15,MAX(0,$B$10-O4825-M4826)))</f>
        <v>200</v>
      </c>
      <c r="M4826" s="0" t="n">
        <f aca="false">'Profiles 8760'!H4815</f>
        <v>131600</v>
      </c>
      <c r="N4826" s="0" t="n">
        <f aca="false">J4826+L4826</f>
        <v>200</v>
      </c>
      <c r="O4826" s="0" t="n">
        <f aca="false">O4825+N4826</f>
        <v>452440.880048687</v>
      </c>
      <c r="P4826" s="0" t="n">
        <f aca="false">MIN($B$5,P4825+K4826*$B$6-I4826)</f>
        <v>510.81</v>
      </c>
      <c r="Q4826" s="0" t="n">
        <f aca="false">MAX(0,F4826-H4826-K4826-L4826)</f>
        <v>91.5269891</v>
      </c>
    </row>
    <row r="4827" customFormat="false" ht="15" hidden="false" customHeight="false" outlineLevel="0" collapsed="false">
      <c r="A4827" s="0" t="n">
        <f aca="false">'Profiles 8760'!A4816</f>
        <v>4814</v>
      </c>
      <c r="B4827" s="0" t="n">
        <f aca="false">'Profiles 8760'!B4816</f>
        <v>7</v>
      </c>
      <c r="C4827" s="0" t="n">
        <f aca="false">'Profiles 8760'!E4816</f>
        <v>0</v>
      </c>
      <c r="D4827" s="0" t="n">
        <f aca="false">'Profiles 8760'!F4816</f>
        <v>0.857277</v>
      </c>
      <c r="E4827" s="0" t="n">
        <f aca="false">'Profiles 8760'!G4816</f>
        <v>0.913721</v>
      </c>
      <c r="F4827" s="0" t="n">
        <f aca="false">D4827*Assumptions!$C$11*$B$7+E4827*Assumptions!$C$12*$B$8</f>
        <v>284.9527865</v>
      </c>
      <c r="G4827" s="0" t="n">
        <f aca="false">C4827*Assumptions!$C$15</f>
        <v>0</v>
      </c>
      <c r="H4827" s="0" t="n">
        <f aca="false">MIN(F4827,G4827)</f>
        <v>0</v>
      </c>
      <c r="I4827" s="0" t="n">
        <f aca="false">IF(C4827=1,MIN(G4827-H4827,Assumptions!$C$13,P4826),0)</f>
        <v>0</v>
      </c>
      <c r="J4827" s="0" t="n">
        <f aca="false">H4827+I4827</f>
        <v>0</v>
      </c>
      <c r="K4827" s="0" t="n">
        <f aca="false">MIN(IF(C4827=1,F4827-H4827,F4827),Assumptions!$C$13,MAX(0,($B$5-P4826)/$B$6))</f>
        <v>0</v>
      </c>
      <c r="L4827" s="0" t="n">
        <f aca="false">IF(C4827=1,0,MIN(F4827-K4827,Assumptions!$C$15,MAX(0,$B$10-O4826-M4827)))</f>
        <v>200</v>
      </c>
      <c r="M4827" s="0" t="n">
        <f aca="false">'Profiles 8760'!H4816</f>
        <v>131600</v>
      </c>
      <c r="N4827" s="0" t="n">
        <f aca="false">J4827+L4827</f>
        <v>200</v>
      </c>
      <c r="O4827" s="0" t="n">
        <f aca="false">O4826+N4827</f>
        <v>452640.880048687</v>
      </c>
      <c r="P4827" s="0" t="n">
        <f aca="false">MIN($B$5,P4826+K4827*$B$6-I4827)</f>
        <v>510.81</v>
      </c>
      <c r="Q4827" s="0" t="n">
        <f aca="false">MAX(0,F4827-H4827-K4827-L4827)</f>
        <v>84.9527865</v>
      </c>
    </row>
    <row r="4828" customFormat="false" ht="15" hidden="false" customHeight="false" outlineLevel="0" collapsed="false">
      <c r="A4828" s="0" t="n">
        <f aca="false">'Profiles 8760'!A4817</f>
        <v>4815</v>
      </c>
      <c r="B4828" s="0" t="n">
        <f aca="false">'Profiles 8760'!B4817</f>
        <v>7</v>
      </c>
      <c r="C4828" s="0" t="n">
        <f aca="false">'Profiles 8760'!E4817</f>
        <v>0</v>
      </c>
      <c r="D4828" s="0" t="n">
        <f aca="false">'Profiles 8760'!F4817</f>
        <v>0.762819</v>
      </c>
      <c r="E4828" s="0" t="n">
        <f aca="false">'Profiles 8760'!G4817</f>
        <v>0.998025</v>
      </c>
      <c r="F4828" s="0" t="n">
        <f aca="false">D4828*Assumptions!$C$11*$B$7+E4828*Assumptions!$C$12*$B$8</f>
        <v>261.1213497</v>
      </c>
      <c r="G4828" s="0" t="n">
        <f aca="false">C4828*Assumptions!$C$15</f>
        <v>0</v>
      </c>
      <c r="H4828" s="0" t="n">
        <f aca="false">MIN(F4828,G4828)</f>
        <v>0</v>
      </c>
      <c r="I4828" s="0" t="n">
        <f aca="false">IF(C4828=1,MIN(G4828-H4828,Assumptions!$C$13,P4827),0)</f>
        <v>0</v>
      </c>
      <c r="J4828" s="0" t="n">
        <f aca="false">H4828+I4828</f>
        <v>0</v>
      </c>
      <c r="K4828" s="0" t="n">
        <f aca="false">MIN(IF(C4828=1,F4828-H4828,F4828),Assumptions!$C$13,MAX(0,($B$5-P4827)/$B$6))</f>
        <v>0</v>
      </c>
      <c r="L4828" s="0" t="n">
        <f aca="false">IF(C4828=1,0,MIN(F4828-K4828,Assumptions!$C$15,MAX(0,$B$10-O4827-M4828)))</f>
        <v>200</v>
      </c>
      <c r="M4828" s="0" t="n">
        <f aca="false">'Profiles 8760'!H4817</f>
        <v>131600</v>
      </c>
      <c r="N4828" s="0" t="n">
        <f aca="false">J4828+L4828</f>
        <v>200</v>
      </c>
      <c r="O4828" s="0" t="n">
        <f aca="false">O4827+N4828</f>
        <v>452840.880048687</v>
      </c>
      <c r="P4828" s="0" t="n">
        <f aca="false">MIN($B$5,P4827+K4828*$B$6-I4828)</f>
        <v>510.81</v>
      </c>
      <c r="Q4828" s="0" t="n">
        <f aca="false">MAX(0,F4828-H4828-K4828-L4828)</f>
        <v>61.1213497000001</v>
      </c>
    </row>
    <row r="4829" customFormat="false" ht="15" hidden="false" customHeight="false" outlineLevel="0" collapsed="false">
      <c r="A4829" s="0" t="n">
        <f aca="false">'Profiles 8760'!A4818</f>
        <v>4816</v>
      </c>
      <c r="B4829" s="0" t="n">
        <f aca="false">'Profiles 8760'!B4818</f>
        <v>7</v>
      </c>
      <c r="C4829" s="0" t="n">
        <f aca="false">'Profiles 8760'!E4818</f>
        <v>0</v>
      </c>
      <c r="D4829" s="0" t="n">
        <f aca="false">'Profiles 8760'!F4818</f>
        <v>0.617377</v>
      </c>
      <c r="E4829" s="0" t="n">
        <f aca="false">'Profiles 8760'!G4818</f>
        <v>0.678449</v>
      </c>
      <c r="F4829" s="0" t="n">
        <f aca="false">D4829*Assumptions!$C$11*$B$7+E4829*Assumptions!$C$12*$B$8</f>
        <v>206.0470417</v>
      </c>
      <c r="G4829" s="0" t="n">
        <f aca="false">C4829*Assumptions!$C$15</f>
        <v>0</v>
      </c>
      <c r="H4829" s="0" t="n">
        <f aca="false">MIN(F4829,G4829)</f>
        <v>0</v>
      </c>
      <c r="I4829" s="0" t="n">
        <f aca="false">IF(C4829=1,MIN(G4829-H4829,Assumptions!$C$13,P4828),0)</f>
        <v>0</v>
      </c>
      <c r="J4829" s="0" t="n">
        <f aca="false">H4829+I4829</f>
        <v>0</v>
      </c>
      <c r="K4829" s="0" t="n">
        <f aca="false">MIN(IF(C4829=1,F4829-H4829,F4829),Assumptions!$C$13,MAX(0,($B$5-P4828)/$B$6))</f>
        <v>0</v>
      </c>
      <c r="L4829" s="0" t="n">
        <f aca="false">IF(C4829=1,0,MIN(F4829-K4829,Assumptions!$C$15,MAX(0,$B$10-O4828-M4829)))</f>
        <v>200</v>
      </c>
      <c r="M4829" s="0" t="n">
        <f aca="false">'Profiles 8760'!H4818</f>
        <v>131600</v>
      </c>
      <c r="N4829" s="0" t="n">
        <f aca="false">J4829+L4829</f>
        <v>200</v>
      </c>
      <c r="O4829" s="0" t="n">
        <f aca="false">O4828+N4829</f>
        <v>453040.880048687</v>
      </c>
      <c r="P4829" s="0" t="n">
        <f aca="false">MIN($B$5,P4828+K4829*$B$6-I4829)</f>
        <v>510.81</v>
      </c>
      <c r="Q4829" s="0" t="n">
        <f aca="false">MAX(0,F4829-H4829-K4829-L4829)</f>
        <v>6.04704169999999</v>
      </c>
    </row>
    <row r="4830" customFormat="false" ht="15" hidden="false" customHeight="false" outlineLevel="0" collapsed="false">
      <c r="A4830" s="0" t="n">
        <f aca="false">'Profiles 8760'!A4819</f>
        <v>4817</v>
      </c>
      <c r="B4830" s="0" t="n">
        <f aca="false">'Profiles 8760'!B4819</f>
        <v>7</v>
      </c>
      <c r="C4830" s="0" t="n">
        <f aca="false">'Profiles 8760'!E4819</f>
        <v>0</v>
      </c>
      <c r="D4830" s="0" t="n">
        <f aca="false">'Profiles 8760'!F4819</f>
        <v>0.438121</v>
      </c>
      <c r="E4830" s="0" t="n">
        <f aca="false">'Profiles 8760'!G4819</f>
        <v>0.882545</v>
      </c>
      <c r="F4830" s="0" t="n">
        <f aca="false">D4830*Assumptions!$C$11*$B$7+E4830*Assumptions!$C$12*$B$8</f>
        <v>162.6254353</v>
      </c>
      <c r="G4830" s="0" t="n">
        <f aca="false">C4830*Assumptions!$C$15</f>
        <v>0</v>
      </c>
      <c r="H4830" s="0" t="n">
        <f aca="false">MIN(F4830,G4830)</f>
        <v>0</v>
      </c>
      <c r="I4830" s="0" t="n">
        <f aca="false">IF(C4830=1,MIN(G4830-H4830,Assumptions!$C$13,P4829),0)</f>
        <v>0</v>
      </c>
      <c r="J4830" s="0" t="n">
        <f aca="false">H4830+I4830</f>
        <v>0</v>
      </c>
      <c r="K4830" s="0" t="n">
        <f aca="false">MIN(IF(C4830=1,F4830-H4830,F4830),Assumptions!$C$13,MAX(0,($B$5-P4829)/$B$6))</f>
        <v>0</v>
      </c>
      <c r="L4830" s="0" t="n">
        <f aca="false">IF(C4830=1,0,MIN(F4830-K4830,Assumptions!$C$15,MAX(0,$B$10-O4829-M4830)))</f>
        <v>162.6254353</v>
      </c>
      <c r="M4830" s="0" t="n">
        <f aca="false">'Profiles 8760'!H4819</f>
        <v>131600</v>
      </c>
      <c r="N4830" s="0" t="n">
        <f aca="false">J4830+L4830</f>
        <v>162.6254353</v>
      </c>
      <c r="O4830" s="0" t="n">
        <f aca="false">O4829+N4830</f>
        <v>453203.505483987</v>
      </c>
      <c r="P4830" s="0" t="n">
        <f aca="false">MIN($B$5,P4829+K4830*$B$6-I4830)</f>
        <v>510.81</v>
      </c>
      <c r="Q4830" s="0" t="n">
        <f aca="false">MAX(0,F4830-H4830-K4830-L4830)</f>
        <v>0</v>
      </c>
    </row>
    <row r="4831" customFormat="false" ht="15" hidden="false" customHeight="false" outlineLevel="0" collapsed="false">
      <c r="A4831" s="0" t="n">
        <f aca="false">'Profiles 8760'!A4820</f>
        <v>4818</v>
      </c>
      <c r="B4831" s="0" t="n">
        <f aca="false">'Profiles 8760'!B4820</f>
        <v>7</v>
      </c>
      <c r="C4831" s="0" t="n">
        <f aca="false">'Profiles 8760'!E4820</f>
        <v>0</v>
      </c>
      <c r="D4831" s="0" t="n">
        <f aca="false">'Profiles 8760'!F4820</f>
        <v>0.247997</v>
      </c>
      <c r="E4831" s="0" t="n">
        <f aca="false">'Profiles 8760'!G4820</f>
        <v>1</v>
      </c>
      <c r="F4831" s="0" t="n">
        <f aca="false">D4831*Assumptions!$C$11*$B$7+E4831*Assumptions!$C$12*$B$8</f>
        <v>112.5215336</v>
      </c>
      <c r="G4831" s="0" t="n">
        <f aca="false">C4831*Assumptions!$C$15</f>
        <v>0</v>
      </c>
      <c r="H4831" s="0" t="n">
        <f aca="false">MIN(F4831,G4831)</f>
        <v>0</v>
      </c>
      <c r="I4831" s="0" t="n">
        <f aca="false">IF(C4831=1,MIN(G4831-H4831,Assumptions!$C$13,P4830),0)</f>
        <v>0</v>
      </c>
      <c r="J4831" s="0" t="n">
        <f aca="false">H4831+I4831</f>
        <v>0</v>
      </c>
      <c r="K4831" s="0" t="n">
        <f aca="false">MIN(IF(C4831=1,F4831-H4831,F4831),Assumptions!$C$13,MAX(0,($B$5-P4830)/$B$6))</f>
        <v>0</v>
      </c>
      <c r="L4831" s="0" t="n">
        <f aca="false">IF(C4831=1,0,MIN(F4831-K4831,Assumptions!$C$15,MAX(0,$B$10-O4830-M4831)))</f>
        <v>112.5215336</v>
      </c>
      <c r="M4831" s="0" t="n">
        <f aca="false">'Profiles 8760'!H4820</f>
        <v>131600</v>
      </c>
      <c r="N4831" s="0" t="n">
        <f aca="false">J4831+L4831</f>
        <v>112.5215336</v>
      </c>
      <c r="O4831" s="0" t="n">
        <f aca="false">O4830+N4831</f>
        <v>453316.027017587</v>
      </c>
      <c r="P4831" s="0" t="n">
        <f aca="false">MIN($B$5,P4830+K4831*$B$6-I4831)</f>
        <v>510.81</v>
      </c>
      <c r="Q4831" s="0" t="n">
        <f aca="false">MAX(0,F4831-H4831-K4831-L4831)</f>
        <v>0</v>
      </c>
    </row>
    <row r="4832" customFormat="false" ht="15" hidden="false" customHeight="false" outlineLevel="0" collapsed="false">
      <c r="A4832" s="0" t="n">
        <f aca="false">'Profiles 8760'!A4821</f>
        <v>4819</v>
      </c>
      <c r="B4832" s="0" t="n">
        <f aca="false">'Profiles 8760'!B4821</f>
        <v>7</v>
      </c>
      <c r="C4832" s="0" t="n">
        <f aca="false">'Profiles 8760'!E4821</f>
        <v>0</v>
      </c>
      <c r="D4832" s="0" t="n">
        <f aca="false">'Profiles 8760'!F4821</f>
        <v>0.077125</v>
      </c>
      <c r="E4832" s="0" t="n">
        <f aca="false">'Profiles 8760'!G4821</f>
        <v>1</v>
      </c>
      <c r="F4832" s="0" t="n">
        <f aca="false">D4832*Assumptions!$C$11*$B$7+E4832*Assumptions!$C$12*$B$8</f>
        <v>63.1737</v>
      </c>
      <c r="G4832" s="0" t="n">
        <f aca="false">C4832*Assumptions!$C$15</f>
        <v>0</v>
      </c>
      <c r="H4832" s="0" t="n">
        <f aca="false">MIN(F4832,G4832)</f>
        <v>0</v>
      </c>
      <c r="I4832" s="0" t="n">
        <f aca="false">IF(C4832=1,MIN(G4832-H4832,Assumptions!$C$13,P4831),0)</f>
        <v>0</v>
      </c>
      <c r="J4832" s="0" t="n">
        <f aca="false">H4832+I4832</f>
        <v>0</v>
      </c>
      <c r="K4832" s="0" t="n">
        <f aca="false">MIN(IF(C4832=1,F4832-H4832,F4832),Assumptions!$C$13,MAX(0,($B$5-P4831)/$B$6))</f>
        <v>0</v>
      </c>
      <c r="L4832" s="0" t="n">
        <f aca="false">IF(C4832=1,0,MIN(F4832-K4832,Assumptions!$C$15,MAX(0,$B$10-O4831-M4832)))</f>
        <v>63.1737</v>
      </c>
      <c r="M4832" s="0" t="n">
        <f aca="false">'Profiles 8760'!H4821</f>
        <v>131600</v>
      </c>
      <c r="N4832" s="0" t="n">
        <f aca="false">J4832+L4832</f>
        <v>63.1737</v>
      </c>
      <c r="O4832" s="0" t="n">
        <f aca="false">O4831+N4832</f>
        <v>453379.200717587</v>
      </c>
      <c r="P4832" s="0" t="n">
        <f aca="false">MIN($B$5,P4831+K4832*$B$6-I4832)</f>
        <v>510.81</v>
      </c>
      <c r="Q4832" s="0" t="n">
        <f aca="false">MAX(0,F4832-H4832-K4832-L4832)</f>
        <v>0</v>
      </c>
    </row>
    <row r="4833" customFormat="false" ht="15" hidden="false" customHeight="false" outlineLevel="0" collapsed="false">
      <c r="A4833" s="0" t="n">
        <f aca="false">'Profiles 8760'!A4822</f>
        <v>4820</v>
      </c>
      <c r="B4833" s="0" t="n">
        <f aca="false">'Profiles 8760'!B4822</f>
        <v>7</v>
      </c>
      <c r="C4833" s="0" t="n">
        <f aca="false">'Profiles 8760'!E4822</f>
        <v>1</v>
      </c>
      <c r="D4833" s="0" t="n">
        <f aca="false">'Profiles 8760'!F4822</f>
        <v>0</v>
      </c>
      <c r="E4833" s="0" t="n">
        <f aca="false">'Profiles 8760'!G4822</f>
        <v>0.865127</v>
      </c>
      <c r="F4833" s="0" t="n">
        <f aca="false">D4833*Assumptions!$C$11*$B$7+E4833*Assumptions!$C$12*$B$8</f>
        <v>35.3836943</v>
      </c>
      <c r="G4833" s="0" t="n">
        <f aca="false">C4833*Assumptions!$C$15</f>
        <v>200</v>
      </c>
      <c r="H4833" s="0" t="n">
        <f aca="false">MIN(F4833,G4833)</f>
        <v>35.3836943</v>
      </c>
      <c r="I4833" s="0" t="n">
        <f aca="false">IF(C4833=1,MIN(G4833-H4833,Assumptions!$C$13,P4832),0)</f>
        <v>164.6163057</v>
      </c>
      <c r="J4833" s="0" t="n">
        <f aca="false">H4833+I4833</f>
        <v>200</v>
      </c>
      <c r="K4833" s="0" t="n">
        <f aca="false">MIN(IF(C4833=1,F4833-H4833,F4833),Assumptions!$C$13,MAX(0,($B$5-P4832)/$B$6))</f>
        <v>0</v>
      </c>
      <c r="L4833" s="0" t="n">
        <f aca="false">IF(C4833=1,0,MIN(F4833-K4833,Assumptions!$C$15,MAX(0,$B$10-O4832-M4833)))</f>
        <v>0</v>
      </c>
      <c r="M4833" s="0" t="n">
        <f aca="false">'Profiles 8760'!H4822</f>
        <v>131400</v>
      </c>
      <c r="N4833" s="0" t="n">
        <f aca="false">J4833+L4833</f>
        <v>200</v>
      </c>
      <c r="O4833" s="0" t="n">
        <f aca="false">O4832+N4833</f>
        <v>453579.200717587</v>
      </c>
      <c r="P4833" s="0" t="n">
        <f aca="false">MIN($B$5,P4832+K4833*$B$6-I4833)</f>
        <v>346.1936943</v>
      </c>
      <c r="Q4833" s="0" t="n">
        <f aca="false">MAX(0,F4833-H4833-K4833-L4833)</f>
        <v>0</v>
      </c>
    </row>
    <row r="4834" customFormat="false" ht="15" hidden="false" customHeight="false" outlineLevel="0" collapsed="false">
      <c r="A4834" s="0" t="n">
        <f aca="false">'Profiles 8760'!A4823</f>
        <v>4821</v>
      </c>
      <c r="B4834" s="0" t="n">
        <f aca="false">'Profiles 8760'!B4823</f>
        <v>7</v>
      </c>
      <c r="C4834" s="0" t="n">
        <f aca="false">'Profiles 8760'!E4823</f>
        <v>1</v>
      </c>
      <c r="D4834" s="0" t="n">
        <f aca="false">'Profiles 8760'!F4823</f>
        <v>0</v>
      </c>
      <c r="E4834" s="0" t="n">
        <f aca="false">'Profiles 8760'!G4823</f>
        <v>0.98496</v>
      </c>
      <c r="F4834" s="0" t="n">
        <f aca="false">D4834*Assumptions!$C$11*$B$7+E4834*Assumptions!$C$12*$B$8</f>
        <v>40.284864</v>
      </c>
      <c r="G4834" s="0" t="n">
        <f aca="false">C4834*Assumptions!$C$15</f>
        <v>200</v>
      </c>
      <c r="H4834" s="0" t="n">
        <f aca="false">MIN(F4834,G4834)</f>
        <v>40.284864</v>
      </c>
      <c r="I4834" s="0" t="n">
        <f aca="false">IF(C4834=1,MIN(G4834-H4834,Assumptions!$C$13,P4833),0)</f>
        <v>159.715136</v>
      </c>
      <c r="J4834" s="0" t="n">
        <f aca="false">H4834+I4834</f>
        <v>200</v>
      </c>
      <c r="K4834" s="0" t="n">
        <f aca="false">MIN(IF(C4834=1,F4834-H4834,F4834),Assumptions!$C$13,MAX(0,($B$5-P4833)/$B$6))</f>
        <v>0</v>
      </c>
      <c r="L4834" s="0" t="n">
        <f aca="false">IF(C4834=1,0,MIN(F4834-K4834,Assumptions!$C$15,MAX(0,$B$10-O4833-M4834)))</f>
        <v>0</v>
      </c>
      <c r="M4834" s="0" t="n">
        <f aca="false">'Profiles 8760'!H4823</f>
        <v>131200</v>
      </c>
      <c r="N4834" s="0" t="n">
        <f aca="false">J4834+L4834</f>
        <v>200</v>
      </c>
      <c r="O4834" s="0" t="n">
        <f aca="false">O4833+N4834</f>
        <v>453779.200717587</v>
      </c>
      <c r="P4834" s="0" t="n">
        <f aca="false">MIN($B$5,P4833+K4834*$B$6-I4834)</f>
        <v>186.4785583</v>
      </c>
      <c r="Q4834" s="0" t="n">
        <f aca="false">MAX(0,F4834-H4834-K4834-L4834)</f>
        <v>0</v>
      </c>
    </row>
    <row r="4835" customFormat="false" ht="15" hidden="false" customHeight="false" outlineLevel="0" collapsed="false">
      <c r="A4835" s="0" t="n">
        <f aca="false">'Profiles 8760'!A4824</f>
        <v>4822</v>
      </c>
      <c r="B4835" s="0" t="n">
        <f aca="false">'Profiles 8760'!B4824</f>
        <v>7</v>
      </c>
      <c r="C4835" s="0" t="n">
        <f aca="false">'Profiles 8760'!E4824</f>
        <v>0</v>
      </c>
      <c r="D4835" s="0" t="n">
        <f aca="false">'Profiles 8760'!F4824</f>
        <v>0</v>
      </c>
      <c r="E4835" s="0" t="n">
        <f aca="false">'Profiles 8760'!G4824</f>
        <v>1</v>
      </c>
      <c r="F4835" s="0" t="n">
        <f aca="false">D4835*Assumptions!$C$11*$B$7+E4835*Assumptions!$C$12*$B$8</f>
        <v>40.9</v>
      </c>
      <c r="G4835" s="0" t="n">
        <f aca="false">C4835*Assumptions!$C$15</f>
        <v>0</v>
      </c>
      <c r="H4835" s="0" t="n">
        <f aca="false">MIN(F4835,G4835)</f>
        <v>0</v>
      </c>
      <c r="I4835" s="0" t="n">
        <f aca="false">IF(C4835=1,MIN(G4835-H4835,Assumptions!$C$13,P4834),0)</f>
        <v>0</v>
      </c>
      <c r="J4835" s="0" t="n">
        <f aca="false">H4835+I4835</f>
        <v>0</v>
      </c>
      <c r="K4835" s="0" t="n">
        <f aca="false">MIN(IF(C4835=1,F4835-H4835,F4835),Assumptions!$C$13,MAX(0,($B$5-P4834)/$B$6))</f>
        <v>40.9</v>
      </c>
      <c r="L4835" s="0" t="n">
        <f aca="false">IF(C4835=1,0,MIN(F4835-K4835,Assumptions!$C$15,MAX(0,$B$10-O4834-M4835)))</f>
        <v>0</v>
      </c>
      <c r="M4835" s="0" t="n">
        <f aca="false">'Profiles 8760'!H4824</f>
        <v>131200</v>
      </c>
      <c r="N4835" s="0" t="n">
        <f aca="false">J4835+L4835</f>
        <v>0</v>
      </c>
      <c r="O4835" s="0" t="n">
        <f aca="false">O4834+N4835</f>
        <v>453779.200717587</v>
      </c>
      <c r="P4835" s="0" t="n">
        <f aca="false">MIN($B$5,P4834+K4835*$B$6-I4835)</f>
        <v>221.9306783</v>
      </c>
      <c r="Q4835" s="0" t="n">
        <f aca="false">MAX(0,F4835-H4835-K4835-L4835)</f>
        <v>0</v>
      </c>
    </row>
    <row r="4836" customFormat="false" ht="15" hidden="false" customHeight="false" outlineLevel="0" collapsed="false">
      <c r="A4836" s="0" t="n">
        <f aca="false">'Profiles 8760'!A4825</f>
        <v>4823</v>
      </c>
      <c r="B4836" s="0" t="n">
        <f aca="false">'Profiles 8760'!B4825</f>
        <v>7</v>
      </c>
      <c r="C4836" s="0" t="n">
        <f aca="false">'Profiles 8760'!E4825</f>
        <v>0</v>
      </c>
      <c r="D4836" s="0" t="n">
        <f aca="false">'Profiles 8760'!F4825</f>
        <v>0</v>
      </c>
      <c r="E4836" s="0" t="n">
        <f aca="false">'Profiles 8760'!G4825</f>
        <v>1</v>
      </c>
      <c r="F4836" s="0" t="n">
        <f aca="false">D4836*Assumptions!$C$11*$B$7+E4836*Assumptions!$C$12*$B$8</f>
        <v>40.9</v>
      </c>
      <c r="G4836" s="0" t="n">
        <f aca="false">C4836*Assumptions!$C$15</f>
        <v>0</v>
      </c>
      <c r="H4836" s="0" t="n">
        <f aca="false">MIN(F4836,G4836)</f>
        <v>0</v>
      </c>
      <c r="I4836" s="0" t="n">
        <f aca="false">IF(C4836=1,MIN(G4836-H4836,Assumptions!$C$13,P4835),0)</f>
        <v>0</v>
      </c>
      <c r="J4836" s="0" t="n">
        <f aca="false">H4836+I4836</f>
        <v>0</v>
      </c>
      <c r="K4836" s="0" t="n">
        <f aca="false">MIN(IF(C4836=1,F4836-H4836,F4836),Assumptions!$C$13,MAX(0,($B$5-P4835)/$B$6))</f>
        <v>40.9</v>
      </c>
      <c r="L4836" s="0" t="n">
        <f aca="false">IF(C4836=1,0,MIN(F4836-K4836,Assumptions!$C$15,MAX(0,$B$10-O4835-M4836)))</f>
        <v>0</v>
      </c>
      <c r="M4836" s="0" t="n">
        <f aca="false">'Profiles 8760'!H4825</f>
        <v>131200</v>
      </c>
      <c r="N4836" s="0" t="n">
        <f aca="false">J4836+L4836</f>
        <v>0</v>
      </c>
      <c r="O4836" s="0" t="n">
        <f aca="false">O4835+N4836</f>
        <v>453779.200717587</v>
      </c>
      <c r="P4836" s="0" t="n">
        <f aca="false">MIN($B$5,P4835+K4836*$B$6-I4836)</f>
        <v>257.3827983</v>
      </c>
      <c r="Q4836" s="0" t="n">
        <f aca="false">MAX(0,F4836-H4836-K4836-L4836)</f>
        <v>0</v>
      </c>
    </row>
    <row r="4837" customFormat="false" ht="15" hidden="false" customHeight="false" outlineLevel="0" collapsed="false">
      <c r="A4837" s="0" t="n">
        <f aca="false">'Profiles 8760'!A4826</f>
        <v>4824</v>
      </c>
      <c r="B4837" s="0" t="n">
        <f aca="false">'Profiles 8760'!B4826</f>
        <v>7</v>
      </c>
      <c r="C4837" s="0" t="n">
        <f aca="false">'Profiles 8760'!E4826</f>
        <v>0</v>
      </c>
      <c r="D4837" s="0" t="n">
        <f aca="false">'Profiles 8760'!F4826</f>
        <v>0</v>
      </c>
      <c r="E4837" s="0" t="n">
        <f aca="false">'Profiles 8760'!G4826</f>
        <v>0.703577</v>
      </c>
      <c r="F4837" s="0" t="n">
        <f aca="false">D4837*Assumptions!$C$11*$B$7+E4837*Assumptions!$C$12*$B$8</f>
        <v>28.7762993</v>
      </c>
      <c r="G4837" s="0" t="n">
        <f aca="false">C4837*Assumptions!$C$15</f>
        <v>0</v>
      </c>
      <c r="H4837" s="0" t="n">
        <f aca="false">MIN(F4837,G4837)</f>
        <v>0</v>
      </c>
      <c r="I4837" s="0" t="n">
        <f aca="false">IF(C4837=1,MIN(G4837-H4837,Assumptions!$C$13,P4836),0)</f>
        <v>0</v>
      </c>
      <c r="J4837" s="0" t="n">
        <f aca="false">H4837+I4837</f>
        <v>0</v>
      </c>
      <c r="K4837" s="0" t="n">
        <f aca="false">MIN(IF(C4837=1,F4837-H4837,F4837),Assumptions!$C$13,MAX(0,($B$5-P4836)/$B$6))</f>
        <v>28.7762993</v>
      </c>
      <c r="L4837" s="0" t="n">
        <f aca="false">IF(C4837=1,0,MIN(F4837-K4837,Assumptions!$C$15,MAX(0,$B$10-O4836-M4837)))</f>
        <v>0</v>
      </c>
      <c r="M4837" s="0" t="n">
        <f aca="false">'Profiles 8760'!H4826</f>
        <v>131200</v>
      </c>
      <c r="N4837" s="0" t="n">
        <f aca="false">J4837+L4837</f>
        <v>0</v>
      </c>
      <c r="O4837" s="0" t="n">
        <f aca="false">O4836+N4837</f>
        <v>453779.200717587</v>
      </c>
      <c r="P4837" s="0" t="n">
        <f aca="false">MIN($B$5,P4836+K4837*$B$6-I4837)</f>
        <v>282.32609453324</v>
      </c>
      <c r="Q4837" s="0" t="n">
        <f aca="false">MAX(0,F4837-H4837-K4837-L4837)</f>
        <v>0</v>
      </c>
    </row>
    <row r="4838" customFormat="false" ht="15" hidden="false" customHeight="false" outlineLevel="0" collapsed="false">
      <c r="A4838" s="0" t="n">
        <f aca="false">'Profiles 8760'!A4827</f>
        <v>4825</v>
      </c>
      <c r="B4838" s="0" t="n">
        <f aca="false">'Profiles 8760'!B4827</f>
        <v>7</v>
      </c>
      <c r="C4838" s="0" t="n">
        <f aca="false">'Profiles 8760'!E4827</f>
        <v>0</v>
      </c>
      <c r="D4838" s="0" t="n">
        <f aca="false">'Profiles 8760'!F4827</f>
        <v>0</v>
      </c>
      <c r="E4838" s="0" t="n">
        <f aca="false">'Profiles 8760'!G4827</f>
        <v>0.827776</v>
      </c>
      <c r="F4838" s="0" t="n">
        <f aca="false">D4838*Assumptions!$C$11*$B$7+E4838*Assumptions!$C$12*$B$8</f>
        <v>33.8560384</v>
      </c>
      <c r="G4838" s="0" t="n">
        <f aca="false">C4838*Assumptions!$C$15</f>
        <v>0</v>
      </c>
      <c r="H4838" s="0" t="n">
        <f aca="false">MIN(F4838,G4838)</f>
        <v>0</v>
      </c>
      <c r="I4838" s="0" t="n">
        <f aca="false">IF(C4838=1,MIN(G4838-H4838,Assumptions!$C$13,P4837),0)</f>
        <v>0</v>
      </c>
      <c r="J4838" s="0" t="n">
        <f aca="false">H4838+I4838</f>
        <v>0</v>
      </c>
      <c r="K4838" s="0" t="n">
        <f aca="false">MIN(IF(C4838=1,F4838-H4838,F4838),Assumptions!$C$13,MAX(0,($B$5-P4837)/$B$6))</f>
        <v>33.8560384</v>
      </c>
      <c r="L4838" s="0" t="n">
        <f aca="false">IF(C4838=1,0,MIN(F4838-K4838,Assumptions!$C$15,MAX(0,$B$10-O4837-M4838)))</f>
        <v>0</v>
      </c>
      <c r="M4838" s="0" t="n">
        <f aca="false">'Profiles 8760'!H4827</f>
        <v>131200</v>
      </c>
      <c r="N4838" s="0" t="n">
        <f aca="false">J4838+L4838</f>
        <v>0</v>
      </c>
      <c r="O4838" s="0" t="n">
        <f aca="false">O4837+N4838</f>
        <v>453779.200717587</v>
      </c>
      <c r="P4838" s="0" t="n">
        <f aca="false">MIN($B$5,P4837+K4838*$B$6-I4838)</f>
        <v>311.67250861836</v>
      </c>
      <c r="Q4838" s="0" t="n">
        <f aca="false">MAX(0,F4838-H4838-K4838-L4838)</f>
        <v>0</v>
      </c>
    </row>
    <row r="4839" customFormat="false" ht="15" hidden="false" customHeight="false" outlineLevel="0" collapsed="false">
      <c r="A4839" s="0" t="n">
        <f aca="false">'Profiles 8760'!A4828</f>
        <v>4826</v>
      </c>
      <c r="B4839" s="0" t="n">
        <f aca="false">'Profiles 8760'!B4828</f>
        <v>7</v>
      </c>
      <c r="C4839" s="0" t="n">
        <f aca="false">'Profiles 8760'!E4828</f>
        <v>0</v>
      </c>
      <c r="D4839" s="0" t="n">
        <f aca="false">'Profiles 8760'!F4828</f>
        <v>0</v>
      </c>
      <c r="E4839" s="0" t="n">
        <f aca="false">'Profiles 8760'!G4828</f>
        <v>0.375788</v>
      </c>
      <c r="F4839" s="0" t="n">
        <f aca="false">D4839*Assumptions!$C$11*$B$7+E4839*Assumptions!$C$12*$B$8</f>
        <v>15.3697292</v>
      </c>
      <c r="G4839" s="0" t="n">
        <f aca="false">C4839*Assumptions!$C$15</f>
        <v>0</v>
      </c>
      <c r="H4839" s="0" t="n">
        <f aca="false">MIN(F4839,G4839)</f>
        <v>0</v>
      </c>
      <c r="I4839" s="0" t="n">
        <f aca="false">IF(C4839=1,MIN(G4839-H4839,Assumptions!$C$13,P4838),0)</f>
        <v>0</v>
      </c>
      <c r="J4839" s="0" t="n">
        <f aca="false">H4839+I4839</f>
        <v>0</v>
      </c>
      <c r="K4839" s="0" t="n">
        <f aca="false">MIN(IF(C4839=1,F4839-H4839,F4839),Assumptions!$C$13,MAX(0,($B$5-P4838)/$B$6))</f>
        <v>15.3697292</v>
      </c>
      <c r="L4839" s="0" t="n">
        <f aca="false">IF(C4839=1,0,MIN(F4839-K4839,Assumptions!$C$15,MAX(0,$B$10-O4838-M4839)))</f>
        <v>0</v>
      </c>
      <c r="M4839" s="0" t="n">
        <f aca="false">'Profiles 8760'!H4828</f>
        <v>131200</v>
      </c>
      <c r="N4839" s="0" t="n">
        <f aca="false">J4839+L4839</f>
        <v>0</v>
      </c>
      <c r="O4839" s="0" t="n">
        <f aca="false">O4838+N4839</f>
        <v>453779.200717587</v>
      </c>
      <c r="P4839" s="0" t="n">
        <f aca="false">MIN($B$5,P4838+K4839*$B$6-I4839)</f>
        <v>324.99498988892</v>
      </c>
      <c r="Q4839" s="0" t="n">
        <f aca="false">MAX(0,F4839-H4839-K4839-L4839)</f>
        <v>0</v>
      </c>
    </row>
    <row r="4840" customFormat="false" ht="15" hidden="false" customHeight="false" outlineLevel="0" collapsed="false">
      <c r="A4840" s="0" t="n">
        <f aca="false">'Profiles 8760'!A4829</f>
        <v>4827</v>
      </c>
      <c r="B4840" s="0" t="n">
        <f aca="false">'Profiles 8760'!B4829</f>
        <v>7</v>
      </c>
      <c r="C4840" s="0" t="n">
        <f aca="false">'Profiles 8760'!E4829</f>
        <v>0</v>
      </c>
      <c r="D4840" s="0" t="n">
        <f aca="false">'Profiles 8760'!F4829</f>
        <v>0</v>
      </c>
      <c r="E4840" s="0" t="n">
        <f aca="false">'Profiles 8760'!G4829</f>
        <v>0.363375</v>
      </c>
      <c r="F4840" s="0" t="n">
        <f aca="false">D4840*Assumptions!$C$11*$B$7+E4840*Assumptions!$C$12*$B$8</f>
        <v>14.8620375</v>
      </c>
      <c r="G4840" s="0" t="n">
        <f aca="false">C4840*Assumptions!$C$15</f>
        <v>0</v>
      </c>
      <c r="H4840" s="0" t="n">
        <f aca="false">MIN(F4840,G4840)</f>
        <v>0</v>
      </c>
      <c r="I4840" s="0" t="n">
        <f aca="false">IF(C4840=1,MIN(G4840-H4840,Assumptions!$C$13,P4839),0)</f>
        <v>0</v>
      </c>
      <c r="J4840" s="0" t="n">
        <f aca="false">H4840+I4840</f>
        <v>0</v>
      </c>
      <c r="K4840" s="0" t="n">
        <f aca="false">MIN(IF(C4840=1,F4840-H4840,F4840),Assumptions!$C$13,MAX(0,($B$5-P4839)/$B$6))</f>
        <v>14.8620375</v>
      </c>
      <c r="L4840" s="0" t="n">
        <f aca="false">IF(C4840=1,0,MIN(F4840-K4840,Assumptions!$C$15,MAX(0,$B$10-O4839-M4840)))</f>
        <v>0</v>
      </c>
      <c r="M4840" s="0" t="n">
        <f aca="false">'Profiles 8760'!H4829</f>
        <v>131200</v>
      </c>
      <c r="N4840" s="0" t="n">
        <f aca="false">J4840+L4840</f>
        <v>0</v>
      </c>
      <c r="O4840" s="0" t="n">
        <f aca="false">O4839+N4840</f>
        <v>453779.200717587</v>
      </c>
      <c r="P4840" s="0" t="n">
        <f aca="false">MIN($B$5,P4839+K4840*$B$6-I4840)</f>
        <v>337.87740399392</v>
      </c>
      <c r="Q4840" s="0" t="n">
        <f aca="false">MAX(0,F4840-H4840-K4840-L4840)</f>
        <v>0</v>
      </c>
    </row>
    <row r="4841" customFormat="false" ht="15" hidden="false" customHeight="false" outlineLevel="0" collapsed="false">
      <c r="A4841" s="0" t="n">
        <f aca="false">'Profiles 8760'!A4830</f>
        <v>4828</v>
      </c>
      <c r="B4841" s="0" t="n">
        <f aca="false">'Profiles 8760'!B4830</f>
        <v>7</v>
      </c>
      <c r="C4841" s="0" t="n">
        <f aca="false">'Profiles 8760'!E4830</f>
        <v>0</v>
      </c>
      <c r="D4841" s="0" t="n">
        <f aca="false">'Profiles 8760'!F4830</f>
        <v>0</v>
      </c>
      <c r="E4841" s="0" t="n">
        <f aca="false">'Profiles 8760'!G4830</f>
        <v>0.347557</v>
      </c>
      <c r="F4841" s="0" t="n">
        <f aca="false">D4841*Assumptions!$C$11*$B$7+E4841*Assumptions!$C$12*$B$8</f>
        <v>14.2150813</v>
      </c>
      <c r="G4841" s="0" t="n">
        <f aca="false">C4841*Assumptions!$C$15</f>
        <v>0</v>
      </c>
      <c r="H4841" s="0" t="n">
        <f aca="false">MIN(F4841,G4841)</f>
        <v>0</v>
      </c>
      <c r="I4841" s="0" t="n">
        <f aca="false">IF(C4841=1,MIN(G4841-H4841,Assumptions!$C$13,P4840),0)</f>
        <v>0</v>
      </c>
      <c r="J4841" s="0" t="n">
        <f aca="false">H4841+I4841</f>
        <v>0</v>
      </c>
      <c r="K4841" s="0" t="n">
        <f aca="false">MIN(IF(C4841=1,F4841-H4841,F4841),Assumptions!$C$13,MAX(0,($B$5-P4840)/$B$6))</f>
        <v>14.2150813</v>
      </c>
      <c r="L4841" s="0" t="n">
        <f aca="false">IF(C4841=1,0,MIN(F4841-K4841,Assumptions!$C$15,MAX(0,$B$10-O4840-M4841)))</f>
        <v>0</v>
      </c>
      <c r="M4841" s="0" t="n">
        <f aca="false">'Profiles 8760'!H4830</f>
        <v>131200</v>
      </c>
      <c r="N4841" s="0" t="n">
        <f aca="false">J4841+L4841</f>
        <v>0</v>
      </c>
      <c r="O4841" s="0" t="n">
        <f aca="false">O4840+N4841</f>
        <v>453779.200717587</v>
      </c>
      <c r="P4841" s="0" t="n">
        <f aca="false">MIN($B$5,P4840+K4841*$B$6-I4841)</f>
        <v>350.19903646476</v>
      </c>
      <c r="Q4841" s="0" t="n">
        <f aca="false">MAX(0,F4841-H4841-K4841-L4841)</f>
        <v>0</v>
      </c>
    </row>
    <row r="4842" customFormat="false" ht="15" hidden="false" customHeight="false" outlineLevel="0" collapsed="false">
      <c r="A4842" s="0" t="n">
        <f aca="false">'Profiles 8760'!A4831</f>
        <v>4829</v>
      </c>
      <c r="B4842" s="0" t="n">
        <f aca="false">'Profiles 8760'!B4831</f>
        <v>7</v>
      </c>
      <c r="C4842" s="0" t="n">
        <f aca="false">'Profiles 8760'!E4831</f>
        <v>0</v>
      </c>
      <c r="D4842" s="0" t="n">
        <f aca="false">'Profiles 8760'!F4831</f>
        <v>0</v>
      </c>
      <c r="E4842" s="0" t="n">
        <f aca="false">'Profiles 8760'!G4831</f>
        <v>0.392866</v>
      </c>
      <c r="F4842" s="0" t="n">
        <f aca="false">D4842*Assumptions!$C$11*$B$7+E4842*Assumptions!$C$12*$B$8</f>
        <v>16.0682194</v>
      </c>
      <c r="G4842" s="0" t="n">
        <f aca="false">C4842*Assumptions!$C$15</f>
        <v>0</v>
      </c>
      <c r="H4842" s="0" t="n">
        <f aca="false">MIN(F4842,G4842)</f>
        <v>0</v>
      </c>
      <c r="I4842" s="0" t="n">
        <f aca="false">IF(C4842=1,MIN(G4842-H4842,Assumptions!$C$13,P4841),0)</f>
        <v>0</v>
      </c>
      <c r="J4842" s="0" t="n">
        <f aca="false">H4842+I4842</f>
        <v>0</v>
      </c>
      <c r="K4842" s="0" t="n">
        <f aca="false">MIN(IF(C4842=1,F4842-H4842,F4842),Assumptions!$C$13,MAX(0,($B$5-P4841)/$B$6))</f>
        <v>16.0682194</v>
      </c>
      <c r="L4842" s="0" t="n">
        <f aca="false">IF(C4842=1,0,MIN(F4842-K4842,Assumptions!$C$15,MAX(0,$B$10-O4841-M4842)))</f>
        <v>0</v>
      </c>
      <c r="M4842" s="0" t="n">
        <f aca="false">'Profiles 8760'!H4831</f>
        <v>131200</v>
      </c>
      <c r="N4842" s="0" t="n">
        <f aca="false">J4842+L4842</f>
        <v>0</v>
      </c>
      <c r="O4842" s="0" t="n">
        <f aca="false">O4841+N4842</f>
        <v>453779.200717587</v>
      </c>
      <c r="P4842" s="0" t="n">
        <f aca="false">MIN($B$5,P4841+K4842*$B$6-I4842)</f>
        <v>364.12696904068</v>
      </c>
      <c r="Q4842" s="0" t="n">
        <f aca="false">MAX(0,F4842-H4842-K4842-L4842)</f>
        <v>0</v>
      </c>
    </row>
    <row r="4843" customFormat="false" ht="15" hidden="false" customHeight="false" outlineLevel="0" collapsed="false">
      <c r="A4843" s="0" t="n">
        <f aca="false">'Profiles 8760'!A4832</f>
        <v>4830</v>
      </c>
      <c r="B4843" s="0" t="n">
        <f aca="false">'Profiles 8760'!B4832</f>
        <v>7</v>
      </c>
      <c r="C4843" s="0" t="n">
        <f aca="false">'Profiles 8760'!E4832</f>
        <v>0</v>
      </c>
      <c r="D4843" s="0" t="n">
        <f aca="false">'Profiles 8760'!F4832</f>
        <v>0</v>
      </c>
      <c r="E4843" s="0" t="n">
        <f aca="false">'Profiles 8760'!G4832</f>
        <v>0.410551</v>
      </c>
      <c r="F4843" s="0" t="n">
        <f aca="false">D4843*Assumptions!$C$11*$B$7+E4843*Assumptions!$C$12*$B$8</f>
        <v>16.7915359</v>
      </c>
      <c r="G4843" s="0" t="n">
        <f aca="false">C4843*Assumptions!$C$15</f>
        <v>0</v>
      </c>
      <c r="H4843" s="0" t="n">
        <f aca="false">MIN(F4843,G4843)</f>
        <v>0</v>
      </c>
      <c r="I4843" s="0" t="n">
        <f aca="false">IF(C4843=1,MIN(G4843-H4843,Assumptions!$C$13,P4842),0)</f>
        <v>0</v>
      </c>
      <c r="J4843" s="0" t="n">
        <f aca="false">H4843+I4843</f>
        <v>0</v>
      </c>
      <c r="K4843" s="0" t="n">
        <f aca="false">MIN(IF(C4843=1,F4843-H4843,F4843),Assumptions!$C$13,MAX(0,($B$5-P4842)/$B$6))</f>
        <v>16.7915359</v>
      </c>
      <c r="L4843" s="0" t="n">
        <f aca="false">IF(C4843=1,0,MIN(F4843-K4843,Assumptions!$C$15,MAX(0,$B$10-O4842-M4843)))</f>
        <v>0</v>
      </c>
      <c r="M4843" s="0" t="n">
        <f aca="false">'Profiles 8760'!H4832</f>
        <v>131200</v>
      </c>
      <c r="N4843" s="0" t="n">
        <f aca="false">J4843+L4843</f>
        <v>0</v>
      </c>
      <c r="O4843" s="0" t="n">
        <f aca="false">O4842+N4843</f>
        <v>453779.200717587</v>
      </c>
      <c r="P4843" s="0" t="n">
        <f aca="false">MIN($B$5,P4842+K4843*$B$6-I4843)</f>
        <v>378.6818723588</v>
      </c>
      <c r="Q4843" s="0" t="n">
        <f aca="false">MAX(0,F4843-H4843-K4843-L4843)</f>
        <v>0</v>
      </c>
    </row>
    <row r="4844" customFormat="false" ht="15" hidden="false" customHeight="false" outlineLevel="0" collapsed="false">
      <c r="A4844" s="0" t="n">
        <f aca="false">'Profiles 8760'!A4833</f>
        <v>4831</v>
      </c>
      <c r="B4844" s="0" t="n">
        <f aca="false">'Profiles 8760'!B4833</f>
        <v>7</v>
      </c>
      <c r="C4844" s="0" t="n">
        <f aca="false">'Profiles 8760'!E4833</f>
        <v>0</v>
      </c>
      <c r="D4844" s="0" t="n">
        <f aca="false">'Profiles 8760'!F4833</f>
        <v>0.08922</v>
      </c>
      <c r="E4844" s="0" t="n">
        <f aca="false">'Profiles 8760'!G4833</f>
        <v>0.76338</v>
      </c>
      <c r="F4844" s="0" t="n">
        <f aca="false">D4844*Assumptions!$C$11*$B$7+E4844*Assumptions!$C$12*$B$8</f>
        <v>56.988978</v>
      </c>
      <c r="G4844" s="0" t="n">
        <f aca="false">C4844*Assumptions!$C$15</f>
        <v>0</v>
      </c>
      <c r="H4844" s="0" t="n">
        <f aca="false">MIN(F4844,G4844)</f>
        <v>0</v>
      </c>
      <c r="I4844" s="0" t="n">
        <f aca="false">IF(C4844=1,MIN(G4844-H4844,Assumptions!$C$13,P4843),0)</f>
        <v>0</v>
      </c>
      <c r="J4844" s="0" t="n">
        <f aca="false">H4844+I4844</f>
        <v>0</v>
      </c>
      <c r="K4844" s="0" t="n">
        <f aca="false">MIN(IF(C4844=1,F4844-H4844,F4844),Assumptions!$C$13,MAX(0,($B$5-P4843)/$B$6))</f>
        <v>56.988978</v>
      </c>
      <c r="L4844" s="0" t="n">
        <f aca="false">IF(C4844=1,0,MIN(F4844-K4844,Assumptions!$C$15,MAX(0,$B$10-O4843-M4844)))</f>
        <v>0</v>
      </c>
      <c r="M4844" s="0" t="n">
        <f aca="false">'Profiles 8760'!H4833</f>
        <v>131200</v>
      </c>
      <c r="N4844" s="0" t="n">
        <f aca="false">J4844+L4844</f>
        <v>0</v>
      </c>
      <c r="O4844" s="0" t="n">
        <f aca="false">O4843+N4844</f>
        <v>453779.200717587</v>
      </c>
      <c r="P4844" s="0" t="n">
        <f aca="false">MIN($B$5,P4843+K4844*$B$6-I4844)</f>
        <v>428.0799184892</v>
      </c>
      <c r="Q4844" s="0" t="n">
        <f aca="false">MAX(0,F4844-H4844-K4844-L4844)</f>
        <v>0</v>
      </c>
    </row>
    <row r="4845" customFormat="false" ht="15" hidden="false" customHeight="false" outlineLevel="0" collapsed="false">
      <c r="A4845" s="0" t="n">
        <f aca="false">'Profiles 8760'!A4834</f>
        <v>4832</v>
      </c>
      <c r="B4845" s="0" t="n">
        <f aca="false">'Profiles 8760'!B4834</f>
        <v>7</v>
      </c>
      <c r="C4845" s="0" t="n">
        <f aca="false">'Profiles 8760'!E4834</f>
        <v>1</v>
      </c>
      <c r="D4845" s="0" t="n">
        <f aca="false">'Profiles 8760'!F4834</f>
        <v>0.28689</v>
      </c>
      <c r="E4845" s="0" t="n">
        <f aca="false">'Profiles 8760'!G4834</f>
        <v>0.963832</v>
      </c>
      <c r="F4845" s="0" t="n">
        <f aca="false">D4845*Assumptions!$C$11*$B$7+E4845*Assumptions!$C$12*$B$8</f>
        <v>122.2745608</v>
      </c>
      <c r="G4845" s="0" t="n">
        <f aca="false">C4845*Assumptions!$C$15</f>
        <v>200</v>
      </c>
      <c r="H4845" s="0" t="n">
        <f aca="false">MIN(F4845,G4845)</f>
        <v>122.2745608</v>
      </c>
      <c r="I4845" s="0" t="n">
        <f aca="false">IF(C4845=1,MIN(G4845-H4845,Assumptions!$C$13,P4844),0)</f>
        <v>77.7254392</v>
      </c>
      <c r="J4845" s="0" t="n">
        <f aca="false">H4845+I4845</f>
        <v>200</v>
      </c>
      <c r="K4845" s="0" t="n">
        <f aca="false">MIN(IF(C4845=1,F4845-H4845,F4845),Assumptions!$C$13,MAX(0,($B$5-P4844)/$B$6))</f>
        <v>0</v>
      </c>
      <c r="L4845" s="0" t="n">
        <f aca="false">IF(C4845=1,0,MIN(F4845-K4845,Assumptions!$C$15,MAX(0,$B$10-O4844-M4845)))</f>
        <v>0</v>
      </c>
      <c r="M4845" s="0" t="n">
        <f aca="false">'Profiles 8760'!H4834</f>
        <v>131000</v>
      </c>
      <c r="N4845" s="0" t="n">
        <f aca="false">J4845+L4845</f>
        <v>200</v>
      </c>
      <c r="O4845" s="0" t="n">
        <f aca="false">O4844+N4845</f>
        <v>453979.200717587</v>
      </c>
      <c r="P4845" s="0" t="n">
        <f aca="false">MIN($B$5,P4844+K4845*$B$6-I4845)</f>
        <v>350.3544792892</v>
      </c>
      <c r="Q4845" s="0" t="n">
        <f aca="false">MAX(0,F4845-H4845-K4845-L4845)</f>
        <v>0</v>
      </c>
    </row>
    <row r="4846" customFormat="false" ht="15" hidden="false" customHeight="false" outlineLevel="0" collapsed="false">
      <c r="A4846" s="0" t="n">
        <f aca="false">'Profiles 8760'!A4835</f>
        <v>4833</v>
      </c>
      <c r="B4846" s="0" t="n">
        <f aca="false">'Profiles 8760'!B4835</f>
        <v>7</v>
      </c>
      <c r="C4846" s="0" t="n">
        <f aca="false">'Profiles 8760'!E4835</f>
        <v>1</v>
      </c>
      <c r="D4846" s="0" t="n">
        <f aca="false">'Profiles 8760'!F4835</f>
        <v>0.506833</v>
      </c>
      <c r="E4846" s="0" t="n">
        <f aca="false">'Profiles 8760'!G4835</f>
        <v>1</v>
      </c>
      <c r="F4846" s="0" t="n">
        <f aca="false">D4846*Assumptions!$C$11*$B$7+E4846*Assumptions!$C$12*$B$8</f>
        <v>187.2733704</v>
      </c>
      <c r="G4846" s="0" t="n">
        <f aca="false">C4846*Assumptions!$C$15</f>
        <v>200</v>
      </c>
      <c r="H4846" s="0" t="n">
        <f aca="false">MIN(F4846,G4846)</f>
        <v>187.2733704</v>
      </c>
      <c r="I4846" s="0" t="n">
        <f aca="false">IF(C4846=1,MIN(G4846-H4846,Assumptions!$C$13,P4845),0)</f>
        <v>12.7266296</v>
      </c>
      <c r="J4846" s="0" t="n">
        <f aca="false">H4846+I4846</f>
        <v>200</v>
      </c>
      <c r="K4846" s="0" t="n">
        <f aca="false">MIN(IF(C4846=1,F4846-H4846,F4846),Assumptions!$C$13,MAX(0,($B$5-P4845)/$B$6))</f>
        <v>0</v>
      </c>
      <c r="L4846" s="0" t="n">
        <f aca="false">IF(C4846=1,0,MIN(F4846-K4846,Assumptions!$C$15,MAX(0,$B$10-O4845-M4846)))</f>
        <v>0</v>
      </c>
      <c r="M4846" s="0" t="n">
        <f aca="false">'Profiles 8760'!H4835</f>
        <v>130800</v>
      </c>
      <c r="N4846" s="0" t="n">
        <f aca="false">J4846+L4846</f>
        <v>200</v>
      </c>
      <c r="O4846" s="0" t="n">
        <f aca="false">O4845+N4846</f>
        <v>454179.200717587</v>
      </c>
      <c r="P4846" s="0" t="n">
        <f aca="false">MIN($B$5,P4845+K4846*$B$6-I4846)</f>
        <v>337.6278496892</v>
      </c>
      <c r="Q4846" s="0" t="n">
        <f aca="false">MAX(0,F4846-H4846-K4846-L4846)</f>
        <v>0</v>
      </c>
    </row>
    <row r="4847" customFormat="false" ht="15" hidden="false" customHeight="false" outlineLevel="0" collapsed="false">
      <c r="A4847" s="0" t="n">
        <f aca="false">'Profiles 8760'!A4836</f>
        <v>4834</v>
      </c>
      <c r="B4847" s="0" t="n">
        <f aca="false">'Profiles 8760'!B4836</f>
        <v>7</v>
      </c>
      <c r="C4847" s="0" t="n">
        <f aca="false">'Profiles 8760'!E4836</f>
        <v>0</v>
      </c>
      <c r="D4847" s="0" t="n">
        <f aca="false">'Profiles 8760'!F4836</f>
        <v>0.714201</v>
      </c>
      <c r="E4847" s="0" t="n">
        <f aca="false">'Profiles 8760'!G4836</f>
        <v>0.727418</v>
      </c>
      <c r="F4847" s="0" t="n">
        <f aca="false">D4847*Assumptions!$C$11*$B$7+E4847*Assumptions!$C$12*$B$8</f>
        <v>236.012645</v>
      </c>
      <c r="G4847" s="0" t="n">
        <f aca="false">C4847*Assumptions!$C$15</f>
        <v>0</v>
      </c>
      <c r="H4847" s="0" t="n">
        <f aca="false">MIN(F4847,G4847)</f>
        <v>0</v>
      </c>
      <c r="I4847" s="0" t="n">
        <f aca="false">IF(C4847=1,MIN(G4847-H4847,Assumptions!$C$13,P4846),0)</f>
        <v>0</v>
      </c>
      <c r="J4847" s="0" t="n">
        <f aca="false">H4847+I4847</f>
        <v>0</v>
      </c>
      <c r="K4847" s="0" t="n">
        <f aca="false">MIN(IF(C4847=1,F4847-H4847,F4847),Assumptions!$C$13,MAX(0,($B$5-P4846)/$B$6))</f>
        <v>180</v>
      </c>
      <c r="L4847" s="0" t="n">
        <f aca="false">IF(C4847=1,0,MIN(F4847-K4847,Assumptions!$C$15,MAX(0,$B$10-O4846-M4847)))</f>
        <v>56.012645</v>
      </c>
      <c r="M4847" s="0" t="n">
        <f aca="false">'Profiles 8760'!H4836</f>
        <v>130800</v>
      </c>
      <c r="N4847" s="0" t="n">
        <f aca="false">J4847+L4847</f>
        <v>56.012645</v>
      </c>
      <c r="O4847" s="0" t="n">
        <f aca="false">O4846+N4847</f>
        <v>454235.213362587</v>
      </c>
      <c r="P4847" s="0" t="n">
        <f aca="false">MIN($B$5,P4846+K4847*$B$6-I4847)</f>
        <v>493.6518496892</v>
      </c>
      <c r="Q4847" s="0" t="n">
        <f aca="false">MAX(0,F4847-H4847-K4847-L4847)</f>
        <v>0</v>
      </c>
    </row>
    <row r="4848" customFormat="false" ht="15" hidden="false" customHeight="false" outlineLevel="0" collapsed="false">
      <c r="A4848" s="0" t="n">
        <f aca="false">'Profiles 8760'!A4837</f>
        <v>4835</v>
      </c>
      <c r="B4848" s="0" t="n">
        <f aca="false">'Profiles 8760'!B4837</f>
        <v>7</v>
      </c>
      <c r="C4848" s="0" t="n">
        <f aca="false">'Profiles 8760'!E4837</f>
        <v>0</v>
      </c>
      <c r="D4848" s="0" t="n">
        <f aca="false">'Profiles 8760'!F4837</f>
        <v>0.882453</v>
      </c>
      <c r="E4848" s="0" t="n">
        <f aca="false">'Profiles 8760'!G4837</f>
        <v>0.955424</v>
      </c>
      <c r="F4848" s="0" t="n">
        <f aca="false">D4848*Assumptions!$C$11*$B$7+E4848*Assumptions!$C$12*$B$8</f>
        <v>293.929268</v>
      </c>
      <c r="G4848" s="0" t="n">
        <f aca="false">C4848*Assumptions!$C$15</f>
        <v>0</v>
      </c>
      <c r="H4848" s="0" t="n">
        <f aca="false">MIN(F4848,G4848)</f>
        <v>0</v>
      </c>
      <c r="I4848" s="0" t="n">
        <f aca="false">IF(C4848=1,MIN(G4848-H4848,Assumptions!$C$13,P4847),0)</f>
        <v>0</v>
      </c>
      <c r="J4848" s="0" t="n">
        <f aca="false">H4848+I4848</f>
        <v>0</v>
      </c>
      <c r="K4848" s="0" t="n">
        <f aca="false">MIN(IF(C4848=1,F4848-H4848,F4848),Assumptions!$C$13,MAX(0,($B$5-P4847)/$B$6))</f>
        <v>19.7948203862483</v>
      </c>
      <c r="L4848" s="0" t="n">
        <f aca="false">IF(C4848=1,0,MIN(F4848-K4848,Assumptions!$C$15,MAX(0,$B$10-O4847-M4848)))</f>
        <v>200</v>
      </c>
      <c r="M4848" s="0" t="n">
        <f aca="false">'Profiles 8760'!H4837</f>
        <v>130800</v>
      </c>
      <c r="N4848" s="0" t="n">
        <f aca="false">J4848+L4848</f>
        <v>200</v>
      </c>
      <c r="O4848" s="0" t="n">
        <f aca="false">O4847+N4848</f>
        <v>454435.213362587</v>
      </c>
      <c r="P4848" s="0" t="n">
        <f aca="false">MIN($B$5,P4847+K4848*$B$6-I4848)</f>
        <v>510.81</v>
      </c>
      <c r="Q4848" s="0" t="n">
        <f aca="false">MAX(0,F4848-H4848-K4848-L4848)</f>
        <v>74.1344476137517</v>
      </c>
    </row>
    <row r="4849" customFormat="false" ht="15" hidden="false" customHeight="false" outlineLevel="0" collapsed="false">
      <c r="A4849" s="0" t="n">
        <f aca="false">'Profiles 8760'!A4838</f>
        <v>4836</v>
      </c>
      <c r="B4849" s="0" t="n">
        <f aca="false">'Profiles 8760'!B4838</f>
        <v>7</v>
      </c>
      <c r="C4849" s="0" t="n">
        <f aca="false">'Profiles 8760'!E4838</f>
        <v>0</v>
      </c>
      <c r="D4849" s="0" t="n">
        <f aca="false">'Profiles 8760'!F4838</f>
        <v>0.991725</v>
      </c>
      <c r="E4849" s="0" t="n">
        <f aca="false">'Profiles 8760'!G4838</f>
        <v>0.977549</v>
      </c>
      <c r="F4849" s="0" t="n">
        <f aca="false">D4849*Assumptions!$C$11*$B$7+E4849*Assumptions!$C$12*$B$8</f>
        <v>326.3919341</v>
      </c>
      <c r="G4849" s="0" t="n">
        <f aca="false">C4849*Assumptions!$C$15</f>
        <v>0</v>
      </c>
      <c r="H4849" s="0" t="n">
        <f aca="false">MIN(F4849,G4849)</f>
        <v>0</v>
      </c>
      <c r="I4849" s="0" t="n">
        <f aca="false">IF(C4849=1,MIN(G4849-H4849,Assumptions!$C$13,P4848),0)</f>
        <v>0</v>
      </c>
      <c r="J4849" s="0" t="n">
        <f aca="false">H4849+I4849</f>
        <v>0</v>
      </c>
      <c r="K4849" s="0" t="n">
        <f aca="false">MIN(IF(C4849=1,F4849-H4849,F4849),Assumptions!$C$13,MAX(0,($B$5-P4848)/$B$6))</f>
        <v>0</v>
      </c>
      <c r="L4849" s="0" t="n">
        <f aca="false">IF(C4849=1,0,MIN(F4849-K4849,Assumptions!$C$15,MAX(0,$B$10-O4848-M4849)))</f>
        <v>200</v>
      </c>
      <c r="M4849" s="0" t="n">
        <f aca="false">'Profiles 8760'!H4838</f>
        <v>130800</v>
      </c>
      <c r="N4849" s="0" t="n">
        <f aca="false">J4849+L4849</f>
        <v>200</v>
      </c>
      <c r="O4849" s="0" t="n">
        <f aca="false">O4848+N4849</f>
        <v>454635.213362587</v>
      </c>
      <c r="P4849" s="0" t="n">
        <f aca="false">MIN($B$5,P4848+K4849*$B$6-I4849)</f>
        <v>510.81</v>
      </c>
      <c r="Q4849" s="0" t="n">
        <f aca="false">MAX(0,F4849-H4849-K4849-L4849)</f>
        <v>126.3919341</v>
      </c>
    </row>
    <row r="4850" customFormat="false" ht="15" hidden="false" customHeight="false" outlineLevel="0" collapsed="false">
      <c r="A4850" s="0" t="n">
        <f aca="false">'Profiles 8760'!A4839</f>
        <v>4837</v>
      </c>
      <c r="B4850" s="0" t="n">
        <f aca="false">'Profiles 8760'!B4839</f>
        <v>7</v>
      </c>
      <c r="C4850" s="0" t="n">
        <f aca="false">'Profiles 8760'!E4839</f>
        <v>0</v>
      </c>
      <c r="D4850" s="0" t="n">
        <f aca="false">'Profiles 8760'!F4839</f>
        <v>1</v>
      </c>
      <c r="E4850" s="0" t="n">
        <f aca="false">'Profiles 8760'!G4839</f>
        <v>0.795554</v>
      </c>
      <c r="F4850" s="0" t="n">
        <f aca="false">D4850*Assumptions!$C$11*$B$7+E4850*Assumptions!$C$12*$B$8</f>
        <v>321.3381586</v>
      </c>
      <c r="G4850" s="0" t="n">
        <f aca="false">C4850*Assumptions!$C$15</f>
        <v>0</v>
      </c>
      <c r="H4850" s="0" t="n">
        <f aca="false">MIN(F4850,G4850)</f>
        <v>0</v>
      </c>
      <c r="I4850" s="0" t="n">
        <f aca="false">IF(C4850=1,MIN(G4850-H4850,Assumptions!$C$13,P4849),0)</f>
        <v>0</v>
      </c>
      <c r="J4850" s="0" t="n">
        <f aca="false">H4850+I4850</f>
        <v>0</v>
      </c>
      <c r="K4850" s="0" t="n">
        <f aca="false">MIN(IF(C4850=1,F4850-H4850,F4850),Assumptions!$C$13,MAX(0,($B$5-P4849)/$B$6))</f>
        <v>0</v>
      </c>
      <c r="L4850" s="0" t="n">
        <f aca="false">IF(C4850=1,0,MIN(F4850-K4850,Assumptions!$C$15,MAX(0,$B$10-O4849-M4850)))</f>
        <v>200</v>
      </c>
      <c r="M4850" s="0" t="n">
        <f aca="false">'Profiles 8760'!H4839</f>
        <v>130800</v>
      </c>
      <c r="N4850" s="0" t="n">
        <f aca="false">J4850+L4850</f>
        <v>200</v>
      </c>
      <c r="O4850" s="0" t="n">
        <f aca="false">O4849+N4850</f>
        <v>454835.213362587</v>
      </c>
      <c r="P4850" s="0" t="n">
        <f aca="false">MIN($B$5,P4849+K4850*$B$6-I4850)</f>
        <v>510.81</v>
      </c>
      <c r="Q4850" s="0" t="n">
        <f aca="false">MAX(0,F4850-H4850-K4850-L4850)</f>
        <v>121.3381586</v>
      </c>
    </row>
    <row r="4851" customFormat="false" ht="15" hidden="false" customHeight="false" outlineLevel="0" collapsed="false">
      <c r="A4851" s="0" t="n">
        <f aca="false">'Profiles 8760'!A4840</f>
        <v>4838</v>
      </c>
      <c r="B4851" s="0" t="n">
        <f aca="false">'Profiles 8760'!B4840</f>
        <v>7</v>
      </c>
      <c r="C4851" s="0" t="n">
        <f aca="false">'Profiles 8760'!E4840</f>
        <v>0</v>
      </c>
      <c r="D4851" s="0" t="n">
        <f aca="false">'Profiles 8760'!F4840</f>
        <v>0.991725</v>
      </c>
      <c r="E4851" s="0" t="n">
        <f aca="false">'Profiles 8760'!G4840</f>
        <v>0.652868</v>
      </c>
      <c r="F4851" s="0" t="n">
        <f aca="false">D4851*Assumptions!$C$11*$B$7+E4851*Assumptions!$C$12*$B$8</f>
        <v>313.1124812</v>
      </c>
      <c r="G4851" s="0" t="n">
        <f aca="false">C4851*Assumptions!$C$15</f>
        <v>0</v>
      </c>
      <c r="H4851" s="0" t="n">
        <f aca="false">MIN(F4851,G4851)</f>
        <v>0</v>
      </c>
      <c r="I4851" s="0" t="n">
        <f aca="false">IF(C4851=1,MIN(G4851-H4851,Assumptions!$C$13,P4850),0)</f>
        <v>0</v>
      </c>
      <c r="J4851" s="0" t="n">
        <f aca="false">H4851+I4851</f>
        <v>0</v>
      </c>
      <c r="K4851" s="0" t="n">
        <f aca="false">MIN(IF(C4851=1,F4851-H4851,F4851),Assumptions!$C$13,MAX(0,($B$5-P4850)/$B$6))</f>
        <v>0</v>
      </c>
      <c r="L4851" s="0" t="n">
        <f aca="false">IF(C4851=1,0,MIN(F4851-K4851,Assumptions!$C$15,MAX(0,$B$10-O4850-M4851)))</f>
        <v>200</v>
      </c>
      <c r="M4851" s="0" t="n">
        <f aca="false">'Profiles 8760'!H4840</f>
        <v>130800</v>
      </c>
      <c r="N4851" s="0" t="n">
        <f aca="false">J4851+L4851</f>
        <v>200</v>
      </c>
      <c r="O4851" s="0" t="n">
        <f aca="false">O4850+N4851</f>
        <v>455035.213362587</v>
      </c>
      <c r="P4851" s="0" t="n">
        <f aca="false">MIN($B$5,P4850+K4851*$B$6-I4851)</f>
        <v>510.81</v>
      </c>
      <c r="Q4851" s="0" t="n">
        <f aca="false">MAX(0,F4851-H4851-K4851-L4851)</f>
        <v>113.1124812</v>
      </c>
    </row>
    <row r="4852" customFormat="false" ht="15" hidden="false" customHeight="false" outlineLevel="0" collapsed="false">
      <c r="A4852" s="0" t="n">
        <f aca="false">'Profiles 8760'!A4841</f>
        <v>4839</v>
      </c>
      <c r="B4852" s="0" t="n">
        <f aca="false">'Profiles 8760'!B4841</f>
        <v>7</v>
      </c>
      <c r="C4852" s="0" t="n">
        <f aca="false">'Profiles 8760'!E4841</f>
        <v>0</v>
      </c>
      <c r="D4852" s="0" t="n">
        <f aca="false">'Profiles 8760'!F4841</f>
        <v>0.882453</v>
      </c>
      <c r="E4852" s="0" t="n">
        <f aca="false">'Profiles 8760'!G4841</f>
        <v>0.708036</v>
      </c>
      <c r="F4852" s="0" t="n">
        <f aca="false">D4852*Assumptions!$C$11*$B$7+E4852*Assumptions!$C$12*$B$8</f>
        <v>283.8110988</v>
      </c>
      <c r="G4852" s="0" t="n">
        <f aca="false">C4852*Assumptions!$C$15</f>
        <v>0</v>
      </c>
      <c r="H4852" s="0" t="n">
        <f aca="false">MIN(F4852,G4852)</f>
        <v>0</v>
      </c>
      <c r="I4852" s="0" t="n">
        <f aca="false">IF(C4852=1,MIN(G4852-H4852,Assumptions!$C$13,P4851),0)</f>
        <v>0</v>
      </c>
      <c r="J4852" s="0" t="n">
        <f aca="false">H4852+I4852</f>
        <v>0</v>
      </c>
      <c r="K4852" s="0" t="n">
        <f aca="false">MIN(IF(C4852=1,F4852-H4852,F4852),Assumptions!$C$13,MAX(0,($B$5-P4851)/$B$6))</f>
        <v>0</v>
      </c>
      <c r="L4852" s="0" t="n">
        <f aca="false">IF(C4852=1,0,MIN(F4852-K4852,Assumptions!$C$15,MAX(0,$B$10-O4851-M4852)))</f>
        <v>200</v>
      </c>
      <c r="M4852" s="0" t="n">
        <f aca="false">'Profiles 8760'!H4841</f>
        <v>130800</v>
      </c>
      <c r="N4852" s="0" t="n">
        <f aca="false">J4852+L4852</f>
        <v>200</v>
      </c>
      <c r="O4852" s="0" t="n">
        <f aca="false">O4851+N4852</f>
        <v>455235.213362587</v>
      </c>
      <c r="P4852" s="0" t="n">
        <f aca="false">MIN($B$5,P4851+K4852*$B$6-I4852)</f>
        <v>510.81</v>
      </c>
      <c r="Q4852" s="0" t="n">
        <f aca="false">MAX(0,F4852-H4852-K4852-L4852)</f>
        <v>83.8110988</v>
      </c>
    </row>
    <row r="4853" customFormat="false" ht="15" hidden="false" customHeight="false" outlineLevel="0" collapsed="false">
      <c r="A4853" s="0" t="n">
        <f aca="false">'Profiles 8760'!A4842</f>
        <v>4840</v>
      </c>
      <c r="B4853" s="0" t="n">
        <f aca="false">'Profiles 8760'!B4842</f>
        <v>7</v>
      </c>
      <c r="C4853" s="0" t="n">
        <f aca="false">'Profiles 8760'!E4842</f>
        <v>0</v>
      </c>
      <c r="D4853" s="0" t="n">
        <f aca="false">'Profiles 8760'!F4842</f>
        <v>0.714201</v>
      </c>
      <c r="E4853" s="0" t="n">
        <f aca="false">'Profiles 8760'!G4842</f>
        <v>0.436192</v>
      </c>
      <c r="F4853" s="0" t="n">
        <f aca="false">D4853*Assumptions!$C$11*$B$7+E4853*Assumptions!$C$12*$B$8</f>
        <v>224.1015016</v>
      </c>
      <c r="G4853" s="0" t="n">
        <f aca="false">C4853*Assumptions!$C$15</f>
        <v>0</v>
      </c>
      <c r="H4853" s="0" t="n">
        <f aca="false">MIN(F4853,G4853)</f>
        <v>0</v>
      </c>
      <c r="I4853" s="0" t="n">
        <f aca="false">IF(C4853=1,MIN(G4853-H4853,Assumptions!$C$13,P4852),0)</f>
        <v>0</v>
      </c>
      <c r="J4853" s="0" t="n">
        <f aca="false">H4853+I4853</f>
        <v>0</v>
      </c>
      <c r="K4853" s="0" t="n">
        <f aca="false">MIN(IF(C4853=1,F4853-H4853,F4853),Assumptions!$C$13,MAX(0,($B$5-P4852)/$B$6))</f>
        <v>0</v>
      </c>
      <c r="L4853" s="0" t="n">
        <f aca="false">IF(C4853=1,0,MIN(F4853-K4853,Assumptions!$C$15,MAX(0,$B$10-O4852-M4853)))</f>
        <v>200</v>
      </c>
      <c r="M4853" s="0" t="n">
        <f aca="false">'Profiles 8760'!H4842</f>
        <v>130800</v>
      </c>
      <c r="N4853" s="0" t="n">
        <f aca="false">J4853+L4853</f>
        <v>200</v>
      </c>
      <c r="O4853" s="0" t="n">
        <f aca="false">O4852+N4853</f>
        <v>455435.213362587</v>
      </c>
      <c r="P4853" s="0" t="n">
        <f aca="false">MIN($B$5,P4852+K4853*$B$6-I4853)</f>
        <v>510.81</v>
      </c>
      <c r="Q4853" s="0" t="n">
        <f aca="false">MAX(0,F4853-H4853-K4853-L4853)</f>
        <v>24.1015016</v>
      </c>
    </row>
    <row r="4854" customFormat="false" ht="15" hidden="false" customHeight="false" outlineLevel="0" collapsed="false">
      <c r="A4854" s="0" t="n">
        <f aca="false">'Profiles 8760'!A4843</f>
        <v>4841</v>
      </c>
      <c r="B4854" s="0" t="n">
        <f aca="false">'Profiles 8760'!B4843</f>
        <v>7</v>
      </c>
      <c r="C4854" s="0" t="n">
        <f aca="false">'Profiles 8760'!E4843</f>
        <v>0</v>
      </c>
      <c r="D4854" s="0" t="n">
        <f aca="false">'Profiles 8760'!F4843</f>
        <v>0.506833</v>
      </c>
      <c r="E4854" s="0" t="n">
        <f aca="false">'Profiles 8760'!G4843</f>
        <v>0.394276</v>
      </c>
      <c r="F4854" s="0" t="n">
        <f aca="false">D4854*Assumptions!$C$11*$B$7+E4854*Assumptions!$C$12*$B$8</f>
        <v>162.4992588</v>
      </c>
      <c r="G4854" s="0" t="n">
        <f aca="false">C4854*Assumptions!$C$15</f>
        <v>0</v>
      </c>
      <c r="H4854" s="0" t="n">
        <f aca="false">MIN(F4854,G4854)</f>
        <v>0</v>
      </c>
      <c r="I4854" s="0" t="n">
        <f aca="false">IF(C4854=1,MIN(G4854-H4854,Assumptions!$C$13,P4853),0)</f>
        <v>0</v>
      </c>
      <c r="J4854" s="0" t="n">
        <f aca="false">H4854+I4854</f>
        <v>0</v>
      </c>
      <c r="K4854" s="0" t="n">
        <f aca="false">MIN(IF(C4854=1,F4854-H4854,F4854),Assumptions!$C$13,MAX(0,($B$5-P4853)/$B$6))</f>
        <v>0</v>
      </c>
      <c r="L4854" s="0" t="n">
        <f aca="false">IF(C4854=1,0,MIN(F4854-K4854,Assumptions!$C$15,MAX(0,$B$10-O4853-M4854)))</f>
        <v>162.4992588</v>
      </c>
      <c r="M4854" s="0" t="n">
        <f aca="false">'Profiles 8760'!H4843</f>
        <v>130800</v>
      </c>
      <c r="N4854" s="0" t="n">
        <f aca="false">J4854+L4854</f>
        <v>162.4992588</v>
      </c>
      <c r="O4854" s="0" t="n">
        <f aca="false">O4853+N4854</f>
        <v>455597.712621387</v>
      </c>
      <c r="P4854" s="0" t="n">
        <f aca="false">MIN($B$5,P4853+K4854*$B$6-I4854)</f>
        <v>510.81</v>
      </c>
      <c r="Q4854" s="0" t="n">
        <f aca="false">MAX(0,F4854-H4854-K4854-L4854)</f>
        <v>0</v>
      </c>
    </row>
    <row r="4855" customFormat="false" ht="15" hidden="false" customHeight="false" outlineLevel="0" collapsed="false">
      <c r="A4855" s="0" t="n">
        <f aca="false">'Profiles 8760'!A4844</f>
        <v>4842</v>
      </c>
      <c r="B4855" s="0" t="n">
        <f aca="false">'Profiles 8760'!B4844</f>
        <v>7</v>
      </c>
      <c r="C4855" s="0" t="n">
        <f aca="false">'Profiles 8760'!E4844</f>
        <v>0</v>
      </c>
      <c r="D4855" s="0" t="n">
        <f aca="false">'Profiles 8760'!F4844</f>
        <v>0.28689</v>
      </c>
      <c r="E4855" s="0" t="n">
        <f aca="false">'Profiles 8760'!G4844</f>
        <v>0.492903</v>
      </c>
      <c r="F4855" s="0" t="n">
        <f aca="false">D4855*Assumptions!$C$11*$B$7+E4855*Assumptions!$C$12*$B$8</f>
        <v>103.0135647</v>
      </c>
      <c r="G4855" s="0" t="n">
        <f aca="false">C4855*Assumptions!$C$15</f>
        <v>0</v>
      </c>
      <c r="H4855" s="0" t="n">
        <f aca="false">MIN(F4855,G4855)</f>
        <v>0</v>
      </c>
      <c r="I4855" s="0" t="n">
        <f aca="false">IF(C4855=1,MIN(G4855-H4855,Assumptions!$C$13,P4854),0)</f>
        <v>0</v>
      </c>
      <c r="J4855" s="0" t="n">
        <f aca="false">H4855+I4855</f>
        <v>0</v>
      </c>
      <c r="K4855" s="0" t="n">
        <f aca="false">MIN(IF(C4855=1,F4855-H4855,F4855),Assumptions!$C$13,MAX(0,($B$5-P4854)/$B$6))</f>
        <v>0</v>
      </c>
      <c r="L4855" s="0" t="n">
        <f aca="false">IF(C4855=1,0,MIN(F4855-K4855,Assumptions!$C$15,MAX(0,$B$10-O4854-M4855)))</f>
        <v>103.0135647</v>
      </c>
      <c r="M4855" s="0" t="n">
        <f aca="false">'Profiles 8760'!H4844</f>
        <v>130800</v>
      </c>
      <c r="N4855" s="0" t="n">
        <f aca="false">J4855+L4855</f>
        <v>103.0135647</v>
      </c>
      <c r="O4855" s="0" t="n">
        <f aca="false">O4854+N4855</f>
        <v>455700.726186087</v>
      </c>
      <c r="P4855" s="0" t="n">
        <f aca="false">MIN($B$5,P4854+K4855*$B$6-I4855)</f>
        <v>510.81</v>
      </c>
      <c r="Q4855" s="0" t="n">
        <f aca="false">MAX(0,F4855-H4855-K4855-L4855)</f>
        <v>0</v>
      </c>
    </row>
    <row r="4856" customFormat="false" ht="15" hidden="false" customHeight="false" outlineLevel="0" collapsed="false">
      <c r="A4856" s="0" t="n">
        <f aca="false">'Profiles 8760'!A4845</f>
        <v>4843</v>
      </c>
      <c r="B4856" s="0" t="n">
        <f aca="false">'Profiles 8760'!B4845</f>
        <v>7</v>
      </c>
      <c r="C4856" s="0" t="n">
        <f aca="false">'Profiles 8760'!E4845</f>
        <v>0</v>
      </c>
      <c r="D4856" s="0" t="n">
        <f aca="false">'Profiles 8760'!F4845</f>
        <v>0.08922</v>
      </c>
      <c r="E4856" s="0" t="n">
        <f aca="false">'Profiles 8760'!G4845</f>
        <v>0.581582</v>
      </c>
      <c r="F4856" s="0" t="n">
        <f aca="false">D4856*Assumptions!$C$11*$B$7+E4856*Assumptions!$C$12*$B$8</f>
        <v>49.5534398</v>
      </c>
      <c r="G4856" s="0" t="n">
        <f aca="false">C4856*Assumptions!$C$15</f>
        <v>0</v>
      </c>
      <c r="H4856" s="0" t="n">
        <f aca="false">MIN(F4856,G4856)</f>
        <v>0</v>
      </c>
      <c r="I4856" s="0" t="n">
        <f aca="false">IF(C4856=1,MIN(G4856-H4856,Assumptions!$C$13,P4855),0)</f>
        <v>0</v>
      </c>
      <c r="J4856" s="0" t="n">
        <f aca="false">H4856+I4856</f>
        <v>0</v>
      </c>
      <c r="K4856" s="0" t="n">
        <f aca="false">MIN(IF(C4856=1,F4856-H4856,F4856),Assumptions!$C$13,MAX(0,($B$5-P4855)/$B$6))</f>
        <v>0</v>
      </c>
      <c r="L4856" s="0" t="n">
        <f aca="false">IF(C4856=1,0,MIN(F4856-K4856,Assumptions!$C$15,MAX(0,$B$10-O4855-M4856)))</f>
        <v>49.5534398</v>
      </c>
      <c r="M4856" s="0" t="n">
        <f aca="false">'Profiles 8760'!H4845</f>
        <v>130800</v>
      </c>
      <c r="N4856" s="0" t="n">
        <f aca="false">J4856+L4856</f>
        <v>49.5534398</v>
      </c>
      <c r="O4856" s="0" t="n">
        <f aca="false">O4855+N4856</f>
        <v>455750.279625887</v>
      </c>
      <c r="P4856" s="0" t="n">
        <f aca="false">MIN($B$5,P4855+K4856*$B$6-I4856)</f>
        <v>510.81</v>
      </c>
      <c r="Q4856" s="0" t="n">
        <f aca="false">MAX(0,F4856-H4856-K4856-L4856)</f>
        <v>0</v>
      </c>
    </row>
    <row r="4857" customFormat="false" ht="15" hidden="false" customHeight="false" outlineLevel="0" collapsed="false">
      <c r="A4857" s="0" t="n">
        <f aca="false">'Profiles 8760'!A4846</f>
        <v>4844</v>
      </c>
      <c r="B4857" s="0" t="n">
        <f aca="false">'Profiles 8760'!B4846</f>
        <v>7</v>
      </c>
      <c r="C4857" s="0" t="n">
        <f aca="false">'Profiles 8760'!E4846</f>
        <v>1</v>
      </c>
      <c r="D4857" s="0" t="n">
        <f aca="false">'Profiles 8760'!F4846</f>
        <v>0</v>
      </c>
      <c r="E4857" s="0" t="n">
        <f aca="false">'Profiles 8760'!G4846</f>
        <v>0.535731</v>
      </c>
      <c r="F4857" s="0" t="n">
        <f aca="false">D4857*Assumptions!$C$11*$B$7+E4857*Assumptions!$C$12*$B$8</f>
        <v>21.9113979</v>
      </c>
      <c r="G4857" s="0" t="n">
        <f aca="false">C4857*Assumptions!$C$15</f>
        <v>200</v>
      </c>
      <c r="H4857" s="0" t="n">
        <f aca="false">MIN(F4857,G4857)</f>
        <v>21.9113979</v>
      </c>
      <c r="I4857" s="0" t="n">
        <f aca="false">IF(C4857=1,MIN(G4857-H4857,Assumptions!$C$13,P4856),0)</f>
        <v>178.0886021</v>
      </c>
      <c r="J4857" s="0" t="n">
        <f aca="false">H4857+I4857</f>
        <v>200</v>
      </c>
      <c r="K4857" s="0" t="n">
        <f aca="false">MIN(IF(C4857=1,F4857-H4857,F4857),Assumptions!$C$13,MAX(0,($B$5-P4856)/$B$6))</f>
        <v>0</v>
      </c>
      <c r="L4857" s="0" t="n">
        <f aca="false">IF(C4857=1,0,MIN(F4857-K4857,Assumptions!$C$15,MAX(0,$B$10-O4856-M4857)))</f>
        <v>0</v>
      </c>
      <c r="M4857" s="0" t="n">
        <f aca="false">'Profiles 8760'!H4846</f>
        <v>130600</v>
      </c>
      <c r="N4857" s="0" t="n">
        <f aca="false">J4857+L4857</f>
        <v>200</v>
      </c>
      <c r="O4857" s="0" t="n">
        <f aca="false">O4856+N4857</f>
        <v>455950.279625887</v>
      </c>
      <c r="P4857" s="0" t="n">
        <f aca="false">MIN($B$5,P4856+K4857*$B$6-I4857)</f>
        <v>332.7213979</v>
      </c>
      <c r="Q4857" s="0" t="n">
        <f aca="false">MAX(0,F4857-H4857-K4857-L4857)</f>
        <v>0</v>
      </c>
    </row>
    <row r="4858" customFormat="false" ht="15" hidden="false" customHeight="false" outlineLevel="0" collapsed="false">
      <c r="A4858" s="0" t="n">
        <f aca="false">'Profiles 8760'!A4847</f>
        <v>4845</v>
      </c>
      <c r="B4858" s="0" t="n">
        <f aca="false">'Profiles 8760'!B4847</f>
        <v>7</v>
      </c>
      <c r="C4858" s="0" t="n">
        <f aca="false">'Profiles 8760'!E4847</f>
        <v>1</v>
      </c>
      <c r="D4858" s="0" t="n">
        <f aca="false">'Profiles 8760'!F4847</f>
        <v>0</v>
      </c>
      <c r="E4858" s="0" t="n">
        <f aca="false">'Profiles 8760'!G4847</f>
        <v>0.373939</v>
      </c>
      <c r="F4858" s="0" t="n">
        <f aca="false">D4858*Assumptions!$C$11*$B$7+E4858*Assumptions!$C$12*$B$8</f>
        <v>15.2941051</v>
      </c>
      <c r="G4858" s="0" t="n">
        <f aca="false">C4858*Assumptions!$C$15</f>
        <v>200</v>
      </c>
      <c r="H4858" s="0" t="n">
        <f aca="false">MIN(F4858,G4858)</f>
        <v>15.2941051</v>
      </c>
      <c r="I4858" s="0" t="n">
        <f aca="false">IF(C4858=1,MIN(G4858-H4858,Assumptions!$C$13,P4857),0)</f>
        <v>180</v>
      </c>
      <c r="J4858" s="0" t="n">
        <f aca="false">H4858+I4858</f>
        <v>195.2941051</v>
      </c>
      <c r="K4858" s="0" t="n">
        <f aca="false">MIN(IF(C4858=1,F4858-H4858,F4858),Assumptions!$C$13,MAX(0,($B$5-P4857)/$B$6))</f>
        <v>0</v>
      </c>
      <c r="L4858" s="0" t="n">
        <f aca="false">IF(C4858=1,0,MIN(F4858-K4858,Assumptions!$C$15,MAX(0,$B$10-O4857-M4858)))</f>
        <v>0</v>
      </c>
      <c r="M4858" s="0" t="n">
        <f aca="false">'Profiles 8760'!H4847</f>
        <v>130400</v>
      </c>
      <c r="N4858" s="0" t="n">
        <f aca="false">J4858+L4858</f>
        <v>195.2941051</v>
      </c>
      <c r="O4858" s="0" t="n">
        <f aca="false">O4857+N4858</f>
        <v>456145.573730987</v>
      </c>
      <c r="P4858" s="0" t="n">
        <f aca="false">MIN($B$5,P4857+K4858*$B$6-I4858)</f>
        <v>152.7213979</v>
      </c>
      <c r="Q4858" s="0" t="n">
        <f aca="false">MAX(0,F4858-H4858-K4858-L4858)</f>
        <v>0</v>
      </c>
    </row>
    <row r="4859" customFormat="false" ht="15" hidden="false" customHeight="false" outlineLevel="0" collapsed="false">
      <c r="A4859" s="0" t="n">
        <f aca="false">'Profiles 8760'!A4848</f>
        <v>4846</v>
      </c>
      <c r="B4859" s="0" t="n">
        <f aca="false">'Profiles 8760'!B4848</f>
        <v>7</v>
      </c>
      <c r="C4859" s="0" t="n">
        <f aca="false">'Profiles 8760'!E4848</f>
        <v>0</v>
      </c>
      <c r="D4859" s="0" t="n">
        <f aca="false">'Profiles 8760'!F4848</f>
        <v>0</v>
      </c>
      <c r="E4859" s="0" t="n">
        <f aca="false">'Profiles 8760'!G4848</f>
        <v>0.439308</v>
      </c>
      <c r="F4859" s="0" t="n">
        <f aca="false">D4859*Assumptions!$C$11*$B$7+E4859*Assumptions!$C$12*$B$8</f>
        <v>17.9676972</v>
      </c>
      <c r="G4859" s="0" t="n">
        <f aca="false">C4859*Assumptions!$C$15</f>
        <v>0</v>
      </c>
      <c r="H4859" s="0" t="n">
        <f aca="false">MIN(F4859,G4859)</f>
        <v>0</v>
      </c>
      <c r="I4859" s="0" t="n">
        <f aca="false">IF(C4859=1,MIN(G4859-H4859,Assumptions!$C$13,P4858),0)</f>
        <v>0</v>
      </c>
      <c r="J4859" s="0" t="n">
        <f aca="false">H4859+I4859</f>
        <v>0</v>
      </c>
      <c r="K4859" s="0" t="n">
        <f aca="false">MIN(IF(C4859=1,F4859-H4859,F4859),Assumptions!$C$13,MAX(0,($B$5-P4858)/$B$6))</f>
        <v>17.9676972</v>
      </c>
      <c r="L4859" s="0" t="n">
        <f aca="false">IF(C4859=1,0,MIN(F4859-K4859,Assumptions!$C$15,MAX(0,$B$10-O4858-M4859)))</f>
        <v>0</v>
      </c>
      <c r="M4859" s="0" t="n">
        <f aca="false">'Profiles 8760'!H4848</f>
        <v>130400</v>
      </c>
      <c r="N4859" s="0" t="n">
        <f aca="false">J4859+L4859</f>
        <v>0</v>
      </c>
      <c r="O4859" s="0" t="n">
        <f aca="false">O4858+N4859</f>
        <v>456145.573730987</v>
      </c>
      <c r="P4859" s="0" t="n">
        <f aca="false">MIN($B$5,P4858+K4859*$B$6-I4859)</f>
        <v>168.29579783296</v>
      </c>
      <c r="Q4859" s="0" t="n">
        <f aca="false">MAX(0,F4859-H4859-K4859-L4859)</f>
        <v>0</v>
      </c>
    </row>
    <row r="4860" customFormat="false" ht="15" hidden="false" customHeight="false" outlineLevel="0" collapsed="false">
      <c r="A4860" s="0" t="n">
        <f aca="false">'Profiles 8760'!A4849</f>
        <v>4847</v>
      </c>
      <c r="B4860" s="0" t="n">
        <f aca="false">'Profiles 8760'!B4849</f>
        <v>7</v>
      </c>
      <c r="C4860" s="0" t="n">
        <f aca="false">'Profiles 8760'!E4849</f>
        <v>0</v>
      </c>
      <c r="D4860" s="0" t="n">
        <f aca="false">'Profiles 8760'!F4849</f>
        <v>0</v>
      </c>
      <c r="E4860" s="0" t="n">
        <f aca="false">'Profiles 8760'!G4849</f>
        <v>0.362599</v>
      </c>
      <c r="F4860" s="0" t="n">
        <f aca="false">D4860*Assumptions!$C$11*$B$7+E4860*Assumptions!$C$12*$B$8</f>
        <v>14.8302991</v>
      </c>
      <c r="G4860" s="0" t="n">
        <f aca="false">C4860*Assumptions!$C$15</f>
        <v>0</v>
      </c>
      <c r="H4860" s="0" t="n">
        <f aca="false">MIN(F4860,G4860)</f>
        <v>0</v>
      </c>
      <c r="I4860" s="0" t="n">
        <f aca="false">IF(C4860=1,MIN(G4860-H4860,Assumptions!$C$13,P4859),0)</f>
        <v>0</v>
      </c>
      <c r="J4860" s="0" t="n">
        <f aca="false">H4860+I4860</f>
        <v>0</v>
      </c>
      <c r="K4860" s="0" t="n">
        <f aca="false">MIN(IF(C4860=1,F4860-H4860,F4860),Assumptions!$C$13,MAX(0,($B$5-P4859)/$B$6))</f>
        <v>14.8302991</v>
      </c>
      <c r="L4860" s="0" t="n">
        <f aca="false">IF(C4860=1,0,MIN(F4860-K4860,Assumptions!$C$15,MAX(0,$B$10-O4859-M4860)))</f>
        <v>0</v>
      </c>
      <c r="M4860" s="0" t="n">
        <f aca="false">'Profiles 8760'!H4849</f>
        <v>130400</v>
      </c>
      <c r="N4860" s="0" t="n">
        <f aca="false">J4860+L4860</f>
        <v>0</v>
      </c>
      <c r="O4860" s="0" t="n">
        <f aca="false">O4859+N4860</f>
        <v>456145.573730987</v>
      </c>
      <c r="P4860" s="0" t="n">
        <f aca="false">MIN($B$5,P4859+K4860*$B$6-I4860)</f>
        <v>181.15070109284</v>
      </c>
      <c r="Q4860" s="0" t="n">
        <f aca="false">MAX(0,F4860-H4860-K4860-L4860)</f>
        <v>0</v>
      </c>
    </row>
    <row r="4861" customFormat="false" ht="15" hidden="false" customHeight="false" outlineLevel="0" collapsed="false">
      <c r="A4861" s="0" t="n">
        <f aca="false">'Profiles 8760'!A4850</f>
        <v>4848</v>
      </c>
      <c r="B4861" s="0" t="n">
        <f aca="false">'Profiles 8760'!B4850</f>
        <v>7</v>
      </c>
      <c r="C4861" s="0" t="n">
        <f aca="false">'Profiles 8760'!E4850</f>
        <v>0</v>
      </c>
      <c r="D4861" s="0" t="n">
        <f aca="false">'Profiles 8760'!F4850</f>
        <v>0</v>
      </c>
      <c r="E4861" s="0" t="n">
        <f aca="false">'Profiles 8760'!G4850</f>
        <v>0.292772</v>
      </c>
      <c r="F4861" s="0" t="n">
        <f aca="false">D4861*Assumptions!$C$11*$B$7+E4861*Assumptions!$C$12*$B$8</f>
        <v>11.9743748</v>
      </c>
      <c r="G4861" s="0" t="n">
        <f aca="false">C4861*Assumptions!$C$15</f>
        <v>0</v>
      </c>
      <c r="H4861" s="0" t="n">
        <f aca="false">MIN(F4861,G4861)</f>
        <v>0</v>
      </c>
      <c r="I4861" s="0" t="n">
        <f aca="false">IF(C4861=1,MIN(G4861-H4861,Assumptions!$C$13,P4860),0)</f>
        <v>0</v>
      </c>
      <c r="J4861" s="0" t="n">
        <f aca="false">H4861+I4861</f>
        <v>0</v>
      </c>
      <c r="K4861" s="0" t="n">
        <f aca="false">MIN(IF(C4861=1,F4861-H4861,F4861),Assumptions!$C$13,MAX(0,($B$5-P4860)/$B$6))</f>
        <v>11.9743748</v>
      </c>
      <c r="L4861" s="0" t="n">
        <f aca="false">IF(C4861=1,0,MIN(F4861-K4861,Assumptions!$C$15,MAX(0,$B$10-O4860-M4861)))</f>
        <v>0</v>
      </c>
      <c r="M4861" s="0" t="n">
        <f aca="false">'Profiles 8760'!H4850</f>
        <v>130400</v>
      </c>
      <c r="N4861" s="0" t="n">
        <f aca="false">J4861+L4861</f>
        <v>0</v>
      </c>
      <c r="O4861" s="0" t="n">
        <f aca="false">O4860+N4861</f>
        <v>456145.573730987</v>
      </c>
      <c r="P4861" s="0" t="n">
        <f aca="false">MIN($B$5,P4860+K4861*$B$6-I4861)</f>
        <v>191.53008916948</v>
      </c>
      <c r="Q4861" s="0" t="n">
        <f aca="false">MAX(0,F4861-H4861-K4861-L4861)</f>
        <v>0</v>
      </c>
    </row>
    <row r="4862" customFormat="false" ht="15" hidden="false" customHeight="false" outlineLevel="0" collapsed="false">
      <c r="A4862" s="0" t="n">
        <f aca="false">'Profiles 8760'!A4851</f>
        <v>4849</v>
      </c>
      <c r="B4862" s="0" t="n">
        <f aca="false">'Profiles 8760'!B4851</f>
        <v>7</v>
      </c>
      <c r="C4862" s="0" t="n">
        <f aca="false">'Profiles 8760'!E4851</f>
        <v>0</v>
      </c>
      <c r="D4862" s="0" t="n">
        <f aca="false">'Profiles 8760'!F4851</f>
        <v>0</v>
      </c>
      <c r="E4862" s="0" t="n">
        <f aca="false">'Profiles 8760'!G4851</f>
        <v>0.274909</v>
      </c>
      <c r="F4862" s="0" t="n">
        <f aca="false">D4862*Assumptions!$C$11*$B$7+E4862*Assumptions!$C$12*$B$8</f>
        <v>11.2437781</v>
      </c>
      <c r="G4862" s="0" t="n">
        <f aca="false">C4862*Assumptions!$C$15</f>
        <v>0</v>
      </c>
      <c r="H4862" s="0" t="n">
        <f aca="false">MIN(F4862,G4862)</f>
        <v>0</v>
      </c>
      <c r="I4862" s="0" t="n">
        <f aca="false">IF(C4862=1,MIN(G4862-H4862,Assumptions!$C$13,P4861),0)</f>
        <v>0</v>
      </c>
      <c r="J4862" s="0" t="n">
        <f aca="false">H4862+I4862</f>
        <v>0</v>
      </c>
      <c r="K4862" s="0" t="n">
        <f aca="false">MIN(IF(C4862=1,F4862-H4862,F4862),Assumptions!$C$13,MAX(0,($B$5-P4861)/$B$6))</f>
        <v>11.2437781</v>
      </c>
      <c r="L4862" s="0" t="n">
        <f aca="false">IF(C4862=1,0,MIN(F4862-K4862,Assumptions!$C$15,MAX(0,$B$10-O4861-M4862)))</f>
        <v>0</v>
      </c>
      <c r="M4862" s="0" t="n">
        <f aca="false">'Profiles 8760'!H4851</f>
        <v>130400</v>
      </c>
      <c r="N4862" s="0" t="n">
        <f aca="false">J4862+L4862</f>
        <v>0</v>
      </c>
      <c r="O4862" s="0" t="n">
        <f aca="false">O4861+N4862</f>
        <v>456145.573730987</v>
      </c>
      <c r="P4862" s="0" t="n">
        <f aca="false">MIN($B$5,P4861+K4862*$B$6-I4862)</f>
        <v>201.27619602656</v>
      </c>
      <c r="Q4862" s="0" t="n">
        <f aca="false">MAX(0,F4862-H4862-K4862-L4862)</f>
        <v>0</v>
      </c>
    </row>
    <row r="4863" customFormat="false" ht="15" hidden="false" customHeight="false" outlineLevel="0" collapsed="false">
      <c r="A4863" s="0" t="n">
        <f aca="false">'Profiles 8760'!A4852</f>
        <v>4850</v>
      </c>
      <c r="B4863" s="0" t="n">
        <f aca="false">'Profiles 8760'!B4852</f>
        <v>7</v>
      </c>
      <c r="C4863" s="0" t="n">
        <f aca="false">'Profiles 8760'!E4852</f>
        <v>0</v>
      </c>
      <c r="D4863" s="0" t="n">
        <f aca="false">'Profiles 8760'!F4852</f>
        <v>0</v>
      </c>
      <c r="E4863" s="0" t="n">
        <f aca="false">'Profiles 8760'!G4852</f>
        <v>0.227498</v>
      </c>
      <c r="F4863" s="0" t="n">
        <f aca="false">D4863*Assumptions!$C$11*$B$7+E4863*Assumptions!$C$12*$B$8</f>
        <v>9.3046682</v>
      </c>
      <c r="G4863" s="0" t="n">
        <f aca="false">C4863*Assumptions!$C$15</f>
        <v>0</v>
      </c>
      <c r="H4863" s="0" t="n">
        <f aca="false">MIN(F4863,G4863)</f>
        <v>0</v>
      </c>
      <c r="I4863" s="0" t="n">
        <f aca="false">IF(C4863=1,MIN(G4863-H4863,Assumptions!$C$13,P4862),0)</f>
        <v>0</v>
      </c>
      <c r="J4863" s="0" t="n">
        <f aca="false">H4863+I4863</f>
        <v>0</v>
      </c>
      <c r="K4863" s="0" t="n">
        <f aca="false">MIN(IF(C4863=1,F4863-H4863,F4863),Assumptions!$C$13,MAX(0,($B$5-P4862)/$B$6))</f>
        <v>9.3046682</v>
      </c>
      <c r="L4863" s="0" t="n">
        <f aca="false">IF(C4863=1,0,MIN(F4863-K4863,Assumptions!$C$15,MAX(0,$B$10-O4862-M4863)))</f>
        <v>0</v>
      </c>
      <c r="M4863" s="0" t="n">
        <f aca="false">'Profiles 8760'!H4852</f>
        <v>130400</v>
      </c>
      <c r="N4863" s="0" t="n">
        <f aca="false">J4863+L4863</f>
        <v>0</v>
      </c>
      <c r="O4863" s="0" t="n">
        <f aca="false">O4862+N4863</f>
        <v>456145.573730987</v>
      </c>
      <c r="P4863" s="0" t="n">
        <f aca="false">MIN($B$5,P4862+K4863*$B$6-I4863)</f>
        <v>209.34148242232</v>
      </c>
      <c r="Q4863" s="0" t="n">
        <f aca="false">MAX(0,F4863-H4863-K4863-L4863)</f>
        <v>0</v>
      </c>
    </row>
    <row r="4864" customFormat="false" ht="15" hidden="false" customHeight="false" outlineLevel="0" collapsed="false">
      <c r="A4864" s="0" t="n">
        <f aca="false">'Profiles 8760'!A4853</f>
        <v>4851</v>
      </c>
      <c r="B4864" s="0" t="n">
        <f aca="false">'Profiles 8760'!B4853</f>
        <v>7</v>
      </c>
      <c r="C4864" s="0" t="n">
        <f aca="false">'Profiles 8760'!E4853</f>
        <v>0</v>
      </c>
      <c r="D4864" s="0" t="n">
        <f aca="false">'Profiles 8760'!F4853</f>
        <v>0</v>
      </c>
      <c r="E4864" s="0" t="n">
        <f aca="false">'Profiles 8760'!G4853</f>
        <v>0.252659</v>
      </c>
      <c r="F4864" s="0" t="n">
        <f aca="false">D4864*Assumptions!$C$11*$B$7+E4864*Assumptions!$C$12*$B$8</f>
        <v>10.3337531</v>
      </c>
      <c r="G4864" s="0" t="n">
        <f aca="false">C4864*Assumptions!$C$15</f>
        <v>0</v>
      </c>
      <c r="H4864" s="0" t="n">
        <f aca="false">MIN(F4864,G4864)</f>
        <v>0</v>
      </c>
      <c r="I4864" s="0" t="n">
        <f aca="false">IF(C4864=1,MIN(G4864-H4864,Assumptions!$C$13,P4863),0)</f>
        <v>0</v>
      </c>
      <c r="J4864" s="0" t="n">
        <f aca="false">H4864+I4864</f>
        <v>0</v>
      </c>
      <c r="K4864" s="0" t="n">
        <f aca="false">MIN(IF(C4864=1,F4864-H4864,F4864),Assumptions!$C$13,MAX(0,($B$5-P4863)/$B$6))</f>
        <v>10.3337531</v>
      </c>
      <c r="L4864" s="0" t="n">
        <f aca="false">IF(C4864=1,0,MIN(F4864-K4864,Assumptions!$C$15,MAX(0,$B$10-O4863-M4864)))</f>
        <v>0</v>
      </c>
      <c r="M4864" s="0" t="n">
        <f aca="false">'Profiles 8760'!H4853</f>
        <v>130400</v>
      </c>
      <c r="N4864" s="0" t="n">
        <f aca="false">J4864+L4864</f>
        <v>0</v>
      </c>
      <c r="O4864" s="0" t="n">
        <f aca="false">O4863+N4864</f>
        <v>456145.573730987</v>
      </c>
      <c r="P4864" s="0" t="n">
        <f aca="false">MIN($B$5,P4863+K4864*$B$6-I4864)</f>
        <v>218.2987796094</v>
      </c>
      <c r="Q4864" s="0" t="n">
        <f aca="false">MAX(0,F4864-H4864-K4864-L4864)</f>
        <v>0</v>
      </c>
    </row>
    <row r="4865" customFormat="false" ht="15" hidden="false" customHeight="false" outlineLevel="0" collapsed="false">
      <c r="A4865" s="0" t="n">
        <f aca="false">'Profiles 8760'!A4854</f>
        <v>4852</v>
      </c>
      <c r="B4865" s="0" t="n">
        <f aca="false">'Profiles 8760'!B4854</f>
        <v>7</v>
      </c>
      <c r="C4865" s="0" t="n">
        <f aca="false">'Profiles 8760'!E4854</f>
        <v>0</v>
      </c>
      <c r="D4865" s="0" t="n">
        <f aca="false">'Profiles 8760'!F4854</f>
        <v>0</v>
      </c>
      <c r="E4865" s="0" t="n">
        <f aca="false">'Profiles 8760'!G4854</f>
        <v>0.386407</v>
      </c>
      <c r="F4865" s="0" t="n">
        <f aca="false">D4865*Assumptions!$C$11*$B$7+E4865*Assumptions!$C$12*$B$8</f>
        <v>15.8040463</v>
      </c>
      <c r="G4865" s="0" t="n">
        <f aca="false">C4865*Assumptions!$C$15</f>
        <v>0</v>
      </c>
      <c r="H4865" s="0" t="n">
        <f aca="false">MIN(F4865,G4865)</f>
        <v>0</v>
      </c>
      <c r="I4865" s="0" t="n">
        <f aca="false">IF(C4865=1,MIN(G4865-H4865,Assumptions!$C$13,P4864),0)</f>
        <v>0</v>
      </c>
      <c r="J4865" s="0" t="n">
        <f aca="false">H4865+I4865</f>
        <v>0</v>
      </c>
      <c r="K4865" s="0" t="n">
        <f aca="false">MIN(IF(C4865=1,F4865-H4865,F4865),Assumptions!$C$13,MAX(0,($B$5-P4864)/$B$6))</f>
        <v>15.8040463</v>
      </c>
      <c r="L4865" s="0" t="n">
        <f aca="false">IF(C4865=1,0,MIN(F4865-K4865,Assumptions!$C$15,MAX(0,$B$10-O4864-M4865)))</f>
        <v>0</v>
      </c>
      <c r="M4865" s="0" t="n">
        <f aca="false">'Profiles 8760'!H4854</f>
        <v>130400</v>
      </c>
      <c r="N4865" s="0" t="n">
        <f aca="false">J4865+L4865</f>
        <v>0</v>
      </c>
      <c r="O4865" s="0" t="n">
        <f aca="false">O4864+N4865</f>
        <v>456145.573730987</v>
      </c>
      <c r="P4865" s="0" t="n">
        <f aca="false">MIN($B$5,P4864+K4865*$B$6-I4865)</f>
        <v>231.99772694224</v>
      </c>
      <c r="Q4865" s="0" t="n">
        <f aca="false">MAX(0,F4865-H4865-K4865-L4865)</f>
        <v>0</v>
      </c>
    </row>
    <row r="4866" customFormat="false" ht="15" hidden="false" customHeight="false" outlineLevel="0" collapsed="false">
      <c r="A4866" s="0" t="n">
        <f aca="false">'Profiles 8760'!A4855</f>
        <v>4853</v>
      </c>
      <c r="B4866" s="0" t="n">
        <f aca="false">'Profiles 8760'!B4855</f>
        <v>7</v>
      </c>
      <c r="C4866" s="0" t="n">
        <f aca="false">'Profiles 8760'!E4855</f>
        <v>0</v>
      </c>
      <c r="D4866" s="0" t="n">
        <f aca="false">'Profiles 8760'!F4855</f>
        <v>0</v>
      </c>
      <c r="E4866" s="0" t="n">
        <f aca="false">'Profiles 8760'!G4855</f>
        <v>0.201684</v>
      </c>
      <c r="F4866" s="0" t="n">
        <f aca="false">D4866*Assumptions!$C$11*$B$7+E4866*Assumptions!$C$12*$B$8</f>
        <v>8.2488756</v>
      </c>
      <c r="G4866" s="0" t="n">
        <f aca="false">C4866*Assumptions!$C$15</f>
        <v>0</v>
      </c>
      <c r="H4866" s="0" t="n">
        <f aca="false">MIN(F4866,G4866)</f>
        <v>0</v>
      </c>
      <c r="I4866" s="0" t="n">
        <f aca="false">IF(C4866=1,MIN(G4866-H4866,Assumptions!$C$13,P4865),0)</f>
        <v>0</v>
      </c>
      <c r="J4866" s="0" t="n">
        <f aca="false">H4866+I4866</f>
        <v>0</v>
      </c>
      <c r="K4866" s="0" t="n">
        <f aca="false">MIN(IF(C4866=1,F4866-H4866,F4866),Assumptions!$C$13,MAX(0,($B$5-P4865)/$B$6))</f>
        <v>8.2488756</v>
      </c>
      <c r="L4866" s="0" t="n">
        <f aca="false">IF(C4866=1,0,MIN(F4866-K4866,Assumptions!$C$15,MAX(0,$B$10-O4865-M4866)))</f>
        <v>0</v>
      </c>
      <c r="M4866" s="0" t="n">
        <f aca="false">'Profiles 8760'!H4855</f>
        <v>130400</v>
      </c>
      <c r="N4866" s="0" t="n">
        <f aca="false">J4866+L4866</f>
        <v>0</v>
      </c>
      <c r="O4866" s="0" t="n">
        <f aca="false">O4865+N4866</f>
        <v>456145.573730987</v>
      </c>
      <c r="P4866" s="0" t="n">
        <f aca="false">MIN($B$5,P4865+K4866*$B$6-I4866)</f>
        <v>239.14785231232</v>
      </c>
      <c r="Q4866" s="0" t="n">
        <f aca="false">MAX(0,F4866-H4866-K4866-L4866)</f>
        <v>0</v>
      </c>
    </row>
    <row r="4867" customFormat="false" ht="15" hidden="false" customHeight="false" outlineLevel="0" collapsed="false">
      <c r="A4867" s="0" t="n">
        <f aca="false">'Profiles 8760'!A4856</f>
        <v>4854</v>
      </c>
      <c r="B4867" s="0" t="n">
        <f aca="false">'Profiles 8760'!B4856</f>
        <v>7</v>
      </c>
      <c r="C4867" s="0" t="n">
        <f aca="false">'Profiles 8760'!E4856</f>
        <v>0</v>
      </c>
      <c r="D4867" s="0" t="n">
        <f aca="false">'Profiles 8760'!F4856</f>
        <v>0</v>
      </c>
      <c r="E4867" s="0" t="n">
        <f aca="false">'Profiles 8760'!G4856</f>
        <v>0.136606</v>
      </c>
      <c r="F4867" s="0" t="n">
        <f aca="false">D4867*Assumptions!$C$11*$B$7+E4867*Assumptions!$C$12*$B$8</f>
        <v>5.5871854</v>
      </c>
      <c r="G4867" s="0" t="n">
        <f aca="false">C4867*Assumptions!$C$15</f>
        <v>0</v>
      </c>
      <c r="H4867" s="0" t="n">
        <f aca="false">MIN(F4867,G4867)</f>
        <v>0</v>
      </c>
      <c r="I4867" s="0" t="n">
        <f aca="false">IF(C4867=1,MIN(G4867-H4867,Assumptions!$C$13,P4866),0)</f>
        <v>0</v>
      </c>
      <c r="J4867" s="0" t="n">
        <f aca="false">H4867+I4867</f>
        <v>0</v>
      </c>
      <c r="K4867" s="0" t="n">
        <f aca="false">MIN(IF(C4867=1,F4867-H4867,F4867),Assumptions!$C$13,MAX(0,($B$5-P4866)/$B$6))</f>
        <v>5.5871854</v>
      </c>
      <c r="L4867" s="0" t="n">
        <f aca="false">IF(C4867=1,0,MIN(F4867-K4867,Assumptions!$C$15,MAX(0,$B$10-O4866-M4867)))</f>
        <v>0</v>
      </c>
      <c r="M4867" s="0" t="n">
        <f aca="false">'Profiles 8760'!H4856</f>
        <v>130400</v>
      </c>
      <c r="N4867" s="0" t="n">
        <f aca="false">J4867+L4867</f>
        <v>0</v>
      </c>
      <c r="O4867" s="0" t="n">
        <f aca="false">O4866+N4867</f>
        <v>456145.573730987</v>
      </c>
      <c r="P4867" s="0" t="n">
        <f aca="false">MIN($B$5,P4866+K4867*$B$6-I4867)</f>
        <v>243.99082461704</v>
      </c>
      <c r="Q4867" s="0" t="n">
        <f aca="false">MAX(0,F4867-H4867-K4867-L4867)</f>
        <v>0</v>
      </c>
    </row>
    <row r="4868" customFormat="false" ht="15" hidden="false" customHeight="false" outlineLevel="0" collapsed="false">
      <c r="A4868" s="0" t="n">
        <f aca="false">'Profiles 8760'!A4857</f>
        <v>4855</v>
      </c>
      <c r="B4868" s="0" t="n">
        <f aca="false">'Profiles 8760'!B4857</f>
        <v>7</v>
      </c>
      <c r="C4868" s="0" t="n">
        <f aca="false">'Profiles 8760'!E4857</f>
        <v>0</v>
      </c>
      <c r="D4868" s="0" t="n">
        <f aca="false">'Profiles 8760'!F4857</f>
        <v>0.084216</v>
      </c>
      <c r="E4868" s="0" t="n">
        <f aca="false">'Profiles 8760'!G4857</f>
        <v>0.244051</v>
      </c>
      <c r="F4868" s="0" t="n">
        <f aca="false">D4868*Assumptions!$C$11*$B$7+E4868*Assumptions!$C$12*$B$8</f>
        <v>34.3032667</v>
      </c>
      <c r="G4868" s="0" t="n">
        <f aca="false">C4868*Assumptions!$C$15</f>
        <v>0</v>
      </c>
      <c r="H4868" s="0" t="n">
        <f aca="false">MIN(F4868,G4868)</f>
        <v>0</v>
      </c>
      <c r="I4868" s="0" t="n">
        <f aca="false">IF(C4868=1,MIN(G4868-H4868,Assumptions!$C$13,P4867),0)</f>
        <v>0</v>
      </c>
      <c r="J4868" s="0" t="n">
        <f aca="false">H4868+I4868</f>
        <v>0</v>
      </c>
      <c r="K4868" s="0" t="n">
        <f aca="false">MIN(IF(C4868=1,F4868-H4868,F4868),Assumptions!$C$13,MAX(0,($B$5-P4867)/$B$6))</f>
        <v>34.3032667</v>
      </c>
      <c r="L4868" s="0" t="n">
        <f aca="false">IF(C4868=1,0,MIN(F4868-K4868,Assumptions!$C$15,MAX(0,$B$10-O4867-M4868)))</f>
        <v>0</v>
      </c>
      <c r="M4868" s="0" t="n">
        <f aca="false">'Profiles 8760'!H4857</f>
        <v>130400</v>
      </c>
      <c r="N4868" s="0" t="n">
        <f aca="false">J4868+L4868</f>
        <v>0</v>
      </c>
      <c r="O4868" s="0" t="n">
        <f aca="false">O4867+N4868</f>
        <v>456145.573730987</v>
      </c>
      <c r="P4868" s="0" t="n">
        <f aca="false">MIN($B$5,P4867+K4868*$B$6-I4868)</f>
        <v>273.7248961926</v>
      </c>
      <c r="Q4868" s="0" t="n">
        <f aca="false">MAX(0,F4868-H4868-K4868-L4868)</f>
        <v>0</v>
      </c>
    </row>
    <row r="4869" customFormat="false" ht="15" hidden="false" customHeight="false" outlineLevel="0" collapsed="false">
      <c r="A4869" s="0" t="n">
        <f aca="false">'Profiles 8760'!A4858</f>
        <v>4856</v>
      </c>
      <c r="B4869" s="0" t="n">
        <f aca="false">'Profiles 8760'!B4858</f>
        <v>7</v>
      </c>
      <c r="C4869" s="0" t="n">
        <f aca="false">'Profiles 8760'!E4858</f>
        <v>1</v>
      </c>
      <c r="D4869" s="0" t="n">
        <f aca="false">'Profiles 8760'!F4858</f>
        <v>0.270797</v>
      </c>
      <c r="E4869" s="0" t="n">
        <f aca="false">'Profiles 8760'!G4858</f>
        <v>0.121686</v>
      </c>
      <c r="F4869" s="0" t="n">
        <f aca="false">D4869*Assumptions!$C$11*$B$7+E4869*Assumptions!$C$12*$B$8</f>
        <v>83.183131</v>
      </c>
      <c r="G4869" s="0" t="n">
        <f aca="false">C4869*Assumptions!$C$15</f>
        <v>200</v>
      </c>
      <c r="H4869" s="0" t="n">
        <f aca="false">MIN(F4869,G4869)</f>
        <v>83.183131</v>
      </c>
      <c r="I4869" s="0" t="n">
        <f aca="false">IF(C4869=1,MIN(G4869-H4869,Assumptions!$C$13,P4868),0)</f>
        <v>116.816869</v>
      </c>
      <c r="J4869" s="0" t="n">
        <f aca="false">H4869+I4869</f>
        <v>200</v>
      </c>
      <c r="K4869" s="0" t="n">
        <f aca="false">MIN(IF(C4869=1,F4869-H4869,F4869),Assumptions!$C$13,MAX(0,($B$5-P4868)/$B$6))</f>
        <v>0</v>
      </c>
      <c r="L4869" s="0" t="n">
        <f aca="false">IF(C4869=1,0,MIN(F4869-K4869,Assumptions!$C$15,MAX(0,$B$10-O4868-M4869)))</f>
        <v>0</v>
      </c>
      <c r="M4869" s="0" t="n">
        <f aca="false">'Profiles 8760'!H4858</f>
        <v>130200</v>
      </c>
      <c r="N4869" s="0" t="n">
        <f aca="false">J4869+L4869</f>
        <v>200</v>
      </c>
      <c r="O4869" s="0" t="n">
        <f aca="false">O4868+N4869</f>
        <v>456345.573730987</v>
      </c>
      <c r="P4869" s="0" t="n">
        <f aca="false">MIN($B$5,P4868+K4869*$B$6-I4869)</f>
        <v>156.9080271926</v>
      </c>
      <c r="Q4869" s="0" t="n">
        <f aca="false">MAX(0,F4869-H4869-K4869-L4869)</f>
        <v>0</v>
      </c>
    </row>
    <row r="4870" customFormat="false" ht="15" hidden="false" customHeight="false" outlineLevel="0" collapsed="false">
      <c r="A4870" s="0" t="n">
        <f aca="false">'Profiles 8760'!A4859</f>
        <v>4857</v>
      </c>
      <c r="B4870" s="0" t="n">
        <f aca="false">'Profiles 8760'!B4859</f>
        <v>7</v>
      </c>
      <c r="C4870" s="0" t="n">
        <f aca="false">'Profiles 8760'!E4859</f>
        <v>1</v>
      </c>
      <c r="D4870" s="0" t="n">
        <f aca="false">'Profiles 8760'!F4859</f>
        <v>0.478403</v>
      </c>
      <c r="E4870" s="0" t="n">
        <f aca="false">'Profiles 8760'!G4859</f>
        <v>0.146626</v>
      </c>
      <c r="F4870" s="0" t="n">
        <f aca="false">D4870*Assumptions!$C$11*$B$7+E4870*Assumptions!$C$12*$B$8</f>
        <v>144.1597898</v>
      </c>
      <c r="G4870" s="0" t="n">
        <f aca="false">C4870*Assumptions!$C$15</f>
        <v>200</v>
      </c>
      <c r="H4870" s="0" t="n">
        <f aca="false">MIN(F4870,G4870)</f>
        <v>144.1597898</v>
      </c>
      <c r="I4870" s="0" t="n">
        <f aca="false">IF(C4870=1,MIN(G4870-H4870,Assumptions!$C$13,P4869),0)</f>
        <v>55.8402102</v>
      </c>
      <c r="J4870" s="0" t="n">
        <f aca="false">H4870+I4870</f>
        <v>200</v>
      </c>
      <c r="K4870" s="0" t="n">
        <f aca="false">MIN(IF(C4870=1,F4870-H4870,F4870),Assumptions!$C$13,MAX(0,($B$5-P4869)/$B$6))</f>
        <v>0</v>
      </c>
      <c r="L4870" s="0" t="n">
        <f aca="false">IF(C4870=1,0,MIN(F4870-K4870,Assumptions!$C$15,MAX(0,$B$10-O4869-M4870)))</f>
        <v>0</v>
      </c>
      <c r="M4870" s="0" t="n">
        <f aca="false">'Profiles 8760'!H4859</f>
        <v>130000</v>
      </c>
      <c r="N4870" s="0" t="n">
        <f aca="false">J4870+L4870</f>
        <v>200</v>
      </c>
      <c r="O4870" s="0" t="n">
        <f aca="false">O4869+N4870</f>
        <v>456545.573730987</v>
      </c>
      <c r="P4870" s="0" t="n">
        <f aca="false">MIN($B$5,P4869+K4870*$B$6-I4870)</f>
        <v>101.0678169926</v>
      </c>
      <c r="Q4870" s="0" t="n">
        <f aca="false">MAX(0,F4870-H4870-K4870-L4870)</f>
        <v>0</v>
      </c>
    </row>
    <row r="4871" customFormat="false" ht="15" hidden="false" customHeight="false" outlineLevel="0" collapsed="false">
      <c r="A4871" s="0" t="n">
        <f aca="false">'Profiles 8760'!A4860</f>
        <v>4858</v>
      </c>
      <c r="B4871" s="0" t="n">
        <f aca="false">'Profiles 8760'!B4860</f>
        <v>7</v>
      </c>
      <c r="C4871" s="0" t="n">
        <f aca="false">'Profiles 8760'!E4860</f>
        <v>0</v>
      </c>
      <c r="D4871" s="0" t="n">
        <f aca="false">'Profiles 8760'!F4860</f>
        <v>0.674139</v>
      </c>
      <c r="E4871" s="0" t="n">
        <f aca="false">'Profiles 8760'!G4860</f>
        <v>0.17801</v>
      </c>
      <c r="F4871" s="0" t="n">
        <f aca="false">D4871*Assumptions!$C$11*$B$7+E4871*Assumptions!$C$12*$B$8</f>
        <v>201.9719522</v>
      </c>
      <c r="G4871" s="0" t="n">
        <f aca="false">C4871*Assumptions!$C$15</f>
        <v>0</v>
      </c>
      <c r="H4871" s="0" t="n">
        <f aca="false">MIN(F4871,G4871)</f>
        <v>0</v>
      </c>
      <c r="I4871" s="0" t="n">
        <f aca="false">IF(C4871=1,MIN(G4871-H4871,Assumptions!$C$13,P4870),0)</f>
        <v>0</v>
      </c>
      <c r="J4871" s="0" t="n">
        <f aca="false">H4871+I4871</f>
        <v>0</v>
      </c>
      <c r="K4871" s="0" t="n">
        <f aca="false">MIN(IF(C4871=1,F4871-H4871,F4871),Assumptions!$C$13,MAX(0,($B$5-P4870)/$B$6))</f>
        <v>180</v>
      </c>
      <c r="L4871" s="0" t="n">
        <f aca="false">IF(C4871=1,0,MIN(F4871-K4871,Assumptions!$C$15,MAX(0,$B$10-O4870-M4871)))</f>
        <v>21.9719522</v>
      </c>
      <c r="M4871" s="0" t="n">
        <f aca="false">'Profiles 8760'!H4860</f>
        <v>130000</v>
      </c>
      <c r="N4871" s="0" t="n">
        <f aca="false">J4871+L4871</f>
        <v>21.9719522</v>
      </c>
      <c r="O4871" s="0" t="n">
        <f aca="false">O4870+N4871</f>
        <v>456567.545683187</v>
      </c>
      <c r="P4871" s="0" t="n">
        <f aca="false">MIN($B$5,P4870+K4871*$B$6-I4871)</f>
        <v>257.0918169926</v>
      </c>
      <c r="Q4871" s="0" t="n">
        <f aca="false">MAX(0,F4871-H4871-K4871-L4871)</f>
        <v>0</v>
      </c>
    </row>
    <row r="4872" customFormat="false" ht="15" hidden="false" customHeight="false" outlineLevel="0" collapsed="false">
      <c r="A4872" s="0" t="n">
        <f aca="false">'Profiles 8760'!A4861</f>
        <v>4859</v>
      </c>
      <c r="B4872" s="0" t="n">
        <f aca="false">'Profiles 8760'!B4861</f>
        <v>7</v>
      </c>
      <c r="C4872" s="0" t="n">
        <f aca="false">'Profiles 8760'!E4861</f>
        <v>0</v>
      </c>
      <c r="D4872" s="0" t="n">
        <f aca="false">'Profiles 8760'!F4861</f>
        <v>0.832953</v>
      </c>
      <c r="E4872" s="0" t="n">
        <f aca="false">'Profiles 8760'!G4861</f>
        <v>0.265428</v>
      </c>
      <c r="F4872" s="0" t="n">
        <f aca="false">D4872*Assumptions!$C$11*$B$7+E4872*Assumptions!$C$12*$B$8</f>
        <v>251.4128316</v>
      </c>
      <c r="G4872" s="0" t="n">
        <f aca="false">C4872*Assumptions!$C$15</f>
        <v>0</v>
      </c>
      <c r="H4872" s="0" t="n">
        <f aca="false">MIN(F4872,G4872)</f>
        <v>0</v>
      </c>
      <c r="I4872" s="0" t="n">
        <f aca="false">IF(C4872=1,MIN(G4872-H4872,Assumptions!$C$13,P4871),0)</f>
        <v>0</v>
      </c>
      <c r="J4872" s="0" t="n">
        <f aca="false">H4872+I4872</f>
        <v>0</v>
      </c>
      <c r="K4872" s="0" t="n">
        <f aca="false">MIN(IF(C4872=1,F4872-H4872,F4872),Assumptions!$C$13,MAX(0,($B$5-P4871)/$B$6))</f>
        <v>180</v>
      </c>
      <c r="L4872" s="0" t="n">
        <f aca="false">IF(C4872=1,0,MIN(F4872-K4872,Assumptions!$C$15,MAX(0,$B$10-O4871-M4872)))</f>
        <v>71.4128316</v>
      </c>
      <c r="M4872" s="0" t="n">
        <f aca="false">'Profiles 8760'!H4861</f>
        <v>130000</v>
      </c>
      <c r="N4872" s="0" t="n">
        <f aca="false">J4872+L4872</f>
        <v>71.4128316</v>
      </c>
      <c r="O4872" s="0" t="n">
        <f aca="false">O4871+N4872</f>
        <v>456638.958514787</v>
      </c>
      <c r="P4872" s="0" t="n">
        <f aca="false">MIN($B$5,P4871+K4872*$B$6-I4872)</f>
        <v>413.1158169926</v>
      </c>
      <c r="Q4872" s="0" t="n">
        <f aca="false">MAX(0,F4872-H4872-K4872-L4872)</f>
        <v>0</v>
      </c>
    </row>
    <row r="4873" customFormat="false" ht="15" hidden="false" customHeight="false" outlineLevel="0" collapsed="false">
      <c r="A4873" s="0" t="n">
        <f aca="false">'Profiles 8760'!A4862</f>
        <v>4860</v>
      </c>
      <c r="B4873" s="0" t="n">
        <f aca="false">'Profiles 8760'!B4862</f>
        <v>7</v>
      </c>
      <c r="C4873" s="0" t="n">
        <f aca="false">'Profiles 8760'!E4862</f>
        <v>0</v>
      </c>
      <c r="D4873" s="0" t="n">
        <f aca="false">'Profiles 8760'!F4862</f>
        <v>0.936095</v>
      </c>
      <c r="E4873" s="0" t="n">
        <f aca="false">'Profiles 8760'!G4862</f>
        <v>0.356214</v>
      </c>
      <c r="F4873" s="0" t="n">
        <f aca="false">D4873*Assumptions!$C$11*$B$7+E4873*Assumptions!$C$12*$B$8</f>
        <v>284.9133886</v>
      </c>
      <c r="G4873" s="0" t="n">
        <f aca="false">C4873*Assumptions!$C$15</f>
        <v>0</v>
      </c>
      <c r="H4873" s="0" t="n">
        <f aca="false">MIN(F4873,G4873)</f>
        <v>0</v>
      </c>
      <c r="I4873" s="0" t="n">
        <f aca="false">IF(C4873=1,MIN(G4873-H4873,Assumptions!$C$13,P4872),0)</f>
        <v>0</v>
      </c>
      <c r="J4873" s="0" t="n">
        <f aca="false">H4873+I4873</f>
        <v>0</v>
      </c>
      <c r="K4873" s="0" t="n">
        <f aca="false">MIN(IF(C4873=1,F4873-H4873,F4873),Assumptions!$C$13,MAX(0,($B$5-P4872)/$B$6))</f>
        <v>112.706717821181</v>
      </c>
      <c r="L4873" s="0" t="n">
        <f aca="false">IF(C4873=1,0,MIN(F4873-K4873,Assumptions!$C$15,MAX(0,$B$10-O4872-M4873)))</f>
        <v>172.206670778819</v>
      </c>
      <c r="M4873" s="0" t="n">
        <f aca="false">'Profiles 8760'!H4862</f>
        <v>130000</v>
      </c>
      <c r="N4873" s="0" t="n">
        <f aca="false">J4873+L4873</f>
        <v>172.206670778819</v>
      </c>
      <c r="O4873" s="0" t="n">
        <f aca="false">O4872+N4873</f>
        <v>456811.165185566</v>
      </c>
      <c r="P4873" s="0" t="n">
        <f aca="false">MIN($B$5,P4872+K4873*$B$6-I4873)</f>
        <v>510.81</v>
      </c>
      <c r="Q4873" s="0" t="n">
        <f aca="false">MAX(0,F4873-H4873-K4873-L4873)</f>
        <v>0</v>
      </c>
    </row>
    <row r="4874" customFormat="false" ht="15" hidden="false" customHeight="false" outlineLevel="0" collapsed="false">
      <c r="A4874" s="0" t="n">
        <f aca="false">'Profiles 8760'!A4863</f>
        <v>4861</v>
      </c>
      <c r="B4874" s="0" t="n">
        <f aca="false">'Profiles 8760'!B4863</f>
        <v>7</v>
      </c>
      <c r="C4874" s="0" t="n">
        <f aca="false">'Profiles 8760'!E4863</f>
        <v>0</v>
      </c>
      <c r="D4874" s="0" t="n">
        <f aca="false">'Profiles 8760'!F4863</f>
        <v>0.971814</v>
      </c>
      <c r="E4874" s="0" t="n">
        <f aca="false">'Profiles 8760'!G4863</f>
        <v>0.265763</v>
      </c>
      <c r="F4874" s="0" t="n">
        <f aca="false">D4874*Assumptions!$C$11*$B$7+E4874*Assumptions!$C$12*$B$8</f>
        <v>291.5295899</v>
      </c>
      <c r="G4874" s="0" t="n">
        <f aca="false">C4874*Assumptions!$C$15</f>
        <v>0</v>
      </c>
      <c r="H4874" s="0" t="n">
        <f aca="false">MIN(F4874,G4874)</f>
        <v>0</v>
      </c>
      <c r="I4874" s="0" t="n">
        <f aca="false">IF(C4874=1,MIN(G4874-H4874,Assumptions!$C$13,P4873),0)</f>
        <v>0</v>
      </c>
      <c r="J4874" s="0" t="n">
        <f aca="false">H4874+I4874</f>
        <v>0</v>
      </c>
      <c r="K4874" s="0" t="n">
        <f aca="false">MIN(IF(C4874=1,F4874-H4874,F4874),Assumptions!$C$13,MAX(0,($B$5-P4873)/$B$6))</f>
        <v>0</v>
      </c>
      <c r="L4874" s="0" t="n">
        <f aca="false">IF(C4874=1,0,MIN(F4874-K4874,Assumptions!$C$15,MAX(0,$B$10-O4873-M4874)))</f>
        <v>200</v>
      </c>
      <c r="M4874" s="0" t="n">
        <f aca="false">'Profiles 8760'!H4863</f>
        <v>130000</v>
      </c>
      <c r="N4874" s="0" t="n">
        <f aca="false">J4874+L4874</f>
        <v>200</v>
      </c>
      <c r="O4874" s="0" t="n">
        <f aca="false">O4873+N4874</f>
        <v>457011.165185566</v>
      </c>
      <c r="P4874" s="0" t="n">
        <f aca="false">MIN($B$5,P4873+K4874*$B$6-I4874)</f>
        <v>510.81</v>
      </c>
      <c r="Q4874" s="0" t="n">
        <f aca="false">MAX(0,F4874-H4874-K4874-L4874)</f>
        <v>91.5295899</v>
      </c>
    </row>
    <row r="4875" customFormat="false" ht="15" hidden="false" customHeight="false" outlineLevel="0" collapsed="false">
      <c r="A4875" s="0" t="n">
        <f aca="false">'Profiles 8760'!A4864</f>
        <v>4862</v>
      </c>
      <c r="B4875" s="0" t="n">
        <f aca="false">'Profiles 8760'!B4864</f>
        <v>7</v>
      </c>
      <c r="C4875" s="0" t="n">
        <f aca="false">'Profiles 8760'!E4864</f>
        <v>0</v>
      </c>
      <c r="D4875" s="0" t="n">
        <f aca="false">'Profiles 8760'!F4864</f>
        <v>0.936095</v>
      </c>
      <c r="E4875" s="0" t="n">
        <f aca="false">'Profiles 8760'!G4864</f>
        <v>0.300477</v>
      </c>
      <c r="F4875" s="0" t="n">
        <f aca="false">D4875*Assumptions!$C$11*$B$7+E4875*Assumptions!$C$12*$B$8</f>
        <v>282.6337453</v>
      </c>
      <c r="G4875" s="0" t="n">
        <f aca="false">C4875*Assumptions!$C$15</f>
        <v>0</v>
      </c>
      <c r="H4875" s="0" t="n">
        <f aca="false">MIN(F4875,G4875)</f>
        <v>0</v>
      </c>
      <c r="I4875" s="0" t="n">
        <f aca="false">IF(C4875=1,MIN(G4875-H4875,Assumptions!$C$13,P4874),0)</f>
        <v>0</v>
      </c>
      <c r="J4875" s="0" t="n">
        <f aca="false">H4875+I4875</f>
        <v>0</v>
      </c>
      <c r="K4875" s="0" t="n">
        <f aca="false">MIN(IF(C4875=1,F4875-H4875,F4875),Assumptions!$C$13,MAX(0,($B$5-P4874)/$B$6))</f>
        <v>0</v>
      </c>
      <c r="L4875" s="0" t="n">
        <f aca="false">IF(C4875=1,0,MIN(F4875-K4875,Assumptions!$C$15,MAX(0,$B$10-O4874-M4875)))</f>
        <v>200</v>
      </c>
      <c r="M4875" s="0" t="n">
        <f aca="false">'Profiles 8760'!H4864</f>
        <v>130000</v>
      </c>
      <c r="N4875" s="0" t="n">
        <f aca="false">J4875+L4875</f>
        <v>200</v>
      </c>
      <c r="O4875" s="0" t="n">
        <f aca="false">O4874+N4875</f>
        <v>457211.165185566</v>
      </c>
      <c r="P4875" s="0" t="n">
        <f aca="false">MIN($B$5,P4874+K4875*$B$6-I4875)</f>
        <v>510.81</v>
      </c>
      <c r="Q4875" s="0" t="n">
        <f aca="false">MAX(0,F4875-H4875-K4875-L4875)</f>
        <v>82.6337453</v>
      </c>
    </row>
    <row r="4876" customFormat="false" ht="15" hidden="false" customHeight="false" outlineLevel="0" collapsed="false">
      <c r="A4876" s="0" t="n">
        <f aca="false">'Profiles 8760'!A4865</f>
        <v>4863</v>
      </c>
      <c r="B4876" s="0" t="n">
        <f aca="false">'Profiles 8760'!B4865</f>
        <v>7</v>
      </c>
      <c r="C4876" s="0" t="n">
        <f aca="false">'Profiles 8760'!E4865</f>
        <v>0</v>
      </c>
      <c r="D4876" s="0" t="n">
        <f aca="false">'Profiles 8760'!F4865</f>
        <v>0.832953</v>
      </c>
      <c r="E4876" s="0" t="n">
        <f aca="false">'Profiles 8760'!G4865</f>
        <v>0.222566</v>
      </c>
      <c r="F4876" s="0" t="n">
        <f aca="false">D4876*Assumptions!$C$11*$B$7+E4876*Assumptions!$C$12*$B$8</f>
        <v>249.6597758</v>
      </c>
      <c r="G4876" s="0" t="n">
        <f aca="false">C4876*Assumptions!$C$15</f>
        <v>0</v>
      </c>
      <c r="H4876" s="0" t="n">
        <f aca="false">MIN(F4876,G4876)</f>
        <v>0</v>
      </c>
      <c r="I4876" s="0" t="n">
        <f aca="false">IF(C4876=1,MIN(G4876-H4876,Assumptions!$C$13,P4875),0)</f>
        <v>0</v>
      </c>
      <c r="J4876" s="0" t="n">
        <f aca="false">H4876+I4876</f>
        <v>0</v>
      </c>
      <c r="K4876" s="0" t="n">
        <f aca="false">MIN(IF(C4876=1,F4876-H4876,F4876),Assumptions!$C$13,MAX(0,($B$5-P4875)/$B$6))</f>
        <v>0</v>
      </c>
      <c r="L4876" s="0" t="n">
        <f aca="false">IF(C4876=1,0,MIN(F4876-K4876,Assumptions!$C$15,MAX(0,$B$10-O4875-M4876)))</f>
        <v>200</v>
      </c>
      <c r="M4876" s="0" t="n">
        <f aca="false">'Profiles 8760'!H4865</f>
        <v>130000</v>
      </c>
      <c r="N4876" s="0" t="n">
        <f aca="false">J4876+L4876</f>
        <v>200</v>
      </c>
      <c r="O4876" s="0" t="n">
        <f aca="false">O4875+N4876</f>
        <v>457411.165185566</v>
      </c>
      <c r="P4876" s="0" t="n">
        <f aca="false">MIN($B$5,P4875+K4876*$B$6-I4876)</f>
        <v>510.81</v>
      </c>
      <c r="Q4876" s="0" t="n">
        <f aca="false">MAX(0,F4876-H4876-K4876-L4876)</f>
        <v>49.6597758</v>
      </c>
    </row>
    <row r="4877" customFormat="false" ht="15" hidden="false" customHeight="false" outlineLevel="0" collapsed="false">
      <c r="A4877" s="0" t="n">
        <f aca="false">'Profiles 8760'!A4866</f>
        <v>4864</v>
      </c>
      <c r="B4877" s="0" t="n">
        <f aca="false">'Profiles 8760'!B4866</f>
        <v>7</v>
      </c>
      <c r="C4877" s="0" t="n">
        <f aca="false">'Profiles 8760'!E4866</f>
        <v>0</v>
      </c>
      <c r="D4877" s="0" t="n">
        <f aca="false">'Profiles 8760'!F4866</f>
        <v>0.674139</v>
      </c>
      <c r="E4877" s="0" t="n">
        <f aca="false">'Profiles 8760'!G4866</f>
        <v>0.186435</v>
      </c>
      <c r="F4877" s="0" t="n">
        <f aca="false">D4877*Assumptions!$C$11*$B$7+E4877*Assumptions!$C$12*$B$8</f>
        <v>202.3165347</v>
      </c>
      <c r="G4877" s="0" t="n">
        <f aca="false">C4877*Assumptions!$C$15</f>
        <v>0</v>
      </c>
      <c r="H4877" s="0" t="n">
        <f aca="false">MIN(F4877,G4877)</f>
        <v>0</v>
      </c>
      <c r="I4877" s="0" t="n">
        <f aca="false">IF(C4877=1,MIN(G4877-H4877,Assumptions!$C$13,P4876),0)</f>
        <v>0</v>
      </c>
      <c r="J4877" s="0" t="n">
        <f aca="false">H4877+I4877</f>
        <v>0</v>
      </c>
      <c r="K4877" s="0" t="n">
        <f aca="false">MIN(IF(C4877=1,F4877-H4877,F4877),Assumptions!$C$13,MAX(0,($B$5-P4876)/$B$6))</f>
        <v>0</v>
      </c>
      <c r="L4877" s="0" t="n">
        <f aca="false">IF(C4877=1,0,MIN(F4877-K4877,Assumptions!$C$15,MAX(0,$B$10-O4876-M4877)))</f>
        <v>200</v>
      </c>
      <c r="M4877" s="0" t="n">
        <f aca="false">'Profiles 8760'!H4866</f>
        <v>130000</v>
      </c>
      <c r="N4877" s="0" t="n">
        <f aca="false">J4877+L4877</f>
        <v>200</v>
      </c>
      <c r="O4877" s="0" t="n">
        <f aca="false">O4876+N4877</f>
        <v>457611.165185566</v>
      </c>
      <c r="P4877" s="0" t="n">
        <f aca="false">MIN($B$5,P4876+K4877*$B$6-I4877)</f>
        <v>510.81</v>
      </c>
      <c r="Q4877" s="0" t="n">
        <f aca="false">MAX(0,F4877-H4877-K4877-L4877)</f>
        <v>2.31653470000003</v>
      </c>
    </row>
    <row r="4878" customFormat="false" ht="15" hidden="false" customHeight="false" outlineLevel="0" collapsed="false">
      <c r="A4878" s="0" t="n">
        <f aca="false">'Profiles 8760'!A4867</f>
        <v>4865</v>
      </c>
      <c r="B4878" s="0" t="n">
        <f aca="false">'Profiles 8760'!B4867</f>
        <v>7</v>
      </c>
      <c r="C4878" s="0" t="n">
        <f aca="false">'Profiles 8760'!E4867</f>
        <v>0</v>
      </c>
      <c r="D4878" s="0" t="n">
        <f aca="false">'Profiles 8760'!F4867</f>
        <v>0.478403</v>
      </c>
      <c r="E4878" s="0" t="n">
        <f aca="false">'Profiles 8760'!G4867</f>
        <v>0.16324</v>
      </c>
      <c r="F4878" s="0" t="n">
        <f aca="false">D4878*Assumptions!$C$11*$B$7+E4878*Assumptions!$C$12*$B$8</f>
        <v>144.8393024</v>
      </c>
      <c r="G4878" s="0" t="n">
        <f aca="false">C4878*Assumptions!$C$15</f>
        <v>0</v>
      </c>
      <c r="H4878" s="0" t="n">
        <f aca="false">MIN(F4878,G4878)</f>
        <v>0</v>
      </c>
      <c r="I4878" s="0" t="n">
        <f aca="false">IF(C4878=1,MIN(G4878-H4878,Assumptions!$C$13,P4877),0)</f>
        <v>0</v>
      </c>
      <c r="J4878" s="0" t="n">
        <f aca="false">H4878+I4878</f>
        <v>0</v>
      </c>
      <c r="K4878" s="0" t="n">
        <f aca="false">MIN(IF(C4878=1,F4878-H4878,F4878),Assumptions!$C$13,MAX(0,($B$5-P4877)/$B$6))</f>
        <v>0</v>
      </c>
      <c r="L4878" s="0" t="n">
        <f aca="false">IF(C4878=1,0,MIN(F4878-K4878,Assumptions!$C$15,MAX(0,$B$10-O4877-M4878)))</f>
        <v>144.8393024</v>
      </c>
      <c r="M4878" s="0" t="n">
        <f aca="false">'Profiles 8760'!H4867</f>
        <v>130000</v>
      </c>
      <c r="N4878" s="0" t="n">
        <f aca="false">J4878+L4878</f>
        <v>144.8393024</v>
      </c>
      <c r="O4878" s="0" t="n">
        <f aca="false">O4877+N4878</f>
        <v>457756.004487966</v>
      </c>
      <c r="P4878" s="0" t="n">
        <f aca="false">MIN($B$5,P4877+K4878*$B$6-I4878)</f>
        <v>510.81</v>
      </c>
      <c r="Q4878" s="0" t="n">
        <f aca="false">MAX(0,F4878-H4878-K4878-L4878)</f>
        <v>0</v>
      </c>
    </row>
    <row r="4879" customFormat="false" ht="15" hidden="false" customHeight="false" outlineLevel="0" collapsed="false">
      <c r="A4879" s="0" t="n">
        <f aca="false">'Profiles 8760'!A4868</f>
        <v>4866</v>
      </c>
      <c r="B4879" s="0" t="n">
        <f aca="false">'Profiles 8760'!B4868</f>
        <v>7</v>
      </c>
      <c r="C4879" s="0" t="n">
        <f aca="false">'Profiles 8760'!E4868</f>
        <v>0</v>
      </c>
      <c r="D4879" s="0" t="n">
        <f aca="false">'Profiles 8760'!F4868</f>
        <v>0.270797</v>
      </c>
      <c r="E4879" s="0" t="n">
        <f aca="false">'Profiles 8760'!G4868</f>
        <v>0.204643</v>
      </c>
      <c r="F4879" s="0" t="n">
        <f aca="false">D4879*Assumptions!$C$11*$B$7+E4879*Assumptions!$C$12*$B$8</f>
        <v>86.5760723</v>
      </c>
      <c r="G4879" s="0" t="n">
        <f aca="false">C4879*Assumptions!$C$15</f>
        <v>0</v>
      </c>
      <c r="H4879" s="0" t="n">
        <f aca="false">MIN(F4879,G4879)</f>
        <v>0</v>
      </c>
      <c r="I4879" s="0" t="n">
        <f aca="false">IF(C4879=1,MIN(G4879-H4879,Assumptions!$C$13,P4878),0)</f>
        <v>0</v>
      </c>
      <c r="J4879" s="0" t="n">
        <f aca="false">H4879+I4879</f>
        <v>0</v>
      </c>
      <c r="K4879" s="0" t="n">
        <f aca="false">MIN(IF(C4879=1,F4879-H4879,F4879),Assumptions!$C$13,MAX(0,($B$5-P4878)/$B$6))</f>
        <v>0</v>
      </c>
      <c r="L4879" s="0" t="n">
        <f aca="false">IF(C4879=1,0,MIN(F4879-K4879,Assumptions!$C$15,MAX(0,$B$10-O4878-M4879)))</f>
        <v>86.5760723</v>
      </c>
      <c r="M4879" s="0" t="n">
        <f aca="false">'Profiles 8760'!H4868</f>
        <v>130000</v>
      </c>
      <c r="N4879" s="0" t="n">
        <f aca="false">J4879+L4879</f>
        <v>86.5760723</v>
      </c>
      <c r="O4879" s="0" t="n">
        <f aca="false">O4878+N4879</f>
        <v>457842.580560266</v>
      </c>
      <c r="P4879" s="0" t="n">
        <f aca="false">MIN($B$5,P4878+K4879*$B$6-I4879)</f>
        <v>510.81</v>
      </c>
      <c r="Q4879" s="0" t="n">
        <f aca="false">MAX(0,F4879-H4879-K4879-L4879)</f>
        <v>0</v>
      </c>
    </row>
    <row r="4880" customFormat="false" ht="15" hidden="false" customHeight="false" outlineLevel="0" collapsed="false">
      <c r="A4880" s="0" t="n">
        <f aca="false">'Profiles 8760'!A4869</f>
        <v>4867</v>
      </c>
      <c r="B4880" s="0" t="n">
        <f aca="false">'Profiles 8760'!B4869</f>
        <v>7</v>
      </c>
      <c r="C4880" s="0" t="n">
        <f aca="false">'Profiles 8760'!E4869</f>
        <v>0</v>
      </c>
      <c r="D4880" s="0" t="n">
        <f aca="false">'Profiles 8760'!F4869</f>
        <v>0.084216</v>
      </c>
      <c r="E4880" s="0" t="n">
        <f aca="false">'Profiles 8760'!G4869</f>
        <v>0.176248</v>
      </c>
      <c r="F4880" s="0" t="n">
        <f aca="false">D4880*Assumptions!$C$11*$B$7+E4880*Assumptions!$C$12*$B$8</f>
        <v>31.530124</v>
      </c>
      <c r="G4880" s="0" t="n">
        <f aca="false">C4880*Assumptions!$C$15</f>
        <v>0</v>
      </c>
      <c r="H4880" s="0" t="n">
        <f aca="false">MIN(F4880,G4880)</f>
        <v>0</v>
      </c>
      <c r="I4880" s="0" t="n">
        <f aca="false">IF(C4880=1,MIN(G4880-H4880,Assumptions!$C$13,P4879),0)</f>
        <v>0</v>
      </c>
      <c r="J4880" s="0" t="n">
        <f aca="false">H4880+I4880</f>
        <v>0</v>
      </c>
      <c r="K4880" s="0" t="n">
        <f aca="false">MIN(IF(C4880=1,F4880-H4880,F4880),Assumptions!$C$13,MAX(0,($B$5-P4879)/$B$6))</f>
        <v>0</v>
      </c>
      <c r="L4880" s="0" t="n">
        <f aca="false">IF(C4880=1,0,MIN(F4880-K4880,Assumptions!$C$15,MAX(0,$B$10-O4879-M4880)))</f>
        <v>31.530124</v>
      </c>
      <c r="M4880" s="0" t="n">
        <f aca="false">'Profiles 8760'!H4869</f>
        <v>130000</v>
      </c>
      <c r="N4880" s="0" t="n">
        <f aca="false">J4880+L4880</f>
        <v>31.530124</v>
      </c>
      <c r="O4880" s="0" t="n">
        <f aca="false">O4879+N4880</f>
        <v>457874.110684266</v>
      </c>
      <c r="P4880" s="0" t="n">
        <f aca="false">MIN($B$5,P4879+K4880*$B$6-I4880)</f>
        <v>510.81</v>
      </c>
      <c r="Q4880" s="0" t="n">
        <f aca="false">MAX(0,F4880-H4880-K4880-L4880)</f>
        <v>0</v>
      </c>
    </row>
    <row r="4881" customFormat="false" ht="15" hidden="false" customHeight="false" outlineLevel="0" collapsed="false">
      <c r="A4881" s="0" t="n">
        <f aca="false">'Profiles 8760'!A4870</f>
        <v>4868</v>
      </c>
      <c r="B4881" s="0" t="n">
        <f aca="false">'Profiles 8760'!B4870</f>
        <v>7</v>
      </c>
      <c r="C4881" s="0" t="n">
        <f aca="false">'Profiles 8760'!E4870</f>
        <v>1</v>
      </c>
      <c r="D4881" s="0" t="n">
        <f aca="false">'Profiles 8760'!F4870</f>
        <v>0</v>
      </c>
      <c r="E4881" s="0" t="n">
        <f aca="false">'Profiles 8760'!G4870</f>
        <v>0.178674</v>
      </c>
      <c r="F4881" s="0" t="n">
        <f aca="false">D4881*Assumptions!$C$11*$B$7+E4881*Assumptions!$C$12*$B$8</f>
        <v>7.3077666</v>
      </c>
      <c r="G4881" s="0" t="n">
        <f aca="false">C4881*Assumptions!$C$15</f>
        <v>200</v>
      </c>
      <c r="H4881" s="0" t="n">
        <f aca="false">MIN(F4881,G4881)</f>
        <v>7.3077666</v>
      </c>
      <c r="I4881" s="0" t="n">
        <f aca="false">IF(C4881=1,MIN(G4881-H4881,Assumptions!$C$13,P4880),0)</f>
        <v>180</v>
      </c>
      <c r="J4881" s="0" t="n">
        <f aca="false">H4881+I4881</f>
        <v>187.3077666</v>
      </c>
      <c r="K4881" s="0" t="n">
        <f aca="false">MIN(IF(C4881=1,F4881-H4881,F4881),Assumptions!$C$13,MAX(0,($B$5-P4880)/$B$6))</f>
        <v>0</v>
      </c>
      <c r="L4881" s="0" t="n">
        <f aca="false">IF(C4881=1,0,MIN(F4881-K4881,Assumptions!$C$15,MAX(0,$B$10-O4880-M4881)))</f>
        <v>0</v>
      </c>
      <c r="M4881" s="0" t="n">
        <f aca="false">'Profiles 8760'!H4870</f>
        <v>129800</v>
      </c>
      <c r="N4881" s="0" t="n">
        <f aca="false">J4881+L4881</f>
        <v>187.3077666</v>
      </c>
      <c r="O4881" s="0" t="n">
        <f aca="false">O4880+N4881</f>
        <v>458061.418450866</v>
      </c>
      <c r="P4881" s="0" t="n">
        <f aca="false">MIN($B$5,P4880+K4881*$B$6-I4881)</f>
        <v>330.81</v>
      </c>
      <c r="Q4881" s="0" t="n">
        <f aca="false">MAX(0,F4881-H4881-K4881-L4881)</f>
        <v>0</v>
      </c>
    </row>
    <row r="4882" customFormat="false" ht="15" hidden="false" customHeight="false" outlineLevel="0" collapsed="false">
      <c r="A4882" s="0" t="n">
        <f aca="false">'Profiles 8760'!A4871</f>
        <v>4869</v>
      </c>
      <c r="B4882" s="0" t="n">
        <f aca="false">'Profiles 8760'!B4871</f>
        <v>7</v>
      </c>
      <c r="C4882" s="0" t="n">
        <f aca="false">'Profiles 8760'!E4871</f>
        <v>1</v>
      </c>
      <c r="D4882" s="0" t="n">
        <f aca="false">'Profiles 8760'!F4871</f>
        <v>0</v>
      </c>
      <c r="E4882" s="0" t="n">
        <f aca="false">'Profiles 8760'!G4871</f>
        <v>0.185856</v>
      </c>
      <c r="F4882" s="0" t="n">
        <f aca="false">D4882*Assumptions!$C$11*$B$7+E4882*Assumptions!$C$12*$B$8</f>
        <v>7.6015104</v>
      </c>
      <c r="G4882" s="0" t="n">
        <f aca="false">C4882*Assumptions!$C$15</f>
        <v>200</v>
      </c>
      <c r="H4882" s="0" t="n">
        <f aca="false">MIN(F4882,G4882)</f>
        <v>7.6015104</v>
      </c>
      <c r="I4882" s="0" t="n">
        <f aca="false">IF(C4882=1,MIN(G4882-H4882,Assumptions!$C$13,P4881),0)</f>
        <v>180</v>
      </c>
      <c r="J4882" s="0" t="n">
        <f aca="false">H4882+I4882</f>
        <v>187.6015104</v>
      </c>
      <c r="K4882" s="0" t="n">
        <f aca="false">MIN(IF(C4882=1,F4882-H4882,F4882),Assumptions!$C$13,MAX(0,($B$5-P4881)/$B$6))</f>
        <v>0</v>
      </c>
      <c r="L4882" s="0" t="n">
        <f aca="false">IF(C4882=1,0,MIN(F4882-K4882,Assumptions!$C$15,MAX(0,$B$10-O4881-M4882)))</f>
        <v>0</v>
      </c>
      <c r="M4882" s="0" t="n">
        <f aca="false">'Profiles 8760'!H4871</f>
        <v>129600</v>
      </c>
      <c r="N4882" s="0" t="n">
        <f aca="false">J4882+L4882</f>
        <v>187.6015104</v>
      </c>
      <c r="O4882" s="0" t="n">
        <f aca="false">O4881+N4882</f>
        <v>458249.019961266</v>
      </c>
      <c r="P4882" s="0" t="n">
        <f aca="false">MIN($B$5,P4881+K4882*$B$6-I4882)</f>
        <v>150.81</v>
      </c>
      <c r="Q4882" s="0" t="n">
        <f aca="false">MAX(0,F4882-H4882-K4882-L4882)</f>
        <v>0</v>
      </c>
    </row>
    <row r="4883" customFormat="false" ht="15" hidden="false" customHeight="false" outlineLevel="0" collapsed="false">
      <c r="A4883" s="0" t="n">
        <f aca="false">'Profiles 8760'!A4872</f>
        <v>4870</v>
      </c>
      <c r="B4883" s="0" t="n">
        <f aca="false">'Profiles 8760'!B4872</f>
        <v>7</v>
      </c>
      <c r="C4883" s="0" t="n">
        <f aca="false">'Profiles 8760'!E4872</f>
        <v>0</v>
      </c>
      <c r="D4883" s="0" t="n">
        <f aca="false">'Profiles 8760'!F4872</f>
        <v>0</v>
      </c>
      <c r="E4883" s="0" t="n">
        <f aca="false">'Profiles 8760'!G4872</f>
        <v>0.164276</v>
      </c>
      <c r="F4883" s="0" t="n">
        <f aca="false">D4883*Assumptions!$C$11*$B$7+E4883*Assumptions!$C$12*$B$8</f>
        <v>6.7188884</v>
      </c>
      <c r="G4883" s="0" t="n">
        <f aca="false">C4883*Assumptions!$C$15</f>
        <v>0</v>
      </c>
      <c r="H4883" s="0" t="n">
        <f aca="false">MIN(F4883,G4883)</f>
        <v>0</v>
      </c>
      <c r="I4883" s="0" t="n">
        <f aca="false">IF(C4883=1,MIN(G4883-H4883,Assumptions!$C$13,P4882),0)</f>
        <v>0</v>
      </c>
      <c r="J4883" s="0" t="n">
        <f aca="false">H4883+I4883</f>
        <v>0</v>
      </c>
      <c r="K4883" s="0" t="n">
        <f aca="false">MIN(IF(C4883=1,F4883-H4883,F4883),Assumptions!$C$13,MAX(0,($B$5-P4882)/$B$6))</f>
        <v>6.7188884</v>
      </c>
      <c r="L4883" s="0" t="n">
        <f aca="false">IF(C4883=1,0,MIN(F4883-K4883,Assumptions!$C$15,MAX(0,$B$10-O4882-M4883)))</f>
        <v>0</v>
      </c>
      <c r="M4883" s="0" t="n">
        <f aca="false">'Profiles 8760'!H4872</f>
        <v>129600</v>
      </c>
      <c r="N4883" s="0" t="n">
        <f aca="false">J4883+L4883</f>
        <v>0</v>
      </c>
      <c r="O4883" s="0" t="n">
        <f aca="false">O4882+N4883</f>
        <v>458249.019961266</v>
      </c>
      <c r="P4883" s="0" t="n">
        <f aca="false">MIN($B$5,P4882+K4883*$B$6-I4883)</f>
        <v>156.63393246512</v>
      </c>
      <c r="Q4883" s="0" t="n">
        <f aca="false">MAX(0,F4883-H4883-K4883-L4883)</f>
        <v>0</v>
      </c>
    </row>
    <row r="4884" customFormat="false" ht="15" hidden="false" customHeight="false" outlineLevel="0" collapsed="false">
      <c r="A4884" s="0" t="n">
        <f aca="false">'Profiles 8760'!A4873</f>
        <v>4871</v>
      </c>
      <c r="B4884" s="0" t="n">
        <f aca="false">'Profiles 8760'!B4873</f>
        <v>7</v>
      </c>
      <c r="C4884" s="0" t="n">
        <f aca="false">'Profiles 8760'!E4873</f>
        <v>0</v>
      </c>
      <c r="D4884" s="0" t="n">
        <f aca="false">'Profiles 8760'!F4873</f>
        <v>0</v>
      </c>
      <c r="E4884" s="0" t="n">
        <f aca="false">'Profiles 8760'!G4873</f>
        <v>0.098228</v>
      </c>
      <c r="F4884" s="0" t="n">
        <f aca="false">D4884*Assumptions!$C$11*$B$7+E4884*Assumptions!$C$12*$B$8</f>
        <v>4.0175252</v>
      </c>
      <c r="G4884" s="0" t="n">
        <f aca="false">C4884*Assumptions!$C$15</f>
        <v>0</v>
      </c>
      <c r="H4884" s="0" t="n">
        <f aca="false">MIN(F4884,G4884)</f>
        <v>0</v>
      </c>
      <c r="I4884" s="0" t="n">
        <f aca="false">IF(C4884=1,MIN(G4884-H4884,Assumptions!$C$13,P4883),0)</f>
        <v>0</v>
      </c>
      <c r="J4884" s="0" t="n">
        <f aca="false">H4884+I4884</f>
        <v>0</v>
      </c>
      <c r="K4884" s="0" t="n">
        <f aca="false">MIN(IF(C4884=1,F4884-H4884,F4884),Assumptions!$C$13,MAX(0,($B$5-P4883)/$B$6))</f>
        <v>4.0175252</v>
      </c>
      <c r="L4884" s="0" t="n">
        <f aca="false">IF(C4884=1,0,MIN(F4884-K4884,Assumptions!$C$15,MAX(0,$B$10-O4883-M4884)))</f>
        <v>0</v>
      </c>
      <c r="M4884" s="0" t="n">
        <f aca="false">'Profiles 8760'!H4873</f>
        <v>129600</v>
      </c>
      <c r="N4884" s="0" t="n">
        <f aca="false">J4884+L4884</f>
        <v>0</v>
      </c>
      <c r="O4884" s="0" t="n">
        <f aca="false">O4883+N4884</f>
        <v>458249.019961266</v>
      </c>
      <c r="P4884" s="0" t="n">
        <f aca="false">MIN($B$5,P4883+K4884*$B$6-I4884)</f>
        <v>160.11632330848</v>
      </c>
      <c r="Q4884" s="0" t="n">
        <f aca="false">MAX(0,F4884-H4884-K4884-L4884)</f>
        <v>0</v>
      </c>
    </row>
    <row r="4885" customFormat="false" ht="15" hidden="false" customHeight="false" outlineLevel="0" collapsed="false">
      <c r="A4885" s="0" t="n">
        <f aca="false">'Profiles 8760'!A4874</f>
        <v>4872</v>
      </c>
      <c r="B4885" s="0" t="n">
        <f aca="false">'Profiles 8760'!B4874</f>
        <v>7</v>
      </c>
      <c r="C4885" s="0" t="n">
        <f aca="false">'Profiles 8760'!E4874</f>
        <v>0</v>
      </c>
      <c r="D4885" s="0" t="n">
        <f aca="false">'Profiles 8760'!F4874</f>
        <v>0</v>
      </c>
      <c r="E4885" s="0" t="n">
        <f aca="false">'Profiles 8760'!G4874</f>
        <v>0.123103</v>
      </c>
      <c r="F4885" s="0" t="n">
        <f aca="false">D4885*Assumptions!$C$11*$B$7+E4885*Assumptions!$C$12*$B$8</f>
        <v>5.0349127</v>
      </c>
      <c r="G4885" s="0" t="n">
        <f aca="false">C4885*Assumptions!$C$15</f>
        <v>0</v>
      </c>
      <c r="H4885" s="0" t="n">
        <f aca="false">MIN(F4885,G4885)</f>
        <v>0</v>
      </c>
      <c r="I4885" s="0" t="n">
        <f aca="false">IF(C4885=1,MIN(G4885-H4885,Assumptions!$C$13,P4884),0)</f>
        <v>0</v>
      </c>
      <c r="J4885" s="0" t="n">
        <f aca="false">H4885+I4885</f>
        <v>0</v>
      </c>
      <c r="K4885" s="0" t="n">
        <f aca="false">MIN(IF(C4885=1,F4885-H4885,F4885),Assumptions!$C$13,MAX(0,($B$5-P4884)/$B$6))</f>
        <v>5.0349127</v>
      </c>
      <c r="L4885" s="0" t="n">
        <f aca="false">IF(C4885=1,0,MIN(F4885-K4885,Assumptions!$C$15,MAX(0,$B$10-O4884-M4885)))</f>
        <v>0</v>
      </c>
      <c r="M4885" s="0" t="n">
        <f aca="false">'Profiles 8760'!H4874</f>
        <v>129600</v>
      </c>
      <c r="N4885" s="0" t="n">
        <f aca="false">J4885+L4885</f>
        <v>0</v>
      </c>
      <c r="O4885" s="0" t="n">
        <f aca="false">O4884+N4885</f>
        <v>458249.019961266</v>
      </c>
      <c r="P4885" s="0" t="n">
        <f aca="false">MIN($B$5,P4884+K4885*$B$6-I4885)</f>
        <v>164.48058563684</v>
      </c>
      <c r="Q4885" s="0" t="n">
        <f aca="false">MAX(0,F4885-H4885-K4885-L4885)</f>
        <v>0</v>
      </c>
    </row>
    <row r="4886" customFormat="false" ht="15" hidden="false" customHeight="false" outlineLevel="0" collapsed="false">
      <c r="A4886" s="0" t="n">
        <f aca="false">'Profiles 8760'!A4875</f>
        <v>4873</v>
      </c>
      <c r="B4886" s="0" t="n">
        <f aca="false">'Profiles 8760'!B4875</f>
        <v>7</v>
      </c>
      <c r="C4886" s="0" t="n">
        <f aca="false">'Profiles 8760'!E4875</f>
        <v>0</v>
      </c>
      <c r="D4886" s="0" t="n">
        <f aca="false">'Profiles 8760'!F4875</f>
        <v>0</v>
      </c>
      <c r="E4886" s="0" t="n">
        <f aca="false">'Profiles 8760'!G4875</f>
        <v>0.110568</v>
      </c>
      <c r="F4886" s="0" t="n">
        <f aca="false">D4886*Assumptions!$C$11*$B$7+E4886*Assumptions!$C$12*$B$8</f>
        <v>4.5222312</v>
      </c>
      <c r="G4886" s="0" t="n">
        <f aca="false">C4886*Assumptions!$C$15</f>
        <v>0</v>
      </c>
      <c r="H4886" s="0" t="n">
        <f aca="false">MIN(F4886,G4886)</f>
        <v>0</v>
      </c>
      <c r="I4886" s="0" t="n">
        <f aca="false">IF(C4886=1,MIN(G4886-H4886,Assumptions!$C$13,P4885),0)</f>
        <v>0</v>
      </c>
      <c r="J4886" s="0" t="n">
        <f aca="false">H4886+I4886</f>
        <v>0</v>
      </c>
      <c r="K4886" s="0" t="n">
        <f aca="false">MIN(IF(C4886=1,F4886-H4886,F4886),Assumptions!$C$13,MAX(0,($B$5-P4885)/$B$6))</f>
        <v>4.5222312</v>
      </c>
      <c r="L4886" s="0" t="n">
        <f aca="false">IF(C4886=1,0,MIN(F4886-K4886,Assumptions!$C$15,MAX(0,$B$10-O4885-M4886)))</f>
        <v>0</v>
      </c>
      <c r="M4886" s="0" t="n">
        <f aca="false">'Profiles 8760'!H4875</f>
        <v>129600</v>
      </c>
      <c r="N4886" s="0" t="n">
        <f aca="false">J4886+L4886</f>
        <v>0</v>
      </c>
      <c r="O4886" s="0" t="n">
        <f aca="false">O4885+N4886</f>
        <v>458249.019961266</v>
      </c>
      <c r="P4886" s="0" t="n">
        <f aca="false">MIN($B$5,P4885+K4886*$B$6-I4886)</f>
        <v>168.400455641</v>
      </c>
      <c r="Q4886" s="0" t="n">
        <f aca="false">MAX(0,F4886-H4886-K4886-L4886)</f>
        <v>0</v>
      </c>
    </row>
    <row r="4887" customFormat="false" ht="15" hidden="false" customHeight="false" outlineLevel="0" collapsed="false">
      <c r="A4887" s="0" t="n">
        <f aca="false">'Profiles 8760'!A4876</f>
        <v>4874</v>
      </c>
      <c r="B4887" s="0" t="n">
        <f aca="false">'Profiles 8760'!B4876</f>
        <v>7</v>
      </c>
      <c r="C4887" s="0" t="n">
        <f aca="false">'Profiles 8760'!E4876</f>
        <v>0</v>
      </c>
      <c r="D4887" s="0" t="n">
        <f aca="false">'Profiles 8760'!F4876</f>
        <v>0</v>
      </c>
      <c r="E4887" s="0" t="n">
        <f aca="false">'Profiles 8760'!G4876</f>
        <v>0.096569</v>
      </c>
      <c r="F4887" s="0" t="n">
        <f aca="false">D4887*Assumptions!$C$11*$B$7+E4887*Assumptions!$C$12*$B$8</f>
        <v>3.9496721</v>
      </c>
      <c r="G4887" s="0" t="n">
        <f aca="false">C4887*Assumptions!$C$15</f>
        <v>0</v>
      </c>
      <c r="H4887" s="0" t="n">
        <f aca="false">MIN(F4887,G4887)</f>
        <v>0</v>
      </c>
      <c r="I4887" s="0" t="n">
        <f aca="false">IF(C4887=1,MIN(G4887-H4887,Assumptions!$C$13,P4886),0)</f>
        <v>0</v>
      </c>
      <c r="J4887" s="0" t="n">
        <f aca="false">H4887+I4887</f>
        <v>0</v>
      </c>
      <c r="K4887" s="0" t="n">
        <f aca="false">MIN(IF(C4887=1,F4887-H4887,F4887),Assumptions!$C$13,MAX(0,($B$5-P4886)/$B$6))</f>
        <v>3.9496721</v>
      </c>
      <c r="L4887" s="0" t="n">
        <f aca="false">IF(C4887=1,0,MIN(F4887-K4887,Assumptions!$C$15,MAX(0,$B$10-O4886-M4887)))</f>
        <v>0</v>
      </c>
      <c r="M4887" s="0" t="n">
        <f aca="false">'Profiles 8760'!H4876</f>
        <v>129600</v>
      </c>
      <c r="N4887" s="0" t="n">
        <f aca="false">J4887+L4887</f>
        <v>0</v>
      </c>
      <c r="O4887" s="0" t="n">
        <f aca="false">O4886+N4887</f>
        <v>458249.019961266</v>
      </c>
      <c r="P4887" s="0" t="n">
        <f aca="false">MIN($B$5,P4886+K4887*$B$6-I4887)</f>
        <v>171.82403141728</v>
      </c>
      <c r="Q4887" s="0" t="n">
        <f aca="false">MAX(0,F4887-H4887-K4887-L4887)</f>
        <v>0</v>
      </c>
    </row>
    <row r="4888" customFormat="false" ht="15" hidden="false" customHeight="false" outlineLevel="0" collapsed="false">
      <c r="A4888" s="0" t="n">
        <f aca="false">'Profiles 8760'!A4877</f>
        <v>4875</v>
      </c>
      <c r="B4888" s="0" t="n">
        <f aca="false">'Profiles 8760'!B4877</f>
        <v>7</v>
      </c>
      <c r="C4888" s="0" t="n">
        <f aca="false">'Profiles 8760'!E4877</f>
        <v>0</v>
      </c>
      <c r="D4888" s="0" t="n">
        <f aca="false">'Profiles 8760'!F4877</f>
        <v>0</v>
      </c>
      <c r="E4888" s="0" t="n">
        <f aca="false">'Profiles 8760'!G4877</f>
        <v>0.106233</v>
      </c>
      <c r="F4888" s="0" t="n">
        <f aca="false">D4888*Assumptions!$C$11*$B$7+E4888*Assumptions!$C$12*$B$8</f>
        <v>4.3449297</v>
      </c>
      <c r="G4888" s="0" t="n">
        <f aca="false">C4888*Assumptions!$C$15</f>
        <v>0</v>
      </c>
      <c r="H4888" s="0" t="n">
        <f aca="false">MIN(F4888,G4888)</f>
        <v>0</v>
      </c>
      <c r="I4888" s="0" t="n">
        <f aca="false">IF(C4888=1,MIN(G4888-H4888,Assumptions!$C$13,P4887),0)</f>
        <v>0</v>
      </c>
      <c r="J4888" s="0" t="n">
        <f aca="false">H4888+I4888</f>
        <v>0</v>
      </c>
      <c r="K4888" s="0" t="n">
        <f aca="false">MIN(IF(C4888=1,F4888-H4888,F4888),Assumptions!$C$13,MAX(0,($B$5-P4887)/$B$6))</f>
        <v>4.3449297</v>
      </c>
      <c r="L4888" s="0" t="n">
        <f aca="false">IF(C4888=1,0,MIN(F4888-K4888,Assumptions!$C$15,MAX(0,$B$10-O4887-M4888)))</f>
        <v>0</v>
      </c>
      <c r="M4888" s="0" t="n">
        <f aca="false">'Profiles 8760'!H4877</f>
        <v>129600</v>
      </c>
      <c r="N4888" s="0" t="n">
        <f aca="false">J4888+L4888</f>
        <v>0</v>
      </c>
      <c r="O4888" s="0" t="n">
        <f aca="false">O4887+N4888</f>
        <v>458249.019961266</v>
      </c>
      <c r="P4888" s="0" t="n">
        <f aca="false">MIN($B$5,P4887+K4888*$B$6-I4888)</f>
        <v>175.59021648124</v>
      </c>
      <c r="Q4888" s="0" t="n">
        <f aca="false">MAX(0,F4888-H4888-K4888-L4888)</f>
        <v>0</v>
      </c>
    </row>
    <row r="4889" customFormat="false" ht="15" hidden="false" customHeight="false" outlineLevel="0" collapsed="false">
      <c r="A4889" s="0" t="n">
        <f aca="false">'Profiles 8760'!A4878</f>
        <v>4876</v>
      </c>
      <c r="B4889" s="0" t="n">
        <f aca="false">'Profiles 8760'!B4878</f>
        <v>7</v>
      </c>
      <c r="C4889" s="0" t="n">
        <f aca="false">'Profiles 8760'!E4878</f>
        <v>0</v>
      </c>
      <c r="D4889" s="0" t="n">
        <f aca="false">'Profiles 8760'!F4878</f>
        <v>0</v>
      </c>
      <c r="E4889" s="0" t="n">
        <f aca="false">'Profiles 8760'!G4878</f>
        <v>0.182897</v>
      </c>
      <c r="F4889" s="0" t="n">
        <f aca="false">D4889*Assumptions!$C$11*$B$7+E4889*Assumptions!$C$12*$B$8</f>
        <v>7.4804873</v>
      </c>
      <c r="G4889" s="0" t="n">
        <f aca="false">C4889*Assumptions!$C$15</f>
        <v>0</v>
      </c>
      <c r="H4889" s="0" t="n">
        <f aca="false">MIN(F4889,G4889)</f>
        <v>0</v>
      </c>
      <c r="I4889" s="0" t="n">
        <f aca="false">IF(C4889=1,MIN(G4889-H4889,Assumptions!$C$13,P4888),0)</f>
        <v>0</v>
      </c>
      <c r="J4889" s="0" t="n">
        <f aca="false">H4889+I4889</f>
        <v>0</v>
      </c>
      <c r="K4889" s="0" t="n">
        <f aca="false">MIN(IF(C4889=1,F4889-H4889,F4889),Assumptions!$C$13,MAX(0,($B$5-P4888)/$B$6))</f>
        <v>7.4804873</v>
      </c>
      <c r="L4889" s="0" t="n">
        <f aca="false">IF(C4889=1,0,MIN(F4889-K4889,Assumptions!$C$15,MAX(0,$B$10-O4888-M4889)))</f>
        <v>0</v>
      </c>
      <c r="M4889" s="0" t="n">
        <f aca="false">'Profiles 8760'!H4878</f>
        <v>129600</v>
      </c>
      <c r="N4889" s="0" t="n">
        <f aca="false">J4889+L4889</f>
        <v>0</v>
      </c>
      <c r="O4889" s="0" t="n">
        <f aca="false">O4888+N4889</f>
        <v>458249.019961266</v>
      </c>
      <c r="P4889" s="0" t="n">
        <f aca="false">MIN($B$5,P4888+K4889*$B$6-I4889)</f>
        <v>182.07430287288</v>
      </c>
      <c r="Q4889" s="0" t="n">
        <f aca="false">MAX(0,F4889-H4889-K4889-L4889)</f>
        <v>0</v>
      </c>
    </row>
    <row r="4890" customFormat="false" ht="15" hidden="false" customHeight="false" outlineLevel="0" collapsed="false">
      <c r="A4890" s="0" t="n">
        <f aca="false">'Profiles 8760'!A4879</f>
        <v>4877</v>
      </c>
      <c r="B4890" s="0" t="n">
        <f aca="false">'Profiles 8760'!B4879</f>
        <v>7</v>
      </c>
      <c r="C4890" s="0" t="n">
        <f aca="false">'Profiles 8760'!E4879</f>
        <v>0</v>
      </c>
      <c r="D4890" s="0" t="n">
        <f aca="false">'Profiles 8760'!F4879</f>
        <v>0</v>
      </c>
      <c r="E4890" s="0" t="n">
        <f aca="false">'Profiles 8760'!G4879</f>
        <v>0.287775</v>
      </c>
      <c r="F4890" s="0" t="n">
        <f aca="false">D4890*Assumptions!$C$11*$B$7+E4890*Assumptions!$C$12*$B$8</f>
        <v>11.7699975</v>
      </c>
      <c r="G4890" s="0" t="n">
        <f aca="false">C4890*Assumptions!$C$15</f>
        <v>0</v>
      </c>
      <c r="H4890" s="0" t="n">
        <f aca="false">MIN(F4890,G4890)</f>
        <v>0</v>
      </c>
      <c r="I4890" s="0" t="n">
        <f aca="false">IF(C4890=1,MIN(G4890-H4890,Assumptions!$C$13,P4889),0)</f>
        <v>0</v>
      </c>
      <c r="J4890" s="0" t="n">
        <f aca="false">H4890+I4890</f>
        <v>0</v>
      </c>
      <c r="K4890" s="0" t="n">
        <f aca="false">MIN(IF(C4890=1,F4890-H4890,F4890),Assumptions!$C$13,MAX(0,($B$5-P4889)/$B$6))</f>
        <v>11.7699975</v>
      </c>
      <c r="L4890" s="0" t="n">
        <f aca="false">IF(C4890=1,0,MIN(F4890-K4890,Assumptions!$C$15,MAX(0,$B$10-O4889-M4890)))</f>
        <v>0</v>
      </c>
      <c r="M4890" s="0" t="n">
        <f aca="false">'Profiles 8760'!H4879</f>
        <v>129600</v>
      </c>
      <c r="N4890" s="0" t="n">
        <f aca="false">J4890+L4890</f>
        <v>0</v>
      </c>
      <c r="O4890" s="0" t="n">
        <f aca="false">O4889+N4890</f>
        <v>458249.019961266</v>
      </c>
      <c r="P4890" s="0" t="n">
        <f aca="false">MIN($B$5,P4889+K4890*$B$6-I4890)</f>
        <v>192.27653670588</v>
      </c>
      <c r="Q4890" s="0" t="n">
        <f aca="false">MAX(0,F4890-H4890-K4890-L4890)</f>
        <v>0</v>
      </c>
    </row>
    <row r="4891" customFormat="false" ht="15" hidden="false" customHeight="false" outlineLevel="0" collapsed="false">
      <c r="A4891" s="0" t="n">
        <f aca="false">'Profiles 8760'!A4880</f>
        <v>4878</v>
      </c>
      <c r="B4891" s="0" t="n">
        <f aca="false">'Profiles 8760'!B4880</f>
        <v>7</v>
      </c>
      <c r="C4891" s="0" t="n">
        <f aca="false">'Profiles 8760'!E4880</f>
        <v>0</v>
      </c>
      <c r="D4891" s="0" t="n">
        <f aca="false">'Profiles 8760'!F4880</f>
        <v>0</v>
      </c>
      <c r="E4891" s="0" t="n">
        <f aca="false">'Profiles 8760'!G4880</f>
        <v>0.238067</v>
      </c>
      <c r="F4891" s="0" t="n">
        <f aca="false">D4891*Assumptions!$C$11*$B$7+E4891*Assumptions!$C$12*$B$8</f>
        <v>9.7369403</v>
      </c>
      <c r="G4891" s="0" t="n">
        <f aca="false">C4891*Assumptions!$C$15</f>
        <v>0</v>
      </c>
      <c r="H4891" s="0" t="n">
        <f aca="false">MIN(F4891,G4891)</f>
        <v>0</v>
      </c>
      <c r="I4891" s="0" t="n">
        <f aca="false">IF(C4891=1,MIN(G4891-H4891,Assumptions!$C$13,P4890),0)</f>
        <v>0</v>
      </c>
      <c r="J4891" s="0" t="n">
        <f aca="false">H4891+I4891</f>
        <v>0</v>
      </c>
      <c r="K4891" s="0" t="n">
        <f aca="false">MIN(IF(C4891=1,F4891-H4891,F4891),Assumptions!$C$13,MAX(0,($B$5-P4890)/$B$6))</f>
        <v>9.7369403</v>
      </c>
      <c r="L4891" s="0" t="n">
        <f aca="false">IF(C4891=1,0,MIN(F4891-K4891,Assumptions!$C$15,MAX(0,$B$10-O4890-M4891)))</f>
        <v>0</v>
      </c>
      <c r="M4891" s="0" t="n">
        <f aca="false">'Profiles 8760'!H4880</f>
        <v>129600</v>
      </c>
      <c r="N4891" s="0" t="n">
        <f aca="false">J4891+L4891</f>
        <v>0</v>
      </c>
      <c r="O4891" s="0" t="n">
        <f aca="false">O4890+N4891</f>
        <v>458249.019961266</v>
      </c>
      <c r="P4891" s="0" t="n">
        <f aca="false">MIN($B$5,P4890+K4891*$B$6-I4891)</f>
        <v>200.71651655792</v>
      </c>
      <c r="Q4891" s="0" t="n">
        <f aca="false">MAX(0,F4891-H4891-K4891-L4891)</f>
        <v>0</v>
      </c>
    </row>
    <row r="4892" customFormat="false" ht="15" hidden="false" customHeight="false" outlineLevel="0" collapsed="false">
      <c r="A4892" s="0" t="n">
        <f aca="false">'Profiles 8760'!A4881</f>
        <v>4879</v>
      </c>
      <c r="B4892" s="0" t="n">
        <f aca="false">'Profiles 8760'!B4881</f>
        <v>7</v>
      </c>
      <c r="C4892" s="0" t="n">
        <f aca="false">'Profiles 8760'!E4881</f>
        <v>0</v>
      </c>
      <c r="D4892" s="0" t="n">
        <f aca="false">'Profiles 8760'!F4881</f>
        <v>0.085505</v>
      </c>
      <c r="E4892" s="0" t="n">
        <f aca="false">'Profiles 8760'!G4881</f>
        <v>0.246479</v>
      </c>
      <c r="F4892" s="0" t="n">
        <f aca="false">D4892*Assumptions!$C$11*$B$7+E4892*Assumptions!$C$12*$B$8</f>
        <v>34.7748351</v>
      </c>
      <c r="G4892" s="0" t="n">
        <f aca="false">C4892*Assumptions!$C$15</f>
        <v>0</v>
      </c>
      <c r="H4892" s="0" t="n">
        <f aca="false">MIN(F4892,G4892)</f>
        <v>0</v>
      </c>
      <c r="I4892" s="0" t="n">
        <f aca="false">IF(C4892=1,MIN(G4892-H4892,Assumptions!$C$13,P4891),0)</f>
        <v>0</v>
      </c>
      <c r="J4892" s="0" t="n">
        <f aca="false">H4892+I4892</f>
        <v>0</v>
      </c>
      <c r="K4892" s="0" t="n">
        <f aca="false">MIN(IF(C4892=1,F4892-H4892,F4892),Assumptions!$C$13,MAX(0,($B$5-P4891)/$B$6))</f>
        <v>34.7748351</v>
      </c>
      <c r="L4892" s="0" t="n">
        <f aca="false">IF(C4892=1,0,MIN(F4892-K4892,Assumptions!$C$15,MAX(0,$B$10-O4891-M4892)))</f>
        <v>0</v>
      </c>
      <c r="M4892" s="0" t="n">
        <f aca="false">'Profiles 8760'!H4881</f>
        <v>129600</v>
      </c>
      <c r="N4892" s="0" t="n">
        <f aca="false">J4892+L4892</f>
        <v>0</v>
      </c>
      <c r="O4892" s="0" t="n">
        <f aca="false">O4891+N4892</f>
        <v>458249.019961266</v>
      </c>
      <c r="P4892" s="0" t="n">
        <f aca="false">MIN($B$5,P4891+K4892*$B$6-I4892)</f>
        <v>230.8593436226</v>
      </c>
      <c r="Q4892" s="0" t="n">
        <f aca="false">MAX(0,F4892-H4892-K4892-L4892)</f>
        <v>0</v>
      </c>
    </row>
    <row r="4893" customFormat="false" ht="15" hidden="false" customHeight="false" outlineLevel="0" collapsed="false">
      <c r="A4893" s="0" t="n">
        <f aca="false">'Profiles 8760'!A4882</f>
        <v>4880</v>
      </c>
      <c r="B4893" s="0" t="n">
        <f aca="false">'Profiles 8760'!B4882</f>
        <v>7</v>
      </c>
      <c r="C4893" s="0" t="n">
        <f aca="false">'Profiles 8760'!E4882</f>
        <v>1</v>
      </c>
      <c r="D4893" s="0" t="n">
        <f aca="false">'Profiles 8760'!F4882</f>
        <v>0.274945</v>
      </c>
      <c r="E4893" s="0" t="n">
        <f aca="false">'Profiles 8760'!G4882</f>
        <v>0.257195</v>
      </c>
      <c r="F4893" s="0" t="n">
        <f aca="false">D4893*Assumptions!$C$11*$B$7+E4893*Assumptions!$C$12*$B$8</f>
        <v>89.9233915</v>
      </c>
      <c r="G4893" s="0" t="n">
        <f aca="false">C4893*Assumptions!$C$15</f>
        <v>200</v>
      </c>
      <c r="H4893" s="0" t="n">
        <f aca="false">MIN(F4893,G4893)</f>
        <v>89.9233915</v>
      </c>
      <c r="I4893" s="0" t="n">
        <f aca="false">IF(C4893=1,MIN(G4893-H4893,Assumptions!$C$13,P4892),0)</f>
        <v>110.0766085</v>
      </c>
      <c r="J4893" s="0" t="n">
        <f aca="false">H4893+I4893</f>
        <v>200</v>
      </c>
      <c r="K4893" s="0" t="n">
        <f aca="false">MIN(IF(C4893=1,F4893-H4893,F4893),Assumptions!$C$13,MAX(0,($B$5-P4892)/$B$6))</f>
        <v>0</v>
      </c>
      <c r="L4893" s="0" t="n">
        <f aca="false">IF(C4893=1,0,MIN(F4893-K4893,Assumptions!$C$15,MAX(0,$B$10-O4892-M4893)))</f>
        <v>0</v>
      </c>
      <c r="M4893" s="0" t="n">
        <f aca="false">'Profiles 8760'!H4882</f>
        <v>129400</v>
      </c>
      <c r="N4893" s="0" t="n">
        <f aca="false">J4893+L4893</f>
        <v>200</v>
      </c>
      <c r="O4893" s="0" t="n">
        <f aca="false">O4892+N4893</f>
        <v>458449.019961266</v>
      </c>
      <c r="P4893" s="0" t="n">
        <f aca="false">MIN($B$5,P4892+K4893*$B$6-I4893)</f>
        <v>120.7827351226</v>
      </c>
      <c r="Q4893" s="0" t="n">
        <f aca="false">MAX(0,F4893-H4893-K4893-L4893)</f>
        <v>0</v>
      </c>
    </row>
    <row r="4894" customFormat="false" ht="15" hidden="false" customHeight="false" outlineLevel="0" collapsed="false">
      <c r="A4894" s="0" t="n">
        <f aca="false">'Profiles 8760'!A4883</f>
        <v>4881</v>
      </c>
      <c r="B4894" s="0" t="n">
        <f aca="false">'Profiles 8760'!B4883</f>
        <v>7</v>
      </c>
      <c r="C4894" s="0" t="n">
        <f aca="false">'Profiles 8760'!E4883</f>
        <v>1</v>
      </c>
      <c r="D4894" s="0" t="n">
        <f aca="false">'Profiles 8760'!F4883</f>
        <v>0.485729</v>
      </c>
      <c r="E4894" s="0" t="n">
        <f aca="false">'Profiles 8760'!G4883</f>
        <v>0.380413</v>
      </c>
      <c r="F4894" s="0" t="n">
        <f aca="false">D4894*Assumptions!$C$11*$B$7+E4894*Assumptions!$C$12*$B$8</f>
        <v>155.8374269</v>
      </c>
      <c r="G4894" s="0" t="n">
        <f aca="false">C4894*Assumptions!$C$15</f>
        <v>200</v>
      </c>
      <c r="H4894" s="0" t="n">
        <f aca="false">MIN(F4894,G4894)</f>
        <v>155.8374269</v>
      </c>
      <c r="I4894" s="0" t="n">
        <f aca="false">IF(C4894=1,MIN(G4894-H4894,Assumptions!$C$13,P4893),0)</f>
        <v>44.1625731</v>
      </c>
      <c r="J4894" s="0" t="n">
        <f aca="false">H4894+I4894</f>
        <v>200</v>
      </c>
      <c r="K4894" s="0" t="n">
        <f aca="false">MIN(IF(C4894=1,F4894-H4894,F4894),Assumptions!$C$13,MAX(0,($B$5-P4893)/$B$6))</f>
        <v>0</v>
      </c>
      <c r="L4894" s="0" t="n">
        <f aca="false">IF(C4894=1,0,MIN(F4894-K4894,Assumptions!$C$15,MAX(0,$B$10-O4893-M4894)))</f>
        <v>0</v>
      </c>
      <c r="M4894" s="0" t="n">
        <f aca="false">'Profiles 8760'!H4883</f>
        <v>129200</v>
      </c>
      <c r="N4894" s="0" t="n">
        <f aca="false">J4894+L4894</f>
        <v>200</v>
      </c>
      <c r="O4894" s="0" t="n">
        <f aca="false">O4893+N4894</f>
        <v>458649.019961266</v>
      </c>
      <c r="P4894" s="0" t="n">
        <f aca="false">MIN($B$5,P4893+K4894*$B$6-I4894)</f>
        <v>76.6201620226001</v>
      </c>
      <c r="Q4894" s="0" t="n">
        <f aca="false">MAX(0,F4894-H4894-K4894-L4894)</f>
        <v>0</v>
      </c>
    </row>
    <row r="4895" customFormat="false" ht="15" hidden="false" customHeight="false" outlineLevel="0" collapsed="false">
      <c r="A4895" s="0" t="n">
        <f aca="false">'Profiles 8760'!A4884</f>
        <v>4882</v>
      </c>
      <c r="B4895" s="0" t="n">
        <f aca="false">'Profiles 8760'!B4884</f>
        <v>7</v>
      </c>
      <c r="C4895" s="0" t="n">
        <f aca="false">'Profiles 8760'!E4884</f>
        <v>0</v>
      </c>
      <c r="D4895" s="0" t="n">
        <f aca="false">'Profiles 8760'!F4884</f>
        <v>0.684463</v>
      </c>
      <c r="E4895" s="0" t="n">
        <f aca="false">'Profiles 8760'!G4884</f>
        <v>0.36845</v>
      </c>
      <c r="F4895" s="0" t="n">
        <f aca="false">D4895*Assumptions!$C$11*$B$7+E4895*Assumptions!$C$12*$B$8</f>
        <v>212.7425194</v>
      </c>
      <c r="G4895" s="0" t="n">
        <f aca="false">C4895*Assumptions!$C$15</f>
        <v>0</v>
      </c>
      <c r="H4895" s="0" t="n">
        <f aca="false">MIN(F4895,G4895)</f>
        <v>0</v>
      </c>
      <c r="I4895" s="0" t="n">
        <f aca="false">IF(C4895=1,MIN(G4895-H4895,Assumptions!$C$13,P4894),0)</f>
        <v>0</v>
      </c>
      <c r="J4895" s="0" t="n">
        <f aca="false">H4895+I4895</f>
        <v>0</v>
      </c>
      <c r="K4895" s="0" t="n">
        <f aca="false">MIN(IF(C4895=1,F4895-H4895,F4895),Assumptions!$C$13,MAX(0,($B$5-P4894)/$B$6))</f>
        <v>180</v>
      </c>
      <c r="L4895" s="0" t="n">
        <f aca="false">IF(C4895=1,0,MIN(F4895-K4895,Assumptions!$C$15,MAX(0,$B$10-O4894-M4895)))</f>
        <v>32.7425194</v>
      </c>
      <c r="M4895" s="0" t="n">
        <f aca="false">'Profiles 8760'!H4884</f>
        <v>129200</v>
      </c>
      <c r="N4895" s="0" t="n">
        <f aca="false">J4895+L4895</f>
        <v>32.7425194</v>
      </c>
      <c r="O4895" s="0" t="n">
        <f aca="false">O4894+N4895</f>
        <v>458681.762480666</v>
      </c>
      <c r="P4895" s="0" t="n">
        <f aca="false">MIN($B$5,P4894+K4895*$B$6-I4895)</f>
        <v>232.6441620226</v>
      </c>
      <c r="Q4895" s="0" t="n">
        <f aca="false">MAX(0,F4895-H4895-K4895-L4895)</f>
        <v>0</v>
      </c>
    </row>
    <row r="4896" customFormat="false" ht="15" hidden="false" customHeight="false" outlineLevel="0" collapsed="false">
      <c r="A4896" s="0" t="n">
        <f aca="false">'Profiles 8760'!A4885</f>
        <v>4883</v>
      </c>
      <c r="B4896" s="0" t="n">
        <f aca="false">'Profiles 8760'!B4885</f>
        <v>7</v>
      </c>
      <c r="C4896" s="0" t="n">
        <f aca="false">'Profiles 8760'!E4885</f>
        <v>0</v>
      </c>
      <c r="D4896" s="0" t="n">
        <f aca="false">'Profiles 8760'!F4885</f>
        <v>0.84571</v>
      </c>
      <c r="E4896" s="0" t="n">
        <f aca="false">'Profiles 8760'!G4885</f>
        <v>0.486416</v>
      </c>
      <c r="F4896" s="0" t="n">
        <f aca="false">D4896*Assumptions!$C$11*$B$7+E4896*Assumptions!$C$12*$B$8</f>
        <v>264.1354624</v>
      </c>
      <c r="G4896" s="0" t="n">
        <f aca="false">C4896*Assumptions!$C$15</f>
        <v>0</v>
      </c>
      <c r="H4896" s="0" t="n">
        <f aca="false">MIN(F4896,G4896)</f>
        <v>0</v>
      </c>
      <c r="I4896" s="0" t="n">
        <f aca="false">IF(C4896=1,MIN(G4896-H4896,Assumptions!$C$13,P4895),0)</f>
        <v>0</v>
      </c>
      <c r="J4896" s="0" t="n">
        <f aca="false">H4896+I4896</f>
        <v>0</v>
      </c>
      <c r="K4896" s="0" t="n">
        <f aca="false">MIN(IF(C4896=1,F4896-H4896,F4896),Assumptions!$C$13,MAX(0,($B$5-P4895)/$B$6))</f>
        <v>180</v>
      </c>
      <c r="L4896" s="0" t="n">
        <f aca="false">IF(C4896=1,0,MIN(F4896-K4896,Assumptions!$C$15,MAX(0,$B$10-O4895-M4896)))</f>
        <v>84.1354624</v>
      </c>
      <c r="M4896" s="0" t="n">
        <f aca="false">'Profiles 8760'!H4885</f>
        <v>129200</v>
      </c>
      <c r="N4896" s="0" t="n">
        <f aca="false">J4896+L4896</f>
        <v>84.1354624</v>
      </c>
      <c r="O4896" s="0" t="n">
        <f aca="false">O4895+N4896</f>
        <v>458765.897943066</v>
      </c>
      <c r="P4896" s="0" t="n">
        <f aca="false">MIN($B$5,P4895+K4896*$B$6-I4896)</f>
        <v>388.6681620226</v>
      </c>
      <c r="Q4896" s="0" t="n">
        <f aca="false">MAX(0,F4896-H4896-K4896-L4896)</f>
        <v>0</v>
      </c>
    </row>
    <row r="4897" customFormat="false" ht="15" hidden="false" customHeight="false" outlineLevel="0" collapsed="false">
      <c r="A4897" s="0" t="n">
        <f aca="false">'Profiles 8760'!A4886</f>
        <v>4884</v>
      </c>
      <c r="B4897" s="0" t="n">
        <f aca="false">'Profiles 8760'!B4886</f>
        <v>7</v>
      </c>
      <c r="C4897" s="0" t="n">
        <f aca="false">'Profiles 8760'!E4886</f>
        <v>0</v>
      </c>
      <c r="D4897" s="0" t="n">
        <f aca="false">'Profiles 8760'!F4886</f>
        <v>0.950432</v>
      </c>
      <c r="E4897" s="0" t="n">
        <f aca="false">'Profiles 8760'!G4886</f>
        <v>0.504376</v>
      </c>
      <c r="F4897" s="0" t="n">
        <f aca="false">D4897*Assumptions!$C$11*$B$7+E4897*Assumptions!$C$12*$B$8</f>
        <v>295.11374</v>
      </c>
      <c r="G4897" s="0" t="n">
        <f aca="false">C4897*Assumptions!$C$15</f>
        <v>0</v>
      </c>
      <c r="H4897" s="0" t="n">
        <f aca="false">MIN(F4897,G4897)</f>
        <v>0</v>
      </c>
      <c r="I4897" s="0" t="n">
        <f aca="false">IF(C4897=1,MIN(G4897-H4897,Assumptions!$C$13,P4896),0)</f>
        <v>0</v>
      </c>
      <c r="J4897" s="0" t="n">
        <f aca="false">H4897+I4897</f>
        <v>0</v>
      </c>
      <c r="K4897" s="0" t="n">
        <f aca="false">MIN(IF(C4897=1,F4897-H4897,F4897),Assumptions!$C$13,MAX(0,($B$5-P4896)/$B$6))</f>
        <v>140.911211326027</v>
      </c>
      <c r="L4897" s="0" t="n">
        <f aca="false">IF(C4897=1,0,MIN(F4897-K4897,Assumptions!$C$15,MAX(0,$B$10-O4896-M4897)))</f>
        <v>154.202528673973</v>
      </c>
      <c r="M4897" s="0" t="n">
        <f aca="false">'Profiles 8760'!H4886</f>
        <v>129200</v>
      </c>
      <c r="N4897" s="0" t="n">
        <f aca="false">J4897+L4897</f>
        <v>154.202528673973</v>
      </c>
      <c r="O4897" s="0" t="n">
        <f aca="false">O4896+N4897</f>
        <v>458920.10047174</v>
      </c>
      <c r="P4897" s="0" t="n">
        <f aca="false">MIN($B$5,P4896+K4897*$B$6-I4897)</f>
        <v>510.81</v>
      </c>
      <c r="Q4897" s="0" t="n">
        <f aca="false">MAX(0,F4897-H4897-K4897-L4897)</f>
        <v>0</v>
      </c>
    </row>
    <row r="4898" customFormat="false" ht="15" hidden="false" customHeight="false" outlineLevel="0" collapsed="false">
      <c r="A4898" s="0" t="n">
        <f aca="false">'Profiles 8760'!A4887</f>
        <v>4885</v>
      </c>
      <c r="B4898" s="0" t="n">
        <f aca="false">'Profiles 8760'!B4887</f>
        <v>7</v>
      </c>
      <c r="C4898" s="0" t="n">
        <f aca="false">'Profiles 8760'!E4887</f>
        <v>0</v>
      </c>
      <c r="D4898" s="0" t="n">
        <f aca="false">'Profiles 8760'!F4887</f>
        <v>0.986697</v>
      </c>
      <c r="E4898" s="0" t="n">
        <f aca="false">'Profiles 8760'!G4887</f>
        <v>0.466144</v>
      </c>
      <c r="F4898" s="0" t="n">
        <f aca="false">D4898*Assumptions!$C$11*$B$7+E4898*Assumptions!$C$12*$B$8</f>
        <v>304.0233832</v>
      </c>
      <c r="G4898" s="0" t="n">
        <f aca="false">C4898*Assumptions!$C$15</f>
        <v>0</v>
      </c>
      <c r="H4898" s="0" t="n">
        <f aca="false">MIN(F4898,G4898)</f>
        <v>0</v>
      </c>
      <c r="I4898" s="0" t="n">
        <f aca="false">IF(C4898=1,MIN(G4898-H4898,Assumptions!$C$13,P4897),0)</f>
        <v>0</v>
      </c>
      <c r="J4898" s="0" t="n">
        <f aca="false">H4898+I4898</f>
        <v>0</v>
      </c>
      <c r="K4898" s="0" t="n">
        <f aca="false">MIN(IF(C4898=1,F4898-H4898,F4898),Assumptions!$C$13,MAX(0,($B$5-P4897)/$B$6))</f>
        <v>0</v>
      </c>
      <c r="L4898" s="0" t="n">
        <f aca="false">IF(C4898=1,0,MIN(F4898-K4898,Assumptions!$C$15,MAX(0,$B$10-O4897-M4898)))</f>
        <v>200</v>
      </c>
      <c r="M4898" s="0" t="n">
        <f aca="false">'Profiles 8760'!H4887</f>
        <v>129200</v>
      </c>
      <c r="N4898" s="0" t="n">
        <f aca="false">J4898+L4898</f>
        <v>200</v>
      </c>
      <c r="O4898" s="0" t="n">
        <f aca="false">O4897+N4898</f>
        <v>459120.10047174</v>
      </c>
      <c r="P4898" s="0" t="n">
        <f aca="false">MIN($B$5,P4897+K4898*$B$6-I4898)</f>
        <v>510.81</v>
      </c>
      <c r="Q4898" s="0" t="n">
        <f aca="false">MAX(0,F4898-H4898-K4898-L4898)</f>
        <v>104.0233832</v>
      </c>
    </row>
    <row r="4899" customFormat="false" ht="15" hidden="false" customHeight="false" outlineLevel="0" collapsed="false">
      <c r="A4899" s="0" t="n">
        <f aca="false">'Profiles 8760'!A4888</f>
        <v>4886</v>
      </c>
      <c r="B4899" s="0" t="n">
        <f aca="false">'Profiles 8760'!B4888</f>
        <v>7</v>
      </c>
      <c r="C4899" s="0" t="n">
        <f aca="false">'Profiles 8760'!E4888</f>
        <v>0</v>
      </c>
      <c r="D4899" s="0" t="n">
        <f aca="false">'Profiles 8760'!F4888</f>
        <v>0.950432</v>
      </c>
      <c r="E4899" s="0" t="n">
        <f aca="false">'Profiles 8760'!G4888</f>
        <v>0.613439</v>
      </c>
      <c r="F4899" s="0" t="n">
        <f aca="false">D4899*Assumptions!$C$11*$B$7+E4899*Assumptions!$C$12*$B$8</f>
        <v>299.5744167</v>
      </c>
      <c r="G4899" s="0" t="n">
        <f aca="false">C4899*Assumptions!$C$15</f>
        <v>0</v>
      </c>
      <c r="H4899" s="0" t="n">
        <f aca="false">MIN(F4899,G4899)</f>
        <v>0</v>
      </c>
      <c r="I4899" s="0" t="n">
        <f aca="false">IF(C4899=1,MIN(G4899-H4899,Assumptions!$C$13,P4898),0)</f>
        <v>0</v>
      </c>
      <c r="J4899" s="0" t="n">
        <f aca="false">H4899+I4899</f>
        <v>0</v>
      </c>
      <c r="K4899" s="0" t="n">
        <f aca="false">MIN(IF(C4899=1,F4899-H4899,F4899),Assumptions!$C$13,MAX(0,($B$5-P4898)/$B$6))</f>
        <v>0</v>
      </c>
      <c r="L4899" s="0" t="n">
        <f aca="false">IF(C4899=1,0,MIN(F4899-K4899,Assumptions!$C$15,MAX(0,$B$10-O4898-M4899)))</f>
        <v>200</v>
      </c>
      <c r="M4899" s="0" t="n">
        <f aca="false">'Profiles 8760'!H4888</f>
        <v>129200</v>
      </c>
      <c r="N4899" s="0" t="n">
        <f aca="false">J4899+L4899</f>
        <v>200</v>
      </c>
      <c r="O4899" s="0" t="n">
        <f aca="false">O4898+N4899</f>
        <v>459320.10047174</v>
      </c>
      <c r="P4899" s="0" t="n">
        <f aca="false">MIN($B$5,P4898+K4899*$B$6-I4899)</f>
        <v>510.81</v>
      </c>
      <c r="Q4899" s="0" t="n">
        <f aca="false">MAX(0,F4899-H4899-K4899-L4899)</f>
        <v>99.5744167</v>
      </c>
    </row>
    <row r="4900" customFormat="false" ht="15" hidden="false" customHeight="false" outlineLevel="0" collapsed="false">
      <c r="A4900" s="0" t="n">
        <f aca="false">'Profiles 8760'!A4889</f>
        <v>4887</v>
      </c>
      <c r="B4900" s="0" t="n">
        <f aca="false">'Profiles 8760'!B4889</f>
        <v>7</v>
      </c>
      <c r="C4900" s="0" t="n">
        <f aca="false">'Profiles 8760'!E4889</f>
        <v>0</v>
      </c>
      <c r="D4900" s="0" t="n">
        <f aca="false">'Profiles 8760'!F4889</f>
        <v>0.84571</v>
      </c>
      <c r="E4900" s="0" t="n">
        <f aca="false">'Profiles 8760'!G4889</f>
        <v>0.8146</v>
      </c>
      <c r="F4900" s="0" t="n">
        <f aca="false">D4900*Assumptions!$C$11*$B$7+E4900*Assumptions!$C$12*$B$8</f>
        <v>277.558188</v>
      </c>
      <c r="G4900" s="0" t="n">
        <f aca="false">C4900*Assumptions!$C$15</f>
        <v>0</v>
      </c>
      <c r="H4900" s="0" t="n">
        <f aca="false">MIN(F4900,G4900)</f>
        <v>0</v>
      </c>
      <c r="I4900" s="0" t="n">
        <f aca="false">IF(C4900=1,MIN(G4900-H4900,Assumptions!$C$13,P4899),0)</f>
        <v>0</v>
      </c>
      <c r="J4900" s="0" t="n">
        <f aca="false">H4900+I4900</f>
        <v>0</v>
      </c>
      <c r="K4900" s="0" t="n">
        <f aca="false">MIN(IF(C4900=1,F4900-H4900,F4900),Assumptions!$C$13,MAX(0,($B$5-P4899)/$B$6))</f>
        <v>0</v>
      </c>
      <c r="L4900" s="0" t="n">
        <f aca="false">IF(C4900=1,0,MIN(F4900-K4900,Assumptions!$C$15,MAX(0,$B$10-O4899-M4900)))</f>
        <v>200</v>
      </c>
      <c r="M4900" s="0" t="n">
        <f aca="false">'Profiles 8760'!H4889</f>
        <v>129200</v>
      </c>
      <c r="N4900" s="0" t="n">
        <f aca="false">J4900+L4900</f>
        <v>200</v>
      </c>
      <c r="O4900" s="0" t="n">
        <f aca="false">O4899+N4900</f>
        <v>459520.10047174</v>
      </c>
      <c r="P4900" s="0" t="n">
        <f aca="false">MIN($B$5,P4899+K4900*$B$6-I4900)</f>
        <v>510.81</v>
      </c>
      <c r="Q4900" s="0" t="n">
        <f aca="false">MAX(0,F4900-H4900-K4900-L4900)</f>
        <v>77.558188</v>
      </c>
    </row>
    <row r="4901" customFormat="false" ht="15" hidden="false" customHeight="false" outlineLevel="0" collapsed="false">
      <c r="A4901" s="0" t="n">
        <f aca="false">'Profiles 8760'!A4890</f>
        <v>4888</v>
      </c>
      <c r="B4901" s="0" t="n">
        <f aca="false">'Profiles 8760'!B4890</f>
        <v>7</v>
      </c>
      <c r="C4901" s="0" t="n">
        <f aca="false">'Profiles 8760'!E4890</f>
        <v>0</v>
      </c>
      <c r="D4901" s="0" t="n">
        <f aca="false">'Profiles 8760'!F4890</f>
        <v>0.684463</v>
      </c>
      <c r="E4901" s="0" t="n">
        <f aca="false">'Profiles 8760'!G4890</f>
        <v>0.821145</v>
      </c>
      <c r="F4901" s="0" t="n">
        <f aca="false">D4901*Assumptions!$C$11*$B$7+E4901*Assumptions!$C$12*$B$8</f>
        <v>231.2577449</v>
      </c>
      <c r="G4901" s="0" t="n">
        <f aca="false">C4901*Assumptions!$C$15</f>
        <v>0</v>
      </c>
      <c r="H4901" s="0" t="n">
        <f aca="false">MIN(F4901,G4901)</f>
        <v>0</v>
      </c>
      <c r="I4901" s="0" t="n">
        <f aca="false">IF(C4901=1,MIN(G4901-H4901,Assumptions!$C$13,P4900),0)</f>
        <v>0</v>
      </c>
      <c r="J4901" s="0" t="n">
        <f aca="false">H4901+I4901</f>
        <v>0</v>
      </c>
      <c r="K4901" s="0" t="n">
        <f aca="false">MIN(IF(C4901=1,F4901-H4901,F4901),Assumptions!$C$13,MAX(0,($B$5-P4900)/$B$6))</f>
        <v>0</v>
      </c>
      <c r="L4901" s="0" t="n">
        <f aca="false">IF(C4901=1,0,MIN(F4901-K4901,Assumptions!$C$15,MAX(0,$B$10-O4900-M4901)))</f>
        <v>200</v>
      </c>
      <c r="M4901" s="0" t="n">
        <f aca="false">'Profiles 8760'!H4890</f>
        <v>129200</v>
      </c>
      <c r="N4901" s="0" t="n">
        <f aca="false">J4901+L4901</f>
        <v>200</v>
      </c>
      <c r="O4901" s="0" t="n">
        <f aca="false">O4900+N4901</f>
        <v>459720.10047174</v>
      </c>
      <c r="P4901" s="0" t="n">
        <f aca="false">MIN($B$5,P4900+K4901*$B$6-I4901)</f>
        <v>510.81</v>
      </c>
      <c r="Q4901" s="0" t="n">
        <f aca="false">MAX(0,F4901-H4901-K4901-L4901)</f>
        <v>31.2577449</v>
      </c>
    </row>
    <row r="4902" customFormat="false" ht="15" hidden="false" customHeight="false" outlineLevel="0" collapsed="false">
      <c r="A4902" s="0" t="n">
        <f aca="false">'Profiles 8760'!A4891</f>
        <v>4889</v>
      </c>
      <c r="B4902" s="0" t="n">
        <f aca="false">'Profiles 8760'!B4891</f>
        <v>7</v>
      </c>
      <c r="C4902" s="0" t="n">
        <f aca="false">'Profiles 8760'!E4891</f>
        <v>0</v>
      </c>
      <c r="D4902" s="0" t="n">
        <f aca="false">'Profiles 8760'!F4891</f>
        <v>0.485729</v>
      </c>
      <c r="E4902" s="0" t="n">
        <f aca="false">'Profiles 8760'!G4891</f>
        <v>0.656831</v>
      </c>
      <c r="F4902" s="0" t="n">
        <f aca="false">D4902*Assumptions!$C$11*$B$7+E4902*Assumptions!$C$12*$B$8</f>
        <v>167.1429231</v>
      </c>
      <c r="G4902" s="0" t="n">
        <f aca="false">C4902*Assumptions!$C$15</f>
        <v>0</v>
      </c>
      <c r="H4902" s="0" t="n">
        <f aca="false">MIN(F4902,G4902)</f>
        <v>0</v>
      </c>
      <c r="I4902" s="0" t="n">
        <f aca="false">IF(C4902=1,MIN(G4902-H4902,Assumptions!$C$13,P4901),0)</f>
        <v>0</v>
      </c>
      <c r="J4902" s="0" t="n">
        <f aca="false">H4902+I4902</f>
        <v>0</v>
      </c>
      <c r="K4902" s="0" t="n">
        <f aca="false">MIN(IF(C4902=1,F4902-H4902,F4902),Assumptions!$C$13,MAX(0,($B$5-P4901)/$B$6))</f>
        <v>0</v>
      </c>
      <c r="L4902" s="0" t="n">
        <f aca="false">IF(C4902=1,0,MIN(F4902-K4902,Assumptions!$C$15,MAX(0,$B$10-O4901-M4902)))</f>
        <v>167.1429231</v>
      </c>
      <c r="M4902" s="0" t="n">
        <f aca="false">'Profiles 8760'!H4891</f>
        <v>129200</v>
      </c>
      <c r="N4902" s="0" t="n">
        <f aca="false">J4902+L4902</f>
        <v>167.1429231</v>
      </c>
      <c r="O4902" s="0" t="n">
        <f aca="false">O4901+N4902</f>
        <v>459887.24339484</v>
      </c>
      <c r="P4902" s="0" t="n">
        <f aca="false">MIN($B$5,P4901+K4902*$B$6-I4902)</f>
        <v>510.81</v>
      </c>
      <c r="Q4902" s="0" t="n">
        <f aca="false">MAX(0,F4902-H4902-K4902-L4902)</f>
        <v>0</v>
      </c>
    </row>
    <row r="4903" customFormat="false" ht="15" hidden="false" customHeight="false" outlineLevel="0" collapsed="false">
      <c r="A4903" s="0" t="n">
        <f aca="false">'Profiles 8760'!A4892</f>
        <v>4890</v>
      </c>
      <c r="B4903" s="0" t="n">
        <f aca="false">'Profiles 8760'!B4892</f>
        <v>7</v>
      </c>
      <c r="C4903" s="0" t="n">
        <f aca="false">'Profiles 8760'!E4892</f>
        <v>0</v>
      </c>
      <c r="D4903" s="0" t="n">
        <f aca="false">'Profiles 8760'!F4892</f>
        <v>0.274945</v>
      </c>
      <c r="E4903" s="0" t="n">
        <f aca="false">'Profiles 8760'!G4892</f>
        <v>0.45461</v>
      </c>
      <c r="F4903" s="0" t="n">
        <f aca="false">D4903*Assumptions!$C$11*$B$7+E4903*Assumptions!$C$12*$B$8</f>
        <v>97.997665</v>
      </c>
      <c r="G4903" s="0" t="n">
        <f aca="false">C4903*Assumptions!$C$15</f>
        <v>0</v>
      </c>
      <c r="H4903" s="0" t="n">
        <f aca="false">MIN(F4903,G4903)</f>
        <v>0</v>
      </c>
      <c r="I4903" s="0" t="n">
        <f aca="false">IF(C4903=1,MIN(G4903-H4903,Assumptions!$C$13,P4902),0)</f>
        <v>0</v>
      </c>
      <c r="J4903" s="0" t="n">
        <f aca="false">H4903+I4903</f>
        <v>0</v>
      </c>
      <c r="K4903" s="0" t="n">
        <f aca="false">MIN(IF(C4903=1,F4903-H4903,F4903),Assumptions!$C$13,MAX(0,($B$5-P4902)/$B$6))</f>
        <v>0</v>
      </c>
      <c r="L4903" s="0" t="n">
        <f aca="false">IF(C4903=1,0,MIN(F4903-K4903,Assumptions!$C$15,MAX(0,$B$10-O4902-M4903)))</f>
        <v>97.997665</v>
      </c>
      <c r="M4903" s="0" t="n">
        <f aca="false">'Profiles 8760'!H4892</f>
        <v>129200</v>
      </c>
      <c r="N4903" s="0" t="n">
        <f aca="false">J4903+L4903</f>
        <v>97.997665</v>
      </c>
      <c r="O4903" s="0" t="n">
        <f aca="false">O4902+N4903</f>
        <v>459985.24105984</v>
      </c>
      <c r="P4903" s="0" t="n">
        <f aca="false">MIN($B$5,P4902+K4903*$B$6-I4903)</f>
        <v>510.81</v>
      </c>
      <c r="Q4903" s="0" t="n">
        <f aca="false">MAX(0,F4903-H4903-K4903-L4903)</f>
        <v>0</v>
      </c>
    </row>
    <row r="4904" customFormat="false" ht="15" hidden="false" customHeight="false" outlineLevel="0" collapsed="false">
      <c r="A4904" s="0" t="n">
        <f aca="false">'Profiles 8760'!A4893</f>
        <v>4891</v>
      </c>
      <c r="B4904" s="0" t="n">
        <f aca="false">'Profiles 8760'!B4893</f>
        <v>7</v>
      </c>
      <c r="C4904" s="0" t="n">
        <f aca="false">'Profiles 8760'!E4893</f>
        <v>0</v>
      </c>
      <c r="D4904" s="0" t="n">
        <f aca="false">'Profiles 8760'!F4893</f>
        <v>0.085505</v>
      </c>
      <c r="E4904" s="0" t="n">
        <f aca="false">'Profiles 8760'!G4893</f>
        <v>0.469562</v>
      </c>
      <c r="F4904" s="0" t="n">
        <f aca="false">D4904*Assumptions!$C$11*$B$7+E4904*Assumptions!$C$12*$B$8</f>
        <v>43.8989298</v>
      </c>
      <c r="G4904" s="0" t="n">
        <f aca="false">C4904*Assumptions!$C$15</f>
        <v>0</v>
      </c>
      <c r="H4904" s="0" t="n">
        <f aca="false">MIN(F4904,G4904)</f>
        <v>0</v>
      </c>
      <c r="I4904" s="0" t="n">
        <f aca="false">IF(C4904=1,MIN(G4904-H4904,Assumptions!$C$13,P4903),0)</f>
        <v>0</v>
      </c>
      <c r="J4904" s="0" t="n">
        <f aca="false">H4904+I4904</f>
        <v>0</v>
      </c>
      <c r="K4904" s="0" t="n">
        <f aca="false">MIN(IF(C4904=1,F4904-H4904,F4904),Assumptions!$C$13,MAX(0,($B$5-P4903)/$B$6))</f>
        <v>0</v>
      </c>
      <c r="L4904" s="0" t="n">
        <f aca="false">IF(C4904=1,0,MIN(F4904-K4904,Assumptions!$C$15,MAX(0,$B$10-O4903-M4904)))</f>
        <v>43.8989298</v>
      </c>
      <c r="M4904" s="0" t="n">
        <f aca="false">'Profiles 8760'!H4893</f>
        <v>129200</v>
      </c>
      <c r="N4904" s="0" t="n">
        <f aca="false">J4904+L4904</f>
        <v>43.8989298</v>
      </c>
      <c r="O4904" s="0" t="n">
        <f aca="false">O4903+N4904</f>
        <v>460029.13998964</v>
      </c>
      <c r="P4904" s="0" t="n">
        <f aca="false">MIN($B$5,P4903+K4904*$B$6-I4904)</f>
        <v>510.81</v>
      </c>
      <c r="Q4904" s="0" t="n">
        <f aca="false">MAX(0,F4904-H4904-K4904-L4904)</f>
        <v>0</v>
      </c>
    </row>
    <row r="4905" customFormat="false" ht="15" hidden="false" customHeight="false" outlineLevel="0" collapsed="false">
      <c r="A4905" s="0" t="n">
        <f aca="false">'Profiles 8760'!A4894</f>
        <v>4892</v>
      </c>
      <c r="B4905" s="0" t="n">
        <f aca="false">'Profiles 8760'!B4894</f>
        <v>7</v>
      </c>
      <c r="C4905" s="0" t="n">
        <f aca="false">'Profiles 8760'!E4894</f>
        <v>1</v>
      </c>
      <c r="D4905" s="0" t="n">
        <f aca="false">'Profiles 8760'!F4894</f>
        <v>0</v>
      </c>
      <c r="E4905" s="0" t="n">
        <f aca="false">'Profiles 8760'!G4894</f>
        <v>0.419413</v>
      </c>
      <c r="F4905" s="0" t="n">
        <f aca="false">D4905*Assumptions!$C$11*$B$7+E4905*Assumptions!$C$12*$B$8</f>
        <v>17.1539917</v>
      </c>
      <c r="G4905" s="0" t="n">
        <f aca="false">C4905*Assumptions!$C$15</f>
        <v>200</v>
      </c>
      <c r="H4905" s="0" t="n">
        <f aca="false">MIN(F4905,G4905)</f>
        <v>17.1539917</v>
      </c>
      <c r="I4905" s="0" t="n">
        <f aca="false">IF(C4905=1,MIN(G4905-H4905,Assumptions!$C$13,P4904),0)</f>
        <v>180</v>
      </c>
      <c r="J4905" s="0" t="n">
        <f aca="false">H4905+I4905</f>
        <v>197.1539917</v>
      </c>
      <c r="K4905" s="0" t="n">
        <f aca="false">MIN(IF(C4905=1,F4905-H4905,F4905),Assumptions!$C$13,MAX(0,($B$5-P4904)/$B$6))</f>
        <v>0</v>
      </c>
      <c r="L4905" s="0" t="n">
        <f aca="false">IF(C4905=1,0,MIN(F4905-K4905,Assumptions!$C$15,MAX(0,$B$10-O4904-M4905)))</f>
        <v>0</v>
      </c>
      <c r="M4905" s="0" t="n">
        <f aca="false">'Profiles 8760'!H4894</f>
        <v>129000</v>
      </c>
      <c r="N4905" s="0" t="n">
        <f aca="false">J4905+L4905</f>
        <v>197.1539917</v>
      </c>
      <c r="O4905" s="0" t="n">
        <f aca="false">O4904+N4905</f>
        <v>460226.29398134</v>
      </c>
      <c r="P4905" s="0" t="n">
        <f aca="false">MIN($B$5,P4904+K4905*$B$6-I4905)</f>
        <v>330.81</v>
      </c>
      <c r="Q4905" s="0" t="n">
        <f aca="false">MAX(0,F4905-H4905-K4905-L4905)</f>
        <v>0</v>
      </c>
    </row>
    <row r="4906" customFormat="false" ht="15" hidden="false" customHeight="false" outlineLevel="0" collapsed="false">
      <c r="A4906" s="0" t="n">
        <f aca="false">'Profiles 8760'!A4895</f>
        <v>4893</v>
      </c>
      <c r="B4906" s="0" t="n">
        <f aca="false">'Profiles 8760'!B4895</f>
        <v>7</v>
      </c>
      <c r="C4906" s="0" t="n">
        <f aca="false">'Profiles 8760'!E4895</f>
        <v>1</v>
      </c>
      <c r="D4906" s="0" t="n">
        <f aca="false">'Profiles 8760'!F4895</f>
        <v>0</v>
      </c>
      <c r="E4906" s="0" t="n">
        <f aca="false">'Profiles 8760'!G4895</f>
        <v>0.397491</v>
      </c>
      <c r="F4906" s="0" t="n">
        <f aca="false">D4906*Assumptions!$C$11*$B$7+E4906*Assumptions!$C$12*$B$8</f>
        <v>16.2573819</v>
      </c>
      <c r="G4906" s="0" t="n">
        <f aca="false">C4906*Assumptions!$C$15</f>
        <v>200</v>
      </c>
      <c r="H4906" s="0" t="n">
        <f aca="false">MIN(F4906,G4906)</f>
        <v>16.2573819</v>
      </c>
      <c r="I4906" s="0" t="n">
        <f aca="false">IF(C4906=1,MIN(G4906-H4906,Assumptions!$C$13,P4905),0)</f>
        <v>180</v>
      </c>
      <c r="J4906" s="0" t="n">
        <f aca="false">H4906+I4906</f>
        <v>196.2573819</v>
      </c>
      <c r="K4906" s="0" t="n">
        <f aca="false">MIN(IF(C4906=1,F4906-H4906,F4906),Assumptions!$C$13,MAX(0,($B$5-P4905)/$B$6))</f>
        <v>0</v>
      </c>
      <c r="L4906" s="0" t="n">
        <f aca="false">IF(C4906=1,0,MIN(F4906-K4906,Assumptions!$C$15,MAX(0,$B$10-O4905-M4906)))</f>
        <v>0</v>
      </c>
      <c r="M4906" s="0" t="n">
        <f aca="false">'Profiles 8760'!H4895</f>
        <v>128800</v>
      </c>
      <c r="N4906" s="0" t="n">
        <f aca="false">J4906+L4906</f>
        <v>196.2573819</v>
      </c>
      <c r="O4906" s="0" t="n">
        <f aca="false">O4905+N4906</f>
        <v>460422.55136324</v>
      </c>
      <c r="P4906" s="0" t="n">
        <f aca="false">MIN($B$5,P4905+K4906*$B$6-I4906)</f>
        <v>150.81</v>
      </c>
      <c r="Q4906" s="0" t="n">
        <f aca="false">MAX(0,F4906-H4906-K4906-L4906)</f>
        <v>0</v>
      </c>
    </row>
    <row r="4907" customFormat="false" ht="15" hidden="false" customHeight="false" outlineLevel="0" collapsed="false">
      <c r="A4907" s="0" t="n">
        <f aca="false">'Profiles 8760'!A4896</f>
        <v>4894</v>
      </c>
      <c r="B4907" s="0" t="n">
        <f aca="false">'Profiles 8760'!B4896</f>
        <v>7</v>
      </c>
      <c r="C4907" s="0" t="n">
        <f aca="false">'Profiles 8760'!E4896</f>
        <v>0</v>
      </c>
      <c r="D4907" s="0" t="n">
        <f aca="false">'Profiles 8760'!F4896</f>
        <v>0</v>
      </c>
      <c r="E4907" s="0" t="n">
        <f aca="false">'Profiles 8760'!G4896</f>
        <v>0.38861</v>
      </c>
      <c r="F4907" s="0" t="n">
        <f aca="false">D4907*Assumptions!$C$11*$B$7+E4907*Assumptions!$C$12*$B$8</f>
        <v>15.894149</v>
      </c>
      <c r="G4907" s="0" t="n">
        <f aca="false">C4907*Assumptions!$C$15</f>
        <v>0</v>
      </c>
      <c r="H4907" s="0" t="n">
        <f aca="false">MIN(F4907,G4907)</f>
        <v>0</v>
      </c>
      <c r="I4907" s="0" t="n">
        <f aca="false">IF(C4907=1,MIN(G4907-H4907,Assumptions!$C$13,P4906),0)</f>
        <v>0</v>
      </c>
      <c r="J4907" s="0" t="n">
        <f aca="false">H4907+I4907</f>
        <v>0</v>
      </c>
      <c r="K4907" s="0" t="n">
        <f aca="false">MIN(IF(C4907=1,F4907-H4907,F4907),Assumptions!$C$13,MAX(0,($B$5-P4906)/$B$6))</f>
        <v>15.894149</v>
      </c>
      <c r="L4907" s="0" t="n">
        <f aca="false">IF(C4907=1,0,MIN(F4907-K4907,Assumptions!$C$15,MAX(0,$B$10-O4906-M4907)))</f>
        <v>0</v>
      </c>
      <c r="M4907" s="0" t="n">
        <f aca="false">'Profiles 8760'!H4896</f>
        <v>128800</v>
      </c>
      <c r="N4907" s="0" t="n">
        <f aca="false">J4907+L4907</f>
        <v>0</v>
      </c>
      <c r="O4907" s="0" t="n">
        <f aca="false">O4906+N4907</f>
        <v>460422.55136324</v>
      </c>
      <c r="P4907" s="0" t="n">
        <f aca="false">MIN($B$5,P4906+K4907*$B$6-I4907)</f>
        <v>164.5870483532</v>
      </c>
      <c r="Q4907" s="0" t="n">
        <f aca="false">MAX(0,F4907-H4907-K4907-L4907)</f>
        <v>0</v>
      </c>
    </row>
    <row r="4908" customFormat="false" ht="15" hidden="false" customHeight="false" outlineLevel="0" collapsed="false">
      <c r="A4908" s="0" t="n">
        <f aca="false">'Profiles 8760'!A4897</f>
        <v>4895</v>
      </c>
      <c r="B4908" s="0" t="n">
        <f aca="false">'Profiles 8760'!B4897</f>
        <v>7</v>
      </c>
      <c r="C4908" s="0" t="n">
        <f aca="false">'Profiles 8760'!E4897</f>
        <v>0</v>
      </c>
      <c r="D4908" s="0" t="n">
        <f aca="false">'Profiles 8760'!F4897</f>
        <v>0</v>
      </c>
      <c r="E4908" s="0" t="n">
        <f aca="false">'Profiles 8760'!G4897</f>
        <v>0.339433</v>
      </c>
      <c r="F4908" s="0" t="n">
        <f aca="false">D4908*Assumptions!$C$11*$B$7+E4908*Assumptions!$C$12*$B$8</f>
        <v>13.8828097</v>
      </c>
      <c r="G4908" s="0" t="n">
        <f aca="false">C4908*Assumptions!$C$15</f>
        <v>0</v>
      </c>
      <c r="H4908" s="0" t="n">
        <f aca="false">MIN(F4908,G4908)</f>
        <v>0</v>
      </c>
      <c r="I4908" s="0" t="n">
        <f aca="false">IF(C4908=1,MIN(G4908-H4908,Assumptions!$C$13,P4907),0)</f>
        <v>0</v>
      </c>
      <c r="J4908" s="0" t="n">
        <f aca="false">H4908+I4908</f>
        <v>0</v>
      </c>
      <c r="K4908" s="0" t="n">
        <f aca="false">MIN(IF(C4908=1,F4908-H4908,F4908),Assumptions!$C$13,MAX(0,($B$5-P4907)/$B$6))</f>
        <v>13.8828097</v>
      </c>
      <c r="L4908" s="0" t="n">
        <f aca="false">IF(C4908=1,0,MIN(F4908-K4908,Assumptions!$C$15,MAX(0,$B$10-O4907-M4908)))</f>
        <v>0</v>
      </c>
      <c r="M4908" s="0" t="n">
        <f aca="false">'Profiles 8760'!H4897</f>
        <v>128800</v>
      </c>
      <c r="N4908" s="0" t="n">
        <f aca="false">J4908+L4908</f>
        <v>0</v>
      </c>
      <c r="O4908" s="0" t="n">
        <f aca="false">O4907+N4908</f>
        <v>460422.55136324</v>
      </c>
      <c r="P4908" s="0" t="n">
        <f aca="false">MIN($B$5,P4907+K4908*$B$6-I4908)</f>
        <v>176.62066780116</v>
      </c>
      <c r="Q4908" s="0" t="n">
        <f aca="false">MAX(0,F4908-H4908-K4908-L4908)</f>
        <v>0</v>
      </c>
    </row>
    <row r="4909" customFormat="false" ht="15" hidden="false" customHeight="false" outlineLevel="0" collapsed="false">
      <c r="A4909" s="0" t="n">
        <f aca="false">'Profiles 8760'!A4898</f>
        <v>4896</v>
      </c>
      <c r="B4909" s="0" t="n">
        <f aca="false">'Profiles 8760'!B4898</f>
        <v>7</v>
      </c>
      <c r="C4909" s="0" t="n">
        <f aca="false">'Profiles 8760'!E4898</f>
        <v>0</v>
      </c>
      <c r="D4909" s="0" t="n">
        <f aca="false">'Profiles 8760'!F4898</f>
        <v>0</v>
      </c>
      <c r="E4909" s="0" t="n">
        <f aca="false">'Profiles 8760'!G4898</f>
        <v>0.401524</v>
      </c>
      <c r="F4909" s="0" t="n">
        <f aca="false">D4909*Assumptions!$C$11*$B$7+E4909*Assumptions!$C$12*$B$8</f>
        <v>16.4223316</v>
      </c>
      <c r="G4909" s="0" t="n">
        <f aca="false">C4909*Assumptions!$C$15</f>
        <v>0</v>
      </c>
      <c r="H4909" s="0" t="n">
        <f aca="false">MIN(F4909,G4909)</f>
        <v>0</v>
      </c>
      <c r="I4909" s="0" t="n">
        <f aca="false">IF(C4909=1,MIN(G4909-H4909,Assumptions!$C$13,P4908),0)</f>
        <v>0</v>
      </c>
      <c r="J4909" s="0" t="n">
        <f aca="false">H4909+I4909</f>
        <v>0</v>
      </c>
      <c r="K4909" s="0" t="n">
        <f aca="false">MIN(IF(C4909=1,F4909-H4909,F4909),Assumptions!$C$13,MAX(0,($B$5-P4908)/$B$6))</f>
        <v>16.4223316</v>
      </c>
      <c r="L4909" s="0" t="n">
        <f aca="false">IF(C4909=1,0,MIN(F4909-K4909,Assumptions!$C$15,MAX(0,$B$10-O4908-M4909)))</f>
        <v>0</v>
      </c>
      <c r="M4909" s="0" t="n">
        <f aca="false">'Profiles 8760'!H4898</f>
        <v>128800</v>
      </c>
      <c r="N4909" s="0" t="n">
        <f aca="false">J4909+L4909</f>
        <v>0</v>
      </c>
      <c r="O4909" s="0" t="n">
        <f aca="false">O4908+N4909</f>
        <v>460422.55136324</v>
      </c>
      <c r="P4909" s="0" t="n">
        <f aca="false">MIN($B$5,P4908+K4909*$B$6-I4909)</f>
        <v>190.85554483204</v>
      </c>
      <c r="Q4909" s="0" t="n">
        <f aca="false">MAX(0,F4909-H4909-K4909-L4909)</f>
        <v>0</v>
      </c>
    </row>
    <row r="4910" customFormat="false" ht="15" hidden="false" customHeight="false" outlineLevel="0" collapsed="false">
      <c r="A4910" s="0" t="n">
        <f aca="false">'Profiles 8760'!A4899</f>
        <v>4897</v>
      </c>
      <c r="B4910" s="0" t="n">
        <f aca="false">'Profiles 8760'!B4899</f>
        <v>7</v>
      </c>
      <c r="C4910" s="0" t="n">
        <f aca="false">'Profiles 8760'!E4899</f>
        <v>0</v>
      </c>
      <c r="D4910" s="0" t="n">
        <f aca="false">'Profiles 8760'!F4899</f>
        <v>0</v>
      </c>
      <c r="E4910" s="0" t="n">
        <f aca="false">'Profiles 8760'!G4899</f>
        <v>0.426918</v>
      </c>
      <c r="F4910" s="0" t="n">
        <f aca="false">D4910*Assumptions!$C$11*$B$7+E4910*Assumptions!$C$12*$B$8</f>
        <v>17.4609462</v>
      </c>
      <c r="G4910" s="0" t="n">
        <f aca="false">C4910*Assumptions!$C$15</f>
        <v>0</v>
      </c>
      <c r="H4910" s="0" t="n">
        <f aca="false">MIN(F4910,G4910)</f>
        <v>0</v>
      </c>
      <c r="I4910" s="0" t="n">
        <f aca="false">IF(C4910=1,MIN(G4910-H4910,Assumptions!$C$13,P4909),0)</f>
        <v>0</v>
      </c>
      <c r="J4910" s="0" t="n">
        <f aca="false">H4910+I4910</f>
        <v>0</v>
      </c>
      <c r="K4910" s="0" t="n">
        <f aca="false">MIN(IF(C4910=1,F4910-H4910,F4910),Assumptions!$C$13,MAX(0,($B$5-P4909)/$B$6))</f>
        <v>17.4609462</v>
      </c>
      <c r="L4910" s="0" t="n">
        <f aca="false">IF(C4910=1,0,MIN(F4910-K4910,Assumptions!$C$15,MAX(0,$B$10-O4909-M4910)))</f>
        <v>0</v>
      </c>
      <c r="M4910" s="0" t="n">
        <f aca="false">'Profiles 8760'!H4899</f>
        <v>128800</v>
      </c>
      <c r="N4910" s="0" t="n">
        <f aca="false">J4910+L4910</f>
        <v>0</v>
      </c>
      <c r="O4910" s="0" t="n">
        <f aca="false">O4909+N4910</f>
        <v>460422.55136324</v>
      </c>
      <c r="P4910" s="0" t="n">
        <f aca="false">MIN($B$5,P4909+K4910*$B$6-I4910)</f>
        <v>205.9906929982</v>
      </c>
      <c r="Q4910" s="0" t="n">
        <f aca="false">MAX(0,F4910-H4910-K4910-L4910)</f>
        <v>0</v>
      </c>
    </row>
    <row r="4911" customFormat="false" ht="15" hidden="false" customHeight="false" outlineLevel="0" collapsed="false">
      <c r="A4911" s="0" t="n">
        <f aca="false">'Profiles 8760'!A4900</f>
        <v>4898</v>
      </c>
      <c r="B4911" s="0" t="n">
        <f aca="false">'Profiles 8760'!B4900</f>
        <v>7</v>
      </c>
      <c r="C4911" s="0" t="n">
        <f aca="false">'Profiles 8760'!E4900</f>
        <v>0</v>
      </c>
      <c r="D4911" s="0" t="n">
        <f aca="false">'Profiles 8760'!F4900</f>
        <v>0</v>
      </c>
      <c r="E4911" s="0" t="n">
        <f aca="false">'Profiles 8760'!G4900</f>
        <v>0.387526</v>
      </c>
      <c r="F4911" s="0" t="n">
        <f aca="false">D4911*Assumptions!$C$11*$B$7+E4911*Assumptions!$C$12*$B$8</f>
        <v>15.8498134</v>
      </c>
      <c r="G4911" s="0" t="n">
        <f aca="false">C4911*Assumptions!$C$15</f>
        <v>0</v>
      </c>
      <c r="H4911" s="0" t="n">
        <f aca="false">MIN(F4911,G4911)</f>
        <v>0</v>
      </c>
      <c r="I4911" s="0" t="n">
        <f aca="false">IF(C4911=1,MIN(G4911-H4911,Assumptions!$C$13,P4910),0)</f>
        <v>0</v>
      </c>
      <c r="J4911" s="0" t="n">
        <f aca="false">H4911+I4911</f>
        <v>0</v>
      </c>
      <c r="K4911" s="0" t="n">
        <f aca="false">MIN(IF(C4911=1,F4911-H4911,F4911),Assumptions!$C$13,MAX(0,($B$5-P4910)/$B$6))</f>
        <v>15.8498134</v>
      </c>
      <c r="L4911" s="0" t="n">
        <f aca="false">IF(C4911=1,0,MIN(F4911-K4911,Assumptions!$C$15,MAX(0,$B$10-O4910-M4911)))</f>
        <v>0</v>
      </c>
      <c r="M4911" s="0" t="n">
        <f aca="false">'Profiles 8760'!H4900</f>
        <v>128800</v>
      </c>
      <c r="N4911" s="0" t="n">
        <f aca="false">J4911+L4911</f>
        <v>0</v>
      </c>
      <c r="O4911" s="0" t="n">
        <f aca="false">O4910+N4911</f>
        <v>460422.55136324</v>
      </c>
      <c r="P4911" s="0" t="n">
        <f aca="false">MIN($B$5,P4910+K4911*$B$6-I4911)</f>
        <v>219.72931125332</v>
      </c>
      <c r="Q4911" s="0" t="n">
        <f aca="false">MAX(0,F4911-H4911-K4911-L4911)</f>
        <v>0</v>
      </c>
    </row>
    <row r="4912" customFormat="false" ht="15" hidden="false" customHeight="false" outlineLevel="0" collapsed="false">
      <c r="A4912" s="0" t="n">
        <f aca="false">'Profiles 8760'!A4901</f>
        <v>4899</v>
      </c>
      <c r="B4912" s="0" t="n">
        <f aca="false">'Profiles 8760'!B4901</f>
        <v>7</v>
      </c>
      <c r="C4912" s="0" t="n">
        <f aca="false">'Profiles 8760'!E4901</f>
        <v>0</v>
      </c>
      <c r="D4912" s="0" t="n">
        <f aca="false">'Profiles 8760'!F4901</f>
        <v>0</v>
      </c>
      <c r="E4912" s="0" t="n">
        <f aca="false">'Profiles 8760'!G4901</f>
        <v>0.438179</v>
      </c>
      <c r="F4912" s="0" t="n">
        <f aca="false">D4912*Assumptions!$C$11*$B$7+E4912*Assumptions!$C$12*$B$8</f>
        <v>17.9215211</v>
      </c>
      <c r="G4912" s="0" t="n">
        <f aca="false">C4912*Assumptions!$C$15</f>
        <v>0</v>
      </c>
      <c r="H4912" s="0" t="n">
        <f aca="false">MIN(F4912,G4912)</f>
        <v>0</v>
      </c>
      <c r="I4912" s="0" t="n">
        <f aca="false">IF(C4912=1,MIN(G4912-H4912,Assumptions!$C$13,P4911),0)</f>
        <v>0</v>
      </c>
      <c r="J4912" s="0" t="n">
        <f aca="false">H4912+I4912</f>
        <v>0</v>
      </c>
      <c r="K4912" s="0" t="n">
        <f aca="false">MIN(IF(C4912=1,F4912-H4912,F4912),Assumptions!$C$13,MAX(0,($B$5-P4911)/$B$6))</f>
        <v>17.9215211</v>
      </c>
      <c r="L4912" s="0" t="n">
        <f aca="false">IF(C4912=1,0,MIN(F4912-K4912,Assumptions!$C$15,MAX(0,$B$10-O4911-M4912)))</f>
        <v>0</v>
      </c>
      <c r="M4912" s="0" t="n">
        <f aca="false">'Profiles 8760'!H4901</f>
        <v>128800</v>
      </c>
      <c r="N4912" s="0" t="n">
        <f aca="false">J4912+L4912</f>
        <v>0</v>
      </c>
      <c r="O4912" s="0" t="n">
        <f aca="false">O4911+N4912</f>
        <v>460422.55136324</v>
      </c>
      <c r="P4912" s="0" t="n">
        <f aca="false">MIN($B$5,P4911+K4912*$B$6-I4912)</f>
        <v>235.2636857428</v>
      </c>
      <c r="Q4912" s="0" t="n">
        <f aca="false">MAX(0,F4912-H4912-K4912-L4912)</f>
        <v>0</v>
      </c>
    </row>
    <row r="4913" customFormat="false" ht="15" hidden="false" customHeight="false" outlineLevel="0" collapsed="false">
      <c r="A4913" s="0" t="n">
        <f aca="false">'Profiles 8760'!A4902</f>
        <v>4900</v>
      </c>
      <c r="B4913" s="0" t="n">
        <f aca="false">'Profiles 8760'!B4902</f>
        <v>7</v>
      </c>
      <c r="C4913" s="0" t="n">
        <f aca="false">'Profiles 8760'!E4902</f>
        <v>0</v>
      </c>
      <c r="D4913" s="0" t="n">
        <f aca="false">'Profiles 8760'!F4902</f>
        <v>0</v>
      </c>
      <c r="E4913" s="0" t="n">
        <f aca="false">'Profiles 8760'!G4902</f>
        <v>0.597514</v>
      </c>
      <c r="F4913" s="0" t="n">
        <f aca="false">D4913*Assumptions!$C$11*$B$7+E4913*Assumptions!$C$12*$B$8</f>
        <v>24.4383226</v>
      </c>
      <c r="G4913" s="0" t="n">
        <f aca="false">C4913*Assumptions!$C$15</f>
        <v>0</v>
      </c>
      <c r="H4913" s="0" t="n">
        <f aca="false">MIN(F4913,G4913)</f>
        <v>0</v>
      </c>
      <c r="I4913" s="0" t="n">
        <f aca="false">IF(C4913=1,MIN(G4913-H4913,Assumptions!$C$13,P4912),0)</f>
        <v>0</v>
      </c>
      <c r="J4913" s="0" t="n">
        <f aca="false">H4913+I4913</f>
        <v>0</v>
      </c>
      <c r="K4913" s="0" t="n">
        <f aca="false">MIN(IF(C4913=1,F4913-H4913,F4913),Assumptions!$C$13,MAX(0,($B$5-P4912)/$B$6))</f>
        <v>24.4383226</v>
      </c>
      <c r="L4913" s="0" t="n">
        <f aca="false">IF(C4913=1,0,MIN(F4913-K4913,Assumptions!$C$15,MAX(0,$B$10-O4912-M4913)))</f>
        <v>0</v>
      </c>
      <c r="M4913" s="0" t="n">
        <f aca="false">'Profiles 8760'!H4902</f>
        <v>128800</v>
      </c>
      <c r="N4913" s="0" t="n">
        <f aca="false">J4913+L4913</f>
        <v>0</v>
      </c>
      <c r="O4913" s="0" t="n">
        <f aca="false">O4912+N4913</f>
        <v>460422.55136324</v>
      </c>
      <c r="P4913" s="0" t="n">
        <f aca="false">MIN($B$5,P4912+K4913*$B$6-I4913)</f>
        <v>256.44682377248</v>
      </c>
      <c r="Q4913" s="0" t="n">
        <f aca="false">MAX(0,F4913-H4913-K4913-L4913)</f>
        <v>0</v>
      </c>
    </row>
    <row r="4914" customFormat="false" ht="15" hidden="false" customHeight="false" outlineLevel="0" collapsed="false">
      <c r="A4914" s="0" t="n">
        <f aca="false">'Profiles 8760'!A4903</f>
        <v>4901</v>
      </c>
      <c r="B4914" s="0" t="n">
        <f aca="false">'Profiles 8760'!B4903</f>
        <v>7</v>
      </c>
      <c r="C4914" s="0" t="n">
        <f aca="false">'Profiles 8760'!E4903</f>
        <v>0</v>
      </c>
      <c r="D4914" s="0" t="n">
        <f aca="false">'Profiles 8760'!F4903</f>
        <v>0</v>
      </c>
      <c r="E4914" s="0" t="n">
        <f aca="false">'Profiles 8760'!G4903</f>
        <v>0.500048</v>
      </c>
      <c r="F4914" s="0" t="n">
        <f aca="false">D4914*Assumptions!$C$11*$B$7+E4914*Assumptions!$C$12*$B$8</f>
        <v>20.4519632</v>
      </c>
      <c r="G4914" s="0" t="n">
        <f aca="false">C4914*Assumptions!$C$15</f>
        <v>0</v>
      </c>
      <c r="H4914" s="0" t="n">
        <f aca="false">MIN(F4914,G4914)</f>
        <v>0</v>
      </c>
      <c r="I4914" s="0" t="n">
        <f aca="false">IF(C4914=1,MIN(G4914-H4914,Assumptions!$C$13,P4913),0)</f>
        <v>0</v>
      </c>
      <c r="J4914" s="0" t="n">
        <f aca="false">H4914+I4914</f>
        <v>0</v>
      </c>
      <c r="K4914" s="0" t="n">
        <f aca="false">MIN(IF(C4914=1,F4914-H4914,F4914),Assumptions!$C$13,MAX(0,($B$5-P4913)/$B$6))</f>
        <v>20.4519632</v>
      </c>
      <c r="L4914" s="0" t="n">
        <f aca="false">IF(C4914=1,0,MIN(F4914-K4914,Assumptions!$C$15,MAX(0,$B$10-O4913-M4914)))</f>
        <v>0</v>
      </c>
      <c r="M4914" s="0" t="n">
        <f aca="false">'Profiles 8760'!H4903</f>
        <v>128800</v>
      </c>
      <c r="N4914" s="0" t="n">
        <f aca="false">J4914+L4914</f>
        <v>0</v>
      </c>
      <c r="O4914" s="0" t="n">
        <f aca="false">O4913+N4914</f>
        <v>460422.55136324</v>
      </c>
      <c r="P4914" s="0" t="n">
        <f aca="false">MIN($B$5,P4913+K4914*$B$6-I4914)</f>
        <v>274.17458547424</v>
      </c>
      <c r="Q4914" s="0" t="n">
        <f aca="false">MAX(0,F4914-H4914-K4914-L4914)</f>
        <v>0</v>
      </c>
    </row>
    <row r="4915" customFormat="false" ht="15" hidden="false" customHeight="false" outlineLevel="0" collapsed="false">
      <c r="A4915" s="0" t="n">
        <f aca="false">'Profiles 8760'!A4904</f>
        <v>4902</v>
      </c>
      <c r="B4915" s="0" t="n">
        <f aca="false">'Profiles 8760'!B4904</f>
        <v>7</v>
      </c>
      <c r="C4915" s="0" t="n">
        <f aca="false">'Profiles 8760'!E4904</f>
        <v>0</v>
      </c>
      <c r="D4915" s="0" t="n">
        <f aca="false">'Profiles 8760'!F4904</f>
        <v>0</v>
      </c>
      <c r="E4915" s="0" t="n">
        <f aca="false">'Profiles 8760'!G4904</f>
        <v>0.658961</v>
      </c>
      <c r="F4915" s="0" t="n">
        <f aca="false">D4915*Assumptions!$C$11*$B$7+E4915*Assumptions!$C$12*$B$8</f>
        <v>26.9515049</v>
      </c>
      <c r="G4915" s="0" t="n">
        <f aca="false">C4915*Assumptions!$C$15</f>
        <v>0</v>
      </c>
      <c r="H4915" s="0" t="n">
        <f aca="false">MIN(F4915,G4915)</f>
        <v>0</v>
      </c>
      <c r="I4915" s="0" t="n">
        <f aca="false">IF(C4915=1,MIN(G4915-H4915,Assumptions!$C$13,P4914),0)</f>
        <v>0</v>
      </c>
      <c r="J4915" s="0" t="n">
        <f aca="false">H4915+I4915</f>
        <v>0</v>
      </c>
      <c r="K4915" s="0" t="n">
        <f aca="false">MIN(IF(C4915=1,F4915-H4915,F4915),Assumptions!$C$13,MAX(0,($B$5-P4914)/$B$6))</f>
        <v>26.9515049</v>
      </c>
      <c r="L4915" s="0" t="n">
        <f aca="false">IF(C4915=1,0,MIN(F4915-K4915,Assumptions!$C$15,MAX(0,$B$10-O4914-M4915)))</f>
        <v>0</v>
      </c>
      <c r="M4915" s="0" t="n">
        <f aca="false">'Profiles 8760'!H4904</f>
        <v>128800</v>
      </c>
      <c r="N4915" s="0" t="n">
        <f aca="false">J4915+L4915</f>
        <v>0</v>
      </c>
      <c r="O4915" s="0" t="n">
        <f aca="false">O4914+N4915</f>
        <v>460422.55136324</v>
      </c>
      <c r="P4915" s="0" t="n">
        <f aca="false">MIN($B$5,P4914+K4915*$B$6-I4915)</f>
        <v>297.53614992156</v>
      </c>
      <c r="Q4915" s="0" t="n">
        <f aca="false">MAX(0,F4915-H4915-K4915-L4915)</f>
        <v>0</v>
      </c>
    </row>
    <row r="4916" customFormat="false" ht="15" hidden="false" customHeight="false" outlineLevel="0" collapsed="false">
      <c r="A4916" s="0" t="n">
        <f aca="false">'Profiles 8760'!A4905</f>
        <v>4903</v>
      </c>
      <c r="B4916" s="0" t="n">
        <f aca="false">'Profiles 8760'!B4905</f>
        <v>7</v>
      </c>
      <c r="C4916" s="0" t="n">
        <f aca="false">'Profiles 8760'!E4905</f>
        <v>0</v>
      </c>
      <c r="D4916" s="0" t="n">
        <f aca="false">'Profiles 8760'!F4905</f>
        <v>0.079801</v>
      </c>
      <c r="E4916" s="0" t="n">
        <f aca="false">'Profiles 8760'!G4905</f>
        <v>0.747254</v>
      </c>
      <c r="F4916" s="0" t="n">
        <f aca="false">D4916*Assumptions!$C$11*$B$7+E4916*Assumptions!$C$12*$B$8</f>
        <v>53.6092174</v>
      </c>
      <c r="G4916" s="0" t="n">
        <f aca="false">C4916*Assumptions!$C$15</f>
        <v>0</v>
      </c>
      <c r="H4916" s="0" t="n">
        <f aca="false">MIN(F4916,G4916)</f>
        <v>0</v>
      </c>
      <c r="I4916" s="0" t="n">
        <f aca="false">IF(C4916=1,MIN(G4916-H4916,Assumptions!$C$13,P4915),0)</f>
        <v>0</v>
      </c>
      <c r="J4916" s="0" t="n">
        <f aca="false">H4916+I4916</f>
        <v>0</v>
      </c>
      <c r="K4916" s="0" t="n">
        <f aca="false">MIN(IF(C4916=1,F4916-H4916,F4916),Assumptions!$C$13,MAX(0,($B$5-P4915)/$B$6))</f>
        <v>53.6092174</v>
      </c>
      <c r="L4916" s="0" t="n">
        <f aca="false">IF(C4916=1,0,MIN(F4916-K4916,Assumptions!$C$15,MAX(0,$B$10-O4915-M4916)))</f>
        <v>0</v>
      </c>
      <c r="M4916" s="0" t="n">
        <f aca="false">'Profiles 8760'!H4905</f>
        <v>128800</v>
      </c>
      <c r="N4916" s="0" t="n">
        <f aca="false">J4916+L4916</f>
        <v>0</v>
      </c>
      <c r="O4916" s="0" t="n">
        <f aca="false">O4915+N4916</f>
        <v>460422.55136324</v>
      </c>
      <c r="P4916" s="0" t="n">
        <f aca="false">MIN($B$5,P4915+K4916*$B$6-I4916)</f>
        <v>344.00461956388</v>
      </c>
      <c r="Q4916" s="0" t="n">
        <f aca="false">MAX(0,F4916-H4916-K4916-L4916)</f>
        <v>0</v>
      </c>
    </row>
    <row r="4917" customFormat="false" ht="15" hidden="false" customHeight="false" outlineLevel="0" collapsed="false">
      <c r="A4917" s="0" t="n">
        <f aca="false">'Profiles 8760'!A4906</f>
        <v>4904</v>
      </c>
      <c r="B4917" s="0" t="n">
        <f aca="false">'Profiles 8760'!B4906</f>
        <v>7</v>
      </c>
      <c r="C4917" s="0" t="n">
        <f aca="false">'Profiles 8760'!E4906</f>
        <v>1</v>
      </c>
      <c r="D4917" s="0" t="n">
        <f aca="false">'Profiles 8760'!F4906</f>
        <v>0.256602</v>
      </c>
      <c r="E4917" s="0" t="n">
        <f aca="false">'Profiles 8760'!G4906</f>
        <v>0.643498</v>
      </c>
      <c r="F4917" s="0" t="n">
        <f aca="false">D4917*Assumptions!$C$11*$B$7+E4917*Assumptions!$C$12*$B$8</f>
        <v>100.4257258</v>
      </c>
      <c r="G4917" s="0" t="n">
        <f aca="false">C4917*Assumptions!$C$15</f>
        <v>200</v>
      </c>
      <c r="H4917" s="0" t="n">
        <f aca="false">MIN(F4917,G4917)</f>
        <v>100.4257258</v>
      </c>
      <c r="I4917" s="0" t="n">
        <f aca="false">IF(C4917=1,MIN(G4917-H4917,Assumptions!$C$13,P4916),0)</f>
        <v>99.5742742</v>
      </c>
      <c r="J4917" s="0" t="n">
        <f aca="false">H4917+I4917</f>
        <v>200</v>
      </c>
      <c r="K4917" s="0" t="n">
        <f aca="false">MIN(IF(C4917=1,F4917-H4917,F4917),Assumptions!$C$13,MAX(0,($B$5-P4916)/$B$6))</f>
        <v>0</v>
      </c>
      <c r="L4917" s="0" t="n">
        <f aca="false">IF(C4917=1,0,MIN(F4917-K4917,Assumptions!$C$15,MAX(0,$B$10-O4916-M4917)))</f>
        <v>0</v>
      </c>
      <c r="M4917" s="0" t="n">
        <f aca="false">'Profiles 8760'!H4906</f>
        <v>128600</v>
      </c>
      <c r="N4917" s="0" t="n">
        <f aca="false">J4917+L4917</f>
        <v>200</v>
      </c>
      <c r="O4917" s="0" t="n">
        <f aca="false">O4916+N4917</f>
        <v>460622.55136324</v>
      </c>
      <c r="P4917" s="0" t="n">
        <f aca="false">MIN($B$5,P4916+K4917*$B$6-I4917)</f>
        <v>244.43034536388</v>
      </c>
      <c r="Q4917" s="0" t="n">
        <f aca="false">MAX(0,F4917-H4917-K4917-L4917)</f>
        <v>0</v>
      </c>
    </row>
    <row r="4918" customFormat="false" ht="15" hidden="false" customHeight="false" outlineLevel="0" collapsed="false">
      <c r="A4918" s="0" t="n">
        <f aca="false">'Profiles 8760'!A4907</f>
        <v>4905</v>
      </c>
      <c r="B4918" s="0" t="n">
        <f aca="false">'Profiles 8760'!B4907</f>
        <v>7</v>
      </c>
      <c r="C4918" s="0" t="n">
        <f aca="false">'Profiles 8760'!E4907</f>
        <v>1</v>
      </c>
      <c r="D4918" s="0" t="n">
        <f aca="false">'Profiles 8760'!F4907</f>
        <v>0.453325</v>
      </c>
      <c r="E4918" s="0" t="n">
        <f aca="false">'Profiles 8760'!G4907</f>
        <v>0.983728</v>
      </c>
      <c r="F4918" s="0" t="n">
        <f aca="false">D4918*Assumptions!$C$11*$B$7+E4918*Assumptions!$C$12*$B$8</f>
        <v>171.1547352</v>
      </c>
      <c r="G4918" s="0" t="n">
        <f aca="false">C4918*Assumptions!$C$15</f>
        <v>200</v>
      </c>
      <c r="H4918" s="0" t="n">
        <f aca="false">MIN(F4918,G4918)</f>
        <v>171.1547352</v>
      </c>
      <c r="I4918" s="0" t="n">
        <f aca="false">IF(C4918=1,MIN(G4918-H4918,Assumptions!$C$13,P4917),0)</f>
        <v>28.8452648</v>
      </c>
      <c r="J4918" s="0" t="n">
        <f aca="false">H4918+I4918</f>
        <v>200</v>
      </c>
      <c r="K4918" s="0" t="n">
        <f aca="false">MIN(IF(C4918=1,F4918-H4918,F4918),Assumptions!$C$13,MAX(0,($B$5-P4917)/$B$6))</f>
        <v>0</v>
      </c>
      <c r="L4918" s="0" t="n">
        <f aca="false">IF(C4918=1,0,MIN(F4918-K4918,Assumptions!$C$15,MAX(0,$B$10-O4917-M4918)))</f>
        <v>0</v>
      </c>
      <c r="M4918" s="0" t="n">
        <f aca="false">'Profiles 8760'!H4907</f>
        <v>128400</v>
      </c>
      <c r="N4918" s="0" t="n">
        <f aca="false">J4918+L4918</f>
        <v>200</v>
      </c>
      <c r="O4918" s="0" t="n">
        <f aca="false">O4917+N4918</f>
        <v>460822.55136324</v>
      </c>
      <c r="P4918" s="0" t="n">
        <f aca="false">MIN($B$5,P4917+K4918*$B$6-I4918)</f>
        <v>215.58508056388</v>
      </c>
      <c r="Q4918" s="0" t="n">
        <f aca="false">MAX(0,F4918-H4918-K4918-L4918)</f>
        <v>0</v>
      </c>
    </row>
    <row r="4919" customFormat="false" ht="15" hidden="false" customHeight="false" outlineLevel="0" collapsed="false">
      <c r="A4919" s="0" t="n">
        <f aca="false">'Profiles 8760'!A4908</f>
        <v>4906</v>
      </c>
      <c r="B4919" s="0" t="n">
        <f aca="false">'Profiles 8760'!B4908</f>
        <v>7</v>
      </c>
      <c r="C4919" s="0" t="n">
        <f aca="false">'Profiles 8760'!E4908</f>
        <v>0</v>
      </c>
      <c r="D4919" s="0" t="n">
        <f aca="false">'Profiles 8760'!F4908</f>
        <v>0.6388</v>
      </c>
      <c r="E4919" s="0" t="n">
        <f aca="false">'Profiles 8760'!G4908</f>
        <v>1</v>
      </c>
      <c r="F4919" s="0" t="n">
        <f aca="false">D4919*Assumptions!$C$11*$B$7+E4919*Assumptions!$C$12*$B$8</f>
        <v>225.38544</v>
      </c>
      <c r="G4919" s="0" t="n">
        <f aca="false">C4919*Assumptions!$C$15</f>
        <v>0</v>
      </c>
      <c r="H4919" s="0" t="n">
        <f aca="false">MIN(F4919,G4919)</f>
        <v>0</v>
      </c>
      <c r="I4919" s="0" t="n">
        <f aca="false">IF(C4919=1,MIN(G4919-H4919,Assumptions!$C$13,P4918),0)</f>
        <v>0</v>
      </c>
      <c r="J4919" s="0" t="n">
        <f aca="false">H4919+I4919</f>
        <v>0</v>
      </c>
      <c r="K4919" s="0" t="n">
        <f aca="false">MIN(IF(C4919=1,F4919-H4919,F4919),Assumptions!$C$13,MAX(0,($B$5-P4918)/$B$6))</f>
        <v>180</v>
      </c>
      <c r="L4919" s="0" t="n">
        <f aca="false">IF(C4919=1,0,MIN(F4919-K4919,Assumptions!$C$15,MAX(0,$B$10-O4918-M4919)))</f>
        <v>45.38544</v>
      </c>
      <c r="M4919" s="0" t="n">
        <f aca="false">'Profiles 8760'!H4908</f>
        <v>128400</v>
      </c>
      <c r="N4919" s="0" t="n">
        <f aca="false">J4919+L4919</f>
        <v>45.38544</v>
      </c>
      <c r="O4919" s="0" t="n">
        <f aca="false">O4918+N4919</f>
        <v>460867.93680324</v>
      </c>
      <c r="P4919" s="0" t="n">
        <f aca="false">MIN($B$5,P4918+K4919*$B$6-I4919)</f>
        <v>371.60908056388</v>
      </c>
      <c r="Q4919" s="0" t="n">
        <f aca="false">MAX(0,F4919-H4919-K4919-L4919)</f>
        <v>0</v>
      </c>
    </row>
    <row r="4920" customFormat="false" ht="15" hidden="false" customHeight="false" outlineLevel="0" collapsed="false">
      <c r="A4920" s="0" t="n">
        <f aca="false">'Profiles 8760'!A4909</f>
        <v>4907</v>
      </c>
      <c r="B4920" s="0" t="n">
        <f aca="false">'Profiles 8760'!B4909</f>
        <v>7</v>
      </c>
      <c r="C4920" s="0" t="n">
        <f aca="false">'Profiles 8760'!E4909</f>
        <v>0</v>
      </c>
      <c r="D4920" s="0" t="n">
        <f aca="false">'Profiles 8760'!F4909</f>
        <v>0.789289</v>
      </c>
      <c r="E4920" s="0" t="n">
        <f aca="false">'Profiles 8760'!G4909</f>
        <v>1</v>
      </c>
      <c r="F4920" s="0" t="n">
        <f aca="false">D4920*Assumptions!$C$11*$B$7+E4920*Assumptions!$C$12*$B$8</f>
        <v>268.8466632</v>
      </c>
      <c r="G4920" s="0" t="n">
        <f aca="false">C4920*Assumptions!$C$15</f>
        <v>0</v>
      </c>
      <c r="H4920" s="0" t="n">
        <f aca="false">MIN(F4920,G4920)</f>
        <v>0</v>
      </c>
      <c r="I4920" s="0" t="n">
        <f aca="false">IF(C4920=1,MIN(G4920-H4920,Assumptions!$C$13,P4919),0)</f>
        <v>0</v>
      </c>
      <c r="J4920" s="0" t="n">
        <f aca="false">H4920+I4920</f>
        <v>0</v>
      </c>
      <c r="K4920" s="0" t="n">
        <f aca="false">MIN(IF(C4920=1,F4920-H4920,F4920),Assumptions!$C$13,MAX(0,($B$5-P4919)/$B$6))</f>
        <v>160.591739081818</v>
      </c>
      <c r="L4920" s="0" t="n">
        <f aca="false">IF(C4920=1,0,MIN(F4920-K4920,Assumptions!$C$15,MAX(0,$B$10-O4919-M4920)))</f>
        <v>108.254924118182</v>
      </c>
      <c r="M4920" s="0" t="n">
        <f aca="false">'Profiles 8760'!H4909</f>
        <v>128400</v>
      </c>
      <c r="N4920" s="0" t="n">
        <f aca="false">J4920+L4920</f>
        <v>108.254924118182</v>
      </c>
      <c r="O4920" s="0" t="n">
        <f aca="false">O4919+N4920</f>
        <v>460976.191727358</v>
      </c>
      <c r="P4920" s="0" t="n">
        <f aca="false">MIN($B$5,P4919+K4920*$B$6-I4920)</f>
        <v>510.81</v>
      </c>
      <c r="Q4920" s="0" t="n">
        <f aca="false">MAX(0,F4920-H4920-K4920-L4920)</f>
        <v>0</v>
      </c>
    </row>
    <row r="4921" customFormat="false" ht="15" hidden="false" customHeight="false" outlineLevel="0" collapsed="false">
      <c r="A4921" s="0" t="n">
        <f aca="false">'Profiles 8760'!A4910</f>
        <v>4908</v>
      </c>
      <c r="B4921" s="0" t="n">
        <f aca="false">'Profiles 8760'!B4910</f>
        <v>7</v>
      </c>
      <c r="C4921" s="0" t="n">
        <f aca="false">'Profiles 8760'!E4910</f>
        <v>0</v>
      </c>
      <c r="D4921" s="0" t="n">
        <f aca="false">'Profiles 8760'!F4910</f>
        <v>0.887025</v>
      </c>
      <c r="E4921" s="0" t="n">
        <f aca="false">'Profiles 8760'!G4910</f>
        <v>0.783555</v>
      </c>
      <c r="F4921" s="0" t="n">
        <f aca="false">D4921*Assumptions!$C$11*$B$7+E4921*Assumptions!$C$12*$B$8</f>
        <v>288.2202195</v>
      </c>
      <c r="G4921" s="0" t="n">
        <f aca="false">C4921*Assumptions!$C$15</f>
        <v>0</v>
      </c>
      <c r="H4921" s="0" t="n">
        <f aca="false">MIN(F4921,G4921)</f>
        <v>0</v>
      </c>
      <c r="I4921" s="0" t="n">
        <f aca="false">IF(C4921=1,MIN(G4921-H4921,Assumptions!$C$13,P4920),0)</f>
        <v>0</v>
      </c>
      <c r="J4921" s="0" t="n">
        <f aca="false">H4921+I4921</f>
        <v>0</v>
      </c>
      <c r="K4921" s="0" t="n">
        <f aca="false">MIN(IF(C4921=1,F4921-H4921,F4921),Assumptions!$C$13,MAX(0,($B$5-P4920)/$B$6))</f>
        <v>0</v>
      </c>
      <c r="L4921" s="0" t="n">
        <f aca="false">IF(C4921=1,0,MIN(F4921-K4921,Assumptions!$C$15,MAX(0,$B$10-O4920-M4921)))</f>
        <v>200</v>
      </c>
      <c r="M4921" s="0" t="n">
        <f aca="false">'Profiles 8760'!H4910</f>
        <v>128400</v>
      </c>
      <c r="N4921" s="0" t="n">
        <f aca="false">J4921+L4921</f>
        <v>200</v>
      </c>
      <c r="O4921" s="0" t="n">
        <f aca="false">O4920+N4921</f>
        <v>461176.191727358</v>
      </c>
      <c r="P4921" s="0" t="n">
        <f aca="false">MIN($B$5,P4920+K4921*$B$6-I4921)</f>
        <v>510.81</v>
      </c>
      <c r="Q4921" s="0" t="n">
        <f aca="false">MAX(0,F4921-H4921-K4921-L4921)</f>
        <v>88.2202195</v>
      </c>
    </row>
    <row r="4922" customFormat="false" ht="15" hidden="false" customHeight="false" outlineLevel="0" collapsed="false">
      <c r="A4922" s="0" t="n">
        <f aca="false">'Profiles 8760'!A4911</f>
        <v>4909</v>
      </c>
      <c r="B4922" s="0" t="n">
        <f aca="false">'Profiles 8760'!B4911</f>
        <v>7</v>
      </c>
      <c r="C4922" s="0" t="n">
        <f aca="false">'Profiles 8760'!E4911</f>
        <v>0</v>
      </c>
      <c r="D4922" s="0" t="n">
        <f aca="false">'Profiles 8760'!F4911</f>
        <v>0.920871</v>
      </c>
      <c r="E4922" s="0" t="n">
        <f aca="false">'Profiles 8760'!G4911</f>
        <v>0.661047</v>
      </c>
      <c r="F4922" s="0" t="n">
        <f aca="false">D4922*Assumptions!$C$11*$B$7+E4922*Assumptions!$C$12*$B$8</f>
        <v>292.9843671</v>
      </c>
      <c r="G4922" s="0" t="n">
        <f aca="false">C4922*Assumptions!$C$15</f>
        <v>0</v>
      </c>
      <c r="H4922" s="0" t="n">
        <f aca="false">MIN(F4922,G4922)</f>
        <v>0</v>
      </c>
      <c r="I4922" s="0" t="n">
        <f aca="false">IF(C4922=1,MIN(G4922-H4922,Assumptions!$C$13,P4921),0)</f>
        <v>0</v>
      </c>
      <c r="J4922" s="0" t="n">
        <f aca="false">H4922+I4922</f>
        <v>0</v>
      </c>
      <c r="K4922" s="0" t="n">
        <f aca="false">MIN(IF(C4922=1,F4922-H4922,F4922),Assumptions!$C$13,MAX(0,($B$5-P4921)/$B$6))</f>
        <v>0</v>
      </c>
      <c r="L4922" s="0" t="n">
        <f aca="false">IF(C4922=1,0,MIN(F4922-K4922,Assumptions!$C$15,MAX(0,$B$10-O4921-M4922)))</f>
        <v>200</v>
      </c>
      <c r="M4922" s="0" t="n">
        <f aca="false">'Profiles 8760'!H4911</f>
        <v>128400</v>
      </c>
      <c r="N4922" s="0" t="n">
        <f aca="false">J4922+L4922</f>
        <v>200</v>
      </c>
      <c r="O4922" s="0" t="n">
        <f aca="false">O4921+N4922</f>
        <v>461376.191727358</v>
      </c>
      <c r="P4922" s="0" t="n">
        <f aca="false">MIN($B$5,P4921+K4922*$B$6-I4922)</f>
        <v>510.81</v>
      </c>
      <c r="Q4922" s="0" t="n">
        <f aca="false">MAX(0,F4922-H4922-K4922-L4922)</f>
        <v>92.9843671</v>
      </c>
    </row>
    <row r="4923" customFormat="false" ht="15" hidden="false" customHeight="false" outlineLevel="0" collapsed="false">
      <c r="A4923" s="0" t="n">
        <f aca="false">'Profiles 8760'!A4912</f>
        <v>4910</v>
      </c>
      <c r="B4923" s="0" t="n">
        <f aca="false">'Profiles 8760'!B4912</f>
        <v>7</v>
      </c>
      <c r="C4923" s="0" t="n">
        <f aca="false">'Profiles 8760'!E4912</f>
        <v>0</v>
      </c>
      <c r="D4923" s="0" t="n">
        <f aca="false">'Profiles 8760'!F4912</f>
        <v>0.887025</v>
      </c>
      <c r="E4923" s="0" t="n">
        <f aca="false">'Profiles 8760'!G4912</f>
        <v>0.696326</v>
      </c>
      <c r="F4923" s="0" t="n">
        <f aca="false">D4923*Assumptions!$C$11*$B$7+E4923*Assumptions!$C$12*$B$8</f>
        <v>284.6525534</v>
      </c>
      <c r="G4923" s="0" t="n">
        <f aca="false">C4923*Assumptions!$C$15</f>
        <v>0</v>
      </c>
      <c r="H4923" s="0" t="n">
        <f aca="false">MIN(F4923,G4923)</f>
        <v>0</v>
      </c>
      <c r="I4923" s="0" t="n">
        <f aca="false">IF(C4923=1,MIN(G4923-H4923,Assumptions!$C$13,P4922),0)</f>
        <v>0</v>
      </c>
      <c r="J4923" s="0" t="n">
        <f aca="false">H4923+I4923</f>
        <v>0</v>
      </c>
      <c r="K4923" s="0" t="n">
        <f aca="false">MIN(IF(C4923=1,F4923-H4923,F4923),Assumptions!$C$13,MAX(0,($B$5-P4922)/$B$6))</f>
        <v>0</v>
      </c>
      <c r="L4923" s="0" t="n">
        <f aca="false">IF(C4923=1,0,MIN(F4923-K4923,Assumptions!$C$15,MAX(0,$B$10-O4922-M4923)))</f>
        <v>200</v>
      </c>
      <c r="M4923" s="0" t="n">
        <f aca="false">'Profiles 8760'!H4912</f>
        <v>128400</v>
      </c>
      <c r="N4923" s="0" t="n">
        <f aca="false">J4923+L4923</f>
        <v>200</v>
      </c>
      <c r="O4923" s="0" t="n">
        <f aca="false">O4922+N4923</f>
        <v>461576.191727358</v>
      </c>
      <c r="P4923" s="0" t="n">
        <f aca="false">MIN($B$5,P4922+K4923*$B$6-I4923)</f>
        <v>510.81</v>
      </c>
      <c r="Q4923" s="0" t="n">
        <f aca="false">MAX(0,F4923-H4923-K4923-L4923)</f>
        <v>84.6525534</v>
      </c>
    </row>
    <row r="4924" customFormat="false" ht="15" hidden="false" customHeight="false" outlineLevel="0" collapsed="false">
      <c r="A4924" s="0" t="n">
        <f aca="false">'Profiles 8760'!A4913</f>
        <v>4911</v>
      </c>
      <c r="B4924" s="0" t="n">
        <f aca="false">'Profiles 8760'!B4913</f>
        <v>7</v>
      </c>
      <c r="C4924" s="0" t="n">
        <f aca="false">'Profiles 8760'!E4913</f>
        <v>0</v>
      </c>
      <c r="D4924" s="0" t="n">
        <f aca="false">'Profiles 8760'!F4913</f>
        <v>0.789289</v>
      </c>
      <c r="E4924" s="0" t="n">
        <f aca="false">'Profiles 8760'!G4913</f>
        <v>0.779509</v>
      </c>
      <c r="F4924" s="0" t="n">
        <f aca="false">D4924*Assumptions!$C$11*$B$7+E4924*Assumptions!$C$12*$B$8</f>
        <v>259.8285813</v>
      </c>
      <c r="G4924" s="0" t="n">
        <f aca="false">C4924*Assumptions!$C$15</f>
        <v>0</v>
      </c>
      <c r="H4924" s="0" t="n">
        <f aca="false">MIN(F4924,G4924)</f>
        <v>0</v>
      </c>
      <c r="I4924" s="0" t="n">
        <f aca="false">IF(C4924=1,MIN(G4924-H4924,Assumptions!$C$13,P4923),0)</f>
        <v>0</v>
      </c>
      <c r="J4924" s="0" t="n">
        <f aca="false">H4924+I4924</f>
        <v>0</v>
      </c>
      <c r="K4924" s="0" t="n">
        <f aca="false">MIN(IF(C4924=1,F4924-H4924,F4924),Assumptions!$C$13,MAX(0,($B$5-P4923)/$B$6))</f>
        <v>0</v>
      </c>
      <c r="L4924" s="0" t="n">
        <f aca="false">IF(C4924=1,0,MIN(F4924-K4924,Assumptions!$C$15,MAX(0,$B$10-O4923-M4924)))</f>
        <v>200</v>
      </c>
      <c r="M4924" s="0" t="n">
        <f aca="false">'Profiles 8760'!H4913</f>
        <v>128400</v>
      </c>
      <c r="N4924" s="0" t="n">
        <f aca="false">J4924+L4924</f>
        <v>200</v>
      </c>
      <c r="O4924" s="0" t="n">
        <f aca="false">O4923+N4924</f>
        <v>461776.191727358</v>
      </c>
      <c r="P4924" s="0" t="n">
        <f aca="false">MIN($B$5,P4923+K4924*$B$6-I4924)</f>
        <v>510.81</v>
      </c>
      <c r="Q4924" s="0" t="n">
        <f aca="false">MAX(0,F4924-H4924-K4924-L4924)</f>
        <v>59.8285813</v>
      </c>
    </row>
    <row r="4925" customFormat="false" ht="15" hidden="false" customHeight="false" outlineLevel="0" collapsed="false">
      <c r="A4925" s="0" t="n">
        <f aca="false">'Profiles 8760'!A4914</f>
        <v>4912</v>
      </c>
      <c r="B4925" s="0" t="n">
        <f aca="false">'Profiles 8760'!B4914</f>
        <v>7</v>
      </c>
      <c r="C4925" s="0" t="n">
        <f aca="false">'Profiles 8760'!E4914</f>
        <v>0</v>
      </c>
      <c r="D4925" s="0" t="n">
        <f aca="false">'Profiles 8760'!F4914</f>
        <v>0.6388</v>
      </c>
      <c r="E4925" s="0" t="n">
        <f aca="false">'Profiles 8760'!G4914</f>
        <v>0.697545</v>
      </c>
      <c r="F4925" s="0" t="n">
        <f aca="false">D4925*Assumptions!$C$11*$B$7+E4925*Assumptions!$C$12*$B$8</f>
        <v>213.0150305</v>
      </c>
      <c r="G4925" s="0" t="n">
        <f aca="false">C4925*Assumptions!$C$15</f>
        <v>0</v>
      </c>
      <c r="H4925" s="0" t="n">
        <f aca="false">MIN(F4925,G4925)</f>
        <v>0</v>
      </c>
      <c r="I4925" s="0" t="n">
        <f aca="false">IF(C4925=1,MIN(G4925-H4925,Assumptions!$C$13,P4924),0)</f>
        <v>0</v>
      </c>
      <c r="J4925" s="0" t="n">
        <f aca="false">H4925+I4925</f>
        <v>0</v>
      </c>
      <c r="K4925" s="0" t="n">
        <f aca="false">MIN(IF(C4925=1,F4925-H4925,F4925),Assumptions!$C$13,MAX(0,($B$5-P4924)/$B$6))</f>
        <v>0</v>
      </c>
      <c r="L4925" s="0" t="n">
        <f aca="false">IF(C4925=1,0,MIN(F4925-K4925,Assumptions!$C$15,MAX(0,$B$10-O4924-M4925)))</f>
        <v>200</v>
      </c>
      <c r="M4925" s="0" t="n">
        <f aca="false">'Profiles 8760'!H4914</f>
        <v>128400</v>
      </c>
      <c r="N4925" s="0" t="n">
        <f aca="false">J4925+L4925</f>
        <v>200</v>
      </c>
      <c r="O4925" s="0" t="n">
        <f aca="false">O4924+N4925</f>
        <v>461976.191727358</v>
      </c>
      <c r="P4925" s="0" t="n">
        <f aca="false">MIN($B$5,P4924+K4925*$B$6-I4925)</f>
        <v>510.81</v>
      </c>
      <c r="Q4925" s="0" t="n">
        <f aca="false">MAX(0,F4925-H4925-K4925-L4925)</f>
        <v>13.0150305</v>
      </c>
    </row>
    <row r="4926" customFormat="false" ht="15" hidden="false" customHeight="false" outlineLevel="0" collapsed="false">
      <c r="A4926" s="0" t="n">
        <f aca="false">'Profiles 8760'!A4915</f>
        <v>4913</v>
      </c>
      <c r="B4926" s="0" t="n">
        <f aca="false">'Profiles 8760'!B4915</f>
        <v>7</v>
      </c>
      <c r="C4926" s="0" t="n">
        <f aca="false">'Profiles 8760'!E4915</f>
        <v>0</v>
      </c>
      <c r="D4926" s="0" t="n">
        <f aca="false">'Profiles 8760'!F4915</f>
        <v>0.453325</v>
      </c>
      <c r="E4926" s="0" t="n">
        <f aca="false">'Profiles 8760'!G4915</f>
        <v>0.578413</v>
      </c>
      <c r="F4926" s="0" t="n">
        <f aca="false">D4926*Assumptions!$C$11*$B$7+E4926*Assumptions!$C$12*$B$8</f>
        <v>154.5773517</v>
      </c>
      <c r="G4926" s="0" t="n">
        <f aca="false">C4926*Assumptions!$C$15</f>
        <v>0</v>
      </c>
      <c r="H4926" s="0" t="n">
        <f aca="false">MIN(F4926,G4926)</f>
        <v>0</v>
      </c>
      <c r="I4926" s="0" t="n">
        <f aca="false">IF(C4926=1,MIN(G4926-H4926,Assumptions!$C$13,P4925),0)</f>
        <v>0</v>
      </c>
      <c r="J4926" s="0" t="n">
        <f aca="false">H4926+I4926</f>
        <v>0</v>
      </c>
      <c r="K4926" s="0" t="n">
        <f aca="false">MIN(IF(C4926=1,F4926-H4926,F4926),Assumptions!$C$13,MAX(0,($B$5-P4925)/$B$6))</f>
        <v>0</v>
      </c>
      <c r="L4926" s="0" t="n">
        <f aca="false">IF(C4926=1,0,MIN(F4926-K4926,Assumptions!$C$15,MAX(0,$B$10-O4925-M4926)))</f>
        <v>154.5773517</v>
      </c>
      <c r="M4926" s="0" t="n">
        <f aca="false">'Profiles 8760'!H4915</f>
        <v>128400</v>
      </c>
      <c r="N4926" s="0" t="n">
        <f aca="false">J4926+L4926</f>
        <v>154.5773517</v>
      </c>
      <c r="O4926" s="0" t="n">
        <f aca="false">O4925+N4926</f>
        <v>462130.769079058</v>
      </c>
      <c r="P4926" s="0" t="n">
        <f aca="false">MIN($B$5,P4925+K4926*$B$6-I4926)</f>
        <v>510.81</v>
      </c>
      <c r="Q4926" s="0" t="n">
        <f aca="false">MAX(0,F4926-H4926-K4926-L4926)</f>
        <v>0</v>
      </c>
    </row>
    <row r="4927" customFormat="false" ht="15" hidden="false" customHeight="false" outlineLevel="0" collapsed="false">
      <c r="A4927" s="0" t="n">
        <f aca="false">'Profiles 8760'!A4916</f>
        <v>4914</v>
      </c>
      <c r="B4927" s="0" t="n">
        <f aca="false">'Profiles 8760'!B4916</f>
        <v>7</v>
      </c>
      <c r="C4927" s="0" t="n">
        <f aca="false">'Profiles 8760'!E4916</f>
        <v>0</v>
      </c>
      <c r="D4927" s="0" t="n">
        <f aca="false">'Profiles 8760'!F4916</f>
        <v>0.256602</v>
      </c>
      <c r="E4927" s="0" t="n">
        <f aca="false">'Profiles 8760'!G4916</f>
        <v>0.500792</v>
      </c>
      <c r="F4927" s="0" t="n">
        <f aca="false">D4927*Assumptions!$C$11*$B$7+E4927*Assumptions!$C$12*$B$8</f>
        <v>94.5890504</v>
      </c>
      <c r="G4927" s="0" t="n">
        <f aca="false">C4927*Assumptions!$C$15</f>
        <v>0</v>
      </c>
      <c r="H4927" s="0" t="n">
        <f aca="false">MIN(F4927,G4927)</f>
        <v>0</v>
      </c>
      <c r="I4927" s="0" t="n">
        <f aca="false">IF(C4927=1,MIN(G4927-H4927,Assumptions!$C$13,P4926),0)</f>
        <v>0</v>
      </c>
      <c r="J4927" s="0" t="n">
        <f aca="false">H4927+I4927</f>
        <v>0</v>
      </c>
      <c r="K4927" s="0" t="n">
        <f aca="false">MIN(IF(C4927=1,F4927-H4927,F4927),Assumptions!$C$13,MAX(0,($B$5-P4926)/$B$6))</f>
        <v>0</v>
      </c>
      <c r="L4927" s="0" t="n">
        <f aca="false">IF(C4927=1,0,MIN(F4927-K4927,Assumptions!$C$15,MAX(0,$B$10-O4926-M4927)))</f>
        <v>94.5890504</v>
      </c>
      <c r="M4927" s="0" t="n">
        <f aca="false">'Profiles 8760'!H4916</f>
        <v>128400</v>
      </c>
      <c r="N4927" s="0" t="n">
        <f aca="false">J4927+L4927</f>
        <v>94.5890504</v>
      </c>
      <c r="O4927" s="0" t="n">
        <f aca="false">O4926+N4927</f>
        <v>462225.358129458</v>
      </c>
      <c r="P4927" s="0" t="n">
        <f aca="false">MIN($B$5,P4926+K4927*$B$6-I4927)</f>
        <v>510.81</v>
      </c>
      <c r="Q4927" s="0" t="n">
        <f aca="false">MAX(0,F4927-H4927-K4927-L4927)</f>
        <v>0</v>
      </c>
    </row>
    <row r="4928" customFormat="false" ht="15" hidden="false" customHeight="false" outlineLevel="0" collapsed="false">
      <c r="A4928" s="0" t="n">
        <f aca="false">'Profiles 8760'!A4917</f>
        <v>4915</v>
      </c>
      <c r="B4928" s="0" t="n">
        <f aca="false">'Profiles 8760'!B4917</f>
        <v>7</v>
      </c>
      <c r="C4928" s="0" t="n">
        <f aca="false">'Profiles 8760'!E4917</f>
        <v>0</v>
      </c>
      <c r="D4928" s="0" t="n">
        <f aca="false">'Profiles 8760'!F4917</f>
        <v>0.079801</v>
      </c>
      <c r="E4928" s="0" t="n">
        <f aca="false">'Profiles 8760'!G4917</f>
        <v>0.546645</v>
      </c>
      <c r="F4928" s="0" t="n">
        <f aca="false">D4928*Assumptions!$C$11*$B$7+E4928*Assumptions!$C$12*$B$8</f>
        <v>45.4043093</v>
      </c>
      <c r="G4928" s="0" t="n">
        <f aca="false">C4928*Assumptions!$C$15</f>
        <v>0</v>
      </c>
      <c r="H4928" s="0" t="n">
        <f aca="false">MIN(F4928,G4928)</f>
        <v>0</v>
      </c>
      <c r="I4928" s="0" t="n">
        <f aca="false">IF(C4928=1,MIN(G4928-H4928,Assumptions!$C$13,P4927),0)</f>
        <v>0</v>
      </c>
      <c r="J4928" s="0" t="n">
        <f aca="false">H4928+I4928</f>
        <v>0</v>
      </c>
      <c r="K4928" s="0" t="n">
        <f aca="false">MIN(IF(C4928=1,F4928-H4928,F4928),Assumptions!$C$13,MAX(0,($B$5-P4927)/$B$6))</f>
        <v>0</v>
      </c>
      <c r="L4928" s="0" t="n">
        <f aca="false">IF(C4928=1,0,MIN(F4928-K4928,Assumptions!$C$15,MAX(0,$B$10-O4927-M4928)))</f>
        <v>45.4043093</v>
      </c>
      <c r="M4928" s="0" t="n">
        <f aca="false">'Profiles 8760'!H4917</f>
        <v>128400</v>
      </c>
      <c r="N4928" s="0" t="n">
        <f aca="false">J4928+L4928</f>
        <v>45.4043093</v>
      </c>
      <c r="O4928" s="0" t="n">
        <f aca="false">O4927+N4928</f>
        <v>462270.762438758</v>
      </c>
      <c r="P4928" s="0" t="n">
        <f aca="false">MIN($B$5,P4927+K4928*$B$6-I4928)</f>
        <v>510.81</v>
      </c>
      <c r="Q4928" s="0" t="n">
        <f aca="false">MAX(0,F4928-H4928-K4928-L4928)</f>
        <v>0</v>
      </c>
    </row>
    <row r="4929" customFormat="false" ht="15" hidden="false" customHeight="false" outlineLevel="0" collapsed="false">
      <c r="A4929" s="0" t="n">
        <f aca="false">'Profiles 8760'!A4918</f>
        <v>4916</v>
      </c>
      <c r="B4929" s="0" t="n">
        <f aca="false">'Profiles 8760'!B4918</f>
        <v>7</v>
      </c>
      <c r="C4929" s="0" t="n">
        <f aca="false">'Profiles 8760'!E4918</f>
        <v>1</v>
      </c>
      <c r="D4929" s="0" t="n">
        <f aca="false">'Profiles 8760'!F4918</f>
        <v>0</v>
      </c>
      <c r="E4929" s="0" t="n">
        <f aca="false">'Profiles 8760'!G4918</f>
        <v>0.354167</v>
      </c>
      <c r="F4929" s="0" t="n">
        <f aca="false">D4929*Assumptions!$C$11*$B$7+E4929*Assumptions!$C$12*$B$8</f>
        <v>14.4854303</v>
      </c>
      <c r="G4929" s="0" t="n">
        <f aca="false">C4929*Assumptions!$C$15</f>
        <v>200</v>
      </c>
      <c r="H4929" s="0" t="n">
        <f aca="false">MIN(F4929,G4929)</f>
        <v>14.4854303</v>
      </c>
      <c r="I4929" s="0" t="n">
        <f aca="false">IF(C4929=1,MIN(G4929-H4929,Assumptions!$C$13,P4928),0)</f>
        <v>180</v>
      </c>
      <c r="J4929" s="0" t="n">
        <f aca="false">H4929+I4929</f>
        <v>194.4854303</v>
      </c>
      <c r="K4929" s="0" t="n">
        <f aca="false">MIN(IF(C4929=1,F4929-H4929,F4929),Assumptions!$C$13,MAX(0,($B$5-P4928)/$B$6))</f>
        <v>0</v>
      </c>
      <c r="L4929" s="0" t="n">
        <f aca="false">IF(C4929=1,0,MIN(F4929-K4929,Assumptions!$C$15,MAX(0,$B$10-O4928-M4929)))</f>
        <v>0</v>
      </c>
      <c r="M4929" s="0" t="n">
        <f aca="false">'Profiles 8760'!H4918</f>
        <v>128200</v>
      </c>
      <c r="N4929" s="0" t="n">
        <f aca="false">J4929+L4929</f>
        <v>194.4854303</v>
      </c>
      <c r="O4929" s="0" t="n">
        <f aca="false">O4928+N4929</f>
        <v>462465.247869058</v>
      </c>
      <c r="P4929" s="0" t="n">
        <f aca="false">MIN($B$5,P4928+K4929*$B$6-I4929)</f>
        <v>330.81</v>
      </c>
      <c r="Q4929" s="0" t="n">
        <f aca="false">MAX(0,F4929-H4929-K4929-L4929)</f>
        <v>0</v>
      </c>
    </row>
    <row r="4930" customFormat="false" ht="15" hidden="false" customHeight="false" outlineLevel="0" collapsed="false">
      <c r="A4930" s="0" t="n">
        <f aca="false">'Profiles 8760'!A4919</f>
        <v>4917</v>
      </c>
      <c r="B4930" s="0" t="n">
        <f aca="false">'Profiles 8760'!B4919</f>
        <v>7</v>
      </c>
      <c r="C4930" s="0" t="n">
        <f aca="false">'Profiles 8760'!E4919</f>
        <v>1</v>
      </c>
      <c r="D4930" s="0" t="n">
        <f aca="false">'Profiles 8760'!F4919</f>
        <v>0</v>
      </c>
      <c r="E4930" s="0" t="n">
        <f aca="false">'Profiles 8760'!G4919</f>
        <v>0.359261</v>
      </c>
      <c r="F4930" s="0" t="n">
        <f aca="false">D4930*Assumptions!$C$11*$B$7+E4930*Assumptions!$C$12*$B$8</f>
        <v>14.6937749</v>
      </c>
      <c r="G4930" s="0" t="n">
        <f aca="false">C4930*Assumptions!$C$15</f>
        <v>200</v>
      </c>
      <c r="H4930" s="0" t="n">
        <f aca="false">MIN(F4930,G4930)</f>
        <v>14.6937749</v>
      </c>
      <c r="I4930" s="0" t="n">
        <f aca="false">IF(C4930=1,MIN(G4930-H4930,Assumptions!$C$13,P4929),0)</f>
        <v>180</v>
      </c>
      <c r="J4930" s="0" t="n">
        <f aca="false">H4930+I4930</f>
        <v>194.6937749</v>
      </c>
      <c r="K4930" s="0" t="n">
        <f aca="false">MIN(IF(C4930=1,F4930-H4930,F4930),Assumptions!$C$13,MAX(0,($B$5-P4929)/$B$6))</f>
        <v>0</v>
      </c>
      <c r="L4930" s="0" t="n">
        <f aca="false">IF(C4930=1,0,MIN(F4930-K4930,Assumptions!$C$15,MAX(0,$B$10-O4929-M4930)))</f>
        <v>0</v>
      </c>
      <c r="M4930" s="0" t="n">
        <f aca="false">'Profiles 8760'!H4919</f>
        <v>128000</v>
      </c>
      <c r="N4930" s="0" t="n">
        <f aca="false">J4930+L4930</f>
        <v>194.6937749</v>
      </c>
      <c r="O4930" s="0" t="n">
        <f aca="false">O4929+N4930</f>
        <v>462659.941643958</v>
      </c>
      <c r="P4930" s="0" t="n">
        <f aca="false">MIN($B$5,P4929+K4930*$B$6-I4930)</f>
        <v>150.81</v>
      </c>
      <c r="Q4930" s="0" t="n">
        <f aca="false">MAX(0,F4930-H4930-K4930-L4930)</f>
        <v>0</v>
      </c>
    </row>
    <row r="4931" customFormat="false" ht="15" hidden="false" customHeight="false" outlineLevel="0" collapsed="false">
      <c r="A4931" s="0" t="n">
        <f aca="false">'Profiles 8760'!A4920</f>
        <v>4918</v>
      </c>
      <c r="B4931" s="0" t="n">
        <f aca="false">'Profiles 8760'!B4920</f>
        <v>7</v>
      </c>
      <c r="C4931" s="0" t="n">
        <f aca="false">'Profiles 8760'!E4920</f>
        <v>0</v>
      </c>
      <c r="D4931" s="0" t="n">
        <f aca="false">'Profiles 8760'!F4920</f>
        <v>0</v>
      </c>
      <c r="E4931" s="0" t="n">
        <f aca="false">'Profiles 8760'!G4920</f>
        <v>0.345554</v>
      </c>
      <c r="F4931" s="0" t="n">
        <f aca="false">D4931*Assumptions!$C$11*$B$7+E4931*Assumptions!$C$12*$B$8</f>
        <v>14.1331586</v>
      </c>
      <c r="G4931" s="0" t="n">
        <f aca="false">C4931*Assumptions!$C$15</f>
        <v>0</v>
      </c>
      <c r="H4931" s="0" t="n">
        <f aca="false">MIN(F4931,G4931)</f>
        <v>0</v>
      </c>
      <c r="I4931" s="0" t="n">
        <f aca="false">IF(C4931=1,MIN(G4931-H4931,Assumptions!$C$13,P4930),0)</f>
        <v>0</v>
      </c>
      <c r="J4931" s="0" t="n">
        <f aca="false">H4931+I4931</f>
        <v>0</v>
      </c>
      <c r="K4931" s="0" t="n">
        <f aca="false">MIN(IF(C4931=1,F4931-H4931,F4931),Assumptions!$C$13,MAX(0,($B$5-P4930)/$B$6))</f>
        <v>14.1331586</v>
      </c>
      <c r="L4931" s="0" t="n">
        <f aca="false">IF(C4931=1,0,MIN(F4931-K4931,Assumptions!$C$15,MAX(0,$B$10-O4930-M4931)))</f>
        <v>0</v>
      </c>
      <c r="M4931" s="0" t="n">
        <f aca="false">'Profiles 8760'!H4920</f>
        <v>128000</v>
      </c>
      <c r="N4931" s="0" t="n">
        <f aca="false">J4931+L4931</f>
        <v>0</v>
      </c>
      <c r="O4931" s="0" t="n">
        <f aca="false">O4930+N4931</f>
        <v>462659.941643958</v>
      </c>
      <c r="P4931" s="0" t="n">
        <f aca="false">MIN($B$5,P4930+K4931*$B$6-I4931)</f>
        <v>163.06062187448</v>
      </c>
      <c r="Q4931" s="0" t="n">
        <f aca="false">MAX(0,F4931-H4931-K4931-L4931)</f>
        <v>0</v>
      </c>
    </row>
    <row r="4932" customFormat="false" ht="15" hidden="false" customHeight="false" outlineLevel="0" collapsed="false">
      <c r="A4932" s="0" t="n">
        <f aca="false">'Profiles 8760'!A4921</f>
        <v>4919</v>
      </c>
      <c r="B4932" s="0" t="n">
        <f aca="false">'Profiles 8760'!B4921</f>
        <v>7</v>
      </c>
      <c r="C4932" s="0" t="n">
        <f aca="false">'Profiles 8760'!E4921</f>
        <v>0</v>
      </c>
      <c r="D4932" s="0" t="n">
        <f aca="false">'Profiles 8760'!F4921</f>
        <v>0</v>
      </c>
      <c r="E4932" s="0" t="n">
        <f aca="false">'Profiles 8760'!G4921</f>
        <v>0.30095</v>
      </c>
      <c r="F4932" s="0" t="n">
        <f aca="false">D4932*Assumptions!$C$11*$B$7+E4932*Assumptions!$C$12*$B$8</f>
        <v>12.308855</v>
      </c>
      <c r="G4932" s="0" t="n">
        <f aca="false">C4932*Assumptions!$C$15</f>
        <v>0</v>
      </c>
      <c r="H4932" s="0" t="n">
        <f aca="false">MIN(F4932,G4932)</f>
        <v>0</v>
      </c>
      <c r="I4932" s="0" t="n">
        <f aca="false">IF(C4932=1,MIN(G4932-H4932,Assumptions!$C$13,P4931),0)</f>
        <v>0</v>
      </c>
      <c r="J4932" s="0" t="n">
        <f aca="false">H4932+I4932</f>
        <v>0</v>
      </c>
      <c r="K4932" s="0" t="n">
        <f aca="false">MIN(IF(C4932=1,F4932-H4932,F4932),Assumptions!$C$13,MAX(0,($B$5-P4931)/$B$6))</f>
        <v>12.308855</v>
      </c>
      <c r="L4932" s="0" t="n">
        <f aca="false">IF(C4932=1,0,MIN(F4932-K4932,Assumptions!$C$15,MAX(0,$B$10-O4931-M4932)))</f>
        <v>0</v>
      </c>
      <c r="M4932" s="0" t="n">
        <f aca="false">'Profiles 8760'!H4921</f>
        <v>128000</v>
      </c>
      <c r="N4932" s="0" t="n">
        <f aca="false">J4932+L4932</f>
        <v>0</v>
      </c>
      <c r="O4932" s="0" t="n">
        <f aca="false">O4931+N4932</f>
        <v>462659.941643958</v>
      </c>
      <c r="P4932" s="0" t="n">
        <f aca="false">MIN($B$5,P4931+K4932*$B$6-I4932)</f>
        <v>173.72993738848</v>
      </c>
      <c r="Q4932" s="0" t="n">
        <f aca="false">MAX(0,F4932-H4932-K4932-L4932)</f>
        <v>0</v>
      </c>
    </row>
    <row r="4933" customFormat="false" ht="15" hidden="false" customHeight="false" outlineLevel="0" collapsed="false">
      <c r="A4933" s="0" t="n">
        <f aca="false">'Profiles 8760'!A4922</f>
        <v>4920</v>
      </c>
      <c r="B4933" s="0" t="n">
        <f aca="false">'Profiles 8760'!B4922</f>
        <v>7</v>
      </c>
      <c r="C4933" s="0" t="n">
        <f aca="false">'Profiles 8760'!E4922</f>
        <v>0</v>
      </c>
      <c r="D4933" s="0" t="n">
        <f aca="false">'Profiles 8760'!F4922</f>
        <v>0</v>
      </c>
      <c r="E4933" s="0" t="n">
        <f aca="false">'Profiles 8760'!G4922</f>
        <v>0.324512</v>
      </c>
      <c r="F4933" s="0" t="n">
        <f aca="false">D4933*Assumptions!$C$11*$B$7+E4933*Assumptions!$C$12*$B$8</f>
        <v>13.2725408</v>
      </c>
      <c r="G4933" s="0" t="n">
        <f aca="false">C4933*Assumptions!$C$15</f>
        <v>0</v>
      </c>
      <c r="H4933" s="0" t="n">
        <f aca="false">MIN(F4933,G4933)</f>
        <v>0</v>
      </c>
      <c r="I4933" s="0" t="n">
        <f aca="false">IF(C4933=1,MIN(G4933-H4933,Assumptions!$C$13,P4932),0)</f>
        <v>0</v>
      </c>
      <c r="J4933" s="0" t="n">
        <f aca="false">H4933+I4933</f>
        <v>0</v>
      </c>
      <c r="K4933" s="0" t="n">
        <f aca="false">MIN(IF(C4933=1,F4933-H4933,F4933),Assumptions!$C$13,MAX(0,($B$5-P4932)/$B$6))</f>
        <v>13.2725408</v>
      </c>
      <c r="L4933" s="0" t="n">
        <f aca="false">IF(C4933=1,0,MIN(F4933-K4933,Assumptions!$C$15,MAX(0,$B$10-O4932-M4933)))</f>
        <v>0</v>
      </c>
      <c r="M4933" s="0" t="n">
        <f aca="false">'Profiles 8760'!H4922</f>
        <v>128000</v>
      </c>
      <c r="N4933" s="0" t="n">
        <f aca="false">J4933+L4933</f>
        <v>0</v>
      </c>
      <c r="O4933" s="0" t="n">
        <f aca="false">O4932+N4933</f>
        <v>462659.941643958</v>
      </c>
      <c r="P4933" s="0" t="n">
        <f aca="false">MIN($B$5,P4932+K4933*$B$6-I4933)</f>
        <v>185.23457575392</v>
      </c>
      <c r="Q4933" s="0" t="n">
        <f aca="false">MAX(0,F4933-H4933-K4933-L4933)</f>
        <v>0</v>
      </c>
    </row>
    <row r="4934" customFormat="false" ht="15" hidden="false" customHeight="false" outlineLevel="0" collapsed="false">
      <c r="A4934" s="0" t="n">
        <f aca="false">'Profiles 8760'!A4923</f>
        <v>4921</v>
      </c>
      <c r="B4934" s="0" t="n">
        <f aca="false">'Profiles 8760'!B4923</f>
        <v>7</v>
      </c>
      <c r="C4934" s="0" t="n">
        <f aca="false">'Profiles 8760'!E4923</f>
        <v>0</v>
      </c>
      <c r="D4934" s="0" t="n">
        <f aca="false">'Profiles 8760'!F4923</f>
        <v>0</v>
      </c>
      <c r="E4934" s="0" t="n">
        <f aca="false">'Profiles 8760'!G4923</f>
        <v>0.211424</v>
      </c>
      <c r="F4934" s="0" t="n">
        <f aca="false">D4934*Assumptions!$C$11*$B$7+E4934*Assumptions!$C$12*$B$8</f>
        <v>8.6472416</v>
      </c>
      <c r="G4934" s="0" t="n">
        <f aca="false">C4934*Assumptions!$C$15</f>
        <v>0</v>
      </c>
      <c r="H4934" s="0" t="n">
        <f aca="false">MIN(F4934,G4934)</f>
        <v>0</v>
      </c>
      <c r="I4934" s="0" t="n">
        <f aca="false">IF(C4934=1,MIN(G4934-H4934,Assumptions!$C$13,P4933),0)</f>
        <v>0</v>
      </c>
      <c r="J4934" s="0" t="n">
        <f aca="false">H4934+I4934</f>
        <v>0</v>
      </c>
      <c r="K4934" s="0" t="n">
        <f aca="false">MIN(IF(C4934=1,F4934-H4934,F4934),Assumptions!$C$13,MAX(0,($B$5-P4933)/$B$6))</f>
        <v>8.6472416</v>
      </c>
      <c r="L4934" s="0" t="n">
        <f aca="false">IF(C4934=1,0,MIN(F4934-K4934,Assumptions!$C$15,MAX(0,$B$10-O4933-M4934)))</f>
        <v>0</v>
      </c>
      <c r="M4934" s="0" t="n">
        <f aca="false">'Profiles 8760'!H4923</f>
        <v>128000</v>
      </c>
      <c r="N4934" s="0" t="n">
        <f aca="false">J4934+L4934</f>
        <v>0</v>
      </c>
      <c r="O4934" s="0" t="n">
        <f aca="false">O4933+N4934</f>
        <v>462659.941643958</v>
      </c>
      <c r="P4934" s="0" t="n">
        <f aca="false">MIN($B$5,P4933+K4934*$B$6-I4934)</f>
        <v>192.7300047728</v>
      </c>
      <c r="Q4934" s="0" t="n">
        <f aca="false">MAX(0,F4934-H4934-K4934-L4934)</f>
        <v>0</v>
      </c>
    </row>
    <row r="4935" customFormat="false" ht="15" hidden="false" customHeight="false" outlineLevel="0" collapsed="false">
      <c r="A4935" s="0" t="n">
        <f aca="false">'Profiles 8760'!A4924</f>
        <v>4922</v>
      </c>
      <c r="B4935" s="0" t="n">
        <f aca="false">'Profiles 8760'!B4924</f>
        <v>7</v>
      </c>
      <c r="C4935" s="0" t="n">
        <f aca="false">'Profiles 8760'!E4924</f>
        <v>0</v>
      </c>
      <c r="D4935" s="0" t="n">
        <f aca="false">'Profiles 8760'!F4924</f>
        <v>0</v>
      </c>
      <c r="E4935" s="0" t="n">
        <f aca="false">'Profiles 8760'!G4924</f>
        <v>0.260754</v>
      </c>
      <c r="F4935" s="0" t="n">
        <f aca="false">D4935*Assumptions!$C$11*$B$7+E4935*Assumptions!$C$12*$B$8</f>
        <v>10.6648386</v>
      </c>
      <c r="G4935" s="0" t="n">
        <f aca="false">C4935*Assumptions!$C$15</f>
        <v>0</v>
      </c>
      <c r="H4935" s="0" t="n">
        <f aca="false">MIN(F4935,G4935)</f>
        <v>0</v>
      </c>
      <c r="I4935" s="0" t="n">
        <f aca="false">IF(C4935=1,MIN(G4935-H4935,Assumptions!$C$13,P4934),0)</f>
        <v>0</v>
      </c>
      <c r="J4935" s="0" t="n">
        <f aca="false">H4935+I4935</f>
        <v>0</v>
      </c>
      <c r="K4935" s="0" t="n">
        <f aca="false">MIN(IF(C4935=1,F4935-H4935,F4935),Assumptions!$C$13,MAX(0,($B$5-P4934)/$B$6))</f>
        <v>10.6648386</v>
      </c>
      <c r="L4935" s="0" t="n">
        <f aca="false">IF(C4935=1,0,MIN(F4935-K4935,Assumptions!$C$15,MAX(0,$B$10-O4934-M4935)))</f>
        <v>0</v>
      </c>
      <c r="M4935" s="0" t="n">
        <f aca="false">'Profiles 8760'!H4924</f>
        <v>128000</v>
      </c>
      <c r="N4935" s="0" t="n">
        <f aca="false">J4935+L4935</f>
        <v>0</v>
      </c>
      <c r="O4935" s="0" t="n">
        <f aca="false">O4934+N4935</f>
        <v>462659.941643958</v>
      </c>
      <c r="P4935" s="0" t="n">
        <f aca="false">MIN($B$5,P4934+K4935*$B$6-I4935)</f>
        <v>201.97428687128</v>
      </c>
      <c r="Q4935" s="0" t="n">
        <f aca="false">MAX(0,F4935-H4935-K4935-L4935)</f>
        <v>0</v>
      </c>
    </row>
    <row r="4936" customFormat="false" ht="15" hidden="false" customHeight="false" outlineLevel="0" collapsed="false">
      <c r="A4936" s="0" t="n">
        <f aca="false">'Profiles 8760'!A4925</f>
        <v>4923</v>
      </c>
      <c r="B4936" s="0" t="n">
        <f aca="false">'Profiles 8760'!B4925</f>
        <v>7</v>
      </c>
      <c r="C4936" s="0" t="n">
        <f aca="false">'Profiles 8760'!E4925</f>
        <v>0</v>
      </c>
      <c r="D4936" s="0" t="n">
        <f aca="false">'Profiles 8760'!F4925</f>
        <v>0</v>
      </c>
      <c r="E4936" s="0" t="n">
        <f aca="false">'Profiles 8760'!G4925</f>
        <v>0.220035</v>
      </c>
      <c r="F4936" s="0" t="n">
        <f aca="false">D4936*Assumptions!$C$11*$B$7+E4936*Assumptions!$C$12*$B$8</f>
        <v>8.9994315</v>
      </c>
      <c r="G4936" s="0" t="n">
        <f aca="false">C4936*Assumptions!$C$15</f>
        <v>0</v>
      </c>
      <c r="H4936" s="0" t="n">
        <f aca="false">MIN(F4936,G4936)</f>
        <v>0</v>
      </c>
      <c r="I4936" s="0" t="n">
        <f aca="false">IF(C4936=1,MIN(G4936-H4936,Assumptions!$C$13,P4935),0)</f>
        <v>0</v>
      </c>
      <c r="J4936" s="0" t="n">
        <f aca="false">H4936+I4936</f>
        <v>0</v>
      </c>
      <c r="K4936" s="0" t="n">
        <f aca="false">MIN(IF(C4936=1,F4936-H4936,F4936),Assumptions!$C$13,MAX(0,($B$5-P4935)/$B$6))</f>
        <v>8.9994315</v>
      </c>
      <c r="L4936" s="0" t="n">
        <f aca="false">IF(C4936=1,0,MIN(F4936-K4936,Assumptions!$C$15,MAX(0,$B$10-O4935-M4936)))</f>
        <v>0</v>
      </c>
      <c r="M4936" s="0" t="n">
        <f aca="false">'Profiles 8760'!H4925</f>
        <v>128000</v>
      </c>
      <c r="N4936" s="0" t="n">
        <f aca="false">J4936+L4936</f>
        <v>0</v>
      </c>
      <c r="O4936" s="0" t="n">
        <f aca="false">O4935+N4936</f>
        <v>462659.941643958</v>
      </c>
      <c r="P4936" s="0" t="n">
        <f aca="false">MIN($B$5,P4935+K4936*$B$6-I4936)</f>
        <v>209.77499409548</v>
      </c>
      <c r="Q4936" s="0" t="n">
        <f aca="false">MAX(0,F4936-H4936-K4936-L4936)</f>
        <v>0</v>
      </c>
    </row>
    <row r="4937" customFormat="false" ht="15" hidden="false" customHeight="false" outlineLevel="0" collapsed="false">
      <c r="A4937" s="0" t="n">
        <f aca="false">'Profiles 8760'!A4926</f>
        <v>4924</v>
      </c>
      <c r="B4937" s="0" t="n">
        <f aca="false">'Profiles 8760'!B4926</f>
        <v>7</v>
      </c>
      <c r="C4937" s="0" t="n">
        <f aca="false">'Profiles 8760'!E4926</f>
        <v>0</v>
      </c>
      <c r="D4937" s="0" t="n">
        <f aca="false">'Profiles 8760'!F4926</f>
        <v>0</v>
      </c>
      <c r="E4937" s="0" t="n">
        <f aca="false">'Profiles 8760'!G4926</f>
        <v>0.244024</v>
      </c>
      <c r="F4937" s="0" t="n">
        <f aca="false">D4937*Assumptions!$C$11*$B$7+E4937*Assumptions!$C$12*$B$8</f>
        <v>9.9805816</v>
      </c>
      <c r="G4937" s="0" t="n">
        <f aca="false">C4937*Assumptions!$C$15</f>
        <v>0</v>
      </c>
      <c r="H4937" s="0" t="n">
        <f aca="false">MIN(F4937,G4937)</f>
        <v>0</v>
      </c>
      <c r="I4937" s="0" t="n">
        <f aca="false">IF(C4937=1,MIN(G4937-H4937,Assumptions!$C$13,P4936),0)</f>
        <v>0</v>
      </c>
      <c r="J4937" s="0" t="n">
        <f aca="false">H4937+I4937</f>
        <v>0</v>
      </c>
      <c r="K4937" s="0" t="n">
        <f aca="false">MIN(IF(C4937=1,F4937-H4937,F4937),Assumptions!$C$13,MAX(0,($B$5-P4936)/$B$6))</f>
        <v>9.9805816</v>
      </c>
      <c r="L4937" s="0" t="n">
        <f aca="false">IF(C4937=1,0,MIN(F4937-K4937,Assumptions!$C$15,MAX(0,$B$10-O4936-M4937)))</f>
        <v>0</v>
      </c>
      <c r="M4937" s="0" t="n">
        <f aca="false">'Profiles 8760'!H4926</f>
        <v>128000</v>
      </c>
      <c r="N4937" s="0" t="n">
        <f aca="false">J4937+L4937</f>
        <v>0</v>
      </c>
      <c r="O4937" s="0" t="n">
        <f aca="false">O4936+N4937</f>
        <v>462659.941643958</v>
      </c>
      <c r="P4937" s="0" t="n">
        <f aca="false">MIN($B$5,P4936+K4937*$B$6-I4937)</f>
        <v>218.42616222636</v>
      </c>
      <c r="Q4937" s="0" t="n">
        <f aca="false">MAX(0,F4937-H4937-K4937-L4937)</f>
        <v>0</v>
      </c>
    </row>
    <row r="4938" customFormat="false" ht="15" hidden="false" customHeight="false" outlineLevel="0" collapsed="false">
      <c r="A4938" s="0" t="n">
        <f aca="false">'Profiles 8760'!A4927</f>
        <v>4925</v>
      </c>
      <c r="B4938" s="0" t="n">
        <f aca="false">'Profiles 8760'!B4927</f>
        <v>7</v>
      </c>
      <c r="C4938" s="0" t="n">
        <f aca="false">'Profiles 8760'!E4927</f>
        <v>0</v>
      </c>
      <c r="D4938" s="0" t="n">
        <f aca="false">'Profiles 8760'!F4927</f>
        <v>0</v>
      </c>
      <c r="E4938" s="0" t="n">
        <f aca="false">'Profiles 8760'!G4927</f>
        <v>0.267475</v>
      </c>
      <c r="F4938" s="0" t="n">
        <f aca="false">D4938*Assumptions!$C$11*$B$7+E4938*Assumptions!$C$12*$B$8</f>
        <v>10.9397275</v>
      </c>
      <c r="G4938" s="0" t="n">
        <f aca="false">C4938*Assumptions!$C$15</f>
        <v>0</v>
      </c>
      <c r="H4938" s="0" t="n">
        <f aca="false">MIN(F4938,G4938)</f>
        <v>0</v>
      </c>
      <c r="I4938" s="0" t="n">
        <f aca="false">IF(C4938=1,MIN(G4938-H4938,Assumptions!$C$13,P4937),0)</f>
        <v>0</v>
      </c>
      <c r="J4938" s="0" t="n">
        <f aca="false">H4938+I4938</f>
        <v>0</v>
      </c>
      <c r="K4938" s="0" t="n">
        <f aca="false">MIN(IF(C4938=1,F4938-H4938,F4938),Assumptions!$C$13,MAX(0,($B$5-P4937)/$B$6))</f>
        <v>10.9397275</v>
      </c>
      <c r="L4938" s="0" t="n">
        <f aca="false">IF(C4938=1,0,MIN(F4938-K4938,Assumptions!$C$15,MAX(0,$B$10-O4937-M4938)))</f>
        <v>0</v>
      </c>
      <c r="M4938" s="0" t="n">
        <f aca="false">'Profiles 8760'!H4927</f>
        <v>128000</v>
      </c>
      <c r="N4938" s="0" t="n">
        <f aca="false">J4938+L4938</f>
        <v>0</v>
      </c>
      <c r="O4938" s="0" t="n">
        <f aca="false">O4937+N4938</f>
        <v>462659.941643958</v>
      </c>
      <c r="P4938" s="0" t="n">
        <f aca="false">MIN($B$5,P4937+K4938*$B$6-I4938)</f>
        <v>227.90871802336</v>
      </c>
      <c r="Q4938" s="0" t="n">
        <f aca="false">MAX(0,F4938-H4938-K4938-L4938)</f>
        <v>0</v>
      </c>
    </row>
    <row r="4939" customFormat="false" ht="15" hidden="false" customHeight="false" outlineLevel="0" collapsed="false">
      <c r="A4939" s="0" t="n">
        <f aca="false">'Profiles 8760'!A4928</f>
        <v>4926</v>
      </c>
      <c r="B4939" s="0" t="n">
        <f aca="false">'Profiles 8760'!B4928</f>
        <v>7</v>
      </c>
      <c r="C4939" s="0" t="n">
        <f aca="false">'Profiles 8760'!E4928</f>
        <v>0</v>
      </c>
      <c r="D4939" s="0" t="n">
        <f aca="false">'Profiles 8760'!F4928</f>
        <v>0</v>
      </c>
      <c r="E4939" s="0" t="n">
        <f aca="false">'Profiles 8760'!G4928</f>
        <v>0.257924</v>
      </c>
      <c r="F4939" s="0" t="n">
        <f aca="false">D4939*Assumptions!$C$11*$B$7+E4939*Assumptions!$C$12*$B$8</f>
        <v>10.5490916</v>
      </c>
      <c r="G4939" s="0" t="n">
        <f aca="false">C4939*Assumptions!$C$15</f>
        <v>0</v>
      </c>
      <c r="H4939" s="0" t="n">
        <f aca="false">MIN(F4939,G4939)</f>
        <v>0</v>
      </c>
      <c r="I4939" s="0" t="n">
        <f aca="false">IF(C4939=1,MIN(G4939-H4939,Assumptions!$C$13,P4938),0)</f>
        <v>0</v>
      </c>
      <c r="J4939" s="0" t="n">
        <f aca="false">H4939+I4939</f>
        <v>0</v>
      </c>
      <c r="K4939" s="0" t="n">
        <f aca="false">MIN(IF(C4939=1,F4939-H4939,F4939),Assumptions!$C$13,MAX(0,($B$5-P4938)/$B$6))</f>
        <v>10.5490916</v>
      </c>
      <c r="L4939" s="0" t="n">
        <f aca="false">IF(C4939=1,0,MIN(F4939-K4939,Assumptions!$C$15,MAX(0,$B$10-O4938-M4939)))</f>
        <v>0</v>
      </c>
      <c r="M4939" s="0" t="n">
        <f aca="false">'Profiles 8760'!H4928</f>
        <v>128000</v>
      </c>
      <c r="N4939" s="0" t="n">
        <f aca="false">J4939+L4939</f>
        <v>0</v>
      </c>
      <c r="O4939" s="0" t="n">
        <f aca="false">O4938+N4939</f>
        <v>462659.941643958</v>
      </c>
      <c r="P4939" s="0" t="n">
        <f aca="false">MIN($B$5,P4938+K4939*$B$6-I4939)</f>
        <v>237.05267062224</v>
      </c>
      <c r="Q4939" s="0" t="n">
        <f aca="false">MAX(0,F4939-H4939-K4939-L4939)</f>
        <v>0</v>
      </c>
    </row>
    <row r="4940" customFormat="false" ht="15" hidden="false" customHeight="false" outlineLevel="0" collapsed="false">
      <c r="A4940" s="0" t="n">
        <f aca="false">'Profiles 8760'!A4929</f>
        <v>4927</v>
      </c>
      <c r="B4940" s="0" t="n">
        <f aca="false">'Profiles 8760'!B4929</f>
        <v>7</v>
      </c>
      <c r="C4940" s="0" t="n">
        <f aca="false">'Profiles 8760'!E4929</f>
        <v>0</v>
      </c>
      <c r="D4940" s="0" t="n">
        <f aca="false">'Profiles 8760'!F4929</f>
        <v>0.093275</v>
      </c>
      <c r="E4940" s="0" t="n">
        <f aca="false">'Profiles 8760'!G4929</f>
        <v>0.222809</v>
      </c>
      <c r="F4940" s="0" t="n">
        <f aca="false">D4940*Assumptions!$C$11*$B$7+E4940*Assumptions!$C$12*$B$8</f>
        <v>36.0507081</v>
      </c>
      <c r="G4940" s="0" t="n">
        <f aca="false">C4940*Assumptions!$C$15</f>
        <v>0</v>
      </c>
      <c r="H4940" s="0" t="n">
        <f aca="false">MIN(F4940,G4940)</f>
        <v>0</v>
      </c>
      <c r="I4940" s="0" t="n">
        <f aca="false">IF(C4940=1,MIN(G4940-H4940,Assumptions!$C$13,P4939),0)</f>
        <v>0</v>
      </c>
      <c r="J4940" s="0" t="n">
        <f aca="false">H4940+I4940</f>
        <v>0</v>
      </c>
      <c r="K4940" s="0" t="n">
        <f aca="false">MIN(IF(C4940=1,F4940-H4940,F4940),Assumptions!$C$13,MAX(0,($B$5-P4939)/$B$6))</f>
        <v>36.0507081</v>
      </c>
      <c r="L4940" s="0" t="n">
        <f aca="false">IF(C4940=1,0,MIN(F4940-K4940,Assumptions!$C$15,MAX(0,$B$10-O4939-M4940)))</f>
        <v>0</v>
      </c>
      <c r="M4940" s="0" t="n">
        <f aca="false">'Profiles 8760'!H4929</f>
        <v>128000</v>
      </c>
      <c r="N4940" s="0" t="n">
        <f aca="false">J4940+L4940</f>
        <v>0</v>
      </c>
      <c r="O4940" s="0" t="n">
        <f aca="false">O4939+N4940</f>
        <v>462659.941643958</v>
      </c>
      <c r="P4940" s="0" t="n">
        <f aca="false">MIN($B$5,P4939+K4940*$B$6-I4940)</f>
        <v>268.30142440332</v>
      </c>
      <c r="Q4940" s="0" t="n">
        <f aca="false">MAX(0,F4940-H4940-K4940-L4940)</f>
        <v>0</v>
      </c>
    </row>
    <row r="4941" customFormat="false" ht="15" hidden="false" customHeight="false" outlineLevel="0" collapsed="false">
      <c r="A4941" s="0" t="n">
        <f aca="false">'Profiles 8760'!A4930</f>
        <v>4928</v>
      </c>
      <c r="B4941" s="0" t="n">
        <f aca="false">'Profiles 8760'!B4930</f>
        <v>7</v>
      </c>
      <c r="C4941" s="0" t="n">
        <f aca="false">'Profiles 8760'!E4930</f>
        <v>1</v>
      </c>
      <c r="D4941" s="0" t="n">
        <f aca="false">'Profiles 8760'!F4930</f>
        <v>0.299928</v>
      </c>
      <c r="E4941" s="0" t="n">
        <f aca="false">'Profiles 8760'!G4930</f>
        <v>0.342516</v>
      </c>
      <c r="F4941" s="0" t="n">
        <f aca="false">D4941*Assumptions!$C$11*$B$7+E4941*Assumptions!$C$12*$B$8</f>
        <v>100.6281108</v>
      </c>
      <c r="G4941" s="0" t="n">
        <f aca="false">C4941*Assumptions!$C$15</f>
        <v>200</v>
      </c>
      <c r="H4941" s="0" t="n">
        <f aca="false">MIN(F4941,G4941)</f>
        <v>100.6281108</v>
      </c>
      <c r="I4941" s="0" t="n">
        <f aca="false">IF(C4941=1,MIN(G4941-H4941,Assumptions!$C$13,P4940),0)</f>
        <v>99.3718892</v>
      </c>
      <c r="J4941" s="0" t="n">
        <f aca="false">H4941+I4941</f>
        <v>200</v>
      </c>
      <c r="K4941" s="0" t="n">
        <f aca="false">MIN(IF(C4941=1,F4941-H4941,F4941),Assumptions!$C$13,MAX(0,($B$5-P4940)/$B$6))</f>
        <v>0</v>
      </c>
      <c r="L4941" s="0" t="n">
        <f aca="false">IF(C4941=1,0,MIN(F4941-K4941,Assumptions!$C$15,MAX(0,$B$10-O4940-M4941)))</f>
        <v>0</v>
      </c>
      <c r="M4941" s="0" t="n">
        <f aca="false">'Profiles 8760'!H4930</f>
        <v>127800</v>
      </c>
      <c r="N4941" s="0" t="n">
        <f aca="false">J4941+L4941</f>
        <v>200</v>
      </c>
      <c r="O4941" s="0" t="n">
        <f aca="false">O4940+N4941</f>
        <v>462859.941643958</v>
      </c>
      <c r="P4941" s="0" t="n">
        <f aca="false">MIN($B$5,P4940+K4941*$B$6-I4941)</f>
        <v>168.92953520332</v>
      </c>
      <c r="Q4941" s="0" t="n">
        <f aca="false">MAX(0,F4941-H4941-K4941-L4941)</f>
        <v>0</v>
      </c>
    </row>
    <row r="4942" customFormat="false" ht="15" hidden="false" customHeight="false" outlineLevel="0" collapsed="false">
      <c r="A4942" s="0" t="n">
        <f aca="false">'Profiles 8760'!A4931</f>
        <v>4929</v>
      </c>
      <c r="B4942" s="0" t="n">
        <f aca="false">'Profiles 8760'!B4931</f>
        <v>7</v>
      </c>
      <c r="C4942" s="0" t="n">
        <f aca="false">'Profiles 8760'!E4931</f>
        <v>1</v>
      </c>
      <c r="D4942" s="0" t="n">
        <f aca="false">'Profiles 8760'!F4931</f>
        <v>0.529866</v>
      </c>
      <c r="E4942" s="0" t="n">
        <f aca="false">'Profiles 8760'!G4931</f>
        <v>0.40088</v>
      </c>
      <c r="F4942" s="0" t="n">
        <f aca="false">D4942*Assumptions!$C$11*$B$7+E4942*Assumptions!$C$12*$B$8</f>
        <v>169.4212928</v>
      </c>
      <c r="G4942" s="0" t="n">
        <f aca="false">C4942*Assumptions!$C$15</f>
        <v>200</v>
      </c>
      <c r="H4942" s="0" t="n">
        <f aca="false">MIN(F4942,G4942)</f>
        <v>169.4212928</v>
      </c>
      <c r="I4942" s="0" t="n">
        <f aca="false">IF(C4942=1,MIN(G4942-H4942,Assumptions!$C$13,P4941),0)</f>
        <v>30.5787072</v>
      </c>
      <c r="J4942" s="0" t="n">
        <f aca="false">H4942+I4942</f>
        <v>200</v>
      </c>
      <c r="K4942" s="0" t="n">
        <f aca="false">MIN(IF(C4942=1,F4942-H4942,F4942),Assumptions!$C$13,MAX(0,($B$5-P4941)/$B$6))</f>
        <v>0</v>
      </c>
      <c r="L4942" s="0" t="n">
        <f aca="false">IF(C4942=1,0,MIN(F4942-K4942,Assumptions!$C$15,MAX(0,$B$10-O4941-M4942)))</f>
        <v>0</v>
      </c>
      <c r="M4942" s="0" t="n">
        <f aca="false">'Profiles 8760'!H4931</f>
        <v>127600</v>
      </c>
      <c r="N4942" s="0" t="n">
        <f aca="false">J4942+L4942</f>
        <v>200</v>
      </c>
      <c r="O4942" s="0" t="n">
        <f aca="false">O4941+N4942</f>
        <v>463059.941643958</v>
      </c>
      <c r="P4942" s="0" t="n">
        <f aca="false">MIN($B$5,P4941+K4942*$B$6-I4942)</f>
        <v>138.35082800332</v>
      </c>
      <c r="Q4942" s="0" t="n">
        <f aca="false">MAX(0,F4942-H4942-K4942-L4942)</f>
        <v>0</v>
      </c>
    </row>
    <row r="4943" customFormat="false" ht="15" hidden="false" customHeight="false" outlineLevel="0" collapsed="false">
      <c r="A4943" s="0" t="n">
        <f aca="false">'Profiles 8760'!A4932</f>
        <v>4930</v>
      </c>
      <c r="B4943" s="0" t="n">
        <f aca="false">'Profiles 8760'!B4932</f>
        <v>7</v>
      </c>
      <c r="C4943" s="0" t="n">
        <f aca="false">'Profiles 8760'!E4932</f>
        <v>0</v>
      </c>
      <c r="D4943" s="0" t="n">
        <f aca="false">'Profiles 8760'!F4932</f>
        <v>0.746658</v>
      </c>
      <c r="E4943" s="0" t="n">
        <f aca="false">'Profiles 8760'!G4932</f>
        <v>0.461381</v>
      </c>
      <c r="F4943" s="0" t="n">
        <f aca="false">D4943*Assumptions!$C$11*$B$7+E4943*Assumptions!$C$12*$B$8</f>
        <v>234.5053133</v>
      </c>
      <c r="G4943" s="0" t="n">
        <f aca="false">C4943*Assumptions!$C$15</f>
        <v>0</v>
      </c>
      <c r="H4943" s="0" t="n">
        <f aca="false">MIN(F4943,G4943)</f>
        <v>0</v>
      </c>
      <c r="I4943" s="0" t="n">
        <f aca="false">IF(C4943=1,MIN(G4943-H4943,Assumptions!$C$13,P4942),0)</f>
        <v>0</v>
      </c>
      <c r="J4943" s="0" t="n">
        <f aca="false">H4943+I4943</f>
        <v>0</v>
      </c>
      <c r="K4943" s="0" t="n">
        <f aca="false">MIN(IF(C4943=1,F4943-H4943,F4943),Assumptions!$C$13,MAX(0,($B$5-P4942)/$B$6))</f>
        <v>180</v>
      </c>
      <c r="L4943" s="0" t="n">
        <f aca="false">IF(C4943=1,0,MIN(F4943-K4943,Assumptions!$C$15,MAX(0,$B$10-O4942-M4943)))</f>
        <v>54.5053133</v>
      </c>
      <c r="M4943" s="0" t="n">
        <f aca="false">'Profiles 8760'!H4932</f>
        <v>127600</v>
      </c>
      <c r="N4943" s="0" t="n">
        <f aca="false">J4943+L4943</f>
        <v>54.5053133</v>
      </c>
      <c r="O4943" s="0" t="n">
        <f aca="false">O4942+N4943</f>
        <v>463114.446957258</v>
      </c>
      <c r="P4943" s="0" t="n">
        <f aca="false">MIN($B$5,P4942+K4943*$B$6-I4943)</f>
        <v>294.37482800332</v>
      </c>
      <c r="Q4943" s="0" t="n">
        <f aca="false">MAX(0,F4943-H4943-K4943-L4943)</f>
        <v>0</v>
      </c>
    </row>
    <row r="4944" customFormat="false" ht="15" hidden="false" customHeight="false" outlineLevel="0" collapsed="false">
      <c r="A4944" s="0" t="n">
        <f aca="false">'Profiles 8760'!A4933</f>
        <v>4931</v>
      </c>
      <c r="B4944" s="0" t="n">
        <f aca="false">'Profiles 8760'!B4933</f>
        <v>7</v>
      </c>
      <c r="C4944" s="0" t="n">
        <f aca="false">'Profiles 8760'!E4933</f>
        <v>0</v>
      </c>
      <c r="D4944" s="0" t="n">
        <f aca="false">'Profiles 8760'!F4933</f>
        <v>0.922557</v>
      </c>
      <c r="E4944" s="0" t="n">
        <f aca="false">'Profiles 8760'!G4933</f>
        <v>0.455697</v>
      </c>
      <c r="F4944" s="0" t="n">
        <f aca="false">D4944*Assumptions!$C$11*$B$7+E4944*Assumptions!$C$12*$B$8</f>
        <v>285.0724689</v>
      </c>
      <c r="G4944" s="0" t="n">
        <f aca="false">C4944*Assumptions!$C$15</f>
        <v>0</v>
      </c>
      <c r="H4944" s="0" t="n">
        <f aca="false">MIN(F4944,G4944)</f>
        <v>0</v>
      </c>
      <c r="I4944" s="0" t="n">
        <f aca="false">IF(C4944=1,MIN(G4944-H4944,Assumptions!$C$13,P4943),0)</f>
        <v>0</v>
      </c>
      <c r="J4944" s="0" t="n">
        <f aca="false">H4944+I4944</f>
        <v>0</v>
      </c>
      <c r="K4944" s="0" t="n">
        <f aca="false">MIN(IF(C4944=1,F4944-H4944,F4944),Assumptions!$C$13,MAX(0,($B$5-P4943)/$B$6))</f>
        <v>180</v>
      </c>
      <c r="L4944" s="0" t="n">
        <f aca="false">IF(C4944=1,0,MIN(F4944-K4944,Assumptions!$C$15,MAX(0,$B$10-O4943-M4944)))</f>
        <v>105.0724689</v>
      </c>
      <c r="M4944" s="0" t="n">
        <f aca="false">'Profiles 8760'!H4933</f>
        <v>127600</v>
      </c>
      <c r="N4944" s="0" t="n">
        <f aca="false">J4944+L4944</f>
        <v>105.0724689</v>
      </c>
      <c r="O4944" s="0" t="n">
        <f aca="false">O4943+N4944</f>
        <v>463219.519426158</v>
      </c>
      <c r="P4944" s="0" t="n">
        <f aca="false">MIN($B$5,P4943+K4944*$B$6-I4944)</f>
        <v>450.39882800332</v>
      </c>
      <c r="Q4944" s="0" t="n">
        <f aca="false">MAX(0,F4944-H4944-K4944-L4944)</f>
        <v>0</v>
      </c>
    </row>
    <row r="4945" customFormat="false" ht="15" hidden="false" customHeight="false" outlineLevel="0" collapsed="false">
      <c r="A4945" s="0" t="n">
        <f aca="false">'Profiles 8760'!A4934</f>
        <v>4932</v>
      </c>
      <c r="B4945" s="0" t="n">
        <f aca="false">'Profiles 8760'!B4934</f>
        <v>7</v>
      </c>
      <c r="C4945" s="0" t="n">
        <f aca="false">'Profiles 8760'!E4934</f>
        <v>0</v>
      </c>
      <c r="D4945" s="0" t="n">
        <f aca="false">'Profiles 8760'!F4934</f>
        <v>1</v>
      </c>
      <c r="E4945" s="0" t="n">
        <f aca="false">'Profiles 8760'!G4934</f>
        <v>0.646739</v>
      </c>
      <c r="F4945" s="0" t="n">
        <f aca="false">D4945*Assumptions!$C$11*$B$7+E4945*Assumptions!$C$12*$B$8</f>
        <v>315.2516251</v>
      </c>
      <c r="G4945" s="0" t="n">
        <f aca="false">C4945*Assumptions!$C$15</f>
        <v>0</v>
      </c>
      <c r="H4945" s="0" t="n">
        <f aca="false">MIN(F4945,G4945)</f>
        <v>0</v>
      </c>
      <c r="I4945" s="0" t="n">
        <f aca="false">IF(C4945=1,MIN(G4945-H4945,Assumptions!$C$13,P4944),0)</f>
        <v>0</v>
      </c>
      <c r="J4945" s="0" t="n">
        <f aca="false">H4945+I4945</f>
        <v>0</v>
      </c>
      <c r="K4945" s="0" t="n">
        <f aca="false">MIN(IF(C4945=1,F4945-H4945,F4945),Assumptions!$C$13,MAX(0,($B$5-P4944)/$B$6))</f>
        <v>69.6944762305953</v>
      </c>
      <c r="L4945" s="0" t="n">
        <f aca="false">IF(C4945=1,0,MIN(F4945-K4945,Assumptions!$C$15,MAX(0,$B$10-O4944-M4945)))</f>
        <v>200</v>
      </c>
      <c r="M4945" s="0" t="n">
        <f aca="false">'Profiles 8760'!H4934</f>
        <v>127600</v>
      </c>
      <c r="N4945" s="0" t="n">
        <f aca="false">J4945+L4945</f>
        <v>200</v>
      </c>
      <c r="O4945" s="0" t="n">
        <f aca="false">O4944+N4945</f>
        <v>463419.519426158</v>
      </c>
      <c r="P4945" s="0" t="n">
        <f aca="false">MIN($B$5,P4944+K4945*$B$6-I4945)</f>
        <v>510.81</v>
      </c>
      <c r="Q4945" s="0" t="n">
        <f aca="false">MAX(0,F4945-H4945-K4945-L4945)</f>
        <v>45.5571488694048</v>
      </c>
    </row>
    <row r="4946" customFormat="false" ht="15" hidden="false" customHeight="false" outlineLevel="0" collapsed="false">
      <c r="A4946" s="0" t="n">
        <f aca="false">'Profiles 8760'!A4935</f>
        <v>4933</v>
      </c>
      <c r="B4946" s="0" t="n">
        <f aca="false">'Profiles 8760'!B4935</f>
        <v>7</v>
      </c>
      <c r="C4946" s="0" t="n">
        <f aca="false">'Profiles 8760'!E4935</f>
        <v>0</v>
      </c>
      <c r="D4946" s="0" t="n">
        <f aca="false">'Profiles 8760'!F4935</f>
        <v>1</v>
      </c>
      <c r="E4946" s="0" t="n">
        <f aca="false">'Profiles 8760'!G4935</f>
        <v>0.875159</v>
      </c>
      <c r="F4946" s="0" t="n">
        <f aca="false">D4946*Assumptions!$C$11*$B$7+E4946*Assumptions!$C$12*$B$8</f>
        <v>324.5940031</v>
      </c>
      <c r="G4946" s="0" t="n">
        <f aca="false">C4946*Assumptions!$C$15</f>
        <v>0</v>
      </c>
      <c r="H4946" s="0" t="n">
        <f aca="false">MIN(F4946,G4946)</f>
        <v>0</v>
      </c>
      <c r="I4946" s="0" t="n">
        <f aca="false">IF(C4946=1,MIN(G4946-H4946,Assumptions!$C$13,P4945),0)</f>
        <v>0</v>
      </c>
      <c r="J4946" s="0" t="n">
        <f aca="false">H4946+I4946</f>
        <v>0</v>
      </c>
      <c r="K4946" s="0" t="n">
        <f aca="false">MIN(IF(C4946=1,F4946-H4946,F4946),Assumptions!$C$13,MAX(0,($B$5-P4945)/$B$6))</f>
        <v>0</v>
      </c>
      <c r="L4946" s="0" t="n">
        <f aca="false">IF(C4946=1,0,MIN(F4946-K4946,Assumptions!$C$15,MAX(0,$B$10-O4945-M4946)))</f>
        <v>200</v>
      </c>
      <c r="M4946" s="0" t="n">
        <f aca="false">'Profiles 8760'!H4935</f>
        <v>127600</v>
      </c>
      <c r="N4946" s="0" t="n">
        <f aca="false">J4946+L4946</f>
        <v>200</v>
      </c>
      <c r="O4946" s="0" t="n">
        <f aca="false">O4945+N4946</f>
        <v>463619.519426158</v>
      </c>
      <c r="P4946" s="0" t="n">
        <f aca="false">MIN($B$5,P4945+K4946*$B$6-I4946)</f>
        <v>510.81</v>
      </c>
      <c r="Q4946" s="0" t="n">
        <f aca="false">MAX(0,F4946-H4946-K4946-L4946)</f>
        <v>124.5940031</v>
      </c>
    </row>
    <row r="4947" customFormat="false" ht="15" hidden="false" customHeight="false" outlineLevel="0" collapsed="false">
      <c r="A4947" s="0" t="n">
        <f aca="false">'Profiles 8760'!A4936</f>
        <v>4934</v>
      </c>
      <c r="B4947" s="0" t="n">
        <f aca="false">'Profiles 8760'!B4936</f>
        <v>7</v>
      </c>
      <c r="C4947" s="0" t="n">
        <f aca="false">'Profiles 8760'!E4936</f>
        <v>0</v>
      </c>
      <c r="D4947" s="0" t="n">
        <f aca="false">'Profiles 8760'!F4936</f>
        <v>1</v>
      </c>
      <c r="E4947" s="0" t="n">
        <f aca="false">'Profiles 8760'!G4936</f>
        <v>0.982761</v>
      </c>
      <c r="F4947" s="0" t="n">
        <f aca="false">D4947*Assumptions!$C$11*$B$7+E4947*Assumptions!$C$12*$B$8</f>
        <v>328.9949249</v>
      </c>
      <c r="G4947" s="0" t="n">
        <f aca="false">C4947*Assumptions!$C$15</f>
        <v>0</v>
      </c>
      <c r="H4947" s="0" t="n">
        <f aca="false">MIN(F4947,G4947)</f>
        <v>0</v>
      </c>
      <c r="I4947" s="0" t="n">
        <f aca="false">IF(C4947=1,MIN(G4947-H4947,Assumptions!$C$13,P4946),0)</f>
        <v>0</v>
      </c>
      <c r="J4947" s="0" t="n">
        <f aca="false">H4947+I4947</f>
        <v>0</v>
      </c>
      <c r="K4947" s="0" t="n">
        <f aca="false">MIN(IF(C4947=1,F4947-H4947,F4947),Assumptions!$C$13,MAX(0,($B$5-P4946)/$B$6))</f>
        <v>0</v>
      </c>
      <c r="L4947" s="0" t="n">
        <f aca="false">IF(C4947=1,0,MIN(F4947-K4947,Assumptions!$C$15,MAX(0,$B$10-O4946-M4947)))</f>
        <v>200</v>
      </c>
      <c r="M4947" s="0" t="n">
        <f aca="false">'Profiles 8760'!H4936</f>
        <v>127600</v>
      </c>
      <c r="N4947" s="0" t="n">
        <f aca="false">J4947+L4947</f>
        <v>200</v>
      </c>
      <c r="O4947" s="0" t="n">
        <f aca="false">O4946+N4947</f>
        <v>463819.519426158</v>
      </c>
      <c r="P4947" s="0" t="n">
        <f aca="false">MIN($B$5,P4946+K4947*$B$6-I4947)</f>
        <v>510.81</v>
      </c>
      <c r="Q4947" s="0" t="n">
        <f aca="false">MAX(0,F4947-H4947-K4947-L4947)</f>
        <v>128.9949249</v>
      </c>
    </row>
    <row r="4948" customFormat="false" ht="15" hidden="false" customHeight="false" outlineLevel="0" collapsed="false">
      <c r="A4948" s="0" t="n">
        <f aca="false">'Profiles 8760'!A4937</f>
        <v>4935</v>
      </c>
      <c r="B4948" s="0" t="n">
        <f aca="false">'Profiles 8760'!B4937</f>
        <v>7</v>
      </c>
      <c r="C4948" s="0" t="n">
        <f aca="false">'Profiles 8760'!E4937</f>
        <v>0</v>
      </c>
      <c r="D4948" s="0" t="n">
        <f aca="false">'Profiles 8760'!F4937</f>
        <v>0.922557</v>
      </c>
      <c r="E4948" s="0" t="n">
        <f aca="false">'Profiles 8760'!G4937</f>
        <v>0.790917</v>
      </c>
      <c r="F4948" s="0" t="n">
        <f aca="false">D4948*Assumptions!$C$11*$B$7+E4948*Assumptions!$C$12*$B$8</f>
        <v>298.7829669</v>
      </c>
      <c r="G4948" s="0" t="n">
        <f aca="false">C4948*Assumptions!$C$15</f>
        <v>0</v>
      </c>
      <c r="H4948" s="0" t="n">
        <f aca="false">MIN(F4948,G4948)</f>
        <v>0</v>
      </c>
      <c r="I4948" s="0" t="n">
        <f aca="false">IF(C4948=1,MIN(G4948-H4948,Assumptions!$C$13,P4947),0)</f>
        <v>0</v>
      </c>
      <c r="J4948" s="0" t="n">
        <f aca="false">H4948+I4948</f>
        <v>0</v>
      </c>
      <c r="K4948" s="0" t="n">
        <f aca="false">MIN(IF(C4948=1,F4948-H4948,F4948),Assumptions!$C$13,MAX(0,($B$5-P4947)/$B$6))</f>
        <v>0</v>
      </c>
      <c r="L4948" s="0" t="n">
        <f aca="false">IF(C4948=1,0,MIN(F4948-K4948,Assumptions!$C$15,MAX(0,$B$10-O4947-M4948)))</f>
        <v>200</v>
      </c>
      <c r="M4948" s="0" t="n">
        <f aca="false">'Profiles 8760'!H4937</f>
        <v>127600</v>
      </c>
      <c r="N4948" s="0" t="n">
        <f aca="false">J4948+L4948</f>
        <v>200</v>
      </c>
      <c r="O4948" s="0" t="n">
        <f aca="false">O4947+N4948</f>
        <v>464019.519426158</v>
      </c>
      <c r="P4948" s="0" t="n">
        <f aca="false">MIN($B$5,P4947+K4948*$B$6-I4948)</f>
        <v>510.81</v>
      </c>
      <c r="Q4948" s="0" t="n">
        <f aca="false">MAX(0,F4948-H4948-K4948-L4948)</f>
        <v>98.7829669</v>
      </c>
    </row>
    <row r="4949" customFormat="false" ht="15" hidden="false" customHeight="false" outlineLevel="0" collapsed="false">
      <c r="A4949" s="0" t="n">
        <f aca="false">'Profiles 8760'!A4938</f>
        <v>4936</v>
      </c>
      <c r="B4949" s="0" t="n">
        <f aca="false">'Profiles 8760'!B4938</f>
        <v>7</v>
      </c>
      <c r="C4949" s="0" t="n">
        <f aca="false">'Profiles 8760'!E4938</f>
        <v>0</v>
      </c>
      <c r="D4949" s="0" t="n">
        <f aca="false">'Profiles 8760'!F4938</f>
        <v>0.746658</v>
      </c>
      <c r="E4949" s="0" t="n">
        <f aca="false">'Profiles 8760'!G4938</f>
        <v>0.521252</v>
      </c>
      <c r="F4949" s="0" t="n">
        <f aca="false">D4949*Assumptions!$C$11*$B$7+E4949*Assumptions!$C$12*$B$8</f>
        <v>236.9540372</v>
      </c>
      <c r="G4949" s="0" t="n">
        <f aca="false">C4949*Assumptions!$C$15</f>
        <v>0</v>
      </c>
      <c r="H4949" s="0" t="n">
        <f aca="false">MIN(F4949,G4949)</f>
        <v>0</v>
      </c>
      <c r="I4949" s="0" t="n">
        <f aca="false">IF(C4949=1,MIN(G4949-H4949,Assumptions!$C$13,P4948),0)</f>
        <v>0</v>
      </c>
      <c r="J4949" s="0" t="n">
        <f aca="false">H4949+I4949</f>
        <v>0</v>
      </c>
      <c r="K4949" s="0" t="n">
        <f aca="false">MIN(IF(C4949=1,F4949-H4949,F4949),Assumptions!$C$13,MAX(0,($B$5-P4948)/$B$6))</f>
        <v>0</v>
      </c>
      <c r="L4949" s="0" t="n">
        <f aca="false">IF(C4949=1,0,MIN(F4949-K4949,Assumptions!$C$15,MAX(0,$B$10-O4948-M4949)))</f>
        <v>200</v>
      </c>
      <c r="M4949" s="0" t="n">
        <f aca="false">'Profiles 8760'!H4938</f>
        <v>127600</v>
      </c>
      <c r="N4949" s="0" t="n">
        <f aca="false">J4949+L4949</f>
        <v>200</v>
      </c>
      <c r="O4949" s="0" t="n">
        <f aca="false">O4948+N4949</f>
        <v>464219.519426158</v>
      </c>
      <c r="P4949" s="0" t="n">
        <f aca="false">MIN($B$5,P4948+K4949*$B$6-I4949)</f>
        <v>510.81</v>
      </c>
      <c r="Q4949" s="0" t="n">
        <f aca="false">MAX(0,F4949-H4949-K4949-L4949)</f>
        <v>36.9540372</v>
      </c>
    </row>
    <row r="4950" customFormat="false" ht="15" hidden="false" customHeight="false" outlineLevel="0" collapsed="false">
      <c r="A4950" s="0" t="n">
        <f aca="false">'Profiles 8760'!A4939</f>
        <v>4937</v>
      </c>
      <c r="B4950" s="0" t="n">
        <f aca="false">'Profiles 8760'!B4939</f>
        <v>7</v>
      </c>
      <c r="C4950" s="0" t="n">
        <f aca="false">'Profiles 8760'!E4939</f>
        <v>0</v>
      </c>
      <c r="D4950" s="0" t="n">
        <f aca="false">'Profiles 8760'!F4939</f>
        <v>0.529866</v>
      </c>
      <c r="E4950" s="0" t="n">
        <f aca="false">'Profiles 8760'!G4939</f>
        <v>0.669038</v>
      </c>
      <c r="F4950" s="0" t="n">
        <f aca="false">D4950*Assumptions!$C$11*$B$7+E4950*Assumptions!$C$12*$B$8</f>
        <v>180.388955</v>
      </c>
      <c r="G4950" s="0" t="n">
        <f aca="false">C4950*Assumptions!$C$15</f>
        <v>0</v>
      </c>
      <c r="H4950" s="0" t="n">
        <f aca="false">MIN(F4950,G4950)</f>
        <v>0</v>
      </c>
      <c r="I4950" s="0" t="n">
        <f aca="false">IF(C4950=1,MIN(G4950-H4950,Assumptions!$C$13,P4949),0)</f>
        <v>0</v>
      </c>
      <c r="J4950" s="0" t="n">
        <f aca="false">H4950+I4950</f>
        <v>0</v>
      </c>
      <c r="K4950" s="0" t="n">
        <f aca="false">MIN(IF(C4950=1,F4950-H4950,F4950),Assumptions!$C$13,MAX(0,($B$5-P4949)/$B$6))</f>
        <v>0</v>
      </c>
      <c r="L4950" s="0" t="n">
        <f aca="false">IF(C4950=1,0,MIN(F4950-K4950,Assumptions!$C$15,MAX(0,$B$10-O4949-M4950)))</f>
        <v>180.388955</v>
      </c>
      <c r="M4950" s="0" t="n">
        <f aca="false">'Profiles 8760'!H4939</f>
        <v>127600</v>
      </c>
      <c r="N4950" s="0" t="n">
        <f aca="false">J4950+L4950</f>
        <v>180.388955</v>
      </c>
      <c r="O4950" s="0" t="n">
        <f aca="false">O4949+N4950</f>
        <v>464399.908381158</v>
      </c>
      <c r="P4950" s="0" t="n">
        <f aca="false">MIN($B$5,P4949+K4950*$B$6-I4950)</f>
        <v>510.81</v>
      </c>
      <c r="Q4950" s="0" t="n">
        <f aca="false">MAX(0,F4950-H4950-K4950-L4950)</f>
        <v>0</v>
      </c>
    </row>
    <row r="4951" customFormat="false" ht="15" hidden="false" customHeight="false" outlineLevel="0" collapsed="false">
      <c r="A4951" s="0" t="n">
        <f aca="false">'Profiles 8760'!A4940</f>
        <v>4938</v>
      </c>
      <c r="B4951" s="0" t="n">
        <f aca="false">'Profiles 8760'!B4940</f>
        <v>7</v>
      </c>
      <c r="C4951" s="0" t="n">
        <f aca="false">'Profiles 8760'!E4940</f>
        <v>0</v>
      </c>
      <c r="D4951" s="0" t="n">
        <f aca="false">'Profiles 8760'!F4940</f>
        <v>0.299928</v>
      </c>
      <c r="E4951" s="0" t="n">
        <f aca="false">'Profiles 8760'!G4940</f>
        <v>0.832741</v>
      </c>
      <c r="F4951" s="0" t="n">
        <f aca="false">D4951*Assumptions!$C$11*$B$7+E4951*Assumptions!$C$12*$B$8</f>
        <v>120.6783133</v>
      </c>
      <c r="G4951" s="0" t="n">
        <f aca="false">C4951*Assumptions!$C$15</f>
        <v>0</v>
      </c>
      <c r="H4951" s="0" t="n">
        <f aca="false">MIN(F4951,G4951)</f>
        <v>0</v>
      </c>
      <c r="I4951" s="0" t="n">
        <f aca="false">IF(C4951=1,MIN(G4951-H4951,Assumptions!$C$13,P4950),0)</f>
        <v>0</v>
      </c>
      <c r="J4951" s="0" t="n">
        <f aca="false">H4951+I4951</f>
        <v>0</v>
      </c>
      <c r="K4951" s="0" t="n">
        <f aca="false">MIN(IF(C4951=1,F4951-H4951,F4951),Assumptions!$C$13,MAX(0,($B$5-P4950)/$B$6))</f>
        <v>0</v>
      </c>
      <c r="L4951" s="0" t="n">
        <f aca="false">IF(C4951=1,0,MIN(F4951-K4951,Assumptions!$C$15,MAX(0,$B$10-O4950-M4951)))</f>
        <v>120.6783133</v>
      </c>
      <c r="M4951" s="0" t="n">
        <f aca="false">'Profiles 8760'!H4940</f>
        <v>127600</v>
      </c>
      <c r="N4951" s="0" t="n">
        <f aca="false">J4951+L4951</f>
        <v>120.6783133</v>
      </c>
      <c r="O4951" s="0" t="n">
        <f aca="false">O4950+N4951</f>
        <v>464520.586694458</v>
      </c>
      <c r="P4951" s="0" t="n">
        <f aca="false">MIN($B$5,P4950+K4951*$B$6-I4951)</f>
        <v>510.81</v>
      </c>
      <c r="Q4951" s="0" t="n">
        <f aca="false">MAX(0,F4951-H4951-K4951-L4951)</f>
        <v>0</v>
      </c>
    </row>
    <row r="4952" customFormat="false" ht="15" hidden="false" customHeight="false" outlineLevel="0" collapsed="false">
      <c r="A4952" s="0" t="n">
        <f aca="false">'Profiles 8760'!A4941</f>
        <v>4939</v>
      </c>
      <c r="B4952" s="0" t="n">
        <f aca="false">'Profiles 8760'!B4941</f>
        <v>7</v>
      </c>
      <c r="C4952" s="0" t="n">
        <f aca="false">'Profiles 8760'!E4941</f>
        <v>0</v>
      </c>
      <c r="D4952" s="0" t="n">
        <f aca="false">'Profiles 8760'!F4941</f>
        <v>0.093275</v>
      </c>
      <c r="E4952" s="0" t="n">
        <f aca="false">'Profiles 8760'!G4941</f>
        <v>1</v>
      </c>
      <c r="F4952" s="0" t="n">
        <f aca="false">D4952*Assumptions!$C$11*$B$7+E4952*Assumptions!$C$12*$B$8</f>
        <v>67.83782</v>
      </c>
      <c r="G4952" s="0" t="n">
        <f aca="false">C4952*Assumptions!$C$15</f>
        <v>0</v>
      </c>
      <c r="H4952" s="0" t="n">
        <f aca="false">MIN(F4952,G4952)</f>
        <v>0</v>
      </c>
      <c r="I4952" s="0" t="n">
        <f aca="false">IF(C4952=1,MIN(G4952-H4952,Assumptions!$C$13,P4951),0)</f>
        <v>0</v>
      </c>
      <c r="J4952" s="0" t="n">
        <f aca="false">H4952+I4952</f>
        <v>0</v>
      </c>
      <c r="K4952" s="0" t="n">
        <f aca="false">MIN(IF(C4952=1,F4952-H4952,F4952),Assumptions!$C$13,MAX(0,($B$5-P4951)/$B$6))</f>
        <v>0</v>
      </c>
      <c r="L4952" s="0" t="n">
        <f aca="false">IF(C4952=1,0,MIN(F4952-K4952,Assumptions!$C$15,MAX(0,$B$10-O4951-M4952)))</f>
        <v>67.83782</v>
      </c>
      <c r="M4952" s="0" t="n">
        <f aca="false">'Profiles 8760'!H4941</f>
        <v>127600</v>
      </c>
      <c r="N4952" s="0" t="n">
        <f aca="false">J4952+L4952</f>
        <v>67.83782</v>
      </c>
      <c r="O4952" s="0" t="n">
        <f aca="false">O4951+N4952</f>
        <v>464588.424514458</v>
      </c>
      <c r="P4952" s="0" t="n">
        <f aca="false">MIN($B$5,P4951+K4952*$B$6-I4952)</f>
        <v>510.81</v>
      </c>
      <c r="Q4952" s="0" t="n">
        <f aca="false">MAX(0,F4952-H4952-K4952-L4952)</f>
        <v>0</v>
      </c>
    </row>
    <row r="4953" customFormat="false" ht="15" hidden="false" customHeight="false" outlineLevel="0" collapsed="false">
      <c r="A4953" s="0" t="n">
        <f aca="false">'Profiles 8760'!A4942</f>
        <v>4940</v>
      </c>
      <c r="B4953" s="0" t="n">
        <f aca="false">'Profiles 8760'!B4942</f>
        <v>7</v>
      </c>
      <c r="C4953" s="0" t="n">
        <f aca="false">'Profiles 8760'!E4942</f>
        <v>1</v>
      </c>
      <c r="D4953" s="0" t="n">
        <f aca="false">'Profiles 8760'!F4942</f>
        <v>0</v>
      </c>
      <c r="E4953" s="0" t="n">
        <f aca="false">'Profiles 8760'!G4942</f>
        <v>1</v>
      </c>
      <c r="F4953" s="0" t="n">
        <f aca="false">D4953*Assumptions!$C$11*$B$7+E4953*Assumptions!$C$12*$B$8</f>
        <v>40.9</v>
      </c>
      <c r="G4953" s="0" t="n">
        <f aca="false">C4953*Assumptions!$C$15</f>
        <v>200</v>
      </c>
      <c r="H4953" s="0" t="n">
        <f aca="false">MIN(F4953,G4953)</f>
        <v>40.9</v>
      </c>
      <c r="I4953" s="0" t="n">
        <f aca="false">IF(C4953=1,MIN(G4953-H4953,Assumptions!$C$13,P4952),0)</f>
        <v>159.1</v>
      </c>
      <c r="J4953" s="0" t="n">
        <f aca="false">H4953+I4953</f>
        <v>200</v>
      </c>
      <c r="K4953" s="0" t="n">
        <f aca="false">MIN(IF(C4953=1,F4953-H4953,F4953),Assumptions!$C$13,MAX(0,($B$5-P4952)/$B$6))</f>
        <v>0</v>
      </c>
      <c r="L4953" s="0" t="n">
        <f aca="false">IF(C4953=1,0,MIN(F4953-K4953,Assumptions!$C$15,MAX(0,$B$10-O4952-M4953)))</f>
        <v>0</v>
      </c>
      <c r="M4953" s="0" t="n">
        <f aca="false">'Profiles 8760'!H4942</f>
        <v>127400</v>
      </c>
      <c r="N4953" s="0" t="n">
        <f aca="false">J4953+L4953</f>
        <v>200</v>
      </c>
      <c r="O4953" s="0" t="n">
        <f aca="false">O4952+N4953</f>
        <v>464788.424514458</v>
      </c>
      <c r="P4953" s="0" t="n">
        <f aca="false">MIN($B$5,P4952+K4953*$B$6-I4953)</f>
        <v>351.71</v>
      </c>
      <c r="Q4953" s="0" t="n">
        <f aca="false">MAX(0,F4953-H4953-K4953-L4953)</f>
        <v>0</v>
      </c>
    </row>
    <row r="4954" customFormat="false" ht="15" hidden="false" customHeight="false" outlineLevel="0" collapsed="false">
      <c r="A4954" s="0" t="n">
        <f aca="false">'Profiles 8760'!A4943</f>
        <v>4941</v>
      </c>
      <c r="B4954" s="0" t="n">
        <f aca="false">'Profiles 8760'!B4943</f>
        <v>7</v>
      </c>
      <c r="C4954" s="0" t="n">
        <f aca="false">'Profiles 8760'!E4943</f>
        <v>1</v>
      </c>
      <c r="D4954" s="0" t="n">
        <f aca="false">'Profiles 8760'!F4943</f>
        <v>0</v>
      </c>
      <c r="E4954" s="0" t="n">
        <f aca="false">'Profiles 8760'!G4943</f>
        <v>1</v>
      </c>
      <c r="F4954" s="0" t="n">
        <f aca="false">D4954*Assumptions!$C$11*$B$7+E4954*Assumptions!$C$12*$B$8</f>
        <v>40.9</v>
      </c>
      <c r="G4954" s="0" t="n">
        <f aca="false">C4954*Assumptions!$C$15</f>
        <v>200</v>
      </c>
      <c r="H4954" s="0" t="n">
        <f aca="false">MIN(F4954,G4954)</f>
        <v>40.9</v>
      </c>
      <c r="I4954" s="0" t="n">
        <f aca="false">IF(C4954=1,MIN(G4954-H4954,Assumptions!$C$13,P4953),0)</f>
        <v>159.1</v>
      </c>
      <c r="J4954" s="0" t="n">
        <f aca="false">H4954+I4954</f>
        <v>200</v>
      </c>
      <c r="K4954" s="0" t="n">
        <f aca="false">MIN(IF(C4954=1,F4954-H4954,F4954),Assumptions!$C$13,MAX(0,($B$5-P4953)/$B$6))</f>
        <v>0</v>
      </c>
      <c r="L4954" s="0" t="n">
        <f aca="false">IF(C4954=1,0,MIN(F4954-K4954,Assumptions!$C$15,MAX(0,$B$10-O4953-M4954)))</f>
        <v>0</v>
      </c>
      <c r="M4954" s="0" t="n">
        <f aca="false">'Profiles 8760'!H4943</f>
        <v>127200</v>
      </c>
      <c r="N4954" s="0" t="n">
        <f aca="false">J4954+L4954</f>
        <v>200</v>
      </c>
      <c r="O4954" s="0" t="n">
        <f aca="false">O4953+N4954</f>
        <v>464988.424514458</v>
      </c>
      <c r="P4954" s="0" t="n">
        <f aca="false">MIN($B$5,P4953+K4954*$B$6-I4954)</f>
        <v>192.61</v>
      </c>
      <c r="Q4954" s="0" t="n">
        <f aca="false">MAX(0,F4954-H4954-K4954-L4954)</f>
        <v>0</v>
      </c>
    </row>
    <row r="4955" customFormat="false" ht="15" hidden="false" customHeight="false" outlineLevel="0" collapsed="false">
      <c r="A4955" s="0" t="n">
        <f aca="false">'Profiles 8760'!A4944</f>
        <v>4942</v>
      </c>
      <c r="B4955" s="0" t="n">
        <f aca="false">'Profiles 8760'!B4944</f>
        <v>7</v>
      </c>
      <c r="C4955" s="0" t="n">
        <f aca="false">'Profiles 8760'!E4944</f>
        <v>0</v>
      </c>
      <c r="D4955" s="0" t="n">
        <f aca="false">'Profiles 8760'!F4944</f>
        <v>0</v>
      </c>
      <c r="E4955" s="0" t="n">
        <f aca="false">'Profiles 8760'!G4944</f>
        <v>0.74588</v>
      </c>
      <c r="F4955" s="0" t="n">
        <f aca="false">D4955*Assumptions!$C$11*$B$7+E4955*Assumptions!$C$12*$B$8</f>
        <v>30.506492</v>
      </c>
      <c r="G4955" s="0" t="n">
        <f aca="false">C4955*Assumptions!$C$15</f>
        <v>0</v>
      </c>
      <c r="H4955" s="0" t="n">
        <f aca="false">MIN(F4955,G4955)</f>
        <v>0</v>
      </c>
      <c r="I4955" s="0" t="n">
        <f aca="false">IF(C4955=1,MIN(G4955-H4955,Assumptions!$C$13,P4954),0)</f>
        <v>0</v>
      </c>
      <c r="J4955" s="0" t="n">
        <f aca="false">H4955+I4955</f>
        <v>0</v>
      </c>
      <c r="K4955" s="0" t="n">
        <f aca="false">MIN(IF(C4955=1,F4955-H4955,F4955),Assumptions!$C$13,MAX(0,($B$5-P4954)/$B$6))</f>
        <v>30.506492</v>
      </c>
      <c r="L4955" s="0" t="n">
        <f aca="false">IF(C4955=1,0,MIN(F4955-K4955,Assumptions!$C$15,MAX(0,$B$10-O4954-M4955)))</f>
        <v>0</v>
      </c>
      <c r="M4955" s="0" t="n">
        <f aca="false">'Profiles 8760'!H4944</f>
        <v>127200</v>
      </c>
      <c r="N4955" s="0" t="n">
        <f aca="false">J4955+L4955</f>
        <v>0</v>
      </c>
      <c r="O4955" s="0" t="n">
        <f aca="false">O4954+N4955</f>
        <v>464988.424514458</v>
      </c>
      <c r="P4955" s="0" t="n">
        <f aca="false">MIN($B$5,P4954+K4955*$B$6-I4955)</f>
        <v>219.0530272656</v>
      </c>
      <c r="Q4955" s="0" t="n">
        <f aca="false">MAX(0,F4955-H4955-K4955-L4955)</f>
        <v>0</v>
      </c>
    </row>
    <row r="4956" customFormat="false" ht="15" hidden="false" customHeight="false" outlineLevel="0" collapsed="false">
      <c r="A4956" s="0" t="n">
        <f aca="false">'Profiles 8760'!A4945</f>
        <v>4943</v>
      </c>
      <c r="B4956" s="0" t="n">
        <f aca="false">'Profiles 8760'!B4945</f>
        <v>7</v>
      </c>
      <c r="C4956" s="0" t="n">
        <f aca="false">'Profiles 8760'!E4945</f>
        <v>0</v>
      </c>
      <c r="D4956" s="0" t="n">
        <f aca="false">'Profiles 8760'!F4945</f>
        <v>0</v>
      </c>
      <c r="E4956" s="0" t="n">
        <f aca="false">'Profiles 8760'!G4945</f>
        <v>0.724514</v>
      </c>
      <c r="F4956" s="0" t="n">
        <f aca="false">D4956*Assumptions!$C$11*$B$7+E4956*Assumptions!$C$12*$B$8</f>
        <v>29.6326226</v>
      </c>
      <c r="G4956" s="0" t="n">
        <f aca="false">C4956*Assumptions!$C$15</f>
        <v>0</v>
      </c>
      <c r="H4956" s="0" t="n">
        <f aca="false">MIN(F4956,G4956)</f>
        <v>0</v>
      </c>
      <c r="I4956" s="0" t="n">
        <f aca="false">IF(C4956=1,MIN(G4956-H4956,Assumptions!$C$13,P4955),0)</f>
        <v>0</v>
      </c>
      <c r="J4956" s="0" t="n">
        <f aca="false">H4956+I4956</f>
        <v>0</v>
      </c>
      <c r="K4956" s="0" t="n">
        <f aca="false">MIN(IF(C4956=1,F4956-H4956,F4956),Assumptions!$C$13,MAX(0,($B$5-P4955)/$B$6))</f>
        <v>29.6326226</v>
      </c>
      <c r="L4956" s="0" t="n">
        <f aca="false">IF(C4956=1,0,MIN(F4956-K4956,Assumptions!$C$15,MAX(0,$B$10-O4955-M4956)))</f>
        <v>0</v>
      </c>
      <c r="M4956" s="0" t="n">
        <f aca="false">'Profiles 8760'!H4945</f>
        <v>127200</v>
      </c>
      <c r="N4956" s="0" t="n">
        <f aca="false">J4956+L4956</f>
        <v>0</v>
      </c>
      <c r="O4956" s="0" t="n">
        <f aca="false">O4955+N4956</f>
        <v>464988.424514458</v>
      </c>
      <c r="P4956" s="0" t="n">
        <f aca="false">MIN($B$5,P4955+K4956*$B$6-I4956)</f>
        <v>244.73858453528</v>
      </c>
      <c r="Q4956" s="0" t="n">
        <f aca="false">MAX(0,F4956-H4956-K4956-L4956)</f>
        <v>0</v>
      </c>
    </row>
    <row r="4957" customFormat="false" ht="15" hidden="false" customHeight="false" outlineLevel="0" collapsed="false">
      <c r="A4957" s="0" t="n">
        <f aca="false">'Profiles 8760'!A4946</f>
        <v>4944</v>
      </c>
      <c r="B4957" s="0" t="n">
        <f aca="false">'Profiles 8760'!B4946</f>
        <v>7</v>
      </c>
      <c r="C4957" s="0" t="n">
        <f aca="false">'Profiles 8760'!E4946</f>
        <v>0</v>
      </c>
      <c r="D4957" s="0" t="n">
        <f aca="false">'Profiles 8760'!F4946</f>
        <v>0</v>
      </c>
      <c r="E4957" s="0" t="n">
        <f aca="false">'Profiles 8760'!G4946</f>
        <v>0.668162</v>
      </c>
      <c r="F4957" s="0" t="n">
        <f aca="false">D4957*Assumptions!$C$11*$B$7+E4957*Assumptions!$C$12*$B$8</f>
        <v>27.3278258</v>
      </c>
      <c r="G4957" s="0" t="n">
        <f aca="false">C4957*Assumptions!$C$15</f>
        <v>0</v>
      </c>
      <c r="H4957" s="0" t="n">
        <f aca="false">MIN(F4957,G4957)</f>
        <v>0</v>
      </c>
      <c r="I4957" s="0" t="n">
        <f aca="false">IF(C4957=1,MIN(G4957-H4957,Assumptions!$C$13,P4956),0)</f>
        <v>0</v>
      </c>
      <c r="J4957" s="0" t="n">
        <f aca="false">H4957+I4957</f>
        <v>0</v>
      </c>
      <c r="K4957" s="0" t="n">
        <f aca="false">MIN(IF(C4957=1,F4957-H4957,F4957),Assumptions!$C$13,MAX(0,($B$5-P4956)/$B$6))</f>
        <v>27.3278258</v>
      </c>
      <c r="L4957" s="0" t="n">
        <f aca="false">IF(C4957=1,0,MIN(F4957-K4957,Assumptions!$C$15,MAX(0,$B$10-O4956-M4957)))</f>
        <v>0</v>
      </c>
      <c r="M4957" s="0" t="n">
        <f aca="false">'Profiles 8760'!H4946</f>
        <v>127200</v>
      </c>
      <c r="N4957" s="0" t="n">
        <f aca="false">J4957+L4957</f>
        <v>0</v>
      </c>
      <c r="O4957" s="0" t="n">
        <f aca="false">O4956+N4957</f>
        <v>464988.424514458</v>
      </c>
      <c r="P4957" s="0" t="n">
        <f aca="false">MIN($B$5,P4956+K4957*$B$6-I4957)</f>
        <v>268.42634393872</v>
      </c>
      <c r="Q4957" s="0" t="n">
        <f aca="false">MAX(0,F4957-H4957-K4957-L4957)</f>
        <v>0</v>
      </c>
    </row>
    <row r="4958" customFormat="false" ht="15" hidden="false" customHeight="false" outlineLevel="0" collapsed="false">
      <c r="A4958" s="0" t="n">
        <f aca="false">'Profiles 8760'!A4947</f>
        <v>4945</v>
      </c>
      <c r="B4958" s="0" t="n">
        <f aca="false">'Profiles 8760'!B4947</f>
        <v>7</v>
      </c>
      <c r="C4958" s="0" t="n">
        <f aca="false">'Profiles 8760'!E4947</f>
        <v>0</v>
      </c>
      <c r="D4958" s="0" t="n">
        <f aca="false">'Profiles 8760'!F4947</f>
        <v>0</v>
      </c>
      <c r="E4958" s="0" t="n">
        <f aca="false">'Profiles 8760'!G4947</f>
        <v>0.557935</v>
      </c>
      <c r="F4958" s="0" t="n">
        <f aca="false">D4958*Assumptions!$C$11*$B$7+E4958*Assumptions!$C$12*$B$8</f>
        <v>22.8195415</v>
      </c>
      <c r="G4958" s="0" t="n">
        <f aca="false">C4958*Assumptions!$C$15</f>
        <v>0</v>
      </c>
      <c r="H4958" s="0" t="n">
        <f aca="false">MIN(F4958,G4958)</f>
        <v>0</v>
      </c>
      <c r="I4958" s="0" t="n">
        <f aca="false">IF(C4958=1,MIN(G4958-H4958,Assumptions!$C$13,P4957),0)</f>
        <v>0</v>
      </c>
      <c r="J4958" s="0" t="n">
        <f aca="false">H4958+I4958</f>
        <v>0</v>
      </c>
      <c r="K4958" s="0" t="n">
        <f aca="false">MIN(IF(C4958=1,F4958-H4958,F4958),Assumptions!$C$13,MAX(0,($B$5-P4957)/$B$6))</f>
        <v>22.8195415</v>
      </c>
      <c r="L4958" s="0" t="n">
        <f aca="false">IF(C4958=1,0,MIN(F4958-K4958,Assumptions!$C$15,MAX(0,$B$10-O4957-M4958)))</f>
        <v>0</v>
      </c>
      <c r="M4958" s="0" t="n">
        <f aca="false">'Profiles 8760'!H4947</f>
        <v>127200</v>
      </c>
      <c r="N4958" s="0" t="n">
        <f aca="false">J4958+L4958</f>
        <v>0</v>
      </c>
      <c r="O4958" s="0" t="n">
        <f aca="false">O4957+N4958</f>
        <v>464988.424514458</v>
      </c>
      <c r="P4958" s="0" t="n">
        <f aca="false">MIN($B$5,P4957+K4958*$B$6-I4958)</f>
        <v>288.20632251092</v>
      </c>
      <c r="Q4958" s="0" t="n">
        <f aca="false">MAX(0,F4958-H4958-K4958-L4958)</f>
        <v>0</v>
      </c>
    </row>
    <row r="4959" customFormat="false" ht="15" hidden="false" customHeight="false" outlineLevel="0" collapsed="false">
      <c r="A4959" s="0" t="n">
        <f aca="false">'Profiles 8760'!A4948</f>
        <v>4946</v>
      </c>
      <c r="B4959" s="0" t="n">
        <f aca="false">'Profiles 8760'!B4948</f>
        <v>7</v>
      </c>
      <c r="C4959" s="0" t="n">
        <f aca="false">'Profiles 8760'!E4948</f>
        <v>0</v>
      </c>
      <c r="D4959" s="0" t="n">
        <f aca="false">'Profiles 8760'!F4948</f>
        <v>0</v>
      </c>
      <c r="E4959" s="0" t="n">
        <f aca="false">'Profiles 8760'!G4948</f>
        <v>0.844137</v>
      </c>
      <c r="F4959" s="0" t="n">
        <f aca="false">D4959*Assumptions!$C$11*$B$7+E4959*Assumptions!$C$12*$B$8</f>
        <v>34.5252033</v>
      </c>
      <c r="G4959" s="0" t="n">
        <f aca="false">C4959*Assumptions!$C$15</f>
        <v>0</v>
      </c>
      <c r="H4959" s="0" t="n">
        <f aca="false">MIN(F4959,G4959)</f>
        <v>0</v>
      </c>
      <c r="I4959" s="0" t="n">
        <f aca="false">IF(C4959=1,MIN(G4959-H4959,Assumptions!$C$13,P4958),0)</f>
        <v>0</v>
      </c>
      <c r="J4959" s="0" t="n">
        <f aca="false">H4959+I4959</f>
        <v>0</v>
      </c>
      <c r="K4959" s="0" t="n">
        <f aca="false">MIN(IF(C4959=1,F4959-H4959,F4959),Assumptions!$C$13,MAX(0,($B$5-P4958)/$B$6))</f>
        <v>34.5252033</v>
      </c>
      <c r="L4959" s="0" t="n">
        <f aca="false">IF(C4959=1,0,MIN(F4959-K4959,Assumptions!$C$15,MAX(0,$B$10-O4958-M4959)))</f>
        <v>0</v>
      </c>
      <c r="M4959" s="0" t="n">
        <f aca="false">'Profiles 8760'!H4948</f>
        <v>127200</v>
      </c>
      <c r="N4959" s="0" t="n">
        <f aca="false">J4959+L4959</f>
        <v>0</v>
      </c>
      <c r="O4959" s="0" t="n">
        <f aca="false">O4958+N4959</f>
        <v>464988.424514458</v>
      </c>
      <c r="P4959" s="0" t="n">
        <f aca="false">MIN($B$5,P4958+K4959*$B$6-I4959)</f>
        <v>318.13276873136</v>
      </c>
      <c r="Q4959" s="0" t="n">
        <f aca="false">MAX(0,F4959-H4959-K4959-L4959)</f>
        <v>0</v>
      </c>
    </row>
    <row r="4960" customFormat="false" ht="15" hidden="false" customHeight="false" outlineLevel="0" collapsed="false">
      <c r="A4960" s="0" t="n">
        <f aca="false">'Profiles 8760'!A4949</f>
        <v>4947</v>
      </c>
      <c r="B4960" s="0" t="n">
        <f aca="false">'Profiles 8760'!B4949</f>
        <v>7</v>
      </c>
      <c r="C4960" s="0" t="n">
        <f aca="false">'Profiles 8760'!E4949</f>
        <v>0</v>
      </c>
      <c r="D4960" s="0" t="n">
        <f aca="false">'Profiles 8760'!F4949</f>
        <v>0</v>
      </c>
      <c r="E4960" s="0" t="n">
        <f aca="false">'Profiles 8760'!G4949</f>
        <v>0.782764</v>
      </c>
      <c r="F4960" s="0" t="n">
        <f aca="false">D4960*Assumptions!$C$11*$B$7+E4960*Assumptions!$C$12*$B$8</f>
        <v>32.0150476</v>
      </c>
      <c r="G4960" s="0" t="n">
        <f aca="false">C4960*Assumptions!$C$15</f>
        <v>0</v>
      </c>
      <c r="H4960" s="0" t="n">
        <f aca="false">MIN(F4960,G4960)</f>
        <v>0</v>
      </c>
      <c r="I4960" s="0" t="n">
        <f aca="false">IF(C4960=1,MIN(G4960-H4960,Assumptions!$C$13,P4959),0)</f>
        <v>0</v>
      </c>
      <c r="J4960" s="0" t="n">
        <f aca="false">H4960+I4960</f>
        <v>0</v>
      </c>
      <c r="K4960" s="0" t="n">
        <f aca="false">MIN(IF(C4960=1,F4960-H4960,F4960),Assumptions!$C$13,MAX(0,($B$5-P4959)/$B$6))</f>
        <v>32.0150476</v>
      </c>
      <c r="L4960" s="0" t="n">
        <f aca="false">IF(C4960=1,0,MIN(F4960-K4960,Assumptions!$C$15,MAX(0,$B$10-O4959-M4960)))</f>
        <v>0</v>
      </c>
      <c r="M4960" s="0" t="n">
        <f aca="false">'Profiles 8760'!H4949</f>
        <v>127200</v>
      </c>
      <c r="N4960" s="0" t="n">
        <f aca="false">J4960+L4960</f>
        <v>0</v>
      </c>
      <c r="O4960" s="0" t="n">
        <f aca="false">O4959+N4960</f>
        <v>464988.424514458</v>
      </c>
      <c r="P4960" s="0" t="n">
        <f aca="false">MIN($B$5,P4959+K4960*$B$6-I4960)</f>
        <v>345.88341199104</v>
      </c>
      <c r="Q4960" s="0" t="n">
        <f aca="false">MAX(0,F4960-H4960-K4960-L4960)</f>
        <v>0</v>
      </c>
    </row>
    <row r="4961" customFormat="false" ht="15" hidden="false" customHeight="false" outlineLevel="0" collapsed="false">
      <c r="A4961" s="0" t="n">
        <f aca="false">'Profiles 8760'!A4950</f>
        <v>4948</v>
      </c>
      <c r="B4961" s="0" t="n">
        <f aca="false">'Profiles 8760'!B4950</f>
        <v>7</v>
      </c>
      <c r="C4961" s="0" t="n">
        <f aca="false">'Profiles 8760'!E4950</f>
        <v>0</v>
      </c>
      <c r="D4961" s="0" t="n">
        <f aca="false">'Profiles 8760'!F4950</f>
        <v>0</v>
      </c>
      <c r="E4961" s="0" t="n">
        <f aca="false">'Profiles 8760'!G4950</f>
        <v>0.497567</v>
      </c>
      <c r="F4961" s="0" t="n">
        <f aca="false">D4961*Assumptions!$C$11*$B$7+E4961*Assumptions!$C$12*$B$8</f>
        <v>20.3504903</v>
      </c>
      <c r="G4961" s="0" t="n">
        <f aca="false">C4961*Assumptions!$C$15</f>
        <v>0</v>
      </c>
      <c r="H4961" s="0" t="n">
        <f aca="false">MIN(F4961,G4961)</f>
        <v>0</v>
      </c>
      <c r="I4961" s="0" t="n">
        <f aca="false">IF(C4961=1,MIN(G4961-H4961,Assumptions!$C$13,P4960),0)</f>
        <v>0</v>
      </c>
      <c r="J4961" s="0" t="n">
        <f aca="false">H4961+I4961</f>
        <v>0</v>
      </c>
      <c r="K4961" s="0" t="n">
        <f aca="false">MIN(IF(C4961=1,F4961-H4961,F4961),Assumptions!$C$13,MAX(0,($B$5-P4960)/$B$6))</f>
        <v>20.3504903</v>
      </c>
      <c r="L4961" s="0" t="n">
        <f aca="false">IF(C4961=1,0,MIN(F4961-K4961,Assumptions!$C$15,MAX(0,$B$10-O4960-M4961)))</f>
        <v>0</v>
      </c>
      <c r="M4961" s="0" t="n">
        <f aca="false">'Profiles 8760'!H4950</f>
        <v>127200</v>
      </c>
      <c r="N4961" s="0" t="n">
        <f aca="false">J4961+L4961</f>
        <v>0</v>
      </c>
      <c r="O4961" s="0" t="n">
        <f aca="false">O4960+N4961</f>
        <v>464988.424514458</v>
      </c>
      <c r="P4961" s="0" t="n">
        <f aca="false">MIN($B$5,P4960+K4961*$B$6-I4961)</f>
        <v>363.52321698308</v>
      </c>
      <c r="Q4961" s="0" t="n">
        <f aca="false">MAX(0,F4961-H4961-K4961-L4961)</f>
        <v>0</v>
      </c>
    </row>
    <row r="4962" customFormat="false" ht="15" hidden="false" customHeight="false" outlineLevel="0" collapsed="false">
      <c r="A4962" s="0" t="n">
        <f aca="false">'Profiles 8760'!A4951</f>
        <v>4949</v>
      </c>
      <c r="B4962" s="0" t="n">
        <f aca="false">'Profiles 8760'!B4951</f>
        <v>7</v>
      </c>
      <c r="C4962" s="0" t="n">
        <f aca="false">'Profiles 8760'!E4951</f>
        <v>0</v>
      </c>
      <c r="D4962" s="0" t="n">
        <f aca="false">'Profiles 8760'!F4951</f>
        <v>0</v>
      </c>
      <c r="E4962" s="0" t="n">
        <f aca="false">'Profiles 8760'!G4951</f>
        <v>0.640965</v>
      </c>
      <c r="F4962" s="0" t="n">
        <f aca="false">D4962*Assumptions!$C$11*$B$7+E4962*Assumptions!$C$12*$B$8</f>
        <v>26.2154685</v>
      </c>
      <c r="G4962" s="0" t="n">
        <f aca="false">C4962*Assumptions!$C$15</f>
        <v>0</v>
      </c>
      <c r="H4962" s="0" t="n">
        <f aca="false">MIN(F4962,G4962)</f>
        <v>0</v>
      </c>
      <c r="I4962" s="0" t="n">
        <f aca="false">IF(C4962=1,MIN(G4962-H4962,Assumptions!$C$13,P4961),0)</f>
        <v>0</v>
      </c>
      <c r="J4962" s="0" t="n">
        <f aca="false">H4962+I4962</f>
        <v>0</v>
      </c>
      <c r="K4962" s="0" t="n">
        <f aca="false">MIN(IF(C4962=1,F4962-H4962,F4962),Assumptions!$C$13,MAX(0,($B$5-P4961)/$B$6))</f>
        <v>26.2154685</v>
      </c>
      <c r="L4962" s="0" t="n">
        <f aca="false">IF(C4962=1,0,MIN(F4962-K4962,Assumptions!$C$15,MAX(0,$B$10-O4961-M4962)))</f>
        <v>0</v>
      </c>
      <c r="M4962" s="0" t="n">
        <f aca="false">'Profiles 8760'!H4951</f>
        <v>127200</v>
      </c>
      <c r="N4962" s="0" t="n">
        <f aca="false">J4962+L4962</f>
        <v>0</v>
      </c>
      <c r="O4962" s="0" t="n">
        <f aca="false">O4961+N4962</f>
        <v>464988.424514458</v>
      </c>
      <c r="P4962" s="0" t="n">
        <f aca="false">MIN($B$5,P4961+K4962*$B$6-I4962)</f>
        <v>386.24678507888</v>
      </c>
      <c r="Q4962" s="0" t="n">
        <f aca="false">MAX(0,F4962-H4962-K4962-L4962)</f>
        <v>0</v>
      </c>
    </row>
    <row r="4963" customFormat="false" ht="15" hidden="false" customHeight="false" outlineLevel="0" collapsed="false">
      <c r="A4963" s="0" t="n">
        <f aca="false">'Profiles 8760'!A4952</f>
        <v>4950</v>
      </c>
      <c r="B4963" s="0" t="n">
        <f aca="false">'Profiles 8760'!B4952</f>
        <v>7</v>
      </c>
      <c r="C4963" s="0" t="n">
        <f aca="false">'Profiles 8760'!E4952</f>
        <v>0</v>
      </c>
      <c r="D4963" s="0" t="n">
        <f aca="false">'Profiles 8760'!F4952</f>
        <v>0</v>
      </c>
      <c r="E4963" s="0" t="n">
        <f aca="false">'Profiles 8760'!G4952</f>
        <v>0.816872</v>
      </c>
      <c r="F4963" s="0" t="n">
        <f aca="false">D4963*Assumptions!$C$11*$B$7+E4963*Assumptions!$C$12*$B$8</f>
        <v>33.4100648</v>
      </c>
      <c r="G4963" s="0" t="n">
        <f aca="false">C4963*Assumptions!$C$15</f>
        <v>0</v>
      </c>
      <c r="H4963" s="0" t="n">
        <f aca="false">MIN(F4963,G4963)</f>
        <v>0</v>
      </c>
      <c r="I4963" s="0" t="n">
        <f aca="false">IF(C4963=1,MIN(G4963-H4963,Assumptions!$C$13,P4962),0)</f>
        <v>0</v>
      </c>
      <c r="J4963" s="0" t="n">
        <f aca="false">H4963+I4963</f>
        <v>0</v>
      </c>
      <c r="K4963" s="0" t="n">
        <f aca="false">MIN(IF(C4963=1,F4963-H4963,F4963),Assumptions!$C$13,MAX(0,($B$5-P4962)/$B$6))</f>
        <v>33.4100648</v>
      </c>
      <c r="L4963" s="0" t="n">
        <f aca="false">IF(C4963=1,0,MIN(F4963-K4963,Assumptions!$C$15,MAX(0,$B$10-O4962-M4963)))</f>
        <v>0</v>
      </c>
      <c r="M4963" s="0" t="n">
        <f aca="false">'Profiles 8760'!H4952</f>
        <v>127200</v>
      </c>
      <c r="N4963" s="0" t="n">
        <f aca="false">J4963+L4963</f>
        <v>0</v>
      </c>
      <c r="O4963" s="0" t="n">
        <f aca="false">O4962+N4963</f>
        <v>464988.424514458</v>
      </c>
      <c r="P4963" s="0" t="n">
        <f aca="false">MIN($B$5,P4962+K4963*$B$6-I4963)</f>
        <v>415.20662924752</v>
      </c>
      <c r="Q4963" s="0" t="n">
        <f aca="false">MAX(0,F4963-H4963-K4963-L4963)</f>
        <v>0</v>
      </c>
    </row>
    <row r="4964" customFormat="false" ht="15" hidden="false" customHeight="false" outlineLevel="0" collapsed="false">
      <c r="A4964" s="0" t="n">
        <f aca="false">'Profiles 8760'!A4953</f>
        <v>4951</v>
      </c>
      <c r="B4964" s="0" t="n">
        <f aca="false">'Profiles 8760'!B4953</f>
        <v>7</v>
      </c>
      <c r="C4964" s="0" t="n">
        <f aca="false">'Profiles 8760'!E4953</f>
        <v>0</v>
      </c>
      <c r="D4964" s="0" t="n">
        <f aca="false">'Profiles 8760'!F4953</f>
        <v>0.067932</v>
      </c>
      <c r="E4964" s="0" t="n">
        <f aca="false">'Profiles 8760'!G4953</f>
        <v>0.926306</v>
      </c>
      <c r="F4964" s="0" t="n">
        <f aca="false">D4964*Assumptions!$C$11*$B$7+E4964*Assumptions!$C$12*$B$8</f>
        <v>57.504677</v>
      </c>
      <c r="G4964" s="0" t="n">
        <f aca="false">C4964*Assumptions!$C$15</f>
        <v>0</v>
      </c>
      <c r="H4964" s="0" t="n">
        <f aca="false">MIN(F4964,G4964)</f>
        <v>0</v>
      </c>
      <c r="I4964" s="0" t="n">
        <f aca="false">IF(C4964=1,MIN(G4964-H4964,Assumptions!$C$13,P4963),0)</f>
        <v>0</v>
      </c>
      <c r="J4964" s="0" t="n">
        <f aca="false">H4964+I4964</f>
        <v>0</v>
      </c>
      <c r="K4964" s="0" t="n">
        <f aca="false">MIN(IF(C4964=1,F4964-H4964,F4964),Assumptions!$C$13,MAX(0,($B$5-P4963)/$B$6))</f>
        <v>57.504677</v>
      </c>
      <c r="L4964" s="0" t="n">
        <f aca="false">IF(C4964=1,0,MIN(F4964-K4964,Assumptions!$C$15,MAX(0,$B$10-O4963-M4964)))</f>
        <v>0</v>
      </c>
      <c r="M4964" s="0" t="n">
        <f aca="false">'Profiles 8760'!H4953</f>
        <v>127200</v>
      </c>
      <c r="N4964" s="0" t="n">
        <f aca="false">J4964+L4964</f>
        <v>0</v>
      </c>
      <c r="O4964" s="0" t="n">
        <f aca="false">O4963+N4964</f>
        <v>464988.424514458</v>
      </c>
      <c r="P4964" s="0" t="n">
        <f aca="false">MIN($B$5,P4963+K4964*$B$6-I4964)</f>
        <v>465.05168327112</v>
      </c>
      <c r="Q4964" s="0" t="n">
        <f aca="false">MAX(0,F4964-H4964-K4964-L4964)</f>
        <v>0</v>
      </c>
    </row>
    <row r="4965" customFormat="false" ht="15" hidden="false" customHeight="false" outlineLevel="0" collapsed="false">
      <c r="A4965" s="0" t="n">
        <f aca="false">'Profiles 8760'!A4954</f>
        <v>4952</v>
      </c>
      <c r="B4965" s="0" t="n">
        <f aca="false">'Profiles 8760'!B4954</f>
        <v>7</v>
      </c>
      <c r="C4965" s="0" t="n">
        <f aca="false">'Profiles 8760'!E4954</f>
        <v>1</v>
      </c>
      <c r="D4965" s="0" t="n">
        <f aca="false">'Profiles 8760'!F4954</f>
        <v>0.218436</v>
      </c>
      <c r="E4965" s="0" t="n">
        <f aca="false">'Profiles 8760'!G4954</f>
        <v>0.69593</v>
      </c>
      <c r="F4965" s="0" t="n">
        <f aca="false">D4965*Assumptions!$C$11*$B$7+E4965*Assumptions!$C$12*$B$8</f>
        <v>91.5478538</v>
      </c>
      <c r="G4965" s="0" t="n">
        <f aca="false">C4965*Assumptions!$C$15</f>
        <v>200</v>
      </c>
      <c r="H4965" s="0" t="n">
        <f aca="false">MIN(F4965,G4965)</f>
        <v>91.5478538</v>
      </c>
      <c r="I4965" s="0" t="n">
        <f aca="false">IF(C4965=1,MIN(G4965-H4965,Assumptions!$C$13,P4964),0)</f>
        <v>108.4521462</v>
      </c>
      <c r="J4965" s="0" t="n">
        <f aca="false">H4965+I4965</f>
        <v>200</v>
      </c>
      <c r="K4965" s="0" t="n">
        <f aca="false">MIN(IF(C4965=1,F4965-H4965,F4965),Assumptions!$C$13,MAX(0,($B$5-P4964)/$B$6))</f>
        <v>0</v>
      </c>
      <c r="L4965" s="0" t="n">
        <f aca="false">IF(C4965=1,0,MIN(F4965-K4965,Assumptions!$C$15,MAX(0,$B$10-O4964-M4965)))</f>
        <v>0</v>
      </c>
      <c r="M4965" s="0" t="n">
        <f aca="false">'Profiles 8760'!H4954</f>
        <v>127000</v>
      </c>
      <c r="N4965" s="0" t="n">
        <f aca="false">J4965+L4965</f>
        <v>200</v>
      </c>
      <c r="O4965" s="0" t="n">
        <f aca="false">O4964+N4965</f>
        <v>465188.424514458</v>
      </c>
      <c r="P4965" s="0" t="n">
        <f aca="false">MIN($B$5,P4964+K4965*$B$6-I4965)</f>
        <v>356.59953707112</v>
      </c>
      <c r="Q4965" s="0" t="n">
        <f aca="false">MAX(0,F4965-H4965-K4965-L4965)</f>
        <v>0</v>
      </c>
    </row>
    <row r="4966" customFormat="false" ht="15" hidden="false" customHeight="false" outlineLevel="0" collapsed="false">
      <c r="A4966" s="0" t="n">
        <f aca="false">'Profiles 8760'!A4955</f>
        <v>4953</v>
      </c>
      <c r="B4966" s="0" t="n">
        <f aca="false">'Profiles 8760'!B4955</f>
        <v>7</v>
      </c>
      <c r="C4966" s="0" t="n">
        <f aca="false">'Profiles 8760'!E4955</f>
        <v>1</v>
      </c>
      <c r="D4966" s="0" t="n">
        <f aca="false">'Profiles 8760'!F4955</f>
        <v>0.385898</v>
      </c>
      <c r="E4966" s="0" t="n">
        <f aca="false">'Profiles 8760'!G4955</f>
        <v>0.827987</v>
      </c>
      <c r="F4966" s="0" t="n">
        <f aca="false">D4966*Assumptions!$C$11*$B$7+E4966*Assumptions!$C$12*$B$8</f>
        <v>145.3120107</v>
      </c>
      <c r="G4966" s="0" t="n">
        <f aca="false">C4966*Assumptions!$C$15</f>
        <v>200</v>
      </c>
      <c r="H4966" s="0" t="n">
        <f aca="false">MIN(F4966,G4966)</f>
        <v>145.3120107</v>
      </c>
      <c r="I4966" s="0" t="n">
        <f aca="false">IF(C4966=1,MIN(G4966-H4966,Assumptions!$C$13,P4965),0)</f>
        <v>54.6879893</v>
      </c>
      <c r="J4966" s="0" t="n">
        <f aca="false">H4966+I4966</f>
        <v>200</v>
      </c>
      <c r="K4966" s="0" t="n">
        <f aca="false">MIN(IF(C4966=1,F4966-H4966,F4966),Assumptions!$C$13,MAX(0,($B$5-P4965)/$B$6))</f>
        <v>0</v>
      </c>
      <c r="L4966" s="0" t="n">
        <f aca="false">IF(C4966=1,0,MIN(F4966-K4966,Assumptions!$C$15,MAX(0,$B$10-O4965-M4966)))</f>
        <v>0</v>
      </c>
      <c r="M4966" s="0" t="n">
        <f aca="false">'Profiles 8760'!H4955</f>
        <v>126800</v>
      </c>
      <c r="N4966" s="0" t="n">
        <f aca="false">J4966+L4966</f>
        <v>200</v>
      </c>
      <c r="O4966" s="0" t="n">
        <f aca="false">O4965+N4966</f>
        <v>465388.424514458</v>
      </c>
      <c r="P4966" s="0" t="n">
        <f aca="false">MIN($B$5,P4965+K4966*$B$6-I4966)</f>
        <v>301.91154777112</v>
      </c>
      <c r="Q4966" s="0" t="n">
        <f aca="false">MAX(0,F4966-H4966-K4966-L4966)</f>
        <v>0</v>
      </c>
    </row>
    <row r="4967" customFormat="false" ht="15" hidden="false" customHeight="false" outlineLevel="0" collapsed="false">
      <c r="A4967" s="0" t="n">
        <f aca="false">'Profiles 8760'!A4956</f>
        <v>4954</v>
      </c>
      <c r="B4967" s="0" t="n">
        <f aca="false">'Profiles 8760'!B4956</f>
        <v>7</v>
      </c>
      <c r="C4967" s="0" t="n">
        <f aca="false">'Profiles 8760'!E4956</f>
        <v>0</v>
      </c>
      <c r="D4967" s="0" t="n">
        <f aca="false">'Profiles 8760'!F4956</f>
        <v>0.543787</v>
      </c>
      <c r="E4967" s="0" t="n">
        <f aca="false">'Profiles 8760'!G4956</f>
        <v>0.715295</v>
      </c>
      <c r="F4967" s="0" t="n">
        <f aca="false">D4967*Assumptions!$C$11*$B$7+E4967*Assumptions!$C$12*$B$8</f>
        <v>186.3012511</v>
      </c>
      <c r="G4967" s="0" t="n">
        <f aca="false">C4967*Assumptions!$C$15</f>
        <v>0</v>
      </c>
      <c r="H4967" s="0" t="n">
        <f aca="false">MIN(F4967,G4967)</f>
        <v>0</v>
      </c>
      <c r="I4967" s="0" t="n">
        <f aca="false">IF(C4967=1,MIN(G4967-H4967,Assumptions!$C$13,P4966),0)</f>
        <v>0</v>
      </c>
      <c r="J4967" s="0" t="n">
        <f aca="false">H4967+I4967</f>
        <v>0</v>
      </c>
      <c r="K4967" s="0" t="n">
        <f aca="false">MIN(IF(C4967=1,F4967-H4967,F4967),Assumptions!$C$13,MAX(0,($B$5-P4966)/$B$6))</f>
        <v>180</v>
      </c>
      <c r="L4967" s="0" t="n">
        <f aca="false">IF(C4967=1,0,MIN(F4967-K4967,Assumptions!$C$15,MAX(0,$B$10-O4966-M4967)))</f>
        <v>6.3012511</v>
      </c>
      <c r="M4967" s="0" t="n">
        <f aca="false">'Profiles 8760'!H4956</f>
        <v>126800</v>
      </c>
      <c r="N4967" s="0" t="n">
        <f aca="false">J4967+L4967</f>
        <v>6.3012511</v>
      </c>
      <c r="O4967" s="0" t="n">
        <f aca="false">O4966+N4967</f>
        <v>465394.725765558</v>
      </c>
      <c r="P4967" s="0" t="n">
        <f aca="false">MIN($B$5,P4966+K4967*$B$6-I4967)</f>
        <v>457.93554777112</v>
      </c>
      <c r="Q4967" s="0" t="n">
        <f aca="false">MAX(0,F4967-H4967-K4967-L4967)</f>
        <v>0</v>
      </c>
    </row>
    <row r="4968" customFormat="false" ht="15" hidden="false" customHeight="false" outlineLevel="0" collapsed="false">
      <c r="A4968" s="0" t="n">
        <f aca="false">'Profiles 8760'!A4957</f>
        <v>4955</v>
      </c>
      <c r="B4968" s="0" t="n">
        <f aca="false">'Profiles 8760'!B4957</f>
        <v>7</v>
      </c>
      <c r="C4968" s="0" t="n">
        <f aca="false">'Profiles 8760'!E4957</f>
        <v>0</v>
      </c>
      <c r="D4968" s="0" t="n">
        <f aca="false">'Profiles 8760'!F4957</f>
        <v>0.671893</v>
      </c>
      <c r="E4968" s="0" t="n">
        <f aca="false">'Profiles 8760'!G4957</f>
        <v>0.705459</v>
      </c>
      <c r="F4968" s="0" t="n">
        <f aca="false">D4968*Assumptions!$C$11*$B$7+E4968*Assumptions!$C$12*$B$8</f>
        <v>222.8959715</v>
      </c>
      <c r="G4968" s="0" t="n">
        <f aca="false">C4968*Assumptions!$C$15</f>
        <v>0</v>
      </c>
      <c r="H4968" s="0" t="n">
        <f aca="false">MIN(F4968,G4968)</f>
        <v>0</v>
      </c>
      <c r="I4968" s="0" t="n">
        <f aca="false">IF(C4968=1,MIN(G4968-H4968,Assumptions!$C$13,P4967),0)</f>
        <v>0</v>
      </c>
      <c r="J4968" s="0" t="n">
        <f aca="false">H4968+I4968</f>
        <v>0</v>
      </c>
      <c r="K4968" s="0" t="n">
        <f aca="false">MIN(IF(C4968=1,F4968-H4968,F4968),Assumptions!$C$13,MAX(0,($B$5-P4967)/$B$6))</f>
        <v>60.9995987873558</v>
      </c>
      <c r="L4968" s="0" t="n">
        <f aca="false">IF(C4968=1,0,MIN(F4968-K4968,Assumptions!$C$15,MAX(0,$B$10-O4967-M4968)))</f>
        <v>161.896372712644</v>
      </c>
      <c r="M4968" s="0" t="n">
        <f aca="false">'Profiles 8760'!H4957</f>
        <v>126800</v>
      </c>
      <c r="N4968" s="0" t="n">
        <f aca="false">J4968+L4968</f>
        <v>161.896372712644</v>
      </c>
      <c r="O4968" s="0" t="n">
        <f aca="false">O4967+N4968</f>
        <v>465556.622138271</v>
      </c>
      <c r="P4968" s="0" t="n">
        <f aca="false">MIN($B$5,P4967+K4968*$B$6-I4968)</f>
        <v>510.81</v>
      </c>
      <c r="Q4968" s="0" t="n">
        <f aca="false">MAX(0,F4968-H4968-K4968-L4968)</f>
        <v>0</v>
      </c>
    </row>
    <row r="4969" customFormat="false" ht="15" hidden="false" customHeight="false" outlineLevel="0" collapsed="false">
      <c r="A4969" s="0" t="n">
        <f aca="false">'Profiles 8760'!A4958</f>
        <v>4956</v>
      </c>
      <c r="B4969" s="0" t="n">
        <f aca="false">'Profiles 8760'!B4958</f>
        <v>7</v>
      </c>
      <c r="C4969" s="0" t="n">
        <f aca="false">'Profiles 8760'!E4958</f>
        <v>0</v>
      </c>
      <c r="D4969" s="0" t="n">
        <f aca="false">'Profiles 8760'!F4958</f>
        <v>0.755092</v>
      </c>
      <c r="E4969" s="0" t="n">
        <f aca="false">'Profiles 8760'!G4958</f>
        <v>0.861029</v>
      </c>
      <c r="F4969" s="0" t="n">
        <f aca="false">D4969*Assumptions!$C$11*$B$7+E4969*Assumptions!$C$12*$B$8</f>
        <v>253.2866557</v>
      </c>
      <c r="G4969" s="0" t="n">
        <f aca="false">C4969*Assumptions!$C$15</f>
        <v>0</v>
      </c>
      <c r="H4969" s="0" t="n">
        <f aca="false">MIN(F4969,G4969)</f>
        <v>0</v>
      </c>
      <c r="I4969" s="0" t="n">
        <f aca="false">IF(C4969=1,MIN(G4969-H4969,Assumptions!$C$13,P4968),0)</f>
        <v>0</v>
      </c>
      <c r="J4969" s="0" t="n">
        <f aca="false">H4969+I4969</f>
        <v>0</v>
      </c>
      <c r="K4969" s="0" t="n">
        <f aca="false">MIN(IF(C4969=1,F4969-H4969,F4969),Assumptions!$C$13,MAX(0,($B$5-P4968)/$B$6))</f>
        <v>0</v>
      </c>
      <c r="L4969" s="0" t="n">
        <f aca="false">IF(C4969=1,0,MIN(F4969-K4969,Assumptions!$C$15,MAX(0,$B$10-O4968-M4969)))</f>
        <v>200</v>
      </c>
      <c r="M4969" s="0" t="n">
        <f aca="false">'Profiles 8760'!H4958</f>
        <v>126800</v>
      </c>
      <c r="N4969" s="0" t="n">
        <f aca="false">J4969+L4969</f>
        <v>200</v>
      </c>
      <c r="O4969" s="0" t="n">
        <f aca="false">O4968+N4969</f>
        <v>465756.622138271</v>
      </c>
      <c r="P4969" s="0" t="n">
        <f aca="false">MIN($B$5,P4968+K4969*$B$6-I4969)</f>
        <v>510.81</v>
      </c>
      <c r="Q4969" s="0" t="n">
        <f aca="false">MAX(0,F4969-H4969-K4969-L4969)</f>
        <v>53.2866557</v>
      </c>
    </row>
    <row r="4970" customFormat="false" ht="15" hidden="false" customHeight="false" outlineLevel="0" collapsed="false">
      <c r="A4970" s="0" t="n">
        <f aca="false">'Profiles 8760'!A4959</f>
        <v>4957</v>
      </c>
      <c r="B4970" s="0" t="n">
        <f aca="false">'Profiles 8760'!B4959</f>
        <v>7</v>
      </c>
      <c r="C4970" s="0" t="n">
        <f aca="false">'Profiles 8760'!E4959</f>
        <v>0</v>
      </c>
      <c r="D4970" s="0" t="n">
        <f aca="false">'Profiles 8760'!F4959</f>
        <v>0.783903</v>
      </c>
      <c r="E4970" s="0" t="n">
        <f aca="false">'Profiles 8760'!G4959</f>
        <v>0.74418</v>
      </c>
      <c r="F4970" s="0" t="n">
        <f aca="false">D4970*Assumptions!$C$11*$B$7+E4970*Assumptions!$C$12*$B$8</f>
        <v>256.8281484</v>
      </c>
      <c r="G4970" s="0" t="n">
        <f aca="false">C4970*Assumptions!$C$15</f>
        <v>0</v>
      </c>
      <c r="H4970" s="0" t="n">
        <f aca="false">MIN(F4970,G4970)</f>
        <v>0</v>
      </c>
      <c r="I4970" s="0" t="n">
        <f aca="false">IF(C4970=1,MIN(G4970-H4970,Assumptions!$C$13,P4969),0)</f>
        <v>0</v>
      </c>
      <c r="J4970" s="0" t="n">
        <f aca="false">H4970+I4970</f>
        <v>0</v>
      </c>
      <c r="K4970" s="0" t="n">
        <f aca="false">MIN(IF(C4970=1,F4970-H4970,F4970),Assumptions!$C$13,MAX(0,($B$5-P4969)/$B$6))</f>
        <v>0</v>
      </c>
      <c r="L4970" s="0" t="n">
        <f aca="false">IF(C4970=1,0,MIN(F4970-K4970,Assumptions!$C$15,MAX(0,$B$10-O4969-M4970)))</f>
        <v>200</v>
      </c>
      <c r="M4970" s="0" t="n">
        <f aca="false">'Profiles 8760'!H4959</f>
        <v>126800</v>
      </c>
      <c r="N4970" s="0" t="n">
        <f aca="false">J4970+L4970</f>
        <v>200</v>
      </c>
      <c r="O4970" s="0" t="n">
        <f aca="false">O4969+N4970</f>
        <v>465956.622138271</v>
      </c>
      <c r="P4970" s="0" t="n">
        <f aca="false">MIN($B$5,P4969+K4970*$B$6-I4970)</f>
        <v>510.81</v>
      </c>
      <c r="Q4970" s="0" t="n">
        <f aca="false">MAX(0,F4970-H4970-K4970-L4970)</f>
        <v>56.8281484</v>
      </c>
    </row>
    <row r="4971" customFormat="false" ht="15" hidden="false" customHeight="false" outlineLevel="0" collapsed="false">
      <c r="A4971" s="0" t="n">
        <f aca="false">'Profiles 8760'!A4960</f>
        <v>4958</v>
      </c>
      <c r="B4971" s="0" t="n">
        <f aca="false">'Profiles 8760'!B4960</f>
        <v>7</v>
      </c>
      <c r="C4971" s="0" t="n">
        <f aca="false">'Profiles 8760'!E4960</f>
        <v>0</v>
      </c>
      <c r="D4971" s="0" t="n">
        <f aca="false">'Profiles 8760'!F4960</f>
        <v>0.755092</v>
      </c>
      <c r="E4971" s="0" t="n">
        <f aca="false">'Profiles 8760'!G4960</f>
        <v>0.682749</v>
      </c>
      <c r="F4971" s="0" t="n">
        <f aca="false">D4971*Assumptions!$C$11*$B$7+E4971*Assumptions!$C$12*$B$8</f>
        <v>245.9950037</v>
      </c>
      <c r="G4971" s="0" t="n">
        <f aca="false">C4971*Assumptions!$C$15</f>
        <v>0</v>
      </c>
      <c r="H4971" s="0" t="n">
        <f aca="false">MIN(F4971,G4971)</f>
        <v>0</v>
      </c>
      <c r="I4971" s="0" t="n">
        <f aca="false">IF(C4971=1,MIN(G4971-H4971,Assumptions!$C$13,P4970),0)</f>
        <v>0</v>
      </c>
      <c r="J4971" s="0" t="n">
        <f aca="false">H4971+I4971</f>
        <v>0</v>
      </c>
      <c r="K4971" s="0" t="n">
        <f aca="false">MIN(IF(C4971=1,F4971-H4971,F4971),Assumptions!$C$13,MAX(0,($B$5-P4970)/$B$6))</f>
        <v>0</v>
      </c>
      <c r="L4971" s="0" t="n">
        <f aca="false">IF(C4971=1,0,MIN(F4971-K4971,Assumptions!$C$15,MAX(0,$B$10-O4970-M4971)))</f>
        <v>200</v>
      </c>
      <c r="M4971" s="0" t="n">
        <f aca="false">'Profiles 8760'!H4960</f>
        <v>126800</v>
      </c>
      <c r="N4971" s="0" t="n">
        <f aca="false">J4971+L4971</f>
        <v>200</v>
      </c>
      <c r="O4971" s="0" t="n">
        <f aca="false">O4970+N4971</f>
        <v>466156.622138271</v>
      </c>
      <c r="P4971" s="0" t="n">
        <f aca="false">MIN($B$5,P4970+K4971*$B$6-I4971)</f>
        <v>510.81</v>
      </c>
      <c r="Q4971" s="0" t="n">
        <f aca="false">MAX(0,F4971-H4971-K4971-L4971)</f>
        <v>45.9950037</v>
      </c>
    </row>
    <row r="4972" customFormat="false" ht="15" hidden="false" customHeight="false" outlineLevel="0" collapsed="false">
      <c r="A4972" s="0" t="n">
        <f aca="false">'Profiles 8760'!A4961</f>
        <v>4959</v>
      </c>
      <c r="B4972" s="0" t="n">
        <f aca="false">'Profiles 8760'!B4961</f>
        <v>7</v>
      </c>
      <c r="C4972" s="0" t="n">
        <f aca="false">'Profiles 8760'!E4961</f>
        <v>0</v>
      </c>
      <c r="D4972" s="0" t="n">
        <f aca="false">'Profiles 8760'!F4961</f>
        <v>0.671893</v>
      </c>
      <c r="E4972" s="0" t="n">
        <f aca="false">'Profiles 8760'!G4961</f>
        <v>0.728962</v>
      </c>
      <c r="F4972" s="0" t="n">
        <f aca="false">D4972*Assumptions!$C$11*$B$7+E4972*Assumptions!$C$12*$B$8</f>
        <v>223.8572442</v>
      </c>
      <c r="G4972" s="0" t="n">
        <f aca="false">C4972*Assumptions!$C$15</f>
        <v>0</v>
      </c>
      <c r="H4972" s="0" t="n">
        <f aca="false">MIN(F4972,G4972)</f>
        <v>0</v>
      </c>
      <c r="I4972" s="0" t="n">
        <f aca="false">IF(C4972=1,MIN(G4972-H4972,Assumptions!$C$13,P4971),0)</f>
        <v>0</v>
      </c>
      <c r="J4972" s="0" t="n">
        <f aca="false">H4972+I4972</f>
        <v>0</v>
      </c>
      <c r="K4972" s="0" t="n">
        <f aca="false">MIN(IF(C4972=1,F4972-H4972,F4972),Assumptions!$C$13,MAX(0,($B$5-P4971)/$B$6))</f>
        <v>0</v>
      </c>
      <c r="L4972" s="0" t="n">
        <f aca="false">IF(C4972=1,0,MIN(F4972-K4972,Assumptions!$C$15,MAX(0,$B$10-O4971-M4972)))</f>
        <v>200</v>
      </c>
      <c r="M4972" s="0" t="n">
        <f aca="false">'Profiles 8760'!H4961</f>
        <v>126800</v>
      </c>
      <c r="N4972" s="0" t="n">
        <f aca="false">J4972+L4972</f>
        <v>200</v>
      </c>
      <c r="O4972" s="0" t="n">
        <f aca="false">O4971+N4972</f>
        <v>466356.622138271</v>
      </c>
      <c r="P4972" s="0" t="n">
        <f aca="false">MIN($B$5,P4971+K4972*$B$6-I4972)</f>
        <v>510.81</v>
      </c>
      <c r="Q4972" s="0" t="n">
        <f aca="false">MAX(0,F4972-H4972-K4972-L4972)</f>
        <v>23.8572442</v>
      </c>
    </row>
    <row r="4973" customFormat="false" ht="15" hidden="false" customHeight="false" outlineLevel="0" collapsed="false">
      <c r="A4973" s="0" t="n">
        <f aca="false">'Profiles 8760'!A4962</f>
        <v>4960</v>
      </c>
      <c r="B4973" s="0" t="n">
        <f aca="false">'Profiles 8760'!B4962</f>
        <v>7</v>
      </c>
      <c r="C4973" s="0" t="n">
        <f aca="false">'Profiles 8760'!E4962</f>
        <v>0</v>
      </c>
      <c r="D4973" s="0" t="n">
        <f aca="false">'Profiles 8760'!F4962</f>
        <v>0.543787</v>
      </c>
      <c r="E4973" s="0" t="n">
        <f aca="false">'Profiles 8760'!G4962</f>
        <v>0.725814</v>
      </c>
      <c r="F4973" s="0" t="n">
        <f aca="false">D4973*Assumptions!$C$11*$B$7+E4973*Assumptions!$C$12*$B$8</f>
        <v>186.7314782</v>
      </c>
      <c r="G4973" s="0" t="n">
        <f aca="false">C4973*Assumptions!$C$15</f>
        <v>0</v>
      </c>
      <c r="H4973" s="0" t="n">
        <f aca="false">MIN(F4973,G4973)</f>
        <v>0</v>
      </c>
      <c r="I4973" s="0" t="n">
        <f aca="false">IF(C4973=1,MIN(G4973-H4973,Assumptions!$C$13,P4972),0)</f>
        <v>0</v>
      </c>
      <c r="J4973" s="0" t="n">
        <f aca="false">H4973+I4973</f>
        <v>0</v>
      </c>
      <c r="K4973" s="0" t="n">
        <f aca="false">MIN(IF(C4973=1,F4973-H4973,F4973),Assumptions!$C$13,MAX(0,($B$5-P4972)/$B$6))</f>
        <v>0</v>
      </c>
      <c r="L4973" s="0" t="n">
        <f aca="false">IF(C4973=1,0,MIN(F4973-K4973,Assumptions!$C$15,MAX(0,$B$10-O4972-M4973)))</f>
        <v>186.7314782</v>
      </c>
      <c r="M4973" s="0" t="n">
        <f aca="false">'Profiles 8760'!H4962</f>
        <v>126800</v>
      </c>
      <c r="N4973" s="0" t="n">
        <f aca="false">J4973+L4973</f>
        <v>186.7314782</v>
      </c>
      <c r="O4973" s="0" t="n">
        <f aca="false">O4972+N4973</f>
        <v>466543.353616471</v>
      </c>
      <c r="P4973" s="0" t="n">
        <f aca="false">MIN($B$5,P4972+K4973*$B$6-I4973)</f>
        <v>510.81</v>
      </c>
      <c r="Q4973" s="0" t="n">
        <f aca="false">MAX(0,F4973-H4973-K4973-L4973)</f>
        <v>0</v>
      </c>
    </row>
    <row r="4974" customFormat="false" ht="15" hidden="false" customHeight="false" outlineLevel="0" collapsed="false">
      <c r="A4974" s="0" t="n">
        <f aca="false">'Profiles 8760'!A4963</f>
        <v>4961</v>
      </c>
      <c r="B4974" s="0" t="n">
        <f aca="false">'Profiles 8760'!B4963</f>
        <v>7</v>
      </c>
      <c r="C4974" s="0" t="n">
        <f aca="false">'Profiles 8760'!E4963</f>
        <v>0</v>
      </c>
      <c r="D4974" s="0" t="n">
        <f aca="false">'Profiles 8760'!F4963</f>
        <v>0.385898</v>
      </c>
      <c r="E4974" s="0" t="n">
        <f aca="false">'Profiles 8760'!G4963</f>
        <v>0.777794</v>
      </c>
      <c r="F4974" s="0" t="n">
        <f aca="false">D4974*Assumptions!$C$11*$B$7+E4974*Assumptions!$C$12*$B$8</f>
        <v>143.259117</v>
      </c>
      <c r="G4974" s="0" t="n">
        <f aca="false">C4974*Assumptions!$C$15</f>
        <v>0</v>
      </c>
      <c r="H4974" s="0" t="n">
        <f aca="false">MIN(F4974,G4974)</f>
        <v>0</v>
      </c>
      <c r="I4974" s="0" t="n">
        <f aca="false">IF(C4974=1,MIN(G4974-H4974,Assumptions!$C$13,P4973),0)</f>
        <v>0</v>
      </c>
      <c r="J4974" s="0" t="n">
        <f aca="false">H4974+I4974</f>
        <v>0</v>
      </c>
      <c r="K4974" s="0" t="n">
        <f aca="false">MIN(IF(C4974=1,F4974-H4974,F4974),Assumptions!$C$13,MAX(0,($B$5-P4973)/$B$6))</f>
        <v>0</v>
      </c>
      <c r="L4974" s="0" t="n">
        <f aca="false">IF(C4974=1,0,MIN(F4974-K4974,Assumptions!$C$15,MAX(0,$B$10-O4973-M4974)))</f>
        <v>143.259117</v>
      </c>
      <c r="M4974" s="0" t="n">
        <f aca="false">'Profiles 8760'!H4963</f>
        <v>126800</v>
      </c>
      <c r="N4974" s="0" t="n">
        <f aca="false">J4974+L4974</f>
        <v>143.259117</v>
      </c>
      <c r="O4974" s="0" t="n">
        <f aca="false">O4973+N4974</f>
        <v>466686.612733471</v>
      </c>
      <c r="P4974" s="0" t="n">
        <f aca="false">MIN($B$5,P4973+K4974*$B$6-I4974)</f>
        <v>510.81</v>
      </c>
      <c r="Q4974" s="0" t="n">
        <f aca="false">MAX(0,F4974-H4974-K4974-L4974)</f>
        <v>0</v>
      </c>
    </row>
    <row r="4975" customFormat="false" ht="15" hidden="false" customHeight="false" outlineLevel="0" collapsed="false">
      <c r="A4975" s="0" t="n">
        <f aca="false">'Profiles 8760'!A4964</f>
        <v>4962</v>
      </c>
      <c r="B4975" s="0" t="n">
        <f aca="false">'Profiles 8760'!B4964</f>
        <v>7</v>
      </c>
      <c r="C4975" s="0" t="n">
        <f aca="false">'Profiles 8760'!E4964</f>
        <v>0</v>
      </c>
      <c r="D4975" s="0" t="n">
        <f aca="false">'Profiles 8760'!F4964</f>
        <v>0.218436</v>
      </c>
      <c r="E4975" s="0" t="n">
        <f aca="false">'Profiles 8760'!G4964</f>
        <v>1</v>
      </c>
      <c r="F4975" s="0" t="n">
        <f aca="false">D4975*Assumptions!$C$11*$B$7+E4975*Assumptions!$C$12*$B$8</f>
        <v>103.9843168</v>
      </c>
      <c r="G4975" s="0" t="n">
        <f aca="false">C4975*Assumptions!$C$15</f>
        <v>0</v>
      </c>
      <c r="H4975" s="0" t="n">
        <f aca="false">MIN(F4975,G4975)</f>
        <v>0</v>
      </c>
      <c r="I4975" s="0" t="n">
        <f aca="false">IF(C4975=1,MIN(G4975-H4975,Assumptions!$C$13,P4974),0)</f>
        <v>0</v>
      </c>
      <c r="J4975" s="0" t="n">
        <f aca="false">H4975+I4975</f>
        <v>0</v>
      </c>
      <c r="K4975" s="0" t="n">
        <f aca="false">MIN(IF(C4975=1,F4975-H4975,F4975),Assumptions!$C$13,MAX(0,($B$5-P4974)/$B$6))</f>
        <v>0</v>
      </c>
      <c r="L4975" s="0" t="n">
        <f aca="false">IF(C4975=1,0,MIN(F4975-K4975,Assumptions!$C$15,MAX(0,$B$10-O4974-M4975)))</f>
        <v>103.9843168</v>
      </c>
      <c r="M4975" s="0" t="n">
        <f aca="false">'Profiles 8760'!H4964</f>
        <v>126800</v>
      </c>
      <c r="N4975" s="0" t="n">
        <f aca="false">J4975+L4975</f>
        <v>103.9843168</v>
      </c>
      <c r="O4975" s="0" t="n">
        <f aca="false">O4974+N4975</f>
        <v>466790.597050271</v>
      </c>
      <c r="P4975" s="0" t="n">
        <f aca="false">MIN($B$5,P4974+K4975*$B$6-I4975)</f>
        <v>510.81</v>
      </c>
      <c r="Q4975" s="0" t="n">
        <f aca="false">MAX(0,F4975-H4975-K4975-L4975)</f>
        <v>0</v>
      </c>
    </row>
    <row r="4976" customFormat="false" ht="15" hidden="false" customHeight="false" outlineLevel="0" collapsed="false">
      <c r="A4976" s="0" t="n">
        <f aca="false">'Profiles 8760'!A4965</f>
        <v>4963</v>
      </c>
      <c r="B4976" s="0" t="n">
        <f aca="false">'Profiles 8760'!B4965</f>
        <v>7</v>
      </c>
      <c r="C4976" s="0" t="n">
        <f aca="false">'Profiles 8760'!E4965</f>
        <v>0</v>
      </c>
      <c r="D4976" s="0" t="n">
        <f aca="false">'Profiles 8760'!F4965</f>
        <v>0.067932</v>
      </c>
      <c r="E4976" s="0" t="n">
        <f aca="false">'Profiles 8760'!G4965</f>
        <v>0.850486</v>
      </c>
      <c r="F4976" s="0" t="n">
        <f aca="false">D4976*Assumptions!$C$11*$B$7+E4976*Assumptions!$C$12*$B$8</f>
        <v>54.403639</v>
      </c>
      <c r="G4976" s="0" t="n">
        <f aca="false">C4976*Assumptions!$C$15</f>
        <v>0</v>
      </c>
      <c r="H4976" s="0" t="n">
        <f aca="false">MIN(F4976,G4976)</f>
        <v>0</v>
      </c>
      <c r="I4976" s="0" t="n">
        <f aca="false">IF(C4976=1,MIN(G4976-H4976,Assumptions!$C$13,P4975),0)</f>
        <v>0</v>
      </c>
      <c r="J4976" s="0" t="n">
        <f aca="false">H4976+I4976</f>
        <v>0</v>
      </c>
      <c r="K4976" s="0" t="n">
        <f aca="false">MIN(IF(C4976=1,F4976-H4976,F4976),Assumptions!$C$13,MAX(0,($B$5-P4975)/$B$6))</f>
        <v>0</v>
      </c>
      <c r="L4976" s="0" t="n">
        <f aca="false">IF(C4976=1,0,MIN(F4976-K4976,Assumptions!$C$15,MAX(0,$B$10-O4975-M4976)))</f>
        <v>54.403639</v>
      </c>
      <c r="M4976" s="0" t="n">
        <f aca="false">'Profiles 8760'!H4965</f>
        <v>126800</v>
      </c>
      <c r="N4976" s="0" t="n">
        <f aca="false">J4976+L4976</f>
        <v>54.403639</v>
      </c>
      <c r="O4976" s="0" t="n">
        <f aca="false">O4975+N4976</f>
        <v>466845.000689271</v>
      </c>
      <c r="P4976" s="0" t="n">
        <f aca="false">MIN($B$5,P4975+K4976*$B$6-I4976)</f>
        <v>510.81</v>
      </c>
      <c r="Q4976" s="0" t="n">
        <f aca="false">MAX(0,F4976-H4976-K4976-L4976)</f>
        <v>0</v>
      </c>
    </row>
    <row r="4977" customFormat="false" ht="15" hidden="false" customHeight="false" outlineLevel="0" collapsed="false">
      <c r="A4977" s="0" t="n">
        <f aca="false">'Profiles 8760'!A4966</f>
        <v>4964</v>
      </c>
      <c r="B4977" s="0" t="n">
        <f aca="false">'Profiles 8760'!B4966</f>
        <v>7</v>
      </c>
      <c r="C4977" s="0" t="n">
        <f aca="false">'Profiles 8760'!E4966</f>
        <v>1</v>
      </c>
      <c r="D4977" s="0" t="n">
        <f aca="false">'Profiles 8760'!F4966</f>
        <v>0</v>
      </c>
      <c r="E4977" s="0" t="n">
        <f aca="false">'Profiles 8760'!G4966</f>
        <v>1</v>
      </c>
      <c r="F4977" s="0" t="n">
        <f aca="false">D4977*Assumptions!$C$11*$B$7+E4977*Assumptions!$C$12*$B$8</f>
        <v>40.9</v>
      </c>
      <c r="G4977" s="0" t="n">
        <f aca="false">C4977*Assumptions!$C$15</f>
        <v>200</v>
      </c>
      <c r="H4977" s="0" t="n">
        <f aca="false">MIN(F4977,G4977)</f>
        <v>40.9</v>
      </c>
      <c r="I4977" s="0" t="n">
        <f aca="false">IF(C4977=1,MIN(G4977-H4977,Assumptions!$C$13,P4976),0)</f>
        <v>159.1</v>
      </c>
      <c r="J4977" s="0" t="n">
        <f aca="false">H4977+I4977</f>
        <v>200</v>
      </c>
      <c r="K4977" s="0" t="n">
        <f aca="false">MIN(IF(C4977=1,F4977-H4977,F4977),Assumptions!$C$13,MAX(0,($B$5-P4976)/$B$6))</f>
        <v>0</v>
      </c>
      <c r="L4977" s="0" t="n">
        <f aca="false">IF(C4977=1,0,MIN(F4977-K4977,Assumptions!$C$15,MAX(0,$B$10-O4976-M4977)))</f>
        <v>0</v>
      </c>
      <c r="M4977" s="0" t="n">
        <f aca="false">'Profiles 8760'!H4966</f>
        <v>126600</v>
      </c>
      <c r="N4977" s="0" t="n">
        <f aca="false">J4977+L4977</f>
        <v>200</v>
      </c>
      <c r="O4977" s="0" t="n">
        <f aca="false">O4976+N4977</f>
        <v>467045.000689271</v>
      </c>
      <c r="P4977" s="0" t="n">
        <f aca="false">MIN($B$5,P4976+K4977*$B$6-I4977)</f>
        <v>351.71</v>
      </c>
      <c r="Q4977" s="0" t="n">
        <f aca="false">MAX(0,F4977-H4977-K4977-L4977)</f>
        <v>0</v>
      </c>
    </row>
    <row r="4978" customFormat="false" ht="15" hidden="false" customHeight="false" outlineLevel="0" collapsed="false">
      <c r="A4978" s="0" t="n">
        <f aca="false">'Profiles 8760'!A4967</f>
        <v>4965</v>
      </c>
      <c r="B4978" s="0" t="n">
        <f aca="false">'Profiles 8760'!B4967</f>
        <v>7</v>
      </c>
      <c r="C4978" s="0" t="n">
        <f aca="false">'Profiles 8760'!E4967</f>
        <v>1</v>
      </c>
      <c r="D4978" s="0" t="n">
        <f aca="false">'Profiles 8760'!F4967</f>
        <v>0</v>
      </c>
      <c r="E4978" s="0" t="n">
        <f aca="false">'Profiles 8760'!G4967</f>
        <v>0.711376</v>
      </c>
      <c r="F4978" s="0" t="n">
        <f aca="false">D4978*Assumptions!$C$11*$B$7+E4978*Assumptions!$C$12*$B$8</f>
        <v>29.0952784</v>
      </c>
      <c r="G4978" s="0" t="n">
        <f aca="false">C4978*Assumptions!$C$15</f>
        <v>200</v>
      </c>
      <c r="H4978" s="0" t="n">
        <f aca="false">MIN(F4978,G4978)</f>
        <v>29.0952784</v>
      </c>
      <c r="I4978" s="0" t="n">
        <f aca="false">IF(C4978=1,MIN(G4978-H4978,Assumptions!$C$13,P4977),0)</f>
        <v>170.9047216</v>
      </c>
      <c r="J4978" s="0" t="n">
        <f aca="false">H4978+I4978</f>
        <v>200</v>
      </c>
      <c r="K4978" s="0" t="n">
        <f aca="false">MIN(IF(C4978=1,F4978-H4978,F4978),Assumptions!$C$13,MAX(0,($B$5-P4977)/$B$6))</f>
        <v>0</v>
      </c>
      <c r="L4978" s="0" t="n">
        <f aca="false">IF(C4978=1,0,MIN(F4978-K4978,Assumptions!$C$15,MAX(0,$B$10-O4977-M4978)))</f>
        <v>0</v>
      </c>
      <c r="M4978" s="0" t="n">
        <f aca="false">'Profiles 8760'!H4967</f>
        <v>126400</v>
      </c>
      <c r="N4978" s="0" t="n">
        <f aca="false">J4978+L4978</f>
        <v>200</v>
      </c>
      <c r="O4978" s="0" t="n">
        <f aca="false">O4977+N4978</f>
        <v>467245.000689271</v>
      </c>
      <c r="P4978" s="0" t="n">
        <f aca="false">MIN($B$5,P4977+K4978*$B$6-I4978)</f>
        <v>180.8052784</v>
      </c>
      <c r="Q4978" s="0" t="n">
        <f aca="false">MAX(0,F4978-H4978-K4978-L4978)</f>
        <v>0</v>
      </c>
    </row>
    <row r="4979" customFormat="false" ht="15" hidden="false" customHeight="false" outlineLevel="0" collapsed="false">
      <c r="A4979" s="0" t="n">
        <f aca="false">'Profiles 8760'!A4968</f>
        <v>4966</v>
      </c>
      <c r="B4979" s="0" t="n">
        <f aca="false">'Profiles 8760'!B4968</f>
        <v>7</v>
      </c>
      <c r="C4979" s="0" t="n">
        <f aca="false">'Profiles 8760'!E4968</f>
        <v>0</v>
      </c>
      <c r="D4979" s="0" t="n">
        <f aca="false">'Profiles 8760'!F4968</f>
        <v>0</v>
      </c>
      <c r="E4979" s="0" t="n">
        <f aca="false">'Profiles 8760'!G4968</f>
        <v>0.426548</v>
      </c>
      <c r="F4979" s="0" t="n">
        <f aca="false">D4979*Assumptions!$C$11*$B$7+E4979*Assumptions!$C$12*$B$8</f>
        <v>17.4458132</v>
      </c>
      <c r="G4979" s="0" t="n">
        <f aca="false">C4979*Assumptions!$C$15</f>
        <v>0</v>
      </c>
      <c r="H4979" s="0" t="n">
        <f aca="false">MIN(F4979,G4979)</f>
        <v>0</v>
      </c>
      <c r="I4979" s="0" t="n">
        <f aca="false">IF(C4979=1,MIN(G4979-H4979,Assumptions!$C$13,P4978),0)</f>
        <v>0</v>
      </c>
      <c r="J4979" s="0" t="n">
        <f aca="false">H4979+I4979</f>
        <v>0</v>
      </c>
      <c r="K4979" s="0" t="n">
        <f aca="false">MIN(IF(C4979=1,F4979-H4979,F4979),Assumptions!$C$13,MAX(0,($B$5-P4978)/$B$6))</f>
        <v>17.4458132</v>
      </c>
      <c r="L4979" s="0" t="n">
        <f aca="false">IF(C4979=1,0,MIN(F4979-K4979,Assumptions!$C$15,MAX(0,$B$10-O4978-M4979)))</f>
        <v>0</v>
      </c>
      <c r="M4979" s="0" t="n">
        <f aca="false">'Profiles 8760'!H4968</f>
        <v>126400</v>
      </c>
      <c r="N4979" s="0" t="n">
        <f aca="false">J4979+L4979</f>
        <v>0</v>
      </c>
      <c r="O4979" s="0" t="n">
        <f aca="false">O4978+N4979</f>
        <v>467245.000689271</v>
      </c>
      <c r="P4979" s="0" t="n">
        <f aca="false">MIN($B$5,P4978+K4979*$B$6-I4979)</f>
        <v>195.92730928176</v>
      </c>
      <c r="Q4979" s="0" t="n">
        <f aca="false">MAX(0,F4979-H4979-K4979-L4979)</f>
        <v>0</v>
      </c>
    </row>
    <row r="4980" customFormat="false" ht="15" hidden="false" customHeight="false" outlineLevel="0" collapsed="false">
      <c r="A4980" s="0" t="n">
        <f aca="false">'Profiles 8760'!A4969</f>
        <v>4967</v>
      </c>
      <c r="B4980" s="0" t="n">
        <f aca="false">'Profiles 8760'!B4969</f>
        <v>7</v>
      </c>
      <c r="C4980" s="0" t="n">
        <f aca="false">'Profiles 8760'!E4969</f>
        <v>0</v>
      </c>
      <c r="D4980" s="0" t="n">
        <f aca="false">'Profiles 8760'!F4969</f>
        <v>0</v>
      </c>
      <c r="E4980" s="0" t="n">
        <f aca="false">'Profiles 8760'!G4969</f>
        <v>0.514274</v>
      </c>
      <c r="F4980" s="0" t="n">
        <f aca="false">D4980*Assumptions!$C$11*$B$7+E4980*Assumptions!$C$12*$B$8</f>
        <v>21.0338066</v>
      </c>
      <c r="G4980" s="0" t="n">
        <f aca="false">C4980*Assumptions!$C$15</f>
        <v>0</v>
      </c>
      <c r="H4980" s="0" t="n">
        <f aca="false">MIN(F4980,G4980)</f>
        <v>0</v>
      </c>
      <c r="I4980" s="0" t="n">
        <f aca="false">IF(C4980=1,MIN(G4980-H4980,Assumptions!$C$13,P4979),0)</f>
        <v>0</v>
      </c>
      <c r="J4980" s="0" t="n">
        <f aca="false">H4980+I4980</f>
        <v>0</v>
      </c>
      <c r="K4980" s="0" t="n">
        <f aca="false">MIN(IF(C4980=1,F4980-H4980,F4980),Assumptions!$C$13,MAX(0,($B$5-P4979)/$B$6))</f>
        <v>21.0338066</v>
      </c>
      <c r="L4980" s="0" t="n">
        <f aca="false">IF(C4980=1,0,MIN(F4980-K4980,Assumptions!$C$15,MAX(0,$B$10-O4979-M4980)))</f>
        <v>0</v>
      </c>
      <c r="M4980" s="0" t="n">
        <f aca="false">'Profiles 8760'!H4969</f>
        <v>126400</v>
      </c>
      <c r="N4980" s="0" t="n">
        <f aca="false">J4980+L4980</f>
        <v>0</v>
      </c>
      <c r="O4980" s="0" t="n">
        <f aca="false">O4979+N4980</f>
        <v>467245.000689271</v>
      </c>
      <c r="P4980" s="0" t="n">
        <f aca="false">MIN($B$5,P4979+K4980*$B$6-I4980)</f>
        <v>214.15941284264</v>
      </c>
      <c r="Q4980" s="0" t="n">
        <f aca="false">MAX(0,F4980-H4980-K4980-L4980)</f>
        <v>0</v>
      </c>
    </row>
    <row r="4981" customFormat="false" ht="15" hidden="false" customHeight="false" outlineLevel="0" collapsed="false">
      <c r="A4981" s="0" t="n">
        <f aca="false">'Profiles 8760'!A4970</f>
        <v>4968</v>
      </c>
      <c r="B4981" s="0" t="n">
        <f aca="false">'Profiles 8760'!B4970</f>
        <v>7</v>
      </c>
      <c r="C4981" s="0" t="n">
        <f aca="false">'Profiles 8760'!E4970</f>
        <v>0</v>
      </c>
      <c r="D4981" s="0" t="n">
        <f aca="false">'Profiles 8760'!F4970</f>
        <v>0</v>
      </c>
      <c r="E4981" s="0" t="n">
        <f aca="false">'Profiles 8760'!G4970</f>
        <v>0.68719</v>
      </c>
      <c r="F4981" s="0" t="n">
        <f aca="false">D4981*Assumptions!$C$11*$B$7+E4981*Assumptions!$C$12*$B$8</f>
        <v>28.106071</v>
      </c>
      <c r="G4981" s="0" t="n">
        <f aca="false">C4981*Assumptions!$C$15</f>
        <v>0</v>
      </c>
      <c r="H4981" s="0" t="n">
        <f aca="false">MIN(F4981,G4981)</f>
        <v>0</v>
      </c>
      <c r="I4981" s="0" t="n">
        <f aca="false">IF(C4981=1,MIN(G4981-H4981,Assumptions!$C$13,P4980),0)</f>
        <v>0</v>
      </c>
      <c r="J4981" s="0" t="n">
        <f aca="false">H4981+I4981</f>
        <v>0</v>
      </c>
      <c r="K4981" s="0" t="n">
        <f aca="false">MIN(IF(C4981=1,F4981-H4981,F4981),Assumptions!$C$13,MAX(0,($B$5-P4980)/$B$6))</f>
        <v>28.106071</v>
      </c>
      <c r="L4981" s="0" t="n">
        <f aca="false">IF(C4981=1,0,MIN(F4981-K4981,Assumptions!$C$15,MAX(0,$B$10-O4980-M4981)))</f>
        <v>0</v>
      </c>
      <c r="M4981" s="0" t="n">
        <f aca="false">'Profiles 8760'!H4970</f>
        <v>126400</v>
      </c>
      <c r="N4981" s="0" t="n">
        <f aca="false">J4981+L4981</f>
        <v>0</v>
      </c>
      <c r="O4981" s="0" t="n">
        <f aca="false">O4980+N4981</f>
        <v>467245.000689271</v>
      </c>
      <c r="P4981" s="0" t="n">
        <f aca="false">MIN($B$5,P4980+K4981*$B$6-I4981)</f>
        <v>238.52175518544</v>
      </c>
      <c r="Q4981" s="0" t="n">
        <f aca="false">MAX(0,F4981-H4981-K4981-L4981)</f>
        <v>0</v>
      </c>
    </row>
    <row r="4982" customFormat="false" ht="15" hidden="false" customHeight="false" outlineLevel="0" collapsed="false">
      <c r="A4982" s="0" t="n">
        <f aca="false">'Profiles 8760'!A4971</f>
        <v>4969</v>
      </c>
      <c r="B4982" s="0" t="n">
        <f aca="false">'Profiles 8760'!B4971</f>
        <v>7</v>
      </c>
      <c r="C4982" s="0" t="n">
        <f aca="false">'Profiles 8760'!E4971</f>
        <v>0</v>
      </c>
      <c r="D4982" s="0" t="n">
        <f aca="false">'Profiles 8760'!F4971</f>
        <v>0</v>
      </c>
      <c r="E4982" s="0" t="n">
        <f aca="false">'Profiles 8760'!G4971</f>
        <v>0.815866</v>
      </c>
      <c r="F4982" s="0" t="n">
        <f aca="false">D4982*Assumptions!$C$11*$B$7+E4982*Assumptions!$C$12*$B$8</f>
        <v>33.3689194</v>
      </c>
      <c r="G4982" s="0" t="n">
        <f aca="false">C4982*Assumptions!$C$15</f>
        <v>0</v>
      </c>
      <c r="H4982" s="0" t="n">
        <f aca="false">MIN(F4982,G4982)</f>
        <v>0</v>
      </c>
      <c r="I4982" s="0" t="n">
        <f aca="false">IF(C4982=1,MIN(G4982-H4982,Assumptions!$C$13,P4981),0)</f>
        <v>0</v>
      </c>
      <c r="J4982" s="0" t="n">
        <f aca="false">H4982+I4982</f>
        <v>0</v>
      </c>
      <c r="K4982" s="0" t="n">
        <f aca="false">MIN(IF(C4982=1,F4982-H4982,F4982),Assumptions!$C$13,MAX(0,($B$5-P4981)/$B$6))</f>
        <v>33.3689194</v>
      </c>
      <c r="L4982" s="0" t="n">
        <f aca="false">IF(C4982=1,0,MIN(F4982-K4982,Assumptions!$C$15,MAX(0,$B$10-O4981-M4982)))</f>
        <v>0</v>
      </c>
      <c r="M4982" s="0" t="n">
        <f aca="false">'Profiles 8760'!H4971</f>
        <v>126400</v>
      </c>
      <c r="N4982" s="0" t="n">
        <f aca="false">J4982+L4982</f>
        <v>0</v>
      </c>
      <c r="O4982" s="0" t="n">
        <f aca="false">O4981+N4982</f>
        <v>467245.000689271</v>
      </c>
      <c r="P4982" s="0" t="n">
        <f aca="false">MIN($B$5,P4981+K4982*$B$6-I4982)</f>
        <v>267.44593452136</v>
      </c>
      <c r="Q4982" s="0" t="n">
        <f aca="false">MAX(0,F4982-H4982-K4982-L4982)</f>
        <v>0</v>
      </c>
    </row>
    <row r="4983" customFormat="false" ht="15" hidden="false" customHeight="false" outlineLevel="0" collapsed="false">
      <c r="A4983" s="0" t="n">
        <f aca="false">'Profiles 8760'!A4972</f>
        <v>4970</v>
      </c>
      <c r="B4983" s="0" t="n">
        <f aca="false">'Profiles 8760'!B4972</f>
        <v>7</v>
      </c>
      <c r="C4983" s="0" t="n">
        <f aca="false">'Profiles 8760'!E4972</f>
        <v>0</v>
      </c>
      <c r="D4983" s="0" t="n">
        <f aca="false">'Profiles 8760'!F4972</f>
        <v>0</v>
      </c>
      <c r="E4983" s="0" t="n">
        <f aca="false">'Profiles 8760'!G4972</f>
        <v>0.839326</v>
      </c>
      <c r="F4983" s="0" t="n">
        <f aca="false">D4983*Assumptions!$C$11*$B$7+E4983*Assumptions!$C$12*$B$8</f>
        <v>34.3284334</v>
      </c>
      <c r="G4983" s="0" t="n">
        <f aca="false">C4983*Assumptions!$C$15</f>
        <v>0</v>
      </c>
      <c r="H4983" s="0" t="n">
        <f aca="false">MIN(F4983,G4983)</f>
        <v>0</v>
      </c>
      <c r="I4983" s="0" t="n">
        <f aca="false">IF(C4983=1,MIN(G4983-H4983,Assumptions!$C$13,P4982),0)</f>
        <v>0</v>
      </c>
      <c r="J4983" s="0" t="n">
        <f aca="false">H4983+I4983</f>
        <v>0</v>
      </c>
      <c r="K4983" s="0" t="n">
        <f aca="false">MIN(IF(C4983=1,F4983-H4983,F4983),Assumptions!$C$13,MAX(0,($B$5-P4982)/$B$6))</f>
        <v>34.3284334</v>
      </c>
      <c r="L4983" s="0" t="n">
        <f aca="false">IF(C4983=1,0,MIN(F4983-K4983,Assumptions!$C$15,MAX(0,$B$10-O4982-M4983)))</f>
        <v>0</v>
      </c>
      <c r="M4983" s="0" t="n">
        <f aca="false">'Profiles 8760'!H4972</f>
        <v>126400</v>
      </c>
      <c r="N4983" s="0" t="n">
        <f aca="false">J4983+L4983</f>
        <v>0</v>
      </c>
      <c r="O4983" s="0" t="n">
        <f aca="false">O4982+N4983</f>
        <v>467245.000689271</v>
      </c>
      <c r="P4983" s="0" t="n">
        <f aca="false">MIN($B$5,P4982+K4983*$B$6-I4983)</f>
        <v>297.20182059248</v>
      </c>
      <c r="Q4983" s="0" t="n">
        <f aca="false">MAX(0,F4983-H4983-K4983-L4983)</f>
        <v>0</v>
      </c>
    </row>
    <row r="4984" customFormat="false" ht="15" hidden="false" customHeight="false" outlineLevel="0" collapsed="false">
      <c r="A4984" s="0" t="n">
        <f aca="false">'Profiles 8760'!A4973</f>
        <v>4971</v>
      </c>
      <c r="B4984" s="0" t="n">
        <f aca="false">'Profiles 8760'!B4973</f>
        <v>7</v>
      </c>
      <c r="C4984" s="0" t="n">
        <f aca="false">'Profiles 8760'!E4973</f>
        <v>0</v>
      </c>
      <c r="D4984" s="0" t="n">
        <f aca="false">'Profiles 8760'!F4973</f>
        <v>0</v>
      </c>
      <c r="E4984" s="0" t="n">
        <f aca="false">'Profiles 8760'!G4973</f>
        <v>0.747813</v>
      </c>
      <c r="F4984" s="0" t="n">
        <f aca="false">D4984*Assumptions!$C$11*$B$7+E4984*Assumptions!$C$12*$B$8</f>
        <v>30.5855517</v>
      </c>
      <c r="G4984" s="0" t="n">
        <f aca="false">C4984*Assumptions!$C$15</f>
        <v>0</v>
      </c>
      <c r="H4984" s="0" t="n">
        <f aca="false">MIN(F4984,G4984)</f>
        <v>0</v>
      </c>
      <c r="I4984" s="0" t="n">
        <f aca="false">IF(C4984=1,MIN(G4984-H4984,Assumptions!$C$13,P4983),0)</f>
        <v>0</v>
      </c>
      <c r="J4984" s="0" t="n">
        <f aca="false">H4984+I4984</f>
        <v>0</v>
      </c>
      <c r="K4984" s="0" t="n">
        <f aca="false">MIN(IF(C4984=1,F4984-H4984,F4984),Assumptions!$C$13,MAX(0,($B$5-P4983)/$B$6))</f>
        <v>30.5855517</v>
      </c>
      <c r="L4984" s="0" t="n">
        <f aca="false">IF(C4984=1,0,MIN(F4984-K4984,Assumptions!$C$15,MAX(0,$B$10-O4983-M4984)))</f>
        <v>0</v>
      </c>
      <c r="M4984" s="0" t="n">
        <f aca="false">'Profiles 8760'!H4973</f>
        <v>126400</v>
      </c>
      <c r="N4984" s="0" t="n">
        <f aca="false">J4984+L4984</f>
        <v>0</v>
      </c>
      <c r="O4984" s="0" t="n">
        <f aca="false">O4983+N4984</f>
        <v>467245.000689271</v>
      </c>
      <c r="P4984" s="0" t="n">
        <f aca="false">MIN($B$5,P4983+K4984*$B$6-I4984)</f>
        <v>323.71337680604</v>
      </c>
      <c r="Q4984" s="0" t="n">
        <f aca="false">MAX(0,F4984-H4984-K4984-L4984)</f>
        <v>0</v>
      </c>
    </row>
    <row r="4985" customFormat="false" ht="15" hidden="false" customHeight="false" outlineLevel="0" collapsed="false">
      <c r="A4985" s="0" t="n">
        <f aca="false">'Profiles 8760'!A4974</f>
        <v>4972</v>
      </c>
      <c r="B4985" s="0" t="n">
        <f aca="false">'Profiles 8760'!B4974</f>
        <v>7</v>
      </c>
      <c r="C4985" s="0" t="n">
        <f aca="false">'Profiles 8760'!E4974</f>
        <v>0</v>
      </c>
      <c r="D4985" s="0" t="n">
        <f aca="false">'Profiles 8760'!F4974</f>
        <v>0</v>
      </c>
      <c r="E4985" s="0" t="n">
        <f aca="false">'Profiles 8760'!G4974</f>
        <v>0.756984</v>
      </c>
      <c r="F4985" s="0" t="n">
        <f aca="false">D4985*Assumptions!$C$11*$B$7+E4985*Assumptions!$C$12*$B$8</f>
        <v>30.9606456</v>
      </c>
      <c r="G4985" s="0" t="n">
        <f aca="false">C4985*Assumptions!$C$15</f>
        <v>0</v>
      </c>
      <c r="H4985" s="0" t="n">
        <f aca="false">MIN(F4985,G4985)</f>
        <v>0</v>
      </c>
      <c r="I4985" s="0" t="n">
        <f aca="false">IF(C4985=1,MIN(G4985-H4985,Assumptions!$C$13,P4984),0)</f>
        <v>0</v>
      </c>
      <c r="J4985" s="0" t="n">
        <f aca="false">H4985+I4985</f>
        <v>0</v>
      </c>
      <c r="K4985" s="0" t="n">
        <f aca="false">MIN(IF(C4985=1,F4985-H4985,F4985),Assumptions!$C$13,MAX(0,($B$5-P4984)/$B$6))</f>
        <v>30.9606456</v>
      </c>
      <c r="L4985" s="0" t="n">
        <f aca="false">IF(C4985=1,0,MIN(F4985-K4985,Assumptions!$C$15,MAX(0,$B$10-O4984-M4985)))</f>
        <v>0</v>
      </c>
      <c r="M4985" s="0" t="n">
        <f aca="false">'Profiles 8760'!H4974</f>
        <v>126400</v>
      </c>
      <c r="N4985" s="0" t="n">
        <f aca="false">J4985+L4985</f>
        <v>0</v>
      </c>
      <c r="O4985" s="0" t="n">
        <f aca="false">O4984+N4985</f>
        <v>467245.000689271</v>
      </c>
      <c r="P4985" s="0" t="n">
        <f aca="false">MIN($B$5,P4984+K4985*$B$6-I4985)</f>
        <v>350.55006441212</v>
      </c>
      <c r="Q4985" s="0" t="n">
        <f aca="false">MAX(0,F4985-H4985-K4985-L4985)</f>
        <v>0</v>
      </c>
    </row>
    <row r="4986" customFormat="false" ht="15" hidden="false" customHeight="false" outlineLevel="0" collapsed="false">
      <c r="A4986" s="0" t="n">
        <f aca="false">'Profiles 8760'!A4975</f>
        <v>4973</v>
      </c>
      <c r="B4986" s="0" t="n">
        <f aca="false">'Profiles 8760'!B4975</f>
        <v>7</v>
      </c>
      <c r="C4986" s="0" t="n">
        <f aca="false">'Profiles 8760'!E4975</f>
        <v>0</v>
      </c>
      <c r="D4986" s="0" t="n">
        <f aca="false">'Profiles 8760'!F4975</f>
        <v>0</v>
      </c>
      <c r="E4986" s="0" t="n">
        <f aca="false">'Profiles 8760'!G4975</f>
        <v>0.774356</v>
      </c>
      <c r="F4986" s="0" t="n">
        <f aca="false">D4986*Assumptions!$C$11*$B$7+E4986*Assumptions!$C$12*$B$8</f>
        <v>31.6711604</v>
      </c>
      <c r="G4986" s="0" t="n">
        <f aca="false">C4986*Assumptions!$C$15</f>
        <v>0</v>
      </c>
      <c r="H4986" s="0" t="n">
        <f aca="false">MIN(F4986,G4986)</f>
        <v>0</v>
      </c>
      <c r="I4986" s="0" t="n">
        <f aca="false">IF(C4986=1,MIN(G4986-H4986,Assumptions!$C$13,P4985),0)</f>
        <v>0</v>
      </c>
      <c r="J4986" s="0" t="n">
        <f aca="false">H4986+I4986</f>
        <v>0</v>
      </c>
      <c r="K4986" s="0" t="n">
        <f aca="false">MIN(IF(C4986=1,F4986-H4986,F4986),Assumptions!$C$13,MAX(0,($B$5-P4985)/$B$6))</f>
        <v>31.6711604</v>
      </c>
      <c r="L4986" s="0" t="n">
        <f aca="false">IF(C4986=1,0,MIN(F4986-K4986,Assumptions!$C$15,MAX(0,$B$10-O4985-M4986)))</f>
        <v>0</v>
      </c>
      <c r="M4986" s="0" t="n">
        <f aca="false">'Profiles 8760'!H4975</f>
        <v>126400</v>
      </c>
      <c r="N4986" s="0" t="n">
        <f aca="false">J4986+L4986</f>
        <v>0</v>
      </c>
      <c r="O4986" s="0" t="n">
        <f aca="false">O4985+N4986</f>
        <v>467245.000689271</v>
      </c>
      <c r="P4986" s="0" t="n">
        <f aca="false">MIN($B$5,P4985+K4986*$B$6-I4986)</f>
        <v>378.00262624684</v>
      </c>
      <c r="Q4986" s="0" t="n">
        <f aca="false">MAX(0,F4986-H4986-K4986-L4986)</f>
        <v>0</v>
      </c>
    </row>
    <row r="4987" customFormat="false" ht="15" hidden="false" customHeight="false" outlineLevel="0" collapsed="false">
      <c r="A4987" s="0" t="n">
        <f aca="false">'Profiles 8760'!A4976</f>
        <v>4974</v>
      </c>
      <c r="B4987" s="0" t="n">
        <f aca="false">'Profiles 8760'!B4976</f>
        <v>7</v>
      </c>
      <c r="C4987" s="0" t="n">
        <f aca="false">'Profiles 8760'!E4976</f>
        <v>0</v>
      </c>
      <c r="D4987" s="0" t="n">
        <f aca="false">'Profiles 8760'!F4976</f>
        <v>0</v>
      </c>
      <c r="E4987" s="0" t="n">
        <f aca="false">'Profiles 8760'!G4976</f>
        <v>0.857378</v>
      </c>
      <c r="F4987" s="0" t="n">
        <f aca="false">D4987*Assumptions!$C$11*$B$7+E4987*Assumptions!$C$12*$B$8</f>
        <v>35.0667602</v>
      </c>
      <c r="G4987" s="0" t="n">
        <f aca="false">C4987*Assumptions!$C$15</f>
        <v>0</v>
      </c>
      <c r="H4987" s="0" t="n">
        <f aca="false">MIN(F4987,G4987)</f>
        <v>0</v>
      </c>
      <c r="I4987" s="0" t="n">
        <f aca="false">IF(C4987=1,MIN(G4987-H4987,Assumptions!$C$13,P4986),0)</f>
        <v>0</v>
      </c>
      <c r="J4987" s="0" t="n">
        <f aca="false">H4987+I4987</f>
        <v>0</v>
      </c>
      <c r="K4987" s="0" t="n">
        <f aca="false">MIN(IF(C4987=1,F4987-H4987,F4987),Assumptions!$C$13,MAX(0,($B$5-P4986)/$B$6))</f>
        <v>35.0667602</v>
      </c>
      <c r="L4987" s="0" t="n">
        <f aca="false">IF(C4987=1,0,MIN(F4987-K4987,Assumptions!$C$15,MAX(0,$B$10-O4986-M4987)))</f>
        <v>0</v>
      </c>
      <c r="M4987" s="0" t="n">
        <f aca="false">'Profiles 8760'!H4976</f>
        <v>126400</v>
      </c>
      <c r="N4987" s="0" t="n">
        <f aca="false">J4987+L4987</f>
        <v>0</v>
      </c>
      <c r="O4987" s="0" t="n">
        <f aca="false">O4986+N4987</f>
        <v>467245.000689271</v>
      </c>
      <c r="P4987" s="0" t="n">
        <f aca="false">MIN($B$5,P4986+K4987*$B$6-I4987)</f>
        <v>408.3984939882</v>
      </c>
      <c r="Q4987" s="0" t="n">
        <f aca="false">MAX(0,F4987-H4987-K4987-L4987)</f>
        <v>0</v>
      </c>
    </row>
    <row r="4988" customFormat="false" ht="15" hidden="false" customHeight="false" outlineLevel="0" collapsed="false">
      <c r="A4988" s="0" t="n">
        <f aca="false">'Profiles 8760'!A4977</f>
        <v>4975</v>
      </c>
      <c r="B4988" s="0" t="n">
        <f aca="false">'Profiles 8760'!B4977</f>
        <v>7</v>
      </c>
      <c r="C4988" s="0" t="n">
        <f aca="false">'Profiles 8760'!E4977</f>
        <v>0</v>
      </c>
      <c r="D4988" s="0" t="n">
        <f aca="false">'Profiles 8760'!F4977</f>
        <v>0.091205</v>
      </c>
      <c r="E4988" s="0" t="n">
        <f aca="false">'Profiles 8760'!G4977</f>
        <v>0.959544</v>
      </c>
      <c r="F4988" s="0" t="n">
        <f aca="false">D4988*Assumptions!$C$11*$B$7+E4988*Assumptions!$C$12*$B$8</f>
        <v>65.5853536</v>
      </c>
      <c r="G4988" s="0" t="n">
        <f aca="false">C4988*Assumptions!$C$15</f>
        <v>0</v>
      </c>
      <c r="H4988" s="0" t="n">
        <f aca="false">MIN(F4988,G4988)</f>
        <v>0</v>
      </c>
      <c r="I4988" s="0" t="n">
        <f aca="false">IF(C4988=1,MIN(G4988-H4988,Assumptions!$C$13,P4987),0)</f>
        <v>0</v>
      </c>
      <c r="J4988" s="0" t="n">
        <f aca="false">H4988+I4988</f>
        <v>0</v>
      </c>
      <c r="K4988" s="0" t="n">
        <f aca="false">MIN(IF(C4988=1,F4988-H4988,F4988),Assumptions!$C$13,MAX(0,($B$5-P4987)/$B$6))</f>
        <v>65.5853536</v>
      </c>
      <c r="L4988" s="0" t="n">
        <f aca="false">IF(C4988=1,0,MIN(F4988-K4988,Assumptions!$C$15,MAX(0,$B$10-O4987-M4988)))</f>
        <v>0</v>
      </c>
      <c r="M4988" s="0" t="n">
        <f aca="false">'Profiles 8760'!H4977</f>
        <v>126400</v>
      </c>
      <c r="N4988" s="0" t="n">
        <f aca="false">J4988+L4988</f>
        <v>0</v>
      </c>
      <c r="O4988" s="0" t="n">
        <f aca="false">O4987+N4988</f>
        <v>467245.000689271</v>
      </c>
      <c r="P4988" s="0" t="n">
        <f aca="false">MIN($B$5,P4987+K4988*$B$6-I4988)</f>
        <v>465.24787848868</v>
      </c>
      <c r="Q4988" s="0" t="n">
        <f aca="false">MAX(0,F4988-H4988-K4988-L4988)</f>
        <v>0</v>
      </c>
    </row>
    <row r="4989" customFormat="false" ht="15" hidden="false" customHeight="false" outlineLevel="0" collapsed="false">
      <c r="A4989" s="0" t="n">
        <f aca="false">'Profiles 8760'!A4978</f>
        <v>4976</v>
      </c>
      <c r="B4989" s="0" t="n">
        <f aca="false">'Profiles 8760'!B4978</f>
        <v>7</v>
      </c>
      <c r="C4989" s="0" t="n">
        <f aca="false">'Profiles 8760'!E4978</f>
        <v>1</v>
      </c>
      <c r="D4989" s="0" t="n">
        <f aca="false">'Profiles 8760'!F4978</f>
        <v>0.293271</v>
      </c>
      <c r="E4989" s="0" t="n">
        <f aca="false">'Profiles 8760'!G4978</f>
        <v>0.92031</v>
      </c>
      <c r="F4989" s="0" t="n">
        <f aca="false">D4989*Assumptions!$C$11*$B$7+E4989*Assumptions!$C$12*$B$8</f>
        <v>122.3373438</v>
      </c>
      <c r="G4989" s="0" t="n">
        <f aca="false">C4989*Assumptions!$C$15</f>
        <v>200</v>
      </c>
      <c r="H4989" s="0" t="n">
        <f aca="false">MIN(F4989,G4989)</f>
        <v>122.3373438</v>
      </c>
      <c r="I4989" s="0" t="n">
        <f aca="false">IF(C4989=1,MIN(G4989-H4989,Assumptions!$C$13,P4988),0)</f>
        <v>77.6626562</v>
      </c>
      <c r="J4989" s="0" t="n">
        <f aca="false">H4989+I4989</f>
        <v>200</v>
      </c>
      <c r="K4989" s="0" t="n">
        <f aca="false">MIN(IF(C4989=1,F4989-H4989,F4989),Assumptions!$C$13,MAX(0,($B$5-P4988)/$B$6))</f>
        <v>0</v>
      </c>
      <c r="L4989" s="0" t="n">
        <f aca="false">IF(C4989=1,0,MIN(F4989-K4989,Assumptions!$C$15,MAX(0,$B$10-O4988-M4989)))</f>
        <v>0</v>
      </c>
      <c r="M4989" s="0" t="n">
        <f aca="false">'Profiles 8760'!H4978</f>
        <v>126200</v>
      </c>
      <c r="N4989" s="0" t="n">
        <f aca="false">J4989+L4989</f>
        <v>200</v>
      </c>
      <c r="O4989" s="0" t="n">
        <f aca="false">O4988+N4989</f>
        <v>467445.000689271</v>
      </c>
      <c r="P4989" s="0" t="n">
        <f aca="false">MIN($B$5,P4988+K4989*$B$6-I4989)</f>
        <v>387.58522228868</v>
      </c>
      <c r="Q4989" s="0" t="n">
        <f aca="false">MAX(0,F4989-H4989-K4989-L4989)</f>
        <v>0</v>
      </c>
    </row>
    <row r="4990" customFormat="false" ht="15" hidden="false" customHeight="false" outlineLevel="0" collapsed="false">
      <c r="A4990" s="0" t="n">
        <f aca="false">'Profiles 8760'!A4979</f>
        <v>4977</v>
      </c>
      <c r="B4990" s="0" t="n">
        <f aca="false">'Profiles 8760'!B4979</f>
        <v>7</v>
      </c>
      <c r="C4990" s="0" t="n">
        <f aca="false">'Profiles 8760'!E4979</f>
        <v>1</v>
      </c>
      <c r="D4990" s="0" t="n">
        <f aca="false">'Profiles 8760'!F4979</f>
        <v>0.518105</v>
      </c>
      <c r="E4990" s="0" t="n">
        <f aca="false">'Profiles 8760'!G4979</f>
        <v>0.53748</v>
      </c>
      <c r="F4990" s="0" t="n">
        <f aca="false">D4990*Assumptions!$C$11*$B$7+E4990*Assumptions!$C$12*$B$8</f>
        <v>171.611656</v>
      </c>
      <c r="G4990" s="0" t="n">
        <f aca="false">C4990*Assumptions!$C$15</f>
        <v>200</v>
      </c>
      <c r="H4990" s="0" t="n">
        <f aca="false">MIN(F4990,G4990)</f>
        <v>171.611656</v>
      </c>
      <c r="I4990" s="0" t="n">
        <f aca="false">IF(C4990=1,MIN(G4990-H4990,Assumptions!$C$13,P4989),0)</f>
        <v>28.388344</v>
      </c>
      <c r="J4990" s="0" t="n">
        <f aca="false">H4990+I4990</f>
        <v>200</v>
      </c>
      <c r="K4990" s="0" t="n">
        <f aca="false">MIN(IF(C4990=1,F4990-H4990,F4990),Assumptions!$C$13,MAX(0,($B$5-P4989)/$B$6))</f>
        <v>0</v>
      </c>
      <c r="L4990" s="0" t="n">
        <f aca="false">IF(C4990=1,0,MIN(F4990-K4990,Assumptions!$C$15,MAX(0,$B$10-O4989-M4990)))</f>
        <v>0</v>
      </c>
      <c r="M4990" s="0" t="n">
        <f aca="false">'Profiles 8760'!H4979</f>
        <v>126000</v>
      </c>
      <c r="N4990" s="0" t="n">
        <f aca="false">J4990+L4990</f>
        <v>200</v>
      </c>
      <c r="O4990" s="0" t="n">
        <f aca="false">O4989+N4990</f>
        <v>467645.000689271</v>
      </c>
      <c r="P4990" s="0" t="n">
        <f aca="false">MIN($B$5,P4989+K4990*$B$6-I4990)</f>
        <v>359.19687828868</v>
      </c>
      <c r="Q4990" s="0" t="n">
        <f aca="false">MAX(0,F4990-H4990-K4990-L4990)</f>
        <v>0</v>
      </c>
    </row>
    <row r="4991" customFormat="false" ht="15" hidden="false" customHeight="false" outlineLevel="0" collapsed="false">
      <c r="A4991" s="0" t="n">
        <f aca="false">'Profiles 8760'!A4980</f>
        <v>4978</v>
      </c>
      <c r="B4991" s="0" t="n">
        <f aca="false">'Profiles 8760'!B4980</f>
        <v>7</v>
      </c>
      <c r="C4991" s="0" t="n">
        <f aca="false">'Profiles 8760'!E4980</f>
        <v>0</v>
      </c>
      <c r="D4991" s="0" t="n">
        <f aca="false">'Profiles 8760'!F4980</f>
        <v>0.730086</v>
      </c>
      <c r="E4991" s="0" t="n">
        <f aca="false">'Profiles 8760'!G4980</f>
        <v>0.584469</v>
      </c>
      <c r="F4991" s="0" t="n">
        <f aca="false">D4991*Assumptions!$C$11*$B$7+E4991*Assumptions!$C$12*$B$8</f>
        <v>234.7536189</v>
      </c>
      <c r="G4991" s="0" t="n">
        <f aca="false">C4991*Assumptions!$C$15</f>
        <v>0</v>
      </c>
      <c r="H4991" s="0" t="n">
        <f aca="false">MIN(F4991,G4991)</f>
        <v>0</v>
      </c>
      <c r="I4991" s="0" t="n">
        <f aca="false">IF(C4991=1,MIN(G4991-H4991,Assumptions!$C$13,P4990),0)</f>
        <v>0</v>
      </c>
      <c r="J4991" s="0" t="n">
        <f aca="false">H4991+I4991</f>
        <v>0</v>
      </c>
      <c r="K4991" s="0" t="n">
        <f aca="false">MIN(IF(C4991=1,F4991-H4991,F4991),Assumptions!$C$13,MAX(0,($B$5-P4990)/$B$6))</f>
        <v>174.911307927227</v>
      </c>
      <c r="L4991" s="0" t="n">
        <f aca="false">IF(C4991=1,0,MIN(F4991-K4991,Assumptions!$C$15,MAX(0,$B$10-O4990-M4991)))</f>
        <v>59.8423109727735</v>
      </c>
      <c r="M4991" s="0" t="n">
        <f aca="false">'Profiles 8760'!H4980</f>
        <v>126000</v>
      </c>
      <c r="N4991" s="0" t="n">
        <f aca="false">J4991+L4991</f>
        <v>59.8423109727735</v>
      </c>
      <c r="O4991" s="0" t="n">
        <f aca="false">O4990+N4991</f>
        <v>467704.843000244</v>
      </c>
      <c r="P4991" s="0" t="n">
        <f aca="false">MIN($B$5,P4990+K4991*$B$6-I4991)</f>
        <v>510.81</v>
      </c>
      <c r="Q4991" s="0" t="n">
        <f aca="false">MAX(0,F4991-H4991-K4991-L4991)</f>
        <v>0</v>
      </c>
    </row>
    <row r="4992" customFormat="false" ht="15" hidden="false" customHeight="false" outlineLevel="0" collapsed="false">
      <c r="A4992" s="0" t="n">
        <f aca="false">'Profiles 8760'!A4981</f>
        <v>4979</v>
      </c>
      <c r="B4992" s="0" t="n">
        <f aca="false">'Profiles 8760'!B4981</f>
        <v>7</v>
      </c>
      <c r="C4992" s="0" t="n">
        <f aca="false">'Profiles 8760'!E4981</f>
        <v>0</v>
      </c>
      <c r="D4992" s="0" t="n">
        <f aca="false">'Profiles 8760'!F4981</f>
        <v>0.90208</v>
      </c>
      <c r="E4992" s="0" t="n">
        <f aca="false">'Profiles 8760'!G4981</f>
        <v>0.733594</v>
      </c>
      <c r="F4992" s="0" t="n">
        <f aca="false">D4992*Assumptions!$C$11*$B$7+E4992*Assumptions!$C$12*$B$8</f>
        <v>290.5246986</v>
      </c>
      <c r="G4992" s="0" t="n">
        <f aca="false">C4992*Assumptions!$C$15</f>
        <v>0</v>
      </c>
      <c r="H4992" s="0" t="n">
        <f aca="false">MIN(F4992,G4992)</f>
        <v>0</v>
      </c>
      <c r="I4992" s="0" t="n">
        <f aca="false">IF(C4992=1,MIN(G4992-H4992,Assumptions!$C$13,P4991),0)</f>
        <v>0</v>
      </c>
      <c r="J4992" s="0" t="n">
        <f aca="false">H4992+I4992</f>
        <v>0</v>
      </c>
      <c r="K4992" s="0" t="n">
        <f aca="false">MIN(IF(C4992=1,F4992-H4992,F4992),Assumptions!$C$13,MAX(0,($B$5-P4991)/$B$6))</f>
        <v>0</v>
      </c>
      <c r="L4992" s="0" t="n">
        <f aca="false">IF(C4992=1,0,MIN(F4992-K4992,Assumptions!$C$15,MAX(0,$B$10-O4991-M4992)))</f>
        <v>200</v>
      </c>
      <c r="M4992" s="0" t="n">
        <f aca="false">'Profiles 8760'!H4981</f>
        <v>126000</v>
      </c>
      <c r="N4992" s="0" t="n">
        <f aca="false">J4992+L4992</f>
        <v>200</v>
      </c>
      <c r="O4992" s="0" t="n">
        <f aca="false">O4991+N4992</f>
        <v>467904.843000244</v>
      </c>
      <c r="P4992" s="0" t="n">
        <f aca="false">MIN($B$5,P4991+K4992*$B$6-I4992)</f>
        <v>510.81</v>
      </c>
      <c r="Q4992" s="0" t="n">
        <f aca="false">MAX(0,F4992-H4992-K4992-L4992)</f>
        <v>90.5246986</v>
      </c>
    </row>
    <row r="4993" customFormat="false" ht="15" hidden="false" customHeight="false" outlineLevel="0" collapsed="false">
      <c r="A4993" s="0" t="n">
        <f aca="false">'Profiles 8760'!A4982</f>
        <v>4980</v>
      </c>
      <c r="B4993" s="0" t="n">
        <f aca="false">'Profiles 8760'!B4982</f>
        <v>7</v>
      </c>
      <c r="C4993" s="0" t="n">
        <f aca="false">'Profiles 8760'!E4982</f>
        <v>0</v>
      </c>
      <c r="D4993" s="0" t="n">
        <f aca="false">'Profiles 8760'!F4982</f>
        <v>1</v>
      </c>
      <c r="E4993" s="0" t="n">
        <f aca="false">'Profiles 8760'!G4982</f>
        <v>0.564501</v>
      </c>
      <c r="F4993" s="0" t="n">
        <f aca="false">D4993*Assumptions!$C$11*$B$7+E4993*Assumptions!$C$12*$B$8</f>
        <v>311.8880909</v>
      </c>
      <c r="G4993" s="0" t="n">
        <f aca="false">C4993*Assumptions!$C$15</f>
        <v>0</v>
      </c>
      <c r="H4993" s="0" t="n">
        <f aca="false">MIN(F4993,G4993)</f>
        <v>0</v>
      </c>
      <c r="I4993" s="0" t="n">
        <f aca="false">IF(C4993=1,MIN(G4993-H4993,Assumptions!$C$13,P4992),0)</f>
        <v>0</v>
      </c>
      <c r="J4993" s="0" t="n">
        <f aca="false">H4993+I4993</f>
        <v>0</v>
      </c>
      <c r="K4993" s="0" t="n">
        <f aca="false">MIN(IF(C4993=1,F4993-H4993,F4993),Assumptions!$C$13,MAX(0,($B$5-P4992)/$B$6))</f>
        <v>0</v>
      </c>
      <c r="L4993" s="0" t="n">
        <f aca="false">IF(C4993=1,0,MIN(F4993-K4993,Assumptions!$C$15,MAX(0,$B$10-O4992-M4993)))</f>
        <v>200</v>
      </c>
      <c r="M4993" s="0" t="n">
        <f aca="false">'Profiles 8760'!H4982</f>
        <v>126000</v>
      </c>
      <c r="N4993" s="0" t="n">
        <f aca="false">J4993+L4993</f>
        <v>200</v>
      </c>
      <c r="O4993" s="0" t="n">
        <f aca="false">O4992+N4993</f>
        <v>468104.843000244</v>
      </c>
      <c r="P4993" s="0" t="n">
        <f aca="false">MIN($B$5,P4992+K4993*$B$6-I4993)</f>
        <v>510.81</v>
      </c>
      <c r="Q4993" s="0" t="n">
        <f aca="false">MAX(0,F4993-H4993-K4993-L4993)</f>
        <v>111.8880909</v>
      </c>
    </row>
    <row r="4994" customFormat="false" ht="15" hidden="false" customHeight="false" outlineLevel="0" collapsed="false">
      <c r="A4994" s="0" t="n">
        <f aca="false">'Profiles 8760'!A4983</f>
        <v>4981</v>
      </c>
      <c r="B4994" s="0" t="n">
        <f aca="false">'Profiles 8760'!B4983</f>
        <v>7</v>
      </c>
      <c r="C4994" s="0" t="n">
        <f aca="false">'Profiles 8760'!E4983</f>
        <v>0</v>
      </c>
      <c r="D4994" s="0" t="n">
        <f aca="false">'Profiles 8760'!F4983</f>
        <v>1</v>
      </c>
      <c r="E4994" s="0" t="n">
        <f aca="false">'Profiles 8760'!G4983</f>
        <v>0.467983</v>
      </c>
      <c r="F4994" s="0" t="n">
        <f aca="false">D4994*Assumptions!$C$11*$B$7+E4994*Assumptions!$C$12*$B$8</f>
        <v>307.9405047</v>
      </c>
      <c r="G4994" s="0" t="n">
        <f aca="false">C4994*Assumptions!$C$15</f>
        <v>0</v>
      </c>
      <c r="H4994" s="0" t="n">
        <f aca="false">MIN(F4994,G4994)</f>
        <v>0</v>
      </c>
      <c r="I4994" s="0" t="n">
        <f aca="false">IF(C4994=1,MIN(G4994-H4994,Assumptions!$C$13,P4993),0)</f>
        <v>0</v>
      </c>
      <c r="J4994" s="0" t="n">
        <f aca="false">H4994+I4994</f>
        <v>0</v>
      </c>
      <c r="K4994" s="0" t="n">
        <f aca="false">MIN(IF(C4994=1,F4994-H4994,F4994),Assumptions!$C$13,MAX(0,($B$5-P4993)/$B$6))</f>
        <v>0</v>
      </c>
      <c r="L4994" s="0" t="n">
        <f aca="false">IF(C4994=1,0,MIN(F4994-K4994,Assumptions!$C$15,MAX(0,$B$10-O4993-M4994)))</f>
        <v>200</v>
      </c>
      <c r="M4994" s="0" t="n">
        <f aca="false">'Profiles 8760'!H4983</f>
        <v>126000</v>
      </c>
      <c r="N4994" s="0" t="n">
        <f aca="false">J4994+L4994</f>
        <v>200</v>
      </c>
      <c r="O4994" s="0" t="n">
        <f aca="false">O4993+N4994</f>
        <v>468304.843000244</v>
      </c>
      <c r="P4994" s="0" t="n">
        <f aca="false">MIN($B$5,P4993+K4994*$B$6-I4994)</f>
        <v>510.81</v>
      </c>
      <c r="Q4994" s="0" t="n">
        <f aca="false">MAX(0,F4994-H4994-K4994-L4994)</f>
        <v>107.9405047</v>
      </c>
    </row>
    <row r="4995" customFormat="false" ht="15" hidden="false" customHeight="false" outlineLevel="0" collapsed="false">
      <c r="A4995" s="0" t="n">
        <f aca="false">'Profiles 8760'!A4984</f>
        <v>4982</v>
      </c>
      <c r="B4995" s="0" t="n">
        <f aca="false">'Profiles 8760'!B4984</f>
        <v>7</v>
      </c>
      <c r="C4995" s="0" t="n">
        <f aca="false">'Profiles 8760'!E4984</f>
        <v>0</v>
      </c>
      <c r="D4995" s="0" t="n">
        <f aca="false">'Profiles 8760'!F4984</f>
        <v>1</v>
      </c>
      <c r="E4995" s="0" t="n">
        <f aca="false">'Profiles 8760'!G4984</f>
        <v>0.483549</v>
      </c>
      <c r="F4995" s="0" t="n">
        <f aca="false">D4995*Assumptions!$C$11*$B$7+E4995*Assumptions!$C$12*$B$8</f>
        <v>308.5771541</v>
      </c>
      <c r="G4995" s="0" t="n">
        <f aca="false">C4995*Assumptions!$C$15</f>
        <v>0</v>
      </c>
      <c r="H4995" s="0" t="n">
        <f aca="false">MIN(F4995,G4995)</f>
        <v>0</v>
      </c>
      <c r="I4995" s="0" t="n">
        <f aca="false">IF(C4995=1,MIN(G4995-H4995,Assumptions!$C$13,P4994),0)</f>
        <v>0</v>
      </c>
      <c r="J4995" s="0" t="n">
        <f aca="false">H4995+I4995</f>
        <v>0</v>
      </c>
      <c r="K4995" s="0" t="n">
        <f aca="false">MIN(IF(C4995=1,F4995-H4995,F4995),Assumptions!$C$13,MAX(0,($B$5-P4994)/$B$6))</f>
        <v>0</v>
      </c>
      <c r="L4995" s="0" t="n">
        <f aca="false">IF(C4995=1,0,MIN(F4995-K4995,Assumptions!$C$15,MAX(0,$B$10-O4994-M4995)))</f>
        <v>200</v>
      </c>
      <c r="M4995" s="0" t="n">
        <f aca="false">'Profiles 8760'!H4984</f>
        <v>126000</v>
      </c>
      <c r="N4995" s="0" t="n">
        <f aca="false">J4995+L4995</f>
        <v>200</v>
      </c>
      <c r="O4995" s="0" t="n">
        <f aca="false">O4994+N4995</f>
        <v>468504.843000244</v>
      </c>
      <c r="P4995" s="0" t="n">
        <f aca="false">MIN($B$5,P4994+K4995*$B$6-I4995)</f>
        <v>510.81</v>
      </c>
      <c r="Q4995" s="0" t="n">
        <f aca="false">MAX(0,F4995-H4995-K4995-L4995)</f>
        <v>108.5771541</v>
      </c>
    </row>
    <row r="4996" customFormat="false" ht="15" hidden="false" customHeight="false" outlineLevel="0" collapsed="false">
      <c r="A4996" s="0" t="n">
        <f aca="false">'Profiles 8760'!A4985</f>
        <v>4983</v>
      </c>
      <c r="B4996" s="0" t="n">
        <f aca="false">'Profiles 8760'!B4985</f>
        <v>7</v>
      </c>
      <c r="C4996" s="0" t="n">
        <f aca="false">'Profiles 8760'!E4985</f>
        <v>0</v>
      </c>
      <c r="D4996" s="0" t="n">
        <f aca="false">'Profiles 8760'!F4985</f>
        <v>0.90208</v>
      </c>
      <c r="E4996" s="0" t="n">
        <f aca="false">'Profiles 8760'!G4985</f>
        <v>0.482774</v>
      </c>
      <c r="F4996" s="0" t="n">
        <f aca="false">D4996*Assumptions!$C$11*$B$7+E4996*Assumptions!$C$12*$B$8</f>
        <v>280.2661606</v>
      </c>
      <c r="G4996" s="0" t="n">
        <f aca="false">C4996*Assumptions!$C$15</f>
        <v>0</v>
      </c>
      <c r="H4996" s="0" t="n">
        <f aca="false">MIN(F4996,G4996)</f>
        <v>0</v>
      </c>
      <c r="I4996" s="0" t="n">
        <f aca="false">IF(C4996=1,MIN(G4996-H4996,Assumptions!$C$13,P4995),0)</f>
        <v>0</v>
      </c>
      <c r="J4996" s="0" t="n">
        <f aca="false">H4996+I4996</f>
        <v>0</v>
      </c>
      <c r="K4996" s="0" t="n">
        <f aca="false">MIN(IF(C4996=1,F4996-H4996,F4996),Assumptions!$C$13,MAX(0,($B$5-P4995)/$B$6))</f>
        <v>0</v>
      </c>
      <c r="L4996" s="0" t="n">
        <f aca="false">IF(C4996=1,0,MIN(F4996-K4996,Assumptions!$C$15,MAX(0,$B$10-O4995-M4996)))</f>
        <v>200</v>
      </c>
      <c r="M4996" s="0" t="n">
        <f aca="false">'Profiles 8760'!H4985</f>
        <v>126000</v>
      </c>
      <c r="N4996" s="0" t="n">
        <f aca="false">J4996+L4996</f>
        <v>200</v>
      </c>
      <c r="O4996" s="0" t="n">
        <f aca="false">O4995+N4996</f>
        <v>468704.843000244</v>
      </c>
      <c r="P4996" s="0" t="n">
        <f aca="false">MIN($B$5,P4995+K4996*$B$6-I4996)</f>
        <v>510.81</v>
      </c>
      <c r="Q4996" s="0" t="n">
        <f aca="false">MAX(0,F4996-H4996-K4996-L4996)</f>
        <v>80.2661606</v>
      </c>
    </row>
    <row r="4997" customFormat="false" ht="15" hidden="false" customHeight="false" outlineLevel="0" collapsed="false">
      <c r="A4997" s="0" t="n">
        <f aca="false">'Profiles 8760'!A4986</f>
        <v>4984</v>
      </c>
      <c r="B4997" s="0" t="n">
        <f aca="false">'Profiles 8760'!B4986</f>
        <v>7</v>
      </c>
      <c r="C4997" s="0" t="n">
        <f aca="false">'Profiles 8760'!E4986</f>
        <v>0</v>
      </c>
      <c r="D4997" s="0" t="n">
        <f aca="false">'Profiles 8760'!F4986</f>
        <v>0.730086</v>
      </c>
      <c r="E4997" s="0" t="n">
        <f aca="false">'Profiles 8760'!G4986</f>
        <v>0.367316</v>
      </c>
      <c r="F4997" s="0" t="n">
        <f aca="false">D4997*Assumptions!$C$11*$B$7+E4997*Assumptions!$C$12*$B$8</f>
        <v>225.8720612</v>
      </c>
      <c r="G4997" s="0" t="n">
        <f aca="false">C4997*Assumptions!$C$15</f>
        <v>0</v>
      </c>
      <c r="H4997" s="0" t="n">
        <f aca="false">MIN(F4997,G4997)</f>
        <v>0</v>
      </c>
      <c r="I4997" s="0" t="n">
        <f aca="false">IF(C4997=1,MIN(G4997-H4997,Assumptions!$C$13,P4996),0)</f>
        <v>0</v>
      </c>
      <c r="J4997" s="0" t="n">
        <f aca="false">H4997+I4997</f>
        <v>0</v>
      </c>
      <c r="K4997" s="0" t="n">
        <f aca="false">MIN(IF(C4997=1,F4997-H4997,F4997),Assumptions!$C$13,MAX(0,($B$5-P4996)/$B$6))</f>
        <v>0</v>
      </c>
      <c r="L4997" s="0" t="n">
        <f aca="false">IF(C4997=1,0,MIN(F4997-K4997,Assumptions!$C$15,MAX(0,$B$10-O4996-M4997)))</f>
        <v>200</v>
      </c>
      <c r="M4997" s="0" t="n">
        <f aca="false">'Profiles 8760'!H4986</f>
        <v>126000</v>
      </c>
      <c r="N4997" s="0" t="n">
        <f aca="false">J4997+L4997</f>
        <v>200</v>
      </c>
      <c r="O4997" s="0" t="n">
        <f aca="false">O4996+N4997</f>
        <v>468904.843000244</v>
      </c>
      <c r="P4997" s="0" t="n">
        <f aca="false">MIN($B$5,P4996+K4997*$B$6-I4997)</f>
        <v>510.81</v>
      </c>
      <c r="Q4997" s="0" t="n">
        <f aca="false">MAX(0,F4997-H4997-K4997-L4997)</f>
        <v>25.8720612</v>
      </c>
    </row>
    <row r="4998" customFormat="false" ht="15" hidden="false" customHeight="false" outlineLevel="0" collapsed="false">
      <c r="A4998" s="0" t="n">
        <f aca="false">'Profiles 8760'!A4987</f>
        <v>4985</v>
      </c>
      <c r="B4998" s="0" t="n">
        <f aca="false">'Profiles 8760'!B4987</f>
        <v>7</v>
      </c>
      <c r="C4998" s="0" t="n">
        <f aca="false">'Profiles 8760'!E4987</f>
        <v>0</v>
      </c>
      <c r="D4998" s="0" t="n">
        <f aca="false">'Profiles 8760'!F4987</f>
        <v>0.518105</v>
      </c>
      <c r="E4998" s="0" t="n">
        <f aca="false">'Profiles 8760'!G4987</f>
        <v>0.385724</v>
      </c>
      <c r="F4998" s="0" t="n">
        <f aca="false">D4998*Assumptions!$C$11*$B$7+E4998*Assumptions!$C$12*$B$8</f>
        <v>165.4048356</v>
      </c>
      <c r="G4998" s="0" t="n">
        <f aca="false">C4998*Assumptions!$C$15</f>
        <v>0</v>
      </c>
      <c r="H4998" s="0" t="n">
        <f aca="false">MIN(F4998,G4998)</f>
        <v>0</v>
      </c>
      <c r="I4998" s="0" t="n">
        <f aca="false">IF(C4998=1,MIN(G4998-H4998,Assumptions!$C$13,P4997),0)</f>
        <v>0</v>
      </c>
      <c r="J4998" s="0" t="n">
        <f aca="false">H4998+I4998</f>
        <v>0</v>
      </c>
      <c r="K4998" s="0" t="n">
        <f aca="false">MIN(IF(C4998=1,F4998-H4998,F4998),Assumptions!$C$13,MAX(0,($B$5-P4997)/$B$6))</f>
        <v>0</v>
      </c>
      <c r="L4998" s="0" t="n">
        <f aca="false">IF(C4998=1,0,MIN(F4998-K4998,Assumptions!$C$15,MAX(0,$B$10-O4997-M4998)))</f>
        <v>165.4048356</v>
      </c>
      <c r="M4998" s="0" t="n">
        <f aca="false">'Profiles 8760'!H4987</f>
        <v>126000</v>
      </c>
      <c r="N4998" s="0" t="n">
        <f aca="false">J4998+L4998</f>
        <v>165.4048356</v>
      </c>
      <c r="O4998" s="0" t="n">
        <f aca="false">O4997+N4998</f>
        <v>469070.247835844</v>
      </c>
      <c r="P4998" s="0" t="n">
        <f aca="false">MIN($B$5,P4997+K4998*$B$6-I4998)</f>
        <v>510.81</v>
      </c>
      <c r="Q4998" s="0" t="n">
        <f aca="false">MAX(0,F4998-H4998-K4998-L4998)</f>
        <v>0</v>
      </c>
    </row>
    <row r="4999" customFormat="false" ht="15" hidden="false" customHeight="false" outlineLevel="0" collapsed="false">
      <c r="A4999" s="0" t="n">
        <f aca="false">'Profiles 8760'!A4988</f>
        <v>4986</v>
      </c>
      <c r="B4999" s="0" t="n">
        <f aca="false">'Profiles 8760'!B4988</f>
        <v>7</v>
      </c>
      <c r="C4999" s="0" t="n">
        <f aca="false">'Profiles 8760'!E4988</f>
        <v>0</v>
      </c>
      <c r="D4999" s="0" t="n">
        <f aca="false">'Profiles 8760'!F4988</f>
        <v>0.293271</v>
      </c>
      <c r="E4999" s="0" t="n">
        <f aca="false">'Profiles 8760'!G4988</f>
        <v>0.397356</v>
      </c>
      <c r="F4999" s="0" t="n">
        <f aca="false">D4999*Assumptions!$C$11*$B$7+E4999*Assumptions!$C$12*$B$8</f>
        <v>100.9485252</v>
      </c>
      <c r="G4999" s="0" t="n">
        <f aca="false">C4999*Assumptions!$C$15</f>
        <v>0</v>
      </c>
      <c r="H4999" s="0" t="n">
        <f aca="false">MIN(F4999,G4999)</f>
        <v>0</v>
      </c>
      <c r="I4999" s="0" t="n">
        <f aca="false">IF(C4999=1,MIN(G4999-H4999,Assumptions!$C$13,P4998),0)</f>
        <v>0</v>
      </c>
      <c r="J4999" s="0" t="n">
        <f aca="false">H4999+I4999</f>
        <v>0</v>
      </c>
      <c r="K4999" s="0" t="n">
        <f aca="false">MIN(IF(C4999=1,F4999-H4999,F4999),Assumptions!$C$13,MAX(0,($B$5-P4998)/$B$6))</f>
        <v>0</v>
      </c>
      <c r="L4999" s="0" t="n">
        <f aca="false">IF(C4999=1,0,MIN(F4999-K4999,Assumptions!$C$15,MAX(0,$B$10-O4998-M4999)))</f>
        <v>100.9485252</v>
      </c>
      <c r="M4999" s="0" t="n">
        <f aca="false">'Profiles 8760'!H4988</f>
        <v>126000</v>
      </c>
      <c r="N4999" s="0" t="n">
        <f aca="false">J4999+L4999</f>
        <v>100.9485252</v>
      </c>
      <c r="O4999" s="0" t="n">
        <f aca="false">O4998+N4999</f>
        <v>469171.196361044</v>
      </c>
      <c r="P4999" s="0" t="n">
        <f aca="false">MIN($B$5,P4998+K4999*$B$6-I4999)</f>
        <v>510.81</v>
      </c>
      <c r="Q4999" s="0" t="n">
        <f aca="false">MAX(0,F4999-H4999-K4999-L4999)</f>
        <v>0</v>
      </c>
    </row>
    <row r="5000" customFormat="false" ht="15" hidden="false" customHeight="false" outlineLevel="0" collapsed="false">
      <c r="A5000" s="0" t="n">
        <f aca="false">'Profiles 8760'!A4989</f>
        <v>4987</v>
      </c>
      <c r="B5000" s="0" t="n">
        <f aca="false">'Profiles 8760'!B4989</f>
        <v>7</v>
      </c>
      <c r="C5000" s="0" t="n">
        <f aca="false">'Profiles 8760'!E4989</f>
        <v>0</v>
      </c>
      <c r="D5000" s="0" t="n">
        <f aca="false">'Profiles 8760'!F4989</f>
        <v>0.091205</v>
      </c>
      <c r="E5000" s="0" t="n">
        <f aca="false">'Profiles 8760'!G4989</f>
        <v>0.450024</v>
      </c>
      <c r="F5000" s="0" t="n">
        <f aca="false">D5000*Assumptions!$C$11*$B$7+E5000*Assumptions!$C$12*$B$8</f>
        <v>44.7459856</v>
      </c>
      <c r="G5000" s="0" t="n">
        <f aca="false">C5000*Assumptions!$C$15</f>
        <v>0</v>
      </c>
      <c r="H5000" s="0" t="n">
        <f aca="false">MIN(F5000,G5000)</f>
        <v>0</v>
      </c>
      <c r="I5000" s="0" t="n">
        <f aca="false">IF(C5000=1,MIN(G5000-H5000,Assumptions!$C$13,P4999),0)</f>
        <v>0</v>
      </c>
      <c r="J5000" s="0" t="n">
        <f aca="false">H5000+I5000</f>
        <v>0</v>
      </c>
      <c r="K5000" s="0" t="n">
        <f aca="false">MIN(IF(C5000=1,F5000-H5000,F5000),Assumptions!$C$13,MAX(0,($B$5-P4999)/$B$6))</f>
        <v>0</v>
      </c>
      <c r="L5000" s="0" t="n">
        <f aca="false">IF(C5000=1,0,MIN(F5000-K5000,Assumptions!$C$15,MAX(0,$B$10-O4999-M5000)))</f>
        <v>44.7459856</v>
      </c>
      <c r="M5000" s="0" t="n">
        <f aca="false">'Profiles 8760'!H4989</f>
        <v>126000</v>
      </c>
      <c r="N5000" s="0" t="n">
        <f aca="false">J5000+L5000</f>
        <v>44.7459856</v>
      </c>
      <c r="O5000" s="0" t="n">
        <f aca="false">O4999+N5000</f>
        <v>469215.942346644</v>
      </c>
      <c r="P5000" s="0" t="n">
        <f aca="false">MIN($B$5,P4999+K5000*$B$6-I5000)</f>
        <v>510.81</v>
      </c>
      <c r="Q5000" s="0" t="n">
        <f aca="false">MAX(0,F5000-H5000-K5000-L5000)</f>
        <v>0</v>
      </c>
    </row>
    <row r="5001" customFormat="false" ht="15" hidden="false" customHeight="false" outlineLevel="0" collapsed="false">
      <c r="A5001" s="0" t="n">
        <f aca="false">'Profiles 8760'!A4990</f>
        <v>4988</v>
      </c>
      <c r="B5001" s="0" t="n">
        <f aca="false">'Profiles 8760'!B4990</f>
        <v>7</v>
      </c>
      <c r="C5001" s="0" t="n">
        <f aca="false">'Profiles 8760'!E4990</f>
        <v>1</v>
      </c>
      <c r="D5001" s="0" t="n">
        <f aca="false">'Profiles 8760'!F4990</f>
        <v>0</v>
      </c>
      <c r="E5001" s="0" t="n">
        <f aca="false">'Profiles 8760'!G4990</f>
        <v>0.277411</v>
      </c>
      <c r="F5001" s="0" t="n">
        <f aca="false">D5001*Assumptions!$C$11*$B$7+E5001*Assumptions!$C$12*$B$8</f>
        <v>11.3461099</v>
      </c>
      <c r="G5001" s="0" t="n">
        <f aca="false">C5001*Assumptions!$C$15</f>
        <v>200</v>
      </c>
      <c r="H5001" s="0" t="n">
        <f aca="false">MIN(F5001,G5001)</f>
        <v>11.3461099</v>
      </c>
      <c r="I5001" s="0" t="n">
        <f aca="false">IF(C5001=1,MIN(G5001-H5001,Assumptions!$C$13,P5000),0)</f>
        <v>180</v>
      </c>
      <c r="J5001" s="0" t="n">
        <f aca="false">H5001+I5001</f>
        <v>191.3461099</v>
      </c>
      <c r="K5001" s="0" t="n">
        <f aca="false">MIN(IF(C5001=1,F5001-H5001,F5001),Assumptions!$C$13,MAX(0,($B$5-P5000)/$B$6))</f>
        <v>0</v>
      </c>
      <c r="L5001" s="0" t="n">
        <f aca="false">IF(C5001=1,0,MIN(F5001-K5001,Assumptions!$C$15,MAX(0,$B$10-O5000-M5001)))</f>
        <v>0</v>
      </c>
      <c r="M5001" s="0" t="n">
        <f aca="false">'Profiles 8760'!H4990</f>
        <v>125800</v>
      </c>
      <c r="N5001" s="0" t="n">
        <f aca="false">J5001+L5001</f>
        <v>191.3461099</v>
      </c>
      <c r="O5001" s="0" t="n">
        <f aca="false">O5000+N5001</f>
        <v>469407.288456544</v>
      </c>
      <c r="P5001" s="0" t="n">
        <f aca="false">MIN($B$5,P5000+K5001*$B$6-I5001)</f>
        <v>330.81</v>
      </c>
      <c r="Q5001" s="0" t="n">
        <f aca="false">MAX(0,F5001-H5001-K5001-L5001)</f>
        <v>0</v>
      </c>
    </row>
    <row r="5002" customFormat="false" ht="15" hidden="false" customHeight="false" outlineLevel="0" collapsed="false">
      <c r="A5002" s="0" t="n">
        <f aca="false">'Profiles 8760'!A4991</f>
        <v>4989</v>
      </c>
      <c r="B5002" s="0" t="n">
        <f aca="false">'Profiles 8760'!B4991</f>
        <v>7</v>
      </c>
      <c r="C5002" s="0" t="n">
        <f aca="false">'Profiles 8760'!E4991</f>
        <v>1</v>
      </c>
      <c r="D5002" s="0" t="n">
        <f aca="false">'Profiles 8760'!F4991</f>
        <v>0</v>
      </c>
      <c r="E5002" s="0" t="n">
        <f aca="false">'Profiles 8760'!G4991</f>
        <v>0.30076</v>
      </c>
      <c r="F5002" s="0" t="n">
        <f aca="false">D5002*Assumptions!$C$11*$B$7+E5002*Assumptions!$C$12*$B$8</f>
        <v>12.301084</v>
      </c>
      <c r="G5002" s="0" t="n">
        <f aca="false">C5002*Assumptions!$C$15</f>
        <v>200</v>
      </c>
      <c r="H5002" s="0" t="n">
        <f aca="false">MIN(F5002,G5002)</f>
        <v>12.301084</v>
      </c>
      <c r="I5002" s="0" t="n">
        <f aca="false">IF(C5002=1,MIN(G5002-H5002,Assumptions!$C$13,P5001),0)</f>
        <v>180</v>
      </c>
      <c r="J5002" s="0" t="n">
        <f aca="false">H5002+I5002</f>
        <v>192.301084</v>
      </c>
      <c r="K5002" s="0" t="n">
        <f aca="false">MIN(IF(C5002=1,F5002-H5002,F5002),Assumptions!$C$13,MAX(0,($B$5-P5001)/$B$6))</f>
        <v>0</v>
      </c>
      <c r="L5002" s="0" t="n">
        <f aca="false">IF(C5002=1,0,MIN(F5002-K5002,Assumptions!$C$15,MAX(0,$B$10-O5001-M5002)))</f>
        <v>0</v>
      </c>
      <c r="M5002" s="0" t="n">
        <f aca="false">'Profiles 8760'!H4991</f>
        <v>125600</v>
      </c>
      <c r="N5002" s="0" t="n">
        <f aca="false">J5002+L5002</f>
        <v>192.301084</v>
      </c>
      <c r="O5002" s="0" t="n">
        <f aca="false">O5001+N5002</f>
        <v>469599.589540544</v>
      </c>
      <c r="P5002" s="0" t="n">
        <f aca="false">MIN($B$5,P5001+K5002*$B$6-I5002)</f>
        <v>150.81</v>
      </c>
      <c r="Q5002" s="0" t="n">
        <f aca="false">MAX(0,F5002-H5002-K5002-L5002)</f>
        <v>0</v>
      </c>
    </row>
    <row r="5003" customFormat="false" ht="15" hidden="false" customHeight="false" outlineLevel="0" collapsed="false">
      <c r="A5003" s="0" t="n">
        <f aca="false">'Profiles 8760'!A4992</f>
        <v>4990</v>
      </c>
      <c r="B5003" s="0" t="n">
        <f aca="false">'Profiles 8760'!B4992</f>
        <v>7</v>
      </c>
      <c r="C5003" s="0" t="n">
        <f aca="false">'Profiles 8760'!E4992</f>
        <v>0</v>
      </c>
      <c r="D5003" s="0" t="n">
        <f aca="false">'Profiles 8760'!F4992</f>
        <v>0</v>
      </c>
      <c r="E5003" s="0" t="n">
        <f aca="false">'Profiles 8760'!G4992</f>
        <v>0.350259</v>
      </c>
      <c r="F5003" s="0" t="n">
        <f aca="false">D5003*Assumptions!$C$11*$B$7+E5003*Assumptions!$C$12*$B$8</f>
        <v>14.3255931</v>
      </c>
      <c r="G5003" s="0" t="n">
        <f aca="false">C5003*Assumptions!$C$15</f>
        <v>0</v>
      </c>
      <c r="H5003" s="0" t="n">
        <f aca="false">MIN(F5003,G5003)</f>
        <v>0</v>
      </c>
      <c r="I5003" s="0" t="n">
        <f aca="false">IF(C5003=1,MIN(G5003-H5003,Assumptions!$C$13,P5002),0)</f>
        <v>0</v>
      </c>
      <c r="J5003" s="0" t="n">
        <f aca="false">H5003+I5003</f>
        <v>0</v>
      </c>
      <c r="K5003" s="0" t="n">
        <f aca="false">MIN(IF(C5003=1,F5003-H5003,F5003),Assumptions!$C$13,MAX(0,($B$5-P5002)/$B$6))</f>
        <v>14.3255931</v>
      </c>
      <c r="L5003" s="0" t="n">
        <f aca="false">IF(C5003=1,0,MIN(F5003-K5003,Assumptions!$C$15,MAX(0,$B$10-O5002-M5003)))</f>
        <v>0</v>
      </c>
      <c r="M5003" s="0" t="n">
        <f aca="false">'Profiles 8760'!H4992</f>
        <v>125600</v>
      </c>
      <c r="N5003" s="0" t="n">
        <f aca="false">J5003+L5003</f>
        <v>0</v>
      </c>
      <c r="O5003" s="0" t="n">
        <f aca="false">O5002+N5003</f>
        <v>469599.589540544</v>
      </c>
      <c r="P5003" s="0" t="n">
        <f aca="false">MIN($B$5,P5002+K5003*$B$6-I5003)</f>
        <v>163.22742409908</v>
      </c>
      <c r="Q5003" s="0" t="n">
        <f aca="false">MAX(0,F5003-H5003-K5003-L5003)</f>
        <v>0</v>
      </c>
    </row>
    <row r="5004" customFormat="false" ht="15" hidden="false" customHeight="false" outlineLevel="0" collapsed="false">
      <c r="A5004" s="0" t="n">
        <f aca="false">'Profiles 8760'!A4993</f>
        <v>4991</v>
      </c>
      <c r="B5004" s="0" t="n">
        <f aca="false">'Profiles 8760'!B4993</f>
        <v>7</v>
      </c>
      <c r="C5004" s="0" t="n">
        <f aca="false">'Profiles 8760'!E4993</f>
        <v>0</v>
      </c>
      <c r="D5004" s="0" t="n">
        <f aca="false">'Profiles 8760'!F4993</f>
        <v>0</v>
      </c>
      <c r="E5004" s="0" t="n">
        <f aca="false">'Profiles 8760'!G4993</f>
        <v>0.250073</v>
      </c>
      <c r="F5004" s="0" t="n">
        <f aca="false">D5004*Assumptions!$C$11*$B$7+E5004*Assumptions!$C$12*$B$8</f>
        <v>10.2279857</v>
      </c>
      <c r="G5004" s="0" t="n">
        <f aca="false">C5004*Assumptions!$C$15</f>
        <v>0</v>
      </c>
      <c r="H5004" s="0" t="n">
        <f aca="false">MIN(F5004,G5004)</f>
        <v>0</v>
      </c>
      <c r="I5004" s="0" t="n">
        <f aca="false">IF(C5004=1,MIN(G5004-H5004,Assumptions!$C$13,P5003),0)</f>
        <v>0</v>
      </c>
      <c r="J5004" s="0" t="n">
        <f aca="false">H5004+I5004</f>
        <v>0</v>
      </c>
      <c r="K5004" s="0" t="n">
        <f aca="false">MIN(IF(C5004=1,F5004-H5004,F5004),Assumptions!$C$13,MAX(0,($B$5-P5003)/$B$6))</f>
        <v>10.2279857</v>
      </c>
      <c r="L5004" s="0" t="n">
        <f aca="false">IF(C5004=1,0,MIN(F5004-K5004,Assumptions!$C$15,MAX(0,$B$10-O5003-M5004)))</f>
        <v>0</v>
      </c>
      <c r="M5004" s="0" t="n">
        <f aca="false">'Profiles 8760'!H4993</f>
        <v>125600</v>
      </c>
      <c r="N5004" s="0" t="n">
        <f aca="false">J5004+L5004</f>
        <v>0</v>
      </c>
      <c r="O5004" s="0" t="n">
        <f aca="false">O5003+N5004</f>
        <v>469599.589540544</v>
      </c>
      <c r="P5004" s="0" t="n">
        <f aca="false">MIN($B$5,P5003+K5004*$B$6-I5004)</f>
        <v>172.09304210384</v>
      </c>
      <c r="Q5004" s="0" t="n">
        <f aca="false">MAX(0,F5004-H5004-K5004-L5004)</f>
        <v>0</v>
      </c>
    </row>
    <row r="5005" customFormat="false" ht="15" hidden="false" customHeight="false" outlineLevel="0" collapsed="false">
      <c r="A5005" s="0" t="n">
        <f aca="false">'Profiles 8760'!A4994</f>
        <v>4992</v>
      </c>
      <c r="B5005" s="0" t="n">
        <f aca="false">'Profiles 8760'!B4994</f>
        <v>7</v>
      </c>
      <c r="C5005" s="0" t="n">
        <f aca="false">'Profiles 8760'!E4994</f>
        <v>0</v>
      </c>
      <c r="D5005" s="0" t="n">
        <f aca="false">'Profiles 8760'!F4994</f>
        <v>0</v>
      </c>
      <c r="E5005" s="0" t="n">
        <f aca="false">'Profiles 8760'!G4994</f>
        <v>0.171576</v>
      </c>
      <c r="F5005" s="0" t="n">
        <f aca="false">D5005*Assumptions!$C$11*$B$7+E5005*Assumptions!$C$12*$B$8</f>
        <v>7.0174584</v>
      </c>
      <c r="G5005" s="0" t="n">
        <f aca="false">C5005*Assumptions!$C$15</f>
        <v>0</v>
      </c>
      <c r="H5005" s="0" t="n">
        <f aca="false">MIN(F5005,G5005)</f>
        <v>0</v>
      </c>
      <c r="I5005" s="0" t="n">
        <f aca="false">IF(C5005=1,MIN(G5005-H5005,Assumptions!$C$13,P5004),0)</f>
        <v>0</v>
      </c>
      <c r="J5005" s="0" t="n">
        <f aca="false">H5005+I5005</f>
        <v>0</v>
      </c>
      <c r="K5005" s="0" t="n">
        <f aca="false">MIN(IF(C5005=1,F5005-H5005,F5005),Assumptions!$C$13,MAX(0,($B$5-P5004)/$B$6))</f>
        <v>7.0174584</v>
      </c>
      <c r="L5005" s="0" t="n">
        <f aca="false">IF(C5005=1,0,MIN(F5005-K5005,Assumptions!$C$15,MAX(0,$B$10-O5004-M5005)))</f>
        <v>0</v>
      </c>
      <c r="M5005" s="0" t="n">
        <f aca="false">'Profiles 8760'!H4994</f>
        <v>125600</v>
      </c>
      <c r="N5005" s="0" t="n">
        <f aca="false">J5005+L5005</f>
        <v>0</v>
      </c>
      <c r="O5005" s="0" t="n">
        <f aca="false">O5004+N5005</f>
        <v>469599.589540544</v>
      </c>
      <c r="P5005" s="0" t="n">
        <f aca="false">MIN($B$5,P5004+K5005*$B$6-I5005)</f>
        <v>178.17577504496</v>
      </c>
      <c r="Q5005" s="0" t="n">
        <f aca="false">MAX(0,F5005-H5005-K5005-L5005)</f>
        <v>0</v>
      </c>
    </row>
    <row r="5006" customFormat="false" ht="15" hidden="false" customHeight="false" outlineLevel="0" collapsed="false">
      <c r="A5006" s="0" t="n">
        <f aca="false">'Profiles 8760'!A4995</f>
        <v>4993</v>
      </c>
      <c r="B5006" s="0" t="n">
        <f aca="false">'Profiles 8760'!B4995</f>
        <v>7</v>
      </c>
      <c r="C5006" s="0" t="n">
        <f aca="false">'Profiles 8760'!E4995</f>
        <v>0</v>
      </c>
      <c r="D5006" s="0" t="n">
        <f aca="false">'Profiles 8760'!F4995</f>
        <v>0</v>
      </c>
      <c r="E5006" s="0" t="n">
        <f aca="false">'Profiles 8760'!G4995</f>
        <v>0.2367</v>
      </c>
      <c r="F5006" s="0" t="n">
        <f aca="false">D5006*Assumptions!$C$11*$B$7+E5006*Assumptions!$C$12*$B$8</f>
        <v>9.68103</v>
      </c>
      <c r="G5006" s="0" t="n">
        <f aca="false">C5006*Assumptions!$C$15</f>
        <v>0</v>
      </c>
      <c r="H5006" s="0" t="n">
        <f aca="false">MIN(F5006,G5006)</f>
        <v>0</v>
      </c>
      <c r="I5006" s="0" t="n">
        <f aca="false">IF(C5006=1,MIN(G5006-H5006,Assumptions!$C$13,P5005),0)</f>
        <v>0</v>
      </c>
      <c r="J5006" s="0" t="n">
        <f aca="false">H5006+I5006</f>
        <v>0</v>
      </c>
      <c r="K5006" s="0" t="n">
        <f aca="false">MIN(IF(C5006=1,F5006-H5006,F5006),Assumptions!$C$13,MAX(0,($B$5-P5005)/$B$6))</f>
        <v>9.68103</v>
      </c>
      <c r="L5006" s="0" t="n">
        <f aca="false">IF(C5006=1,0,MIN(F5006-K5006,Assumptions!$C$15,MAX(0,$B$10-O5005-M5006)))</f>
        <v>0</v>
      </c>
      <c r="M5006" s="0" t="n">
        <f aca="false">'Profiles 8760'!H4995</f>
        <v>125600</v>
      </c>
      <c r="N5006" s="0" t="n">
        <f aca="false">J5006+L5006</f>
        <v>0</v>
      </c>
      <c r="O5006" s="0" t="n">
        <f aca="false">O5005+N5006</f>
        <v>469599.589540544</v>
      </c>
      <c r="P5006" s="0" t="n">
        <f aca="false">MIN($B$5,P5005+K5006*$B$6-I5006)</f>
        <v>186.56729184896</v>
      </c>
      <c r="Q5006" s="0" t="n">
        <f aca="false">MAX(0,F5006-H5006-K5006-L5006)</f>
        <v>0</v>
      </c>
    </row>
    <row r="5007" customFormat="false" ht="15" hidden="false" customHeight="false" outlineLevel="0" collapsed="false">
      <c r="A5007" s="0" t="n">
        <f aca="false">'Profiles 8760'!A4996</f>
        <v>4994</v>
      </c>
      <c r="B5007" s="0" t="n">
        <f aca="false">'Profiles 8760'!B4996</f>
        <v>7</v>
      </c>
      <c r="C5007" s="0" t="n">
        <f aca="false">'Profiles 8760'!E4996</f>
        <v>0</v>
      </c>
      <c r="D5007" s="0" t="n">
        <f aca="false">'Profiles 8760'!F4996</f>
        <v>0</v>
      </c>
      <c r="E5007" s="0" t="n">
        <f aca="false">'Profiles 8760'!G4996</f>
        <v>0.22603</v>
      </c>
      <c r="F5007" s="0" t="n">
        <f aca="false">D5007*Assumptions!$C$11*$B$7+E5007*Assumptions!$C$12*$B$8</f>
        <v>9.244627</v>
      </c>
      <c r="G5007" s="0" t="n">
        <f aca="false">C5007*Assumptions!$C$15</f>
        <v>0</v>
      </c>
      <c r="H5007" s="0" t="n">
        <f aca="false">MIN(F5007,G5007)</f>
        <v>0</v>
      </c>
      <c r="I5007" s="0" t="n">
        <f aca="false">IF(C5007=1,MIN(G5007-H5007,Assumptions!$C$13,P5006),0)</f>
        <v>0</v>
      </c>
      <c r="J5007" s="0" t="n">
        <f aca="false">H5007+I5007</f>
        <v>0</v>
      </c>
      <c r="K5007" s="0" t="n">
        <f aca="false">MIN(IF(C5007=1,F5007-H5007,F5007),Assumptions!$C$13,MAX(0,($B$5-P5006)/$B$6))</f>
        <v>9.244627</v>
      </c>
      <c r="L5007" s="0" t="n">
        <f aca="false">IF(C5007=1,0,MIN(F5007-K5007,Assumptions!$C$15,MAX(0,$B$10-O5006-M5007)))</f>
        <v>0</v>
      </c>
      <c r="M5007" s="0" t="n">
        <f aca="false">'Profiles 8760'!H4996</f>
        <v>125600</v>
      </c>
      <c r="N5007" s="0" t="n">
        <f aca="false">J5007+L5007</f>
        <v>0</v>
      </c>
      <c r="O5007" s="0" t="n">
        <f aca="false">O5006+N5007</f>
        <v>469599.589540544</v>
      </c>
      <c r="P5007" s="0" t="n">
        <f aca="false">MIN($B$5,P5006+K5007*$B$6-I5007)</f>
        <v>194.58053453256</v>
      </c>
      <c r="Q5007" s="0" t="n">
        <f aca="false">MAX(0,F5007-H5007-K5007-L5007)</f>
        <v>0</v>
      </c>
    </row>
    <row r="5008" customFormat="false" ht="15" hidden="false" customHeight="false" outlineLevel="0" collapsed="false">
      <c r="A5008" s="0" t="n">
        <f aca="false">'Profiles 8760'!A4997</f>
        <v>4995</v>
      </c>
      <c r="B5008" s="0" t="n">
        <f aca="false">'Profiles 8760'!B4997</f>
        <v>7</v>
      </c>
      <c r="C5008" s="0" t="n">
        <f aca="false">'Profiles 8760'!E4997</f>
        <v>0</v>
      </c>
      <c r="D5008" s="0" t="n">
        <f aca="false">'Profiles 8760'!F4997</f>
        <v>0</v>
      </c>
      <c r="E5008" s="0" t="n">
        <f aca="false">'Profiles 8760'!G4997</f>
        <v>0.302662</v>
      </c>
      <c r="F5008" s="0" t="n">
        <f aca="false">D5008*Assumptions!$C$11*$B$7+E5008*Assumptions!$C$12*$B$8</f>
        <v>12.3788758</v>
      </c>
      <c r="G5008" s="0" t="n">
        <f aca="false">C5008*Assumptions!$C$15</f>
        <v>0</v>
      </c>
      <c r="H5008" s="0" t="n">
        <f aca="false">MIN(F5008,G5008)</f>
        <v>0</v>
      </c>
      <c r="I5008" s="0" t="n">
        <f aca="false">IF(C5008=1,MIN(G5008-H5008,Assumptions!$C$13,P5007),0)</f>
        <v>0</v>
      </c>
      <c r="J5008" s="0" t="n">
        <f aca="false">H5008+I5008</f>
        <v>0</v>
      </c>
      <c r="K5008" s="0" t="n">
        <f aca="false">MIN(IF(C5008=1,F5008-H5008,F5008),Assumptions!$C$13,MAX(0,($B$5-P5007)/$B$6))</f>
        <v>12.3788758</v>
      </c>
      <c r="L5008" s="0" t="n">
        <f aca="false">IF(C5008=1,0,MIN(F5008-K5008,Assumptions!$C$15,MAX(0,$B$10-O5007-M5008)))</f>
        <v>0</v>
      </c>
      <c r="M5008" s="0" t="n">
        <f aca="false">'Profiles 8760'!H4997</f>
        <v>125600</v>
      </c>
      <c r="N5008" s="0" t="n">
        <f aca="false">J5008+L5008</f>
        <v>0</v>
      </c>
      <c r="O5008" s="0" t="n">
        <f aca="false">O5007+N5008</f>
        <v>469599.589540544</v>
      </c>
      <c r="P5008" s="0" t="n">
        <f aca="false">MIN($B$5,P5007+K5008*$B$6-I5008)</f>
        <v>205.310544076</v>
      </c>
      <c r="Q5008" s="0" t="n">
        <f aca="false">MAX(0,F5008-H5008-K5008-L5008)</f>
        <v>0</v>
      </c>
    </row>
    <row r="5009" customFormat="false" ht="15" hidden="false" customHeight="false" outlineLevel="0" collapsed="false">
      <c r="A5009" s="0" t="n">
        <f aca="false">'Profiles 8760'!A4998</f>
        <v>4996</v>
      </c>
      <c r="B5009" s="0" t="n">
        <f aca="false">'Profiles 8760'!B4998</f>
        <v>7</v>
      </c>
      <c r="C5009" s="0" t="n">
        <f aca="false">'Profiles 8760'!E4998</f>
        <v>0</v>
      </c>
      <c r="D5009" s="0" t="n">
        <f aca="false">'Profiles 8760'!F4998</f>
        <v>0</v>
      </c>
      <c r="E5009" s="0" t="n">
        <f aca="false">'Profiles 8760'!G4998</f>
        <v>0.274917</v>
      </c>
      <c r="F5009" s="0" t="n">
        <f aca="false">D5009*Assumptions!$C$11*$B$7+E5009*Assumptions!$C$12*$B$8</f>
        <v>11.2441053</v>
      </c>
      <c r="G5009" s="0" t="n">
        <f aca="false">C5009*Assumptions!$C$15</f>
        <v>0</v>
      </c>
      <c r="H5009" s="0" t="n">
        <f aca="false">MIN(F5009,G5009)</f>
        <v>0</v>
      </c>
      <c r="I5009" s="0" t="n">
        <f aca="false">IF(C5009=1,MIN(G5009-H5009,Assumptions!$C$13,P5008),0)</f>
        <v>0</v>
      </c>
      <c r="J5009" s="0" t="n">
        <f aca="false">H5009+I5009</f>
        <v>0</v>
      </c>
      <c r="K5009" s="0" t="n">
        <f aca="false">MIN(IF(C5009=1,F5009-H5009,F5009),Assumptions!$C$13,MAX(0,($B$5-P5008)/$B$6))</f>
        <v>11.2441053</v>
      </c>
      <c r="L5009" s="0" t="n">
        <f aca="false">IF(C5009=1,0,MIN(F5009-K5009,Assumptions!$C$15,MAX(0,$B$10-O5008-M5009)))</f>
        <v>0</v>
      </c>
      <c r="M5009" s="0" t="n">
        <f aca="false">'Profiles 8760'!H4998</f>
        <v>125600</v>
      </c>
      <c r="N5009" s="0" t="n">
        <f aca="false">J5009+L5009</f>
        <v>0</v>
      </c>
      <c r="O5009" s="0" t="n">
        <f aca="false">O5008+N5009</f>
        <v>469599.589540544</v>
      </c>
      <c r="P5009" s="0" t="n">
        <f aca="false">MIN($B$5,P5008+K5009*$B$6-I5009)</f>
        <v>215.05693455004</v>
      </c>
      <c r="Q5009" s="0" t="n">
        <f aca="false">MAX(0,F5009-H5009-K5009-L5009)</f>
        <v>0</v>
      </c>
    </row>
    <row r="5010" customFormat="false" ht="15" hidden="false" customHeight="false" outlineLevel="0" collapsed="false">
      <c r="A5010" s="0" t="n">
        <f aca="false">'Profiles 8760'!A4999</f>
        <v>4997</v>
      </c>
      <c r="B5010" s="0" t="n">
        <f aca="false">'Profiles 8760'!B4999</f>
        <v>7</v>
      </c>
      <c r="C5010" s="0" t="n">
        <f aca="false">'Profiles 8760'!E4999</f>
        <v>0</v>
      </c>
      <c r="D5010" s="0" t="n">
        <f aca="false">'Profiles 8760'!F4999</f>
        <v>0</v>
      </c>
      <c r="E5010" s="0" t="n">
        <f aca="false">'Profiles 8760'!G4999</f>
        <v>0.384818</v>
      </c>
      <c r="F5010" s="0" t="n">
        <f aca="false">D5010*Assumptions!$C$11*$B$7+E5010*Assumptions!$C$12*$B$8</f>
        <v>15.7390562</v>
      </c>
      <c r="G5010" s="0" t="n">
        <f aca="false">C5010*Assumptions!$C$15</f>
        <v>0</v>
      </c>
      <c r="H5010" s="0" t="n">
        <f aca="false">MIN(F5010,G5010)</f>
        <v>0</v>
      </c>
      <c r="I5010" s="0" t="n">
        <f aca="false">IF(C5010=1,MIN(G5010-H5010,Assumptions!$C$13,P5009),0)</f>
        <v>0</v>
      </c>
      <c r="J5010" s="0" t="n">
        <f aca="false">H5010+I5010</f>
        <v>0</v>
      </c>
      <c r="K5010" s="0" t="n">
        <f aca="false">MIN(IF(C5010=1,F5010-H5010,F5010),Assumptions!$C$13,MAX(0,($B$5-P5009)/$B$6))</f>
        <v>15.7390562</v>
      </c>
      <c r="L5010" s="0" t="n">
        <f aca="false">IF(C5010=1,0,MIN(F5010-K5010,Assumptions!$C$15,MAX(0,$B$10-O5009-M5010)))</f>
        <v>0</v>
      </c>
      <c r="M5010" s="0" t="n">
        <f aca="false">'Profiles 8760'!H4999</f>
        <v>125600</v>
      </c>
      <c r="N5010" s="0" t="n">
        <f aca="false">J5010+L5010</f>
        <v>0</v>
      </c>
      <c r="O5010" s="0" t="n">
        <f aca="false">O5009+N5010</f>
        <v>469599.589540544</v>
      </c>
      <c r="P5010" s="0" t="n">
        <f aca="false">MIN($B$5,P5009+K5010*$B$6-I5010)</f>
        <v>228.6995484642</v>
      </c>
      <c r="Q5010" s="0" t="n">
        <f aca="false">MAX(0,F5010-H5010-K5010-L5010)</f>
        <v>0</v>
      </c>
    </row>
    <row r="5011" customFormat="false" ht="15" hidden="false" customHeight="false" outlineLevel="0" collapsed="false">
      <c r="A5011" s="0" t="n">
        <f aca="false">'Profiles 8760'!A5000</f>
        <v>4998</v>
      </c>
      <c r="B5011" s="0" t="n">
        <f aca="false">'Profiles 8760'!B5000</f>
        <v>7</v>
      </c>
      <c r="C5011" s="0" t="n">
        <f aca="false">'Profiles 8760'!E5000</f>
        <v>0</v>
      </c>
      <c r="D5011" s="0" t="n">
        <f aca="false">'Profiles 8760'!F5000</f>
        <v>0</v>
      </c>
      <c r="E5011" s="0" t="n">
        <f aca="false">'Profiles 8760'!G5000</f>
        <v>0.599377</v>
      </c>
      <c r="F5011" s="0" t="n">
        <f aca="false">D5011*Assumptions!$C$11*$B$7+E5011*Assumptions!$C$12*$B$8</f>
        <v>24.5145193</v>
      </c>
      <c r="G5011" s="0" t="n">
        <f aca="false">C5011*Assumptions!$C$15</f>
        <v>0</v>
      </c>
      <c r="H5011" s="0" t="n">
        <f aca="false">MIN(F5011,G5011)</f>
        <v>0</v>
      </c>
      <c r="I5011" s="0" t="n">
        <f aca="false">IF(C5011=1,MIN(G5011-H5011,Assumptions!$C$13,P5010),0)</f>
        <v>0</v>
      </c>
      <c r="J5011" s="0" t="n">
        <f aca="false">H5011+I5011</f>
        <v>0</v>
      </c>
      <c r="K5011" s="0" t="n">
        <f aca="false">MIN(IF(C5011=1,F5011-H5011,F5011),Assumptions!$C$13,MAX(0,($B$5-P5010)/$B$6))</f>
        <v>24.5145193</v>
      </c>
      <c r="L5011" s="0" t="n">
        <f aca="false">IF(C5011=1,0,MIN(F5011-K5011,Assumptions!$C$15,MAX(0,$B$10-O5010-M5011)))</f>
        <v>0</v>
      </c>
      <c r="M5011" s="0" t="n">
        <f aca="false">'Profiles 8760'!H5000</f>
        <v>125600</v>
      </c>
      <c r="N5011" s="0" t="n">
        <f aca="false">J5011+L5011</f>
        <v>0</v>
      </c>
      <c r="O5011" s="0" t="n">
        <f aca="false">O5010+N5011</f>
        <v>469599.589540544</v>
      </c>
      <c r="P5011" s="0" t="n">
        <f aca="false">MIN($B$5,P5010+K5011*$B$6-I5011)</f>
        <v>249.94873379344</v>
      </c>
      <c r="Q5011" s="0" t="n">
        <f aca="false">MAX(0,F5011-H5011-K5011-L5011)</f>
        <v>0</v>
      </c>
    </row>
    <row r="5012" customFormat="false" ht="15" hidden="false" customHeight="false" outlineLevel="0" collapsed="false">
      <c r="A5012" s="0" t="n">
        <f aca="false">'Profiles 8760'!A5001</f>
        <v>4999</v>
      </c>
      <c r="B5012" s="0" t="n">
        <f aca="false">'Profiles 8760'!B5001</f>
        <v>7</v>
      </c>
      <c r="C5012" s="0" t="n">
        <f aca="false">'Profiles 8760'!E5001</f>
        <v>0</v>
      </c>
      <c r="D5012" s="0" t="n">
        <f aca="false">'Profiles 8760'!F5001</f>
        <v>0.065072</v>
      </c>
      <c r="E5012" s="0" t="n">
        <f aca="false">'Profiles 8760'!G5001</f>
        <v>0.486037</v>
      </c>
      <c r="F5012" s="0" t="n">
        <f aca="false">D5012*Assumptions!$C$11*$B$7+E5012*Assumptions!$C$12*$B$8</f>
        <v>38.6717069</v>
      </c>
      <c r="G5012" s="0" t="n">
        <f aca="false">C5012*Assumptions!$C$15</f>
        <v>0</v>
      </c>
      <c r="H5012" s="0" t="n">
        <f aca="false">MIN(F5012,G5012)</f>
        <v>0</v>
      </c>
      <c r="I5012" s="0" t="n">
        <f aca="false">IF(C5012=1,MIN(G5012-H5012,Assumptions!$C$13,P5011),0)</f>
        <v>0</v>
      </c>
      <c r="J5012" s="0" t="n">
        <f aca="false">H5012+I5012</f>
        <v>0</v>
      </c>
      <c r="K5012" s="0" t="n">
        <f aca="false">MIN(IF(C5012=1,F5012-H5012,F5012),Assumptions!$C$13,MAX(0,($B$5-P5011)/$B$6))</f>
        <v>38.6717069</v>
      </c>
      <c r="L5012" s="0" t="n">
        <f aca="false">IF(C5012=1,0,MIN(F5012-K5012,Assumptions!$C$15,MAX(0,$B$10-O5011-M5012)))</f>
        <v>0</v>
      </c>
      <c r="M5012" s="0" t="n">
        <f aca="false">'Profiles 8760'!H5001</f>
        <v>125600</v>
      </c>
      <c r="N5012" s="0" t="n">
        <f aca="false">J5012+L5012</f>
        <v>0</v>
      </c>
      <c r="O5012" s="0" t="n">
        <f aca="false">O5011+N5012</f>
        <v>469599.589540544</v>
      </c>
      <c r="P5012" s="0" t="n">
        <f aca="false">MIN($B$5,P5011+K5012*$B$6-I5012)</f>
        <v>283.46936933436</v>
      </c>
      <c r="Q5012" s="0" t="n">
        <f aca="false">MAX(0,F5012-H5012-K5012-L5012)</f>
        <v>0</v>
      </c>
    </row>
    <row r="5013" customFormat="false" ht="15" hidden="false" customHeight="false" outlineLevel="0" collapsed="false">
      <c r="A5013" s="0" t="n">
        <f aca="false">'Profiles 8760'!A5002</f>
        <v>5000</v>
      </c>
      <c r="B5013" s="0" t="n">
        <f aca="false">'Profiles 8760'!B5002</f>
        <v>7</v>
      </c>
      <c r="C5013" s="0" t="n">
        <f aca="false">'Profiles 8760'!E5002</f>
        <v>1</v>
      </c>
      <c r="D5013" s="0" t="n">
        <f aca="false">'Profiles 8760'!F5002</f>
        <v>0.209241</v>
      </c>
      <c r="E5013" s="0" t="n">
        <f aca="false">'Profiles 8760'!G5002</f>
        <v>0.525939</v>
      </c>
      <c r="F5013" s="0" t="n">
        <f aca="false">D5013*Assumptions!$C$11*$B$7+E5013*Assumptions!$C$12*$B$8</f>
        <v>81.9397059</v>
      </c>
      <c r="G5013" s="0" t="n">
        <f aca="false">C5013*Assumptions!$C$15</f>
        <v>200</v>
      </c>
      <c r="H5013" s="0" t="n">
        <f aca="false">MIN(F5013,G5013)</f>
        <v>81.9397059</v>
      </c>
      <c r="I5013" s="0" t="n">
        <f aca="false">IF(C5013=1,MIN(G5013-H5013,Assumptions!$C$13,P5012),0)</f>
        <v>118.0602941</v>
      </c>
      <c r="J5013" s="0" t="n">
        <f aca="false">H5013+I5013</f>
        <v>200</v>
      </c>
      <c r="K5013" s="0" t="n">
        <f aca="false">MIN(IF(C5013=1,F5013-H5013,F5013),Assumptions!$C$13,MAX(0,($B$5-P5012)/$B$6))</f>
        <v>0</v>
      </c>
      <c r="L5013" s="0" t="n">
        <f aca="false">IF(C5013=1,0,MIN(F5013-K5013,Assumptions!$C$15,MAX(0,$B$10-O5012-M5013)))</f>
        <v>0</v>
      </c>
      <c r="M5013" s="0" t="n">
        <f aca="false">'Profiles 8760'!H5002</f>
        <v>125400</v>
      </c>
      <c r="N5013" s="0" t="n">
        <f aca="false">J5013+L5013</f>
        <v>200</v>
      </c>
      <c r="O5013" s="0" t="n">
        <f aca="false">O5012+N5013</f>
        <v>469799.589540544</v>
      </c>
      <c r="P5013" s="0" t="n">
        <f aca="false">MIN($B$5,P5012+K5013*$B$6-I5013)</f>
        <v>165.40907523436</v>
      </c>
      <c r="Q5013" s="0" t="n">
        <f aca="false">MAX(0,F5013-H5013-K5013-L5013)</f>
        <v>0</v>
      </c>
    </row>
    <row r="5014" customFormat="false" ht="15" hidden="false" customHeight="false" outlineLevel="0" collapsed="false">
      <c r="A5014" s="0" t="n">
        <f aca="false">'Profiles 8760'!A5003</f>
        <v>5001</v>
      </c>
      <c r="B5014" s="0" t="n">
        <f aca="false">'Profiles 8760'!B5003</f>
        <v>7</v>
      </c>
      <c r="C5014" s="0" t="n">
        <f aca="false">'Profiles 8760'!E5003</f>
        <v>1</v>
      </c>
      <c r="D5014" s="0" t="n">
        <f aca="false">'Profiles 8760'!F5003</f>
        <v>0.369655</v>
      </c>
      <c r="E5014" s="0" t="n">
        <f aca="false">'Profiles 8760'!G5003</f>
        <v>0.70942</v>
      </c>
      <c r="F5014" s="0" t="n">
        <f aca="false">D5014*Assumptions!$C$11*$B$7+E5014*Assumptions!$C$12*$B$8</f>
        <v>135.771642</v>
      </c>
      <c r="G5014" s="0" t="n">
        <f aca="false">C5014*Assumptions!$C$15</f>
        <v>200</v>
      </c>
      <c r="H5014" s="0" t="n">
        <f aca="false">MIN(F5014,G5014)</f>
        <v>135.771642</v>
      </c>
      <c r="I5014" s="0" t="n">
        <f aca="false">IF(C5014=1,MIN(G5014-H5014,Assumptions!$C$13,P5013),0)</f>
        <v>64.228358</v>
      </c>
      <c r="J5014" s="0" t="n">
        <f aca="false">H5014+I5014</f>
        <v>200</v>
      </c>
      <c r="K5014" s="0" t="n">
        <f aca="false">MIN(IF(C5014=1,F5014-H5014,F5014),Assumptions!$C$13,MAX(0,($B$5-P5013)/$B$6))</f>
        <v>0</v>
      </c>
      <c r="L5014" s="0" t="n">
        <f aca="false">IF(C5014=1,0,MIN(F5014-K5014,Assumptions!$C$15,MAX(0,$B$10-O5013-M5014)))</f>
        <v>0</v>
      </c>
      <c r="M5014" s="0" t="n">
        <f aca="false">'Profiles 8760'!H5003</f>
        <v>125200</v>
      </c>
      <c r="N5014" s="0" t="n">
        <f aca="false">J5014+L5014</f>
        <v>200</v>
      </c>
      <c r="O5014" s="0" t="n">
        <f aca="false">O5013+N5014</f>
        <v>469999.589540544</v>
      </c>
      <c r="P5014" s="0" t="n">
        <f aca="false">MIN($B$5,P5013+K5014*$B$6-I5014)</f>
        <v>101.18071723436</v>
      </c>
      <c r="Q5014" s="0" t="n">
        <f aca="false">MAX(0,F5014-H5014-K5014-L5014)</f>
        <v>0</v>
      </c>
    </row>
    <row r="5015" customFormat="false" ht="15" hidden="false" customHeight="false" outlineLevel="0" collapsed="false">
      <c r="A5015" s="0" t="n">
        <f aca="false">'Profiles 8760'!A5004</f>
        <v>5002</v>
      </c>
      <c r="B5015" s="0" t="n">
        <f aca="false">'Profiles 8760'!B5004</f>
        <v>7</v>
      </c>
      <c r="C5015" s="0" t="n">
        <f aca="false">'Profiles 8760'!E5004</f>
        <v>0</v>
      </c>
      <c r="D5015" s="0" t="n">
        <f aca="false">'Profiles 8760'!F5004</f>
        <v>0.520897</v>
      </c>
      <c r="E5015" s="0" t="n">
        <f aca="false">'Profiles 8760'!G5004</f>
        <v>0.66006</v>
      </c>
      <c r="F5015" s="0" t="n">
        <f aca="false">D5015*Assumptions!$C$11*$B$7+E5015*Assumptions!$C$12*$B$8</f>
        <v>177.4315076</v>
      </c>
      <c r="G5015" s="0" t="n">
        <f aca="false">C5015*Assumptions!$C$15</f>
        <v>0</v>
      </c>
      <c r="H5015" s="0" t="n">
        <f aca="false">MIN(F5015,G5015)</f>
        <v>0</v>
      </c>
      <c r="I5015" s="0" t="n">
        <f aca="false">IF(C5015=1,MIN(G5015-H5015,Assumptions!$C$13,P5014),0)</f>
        <v>0</v>
      </c>
      <c r="J5015" s="0" t="n">
        <f aca="false">H5015+I5015</f>
        <v>0</v>
      </c>
      <c r="K5015" s="0" t="n">
        <f aca="false">MIN(IF(C5015=1,F5015-H5015,F5015),Assumptions!$C$13,MAX(0,($B$5-P5014)/$B$6))</f>
        <v>177.4315076</v>
      </c>
      <c r="L5015" s="0" t="n">
        <f aca="false">IF(C5015=1,0,MIN(F5015-K5015,Assumptions!$C$15,MAX(0,$B$10-O5014-M5015)))</f>
        <v>0</v>
      </c>
      <c r="M5015" s="0" t="n">
        <f aca="false">'Profiles 8760'!H5004</f>
        <v>125200</v>
      </c>
      <c r="N5015" s="0" t="n">
        <f aca="false">J5015+L5015</f>
        <v>0</v>
      </c>
      <c r="O5015" s="0" t="n">
        <f aca="false">O5014+N5015</f>
        <v>469999.589540544</v>
      </c>
      <c r="P5015" s="0" t="n">
        <f aca="false">MIN($B$5,P5014+K5015*$B$6-I5015)</f>
        <v>254.97834802204</v>
      </c>
      <c r="Q5015" s="0" t="n">
        <f aca="false">MAX(0,F5015-H5015-K5015-L5015)</f>
        <v>0</v>
      </c>
    </row>
    <row r="5016" customFormat="false" ht="15" hidden="false" customHeight="false" outlineLevel="0" collapsed="false">
      <c r="A5016" s="0" t="n">
        <f aca="false">'Profiles 8760'!A5005</f>
        <v>5003</v>
      </c>
      <c r="B5016" s="0" t="n">
        <f aca="false">'Profiles 8760'!B5005</f>
        <v>7</v>
      </c>
      <c r="C5016" s="0" t="n">
        <f aca="false">'Profiles 8760'!E5005</f>
        <v>0</v>
      </c>
      <c r="D5016" s="0" t="n">
        <f aca="false">'Profiles 8760'!F5005</f>
        <v>0.643611</v>
      </c>
      <c r="E5016" s="0" t="n">
        <f aca="false">'Profiles 8760'!G5005</f>
        <v>0.489236</v>
      </c>
      <c r="F5016" s="0" t="n">
        <f aca="false">D5016*Assumptions!$C$11*$B$7+E5016*Assumptions!$C$12*$B$8</f>
        <v>205.8846092</v>
      </c>
      <c r="G5016" s="0" t="n">
        <f aca="false">C5016*Assumptions!$C$15</f>
        <v>0</v>
      </c>
      <c r="H5016" s="0" t="n">
        <f aca="false">MIN(F5016,G5016)</f>
        <v>0</v>
      </c>
      <c r="I5016" s="0" t="n">
        <f aca="false">IF(C5016=1,MIN(G5016-H5016,Assumptions!$C$13,P5015),0)</f>
        <v>0</v>
      </c>
      <c r="J5016" s="0" t="n">
        <f aca="false">H5016+I5016</f>
        <v>0</v>
      </c>
      <c r="K5016" s="0" t="n">
        <f aca="false">MIN(IF(C5016=1,F5016-H5016,F5016),Assumptions!$C$13,MAX(0,($B$5-P5015)/$B$6))</f>
        <v>180</v>
      </c>
      <c r="L5016" s="0" t="n">
        <f aca="false">IF(C5016=1,0,MIN(F5016-K5016,Assumptions!$C$15,MAX(0,$B$10-O5015-M5016)))</f>
        <v>25.8846092</v>
      </c>
      <c r="M5016" s="0" t="n">
        <f aca="false">'Profiles 8760'!H5005</f>
        <v>125200</v>
      </c>
      <c r="N5016" s="0" t="n">
        <f aca="false">J5016+L5016</f>
        <v>25.8846092</v>
      </c>
      <c r="O5016" s="0" t="n">
        <f aca="false">O5015+N5016</f>
        <v>470025.474149744</v>
      </c>
      <c r="P5016" s="0" t="n">
        <f aca="false">MIN($B$5,P5015+K5016*$B$6-I5016)</f>
        <v>411.00234802204</v>
      </c>
      <c r="Q5016" s="0" t="n">
        <f aca="false">MAX(0,F5016-H5016-K5016-L5016)</f>
        <v>0</v>
      </c>
    </row>
    <row r="5017" customFormat="false" ht="15" hidden="false" customHeight="false" outlineLevel="0" collapsed="false">
      <c r="A5017" s="0" t="n">
        <f aca="false">'Profiles 8760'!A5006</f>
        <v>5004</v>
      </c>
      <c r="B5017" s="0" t="n">
        <f aca="false">'Profiles 8760'!B5006</f>
        <v>7</v>
      </c>
      <c r="C5017" s="0" t="n">
        <f aca="false">'Profiles 8760'!E5006</f>
        <v>0</v>
      </c>
      <c r="D5017" s="0" t="n">
        <f aca="false">'Profiles 8760'!F5006</f>
        <v>0.723308</v>
      </c>
      <c r="E5017" s="0" t="n">
        <f aca="false">'Profiles 8760'!G5006</f>
        <v>0.618607</v>
      </c>
      <c r="F5017" s="0" t="n">
        <f aca="false">D5017*Assumptions!$C$11*$B$7+E5017*Assumptions!$C$12*$B$8</f>
        <v>234.1923767</v>
      </c>
      <c r="G5017" s="0" t="n">
        <f aca="false">C5017*Assumptions!$C$15</f>
        <v>0</v>
      </c>
      <c r="H5017" s="0" t="n">
        <f aca="false">MIN(F5017,G5017)</f>
        <v>0</v>
      </c>
      <c r="I5017" s="0" t="n">
        <f aca="false">IF(C5017=1,MIN(G5017-H5017,Assumptions!$C$13,P5016),0)</f>
        <v>0</v>
      </c>
      <c r="J5017" s="0" t="n">
        <f aca="false">H5017+I5017</f>
        <v>0</v>
      </c>
      <c r="K5017" s="0" t="n">
        <f aca="false">MIN(IF(C5017=1,F5017-H5017,F5017),Assumptions!$C$13,MAX(0,($B$5-P5016)/$B$6))</f>
        <v>115.144960749838</v>
      </c>
      <c r="L5017" s="0" t="n">
        <f aca="false">IF(C5017=1,0,MIN(F5017-K5017,Assumptions!$C$15,MAX(0,$B$10-O5016-M5017)))</f>
        <v>119.047415950162</v>
      </c>
      <c r="M5017" s="0" t="n">
        <f aca="false">'Profiles 8760'!H5006</f>
        <v>125200</v>
      </c>
      <c r="N5017" s="0" t="n">
        <f aca="false">J5017+L5017</f>
        <v>119.047415950162</v>
      </c>
      <c r="O5017" s="0" t="n">
        <f aca="false">O5016+N5017</f>
        <v>470144.521565694</v>
      </c>
      <c r="P5017" s="0" t="n">
        <f aca="false">MIN($B$5,P5016+K5017*$B$6-I5017)</f>
        <v>510.81</v>
      </c>
      <c r="Q5017" s="0" t="n">
        <f aca="false">MAX(0,F5017-H5017-K5017-L5017)</f>
        <v>0</v>
      </c>
    </row>
    <row r="5018" customFormat="false" ht="15" hidden="false" customHeight="false" outlineLevel="0" collapsed="false">
      <c r="A5018" s="0" t="n">
        <f aca="false">'Profiles 8760'!A5007</f>
        <v>5005</v>
      </c>
      <c r="B5018" s="0" t="n">
        <f aca="false">'Profiles 8760'!B5007</f>
        <v>7</v>
      </c>
      <c r="C5018" s="0" t="n">
        <f aca="false">'Profiles 8760'!E5007</f>
        <v>0</v>
      </c>
      <c r="D5018" s="0" t="n">
        <f aca="false">'Profiles 8760'!F5007</f>
        <v>0.750907</v>
      </c>
      <c r="E5018" s="0" t="n">
        <f aca="false">'Profiles 8760'!G5007</f>
        <v>0.510242</v>
      </c>
      <c r="F5018" s="0" t="n">
        <f aca="false">D5018*Assumptions!$C$11*$B$7+E5018*Assumptions!$C$12*$B$8</f>
        <v>237.7308394</v>
      </c>
      <c r="G5018" s="0" t="n">
        <f aca="false">C5018*Assumptions!$C$15</f>
        <v>0</v>
      </c>
      <c r="H5018" s="0" t="n">
        <f aca="false">MIN(F5018,G5018)</f>
        <v>0</v>
      </c>
      <c r="I5018" s="0" t="n">
        <f aca="false">IF(C5018=1,MIN(G5018-H5018,Assumptions!$C$13,P5017),0)</f>
        <v>0</v>
      </c>
      <c r="J5018" s="0" t="n">
        <f aca="false">H5018+I5018</f>
        <v>0</v>
      </c>
      <c r="K5018" s="0" t="n">
        <f aca="false">MIN(IF(C5018=1,F5018-H5018,F5018),Assumptions!$C$13,MAX(0,($B$5-P5017)/$B$6))</f>
        <v>0</v>
      </c>
      <c r="L5018" s="0" t="n">
        <f aca="false">IF(C5018=1,0,MIN(F5018-K5018,Assumptions!$C$15,MAX(0,$B$10-O5017-M5018)))</f>
        <v>200</v>
      </c>
      <c r="M5018" s="0" t="n">
        <f aca="false">'Profiles 8760'!H5007</f>
        <v>125200</v>
      </c>
      <c r="N5018" s="0" t="n">
        <f aca="false">J5018+L5018</f>
        <v>200</v>
      </c>
      <c r="O5018" s="0" t="n">
        <f aca="false">O5017+N5018</f>
        <v>470344.521565694</v>
      </c>
      <c r="P5018" s="0" t="n">
        <f aca="false">MIN($B$5,P5017+K5018*$B$6-I5018)</f>
        <v>510.81</v>
      </c>
      <c r="Q5018" s="0" t="n">
        <f aca="false">MAX(0,F5018-H5018-K5018-L5018)</f>
        <v>37.7308394</v>
      </c>
    </row>
    <row r="5019" customFormat="false" ht="15" hidden="false" customHeight="false" outlineLevel="0" collapsed="false">
      <c r="A5019" s="0" t="n">
        <f aca="false">'Profiles 8760'!A5008</f>
        <v>5006</v>
      </c>
      <c r="B5019" s="0" t="n">
        <f aca="false">'Profiles 8760'!B5008</f>
        <v>7</v>
      </c>
      <c r="C5019" s="0" t="n">
        <f aca="false">'Profiles 8760'!E5008</f>
        <v>0</v>
      </c>
      <c r="D5019" s="0" t="n">
        <f aca="false">'Profiles 8760'!F5008</f>
        <v>0.723308</v>
      </c>
      <c r="E5019" s="0" t="n">
        <f aca="false">'Profiles 8760'!G5008</f>
        <v>0.531929</v>
      </c>
      <c r="F5019" s="0" t="n">
        <f aca="false">D5019*Assumptions!$C$11*$B$7+E5019*Assumptions!$C$12*$B$8</f>
        <v>230.6472465</v>
      </c>
      <c r="G5019" s="0" t="n">
        <f aca="false">C5019*Assumptions!$C$15</f>
        <v>0</v>
      </c>
      <c r="H5019" s="0" t="n">
        <f aca="false">MIN(F5019,G5019)</f>
        <v>0</v>
      </c>
      <c r="I5019" s="0" t="n">
        <f aca="false">IF(C5019=1,MIN(G5019-H5019,Assumptions!$C$13,P5018),0)</f>
        <v>0</v>
      </c>
      <c r="J5019" s="0" t="n">
        <f aca="false">H5019+I5019</f>
        <v>0</v>
      </c>
      <c r="K5019" s="0" t="n">
        <f aca="false">MIN(IF(C5019=1,F5019-H5019,F5019),Assumptions!$C$13,MAX(0,($B$5-P5018)/$B$6))</f>
        <v>0</v>
      </c>
      <c r="L5019" s="0" t="n">
        <f aca="false">IF(C5019=1,0,MIN(F5019-K5019,Assumptions!$C$15,MAX(0,$B$10-O5018-M5019)))</f>
        <v>200</v>
      </c>
      <c r="M5019" s="0" t="n">
        <f aca="false">'Profiles 8760'!H5008</f>
        <v>125200</v>
      </c>
      <c r="N5019" s="0" t="n">
        <f aca="false">J5019+L5019</f>
        <v>200</v>
      </c>
      <c r="O5019" s="0" t="n">
        <f aca="false">O5018+N5019</f>
        <v>470544.521565694</v>
      </c>
      <c r="P5019" s="0" t="n">
        <f aca="false">MIN($B$5,P5018+K5019*$B$6-I5019)</f>
        <v>510.81</v>
      </c>
      <c r="Q5019" s="0" t="n">
        <f aca="false">MAX(0,F5019-H5019-K5019-L5019)</f>
        <v>30.6472465</v>
      </c>
    </row>
    <row r="5020" customFormat="false" ht="15" hidden="false" customHeight="false" outlineLevel="0" collapsed="false">
      <c r="A5020" s="0" t="n">
        <f aca="false">'Profiles 8760'!A5009</f>
        <v>5007</v>
      </c>
      <c r="B5020" s="0" t="n">
        <f aca="false">'Profiles 8760'!B5009</f>
        <v>7</v>
      </c>
      <c r="C5020" s="0" t="n">
        <f aca="false">'Profiles 8760'!E5009</f>
        <v>0</v>
      </c>
      <c r="D5020" s="0" t="n">
        <f aca="false">'Profiles 8760'!F5009</f>
        <v>0.643611</v>
      </c>
      <c r="E5020" s="0" t="n">
        <f aca="false">'Profiles 8760'!G5009</f>
        <v>0.470567</v>
      </c>
      <c r="F5020" s="0" t="n">
        <f aca="false">D5020*Assumptions!$C$11*$B$7+E5020*Assumptions!$C$12*$B$8</f>
        <v>205.1210471</v>
      </c>
      <c r="G5020" s="0" t="n">
        <f aca="false">C5020*Assumptions!$C$15</f>
        <v>0</v>
      </c>
      <c r="H5020" s="0" t="n">
        <f aca="false">MIN(F5020,G5020)</f>
        <v>0</v>
      </c>
      <c r="I5020" s="0" t="n">
        <f aca="false">IF(C5020=1,MIN(G5020-H5020,Assumptions!$C$13,P5019),0)</f>
        <v>0</v>
      </c>
      <c r="J5020" s="0" t="n">
        <f aca="false">H5020+I5020</f>
        <v>0</v>
      </c>
      <c r="K5020" s="0" t="n">
        <f aca="false">MIN(IF(C5020=1,F5020-H5020,F5020),Assumptions!$C$13,MAX(0,($B$5-P5019)/$B$6))</f>
        <v>0</v>
      </c>
      <c r="L5020" s="0" t="n">
        <f aca="false">IF(C5020=1,0,MIN(F5020-K5020,Assumptions!$C$15,MAX(0,$B$10-O5019-M5020)))</f>
        <v>200</v>
      </c>
      <c r="M5020" s="0" t="n">
        <f aca="false">'Profiles 8760'!H5009</f>
        <v>125200</v>
      </c>
      <c r="N5020" s="0" t="n">
        <f aca="false">J5020+L5020</f>
        <v>200</v>
      </c>
      <c r="O5020" s="0" t="n">
        <f aca="false">O5019+N5020</f>
        <v>470744.521565694</v>
      </c>
      <c r="P5020" s="0" t="n">
        <f aca="false">MIN($B$5,P5019+K5020*$B$6-I5020)</f>
        <v>510.81</v>
      </c>
      <c r="Q5020" s="0" t="n">
        <f aca="false">MAX(0,F5020-H5020-K5020-L5020)</f>
        <v>5.12104710000003</v>
      </c>
    </row>
    <row r="5021" customFormat="false" ht="15" hidden="false" customHeight="false" outlineLevel="0" collapsed="false">
      <c r="A5021" s="0" t="n">
        <f aca="false">'Profiles 8760'!A5010</f>
        <v>5008</v>
      </c>
      <c r="B5021" s="0" t="n">
        <f aca="false">'Profiles 8760'!B5010</f>
        <v>7</v>
      </c>
      <c r="C5021" s="0" t="n">
        <f aca="false">'Profiles 8760'!E5010</f>
        <v>0</v>
      </c>
      <c r="D5021" s="0" t="n">
        <f aca="false">'Profiles 8760'!F5010</f>
        <v>0.520897</v>
      </c>
      <c r="E5021" s="0" t="n">
        <f aca="false">'Profiles 8760'!G5010</f>
        <v>0.438776</v>
      </c>
      <c r="F5021" s="0" t="n">
        <f aca="false">D5021*Assumptions!$C$11*$B$7+E5021*Assumptions!$C$12*$B$8</f>
        <v>168.380992</v>
      </c>
      <c r="G5021" s="0" t="n">
        <f aca="false">C5021*Assumptions!$C$15</f>
        <v>0</v>
      </c>
      <c r="H5021" s="0" t="n">
        <f aca="false">MIN(F5021,G5021)</f>
        <v>0</v>
      </c>
      <c r="I5021" s="0" t="n">
        <f aca="false">IF(C5021=1,MIN(G5021-H5021,Assumptions!$C$13,P5020),0)</f>
        <v>0</v>
      </c>
      <c r="J5021" s="0" t="n">
        <f aca="false">H5021+I5021</f>
        <v>0</v>
      </c>
      <c r="K5021" s="0" t="n">
        <f aca="false">MIN(IF(C5021=1,F5021-H5021,F5021),Assumptions!$C$13,MAX(0,($B$5-P5020)/$B$6))</f>
        <v>0</v>
      </c>
      <c r="L5021" s="0" t="n">
        <f aca="false">IF(C5021=1,0,MIN(F5021-K5021,Assumptions!$C$15,MAX(0,$B$10-O5020-M5021)))</f>
        <v>168.380992</v>
      </c>
      <c r="M5021" s="0" t="n">
        <f aca="false">'Profiles 8760'!H5010</f>
        <v>125200</v>
      </c>
      <c r="N5021" s="0" t="n">
        <f aca="false">J5021+L5021</f>
        <v>168.380992</v>
      </c>
      <c r="O5021" s="0" t="n">
        <f aca="false">O5020+N5021</f>
        <v>470912.902557694</v>
      </c>
      <c r="P5021" s="0" t="n">
        <f aca="false">MIN($B$5,P5020+K5021*$B$6-I5021)</f>
        <v>510.81</v>
      </c>
      <c r="Q5021" s="0" t="n">
        <f aca="false">MAX(0,F5021-H5021-K5021-L5021)</f>
        <v>0</v>
      </c>
    </row>
    <row r="5022" customFormat="false" ht="15" hidden="false" customHeight="false" outlineLevel="0" collapsed="false">
      <c r="A5022" s="0" t="n">
        <f aca="false">'Profiles 8760'!A5011</f>
        <v>5009</v>
      </c>
      <c r="B5022" s="0" t="n">
        <f aca="false">'Profiles 8760'!B5011</f>
        <v>7</v>
      </c>
      <c r="C5022" s="0" t="n">
        <f aca="false">'Profiles 8760'!E5011</f>
        <v>0</v>
      </c>
      <c r="D5022" s="0" t="n">
        <f aca="false">'Profiles 8760'!F5011</f>
        <v>0.369655</v>
      </c>
      <c r="E5022" s="0" t="n">
        <f aca="false">'Profiles 8760'!G5011</f>
        <v>0.490658</v>
      </c>
      <c r="F5022" s="0" t="n">
        <f aca="false">D5022*Assumptions!$C$11*$B$7+E5022*Assumptions!$C$12*$B$8</f>
        <v>126.8242762</v>
      </c>
      <c r="G5022" s="0" t="n">
        <f aca="false">C5022*Assumptions!$C$15</f>
        <v>0</v>
      </c>
      <c r="H5022" s="0" t="n">
        <f aca="false">MIN(F5022,G5022)</f>
        <v>0</v>
      </c>
      <c r="I5022" s="0" t="n">
        <f aca="false">IF(C5022=1,MIN(G5022-H5022,Assumptions!$C$13,P5021),0)</f>
        <v>0</v>
      </c>
      <c r="J5022" s="0" t="n">
        <f aca="false">H5022+I5022</f>
        <v>0</v>
      </c>
      <c r="K5022" s="0" t="n">
        <f aca="false">MIN(IF(C5022=1,F5022-H5022,F5022),Assumptions!$C$13,MAX(0,($B$5-P5021)/$B$6))</f>
        <v>0</v>
      </c>
      <c r="L5022" s="0" t="n">
        <f aca="false">IF(C5022=1,0,MIN(F5022-K5022,Assumptions!$C$15,MAX(0,$B$10-O5021-M5022)))</f>
        <v>126.8242762</v>
      </c>
      <c r="M5022" s="0" t="n">
        <f aca="false">'Profiles 8760'!H5011</f>
        <v>125200</v>
      </c>
      <c r="N5022" s="0" t="n">
        <f aca="false">J5022+L5022</f>
        <v>126.8242762</v>
      </c>
      <c r="O5022" s="0" t="n">
        <f aca="false">O5021+N5022</f>
        <v>471039.726833894</v>
      </c>
      <c r="P5022" s="0" t="n">
        <f aca="false">MIN($B$5,P5021+K5022*$B$6-I5022)</f>
        <v>510.81</v>
      </c>
      <c r="Q5022" s="0" t="n">
        <f aca="false">MAX(0,F5022-H5022-K5022-L5022)</f>
        <v>0</v>
      </c>
    </row>
    <row r="5023" customFormat="false" ht="15" hidden="false" customHeight="false" outlineLevel="0" collapsed="false">
      <c r="A5023" s="0" t="n">
        <f aca="false">'Profiles 8760'!A5012</f>
        <v>5010</v>
      </c>
      <c r="B5023" s="0" t="n">
        <f aca="false">'Profiles 8760'!B5012</f>
        <v>7</v>
      </c>
      <c r="C5023" s="0" t="n">
        <f aca="false">'Profiles 8760'!E5012</f>
        <v>0</v>
      </c>
      <c r="D5023" s="0" t="n">
        <f aca="false">'Profiles 8760'!F5012</f>
        <v>0.209241</v>
      </c>
      <c r="E5023" s="0" t="n">
        <f aca="false">'Profiles 8760'!G5012</f>
        <v>0.499793</v>
      </c>
      <c r="F5023" s="0" t="n">
        <f aca="false">D5023*Assumptions!$C$11*$B$7+E5023*Assumptions!$C$12*$B$8</f>
        <v>80.8703345</v>
      </c>
      <c r="G5023" s="0" t="n">
        <f aca="false">C5023*Assumptions!$C$15</f>
        <v>0</v>
      </c>
      <c r="H5023" s="0" t="n">
        <f aca="false">MIN(F5023,G5023)</f>
        <v>0</v>
      </c>
      <c r="I5023" s="0" t="n">
        <f aca="false">IF(C5023=1,MIN(G5023-H5023,Assumptions!$C$13,P5022),0)</f>
        <v>0</v>
      </c>
      <c r="J5023" s="0" t="n">
        <f aca="false">H5023+I5023</f>
        <v>0</v>
      </c>
      <c r="K5023" s="0" t="n">
        <f aca="false">MIN(IF(C5023=1,F5023-H5023,F5023),Assumptions!$C$13,MAX(0,($B$5-P5022)/$B$6))</f>
        <v>0</v>
      </c>
      <c r="L5023" s="0" t="n">
        <f aca="false">IF(C5023=1,0,MIN(F5023-K5023,Assumptions!$C$15,MAX(0,$B$10-O5022-M5023)))</f>
        <v>80.8703345</v>
      </c>
      <c r="M5023" s="0" t="n">
        <f aca="false">'Profiles 8760'!H5012</f>
        <v>125200</v>
      </c>
      <c r="N5023" s="0" t="n">
        <f aca="false">J5023+L5023</f>
        <v>80.8703345</v>
      </c>
      <c r="O5023" s="0" t="n">
        <f aca="false">O5022+N5023</f>
        <v>471120.597168394</v>
      </c>
      <c r="P5023" s="0" t="n">
        <f aca="false">MIN($B$5,P5022+K5023*$B$6-I5023)</f>
        <v>510.81</v>
      </c>
      <c r="Q5023" s="0" t="n">
        <f aca="false">MAX(0,F5023-H5023-K5023-L5023)</f>
        <v>0</v>
      </c>
    </row>
    <row r="5024" customFormat="false" ht="15" hidden="false" customHeight="false" outlineLevel="0" collapsed="false">
      <c r="A5024" s="0" t="n">
        <f aca="false">'Profiles 8760'!A5013</f>
        <v>5011</v>
      </c>
      <c r="B5024" s="0" t="n">
        <f aca="false">'Profiles 8760'!B5013</f>
        <v>7</v>
      </c>
      <c r="C5024" s="0" t="n">
        <f aca="false">'Profiles 8760'!E5013</f>
        <v>0</v>
      </c>
      <c r="D5024" s="0" t="n">
        <f aca="false">'Profiles 8760'!F5013</f>
        <v>0.065072</v>
      </c>
      <c r="E5024" s="0" t="n">
        <f aca="false">'Profiles 8760'!G5013</f>
        <v>0.599306</v>
      </c>
      <c r="F5024" s="0" t="n">
        <f aca="false">D5024*Assumptions!$C$11*$B$7+E5024*Assumptions!$C$12*$B$8</f>
        <v>43.304409</v>
      </c>
      <c r="G5024" s="0" t="n">
        <f aca="false">C5024*Assumptions!$C$15</f>
        <v>0</v>
      </c>
      <c r="H5024" s="0" t="n">
        <f aca="false">MIN(F5024,G5024)</f>
        <v>0</v>
      </c>
      <c r="I5024" s="0" t="n">
        <f aca="false">IF(C5024=1,MIN(G5024-H5024,Assumptions!$C$13,P5023),0)</f>
        <v>0</v>
      </c>
      <c r="J5024" s="0" t="n">
        <f aca="false">H5024+I5024</f>
        <v>0</v>
      </c>
      <c r="K5024" s="0" t="n">
        <f aca="false">MIN(IF(C5024=1,F5024-H5024,F5024),Assumptions!$C$13,MAX(0,($B$5-P5023)/$B$6))</f>
        <v>0</v>
      </c>
      <c r="L5024" s="0" t="n">
        <f aca="false">IF(C5024=1,0,MIN(F5024-K5024,Assumptions!$C$15,MAX(0,$B$10-O5023-M5024)))</f>
        <v>43.304409</v>
      </c>
      <c r="M5024" s="0" t="n">
        <f aca="false">'Profiles 8760'!H5013</f>
        <v>125200</v>
      </c>
      <c r="N5024" s="0" t="n">
        <f aca="false">J5024+L5024</f>
        <v>43.304409</v>
      </c>
      <c r="O5024" s="0" t="n">
        <f aca="false">O5023+N5024</f>
        <v>471163.901577394</v>
      </c>
      <c r="P5024" s="0" t="n">
        <f aca="false">MIN($B$5,P5023+K5024*$B$6-I5024)</f>
        <v>510.81</v>
      </c>
      <c r="Q5024" s="0" t="n">
        <f aca="false">MAX(0,F5024-H5024-K5024-L5024)</f>
        <v>0</v>
      </c>
    </row>
    <row r="5025" customFormat="false" ht="15" hidden="false" customHeight="false" outlineLevel="0" collapsed="false">
      <c r="A5025" s="0" t="n">
        <f aca="false">'Profiles 8760'!A5014</f>
        <v>5012</v>
      </c>
      <c r="B5025" s="0" t="n">
        <f aca="false">'Profiles 8760'!B5014</f>
        <v>7</v>
      </c>
      <c r="C5025" s="0" t="n">
        <f aca="false">'Profiles 8760'!E5014</f>
        <v>1</v>
      </c>
      <c r="D5025" s="0" t="n">
        <f aca="false">'Profiles 8760'!F5014</f>
        <v>0</v>
      </c>
      <c r="E5025" s="0" t="n">
        <f aca="false">'Profiles 8760'!G5014</f>
        <v>0.623116</v>
      </c>
      <c r="F5025" s="0" t="n">
        <f aca="false">D5025*Assumptions!$C$11*$B$7+E5025*Assumptions!$C$12*$B$8</f>
        <v>25.4854444</v>
      </c>
      <c r="G5025" s="0" t="n">
        <f aca="false">C5025*Assumptions!$C$15</f>
        <v>200</v>
      </c>
      <c r="H5025" s="0" t="n">
        <f aca="false">MIN(F5025,G5025)</f>
        <v>25.4854444</v>
      </c>
      <c r="I5025" s="0" t="n">
        <f aca="false">IF(C5025=1,MIN(G5025-H5025,Assumptions!$C$13,P5024),0)</f>
        <v>174.5145556</v>
      </c>
      <c r="J5025" s="0" t="n">
        <f aca="false">H5025+I5025</f>
        <v>200</v>
      </c>
      <c r="K5025" s="0" t="n">
        <f aca="false">MIN(IF(C5025=1,F5025-H5025,F5025),Assumptions!$C$13,MAX(0,($B$5-P5024)/$B$6))</f>
        <v>0</v>
      </c>
      <c r="L5025" s="0" t="n">
        <f aca="false">IF(C5025=1,0,MIN(F5025-K5025,Assumptions!$C$15,MAX(0,$B$10-O5024-M5025)))</f>
        <v>0</v>
      </c>
      <c r="M5025" s="0" t="n">
        <f aca="false">'Profiles 8760'!H5014</f>
        <v>125000</v>
      </c>
      <c r="N5025" s="0" t="n">
        <f aca="false">J5025+L5025</f>
        <v>200</v>
      </c>
      <c r="O5025" s="0" t="n">
        <f aca="false">O5024+N5025</f>
        <v>471363.901577394</v>
      </c>
      <c r="P5025" s="0" t="n">
        <f aca="false">MIN($B$5,P5024+K5025*$B$6-I5025)</f>
        <v>336.2954444</v>
      </c>
      <c r="Q5025" s="0" t="n">
        <f aca="false">MAX(0,F5025-H5025-K5025-L5025)</f>
        <v>0</v>
      </c>
    </row>
    <row r="5026" customFormat="false" ht="15" hidden="false" customHeight="false" outlineLevel="0" collapsed="false">
      <c r="A5026" s="0" t="n">
        <f aca="false">'Profiles 8760'!A5015</f>
        <v>5013</v>
      </c>
      <c r="B5026" s="0" t="n">
        <f aca="false">'Profiles 8760'!B5015</f>
        <v>7</v>
      </c>
      <c r="C5026" s="0" t="n">
        <f aca="false">'Profiles 8760'!E5015</f>
        <v>1</v>
      </c>
      <c r="D5026" s="0" t="n">
        <f aca="false">'Profiles 8760'!F5015</f>
        <v>0</v>
      </c>
      <c r="E5026" s="0" t="n">
        <f aca="false">'Profiles 8760'!G5015</f>
        <v>0.615649</v>
      </c>
      <c r="F5026" s="0" t="n">
        <f aca="false">D5026*Assumptions!$C$11*$B$7+E5026*Assumptions!$C$12*$B$8</f>
        <v>25.1800441</v>
      </c>
      <c r="G5026" s="0" t="n">
        <f aca="false">C5026*Assumptions!$C$15</f>
        <v>200</v>
      </c>
      <c r="H5026" s="0" t="n">
        <f aca="false">MIN(F5026,G5026)</f>
        <v>25.1800441</v>
      </c>
      <c r="I5026" s="0" t="n">
        <f aca="false">IF(C5026=1,MIN(G5026-H5026,Assumptions!$C$13,P5025),0)</f>
        <v>174.8199559</v>
      </c>
      <c r="J5026" s="0" t="n">
        <f aca="false">H5026+I5026</f>
        <v>200</v>
      </c>
      <c r="K5026" s="0" t="n">
        <f aca="false">MIN(IF(C5026=1,F5026-H5026,F5026),Assumptions!$C$13,MAX(0,($B$5-P5025)/$B$6))</f>
        <v>0</v>
      </c>
      <c r="L5026" s="0" t="n">
        <f aca="false">IF(C5026=1,0,MIN(F5026-K5026,Assumptions!$C$15,MAX(0,$B$10-O5025-M5026)))</f>
        <v>0</v>
      </c>
      <c r="M5026" s="0" t="n">
        <f aca="false">'Profiles 8760'!H5015</f>
        <v>124800</v>
      </c>
      <c r="N5026" s="0" t="n">
        <f aca="false">J5026+L5026</f>
        <v>200</v>
      </c>
      <c r="O5026" s="0" t="n">
        <f aca="false">O5025+N5026</f>
        <v>471563.901577394</v>
      </c>
      <c r="P5026" s="0" t="n">
        <f aca="false">MIN($B$5,P5025+K5026*$B$6-I5026)</f>
        <v>161.4754885</v>
      </c>
      <c r="Q5026" s="0" t="n">
        <f aca="false">MAX(0,F5026-H5026-K5026-L5026)</f>
        <v>0</v>
      </c>
    </row>
    <row r="5027" customFormat="false" ht="15" hidden="false" customHeight="false" outlineLevel="0" collapsed="false">
      <c r="A5027" s="0" t="n">
        <f aca="false">'Profiles 8760'!A5016</f>
        <v>5014</v>
      </c>
      <c r="B5027" s="0" t="n">
        <f aca="false">'Profiles 8760'!B5016</f>
        <v>7</v>
      </c>
      <c r="C5027" s="0" t="n">
        <f aca="false">'Profiles 8760'!E5016</f>
        <v>0</v>
      </c>
      <c r="D5027" s="0" t="n">
        <f aca="false">'Profiles 8760'!F5016</f>
        <v>0</v>
      </c>
      <c r="E5027" s="0" t="n">
        <f aca="false">'Profiles 8760'!G5016</f>
        <v>0.482478</v>
      </c>
      <c r="F5027" s="0" t="n">
        <f aca="false">D5027*Assumptions!$C$11*$B$7+E5027*Assumptions!$C$12*$B$8</f>
        <v>19.7333502</v>
      </c>
      <c r="G5027" s="0" t="n">
        <f aca="false">C5027*Assumptions!$C$15</f>
        <v>0</v>
      </c>
      <c r="H5027" s="0" t="n">
        <f aca="false">MIN(F5027,G5027)</f>
        <v>0</v>
      </c>
      <c r="I5027" s="0" t="n">
        <f aca="false">IF(C5027=1,MIN(G5027-H5027,Assumptions!$C$13,P5026),0)</f>
        <v>0</v>
      </c>
      <c r="J5027" s="0" t="n">
        <f aca="false">H5027+I5027</f>
        <v>0</v>
      </c>
      <c r="K5027" s="0" t="n">
        <f aca="false">MIN(IF(C5027=1,F5027-H5027,F5027),Assumptions!$C$13,MAX(0,($B$5-P5026)/$B$6))</f>
        <v>19.7333502</v>
      </c>
      <c r="L5027" s="0" t="n">
        <f aca="false">IF(C5027=1,0,MIN(F5027-K5027,Assumptions!$C$15,MAX(0,$B$10-O5026-M5027)))</f>
        <v>0</v>
      </c>
      <c r="M5027" s="0" t="n">
        <f aca="false">'Profiles 8760'!H5016</f>
        <v>124800</v>
      </c>
      <c r="N5027" s="0" t="n">
        <f aca="false">J5027+L5027</f>
        <v>0</v>
      </c>
      <c r="O5027" s="0" t="n">
        <f aca="false">O5026+N5027</f>
        <v>471563.901577394</v>
      </c>
      <c r="P5027" s="0" t="n">
        <f aca="false">MIN($B$5,P5026+K5027*$B$6-I5027)</f>
        <v>178.58035645336</v>
      </c>
      <c r="Q5027" s="0" t="n">
        <f aca="false">MAX(0,F5027-H5027-K5027-L5027)</f>
        <v>0</v>
      </c>
    </row>
    <row r="5028" customFormat="false" ht="15" hidden="false" customHeight="false" outlineLevel="0" collapsed="false">
      <c r="A5028" s="0" t="n">
        <f aca="false">'Profiles 8760'!A5017</f>
        <v>5015</v>
      </c>
      <c r="B5028" s="0" t="n">
        <f aca="false">'Profiles 8760'!B5017</f>
        <v>7</v>
      </c>
      <c r="C5028" s="0" t="n">
        <f aca="false">'Profiles 8760'!E5017</f>
        <v>0</v>
      </c>
      <c r="D5028" s="0" t="n">
        <f aca="false">'Profiles 8760'!F5017</f>
        <v>0</v>
      </c>
      <c r="E5028" s="0" t="n">
        <f aca="false">'Profiles 8760'!G5017</f>
        <v>0.403768</v>
      </c>
      <c r="F5028" s="0" t="n">
        <f aca="false">D5028*Assumptions!$C$11*$B$7+E5028*Assumptions!$C$12*$B$8</f>
        <v>16.5141112</v>
      </c>
      <c r="G5028" s="0" t="n">
        <f aca="false">C5028*Assumptions!$C$15</f>
        <v>0</v>
      </c>
      <c r="H5028" s="0" t="n">
        <f aca="false">MIN(F5028,G5028)</f>
        <v>0</v>
      </c>
      <c r="I5028" s="0" t="n">
        <f aca="false">IF(C5028=1,MIN(G5028-H5028,Assumptions!$C$13,P5027),0)</f>
        <v>0</v>
      </c>
      <c r="J5028" s="0" t="n">
        <f aca="false">H5028+I5028</f>
        <v>0</v>
      </c>
      <c r="K5028" s="0" t="n">
        <f aca="false">MIN(IF(C5028=1,F5028-H5028,F5028),Assumptions!$C$13,MAX(0,($B$5-P5027)/$B$6))</f>
        <v>16.5141112</v>
      </c>
      <c r="L5028" s="0" t="n">
        <f aca="false">IF(C5028=1,0,MIN(F5028-K5028,Assumptions!$C$15,MAX(0,$B$10-O5027-M5028)))</f>
        <v>0</v>
      </c>
      <c r="M5028" s="0" t="n">
        <f aca="false">'Profiles 8760'!H5017</f>
        <v>124800</v>
      </c>
      <c r="N5028" s="0" t="n">
        <f aca="false">J5028+L5028</f>
        <v>0</v>
      </c>
      <c r="O5028" s="0" t="n">
        <f aca="false">O5027+N5028</f>
        <v>471563.901577394</v>
      </c>
      <c r="P5028" s="0" t="n">
        <f aca="false">MIN($B$5,P5027+K5028*$B$6-I5028)</f>
        <v>192.89478804152</v>
      </c>
      <c r="Q5028" s="0" t="n">
        <f aca="false">MAX(0,F5028-H5028-K5028-L5028)</f>
        <v>0</v>
      </c>
    </row>
    <row r="5029" customFormat="false" ht="15" hidden="false" customHeight="false" outlineLevel="0" collapsed="false">
      <c r="A5029" s="0" t="n">
        <f aca="false">'Profiles 8760'!A5018</f>
        <v>5016</v>
      </c>
      <c r="B5029" s="0" t="n">
        <f aca="false">'Profiles 8760'!B5018</f>
        <v>7</v>
      </c>
      <c r="C5029" s="0" t="n">
        <f aca="false">'Profiles 8760'!E5018</f>
        <v>0</v>
      </c>
      <c r="D5029" s="0" t="n">
        <f aca="false">'Profiles 8760'!F5018</f>
        <v>0</v>
      </c>
      <c r="E5029" s="0" t="n">
        <f aca="false">'Profiles 8760'!G5018</f>
        <v>0.329381</v>
      </c>
      <c r="F5029" s="0" t="n">
        <f aca="false">D5029*Assumptions!$C$11*$B$7+E5029*Assumptions!$C$12*$B$8</f>
        <v>13.4716829</v>
      </c>
      <c r="G5029" s="0" t="n">
        <f aca="false">C5029*Assumptions!$C$15</f>
        <v>0</v>
      </c>
      <c r="H5029" s="0" t="n">
        <f aca="false">MIN(F5029,G5029)</f>
        <v>0</v>
      </c>
      <c r="I5029" s="0" t="n">
        <f aca="false">IF(C5029=1,MIN(G5029-H5029,Assumptions!$C$13,P5028),0)</f>
        <v>0</v>
      </c>
      <c r="J5029" s="0" t="n">
        <f aca="false">H5029+I5029</f>
        <v>0</v>
      </c>
      <c r="K5029" s="0" t="n">
        <f aca="false">MIN(IF(C5029=1,F5029-H5029,F5029),Assumptions!$C$13,MAX(0,($B$5-P5028)/$B$6))</f>
        <v>13.4716829</v>
      </c>
      <c r="L5029" s="0" t="n">
        <f aca="false">IF(C5029=1,0,MIN(F5029-K5029,Assumptions!$C$15,MAX(0,$B$10-O5028-M5029)))</f>
        <v>0</v>
      </c>
      <c r="M5029" s="0" t="n">
        <f aca="false">'Profiles 8760'!H5018</f>
        <v>124800</v>
      </c>
      <c r="N5029" s="0" t="n">
        <f aca="false">J5029+L5029</f>
        <v>0</v>
      </c>
      <c r="O5029" s="0" t="n">
        <f aca="false">O5028+N5029</f>
        <v>471563.901577394</v>
      </c>
      <c r="P5029" s="0" t="n">
        <f aca="false">MIN($B$5,P5028+K5029*$B$6-I5029)</f>
        <v>204.57204277924</v>
      </c>
      <c r="Q5029" s="0" t="n">
        <f aca="false">MAX(0,F5029-H5029-K5029-L5029)</f>
        <v>0</v>
      </c>
    </row>
    <row r="5030" customFormat="false" ht="15" hidden="false" customHeight="false" outlineLevel="0" collapsed="false">
      <c r="A5030" s="0" t="n">
        <f aca="false">'Profiles 8760'!A5019</f>
        <v>5017</v>
      </c>
      <c r="B5030" s="0" t="n">
        <f aca="false">'Profiles 8760'!B5019</f>
        <v>7</v>
      </c>
      <c r="C5030" s="0" t="n">
        <f aca="false">'Profiles 8760'!E5019</f>
        <v>0</v>
      </c>
      <c r="D5030" s="0" t="n">
        <f aca="false">'Profiles 8760'!F5019</f>
        <v>0</v>
      </c>
      <c r="E5030" s="0" t="n">
        <f aca="false">'Profiles 8760'!G5019</f>
        <v>0.402072</v>
      </c>
      <c r="F5030" s="0" t="n">
        <f aca="false">D5030*Assumptions!$C$11*$B$7+E5030*Assumptions!$C$12*$B$8</f>
        <v>16.4447448</v>
      </c>
      <c r="G5030" s="0" t="n">
        <f aca="false">C5030*Assumptions!$C$15</f>
        <v>0</v>
      </c>
      <c r="H5030" s="0" t="n">
        <f aca="false">MIN(F5030,G5030)</f>
        <v>0</v>
      </c>
      <c r="I5030" s="0" t="n">
        <f aca="false">IF(C5030=1,MIN(G5030-H5030,Assumptions!$C$13,P5029),0)</f>
        <v>0</v>
      </c>
      <c r="J5030" s="0" t="n">
        <f aca="false">H5030+I5030</f>
        <v>0</v>
      </c>
      <c r="K5030" s="0" t="n">
        <f aca="false">MIN(IF(C5030=1,F5030-H5030,F5030),Assumptions!$C$13,MAX(0,($B$5-P5029)/$B$6))</f>
        <v>16.4447448</v>
      </c>
      <c r="L5030" s="0" t="n">
        <f aca="false">IF(C5030=1,0,MIN(F5030-K5030,Assumptions!$C$15,MAX(0,$B$10-O5029-M5030)))</f>
        <v>0</v>
      </c>
      <c r="M5030" s="0" t="n">
        <f aca="false">'Profiles 8760'!H5019</f>
        <v>124800</v>
      </c>
      <c r="N5030" s="0" t="n">
        <f aca="false">J5030+L5030</f>
        <v>0</v>
      </c>
      <c r="O5030" s="0" t="n">
        <f aca="false">O5029+N5030</f>
        <v>471563.901577394</v>
      </c>
      <c r="P5030" s="0" t="n">
        <f aca="false">MIN($B$5,P5029+K5030*$B$6-I5030)</f>
        <v>218.82634757188</v>
      </c>
      <c r="Q5030" s="0" t="n">
        <f aca="false">MAX(0,F5030-H5030-K5030-L5030)</f>
        <v>0</v>
      </c>
    </row>
    <row r="5031" customFormat="false" ht="15" hidden="false" customHeight="false" outlineLevel="0" collapsed="false">
      <c r="A5031" s="0" t="n">
        <f aca="false">'Profiles 8760'!A5020</f>
        <v>5018</v>
      </c>
      <c r="B5031" s="0" t="n">
        <f aca="false">'Profiles 8760'!B5020</f>
        <v>7</v>
      </c>
      <c r="C5031" s="0" t="n">
        <f aca="false">'Profiles 8760'!E5020</f>
        <v>0</v>
      </c>
      <c r="D5031" s="0" t="n">
        <f aca="false">'Profiles 8760'!F5020</f>
        <v>0</v>
      </c>
      <c r="E5031" s="0" t="n">
        <f aca="false">'Profiles 8760'!G5020</f>
        <v>0.341329</v>
      </c>
      <c r="F5031" s="0" t="n">
        <f aca="false">D5031*Assumptions!$C$11*$B$7+E5031*Assumptions!$C$12*$B$8</f>
        <v>13.9603561</v>
      </c>
      <c r="G5031" s="0" t="n">
        <f aca="false">C5031*Assumptions!$C$15</f>
        <v>0</v>
      </c>
      <c r="H5031" s="0" t="n">
        <f aca="false">MIN(F5031,G5031)</f>
        <v>0</v>
      </c>
      <c r="I5031" s="0" t="n">
        <f aca="false">IF(C5031=1,MIN(G5031-H5031,Assumptions!$C$13,P5030),0)</f>
        <v>0</v>
      </c>
      <c r="J5031" s="0" t="n">
        <f aca="false">H5031+I5031</f>
        <v>0</v>
      </c>
      <c r="K5031" s="0" t="n">
        <f aca="false">MIN(IF(C5031=1,F5031-H5031,F5031),Assumptions!$C$13,MAX(0,($B$5-P5030)/$B$6))</f>
        <v>13.9603561</v>
      </c>
      <c r="L5031" s="0" t="n">
        <f aca="false">IF(C5031=1,0,MIN(F5031-K5031,Assumptions!$C$15,MAX(0,$B$10-O5030-M5031)))</f>
        <v>0</v>
      </c>
      <c r="M5031" s="0" t="n">
        <f aca="false">'Profiles 8760'!H5020</f>
        <v>124800</v>
      </c>
      <c r="N5031" s="0" t="n">
        <f aca="false">J5031+L5031</f>
        <v>0</v>
      </c>
      <c r="O5031" s="0" t="n">
        <f aca="false">O5030+N5031</f>
        <v>471563.901577394</v>
      </c>
      <c r="P5031" s="0" t="n">
        <f aca="false">MIN($B$5,P5030+K5031*$B$6-I5031)</f>
        <v>230.92718423936</v>
      </c>
      <c r="Q5031" s="0" t="n">
        <f aca="false">MAX(0,F5031-H5031-K5031-L5031)</f>
        <v>0</v>
      </c>
    </row>
    <row r="5032" customFormat="false" ht="15" hidden="false" customHeight="false" outlineLevel="0" collapsed="false">
      <c r="A5032" s="0" t="n">
        <f aca="false">'Profiles 8760'!A5021</f>
        <v>5019</v>
      </c>
      <c r="B5032" s="0" t="n">
        <f aca="false">'Profiles 8760'!B5021</f>
        <v>7</v>
      </c>
      <c r="C5032" s="0" t="n">
        <f aca="false">'Profiles 8760'!E5021</f>
        <v>0</v>
      </c>
      <c r="D5032" s="0" t="n">
        <f aca="false">'Profiles 8760'!F5021</f>
        <v>0</v>
      </c>
      <c r="E5032" s="0" t="n">
        <f aca="false">'Profiles 8760'!G5021</f>
        <v>0.164155</v>
      </c>
      <c r="F5032" s="0" t="n">
        <f aca="false">D5032*Assumptions!$C$11*$B$7+E5032*Assumptions!$C$12*$B$8</f>
        <v>6.7139395</v>
      </c>
      <c r="G5032" s="0" t="n">
        <f aca="false">C5032*Assumptions!$C$15</f>
        <v>0</v>
      </c>
      <c r="H5032" s="0" t="n">
        <f aca="false">MIN(F5032,G5032)</f>
        <v>0</v>
      </c>
      <c r="I5032" s="0" t="n">
        <f aca="false">IF(C5032=1,MIN(G5032-H5032,Assumptions!$C$13,P5031),0)</f>
        <v>0</v>
      </c>
      <c r="J5032" s="0" t="n">
        <f aca="false">H5032+I5032</f>
        <v>0</v>
      </c>
      <c r="K5032" s="0" t="n">
        <f aca="false">MIN(IF(C5032=1,F5032-H5032,F5032),Assumptions!$C$13,MAX(0,($B$5-P5031)/$B$6))</f>
        <v>6.7139395</v>
      </c>
      <c r="L5032" s="0" t="n">
        <f aca="false">IF(C5032=1,0,MIN(F5032-K5032,Assumptions!$C$15,MAX(0,$B$10-O5031-M5032)))</f>
        <v>0</v>
      </c>
      <c r="M5032" s="0" t="n">
        <f aca="false">'Profiles 8760'!H5021</f>
        <v>124800</v>
      </c>
      <c r="N5032" s="0" t="n">
        <f aca="false">J5032+L5032</f>
        <v>0</v>
      </c>
      <c r="O5032" s="0" t="n">
        <f aca="false">O5031+N5032</f>
        <v>471563.901577394</v>
      </c>
      <c r="P5032" s="0" t="n">
        <f aca="false">MIN($B$5,P5031+K5032*$B$6-I5032)</f>
        <v>236.74682699796</v>
      </c>
      <c r="Q5032" s="0" t="n">
        <f aca="false">MAX(0,F5032-H5032-K5032-L5032)</f>
        <v>0</v>
      </c>
    </row>
    <row r="5033" customFormat="false" ht="15" hidden="false" customHeight="false" outlineLevel="0" collapsed="false">
      <c r="A5033" s="0" t="n">
        <f aca="false">'Profiles 8760'!A5022</f>
        <v>5020</v>
      </c>
      <c r="B5033" s="0" t="n">
        <f aca="false">'Profiles 8760'!B5022</f>
        <v>7</v>
      </c>
      <c r="C5033" s="0" t="n">
        <f aca="false">'Profiles 8760'!E5022</f>
        <v>0</v>
      </c>
      <c r="D5033" s="0" t="n">
        <f aca="false">'Profiles 8760'!F5022</f>
        <v>0</v>
      </c>
      <c r="E5033" s="0" t="n">
        <f aca="false">'Profiles 8760'!G5022</f>
        <v>0.202572</v>
      </c>
      <c r="F5033" s="0" t="n">
        <f aca="false">D5033*Assumptions!$C$11*$B$7+E5033*Assumptions!$C$12*$B$8</f>
        <v>8.2851948</v>
      </c>
      <c r="G5033" s="0" t="n">
        <f aca="false">C5033*Assumptions!$C$15</f>
        <v>0</v>
      </c>
      <c r="H5033" s="0" t="n">
        <f aca="false">MIN(F5033,G5033)</f>
        <v>0</v>
      </c>
      <c r="I5033" s="0" t="n">
        <f aca="false">IF(C5033=1,MIN(G5033-H5033,Assumptions!$C$13,P5032),0)</f>
        <v>0</v>
      </c>
      <c r="J5033" s="0" t="n">
        <f aca="false">H5033+I5033</f>
        <v>0</v>
      </c>
      <c r="K5033" s="0" t="n">
        <f aca="false">MIN(IF(C5033=1,F5033-H5033,F5033),Assumptions!$C$13,MAX(0,($B$5-P5032)/$B$6))</f>
        <v>8.2851948</v>
      </c>
      <c r="L5033" s="0" t="n">
        <f aca="false">IF(C5033=1,0,MIN(F5033-K5033,Assumptions!$C$15,MAX(0,$B$10-O5032-M5033)))</f>
        <v>0</v>
      </c>
      <c r="M5033" s="0" t="n">
        <f aca="false">'Profiles 8760'!H5022</f>
        <v>124800</v>
      </c>
      <c r="N5033" s="0" t="n">
        <f aca="false">J5033+L5033</f>
        <v>0</v>
      </c>
      <c r="O5033" s="0" t="n">
        <f aca="false">O5032+N5033</f>
        <v>471563.901577394</v>
      </c>
      <c r="P5033" s="0" t="n">
        <f aca="false">MIN($B$5,P5032+K5033*$B$6-I5033)</f>
        <v>243.9284338506</v>
      </c>
      <c r="Q5033" s="0" t="n">
        <f aca="false">MAX(0,F5033-H5033-K5033-L5033)</f>
        <v>0</v>
      </c>
    </row>
    <row r="5034" customFormat="false" ht="15" hidden="false" customHeight="false" outlineLevel="0" collapsed="false">
      <c r="A5034" s="0" t="n">
        <f aca="false">'Profiles 8760'!A5023</f>
        <v>5021</v>
      </c>
      <c r="B5034" s="0" t="n">
        <f aca="false">'Profiles 8760'!B5023</f>
        <v>7</v>
      </c>
      <c r="C5034" s="0" t="n">
        <f aca="false">'Profiles 8760'!E5023</f>
        <v>0</v>
      </c>
      <c r="D5034" s="0" t="n">
        <f aca="false">'Profiles 8760'!F5023</f>
        <v>0</v>
      </c>
      <c r="E5034" s="0" t="n">
        <f aca="false">'Profiles 8760'!G5023</f>
        <v>0.189287</v>
      </c>
      <c r="F5034" s="0" t="n">
        <f aca="false">D5034*Assumptions!$C$11*$B$7+E5034*Assumptions!$C$12*$B$8</f>
        <v>7.7418383</v>
      </c>
      <c r="G5034" s="0" t="n">
        <f aca="false">C5034*Assumptions!$C$15</f>
        <v>0</v>
      </c>
      <c r="H5034" s="0" t="n">
        <f aca="false">MIN(F5034,G5034)</f>
        <v>0</v>
      </c>
      <c r="I5034" s="0" t="n">
        <f aca="false">IF(C5034=1,MIN(G5034-H5034,Assumptions!$C$13,P5033),0)</f>
        <v>0</v>
      </c>
      <c r="J5034" s="0" t="n">
        <f aca="false">H5034+I5034</f>
        <v>0</v>
      </c>
      <c r="K5034" s="0" t="n">
        <f aca="false">MIN(IF(C5034=1,F5034-H5034,F5034),Assumptions!$C$13,MAX(0,($B$5-P5033)/$B$6))</f>
        <v>7.7418383</v>
      </c>
      <c r="L5034" s="0" t="n">
        <f aca="false">IF(C5034=1,0,MIN(F5034-K5034,Assumptions!$C$15,MAX(0,$B$10-O5033-M5034)))</f>
        <v>0</v>
      </c>
      <c r="M5034" s="0" t="n">
        <f aca="false">'Profiles 8760'!H5023</f>
        <v>124800</v>
      </c>
      <c r="N5034" s="0" t="n">
        <f aca="false">J5034+L5034</f>
        <v>0</v>
      </c>
      <c r="O5034" s="0" t="n">
        <f aca="false">O5033+N5034</f>
        <v>471563.901577394</v>
      </c>
      <c r="P5034" s="0" t="n">
        <f aca="false">MIN($B$5,P5033+K5034*$B$6-I5034)</f>
        <v>250.63905928904</v>
      </c>
      <c r="Q5034" s="0" t="n">
        <f aca="false">MAX(0,F5034-H5034-K5034-L5034)</f>
        <v>0</v>
      </c>
    </row>
    <row r="5035" customFormat="false" ht="15" hidden="false" customHeight="false" outlineLevel="0" collapsed="false">
      <c r="A5035" s="0" t="n">
        <f aca="false">'Profiles 8760'!A5024</f>
        <v>5022</v>
      </c>
      <c r="B5035" s="0" t="n">
        <f aca="false">'Profiles 8760'!B5024</f>
        <v>7</v>
      </c>
      <c r="C5035" s="0" t="n">
        <f aca="false">'Profiles 8760'!E5024</f>
        <v>0</v>
      </c>
      <c r="D5035" s="0" t="n">
        <f aca="false">'Profiles 8760'!F5024</f>
        <v>0</v>
      </c>
      <c r="E5035" s="0" t="n">
        <f aca="false">'Profiles 8760'!G5024</f>
        <v>0.22539</v>
      </c>
      <c r="F5035" s="0" t="n">
        <f aca="false">D5035*Assumptions!$C$11*$B$7+E5035*Assumptions!$C$12*$B$8</f>
        <v>9.218451</v>
      </c>
      <c r="G5035" s="0" t="n">
        <f aca="false">C5035*Assumptions!$C$15</f>
        <v>0</v>
      </c>
      <c r="H5035" s="0" t="n">
        <f aca="false">MIN(F5035,G5035)</f>
        <v>0</v>
      </c>
      <c r="I5035" s="0" t="n">
        <f aca="false">IF(C5035=1,MIN(G5035-H5035,Assumptions!$C$13,P5034),0)</f>
        <v>0</v>
      </c>
      <c r="J5035" s="0" t="n">
        <f aca="false">H5035+I5035</f>
        <v>0</v>
      </c>
      <c r="K5035" s="0" t="n">
        <f aca="false">MIN(IF(C5035=1,F5035-H5035,F5035),Assumptions!$C$13,MAX(0,($B$5-P5034)/$B$6))</f>
        <v>9.218451</v>
      </c>
      <c r="L5035" s="0" t="n">
        <f aca="false">IF(C5035=1,0,MIN(F5035-K5035,Assumptions!$C$15,MAX(0,$B$10-O5034-M5035)))</f>
        <v>0</v>
      </c>
      <c r="M5035" s="0" t="n">
        <f aca="false">'Profiles 8760'!H5024</f>
        <v>124800</v>
      </c>
      <c r="N5035" s="0" t="n">
        <f aca="false">J5035+L5035</f>
        <v>0</v>
      </c>
      <c r="O5035" s="0" t="n">
        <f aca="false">O5034+N5035</f>
        <v>471563.901577394</v>
      </c>
      <c r="P5035" s="0" t="n">
        <f aca="false">MIN($B$5,P5034+K5035*$B$6-I5035)</f>
        <v>258.62961261584</v>
      </c>
      <c r="Q5035" s="0" t="n">
        <f aca="false">MAX(0,F5035-H5035-K5035-L5035)</f>
        <v>0</v>
      </c>
    </row>
    <row r="5036" customFormat="false" ht="15" hidden="false" customHeight="false" outlineLevel="0" collapsed="false">
      <c r="A5036" s="0" t="n">
        <f aca="false">'Profiles 8760'!A5025</f>
        <v>5023</v>
      </c>
      <c r="B5036" s="0" t="n">
        <f aca="false">'Profiles 8760'!B5025</f>
        <v>7</v>
      </c>
      <c r="C5036" s="0" t="n">
        <f aca="false">'Profiles 8760'!E5025</f>
        <v>0</v>
      </c>
      <c r="D5036" s="0" t="n">
        <f aca="false">'Profiles 8760'!F5025</f>
        <v>0.089109</v>
      </c>
      <c r="E5036" s="0" t="n">
        <f aca="false">'Profiles 8760'!G5025</f>
        <v>0.199279</v>
      </c>
      <c r="F5036" s="0" t="n">
        <f aca="false">D5036*Assumptions!$C$11*$B$7+E5036*Assumptions!$C$12*$B$8</f>
        <v>33.8851903</v>
      </c>
      <c r="G5036" s="0" t="n">
        <f aca="false">C5036*Assumptions!$C$15</f>
        <v>0</v>
      </c>
      <c r="H5036" s="0" t="n">
        <f aca="false">MIN(F5036,G5036)</f>
        <v>0</v>
      </c>
      <c r="I5036" s="0" t="n">
        <f aca="false">IF(C5036=1,MIN(G5036-H5036,Assumptions!$C$13,P5035),0)</f>
        <v>0</v>
      </c>
      <c r="J5036" s="0" t="n">
        <f aca="false">H5036+I5036</f>
        <v>0</v>
      </c>
      <c r="K5036" s="0" t="n">
        <f aca="false">MIN(IF(C5036=1,F5036-H5036,F5036),Assumptions!$C$13,MAX(0,($B$5-P5035)/$B$6))</f>
        <v>33.8851903</v>
      </c>
      <c r="L5036" s="0" t="n">
        <f aca="false">IF(C5036=1,0,MIN(F5036-K5036,Assumptions!$C$15,MAX(0,$B$10-O5035-M5036)))</f>
        <v>0</v>
      </c>
      <c r="M5036" s="0" t="n">
        <f aca="false">'Profiles 8760'!H5025</f>
        <v>124800</v>
      </c>
      <c r="N5036" s="0" t="n">
        <f aca="false">J5036+L5036</f>
        <v>0</v>
      </c>
      <c r="O5036" s="0" t="n">
        <f aca="false">O5035+N5036</f>
        <v>471563.901577394</v>
      </c>
      <c r="P5036" s="0" t="n">
        <f aca="false">MIN($B$5,P5035+K5036*$B$6-I5036)</f>
        <v>288.00129556788</v>
      </c>
      <c r="Q5036" s="0" t="n">
        <f aca="false">MAX(0,F5036-H5036-K5036-L5036)</f>
        <v>0</v>
      </c>
    </row>
    <row r="5037" customFormat="false" ht="15" hidden="false" customHeight="false" outlineLevel="0" collapsed="false">
      <c r="A5037" s="0" t="n">
        <f aca="false">'Profiles 8760'!A5026</f>
        <v>5024</v>
      </c>
      <c r="B5037" s="0" t="n">
        <f aca="false">'Profiles 8760'!B5026</f>
        <v>7</v>
      </c>
      <c r="C5037" s="0" t="n">
        <f aca="false">'Profiles 8760'!E5026</f>
        <v>1</v>
      </c>
      <c r="D5037" s="0" t="n">
        <f aca="false">'Profiles 8760'!F5026</f>
        <v>0.286533</v>
      </c>
      <c r="E5037" s="0" t="n">
        <f aca="false">'Profiles 8760'!G5026</f>
        <v>0.238068</v>
      </c>
      <c r="F5037" s="0" t="n">
        <f aca="false">D5037*Assumptions!$C$11*$B$7+E5037*Assumptions!$C$12*$B$8</f>
        <v>92.4877116</v>
      </c>
      <c r="G5037" s="0" t="n">
        <f aca="false">C5037*Assumptions!$C$15</f>
        <v>200</v>
      </c>
      <c r="H5037" s="0" t="n">
        <f aca="false">MIN(F5037,G5037)</f>
        <v>92.4877116</v>
      </c>
      <c r="I5037" s="0" t="n">
        <f aca="false">IF(C5037=1,MIN(G5037-H5037,Assumptions!$C$13,P5036),0)</f>
        <v>107.5122884</v>
      </c>
      <c r="J5037" s="0" t="n">
        <f aca="false">H5037+I5037</f>
        <v>200</v>
      </c>
      <c r="K5037" s="0" t="n">
        <f aca="false">MIN(IF(C5037=1,F5037-H5037,F5037),Assumptions!$C$13,MAX(0,($B$5-P5036)/$B$6))</f>
        <v>0</v>
      </c>
      <c r="L5037" s="0" t="n">
        <f aca="false">IF(C5037=1,0,MIN(F5037-K5037,Assumptions!$C$15,MAX(0,$B$10-O5036-M5037)))</f>
        <v>0</v>
      </c>
      <c r="M5037" s="0" t="n">
        <f aca="false">'Profiles 8760'!H5026</f>
        <v>124600</v>
      </c>
      <c r="N5037" s="0" t="n">
        <f aca="false">J5037+L5037</f>
        <v>200</v>
      </c>
      <c r="O5037" s="0" t="n">
        <f aca="false">O5036+N5037</f>
        <v>471763.901577394</v>
      </c>
      <c r="P5037" s="0" t="n">
        <f aca="false">MIN($B$5,P5036+K5037*$B$6-I5037)</f>
        <v>180.48900716788</v>
      </c>
      <c r="Q5037" s="0" t="n">
        <f aca="false">MAX(0,F5037-H5037-K5037-L5037)</f>
        <v>0</v>
      </c>
    </row>
    <row r="5038" customFormat="false" ht="15" hidden="false" customHeight="false" outlineLevel="0" collapsed="false">
      <c r="A5038" s="0" t="n">
        <f aca="false">'Profiles 8760'!A5027</f>
        <v>5025</v>
      </c>
      <c r="B5038" s="0" t="n">
        <f aca="false">'Profiles 8760'!B5027</f>
        <v>7</v>
      </c>
      <c r="C5038" s="0" t="n">
        <f aca="false">'Profiles 8760'!E5027</f>
        <v>1</v>
      </c>
      <c r="D5038" s="0" t="n">
        <f aca="false">'Profiles 8760'!F5027</f>
        <v>0.506201</v>
      </c>
      <c r="E5038" s="0" t="n">
        <f aca="false">'Profiles 8760'!G5027</f>
        <v>0.209868</v>
      </c>
      <c r="F5038" s="0" t="n">
        <f aca="false">D5038*Assumptions!$C$11*$B$7+E5038*Assumptions!$C$12*$B$8</f>
        <v>154.77445</v>
      </c>
      <c r="G5038" s="0" t="n">
        <f aca="false">C5038*Assumptions!$C$15</f>
        <v>200</v>
      </c>
      <c r="H5038" s="0" t="n">
        <f aca="false">MIN(F5038,G5038)</f>
        <v>154.77445</v>
      </c>
      <c r="I5038" s="0" t="n">
        <f aca="false">IF(C5038=1,MIN(G5038-H5038,Assumptions!$C$13,P5037),0)</f>
        <v>45.22555</v>
      </c>
      <c r="J5038" s="0" t="n">
        <f aca="false">H5038+I5038</f>
        <v>200</v>
      </c>
      <c r="K5038" s="0" t="n">
        <f aca="false">MIN(IF(C5038=1,F5038-H5038,F5038),Assumptions!$C$13,MAX(0,($B$5-P5037)/$B$6))</f>
        <v>0</v>
      </c>
      <c r="L5038" s="0" t="n">
        <f aca="false">IF(C5038=1,0,MIN(F5038-K5038,Assumptions!$C$15,MAX(0,$B$10-O5037-M5038)))</f>
        <v>0</v>
      </c>
      <c r="M5038" s="0" t="n">
        <f aca="false">'Profiles 8760'!H5027</f>
        <v>124400</v>
      </c>
      <c r="N5038" s="0" t="n">
        <f aca="false">J5038+L5038</f>
        <v>200</v>
      </c>
      <c r="O5038" s="0" t="n">
        <f aca="false">O5037+N5038</f>
        <v>471963.901577394</v>
      </c>
      <c r="P5038" s="0" t="n">
        <f aca="false">MIN($B$5,P5037+K5038*$B$6-I5038)</f>
        <v>135.26345716788</v>
      </c>
      <c r="Q5038" s="0" t="n">
        <f aca="false">MAX(0,F5038-H5038-K5038-L5038)</f>
        <v>0</v>
      </c>
    </row>
    <row r="5039" customFormat="false" ht="15" hidden="false" customHeight="false" outlineLevel="0" collapsed="false">
      <c r="A5039" s="0" t="n">
        <f aca="false">'Profiles 8760'!A5028</f>
        <v>5026</v>
      </c>
      <c r="B5039" s="0" t="n">
        <f aca="false">'Profiles 8760'!B5028</f>
        <v>7</v>
      </c>
      <c r="C5039" s="0" t="n">
        <f aca="false">'Profiles 8760'!E5028</f>
        <v>0</v>
      </c>
      <c r="D5039" s="0" t="n">
        <f aca="false">'Profiles 8760'!F5028</f>
        <v>0.713311</v>
      </c>
      <c r="E5039" s="0" t="n">
        <f aca="false">'Profiles 8760'!G5028</f>
        <v>0.202411</v>
      </c>
      <c r="F5039" s="0" t="n">
        <f aca="false">D5039*Assumptions!$C$11*$B$7+E5039*Assumptions!$C$12*$B$8</f>
        <v>214.2828267</v>
      </c>
      <c r="G5039" s="0" t="n">
        <f aca="false">C5039*Assumptions!$C$15</f>
        <v>0</v>
      </c>
      <c r="H5039" s="0" t="n">
        <f aca="false">MIN(F5039,G5039)</f>
        <v>0</v>
      </c>
      <c r="I5039" s="0" t="n">
        <f aca="false">IF(C5039=1,MIN(G5039-H5039,Assumptions!$C$13,P5038),0)</f>
        <v>0</v>
      </c>
      <c r="J5039" s="0" t="n">
        <f aca="false">H5039+I5039</f>
        <v>0</v>
      </c>
      <c r="K5039" s="0" t="n">
        <f aca="false">MIN(IF(C5039=1,F5039-H5039,F5039),Assumptions!$C$13,MAX(0,($B$5-P5038)/$B$6))</f>
        <v>180</v>
      </c>
      <c r="L5039" s="0" t="n">
        <f aca="false">IF(C5039=1,0,MIN(F5039-K5039,Assumptions!$C$15,MAX(0,$B$10-O5038-M5039)))</f>
        <v>34.2828267</v>
      </c>
      <c r="M5039" s="0" t="n">
        <f aca="false">'Profiles 8760'!H5028</f>
        <v>124400</v>
      </c>
      <c r="N5039" s="0" t="n">
        <f aca="false">J5039+L5039</f>
        <v>34.2828267</v>
      </c>
      <c r="O5039" s="0" t="n">
        <f aca="false">O5038+N5039</f>
        <v>471998.184404094</v>
      </c>
      <c r="P5039" s="0" t="n">
        <f aca="false">MIN($B$5,P5038+K5039*$B$6-I5039)</f>
        <v>291.28745716788</v>
      </c>
      <c r="Q5039" s="0" t="n">
        <f aca="false">MAX(0,F5039-H5039-K5039-L5039)</f>
        <v>0</v>
      </c>
    </row>
    <row r="5040" customFormat="false" ht="15" hidden="false" customHeight="false" outlineLevel="0" collapsed="false">
      <c r="A5040" s="0" t="n">
        <f aca="false">'Profiles 8760'!A5029</f>
        <v>5027</v>
      </c>
      <c r="B5040" s="0" t="n">
        <f aca="false">'Profiles 8760'!B5029</f>
        <v>7</v>
      </c>
      <c r="C5040" s="0" t="n">
        <f aca="false">'Profiles 8760'!E5029</f>
        <v>0</v>
      </c>
      <c r="D5040" s="0" t="n">
        <f aca="false">'Profiles 8760'!F5029</f>
        <v>0.881354</v>
      </c>
      <c r="E5040" s="0" t="n">
        <f aca="false">'Profiles 8760'!G5029</f>
        <v>0.209375</v>
      </c>
      <c r="F5040" s="0" t="n">
        <f aca="false">D5040*Assumptions!$C$11*$B$7+E5040*Assumptions!$C$12*$B$8</f>
        <v>263.0984727</v>
      </c>
      <c r="G5040" s="0" t="n">
        <f aca="false">C5040*Assumptions!$C$15</f>
        <v>0</v>
      </c>
      <c r="H5040" s="0" t="n">
        <f aca="false">MIN(F5040,G5040)</f>
        <v>0</v>
      </c>
      <c r="I5040" s="0" t="n">
        <f aca="false">IF(C5040=1,MIN(G5040-H5040,Assumptions!$C$13,P5039),0)</f>
        <v>0</v>
      </c>
      <c r="J5040" s="0" t="n">
        <f aca="false">H5040+I5040</f>
        <v>0</v>
      </c>
      <c r="K5040" s="0" t="n">
        <f aca="false">MIN(IF(C5040=1,F5040-H5040,F5040),Assumptions!$C$13,MAX(0,($B$5-P5039)/$B$6))</f>
        <v>180</v>
      </c>
      <c r="L5040" s="0" t="n">
        <f aca="false">IF(C5040=1,0,MIN(F5040-K5040,Assumptions!$C$15,MAX(0,$B$10-O5039-M5040)))</f>
        <v>83.0984727</v>
      </c>
      <c r="M5040" s="0" t="n">
        <f aca="false">'Profiles 8760'!H5029</f>
        <v>124400</v>
      </c>
      <c r="N5040" s="0" t="n">
        <f aca="false">J5040+L5040</f>
        <v>83.0984727</v>
      </c>
      <c r="O5040" s="0" t="n">
        <f aca="false">O5039+N5040</f>
        <v>472081.282876794</v>
      </c>
      <c r="P5040" s="0" t="n">
        <f aca="false">MIN($B$5,P5039+K5040*$B$6-I5040)</f>
        <v>447.31145716788</v>
      </c>
      <c r="Q5040" s="0" t="n">
        <f aca="false">MAX(0,F5040-H5040-K5040-L5040)</f>
        <v>0</v>
      </c>
    </row>
    <row r="5041" customFormat="false" ht="15" hidden="false" customHeight="false" outlineLevel="0" collapsed="false">
      <c r="A5041" s="0" t="n">
        <f aca="false">'Profiles 8760'!A5030</f>
        <v>5028</v>
      </c>
      <c r="B5041" s="0" t="n">
        <f aca="false">'Profiles 8760'!B5030</f>
        <v>7</v>
      </c>
      <c r="C5041" s="0" t="n">
        <f aca="false">'Profiles 8760'!E5030</f>
        <v>0</v>
      </c>
      <c r="D5041" s="0" t="n">
        <f aca="false">'Profiles 8760'!F5030</f>
        <v>0.990489</v>
      </c>
      <c r="E5041" s="0" t="n">
        <f aca="false">'Profiles 8760'!G5030</f>
        <v>0.213795</v>
      </c>
      <c r="F5041" s="0" t="n">
        <f aca="false">D5041*Assumptions!$C$11*$B$7+E5041*Assumptions!$C$12*$B$8</f>
        <v>294.7974387</v>
      </c>
      <c r="G5041" s="0" t="n">
        <f aca="false">C5041*Assumptions!$C$15</f>
        <v>0</v>
      </c>
      <c r="H5041" s="0" t="n">
        <f aca="false">MIN(F5041,G5041)</f>
        <v>0</v>
      </c>
      <c r="I5041" s="0" t="n">
        <f aca="false">IF(C5041=1,MIN(G5041-H5041,Assumptions!$C$13,P5040),0)</f>
        <v>0</v>
      </c>
      <c r="J5041" s="0" t="n">
        <f aca="false">H5041+I5041</f>
        <v>0</v>
      </c>
      <c r="K5041" s="0" t="n">
        <f aca="false">MIN(IF(C5041=1,F5041-H5041,F5041),Assumptions!$C$13,MAX(0,($B$5-P5040)/$B$6))</f>
        <v>73.2562792248731</v>
      </c>
      <c r="L5041" s="0" t="n">
        <f aca="false">IF(C5041=1,0,MIN(F5041-K5041,Assumptions!$C$15,MAX(0,$B$10-O5040-M5041)))</f>
        <v>200</v>
      </c>
      <c r="M5041" s="0" t="n">
        <f aca="false">'Profiles 8760'!H5030</f>
        <v>124400</v>
      </c>
      <c r="N5041" s="0" t="n">
        <f aca="false">J5041+L5041</f>
        <v>200</v>
      </c>
      <c r="O5041" s="0" t="n">
        <f aca="false">O5040+N5041</f>
        <v>472281.282876794</v>
      </c>
      <c r="P5041" s="0" t="n">
        <f aca="false">MIN($B$5,P5040+K5041*$B$6-I5041)</f>
        <v>510.81</v>
      </c>
      <c r="Q5041" s="0" t="n">
        <f aca="false">MAX(0,F5041-H5041-K5041-L5041)</f>
        <v>21.5411594751269</v>
      </c>
    </row>
    <row r="5042" customFormat="false" ht="15" hidden="false" customHeight="false" outlineLevel="0" collapsed="false">
      <c r="A5042" s="0" t="n">
        <f aca="false">'Profiles 8760'!A5031</f>
        <v>5029</v>
      </c>
      <c r="B5042" s="0" t="n">
        <f aca="false">'Profiles 8760'!B5031</f>
        <v>7</v>
      </c>
      <c r="C5042" s="0" t="n">
        <f aca="false">'Profiles 8760'!E5031</f>
        <v>0</v>
      </c>
      <c r="D5042" s="0" t="n">
        <f aca="false">'Profiles 8760'!F5031</f>
        <v>1</v>
      </c>
      <c r="E5042" s="0" t="n">
        <f aca="false">'Profiles 8760'!G5031</f>
        <v>0.267756</v>
      </c>
      <c r="F5042" s="0" t="n">
        <f aca="false">D5042*Assumptions!$C$11*$B$7+E5042*Assumptions!$C$12*$B$8</f>
        <v>299.7512204</v>
      </c>
      <c r="G5042" s="0" t="n">
        <f aca="false">C5042*Assumptions!$C$15</f>
        <v>0</v>
      </c>
      <c r="H5042" s="0" t="n">
        <f aca="false">MIN(F5042,G5042)</f>
        <v>0</v>
      </c>
      <c r="I5042" s="0" t="n">
        <f aca="false">IF(C5042=1,MIN(G5042-H5042,Assumptions!$C$13,P5041),0)</f>
        <v>0</v>
      </c>
      <c r="J5042" s="0" t="n">
        <f aca="false">H5042+I5042</f>
        <v>0</v>
      </c>
      <c r="K5042" s="0" t="n">
        <f aca="false">MIN(IF(C5042=1,F5042-H5042,F5042),Assumptions!$C$13,MAX(0,($B$5-P5041)/$B$6))</f>
        <v>0</v>
      </c>
      <c r="L5042" s="0" t="n">
        <f aca="false">IF(C5042=1,0,MIN(F5042-K5042,Assumptions!$C$15,MAX(0,$B$10-O5041-M5042)))</f>
        <v>200</v>
      </c>
      <c r="M5042" s="0" t="n">
        <f aca="false">'Profiles 8760'!H5031</f>
        <v>124400</v>
      </c>
      <c r="N5042" s="0" t="n">
        <f aca="false">J5042+L5042</f>
        <v>200</v>
      </c>
      <c r="O5042" s="0" t="n">
        <f aca="false">O5041+N5042</f>
        <v>472481.282876794</v>
      </c>
      <c r="P5042" s="0" t="n">
        <f aca="false">MIN($B$5,P5041+K5042*$B$6-I5042)</f>
        <v>510.81</v>
      </c>
      <c r="Q5042" s="0" t="n">
        <f aca="false">MAX(0,F5042-H5042-K5042-L5042)</f>
        <v>99.7512204</v>
      </c>
    </row>
    <row r="5043" customFormat="false" ht="15" hidden="false" customHeight="false" outlineLevel="0" collapsed="false">
      <c r="A5043" s="0" t="n">
        <f aca="false">'Profiles 8760'!A5032</f>
        <v>5030</v>
      </c>
      <c r="B5043" s="0" t="n">
        <f aca="false">'Profiles 8760'!B5032</f>
        <v>7</v>
      </c>
      <c r="C5043" s="0" t="n">
        <f aca="false">'Profiles 8760'!E5032</f>
        <v>0</v>
      </c>
      <c r="D5043" s="0" t="n">
        <f aca="false">'Profiles 8760'!F5032</f>
        <v>0.990489</v>
      </c>
      <c r="E5043" s="0" t="n">
        <f aca="false">'Profiles 8760'!G5032</f>
        <v>0.304527</v>
      </c>
      <c r="F5043" s="0" t="n">
        <f aca="false">D5043*Assumptions!$C$11*$B$7+E5043*Assumptions!$C$12*$B$8</f>
        <v>298.5083775</v>
      </c>
      <c r="G5043" s="0" t="n">
        <f aca="false">C5043*Assumptions!$C$15</f>
        <v>0</v>
      </c>
      <c r="H5043" s="0" t="n">
        <f aca="false">MIN(F5043,G5043)</f>
        <v>0</v>
      </c>
      <c r="I5043" s="0" t="n">
        <f aca="false">IF(C5043=1,MIN(G5043-H5043,Assumptions!$C$13,P5042),0)</f>
        <v>0</v>
      </c>
      <c r="J5043" s="0" t="n">
        <f aca="false">H5043+I5043</f>
        <v>0</v>
      </c>
      <c r="K5043" s="0" t="n">
        <f aca="false">MIN(IF(C5043=1,F5043-H5043,F5043),Assumptions!$C$13,MAX(0,($B$5-P5042)/$B$6))</f>
        <v>0</v>
      </c>
      <c r="L5043" s="0" t="n">
        <f aca="false">IF(C5043=1,0,MIN(F5043-K5043,Assumptions!$C$15,MAX(0,$B$10-O5042-M5043)))</f>
        <v>200</v>
      </c>
      <c r="M5043" s="0" t="n">
        <f aca="false">'Profiles 8760'!H5032</f>
        <v>124400</v>
      </c>
      <c r="N5043" s="0" t="n">
        <f aca="false">J5043+L5043</f>
        <v>200</v>
      </c>
      <c r="O5043" s="0" t="n">
        <f aca="false">O5042+N5043</f>
        <v>472681.282876794</v>
      </c>
      <c r="P5043" s="0" t="n">
        <f aca="false">MIN($B$5,P5042+K5043*$B$6-I5043)</f>
        <v>510.81</v>
      </c>
      <c r="Q5043" s="0" t="n">
        <f aca="false">MAX(0,F5043-H5043-K5043-L5043)</f>
        <v>98.5083775</v>
      </c>
    </row>
    <row r="5044" customFormat="false" ht="15" hidden="false" customHeight="false" outlineLevel="0" collapsed="false">
      <c r="A5044" s="0" t="n">
        <f aca="false">'Profiles 8760'!A5033</f>
        <v>5031</v>
      </c>
      <c r="B5044" s="0" t="n">
        <f aca="false">'Profiles 8760'!B5033</f>
        <v>7</v>
      </c>
      <c r="C5044" s="0" t="n">
        <f aca="false">'Profiles 8760'!E5033</f>
        <v>0</v>
      </c>
      <c r="D5044" s="0" t="n">
        <f aca="false">'Profiles 8760'!F5033</f>
        <v>0.881354</v>
      </c>
      <c r="E5044" s="0" t="n">
        <f aca="false">'Profiles 8760'!G5033</f>
        <v>0.247841</v>
      </c>
      <c r="F5044" s="0" t="n">
        <f aca="false">D5044*Assumptions!$C$11*$B$7+E5044*Assumptions!$C$12*$B$8</f>
        <v>264.6717321</v>
      </c>
      <c r="G5044" s="0" t="n">
        <f aca="false">C5044*Assumptions!$C$15</f>
        <v>0</v>
      </c>
      <c r="H5044" s="0" t="n">
        <f aca="false">MIN(F5044,G5044)</f>
        <v>0</v>
      </c>
      <c r="I5044" s="0" t="n">
        <f aca="false">IF(C5044=1,MIN(G5044-H5044,Assumptions!$C$13,P5043),0)</f>
        <v>0</v>
      </c>
      <c r="J5044" s="0" t="n">
        <f aca="false">H5044+I5044</f>
        <v>0</v>
      </c>
      <c r="K5044" s="0" t="n">
        <f aca="false">MIN(IF(C5044=1,F5044-H5044,F5044),Assumptions!$C$13,MAX(0,($B$5-P5043)/$B$6))</f>
        <v>0</v>
      </c>
      <c r="L5044" s="0" t="n">
        <f aca="false">IF(C5044=1,0,MIN(F5044-K5044,Assumptions!$C$15,MAX(0,$B$10-O5043-M5044)))</f>
        <v>200</v>
      </c>
      <c r="M5044" s="0" t="n">
        <f aca="false">'Profiles 8760'!H5033</f>
        <v>124400</v>
      </c>
      <c r="N5044" s="0" t="n">
        <f aca="false">J5044+L5044</f>
        <v>200</v>
      </c>
      <c r="O5044" s="0" t="n">
        <f aca="false">O5043+N5044</f>
        <v>472881.282876794</v>
      </c>
      <c r="P5044" s="0" t="n">
        <f aca="false">MIN($B$5,P5043+K5044*$B$6-I5044)</f>
        <v>510.81</v>
      </c>
      <c r="Q5044" s="0" t="n">
        <f aca="false">MAX(0,F5044-H5044-K5044-L5044)</f>
        <v>64.6717321</v>
      </c>
    </row>
    <row r="5045" customFormat="false" ht="15" hidden="false" customHeight="false" outlineLevel="0" collapsed="false">
      <c r="A5045" s="0" t="n">
        <f aca="false">'Profiles 8760'!A5034</f>
        <v>5032</v>
      </c>
      <c r="B5045" s="0" t="n">
        <f aca="false">'Profiles 8760'!B5034</f>
        <v>7</v>
      </c>
      <c r="C5045" s="0" t="n">
        <f aca="false">'Profiles 8760'!E5034</f>
        <v>0</v>
      </c>
      <c r="D5045" s="0" t="n">
        <f aca="false">'Profiles 8760'!F5034</f>
        <v>0.713311</v>
      </c>
      <c r="E5045" s="0" t="n">
        <f aca="false">'Profiles 8760'!G5034</f>
        <v>0.296675</v>
      </c>
      <c r="F5045" s="0" t="n">
        <f aca="false">D5045*Assumptions!$C$11*$B$7+E5045*Assumptions!$C$12*$B$8</f>
        <v>218.1382243</v>
      </c>
      <c r="G5045" s="0" t="n">
        <f aca="false">C5045*Assumptions!$C$15</f>
        <v>0</v>
      </c>
      <c r="H5045" s="0" t="n">
        <f aca="false">MIN(F5045,G5045)</f>
        <v>0</v>
      </c>
      <c r="I5045" s="0" t="n">
        <f aca="false">IF(C5045=1,MIN(G5045-H5045,Assumptions!$C$13,P5044),0)</f>
        <v>0</v>
      </c>
      <c r="J5045" s="0" t="n">
        <f aca="false">H5045+I5045</f>
        <v>0</v>
      </c>
      <c r="K5045" s="0" t="n">
        <f aca="false">MIN(IF(C5045=1,F5045-H5045,F5045),Assumptions!$C$13,MAX(0,($B$5-P5044)/$B$6))</f>
        <v>0</v>
      </c>
      <c r="L5045" s="0" t="n">
        <f aca="false">IF(C5045=1,0,MIN(F5045-K5045,Assumptions!$C$15,MAX(0,$B$10-O5044-M5045)))</f>
        <v>200</v>
      </c>
      <c r="M5045" s="0" t="n">
        <f aca="false">'Profiles 8760'!H5034</f>
        <v>124400</v>
      </c>
      <c r="N5045" s="0" t="n">
        <f aca="false">J5045+L5045</f>
        <v>200</v>
      </c>
      <c r="O5045" s="0" t="n">
        <f aca="false">O5044+N5045</f>
        <v>473081.282876794</v>
      </c>
      <c r="P5045" s="0" t="n">
        <f aca="false">MIN($B$5,P5044+K5045*$B$6-I5045)</f>
        <v>510.81</v>
      </c>
      <c r="Q5045" s="0" t="n">
        <f aca="false">MAX(0,F5045-H5045-K5045-L5045)</f>
        <v>18.1382243</v>
      </c>
    </row>
    <row r="5046" customFormat="false" ht="15" hidden="false" customHeight="false" outlineLevel="0" collapsed="false">
      <c r="A5046" s="0" t="n">
        <f aca="false">'Profiles 8760'!A5035</f>
        <v>5033</v>
      </c>
      <c r="B5046" s="0" t="n">
        <f aca="false">'Profiles 8760'!B5035</f>
        <v>7</v>
      </c>
      <c r="C5046" s="0" t="n">
        <f aca="false">'Profiles 8760'!E5035</f>
        <v>0</v>
      </c>
      <c r="D5046" s="0" t="n">
        <f aca="false">'Profiles 8760'!F5035</f>
        <v>0.506201</v>
      </c>
      <c r="E5046" s="0" t="n">
        <f aca="false">'Profiles 8760'!G5035</f>
        <v>0.222164</v>
      </c>
      <c r="F5046" s="0" t="n">
        <f aca="false">D5046*Assumptions!$C$11*$B$7+E5046*Assumptions!$C$12*$B$8</f>
        <v>155.2773564</v>
      </c>
      <c r="G5046" s="0" t="n">
        <f aca="false">C5046*Assumptions!$C$15</f>
        <v>0</v>
      </c>
      <c r="H5046" s="0" t="n">
        <f aca="false">MIN(F5046,G5046)</f>
        <v>0</v>
      </c>
      <c r="I5046" s="0" t="n">
        <f aca="false">IF(C5046=1,MIN(G5046-H5046,Assumptions!$C$13,P5045),0)</f>
        <v>0</v>
      </c>
      <c r="J5046" s="0" t="n">
        <f aca="false">H5046+I5046</f>
        <v>0</v>
      </c>
      <c r="K5046" s="0" t="n">
        <f aca="false">MIN(IF(C5046=1,F5046-H5046,F5046),Assumptions!$C$13,MAX(0,($B$5-P5045)/$B$6))</f>
        <v>0</v>
      </c>
      <c r="L5046" s="0" t="n">
        <f aca="false">IF(C5046=1,0,MIN(F5046-K5046,Assumptions!$C$15,MAX(0,$B$10-O5045-M5046)))</f>
        <v>155.2773564</v>
      </c>
      <c r="M5046" s="0" t="n">
        <f aca="false">'Profiles 8760'!H5035</f>
        <v>124400</v>
      </c>
      <c r="N5046" s="0" t="n">
        <f aca="false">J5046+L5046</f>
        <v>155.2773564</v>
      </c>
      <c r="O5046" s="0" t="n">
        <f aca="false">O5045+N5046</f>
        <v>473236.560233194</v>
      </c>
      <c r="P5046" s="0" t="n">
        <f aca="false">MIN($B$5,P5045+K5046*$B$6-I5046)</f>
        <v>510.81</v>
      </c>
      <c r="Q5046" s="0" t="n">
        <f aca="false">MAX(0,F5046-H5046-K5046-L5046)</f>
        <v>0</v>
      </c>
    </row>
    <row r="5047" customFormat="false" ht="15" hidden="false" customHeight="false" outlineLevel="0" collapsed="false">
      <c r="A5047" s="0" t="n">
        <f aca="false">'Profiles 8760'!A5036</f>
        <v>5034</v>
      </c>
      <c r="B5047" s="0" t="n">
        <f aca="false">'Profiles 8760'!B5036</f>
        <v>7</v>
      </c>
      <c r="C5047" s="0" t="n">
        <f aca="false">'Profiles 8760'!E5036</f>
        <v>0</v>
      </c>
      <c r="D5047" s="0" t="n">
        <f aca="false">'Profiles 8760'!F5036</f>
        <v>0.286533</v>
      </c>
      <c r="E5047" s="0" t="n">
        <f aca="false">'Profiles 8760'!G5036</f>
        <v>0.32359</v>
      </c>
      <c r="F5047" s="0" t="n">
        <f aca="false">D5047*Assumptions!$C$11*$B$7+E5047*Assumptions!$C$12*$B$8</f>
        <v>95.9855614</v>
      </c>
      <c r="G5047" s="0" t="n">
        <f aca="false">C5047*Assumptions!$C$15</f>
        <v>0</v>
      </c>
      <c r="H5047" s="0" t="n">
        <f aca="false">MIN(F5047,G5047)</f>
        <v>0</v>
      </c>
      <c r="I5047" s="0" t="n">
        <f aca="false">IF(C5047=1,MIN(G5047-H5047,Assumptions!$C$13,P5046),0)</f>
        <v>0</v>
      </c>
      <c r="J5047" s="0" t="n">
        <f aca="false">H5047+I5047</f>
        <v>0</v>
      </c>
      <c r="K5047" s="0" t="n">
        <f aca="false">MIN(IF(C5047=1,F5047-H5047,F5047),Assumptions!$C$13,MAX(0,($B$5-P5046)/$B$6))</f>
        <v>0</v>
      </c>
      <c r="L5047" s="0" t="n">
        <f aca="false">IF(C5047=1,0,MIN(F5047-K5047,Assumptions!$C$15,MAX(0,$B$10-O5046-M5047)))</f>
        <v>95.9855614</v>
      </c>
      <c r="M5047" s="0" t="n">
        <f aca="false">'Profiles 8760'!H5036</f>
        <v>124400</v>
      </c>
      <c r="N5047" s="0" t="n">
        <f aca="false">J5047+L5047</f>
        <v>95.9855614</v>
      </c>
      <c r="O5047" s="0" t="n">
        <f aca="false">O5046+N5047</f>
        <v>473332.545794594</v>
      </c>
      <c r="P5047" s="0" t="n">
        <f aca="false">MIN($B$5,P5046+K5047*$B$6-I5047)</f>
        <v>510.81</v>
      </c>
      <c r="Q5047" s="0" t="n">
        <f aca="false">MAX(0,F5047-H5047-K5047-L5047)</f>
        <v>0</v>
      </c>
    </row>
    <row r="5048" customFormat="false" ht="15" hidden="false" customHeight="false" outlineLevel="0" collapsed="false">
      <c r="A5048" s="0" t="n">
        <f aca="false">'Profiles 8760'!A5037</f>
        <v>5035</v>
      </c>
      <c r="B5048" s="0" t="n">
        <f aca="false">'Profiles 8760'!B5037</f>
        <v>7</v>
      </c>
      <c r="C5048" s="0" t="n">
        <f aca="false">'Profiles 8760'!E5037</f>
        <v>0</v>
      </c>
      <c r="D5048" s="0" t="n">
        <f aca="false">'Profiles 8760'!F5037</f>
        <v>0.089109</v>
      </c>
      <c r="E5048" s="0" t="n">
        <f aca="false">'Profiles 8760'!G5037</f>
        <v>0.161829</v>
      </c>
      <c r="F5048" s="0" t="n">
        <f aca="false">D5048*Assumptions!$C$11*$B$7+E5048*Assumptions!$C$12*$B$8</f>
        <v>32.3534853</v>
      </c>
      <c r="G5048" s="0" t="n">
        <f aca="false">C5048*Assumptions!$C$15</f>
        <v>0</v>
      </c>
      <c r="H5048" s="0" t="n">
        <f aca="false">MIN(F5048,G5048)</f>
        <v>0</v>
      </c>
      <c r="I5048" s="0" t="n">
        <f aca="false">IF(C5048=1,MIN(G5048-H5048,Assumptions!$C$13,P5047),0)</f>
        <v>0</v>
      </c>
      <c r="J5048" s="0" t="n">
        <f aca="false">H5048+I5048</f>
        <v>0</v>
      </c>
      <c r="K5048" s="0" t="n">
        <f aca="false">MIN(IF(C5048=1,F5048-H5048,F5048),Assumptions!$C$13,MAX(0,($B$5-P5047)/$B$6))</f>
        <v>0</v>
      </c>
      <c r="L5048" s="0" t="n">
        <f aca="false">IF(C5048=1,0,MIN(F5048-K5048,Assumptions!$C$15,MAX(0,$B$10-O5047-M5048)))</f>
        <v>32.3534853</v>
      </c>
      <c r="M5048" s="0" t="n">
        <f aca="false">'Profiles 8760'!H5037</f>
        <v>124400</v>
      </c>
      <c r="N5048" s="0" t="n">
        <f aca="false">J5048+L5048</f>
        <v>32.3534853</v>
      </c>
      <c r="O5048" s="0" t="n">
        <f aca="false">O5047+N5048</f>
        <v>473364.899279894</v>
      </c>
      <c r="P5048" s="0" t="n">
        <f aca="false">MIN($B$5,P5047+K5048*$B$6-I5048)</f>
        <v>510.81</v>
      </c>
      <c r="Q5048" s="0" t="n">
        <f aca="false">MAX(0,F5048-H5048-K5048-L5048)</f>
        <v>0</v>
      </c>
    </row>
    <row r="5049" customFormat="false" ht="15" hidden="false" customHeight="false" outlineLevel="0" collapsed="false">
      <c r="A5049" s="0" t="n">
        <f aca="false">'Profiles 8760'!A5038</f>
        <v>5036</v>
      </c>
      <c r="B5049" s="0" t="n">
        <f aca="false">'Profiles 8760'!B5038</f>
        <v>7</v>
      </c>
      <c r="C5049" s="0" t="n">
        <f aca="false">'Profiles 8760'!E5038</f>
        <v>1</v>
      </c>
      <c r="D5049" s="0" t="n">
        <f aca="false">'Profiles 8760'!F5038</f>
        <v>0</v>
      </c>
      <c r="E5049" s="0" t="n">
        <f aca="false">'Profiles 8760'!G5038</f>
        <v>0.280588</v>
      </c>
      <c r="F5049" s="0" t="n">
        <f aca="false">D5049*Assumptions!$C$11*$B$7+E5049*Assumptions!$C$12*$B$8</f>
        <v>11.4760492</v>
      </c>
      <c r="G5049" s="0" t="n">
        <f aca="false">C5049*Assumptions!$C$15</f>
        <v>200</v>
      </c>
      <c r="H5049" s="0" t="n">
        <f aca="false">MIN(F5049,G5049)</f>
        <v>11.4760492</v>
      </c>
      <c r="I5049" s="0" t="n">
        <f aca="false">IF(C5049=1,MIN(G5049-H5049,Assumptions!$C$13,P5048),0)</f>
        <v>180</v>
      </c>
      <c r="J5049" s="0" t="n">
        <f aca="false">H5049+I5049</f>
        <v>191.4760492</v>
      </c>
      <c r="K5049" s="0" t="n">
        <f aca="false">MIN(IF(C5049=1,F5049-H5049,F5049),Assumptions!$C$13,MAX(0,($B$5-P5048)/$B$6))</f>
        <v>0</v>
      </c>
      <c r="L5049" s="0" t="n">
        <f aca="false">IF(C5049=1,0,MIN(F5049-K5049,Assumptions!$C$15,MAX(0,$B$10-O5048-M5049)))</f>
        <v>0</v>
      </c>
      <c r="M5049" s="0" t="n">
        <f aca="false">'Profiles 8760'!H5038</f>
        <v>124200</v>
      </c>
      <c r="N5049" s="0" t="n">
        <f aca="false">J5049+L5049</f>
        <v>191.4760492</v>
      </c>
      <c r="O5049" s="0" t="n">
        <f aca="false">O5048+N5049</f>
        <v>473556.375329094</v>
      </c>
      <c r="P5049" s="0" t="n">
        <f aca="false">MIN($B$5,P5048+K5049*$B$6-I5049)</f>
        <v>330.81</v>
      </c>
      <c r="Q5049" s="0" t="n">
        <f aca="false">MAX(0,F5049-H5049-K5049-L5049)</f>
        <v>0</v>
      </c>
    </row>
    <row r="5050" customFormat="false" ht="15" hidden="false" customHeight="false" outlineLevel="0" collapsed="false">
      <c r="A5050" s="0" t="n">
        <f aca="false">'Profiles 8760'!A5039</f>
        <v>5037</v>
      </c>
      <c r="B5050" s="0" t="n">
        <f aca="false">'Profiles 8760'!B5039</f>
        <v>7</v>
      </c>
      <c r="C5050" s="0" t="n">
        <f aca="false">'Profiles 8760'!E5039</f>
        <v>1</v>
      </c>
      <c r="D5050" s="0" t="n">
        <f aca="false">'Profiles 8760'!F5039</f>
        <v>0</v>
      </c>
      <c r="E5050" s="0" t="n">
        <f aca="false">'Profiles 8760'!G5039</f>
        <v>0.383425</v>
      </c>
      <c r="F5050" s="0" t="n">
        <f aca="false">D5050*Assumptions!$C$11*$B$7+E5050*Assumptions!$C$12*$B$8</f>
        <v>15.6820825</v>
      </c>
      <c r="G5050" s="0" t="n">
        <f aca="false">C5050*Assumptions!$C$15</f>
        <v>200</v>
      </c>
      <c r="H5050" s="0" t="n">
        <f aca="false">MIN(F5050,G5050)</f>
        <v>15.6820825</v>
      </c>
      <c r="I5050" s="0" t="n">
        <f aca="false">IF(C5050=1,MIN(G5050-H5050,Assumptions!$C$13,P5049),0)</f>
        <v>180</v>
      </c>
      <c r="J5050" s="0" t="n">
        <f aca="false">H5050+I5050</f>
        <v>195.6820825</v>
      </c>
      <c r="K5050" s="0" t="n">
        <f aca="false">MIN(IF(C5050=1,F5050-H5050,F5050),Assumptions!$C$13,MAX(0,($B$5-P5049)/$B$6))</f>
        <v>0</v>
      </c>
      <c r="L5050" s="0" t="n">
        <f aca="false">IF(C5050=1,0,MIN(F5050-K5050,Assumptions!$C$15,MAX(0,$B$10-O5049-M5050)))</f>
        <v>0</v>
      </c>
      <c r="M5050" s="0" t="n">
        <f aca="false">'Profiles 8760'!H5039</f>
        <v>124000</v>
      </c>
      <c r="N5050" s="0" t="n">
        <f aca="false">J5050+L5050</f>
        <v>195.6820825</v>
      </c>
      <c r="O5050" s="0" t="n">
        <f aca="false">O5049+N5050</f>
        <v>473752.057411594</v>
      </c>
      <c r="P5050" s="0" t="n">
        <f aca="false">MIN($B$5,P5049+K5050*$B$6-I5050)</f>
        <v>150.81</v>
      </c>
      <c r="Q5050" s="0" t="n">
        <f aca="false">MAX(0,F5050-H5050-K5050-L5050)</f>
        <v>0</v>
      </c>
    </row>
    <row r="5051" customFormat="false" ht="15" hidden="false" customHeight="false" outlineLevel="0" collapsed="false">
      <c r="A5051" s="0" t="n">
        <f aca="false">'Profiles 8760'!A5040</f>
        <v>5038</v>
      </c>
      <c r="B5051" s="0" t="n">
        <f aca="false">'Profiles 8760'!B5040</f>
        <v>7</v>
      </c>
      <c r="C5051" s="0" t="n">
        <f aca="false">'Profiles 8760'!E5040</f>
        <v>0</v>
      </c>
      <c r="D5051" s="0" t="n">
        <f aca="false">'Profiles 8760'!F5040</f>
        <v>0</v>
      </c>
      <c r="E5051" s="0" t="n">
        <f aca="false">'Profiles 8760'!G5040</f>
        <v>0.360702</v>
      </c>
      <c r="F5051" s="0" t="n">
        <f aca="false">D5051*Assumptions!$C$11*$B$7+E5051*Assumptions!$C$12*$B$8</f>
        <v>14.7527118</v>
      </c>
      <c r="G5051" s="0" t="n">
        <f aca="false">C5051*Assumptions!$C$15</f>
        <v>0</v>
      </c>
      <c r="H5051" s="0" t="n">
        <f aca="false">MIN(F5051,G5051)</f>
        <v>0</v>
      </c>
      <c r="I5051" s="0" t="n">
        <f aca="false">IF(C5051=1,MIN(G5051-H5051,Assumptions!$C$13,P5050),0)</f>
        <v>0</v>
      </c>
      <c r="J5051" s="0" t="n">
        <f aca="false">H5051+I5051</f>
        <v>0</v>
      </c>
      <c r="K5051" s="0" t="n">
        <f aca="false">MIN(IF(C5051=1,F5051-H5051,F5051),Assumptions!$C$13,MAX(0,($B$5-P5050)/$B$6))</f>
        <v>14.7527118</v>
      </c>
      <c r="L5051" s="0" t="n">
        <f aca="false">IF(C5051=1,0,MIN(F5051-K5051,Assumptions!$C$15,MAX(0,$B$10-O5050-M5051)))</f>
        <v>0</v>
      </c>
      <c r="M5051" s="0" t="n">
        <f aca="false">'Profiles 8760'!H5040</f>
        <v>124000</v>
      </c>
      <c r="N5051" s="0" t="n">
        <f aca="false">J5051+L5051</f>
        <v>0</v>
      </c>
      <c r="O5051" s="0" t="n">
        <f aca="false">O5050+N5051</f>
        <v>473752.057411594</v>
      </c>
      <c r="P5051" s="0" t="n">
        <f aca="false">MIN($B$5,P5050+K5051*$B$6-I5051)</f>
        <v>163.59765058824</v>
      </c>
      <c r="Q5051" s="0" t="n">
        <f aca="false">MAX(0,F5051-H5051-K5051-L5051)</f>
        <v>0</v>
      </c>
    </row>
    <row r="5052" customFormat="false" ht="15" hidden="false" customHeight="false" outlineLevel="0" collapsed="false">
      <c r="A5052" s="0" t="n">
        <f aca="false">'Profiles 8760'!A5041</f>
        <v>5039</v>
      </c>
      <c r="B5052" s="0" t="n">
        <f aca="false">'Profiles 8760'!B5041</f>
        <v>7</v>
      </c>
      <c r="C5052" s="0" t="n">
        <f aca="false">'Profiles 8760'!E5041</f>
        <v>0</v>
      </c>
      <c r="D5052" s="0" t="n">
        <f aca="false">'Profiles 8760'!F5041</f>
        <v>0</v>
      </c>
      <c r="E5052" s="0" t="n">
        <f aca="false">'Profiles 8760'!G5041</f>
        <v>0.345283</v>
      </c>
      <c r="F5052" s="0" t="n">
        <f aca="false">D5052*Assumptions!$C$11*$B$7+E5052*Assumptions!$C$12*$B$8</f>
        <v>14.1220747</v>
      </c>
      <c r="G5052" s="0" t="n">
        <f aca="false">C5052*Assumptions!$C$15</f>
        <v>0</v>
      </c>
      <c r="H5052" s="0" t="n">
        <f aca="false">MIN(F5052,G5052)</f>
        <v>0</v>
      </c>
      <c r="I5052" s="0" t="n">
        <f aca="false">IF(C5052=1,MIN(G5052-H5052,Assumptions!$C$13,P5051),0)</f>
        <v>0</v>
      </c>
      <c r="J5052" s="0" t="n">
        <f aca="false">H5052+I5052</f>
        <v>0</v>
      </c>
      <c r="K5052" s="0" t="n">
        <f aca="false">MIN(IF(C5052=1,F5052-H5052,F5052),Assumptions!$C$13,MAX(0,($B$5-P5051)/$B$6))</f>
        <v>14.1220747</v>
      </c>
      <c r="L5052" s="0" t="n">
        <f aca="false">IF(C5052=1,0,MIN(F5052-K5052,Assumptions!$C$15,MAX(0,$B$10-O5051-M5052)))</f>
        <v>0</v>
      </c>
      <c r="M5052" s="0" t="n">
        <f aca="false">'Profiles 8760'!H5041</f>
        <v>124000</v>
      </c>
      <c r="N5052" s="0" t="n">
        <f aca="false">J5052+L5052</f>
        <v>0</v>
      </c>
      <c r="O5052" s="0" t="n">
        <f aca="false">O5051+N5052</f>
        <v>473752.057411594</v>
      </c>
      <c r="P5052" s="0" t="n">
        <f aca="false">MIN($B$5,P5051+K5052*$B$6-I5052)</f>
        <v>175.8386649382</v>
      </c>
      <c r="Q5052" s="0" t="n">
        <f aca="false">MAX(0,F5052-H5052-K5052-L5052)</f>
        <v>0</v>
      </c>
    </row>
    <row r="5053" customFormat="false" ht="15" hidden="false" customHeight="false" outlineLevel="0" collapsed="false">
      <c r="A5053" s="0" t="n">
        <f aca="false">'Profiles 8760'!A5042</f>
        <v>5040</v>
      </c>
      <c r="B5053" s="0" t="n">
        <f aca="false">'Profiles 8760'!B5042</f>
        <v>7</v>
      </c>
      <c r="C5053" s="0" t="n">
        <f aca="false">'Profiles 8760'!E5042</f>
        <v>0</v>
      </c>
      <c r="D5053" s="0" t="n">
        <f aca="false">'Profiles 8760'!F5042</f>
        <v>0</v>
      </c>
      <c r="E5053" s="0" t="n">
        <f aca="false">'Profiles 8760'!G5042</f>
        <v>0.378501</v>
      </c>
      <c r="F5053" s="0" t="n">
        <f aca="false">D5053*Assumptions!$C$11*$B$7+E5053*Assumptions!$C$12*$B$8</f>
        <v>15.4806909</v>
      </c>
      <c r="G5053" s="0" t="n">
        <f aca="false">C5053*Assumptions!$C$15</f>
        <v>0</v>
      </c>
      <c r="H5053" s="0" t="n">
        <f aca="false">MIN(F5053,G5053)</f>
        <v>0</v>
      </c>
      <c r="I5053" s="0" t="n">
        <f aca="false">IF(C5053=1,MIN(G5053-H5053,Assumptions!$C$13,P5052),0)</f>
        <v>0</v>
      </c>
      <c r="J5053" s="0" t="n">
        <f aca="false">H5053+I5053</f>
        <v>0</v>
      </c>
      <c r="K5053" s="0" t="n">
        <f aca="false">MIN(IF(C5053=1,F5053-H5053,F5053),Assumptions!$C$13,MAX(0,($B$5-P5052)/$B$6))</f>
        <v>15.4806909</v>
      </c>
      <c r="L5053" s="0" t="n">
        <f aca="false">IF(C5053=1,0,MIN(F5053-K5053,Assumptions!$C$15,MAX(0,$B$10-O5052-M5053)))</f>
        <v>0</v>
      </c>
      <c r="M5053" s="0" t="n">
        <f aca="false">'Profiles 8760'!H5042</f>
        <v>124000</v>
      </c>
      <c r="N5053" s="0" t="n">
        <f aca="false">J5053+L5053</f>
        <v>0</v>
      </c>
      <c r="O5053" s="0" t="n">
        <f aca="false">O5052+N5053</f>
        <v>473752.057411594</v>
      </c>
      <c r="P5053" s="0" t="n">
        <f aca="false">MIN($B$5,P5052+K5053*$B$6-I5053)</f>
        <v>189.25732781032</v>
      </c>
      <c r="Q5053" s="0" t="n">
        <f aca="false">MAX(0,F5053-H5053-K5053-L5053)</f>
        <v>0</v>
      </c>
    </row>
    <row r="5054" customFormat="false" ht="15" hidden="false" customHeight="false" outlineLevel="0" collapsed="false">
      <c r="A5054" s="0" t="n">
        <f aca="false">'Profiles 8760'!A5043</f>
        <v>5041</v>
      </c>
      <c r="B5054" s="0" t="n">
        <f aca="false">'Profiles 8760'!B5043</f>
        <v>7</v>
      </c>
      <c r="C5054" s="0" t="n">
        <f aca="false">'Profiles 8760'!E5043</f>
        <v>0</v>
      </c>
      <c r="D5054" s="0" t="n">
        <f aca="false">'Profiles 8760'!F5043</f>
        <v>0</v>
      </c>
      <c r="E5054" s="0" t="n">
        <f aca="false">'Profiles 8760'!G5043</f>
        <v>0.350456</v>
      </c>
      <c r="F5054" s="0" t="n">
        <f aca="false">D5054*Assumptions!$C$11*$B$7+E5054*Assumptions!$C$12*$B$8</f>
        <v>14.3336504</v>
      </c>
      <c r="G5054" s="0" t="n">
        <f aca="false">C5054*Assumptions!$C$15</f>
        <v>0</v>
      </c>
      <c r="H5054" s="0" t="n">
        <f aca="false">MIN(F5054,G5054)</f>
        <v>0</v>
      </c>
      <c r="I5054" s="0" t="n">
        <f aca="false">IF(C5054=1,MIN(G5054-H5054,Assumptions!$C$13,P5053),0)</f>
        <v>0</v>
      </c>
      <c r="J5054" s="0" t="n">
        <f aca="false">H5054+I5054</f>
        <v>0</v>
      </c>
      <c r="K5054" s="0" t="n">
        <f aca="false">MIN(IF(C5054=1,F5054-H5054,F5054),Assumptions!$C$13,MAX(0,($B$5-P5053)/$B$6))</f>
        <v>14.3336504</v>
      </c>
      <c r="L5054" s="0" t="n">
        <f aca="false">IF(C5054=1,0,MIN(F5054-K5054,Assumptions!$C$15,MAX(0,$B$10-O5053-M5054)))</f>
        <v>0</v>
      </c>
      <c r="M5054" s="0" t="n">
        <f aca="false">'Profiles 8760'!H5043</f>
        <v>124000</v>
      </c>
      <c r="N5054" s="0" t="n">
        <f aca="false">J5054+L5054</f>
        <v>0</v>
      </c>
      <c r="O5054" s="0" t="n">
        <f aca="false">O5053+N5054</f>
        <v>473752.057411594</v>
      </c>
      <c r="P5054" s="0" t="n">
        <f aca="false">MIN($B$5,P5053+K5054*$B$6-I5054)</f>
        <v>201.68173597704</v>
      </c>
      <c r="Q5054" s="0" t="n">
        <f aca="false">MAX(0,F5054-H5054-K5054-L5054)</f>
        <v>0</v>
      </c>
    </row>
    <row r="5055" customFormat="false" ht="15" hidden="false" customHeight="false" outlineLevel="0" collapsed="false">
      <c r="A5055" s="0" t="n">
        <f aca="false">'Profiles 8760'!A5044</f>
        <v>5042</v>
      </c>
      <c r="B5055" s="0" t="n">
        <f aca="false">'Profiles 8760'!B5044</f>
        <v>7</v>
      </c>
      <c r="C5055" s="0" t="n">
        <f aca="false">'Profiles 8760'!E5044</f>
        <v>0</v>
      </c>
      <c r="D5055" s="0" t="n">
        <f aca="false">'Profiles 8760'!F5044</f>
        <v>0</v>
      </c>
      <c r="E5055" s="0" t="n">
        <f aca="false">'Profiles 8760'!G5044</f>
        <v>0.304395</v>
      </c>
      <c r="F5055" s="0" t="n">
        <f aca="false">D5055*Assumptions!$C$11*$B$7+E5055*Assumptions!$C$12*$B$8</f>
        <v>12.4497555</v>
      </c>
      <c r="G5055" s="0" t="n">
        <f aca="false">C5055*Assumptions!$C$15</f>
        <v>0</v>
      </c>
      <c r="H5055" s="0" t="n">
        <f aca="false">MIN(F5055,G5055)</f>
        <v>0</v>
      </c>
      <c r="I5055" s="0" t="n">
        <f aca="false">IF(C5055=1,MIN(G5055-H5055,Assumptions!$C$13,P5054),0)</f>
        <v>0</v>
      </c>
      <c r="J5055" s="0" t="n">
        <f aca="false">H5055+I5055</f>
        <v>0</v>
      </c>
      <c r="K5055" s="0" t="n">
        <f aca="false">MIN(IF(C5055=1,F5055-H5055,F5055),Assumptions!$C$13,MAX(0,($B$5-P5054)/$B$6))</f>
        <v>12.4497555</v>
      </c>
      <c r="L5055" s="0" t="n">
        <f aca="false">IF(C5055=1,0,MIN(F5055-K5055,Assumptions!$C$15,MAX(0,$B$10-O5054-M5055)))</f>
        <v>0</v>
      </c>
      <c r="M5055" s="0" t="n">
        <f aca="false">'Profiles 8760'!H5044</f>
        <v>124000</v>
      </c>
      <c r="N5055" s="0" t="n">
        <f aca="false">J5055+L5055</f>
        <v>0</v>
      </c>
      <c r="O5055" s="0" t="n">
        <f aca="false">O5054+N5055</f>
        <v>473752.057411594</v>
      </c>
      <c r="P5055" s="0" t="n">
        <f aca="false">MIN($B$5,P5054+K5055*$B$6-I5055)</f>
        <v>212.47318404444</v>
      </c>
      <c r="Q5055" s="0" t="n">
        <f aca="false">MAX(0,F5055-H5055-K5055-L5055)</f>
        <v>0</v>
      </c>
    </row>
    <row r="5056" customFormat="false" ht="15" hidden="false" customHeight="false" outlineLevel="0" collapsed="false">
      <c r="A5056" s="0" t="n">
        <f aca="false">'Profiles 8760'!A5045</f>
        <v>5043</v>
      </c>
      <c r="B5056" s="0" t="n">
        <f aca="false">'Profiles 8760'!B5045</f>
        <v>7</v>
      </c>
      <c r="C5056" s="0" t="n">
        <f aca="false">'Profiles 8760'!E5045</f>
        <v>0</v>
      </c>
      <c r="D5056" s="0" t="n">
        <f aca="false">'Profiles 8760'!F5045</f>
        <v>0</v>
      </c>
      <c r="E5056" s="0" t="n">
        <f aca="false">'Profiles 8760'!G5045</f>
        <v>0.245474</v>
      </c>
      <c r="F5056" s="0" t="n">
        <f aca="false">D5056*Assumptions!$C$11*$B$7+E5056*Assumptions!$C$12*$B$8</f>
        <v>10.0398866</v>
      </c>
      <c r="G5056" s="0" t="n">
        <f aca="false">C5056*Assumptions!$C$15</f>
        <v>0</v>
      </c>
      <c r="H5056" s="0" t="n">
        <f aca="false">MIN(F5056,G5056)</f>
        <v>0</v>
      </c>
      <c r="I5056" s="0" t="n">
        <f aca="false">IF(C5056=1,MIN(G5056-H5056,Assumptions!$C$13,P5055),0)</f>
        <v>0</v>
      </c>
      <c r="J5056" s="0" t="n">
        <f aca="false">H5056+I5056</f>
        <v>0</v>
      </c>
      <c r="K5056" s="0" t="n">
        <f aca="false">MIN(IF(C5056=1,F5056-H5056,F5056),Assumptions!$C$13,MAX(0,($B$5-P5055)/$B$6))</f>
        <v>10.0398866</v>
      </c>
      <c r="L5056" s="0" t="n">
        <f aca="false">IF(C5056=1,0,MIN(F5056-K5056,Assumptions!$C$15,MAX(0,$B$10-O5055-M5056)))</f>
        <v>0</v>
      </c>
      <c r="M5056" s="0" t="n">
        <f aca="false">'Profiles 8760'!H5045</f>
        <v>124000</v>
      </c>
      <c r="N5056" s="0" t="n">
        <f aca="false">J5056+L5056</f>
        <v>0</v>
      </c>
      <c r="O5056" s="0" t="n">
        <f aca="false">O5055+N5056</f>
        <v>473752.057411594</v>
      </c>
      <c r="P5056" s="0" t="n">
        <f aca="false">MIN($B$5,P5055+K5056*$B$6-I5056)</f>
        <v>221.17575774932</v>
      </c>
      <c r="Q5056" s="0" t="n">
        <f aca="false">MAX(0,F5056-H5056-K5056-L5056)</f>
        <v>0</v>
      </c>
    </row>
    <row r="5057" customFormat="false" ht="15" hidden="false" customHeight="false" outlineLevel="0" collapsed="false">
      <c r="A5057" s="0" t="n">
        <f aca="false">'Profiles 8760'!A5046</f>
        <v>5044</v>
      </c>
      <c r="B5057" s="0" t="n">
        <f aca="false">'Profiles 8760'!B5046</f>
        <v>7</v>
      </c>
      <c r="C5057" s="0" t="n">
        <f aca="false">'Profiles 8760'!E5046</f>
        <v>0</v>
      </c>
      <c r="D5057" s="0" t="n">
        <f aca="false">'Profiles 8760'!F5046</f>
        <v>0</v>
      </c>
      <c r="E5057" s="0" t="n">
        <f aca="false">'Profiles 8760'!G5046</f>
        <v>0.259768</v>
      </c>
      <c r="F5057" s="0" t="n">
        <f aca="false">D5057*Assumptions!$C$11*$B$7+E5057*Assumptions!$C$12*$B$8</f>
        <v>10.6245112</v>
      </c>
      <c r="G5057" s="0" t="n">
        <f aca="false">C5057*Assumptions!$C$15</f>
        <v>0</v>
      </c>
      <c r="H5057" s="0" t="n">
        <f aca="false">MIN(F5057,G5057)</f>
        <v>0</v>
      </c>
      <c r="I5057" s="0" t="n">
        <f aca="false">IF(C5057=1,MIN(G5057-H5057,Assumptions!$C$13,P5056),0)</f>
        <v>0</v>
      </c>
      <c r="J5057" s="0" t="n">
        <f aca="false">H5057+I5057</f>
        <v>0</v>
      </c>
      <c r="K5057" s="0" t="n">
        <f aca="false">MIN(IF(C5057=1,F5057-H5057,F5057),Assumptions!$C$13,MAX(0,($B$5-P5056)/$B$6))</f>
        <v>10.6245112</v>
      </c>
      <c r="L5057" s="0" t="n">
        <f aca="false">IF(C5057=1,0,MIN(F5057-K5057,Assumptions!$C$15,MAX(0,$B$10-O5056-M5057)))</f>
        <v>0</v>
      </c>
      <c r="M5057" s="0" t="n">
        <f aca="false">'Profiles 8760'!H5046</f>
        <v>124000</v>
      </c>
      <c r="N5057" s="0" t="n">
        <f aca="false">J5057+L5057</f>
        <v>0</v>
      </c>
      <c r="O5057" s="0" t="n">
        <f aca="false">O5056+N5057</f>
        <v>473752.057411594</v>
      </c>
      <c r="P5057" s="0" t="n">
        <f aca="false">MIN($B$5,P5056+K5057*$B$6-I5057)</f>
        <v>230.38508405748</v>
      </c>
      <c r="Q5057" s="0" t="n">
        <f aca="false">MAX(0,F5057-H5057-K5057-L5057)</f>
        <v>0</v>
      </c>
    </row>
    <row r="5058" customFormat="false" ht="15" hidden="false" customHeight="false" outlineLevel="0" collapsed="false">
      <c r="A5058" s="0" t="n">
        <f aca="false">'Profiles 8760'!A5047</f>
        <v>5045</v>
      </c>
      <c r="B5058" s="0" t="n">
        <f aca="false">'Profiles 8760'!B5047</f>
        <v>7</v>
      </c>
      <c r="C5058" s="0" t="n">
        <f aca="false">'Profiles 8760'!E5047</f>
        <v>0</v>
      </c>
      <c r="D5058" s="0" t="n">
        <f aca="false">'Profiles 8760'!F5047</f>
        <v>0</v>
      </c>
      <c r="E5058" s="0" t="n">
        <f aca="false">'Profiles 8760'!G5047</f>
        <v>0.182789</v>
      </c>
      <c r="F5058" s="0" t="n">
        <f aca="false">D5058*Assumptions!$C$11*$B$7+E5058*Assumptions!$C$12*$B$8</f>
        <v>7.4760701</v>
      </c>
      <c r="G5058" s="0" t="n">
        <f aca="false">C5058*Assumptions!$C$15</f>
        <v>0</v>
      </c>
      <c r="H5058" s="0" t="n">
        <f aca="false">MIN(F5058,G5058)</f>
        <v>0</v>
      </c>
      <c r="I5058" s="0" t="n">
        <f aca="false">IF(C5058=1,MIN(G5058-H5058,Assumptions!$C$13,P5057),0)</f>
        <v>0</v>
      </c>
      <c r="J5058" s="0" t="n">
        <f aca="false">H5058+I5058</f>
        <v>0</v>
      </c>
      <c r="K5058" s="0" t="n">
        <f aca="false">MIN(IF(C5058=1,F5058-H5058,F5058),Assumptions!$C$13,MAX(0,($B$5-P5057)/$B$6))</f>
        <v>7.4760701</v>
      </c>
      <c r="L5058" s="0" t="n">
        <f aca="false">IF(C5058=1,0,MIN(F5058-K5058,Assumptions!$C$15,MAX(0,$B$10-O5057-M5058)))</f>
        <v>0</v>
      </c>
      <c r="M5058" s="0" t="n">
        <f aca="false">'Profiles 8760'!H5047</f>
        <v>124000</v>
      </c>
      <c r="N5058" s="0" t="n">
        <f aca="false">J5058+L5058</f>
        <v>0</v>
      </c>
      <c r="O5058" s="0" t="n">
        <f aca="false">O5057+N5058</f>
        <v>473752.057411594</v>
      </c>
      <c r="P5058" s="0" t="n">
        <f aca="false">MIN($B$5,P5057+K5058*$B$6-I5058)</f>
        <v>236.86534162016</v>
      </c>
      <c r="Q5058" s="0" t="n">
        <f aca="false">MAX(0,F5058-H5058-K5058-L5058)</f>
        <v>0</v>
      </c>
    </row>
    <row r="5059" customFormat="false" ht="15" hidden="false" customHeight="false" outlineLevel="0" collapsed="false">
      <c r="A5059" s="0" t="n">
        <f aca="false">'Profiles 8760'!A5048</f>
        <v>5046</v>
      </c>
      <c r="B5059" s="0" t="n">
        <f aca="false">'Profiles 8760'!B5048</f>
        <v>7</v>
      </c>
      <c r="C5059" s="0" t="n">
        <f aca="false">'Profiles 8760'!E5048</f>
        <v>0</v>
      </c>
      <c r="D5059" s="0" t="n">
        <f aca="false">'Profiles 8760'!F5048</f>
        <v>0</v>
      </c>
      <c r="E5059" s="0" t="n">
        <f aca="false">'Profiles 8760'!G5048</f>
        <v>0.233287</v>
      </c>
      <c r="F5059" s="0" t="n">
        <f aca="false">D5059*Assumptions!$C$11*$B$7+E5059*Assumptions!$C$12*$B$8</f>
        <v>9.5414383</v>
      </c>
      <c r="G5059" s="0" t="n">
        <f aca="false">C5059*Assumptions!$C$15</f>
        <v>0</v>
      </c>
      <c r="H5059" s="0" t="n">
        <f aca="false">MIN(F5059,G5059)</f>
        <v>0</v>
      </c>
      <c r="I5059" s="0" t="n">
        <f aca="false">IF(C5059=1,MIN(G5059-H5059,Assumptions!$C$13,P5058),0)</f>
        <v>0</v>
      </c>
      <c r="J5059" s="0" t="n">
        <f aca="false">H5059+I5059</f>
        <v>0</v>
      </c>
      <c r="K5059" s="0" t="n">
        <f aca="false">MIN(IF(C5059=1,F5059-H5059,F5059),Assumptions!$C$13,MAX(0,($B$5-P5058)/$B$6))</f>
        <v>9.5414383</v>
      </c>
      <c r="L5059" s="0" t="n">
        <f aca="false">IF(C5059=1,0,MIN(F5059-K5059,Assumptions!$C$15,MAX(0,$B$10-O5058-M5059)))</f>
        <v>0</v>
      </c>
      <c r="M5059" s="0" t="n">
        <f aca="false">'Profiles 8760'!H5048</f>
        <v>124000</v>
      </c>
      <c r="N5059" s="0" t="n">
        <f aca="false">J5059+L5059</f>
        <v>0</v>
      </c>
      <c r="O5059" s="0" t="n">
        <f aca="false">O5058+N5059</f>
        <v>473752.057411594</v>
      </c>
      <c r="P5059" s="0" t="n">
        <f aca="false">MIN($B$5,P5058+K5059*$B$6-I5059)</f>
        <v>245.1358603386</v>
      </c>
      <c r="Q5059" s="0" t="n">
        <f aca="false">MAX(0,F5059-H5059-K5059-L5059)</f>
        <v>0</v>
      </c>
    </row>
    <row r="5060" customFormat="false" ht="15" hidden="false" customHeight="false" outlineLevel="0" collapsed="false">
      <c r="A5060" s="0" t="n">
        <f aca="false">'Profiles 8760'!A5049</f>
        <v>5047</v>
      </c>
      <c r="B5060" s="0" t="n">
        <f aca="false">'Profiles 8760'!B5049</f>
        <v>7</v>
      </c>
      <c r="C5060" s="0" t="n">
        <f aca="false">'Profiles 8760'!E5049</f>
        <v>0</v>
      </c>
      <c r="D5060" s="0" t="n">
        <f aca="false">'Profiles 8760'!F5049</f>
        <v>0.100679</v>
      </c>
      <c r="E5060" s="0" t="n">
        <f aca="false">'Profiles 8760'!G5049</f>
        <v>0.370808</v>
      </c>
      <c r="F5060" s="0" t="n">
        <f aca="false">D5060*Assumptions!$C$11*$B$7+E5060*Assumptions!$C$12*$B$8</f>
        <v>44.2421424</v>
      </c>
      <c r="G5060" s="0" t="n">
        <f aca="false">C5060*Assumptions!$C$15</f>
        <v>0</v>
      </c>
      <c r="H5060" s="0" t="n">
        <f aca="false">MIN(F5060,G5060)</f>
        <v>0</v>
      </c>
      <c r="I5060" s="0" t="n">
        <f aca="false">IF(C5060=1,MIN(G5060-H5060,Assumptions!$C$13,P5059),0)</f>
        <v>0</v>
      </c>
      <c r="J5060" s="0" t="n">
        <f aca="false">H5060+I5060</f>
        <v>0</v>
      </c>
      <c r="K5060" s="0" t="n">
        <f aca="false">MIN(IF(C5060=1,F5060-H5060,F5060),Assumptions!$C$13,MAX(0,($B$5-P5059)/$B$6))</f>
        <v>44.2421424</v>
      </c>
      <c r="L5060" s="0" t="n">
        <f aca="false">IF(C5060=1,0,MIN(F5060-K5060,Assumptions!$C$15,MAX(0,$B$10-O5059-M5060)))</f>
        <v>0</v>
      </c>
      <c r="M5060" s="0" t="n">
        <f aca="false">'Profiles 8760'!H5049</f>
        <v>124000</v>
      </c>
      <c r="N5060" s="0" t="n">
        <f aca="false">J5060+L5060</f>
        <v>0</v>
      </c>
      <c r="O5060" s="0" t="n">
        <f aca="false">O5059+N5060</f>
        <v>473752.057411594</v>
      </c>
      <c r="P5060" s="0" t="n">
        <f aca="false">MIN($B$5,P5059+K5060*$B$6-I5060)</f>
        <v>283.48494937092</v>
      </c>
      <c r="Q5060" s="0" t="n">
        <f aca="false">MAX(0,F5060-H5060-K5060-L5060)</f>
        <v>0</v>
      </c>
    </row>
    <row r="5061" customFormat="false" ht="15" hidden="false" customHeight="false" outlineLevel="0" collapsed="false">
      <c r="A5061" s="0" t="n">
        <f aca="false">'Profiles 8760'!A5050</f>
        <v>5048</v>
      </c>
      <c r="B5061" s="0" t="n">
        <f aca="false">'Profiles 8760'!B5050</f>
        <v>7</v>
      </c>
      <c r="C5061" s="0" t="n">
        <f aca="false">'Profiles 8760'!E5050</f>
        <v>1</v>
      </c>
      <c r="D5061" s="0" t="n">
        <f aca="false">'Profiles 8760'!F5050</f>
        <v>0.323736</v>
      </c>
      <c r="E5061" s="0" t="n">
        <f aca="false">'Profiles 8760'!G5050</f>
        <v>0.425965</v>
      </c>
      <c r="F5061" s="0" t="n">
        <f aca="false">D5061*Assumptions!$C$11*$B$7+E5061*Assumptions!$C$12*$B$8</f>
        <v>110.9169253</v>
      </c>
      <c r="G5061" s="0" t="n">
        <f aca="false">C5061*Assumptions!$C$15</f>
        <v>200</v>
      </c>
      <c r="H5061" s="0" t="n">
        <f aca="false">MIN(F5061,G5061)</f>
        <v>110.9169253</v>
      </c>
      <c r="I5061" s="0" t="n">
        <f aca="false">IF(C5061=1,MIN(G5061-H5061,Assumptions!$C$13,P5060),0)</f>
        <v>89.0830747</v>
      </c>
      <c r="J5061" s="0" t="n">
        <f aca="false">H5061+I5061</f>
        <v>200</v>
      </c>
      <c r="K5061" s="0" t="n">
        <f aca="false">MIN(IF(C5061=1,F5061-H5061,F5061),Assumptions!$C$13,MAX(0,($B$5-P5060)/$B$6))</f>
        <v>0</v>
      </c>
      <c r="L5061" s="0" t="n">
        <f aca="false">IF(C5061=1,0,MIN(F5061-K5061,Assumptions!$C$15,MAX(0,$B$10-O5060-M5061)))</f>
        <v>0</v>
      </c>
      <c r="M5061" s="0" t="n">
        <f aca="false">'Profiles 8760'!H5050</f>
        <v>123800</v>
      </c>
      <c r="N5061" s="0" t="n">
        <f aca="false">J5061+L5061</f>
        <v>200</v>
      </c>
      <c r="O5061" s="0" t="n">
        <f aca="false">O5060+N5061</f>
        <v>473952.057411594</v>
      </c>
      <c r="P5061" s="0" t="n">
        <f aca="false">MIN($B$5,P5060+K5061*$B$6-I5061)</f>
        <v>194.40187467092</v>
      </c>
      <c r="Q5061" s="0" t="n">
        <f aca="false">MAX(0,F5061-H5061-K5061-L5061)</f>
        <v>0</v>
      </c>
    </row>
    <row r="5062" customFormat="false" ht="15" hidden="false" customHeight="false" outlineLevel="0" collapsed="false">
      <c r="A5062" s="0" t="n">
        <f aca="false">'Profiles 8760'!A5051</f>
        <v>5049</v>
      </c>
      <c r="B5062" s="0" t="n">
        <f aca="false">'Profiles 8760'!B5051</f>
        <v>7</v>
      </c>
      <c r="C5062" s="0" t="n">
        <f aca="false">'Profiles 8760'!E5051</f>
        <v>1</v>
      </c>
      <c r="D5062" s="0" t="n">
        <f aca="false">'Profiles 8760'!F5051</f>
        <v>0.571925</v>
      </c>
      <c r="E5062" s="0" t="n">
        <f aca="false">'Profiles 8760'!G5051</f>
        <v>0.551739</v>
      </c>
      <c r="F5062" s="0" t="n">
        <f aca="false">D5062*Assumptions!$C$11*$B$7+E5062*Assumptions!$C$12*$B$8</f>
        <v>187.7380651</v>
      </c>
      <c r="G5062" s="0" t="n">
        <f aca="false">C5062*Assumptions!$C$15</f>
        <v>200</v>
      </c>
      <c r="H5062" s="0" t="n">
        <f aca="false">MIN(F5062,G5062)</f>
        <v>187.7380651</v>
      </c>
      <c r="I5062" s="0" t="n">
        <f aca="false">IF(C5062=1,MIN(G5062-H5062,Assumptions!$C$13,P5061),0)</f>
        <v>12.2619349</v>
      </c>
      <c r="J5062" s="0" t="n">
        <f aca="false">H5062+I5062</f>
        <v>200</v>
      </c>
      <c r="K5062" s="0" t="n">
        <f aca="false">MIN(IF(C5062=1,F5062-H5062,F5062),Assumptions!$C$13,MAX(0,($B$5-P5061)/$B$6))</f>
        <v>0</v>
      </c>
      <c r="L5062" s="0" t="n">
        <f aca="false">IF(C5062=1,0,MIN(F5062-K5062,Assumptions!$C$15,MAX(0,$B$10-O5061-M5062)))</f>
        <v>0</v>
      </c>
      <c r="M5062" s="0" t="n">
        <f aca="false">'Profiles 8760'!H5051</f>
        <v>123600</v>
      </c>
      <c r="N5062" s="0" t="n">
        <f aca="false">J5062+L5062</f>
        <v>200</v>
      </c>
      <c r="O5062" s="0" t="n">
        <f aca="false">O5061+N5062</f>
        <v>474152.057411594</v>
      </c>
      <c r="P5062" s="0" t="n">
        <f aca="false">MIN($B$5,P5061+K5062*$B$6-I5062)</f>
        <v>182.13993977092</v>
      </c>
      <c r="Q5062" s="0" t="n">
        <f aca="false">MAX(0,F5062-H5062-K5062-L5062)</f>
        <v>0</v>
      </c>
    </row>
    <row r="5063" customFormat="false" ht="15" hidden="false" customHeight="false" outlineLevel="0" collapsed="false">
      <c r="A5063" s="0" t="n">
        <f aca="false">'Profiles 8760'!A5052</f>
        <v>5050</v>
      </c>
      <c r="B5063" s="0" t="n">
        <f aca="false">'Profiles 8760'!B5052</f>
        <v>7</v>
      </c>
      <c r="C5063" s="0" t="n">
        <f aca="false">'Profiles 8760'!E5052</f>
        <v>0</v>
      </c>
      <c r="D5063" s="0" t="n">
        <f aca="false">'Profiles 8760'!F5052</f>
        <v>0.805926</v>
      </c>
      <c r="E5063" s="0" t="n">
        <f aca="false">'Profiles 8760'!G5052</f>
        <v>0.460364</v>
      </c>
      <c r="F5063" s="0" t="n">
        <f aca="false">D5063*Assumptions!$C$11*$B$7+E5063*Assumptions!$C$12*$B$8</f>
        <v>251.5803164</v>
      </c>
      <c r="G5063" s="0" t="n">
        <f aca="false">C5063*Assumptions!$C$15</f>
        <v>0</v>
      </c>
      <c r="H5063" s="0" t="n">
        <f aca="false">MIN(F5063,G5063)</f>
        <v>0</v>
      </c>
      <c r="I5063" s="0" t="n">
        <f aca="false">IF(C5063=1,MIN(G5063-H5063,Assumptions!$C$13,P5062),0)</f>
        <v>0</v>
      </c>
      <c r="J5063" s="0" t="n">
        <f aca="false">H5063+I5063</f>
        <v>0</v>
      </c>
      <c r="K5063" s="0" t="n">
        <f aca="false">MIN(IF(C5063=1,F5063-H5063,F5063),Assumptions!$C$13,MAX(0,($B$5-P5062)/$B$6))</f>
        <v>180</v>
      </c>
      <c r="L5063" s="0" t="n">
        <f aca="false">IF(C5063=1,0,MIN(F5063-K5063,Assumptions!$C$15,MAX(0,$B$10-O5062-M5063)))</f>
        <v>71.5803164</v>
      </c>
      <c r="M5063" s="0" t="n">
        <f aca="false">'Profiles 8760'!H5052</f>
        <v>123600</v>
      </c>
      <c r="N5063" s="0" t="n">
        <f aca="false">J5063+L5063</f>
        <v>71.5803164</v>
      </c>
      <c r="O5063" s="0" t="n">
        <f aca="false">O5062+N5063</f>
        <v>474223.637727994</v>
      </c>
      <c r="P5063" s="0" t="n">
        <f aca="false">MIN($B$5,P5062+K5063*$B$6-I5063)</f>
        <v>338.16393977092</v>
      </c>
      <c r="Q5063" s="0" t="n">
        <f aca="false">MAX(0,F5063-H5063-K5063-L5063)</f>
        <v>0</v>
      </c>
    </row>
    <row r="5064" customFormat="false" ht="15" hidden="false" customHeight="false" outlineLevel="0" collapsed="false">
      <c r="A5064" s="0" t="n">
        <f aca="false">'Profiles 8760'!A5053</f>
        <v>5051</v>
      </c>
      <c r="B5064" s="0" t="n">
        <f aca="false">'Profiles 8760'!B5053</f>
        <v>7</v>
      </c>
      <c r="C5064" s="0" t="n">
        <f aca="false">'Profiles 8760'!E5053</f>
        <v>0</v>
      </c>
      <c r="D5064" s="0" t="n">
        <f aca="false">'Profiles 8760'!F5053</f>
        <v>0.995787</v>
      </c>
      <c r="E5064" s="0" t="n">
        <f aca="false">'Profiles 8760'!G5053</f>
        <v>0.352743</v>
      </c>
      <c r="F5064" s="0" t="n">
        <f aca="false">D5064*Assumptions!$C$11*$B$7+E5064*Assumptions!$C$12*$B$8</f>
        <v>302.0104743</v>
      </c>
      <c r="G5064" s="0" t="n">
        <f aca="false">C5064*Assumptions!$C$15</f>
        <v>0</v>
      </c>
      <c r="H5064" s="0" t="n">
        <f aca="false">MIN(F5064,G5064)</f>
        <v>0</v>
      </c>
      <c r="I5064" s="0" t="n">
        <f aca="false">IF(C5064=1,MIN(G5064-H5064,Assumptions!$C$13,P5063),0)</f>
        <v>0</v>
      </c>
      <c r="J5064" s="0" t="n">
        <f aca="false">H5064+I5064</f>
        <v>0</v>
      </c>
      <c r="K5064" s="0" t="n">
        <f aca="false">MIN(IF(C5064=1,F5064-H5064,F5064),Assumptions!$C$13,MAX(0,($B$5-P5063)/$B$6))</f>
        <v>180</v>
      </c>
      <c r="L5064" s="0" t="n">
        <f aca="false">IF(C5064=1,0,MIN(F5064-K5064,Assumptions!$C$15,MAX(0,$B$10-O5063-M5064)))</f>
        <v>122.0104743</v>
      </c>
      <c r="M5064" s="0" t="n">
        <f aca="false">'Profiles 8760'!H5053</f>
        <v>123600</v>
      </c>
      <c r="N5064" s="0" t="n">
        <f aca="false">J5064+L5064</f>
        <v>122.0104743</v>
      </c>
      <c r="O5064" s="0" t="n">
        <f aca="false">O5063+N5064</f>
        <v>474345.648202294</v>
      </c>
      <c r="P5064" s="0" t="n">
        <f aca="false">MIN($B$5,P5063+K5064*$B$6-I5064)</f>
        <v>494.18793977092</v>
      </c>
      <c r="Q5064" s="0" t="n">
        <f aca="false">MAX(0,F5064-H5064-K5064-L5064)</f>
        <v>0</v>
      </c>
    </row>
    <row r="5065" customFormat="false" ht="15" hidden="false" customHeight="false" outlineLevel="0" collapsed="false">
      <c r="A5065" s="0" t="n">
        <f aca="false">'Profiles 8760'!A5054</f>
        <v>5052</v>
      </c>
      <c r="B5065" s="0" t="n">
        <f aca="false">'Profiles 8760'!B5054</f>
        <v>7</v>
      </c>
      <c r="C5065" s="0" t="n">
        <f aca="false">'Profiles 8760'!E5054</f>
        <v>0</v>
      </c>
      <c r="D5065" s="0" t="n">
        <f aca="false">'Profiles 8760'!F5054</f>
        <v>1</v>
      </c>
      <c r="E5065" s="0" t="n">
        <f aca="false">'Profiles 8760'!G5054</f>
        <v>0.467713</v>
      </c>
      <c r="F5065" s="0" t="n">
        <f aca="false">D5065*Assumptions!$C$11*$B$7+E5065*Assumptions!$C$12*$B$8</f>
        <v>307.9294617</v>
      </c>
      <c r="G5065" s="0" t="n">
        <f aca="false">C5065*Assumptions!$C$15</f>
        <v>0</v>
      </c>
      <c r="H5065" s="0" t="n">
        <f aca="false">MIN(F5065,G5065)</f>
        <v>0</v>
      </c>
      <c r="I5065" s="0" t="n">
        <f aca="false">IF(C5065=1,MIN(G5065-H5065,Assumptions!$C$13,P5064),0)</f>
        <v>0</v>
      </c>
      <c r="J5065" s="0" t="n">
        <f aca="false">H5065+I5065</f>
        <v>0</v>
      </c>
      <c r="K5065" s="0" t="n">
        <f aca="false">MIN(IF(C5065=1,F5065-H5065,F5065),Assumptions!$C$13,MAX(0,($B$5-P5064)/$B$6))</f>
        <v>19.176350056622</v>
      </c>
      <c r="L5065" s="0" t="n">
        <f aca="false">IF(C5065=1,0,MIN(F5065-K5065,Assumptions!$C$15,MAX(0,$B$10-O5064-M5065)))</f>
        <v>200</v>
      </c>
      <c r="M5065" s="0" t="n">
        <f aca="false">'Profiles 8760'!H5054</f>
        <v>123600</v>
      </c>
      <c r="N5065" s="0" t="n">
        <f aca="false">J5065+L5065</f>
        <v>200</v>
      </c>
      <c r="O5065" s="0" t="n">
        <f aca="false">O5064+N5065</f>
        <v>474545.648202294</v>
      </c>
      <c r="P5065" s="0" t="n">
        <f aca="false">MIN($B$5,P5064+K5065*$B$6-I5065)</f>
        <v>510.81</v>
      </c>
      <c r="Q5065" s="0" t="n">
        <f aca="false">MAX(0,F5065-H5065-K5065-L5065)</f>
        <v>88.753111643378</v>
      </c>
    </row>
    <row r="5066" customFormat="false" ht="15" hidden="false" customHeight="false" outlineLevel="0" collapsed="false">
      <c r="A5066" s="0" t="n">
        <f aca="false">'Profiles 8760'!A5055</f>
        <v>5053</v>
      </c>
      <c r="B5066" s="0" t="n">
        <f aca="false">'Profiles 8760'!B5055</f>
        <v>7</v>
      </c>
      <c r="C5066" s="0" t="n">
        <f aca="false">'Profiles 8760'!E5055</f>
        <v>0</v>
      </c>
      <c r="D5066" s="0" t="n">
        <f aca="false">'Profiles 8760'!F5055</f>
        <v>1</v>
      </c>
      <c r="E5066" s="0" t="n">
        <f aca="false">'Profiles 8760'!G5055</f>
        <v>0.387841</v>
      </c>
      <c r="F5066" s="0" t="n">
        <f aca="false">D5066*Assumptions!$C$11*$B$7+E5066*Assumptions!$C$12*$B$8</f>
        <v>304.6626969</v>
      </c>
      <c r="G5066" s="0" t="n">
        <f aca="false">C5066*Assumptions!$C$15</f>
        <v>0</v>
      </c>
      <c r="H5066" s="0" t="n">
        <f aca="false">MIN(F5066,G5066)</f>
        <v>0</v>
      </c>
      <c r="I5066" s="0" t="n">
        <f aca="false">IF(C5066=1,MIN(G5066-H5066,Assumptions!$C$13,P5065),0)</f>
        <v>0</v>
      </c>
      <c r="J5066" s="0" t="n">
        <f aca="false">H5066+I5066</f>
        <v>0</v>
      </c>
      <c r="K5066" s="0" t="n">
        <f aca="false">MIN(IF(C5066=1,F5066-H5066,F5066),Assumptions!$C$13,MAX(0,($B$5-P5065)/$B$6))</f>
        <v>0</v>
      </c>
      <c r="L5066" s="0" t="n">
        <f aca="false">IF(C5066=1,0,MIN(F5066-K5066,Assumptions!$C$15,MAX(0,$B$10-O5065-M5066)))</f>
        <v>200</v>
      </c>
      <c r="M5066" s="0" t="n">
        <f aca="false">'Profiles 8760'!H5055</f>
        <v>123600</v>
      </c>
      <c r="N5066" s="0" t="n">
        <f aca="false">J5066+L5066</f>
        <v>200</v>
      </c>
      <c r="O5066" s="0" t="n">
        <f aca="false">O5065+N5066</f>
        <v>474745.648202294</v>
      </c>
      <c r="P5066" s="0" t="n">
        <f aca="false">MIN($B$5,P5065+K5066*$B$6-I5066)</f>
        <v>510.81</v>
      </c>
      <c r="Q5066" s="0" t="n">
        <f aca="false">MAX(0,F5066-H5066-K5066-L5066)</f>
        <v>104.6626969</v>
      </c>
    </row>
    <row r="5067" customFormat="false" ht="15" hidden="false" customHeight="false" outlineLevel="0" collapsed="false">
      <c r="A5067" s="0" t="n">
        <f aca="false">'Profiles 8760'!A5056</f>
        <v>5054</v>
      </c>
      <c r="B5067" s="0" t="n">
        <f aca="false">'Profiles 8760'!B5056</f>
        <v>7</v>
      </c>
      <c r="C5067" s="0" t="n">
        <f aca="false">'Profiles 8760'!E5056</f>
        <v>0</v>
      </c>
      <c r="D5067" s="0" t="n">
        <f aca="false">'Profiles 8760'!F5056</f>
        <v>1</v>
      </c>
      <c r="E5067" s="0" t="n">
        <f aca="false">'Profiles 8760'!G5056</f>
        <v>0.384455</v>
      </c>
      <c r="F5067" s="0" t="n">
        <f aca="false">D5067*Assumptions!$C$11*$B$7+E5067*Assumptions!$C$12*$B$8</f>
        <v>304.5242095</v>
      </c>
      <c r="G5067" s="0" t="n">
        <f aca="false">C5067*Assumptions!$C$15</f>
        <v>0</v>
      </c>
      <c r="H5067" s="0" t="n">
        <f aca="false">MIN(F5067,G5067)</f>
        <v>0</v>
      </c>
      <c r="I5067" s="0" t="n">
        <f aca="false">IF(C5067=1,MIN(G5067-H5067,Assumptions!$C$13,P5066),0)</f>
        <v>0</v>
      </c>
      <c r="J5067" s="0" t="n">
        <f aca="false">H5067+I5067</f>
        <v>0</v>
      </c>
      <c r="K5067" s="0" t="n">
        <f aca="false">MIN(IF(C5067=1,F5067-H5067,F5067),Assumptions!$C$13,MAX(0,($B$5-P5066)/$B$6))</f>
        <v>0</v>
      </c>
      <c r="L5067" s="0" t="n">
        <f aca="false">IF(C5067=1,0,MIN(F5067-K5067,Assumptions!$C$15,MAX(0,$B$10-O5066-M5067)))</f>
        <v>200</v>
      </c>
      <c r="M5067" s="0" t="n">
        <f aca="false">'Profiles 8760'!H5056</f>
        <v>123600</v>
      </c>
      <c r="N5067" s="0" t="n">
        <f aca="false">J5067+L5067</f>
        <v>200</v>
      </c>
      <c r="O5067" s="0" t="n">
        <f aca="false">O5066+N5067</f>
        <v>474945.648202294</v>
      </c>
      <c r="P5067" s="0" t="n">
        <f aca="false">MIN($B$5,P5066+K5067*$B$6-I5067)</f>
        <v>510.81</v>
      </c>
      <c r="Q5067" s="0" t="n">
        <f aca="false">MAX(0,F5067-H5067-K5067-L5067)</f>
        <v>104.5242095</v>
      </c>
    </row>
    <row r="5068" customFormat="false" ht="15" hidden="false" customHeight="false" outlineLevel="0" collapsed="false">
      <c r="A5068" s="0" t="n">
        <f aca="false">'Profiles 8760'!A5057</f>
        <v>5055</v>
      </c>
      <c r="B5068" s="0" t="n">
        <f aca="false">'Profiles 8760'!B5057</f>
        <v>7</v>
      </c>
      <c r="C5068" s="0" t="n">
        <f aca="false">'Profiles 8760'!E5057</f>
        <v>0</v>
      </c>
      <c r="D5068" s="0" t="n">
        <f aca="false">'Profiles 8760'!F5057</f>
        <v>0.995787</v>
      </c>
      <c r="E5068" s="0" t="n">
        <f aca="false">'Profiles 8760'!G5057</f>
        <v>0.459558</v>
      </c>
      <c r="F5068" s="0" t="n">
        <f aca="false">D5068*Assumptions!$C$11*$B$7+E5068*Assumptions!$C$12*$B$8</f>
        <v>306.3792078</v>
      </c>
      <c r="G5068" s="0" t="n">
        <f aca="false">C5068*Assumptions!$C$15</f>
        <v>0</v>
      </c>
      <c r="H5068" s="0" t="n">
        <f aca="false">MIN(F5068,G5068)</f>
        <v>0</v>
      </c>
      <c r="I5068" s="0" t="n">
        <f aca="false">IF(C5068=1,MIN(G5068-H5068,Assumptions!$C$13,P5067),0)</f>
        <v>0</v>
      </c>
      <c r="J5068" s="0" t="n">
        <f aca="false">H5068+I5068</f>
        <v>0</v>
      </c>
      <c r="K5068" s="0" t="n">
        <f aca="false">MIN(IF(C5068=1,F5068-H5068,F5068),Assumptions!$C$13,MAX(0,($B$5-P5067)/$B$6))</f>
        <v>0</v>
      </c>
      <c r="L5068" s="0" t="n">
        <f aca="false">IF(C5068=1,0,MIN(F5068-K5068,Assumptions!$C$15,MAX(0,$B$10-O5067-M5068)))</f>
        <v>200</v>
      </c>
      <c r="M5068" s="0" t="n">
        <f aca="false">'Profiles 8760'!H5057</f>
        <v>123600</v>
      </c>
      <c r="N5068" s="0" t="n">
        <f aca="false">J5068+L5068</f>
        <v>200</v>
      </c>
      <c r="O5068" s="0" t="n">
        <f aca="false">O5067+N5068</f>
        <v>475145.648202294</v>
      </c>
      <c r="P5068" s="0" t="n">
        <f aca="false">MIN($B$5,P5067+K5068*$B$6-I5068)</f>
        <v>510.81</v>
      </c>
      <c r="Q5068" s="0" t="n">
        <f aca="false">MAX(0,F5068-H5068-K5068-L5068)</f>
        <v>106.3792078</v>
      </c>
    </row>
    <row r="5069" customFormat="false" ht="15" hidden="false" customHeight="false" outlineLevel="0" collapsed="false">
      <c r="A5069" s="0" t="n">
        <f aca="false">'Profiles 8760'!A5058</f>
        <v>5056</v>
      </c>
      <c r="B5069" s="0" t="n">
        <f aca="false">'Profiles 8760'!B5058</f>
        <v>7</v>
      </c>
      <c r="C5069" s="0" t="n">
        <f aca="false">'Profiles 8760'!E5058</f>
        <v>0</v>
      </c>
      <c r="D5069" s="0" t="n">
        <f aca="false">'Profiles 8760'!F5058</f>
        <v>0.805926</v>
      </c>
      <c r="E5069" s="0" t="n">
        <f aca="false">'Profiles 8760'!G5058</f>
        <v>0.425623</v>
      </c>
      <c r="F5069" s="0" t="n">
        <f aca="false">D5069*Assumptions!$C$11*$B$7+E5069*Assumptions!$C$12*$B$8</f>
        <v>250.1594095</v>
      </c>
      <c r="G5069" s="0" t="n">
        <f aca="false">C5069*Assumptions!$C$15</f>
        <v>0</v>
      </c>
      <c r="H5069" s="0" t="n">
        <f aca="false">MIN(F5069,G5069)</f>
        <v>0</v>
      </c>
      <c r="I5069" s="0" t="n">
        <f aca="false">IF(C5069=1,MIN(G5069-H5069,Assumptions!$C$13,P5068),0)</f>
        <v>0</v>
      </c>
      <c r="J5069" s="0" t="n">
        <f aca="false">H5069+I5069</f>
        <v>0</v>
      </c>
      <c r="K5069" s="0" t="n">
        <f aca="false">MIN(IF(C5069=1,F5069-H5069,F5069),Assumptions!$C$13,MAX(0,($B$5-P5068)/$B$6))</f>
        <v>0</v>
      </c>
      <c r="L5069" s="0" t="n">
        <f aca="false">IF(C5069=1,0,MIN(F5069-K5069,Assumptions!$C$15,MAX(0,$B$10-O5068-M5069)))</f>
        <v>200</v>
      </c>
      <c r="M5069" s="0" t="n">
        <f aca="false">'Profiles 8760'!H5058</f>
        <v>123600</v>
      </c>
      <c r="N5069" s="0" t="n">
        <f aca="false">J5069+L5069</f>
        <v>200</v>
      </c>
      <c r="O5069" s="0" t="n">
        <f aca="false">O5068+N5069</f>
        <v>475345.648202294</v>
      </c>
      <c r="P5069" s="0" t="n">
        <f aca="false">MIN($B$5,P5068+K5069*$B$6-I5069)</f>
        <v>510.81</v>
      </c>
      <c r="Q5069" s="0" t="n">
        <f aca="false">MAX(0,F5069-H5069-K5069-L5069)</f>
        <v>50.1594095</v>
      </c>
    </row>
    <row r="5070" customFormat="false" ht="15" hidden="false" customHeight="false" outlineLevel="0" collapsed="false">
      <c r="A5070" s="0" t="n">
        <f aca="false">'Profiles 8760'!A5059</f>
        <v>5057</v>
      </c>
      <c r="B5070" s="0" t="n">
        <f aca="false">'Profiles 8760'!B5059</f>
        <v>7</v>
      </c>
      <c r="C5070" s="0" t="n">
        <f aca="false">'Profiles 8760'!E5059</f>
        <v>0</v>
      </c>
      <c r="D5070" s="0" t="n">
        <f aca="false">'Profiles 8760'!F5059</f>
        <v>0.571925</v>
      </c>
      <c r="E5070" s="0" t="n">
        <f aca="false">'Profiles 8760'!G5059</f>
        <v>0.380691</v>
      </c>
      <c r="F5070" s="0" t="n">
        <f aca="false">D5070*Assumptions!$C$11*$B$7+E5070*Assumptions!$C$12*$B$8</f>
        <v>180.7422019</v>
      </c>
      <c r="G5070" s="0" t="n">
        <f aca="false">C5070*Assumptions!$C$15</f>
        <v>0</v>
      </c>
      <c r="H5070" s="0" t="n">
        <f aca="false">MIN(F5070,G5070)</f>
        <v>0</v>
      </c>
      <c r="I5070" s="0" t="n">
        <f aca="false">IF(C5070=1,MIN(G5070-H5070,Assumptions!$C$13,P5069),0)</f>
        <v>0</v>
      </c>
      <c r="J5070" s="0" t="n">
        <f aca="false">H5070+I5070</f>
        <v>0</v>
      </c>
      <c r="K5070" s="0" t="n">
        <f aca="false">MIN(IF(C5070=1,F5070-H5070,F5070),Assumptions!$C$13,MAX(0,($B$5-P5069)/$B$6))</f>
        <v>0</v>
      </c>
      <c r="L5070" s="0" t="n">
        <f aca="false">IF(C5070=1,0,MIN(F5070-K5070,Assumptions!$C$15,MAX(0,$B$10-O5069-M5070)))</f>
        <v>180.7422019</v>
      </c>
      <c r="M5070" s="0" t="n">
        <f aca="false">'Profiles 8760'!H5059</f>
        <v>123600</v>
      </c>
      <c r="N5070" s="0" t="n">
        <f aca="false">J5070+L5070</f>
        <v>180.7422019</v>
      </c>
      <c r="O5070" s="0" t="n">
        <f aca="false">O5069+N5070</f>
        <v>475526.390404194</v>
      </c>
      <c r="P5070" s="0" t="n">
        <f aca="false">MIN($B$5,P5069+K5070*$B$6-I5070)</f>
        <v>510.81</v>
      </c>
      <c r="Q5070" s="0" t="n">
        <f aca="false">MAX(0,F5070-H5070-K5070-L5070)</f>
        <v>0</v>
      </c>
    </row>
    <row r="5071" customFormat="false" ht="15" hidden="false" customHeight="false" outlineLevel="0" collapsed="false">
      <c r="A5071" s="0" t="n">
        <f aca="false">'Profiles 8760'!A5060</f>
        <v>5058</v>
      </c>
      <c r="B5071" s="0" t="n">
        <f aca="false">'Profiles 8760'!B5060</f>
        <v>7</v>
      </c>
      <c r="C5071" s="0" t="n">
        <f aca="false">'Profiles 8760'!E5060</f>
        <v>0</v>
      </c>
      <c r="D5071" s="0" t="n">
        <f aca="false">'Profiles 8760'!F5060</f>
        <v>0.323736</v>
      </c>
      <c r="E5071" s="0" t="n">
        <f aca="false">'Profiles 8760'!G5060</f>
        <v>0.421025</v>
      </c>
      <c r="F5071" s="0" t="n">
        <f aca="false">D5071*Assumptions!$C$11*$B$7+E5071*Assumptions!$C$12*$B$8</f>
        <v>110.7148793</v>
      </c>
      <c r="G5071" s="0" t="n">
        <f aca="false">C5071*Assumptions!$C$15</f>
        <v>0</v>
      </c>
      <c r="H5071" s="0" t="n">
        <f aca="false">MIN(F5071,G5071)</f>
        <v>0</v>
      </c>
      <c r="I5071" s="0" t="n">
        <f aca="false">IF(C5071=1,MIN(G5071-H5071,Assumptions!$C$13,P5070),0)</f>
        <v>0</v>
      </c>
      <c r="J5071" s="0" t="n">
        <f aca="false">H5071+I5071</f>
        <v>0</v>
      </c>
      <c r="K5071" s="0" t="n">
        <f aca="false">MIN(IF(C5071=1,F5071-H5071,F5071),Assumptions!$C$13,MAX(0,($B$5-P5070)/$B$6))</f>
        <v>0</v>
      </c>
      <c r="L5071" s="0" t="n">
        <f aca="false">IF(C5071=1,0,MIN(F5071-K5071,Assumptions!$C$15,MAX(0,$B$10-O5070-M5071)))</f>
        <v>110.7148793</v>
      </c>
      <c r="M5071" s="0" t="n">
        <f aca="false">'Profiles 8760'!H5060</f>
        <v>123600</v>
      </c>
      <c r="N5071" s="0" t="n">
        <f aca="false">J5071+L5071</f>
        <v>110.7148793</v>
      </c>
      <c r="O5071" s="0" t="n">
        <f aca="false">O5070+N5071</f>
        <v>475637.105283494</v>
      </c>
      <c r="P5071" s="0" t="n">
        <f aca="false">MIN($B$5,P5070+K5071*$B$6-I5071)</f>
        <v>510.81</v>
      </c>
      <c r="Q5071" s="0" t="n">
        <f aca="false">MAX(0,F5071-H5071-K5071-L5071)</f>
        <v>0</v>
      </c>
    </row>
    <row r="5072" customFormat="false" ht="15" hidden="false" customHeight="false" outlineLevel="0" collapsed="false">
      <c r="A5072" s="0" t="n">
        <f aca="false">'Profiles 8760'!A5061</f>
        <v>5059</v>
      </c>
      <c r="B5072" s="0" t="n">
        <f aca="false">'Profiles 8760'!B5061</f>
        <v>7</v>
      </c>
      <c r="C5072" s="0" t="n">
        <f aca="false">'Profiles 8760'!E5061</f>
        <v>0</v>
      </c>
      <c r="D5072" s="0" t="n">
        <f aca="false">'Profiles 8760'!F5061</f>
        <v>0.100679</v>
      </c>
      <c r="E5072" s="0" t="n">
        <f aca="false">'Profiles 8760'!G5061</f>
        <v>0.561764</v>
      </c>
      <c r="F5072" s="0" t="n">
        <f aca="false">D5072*Assumptions!$C$11*$B$7+E5072*Assumptions!$C$12*$B$8</f>
        <v>52.0522428</v>
      </c>
      <c r="G5072" s="0" t="n">
        <f aca="false">C5072*Assumptions!$C$15</f>
        <v>0</v>
      </c>
      <c r="H5072" s="0" t="n">
        <f aca="false">MIN(F5072,G5072)</f>
        <v>0</v>
      </c>
      <c r="I5072" s="0" t="n">
        <f aca="false">IF(C5072=1,MIN(G5072-H5072,Assumptions!$C$13,P5071),0)</f>
        <v>0</v>
      </c>
      <c r="J5072" s="0" t="n">
        <f aca="false">H5072+I5072</f>
        <v>0</v>
      </c>
      <c r="K5072" s="0" t="n">
        <f aca="false">MIN(IF(C5072=1,F5072-H5072,F5072),Assumptions!$C$13,MAX(0,($B$5-P5071)/$B$6))</f>
        <v>0</v>
      </c>
      <c r="L5072" s="0" t="n">
        <f aca="false">IF(C5072=1,0,MIN(F5072-K5072,Assumptions!$C$15,MAX(0,$B$10-O5071-M5072)))</f>
        <v>52.0522428</v>
      </c>
      <c r="M5072" s="0" t="n">
        <f aca="false">'Profiles 8760'!H5061</f>
        <v>123600</v>
      </c>
      <c r="N5072" s="0" t="n">
        <f aca="false">J5072+L5072</f>
        <v>52.0522428</v>
      </c>
      <c r="O5072" s="0" t="n">
        <f aca="false">O5071+N5072</f>
        <v>475689.157526294</v>
      </c>
      <c r="P5072" s="0" t="n">
        <f aca="false">MIN($B$5,P5071+K5072*$B$6-I5072)</f>
        <v>510.81</v>
      </c>
      <c r="Q5072" s="0" t="n">
        <f aca="false">MAX(0,F5072-H5072-K5072-L5072)</f>
        <v>0</v>
      </c>
    </row>
    <row r="5073" customFormat="false" ht="15" hidden="false" customHeight="false" outlineLevel="0" collapsed="false">
      <c r="A5073" s="0" t="n">
        <f aca="false">'Profiles 8760'!A5062</f>
        <v>5060</v>
      </c>
      <c r="B5073" s="0" t="n">
        <f aca="false">'Profiles 8760'!B5062</f>
        <v>7</v>
      </c>
      <c r="C5073" s="0" t="n">
        <f aca="false">'Profiles 8760'!E5062</f>
        <v>1</v>
      </c>
      <c r="D5073" s="0" t="n">
        <f aca="false">'Profiles 8760'!F5062</f>
        <v>0</v>
      </c>
      <c r="E5073" s="0" t="n">
        <f aca="false">'Profiles 8760'!G5062</f>
        <v>0.428039</v>
      </c>
      <c r="F5073" s="0" t="n">
        <f aca="false">D5073*Assumptions!$C$11*$B$7+E5073*Assumptions!$C$12*$B$8</f>
        <v>17.5067951</v>
      </c>
      <c r="G5073" s="0" t="n">
        <f aca="false">C5073*Assumptions!$C$15</f>
        <v>200</v>
      </c>
      <c r="H5073" s="0" t="n">
        <f aca="false">MIN(F5073,G5073)</f>
        <v>17.5067951</v>
      </c>
      <c r="I5073" s="0" t="n">
        <f aca="false">IF(C5073=1,MIN(G5073-H5073,Assumptions!$C$13,P5072),0)</f>
        <v>180</v>
      </c>
      <c r="J5073" s="0" t="n">
        <f aca="false">H5073+I5073</f>
        <v>197.5067951</v>
      </c>
      <c r="K5073" s="0" t="n">
        <f aca="false">MIN(IF(C5073=1,F5073-H5073,F5073),Assumptions!$C$13,MAX(0,($B$5-P5072)/$B$6))</f>
        <v>0</v>
      </c>
      <c r="L5073" s="0" t="n">
        <f aca="false">IF(C5073=1,0,MIN(F5073-K5073,Assumptions!$C$15,MAX(0,$B$10-O5072-M5073)))</f>
        <v>0</v>
      </c>
      <c r="M5073" s="0" t="n">
        <f aca="false">'Profiles 8760'!H5062</f>
        <v>123400</v>
      </c>
      <c r="N5073" s="0" t="n">
        <f aca="false">J5073+L5073</f>
        <v>197.5067951</v>
      </c>
      <c r="O5073" s="0" t="n">
        <f aca="false">O5072+N5073</f>
        <v>475886.664321394</v>
      </c>
      <c r="P5073" s="0" t="n">
        <f aca="false">MIN($B$5,P5072+K5073*$B$6-I5073)</f>
        <v>330.81</v>
      </c>
      <c r="Q5073" s="0" t="n">
        <f aca="false">MAX(0,F5073-H5073-K5073-L5073)</f>
        <v>0</v>
      </c>
    </row>
    <row r="5074" customFormat="false" ht="15" hidden="false" customHeight="false" outlineLevel="0" collapsed="false">
      <c r="A5074" s="0" t="n">
        <f aca="false">'Profiles 8760'!A5063</f>
        <v>5061</v>
      </c>
      <c r="B5074" s="0" t="n">
        <f aca="false">'Profiles 8760'!B5063</f>
        <v>7</v>
      </c>
      <c r="C5074" s="0" t="n">
        <f aca="false">'Profiles 8760'!E5063</f>
        <v>1</v>
      </c>
      <c r="D5074" s="0" t="n">
        <f aca="false">'Profiles 8760'!F5063</f>
        <v>0</v>
      </c>
      <c r="E5074" s="0" t="n">
        <f aca="false">'Profiles 8760'!G5063</f>
        <v>0.356329</v>
      </c>
      <c r="F5074" s="0" t="n">
        <f aca="false">D5074*Assumptions!$C$11*$B$7+E5074*Assumptions!$C$12*$B$8</f>
        <v>14.5738561</v>
      </c>
      <c r="G5074" s="0" t="n">
        <f aca="false">C5074*Assumptions!$C$15</f>
        <v>200</v>
      </c>
      <c r="H5074" s="0" t="n">
        <f aca="false">MIN(F5074,G5074)</f>
        <v>14.5738561</v>
      </c>
      <c r="I5074" s="0" t="n">
        <f aca="false">IF(C5074=1,MIN(G5074-H5074,Assumptions!$C$13,P5073),0)</f>
        <v>180</v>
      </c>
      <c r="J5074" s="0" t="n">
        <f aca="false">H5074+I5074</f>
        <v>194.5738561</v>
      </c>
      <c r="K5074" s="0" t="n">
        <f aca="false">MIN(IF(C5074=1,F5074-H5074,F5074),Assumptions!$C$13,MAX(0,($B$5-P5073)/$B$6))</f>
        <v>0</v>
      </c>
      <c r="L5074" s="0" t="n">
        <f aca="false">IF(C5074=1,0,MIN(F5074-K5074,Assumptions!$C$15,MAX(0,$B$10-O5073-M5074)))</f>
        <v>0</v>
      </c>
      <c r="M5074" s="0" t="n">
        <f aca="false">'Profiles 8760'!H5063</f>
        <v>123200</v>
      </c>
      <c r="N5074" s="0" t="n">
        <f aca="false">J5074+L5074</f>
        <v>194.5738561</v>
      </c>
      <c r="O5074" s="0" t="n">
        <f aca="false">O5073+N5074</f>
        <v>476081.238177494</v>
      </c>
      <c r="P5074" s="0" t="n">
        <f aca="false">MIN($B$5,P5073+K5074*$B$6-I5074)</f>
        <v>150.81</v>
      </c>
      <c r="Q5074" s="0" t="n">
        <f aca="false">MAX(0,F5074-H5074-K5074-L5074)</f>
        <v>0</v>
      </c>
    </row>
    <row r="5075" customFormat="false" ht="15" hidden="false" customHeight="false" outlineLevel="0" collapsed="false">
      <c r="A5075" s="0" t="n">
        <f aca="false">'Profiles 8760'!A5064</f>
        <v>5062</v>
      </c>
      <c r="B5075" s="0" t="n">
        <f aca="false">'Profiles 8760'!B5064</f>
        <v>7</v>
      </c>
      <c r="C5075" s="0" t="n">
        <f aca="false">'Profiles 8760'!E5064</f>
        <v>0</v>
      </c>
      <c r="D5075" s="0" t="n">
        <f aca="false">'Profiles 8760'!F5064</f>
        <v>0</v>
      </c>
      <c r="E5075" s="0" t="n">
        <f aca="false">'Profiles 8760'!G5064</f>
        <v>0.383026</v>
      </c>
      <c r="F5075" s="0" t="n">
        <f aca="false">D5075*Assumptions!$C$11*$B$7+E5075*Assumptions!$C$12*$B$8</f>
        <v>15.6657634</v>
      </c>
      <c r="G5075" s="0" t="n">
        <f aca="false">C5075*Assumptions!$C$15</f>
        <v>0</v>
      </c>
      <c r="H5075" s="0" t="n">
        <f aca="false">MIN(F5075,G5075)</f>
        <v>0</v>
      </c>
      <c r="I5075" s="0" t="n">
        <f aca="false">IF(C5075=1,MIN(G5075-H5075,Assumptions!$C$13,P5074),0)</f>
        <v>0</v>
      </c>
      <c r="J5075" s="0" t="n">
        <f aca="false">H5075+I5075</f>
        <v>0</v>
      </c>
      <c r="K5075" s="0" t="n">
        <f aca="false">MIN(IF(C5075=1,F5075-H5075,F5075),Assumptions!$C$13,MAX(0,($B$5-P5074)/$B$6))</f>
        <v>15.6657634</v>
      </c>
      <c r="L5075" s="0" t="n">
        <f aca="false">IF(C5075=1,0,MIN(F5075-K5075,Assumptions!$C$15,MAX(0,$B$10-O5074-M5075)))</f>
        <v>0</v>
      </c>
      <c r="M5075" s="0" t="n">
        <f aca="false">'Profiles 8760'!H5064</f>
        <v>123200</v>
      </c>
      <c r="N5075" s="0" t="n">
        <f aca="false">J5075+L5075</f>
        <v>0</v>
      </c>
      <c r="O5075" s="0" t="n">
        <f aca="false">O5074+N5075</f>
        <v>476081.238177494</v>
      </c>
      <c r="P5075" s="0" t="n">
        <f aca="false">MIN($B$5,P5074+K5075*$B$6-I5075)</f>
        <v>164.38908371512</v>
      </c>
      <c r="Q5075" s="0" t="n">
        <f aca="false">MAX(0,F5075-H5075-K5075-L5075)</f>
        <v>0</v>
      </c>
    </row>
    <row r="5076" customFormat="false" ht="15" hidden="false" customHeight="false" outlineLevel="0" collapsed="false">
      <c r="A5076" s="0" t="n">
        <f aca="false">'Profiles 8760'!A5065</f>
        <v>5063</v>
      </c>
      <c r="B5076" s="0" t="n">
        <f aca="false">'Profiles 8760'!B5065</f>
        <v>7</v>
      </c>
      <c r="C5076" s="0" t="n">
        <f aca="false">'Profiles 8760'!E5065</f>
        <v>0</v>
      </c>
      <c r="D5076" s="0" t="n">
        <f aca="false">'Profiles 8760'!F5065</f>
        <v>0</v>
      </c>
      <c r="E5076" s="0" t="n">
        <f aca="false">'Profiles 8760'!G5065</f>
        <v>0.33379</v>
      </c>
      <c r="F5076" s="0" t="n">
        <f aca="false">D5076*Assumptions!$C$11*$B$7+E5076*Assumptions!$C$12*$B$8</f>
        <v>13.652011</v>
      </c>
      <c r="G5076" s="0" t="n">
        <f aca="false">C5076*Assumptions!$C$15</f>
        <v>0</v>
      </c>
      <c r="H5076" s="0" t="n">
        <f aca="false">MIN(F5076,G5076)</f>
        <v>0</v>
      </c>
      <c r="I5076" s="0" t="n">
        <f aca="false">IF(C5076=1,MIN(G5076-H5076,Assumptions!$C$13,P5075),0)</f>
        <v>0</v>
      </c>
      <c r="J5076" s="0" t="n">
        <f aca="false">H5076+I5076</f>
        <v>0</v>
      </c>
      <c r="K5076" s="0" t="n">
        <f aca="false">MIN(IF(C5076=1,F5076-H5076,F5076),Assumptions!$C$13,MAX(0,($B$5-P5075)/$B$6))</f>
        <v>13.652011</v>
      </c>
      <c r="L5076" s="0" t="n">
        <f aca="false">IF(C5076=1,0,MIN(F5076-K5076,Assumptions!$C$15,MAX(0,$B$10-O5075-M5076)))</f>
        <v>0</v>
      </c>
      <c r="M5076" s="0" t="n">
        <f aca="false">'Profiles 8760'!H5065</f>
        <v>123200</v>
      </c>
      <c r="N5076" s="0" t="n">
        <f aca="false">J5076+L5076</f>
        <v>0</v>
      </c>
      <c r="O5076" s="0" t="n">
        <f aca="false">O5075+N5076</f>
        <v>476081.238177494</v>
      </c>
      <c r="P5076" s="0" t="n">
        <f aca="false">MIN($B$5,P5075+K5076*$B$6-I5076)</f>
        <v>176.22264684992</v>
      </c>
      <c r="Q5076" s="0" t="n">
        <f aca="false">MAX(0,F5076-H5076-K5076-L5076)</f>
        <v>0</v>
      </c>
    </row>
    <row r="5077" customFormat="false" ht="15" hidden="false" customHeight="false" outlineLevel="0" collapsed="false">
      <c r="A5077" s="0" t="n">
        <f aca="false">'Profiles 8760'!A5066</f>
        <v>5064</v>
      </c>
      <c r="B5077" s="0" t="n">
        <f aca="false">'Profiles 8760'!B5066</f>
        <v>7</v>
      </c>
      <c r="C5077" s="0" t="n">
        <f aca="false">'Profiles 8760'!E5066</f>
        <v>0</v>
      </c>
      <c r="D5077" s="0" t="n">
        <f aca="false">'Profiles 8760'!F5066</f>
        <v>0</v>
      </c>
      <c r="E5077" s="0" t="n">
        <f aca="false">'Profiles 8760'!G5066</f>
        <v>0.351573</v>
      </c>
      <c r="F5077" s="0" t="n">
        <f aca="false">D5077*Assumptions!$C$11*$B$7+E5077*Assumptions!$C$12*$B$8</f>
        <v>14.3793357</v>
      </c>
      <c r="G5077" s="0" t="n">
        <f aca="false">C5077*Assumptions!$C$15</f>
        <v>0</v>
      </c>
      <c r="H5077" s="0" t="n">
        <f aca="false">MIN(F5077,G5077)</f>
        <v>0</v>
      </c>
      <c r="I5077" s="0" t="n">
        <f aca="false">IF(C5077=1,MIN(G5077-H5077,Assumptions!$C$13,P5076),0)</f>
        <v>0</v>
      </c>
      <c r="J5077" s="0" t="n">
        <f aca="false">H5077+I5077</f>
        <v>0</v>
      </c>
      <c r="K5077" s="0" t="n">
        <f aca="false">MIN(IF(C5077=1,F5077-H5077,F5077),Assumptions!$C$13,MAX(0,($B$5-P5076)/$B$6))</f>
        <v>14.3793357</v>
      </c>
      <c r="L5077" s="0" t="n">
        <f aca="false">IF(C5077=1,0,MIN(F5077-K5077,Assumptions!$C$15,MAX(0,$B$10-O5076-M5077)))</f>
        <v>0</v>
      </c>
      <c r="M5077" s="0" t="n">
        <f aca="false">'Profiles 8760'!H5066</f>
        <v>123200</v>
      </c>
      <c r="N5077" s="0" t="n">
        <f aca="false">J5077+L5077</f>
        <v>0</v>
      </c>
      <c r="O5077" s="0" t="n">
        <f aca="false">O5076+N5077</f>
        <v>476081.238177494</v>
      </c>
      <c r="P5077" s="0" t="n">
        <f aca="false">MIN($B$5,P5076+K5077*$B$6-I5077)</f>
        <v>188.68665503468</v>
      </c>
      <c r="Q5077" s="0" t="n">
        <f aca="false">MAX(0,F5077-H5077-K5077-L5077)</f>
        <v>0</v>
      </c>
    </row>
    <row r="5078" customFormat="false" ht="15" hidden="false" customHeight="false" outlineLevel="0" collapsed="false">
      <c r="A5078" s="0" t="n">
        <f aca="false">'Profiles 8760'!A5067</f>
        <v>5065</v>
      </c>
      <c r="B5078" s="0" t="n">
        <f aca="false">'Profiles 8760'!B5067</f>
        <v>7</v>
      </c>
      <c r="C5078" s="0" t="n">
        <f aca="false">'Profiles 8760'!E5067</f>
        <v>0</v>
      </c>
      <c r="D5078" s="0" t="n">
        <f aca="false">'Profiles 8760'!F5067</f>
        <v>0</v>
      </c>
      <c r="E5078" s="0" t="n">
        <f aca="false">'Profiles 8760'!G5067</f>
        <v>0.33804</v>
      </c>
      <c r="F5078" s="0" t="n">
        <f aca="false">D5078*Assumptions!$C$11*$B$7+E5078*Assumptions!$C$12*$B$8</f>
        <v>13.825836</v>
      </c>
      <c r="G5078" s="0" t="n">
        <f aca="false">C5078*Assumptions!$C$15</f>
        <v>0</v>
      </c>
      <c r="H5078" s="0" t="n">
        <f aca="false">MIN(F5078,G5078)</f>
        <v>0</v>
      </c>
      <c r="I5078" s="0" t="n">
        <f aca="false">IF(C5078=1,MIN(G5078-H5078,Assumptions!$C$13,P5077),0)</f>
        <v>0</v>
      </c>
      <c r="J5078" s="0" t="n">
        <f aca="false">H5078+I5078</f>
        <v>0</v>
      </c>
      <c r="K5078" s="0" t="n">
        <f aca="false">MIN(IF(C5078=1,F5078-H5078,F5078),Assumptions!$C$13,MAX(0,($B$5-P5077)/$B$6))</f>
        <v>13.825836</v>
      </c>
      <c r="L5078" s="0" t="n">
        <f aca="false">IF(C5078=1,0,MIN(F5078-K5078,Assumptions!$C$15,MAX(0,$B$10-O5077-M5078)))</f>
        <v>0</v>
      </c>
      <c r="M5078" s="0" t="n">
        <f aca="false">'Profiles 8760'!H5067</f>
        <v>123200</v>
      </c>
      <c r="N5078" s="0" t="n">
        <f aca="false">J5078+L5078</f>
        <v>0</v>
      </c>
      <c r="O5078" s="0" t="n">
        <f aca="false">O5077+N5078</f>
        <v>476081.238177494</v>
      </c>
      <c r="P5078" s="0" t="n">
        <f aca="false">MIN($B$5,P5077+K5078*$B$6-I5078)</f>
        <v>200.67088967948</v>
      </c>
      <c r="Q5078" s="0" t="n">
        <f aca="false">MAX(0,F5078-H5078-K5078-L5078)</f>
        <v>0</v>
      </c>
    </row>
    <row r="5079" customFormat="false" ht="15" hidden="false" customHeight="false" outlineLevel="0" collapsed="false">
      <c r="A5079" s="0" t="n">
        <f aca="false">'Profiles 8760'!A5068</f>
        <v>5066</v>
      </c>
      <c r="B5079" s="0" t="n">
        <f aca="false">'Profiles 8760'!B5068</f>
        <v>7</v>
      </c>
      <c r="C5079" s="0" t="n">
        <f aca="false">'Profiles 8760'!E5068</f>
        <v>0</v>
      </c>
      <c r="D5079" s="0" t="n">
        <f aca="false">'Profiles 8760'!F5068</f>
        <v>0</v>
      </c>
      <c r="E5079" s="0" t="n">
        <f aca="false">'Profiles 8760'!G5068</f>
        <v>0.310752</v>
      </c>
      <c r="F5079" s="0" t="n">
        <f aca="false">D5079*Assumptions!$C$11*$B$7+E5079*Assumptions!$C$12*$B$8</f>
        <v>12.7097568</v>
      </c>
      <c r="G5079" s="0" t="n">
        <f aca="false">C5079*Assumptions!$C$15</f>
        <v>0</v>
      </c>
      <c r="H5079" s="0" t="n">
        <f aca="false">MIN(F5079,G5079)</f>
        <v>0</v>
      </c>
      <c r="I5079" s="0" t="n">
        <f aca="false">IF(C5079=1,MIN(G5079-H5079,Assumptions!$C$13,P5078),0)</f>
        <v>0</v>
      </c>
      <c r="J5079" s="0" t="n">
        <f aca="false">H5079+I5079</f>
        <v>0</v>
      </c>
      <c r="K5079" s="0" t="n">
        <f aca="false">MIN(IF(C5079=1,F5079-H5079,F5079),Assumptions!$C$13,MAX(0,($B$5-P5078)/$B$6))</f>
        <v>12.7097568</v>
      </c>
      <c r="L5079" s="0" t="n">
        <f aca="false">IF(C5079=1,0,MIN(F5079-K5079,Assumptions!$C$15,MAX(0,$B$10-O5078-M5079)))</f>
        <v>0</v>
      </c>
      <c r="M5079" s="0" t="n">
        <f aca="false">'Profiles 8760'!H5068</f>
        <v>123200</v>
      </c>
      <c r="N5079" s="0" t="n">
        <f aca="false">J5079+L5079</f>
        <v>0</v>
      </c>
      <c r="O5079" s="0" t="n">
        <f aca="false">O5078+N5079</f>
        <v>476081.238177494</v>
      </c>
      <c r="P5079" s="0" t="n">
        <f aca="false">MIN($B$5,P5078+K5079*$B$6-I5079)</f>
        <v>211.68770687372</v>
      </c>
      <c r="Q5079" s="0" t="n">
        <f aca="false">MAX(0,F5079-H5079-K5079-L5079)</f>
        <v>0</v>
      </c>
    </row>
    <row r="5080" customFormat="false" ht="15" hidden="false" customHeight="false" outlineLevel="0" collapsed="false">
      <c r="A5080" s="0" t="n">
        <f aca="false">'Profiles 8760'!A5069</f>
        <v>5067</v>
      </c>
      <c r="B5080" s="0" t="n">
        <f aca="false">'Profiles 8760'!B5069</f>
        <v>7</v>
      </c>
      <c r="C5080" s="0" t="n">
        <f aca="false">'Profiles 8760'!E5069</f>
        <v>0</v>
      </c>
      <c r="D5080" s="0" t="n">
        <f aca="false">'Profiles 8760'!F5069</f>
        <v>0</v>
      </c>
      <c r="E5080" s="0" t="n">
        <f aca="false">'Profiles 8760'!G5069</f>
        <v>0.42005</v>
      </c>
      <c r="F5080" s="0" t="n">
        <f aca="false">D5080*Assumptions!$C$11*$B$7+E5080*Assumptions!$C$12*$B$8</f>
        <v>17.180045</v>
      </c>
      <c r="G5080" s="0" t="n">
        <f aca="false">C5080*Assumptions!$C$15</f>
        <v>0</v>
      </c>
      <c r="H5080" s="0" t="n">
        <f aca="false">MIN(F5080,G5080)</f>
        <v>0</v>
      </c>
      <c r="I5080" s="0" t="n">
        <f aca="false">IF(C5080=1,MIN(G5080-H5080,Assumptions!$C$13,P5079),0)</f>
        <v>0</v>
      </c>
      <c r="J5080" s="0" t="n">
        <f aca="false">H5080+I5080</f>
        <v>0</v>
      </c>
      <c r="K5080" s="0" t="n">
        <f aca="false">MIN(IF(C5080=1,F5080-H5080,F5080),Assumptions!$C$13,MAX(0,($B$5-P5079)/$B$6))</f>
        <v>17.180045</v>
      </c>
      <c r="L5080" s="0" t="n">
        <f aca="false">IF(C5080=1,0,MIN(F5080-K5080,Assumptions!$C$15,MAX(0,$B$10-O5079-M5080)))</f>
        <v>0</v>
      </c>
      <c r="M5080" s="0" t="n">
        <f aca="false">'Profiles 8760'!H5069</f>
        <v>123200</v>
      </c>
      <c r="N5080" s="0" t="n">
        <f aca="false">J5080+L5080</f>
        <v>0</v>
      </c>
      <c r="O5080" s="0" t="n">
        <f aca="false">O5079+N5080</f>
        <v>476081.238177494</v>
      </c>
      <c r="P5080" s="0" t="n">
        <f aca="false">MIN($B$5,P5079+K5080*$B$6-I5080)</f>
        <v>226.57936987972</v>
      </c>
      <c r="Q5080" s="0" t="n">
        <f aca="false">MAX(0,F5080-H5080-K5080-L5080)</f>
        <v>0</v>
      </c>
    </row>
    <row r="5081" customFormat="false" ht="15" hidden="false" customHeight="false" outlineLevel="0" collapsed="false">
      <c r="A5081" s="0" t="n">
        <f aca="false">'Profiles 8760'!A5070</f>
        <v>5068</v>
      </c>
      <c r="B5081" s="0" t="n">
        <f aca="false">'Profiles 8760'!B5070</f>
        <v>7</v>
      </c>
      <c r="C5081" s="0" t="n">
        <f aca="false">'Profiles 8760'!E5070</f>
        <v>0</v>
      </c>
      <c r="D5081" s="0" t="n">
        <f aca="false">'Profiles 8760'!F5070</f>
        <v>0</v>
      </c>
      <c r="E5081" s="0" t="n">
        <f aca="false">'Profiles 8760'!G5070</f>
        <v>0.276092</v>
      </c>
      <c r="F5081" s="0" t="n">
        <f aca="false">D5081*Assumptions!$C$11*$B$7+E5081*Assumptions!$C$12*$B$8</f>
        <v>11.2921628</v>
      </c>
      <c r="G5081" s="0" t="n">
        <f aca="false">C5081*Assumptions!$C$15</f>
        <v>0</v>
      </c>
      <c r="H5081" s="0" t="n">
        <f aca="false">MIN(F5081,G5081)</f>
        <v>0</v>
      </c>
      <c r="I5081" s="0" t="n">
        <f aca="false">IF(C5081=1,MIN(G5081-H5081,Assumptions!$C$13,P5080),0)</f>
        <v>0</v>
      </c>
      <c r="J5081" s="0" t="n">
        <f aca="false">H5081+I5081</f>
        <v>0</v>
      </c>
      <c r="K5081" s="0" t="n">
        <f aca="false">MIN(IF(C5081=1,F5081-H5081,F5081),Assumptions!$C$13,MAX(0,($B$5-P5080)/$B$6))</f>
        <v>11.2921628</v>
      </c>
      <c r="L5081" s="0" t="n">
        <f aca="false">IF(C5081=1,0,MIN(F5081-K5081,Assumptions!$C$15,MAX(0,$B$10-O5080-M5081)))</f>
        <v>0</v>
      </c>
      <c r="M5081" s="0" t="n">
        <f aca="false">'Profiles 8760'!H5070</f>
        <v>123200</v>
      </c>
      <c r="N5081" s="0" t="n">
        <f aca="false">J5081+L5081</f>
        <v>0</v>
      </c>
      <c r="O5081" s="0" t="n">
        <f aca="false">O5080+N5081</f>
        <v>476081.238177494</v>
      </c>
      <c r="P5081" s="0" t="n">
        <f aca="false">MIN($B$5,P5080+K5081*$B$6-I5081)</f>
        <v>236.36741659476</v>
      </c>
      <c r="Q5081" s="0" t="n">
        <f aca="false">MAX(0,F5081-H5081-K5081-L5081)</f>
        <v>0</v>
      </c>
    </row>
    <row r="5082" customFormat="false" ht="15" hidden="false" customHeight="false" outlineLevel="0" collapsed="false">
      <c r="A5082" s="0" t="n">
        <f aca="false">'Profiles 8760'!A5071</f>
        <v>5069</v>
      </c>
      <c r="B5082" s="0" t="n">
        <f aca="false">'Profiles 8760'!B5071</f>
        <v>7</v>
      </c>
      <c r="C5082" s="0" t="n">
        <f aca="false">'Profiles 8760'!E5071</f>
        <v>0</v>
      </c>
      <c r="D5082" s="0" t="n">
        <f aca="false">'Profiles 8760'!F5071</f>
        <v>0</v>
      </c>
      <c r="E5082" s="0" t="n">
        <f aca="false">'Profiles 8760'!G5071</f>
        <v>0.256364</v>
      </c>
      <c r="F5082" s="0" t="n">
        <f aca="false">D5082*Assumptions!$C$11*$B$7+E5082*Assumptions!$C$12*$B$8</f>
        <v>10.4852876</v>
      </c>
      <c r="G5082" s="0" t="n">
        <f aca="false">C5082*Assumptions!$C$15</f>
        <v>0</v>
      </c>
      <c r="H5082" s="0" t="n">
        <f aca="false">MIN(F5082,G5082)</f>
        <v>0</v>
      </c>
      <c r="I5082" s="0" t="n">
        <f aca="false">IF(C5082=1,MIN(G5082-H5082,Assumptions!$C$13,P5081),0)</f>
        <v>0</v>
      </c>
      <c r="J5082" s="0" t="n">
        <f aca="false">H5082+I5082</f>
        <v>0</v>
      </c>
      <c r="K5082" s="0" t="n">
        <f aca="false">MIN(IF(C5082=1,F5082-H5082,F5082),Assumptions!$C$13,MAX(0,($B$5-P5081)/$B$6))</f>
        <v>10.4852876</v>
      </c>
      <c r="L5082" s="0" t="n">
        <f aca="false">IF(C5082=1,0,MIN(F5082-K5082,Assumptions!$C$15,MAX(0,$B$10-O5081-M5082)))</f>
        <v>0</v>
      </c>
      <c r="M5082" s="0" t="n">
        <f aca="false">'Profiles 8760'!H5071</f>
        <v>123200</v>
      </c>
      <c r="N5082" s="0" t="n">
        <f aca="false">J5082+L5082</f>
        <v>0</v>
      </c>
      <c r="O5082" s="0" t="n">
        <f aca="false">O5081+N5082</f>
        <v>476081.238177494</v>
      </c>
      <c r="P5082" s="0" t="n">
        <f aca="false">MIN($B$5,P5081+K5082*$B$6-I5082)</f>
        <v>245.45606388644</v>
      </c>
      <c r="Q5082" s="0" t="n">
        <f aca="false">MAX(0,F5082-H5082-K5082-L5082)</f>
        <v>0</v>
      </c>
    </row>
    <row r="5083" customFormat="false" ht="15" hidden="false" customHeight="false" outlineLevel="0" collapsed="false">
      <c r="A5083" s="0" t="n">
        <f aca="false">'Profiles 8760'!A5072</f>
        <v>5070</v>
      </c>
      <c r="B5083" s="0" t="n">
        <f aca="false">'Profiles 8760'!B5072</f>
        <v>7</v>
      </c>
      <c r="C5083" s="0" t="n">
        <f aca="false">'Profiles 8760'!E5072</f>
        <v>0</v>
      </c>
      <c r="D5083" s="0" t="n">
        <f aca="false">'Profiles 8760'!F5072</f>
        <v>0</v>
      </c>
      <c r="E5083" s="0" t="n">
        <f aca="false">'Profiles 8760'!G5072</f>
        <v>0.30492</v>
      </c>
      <c r="F5083" s="0" t="n">
        <f aca="false">D5083*Assumptions!$C$11*$B$7+E5083*Assumptions!$C$12*$B$8</f>
        <v>12.471228</v>
      </c>
      <c r="G5083" s="0" t="n">
        <f aca="false">C5083*Assumptions!$C$15</f>
        <v>0</v>
      </c>
      <c r="H5083" s="0" t="n">
        <f aca="false">MIN(F5083,G5083)</f>
        <v>0</v>
      </c>
      <c r="I5083" s="0" t="n">
        <f aca="false">IF(C5083=1,MIN(G5083-H5083,Assumptions!$C$13,P5082),0)</f>
        <v>0</v>
      </c>
      <c r="J5083" s="0" t="n">
        <f aca="false">H5083+I5083</f>
        <v>0</v>
      </c>
      <c r="K5083" s="0" t="n">
        <f aca="false">MIN(IF(C5083=1,F5083-H5083,F5083),Assumptions!$C$13,MAX(0,($B$5-P5082)/$B$6))</f>
        <v>12.471228</v>
      </c>
      <c r="L5083" s="0" t="n">
        <f aca="false">IF(C5083=1,0,MIN(F5083-K5083,Assumptions!$C$15,MAX(0,$B$10-O5082-M5083)))</f>
        <v>0</v>
      </c>
      <c r="M5083" s="0" t="n">
        <f aca="false">'Profiles 8760'!H5072</f>
        <v>123200</v>
      </c>
      <c r="N5083" s="0" t="n">
        <f aca="false">J5083+L5083</f>
        <v>0</v>
      </c>
      <c r="O5083" s="0" t="n">
        <f aca="false">O5082+N5083</f>
        <v>476081.238177494</v>
      </c>
      <c r="P5083" s="0" t="n">
        <f aca="false">MIN($B$5,P5082+K5083*$B$6-I5083)</f>
        <v>256.26612431684</v>
      </c>
      <c r="Q5083" s="0" t="n">
        <f aca="false">MAX(0,F5083-H5083-K5083-L5083)</f>
        <v>0</v>
      </c>
    </row>
    <row r="5084" customFormat="false" ht="15" hidden="false" customHeight="false" outlineLevel="0" collapsed="false">
      <c r="A5084" s="0" t="n">
        <f aca="false">'Profiles 8760'!A5073</f>
        <v>5071</v>
      </c>
      <c r="B5084" s="0" t="n">
        <f aca="false">'Profiles 8760'!B5073</f>
        <v>7</v>
      </c>
      <c r="C5084" s="0" t="n">
        <f aca="false">'Profiles 8760'!E5073</f>
        <v>0</v>
      </c>
      <c r="D5084" s="0" t="n">
        <f aca="false">'Profiles 8760'!F5073</f>
        <v>0.08483</v>
      </c>
      <c r="E5084" s="0" t="n">
        <f aca="false">'Profiles 8760'!G5073</f>
        <v>0.38794</v>
      </c>
      <c r="F5084" s="0" t="n">
        <f aca="false">D5084*Assumptions!$C$11*$B$7+E5084*Assumptions!$C$12*$B$8</f>
        <v>40.36565</v>
      </c>
      <c r="G5084" s="0" t="n">
        <f aca="false">C5084*Assumptions!$C$15</f>
        <v>0</v>
      </c>
      <c r="H5084" s="0" t="n">
        <f aca="false">MIN(F5084,G5084)</f>
        <v>0</v>
      </c>
      <c r="I5084" s="0" t="n">
        <f aca="false">IF(C5084=1,MIN(G5084-H5084,Assumptions!$C$13,P5083),0)</f>
        <v>0</v>
      </c>
      <c r="J5084" s="0" t="n">
        <f aca="false">H5084+I5084</f>
        <v>0</v>
      </c>
      <c r="K5084" s="0" t="n">
        <f aca="false">MIN(IF(C5084=1,F5084-H5084,F5084),Assumptions!$C$13,MAX(0,($B$5-P5083)/$B$6))</f>
        <v>40.36565</v>
      </c>
      <c r="L5084" s="0" t="n">
        <f aca="false">IF(C5084=1,0,MIN(F5084-K5084,Assumptions!$C$15,MAX(0,$B$10-O5083-M5084)))</f>
        <v>0</v>
      </c>
      <c r="M5084" s="0" t="n">
        <f aca="false">'Profiles 8760'!H5073</f>
        <v>123200</v>
      </c>
      <c r="N5084" s="0" t="n">
        <f aca="false">J5084+L5084</f>
        <v>0</v>
      </c>
      <c r="O5084" s="0" t="n">
        <f aca="false">O5083+N5084</f>
        <v>476081.238177494</v>
      </c>
      <c r="P5084" s="0" t="n">
        <f aca="false">MIN($B$5,P5083+K5084*$B$6-I5084)</f>
        <v>291.25506973684</v>
      </c>
      <c r="Q5084" s="0" t="n">
        <f aca="false">MAX(0,F5084-H5084-K5084-L5084)</f>
        <v>0</v>
      </c>
    </row>
    <row r="5085" customFormat="false" ht="15" hidden="false" customHeight="false" outlineLevel="0" collapsed="false">
      <c r="A5085" s="0" t="n">
        <f aca="false">'Profiles 8760'!A5074</f>
        <v>5072</v>
      </c>
      <c r="B5085" s="0" t="n">
        <f aca="false">'Profiles 8760'!B5074</f>
        <v>7</v>
      </c>
      <c r="C5085" s="0" t="n">
        <f aca="false">'Profiles 8760'!E5074</f>
        <v>1</v>
      </c>
      <c r="D5085" s="0" t="n">
        <f aca="false">'Profiles 8760'!F5074</f>
        <v>0.272774</v>
      </c>
      <c r="E5085" s="0" t="n">
        <f aca="false">'Profiles 8760'!G5074</f>
        <v>0.454237</v>
      </c>
      <c r="F5085" s="0" t="n">
        <f aca="false">D5085*Assumptions!$C$11*$B$7+E5085*Assumptions!$C$12*$B$8</f>
        <v>97.3554245</v>
      </c>
      <c r="G5085" s="0" t="n">
        <f aca="false">C5085*Assumptions!$C$15</f>
        <v>200</v>
      </c>
      <c r="H5085" s="0" t="n">
        <f aca="false">MIN(F5085,G5085)</f>
        <v>97.3554245</v>
      </c>
      <c r="I5085" s="0" t="n">
        <f aca="false">IF(C5085=1,MIN(G5085-H5085,Assumptions!$C$13,P5084),0)</f>
        <v>102.6445755</v>
      </c>
      <c r="J5085" s="0" t="n">
        <f aca="false">H5085+I5085</f>
        <v>200</v>
      </c>
      <c r="K5085" s="0" t="n">
        <f aca="false">MIN(IF(C5085=1,F5085-H5085,F5085),Assumptions!$C$13,MAX(0,($B$5-P5084)/$B$6))</f>
        <v>0</v>
      </c>
      <c r="L5085" s="0" t="n">
        <f aca="false">IF(C5085=1,0,MIN(F5085-K5085,Assumptions!$C$15,MAX(0,$B$10-O5084-M5085)))</f>
        <v>0</v>
      </c>
      <c r="M5085" s="0" t="n">
        <f aca="false">'Profiles 8760'!H5074</f>
        <v>123000</v>
      </c>
      <c r="N5085" s="0" t="n">
        <f aca="false">J5085+L5085</f>
        <v>200</v>
      </c>
      <c r="O5085" s="0" t="n">
        <f aca="false">O5084+N5085</f>
        <v>476281.238177494</v>
      </c>
      <c r="P5085" s="0" t="n">
        <f aca="false">MIN($B$5,P5084+K5085*$B$6-I5085)</f>
        <v>188.61049423684</v>
      </c>
      <c r="Q5085" s="0" t="n">
        <f aca="false">MAX(0,F5085-H5085-K5085-L5085)</f>
        <v>0</v>
      </c>
    </row>
    <row r="5086" customFormat="false" ht="15" hidden="false" customHeight="false" outlineLevel="0" collapsed="false">
      <c r="A5086" s="0" t="n">
        <f aca="false">'Profiles 8760'!A5075</f>
        <v>5073</v>
      </c>
      <c r="B5086" s="0" t="n">
        <f aca="false">'Profiles 8760'!B5075</f>
        <v>7</v>
      </c>
      <c r="C5086" s="0" t="n">
        <f aca="false">'Profiles 8760'!E5075</f>
        <v>1</v>
      </c>
      <c r="D5086" s="0" t="n">
        <f aca="false">'Profiles 8760'!F5075</f>
        <v>0.481895</v>
      </c>
      <c r="E5086" s="0" t="n">
        <f aca="false">'Profiles 8760'!G5075</f>
        <v>0.546131</v>
      </c>
      <c r="F5086" s="0" t="n">
        <f aca="false">D5086*Assumptions!$C$11*$B$7+E5086*Assumptions!$C$12*$B$8</f>
        <v>161.5080339</v>
      </c>
      <c r="G5086" s="0" t="n">
        <f aca="false">C5086*Assumptions!$C$15</f>
        <v>200</v>
      </c>
      <c r="H5086" s="0" t="n">
        <f aca="false">MIN(F5086,G5086)</f>
        <v>161.5080339</v>
      </c>
      <c r="I5086" s="0" t="n">
        <f aca="false">IF(C5086=1,MIN(G5086-H5086,Assumptions!$C$13,P5085),0)</f>
        <v>38.4919661</v>
      </c>
      <c r="J5086" s="0" t="n">
        <f aca="false">H5086+I5086</f>
        <v>200</v>
      </c>
      <c r="K5086" s="0" t="n">
        <f aca="false">MIN(IF(C5086=1,F5086-H5086,F5086),Assumptions!$C$13,MAX(0,($B$5-P5085)/$B$6))</f>
        <v>0</v>
      </c>
      <c r="L5086" s="0" t="n">
        <f aca="false">IF(C5086=1,0,MIN(F5086-K5086,Assumptions!$C$15,MAX(0,$B$10-O5085-M5086)))</f>
        <v>0</v>
      </c>
      <c r="M5086" s="0" t="n">
        <f aca="false">'Profiles 8760'!H5075</f>
        <v>122800</v>
      </c>
      <c r="N5086" s="0" t="n">
        <f aca="false">J5086+L5086</f>
        <v>200</v>
      </c>
      <c r="O5086" s="0" t="n">
        <f aca="false">O5085+N5086</f>
        <v>476481.238177494</v>
      </c>
      <c r="P5086" s="0" t="n">
        <f aca="false">MIN($B$5,P5085+K5086*$B$6-I5086)</f>
        <v>150.11852813684</v>
      </c>
      <c r="Q5086" s="0" t="n">
        <f aca="false">MAX(0,F5086-H5086-K5086-L5086)</f>
        <v>0</v>
      </c>
    </row>
    <row r="5087" customFormat="false" ht="15" hidden="false" customHeight="false" outlineLevel="0" collapsed="false">
      <c r="A5087" s="0" t="n">
        <f aca="false">'Profiles 8760'!A5076</f>
        <v>5074</v>
      </c>
      <c r="B5087" s="0" t="n">
        <f aca="false">'Profiles 8760'!B5076</f>
        <v>7</v>
      </c>
      <c r="C5087" s="0" t="n">
        <f aca="false">'Profiles 8760'!E5076</f>
        <v>0</v>
      </c>
      <c r="D5087" s="0" t="n">
        <f aca="false">'Profiles 8760'!F5076</f>
        <v>0.679059</v>
      </c>
      <c r="E5087" s="0" t="n">
        <f aca="false">'Profiles 8760'!G5076</f>
        <v>0.428852</v>
      </c>
      <c r="F5087" s="0" t="n">
        <f aca="false">D5087*Assumptions!$C$11*$B$7+E5087*Assumptions!$C$12*$B$8</f>
        <v>213.652286</v>
      </c>
      <c r="G5087" s="0" t="n">
        <f aca="false">C5087*Assumptions!$C$15</f>
        <v>0</v>
      </c>
      <c r="H5087" s="0" t="n">
        <f aca="false">MIN(F5087,G5087)</f>
        <v>0</v>
      </c>
      <c r="I5087" s="0" t="n">
        <f aca="false">IF(C5087=1,MIN(G5087-H5087,Assumptions!$C$13,P5086),0)</f>
        <v>0</v>
      </c>
      <c r="J5087" s="0" t="n">
        <f aca="false">H5087+I5087</f>
        <v>0</v>
      </c>
      <c r="K5087" s="0" t="n">
        <f aca="false">MIN(IF(C5087=1,F5087-H5087,F5087),Assumptions!$C$13,MAX(0,($B$5-P5086)/$B$6))</f>
        <v>180</v>
      </c>
      <c r="L5087" s="0" t="n">
        <f aca="false">IF(C5087=1,0,MIN(F5087-K5087,Assumptions!$C$15,MAX(0,$B$10-O5086-M5087)))</f>
        <v>33.652286</v>
      </c>
      <c r="M5087" s="0" t="n">
        <f aca="false">'Profiles 8760'!H5076</f>
        <v>122800</v>
      </c>
      <c r="N5087" s="0" t="n">
        <f aca="false">J5087+L5087</f>
        <v>33.652286</v>
      </c>
      <c r="O5087" s="0" t="n">
        <f aca="false">O5086+N5087</f>
        <v>476514.890463494</v>
      </c>
      <c r="P5087" s="0" t="n">
        <f aca="false">MIN($B$5,P5086+K5087*$B$6-I5087)</f>
        <v>306.14252813684</v>
      </c>
      <c r="Q5087" s="0" t="n">
        <f aca="false">MAX(0,F5087-H5087-K5087-L5087)</f>
        <v>0</v>
      </c>
    </row>
    <row r="5088" customFormat="false" ht="15" hidden="false" customHeight="false" outlineLevel="0" collapsed="false">
      <c r="A5088" s="0" t="n">
        <f aca="false">'Profiles 8760'!A5077</f>
        <v>5075</v>
      </c>
      <c r="B5088" s="0" t="n">
        <f aca="false">'Profiles 8760'!B5077</f>
        <v>7</v>
      </c>
      <c r="C5088" s="0" t="n">
        <f aca="false">'Profiles 8760'!E5077</f>
        <v>0</v>
      </c>
      <c r="D5088" s="0" t="n">
        <f aca="false">'Profiles 8760'!F5077</f>
        <v>0.839033</v>
      </c>
      <c r="E5088" s="0" t="n">
        <f aca="false">'Profiles 8760'!G5077</f>
        <v>0.595929</v>
      </c>
      <c r="F5088" s="0" t="n">
        <f aca="false">D5088*Assumptions!$C$11*$B$7+E5088*Assumptions!$C$12*$B$8</f>
        <v>266.6862265</v>
      </c>
      <c r="G5088" s="0" t="n">
        <f aca="false">C5088*Assumptions!$C$15</f>
        <v>0</v>
      </c>
      <c r="H5088" s="0" t="n">
        <f aca="false">MIN(F5088,G5088)</f>
        <v>0</v>
      </c>
      <c r="I5088" s="0" t="n">
        <f aca="false">IF(C5088=1,MIN(G5088-H5088,Assumptions!$C$13,P5087),0)</f>
        <v>0</v>
      </c>
      <c r="J5088" s="0" t="n">
        <f aca="false">H5088+I5088</f>
        <v>0</v>
      </c>
      <c r="K5088" s="0" t="n">
        <f aca="false">MIN(IF(C5088=1,F5088-H5088,F5088),Assumptions!$C$13,MAX(0,($B$5-P5087)/$B$6))</f>
        <v>180</v>
      </c>
      <c r="L5088" s="0" t="n">
        <f aca="false">IF(C5088=1,0,MIN(F5088-K5088,Assumptions!$C$15,MAX(0,$B$10-O5087-M5088)))</f>
        <v>86.6862265</v>
      </c>
      <c r="M5088" s="0" t="n">
        <f aca="false">'Profiles 8760'!H5077</f>
        <v>122800</v>
      </c>
      <c r="N5088" s="0" t="n">
        <f aca="false">J5088+L5088</f>
        <v>86.6862265</v>
      </c>
      <c r="O5088" s="0" t="n">
        <f aca="false">O5087+N5088</f>
        <v>476601.576689994</v>
      </c>
      <c r="P5088" s="0" t="n">
        <f aca="false">MIN($B$5,P5087+K5088*$B$6-I5088)</f>
        <v>462.16652813684</v>
      </c>
      <c r="Q5088" s="0" t="n">
        <f aca="false">MAX(0,F5088-H5088-K5088-L5088)</f>
        <v>0</v>
      </c>
    </row>
    <row r="5089" customFormat="false" ht="15" hidden="false" customHeight="false" outlineLevel="0" collapsed="false">
      <c r="A5089" s="0" t="n">
        <f aca="false">'Profiles 8760'!A5078</f>
        <v>5076</v>
      </c>
      <c r="B5089" s="0" t="n">
        <f aca="false">'Profiles 8760'!B5078</f>
        <v>7</v>
      </c>
      <c r="C5089" s="0" t="n">
        <f aca="false">'Profiles 8760'!E5078</f>
        <v>0</v>
      </c>
      <c r="D5089" s="0" t="n">
        <f aca="false">'Profiles 8760'!F5078</f>
        <v>0.942928</v>
      </c>
      <c r="E5089" s="0" t="n">
        <f aca="false">'Profiles 8760'!G5078</f>
        <v>0.801402</v>
      </c>
      <c r="F5089" s="0" t="n">
        <f aca="false">D5089*Assumptions!$C$11*$B$7+E5089*Assumptions!$C$12*$B$8</f>
        <v>305.0949482</v>
      </c>
      <c r="G5089" s="0" t="n">
        <f aca="false">C5089*Assumptions!$C$15</f>
        <v>0</v>
      </c>
      <c r="H5089" s="0" t="n">
        <f aca="false">MIN(F5089,G5089)</f>
        <v>0</v>
      </c>
      <c r="I5089" s="0" t="n">
        <f aca="false">IF(C5089=1,MIN(G5089-H5089,Assumptions!$C$13,P5088),0)</f>
        <v>0</v>
      </c>
      <c r="J5089" s="0" t="n">
        <f aca="false">H5089+I5089</f>
        <v>0</v>
      </c>
      <c r="K5089" s="0" t="n">
        <f aca="false">MIN(IF(C5089=1,F5089-H5089,F5089),Assumptions!$C$13,MAX(0,($B$5-P5088)/$B$6))</f>
        <v>56.1184493114443</v>
      </c>
      <c r="L5089" s="0" t="n">
        <f aca="false">IF(C5089=1,0,MIN(F5089-K5089,Assumptions!$C$15,MAX(0,$B$10-O5088-M5089)))</f>
        <v>200</v>
      </c>
      <c r="M5089" s="0" t="n">
        <f aca="false">'Profiles 8760'!H5078</f>
        <v>122800</v>
      </c>
      <c r="N5089" s="0" t="n">
        <f aca="false">J5089+L5089</f>
        <v>200</v>
      </c>
      <c r="O5089" s="0" t="n">
        <f aca="false">O5088+N5089</f>
        <v>476801.576689994</v>
      </c>
      <c r="P5089" s="0" t="n">
        <f aca="false">MIN($B$5,P5088+K5089*$B$6-I5089)</f>
        <v>510.81</v>
      </c>
      <c r="Q5089" s="0" t="n">
        <f aca="false">MAX(0,F5089-H5089-K5089-L5089)</f>
        <v>48.9764988885556</v>
      </c>
    </row>
    <row r="5090" customFormat="false" ht="15" hidden="false" customHeight="false" outlineLevel="0" collapsed="false">
      <c r="A5090" s="0" t="n">
        <f aca="false">'Profiles 8760'!A5079</f>
        <v>5077</v>
      </c>
      <c r="B5090" s="0" t="n">
        <f aca="false">'Profiles 8760'!B5079</f>
        <v>7</v>
      </c>
      <c r="C5090" s="0" t="n">
        <f aca="false">'Profiles 8760'!E5079</f>
        <v>0</v>
      </c>
      <c r="D5090" s="0" t="n">
        <f aca="false">'Profiles 8760'!F5079</f>
        <v>0.978907</v>
      </c>
      <c r="E5090" s="0" t="n">
        <f aca="false">'Profiles 8760'!G5079</f>
        <v>0.825016</v>
      </c>
      <c r="F5090" s="0" t="n">
        <f aca="false">D5090*Assumptions!$C$11*$B$7+E5090*Assumptions!$C$12*$B$8</f>
        <v>316.451496</v>
      </c>
      <c r="G5090" s="0" t="n">
        <f aca="false">C5090*Assumptions!$C$15</f>
        <v>0</v>
      </c>
      <c r="H5090" s="0" t="n">
        <f aca="false">MIN(F5090,G5090)</f>
        <v>0</v>
      </c>
      <c r="I5090" s="0" t="n">
        <f aca="false">IF(C5090=1,MIN(G5090-H5090,Assumptions!$C$13,P5089),0)</f>
        <v>0</v>
      </c>
      <c r="J5090" s="0" t="n">
        <f aca="false">H5090+I5090</f>
        <v>0</v>
      </c>
      <c r="K5090" s="0" t="n">
        <f aca="false">MIN(IF(C5090=1,F5090-H5090,F5090),Assumptions!$C$13,MAX(0,($B$5-P5089)/$B$6))</f>
        <v>0</v>
      </c>
      <c r="L5090" s="0" t="n">
        <f aca="false">IF(C5090=1,0,MIN(F5090-K5090,Assumptions!$C$15,MAX(0,$B$10-O5089-M5090)))</f>
        <v>200</v>
      </c>
      <c r="M5090" s="0" t="n">
        <f aca="false">'Profiles 8760'!H5079</f>
        <v>122800</v>
      </c>
      <c r="N5090" s="0" t="n">
        <f aca="false">J5090+L5090</f>
        <v>200</v>
      </c>
      <c r="O5090" s="0" t="n">
        <f aca="false">O5089+N5090</f>
        <v>477001.576689994</v>
      </c>
      <c r="P5090" s="0" t="n">
        <f aca="false">MIN($B$5,P5089+K5090*$B$6-I5090)</f>
        <v>510.81</v>
      </c>
      <c r="Q5090" s="0" t="n">
        <f aca="false">MAX(0,F5090-H5090-K5090-L5090)</f>
        <v>116.451496</v>
      </c>
    </row>
    <row r="5091" customFormat="false" ht="15" hidden="false" customHeight="false" outlineLevel="0" collapsed="false">
      <c r="A5091" s="0" t="n">
        <f aca="false">'Profiles 8760'!A5080</f>
        <v>5078</v>
      </c>
      <c r="B5091" s="0" t="n">
        <f aca="false">'Profiles 8760'!B5080</f>
        <v>7</v>
      </c>
      <c r="C5091" s="0" t="n">
        <f aca="false">'Profiles 8760'!E5080</f>
        <v>0</v>
      </c>
      <c r="D5091" s="0" t="n">
        <f aca="false">'Profiles 8760'!F5080</f>
        <v>0.942928</v>
      </c>
      <c r="E5091" s="0" t="n">
        <f aca="false">'Profiles 8760'!G5080</f>
        <v>0.84242</v>
      </c>
      <c r="F5091" s="0" t="n">
        <f aca="false">D5091*Assumptions!$C$11*$B$7+E5091*Assumptions!$C$12*$B$8</f>
        <v>306.7725844</v>
      </c>
      <c r="G5091" s="0" t="n">
        <f aca="false">C5091*Assumptions!$C$15</f>
        <v>0</v>
      </c>
      <c r="H5091" s="0" t="n">
        <f aca="false">MIN(F5091,G5091)</f>
        <v>0</v>
      </c>
      <c r="I5091" s="0" t="n">
        <f aca="false">IF(C5091=1,MIN(G5091-H5091,Assumptions!$C$13,P5090),0)</f>
        <v>0</v>
      </c>
      <c r="J5091" s="0" t="n">
        <f aca="false">H5091+I5091</f>
        <v>0</v>
      </c>
      <c r="K5091" s="0" t="n">
        <f aca="false">MIN(IF(C5091=1,F5091-H5091,F5091),Assumptions!$C$13,MAX(0,($B$5-P5090)/$B$6))</f>
        <v>0</v>
      </c>
      <c r="L5091" s="0" t="n">
        <f aca="false">IF(C5091=1,0,MIN(F5091-K5091,Assumptions!$C$15,MAX(0,$B$10-O5090-M5091)))</f>
        <v>200</v>
      </c>
      <c r="M5091" s="0" t="n">
        <f aca="false">'Profiles 8760'!H5080</f>
        <v>122800</v>
      </c>
      <c r="N5091" s="0" t="n">
        <f aca="false">J5091+L5091</f>
        <v>200</v>
      </c>
      <c r="O5091" s="0" t="n">
        <f aca="false">O5090+N5091</f>
        <v>477201.576689994</v>
      </c>
      <c r="P5091" s="0" t="n">
        <f aca="false">MIN($B$5,P5090+K5091*$B$6-I5091)</f>
        <v>510.81</v>
      </c>
      <c r="Q5091" s="0" t="n">
        <f aca="false">MAX(0,F5091-H5091-K5091-L5091)</f>
        <v>106.7725844</v>
      </c>
    </row>
    <row r="5092" customFormat="false" ht="15" hidden="false" customHeight="false" outlineLevel="0" collapsed="false">
      <c r="A5092" s="0" t="n">
        <f aca="false">'Profiles 8760'!A5081</f>
        <v>5079</v>
      </c>
      <c r="B5092" s="0" t="n">
        <f aca="false">'Profiles 8760'!B5081</f>
        <v>7</v>
      </c>
      <c r="C5092" s="0" t="n">
        <f aca="false">'Profiles 8760'!E5081</f>
        <v>0</v>
      </c>
      <c r="D5092" s="0" t="n">
        <f aca="false">'Profiles 8760'!F5081</f>
        <v>0.839033</v>
      </c>
      <c r="E5092" s="0" t="n">
        <f aca="false">'Profiles 8760'!G5081</f>
        <v>0.903212</v>
      </c>
      <c r="F5092" s="0" t="n">
        <f aca="false">D5092*Assumptions!$C$11*$B$7+E5092*Assumptions!$C$12*$B$8</f>
        <v>279.2541012</v>
      </c>
      <c r="G5092" s="0" t="n">
        <f aca="false">C5092*Assumptions!$C$15</f>
        <v>0</v>
      </c>
      <c r="H5092" s="0" t="n">
        <f aca="false">MIN(F5092,G5092)</f>
        <v>0</v>
      </c>
      <c r="I5092" s="0" t="n">
        <f aca="false">IF(C5092=1,MIN(G5092-H5092,Assumptions!$C$13,P5091),0)</f>
        <v>0</v>
      </c>
      <c r="J5092" s="0" t="n">
        <f aca="false">H5092+I5092</f>
        <v>0</v>
      </c>
      <c r="K5092" s="0" t="n">
        <f aca="false">MIN(IF(C5092=1,F5092-H5092,F5092),Assumptions!$C$13,MAX(0,($B$5-P5091)/$B$6))</f>
        <v>0</v>
      </c>
      <c r="L5092" s="0" t="n">
        <f aca="false">IF(C5092=1,0,MIN(F5092-K5092,Assumptions!$C$15,MAX(0,$B$10-O5091-M5092)))</f>
        <v>200</v>
      </c>
      <c r="M5092" s="0" t="n">
        <f aca="false">'Profiles 8760'!H5081</f>
        <v>122800</v>
      </c>
      <c r="N5092" s="0" t="n">
        <f aca="false">J5092+L5092</f>
        <v>200</v>
      </c>
      <c r="O5092" s="0" t="n">
        <f aca="false">O5091+N5092</f>
        <v>477401.576689994</v>
      </c>
      <c r="P5092" s="0" t="n">
        <f aca="false">MIN($B$5,P5091+K5092*$B$6-I5092)</f>
        <v>510.81</v>
      </c>
      <c r="Q5092" s="0" t="n">
        <f aca="false">MAX(0,F5092-H5092-K5092-L5092)</f>
        <v>79.2541012</v>
      </c>
    </row>
    <row r="5093" customFormat="false" ht="15" hidden="false" customHeight="false" outlineLevel="0" collapsed="false">
      <c r="A5093" s="0" t="n">
        <f aca="false">'Profiles 8760'!A5082</f>
        <v>5080</v>
      </c>
      <c r="B5093" s="0" t="n">
        <f aca="false">'Profiles 8760'!B5082</f>
        <v>7</v>
      </c>
      <c r="C5093" s="0" t="n">
        <f aca="false">'Profiles 8760'!E5082</f>
        <v>0</v>
      </c>
      <c r="D5093" s="0" t="n">
        <f aca="false">'Profiles 8760'!F5082</f>
        <v>0.679059</v>
      </c>
      <c r="E5093" s="0" t="n">
        <f aca="false">'Profiles 8760'!G5082</f>
        <v>0.680747</v>
      </c>
      <c r="F5093" s="0" t="n">
        <f aca="false">D5093*Assumptions!$C$11*$B$7+E5093*Assumptions!$C$12*$B$8</f>
        <v>223.9547915</v>
      </c>
      <c r="G5093" s="0" t="n">
        <f aca="false">C5093*Assumptions!$C$15</f>
        <v>0</v>
      </c>
      <c r="H5093" s="0" t="n">
        <f aca="false">MIN(F5093,G5093)</f>
        <v>0</v>
      </c>
      <c r="I5093" s="0" t="n">
        <f aca="false">IF(C5093=1,MIN(G5093-H5093,Assumptions!$C$13,P5092),0)</f>
        <v>0</v>
      </c>
      <c r="J5093" s="0" t="n">
        <f aca="false">H5093+I5093</f>
        <v>0</v>
      </c>
      <c r="K5093" s="0" t="n">
        <f aca="false">MIN(IF(C5093=1,F5093-H5093,F5093),Assumptions!$C$13,MAX(0,($B$5-P5092)/$B$6))</f>
        <v>0</v>
      </c>
      <c r="L5093" s="0" t="n">
        <f aca="false">IF(C5093=1,0,MIN(F5093-K5093,Assumptions!$C$15,MAX(0,$B$10-O5092-M5093)))</f>
        <v>200</v>
      </c>
      <c r="M5093" s="0" t="n">
        <f aca="false">'Profiles 8760'!H5082</f>
        <v>122800</v>
      </c>
      <c r="N5093" s="0" t="n">
        <f aca="false">J5093+L5093</f>
        <v>200</v>
      </c>
      <c r="O5093" s="0" t="n">
        <f aca="false">O5092+N5093</f>
        <v>477601.576689994</v>
      </c>
      <c r="P5093" s="0" t="n">
        <f aca="false">MIN($B$5,P5092+K5093*$B$6-I5093)</f>
        <v>510.81</v>
      </c>
      <c r="Q5093" s="0" t="n">
        <f aca="false">MAX(0,F5093-H5093-K5093-L5093)</f>
        <v>23.9547915</v>
      </c>
    </row>
    <row r="5094" customFormat="false" ht="15" hidden="false" customHeight="false" outlineLevel="0" collapsed="false">
      <c r="A5094" s="0" t="n">
        <f aca="false">'Profiles 8760'!A5083</f>
        <v>5081</v>
      </c>
      <c r="B5094" s="0" t="n">
        <f aca="false">'Profiles 8760'!B5083</f>
        <v>7</v>
      </c>
      <c r="C5094" s="0" t="n">
        <f aca="false">'Profiles 8760'!E5083</f>
        <v>0</v>
      </c>
      <c r="D5094" s="0" t="n">
        <f aca="false">'Profiles 8760'!F5083</f>
        <v>0.481895</v>
      </c>
      <c r="E5094" s="0" t="n">
        <f aca="false">'Profiles 8760'!G5083</f>
        <v>0.541773</v>
      </c>
      <c r="F5094" s="0" t="n">
        <f aca="false">D5094*Assumptions!$C$11*$B$7+E5094*Assumptions!$C$12*$B$8</f>
        <v>161.3297917</v>
      </c>
      <c r="G5094" s="0" t="n">
        <f aca="false">C5094*Assumptions!$C$15</f>
        <v>0</v>
      </c>
      <c r="H5094" s="0" t="n">
        <f aca="false">MIN(F5094,G5094)</f>
        <v>0</v>
      </c>
      <c r="I5094" s="0" t="n">
        <f aca="false">IF(C5094=1,MIN(G5094-H5094,Assumptions!$C$13,P5093),0)</f>
        <v>0</v>
      </c>
      <c r="J5094" s="0" t="n">
        <f aca="false">H5094+I5094</f>
        <v>0</v>
      </c>
      <c r="K5094" s="0" t="n">
        <f aca="false">MIN(IF(C5094=1,F5094-H5094,F5094),Assumptions!$C$13,MAX(0,($B$5-P5093)/$B$6))</f>
        <v>0</v>
      </c>
      <c r="L5094" s="0" t="n">
        <f aca="false">IF(C5094=1,0,MIN(F5094-K5094,Assumptions!$C$15,MAX(0,$B$10-O5093-M5094)))</f>
        <v>161.3297917</v>
      </c>
      <c r="M5094" s="0" t="n">
        <f aca="false">'Profiles 8760'!H5083</f>
        <v>122800</v>
      </c>
      <c r="N5094" s="0" t="n">
        <f aca="false">J5094+L5094</f>
        <v>161.3297917</v>
      </c>
      <c r="O5094" s="0" t="n">
        <f aca="false">O5093+N5094</f>
        <v>477762.906481694</v>
      </c>
      <c r="P5094" s="0" t="n">
        <f aca="false">MIN($B$5,P5093+K5094*$B$6-I5094)</f>
        <v>510.81</v>
      </c>
      <c r="Q5094" s="0" t="n">
        <f aca="false">MAX(0,F5094-H5094-K5094-L5094)</f>
        <v>0</v>
      </c>
    </row>
    <row r="5095" customFormat="false" ht="15" hidden="false" customHeight="false" outlineLevel="0" collapsed="false">
      <c r="A5095" s="0" t="n">
        <f aca="false">'Profiles 8760'!A5084</f>
        <v>5082</v>
      </c>
      <c r="B5095" s="0" t="n">
        <f aca="false">'Profiles 8760'!B5084</f>
        <v>7</v>
      </c>
      <c r="C5095" s="0" t="n">
        <f aca="false">'Profiles 8760'!E5084</f>
        <v>0</v>
      </c>
      <c r="D5095" s="0" t="n">
        <f aca="false">'Profiles 8760'!F5084</f>
        <v>0.272774</v>
      </c>
      <c r="E5095" s="0" t="n">
        <f aca="false">'Profiles 8760'!G5084</f>
        <v>0.817469</v>
      </c>
      <c r="F5095" s="0" t="n">
        <f aca="false">D5095*Assumptions!$C$11*$B$7+E5095*Assumptions!$C$12*$B$8</f>
        <v>112.2116133</v>
      </c>
      <c r="G5095" s="0" t="n">
        <f aca="false">C5095*Assumptions!$C$15</f>
        <v>0</v>
      </c>
      <c r="H5095" s="0" t="n">
        <f aca="false">MIN(F5095,G5095)</f>
        <v>0</v>
      </c>
      <c r="I5095" s="0" t="n">
        <f aca="false">IF(C5095=1,MIN(G5095-H5095,Assumptions!$C$13,P5094),0)</f>
        <v>0</v>
      </c>
      <c r="J5095" s="0" t="n">
        <f aca="false">H5095+I5095</f>
        <v>0</v>
      </c>
      <c r="K5095" s="0" t="n">
        <f aca="false">MIN(IF(C5095=1,F5095-H5095,F5095),Assumptions!$C$13,MAX(0,($B$5-P5094)/$B$6))</f>
        <v>0</v>
      </c>
      <c r="L5095" s="0" t="n">
        <f aca="false">IF(C5095=1,0,MIN(F5095-K5095,Assumptions!$C$15,MAX(0,$B$10-O5094-M5095)))</f>
        <v>112.2116133</v>
      </c>
      <c r="M5095" s="0" t="n">
        <f aca="false">'Profiles 8760'!H5084</f>
        <v>122800</v>
      </c>
      <c r="N5095" s="0" t="n">
        <f aca="false">J5095+L5095</f>
        <v>112.2116133</v>
      </c>
      <c r="O5095" s="0" t="n">
        <f aca="false">O5094+N5095</f>
        <v>477875.118094994</v>
      </c>
      <c r="P5095" s="0" t="n">
        <f aca="false">MIN($B$5,P5094+K5095*$B$6-I5095)</f>
        <v>510.81</v>
      </c>
      <c r="Q5095" s="0" t="n">
        <f aca="false">MAX(0,F5095-H5095-K5095-L5095)</f>
        <v>0</v>
      </c>
    </row>
    <row r="5096" customFormat="false" ht="15" hidden="false" customHeight="false" outlineLevel="0" collapsed="false">
      <c r="A5096" s="0" t="n">
        <f aca="false">'Profiles 8760'!A5085</f>
        <v>5083</v>
      </c>
      <c r="B5096" s="0" t="n">
        <f aca="false">'Profiles 8760'!B5085</f>
        <v>7</v>
      </c>
      <c r="C5096" s="0" t="n">
        <f aca="false">'Profiles 8760'!E5085</f>
        <v>0</v>
      </c>
      <c r="D5096" s="0" t="n">
        <f aca="false">'Profiles 8760'!F5085</f>
        <v>0.08483</v>
      </c>
      <c r="E5096" s="0" t="n">
        <f aca="false">'Profiles 8760'!G5085</f>
        <v>0.566005</v>
      </c>
      <c r="F5096" s="0" t="n">
        <f aca="false">D5096*Assumptions!$C$11*$B$7+E5096*Assumptions!$C$12*$B$8</f>
        <v>47.6485085</v>
      </c>
      <c r="G5096" s="0" t="n">
        <f aca="false">C5096*Assumptions!$C$15</f>
        <v>0</v>
      </c>
      <c r="H5096" s="0" t="n">
        <f aca="false">MIN(F5096,G5096)</f>
        <v>0</v>
      </c>
      <c r="I5096" s="0" t="n">
        <f aca="false">IF(C5096=1,MIN(G5096-H5096,Assumptions!$C$13,P5095),0)</f>
        <v>0</v>
      </c>
      <c r="J5096" s="0" t="n">
        <f aca="false">H5096+I5096</f>
        <v>0</v>
      </c>
      <c r="K5096" s="0" t="n">
        <f aca="false">MIN(IF(C5096=1,F5096-H5096,F5096),Assumptions!$C$13,MAX(0,($B$5-P5095)/$B$6))</f>
        <v>0</v>
      </c>
      <c r="L5096" s="0" t="n">
        <f aca="false">IF(C5096=1,0,MIN(F5096-K5096,Assumptions!$C$15,MAX(0,$B$10-O5095-M5096)))</f>
        <v>47.6485085</v>
      </c>
      <c r="M5096" s="0" t="n">
        <f aca="false">'Profiles 8760'!H5085</f>
        <v>122800</v>
      </c>
      <c r="N5096" s="0" t="n">
        <f aca="false">J5096+L5096</f>
        <v>47.6485085</v>
      </c>
      <c r="O5096" s="0" t="n">
        <f aca="false">O5095+N5096</f>
        <v>477922.766603494</v>
      </c>
      <c r="P5096" s="0" t="n">
        <f aca="false">MIN($B$5,P5095+K5096*$B$6-I5096)</f>
        <v>510.81</v>
      </c>
      <c r="Q5096" s="0" t="n">
        <f aca="false">MAX(0,F5096-H5096-K5096-L5096)</f>
        <v>0</v>
      </c>
    </row>
    <row r="5097" customFormat="false" ht="15" hidden="false" customHeight="false" outlineLevel="0" collapsed="false">
      <c r="A5097" s="0" t="n">
        <f aca="false">'Profiles 8760'!A5086</f>
        <v>5084</v>
      </c>
      <c r="B5097" s="0" t="n">
        <f aca="false">'Profiles 8760'!B5086</f>
        <v>7</v>
      </c>
      <c r="C5097" s="0" t="n">
        <f aca="false">'Profiles 8760'!E5086</f>
        <v>1</v>
      </c>
      <c r="D5097" s="0" t="n">
        <f aca="false">'Profiles 8760'!F5086</f>
        <v>0</v>
      </c>
      <c r="E5097" s="0" t="n">
        <f aca="false">'Profiles 8760'!G5086</f>
        <v>0.544289</v>
      </c>
      <c r="F5097" s="0" t="n">
        <f aca="false">D5097*Assumptions!$C$11*$B$7+E5097*Assumptions!$C$12*$B$8</f>
        <v>22.2614201</v>
      </c>
      <c r="G5097" s="0" t="n">
        <f aca="false">C5097*Assumptions!$C$15</f>
        <v>200</v>
      </c>
      <c r="H5097" s="0" t="n">
        <f aca="false">MIN(F5097,G5097)</f>
        <v>22.2614201</v>
      </c>
      <c r="I5097" s="0" t="n">
        <f aca="false">IF(C5097=1,MIN(G5097-H5097,Assumptions!$C$13,P5096),0)</f>
        <v>177.7385799</v>
      </c>
      <c r="J5097" s="0" t="n">
        <f aca="false">H5097+I5097</f>
        <v>200</v>
      </c>
      <c r="K5097" s="0" t="n">
        <f aca="false">MIN(IF(C5097=1,F5097-H5097,F5097),Assumptions!$C$13,MAX(0,($B$5-P5096)/$B$6))</f>
        <v>0</v>
      </c>
      <c r="L5097" s="0" t="n">
        <f aca="false">IF(C5097=1,0,MIN(F5097-K5097,Assumptions!$C$15,MAX(0,$B$10-O5096-M5097)))</f>
        <v>0</v>
      </c>
      <c r="M5097" s="0" t="n">
        <f aca="false">'Profiles 8760'!H5086</f>
        <v>122600</v>
      </c>
      <c r="N5097" s="0" t="n">
        <f aca="false">J5097+L5097</f>
        <v>200</v>
      </c>
      <c r="O5097" s="0" t="n">
        <f aca="false">O5096+N5097</f>
        <v>478122.766603494</v>
      </c>
      <c r="P5097" s="0" t="n">
        <f aca="false">MIN($B$5,P5096+K5097*$B$6-I5097)</f>
        <v>333.0714201</v>
      </c>
      <c r="Q5097" s="0" t="n">
        <f aca="false">MAX(0,F5097-H5097-K5097-L5097)</f>
        <v>0</v>
      </c>
    </row>
    <row r="5098" customFormat="false" ht="15" hidden="false" customHeight="false" outlineLevel="0" collapsed="false">
      <c r="A5098" s="0" t="n">
        <f aca="false">'Profiles 8760'!A5087</f>
        <v>5085</v>
      </c>
      <c r="B5098" s="0" t="n">
        <f aca="false">'Profiles 8760'!B5087</f>
        <v>7</v>
      </c>
      <c r="C5098" s="0" t="n">
        <f aca="false">'Profiles 8760'!E5087</f>
        <v>1</v>
      </c>
      <c r="D5098" s="0" t="n">
        <f aca="false">'Profiles 8760'!F5087</f>
        <v>0</v>
      </c>
      <c r="E5098" s="0" t="n">
        <f aca="false">'Profiles 8760'!G5087</f>
        <v>0.456084</v>
      </c>
      <c r="F5098" s="0" t="n">
        <f aca="false">D5098*Assumptions!$C$11*$B$7+E5098*Assumptions!$C$12*$B$8</f>
        <v>18.6538356</v>
      </c>
      <c r="G5098" s="0" t="n">
        <f aca="false">C5098*Assumptions!$C$15</f>
        <v>200</v>
      </c>
      <c r="H5098" s="0" t="n">
        <f aca="false">MIN(F5098,G5098)</f>
        <v>18.6538356</v>
      </c>
      <c r="I5098" s="0" t="n">
        <f aca="false">IF(C5098=1,MIN(G5098-H5098,Assumptions!$C$13,P5097),0)</f>
        <v>180</v>
      </c>
      <c r="J5098" s="0" t="n">
        <f aca="false">H5098+I5098</f>
        <v>198.6538356</v>
      </c>
      <c r="K5098" s="0" t="n">
        <f aca="false">MIN(IF(C5098=1,F5098-H5098,F5098),Assumptions!$C$13,MAX(0,($B$5-P5097)/$B$6))</f>
        <v>0</v>
      </c>
      <c r="L5098" s="0" t="n">
        <f aca="false">IF(C5098=1,0,MIN(F5098-K5098,Assumptions!$C$15,MAX(0,$B$10-O5097-M5098)))</f>
        <v>0</v>
      </c>
      <c r="M5098" s="0" t="n">
        <f aca="false">'Profiles 8760'!H5087</f>
        <v>122400</v>
      </c>
      <c r="N5098" s="0" t="n">
        <f aca="false">J5098+L5098</f>
        <v>198.6538356</v>
      </c>
      <c r="O5098" s="0" t="n">
        <f aca="false">O5097+N5098</f>
        <v>478321.420439094</v>
      </c>
      <c r="P5098" s="0" t="n">
        <f aca="false">MIN($B$5,P5097+K5098*$B$6-I5098)</f>
        <v>153.0714201</v>
      </c>
      <c r="Q5098" s="0" t="n">
        <f aca="false">MAX(0,F5098-H5098-K5098-L5098)</f>
        <v>0</v>
      </c>
    </row>
    <row r="5099" customFormat="false" ht="15" hidden="false" customHeight="false" outlineLevel="0" collapsed="false">
      <c r="A5099" s="0" t="n">
        <f aca="false">'Profiles 8760'!A5088</f>
        <v>5086</v>
      </c>
      <c r="B5099" s="0" t="n">
        <f aca="false">'Profiles 8760'!B5088</f>
        <v>7</v>
      </c>
      <c r="C5099" s="0" t="n">
        <f aca="false">'Profiles 8760'!E5088</f>
        <v>0</v>
      </c>
      <c r="D5099" s="0" t="n">
        <f aca="false">'Profiles 8760'!F5088</f>
        <v>0</v>
      </c>
      <c r="E5099" s="0" t="n">
        <f aca="false">'Profiles 8760'!G5088</f>
        <v>0.534798</v>
      </c>
      <c r="F5099" s="0" t="n">
        <f aca="false">D5099*Assumptions!$C$11*$B$7+E5099*Assumptions!$C$12*$B$8</f>
        <v>21.8732382</v>
      </c>
      <c r="G5099" s="0" t="n">
        <f aca="false">C5099*Assumptions!$C$15</f>
        <v>0</v>
      </c>
      <c r="H5099" s="0" t="n">
        <f aca="false">MIN(F5099,G5099)</f>
        <v>0</v>
      </c>
      <c r="I5099" s="0" t="n">
        <f aca="false">IF(C5099=1,MIN(G5099-H5099,Assumptions!$C$13,P5098),0)</f>
        <v>0</v>
      </c>
      <c r="J5099" s="0" t="n">
        <f aca="false">H5099+I5099</f>
        <v>0</v>
      </c>
      <c r="K5099" s="0" t="n">
        <f aca="false">MIN(IF(C5099=1,F5099-H5099,F5099),Assumptions!$C$13,MAX(0,($B$5-P5098)/$B$6))</f>
        <v>21.8732382</v>
      </c>
      <c r="L5099" s="0" t="n">
        <f aca="false">IF(C5099=1,0,MIN(F5099-K5099,Assumptions!$C$15,MAX(0,$B$10-O5098-M5099)))</f>
        <v>0</v>
      </c>
      <c r="M5099" s="0" t="n">
        <f aca="false">'Profiles 8760'!H5088</f>
        <v>122400</v>
      </c>
      <c r="N5099" s="0" t="n">
        <f aca="false">J5099+L5099</f>
        <v>0</v>
      </c>
      <c r="O5099" s="0" t="n">
        <f aca="false">O5098+N5099</f>
        <v>478321.420439094</v>
      </c>
      <c r="P5099" s="0" t="n">
        <f aca="false">MIN($B$5,P5098+K5099*$B$6-I5099)</f>
        <v>172.03114297176</v>
      </c>
      <c r="Q5099" s="0" t="n">
        <f aca="false">MAX(0,F5099-H5099-K5099-L5099)</f>
        <v>0</v>
      </c>
    </row>
    <row r="5100" customFormat="false" ht="15" hidden="false" customHeight="false" outlineLevel="0" collapsed="false">
      <c r="A5100" s="0" t="n">
        <f aca="false">'Profiles 8760'!A5089</f>
        <v>5087</v>
      </c>
      <c r="B5100" s="0" t="n">
        <f aca="false">'Profiles 8760'!B5089</f>
        <v>7</v>
      </c>
      <c r="C5100" s="0" t="n">
        <f aca="false">'Profiles 8760'!E5089</f>
        <v>0</v>
      </c>
      <c r="D5100" s="0" t="n">
        <f aca="false">'Profiles 8760'!F5089</f>
        <v>0</v>
      </c>
      <c r="E5100" s="0" t="n">
        <f aca="false">'Profiles 8760'!G5089</f>
        <v>0.50414</v>
      </c>
      <c r="F5100" s="0" t="n">
        <f aca="false">D5100*Assumptions!$C$11*$B$7+E5100*Assumptions!$C$12*$B$8</f>
        <v>20.619326</v>
      </c>
      <c r="G5100" s="0" t="n">
        <f aca="false">C5100*Assumptions!$C$15</f>
        <v>0</v>
      </c>
      <c r="H5100" s="0" t="n">
        <f aca="false">MIN(F5100,G5100)</f>
        <v>0</v>
      </c>
      <c r="I5100" s="0" t="n">
        <f aca="false">IF(C5100=1,MIN(G5100-H5100,Assumptions!$C$13,P5099),0)</f>
        <v>0</v>
      </c>
      <c r="J5100" s="0" t="n">
        <f aca="false">H5100+I5100</f>
        <v>0</v>
      </c>
      <c r="K5100" s="0" t="n">
        <f aca="false">MIN(IF(C5100=1,F5100-H5100,F5100),Assumptions!$C$13,MAX(0,($B$5-P5099)/$B$6))</f>
        <v>20.619326</v>
      </c>
      <c r="L5100" s="0" t="n">
        <f aca="false">IF(C5100=1,0,MIN(F5100-K5100,Assumptions!$C$15,MAX(0,$B$10-O5099-M5100)))</f>
        <v>0</v>
      </c>
      <c r="M5100" s="0" t="n">
        <f aca="false">'Profiles 8760'!H5089</f>
        <v>122400</v>
      </c>
      <c r="N5100" s="0" t="n">
        <f aca="false">J5100+L5100</f>
        <v>0</v>
      </c>
      <c r="O5100" s="0" t="n">
        <f aca="false">O5099+N5100</f>
        <v>478321.420439094</v>
      </c>
      <c r="P5100" s="0" t="n">
        <f aca="false">MIN($B$5,P5099+K5100*$B$6-I5100)</f>
        <v>189.90397474856</v>
      </c>
      <c r="Q5100" s="0" t="n">
        <f aca="false">MAX(0,F5100-H5100-K5100-L5100)</f>
        <v>0</v>
      </c>
    </row>
    <row r="5101" customFormat="false" ht="15" hidden="false" customHeight="false" outlineLevel="0" collapsed="false">
      <c r="A5101" s="0" t="n">
        <f aca="false">'Profiles 8760'!A5090</f>
        <v>5088</v>
      </c>
      <c r="B5101" s="0" t="n">
        <f aca="false">'Profiles 8760'!B5090</f>
        <v>7</v>
      </c>
      <c r="C5101" s="0" t="n">
        <f aca="false">'Profiles 8760'!E5090</f>
        <v>0</v>
      </c>
      <c r="D5101" s="0" t="n">
        <f aca="false">'Profiles 8760'!F5090</f>
        <v>0</v>
      </c>
      <c r="E5101" s="0" t="n">
        <f aca="false">'Profiles 8760'!G5090</f>
        <v>0.556994</v>
      </c>
      <c r="F5101" s="0" t="n">
        <f aca="false">D5101*Assumptions!$C$11*$B$7+E5101*Assumptions!$C$12*$B$8</f>
        <v>22.7810546</v>
      </c>
      <c r="G5101" s="0" t="n">
        <f aca="false">C5101*Assumptions!$C$15</f>
        <v>0</v>
      </c>
      <c r="H5101" s="0" t="n">
        <f aca="false">MIN(F5101,G5101)</f>
        <v>0</v>
      </c>
      <c r="I5101" s="0" t="n">
        <f aca="false">IF(C5101=1,MIN(G5101-H5101,Assumptions!$C$13,P5100),0)</f>
        <v>0</v>
      </c>
      <c r="J5101" s="0" t="n">
        <f aca="false">H5101+I5101</f>
        <v>0</v>
      </c>
      <c r="K5101" s="0" t="n">
        <f aca="false">MIN(IF(C5101=1,F5101-H5101,F5101),Assumptions!$C$13,MAX(0,($B$5-P5100)/$B$6))</f>
        <v>22.7810546</v>
      </c>
      <c r="L5101" s="0" t="n">
        <f aca="false">IF(C5101=1,0,MIN(F5101-K5101,Assumptions!$C$15,MAX(0,$B$10-O5100-M5101)))</f>
        <v>0</v>
      </c>
      <c r="M5101" s="0" t="n">
        <f aca="false">'Profiles 8760'!H5090</f>
        <v>122400</v>
      </c>
      <c r="N5101" s="0" t="n">
        <f aca="false">J5101+L5101</f>
        <v>0</v>
      </c>
      <c r="O5101" s="0" t="n">
        <f aca="false">O5100+N5101</f>
        <v>478321.420439094</v>
      </c>
      <c r="P5101" s="0" t="n">
        <f aca="false">MIN($B$5,P5100+K5101*$B$6-I5101)</f>
        <v>209.65059287584</v>
      </c>
      <c r="Q5101" s="0" t="n">
        <f aca="false">MAX(0,F5101-H5101-K5101-L5101)</f>
        <v>0</v>
      </c>
    </row>
    <row r="5102" customFormat="false" ht="15" hidden="false" customHeight="false" outlineLevel="0" collapsed="false">
      <c r="A5102" s="0" t="n">
        <f aca="false">'Profiles 8760'!A5091</f>
        <v>5089</v>
      </c>
      <c r="B5102" s="0" t="n">
        <f aca="false">'Profiles 8760'!B5091</f>
        <v>8</v>
      </c>
      <c r="C5102" s="0" t="n">
        <f aca="false">'Profiles 8760'!E5091</f>
        <v>0</v>
      </c>
      <c r="D5102" s="0" t="n">
        <f aca="false">'Profiles 8760'!F5091</f>
        <v>0</v>
      </c>
      <c r="E5102" s="0" t="n">
        <f aca="false">'Profiles 8760'!G5091</f>
        <v>0.464191</v>
      </c>
      <c r="F5102" s="0" t="n">
        <f aca="false">D5102*Assumptions!$C$11*$B$7+E5102*Assumptions!$C$12*$B$8</f>
        <v>18.9854119</v>
      </c>
      <c r="G5102" s="0" t="n">
        <f aca="false">C5102*Assumptions!$C$15</f>
        <v>0</v>
      </c>
      <c r="H5102" s="0" t="n">
        <f aca="false">MIN(F5102,G5102)</f>
        <v>0</v>
      </c>
      <c r="I5102" s="0" t="n">
        <f aca="false">IF(C5102=1,MIN(G5102-H5102,Assumptions!$C$13,P5101),0)</f>
        <v>0</v>
      </c>
      <c r="J5102" s="0" t="n">
        <f aca="false">H5102+I5102</f>
        <v>0</v>
      </c>
      <c r="K5102" s="0" t="n">
        <f aca="false">MIN(IF(C5102=1,F5102-H5102,F5102),Assumptions!$C$13,MAX(0,($B$5-P5101)/$B$6))</f>
        <v>18.9854119</v>
      </c>
      <c r="L5102" s="0" t="n">
        <f aca="false">IF(C5102=1,0,MIN(F5102-K5102,Assumptions!$C$15,MAX(0,$B$10-O5101-M5102)))</f>
        <v>0</v>
      </c>
      <c r="M5102" s="0" t="n">
        <f aca="false">'Profiles 8760'!H5091</f>
        <v>122400</v>
      </c>
      <c r="N5102" s="0" t="n">
        <f aca="false">J5102+L5102</f>
        <v>0</v>
      </c>
      <c r="O5102" s="0" t="n">
        <f aca="false">O5101+N5102</f>
        <v>478321.420439094</v>
      </c>
      <c r="P5102" s="0" t="n">
        <f aca="false">MIN($B$5,P5101+K5102*$B$6-I5102)</f>
        <v>226.10714791076</v>
      </c>
      <c r="Q5102" s="0" t="n">
        <f aca="false">MAX(0,F5102-H5102-K5102-L5102)</f>
        <v>0</v>
      </c>
    </row>
    <row r="5103" customFormat="false" ht="15" hidden="false" customHeight="false" outlineLevel="0" collapsed="false">
      <c r="A5103" s="0" t="n">
        <f aca="false">'Profiles 8760'!A5092</f>
        <v>5090</v>
      </c>
      <c r="B5103" s="0" t="n">
        <f aca="false">'Profiles 8760'!B5092</f>
        <v>8</v>
      </c>
      <c r="C5103" s="0" t="n">
        <f aca="false">'Profiles 8760'!E5092</f>
        <v>0</v>
      </c>
      <c r="D5103" s="0" t="n">
        <f aca="false">'Profiles 8760'!F5092</f>
        <v>0</v>
      </c>
      <c r="E5103" s="0" t="n">
        <f aca="false">'Profiles 8760'!G5092</f>
        <v>0.508234</v>
      </c>
      <c r="F5103" s="0" t="n">
        <f aca="false">D5103*Assumptions!$C$11*$B$7+E5103*Assumptions!$C$12*$B$8</f>
        <v>20.7867706</v>
      </c>
      <c r="G5103" s="0" t="n">
        <f aca="false">C5103*Assumptions!$C$15</f>
        <v>0</v>
      </c>
      <c r="H5103" s="0" t="n">
        <f aca="false">MIN(F5103,G5103)</f>
        <v>0</v>
      </c>
      <c r="I5103" s="0" t="n">
        <f aca="false">IF(C5103=1,MIN(G5103-H5103,Assumptions!$C$13,P5102),0)</f>
        <v>0</v>
      </c>
      <c r="J5103" s="0" t="n">
        <f aca="false">H5103+I5103</f>
        <v>0</v>
      </c>
      <c r="K5103" s="0" t="n">
        <f aca="false">MIN(IF(C5103=1,F5103-H5103,F5103),Assumptions!$C$13,MAX(0,($B$5-P5102)/$B$6))</f>
        <v>20.7867706</v>
      </c>
      <c r="L5103" s="0" t="n">
        <f aca="false">IF(C5103=1,0,MIN(F5103-K5103,Assumptions!$C$15,MAX(0,$B$10-O5102-M5103)))</f>
        <v>0</v>
      </c>
      <c r="M5103" s="0" t="n">
        <f aca="false">'Profiles 8760'!H5092</f>
        <v>122400</v>
      </c>
      <c r="N5103" s="0" t="n">
        <f aca="false">J5103+L5103</f>
        <v>0</v>
      </c>
      <c r="O5103" s="0" t="n">
        <f aca="false">O5102+N5103</f>
        <v>478321.420439094</v>
      </c>
      <c r="P5103" s="0" t="n">
        <f aca="false">MIN($B$5,P5102+K5103*$B$6-I5103)</f>
        <v>244.12512066684</v>
      </c>
      <c r="Q5103" s="0" t="n">
        <f aca="false">MAX(0,F5103-H5103-K5103-L5103)</f>
        <v>0</v>
      </c>
    </row>
    <row r="5104" customFormat="false" ht="15" hidden="false" customHeight="false" outlineLevel="0" collapsed="false">
      <c r="A5104" s="0" t="n">
        <f aca="false">'Profiles 8760'!A5093</f>
        <v>5091</v>
      </c>
      <c r="B5104" s="0" t="n">
        <f aca="false">'Profiles 8760'!B5093</f>
        <v>8</v>
      </c>
      <c r="C5104" s="0" t="n">
        <f aca="false">'Profiles 8760'!E5093</f>
        <v>0</v>
      </c>
      <c r="D5104" s="0" t="n">
        <f aca="false">'Profiles 8760'!F5093</f>
        <v>0</v>
      </c>
      <c r="E5104" s="0" t="n">
        <f aca="false">'Profiles 8760'!G5093</f>
        <v>0.53685</v>
      </c>
      <c r="F5104" s="0" t="n">
        <f aca="false">D5104*Assumptions!$C$11*$B$7+E5104*Assumptions!$C$12*$B$8</f>
        <v>21.957165</v>
      </c>
      <c r="G5104" s="0" t="n">
        <f aca="false">C5104*Assumptions!$C$15</f>
        <v>0</v>
      </c>
      <c r="H5104" s="0" t="n">
        <f aca="false">MIN(F5104,G5104)</f>
        <v>0</v>
      </c>
      <c r="I5104" s="0" t="n">
        <f aca="false">IF(C5104=1,MIN(G5104-H5104,Assumptions!$C$13,P5103),0)</f>
        <v>0</v>
      </c>
      <c r="J5104" s="0" t="n">
        <f aca="false">H5104+I5104</f>
        <v>0</v>
      </c>
      <c r="K5104" s="0" t="n">
        <f aca="false">MIN(IF(C5104=1,F5104-H5104,F5104),Assumptions!$C$13,MAX(0,($B$5-P5103)/$B$6))</f>
        <v>21.957165</v>
      </c>
      <c r="L5104" s="0" t="n">
        <f aca="false">IF(C5104=1,0,MIN(F5104-K5104,Assumptions!$C$15,MAX(0,$B$10-O5103-M5104)))</f>
        <v>0</v>
      </c>
      <c r="M5104" s="0" t="n">
        <f aca="false">'Profiles 8760'!H5093</f>
        <v>122400</v>
      </c>
      <c r="N5104" s="0" t="n">
        <f aca="false">J5104+L5104</f>
        <v>0</v>
      </c>
      <c r="O5104" s="0" t="n">
        <f aca="false">O5103+N5104</f>
        <v>478321.420439094</v>
      </c>
      <c r="P5104" s="0" t="n">
        <f aca="false">MIN($B$5,P5103+K5104*$B$6-I5104)</f>
        <v>263.15759128884</v>
      </c>
      <c r="Q5104" s="0" t="n">
        <f aca="false">MAX(0,F5104-H5104-K5104-L5104)</f>
        <v>0</v>
      </c>
    </row>
    <row r="5105" customFormat="false" ht="15" hidden="false" customHeight="false" outlineLevel="0" collapsed="false">
      <c r="A5105" s="0" t="n">
        <f aca="false">'Profiles 8760'!A5094</f>
        <v>5092</v>
      </c>
      <c r="B5105" s="0" t="n">
        <f aca="false">'Profiles 8760'!B5094</f>
        <v>8</v>
      </c>
      <c r="C5105" s="0" t="n">
        <f aca="false">'Profiles 8760'!E5094</f>
        <v>0</v>
      </c>
      <c r="D5105" s="0" t="n">
        <f aca="false">'Profiles 8760'!F5094</f>
        <v>0</v>
      </c>
      <c r="E5105" s="0" t="n">
        <f aca="false">'Profiles 8760'!G5094</f>
        <v>0.581465</v>
      </c>
      <c r="F5105" s="0" t="n">
        <f aca="false">D5105*Assumptions!$C$11*$B$7+E5105*Assumptions!$C$12*$B$8</f>
        <v>23.7819185</v>
      </c>
      <c r="G5105" s="0" t="n">
        <f aca="false">C5105*Assumptions!$C$15</f>
        <v>0</v>
      </c>
      <c r="H5105" s="0" t="n">
        <f aca="false">MIN(F5105,G5105)</f>
        <v>0</v>
      </c>
      <c r="I5105" s="0" t="n">
        <f aca="false">IF(C5105=1,MIN(G5105-H5105,Assumptions!$C$13,P5104),0)</f>
        <v>0</v>
      </c>
      <c r="J5105" s="0" t="n">
        <f aca="false">H5105+I5105</f>
        <v>0</v>
      </c>
      <c r="K5105" s="0" t="n">
        <f aca="false">MIN(IF(C5105=1,F5105-H5105,F5105),Assumptions!$C$13,MAX(0,($B$5-P5104)/$B$6))</f>
        <v>23.7819185</v>
      </c>
      <c r="L5105" s="0" t="n">
        <f aca="false">IF(C5105=1,0,MIN(F5105-K5105,Assumptions!$C$15,MAX(0,$B$10-O5104-M5105)))</f>
        <v>0</v>
      </c>
      <c r="M5105" s="0" t="n">
        <f aca="false">'Profiles 8760'!H5094</f>
        <v>122400</v>
      </c>
      <c r="N5105" s="0" t="n">
        <f aca="false">J5105+L5105</f>
        <v>0</v>
      </c>
      <c r="O5105" s="0" t="n">
        <f aca="false">O5104+N5105</f>
        <v>478321.420439094</v>
      </c>
      <c r="P5105" s="0" t="n">
        <f aca="false">MIN($B$5,P5104+K5105*$B$6-I5105)</f>
        <v>283.77175824464</v>
      </c>
      <c r="Q5105" s="0" t="n">
        <f aca="false">MAX(0,F5105-H5105-K5105-L5105)</f>
        <v>0</v>
      </c>
    </row>
    <row r="5106" customFormat="false" ht="15" hidden="false" customHeight="false" outlineLevel="0" collapsed="false">
      <c r="A5106" s="0" t="n">
        <f aca="false">'Profiles 8760'!A5095</f>
        <v>5093</v>
      </c>
      <c r="B5106" s="0" t="n">
        <f aca="false">'Profiles 8760'!B5095</f>
        <v>8</v>
      </c>
      <c r="C5106" s="0" t="n">
        <f aca="false">'Profiles 8760'!E5095</f>
        <v>0</v>
      </c>
      <c r="D5106" s="0" t="n">
        <f aca="false">'Profiles 8760'!F5095</f>
        <v>0</v>
      </c>
      <c r="E5106" s="0" t="n">
        <f aca="false">'Profiles 8760'!G5095</f>
        <v>0.75688</v>
      </c>
      <c r="F5106" s="0" t="n">
        <f aca="false">D5106*Assumptions!$C$11*$B$7+E5106*Assumptions!$C$12*$B$8</f>
        <v>30.956392</v>
      </c>
      <c r="G5106" s="0" t="n">
        <f aca="false">C5106*Assumptions!$C$15</f>
        <v>0</v>
      </c>
      <c r="H5106" s="0" t="n">
        <f aca="false">MIN(F5106,G5106)</f>
        <v>0</v>
      </c>
      <c r="I5106" s="0" t="n">
        <f aca="false">IF(C5106=1,MIN(G5106-H5106,Assumptions!$C$13,P5105),0)</f>
        <v>0</v>
      </c>
      <c r="J5106" s="0" t="n">
        <f aca="false">H5106+I5106</f>
        <v>0</v>
      </c>
      <c r="K5106" s="0" t="n">
        <f aca="false">MIN(IF(C5106=1,F5106-H5106,F5106),Assumptions!$C$13,MAX(0,($B$5-P5105)/$B$6))</f>
        <v>30.956392</v>
      </c>
      <c r="L5106" s="0" t="n">
        <f aca="false">IF(C5106=1,0,MIN(F5106-K5106,Assumptions!$C$15,MAX(0,$B$10-O5105-M5106)))</f>
        <v>0</v>
      </c>
      <c r="M5106" s="0" t="n">
        <f aca="false">'Profiles 8760'!H5095</f>
        <v>122400</v>
      </c>
      <c r="N5106" s="0" t="n">
        <f aca="false">J5106+L5106</f>
        <v>0</v>
      </c>
      <c r="O5106" s="0" t="n">
        <f aca="false">O5105+N5106</f>
        <v>478321.420439094</v>
      </c>
      <c r="P5106" s="0" t="n">
        <f aca="false">MIN($B$5,P5105+K5106*$B$6-I5106)</f>
        <v>310.60475883024</v>
      </c>
      <c r="Q5106" s="0" t="n">
        <f aca="false">MAX(0,F5106-H5106-K5106-L5106)</f>
        <v>0</v>
      </c>
    </row>
    <row r="5107" customFormat="false" ht="15" hidden="false" customHeight="false" outlineLevel="0" collapsed="false">
      <c r="A5107" s="0" t="n">
        <f aca="false">'Profiles 8760'!A5096</f>
        <v>5094</v>
      </c>
      <c r="B5107" s="0" t="n">
        <f aca="false">'Profiles 8760'!B5096</f>
        <v>8</v>
      </c>
      <c r="C5107" s="0" t="n">
        <f aca="false">'Profiles 8760'!E5096</f>
        <v>0</v>
      </c>
      <c r="D5107" s="0" t="n">
        <f aca="false">'Profiles 8760'!F5096</f>
        <v>0</v>
      </c>
      <c r="E5107" s="0" t="n">
        <f aca="false">'Profiles 8760'!G5096</f>
        <v>0.967481</v>
      </c>
      <c r="F5107" s="0" t="n">
        <f aca="false">D5107*Assumptions!$C$11*$B$7+E5107*Assumptions!$C$12*$B$8</f>
        <v>39.5699729</v>
      </c>
      <c r="G5107" s="0" t="n">
        <f aca="false">C5107*Assumptions!$C$15</f>
        <v>0</v>
      </c>
      <c r="H5107" s="0" t="n">
        <f aca="false">MIN(F5107,G5107)</f>
        <v>0</v>
      </c>
      <c r="I5107" s="0" t="n">
        <f aca="false">IF(C5107=1,MIN(G5107-H5107,Assumptions!$C$13,P5106),0)</f>
        <v>0</v>
      </c>
      <c r="J5107" s="0" t="n">
        <f aca="false">H5107+I5107</f>
        <v>0</v>
      </c>
      <c r="K5107" s="0" t="n">
        <f aca="false">MIN(IF(C5107=1,F5107-H5107,F5107),Assumptions!$C$13,MAX(0,($B$5-P5106)/$B$6))</f>
        <v>39.5699729</v>
      </c>
      <c r="L5107" s="0" t="n">
        <f aca="false">IF(C5107=1,0,MIN(F5107-K5107,Assumptions!$C$15,MAX(0,$B$10-O5106-M5107)))</f>
        <v>0</v>
      </c>
      <c r="M5107" s="0" t="n">
        <f aca="false">'Profiles 8760'!H5096</f>
        <v>122400</v>
      </c>
      <c r="N5107" s="0" t="n">
        <f aca="false">J5107+L5107</f>
        <v>0</v>
      </c>
      <c r="O5107" s="0" t="n">
        <f aca="false">O5106+N5107</f>
        <v>478321.420439094</v>
      </c>
      <c r="P5107" s="0" t="n">
        <f aca="false">MIN($B$5,P5106+K5107*$B$6-I5107)</f>
        <v>344.90401133996</v>
      </c>
      <c r="Q5107" s="0" t="n">
        <f aca="false">MAX(0,F5107-H5107-K5107-L5107)</f>
        <v>0</v>
      </c>
    </row>
    <row r="5108" customFormat="false" ht="15" hidden="false" customHeight="false" outlineLevel="0" collapsed="false">
      <c r="A5108" s="0" t="n">
        <f aca="false">'Profiles 8760'!A5097</f>
        <v>5095</v>
      </c>
      <c r="B5108" s="0" t="n">
        <f aca="false">'Profiles 8760'!B5097</f>
        <v>8</v>
      </c>
      <c r="C5108" s="0" t="n">
        <f aca="false">'Profiles 8760'!E5097</f>
        <v>0</v>
      </c>
      <c r="D5108" s="0" t="n">
        <f aca="false">'Profiles 8760'!F5097</f>
        <v>0.045947</v>
      </c>
      <c r="E5108" s="0" t="n">
        <f aca="false">'Profiles 8760'!G5097</f>
        <v>1</v>
      </c>
      <c r="F5108" s="0" t="n">
        <f aca="false">D5108*Assumptions!$C$11*$B$7+E5108*Assumptions!$C$12*$B$8</f>
        <v>54.1694936</v>
      </c>
      <c r="G5108" s="0" t="n">
        <f aca="false">C5108*Assumptions!$C$15</f>
        <v>0</v>
      </c>
      <c r="H5108" s="0" t="n">
        <f aca="false">MIN(F5108,G5108)</f>
        <v>0</v>
      </c>
      <c r="I5108" s="0" t="n">
        <f aca="false">IF(C5108=1,MIN(G5108-H5108,Assumptions!$C$13,P5107),0)</f>
        <v>0</v>
      </c>
      <c r="J5108" s="0" t="n">
        <f aca="false">H5108+I5108</f>
        <v>0</v>
      </c>
      <c r="K5108" s="0" t="n">
        <f aca="false">MIN(IF(C5108=1,F5108-H5108,F5108),Assumptions!$C$13,MAX(0,($B$5-P5107)/$B$6))</f>
        <v>54.1694936</v>
      </c>
      <c r="L5108" s="0" t="n">
        <f aca="false">IF(C5108=1,0,MIN(F5108-K5108,Assumptions!$C$15,MAX(0,$B$10-O5107-M5108)))</f>
        <v>0</v>
      </c>
      <c r="M5108" s="0" t="n">
        <f aca="false">'Profiles 8760'!H5097</f>
        <v>122400</v>
      </c>
      <c r="N5108" s="0" t="n">
        <f aca="false">J5108+L5108</f>
        <v>0</v>
      </c>
      <c r="O5108" s="0" t="n">
        <f aca="false">O5107+N5108</f>
        <v>478321.420439094</v>
      </c>
      <c r="P5108" s="0" t="n">
        <f aca="false">MIN($B$5,P5107+K5108*$B$6-I5108)</f>
        <v>391.85812839244</v>
      </c>
      <c r="Q5108" s="0" t="n">
        <f aca="false">MAX(0,F5108-H5108-K5108-L5108)</f>
        <v>0</v>
      </c>
    </row>
    <row r="5109" customFormat="false" ht="15" hidden="false" customHeight="false" outlineLevel="0" collapsed="false">
      <c r="A5109" s="0" t="n">
        <f aca="false">'Profiles 8760'!A5098</f>
        <v>5096</v>
      </c>
      <c r="B5109" s="0" t="n">
        <f aca="false">'Profiles 8760'!B5098</f>
        <v>8</v>
      </c>
      <c r="C5109" s="0" t="n">
        <f aca="false">'Profiles 8760'!E5098</f>
        <v>1</v>
      </c>
      <c r="D5109" s="0" t="n">
        <f aca="false">'Profiles 8760'!F5098</f>
        <v>0.217372</v>
      </c>
      <c r="E5109" s="0" t="n">
        <f aca="false">'Profiles 8760'!G5098</f>
        <v>1</v>
      </c>
      <c r="F5109" s="0" t="n">
        <f aca="false">D5109*Assumptions!$C$11*$B$7+E5109*Assumptions!$C$12*$B$8</f>
        <v>103.6770336</v>
      </c>
      <c r="G5109" s="0" t="n">
        <f aca="false">C5109*Assumptions!$C$15</f>
        <v>200</v>
      </c>
      <c r="H5109" s="0" t="n">
        <f aca="false">MIN(F5109,G5109)</f>
        <v>103.6770336</v>
      </c>
      <c r="I5109" s="0" t="n">
        <f aca="false">IF(C5109=1,MIN(G5109-H5109,Assumptions!$C$13,P5108),0)</f>
        <v>96.3229664</v>
      </c>
      <c r="J5109" s="0" t="n">
        <f aca="false">H5109+I5109</f>
        <v>200</v>
      </c>
      <c r="K5109" s="0" t="n">
        <f aca="false">MIN(IF(C5109=1,F5109-H5109,F5109),Assumptions!$C$13,MAX(0,($B$5-P5108)/$B$6))</f>
        <v>0</v>
      </c>
      <c r="L5109" s="0" t="n">
        <f aca="false">IF(C5109=1,0,MIN(F5109-K5109,Assumptions!$C$15,MAX(0,$B$10-O5108-M5109)))</f>
        <v>0</v>
      </c>
      <c r="M5109" s="0" t="n">
        <f aca="false">'Profiles 8760'!H5098</f>
        <v>122200</v>
      </c>
      <c r="N5109" s="0" t="n">
        <f aca="false">J5109+L5109</f>
        <v>200</v>
      </c>
      <c r="O5109" s="0" t="n">
        <f aca="false">O5108+N5109</f>
        <v>478521.420439094</v>
      </c>
      <c r="P5109" s="0" t="n">
        <f aca="false">MIN($B$5,P5108+K5109*$B$6-I5109)</f>
        <v>295.53516199244</v>
      </c>
      <c r="Q5109" s="0" t="n">
        <f aca="false">MAX(0,F5109-H5109-K5109-L5109)</f>
        <v>0</v>
      </c>
    </row>
    <row r="5110" customFormat="false" ht="15" hidden="false" customHeight="false" outlineLevel="0" collapsed="false">
      <c r="A5110" s="0" t="n">
        <f aca="false">'Profiles 8760'!A5099</f>
        <v>5097</v>
      </c>
      <c r="B5110" s="0" t="n">
        <f aca="false">'Profiles 8760'!B5099</f>
        <v>8</v>
      </c>
      <c r="C5110" s="0" t="n">
        <f aca="false">'Profiles 8760'!E5099</f>
        <v>1</v>
      </c>
      <c r="D5110" s="0" t="n">
        <f aca="false">'Profiles 8760'!F5099</f>
        <v>0.41856</v>
      </c>
      <c r="E5110" s="0" t="n">
        <f aca="false">'Profiles 8760'!G5099</f>
        <v>1</v>
      </c>
      <c r="F5110" s="0" t="n">
        <f aca="false">D5110*Assumptions!$C$11*$B$7+E5110*Assumptions!$C$12*$B$8</f>
        <v>161.780128</v>
      </c>
      <c r="G5110" s="0" t="n">
        <f aca="false">C5110*Assumptions!$C$15</f>
        <v>200</v>
      </c>
      <c r="H5110" s="0" t="n">
        <f aca="false">MIN(F5110,G5110)</f>
        <v>161.780128</v>
      </c>
      <c r="I5110" s="0" t="n">
        <f aca="false">IF(C5110=1,MIN(G5110-H5110,Assumptions!$C$13,P5109),0)</f>
        <v>38.219872</v>
      </c>
      <c r="J5110" s="0" t="n">
        <f aca="false">H5110+I5110</f>
        <v>200</v>
      </c>
      <c r="K5110" s="0" t="n">
        <f aca="false">MIN(IF(C5110=1,F5110-H5110,F5110),Assumptions!$C$13,MAX(0,($B$5-P5109)/$B$6))</f>
        <v>0</v>
      </c>
      <c r="L5110" s="0" t="n">
        <f aca="false">IF(C5110=1,0,MIN(F5110-K5110,Assumptions!$C$15,MAX(0,$B$10-O5109-M5110)))</f>
        <v>0</v>
      </c>
      <c r="M5110" s="0" t="n">
        <f aca="false">'Profiles 8760'!H5099</f>
        <v>122000</v>
      </c>
      <c r="N5110" s="0" t="n">
        <f aca="false">J5110+L5110</f>
        <v>200</v>
      </c>
      <c r="O5110" s="0" t="n">
        <f aca="false">O5109+N5110</f>
        <v>478721.420439094</v>
      </c>
      <c r="P5110" s="0" t="n">
        <f aca="false">MIN($B$5,P5109+K5110*$B$6-I5110)</f>
        <v>257.31528999244</v>
      </c>
      <c r="Q5110" s="0" t="n">
        <f aca="false">MAX(0,F5110-H5110-K5110-L5110)</f>
        <v>0</v>
      </c>
    </row>
    <row r="5111" customFormat="false" ht="15" hidden="false" customHeight="false" outlineLevel="0" collapsed="false">
      <c r="A5111" s="0" t="n">
        <f aca="false">'Profiles 8760'!A5100</f>
        <v>5098</v>
      </c>
      <c r="B5111" s="0" t="n">
        <f aca="false">'Profiles 8760'!B5100</f>
        <v>8</v>
      </c>
      <c r="C5111" s="0" t="n">
        <f aca="false">'Profiles 8760'!E5100</f>
        <v>0</v>
      </c>
      <c r="D5111" s="0" t="n">
        <f aca="false">'Profiles 8760'!F5100</f>
        <v>0.612306</v>
      </c>
      <c r="E5111" s="0" t="n">
        <f aca="false">'Profiles 8760'!G5100</f>
        <v>1</v>
      </c>
      <c r="F5111" s="0" t="n">
        <f aca="false">D5111*Assumptions!$C$11*$B$7+E5111*Assumptions!$C$12*$B$8</f>
        <v>217.7339728</v>
      </c>
      <c r="G5111" s="0" t="n">
        <f aca="false">C5111*Assumptions!$C$15</f>
        <v>0</v>
      </c>
      <c r="H5111" s="0" t="n">
        <f aca="false">MIN(F5111,G5111)</f>
        <v>0</v>
      </c>
      <c r="I5111" s="0" t="n">
        <f aca="false">IF(C5111=1,MIN(G5111-H5111,Assumptions!$C$13,P5110),0)</f>
        <v>0</v>
      </c>
      <c r="J5111" s="0" t="n">
        <f aca="false">H5111+I5111</f>
        <v>0</v>
      </c>
      <c r="K5111" s="0" t="n">
        <f aca="false">MIN(IF(C5111=1,F5111-H5111,F5111),Assumptions!$C$13,MAX(0,($B$5-P5110)/$B$6))</f>
        <v>180</v>
      </c>
      <c r="L5111" s="0" t="n">
        <f aca="false">IF(C5111=1,0,MIN(F5111-K5111,Assumptions!$C$15,MAX(0,$B$10-O5110-M5111)))</f>
        <v>37.7339728</v>
      </c>
      <c r="M5111" s="0" t="n">
        <f aca="false">'Profiles 8760'!H5100</f>
        <v>122000</v>
      </c>
      <c r="N5111" s="0" t="n">
        <f aca="false">J5111+L5111</f>
        <v>37.7339728</v>
      </c>
      <c r="O5111" s="0" t="n">
        <f aca="false">O5110+N5111</f>
        <v>478759.154411894</v>
      </c>
      <c r="P5111" s="0" t="n">
        <f aca="false">MIN($B$5,P5110+K5111*$B$6-I5111)</f>
        <v>413.33928999244</v>
      </c>
      <c r="Q5111" s="0" t="n">
        <f aca="false">MAX(0,F5111-H5111-K5111-L5111)</f>
        <v>0</v>
      </c>
    </row>
    <row r="5112" customFormat="false" ht="15" hidden="false" customHeight="false" outlineLevel="0" collapsed="false">
      <c r="A5112" s="0" t="n">
        <f aca="false">'Profiles 8760'!A5101</f>
        <v>5099</v>
      </c>
      <c r="B5112" s="0" t="n">
        <f aca="false">'Profiles 8760'!B5101</f>
        <v>8</v>
      </c>
      <c r="C5112" s="0" t="n">
        <f aca="false">'Profiles 8760'!E5101</f>
        <v>0</v>
      </c>
      <c r="D5112" s="0" t="n">
        <f aca="false">'Profiles 8760'!F5101</f>
        <v>0.771355</v>
      </c>
      <c r="E5112" s="0" t="n">
        <f aca="false">'Profiles 8760'!G5101</f>
        <v>1</v>
      </c>
      <c r="F5112" s="0" t="n">
        <f aca="false">D5112*Assumptions!$C$11*$B$7+E5112*Assumptions!$C$12*$B$8</f>
        <v>263.667324</v>
      </c>
      <c r="G5112" s="0" t="n">
        <f aca="false">C5112*Assumptions!$C$15</f>
        <v>0</v>
      </c>
      <c r="H5112" s="0" t="n">
        <f aca="false">MIN(F5112,G5112)</f>
        <v>0</v>
      </c>
      <c r="I5112" s="0" t="n">
        <f aca="false">IF(C5112=1,MIN(G5112-H5112,Assumptions!$C$13,P5111),0)</f>
        <v>0</v>
      </c>
      <c r="J5112" s="0" t="n">
        <f aca="false">H5112+I5112</f>
        <v>0</v>
      </c>
      <c r="K5112" s="0" t="n">
        <f aca="false">MIN(IF(C5112=1,F5112-H5112,F5112),Assumptions!$C$13,MAX(0,($B$5-P5111)/$B$6))</f>
        <v>112.448904023489</v>
      </c>
      <c r="L5112" s="0" t="n">
        <f aca="false">IF(C5112=1,0,MIN(F5112-K5112,Assumptions!$C$15,MAX(0,$B$10-O5111-M5112)))</f>
        <v>151.218419976511</v>
      </c>
      <c r="M5112" s="0" t="n">
        <f aca="false">'Profiles 8760'!H5101</f>
        <v>122000</v>
      </c>
      <c r="N5112" s="0" t="n">
        <f aca="false">J5112+L5112</f>
        <v>151.218419976511</v>
      </c>
      <c r="O5112" s="0" t="n">
        <f aca="false">O5111+N5112</f>
        <v>478910.37283187</v>
      </c>
      <c r="P5112" s="0" t="n">
        <f aca="false">MIN($B$5,P5111+K5112*$B$6-I5112)</f>
        <v>510.81</v>
      </c>
      <c r="Q5112" s="0" t="n">
        <f aca="false">MAX(0,F5112-H5112-K5112-L5112)</f>
        <v>0</v>
      </c>
    </row>
    <row r="5113" customFormat="false" ht="15" hidden="false" customHeight="false" outlineLevel="0" collapsed="false">
      <c r="A5113" s="0" t="n">
        <f aca="false">'Profiles 8760'!A5102</f>
        <v>5100</v>
      </c>
      <c r="B5113" s="0" t="n">
        <f aca="false">'Profiles 8760'!B5102</f>
        <v>8</v>
      </c>
      <c r="C5113" s="0" t="n">
        <f aca="false">'Profiles 8760'!E5102</f>
        <v>0</v>
      </c>
      <c r="D5113" s="0" t="n">
        <f aca="false">'Profiles 8760'!F5102</f>
        <v>0.875338</v>
      </c>
      <c r="E5113" s="0" t="n">
        <f aca="false">'Profiles 8760'!G5102</f>
        <v>0.878392</v>
      </c>
      <c r="F5113" s="0" t="n">
        <f aca="false">D5113*Assumptions!$C$11*$B$7+E5113*Assumptions!$C$12*$B$8</f>
        <v>288.7238472</v>
      </c>
      <c r="G5113" s="0" t="n">
        <f aca="false">C5113*Assumptions!$C$15</f>
        <v>0</v>
      </c>
      <c r="H5113" s="0" t="n">
        <f aca="false">MIN(F5113,G5113)</f>
        <v>0</v>
      </c>
      <c r="I5113" s="0" t="n">
        <f aca="false">IF(C5113=1,MIN(G5113-H5113,Assumptions!$C$13,P5112),0)</f>
        <v>0</v>
      </c>
      <c r="J5113" s="0" t="n">
        <f aca="false">H5113+I5113</f>
        <v>0</v>
      </c>
      <c r="K5113" s="0" t="n">
        <f aca="false">MIN(IF(C5113=1,F5113-H5113,F5113),Assumptions!$C$13,MAX(0,($B$5-P5112)/$B$6))</f>
        <v>0</v>
      </c>
      <c r="L5113" s="0" t="n">
        <f aca="false">IF(C5113=1,0,MIN(F5113-K5113,Assumptions!$C$15,MAX(0,$B$10-O5112-M5113)))</f>
        <v>200</v>
      </c>
      <c r="M5113" s="0" t="n">
        <f aca="false">'Profiles 8760'!H5102</f>
        <v>122000</v>
      </c>
      <c r="N5113" s="0" t="n">
        <f aca="false">J5113+L5113</f>
        <v>200</v>
      </c>
      <c r="O5113" s="0" t="n">
        <f aca="false">O5112+N5113</f>
        <v>479110.37283187</v>
      </c>
      <c r="P5113" s="0" t="n">
        <f aca="false">MIN($B$5,P5112+K5113*$B$6-I5113)</f>
        <v>510.81</v>
      </c>
      <c r="Q5113" s="0" t="n">
        <f aca="false">MAX(0,F5113-H5113-K5113-L5113)</f>
        <v>88.7238472</v>
      </c>
    </row>
    <row r="5114" customFormat="false" ht="15" hidden="false" customHeight="false" outlineLevel="0" collapsed="false">
      <c r="A5114" s="0" t="n">
        <f aca="false">'Profiles 8760'!A5103</f>
        <v>5101</v>
      </c>
      <c r="B5114" s="0" t="n">
        <f aca="false">'Profiles 8760'!B5103</f>
        <v>8</v>
      </c>
      <c r="C5114" s="0" t="n">
        <f aca="false">'Profiles 8760'!E5103</f>
        <v>0</v>
      </c>
      <c r="D5114" s="0" t="n">
        <f aca="false">'Profiles 8760'!F5103</f>
        <v>0.911459</v>
      </c>
      <c r="E5114" s="0" t="n">
        <f aca="false">'Profiles 8760'!G5103</f>
        <v>0.691843</v>
      </c>
      <c r="F5114" s="0" t="n">
        <f aca="false">D5114*Assumptions!$C$11*$B$7+E5114*Assumptions!$C$12*$B$8</f>
        <v>291.5257379</v>
      </c>
      <c r="G5114" s="0" t="n">
        <f aca="false">C5114*Assumptions!$C$15</f>
        <v>0</v>
      </c>
      <c r="H5114" s="0" t="n">
        <f aca="false">MIN(F5114,G5114)</f>
        <v>0</v>
      </c>
      <c r="I5114" s="0" t="n">
        <f aca="false">IF(C5114=1,MIN(G5114-H5114,Assumptions!$C$13,P5113),0)</f>
        <v>0</v>
      </c>
      <c r="J5114" s="0" t="n">
        <f aca="false">H5114+I5114</f>
        <v>0</v>
      </c>
      <c r="K5114" s="0" t="n">
        <f aca="false">MIN(IF(C5114=1,F5114-H5114,F5114),Assumptions!$C$13,MAX(0,($B$5-P5113)/$B$6))</f>
        <v>0</v>
      </c>
      <c r="L5114" s="0" t="n">
        <f aca="false">IF(C5114=1,0,MIN(F5114-K5114,Assumptions!$C$15,MAX(0,$B$10-O5113-M5114)))</f>
        <v>200</v>
      </c>
      <c r="M5114" s="0" t="n">
        <f aca="false">'Profiles 8760'!H5103</f>
        <v>122000</v>
      </c>
      <c r="N5114" s="0" t="n">
        <f aca="false">J5114+L5114</f>
        <v>200</v>
      </c>
      <c r="O5114" s="0" t="n">
        <f aca="false">O5113+N5114</f>
        <v>479310.37283187</v>
      </c>
      <c r="P5114" s="0" t="n">
        <f aca="false">MIN($B$5,P5113+K5114*$B$6-I5114)</f>
        <v>510.81</v>
      </c>
      <c r="Q5114" s="0" t="n">
        <f aca="false">MAX(0,F5114-H5114-K5114-L5114)</f>
        <v>91.5257379</v>
      </c>
    </row>
    <row r="5115" customFormat="false" ht="15" hidden="false" customHeight="false" outlineLevel="0" collapsed="false">
      <c r="A5115" s="0" t="n">
        <f aca="false">'Profiles 8760'!A5104</f>
        <v>5102</v>
      </c>
      <c r="B5115" s="0" t="n">
        <f aca="false">'Profiles 8760'!B5104</f>
        <v>8</v>
      </c>
      <c r="C5115" s="0" t="n">
        <f aca="false">'Profiles 8760'!E5104</f>
        <v>0</v>
      </c>
      <c r="D5115" s="0" t="n">
        <f aca="false">'Profiles 8760'!F5104</f>
        <v>0.875338</v>
      </c>
      <c r="E5115" s="0" t="n">
        <f aca="false">'Profiles 8760'!G5104</f>
        <v>0.79396</v>
      </c>
      <c r="F5115" s="0" t="n">
        <f aca="false">D5115*Assumptions!$C$11*$B$7+E5115*Assumptions!$C$12*$B$8</f>
        <v>285.2705784</v>
      </c>
      <c r="G5115" s="0" t="n">
        <f aca="false">C5115*Assumptions!$C$15</f>
        <v>0</v>
      </c>
      <c r="H5115" s="0" t="n">
        <f aca="false">MIN(F5115,G5115)</f>
        <v>0</v>
      </c>
      <c r="I5115" s="0" t="n">
        <f aca="false">IF(C5115=1,MIN(G5115-H5115,Assumptions!$C$13,P5114),0)</f>
        <v>0</v>
      </c>
      <c r="J5115" s="0" t="n">
        <f aca="false">H5115+I5115</f>
        <v>0</v>
      </c>
      <c r="K5115" s="0" t="n">
        <f aca="false">MIN(IF(C5115=1,F5115-H5115,F5115),Assumptions!$C$13,MAX(0,($B$5-P5114)/$B$6))</f>
        <v>0</v>
      </c>
      <c r="L5115" s="0" t="n">
        <f aca="false">IF(C5115=1,0,MIN(F5115-K5115,Assumptions!$C$15,MAX(0,$B$10-O5114-M5115)))</f>
        <v>200</v>
      </c>
      <c r="M5115" s="0" t="n">
        <f aca="false">'Profiles 8760'!H5104</f>
        <v>122000</v>
      </c>
      <c r="N5115" s="0" t="n">
        <f aca="false">J5115+L5115</f>
        <v>200</v>
      </c>
      <c r="O5115" s="0" t="n">
        <f aca="false">O5114+N5115</f>
        <v>479510.37283187</v>
      </c>
      <c r="P5115" s="0" t="n">
        <f aca="false">MIN($B$5,P5114+K5115*$B$6-I5115)</f>
        <v>510.81</v>
      </c>
      <c r="Q5115" s="0" t="n">
        <f aca="false">MAX(0,F5115-H5115-K5115-L5115)</f>
        <v>85.2705784</v>
      </c>
    </row>
    <row r="5116" customFormat="false" ht="15" hidden="false" customHeight="false" outlineLevel="0" collapsed="false">
      <c r="A5116" s="0" t="n">
        <f aca="false">'Profiles 8760'!A5105</f>
        <v>5103</v>
      </c>
      <c r="B5116" s="0" t="n">
        <f aca="false">'Profiles 8760'!B5105</f>
        <v>8</v>
      </c>
      <c r="C5116" s="0" t="n">
        <f aca="false">'Profiles 8760'!E5105</f>
        <v>0</v>
      </c>
      <c r="D5116" s="0" t="n">
        <f aca="false">'Profiles 8760'!F5105</f>
        <v>0.771355</v>
      </c>
      <c r="E5116" s="0" t="n">
        <f aca="false">'Profiles 8760'!G5105</f>
        <v>0.924946</v>
      </c>
      <c r="F5116" s="0" t="n">
        <f aca="false">D5116*Assumptions!$C$11*$B$7+E5116*Assumptions!$C$12*$B$8</f>
        <v>260.5976154</v>
      </c>
      <c r="G5116" s="0" t="n">
        <f aca="false">C5116*Assumptions!$C$15</f>
        <v>0</v>
      </c>
      <c r="H5116" s="0" t="n">
        <f aca="false">MIN(F5116,G5116)</f>
        <v>0</v>
      </c>
      <c r="I5116" s="0" t="n">
        <f aca="false">IF(C5116=1,MIN(G5116-H5116,Assumptions!$C$13,P5115),0)</f>
        <v>0</v>
      </c>
      <c r="J5116" s="0" t="n">
        <f aca="false">H5116+I5116</f>
        <v>0</v>
      </c>
      <c r="K5116" s="0" t="n">
        <f aca="false">MIN(IF(C5116=1,F5116-H5116,F5116),Assumptions!$C$13,MAX(0,($B$5-P5115)/$B$6))</f>
        <v>0</v>
      </c>
      <c r="L5116" s="0" t="n">
        <f aca="false">IF(C5116=1,0,MIN(F5116-K5116,Assumptions!$C$15,MAX(0,$B$10-O5115-M5116)))</f>
        <v>200</v>
      </c>
      <c r="M5116" s="0" t="n">
        <f aca="false">'Profiles 8760'!H5105</f>
        <v>122000</v>
      </c>
      <c r="N5116" s="0" t="n">
        <f aca="false">J5116+L5116</f>
        <v>200</v>
      </c>
      <c r="O5116" s="0" t="n">
        <f aca="false">O5115+N5116</f>
        <v>479710.37283187</v>
      </c>
      <c r="P5116" s="0" t="n">
        <f aca="false">MIN($B$5,P5115+K5116*$B$6-I5116)</f>
        <v>510.81</v>
      </c>
      <c r="Q5116" s="0" t="n">
        <f aca="false">MAX(0,F5116-H5116-K5116-L5116)</f>
        <v>60.5976154</v>
      </c>
    </row>
    <row r="5117" customFormat="false" ht="15" hidden="false" customHeight="false" outlineLevel="0" collapsed="false">
      <c r="A5117" s="0" t="n">
        <f aca="false">'Profiles 8760'!A5106</f>
        <v>5104</v>
      </c>
      <c r="B5117" s="0" t="n">
        <f aca="false">'Profiles 8760'!B5106</f>
        <v>8</v>
      </c>
      <c r="C5117" s="0" t="n">
        <f aca="false">'Profiles 8760'!E5106</f>
        <v>0</v>
      </c>
      <c r="D5117" s="0" t="n">
        <f aca="false">'Profiles 8760'!F5106</f>
        <v>0.612306</v>
      </c>
      <c r="E5117" s="0" t="n">
        <f aca="false">'Profiles 8760'!G5106</f>
        <v>0.742395</v>
      </c>
      <c r="F5117" s="0" t="n">
        <f aca="false">D5117*Assumptions!$C$11*$B$7+E5117*Assumptions!$C$12*$B$8</f>
        <v>207.1979283</v>
      </c>
      <c r="G5117" s="0" t="n">
        <f aca="false">C5117*Assumptions!$C$15</f>
        <v>0</v>
      </c>
      <c r="H5117" s="0" t="n">
        <f aca="false">MIN(F5117,G5117)</f>
        <v>0</v>
      </c>
      <c r="I5117" s="0" t="n">
        <f aca="false">IF(C5117=1,MIN(G5117-H5117,Assumptions!$C$13,P5116),0)</f>
        <v>0</v>
      </c>
      <c r="J5117" s="0" t="n">
        <f aca="false">H5117+I5117</f>
        <v>0</v>
      </c>
      <c r="K5117" s="0" t="n">
        <f aca="false">MIN(IF(C5117=1,F5117-H5117,F5117),Assumptions!$C$13,MAX(0,($B$5-P5116)/$B$6))</f>
        <v>0</v>
      </c>
      <c r="L5117" s="0" t="n">
        <f aca="false">IF(C5117=1,0,MIN(F5117-K5117,Assumptions!$C$15,MAX(0,$B$10-O5116-M5117)))</f>
        <v>200</v>
      </c>
      <c r="M5117" s="0" t="n">
        <f aca="false">'Profiles 8760'!H5106</f>
        <v>122000</v>
      </c>
      <c r="N5117" s="0" t="n">
        <f aca="false">J5117+L5117</f>
        <v>200</v>
      </c>
      <c r="O5117" s="0" t="n">
        <f aca="false">O5116+N5117</f>
        <v>479910.37283187</v>
      </c>
      <c r="P5117" s="0" t="n">
        <f aca="false">MIN($B$5,P5116+K5117*$B$6-I5117)</f>
        <v>510.81</v>
      </c>
      <c r="Q5117" s="0" t="n">
        <f aca="false">MAX(0,F5117-H5117-K5117-L5117)</f>
        <v>7.1979283</v>
      </c>
    </row>
    <row r="5118" customFormat="false" ht="15" hidden="false" customHeight="false" outlineLevel="0" collapsed="false">
      <c r="A5118" s="0" t="n">
        <f aca="false">'Profiles 8760'!A5107</f>
        <v>5105</v>
      </c>
      <c r="B5118" s="0" t="n">
        <f aca="false">'Profiles 8760'!B5107</f>
        <v>8</v>
      </c>
      <c r="C5118" s="0" t="n">
        <f aca="false">'Profiles 8760'!E5107</f>
        <v>0</v>
      </c>
      <c r="D5118" s="0" t="n">
        <f aca="false">'Profiles 8760'!F5107</f>
        <v>0.41856</v>
      </c>
      <c r="E5118" s="0" t="n">
        <f aca="false">'Profiles 8760'!G5107</f>
        <v>0.663823</v>
      </c>
      <c r="F5118" s="0" t="n">
        <f aca="false">D5118*Assumptions!$C$11*$B$7+E5118*Assumptions!$C$12*$B$8</f>
        <v>148.0304887</v>
      </c>
      <c r="G5118" s="0" t="n">
        <f aca="false">C5118*Assumptions!$C$15</f>
        <v>0</v>
      </c>
      <c r="H5118" s="0" t="n">
        <f aca="false">MIN(F5118,G5118)</f>
        <v>0</v>
      </c>
      <c r="I5118" s="0" t="n">
        <f aca="false">IF(C5118=1,MIN(G5118-H5118,Assumptions!$C$13,P5117),0)</f>
        <v>0</v>
      </c>
      <c r="J5118" s="0" t="n">
        <f aca="false">H5118+I5118</f>
        <v>0</v>
      </c>
      <c r="K5118" s="0" t="n">
        <f aca="false">MIN(IF(C5118=1,F5118-H5118,F5118),Assumptions!$C$13,MAX(0,($B$5-P5117)/$B$6))</f>
        <v>0</v>
      </c>
      <c r="L5118" s="0" t="n">
        <f aca="false">IF(C5118=1,0,MIN(F5118-K5118,Assumptions!$C$15,MAX(0,$B$10-O5117-M5118)))</f>
        <v>148.0304887</v>
      </c>
      <c r="M5118" s="0" t="n">
        <f aca="false">'Profiles 8760'!H5107</f>
        <v>122000</v>
      </c>
      <c r="N5118" s="0" t="n">
        <f aca="false">J5118+L5118</f>
        <v>148.0304887</v>
      </c>
      <c r="O5118" s="0" t="n">
        <f aca="false">O5117+N5118</f>
        <v>480058.40332057</v>
      </c>
      <c r="P5118" s="0" t="n">
        <f aca="false">MIN($B$5,P5117+K5118*$B$6-I5118)</f>
        <v>510.81</v>
      </c>
      <c r="Q5118" s="0" t="n">
        <f aca="false">MAX(0,F5118-H5118-K5118-L5118)</f>
        <v>0</v>
      </c>
    </row>
    <row r="5119" customFormat="false" ht="15" hidden="false" customHeight="false" outlineLevel="0" collapsed="false">
      <c r="A5119" s="0" t="n">
        <f aca="false">'Profiles 8760'!A5108</f>
        <v>5106</v>
      </c>
      <c r="B5119" s="0" t="n">
        <f aca="false">'Profiles 8760'!B5108</f>
        <v>8</v>
      </c>
      <c r="C5119" s="0" t="n">
        <f aca="false">'Profiles 8760'!E5108</f>
        <v>0</v>
      </c>
      <c r="D5119" s="0" t="n">
        <f aca="false">'Profiles 8760'!F5108</f>
        <v>0.217372</v>
      </c>
      <c r="E5119" s="0" t="n">
        <f aca="false">'Profiles 8760'!G5108</f>
        <v>0.663985</v>
      </c>
      <c r="F5119" s="0" t="n">
        <f aca="false">D5119*Assumptions!$C$11*$B$7+E5119*Assumptions!$C$12*$B$8</f>
        <v>89.9340201</v>
      </c>
      <c r="G5119" s="0" t="n">
        <f aca="false">C5119*Assumptions!$C$15</f>
        <v>0</v>
      </c>
      <c r="H5119" s="0" t="n">
        <f aca="false">MIN(F5119,G5119)</f>
        <v>0</v>
      </c>
      <c r="I5119" s="0" t="n">
        <f aca="false">IF(C5119=1,MIN(G5119-H5119,Assumptions!$C$13,P5118),0)</f>
        <v>0</v>
      </c>
      <c r="J5119" s="0" t="n">
        <f aca="false">H5119+I5119</f>
        <v>0</v>
      </c>
      <c r="K5119" s="0" t="n">
        <f aca="false">MIN(IF(C5119=1,F5119-H5119,F5119),Assumptions!$C$13,MAX(0,($B$5-P5118)/$B$6))</f>
        <v>0</v>
      </c>
      <c r="L5119" s="0" t="n">
        <f aca="false">IF(C5119=1,0,MIN(F5119-K5119,Assumptions!$C$15,MAX(0,$B$10-O5118-M5119)))</f>
        <v>89.9340201</v>
      </c>
      <c r="M5119" s="0" t="n">
        <f aca="false">'Profiles 8760'!H5108</f>
        <v>122000</v>
      </c>
      <c r="N5119" s="0" t="n">
        <f aca="false">J5119+L5119</f>
        <v>89.9340201</v>
      </c>
      <c r="O5119" s="0" t="n">
        <f aca="false">O5118+N5119</f>
        <v>480148.33734067</v>
      </c>
      <c r="P5119" s="0" t="n">
        <f aca="false">MIN($B$5,P5118+K5119*$B$6-I5119)</f>
        <v>510.81</v>
      </c>
      <c r="Q5119" s="0" t="n">
        <f aca="false">MAX(0,F5119-H5119-K5119-L5119)</f>
        <v>0</v>
      </c>
    </row>
    <row r="5120" customFormat="false" ht="15" hidden="false" customHeight="false" outlineLevel="0" collapsed="false">
      <c r="A5120" s="0" t="n">
        <f aca="false">'Profiles 8760'!A5109</f>
        <v>5107</v>
      </c>
      <c r="B5120" s="0" t="n">
        <f aca="false">'Profiles 8760'!B5109</f>
        <v>8</v>
      </c>
      <c r="C5120" s="0" t="n">
        <f aca="false">'Profiles 8760'!E5109</f>
        <v>0</v>
      </c>
      <c r="D5120" s="0" t="n">
        <f aca="false">'Profiles 8760'!F5109</f>
        <v>0.045947</v>
      </c>
      <c r="E5120" s="0" t="n">
        <f aca="false">'Profiles 8760'!G5109</f>
        <v>0.512815</v>
      </c>
      <c r="F5120" s="0" t="n">
        <f aca="false">D5120*Assumptions!$C$11*$B$7+E5120*Assumptions!$C$12*$B$8</f>
        <v>34.2436271</v>
      </c>
      <c r="G5120" s="0" t="n">
        <f aca="false">C5120*Assumptions!$C$15</f>
        <v>0</v>
      </c>
      <c r="H5120" s="0" t="n">
        <f aca="false">MIN(F5120,G5120)</f>
        <v>0</v>
      </c>
      <c r="I5120" s="0" t="n">
        <f aca="false">IF(C5120=1,MIN(G5120-H5120,Assumptions!$C$13,P5119),0)</f>
        <v>0</v>
      </c>
      <c r="J5120" s="0" t="n">
        <f aca="false">H5120+I5120</f>
        <v>0</v>
      </c>
      <c r="K5120" s="0" t="n">
        <f aca="false">MIN(IF(C5120=1,F5120-H5120,F5120),Assumptions!$C$13,MAX(0,($B$5-P5119)/$B$6))</f>
        <v>0</v>
      </c>
      <c r="L5120" s="0" t="n">
        <f aca="false">IF(C5120=1,0,MIN(F5120-K5120,Assumptions!$C$15,MAX(0,$B$10-O5119-M5120)))</f>
        <v>34.2436271</v>
      </c>
      <c r="M5120" s="0" t="n">
        <f aca="false">'Profiles 8760'!H5109</f>
        <v>122000</v>
      </c>
      <c r="N5120" s="0" t="n">
        <f aca="false">J5120+L5120</f>
        <v>34.2436271</v>
      </c>
      <c r="O5120" s="0" t="n">
        <f aca="false">O5119+N5120</f>
        <v>480182.58096777</v>
      </c>
      <c r="P5120" s="0" t="n">
        <f aca="false">MIN($B$5,P5119+K5120*$B$6-I5120)</f>
        <v>510.81</v>
      </c>
      <c r="Q5120" s="0" t="n">
        <f aca="false">MAX(0,F5120-H5120-K5120-L5120)</f>
        <v>0</v>
      </c>
    </row>
    <row r="5121" customFormat="false" ht="15" hidden="false" customHeight="false" outlineLevel="0" collapsed="false">
      <c r="A5121" s="0" t="n">
        <f aca="false">'Profiles 8760'!A5110</f>
        <v>5108</v>
      </c>
      <c r="B5121" s="0" t="n">
        <f aca="false">'Profiles 8760'!B5110</f>
        <v>8</v>
      </c>
      <c r="C5121" s="0" t="n">
        <f aca="false">'Profiles 8760'!E5110</f>
        <v>1</v>
      </c>
      <c r="D5121" s="0" t="n">
        <f aca="false">'Profiles 8760'!F5110</f>
        <v>0</v>
      </c>
      <c r="E5121" s="0" t="n">
        <f aca="false">'Profiles 8760'!G5110</f>
        <v>0.462194</v>
      </c>
      <c r="F5121" s="0" t="n">
        <f aca="false">D5121*Assumptions!$C$11*$B$7+E5121*Assumptions!$C$12*$B$8</f>
        <v>18.9037346</v>
      </c>
      <c r="G5121" s="0" t="n">
        <f aca="false">C5121*Assumptions!$C$15</f>
        <v>200</v>
      </c>
      <c r="H5121" s="0" t="n">
        <f aca="false">MIN(F5121,G5121)</f>
        <v>18.9037346</v>
      </c>
      <c r="I5121" s="0" t="n">
        <f aca="false">IF(C5121=1,MIN(G5121-H5121,Assumptions!$C$13,P5120),0)</f>
        <v>180</v>
      </c>
      <c r="J5121" s="0" t="n">
        <f aca="false">H5121+I5121</f>
        <v>198.9037346</v>
      </c>
      <c r="K5121" s="0" t="n">
        <f aca="false">MIN(IF(C5121=1,F5121-H5121,F5121),Assumptions!$C$13,MAX(0,($B$5-P5120)/$B$6))</f>
        <v>0</v>
      </c>
      <c r="L5121" s="0" t="n">
        <f aca="false">IF(C5121=1,0,MIN(F5121-K5121,Assumptions!$C$15,MAX(0,$B$10-O5120-M5121)))</f>
        <v>0</v>
      </c>
      <c r="M5121" s="0" t="n">
        <f aca="false">'Profiles 8760'!H5110</f>
        <v>121800</v>
      </c>
      <c r="N5121" s="0" t="n">
        <f aca="false">J5121+L5121</f>
        <v>198.9037346</v>
      </c>
      <c r="O5121" s="0" t="n">
        <f aca="false">O5120+N5121</f>
        <v>480381.48470237</v>
      </c>
      <c r="P5121" s="0" t="n">
        <f aca="false">MIN($B$5,P5120+K5121*$B$6-I5121)</f>
        <v>330.81</v>
      </c>
      <c r="Q5121" s="0" t="n">
        <f aca="false">MAX(0,F5121-H5121-K5121-L5121)</f>
        <v>0</v>
      </c>
    </row>
    <row r="5122" customFormat="false" ht="15" hidden="false" customHeight="false" outlineLevel="0" collapsed="false">
      <c r="A5122" s="0" t="n">
        <f aca="false">'Profiles 8760'!A5111</f>
        <v>5109</v>
      </c>
      <c r="B5122" s="0" t="n">
        <f aca="false">'Profiles 8760'!B5111</f>
        <v>8</v>
      </c>
      <c r="C5122" s="0" t="n">
        <f aca="false">'Profiles 8760'!E5111</f>
        <v>1</v>
      </c>
      <c r="D5122" s="0" t="n">
        <f aca="false">'Profiles 8760'!F5111</f>
        <v>0</v>
      </c>
      <c r="E5122" s="0" t="n">
        <f aca="false">'Profiles 8760'!G5111</f>
        <v>0.52616</v>
      </c>
      <c r="F5122" s="0" t="n">
        <f aca="false">D5122*Assumptions!$C$11*$B$7+E5122*Assumptions!$C$12*$B$8</f>
        <v>21.519944</v>
      </c>
      <c r="G5122" s="0" t="n">
        <f aca="false">C5122*Assumptions!$C$15</f>
        <v>200</v>
      </c>
      <c r="H5122" s="0" t="n">
        <f aca="false">MIN(F5122,G5122)</f>
        <v>21.519944</v>
      </c>
      <c r="I5122" s="0" t="n">
        <f aca="false">IF(C5122=1,MIN(G5122-H5122,Assumptions!$C$13,P5121),0)</f>
        <v>178.480056</v>
      </c>
      <c r="J5122" s="0" t="n">
        <f aca="false">H5122+I5122</f>
        <v>200</v>
      </c>
      <c r="K5122" s="0" t="n">
        <f aca="false">MIN(IF(C5122=1,F5122-H5122,F5122),Assumptions!$C$13,MAX(0,($B$5-P5121)/$B$6))</f>
        <v>0</v>
      </c>
      <c r="L5122" s="0" t="n">
        <f aca="false">IF(C5122=1,0,MIN(F5122-K5122,Assumptions!$C$15,MAX(0,$B$10-O5121-M5122)))</f>
        <v>0</v>
      </c>
      <c r="M5122" s="0" t="n">
        <f aca="false">'Profiles 8760'!H5111</f>
        <v>121600</v>
      </c>
      <c r="N5122" s="0" t="n">
        <f aca="false">J5122+L5122</f>
        <v>200</v>
      </c>
      <c r="O5122" s="0" t="n">
        <f aca="false">O5121+N5122</f>
        <v>480581.48470237</v>
      </c>
      <c r="P5122" s="0" t="n">
        <f aca="false">MIN($B$5,P5121+K5122*$B$6-I5122)</f>
        <v>152.329944</v>
      </c>
      <c r="Q5122" s="0" t="n">
        <f aca="false">MAX(0,F5122-H5122-K5122-L5122)</f>
        <v>0</v>
      </c>
    </row>
    <row r="5123" customFormat="false" ht="15" hidden="false" customHeight="false" outlineLevel="0" collapsed="false">
      <c r="A5123" s="0" t="n">
        <f aca="false">'Profiles 8760'!A5112</f>
        <v>5110</v>
      </c>
      <c r="B5123" s="0" t="n">
        <f aca="false">'Profiles 8760'!B5112</f>
        <v>8</v>
      </c>
      <c r="C5123" s="0" t="n">
        <f aca="false">'Profiles 8760'!E5112</f>
        <v>0</v>
      </c>
      <c r="D5123" s="0" t="n">
        <f aca="false">'Profiles 8760'!F5112</f>
        <v>0</v>
      </c>
      <c r="E5123" s="0" t="n">
        <f aca="false">'Profiles 8760'!G5112</f>
        <v>0.555782</v>
      </c>
      <c r="F5123" s="0" t="n">
        <f aca="false">D5123*Assumptions!$C$11*$B$7+E5123*Assumptions!$C$12*$B$8</f>
        <v>22.7314838</v>
      </c>
      <c r="G5123" s="0" t="n">
        <f aca="false">C5123*Assumptions!$C$15</f>
        <v>0</v>
      </c>
      <c r="H5123" s="0" t="n">
        <f aca="false">MIN(F5123,G5123)</f>
        <v>0</v>
      </c>
      <c r="I5123" s="0" t="n">
        <f aca="false">IF(C5123=1,MIN(G5123-H5123,Assumptions!$C$13,P5122),0)</f>
        <v>0</v>
      </c>
      <c r="J5123" s="0" t="n">
        <f aca="false">H5123+I5123</f>
        <v>0</v>
      </c>
      <c r="K5123" s="0" t="n">
        <f aca="false">MIN(IF(C5123=1,F5123-H5123,F5123),Assumptions!$C$13,MAX(0,($B$5-P5122)/$B$6))</f>
        <v>22.7314838</v>
      </c>
      <c r="L5123" s="0" t="n">
        <f aca="false">IF(C5123=1,0,MIN(F5123-K5123,Assumptions!$C$15,MAX(0,$B$10-O5122-M5123)))</f>
        <v>0</v>
      </c>
      <c r="M5123" s="0" t="n">
        <f aca="false">'Profiles 8760'!H5112</f>
        <v>121600</v>
      </c>
      <c r="N5123" s="0" t="n">
        <f aca="false">J5123+L5123</f>
        <v>0</v>
      </c>
      <c r="O5123" s="0" t="n">
        <f aca="false">O5122+N5123</f>
        <v>480581.48470237</v>
      </c>
      <c r="P5123" s="0" t="n">
        <f aca="false">MIN($B$5,P5122+K5123*$B$6-I5123)</f>
        <v>172.03359415784</v>
      </c>
      <c r="Q5123" s="0" t="n">
        <f aca="false">MAX(0,F5123-H5123-K5123-L5123)</f>
        <v>0</v>
      </c>
    </row>
    <row r="5124" customFormat="false" ht="15" hidden="false" customHeight="false" outlineLevel="0" collapsed="false">
      <c r="A5124" s="0" t="n">
        <f aca="false">'Profiles 8760'!A5113</f>
        <v>5111</v>
      </c>
      <c r="B5124" s="0" t="n">
        <f aca="false">'Profiles 8760'!B5113</f>
        <v>8</v>
      </c>
      <c r="C5124" s="0" t="n">
        <f aca="false">'Profiles 8760'!E5113</f>
        <v>0</v>
      </c>
      <c r="D5124" s="0" t="n">
        <f aca="false">'Profiles 8760'!F5113</f>
        <v>0</v>
      </c>
      <c r="E5124" s="0" t="n">
        <f aca="false">'Profiles 8760'!G5113</f>
        <v>0.469113</v>
      </c>
      <c r="F5124" s="0" t="n">
        <f aca="false">D5124*Assumptions!$C$11*$B$7+E5124*Assumptions!$C$12*$B$8</f>
        <v>19.1867217</v>
      </c>
      <c r="G5124" s="0" t="n">
        <f aca="false">C5124*Assumptions!$C$15</f>
        <v>0</v>
      </c>
      <c r="H5124" s="0" t="n">
        <f aca="false">MIN(F5124,G5124)</f>
        <v>0</v>
      </c>
      <c r="I5124" s="0" t="n">
        <f aca="false">IF(C5124=1,MIN(G5124-H5124,Assumptions!$C$13,P5123),0)</f>
        <v>0</v>
      </c>
      <c r="J5124" s="0" t="n">
        <f aca="false">H5124+I5124</f>
        <v>0</v>
      </c>
      <c r="K5124" s="0" t="n">
        <f aca="false">MIN(IF(C5124=1,F5124-H5124,F5124),Assumptions!$C$13,MAX(0,($B$5-P5123)/$B$6))</f>
        <v>19.1867217</v>
      </c>
      <c r="L5124" s="0" t="n">
        <f aca="false">IF(C5124=1,0,MIN(F5124-K5124,Assumptions!$C$15,MAX(0,$B$10-O5123-M5124)))</f>
        <v>0</v>
      </c>
      <c r="M5124" s="0" t="n">
        <f aca="false">'Profiles 8760'!H5113</f>
        <v>121600</v>
      </c>
      <c r="N5124" s="0" t="n">
        <f aca="false">J5124+L5124</f>
        <v>0</v>
      </c>
      <c r="O5124" s="0" t="n">
        <f aca="false">O5123+N5124</f>
        <v>480581.48470237</v>
      </c>
      <c r="P5124" s="0" t="n">
        <f aca="false">MIN($B$5,P5123+K5124*$B$6-I5124)</f>
        <v>188.6646445274</v>
      </c>
      <c r="Q5124" s="0" t="n">
        <f aca="false">MAX(0,F5124-H5124-K5124-L5124)</f>
        <v>0</v>
      </c>
    </row>
    <row r="5125" customFormat="false" ht="15" hidden="false" customHeight="false" outlineLevel="0" collapsed="false">
      <c r="A5125" s="0" t="n">
        <f aca="false">'Profiles 8760'!A5114</f>
        <v>5112</v>
      </c>
      <c r="B5125" s="0" t="n">
        <f aca="false">'Profiles 8760'!B5114</f>
        <v>8</v>
      </c>
      <c r="C5125" s="0" t="n">
        <f aca="false">'Profiles 8760'!E5114</f>
        <v>0</v>
      </c>
      <c r="D5125" s="0" t="n">
        <f aca="false">'Profiles 8760'!F5114</f>
        <v>0</v>
      </c>
      <c r="E5125" s="0" t="n">
        <f aca="false">'Profiles 8760'!G5114</f>
        <v>0.351737</v>
      </c>
      <c r="F5125" s="0" t="n">
        <f aca="false">D5125*Assumptions!$C$11*$B$7+E5125*Assumptions!$C$12*$B$8</f>
        <v>14.3860433</v>
      </c>
      <c r="G5125" s="0" t="n">
        <f aca="false">C5125*Assumptions!$C$15</f>
        <v>0</v>
      </c>
      <c r="H5125" s="0" t="n">
        <f aca="false">MIN(F5125,G5125)</f>
        <v>0</v>
      </c>
      <c r="I5125" s="0" t="n">
        <f aca="false">IF(C5125=1,MIN(G5125-H5125,Assumptions!$C$13,P5124),0)</f>
        <v>0</v>
      </c>
      <c r="J5125" s="0" t="n">
        <f aca="false">H5125+I5125</f>
        <v>0</v>
      </c>
      <c r="K5125" s="0" t="n">
        <f aca="false">MIN(IF(C5125=1,F5125-H5125,F5125),Assumptions!$C$13,MAX(0,($B$5-P5124)/$B$6))</f>
        <v>14.3860433</v>
      </c>
      <c r="L5125" s="0" t="n">
        <f aca="false">IF(C5125=1,0,MIN(F5125-K5125,Assumptions!$C$15,MAX(0,$B$10-O5124-M5125)))</f>
        <v>0</v>
      </c>
      <c r="M5125" s="0" t="n">
        <f aca="false">'Profiles 8760'!H5114</f>
        <v>121600</v>
      </c>
      <c r="N5125" s="0" t="n">
        <f aca="false">J5125+L5125</f>
        <v>0</v>
      </c>
      <c r="O5125" s="0" t="n">
        <f aca="false">O5124+N5125</f>
        <v>480581.48470237</v>
      </c>
      <c r="P5125" s="0" t="n">
        <f aca="false">MIN($B$5,P5124+K5125*$B$6-I5125)</f>
        <v>201.13446685984</v>
      </c>
      <c r="Q5125" s="0" t="n">
        <f aca="false">MAX(0,F5125-H5125-K5125-L5125)</f>
        <v>0</v>
      </c>
    </row>
    <row r="5126" customFormat="false" ht="15" hidden="false" customHeight="false" outlineLevel="0" collapsed="false">
      <c r="A5126" s="0" t="n">
        <f aca="false">'Profiles 8760'!A5115</f>
        <v>5113</v>
      </c>
      <c r="B5126" s="0" t="n">
        <f aca="false">'Profiles 8760'!B5115</f>
        <v>8</v>
      </c>
      <c r="C5126" s="0" t="n">
        <f aca="false">'Profiles 8760'!E5115</f>
        <v>0</v>
      </c>
      <c r="D5126" s="0" t="n">
        <f aca="false">'Profiles 8760'!F5115</f>
        <v>0</v>
      </c>
      <c r="E5126" s="0" t="n">
        <f aca="false">'Profiles 8760'!G5115</f>
        <v>0.333861</v>
      </c>
      <c r="F5126" s="0" t="n">
        <f aca="false">D5126*Assumptions!$C$11*$B$7+E5126*Assumptions!$C$12*$B$8</f>
        <v>13.6549149</v>
      </c>
      <c r="G5126" s="0" t="n">
        <f aca="false">C5126*Assumptions!$C$15</f>
        <v>0</v>
      </c>
      <c r="H5126" s="0" t="n">
        <f aca="false">MIN(F5126,G5126)</f>
        <v>0</v>
      </c>
      <c r="I5126" s="0" t="n">
        <f aca="false">IF(C5126=1,MIN(G5126-H5126,Assumptions!$C$13,P5125),0)</f>
        <v>0</v>
      </c>
      <c r="J5126" s="0" t="n">
        <f aca="false">H5126+I5126</f>
        <v>0</v>
      </c>
      <c r="K5126" s="0" t="n">
        <f aca="false">MIN(IF(C5126=1,F5126-H5126,F5126),Assumptions!$C$13,MAX(0,($B$5-P5125)/$B$6))</f>
        <v>13.6549149</v>
      </c>
      <c r="L5126" s="0" t="n">
        <f aca="false">IF(C5126=1,0,MIN(F5126-K5126,Assumptions!$C$15,MAX(0,$B$10-O5125-M5126)))</f>
        <v>0</v>
      </c>
      <c r="M5126" s="0" t="n">
        <f aca="false">'Profiles 8760'!H5115</f>
        <v>121600</v>
      </c>
      <c r="N5126" s="0" t="n">
        <f aca="false">J5126+L5126</f>
        <v>0</v>
      </c>
      <c r="O5126" s="0" t="n">
        <f aca="false">O5125+N5126</f>
        <v>480581.48470237</v>
      </c>
      <c r="P5126" s="0" t="n">
        <f aca="false">MIN($B$5,P5125+K5126*$B$6-I5126)</f>
        <v>212.97054709516</v>
      </c>
      <c r="Q5126" s="0" t="n">
        <f aca="false">MAX(0,F5126-H5126-K5126-L5126)</f>
        <v>0</v>
      </c>
    </row>
    <row r="5127" customFormat="false" ht="15" hidden="false" customHeight="false" outlineLevel="0" collapsed="false">
      <c r="A5127" s="0" t="n">
        <f aca="false">'Profiles 8760'!A5116</f>
        <v>5114</v>
      </c>
      <c r="B5127" s="0" t="n">
        <f aca="false">'Profiles 8760'!B5116</f>
        <v>8</v>
      </c>
      <c r="C5127" s="0" t="n">
        <f aca="false">'Profiles 8760'!E5116</f>
        <v>0</v>
      </c>
      <c r="D5127" s="0" t="n">
        <f aca="false">'Profiles 8760'!F5116</f>
        <v>0</v>
      </c>
      <c r="E5127" s="0" t="n">
        <f aca="false">'Profiles 8760'!G5116</f>
        <v>0.367228</v>
      </c>
      <c r="F5127" s="0" t="n">
        <f aca="false">D5127*Assumptions!$C$11*$B$7+E5127*Assumptions!$C$12*$B$8</f>
        <v>15.0196252</v>
      </c>
      <c r="G5127" s="0" t="n">
        <f aca="false">C5127*Assumptions!$C$15</f>
        <v>0</v>
      </c>
      <c r="H5127" s="0" t="n">
        <f aca="false">MIN(F5127,G5127)</f>
        <v>0</v>
      </c>
      <c r="I5127" s="0" t="n">
        <f aca="false">IF(C5127=1,MIN(G5127-H5127,Assumptions!$C$13,P5126),0)</f>
        <v>0</v>
      </c>
      <c r="J5127" s="0" t="n">
        <f aca="false">H5127+I5127</f>
        <v>0</v>
      </c>
      <c r="K5127" s="0" t="n">
        <f aca="false">MIN(IF(C5127=1,F5127-H5127,F5127),Assumptions!$C$13,MAX(0,($B$5-P5126)/$B$6))</f>
        <v>15.0196252</v>
      </c>
      <c r="L5127" s="0" t="n">
        <f aca="false">IF(C5127=1,0,MIN(F5127-K5127,Assumptions!$C$15,MAX(0,$B$10-O5126-M5127)))</f>
        <v>0</v>
      </c>
      <c r="M5127" s="0" t="n">
        <f aca="false">'Profiles 8760'!H5116</f>
        <v>121600</v>
      </c>
      <c r="N5127" s="0" t="n">
        <f aca="false">J5127+L5127</f>
        <v>0</v>
      </c>
      <c r="O5127" s="0" t="n">
        <f aca="false">O5126+N5127</f>
        <v>480581.48470237</v>
      </c>
      <c r="P5127" s="0" t="n">
        <f aca="false">MIN($B$5,P5126+K5127*$B$6-I5127)</f>
        <v>225.98955821852</v>
      </c>
      <c r="Q5127" s="0" t="n">
        <f aca="false">MAX(0,F5127-H5127-K5127-L5127)</f>
        <v>0</v>
      </c>
    </row>
    <row r="5128" customFormat="false" ht="15" hidden="false" customHeight="false" outlineLevel="0" collapsed="false">
      <c r="A5128" s="0" t="n">
        <f aca="false">'Profiles 8760'!A5117</f>
        <v>5115</v>
      </c>
      <c r="B5128" s="0" t="n">
        <f aca="false">'Profiles 8760'!B5117</f>
        <v>8</v>
      </c>
      <c r="C5128" s="0" t="n">
        <f aca="false">'Profiles 8760'!E5117</f>
        <v>0</v>
      </c>
      <c r="D5128" s="0" t="n">
        <f aca="false">'Profiles 8760'!F5117</f>
        <v>0</v>
      </c>
      <c r="E5128" s="0" t="n">
        <f aca="false">'Profiles 8760'!G5117</f>
        <v>0.411661</v>
      </c>
      <c r="F5128" s="0" t="n">
        <f aca="false">D5128*Assumptions!$C$11*$B$7+E5128*Assumptions!$C$12*$B$8</f>
        <v>16.8369349</v>
      </c>
      <c r="G5128" s="0" t="n">
        <f aca="false">C5128*Assumptions!$C$15</f>
        <v>0</v>
      </c>
      <c r="H5128" s="0" t="n">
        <f aca="false">MIN(F5128,G5128)</f>
        <v>0</v>
      </c>
      <c r="I5128" s="0" t="n">
        <f aca="false">IF(C5128=1,MIN(G5128-H5128,Assumptions!$C$13,P5127),0)</f>
        <v>0</v>
      </c>
      <c r="J5128" s="0" t="n">
        <f aca="false">H5128+I5128</f>
        <v>0</v>
      </c>
      <c r="K5128" s="0" t="n">
        <f aca="false">MIN(IF(C5128=1,F5128-H5128,F5128),Assumptions!$C$13,MAX(0,($B$5-P5127)/$B$6))</f>
        <v>16.8369349</v>
      </c>
      <c r="L5128" s="0" t="n">
        <f aca="false">IF(C5128=1,0,MIN(F5128-K5128,Assumptions!$C$15,MAX(0,$B$10-O5127-M5128)))</f>
        <v>0</v>
      </c>
      <c r="M5128" s="0" t="n">
        <f aca="false">'Profiles 8760'!H5117</f>
        <v>121600</v>
      </c>
      <c r="N5128" s="0" t="n">
        <f aca="false">J5128+L5128</f>
        <v>0</v>
      </c>
      <c r="O5128" s="0" t="n">
        <f aca="false">O5127+N5128</f>
        <v>480581.48470237</v>
      </c>
      <c r="P5128" s="0" t="n">
        <f aca="false">MIN($B$5,P5127+K5128*$B$6-I5128)</f>
        <v>240.58381338984</v>
      </c>
      <c r="Q5128" s="0" t="n">
        <f aca="false">MAX(0,F5128-H5128-K5128-L5128)</f>
        <v>0</v>
      </c>
    </row>
    <row r="5129" customFormat="false" ht="15" hidden="false" customHeight="false" outlineLevel="0" collapsed="false">
      <c r="A5129" s="0" t="n">
        <f aca="false">'Profiles 8760'!A5118</f>
        <v>5116</v>
      </c>
      <c r="B5129" s="0" t="n">
        <f aca="false">'Profiles 8760'!B5118</f>
        <v>8</v>
      </c>
      <c r="C5129" s="0" t="n">
        <f aca="false">'Profiles 8760'!E5118</f>
        <v>0</v>
      </c>
      <c r="D5129" s="0" t="n">
        <f aca="false">'Profiles 8760'!F5118</f>
        <v>0</v>
      </c>
      <c r="E5129" s="0" t="n">
        <f aca="false">'Profiles 8760'!G5118</f>
        <v>0.421076</v>
      </c>
      <c r="F5129" s="0" t="n">
        <f aca="false">D5129*Assumptions!$C$11*$B$7+E5129*Assumptions!$C$12*$B$8</f>
        <v>17.2220084</v>
      </c>
      <c r="G5129" s="0" t="n">
        <f aca="false">C5129*Assumptions!$C$15</f>
        <v>0</v>
      </c>
      <c r="H5129" s="0" t="n">
        <f aca="false">MIN(F5129,G5129)</f>
        <v>0</v>
      </c>
      <c r="I5129" s="0" t="n">
        <f aca="false">IF(C5129=1,MIN(G5129-H5129,Assumptions!$C$13,P5128),0)</f>
        <v>0</v>
      </c>
      <c r="J5129" s="0" t="n">
        <f aca="false">H5129+I5129</f>
        <v>0</v>
      </c>
      <c r="K5129" s="0" t="n">
        <f aca="false">MIN(IF(C5129=1,F5129-H5129,F5129),Assumptions!$C$13,MAX(0,($B$5-P5128)/$B$6))</f>
        <v>17.2220084</v>
      </c>
      <c r="L5129" s="0" t="n">
        <f aca="false">IF(C5129=1,0,MIN(F5129-K5129,Assumptions!$C$15,MAX(0,$B$10-O5128-M5129)))</f>
        <v>0</v>
      </c>
      <c r="M5129" s="0" t="n">
        <f aca="false">'Profiles 8760'!H5118</f>
        <v>121600</v>
      </c>
      <c r="N5129" s="0" t="n">
        <f aca="false">J5129+L5129</f>
        <v>0</v>
      </c>
      <c r="O5129" s="0" t="n">
        <f aca="false">O5128+N5129</f>
        <v>480581.48470237</v>
      </c>
      <c r="P5129" s="0" t="n">
        <f aca="false">MIN($B$5,P5128+K5129*$B$6-I5129)</f>
        <v>255.51185027096</v>
      </c>
      <c r="Q5129" s="0" t="n">
        <f aca="false">MAX(0,F5129-H5129-K5129-L5129)</f>
        <v>0</v>
      </c>
    </row>
    <row r="5130" customFormat="false" ht="15" hidden="false" customHeight="false" outlineLevel="0" collapsed="false">
      <c r="A5130" s="0" t="n">
        <f aca="false">'Profiles 8760'!A5119</f>
        <v>5117</v>
      </c>
      <c r="B5130" s="0" t="n">
        <f aca="false">'Profiles 8760'!B5119</f>
        <v>8</v>
      </c>
      <c r="C5130" s="0" t="n">
        <f aca="false">'Profiles 8760'!E5119</f>
        <v>0</v>
      </c>
      <c r="D5130" s="0" t="n">
        <f aca="false">'Profiles 8760'!F5119</f>
        <v>0</v>
      </c>
      <c r="E5130" s="0" t="n">
        <f aca="false">'Profiles 8760'!G5119</f>
        <v>0.321563</v>
      </c>
      <c r="F5130" s="0" t="n">
        <f aca="false">D5130*Assumptions!$C$11*$B$7+E5130*Assumptions!$C$12*$B$8</f>
        <v>13.1519267</v>
      </c>
      <c r="G5130" s="0" t="n">
        <f aca="false">C5130*Assumptions!$C$15</f>
        <v>0</v>
      </c>
      <c r="H5130" s="0" t="n">
        <f aca="false">MIN(F5130,G5130)</f>
        <v>0</v>
      </c>
      <c r="I5130" s="0" t="n">
        <f aca="false">IF(C5130=1,MIN(G5130-H5130,Assumptions!$C$13,P5129),0)</f>
        <v>0</v>
      </c>
      <c r="J5130" s="0" t="n">
        <f aca="false">H5130+I5130</f>
        <v>0</v>
      </c>
      <c r="K5130" s="0" t="n">
        <f aca="false">MIN(IF(C5130=1,F5130-H5130,F5130),Assumptions!$C$13,MAX(0,($B$5-P5129)/$B$6))</f>
        <v>13.1519267</v>
      </c>
      <c r="L5130" s="0" t="n">
        <f aca="false">IF(C5130=1,0,MIN(F5130-K5130,Assumptions!$C$15,MAX(0,$B$10-O5129-M5130)))</f>
        <v>0</v>
      </c>
      <c r="M5130" s="0" t="n">
        <f aca="false">'Profiles 8760'!H5119</f>
        <v>121600</v>
      </c>
      <c r="N5130" s="0" t="n">
        <f aca="false">J5130+L5130</f>
        <v>0</v>
      </c>
      <c r="O5130" s="0" t="n">
        <f aca="false">O5129+N5130</f>
        <v>480581.48470237</v>
      </c>
      <c r="P5130" s="0" t="n">
        <f aca="false">MIN($B$5,P5129+K5130*$B$6-I5130)</f>
        <v>266.91194033452</v>
      </c>
      <c r="Q5130" s="0" t="n">
        <f aca="false">MAX(0,F5130-H5130-K5130-L5130)</f>
        <v>0</v>
      </c>
    </row>
    <row r="5131" customFormat="false" ht="15" hidden="false" customHeight="false" outlineLevel="0" collapsed="false">
      <c r="A5131" s="0" t="n">
        <f aca="false">'Profiles 8760'!A5120</f>
        <v>5118</v>
      </c>
      <c r="B5131" s="0" t="n">
        <f aca="false">'Profiles 8760'!B5120</f>
        <v>8</v>
      </c>
      <c r="C5131" s="0" t="n">
        <f aca="false">'Profiles 8760'!E5120</f>
        <v>0</v>
      </c>
      <c r="D5131" s="0" t="n">
        <f aca="false">'Profiles 8760'!F5120</f>
        <v>0</v>
      </c>
      <c r="E5131" s="0" t="n">
        <f aca="false">'Profiles 8760'!G5120</f>
        <v>0.334236</v>
      </c>
      <c r="F5131" s="0" t="n">
        <f aca="false">D5131*Assumptions!$C$11*$B$7+E5131*Assumptions!$C$12*$B$8</f>
        <v>13.6702524</v>
      </c>
      <c r="G5131" s="0" t="n">
        <f aca="false">C5131*Assumptions!$C$15</f>
        <v>0</v>
      </c>
      <c r="H5131" s="0" t="n">
        <f aca="false">MIN(F5131,G5131)</f>
        <v>0</v>
      </c>
      <c r="I5131" s="0" t="n">
        <f aca="false">IF(C5131=1,MIN(G5131-H5131,Assumptions!$C$13,P5130),0)</f>
        <v>0</v>
      </c>
      <c r="J5131" s="0" t="n">
        <f aca="false">H5131+I5131</f>
        <v>0</v>
      </c>
      <c r="K5131" s="0" t="n">
        <f aca="false">MIN(IF(C5131=1,F5131-H5131,F5131),Assumptions!$C$13,MAX(0,($B$5-P5130)/$B$6))</f>
        <v>13.6702524</v>
      </c>
      <c r="L5131" s="0" t="n">
        <f aca="false">IF(C5131=1,0,MIN(F5131-K5131,Assumptions!$C$15,MAX(0,$B$10-O5130-M5131)))</f>
        <v>0</v>
      </c>
      <c r="M5131" s="0" t="n">
        <f aca="false">'Profiles 8760'!H5120</f>
        <v>121600</v>
      </c>
      <c r="N5131" s="0" t="n">
        <f aca="false">J5131+L5131</f>
        <v>0</v>
      </c>
      <c r="O5131" s="0" t="n">
        <f aca="false">O5130+N5131</f>
        <v>480581.48470237</v>
      </c>
      <c r="P5131" s="0" t="n">
        <f aca="false">MIN($B$5,P5130+K5131*$B$6-I5131)</f>
        <v>278.76131511484</v>
      </c>
      <c r="Q5131" s="0" t="n">
        <f aca="false">MAX(0,F5131-H5131-K5131-L5131)</f>
        <v>0</v>
      </c>
    </row>
    <row r="5132" customFormat="false" ht="15" hidden="false" customHeight="false" outlineLevel="0" collapsed="false">
      <c r="A5132" s="0" t="n">
        <f aca="false">'Profiles 8760'!A5121</f>
        <v>5119</v>
      </c>
      <c r="B5132" s="0" t="n">
        <f aca="false">'Profiles 8760'!B5121</f>
        <v>8</v>
      </c>
      <c r="C5132" s="0" t="n">
        <f aca="false">'Profiles 8760'!E5121</f>
        <v>0</v>
      </c>
      <c r="D5132" s="0" t="n">
        <f aca="false">'Profiles 8760'!F5121</f>
        <v>0.04399</v>
      </c>
      <c r="E5132" s="0" t="n">
        <f aca="false">'Profiles 8760'!G5121</f>
        <v>0.398557</v>
      </c>
      <c r="F5132" s="0" t="n">
        <f aca="false">D5132*Assumptions!$C$11*$B$7+E5132*Assumptions!$C$12*$B$8</f>
        <v>29.0052933</v>
      </c>
      <c r="G5132" s="0" t="n">
        <f aca="false">C5132*Assumptions!$C$15</f>
        <v>0</v>
      </c>
      <c r="H5132" s="0" t="n">
        <f aca="false">MIN(F5132,G5132)</f>
        <v>0</v>
      </c>
      <c r="I5132" s="0" t="n">
        <f aca="false">IF(C5132=1,MIN(G5132-H5132,Assumptions!$C$13,P5131),0)</f>
        <v>0</v>
      </c>
      <c r="J5132" s="0" t="n">
        <f aca="false">H5132+I5132</f>
        <v>0</v>
      </c>
      <c r="K5132" s="0" t="n">
        <f aca="false">MIN(IF(C5132=1,F5132-H5132,F5132),Assumptions!$C$13,MAX(0,($B$5-P5131)/$B$6))</f>
        <v>29.0052933</v>
      </c>
      <c r="L5132" s="0" t="n">
        <f aca="false">IF(C5132=1,0,MIN(F5132-K5132,Assumptions!$C$15,MAX(0,$B$10-O5131-M5132)))</f>
        <v>0</v>
      </c>
      <c r="M5132" s="0" t="n">
        <f aca="false">'Profiles 8760'!H5121</f>
        <v>121600</v>
      </c>
      <c r="N5132" s="0" t="n">
        <f aca="false">J5132+L5132</f>
        <v>0</v>
      </c>
      <c r="O5132" s="0" t="n">
        <f aca="false">O5131+N5132</f>
        <v>480581.48470237</v>
      </c>
      <c r="P5132" s="0" t="n">
        <f aca="false">MIN($B$5,P5131+K5132*$B$6-I5132)</f>
        <v>303.90310334728</v>
      </c>
      <c r="Q5132" s="0" t="n">
        <f aca="false">MAX(0,F5132-H5132-K5132-L5132)</f>
        <v>0</v>
      </c>
    </row>
    <row r="5133" customFormat="false" ht="15" hidden="false" customHeight="false" outlineLevel="0" collapsed="false">
      <c r="A5133" s="0" t="n">
        <f aca="false">'Profiles 8760'!A5122</f>
        <v>5120</v>
      </c>
      <c r="B5133" s="0" t="n">
        <f aca="false">'Profiles 8760'!B5122</f>
        <v>8</v>
      </c>
      <c r="C5133" s="0" t="n">
        <f aca="false">'Profiles 8760'!E5122</f>
        <v>1</v>
      </c>
      <c r="D5133" s="0" t="n">
        <f aca="false">'Profiles 8760'!F5122</f>
        <v>0.208115</v>
      </c>
      <c r="E5133" s="0" t="n">
        <f aca="false">'Profiles 8760'!G5122</f>
        <v>0.550562</v>
      </c>
      <c r="F5133" s="0" t="n">
        <f aca="false">D5133*Assumptions!$C$11*$B$7+E5133*Assumptions!$C$12*$B$8</f>
        <v>82.6215978</v>
      </c>
      <c r="G5133" s="0" t="n">
        <f aca="false">C5133*Assumptions!$C$15</f>
        <v>200</v>
      </c>
      <c r="H5133" s="0" t="n">
        <f aca="false">MIN(F5133,G5133)</f>
        <v>82.6215978</v>
      </c>
      <c r="I5133" s="0" t="n">
        <f aca="false">IF(C5133=1,MIN(G5133-H5133,Assumptions!$C$13,P5132),0)</f>
        <v>117.3784022</v>
      </c>
      <c r="J5133" s="0" t="n">
        <f aca="false">H5133+I5133</f>
        <v>200</v>
      </c>
      <c r="K5133" s="0" t="n">
        <f aca="false">MIN(IF(C5133=1,F5133-H5133,F5133),Assumptions!$C$13,MAX(0,($B$5-P5132)/$B$6))</f>
        <v>0</v>
      </c>
      <c r="L5133" s="0" t="n">
        <f aca="false">IF(C5133=1,0,MIN(F5133-K5133,Assumptions!$C$15,MAX(0,$B$10-O5132-M5133)))</f>
        <v>0</v>
      </c>
      <c r="M5133" s="0" t="n">
        <f aca="false">'Profiles 8760'!H5122</f>
        <v>121400</v>
      </c>
      <c r="N5133" s="0" t="n">
        <f aca="false">J5133+L5133</f>
        <v>200</v>
      </c>
      <c r="O5133" s="0" t="n">
        <f aca="false">O5132+N5133</f>
        <v>480781.48470237</v>
      </c>
      <c r="P5133" s="0" t="n">
        <f aca="false">MIN($B$5,P5132+K5133*$B$6-I5133)</f>
        <v>186.52470114728</v>
      </c>
      <c r="Q5133" s="0" t="n">
        <f aca="false">MAX(0,F5133-H5133-K5133-L5133)</f>
        <v>0</v>
      </c>
    </row>
    <row r="5134" customFormat="false" ht="15" hidden="false" customHeight="false" outlineLevel="0" collapsed="false">
      <c r="A5134" s="0" t="n">
        <f aca="false">'Profiles 8760'!A5123</f>
        <v>5121</v>
      </c>
      <c r="B5134" s="0" t="n">
        <f aca="false">'Profiles 8760'!B5123</f>
        <v>8</v>
      </c>
      <c r="C5134" s="0" t="n">
        <f aca="false">'Profiles 8760'!E5123</f>
        <v>1</v>
      </c>
      <c r="D5134" s="0" t="n">
        <f aca="false">'Profiles 8760'!F5123</f>
        <v>0.400735</v>
      </c>
      <c r="E5134" s="0" t="n">
        <f aca="false">'Profiles 8760'!G5123</f>
        <v>0.39345</v>
      </c>
      <c r="F5134" s="0" t="n">
        <f aca="false">D5134*Assumptions!$C$11*$B$7+E5134*Assumptions!$C$12*$B$8</f>
        <v>131.824373</v>
      </c>
      <c r="G5134" s="0" t="n">
        <f aca="false">C5134*Assumptions!$C$15</f>
        <v>200</v>
      </c>
      <c r="H5134" s="0" t="n">
        <f aca="false">MIN(F5134,G5134)</f>
        <v>131.824373</v>
      </c>
      <c r="I5134" s="0" t="n">
        <f aca="false">IF(C5134=1,MIN(G5134-H5134,Assumptions!$C$13,P5133),0)</f>
        <v>68.175627</v>
      </c>
      <c r="J5134" s="0" t="n">
        <f aca="false">H5134+I5134</f>
        <v>200</v>
      </c>
      <c r="K5134" s="0" t="n">
        <f aca="false">MIN(IF(C5134=1,F5134-H5134,F5134),Assumptions!$C$13,MAX(0,($B$5-P5133)/$B$6))</f>
        <v>0</v>
      </c>
      <c r="L5134" s="0" t="n">
        <f aca="false">IF(C5134=1,0,MIN(F5134-K5134,Assumptions!$C$15,MAX(0,$B$10-O5133-M5134)))</f>
        <v>0</v>
      </c>
      <c r="M5134" s="0" t="n">
        <f aca="false">'Profiles 8760'!H5123</f>
        <v>121200</v>
      </c>
      <c r="N5134" s="0" t="n">
        <f aca="false">J5134+L5134</f>
        <v>200</v>
      </c>
      <c r="O5134" s="0" t="n">
        <f aca="false">O5133+N5134</f>
        <v>480981.48470237</v>
      </c>
      <c r="P5134" s="0" t="n">
        <f aca="false">MIN($B$5,P5133+K5134*$B$6-I5134)</f>
        <v>118.34907414728</v>
      </c>
      <c r="Q5134" s="0" t="n">
        <f aca="false">MAX(0,F5134-H5134-K5134-L5134)</f>
        <v>0</v>
      </c>
    </row>
    <row r="5135" customFormat="false" ht="15" hidden="false" customHeight="false" outlineLevel="0" collapsed="false">
      <c r="A5135" s="0" t="n">
        <f aca="false">'Profiles 8760'!A5124</f>
        <v>5122</v>
      </c>
      <c r="B5135" s="0" t="n">
        <f aca="false">'Profiles 8760'!B5124</f>
        <v>8</v>
      </c>
      <c r="C5135" s="0" t="n">
        <f aca="false">'Profiles 8760'!E5124</f>
        <v>0</v>
      </c>
      <c r="D5135" s="0" t="n">
        <f aca="false">'Profiles 8760'!F5124</f>
        <v>0.58623</v>
      </c>
      <c r="E5135" s="0" t="n">
        <f aca="false">'Profiles 8760'!G5124</f>
        <v>0.413752</v>
      </c>
      <c r="F5135" s="0" t="n">
        <f aca="false">D5135*Assumptions!$C$11*$B$7+E5135*Assumptions!$C$12*$B$8</f>
        <v>186.2256808</v>
      </c>
      <c r="G5135" s="0" t="n">
        <f aca="false">C5135*Assumptions!$C$15</f>
        <v>0</v>
      </c>
      <c r="H5135" s="0" t="n">
        <f aca="false">MIN(F5135,G5135)</f>
        <v>0</v>
      </c>
      <c r="I5135" s="0" t="n">
        <f aca="false">IF(C5135=1,MIN(G5135-H5135,Assumptions!$C$13,P5134),0)</f>
        <v>0</v>
      </c>
      <c r="J5135" s="0" t="n">
        <f aca="false">H5135+I5135</f>
        <v>0</v>
      </c>
      <c r="K5135" s="0" t="n">
        <f aca="false">MIN(IF(C5135=1,F5135-H5135,F5135),Assumptions!$C$13,MAX(0,($B$5-P5134)/$B$6))</f>
        <v>180</v>
      </c>
      <c r="L5135" s="0" t="n">
        <f aca="false">IF(C5135=1,0,MIN(F5135-K5135,Assumptions!$C$15,MAX(0,$B$10-O5134-M5135)))</f>
        <v>6.22568080000002</v>
      </c>
      <c r="M5135" s="0" t="n">
        <f aca="false">'Profiles 8760'!H5124</f>
        <v>121200</v>
      </c>
      <c r="N5135" s="0" t="n">
        <f aca="false">J5135+L5135</f>
        <v>6.22568080000002</v>
      </c>
      <c r="O5135" s="0" t="n">
        <f aca="false">O5134+N5135</f>
        <v>480987.71038317</v>
      </c>
      <c r="P5135" s="0" t="n">
        <f aca="false">MIN($B$5,P5134+K5135*$B$6-I5135)</f>
        <v>274.37307414728</v>
      </c>
      <c r="Q5135" s="0" t="n">
        <f aca="false">MAX(0,F5135-H5135-K5135-L5135)</f>
        <v>0</v>
      </c>
    </row>
    <row r="5136" customFormat="false" ht="15" hidden="false" customHeight="false" outlineLevel="0" collapsed="false">
      <c r="A5136" s="0" t="n">
        <f aca="false">'Profiles 8760'!A5125</f>
        <v>5123</v>
      </c>
      <c r="B5136" s="0" t="n">
        <f aca="false">'Profiles 8760'!B5125</f>
        <v>8</v>
      </c>
      <c r="C5136" s="0" t="n">
        <f aca="false">'Profiles 8760'!E5125</f>
        <v>0</v>
      </c>
      <c r="D5136" s="0" t="n">
        <f aca="false">'Profiles 8760'!F5125</f>
        <v>0.738506</v>
      </c>
      <c r="E5136" s="0" t="n">
        <f aca="false">'Profiles 8760'!G5125</f>
        <v>0.433117</v>
      </c>
      <c r="F5136" s="0" t="n">
        <f aca="false">D5136*Assumptions!$C$11*$B$7+E5136*Assumptions!$C$12*$B$8</f>
        <v>230.9950181</v>
      </c>
      <c r="G5136" s="0" t="n">
        <f aca="false">C5136*Assumptions!$C$15</f>
        <v>0</v>
      </c>
      <c r="H5136" s="0" t="n">
        <f aca="false">MIN(F5136,G5136)</f>
        <v>0</v>
      </c>
      <c r="I5136" s="0" t="n">
        <f aca="false">IF(C5136=1,MIN(G5136-H5136,Assumptions!$C$13,P5135),0)</f>
        <v>0</v>
      </c>
      <c r="J5136" s="0" t="n">
        <f aca="false">H5136+I5136</f>
        <v>0</v>
      </c>
      <c r="K5136" s="0" t="n">
        <f aca="false">MIN(IF(C5136=1,F5136-H5136,F5136),Assumptions!$C$13,MAX(0,($B$5-P5135)/$B$6))</f>
        <v>180</v>
      </c>
      <c r="L5136" s="0" t="n">
        <f aca="false">IF(C5136=1,0,MIN(F5136-K5136,Assumptions!$C$15,MAX(0,$B$10-O5135-M5136)))</f>
        <v>50.9950181</v>
      </c>
      <c r="M5136" s="0" t="n">
        <f aca="false">'Profiles 8760'!H5125</f>
        <v>121200</v>
      </c>
      <c r="N5136" s="0" t="n">
        <f aca="false">J5136+L5136</f>
        <v>50.9950181</v>
      </c>
      <c r="O5136" s="0" t="n">
        <f aca="false">O5135+N5136</f>
        <v>481038.70540127</v>
      </c>
      <c r="P5136" s="0" t="n">
        <f aca="false">MIN($B$5,P5135+K5136*$B$6-I5136)</f>
        <v>430.39707414728</v>
      </c>
      <c r="Q5136" s="0" t="n">
        <f aca="false">MAX(0,F5136-H5136-K5136-L5136)</f>
        <v>0</v>
      </c>
    </row>
    <row r="5137" customFormat="false" ht="15" hidden="false" customHeight="false" outlineLevel="0" collapsed="false">
      <c r="A5137" s="0" t="n">
        <f aca="false">'Profiles 8760'!A5126</f>
        <v>5124</v>
      </c>
      <c r="B5137" s="0" t="n">
        <f aca="false">'Profiles 8760'!B5126</f>
        <v>8</v>
      </c>
      <c r="C5137" s="0" t="n">
        <f aca="false">'Profiles 8760'!E5126</f>
        <v>0</v>
      </c>
      <c r="D5137" s="0" t="n">
        <f aca="false">'Profiles 8760'!F5126</f>
        <v>0.838061</v>
      </c>
      <c r="E5137" s="0" t="n">
        <f aca="false">'Profiles 8760'!G5126</f>
        <v>0.434376</v>
      </c>
      <c r="F5137" s="0" t="n">
        <f aca="false">D5137*Assumptions!$C$11*$B$7+E5137*Assumptions!$C$12*$B$8</f>
        <v>259.7979952</v>
      </c>
      <c r="G5137" s="0" t="n">
        <f aca="false">C5137*Assumptions!$C$15</f>
        <v>0</v>
      </c>
      <c r="H5137" s="0" t="n">
        <f aca="false">MIN(F5137,G5137)</f>
        <v>0</v>
      </c>
      <c r="I5137" s="0" t="n">
        <f aca="false">IF(C5137=1,MIN(G5137-H5137,Assumptions!$C$13,P5136),0)</f>
        <v>0</v>
      </c>
      <c r="J5137" s="0" t="n">
        <f aca="false">H5137+I5137</f>
        <v>0</v>
      </c>
      <c r="K5137" s="0" t="n">
        <f aca="false">MIN(IF(C5137=1,F5137-H5137,F5137),Assumptions!$C$13,MAX(0,($B$5-P5136)/$B$6))</f>
        <v>92.7698729265344</v>
      </c>
      <c r="L5137" s="0" t="n">
        <f aca="false">IF(C5137=1,0,MIN(F5137-K5137,Assumptions!$C$15,MAX(0,$B$10-O5136-M5137)))</f>
        <v>167.028122273466</v>
      </c>
      <c r="M5137" s="0" t="n">
        <f aca="false">'Profiles 8760'!H5126</f>
        <v>121200</v>
      </c>
      <c r="N5137" s="0" t="n">
        <f aca="false">J5137+L5137</f>
        <v>167.028122273466</v>
      </c>
      <c r="O5137" s="0" t="n">
        <f aca="false">O5136+N5137</f>
        <v>481205.733523544</v>
      </c>
      <c r="P5137" s="0" t="n">
        <f aca="false">MIN($B$5,P5136+K5137*$B$6-I5137)</f>
        <v>510.81</v>
      </c>
      <c r="Q5137" s="0" t="n">
        <f aca="false">MAX(0,F5137-H5137-K5137-L5137)</f>
        <v>0</v>
      </c>
    </row>
    <row r="5138" customFormat="false" ht="15" hidden="false" customHeight="false" outlineLevel="0" collapsed="false">
      <c r="A5138" s="0" t="n">
        <f aca="false">'Profiles 8760'!A5127</f>
        <v>5125</v>
      </c>
      <c r="B5138" s="0" t="n">
        <f aca="false">'Profiles 8760'!B5127</f>
        <v>8</v>
      </c>
      <c r="C5138" s="0" t="n">
        <f aca="false">'Profiles 8760'!E5127</f>
        <v>0</v>
      </c>
      <c r="D5138" s="0" t="n">
        <f aca="false">'Profiles 8760'!F5127</f>
        <v>0.872643</v>
      </c>
      <c r="E5138" s="0" t="n">
        <f aca="false">'Profiles 8760'!G5127</f>
        <v>0.417911</v>
      </c>
      <c r="F5138" s="0" t="n">
        <f aca="false">D5138*Assumptions!$C$11*$B$7+E5138*Assumptions!$C$12*$B$8</f>
        <v>269.1118583</v>
      </c>
      <c r="G5138" s="0" t="n">
        <f aca="false">C5138*Assumptions!$C$15</f>
        <v>0</v>
      </c>
      <c r="H5138" s="0" t="n">
        <f aca="false">MIN(F5138,G5138)</f>
        <v>0</v>
      </c>
      <c r="I5138" s="0" t="n">
        <f aca="false">IF(C5138=1,MIN(G5138-H5138,Assumptions!$C$13,P5137),0)</f>
        <v>0</v>
      </c>
      <c r="J5138" s="0" t="n">
        <f aca="false">H5138+I5138</f>
        <v>0</v>
      </c>
      <c r="K5138" s="0" t="n">
        <f aca="false">MIN(IF(C5138=1,F5138-H5138,F5138),Assumptions!$C$13,MAX(0,($B$5-P5137)/$B$6))</f>
        <v>0</v>
      </c>
      <c r="L5138" s="0" t="n">
        <f aca="false">IF(C5138=1,0,MIN(F5138-K5138,Assumptions!$C$15,MAX(0,$B$10-O5137-M5138)))</f>
        <v>200</v>
      </c>
      <c r="M5138" s="0" t="n">
        <f aca="false">'Profiles 8760'!H5127</f>
        <v>121200</v>
      </c>
      <c r="N5138" s="0" t="n">
        <f aca="false">J5138+L5138</f>
        <v>200</v>
      </c>
      <c r="O5138" s="0" t="n">
        <f aca="false">O5137+N5138</f>
        <v>481405.733523544</v>
      </c>
      <c r="P5138" s="0" t="n">
        <f aca="false">MIN($B$5,P5137+K5138*$B$6-I5138)</f>
        <v>510.81</v>
      </c>
      <c r="Q5138" s="0" t="n">
        <f aca="false">MAX(0,F5138-H5138-K5138-L5138)</f>
        <v>69.1118583</v>
      </c>
    </row>
    <row r="5139" customFormat="false" ht="15" hidden="false" customHeight="false" outlineLevel="0" collapsed="false">
      <c r="A5139" s="0" t="n">
        <f aca="false">'Profiles 8760'!A5128</f>
        <v>5126</v>
      </c>
      <c r="B5139" s="0" t="n">
        <f aca="false">'Profiles 8760'!B5128</f>
        <v>8</v>
      </c>
      <c r="C5139" s="0" t="n">
        <f aca="false">'Profiles 8760'!E5128</f>
        <v>0</v>
      </c>
      <c r="D5139" s="0" t="n">
        <f aca="false">'Profiles 8760'!F5128</f>
        <v>0.838061</v>
      </c>
      <c r="E5139" s="0" t="n">
        <f aca="false">'Profiles 8760'!G5128</f>
        <v>0.521894</v>
      </c>
      <c r="F5139" s="0" t="n">
        <f aca="false">D5139*Assumptions!$C$11*$B$7+E5139*Assumptions!$C$12*$B$8</f>
        <v>263.3774814</v>
      </c>
      <c r="G5139" s="0" t="n">
        <f aca="false">C5139*Assumptions!$C$15</f>
        <v>0</v>
      </c>
      <c r="H5139" s="0" t="n">
        <f aca="false">MIN(F5139,G5139)</f>
        <v>0</v>
      </c>
      <c r="I5139" s="0" t="n">
        <f aca="false">IF(C5139=1,MIN(G5139-H5139,Assumptions!$C$13,P5138),0)</f>
        <v>0</v>
      </c>
      <c r="J5139" s="0" t="n">
        <f aca="false">H5139+I5139</f>
        <v>0</v>
      </c>
      <c r="K5139" s="0" t="n">
        <f aca="false">MIN(IF(C5139=1,F5139-H5139,F5139),Assumptions!$C$13,MAX(0,($B$5-P5138)/$B$6))</f>
        <v>0</v>
      </c>
      <c r="L5139" s="0" t="n">
        <f aca="false">IF(C5139=1,0,MIN(F5139-K5139,Assumptions!$C$15,MAX(0,$B$10-O5138-M5139)))</f>
        <v>200</v>
      </c>
      <c r="M5139" s="0" t="n">
        <f aca="false">'Profiles 8760'!H5128</f>
        <v>121200</v>
      </c>
      <c r="N5139" s="0" t="n">
        <f aca="false">J5139+L5139</f>
        <v>200</v>
      </c>
      <c r="O5139" s="0" t="n">
        <f aca="false">O5138+N5139</f>
        <v>481605.733523544</v>
      </c>
      <c r="P5139" s="0" t="n">
        <f aca="false">MIN($B$5,P5138+K5139*$B$6-I5139)</f>
        <v>510.81</v>
      </c>
      <c r="Q5139" s="0" t="n">
        <f aca="false">MAX(0,F5139-H5139-K5139-L5139)</f>
        <v>63.3774814</v>
      </c>
    </row>
    <row r="5140" customFormat="false" ht="15" hidden="false" customHeight="false" outlineLevel="0" collapsed="false">
      <c r="A5140" s="0" t="n">
        <f aca="false">'Profiles 8760'!A5129</f>
        <v>5127</v>
      </c>
      <c r="B5140" s="0" t="n">
        <f aca="false">'Profiles 8760'!B5129</f>
        <v>8</v>
      </c>
      <c r="C5140" s="0" t="n">
        <f aca="false">'Profiles 8760'!E5129</f>
        <v>0</v>
      </c>
      <c r="D5140" s="0" t="n">
        <f aca="false">'Profiles 8760'!F5129</f>
        <v>0.738506</v>
      </c>
      <c r="E5140" s="0" t="n">
        <f aca="false">'Profiles 8760'!G5129</f>
        <v>0.513911</v>
      </c>
      <c r="F5140" s="0" t="n">
        <f aca="false">D5140*Assumptions!$C$11*$B$7+E5140*Assumptions!$C$12*$B$8</f>
        <v>234.2994927</v>
      </c>
      <c r="G5140" s="0" t="n">
        <f aca="false">C5140*Assumptions!$C$15</f>
        <v>0</v>
      </c>
      <c r="H5140" s="0" t="n">
        <f aca="false">MIN(F5140,G5140)</f>
        <v>0</v>
      </c>
      <c r="I5140" s="0" t="n">
        <f aca="false">IF(C5140=1,MIN(G5140-H5140,Assumptions!$C$13,P5139),0)</f>
        <v>0</v>
      </c>
      <c r="J5140" s="0" t="n">
        <f aca="false">H5140+I5140</f>
        <v>0</v>
      </c>
      <c r="K5140" s="0" t="n">
        <f aca="false">MIN(IF(C5140=1,F5140-H5140,F5140),Assumptions!$C$13,MAX(0,($B$5-P5139)/$B$6))</f>
        <v>0</v>
      </c>
      <c r="L5140" s="0" t="n">
        <f aca="false">IF(C5140=1,0,MIN(F5140-K5140,Assumptions!$C$15,MAX(0,$B$10-O5139-M5140)))</f>
        <v>200</v>
      </c>
      <c r="M5140" s="0" t="n">
        <f aca="false">'Profiles 8760'!H5129</f>
        <v>121200</v>
      </c>
      <c r="N5140" s="0" t="n">
        <f aca="false">J5140+L5140</f>
        <v>200</v>
      </c>
      <c r="O5140" s="0" t="n">
        <f aca="false">O5139+N5140</f>
        <v>481805.733523544</v>
      </c>
      <c r="P5140" s="0" t="n">
        <f aca="false">MIN($B$5,P5139+K5140*$B$6-I5140)</f>
        <v>510.81</v>
      </c>
      <c r="Q5140" s="0" t="n">
        <f aca="false">MAX(0,F5140-H5140-K5140-L5140)</f>
        <v>34.2994927</v>
      </c>
    </row>
    <row r="5141" customFormat="false" ht="15" hidden="false" customHeight="false" outlineLevel="0" collapsed="false">
      <c r="A5141" s="0" t="n">
        <f aca="false">'Profiles 8760'!A5130</f>
        <v>5128</v>
      </c>
      <c r="B5141" s="0" t="n">
        <f aca="false">'Profiles 8760'!B5130</f>
        <v>8</v>
      </c>
      <c r="C5141" s="0" t="n">
        <f aca="false">'Profiles 8760'!E5130</f>
        <v>0</v>
      </c>
      <c r="D5141" s="0" t="n">
        <f aca="false">'Profiles 8760'!F5130</f>
        <v>0.58623</v>
      </c>
      <c r="E5141" s="0" t="n">
        <f aca="false">'Profiles 8760'!G5130</f>
        <v>0.375997</v>
      </c>
      <c r="F5141" s="0" t="n">
        <f aca="false">D5141*Assumptions!$C$11*$B$7+E5141*Assumptions!$C$12*$B$8</f>
        <v>184.6815013</v>
      </c>
      <c r="G5141" s="0" t="n">
        <f aca="false">C5141*Assumptions!$C$15</f>
        <v>0</v>
      </c>
      <c r="H5141" s="0" t="n">
        <f aca="false">MIN(F5141,G5141)</f>
        <v>0</v>
      </c>
      <c r="I5141" s="0" t="n">
        <f aca="false">IF(C5141=1,MIN(G5141-H5141,Assumptions!$C$13,P5140),0)</f>
        <v>0</v>
      </c>
      <c r="J5141" s="0" t="n">
        <f aca="false">H5141+I5141</f>
        <v>0</v>
      </c>
      <c r="K5141" s="0" t="n">
        <f aca="false">MIN(IF(C5141=1,F5141-H5141,F5141),Assumptions!$C$13,MAX(0,($B$5-P5140)/$B$6))</f>
        <v>0</v>
      </c>
      <c r="L5141" s="0" t="n">
        <f aca="false">IF(C5141=1,0,MIN(F5141-K5141,Assumptions!$C$15,MAX(0,$B$10-O5140-M5141)))</f>
        <v>184.6815013</v>
      </c>
      <c r="M5141" s="0" t="n">
        <f aca="false">'Profiles 8760'!H5130</f>
        <v>121200</v>
      </c>
      <c r="N5141" s="0" t="n">
        <f aca="false">J5141+L5141</f>
        <v>184.6815013</v>
      </c>
      <c r="O5141" s="0" t="n">
        <f aca="false">O5140+N5141</f>
        <v>481990.415024844</v>
      </c>
      <c r="P5141" s="0" t="n">
        <f aca="false">MIN($B$5,P5140+K5141*$B$6-I5141)</f>
        <v>510.81</v>
      </c>
      <c r="Q5141" s="0" t="n">
        <f aca="false">MAX(0,F5141-H5141-K5141-L5141)</f>
        <v>0</v>
      </c>
    </row>
    <row r="5142" customFormat="false" ht="15" hidden="false" customHeight="false" outlineLevel="0" collapsed="false">
      <c r="A5142" s="0" t="n">
        <f aca="false">'Profiles 8760'!A5131</f>
        <v>5129</v>
      </c>
      <c r="B5142" s="0" t="n">
        <f aca="false">'Profiles 8760'!B5131</f>
        <v>8</v>
      </c>
      <c r="C5142" s="0" t="n">
        <f aca="false">'Profiles 8760'!E5131</f>
        <v>0</v>
      </c>
      <c r="D5142" s="0" t="n">
        <f aca="false">'Profiles 8760'!F5131</f>
        <v>0.400735</v>
      </c>
      <c r="E5142" s="0" t="n">
        <f aca="false">'Profiles 8760'!G5131</f>
        <v>0.345414</v>
      </c>
      <c r="F5142" s="0" t="n">
        <f aca="false">D5142*Assumptions!$C$11*$B$7+E5142*Assumptions!$C$12*$B$8</f>
        <v>129.8597006</v>
      </c>
      <c r="G5142" s="0" t="n">
        <f aca="false">C5142*Assumptions!$C$15</f>
        <v>0</v>
      </c>
      <c r="H5142" s="0" t="n">
        <f aca="false">MIN(F5142,G5142)</f>
        <v>0</v>
      </c>
      <c r="I5142" s="0" t="n">
        <f aca="false">IF(C5142=1,MIN(G5142-H5142,Assumptions!$C$13,P5141),0)</f>
        <v>0</v>
      </c>
      <c r="J5142" s="0" t="n">
        <f aca="false">H5142+I5142</f>
        <v>0</v>
      </c>
      <c r="K5142" s="0" t="n">
        <f aca="false">MIN(IF(C5142=1,F5142-H5142,F5142),Assumptions!$C$13,MAX(0,($B$5-P5141)/$B$6))</f>
        <v>0</v>
      </c>
      <c r="L5142" s="0" t="n">
        <f aca="false">IF(C5142=1,0,MIN(F5142-K5142,Assumptions!$C$15,MAX(0,$B$10-O5141-M5142)))</f>
        <v>129.8597006</v>
      </c>
      <c r="M5142" s="0" t="n">
        <f aca="false">'Profiles 8760'!H5131</f>
        <v>121200</v>
      </c>
      <c r="N5142" s="0" t="n">
        <f aca="false">J5142+L5142</f>
        <v>129.8597006</v>
      </c>
      <c r="O5142" s="0" t="n">
        <f aca="false">O5141+N5142</f>
        <v>482120.274725444</v>
      </c>
      <c r="P5142" s="0" t="n">
        <f aca="false">MIN($B$5,P5141+K5142*$B$6-I5142)</f>
        <v>510.81</v>
      </c>
      <c r="Q5142" s="0" t="n">
        <f aca="false">MAX(0,F5142-H5142-K5142-L5142)</f>
        <v>0</v>
      </c>
    </row>
    <row r="5143" customFormat="false" ht="15" hidden="false" customHeight="false" outlineLevel="0" collapsed="false">
      <c r="A5143" s="0" t="n">
        <f aca="false">'Profiles 8760'!A5132</f>
        <v>5130</v>
      </c>
      <c r="B5143" s="0" t="n">
        <f aca="false">'Profiles 8760'!B5132</f>
        <v>8</v>
      </c>
      <c r="C5143" s="0" t="n">
        <f aca="false">'Profiles 8760'!E5132</f>
        <v>0</v>
      </c>
      <c r="D5143" s="0" t="n">
        <f aca="false">'Profiles 8760'!F5132</f>
        <v>0.208115</v>
      </c>
      <c r="E5143" s="0" t="n">
        <f aca="false">'Profiles 8760'!G5132</f>
        <v>0.63193</v>
      </c>
      <c r="F5143" s="0" t="n">
        <f aca="false">D5143*Assumptions!$C$11*$B$7+E5143*Assumptions!$C$12*$B$8</f>
        <v>85.949549</v>
      </c>
      <c r="G5143" s="0" t="n">
        <f aca="false">C5143*Assumptions!$C$15</f>
        <v>0</v>
      </c>
      <c r="H5143" s="0" t="n">
        <f aca="false">MIN(F5143,G5143)</f>
        <v>0</v>
      </c>
      <c r="I5143" s="0" t="n">
        <f aca="false">IF(C5143=1,MIN(G5143-H5143,Assumptions!$C$13,P5142),0)</f>
        <v>0</v>
      </c>
      <c r="J5143" s="0" t="n">
        <f aca="false">H5143+I5143</f>
        <v>0</v>
      </c>
      <c r="K5143" s="0" t="n">
        <f aca="false">MIN(IF(C5143=1,F5143-H5143,F5143),Assumptions!$C$13,MAX(0,($B$5-P5142)/$B$6))</f>
        <v>0</v>
      </c>
      <c r="L5143" s="0" t="n">
        <f aca="false">IF(C5143=1,0,MIN(F5143-K5143,Assumptions!$C$15,MAX(0,$B$10-O5142-M5143)))</f>
        <v>85.949549</v>
      </c>
      <c r="M5143" s="0" t="n">
        <f aca="false">'Profiles 8760'!H5132</f>
        <v>121200</v>
      </c>
      <c r="N5143" s="0" t="n">
        <f aca="false">J5143+L5143</f>
        <v>85.949549</v>
      </c>
      <c r="O5143" s="0" t="n">
        <f aca="false">O5142+N5143</f>
        <v>482206.224274444</v>
      </c>
      <c r="P5143" s="0" t="n">
        <f aca="false">MIN($B$5,P5142+K5143*$B$6-I5143)</f>
        <v>510.81</v>
      </c>
      <c r="Q5143" s="0" t="n">
        <f aca="false">MAX(0,F5143-H5143-K5143-L5143)</f>
        <v>0</v>
      </c>
    </row>
    <row r="5144" customFormat="false" ht="15" hidden="false" customHeight="false" outlineLevel="0" collapsed="false">
      <c r="A5144" s="0" t="n">
        <f aca="false">'Profiles 8760'!A5133</f>
        <v>5131</v>
      </c>
      <c r="B5144" s="0" t="n">
        <f aca="false">'Profiles 8760'!B5133</f>
        <v>8</v>
      </c>
      <c r="C5144" s="0" t="n">
        <f aca="false">'Profiles 8760'!E5133</f>
        <v>0</v>
      </c>
      <c r="D5144" s="0" t="n">
        <f aca="false">'Profiles 8760'!F5133</f>
        <v>0.04399</v>
      </c>
      <c r="E5144" s="0" t="n">
        <f aca="false">'Profiles 8760'!G5133</f>
        <v>0.50704</v>
      </c>
      <c r="F5144" s="0" t="n">
        <f aca="false">D5144*Assumptions!$C$11*$B$7+E5144*Assumptions!$C$12*$B$8</f>
        <v>33.442248</v>
      </c>
      <c r="G5144" s="0" t="n">
        <f aca="false">C5144*Assumptions!$C$15</f>
        <v>0</v>
      </c>
      <c r="H5144" s="0" t="n">
        <f aca="false">MIN(F5144,G5144)</f>
        <v>0</v>
      </c>
      <c r="I5144" s="0" t="n">
        <f aca="false">IF(C5144=1,MIN(G5144-H5144,Assumptions!$C$13,P5143),0)</f>
        <v>0</v>
      </c>
      <c r="J5144" s="0" t="n">
        <f aca="false">H5144+I5144</f>
        <v>0</v>
      </c>
      <c r="K5144" s="0" t="n">
        <f aca="false">MIN(IF(C5144=1,F5144-H5144,F5144),Assumptions!$C$13,MAX(0,($B$5-P5143)/$B$6))</f>
        <v>0</v>
      </c>
      <c r="L5144" s="0" t="n">
        <f aca="false">IF(C5144=1,0,MIN(F5144-K5144,Assumptions!$C$15,MAX(0,$B$10-O5143-M5144)))</f>
        <v>33.442248</v>
      </c>
      <c r="M5144" s="0" t="n">
        <f aca="false">'Profiles 8760'!H5133</f>
        <v>121200</v>
      </c>
      <c r="N5144" s="0" t="n">
        <f aca="false">J5144+L5144</f>
        <v>33.442248</v>
      </c>
      <c r="O5144" s="0" t="n">
        <f aca="false">O5143+N5144</f>
        <v>482239.666522444</v>
      </c>
      <c r="P5144" s="0" t="n">
        <f aca="false">MIN($B$5,P5143+K5144*$B$6-I5144)</f>
        <v>510.81</v>
      </c>
      <c r="Q5144" s="0" t="n">
        <f aca="false">MAX(0,F5144-H5144-K5144-L5144)</f>
        <v>0</v>
      </c>
    </row>
    <row r="5145" customFormat="false" ht="15" hidden="false" customHeight="false" outlineLevel="0" collapsed="false">
      <c r="A5145" s="0" t="n">
        <f aca="false">'Profiles 8760'!A5134</f>
        <v>5132</v>
      </c>
      <c r="B5145" s="0" t="n">
        <f aca="false">'Profiles 8760'!B5134</f>
        <v>8</v>
      </c>
      <c r="C5145" s="0" t="n">
        <f aca="false">'Profiles 8760'!E5134</f>
        <v>1</v>
      </c>
      <c r="D5145" s="0" t="n">
        <f aca="false">'Profiles 8760'!F5134</f>
        <v>0</v>
      </c>
      <c r="E5145" s="0" t="n">
        <f aca="false">'Profiles 8760'!G5134</f>
        <v>0.442068</v>
      </c>
      <c r="F5145" s="0" t="n">
        <f aca="false">D5145*Assumptions!$C$11*$B$7+E5145*Assumptions!$C$12*$B$8</f>
        <v>18.0805812</v>
      </c>
      <c r="G5145" s="0" t="n">
        <f aca="false">C5145*Assumptions!$C$15</f>
        <v>200</v>
      </c>
      <c r="H5145" s="0" t="n">
        <f aca="false">MIN(F5145,G5145)</f>
        <v>18.0805812</v>
      </c>
      <c r="I5145" s="0" t="n">
        <f aca="false">IF(C5145=1,MIN(G5145-H5145,Assumptions!$C$13,P5144),0)</f>
        <v>180</v>
      </c>
      <c r="J5145" s="0" t="n">
        <f aca="false">H5145+I5145</f>
        <v>198.0805812</v>
      </c>
      <c r="K5145" s="0" t="n">
        <f aca="false">MIN(IF(C5145=1,F5145-H5145,F5145),Assumptions!$C$13,MAX(0,($B$5-P5144)/$B$6))</f>
        <v>0</v>
      </c>
      <c r="L5145" s="0" t="n">
        <f aca="false">IF(C5145=1,0,MIN(F5145-K5145,Assumptions!$C$15,MAX(0,$B$10-O5144-M5145)))</f>
        <v>0</v>
      </c>
      <c r="M5145" s="0" t="n">
        <f aca="false">'Profiles 8760'!H5134</f>
        <v>121000</v>
      </c>
      <c r="N5145" s="0" t="n">
        <f aca="false">J5145+L5145</f>
        <v>198.0805812</v>
      </c>
      <c r="O5145" s="0" t="n">
        <f aca="false">O5144+N5145</f>
        <v>482437.747103644</v>
      </c>
      <c r="P5145" s="0" t="n">
        <f aca="false">MIN($B$5,P5144+K5145*$B$6-I5145)</f>
        <v>330.81</v>
      </c>
      <c r="Q5145" s="0" t="n">
        <f aca="false">MAX(0,F5145-H5145-K5145-L5145)</f>
        <v>0</v>
      </c>
    </row>
    <row r="5146" customFormat="false" ht="15" hidden="false" customHeight="false" outlineLevel="0" collapsed="false">
      <c r="A5146" s="0" t="n">
        <f aca="false">'Profiles 8760'!A5135</f>
        <v>5133</v>
      </c>
      <c r="B5146" s="0" t="n">
        <f aca="false">'Profiles 8760'!B5135</f>
        <v>8</v>
      </c>
      <c r="C5146" s="0" t="n">
        <f aca="false">'Profiles 8760'!E5135</f>
        <v>1</v>
      </c>
      <c r="D5146" s="0" t="n">
        <f aca="false">'Profiles 8760'!F5135</f>
        <v>0</v>
      </c>
      <c r="E5146" s="0" t="n">
        <f aca="false">'Profiles 8760'!G5135</f>
        <v>0.402391</v>
      </c>
      <c r="F5146" s="0" t="n">
        <f aca="false">D5146*Assumptions!$C$11*$B$7+E5146*Assumptions!$C$12*$B$8</f>
        <v>16.4577919</v>
      </c>
      <c r="G5146" s="0" t="n">
        <f aca="false">C5146*Assumptions!$C$15</f>
        <v>200</v>
      </c>
      <c r="H5146" s="0" t="n">
        <f aca="false">MIN(F5146,G5146)</f>
        <v>16.4577919</v>
      </c>
      <c r="I5146" s="0" t="n">
        <f aca="false">IF(C5146=1,MIN(G5146-H5146,Assumptions!$C$13,P5145),0)</f>
        <v>180</v>
      </c>
      <c r="J5146" s="0" t="n">
        <f aca="false">H5146+I5146</f>
        <v>196.4577919</v>
      </c>
      <c r="K5146" s="0" t="n">
        <f aca="false">MIN(IF(C5146=1,F5146-H5146,F5146),Assumptions!$C$13,MAX(0,($B$5-P5145)/$B$6))</f>
        <v>0</v>
      </c>
      <c r="L5146" s="0" t="n">
        <f aca="false">IF(C5146=1,0,MIN(F5146-K5146,Assumptions!$C$15,MAX(0,$B$10-O5145-M5146)))</f>
        <v>0</v>
      </c>
      <c r="M5146" s="0" t="n">
        <f aca="false">'Profiles 8760'!H5135</f>
        <v>120800</v>
      </c>
      <c r="N5146" s="0" t="n">
        <f aca="false">J5146+L5146</f>
        <v>196.4577919</v>
      </c>
      <c r="O5146" s="0" t="n">
        <f aca="false">O5145+N5146</f>
        <v>482634.204895544</v>
      </c>
      <c r="P5146" s="0" t="n">
        <f aca="false">MIN($B$5,P5145+K5146*$B$6-I5146)</f>
        <v>150.81</v>
      </c>
      <c r="Q5146" s="0" t="n">
        <f aca="false">MAX(0,F5146-H5146-K5146-L5146)</f>
        <v>0</v>
      </c>
    </row>
    <row r="5147" customFormat="false" ht="15" hidden="false" customHeight="false" outlineLevel="0" collapsed="false">
      <c r="A5147" s="0" t="n">
        <f aca="false">'Profiles 8760'!A5136</f>
        <v>5134</v>
      </c>
      <c r="B5147" s="0" t="n">
        <f aca="false">'Profiles 8760'!B5136</f>
        <v>8</v>
      </c>
      <c r="C5147" s="0" t="n">
        <f aca="false">'Profiles 8760'!E5136</f>
        <v>0</v>
      </c>
      <c r="D5147" s="0" t="n">
        <f aca="false">'Profiles 8760'!F5136</f>
        <v>0</v>
      </c>
      <c r="E5147" s="0" t="n">
        <f aca="false">'Profiles 8760'!G5136</f>
        <v>0.385271</v>
      </c>
      <c r="F5147" s="0" t="n">
        <f aca="false">D5147*Assumptions!$C$11*$B$7+E5147*Assumptions!$C$12*$B$8</f>
        <v>15.7575839</v>
      </c>
      <c r="G5147" s="0" t="n">
        <f aca="false">C5147*Assumptions!$C$15</f>
        <v>0</v>
      </c>
      <c r="H5147" s="0" t="n">
        <f aca="false">MIN(F5147,G5147)</f>
        <v>0</v>
      </c>
      <c r="I5147" s="0" t="n">
        <f aca="false">IF(C5147=1,MIN(G5147-H5147,Assumptions!$C$13,P5146),0)</f>
        <v>0</v>
      </c>
      <c r="J5147" s="0" t="n">
        <f aca="false">H5147+I5147</f>
        <v>0</v>
      </c>
      <c r="K5147" s="0" t="n">
        <f aca="false">MIN(IF(C5147=1,F5147-H5147,F5147),Assumptions!$C$13,MAX(0,($B$5-P5146)/$B$6))</f>
        <v>15.7575839</v>
      </c>
      <c r="L5147" s="0" t="n">
        <f aca="false">IF(C5147=1,0,MIN(F5147-K5147,Assumptions!$C$15,MAX(0,$B$10-O5146-M5147)))</f>
        <v>0</v>
      </c>
      <c r="M5147" s="0" t="n">
        <f aca="false">'Profiles 8760'!H5136</f>
        <v>120800</v>
      </c>
      <c r="N5147" s="0" t="n">
        <f aca="false">J5147+L5147</f>
        <v>0</v>
      </c>
      <c r="O5147" s="0" t="n">
        <f aca="false">O5146+N5147</f>
        <v>482634.204895544</v>
      </c>
      <c r="P5147" s="0" t="n">
        <f aca="false">MIN($B$5,P5146+K5147*$B$6-I5147)</f>
        <v>164.46867372452</v>
      </c>
      <c r="Q5147" s="0" t="n">
        <f aca="false">MAX(0,F5147-H5147-K5147-L5147)</f>
        <v>0</v>
      </c>
    </row>
    <row r="5148" customFormat="false" ht="15" hidden="false" customHeight="false" outlineLevel="0" collapsed="false">
      <c r="A5148" s="0" t="n">
        <f aca="false">'Profiles 8760'!A5137</f>
        <v>5135</v>
      </c>
      <c r="B5148" s="0" t="n">
        <f aca="false">'Profiles 8760'!B5137</f>
        <v>8</v>
      </c>
      <c r="C5148" s="0" t="n">
        <f aca="false">'Profiles 8760'!E5137</f>
        <v>0</v>
      </c>
      <c r="D5148" s="0" t="n">
        <f aca="false">'Profiles 8760'!F5137</f>
        <v>0</v>
      </c>
      <c r="E5148" s="0" t="n">
        <f aca="false">'Profiles 8760'!G5137</f>
        <v>0.347222</v>
      </c>
      <c r="F5148" s="0" t="n">
        <f aca="false">D5148*Assumptions!$C$11*$B$7+E5148*Assumptions!$C$12*$B$8</f>
        <v>14.2013798</v>
      </c>
      <c r="G5148" s="0" t="n">
        <f aca="false">C5148*Assumptions!$C$15</f>
        <v>0</v>
      </c>
      <c r="H5148" s="0" t="n">
        <f aca="false">MIN(F5148,G5148)</f>
        <v>0</v>
      </c>
      <c r="I5148" s="0" t="n">
        <f aca="false">IF(C5148=1,MIN(G5148-H5148,Assumptions!$C$13,P5147),0)</f>
        <v>0</v>
      </c>
      <c r="J5148" s="0" t="n">
        <f aca="false">H5148+I5148</f>
        <v>0</v>
      </c>
      <c r="K5148" s="0" t="n">
        <f aca="false">MIN(IF(C5148=1,F5148-H5148,F5148),Assumptions!$C$13,MAX(0,($B$5-P5147)/$B$6))</f>
        <v>14.2013798</v>
      </c>
      <c r="L5148" s="0" t="n">
        <f aca="false">IF(C5148=1,0,MIN(F5148-K5148,Assumptions!$C$15,MAX(0,$B$10-O5147-M5148)))</f>
        <v>0</v>
      </c>
      <c r="M5148" s="0" t="n">
        <f aca="false">'Profiles 8760'!H5137</f>
        <v>120800</v>
      </c>
      <c r="N5148" s="0" t="n">
        <f aca="false">J5148+L5148</f>
        <v>0</v>
      </c>
      <c r="O5148" s="0" t="n">
        <f aca="false">O5147+N5148</f>
        <v>482634.204895544</v>
      </c>
      <c r="P5148" s="0" t="n">
        <f aca="false">MIN($B$5,P5147+K5148*$B$6-I5148)</f>
        <v>176.77842973516</v>
      </c>
      <c r="Q5148" s="0" t="n">
        <f aca="false">MAX(0,F5148-H5148-K5148-L5148)</f>
        <v>0</v>
      </c>
    </row>
    <row r="5149" customFormat="false" ht="15" hidden="false" customHeight="false" outlineLevel="0" collapsed="false">
      <c r="A5149" s="0" t="n">
        <f aca="false">'Profiles 8760'!A5138</f>
        <v>5136</v>
      </c>
      <c r="B5149" s="0" t="n">
        <f aca="false">'Profiles 8760'!B5138</f>
        <v>8</v>
      </c>
      <c r="C5149" s="0" t="n">
        <f aca="false">'Profiles 8760'!E5138</f>
        <v>0</v>
      </c>
      <c r="D5149" s="0" t="n">
        <f aca="false">'Profiles 8760'!F5138</f>
        <v>0</v>
      </c>
      <c r="E5149" s="0" t="n">
        <f aca="false">'Profiles 8760'!G5138</f>
        <v>0.311763</v>
      </c>
      <c r="F5149" s="0" t="n">
        <f aca="false">D5149*Assumptions!$C$11*$B$7+E5149*Assumptions!$C$12*$B$8</f>
        <v>12.7511067</v>
      </c>
      <c r="G5149" s="0" t="n">
        <f aca="false">C5149*Assumptions!$C$15</f>
        <v>0</v>
      </c>
      <c r="H5149" s="0" t="n">
        <f aca="false">MIN(F5149,G5149)</f>
        <v>0</v>
      </c>
      <c r="I5149" s="0" t="n">
        <f aca="false">IF(C5149=1,MIN(G5149-H5149,Assumptions!$C$13,P5148),0)</f>
        <v>0</v>
      </c>
      <c r="J5149" s="0" t="n">
        <f aca="false">H5149+I5149</f>
        <v>0</v>
      </c>
      <c r="K5149" s="0" t="n">
        <f aca="false">MIN(IF(C5149=1,F5149-H5149,F5149),Assumptions!$C$13,MAX(0,($B$5-P5148)/$B$6))</f>
        <v>12.7511067</v>
      </c>
      <c r="L5149" s="0" t="n">
        <f aca="false">IF(C5149=1,0,MIN(F5149-K5149,Assumptions!$C$15,MAX(0,$B$10-O5148-M5149)))</f>
        <v>0</v>
      </c>
      <c r="M5149" s="0" t="n">
        <f aca="false">'Profiles 8760'!H5138</f>
        <v>120800</v>
      </c>
      <c r="N5149" s="0" t="n">
        <f aca="false">J5149+L5149</f>
        <v>0</v>
      </c>
      <c r="O5149" s="0" t="n">
        <f aca="false">O5148+N5149</f>
        <v>482634.204895544</v>
      </c>
      <c r="P5149" s="0" t="n">
        <f aca="false">MIN($B$5,P5148+K5149*$B$6-I5149)</f>
        <v>187.83108902272</v>
      </c>
      <c r="Q5149" s="0" t="n">
        <f aca="false">MAX(0,F5149-H5149-K5149-L5149)</f>
        <v>0</v>
      </c>
    </row>
    <row r="5150" customFormat="false" ht="15" hidden="false" customHeight="false" outlineLevel="0" collapsed="false">
      <c r="A5150" s="0" t="n">
        <f aca="false">'Profiles 8760'!A5139</f>
        <v>5137</v>
      </c>
      <c r="B5150" s="0" t="n">
        <f aca="false">'Profiles 8760'!B5139</f>
        <v>8</v>
      </c>
      <c r="C5150" s="0" t="n">
        <f aca="false">'Profiles 8760'!E5139</f>
        <v>0</v>
      </c>
      <c r="D5150" s="0" t="n">
        <f aca="false">'Profiles 8760'!F5139</f>
        <v>0</v>
      </c>
      <c r="E5150" s="0" t="n">
        <f aca="false">'Profiles 8760'!G5139</f>
        <v>0.461401</v>
      </c>
      <c r="F5150" s="0" t="n">
        <f aca="false">D5150*Assumptions!$C$11*$B$7+E5150*Assumptions!$C$12*$B$8</f>
        <v>18.8713009</v>
      </c>
      <c r="G5150" s="0" t="n">
        <f aca="false">C5150*Assumptions!$C$15</f>
        <v>0</v>
      </c>
      <c r="H5150" s="0" t="n">
        <f aca="false">MIN(F5150,G5150)</f>
        <v>0</v>
      </c>
      <c r="I5150" s="0" t="n">
        <f aca="false">IF(C5150=1,MIN(G5150-H5150,Assumptions!$C$13,P5149),0)</f>
        <v>0</v>
      </c>
      <c r="J5150" s="0" t="n">
        <f aca="false">H5150+I5150</f>
        <v>0</v>
      </c>
      <c r="K5150" s="0" t="n">
        <f aca="false">MIN(IF(C5150=1,F5150-H5150,F5150),Assumptions!$C$13,MAX(0,($B$5-P5149)/$B$6))</f>
        <v>18.8713009</v>
      </c>
      <c r="L5150" s="0" t="n">
        <f aca="false">IF(C5150=1,0,MIN(F5150-K5150,Assumptions!$C$15,MAX(0,$B$10-O5149-M5150)))</f>
        <v>0</v>
      </c>
      <c r="M5150" s="0" t="n">
        <f aca="false">'Profiles 8760'!H5139</f>
        <v>120800</v>
      </c>
      <c r="N5150" s="0" t="n">
        <f aca="false">J5150+L5150</f>
        <v>0</v>
      </c>
      <c r="O5150" s="0" t="n">
        <f aca="false">O5149+N5150</f>
        <v>482634.204895544</v>
      </c>
      <c r="P5150" s="0" t="n">
        <f aca="false">MIN($B$5,P5149+K5150*$B$6-I5150)</f>
        <v>204.18873264284</v>
      </c>
      <c r="Q5150" s="0" t="n">
        <f aca="false">MAX(0,F5150-H5150-K5150-L5150)</f>
        <v>0</v>
      </c>
    </row>
    <row r="5151" customFormat="false" ht="15" hidden="false" customHeight="false" outlineLevel="0" collapsed="false">
      <c r="A5151" s="0" t="n">
        <f aca="false">'Profiles 8760'!A5140</f>
        <v>5138</v>
      </c>
      <c r="B5151" s="0" t="n">
        <f aca="false">'Profiles 8760'!B5140</f>
        <v>8</v>
      </c>
      <c r="C5151" s="0" t="n">
        <f aca="false">'Profiles 8760'!E5140</f>
        <v>0</v>
      </c>
      <c r="D5151" s="0" t="n">
        <f aca="false">'Profiles 8760'!F5140</f>
        <v>0</v>
      </c>
      <c r="E5151" s="0" t="n">
        <f aca="false">'Profiles 8760'!G5140</f>
        <v>0.482403</v>
      </c>
      <c r="F5151" s="0" t="n">
        <f aca="false">D5151*Assumptions!$C$11*$B$7+E5151*Assumptions!$C$12*$B$8</f>
        <v>19.7302827</v>
      </c>
      <c r="G5151" s="0" t="n">
        <f aca="false">C5151*Assumptions!$C$15</f>
        <v>0</v>
      </c>
      <c r="H5151" s="0" t="n">
        <f aca="false">MIN(F5151,G5151)</f>
        <v>0</v>
      </c>
      <c r="I5151" s="0" t="n">
        <f aca="false">IF(C5151=1,MIN(G5151-H5151,Assumptions!$C$13,P5150),0)</f>
        <v>0</v>
      </c>
      <c r="J5151" s="0" t="n">
        <f aca="false">H5151+I5151</f>
        <v>0</v>
      </c>
      <c r="K5151" s="0" t="n">
        <f aca="false">MIN(IF(C5151=1,F5151-H5151,F5151),Assumptions!$C$13,MAX(0,($B$5-P5150)/$B$6))</f>
        <v>19.7302827</v>
      </c>
      <c r="L5151" s="0" t="n">
        <f aca="false">IF(C5151=1,0,MIN(F5151-K5151,Assumptions!$C$15,MAX(0,$B$10-O5150-M5151)))</f>
        <v>0</v>
      </c>
      <c r="M5151" s="0" t="n">
        <f aca="false">'Profiles 8760'!H5140</f>
        <v>120800</v>
      </c>
      <c r="N5151" s="0" t="n">
        <f aca="false">J5151+L5151</f>
        <v>0</v>
      </c>
      <c r="O5151" s="0" t="n">
        <f aca="false">O5150+N5151</f>
        <v>482634.204895544</v>
      </c>
      <c r="P5151" s="0" t="n">
        <f aca="false">MIN($B$5,P5150+K5151*$B$6-I5151)</f>
        <v>221.2909416872</v>
      </c>
      <c r="Q5151" s="0" t="n">
        <f aca="false">MAX(0,F5151-H5151-K5151-L5151)</f>
        <v>0</v>
      </c>
    </row>
    <row r="5152" customFormat="false" ht="15" hidden="false" customHeight="false" outlineLevel="0" collapsed="false">
      <c r="A5152" s="0" t="n">
        <f aca="false">'Profiles 8760'!A5141</f>
        <v>5139</v>
      </c>
      <c r="B5152" s="0" t="n">
        <f aca="false">'Profiles 8760'!B5141</f>
        <v>8</v>
      </c>
      <c r="C5152" s="0" t="n">
        <f aca="false">'Profiles 8760'!E5141</f>
        <v>0</v>
      </c>
      <c r="D5152" s="0" t="n">
        <f aca="false">'Profiles 8760'!F5141</f>
        <v>0</v>
      </c>
      <c r="E5152" s="0" t="n">
        <f aca="false">'Profiles 8760'!G5141</f>
        <v>0.405684</v>
      </c>
      <c r="F5152" s="0" t="n">
        <f aca="false">D5152*Assumptions!$C$11*$B$7+E5152*Assumptions!$C$12*$B$8</f>
        <v>16.5924756</v>
      </c>
      <c r="G5152" s="0" t="n">
        <f aca="false">C5152*Assumptions!$C$15</f>
        <v>0</v>
      </c>
      <c r="H5152" s="0" t="n">
        <f aca="false">MIN(F5152,G5152)</f>
        <v>0</v>
      </c>
      <c r="I5152" s="0" t="n">
        <f aca="false">IF(C5152=1,MIN(G5152-H5152,Assumptions!$C$13,P5151),0)</f>
        <v>0</v>
      </c>
      <c r="J5152" s="0" t="n">
        <f aca="false">H5152+I5152</f>
        <v>0</v>
      </c>
      <c r="K5152" s="0" t="n">
        <f aca="false">MIN(IF(C5152=1,F5152-H5152,F5152),Assumptions!$C$13,MAX(0,($B$5-P5151)/$B$6))</f>
        <v>16.5924756</v>
      </c>
      <c r="L5152" s="0" t="n">
        <f aca="false">IF(C5152=1,0,MIN(F5152-K5152,Assumptions!$C$15,MAX(0,$B$10-O5151-M5152)))</f>
        <v>0</v>
      </c>
      <c r="M5152" s="0" t="n">
        <f aca="false">'Profiles 8760'!H5141</f>
        <v>120800</v>
      </c>
      <c r="N5152" s="0" t="n">
        <f aca="false">J5152+L5152</f>
        <v>0</v>
      </c>
      <c r="O5152" s="0" t="n">
        <f aca="false">O5151+N5152</f>
        <v>482634.204895544</v>
      </c>
      <c r="P5152" s="0" t="n">
        <f aca="false">MIN($B$5,P5151+K5152*$B$6-I5152)</f>
        <v>235.67329953728</v>
      </c>
      <c r="Q5152" s="0" t="n">
        <f aca="false">MAX(0,F5152-H5152-K5152-L5152)</f>
        <v>0</v>
      </c>
    </row>
    <row r="5153" customFormat="false" ht="15" hidden="false" customHeight="false" outlineLevel="0" collapsed="false">
      <c r="A5153" s="0" t="n">
        <f aca="false">'Profiles 8760'!A5142</f>
        <v>5140</v>
      </c>
      <c r="B5153" s="0" t="n">
        <f aca="false">'Profiles 8760'!B5142</f>
        <v>8</v>
      </c>
      <c r="C5153" s="0" t="n">
        <f aca="false">'Profiles 8760'!E5142</f>
        <v>0</v>
      </c>
      <c r="D5153" s="0" t="n">
        <f aca="false">'Profiles 8760'!F5142</f>
        <v>0</v>
      </c>
      <c r="E5153" s="0" t="n">
        <f aca="false">'Profiles 8760'!G5142</f>
        <v>0.34805</v>
      </c>
      <c r="F5153" s="0" t="n">
        <f aca="false">D5153*Assumptions!$C$11*$B$7+E5153*Assumptions!$C$12*$B$8</f>
        <v>14.235245</v>
      </c>
      <c r="G5153" s="0" t="n">
        <f aca="false">C5153*Assumptions!$C$15</f>
        <v>0</v>
      </c>
      <c r="H5153" s="0" t="n">
        <f aca="false">MIN(F5153,G5153)</f>
        <v>0</v>
      </c>
      <c r="I5153" s="0" t="n">
        <f aca="false">IF(C5153=1,MIN(G5153-H5153,Assumptions!$C$13,P5152),0)</f>
        <v>0</v>
      </c>
      <c r="J5153" s="0" t="n">
        <f aca="false">H5153+I5153</f>
        <v>0</v>
      </c>
      <c r="K5153" s="0" t="n">
        <f aca="false">MIN(IF(C5153=1,F5153-H5153,F5153),Assumptions!$C$13,MAX(0,($B$5-P5152)/$B$6))</f>
        <v>14.235245</v>
      </c>
      <c r="L5153" s="0" t="n">
        <f aca="false">IF(C5153=1,0,MIN(F5153-K5153,Assumptions!$C$15,MAX(0,$B$10-O5152-M5153)))</f>
        <v>0</v>
      </c>
      <c r="M5153" s="0" t="n">
        <f aca="false">'Profiles 8760'!H5142</f>
        <v>120800</v>
      </c>
      <c r="N5153" s="0" t="n">
        <f aca="false">J5153+L5153</f>
        <v>0</v>
      </c>
      <c r="O5153" s="0" t="n">
        <f aca="false">O5152+N5153</f>
        <v>482634.204895544</v>
      </c>
      <c r="P5153" s="0" t="n">
        <f aca="false">MIN($B$5,P5152+K5153*$B$6-I5153)</f>
        <v>248.01240990328</v>
      </c>
      <c r="Q5153" s="0" t="n">
        <f aca="false">MAX(0,F5153-H5153-K5153-L5153)</f>
        <v>0</v>
      </c>
    </row>
    <row r="5154" customFormat="false" ht="15" hidden="false" customHeight="false" outlineLevel="0" collapsed="false">
      <c r="A5154" s="0" t="n">
        <f aca="false">'Profiles 8760'!A5143</f>
        <v>5141</v>
      </c>
      <c r="B5154" s="0" t="n">
        <f aca="false">'Profiles 8760'!B5143</f>
        <v>8</v>
      </c>
      <c r="C5154" s="0" t="n">
        <f aca="false">'Profiles 8760'!E5143</f>
        <v>0</v>
      </c>
      <c r="D5154" s="0" t="n">
        <f aca="false">'Profiles 8760'!F5143</f>
        <v>0</v>
      </c>
      <c r="E5154" s="0" t="n">
        <f aca="false">'Profiles 8760'!G5143</f>
        <v>0.513544</v>
      </c>
      <c r="F5154" s="0" t="n">
        <f aca="false">D5154*Assumptions!$C$11*$B$7+E5154*Assumptions!$C$12*$B$8</f>
        <v>21.0039496</v>
      </c>
      <c r="G5154" s="0" t="n">
        <f aca="false">C5154*Assumptions!$C$15</f>
        <v>0</v>
      </c>
      <c r="H5154" s="0" t="n">
        <f aca="false">MIN(F5154,G5154)</f>
        <v>0</v>
      </c>
      <c r="I5154" s="0" t="n">
        <f aca="false">IF(C5154=1,MIN(G5154-H5154,Assumptions!$C$13,P5153),0)</f>
        <v>0</v>
      </c>
      <c r="J5154" s="0" t="n">
        <f aca="false">H5154+I5154</f>
        <v>0</v>
      </c>
      <c r="K5154" s="0" t="n">
        <f aca="false">MIN(IF(C5154=1,F5154-H5154,F5154),Assumptions!$C$13,MAX(0,($B$5-P5153)/$B$6))</f>
        <v>21.0039496</v>
      </c>
      <c r="L5154" s="0" t="n">
        <f aca="false">IF(C5154=1,0,MIN(F5154-K5154,Assumptions!$C$15,MAX(0,$B$10-O5153-M5154)))</f>
        <v>0</v>
      </c>
      <c r="M5154" s="0" t="n">
        <f aca="false">'Profiles 8760'!H5143</f>
        <v>120800</v>
      </c>
      <c r="N5154" s="0" t="n">
        <f aca="false">J5154+L5154</f>
        <v>0</v>
      </c>
      <c r="O5154" s="0" t="n">
        <f aca="false">O5153+N5154</f>
        <v>482634.204895544</v>
      </c>
      <c r="P5154" s="0" t="n">
        <f aca="false">MIN($B$5,P5153+K5154*$B$6-I5154)</f>
        <v>266.21863341656</v>
      </c>
      <c r="Q5154" s="0" t="n">
        <f aca="false">MAX(0,F5154-H5154-K5154-L5154)</f>
        <v>0</v>
      </c>
    </row>
    <row r="5155" customFormat="false" ht="15" hidden="false" customHeight="false" outlineLevel="0" collapsed="false">
      <c r="A5155" s="0" t="n">
        <f aca="false">'Profiles 8760'!A5144</f>
        <v>5142</v>
      </c>
      <c r="B5155" s="0" t="n">
        <f aca="false">'Profiles 8760'!B5144</f>
        <v>8</v>
      </c>
      <c r="C5155" s="0" t="n">
        <f aca="false">'Profiles 8760'!E5144</f>
        <v>0</v>
      </c>
      <c r="D5155" s="0" t="n">
        <f aca="false">'Profiles 8760'!F5144</f>
        <v>0</v>
      </c>
      <c r="E5155" s="0" t="n">
        <f aca="false">'Profiles 8760'!G5144</f>
        <v>0.579495</v>
      </c>
      <c r="F5155" s="0" t="n">
        <f aca="false">D5155*Assumptions!$C$11*$B$7+E5155*Assumptions!$C$12*$B$8</f>
        <v>23.7013455</v>
      </c>
      <c r="G5155" s="0" t="n">
        <f aca="false">C5155*Assumptions!$C$15</f>
        <v>0</v>
      </c>
      <c r="H5155" s="0" t="n">
        <f aca="false">MIN(F5155,G5155)</f>
        <v>0</v>
      </c>
      <c r="I5155" s="0" t="n">
        <f aca="false">IF(C5155=1,MIN(G5155-H5155,Assumptions!$C$13,P5154),0)</f>
        <v>0</v>
      </c>
      <c r="J5155" s="0" t="n">
        <f aca="false">H5155+I5155</f>
        <v>0</v>
      </c>
      <c r="K5155" s="0" t="n">
        <f aca="false">MIN(IF(C5155=1,F5155-H5155,F5155),Assumptions!$C$13,MAX(0,($B$5-P5154)/$B$6))</f>
        <v>23.7013455</v>
      </c>
      <c r="L5155" s="0" t="n">
        <f aca="false">IF(C5155=1,0,MIN(F5155-K5155,Assumptions!$C$15,MAX(0,$B$10-O5154-M5155)))</f>
        <v>0</v>
      </c>
      <c r="M5155" s="0" t="n">
        <f aca="false">'Profiles 8760'!H5144</f>
        <v>120800</v>
      </c>
      <c r="N5155" s="0" t="n">
        <f aca="false">J5155+L5155</f>
        <v>0</v>
      </c>
      <c r="O5155" s="0" t="n">
        <f aca="false">O5154+N5155</f>
        <v>482634.204895544</v>
      </c>
      <c r="P5155" s="0" t="n">
        <f aca="false">MIN($B$5,P5154+K5155*$B$6-I5155)</f>
        <v>286.76295969596</v>
      </c>
      <c r="Q5155" s="0" t="n">
        <f aca="false">MAX(0,F5155-H5155-K5155-L5155)</f>
        <v>0</v>
      </c>
    </row>
    <row r="5156" customFormat="false" ht="15" hidden="false" customHeight="false" outlineLevel="0" collapsed="false">
      <c r="A5156" s="0" t="n">
        <f aca="false">'Profiles 8760'!A5145</f>
        <v>5143</v>
      </c>
      <c r="B5156" s="0" t="n">
        <f aca="false">'Profiles 8760'!B5145</f>
        <v>8</v>
      </c>
      <c r="C5156" s="0" t="n">
        <f aca="false">'Profiles 8760'!E5145</f>
        <v>0</v>
      </c>
      <c r="D5156" s="0" t="n">
        <f aca="false">'Profiles 8760'!F5145</f>
        <v>0.053831</v>
      </c>
      <c r="E5156" s="0" t="n">
        <f aca="false">'Profiles 8760'!G5145</f>
        <v>0.709356</v>
      </c>
      <c r="F5156" s="0" t="n">
        <f aca="false">D5156*Assumptions!$C$11*$B$7+E5156*Assumptions!$C$12*$B$8</f>
        <v>44.5590532</v>
      </c>
      <c r="G5156" s="0" t="n">
        <f aca="false">C5156*Assumptions!$C$15</f>
        <v>0</v>
      </c>
      <c r="H5156" s="0" t="n">
        <f aca="false">MIN(F5156,G5156)</f>
        <v>0</v>
      </c>
      <c r="I5156" s="0" t="n">
        <f aca="false">IF(C5156=1,MIN(G5156-H5156,Assumptions!$C$13,P5155),0)</f>
        <v>0</v>
      </c>
      <c r="J5156" s="0" t="n">
        <f aca="false">H5156+I5156</f>
        <v>0</v>
      </c>
      <c r="K5156" s="0" t="n">
        <f aca="false">MIN(IF(C5156=1,F5156-H5156,F5156),Assumptions!$C$13,MAX(0,($B$5-P5155)/$B$6))</f>
        <v>44.5590532</v>
      </c>
      <c r="L5156" s="0" t="n">
        <f aca="false">IF(C5156=1,0,MIN(F5156-K5156,Assumptions!$C$15,MAX(0,$B$10-O5155-M5156)))</f>
        <v>0</v>
      </c>
      <c r="M5156" s="0" t="n">
        <f aca="false">'Profiles 8760'!H5145</f>
        <v>120800</v>
      </c>
      <c r="N5156" s="0" t="n">
        <f aca="false">J5156+L5156</f>
        <v>0</v>
      </c>
      <c r="O5156" s="0" t="n">
        <f aca="false">O5155+N5156</f>
        <v>482634.204895544</v>
      </c>
      <c r="P5156" s="0" t="n">
        <f aca="false">MIN($B$5,P5155+K5156*$B$6-I5156)</f>
        <v>325.38674700972</v>
      </c>
      <c r="Q5156" s="0" t="n">
        <f aca="false">MAX(0,F5156-H5156-K5156-L5156)</f>
        <v>0</v>
      </c>
    </row>
    <row r="5157" customFormat="false" ht="15" hidden="false" customHeight="false" outlineLevel="0" collapsed="false">
      <c r="A5157" s="0" t="n">
        <f aca="false">'Profiles 8760'!A5146</f>
        <v>5144</v>
      </c>
      <c r="B5157" s="0" t="n">
        <f aca="false">'Profiles 8760'!B5146</f>
        <v>8</v>
      </c>
      <c r="C5157" s="0" t="n">
        <f aca="false">'Profiles 8760'!E5146</f>
        <v>1</v>
      </c>
      <c r="D5157" s="0" t="n">
        <f aca="false">'Profiles 8760'!F5146</f>
        <v>0.254672</v>
      </c>
      <c r="E5157" s="0" t="n">
        <f aca="false">'Profiles 8760'!G5146</f>
        <v>1</v>
      </c>
      <c r="F5157" s="0" t="n">
        <f aca="false">D5157*Assumptions!$C$11*$B$7+E5157*Assumptions!$C$12*$B$8</f>
        <v>114.4492736</v>
      </c>
      <c r="G5157" s="0" t="n">
        <f aca="false">C5157*Assumptions!$C$15</f>
        <v>200</v>
      </c>
      <c r="H5157" s="0" t="n">
        <f aca="false">MIN(F5157,G5157)</f>
        <v>114.4492736</v>
      </c>
      <c r="I5157" s="0" t="n">
        <f aca="false">IF(C5157=1,MIN(G5157-H5157,Assumptions!$C$13,P5156),0)</f>
        <v>85.5507264</v>
      </c>
      <c r="J5157" s="0" t="n">
        <f aca="false">H5157+I5157</f>
        <v>200</v>
      </c>
      <c r="K5157" s="0" t="n">
        <f aca="false">MIN(IF(C5157=1,F5157-H5157,F5157),Assumptions!$C$13,MAX(0,($B$5-P5156)/$B$6))</f>
        <v>0</v>
      </c>
      <c r="L5157" s="0" t="n">
        <f aca="false">IF(C5157=1,0,MIN(F5157-K5157,Assumptions!$C$15,MAX(0,$B$10-O5156-M5157)))</f>
        <v>0</v>
      </c>
      <c r="M5157" s="0" t="n">
        <f aca="false">'Profiles 8760'!H5146</f>
        <v>120600</v>
      </c>
      <c r="N5157" s="0" t="n">
        <f aca="false">J5157+L5157</f>
        <v>200</v>
      </c>
      <c r="O5157" s="0" t="n">
        <f aca="false">O5156+N5157</f>
        <v>482834.204895544</v>
      </c>
      <c r="P5157" s="0" t="n">
        <f aca="false">MIN($B$5,P5156+K5157*$B$6-I5157)</f>
        <v>239.83602060972</v>
      </c>
      <c r="Q5157" s="0" t="n">
        <f aca="false">MAX(0,F5157-H5157-K5157-L5157)</f>
        <v>0</v>
      </c>
    </row>
    <row r="5158" customFormat="false" ht="15" hidden="false" customHeight="false" outlineLevel="0" collapsed="false">
      <c r="A5158" s="0" t="n">
        <f aca="false">'Profiles 8760'!A5147</f>
        <v>5145</v>
      </c>
      <c r="B5158" s="0" t="n">
        <f aca="false">'Profiles 8760'!B5147</f>
        <v>8</v>
      </c>
      <c r="C5158" s="0" t="n">
        <f aca="false">'Profiles 8760'!E5147</f>
        <v>1</v>
      </c>
      <c r="D5158" s="0" t="n">
        <f aca="false">'Profiles 8760'!F5147</f>
        <v>0.490382</v>
      </c>
      <c r="E5158" s="0" t="n">
        <f aca="false">'Profiles 8760'!G5147</f>
        <v>0.562635</v>
      </c>
      <c r="F5158" s="0" t="n">
        <f aca="false">D5158*Assumptions!$C$11*$B$7+E5158*Assumptions!$C$12*$B$8</f>
        <v>164.6340931</v>
      </c>
      <c r="G5158" s="0" t="n">
        <f aca="false">C5158*Assumptions!$C$15</f>
        <v>200</v>
      </c>
      <c r="H5158" s="0" t="n">
        <f aca="false">MIN(F5158,G5158)</f>
        <v>164.6340931</v>
      </c>
      <c r="I5158" s="0" t="n">
        <f aca="false">IF(C5158=1,MIN(G5158-H5158,Assumptions!$C$13,P5157),0)</f>
        <v>35.3659069</v>
      </c>
      <c r="J5158" s="0" t="n">
        <f aca="false">H5158+I5158</f>
        <v>200</v>
      </c>
      <c r="K5158" s="0" t="n">
        <f aca="false">MIN(IF(C5158=1,F5158-H5158,F5158),Assumptions!$C$13,MAX(0,($B$5-P5157)/$B$6))</f>
        <v>0</v>
      </c>
      <c r="L5158" s="0" t="n">
        <f aca="false">IF(C5158=1,0,MIN(F5158-K5158,Assumptions!$C$15,MAX(0,$B$10-O5157-M5158)))</f>
        <v>0</v>
      </c>
      <c r="M5158" s="0" t="n">
        <f aca="false">'Profiles 8760'!H5147</f>
        <v>120400</v>
      </c>
      <c r="N5158" s="0" t="n">
        <f aca="false">J5158+L5158</f>
        <v>200</v>
      </c>
      <c r="O5158" s="0" t="n">
        <f aca="false">O5157+N5158</f>
        <v>483034.204895544</v>
      </c>
      <c r="P5158" s="0" t="n">
        <f aca="false">MIN($B$5,P5157+K5158*$B$6-I5158)</f>
        <v>204.47011370972</v>
      </c>
      <c r="Q5158" s="0" t="n">
        <f aca="false">MAX(0,F5158-H5158-K5158-L5158)</f>
        <v>0</v>
      </c>
    </row>
    <row r="5159" customFormat="false" ht="15" hidden="false" customHeight="false" outlineLevel="0" collapsed="false">
      <c r="A5159" s="0" t="n">
        <f aca="false">'Profiles 8760'!A5148</f>
        <v>5146</v>
      </c>
      <c r="B5159" s="0" t="n">
        <f aca="false">'Profiles 8760'!B5148</f>
        <v>8</v>
      </c>
      <c r="C5159" s="0" t="n">
        <f aca="false">'Profiles 8760'!E5148</f>
        <v>0</v>
      </c>
      <c r="D5159" s="0" t="n">
        <f aca="false">'Profiles 8760'!F5148</f>
        <v>0.717374</v>
      </c>
      <c r="E5159" s="0" t="n">
        <f aca="false">'Profiles 8760'!G5148</f>
        <v>0.605591</v>
      </c>
      <c r="F5159" s="0" t="n">
        <f aca="false">D5159*Assumptions!$C$11*$B$7+E5159*Assumptions!$C$12*$B$8</f>
        <v>231.9462831</v>
      </c>
      <c r="G5159" s="0" t="n">
        <f aca="false">C5159*Assumptions!$C$15</f>
        <v>0</v>
      </c>
      <c r="H5159" s="0" t="n">
        <f aca="false">MIN(F5159,G5159)</f>
        <v>0</v>
      </c>
      <c r="I5159" s="0" t="n">
        <f aca="false">IF(C5159=1,MIN(G5159-H5159,Assumptions!$C$13,P5158),0)</f>
        <v>0</v>
      </c>
      <c r="J5159" s="0" t="n">
        <f aca="false">H5159+I5159</f>
        <v>0</v>
      </c>
      <c r="K5159" s="0" t="n">
        <f aca="false">MIN(IF(C5159=1,F5159-H5159,F5159),Assumptions!$C$13,MAX(0,($B$5-P5158)/$B$6))</f>
        <v>180</v>
      </c>
      <c r="L5159" s="0" t="n">
        <f aca="false">IF(C5159=1,0,MIN(F5159-K5159,Assumptions!$C$15,MAX(0,$B$10-O5158-M5159)))</f>
        <v>51.9462831</v>
      </c>
      <c r="M5159" s="0" t="n">
        <f aca="false">'Profiles 8760'!H5148</f>
        <v>120400</v>
      </c>
      <c r="N5159" s="0" t="n">
        <f aca="false">J5159+L5159</f>
        <v>51.9462831</v>
      </c>
      <c r="O5159" s="0" t="n">
        <f aca="false">O5158+N5159</f>
        <v>483086.151178644</v>
      </c>
      <c r="P5159" s="0" t="n">
        <f aca="false">MIN($B$5,P5158+K5159*$B$6-I5159)</f>
        <v>360.49411370972</v>
      </c>
      <c r="Q5159" s="0" t="n">
        <f aca="false">MAX(0,F5159-H5159-K5159-L5159)</f>
        <v>0</v>
      </c>
    </row>
    <row r="5160" customFormat="false" ht="15" hidden="false" customHeight="false" outlineLevel="0" collapsed="false">
      <c r="A5160" s="0" t="n">
        <f aca="false">'Profiles 8760'!A5149</f>
        <v>5147</v>
      </c>
      <c r="B5160" s="0" t="n">
        <f aca="false">'Profiles 8760'!B5149</f>
        <v>8</v>
      </c>
      <c r="C5160" s="0" t="n">
        <f aca="false">'Profiles 8760'!E5149</f>
        <v>0</v>
      </c>
      <c r="D5160" s="0" t="n">
        <f aca="false">'Profiles 8760'!F5149</f>
        <v>0.903715</v>
      </c>
      <c r="E5160" s="0" t="n">
        <f aca="false">'Profiles 8760'!G5149</f>
        <v>0.713721</v>
      </c>
      <c r="F5160" s="0" t="n">
        <f aca="false">D5160*Assumptions!$C$11*$B$7+E5160*Assumptions!$C$12*$B$8</f>
        <v>290.1840809</v>
      </c>
      <c r="G5160" s="0" t="n">
        <f aca="false">C5160*Assumptions!$C$15</f>
        <v>0</v>
      </c>
      <c r="H5160" s="0" t="n">
        <f aca="false">MIN(F5160,G5160)</f>
        <v>0</v>
      </c>
      <c r="I5160" s="0" t="n">
        <f aca="false">IF(C5160=1,MIN(G5160-H5160,Assumptions!$C$13,P5159),0)</f>
        <v>0</v>
      </c>
      <c r="J5160" s="0" t="n">
        <f aca="false">H5160+I5160</f>
        <v>0</v>
      </c>
      <c r="K5160" s="0" t="n">
        <f aca="false">MIN(IF(C5160=1,F5160-H5160,F5160),Assumptions!$C$13,MAX(0,($B$5-P5159)/$B$6))</f>
        <v>173.414728069082</v>
      </c>
      <c r="L5160" s="0" t="n">
        <f aca="false">IF(C5160=1,0,MIN(F5160-K5160,Assumptions!$C$15,MAX(0,$B$10-O5159-M5160)))</f>
        <v>116.769352830918</v>
      </c>
      <c r="M5160" s="0" t="n">
        <f aca="false">'Profiles 8760'!H5149</f>
        <v>120400</v>
      </c>
      <c r="N5160" s="0" t="n">
        <f aca="false">J5160+L5160</f>
        <v>116.769352830918</v>
      </c>
      <c r="O5160" s="0" t="n">
        <f aca="false">O5159+N5160</f>
        <v>483202.920531475</v>
      </c>
      <c r="P5160" s="0" t="n">
        <f aca="false">MIN($B$5,P5159+K5160*$B$6-I5160)</f>
        <v>510.81</v>
      </c>
      <c r="Q5160" s="0" t="n">
        <f aca="false">MAX(0,F5160-H5160-K5160-L5160)</f>
        <v>0</v>
      </c>
    </row>
    <row r="5161" customFormat="false" ht="15" hidden="false" customHeight="false" outlineLevel="0" collapsed="false">
      <c r="A5161" s="0" t="n">
        <f aca="false">'Profiles 8760'!A5150</f>
        <v>5148</v>
      </c>
      <c r="B5161" s="0" t="n">
        <f aca="false">'Profiles 8760'!B5150</f>
        <v>8</v>
      </c>
      <c r="C5161" s="0" t="n">
        <f aca="false">'Profiles 8760'!E5150</f>
        <v>0</v>
      </c>
      <c r="D5161" s="0" t="n">
        <f aca="false">'Profiles 8760'!F5150</f>
        <v>1</v>
      </c>
      <c r="E5161" s="0" t="n">
        <f aca="false">'Profiles 8760'!G5150</f>
        <v>0.620007</v>
      </c>
      <c r="F5161" s="0" t="n">
        <f aca="false">D5161*Assumptions!$C$11*$B$7+E5161*Assumptions!$C$12*$B$8</f>
        <v>314.1582863</v>
      </c>
      <c r="G5161" s="0" t="n">
        <f aca="false">C5161*Assumptions!$C$15</f>
        <v>0</v>
      </c>
      <c r="H5161" s="0" t="n">
        <f aca="false">MIN(F5161,G5161)</f>
        <v>0</v>
      </c>
      <c r="I5161" s="0" t="n">
        <f aca="false">IF(C5161=1,MIN(G5161-H5161,Assumptions!$C$13,P5160),0)</f>
        <v>0</v>
      </c>
      <c r="J5161" s="0" t="n">
        <f aca="false">H5161+I5161</f>
        <v>0</v>
      </c>
      <c r="K5161" s="0" t="n">
        <f aca="false">MIN(IF(C5161=1,F5161-H5161,F5161),Assumptions!$C$13,MAX(0,($B$5-P5160)/$B$6))</f>
        <v>0</v>
      </c>
      <c r="L5161" s="0" t="n">
        <f aca="false">IF(C5161=1,0,MIN(F5161-K5161,Assumptions!$C$15,MAX(0,$B$10-O5160-M5161)))</f>
        <v>200</v>
      </c>
      <c r="M5161" s="0" t="n">
        <f aca="false">'Profiles 8760'!H5150</f>
        <v>120400</v>
      </c>
      <c r="N5161" s="0" t="n">
        <f aca="false">J5161+L5161</f>
        <v>200</v>
      </c>
      <c r="O5161" s="0" t="n">
        <f aca="false">O5160+N5161</f>
        <v>483402.920531475</v>
      </c>
      <c r="P5161" s="0" t="n">
        <f aca="false">MIN($B$5,P5160+K5161*$B$6-I5161)</f>
        <v>510.81</v>
      </c>
      <c r="Q5161" s="0" t="n">
        <f aca="false">MAX(0,F5161-H5161-K5161-L5161)</f>
        <v>114.1582863</v>
      </c>
    </row>
    <row r="5162" customFormat="false" ht="15" hidden="false" customHeight="false" outlineLevel="0" collapsed="false">
      <c r="A5162" s="0" t="n">
        <f aca="false">'Profiles 8760'!A5151</f>
        <v>5149</v>
      </c>
      <c r="B5162" s="0" t="n">
        <f aca="false">'Profiles 8760'!B5151</f>
        <v>8</v>
      </c>
      <c r="C5162" s="0" t="n">
        <f aca="false">'Profiles 8760'!E5151</f>
        <v>0</v>
      </c>
      <c r="D5162" s="0" t="n">
        <f aca="false">'Profiles 8760'!F5151</f>
        <v>1</v>
      </c>
      <c r="E5162" s="0" t="n">
        <f aca="false">'Profiles 8760'!G5151</f>
        <v>0.808955</v>
      </c>
      <c r="F5162" s="0" t="n">
        <f aca="false">D5162*Assumptions!$C$11*$B$7+E5162*Assumptions!$C$12*$B$8</f>
        <v>321.8862595</v>
      </c>
      <c r="G5162" s="0" t="n">
        <f aca="false">C5162*Assumptions!$C$15</f>
        <v>0</v>
      </c>
      <c r="H5162" s="0" t="n">
        <f aca="false">MIN(F5162,G5162)</f>
        <v>0</v>
      </c>
      <c r="I5162" s="0" t="n">
        <f aca="false">IF(C5162=1,MIN(G5162-H5162,Assumptions!$C$13,P5161),0)</f>
        <v>0</v>
      </c>
      <c r="J5162" s="0" t="n">
        <f aca="false">H5162+I5162</f>
        <v>0</v>
      </c>
      <c r="K5162" s="0" t="n">
        <f aca="false">MIN(IF(C5162=1,F5162-H5162,F5162),Assumptions!$C$13,MAX(0,($B$5-P5161)/$B$6))</f>
        <v>0</v>
      </c>
      <c r="L5162" s="0" t="n">
        <f aca="false">IF(C5162=1,0,MIN(F5162-K5162,Assumptions!$C$15,MAX(0,$B$10-O5161-M5162)))</f>
        <v>200</v>
      </c>
      <c r="M5162" s="0" t="n">
        <f aca="false">'Profiles 8760'!H5151</f>
        <v>120400</v>
      </c>
      <c r="N5162" s="0" t="n">
        <f aca="false">J5162+L5162</f>
        <v>200</v>
      </c>
      <c r="O5162" s="0" t="n">
        <f aca="false">O5161+N5162</f>
        <v>483602.920531475</v>
      </c>
      <c r="P5162" s="0" t="n">
        <f aca="false">MIN($B$5,P5161+K5162*$B$6-I5162)</f>
        <v>510.81</v>
      </c>
      <c r="Q5162" s="0" t="n">
        <f aca="false">MAX(0,F5162-H5162-K5162-L5162)</f>
        <v>121.8862595</v>
      </c>
    </row>
    <row r="5163" customFormat="false" ht="15" hidden="false" customHeight="false" outlineLevel="0" collapsed="false">
      <c r="A5163" s="0" t="n">
        <f aca="false">'Profiles 8760'!A5152</f>
        <v>5150</v>
      </c>
      <c r="B5163" s="0" t="n">
        <f aca="false">'Profiles 8760'!B5152</f>
        <v>8</v>
      </c>
      <c r="C5163" s="0" t="n">
        <f aca="false">'Profiles 8760'!E5152</f>
        <v>0</v>
      </c>
      <c r="D5163" s="0" t="n">
        <f aca="false">'Profiles 8760'!F5152</f>
        <v>1</v>
      </c>
      <c r="E5163" s="0" t="n">
        <f aca="false">'Profiles 8760'!G5152</f>
        <v>0.608933</v>
      </c>
      <c r="F5163" s="0" t="n">
        <f aca="false">D5163*Assumptions!$C$11*$B$7+E5163*Assumptions!$C$12*$B$8</f>
        <v>313.7053597</v>
      </c>
      <c r="G5163" s="0" t="n">
        <f aca="false">C5163*Assumptions!$C$15</f>
        <v>0</v>
      </c>
      <c r="H5163" s="0" t="n">
        <f aca="false">MIN(F5163,G5163)</f>
        <v>0</v>
      </c>
      <c r="I5163" s="0" t="n">
        <f aca="false">IF(C5163=1,MIN(G5163-H5163,Assumptions!$C$13,P5162),0)</f>
        <v>0</v>
      </c>
      <c r="J5163" s="0" t="n">
        <f aca="false">H5163+I5163</f>
        <v>0</v>
      </c>
      <c r="K5163" s="0" t="n">
        <f aca="false">MIN(IF(C5163=1,F5163-H5163,F5163),Assumptions!$C$13,MAX(0,($B$5-P5162)/$B$6))</f>
        <v>0</v>
      </c>
      <c r="L5163" s="0" t="n">
        <f aca="false">IF(C5163=1,0,MIN(F5163-K5163,Assumptions!$C$15,MAX(0,$B$10-O5162-M5163)))</f>
        <v>200</v>
      </c>
      <c r="M5163" s="0" t="n">
        <f aca="false">'Profiles 8760'!H5152</f>
        <v>120400</v>
      </c>
      <c r="N5163" s="0" t="n">
        <f aca="false">J5163+L5163</f>
        <v>200</v>
      </c>
      <c r="O5163" s="0" t="n">
        <f aca="false">O5162+N5163</f>
        <v>483802.920531475</v>
      </c>
      <c r="P5163" s="0" t="n">
        <f aca="false">MIN($B$5,P5162+K5163*$B$6-I5163)</f>
        <v>510.81</v>
      </c>
      <c r="Q5163" s="0" t="n">
        <f aca="false">MAX(0,F5163-H5163-K5163-L5163)</f>
        <v>113.7053597</v>
      </c>
    </row>
    <row r="5164" customFormat="false" ht="15" hidden="false" customHeight="false" outlineLevel="0" collapsed="false">
      <c r="A5164" s="0" t="n">
        <f aca="false">'Profiles 8760'!A5153</f>
        <v>5151</v>
      </c>
      <c r="B5164" s="0" t="n">
        <f aca="false">'Profiles 8760'!B5153</f>
        <v>8</v>
      </c>
      <c r="C5164" s="0" t="n">
        <f aca="false">'Profiles 8760'!E5153</f>
        <v>0</v>
      </c>
      <c r="D5164" s="0" t="n">
        <f aca="false">'Profiles 8760'!F5153</f>
        <v>0.903715</v>
      </c>
      <c r="E5164" s="0" t="n">
        <f aca="false">'Profiles 8760'!G5153</f>
        <v>0.677939</v>
      </c>
      <c r="F5164" s="0" t="n">
        <f aca="false">D5164*Assumptions!$C$11*$B$7+E5164*Assumptions!$C$12*$B$8</f>
        <v>288.7205971</v>
      </c>
      <c r="G5164" s="0" t="n">
        <f aca="false">C5164*Assumptions!$C$15</f>
        <v>0</v>
      </c>
      <c r="H5164" s="0" t="n">
        <f aca="false">MIN(F5164,G5164)</f>
        <v>0</v>
      </c>
      <c r="I5164" s="0" t="n">
        <f aca="false">IF(C5164=1,MIN(G5164-H5164,Assumptions!$C$13,P5163),0)</f>
        <v>0</v>
      </c>
      <c r="J5164" s="0" t="n">
        <f aca="false">H5164+I5164</f>
        <v>0</v>
      </c>
      <c r="K5164" s="0" t="n">
        <f aca="false">MIN(IF(C5164=1,F5164-H5164,F5164),Assumptions!$C$13,MAX(0,($B$5-P5163)/$B$6))</f>
        <v>0</v>
      </c>
      <c r="L5164" s="0" t="n">
        <f aca="false">IF(C5164=1,0,MIN(F5164-K5164,Assumptions!$C$15,MAX(0,$B$10-O5163-M5164)))</f>
        <v>200</v>
      </c>
      <c r="M5164" s="0" t="n">
        <f aca="false">'Profiles 8760'!H5153</f>
        <v>120400</v>
      </c>
      <c r="N5164" s="0" t="n">
        <f aca="false">J5164+L5164</f>
        <v>200</v>
      </c>
      <c r="O5164" s="0" t="n">
        <f aca="false">O5163+N5164</f>
        <v>484002.920531475</v>
      </c>
      <c r="P5164" s="0" t="n">
        <f aca="false">MIN($B$5,P5163+K5164*$B$6-I5164)</f>
        <v>510.81</v>
      </c>
      <c r="Q5164" s="0" t="n">
        <f aca="false">MAX(0,F5164-H5164-K5164-L5164)</f>
        <v>88.7205971</v>
      </c>
    </row>
    <row r="5165" customFormat="false" ht="15" hidden="false" customHeight="false" outlineLevel="0" collapsed="false">
      <c r="A5165" s="0" t="n">
        <f aca="false">'Profiles 8760'!A5154</f>
        <v>5152</v>
      </c>
      <c r="B5165" s="0" t="n">
        <f aca="false">'Profiles 8760'!B5154</f>
        <v>8</v>
      </c>
      <c r="C5165" s="0" t="n">
        <f aca="false">'Profiles 8760'!E5154</f>
        <v>0</v>
      </c>
      <c r="D5165" s="0" t="n">
        <f aca="false">'Profiles 8760'!F5154</f>
        <v>0.717374</v>
      </c>
      <c r="E5165" s="0" t="n">
        <f aca="false">'Profiles 8760'!G5154</f>
        <v>0.630042</v>
      </c>
      <c r="F5165" s="0" t="n">
        <f aca="false">D5165*Assumptions!$C$11*$B$7+E5165*Assumptions!$C$12*$B$8</f>
        <v>232.946329</v>
      </c>
      <c r="G5165" s="0" t="n">
        <f aca="false">C5165*Assumptions!$C$15</f>
        <v>0</v>
      </c>
      <c r="H5165" s="0" t="n">
        <f aca="false">MIN(F5165,G5165)</f>
        <v>0</v>
      </c>
      <c r="I5165" s="0" t="n">
        <f aca="false">IF(C5165=1,MIN(G5165-H5165,Assumptions!$C$13,P5164),0)</f>
        <v>0</v>
      </c>
      <c r="J5165" s="0" t="n">
        <f aca="false">H5165+I5165</f>
        <v>0</v>
      </c>
      <c r="K5165" s="0" t="n">
        <f aca="false">MIN(IF(C5165=1,F5165-H5165,F5165),Assumptions!$C$13,MAX(0,($B$5-P5164)/$B$6))</f>
        <v>0</v>
      </c>
      <c r="L5165" s="0" t="n">
        <f aca="false">IF(C5165=1,0,MIN(F5165-K5165,Assumptions!$C$15,MAX(0,$B$10-O5164-M5165)))</f>
        <v>200</v>
      </c>
      <c r="M5165" s="0" t="n">
        <f aca="false">'Profiles 8760'!H5154</f>
        <v>120400</v>
      </c>
      <c r="N5165" s="0" t="n">
        <f aca="false">J5165+L5165</f>
        <v>200</v>
      </c>
      <c r="O5165" s="0" t="n">
        <f aca="false">O5164+N5165</f>
        <v>484202.920531475</v>
      </c>
      <c r="P5165" s="0" t="n">
        <f aca="false">MIN($B$5,P5164+K5165*$B$6-I5165)</f>
        <v>510.81</v>
      </c>
      <c r="Q5165" s="0" t="n">
        <f aca="false">MAX(0,F5165-H5165-K5165-L5165)</f>
        <v>32.946329</v>
      </c>
    </row>
    <row r="5166" customFormat="false" ht="15" hidden="false" customHeight="false" outlineLevel="0" collapsed="false">
      <c r="A5166" s="0" t="n">
        <f aca="false">'Profiles 8760'!A5155</f>
        <v>5153</v>
      </c>
      <c r="B5166" s="0" t="n">
        <f aca="false">'Profiles 8760'!B5155</f>
        <v>8</v>
      </c>
      <c r="C5166" s="0" t="n">
        <f aca="false">'Profiles 8760'!E5155</f>
        <v>0</v>
      </c>
      <c r="D5166" s="0" t="n">
        <f aca="false">'Profiles 8760'!F5155</f>
        <v>0.490382</v>
      </c>
      <c r="E5166" s="0" t="n">
        <f aca="false">'Profiles 8760'!G5155</f>
        <v>0.853515</v>
      </c>
      <c r="F5166" s="0" t="n">
        <f aca="false">D5166*Assumptions!$C$11*$B$7+E5166*Assumptions!$C$12*$B$8</f>
        <v>176.5310851</v>
      </c>
      <c r="G5166" s="0" t="n">
        <f aca="false">C5166*Assumptions!$C$15</f>
        <v>0</v>
      </c>
      <c r="H5166" s="0" t="n">
        <f aca="false">MIN(F5166,G5166)</f>
        <v>0</v>
      </c>
      <c r="I5166" s="0" t="n">
        <f aca="false">IF(C5166=1,MIN(G5166-H5166,Assumptions!$C$13,P5165),0)</f>
        <v>0</v>
      </c>
      <c r="J5166" s="0" t="n">
        <f aca="false">H5166+I5166</f>
        <v>0</v>
      </c>
      <c r="K5166" s="0" t="n">
        <f aca="false">MIN(IF(C5166=1,F5166-H5166,F5166),Assumptions!$C$13,MAX(0,($B$5-P5165)/$B$6))</f>
        <v>0</v>
      </c>
      <c r="L5166" s="0" t="n">
        <f aca="false">IF(C5166=1,0,MIN(F5166-K5166,Assumptions!$C$15,MAX(0,$B$10-O5165-M5166)))</f>
        <v>176.5310851</v>
      </c>
      <c r="M5166" s="0" t="n">
        <f aca="false">'Profiles 8760'!H5155</f>
        <v>120400</v>
      </c>
      <c r="N5166" s="0" t="n">
        <f aca="false">J5166+L5166</f>
        <v>176.5310851</v>
      </c>
      <c r="O5166" s="0" t="n">
        <f aca="false">O5165+N5166</f>
        <v>484379.451616575</v>
      </c>
      <c r="P5166" s="0" t="n">
        <f aca="false">MIN($B$5,P5165+K5166*$B$6-I5166)</f>
        <v>510.81</v>
      </c>
      <c r="Q5166" s="0" t="n">
        <f aca="false">MAX(0,F5166-H5166-K5166-L5166)</f>
        <v>0</v>
      </c>
    </row>
    <row r="5167" customFormat="false" ht="15" hidden="false" customHeight="false" outlineLevel="0" collapsed="false">
      <c r="A5167" s="0" t="n">
        <f aca="false">'Profiles 8760'!A5156</f>
        <v>5154</v>
      </c>
      <c r="B5167" s="0" t="n">
        <f aca="false">'Profiles 8760'!B5156</f>
        <v>8</v>
      </c>
      <c r="C5167" s="0" t="n">
        <f aca="false">'Profiles 8760'!E5156</f>
        <v>0</v>
      </c>
      <c r="D5167" s="0" t="n">
        <f aca="false">'Profiles 8760'!F5156</f>
        <v>0.254672</v>
      </c>
      <c r="E5167" s="0" t="n">
        <f aca="false">'Profiles 8760'!G5156</f>
        <v>0.712599</v>
      </c>
      <c r="F5167" s="0" t="n">
        <f aca="false">D5167*Assumptions!$C$11*$B$7+E5167*Assumptions!$C$12*$B$8</f>
        <v>102.6945727</v>
      </c>
      <c r="G5167" s="0" t="n">
        <f aca="false">C5167*Assumptions!$C$15</f>
        <v>0</v>
      </c>
      <c r="H5167" s="0" t="n">
        <f aca="false">MIN(F5167,G5167)</f>
        <v>0</v>
      </c>
      <c r="I5167" s="0" t="n">
        <f aca="false">IF(C5167=1,MIN(G5167-H5167,Assumptions!$C$13,P5166),0)</f>
        <v>0</v>
      </c>
      <c r="J5167" s="0" t="n">
        <f aca="false">H5167+I5167</f>
        <v>0</v>
      </c>
      <c r="K5167" s="0" t="n">
        <f aca="false">MIN(IF(C5167=1,F5167-H5167,F5167),Assumptions!$C$13,MAX(0,($B$5-P5166)/$B$6))</f>
        <v>0</v>
      </c>
      <c r="L5167" s="0" t="n">
        <f aca="false">IF(C5167=1,0,MIN(F5167-K5167,Assumptions!$C$15,MAX(0,$B$10-O5166-M5167)))</f>
        <v>102.6945727</v>
      </c>
      <c r="M5167" s="0" t="n">
        <f aca="false">'Profiles 8760'!H5156</f>
        <v>120400</v>
      </c>
      <c r="N5167" s="0" t="n">
        <f aca="false">J5167+L5167</f>
        <v>102.6945727</v>
      </c>
      <c r="O5167" s="0" t="n">
        <f aca="false">O5166+N5167</f>
        <v>484482.146189275</v>
      </c>
      <c r="P5167" s="0" t="n">
        <f aca="false">MIN($B$5,P5166+K5167*$B$6-I5167)</f>
        <v>510.81</v>
      </c>
      <c r="Q5167" s="0" t="n">
        <f aca="false">MAX(0,F5167-H5167-K5167-L5167)</f>
        <v>0</v>
      </c>
    </row>
    <row r="5168" customFormat="false" ht="15" hidden="false" customHeight="false" outlineLevel="0" collapsed="false">
      <c r="A5168" s="0" t="n">
        <f aca="false">'Profiles 8760'!A5157</f>
        <v>5155</v>
      </c>
      <c r="B5168" s="0" t="n">
        <f aca="false">'Profiles 8760'!B5157</f>
        <v>8</v>
      </c>
      <c r="C5168" s="0" t="n">
        <f aca="false">'Profiles 8760'!E5157</f>
        <v>0</v>
      </c>
      <c r="D5168" s="0" t="n">
        <f aca="false">'Profiles 8760'!F5157</f>
        <v>0.053831</v>
      </c>
      <c r="E5168" s="0" t="n">
        <f aca="false">'Profiles 8760'!G5157</f>
        <v>0.73572</v>
      </c>
      <c r="F5168" s="0" t="n">
        <f aca="false">D5168*Assumptions!$C$11*$B$7+E5168*Assumptions!$C$12*$B$8</f>
        <v>45.6373408</v>
      </c>
      <c r="G5168" s="0" t="n">
        <f aca="false">C5168*Assumptions!$C$15</f>
        <v>0</v>
      </c>
      <c r="H5168" s="0" t="n">
        <f aca="false">MIN(F5168,G5168)</f>
        <v>0</v>
      </c>
      <c r="I5168" s="0" t="n">
        <f aca="false">IF(C5168=1,MIN(G5168-H5168,Assumptions!$C$13,P5167),0)</f>
        <v>0</v>
      </c>
      <c r="J5168" s="0" t="n">
        <f aca="false">H5168+I5168</f>
        <v>0</v>
      </c>
      <c r="K5168" s="0" t="n">
        <f aca="false">MIN(IF(C5168=1,F5168-H5168,F5168),Assumptions!$C$13,MAX(0,($B$5-P5167)/$B$6))</f>
        <v>0</v>
      </c>
      <c r="L5168" s="0" t="n">
        <f aca="false">IF(C5168=1,0,MIN(F5168-K5168,Assumptions!$C$15,MAX(0,$B$10-O5167-M5168)))</f>
        <v>45.6373408</v>
      </c>
      <c r="M5168" s="0" t="n">
        <f aca="false">'Profiles 8760'!H5157</f>
        <v>120400</v>
      </c>
      <c r="N5168" s="0" t="n">
        <f aca="false">J5168+L5168</f>
        <v>45.6373408</v>
      </c>
      <c r="O5168" s="0" t="n">
        <f aca="false">O5167+N5168</f>
        <v>484527.783530075</v>
      </c>
      <c r="P5168" s="0" t="n">
        <f aca="false">MIN($B$5,P5167+K5168*$B$6-I5168)</f>
        <v>510.81</v>
      </c>
      <c r="Q5168" s="0" t="n">
        <f aca="false">MAX(0,F5168-H5168-K5168-L5168)</f>
        <v>0</v>
      </c>
    </row>
    <row r="5169" customFormat="false" ht="15" hidden="false" customHeight="false" outlineLevel="0" collapsed="false">
      <c r="A5169" s="0" t="n">
        <f aca="false">'Profiles 8760'!A5158</f>
        <v>5156</v>
      </c>
      <c r="B5169" s="0" t="n">
        <f aca="false">'Profiles 8760'!B5158</f>
        <v>8</v>
      </c>
      <c r="C5169" s="0" t="n">
        <f aca="false">'Profiles 8760'!E5158</f>
        <v>1</v>
      </c>
      <c r="D5169" s="0" t="n">
        <f aca="false">'Profiles 8760'!F5158</f>
        <v>0</v>
      </c>
      <c r="E5169" s="0" t="n">
        <f aca="false">'Profiles 8760'!G5158</f>
        <v>0.697287</v>
      </c>
      <c r="F5169" s="0" t="n">
        <f aca="false">D5169*Assumptions!$C$11*$B$7+E5169*Assumptions!$C$12*$B$8</f>
        <v>28.5190383</v>
      </c>
      <c r="G5169" s="0" t="n">
        <f aca="false">C5169*Assumptions!$C$15</f>
        <v>200</v>
      </c>
      <c r="H5169" s="0" t="n">
        <f aca="false">MIN(F5169,G5169)</f>
        <v>28.5190383</v>
      </c>
      <c r="I5169" s="0" t="n">
        <f aca="false">IF(C5169=1,MIN(G5169-H5169,Assumptions!$C$13,P5168),0)</f>
        <v>171.4809617</v>
      </c>
      <c r="J5169" s="0" t="n">
        <f aca="false">H5169+I5169</f>
        <v>200</v>
      </c>
      <c r="K5169" s="0" t="n">
        <f aca="false">MIN(IF(C5169=1,F5169-H5169,F5169),Assumptions!$C$13,MAX(0,($B$5-P5168)/$B$6))</f>
        <v>0</v>
      </c>
      <c r="L5169" s="0" t="n">
        <f aca="false">IF(C5169=1,0,MIN(F5169-K5169,Assumptions!$C$15,MAX(0,$B$10-O5168-M5169)))</f>
        <v>0</v>
      </c>
      <c r="M5169" s="0" t="n">
        <f aca="false">'Profiles 8760'!H5158</f>
        <v>120200</v>
      </c>
      <c r="N5169" s="0" t="n">
        <f aca="false">J5169+L5169</f>
        <v>200</v>
      </c>
      <c r="O5169" s="0" t="n">
        <f aca="false">O5168+N5169</f>
        <v>484727.783530075</v>
      </c>
      <c r="P5169" s="0" t="n">
        <f aca="false">MIN($B$5,P5168+K5169*$B$6-I5169)</f>
        <v>339.3290383</v>
      </c>
      <c r="Q5169" s="0" t="n">
        <f aca="false">MAX(0,F5169-H5169-K5169-L5169)</f>
        <v>0</v>
      </c>
    </row>
    <row r="5170" customFormat="false" ht="15" hidden="false" customHeight="false" outlineLevel="0" collapsed="false">
      <c r="A5170" s="0" t="n">
        <f aca="false">'Profiles 8760'!A5159</f>
        <v>5157</v>
      </c>
      <c r="B5170" s="0" t="n">
        <f aca="false">'Profiles 8760'!B5159</f>
        <v>8</v>
      </c>
      <c r="C5170" s="0" t="n">
        <f aca="false">'Profiles 8760'!E5159</f>
        <v>1</v>
      </c>
      <c r="D5170" s="0" t="n">
        <f aca="false">'Profiles 8760'!F5159</f>
        <v>0</v>
      </c>
      <c r="E5170" s="0" t="n">
        <f aca="false">'Profiles 8760'!G5159</f>
        <v>0.704339</v>
      </c>
      <c r="F5170" s="0" t="n">
        <f aca="false">D5170*Assumptions!$C$11*$B$7+E5170*Assumptions!$C$12*$B$8</f>
        <v>28.8074651</v>
      </c>
      <c r="G5170" s="0" t="n">
        <f aca="false">C5170*Assumptions!$C$15</f>
        <v>200</v>
      </c>
      <c r="H5170" s="0" t="n">
        <f aca="false">MIN(F5170,G5170)</f>
        <v>28.8074651</v>
      </c>
      <c r="I5170" s="0" t="n">
        <f aca="false">IF(C5170=1,MIN(G5170-H5170,Assumptions!$C$13,P5169),0)</f>
        <v>171.1925349</v>
      </c>
      <c r="J5170" s="0" t="n">
        <f aca="false">H5170+I5170</f>
        <v>200</v>
      </c>
      <c r="K5170" s="0" t="n">
        <f aca="false">MIN(IF(C5170=1,F5170-H5170,F5170),Assumptions!$C$13,MAX(0,($B$5-P5169)/$B$6))</f>
        <v>0</v>
      </c>
      <c r="L5170" s="0" t="n">
        <f aca="false">IF(C5170=1,0,MIN(F5170-K5170,Assumptions!$C$15,MAX(0,$B$10-O5169-M5170)))</f>
        <v>0</v>
      </c>
      <c r="M5170" s="0" t="n">
        <f aca="false">'Profiles 8760'!H5159</f>
        <v>120000</v>
      </c>
      <c r="N5170" s="0" t="n">
        <f aca="false">J5170+L5170</f>
        <v>200</v>
      </c>
      <c r="O5170" s="0" t="n">
        <f aca="false">O5169+N5170</f>
        <v>484927.783530075</v>
      </c>
      <c r="P5170" s="0" t="n">
        <f aca="false">MIN($B$5,P5169+K5170*$B$6-I5170)</f>
        <v>168.1365034</v>
      </c>
      <c r="Q5170" s="0" t="n">
        <f aca="false">MAX(0,F5170-H5170-K5170-L5170)</f>
        <v>0</v>
      </c>
    </row>
    <row r="5171" customFormat="false" ht="15" hidden="false" customHeight="false" outlineLevel="0" collapsed="false">
      <c r="A5171" s="0" t="n">
        <f aca="false">'Profiles 8760'!A5160</f>
        <v>5158</v>
      </c>
      <c r="B5171" s="0" t="n">
        <f aca="false">'Profiles 8760'!B5160</f>
        <v>8</v>
      </c>
      <c r="C5171" s="0" t="n">
        <f aca="false">'Profiles 8760'!E5160</f>
        <v>0</v>
      </c>
      <c r="D5171" s="0" t="n">
        <f aca="false">'Profiles 8760'!F5160</f>
        <v>0</v>
      </c>
      <c r="E5171" s="0" t="n">
        <f aca="false">'Profiles 8760'!G5160</f>
        <v>0.599836</v>
      </c>
      <c r="F5171" s="0" t="n">
        <f aca="false">D5171*Assumptions!$C$11*$B$7+E5171*Assumptions!$C$12*$B$8</f>
        <v>24.5332924</v>
      </c>
      <c r="G5171" s="0" t="n">
        <f aca="false">C5171*Assumptions!$C$15</f>
        <v>0</v>
      </c>
      <c r="H5171" s="0" t="n">
        <f aca="false">MIN(F5171,G5171)</f>
        <v>0</v>
      </c>
      <c r="I5171" s="0" t="n">
        <f aca="false">IF(C5171=1,MIN(G5171-H5171,Assumptions!$C$13,P5170),0)</f>
        <v>0</v>
      </c>
      <c r="J5171" s="0" t="n">
        <f aca="false">H5171+I5171</f>
        <v>0</v>
      </c>
      <c r="K5171" s="0" t="n">
        <f aca="false">MIN(IF(C5171=1,F5171-H5171,F5171),Assumptions!$C$13,MAX(0,($B$5-P5170)/$B$6))</f>
        <v>24.5332924</v>
      </c>
      <c r="L5171" s="0" t="n">
        <f aca="false">IF(C5171=1,0,MIN(F5171-K5171,Assumptions!$C$15,MAX(0,$B$10-O5170-M5171)))</f>
        <v>0</v>
      </c>
      <c r="M5171" s="0" t="n">
        <f aca="false">'Profiles 8760'!H5160</f>
        <v>120000</v>
      </c>
      <c r="N5171" s="0" t="n">
        <f aca="false">J5171+L5171</f>
        <v>0</v>
      </c>
      <c r="O5171" s="0" t="n">
        <f aca="false">O5170+N5171</f>
        <v>484927.783530075</v>
      </c>
      <c r="P5171" s="0" t="n">
        <f aca="false">MIN($B$5,P5170+K5171*$B$6-I5171)</f>
        <v>189.40196125232</v>
      </c>
      <c r="Q5171" s="0" t="n">
        <f aca="false">MAX(0,F5171-H5171-K5171-L5171)</f>
        <v>0</v>
      </c>
    </row>
    <row r="5172" customFormat="false" ht="15" hidden="false" customHeight="false" outlineLevel="0" collapsed="false">
      <c r="A5172" s="0" t="n">
        <f aca="false">'Profiles 8760'!A5161</f>
        <v>5159</v>
      </c>
      <c r="B5172" s="0" t="n">
        <f aca="false">'Profiles 8760'!B5161</f>
        <v>8</v>
      </c>
      <c r="C5172" s="0" t="n">
        <f aca="false">'Profiles 8760'!E5161</f>
        <v>0</v>
      </c>
      <c r="D5172" s="0" t="n">
        <f aca="false">'Profiles 8760'!F5161</f>
        <v>0</v>
      </c>
      <c r="E5172" s="0" t="n">
        <f aca="false">'Profiles 8760'!G5161</f>
        <v>0.669075</v>
      </c>
      <c r="F5172" s="0" t="n">
        <f aca="false">D5172*Assumptions!$C$11*$B$7+E5172*Assumptions!$C$12*$B$8</f>
        <v>27.3651675</v>
      </c>
      <c r="G5172" s="0" t="n">
        <f aca="false">C5172*Assumptions!$C$15</f>
        <v>0</v>
      </c>
      <c r="H5172" s="0" t="n">
        <f aca="false">MIN(F5172,G5172)</f>
        <v>0</v>
      </c>
      <c r="I5172" s="0" t="n">
        <f aca="false">IF(C5172=1,MIN(G5172-H5172,Assumptions!$C$13,P5171),0)</f>
        <v>0</v>
      </c>
      <c r="J5172" s="0" t="n">
        <f aca="false">H5172+I5172</f>
        <v>0</v>
      </c>
      <c r="K5172" s="0" t="n">
        <f aca="false">MIN(IF(C5172=1,F5172-H5172,F5172),Assumptions!$C$13,MAX(0,($B$5-P5171)/$B$6))</f>
        <v>27.3651675</v>
      </c>
      <c r="L5172" s="0" t="n">
        <f aca="false">IF(C5172=1,0,MIN(F5172-K5172,Assumptions!$C$15,MAX(0,$B$10-O5171-M5172)))</f>
        <v>0</v>
      </c>
      <c r="M5172" s="0" t="n">
        <f aca="false">'Profiles 8760'!H5161</f>
        <v>120000</v>
      </c>
      <c r="N5172" s="0" t="n">
        <f aca="false">J5172+L5172</f>
        <v>0</v>
      </c>
      <c r="O5172" s="0" t="n">
        <f aca="false">O5171+N5172</f>
        <v>484927.783530075</v>
      </c>
      <c r="P5172" s="0" t="n">
        <f aca="false">MIN($B$5,P5171+K5172*$B$6-I5172)</f>
        <v>213.12208844132</v>
      </c>
      <c r="Q5172" s="0" t="n">
        <f aca="false">MAX(0,F5172-H5172-K5172-L5172)</f>
        <v>0</v>
      </c>
    </row>
    <row r="5173" customFormat="false" ht="15" hidden="false" customHeight="false" outlineLevel="0" collapsed="false">
      <c r="A5173" s="0" t="n">
        <f aca="false">'Profiles 8760'!A5162</f>
        <v>5160</v>
      </c>
      <c r="B5173" s="0" t="n">
        <f aca="false">'Profiles 8760'!B5162</f>
        <v>8</v>
      </c>
      <c r="C5173" s="0" t="n">
        <f aca="false">'Profiles 8760'!E5162</f>
        <v>0</v>
      </c>
      <c r="D5173" s="0" t="n">
        <f aca="false">'Profiles 8760'!F5162</f>
        <v>0</v>
      </c>
      <c r="E5173" s="0" t="n">
        <f aca="false">'Profiles 8760'!G5162</f>
        <v>0.672658</v>
      </c>
      <c r="F5173" s="0" t="n">
        <f aca="false">D5173*Assumptions!$C$11*$B$7+E5173*Assumptions!$C$12*$B$8</f>
        <v>27.5117122</v>
      </c>
      <c r="G5173" s="0" t="n">
        <f aca="false">C5173*Assumptions!$C$15</f>
        <v>0</v>
      </c>
      <c r="H5173" s="0" t="n">
        <f aca="false">MIN(F5173,G5173)</f>
        <v>0</v>
      </c>
      <c r="I5173" s="0" t="n">
        <f aca="false">IF(C5173=1,MIN(G5173-H5173,Assumptions!$C$13,P5172),0)</f>
        <v>0</v>
      </c>
      <c r="J5173" s="0" t="n">
        <f aca="false">H5173+I5173</f>
        <v>0</v>
      </c>
      <c r="K5173" s="0" t="n">
        <f aca="false">MIN(IF(C5173=1,F5173-H5173,F5173),Assumptions!$C$13,MAX(0,($B$5-P5172)/$B$6))</f>
        <v>27.5117122</v>
      </c>
      <c r="L5173" s="0" t="n">
        <f aca="false">IF(C5173=1,0,MIN(F5173-K5173,Assumptions!$C$15,MAX(0,$B$10-O5172-M5173)))</f>
        <v>0</v>
      </c>
      <c r="M5173" s="0" t="n">
        <f aca="false">'Profiles 8760'!H5162</f>
        <v>120000</v>
      </c>
      <c r="N5173" s="0" t="n">
        <f aca="false">J5173+L5173</f>
        <v>0</v>
      </c>
      <c r="O5173" s="0" t="n">
        <f aca="false">O5172+N5173</f>
        <v>484927.783530075</v>
      </c>
      <c r="P5173" s="0" t="n">
        <f aca="false">MIN($B$5,P5172+K5173*$B$6-I5173)</f>
        <v>236.96924057628</v>
      </c>
      <c r="Q5173" s="0" t="n">
        <f aca="false">MAX(0,F5173-H5173-K5173-L5173)</f>
        <v>0</v>
      </c>
    </row>
    <row r="5174" customFormat="false" ht="15" hidden="false" customHeight="false" outlineLevel="0" collapsed="false">
      <c r="A5174" s="0" t="n">
        <f aca="false">'Profiles 8760'!A5163</f>
        <v>5161</v>
      </c>
      <c r="B5174" s="0" t="n">
        <f aca="false">'Profiles 8760'!B5163</f>
        <v>8</v>
      </c>
      <c r="C5174" s="0" t="n">
        <f aca="false">'Profiles 8760'!E5163</f>
        <v>0</v>
      </c>
      <c r="D5174" s="0" t="n">
        <f aca="false">'Profiles 8760'!F5163</f>
        <v>0</v>
      </c>
      <c r="E5174" s="0" t="n">
        <f aca="false">'Profiles 8760'!G5163</f>
        <v>0.497341</v>
      </c>
      <c r="F5174" s="0" t="n">
        <f aca="false">D5174*Assumptions!$C$11*$B$7+E5174*Assumptions!$C$12*$B$8</f>
        <v>20.3412469</v>
      </c>
      <c r="G5174" s="0" t="n">
        <f aca="false">C5174*Assumptions!$C$15</f>
        <v>0</v>
      </c>
      <c r="H5174" s="0" t="n">
        <f aca="false">MIN(F5174,G5174)</f>
        <v>0</v>
      </c>
      <c r="I5174" s="0" t="n">
        <f aca="false">IF(C5174=1,MIN(G5174-H5174,Assumptions!$C$13,P5173),0)</f>
        <v>0</v>
      </c>
      <c r="J5174" s="0" t="n">
        <f aca="false">H5174+I5174</f>
        <v>0</v>
      </c>
      <c r="K5174" s="0" t="n">
        <f aca="false">MIN(IF(C5174=1,F5174-H5174,F5174),Assumptions!$C$13,MAX(0,($B$5-P5173)/$B$6))</f>
        <v>20.3412469</v>
      </c>
      <c r="L5174" s="0" t="n">
        <f aca="false">IF(C5174=1,0,MIN(F5174-K5174,Assumptions!$C$15,MAX(0,$B$10-O5173-M5174)))</f>
        <v>0</v>
      </c>
      <c r="M5174" s="0" t="n">
        <f aca="false">'Profiles 8760'!H5163</f>
        <v>120000</v>
      </c>
      <c r="N5174" s="0" t="n">
        <f aca="false">J5174+L5174</f>
        <v>0</v>
      </c>
      <c r="O5174" s="0" t="n">
        <f aca="false">O5173+N5174</f>
        <v>484927.783530075</v>
      </c>
      <c r="P5174" s="0" t="n">
        <f aca="false">MIN($B$5,P5173+K5174*$B$6-I5174)</f>
        <v>254.6010333892</v>
      </c>
      <c r="Q5174" s="0" t="n">
        <f aca="false">MAX(0,F5174-H5174-K5174-L5174)</f>
        <v>0</v>
      </c>
    </row>
    <row r="5175" customFormat="false" ht="15" hidden="false" customHeight="false" outlineLevel="0" collapsed="false">
      <c r="A5175" s="0" t="n">
        <f aca="false">'Profiles 8760'!A5164</f>
        <v>5162</v>
      </c>
      <c r="B5175" s="0" t="n">
        <f aca="false">'Profiles 8760'!B5164</f>
        <v>8</v>
      </c>
      <c r="C5175" s="0" t="n">
        <f aca="false">'Profiles 8760'!E5164</f>
        <v>0</v>
      </c>
      <c r="D5175" s="0" t="n">
        <f aca="false">'Profiles 8760'!F5164</f>
        <v>0</v>
      </c>
      <c r="E5175" s="0" t="n">
        <f aca="false">'Profiles 8760'!G5164</f>
        <v>0.655503</v>
      </c>
      <c r="F5175" s="0" t="n">
        <f aca="false">D5175*Assumptions!$C$11*$B$7+E5175*Assumptions!$C$12*$B$8</f>
        <v>26.8100727</v>
      </c>
      <c r="G5175" s="0" t="n">
        <f aca="false">C5175*Assumptions!$C$15</f>
        <v>0</v>
      </c>
      <c r="H5175" s="0" t="n">
        <f aca="false">MIN(F5175,G5175)</f>
        <v>0</v>
      </c>
      <c r="I5175" s="0" t="n">
        <f aca="false">IF(C5175=1,MIN(G5175-H5175,Assumptions!$C$13,P5174),0)</f>
        <v>0</v>
      </c>
      <c r="J5175" s="0" t="n">
        <f aca="false">H5175+I5175</f>
        <v>0</v>
      </c>
      <c r="K5175" s="0" t="n">
        <f aca="false">MIN(IF(C5175=1,F5175-H5175,F5175),Assumptions!$C$13,MAX(0,($B$5-P5174)/$B$6))</f>
        <v>26.8100727</v>
      </c>
      <c r="L5175" s="0" t="n">
        <f aca="false">IF(C5175=1,0,MIN(F5175-K5175,Assumptions!$C$15,MAX(0,$B$10-O5174-M5175)))</f>
        <v>0</v>
      </c>
      <c r="M5175" s="0" t="n">
        <f aca="false">'Profiles 8760'!H5164</f>
        <v>120000</v>
      </c>
      <c r="N5175" s="0" t="n">
        <f aca="false">J5175+L5175</f>
        <v>0</v>
      </c>
      <c r="O5175" s="0" t="n">
        <f aca="false">O5174+N5175</f>
        <v>484927.783530075</v>
      </c>
      <c r="P5175" s="0" t="n">
        <f aca="false">MIN($B$5,P5174+K5175*$B$6-I5175)</f>
        <v>277.84000440556</v>
      </c>
      <c r="Q5175" s="0" t="n">
        <f aca="false">MAX(0,F5175-H5175-K5175-L5175)</f>
        <v>0</v>
      </c>
    </row>
    <row r="5176" customFormat="false" ht="15" hidden="false" customHeight="false" outlineLevel="0" collapsed="false">
      <c r="A5176" s="0" t="n">
        <f aca="false">'Profiles 8760'!A5165</f>
        <v>5163</v>
      </c>
      <c r="B5176" s="0" t="n">
        <f aca="false">'Profiles 8760'!B5165</f>
        <v>8</v>
      </c>
      <c r="C5176" s="0" t="n">
        <f aca="false">'Profiles 8760'!E5165</f>
        <v>0</v>
      </c>
      <c r="D5176" s="0" t="n">
        <f aca="false">'Profiles 8760'!F5165</f>
        <v>0</v>
      </c>
      <c r="E5176" s="0" t="n">
        <f aca="false">'Profiles 8760'!G5165</f>
        <v>0.827165</v>
      </c>
      <c r="F5176" s="0" t="n">
        <f aca="false">D5176*Assumptions!$C$11*$B$7+E5176*Assumptions!$C$12*$B$8</f>
        <v>33.8310485</v>
      </c>
      <c r="G5176" s="0" t="n">
        <f aca="false">C5176*Assumptions!$C$15</f>
        <v>0</v>
      </c>
      <c r="H5176" s="0" t="n">
        <f aca="false">MIN(F5176,G5176)</f>
        <v>0</v>
      </c>
      <c r="I5176" s="0" t="n">
        <f aca="false">IF(C5176=1,MIN(G5176-H5176,Assumptions!$C$13,P5175),0)</f>
        <v>0</v>
      </c>
      <c r="J5176" s="0" t="n">
        <f aca="false">H5176+I5176</f>
        <v>0</v>
      </c>
      <c r="K5176" s="0" t="n">
        <f aca="false">MIN(IF(C5176=1,F5176-H5176,F5176),Assumptions!$C$13,MAX(0,($B$5-P5175)/$B$6))</f>
        <v>33.8310485</v>
      </c>
      <c r="L5176" s="0" t="n">
        <f aca="false">IF(C5176=1,0,MIN(F5176-K5176,Assumptions!$C$15,MAX(0,$B$10-O5175-M5176)))</f>
        <v>0</v>
      </c>
      <c r="M5176" s="0" t="n">
        <f aca="false">'Profiles 8760'!H5165</f>
        <v>120000</v>
      </c>
      <c r="N5176" s="0" t="n">
        <f aca="false">J5176+L5176</f>
        <v>0</v>
      </c>
      <c r="O5176" s="0" t="n">
        <f aca="false">O5175+N5176</f>
        <v>484927.783530075</v>
      </c>
      <c r="P5176" s="0" t="n">
        <f aca="false">MIN($B$5,P5175+K5176*$B$6-I5176)</f>
        <v>307.16475724536</v>
      </c>
      <c r="Q5176" s="0" t="n">
        <f aca="false">MAX(0,F5176-H5176-K5176-L5176)</f>
        <v>0</v>
      </c>
    </row>
    <row r="5177" customFormat="false" ht="15" hidden="false" customHeight="false" outlineLevel="0" collapsed="false">
      <c r="A5177" s="0" t="n">
        <f aca="false">'Profiles 8760'!A5166</f>
        <v>5164</v>
      </c>
      <c r="B5177" s="0" t="n">
        <f aca="false">'Profiles 8760'!B5166</f>
        <v>8</v>
      </c>
      <c r="C5177" s="0" t="n">
        <f aca="false">'Profiles 8760'!E5166</f>
        <v>0</v>
      </c>
      <c r="D5177" s="0" t="n">
        <f aca="false">'Profiles 8760'!F5166</f>
        <v>0</v>
      </c>
      <c r="E5177" s="0" t="n">
        <f aca="false">'Profiles 8760'!G5166</f>
        <v>0.910705</v>
      </c>
      <c r="F5177" s="0" t="n">
        <f aca="false">D5177*Assumptions!$C$11*$B$7+E5177*Assumptions!$C$12*$B$8</f>
        <v>37.2478345</v>
      </c>
      <c r="G5177" s="0" t="n">
        <f aca="false">C5177*Assumptions!$C$15</f>
        <v>0</v>
      </c>
      <c r="H5177" s="0" t="n">
        <f aca="false">MIN(F5177,G5177)</f>
        <v>0</v>
      </c>
      <c r="I5177" s="0" t="n">
        <f aca="false">IF(C5177=1,MIN(G5177-H5177,Assumptions!$C$13,P5176),0)</f>
        <v>0</v>
      </c>
      <c r="J5177" s="0" t="n">
        <f aca="false">H5177+I5177</f>
        <v>0</v>
      </c>
      <c r="K5177" s="0" t="n">
        <f aca="false">MIN(IF(C5177=1,F5177-H5177,F5177),Assumptions!$C$13,MAX(0,($B$5-P5176)/$B$6))</f>
        <v>37.2478345</v>
      </c>
      <c r="L5177" s="0" t="n">
        <f aca="false">IF(C5177=1,0,MIN(F5177-K5177,Assumptions!$C$15,MAX(0,$B$10-O5176-M5177)))</f>
        <v>0</v>
      </c>
      <c r="M5177" s="0" t="n">
        <f aca="false">'Profiles 8760'!H5166</f>
        <v>120000</v>
      </c>
      <c r="N5177" s="0" t="n">
        <f aca="false">J5177+L5177</f>
        <v>0</v>
      </c>
      <c r="O5177" s="0" t="n">
        <f aca="false">O5176+N5177</f>
        <v>484927.783530075</v>
      </c>
      <c r="P5177" s="0" t="n">
        <f aca="false">MIN($B$5,P5176+K5177*$B$6-I5177)</f>
        <v>339.45118018996</v>
      </c>
      <c r="Q5177" s="0" t="n">
        <f aca="false">MAX(0,F5177-H5177-K5177-L5177)</f>
        <v>0</v>
      </c>
    </row>
    <row r="5178" customFormat="false" ht="15" hidden="false" customHeight="false" outlineLevel="0" collapsed="false">
      <c r="A5178" s="0" t="n">
        <f aca="false">'Profiles 8760'!A5167</f>
        <v>5165</v>
      </c>
      <c r="B5178" s="0" t="n">
        <f aca="false">'Profiles 8760'!B5167</f>
        <v>8</v>
      </c>
      <c r="C5178" s="0" t="n">
        <f aca="false">'Profiles 8760'!E5167</f>
        <v>0</v>
      </c>
      <c r="D5178" s="0" t="n">
        <f aca="false">'Profiles 8760'!F5167</f>
        <v>0</v>
      </c>
      <c r="E5178" s="0" t="n">
        <f aca="false">'Profiles 8760'!G5167</f>
        <v>1</v>
      </c>
      <c r="F5178" s="0" t="n">
        <f aca="false">D5178*Assumptions!$C$11*$B$7+E5178*Assumptions!$C$12*$B$8</f>
        <v>40.9</v>
      </c>
      <c r="G5178" s="0" t="n">
        <f aca="false">C5178*Assumptions!$C$15</f>
        <v>0</v>
      </c>
      <c r="H5178" s="0" t="n">
        <f aca="false">MIN(F5178,G5178)</f>
        <v>0</v>
      </c>
      <c r="I5178" s="0" t="n">
        <f aca="false">IF(C5178=1,MIN(G5178-H5178,Assumptions!$C$13,P5177),0)</f>
        <v>0</v>
      </c>
      <c r="J5178" s="0" t="n">
        <f aca="false">H5178+I5178</f>
        <v>0</v>
      </c>
      <c r="K5178" s="0" t="n">
        <f aca="false">MIN(IF(C5178=1,F5178-H5178,F5178),Assumptions!$C$13,MAX(0,($B$5-P5177)/$B$6))</f>
        <v>40.9</v>
      </c>
      <c r="L5178" s="0" t="n">
        <f aca="false">IF(C5178=1,0,MIN(F5178-K5178,Assumptions!$C$15,MAX(0,$B$10-O5177-M5178)))</f>
        <v>0</v>
      </c>
      <c r="M5178" s="0" t="n">
        <f aca="false">'Profiles 8760'!H5167</f>
        <v>120000</v>
      </c>
      <c r="N5178" s="0" t="n">
        <f aca="false">J5178+L5178</f>
        <v>0</v>
      </c>
      <c r="O5178" s="0" t="n">
        <f aca="false">O5177+N5178</f>
        <v>484927.783530075</v>
      </c>
      <c r="P5178" s="0" t="n">
        <f aca="false">MIN($B$5,P5177+K5178*$B$6-I5178)</f>
        <v>374.90330018996</v>
      </c>
      <c r="Q5178" s="0" t="n">
        <f aca="false">MAX(0,F5178-H5178-K5178-L5178)</f>
        <v>0</v>
      </c>
    </row>
    <row r="5179" customFormat="false" ht="15" hidden="false" customHeight="false" outlineLevel="0" collapsed="false">
      <c r="A5179" s="0" t="n">
        <f aca="false">'Profiles 8760'!A5168</f>
        <v>5166</v>
      </c>
      <c r="B5179" s="0" t="n">
        <f aca="false">'Profiles 8760'!B5168</f>
        <v>8</v>
      </c>
      <c r="C5179" s="0" t="n">
        <f aca="false">'Profiles 8760'!E5168</f>
        <v>0</v>
      </c>
      <c r="D5179" s="0" t="n">
        <f aca="false">'Profiles 8760'!F5168</f>
        <v>0</v>
      </c>
      <c r="E5179" s="0" t="n">
        <f aca="false">'Profiles 8760'!G5168</f>
        <v>1</v>
      </c>
      <c r="F5179" s="0" t="n">
        <f aca="false">D5179*Assumptions!$C$11*$B$7+E5179*Assumptions!$C$12*$B$8</f>
        <v>40.9</v>
      </c>
      <c r="G5179" s="0" t="n">
        <f aca="false">C5179*Assumptions!$C$15</f>
        <v>0</v>
      </c>
      <c r="H5179" s="0" t="n">
        <f aca="false">MIN(F5179,G5179)</f>
        <v>0</v>
      </c>
      <c r="I5179" s="0" t="n">
        <f aca="false">IF(C5179=1,MIN(G5179-H5179,Assumptions!$C$13,P5178),0)</f>
        <v>0</v>
      </c>
      <c r="J5179" s="0" t="n">
        <f aca="false">H5179+I5179</f>
        <v>0</v>
      </c>
      <c r="K5179" s="0" t="n">
        <f aca="false">MIN(IF(C5179=1,F5179-H5179,F5179),Assumptions!$C$13,MAX(0,($B$5-P5178)/$B$6))</f>
        <v>40.9</v>
      </c>
      <c r="L5179" s="0" t="n">
        <f aca="false">IF(C5179=1,0,MIN(F5179-K5179,Assumptions!$C$15,MAX(0,$B$10-O5178-M5179)))</f>
        <v>0</v>
      </c>
      <c r="M5179" s="0" t="n">
        <f aca="false">'Profiles 8760'!H5168</f>
        <v>120000</v>
      </c>
      <c r="N5179" s="0" t="n">
        <f aca="false">J5179+L5179</f>
        <v>0</v>
      </c>
      <c r="O5179" s="0" t="n">
        <f aca="false">O5178+N5179</f>
        <v>484927.783530075</v>
      </c>
      <c r="P5179" s="0" t="n">
        <f aca="false">MIN($B$5,P5178+K5179*$B$6-I5179)</f>
        <v>410.35542018996</v>
      </c>
      <c r="Q5179" s="0" t="n">
        <f aca="false">MAX(0,F5179-H5179-K5179-L5179)</f>
        <v>0</v>
      </c>
    </row>
    <row r="5180" customFormat="false" ht="15" hidden="false" customHeight="false" outlineLevel="0" collapsed="false">
      <c r="A5180" s="0" t="n">
        <f aca="false">'Profiles 8760'!A5169</f>
        <v>5167</v>
      </c>
      <c r="B5180" s="0" t="n">
        <f aca="false">'Profiles 8760'!B5169</f>
        <v>8</v>
      </c>
      <c r="C5180" s="0" t="n">
        <f aca="false">'Profiles 8760'!E5169</f>
        <v>0</v>
      </c>
      <c r="D5180" s="0" t="n">
        <f aca="false">'Profiles 8760'!F5169</f>
        <v>0.05586</v>
      </c>
      <c r="E5180" s="0" t="n">
        <f aca="false">'Profiles 8760'!G5169</f>
        <v>1</v>
      </c>
      <c r="F5180" s="0" t="n">
        <f aca="false">D5180*Assumptions!$C$11*$B$7+E5180*Assumptions!$C$12*$B$8</f>
        <v>57.032368</v>
      </c>
      <c r="G5180" s="0" t="n">
        <f aca="false">C5180*Assumptions!$C$15</f>
        <v>0</v>
      </c>
      <c r="H5180" s="0" t="n">
        <f aca="false">MIN(F5180,G5180)</f>
        <v>0</v>
      </c>
      <c r="I5180" s="0" t="n">
        <f aca="false">IF(C5180=1,MIN(G5180-H5180,Assumptions!$C$13,P5179),0)</f>
        <v>0</v>
      </c>
      <c r="J5180" s="0" t="n">
        <f aca="false">H5180+I5180</f>
        <v>0</v>
      </c>
      <c r="K5180" s="0" t="n">
        <f aca="false">MIN(IF(C5180=1,F5180-H5180,F5180),Assumptions!$C$13,MAX(0,($B$5-P5179)/$B$6))</f>
        <v>57.032368</v>
      </c>
      <c r="L5180" s="0" t="n">
        <f aca="false">IF(C5180=1,0,MIN(F5180-K5180,Assumptions!$C$15,MAX(0,$B$10-O5179-M5180)))</f>
        <v>0</v>
      </c>
      <c r="M5180" s="0" t="n">
        <f aca="false">'Profiles 8760'!H5169</f>
        <v>120000</v>
      </c>
      <c r="N5180" s="0" t="n">
        <f aca="false">J5180+L5180</f>
        <v>0</v>
      </c>
      <c r="O5180" s="0" t="n">
        <f aca="false">O5179+N5180</f>
        <v>484927.783530075</v>
      </c>
      <c r="P5180" s="0" t="n">
        <f aca="false">MIN($B$5,P5179+K5180*$B$6-I5180)</f>
        <v>459.79107677236</v>
      </c>
      <c r="Q5180" s="0" t="n">
        <f aca="false">MAX(0,F5180-H5180-K5180-L5180)</f>
        <v>0</v>
      </c>
    </row>
    <row r="5181" customFormat="false" ht="15" hidden="false" customHeight="false" outlineLevel="0" collapsed="false">
      <c r="A5181" s="0" t="n">
        <f aca="false">'Profiles 8760'!A5170</f>
        <v>5168</v>
      </c>
      <c r="B5181" s="0" t="n">
        <f aca="false">'Profiles 8760'!B5170</f>
        <v>8</v>
      </c>
      <c r="C5181" s="0" t="n">
        <f aca="false">'Profiles 8760'!E5170</f>
        <v>1</v>
      </c>
      <c r="D5181" s="0" t="n">
        <f aca="false">'Profiles 8760'!F5170</f>
        <v>0.264272</v>
      </c>
      <c r="E5181" s="0" t="n">
        <f aca="false">'Profiles 8760'!G5170</f>
        <v>1</v>
      </c>
      <c r="F5181" s="0" t="n">
        <f aca="false">D5181*Assumptions!$C$11*$B$7+E5181*Assumptions!$C$12*$B$8</f>
        <v>117.2217536</v>
      </c>
      <c r="G5181" s="0" t="n">
        <f aca="false">C5181*Assumptions!$C$15</f>
        <v>200</v>
      </c>
      <c r="H5181" s="0" t="n">
        <f aca="false">MIN(F5181,G5181)</f>
        <v>117.2217536</v>
      </c>
      <c r="I5181" s="0" t="n">
        <f aca="false">IF(C5181=1,MIN(G5181-H5181,Assumptions!$C$13,P5180),0)</f>
        <v>82.7782464</v>
      </c>
      <c r="J5181" s="0" t="n">
        <f aca="false">H5181+I5181</f>
        <v>200</v>
      </c>
      <c r="K5181" s="0" t="n">
        <f aca="false">MIN(IF(C5181=1,F5181-H5181,F5181),Assumptions!$C$13,MAX(0,($B$5-P5180)/$B$6))</f>
        <v>0</v>
      </c>
      <c r="L5181" s="0" t="n">
        <f aca="false">IF(C5181=1,0,MIN(F5181-K5181,Assumptions!$C$15,MAX(0,$B$10-O5180-M5181)))</f>
        <v>0</v>
      </c>
      <c r="M5181" s="0" t="n">
        <f aca="false">'Profiles 8760'!H5170</f>
        <v>119800</v>
      </c>
      <c r="N5181" s="0" t="n">
        <f aca="false">J5181+L5181</f>
        <v>200</v>
      </c>
      <c r="O5181" s="0" t="n">
        <f aca="false">O5180+N5181</f>
        <v>485127.783530075</v>
      </c>
      <c r="P5181" s="0" t="n">
        <f aca="false">MIN($B$5,P5180+K5181*$B$6-I5181)</f>
        <v>377.01283037236</v>
      </c>
      <c r="Q5181" s="0" t="n">
        <f aca="false">MAX(0,F5181-H5181-K5181-L5181)</f>
        <v>0</v>
      </c>
    </row>
    <row r="5182" customFormat="false" ht="15" hidden="false" customHeight="false" outlineLevel="0" collapsed="false">
      <c r="A5182" s="0" t="n">
        <f aca="false">'Profiles 8760'!A5171</f>
        <v>5169</v>
      </c>
      <c r="B5182" s="0" t="n">
        <f aca="false">'Profiles 8760'!B5171</f>
        <v>8</v>
      </c>
      <c r="C5182" s="0" t="n">
        <f aca="false">'Profiles 8760'!E5171</f>
        <v>1</v>
      </c>
      <c r="D5182" s="0" t="n">
        <f aca="false">'Profiles 8760'!F5171</f>
        <v>0.508868</v>
      </c>
      <c r="E5182" s="0" t="n">
        <f aca="false">'Profiles 8760'!G5171</f>
        <v>1</v>
      </c>
      <c r="F5182" s="0" t="n">
        <f aca="false">D5182*Assumptions!$C$11*$B$7+E5182*Assumptions!$C$12*$B$8</f>
        <v>187.8610784</v>
      </c>
      <c r="G5182" s="0" t="n">
        <f aca="false">C5182*Assumptions!$C$15</f>
        <v>200</v>
      </c>
      <c r="H5182" s="0" t="n">
        <f aca="false">MIN(F5182,G5182)</f>
        <v>187.8610784</v>
      </c>
      <c r="I5182" s="0" t="n">
        <f aca="false">IF(C5182=1,MIN(G5182-H5182,Assumptions!$C$13,P5181),0)</f>
        <v>12.1389216</v>
      </c>
      <c r="J5182" s="0" t="n">
        <f aca="false">H5182+I5182</f>
        <v>200</v>
      </c>
      <c r="K5182" s="0" t="n">
        <f aca="false">MIN(IF(C5182=1,F5182-H5182,F5182),Assumptions!$C$13,MAX(0,($B$5-P5181)/$B$6))</f>
        <v>0</v>
      </c>
      <c r="L5182" s="0" t="n">
        <f aca="false">IF(C5182=1,0,MIN(F5182-K5182,Assumptions!$C$15,MAX(0,$B$10-O5181-M5182)))</f>
        <v>0</v>
      </c>
      <c r="M5182" s="0" t="n">
        <f aca="false">'Profiles 8760'!H5171</f>
        <v>119600</v>
      </c>
      <c r="N5182" s="0" t="n">
        <f aca="false">J5182+L5182</f>
        <v>200</v>
      </c>
      <c r="O5182" s="0" t="n">
        <f aca="false">O5181+N5182</f>
        <v>485327.783530075</v>
      </c>
      <c r="P5182" s="0" t="n">
        <f aca="false">MIN($B$5,P5181+K5182*$B$6-I5182)</f>
        <v>364.87390877236</v>
      </c>
      <c r="Q5182" s="0" t="n">
        <f aca="false">MAX(0,F5182-H5182-K5182-L5182)</f>
        <v>0</v>
      </c>
    </row>
    <row r="5183" customFormat="false" ht="15" hidden="false" customHeight="false" outlineLevel="0" collapsed="false">
      <c r="A5183" s="0" t="n">
        <f aca="false">'Profiles 8760'!A5172</f>
        <v>5170</v>
      </c>
      <c r="B5183" s="0" t="n">
        <f aca="false">'Profiles 8760'!B5172</f>
        <v>8</v>
      </c>
      <c r="C5183" s="0" t="n">
        <f aca="false">'Profiles 8760'!E5172</f>
        <v>0</v>
      </c>
      <c r="D5183" s="0" t="n">
        <f aca="false">'Profiles 8760'!F5172</f>
        <v>0.744416</v>
      </c>
      <c r="E5183" s="0" t="n">
        <f aca="false">'Profiles 8760'!G5172</f>
        <v>1</v>
      </c>
      <c r="F5183" s="0" t="n">
        <f aca="false">D5183*Assumptions!$C$11*$B$7+E5183*Assumptions!$C$12*$B$8</f>
        <v>255.8873408</v>
      </c>
      <c r="G5183" s="0" t="n">
        <f aca="false">C5183*Assumptions!$C$15</f>
        <v>0</v>
      </c>
      <c r="H5183" s="0" t="n">
        <f aca="false">MIN(F5183,G5183)</f>
        <v>0</v>
      </c>
      <c r="I5183" s="0" t="n">
        <f aca="false">IF(C5183=1,MIN(G5183-H5183,Assumptions!$C$13,P5182),0)</f>
        <v>0</v>
      </c>
      <c r="J5183" s="0" t="n">
        <f aca="false">H5183+I5183</f>
        <v>0</v>
      </c>
      <c r="K5183" s="0" t="n">
        <f aca="false">MIN(IF(C5183=1,F5183-H5183,F5183),Assumptions!$C$13,MAX(0,($B$5-P5182)/$B$6))</f>
        <v>168.36189574024</v>
      </c>
      <c r="L5183" s="0" t="n">
        <f aca="false">IF(C5183=1,0,MIN(F5183-K5183,Assumptions!$C$15,MAX(0,$B$10-O5182-M5183)))</f>
        <v>87.52544505976</v>
      </c>
      <c r="M5183" s="0" t="n">
        <f aca="false">'Profiles 8760'!H5172</f>
        <v>119600</v>
      </c>
      <c r="N5183" s="0" t="n">
        <f aca="false">J5183+L5183</f>
        <v>87.52544505976</v>
      </c>
      <c r="O5183" s="0" t="n">
        <f aca="false">O5182+N5183</f>
        <v>485415.308975134</v>
      </c>
      <c r="P5183" s="0" t="n">
        <f aca="false">MIN($B$5,P5182+K5183*$B$6-I5183)</f>
        <v>510.81</v>
      </c>
      <c r="Q5183" s="0" t="n">
        <f aca="false">MAX(0,F5183-H5183-K5183-L5183)</f>
        <v>0</v>
      </c>
    </row>
    <row r="5184" customFormat="false" ht="15" hidden="false" customHeight="false" outlineLevel="0" collapsed="false">
      <c r="A5184" s="0" t="n">
        <f aca="false">'Profiles 8760'!A5173</f>
        <v>5171</v>
      </c>
      <c r="B5184" s="0" t="n">
        <f aca="false">'Profiles 8760'!B5173</f>
        <v>8</v>
      </c>
      <c r="C5184" s="0" t="n">
        <f aca="false">'Profiles 8760'!E5173</f>
        <v>0</v>
      </c>
      <c r="D5184" s="0" t="n">
        <f aca="false">'Profiles 8760'!F5173</f>
        <v>0.937781</v>
      </c>
      <c r="E5184" s="0" t="n">
        <f aca="false">'Profiles 8760'!G5173</f>
        <v>1</v>
      </c>
      <c r="F5184" s="0" t="n">
        <f aca="false">D5184*Assumptions!$C$11*$B$7+E5184*Assumptions!$C$12*$B$8</f>
        <v>311.7311528</v>
      </c>
      <c r="G5184" s="0" t="n">
        <f aca="false">C5184*Assumptions!$C$15</f>
        <v>0</v>
      </c>
      <c r="H5184" s="0" t="n">
        <f aca="false">MIN(F5184,G5184)</f>
        <v>0</v>
      </c>
      <c r="I5184" s="0" t="n">
        <f aca="false">IF(C5184=1,MIN(G5184-H5184,Assumptions!$C$13,P5183),0)</f>
        <v>0</v>
      </c>
      <c r="J5184" s="0" t="n">
        <f aca="false">H5184+I5184</f>
        <v>0</v>
      </c>
      <c r="K5184" s="0" t="n">
        <f aca="false">MIN(IF(C5184=1,F5184-H5184,F5184),Assumptions!$C$13,MAX(0,($B$5-P5183)/$B$6))</f>
        <v>0</v>
      </c>
      <c r="L5184" s="0" t="n">
        <f aca="false">IF(C5184=1,0,MIN(F5184-K5184,Assumptions!$C$15,MAX(0,$B$10-O5183-M5184)))</f>
        <v>200</v>
      </c>
      <c r="M5184" s="0" t="n">
        <f aca="false">'Profiles 8760'!H5173</f>
        <v>119600</v>
      </c>
      <c r="N5184" s="0" t="n">
        <f aca="false">J5184+L5184</f>
        <v>200</v>
      </c>
      <c r="O5184" s="0" t="n">
        <f aca="false">O5183+N5184</f>
        <v>485615.308975134</v>
      </c>
      <c r="P5184" s="0" t="n">
        <f aca="false">MIN($B$5,P5183+K5184*$B$6-I5184)</f>
        <v>510.81</v>
      </c>
      <c r="Q5184" s="0" t="n">
        <f aca="false">MAX(0,F5184-H5184-K5184-L5184)</f>
        <v>111.7311528</v>
      </c>
    </row>
    <row r="5185" customFormat="false" ht="15" hidden="false" customHeight="false" outlineLevel="0" collapsed="false">
      <c r="A5185" s="0" t="n">
        <f aca="false">'Profiles 8760'!A5174</f>
        <v>5172</v>
      </c>
      <c r="B5185" s="0" t="n">
        <f aca="false">'Profiles 8760'!B5174</f>
        <v>8</v>
      </c>
      <c r="C5185" s="0" t="n">
        <f aca="false">'Profiles 8760'!E5174</f>
        <v>0</v>
      </c>
      <c r="D5185" s="0" t="n">
        <f aca="false">'Profiles 8760'!F5174</f>
        <v>1</v>
      </c>
      <c r="E5185" s="0" t="n">
        <f aca="false">'Profiles 8760'!G5174</f>
        <v>1</v>
      </c>
      <c r="F5185" s="0" t="n">
        <f aca="false">D5185*Assumptions!$C$11*$B$7+E5185*Assumptions!$C$12*$B$8</f>
        <v>329.7</v>
      </c>
      <c r="G5185" s="0" t="n">
        <f aca="false">C5185*Assumptions!$C$15</f>
        <v>0</v>
      </c>
      <c r="H5185" s="0" t="n">
        <f aca="false">MIN(F5185,G5185)</f>
        <v>0</v>
      </c>
      <c r="I5185" s="0" t="n">
        <f aca="false">IF(C5185=1,MIN(G5185-H5185,Assumptions!$C$13,P5184),0)</f>
        <v>0</v>
      </c>
      <c r="J5185" s="0" t="n">
        <f aca="false">H5185+I5185</f>
        <v>0</v>
      </c>
      <c r="K5185" s="0" t="n">
        <f aca="false">MIN(IF(C5185=1,F5185-H5185,F5185),Assumptions!$C$13,MAX(0,($B$5-P5184)/$B$6))</f>
        <v>0</v>
      </c>
      <c r="L5185" s="0" t="n">
        <f aca="false">IF(C5185=1,0,MIN(F5185-K5185,Assumptions!$C$15,MAX(0,$B$10-O5184-M5185)))</f>
        <v>200</v>
      </c>
      <c r="M5185" s="0" t="n">
        <f aca="false">'Profiles 8760'!H5174</f>
        <v>119600</v>
      </c>
      <c r="N5185" s="0" t="n">
        <f aca="false">J5185+L5185</f>
        <v>200</v>
      </c>
      <c r="O5185" s="0" t="n">
        <f aca="false">O5184+N5185</f>
        <v>485815.308975134</v>
      </c>
      <c r="P5185" s="0" t="n">
        <f aca="false">MIN($B$5,P5184+K5185*$B$6-I5185)</f>
        <v>510.81</v>
      </c>
      <c r="Q5185" s="0" t="n">
        <f aca="false">MAX(0,F5185-H5185-K5185-L5185)</f>
        <v>129.7</v>
      </c>
    </row>
    <row r="5186" customFormat="false" ht="15" hidden="false" customHeight="false" outlineLevel="0" collapsed="false">
      <c r="A5186" s="0" t="n">
        <f aca="false">'Profiles 8760'!A5175</f>
        <v>5173</v>
      </c>
      <c r="B5186" s="0" t="n">
        <f aca="false">'Profiles 8760'!B5175</f>
        <v>8</v>
      </c>
      <c r="C5186" s="0" t="n">
        <f aca="false">'Profiles 8760'!E5175</f>
        <v>0</v>
      </c>
      <c r="D5186" s="0" t="n">
        <f aca="false">'Profiles 8760'!F5175</f>
        <v>1</v>
      </c>
      <c r="E5186" s="0" t="n">
        <f aca="false">'Profiles 8760'!G5175</f>
        <v>1</v>
      </c>
      <c r="F5186" s="0" t="n">
        <f aca="false">D5186*Assumptions!$C$11*$B$7+E5186*Assumptions!$C$12*$B$8</f>
        <v>329.7</v>
      </c>
      <c r="G5186" s="0" t="n">
        <f aca="false">C5186*Assumptions!$C$15</f>
        <v>0</v>
      </c>
      <c r="H5186" s="0" t="n">
        <f aca="false">MIN(F5186,G5186)</f>
        <v>0</v>
      </c>
      <c r="I5186" s="0" t="n">
        <f aca="false">IF(C5186=1,MIN(G5186-H5186,Assumptions!$C$13,P5185),0)</f>
        <v>0</v>
      </c>
      <c r="J5186" s="0" t="n">
        <f aca="false">H5186+I5186</f>
        <v>0</v>
      </c>
      <c r="K5186" s="0" t="n">
        <f aca="false">MIN(IF(C5186=1,F5186-H5186,F5186),Assumptions!$C$13,MAX(0,($B$5-P5185)/$B$6))</f>
        <v>0</v>
      </c>
      <c r="L5186" s="0" t="n">
        <f aca="false">IF(C5186=1,0,MIN(F5186-K5186,Assumptions!$C$15,MAX(0,$B$10-O5185-M5186)))</f>
        <v>200</v>
      </c>
      <c r="M5186" s="0" t="n">
        <f aca="false">'Profiles 8760'!H5175</f>
        <v>119600</v>
      </c>
      <c r="N5186" s="0" t="n">
        <f aca="false">J5186+L5186</f>
        <v>200</v>
      </c>
      <c r="O5186" s="0" t="n">
        <f aca="false">O5185+N5186</f>
        <v>486015.308975134</v>
      </c>
      <c r="P5186" s="0" t="n">
        <f aca="false">MIN($B$5,P5185+K5186*$B$6-I5186)</f>
        <v>510.81</v>
      </c>
      <c r="Q5186" s="0" t="n">
        <f aca="false">MAX(0,F5186-H5186-K5186-L5186)</f>
        <v>129.7</v>
      </c>
    </row>
    <row r="5187" customFormat="false" ht="15" hidden="false" customHeight="false" outlineLevel="0" collapsed="false">
      <c r="A5187" s="0" t="n">
        <f aca="false">'Profiles 8760'!A5176</f>
        <v>5174</v>
      </c>
      <c r="B5187" s="0" t="n">
        <f aca="false">'Profiles 8760'!B5176</f>
        <v>8</v>
      </c>
      <c r="C5187" s="0" t="n">
        <f aca="false">'Profiles 8760'!E5176</f>
        <v>0</v>
      </c>
      <c r="D5187" s="0" t="n">
        <f aca="false">'Profiles 8760'!F5176</f>
        <v>1</v>
      </c>
      <c r="E5187" s="0" t="n">
        <f aca="false">'Profiles 8760'!G5176</f>
        <v>0.684612</v>
      </c>
      <c r="F5187" s="0" t="n">
        <f aca="false">D5187*Assumptions!$C$11*$B$7+E5187*Assumptions!$C$12*$B$8</f>
        <v>316.8006308</v>
      </c>
      <c r="G5187" s="0" t="n">
        <f aca="false">C5187*Assumptions!$C$15</f>
        <v>0</v>
      </c>
      <c r="H5187" s="0" t="n">
        <f aca="false">MIN(F5187,G5187)</f>
        <v>0</v>
      </c>
      <c r="I5187" s="0" t="n">
        <f aca="false">IF(C5187=1,MIN(G5187-H5187,Assumptions!$C$13,P5186),0)</f>
        <v>0</v>
      </c>
      <c r="J5187" s="0" t="n">
        <f aca="false">H5187+I5187</f>
        <v>0</v>
      </c>
      <c r="K5187" s="0" t="n">
        <f aca="false">MIN(IF(C5187=1,F5187-H5187,F5187),Assumptions!$C$13,MAX(0,($B$5-P5186)/$B$6))</f>
        <v>0</v>
      </c>
      <c r="L5187" s="0" t="n">
        <f aca="false">IF(C5187=1,0,MIN(F5187-K5187,Assumptions!$C$15,MAX(0,$B$10-O5186-M5187)))</f>
        <v>200</v>
      </c>
      <c r="M5187" s="0" t="n">
        <f aca="false">'Profiles 8760'!H5176</f>
        <v>119600</v>
      </c>
      <c r="N5187" s="0" t="n">
        <f aca="false">J5187+L5187</f>
        <v>200</v>
      </c>
      <c r="O5187" s="0" t="n">
        <f aca="false">O5186+N5187</f>
        <v>486215.308975134</v>
      </c>
      <c r="P5187" s="0" t="n">
        <f aca="false">MIN($B$5,P5186+K5187*$B$6-I5187)</f>
        <v>510.81</v>
      </c>
      <c r="Q5187" s="0" t="n">
        <f aca="false">MAX(0,F5187-H5187-K5187-L5187)</f>
        <v>116.8006308</v>
      </c>
    </row>
    <row r="5188" customFormat="false" ht="15" hidden="false" customHeight="false" outlineLevel="0" collapsed="false">
      <c r="A5188" s="0" t="n">
        <f aca="false">'Profiles 8760'!A5177</f>
        <v>5175</v>
      </c>
      <c r="B5188" s="0" t="n">
        <f aca="false">'Profiles 8760'!B5177</f>
        <v>8</v>
      </c>
      <c r="C5188" s="0" t="n">
        <f aca="false">'Profiles 8760'!E5177</f>
        <v>0</v>
      </c>
      <c r="D5188" s="0" t="n">
        <f aca="false">'Profiles 8760'!F5177</f>
        <v>0.937781</v>
      </c>
      <c r="E5188" s="0" t="n">
        <f aca="false">'Profiles 8760'!G5177</f>
        <v>0.604229</v>
      </c>
      <c r="F5188" s="0" t="n">
        <f aca="false">D5188*Assumptions!$C$11*$B$7+E5188*Assumptions!$C$12*$B$8</f>
        <v>295.5441189</v>
      </c>
      <c r="G5188" s="0" t="n">
        <f aca="false">C5188*Assumptions!$C$15</f>
        <v>0</v>
      </c>
      <c r="H5188" s="0" t="n">
        <f aca="false">MIN(F5188,G5188)</f>
        <v>0</v>
      </c>
      <c r="I5188" s="0" t="n">
        <f aca="false">IF(C5188=1,MIN(G5188-H5188,Assumptions!$C$13,P5187),0)</f>
        <v>0</v>
      </c>
      <c r="J5188" s="0" t="n">
        <f aca="false">H5188+I5188</f>
        <v>0</v>
      </c>
      <c r="K5188" s="0" t="n">
        <f aca="false">MIN(IF(C5188=1,F5188-H5188,F5188),Assumptions!$C$13,MAX(0,($B$5-P5187)/$B$6))</f>
        <v>0</v>
      </c>
      <c r="L5188" s="0" t="n">
        <f aca="false">IF(C5188=1,0,MIN(F5188-K5188,Assumptions!$C$15,MAX(0,$B$10-O5187-M5188)))</f>
        <v>200</v>
      </c>
      <c r="M5188" s="0" t="n">
        <f aca="false">'Profiles 8760'!H5177</f>
        <v>119600</v>
      </c>
      <c r="N5188" s="0" t="n">
        <f aca="false">J5188+L5188</f>
        <v>200</v>
      </c>
      <c r="O5188" s="0" t="n">
        <f aca="false">O5187+N5188</f>
        <v>486415.308975134</v>
      </c>
      <c r="P5188" s="0" t="n">
        <f aca="false">MIN($B$5,P5187+K5188*$B$6-I5188)</f>
        <v>510.81</v>
      </c>
      <c r="Q5188" s="0" t="n">
        <f aca="false">MAX(0,F5188-H5188-K5188-L5188)</f>
        <v>95.5441189</v>
      </c>
    </row>
    <row r="5189" customFormat="false" ht="15" hidden="false" customHeight="false" outlineLevel="0" collapsed="false">
      <c r="A5189" s="0" t="n">
        <f aca="false">'Profiles 8760'!A5178</f>
        <v>5176</v>
      </c>
      <c r="B5189" s="0" t="n">
        <f aca="false">'Profiles 8760'!B5178</f>
        <v>8</v>
      </c>
      <c r="C5189" s="0" t="n">
        <f aca="false">'Profiles 8760'!E5178</f>
        <v>0</v>
      </c>
      <c r="D5189" s="0" t="n">
        <f aca="false">'Profiles 8760'!F5178</f>
        <v>0.744416</v>
      </c>
      <c r="E5189" s="0" t="n">
        <f aca="false">'Profiles 8760'!G5178</f>
        <v>0.881819</v>
      </c>
      <c r="F5189" s="0" t="n">
        <f aca="false">D5189*Assumptions!$C$11*$B$7+E5189*Assumptions!$C$12*$B$8</f>
        <v>251.0537379</v>
      </c>
      <c r="G5189" s="0" t="n">
        <f aca="false">C5189*Assumptions!$C$15</f>
        <v>0</v>
      </c>
      <c r="H5189" s="0" t="n">
        <f aca="false">MIN(F5189,G5189)</f>
        <v>0</v>
      </c>
      <c r="I5189" s="0" t="n">
        <f aca="false">IF(C5189=1,MIN(G5189-H5189,Assumptions!$C$13,P5188),0)</f>
        <v>0</v>
      </c>
      <c r="J5189" s="0" t="n">
        <f aca="false">H5189+I5189</f>
        <v>0</v>
      </c>
      <c r="K5189" s="0" t="n">
        <f aca="false">MIN(IF(C5189=1,F5189-H5189,F5189),Assumptions!$C$13,MAX(0,($B$5-P5188)/$B$6))</f>
        <v>0</v>
      </c>
      <c r="L5189" s="0" t="n">
        <f aca="false">IF(C5189=1,0,MIN(F5189-K5189,Assumptions!$C$15,MAX(0,$B$10-O5188-M5189)))</f>
        <v>200</v>
      </c>
      <c r="M5189" s="0" t="n">
        <f aca="false">'Profiles 8760'!H5178</f>
        <v>119600</v>
      </c>
      <c r="N5189" s="0" t="n">
        <f aca="false">J5189+L5189</f>
        <v>200</v>
      </c>
      <c r="O5189" s="0" t="n">
        <f aca="false">O5188+N5189</f>
        <v>486615.308975134</v>
      </c>
      <c r="P5189" s="0" t="n">
        <f aca="false">MIN($B$5,P5188+K5189*$B$6-I5189)</f>
        <v>510.81</v>
      </c>
      <c r="Q5189" s="0" t="n">
        <f aca="false">MAX(0,F5189-H5189-K5189-L5189)</f>
        <v>51.0537379</v>
      </c>
    </row>
    <row r="5190" customFormat="false" ht="15" hidden="false" customHeight="false" outlineLevel="0" collapsed="false">
      <c r="A5190" s="0" t="n">
        <f aca="false">'Profiles 8760'!A5179</f>
        <v>5177</v>
      </c>
      <c r="B5190" s="0" t="n">
        <f aca="false">'Profiles 8760'!B5179</f>
        <v>8</v>
      </c>
      <c r="C5190" s="0" t="n">
        <f aca="false">'Profiles 8760'!E5179</f>
        <v>0</v>
      </c>
      <c r="D5190" s="0" t="n">
        <f aca="false">'Profiles 8760'!F5179</f>
        <v>0.508868</v>
      </c>
      <c r="E5190" s="0" t="n">
        <f aca="false">'Profiles 8760'!G5179</f>
        <v>0.806562</v>
      </c>
      <c r="F5190" s="0" t="n">
        <f aca="false">D5190*Assumptions!$C$11*$B$7+E5190*Assumptions!$C$12*$B$8</f>
        <v>179.9494642</v>
      </c>
      <c r="G5190" s="0" t="n">
        <f aca="false">C5190*Assumptions!$C$15</f>
        <v>0</v>
      </c>
      <c r="H5190" s="0" t="n">
        <f aca="false">MIN(F5190,G5190)</f>
        <v>0</v>
      </c>
      <c r="I5190" s="0" t="n">
        <f aca="false">IF(C5190=1,MIN(G5190-H5190,Assumptions!$C$13,P5189),0)</f>
        <v>0</v>
      </c>
      <c r="J5190" s="0" t="n">
        <f aca="false">H5190+I5190</f>
        <v>0</v>
      </c>
      <c r="K5190" s="0" t="n">
        <f aca="false">MIN(IF(C5190=1,F5190-H5190,F5190),Assumptions!$C$13,MAX(0,($B$5-P5189)/$B$6))</f>
        <v>0</v>
      </c>
      <c r="L5190" s="0" t="n">
        <f aca="false">IF(C5190=1,0,MIN(F5190-K5190,Assumptions!$C$15,MAX(0,$B$10-O5189-M5190)))</f>
        <v>179.9494642</v>
      </c>
      <c r="M5190" s="0" t="n">
        <f aca="false">'Profiles 8760'!H5179</f>
        <v>119600</v>
      </c>
      <c r="N5190" s="0" t="n">
        <f aca="false">J5190+L5190</f>
        <v>179.9494642</v>
      </c>
      <c r="O5190" s="0" t="n">
        <f aca="false">O5189+N5190</f>
        <v>486795.258439334</v>
      </c>
      <c r="P5190" s="0" t="n">
        <f aca="false">MIN($B$5,P5189+K5190*$B$6-I5190)</f>
        <v>510.81</v>
      </c>
      <c r="Q5190" s="0" t="n">
        <f aca="false">MAX(0,F5190-H5190-K5190-L5190)</f>
        <v>0</v>
      </c>
    </row>
    <row r="5191" customFormat="false" ht="15" hidden="false" customHeight="false" outlineLevel="0" collapsed="false">
      <c r="A5191" s="0" t="n">
        <f aca="false">'Profiles 8760'!A5180</f>
        <v>5178</v>
      </c>
      <c r="B5191" s="0" t="n">
        <f aca="false">'Profiles 8760'!B5180</f>
        <v>8</v>
      </c>
      <c r="C5191" s="0" t="n">
        <f aca="false">'Profiles 8760'!E5180</f>
        <v>0</v>
      </c>
      <c r="D5191" s="0" t="n">
        <f aca="false">'Profiles 8760'!F5180</f>
        <v>0.264272</v>
      </c>
      <c r="E5191" s="0" t="n">
        <f aca="false">'Profiles 8760'!G5180</f>
        <v>0.88059</v>
      </c>
      <c r="F5191" s="0" t="n">
        <f aca="false">D5191*Assumptions!$C$11*$B$7+E5191*Assumptions!$C$12*$B$8</f>
        <v>112.3378846</v>
      </c>
      <c r="G5191" s="0" t="n">
        <f aca="false">C5191*Assumptions!$C$15</f>
        <v>0</v>
      </c>
      <c r="H5191" s="0" t="n">
        <f aca="false">MIN(F5191,G5191)</f>
        <v>0</v>
      </c>
      <c r="I5191" s="0" t="n">
        <f aca="false">IF(C5191=1,MIN(G5191-H5191,Assumptions!$C$13,P5190),0)</f>
        <v>0</v>
      </c>
      <c r="J5191" s="0" t="n">
        <f aca="false">H5191+I5191</f>
        <v>0</v>
      </c>
      <c r="K5191" s="0" t="n">
        <f aca="false">MIN(IF(C5191=1,F5191-H5191,F5191),Assumptions!$C$13,MAX(0,($B$5-P5190)/$B$6))</f>
        <v>0</v>
      </c>
      <c r="L5191" s="0" t="n">
        <f aca="false">IF(C5191=1,0,MIN(F5191-K5191,Assumptions!$C$15,MAX(0,$B$10-O5190-M5191)))</f>
        <v>112.3378846</v>
      </c>
      <c r="M5191" s="0" t="n">
        <f aca="false">'Profiles 8760'!H5180</f>
        <v>119600</v>
      </c>
      <c r="N5191" s="0" t="n">
        <f aca="false">J5191+L5191</f>
        <v>112.3378846</v>
      </c>
      <c r="O5191" s="0" t="n">
        <f aca="false">O5190+N5191</f>
        <v>486907.596323934</v>
      </c>
      <c r="P5191" s="0" t="n">
        <f aca="false">MIN($B$5,P5190+K5191*$B$6-I5191)</f>
        <v>510.81</v>
      </c>
      <c r="Q5191" s="0" t="n">
        <f aca="false">MAX(0,F5191-H5191-K5191-L5191)</f>
        <v>0</v>
      </c>
    </row>
    <row r="5192" customFormat="false" ht="15" hidden="false" customHeight="false" outlineLevel="0" collapsed="false">
      <c r="A5192" s="0" t="n">
        <f aca="false">'Profiles 8760'!A5181</f>
        <v>5179</v>
      </c>
      <c r="B5192" s="0" t="n">
        <f aca="false">'Profiles 8760'!B5181</f>
        <v>8</v>
      </c>
      <c r="C5192" s="0" t="n">
        <f aca="false">'Profiles 8760'!E5181</f>
        <v>0</v>
      </c>
      <c r="D5192" s="0" t="n">
        <f aca="false">'Profiles 8760'!F5181</f>
        <v>0.05586</v>
      </c>
      <c r="E5192" s="0" t="n">
        <f aca="false">'Profiles 8760'!G5181</f>
        <v>1</v>
      </c>
      <c r="F5192" s="0" t="n">
        <f aca="false">D5192*Assumptions!$C$11*$B$7+E5192*Assumptions!$C$12*$B$8</f>
        <v>57.032368</v>
      </c>
      <c r="G5192" s="0" t="n">
        <f aca="false">C5192*Assumptions!$C$15</f>
        <v>0</v>
      </c>
      <c r="H5192" s="0" t="n">
        <f aca="false">MIN(F5192,G5192)</f>
        <v>0</v>
      </c>
      <c r="I5192" s="0" t="n">
        <f aca="false">IF(C5192=1,MIN(G5192-H5192,Assumptions!$C$13,P5191),0)</f>
        <v>0</v>
      </c>
      <c r="J5192" s="0" t="n">
        <f aca="false">H5192+I5192</f>
        <v>0</v>
      </c>
      <c r="K5192" s="0" t="n">
        <f aca="false">MIN(IF(C5192=1,F5192-H5192,F5192),Assumptions!$C$13,MAX(0,($B$5-P5191)/$B$6))</f>
        <v>0</v>
      </c>
      <c r="L5192" s="0" t="n">
        <f aca="false">IF(C5192=1,0,MIN(F5192-K5192,Assumptions!$C$15,MAX(0,$B$10-O5191-M5192)))</f>
        <v>57.032368</v>
      </c>
      <c r="M5192" s="0" t="n">
        <f aca="false">'Profiles 8760'!H5181</f>
        <v>119600</v>
      </c>
      <c r="N5192" s="0" t="n">
        <f aca="false">J5192+L5192</f>
        <v>57.032368</v>
      </c>
      <c r="O5192" s="0" t="n">
        <f aca="false">O5191+N5192</f>
        <v>486964.628691934</v>
      </c>
      <c r="P5192" s="0" t="n">
        <f aca="false">MIN($B$5,P5191+K5192*$B$6-I5192)</f>
        <v>510.81</v>
      </c>
      <c r="Q5192" s="0" t="n">
        <f aca="false">MAX(0,F5192-H5192-K5192-L5192)</f>
        <v>0</v>
      </c>
    </row>
    <row r="5193" customFormat="false" ht="15" hidden="false" customHeight="false" outlineLevel="0" collapsed="false">
      <c r="A5193" s="0" t="n">
        <f aca="false">'Profiles 8760'!A5182</f>
        <v>5180</v>
      </c>
      <c r="B5193" s="0" t="n">
        <f aca="false">'Profiles 8760'!B5182</f>
        <v>8</v>
      </c>
      <c r="C5193" s="0" t="n">
        <f aca="false">'Profiles 8760'!E5182</f>
        <v>1</v>
      </c>
      <c r="D5193" s="0" t="n">
        <f aca="false">'Profiles 8760'!F5182</f>
        <v>0</v>
      </c>
      <c r="E5193" s="0" t="n">
        <f aca="false">'Profiles 8760'!G5182</f>
        <v>1</v>
      </c>
      <c r="F5193" s="0" t="n">
        <f aca="false">D5193*Assumptions!$C$11*$B$7+E5193*Assumptions!$C$12*$B$8</f>
        <v>40.9</v>
      </c>
      <c r="G5193" s="0" t="n">
        <f aca="false">C5193*Assumptions!$C$15</f>
        <v>200</v>
      </c>
      <c r="H5193" s="0" t="n">
        <f aca="false">MIN(F5193,G5193)</f>
        <v>40.9</v>
      </c>
      <c r="I5193" s="0" t="n">
        <f aca="false">IF(C5193=1,MIN(G5193-H5193,Assumptions!$C$13,P5192),0)</f>
        <v>159.1</v>
      </c>
      <c r="J5193" s="0" t="n">
        <f aca="false">H5193+I5193</f>
        <v>200</v>
      </c>
      <c r="K5193" s="0" t="n">
        <f aca="false">MIN(IF(C5193=1,F5193-H5193,F5193),Assumptions!$C$13,MAX(0,($B$5-P5192)/$B$6))</f>
        <v>0</v>
      </c>
      <c r="L5193" s="0" t="n">
        <f aca="false">IF(C5193=1,0,MIN(F5193-K5193,Assumptions!$C$15,MAX(0,$B$10-O5192-M5193)))</f>
        <v>0</v>
      </c>
      <c r="M5193" s="0" t="n">
        <f aca="false">'Profiles 8760'!H5182</f>
        <v>119400</v>
      </c>
      <c r="N5193" s="0" t="n">
        <f aca="false">J5193+L5193</f>
        <v>200</v>
      </c>
      <c r="O5193" s="0" t="n">
        <f aca="false">O5192+N5193</f>
        <v>487164.628691934</v>
      </c>
      <c r="P5193" s="0" t="n">
        <f aca="false">MIN($B$5,P5192+K5193*$B$6-I5193)</f>
        <v>351.71</v>
      </c>
      <c r="Q5193" s="0" t="n">
        <f aca="false">MAX(0,F5193-H5193-K5193-L5193)</f>
        <v>0</v>
      </c>
    </row>
    <row r="5194" customFormat="false" ht="15" hidden="false" customHeight="false" outlineLevel="0" collapsed="false">
      <c r="A5194" s="0" t="n">
        <f aca="false">'Profiles 8760'!A5183</f>
        <v>5181</v>
      </c>
      <c r="B5194" s="0" t="n">
        <f aca="false">'Profiles 8760'!B5183</f>
        <v>8</v>
      </c>
      <c r="C5194" s="0" t="n">
        <f aca="false">'Profiles 8760'!E5183</f>
        <v>1</v>
      </c>
      <c r="D5194" s="0" t="n">
        <f aca="false">'Profiles 8760'!F5183</f>
        <v>0</v>
      </c>
      <c r="E5194" s="0" t="n">
        <f aca="false">'Profiles 8760'!G5183</f>
        <v>1</v>
      </c>
      <c r="F5194" s="0" t="n">
        <f aca="false">D5194*Assumptions!$C$11*$B$7+E5194*Assumptions!$C$12*$B$8</f>
        <v>40.9</v>
      </c>
      <c r="G5194" s="0" t="n">
        <f aca="false">C5194*Assumptions!$C$15</f>
        <v>200</v>
      </c>
      <c r="H5194" s="0" t="n">
        <f aca="false">MIN(F5194,G5194)</f>
        <v>40.9</v>
      </c>
      <c r="I5194" s="0" t="n">
        <f aca="false">IF(C5194=1,MIN(G5194-H5194,Assumptions!$C$13,P5193),0)</f>
        <v>159.1</v>
      </c>
      <c r="J5194" s="0" t="n">
        <f aca="false">H5194+I5194</f>
        <v>200</v>
      </c>
      <c r="K5194" s="0" t="n">
        <f aca="false">MIN(IF(C5194=1,F5194-H5194,F5194),Assumptions!$C$13,MAX(0,($B$5-P5193)/$B$6))</f>
        <v>0</v>
      </c>
      <c r="L5194" s="0" t="n">
        <f aca="false">IF(C5194=1,0,MIN(F5194-K5194,Assumptions!$C$15,MAX(0,$B$10-O5193-M5194)))</f>
        <v>0</v>
      </c>
      <c r="M5194" s="0" t="n">
        <f aca="false">'Profiles 8760'!H5183</f>
        <v>119200</v>
      </c>
      <c r="N5194" s="0" t="n">
        <f aca="false">J5194+L5194</f>
        <v>200</v>
      </c>
      <c r="O5194" s="0" t="n">
        <f aca="false">O5193+N5194</f>
        <v>487364.628691934</v>
      </c>
      <c r="P5194" s="0" t="n">
        <f aca="false">MIN($B$5,P5193+K5194*$B$6-I5194)</f>
        <v>192.61</v>
      </c>
      <c r="Q5194" s="0" t="n">
        <f aca="false">MAX(0,F5194-H5194-K5194-L5194)</f>
        <v>0</v>
      </c>
    </row>
    <row r="5195" customFormat="false" ht="15" hidden="false" customHeight="false" outlineLevel="0" collapsed="false">
      <c r="A5195" s="0" t="n">
        <f aca="false">'Profiles 8760'!A5184</f>
        <v>5182</v>
      </c>
      <c r="B5195" s="0" t="n">
        <f aca="false">'Profiles 8760'!B5184</f>
        <v>8</v>
      </c>
      <c r="C5195" s="0" t="n">
        <f aca="false">'Profiles 8760'!E5184</f>
        <v>0</v>
      </c>
      <c r="D5195" s="0" t="n">
        <f aca="false">'Profiles 8760'!F5184</f>
        <v>0</v>
      </c>
      <c r="E5195" s="0" t="n">
        <f aca="false">'Profiles 8760'!G5184</f>
        <v>0.804837</v>
      </c>
      <c r="F5195" s="0" t="n">
        <f aca="false">D5195*Assumptions!$C$11*$B$7+E5195*Assumptions!$C$12*$B$8</f>
        <v>32.9178333</v>
      </c>
      <c r="G5195" s="0" t="n">
        <f aca="false">C5195*Assumptions!$C$15</f>
        <v>0</v>
      </c>
      <c r="H5195" s="0" t="n">
        <f aca="false">MIN(F5195,G5195)</f>
        <v>0</v>
      </c>
      <c r="I5195" s="0" t="n">
        <f aca="false">IF(C5195=1,MIN(G5195-H5195,Assumptions!$C$13,P5194),0)</f>
        <v>0</v>
      </c>
      <c r="J5195" s="0" t="n">
        <f aca="false">H5195+I5195</f>
        <v>0</v>
      </c>
      <c r="K5195" s="0" t="n">
        <f aca="false">MIN(IF(C5195=1,F5195-H5195,F5195),Assumptions!$C$13,MAX(0,($B$5-P5194)/$B$6))</f>
        <v>32.9178333</v>
      </c>
      <c r="L5195" s="0" t="n">
        <f aca="false">IF(C5195=1,0,MIN(F5195-K5195,Assumptions!$C$15,MAX(0,$B$10-O5194-M5195)))</f>
        <v>0</v>
      </c>
      <c r="M5195" s="0" t="n">
        <f aca="false">'Profiles 8760'!H5184</f>
        <v>119200</v>
      </c>
      <c r="N5195" s="0" t="n">
        <f aca="false">J5195+L5195</f>
        <v>0</v>
      </c>
      <c r="O5195" s="0" t="n">
        <f aca="false">O5194+N5195</f>
        <v>487364.628691934</v>
      </c>
      <c r="P5195" s="0" t="n">
        <f aca="false">MIN($B$5,P5194+K5195*$B$6-I5195)</f>
        <v>221.14317790444</v>
      </c>
      <c r="Q5195" s="0" t="n">
        <f aca="false">MAX(0,F5195-H5195-K5195-L5195)</f>
        <v>0</v>
      </c>
    </row>
    <row r="5196" customFormat="false" ht="15" hidden="false" customHeight="false" outlineLevel="0" collapsed="false">
      <c r="A5196" s="0" t="n">
        <f aca="false">'Profiles 8760'!A5185</f>
        <v>5183</v>
      </c>
      <c r="B5196" s="0" t="n">
        <f aca="false">'Profiles 8760'!B5185</f>
        <v>8</v>
      </c>
      <c r="C5196" s="0" t="n">
        <f aca="false">'Profiles 8760'!E5185</f>
        <v>0</v>
      </c>
      <c r="D5196" s="0" t="n">
        <f aca="false">'Profiles 8760'!F5185</f>
        <v>0</v>
      </c>
      <c r="E5196" s="0" t="n">
        <f aca="false">'Profiles 8760'!G5185</f>
        <v>1</v>
      </c>
      <c r="F5196" s="0" t="n">
        <f aca="false">D5196*Assumptions!$C$11*$B$7+E5196*Assumptions!$C$12*$B$8</f>
        <v>40.9</v>
      </c>
      <c r="G5196" s="0" t="n">
        <f aca="false">C5196*Assumptions!$C$15</f>
        <v>0</v>
      </c>
      <c r="H5196" s="0" t="n">
        <f aca="false">MIN(F5196,G5196)</f>
        <v>0</v>
      </c>
      <c r="I5196" s="0" t="n">
        <f aca="false">IF(C5196=1,MIN(G5196-H5196,Assumptions!$C$13,P5195),0)</f>
        <v>0</v>
      </c>
      <c r="J5196" s="0" t="n">
        <f aca="false">H5196+I5196</f>
        <v>0</v>
      </c>
      <c r="K5196" s="0" t="n">
        <f aca="false">MIN(IF(C5196=1,F5196-H5196,F5196),Assumptions!$C$13,MAX(0,($B$5-P5195)/$B$6))</f>
        <v>40.9</v>
      </c>
      <c r="L5196" s="0" t="n">
        <f aca="false">IF(C5196=1,0,MIN(F5196-K5196,Assumptions!$C$15,MAX(0,$B$10-O5195-M5196)))</f>
        <v>0</v>
      </c>
      <c r="M5196" s="0" t="n">
        <f aca="false">'Profiles 8760'!H5185</f>
        <v>119200</v>
      </c>
      <c r="N5196" s="0" t="n">
        <f aca="false">J5196+L5196</f>
        <v>0</v>
      </c>
      <c r="O5196" s="0" t="n">
        <f aca="false">O5195+N5196</f>
        <v>487364.628691934</v>
      </c>
      <c r="P5196" s="0" t="n">
        <f aca="false">MIN($B$5,P5195+K5196*$B$6-I5196)</f>
        <v>256.59529790444</v>
      </c>
      <c r="Q5196" s="0" t="n">
        <f aca="false">MAX(0,F5196-H5196-K5196-L5196)</f>
        <v>0</v>
      </c>
    </row>
    <row r="5197" customFormat="false" ht="15" hidden="false" customHeight="false" outlineLevel="0" collapsed="false">
      <c r="A5197" s="0" t="n">
        <f aca="false">'Profiles 8760'!A5186</f>
        <v>5184</v>
      </c>
      <c r="B5197" s="0" t="n">
        <f aca="false">'Profiles 8760'!B5186</f>
        <v>8</v>
      </c>
      <c r="C5197" s="0" t="n">
        <f aca="false">'Profiles 8760'!E5186</f>
        <v>0</v>
      </c>
      <c r="D5197" s="0" t="n">
        <f aca="false">'Profiles 8760'!F5186</f>
        <v>0</v>
      </c>
      <c r="E5197" s="0" t="n">
        <f aca="false">'Profiles 8760'!G5186</f>
        <v>1</v>
      </c>
      <c r="F5197" s="0" t="n">
        <f aca="false">D5197*Assumptions!$C$11*$B$7+E5197*Assumptions!$C$12*$B$8</f>
        <v>40.9</v>
      </c>
      <c r="G5197" s="0" t="n">
        <f aca="false">C5197*Assumptions!$C$15</f>
        <v>0</v>
      </c>
      <c r="H5197" s="0" t="n">
        <f aca="false">MIN(F5197,G5197)</f>
        <v>0</v>
      </c>
      <c r="I5197" s="0" t="n">
        <f aca="false">IF(C5197=1,MIN(G5197-H5197,Assumptions!$C$13,P5196),0)</f>
        <v>0</v>
      </c>
      <c r="J5197" s="0" t="n">
        <f aca="false">H5197+I5197</f>
        <v>0</v>
      </c>
      <c r="K5197" s="0" t="n">
        <f aca="false">MIN(IF(C5197=1,F5197-H5197,F5197),Assumptions!$C$13,MAX(0,($B$5-P5196)/$B$6))</f>
        <v>40.9</v>
      </c>
      <c r="L5197" s="0" t="n">
        <f aca="false">IF(C5197=1,0,MIN(F5197-K5197,Assumptions!$C$15,MAX(0,$B$10-O5196-M5197)))</f>
        <v>0</v>
      </c>
      <c r="M5197" s="0" t="n">
        <f aca="false">'Profiles 8760'!H5186</f>
        <v>119200</v>
      </c>
      <c r="N5197" s="0" t="n">
        <f aca="false">J5197+L5197</f>
        <v>0</v>
      </c>
      <c r="O5197" s="0" t="n">
        <f aca="false">O5196+N5197</f>
        <v>487364.628691934</v>
      </c>
      <c r="P5197" s="0" t="n">
        <f aca="false">MIN($B$5,P5196+K5197*$B$6-I5197)</f>
        <v>292.04741790444</v>
      </c>
      <c r="Q5197" s="0" t="n">
        <f aca="false">MAX(0,F5197-H5197-K5197-L5197)</f>
        <v>0</v>
      </c>
    </row>
    <row r="5198" customFormat="false" ht="15" hidden="false" customHeight="false" outlineLevel="0" collapsed="false">
      <c r="A5198" s="0" t="n">
        <f aca="false">'Profiles 8760'!A5187</f>
        <v>5185</v>
      </c>
      <c r="B5198" s="0" t="n">
        <f aca="false">'Profiles 8760'!B5187</f>
        <v>8</v>
      </c>
      <c r="C5198" s="0" t="n">
        <f aca="false">'Profiles 8760'!E5187</f>
        <v>0</v>
      </c>
      <c r="D5198" s="0" t="n">
        <f aca="false">'Profiles 8760'!F5187</f>
        <v>0</v>
      </c>
      <c r="E5198" s="0" t="n">
        <f aca="false">'Profiles 8760'!G5187</f>
        <v>1</v>
      </c>
      <c r="F5198" s="0" t="n">
        <f aca="false">D5198*Assumptions!$C$11*$B$7+E5198*Assumptions!$C$12*$B$8</f>
        <v>40.9</v>
      </c>
      <c r="G5198" s="0" t="n">
        <f aca="false">C5198*Assumptions!$C$15</f>
        <v>0</v>
      </c>
      <c r="H5198" s="0" t="n">
        <f aca="false">MIN(F5198,G5198)</f>
        <v>0</v>
      </c>
      <c r="I5198" s="0" t="n">
        <f aca="false">IF(C5198=1,MIN(G5198-H5198,Assumptions!$C$13,P5197),0)</f>
        <v>0</v>
      </c>
      <c r="J5198" s="0" t="n">
        <f aca="false">H5198+I5198</f>
        <v>0</v>
      </c>
      <c r="K5198" s="0" t="n">
        <f aca="false">MIN(IF(C5198=1,F5198-H5198,F5198),Assumptions!$C$13,MAX(0,($B$5-P5197)/$B$6))</f>
        <v>40.9</v>
      </c>
      <c r="L5198" s="0" t="n">
        <f aca="false">IF(C5198=1,0,MIN(F5198-K5198,Assumptions!$C$15,MAX(0,$B$10-O5197-M5198)))</f>
        <v>0</v>
      </c>
      <c r="M5198" s="0" t="n">
        <f aca="false">'Profiles 8760'!H5187</f>
        <v>119200</v>
      </c>
      <c r="N5198" s="0" t="n">
        <f aca="false">J5198+L5198</f>
        <v>0</v>
      </c>
      <c r="O5198" s="0" t="n">
        <f aca="false">O5197+N5198</f>
        <v>487364.628691934</v>
      </c>
      <c r="P5198" s="0" t="n">
        <f aca="false">MIN($B$5,P5197+K5198*$B$6-I5198)</f>
        <v>327.49953790444</v>
      </c>
      <c r="Q5198" s="0" t="n">
        <f aca="false">MAX(0,F5198-H5198-K5198-L5198)</f>
        <v>0</v>
      </c>
    </row>
    <row r="5199" customFormat="false" ht="15" hidden="false" customHeight="false" outlineLevel="0" collapsed="false">
      <c r="A5199" s="0" t="n">
        <f aca="false">'Profiles 8760'!A5188</f>
        <v>5186</v>
      </c>
      <c r="B5199" s="0" t="n">
        <f aca="false">'Profiles 8760'!B5188</f>
        <v>8</v>
      </c>
      <c r="C5199" s="0" t="n">
        <f aca="false">'Profiles 8760'!E5188</f>
        <v>0</v>
      </c>
      <c r="D5199" s="0" t="n">
        <f aca="false">'Profiles 8760'!F5188</f>
        <v>0</v>
      </c>
      <c r="E5199" s="0" t="n">
        <f aca="false">'Profiles 8760'!G5188</f>
        <v>1</v>
      </c>
      <c r="F5199" s="0" t="n">
        <f aca="false">D5199*Assumptions!$C$11*$B$7+E5199*Assumptions!$C$12*$B$8</f>
        <v>40.9</v>
      </c>
      <c r="G5199" s="0" t="n">
        <f aca="false">C5199*Assumptions!$C$15</f>
        <v>0</v>
      </c>
      <c r="H5199" s="0" t="n">
        <f aca="false">MIN(F5199,G5199)</f>
        <v>0</v>
      </c>
      <c r="I5199" s="0" t="n">
        <f aca="false">IF(C5199=1,MIN(G5199-H5199,Assumptions!$C$13,P5198),0)</f>
        <v>0</v>
      </c>
      <c r="J5199" s="0" t="n">
        <f aca="false">H5199+I5199</f>
        <v>0</v>
      </c>
      <c r="K5199" s="0" t="n">
        <f aca="false">MIN(IF(C5199=1,F5199-H5199,F5199),Assumptions!$C$13,MAX(0,($B$5-P5198)/$B$6))</f>
        <v>40.9</v>
      </c>
      <c r="L5199" s="0" t="n">
        <f aca="false">IF(C5199=1,0,MIN(F5199-K5199,Assumptions!$C$15,MAX(0,$B$10-O5198-M5199)))</f>
        <v>0</v>
      </c>
      <c r="M5199" s="0" t="n">
        <f aca="false">'Profiles 8760'!H5188</f>
        <v>119200</v>
      </c>
      <c r="N5199" s="0" t="n">
        <f aca="false">J5199+L5199</f>
        <v>0</v>
      </c>
      <c r="O5199" s="0" t="n">
        <f aca="false">O5198+N5199</f>
        <v>487364.628691934</v>
      </c>
      <c r="P5199" s="0" t="n">
        <f aca="false">MIN($B$5,P5198+K5199*$B$6-I5199)</f>
        <v>362.95165790444</v>
      </c>
      <c r="Q5199" s="0" t="n">
        <f aca="false">MAX(0,F5199-H5199-K5199-L5199)</f>
        <v>0</v>
      </c>
    </row>
    <row r="5200" customFormat="false" ht="15" hidden="false" customHeight="false" outlineLevel="0" collapsed="false">
      <c r="A5200" s="0" t="n">
        <f aca="false">'Profiles 8760'!A5189</f>
        <v>5187</v>
      </c>
      <c r="B5200" s="0" t="n">
        <f aca="false">'Profiles 8760'!B5189</f>
        <v>8</v>
      </c>
      <c r="C5200" s="0" t="n">
        <f aca="false">'Profiles 8760'!E5189</f>
        <v>0</v>
      </c>
      <c r="D5200" s="0" t="n">
        <f aca="false">'Profiles 8760'!F5189</f>
        <v>0</v>
      </c>
      <c r="E5200" s="0" t="n">
        <f aca="false">'Profiles 8760'!G5189</f>
        <v>1</v>
      </c>
      <c r="F5200" s="0" t="n">
        <f aca="false">D5200*Assumptions!$C$11*$B$7+E5200*Assumptions!$C$12*$B$8</f>
        <v>40.9</v>
      </c>
      <c r="G5200" s="0" t="n">
        <f aca="false">C5200*Assumptions!$C$15</f>
        <v>0</v>
      </c>
      <c r="H5200" s="0" t="n">
        <f aca="false">MIN(F5200,G5200)</f>
        <v>0</v>
      </c>
      <c r="I5200" s="0" t="n">
        <f aca="false">IF(C5200=1,MIN(G5200-H5200,Assumptions!$C$13,P5199),0)</f>
        <v>0</v>
      </c>
      <c r="J5200" s="0" t="n">
        <f aca="false">H5200+I5200</f>
        <v>0</v>
      </c>
      <c r="K5200" s="0" t="n">
        <f aca="false">MIN(IF(C5200=1,F5200-H5200,F5200),Assumptions!$C$13,MAX(0,($B$5-P5199)/$B$6))</f>
        <v>40.9</v>
      </c>
      <c r="L5200" s="0" t="n">
        <f aca="false">IF(C5200=1,0,MIN(F5200-K5200,Assumptions!$C$15,MAX(0,$B$10-O5199-M5200)))</f>
        <v>0</v>
      </c>
      <c r="M5200" s="0" t="n">
        <f aca="false">'Profiles 8760'!H5189</f>
        <v>119200</v>
      </c>
      <c r="N5200" s="0" t="n">
        <f aca="false">J5200+L5200</f>
        <v>0</v>
      </c>
      <c r="O5200" s="0" t="n">
        <f aca="false">O5199+N5200</f>
        <v>487364.628691934</v>
      </c>
      <c r="P5200" s="0" t="n">
        <f aca="false">MIN($B$5,P5199+K5200*$B$6-I5200)</f>
        <v>398.40377790444</v>
      </c>
      <c r="Q5200" s="0" t="n">
        <f aca="false">MAX(0,F5200-H5200-K5200-L5200)</f>
        <v>0</v>
      </c>
    </row>
    <row r="5201" customFormat="false" ht="15" hidden="false" customHeight="false" outlineLevel="0" collapsed="false">
      <c r="A5201" s="0" t="n">
        <f aca="false">'Profiles 8760'!A5190</f>
        <v>5188</v>
      </c>
      <c r="B5201" s="0" t="n">
        <f aca="false">'Profiles 8760'!B5190</f>
        <v>8</v>
      </c>
      <c r="C5201" s="0" t="n">
        <f aca="false">'Profiles 8760'!E5190</f>
        <v>0</v>
      </c>
      <c r="D5201" s="0" t="n">
        <f aca="false">'Profiles 8760'!F5190</f>
        <v>0</v>
      </c>
      <c r="E5201" s="0" t="n">
        <f aca="false">'Profiles 8760'!G5190</f>
        <v>1</v>
      </c>
      <c r="F5201" s="0" t="n">
        <f aca="false">D5201*Assumptions!$C$11*$B$7+E5201*Assumptions!$C$12*$B$8</f>
        <v>40.9</v>
      </c>
      <c r="G5201" s="0" t="n">
        <f aca="false">C5201*Assumptions!$C$15</f>
        <v>0</v>
      </c>
      <c r="H5201" s="0" t="n">
        <f aca="false">MIN(F5201,G5201)</f>
        <v>0</v>
      </c>
      <c r="I5201" s="0" t="n">
        <f aca="false">IF(C5201=1,MIN(G5201-H5201,Assumptions!$C$13,P5200),0)</f>
        <v>0</v>
      </c>
      <c r="J5201" s="0" t="n">
        <f aca="false">H5201+I5201</f>
        <v>0</v>
      </c>
      <c r="K5201" s="0" t="n">
        <f aca="false">MIN(IF(C5201=1,F5201-H5201,F5201),Assumptions!$C$13,MAX(0,($B$5-P5200)/$B$6))</f>
        <v>40.9</v>
      </c>
      <c r="L5201" s="0" t="n">
        <f aca="false">IF(C5201=1,0,MIN(F5201-K5201,Assumptions!$C$15,MAX(0,$B$10-O5200-M5201)))</f>
        <v>0</v>
      </c>
      <c r="M5201" s="0" t="n">
        <f aca="false">'Profiles 8760'!H5190</f>
        <v>119200</v>
      </c>
      <c r="N5201" s="0" t="n">
        <f aca="false">J5201+L5201</f>
        <v>0</v>
      </c>
      <c r="O5201" s="0" t="n">
        <f aca="false">O5200+N5201</f>
        <v>487364.628691934</v>
      </c>
      <c r="P5201" s="0" t="n">
        <f aca="false">MIN($B$5,P5200+K5201*$B$6-I5201)</f>
        <v>433.85589790444</v>
      </c>
      <c r="Q5201" s="0" t="n">
        <f aca="false">MAX(0,F5201-H5201-K5201-L5201)</f>
        <v>0</v>
      </c>
    </row>
    <row r="5202" customFormat="false" ht="15" hidden="false" customHeight="false" outlineLevel="0" collapsed="false">
      <c r="A5202" s="0" t="n">
        <f aca="false">'Profiles 8760'!A5191</f>
        <v>5189</v>
      </c>
      <c r="B5202" s="0" t="n">
        <f aca="false">'Profiles 8760'!B5191</f>
        <v>8</v>
      </c>
      <c r="C5202" s="0" t="n">
        <f aca="false">'Profiles 8760'!E5191</f>
        <v>0</v>
      </c>
      <c r="D5202" s="0" t="n">
        <f aca="false">'Profiles 8760'!F5191</f>
        <v>0</v>
      </c>
      <c r="E5202" s="0" t="n">
        <f aca="false">'Profiles 8760'!G5191</f>
        <v>1</v>
      </c>
      <c r="F5202" s="0" t="n">
        <f aca="false">D5202*Assumptions!$C$11*$B$7+E5202*Assumptions!$C$12*$B$8</f>
        <v>40.9</v>
      </c>
      <c r="G5202" s="0" t="n">
        <f aca="false">C5202*Assumptions!$C$15</f>
        <v>0</v>
      </c>
      <c r="H5202" s="0" t="n">
        <f aca="false">MIN(F5202,G5202)</f>
        <v>0</v>
      </c>
      <c r="I5202" s="0" t="n">
        <f aca="false">IF(C5202=1,MIN(G5202-H5202,Assumptions!$C$13,P5201),0)</f>
        <v>0</v>
      </c>
      <c r="J5202" s="0" t="n">
        <f aca="false">H5202+I5202</f>
        <v>0</v>
      </c>
      <c r="K5202" s="0" t="n">
        <f aca="false">MIN(IF(C5202=1,F5202-H5202,F5202),Assumptions!$C$13,MAX(0,($B$5-P5201)/$B$6))</f>
        <v>40.9</v>
      </c>
      <c r="L5202" s="0" t="n">
        <f aca="false">IF(C5202=1,0,MIN(F5202-K5202,Assumptions!$C$15,MAX(0,$B$10-O5201-M5202)))</f>
        <v>0</v>
      </c>
      <c r="M5202" s="0" t="n">
        <f aca="false">'Profiles 8760'!H5191</f>
        <v>119200</v>
      </c>
      <c r="N5202" s="0" t="n">
        <f aca="false">J5202+L5202</f>
        <v>0</v>
      </c>
      <c r="O5202" s="0" t="n">
        <f aca="false">O5201+N5202</f>
        <v>487364.628691934</v>
      </c>
      <c r="P5202" s="0" t="n">
        <f aca="false">MIN($B$5,P5201+K5202*$B$6-I5202)</f>
        <v>469.30801790444</v>
      </c>
      <c r="Q5202" s="0" t="n">
        <f aca="false">MAX(0,F5202-H5202-K5202-L5202)</f>
        <v>0</v>
      </c>
    </row>
    <row r="5203" customFormat="false" ht="15" hidden="false" customHeight="false" outlineLevel="0" collapsed="false">
      <c r="A5203" s="0" t="n">
        <f aca="false">'Profiles 8760'!A5192</f>
        <v>5190</v>
      </c>
      <c r="B5203" s="0" t="n">
        <f aca="false">'Profiles 8760'!B5192</f>
        <v>8</v>
      </c>
      <c r="C5203" s="0" t="n">
        <f aca="false">'Profiles 8760'!E5192</f>
        <v>0</v>
      </c>
      <c r="D5203" s="0" t="n">
        <f aca="false">'Profiles 8760'!F5192</f>
        <v>0</v>
      </c>
      <c r="E5203" s="0" t="n">
        <f aca="false">'Profiles 8760'!G5192</f>
        <v>1</v>
      </c>
      <c r="F5203" s="0" t="n">
        <f aca="false">D5203*Assumptions!$C$11*$B$7+E5203*Assumptions!$C$12*$B$8</f>
        <v>40.9</v>
      </c>
      <c r="G5203" s="0" t="n">
        <f aca="false">C5203*Assumptions!$C$15</f>
        <v>0</v>
      </c>
      <c r="H5203" s="0" t="n">
        <f aca="false">MIN(F5203,G5203)</f>
        <v>0</v>
      </c>
      <c r="I5203" s="0" t="n">
        <f aca="false">IF(C5203=1,MIN(G5203-H5203,Assumptions!$C$13,P5202),0)</f>
        <v>0</v>
      </c>
      <c r="J5203" s="0" t="n">
        <f aca="false">H5203+I5203</f>
        <v>0</v>
      </c>
      <c r="K5203" s="0" t="n">
        <f aca="false">MIN(IF(C5203=1,F5203-H5203,F5203),Assumptions!$C$13,MAX(0,($B$5-P5202)/$B$6))</f>
        <v>40.9</v>
      </c>
      <c r="L5203" s="0" t="n">
        <f aca="false">IF(C5203=1,0,MIN(F5203-K5203,Assumptions!$C$15,MAX(0,$B$10-O5202-M5203)))</f>
        <v>0</v>
      </c>
      <c r="M5203" s="0" t="n">
        <f aca="false">'Profiles 8760'!H5192</f>
        <v>119200</v>
      </c>
      <c r="N5203" s="0" t="n">
        <f aca="false">J5203+L5203</f>
        <v>0</v>
      </c>
      <c r="O5203" s="0" t="n">
        <f aca="false">O5202+N5203</f>
        <v>487364.628691934</v>
      </c>
      <c r="P5203" s="0" t="n">
        <f aca="false">MIN($B$5,P5202+K5203*$B$6-I5203)</f>
        <v>504.76013790444</v>
      </c>
      <c r="Q5203" s="0" t="n">
        <f aca="false">MAX(0,F5203-H5203-K5203-L5203)</f>
        <v>0</v>
      </c>
    </row>
    <row r="5204" customFormat="false" ht="15" hidden="false" customHeight="false" outlineLevel="0" collapsed="false">
      <c r="A5204" s="0" t="n">
        <f aca="false">'Profiles 8760'!A5193</f>
        <v>5191</v>
      </c>
      <c r="B5204" s="0" t="n">
        <f aca="false">'Profiles 8760'!B5193</f>
        <v>8</v>
      </c>
      <c r="C5204" s="0" t="n">
        <f aca="false">'Profiles 8760'!E5193</f>
        <v>0</v>
      </c>
      <c r="D5204" s="0" t="n">
        <f aca="false">'Profiles 8760'!F5193</f>
        <v>0.047433</v>
      </c>
      <c r="E5204" s="0" t="n">
        <f aca="false">'Profiles 8760'!G5193</f>
        <v>0.877272</v>
      </c>
      <c r="F5204" s="0" t="n">
        <f aca="false">D5204*Assumptions!$C$11*$B$7+E5204*Assumptions!$C$12*$B$8</f>
        <v>49.5790752</v>
      </c>
      <c r="G5204" s="0" t="n">
        <f aca="false">C5204*Assumptions!$C$15</f>
        <v>0</v>
      </c>
      <c r="H5204" s="0" t="n">
        <f aca="false">MIN(F5204,G5204)</f>
        <v>0</v>
      </c>
      <c r="I5204" s="0" t="n">
        <f aca="false">IF(C5204=1,MIN(G5204-H5204,Assumptions!$C$13,P5203),0)</f>
        <v>0</v>
      </c>
      <c r="J5204" s="0" t="n">
        <f aca="false">H5204+I5204</f>
        <v>0</v>
      </c>
      <c r="K5204" s="0" t="n">
        <f aca="false">MIN(IF(C5204=1,F5204-H5204,F5204),Assumptions!$C$13,MAX(0,($B$5-P5203)/$B$6))</f>
        <v>6.97953633544084</v>
      </c>
      <c r="L5204" s="0" t="n">
        <f aca="false">IF(C5204=1,0,MIN(F5204-K5204,Assumptions!$C$15,MAX(0,$B$10-O5203-M5204)))</f>
        <v>42.5995388645592</v>
      </c>
      <c r="M5204" s="0" t="n">
        <f aca="false">'Profiles 8760'!H5193</f>
        <v>119200</v>
      </c>
      <c r="N5204" s="0" t="n">
        <f aca="false">J5204+L5204</f>
        <v>42.5995388645592</v>
      </c>
      <c r="O5204" s="0" t="n">
        <f aca="false">O5203+N5204</f>
        <v>487407.228230799</v>
      </c>
      <c r="P5204" s="0" t="n">
        <f aca="false">MIN($B$5,P5203+K5204*$B$6-I5204)</f>
        <v>510.81</v>
      </c>
      <c r="Q5204" s="0" t="n">
        <f aca="false">MAX(0,F5204-H5204-K5204-L5204)</f>
        <v>0</v>
      </c>
    </row>
    <row r="5205" customFormat="false" ht="15" hidden="false" customHeight="false" outlineLevel="0" collapsed="false">
      <c r="A5205" s="0" t="n">
        <f aca="false">'Profiles 8760'!A5194</f>
        <v>5192</v>
      </c>
      <c r="B5205" s="0" t="n">
        <f aca="false">'Profiles 8760'!B5194</f>
        <v>8</v>
      </c>
      <c r="C5205" s="0" t="n">
        <f aca="false">'Profiles 8760'!E5194</f>
        <v>1</v>
      </c>
      <c r="D5205" s="0" t="n">
        <f aca="false">'Profiles 8760'!F5194</f>
        <v>0.224404</v>
      </c>
      <c r="E5205" s="0" t="n">
        <f aca="false">'Profiles 8760'!G5194</f>
        <v>0.770434</v>
      </c>
      <c r="F5205" s="0" t="n">
        <f aca="false">D5205*Assumptions!$C$11*$B$7+E5205*Assumptions!$C$12*$B$8</f>
        <v>96.3186258</v>
      </c>
      <c r="G5205" s="0" t="n">
        <f aca="false">C5205*Assumptions!$C$15</f>
        <v>200</v>
      </c>
      <c r="H5205" s="0" t="n">
        <f aca="false">MIN(F5205,G5205)</f>
        <v>96.3186258</v>
      </c>
      <c r="I5205" s="0" t="n">
        <f aca="false">IF(C5205=1,MIN(G5205-H5205,Assumptions!$C$13,P5204),0)</f>
        <v>103.6813742</v>
      </c>
      <c r="J5205" s="0" t="n">
        <f aca="false">H5205+I5205</f>
        <v>200</v>
      </c>
      <c r="K5205" s="0" t="n">
        <f aca="false">MIN(IF(C5205=1,F5205-H5205,F5205),Assumptions!$C$13,MAX(0,($B$5-P5204)/$B$6))</f>
        <v>0</v>
      </c>
      <c r="L5205" s="0" t="n">
        <f aca="false">IF(C5205=1,0,MIN(F5205-K5205,Assumptions!$C$15,MAX(0,$B$10-O5204-M5205)))</f>
        <v>0</v>
      </c>
      <c r="M5205" s="0" t="n">
        <f aca="false">'Profiles 8760'!H5194</f>
        <v>119000</v>
      </c>
      <c r="N5205" s="0" t="n">
        <f aca="false">J5205+L5205</f>
        <v>200</v>
      </c>
      <c r="O5205" s="0" t="n">
        <f aca="false">O5204+N5205</f>
        <v>487607.228230799</v>
      </c>
      <c r="P5205" s="0" t="n">
        <f aca="false">MIN($B$5,P5204+K5205*$B$6-I5205)</f>
        <v>407.1286258</v>
      </c>
      <c r="Q5205" s="0" t="n">
        <f aca="false">MAX(0,F5205-H5205-K5205-L5205)</f>
        <v>0</v>
      </c>
    </row>
    <row r="5206" customFormat="false" ht="15" hidden="false" customHeight="false" outlineLevel="0" collapsed="false">
      <c r="A5206" s="0" t="n">
        <f aca="false">'Profiles 8760'!A5195</f>
        <v>5193</v>
      </c>
      <c r="B5206" s="0" t="n">
        <f aca="false">'Profiles 8760'!B5195</f>
        <v>8</v>
      </c>
      <c r="C5206" s="0" t="n">
        <f aca="false">'Profiles 8760'!E5195</f>
        <v>1</v>
      </c>
      <c r="D5206" s="0" t="n">
        <f aca="false">'Profiles 8760'!F5195</f>
        <v>0.4321</v>
      </c>
      <c r="E5206" s="0" t="n">
        <f aca="false">'Profiles 8760'!G5195</f>
        <v>1</v>
      </c>
      <c r="F5206" s="0" t="n">
        <f aca="false">D5206*Assumptions!$C$11*$B$7+E5206*Assumptions!$C$12*$B$8</f>
        <v>165.69048</v>
      </c>
      <c r="G5206" s="0" t="n">
        <f aca="false">C5206*Assumptions!$C$15</f>
        <v>200</v>
      </c>
      <c r="H5206" s="0" t="n">
        <f aca="false">MIN(F5206,G5206)</f>
        <v>165.69048</v>
      </c>
      <c r="I5206" s="0" t="n">
        <f aca="false">IF(C5206=1,MIN(G5206-H5206,Assumptions!$C$13,P5205),0)</f>
        <v>34.30952</v>
      </c>
      <c r="J5206" s="0" t="n">
        <f aca="false">H5206+I5206</f>
        <v>200</v>
      </c>
      <c r="K5206" s="0" t="n">
        <f aca="false">MIN(IF(C5206=1,F5206-H5206,F5206),Assumptions!$C$13,MAX(0,($B$5-P5205)/$B$6))</f>
        <v>0</v>
      </c>
      <c r="L5206" s="0" t="n">
        <f aca="false">IF(C5206=1,0,MIN(F5206-K5206,Assumptions!$C$15,MAX(0,$B$10-O5205-M5206)))</f>
        <v>0</v>
      </c>
      <c r="M5206" s="0" t="n">
        <f aca="false">'Profiles 8760'!H5195</f>
        <v>118800</v>
      </c>
      <c r="N5206" s="0" t="n">
        <f aca="false">J5206+L5206</f>
        <v>200</v>
      </c>
      <c r="O5206" s="0" t="n">
        <f aca="false">O5205+N5206</f>
        <v>487807.228230799</v>
      </c>
      <c r="P5206" s="0" t="n">
        <f aca="false">MIN($B$5,P5205+K5206*$B$6-I5206)</f>
        <v>372.8191058</v>
      </c>
      <c r="Q5206" s="0" t="n">
        <f aca="false">MAX(0,F5206-H5206-K5206-L5206)</f>
        <v>0</v>
      </c>
    </row>
    <row r="5207" customFormat="false" ht="15" hidden="false" customHeight="false" outlineLevel="0" collapsed="false">
      <c r="A5207" s="0" t="n">
        <f aca="false">'Profiles 8760'!A5196</f>
        <v>5194</v>
      </c>
      <c r="B5207" s="0" t="n">
        <f aca="false">'Profiles 8760'!B5196</f>
        <v>8</v>
      </c>
      <c r="C5207" s="0" t="n">
        <f aca="false">'Profiles 8760'!E5196</f>
        <v>0</v>
      </c>
      <c r="D5207" s="0" t="n">
        <f aca="false">'Profiles 8760'!F5196</f>
        <v>0.632113</v>
      </c>
      <c r="E5207" s="0" t="n">
        <f aca="false">'Profiles 8760'!G5196</f>
        <v>0.837921</v>
      </c>
      <c r="F5207" s="0" t="n">
        <f aca="false">D5207*Assumptions!$C$11*$B$7+E5207*Assumptions!$C$12*$B$8</f>
        <v>216.8252033</v>
      </c>
      <c r="G5207" s="0" t="n">
        <f aca="false">C5207*Assumptions!$C$15</f>
        <v>0</v>
      </c>
      <c r="H5207" s="0" t="n">
        <f aca="false">MIN(F5207,G5207)</f>
        <v>0</v>
      </c>
      <c r="I5207" s="0" t="n">
        <f aca="false">IF(C5207=1,MIN(G5207-H5207,Assumptions!$C$13,P5206),0)</f>
        <v>0</v>
      </c>
      <c r="J5207" s="0" t="n">
        <f aca="false">H5207+I5207</f>
        <v>0</v>
      </c>
      <c r="K5207" s="0" t="n">
        <f aca="false">MIN(IF(C5207=1,F5207-H5207,F5207),Assumptions!$C$13,MAX(0,($B$5-P5206)/$B$6))</f>
        <v>159.195770881403</v>
      </c>
      <c r="L5207" s="0" t="n">
        <f aca="false">IF(C5207=1,0,MIN(F5207-K5207,Assumptions!$C$15,MAX(0,$B$10-O5206-M5207)))</f>
        <v>57.6294324185971</v>
      </c>
      <c r="M5207" s="0" t="n">
        <f aca="false">'Profiles 8760'!H5196</f>
        <v>118800</v>
      </c>
      <c r="N5207" s="0" t="n">
        <f aca="false">J5207+L5207</f>
        <v>57.6294324185971</v>
      </c>
      <c r="O5207" s="0" t="n">
        <f aca="false">O5206+N5207</f>
        <v>487864.857663218</v>
      </c>
      <c r="P5207" s="0" t="n">
        <f aca="false">MIN($B$5,P5206+K5207*$B$6-I5207)</f>
        <v>510.81</v>
      </c>
      <c r="Q5207" s="0" t="n">
        <f aca="false">MAX(0,F5207-H5207-K5207-L5207)</f>
        <v>0</v>
      </c>
    </row>
    <row r="5208" customFormat="false" ht="15" hidden="false" customHeight="false" outlineLevel="0" collapsed="false">
      <c r="A5208" s="0" t="n">
        <f aca="false">'Profiles 8760'!A5197</f>
        <v>5195</v>
      </c>
      <c r="B5208" s="0" t="n">
        <f aca="false">'Profiles 8760'!B5197</f>
        <v>8</v>
      </c>
      <c r="C5208" s="0" t="n">
        <f aca="false">'Profiles 8760'!E5197</f>
        <v>0</v>
      </c>
      <c r="D5208" s="0" t="n">
        <f aca="false">'Profiles 8760'!F5197</f>
        <v>0.796307</v>
      </c>
      <c r="E5208" s="0" t="n">
        <f aca="false">'Profiles 8760'!G5197</f>
        <v>1</v>
      </c>
      <c r="F5208" s="0" t="n">
        <f aca="false">D5208*Assumptions!$C$11*$B$7+E5208*Assumptions!$C$12*$B$8</f>
        <v>270.8734616</v>
      </c>
      <c r="G5208" s="0" t="n">
        <f aca="false">C5208*Assumptions!$C$15</f>
        <v>0</v>
      </c>
      <c r="H5208" s="0" t="n">
        <f aca="false">MIN(F5208,G5208)</f>
        <v>0</v>
      </c>
      <c r="I5208" s="0" t="n">
        <f aca="false">IF(C5208=1,MIN(G5208-H5208,Assumptions!$C$13,P5207),0)</f>
        <v>0</v>
      </c>
      <c r="J5208" s="0" t="n">
        <f aca="false">H5208+I5208</f>
        <v>0</v>
      </c>
      <c r="K5208" s="0" t="n">
        <f aca="false">MIN(IF(C5208=1,F5208-H5208,F5208),Assumptions!$C$13,MAX(0,($B$5-P5207)/$B$6))</f>
        <v>0</v>
      </c>
      <c r="L5208" s="0" t="n">
        <f aca="false">IF(C5208=1,0,MIN(F5208-K5208,Assumptions!$C$15,MAX(0,$B$10-O5207-M5208)))</f>
        <v>200</v>
      </c>
      <c r="M5208" s="0" t="n">
        <f aca="false">'Profiles 8760'!H5197</f>
        <v>118800</v>
      </c>
      <c r="N5208" s="0" t="n">
        <f aca="false">J5208+L5208</f>
        <v>200</v>
      </c>
      <c r="O5208" s="0" t="n">
        <f aca="false">O5207+N5208</f>
        <v>488064.857663218</v>
      </c>
      <c r="P5208" s="0" t="n">
        <f aca="false">MIN($B$5,P5207+K5208*$B$6-I5208)</f>
        <v>510.81</v>
      </c>
      <c r="Q5208" s="0" t="n">
        <f aca="false">MAX(0,F5208-H5208-K5208-L5208)</f>
        <v>70.8734616</v>
      </c>
    </row>
    <row r="5209" customFormat="false" ht="15" hidden="false" customHeight="false" outlineLevel="0" collapsed="false">
      <c r="A5209" s="0" t="n">
        <f aca="false">'Profiles 8760'!A5198</f>
        <v>5196</v>
      </c>
      <c r="B5209" s="0" t="n">
        <f aca="false">'Profiles 8760'!B5198</f>
        <v>8</v>
      </c>
      <c r="C5209" s="0" t="n">
        <f aca="false">'Profiles 8760'!E5198</f>
        <v>0</v>
      </c>
      <c r="D5209" s="0" t="n">
        <f aca="false">'Profiles 8760'!F5198</f>
        <v>0.903654</v>
      </c>
      <c r="E5209" s="0" t="n">
        <f aca="false">'Profiles 8760'!G5198</f>
        <v>1</v>
      </c>
      <c r="F5209" s="0" t="n">
        <f aca="false">D5209*Assumptions!$C$11*$B$7+E5209*Assumptions!$C$12*$B$8</f>
        <v>301.8752752</v>
      </c>
      <c r="G5209" s="0" t="n">
        <f aca="false">C5209*Assumptions!$C$15</f>
        <v>0</v>
      </c>
      <c r="H5209" s="0" t="n">
        <f aca="false">MIN(F5209,G5209)</f>
        <v>0</v>
      </c>
      <c r="I5209" s="0" t="n">
        <f aca="false">IF(C5209=1,MIN(G5209-H5209,Assumptions!$C$13,P5208),0)</f>
        <v>0</v>
      </c>
      <c r="J5209" s="0" t="n">
        <f aca="false">H5209+I5209</f>
        <v>0</v>
      </c>
      <c r="K5209" s="0" t="n">
        <f aca="false">MIN(IF(C5209=1,F5209-H5209,F5209),Assumptions!$C$13,MAX(0,($B$5-P5208)/$B$6))</f>
        <v>0</v>
      </c>
      <c r="L5209" s="0" t="n">
        <f aca="false">IF(C5209=1,0,MIN(F5209-K5209,Assumptions!$C$15,MAX(0,$B$10-O5208-M5209)))</f>
        <v>200</v>
      </c>
      <c r="M5209" s="0" t="n">
        <f aca="false">'Profiles 8760'!H5198</f>
        <v>118800</v>
      </c>
      <c r="N5209" s="0" t="n">
        <f aca="false">J5209+L5209</f>
        <v>200</v>
      </c>
      <c r="O5209" s="0" t="n">
        <f aca="false">O5208+N5209</f>
        <v>488264.857663218</v>
      </c>
      <c r="P5209" s="0" t="n">
        <f aca="false">MIN($B$5,P5208+K5209*$B$6-I5209)</f>
        <v>510.81</v>
      </c>
      <c r="Q5209" s="0" t="n">
        <f aca="false">MAX(0,F5209-H5209-K5209-L5209)</f>
        <v>101.8752752</v>
      </c>
    </row>
    <row r="5210" customFormat="false" ht="15" hidden="false" customHeight="false" outlineLevel="0" collapsed="false">
      <c r="A5210" s="0" t="n">
        <f aca="false">'Profiles 8760'!A5199</f>
        <v>5197</v>
      </c>
      <c r="B5210" s="0" t="n">
        <f aca="false">'Profiles 8760'!B5199</f>
        <v>8</v>
      </c>
      <c r="C5210" s="0" t="n">
        <f aca="false">'Profiles 8760'!E5199</f>
        <v>0</v>
      </c>
      <c r="D5210" s="0" t="n">
        <f aca="false">'Profiles 8760'!F5199</f>
        <v>0.940942</v>
      </c>
      <c r="E5210" s="0" t="n">
        <f aca="false">'Profiles 8760'!G5199</f>
        <v>1</v>
      </c>
      <c r="F5210" s="0" t="n">
        <f aca="false">D5210*Assumptions!$C$11*$B$7+E5210*Assumptions!$C$12*$B$8</f>
        <v>312.6440496</v>
      </c>
      <c r="G5210" s="0" t="n">
        <f aca="false">C5210*Assumptions!$C$15</f>
        <v>0</v>
      </c>
      <c r="H5210" s="0" t="n">
        <f aca="false">MIN(F5210,G5210)</f>
        <v>0</v>
      </c>
      <c r="I5210" s="0" t="n">
        <f aca="false">IF(C5210=1,MIN(G5210-H5210,Assumptions!$C$13,P5209),0)</f>
        <v>0</v>
      </c>
      <c r="J5210" s="0" t="n">
        <f aca="false">H5210+I5210</f>
        <v>0</v>
      </c>
      <c r="K5210" s="0" t="n">
        <f aca="false">MIN(IF(C5210=1,F5210-H5210,F5210),Assumptions!$C$13,MAX(0,($B$5-P5209)/$B$6))</f>
        <v>0</v>
      </c>
      <c r="L5210" s="0" t="n">
        <f aca="false">IF(C5210=1,0,MIN(F5210-K5210,Assumptions!$C$15,MAX(0,$B$10-O5209-M5210)))</f>
        <v>200</v>
      </c>
      <c r="M5210" s="0" t="n">
        <f aca="false">'Profiles 8760'!H5199</f>
        <v>118800</v>
      </c>
      <c r="N5210" s="0" t="n">
        <f aca="false">J5210+L5210</f>
        <v>200</v>
      </c>
      <c r="O5210" s="0" t="n">
        <f aca="false">O5209+N5210</f>
        <v>488464.857663218</v>
      </c>
      <c r="P5210" s="0" t="n">
        <f aca="false">MIN($B$5,P5209+K5210*$B$6-I5210)</f>
        <v>510.81</v>
      </c>
      <c r="Q5210" s="0" t="n">
        <f aca="false">MAX(0,F5210-H5210-K5210-L5210)</f>
        <v>112.6440496</v>
      </c>
    </row>
    <row r="5211" customFormat="false" ht="15" hidden="false" customHeight="false" outlineLevel="0" collapsed="false">
      <c r="A5211" s="0" t="n">
        <f aca="false">'Profiles 8760'!A5200</f>
        <v>5198</v>
      </c>
      <c r="B5211" s="0" t="n">
        <f aca="false">'Profiles 8760'!B5200</f>
        <v>8</v>
      </c>
      <c r="C5211" s="0" t="n">
        <f aca="false">'Profiles 8760'!E5200</f>
        <v>0</v>
      </c>
      <c r="D5211" s="0" t="n">
        <f aca="false">'Profiles 8760'!F5200</f>
        <v>0.903654</v>
      </c>
      <c r="E5211" s="0" t="n">
        <f aca="false">'Profiles 8760'!G5200</f>
        <v>1</v>
      </c>
      <c r="F5211" s="0" t="n">
        <f aca="false">D5211*Assumptions!$C$11*$B$7+E5211*Assumptions!$C$12*$B$8</f>
        <v>301.8752752</v>
      </c>
      <c r="G5211" s="0" t="n">
        <f aca="false">C5211*Assumptions!$C$15</f>
        <v>0</v>
      </c>
      <c r="H5211" s="0" t="n">
        <f aca="false">MIN(F5211,G5211)</f>
        <v>0</v>
      </c>
      <c r="I5211" s="0" t="n">
        <f aca="false">IF(C5211=1,MIN(G5211-H5211,Assumptions!$C$13,P5210),0)</f>
        <v>0</v>
      </c>
      <c r="J5211" s="0" t="n">
        <f aca="false">H5211+I5211</f>
        <v>0</v>
      </c>
      <c r="K5211" s="0" t="n">
        <f aca="false">MIN(IF(C5211=1,F5211-H5211,F5211),Assumptions!$C$13,MAX(0,($B$5-P5210)/$B$6))</f>
        <v>0</v>
      </c>
      <c r="L5211" s="0" t="n">
        <f aca="false">IF(C5211=1,0,MIN(F5211-K5211,Assumptions!$C$15,MAX(0,$B$10-O5210-M5211)))</f>
        <v>200</v>
      </c>
      <c r="M5211" s="0" t="n">
        <f aca="false">'Profiles 8760'!H5200</f>
        <v>118800</v>
      </c>
      <c r="N5211" s="0" t="n">
        <f aca="false">J5211+L5211</f>
        <v>200</v>
      </c>
      <c r="O5211" s="0" t="n">
        <f aca="false">O5210+N5211</f>
        <v>488664.857663218</v>
      </c>
      <c r="P5211" s="0" t="n">
        <f aca="false">MIN($B$5,P5210+K5211*$B$6-I5211)</f>
        <v>510.81</v>
      </c>
      <c r="Q5211" s="0" t="n">
        <f aca="false">MAX(0,F5211-H5211-K5211-L5211)</f>
        <v>101.8752752</v>
      </c>
    </row>
    <row r="5212" customFormat="false" ht="15" hidden="false" customHeight="false" outlineLevel="0" collapsed="false">
      <c r="A5212" s="0" t="n">
        <f aca="false">'Profiles 8760'!A5201</f>
        <v>5199</v>
      </c>
      <c r="B5212" s="0" t="n">
        <f aca="false">'Profiles 8760'!B5201</f>
        <v>8</v>
      </c>
      <c r="C5212" s="0" t="n">
        <f aca="false">'Profiles 8760'!E5201</f>
        <v>0</v>
      </c>
      <c r="D5212" s="0" t="n">
        <f aca="false">'Profiles 8760'!F5201</f>
        <v>0.796307</v>
      </c>
      <c r="E5212" s="0" t="n">
        <f aca="false">'Profiles 8760'!G5201</f>
        <v>0.943444</v>
      </c>
      <c r="F5212" s="0" t="n">
        <f aca="false">D5212*Assumptions!$C$11*$B$7+E5212*Assumptions!$C$12*$B$8</f>
        <v>268.5603212</v>
      </c>
      <c r="G5212" s="0" t="n">
        <f aca="false">C5212*Assumptions!$C$15</f>
        <v>0</v>
      </c>
      <c r="H5212" s="0" t="n">
        <f aca="false">MIN(F5212,G5212)</f>
        <v>0</v>
      </c>
      <c r="I5212" s="0" t="n">
        <f aca="false">IF(C5212=1,MIN(G5212-H5212,Assumptions!$C$13,P5211),0)</f>
        <v>0</v>
      </c>
      <c r="J5212" s="0" t="n">
        <f aca="false">H5212+I5212</f>
        <v>0</v>
      </c>
      <c r="K5212" s="0" t="n">
        <f aca="false">MIN(IF(C5212=1,F5212-H5212,F5212),Assumptions!$C$13,MAX(0,($B$5-P5211)/$B$6))</f>
        <v>0</v>
      </c>
      <c r="L5212" s="0" t="n">
        <f aca="false">IF(C5212=1,0,MIN(F5212-K5212,Assumptions!$C$15,MAX(0,$B$10-O5211-M5212)))</f>
        <v>200</v>
      </c>
      <c r="M5212" s="0" t="n">
        <f aca="false">'Profiles 8760'!H5201</f>
        <v>118800</v>
      </c>
      <c r="N5212" s="0" t="n">
        <f aca="false">J5212+L5212</f>
        <v>200</v>
      </c>
      <c r="O5212" s="0" t="n">
        <f aca="false">O5211+N5212</f>
        <v>488864.857663218</v>
      </c>
      <c r="P5212" s="0" t="n">
        <f aca="false">MIN($B$5,P5211+K5212*$B$6-I5212)</f>
        <v>510.81</v>
      </c>
      <c r="Q5212" s="0" t="n">
        <f aca="false">MAX(0,F5212-H5212-K5212-L5212)</f>
        <v>68.5603212</v>
      </c>
    </row>
    <row r="5213" customFormat="false" ht="15" hidden="false" customHeight="false" outlineLevel="0" collapsed="false">
      <c r="A5213" s="0" t="n">
        <f aca="false">'Profiles 8760'!A5202</f>
        <v>5200</v>
      </c>
      <c r="B5213" s="0" t="n">
        <f aca="false">'Profiles 8760'!B5202</f>
        <v>8</v>
      </c>
      <c r="C5213" s="0" t="n">
        <f aca="false">'Profiles 8760'!E5202</f>
        <v>0</v>
      </c>
      <c r="D5213" s="0" t="n">
        <f aca="false">'Profiles 8760'!F5202</f>
        <v>0.632113</v>
      </c>
      <c r="E5213" s="0" t="n">
        <f aca="false">'Profiles 8760'!G5202</f>
        <v>0.96815</v>
      </c>
      <c r="F5213" s="0" t="n">
        <f aca="false">D5213*Assumptions!$C$11*$B$7+E5213*Assumptions!$C$12*$B$8</f>
        <v>222.1515694</v>
      </c>
      <c r="G5213" s="0" t="n">
        <f aca="false">C5213*Assumptions!$C$15</f>
        <v>0</v>
      </c>
      <c r="H5213" s="0" t="n">
        <f aca="false">MIN(F5213,G5213)</f>
        <v>0</v>
      </c>
      <c r="I5213" s="0" t="n">
        <f aca="false">IF(C5213=1,MIN(G5213-H5213,Assumptions!$C$13,P5212),0)</f>
        <v>0</v>
      </c>
      <c r="J5213" s="0" t="n">
        <f aca="false">H5213+I5213</f>
        <v>0</v>
      </c>
      <c r="K5213" s="0" t="n">
        <f aca="false">MIN(IF(C5213=1,F5213-H5213,F5213),Assumptions!$C$13,MAX(0,($B$5-P5212)/$B$6))</f>
        <v>0</v>
      </c>
      <c r="L5213" s="0" t="n">
        <f aca="false">IF(C5213=1,0,MIN(F5213-K5213,Assumptions!$C$15,MAX(0,$B$10-O5212-M5213)))</f>
        <v>200</v>
      </c>
      <c r="M5213" s="0" t="n">
        <f aca="false">'Profiles 8760'!H5202</f>
        <v>118800</v>
      </c>
      <c r="N5213" s="0" t="n">
        <f aca="false">J5213+L5213</f>
        <v>200</v>
      </c>
      <c r="O5213" s="0" t="n">
        <f aca="false">O5212+N5213</f>
        <v>489064.857663218</v>
      </c>
      <c r="P5213" s="0" t="n">
        <f aca="false">MIN($B$5,P5212+K5213*$B$6-I5213)</f>
        <v>510.81</v>
      </c>
      <c r="Q5213" s="0" t="n">
        <f aca="false">MAX(0,F5213-H5213-K5213-L5213)</f>
        <v>22.1515694</v>
      </c>
    </row>
    <row r="5214" customFormat="false" ht="15" hidden="false" customHeight="false" outlineLevel="0" collapsed="false">
      <c r="A5214" s="0" t="n">
        <f aca="false">'Profiles 8760'!A5203</f>
        <v>5201</v>
      </c>
      <c r="B5214" s="0" t="n">
        <f aca="false">'Profiles 8760'!B5203</f>
        <v>8</v>
      </c>
      <c r="C5214" s="0" t="n">
        <f aca="false">'Profiles 8760'!E5203</f>
        <v>0</v>
      </c>
      <c r="D5214" s="0" t="n">
        <f aca="false">'Profiles 8760'!F5203</f>
        <v>0.4321</v>
      </c>
      <c r="E5214" s="0" t="n">
        <f aca="false">'Profiles 8760'!G5203</f>
        <v>0.777877</v>
      </c>
      <c r="F5214" s="0" t="n">
        <f aca="false">D5214*Assumptions!$C$11*$B$7+E5214*Assumptions!$C$12*$B$8</f>
        <v>156.6056493</v>
      </c>
      <c r="G5214" s="0" t="n">
        <f aca="false">C5214*Assumptions!$C$15</f>
        <v>0</v>
      </c>
      <c r="H5214" s="0" t="n">
        <f aca="false">MIN(F5214,G5214)</f>
        <v>0</v>
      </c>
      <c r="I5214" s="0" t="n">
        <f aca="false">IF(C5214=1,MIN(G5214-H5214,Assumptions!$C$13,P5213),0)</f>
        <v>0</v>
      </c>
      <c r="J5214" s="0" t="n">
        <f aca="false">H5214+I5214</f>
        <v>0</v>
      </c>
      <c r="K5214" s="0" t="n">
        <f aca="false">MIN(IF(C5214=1,F5214-H5214,F5214),Assumptions!$C$13,MAX(0,($B$5-P5213)/$B$6))</f>
        <v>0</v>
      </c>
      <c r="L5214" s="0" t="n">
        <f aca="false">IF(C5214=1,0,MIN(F5214-K5214,Assumptions!$C$15,MAX(0,$B$10-O5213-M5214)))</f>
        <v>156.6056493</v>
      </c>
      <c r="M5214" s="0" t="n">
        <f aca="false">'Profiles 8760'!H5203</f>
        <v>118800</v>
      </c>
      <c r="N5214" s="0" t="n">
        <f aca="false">J5214+L5214</f>
        <v>156.6056493</v>
      </c>
      <c r="O5214" s="0" t="n">
        <f aca="false">O5213+N5214</f>
        <v>489221.463312518</v>
      </c>
      <c r="P5214" s="0" t="n">
        <f aca="false">MIN($B$5,P5213+K5214*$B$6-I5214)</f>
        <v>510.81</v>
      </c>
      <c r="Q5214" s="0" t="n">
        <f aca="false">MAX(0,F5214-H5214-K5214-L5214)</f>
        <v>0</v>
      </c>
    </row>
    <row r="5215" customFormat="false" ht="15" hidden="false" customHeight="false" outlineLevel="0" collapsed="false">
      <c r="A5215" s="0" t="n">
        <f aca="false">'Profiles 8760'!A5204</f>
        <v>5202</v>
      </c>
      <c r="B5215" s="0" t="n">
        <f aca="false">'Profiles 8760'!B5204</f>
        <v>8</v>
      </c>
      <c r="C5215" s="0" t="n">
        <f aca="false">'Profiles 8760'!E5204</f>
        <v>0</v>
      </c>
      <c r="D5215" s="0" t="n">
        <f aca="false">'Profiles 8760'!F5204</f>
        <v>0.224404</v>
      </c>
      <c r="E5215" s="0" t="n">
        <f aca="false">'Profiles 8760'!G5204</f>
        <v>1</v>
      </c>
      <c r="F5215" s="0" t="n">
        <f aca="false">D5215*Assumptions!$C$11*$B$7+E5215*Assumptions!$C$12*$B$8</f>
        <v>105.7078752</v>
      </c>
      <c r="G5215" s="0" t="n">
        <f aca="false">C5215*Assumptions!$C$15</f>
        <v>0</v>
      </c>
      <c r="H5215" s="0" t="n">
        <f aca="false">MIN(F5215,G5215)</f>
        <v>0</v>
      </c>
      <c r="I5215" s="0" t="n">
        <f aca="false">IF(C5215=1,MIN(G5215-H5215,Assumptions!$C$13,P5214),0)</f>
        <v>0</v>
      </c>
      <c r="J5215" s="0" t="n">
        <f aca="false">H5215+I5215</f>
        <v>0</v>
      </c>
      <c r="K5215" s="0" t="n">
        <f aca="false">MIN(IF(C5215=1,F5215-H5215,F5215),Assumptions!$C$13,MAX(0,($B$5-P5214)/$B$6))</f>
        <v>0</v>
      </c>
      <c r="L5215" s="0" t="n">
        <f aca="false">IF(C5215=1,0,MIN(F5215-K5215,Assumptions!$C$15,MAX(0,$B$10-O5214-M5215)))</f>
        <v>105.7078752</v>
      </c>
      <c r="M5215" s="0" t="n">
        <f aca="false">'Profiles 8760'!H5204</f>
        <v>118800</v>
      </c>
      <c r="N5215" s="0" t="n">
        <f aca="false">J5215+L5215</f>
        <v>105.7078752</v>
      </c>
      <c r="O5215" s="0" t="n">
        <f aca="false">O5214+N5215</f>
        <v>489327.171187718</v>
      </c>
      <c r="P5215" s="0" t="n">
        <f aca="false">MIN($B$5,P5214+K5215*$B$6-I5215)</f>
        <v>510.81</v>
      </c>
      <c r="Q5215" s="0" t="n">
        <f aca="false">MAX(0,F5215-H5215-K5215-L5215)</f>
        <v>0</v>
      </c>
    </row>
    <row r="5216" customFormat="false" ht="15" hidden="false" customHeight="false" outlineLevel="0" collapsed="false">
      <c r="A5216" s="0" t="n">
        <f aca="false">'Profiles 8760'!A5205</f>
        <v>5203</v>
      </c>
      <c r="B5216" s="0" t="n">
        <f aca="false">'Profiles 8760'!B5205</f>
        <v>8</v>
      </c>
      <c r="C5216" s="0" t="n">
        <f aca="false">'Profiles 8760'!E5205</f>
        <v>0</v>
      </c>
      <c r="D5216" s="0" t="n">
        <f aca="false">'Profiles 8760'!F5205</f>
        <v>0.047433</v>
      </c>
      <c r="E5216" s="0" t="n">
        <f aca="false">'Profiles 8760'!G5205</f>
        <v>1</v>
      </c>
      <c r="F5216" s="0" t="n">
        <f aca="false">D5216*Assumptions!$C$11*$B$7+E5216*Assumptions!$C$12*$B$8</f>
        <v>54.5986504</v>
      </c>
      <c r="G5216" s="0" t="n">
        <f aca="false">C5216*Assumptions!$C$15</f>
        <v>0</v>
      </c>
      <c r="H5216" s="0" t="n">
        <f aca="false">MIN(F5216,G5216)</f>
        <v>0</v>
      </c>
      <c r="I5216" s="0" t="n">
        <f aca="false">IF(C5216=1,MIN(G5216-H5216,Assumptions!$C$13,P5215),0)</f>
        <v>0</v>
      </c>
      <c r="J5216" s="0" t="n">
        <f aca="false">H5216+I5216</f>
        <v>0</v>
      </c>
      <c r="K5216" s="0" t="n">
        <f aca="false">MIN(IF(C5216=1,F5216-H5216,F5216),Assumptions!$C$13,MAX(0,($B$5-P5215)/$B$6))</f>
        <v>0</v>
      </c>
      <c r="L5216" s="0" t="n">
        <f aca="false">IF(C5216=1,0,MIN(F5216-K5216,Assumptions!$C$15,MAX(0,$B$10-O5215-M5216)))</f>
        <v>54.5986504</v>
      </c>
      <c r="M5216" s="0" t="n">
        <f aca="false">'Profiles 8760'!H5205</f>
        <v>118800</v>
      </c>
      <c r="N5216" s="0" t="n">
        <f aca="false">J5216+L5216</f>
        <v>54.5986504</v>
      </c>
      <c r="O5216" s="0" t="n">
        <f aca="false">O5215+N5216</f>
        <v>489381.769838118</v>
      </c>
      <c r="P5216" s="0" t="n">
        <f aca="false">MIN($B$5,P5215+K5216*$B$6-I5216)</f>
        <v>510.81</v>
      </c>
      <c r="Q5216" s="0" t="n">
        <f aca="false">MAX(0,F5216-H5216-K5216-L5216)</f>
        <v>0</v>
      </c>
    </row>
    <row r="5217" customFormat="false" ht="15" hidden="false" customHeight="false" outlineLevel="0" collapsed="false">
      <c r="A5217" s="0" t="n">
        <f aca="false">'Profiles 8760'!A5206</f>
        <v>5204</v>
      </c>
      <c r="B5217" s="0" t="n">
        <f aca="false">'Profiles 8760'!B5206</f>
        <v>8</v>
      </c>
      <c r="C5217" s="0" t="n">
        <f aca="false">'Profiles 8760'!E5206</f>
        <v>1</v>
      </c>
      <c r="D5217" s="0" t="n">
        <f aca="false">'Profiles 8760'!F5206</f>
        <v>0</v>
      </c>
      <c r="E5217" s="0" t="n">
        <f aca="false">'Profiles 8760'!G5206</f>
        <v>0.806898</v>
      </c>
      <c r="F5217" s="0" t="n">
        <f aca="false">D5217*Assumptions!$C$11*$B$7+E5217*Assumptions!$C$12*$B$8</f>
        <v>33.0021282</v>
      </c>
      <c r="G5217" s="0" t="n">
        <f aca="false">C5217*Assumptions!$C$15</f>
        <v>200</v>
      </c>
      <c r="H5217" s="0" t="n">
        <f aca="false">MIN(F5217,G5217)</f>
        <v>33.0021282</v>
      </c>
      <c r="I5217" s="0" t="n">
        <f aca="false">IF(C5217=1,MIN(G5217-H5217,Assumptions!$C$13,P5216),0)</f>
        <v>166.9978718</v>
      </c>
      <c r="J5217" s="0" t="n">
        <f aca="false">H5217+I5217</f>
        <v>200</v>
      </c>
      <c r="K5217" s="0" t="n">
        <f aca="false">MIN(IF(C5217=1,F5217-H5217,F5217),Assumptions!$C$13,MAX(0,($B$5-P5216)/$B$6))</f>
        <v>0</v>
      </c>
      <c r="L5217" s="0" t="n">
        <f aca="false">IF(C5217=1,0,MIN(F5217-K5217,Assumptions!$C$15,MAX(0,$B$10-O5216-M5217)))</f>
        <v>0</v>
      </c>
      <c r="M5217" s="0" t="n">
        <f aca="false">'Profiles 8760'!H5206</f>
        <v>118600</v>
      </c>
      <c r="N5217" s="0" t="n">
        <f aca="false">J5217+L5217</f>
        <v>200</v>
      </c>
      <c r="O5217" s="0" t="n">
        <f aca="false">O5216+N5217</f>
        <v>489581.769838118</v>
      </c>
      <c r="P5217" s="0" t="n">
        <f aca="false">MIN($B$5,P5216+K5217*$B$6-I5217)</f>
        <v>343.8121282</v>
      </c>
      <c r="Q5217" s="0" t="n">
        <f aca="false">MAX(0,F5217-H5217-K5217-L5217)</f>
        <v>0</v>
      </c>
    </row>
    <row r="5218" customFormat="false" ht="15" hidden="false" customHeight="false" outlineLevel="0" collapsed="false">
      <c r="A5218" s="0" t="n">
        <f aca="false">'Profiles 8760'!A5207</f>
        <v>5205</v>
      </c>
      <c r="B5218" s="0" t="n">
        <f aca="false">'Profiles 8760'!B5207</f>
        <v>8</v>
      </c>
      <c r="C5218" s="0" t="n">
        <f aca="false">'Profiles 8760'!E5207</f>
        <v>1</v>
      </c>
      <c r="D5218" s="0" t="n">
        <f aca="false">'Profiles 8760'!F5207</f>
        <v>0</v>
      </c>
      <c r="E5218" s="0" t="n">
        <f aca="false">'Profiles 8760'!G5207</f>
        <v>0.800868</v>
      </c>
      <c r="F5218" s="0" t="n">
        <f aca="false">D5218*Assumptions!$C$11*$B$7+E5218*Assumptions!$C$12*$B$8</f>
        <v>32.7555012</v>
      </c>
      <c r="G5218" s="0" t="n">
        <f aca="false">C5218*Assumptions!$C$15</f>
        <v>200</v>
      </c>
      <c r="H5218" s="0" t="n">
        <f aca="false">MIN(F5218,G5218)</f>
        <v>32.7555012</v>
      </c>
      <c r="I5218" s="0" t="n">
        <f aca="false">IF(C5218=1,MIN(G5218-H5218,Assumptions!$C$13,P5217),0)</f>
        <v>167.2444988</v>
      </c>
      <c r="J5218" s="0" t="n">
        <f aca="false">H5218+I5218</f>
        <v>200</v>
      </c>
      <c r="K5218" s="0" t="n">
        <f aca="false">MIN(IF(C5218=1,F5218-H5218,F5218),Assumptions!$C$13,MAX(0,($B$5-P5217)/$B$6))</f>
        <v>0</v>
      </c>
      <c r="L5218" s="0" t="n">
        <f aca="false">IF(C5218=1,0,MIN(F5218-K5218,Assumptions!$C$15,MAX(0,$B$10-O5217-M5218)))</f>
        <v>0</v>
      </c>
      <c r="M5218" s="0" t="n">
        <f aca="false">'Profiles 8760'!H5207</f>
        <v>118400</v>
      </c>
      <c r="N5218" s="0" t="n">
        <f aca="false">J5218+L5218</f>
        <v>200</v>
      </c>
      <c r="O5218" s="0" t="n">
        <f aca="false">O5217+N5218</f>
        <v>489781.769838118</v>
      </c>
      <c r="P5218" s="0" t="n">
        <f aca="false">MIN($B$5,P5217+K5218*$B$6-I5218)</f>
        <v>176.5676294</v>
      </c>
      <c r="Q5218" s="0" t="n">
        <f aca="false">MAX(0,F5218-H5218-K5218-L5218)</f>
        <v>0</v>
      </c>
    </row>
    <row r="5219" customFormat="false" ht="15" hidden="false" customHeight="false" outlineLevel="0" collapsed="false">
      <c r="A5219" s="0" t="n">
        <f aca="false">'Profiles 8760'!A5208</f>
        <v>5206</v>
      </c>
      <c r="B5219" s="0" t="n">
        <f aca="false">'Profiles 8760'!B5208</f>
        <v>8</v>
      </c>
      <c r="C5219" s="0" t="n">
        <f aca="false">'Profiles 8760'!E5208</f>
        <v>0</v>
      </c>
      <c r="D5219" s="0" t="n">
        <f aca="false">'Profiles 8760'!F5208</f>
        <v>0</v>
      </c>
      <c r="E5219" s="0" t="n">
        <f aca="false">'Profiles 8760'!G5208</f>
        <v>1</v>
      </c>
      <c r="F5219" s="0" t="n">
        <f aca="false">D5219*Assumptions!$C$11*$B$7+E5219*Assumptions!$C$12*$B$8</f>
        <v>40.9</v>
      </c>
      <c r="G5219" s="0" t="n">
        <f aca="false">C5219*Assumptions!$C$15</f>
        <v>0</v>
      </c>
      <c r="H5219" s="0" t="n">
        <f aca="false">MIN(F5219,G5219)</f>
        <v>0</v>
      </c>
      <c r="I5219" s="0" t="n">
        <f aca="false">IF(C5219=1,MIN(G5219-H5219,Assumptions!$C$13,P5218),0)</f>
        <v>0</v>
      </c>
      <c r="J5219" s="0" t="n">
        <f aca="false">H5219+I5219</f>
        <v>0</v>
      </c>
      <c r="K5219" s="0" t="n">
        <f aca="false">MIN(IF(C5219=1,F5219-H5219,F5219),Assumptions!$C$13,MAX(0,($B$5-P5218)/$B$6))</f>
        <v>40.9</v>
      </c>
      <c r="L5219" s="0" t="n">
        <f aca="false">IF(C5219=1,0,MIN(F5219-K5219,Assumptions!$C$15,MAX(0,$B$10-O5218-M5219)))</f>
        <v>0</v>
      </c>
      <c r="M5219" s="0" t="n">
        <f aca="false">'Profiles 8760'!H5208</f>
        <v>118400</v>
      </c>
      <c r="N5219" s="0" t="n">
        <f aca="false">J5219+L5219</f>
        <v>0</v>
      </c>
      <c r="O5219" s="0" t="n">
        <f aca="false">O5218+N5219</f>
        <v>489781.769838118</v>
      </c>
      <c r="P5219" s="0" t="n">
        <f aca="false">MIN($B$5,P5218+K5219*$B$6-I5219)</f>
        <v>212.0197494</v>
      </c>
      <c r="Q5219" s="0" t="n">
        <f aca="false">MAX(0,F5219-H5219-K5219-L5219)</f>
        <v>0</v>
      </c>
    </row>
    <row r="5220" customFormat="false" ht="15" hidden="false" customHeight="false" outlineLevel="0" collapsed="false">
      <c r="A5220" s="0" t="n">
        <f aca="false">'Profiles 8760'!A5209</f>
        <v>5207</v>
      </c>
      <c r="B5220" s="0" t="n">
        <f aca="false">'Profiles 8760'!B5209</f>
        <v>8</v>
      </c>
      <c r="C5220" s="0" t="n">
        <f aca="false">'Profiles 8760'!E5209</f>
        <v>0</v>
      </c>
      <c r="D5220" s="0" t="n">
        <f aca="false">'Profiles 8760'!F5209</f>
        <v>0</v>
      </c>
      <c r="E5220" s="0" t="n">
        <f aca="false">'Profiles 8760'!G5209</f>
        <v>0.959807</v>
      </c>
      <c r="F5220" s="0" t="n">
        <f aca="false">D5220*Assumptions!$C$11*$B$7+E5220*Assumptions!$C$12*$B$8</f>
        <v>39.2561063</v>
      </c>
      <c r="G5220" s="0" t="n">
        <f aca="false">C5220*Assumptions!$C$15</f>
        <v>0</v>
      </c>
      <c r="H5220" s="0" t="n">
        <f aca="false">MIN(F5220,G5220)</f>
        <v>0</v>
      </c>
      <c r="I5220" s="0" t="n">
        <f aca="false">IF(C5220=1,MIN(G5220-H5220,Assumptions!$C$13,P5219),0)</f>
        <v>0</v>
      </c>
      <c r="J5220" s="0" t="n">
        <f aca="false">H5220+I5220</f>
        <v>0</v>
      </c>
      <c r="K5220" s="0" t="n">
        <f aca="false">MIN(IF(C5220=1,F5220-H5220,F5220),Assumptions!$C$13,MAX(0,($B$5-P5219)/$B$6))</f>
        <v>39.2561063</v>
      </c>
      <c r="L5220" s="0" t="n">
        <f aca="false">IF(C5220=1,0,MIN(F5220-K5220,Assumptions!$C$15,MAX(0,$B$10-O5219-M5220)))</f>
        <v>0</v>
      </c>
      <c r="M5220" s="0" t="n">
        <f aca="false">'Profiles 8760'!H5209</f>
        <v>118400</v>
      </c>
      <c r="N5220" s="0" t="n">
        <f aca="false">J5220+L5220</f>
        <v>0</v>
      </c>
      <c r="O5220" s="0" t="n">
        <f aca="false">O5219+N5220</f>
        <v>489781.769838118</v>
      </c>
      <c r="P5220" s="0" t="n">
        <f aca="false">MIN($B$5,P5219+K5220*$B$6-I5220)</f>
        <v>246.04694234084</v>
      </c>
      <c r="Q5220" s="0" t="n">
        <f aca="false">MAX(0,F5220-H5220-K5220-L5220)</f>
        <v>0</v>
      </c>
    </row>
    <row r="5221" customFormat="false" ht="15" hidden="false" customHeight="false" outlineLevel="0" collapsed="false">
      <c r="A5221" s="0" t="n">
        <f aca="false">'Profiles 8760'!A5210</f>
        <v>5208</v>
      </c>
      <c r="B5221" s="0" t="n">
        <f aca="false">'Profiles 8760'!B5210</f>
        <v>8</v>
      </c>
      <c r="C5221" s="0" t="n">
        <f aca="false">'Profiles 8760'!E5210</f>
        <v>0</v>
      </c>
      <c r="D5221" s="0" t="n">
        <f aca="false">'Profiles 8760'!F5210</f>
        <v>0</v>
      </c>
      <c r="E5221" s="0" t="n">
        <f aca="false">'Profiles 8760'!G5210</f>
        <v>1</v>
      </c>
      <c r="F5221" s="0" t="n">
        <f aca="false">D5221*Assumptions!$C$11*$B$7+E5221*Assumptions!$C$12*$B$8</f>
        <v>40.9</v>
      </c>
      <c r="G5221" s="0" t="n">
        <f aca="false">C5221*Assumptions!$C$15</f>
        <v>0</v>
      </c>
      <c r="H5221" s="0" t="n">
        <f aca="false">MIN(F5221,G5221)</f>
        <v>0</v>
      </c>
      <c r="I5221" s="0" t="n">
        <f aca="false">IF(C5221=1,MIN(G5221-H5221,Assumptions!$C$13,P5220),0)</f>
        <v>0</v>
      </c>
      <c r="J5221" s="0" t="n">
        <f aca="false">H5221+I5221</f>
        <v>0</v>
      </c>
      <c r="K5221" s="0" t="n">
        <f aca="false">MIN(IF(C5221=1,F5221-H5221,F5221),Assumptions!$C$13,MAX(0,($B$5-P5220)/$B$6))</f>
        <v>40.9</v>
      </c>
      <c r="L5221" s="0" t="n">
        <f aca="false">IF(C5221=1,0,MIN(F5221-K5221,Assumptions!$C$15,MAX(0,$B$10-O5220-M5221)))</f>
        <v>0</v>
      </c>
      <c r="M5221" s="0" t="n">
        <f aca="false">'Profiles 8760'!H5210</f>
        <v>118400</v>
      </c>
      <c r="N5221" s="0" t="n">
        <f aca="false">J5221+L5221</f>
        <v>0</v>
      </c>
      <c r="O5221" s="0" t="n">
        <f aca="false">O5220+N5221</f>
        <v>489781.769838118</v>
      </c>
      <c r="P5221" s="0" t="n">
        <f aca="false">MIN($B$5,P5220+K5221*$B$6-I5221)</f>
        <v>281.49906234084</v>
      </c>
      <c r="Q5221" s="0" t="n">
        <f aca="false">MAX(0,F5221-H5221-K5221-L5221)</f>
        <v>0</v>
      </c>
    </row>
    <row r="5222" customFormat="false" ht="15" hidden="false" customHeight="false" outlineLevel="0" collapsed="false">
      <c r="A5222" s="0" t="n">
        <f aca="false">'Profiles 8760'!A5211</f>
        <v>5209</v>
      </c>
      <c r="B5222" s="0" t="n">
        <f aca="false">'Profiles 8760'!B5211</f>
        <v>8</v>
      </c>
      <c r="C5222" s="0" t="n">
        <f aca="false">'Profiles 8760'!E5211</f>
        <v>0</v>
      </c>
      <c r="D5222" s="0" t="n">
        <f aca="false">'Profiles 8760'!F5211</f>
        <v>0</v>
      </c>
      <c r="E5222" s="0" t="n">
        <f aca="false">'Profiles 8760'!G5211</f>
        <v>0.959884</v>
      </c>
      <c r="F5222" s="0" t="n">
        <f aca="false">D5222*Assumptions!$C$11*$B$7+E5222*Assumptions!$C$12*$B$8</f>
        <v>39.2592556</v>
      </c>
      <c r="G5222" s="0" t="n">
        <f aca="false">C5222*Assumptions!$C$15</f>
        <v>0</v>
      </c>
      <c r="H5222" s="0" t="n">
        <f aca="false">MIN(F5222,G5222)</f>
        <v>0</v>
      </c>
      <c r="I5222" s="0" t="n">
        <f aca="false">IF(C5222=1,MIN(G5222-H5222,Assumptions!$C$13,P5221),0)</f>
        <v>0</v>
      </c>
      <c r="J5222" s="0" t="n">
        <f aca="false">H5222+I5222</f>
        <v>0</v>
      </c>
      <c r="K5222" s="0" t="n">
        <f aca="false">MIN(IF(C5222=1,F5222-H5222,F5222),Assumptions!$C$13,MAX(0,($B$5-P5221)/$B$6))</f>
        <v>39.2592556</v>
      </c>
      <c r="L5222" s="0" t="n">
        <f aca="false">IF(C5222=1,0,MIN(F5222-K5222,Assumptions!$C$15,MAX(0,$B$10-O5221-M5222)))</f>
        <v>0</v>
      </c>
      <c r="M5222" s="0" t="n">
        <f aca="false">'Profiles 8760'!H5211</f>
        <v>118400</v>
      </c>
      <c r="N5222" s="0" t="n">
        <f aca="false">J5222+L5222</f>
        <v>0</v>
      </c>
      <c r="O5222" s="0" t="n">
        <f aca="false">O5221+N5222</f>
        <v>489781.769838118</v>
      </c>
      <c r="P5222" s="0" t="n">
        <f aca="false">MIN($B$5,P5221+K5222*$B$6-I5222)</f>
        <v>315.52898509492</v>
      </c>
      <c r="Q5222" s="0" t="n">
        <f aca="false">MAX(0,F5222-H5222-K5222-L5222)</f>
        <v>0</v>
      </c>
    </row>
    <row r="5223" customFormat="false" ht="15" hidden="false" customHeight="false" outlineLevel="0" collapsed="false">
      <c r="A5223" s="0" t="n">
        <f aca="false">'Profiles 8760'!A5212</f>
        <v>5210</v>
      </c>
      <c r="B5223" s="0" t="n">
        <f aca="false">'Profiles 8760'!B5212</f>
        <v>8</v>
      </c>
      <c r="C5223" s="0" t="n">
        <f aca="false">'Profiles 8760'!E5212</f>
        <v>0</v>
      </c>
      <c r="D5223" s="0" t="n">
        <f aca="false">'Profiles 8760'!F5212</f>
        <v>0</v>
      </c>
      <c r="E5223" s="0" t="n">
        <f aca="false">'Profiles 8760'!G5212</f>
        <v>1</v>
      </c>
      <c r="F5223" s="0" t="n">
        <f aca="false">D5223*Assumptions!$C$11*$B$7+E5223*Assumptions!$C$12*$B$8</f>
        <v>40.9</v>
      </c>
      <c r="G5223" s="0" t="n">
        <f aca="false">C5223*Assumptions!$C$15</f>
        <v>0</v>
      </c>
      <c r="H5223" s="0" t="n">
        <f aca="false">MIN(F5223,G5223)</f>
        <v>0</v>
      </c>
      <c r="I5223" s="0" t="n">
        <f aca="false">IF(C5223=1,MIN(G5223-H5223,Assumptions!$C$13,P5222),0)</f>
        <v>0</v>
      </c>
      <c r="J5223" s="0" t="n">
        <f aca="false">H5223+I5223</f>
        <v>0</v>
      </c>
      <c r="K5223" s="0" t="n">
        <f aca="false">MIN(IF(C5223=1,F5223-H5223,F5223),Assumptions!$C$13,MAX(0,($B$5-P5222)/$B$6))</f>
        <v>40.9</v>
      </c>
      <c r="L5223" s="0" t="n">
        <f aca="false">IF(C5223=1,0,MIN(F5223-K5223,Assumptions!$C$15,MAX(0,$B$10-O5222-M5223)))</f>
        <v>0</v>
      </c>
      <c r="M5223" s="0" t="n">
        <f aca="false">'Profiles 8760'!H5212</f>
        <v>118400</v>
      </c>
      <c r="N5223" s="0" t="n">
        <f aca="false">J5223+L5223</f>
        <v>0</v>
      </c>
      <c r="O5223" s="0" t="n">
        <f aca="false">O5222+N5223</f>
        <v>489781.769838118</v>
      </c>
      <c r="P5223" s="0" t="n">
        <f aca="false">MIN($B$5,P5222+K5223*$B$6-I5223)</f>
        <v>350.98110509492</v>
      </c>
      <c r="Q5223" s="0" t="n">
        <f aca="false">MAX(0,F5223-H5223-K5223-L5223)</f>
        <v>0</v>
      </c>
    </row>
    <row r="5224" customFormat="false" ht="15" hidden="false" customHeight="false" outlineLevel="0" collapsed="false">
      <c r="A5224" s="0" t="n">
        <f aca="false">'Profiles 8760'!A5213</f>
        <v>5211</v>
      </c>
      <c r="B5224" s="0" t="n">
        <f aca="false">'Profiles 8760'!B5213</f>
        <v>8</v>
      </c>
      <c r="C5224" s="0" t="n">
        <f aca="false">'Profiles 8760'!E5213</f>
        <v>0</v>
      </c>
      <c r="D5224" s="0" t="n">
        <f aca="false">'Profiles 8760'!F5213</f>
        <v>0</v>
      </c>
      <c r="E5224" s="0" t="n">
        <f aca="false">'Profiles 8760'!G5213</f>
        <v>0.795887</v>
      </c>
      <c r="F5224" s="0" t="n">
        <f aca="false">D5224*Assumptions!$C$11*$B$7+E5224*Assumptions!$C$12*$B$8</f>
        <v>32.5517783</v>
      </c>
      <c r="G5224" s="0" t="n">
        <f aca="false">C5224*Assumptions!$C$15</f>
        <v>0</v>
      </c>
      <c r="H5224" s="0" t="n">
        <f aca="false">MIN(F5224,G5224)</f>
        <v>0</v>
      </c>
      <c r="I5224" s="0" t="n">
        <f aca="false">IF(C5224=1,MIN(G5224-H5224,Assumptions!$C$13,P5223),0)</f>
        <v>0</v>
      </c>
      <c r="J5224" s="0" t="n">
        <f aca="false">H5224+I5224</f>
        <v>0</v>
      </c>
      <c r="K5224" s="0" t="n">
        <f aca="false">MIN(IF(C5224=1,F5224-H5224,F5224),Assumptions!$C$13,MAX(0,($B$5-P5223)/$B$6))</f>
        <v>32.5517783</v>
      </c>
      <c r="L5224" s="0" t="n">
        <f aca="false">IF(C5224=1,0,MIN(F5224-K5224,Assumptions!$C$15,MAX(0,$B$10-O5223-M5224)))</f>
        <v>0</v>
      </c>
      <c r="M5224" s="0" t="n">
        <f aca="false">'Profiles 8760'!H5213</f>
        <v>118400</v>
      </c>
      <c r="N5224" s="0" t="n">
        <f aca="false">J5224+L5224</f>
        <v>0</v>
      </c>
      <c r="O5224" s="0" t="n">
        <f aca="false">O5223+N5224</f>
        <v>489781.769838118</v>
      </c>
      <c r="P5224" s="0" t="n">
        <f aca="false">MIN($B$5,P5223+K5224*$B$6-I5224)</f>
        <v>379.19698652536</v>
      </c>
      <c r="Q5224" s="0" t="n">
        <f aca="false">MAX(0,F5224-H5224-K5224-L5224)</f>
        <v>0</v>
      </c>
    </row>
    <row r="5225" customFormat="false" ht="15" hidden="false" customHeight="false" outlineLevel="0" collapsed="false">
      <c r="A5225" s="0" t="n">
        <f aca="false">'Profiles 8760'!A5214</f>
        <v>5212</v>
      </c>
      <c r="B5225" s="0" t="n">
        <f aca="false">'Profiles 8760'!B5214</f>
        <v>8</v>
      </c>
      <c r="C5225" s="0" t="n">
        <f aca="false">'Profiles 8760'!E5214</f>
        <v>0</v>
      </c>
      <c r="D5225" s="0" t="n">
        <f aca="false">'Profiles 8760'!F5214</f>
        <v>0</v>
      </c>
      <c r="E5225" s="0" t="n">
        <f aca="false">'Profiles 8760'!G5214</f>
        <v>0.836608</v>
      </c>
      <c r="F5225" s="0" t="n">
        <f aca="false">D5225*Assumptions!$C$11*$B$7+E5225*Assumptions!$C$12*$B$8</f>
        <v>34.2172672</v>
      </c>
      <c r="G5225" s="0" t="n">
        <f aca="false">C5225*Assumptions!$C$15</f>
        <v>0</v>
      </c>
      <c r="H5225" s="0" t="n">
        <f aca="false">MIN(F5225,G5225)</f>
        <v>0</v>
      </c>
      <c r="I5225" s="0" t="n">
        <f aca="false">IF(C5225=1,MIN(G5225-H5225,Assumptions!$C$13,P5224),0)</f>
        <v>0</v>
      </c>
      <c r="J5225" s="0" t="n">
        <f aca="false">H5225+I5225</f>
        <v>0</v>
      </c>
      <c r="K5225" s="0" t="n">
        <f aca="false">MIN(IF(C5225=1,F5225-H5225,F5225),Assumptions!$C$13,MAX(0,($B$5-P5224)/$B$6))</f>
        <v>34.2172672</v>
      </c>
      <c r="L5225" s="0" t="n">
        <f aca="false">IF(C5225=1,0,MIN(F5225-K5225,Assumptions!$C$15,MAX(0,$B$10-O5224-M5225)))</f>
        <v>0</v>
      </c>
      <c r="M5225" s="0" t="n">
        <f aca="false">'Profiles 8760'!H5214</f>
        <v>118400</v>
      </c>
      <c r="N5225" s="0" t="n">
        <f aca="false">J5225+L5225</f>
        <v>0</v>
      </c>
      <c r="O5225" s="0" t="n">
        <f aca="false">O5224+N5225</f>
        <v>489781.769838118</v>
      </c>
      <c r="P5225" s="0" t="n">
        <f aca="false">MIN($B$5,P5224+K5225*$B$6-I5225)</f>
        <v>408.85651373432</v>
      </c>
      <c r="Q5225" s="0" t="n">
        <f aca="false">MAX(0,F5225-H5225-K5225-L5225)</f>
        <v>0</v>
      </c>
    </row>
    <row r="5226" customFormat="false" ht="15" hidden="false" customHeight="false" outlineLevel="0" collapsed="false">
      <c r="A5226" s="0" t="n">
        <f aca="false">'Profiles 8760'!A5215</f>
        <v>5213</v>
      </c>
      <c r="B5226" s="0" t="n">
        <f aca="false">'Profiles 8760'!B5215</f>
        <v>8</v>
      </c>
      <c r="C5226" s="0" t="n">
        <f aca="false">'Profiles 8760'!E5215</f>
        <v>0</v>
      </c>
      <c r="D5226" s="0" t="n">
        <f aca="false">'Profiles 8760'!F5215</f>
        <v>0</v>
      </c>
      <c r="E5226" s="0" t="n">
        <f aca="false">'Profiles 8760'!G5215</f>
        <v>0.701385</v>
      </c>
      <c r="F5226" s="0" t="n">
        <f aca="false">D5226*Assumptions!$C$11*$B$7+E5226*Assumptions!$C$12*$B$8</f>
        <v>28.6866465</v>
      </c>
      <c r="G5226" s="0" t="n">
        <f aca="false">C5226*Assumptions!$C$15</f>
        <v>0</v>
      </c>
      <c r="H5226" s="0" t="n">
        <f aca="false">MIN(F5226,G5226)</f>
        <v>0</v>
      </c>
      <c r="I5226" s="0" t="n">
        <f aca="false">IF(C5226=1,MIN(G5226-H5226,Assumptions!$C$13,P5225),0)</f>
        <v>0</v>
      </c>
      <c r="J5226" s="0" t="n">
        <f aca="false">H5226+I5226</f>
        <v>0</v>
      </c>
      <c r="K5226" s="0" t="n">
        <f aca="false">MIN(IF(C5226=1,F5226-H5226,F5226),Assumptions!$C$13,MAX(0,($B$5-P5225)/$B$6))</f>
        <v>28.6866465</v>
      </c>
      <c r="L5226" s="0" t="n">
        <f aca="false">IF(C5226=1,0,MIN(F5226-K5226,Assumptions!$C$15,MAX(0,$B$10-O5225-M5226)))</f>
        <v>0</v>
      </c>
      <c r="M5226" s="0" t="n">
        <f aca="false">'Profiles 8760'!H5215</f>
        <v>118400</v>
      </c>
      <c r="N5226" s="0" t="n">
        <f aca="false">J5226+L5226</f>
        <v>0</v>
      </c>
      <c r="O5226" s="0" t="n">
        <f aca="false">O5225+N5226</f>
        <v>489781.769838118</v>
      </c>
      <c r="P5226" s="0" t="n">
        <f aca="false">MIN($B$5,P5225+K5226*$B$6-I5226)</f>
        <v>433.72209892052</v>
      </c>
      <c r="Q5226" s="0" t="n">
        <f aca="false">MAX(0,F5226-H5226-K5226-L5226)</f>
        <v>0</v>
      </c>
    </row>
    <row r="5227" customFormat="false" ht="15" hidden="false" customHeight="false" outlineLevel="0" collapsed="false">
      <c r="A5227" s="0" t="n">
        <f aca="false">'Profiles 8760'!A5216</f>
        <v>5214</v>
      </c>
      <c r="B5227" s="0" t="n">
        <f aca="false">'Profiles 8760'!B5216</f>
        <v>8</v>
      </c>
      <c r="C5227" s="0" t="n">
        <f aca="false">'Profiles 8760'!E5216</f>
        <v>0</v>
      </c>
      <c r="D5227" s="0" t="n">
        <f aca="false">'Profiles 8760'!F5216</f>
        <v>0</v>
      </c>
      <c r="E5227" s="0" t="n">
        <f aca="false">'Profiles 8760'!G5216</f>
        <v>0.506908</v>
      </c>
      <c r="F5227" s="0" t="n">
        <f aca="false">D5227*Assumptions!$C$11*$B$7+E5227*Assumptions!$C$12*$B$8</f>
        <v>20.7325372</v>
      </c>
      <c r="G5227" s="0" t="n">
        <f aca="false">C5227*Assumptions!$C$15</f>
        <v>0</v>
      </c>
      <c r="H5227" s="0" t="n">
        <f aca="false">MIN(F5227,G5227)</f>
        <v>0</v>
      </c>
      <c r="I5227" s="0" t="n">
        <f aca="false">IF(C5227=1,MIN(G5227-H5227,Assumptions!$C$13,P5226),0)</f>
        <v>0</v>
      </c>
      <c r="J5227" s="0" t="n">
        <f aca="false">H5227+I5227</f>
        <v>0</v>
      </c>
      <c r="K5227" s="0" t="n">
        <f aca="false">MIN(IF(C5227=1,F5227-H5227,F5227),Assumptions!$C$13,MAX(0,($B$5-P5226)/$B$6))</f>
        <v>20.7325372</v>
      </c>
      <c r="L5227" s="0" t="n">
        <f aca="false">IF(C5227=1,0,MIN(F5227-K5227,Assumptions!$C$15,MAX(0,$B$10-O5226-M5227)))</f>
        <v>0</v>
      </c>
      <c r="M5227" s="0" t="n">
        <f aca="false">'Profiles 8760'!H5216</f>
        <v>118400</v>
      </c>
      <c r="N5227" s="0" t="n">
        <f aca="false">J5227+L5227</f>
        <v>0</v>
      </c>
      <c r="O5227" s="0" t="n">
        <f aca="false">O5226+N5227</f>
        <v>489781.769838118</v>
      </c>
      <c r="P5227" s="0" t="n">
        <f aca="false">MIN($B$5,P5226+K5227*$B$6-I5227)</f>
        <v>451.69306216548</v>
      </c>
      <c r="Q5227" s="0" t="n">
        <f aca="false">MAX(0,F5227-H5227-K5227-L5227)</f>
        <v>0</v>
      </c>
    </row>
    <row r="5228" customFormat="false" ht="15" hidden="false" customHeight="false" outlineLevel="0" collapsed="false">
      <c r="A5228" s="0" t="n">
        <f aca="false">'Profiles 8760'!A5217</f>
        <v>5215</v>
      </c>
      <c r="B5228" s="0" t="n">
        <f aca="false">'Profiles 8760'!B5217</f>
        <v>8</v>
      </c>
      <c r="C5228" s="0" t="n">
        <f aca="false">'Profiles 8760'!E5217</f>
        <v>0</v>
      </c>
      <c r="D5228" s="0" t="n">
        <f aca="false">'Profiles 8760'!F5217</f>
        <v>0.04247</v>
      </c>
      <c r="E5228" s="0" t="n">
        <f aca="false">'Profiles 8760'!G5217</f>
        <v>0.434776</v>
      </c>
      <c r="F5228" s="0" t="n">
        <f aca="false">D5228*Assumptions!$C$11*$B$7+E5228*Assumptions!$C$12*$B$8</f>
        <v>30.0476744</v>
      </c>
      <c r="G5228" s="0" t="n">
        <f aca="false">C5228*Assumptions!$C$15</f>
        <v>0</v>
      </c>
      <c r="H5228" s="0" t="n">
        <f aca="false">MIN(F5228,G5228)</f>
        <v>0</v>
      </c>
      <c r="I5228" s="0" t="n">
        <f aca="false">IF(C5228=1,MIN(G5228-H5228,Assumptions!$C$13,P5227),0)</f>
        <v>0</v>
      </c>
      <c r="J5228" s="0" t="n">
        <f aca="false">H5228+I5228</f>
        <v>0</v>
      </c>
      <c r="K5228" s="0" t="n">
        <f aca="false">MIN(IF(C5228=1,F5228-H5228,F5228),Assumptions!$C$13,MAX(0,($B$5-P5227)/$B$6))</f>
        <v>30.0476744</v>
      </c>
      <c r="L5228" s="0" t="n">
        <f aca="false">IF(C5228=1,0,MIN(F5228-K5228,Assumptions!$C$15,MAX(0,$B$10-O5227-M5228)))</f>
        <v>0</v>
      </c>
      <c r="M5228" s="0" t="n">
        <f aca="false">'Profiles 8760'!H5217</f>
        <v>118400</v>
      </c>
      <c r="N5228" s="0" t="n">
        <f aca="false">J5228+L5228</f>
        <v>0</v>
      </c>
      <c r="O5228" s="0" t="n">
        <f aca="false">O5227+N5228</f>
        <v>489781.769838118</v>
      </c>
      <c r="P5228" s="0" t="n">
        <f aca="false">MIN($B$5,P5227+K5228*$B$6-I5228)</f>
        <v>477.7383863354</v>
      </c>
      <c r="Q5228" s="0" t="n">
        <f aca="false">MAX(0,F5228-H5228-K5228-L5228)</f>
        <v>0</v>
      </c>
    </row>
    <row r="5229" customFormat="false" ht="15" hidden="false" customHeight="false" outlineLevel="0" collapsed="false">
      <c r="A5229" s="0" t="n">
        <f aca="false">'Profiles 8760'!A5218</f>
        <v>5216</v>
      </c>
      <c r="B5229" s="0" t="n">
        <f aca="false">'Profiles 8760'!B5218</f>
        <v>8</v>
      </c>
      <c r="C5229" s="0" t="n">
        <f aca="false">'Profiles 8760'!E5218</f>
        <v>1</v>
      </c>
      <c r="D5229" s="0" t="n">
        <f aca="false">'Profiles 8760'!F5218</f>
        <v>0.200925</v>
      </c>
      <c r="E5229" s="0" t="n">
        <f aca="false">'Profiles 8760'!G5218</f>
        <v>0.404236</v>
      </c>
      <c r="F5229" s="0" t="n">
        <f aca="false">D5229*Assumptions!$C$11*$B$7+E5229*Assumptions!$C$12*$B$8</f>
        <v>74.5603924</v>
      </c>
      <c r="G5229" s="0" t="n">
        <f aca="false">C5229*Assumptions!$C$15</f>
        <v>200</v>
      </c>
      <c r="H5229" s="0" t="n">
        <f aca="false">MIN(F5229,G5229)</f>
        <v>74.5603924</v>
      </c>
      <c r="I5229" s="0" t="n">
        <f aca="false">IF(C5229=1,MIN(G5229-H5229,Assumptions!$C$13,P5228),0)</f>
        <v>125.4396076</v>
      </c>
      <c r="J5229" s="0" t="n">
        <f aca="false">H5229+I5229</f>
        <v>200</v>
      </c>
      <c r="K5229" s="0" t="n">
        <f aca="false">MIN(IF(C5229=1,F5229-H5229,F5229),Assumptions!$C$13,MAX(0,($B$5-P5228)/$B$6))</f>
        <v>0</v>
      </c>
      <c r="L5229" s="0" t="n">
        <f aca="false">IF(C5229=1,0,MIN(F5229-K5229,Assumptions!$C$15,MAX(0,$B$10-O5228-M5229)))</f>
        <v>0</v>
      </c>
      <c r="M5229" s="0" t="n">
        <f aca="false">'Profiles 8760'!H5218</f>
        <v>118200</v>
      </c>
      <c r="N5229" s="0" t="n">
        <f aca="false">J5229+L5229</f>
        <v>200</v>
      </c>
      <c r="O5229" s="0" t="n">
        <f aca="false">O5228+N5229</f>
        <v>489981.769838118</v>
      </c>
      <c r="P5229" s="0" t="n">
        <f aca="false">MIN($B$5,P5228+K5229*$B$6-I5229)</f>
        <v>352.2987787354</v>
      </c>
      <c r="Q5229" s="0" t="n">
        <f aca="false">MAX(0,F5229-H5229-K5229-L5229)</f>
        <v>0</v>
      </c>
    </row>
    <row r="5230" customFormat="false" ht="15" hidden="false" customHeight="false" outlineLevel="0" collapsed="false">
      <c r="A5230" s="0" t="n">
        <f aca="false">'Profiles 8760'!A5219</f>
        <v>5217</v>
      </c>
      <c r="B5230" s="0" t="n">
        <f aca="false">'Profiles 8760'!B5219</f>
        <v>8</v>
      </c>
      <c r="C5230" s="0" t="n">
        <f aca="false">'Profiles 8760'!E5219</f>
        <v>1</v>
      </c>
      <c r="D5230" s="0" t="n">
        <f aca="false">'Profiles 8760'!F5219</f>
        <v>0.38689</v>
      </c>
      <c r="E5230" s="0" t="n">
        <f aca="false">'Profiles 8760'!G5219</f>
        <v>0.424179</v>
      </c>
      <c r="F5230" s="0" t="n">
        <f aca="false">D5230*Assumptions!$C$11*$B$7+E5230*Assumptions!$C$12*$B$8</f>
        <v>129.0827531</v>
      </c>
      <c r="G5230" s="0" t="n">
        <f aca="false">C5230*Assumptions!$C$15</f>
        <v>200</v>
      </c>
      <c r="H5230" s="0" t="n">
        <f aca="false">MIN(F5230,G5230)</f>
        <v>129.0827531</v>
      </c>
      <c r="I5230" s="0" t="n">
        <f aca="false">IF(C5230=1,MIN(G5230-H5230,Assumptions!$C$13,P5229),0)</f>
        <v>70.9172469</v>
      </c>
      <c r="J5230" s="0" t="n">
        <f aca="false">H5230+I5230</f>
        <v>200</v>
      </c>
      <c r="K5230" s="0" t="n">
        <f aca="false">MIN(IF(C5230=1,F5230-H5230,F5230),Assumptions!$C$13,MAX(0,($B$5-P5229)/$B$6))</f>
        <v>0</v>
      </c>
      <c r="L5230" s="0" t="n">
        <f aca="false">IF(C5230=1,0,MIN(F5230-K5230,Assumptions!$C$15,MAX(0,$B$10-O5229-M5230)))</f>
        <v>0</v>
      </c>
      <c r="M5230" s="0" t="n">
        <f aca="false">'Profiles 8760'!H5219</f>
        <v>118000</v>
      </c>
      <c r="N5230" s="0" t="n">
        <f aca="false">J5230+L5230</f>
        <v>200</v>
      </c>
      <c r="O5230" s="0" t="n">
        <f aca="false">O5229+N5230</f>
        <v>490181.769838118</v>
      </c>
      <c r="P5230" s="0" t="n">
        <f aca="false">MIN($B$5,P5229+K5230*$B$6-I5230)</f>
        <v>281.3815318354</v>
      </c>
      <c r="Q5230" s="0" t="n">
        <f aca="false">MAX(0,F5230-H5230-K5230-L5230)</f>
        <v>0</v>
      </c>
    </row>
    <row r="5231" customFormat="false" ht="15" hidden="false" customHeight="false" outlineLevel="0" collapsed="false">
      <c r="A5231" s="0" t="n">
        <f aca="false">'Profiles 8760'!A5220</f>
        <v>5218</v>
      </c>
      <c r="B5231" s="0" t="n">
        <f aca="false">'Profiles 8760'!B5220</f>
        <v>8</v>
      </c>
      <c r="C5231" s="0" t="n">
        <f aca="false">'Profiles 8760'!E5220</f>
        <v>0</v>
      </c>
      <c r="D5231" s="0" t="n">
        <f aca="false">'Profiles 8760'!F5220</f>
        <v>0.565976</v>
      </c>
      <c r="E5231" s="0" t="n">
        <f aca="false">'Profiles 8760'!G5220</f>
        <v>0.478677</v>
      </c>
      <c r="F5231" s="0" t="n">
        <f aca="false">D5231*Assumptions!$C$11*$B$7+E5231*Assumptions!$C$12*$B$8</f>
        <v>183.0317581</v>
      </c>
      <c r="G5231" s="0" t="n">
        <f aca="false">C5231*Assumptions!$C$15</f>
        <v>0</v>
      </c>
      <c r="H5231" s="0" t="n">
        <f aca="false">MIN(F5231,G5231)</f>
        <v>0</v>
      </c>
      <c r="I5231" s="0" t="n">
        <f aca="false">IF(C5231=1,MIN(G5231-H5231,Assumptions!$C$13,P5230),0)</f>
        <v>0</v>
      </c>
      <c r="J5231" s="0" t="n">
        <f aca="false">H5231+I5231</f>
        <v>0</v>
      </c>
      <c r="K5231" s="0" t="n">
        <f aca="false">MIN(IF(C5231=1,F5231-H5231,F5231),Assumptions!$C$13,MAX(0,($B$5-P5230)/$B$6))</f>
        <v>180</v>
      </c>
      <c r="L5231" s="0" t="n">
        <f aca="false">IF(C5231=1,0,MIN(F5231-K5231,Assumptions!$C$15,MAX(0,$B$10-O5230-M5231)))</f>
        <v>3.03175810000002</v>
      </c>
      <c r="M5231" s="0" t="n">
        <f aca="false">'Profiles 8760'!H5220</f>
        <v>118000</v>
      </c>
      <c r="N5231" s="0" t="n">
        <f aca="false">J5231+L5231</f>
        <v>3.03175810000002</v>
      </c>
      <c r="O5231" s="0" t="n">
        <f aca="false">O5230+N5231</f>
        <v>490184.801596218</v>
      </c>
      <c r="P5231" s="0" t="n">
        <f aca="false">MIN($B$5,P5230+K5231*$B$6-I5231)</f>
        <v>437.4055318354</v>
      </c>
      <c r="Q5231" s="0" t="n">
        <f aca="false">MAX(0,F5231-H5231-K5231-L5231)</f>
        <v>0</v>
      </c>
    </row>
    <row r="5232" customFormat="false" ht="15" hidden="false" customHeight="false" outlineLevel="0" collapsed="false">
      <c r="A5232" s="0" t="n">
        <f aca="false">'Profiles 8760'!A5221</f>
        <v>5219</v>
      </c>
      <c r="B5232" s="0" t="n">
        <f aca="false">'Profiles 8760'!B5221</f>
        <v>8</v>
      </c>
      <c r="C5232" s="0" t="n">
        <f aca="false">'Profiles 8760'!E5221</f>
        <v>0</v>
      </c>
      <c r="D5232" s="0" t="n">
        <f aca="false">'Profiles 8760'!F5221</f>
        <v>0.712991</v>
      </c>
      <c r="E5232" s="0" t="n">
        <f aca="false">'Profiles 8760'!G5221</f>
        <v>0.469792</v>
      </c>
      <c r="F5232" s="0" t="n">
        <f aca="false">D5232*Assumptions!$C$11*$B$7+E5232*Assumptions!$C$12*$B$8</f>
        <v>225.1262936</v>
      </c>
      <c r="G5232" s="0" t="n">
        <f aca="false">C5232*Assumptions!$C$15</f>
        <v>0</v>
      </c>
      <c r="H5232" s="0" t="n">
        <f aca="false">MIN(F5232,G5232)</f>
        <v>0</v>
      </c>
      <c r="I5232" s="0" t="n">
        <f aca="false">IF(C5232=1,MIN(G5232-H5232,Assumptions!$C$13,P5231),0)</f>
        <v>0</v>
      </c>
      <c r="J5232" s="0" t="n">
        <f aca="false">H5232+I5232</f>
        <v>0</v>
      </c>
      <c r="K5232" s="0" t="n">
        <f aca="false">MIN(IF(C5232=1,F5232-H5232,F5232),Assumptions!$C$13,MAX(0,($B$5-P5231)/$B$6))</f>
        <v>84.6844348922474</v>
      </c>
      <c r="L5232" s="0" t="n">
        <f aca="false">IF(C5232=1,0,MIN(F5232-K5232,Assumptions!$C$15,MAX(0,$B$10-O5231-M5232)))</f>
        <v>140.441858707753</v>
      </c>
      <c r="M5232" s="0" t="n">
        <f aca="false">'Profiles 8760'!H5221</f>
        <v>118000</v>
      </c>
      <c r="N5232" s="0" t="n">
        <f aca="false">J5232+L5232</f>
        <v>140.441858707753</v>
      </c>
      <c r="O5232" s="0" t="n">
        <f aca="false">O5231+N5232</f>
        <v>490325.243454925</v>
      </c>
      <c r="P5232" s="0" t="n">
        <f aca="false">MIN($B$5,P5231+K5232*$B$6-I5232)</f>
        <v>510.81</v>
      </c>
      <c r="Q5232" s="0" t="n">
        <f aca="false">MAX(0,F5232-H5232-K5232-L5232)</f>
        <v>0</v>
      </c>
    </row>
    <row r="5233" customFormat="false" ht="15" hidden="false" customHeight="false" outlineLevel="0" collapsed="false">
      <c r="A5233" s="0" t="n">
        <f aca="false">'Profiles 8760'!A5222</f>
        <v>5220</v>
      </c>
      <c r="B5233" s="0" t="n">
        <f aca="false">'Profiles 8760'!B5222</f>
        <v>8</v>
      </c>
      <c r="C5233" s="0" t="n">
        <f aca="false">'Profiles 8760'!E5222</f>
        <v>0</v>
      </c>
      <c r="D5233" s="0" t="n">
        <f aca="false">'Profiles 8760'!F5222</f>
        <v>0.809106</v>
      </c>
      <c r="E5233" s="0" t="n">
        <f aca="false">'Profiles 8760'!G5222</f>
        <v>0.471373</v>
      </c>
      <c r="F5233" s="0" t="n">
        <f aca="false">D5233*Assumptions!$C$11*$B$7+E5233*Assumptions!$C$12*$B$8</f>
        <v>252.9489685</v>
      </c>
      <c r="G5233" s="0" t="n">
        <f aca="false">C5233*Assumptions!$C$15</f>
        <v>0</v>
      </c>
      <c r="H5233" s="0" t="n">
        <f aca="false">MIN(F5233,G5233)</f>
        <v>0</v>
      </c>
      <c r="I5233" s="0" t="n">
        <f aca="false">IF(C5233=1,MIN(G5233-H5233,Assumptions!$C$13,P5232),0)</f>
        <v>0</v>
      </c>
      <c r="J5233" s="0" t="n">
        <f aca="false">H5233+I5233</f>
        <v>0</v>
      </c>
      <c r="K5233" s="0" t="n">
        <f aca="false">MIN(IF(C5233=1,F5233-H5233,F5233),Assumptions!$C$13,MAX(0,($B$5-P5232)/$B$6))</f>
        <v>0</v>
      </c>
      <c r="L5233" s="0" t="n">
        <f aca="false">IF(C5233=1,0,MIN(F5233-K5233,Assumptions!$C$15,MAX(0,$B$10-O5232-M5233)))</f>
        <v>200</v>
      </c>
      <c r="M5233" s="0" t="n">
        <f aca="false">'Profiles 8760'!H5222</f>
        <v>118000</v>
      </c>
      <c r="N5233" s="0" t="n">
        <f aca="false">J5233+L5233</f>
        <v>200</v>
      </c>
      <c r="O5233" s="0" t="n">
        <f aca="false">O5232+N5233</f>
        <v>490525.243454925</v>
      </c>
      <c r="P5233" s="0" t="n">
        <f aca="false">MIN($B$5,P5232+K5233*$B$6-I5233)</f>
        <v>510.81</v>
      </c>
      <c r="Q5233" s="0" t="n">
        <f aca="false">MAX(0,F5233-H5233-K5233-L5233)</f>
        <v>52.9489685</v>
      </c>
    </row>
    <row r="5234" customFormat="false" ht="15" hidden="false" customHeight="false" outlineLevel="0" collapsed="false">
      <c r="A5234" s="0" t="n">
        <f aca="false">'Profiles 8760'!A5223</f>
        <v>5221</v>
      </c>
      <c r="B5234" s="0" t="n">
        <f aca="false">'Profiles 8760'!B5223</f>
        <v>8</v>
      </c>
      <c r="C5234" s="0" t="n">
        <f aca="false">'Profiles 8760'!E5223</f>
        <v>0</v>
      </c>
      <c r="D5234" s="0" t="n">
        <f aca="false">'Profiles 8760'!F5223</f>
        <v>0.842493</v>
      </c>
      <c r="E5234" s="0" t="n">
        <f aca="false">'Profiles 8760'!G5223</f>
        <v>0.521425</v>
      </c>
      <c r="F5234" s="0" t="n">
        <f aca="false">D5234*Assumptions!$C$11*$B$7+E5234*Assumptions!$C$12*$B$8</f>
        <v>264.6382609</v>
      </c>
      <c r="G5234" s="0" t="n">
        <f aca="false">C5234*Assumptions!$C$15</f>
        <v>0</v>
      </c>
      <c r="H5234" s="0" t="n">
        <f aca="false">MIN(F5234,G5234)</f>
        <v>0</v>
      </c>
      <c r="I5234" s="0" t="n">
        <f aca="false">IF(C5234=1,MIN(G5234-H5234,Assumptions!$C$13,P5233),0)</f>
        <v>0</v>
      </c>
      <c r="J5234" s="0" t="n">
        <f aca="false">H5234+I5234</f>
        <v>0</v>
      </c>
      <c r="K5234" s="0" t="n">
        <f aca="false">MIN(IF(C5234=1,F5234-H5234,F5234),Assumptions!$C$13,MAX(0,($B$5-P5233)/$B$6))</f>
        <v>0</v>
      </c>
      <c r="L5234" s="0" t="n">
        <f aca="false">IF(C5234=1,0,MIN(F5234-K5234,Assumptions!$C$15,MAX(0,$B$10-O5233-M5234)))</f>
        <v>200</v>
      </c>
      <c r="M5234" s="0" t="n">
        <f aca="false">'Profiles 8760'!H5223</f>
        <v>118000</v>
      </c>
      <c r="N5234" s="0" t="n">
        <f aca="false">J5234+L5234</f>
        <v>200</v>
      </c>
      <c r="O5234" s="0" t="n">
        <f aca="false">O5233+N5234</f>
        <v>490725.243454925</v>
      </c>
      <c r="P5234" s="0" t="n">
        <f aca="false">MIN($B$5,P5233+K5234*$B$6-I5234)</f>
        <v>510.81</v>
      </c>
      <c r="Q5234" s="0" t="n">
        <f aca="false">MAX(0,F5234-H5234-K5234-L5234)</f>
        <v>64.6382609</v>
      </c>
    </row>
    <row r="5235" customFormat="false" ht="15" hidden="false" customHeight="false" outlineLevel="0" collapsed="false">
      <c r="A5235" s="0" t="n">
        <f aca="false">'Profiles 8760'!A5224</f>
        <v>5222</v>
      </c>
      <c r="B5235" s="0" t="n">
        <f aca="false">'Profiles 8760'!B5224</f>
        <v>8</v>
      </c>
      <c r="C5235" s="0" t="n">
        <f aca="false">'Profiles 8760'!E5224</f>
        <v>0</v>
      </c>
      <c r="D5235" s="0" t="n">
        <f aca="false">'Profiles 8760'!F5224</f>
        <v>0.809106</v>
      </c>
      <c r="E5235" s="0" t="n">
        <f aca="false">'Profiles 8760'!G5224</f>
        <v>0.724177</v>
      </c>
      <c r="F5235" s="0" t="n">
        <f aca="false">D5235*Assumptions!$C$11*$B$7+E5235*Assumptions!$C$12*$B$8</f>
        <v>263.2886521</v>
      </c>
      <c r="G5235" s="0" t="n">
        <f aca="false">C5235*Assumptions!$C$15</f>
        <v>0</v>
      </c>
      <c r="H5235" s="0" t="n">
        <f aca="false">MIN(F5235,G5235)</f>
        <v>0</v>
      </c>
      <c r="I5235" s="0" t="n">
        <f aca="false">IF(C5235=1,MIN(G5235-H5235,Assumptions!$C$13,P5234),0)</f>
        <v>0</v>
      </c>
      <c r="J5235" s="0" t="n">
        <f aca="false">H5235+I5235</f>
        <v>0</v>
      </c>
      <c r="K5235" s="0" t="n">
        <f aca="false">MIN(IF(C5235=1,F5235-H5235,F5235),Assumptions!$C$13,MAX(0,($B$5-P5234)/$B$6))</f>
        <v>0</v>
      </c>
      <c r="L5235" s="0" t="n">
        <f aca="false">IF(C5235=1,0,MIN(F5235-K5235,Assumptions!$C$15,MAX(0,$B$10-O5234-M5235)))</f>
        <v>200</v>
      </c>
      <c r="M5235" s="0" t="n">
        <f aca="false">'Profiles 8760'!H5224</f>
        <v>118000</v>
      </c>
      <c r="N5235" s="0" t="n">
        <f aca="false">J5235+L5235</f>
        <v>200</v>
      </c>
      <c r="O5235" s="0" t="n">
        <f aca="false">O5234+N5235</f>
        <v>490925.243454925</v>
      </c>
      <c r="P5235" s="0" t="n">
        <f aca="false">MIN($B$5,P5234+K5235*$B$6-I5235)</f>
        <v>510.81</v>
      </c>
      <c r="Q5235" s="0" t="n">
        <f aca="false">MAX(0,F5235-H5235-K5235-L5235)</f>
        <v>63.2886521</v>
      </c>
    </row>
    <row r="5236" customFormat="false" ht="15" hidden="false" customHeight="false" outlineLevel="0" collapsed="false">
      <c r="A5236" s="0" t="n">
        <f aca="false">'Profiles 8760'!A5225</f>
        <v>5223</v>
      </c>
      <c r="B5236" s="0" t="n">
        <f aca="false">'Profiles 8760'!B5225</f>
        <v>8</v>
      </c>
      <c r="C5236" s="0" t="n">
        <f aca="false">'Profiles 8760'!E5225</f>
        <v>0</v>
      </c>
      <c r="D5236" s="0" t="n">
        <f aca="false">'Profiles 8760'!F5225</f>
        <v>0.712991</v>
      </c>
      <c r="E5236" s="0" t="n">
        <f aca="false">'Profiles 8760'!G5225</f>
        <v>0.730951</v>
      </c>
      <c r="F5236" s="0" t="n">
        <f aca="false">D5236*Assumptions!$C$11*$B$7+E5236*Assumptions!$C$12*$B$8</f>
        <v>235.8076967</v>
      </c>
      <c r="G5236" s="0" t="n">
        <f aca="false">C5236*Assumptions!$C$15</f>
        <v>0</v>
      </c>
      <c r="H5236" s="0" t="n">
        <f aca="false">MIN(F5236,G5236)</f>
        <v>0</v>
      </c>
      <c r="I5236" s="0" t="n">
        <f aca="false">IF(C5236=1,MIN(G5236-H5236,Assumptions!$C$13,P5235),0)</f>
        <v>0</v>
      </c>
      <c r="J5236" s="0" t="n">
        <f aca="false">H5236+I5236</f>
        <v>0</v>
      </c>
      <c r="K5236" s="0" t="n">
        <f aca="false">MIN(IF(C5236=1,F5236-H5236,F5236),Assumptions!$C$13,MAX(0,($B$5-P5235)/$B$6))</f>
        <v>0</v>
      </c>
      <c r="L5236" s="0" t="n">
        <f aca="false">IF(C5236=1,0,MIN(F5236-K5236,Assumptions!$C$15,MAX(0,$B$10-O5235-M5236)))</f>
        <v>200</v>
      </c>
      <c r="M5236" s="0" t="n">
        <f aca="false">'Profiles 8760'!H5225</f>
        <v>118000</v>
      </c>
      <c r="N5236" s="0" t="n">
        <f aca="false">J5236+L5236</f>
        <v>200</v>
      </c>
      <c r="O5236" s="0" t="n">
        <f aca="false">O5235+N5236</f>
        <v>491125.243454925</v>
      </c>
      <c r="P5236" s="0" t="n">
        <f aca="false">MIN($B$5,P5235+K5236*$B$6-I5236)</f>
        <v>510.81</v>
      </c>
      <c r="Q5236" s="0" t="n">
        <f aca="false">MAX(0,F5236-H5236-K5236-L5236)</f>
        <v>35.8076967</v>
      </c>
    </row>
    <row r="5237" customFormat="false" ht="15" hidden="false" customHeight="false" outlineLevel="0" collapsed="false">
      <c r="A5237" s="0" t="n">
        <f aca="false">'Profiles 8760'!A5226</f>
        <v>5224</v>
      </c>
      <c r="B5237" s="0" t="n">
        <f aca="false">'Profiles 8760'!B5226</f>
        <v>8</v>
      </c>
      <c r="C5237" s="0" t="n">
        <f aca="false">'Profiles 8760'!E5226</f>
        <v>0</v>
      </c>
      <c r="D5237" s="0" t="n">
        <f aca="false">'Profiles 8760'!F5226</f>
        <v>0.565976</v>
      </c>
      <c r="E5237" s="0" t="n">
        <f aca="false">'Profiles 8760'!G5226</f>
        <v>0.430361</v>
      </c>
      <c r="F5237" s="0" t="n">
        <f aca="false">D5237*Assumptions!$C$11*$B$7+E5237*Assumptions!$C$12*$B$8</f>
        <v>181.0556337</v>
      </c>
      <c r="G5237" s="0" t="n">
        <f aca="false">C5237*Assumptions!$C$15</f>
        <v>0</v>
      </c>
      <c r="H5237" s="0" t="n">
        <f aca="false">MIN(F5237,G5237)</f>
        <v>0</v>
      </c>
      <c r="I5237" s="0" t="n">
        <f aca="false">IF(C5237=1,MIN(G5237-H5237,Assumptions!$C$13,P5236),0)</f>
        <v>0</v>
      </c>
      <c r="J5237" s="0" t="n">
        <f aca="false">H5237+I5237</f>
        <v>0</v>
      </c>
      <c r="K5237" s="0" t="n">
        <f aca="false">MIN(IF(C5237=1,F5237-H5237,F5237),Assumptions!$C$13,MAX(0,($B$5-P5236)/$B$6))</f>
        <v>0</v>
      </c>
      <c r="L5237" s="0" t="n">
        <f aca="false">IF(C5237=1,0,MIN(F5237-K5237,Assumptions!$C$15,MAX(0,$B$10-O5236-M5237)))</f>
        <v>181.0556337</v>
      </c>
      <c r="M5237" s="0" t="n">
        <f aca="false">'Profiles 8760'!H5226</f>
        <v>118000</v>
      </c>
      <c r="N5237" s="0" t="n">
        <f aca="false">J5237+L5237</f>
        <v>181.0556337</v>
      </c>
      <c r="O5237" s="0" t="n">
        <f aca="false">O5236+N5237</f>
        <v>491306.299088625</v>
      </c>
      <c r="P5237" s="0" t="n">
        <f aca="false">MIN($B$5,P5236+K5237*$B$6-I5237)</f>
        <v>510.81</v>
      </c>
      <c r="Q5237" s="0" t="n">
        <f aca="false">MAX(0,F5237-H5237-K5237-L5237)</f>
        <v>0</v>
      </c>
    </row>
    <row r="5238" customFormat="false" ht="15" hidden="false" customHeight="false" outlineLevel="0" collapsed="false">
      <c r="A5238" s="0" t="n">
        <f aca="false">'Profiles 8760'!A5227</f>
        <v>5225</v>
      </c>
      <c r="B5238" s="0" t="n">
        <f aca="false">'Profiles 8760'!B5227</f>
        <v>8</v>
      </c>
      <c r="C5238" s="0" t="n">
        <f aca="false">'Profiles 8760'!E5227</f>
        <v>0</v>
      </c>
      <c r="D5238" s="0" t="n">
        <f aca="false">'Profiles 8760'!F5227</f>
        <v>0.38689</v>
      </c>
      <c r="E5238" s="0" t="n">
        <f aca="false">'Profiles 8760'!G5227</f>
        <v>0.342686</v>
      </c>
      <c r="F5238" s="0" t="n">
        <f aca="false">D5238*Assumptions!$C$11*$B$7+E5238*Assumptions!$C$12*$B$8</f>
        <v>125.7496894</v>
      </c>
      <c r="G5238" s="0" t="n">
        <f aca="false">C5238*Assumptions!$C$15</f>
        <v>0</v>
      </c>
      <c r="H5238" s="0" t="n">
        <f aca="false">MIN(F5238,G5238)</f>
        <v>0</v>
      </c>
      <c r="I5238" s="0" t="n">
        <f aca="false">IF(C5238=1,MIN(G5238-H5238,Assumptions!$C$13,P5237),0)</f>
        <v>0</v>
      </c>
      <c r="J5238" s="0" t="n">
        <f aca="false">H5238+I5238</f>
        <v>0</v>
      </c>
      <c r="K5238" s="0" t="n">
        <f aca="false">MIN(IF(C5238=1,F5238-H5238,F5238),Assumptions!$C$13,MAX(0,($B$5-P5237)/$B$6))</f>
        <v>0</v>
      </c>
      <c r="L5238" s="0" t="n">
        <f aca="false">IF(C5238=1,0,MIN(F5238-K5238,Assumptions!$C$15,MAX(0,$B$10-O5237-M5238)))</f>
        <v>125.7496894</v>
      </c>
      <c r="M5238" s="0" t="n">
        <f aca="false">'Profiles 8760'!H5227</f>
        <v>118000</v>
      </c>
      <c r="N5238" s="0" t="n">
        <f aca="false">J5238+L5238</f>
        <v>125.7496894</v>
      </c>
      <c r="O5238" s="0" t="n">
        <f aca="false">O5237+N5238</f>
        <v>491432.048778025</v>
      </c>
      <c r="P5238" s="0" t="n">
        <f aca="false">MIN($B$5,P5237+K5238*$B$6-I5238)</f>
        <v>510.81</v>
      </c>
      <c r="Q5238" s="0" t="n">
        <f aca="false">MAX(0,F5238-H5238-K5238-L5238)</f>
        <v>0</v>
      </c>
    </row>
    <row r="5239" customFormat="false" ht="15" hidden="false" customHeight="false" outlineLevel="0" collapsed="false">
      <c r="A5239" s="0" t="n">
        <f aca="false">'Profiles 8760'!A5228</f>
        <v>5226</v>
      </c>
      <c r="B5239" s="0" t="n">
        <f aca="false">'Profiles 8760'!B5228</f>
        <v>8</v>
      </c>
      <c r="C5239" s="0" t="n">
        <f aca="false">'Profiles 8760'!E5228</f>
        <v>0</v>
      </c>
      <c r="D5239" s="0" t="n">
        <f aca="false">'Profiles 8760'!F5228</f>
        <v>0.200925</v>
      </c>
      <c r="E5239" s="0" t="n">
        <f aca="false">'Profiles 8760'!G5228</f>
        <v>0.393248</v>
      </c>
      <c r="F5239" s="0" t="n">
        <f aca="false">D5239*Assumptions!$C$11*$B$7+E5239*Assumptions!$C$12*$B$8</f>
        <v>74.1109832</v>
      </c>
      <c r="G5239" s="0" t="n">
        <f aca="false">C5239*Assumptions!$C$15</f>
        <v>0</v>
      </c>
      <c r="H5239" s="0" t="n">
        <f aca="false">MIN(F5239,G5239)</f>
        <v>0</v>
      </c>
      <c r="I5239" s="0" t="n">
        <f aca="false">IF(C5239=1,MIN(G5239-H5239,Assumptions!$C$13,P5238),0)</f>
        <v>0</v>
      </c>
      <c r="J5239" s="0" t="n">
        <f aca="false">H5239+I5239</f>
        <v>0</v>
      </c>
      <c r="K5239" s="0" t="n">
        <f aca="false">MIN(IF(C5239=1,F5239-H5239,F5239),Assumptions!$C$13,MAX(0,($B$5-P5238)/$B$6))</f>
        <v>0</v>
      </c>
      <c r="L5239" s="0" t="n">
        <f aca="false">IF(C5239=1,0,MIN(F5239-K5239,Assumptions!$C$15,MAX(0,$B$10-O5238-M5239)))</f>
        <v>74.1109832</v>
      </c>
      <c r="M5239" s="0" t="n">
        <f aca="false">'Profiles 8760'!H5228</f>
        <v>118000</v>
      </c>
      <c r="N5239" s="0" t="n">
        <f aca="false">J5239+L5239</f>
        <v>74.1109832</v>
      </c>
      <c r="O5239" s="0" t="n">
        <f aca="false">O5238+N5239</f>
        <v>491506.159761225</v>
      </c>
      <c r="P5239" s="0" t="n">
        <f aca="false">MIN($B$5,P5238+K5239*$B$6-I5239)</f>
        <v>510.81</v>
      </c>
      <c r="Q5239" s="0" t="n">
        <f aca="false">MAX(0,F5239-H5239-K5239-L5239)</f>
        <v>0</v>
      </c>
    </row>
    <row r="5240" customFormat="false" ht="15" hidden="false" customHeight="false" outlineLevel="0" collapsed="false">
      <c r="A5240" s="0" t="n">
        <f aca="false">'Profiles 8760'!A5229</f>
        <v>5227</v>
      </c>
      <c r="B5240" s="0" t="n">
        <f aca="false">'Profiles 8760'!B5229</f>
        <v>8</v>
      </c>
      <c r="C5240" s="0" t="n">
        <f aca="false">'Profiles 8760'!E5229</f>
        <v>0</v>
      </c>
      <c r="D5240" s="0" t="n">
        <f aca="false">'Profiles 8760'!F5229</f>
        <v>0.04247</v>
      </c>
      <c r="E5240" s="0" t="n">
        <f aca="false">'Profiles 8760'!G5229</f>
        <v>0.520356</v>
      </c>
      <c r="F5240" s="0" t="n">
        <f aca="false">D5240*Assumptions!$C$11*$B$7+E5240*Assumptions!$C$12*$B$8</f>
        <v>33.5478964</v>
      </c>
      <c r="G5240" s="0" t="n">
        <f aca="false">C5240*Assumptions!$C$15</f>
        <v>0</v>
      </c>
      <c r="H5240" s="0" t="n">
        <f aca="false">MIN(F5240,G5240)</f>
        <v>0</v>
      </c>
      <c r="I5240" s="0" t="n">
        <f aca="false">IF(C5240=1,MIN(G5240-H5240,Assumptions!$C$13,P5239),0)</f>
        <v>0</v>
      </c>
      <c r="J5240" s="0" t="n">
        <f aca="false">H5240+I5240</f>
        <v>0</v>
      </c>
      <c r="K5240" s="0" t="n">
        <f aca="false">MIN(IF(C5240=1,F5240-H5240,F5240),Assumptions!$C$13,MAX(0,($B$5-P5239)/$B$6))</f>
        <v>0</v>
      </c>
      <c r="L5240" s="0" t="n">
        <f aca="false">IF(C5240=1,0,MIN(F5240-K5240,Assumptions!$C$15,MAX(0,$B$10-O5239-M5240)))</f>
        <v>33.5478964</v>
      </c>
      <c r="M5240" s="0" t="n">
        <f aca="false">'Profiles 8760'!H5229</f>
        <v>118000</v>
      </c>
      <c r="N5240" s="0" t="n">
        <f aca="false">J5240+L5240</f>
        <v>33.5478964</v>
      </c>
      <c r="O5240" s="0" t="n">
        <f aca="false">O5239+N5240</f>
        <v>491539.707657625</v>
      </c>
      <c r="P5240" s="0" t="n">
        <f aca="false">MIN($B$5,P5239+K5240*$B$6-I5240)</f>
        <v>510.81</v>
      </c>
      <c r="Q5240" s="0" t="n">
        <f aca="false">MAX(0,F5240-H5240-K5240-L5240)</f>
        <v>0</v>
      </c>
    </row>
    <row r="5241" customFormat="false" ht="15" hidden="false" customHeight="false" outlineLevel="0" collapsed="false">
      <c r="A5241" s="0" t="n">
        <f aca="false">'Profiles 8760'!A5230</f>
        <v>5228</v>
      </c>
      <c r="B5241" s="0" t="n">
        <f aca="false">'Profiles 8760'!B5230</f>
        <v>8</v>
      </c>
      <c r="C5241" s="0" t="n">
        <f aca="false">'Profiles 8760'!E5230</f>
        <v>1</v>
      </c>
      <c r="D5241" s="0" t="n">
        <f aca="false">'Profiles 8760'!F5230</f>
        <v>0</v>
      </c>
      <c r="E5241" s="0" t="n">
        <f aca="false">'Profiles 8760'!G5230</f>
        <v>0.488124</v>
      </c>
      <c r="F5241" s="0" t="n">
        <f aca="false">D5241*Assumptions!$C$11*$B$7+E5241*Assumptions!$C$12*$B$8</f>
        <v>19.9642716</v>
      </c>
      <c r="G5241" s="0" t="n">
        <f aca="false">C5241*Assumptions!$C$15</f>
        <v>200</v>
      </c>
      <c r="H5241" s="0" t="n">
        <f aca="false">MIN(F5241,G5241)</f>
        <v>19.9642716</v>
      </c>
      <c r="I5241" s="0" t="n">
        <f aca="false">IF(C5241=1,MIN(G5241-H5241,Assumptions!$C$13,P5240),0)</f>
        <v>180</v>
      </c>
      <c r="J5241" s="0" t="n">
        <f aca="false">H5241+I5241</f>
        <v>199.9642716</v>
      </c>
      <c r="K5241" s="0" t="n">
        <f aca="false">MIN(IF(C5241=1,F5241-H5241,F5241),Assumptions!$C$13,MAX(0,($B$5-P5240)/$B$6))</f>
        <v>0</v>
      </c>
      <c r="L5241" s="0" t="n">
        <f aca="false">IF(C5241=1,0,MIN(F5241-K5241,Assumptions!$C$15,MAX(0,$B$10-O5240-M5241)))</f>
        <v>0</v>
      </c>
      <c r="M5241" s="0" t="n">
        <f aca="false">'Profiles 8760'!H5230</f>
        <v>117800</v>
      </c>
      <c r="N5241" s="0" t="n">
        <f aca="false">J5241+L5241</f>
        <v>199.9642716</v>
      </c>
      <c r="O5241" s="0" t="n">
        <f aca="false">O5240+N5241</f>
        <v>491739.671929225</v>
      </c>
      <c r="P5241" s="0" t="n">
        <f aca="false">MIN($B$5,P5240+K5241*$B$6-I5241)</f>
        <v>330.81</v>
      </c>
      <c r="Q5241" s="0" t="n">
        <f aca="false">MAX(0,F5241-H5241-K5241-L5241)</f>
        <v>0</v>
      </c>
    </row>
    <row r="5242" customFormat="false" ht="15" hidden="false" customHeight="false" outlineLevel="0" collapsed="false">
      <c r="A5242" s="0" t="n">
        <f aca="false">'Profiles 8760'!A5231</f>
        <v>5229</v>
      </c>
      <c r="B5242" s="0" t="n">
        <f aca="false">'Profiles 8760'!B5231</f>
        <v>8</v>
      </c>
      <c r="C5242" s="0" t="n">
        <f aca="false">'Profiles 8760'!E5231</f>
        <v>1</v>
      </c>
      <c r="D5242" s="0" t="n">
        <f aca="false">'Profiles 8760'!F5231</f>
        <v>0</v>
      </c>
      <c r="E5242" s="0" t="n">
        <f aca="false">'Profiles 8760'!G5231</f>
        <v>0.738459</v>
      </c>
      <c r="F5242" s="0" t="n">
        <f aca="false">D5242*Assumptions!$C$11*$B$7+E5242*Assumptions!$C$12*$B$8</f>
        <v>30.2029731</v>
      </c>
      <c r="G5242" s="0" t="n">
        <f aca="false">C5242*Assumptions!$C$15</f>
        <v>200</v>
      </c>
      <c r="H5242" s="0" t="n">
        <f aca="false">MIN(F5242,G5242)</f>
        <v>30.2029731</v>
      </c>
      <c r="I5242" s="0" t="n">
        <f aca="false">IF(C5242=1,MIN(G5242-H5242,Assumptions!$C$13,P5241),0)</f>
        <v>169.7970269</v>
      </c>
      <c r="J5242" s="0" t="n">
        <f aca="false">H5242+I5242</f>
        <v>200</v>
      </c>
      <c r="K5242" s="0" t="n">
        <f aca="false">MIN(IF(C5242=1,F5242-H5242,F5242),Assumptions!$C$13,MAX(0,($B$5-P5241)/$B$6))</f>
        <v>0</v>
      </c>
      <c r="L5242" s="0" t="n">
        <f aca="false">IF(C5242=1,0,MIN(F5242-K5242,Assumptions!$C$15,MAX(0,$B$10-O5241-M5242)))</f>
        <v>0</v>
      </c>
      <c r="M5242" s="0" t="n">
        <f aca="false">'Profiles 8760'!H5231</f>
        <v>117600</v>
      </c>
      <c r="N5242" s="0" t="n">
        <f aca="false">J5242+L5242</f>
        <v>200</v>
      </c>
      <c r="O5242" s="0" t="n">
        <f aca="false">O5241+N5242</f>
        <v>491939.671929225</v>
      </c>
      <c r="P5242" s="0" t="n">
        <f aca="false">MIN($B$5,P5241+K5242*$B$6-I5242)</f>
        <v>161.0129731</v>
      </c>
      <c r="Q5242" s="0" t="n">
        <f aca="false">MAX(0,F5242-H5242-K5242-L5242)</f>
        <v>0</v>
      </c>
    </row>
    <row r="5243" customFormat="false" ht="15" hidden="false" customHeight="false" outlineLevel="0" collapsed="false">
      <c r="A5243" s="0" t="n">
        <f aca="false">'Profiles 8760'!A5232</f>
        <v>5230</v>
      </c>
      <c r="B5243" s="0" t="n">
        <f aca="false">'Profiles 8760'!B5232</f>
        <v>8</v>
      </c>
      <c r="C5243" s="0" t="n">
        <f aca="false">'Profiles 8760'!E5232</f>
        <v>0</v>
      </c>
      <c r="D5243" s="0" t="n">
        <f aca="false">'Profiles 8760'!F5232</f>
        <v>0</v>
      </c>
      <c r="E5243" s="0" t="n">
        <f aca="false">'Profiles 8760'!G5232</f>
        <v>0.528702</v>
      </c>
      <c r="F5243" s="0" t="n">
        <f aca="false">D5243*Assumptions!$C$11*$B$7+E5243*Assumptions!$C$12*$B$8</f>
        <v>21.6239118</v>
      </c>
      <c r="G5243" s="0" t="n">
        <f aca="false">C5243*Assumptions!$C$15</f>
        <v>0</v>
      </c>
      <c r="H5243" s="0" t="n">
        <f aca="false">MIN(F5243,G5243)</f>
        <v>0</v>
      </c>
      <c r="I5243" s="0" t="n">
        <f aca="false">IF(C5243=1,MIN(G5243-H5243,Assumptions!$C$13,P5242),0)</f>
        <v>0</v>
      </c>
      <c r="J5243" s="0" t="n">
        <f aca="false">H5243+I5243</f>
        <v>0</v>
      </c>
      <c r="K5243" s="0" t="n">
        <f aca="false">MIN(IF(C5243=1,F5243-H5243,F5243),Assumptions!$C$13,MAX(0,($B$5-P5242)/$B$6))</f>
        <v>21.6239118</v>
      </c>
      <c r="L5243" s="0" t="n">
        <f aca="false">IF(C5243=1,0,MIN(F5243-K5243,Assumptions!$C$15,MAX(0,$B$10-O5242-M5243)))</f>
        <v>0</v>
      </c>
      <c r="M5243" s="0" t="n">
        <f aca="false">'Profiles 8760'!H5232</f>
        <v>117600</v>
      </c>
      <c r="N5243" s="0" t="n">
        <f aca="false">J5243+L5243</f>
        <v>0</v>
      </c>
      <c r="O5243" s="0" t="n">
        <f aca="false">O5242+N5243</f>
        <v>491939.671929225</v>
      </c>
      <c r="P5243" s="0" t="n">
        <f aca="false">MIN($B$5,P5242+K5243*$B$6-I5243)</f>
        <v>179.75657984824</v>
      </c>
      <c r="Q5243" s="0" t="n">
        <f aca="false">MAX(0,F5243-H5243-K5243-L5243)</f>
        <v>0</v>
      </c>
    </row>
    <row r="5244" customFormat="false" ht="15" hidden="false" customHeight="false" outlineLevel="0" collapsed="false">
      <c r="A5244" s="0" t="n">
        <f aca="false">'Profiles 8760'!A5233</f>
        <v>5231</v>
      </c>
      <c r="B5244" s="0" t="n">
        <f aca="false">'Profiles 8760'!B5233</f>
        <v>8</v>
      </c>
      <c r="C5244" s="0" t="n">
        <f aca="false">'Profiles 8760'!E5233</f>
        <v>0</v>
      </c>
      <c r="D5244" s="0" t="n">
        <f aca="false">'Profiles 8760'!F5233</f>
        <v>0</v>
      </c>
      <c r="E5244" s="0" t="n">
        <f aca="false">'Profiles 8760'!G5233</f>
        <v>0.408168</v>
      </c>
      <c r="F5244" s="0" t="n">
        <f aca="false">D5244*Assumptions!$C$11*$B$7+E5244*Assumptions!$C$12*$B$8</f>
        <v>16.6940712</v>
      </c>
      <c r="G5244" s="0" t="n">
        <f aca="false">C5244*Assumptions!$C$15</f>
        <v>0</v>
      </c>
      <c r="H5244" s="0" t="n">
        <f aca="false">MIN(F5244,G5244)</f>
        <v>0</v>
      </c>
      <c r="I5244" s="0" t="n">
        <f aca="false">IF(C5244=1,MIN(G5244-H5244,Assumptions!$C$13,P5243),0)</f>
        <v>0</v>
      </c>
      <c r="J5244" s="0" t="n">
        <f aca="false">H5244+I5244</f>
        <v>0</v>
      </c>
      <c r="K5244" s="0" t="n">
        <f aca="false">MIN(IF(C5244=1,F5244-H5244,F5244),Assumptions!$C$13,MAX(0,($B$5-P5243)/$B$6))</f>
        <v>16.6940712</v>
      </c>
      <c r="L5244" s="0" t="n">
        <f aca="false">IF(C5244=1,0,MIN(F5244-K5244,Assumptions!$C$15,MAX(0,$B$10-O5243-M5244)))</f>
        <v>0</v>
      </c>
      <c r="M5244" s="0" t="n">
        <f aca="false">'Profiles 8760'!H5233</f>
        <v>117600</v>
      </c>
      <c r="N5244" s="0" t="n">
        <f aca="false">J5244+L5244</f>
        <v>0</v>
      </c>
      <c r="O5244" s="0" t="n">
        <f aca="false">O5243+N5244</f>
        <v>491939.671929225</v>
      </c>
      <c r="P5244" s="0" t="n">
        <f aca="false">MIN($B$5,P5243+K5244*$B$6-I5244)</f>
        <v>194.2270007644</v>
      </c>
      <c r="Q5244" s="0" t="n">
        <f aca="false">MAX(0,F5244-H5244-K5244-L5244)</f>
        <v>0</v>
      </c>
    </row>
    <row r="5245" customFormat="false" ht="15" hidden="false" customHeight="false" outlineLevel="0" collapsed="false">
      <c r="A5245" s="0" t="n">
        <f aca="false">'Profiles 8760'!A5234</f>
        <v>5232</v>
      </c>
      <c r="B5245" s="0" t="n">
        <f aca="false">'Profiles 8760'!B5234</f>
        <v>8</v>
      </c>
      <c r="C5245" s="0" t="n">
        <f aca="false">'Profiles 8760'!E5234</f>
        <v>0</v>
      </c>
      <c r="D5245" s="0" t="n">
        <f aca="false">'Profiles 8760'!F5234</f>
        <v>0</v>
      </c>
      <c r="E5245" s="0" t="n">
        <f aca="false">'Profiles 8760'!G5234</f>
        <v>0.521459</v>
      </c>
      <c r="F5245" s="0" t="n">
        <f aca="false">D5245*Assumptions!$C$11*$B$7+E5245*Assumptions!$C$12*$B$8</f>
        <v>21.3276731</v>
      </c>
      <c r="G5245" s="0" t="n">
        <f aca="false">C5245*Assumptions!$C$15</f>
        <v>0</v>
      </c>
      <c r="H5245" s="0" t="n">
        <f aca="false">MIN(F5245,G5245)</f>
        <v>0</v>
      </c>
      <c r="I5245" s="0" t="n">
        <f aca="false">IF(C5245=1,MIN(G5245-H5245,Assumptions!$C$13,P5244),0)</f>
        <v>0</v>
      </c>
      <c r="J5245" s="0" t="n">
        <f aca="false">H5245+I5245</f>
        <v>0</v>
      </c>
      <c r="K5245" s="0" t="n">
        <f aca="false">MIN(IF(C5245=1,F5245-H5245,F5245),Assumptions!$C$13,MAX(0,($B$5-P5244)/$B$6))</f>
        <v>21.3276731</v>
      </c>
      <c r="L5245" s="0" t="n">
        <f aca="false">IF(C5245=1,0,MIN(F5245-K5245,Assumptions!$C$15,MAX(0,$B$10-O5244-M5245)))</f>
        <v>0</v>
      </c>
      <c r="M5245" s="0" t="n">
        <f aca="false">'Profiles 8760'!H5234</f>
        <v>117600</v>
      </c>
      <c r="N5245" s="0" t="n">
        <f aca="false">J5245+L5245</f>
        <v>0</v>
      </c>
      <c r="O5245" s="0" t="n">
        <f aca="false">O5244+N5245</f>
        <v>491939.671929225</v>
      </c>
      <c r="P5245" s="0" t="n">
        <f aca="false">MIN($B$5,P5244+K5245*$B$6-I5245)</f>
        <v>212.71382780748</v>
      </c>
      <c r="Q5245" s="0" t="n">
        <f aca="false">MAX(0,F5245-H5245-K5245-L5245)</f>
        <v>0</v>
      </c>
    </row>
    <row r="5246" customFormat="false" ht="15" hidden="false" customHeight="false" outlineLevel="0" collapsed="false">
      <c r="A5246" s="0" t="n">
        <f aca="false">'Profiles 8760'!A5235</f>
        <v>5233</v>
      </c>
      <c r="B5246" s="0" t="n">
        <f aca="false">'Profiles 8760'!B5235</f>
        <v>8</v>
      </c>
      <c r="C5246" s="0" t="n">
        <f aca="false">'Profiles 8760'!E5235</f>
        <v>0</v>
      </c>
      <c r="D5246" s="0" t="n">
        <f aca="false">'Profiles 8760'!F5235</f>
        <v>0</v>
      </c>
      <c r="E5246" s="0" t="n">
        <f aca="false">'Profiles 8760'!G5235</f>
        <v>0.455032</v>
      </c>
      <c r="F5246" s="0" t="n">
        <f aca="false">D5246*Assumptions!$C$11*$B$7+E5246*Assumptions!$C$12*$B$8</f>
        <v>18.6108088</v>
      </c>
      <c r="G5246" s="0" t="n">
        <f aca="false">C5246*Assumptions!$C$15</f>
        <v>0</v>
      </c>
      <c r="H5246" s="0" t="n">
        <f aca="false">MIN(F5246,G5246)</f>
        <v>0</v>
      </c>
      <c r="I5246" s="0" t="n">
        <f aca="false">IF(C5246=1,MIN(G5246-H5246,Assumptions!$C$13,P5245),0)</f>
        <v>0</v>
      </c>
      <c r="J5246" s="0" t="n">
        <f aca="false">H5246+I5246</f>
        <v>0</v>
      </c>
      <c r="K5246" s="0" t="n">
        <f aca="false">MIN(IF(C5246=1,F5246-H5246,F5246),Assumptions!$C$13,MAX(0,($B$5-P5245)/$B$6))</f>
        <v>18.6108088</v>
      </c>
      <c r="L5246" s="0" t="n">
        <f aca="false">IF(C5246=1,0,MIN(F5246-K5246,Assumptions!$C$15,MAX(0,$B$10-O5245-M5246)))</f>
        <v>0</v>
      </c>
      <c r="M5246" s="0" t="n">
        <f aca="false">'Profiles 8760'!H5235</f>
        <v>117600</v>
      </c>
      <c r="N5246" s="0" t="n">
        <f aca="false">J5246+L5246</f>
        <v>0</v>
      </c>
      <c r="O5246" s="0" t="n">
        <f aca="false">O5245+N5246</f>
        <v>491939.671929225</v>
      </c>
      <c r="P5246" s="0" t="n">
        <f aca="false">MIN($B$5,P5245+K5246*$B$6-I5246)</f>
        <v>228.84567687532</v>
      </c>
      <c r="Q5246" s="0" t="n">
        <f aca="false">MAX(0,F5246-H5246-K5246-L5246)</f>
        <v>0</v>
      </c>
    </row>
    <row r="5247" customFormat="false" ht="15" hidden="false" customHeight="false" outlineLevel="0" collapsed="false">
      <c r="A5247" s="0" t="n">
        <f aca="false">'Profiles 8760'!A5236</f>
        <v>5234</v>
      </c>
      <c r="B5247" s="0" t="n">
        <f aca="false">'Profiles 8760'!B5236</f>
        <v>8</v>
      </c>
      <c r="C5247" s="0" t="n">
        <f aca="false">'Profiles 8760'!E5236</f>
        <v>0</v>
      </c>
      <c r="D5247" s="0" t="n">
        <f aca="false">'Profiles 8760'!F5236</f>
        <v>0</v>
      </c>
      <c r="E5247" s="0" t="n">
        <f aca="false">'Profiles 8760'!G5236</f>
        <v>0.478596</v>
      </c>
      <c r="F5247" s="0" t="n">
        <f aca="false">D5247*Assumptions!$C$11*$B$7+E5247*Assumptions!$C$12*$B$8</f>
        <v>19.5745764</v>
      </c>
      <c r="G5247" s="0" t="n">
        <f aca="false">C5247*Assumptions!$C$15</f>
        <v>0</v>
      </c>
      <c r="H5247" s="0" t="n">
        <f aca="false">MIN(F5247,G5247)</f>
        <v>0</v>
      </c>
      <c r="I5247" s="0" t="n">
        <f aca="false">IF(C5247=1,MIN(G5247-H5247,Assumptions!$C$13,P5246),0)</f>
        <v>0</v>
      </c>
      <c r="J5247" s="0" t="n">
        <f aca="false">H5247+I5247</f>
        <v>0</v>
      </c>
      <c r="K5247" s="0" t="n">
        <f aca="false">MIN(IF(C5247=1,F5247-H5247,F5247),Assumptions!$C$13,MAX(0,($B$5-P5246)/$B$6))</f>
        <v>19.5745764</v>
      </c>
      <c r="L5247" s="0" t="n">
        <f aca="false">IF(C5247=1,0,MIN(F5247-K5247,Assumptions!$C$15,MAX(0,$B$10-O5246-M5247)))</f>
        <v>0</v>
      </c>
      <c r="M5247" s="0" t="n">
        <f aca="false">'Profiles 8760'!H5236</f>
        <v>117600</v>
      </c>
      <c r="N5247" s="0" t="n">
        <f aca="false">J5247+L5247</f>
        <v>0</v>
      </c>
      <c r="O5247" s="0" t="n">
        <f aca="false">O5246+N5247</f>
        <v>491939.671929225</v>
      </c>
      <c r="P5247" s="0" t="n">
        <f aca="false">MIN($B$5,P5246+K5247*$B$6-I5247)</f>
        <v>245.81291969884</v>
      </c>
      <c r="Q5247" s="0" t="n">
        <f aca="false">MAX(0,F5247-H5247-K5247-L5247)</f>
        <v>0</v>
      </c>
    </row>
    <row r="5248" customFormat="false" ht="15" hidden="false" customHeight="false" outlineLevel="0" collapsed="false">
      <c r="A5248" s="0" t="n">
        <f aca="false">'Profiles 8760'!A5237</f>
        <v>5235</v>
      </c>
      <c r="B5248" s="0" t="n">
        <f aca="false">'Profiles 8760'!B5237</f>
        <v>8</v>
      </c>
      <c r="C5248" s="0" t="n">
        <f aca="false">'Profiles 8760'!E5237</f>
        <v>0</v>
      </c>
      <c r="D5248" s="0" t="n">
        <f aca="false">'Profiles 8760'!F5237</f>
        <v>0</v>
      </c>
      <c r="E5248" s="0" t="n">
        <f aca="false">'Profiles 8760'!G5237</f>
        <v>0.48516</v>
      </c>
      <c r="F5248" s="0" t="n">
        <f aca="false">D5248*Assumptions!$C$11*$B$7+E5248*Assumptions!$C$12*$B$8</f>
        <v>19.843044</v>
      </c>
      <c r="G5248" s="0" t="n">
        <f aca="false">C5248*Assumptions!$C$15</f>
        <v>0</v>
      </c>
      <c r="H5248" s="0" t="n">
        <f aca="false">MIN(F5248,G5248)</f>
        <v>0</v>
      </c>
      <c r="I5248" s="0" t="n">
        <f aca="false">IF(C5248=1,MIN(G5248-H5248,Assumptions!$C$13,P5247),0)</f>
        <v>0</v>
      </c>
      <c r="J5248" s="0" t="n">
        <f aca="false">H5248+I5248</f>
        <v>0</v>
      </c>
      <c r="K5248" s="0" t="n">
        <f aca="false">MIN(IF(C5248=1,F5248-H5248,F5248),Assumptions!$C$13,MAX(0,($B$5-P5247)/$B$6))</f>
        <v>19.843044</v>
      </c>
      <c r="L5248" s="0" t="n">
        <f aca="false">IF(C5248=1,0,MIN(F5248-K5248,Assumptions!$C$15,MAX(0,$B$10-O5247-M5248)))</f>
        <v>0</v>
      </c>
      <c r="M5248" s="0" t="n">
        <f aca="false">'Profiles 8760'!H5237</f>
        <v>117600</v>
      </c>
      <c r="N5248" s="0" t="n">
        <f aca="false">J5248+L5248</f>
        <v>0</v>
      </c>
      <c r="O5248" s="0" t="n">
        <f aca="false">O5247+N5248</f>
        <v>491939.671929225</v>
      </c>
      <c r="P5248" s="0" t="n">
        <f aca="false">MIN($B$5,P5247+K5248*$B$6-I5248)</f>
        <v>263.01287023804</v>
      </c>
      <c r="Q5248" s="0" t="n">
        <f aca="false">MAX(0,F5248-H5248-K5248-L5248)</f>
        <v>0</v>
      </c>
    </row>
    <row r="5249" customFormat="false" ht="15" hidden="false" customHeight="false" outlineLevel="0" collapsed="false">
      <c r="A5249" s="0" t="n">
        <f aca="false">'Profiles 8760'!A5238</f>
        <v>5236</v>
      </c>
      <c r="B5249" s="0" t="n">
        <f aca="false">'Profiles 8760'!B5238</f>
        <v>8</v>
      </c>
      <c r="C5249" s="0" t="n">
        <f aca="false">'Profiles 8760'!E5238</f>
        <v>0</v>
      </c>
      <c r="D5249" s="0" t="n">
        <f aca="false">'Profiles 8760'!F5238</f>
        <v>0</v>
      </c>
      <c r="E5249" s="0" t="n">
        <f aca="false">'Profiles 8760'!G5238</f>
        <v>0.60906</v>
      </c>
      <c r="F5249" s="0" t="n">
        <f aca="false">D5249*Assumptions!$C$11*$B$7+E5249*Assumptions!$C$12*$B$8</f>
        <v>24.910554</v>
      </c>
      <c r="G5249" s="0" t="n">
        <f aca="false">C5249*Assumptions!$C$15</f>
        <v>0</v>
      </c>
      <c r="H5249" s="0" t="n">
        <f aca="false">MIN(F5249,G5249)</f>
        <v>0</v>
      </c>
      <c r="I5249" s="0" t="n">
        <f aca="false">IF(C5249=1,MIN(G5249-H5249,Assumptions!$C$13,P5248),0)</f>
        <v>0</v>
      </c>
      <c r="J5249" s="0" t="n">
        <f aca="false">H5249+I5249</f>
        <v>0</v>
      </c>
      <c r="K5249" s="0" t="n">
        <f aca="false">MIN(IF(C5249=1,F5249-H5249,F5249),Assumptions!$C$13,MAX(0,($B$5-P5248)/$B$6))</f>
        <v>24.910554</v>
      </c>
      <c r="L5249" s="0" t="n">
        <f aca="false">IF(C5249=1,0,MIN(F5249-K5249,Assumptions!$C$15,MAX(0,$B$10-O5248-M5249)))</f>
        <v>0</v>
      </c>
      <c r="M5249" s="0" t="n">
        <f aca="false">'Profiles 8760'!H5238</f>
        <v>117600</v>
      </c>
      <c r="N5249" s="0" t="n">
        <f aca="false">J5249+L5249</f>
        <v>0</v>
      </c>
      <c r="O5249" s="0" t="n">
        <f aca="false">O5248+N5249</f>
        <v>491939.671929225</v>
      </c>
      <c r="P5249" s="0" t="n">
        <f aca="false">MIN($B$5,P5248+K5249*$B$6-I5249)</f>
        <v>284.60533844524</v>
      </c>
      <c r="Q5249" s="0" t="n">
        <f aca="false">MAX(0,F5249-H5249-K5249-L5249)</f>
        <v>0</v>
      </c>
    </row>
    <row r="5250" customFormat="false" ht="15" hidden="false" customHeight="false" outlineLevel="0" collapsed="false">
      <c r="A5250" s="0" t="n">
        <f aca="false">'Profiles 8760'!A5239</f>
        <v>5237</v>
      </c>
      <c r="B5250" s="0" t="n">
        <f aca="false">'Profiles 8760'!B5239</f>
        <v>8</v>
      </c>
      <c r="C5250" s="0" t="n">
        <f aca="false">'Profiles 8760'!E5239</f>
        <v>0</v>
      </c>
      <c r="D5250" s="0" t="n">
        <f aca="false">'Profiles 8760'!F5239</f>
        <v>0</v>
      </c>
      <c r="E5250" s="0" t="n">
        <f aca="false">'Profiles 8760'!G5239</f>
        <v>0.56197</v>
      </c>
      <c r="F5250" s="0" t="n">
        <f aca="false">D5250*Assumptions!$C$11*$B$7+E5250*Assumptions!$C$12*$B$8</f>
        <v>22.984573</v>
      </c>
      <c r="G5250" s="0" t="n">
        <f aca="false">C5250*Assumptions!$C$15</f>
        <v>0</v>
      </c>
      <c r="H5250" s="0" t="n">
        <f aca="false">MIN(F5250,G5250)</f>
        <v>0</v>
      </c>
      <c r="I5250" s="0" t="n">
        <f aca="false">IF(C5250=1,MIN(G5250-H5250,Assumptions!$C$13,P5249),0)</f>
        <v>0</v>
      </c>
      <c r="J5250" s="0" t="n">
        <f aca="false">H5250+I5250</f>
        <v>0</v>
      </c>
      <c r="K5250" s="0" t="n">
        <f aca="false">MIN(IF(C5250=1,F5250-H5250,F5250),Assumptions!$C$13,MAX(0,($B$5-P5249)/$B$6))</f>
        <v>22.984573</v>
      </c>
      <c r="L5250" s="0" t="n">
        <f aca="false">IF(C5250=1,0,MIN(F5250-K5250,Assumptions!$C$15,MAX(0,$B$10-O5249-M5250)))</f>
        <v>0</v>
      </c>
      <c r="M5250" s="0" t="n">
        <f aca="false">'Profiles 8760'!H5239</f>
        <v>117600</v>
      </c>
      <c r="N5250" s="0" t="n">
        <f aca="false">J5250+L5250</f>
        <v>0</v>
      </c>
      <c r="O5250" s="0" t="n">
        <f aca="false">O5249+N5250</f>
        <v>491939.671929225</v>
      </c>
      <c r="P5250" s="0" t="n">
        <f aca="false">MIN($B$5,P5249+K5250*$B$6-I5250)</f>
        <v>304.52836632164</v>
      </c>
      <c r="Q5250" s="0" t="n">
        <f aca="false">MAX(0,F5250-H5250-K5250-L5250)</f>
        <v>0</v>
      </c>
    </row>
    <row r="5251" customFormat="false" ht="15" hidden="false" customHeight="false" outlineLevel="0" collapsed="false">
      <c r="A5251" s="0" t="n">
        <f aca="false">'Profiles 8760'!A5240</f>
        <v>5238</v>
      </c>
      <c r="B5251" s="0" t="n">
        <f aca="false">'Profiles 8760'!B5240</f>
        <v>8</v>
      </c>
      <c r="C5251" s="0" t="n">
        <f aca="false">'Profiles 8760'!E5240</f>
        <v>0</v>
      </c>
      <c r="D5251" s="0" t="n">
        <f aca="false">'Profiles 8760'!F5240</f>
        <v>0</v>
      </c>
      <c r="E5251" s="0" t="n">
        <f aca="false">'Profiles 8760'!G5240</f>
        <v>0.432217</v>
      </c>
      <c r="F5251" s="0" t="n">
        <f aca="false">D5251*Assumptions!$C$11*$B$7+E5251*Assumptions!$C$12*$B$8</f>
        <v>17.6776753</v>
      </c>
      <c r="G5251" s="0" t="n">
        <f aca="false">C5251*Assumptions!$C$15</f>
        <v>0</v>
      </c>
      <c r="H5251" s="0" t="n">
        <f aca="false">MIN(F5251,G5251)</f>
        <v>0</v>
      </c>
      <c r="I5251" s="0" t="n">
        <f aca="false">IF(C5251=1,MIN(G5251-H5251,Assumptions!$C$13,P5250),0)</f>
        <v>0</v>
      </c>
      <c r="J5251" s="0" t="n">
        <f aca="false">H5251+I5251</f>
        <v>0</v>
      </c>
      <c r="K5251" s="0" t="n">
        <f aca="false">MIN(IF(C5251=1,F5251-H5251,F5251),Assumptions!$C$13,MAX(0,($B$5-P5250)/$B$6))</f>
        <v>17.6776753</v>
      </c>
      <c r="L5251" s="0" t="n">
        <f aca="false">IF(C5251=1,0,MIN(F5251-K5251,Assumptions!$C$15,MAX(0,$B$10-O5250-M5251)))</f>
        <v>0</v>
      </c>
      <c r="M5251" s="0" t="n">
        <f aca="false">'Profiles 8760'!H5240</f>
        <v>117600</v>
      </c>
      <c r="N5251" s="0" t="n">
        <f aca="false">J5251+L5251</f>
        <v>0</v>
      </c>
      <c r="O5251" s="0" t="n">
        <f aca="false">O5250+N5251</f>
        <v>491939.671929225</v>
      </c>
      <c r="P5251" s="0" t="n">
        <f aca="false">MIN($B$5,P5250+K5251*$B$6-I5251)</f>
        <v>319.85137527168</v>
      </c>
      <c r="Q5251" s="0" t="n">
        <f aca="false">MAX(0,F5251-H5251-K5251-L5251)</f>
        <v>0</v>
      </c>
    </row>
    <row r="5252" customFormat="false" ht="15" hidden="false" customHeight="false" outlineLevel="0" collapsed="false">
      <c r="A5252" s="0" t="n">
        <f aca="false">'Profiles 8760'!A5241</f>
        <v>5239</v>
      </c>
      <c r="B5252" s="0" t="n">
        <f aca="false">'Profiles 8760'!B5241</f>
        <v>8</v>
      </c>
      <c r="C5252" s="0" t="n">
        <f aca="false">'Profiles 8760'!E5241</f>
        <v>0</v>
      </c>
      <c r="D5252" s="0" t="n">
        <f aca="false">'Profiles 8760'!F5241</f>
        <v>0.054453</v>
      </c>
      <c r="E5252" s="0" t="n">
        <f aca="false">'Profiles 8760'!G5241</f>
        <v>0.499486</v>
      </c>
      <c r="F5252" s="0" t="n">
        <f aca="false">D5252*Assumptions!$C$11*$B$7+E5252*Assumptions!$C$12*$B$8</f>
        <v>36.1550038</v>
      </c>
      <c r="G5252" s="0" t="n">
        <f aca="false">C5252*Assumptions!$C$15</f>
        <v>0</v>
      </c>
      <c r="H5252" s="0" t="n">
        <f aca="false">MIN(F5252,G5252)</f>
        <v>0</v>
      </c>
      <c r="I5252" s="0" t="n">
        <f aca="false">IF(C5252=1,MIN(G5252-H5252,Assumptions!$C$13,P5251),0)</f>
        <v>0</v>
      </c>
      <c r="J5252" s="0" t="n">
        <f aca="false">H5252+I5252</f>
        <v>0</v>
      </c>
      <c r="K5252" s="0" t="n">
        <f aca="false">MIN(IF(C5252=1,F5252-H5252,F5252),Assumptions!$C$13,MAX(0,($B$5-P5251)/$B$6))</f>
        <v>36.1550038</v>
      </c>
      <c r="L5252" s="0" t="n">
        <f aca="false">IF(C5252=1,0,MIN(F5252-K5252,Assumptions!$C$15,MAX(0,$B$10-O5251-M5252)))</f>
        <v>0</v>
      </c>
      <c r="M5252" s="0" t="n">
        <f aca="false">'Profiles 8760'!H5241</f>
        <v>117600</v>
      </c>
      <c r="N5252" s="0" t="n">
        <f aca="false">J5252+L5252</f>
        <v>0</v>
      </c>
      <c r="O5252" s="0" t="n">
        <f aca="false">O5251+N5252</f>
        <v>491939.671929225</v>
      </c>
      <c r="P5252" s="0" t="n">
        <f aca="false">MIN($B$5,P5251+K5252*$B$6-I5252)</f>
        <v>351.19053256552</v>
      </c>
      <c r="Q5252" s="0" t="n">
        <f aca="false">MAX(0,F5252-H5252-K5252-L5252)</f>
        <v>0</v>
      </c>
    </row>
    <row r="5253" customFormat="false" ht="15" hidden="false" customHeight="false" outlineLevel="0" collapsed="false">
      <c r="A5253" s="0" t="n">
        <f aca="false">'Profiles 8760'!A5242</f>
        <v>5240</v>
      </c>
      <c r="B5253" s="0" t="n">
        <f aca="false">'Profiles 8760'!B5242</f>
        <v>8</v>
      </c>
      <c r="C5253" s="0" t="n">
        <f aca="false">'Profiles 8760'!E5242</f>
        <v>1</v>
      </c>
      <c r="D5253" s="0" t="n">
        <f aca="false">'Profiles 8760'!F5242</f>
        <v>0.257612</v>
      </c>
      <c r="E5253" s="0" t="n">
        <f aca="false">'Profiles 8760'!G5242</f>
        <v>0.465143</v>
      </c>
      <c r="F5253" s="0" t="n">
        <f aca="false">D5253*Assumptions!$C$11*$B$7+E5253*Assumptions!$C$12*$B$8</f>
        <v>93.4226943</v>
      </c>
      <c r="G5253" s="0" t="n">
        <f aca="false">C5253*Assumptions!$C$15</f>
        <v>200</v>
      </c>
      <c r="H5253" s="0" t="n">
        <f aca="false">MIN(F5253,G5253)</f>
        <v>93.4226943</v>
      </c>
      <c r="I5253" s="0" t="n">
        <f aca="false">IF(C5253=1,MIN(G5253-H5253,Assumptions!$C$13,P5252),0)</f>
        <v>106.5773057</v>
      </c>
      <c r="J5253" s="0" t="n">
        <f aca="false">H5253+I5253</f>
        <v>200</v>
      </c>
      <c r="K5253" s="0" t="n">
        <f aca="false">MIN(IF(C5253=1,F5253-H5253,F5253),Assumptions!$C$13,MAX(0,($B$5-P5252)/$B$6))</f>
        <v>0</v>
      </c>
      <c r="L5253" s="0" t="n">
        <f aca="false">IF(C5253=1,0,MIN(F5253-K5253,Assumptions!$C$15,MAX(0,$B$10-O5252-M5253)))</f>
        <v>0</v>
      </c>
      <c r="M5253" s="0" t="n">
        <f aca="false">'Profiles 8760'!H5242</f>
        <v>117400</v>
      </c>
      <c r="N5253" s="0" t="n">
        <f aca="false">J5253+L5253</f>
        <v>200</v>
      </c>
      <c r="O5253" s="0" t="n">
        <f aca="false">O5252+N5253</f>
        <v>492139.671929225</v>
      </c>
      <c r="P5253" s="0" t="n">
        <f aca="false">MIN($B$5,P5252+K5253*$B$6-I5253)</f>
        <v>244.61322686552</v>
      </c>
      <c r="Q5253" s="0" t="n">
        <f aca="false">MAX(0,F5253-H5253-K5253-L5253)</f>
        <v>0</v>
      </c>
    </row>
    <row r="5254" customFormat="false" ht="15" hidden="false" customHeight="false" outlineLevel="0" collapsed="false">
      <c r="A5254" s="0" t="n">
        <f aca="false">'Profiles 8760'!A5243</f>
        <v>5241</v>
      </c>
      <c r="B5254" s="0" t="n">
        <f aca="false">'Profiles 8760'!B5243</f>
        <v>8</v>
      </c>
      <c r="C5254" s="0" t="n">
        <f aca="false">'Profiles 8760'!E5243</f>
        <v>1</v>
      </c>
      <c r="D5254" s="0" t="n">
        <f aca="false">'Profiles 8760'!F5243</f>
        <v>0.496043</v>
      </c>
      <c r="E5254" s="0" t="n">
        <f aca="false">'Profiles 8760'!G5243</f>
        <v>0.521415</v>
      </c>
      <c r="F5254" s="0" t="n">
        <f aca="false">D5254*Assumptions!$C$11*$B$7+E5254*Assumptions!$C$12*$B$8</f>
        <v>164.5830919</v>
      </c>
      <c r="G5254" s="0" t="n">
        <f aca="false">C5254*Assumptions!$C$15</f>
        <v>200</v>
      </c>
      <c r="H5254" s="0" t="n">
        <f aca="false">MIN(F5254,G5254)</f>
        <v>164.5830919</v>
      </c>
      <c r="I5254" s="0" t="n">
        <f aca="false">IF(C5254=1,MIN(G5254-H5254,Assumptions!$C$13,P5253),0)</f>
        <v>35.4169081</v>
      </c>
      <c r="J5254" s="0" t="n">
        <f aca="false">H5254+I5254</f>
        <v>200</v>
      </c>
      <c r="K5254" s="0" t="n">
        <f aca="false">MIN(IF(C5254=1,F5254-H5254,F5254),Assumptions!$C$13,MAX(0,($B$5-P5253)/$B$6))</f>
        <v>0</v>
      </c>
      <c r="L5254" s="0" t="n">
        <f aca="false">IF(C5254=1,0,MIN(F5254-K5254,Assumptions!$C$15,MAX(0,$B$10-O5253-M5254)))</f>
        <v>0</v>
      </c>
      <c r="M5254" s="0" t="n">
        <f aca="false">'Profiles 8760'!H5243</f>
        <v>117200</v>
      </c>
      <c r="N5254" s="0" t="n">
        <f aca="false">J5254+L5254</f>
        <v>200</v>
      </c>
      <c r="O5254" s="0" t="n">
        <f aca="false">O5253+N5254</f>
        <v>492339.671929225</v>
      </c>
      <c r="P5254" s="0" t="n">
        <f aca="false">MIN($B$5,P5253+K5254*$B$6-I5254)</f>
        <v>209.19631876552</v>
      </c>
      <c r="Q5254" s="0" t="n">
        <f aca="false">MAX(0,F5254-H5254-K5254-L5254)</f>
        <v>0</v>
      </c>
    </row>
    <row r="5255" customFormat="false" ht="15" hidden="false" customHeight="false" outlineLevel="0" collapsed="false">
      <c r="A5255" s="0" t="n">
        <f aca="false">'Profiles 8760'!A5244</f>
        <v>5242</v>
      </c>
      <c r="B5255" s="0" t="n">
        <f aca="false">'Profiles 8760'!B5244</f>
        <v>8</v>
      </c>
      <c r="C5255" s="0" t="n">
        <f aca="false">'Profiles 8760'!E5244</f>
        <v>0</v>
      </c>
      <c r="D5255" s="0" t="n">
        <f aca="false">'Profiles 8760'!F5244</f>
        <v>0.725655</v>
      </c>
      <c r="E5255" s="0" t="n">
        <f aca="false">'Profiles 8760'!G5244</f>
        <v>0.571784</v>
      </c>
      <c r="F5255" s="0" t="n">
        <f aca="false">D5255*Assumptions!$C$11*$B$7+E5255*Assumptions!$C$12*$B$8</f>
        <v>232.9551296</v>
      </c>
      <c r="G5255" s="0" t="n">
        <f aca="false">C5255*Assumptions!$C$15</f>
        <v>0</v>
      </c>
      <c r="H5255" s="0" t="n">
        <f aca="false">MIN(F5255,G5255)</f>
        <v>0</v>
      </c>
      <c r="I5255" s="0" t="n">
        <f aca="false">IF(C5255=1,MIN(G5255-H5255,Assumptions!$C$13,P5254),0)</f>
        <v>0</v>
      </c>
      <c r="J5255" s="0" t="n">
        <f aca="false">H5255+I5255</f>
        <v>0</v>
      </c>
      <c r="K5255" s="0" t="n">
        <f aca="false">MIN(IF(C5255=1,F5255-H5255,F5255),Assumptions!$C$13,MAX(0,($B$5-P5254)/$B$6))</f>
        <v>180</v>
      </c>
      <c r="L5255" s="0" t="n">
        <f aca="false">IF(C5255=1,0,MIN(F5255-K5255,Assumptions!$C$15,MAX(0,$B$10-O5254-M5255)))</f>
        <v>52.9551296</v>
      </c>
      <c r="M5255" s="0" t="n">
        <f aca="false">'Profiles 8760'!H5244</f>
        <v>117200</v>
      </c>
      <c r="N5255" s="0" t="n">
        <f aca="false">J5255+L5255</f>
        <v>52.9551296</v>
      </c>
      <c r="O5255" s="0" t="n">
        <f aca="false">O5254+N5255</f>
        <v>492392.627058825</v>
      </c>
      <c r="P5255" s="0" t="n">
        <f aca="false">MIN($B$5,P5254+K5255*$B$6-I5255)</f>
        <v>365.22031876552</v>
      </c>
      <c r="Q5255" s="0" t="n">
        <f aca="false">MAX(0,F5255-H5255-K5255-L5255)</f>
        <v>0</v>
      </c>
    </row>
    <row r="5256" customFormat="false" ht="15" hidden="false" customHeight="false" outlineLevel="0" collapsed="false">
      <c r="A5256" s="0" t="n">
        <f aca="false">'Profiles 8760'!A5245</f>
        <v>5243</v>
      </c>
      <c r="B5256" s="0" t="n">
        <f aca="false">'Profiles 8760'!B5245</f>
        <v>8</v>
      </c>
      <c r="C5256" s="0" t="n">
        <f aca="false">'Profiles 8760'!E5245</f>
        <v>0</v>
      </c>
      <c r="D5256" s="0" t="n">
        <f aca="false">'Profiles 8760'!F5245</f>
        <v>0.914147</v>
      </c>
      <c r="E5256" s="0" t="n">
        <f aca="false">'Profiles 8760'!G5245</f>
        <v>0.560939</v>
      </c>
      <c r="F5256" s="0" t="n">
        <f aca="false">D5256*Assumptions!$C$11*$B$7+E5256*Assumptions!$C$12*$B$8</f>
        <v>286.9480587</v>
      </c>
      <c r="G5256" s="0" t="n">
        <f aca="false">C5256*Assumptions!$C$15</f>
        <v>0</v>
      </c>
      <c r="H5256" s="0" t="n">
        <f aca="false">MIN(F5256,G5256)</f>
        <v>0</v>
      </c>
      <c r="I5256" s="0" t="n">
        <f aca="false">IF(C5256=1,MIN(G5256-H5256,Assumptions!$C$13,P5255),0)</f>
        <v>0</v>
      </c>
      <c r="J5256" s="0" t="n">
        <f aca="false">H5256+I5256</f>
        <v>0</v>
      </c>
      <c r="K5256" s="0" t="n">
        <f aca="false">MIN(IF(C5256=1,F5256-H5256,F5256),Assumptions!$C$13,MAX(0,($B$5-P5255)/$B$6))</f>
        <v>167.962253385418</v>
      </c>
      <c r="L5256" s="0" t="n">
        <f aca="false">IF(C5256=1,0,MIN(F5256-K5256,Assumptions!$C$15,MAX(0,$B$10-O5255-M5256)))</f>
        <v>118.985805314582</v>
      </c>
      <c r="M5256" s="0" t="n">
        <f aca="false">'Profiles 8760'!H5245</f>
        <v>117200</v>
      </c>
      <c r="N5256" s="0" t="n">
        <f aca="false">J5256+L5256</f>
        <v>118.985805314582</v>
      </c>
      <c r="O5256" s="0" t="n">
        <f aca="false">O5255+N5256</f>
        <v>492511.61286414</v>
      </c>
      <c r="P5256" s="0" t="n">
        <f aca="false">MIN($B$5,P5255+K5256*$B$6-I5256)</f>
        <v>510.81</v>
      </c>
      <c r="Q5256" s="0" t="n">
        <f aca="false">MAX(0,F5256-H5256-K5256-L5256)</f>
        <v>0</v>
      </c>
    </row>
    <row r="5257" customFormat="false" ht="15" hidden="false" customHeight="false" outlineLevel="0" collapsed="false">
      <c r="A5257" s="0" t="n">
        <f aca="false">'Profiles 8760'!A5246</f>
        <v>5244</v>
      </c>
      <c r="B5257" s="0" t="n">
        <f aca="false">'Profiles 8760'!B5246</f>
        <v>8</v>
      </c>
      <c r="C5257" s="0" t="n">
        <f aca="false">'Profiles 8760'!E5246</f>
        <v>0</v>
      </c>
      <c r="D5257" s="0" t="n">
        <f aca="false">'Profiles 8760'!F5246</f>
        <v>1</v>
      </c>
      <c r="E5257" s="0" t="n">
        <f aca="false">'Profiles 8760'!G5246</f>
        <v>0.739848</v>
      </c>
      <c r="F5257" s="0" t="n">
        <f aca="false">D5257*Assumptions!$C$11*$B$7+E5257*Assumptions!$C$12*$B$8</f>
        <v>319.0597832</v>
      </c>
      <c r="G5257" s="0" t="n">
        <f aca="false">C5257*Assumptions!$C$15</f>
        <v>0</v>
      </c>
      <c r="H5257" s="0" t="n">
        <f aca="false">MIN(F5257,G5257)</f>
        <v>0</v>
      </c>
      <c r="I5257" s="0" t="n">
        <f aca="false">IF(C5257=1,MIN(G5257-H5257,Assumptions!$C$13,P5256),0)</f>
        <v>0</v>
      </c>
      <c r="J5257" s="0" t="n">
        <f aca="false">H5257+I5257</f>
        <v>0</v>
      </c>
      <c r="K5257" s="0" t="n">
        <f aca="false">MIN(IF(C5257=1,F5257-H5257,F5257),Assumptions!$C$13,MAX(0,($B$5-P5256)/$B$6))</f>
        <v>0</v>
      </c>
      <c r="L5257" s="0" t="n">
        <f aca="false">IF(C5257=1,0,MIN(F5257-K5257,Assumptions!$C$15,MAX(0,$B$10-O5256-M5257)))</f>
        <v>200</v>
      </c>
      <c r="M5257" s="0" t="n">
        <f aca="false">'Profiles 8760'!H5246</f>
        <v>117200</v>
      </c>
      <c r="N5257" s="0" t="n">
        <f aca="false">J5257+L5257</f>
        <v>200</v>
      </c>
      <c r="O5257" s="0" t="n">
        <f aca="false">O5256+N5257</f>
        <v>492711.61286414</v>
      </c>
      <c r="P5257" s="0" t="n">
        <f aca="false">MIN($B$5,P5256+K5257*$B$6-I5257)</f>
        <v>510.81</v>
      </c>
      <c r="Q5257" s="0" t="n">
        <f aca="false">MAX(0,F5257-H5257-K5257-L5257)</f>
        <v>119.0597832</v>
      </c>
    </row>
    <row r="5258" customFormat="false" ht="15" hidden="false" customHeight="false" outlineLevel="0" collapsed="false">
      <c r="A5258" s="0" t="n">
        <f aca="false">'Profiles 8760'!A5247</f>
        <v>5245</v>
      </c>
      <c r="B5258" s="0" t="n">
        <f aca="false">'Profiles 8760'!B5247</f>
        <v>8</v>
      </c>
      <c r="C5258" s="0" t="n">
        <f aca="false">'Profiles 8760'!E5247</f>
        <v>0</v>
      </c>
      <c r="D5258" s="0" t="n">
        <f aca="false">'Profiles 8760'!F5247</f>
        <v>1</v>
      </c>
      <c r="E5258" s="0" t="n">
        <f aca="false">'Profiles 8760'!G5247</f>
        <v>0.985329</v>
      </c>
      <c r="F5258" s="0" t="n">
        <f aca="false">D5258*Assumptions!$C$11*$B$7+E5258*Assumptions!$C$12*$B$8</f>
        <v>329.0999561</v>
      </c>
      <c r="G5258" s="0" t="n">
        <f aca="false">C5258*Assumptions!$C$15</f>
        <v>0</v>
      </c>
      <c r="H5258" s="0" t="n">
        <f aca="false">MIN(F5258,G5258)</f>
        <v>0</v>
      </c>
      <c r="I5258" s="0" t="n">
        <f aca="false">IF(C5258=1,MIN(G5258-H5258,Assumptions!$C$13,P5257),0)</f>
        <v>0</v>
      </c>
      <c r="J5258" s="0" t="n">
        <f aca="false">H5258+I5258</f>
        <v>0</v>
      </c>
      <c r="K5258" s="0" t="n">
        <f aca="false">MIN(IF(C5258=1,F5258-H5258,F5258),Assumptions!$C$13,MAX(0,($B$5-P5257)/$B$6))</f>
        <v>0</v>
      </c>
      <c r="L5258" s="0" t="n">
        <f aca="false">IF(C5258=1,0,MIN(F5258-K5258,Assumptions!$C$15,MAX(0,$B$10-O5257-M5258)))</f>
        <v>200</v>
      </c>
      <c r="M5258" s="0" t="n">
        <f aca="false">'Profiles 8760'!H5247</f>
        <v>117200</v>
      </c>
      <c r="N5258" s="0" t="n">
        <f aca="false">J5258+L5258</f>
        <v>200</v>
      </c>
      <c r="O5258" s="0" t="n">
        <f aca="false">O5257+N5258</f>
        <v>492911.61286414</v>
      </c>
      <c r="P5258" s="0" t="n">
        <f aca="false">MIN($B$5,P5257+K5258*$B$6-I5258)</f>
        <v>510.81</v>
      </c>
      <c r="Q5258" s="0" t="n">
        <f aca="false">MAX(0,F5258-H5258-K5258-L5258)</f>
        <v>129.0999561</v>
      </c>
    </row>
    <row r="5259" customFormat="false" ht="15" hidden="false" customHeight="false" outlineLevel="0" collapsed="false">
      <c r="A5259" s="0" t="n">
        <f aca="false">'Profiles 8760'!A5248</f>
        <v>5246</v>
      </c>
      <c r="B5259" s="0" t="n">
        <f aca="false">'Profiles 8760'!B5248</f>
        <v>8</v>
      </c>
      <c r="C5259" s="0" t="n">
        <f aca="false">'Profiles 8760'!E5248</f>
        <v>0</v>
      </c>
      <c r="D5259" s="0" t="n">
        <f aca="false">'Profiles 8760'!F5248</f>
        <v>1</v>
      </c>
      <c r="E5259" s="0" t="n">
        <f aca="false">'Profiles 8760'!G5248</f>
        <v>1</v>
      </c>
      <c r="F5259" s="0" t="n">
        <f aca="false">D5259*Assumptions!$C$11*$B$7+E5259*Assumptions!$C$12*$B$8</f>
        <v>329.7</v>
      </c>
      <c r="G5259" s="0" t="n">
        <f aca="false">C5259*Assumptions!$C$15</f>
        <v>0</v>
      </c>
      <c r="H5259" s="0" t="n">
        <f aca="false">MIN(F5259,G5259)</f>
        <v>0</v>
      </c>
      <c r="I5259" s="0" t="n">
        <f aca="false">IF(C5259=1,MIN(G5259-H5259,Assumptions!$C$13,P5258),0)</f>
        <v>0</v>
      </c>
      <c r="J5259" s="0" t="n">
        <f aca="false">H5259+I5259</f>
        <v>0</v>
      </c>
      <c r="K5259" s="0" t="n">
        <f aca="false">MIN(IF(C5259=1,F5259-H5259,F5259),Assumptions!$C$13,MAX(0,($B$5-P5258)/$B$6))</f>
        <v>0</v>
      </c>
      <c r="L5259" s="0" t="n">
        <f aca="false">IF(C5259=1,0,MIN(F5259-K5259,Assumptions!$C$15,MAX(0,$B$10-O5258-M5259)))</f>
        <v>200</v>
      </c>
      <c r="M5259" s="0" t="n">
        <f aca="false">'Profiles 8760'!H5248</f>
        <v>117200</v>
      </c>
      <c r="N5259" s="0" t="n">
        <f aca="false">J5259+L5259</f>
        <v>200</v>
      </c>
      <c r="O5259" s="0" t="n">
        <f aca="false">O5258+N5259</f>
        <v>493111.61286414</v>
      </c>
      <c r="P5259" s="0" t="n">
        <f aca="false">MIN($B$5,P5258+K5259*$B$6-I5259)</f>
        <v>510.81</v>
      </c>
      <c r="Q5259" s="0" t="n">
        <f aca="false">MAX(0,F5259-H5259-K5259-L5259)</f>
        <v>129.7</v>
      </c>
    </row>
    <row r="5260" customFormat="false" ht="15" hidden="false" customHeight="false" outlineLevel="0" collapsed="false">
      <c r="A5260" s="0" t="n">
        <f aca="false">'Profiles 8760'!A5249</f>
        <v>5247</v>
      </c>
      <c r="B5260" s="0" t="n">
        <f aca="false">'Profiles 8760'!B5249</f>
        <v>8</v>
      </c>
      <c r="C5260" s="0" t="n">
        <f aca="false">'Profiles 8760'!E5249</f>
        <v>0</v>
      </c>
      <c r="D5260" s="0" t="n">
        <f aca="false">'Profiles 8760'!F5249</f>
        <v>0.914147</v>
      </c>
      <c r="E5260" s="0" t="n">
        <f aca="false">'Profiles 8760'!G5249</f>
        <v>0.908169</v>
      </c>
      <c r="F5260" s="0" t="n">
        <f aca="false">D5260*Assumptions!$C$11*$B$7+E5260*Assumptions!$C$12*$B$8</f>
        <v>301.1497657</v>
      </c>
      <c r="G5260" s="0" t="n">
        <f aca="false">C5260*Assumptions!$C$15</f>
        <v>0</v>
      </c>
      <c r="H5260" s="0" t="n">
        <f aca="false">MIN(F5260,G5260)</f>
        <v>0</v>
      </c>
      <c r="I5260" s="0" t="n">
        <f aca="false">IF(C5260=1,MIN(G5260-H5260,Assumptions!$C$13,P5259),0)</f>
        <v>0</v>
      </c>
      <c r="J5260" s="0" t="n">
        <f aca="false">H5260+I5260</f>
        <v>0</v>
      </c>
      <c r="K5260" s="0" t="n">
        <f aca="false">MIN(IF(C5260=1,F5260-H5260,F5260),Assumptions!$C$13,MAX(0,($B$5-P5259)/$B$6))</f>
        <v>0</v>
      </c>
      <c r="L5260" s="0" t="n">
        <f aca="false">IF(C5260=1,0,MIN(F5260-K5260,Assumptions!$C$15,MAX(0,$B$10-O5259-M5260)))</f>
        <v>200</v>
      </c>
      <c r="M5260" s="0" t="n">
        <f aca="false">'Profiles 8760'!H5249</f>
        <v>117200</v>
      </c>
      <c r="N5260" s="0" t="n">
        <f aca="false">J5260+L5260</f>
        <v>200</v>
      </c>
      <c r="O5260" s="0" t="n">
        <f aca="false">O5259+N5260</f>
        <v>493311.61286414</v>
      </c>
      <c r="P5260" s="0" t="n">
        <f aca="false">MIN($B$5,P5259+K5260*$B$6-I5260)</f>
        <v>510.81</v>
      </c>
      <c r="Q5260" s="0" t="n">
        <f aca="false">MAX(0,F5260-H5260-K5260-L5260)</f>
        <v>101.1497657</v>
      </c>
    </row>
    <row r="5261" customFormat="false" ht="15" hidden="false" customHeight="false" outlineLevel="0" collapsed="false">
      <c r="A5261" s="0" t="n">
        <f aca="false">'Profiles 8760'!A5250</f>
        <v>5248</v>
      </c>
      <c r="B5261" s="0" t="n">
        <f aca="false">'Profiles 8760'!B5250</f>
        <v>8</v>
      </c>
      <c r="C5261" s="0" t="n">
        <f aca="false">'Profiles 8760'!E5250</f>
        <v>0</v>
      </c>
      <c r="D5261" s="0" t="n">
        <f aca="false">'Profiles 8760'!F5250</f>
        <v>0.725655</v>
      </c>
      <c r="E5261" s="0" t="n">
        <f aca="false">'Profiles 8760'!G5250</f>
        <v>0.919632</v>
      </c>
      <c r="F5261" s="0" t="n">
        <f aca="false">D5261*Assumptions!$C$11*$B$7+E5261*Assumptions!$C$12*$B$8</f>
        <v>247.1821128</v>
      </c>
      <c r="G5261" s="0" t="n">
        <f aca="false">C5261*Assumptions!$C$15</f>
        <v>0</v>
      </c>
      <c r="H5261" s="0" t="n">
        <f aca="false">MIN(F5261,G5261)</f>
        <v>0</v>
      </c>
      <c r="I5261" s="0" t="n">
        <f aca="false">IF(C5261=1,MIN(G5261-H5261,Assumptions!$C$13,P5260),0)</f>
        <v>0</v>
      </c>
      <c r="J5261" s="0" t="n">
        <f aca="false">H5261+I5261</f>
        <v>0</v>
      </c>
      <c r="K5261" s="0" t="n">
        <f aca="false">MIN(IF(C5261=1,F5261-H5261,F5261),Assumptions!$C$13,MAX(0,($B$5-P5260)/$B$6))</f>
        <v>0</v>
      </c>
      <c r="L5261" s="0" t="n">
        <f aca="false">IF(C5261=1,0,MIN(F5261-K5261,Assumptions!$C$15,MAX(0,$B$10-O5260-M5261)))</f>
        <v>200</v>
      </c>
      <c r="M5261" s="0" t="n">
        <f aca="false">'Profiles 8760'!H5250</f>
        <v>117200</v>
      </c>
      <c r="N5261" s="0" t="n">
        <f aca="false">J5261+L5261</f>
        <v>200</v>
      </c>
      <c r="O5261" s="0" t="n">
        <f aca="false">O5260+N5261</f>
        <v>493511.61286414</v>
      </c>
      <c r="P5261" s="0" t="n">
        <f aca="false">MIN($B$5,P5260+K5261*$B$6-I5261)</f>
        <v>510.81</v>
      </c>
      <c r="Q5261" s="0" t="n">
        <f aca="false">MAX(0,F5261-H5261-K5261-L5261)</f>
        <v>47.1821128</v>
      </c>
    </row>
    <row r="5262" customFormat="false" ht="15" hidden="false" customHeight="false" outlineLevel="0" collapsed="false">
      <c r="A5262" s="0" t="n">
        <f aca="false">'Profiles 8760'!A5251</f>
        <v>5249</v>
      </c>
      <c r="B5262" s="0" t="n">
        <f aca="false">'Profiles 8760'!B5251</f>
        <v>8</v>
      </c>
      <c r="C5262" s="0" t="n">
        <f aca="false">'Profiles 8760'!E5251</f>
        <v>0</v>
      </c>
      <c r="D5262" s="0" t="n">
        <f aca="false">'Profiles 8760'!F5251</f>
        <v>0.496043</v>
      </c>
      <c r="E5262" s="0" t="n">
        <f aca="false">'Profiles 8760'!G5251</f>
        <v>0.939731</v>
      </c>
      <c r="F5262" s="0" t="n">
        <f aca="false">D5262*Assumptions!$C$11*$B$7+E5262*Assumptions!$C$12*$B$8</f>
        <v>181.6922163</v>
      </c>
      <c r="G5262" s="0" t="n">
        <f aca="false">C5262*Assumptions!$C$15</f>
        <v>0</v>
      </c>
      <c r="H5262" s="0" t="n">
        <f aca="false">MIN(F5262,G5262)</f>
        <v>0</v>
      </c>
      <c r="I5262" s="0" t="n">
        <f aca="false">IF(C5262=1,MIN(G5262-H5262,Assumptions!$C$13,P5261),0)</f>
        <v>0</v>
      </c>
      <c r="J5262" s="0" t="n">
        <f aca="false">H5262+I5262</f>
        <v>0</v>
      </c>
      <c r="K5262" s="0" t="n">
        <f aca="false">MIN(IF(C5262=1,F5262-H5262,F5262),Assumptions!$C$13,MAX(0,($B$5-P5261)/$B$6))</f>
        <v>0</v>
      </c>
      <c r="L5262" s="0" t="n">
        <f aca="false">IF(C5262=1,0,MIN(F5262-K5262,Assumptions!$C$15,MAX(0,$B$10-O5261-M5262)))</f>
        <v>181.6922163</v>
      </c>
      <c r="M5262" s="0" t="n">
        <f aca="false">'Profiles 8760'!H5251</f>
        <v>117200</v>
      </c>
      <c r="N5262" s="0" t="n">
        <f aca="false">J5262+L5262</f>
        <v>181.6922163</v>
      </c>
      <c r="O5262" s="0" t="n">
        <f aca="false">O5261+N5262</f>
        <v>493693.30508044</v>
      </c>
      <c r="P5262" s="0" t="n">
        <f aca="false">MIN($B$5,P5261+K5262*$B$6-I5262)</f>
        <v>510.81</v>
      </c>
      <c r="Q5262" s="0" t="n">
        <f aca="false">MAX(0,F5262-H5262-K5262-L5262)</f>
        <v>0</v>
      </c>
    </row>
    <row r="5263" customFormat="false" ht="15" hidden="false" customHeight="false" outlineLevel="0" collapsed="false">
      <c r="A5263" s="0" t="n">
        <f aca="false">'Profiles 8760'!A5252</f>
        <v>5250</v>
      </c>
      <c r="B5263" s="0" t="n">
        <f aca="false">'Profiles 8760'!B5252</f>
        <v>8</v>
      </c>
      <c r="C5263" s="0" t="n">
        <f aca="false">'Profiles 8760'!E5252</f>
        <v>0</v>
      </c>
      <c r="D5263" s="0" t="n">
        <f aca="false">'Profiles 8760'!F5252</f>
        <v>0.257612</v>
      </c>
      <c r="E5263" s="0" t="n">
        <f aca="false">'Profiles 8760'!G5252</f>
        <v>0.829086</v>
      </c>
      <c r="F5263" s="0" t="n">
        <f aca="false">D5263*Assumptions!$C$11*$B$7+E5263*Assumptions!$C$12*$B$8</f>
        <v>108.307963</v>
      </c>
      <c r="G5263" s="0" t="n">
        <f aca="false">C5263*Assumptions!$C$15</f>
        <v>0</v>
      </c>
      <c r="H5263" s="0" t="n">
        <f aca="false">MIN(F5263,G5263)</f>
        <v>0</v>
      </c>
      <c r="I5263" s="0" t="n">
        <f aca="false">IF(C5263=1,MIN(G5263-H5263,Assumptions!$C$13,P5262),0)</f>
        <v>0</v>
      </c>
      <c r="J5263" s="0" t="n">
        <f aca="false">H5263+I5263</f>
        <v>0</v>
      </c>
      <c r="K5263" s="0" t="n">
        <f aca="false">MIN(IF(C5263=1,F5263-H5263,F5263),Assumptions!$C$13,MAX(0,($B$5-P5262)/$B$6))</f>
        <v>0</v>
      </c>
      <c r="L5263" s="0" t="n">
        <f aca="false">IF(C5263=1,0,MIN(F5263-K5263,Assumptions!$C$15,MAX(0,$B$10-O5262-M5263)))</f>
        <v>108.307963</v>
      </c>
      <c r="M5263" s="0" t="n">
        <f aca="false">'Profiles 8760'!H5252</f>
        <v>117200</v>
      </c>
      <c r="N5263" s="0" t="n">
        <f aca="false">J5263+L5263</f>
        <v>108.307963</v>
      </c>
      <c r="O5263" s="0" t="n">
        <f aca="false">O5262+N5263</f>
        <v>493801.61304344</v>
      </c>
      <c r="P5263" s="0" t="n">
        <f aca="false">MIN($B$5,P5262+K5263*$B$6-I5263)</f>
        <v>510.81</v>
      </c>
      <c r="Q5263" s="0" t="n">
        <f aca="false">MAX(0,F5263-H5263-K5263-L5263)</f>
        <v>0</v>
      </c>
    </row>
    <row r="5264" customFormat="false" ht="15" hidden="false" customHeight="false" outlineLevel="0" collapsed="false">
      <c r="A5264" s="0" t="n">
        <f aca="false">'Profiles 8760'!A5253</f>
        <v>5251</v>
      </c>
      <c r="B5264" s="0" t="n">
        <f aca="false">'Profiles 8760'!B5253</f>
        <v>8</v>
      </c>
      <c r="C5264" s="0" t="n">
        <f aca="false">'Profiles 8760'!E5253</f>
        <v>0</v>
      </c>
      <c r="D5264" s="0" t="n">
        <f aca="false">'Profiles 8760'!F5253</f>
        <v>0.054453</v>
      </c>
      <c r="E5264" s="0" t="n">
        <f aca="false">'Profiles 8760'!G5253</f>
        <v>0.982792</v>
      </c>
      <c r="F5264" s="0" t="n">
        <f aca="false">D5264*Assumptions!$C$11*$B$7+E5264*Assumptions!$C$12*$B$8</f>
        <v>55.9222192</v>
      </c>
      <c r="G5264" s="0" t="n">
        <f aca="false">C5264*Assumptions!$C$15</f>
        <v>0</v>
      </c>
      <c r="H5264" s="0" t="n">
        <f aca="false">MIN(F5264,G5264)</f>
        <v>0</v>
      </c>
      <c r="I5264" s="0" t="n">
        <f aca="false">IF(C5264=1,MIN(G5264-H5264,Assumptions!$C$13,P5263),0)</f>
        <v>0</v>
      </c>
      <c r="J5264" s="0" t="n">
        <f aca="false">H5264+I5264</f>
        <v>0</v>
      </c>
      <c r="K5264" s="0" t="n">
        <f aca="false">MIN(IF(C5264=1,F5264-H5264,F5264),Assumptions!$C$13,MAX(0,($B$5-P5263)/$B$6))</f>
        <v>0</v>
      </c>
      <c r="L5264" s="0" t="n">
        <f aca="false">IF(C5264=1,0,MIN(F5264-K5264,Assumptions!$C$15,MAX(0,$B$10-O5263-M5264)))</f>
        <v>55.9222192</v>
      </c>
      <c r="M5264" s="0" t="n">
        <f aca="false">'Profiles 8760'!H5253</f>
        <v>117200</v>
      </c>
      <c r="N5264" s="0" t="n">
        <f aca="false">J5264+L5264</f>
        <v>55.9222192</v>
      </c>
      <c r="O5264" s="0" t="n">
        <f aca="false">O5263+N5264</f>
        <v>493857.53526264</v>
      </c>
      <c r="P5264" s="0" t="n">
        <f aca="false">MIN($B$5,P5263+K5264*$B$6-I5264)</f>
        <v>510.81</v>
      </c>
      <c r="Q5264" s="0" t="n">
        <f aca="false">MAX(0,F5264-H5264-K5264-L5264)</f>
        <v>0</v>
      </c>
    </row>
    <row r="5265" customFormat="false" ht="15" hidden="false" customHeight="false" outlineLevel="0" collapsed="false">
      <c r="A5265" s="0" t="n">
        <f aca="false">'Profiles 8760'!A5254</f>
        <v>5252</v>
      </c>
      <c r="B5265" s="0" t="n">
        <f aca="false">'Profiles 8760'!B5254</f>
        <v>8</v>
      </c>
      <c r="C5265" s="0" t="n">
        <f aca="false">'Profiles 8760'!E5254</f>
        <v>1</v>
      </c>
      <c r="D5265" s="0" t="n">
        <f aca="false">'Profiles 8760'!F5254</f>
        <v>0</v>
      </c>
      <c r="E5265" s="0" t="n">
        <f aca="false">'Profiles 8760'!G5254</f>
        <v>1</v>
      </c>
      <c r="F5265" s="0" t="n">
        <f aca="false">D5265*Assumptions!$C$11*$B$7+E5265*Assumptions!$C$12*$B$8</f>
        <v>40.9</v>
      </c>
      <c r="G5265" s="0" t="n">
        <f aca="false">C5265*Assumptions!$C$15</f>
        <v>200</v>
      </c>
      <c r="H5265" s="0" t="n">
        <f aca="false">MIN(F5265,G5265)</f>
        <v>40.9</v>
      </c>
      <c r="I5265" s="0" t="n">
        <f aca="false">IF(C5265=1,MIN(G5265-H5265,Assumptions!$C$13,P5264),0)</f>
        <v>159.1</v>
      </c>
      <c r="J5265" s="0" t="n">
        <f aca="false">H5265+I5265</f>
        <v>200</v>
      </c>
      <c r="K5265" s="0" t="n">
        <f aca="false">MIN(IF(C5265=1,F5265-H5265,F5265),Assumptions!$C$13,MAX(0,($B$5-P5264)/$B$6))</f>
        <v>0</v>
      </c>
      <c r="L5265" s="0" t="n">
        <f aca="false">IF(C5265=1,0,MIN(F5265-K5265,Assumptions!$C$15,MAX(0,$B$10-O5264-M5265)))</f>
        <v>0</v>
      </c>
      <c r="M5265" s="0" t="n">
        <f aca="false">'Profiles 8760'!H5254</f>
        <v>117000</v>
      </c>
      <c r="N5265" s="0" t="n">
        <f aca="false">J5265+L5265</f>
        <v>200</v>
      </c>
      <c r="O5265" s="0" t="n">
        <f aca="false">O5264+N5265</f>
        <v>494057.53526264</v>
      </c>
      <c r="P5265" s="0" t="n">
        <f aca="false">MIN($B$5,P5264+K5265*$B$6-I5265)</f>
        <v>351.71</v>
      </c>
      <c r="Q5265" s="0" t="n">
        <f aca="false">MAX(0,F5265-H5265-K5265-L5265)</f>
        <v>0</v>
      </c>
    </row>
    <row r="5266" customFormat="false" ht="15" hidden="false" customHeight="false" outlineLevel="0" collapsed="false">
      <c r="A5266" s="0" t="n">
        <f aca="false">'Profiles 8760'!A5255</f>
        <v>5253</v>
      </c>
      <c r="B5266" s="0" t="n">
        <f aca="false">'Profiles 8760'!B5255</f>
        <v>8</v>
      </c>
      <c r="C5266" s="0" t="n">
        <f aca="false">'Profiles 8760'!E5255</f>
        <v>1</v>
      </c>
      <c r="D5266" s="0" t="n">
        <f aca="false">'Profiles 8760'!F5255</f>
        <v>0</v>
      </c>
      <c r="E5266" s="0" t="n">
        <f aca="false">'Profiles 8760'!G5255</f>
        <v>0.746333</v>
      </c>
      <c r="F5266" s="0" t="n">
        <f aca="false">D5266*Assumptions!$C$11*$B$7+E5266*Assumptions!$C$12*$B$8</f>
        <v>30.5250197</v>
      </c>
      <c r="G5266" s="0" t="n">
        <f aca="false">C5266*Assumptions!$C$15</f>
        <v>200</v>
      </c>
      <c r="H5266" s="0" t="n">
        <f aca="false">MIN(F5266,G5266)</f>
        <v>30.5250197</v>
      </c>
      <c r="I5266" s="0" t="n">
        <f aca="false">IF(C5266=1,MIN(G5266-H5266,Assumptions!$C$13,P5265),0)</f>
        <v>169.4749803</v>
      </c>
      <c r="J5266" s="0" t="n">
        <f aca="false">H5266+I5266</f>
        <v>200</v>
      </c>
      <c r="K5266" s="0" t="n">
        <f aca="false">MIN(IF(C5266=1,F5266-H5266,F5266),Assumptions!$C$13,MAX(0,($B$5-P5265)/$B$6))</f>
        <v>0</v>
      </c>
      <c r="L5266" s="0" t="n">
        <f aca="false">IF(C5266=1,0,MIN(F5266-K5266,Assumptions!$C$15,MAX(0,$B$10-O5265-M5266)))</f>
        <v>0</v>
      </c>
      <c r="M5266" s="0" t="n">
        <f aca="false">'Profiles 8760'!H5255</f>
        <v>116800</v>
      </c>
      <c r="N5266" s="0" t="n">
        <f aca="false">J5266+L5266</f>
        <v>200</v>
      </c>
      <c r="O5266" s="0" t="n">
        <f aca="false">O5265+N5266</f>
        <v>494257.53526264</v>
      </c>
      <c r="P5266" s="0" t="n">
        <f aca="false">MIN($B$5,P5265+K5266*$B$6-I5266)</f>
        <v>182.2350197</v>
      </c>
      <c r="Q5266" s="0" t="n">
        <f aca="false">MAX(0,F5266-H5266-K5266-L5266)</f>
        <v>0</v>
      </c>
    </row>
    <row r="5267" customFormat="false" ht="15" hidden="false" customHeight="false" outlineLevel="0" collapsed="false">
      <c r="A5267" s="0" t="n">
        <f aca="false">'Profiles 8760'!A5256</f>
        <v>5254</v>
      </c>
      <c r="B5267" s="0" t="n">
        <f aca="false">'Profiles 8760'!B5256</f>
        <v>8</v>
      </c>
      <c r="C5267" s="0" t="n">
        <f aca="false">'Profiles 8760'!E5256</f>
        <v>0</v>
      </c>
      <c r="D5267" s="0" t="n">
        <f aca="false">'Profiles 8760'!F5256</f>
        <v>0</v>
      </c>
      <c r="E5267" s="0" t="n">
        <f aca="false">'Profiles 8760'!G5256</f>
        <v>0.811231</v>
      </c>
      <c r="F5267" s="0" t="n">
        <f aca="false">D5267*Assumptions!$C$11*$B$7+E5267*Assumptions!$C$12*$B$8</f>
        <v>33.1793479</v>
      </c>
      <c r="G5267" s="0" t="n">
        <f aca="false">C5267*Assumptions!$C$15</f>
        <v>0</v>
      </c>
      <c r="H5267" s="0" t="n">
        <f aca="false">MIN(F5267,G5267)</f>
        <v>0</v>
      </c>
      <c r="I5267" s="0" t="n">
        <f aca="false">IF(C5267=1,MIN(G5267-H5267,Assumptions!$C$13,P5266),0)</f>
        <v>0</v>
      </c>
      <c r="J5267" s="0" t="n">
        <f aca="false">H5267+I5267</f>
        <v>0</v>
      </c>
      <c r="K5267" s="0" t="n">
        <f aca="false">MIN(IF(C5267=1,F5267-H5267,F5267),Assumptions!$C$13,MAX(0,($B$5-P5266)/$B$6))</f>
        <v>33.1793479</v>
      </c>
      <c r="L5267" s="0" t="n">
        <f aca="false">IF(C5267=1,0,MIN(F5267-K5267,Assumptions!$C$15,MAX(0,$B$10-O5266-M5267)))</f>
        <v>0</v>
      </c>
      <c r="M5267" s="0" t="n">
        <f aca="false">'Profiles 8760'!H5256</f>
        <v>116800</v>
      </c>
      <c r="N5267" s="0" t="n">
        <f aca="false">J5267+L5267</f>
        <v>0</v>
      </c>
      <c r="O5267" s="0" t="n">
        <f aca="false">O5266+N5267</f>
        <v>494257.53526264</v>
      </c>
      <c r="P5267" s="0" t="n">
        <f aca="false">MIN($B$5,P5266+K5267*$B$6-I5267)</f>
        <v>210.99487845972</v>
      </c>
      <c r="Q5267" s="0" t="n">
        <f aca="false">MAX(0,F5267-H5267-K5267-L5267)</f>
        <v>0</v>
      </c>
    </row>
    <row r="5268" customFormat="false" ht="15" hidden="false" customHeight="false" outlineLevel="0" collapsed="false">
      <c r="A5268" s="0" t="n">
        <f aca="false">'Profiles 8760'!A5257</f>
        <v>5255</v>
      </c>
      <c r="B5268" s="0" t="n">
        <f aca="false">'Profiles 8760'!B5257</f>
        <v>8</v>
      </c>
      <c r="C5268" s="0" t="n">
        <f aca="false">'Profiles 8760'!E5257</f>
        <v>0</v>
      </c>
      <c r="D5268" s="0" t="n">
        <f aca="false">'Profiles 8760'!F5257</f>
        <v>0</v>
      </c>
      <c r="E5268" s="0" t="n">
        <f aca="false">'Profiles 8760'!G5257</f>
        <v>0.884228</v>
      </c>
      <c r="F5268" s="0" t="n">
        <f aca="false">D5268*Assumptions!$C$11*$B$7+E5268*Assumptions!$C$12*$B$8</f>
        <v>36.1649252</v>
      </c>
      <c r="G5268" s="0" t="n">
        <f aca="false">C5268*Assumptions!$C$15</f>
        <v>0</v>
      </c>
      <c r="H5268" s="0" t="n">
        <f aca="false">MIN(F5268,G5268)</f>
        <v>0</v>
      </c>
      <c r="I5268" s="0" t="n">
        <f aca="false">IF(C5268=1,MIN(G5268-H5268,Assumptions!$C$13,P5267),0)</f>
        <v>0</v>
      </c>
      <c r="J5268" s="0" t="n">
        <f aca="false">H5268+I5268</f>
        <v>0</v>
      </c>
      <c r="K5268" s="0" t="n">
        <f aca="false">MIN(IF(C5268=1,F5268-H5268,F5268),Assumptions!$C$13,MAX(0,($B$5-P5267)/$B$6))</f>
        <v>36.1649252</v>
      </c>
      <c r="L5268" s="0" t="n">
        <f aca="false">IF(C5268=1,0,MIN(F5268-K5268,Assumptions!$C$15,MAX(0,$B$10-O5267-M5268)))</f>
        <v>0</v>
      </c>
      <c r="M5268" s="0" t="n">
        <f aca="false">'Profiles 8760'!H5257</f>
        <v>116800</v>
      </c>
      <c r="N5268" s="0" t="n">
        <f aca="false">J5268+L5268</f>
        <v>0</v>
      </c>
      <c r="O5268" s="0" t="n">
        <f aca="false">O5267+N5268</f>
        <v>494257.53526264</v>
      </c>
      <c r="P5268" s="0" t="n">
        <f aca="false">MIN($B$5,P5267+K5268*$B$6-I5268)</f>
        <v>242.34263562308</v>
      </c>
      <c r="Q5268" s="0" t="n">
        <f aca="false">MAX(0,F5268-H5268-K5268-L5268)</f>
        <v>0</v>
      </c>
    </row>
    <row r="5269" customFormat="false" ht="15" hidden="false" customHeight="false" outlineLevel="0" collapsed="false">
      <c r="A5269" s="0" t="n">
        <f aca="false">'Profiles 8760'!A5258</f>
        <v>5256</v>
      </c>
      <c r="B5269" s="0" t="n">
        <f aca="false">'Profiles 8760'!B5258</f>
        <v>8</v>
      </c>
      <c r="C5269" s="0" t="n">
        <f aca="false">'Profiles 8760'!E5258</f>
        <v>0</v>
      </c>
      <c r="D5269" s="0" t="n">
        <f aca="false">'Profiles 8760'!F5258</f>
        <v>0</v>
      </c>
      <c r="E5269" s="0" t="n">
        <f aca="false">'Profiles 8760'!G5258</f>
        <v>0.964743</v>
      </c>
      <c r="F5269" s="0" t="n">
        <f aca="false">D5269*Assumptions!$C$11*$B$7+E5269*Assumptions!$C$12*$B$8</f>
        <v>39.4579887</v>
      </c>
      <c r="G5269" s="0" t="n">
        <f aca="false">C5269*Assumptions!$C$15</f>
        <v>0</v>
      </c>
      <c r="H5269" s="0" t="n">
        <f aca="false">MIN(F5269,G5269)</f>
        <v>0</v>
      </c>
      <c r="I5269" s="0" t="n">
        <f aca="false">IF(C5269=1,MIN(G5269-H5269,Assumptions!$C$13,P5268),0)</f>
        <v>0</v>
      </c>
      <c r="J5269" s="0" t="n">
        <f aca="false">H5269+I5269</f>
        <v>0</v>
      </c>
      <c r="K5269" s="0" t="n">
        <f aca="false">MIN(IF(C5269=1,F5269-H5269,F5269),Assumptions!$C$13,MAX(0,($B$5-P5268)/$B$6))</f>
        <v>39.4579887</v>
      </c>
      <c r="L5269" s="0" t="n">
        <f aca="false">IF(C5269=1,0,MIN(F5269-K5269,Assumptions!$C$15,MAX(0,$B$10-O5268-M5269)))</f>
        <v>0</v>
      </c>
      <c r="M5269" s="0" t="n">
        <f aca="false">'Profiles 8760'!H5258</f>
        <v>116800</v>
      </c>
      <c r="N5269" s="0" t="n">
        <f aca="false">J5269+L5269</f>
        <v>0</v>
      </c>
      <c r="O5269" s="0" t="n">
        <f aca="false">O5268+N5269</f>
        <v>494257.53526264</v>
      </c>
      <c r="P5269" s="0" t="n">
        <f aca="false">MIN($B$5,P5268+K5269*$B$6-I5269)</f>
        <v>276.54482022824</v>
      </c>
      <c r="Q5269" s="0" t="n">
        <f aca="false">MAX(0,F5269-H5269-K5269-L5269)</f>
        <v>0</v>
      </c>
    </row>
    <row r="5270" customFormat="false" ht="15" hidden="false" customHeight="false" outlineLevel="0" collapsed="false">
      <c r="A5270" s="0" t="n">
        <f aca="false">'Profiles 8760'!A5259</f>
        <v>5257</v>
      </c>
      <c r="B5270" s="0" t="n">
        <f aca="false">'Profiles 8760'!B5259</f>
        <v>8</v>
      </c>
      <c r="C5270" s="0" t="n">
        <f aca="false">'Profiles 8760'!E5259</f>
        <v>0</v>
      </c>
      <c r="D5270" s="0" t="n">
        <f aca="false">'Profiles 8760'!F5259</f>
        <v>0</v>
      </c>
      <c r="E5270" s="0" t="n">
        <f aca="false">'Profiles 8760'!G5259</f>
        <v>1</v>
      </c>
      <c r="F5270" s="0" t="n">
        <f aca="false">D5270*Assumptions!$C$11*$B$7+E5270*Assumptions!$C$12*$B$8</f>
        <v>40.9</v>
      </c>
      <c r="G5270" s="0" t="n">
        <f aca="false">C5270*Assumptions!$C$15</f>
        <v>0</v>
      </c>
      <c r="H5270" s="0" t="n">
        <f aca="false">MIN(F5270,G5270)</f>
        <v>0</v>
      </c>
      <c r="I5270" s="0" t="n">
        <f aca="false">IF(C5270=1,MIN(G5270-H5270,Assumptions!$C$13,P5269),0)</f>
        <v>0</v>
      </c>
      <c r="J5270" s="0" t="n">
        <f aca="false">H5270+I5270</f>
        <v>0</v>
      </c>
      <c r="K5270" s="0" t="n">
        <f aca="false">MIN(IF(C5270=1,F5270-H5270,F5270),Assumptions!$C$13,MAX(0,($B$5-P5269)/$B$6))</f>
        <v>40.9</v>
      </c>
      <c r="L5270" s="0" t="n">
        <f aca="false">IF(C5270=1,0,MIN(F5270-K5270,Assumptions!$C$15,MAX(0,$B$10-O5269-M5270)))</f>
        <v>0</v>
      </c>
      <c r="M5270" s="0" t="n">
        <f aca="false">'Profiles 8760'!H5259</f>
        <v>116800</v>
      </c>
      <c r="N5270" s="0" t="n">
        <f aca="false">J5270+L5270</f>
        <v>0</v>
      </c>
      <c r="O5270" s="0" t="n">
        <f aca="false">O5269+N5270</f>
        <v>494257.53526264</v>
      </c>
      <c r="P5270" s="0" t="n">
        <f aca="false">MIN($B$5,P5269+K5270*$B$6-I5270)</f>
        <v>311.99694022824</v>
      </c>
      <c r="Q5270" s="0" t="n">
        <f aca="false">MAX(0,F5270-H5270-K5270-L5270)</f>
        <v>0</v>
      </c>
    </row>
    <row r="5271" customFormat="false" ht="15" hidden="false" customHeight="false" outlineLevel="0" collapsed="false">
      <c r="A5271" s="0" t="n">
        <f aca="false">'Profiles 8760'!A5260</f>
        <v>5258</v>
      </c>
      <c r="B5271" s="0" t="n">
        <f aca="false">'Profiles 8760'!B5260</f>
        <v>8</v>
      </c>
      <c r="C5271" s="0" t="n">
        <f aca="false">'Profiles 8760'!E5260</f>
        <v>0</v>
      </c>
      <c r="D5271" s="0" t="n">
        <f aca="false">'Profiles 8760'!F5260</f>
        <v>0</v>
      </c>
      <c r="E5271" s="0" t="n">
        <f aca="false">'Profiles 8760'!G5260</f>
        <v>0.966561</v>
      </c>
      <c r="F5271" s="0" t="n">
        <f aca="false">D5271*Assumptions!$C$11*$B$7+E5271*Assumptions!$C$12*$B$8</f>
        <v>39.5323449</v>
      </c>
      <c r="G5271" s="0" t="n">
        <f aca="false">C5271*Assumptions!$C$15</f>
        <v>0</v>
      </c>
      <c r="H5271" s="0" t="n">
        <f aca="false">MIN(F5271,G5271)</f>
        <v>0</v>
      </c>
      <c r="I5271" s="0" t="n">
        <f aca="false">IF(C5271=1,MIN(G5271-H5271,Assumptions!$C$13,P5270),0)</f>
        <v>0</v>
      </c>
      <c r="J5271" s="0" t="n">
        <f aca="false">H5271+I5271</f>
        <v>0</v>
      </c>
      <c r="K5271" s="0" t="n">
        <f aca="false">MIN(IF(C5271=1,F5271-H5271,F5271),Assumptions!$C$13,MAX(0,($B$5-P5270)/$B$6))</f>
        <v>39.5323449</v>
      </c>
      <c r="L5271" s="0" t="n">
        <f aca="false">IF(C5271=1,0,MIN(F5271-K5271,Assumptions!$C$15,MAX(0,$B$10-O5270-M5271)))</f>
        <v>0</v>
      </c>
      <c r="M5271" s="0" t="n">
        <f aca="false">'Profiles 8760'!H5260</f>
        <v>116800</v>
      </c>
      <c r="N5271" s="0" t="n">
        <f aca="false">J5271+L5271</f>
        <v>0</v>
      </c>
      <c r="O5271" s="0" t="n">
        <f aca="false">O5270+N5271</f>
        <v>494257.53526264</v>
      </c>
      <c r="P5271" s="0" t="n">
        <f aca="false">MIN($B$5,P5270+K5271*$B$6-I5271)</f>
        <v>346.26357678756</v>
      </c>
      <c r="Q5271" s="0" t="n">
        <f aca="false">MAX(0,F5271-H5271-K5271-L5271)</f>
        <v>0</v>
      </c>
    </row>
    <row r="5272" customFormat="false" ht="15" hidden="false" customHeight="false" outlineLevel="0" collapsed="false">
      <c r="A5272" s="0" t="n">
        <f aca="false">'Profiles 8760'!A5261</f>
        <v>5259</v>
      </c>
      <c r="B5272" s="0" t="n">
        <f aca="false">'Profiles 8760'!B5261</f>
        <v>8</v>
      </c>
      <c r="C5272" s="0" t="n">
        <f aca="false">'Profiles 8760'!E5261</f>
        <v>0</v>
      </c>
      <c r="D5272" s="0" t="n">
        <f aca="false">'Profiles 8760'!F5261</f>
        <v>0</v>
      </c>
      <c r="E5272" s="0" t="n">
        <f aca="false">'Profiles 8760'!G5261</f>
        <v>0.63004</v>
      </c>
      <c r="F5272" s="0" t="n">
        <f aca="false">D5272*Assumptions!$C$11*$B$7+E5272*Assumptions!$C$12*$B$8</f>
        <v>25.768636</v>
      </c>
      <c r="G5272" s="0" t="n">
        <f aca="false">C5272*Assumptions!$C$15</f>
        <v>0</v>
      </c>
      <c r="H5272" s="0" t="n">
        <f aca="false">MIN(F5272,G5272)</f>
        <v>0</v>
      </c>
      <c r="I5272" s="0" t="n">
        <f aca="false">IF(C5272=1,MIN(G5272-H5272,Assumptions!$C$13,P5271),0)</f>
        <v>0</v>
      </c>
      <c r="J5272" s="0" t="n">
        <f aca="false">H5272+I5272</f>
        <v>0</v>
      </c>
      <c r="K5272" s="0" t="n">
        <f aca="false">MIN(IF(C5272=1,F5272-H5272,F5272),Assumptions!$C$13,MAX(0,($B$5-P5271)/$B$6))</f>
        <v>25.768636</v>
      </c>
      <c r="L5272" s="0" t="n">
        <f aca="false">IF(C5272=1,0,MIN(F5272-K5272,Assumptions!$C$15,MAX(0,$B$10-O5271-M5272)))</f>
        <v>0</v>
      </c>
      <c r="M5272" s="0" t="n">
        <f aca="false">'Profiles 8760'!H5261</f>
        <v>116800</v>
      </c>
      <c r="N5272" s="0" t="n">
        <f aca="false">J5272+L5272</f>
        <v>0</v>
      </c>
      <c r="O5272" s="0" t="n">
        <f aca="false">O5271+N5272</f>
        <v>494257.53526264</v>
      </c>
      <c r="P5272" s="0" t="n">
        <f aca="false">MIN($B$5,P5271+K5272*$B$6-I5272)</f>
        <v>368.59983047236</v>
      </c>
      <c r="Q5272" s="0" t="n">
        <f aca="false">MAX(0,F5272-H5272-K5272-L5272)</f>
        <v>0</v>
      </c>
    </row>
    <row r="5273" customFormat="false" ht="15" hidden="false" customHeight="false" outlineLevel="0" collapsed="false">
      <c r="A5273" s="0" t="n">
        <f aca="false">'Profiles 8760'!A5262</f>
        <v>5260</v>
      </c>
      <c r="B5273" s="0" t="n">
        <f aca="false">'Profiles 8760'!B5262</f>
        <v>8</v>
      </c>
      <c r="C5273" s="0" t="n">
        <f aca="false">'Profiles 8760'!E5262</f>
        <v>0</v>
      </c>
      <c r="D5273" s="0" t="n">
        <f aca="false">'Profiles 8760'!F5262</f>
        <v>0</v>
      </c>
      <c r="E5273" s="0" t="n">
        <f aca="false">'Profiles 8760'!G5262</f>
        <v>0.518063</v>
      </c>
      <c r="F5273" s="0" t="n">
        <f aca="false">D5273*Assumptions!$C$11*$B$7+E5273*Assumptions!$C$12*$B$8</f>
        <v>21.1887767</v>
      </c>
      <c r="G5273" s="0" t="n">
        <f aca="false">C5273*Assumptions!$C$15</f>
        <v>0</v>
      </c>
      <c r="H5273" s="0" t="n">
        <f aca="false">MIN(F5273,G5273)</f>
        <v>0</v>
      </c>
      <c r="I5273" s="0" t="n">
        <f aca="false">IF(C5273=1,MIN(G5273-H5273,Assumptions!$C$13,P5272),0)</f>
        <v>0</v>
      </c>
      <c r="J5273" s="0" t="n">
        <f aca="false">H5273+I5273</f>
        <v>0</v>
      </c>
      <c r="K5273" s="0" t="n">
        <f aca="false">MIN(IF(C5273=1,F5273-H5273,F5273),Assumptions!$C$13,MAX(0,($B$5-P5272)/$B$6))</f>
        <v>21.1887767</v>
      </c>
      <c r="L5273" s="0" t="n">
        <f aca="false">IF(C5273=1,0,MIN(F5273-K5273,Assumptions!$C$15,MAX(0,$B$10-O5272-M5273)))</f>
        <v>0</v>
      </c>
      <c r="M5273" s="0" t="n">
        <f aca="false">'Profiles 8760'!H5262</f>
        <v>116800</v>
      </c>
      <c r="N5273" s="0" t="n">
        <f aca="false">J5273+L5273</f>
        <v>0</v>
      </c>
      <c r="O5273" s="0" t="n">
        <f aca="false">O5272+N5273</f>
        <v>494257.53526264</v>
      </c>
      <c r="P5273" s="0" t="n">
        <f aca="false">MIN($B$5,P5272+K5273*$B$6-I5273)</f>
        <v>386.96626211592</v>
      </c>
      <c r="Q5273" s="0" t="n">
        <f aca="false">MAX(0,F5273-H5273-K5273-L5273)</f>
        <v>0</v>
      </c>
    </row>
    <row r="5274" customFormat="false" ht="15" hidden="false" customHeight="false" outlineLevel="0" collapsed="false">
      <c r="A5274" s="0" t="n">
        <f aca="false">'Profiles 8760'!A5263</f>
        <v>5261</v>
      </c>
      <c r="B5274" s="0" t="n">
        <f aca="false">'Profiles 8760'!B5263</f>
        <v>8</v>
      </c>
      <c r="C5274" s="0" t="n">
        <f aca="false">'Profiles 8760'!E5263</f>
        <v>0</v>
      </c>
      <c r="D5274" s="0" t="n">
        <f aca="false">'Profiles 8760'!F5263</f>
        <v>0</v>
      </c>
      <c r="E5274" s="0" t="n">
        <f aca="false">'Profiles 8760'!G5263</f>
        <v>0.435019</v>
      </c>
      <c r="F5274" s="0" t="n">
        <f aca="false">D5274*Assumptions!$C$11*$B$7+E5274*Assumptions!$C$12*$B$8</f>
        <v>17.7922771</v>
      </c>
      <c r="G5274" s="0" t="n">
        <f aca="false">C5274*Assumptions!$C$15</f>
        <v>0</v>
      </c>
      <c r="H5274" s="0" t="n">
        <f aca="false">MIN(F5274,G5274)</f>
        <v>0</v>
      </c>
      <c r="I5274" s="0" t="n">
        <f aca="false">IF(C5274=1,MIN(G5274-H5274,Assumptions!$C$13,P5273),0)</f>
        <v>0</v>
      </c>
      <c r="J5274" s="0" t="n">
        <f aca="false">H5274+I5274</f>
        <v>0</v>
      </c>
      <c r="K5274" s="0" t="n">
        <f aca="false">MIN(IF(C5274=1,F5274-H5274,F5274),Assumptions!$C$13,MAX(0,($B$5-P5273)/$B$6))</f>
        <v>17.7922771</v>
      </c>
      <c r="L5274" s="0" t="n">
        <f aca="false">IF(C5274=1,0,MIN(F5274-K5274,Assumptions!$C$15,MAX(0,$B$10-O5273-M5274)))</f>
        <v>0</v>
      </c>
      <c r="M5274" s="0" t="n">
        <f aca="false">'Profiles 8760'!H5263</f>
        <v>116800</v>
      </c>
      <c r="N5274" s="0" t="n">
        <f aca="false">J5274+L5274</f>
        <v>0</v>
      </c>
      <c r="O5274" s="0" t="n">
        <f aca="false">O5273+N5274</f>
        <v>494257.53526264</v>
      </c>
      <c r="P5274" s="0" t="n">
        <f aca="false">MIN($B$5,P5273+K5274*$B$6-I5274)</f>
        <v>402.3886079062</v>
      </c>
      <c r="Q5274" s="0" t="n">
        <f aca="false">MAX(0,F5274-H5274-K5274-L5274)</f>
        <v>0</v>
      </c>
    </row>
    <row r="5275" customFormat="false" ht="15" hidden="false" customHeight="false" outlineLevel="0" collapsed="false">
      <c r="A5275" s="0" t="n">
        <f aca="false">'Profiles 8760'!A5264</f>
        <v>5262</v>
      </c>
      <c r="B5275" s="0" t="n">
        <f aca="false">'Profiles 8760'!B5264</f>
        <v>8</v>
      </c>
      <c r="C5275" s="0" t="n">
        <f aca="false">'Profiles 8760'!E5264</f>
        <v>0</v>
      </c>
      <c r="D5275" s="0" t="n">
        <f aca="false">'Profiles 8760'!F5264</f>
        <v>0</v>
      </c>
      <c r="E5275" s="0" t="n">
        <f aca="false">'Profiles 8760'!G5264</f>
        <v>0.49673</v>
      </c>
      <c r="F5275" s="0" t="n">
        <f aca="false">D5275*Assumptions!$C$11*$B$7+E5275*Assumptions!$C$12*$B$8</f>
        <v>20.316257</v>
      </c>
      <c r="G5275" s="0" t="n">
        <f aca="false">C5275*Assumptions!$C$15</f>
        <v>0</v>
      </c>
      <c r="H5275" s="0" t="n">
        <f aca="false">MIN(F5275,G5275)</f>
        <v>0</v>
      </c>
      <c r="I5275" s="0" t="n">
        <f aca="false">IF(C5275=1,MIN(G5275-H5275,Assumptions!$C$13,P5274),0)</f>
        <v>0</v>
      </c>
      <c r="J5275" s="0" t="n">
        <f aca="false">H5275+I5275</f>
        <v>0</v>
      </c>
      <c r="K5275" s="0" t="n">
        <f aca="false">MIN(IF(C5275=1,F5275-H5275,F5275),Assumptions!$C$13,MAX(0,($B$5-P5274)/$B$6))</f>
        <v>20.316257</v>
      </c>
      <c r="L5275" s="0" t="n">
        <f aca="false">IF(C5275=1,0,MIN(F5275-K5275,Assumptions!$C$15,MAX(0,$B$10-O5274-M5275)))</f>
        <v>0</v>
      </c>
      <c r="M5275" s="0" t="n">
        <f aca="false">'Profiles 8760'!H5264</f>
        <v>116800</v>
      </c>
      <c r="N5275" s="0" t="n">
        <f aca="false">J5275+L5275</f>
        <v>0</v>
      </c>
      <c r="O5275" s="0" t="n">
        <f aca="false">O5274+N5275</f>
        <v>494257.53526264</v>
      </c>
      <c r="P5275" s="0" t="n">
        <f aca="false">MIN($B$5,P5274+K5275*$B$6-I5275)</f>
        <v>419.9987394738</v>
      </c>
      <c r="Q5275" s="0" t="n">
        <f aca="false">MAX(0,F5275-H5275-K5275-L5275)</f>
        <v>0</v>
      </c>
    </row>
    <row r="5276" customFormat="false" ht="15" hidden="false" customHeight="false" outlineLevel="0" collapsed="false">
      <c r="A5276" s="0" t="n">
        <f aca="false">'Profiles 8760'!A5265</f>
        <v>5263</v>
      </c>
      <c r="B5276" s="0" t="n">
        <f aca="false">'Profiles 8760'!B5265</f>
        <v>8</v>
      </c>
      <c r="C5276" s="0" t="n">
        <f aca="false">'Profiles 8760'!E5265</f>
        <v>0</v>
      </c>
      <c r="D5276" s="0" t="n">
        <f aca="false">'Profiles 8760'!F5265</f>
        <v>0.053648</v>
      </c>
      <c r="E5276" s="0" t="n">
        <f aca="false">'Profiles 8760'!G5265</f>
        <v>0.455503</v>
      </c>
      <c r="F5276" s="0" t="n">
        <f aca="false">D5276*Assumptions!$C$11*$B$7+E5276*Assumptions!$C$12*$B$8</f>
        <v>34.1236151</v>
      </c>
      <c r="G5276" s="0" t="n">
        <f aca="false">C5276*Assumptions!$C$15</f>
        <v>0</v>
      </c>
      <c r="H5276" s="0" t="n">
        <f aca="false">MIN(F5276,G5276)</f>
        <v>0</v>
      </c>
      <c r="I5276" s="0" t="n">
        <f aca="false">IF(C5276=1,MIN(G5276-H5276,Assumptions!$C$13,P5275),0)</f>
        <v>0</v>
      </c>
      <c r="J5276" s="0" t="n">
        <f aca="false">H5276+I5276</f>
        <v>0</v>
      </c>
      <c r="K5276" s="0" t="n">
        <f aca="false">MIN(IF(C5276=1,F5276-H5276,F5276),Assumptions!$C$13,MAX(0,($B$5-P5275)/$B$6))</f>
        <v>34.1236151</v>
      </c>
      <c r="L5276" s="0" t="n">
        <f aca="false">IF(C5276=1,0,MIN(F5276-K5276,Assumptions!$C$15,MAX(0,$B$10-O5275-M5276)))</f>
        <v>0</v>
      </c>
      <c r="M5276" s="0" t="n">
        <f aca="false">'Profiles 8760'!H5265</f>
        <v>116800</v>
      </c>
      <c r="N5276" s="0" t="n">
        <f aca="false">J5276+L5276</f>
        <v>0</v>
      </c>
      <c r="O5276" s="0" t="n">
        <f aca="false">O5275+N5276</f>
        <v>494257.53526264</v>
      </c>
      <c r="P5276" s="0" t="n">
        <f aca="false">MIN($B$5,P5275+K5276*$B$6-I5276)</f>
        <v>449.57708904248</v>
      </c>
      <c r="Q5276" s="0" t="n">
        <f aca="false">MAX(0,F5276-H5276-K5276-L5276)</f>
        <v>0</v>
      </c>
    </row>
    <row r="5277" customFormat="false" ht="15" hidden="false" customHeight="false" outlineLevel="0" collapsed="false">
      <c r="A5277" s="0" t="n">
        <f aca="false">'Profiles 8760'!A5266</f>
        <v>5264</v>
      </c>
      <c r="B5277" s="0" t="n">
        <f aca="false">'Profiles 8760'!B5266</f>
        <v>8</v>
      </c>
      <c r="C5277" s="0" t="n">
        <f aca="false">'Profiles 8760'!E5266</f>
        <v>1</v>
      </c>
      <c r="D5277" s="0" t="n">
        <f aca="false">'Profiles 8760'!F5266</f>
        <v>0.253805</v>
      </c>
      <c r="E5277" s="0" t="n">
        <f aca="false">'Profiles 8760'!G5266</f>
        <v>0.62096</v>
      </c>
      <c r="F5277" s="0" t="n">
        <f aca="false">D5277*Assumptions!$C$11*$B$7+E5277*Assumptions!$C$12*$B$8</f>
        <v>98.696148</v>
      </c>
      <c r="G5277" s="0" t="n">
        <f aca="false">C5277*Assumptions!$C$15</f>
        <v>200</v>
      </c>
      <c r="H5277" s="0" t="n">
        <f aca="false">MIN(F5277,G5277)</f>
        <v>98.696148</v>
      </c>
      <c r="I5277" s="0" t="n">
        <f aca="false">IF(C5277=1,MIN(G5277-H5277,Assumptions!$C$13,P5276),0)</f>
        <v>101.303852</v>
      </c>
      <c r="J5277" s="0" t="n">
        <f aca="false">H5277+I5277</f>
        <v>200</v>
      </c>
      <c r="K5277" s="0" t="n">
        <f aca="false">MIN(IF(C5277=1,F5277-H5277,F5277),Assumptions!$C$13,MAX(0,($B$5-P5276)/$B$6))</f>
        <v>0</v>
      </c>
      <c r="L5277" s="0" t="n">
        <f aca="false">IF(C5277=1,0,MIN(F5277-K5277,Assumptions!$C$15,MAX(0,$B$10-O5276-M5277)))</f>
        <v>0</v>
      </c>
      <c r="M5277" s="0" t="n">
        <f aca="false">'Profiles 8760'!H5266</f>
        <v>116600</v>
      </c>
      <c r="N5277" s="0" t="n">
        <f aca="false">J5277+L5277</f>
        <v>200</v>
      </c>
      <c r="O5277" s="0" t="n">
        <f aca="false">O5276+N5277</f>
        <v>494457.53526264</v>
      </c>
      <c r="P5277" s="0" t="n">
        <f aca="false">MIN($B$5,P5276+K5277*$B$6-I5277)</f>
        <v>348.27323704248</v>
      </c>
      <c r="Q5277" s="0" t="n">
        <f aca="false">MAX(0,F5277-H5277-K5277-L5277)</f>
        <v>0</v>
      </c>
    </row>
    <row r="5278" customFormat="false" ht="15" hidden="false" customHeight="false" outlineLevel="0" collapsed="false">
      <c r="A5278" s="0" t="n">
        <f aca="false">'Profiles 8760'!A5267</f>
        <v>5265</v>
      </c>
      <c r="B5278" s="0" t="n">
        <f aca="false">'Profiles 8760'!B5267</f>
        <v>8</v>
      </c>
      <c r="C5278" s="0" t="n">
        <f aca="false">'Profiles 8760'!E5267</f>
        <v>1</v>
      </c>
      <c r="D5278" s="0" t="n">
        <f aca="false">'Profiles 8760'!F5267</f>
        <v>0.488714</v>
      </c>
      <c r="E5278" s="0" t="n">
        <f aca="false">'Profiles 8760'!G5267</f>
        <v>0.691482</v>
      </c>
      <c r="F5278" s="0" t="n">
        <f aca="false">D5278*Assumptions!$C$11*$B$7+E5278*Assumptions!$C$12*$B$8</f>
        <v>169.422217</v>
      </c>
      <c r="G5278" s="0" t="n">
        <f aca="false">C5278*Assumptions!$C$15</f>
        <v>200</v>
      </c>
      <c r="H5278" s="0" t="n">
        <f aca="false">MIN(F5278,G5278)</f>
        <v>169.422217</v>
      </c>
      <c r="I5278" s="0" t="n">
        <f aca="false">IF(C5278=1,MIN(G5278-H5278,Assumptions!$C$13,P5277),0)</f>
        <v>30.577783</v>
      </c>
      <c r="J5278" s="0" t="n">
        <f aca="false">H5278+I5278</f>
        <v>200</v>
      </c>
      <c r="K5278" s="0" t="n">
        <f aca="false">MIN(IF(C5278=1,F5278-H5278,F5278),Assumptions!$C$13,MAX(0,($B$5-P5277)/$B$6))</f>
        <v>0</v>
      </c>
      <c r="L5278" s="0" t="n">
        <f aca="false">IF(C5278=1,0,MIN(F5278-K5278,Assumptions!$C$15,MAX(0,$B$10-O5277-M5278)))</f>
        <v>0</v>
      </c>
      <c r="M5278" s="0" t="n">
        <f aca="false">'Profiles 8760'!H5267</f>
        <v>116400</v>
      </c>
      <c r="N5278" s="0" t="n">
        <f aca="false">J5278+L5278</f>
        <v>200</v>
      </c>
      <c r="O5278" s="0" t="n">
        <f aca="false">O5277+N5278</f>
        <v>494657.53526264</v>
      </c>
      <c r="P5278" s="0" t="n">
        <f aca="false">MIN($B$5,P5277+K5278*$B$6-I5278)</f>
        <v>317.69545404248</v>
      </c>
      <c r="Q5278" s="0" t="n">
        <f aca="false">MAX(0,F5278-H5278-K5278-L5278)</f>
        <v>0</v>
      </c>
    </row>
    <row r="5279" customFormat="false" ht="15" hidden="false" customHeight="false" outlineLevel="0" collapsed="false">
      <c r="A5279" s="0" t="n">
        <f aca="false">'Profiles 8760'!A5268</f>
        <v>5266</v>
      </c>
      <c r="B5279" s="0" t="n">
        <f aca="false">'Profiles 8760'!B5268</f>
        <v>8</v>
      </c>
      <c r="C5279" s="0" t="n">
        <f aca="false">'Profiles 8760'!E5268</f>
        <v>0</v>
      </c>
      <c r="D5279" s="0" t="n">
        <f aca="false">'Profiles 8760'!F5268</f>
        <v>0.714933</v>
      </c>
      <c r="E5279" s="0" t="n">
        <f aca="false">'Profiles 8760'!G5268</f>
        <v>0.546583</v>
      </c>
      <c r="F5279" s="0" t="n">
        <f aca="false">D5279*Assumptions!$C$11*$B$7+E5279*Assumptions!$C$12*$B$8</f>
        <v>228.8278951</v>
      </c>
      <c r="G5279" s="0" t="n">
        <f aca="false">C5279*Assumptions!$C$15</f>
        <v>0</v>
      </c>
      <c r="H5279" s="0" t="n">
        <f aca="false">MIN(F5279,G5279)</f>
        <v>0</v>
      </c>
      <c r="I5279" s="0" t="n">
        <f aca="false">IF(C5279=1,MIN(G5279-H5279,Assumptions!$C$13,P5278),0)</f>
        <v>0</v>
      </c>
      <c r="J5279" s="0" t="n">
        <f aca="false">H5279+I5279</f>
        <v>0</v>
      </c>
      <c r="K5279" s="0" t="n">
        <f aca="false">MIN(IF(C5279=1,F5279-H5279,F5279),Assumptions!$C$13,MAX(0,($B$5-P5278)/$B$6))</f>
        <v>180</v>
      </c>
      <c r="L5279" s="0" t="n">
        <f aca="false">IF(C5279=1,0,MIN(F5279-K5279,Assumptions!$C$15,MAX(0,$B$10-O5278-M5279)))</f>
        <v>48.8278951</v>
      </c>
      <c r="M5279" s="0" t="n">
        <f aca="false">'Profiles 8760'!H5268</f>
        <v>116400</v>
      </c>
      <c r="N5279" s="0" t="n">
        <f aca="false">J5279+L5279</f>
        <v>48.8278951</v>
      </c>
      <c r="O5279" s="0" t="n">
        <f aca="false">O5278+N5279</f>
        <v>494706.36315774</v>
      </c>
      <c r="P5279" s="0" t="n">
        <f aca="false">MIN($B$5,P5278+K5279*$B$6-I5279)</f>
        <v>473.71945404248</v>
      </c>
      <c r="Q5279" s="0" t="n">
        <f aca="false">MAX(0,F5279-H5279-K5279-L5279)</f>
        <v>0</v>
      </c>
    </row>
    <row r="5280" customFormat="false" ht="15" hidden="false" customHeight="false" outlineLevel="0" collapsed="false">
      <c r="A5280" s="0" t="n">
        <f aca="false">'Profiles 8760'!A5269</f>
        <v>5267</v>
      </c>
      <c r="B5280" s="0" t="n">
        <f aca="false">'Profiles 8760'!B5269</f>
        <v>8</v>
      </c>
      <c r="C5280" s="0" t="n">
        <f aca="false">'Profiles 8760'!E5269</f>
        <v>0</v>
      </c>
      <c r="D5280" s="0" t="n">
        <f aca="false">'Profiles 8760'!F5269</f>
        <v>0.900639</v>
      </c>
      <c r="E5280" s="0" t="n">
        <f aca="false">'Profiles 8760'!G5269</f>
        <v>0.479116</v>
      </c>
      <c r="F5280" s="0" t="n">
        <f aca="false">D5280*Assumptions!$C$11*$B$7+E5280*Assumptions!$C$12*$B$8</f>
        <v>279.7003876</v>
      </c>
      <c r="G5280" s="0" t="n">
        <f aca="false">C5280*Assumptions!$C$15</f>
        <v>0</v>
      </c>
      <c r="H5280" s="0" t="n">
        <f aca="false">MIN(F5280,G5280)</f>
        <v>0</v>
      </c>
      <c r="I5280" s="0" t="n">
        <f aca="false">IF(C5280=1,MIN(G5280-H5280,Assumptions!$C$13,P5279),0)</f>
        <v>0</v>
      </c>
      <c r="J5280" s="0" t="n">
        <f aca="false">H5280+I5280</f>
        <v>0</v>
      </c>
      <c r="K5280" s="0" t="n">
        <f aca="false">MIN(IF(C5280=1,F5280-H5280,F5280),Assumptions!$C$13,MAX(0,($B$5-P5279)/$B$6))</f>
        <v>42.7902006893401</v>
      </c>
      <c r="L5280" s="0" t="n">
        <f aca="false">IF(C5280=1,0,MIN(F5280-K5280,Assumptions!$C$15,MAX(0,$B$10-O5279-M5280)))</f>
        <v>200</v>
      </c>
      <c r="M5280" s="0" t="n">
        <f aca="false">'Profiles 8760'!H5269</f>
        <v>116400</v>
      </c>
      <c r="N5280" s="0" t="n">
        <f aca="false">J5280+L5280</f>
        <v>200</v>
      </c>
      <c r="O5280" s="0" t="n">
        <f aca="false">O5279+N5280</f>
        <v>494906.36315774</v>
      </c>
      <c r="P5280" s="0" t="n">
        <f aca="false">MIN($B$5,P5279+K5280*$B$6-I5280)</f>
        <v>510.81</v>
      </c>
      <c r="Q5280" s="0" t="n">
        <f aca="false">MAX(0,F5280-H5280-K5280-L5280)</f>
        <v>36.9101869106599</v>
      </c>
    </row>
    <row r="5281" customFormat="false" ht="15" hidden="false" customHeight="false" outlineLevel="0" collapsed="false">
      <c r="A5281" s="0" t="n">
        <f aca="false">'Profiles 8760'!A5270</f>
        <v>5268</v>
      </c>
      <c r="B5281" s="0" t="n">
        <f aca="false">'Profiles 8760'!B5270</f>
        <v>8</v>
      </c>
      <c r="C5281" s="0" t="n">
        <f aca="false">'Profiles 8760'!E5270</f>
        <v>0</v>
      </c>
      <c r="D5281" s="0" t="n">
        <f aca="false">'Profiles 8760'!F5270</f>
        <v>1</v>
      </c>
      <c r="E5281" s="0" t="n">
        <f aca="false">'Profiles 8760'!G5270</f>
        <v>0.460314</v>
      </c>
      <c r="F5281" s="0" t="n">
        <f aca="false">D5281*Assumptions!$C$11*$B$7+E5281*Assumptions!$C$12*$B$8</f>
        <v>307.6268426</v>
      </c>
      <c r="G5281" s="0" t="n">
        <f aca="false">C5281*Assumptions!$C$15</f>
        <v>0</v>
      </c>
      <c r="H5281" s="0" t="n">
        <f aca="false">MIN(F5281,G5281)</f>
        <v>0</v>
      </c>
      <c r="I5281" s="0" t="n">
        <f aca="false">IF(C5281=1,MIN(G5281-H5281,Assumptions!$C$13,P5280),0)</f>
        <v>0</v>
      </c>
      <c r="J5281" s="0" t="n">
        <f aca="false">H5281+I5281</f>
        <v>0</v>
      </c>
      <c r="K5281" s="0" t="n">
        <f aca="false">MIN(IF(C5281=1,F5281-H5281,F5281),Assumptions!$C$13,MAX(0,($B$5-P5280)/$B$6))</f>
        <v>0</v>
      </c>
      <c r="L5281" s="0" t="n">
        <f aca="false">IF(C5281=1,0,MIN(F5281-K5281,Assumptions!$C$15,MAX(0,$B$10-O5280-M5281)))</f>
        <v>200</v>
      </c>
      <c r="M5281" s="0" t="n">
        <f aca="false">'Profiles 8760'!H5270</f>
        <v>116400</v>
      </c>
      <c r="N5281" s="0" t="n">
        <f aca="false">J5281+L5281</f>
        <v>200</v>
      </c>
      <c r="O5281" s="0" t="n">
        <f aca="false">O5280+N5281</f>
        <v>495106.36315774</v>
      </c>
      <c r="P5281" s="0" t="n">
        <f aca="false">MIN($B$5,P5280+K5281*$B$6-I5281)</f>
        <v>510.81</v>
      </c>
      <c r="Q5281" s="0" t="n">
        <f aca="false">MAX(0,F5281-H5281-K5281-L5281)</f>
        <v>107.6268426</v>
      </c>
    </row>
    <row r="5282" customFormat="false" ht="15" hidden="false" customHeight="false" outlineLevel="0" collapsed="false">
      <c r="A5282" s="0" t="n">
        <f aca="false">'Profiles 8760'!A5271</f>
        <v>5269</v>
      </c>
      <c r="B5282" s="0" t="n">
        <f aca="false">'Profiles 8760'!B5271</f>
        <v>8</v>
      </c>
      <c r="C5282" s="0" t="n">
        <f aca="false">'Profiles 8760'!E5271</f>
        <v>0</v>
      </c>
      <c r="D5282" s="0" t="n">
        <f aca="false">'Profiles 8760'!F5271</f>
        <v>1</v>
      </c>
      <c r="E5282" s="0" t="n">
        <f aca="false">'Profiles 8760'!G5271</f>
        <v>0.384165</v>
      </c>
      <c r="F5282" s="0" t="n">
        <f aca="false">D5282*Assumptions!$C$11*$B$7+E5282*Assumptions!$C$12*$B$8</f>
        <v>304.5123485</v>
      </c>
      <c r="G5282" s="0" t="n">
        <f aca="false">C5282*Assumptions!$C$15</f>
        <v>0</v>
      </c>
      <c r="H5282" s="0" t="n">
        <f aca="false">MIN(F5282,G5282)</f>
        <v>0</v>
      </c>
      <c r="I5282" s="0" t="n">
        <f aca="false">IF(C5282=1,MIN(G5282-H5282,Assumptions!$C$13,P5281),0)</f>
        <v>0</v>
      </c>
      <c r="J5282" s="0" t="n">
        <f aca="false">H5282+I5282</f>
        <v>0</v>
      </c>
      <c r="K5282" s="0" t="n">
        <f aca="false">MIN(IF(C5282=1,F5282-H5282,F5282),Assumptions!$C$13,MAX(0,($B$5-P5281)/$B$6))</f>
        <v>0</v>
      </c>
      <c r="L5282" s="0" t="n">
        <f aca="false">IF(C5282=1,0,MIN(F5282-K5282,Assumptions!$C$15,MAX(0,$B$10-O5281-M5282)))</f>
        <v>200</v>
      </c>
      <c r="M5282" s="0" t="n">
        <f aca="false">'Profiles 8760'!H5271</f>
        <v>116400</v>
      </c>
      <c r="N5282" s="0" t="n">
        <f aca="false">J5282+L5282</f>
        <v>200</v>
      </c>
      <c r="O5282" s="0" t="n">
        <f aca="false">O5281+N5282</f>
        <v>495306.36315774</v>
      </c>
      <c r="P5282" s="0" t="n">
        <f aca="false">MIN($B$5,P5281+K5282*$B$6-I5282)</f>
        <v>510.81</v>
      </c>
      <c r="Q5282" s="0" t="n">
        <f aca="false">MAX(0,F5282-H5282-K5282-L5282)</f>
        <v>104.5123485</v>
      </c>
    </row>
    <row r="5283" customFormat="false" ht="15" hidden="false" customHeight="false" outlineLevel="0" collapsed="false">
      <c r="A5283" s="0" t="n">
        <f aca="false">'Profiles 8760'!A5272</f>
        <v>5270</v>
      </c>
      <c r="B5283" s="0" t="n">
        <f aca="false">'Profiles 8760'!B5272</f>
        <v>8</v>
      </c>
      <c r="C5283" s="0" t="n">
        <f aca="false">'Profiles 8760'!E5272</f>
        <v>0</v>
      </c>
      <c r="D5283" s="0" t="n">
        <f aca="false">'Profiles 8760'!F5272</f>
        <v>1</v>
      </c>
      <c r="E5283" s="0" t="n">
        <f aca="false">'Profiles 8760'!G5272</f>
        <v>0.460649</v>
      </c>
      <c r="F5283" s="0" t="n">
        <f aca="false">D5283*Assumptions!$C$11*$B$7+E5283*Assumptions!$C$12*$B$8</f>
        <v>307.6405441</v>
      </c>
      <c r="G5283" s="0" t="n">
        <f aca="false">C5283*Assumptions!$C$15</f>
        <v>0</v>
      </c>
      <c r="H5283" s="0" t="n">
        <f aca="false">MIN(F5283,G5283)</f>
        <v>0</v>
      </c>
      <c r="I5283" s="0" t="n">
        <f aca="false">IF(C5283=1,MIN(G5283-H5283,Assumptions!$C$13,P5282),0)</f>
        <v>0</v>
      </c>
      <c r="J5283" s="0" t="n">
        <f aca="false">H5283+I5283</f>
        <v>0</v>
      </c>
      <c r="K5283" s="0" t="n">
        <f aca="false">MIN(IF(C5283=1,F5283-H5283,F5283),Assumptions!$C$13,MAX(0,($B$5-P5282)/$B$6))</f>
        <v>0</v>
      </c>
      <c r="L5283" s="0" t="n">
        <f aca="false">IF(C5283=1,0,MIN(F5283-K5283,Assumptions!$C$15,MAX(0,$B$10-O5282-M5283)))</f>
        <v>200</v>
      </c>
      <c r="M5283" s="0" t="n">
        <f aca="false">'Profiles 8760'!H5272</f>
        <v>116400</v>
      </c>
      <c r="N5283" s="0" t="n">
        <f aca="false">J5283+L5283</f>
        <v>200</v>
      </c>
      <c r="O5283" s="0" t="n">
        <f aca="false">O5282+N5283</f>
        <v>495506.36315774</v>
      </c>
      <c r="P5283" s="0" t="n">
        <f aca="false">MIN($B$5,P5282+K5283*$B$6-I5283)</f>
        <v>510.81</v>
      </c>
      <c r="Q5283" s="0" t="n">
        <f aca="false">MAX(0,F5283-H5283-K5283-L5283)</f>
        <v>107.6405441</v>
      </c>
    </row>
    <row r="5284" customFormat="false" ht="15" hidden="false" customHeight="false" outlineLevel="0" collapsed="false">
      <c r="A5284" s="0" t="n">
        <f aca="false">'Profiles 8760'!A5273</f>
        <v>5271</v>
      </c>
      <c r="B5284" s="0" t="n">
        <f aca="false">'Profiles 8760'!B5273</f>
        <v>8</v>
      </c>
      <c r="C5284" s="0" t="n">
        <f aca="false">'Profiles 8760'!E5273</f>
        <v>0</v>
      </c>
      <c r="D5284" s="0" t="n">
        <f aca="false">'Profiles 8760'!F5273</f>
        <v>0.900639</v>
      </c>
      <c r="E5284" s="0" t="n">
        <f aca="false">'Profiles 8760'!G5273</f>
        <v>0.586727</v>
      </c>
      <c r="F5284" s="0" t="n">
        <f aca="false">D5284*Assumptions!$C$11*$B$7+E5284*Assumptions!$C$12*$B$8</f>
        <v>284.1016775</v>
      </c>
      <c r="G5284" s="0" t="n">
        <f aca="false">C5284*Assumptions!$C$15</f>
        <v>0</v>
      </c>
      <c r="H5284" s="0" t="n">
        <f aca="false">MIN(F5284,G5284)</f>
        <v>0</v>
      </c>
      <c r="I5284" s="0" t="n">
        <f aca="false">IF(C5284=1,MIN(G5284-H5284,Assumptions!$C$13,P5283),0)</f>
        <v>0</v>
      </c>
      <c r="J5284" s="0" t="n">
        <f aca="false">H5284+I5284</f>
        <v>0</v>
      </c>
      <c r="K5284" s="0" t="n">
        <f aca="false">MIN(IF(C5284=1,F5284-H5284,F5284),Assumptions!$C$13,MAX(0,($B$5-P5283)/$B$6))</f>
        <v>0</v>
      </c>
      <c r="L5284" s="0" t="n">
        <f aca="false">IF(C5284=1,0,MIN(F5284-K5284,Assumptions!$C$15,MAX(0,$B$10-O5283-M5284)))</f>
        <v>200</v>
      </c>
      <c r="M5284" s="0" t="n">
        <f aca="false">'Profiles 8760'!H5273</f>
        <v>116400</v>
      </c>
      <c r="N5284" s="0" t="n">
        <f aca="false">J5284+L5284</f>
        <v>200</v>
      </c>
      <c r="O5284" s="0" t="n">
        <f aca="false">O5283+N5284</f>
        <v>495706.36315774</v>
      </c>
      <c r="P5284" s="0" t="n">
        <f aca="false">MIN($B$5,P5283+K5284*$B$6-I5284)</f>
        <v>510.81</v>
      </c>
      <c r="Q5284" s="0" t="n">
        <f aca="false">MAX(0,F5284-H5284-K5284-L5284)</f>
        <v>84.1016775000001</v>
      </c>
    </row>
    <row r="5285" customFormat="false" ht="15" hidden="false" customHeight="false" outlineLevel="0" collapsed="false">
      <c r="A5285" s="0" t="n">
        <f aca="false">'Profiles 8760'!A5274</f>
        <v>5272</v>
      </c>
      <c r="B5285" s="0" t="n">
        <f aca="false">'Profiles 8760'!B5274</f>
        <v>8</v>
      </c>
      <c r="C5285" s="0" t="n">
        <f aca="false">'Profiles 8760'!E5274</f>
        <v>0</v>
      </c>
      <c r="D5285" s="0" t="n">
        <f aca="false">'Profiles 8760'!F5274</f>
        <v>0.714933</v>
      </c>
      <c r="E5285" s="0" t="n">
        <f aca="false">'Profiles 8760'!G5274</f>
        <v>0.764372</v>
      </c>
      <c r="F5285" s="0" t="n">
        <f aca="false">D5285*Assumptions!$C$11*$B$7+E5285*Assumptions!$C$12*$B$8</f>
        <v>237.7354652</v>
      </c>
      <c r="G5285" s="0" t="n">
        <f aca="false">C5285*Assumptions!$C$15</f>
        <v>0</v>
      </c>
      <c r="H5285" s="0" t="n">
        <f aca="false">MIN(F5285,G5285)</f>
        <v>0</v>
      </c>
      <c r="I5285" s="0" t="n">
        <f aca="false">IF(C5285=1,MIN(G5285-H5285,Assumptions!$C$13,P5284),0)</f>
        <v>0</v>
      </c>
      <c r="J5285" s="0" t="n">
        <f aca="false">H5285+I5285</f>
        <v>0</v>
      </c>
      <c r="K5285" s="0" t="n">
        <f aca="false">MIN(IF(C5285=1,F5285-H5285,F5285),Assumptions!$C$13,MAX(0,($B$5-P5284)/$B$6))</f>
        <v>0</v>
      </c>
      <c r="L5285" s="0" t="n">
        <f aca="false">IF(C5285=1,0,MIN(F5285-K5285,Assumptions!$C$15,MAX(0,$B$10-O5284-M5285)))</f>
        <v>200</v>
      </c>
      <c r="M5285" s="0" t="n">
        <f aca="false">'Profiles 8760'!H5274</f>
        <v>116400</v>
      </c>
      <c r="N5285" s="0" t="n">
        <f aca="false">J5285+L5285</f>
        <v>200</v>
      </c>
      <c r="O5285" s="0" t="n">
        <f aca="false">O5284+N5285</f>
        <v>495906.36315774</v>
      </c>
      <c r="P5285" s="0" t="n">
        <f aca="false">MIN($B$5,P5284+K5285*$B$6-I5285)</f>
        <v>510.81</v>
      </c>
      <c r="Q5285" s="0" t="n">
        <f aca="false">MAX(0,F5285-H5285-K5285-L5285)</f>
        <v>37.7354652</v>
      </c>
    </row>
    <row r="5286" customFormat="false" ht="15" hidden="false" customHeight="false" outlineLevel="0" collapsed="false">
      <c r="A5286" s="0" t="n">
        <f aca="false">'Profiles 8760'!A5275</f>
        <v>5273</v>
      </c>
      <c r="B5286" s="0" t="n">
        <f aca="false">'Profiles 8760'!B5275</f>
        <v>8</v>
      </c>
      <c r="C5286" s="0" t="n">
        <f aca="false">'Profiles 8760'!E5275</f>
        <v>0</v>
      </c>
      <c r="D5286" s="0" t="n">
        <f aca="false">'Profiles 8760'!F5275</f>
        <v>0.488714</v>
      </c>
      <c r="E5286" s="0" t="n">
        <f aca="false">'Profiles 8760'!G5275</f>
        <v>0.796074</v>
      </c>
      <c r="F5286" s="0" t="n">
        <f aca="false">D5286*Assumptions!$C$11*$B$7+E5286*Assumptions!$C$12*$B$8</f>
        <v>173.7000298</v>
      </c>
      <c r="G5286" s="0" t="n">
        <f aca="false">C5286*Assumptions!$C$15</f>
        <v>0</v>
      </c>
      <c r="H5286" s="0" t="n">
        <f aca="false">MIN(F5286,G5286)</f>
        <v>0</v>
      </c>
      <c r="I5286" s="0" t="n">
        <f aca="false">IF(C5286=1,MIN(G5286-H5286,Assumptions!$C$13,P5285),0)</f>
        <v>0</v>
      </c>
      <c r="J5286" s="0" t="n">
        <f aca="false">H5286+I5286</f>
        <v>0</v>
      </c>
      <c r="K5286" s="0" t="n">
        <f aca="false">MIN(IF(C5286=1,F5286-H5286,F5286),Assumptions!$C$13,MAX(0,($B$5-P5285)/$B$6))</f>
        <v>0</v>
      </c>
      <c r="L5286" s="0" t="n">
        <f aca="false">IF(C5286=1,0,MIN(F5286-K5286,Assumptions!$C$15,MAX(0,$B$10-O5285-M5286)))</f>
        <v>173.7000298</v>
      </c>
      <c r="M5286" s="0" t="n">
        <f aca="false">'Profiles 8760'!H5275</f>
        <v>116400</v>
      </c>
      <c r="N5286" s="0" t="n">
        <f aca="false">J5286+L5286</f>
        <v>173.7000298</v>
      </c>
      <c r="O5286" s="0" t="n">
        <f aca="false">O5285+N5286</f>
        <v>496080.06318754</v>
      </c>
      <c r="P5286" s="0" t="n">
        <f aca="false">MIN($B$5,P5285+K5286*$B$6-I5286)</f>
        <v>510.81</v>
      </c>
      <c r="Q5286" s="0" t="n">
        <f aca="false">MAX(0,F5286-H5286-K5286-L5286)</f>
        <v>0</v>
      </c>
    </row>
    <row r="5287" customFormat="false" ht="15" hidden="false" customHeight="false" outlineLevel="0" collapsed="false">
      <c r="A5287" s="0" t="n">
        <f aca="false">'Profiles 8760'!A5276</f>
        <v>5274</v>
      </c>
      <c r="B5287" s="0" t="n">
        <f aca="false">'Profiles 8760'!B5276</f>
        <v>8</v>
      </c>
      <c r="C5287" s="0" t="n">
        <f aca="false">'Profiles 8760'!E5276</f>
        <v>0</v>
      </c>
      <c r="D5287" s="0" t="n">
        <f aca="false">'Profiles 8760'!F5276</f>
        <v>0.253805</v>
      </c>
      <c r="E5287" s="0" t="n">
        <f aca="false">'Profiles 8760'!G5276</f>
        <v>1</v>
      </c>
      <c r="F5287" s="0" t="n">
        <f aca="false">D5287*Assumptions!$C$11*$B$7+E5287*Assumptions!$C$12*$B$8</f>
        <v>114.198884</v>
      </c>
      <c r="G5287" s="0" t="n">
        <f aca="false">C5287*Assumptions!$C$15</f>
        <v>0</v>
      </c>
      <c r="H5287" s="0" t="n">
        <f aca="false">MIN(F5287,G5287)</f>
        <v>0</v>
      </c>
      <c r="I5287" s="0" t="n">
        <f aca="false">IF(C5287=1,MIN(G5287-H5287,Assumptions!$C$13,P5286),0)</f>
        <v>0</v>
      </c>
      <c r="J5287" s="0" t="n">
        <f aca="false">H5287+I5287</f>
        <v>0</v>
      </c>
      <c r="K5287" s="0" t="n">
        <f aca="false">MIN(IF(C5287=1,F5287-H5287,F5287),Assumptions!$C$13,MAX(0,($B$5-P5286)/$B$6))</f>
        <v>0</v>
      </c>
      <c r="L5287" s="0" t="n">
        <f aca="false">IF(C5287=1,0,MIN(F5287-K5287,Assumptions!$C$15,MAX(0,$B$10-O5286-M5287)))</f>
        <v>114.198884</v>
      </c>
      <c r="M5287" s="0" t="n">
        <f aca="false">'Profiles 8760'!H5276</f>
        <v>116400</v>
      </c>
      <c r="N5287" s="0" t="n">
        <f aca="false">J5287+L5287</f>
        <v>114.198884</v>
      </c>
      <c r="O5287" s="0" t="n">
        <f aca="false">O5286+N5287</f>
        <v>496194.26207154</v>
      </c>
      <c r="P5287" s="0" t="n">
        <f aca="false">MIN($B$5,P5286+K5287*$B$6-I5287)</f>
        <v>510.81</v>
      </c>
      <c r="Q5287" s="0" t="n">
        <f aca="false">MAX(0,F5287-H5287-K5287-L5287)</f>
        <v>0</v>
      </c>
    </row>
    <row r="5288" customFormat="false" ht="15" hidden="false" customHeight="false" outlineLevel="0" collapsed="false">
      <c r="A5288" s="0" t="n">
        <f aca="false">'Profiles 8760'!A5277</f>
        <v>5275</v>
      </c>
      <c r="B5288" s="0" t="n">
        <f aca="false">'Profiles 8760'!B5277</f>
        <v>8</v>
      </c>
      <c r="C5288" s="0" t="n">
        <f aca="false">'Profiles 8760'!E5277</f>
        <v>0</v>
      </c>
      <c r="D5288" s="0" t="n">
        <f aca="false">'Profiles 8760'!F5277</f>
        <v>0.053648</v>
      </c>
      <c r="E5288" s="0" t="n">
        <f aca="false">'Profiles 8760'!G5277</f>
        <v>0.915056</v>
      </c>
      <c r="F5288" s="0" t="n">
        <f aca="false">D5288*Assumptions!$C$11*$B$7+E5288*Assumptions!$C$12*$B$8</f>
        <v>52.9193328</v>
      </c>
      <c r="G5288" s="0" t="n">
        <f aca="false">C5288*Assumptions!$C$15</f>
        <v>0</v>
      </c>
      <c r="H5288" s="0" t="n">
        <f aca="false">MIN(F5288,G5288)</f>
        <v>0</v>
      </c>
      <c r="I5288" s="0" t="n">
        <f aca="false">IF(C5288=1,MIN(G5288-H5288,Assumptions!$C$13,P5287),0)</f>
        <v>0</v>
      </c>
      <c r="J5288" s="0" t="n">
        <f aca="false">H5288+I5288</f>
        <v>0</v>
      </c>
      <c r="K5288" s="0" t="n">
        <f aca="false">MIN(IF(C5288=1,F5288-H5288,F5288),Assumptions!$C$13,MAX(0,($B$5-P5287)/$B$6))</f>
        <v>0</v>
      </c>
      <c r="L5288" s="0" t="n">
        <f aca="false">IF(C5288=1,0,MIN(F5288-K5288,Assumptions!$C$15,MAX(0,$B$10-O5287-M5288)))</f>
        <v>52.9193328</v>
      </c>
      <c r="M5288" s="0" t="n">
        <f aca="false">'Profiles 8760'!H5277</f>
        <v>116400</v>
      </c>
      <c r="N5288" s="0" t="n">
        <f aca="false">J5288+L5288</f>
        <v>52.9193328</v>
      </c>
      <c r="O5288" s="0" t="n">
        <f aca="false">O5287+N5288</f>
        <v>496247.18140434</v>
      </c>
      <c r="P5288" s="0" t="n">
        <f aca="false">MIN($B$5,P5287+K5288*$B$6-I5288)</f>
        <v>510.81</v>
      </c>
      <c r="Q5288" s="0" t="n">
        <f aca="false">MAX(0,F5288-H5288-K5288-L5288)</f>
        <v>0</v>
      </c>
    </row>
    <row r="5289" customFormat="false" ht="15" hidden="false" customHeight="false" outlineLevel="0" collapsed="false">
      <c r="A5289" s="0" t="n">
        <f aca="false">'Profiles 8760'!A5278</f>
        <v>5276</v>
      </c>
      <c r="B5289" s="0" t="n">
        <f aca="false">'Profiles 8760'!B5278</f>
        <v>8</v>
      </c>
      <c r="C5289" s="0" t="n">
        <f aca="false">'Profiles 8760'!E5278</f>
        <v>1</v>
      </c>
      <c r="D5289" s="0" t="n">
        <f aca="false">'Profiles 8760'!F5278</f>
        <v>0</v>
      </c>
      <c r="E5289" s="0" t="n">
        <f aca="false">'Profiles 8760'!G5278</f>
        <v>0.812985</v>
      </c>
      <c r="F5289" s="0" t="n">
        <f aca="false">D5289*Assumptions!$C$11*$B$7+E5289*Assumptions!$C$12*$B$8</f>
        <v>33.2510865</v>
      </c>
      <c r="G5289" s="0" t="n">
        <f aca="false">C5289*Assumptions!$C$15</f>
        <v>200</v>
      </c>
      <c r="H5289" s="0" t="n">
        <f aca="false">MIN(F5289,G5289)</f>
        <v>33.2510865</v>
      </c>
      <c r="I5289" s="0" t="n">
        <f aca="false">IF(C5289=1,MIN(G5289-H5289,Assumptions!$C$13,P5288),0)</f>
        <v>166.7489135</v>
      </c>
      <c r="J5289" s="0" t="n">
        <f aca="false">H5289+I5289</f>
        <v>200</v>
      </c>
      <c r="K5289" s="0" t="n">
        <f aca="false">MIN(IF(C5289=1,F5289-H5289,F5289),Assumptions!$C$13,MAX(0,($B$5-P5288)/$B$6))</f>
        <v>0</v>
      </c>
      <c r="L5289" s="0" t="n">
        <f aca="false">IF(C5289=1,0,MIN(F5289-K5289,Assumptions!$C$15,MAX(0,$B$10-O5288-M5289)))</f>
        <v>0</v>
      </c>
      <c r="M5289" s="0" t="n">
        <f aca="false">'Profiles 8760'!H5278</f>
        <v>116200</v>
      </c>
      <c r="N5289" s="0" t="n">
        <f aca="false">J5289+L5289</f>
        <v>200</v>
      </c>
      <c r="O5289" s="0" t="n">
        <f aca="false">O5288+N5289</f>
        <v>496447.18140434</v>
      </c>
      <c r="P5289" s="0" t="n">
        <f aca="false">MIN($B$5,P5288+K5289*$B$6-I5289)</f>
        <v>344.0610865</v>
      </c>
      <c r="Q5289" s="0" t="n">
        <f aca="false">MAX(0,F5289-H5289-K5289-L5289)</f>
        <v>0</v>
      </c>
    </row>
    <row r="5290" customFormat="false" ht="15" hidden="false" customHeight="false" outlineLevel="0" collapsed="false">
      <c r="A5290" s="0" t="n">
        <f aca="false">'Profiles 8760'!A5279</f>
        <v>5277</v>
      </c>
      <c r="B5290" s="0" t="n">
        <f aca="false">'Profiles 8760'!B5279</f>
        <v>8</v>
      </c>
      <c r="C5290" s="0" t="n">
        <f aca="false">'Profiles 8760'!E5279</f>
        <v>1</v>
      </c>
      <c r="D5290" s="0" t="n">
        <f aca="false">'Profiles 8760'!F5279</f>
        <v>0</v>
      </c>
      <c r="E5290" s="0" t="n">
        <f aca="false">'Profiles 8760'!G5279</f>
        <v>0.737227</v>
      </c>
      <c r="F5290" s="0" t="n">
        <f aca="false">D5290*Assumptions!$C$11*$B$7+E5290*Assumptions!$C$12*$B$8</f>
        <v>30.1525843</v>
      </c>
      <c r="G5290" s="0" t="n">
        <f aca="false">C5290*Assumptions!$C$15</f>
        <v>200</v>
      </c>
      <c r="H5290" s="0" t="n">
        <f aca="false">MIN(F5290,G5290)</f>
        <v>30.1525843</v>
      </c>
      <c r="I5290" s="0" t="n">
        <f aca="false">IF(C5290=1,MIN(G5290-H5290,Assumptions!$C$13,P5289),0)</f>
        <v>169.8474157</v>
      </c>
      <c r="J5290" s="0" t="n">
        <f aca="false">H5290+I5290</f>
        <v>200</v>
      </c>
      <c r="K5290" s="0" t="n">
        <f aca="false">MIN(IF(C5290=1,F5290-H5290,F5290),Assumptions!$C$13,MAX(0,($B$5-P5289)/$B$6))</f>
        <v>0</v>
      </c>
      <c r="L5290" s="0" t="n">
        <f aca="false">IF(C5290=1,0,MIN(F5290-K5290,Assumptions!$C$15,MAX(0,$B$10-O5289-M5290)))</f>
        <v>0</v>
      </c>
      <c r="M5290" s="0" t="n">
        <f aca="false">'Profiles 8760'!H5279</f>
        <v>116000</v>
      </c>
      <c r="N5290" s="0" t="n">
        <f aca="false">J5290+L5290</f>
        <v>200</v>
      </c>
      <c r="O5290" s="0" t="n">
        <f aca="false">O5289+N5290</f>
        <v>496647.18140434</v>
      </c>
      <c r="P5290" s="0" t="n">
        <f aca="false">MIN($B$5,P5289+K5290*$B$6-I5290)</f>
        <v>174.2136708</v>
      </c>
      <c r="Q5290" s="0" t="n">
        <f aca="false">MAX(0,F5290-H5290-K5290-L5290)</f>
        <v>0</v>
      </c>
    </row>
    <row r="5291" customFormat="false" ht="15" hidden="false" customHeight="false" outlineLevel="0" collapsed="false">
      <c r="A5291" s="0" t="n">
        <f aca="false">'Profiles 8760'!A5280</f>
        <v>5278</v>
      </c>
      <c r="B5291" s="0" t="n">
        <f aca="false">'Profiles 8760'!B5280</f>
        <v>8</v>
      </c>
      <c r="C5291" s="0" t="n">
        <f aca="false">'Profiles 8760'!E5280</f>
        <v>0</v>
      </c>
      <c r="D5291" s="0" t="n">
        <f aca="false">'Profiles 8760'!F5280</f>
        <v>0</v>
      </c>
      <c r="E5291" s="0" t="n">
        <f aca="false">'Profiles 8760'!G5280</f>
        <v>0.824397</v>
      </c>
      <c r="F5291" s="0" t="n">
        <f aca="false">D5291*Assumptions!$C$11*$B$7+E5291*Assumptions!$C$12*$B$8</f>
        <v>33.7178373</v>
      </c>
      <c r="G5291" s="0" t="n">
        <f aca="false">C5291*Assumptions!$C$15</f>
        <v>0</v>
      </c>
      <c r="H5291" s="0" t="n">
        <f aca="false">MIN(F5291,G5291)</f>
        <v>0</v>
      </c>
      <c r="I5291" s="0" t="n">
        <f aca="false">IF(C5291=1,MIN(G5291-H5291,Assumptions!$C$13,P5290),0)</f>
        <v>0</v>
      </c>
      <c r="J5291" s="0" t="n">
        <f aca="false">H5291+I5291</f>
        <v>0</v>
      </c>
      <c r="K5291" s="0" t="n">
        <f aca="false">MIN(IF(C5291=1,F5291-H5291,F5291),Assumptions!$C$13,MAX(0,($B$5-P5290)/$B$6))</f>
        <v>33.7178373</v>
      </c>
      <c r="L5291" s="0" t="n">
        <f aca="false">IF(C5291=1,0,MIN(F5291-K5291,Assumptions!$C$15,MAX(0,$B$10-O5290-M5291)))</f>
        <v>0</v>
      </c>
      <c r="M5291" s="0" t="n">
        <f aca="false">'Profiles 8760'!H5280</f>
        <v>116000</v>
      </c>
      <c r="N5291" s="0" t="n">
        <f aca="false">J5291+L5291</f>
        <v>0</v>
      </c>
      <c r="O5291" s="0" t="n">
        <f aca="false">O5290+N5291</f>
        <v>496647.18140434</v>
      </c>
      <c r="P5291" s="0" t="n">
        <f aca="false">MIN($B$5,P5290+K5291*$B$6-I5291)</f>
        <v>203.44029217164</v>
      </c>
      <c r="Q5291" s="0" t="n">
        <f aca="false">MAX(0,F5291-H5291-K5291-L5291)</f>
        <v>0</v>
      </c>
    </row>
    <row r="5292" customFormat="false" ht="15" hidden="false" customHeight="false" outlineLevel="0" collapsed="false">
      <c r="A5292" s="0" t="n">
        <f aca="false">'Profiles 8760'!A5281</f>
        <v>5279</v>
      </c>
      <c r="B5292" s="0" t="n">
        <f aca="false">'Profiles 8760'!B5281</f>
        <v>8</v>
      </c>
      <c r="C5292" s="0" t="n">
        <f aca="false">'Profiles 8760'!E5281</f>
        <v>0</v>
      </c>
      <c r="D5292" s="0" t="n">
        <f aca="false">'Profiles 8760'!F5281</f>
        <v>0</v>
      </c>
      <c r="E5292" s="0" t="n">
        <f aca="false">'Profiles 8760'!G5281</f>
        <v>0.689821</v>
      </c>
      <c r="F5292" s="0" t="n">
        <f aca="false">D5292*Assumptions!$C$11*$B$7+E5292*Assumptions!$C$12*$B$8</f>
        <v>28.2136789</v>
      </c>
      <c r="G5292" s="0" t="n">
        <f aca="false">C5292*Assumptions!$C$15</f>
        <v>0</v>
      </c>
      <c r="H5292" s="0" t="n">
        <f aca="false">MIN(F5292,G5292)</f>
        <v>0</v>
      </c>
      <c r="I5292" s="0" t="n">
        <f aca="false">IF(C5292=1,MIN(G5292-H5292,Assumptions!$C$13,P5291),0)</f>
        <v>0</v>
      </c>
      <c r="J5292" s="0" t="n">
        <f aca="false">H5292+I5292</f>
        <v>0</v>
      </c>
      <c r="K5292" s="0" t="n">
        <f aca="false">MIN(IF(C5292=1,F5292-H5292,F5292),Assumptions!$C$13,MAX(0,($B$5-P5291)/$B$6))</f>
        <v>28.2136789</v>
      </c>
      <c r="L5292" s="0" t="n">
        <f aca="false">IF(C5292=1,0,MIN(F5292-K5292,Assumptions!$C$15,MAX(0,$B$10-O5291-M5292)))</f>
        <v>0</v>
      </c>
      <c r="M5292" s="0" t="n">
        <f aca="false">'Profiles 8760'!H5281</f>
        <v>116000</v>
      </c>
      <c r="N5292" s="0" t="n">
        <f aca="false">J5292+L5292</f>
        <v>0</v>
      </c>
      <c r="O5292" s="0" t="n">
        <f aca="false">O5291+N5292</f>
        <v>496647.18140434</v>
      </c>
      <c r="P5292" s="0" t="n">
        <f aca="false">MIN($B$5,P5291+K5292*$B$6-I5292)</f>
        <v>227.89590904216</v>
      </c>
      <c r="Q5292" s="0" t="n">
        <f aca="false">MAX(0,F5292-H5292-K5292-L5292)</f>
        <v>0</v>
      </c>
    </row>
    <row r="5293" customFormat="false" ht="15" hidden="false" customHeight="false" outlineLevel="0" collapsed="false">
      <c r="A5293" s="0" t="n">
        <f aca="false">'Profiles 8760'!A5282</f>
        <v>5280</v>
      </c>
      <c r="B5293" s="0" t="n">
        <f aca="false">'Profiles 8760'!B5282</f>
        <v>8</v>
      </c>
      <c r="C5293" s="0" t="n">
        <f aca="false">'Profiles 8760'!E5282</f>
        <v>0</v>
      </c>
      <c r="D5293" s="0" t="n">
        <f aca="false">'Profiles 8760'!F5282</f>
        <v>0</v>
      </c>
      <c r="E5293" s="0" t="n">
        <f aca="false">'Profiles 8760'!G5282</f>
        <v>0.512271</v>
      </c>
      <c r="F5293" s="0" t="n">
        <f aca="false">D5293*Assumptions!$C$11*$B$7+E5293*Assumptions!$C$12*$B$8</f>
        <v>20.9518839</v>
      </c>
      <c r="G5293" s="0" t="n">
        <f aca="false">C5293*Assumptions!$C$15</f>
        <v>0</v>
      </c>
      <c r="H5293" s="0" t="n">
        <f aca="false">MIN(F5293,G5293)</f>
        <v>0</v>
      </c>
      <c r="I5293" s="0" t="n">
        <f aca="false">IF(C5293=1,MIN(G5293-H5293,Assumptions!$C$13,P5292),0)</f>
        <v>0</v>
      </c>
      <c r="J5293" s="0" t="n">
        <f aca="false">H5293+I5293</f>
        <v>0</v>
      </c>
      <c r="K5293" s="0" t="n">
        <f aca="false">MIN(IF(C5293=1,F5293-H5293,F5293),Assumptions!$C$13,MAX(0,($B$5-P5292)/$B$6))</f>
        <v>20.9518839</v>
      </c>
      <c r="L5293" s="0" t="n">
        <f aca="false">IF(C5293=1,0,MIN(F5293-K5293,Assumptions!$C$15,MAX(0,$B$10-O5292-M5293)))</f>
        <v>0</v>
      </c>
      <c r="M5293" s="0" t="n">
        <f aca="false">'Profiles 8760'!H5282</f>
        <v>116000</v>
      </c>
      <c r="N5293" s="0" t="n">
        <f aca="false">J5293+L5293</f>
        <v>0</v>
      </c>
      <c r="O5293" s="0" t="n">
        <f aca="false">O5292+N5293</f>
        <v>496647.18140434</v>
      </c>
      <c r="P5293" s="0" t="n">
        <f aca="false">MIN($B$5,P5292+K5293*$B$6-I5293)</f>
        <v>246.05700200668</v>
      </c>
      <c r="Q5293" s="0" t="n">
        <f aca="false">MAX(0,F5293-H5293-K5293-L5293)</f>
        <v>0</v>
      </c>
    </row>
    <row r="5294" customFormat="false" ht="15" hidden="false" customHeight="false" outlineLevel="0" collapsed="false">
      <c r="A5294" s="0" t="n">
        <f aca="false">'Profiles 8760'!A5283</f>
        <v>5281</v>
      </c>
      <c r="B5294" s="0" t="n">
        <f aca="false">'Profiles 8760'!B5283</f>
        <v>8</v>
      </c>
      <c r="C5294" s="0" t="n">
        <f aca="false">'Profiles 8760'!E5283</f>
        <v>0</v>
      </c>
      <c r="D5294" s="0" t="n">
        <f aca="false">'Profiles 8760'!F5283</f>
        <v>0</v>
      </c>
      <c r="E5294" s="0" t="n">
        <f aca="false">'Profiles 8760'!G5283</f>
        <v>0.727792</v>
      </c>
      <c r="F5294" s="0" t="n">
        <f aca="false">D5294*Assumptions!$C$11*$B$7+E5294*Assumptions!$C$12*$B$8</f>
        <v>29.7666928</v>
      </c>
      <c r="G5294" s="0" t="n">
        <f aca="false">C5294*Assumptions!$C$15</f>
        <v>0</v>
      </c>
      <c r="H5294" s="0" t="n">
        <f aca="false">MIN(F5294,G5294)</f>
        <v>0</v>
      </c>
      <c r="I5294" s="0" t="n">
        <f aca="false">IF(C5294=1,MIN(G5294-H5294,Assumptions!$C$13,P5293),0)</f>
        <v>0</v>
      </c>
      <c r="J5294" s="0" t="n">
        <f aca="false">H5294+I5294</f>
        <v>0</v>
      </c>
      <c r="K5294" s="0" t="n">
        <f aca="false">MIN(IF(C5294=1,F5294-H5294,F5294),Assumptions!$C$13,MAX(0,($B$5-P5293)/$B$6))</f>
        <v>29.7666928</v>
      </c>
      <c r="L5294" s="0" t="n">
        <f aca="false">IF(C5294=1,0,MIN(F5294-K5294,Assumptions!$C$15,MAX(0,$B$10-O5293-M5294)))</f>
        <v>0</v>
      </c>
      <c r="M5294" s="0" t="n">
        <f aca="false">'Profiles 8760'!H5283</f>
        <v>116000</v>
      </c>
      <c r="N5294" s="0" t="n">
        <f aca="false">J5294+L5294</f>
        <v>0</v>
      </c>
      <c r="O5294" s="0" t="n">
        <f aca="false">O5293+N5294</f>
        <v>496647.18140434</v>
      </c>
      <c r="P5294" s="0" t="n">
        <f aca="false">MIN($B$5,P5293+K5294*$B$6-I5294)</f>
        <v>271.85877132572</v>
      </c>
      <c r="Q5294" s="0" t="n">
        <f aca="false">MAX(0,F5294-H5294-K5294-L5294)</f>
        <v>0</v>
      </c>
    </row>
    <row r="5295" customFormat="false" ht="15" hidden="false" customHeight="false" outlineLevel="0" collapsed="false">
      <c r="A5295" s="0" t="n">
        <f aca="false">'Profiles 8760'!A5284</f>
        <v>5282</v>
      </c>
      <c r="B5295" s="0" t="n">
        <f aca="false">'Profiles 8760'!B5284</f>
        <v>8</v>
      </c>
      <c r="C5295" s="0" t="n">
        <f aca="false">'Profiles 8760'!E5284</f>
        <v>0</v>
      </c>
      <c r="D5295" s="0" t="n">
        <f aca="false">'Profiles 8760'!F5284</f>
        <v>0</v>
      </c>
      <c r="E5295" s="0" t="n">
        <f aca="false">'Profiles 8760'!G5284</f>
        <v>0.775694</v>
      </c>
      <c r="F5295" s="0" t="n">
        <f aca="false">D5295*Assumptions!$C$11*$B$7+E5295*Assumptions!$C$12*$B$8</f>
        <v>31.7258846</v>
      </c>
      <c r="G5295" s="0" t="n">
        <f aca="false">C5295*Assumptions!$C$15</f>
        <v>0</v>
      </c>
      <c r="H5295" s="0" t="n">
        <f aca="false">MIN(F5295,G5295)</f>
        <v>0</v>
      </c>
      <c r="I5295" s="0" t="n">
        <f aca="false">IF(C5295=1,MIN(G5295-H5295,Assumptions!$C$13,P5294),0)</f>
        <v>0</v>
      </c>
      <c r="J5295" s="0" t="n">
        <f aca="false">H5295+I5295</f>
        <v>0</v>
      </c>
      <c r="K5295" s="0" t="n">
        <f aca="false">MIN(IF(C5295=1,F5295-H5295,F5295),Assumptions!$C$13,MAX(0,($B$5-P5294)/$B$6))</f>
        <v>31.7258846</v>
      </c>
      <c r="L5295" s="0" t="n">
        <f aca="false">IF(C5295=1,0,MIN(F5295-K5295,Assumptions!$C$15,MAX(0,$B$10-O5294-M5295)))</f>
        <v>0</v>
      </c>
      <c r="M5295" s="0" t="n">
        <f aca="false">'Profiles 8760'!H5284</f>
        <v>116000</v>
      </c>
      <c r="N5295" s="0" t="n">
        <f aca="false">J5295+L5295</f>
        <v>0</v>
      </c>
      <c r="O5295" s="0" t="n">
        <f aca="false">O5294+N5295</f>
        <v>496647.18140434</v>
      </c>
      <c r="P5295" s="0" t="n">
        <f aca="false">MIN($B$5,P5294+K5295*$B$6-I5295)</f>
        <v>299.358768097</v>
      </c>
      <c r="Q5295" s="0" t="n">
        <f aca="false">MAX(0,F5295-H5295-K5295-L5295)</f>
        <v>0</v>
      </c>
    </row>
    <row r="5296" customFormat="false" ht="15" hidden="false" customHeight="false" outlineLevel="0" collapsed="false">
      <c r="A5296" s="0" t="n">
        <f aca="false">'Profiles 8760'!A5285</f>
        <v>5283</v>
      </c>
      <c r="B5296" s="0" t="n">
        <f aca="false">'Profiles 8760'!B5285</f>
        <v>8</v>
      </c>
      <c r="C5296" s="0" t="n">
        <f aca="false">'Profiles 8760'!E5285</f>
        <v>0</v>
      </c>
      <c r="D5296" s="0" t="n">
        <f aca="false">'Profiles 8760'!F5285</f>
        <v>0</v>
      </c>
      <c r="E5296" s="0" t="n">
        <f aca="false">'Profiles 8760'!G5285</f>
        <v>0.603874</v>
      </c>
      <c r="F5296" s="0" t="n">
        <f aca="false">D5296*Assumptions!$C$11*$B$7+E5296*Assumptions!$C$12*$B$8</f>
        <v>24.6984466</v>
      </c>
      <c r="G5296" s="0" t="n">
        <f aca="false">C5296*Assumptions!$C$15</f>
        <v>0</v>
      </c>
      <c r="H5296" s="0" t="n">
        <f aca="false">MIN(F5296,G5296)</f>
        <v>0</v>
      </c>
      <c r="I5296" s="0" t="n">
        <f aca="false">IF(C5296=1,MIN(G5296-H5296,Assumptions!$C$13,P5295),0)</f>
        <v>0</v>
      </c>
      <c r="J5296" s="0" t="n">
        <f aca="false">H5296+I5296</f>
        <v>0</v>
      </c>
      <c r="K5296" s="0" t="n">
        <f aca="false">MIN(IF(C5296=1,F5296-H5296,F5296),Assumptions!$C$13,MAX(0,($B$5-P5295)/$B$6))</f>
        <v>24.6984466</v>
      </c>
      <c r="L5296" s="0" t="n">
        <f aca="false">IF(C5296=1,0,MIN(F5296-K5296,Assumptions!$C$15,MAX(0,$B$10-O5295-M5296)))</f>
        <v>0</v>
      </c>
      <c r="M5296" s="0" t="n">
        <f aca="false">'Profiles 8760'!H5285</f>
        <v>116000</v>
      </c>
      <c r="N5296" s="0" t="n">
        <f aca="false">J5296+L5296</f>
        <v>0</v>
      </c>
      <c r="O5296" s="0" t="n">
        <f aca="false">O5295+N5296</f>
        <v>496647.18140434</v>
      </c>
      <c r="P5296" s="0" t="n">
        <f aca="false">MIN($B$5,P5295+K5296*$B$6-I5296)</f>
        <v>320.76738160988</v>
      </c>
      <c r="Q5296" s="0" t="n">
        <f aca="false">MAX(0,F5296-H5296-K5296-L5296)</f>
        <v>0</v>
      </c>
    </row>
    <row r="5297" customFormat="false" ht="15" hidden="false" customHeight="false" outlineLevel="0" collapsed="false">
      <c r="A5297" s="0" t="n">
        <f aca="false">'Profiles 8760'!A5286</f>
        <v>5284</v>
      </c>
      <c r="B5297" s="0" t="n">
        <f aca="false">'Profiles 8760'!B5286</f>
        <v>8</v>
      </c>
      <c r="C5297" s="0" t="n">
        <f aca="false">'Profiles 8760'!E5286</f>
        <v>0</v>
      </c>
      <c r="D5297" s="0" t="n">
        <f aca="false">'Profiles 8760'!F5286</f>
        <v>0</v>
      </c>
      <c r="E5297" s="0" t="n">
        <f aca="false">'Profiles 8760'!G5286</f>
        <v>0.484296</v>
      </c>
      <c r="F5297" s="0" t="n">
        <f aca="false">D5297*Assumptions!$C$11*$B$7+E5297*Assumptions!$C$12*$B$8</f>
        <v>19.8077064</v>
      </c>
      <c r="G5297" s="0" t="n">
        <f aca="false">C5297*Assumptions!$C$15</f>
        <v>0</v>
      </c>
      <c r="H5297" s="0" t="n">
        <f aca="false">MIN(F5297,G5297)</f>
        <v>0</v>
      </c>
      <c r="I5297" s="0" t="n">
        <f aca="false">IF(C5297=1,MIN(G5297-H5297,Assumptions!$C$13,P5296),0)</f>
        <v>0</v>
      </c>
      <c r="J5297" s="0" t="n">
        <f aca="false">H5297+I5297</f>
        <v>0</v>
      </c>
      <c r="K5297" s="0" t="n">
        <f aca="false">MIN(IF(C5297=1,F5297-H5297,F5297),Assumptions!$C$13,MAX(0,($B$5-P5296)/$B$6))</f>
        <v>19.8077064</v>
      </c>
      <c r="L5297" s="0" t="n">
        <f aca="false">IF(C5297=1,0,MIN(F5297-K5297,Assumptions!$C$15,MAX(0,$B$10-O5296-M5297)))</f>
        <v>0</v>
      </c>
      <c r="M5297" s="0" t="n">
        <f aca="false">'Profiles 8760'!H5286</f>
        <v>116000</v>
      </c>
      <c r="N5297" s="0" t="n">
        <f aca="false">J5297+L5297</f>
        <v>0</v>
      </c>
      <c r="O5297" s="0" t="n">
        <f aca="false">O5296+N5297</f>
        <v>496647.18140434</v>
      </c>
      <c r="P5297" s="0" t="n">
        <f aca="false">MIN($B$5,P5296+K5297*$B$6-I5297)</f>
        <v>337.9367015174</v>
      </c>
      <c r="Q5297" s="0" t="n">
        <f aca="false">MAX(0,F5297-H5297-K5297-L5297)</f>
        <v>0</v>
      </c>
    </row>
    <row r="5298" customFormat="false" ht="15" hidden="false" customHeight="false" outlineLevel="0" collapsed="false">
      <c r="A5298" s="0" t="n">
        <f aca="false">'Profiles 8760'!A5287</f>
        <v>5285</v>
      </c>
      <c r="B5298" s="0" t="n">
        <f aca="false">'Profiles 8760'!B5287</f>
        <v>8</v>
      </c>
      <c r="C5298" s="0" t="n">
        <f aca="false">'Profiles 8760'!E5287</f>
        <v>0</v>
      </c>
      <c r="D5298" s="0" t="n">
        <f aca="false">'Profiles 8760'!F5287</f>
        <v>0</v>
      </c>
      <c r="E5298" s="0" t="n">
        <f aca="false">'Profiles 8760'!G5287</f>
        <v>0.67622</v>
      </c>
      <c r="F5298" s="0" t="n">
        <f aca="false">D5298*Assumptions!$C$11*$B$7+E5298*Assumptions!$C$12*$B$8</f>
        <v>27.657398</v>
      </c>
      <c r="G5298" s="0" t="n">
        <f aca="false">C5298*Assumptions!$C$15</f>
        <v>0</v>
      </c>
      <c r="H5298" s="0" t="n">
        <f aca="false">MIN(F5298,G5298)</f>
        <v>0</v>
      </c>
      <c r="I5298" s="0" t="n">
        <f aca="false">IF(C5298=1,MIN(G5298-H5298,Assumptions!$C$13,P5297),0)</f>
        <v>0</v>
      </c>
      <c r="J5298" s="0" t="n">
        <f aca="false">H5298+I5298</f>
        <v>0</v>
      </c>
      <c r="K5298" s="0" t="n">
        <f aca="false">MIN(IF(C5298=1,F5298-H5298,F5298),Assumptions!$C$13,MAX(0,($B$5-P5297)/$B$6))</f>
        <v>27.657398</v>
      </c>
      <c r="L5298" s="0" t="n">
        <f aca="false">IF(C5298=1,0,MIN(F5298-K5298,Assumptions!$C$15,MAX(0,$B$10-O5297-M5298)))</f>
        <v>0</v>
      </c>
      <c r="M5298" s="0" t="n">
        <f aca="false">'Profiles 8760'!H5287</f>
        <v>116000</v>
      </c>
      <c r="N5298" s="0" t="n">
        <f aca="false">J5298+L5298</f>
        <v>0</v>
      </c>
      <c r="O5298" s="0" t="n">
        <f aca="false">O5297+N5298</f>
        <v>496647.18140434</v>
      </c>
      <c r="P5298" s="0" t="n">
        <f aca="false">MIN($B$5,P5297+K5298*$B$6-I5298)</f>
        <v>361.9101341038</v>
      </c>
      <c r="Q5298" s="0" t="n">
        <f aca="false">MAX(0,F5298-H5298-K5298-L5298)</f>
        <v>0</v>
      </c>
    </row>
    <row r="5299" customFormat="false" ht="15" hidden="false" customHeight="false" outlineLevel="0" collapsed="false">
      <c r="A5299" s="0" t="n">
        <f aca="false">'Profiles 8760'!A5288</f>
        <v>5286</v>
      </c>
      <c r="B5299" s="0" t="n">
        <f aca="false">'Profiles 8760'!B5288</f>
        <v>8</v>
      </c>
      <c r="C5299" s="0" t="n">
        <f aca="false">'Profiles 8760'!E5288</f>
        <v>0</v>
      </c>
      <c r="D5299" s="0" t="n">
        <f aca="false">'Profiles 8760'!F5288</f>
        <v>0</v>
      </c>
      <c r="E5299" s="0" t="n">
        <f aca="false">'Profiles 8760'!G5288</f>
        <v>0.567859</v>
      </c>
      <c r="F5299" s="0" t="n">
        <f aca="false">D5299*Assumptions!$C$11*$B$7+E5299*Assumptions!$C$12*$B$8</f>
        <v>23.2254331</v>
      </c>
      <c r="G5299" s="0" t="n">
        <f aca="false">C5299*Assumptions!$C$15</f>
        <v>0</v>
      </c>
      <c r="H5299" s="0" t="n">
        <f aca="false">MIN(F5299,G5299)</f>
        <v>0</v>
      </c>
      <c r="I5299" s="0" t="n">
        <f aca="false">IF(C5299=1,MIN(G5299-H5299,Assumptions!$C$13,P5298),0)</f>
        <v>0</v>
      </c>
      <c r="J5299" s="0" t="n">
        <f aca="false">H5299+I5299</f>
        <v>0</v>
      </c>
      <c r="K5299" s="0" t="n">
        <f aca="false">MIN(IF(C5299=1,F5299-H5299,F5299),Assumptions!$C$13,MAX(0,($B$5-P5298)/$B$6))</f>
        <v>23.2254331</v>
      </c>
      <c r="L5299" s="0" t="n">
        <f aca="false">IF(C5299=1,0,MIN(F5299-K5299,Assumptions!$C$15,MAX(0,$B$10-O5298-M5299)))</f>
        <v>0</v>
      </c>
      <c r="M5299" s="0" t="n">
        <f aca="false">'Profiles 8760'!H5288</f>
        <v>116000</v>
      </c>
      <c r="N5299" s="0" t="n">
        <f aca="false">J5299+L5299</f>
        <v>0</v>
      </c>
      <c r="O5299" s="0" t="n">
        <f aca="false">O5298+N5299</f>
        <v>496647.18140434</v>
      </c>
      <c r="P5299" s="0" t="n">
        <f aca="false">MIN($B$5,P5298+K5299*$B$6-I5299)</f>
        <v>382.04193951488</v>
      </c>
      <c r="Q5299" s="0" t="n">
        <f aca="false">MAX(0,F5299-H5299-K5299-L5299)</f>
        <v>0</v>
      </c>
    </row>
    <row r="5300" customFormat="false" ht="15" hidden="false" customHeight="false" outlineLevel="0" collapsed="false">
      <c r="A5300" s="0" t="n">
        <f aca="false">'Profiles 8760'!A5289</f>
        <v>5287</v>
      </c>
      <c r="B5300" s="0" t="n">
        <f aca="false">'Profiles 8760'!B5289</f>
        <v>8</v>
      </c>
      <c r="C5300" s="0" t="n">
        <f aca="false">'Profiles 8760'!E5289</f>
        <v>0</v>
      </c>
      <c r="D5300" s="0" t="n">
        <f aca="false">'Profiles 8760'!F5289</f>
        <v>0.044421</v>
      </c>
      <c r="E5300" s="0" t="n">
        <f aca="false">'Profiles 8760'!G5289</f>
        <v>0.554675</v>
      </c>
      <c r="F5300" s="0" t="n">
        <f aca="false">D5300*Assumptions!$C$11*$B$7+E5300*Assumptions!$C$12*$B$8</f>
        <v>35.5149923</v>
      </c>
      <c r="G5300" s="0" t="n">
        <f aca="false">C5300*Assumptions!$C$15</f>
        <v>0</v>
      </c>
      <c r="H5300" s="0" t="n">
        <f aca="false">MIN(F5300,G5300)</f>
        <v>0</v>
      </c>
      <c r="I5300" s="0" t="n">
        <f aca="false">IF(C5300=1,MIN(G5300-H5300,Assumptions!$C$13,P5299),0)</f>
        <v>0</v>
      </c>
      <c r="J5300" s="0" t="n">
        <f aca="false">H5300+I5300</f>
        <v>0</v>
      </c>
      <c r="K5300" s="0" t="n">
        <f aca="false">MIN(IF(C5300=1,F5300-H5300,F5300),Assumptions!$C$13,MAX(0,($B$5-P5299)/$B$6))</f>
        <v>35.5149923</v>
      </c>
      <c r="L5300" s="0" t="n">
        <f aca="false">IF(C5300=1,0,MIN(F5300-K5300,Assumptions!$C$15,MAX(0,$B$10-O5299-M5300)))</f>
        <v>0</v>
      </c>
      <c r="M5300" s="0" t="n">
        <f aca="false">'Profiles 8760'!H5289</f>
        <v>116000</v>
      </c>
      <c r="N5300" s="0" t="n">
        <f aca="false">J5300+L5300</f>
        <v>0</v>
      </c>
      <c r="O5300" s="0" t="n">
        <f aca="false">O5299+N5300</f>
        <v>496647.18140434</v>
      </c>
      <c r="P5300" s="0" t="n">
        <f aca="false">MIN($B$5,P5299+K5300*$B$6-I5300)</f>
        <v>412.82633484052</v>
      </c>
      <c r="Q5300" s="0" t="n">
        <f aca="false">MAX(0,F5300-H5300-K5300-L5300)</f>
        <v>0</v>
      </c>
    </row>
    <row r="5301" customFormat="false" ht="15" hidden="false" customHeight="false" outlineLevel="0" collapsed="false">
      <c r="A5301" s="0" t="n">
        <f aca="false">'Profiles 8760'!A5290</f>
        <v>5288</v>
      </c>
      <c r="B5301" s="0" t="n">
        <f aca="false">'Profiles 8760'!B5290</f>
        <v>8</v>
      </c>
      <c r="C5301" s="0" t="n">
        <f aca="false">'Profiles 8760'!E5290</f>
        <v>1</v>
      </c>
      <c r="D5301" s="0" t="n">
        <f aca="false">'Profiles 8760'!F5290</f>
        <v>0.210154</v>
      </c>
      <c r="E5301" s="0" t="n">
        <f aca="false">'Profiles 8760'!G5290</f>
        <v>0.700672</v>
      </c>
      <c r="F5301" s="0" t="n">
        <f aca="false">D5301*Assumptions!$C$11*$B$7+E5301*Assumptions!$C$12*$B$8</f>
        <v>89.34996</v>
      </c>
      <c r="G5301" s="0" t="n">
        <f aca="false">C5301*Assumptions!$C$15</f>
        <v>200</v>
      </c>
      <c r="H5301" s="0" t="n">
        <f aca="false">MIN(F5301,G5301)</f>
        <v>89.34996</v>
      </c>
      <c r="I5301" s="0" t="n">
        <f aca="false">IF(C5301=1,MIN(G5301-H5301,Assumptions!$C$13,P5300),0)</f>
        <v>110.65004</v>
      </c>
      <c r="J5301" s="0" t="n">
        <f aca="false">H5301+I5301</f>
        <v>200</v>
      </c>
      <c r="K5301" s="0" t="n">
        <f aca="false">MIN(IF(C5301=1,F5301-H5301,F5301),Assumptions!$C$13,MAX(0,($B$5-P5300)/$B$6))</f>
        <v>0</v>
      </c>
      <c r="L5301" s="0" t="n">
        <f aca="false">IF(C5301=1,0,MIN(F5301-K5301,Assumptions!$C$15,MAX(0,$B$10-O5300-M5301)))</f>
        <v>0</v>
      </c>
      <c r="M5301" s="0" t="n">
        <f aca="false">'Profiles 8760'!H5290</f>
        <v>115800</v>
      </c>
      <c r="N5301" s="0" t="n">
        <f aca="false">J5301+L5301</f>
        <v>200</v>
      </c>
      <c r="O5301" s="0" t="n">
        <f aca="false">O5300+N5301</f>
        <v>496847.18140434</v>
      </c>
      <c r="P5301" s="0" t="n">
        <f aca="false">MIN($B$5,P5300+K5301*$B$6-I5301)</f>
        <v>302.17629484052</v>
      </c>
      <c r="Q5301" s="0" t="n">
        <f aca="false">MAX(0,F5301-H5301-K5301-L5301)</f>
        <v>0</v>
      </c>
    </row>
    <row r="5302" customFormat="false" ht="15" hidden="false" customHeight="false" outlineLevel="0" collapsed="false">
      <c r="A5302" s="0" t="n">
        <f aca="false">'Profiles 8760'!A5291</f>
        <v>5289</v>
      </c>
      <c r="B5302" s="0" t="n">
        <f aca="false">'Profiles 8760'!B5291</f>
        <v>8</v>
      </c>
      <c r="C5302" s="0" t="n">
        <f aca="false">'Profiles 8760'!E5291</f>
        <v>1</v>
      </c>
      <c r="D5302" s="0" t="n">
        <f aca="false">'Profiles 8760'!F5291</f>
        <v>0.404661</v>
      </c>
      <c r="E5302" s="0" t="n">
        <f aca="false">'Profiles 8760'!G5291</f>
        <v>0.884462</v>
      </c>
      <c r="F5302" s="0" t="n">
        <f aca="false">D5302*Assumptions!$C$11*$B$7+E5302*Assumptions!$C$12*$B$8</f>
        <v>153.0405926</v>
      </c>
      <c r="G5302" s="0" t="n">
        <f aca="false">C5302*Assumptions!$C$15</f>
        <v>200</v>
      </c>
      <c r="H5302" s="0" t="n">
        <f aca="false">MIN(F5302,G5302)</f>
        <v>153.0405926</v>
      </c>
      <c r="I5302" s="0" t="n">
        <f aca="false">IF(C5302=1,MIN(G5302-H5302,Assumptions!$C$13,P5301),0)</f>
        <v>46.9594074</v>
      </c>
      <c r="J5302" s="0" t="n">
        <f aca="false">H5302+I5302</f>
        <v>200</v>
      </c>
      <c r="K5302" s="0" t="n">
        <f aca="false">MIN(IF(C5302=1,F5302-H5302,F5302),Assumptions!$C$13,MAX(0,($B$5-P5301)/$B$6))</f>
        <v>0</v>
      </c>
      <c r="L5302" s="0" t="n">
        <f aca="false">IF(C5302=1,0,MIN(F5302-K5302,Assumptions!$C$15,MAX(0,$B$10-O5301-M5302)))</f>
        <v>0</v>
      </c>
      <c r="M5302" s="0" t="n">
        <f aca="false">'Profiles 8760'!H5291</f>
        <v>115600</v>
      </c>
      <c r="N5302" s="0" t="n">
        <f aca="false">J5302+L5302</f>
        <v>200</v>
      </c>
      <c r="O5302" s="0" t="n">
        <f aca="false">O5301+N5302</f>
        <v>497047.18140434</v>
      </c>
      <c r="P5302" s="0" t="n">
        <f aca="false">MIN($B$5,P5301+K5302*$B$6-I5302)</f>
        <v>255.21688744052</v>
      </c>
      <c r="Q5302" s="0" t="n">
        <f aca="false">MAX(0,F5302-H5302-K5302-L5302)</f>
        <v>0</v>
      </c>
    </row>
    <row r="5303" customFormat="false" ht="15" hidden="false" customHeight="false" outlineLevel="0" collapsed="false">
      <c r="A5303" s="0" t="n">
        <f aca="false">'Profiles 8760'!A5292</f>
        <v>5290</v>
      </c>
      <c r="B5303" s="0" t="n">
        <f aca="false">'Profiles 8760'!B5292</f>
        <v>8</v>
      </c>
      <c r="C5303" s="0" t="n">
        <f aca="false">'Profiles 8760'!E5292</f>
        <v>0</v>
      </c>
      <c r="D5303" s="0" t="n">
        <f aca="false">'Profiles 8760'!F5292</f>
        <v>0.591973</v>
      </c>
      <c r="E5303" s="0" t="n">
        <f aca="false">'Profiles 8760'!G5292</f>
        <v>0.898549</v>
      </c>
      <c r="F5303" s="0" t="n">
        <f aca="false">D5303*Assumptions!$C$11*$B$7+E5303*Assumptions!$C$12*$B$8</f>
        <v>207.7124565</v>
      </c>
      <c r="G5303" s="0" t="n">
        <f aca="false">C5303*Assumptions!$C$15</f>
        <v>0</v>
      </c>
      <c r="H5303" s="0" t="n">
        <f aca="false">MIN(F5303,G5303)</f>
        <v>0</v>
      </c>
      <c r="I5303" s="0" t="n">
        <f aca="false">IF(C5303=1,MIN(G5303-H5303,Assumptions!$C$13,P5302),0)</f>
        <v>0</v>
      </c>
      <c r="J5303" s="0" t="n">
        <f aca="false">H5303+I5303</f>
        <v>0</v>
      </c>
      <c r="K5303" s="0" t="n">
        <f aca="false">MIN(IF(C5303=1,F5303-H5303,F5303),Assumptions!$C$13,MAX(0,($B$5-P5302)/$B$6))</f>
        <v>180</v>
      </c>
      <c r="L5303" s="0" t="n">
        <f aca="false">IF(C5303=1,0,MIN(F5303-K5303,Assumptions!$C$15,MAX(0,$B$10-O5302-M5303)))</f>
        <v>27.7124565</v>
      </c>
      <c r="M5303" s="0" t="n">
        <f aca="false">'Profiles 8760'!H5292</f>
        <v>115600</v>
      </c>
      <c r="N5303" s="0" t="n">
        <f aca="false">J5303+L5303</f>
        <v>27.7124565</v>
      </c>
      <c r="O5303" s="0" t="n">
        <f aca="false">O5302+N5303</f>
        <v>497074.89386084</v>
      </c>
      <c r="P5303" s="0" t="n">
        <f aca="false">MIN($B$5,P5302+K5303*$B$6-I5303)</f>
        <v>411.24088744052</v>
      </c>
      <c r="Q5303" s="0" t="n">
        <f aca="false">MAX(0,F5303-H5303-K5303-L5303)</f>
        <v>0</v>
      </c>
    </row>
    <row r="5304" customFormat="false" ht="15" hidden="false" customHeight="false" outlineLevel="0" collapsed="false">
      <c r="A5304" s="0" t="n">
        <f aca="false">'Profiles 8760'!A5293</f>
        <v>5291</v>
      </c>
      <c r="B5304" s="0" t="n">
        <f aca="false">'Profiles 8760'!B5293</f>
        <v>8</v>
      </c>
      <c r="C5304" s="0" t="n">
        <f aca="false">'Profiles 8760'!E5293</f>
        <v>0</v>
      </c>
      <c r="D5304" s="0" t="n">
        <f aca="false">'Profiles 8760'!F5293</f>
        <v>0.74574</v>
      </c>
      <c r="E5304" s="0" t="n">
        <f aca="false">'Profiles 8760'!G5293</f>
        <v>0.720408</v>
      </c>
      <c r="F5304" s="0" t="n">
        <f aca="false">D5304*Assumptions!$C$11*$B$7+E5304*Assumptions!$C$12*$B$8</f>
        <v>244.8343992</v>
      </c>
      <c r="G5304" s="0" t="n">
        <f aca="false">C5304*Assumptions!$C$15</f>
        <v>0</v>
      </c>
      <c r="H5304" s="0" t="n">
        <f aca="false">MIN(F5304,G5304)</f>
        <v>0</v>
      </c>
      <c r="I5304" s="0" t="n">
        <f aca="false">IF(C5304=1,MIN(G5304-H5304,Assumptions!$C$13,P5303),0)</f>
        <v>0</v>
      </c>
      <c r="J5304" s="0" t="n">
        <f aca="false">H5304+I5304</f>
        <v>0</v>
      </c>
      <c r="K5304" s="0" t="n">
        <f aca="false">MIN(IF(C5304=1,F5304-H5304,F5304),Assumptions!$C$13,MAX(0,($B$5-P5303)/$B$6))</f>
        <v>114.869765297047</v>
      </c>
      <c r="L5304" s="0" t="n">
        <f aca="false">IF(C5304=1,0,MIN(F5304-K5304,Assumptions!$C$15,MAX(0,$B$10-O5303-M5304)))</f>
        <v>129.964633902953</v>
      </c>
      <c r="M5304" s="0" t="n">
        <f aca="false">'Profiles 8760'!H5293</f>
        <v>115600</v>
      </c>
      <c r="N5304" s="0" t="n">
        <f aca="false">J5304+L5304</f>
        <v>129.964633902953</v>
      </c>
      <c r="O5304" s="0" t="n">
        <f aca="false">O5303+N5304</f>
        <v>497204.858494743</v>
      </c>
      <c r="P5304" s="0" t="n">
        <f aca="false">MIN($B$5,P5303+K5304*$B$6-I5304)</f>
        <v>510.81</v>
      </c>
      <c r="Q5304" s="0" t="n">
        <f aca="false">MAX(0,F5304-H5304-K5304-L5304)</f>
        <v>0</v>
      </c>
    </row>
    <row r="5305" customFormat="false" ht="15" hidden="false" customHeight="false" outlineLevel="0" collapsed="false">
      <c r="A5305" s="0" t="n">
        <f aca="false">'Profiles 8760'!A5294</f>
        <v>5292</v>
      </c>
      <c r="B5305" s="0" t="n">
        <f aca="false">'Profiles 8760'!B5294</f>
        <v>8</v>
      </c>
      <c r="C5305" s="0" t="n">
        <f aca="false">'Profiles 8760'!E5294</f>
        <v>0</v>
      </c>
      <c r="D5305" s="0" t="n">
        <f aca="false">'Profiles 8760'!F5294</f>
        <v>0.846271</v>
      </c>
      <c r="E5305" s="0" t="n">
        <f aca="false">'Profiles 8760'!G5294</f>
        <v>0.627801</v>
      </c>
      <c r="F5305" s="0" t="n">
        <f aca="false">D5305*Assumptions!$C$11*$B$7+E5305*Assumptions!$C$12*$B$8</f>
        <v>270.0801257</v>
      </c>
      <c r="G5305" s="0" t="n">
        <f aca="false">C5305*Assumptions!$C$15</f>
        <v>0</v>
      </c>
      <c r="H5305" s="0" t="n">
        <f aca="false">MIN(F5305,G5305)</f>
        <v>0</v>
      </c>
      <c r="I5305" s="0" t="n">
        <f aca="false">IF(C5305=1,MIN(G5305-H5305,Assumptions!$C$13,P5304),0)</f>
        <v>0</v>
      </c>
      <c r="J5305" s="0" t="n">
        <f aca="false">H5305+I5305</f>
        <v>0</v>
      </c>
      <c r="K5305" s="0" t="n">
        <f aca="false">MIN(IF(C5305=1,F5305-H5305,F5305),Assumptions!$C$13,MAX(0,($B$5-P5304)/$B$6))</f>
        <v>0</v>
      </c>
      <c r="L5305" s="0" t="n">
        <f aca="false">IF(C5305=1,0,MIN(F5305-K5305,Assumptions!$C$15,MAX(0,$B$10-O5304-M5305)))</f>
        <v>200</v>
      </c>
      <c r="M5305" s="0" t="n">
        <f aca="false">'Profiles 8760'!H5294</f>
        <v>115600</v>
      </c>
      <c r="N5305" s="0" t="n">
        <f aca="false">J5305+L5305</f>
        <v>200</v>
      </c>
      <c r="O5305" s="0" t="n">
        <f aca="false">O5304+N5305</f>
        <v>497404.858494743</v>
      </c>
      <c r="P5305" s="0" t="n">
        <f aca="false">MIN($B$5,P5304+K5305*$B$6-I5305)</f>
        <v>510.81</v>
      </c>
      <c r="Q5305" s="0" t="n">
        <f aca="false">MAX(0,F5305-H5305-K5305-L5305)</f>
        <v>70.0801257</v>
      </c>
    </row>
    <row r="5306" customFormat="false" ht="15" hidden="false" customHeight="false" outlineLevel="0" collapsed="false">
      <c r="A5306" s="0" t="n">
        <f aca="false">'Profiles 8760'!A5295</f>
        <v>5293</v>
      </c>
      <c r="B5306" s="0" t="n">
        <f aca="false">'Profiles 8760'!B5295</f>
        <v>8</v>
      </c>
      <c r="C5306" s="0" t="n">
        <f aca="false">'Profiles 8760'!E5295</f>
        <v>0</v>
      </c>
      <c r="D5306" s="0" t="n">
        <f aca="false">'Profiles 8760'!F5295</f>
        <v>0.881191</v>
      </c>
      <c r="E5306" s="0" t="n">
        <f aca="false">'Profiles 8760'!G5295</f>
        <v>0.913604</v>
      </c>
      <c r="F5306" s="0" t="n">
        <f aca="false">D5306*Assumptions!$C$11*$B$7+E5306*Assumptions!$C$12*$B$8</f>
        <v>291.8543644</v>
      </c>
      <c r="G5306" s="0" t="n">
        <f aca="false">C5306*Assumptions!$C$15</f>
        <v>0</v>
      </c>
      <c r="H5306" s="0" t="n">
        <f aca="false">MIN(F5306,G5306)</f>
        <v>0</v>
      </c>
      <c r="I5306" s="0" t="n">
        <f aca="false">IF(C5306=1,MIN(G5306-H5306,Assumptions!$C$13,P5305),0)</f>
        <v>0</v>
      </c>
      <c r="J5306" s="0" t="n">
        <f aca="false">H5306+I5306</f>
        <v>0</v>
      </c>
      <c r="K5306" s="0" t="n">
        <f aca="false">MIN(IF(C5306=1,F5306-H5306,F5306),Assumptions!$C$13,MAX(0,($B$5-P5305)/$B$6))</f>
        <v>0</v>
      </c>
      <c r="L5306" s="0" t="n">
        <f aca="false">IF(C5306=1,0,MIN(F5306-K5306,Assumptions!$C$15,MAX(0,$B$10-O5305-M5306)))</f>
        <v>200</v>
      </c>
      <c r="M5306" s="0" t="n">
        <f aca="false">'Profiles 8760'!H5295</f>
        <v>115600</v>
      </c>
      <c r="N5306" s="0" t="n">
        <f aca="false">J5306+L5306</f>
        <v>200</v>
      </c>
      <c r="O5306" s="0" t="n">
        <f aca="false">O5305+N5306</f>
        <v>497604.858494743</v>
      </c>
      <c r="P5306" s="0" t="n">
        <f aca="false">MIN($B$5,P5305+K5306*$B$6-I5306)</f>
        <v>510.81</v>
      </c>
      <c r="Q5306" s="0" t="n">
        <f aca="false">MAX(0,F5306-H5306-K5306-L5306)</f>
        <v>91.8543644</v>
      </c>
    </row>
    <row r="5307" customFormat="false" ht="15" hidden="false" customHeight="false" outlineLevel="0" collapsed="false">
      <c r="A5307" s="0" t="n">
        <f aca="false">'Profiles 8760'!A5296</f>
        <v>5294</v>
      </c>
      <c r="B5307" s="0" t="n">
        <f aca="false">'Profiles 8760'!B5296</f>
        <v>8</v>
      </c>
      <c r="C5307" s="0" t="n">
        <f aca="false">'Profiles 8760'!E5296</f>
        <v>0</v>
      </c>
      <c r="D5307" s="0" t="n">
        <f aca="false">'Profiles 8760'!F5296</f>
        <v>0.846271</v>
      </c>
      <c r="E5307" s="0" t="n">
        <f aca="false">'Profiles 8760'!G5296</f>
        <v>0.825922</v>
      </c>
      <c r="F5307" s="0" t="n">
        <f aca="false">D5307*Assumptions!$C$11*$B$7+E5307*Assumptions!$C$12*$B$8</f>
        <v>278.1832746</v>
      </c>
      <c r="G5307" s="0" t="n">
        <f aca="false">C5307*Assumptions!$C$15</f>
        <v>0</v>
      </c>
      <c r="H5307" s="0" t="n">
        <f aca="false">MIN(F5307,G5307)</f>
        <v>0</v>
      </c>
      <c r="I5307" s="0" t="n">
        <f aca="false">IF(C5307=1,MIN(G5307-H5307,Assumptions!$C$13,P5306),0)</f>
        <v>0</v>
      </c>
      <c r="J5307" s="0" t="n">
        <f aca="false">H5307+I5307</f>
        <v>0</v>
      </c>
      <c r="K5307" s="0" t="n">
        <f aca="false">MIN(IF(C5307=1,F5307-H5307,F5307),Assumptions!$C$13,MAX(0,($B$5-P5306)/$B$6))</f>
        <v>0</v>
      </c>
      <c r="L5307" s="0" t="n">
        <f aca="false">IF(C5307=1,0,MIN(F5307-K5307,Assumptions!$C$15,MAX(0,$B$10-O5306-M5307)))</f>
        <v>200</v>
      </c>
      <c r="M5307" s="0" t="n">
        <f aca="false">'Profiles 8760'!H5296</f>
        <v>115600</v>
      </c>
      <c r="N5307" s="0" t="n">
        <f aca="false">J5307+L5307</f>
        <v>200</v>
      </c>
      <c r="O5307" s="0" t="n">
        <f aca="false">O5306+N5307</f>
        <v>497804.858494743</v>
      </c>
      <c r="P5307" s="0" t="n">
        <f aca="false">MIN($B$5,P5306+K5307*$B$6-I5307)</f>
        <v>510.81</v>
      </c>
      <c r="Q5307" s="0" t="n">
        <f aca="false">MAX(0,F5307-H5307-K5307-L5307)</f>
        <v>78.1832746</v>
      </c>
    </row>
    <row r="5308" customFormat="false" ht="15" hidden="false" customHeight="false" outlineLevel="0" collapsed="false">
      <c r="A5308" s="0" t="n">
        <f aca="false">'Profiles 8760'!A5297</f>
        <v>5295</v>
      </c>
      <c r="B5308" s="0" t="n">
        <f aca="false">'Profiles 8760'!B5297</f>
        <v>8</v>
      </c>
      <c r="C5308" s="0" t="n">
        <f aca="false">'Profiles 8760'!E5297</f>
        <v>0</v>
      </c>
      <c r="D5308" s="0" t="n">
        <f aca="false">'Profiles 8760'!F5297</f>
        <v>0.74574</v>
      </c>
      <c r="E5308" s="0" t="n">
        <f aca="false">'Profiles 8760'!G5297</f>
        <v>1</v>
      </c>
      <c r="F5308" s="0" t="n">
        <f aca="false">D5308*Assumptions!$C$11*$B$7+E5308*Assumptions!$C$12*$B$8</f>
        <v>256.269712</v>
      </c>
      <c r="G5308" s="0" t="n">
        <f aca="false">C5308*Assumptions!$C$15</f>
        <v>0</v>
      </c>
      <c r="H5308" s="0" t="n">
        <f aca="false">MIN(F5308,G5308)</f>
        <v>0</v>
      </c>
      <c r="I5308" s="0" t="n">
        <f aca="false">IF(C5308=1,MIN(G5308-H5308,Assumptions!$C$13,P5307),0)</f>
        <v>0</v>
      </c>
      <c r="J5308" s="0" t="n">
        <f aca="false">H5308+I5308</f>
        <v>0</v>
      </c>
      <c r="K5308" s="0" t="n">
        <f aca="false">MIN(IF(C5308=1,F5308-H5308,F5308),Assumptions!$C$13,MAX(0,($B$5-P5307)/$B$6))</f>
        <v>0</v>
      </c>
      <c r="L5308" s="0" t="n">
        <f aca="false">IF(C5308=1,0,MIN(F5308-K5308,Assumptions!$C$15,MAX(0,$B$10-O5307-M5308)))</f>
        <v>200</v>
      </c>
      <c r="M5308" s="0" t="n">
        <f aca="false">'Profiles 8760'!H5297</f>
        <v>115600</v>
      </c>
      <c r="N5308" s="0" t="n">
        <f aca="false">J5308+L5308</f>
        <v>200</v>
      </c>
      <c r="O5308" s="0" t="n">
        <f aca="false">O5307+N5308</f>
        <v>498004.858494743</v>
      </c>
      <c r="P5308" s="0" t="n">
        <f aca="false">MIN($B$5,P5307+K5308*$B$6-I5308)</f>
        <v>510.81</v>
      </c>
      <c r="Q5308" s="0" t="n">
        <f aca="false">MAX(0,F5308-H5308-K5308-L5308)</f>
        <v>56.269712</v>
      </c>
    </row>
    <row r="5309" customFormat="false" ht="15" hidden="false" customHeight="false" outlineLevel="0" collapsed="false">
      <c r="A5309" s="0" t="n">
        <f aca="false">'Profiles 8760'!A5298</f>
        <v>5296</v>
      </c>
      <c r="B5309" s="0" t="n">
        <f aca="false">'Profiles 8760'!B5298</f>
        <v>8</v>
      </c>
      <c r="C5309" s="0" t="n">
        <f aca="false">'Profiles 8760'!E5298</f>
        <v>0</v>
      </c>
      <c r="D5309" s="0" t="n">
        <f aca="false">'Profiles 8760'!F5298</f>
        <v>0.591973</v>
      </c>
      <c r="E5309" s="0" t="n">
        <f aca="false">'Profiles 8760'!G5298</f>
        <v>0.974244</v>
      </c>
      <c r="F5309" s="0" t="n">
        <f aca="false">D5309*Assumptions!$C$11*$B$7+E5309*Assumptions!$C$12*$B$8</f>
        <v>210.808382</v>
      </c>
      <c r="G5309" s="0" t="n">
        <f aca="false">C5309*Assumptions!$C$15</f>
        <v>0</v>
      </c>
      <c r="H5309" s="0" t="n">
        <f aca="false">MIN(F5309,G5309)</f>
        <v>0</v>
      </c>
      <c r="I5309" s="0" t="n">
        <f aca="false">IF(C5309=1,MIN(G5309-H5309,Assumptions!$C$13,P5308),0)</f>
        <v>0</v>
      </c>
      <c r="J5309" s="0" t="n">
        <f aca="false">H5309+I5309</f>
        <v>0</v>
      </c>
      <c r="K5309" s="0" t="n">
        <f aca="false">MIN(IF(C5309=1,F5309-H5309,F5309),Assumptions!$C$13,MAX(0,($B$5-P5308)/$B$6))</f>
        <v>0</v>
      </c>
      <c r="L5309" s="0" t="n">
        <f aca="false">IF(C5309=1,0,MIN(F5309-K5309,Assumptions!$C$15,MAX(0,$B$10-O5308-M5309)))</f>
        <v>200</v>
      </c>
      <c r="M5309" s="0" t="n">
        <f aca="false">'Profiles 8760'!H5298</f>
        <v>115600</v>
      </c>
      <c r="N5309" s="0" t="n">
        <f aca="false">J5309+L5309</f>
        <v>200</v>
      </c>
      <c r="O5309" s="0" t="n">
        <f aca="false">O5308+N5309</f>
        <v>498204.858494743</v>
      </c>
      <c r="P5309" s="0" t="n">
        <f aca="false">MIN($B$5,P5308+K5309*$B$6-I5309)</f>
        <v>510.81</v>
      </c>
      <c r="Q5309" s="0" t="n">
        <f aca="false">MAX(0,F5309-H5309-K5309-L5309)</f>
        <v>10.808382</v>
      </c>
    </row>
    <row r="5310" customFormat="false" ht="15" hidden="false" customHeight="false" outlineLevel="0" collapsed="false">
      <c r="A5310" s="0" t="n">
        <f aca="false">'Profiles 8760'!A5299</f>
        <v>5297</v>
      </c>
      <c r="B5310" s="0" t="n">
        <f aca="false">'Profiles 8760'!B5299</f>
        <v>8</v>
      </c>
      <c r="C5310" s="0" t="n">
        <f aca="false">'Profiles 8760'!E5299</f>
        <v>0</v>
      </c>
      <c r="D5310" s="0" t="n">
        <f aca="false">'Profiles 8760'!F5299</f>
        <v>0.404661</v>
      </c>
      <c r="E5310" s="0" t="n">
        <f aca="false">'Profiles 8760'!G5299</f>
        <v>1</v>
      </c>
      <c r="F5310" s="0" t="n">
        <f aca="false">D5310*Assumptions!$C$11*$B$7+E5310*Assumptions!$C$12*$B$8</f>
        <v>157.7660968</v>
      </c>
      <c r="G5310" s="0" t="n">
        <f aca="false">C5310*Assumptions!$C$15</f>
        <v>0</v>
      </c>
      <c r="H5310" s="0" t="n">
        <f aca="false">MIN(F5310,G5310)</f>
        <v>0</v>
      </c>
      <c r="I5310" s="0" t="n">
        <f aca="false">IF(C5310=1,MIN(G5310-H5310,Assumptions!$C$13,P5309),0)</f>
        <v>0</v>
      </c>
      <c r="J5310" s="0" t="n">
        <f aca="false">H5310+I5310</f>
        <v>0</v>
      </c>
      <c r="K5310" s="0" t="n">
        <f aca="false">MIN(IF(C5310=1,F5310-H5310,F5310),Assumptions!$C$13,MAX(0,($B$5-P5309)/$B$6))</f>
        <v>0</v>
      </c>
      <c r="L5310" s="0" t="n">
        <f aca="false">IF(C5310=1,0,MIN(F5310-K5310,Assumptions!$C$15,MAX(0,$B$10-O5309-M5310)))</f>
        <v>157.7660968</v>
      </c>
      <c r="M5310" s="0" t="n">
        <f aca="false">'Profiles 8760'!H5299</f>
        <v>115600</v>
      </c>
      <c r="N5310" s="0" t="n">
        <f aca="false">J5310+L5310</f>
        <v>157.7660968</v>
      </c>
      <c r="O5310" s="0" t="n">
        <f aca="false">O5309+N5310</f>
        <v>498362.624591543</v>
      </c>
      <c r="P5310" s="0" t="n">
        <f aca="false">MIN($B$5,P5309+K5310*$B$6-I5310)</f>
        <v>510.81</v>
      </c>
      <c r="Q5310" s="0" t="n">
        <f aca="false">MAX(0,F5310-H5310-K5310-L5310)</f>
        <v>0</v>
      </c>
    </row>
    <row r="5311" customFormat="false" ht="15" hidden="false" customHeight="false" outlineLevel="0" collapsed="false">
      <c r="A5311" s="0" t="n">
        <f aca="false">'Profiles 8760'!A5300</f>
        <v>5298</v>
      </c>
      <c r="B5311" s="0" t="n">
        <f aca="false">'Profiles 8760'!B5300</f>
        <v>8</v>
      </c>
      <c r="C5311" s="0" t="n">
        <f aca="false">'Profiles 8760'!E5300</f>
        <v>0</v>
      </c>
      <c r="D5311" s="0" t="n">
        <f aca="false">'Profiles 8760'!F5300</f>
        <v>0.210154</v>
      </c>
      <c r="E5311" s="0" t="n">
        <f aca="false">'Profiles 8760'!G5300</f>
        <v>0.95605</v>
      </c>
      <c r="F5311" s="0" t="n">
        <f aca="false">D5311*Assumptions!$C$11*$B$7+E5311*Assumptions!$C$12*$B$8</f>
        <v>99.7949202</v>
      </c>
      <c r="G5311" s="0" t="n">
        <f aca="false">C5311*Assumptions!$C$15</f>
        <v>0</v>
      </c>
      <c r="H5311" s="0" t="n">
        <f aca="false">MIN(F5311,G5311)</f>
        <v>0</v>
      </c>
      <c r="I5311" s="0" t="n">
        <f aca="false">IF(C5311=1,MIN(G5311-H5311,Assumptions!$C$13,P5310),0)</f>
        <v>0</v>
      </c>
      <c r="J5311" s="0" t="n">
        <f aca="false">H5311+I5311</f>
        <v>0</v>
      </c>
      <c r="K5311" s="0" t="n">
        <f aca="false">MIN(IF(C5311=1,F5311-H5311,F5311),Assumptions!$C$13,MAX(0,($B$5-P5310)/$B$6))</f>
        <v>0</v>
      </c>
      <c r="L5311" s="0" t="n">
        <f aca="false">IF(C5311=1,0,MIN(F5311-K5311,Assumptions!$C$15,MAX(0,$B$10-O5310-M5311)))</f>
        <v>99.7949202</v>
      </c>
      <c r="M5311" s="0" t="n">
        <f aca="false">'Profiles 8760'!H5300</f>
        <v>115600</v>
      </c>
      <c r="N5311" s="0" t="n">
        <f aca="false">J5311+L5311</f>
        <v>99.7949202</v>
      </c>
      <c r="O5311" s="0" t="n">
        <f aca="false">O5310+N5311</f>
        <v>498462.419511743</v>
      </c>
      <c r="P5311" s="0" t="n">
        <f aca="false">MIN($B$5,P5310+K5311*$B$6-I5311)</f>
        <v>510.81</v>
      </c>
      <c r="Q5311" s="0" t="n">
        <f aca="false">MAX(0,F5311-H5311-K5311-L5311)</f>
        <v>0</v>
      </c>
    </row>
    <row r="5312" customFormat="false" ht="15" hidden="false" customHeight="false" outlineLevel="0" collapsed="false">
      <c r="A5312" s="0" t="n">
        <f aca="false">'Profiles 8760'!A5301</f>
        <v>5299</v>
      </c>
      <c r="B5312" s="0" t="n">
        <f aca="false">'Profiles 8760'!B5301</f>
        <v>8</v>
      </c>
      <c r="C5312" s="0" t="n">
        <f aca="false">'Profiles 8760'!E5301</f>
        <v>0</v>
      </c>
      <c r="D5312" s="0" t="n">
        <f aca="false">'Profiles 8760'!F5301</f>
        <v>0.044421</v>
      </c>
      <c r="E5312" s="0" t="n">
        <f aca="false">'Profiles 8760'!G5301</f>
        <v>0.881018</v>
      </c>
      <c r="F5312" s="0" t="n">
        <f aca="false">D5312*Assumptions!$C$11*$B$7+E5312*Assumptions!$C$12*$B$8</f>
        <v>48.862421</v>
      </c>
      <c r="G5312" s="0" t="n">
        <f aca="false">C5312*Assumptions!$C$15</f>
        <v>0</v>
      </c>
      <c r="H5312" s="0" t="n">
        <f aca="false">MIN(F5312,G5312)</f>
        <v>0</v>
      </c>
      <c r="I5312" s="0" t="n">
        <f aca="false">IF(C5312=1,MIN(G5312-H5312,Assumptions!$C$13,P5311),0)</f>
        <v>0</v>
      </c>
      <c r="J5312" s="0" t="n">
        <f aca="false">H5312+I5312</f>
        <v>0</v>
      </c>
      <c r="K5312" s="0" t="n">
        <f aca="false">MIN(IF(C5312=1,F5312-H5312,F5312),Assumptions!$C$13,MAX(0,($B$5-P5311)/$B$6))</f>
        <v>0</v>
      </c>
      <c r="L5312" s="0" t="n">
        <f aca="false">IF(C5312=1,0,MIN(F5312-K5312,Assumptions!$C$15,MAX(0,$B$10-O5311-M5312)))</f>
        <v>48.862421</v>
      </c>
      <c r="M5312" s="0" t="n">
        <f aca="false">'Profiles 8760'!H5301</f>
        <v>115600</v>
      </c>
      <c r="N5312" s="0" t="n">
        <f aca="false">J5312+L5312</f>
        <v>48.862421</v>
      </c>
      <c r="O5312" s="0" t="n">
        <f aca="false">O5311+N5312</f>
        <v>498511.281932743</v>
      </c>
      <c r="P5312" s="0" t="n">
        <f aca="false">MIN($B$5,P5311+K5312*$B$6-I5312)</f>
        <v>510.81</v>
      </c>
      <c r="Q5312" s="0" t="n">
        <f aca="false">MAX(0,F5312-H5312-K5312-L5312)</f>
        <v>0</v>
      </c>
    </row>
    <row r="5313" customFormat="false" ht="15" hidden="false" customHeight="false" outlineLevel="0" collapsed="false">
      <c r="A5313" s="0" t="n">
        <f aca="false">'Profiles 8760'!A5302</f>
        <v>5300</v>
      </c>
      <c r="B5313" s="0" t="n">
        <f aca="false">'Profiles 8760'!B5302</f>
        <v>8</v>
      </c>
      <c r="C5313" s="0" t="n">
        <f aca="false">'Profiles 8760'!E5302</f>
        <v>1</v>
      </c>
      <c r="D5313" s="0" t="n">
        <f aca="false">'Profiles 8760'!F5302</f>
        <v>0</v>
      </c>
      <c r="E5313" s="0" t="n">
        <f aca="false">'Profiles 8760'!G5302</f>
        <v>0.751607</v>
      </c>
      <c r="F5313" s="0" t="n">
        <f aca="false">D5313*Assumptions!$C$11*$B$7+E5313*Assumptions!$C$12*$B$8</f>
        <v>30.7407263</v>
      </c>
      <c r="G5313" s="0" t="n">
        <f aca="false">C5313*Assumptions!$C$15</f>
        <v>200</v>
      </c>
      <c r="H5313" s="0" t="n">
        <f aca="false">MIN(F5313,G5313)</f>
        <v>30.7407263</v>
      </c>
      <c r="I5313" s="0" t="n">
        <f aca="false">IF(C5313=1,MIN(G5313-H5313,Assumptions!$C$13,P5312),0)</f>
        <v>169.2592737</v>
      </c>
      <c r="J5313" s="0" t="n">
        <f aca="false">H5313+I5313</f>
        <v>200</v>
      </c>
      <c r="K5313" s="0" t="n">
        <f aca="false">MIN(IF(C5313=1,F5313-H5313,F5313),Assumptions!$C$13,MAX(0,($B$5-P5312)/$B$6))</f>
        <v>0</v>
      </c>
      <c r="L5313" s="0" t="n">
        <f aca="false">IF(C5313=1,0,MIN(F5313-K5313,Assumptions!$C$15,MAX(0,$B$10-O5312-M5313)))</f>
        <v>0</v>
      </c>
      <c r="M5313" s="0" t="n">
        <f aca="false">'Profiles 8760'!H5302</f>
        <v>115400</v>
      </c>
      <c r="N5313" s="0" t="n">
        <f aca="false">J5313+L5313</f>
        <v>200</v>
      </c>
      <c r="O5313" s="0" t="n">
        <f aca="false">O5312+N5313</f>
        <v>498711.281932743</v>
      </c>
      <c r="P5313" s="0" t="n">
        <f aca="false">MIN($B$5,P5312+K5313*$B$6-I5313)</f>
        <v>341.5507263</v>
      </c>
      <c r="Q5313" s="0" t="n">
        <f aca="false">MAX(0,F5313-H5313-K5313-L5313)</f>
        <v>0</v>
      </c>
    </row>
    <row r="5314" customFormat="false" ht="15" hidden="false" customHeight="false" outlineLevel="0" collapsed="false">
      <c r="A5314" s="0" t="n">
        <f aca="false">'Profiles 8760'!A5303</f>
        <v>5301</v>
      </c>
      <c r="B5314" s="0" t="n">
        <f aca="false">'Profiles 8760'!B5303</f>
        <v>8</v>
      </c>
      <c r="C5314" s="0" t="n">
        <f aca="false">'Profiles 8760'!E5303</f>
        <v>1</v>
      </c>
      <c r="D5314" s="0" t="n">
        <f aca="false">'Profiles 8760'!F5303</f>
        <v>0</v>
      </c>
      <c r="E5314" s="0" t="n">
        <f aca="false">'Profiles 8760'!G5303</f>
        <v>0.934412</v>
      </c>
      <c r="F5314" s="0" t="n">
        <f aca="false">D5314*Assumptions!$C$11*$B$7+E5314*Assumptions!$C$12*$B$8</f>
        <v>38.2174508</v>
      </c>
      <c r="G5314" s="0" t="n">
        <f aca="false">C5314*Assumptions!$C$15</f>
        <v>200</v>
      </c>
      <c r="H5314" s="0" t="n">
        <f aca="false">MIN(F5314,G5314)</f>
        <v>38.2174508</v>
      </c>
      <c r="I5314" s="0" t="n">
        <f aca="false">IF(C5314=1,MIN(G5314-H5314,Assumptions!$C$13,P5313),0)</f>
        <v>161.7825492</v>
      </c>
      <c r="J5314" s="0" t="n">
        <f aca="false">H5314+I5314</f>
        <v>200</v>
      </c>
      <c r="K5314" s="0" t="n">
        <f aca="false">MIN(IF(C5314=1,F5314-H5314,F5314),Assumptions!$C$13,MAX(0,($B$5-P5313)/$B$6))</f>
        <v>0</v>
      </c>
      <c r="L5314" s="0" t="n">
        <f aca="false">IF(C5314=1,0,MIN(F5314-K5314,Assumptions!$C$15,MAX(0,$B$10-O5313-M5314)))</f>
        <v>0</v>
      </c>
      <c r="M5314" s="0" t="n">
        <f aca="false">'Profiles 8760'!H5303</f>
        <v>115200</v>
      </c>
      <c r="N5314" s="0" t="n">
        <f aca="false">J5314+L5314</f>
        <v>200</v>
      </c>
      <c r="O5314" s="0" t="n">
        <f aca="false">O5313+N5314</f>
        <v>498911.281932743</v>
      </c>
      <c r="P5314" s="0" t="n">
        <f aca="false">MIN($B$5,P5313+K5314*$B$6-I5314)</f>
        <v>179.7681771</v>
      </c>
      <c r="Q5314" s="0" t="n">
        <f aca="false">MAX(0,F5314-H5314-K5314-L5314)</f>
        <v>0</v>
      </c>
    </row>
    <row r="5315" customFormat="false" ht="15" hidden="false" customHeight="false" outlineLevel="0" collapsed="false">
      <c r="A5315" s="0" t="n">
        <f aca="false">'Profiles 8760'!A5304</f>
        <v>5302</v>
      </c>
      <c r="B5315" s="0" t="n">
        <f aca="false">'Profiles 8760'!B5304</f>
        <v>8</v>
      </c>
      <c r="C5315" s="0" t="n">
        <f aca="false">'Profiles 8760'!E5304</f>
        <v>0</v>
      </c>
      <c r="D5315" s="0" t="n">
        <f aca="false">'Profiles 8760'!F5304</f>
        <v>0</v>
      </c>
      <c r="E5315" s="0" t="n">
        <f aca="false">'Profiles 8760'!G5304</f>
        <v>1</v>
      </c>
      <c r="F5315" s="0" t="n">
        <f aca="false">D5315*Assumptions!$C$11*$B$7+E5315*Assumptions!$C$12*$B$8</f>
        <v>40.9</v>
      </c>
      <c r="G5315" s="0" t="n">
        <f aca="false">C5315*Assumptions!$C$15</f>
        <v>0</v>
      </c>
      <c r="H5315" s="0" t="n">
        <f aca="false">MIN(F5315,G5315)</f>
        <v>0</v>
      </c>
      <c r="I5315" s="0" t="n">
        <f aca="false">IF(C5315=1,MIN(G5315-H5315,Assumptions!$C$13,P5314),0)</f>
        <v>0</v>
      </c>
      <c r="J5315" s="0" t="n">
        <f aca="false">H5315+I5315</f>
        <v>0</v>
      </c>
      <c r="K5315" s="0" t="n">
        <f aca="false">MIN(IF(C5315=1,F5315-H5315,F5315),Assumptions!$C$13,MAX(0,($B$5-P5314)/$B$6))</f>
        <v>40.9</v>
      </c>
      <c r="L5315" s="0" t="n">
        <f aca="false">IF(C5315=1,0,MIN(F5315-K5315,Assumptions!$C$15,MAX(0,$B$10-O5314-M5315)))</f>
        <v>0</v>
      </c>
      <c r="M5315" s="0" t="n">
        <f aca="false">'Profiles 8760'!H5304</f>
        <v>115200</v>
      </c>
      <c r="N5315" s="0" t="n">
        <f aca="false">J5315+L5315</f>
        <v>0</v>
      </c>
      <c r="O5315" s="0" t="n">
        <f aca="false">O5314+N5315</f>
        <v>498911.281932743</v>
      </c>
      <c r="P5315" s="0" t="n">
        <f aca="false">MIN($B$5,P5314+K5315*$B$6-I5315)</f>
        <v>215.2202971</v>
      </c>
      <c r="Q5315" s="0" t="n">
        <f aca="false">MAX(0,F5315-H5315-K5315-L5315)</f>
        <v>0</v>
      </c>
    </row>
    <row r="5316" customFormat="false" ht="15" hidden="false" customHeight="false" outlineLevel="0" collapsed="false">
      <c r="A5316" s="0" t="n">
        <f aca="false">'Profiles 8760'!A5305</f>
        <v>5303</v>
      </c>
      <c r="B5316" s="0" t="n">
        <f aca="false">'Profiles 8760'!B5305</f>
        <v>8</v>
      </c>
      <c r="C5316" s="0" t="n">
        <f aca="false">'Profiles 8760'!E5305</f>
        <v>0</v>
      </c>
      <c r="D5316" s="0" t="n">
        <f aca="false">'Profiles 8760'!F5305</f>
        <v>0</v>
      </c>
      <c r="E5316" s="0" t="n">
        <f aca="false">'Profiles 8760'!G5305</f>
        <v>1</v>
      </c>
      <c r="F5316" s="0" t="n">
        <f aca="false">D5316*Assumptions!$C$11*$B$7+E5316*Assumptions!$C$12*$B$8</f>
        <v>40.9</v>
      </c>
      <c r="G5316" s="0" t="n">
        <f aca="false">C5316*Assumptions!$C$15</f>
        <v>0</v>
      </c>
      <c r="H5316" s="0" t="n">
        <f aca="false">MIN(F5316,G5316)</f>
        <v>0</v>
      </c>
      <c r="I5316" s="0" t="n">
        <f aca="false">IF(C5316=1,MIN(G5316-H5316,Assumptions!$C$13,P5315),0)</f>
        <v>0</v>
      </c>
      <c r="J5316" s="0" t="n">
        <f aca="false">H5316+I5316</f>
        <v>0</v>
      </c>
      <c r="K5316" s="0" t="n">
        <f aca="false">MIN(IF(C5316=1,F5316-H5316,F5316),Assumptions!$C$13,MAX(0,($B$5-P5315)/$B$6))</f>
        <v>40.9</v>
      </c>
      <c r="L5316" s="0" t="n">
        <f aca="false">IF(C5316=1,0,MIN(F5316-K5316,Assumptions!$C$15,MAX(0,$B$10-O5315-M5316)))</f>
        <v>0</v>
      </c>
      <c r="M5316" s="0" t="n">
        <f aca="false">'Profiles 8760'!H5305</f>
        <v>115200</v>
      </c>
      <c r="N5316" s="0" t="n">
        <f aca="false">J5316+L5316</f>
        <v>0</v>
      </c>
      <c r="O5316" s="0" t="n">
        <f aca="false">O5315+N5316</f>
        <v>498911.281932743</v>
      </c>
      <c r="P5316" s="0" t="n">
        <f aca="false">MIN($B$5,P5315+K5316*$B$6-I5316)</f>
        <v>250.6724171</v>
      </c>
      <c r="Q5316" s="0" t="n">
        <f aca="false">MAX(0,F5316-H5316-K5316-L5316)</f>
        <v>0</v>
      </c>
    </row>
    <row r="5317" customFormat="false" ht="15" hidden="false" customHeight="false" outlineLevel="0" collapsed="false">
      <c r="A5317" s="0" t="n">
        <f aca="false">'Profiles 8760'!A5306</f>
        <v>5304</v>
      </c>
      <c r="B5317" s="0" t="n">
        <f aca="false">'Profiles 8760'!B5306</f>
        <v>8</v>
      </c>
      <c r="C5317" s="0" t="n">
        <f aca="false">'Profiles 8760'!E5306</f>
        <v>0</v>
      </c>
      <c r="D5317" s="0" t="n">
        <f aca="false">'Profiles 8760'!F5306</f>
        <v>0</v>
      </c>
      <c r="E5317" s="0" t="n">
        <f aca="false">'Profiles 8760'!G5306</f>
        <v>1</v>
      </c>
      <c r="F5317" s="0" t="n">
        <f aca="false">D5317*Assumptions!$C$11*$B$7+E5317*Assumptions!$C$12*$B$8</f>
        <v>40.9</v>
      </c>
      <c r="G5317" s="0" t="n">
        <f aca="false">C5317*Assumptions!$C$15</f>
        <v>0</v>
      </c>
      <c r="H5317" s="0" t="n">
        <f aca="false">MIN(F5317,G5317)</f>
        <v>0</v>
      </c>
      <c r="I5317" s="0" t="n">
        <f aca="false">IF(C5317=1,MIN(G5317-H5317,Assumptions!$C$13,P5316),0)</f>
        <v>0</v>
      </c>
      <c r="J5317" s="0" t="n">
        <f aca="false">H5317+I5317</f>
        <v>0</v>
      </c>
      <c r="K5317" s="0" t="n">
        <f aca="false">MIN(IF(C5317=1,F5317-H5317,F5317),Assumptions!$C$13,MAX(0,($B$5-P5316)/$B$6))</f>
        <v>40.9</v>
      </c>
      <c r="L5317" s="0" t="n">
        <f aca="false">IF(C5317=1,0,MIN(F5317-K5317,Assumptions!$C$15,MAX(0,$B$10-O5316-M5317)))</f>
        <v>0</v>
      </c>
      <c r="M5317" s="0" t="n">
        <f aca="false">'Profiles 8760'!H5306</f>
        <v>115200</v>
      </c>
      <c r="N5317" s="0" t="n">
        <f aca="false">J5317+L5317</f>
        <v>0</v>
      </c>
      <c r="O5317" s="0" t="n">
        <f aca="false">O5316+N5317</f>
        <v>498911.281932743</v>
      </c>
      <c r="P5317" s="0" t="n">
        <f aca="false">MIN($B$5,P5316+K5317*$B$6-I5317)</f>
        <v>286.1245371</v>
      </c>
      <c r="Q5317" s="0" t="n">
        <f aca="false">MAX(0,F5317-H5317-K5317-L5317)</f>
        <v>0</v>
      </c>
    </row>
    <row r="5318" customFormat="false" ht="15" hidden="false" customHeight="false" outlineLevel="0" collapsed="false">
      <c r="A5318" s="0" t="n">
        <f aca="false">'Profiles 8760'!A5307</f>
        <v>5305</v>
      </c>
      <c r="B5318" s="0" t="n">
        <f aca="false">'Profiles 8760'!B5307</f>
        <v>8</v>
      </c>
      <c r="C5318" s="0" t="n">
        <f aca="false">'Profiles 8760'!E5307</f>
        <v>0</v>
      </c>
      <c r="D5318" s="0" t="n">
        <f aca="false">'Profiles 8760'!F5307</f>
        <v>0</v>
      </c>
      <c r="E5318" s="0" t="n">
        <f aca="false">'Profiles 8760'!G5307</f>
        <v>1</v>
      </c>
      <c r="F5318" s="0" t="n">
        <f aca="false">D5318*Assumptions!$C$11*$B$7+E5318*Assumptions!$C$12*$B$8</f>
        <v>40.9</v>
      </c>
      <c r="G5318" s="0" t="n">
        <f aca="false">C5318*Assumptions!$C$15</f>
        <v>0</v>
      </c>
      <c r="H5318" s="0" t="n">
        <f aca="false">MIN(F5318,G5318)</f>
        <v>0</v>
      </c>
      <c r="I5318" s="0" t="n">
        <f aca="false">IF(C5318=1,MIN(G5318-H5318,Assumptions!$C$13,P5317),0)</f>
        <v>0</v>
      </c>
      <c r="J5318" s="0" t="n">
        <f aca="false">H5318+I5318</f>
        <v>0</v>
      </c>
      <c r="K5318" s="0" t="n">
        <f aca="false">MIN(IF(C5318=1,F5318-H5318,F5318),Assumptions!$C$13,MAX(0,($B$5-P5317)/$B$6))</f>
        <v>40.9</v>
      </c>
      <c r="L5318" s="0" t="n">
        <f aca="false">IF(C5318=1,0,MIN(F5318-K5318,Assumptions!$C$15,MAX(0,$B$10-O5317-M5318)))</f>
        <v>0</v>
      </c>
      <c r="M5318" s="0" t="n">
        <f aca="false">'Profiles 8760'!H5307</f>
        <v>115200</v>
      </c>
      <c r="N5318" s="0" t="n">
        <f aca="false">J5318+L5318</f>
        <v>0</v>
      </c>
      <c r="O5318" s="0" t="n">
        <f aca="false">O5317+N5318</f>
        <v>498911.281932743</v>
      </c>
      <c r="P5318" s="0" t="n">
        <f aca="false">MIN($B$5,P5317+K5318*$B$6-I5318)</f>
        <v>321.5766571</v>
      </c>
      <c r="Q5318" s="0" t="n">
        <f aca="false">MAX(0,F5318-H5318-K5318-L5318)</f>
        <v>0</v>
      </c>
    </row>
    <row r="5319" customFormat="false" ht="15" hidden="false" customHeight="false" outlineLevel="0" collapsed="false">
      <c r="A5319" s="0" t="n">
        <f aca="false">'Profiles 8760'!A5308</f>
        <v>5306</v>
      </c>
      <c r="B5319" s="0" t="n">
        <f aca="false">'Profiles 8760'!B5308</f>
        <v>8</v>
      </c>
      <c r="C5319" s="0" t="n">
        <f aca="false">'Profiles 8760'!E5308</f>
        <v>0</v>
      </c>
      <c r="D5319" s="0" t="n">
        <f aca="false">'Profiles 8760'!F5308</f>
        <v>0</v>
      </c>
      <c r="E5319" s="0" t="n">
        <f aca="false">'Profiles 8760'!G5308</f>
        <v>1</v>
      </c>
      <c r="F5319" s="0" t="n">
        <f aca="false">D5319*Assumptions!$C$11*$B$7+E5319*Assumptions!$C$12*$B$8</f>
        <v>40.9</v>
      </c>
      <c r="G5319" s="0" t="n">
        <f aca="false">C5319*Assumptions!$C$15</f>
        <v>0</v>
      </c>
      <c r="H5319" s="0" t="n">
        <f aca="false">MIN(F5319,G5319)</f>
        <v>0</v>
      </c>
      <c r="I5319" s="0" t="n">
        <f aca="false">IF(C5319=1,MIN(G5319-H5319,Assumptions!$C$13,P5318),0)</f>
        <v>0</v>
      </c>
      <c r="J5319" s="0" t="n">
        <f aca="false">H5319+I5319</f>
        <v>0</v>
      </c>
      <c r="K5319" s="0" t="n">
        <f aca="false">MIN(IF(C5319=1,F5319-H5319,F5319),Assumptions!$C$13,MAX(0,($B$5-P5318)/$B$6))</f>
        <v>40.9</v>
      </c>
      <c r="L5319" s="0" t="n">
        <f aca="false">IF(C5319=1,0,MIN(F5319-K5319,Assumptions!$C$15,MAX(0,$B$10-O5318-M5319)))</f>
        <v>0</v>
      </c>
      <c r="M5319" s="0" t="n">
        <f aca="false">'Profiles 8760'!H5308</f>
        <v>115200</v>
      </c>
      <c r="N5319" s="0" t="n">
        <f aca="false">J5319+L5319</f>
        <v>0</v>
      </c>
      <c r="O5319" s="0" t="n">
        <f aca="false">O5318+N5319</f>
        <v>498911.281932743</v>
      </c>
      <c r="P5319" s="0" t="n">
        <f aca="false">MIN($B$5,P5318+K5319*$B$6-I5319)</f>
        <v>357.0287771</v>
      </c>
      <c r="Q5319" s="0" t="n">
        <f aca="false">MAX(0,F5319-H5319-K5319-L5319)</f>
        <v>0</v>
      </c>
    </row>
    <row r="5320" customFormat="false" ht="15" hidden="false" customHeight="false" outlineLevel="0" collapsed="false">
      <c r="A5320" s="0" t="n">
        <f aca="false">'Profiles 8760'!A5309</f>
        <v>5307</v>
      </c>
      <c r="B5320" s="0" t="n">
        <f aca="false">'Profiles 8760'!B5309</f>
        <v>8</v>
      </c>
      <c r="C5320" s="0" t="n">
        <f aca="false">'Profiles 8760'!E5309</f>
        <v>0</v>
      </c>
      <c r="D5320" s="0" t="n">
        <f aca="false">'Profiles 8760'!F5309</f>
        <v>0</v>
      </c>
      <c r="E5320" s="0" t="n">
        <f aca="false">'Profiles 8760'!G5309</f>
        <v>0.772742</v>
      </c>
      <c r="F5320" s="0" t="n">
        <f aca="false">D5320*Assumptions!$C$11*$B$7+E5320*Assumptions!$C$12*$B$8</f>
        <v>31.6051478</v>
      </c>
      <c r="G5320" s="0" t="n">
        <f aca="false">C5320*Assumptions!$C$15</f>
        <v>0</v>
      </c>
      <c r="H5320" s="0" t="n">
        <f aca="false">MIN(F5320,G5320)</f>
        <v>0</v>
      </c>
      <c r="I5320" s="0" t="n">
        <f aca="false">IF(C5320=1,MIN(G5320-H5320,Assumptions!$C$13,P5319),0)</f>
        <v>0</v>
      </c>
      <c r="J5320" s="0" t="n">
        <f aca="false">H5320+I5320</f>
        <v>0</v>
      </c>
      <c r="K5320" s="0" t="n">
        <f aca="false">MIN(IF(C5320=1,F5320-H5320,F5320),Assumptions!$C$13,MAX(0,($B$5-P5319)/$B$6))</f>
        <v>31.6051478</v>
      </c>
      <c r="L5320" s="0" t="n">
        <f aca="false">IF(C5320=1,0,MIN(F5320-K5320,Assumptions!$C$15,MAX(0,$B$10-O5319-M5320)))</f>
        <v>0</v>
      </c>
      <c r="M5320" s="0" t="n">
        <f aca="false">'Profiles 8760'!H5309</f>
        <v>115200</v>
      </c>
      <c r="N5320" s="0" t="n">
        <f aca="false">J5320+L5320</f>
        <v>0</v>
      </c>
      <c r="O5320" s="0" t="n">
        <f aca="false">O5319+N5320</f>
        <v>498911.281932743</v>
      </c>
      <c r="P5320" s="0" t="n">
        <f aca="false">MIN($B$5,P5319+K5320*$B$6-I5320)</f>
        <v>384.42411921304</v>
      </c>
      <c r="Q5320" s="0" t="n">
        <f aca="false">MAX(0,F5320-H5320-K5320-L5320)</f>
        <v>0</v>
      </c>
    </row>
    <row r="5321" customFormat="false" ht="15" hidden="false" customHeight="false" outlineLevel="0" collapsed="false">
      <c r="A5321" s="0" t="n">
        <f aca="false">'Profiles 8760'!A5310</f>
        <v>5308</v>
      </c>
      <c r="B5321" s="0" t="n">
        <f aca="false">'Profiles 8760'!B5310</f>
        <v>8</v>
      </c>
      <c r="C5321" s="0" t="n">
        <f aca="false">'Profiles 8760'!E5310</f>
        <v>0</v>
      </c>
      <c r="D5321" s="0" t="n">
        <f aca="false">'Profiles 8760'!F5310</f>
        <v>0</v>
      </c>
      <c r="E5321" s="0" t="n">
        <f aca="false">'Profiles 8760'!G5310</f>
        <v>0.78237</v>
      </c>
      <c r="F5321" s="0" t="n">
        <f aca="false">D5321*Assumptions!$C$11*$B$7+E5321*Assumptions!$C$12*$B$8</f>
        <v>31.998933</v>
      </c>
      <c r="G5321" s="0" t="n">
        <f aca="false">C5321*Assumptions!$C$15</f>
        <v>0</v>
      </c>
      <c r="H5321" s="0" t="n">
        <f aca="false">MIN(F5321,G5321)</f>
        <v>0</v>
      </c>
      <c r="I5321" s="0" t="n">
        <f aca="false">IF(C5321=1,MIN(G5321-H5321,Assumptions!$C$13,P5320),0)</f>
        <v>0</v>
      </c>
      <c r="J5321" s="0" t="n">
        <f aca="false">H5321+I5321</f>
        <v>0</v>
      </c>
      <c r="K5321" s="0" t="n">
        <f aca="false">MIN(IF(C5321=1,F5321-H5321,F5321),Assumptions!$C$13,MAX(0,($B$5-P5320)/$B$6))</f>
        <v>31.998933</v>
      </c>
      <c r="L5321" s="0" t="n">
        <f aca="false">IF(C5321=1,0,MIN(F5321-K5321,Assumptions!$C$15,MAX(0,$B$10-O5320-M5321)))</f>
        <v>0</v>
      </c>
      <c r="M5321" s="0" t="n">
        <f aca="false">'Profiles 8760'!H5310</f>
        <v>115200</v>
      </c>
      <c r="N5321" s="0" t="n">
        <f aca="false">J5321+L5321</f>
        <v>0</v>
      </c>
      <c r="O5321" s="0" t="n">
        <f aca="false">O5320+N5321</f>
        <v>498911.281932743</v>
      </c>
      <c r="P5321" s="0" t="n">
        <f aca="false">MIN($B$5,P5320+K5321*$B$6-I5321)</f>
        <v>412.16079433744</v>
      </c>
      <c r="Q5321" s="0" t="n">
        <f aca="false">MAX(0,F5321-H5321-K5321-L5321)</f>
        <v>0</v>
      </c>
    </row>
    <row r="5322" customFormat="false" ht="15" hidden="false" customHeight="false" outlineLevel="0" collapsed="false">
      <c r="A5322" s="0" t="n">
        <f aca="false">'Profiles 8760'!A5311</f>
        <v>5309</v>
      </c>
      <c r="B5322" s="0" t="n">
        <f aca="false">'Profiles 8760'!B5311</f>
        <v>8</v>
      </c>
      <c r="C5322" s="0" t="n">
        <f aca="false">'Profiles 8760'!E5311</f>
        <v>0</v>
      </c>
      <c r="D5322" s="0" t="n">
        <f aca="false">'Profiles 8760'!F5311</f>
        <v>0</v>
      </c>
      <c r="E5322" s="0" t="n">
        <f aca="false">'Profiles 8760'!G5311</f>
        <v>0.710959</v>
      </c>
      <c r="F5322" s="0" t="n">
        <f aca="false">D5322*Assumptions!$C$11*$B$7+E5322*Assumptions!$C$12*$B$8</f>
        <v>29.0782231</v>
      </c>
      <c r="G5322" s="0" t="n">
        <f aca="false">C5322*Assumptions!$C$15</f>
        <v>0</v>
      </c>
      <c r="H5322" s="0" t="n">
        <f aca="false">MIN(F5322,G5322)</f>
        <v>0</v>
      </c>
      <c r="I5322" s="0" t="n">
        <f aca="false">IF(C5322=1,MIN(G5322-H5322,Assumptions!$C$13,P5321),0)</f>
        <v>0</v>
      </c>
      <c r="J5322" s="0" t="n">
        <f aca="false">H5322+I5322</f>
        <v>0</v>
      </c>
      <c r="K5322" s="0" t="n">
        <f aca="false">MIN(IF(C5322=1,F5322-H5322,F5322),Assumptions!$C$13,MAX(0,($B$5-P5321)/$B$6))</f>
        <v>29.0782231</v>
      </c>
      <c r="L5322" s="0" t="n">
        <f aca="false">IF(C5322=1,0,MIN(F5322-K5322,Assumptions!$C$15,MAX(0,$B$10-O5321-M5322)))</f>
        <v>0</v>
      </c>
      <c r="M5322" s="0" t="n">
        <f aca="false">'Profiles 8760'!H5311</f>
        <v>115200</v>
      </c>
      <c r="N5322" s="0" t="n">
        <f aca="false">J5322+L5322</f>
        <v>0</v>
      </c>
      <c r="O5322" s="0" t="n">
        <f aca="false">O5321+N5322</f>
        <v>498911.281932743</v>
      </c>
      <c r="P5322" s="0" t="n">
        <f aca="false">MIN($B$5,P5321+K5322*$B$6-I5322)</f>
        <v>437.36579812052</v>
      </c>
      <c r="Q5322" s="0" t="n">
        <f aca="false">MAX(0,F5322-H5322-K5322-L5322)</f>
        <v>0</v>
      </c>
    </row>
    <row r="5323" customFormat="false" ht="15" hidden="false" customHeight="false" outlineLevel="0" collapsed="false">
      <c r="A5323" s="0" t="n">
        <f aca="false">'Profiles 8760'!A5312</f>
        <v>5310</v>
      </c>
      <c r="B5323" s="0" t="n">
        <f aca="false">'Profiles 8760'!B5312</f>
        <v>8</v>
      </c>
      <c r="C5323" s="0" t="n">
        <f aca="false">'Profiles 8760'!E5312</f>
        <v>0</v>
      </c>
      <c r="D5323" s="0" t="n">
        <f aca="false">'Profiles 8760'!F5312</f>
        <v>0</v>
      </c>
      <c r="E5323" s="0" t="n">
        <f aca="false">'Profiles 8760'!G5312</f>
        <v>0.587053</v>
      </c>
      <c r="F5323" s="0" t="n">
        <f aca="false">D5323*Assumptions!$C$11*$B$7+E5323*Assumptions!$C$12*$B$8</f>
        <v>24.0104677</v>
      </c>
      <c r="G5323" s="0" t="n">
        <f aca="false">C5323*Assumptions!$C$15</f>
        <v>0</v>
      </c>
      <c r="H5323" s="0" t="n">
        <f aca="false">MIN(F5323,G5323)</f>
        <v>0</v>
      </c>
      <c r="I5323" s="0" t="n">
        <f aca="false">IF(C5323=1,MIN(G5323-H5323,Assumptions!$C$13,P5322),0)</f>
        <v>0</v>
      </c>
      <c r="J5323" s="0" t="n">
        <f aca="false">H5323+I5323</f>
        <v>0</v>
      </c>
      <c r="K5323" s="0" t="n">
        <f aca="false">MIN(IF(C5323=1,F5323-H5323,F5323),Assumptions!$C$13,MAX(0,($B$5-P5322)/$B$6))</f>
        <v>24.0104677</v>
      </c>
      <c r="L5323" s="0" t="n">
        <f aca="false">IF(C5323=1,0,MIN(F5323-K5323,Assumptions!$C$15,MAX(0,$B$10-O5322-M5323)))</f>
        <v>0</v>
      </c>
      <c r="M5323" s="0" t="n">
        <f aca="false">'Profiles 8760'!H5312</f>
        <v>115200</v>
      </c>
      <c r="N5323" s="0" t="n">
        <f aca="false">J5323+L5323</f>
        <v>0</v>
      </c>
      <c r="O5323" s="0" t="n">
        <f aca="false">O5322+N5323</f>
        <v>498911.281932743</v>
      </c>
      <c r="P5323" s="0" t="n">
        <f aca="false">MIN($B$5,P5322+K5323*$B$6-I5323)</f>
        <v>458.17807152288</v>
      </c>
      <c r="Q5323" s="0" t="n">
        <f aca="false">MAX(0,F5323-H5323-K5323-L5323)</f>
        <v>0</v>
      </c>
    </row>
    <row r="5324" customFormat="false" ht="15" hidden="false" customHeight="false" outlineLevel="0" collapsed="false">
      <c r="A5324" s="0" t="n">
        <f aca="false">'Profiles 8760'!A5313</f>
        <v>5311</v>
      </c>
      <c r="B5324" s="0" t="n">
        <f aca="false">'Profiles 8760'!B5313</f>
        <v>8</v>
      </c>
      <c r="C5324" s="0" t="n">
        <f aca="false">'Profiles 8760'!E5313</f>
        <v>0</v>
      </c>
      <c r="D5324" s="0" t="n">
        <f aca="false">'Profiles 8760'!F5313</f>
        <v>0.051384</v>
      </c>
      <c r="E5324" s="0" t="n">
        <f aca="false">'Profiles 8760'!G5313</f>
        <v>0.812098</v>
      </c>
      <c r="F5324" s="0" t="n">
        <f aca="false">D5324*Assumptions!$C$11*$B$7+E5324*Assumptions!$C$12*$B$8</f>
        <v>48.0545074</v>
      </c>
      <c r="G5324" s="0" t="n">
        <f aca="false">C5324*Assumptions!$C$15</f>
        <v>0</v>
      </c>
      <c r="H5324" s="0" t="n">
        <f aca="false">MIN(F5324,G5324)</f>
        <v>0</v>
      </c>
      <c r="I5324" s="0" t="n">
        <f aca="false">IF(C5324=1,MIN(G5324-H5324,Assumptions!$C$13,P5323),0)</f>
        <v>0</v>
      </c>
      <c r="J5324" s="0" t="n">
        <f aca="false">H5324+I5324</f>
        <v>0</v>
      </c>
      <c r="K5324" s="0" t="n">
        <f aca="false">MIN(IF(C5324=1,F5324-H5324,F5324),Assumptions!$C$13,MAX(0,($B$5-P5323)/$B$6))</f>
        <v>48.0545074</v>
      </c>
      <c r="L5324" s="0" t="n">
        <f aca="false">IF(C5324=1,0,MIN(F5324-K5324,Assumptions!$C$15,MAX(0,$B$10-O5323-M5324)))</f>
        <v>0</v>
      </c>
      <c r="M5324" s="0" t="n">
        <f aca="false">'Profiles 8760'!H5313</f>
        <v>115200</v>
      </c>
      <c r="N5324" s="0" t="n">
        <f aca="false">J5324+L5324</f>
        <v>0</v>
      </c>
      <c r="O5324" s="0" t="n">
        <f aca="false">O5323+N5324</f>
        <v>498911.281932743</v>
      </c>
      <c r="P5324" s="0" t="n">
        <f aca="false">MIN($B$5,P5323+K5324*$B$6-I5324)</f>
        <v>499.8317185372</v>
      </c>
      <c r="Q5324" s="0" t="n">
        <f aca="false">MAX(0,F5324-H5324-K5324-L5324)</f>
        <v>0</v>
      </c>
    </row>
    <row r="5325" customFormat="false" ht="15" hidden="false" customHeight="false" outlineLevel="0" collapsed="false">
      <c r="A5325" s="0" t="n">
        <f aca="false">'Profiles 8760'!A5314</f>
        <v>5312</v>
      </c>
      <c r="B5325" s="0" t="n">
        <f aca="false">'Profiles 8760'!B5314</f>
        <v>8</v>
      </c>
      <c r="C5325" s="0" t="n">
        <f aca="false">'Profiles 8760'!E5314</f>
        <v>1</v>
      </c>
      <c r="D5325" s="0" t="n">
        <f aca="false">'Profiles 8760'!F5314</f>
        <v>0.243095</v>
      </c>
      <c r="E5325" s="0" t="n">
        <f aca="false">'Profiles 8760'!G5314</f>
        <v>1</v>
      </c>
      <c r="F5325" s="0" t="n">
        <f aca="false">D5325*Assumptions!$C$11*$B$7+E5325*Assumptions!$C$12*$B$8</f>
        <v>111.105836</v>
      </c>
      <c r="G5325" s="0" t="n">
        <f aca="false">C5325*Assumptions!$C$15</f>
        <v>200</v>
      </c>
      <c r="H5325" s="0" t="n">
        <f aca="false">MIN(F5325,G5325)</f>
        <v>111.105836</v>
      </c>
      <c r="I5325" s="0" t="n">
        <f aca="false">IF(C5325=1,MIN(G5325-H5325,Assumptions!$C$13,P5324),0)</f>
        <v>88.894164</v>
      </c>
      <c r="J5325" s="0" t="n">
        <f aca="false">H5325+I5325</f>
        <v>200</v>
      </c>
      <c r="K5325" s="0" t="n">
        <f aca="false">MIN(IF(C5325=1,F5325-H5325,F5325),Assumptions!$C$13,MAX(0,($B$5-P5324)/$B$6))</f>
        <v>0</v>
      </c>
      <c r="L5325" s="0" t="n">
        <f aca="false">IF(C5325=1,0,MIN(F5325-K5325,Assumptions!$C$15,MAX(0,$B$10-O5324-M5325)))</f>
        <v>0</v>
      </c>
      <c r="M5325" s="0" t="n">
        <f aca="false">'Profiles 8760'!H5314</f>
        <v>115000</v>
      </c>
      <c r="N5325" s="0" t="n">
        <f aca="false">J5325+L5325</f>
        <v>200</v>
      </c>
      <c r="O5325" s="0" t="n">
        <f aca="false">O5324+N5325</f>
        <v>499111.281932743</v>
      </c>
      <c r="P5325" s="0" t="n">
        <f aca="false">MIN($B$5,P5324+K5325*$B$6-I5325)</f>
        <v>410.9375545372</v>
      </c>
      <c r="Q5325" s="0" t="n">
        <f aca="false">MAX(0,F5325-H5325-K5325-L5325)</f>
        <v>0</v>
      </c>
    </row>
    <row r="5326" customFormat="false" ht="15" hidden="false" customHeight="false" outlineLevel="0" collapsed="false">
      <c r="A5326" s="0" t="n">
        <f aca="false">'Profiles 8760'!A5315</f>
        <v>5313</v>
      </c>
      <c r="B5326" s="0" t="n">
        <f aca="false">'Profiles 8760'!B5315</f>
        <v>8</v>
      </c>
      <c r="C5326" s="0" t="n">
        <f aca="false">'Profiles 8760'!E5315</f>
        <v>1</v>
      </c>
      <c r="D5326" s="0" t="n">
        <f aca="false">'Profiles 8760'!F5315</f>
        <v>0.468091</v>
      </c>
      <c r="E5326" s="0" t="n">
        <f aca="false">'Profiles 8760'!G5315</f>
        <v>1</v>
      </c>
      <c r="F5326" s="0" t="n">
        <f aca="false">D5326*Assumptions!$C$11*$B$7+E5326*Assumptions!$C$12*$B$8</f>
        <v>176.0846808</v>
      </c>
      <c r="G5326" s="0" t="n">
        <f aca="false">C5326*Assumptions!$C$15</f>
        <v>200</v>
      </c>
      <c r="H5326" s="0" t="n">
        <f aca="false">MIN(F5326,G5326)</f>
        <v>176.0846808</v>
      </c>
      <c r="I5326" s="0" t="n">
        <f aca="false">IF(C5326=1,MIN(G5326-H5326,Assumptions!$C$13,P5325),0)</f>
        <v>23.9153192</v>
      </c>
      <c r="J5326" s="0" t="n">
        <f aca="false">H5326+I5326</f>
        <v>200</v>
      </c>
      <c r="K5326" s="0" t="n">
        <f aca="false">MIN(IF(C5326=1,F5326-H5326,F5326),Assumptions!$C$13,MAX(0,($B$5-P5325)/$B$6))</f>
        <v>0</v>
      </c>
      <c r="L5326" s="0" t="n">
        <f aca="false">IF(C5326=1,0,MIN(F5326-K5326,Assumptions!$C$15,MAX(0,$B$10-O5325-M5326)))</f>
        <v>0</v>
      </c>
      <c r="M5326" s="0" t="n">
        <f aca="false">'Profiles 8760'!H5315</f>
        <v>114800</v>
      </c>
      <c r="N5326" s="0" t="n">
        <f aca="false">J5326+L5326</f>
        <v>200</v>
      </c>
      <c r="O5326" s="0" t="n">
        <f aca="false">O5325+N5326</f>
        <v>499311.281932743</v>
      </c>
      <c r="P5326" s="0" t="n">
        <f aca="false">MIN($B$5,P5325+K5326*$B$6-I5326)</f>
        <v>387.0222353372</v>
      </c>
      <c r="Q5326" s="0" t="n">
        <f aca="false">MAX(0,F5326-H5326-K5326-L5326)</f>
        <v>0</v>
      </c>
    </row>
    <row r="5327" customFormat="false" ht="15" hidden="false" customHeight="false" outlineLevel="0" collapsed="false">
      <c r="A5327" s="0" t="n">
        <f aca="false">'Profiles 8760'!A5316</f>
        <v>5314</v>
      </c>
      <c r="B5327" s="0" t="n">
        <f aca="false">'Profiles 8760'!B5316</f>
        <v>8</v>
      </c>
      <c r="C5327" s="0" t="n">
        <f aca="false">'Profiles 8760'!E5316</f>
        <v>0</v>
      </c>
      <c r="D5327" s="0" t="n">
        <f aca="false">'Profiles 8760'!F5316</f>
        <v>0.684764</v>
      </c>
      <c r="E5327" s="0" t="n">
        <f aca="false">'Profiles 8760'!G5316</f>
        <v>1</v>
      </c>
      <c r="F5327" s="0" t="n">
        <f aca="false">D5327*Assumptions!$C$11*$B$7+E5327*Assumptions!$C$12*$B$8</f>
        <v>238.6598432</v>
      </c>
      <c r="G5327" s="0" t="n">
        <f aca="false">C5327*Assumptions!$C$15</f>
        <v>0</v>
      </c>
      <c r="H5327" s="0" t="n">
        <f aca="false">MIN(F5327,G5327)</f>
        <v>0</v>
      </c>
      <c r="I5327" s="0" t="n">
        <f aca="false">IF(C5327=1,MIN(G5327-H5327,Assumptions!$C$13,P5326),0)</f>
        <v>0</v>
      </c>
      <c r="J5327" s="0" t="n">
        <f aca="false">H5327+I5327</f>
        <v>0</v>
      </c>
      <c r="K5327" s="0" t="n">
        <f aca="false">MIN(IF(C5327=1,F5327-H5327,F5327),Assumptions!$C$13,MAX(0,($B$5-P5326)/$B$6))</f>
        <v>142.810065370097</v>
      </c>
      <c r="L5327" s="0" t="n">
        <f aca="false">IF(C5327=1,0,MIN(F5327-K5327,Assumptions!$C$15,MAX(0,$B$10-O5326-M5327)))</f>
        <v>95.849777829903</v>
      </c>
      <c r="M5327" s="0" t="n">
        <f aca="false">'Profiles 8760'!H5316</f>
        <v>114800</v>
      </c>
      <c r="N5327" s="0" t="n">
        <f aca="false">J5327+L5327</f>
        <v>95.849777829903</v>
      </c>
      <c r="O5327" s="0" t="n">
        <f aca="false">O5326+N5327</f>
        <v>499407.131710573</v>
      </c>
      <c r="P5327" s="0" t="n">
        <f aca="false">MIN($B$5,P5326+K5327*$B$6-I5327)</f>
        <v>510.81</v>
      </c>
      <c r="Q5327" s="0" t="n">
        <f aca="false">MAX(0,F5327-H5327-K5327-L5327)</f>
        <v>0</v>
      </c>
    </row>
    <row r="5328" customFormat="false" ht="15" hidden="false" customHeight="false" outlineLevel="0" collapsed="false">
      <c r="A5328" s="0" t="n">
        <f aca="false">'Profiles 8760'!A5317</f>
        <v>5315</v>
      </c>
      <c r="B5328" s="0" t="n">
        <f aca="false">'Profiles 8760'!B5317</f>
        <v>8</v>
      </c>
      <c r="C5328" s="0" t="n">
        <f aca="false">'Profiles 8760'!E5317</f>
        <v>0</v>
      </c>
      <c r="D5328" s="0" t="n">
        <f aca="false">'Profiles 8760'!F5317</f>
        <v>0.862633</v>
      </c>
      <c r="E5328" s="0" t="n">
        <f aca="false">'Profiles 8760'!G5317</f>
        <v>1</v>
      </c>
      <c r="F5328" s="0" t="n">
        <f aca="false">D5328*Assumptions!$C$11*$B$7+E5328*Assumptions!$C$12*$B$8</f>
        <v>290.0284104</v>
      </c>
      <c r="G5328" s="0" t="n">
        <f aca="false">C5328*Assumptions!$C$15</f>
        <v>0</v>
      </c>
      <c r="H5328" s="0" t="n">
        <f aca="false">MIN(F5328,G5328)</f>
        <v>0</v>
      </c>
      <c r="I5328" s="0" t="n">
        <f aca="false">IF(C5328=1,MIN(G5328-H5328,Assumptions!$C$13,P5327),0)</f>
        <v>0</v>
      </c>
      <c r="J5328" s="0" t="n">
        <f aca="false">H5328+I5328</f>
        <v>0</v>
      </c>
      <c r="K5328" s="0" t="n">
        <f aca="false">MIN(IF(C5328=1,F5328-H5328,F5328),Assumptions!$C$13,MAX(0,($B$5-P5327)/$B$6))</f>
        <v>0</v>
      </c>
      <c r="L5328" s="0" t="n">
        <f aca="false">IF(C5328=1,0,MIN(F5328-K5328,Assumptions!$C$15,MAX(0,$B$10-O5327-M5328)))</f>
        <v>200</v>
      </c>
      <c r="M5328" s="0" t="n">
        <f aca="false">'Profiles 8760'!H5317</f>
        <v>114800</v>
      </c>
      <c r="N5328" s="0" t="n">
        <f aca="false">J5328+L5328</f>
        <v>200</v>
      </c>
      <c r="O5328" s="0" t="n">
        <f aca="false">O5327+N5328</f>
        <v>499607.131710573</v>
      </c>
      <c r="P5328" s="0" t="n">
        <f aca="false">MIN($B$5,P5327+K5328*$B$6-I5328)</f>
        <v>510.81</v>
      </c>
      <c r="Q5328" s="0" t="n">
        <f aca="false">MAX(0,F5328-H5328-K5328-L5328)</f>
        <v>90.0284104</v>
      </c>
    </row>
    <row r="5329" customFormat="false" ht="15" hidden="false" customHeight="false" outlineLevel="0" collapsed="false">
      <c r="A5329" s="0" t="n">
        <f aca="false">'Profiles 8760'!A5318</f>
        <v>5316</v>
      </c>
      <c r="B5329" s="0" t="n">
        <f aca="false">'Profiles 8760'!B5318</f>
        <v>8</v>
      </c>
      <c r="C5329" s="0" t="n">
        <f aca="false">'Profiles 8760'!E5318</f>
        <v>0</v>
      </c>
      <c r="D5329" s="0" t="n">
        <f aca="false">'Profiles 8760'!F5318</f>
        <v>0.978922</v>
      </c>
      <c r="E5329" s="0" t="n">
        <f aca="false">'Profiles 8760'!G5318</f>
        <v>1</v>
      </c>
      <c r="F5329" s="0" t="n">
        <f aca="false">D5329*Assumptions!$C$11*$B$7+E5329*Assumptions!$C$12*$B$8</f>
        <v>323.6126736</v>
      </c>
      <c r="G5329" s="0" t="n">
        <f aca="false">C5329*Assumptions!$C$15</f>
        <v>0</v>
      </c>
      <c r="H5329" s="0" t="n">
        <f aca="false">MIN(F5329,G5329)</f>
        <v>0</v>
      </c>
      <c r="I5329" s="0" t="n">
        <f aca="false">IF(C5329=1,MIN(G5329-H5329,Assumptions!$C$13,P5328),0)</f>
        <v>0</v>
      </c>
      <c r="J5329" s="0" t="n">
        <f aca="false">H5329+I5329</f>
        <v>0</v>
      </c>
      <c r="K5329" s="0" t="n">
        <f aca="false">MIN(IF(C5329=1,F5329-H5329,F5329),Assumptions!$C$13,MAX(0,($B$5-P5328)/$B$6))</f>
        <v>0</v>
      </c>
      <c r="L5329" s="0" t="n">
        <f aca="false">IF(C5329=1,0,MIN(F5329-K5329,Assumptions!$C$15,MAX(0,$B$10-O5328-M5329)))</f>
        <v>200</v>
      </c>
      <c r="M5329" s="0" t="n">
        <f aca="false">'Profiles 8760'!H5318</f>
        <v>114800</v>
      </c>
      <c r="N5329" s="0" t="n">
        <f aca="false">J5329+L5329</f>
        <v>200</v>
      </c>
      <c r="O5329" s="0" t="n">
        <f aca="false">O5328+N5329</f>
        <v>499807.131710573</v>
      </c>
      <c r="P5329" s="0" t="n">
        <f aca="false">MIN($B$5,P5328+K5329*$B$6-I5329)</f>
        <v>510.81</v>
      </c>
      <c r="Q5329" s="0" t="n">
        <f aca="false">MAX(0,F5329-H5329-K5329-L5329)</f>
        <v>123.6126736</v>
      </c>
    </row>
    <row r="5330" customFormat="false" ht="15" hidden="false" customHeight="false" outlineLevel="0" collapsed="false">
      <c r="A5330" s="0" t="n">
        <f aca="false">'Profiles 8760'!A5319</f>
        <v>5317</v>
      </c>
      <c r="B5330" s="0" t="n">
        <f aca="false">'Profiles 8760'!B5319</f>
        <v>8</v>
      </c>
      <c r="C5330" s="0" t="n">
        <f aca="false">'Profiles 8760'!E5319</f>
        <v>0</v>
      </c>
      <c r="D5330" s="0" t="n">
        <f aca="false">'Profiles 8760'!F5319</f>
        <v>1</v>
      </c>
      <c r="E5330" s="0" t="n">
        <f aca="false">'Profiles 8760'!G5319</f>
        <v>1</v>
      </c>
      <c r="F5330" s="0" t="n">
        <f aca="false">D5330*Assumptions!$C$11*$B$7+E5330*Assumptions!$C$12*$B$8</f>
        <v>329.7</v>
      </c>
      <c r="G5330" s="0" t="n">
        <f aca="false">C5330*Assumptions!$C$15</f>
        <v>0</v>
      </c>
      <c r="H5330" s="0" t="n">
        <f aca="false">MIN(F5330,G5330)</f>
        <v>0</v>
      </c>
      <c r="I5330" s="0" t="n">
        <f aca="false">IF(C5330=1,MIN(G5330-H5330,Assumptions!$C$13,P5329),0)</f>
        <v>0</v>
      </c>
      <c r="J5330" s="0" t="n">
        <f aca="false">H5330+I5330</f>
        <v>0</v>
      </c>
      <c r="K5330" s="0" t="n">
        <f aca="false">MIN(IF(C5330=1,F5330-H5330,F5330),Assumptions!$C$13,MAX(0,($B$5-P5329)/$B$6))</f>
        <v>0</v>
      </c>
      <c r="L5330" s="0" t="n">
        <f aca="false">IF(C5330=1,0,MIN(F5330-K5330,Assumptions!$C$15,MAX(0,$B$10-O5329-M5330)))</f>
        <v>200</v>
      </c>
      <c r="M5330" s="0" t="n">
        <f aca="false">'Profiles 8760'!H5319</f>
        <v>114800</v>
      </c>
      <c r="N5330" s="0" t="n">
        <f aca="false">J5330+L5330</f>
        <v>200</v>
      </c>
      <c r="O5330" s="0" t="n">
        <f aca="false">O5329+N5330</f>
        <v>500007.131710573</v>
      </c>
      <c r="P5330" s="0" t="n">
        <f aca="false">MIN($B$5,P5329+K5330*$B$6-I5330)</f>
        <v>510.81</v>
      </c>
      <c r="Q5330" s="0" t="n">
        <f aca="false">MAX(0,F5330-H5330-K5330-L5330)</f>
        <v>129.7</v>
      </c>
    </row>
    <row r="5331" customFormat="false" ht="15" hidden="false" customHeight="false" outlineLevel="0" collapsed="false">
      <c r="A5331" s="0" t="n">
        <f aca="false">'Profiles 8760'!A5320</f>
        <v>5318</v>
      </c>
      <c r="B5331" s="0" t="n">
        <f aca="false">'Profiles 8760'!B5320</f>
        <v>8</v>
      </c>
      <c r="C5331" s="0" t="n">
        <f aca="false">'Profiles 8760'!E5320</f>
        <v>0</v>
      </c>
      <c r="D5331" s="0" t="n">
        <f aca="false">'Profiles 8760'!F5320</f>
        <v>0.978922</v>
      </c>
      <c r="E5331" s="0" t="n">
        <f aca="false">'Profiles 8760'!G5320</f>
        <v>0.613</v>
      </c>
      <c r="F5331" s="0" t="n">
        <f aca="false">D5331*Assumptions!$C$11*$B$7+E5331*Assumptions!$C$12*$B$8</f>
        <v>307.7843736</v>
      </c>
      <c r="G5331" s="0" t="n">
        <f aca="false">C5331*Assumptions!$C$15</f>
        <v>0</v>
      </c>
      <c r="H5331" s="0" t="n">
        <f aca="false">MIN(F5331,G5331)</f>
        <v>0</v>
      </c>
      <c r="I5331" s="0" t="n">
        <f aca="false">IF(C5331=1,MIN(G5331-H5331,Assumptions!$C$13,P5330),0)</f>
        <v>0</v>
      </c>
      <c r="J5331" s="0" t="n">
        <f aca="false">H5331+I5331</f>
        <v>0</v>
      </c>
      <c r="K5331" s="0" t="n">
        <f aca="false">MIN(IF(C5331=1,F5331-H5331,F5331),Assumptions!$C$13,MAX(0,($B$5-P5330)/$B$6))</f>
        <v>0</v>
      </c>
      <c r="L5331" s="0" t="n">
        <f aca="false">IF(C5331=1,0,MIN(F5331-K5331,Assumptions!$C$15,MAX(0,$B$10-O5330-M5331)))</f>
        <v>200</v>
      </c>
      <c r="M5331" s="0" t="n">
        <f aca="false">'Profiles 8760'!H5320</f>
        <v>114800</v>
      </c>
      <c r="N5331" s="0" t="n">
        <f aca="false">J5331+L5331</f>
        <v>200</v>
      </c>
      <c r="O5331" s="0" t="n">
        <f aca="false">O5330+N5331</f>
        <v>500207.131710573</v>
      </c>
      <c r="P5331" s="0" t="n">
        <f aca="false">MIN($B$5,P5330+K5331*$B$6-I5331)</f>
        <v>510.81</v>
      </c>
      <c r="Q5331" s="0" t="n">
        <f aca="false">MAX(0,F5331-H5331-K5331-L5331)</f>
        <v>107.7843736</v>
      </c>
    </row>
    <row r="5332" customFormat="false" ht="15" hidden="false" customHeight="false" outlineLevel="0" collapsed="false">
      <c r="A5332" s="0" t="n">
        <f aca="false">'Profiles 8760'!A5321</f>
        <v>5319</v>
      </c>
      <c r="B5332" s="0" t="n">
        <f aca="false">'Profiles 8760'!B5321</f>
        <v>8</v>
      </c>
      <c r="C5332" s="0" t="n">
        <f aca="false">'Profiles 8760'!E5321</f>
        <v>0</v>
      </c>
      <c r="D5332" s="0" t="n">
        <f aca="false">'Profiles 8760'!F5321</f>
        <v>0.862633</v>
      </c>
      <c r="E5332" s="0" t="n">
        <f aca="false">'Profiles 8760'!G5321</f>
        <v>0.792412</v>
      </c>
      <c r="F5332" s="0" t="n">
        <f aca="false">D5332*Assumptions!$C$11*$B$7+E5332*Assumptions!$C$12*$B$8</f>
        <v>281.5380612</v>
      </c>
      <c r="G5332" s="0" t="n">
        <f aca="false">C5332*Assumptions!$C$15</f>
        <v>0</v>
      </c>
      <c r="H5332" s="0" t="n">
        <f aca="false">MIN(F5332,G5332)</f>
        <v>0</v>
      </c>
      <c r="I5332" s="0" t="n">
        <f aca="false">IF(C5332=1,MIN(G5332-H5332,Assumptions!$C$13,P5331),0)</f>
        <v>0</v>
      </c>
      <c r="J5332" s="0" t="n">
        <f aca="false">H5332+I5332</f>
        <v>0</v>
      </c>
      <c r="K5332" s="0" t="n">
        <f aca="false">MIN(IF(C5332=1,F5332-H5332,F5332),Assumptions!$C$13,MAX(0,($B$5-P5331)/$B$6))</f>
        <v>0</v>
      </c>
      <c r="L5332" s="0" t="n">
        <f aca="false">IF(C5332=1,0,MIN(F5332-K5332,Assumptions!$C$15,MAX(0,$B$10-O5331-M5332)))</f>
        <v>200</v>
      </c>
      <c r="M5332" s="0" t="n">
        <f aca="false">'Profiles 8760'!H5321</f>
        <v>114800</v>
      </c>
      <c r="N5332" s="0" t="n">
        <f aca="false">J5332+L5332</f>
        <v>200</v>
      </c>
      <c r="O5332" s="0" t="n">
        <f aca="false">O5331+N5332</f>
        <v>500407.131710573</v>
      </c>
      <c r="P5332" s="0" t="n">
        <f aca="false">MIN($B$5,P5331+K5332*$B$6-I5332)</f>
        <v>510.81</v>
      </c>
      <c r="Q5332" s="0" t="n">
        <f aca="false">MAX(0,F5332-H5332-K5332-L5332)</f>
        <v>81.5380612</v>
      </c>
    </row>
    <row r="5333" customFormat="false" ht="15" hidden="false" customHeight="false" outlineLevel="0" collapsed="false">
      <c r="A5333" s="0" t="n">
        <f aca="false">'Profiles 8760'!A5322</f>
        <v>5320</v>
      </c>
      <c r="B5333" s="0" t="n">
        <f aca="false">'Profiles 8760'!B5322</f>
        <v>8</v>
      </c>
      <c r="C5333" s="0" t="n">
        <f aca="false">'Profiles 8760'!E5322</f>
        <v>0</v>
      </c>
      <c r="D5333" s="0" t="n">
        <f aca="false">'Profiles 8760'!F5322</f>
        <v>0.684764</v>
      </c>
      <c r="E5333" s="0" t="n">
        <f aca="false">'Profiles 8760'!G5322</f>
        <v>0.436054</v>
      </c>
      <c r="F5333" s="0" t="n">
        <f aca="false">D5333*Assumptions!$C$11*$B$7+E5333*Assumptions!$C$12*$B$8</f>
        <v>215.5944518</v>
      </c>
      <c r="G5333" s="0" t="n">
        <f aca="false">C5333*Assumptions!$C$15</f>
        <v>0</v>
      </c>
      <c r="H5333" s="0" t="n">
        <f aca="false">MIN(F5333,G5333)</f>
        <v>0</v>
      </c>
      <c r="I5333" s="0" t="n">
        <f aca="false">IF(C5333=1,MIN(G5333-H5333,Assumptions!$C$13,P5332),0)</f>
        <v>0</v>
      </c>
      <c r="J5333" s="0" t="n">
        <f aca="false">H5333+I5333</f>
        <v>0</v>
      </c>
      <c r="K5333" s="0" t="n">
        <f aca="false">MIN(IF(C5333=1,F5333-H5333,F5333),Assumptions!$C$13,MAX(0,($B$5-P5332)/$B$6))</f>
        <v>0</v>
      </c>
      <c r="L5333" s="0" t="n">
        <f aca="false">IF(C5333=1,0,MIN(F5333-K5333,Assumptions!$C$15,MAX(0,$B$10-O5332-M5333)))</f>
        <v>200</v>
      </c>
      <c r="M5333" s="0" t="n">
        <f aca="false">'Profiles 8760'!H5322</f>
        <v>114800</v>
      </c>
      <c r="N5333" s="0" t="n">
        <f aca="false">J5333+L5333</f>
        <v>200</v>
      </c>
      <c r="O5333" s="0" t="n">
        <f aca="false">O5332+N5333</f>
        <v>500607.131710573</v>
      </c>
      <c r="P5333" s="0" t="n">
        <f aca="false">MIN($B$5,P5332+K5333*$B$6-I5333)</f>
        <v>510.81</v>
      </c>
      <c r="Q5333" s="0" t="n">
        <f aca="false">MAX(0,F5333-H5333-K5333-L5333)</f>
        <v>15.5944518</v>
      </c>
    </row>
    <row r="5334" customFormat="false" ht="15" hidden="false" customHeight="false" outlineLevel="0" collapsed="false">
      <c r="A5334" s="0" t="n">
        <f aca="false">'Profiles 8760'!A5323</f>
        <v>5321</v>
      </c>
      <c r="B5334" s="0" t="n">
        <f aca="false">'Profiles 8760'!B5323</f>
        <v>8</v>
      </c>
      <c r="C5334" s="0" t="n">
        <f aca="false">'Profiles 8760'!E5323</f>
        <v>0</v>
      </c>
      <c r="D5334" s="0" t="n">
        <f aca="false">'Profiles 8760'!F5323</f>
        <v>0.468091</v>
      </c>
      <c r="E5334" s="0" t="n">
        <f aca="false">'Profiles 8760'!G5323</f>
        <v>0.592397</v>
      </c>
      <c r="F5334" s="0" t="n">
        <f aca="false">D5334*Assumptions!$C$11*$B$7+E5334*Assumptions!$C$12*$B$8</f>
        <v>159.4137181</v>
      </c>
      <c r="G5334" s="0" t="n">
        <f aca="false">C5334*Assumptions!$C$15</f>
        <v>0</v>
      </c>
      <c r="H5334" s="0" t="n">
        <f aca="false">MIN(F5334,G5334)</f>
        <v>0</v>
      </c>
      <c r="I5334" s="0" t="n">
        <f aca="false">IF(C5334=1,MIN(G5334-H5334,Assumptions!$C$13,P5333),0)</f>
        <v>0</v>
      </c>
      <c r="J5334" s="0" t="n">
        <f aca="false">H5334+I5334</f>
        <v>0</v>
      </c>
      <c r="K5334" s="0" t="n">
        <f aca="false">MIN(IF(C5334=1,F5334-H5334,F5334),Assumptions!$C$13,MAX(0,($B$5-P5333)/$B$6))</f>
        <v>0</v>
      </c>
      <c r="L5334" s="0" t="n">
        <f aca="false">IF(C5334=1,0,MIN(F5334-K5334,Assumptions!$C$15,MAX(0,$B$10-O5333-M5334)))</f>
        <v>159.4137181</v>
      </c>
      <c r="M5334" s="0" t="n">
        <f aca="false">'Profiles 8760'!H5323</f>
        <v>114800</v>
      </c>
      <c r="N5334" s="0" t="n">
        <f aca="false">J5334+L5334</f>
        <v>159.4137181</v>
      </c>
      <c r="O5334" s="0" t="n">
        <f aca="false">O5333+N5334</f>
        <v>500766.545428673</v>
      </c>
      <c r="P5334" s="0" t="n">
        <f aca="false">MIN($B$5,P5333+K5334*$B$6-I5334)</f>
        <v>510.81</v>
      </c>
      <c r="Q5334" s="0" t="n">
        <f aca="false">MAX(0,F5334-H5334-K5334-L5334)</f>
        <v>0</v>
      </c>
    </row>
    <row r="5335" customFormat="false" ht="15" hidden="false" customHeight="false" outlineLevel="0" collapsed="false">
      <c r="A5335" s="0" t="n">
        <f aca="false">'Profiles 8760'!A5324</f>
        <v>5322</v>
      </c>
      <c r="B5335" s="0" t="n">
        <f aca="false">'Profiles 8760'!B5324</f>
        <v>8</v>
      </c>
      <c r="C5335" s="0" t="n">
        <f aca="false">'Profiles 8760'!E5324</f>
        <v>0</v>
      </c>
      <c r="D5335" s="0" t="n">
        <f aca="false">'Profiles 8760'!F5324</f>
        <v>0.243095</v>
      </c>
      <c r="E5335" s="0" t="n">
        <f aca="false">'Profiles 8760'!G5324</f>
        <v>0.470925</v>
      </c>
      <c r="F5335" s="0" t="n">
        <f aca="false">D5335*Assumptions!$C$11*$B$7+E5335*Assumptions!$C$12*$B$8</f>
        <v>89.4666685</v>
      </c>
      <c r="G5335" s="0" t="n">
        <f aca="false">C5335*Assumptions!$C$15</f>
        <v>0</v>
      </c>
      <c r="H5335" s="0" t="n">
        <f aca="false">MIN(F5335,G5335)</f>
        <v>0</v>
      </c>
      <c r="I5335" s="0" t="n">
        <f aca="false">IF(C5335=1,MIN(G5335-H5335,Assumptions!$C$13,P5334),0)</f>
        <v>0</v>
      </c>
      <c r="J5335" s="0" t="n">
        <f aca="false">H5335+I5335</f>
        <v>0</v>
      </c>
      <c r="K5335" s="0" t="n">
        <f aca="false">MIN(IF(C5335=1,F5335-H5335,F5335),Assumptions!$C$13,MAX(0,($B$5-P5334)/$B$6))</f>
        <v>0</v>
      </c>
      <c r="L5335" s="0" t="n">
        <f aca="false">IF(C5335=1,0,MIN(F5335-K5335,Assumptions!$C$15,MAX(0,$B$10-O5334-M5335)))</f>
        <v>89.4666685</v>
      </c>
      <c r="M5335" s="0" t="n">
        <f aca="false">'Profiles 8760'!H5324</f>
        <v>114800</v>
      </c>
      <c r="N5335" s="0" t="n">
        <f aca="false">J5335+L5335</f>
        <v>89.4666685</v>
      </c>
      <c r="O5335" s="0" t="n">
        <f aca="false">O5334+N5335</f>
        <v>500856.012097173</v>
      </c>
      <c r="P5335" s="0" t="n">
        <f aca="false">MIN($B$5,P5334+K5335*$B$6-I5335)</f>
        <v>510.81</v>
      </c>
      <c r="Q5335" s="0" t="n">
        <f aca="false">MAX(0,F5335-H5335-K5335-L5335)</f>
        <v>0</v>
      </c>
    </row>
    <row r="5336" customFormat="false" ht="15" hidden="false" customHeight="false" outlineLevel="0" collapsed="false">
      <c r="A5336" s="0" t="n">
        <f aca="false">'Profiles 8760'!A5325</f>
        <v>5323</v>
      </c>
      <c r="B5336" s="0" t="n">
        <f aca="false">'Profiles 8760'!B5325</f>
        <v>8</v>
      </c>
      <c r="C5336" s="0" t="n">
        <f aca="false">'Profiles 8760'!E5325</f>
        <v>0</v>
      </c>
      <c r="D5336" s="0" t="n">
        <f aca="false">'Profiles 8760'!F5325</f>
        <v>0.051384</v>
      </c>
      <c r="E5336" s="0" t="n">
        <f aca="false">'Profiles 8760'!G5325</f>
        <v>0.574769</v>
      </c>
      <c r="F5336" s="0" t="n">
        <f aca="false">D5336*Assumptions!$C$11*$B$7+E5336*Assumptions!$C$12*$B$8</f>
        <v>38.3477513</v>
      </c>
      <c r="G5336" s="0" t="n">
        <f aca="false">C5336*Assumptions!$C$15</f>
        <v>0</v>
      </c>
      <c r="H5336" s="0" t="n">
        <f aca="false">MIN(F5336,G5336)</f>
        <v>0</v>
      </c>
      <c r="I5336" s="0" t="n">
        <f aca="false">IF(C5336=1,MIN(G5336-H5336,Assumptions!$C$13,P5335),0)</f>
        <v>0</v>
      </c>
      <c r="J5336" s="0" t="n">
        <f aca="false">H5336+I5336</f>
        <v>0</v>
      </c>
      <c r="K5336" s="0" t="n">
        <f aca="false">MIN(IF(C5336=1,F5336-H5336,F5336),Assumptions!$C$13,MAX(0,($B$5-P5335)/$B$6))</f>
        <v>0</v>
      </c>
      <c r="L5336" s="0" t="n">
        <f aca="false">IF(C5336=1,0,MIN(F5336-K5336,Assumptions!$C$15,MAX(0,$B$10-O5335-M5336)))</f>
        <v>38.3477513</v>
      </c>
      <c r="M5336" s="0" t="n">
        <f aca="false">'Profiles 8760'!H5325</f>
        <v>114800</v>
      </c>
      <c r="N5336" s="0" t="n">
        <f aca="false">J5336+L5336</f>
        <v>38.3477513</v>
      </c>
      <c r="O5336" s="0" t="n">
        <f aca="false">O5335+N5336</f>
        <v>500894.359848473</v>
      </c>
      <c r="P5336" s="0" t="n">
        <f aca="false">MIN($B$5,P5335+K5336*$B$6-I5336)</f>
        <v>510.81</v>
      </c>
      <c r="Q5336" s="0" t="n">
        <f aca="false">MAX(0,F5336-H5336-K5336-L5336)</f>
        <v>0</v>
      </c>
    </row>
    <row r="5337" customFormat="false" ht="15" hidden="false" customHeight="false" outlineLevel="0" collapsed="false">
      <c r="A5337" s="0" t="n">
        <f aca="false">'Profiles 8760'!A5326</f>
        <v>5324</v>
      </c>
      <c r="B5337" s="0" t="n">
        <f aca="false">'Profiles 8760'!B5326</f>
        <v>8</v>
      </c>
      <c r="C5337" s="0" t="n">
        <f aca="false">'Profiles 8760'!E5326</f>
        <v>1</v>
      </c>
      <c r="D5337" s="0" t="n">
        <f aca="false">'Profiles 8760'!F5326</f>
        <v>0</v>
      </c>
      <c r="E5337" s="0" t="n">
        <f aca="false">'Profiles 8760'!G5326</f>
        <v>0.593577</v>
      </c>
      <c r="F5337" s="0" t="n">
        <f aca="false">D5337*Assumptions!$C$11*$B$7+E5337*Assumptions!$C$12*$B$8</f>
        <v>24.2772993</v>
      </c>
      <c r="G5337" s="0" t="n">
        <f aca="false">C5337*Assumptions!$C$15</f>
        <v>200</v>
      </c>
      <c r="H5337" s="0" t="n">
        <f aca="false">MIN(F5337,G5337)</f>
        <v>24.2772993</v>
      </c>
      <c r="I5337" s="0" t="n">
        <f aca="false">IF(C5337=1,MIN(G5337-H5337,Assumptions!$C$13,P5336),0)</f>
        <v>175.7227007</v>
      </c>
      <c r="J5337" s="0" t="n">
        <f aca="false">H5337+I5337</f>
        <v>200</v>
      </c>
      <c r="K5337" s="0" t="n">
        <f aca="false">MIN(IF(C5337=1,F5337-H5337,F5337),Assumptions!$C$13,MAX(0,($B$5-P5336)/$B$6))</f>
        <v>0</v>
      </c>
      <c r="L5337" s="0" t="n">
        <f aca="false">IF(C5337=1,0,MIN(F5337-K5337,Assumptions!$C$15,MAX(0,$B$10-O5336-M5337)))</f>
        <v>0</v>
      </c>
      <c r="M5337" s="0" t="n">
        <f aca="false">'Profiles 8760'!H5326</f>
        <v>114600</v>
      </c>
      <c r="N5337" s="0" t="n">
        <f aca="false">J5337+L5337</f>
        <v>200</v>
      </c>
      <c r="O5337" s="0" t="n">
        <f aca="false">O5336+N5337</f>
        <v>501094.359848473</v>
      </c>
      <c r="P5337" s="0" t="n">
        <f aca="false">MIN($B$5,P5336+K5337*$B$6-I5337)</f>
        <v>335.0872993</v>
      </c>
      <c r="Q5337" s="0" t="n">
        <f aca="false">MAX(0,F5337-H5337-K5337-L5337)</f>
        <v>0</v>
      </c>
    </row>
    <row r="5338" customFormat="false" ht="15" hidden="false" customHeight="false" outlineLevel="0" collapsed="false">
      <c r="A5338" s="0" t="n">
        <f aca="false">'Profiles 8760'!A5327</f>
        <v>5325</v>
      </c>
      <c r="B5338" s="0" t="n">
        <f aca="false">'Profiles 8760'!B5327</f>
        <v>8</v>
      </c>
      <c r="C5338" s="0" t="n">
        <f aca="false">'Profiles 8760'!E5327</f>
        <v>1</v>
      </c>
      <c r="D5338" s="0" t="n">
        <f aca="false">'Profiles 8760'!F5327</f>
        <v>0</v>
      </c>
      <c r="E5338" s="0" t="n">
        <f aca="false">'Profiles 8760'!G5327</f>
        <v>0.499961</v>
      </c>
      <c r="F5338" s="0" t="n">
        <f aca="false">D5338*Assumptions!$C$11*$B$7+E5338*Assumptions!$C$12*$B$8</f>
        <v>20.4484049</v>
      </c>
      <c r="G5338" s="0" t="n">
        <f aca="false">C5338*Assumptions!$C$15</f>
        <v>200</v>
      </c>
      <c r="H5338" s="0" t="n">
        <f aca="false">MIN(F5338,G5338)</f>
        <v>20.4484049</v>
      </c>
      <c r="I5338" s="0" t="n">
        <f aca="false">IF(C5338=1,MIN(G5338-H5338,Assumptions!$C$13,P5337),0)</f>
        <v>179.5515951</v>
      </c>
      <c r="J5338" s="0" t="n">
        <f aca="false">H5338+I5338</f>
        <v>200</v>
      </c>
      <c r="K5338" s="0" t="n">
        <f aca="false">MIN(IF(C5338=1,F5338-H5338,F5338),Assumptions!$C$13,MAX(0,($B$5-P5337)/$B$6))</f>
        <v>0</v>
      </c>
      <c r="L5338" s="0" t="n">
        <f aca="false">IF(C5338=1,0,MIN(F5338-K5338,Assumptions!$C$15,MAX(0,$B$10-O5337-M5338)))</f>
        <v>0</v>
      </c>
      <c r="M5338" s="0" t="n">
        <f aca="false">'Profiles 8760'!H5327</f>
        <v>114400</v>
      </c>
      <c r="N5338" s="0" t="n">
        <f aca="false">J5338+L5338</f>
        <v>200</v>
      </c>
      <c r="O5338" s="0" t="n">
        <f aca="false">O5337+N5338</f>
        <v>501294.359848473</v>
      </c>
      <c r="P5338" s="0" t="n">
        <f aca="false">MIN($B$5,P5337+K5338*$B$6-I5338)</f>
        <v>155.5357042</v>
      </c>
      <c r="Q5338" s="0" t="n">
        <f aca="false">MAX(0,F5338-H5338-K5338-L5338)</f>
        <v>0</v>
      </c>
    </row>
    <row r="5339" customFormat="false" ht="15" hidden="false" customHeight="false" outlineLevel="0" collapsed="false">
      <c r="A5339" s="0" t="n">
        <f aca="false">'Profiles 8760'!A5328</f>
        <v>5326</v>
      </c>
      <c r="B5339" s="0" t="n">
        <f aca="false">'Profiles 8760'!B5328</f>
        <v>8</v>
      </c>
      <c r="C5339" s="0" t="n">
        <f aca="false">'Profiles 8760'!E5328</f>
        <v>0</v>
      </c>
      <c r="D5339" s="0" t="n">
        <f aca="false">'Profiles 8760'!F5328</f>
        <v>0</v>
      </c>
      <c r="E5339" s="0" t="n">
        <f aca="false">'Profiles 8760'!G5328</f>
        <v>0.421993</v>
      </c>
      <c r="F5339" s="0" t="n">
        <f aca="false">D5339*Assumptions!$C$11*$B$7+E5339*Assumptions!$C$12*$B$8</f>
        <v>17.2595137</v>
      </c>
      <c r="G5339" s="0" t="n">
        <f aca="false">C5339*Assumptions!$C$15</f>
        <v>0</v>
      </c>
      <c r="H5339" s="0" t="n">
        <f aca="false">MIN(F5339,G5339)</f>
        <v>0</v>
      </c>
      <c r="I5339" s="0" t="n">
        <f aca="false">IF(C5339=1,MIN(G5339-H5339,Assumptions!$C$13,P5338),0)</f>
        <v>0</v>
      </c>
      <c r="J5339" s="0" t="n">
        <f aca="false">H5339+I5339</f>
        <v>0</v>
      </c>
      <c r="K5339" s="0" t="n">
        <f aca="false">MIN(IF(C5339=1,F5339-H5339,F5339),Assumptions!$C$13,MAX(0,($B$5-P5338)/$B$6))</f>
        <v>17.2595137</v>
      </c>
      <c r="L5339" s="0" t="n">
        <f aca="false">IF(C5339=1,0,MIN(F5339-K5339,Assumptions!$C$15,MAX(0,$B$10-O5338-M5339)))</f>
        <v>0</v>
      </c>
      <c r="M5339" s="0" t="n">
        <f aca="false">'Profiles 8760'!H5328</f>
        <v>114400</v>
      </c>
      <c r="N5339" s="0" t="n">
        <f aca="false">J5339+L5339</f>
        <v>0</v>
      </c>
      <c r="O5339" s="0" t="n">
        <f aca="false">O5338+N5339</f>
        <v>501294.359848473</v>
      </c>
      <c r="P5339" s="0" t="n">
        <f aca="false">MIN($B$5,P5338+K5339*$B$6-I5339)</f>
        <v>170.49625067516</v>
      </c>
      <c r="Q5339" s="0" t="n">
        <f aca="false">MAX(0,F5339-H5339-K5339-L5339)</f>
        <v>0</v>
      </c>
    </row>
    <row r="5340" customFormat="false" ht="15" hidden="false" customHeight="false" outlineLevel="0" collapsed="false">
      <c r="A5340" s="0" t="n">
        <f aca="false">'Profiles 8760'!A5329</f>
        <v>5327</v>
      </c>
      <c r="B5340" s="0" t="n">
        <f aca="false">'Profiles 8760'!B5329</f>
        <v>8</v>
      </c>
      <c r="C5340" s="0" t="n">
        <f aca="false">'Profiles 8760'!E5329</f>
        <v>0</v>
      </c>
      <c r="D5340" s="0" t="n">
        <f aca="false">'Profiles 8760'!F5329</f>
        <v>0</v>
      </c>
      <c r="E5340" s="0" t="n">
        <f aca="false">'Profiles 8760'!G5329</f>
        <v>0.445479</v>
      </c>
      <c r="F5340" s="0" t="n">
        <f aca="false">D5340*Assumptions!$C$11*$B$7+E5340*Assumptions!$C$12*$B$8</f>
        <v>18.2200911</v>
      </c>
      <c r="G5340" s="0" t="n">
        <f aca="false">C5340*Assumptions!$C$15</f>
        <v>0</v>
      </c>
      <c r="H5340" s="0" t="n">
        <f aca="false">MIN(F5340,G5340)</f>
        <v>0</v>
      </c>
      <c r="I5340" s="0" t="n">
        <f aca="false">IF(C5340=1,MIN(G5340-H5340,Assumptions!$C$13,P5339),0)</f>
        <v>0</v>
      </c>
      <c r="J5340" s="0" t="n">
        <f aca="false">H5340+I5340</f>
        <v>0</v>
      </c>
      <c r="K5340" s="0" t="n">
        <f aca="false">MIN(IF(C5340=1,F5340-H5340,F5340),Assumptions!$C$13,MAX(0,($B$5-P5339)/$B$6))</f>
        <v>18.2200911</v>
      </c>
      <c r="L5340" s="0" t="n">
        <f aca="false">IF(C5340=1,0,MIN(F5340-K5340,Assumptions!$C$15,MAX(0,$B$10-O5339-M5340)))</f>
        <v>0</v>
      </c>
      <c r="M5340" s="0" t="n">
        <f aca="false">'Profiles 8760'!H5329</f>
        <v>114400</v>
      </c>
      <c r="N5340" s="0" t="n">
        <f aca="false">J5340+L5340</f>
        <v>0</v>
      </c>
      <c r="O5340" s="0" t="n">
        <f aca="false">O5339+N5340</f>
        <v>501294.359848473</v>
      </c>
      <c r="P5340" s="0" t="n">
        <f aca="false">MIN($B$5,P5339+K5340*$B$6-I5340)</f>
        <v>186.28942564064</v>
      </c>
      <c r="Q5340" s="0" t="n">
        <f aca="false">MAX(0,F5340-H5340-K5340-L5340)</f>
        <v>0</v>
      </c>
    </row>
    <row r="5341" customFormat="false" ht="15" hidden="false" customHeight="false" outlineLevel="0" collapsed="false">
      <c r="A5341" s="0" t="n">
        <f aca="false">'Profiles 8760'!A5330</f>
        <v>5328</v>
      </c>
      <c r="B5341" s="0" t="n">
        <f aca="false">'Profiles 8760'!B5330</f>
        <v>8</v>
      </c>
      <c r="C5341" s="0" t="n">
        <f aca="false">'Profiles 8760'!E5330</f>
        <v>0</v>
      </c>
      <c r="D5341" s="0" t="n">
        <f aca="false">'Profiles 8760'!F5330</f>
        <v>0</v>
      </c>
      <c r="E5341" s="0" t="n">
        <f aca="false">'Profiles 8760'!G5330</f>
        <v>0.367842</v>
      </c>
      <c r="F5341" s="0" t="n">
        <f aca="false">D5341*Assumptions!$C$11*$B$7+E5341*Assumptions!$C$12*$B$8</f>
        <v>15.0447378</v>
      </c>
      <c r="G5341" s="0" t="n">
        <f aca="false">C5341*Assumptions!$C$15</f>
        <v>0</v>
      </c>
      <c r="H5341" s="0" t="n">
        <f aca="false">MIN(F5341,G5341)</f>
        <v>0</v>
      </c>
      <c r="I5341" s="0" t="n">
        <f aca="false">IF(C5341=1,MIN(G5341-H5341,Assumptions!$C$13,P5340),0)</f>
        <v>0</v>
      </c>
      <c r="J5341" s="0" t="n">
        <f aca="false">H5341+I5341</f>
        <v>0</v>
      </c>
      <c r="K5341" s="0" t="n">
        <f aca="false">MIN(IF(C5341=1,F5341-H5341,F5341),Assumptions!$C$13,MAX(0,($B$5-P5340)/$B$6))</f>
        <v>15.0447378</v>
      </c>
      <c r="L5341" s="0" t="n">
        <f aca="false">IF(C5341=1,0,MIN(F5341-K5341,Assumptions!$C$15,MAX(0,$B$10-O5340-M5341)))</f>
        <v>0</v>
      </c>
      <c r="M5341" s="0" t="n">
        <f aca="false">'Profiles 8760'!H5330</f>
        <v>114400</v>
      </c>
      <c r="N5341" s="0" t="n">
        <f aca="false">J5341+L5341</f>
        <v>0</v>
      </c>
      <c r="O5341" s="0" t="n">
        <f aca="false">O5340+N5341</f>
        <v>501294.359848473</v>
      </c>
      <c r="P5341" s="0" t="n">
        <f aca="false">MIN($B$5,P5340+K5341*$B$6-I5341)</f>
        <v>199.33020436568</v>
      </c>
      <c r="Q5341" s="0" t="n">
        <f aca="false">MAX(0,F5341-H5341-K5341-L5341)</f>
        <v>0</v>
      </c>
    </row>
    <row r="5342" customFormat="false" ht="15" hidden="false" customHeight="false" outlineLevel="0" collapsed="false">
      <c r="A5342" s="0" t="n">
        <f aca="false">'Profiles 8760'!A5331</f>
        <v>5329</v>
      </c>
      <c r="B5342" s="0" t="n">
        <f aca="false">'Profiles 8760'!B5331</f>
        <v>8</v>
      </c>
      <c r="C5342" s="0" t="n">
        <f aca="false">'Profiles 8760'!E5331</f>
        <v>0</v>
      </c>
      <c r="D5342" s="0" t="n">
        <f aca="false">'Profiles 8760'!F5331</f>
        <v>0</v>
      </c>
      <c r="E5342" s="0" t="n">
        <f aca="false">'Profiles 8760'!G5331</f>
        <v>0.59802</v>
      </c>
      <c r="F5342" s="0" t="n">
        <f aca="false">D5342*Assumptions!$C$11*$B$7+E5342*Assumptions!$C$12*$B$8</f>
        <v>24.459018</v>
      </c>
      <c r="G5342" s="0" t="n">
        <f aca="false">C5342*Assumptions!$C$15</f>
        <v>0</v>
      </c>
      <c r="H5342" s="0" t="n">
        <f aca="false">MIN(F5342,G5342)</f>
        <v>0</v>
      </c>
      <c r="I5342" s="0" t="n">
        <f aca="false">IF(C5342=1,MIN(G5342-H5342,Assumptions!$C$13,P5341),0)</f>
        <v>0</v>
      </c>
      <c r="J5342" s="0" t="n">
        <f aca="false">H5342+I5342</f>
        <v>0</v>
      </c>
      <c r="K5342" s="0" t="n">
        <f aca="false">MIN(IF(C5342=1,F5342-H5342,F5342),Assumptions!$C$13,MAX(0,($B$5-P5341)/$B$6))</f>
        <v>24.459018</v>
      </c>
      <c r="L5342" s="0" t="n">
        <f aca="false">IF(C5342=1,0,MIN(F5342-K5342,Assumptions!$C$15,MAX(0,$B$10-O5341-M5342)))</f>
        <v>0</v>
      </c>
      <c r="M5342" s="0" t="n">
        <f aca="false">'Profiles 8760'!H5331</f>
        <v>114400</v>
      </c>
      <c r="N5342" s="0" t="n">
        <f aca="false">J5342+L5342</f>
        <v>0</v>
      </c>
      <c r="O5342" s="0" t="n">
        <f aca="false">O5341+N5342</f>
        <v>501294.359848473</v>
      </c>
      <c r="P5342" s="0" t="n">
        <f aca="false">MIN($B$5,P5341+K5342*$B$6-I5342)</f>
        <v>220.53128116808</v>
      </c>
      <c r="Q5342" s="0" t="n">
        <f aca="false">MAX(0,F5342-H5342-K5342-L5342)</f>
        <v>0</v>
      </c>
    </row>
    <row r="5343" customFormat="false" ht="15" hidden="false" customHeight="false" outlineLevel="0" collapsed="false">
      <c r="A5343" s="0" t="n">
        <f aca="false">'Profiles 8760'!A5332</f>
        <v>5330</v>
      </c>
      <c r="B5343" s="0" t="n">
        <f aca="false">'Profiles 8760'!B5332</f>
        <v>8</v>
      </c>
      <c r="C5343" s="0" t="n">
        <f aca="false">'Profiles 8760'!E5332</f>
        <v>0</v>
      </c>
      <c r="D5343" s="0" t="n">
        <f aca="false">'Profiles 8760'!F5332</f>
        <v>0</v>
      </c>
      <c r="E5343" s="0" t="n">
        <f aca="false">'Profiles 8760'!G5332</f>
        <v>0.476071</v>
      </c>
      <c r="F5343" s="0" t="n">
        <f aca="false">D5343*Assumptions!$C$11*$B$7+E5343*Assumptions!$C$12*$B$8</f>
        <v>19.4713039</v>
      </c>
      <c r="G5343" s="0" t="n">
        <f aca="false">C5343*Assumptions!$C$15</f>
        <v>0</v>
      </c>
      <c r="H5343" s="0" t="n">
        <f aca="false">MIN(F5343,G5343)</f>
        <v>0</v>
      </c>
      <c r="I5343" s="0" t="n">
        <f aca="false">IF(C5343=1,MIN(G5343-H5343,Assumptions!$C$13,P5342),0)</f>
        <v>0</v>
      </c>
      <c r="J5343" s="0" t="n">
        <f aca="false">H5343+I5343</f>
        <v>0</v>
      </c>
      <c r="K5343" s="0" t="n">
        <f aca="false">MIN(IF(C5343=1,F5343-H5343,F5343),Assumptions!$C$13,MAX(0,($B$5-P5342)/$B$6))</f>
        <v>19.4713039</v>
      </c>
      <c r="L5343" s="0" t="n">
        <f aca="false">IF(C5343=1,0,MIN(F5343-K5343,Assumptions!$C$15,MAX(0,$B$10-O5342-M5343)))</f>
        <v>0</v>
      </c>
      <c r="M5343" s="0" t="n">
        <f aca="false">'Profiles 8760'!H5332</f>
        <v>114400</v>
      </c>
      <c r="N5343" s="0" t="n">
        <f aca="false">J5343+L5343</f>
        <v>0</v>
      </c>
      <c r="O5343" s="0" t="n">
        <f aca="false">O5342+N5343</f>
        <v>501294.359848473</v>
      </c>
      <c r="P5343" s="0" t="n">
        <f aca="false">MIN($B$5,P5342+K5343*$B$6-I5343)</f>
        <v>237.4090073886</v>
      </c>
      <c r="Q5343" s="0" t="n">
        <f aca="false">MAX(0,F5343-H5343-K5343-L5343)</f>
        <v>0</v>
      </c>
    </row>
    <row r="5344" customFormat="false" ht="15" hidden="false" customHeight="false" outlineLevel="0" collapsed="false">
      <c r="A5344" s="0" t="n">
        <f aca="false">'Profiles 8760'!A5333</f>
        <v>5331</v>
      </c>
      <c r="B5344" s="0" t="n">
        <f aca="false">'Profiles 8760'!B5333</f>
        <v>8</v>
      </c>
      <c r="C5344" s="0" t="n">
        <f aca="false">'Profiles 8760'!E5333</f>
        <v>0</v>
      </c>
      <c r="D5344" s="0" t="n">
        <f aca="false">'Profiles 8760'!F5333</f>
        <v>0</v>
      </c>
      <c r="E5344" s="0" t="n">
        <f aca="false">'Profiles 8760'!G5333</f>
        <v>0.429957</v>
      </c>
      <c r="F5344" s="0" t="n">
        <f aca="false">D5344*Assumptions!$C$11*$B$7+E5344*Assumptions!$C$12*$B$8</f>
        <v>17.5852413</v>
      </c>
      <c r="G5344" s="0" t="n">
        <f aca="false">C5344*Assumptions!$C$15</f>
        <v>0</v>
      </c>
      <c r="H5344" s="0" t="n">
        <f aca="false">MIN(F5344,G5344)</f>
        <v>0</v>
      </c>
      <c r="I5344" s="0" t="n">
        <f aca="false">IF(C5344=1,MIN(G5344-H5344,Assumptions!$C$13,P5343),0)</f>
        <v>0</v>
      </c>
      <c r="J5344" s="0" t="n">
        <f aca="false">H5344+I5344</f>
        <v>0</v>
      </c>
      <c r="K5344" s="0" t="n">
        <f aca="false">MIN(IF(C5344=1,F5344-H5344,F5344),Assumptions!$C$13,MAX(0,($B$5-P5343)/$B$6))</f>
        <v>17.5852413</v>
      </c>
      <c r="L5344" s="0" t="n">
        <f aca="false">IF(C5344=1,0,MIN(F5344-K5344,Assumptions!$C$15,MAX(0,$B$10-O5343-M5344)))</f>
        <v>0</v>
      </c>
      <c r="M5344" s="0" t="n">
        <f aca="false">'Profiles 8760'!H5333</f>
        <v>114400</v>
      </c>
      <c r="N5344" s="0" t="n">
        <f aca="false">J5344+L5344</f>
        <v>0</v>
      </c>
      <c r="O5344" s="0" t="n">
        <f aca="false">O5343+N5344</f>
        <v>501294.359848473</v>
      </c>
      <c r="P5344" s="0" t="n">
        <f aca="false">MIN($B$5,P5343+K5344*$B$6-I5344)</f>
        <v>252.65189454744</v>
      </c>
      <c r="Q5344" s="0" t="n">
        <f aca="false">MAX(0,F5344-H5344-K5344-L5344)</f>
        <v>0</v>
      </c>
    </row>
    <row r="5345" customFormat="false" ht="15" hidden="false" customHeight="false" outlineLevel="0" collapsed="false">
      <c r="A5345" s="0" t="n">
        <f aca="false">'Profiles 8760'!A5334</f>
        <v>5332</v>
      </c>
      <c r="B5345" s="0" t="n">
        <f aca="false">'Profiles 8760'!B5334</f>
        <v>8</v>
      </c>
      <c r="C5345" s="0" t="n">
        <f aca="false">'Profiles 8760'!E5334</f>
        <v>0</v>
      </c>
      <c r="D5345" s="0" t="n">
        <f aca="false">'Profiles 8760'!F5334</f>
        <v>0</v>
      </c>
      <c r="E5345" s="0" t="n">
        <f aca="false">'Profiles 8760'!G5334</f>
        <v>0.28661</v>
      </c>
      <c r="F5345" s="0" t="n">
        <f aca="false">D5345*Assumptions!$C$11*$B$7+E5345*Assumptions!$C$12*$B$8</f>
        <v>11.722349</v>
      </c>
      <c r="G5345" s="0" t="n">
        <f aca="false">C5345*Assumptions!$C$15</f>
        <v>0</v>
      </c>
      <c r="H5345" s="0" t="n">
        <f aca="false">MIN(F5345,G5345)</f>
        <v>0</v>
      </c>
      <c r="I5345" s="0" t="n">
        <f aca="false">IF(C5345=1,MIN(G5345-H5345,Assumptions!$C$13,P5344),0)</f>
        <v>0</v>
      </c>
      <c r="J5345" s="0" t="n">
        <f aca="false">H5345+I5345</f>
        <v>0</v>
      </c>
      <c r="K5345" s="0" t="n">
        <f aca="false">MIN(IF(C5345=1,F5345-H5345,F5345),Assumptions!$C$13,MAX(0,($B$5-P5344)/$B$6))</f>
        <v>11.722349</v>
      </c>
      <c r="L5345" s="0" t="n">
        <f aca="false">IF(C5345=1,0,MIN(F5345-K5345,Assumptions!$C$15,MAX(0,$B$10-O5344-M5345)))</f>
        <v>0</v>
      </c>
      <c r="M5345" s="0" t="n">
        <f aca="false">'Profiles 8760'!H5334</f>
        <v>114400</v>
      </c>
      <c r="N5345" s="0" t="n">
        <f aca="false">J5345+L5345</f>
        <v>0</v>
      </c>
      <c r="O5345" s="0" t="n">
        <f aca="false">O5344+N5345</f>
        <v>501294.359848473</v>
      </c>
      <c r="P5345" s="0" t="n">
        <f aca="false">MIN($B$5,P5344+K5345*$B$6-I5345)</f>
        <v>262.81282666064</v>
      </c>
      <c r="Q5345" s="0" t="n">
        <f aca="false">MAX(0,F5345-H5345-K5345-L5345)</f>
        <v>0</v>
      </c>
    </row>
    <row r="5346" customFormat="false" ht="15" hidden="false" customHeight="false" outlineLevel="0" collapsed="false">
      <c r="A5346" s="0" t="n">
        <f aca="false">'Profiles 8760'!A5335</f>
        <v>5333</v>
      </c>
      <c r="B5346" s="0" t="n">
        <f aca="false">'Profiles 8760'!B5335</f>
        <v>8</v>
      </c>
      <c r="C5346" s="0" t="n">
        <f aca="false">'Profiles 8760'!E5335</f>
        <v>0</v>
      </c>
      <c r="D5346" s="0" t="n">
        <f aca="false">'Profiles 8760'!F5335</f>
        <v>0</v>
      </c>
      <c r="E5346" s="0" t="n">
        <f aca="false">'Profiles 8760'!G5335</f>
        <v>0.326684</v>
      </c>
      <c r="F5346" s="0" t="n">
        <f aca="false">D5346*Assumptions!$C$11*$B$7+E5346*Assumptions!$C$12*$B$8</f>
        <v>13.3613756</v>
      </c>
      <c r="G5346" s="0" t="n">
        <f aca="false">C5346*Assumptions!$C$15</f>
        <v>0</v>
      </c>
      <c r="H5346" s="0" t="n">
        <f aca="false">MIN(F5346,G5346)</f>
        <v>0</v>
      </c>
      <c r="I5346" s="0" t="n">
        <f aca="false">IF(C5346=1,MIN(G5346-H5346,Assumptions!$C$13,P5345),0)</f>
        <v>0</v>
      </c>
      <c r="J5346" s="0" t="n">
        <f aca="false">H5346+I5346</f>
        <v>0</v>
      </c>
      <c r="K5346" s="0" t="n">
        <f aca="false">MIN(IF(C5346=1,F5346-H5346,F5346),Assumptions!$C$13,MAX(0,($B$5-P5345)/$B$6))</f>
        <v>13.3613756</v>
      </c>
      <c r="L5346" s="0" t="n">
        <f aca="false">IF(C5346=1,0,MIN(F5346-K5346,Assumptions!$C$15,MAX(0,$B$10-O5345-M5346)))</f>
        <v>0</v>
      </c>
      <c r="M5346" s="0" t="n">
        <f aca="false">'Profiles 8760'!H5335</f>
        <v>114400</v>
      </c>
      <c r="N5346" s="0" t="n">
        <f aca="false">J5346+L5346</f>
        <v>0</v>
      </c>
      <c r="O5346" s="0" t="n">
        <f aca="false">O5345+N5346</f>
        <v>501294.359848473</v>
      </c>
      <c r="P5346" s="0" t="n">
        <f aca="false">MIN($B$5,P5345+K5346*$B$6-I5346)</f>
        <v>274.39446703072</v>
      </c>
      <c r="Q5346" s="0" t="n">
        <f aca="false">MAX(0,F5346-H5346-K5346-L5346)</f>
        <v>0</v>
      </c>
    </row>
    <row r="5347" customFormat="false" ht="15" hidden="false" customHeight="false" outlineLevel="0" collapsed="false">
      <c r="A5347" s="0" t="n">
        <f aca="false">'Profiles 8760'!A5336</f>
        <v>5334</v>
      </c>
      <c r="B5347" s="0" t="n">
        <f aca="false">'Profiles 8760'!B5336</f>
        <v>8</v>
      </c>
      <c r="C5347" s="0" t="n">
        <f aca="false">'Profiles 8760'!E5336</f>
        <v>0</v>
      </c>
      <c r="D5347" s="0" t="n">
        <f aca="false">'Profiles 8760'!F5336</f>
        <v>0</v>
      </c>
      <c r="E5347" s="0" t="n">
        <f aca="false">'Profiles 8760'!G5336</f>
        <v>0.319604</v>
      </c>
      <c r="F5347" s="0" t="n">
        <f aca="false">D5347*Assumptions!$C$11*$B$7+E5347*Assumptions!$C$12*$B$8</f>
        <v>13.0718036</v>
      </c>
      <c r="G5347" s="0" t="n">
        <f aca="false">C5347*Assumptions!$C$15</f>
        <v>0</v>
      </c>
      <c r="H5347" s="0" t="n">
        <f aca="false">MIN(F5347,G5347)</f>
        <v>0</v>
      </c>
      <c r="I5347" s="0" t="n">
        <f aca="false">IF(C5347=1,MIN(G5347-H5347,Assumptions!$C$13,P5346),0)</f>
        <v>0</v>
      </c>
      <c r="J5347" s="0" t="n">
        <f aca="false">H5347+I5347</f>
        <v>0</v>
      </c>
      <c r="K5347" s="0" t="n">
        <f aca="false">MIN(IF(C5347=1,F5347-H5347,F5347),Assumptions!$C$13,MAX(0,($B$5-P5346)/$B$6))</f>
        <v>13.0718036</v>
      </c>
      <c r="L5347" s="0" t="n">
        <f aca="false">IF(C5347=1,0,MIN(F5347-K5347,Assumptions!$C$15,MAX(0,$B$10-O5346-M5347)))</f>
        <v>0</v>
      </c>
      <c r="M5347" s="0" t="n">
        <f aca="false">'Profiles 8760'!H5336</f>
        <v>114400</v>
      </c>
      <c r="N5347" s="0" t="n">
        <f aca="false">J5347+L5347</f>
        <v>0</v>
      </c>
      <c r="O5347" s="0" t="n">
        <f aca="false">O5346+N5347</f>
        <v>501294.359848473</v>
      </c>
      <c r="P5347" s="0" t="n">
        <f aca="false">MIN($B$5,P5346+K5347*$B$6-I5347)</f>
        <v>285.7251063912</v>
      </c>
      <c r="Q5347" s="0" t="n">
        <f aca="false">MAX(0,F5347-H5347-K5347-L5347)</f>
        <v>0</v>
      </c>
    </row>
    <row r="5348" customFormat="false" ht="15" hidden="false" customHeight="false" outlineLevel="0" collapsed="false">
      <c r="A5348" s="0" t="n">
        <f aca="false">'Profiles 8760'!A5337</f>
        <v>5335</v>
      </c>
      <c r="B5348" s="0" t="n">
        <f aca="false">'Profiles 8760'!B5337</f>
        <v>8</v>
      </c>
      <c r="C5348" s="0" t="n">
        <f aca="false">'Profiles 8760'!E5337</f>
        <v>0</v>
      </c>
      <c r="D5348" s="0" t="n">
        <f aca="false">'Profiles 8760'!F5337</f>
        <v>0.047378</v>
      </c>
      <c r="E5348" s="0" t="n">
        <f aca="false">'Profiles 8760'!G5337</f>
        <v>0.294179</v>
      </c>
      <c r="F5348" s="0" t="n">
        <f aca="false">D5348*Assumptions!$C$11*$B$7+E5348*Assumptions!$C$12*$B$8</f>
        <v>25.7146875</v>
      </c>
      <c r="G5348" s="0" t="n">
        <f aca="false">C5348*Assumptions!$C$15</f>
        <v>0</v>
      </c>
      <c r="H5348" s="0" t="n">
        <f aca="false">MIN(F5348,G5348)</f>
        <v>0</v>
      </c>
      <c r="I5348" s="0" t="n">
        <f aca="false">IF(C5348=1,MIN(G5348-H5348,Assumptions!$C$13,P5347),0)</f>
        <v>0</v>
      </c>
      <c r="J5348" s="0" t="n">
        <f aca="false">H5348+I5348</f>
        <v>0</v>
      </c>
      <c r="K5348" s="0" t="n">
        <f aca="false">MIN(IF(C5348=1,F5348-H5348,F5348),Assumptions!$C$13,MAX(0,($B$5-P5347)/$B$6))</f>
        <v>25.7146875</v>
      </c>
      <c r="L5348" s="0" t="n">
        <f aca="false">IF(C5348=1,0,MIN(F5348-K5348,Assumptions!$C$15,MAX(0,$B$10-O5347-M5348)))</f>
        <v>0</v>
      </c>
      <c r="M5348" s="0" t="n">
        <f aca="false">'Profiles 8760'!H5337</f>
        <v>114400</v>
      </c>
      <c r="N5348" s="0" t="n">
        <f aca="false">J5348+L5348</f>
        <v>0</v>
      </c>
      <c r="O5348" s="0" t="n">
        <f aca="false">O5347+N5348</f>
        <v>501294.359848473</v>
      </c>
      <c r="P5348" s="0" t="n">
        <f aca="false">MIN($B$5,P5347+K5348*$B$6-I5348)</f>
        <v>308.0145975162</v>
      </c>
      <c r="Q5348" s="0" t="n">
        <f aca="false">MAX(0,F5348-H5348-K5348-L5348)</f>
        <v>0</v>
      </c>
    </row>
    <row r="5349" customFormat="false" ht="15" hidden="false" customHeight="false" outlineLevel="0" collapsed="false">
      <c r="A5349" s="0" t="n">
        <f aca="false">'Profiles 8760'!A5338</f>
        <v>5336</v>
      </c>
      <c r="B5349" s="0" t="n">
        <f aca="false">'Profiles 8760'!B5338</f>
        <v>8</v>
      </c>
      <c r="C5349" s="0" t="n">
        <f aca="false">'Profiles 8760'!E5338</f>
        <v>1</v>
      </c>
      <c r="D5349" s="0" t="n">
        <f aca="false">'Profiles 8760'!F5338</f>
        <v>0.224142</v>
      </c>
      <c r="E5349" s="0" t="n">
        <f aca="false">'Profiles 8760'!G5338</f>
        <v>0.229464</v>
      </c>
      <c r="F5349" s="0" t="n">
        <f aca="false">D5349*Assumptions!$C$11*$B$7+E5349*Assumptions!$C$12*$B$8</f>
        <v>74.1172872</v>
      </c>
      <c r="G5349" s="0" t="n">
        <f aca="false">C5349*Assumptions!$C$15</f>
        <v>200</v>
      </c>
      <c r="H5349" s="0" t="n">
        <f aca="false">MIN(F5349,G5349)</f>
        <v>74.1172872</v>
      </c>
      <c r="I5349" s="0" t="n">
        <f aca="false">IF(C5349=1,MIN(G5349-H5349,Assumptions!$C$13,P5348),0)</f>
        <v>125.8827128</v>
      </c>
      <c r="J5349" s="0" t="n">
        <f aca="false">H5349+I5349</f>
        <v>200</v>
      </c>
      <c r="K5349" s="0" t="n">
        <f aca="false">MIN(IF(C5349=1,F5349-H5349,F5349),Assumptions!$C$13,MAX(0,($B$5-P5348)/$B$6))</f>
        <v>0</v>
      </c>
      <c r="L5349" s="0" t="n">
        <f aca="false">IF(C5349=1,0,MIN(F5349-K5349,Assumptions!$C$15,MAX(0,$B$10-O5348-M5349)))</f>
        <v>0</v>
      </c>
      <c r="M5349" s="0" t="n">
        <f aca="false">'Profiles 8760'!H5338</f>
        <v>114200</v>
      </c>
      <c r="N5349" s="0" t="n">
        <f aca="false">J5349+L5349</f>
        <v>200</v>
      </c>
      <c r="O5349" s="0" t="n">
        <f aca="false">O5348+N5349</f>
        <v>501494.359848473</v>
      </c>
      <c r="P5349" s="0" t="n">
        <f aca="false">MIN($B$5,P5348+K5349*$B$6-I5349)</f>
        <v>182.1318847162</v>
      </c>
      <c r="Q5349" s="0" t="n">
        <f aca="false">MAX(0,F5349-H5349-K5349-L5349)</f>
        <v>0</v>
      </c>
    </row>
    <row r="5350" customFormat="false" ht="15" hidden="false" customHeight="false" outlineLevel="0" collapsed="false">
      <c r="A5350" s="0" t="n">
        <f aca="false">'Profiles 8760'!A5339</f>
        <v>5337</v>
      </c>
      <c r="B5350" s="0" t="n">
        <f aca="false">'Profiles 8760'!B5339</f>
        <v>8</v>
      </c>
      <c r="C5350" s="0" t="n">
        <f aca="false">'Profiles 8760'!E5339</f>
        <v>1</v>
      </c>
      <c r="D5350" s="0" t="n">
        <f aca="false">'Profiles 8760'!F5339</f>
        <v>0.431596</v>
      </c>
      <c r="E5350" s="0" t="n">
        <f aca="false">'Profiles 8760'!G5339</f>
        <v>0.344693</v>
      </c>
      <c r="F5350" s="0" t="n">
        <f aca="false">D5350*Assumptions!$C$11*$B$7+E5350*Assumptions!$C$12*$B$8</f>
        <v>138.7428685</v>
      </c>
      <c r="G5350" s="0" t="n">
        <f aca="false">C5350*Assumptions!$C$15</f>
        <v>200</v>
      </c>
      <c r="H5350" s="0" t="n">
        <f aca="false">MIN(F5350,G5350)</f>
        <v>138.7428685</v>
      </c>
      <c r="I5350" s="0" t="n">
        <f aca="false">IF(C5350=1,MIN(G5350-H5350,Assumptions!$C$13,P5349),0)</f>
        <v>61.2571315</v>
      </c>
      <c r="J5350" s="0" t="n">
        <f aca="false">H5350+I5350</f>
        <v>200</v>
      </c>
      <c r="K5350" s="0" t="n">
        <f aca="false">MIN(IF(C5350=1,F5350-H5350,F5350),Assumptions!$C$13,MAX(0,($B$5-P5349)/$B$6))</f>
        <v>0</v>
      </c>
      <c r="L5350" s="0" t="n">
        <f aca="false">IF(C5350=1,0,MIN(F5350-K5350,Assumptions!$C$15,MAX(0,$B$10-O5349-M5350)))</f>
        <v>0</v>
      </c>
      <c r="M5350" s="0" t="n">
        <f aca="false">'Profiles 8760'!H5339</f>
        <v>114000</v>
      </c>
      <c r="N5350" s="0" t="n">
        <f aca="false">J5350+L5350</f>
        <v>200</v>
      </c>
      <c r="O5350" s="0" t="n">
        <f aca="false">O5349+N5350</f>
        <v>501694.359848473</v>
      </c>
      <c r="P5350" s="0" t="n">
        <f aca="false">MIN($B$5,P5349+K5350*$B$6-I5350)</f>
        <v>120.8747532162</v>
      </c>
      <c r="Q5350" s="0" t="n">
        <f aca="false">MAX(0,F5350-H5350-K5350-L5350)</f>
        <v>0</v>
      </c>
    </row>
    <row r="5351" customFormat="false" ht="15" hidden="false" customHeight="false" outlineLevel="0" collapsed="false">
      <c r="A5351" s="0" t="n">
        <f aca="false">'Profiles 8760'!A5340</f>
        <v>5338</v>
      </c>
      <c r="B5351" s="0" t="n">
        <f aca="false">'Profiles 8760'!B5340</f>
        <v>8</v>
      </c>
      <c r="C5351" s="0" t="n">
        <f aca="false">'Profiles 8760'!E5340</f>
        <v>0</v>
      </c>
      <c r="D5351" s="0" t="n">
        <f aca="false">'Profiles 8760'!F5340</f>
        <v>0.631376</v>
      </c>
      <c r="E5351" s="0" t="n">
        <f aca="false">'Profiles 8760'!G5340</f>
        <v>0.342878</v>
      </c>
      <c r="F5351" s="0" t="n">
        <f aca="false">D5351*Assumptions!$C$11*$B$7+E5351*Assumptions!$C$12*$B$8</f>
        <v>196.365099</v>
      </c>
      <c r="G5351" s="0" t="n">
        <f aca="false">C5351*Assumptions!$C$15</f>
        <v>0</v>
      </c>
      <c r="H5351" s="0" t="n">
        <f aca="false">MIN(F5351,G5351)</f>
        <v>0</v>
      </c>
      <c r="I5351" s="0" t="n">
        <f aca="false">IF(C5351=1,MIN(G5351-H5351,Assumptions!$C$13,P5350),0)</f>
        <v>0</v>
      </c>
      <c r="J5351" s="0" t="n">
        <f aca="false">H5351+I5351</f>
        <v>0</v>
      </c>
      <c r="K5351" s="0" t="n">
        <f aca="false">MIN(IF(C5351=1,F5351-H5351,F5351),Assumptions!$C$13,MAX(0,($B$5-P5350)/$B$6))</f>
        <v>180</v>
      </c>
      <c r="L5351" s="0" t="n">
        <f aca="false">IF(C5351=1,0,MIN(F5351-K5351,Assumptions!$C$15,MAX(0,$B$10-O5350-M5351)))</f>
        <v>16.365099</v>
      </c>
      <c r="M5351" s="0" t="n">
        <f aca="false">'Profiles 8760'!H5340</f>
        <v>114000</v>
      </c>
      <c r="N5351" s="0" t="n">
        <f aca="false">J5351+L5351</f>
        <v>16.365099</v>
      </c>
      <c r="O5351" s="0" t="n">
        <f aca="false">O5350+N5351</f>
        <v>501710.724947473</v>
      </c>
      <c r="P5351" s="0" t="n">
        <f aca="false">MIN($B$5,P5350+K5351*$B$6-I5351)</f>
        <v>276.8987532162</v>
      </c>
      <c r="Q5351" s="0" t="n">
        <f aca="false">MAX(0,F5351-H5351-K5351-L5351)</f>
        <v>0</v>
      </c>
    </row>
    <row r="5352" customFormat="false" ht="15" hidden="false" customHeight="false" outlineLevel="0" collapsed="false">
      <c r="A5352" s="0" t="n">
        <f aca="false">'Profiles 8760'!A5341</f>
        <v>5339</v>
      </c>
      <c r="B5352" s="0" t="n">
        <f aca="false">'Profiles 8760'!B5341</f>
        <v>8</v>
      </c>
      <c r="C5352" s="0" t="n">
        <f aca="false">'Profiles 8760'!E5341</f>
        <v>0</v>
      </c>
      <c r="D5352" s="0" t="n">
        <f aca="false">'Profiles 8760'!F5341</f>
        <v>0.795379</v>
      </c>
      <c r="E5352" s="0" t="n">
        <f aca="false">'Profiles 8760'!G5341</f>
        <v>0.383238</v>
      </c>
      <c r="F5352" s="0" t="n">
        <f aca="false">D5352*Assumptions!$C$11*$B$7+E5352*Assumptions!$C$12*$B$8</f>
        <v>245.3798894</v>
      </c>
      <c r="G5352" s="0" t="n">
        <f aca="false">C5352*Assumptions!$C$15</f>
        <v>0</v>
      </c>
      <c r="H5352" s="0" t="n">
        <f aca="false">MIN(F5352,G5352)</f>
        <v>0</v>
      </c>
      <c r="I5352" s="0" t="n">
        <f aca="false">IF(C5352=1,MIN(G5352-H5352,Assumptions!$C$13,P5351),0)</f>
        <v>0</v>
      </c>
      <c r="J5352" s="0" t="n">
        <f aca="false">H5352+I5352</f>
        <v>0</v>
      </c>
      <c r="K5352" s="0" t="n">
        <f aca="false">MIN(IF(C5352=1,F5352-H5352,F5352),Assumptions!$C$13,MAX(0,($B$5-P5351)/$B$6))</f>
        <v>180</v>
      </c>
      <c r="L5352" s="0" t="n">
        <f aca="false">IF(C5352=1,0,MIN(F5352-K5352,Assumptions!$C$15,MAX(0,$B$10-O5351-M5352)))</f>
        <v>65.3798894</v>
      </c>
      <c r="M5352" s="0" t="n">
        <f aca="false">'Profiles 8760'!H5341</f>
        <v>114000</v>
      </c>
      <c r="N5352" s="0" t="n">
        <f aca="false">J5352+L5352</f>
        <v>65.3798894</v>
      </c>
      <c r="O5352" s="0" t="n">
        <f aca="false">O5351+N5352</f>
        <v>501776.104836873</v>
      </c>
      <c r="P5352" s="0" t="n">
        <f aca="false">MIN($B$5,P5351+K5352*$B$6-I5352)</f>
        <v>432.9227532162</v>
      </c>
      <c r="Q5352" s="0" t="n">
        <f aca="false">MAX(0,F5352-H5352-K5352-L5352)</f>
        <v>0</v>
      </c>
    </row>
    <row r="5353" customFormat="false" ht="15" hidden="false" customHeight="false" outlineLevel="0" collapsed="false">
      <c r="A5353" s="0" t="n">
        <f aca="false">'Profiles 8760'!A5342</f>
        <v>5340</v>
      </c>
      <c r="B5353" s="0" t="n">
        <f aca="false">'Profiles 8760'!B5342</f>
        <v>8</v>
      </c>
      <c r="C5353" s="0" t="n">
        <f aca="false">'Profiles 8760'!E5342</f>
        <v>0</v>
      </c>
      <c r="D5353" s="0" t="n">
        <f aca="false">'Profiles 8760'!F5342</f>
        <v>0.902601</v>
      </c>
      <c r="E5353" s="0" t="n">
        <f aca="false">'Profiles 8760'!G5342</f>
        <v>0.611429</v>
      </c>
      <c r="F5353" s="0" t="n">
        <f aca="false">D5353*Assumptions!$C$11*$B$7+E5353*Assumptions!$C$12*$B$8</f>
        <v>285.6786149</v>
      </c>
      <c r="G5353" s="0" t="n">
        <f aca="false">C5353*Assumptions!$C$15</f>
        <v>0</v>
      </c>
      <c r="H5353" s="0" t="n">
        <f aca="false">MIN(F5353,G5353)</f>
        <v>0</v>
      </c>
      <c r="I5353" s="0" t="n">
        <f aca="false">IF(C5353=1,MIN(G5353-H5353,Assumptions!$C$13,P5352),0)</f>
        <v>0</v>
      </c>
      <c r="J5353" s="0" t="n">
        <f aca="false">H5353+I5353</f>
        <v>0</v>
      </c>
      <c r="K5353" s="0" t="n">
        <f aca="false">MIN(IF(C5353=1,F5353-H5353,F5353),Assumptions!$C$13,MAX(0,($B$5-P5352)/$B$6))</f>
        <v>89.8560761234425</v>
      </c>
      <c r="L5353" s="0" t="n">
        <f aca="false">IF(C5353=1,0,MIN(F5353-K5353,Assumptions!$C$15,MAX(0,$B$10-O5352-M5353)))</f>
        <v>195.822538776558</v>
      </c>
      <c r="M5353" s="0" t="n">
        <f aca="false">'Profiles 8760'!H5342</f>
        <v>114000</v>
      </c>
      <c r="N5353" s="0" t="n">
        <f aca="false">J5353+L5353</f>
        <v>195.822538776558</v>
      </c>
      <c r="O5353" s="0" t="n">
        <f aca="false">O5352+N5353</f>
        <v>501971.927375649</v>
      </c>
      <c r="P5353" s="0" t="n">
        <f aca="false">MIN($B$5,P5352+K5353*$B$6-I5353)</f>
        <v>510.81</v>
      </c>
      <c r="Q5353" s="0" t="n">
        <f aca="false">MAX(0,F5353-H5353-K5353-L5353)</f>
        <v>0</v>
      </c>
    </row>
    <row r="5354" customFormat="false" ht="15" hidden="false" customHeight="false" outlineLevel="0" collapsed="false">
      <c r="A5354" s="0" t="n">
        <f aca="false">'Profiles 8760'!A5343</f>
        <v>5341</v>
      </c>
      <c r="B5354" s="0" t="n">
        <f aca="false">'Profiles 8760'!B5343</f>
        <v>8</v>
      </c>
      <c r="C5354" s="0" t="n">
        <f aca="false">'Profiles 8760'!E5343</f>
        <v>0</v>
      </c>
      <c r="D5354" s="0" t="n">
        <f aca="false">'Profiles 8760'!F5343</f>
        <v>0.939846</v>
      </c>
      <c r="E5354" s="0" t="n">
        <f aca="false">'Profiles 8760'!G5343</f>
        <v>0.826695</v>
      </c>
      <c r="F5354" s="0" t="n">
        <f aca="false">D5354*Assumptions!$C$11*$B$7+E5354*Assumptions!$C$12*$B$8</f>
        <v>305.2393503</v>
      </c>
      <c r="G5354" s="0" t="n">
        <f aca="false">C5354*Assumptions!$C$15</f>
        <v>0</v>
      </c>
      <c r="H5354" s="0" t="n">
        <f aca="false">MIN(F5354,G5354)</f>
        <v>0</v>
      </c>
      <c r="I5354" s="0" t="n">
        <f aca="false">IF(C5354=1,MIN(G5354-H5354,Assumptions!$C$13,P5353),0)</f>
        <v>0</v>
      </c>
      <c r="J5354" s="0" t="n">
        <f aca="false">H5354+I5354</f>
        <v>0</v>
      </c>
      <c r="K5354" s="0" t="n">
        <f aca="false">MIN(IF(C5354=1,F5354-H5354,F5354),Assumptions!$C$13,MAX(0,($B$5-P5353)/$B$6))</f>
        <v>0</v>
      </c>
      <c r="L5354" s="0" t="n">
        <f aca="false">IF(C5354=1,0,MIN(F5354-K5354,Assumptions!$C$15,MAX(0,$B$10-O5353-M5354)))</f>
        <v>200</v>
      </c>
      <c r="M5354" s="0" t="n">
        <f aca="false">'Profiles 8760'!H5343</f>
        <v>114000</v>
      </c>
      <c r="N5354" s="0" t="n">
        <f aca="false">J5354+L5354</f>
        <v>200</v>
      </c>
      <c r="O5354" s="0" t="n">
        <f aca="false">O5353+N5354</f>
        <v>502171.927375649</v>
      </c>
      <c r="P5354" s="0" t="n">
        <f aca="false">MIN($B$5,P5353+K5354*$B$6-I5354)</f>
        <v>510.81</v>
      </c>
      <c r="Q5354" s="0" t="n">
        <f aca="false">MAX(0,F5354-H5354-K5354-L5354)</f>
        <v>105.2393503</v>
      </c>
    </row>
    <row r="5355" customFormat="false" ht="15" hidden="false" customHeight="false" outlineLevel="0" collapsed="false">
      <c r="A5355" s="0" t="n">
        <f aca="false">'Profiles 8760'!A5344</f>
        <v>5342</v>
      </c>
      <c r="B5355" s="0" t="n">
        <f aca="false">'Profiles 8760'!B5344</f>
        <v>8</v>
      </c>
      <c r="C5355" s="0" t="n">
        <f aca="false">'Profiles 8760'!E5344</f>
        <v>0</v>
      </c>
      <c r="D5355" s="0" t="n">
        <f aca="false">'Profiles 8760'!F5344</f>
        <v>0.902601</v>
      </c>
      <c r="E5355" s="0" t="n">
        <f aca="false">'Profiles 8760'!G5344</f>
        <v>1</v>
      </c>
      <c r="F5355" s="0" t="n">
        <f aca="false">D5355*Assumptions!$C$11*$B$7+E5355*Assumptions!$C$12*$B$8</f>
        <v>301.5711688</v>
      </c>
      <c r="G5355" s="0" t="n">
        <f aca="false">C5355*Assumptions!$C$15</f>
        <v>0</v>
      </c>
      <c r="H5355" s="0" t="n">
        <f aca="false">MIN(F5355,G5355)</f>
        <v>0</v>
      </c>
      <c r="I5355" s="0" t="n">
        <f aca="false">IF(C5355=1,MIN(G5355-H5355,Assumptions!$C$13,P5354),0)</f>
        <v>0</v>
      </c>
      <c r="J5355" s="0" t="n">
        <f aca="false">H5355+I5355</f>
        <v>0</v>
      </c>
      <c r="K5355" s="0" t="n">
        <f aca="false">MIN(IF(C5355=1,F5355-H5355,F5355),Assumptions!$C$13,MAX(0,($B$5-P5354)/$B$6))</f>
        <v>0</v>
      </c>
      <c r="L5355" s="0" t="n">
        <f aca="false">IF(C5355=1,0,MIN(F5355-K5355,Assumptions!$C$15,MAX(0,$B$10-O5354-M5355)))</f>
        <v>200</v>
      </c>
      <c r="M5355" s="0" t="n">
        <f aca="false">'Profiles 8760'!H5344</f>
        <v>114000</v>
      </c>
      <c r="N5355" s="0" t="n">
        <f aca="false">J5355+L5355</f>
        <v>200</v>
      </c>
      <c r="O5355" s="0" t="n">
        <f aca="false">O5354+N5355</f>
        <v>502371.927375649</v>
      </c>
      <c r="P5355" s="0" t="n">
        <f aca="false">MIN($B$5,P5354+K5355*$B$6-I5355)</f>
        <v>510.81</v>
      </c>
      <c r="Q5355" s="0" t="n">
        <f aca="false">MAX(0,F5355-H5355-K5355-L5355)</f>
        <v>101.5711688</v>
      </c>
    </row>
    <row r="5356" customFormat="false" ht="15" hidden="false" customHeight="false" outlineLevel="0" collapsed="false">
      <c r="A5356" s="0" t="n">
        <f aca="false">'Profiles 8760'!A5345</f>
        <v>5343</v>
      </c>
      <c r="B5356" s="0" t="n">
        <f aca="false">'Profiles 8760'!B5345</f>
        <v>8</v>
      </c>
      <c r="C5356" s="0" t="n">
        <f aca="false">'Profiles 8760'!E5345</f>
        <v>0</v>
      </c>
      <c r="D5356" s="0" t="n">
        <f aca="false">'Profiles 8760'!F5345</f>
        <v>0.795379</v>
      </c>
      <c r="E5356" s="0" t="n">
        <f aca="false">'Profiles 8760'!G5345</f>
        <v>0.666239</v>
      </c>
      <c r="F5356" s="0" t="n">
        <f aca="false">D5356*Assumptions!$C$11*$B$7+E5356*Assumptions!$C$12*$B$8</f>
        <v>256.9546303</v>
      </c>
      <c r="G5356" s="0" t="n">
        <f aca="false">C5356*Assumptions!$C$15</f>
        <v>0</v>
      </c>
      <c r="H5356" s="0" t="n">
        <f aca="false">MIN(F5356,G5356)</f>
        <v>0</v>
      </c>
      <c r="I5356" s="0" t="n">
        <f aca="false">IF(C5356=1,MIN(G5356-H5356,Assumptions!$C$13,P5355),0)</f>
        <v>0</v>
      </c>
      <c r="J5356" s="0" t="n">
        <f aca="false">H5356+I5356</f>
        <v>0</v>
      </c>
      <c r="K5356" s="0" t="n">
        <f aca="false">MIN(IF(C5356=1,F5356-H5356,F5356),Assumptions!$C$13,MAX(0,($B$5-P5355)/$B$6))</f>
        <v>0</v>
      </c>
      <c r="L5356" s="0" t="n">
        <f aca="false">IF(C5356=1,0,MIN(F5356-K5356,Assumptions!$C$15,MAX(0,$B$10-O5355-M5356)))</f>
        <v>200</v>
      </c>
      <c r="M5356" s="0" t="n">
        <f aca="false">'Profiles 8760'!H5345</f>
        <v>114000</v>
      </c>
      <c r="N5356" s="0" t="n">
        <f aca="false">J5356+L5356</f>
        <v>200</v>
      </c>
      <c r="O5356" s="0" t="n">
        <f aca="false">O5355+N5356</f>
        <v>502571.927375649</v>
      </c>
      <c r="P5356" s="0" t="n">
        <f aca="false">MIN($B$5,P5355+K5356*$B$6-I5356)</f>
        <v>510.81</v>
      </c>
      <c r="Q5356" s="0" t="n">
        <f aca="false">MAX(0,F5356-H5356-K5356-L5356)</f>
        <v>56.9546303</v>
      </c>
    </row>
    <row r="5357" customFormat="false" ht="15" hidden="false" customHeight="false" outlineLevel="0" collapsed="false">
      <c r="A5357" s="0" t="n">
        <f aca="false">'Profiles 8760'!A5346</f>
        <v>5344</v>
      </c>
      <c r="B5357" s="0" t="n">
        <f aca="false">'Profiles 8760'!B5346</f>
        <v>8</v>
      </c>
      <c r="C5357" s="0" t="n">
        <f aca="false">'Profiles 8760'!E5346</f>
        <v>0</v>
      </c>
      <c r="D5357" s="0" t="n">
        <f aca="false">'Profiles 8760'!F5346</f>
        <v>0.631376</v>
      </c>
      <c r="E5357" s="0" t="n">
        <f aca="false">'Profiles 8760'!G5346</f>
        <v>1</v>
      </c>
      <c r="F5357" s="0" t="n">
        <f aca="false">D5357*Assumptions!$C$11*$B$7+E5357*Assumptions!$C$12*$B$8</f>
        <v>223.2413888</v>
      </c>
      <c r="G5357" s="0" t="n">
        <f aca="false">C5357*Assumptions!$C$15</f>
        <v>0</v>
      </c>
      <c r="H5357" s="0" t="n">
        <f aca="false">MIN(F5357,G5357)</f>
        <v>0</v>
      </c>
      <c r="I5357" s="0" t="n">
        <f aca="false">IF(C5357=1,MIN(G5357-H5357,Assumptions!$C$13,P5356),0)</f>
        <v>0</v>
      </c>
      <c r="J5357" s="0" t="n">
        <f aca="false">H5357+I5357</f>
        <v>0</v>
      </c>
      <c r="K5357" s="0" t="n">
        <f aca="false">MIN(IF(C5357=1,F5357-H5357,F5357),Assumptions!$C$13,MAX(0,($B$5-P5356)/$B$6))</f>
        <v>0</v>
      </c>
      <c r="L5357" s="0" t="n">
        <f aca="false">IF(C5357=1,0,MIN(F5357-K5357,Assumptions!$C$15,MAX(0,$B$10-O5356-M5357)))</f>
        <v>200</v>
      </c>
      <c r="M5357" s="0" t="n">
        <f aca="false">'Profiles 8760'!H5346</f>
        <v>114000</v>
      </c>
      <c r="N5357" s="0" t="n">
        <f aca="false">J5357+L5357</f>
        <v>200</v>
      </c>
      <c r="O5357" s="0" t="n">
        <f aca="false">O5356+N5357</f>
        <v>502771.927375649</v>
      </c>
      <c r="P5357" s="0" t="n">
        <f aca="false">MIN($B$5,P5356+K5357*$B$6-I5357)</f>
        <v>510.81</v>
      </c>
      <c r="Q5357" s="0" t="n">
        <f aca="false">MAX(0,F5357-H5357-K5357-L5357)</f>
        <v>23.2413888</v>
      </c>
    </row>
    <row r="5358" customFormat="false" ht="15" hidden="false" customHeight="false" outlineLevel="0" collapsed="false">
      <c r="A5358" s="0" t="n">
        <f aca="false">'Profiles 8760'!A5347</f>
        <v>5345</v>
      </c>
      <c r="B5358" s="0" t="n">
        <f aca="false">'Profiles 8760'!B5347</f>
        <v>8</v>
      </c>
      <c r="C5358" s="0" t="n">
        <f aca="false">'Profiles 8760'!E5347</f>
        <v>0</v>
      </c>
      <c r="D5358" s="0" t="n">
        <f aca="false">'Profiles 8760'!F5347</f>
        <v>0.431596</v>
      </c>
      <c r="E5358" s="0" t="n">
        <f aca="false">'Profiles 8760'!G5347</f>
        <v>1</v>
      </c>
      <c r="F5358" s="0" t="n">
        <f aca="false">D5358*Assumptions!$C$11*$B$7+E5358*Assumptions!$C$12*$B$8</f>
        <v>165.5449248</v>
      </c>
      <c r="G5358" s="0" t="n">
        <f aca="false">C5358*Assumptions!$C$15</f>
        <v>0</v>
      </c>
      <c r="H5358" s="0" t="n">
        <f aca="false">MIN(F5358,G5358)</f>
        <v>0</v>
      </c>
      <c r="I5358" s="0" t="n">
        <f aca="false">IF(C5358=1,MIN(G5358-H5358,Assumptions!$C$13,P5357),0)</f>
        <v>0</v>
      </c>
      <c r="J5358" s="0" t="n">
        <f aca="false">H5358+I5358</f>
        <v>0</v>
      </c>
      <c r="K5358" s="0" t="n">
        <f aca="false">MIN(IF(C5358=1,F5358-H5358,F5358),Assumptions!$C$13,MAX(0,($B$5-P5357)/$B$6))</f>
        <v>0</v>
      </c>
      <c r="L5358" s="0" t="n">
        <f aca="false">IF(C5358=1,0,MIN(F5358-K5358,Assumptions!$C$15,MAX(0,$B$10-O5357-M5358)))</f>
        <v>165.5449248</v>
      </c>
      <c r="M5358" s="0" t="n">
        <f aca="false">'Profiles 8760'!H5347</f>
        <v>114000</v>
      </c>
      <c r="N5358" s="0" t="n">
        <f aca="false">J5358+L5358</f>
        <v>165.5449248</v>
      </c>
      <c r="O5358" s="0" t="n">
        <f aca="false">O5357+N5358</f>
        <v>502937.472300449</v>
      </c>
      <c r="P5358" s="0" t="n">
        <f aca="false">MIN($B$5,P5357+K5358*$B$6-I5358)</f>
        <v>510.81</v>
      </c>
      <c r="Q5358" s="0" t="n">
        <f aca="false">MAX(0,F5358-H5358-K5358-L5358)</f>
        <v>0</v>
      </c>
    </row>
    <row r="5359" customFormat="false" ht="15" hidden="false" customHeight="false" outlineLevel="0" collapsed="false">
      <c r="A5359" s="0" t="n">
        <f aca="false">'Profiles 8760'!A5348</f>
        <v>5346</v>
      </c>
      <c r="B5359" s="0" t="n">
        <f aca="false">'Profiles 8760'!B5348</f>
        <v>8</v>
      </c>
      <c r="C5359" s="0" t="n">
        <f aca="false">'Profiles 8760'!E5348</f>
        <v>0</v>
      </c>
      <c r="D5359" s="0" t="n">
        <f aca="false">'Profiles 8760'!F5348</f>
        <v>0.224142</v>
      </c>
      <c r="E5359" s="0" t="n">
        <f aca="false">'Profiles 8760'!G5348</f>
        <v>1</v>
      </c>
      <c r="F5359" s="0" t="n">
        <f aca="false">D5359*Assumptions!$C$11*$B$7+E5359*Assumptions!$C$12*$B$8</f>
        <v>105.6322096</v>
      </c>
      <c r="G5359" s="0" t="n">
        <f aca="false">C5359*Assumptions!$C$15</f>
        <v>0</v>
      </c>
      <c r="H5359" s="0" t="n">
        <f aca="false">MIN(F5359,G5359)</f>
        <v>0</v>
      </c>
      <c r="I5359" s="0" t="n">
        <f aca="false">IF(C5359=1,MIN(G5359-H5359,Assumptions!$C$13,P5358),0)</f>
        <v>0</v>
      </c>
      <c r="J5359" s="0" t="n">
        <f aca="false">H5359+I5359</f>
        <v>0</v>
      </c>
      <c r="K5359" s="0" t="n">
        <f aca="false">MIN(IF(C5359=1,F5359-H5359,F5359),Assumptions!$C$13,MAX(0,($B$5-P5358)/$B$6))</f>
        <v>0</v>
      </c>
      <c r="L5359" s="0" t="n">
        <f aca="false">IF(C5359=1,0,MIN(F5359-K5359,Assumptions!$C$15,MAX(0,$B$10-O5358-M5359)))</f>
        <v>105.6322096</v>
      </c>
      <c r="M5359" s="0" t="n">
        <f aca="false">'Profiles 8760'!H5348</f>
        <v>114000</v>
      </c>
      <c r="N5359" s="0" t="n">
        <f aca="false">J5359+L5359</f>
        <v>105.6322096</v>
      </c>
      <c r="O5359" s="0" t="n">
        <f aca="false">O5358+N5359</f>
        <v>503043.104510049</v>
      </c>
      <c r="P5359" s="0" t="n">
        <f aca="false">MIN($B$5,P5358+K5359*$B$6-I5359)</f>
        <v>510.81</v>
      </c>
      <c r="Q5359" s="0" t="n">
        <f aca="false">MAX(0,F5359-H5359-K5359-L5359)</f>
        <v>0</v>
      </c>
    </row>
    <row r="5360" customFormat="false" ht="15" hidden="false" customHeight="false" outlineLevel="0" collapsed="false">
      <c r="A5360" s="0" t="n">
        <f aca="false">'Profiles 8760'!A5349</f>
        <v>5347</v>
      </c>
      <c r="B5360" s="0" t="n">
        <f aca="false">'Profiles 8760'!B5349</f>
        <v>8</v>
      </c>
      <c r="C5360" s="0" t="n">
        <f aca="false">'Profiles 8760'!E5349</f>
        <v>0</v>
      </c>
      <c r="D5360" s="0" t="n">
        <f aca="false">'Profiles 8760'!F5349</f>
        <v>0.047378</v>
      </c>
      <c r="E5360" s="0" t="n">
        <f aca="false">'Profiles 8760'!G5349</f>
        <v>1</v>
      </c>
      <c r="F5360" s="0" t="n">
        <f aca="false">D5360*Assumptions!$C$11*$B$7+E5360*Assumptions!$C$12*$B$8</f>
        <v>54.5827664</v>
      </c>
      <c r="G5360" s="0" t="n">
        <f aca="false">C5360*Assumptions!$C$15</f>
        <v>0</v>
      </c>
      <c r="H5360" s="0" t="n">
        <f aca="false">MIN(F5360,G5360)</f>
        <v>0</v>
      </c>
      <c r="I5360" s="0" t="n">
        <f aca="false">IF(C5360=1,MIN(G5360-H5360,Assumptions!$C$13,P5359),0)</f>
        <v>0</v>
      </c>
      <c r="J5360" s="0" t="n">
        <f aca="false">H5360+I5360</f>
        <v>0</v>
      </c>
      <c r="K5360" s="0" t="n">
        <f aca="false">MIN(IF(C5360=1,F5360-H5360,F5360),Assumptions!$C$13,MAX(0,($B$5-P5359)/$B$6))</f>
        <v>0</v>
      </c>
      <c r="L5360" s="0" t="n">
        <f aca="false">IF(C5360=1,0,MIN(F5360-K5360,Assumptions!$C$15,MAX(0,$B$10-O5359-M5360)))</f>
        <v>54.5827664</v>
      </c>
      <c r="M5360" s="0" t="n">
        <f aca="false">'Profiles 8760'!H5349</f>
        <v>114000</v>
      </c>
      <c r="N5360" s="0" t="n">
        <f aca="false">J5360+L5360</f>
        <v>54.5827664</v>
      </c>
      <c r="O5360" s="0" t="n">
        <f aca="false">O5359+N5360</f>
        <v>503097.687276449</v>
      </c>
      <c r="P5360" s="0" t="n">
        <f aca="false">MIN($B$5,P5359+K5360*$B$6-I5360)</f>
        <v>510.81</v>
      </c>
      <c r="Q5360" s="0" t="n">
        <f aca="false">MAX(0,F5360-H5360-K5360-L5360)</f>
        <v>0</v>
      </c>
    </row>
    <row r="5361" customFormat="false" ht="15" hidden="false" customHeight="false" outlineLevel="0" collapsed="false">
      <c r="A5361" s="0" t="n">
        <f aca="false">'Profiles 8760'!A5350</f>
        <v>5348</v>
      </c>
      <c r="B5361" s="0" t="n">
        <f aca="false">'Profiles 8760'!B5350</f>
        <v>8</v>
      </c>
      <c r="C5361" s="0" t="n">
        <f aca="false">'Profiles 8760'!E5350</f>
        <v>1</v>
      </c>
      <c r="D5361" s="0" t="n">
        <f aca="false">'Profiles 8760'!F5350</f>
        <v>0</v>
      </c>
      <c r="E5361" s="0" t="n">
        <f aca="false">'Profiles 8760'!G5350</f>
        <v>0.878057</v>
      </c>
      <c r="F5361" s="0" t="n">
        <f aca="false">D5361*Assumptions!$C$11*$B$7+E5361*Assumptions!$C$12*$B$8</f>
        <v>35.9125313</v>
      </c>
      <c r="G5361" s="0" t="n">
        <f aca="false">C5361*Assumptions!$C$15</f>
        <v>200</v>
      </c>
      <c r="H5361" s="0" t="n">
        <f aca="false">MIN(F5361,G5361)</f>
        <v>35.9125313</v>
      </c>
      <c r="I5361" s="0" t="n">
        <f aca="false">IF(C5361=1,MIN(G5361-H5361,Assumptions!$C$13,P5360),0)</f>
        <v>164.0874687</v>
      </c>
      <c r="J5361" s="0" t="n">
        <f aca="false">H5361+I5361</f>
        <v>200</v>
      </c>
      <c r="K5361" s="0" t="n">
        <f aca="false">MIN(IF(C5361=1,F5361-H5361,F5361),Assumptions!$C$13,MAX(0,($B$5-P5360)/$B$6))</f>
        <v>0</v>
      </c>
      <c r="L5361" s="0" t="n">
        <f aca="false">IF(C5361=1,0,MIN(F5361-K5361,Assumptions!$C$15,MAX(0,$B$10-O5360-M5361)))</f>
        <v>0</v>
      </c>
      <c r="M5361" s="0" t="n">
        <f aca="false">'Profiles 8760'!H5350</f>
        <v>113800</v>
      </c>
      <c r="N5361" s="0" t="n">
        <f aca="false">J5361+L5361</f>
        <v>200</v>
      </c>
      <c r="O5361" s="0" t="n">
        <f aca="false">O5360+N5361</f>
        <v>503297.687276449</v>
      </c>
      <c r="P5361" s="0" t="n">
        <f aca="false">MIN($B$5,P5360+K5361*$B$6-I5361)</f>
        <v>346.7225313</v>
      </c>
      <c r="Q5361" s="0" t="n">
        <f aca="false">MAX(0,F5361-H5361-K5361-L5361)</f>
        <v>0</v>
      </c>
    </row>
    <row r="5362" customFormat="false" ht="15" hidden="false" customHeight="false" outlineLevel="0" collapsed="false">
      <c r="A5362" s="0" t="n">
        <f aca="false">'Profiles 8760'!A5351</f>
        <v>5349</v>
      </c>
      <c r="B5362" s="0" t="n">
        <f aca="false">'Profiles 8760'!B5351</f>
        <v>8</v>
      </c>
      <c r="C5362" s="0" t="n">
        <f aca="false">'Profiles 8760'!E5351</f>
        <v>1</v>
      </c>
      <c r="D5362" s="0" t="n">
        <f aca="false">'Profiles 8760'!F5351</f>
        <v>0</v>
      </c>
      <c r="E5362" s="0" t="n">
        <f aca="false">'Profiles 8760'!G5351</f>
        <v>0.598306</v>
      </c>
      <c r="F5362" s="0" t="n">
        <f aca="false">D5362*Assumptions!$C$11*$B$7+E5362*Assumptions!$C$12*$B$8</f>
        <v>24.4707154</v>
      </c>
      <c r="G5362" s="0" t="n">
        <f aca="false">C5362*Assumptions!$C$15</f>
        <v>200</v>
      </c>
      <c r="H5362" s="0" t="n">
        <f aca="false">MIN(F5362,G5362)</f>
        <v>24.4707154</v>
      </c>
      <c r="I5362" s="0" t="n">
        <f aca="false">IF(C5362=1,MIN(G5362-H5362,Assumptions!$C$13,P5361),0)</f>
        <v>175.5292846</v>
      </c>
      <c r="J5362" s="0" t="n">
        <f aca="false">H5362+I5362</f>
        <v>200</v>
      </c>
      <c r="K5362" s="0" t="n">
        <f aca="false">MIN(IF(C5362=1,F5362-H5362,F5362),Assumptions!$C$13,MAX(0,($B$5-P5361)/$B$6))</f>
        <v>0</v>
      </c>
      <c r="L5362" s="0" t="n">
        <f aca="false">IF(C5362=1,0,MIN(F5362-K5362,Assumptions!$C$15,MAX(0,$B$10-O5361-M5362)))</f>
        <v>0</v>
      </c>
      <c r="M5362" s="0" t="n">
        <f aca="false">'Profiles 8760'!H5351</f>
        <v>113600</v>
      </c>
      <c r="N5362" s="0" t="n">
        <f aca="false">J5362+L5362</f>
        <v>200</v>
      </c>
      <c r="O5362" s="0" t="n">
        <f aca="false">O5361+N5362</f>
        <v>503497.687276449</v>
      </c>
      <c r="P5362" s="0" t="n">
        <f aca="false">MIN($B$5,P5361+K5362*$B$6-I5362)</f>
        <v>171.1932467</v>
      </c>
      <c r="Q5362" s="0" t="n">
        <f aca="false">MAX(0,F5362-H5362-K5362-L5362)</f>
        <v>0</v>
      </c>
    </row>
    <row r="5363" customFormat="false" ht="15" hidden="false" customHeight="false" outlineLevel="0" collapsed="false">
      <c r="A5363" s="0" t="n">
        <f aca="false">'Profiles 8760'!A5352</f>
        <v>5350</v>
      </c>
      <c r="B5363" s="0" t="n">
        <f aca="false">'Profiles 8760'!B5352</f>
        <v>8</v>
      </c>
      <c r="C5363" s="0" t="n">
        <f aca="false">'Profiles 8760'!E5352</f>
        <v>0</v>
      </c>
      <c r="D5363" s="0" t="n">
        <f aca="false">'Profiles 8760'!F5352</f>
        <v>0</v>
      </c>
      <c r="E5363" s="0" t="n">
        <f aca="false">'Profiles 8760'!G5352</f>
        <v>0.449241</v>
      </c>
      <c r="F5363" s="0" t="n">
        <f aca="false">D5363*Assumptions!$C$11*$B$7+E5363*Assumptions!$C$12*$B$8</f>
        <v>18.3739569</v>
      </c>
      <c r="G5363" s="0" t="n">
        <f aca="false">C5363*Assumptions!$C$15</f>
        <v>0</v>
      </c>
      <c r="H5363" s="0" t="n">
        <f aca="false">MIN(F5363,G5363)</f>
        <v>0</v>
      </c>
      <c r="I5363" s="0" t="n">
        <f aca="false">IF(C5363=1,MIN(G5363-H5363,Assumptions!$C$13,P5362),0)</f>
        <v>0</v>
      </c>
      <c r="J5363" s="0" t="n">
        <f aca="false">H5363+I5363</f>
        <v>0</v>
      </c>
      <c r="K5363" s="0" t="n">
        <f aca="false">MIN(IF(C5363=1,F5363-H5363,F5363),Assumptions!$C$13,MAX(0,($B$5-P5362)/$B$6))</f>
        <v>18.3739569</v>
      </c>
      <c r="L5363" s="0" t="n">
        <f aca="false">IF(C5363=1,0,MIN(F5363-K5363,Assumptions!$C$15,MAX(0,$B$10-O5362-M5363)))</f>
        <v>0</v>
      </c>
      <c r="M5363" s="0" t="n">
        <f aca="false">'Profiles 8760'!H5352</f>
        <v>113600</v>
      </c>
      <c r="N5363" s="0" t="n">
        <f aca="false">J5363+L5363</f>
        <v>0</v>
      </c>
      <c r="O5363" s="0" t="n">
        <f aca="false">O5362+N5363</f>
        <v>503497.687276449</v>
      </c>
      <c r="P5363" s="0" t="n">
        <f aca="false">MIN($B$5,P5362+K5363*$B$6-I5363)</f>
        <v>187.11979254092</v>
      </c>
      <c r="Q5363" s="0" t="n">
        <f aca="false">MAX(0,F5363-H5363-K5363-L5363)</f>
        <v>0</v>
      </c>
    </row>
    <row r="5364" customFormat="false" ht="15" hidden="false" customHeight="false" outlineLevel="0" collapsed="false">
      <c r="A5364" s="0" t="n">
        <f aca="false">'Profiles 8760'!A5353</f>
        <v>5351</v>
      </c>
      <c r="B5364" s="0" t="n">
        <f aca="false">'Profiles 8760'!B5353</f>
        <v>8</v>
      </c>
      <c r="C5364" s="0" t="n">
        <f aca="false">'Profiles 8760'!E5353</f>
        <v>0</v>
      </c>
      <c r="D5364" s="0" t="n">
        <f aca="false">'Profiles 8760'!F5353</f>
        <v>0</v>
      </c>
      <c r="E5364" s="0" t="n">
        <f aca="false">'Profiles 8760'!G5353</f>
        <v>0.226533</v>
      </c>
      <c r="F5364" s="0" t="n">
        <f aca="false">D5364*Assumptions!$C$11*$B$7+E5364*Assumptions!$C$12*$B$8</f>
        <v>9.2651997</v>
      </c>
      <c r="G5364" s="0" t="n">
        <f aca="false">C5364*Assumptions!$C$15</f>
        <v>0</v>
      </c>
      <c r="H5364" s="0" t="n">
        <f aca="false">MIN(F5364,G5364)</f>
        <v>0</v>
      </c>
      <c r="I5364" s="0" t="n">
        <f aca="false">IF(C5364=1,MIN(G5364-H5364,Assumptions!$C$13,P5363),0)</f>
        <v>0</v>
      </c>
      <c r="J5364" s="0" t="n">
        <f aca="false">H5364+I5364</f>
        <v>0</v>
      </c>
      <c r="K5364" s="0" t="n">
        <f aca="false">MIN(IF(C5364=1,F5364-H5364,F5364),Assumptions!$C$13,MAX(0,($B$5-P5363)/$B$6))</f>
        <v>9.2651997</v>
      </c>
      <c r="L5364" s="0" t="n">
        <f aca="false">IF(C5364=1,0,MIN(F5364-K5364,Assumptions!$C$15,MAX(0,$B$10-O5363-M5364)))</f>
        <v>0</v>
      </c>
      <c r="M5364" s="0" t="n">
        <f aca="false">'Profiles 8760'!H5353</f>
        <v>113600</v>
      </c>
      <c r="N5364" s="0" t="n">
        <f aca="false">J5364+L5364</f>
        <v>0</v>
      </c>
      <c r="O5364" s="0" t="n">
        <f aca="false">O5363+N5364</f>
        <v>503497.687276449</v>
      </c>
      <c r="P5364" s="0" t="n">
        <f aca="false">MIN($B$5,P5363+K5364*$B$6-I5364)</f>
        <v>195.15086764088</v>
      </c>
      <c r="Q5364" s="0" t="n">
        <f aca="false">MAX(0,F5364-H5364-K5364-L5364)</f>
        <v>0</v>
      </c>
    </row>
    <row r="5365" customFormat="false" ht="15" hidden="false" customHeight="false" outlineLevel="0" collapsed="false">
      <c r="A5365" s="0" t="n">
        <f aca="false">'Profiles 8760'!A5354</f>
        <v>5352</v>
      </c>
      <c r="B5365" s="0" t="n">
        <f aca="false">'Profiles 8760'!B5354</f>
        <v>8</v>
      </c>
      <c r="C5365" s="0" t="n">
        <f aca="false">'Profiles 8760'!E5354</f>
        <v>0</v>
      </c>
      <c r="D5365" s="0" t="n">
        <f aca="false">'Profiles 8760'!F5354</f>
        <v>0</v>
      </c>
      <c r="E5365" s="0" t="n">
        <f aca="false">'Profiles 8760'!G5354</f>
        <v>0.301855</v>
      </c>
      <c r="F5365" s="0" t="n">
        <f aca="false">D5365*Assumptions!$C$11*$B$7+E5365*Assumptions!$C$12*$B$8</f>
        <v>12.3458695</v>
      </c>
      <c r="G5365" s="0" t="n">
        <f aca="false">C5365*Assumptions!$C$15</f>
        <v>0</v>
      </c>
      <c r="H5365" s="0" t="n">
        <f aca="false">MIN(F5365,G5365)</f>
        <v>0</v>
      </c>
      <c r="I5365" s="0" t="n">
        <f aca="false">IF(C5365=1,MIN(G5365-H5365,Assumptions!$C$13,P5364),0)</f>
        <v>0</v>
      </c>
      <c r="J5365" s="0" t="n">
        <f aca="false">H5365+I5365</f>
        <v>0</v>
      </c>
      <c r="K5365" s="0" t="n">
        <f aca="false">MIN(IF(C5365=1,F5365-H5365,F5365),Assumptions!$C$13,MAX(0,($B$5-P5364)/$B$6))</f>
        <v>12.3458695</v>
      </c>
      <c r="L5365" s="0" t="n">
        <f aca="false">IF(C5365=1,0,MIN(F5365-K5365,Assumptions!$C$15,MAX(0,$B$10-O5364-M5365)))</f>
        <v>0</v>
      </c>
      <c r="M5365" s="0" t="n">
        <f aca="false">'Profiles 8760'!H5354</f>
        <v>113600</v>
      </c>
      <c r="N5365" s="0" t="n">
        <f aca="false">J5365+L5365</f>
        <v>0</v>
      </c>
      <c r="O5365" s="0" t="n">
        <f aca="false">O5364+N5365</f>
        <v>503497.687276449</v>
      </c>
      <c r="P5365" s="0" t="n">
        <f aca="false">MIN($B$5,P5364+K5365*$B$6-I5365)</f>
        <v>205.85226732348</v>
      </c>
      <c r="Q5365" s="0" t="n">
        <f aca="false">MAX(0,F5365-H5365-K5365-L5365)</f>
        <v>0</v>
      </c>
    </row>
    <row r="5366" customFormat="false" ht="15" hidden="false" customHeight="false" outlineLevel="0" collapsed="false">
      <c r="A5366" s="0" t="n">
        <f aca="false">'Profiles 8760'!A5355</f>
        <v>5353</v>
      </c>
      <c r="B5366" s="0" t="n">
        <f aca="false">'Profiles 8760'!B5355</f>
        <v>8</v>
      </c>
      <c r="C5366" s="0" t="n">
        <f aca="false">'Profiles 8760'!E5355</f>
        <v>0</v>
      </c>
      <c r="D5366" s="0" t="n">
        <f aca="false">'Profiles 8760'!F5355</f>
        <v>0</v>
      </c>
      <c r="E5366" s="0" t="n">
        <f aca="false">'Profiles 8760'!G5355</f>
        <v>0.274908</v>
      </c>
      <c r="F5366" s="0" t="n">
        <f aca="false">D5366*Assumptions!$C$11*$B$7+E5366*Assumptions!$C$12*$B$8</f>
        <v>11.2437372</v>
      </c>
      <c r="G5366" s="0" t="n">
        <f aca="false">C5366*Assumptions!$C$15</f>
        <v>0</v>
      </c>
      <c r="H5366" s="0" t="n">
        <f aca="false">MIN(F5366,G5366)</f>
        <v>0</v>
      </c>
      <c r="I5366" s="0" t="n">
        <f aca="false">IF(C5366=1,MIN(G5366-H5366,Assumptions!$C$13,P5365),0)</f>
        <v>0</v>
      </c>
      <c r="J5366" s="0" t="n">
        <f aca="false">H5366+I5366</f>
        <v>0</v>
      </c>
      <c r="K5366" s="0" t="n">
        <f aca="false">MIN(IF(C5366=1,F5366-H5366,F5366),Assumptions!$C$13,MAX(0,($B$5-P5365)/$B$6))</f>
        <v>11.2437372</v>
      </c>
      <c r="L5366" s="0" t="n">
        <f aca="false">IF(C5366=1,0,MIN(F5366-K5366,Assumptions!$C$15,MAX(0,$B$10-O5365-M5366)))</f>
        <v>0</v>
      </c>
      <c r="M5366" s="0" t="n">
        <f aca="false">'Profiles 8760'!H5355</f>
        <v>113600</v>
      </c>
      <c r="N5366" s="0" t="n">
        <f aca="false">J5366+L5366</f>
        <v>0</v>
      </c>
      <c r="O5366" s="0" t="n">
        <f aca="false">O5365+N5366</f>
        <v>503497.687276449</v>
      </c>
      <c r="P5366" s="0" t="n">
        <f aca="false">MIN($B$5,P5365+K5366*$B$6-I5366)</f>
        <v>215.59833872844</v>
      </c>
      <c r="Q5366" s="0" t="n">
        <f aca="false">MAX(0,F5366-H5366-K5366-L5366)</f>
        <v>0</v>
      </c>
    </row>
    <row r="5367" customFormat="false" ht="15" hidden="false" customHeight="false" outlineLevel="0" collapsed="false">
      <c r="A5367" s="0" t="n">
        <f aca="false">'Profiles 8760'!A5356</f>
        <v>5354</v>
      </c>
      <c r="B5367" s="0" t="n">
        <f aca="false">'Profiles 8760'!B5356</f>
        <v>8</v>
      </c>
      <c r="C5367" s="0" t="n">
        <f aca="false">'Profiles 8760'!E5356</f>
        <v>0</v>
      </c>
      <c r="D5367" s="0" t="n">
        <f aca="false">'Profiles 8760'!F5356</f>
        <v>0</v>
      </c>
      <c r="E5367" s="0" t="n">
        <f aca="false">'Profiles 8760'!G5356</f>
        <v>0.381927</v>
      </c>
      <c r="F5367" s="0" t="n">
        <f aca="false">D5367*Assumptions!$C$11*$B$7+E5367*Assumptions!$C$12*$B$8</f>
        <v>15.6208143</v>
      </c>
      <c r="G5367" s="0" t="n">
        <f aca="false">C5367*Assumptions!$C$15</f>
        <v>0</v>
      </c>
      <c r="H5367" s="0" t="n">
        <f aca="false">MIN(F5367,G5367)</f>
        <v>0</v>
      </c>
      <c r="I5367" s="0" t="n">
        <f aca="false">IF(C5367=1,MIN(G5367-H5367,Assumptions!$C$13,P5366),0)</f>
        <v>0</v>
      </c>
      <c r="J5367" s="0" t="n">
        <f aca="false">H5367+I5367</f>
        <v>0</v>
      </c>
      <c r="K5367" s="0" t="n">
        <f aca="false">MIN(IF(C5367=1,F5367-H5367,F5367),Assumptions!$C$13,MAX(0,($B$5-P5366)/$B$6))</f>
        <v>15.6208143</v>
      </c>
      <c r="L5367" s="0" t="n">
        <f aca="false">IF(C5367=1,0,MIN(F5367-K5367,Assumptions!$C$15,MAX(0,$B$10-O5366-M5367)))</f>
        <v>0</v>
      </c>
      <c r="M5367" s="0" t="n">
        <f aca="false">'Profiles 8760'!H5356</f>
        <v>113600</v>
      </c>
      <c r="N5367" s="0" t="n">
        <f aca="false">J5367+L5367</f>
        <v>0</v>
      </c>
      <c r="O5367" s="0" t="n">
        <f aca="false">O5366+N5367</f>
        <v>503497.687276449</v>
      </c>
      <c r="P5367" s="0" t="n">
        <f aca="false">MIN($B$5,P5366+K5367*$B$6-I5367)</f>
        <v>229.13846056368</v>
      </c>
      <c r="Q5367" s="0" t="n">
        <f aca="false">MAX(0,F5367-H5367-K5367-L5367)</f>
        <v>0</v>
      </c>
    </row>
    <row r="5368" customFormat="false" ht="15" hidden="false" customHeight="false" outlineLevel="0" collapsed="false">
      <c r="A5368" s="0" t="n">
        <f aca="false">'Profiles 8760'!A5357</f>
        <v>5355</v>
      </c>
      <c r="B5368" s="0" t="n">
        <f aca="false">'Profiles 8760'!B5357</f>
        <v>8</v>
      </c>
      <c r="C5368" s="0" t="n">
        <f aca="false">'Profiles 8760'!E5357</f>
        <v>0</v>
      </c>
      <c r="D5368" s="0" t="n">
        <f aca="false">'Profiles 8760'!F5357</f>
        <v>0</v>
      </c>
      <c r="E5368" s="0" t="n">
        <f aca="false">'Profiles 8760'!G5357</f>
        <v>0.470084</v>
      </c>
      <c r="F5368" s="0" t="n">
        <f aca="false">D5368*Assumptions!$C$11*$B$7+E5368*Assumptions!$C$12*$B$8</f>
        <v>19.2264356</v>
      </c>
      <c r="G5368" s="0" t="n">
        <f aca="false">C5368*Assumptions!$C$15</f>
        <v>0</v>
      </c>
      <c r="H5368" s="0" t="n">
        <f aca="false">MIN(F5368,G5368)</f>
        <v>0</v>
      </c>
      <c r="I5368" s="0" t="n">
        <f aca="false">IF(C5368=1,MIN(G5368-H5368,Assumptions!$C$13,P5367),0)</f>
        <v>0</v>
      </c>
      <c r="J5368" s="0" t="n">
        <f aca="false">H5368+I5368</f>
        <v>0</v>
      </c>
      <c r="K5368" s="0" t="n">
        <f aca="false">MIN(IF(C5368=1,F5368-H5368,F5368),Assumptions!$C$13,MAX(0,($B$5-P5367)/$B$6))</f>
        <v>19.2264356</v>
      </c>
      <c r="L5368" s="0" t="n">
        <f aca="false">IF(C5368=1,0,MIN(F5368-K5368,Assumptions!$C$15,MAX(0,$B$10-O5367-M5368)))</f>
        <v>0</v>
      </c>
      <c r="M5368" s="0" t="n">
        <f aca="false">'Profiles 8760'!H5357</f>
        <v>113600</v>
      </c>
      <c r="N5368" s="0" t="n">
        <f aca="false">J5368+L5368</f>
        <v>0</v>
      </c>
      <c r="O5368" s="0" t="n">
        <f aca="false">O5367+N5368</f>
        <v>503497.687276449</v>
      </c>
      <c r="P5368" s="0" t="n">
        <f aca="false">MIN($B$5,P5367+K5368*$B$6-I5368)</f>
        <v>245.80393494176</v>
      </c>
      <c r="Q5368" s="0" t="n">
        <f aca="false">MAX(0,F5368-H5368-K5368-L5368)</f>
        <v>0</v>
      </c>
    </row>
    <row r="5369" customFormat="false" ht="15" hidden="false" customHeight="false" outlineLevel="0" collapsed="false">
      <c r="A5369" s="0" t="n">
        <f aca="false">'Profiles 8760'!A5358</f>
        <v>5356</v>
      </c>
      <c r="B5369" s="0" t="n">
        <f aca="false">'Profiles 8760'!B5358</f>
        <v>8</v>
      </c>
      <c r="C5369" s="0" t="n">
        <f aca="false">'Profiles 8760'!E5358</f>
        <v>0</v>
      </c>
      <c r="D5369" s="0" t="n">
        <f aca="false">'Profiles 8760'!F5358</f>
        <v>0</v>
      </c>
      <c r="E5369" s="0" t="n">
        <f aca="false">'Profiles 8760'!G5358</f>
        <v>0.587346</v>
      </c>
      <c r="F5369" s="0" t="n">
        <f aca="false">D5369*Assumptions!$C$11*$B$7+E5369*Assumptions!$C$12*$B$8</f>
        <v>24.0224514</v>
      </c>
      <c r="G5369" s="0" t="n">
        <f aca="false">C5369*Assumptions!$C$15</f>
        <v>0</v>
      </c>
      <c r="H5369" s="0" t="n">
        <f aca="false">MIN(F5369,G5369)</f>
        <v>0</v>
      </c>
      <c r="I5369" s="0" t="n">
        <f aca="false">IF(C5369=1,MIN(G5369-H5369,Assumptions!$C$13,P5368),0)</f>
        <v>0</v>
      </c>
      <c r="J5369" s="0" t="n">
        <f aca="false">H5369+I5369</f>
        <v>0</v>
      </c>
      <c r="K5369" s="0" t="n">
        <f aca="false">MIN(IF(C5369=1,F5369-H5369,F5369),Assumptions!$C$13,MAX(0,($B$5-P5368)/$B$6))</f>
        <v>24.0224514</v>
      </c>
      <c r="L5369" s="0" t="n">
        <f aca="false">IF(C5369=1,0,MIN(F5369-K5369,Assumptions!$C$15,MAX(0,$B$10-O5368-M5369)))</f>
        <v>0</v>
      </c>
      <c r="M5369" s="0" t="n">
        <f aca="false">'Profiles 8760'!H5358</f>
        <v>113600</v>
      </c>
      <c r="N5369" s="0" t="n">
        <f aca="false">J5369+L5369</f>
        <v>0</v>
      </c>
      <c r="O5369" s="0" t="n">
        <f aca="false">O5368+N5369</f>
        <v>503497.687276449</v>
      </c>
      <c r="P5369" s="0" t="n">
        <f aca="false">MIN($B$5,P5368+K5369*$B$6-I5369)</f>
        <v>266.62659581528</v>
      </c>
      <c r="Q5369" s="0" t="n">
        <f aca="false">MAX(0,F5369-H5369-K5369-L5369)</f>
        <v>0</v>
      </c>
    </row>
    <row r="5370" customFormat="false" ht="15" hidden="false" customHeight="false" outlineLevel="0" collapsed="false">
      <c r="A5370" s="0" t="n">
        <f aca="false">'Profiles 8760'!A5359</f>
        <v>5357</v>
      </c>
      <c r="B5370" s="0" t="n">
        <f aca="false">'Profiles 8760'!B5359</f>
        <v>8</v>
      </c>
      <c r="C5370" s="0" t="n">
        <f aca="false">'Profiles 8760'!E5359</f>
        <v>0</v>
      </c>
      <c r="D5370" s="0" t="n">
        <f aca="false">'Profiles 8760'!F5359</f>
        <v>0</v>
      </c>
      <c r="E5370" s="0" t="n">
        <f aca="false">'Profiles 8760'!G5359</f>
        <v>0.754256</v>
      </c>
      <c r="F5370" s="0" t="n">
        <f aca="false">D5370*Assumptions!$C$11*$B$7+E5370*Assumptions!$C$12*$B$8</f>
        <v>30.8490704</v>
      </c>
      <c r="G5370" s="0" t="n">
        <f aca="false">C5370*Assumptions!$C$15</f>
        <v>0</v>
      </c>
      <c r="H5370" s="0" t="n">
        <f aca="false">MIN(F5370,G5370)</f>
        <v>0</v>
      </c>
      <c r="I5370" s="0" t="n">
        <f aca="false">IF(C5370=1,MIN(G5370-H5370,Assumptions!$C$13,P5369),0)</f>
        <v>0</v>
      </c>
      <c r="J5370" s="0" t="n">
        <f aca="false">H5370+I5370</f>
        <v>0</v>
      </c>
      <c r="K5370" s="0" t="n">
        <f aca="false">MIN(IF(C5370=1,F5370-H5370,F5370),Assumptions!$C$13,MAX(0,($B$5-P5369)/$B$6))</f>
        <v>30.8490704</v>
      </c>
      <c r="L5370" s="0" t="n">
        <f aca="false">IF(C5370=1,0,MIN(F5370-K5370,Assumptions!$C$15,MAX(0,$B$10-O5369-M5370)))</f>
        <v>0</v>
      </c>
      <c r="M5370" s="0" t="n">
        <f aca="false">'Profiles 8760'!H5359</f>
        <v>113600</v>
      </c>
      <c r="N5370" s="0" t="n">
        <f aca="false">J5370+L5370</f>
        <v>0</v>
      </c>
      <c r="O5370" s="0" t="n">
        <f aca="false">O5369+N5370</f>
        <v>503497.687276449</v>
      </c>
      <c r="P5370" s="0" t="n">
        <f aca="false">MIN($B$5,P5369+K5370*$B$6-I5370)</f>
        <v>293.366570038</v>
      </c>
      <c r="Q5370" s="0" t="n">
        <f aca="false">MAX(0,F5370-H5370-K5370-L5370)</f>
        <v>0</v>
      </c>
    </row>
    <row r="5371" customFormat="false" ht="15" hidden="false" customHeight="false" outlineLevel="0" collapsed="false">
      <c r="A5371" s="0" t="n">
        <f aca="false">'Profiles 8760'!A5360</f>
        <v>5358</v>
      </c>
      <c r="B5371" s="0" t="n">
        <f aca="false">'Profiles 8760'!B5360</f>
        <v>8</v>
      </c>
      <c r="C5371" s="0" t="n">
        <f aca="false">'Profiles 8760'!E5360</f>
        <v>0</v>
      </c>
      <c r="D5371" s="0" t="n">
        <f aca="false">'Profiles 8760'!F5360</f>
        <v>0</v>
      </c>
      <c r="E5371" s="0" t="n">
        <f aca="false">'Profiles 8760'!G5360</f>
        <v>0.548669</v>
      </c>
      <c r="F5371" s="0" t="n">
        <f aca="false">D5371*Assumptions!$C$11*$B$7+E5371*Assumptions!$C$12*$B$8</f>
        <v>22.4405621</v>
      </c>
      <c r="G5371" s="0" t="n">
        <f aca="false">C5371*Assumptions!$C$15</f>
        <v>0</v>
      </c>
      <c r="H5371" s="0" t="n">
        <f aca="false">MIN(F5371,G5371)</f>
        <v>0</v>
      </c>
      <c r="I5371" s="0" t="n">
        <f aca="false">IF(C5371=1,MIN(G5371-H5371,Assumptions!$C$13,P5370),0)</f>
        <v>0</v>
      </c>
      <c r="J5371" s="0" t="n">
        <f aca="false">H5371+I5371</f>
        <v>0</v>
      </c>
      <c r="K5371" s="0" t="n">
        <f aca="false">MIN(IF(C5371=1,F5371-H5371,F5371),Assumptions!$C$13,MAX(0,($B$5-P5370)/$B$6))</f>
        <v>22.4405621</v>
      </c>
      <c r="L5371" s="0" t="n">
        <f aca="false">IF(C5371=1,0,MIN(F5371-K5371,Assumptions!$C$15,MAX(0,$B$10-O5370-M5371)))</f>
        <v>0</v>
      </c>
      <c r="M5371" s="0" t="n">
        <f aca="false">'Profiles 8760'!H5360</f>
        <v>113600</v>
      </c>
      <c r="N5371" s="0" t="n">
        <f aca="false">J5371+L5371</f>
        <v>0</v>
      </c>
      <c r="O5371" s="0" t="n">
        <f aca="false">O5370+N5371</f>
        <v>503497.687276449</v>
      </c>
      <c r="P5371" s="0" t="n">
        <f aca="false">MIN($B$5,P5370+K5371*$B$6-I5371)</f>
        <v>312.81804926628</v>
      </c>
      <c r="Q5371" s="0" t="n">
        <f aca="false">MAX(0,F5371-H5371-K5371-L5371)</f>
        <v>0</v>
      </c>
    </row>
    <row r="5372" customFormat="false" ht="15" hidden="false" customHeight="false" outlineLevel="0" collapsed="false">
      <c r="A5372" s="0" t="n">
        <f aca="false">'Profiles 8760'!A5361</f>
        <v>5359</v>
      </c>
      <c r="B5372" s="0" t="n">
        <f aca="false">'Profiles 8760'!B5361</f>
        <v>8</v>
      </c>
      <c r="C5372" s="0" t="n">
        <f aca="false">'Profiles 8760'!E5361</f>
        <v>0</v>
      </c>
      <c r="D5372" s="0" t="n">
        <f aca="false">'Profiles 8760'!F5361</f>
        <v>0.0551</v>
      </c>
      <c r="E5372" s="0" t="n">
        <f aca="false">'Profiles 8760'!G5361</f>
        <v>0.978859</v>
      </c>
      <c r="F5372" s="0" t="n">
        <f aca="false">D5372*Assumptions!$C$11*$B$7+E5372*Assumptions!$C$12*$B$8</f>
        <v>55.9482131</v>
      </c>
      <c r="G5372" s="0" t="n">
        <f aca="false">C5372*Assumptions!$C$15</f>
        <v>0</v>
      </c>
      <c r="H5372" s="0" t="n">
        <f aca="false">MIN(F5372,G5372)</f>
        <v>0</v>
      </c>
      <c r="I5372" s="0" t="n">
        <f aca="false">IF(C5372=1,MIN(G5372-H5372,Assumptions!$C$13,P5371),0)</f>
        <v>0</v>
      </c>
      <c r="J5372" s="0" t="n">
        <f aca="false">H5372+I5372</f>
        <v>0</v>
      </c>
      <c r="K5372" s="0" t="n">
        <f aca="false">MIN(IF(C5372=1,F5372-H5372,F5372),Assumptions!$C$13,MAX(0,($B$5-P5371)/$B$6))</f>
        <v>55.9482131</v>
      </c>
      <c r="L5372" s="0" t="n">
        <f aca="false">IF(C5372=1,0,MIN(F5372-K5372,Assumptions!$C$15,MAX(0,$B$10-O5371-M5372)))</f>
        <v>0</v>
      </c>
      <c r="M5372" s="0" t="n">
        <f aca="false">'Profiles 8760'!H5361</f>
        <v>113600</v>
      </c>
      <c r="N5372" s="0" t="n">
        <f aca="false">J5372+L5372</f>
        <v>0</v>
      </c>
      <c r="O5372" s="0" t="n">
        <f aca="false">O5371+N5372</f>
        <v>503497.687276449</v>
      </c>
      <c r="P5372" s="0" t="n">
        <f aca="false">MIN($B$5,P5371+K5372*$B$6-I5372)</f>
        <v>361.31396038136</v>
      </c>
      <c r="Q5372" s="0" t="n">
        <f aca="false">MAX(0,F5372-H5372-K5372-L5372)</f>
        <v>0</v>
      </c>
    </row>
    <row r="5373" customFormat="false" ht="15" hidden="false" customHeight="false" outlineLevel="0" collapsed="false">
      <c r="A5373" s="0" t="n">
        <f aca="false">'Profiles 8760'!A5362</f>
        <v>5360</v>
      </c>
      <c r="B5373" s="0" t="n">
        <f aca="false">'Profiles 8760'!B5362</f>
        <v>8</v>
      </c>
      <c r="C5373" s="0" t="n">
        <f aca="false">'Profiles 8760'!E5362</f>
        <v>1</v>
      </c>
      <c r="D5373" s="0" t="n">
        <f aca="false">'Profiles 8760'!F5362</f>
        <v>0.260673</v>
      </c>
      <c r="E5373" s="0" t="n">
        <f aca="false">'Profiles 8760'!G5362</f>
        <v>1</v>
      </c>
      <c r="F5373" s="0" t="n">
        <f aca="false">D5373*Assumptions!$C$11*$B$7+E5373*Assumptions!$C$12*$B$8</f>
        <v>116.1823624</v>
      </c>
      <c r="G5373" s="0" t="n">
        <f aca="false">C5373*Assumptions!$C$15</f>
        <v>200</v>
      </c>
      <c r="H5373" s="0" t="n">
        <f aca="false">MIN(F5373,G5373)</f>
        <v>116.1823624</v>
      </c>
      <c r="I5373" s="0" t="n">
        <f aca="false">IF(C5373=1,MIN(G5373-H5373,Assumptions!$C$13,P5372),0)</f>
        <v>83.8176376</v>
      </c>
      <c r="J5373" s="0" t="n">
        <f aca="false">H5373+I5373</f>
        <v>200</v>
      </c>
      <c r="K5373" s="0" t="n">
        <f aca="false">MIN(IF(C5373=1,F5373-H5373,F5373),Assumptions!$C$13,MAX(0,($B$5-P5372)/$B$6))</f>
        <v>0</v>
      </c>
      <c r="L5373" s="0" t="n">
        <f aca="false">IF(C5373=1,0,MIN(F5373-K5373,Assumptions!$C$15,MAX(0,$B$10-O5372-M5373)))</f>
        <v>0</v>
      </c>
      <c r="M5373" s="0" t="n">
        <f aca="false">'Profiles 8760'!H5362</f>
        <v>113400</v>
      </c>
      <c r="N5373" s="0" t="n">
        <f aca="false">J5373+L5373</f>
        <v>200</v>
      </c>
      <c r="O5373" s="0" t="n">
        <f aca="false">O5372+N5373</f>
        <v>503697.687276449</v>
      </c>
      <c r="P5373" s="0" t="n">
        <f aca="false">MIN($B$5,P5372+K5373*$B$6-I5373)</f>
        <v>277.49632278136</v>
      </c>
      <c r="Q5373" s="0" t="n">
        <f aca="false">MAX(0,F5373-H5373-K5373-L5373)</f>
        <v>0</v>
      </c>
    </row>
    <row r="5374" customFormat="false" ht="15" hidden="false" customHeight="false" outlineLevel="0" collapsed="false">
      <c r="A5374" s="0" t="n">
        <f aca="false">'Profiles 8760'!A5363</f>
        <v>5361</v>
      </c>
      <c r="B5374" s="0" t="n">
        <f aca="false">'Profiles 8760'!B5363</f>
        <v>8</v>
      </c>
      <c r="C5374" s="0" t="n">
        <f aca="false">'Profiles 8760'!E5363</f>
        <v>1</v>
      </c>
      <c r="D5374" s="0" t="n">
        <f aca="false">'Profiles 8760'!F5363</f>
        <v>0.501938</v>
      </c>
      <c r="E5374" s="0" t="n">
        <f aca="false">'Profiles 8760'!G5363</f>
        <v>1</v>
      </c>
      <c r="F5374" s="0" t="n">
        <f aca="false">D5374*Assumptions!$C$11*$B$7+E5374*Assumptions!$C$12*$B$8</f>
        <v>185.8596944</v>
      </c>
      <c r="G5374" s="0" t="n">
        <f aca="false">C5374*Assumptions!$C$15</f>
        <v>200</v>
      </c>
      <c r="H5374" s="0" t="n">
        <f aca="false">MIN(F5374,G5374)</f>
        <v>185.8596944</v>
      </c>
      <c r="I5374" s="0" t="n">
        <f aca="false">IF(C5374=1,MIN(G5374-H5374,Assumptions!$C$13,P5373),0)</f>
        <v>14.1403056</v>
      </c>
      <c r="J5374" s="0" t="n">
        <f aca="false">H5374+I5374</f>
        <v>200</v>
      </c>
      <c r="K5374" s="0" t="n">
        <f aca="false">MIN(IF(C5374=1,F5374-H5374,F5374),Assumptions!$C$13,MAX(0,($B$5-P5373)/$B$6))</f>
        <v>0</v>
      </c>
      <c r="L5374" s="0" t="n">
        <f aca="false">IF(C5374=1,0,MIN(F5374-K5374,Assumptions!$C$15,MAX(0,$B$10-O5373-M5374)))</f>
        <v>0</v>
      </c>
      <c r="M5374" s="0" t="n">
        <f aca="false">'Profiles 8760'!H5363</f>
        <v>113200</v>
      </c>
      <c r="N5374" s="0" t="n">
        <f aca="false">J5374+L5374</f>
        <v>200</v>
      </c>
      <c r="O5374" s="0" t="n">
        <f aca="false">O5373+N5374</f>
        <v>503897.687276449</v>
      </c>
      <c r="P5374" s="0" t="n">
        <f aca="false">MIN($B$5,P5373+K5374*$B$6-I5374)</f>
        <v>263.35601718136</v>
      </c>
      <c r="Q5374" s="0" t="n">
        <f aca="false">MAX(0,F5374-H5374-K5374-L5374)</f>
        <v>0</v>
      </c>
    </row>
    <row r="5375" customFormat="false" ht="15" hidden="false" customHeight="false" outlineLevel="0" collapsed="false">
      <c r="A5375" s="0" t="n">
        <f aca="false">'Profiles 8760'!A5364</f>
        <v>5362</v>
      </c>
      <c r="B5375" s="0" t="n">
        <f aca="false">'Profiles 8760'!B5364</f>
        <v>8</v>
      </c>
      <c r="C5375" s="0" t="n">
        <f aca="false">'Profiles 8760'!E5364</f>
        <v>0</v>
      </c>
      <c r="D5375" s="0" t="n">
        <f aca="false">'Profiles 8760'!F5364</f>
        <v>0.734278</v>
      </c>
      <c r="E5375" s="0" t="n">
        <f aca="false">'Profiles 8760'!G5364</f>
        <v>1</v>
      </c>
      <c r="F5375" s="0" t="n">
        <f aca="false">D5375*Assumptions!$C$11*$B$7+E5375*Assumptions!$C$12*$B$8</f>
        <v>252.9594864</v>
      </c>
      <c r="G5375" s="0" t="n">
        <f aca="false">C5375*Assumptions!$C$15</f>
        <v>0</v>
      </c>
      <c r="H5375" s="0" t="n">
        <f aca="false">MIN(F5375,G5375)</f>
        <v>0</v>
      </c>
      <c r="I5375" s="0" t="n">
        <f aca="false">IF(C5375=1,MIN(G5375-H5375,Assumptions!$C$13,P5374),0)</f>
        <v>0</v>
      </c>
      <c r="J5375" s="0" t="n">
        <f aca="false">H5375+I5375</f>
        <v>0</v>
      </c>
      <c r="K5375" s="0" t="n">
        <f aca="false">MIN(IF(C5375=1,F5375-H5375,F5375),Assumptions!$C$13,MAX(0,($B$5-P5374)/$B$6))</f>
        <v>180</v>
      </c>
      <c r="L5375" s="0" t="n">
        <f aca="false">IF(C5375=1,0,MIN(F5375-K5375,Assumptions!$C$15,MAX(0,$B$10-O5374-M5375)))</f>
        <v>72.9594864</v>
      </c>
      <c r="M5375" s="0" t="n">
        <f aca="false">'Profiles 8760'!H5364</f>
        <v>113200</v>
      </c>
      <c r="N5375" s="0" t="n">
        <f aca="false">J5375+L5375</f>
        <v>72.9594864</v>
      </c>
      <c r="O5375" s="0" t="n">
        <f aca="false">O5374+N5375</f>
        <v>503970.646762849</v>
      </c>
      <c r="P5375" s="0" t="n">
        <f aca="false">MIN($B$5,P5374+K5375*$B$6-I5375)</f>
        <v>419.38001718136</v>
      </c>
      <c r="Q5375" s="0" t="n">
        <f aca="false">MAX(0,F5375-H5375-K5375-L5375)</f>
        <v>0</v>
      </c>
    </row>
    <row r="5376" customFormat="false" ht="15" hidden="false" customHeight="false" outlineLevel="0" collapsed="false">
      <c r="A5376" s="0" t="n">
        <f aca="false">'Profiles 8760'!A5365</f>
        <v>5363</v>
      </c>
      <c r="B5376" s="0" t="n">
        <f aca="false">'Profiles 8760'!B5365</f>
        <v>8</v>
      </c>
      <c r="C5376" s="0" t="n">
        <f aca="false">'Profiles 8760'!E5365</f>
        <v>0</v>
      </c>
      <c r="D5376" s="0" t="n">
        <f aca="false">'Profiles 8760'!F5365</f>
        <v>0.925009</v>
      </c>
      <c r="E5376" s="0" t="n">
        <f aca="false">'Profiles 8760'!G5365</f>
        <v>1</v>
      </c>
      <c r="F5376" s="0" t="n">
        <f aca="false">D5376*Assumptions!$C$11*$B$7+E5376*Assumptions!$C$12*$B$8</f>
        <v>308.0425992</v>
      </c>
      <c r="G5376" s="0" t="n">
        <f aca="false">C5376*Assumptions!$C$15</f>
        <v>0</v>
      </c>
      <c r="H5376" s="0" t="n">
        <f aca="false">MIN(F5376,G5376)</f>
        <v>0</v>
      </c>
      <c r="I5376" s="0" t="n">
        <f aca="false">IF(C5376=1,MIN(G5376-H5376,Assumptions!$C$13,P5375),0)</f>
        <v>0</v>
      </c>
      <c r="J5376" s="0" t="n">
        <f aca="false">H5376+I5376</f>
        <v>0</v>
      </c>
      <c r="K5376" s="0" t="n">
        <f aca="false">MIN(IF(C5376=1,F5376-H5376,F5376),Assumptions!$C$13,MAX(0,($B$5-P5375)/$B$6))</f>
        <v>105.479906343609</v>
      </c>
      <c r="L5376" s="0" t="n">
        <f aca="false">IF(C5376=1,0,MIN(F5376-K5376,Assumptions!$C$15,MAX(0,$B$10-O5375-M5376)))</f>
        <v>200</v>
      </c>
      <c r="M5376" s="0" t="n">
        <f aca="false">'Profiles 8760'!H5365</f>
        <v>113200</v>
      </c>
      <c r="N5376" s="0" t="n">
        <f aca="false">J5376+L5376</f>
        <v>200</v>
      </c>
      <c r="O5376" s="0" t="n">
        <f aca="false">O5375+N5376</f>
        <v>504170.646762849</v>
      </c>
      <c r="P5376" s="0" t="n">
        <f aca="false">MIN($B$5,P5375+K5376*$B$6-I5376)</f>
        <v>510.81</v>
      </c>
      <c r="Q5376" s="0" t="n">
        <f aca="false">MAX(0,F5376-H5376-K5376-L5376)</f>
        <v>2.56269285639127</v>
      </c>
    </row>
    <row r="5377" customFormat="false" ht="15" hidden="false" customHeight="false" outlineLevel="0" collapsed="false">
      <c r="A5377" s="0" t="n">
        <f aca="false">'Profiles 8760'!A5366</f>
        <v>5364</v>
      </c>
      <c r="B5377" s="0" t="n">
        <f aca="false">'Profiles 8760'!B5366</f>
        <v>8</v>
      </c>
      <c r="C5377" s="0" t="n">
        <f aca="false">'Profiles 8760'!E5366</f>
        <v>0</v>
      </c>
      <c r="D5377" s="0" t="n">
        <f aca="false">'Profiles 8760'!F5366</f>
        <v>1</v>
      </c>
      <c r="E5377" s="0" t="n">
        <f aca="false">'Profiles 8760'!G5366</f>
        <v>1</v>
      </c>
      <c r="F5377" s="0" t="n">
        <f aca="false">D5377*Assumptions!$C$11*$B$7+E5377*Assumptions!$C$12*$B$8</f>
        <v>329.7</v>
      </c>
      <c r="G5377" s="0" t="n">
        <f aca="false">C5377*Assumptions!$C$15</f>
        <v>0</v>
      </c>
      <c r="H5377" s="0" t="n">
        <f aca="false">MIN(F5377,G5377)</f>
        <v>0</v>
      </c>
      <c r="I5377" s="0" t="n">
        <f aca="false">IF(C5377=1,MIN(G5377-H5377,Assumptions!$C$13,P5376),0)</f>
        <v>0</v>
      </c>
      <c r="J5377" s="0" t="n">
        <f aca="false">H5377+I5377</f>
        <v>0</v>
      </c>
      <c r="K5377" s="0" t="n">
        <f aca="false">MIN(IF(C5377=1,F5377-H5377,F5377),Assumptions!$C$13,MAX(0,($B$5-P5376)/$B$6))</f>
        <v>0</v>
      </c>
      <c r="L5377" s="0" t="n">
        <f aca="false">IF(C5377=1,0,MIN(F5377-K5377,Assumptions!$C$15,MAX(0,$B$10-O5376-M5377)))</f>
        <v>200</v>
      </c>
      <c r="M5377" s="0" t="n">
        <f aca="false">'Profiles 8760'!H5366</f>
        <v>113200</v>
      </c>
      <c r="N5377" s="0" t="n">
        <f aca="false">J5377+L5377</f>
        <v>200</v>
      </c>
      <c r="O5377" s="0" t="n">
        <f aca="false">O5376+N5377</f>
        <v>504370.646762849</v>
      </c>
      <c r="P5377" s="0" t="n">
        <f aca="false">MIN($B$5,P5376+K5377*$B$6-I5377)</f>
        <v>510.81</v>
      </c>
      <c r="Q5377" s="0" t="n">
        <f aca="false">MAX(0,F5377-H5377-K5377-L5377)</f>
        <v>129.7</v>
      </c>
    </row>
    <row r="5378" customFormat="false" ht="15" hidden="false" customHeight="false" outlineLevel="0" collapsed="false">
      <c r="A5378" s="0" t="n">
        <f aca="false">'Profiles 8760'!A5367</f>
        <v>5365</v>
      </c>
      <c r="B5378" s="0" t="n">
        <f aca="false">'Profiles 8760'!B5367</f>
        <v>8</v>
      </c>
      <c r="C5378" s="0" t="n">
        <f aca="false">'Profiles 8760'!E5367</f>
        <v>0</v>
      </c>
      <c r="D5378" s="0" t="n">
        <f aca="false">'Profiles 8760'!F5367</f>
        <v>1</v>
      </c>
      <c r="E5378" s="0" t="n">
        <f aca="false">'Profiles 8760'!G5367</f>
        <v>1</v>
      </c>
      <c r="F5378" s="0" t="n">
        <f aca="false">D5378*Assumptions!$C$11*$B$7+E5378*Assumptions!$C$12*$B$8</f>
        <v>329.7</v>
      </c>
      <c r="G5378" s="0" t="n">
        <f aca="false">C5378*Assumptions!$C$15</f>
        <v>0</v>
      </c>
      <c r="H5378" s="0" t="n">
        <f aca="false">MIN(F5378,G5378)</f>
        <v>0</v>
      </c>
      <c r="I5378" s="0" t="n">
        <f aca="false">IF(C5378=1,MIN(G5378-H5378,Assumptions!$C$13,P5377),0)</f>
        <v>0</v>
      </c>
      <c r="J5378" s="0" t="n">
        <f aca="false">H5378+I5378</f>
        <v>0</v>
      </c>
      <c r="K5378" s="0" t="n">
        <f aca="false">MIN(IF(C5378=1,F5378-H5378,F5378),Assumptions!$C$13,MAX(0,($B$5-P5377)/$B$6))</f>
        <v>0</v>
      </c>
      <c r="L5378" s="0" t="n">
        <f aca="false">IF(C5378=1,0,MIN(F5378-K5378,Assumptions!$C$15,MAX(0,$B$10-O5377-M5378)))</f>
        <v>200</v>
      </c>
      <c r="M5378" s="0" t="n">
        <f aca="false">'Profiles 8760'!H5367</f>
        <v>113200</v>
      </c>
      <c r="N5378" s="0" t="n">
        <f aca="false">J5378+L5378</f>
        <v>200</v>
      </c>
      <c r="O5378" s="0" t="n">
        <f aca="false">O5377+N5378</f>
        <v>504570.646762849</v>
      </c>
      <c r="P5378" s="0" t="n">
        <f aca="false">MIN($B$5,P5377+K5378*$B$6-I5378)</f>
        <v>510.81</v>
      </c>
      <c r="Q5378" s="0" t="n">
        <f aca="false">MAX(0,F5378-H5378-K5378-L5378)</f>
        <v>129.7</v>
      </c>
    </row>
    <row r="5379" customFormat="false" ht="15" hidden="false" customHeight="false" outlineLevel="0" collapsed="false">
      <c r="A5379" s="0" t="n">
        <f aca="false">'Profiles 8760'!A5368</f>
        <v>5366</v>
      </c>
      <c r="B5379" s="0" t="n">
        <f aca="false">'Profiles 8760'!B5368</f>
        <v>8</v>
      </c>
      <c r="C5379" s="0" t="n">
        <f aca="false">'Profiles 8760'!E5368</f>
        <v>0</v>
      </c>
      <c r="D5379" s="0" t="n">
        <f aca="false">'Profiles 8760'!F5368</f>
        <v>1</v>
      </c>
      <c r="E5379" s="0" t="n">
        <f aca="false">'Profiles 8760'!G5368</f>
        <v>1</v>
      </c>
      <c r="F5379" s="0" t="n">
        <f aca="false">D5379*Assumptions!$C$11*$B$7+E5379*Assumptions!$C$12*$B$8</f>
        <v>329.7</v>
      </c>
      <c r="G5379" s="0" t="n">
        <f aca="false">C5379*Assumptions!$C$15</f>
        <v>0</v>
      </c>
      <c r="H5379" s="0" t="n">
        <f aca="false">MIN(F5379,G5379)</f>
        <v>0</v>
      </c>
      <c r="I5379" s="0" t="n">
        <f aca="false">IF(C5379=1,MIN(G5379-H5379,Assumptions!$C$13,P5378),0)</f>
        <v>0</v>
      </c>
      <c r="J5379" s="0" t="n">
        <f aca="false">H5379+I5379</f>
        <v>0</v>
      </c>
      <c r="K5379" s="0" t="n">
        <f aca="false">MIN(IF(C5379=1,F5379-H5379,F5379),Assumptions!$C$13,MAX(0,($B$5-P5378)/$B$6))</f>
        <v>0</v>
      </c>
      <c r="L5379" s="0" t="n">
        <f aca="false">IF(C5379=1,0,MIN(F5379-K5379,Assumptions!$C$15,MAX(0,$B$10-O5378-M5379)))</f>
        <v>200</v>
      </c>
      <c r="M5379" s="0" t="n">
        <f aca="false">'Profiles 8760'!H5368</f>
        <v>113200</v>
      </c>
      <c r="N5379" s="0" t="n">
        <f aca="false">J5379+L5379</f>
        <v>200</v>
      </c>
      <c r="O5379" s="0" t="n">
        <f aca="false">O5378+N5379</f>
        <v>504770.646762849</v>
      </c>
      <c r="P5379" s="0" t="n">
        <f aca="false">MIN($B$5,P5378+K5379*$B$6-I5379)</f>
        <v>510.81</v>
      </c>
      <c r="Q5379" s="0" t="n">
        <f aca="false">MAX(0,F5379-H5379-K5379-L5379)</f>
        <v>129.7</v>
      </c>
    </row>
    <row r="5380" customFormat="false" ht="15" hidden="false" customHeight="false" outlineLevel="0" collapsed="false">
      <c r="A5380" s="0" t="n">
        <f aca="false">'Profiles 8760'!A5369</f>
        <v>5367</v>
      </c>
      <c r="B5380" s="0" t="n">
        <f aca="false">'Profiles 8760'!B5369</f>
        <v>8</v>
      </c>
      <c r="C5380" s="0" t="n">
        <f aca="false">'Profiles 8760'!E5369</f>
        <v>0</v>
      </c>
      <c r="D5380" s="0" t="n">
        <f aca="false">'Profiles 8760'!F5369</f>
        <v>0.925009</v>
      </c>
      <c r="E5380" s="0" t="n">
        <f aca="false">'Profiles 8760'!G5369</f>
        <v>1</v>
      </c>
      <c r="F5380" s="0" t="n">
        <f aca="false">D5380*Assumptions!$C$11*$B$7+E5380*Assumptions!$C$12*$B$8</f>
        <v>308.0425992</v>
      </c>
      <c r="G5380" s="0" t="n">
        <f aca="false">C5380*Assumptions!$C$15</f>
        <v>0</v>
      </c>
      <c r="H5380" s="0" t="n">
        <f aca="false">MIN(F5380,G5380)</f>
        <v>0</v>
      </c>
      <c r="I5380" s="0" t="n">
        <f aca="false">IF(C5380=1,MIN(G5380-H5380,Assumptions!$C$13,P5379),0)</f>
        <v>0</v>
      </c>
      <c r="J5380" s="0" t="n">
        <f aca="false">H5380+I5380</f>
        <v>0</v>
      </c>
      <c r="K5380" s="0" t="n">
        <f aca="false">MIN(IF(C5380=1,F5380-H5380,F5380),Assumptions!$C$13,MAX(0,($B$5-P5379)/$B$6))</f>
        <v>0</v>
      </c>
      <c r="L5380" s="0" t="n">
        <f aca="false">IF(C5380=1,0,MIN(F5380-K5380,Assumptions!$C$15,MAX(0,$B$10-O5379-M5380)))</f>
        <v>200</v>
      </c>
      <c r="M5380" s="0" t="n">
        <f aca="false">'Profiles 8760'!H5369</f>
        <v>113200</v>
      </c>
      <c r="N5380" s="0" t="n">
        <f aca="false">J5380+L5380</f>
        <v>200</v>
      </c>
      <c r="O5380" s="0" t="n">
        <f aca="false">O5379+N5380</f>
        <v>504970.646762849</v>
      </c>
      <c r="P5380" s="0" t="n">
        <f aca="false">MIN($B$5,P5379+K5380*$B$6-I5380)</f>
        <v>510.81</v>
      </c>
      <c r="Q5380" s="0" t="n">
        <f aca="false">MAX(0,F5380-H5380-K5380-L5380)</f>
        <v>108.0425992</v>
      </c>
    </row>
    <row r="5381" customFormat="false" ht="15" hidden="false" customHeight="false" outlineLevel="0" collapsed="false">
      <c r="A5381" s="0" t="n">
        <f aca="false">'Profiles 8760'!A5370</f>
        <v>5368</v>
      </c>
      <c r="B5381" s="0" t="n">
        <f aca="false">'Profiles 8760'!B5370</f>
        <v>8</v>
      </c>
      <c r="C5381" s="0" t="n">
        <f aca="false">'Profiles 8760'!E5370</f>
        <v>0</v>
      </c>
      <c r="D5381" s="0" t="n">
        <f aca="false">'Profiles 8760'!F5370</f>
        <v>0.734278</v>
      </c>
      <c r="E5381" s="0" t="n">
        <f aca="false">'Profiles 8760'!G5370</f>
        <v>0.841181</v>
      </c>
      <c r="F5381" s="0" t="n">
        <f aca="false">D5381*Assumptions!$C$11*$B$7+E5381*Assumptions!$C$12*$B$8</f>
        <v>246.4637893</v>
      </c>
      <c r="G5381" s="0" t="n">
        <f aca="false">C5381*Assumptions!$C$15</f>
        <v>0</v>
      </c>
      <c r="H5381" s="0" t="n">
        <f aca="false">MIN(F5381,G5381)</f>
        <v>0</v>
      </c>
      <c r="I5381" s="0" t="n">
        <f aca="false">IF(C5381=1,MIN(G5381-H5381,Assumptions!$C$13,P5380),0)</f>
        <v>0</v>
      </c>
      <c r="J5381" s="0" t="n">
        <f aca="false">H5381+I5381</f>
        <v>0</v>
      </c>
      <c r="K5381" s="0" t="n">
        <f aca="false">MIN(IF(C5381=1,F5381-H5381,F5381),Assumptions!$C$13,MAX(0,($B$5-P5380)/$B$6))</f>
        <v>0</v>
      </c>
      <c r="L5381" s="0" t="n">
        <f aca="false">IF(C5381=1,0,MIN(F5381-K5381,Assumptions!$C$15,MAX(0,$B$10-O5380-M5381)))</f>
        <v>200</v>
      </c>
      <c r="M5381" s="0" t="n">
        <f aca="false">'Profiles 8760'!H5370</f>
        <v>113200</v>
      </c>
      <c r="N5381" s="0" t="n">
        <f aca="false">J5381+L5381</f>
        <v>200</v>
      </c>
      <c r="O5381" s="0" t="n">
        <f aca="false">O5380+N5381</f>
        <v>505170.646762849</v>
      </c>
      <c r="P5381" s="0" t="n">
        <f aca="false">MIN($B$5,P5380+K5381*$B$6-I5381)</f>
        <v>510.81</v>
      </c>
      <c r="Q5381" s="0" t="n">
        <f aca="false">MAX(0,F5381-H5381-K5381-L5381)</f>
        <v>46.4637893</v>
      </c>
    </row>
    <row r="5382" customFormat="false" ht="15" hidden="false" customHeight="false" outlineLevel="0" collapsed="false">
      <c r="A5382" s="0" t="n">
        <f aca="false">'Profiles 8760'!A5371</f>
        <v>5369</v>
      </c>
      <c r="B5382" s="0" t="n">
        <f aca="false">'Profiles 8760'!B5371</f>
        <v>8</v>
      </c>
      <c r="C5382" s="0" t="n">
        <f aca="false">'Profiles 8760'!E5371</f>
        <v>0</v>
      </c>
      <c r="D5382" s="0" t="n">
        <f aca="false">'Profiles 8760'!F5371</f>
        <v>0.501938</v>
      </c>
      <c r="E5382" s="0" t="n">
        <f aca="false">'Profiles 8760'!G5371</f>
        <v>0.765667</v>
      </c>
      <c r="F5382" s="0" t="n">
        <f aca="false">D5382*Assumptions!$C$11*$B$7+E5382*Assumptions!$C$12*$B$8</f>
        <v>176.2754747</v>
      </c>
      <c r="G5382" s="0" t="n">
        <f aca="false">C5382*Assumptions!$C$15</f>
        <v>0</v>
      </c>
      <c r="H5382" s="0" t="n">
        <f aca="false">MIN(F5382,G5382)</f>
        <v>0</v>
      </c>
      <c r="I5382" s="0" t="n">
        <f aca="false">IF(C5382=1,MIN(G5382-H5382,Assumptions!$C$13,P5381),0)</f>
        <v>0</v>
      </c>
      <c r="J5382" s="0" t="n">
        <f aca="false">H5382+I5382</f>
        <v>0</v>
      </c>
      <c r="K5382" s="0" t="n">
        <f aca="false">MIN(IF(C5382=1,F5382-H5382,F5382),Assumptions!$C$13,MAX(0,($B$5-P5381)/$B$6))</f>
        <v>0</v>
      </c>
      <c r="L5382" s="0" t="n">
        <f aca="false">IF(C5382=1,0,MIN(F5382-K5382,Assumptions!$C$15,MAX(0,$B$10-O5381-M5382)))</f>
        <v>176.2754747</v>
      </c>
      <c r="M5382" s="0" t="n">
        <f aca="false">'Profiles 8760'!H5371</f>
        <v>113200</v>
      </c>
      <c r="N5382" s="0" t="n">
        <f aca="false">J5382+L5382</f>
        <v>176.2754747</v>
      </c>
      <c r="O5382" s="0" t="n">
        <f aca="false">O5381+N5382</f>
        <v>505346.922237549</v>
      </c>
      <c r="P5382" s="0" t="n">
        <f aca="false">MIN($B$5,P5381+K5382*$B$6-I5382)</f>
        <v>510.81</v>
      </c>
      <c r="Q5382" s="0" t="n">
        <f aca="false">MAX(0,F5382-H5382-K5382-L5382)</f>
        <v>0</v>
      </c>
    </row>
    <row r="5383" customFormat="false" ht="15" hidden="false" customHeight="false" outlineLevel="0" collapsed="false">
      <c r="A5383" s="0" t="n">
        <f aca="false">'Profiles 8760'!A5372</f>
        <v>5370</v>
      </c>
      <c r="B5383" s="0" t="n">
        <f aca="false">'Profiles 8760'!B5372</f>
        <v>8</v>
      </c>
      <c r="C5383" s="0" t="n">
        <f aca="false">'Profiles 8760'!E5372</f>
        <v>0</v>
      </c>
      <c r="D5383" s="0" t="n">
        <f aca="false">'Profiles 8760'!F5372</f>
        <v>0.260673</v>
      </c>
      <c r="E5383" s="0" t="n">
        <f aca="false">'Profiles 8760'!G5372</f>
        <v>0.689172</v>
      </c>
      <c r="F5383" s="0" t="n">
        <f aca="false">D5383*Assumptions!$C$11*$B$7+E5383*Assumptions!$C$12*$B$8</f>
        <v>103.4694972</v>
      </c>
      <c r="G5383" s="0" t="n">
        <f aca="false">C5383*Assumptions!$C$15</f>
        <v>0</v>
      </c>
      <c r="H5383" s="0" t="n">
        <f aca="false">MIN(F5383,G5383)</f>
        <v>0</v>
      </c>
      <c r="I5383" s="0" t="n">
        <f aca="false">IF(C5383=1,MIN(G5383-H5383,Assumptions!$C$13,P5382),0)</f>
        <v>0</v>
      </c>
      <c r="J5383" s="0" t="n">
        <f aca="false">H5383+I5383</f>
        <v>0</v>
      </c>
      <c r="K5383" s="0" t="n">
        <f aca="false">MIN(IF(C5383=1,F5383-H5383,F5383),Assumptions!$C$13,MAX(0,($B$5-P5382)/$B$6))</f>
        <v>0</v>
      </c>
      <c r="L5383" s="0" t="n">
        <f aca="false">IF(C5383=1,0,MIN(F5383-K5383,Assumptions!$C$15,MAX(0,$B$10-O5382-M5383)))</f>
        <v>103.4694972</v>
      </c>
      <c r="M5383" s="0" t="n">
        <f aca="false">'Profiles 8760'!H5372</f>
        <v>113200</v>
      </c>
      <c r="N5383" s="0" t="n">
        <f aca="false">J5383+L5383</f>
        <v>103.4694972</v>
      </c>
      <c r="O5383" s="0" t="n">
        <f aca="false">O5382+N5383</f>
        <v>505450.391734749</v>
      </c>
      <c r="P5383" s="0" t="n">
        <f aca="false">MIN($B$5,P5382+K5383*$B$6-I5383)</f>
        <v>510.81</v>
      </c>
      <c r="Q5383" s="0" t="n">
        <f aca="false">MAX(0,F5383-H5383-K5383-L5383)</f>
        <v>0</v>
      </c>
    </row>
    <row r="5384" customFormat="false" ht="15" hidden="false" customHeight="false" outlineLevel="0" collapsed="false">
      <c r="A5384" s="0" t="n">
        <f aca="false">'Profiles 8760'!A5373</f>
        <v>5371</v>
      </c>
      <c r="B5384" s="0" t="n">
        <f aca="false">'Profiles 8760'!B5373</f>
        <v>8</v>
      </c>
      <c r="C5384" s="0" t="n">
        <f aca="false">'Profiles 8760'!E5373</f>
        <v>0</v>
      </c>
      <c r="D5384" s="0" t="n">
        <f aca="false">'Profiles 8760'!F5373</f>
        <v>0.0551</v>
      </c>
      <c r="E5384" s="0" t="n">
        <f aca="false">'Profiles 8760'!G5373</f>
        <v>0.50729</v>
      </c>
      <c r="F5384" s="0" t="n">
        <f aca="false">D5384*Assumptions!$C$11*$B$7+E5384*Assumptions!$C$12*$B$8</f>
        <v>36.661041</v>
      </c>
      <c r="G5384" s="0" t="n">
        <f aca="false">C5384*Assumptions!$C$15</f>
        <v>0</v>
      </c>
      <c r="H5384" s="0" t="n">
        <f aca="false">MIN(F5384,G5384)</f>
        <v>0</v>
      </c>
      <c r="I5384" s="0" t="n">
        <f aca="false">IF(C5384=1,MIN(G5384-H5384,Assumptions!$C$13,P5383),0)</f>
        <v>0</v>
      </c>
      <c r="J5384" s="0" t="n">
        <f aca="false">H5384+I5384</f>
        <v>0</v>
      </c>
      <c r="K5384" s="0" t="n">
        <f aca="false">MIN(IF(C5384=1,F5384-H5384,F5384),Assumptions!$C$13,MAX(0,($B$5-P5383)/$B$6))</f>
        <v>0</v>
      </c>
      <c r="L5384" s="0" t="n">
        <f aca="false">IF(C5384=1,0,MIN(F5384-K5384,Assumptions!$C$15,MAX(0,$B$10-O5383-M5384)))</f>
        <v>36.661041</v>
      </c>
      <c r="M5384" s="0" t="n">
        <f aca="false">'Profiles 8760'!H5373</f>
        <v>113200</v>
      </c>
      <c r="N5384" s="0" t="n">
        <f aca="false">J5384+L5384</f>
        <v>36.661041</v>
      </c>
      <c r="O5384" s="0" t="n">
        <f aca="false">O5383+N5384</f>
        <v>505487.052775749</v>
      </c>
      <c r="P5384" s="0" t="n">
        <f aca="false">MIN($B$5,P5383+K5384*$B$6-I5384)</f>
        <v>510.81</v>
      </c>
      <c r="Q5384" s="0" t="n">
        <f aca="false">MAX(0,F5384-H5384-K5384-L5384)</f>
        <v>0</v>
      </c>
    </row>
    <row r="5385" customFormat="false" ht="15" hidden="false" customHeight="false" outlineLevel="0" collapsed="false">
      <c r="A5385" s="0" t="n">
        <f aca="false">'Profiles 8760'!A5374</f>
        <v>5372</v>
      </c>
      <c r="B5385" s="0" t="n">
        <f aca="false">'Profiles 8760'!B5374</f>
        <v>8</v>
      </c>
      <c r="C5385" s="0" t="n">
        <f aca="false">'Profiles 8760'!E5374</f>
        <v>1</v>
      </c>
      <c r="D5385" s="0" t="n">
        <f aca="false">'Profiles 8760'!F5374</f>
        <v>0</v>
      </c>
      <c r="E5385" s="0" t="n">
        <f aca="false">'Profiles 8760'!G5374</f>
        <v>0.525852</v>
      </c>
      <c r="F5385" s="0" t="n">
        <f aca="false">D5385*Assumptions!$C$11*$B$7+E5385*Assumptions!$C$12*$B$8</f>
        <v>21.5073468</v>
      </c>
      <c r="G5385" s="0" t="n">
        <f aca="false">C5385*Assumptions!$C$15</f>
        <v>200</v>
      </c>
      <c r="H5385" s="0" t="n">
        <f aca="false">MIN(F5385,G5385)</f>
        <v>21.5073468</v>
      </c>
      <c r="I5385" s="0" t="n">
        <f aca="false">IF(C5385=1,MIN(G5385-H5385,Assumptions!$C$13,P5384),0)</f>
        <v>178.4926532</v>
      </c>
      <c r="J5385" s="0" t="n">
        <f aca="false">H5385+I5385</f>
        <v>200</v>
      </c>
      <c r="K5385" s="0" t="n">
        <f aca="false">MIN(IF(C5385=1,F5385-H5385,F5385),Assumptions!$C$13,MAX(0,($B$5-P5384)/$B$6))</f>
        <v>0</v>
      </c>
      <c r="L5385" s="0" t="n">
        <f aca="false">IF(C5385=1,0,MIN(F5385-K5385,Assumptions!$C$15,MAX(0,$B$10-O5384-M5385)))</f>
        <v>0</v>
      </c>
      <c r="M5385" s="0" t="n">
        <f aca="false">'Profiles 8760'!H5374</f>
        <v>113000</v>
      </c>
      <c r="N5385" s="0" t="n">
        <f aca="false">J5385+L5385</f>
        <v>200</v>
      </c>
      <c r="O5385" s="0" t="n">
        <f aca="false">O5384+N5385</f>
        <v>505687.052775749</v>
      </c>
      <c r="P5385" s="0" t="n">
        <f aca="false">MIN($B$5,P5384+K5385*$B$6-I5385)</f>
        <v>332.3173468</v>
      </c>
      <c r="Q5385" s="0" t="n">
        <f aca="false">MAX(0,F5385-H5385-K5385-L5385)</f>
        <v>0</v>
      </c>
    </row>
    <row r="5386" customFormat="false" ht="15" hidden="false" customHeight="false" outlineLevel="0" collapsed="false">
      <c r="A5386" s="0" t="n">
        <f aca="false">'Profiles 8760'!A5375</f>
        <v>5373</v>
      </c>
      <c r="B5386" s="0" t="n">
        <f aca="false">'Profiles 8760'!B5375</f>
        <v>8</v>
      </c>
      <c r="C5386" s="0" t="n">
        <f aca="false">'Profiles 8760'!E5375</f>
        <v>1</v>
      </c>
      <c r="D5386" s="0" t="n">
        <f aca="false">'Profiles 8760'!F5375</f>
        <v>0</v>
      </c>
      <c r="E5386" s="0" t="n">
        <f aca="false">'Profiles 8760'!G5375</f>
        <v>0.731559</v>
      </c>
      <c r="F5386" s="0" t="n">
        <f aca="false">D5386*Assumptions!$C$11*$B$7+E5386*Assumptions!$C$12*$B$8</f>
        <v>29.9207631</v>
      </c>
      <c r="G5386" s="0" t="n">
        <f aca="false">C5386*Assumptions!$C$15</f>
        <v>200</v>
      </c>
      <c r="H5386" s="0" t="n">
        <f aca="false">MIN(F5386,G5386)</f>
        <v>29.9207631</v>
      </c>
      <c r="I5386" s="0" t="n">
        <f aca="false">IF(C5386=1,MIN(G5386-H5386,Assumptions!$C$13,P5385),0)</f>
        <v>170.0792369</v>
      </c>
      <c r="J5386" s="0" t="n">
        <f aca="false">H5386+I5386</f>
        <v>200</v>
      </c>
      <c r="K5386" s="0" t="n">
        <f aca="false">MIN(IF(C5386=1,F5386-H5386,F5386),Assumptions!$C$13,MAX(0,($B$5-P5385)/$B$6))</f>
        <v>0</v>
      </c>
      <c r="L5386" s="0" t="n">
        <f aca="false">IF(C5386=1,0,MIN(F5386-K5386,Assumptions!$C$15,MAX(0,$B$10-O5385-M5386)))</f>
        <v>0</v>
      </c>
      <c r="M5386" s="0" t="n">
        <f aca="false">'Profiles 8760'!H5375</f>
        <v>112800</v>
      </c>
      <c r="N5386" s="0" t="n">
        <f aca="false">J5386+L5386</f>
        <v>200</v>
      </c>
      <c r="O5386" s="0" t="n">
        <f aca="false">O5385+N5386</f>
        <v>505887.052775749</v>
      </c>
      <c r="P5386" s="0" t="n">
        <f aca="false">MIN($B$5,P5385+K5386*$B$6-I5386)</f>
        <v>162.2381099</v>
      </c>
      <c r="Q5386" s="0" t="n">
        <f aca="false">MAX(0,F5386-H5386-K5386-L5386)</f>
        <v>0</v>
      </c>
    </row>
    <row r="5387" customFormat="false" ht="15" hidden="false" customHeight="false" outlineLevel="0" collapsed="false">
      <c r="A5387" s="0" t="n">
        <f aca="false">'Profiles 8760'!A5376</f>
        <v>5374</v>
      </c>
      <c r="B5387" s="0" t="n">
        <f aca="false">'Profiles 8760'!B5376</f>
        <v>8</v>
      </c>
      <c r="C5387" s="0" t="n">
        <f aca="false">'Profiles 8760'!E5376</f>
        <v>0</v>
      </c>
      <c r="D5387" s="0" t="n">
        <f aca="false">'Profiles 8760'!F5376</f>
        <v>0</v>
      </c>
      <c r="E5387" s="0" t="n">
        <f aca="false">'Profiles 8760'!G5376</f>
        <v>1</v>
      </c>
      <c r="F5387" s="0" t="n">
        <f aca="false">D5387*Assumptions!$C$11*$B$7+E5387*Assumptions!$C$12*$B$8</f>
        <v>40.9</v>
      </c>
      <c r="G5387" s="0" t="n">
        <f aca="false">C5387*Assumptions!$C$15</f>
        <v>0</v>
      </c>
      <c r="H5387" s="0" t="n">
        <f aca="false">MIN(F5387,G5387)</f>
        <v>0</v>
      </c>
      <c r="I5387" s="0" t="n">
        <f aca="false">IF(C5387=1,MIN(G5387-H5387,Assumptions!$C$13,P5386),0)</f>
        <v>0</v>
      </c>
      <c r="J5387" s="0" t="n">
        <f aca="false">H5387+I5387</f>
        <v>0</v>
      </c>
      <c r="K5387" s="0" t="n">
        <f aca="false">MIN(IF(C5387=1,F5387-H5387,F5387),Assumptions!$C$13,MAX(0,($B$5-P5386)/$B$6))</f>
        <v>40.9</v>
      </c>
      <c r="L5387" s="0" t="n">
        <f aca="false">IF(C5387=1,0,MIN(F5387-K5387,Assumptions!$C$15,MAX(0,$B$10-O5386-M5387)))</f>
        <v>0</v>
      </c>
      <c r="M5387" s="0" t="n">
        <f aca="false">'Profiles 8760'!H5376</f>
        <v>112800</v>
      </c>
      <c r="N5387" s="0" t="n">
        <f aca="false">J5387+L5387</f>
        <v>0</v>
      </c>
      <c r="O5387" s="0" t="n">
        <f aca="false">O5386+N5387</f>
        <v>505887.052775749</v>
      </c>
      <c r="P5387" s="0" t="n">
        <f aca="false">MIN($B$5,P5386+K5387*$B$6-I5387)</f>
        <v>197.6902299</v>
      </c>
      <c r="Q5387" s="0" t="n">
        <f aca="false">MAX(0,F5387-H5387-K5387-L5387)</f>
        <v>0</v>
      </c>
    </row>
    <row r="5388" customFormat="false" ht="15" hidden="false" customHeight="false" outlineLevel="0" collapsed="false">
      <c r="A5388" s="0" t="n">
        <f aca="false">'Profiles 8760'!A5377</f>
        <v>5375</v>
      </c>
      <c r="B5388" s="0" t="n">
        <f aca="false">'Profiles 8760'!B5377</f>
        <v>8</v>
      </c>
      <c r="C5388" s="0" t="n">
        <f aca="false">'Profiles 8760'!E5377</f>
        <v>0</v>
      </c>
      <c r="D5388" s="0" t="n">
        <f aca="false">'Profiles 8760'!F5377</f>
        <v>0</v>
      </c>
      <c r="E5388" s="0" t="n">
        <f aca="false">'Profiles 8760'!G5377</f>
        <v>1</v>
      </c>
      <c r="F5388" s="0" t="n">
        <f aca="false">D5388*Assumptions!$C$11*$B$7+E5388*Assumptions!$C$12*$B$8</f>
        <v>40.9</v>
      </c>
      <c r="G5388" s="0" t="n">
        <f aca="false">C5388*Assumptions!$C$15</f>
        <v>0</v>
      </c>
      <c r="H5388" s="0" t="n">
        <f aca="false">MIN(F5388,G5388)</f>
        <v>0</v>
      </c>
      <c r="I5388" s="0" t="n">
        <f aca="false">IF(C5388=1,MIN(G5388-H5388,Assumptions!$C$13,P5387),0)</f>
        <v>0</v>
      </c>
      <c r="J5388" s="0" t="n">
        <f aca="false">H5388+I5388</f>
        <v>0</v>
      </c>
      <c r="K5388" s="0" t="n">
        <f aca="false">MIN(IF(C5388=1,F5388-H5388,F5388),Assumptions!$C$13,MAX(0,($B$5-P5387)/$B$6))</f>
        <v>40.9</v>
      </c>
      <c r="L5388" s="0" t="n">
        <f aca="false">IF(C5388=1,0,MIN(F5388-K5388,Assumptions!$C$15,MAX(0,$B$10-O5387-M5388)))</f>
        <v>0</v>
      </c>
      <c r="M5388" s="0" t="n">
        <f aca="false">'Profiles 8760'!H5377</f>
        <v>112800</v>
      </c>
      <c r="N5388" s="0" t="n">
        <f aca="false">J5388+L5388</f>
        <v>0</v>
      </c>
      <c r="O5388" s="0" t="n">
        <f aca="false">O5387+N5388</f>
        <v>505887.052775749</v>
      </c>
      <c r="P5388" s="0" t="n">
        <f aca="false">MIN($B$5,P5387+K5388*$B$6-I5388)</f>
        <v>233.1423499</v>
      </c>
      <c r="Q5388" s="0" t="n">
        <f aca="false">MAX(0,F5388-H5388-K5388-L5388)</f>
        <v>0</v>
      </c>
    </row>
    <row r="5389" customFormat="false" ht="15" hidden="false" customHeight="false" outlineLevel="0" collapsed="false">
      <c r="A5389" s="0" t="n">
        <f aca="false">'Profiles 8760'!A5378</f>
        <v>5376</v>
      </c>
      <c r="B5389" s="0" t="n">
        <f aca="false">'Profiles 8760'!B5378</f>
        <v>8</v>
      </c>
      <c r="C5389" s="0" t="n">
        <f aca="false">'Profiles 8760'!E5378</f>
        <v>0</v>
      </c>
      <c r="D5389" s="0" t="n">
        <f aca="false">'Profiles 8760'!F5378</f>
        <v>0</v>
      </c>
      <c r="E5389" s="0" t="n">
        <f aca="false">'Profiles 8760'!G5378</f>
        <v>1</v>
      </c>
      <c r="F5389" s="0" t="n">
        <f aca="false">D5389*Assumptions!$C$11*$B$7+E5389*Assumptions!$C$12*$B$8</f>
        <v>40.9</v>
      </c>
      <c r="G5389" s="0" t="n">
        <f aca="false">C5389*Assumptions!$C$15</f>
        <v>0</v>
      </c>
      <c r="H5389" s="0" t="n">
        <f aca="false">MIN(F5389,G5389)</f>
        <v>0</v>
      </c>
      <c r="I5389" s="0" t="n">
        <f aca="false">IF(C5389=1,MIN(G5389-H5389,Assumptions!$C$13,P5388),0)</f>
        <v>0</v>
      </c>
      <c r="J5389" s="0" t="n">
        <f aca="false">H5389+I5389</f>
        <v>0</v>
      </c>
      <c r="K5389" s="0" t="n">
        <f aca="false">MIN(IF(C5389=1,F5389-H5389,F5389),Assumptions!$C$13,MAX(0,($B$5-P5388)/$B$6))</f>
        <v>40.9</v>
      </c>
      <c r="L5389" s="0" t="n">
        <f aca="false">IF(C5389=1,0,MIN(F5389-K5389,Assumptions!$C$15,MAX(0,$B$10-O5388-M5389)))</f>
        <v>0</v>
      </c>
      <c r="M5389" s="0" t="n">
        <f aca="false">'Profiles 8760'!H5378</f>
        <v>112800</v>
      </c>
      <c r="N5389" s="0" t="n">
        <f aca="false">J5389+L5389</f>
        <v>0</v>
      </c>
      <c r="O5389" s="0" t="n">
        <f aca="false">O5388+N5389</f>
        <v>505887.052775749</v>
      </c>
      <c r="P5389" s="0" t="n">
        <f aca="false">MIN($B$5,P5388+K5389*$B$6-I5389)</f>
        <v>268.5944699</v>
      </c>
      <c r="Q5389" s="0" t="n">
        <f aca="false">MAX(0,F5389-H5389-K5389-L5389)</f>
        <v>0</v>
      </c>
    </row>
    <row r="5390" customFormat="false" ht="15" hidden="false" customHeight="false" outlineLevel="0" collapsed="false">
      <c r="A5390" s="0" t="n">
        <f aca="false">'Profiles 8760'!A5379</f>
        <v>5377</v>
      </c>
      <c r="B5390" s="0" t="n">
        <f aca="false">'Profiles 8760'!B5379</f>
        <v>8</v>
      </c>
      <c r="C5390" s="0" t="n">
        <f aca="false">'Profiles 8760'!E5379</f>
        <v>0</v>
      </c>
      <c r="D5390" s="0" t="n">
        <f aca="false">'Profiles 8760'!F5379</f>
        <v>0</v>
      </c>
      <c r="E5390" s="0" t="n">
        <f aca="false">'Profiles 8760'!G5379</f>
        <v>1</v>
      </c>
      <c r="F5390" s="0" t="n">
        <f aca="false">D5390*Assumptions!$C$11*$B$7+E5390*Assumptions!$C$12*$B$8</f>
        <v>40.9</v>
      </c>
      <c r="G5390" s="0" t="n">
        <f aca="false">C5390*Assumptions!$C$15</f>
        <v>0</v>
      </c>
      <c r="H5390" s="0" t="n">
        <f aca="false">MIN(F5390,G5390)</f>
        <v>0</v>
      </c>
      <c r="I5390" s="0" t="n">
        <f aca="false">IF(C5390=1,MIN(G5390-H5390,Assumptions!$C$13,P5389),0)</f>
        <v>0</v>
      </c>
      <c r="J5390" s="0" t="n">
        <f aca="false">H5390+I5390</f>
        <v>0</v>
      </c>
      <c r="K5390" s="0" t="n">
        <f aca="false">MIN(IF(C5390=1,F5390-H5390,F5390),Assumptions!$C$13,MAX(0,($B$5-P5389)/$B$6))</f>
        <v>40.9</v>
      </c>
      <c r="L5390" s="0" t="n">
        <f aca="false">IF(C5390=1,0,MIN(F5390-K5390,Assumptions!$C$15,MAX(0,$B$10-O5389-M5390)))</f>
        <v>0</v>
      </c>
      <c r="M5390" s="0" t="n">
        <f aca="false">'Profiles 8760'!H5379</f>
        <v>112800</v>
      </c>
      <c r="N5390" s="0" t="n">
        <f aca="false">J5390+L5390</f>
        <v>0</v>
      </c>
      <c r="O5390" s="0" t="n">
        <f aca="false">O5389+N5390</f>
        <v>505887.052775749</v>
      </c>
      <c r="P5390" s="0" t="n">
        <f aca="false">MIN($B$5,P5389+K5390*$B$6-I5390)</f>
        <v>304.0465899</v>
      </c>
      <c r="Q5390" s="0" t="n">
        <f aca="false">MAX(0,F5390-H5390-K5390-L5390)</f>
        <v>0</v>
      </c>
    </row>
    <row r="5391" customFormat="false" ht="15" hidden="false" customHeight="false" outlineLevel="0" collapsed="false">
      <c r="A5391" s="0" t="n">
        <f aca="false">'Profiles 8760'!A5380</f>
        <v>5378</v>
      </c>
      <c r="B5391" s="0" t="n">
        <f aca="false">'Profiles 8760'!B5380</f>
        <v>8</v>
      </c>
      <c r="C5391" s="0" t="n">
        <f aca="false">'Profiles 8760'!E5380</f>
        <v>0</v>
      </c>
      <c r="D5391" s="0" t="n">
        <f aca="false">'Profiles 8760'!F5380</f>
        <v>0</v>
      </c>
      <c r="E5391" s="0" t="n">
        <f aca="false">'Profiles 8760'!G5380</f>
        <v>1</v>
      </c>
      <c r="F5391" s="0" t="n">
        <f aca="false">D5391*Assumptions!$C$11*$B$7+E5391*Assumptions!$C$12*$B$8</f>
        <v>40.9</v>
      </c>
      <c r="G5391" s="0" t="n">
        <f aca="false">C5391*Assumptions!$C$15</f>
        <v>0</v>
      </c>
      <c r="H5391" s="0" t="n">
        <f aca="false">MIN(F5391,G5391)</f>
        <v>0</v>
      </c>
      <c r="I5391" s="0" t="n">
        <f aca="false">IF(C5391=1,MIN(G5391-H5391,Assumptions!$C$13,P5390),0)</f>
        <v>0</v>
      </c>
      <c r="J5391" s="0" t="n">
        <f aca="false">H5391+I5391</f>
        <v>0</v>
      </c>
      <c r="K5391" s="0" t="n">
        <f aca="false">MIN(IF(C5391=1,F5391-H5391,F5391),Assumptions!$C$13,MAX(0,($B$5-P5390)/$B$6))</f>
        <v>40.9</v>
      </c>
      <c r="L5391" s="0" t="n">
        <f aca="false">IF(C5391=1,0,MIN(F5391-K5391,Assumptions!$C$15,MAX(0,$B$10-O5390-M5391)))</f>
        <v>0</v>
      </c>
      <c r="M5391" s="0" t="n">
        <f aca="false">'Profiles 8760'!H5380</f>
        <v>112800</v>
      </c>
      <c r="N5391" s="0" t="n">
        <f aca="false">J5391+L5391</f>
        <v>0</v>
      </c>
      <c r="O5391" s="0" t="n">
        <f aca="false">O5390+N5391</f>
        <v>505887.052775749</v>
      </c>
      <c r="P5391" s="0" t="n">
        <f aca="false">MIN($B$5,P5390+K5391*$B$6-I5391)</f>
        <v>339.4987099</v>
      </c>
      <c r="Q5391" s="0" t="n">
        <f aca="false">MAX(0,F5391-H5391-K5391-L5391)</f>
        <v>0</v>
      </c>
    </row>
    <row r="5392" customFormat="false" ht="15" hidden="false" customHeight="false" outlineLevel="0" collapsed="false">
      <c r="A5392" s="0" t="n">
        <f aca="false">'Profiles 8760'!A5381</f>
        <v>5379</v>
      </c>
      <c r="B5392" s="0" t="n">
        <f aca="false">'Profiles 8760'!B5381</f>
        <v>8</v>
      </c>
      <c r="C5392" s="0" t="n">
        <f aca="false">'Profiles 8760'!E5381</f>
        <v>0</v>
      </c>
      <c r="D5392" s="0" t="n">
        <f aca="false">'Profiles 8760'!F5381</f>
        <v>0</v>
      </c>
      <c r="E5392" s="0" t="n">
        <f aca="false">'Profiles 8760'!G5381</f>
        <v>1</v>
      </c>
      <c r="F5392" s="0" t="n">
        <f aca="false">D5392*Assumptions!$C$11*$B$7+E5392*Assumptions!$C$12*$B$8</f>
        <v>40.9</v>
      </c>
      <c r="G5392" s="0" t="n">
        <f aca="false">C5392*Assumptions!$C$15</f>
        <v>0</v>
      </c>
      <c r="H5392" s="0" t="n">
        <f aca="false">MIN(F5392,G5392)</f>
        <v>0</v>
      </c>
      <c r="I5392" s="0" t="n">
        <f aca="false">IF(C5392=1,MIN(G5392-H5392,Assumptions!$C$13,P5391),0)</f>
        <v>0</v>
      </c>
      <c r="J5392" s="0" t="n">
        <f aca="false">H5392+I5392</f>
        <v>0</v>
      </c>
      <c r="K5392" s="0" t="n">
        <f aca="false">MIN(IF(C5392=1,F5392-H5392,F5392),Assumptions!$C$13,MAX(0,($B$5-P5391)/$B$6))</f>
        <v>40.9</v>
      </c>
      <c r="L5392" s="0" t="n">
        <f aca="false">IF(C5392=1,0,MIN(F5392-K5392,Assumptions!$C$15,MAX(0,$B$10-O5391-M5392)))</f>
        <v>0</v>
      </c>
      <c r="M5392" s="0" t="n">
        <f aca="false">'Profiles 8760'!H5381</f>
        <v>112800</v>
      </c>
      <c r="N5392" s="0" t="n">
        <f aca="false">J5392+L5392</f>
        <v>0</v>
      </c>
      <c r="O5392" s="0" t="n">
        <f aca="false">O5391+N5392</f>
        <v>505887.052775749</v>
      </c>
      <c r="P5392" s="0" t="n">
        <f aca="false">MIN($B$5,P5391+K5392*$B$6-I5392)</f>
        <v>374.9508299</v>
      </c>
      <c r="Q5392" s="0" t="n">
        <f aca="false">MAX(0,F5392-H5392-K5392-L5392)</f>
        <v>0</v>
      </c>
    </row>
    <row r="5393" customFormat="false" ht="15" hidden="false" customHeight="false" outlineLevel="0" collapsed="false">
      <c r="A5393" s="0" t="n">
        <f aca="false">'Profiles 8760'!A5382</f>
        <v>5380</v>
      </c>
      <c r="B5393" s="0" t="n">
        <f aca="false">'Profiles 8760'!B5382</f>
        <v>8</v>
      </c>
      <c r="C5393" s="0" t="n">
        <f aca="false">'Profiles 8760'!E5382</f>
        <v>0</v>
      </c>
      <c r="D5393" s="0" t="n">
        <f aca="false">'Profiles 8760'!F5382</f>
        <v>0</v>
      </c>
      <c r="E5393" s="0" t="n">
        <f aca="false">'Profiles 8760'!G5382</f>
        <v>1</v>
      </c>
      <c r="F5393" s="0" t="n">
        <f aca="false">D5393*Assumptions!$C$11*$B$7+E5393*Assumptions!$C$12*$B$8</f>
        <v>40.9</v>
      </c>
      <c r="G5393" s="0" t="n">
        <f aca="false">C5393*Assumptions!$C$15</f>
        <v>0</v>
      </c>
      <c r="H5393" s="0" t="n">
        <f aca="false">MIN(F5393,G5393)</f>
        <v>0</v>
      </c>
      <c r="I5393" s="0" t="n">
        <f aca="false">IF(C5393=1,MIN(G5393-H5393,Assumptions!$C$13,P5392),0)</f>
        <v>0</v>
      </c>
      <c r="J5393" s="0" t="n">
        <f aca="false">H5393+I5393</f>
        <v>0</v>
      </c>
      <c r="K5393" s="0" t="n">
        <f aca="false">MIN(IF(C5393=1,F5393-H5393,F5393),Assumptions!$C$13,MAX(0,($B$5-P5392)/$B$6))</f>
        <v>40.9</v>
      </c>
      <c r="L5393" s="0" t="n">
        <f aca="false">IF(C5393=1,0,MIN(F5393-K5393,Assumptions!$C$15,MAX(0,$B$10-O5392-M5393)))</f>
        <v>0</v>
      </c>
      <c r="M5393" s="0" t="n">
        <f aca="false">'Profiles 8760'!H5382</f>
        <v>112800</v>
      </c>
      <c r="N5393" s="0" t="n">
        <f aca="false">J5393+L5393</f>
        <v>0</v>
      </c>
      <c r="O5393" s="0" t="n">
        <f aca="false">O5392+N5393</f>
        <v>505887.052775749</v>
      </c>
      <c r="P5393" s="0" t="n">
        <f aca="false">MIN($B$5,P5392+K5393*$B$6-I5393)</f>
        <v>410.4029499</v>
      </c>
      <c r="Q5393" s="0" t="n">
        <f aca="false">MAX(0,F5393-H5393-K5393-L5393)</f>
        <v>0</v>
      </c>
    </row>
    <row r="5394" customFormat="false" ht="15" hidden="false" customHeight="false" outlineLevel="0" collapsed="false">
      <c r="A5394" s="0" t="n">
        <f aca="false">'Profiles 8760'!A5383</f>
        <v>5381</v>
      </c>
      <c r="B5394" s="0" t="n">
        <f aca="false">'Profiles 8760'!B5383</f>
        <v>8</v>
      </c>
      <c r="C5394" s="0" t="n">
        <f aca="false">'Profiles 8760'!E5383</f>
        <v>0</v>
      </c>
      <c r="D5394" s="0" t="n">
        <f aca="false">'Profiles 8760'!F5383</f>
        <v>0</v>
      </c>
      <c r="E5394" s="0" t="n">
        <f aca="false">'Profiles 8760'!G5383</f>
        <v>1</v>
      </c>
      <c r="F5394" s="0" t="n">
        <f aca="false">D5394*Assumptions!$C$11*$B$7+E5394*Assumptions!$C$12*$B$8</f>
        <v>40.9</v>
      </c>
      <c r="G5394" s="0" t="n">
        <f aca="false">C5394*Assumptions!$C$15</f>
        <v>0</v>
      </c>
      <c r="H5394" s="0" t="n">
        <f aca="false">MIN(F5394,G5394)</f>
        <v>0</v>
      </c>
      <c r="I5394" s="0" t="n">
        <f aca="false">IF(C5394=1,MIN(G5394-H5394,Assumptions!$C$13,P5393),0)</f>
        <v>0</v>
      </c>
      <c r="J5394" s="0" t="n">
        <f aca="false">H5394+I5394</f>
        <v>0</v>
      </c>
      <c r="K5394" s="0" t="n">
        <f aca="false">MIN(IF(C5394=1,F5394-H5394,F5394),Assumptions!$C$13,MAX(0,($B$5-P5393)/$B$6))</f>
        <v>40.9</v>
      </c>
      <c r="L5394" s="0" t="n">
        <f aca="false">IF(C5394=1,0,MIN(F5394-K5394,Assumptions!$C$15,MAX(0,$B$10-O5393-M5394)))</f>
        <v>0</v>
      </c>
      <c r="M5394" s="0" t="n">
        <f aca="false">'Profiles 8760'!H5383</f>
        <v>112800</v>
      </c>
      <c r="N5394" s="0" t="n">
        <f aca="false">J5394+L5394</f>
        <v>0</v>
      </c>
      <c r="O5394" s="0" t="n">
        <f aca="false">O5393+N5394</f>
        <v>505887.052775749</v>
      </c>
      <c r="P5394" s="0" t="n">
        <f aca="false">MIN($B$5,P5393+K5394*$B$6-I5394)</f>
        <v>445.8550699</v>
      </c>
      <c r="Q5394" s="0" t="n">
        <f aca="false">MAX(0,F5394-H5394-K5394-L5394)</f>
        <v>0</v>
      </c>
    </row>
    <row r="5395" customFormat="false" ht="15" hidden="false" customHeight="false" outlineLevel="0" collapsed="false">
      <c r="A5395" s="0" t="n">
        <f aca="false">'Profiles 8760'!A5384</f>
        <v>5382</v>
      </c>
      <c r="B5395" s="0" t="n">
        <f aca="false">'Profiles 8760'!B5384</f>
        <v>8</v>
      </c>
      <c r="C5395" s="0" t="n">
        <f aca="false">'Profiles 8760'!E5384</f>
        <v>0</v>
      </c>
      <c r="D5395" s="0" t="n">
        <f aca="false">'Profiles 8760'!F5384</f>
        <v>0</v>
      </c>
      <c r="E5395" s="0" t="n">
        <f aca="false">'Profiles 8760'!G5384</f>
        <v>1</v>
      </c>
      <c r="F5395" s="0" t="n">
        <f aca="false">D5395*Assumptions!$C$11*$B$7+E5395*Assumptions!$C$12*$B$8</f>
        <v>40.9</v>
      </c>
      <c r="G5395" s="0" t="n">
        <f aca="false">C5395*Assumptions!$C$15</f>
        <v>0</v>
      </c>
      <c r="H5395" s="0" t="n">
        <f aca="false">MIN(F5395,G5395)</f>
        <v>0</v>
      </c>
      <c r="I5395" s="0" t="n">
        <f aca="false">IF(C5395=1,MIN(G5395-H5395,Assumptions!$C$13,P5394),0)</f>
        <v>0</v>
      </c>
      <c r="J5395" s="0" t="n">
        <f aca="false">H5395+I5395</f>
        <v>0</v>
      </c>
      <c r="K5395" s="0" t="n">
        <f aca="false">MIN(IF(C5395=1,F5395-H5395,F5395),Assumptions!$C$13,MAX(0,($B$5-P5394)/$B$6))</f>
        <v>40.9</v>
      </c>
      <c r="L5395" s="0" t="n">
        <f aca="false">IF(C5395=1,0,MIN(F5395-K5395,Assumptions!$C$15,MAX(0,$B$10-O5394-M5395)))</f>
        <v>0</v>
      </c>
      <c r="M5395" s="0" t="n">
        <f aca="false">'Profiles 8760'!H5384</f>
        <v>112800</v>
      </c>
      <c r="N5395" s="0" t="n">
        <f aca="false">J5395+L5395</f>
        <v>0</v>
      </c>
      <c r="O5395" s="0" t="n">
        <f aca="false">O5394+N5395</f>
        <v>505887.052775749</v>
      </c>
      <c r="P5395" s="0" t="n">
        <f aca="false">MIN($B$5,P5394+K5395*$B$6-I5395)</f>
        <v>481.3071899</v>
      </c>
      <c r="Q5395" s="0" t="n">
        <f aca="false">MAX(0,F5395-H5395-K5395-L5395)</f>
        <v>0</v>
      </c>
    </row>
    <row r="5396" customFormat="false" ht="15" hidden="false" customHeight="false" outlineLevel="0" collapsed="false">
      <c r="A5396" s="0" t="n">
        <f aca="false">'Profiles 8760'!A5385</f>
        <v>5383</v>
      </c>
      <c r="B5396" s="0" t="n">
        <f aca="false">'Profiles 8760'!B5385</f>
        <v>8</v>
      </c>
      <c r="C5396" s="0" t="n">
        <f aca="false">'Profiles 8760'!E5385</f>
        <v>0</v>
      </c>
      <c r="D5396" s="0" t="n">
        <f aca="false">'Profiles 8760'!F5385</f>
        <v>0.05093</v>
      </c>
      <c r="E5396" s="0" t="n">
        <f aca="false">'Profiles 8760'!G5385</f>
        <v>1</v>
      </c>
      <c r="F5396" s="0" t="n">
        <f aca="false">D5396*Assumptions!$C$11*$B$7+E5396*Assumptions!$C$12*$B$8</f>
        <v>55.608584</v>
      </c>
      <c r="G5396" s="0" t="n">
        <f aca="false">C5396*Assumptions!$C$15</f>
        <v>0</v>
      </c>
      <c r="H5396" s="0" t="n">
        <f aca="false">MIN(F5396,G5396)</f>
        <v>0</v>
      </c>
      <c r="I5396" s="0" t="n">
        <f aca="false">IF(C5396=1,MIN(G5396-H5396,Assumptions!$C$13,P5395),0)</f>
        <v>0</v>
      </c>
      <c r="J5396" s="0" t="n">
        <f aca="false">H5396+I5396</f>
        <v>0</v>
      </c>
      <c r="K5396" s="0" t="n">
        <f aca="false">MIN(IF(C5396=1,F5396-H5396,F5396),Assumptions!$C$13,MAX(0,($B$5-P5395)/$B$6))</f>
        <v>34.0364675819106</v>
      </c>
      <c r="L5396" s="0" t="n">
        <f aca="false">IF(C5396=1,0,MIN(F5396-K5396,Assumptions!$C$15,MAX(0,$B$10-O5395-M5396)))</f>
        <v>21.5721164180894</v>
      </c>
      <c r="M5396" s="0" t="n">
        <f aca="false">'Profiles 8760'!H5385</f>
        <v>112800</v>
      </c>
      <c r="N5396" s="0" t="n">
        <f aca="false">J5396+L5396</f>
        <v>21.5721164180894</v>
      </c>
      <c r="O5396" s="0" t="n">
        <f aca="false">O5395+N5396</f>
        <v>505908.624892168</v>
      </c>
      <c r="P5396" s="0" t="n">
        <f aca="false">MIN($B$5,P5395+K5396*$B$6-I5396)</f>
        <v>510.81</v>
      </c>
      <c r="Q5396" s="0" t="n">
        <f aca="false">MAX(0,F5396-H5396-K5396-L5396)</f>
        <v>0</v>
      </c>
    </row>
    <row r="5397" customFormat="false" ht="15" hidden="false" customHeight="false" outlineLevel="0" collapsed="false">
      <c r="A5397" s="0" t="n">
        <f aca="false">'Profiles 8760'!A5386</f>
        <v>5384</v>
      </c>
      <c r="B5397" s="0" t="n">
        <f aca="false">'Profiles 8760'!B5386</f>
        <v>8</v>
      </c>
      <c r="C5397" s="0" t="n">
        <f aca="false">'Profiles 8760'!E5386</f>
        <v>1</v>
      </c>
      <c r="D5397" s="0" t="n">
        <f aca="false">'Profiles 8760'!F5386</f>
        <v>0.240949</v>
      </c>
      <c r="E5397" s="0" t="n">
        <f aca="false">'Profiles 8760'!G5386</f>
        <v>1</v>
      </c>
      <c r="F5397" s="0" t="n">
        <f aca="false">D5397*Assumptions!$C$11*$B$7+E5397*Assumptions!$C$12*$B$8</f>
        <v>110.4860712</v>
      </c>
      <c r="G5397" s="0" t="n">
        <f aca="false">C5397*Assumptions!$C$15</f>
        <v>200</v>
      </c>
      <c r="H5397" s="0" t="n">
        <f aca="false">MIN(F5397,G5397)</f>
        <v>110.4860712</v>
      </c>
      <c r="I5397" s="0" t="n">
        <f aca="false">IF(C5397=1,MIN(G5397-H5397,Assumptions!$C$13,P5396),0)</f>
        <v>89.5139288</v>
      </c>
      <c r="J5397" s="0" t="n">
        <f aca="false">H5397+I5397</f>
        <v>200</v>
      </c>
      <c r="K5397" s="0" t="n">
        <f aca="false">MIN(IF(C5397=1,F5397-H5397,F5397),Assumptions!$C$13,MAX(0,($B$5-P5396)/$B$6))</f>
        <v>0</v>
      </c>
      <c r="L5397" s="0" t="n">
        <f aca="false">IF(C5397=1,0,MIN(F5397-K5397,Assumptions!$C$15,MAX(0,$B$10-O5396-M5397)))</f>
        <v>0</v>
      </c>
      <c r="M5397" s="0" t="n">
        <f aca="false">'Profiles 8760'!H5386</f>
        <v>112600</v>
      </c>
      <c r="N5397" s="0" t="n">
        <f aca="false">J5397+L5397</f>
        <v>200</v>
      </c>
      <c r="O5397" s="0" t="n">
        <f aca="false">O5396+N5397</f>
        <v>506108.624892168</v>
      </c>
      <c r="P5397" s="0" t="n">
        <f aca="false">MIN($B$5,P5396+K5397*$B$6-I5397)</f>
        <v>421.2960712</v>
      </c>
      <c r="Q5397" s="0" t="n">
        <f aca="false">MAX(0,F5397-H5397-K5397-L5397)</f>
        <v>0</v>
      </c>
    </row>
    <row r="5398" customFormat="false" ht="15" hidden="false" customHeight="false" outlineLevel="0" collapsed="false">
      <c r="A5398" s="0" t="n">
        <f aca="false">'Profiles 8760'!A5387</f>
        <v>5385</v>
      </c>
      <c r="B5398" s="0" t="n">
        <f aca="false">'Profiles 8760'!B5387</f>
        <v>8</v>
      </c>
      <c r="C5398" s="0" t="n">
        <f aca="false">'Profiles 8760'!E5387</f>
        <v>1</v>
      </c>
      <c r="D5398" s="0" t="n">
        <f aca="false">'Profiles 8760'!F5387</f>
        <v>0.463958</v>
      </c>
      <c r="E5398" s="0" t="n">
        <f aca="false">'Profiles 8760'!G5387</f>
        <v>1</v>
      </c>
      <c r="F5398" s="0" t="n">
        <f aca="false">D5398*Assumptions!$C$11*$B$7+E5398*Assumptions!$C$12*$B$8</f>
        <v>174.8910704</v>
      </c>
      <c r="G5398" s="0" t="n">
        <f aca="false">C5398*Assumptions!$C$15</f>
        <v>200</v>
      </c>
      <c r="H5398" s="0" t="n">
        <f aca="false">MIN(F5398,G5398)</f>
        <v>174.8910704</v>
      </c>
      <c r="I5398" s="0" t="n">
        <f aca="false">IF(C5398=1,MIN(G5398-H5398,Assumptions!$C$13,P5397),0)</f>
        <v>25.1089296</v>
      </c>
      <c r="J5398" s="0" t="n">
        <f aca="false">H5398+I5398</f>
        <v>200</v>
      </c>
      <c r="K5398" s="0" t="n">
        <f aca="false">MIN(IF(C5398=1,F5398-H5398,F5398),Assumptions!$C$13,MAX(0,($B$5-P5397)/$B$6))</f>
        <v>0</v>
      </c>
      <c r="L5398" s="0" t="n">
        <f aca="false">IF(C5398=1,0,MIN(F5398-K5398,Assumptions!$C$15,MAX(0,$B$10-O5397-M5398)))</f>
        <v>0</v>
      </c>
      <c r="M5398" s="0" t="n">
        <f aca="false">'Profiles 8760'!H5387</f>
        <v>112400</v>
      </c>
      <c r="N5398" s="0" t="n">
        <f aca="false">J5398+L5398</f>
        <v>200</v>
      </c>
      <c r="O5398" s="0" t="n">
        <f aca="false">O5397+N5398</f>
        <v>506308.624892168</v>
      </c>
      <c r="P5398" s="0" t="n">
        <f aca="false">MIN($B$5,P5397+K5398*$B$6-I5398)</f>
        <v>396.1871416</v>
      </c>
      <c r="Q5398" s="0" t="n">
        <f aca="false">MAX(0,F5398-H5398-K5398-L5398)</f>
        <v>0</v>
      </c>
    </row>
    <row r="5399" customFormat="false" ht="15" hidden="false" customHeight="false" outlineLevel="0" collapsed="false">
      <c r="A5399" s="0" t="n">
        <f aca="false">'Profiles 8760'!A5388</f>
        <v>5386</v>
      </c>
      <c r="B5399" s="0" t="n">
        <f aca="false">'Profiles 8760'!B5388</f>
        <v>8</v>
      </c>
      <c r="C5399" s="0" t="n">
        <f aca="false">'Profiles 8760'!E5388</f>
        <v>0</v>
      </c>
      <c r="D5399" s="0" t="n">
        <f aca="false">'Profiles 8760'!F5388</f>
        <v>0.678718</v>
      </c>
      <c r="E5399" s="0" t="n">
        <f aca="false">'Profiles 8760'!G5388</f>
        <v>1</v>
      </c>
      <c r="F5399" s="0" t="n">
        <f aca="false">D5399*Assumptions!$C$11*$B$7+E5399*Assumptions!$C$12*$B$8</f>
        <v>236.9137584</v>
      </c>
      <c r="G5399" s="0" t="n">
        <f aca="false">C5399*Assumptions!$C$15</f>
        <v>0</v>
      </c>
      <c r="H5399" s="0" t="n">
        <f aca="false">MIN(F5399,G5399)</f>
        <v>0</v>
      </c>
      <c r="I5399" s="0" t="n">
        <f aca="false">IF(C5399=1,MIN(G5399-H5399,Assumptions!$C$13,P5398),0)</f>
        <v>0</v>
      </c>
      <c r="J5399" s="0" t="n">
        <f aca="false">H5399+I5399</f>
        <v>0</v>
      </c>
      <c r="K5399" s="0" t="n">
        <f aca="false">MIN(IF(C5399=1,F5399-H5399,F5399),Assumptions!$C$13,MAX(0,($B$5-P5398)/$B$6))</f>
        <v>132.236800184587</v>
      </c>
      <c r="L5399" s="0" t="n">
        <f aca="false">IF(C5399=1,0,MIN(F5399-K5399,Assumptions!$C$15,MAX(0,$B$10-O5398-M5399)))</f>
        <v>104.676958215413</v>
      </c>
      <c r="M5399" s="0" t="n">
        <f aca="false">'Profiles 8760'!H5388</f>
        <v>112400</v>
      </c>
      <c r="N5399" s="0" t="n">
        <f aca="false">J5399+L5399</f>
        <v>104.676958215413</v>
      </c>
      <c r="O5399" s="0" t="n">
        <f aca="false">O5398+N5399</f>
        <v>506413.301850383</v>
      </c>
      <c r="P5399" s="0" t="n">
        <f aca="false">MIN($B$5,P5398+K5399*$B$6-I5399)</f>
        <v>510.81</v>
      </c>
      <c r="Q5399" s="0" t="n">
        <f aca="false">MAX(0,F5399-H5399-K5399-L5399)</f>
        <v>0</v>
      </c>
    </row>
    <row r="5400" customFormat="false" ht="15" hidden="false" customHeight="false" outlineLevel="0" collapsed="false">
      <c r="A5400" s="0" t="n">
        <f aca="false">'Profiles 8760'!A5389</f>
        <v>5387</v>
      </c>
      <c r="B5400" s="0" t="n">
        <f aca="false">'Profiles 8760'!B5389</f>
        <v>8</v>
      </c>
      <c r="C5400" s="0" t="n">
        <f aca="false">'Profiles 8760'!E5389</f>
        <v>0</v>
      </c>
      <c r="D5400" s="0" t="n">
        <f aca="false">'Profiles 8760'!F5389</f>
        <v>0.855017</v>
      </c>
      <c r="E5400" s="0" t="n">
        <f aca="false">'Profiles 8760'!G5389</f>
        <v>1</v>
      </c>
      <c r="F5400" s="0" t="n">
        <f aca="false">D5400*Assumptions!$C$11*$B$7+E5400*Assumptions!$C$12*$B$8</f>
        <v>287.8289096</v>
      </c>
      <c r="G5400" s="0" t="n">
        <f aca="false">C5400*Assumptions!$C$15</f>
        <v>0</v>
      </c>
      <c r="H5400" s="0" t="n">
        <f aca="false">MIN(F5400,G5400)</f>
        <v>0</v>
      </c>
      <c r="I5400" s="0" t="n">
        <f aca="false">IF(C5400=1,MIN(G5400-H5400,Assumptions!$C$13,P5399),0)</f>
        <v>0</v>
      </c>
      <c r="J5400" s="0" t="n">
        <f aca="false">H5400+I5400</f>
        <v>0</v>
      </c>
      <c r="K5400" s="0" t="n">
        <f aca="false">MIN(IF(C5400=1,F5400-H5400,F5400),Assumptions!$C$13,MAX(0,($B$5-P5399)/$B$6))</f>
        <v>0</v>
      </c>
      <c r="L5400" s="0" t="n">
        <f aca="false">IF(C5400=1,0,MIN(F5400-K5400,Assumptions!$C$15,MAX(0,$B$10-O5399-M5400)))</f>
        <v>200</v>
      </c>
      <c r="M5400" s="0" t="n">
        <f aca="false">'Profiles 8760'!H5389</f>
        <v>112400</v>
      </c>
      <c r="N5400" s="0" t="n">
        <f aca="false">J5400+L5400</f>
        <v>200</v>
      </c>
      <c r="O5400" s="0" t="n">
        <f aca="false">O5399+N5400</f>
        <v>506613.301850383</v>
      </c>
      <c r="P5400" s="0" t="n">
        <f aca="false">MIN($B$5,P5399+K5400*$B$6-I5400)</f>
        <v>510.81</v>
      </c>
      <c r="Q5400" s="0" t="n">
        <f aca="false">MAX(0,F5400-H5400-K5400-L5400)</f>
        <v>87.8289096</v>
      </c>
    </row>
    <row r="5401" customFormat="false" ht="15" hidden="false" customHeight="false" outlineLevel="0" collapsed="false">
      <c r="A5401" s="0" t="n">
        <f aca="false">'Profiles 8760'!A5390</f>
        <v>5388</v>
      </c>
      <c r="B5401" s="0" t="n">
        <f aca="false">'Profiles 8760'!B5390</f>
        <v>8</v>
      </c>
      <c r="C5401" s="0" t="n">
        <f aca="false">'Profiles 8760'!E5390</f>
        <v>0</v>
      </c>
      <c r="D5401" s="0" t="n">
        <f aca="false">'Profiles 8760'!F5390</f>
        <v>0.970279</v>
      </c>
      <c r="E5401" s="0" t="n">
        <f aca="false">'Profiles 8760'!G5390</f>
        <v>1</v>
      </c>
      <c r="F5401" s="0" t="n">
        <f aca="false">D5401*Assumptions!$C$11*$B$7+E5401*Assumptions!$C$12*$B$8</f>
        <v>321.1165752</v>
      </c>
      <c r="G5401" s="0" t="n">
        <f aca="false">C5401*Assumptions!$C$15</f>
        <v>0</v>
      </c>
      <c r="H5401" s="0" t="n">
        <f aca="false">MIN(F5401,G5401)</f>
        <v>0</v>
      </c>
      <c r="I5401" s="0" t="n">
        <f aca="false">IF(C5401=1,MIN(G5401-H5401,Assumptions!$C$13,P5400),0)</f>
        <v>0</v>
      </c>
      <c r="J5401" s="0" t="n">
        <f aca="false">H5401+I5401</f>
        <v>0</v>
      </c>
      <c r="K5401" s="0" t="n">
        <f aca="false">MIN(IF(C5401=1,F5401-H5401,F5401),Assumptions!$C$13,MAX(0,($B$5-P5400)/$B$6))</f>
        <v>0</v>
      </c>
      <c r="L5401" s="0" t="n">
        <f aca="false">IF(C5401=1,0,MIN(F5401-K5401,Assumptions!$C$15,MAX(0,$B$10-O5400-M5401)))</f>
        <v>200</v>
      </c>
      <c r="M5401" s="0" t="n">
        <f aca="false">'Profiles 8760'!H5390</f>
        <v>112400</v>
      </c>
      <c r="N5401" s="0" t="n">
        <f aca="false">J5401+L5401</f>
        <v>200</v>
      </c>
      <c r="O5401" s="0" t="n">
        <f aca="false">O5400+N5401</f>
        <v>506813.301850383</v>
      </c>
      <c r="P5401" s="0" t="n">
        <f aca="false">MIN($B$5,P5400+K5401*$B$6-I5401)</f>
        <v>510.81</v>
      </c>
      <c r="Q5401" s="0" t="n">
        <f aca="false">MAX(0,F5401-H5401-K5401-L5401)</f>
        <v>121.1165752</v>
      </c>
    </row>
    <row r="5402" customFormat="false" ht="15" hidden="false" customHeight="false" outlineLevel="0" collapsed="false">
      <c r="A5402" s="0" t="n">
        <f aca="false">'Profiles 8760'!A5391</f>
        <v>5389</v>
      </c>
      <c r="B5402" s="0" t="n">
        <f aca="false">'Profiles 8760'!B5391</f>
        <v>8</v>
      </c>
      <c r="C5402" s="0" t="n">
        <f aca="false">'Profiles 8760'!E5391</f>
        <v>0</v>
      </c>
      <c r="D5402" s="0" t="n">
        <f aca="false">'Profiles 8760'!F5391</f>
        <v>1</v>
      </c>
      <c r="E5402" s="0" t="n">
        <f aca="false">'Profiles 8760'!G5391</f>
        <v>1</v>
      </c>
      <c r="F5402" s="0" t="n">
        <f aca="false">D5402*Assumptions!$C$11*$B$7+E5402*Assumptions!$C$12*$B$8</f>
        <v>329.7</v>
      </c>
      <c r="G5402" s="0" t="n">
        <f aca="false">C5402*Assumptions!$C$15</f>
        <v>0</v>
      </c>
      <c r="H5402" s="0" t="n">
        <f aca="false">MIN(F5402,G5402)</f>
        <v>0</v>
      </c>
      <c r="I5402" s="0" t="n">
        <f aca="false">IF(C5402=1,MIN(G5402-H5402,Assumptions!$C$13,P5401),0)</f>
        <v>0</v>
      </c>
      <c r="J5402" s="0" t="n">
        <f aca="false">H5402+I5402</f>
        <v>0</v>
      </c>
      <c r="K5402" s="0" t="n">
        <f aca="false">MIN(IF(C5402=1,F5402-H5402,F5402),Assumptions!$C$13,MAX(0,($B$5-P5401)/$B$6))</f>
        <v>0</v>
      </c>
      <c r="L5402" s="0" t="n">
        <f aca="false">IF(C5402=1,0,MIN(F5402-K5402,Assumptions!$C$15,MAX(0,$B$10-O5401-M5402)))</f>
        <v>200</v>
      </c>
      <c r="M5402" s="0" t="n">
        <f aca="false">'Profiles 8760'!H5391</f>
        <v>112400</v>
      </c>
      <c r="N5402" s="0" t="n">
        <f aca="false">J5402+L5402</f>
        <v>200</v>
      </c>
      <c r="O5402" s="0" t="n">
        <f aca="false">O5401+N5402</f>
        <v>507013.301850383</v>
      </c>
      <c r="P5402" s="0" t="n">
        <f aca="false">MIN($B$5,P5401+K5402*$B$6-I5402)</f>
        <v>510.81</v>
      </c>
      <c r="Q5402" s="0" t="n">
        <f aca="false">MAX(0,F5402-H5402-K5402-L5402)</f>
        <v>129.7</v>
      </c>
    </row>
    <row r="5403" customFormat="false" ht="15" hidden="false" customHeight="false" outlineLevel="0" collapsed="false">
      <c r="A5403" s="0" t="n">
        <f aca="false">'Profiles 8760'!A5392</f>
        <v>5390</v>
      </c>
      <c r="B5403" s="0" t="n">
        <f aca="false">'Profiles 8760'!B5392</f>
        <v>8</v>
      </c>
      <c r="C5403" s="0" t="n">
        <f aca="false">'Profiles 8760'!E5392</f>
        <v>0</v>
      </c>
      <c r="D5403" s="0" t="n">
        <f aca="false">'Profiles 8760'!F5392</f>
        <v>0.970279</v>
      </c>
      <c r="E5403" s="0" t="n">
        <f aca="false">'Profiles 8760'!G5392</f>
        <v>1</v>
      </c>
      <c r="F5403" s="0" t="n">
        <f aca="false">D5403*Assumptions!$C$11*$B$7+E5403*Assumptions!$C$12*$B$8</f>
        <v>321.1165752</v>
      </c>
      <c r="G5403" s="0" t="n">
        <f aca="false">C5403*Assumptions!$C$15</f>
        <v>0</v>
      </c>
      <c r="H5403" s="0" t="n">
        <f aca="false">MIN(F5403,G5403)</f>
        <v>0</v>
      </c>
      <c r="I5403" s="0" t="n">
        <f aca="false">IF(C5403=1,MIN(G5403-H5403,Assumptions!$C$13,P5402),0)</f>
        <v>0</v>
      </c>
      <c r="J5403" s="0" t="n">
        <f aca="false">H5403+I5403</f>
        <v>0</v>
      </c>
      <c r="K5403" s="0" t="n">
        <f aca="false">MIN(IF(C5403=1,F5403-H5403,F5403),Assumptions!$C$13,MAX(0,($B$5-P5402)/$B$6))</f>
        <v>0</v>
      </c>
      <c r="L5403" s="0" t="n">
        <f aca="false">IF(C5403=1,0,MIN(F5403-K5403,Assumptions!$C$15,MAX(0,$B$10-O5402-M5403)))</f>
        <v>200</v>
      </c>
      <c r="M5403" s="0" t="n">
        <f aca="false">'Profiles 8760'!H5392</f>
        <v>112400</v>
      </c>
      <c r="N5403" s="0" t="n">
        <f aca="false">J5403+L5403</f>
        <v>200</v>
      </c>
      <c r="O5403" s="0" t="n">
        <f aca="false">O5402+N5403</f>
        <v>507213.301850383</v>
      </c>
      <c r="P5403" s="0" t="n">
        <f aca="false">MIN($B$5,P5402+K5403*$B$6-I5403)</f>
        <v>510.81</v>
      </c>
      <c r="Q5403" s="0" t="n">
        <f aca="false">MAX(0,F5403-H5403-K5403-L5403)</f>
        <v>121.1165752</v>
      </c>
    </row>
    <row r="5404" customFormat="false" ht="15" hidden="false" customHeight="false" outlineLevel="0" collapsed="false">
      <c r="A5404" s="0" t="n">
        <f aca="false">'Profiles 8760'!A5393</f>
        <v>5391</v>
      </c>
      <c r="B5404" s="0" t="n">
        <f aca="false">'Profiles 8760'!B5393</f>
        <v>8</v>
      </c>
      <c r="C5404" s="0" t="n">
        <f aca="false">'Profiles 8760'!E5393</f>
        <v>0</v>
      </c>
      <c r="D5404" s="0" t="n">
        <f aca="false">'Profiles 8760'!F5393</f>
        <v>0.855017</v>
      </c>
      <c r="E5404" s="0" t="n">
        <f aca="false">'Profiles 8760'!G5393</f>
        <v>1</v>
      </c>
      <c r="F5404" s="0" t="n">
        <f aca="false">D5404*Assumptions!$C$11*$B$7+E5404*Assumptions!$C$12*$B$8</f>
        <v>287.8289096</v>
      </c>
      <c r="G5404" s="0" t="n">
        <f aca="false">C5404*Assumptions!$C$15</f>
        <v>0</v>
      </c>
      <c r="H5404" s="0" t="n">
        <f aca="false">MIN(F5404,G5404)</f>
        <v>0</v>
      </c>
      <c r="I5404" s="0" t="n">
        <f aca="false">IF(C5404=1,MIN(G5404-H5404,Assumptions!$C$13,P5403),0)</f>
        <v>0</v>
      </c>
      <c r="J5404" s="0" t="n">
        <f aca="false">H5404+I5404</f>
        <v>0</v>
      </c>
      <c r="K5404" s="0" t="n">
        <f aca="false">MIN(IF(C5404=1,F5404-H5404,F5404),Assumptions!$C$13,MAX(0,($B$5-P5403)/$B$6))</f>
        <v>0</v>
      </c>
      <c r="L5404" s="0" t="n">
        <f aca="false">IF(C5404=1,0,MIN(F5404-K5404,Assumptions!$C$15,MAX(0,$B$10-O5403-M5404)))</f>
        <v>200</v>
      </c>
      <c r="M5404" s="0" t="n">
        <f aca="false">'Profiles 8760'!H5393</f>
        <v>112400</v>
      </c>
      <c r="N5404" s="0" t="n">
        <f aca="false">J5404+L5404</f>
        <v>200</v>
      </c>
      <c r="O5404" s="0" t="n">
        <f aca="false">O5403+N5404</f>
        <v>507413.301850383</v>
      </c>
      <c r="P5404" s="0" t="n">
        <f aca="false">MIN($B$5,P5403+K5404*$B$6-I5404)</f>
        <v>510.81</v>
      </c>
      <c r="Q5404" s="0" t="n">
        <f aca="false">MAX(0,F5404-H5404-K5404-L5404)</f>
        <v>87.8289096</v>
      </c>
    </row>
    <row r="5405" customFormat="false" ht="15" hidden="false" customHeight="false" outlineLevel="0" collapsed="false">
      <c r="A5405" s="0" t="n">
        <f aca="false">'Profiles 8760'!A5394</f>
        <v>5392</v>
      </c>
      <c r="B5405" s="0" t="n">
        <f aca="false">'Profiles 8760'!B5394</f>
        <v>8</v>
      </c>
      <c r="C5405" s="0" t="n">
        <f aca="false">'Profiles 8760'!E5394</f>
        <v>0</v>
      </c>
      <c r="D5405" s="0" t="n">
        <f aca="false">'Profiles 8760'!F5394</f>
        <v>0.678718</v>
      </c>
      <c r="E5405" s="0" t="n">
        <f aca="false">'Profiles 8760'!G5394</f>
        <v>1</v>
      </c>
      <c r="F5405" s="0" t="n">
        <f aca="false">D5405*Assumptions!$C$11*$B$7+E5405*Assumptions!$C$12*$B$8</f>
        <v>236.9137584</v>
      </c>
      <c r="G5405" s="0" t="n">
        <f aca="false">C5405*Assumptions!$C$15</f>
        <v>0</v>
      </c>
      <c r="H5405" s="0" t="n">
        <f aca="false">MIN(F5405,G5405)</f>
        <v>0</v>
      </c>
      <c r="I5405" s="0" t="n">
        <f aca="false">IF(C5405=1,MIN(G5405-H5405,Assumptions!$C$13,P5404),0)</f>
        <v>0</v>
      </c>
      <c r="J5405" s="0" t="n">
        <f aca="false">H5405+I5405</f>
        <v>0</v>
      </c>
      <c r="K5405" s="0" t="n">
        <f aca="false">MIN(IF(C5405=1,F5405-H5405,F5405),Assumptions!$C$13,MAX(0,($B$5-P5404)/$B$6))</f>
        <v>0</v>
      </c>
      <c r="L5405" s="0" t="n">
        <f aca="false">IF(C5405=1,0,MIN(F5405-K5405,Assumptions!$C$15,MAX(0,$B$10-O5404-M5405)))</f>
        <v>200</v>
      </c>
      <c r="M5405" s="0" t="n">
        <f aca="false">'Profiles 8760'!H5394</f>
        <v>112400</v>
      </c>
      <c r="N5405" s="0" t="n">
        <f aca="false">J5405+L5405</f>
        <v>200</v>
      </c>
      <c r="O5405" s="0" t="n">
        <f aca="false">O5404+N5405</f>
        <v>507613.301850383</v>
      </c>
      <c r="P5405" s="0" t="n">
        <f aca="false">MIN($B$5,P5404+K5405*$B$6-I5405)</f>
        <v>510.81</v>
      </c>
      <c r="Q5405" s="0" t="n">
        <f aca="false">MAX(0,F5405-H5405-K5405-L5405)</f>
        <v>36.9137584</v>
      </c>
    </row>
    <row r="5406" customFormat="false" ht="15" hidden="false" customHeight="false" outlineLevel="0" collapsed="false">
      <c r="A5406" s="0" t="n">
        <f aca="false">'Profiles 8760'!A5395</f>
        <v>5393</v>
      </c>
      <c r="B5406" s="0" t="n">
        <f aca="false">'Profiles 8760'!B5395</f>
        <v>8</v>
      </c>
      <c r="C5406" s="0" t="n">
        <f aca="false">'Profiles 8760'!E5395</f>
        <v>0</v>
      </c>
      <c r="D5406" s="0" t="n">
        <f aca="false">'Profiles 8760'!F5395</f>
        <v>0.463958</v>
      </c>
      <c r="E5406" s="0" t="n">
        <f aca="false">'Profiles 8760'!G5395</f>
        <v>1</v>
      </c>
      <c r="F5406" s="0" t="n">
        <f aca="false">D5406*Assumptions!$C$11*$B$7+E5406*Assumptions!$C$12*$B$8</f>
        <v>174.8910704</v>
      </c>
      <c r="G5406" s="0" t="n">
        <f aca="false">C5406*Assumptions!$C$15</f>
        <v>0</v>
      </c>
      <c r="H5406" s="0" t="n">
        <f aca="false">MIN(F5406,G5406)</f>
        <v>0</v>
      </c>
      <c r="I5406" s="0" t="n">
        <f aca="false">IF(C5406=1,MIN(G5406-H5406,Assumptions!$C$13,P5405),0)</f>
        <v>0</v>
      </c>
      <c r="J5406" s="0" t="n">
        <f aca="false">H5406+I5406</f>
        <v>0</v>
      </c>
      <c r="K5406" s="0" t="n">
        <f aca="false">MIN(IF(C5406=1,F5406-H5406,F5406),Assumptions!$C$13,MAX(0,($B$5-P5405)/$B$6))</f>
        <v>0</v>
      </c>
      <c r="L5406" s="0" t="n">
        <f aca="false">IF(C5406=1,0,MIN(F5406-K5406,Assumptions!$C$15,MAX(0,$B$10-O5405-M5406)))</f>
        <v>174.8910704</v>
      </c>
      <c r="M5406" s="0" t="n">
        <f aca="false">'Profiles 8760'!H5395</f>
        <v>112400</v>
      </c>
      <c r="N5406" s="0" t="n">
        <f aca="false">J5406+L5406</f>
        <v>174.8910704</v>
      </c>
      <c r="O5406" s="0" t="n">
        <f aca="false">O5405+N5406</f>
        <v>507788.192920783</v>
      </c>
      <c r="P5406" s="0" t="n">
        <f aca="false">MIN($B$5,P5405+K5406*$B$6-I5406)</f>
        <v>510.81</v>
      </c>
      <c r="Q5406" s="0" t="n">
        <f aca="false">MAX(0,F5406-H5406-K5406-L5406)</f>
        <v>0</v>
      </c>
    </row>
    <row r="5407" customFormat="false" ht="15" hidden="false" customHeight="false" outlineLevel="0" collapsed="false">
      <c r="A5407" s="0" t="n">
        <f aca="false">'Profiles 8760'!A5396</f>
        <v>5394</v>
      </c>
      <c r="B5407" s="0" t="n">
        <f aca="false">'Profiles 8760'!B5396</f>
        <v>8</v>
      </c>
      <c r="C5407" s="0" t="n">
        <f aca="false">'Profiles 8760'!E5396</f>
        <v>0</v>
      </c>
      <c r="D5407" s="0" t="n">
        <f aca="false">'Profiles 8760'!F5396</f>
        <v>0.240949</v>
      </c>
      <c r="E5407" s="0" t="n">
        <f aca="false">'Profiles 8760'!G5396</f>
        <v>1</v>
      </c>
      <c r="F5407" s="0" t="n">
        <f aca="false">D5407*Assumptions!$C$11*$B$7+E5407*Assumptions!$C$12*$B$8</f>
        <v>110.4860712</v>
      </c>
      <c r="G5407" s="0" t="n">
        <f aca="false">C5407*Assumptions!$C$15</f>
        <v>0</v>
      </c>
      <c r="H5407" s="0" t="n">
        <f aca="false">MIN(F5407,G5407)</f>
        <v>0</v>
      </c>
      <c r="I5407" s="0" t="n">
        <f aca="false">IF(C5407=1,MIN(G5407-H5407,Assumptions!$C$13,P5406),0)</f>
        <v>0</v>
      </c>
      <c r="J5407" s="0" t="n">
        <f aca="false">H5407+I5407</f>
        <v>0</v>
      </c>
      <c r="K5407" s="0" t="n">
        <f aca="false">MIN(IF(C5407=1,F5407-H5407,F5407),Assumptions!$C$13,MAX(0,($B$5-P5406)/$B$6))</f>
        <v>0</v>
      </c>
      <c r="L5407" s="0" t="n">
        <f aca="false">IF(C5407=1,0,MIN(F5407-K5407,Assumptions!$C$15,MAX(0,$B$10-O5406-M5407)))</f>
        <v>110.4860712</v>
      </c>
      <c r="M5407" s="0" t="n">
        <f aca="false">'Profiles 8760'!H5396</f>
        <v>112400</v>
      </c>
      <c r="N5407" s="0" t="n">
        <f aca="false">J5407+L5407</f>
        <v>110.4860712</v>
      </c>
      <c r="O5407" s="0" t="n">
        <f aca="false">O5406+N5407</f>
        <v>507898.678991983</v>
      </c>
      <c r="P5407" s="0" t="n">
        <f aca="false">MIN($B$5,P5406+K5407*$B$6-I5407)</f>
        <v>510.81</v>
      </c>
      <c r="Q5407" s="0" t="n">
        <f aca="false">MAX(0,F5407-H5407-K5407-L5407)</f>
        <v>0</v>
      </c>
    </row>
    <row r="5408" customFormat="false" ht="15" hidden="false" customHeight="false" outlineLevel="0" collapsed="false">
      <c r="A5408" s="0" t="n">
        <f aca="false">'Profiles 8760'!A5397</f>
        <v>5395</v>
      </c>
      <c r="B5408" s="0" t="n">
        <f aca="false">'Profiles 8760'!B5397</f>
        <v>8</v>
      </c>
      <c r="C5408" s="0" t="n">
        <f aca="false">'Profiles 8760'!E5397</f>
        <v>0</v>
      </c>
      <c r="D5408" s="0" t="n">
        <f aca="false">'Profiles 8760'!F5397</f>
        <v>0.05093</v>
      </c>
      <c r="E5408" s="0" t="n">
        <f aca="false">'Profiles 8760'!G5397</f>
        <v>1</v>
      </c>
      <c r="F5408" s="0" t="n">
        <f aca="false">D5408*Assumptions!$C$11*$B$7+E5408*Assumptions!$C$12*$B$8</f>
        <v>55.608584</v>
      </c>
      <c r="G5408" s="0" t="n">
        <f aca="false">C5408*Assumptions!$C$15</f>
        <v>0</v>
      </c>
      <c r="H5408" s="0" t="n">
        <f aca="false">MIN(F5408,G5408)</f>
        <v>0</v>
      </c>
      <c r="I5408" s="0" t="n">
        <f aca="false">IF(C5408=1,MIN(G5408-H5408,Assumptions!$C$13,P5407),0)</f>
        <v>0</v>
      </c>
      <c r="J5408" s="0" t="n">
        <f aca="false">H5408+I5408</f>
        <v>0</v>
      </c>
      <c r="K5408" s="0" t="n">
        <f aca="false">MIN(IF(C5408=1,F5408-H5408,F5408),Assumptions!$C$13,MAX(0,($B$5-P5407)/$B$6))</f>
        <v>0</v>
      </c>
      <c r="L5408" s="0" t="n">
        <f aca="false">IF(C5408=1,0,MIN(F5408-K5408,Assumptions!$C$15,MAX(0,$B$10-O5407-M5408)))</f>
        <v>55.608584</v>
      </c>
      <c r="M5408" s="0" t="n">
        <f aca="false">'Profiles 8760'!H5397</f>
        <v>112400</v>
      </c>
      <c r="N5408" s="0" t="n">
        <f aca="false">J5408+L5408</f>
        <v>55.608584</v>
      </c>
      <c r="O5408" s="0" t="n">
        <f aca="false">O5407+N5408</f>
        <v>507954.287575983</v>
      </c>
      <c r="P5408" s="0" t="n">
        <f aca="false">MIN($B$5,P5407+K5408*$B$6-I5408)</f>
        <v>510.81</v>
      </c>
      <c r="Q5408" s="0" t="n">
        <f aca="false">MAX(0,F5408-H5408-K5408-L5408)</f>
        <v>0</v>
      </c>
    </row>
    <row r="5409" customFormat="false" ht="15" hidden="false" customHeight="false" outlineLevel="0" collapsed="false">
      <c r="A5409" s="0" t="n">
        <f aca="false">'Profiles 8760'!A5398</f>
        <v>5396</v>
      </c>
      <c r="B5409" s="0" t="n">
        <f aca="false">'Profiles 8760'!B5398</f>
        <v>8</v>
      </c>
      <c r="C5409" s="0" t="n">
        <f aca="false">'Profiles 8760'!E5398</f>
        <v>1</v>
      </c>
      <c r="D5409" s="0" t="n">
        <f aca="false">'Profiles 8760'!F5398</f>
        <v>0</v>
      </c>
      <c r="E5409" s="0" t="n">
        <f aca="false">'Profiles 8760'!G5398</f>
        <v>1</v>
      </c>
      <c r="F5409" s="0" t="n">
        <f aca="false">D5409*Assumptions!$C$11*$B$7+E5409*Assumptions!$C$12*$B$8</f>
        <v>40.9</v>
      </c>
      <c r="G5409" s="0" t="n">
        <f aca="false">C5409*Assumptions!$C$15</f>
        <v>200</v>
      </c>
      <c r="H5409" s="0" t="n">
        <f aca="false">MIN(F5409,G5409)</f>
        <v>40.9</v>
      </c>
      <c r="I5409" s="0" t="n">
        <f aca="false">IF(C5409=1,MIN(G5409-H5409,Assumptions!$C$13,P5408),0)</f>
        <v>159.1</v>
      </c>
      <c r="J5409" s="0" t="n">
        <f aca="false">H5409+I5409</f>
        <v>200</v>
      </c>
      <c r="K5409" s="0" t="n">
        <f aca="false">MIN(IF(C5409=1,F5409-H5409,F5409),Assumptions!$C$13,MAX(0,($B$5-P5408)/$B$6))</f>
        <v>0</v>
      </c>
      <c r="L5409" s="0" t="n">
        <f aca="false">IF(C5409=1,0,MIN(F5409-K5409,Assumptions!$C$15,MAX(0,$B$10-O5408-M5409)))</f>
        <v>0</v>
      </c>
      <c r="M5409" s="0" t="n">
        <f aca="false">'Profiles 8760'!H5398</f>
        <v>112200</v>
      </c>
      <c r="N5409" s="0" t="n">
        <f aca="false">J5409+L5409</f>
        <v>200</v>
      </c>
      <c r="O5409" s="0" t="n">
        <f aca="false">O5408+N5409</f>
        <v>508154.287575983</v>
      </c>
      <c r="P5409" s="0" t="n">
        <f aca="false">MIN($B$5,P5408+K5409*$B$6-I5409)</f>
        <v>351.71</v>
      </c>
      <c r="Q5409" s="0" t="n">
        <f aca="false">MAX(0,F5409-H5409-K5409-L5409)</f>
        <v>0</v>
      </c>
    </row>
    <row r="5410" customFormat="false" ht="15" hidden="false" customHeight="false" outlineLevel="0" collapsed="false">
      <c r="A5410" s="0" t="n">
        <f aca="false">'Profiles 8760'!A5399</f>
        <v>5397</v>
      </c>
      <c r="B5410" s="0" t="n">
        <f aca="false">'Profiles 8760'!B5399</f>
        <v>8</v>
      </c>
      <c r="C5410" s="0" t="n">
        <f aca="false">'Profiles 8760'!E5399</f>
        <v>1</v>
      </c>
      <c r="D5410" s="0" t="n">
        <f aca="false">'Profiles 8760'!F5399</f>
        <v>0</v>
      </c>
      <c r="E5410" s="0" t="n">
        <f aca="false">'Profiles 8760'!G5399</f>
        <v>1</v>
      </c>
      <c r="F5410" s="0" t="n">
        <f aca="false">D5410*Assumptions!$C$11*$B$7+E5410*Assumptions!$C$12*$B$8</f>
        <v>40.9</v>
      </c>
      <c r="G5410" s="0" t="n">
        <f aca="false">C5410*Assumptions!$C$15</f>
        <v>200</v>
      </c>
      <c r="H5410" s="0" t="n">
        <f aca="false">MIN(F5410,G5410)</f>
        <v>40.9</v>
      </c>
      <c r="I5410" s="0" t="n">
        <f aca="false">IF(C5410=1,MIN(G5410-H5410,Assumptions!$C$13,P5409),0)</f>
        <v>159.1</v>
      </c>
      <c r="J5410" s="0" t="n">
        <f aca="false">H5410+I5410</f>
        <v>200</v>
      </c>
      <c r="K5410" s="0" t="n">
        <f aca="false">MIN(IF(C5410=1,F5410-H5410,F5410),Assumptions!$C$13,MAX(0,($B$5-P5409)/$B$6))</f>
        <v>0</v>
      </c>
      <c r="L5410" s="0" t="n">
        <f aca="false">IF(C5410=1,0,MIN(F5410-K5410,Assumptions!$C$15,MAX(0,$B$10-O5409-M5410)))</f>
        <v>0</v>
      </c>
      <c r="M5410" s="0" t="n">
        <f aca="false">'Profiles 8760'!H5399</f>
        <v>112000</v>
      </c>
      <c r="N5410" s="0" t="n">
        <f aca="false">J5410+L5410</f>
        <v>200</v>
      </c>
      <c r="O5410" s="0" t="n">
        <f aca="false">O5409+N5410</f>
        <v>508354.287575983</v>
      </c>
      <c r="P5410" s="0" t="n">
        <f aca="false">MIN($B$5,P5409+K5410*$B$6-I5410)</f>
        <v>192.61</v>
      </c>
      <c r="Q5410" s="0" t="n">
        <f aca="false">MAX(0,F5410-H5410-K5410-L5410)</f>
        <v>0</v>
      </c>
    </row>
    <row r="5411" customFormat="false" ht="15" hidden="false" customHeight="false" outlineLevel="0" collapsed="false">
      <c r="A5411" s="0" t="n">
        <f aca="false">'Profiles 8760'!A5400</f>
        <v>5398</v>
      </c>
      <c r="B5411" s="0" t="n">
        <f aca="false">'Profiles 8760'!B5400</f>
        <v>8</v>
      </c>
      <c r="C5411" s="0" t="n">
        <f aca="false">'Profiles 8760'!E5400</f>
        <v>0</v>
      </c>
      <c r="D5411" s="0" t="n">
        <f aca="false">'Profiles 8760'!F5400</f>
        <v>0</v>
      </c>
      <c r="E5411" s="0" t="n">
        <f aca="false">'Profiles 8760'!G5400</f>
        <v>1</v>
      </c>
      <c r="F5411" s="0" t="n">
        <f aca="false">D5411*Assumptions!$C$11*$B$7+E5411*Assumptions!$C$12*$B$8</f>
        <v>40.9</v>
      </c>
      <c r="G5411" s="0" t="n">
        <f aca="false">C5411*Assumptions!$C$15</f>
        <v>0</v>
      </c>
      <c r="H5411" s="0" t="n">
        <f aca="false">MIN(F5411,G5411)</f>
        <v>0</v>
      </c>
      <c r="I5411" s="0" t="n">
        <f aca="false">IF(C5411=1,MIN(G5411-H5411,Assumptions!$C$13,P5410),0)</f>
        <v>0</v>
      </c>
      <c r="J5411" s="0" t="n">
        <f aca="false">H5411+I5411</f>
        <v>0</v>
      </c>
      <c r="K5411" s="0" t="n">
        <f aca="false">MIN(IF(C5411=1,F5411-H5411,F5411),Assumptions!$C$13,MAX(0,($B$5-P5410)/$B$6))</f>
        <v>40.9</v>
      </c>
      <c r="L5411" s="0" t="n">
        <f aca="false">IF(C5411=1,0,MIN(F5411-K5411,Assumptions!$C$15,MAX(0,$B$10-O5410-M5411)))</f>
        <v>0</v>
      </c>
      <c r="M5411" s="0" t="n">
        <f aca="false">'Profiles 8760'!H5400</f>
        <v>112000</v>
      </c>
      <c r="N5411" s="0" t="n">
        <f aca="false">J5411+L5411</f>
        <v>0</v>
      </c>
      <c r="O5411" s="0" t="n">
        <f aca="false">O5410+N5411</f>
        <v>508354.287575983</v>
      </c>
      <c r="P5411" s="0" t="n">
        <f aca="false">MIN($B$5,P5410+K5411*$B$6-I5411)</f>
        <v>228.06212</v>
      </c>
      <c r="Q5411" s="0" t="n">
        <f aca="false">MAX(0,F5411-H5411-K5411-L5411)</f>
        <v>0</v>
      </c>
    </row>
    <row r="5412" customFormat="false" ht="15" hidden="false" customHeight="false" outlineLevel="0" collapsed="false">
      <c r="A5412" s="0" t="n">
        <f aca="false">'Profiles 8760'!A5401</f>
        <v>5399</v>
      </c>
      <c r="B5412" s="0" t="n">
        <f aca="false">'Profiles 8760'!B5401</f>
        <v>8</v>
      </c>
      <c r="C5412" s="0" t="n">
        <f aca="false">'Profiles 8760'!E5401</f>
        <v>0</v>
      </c>
      <c r="D5412" s="0" t="n">
        <f aca="false">'Profiles 8760'!F5401</f>
        <v>0</v>
      </c>
      <c r="E5412" s="0" t="n">
        <f aca="false">'Profiles 8760'!G5401</f>
        <v>1</v>
      </c>
      <c r="F5412" s="0" t="n">
        <f aca="false">D5412*Assumptions!$C$11*$B$7+E5412*Assumptions!$C$12*$B$8</f>
        <v>40.9</v>
      </c>
      <c r="G5412" s="0" t="n">
        <f aca="false">C5412*Assumptions!$C$15</f>
        <v>0</v>
      </c>
      <c r="H5412" s="0" t="n">
        <f aca="false">MIN(F5412,G5412)</f>
        <v>0</v>
      </c>
      <c r="I5412" s="0" t="n">
        <f aca="false">IF(C5412=1,MIN(G5412-H5412,Assumptions!$C$13,P5411),0)</f>
        <v>0</v>
      </c>
      <c r="J5412" s="0" t="n">
        <f aca="false">H5412+I5412</f>
        <v>0</v>
      </c>
      <c r="K5412" s="0" t="n">
        <f aca="false">MIN(IF(C5412=1,F5412-H5412,F5412),Assumptions!$C$13,MAX(0,($B$5-P5411)/$B$6))</f>
        <v>40.9</v>
      </c>
      <c r="L5412" s="0" t="n">
        <f aca="false">IF(C5412=1,0,MIN(F5412-K5412,Assumptions!$C$15,MAX(0,$B$10-O5411-M5412)))</f>
        <v>0</v>
      </c>
      <c r="M5412" s="0" t="n">
        <f aca="false">'Profiles 8760'!H5401</f>
        <v>112000</v>
      </c>
      <c r="N5412" s="0" t="n">
        <f aca="false">J5412+L5412</f>
        <v>0</v>
      </c>
      <c r="O5412" s="0" t="n">
        <f aca="false">O5411+N5412</f>
        <v>508354.287575983</v>
      </c>
      <c r="P5412" s="0" t="n">
        <f aca="false">MIN($B$5,P5411+K5412*$B$6-I5412)</f>
        <v>263.51424</v>
      </c>
      <c r="Q5412" s="0" t="n">
        <f aca="false">MAX(0,F5412-H5412-K5412-L5412)</f>
        <v>0</v>
      </c>
    </row>
    <row r="5413" customFormat="false" ht="15" hidden="false" customHeight="false" outlineLevel="0" collapsed="false">
      <c r="A5413" s="0" t="n">
        <f aca="false">'Profiles 8760'!A5402</f>
        <v>5400</v>
      </c>
      <c r="B5413" s="0" t="n">
        <f aca="false">'Profiles 8760'!B5402</f>
        <v>8</v>
      </c>
      <c r="C5413" s="0" t="n">
        <f aca="false">'Profiles 8760'!E5402</f>
        <v>0</v>
      </c>
      <c r="D5413" s="0" t="n">
        <f aca="false">'Profiles 8760'!F5402</f>
        <v>0</v>
      </c>
      <c r="E5413" s="0" t="n">
        <f aca="false">'Profiles 8760'!G5402</f>
        <v>1</v>
      </c>
      <c r="F5413" s="0" t="n">
        <f aca="false">D5413*Assumptions!$C$11*$B$7+E5413*Assumptions!$C$12*$B$8</f>
        <v>40.9</v>
      </c>
      <c r="G5413" s="0" t="n">
        <f aca="false">C5413*Assumptions!$C$15</f>
        <v>0</v>
      </c>
      <c r="H5413" s="0" t="n">
        <f aca="false">MIN(F5413,G5413)</f>
        <v>0</v>
      </c>
      <c r="I5413" s="0" t="n">
        <f aca="false">IF(C5413=1,MIN(G5413-H5413,Assumptions!$C$13,P5412),0)</f>
        <v>0</v>
      </c>
      <c r="J5413" s="0" t="n">
        <f aca="false">H5413+I5413</f>
        <v>0</v>
      </c>
      <c r="K5413" s="0" t="n">
        <f aca="false">MIN(IF(C5413=1,F5413-H5413,F5413),Assumptions!$C$13,MAX(0,($B$5-P5412)/$B$6))</f>
        <v>40.9</v>
      </c>
      <c r="L5413" s="0" t="n">
        <f aca="false">IF(C5413=1,0,MIN(F5413-K5413,Assumptions!$C$15,MAX(0,$B$10-O5412-M5413)))</f>
        <v>0</v>
      </c>
      <c r="M5413" s="0" t="n">
        <f aca="false">'Profiles 8760'!H5402</f>
        <v>112000</v>
      </c>
      <c r="N5413" s="0" t="n">
        <f aca="false">J5413+L5413</f>
        <v>0</v>
      </c>
      <c r="O5413" s="0" t="n">
        <f aca="false">O5412+N5413</f>
        <v>508354.287575983</v>
      </c>
      <c r="P5413" s="0" t="n">
        <f aca="false">MIN($B$5,P5412+K5413*$B$6-I5413)</f>
        <v>298.96636</v>
      </c>
      <c r="Q5413" s="0" t="n">
        <f aca="false">MAX(0,F5413-H5413-K5413-L5413)</f>
        <v>0</v>
      </c>
    </row>
    <row r="5414" customFormat="false" ht="15" hidden="false" customHeight="false" outlineLevel="0" collapsed="false">
      <c r="A5414" s="0" t="n">
        <f aca="false">'Profiles 8760'!A5403</f>
        <v>5401</v>
      </c>
      <c r="B5414" s="0" t="n">
        <f aca="false">'Profiles 8760'!B5403</f>
        <v>8</v>
      </c>
      <c r="C5414" s="0" t="n">
        <f aca="false">'Profiles 8760'!E5403</f>
        <v>0</v>
      </c>
      <c r="D5414" s="0" t="n">
        <f aca="false">'Profiles 8760'!F5403</f>
        <v>0</v>
      </c>
      <c r="E5414" s="0" t="n">
        <f aca="false">'Profiles 8760'!G5403</f>
        <v>1</v>
      </c>
      <c r="F5414" s="0" t="n">
        <f aca="false">D5414*Assumptions!$C$11*$B$7+E5414*Assumptions!$C$12*$B$8</f>
        <v>40.9</v>
      </c>
      <c r="G5414" s="0" t="n">
        <f aca="false">C5414*Assumptions!$C$15</f>
        <v>0</v>
      </c>
      <c r="H5414" s="0" t="n">
        <f aca="false">MIN(F5414,G5414)</f>
        <v>0</v>
      </c>
      <c r="I5414" s="0" t="n">
        <f aca="false">IF(C5414=1,MIN(G5414-H5414,Assumptions!$C$13,P5413),0)</f>
        <v>0</v>
      </c>
      <c r="J5414" s="0" t="n">
        <f aca="false">H5414+I5414</f>
        <v>0</v>
      </c>
      <c r="K5414" s="0" t="n">
        <f aca="false">MIN(IF(C5414=1,F5414-H5414,F5414),Assumptions!$C$13,MAX(0,($B$5-P5413)/$B$6))</f>
        <v>40.9</v>
      </c>
      <c r="L5414" s="0" t="n">
        <f aca="false">IF(C5414=1,0,MIN(F5414-K5414,Assumptions!$C$15,MAX(0,$B$10-O5413-M5414)))</f>
        <v>0</v>
      </c>
      <c r="M5414" s="0" t="n">
        <f aca="false">'Profiles 8760'!H5403</f>
        <v>112000</v>
      </c>
      <c r="N5414" s="0" t="n">
        <f aca="false">J5414+L5414</f>
        <v>0</v>
      </c>
      <c r="O5414" s="0" t="n">
        <f aca="false">O5413+N5414</f>
        <v>508354.287575983</v>
      </c>
      <c r="P5414" s="0" t="n">
        <f aca="false">MIN($B$5,P5413+K5414*$B$6-I5414)</f>
        <v>334.41848</v>
      </c>
      <c r="Q5414" s="0" t="n">
        <f aca="false">MAX(0,F5414-H5414-K5414-L5414)</f>
        <v>0</v>
      </c>
    </row>
    <row r="5415" customFormat="false" ht="15" hidden="false" customHeight="false" outlineLevel="0" collapsed="false">
      <c r="A5415" s="0" t="n">
        <f aca="false">'Profiles 8760'!A5404</f>
        <v>5402</v>
      </c>
      <c r="B5415" s="0" t="n">
        <f aca="false">'Profiles 8760'!B5404</f>
        <v>8</v>
      </c>
      <c r="C5415" s="0" t="n">
        <f aca="false">'Profiles 8760'!E5404</f>
        <v>0</v>
      </c>
      <c r="D5415" s="0" t="n">
        <f aca="false">'Profiles 8760'!F5404</f>
        <v>0</v>
      </c>
      <c r="E5415" s="0" t="n">
        <f aca="false">'Profiles 8760'!G5404</f>
        <v>1</v>
      </c>
      <c r="F5415" s="0" t="n">
        <f aca="false">D5415*Assumptions!$C$11*$B$7+E5415*Assumptions!$C$12*$B$8</f>
        <v>40.9</v>
      </c>
      <c r="G5415" s="0" t="n">
        <f aca="false">C5415*Assumptions!$C$15</f>
        <v>0</v>
      </c>
      <c r="H5415" s="0" t="n">
        <f aca="false">MIN(F5415,G5415)</f>
        <v>0</v>
      </c>
      <c r="I5415" s="0" t="n">
        <f aca="false">IF(C5415=1,MIN(G5415-H5415,Assumptions!$C$13,P5414),0)</f>
        <v>0</v>
      </c>
      <c r="J5415" s="0" t="n">
        <f aca="false">H5415+I5415</f>
        <v>0</v>
      </c>
      <c r="K5415" s="0" t="n">
        <f aca="false">MIN(IF(C5415=1,F5415-H5415,F5415),Assumptions!$C$13,MAX(0,($B$5-P5414)/$B$6))</f>
        <v>40.9</v>
      </c>
      <c r="L5415" s="0" t="n">
        <f aca="false">IF(C5415=1,0,MIN(F5415-K5415,Assumptions!$C$15,MAX(0,$B$10-O5414-M5415)))</f>
        <v>0</v>
      </c>
      <c r="M5415" s="0" t="n">
        <f aca="false">'Profiles 8760'!H5404</f>
        <v>112000</v>
      </c>
      <c r="N5415" s="0" t="n">
        <f aca="false">J5415+L5415</f>
        <v>0</v>
      </c>
      <c r="O5415" s="0" t="n">
        <f aca="false">O5414+N5415</f>
        <v>508354.287575983</v>
      </c>
      <c r="P5415" s="0" t="n">
        <f aca="false">MIN($B$5,P5414+K5415*$B$6-I5415)</f>
        <v>369.8706</v>
      </c>
      <c r="Q5415" s="0" t="n">
        <f aca="false">MAX(0,F5415-H5415-K5415-L5415)</f>
        <v>0</v>
      </c>
    </row>
    <row r="5416" customFormat="false" ht="15" hidden="false" customHeight="false" outlineLevel="0" collapsed="false">
      <c r="A5416" s="0" t="n">
        <f aca="false">'Profiles 8760'!A5405</f>
        <v>5403</v>
      </c>
      <c r="B5416" s="0" t="n">
        <f aca="false">'Profiles 8760'!B5405</f>
        <v>8</v>
      </c>
      <c r="C5416" s="0" t="n">
        <f aca="false">'Profiles 8760'!E5405</f>
        <v>0</v>
      </c>
      <c r="D5416" s="0" t="n">
        <f aca="false">'Profiles 8760'!F5405</f>
        <v>0</v>
      </c>
      <c r="E5416" s="0" t="n">
        <f aca="false">'Profiles 8760'!G5405</f>
        <v>1</v>
      </c>
      <c r="F5416" s="0" t="n">
        <f aca="false">D5416*Assumptions!$C$11*$B$7+E5416*Assumptions!$C$12*$B$8</f>
        <v>40.9</v>
      </c>
      <c r="G5416" s="0" t="n">
        <f aca="false">C5416*Assumptions!$C$15</f>
        <v>0</v>
      </c>
      <c r="H5416" s="0" t="n">
        <f aca="false">MIN(F5416,G5416)</f>
        <v>0</v>
      </c>
      <c r="I5416" s="0" t="n">
        <f aca="false">IF(C5416=1,MIN(G5416-H5416,Assumptions!$C$13,P5415),0)</f>
        <v>0</v>
      </c>
      <c r="J5416" s="0" t="n">
        <f aca="false">H5416+I5416</f>
        <v>0</v>
      </c>
      <c r="K5416" s="0" t="n">
        <f aca="false">MIN(IF(C5416=1,F5416-H5416,F5416),Assumptions!$C$13,MAX(0,($B$5-P5415)/$B$6))</f>
        <v>40.9</v>
      </c>
      <c r="L5416" s="0" t="n">
        <f aca="false">IF(C5416=1,0,MIN(F5416-K5416,Assumptions!$C$15,MAX(0,$B$10-O5415-M5416)))</f>
        <v>0</v>
      </c>
      <c r="M5416" s="0" t="n">
        <f aca="false">'Profiles 8760'!H5405</f>
        <v>112000</v>
      </c>
      <c r="N5416" s="0" t="n">
        <f aca="false">J5416+L5416</f>
        <v>0</v>
      </c>
      <c r="O5416" s="0" t="n">
        <f aca="false">O5415+N5416</f>
        <v>508354.287575983</v>
      </c>
      <c r="P5416" s="0" t="n">
        <f aca="false">MIN($B$5,P5415+K5416*$B$6-I5416)</f>
        <v>405.32272</v>
      </c>
      <c r="Q5416" s="0" t="n">
        <f aca="false">MAX(0,F5416-H5416-K5416-L5416)</f>
        <v>0</v>
      </c>
    </row>
    <row r="5417" customFormat="false" ht="15" hidden="false" customHeight="false" outlineLevel="0" collapsed="false">
      <c r="A5417" s="0" t="n">
        <f aca="false">'Profiles 8760'!A5406</f>
        <v>5404</v>
      </c>
      <c r="B5417" s="0" t="n">
        <f aca="false">'Profiles 8760'!B5406</f>
        <v>8</v>
      </c>
      <c r="C5417" s="0" t="n">
        <f aca="false">'Profiles 8760'!E5406</f>
        <v>0</v>
      </c>
      <c r="D5417" s="0" t="n">
        <f aca="false">'Profiles 8760'!F5406</f>
        <v>0</v>
      </c>
      <c r="E5417" s="0" t="n">
        <f aca="false">'Profiles 8760'!G5406</f>
        <v>0.757964</v>
      </c>
      <c r="F5417" s="0" t="n">
        <f aca="false">D5417*Assumptions!$C$11*$B$7+E5417*Assumptions!$C$12*$B$8</f>
        <v>31.0007276</v>
      </c>
      <c r="G5417" s="0" t="n">
        <f aca="false">C5417*Assumptions!$C$15</f>
        <v>0</v>
      </c>
      <c r="H5417" s="0" t="n">
        <f aca="false">MIN(F5417,G5417)</f>
        <v>0</v>
      </c>
      <c r="I5417" s="0" t="n">
        <f aca="false">IF(C5417=1,MIN(G5417-H5417,Assumptions!$C$13,P5416),0)</f>
        <v>0</v>
      </c>
      <c r="J5417" s="0" t="n">
        <f aca="false">H5417+I5417</f>
        <v>0</v>
      </c>
      <c r="K5417" s="0" t="n">
        <f aca="false">MIN(IF(C5417=1,F5417-H5417,F5417),Assumptions!$C$13,MAX(0,($B$5-P5416)/$B$6))</f>
        <v>31.0007276</v>
      </c>
      <c r="L5417" s="0" t="n">
        <f aca="false">IF(C5417=1,0,MIN(F5417-K5417,Assumptions!$C$15,MAX(0,$B$10-O5416-M5417)))</f>
        <v>0</v>
      </c>
      <c r="M5417" s="0" t="n">
        <f aca="false">'Profiles 8760'!H5406</f>
        <v>112000</v>
      </c>
      <c r="N5417" s="0" t="n">
        <f aca="false">J5417+L5417</f>
        <v>0</v>
      </c>
      <c r="O5417" s="0" t="n">
        <f aca="false">O5416+N5417</f>
        <v>508354.287575983</v>
      </c>
      <c r="P5417" s="0" t="n">
        <f aca="false">MIN($B$5,P5416+K5417*$B$6-I5417)</f>
        <v>432.19415068368</v>
      </c>
      <c r="Q5417" s="0" t="n">
        <f aca="false">MAX(0,F5417-H5417-K5417-L5417)</f>
        <v>0</v>
      </c>
    </row>
    <row r="5418" customFormat="false" ht="15" hidden="false" customHeight="false" outlineLevel="0" collapsed="false">
      <c r="A5418" s="0" t="n">
        <f aca="false">'Profiles 8760'!A5407</f>
        <v>5405</v>
      </c>
      <c r="B5418" s="0" t="n">
        <f aca="false">'Profiles 8760'!B5407</f>
        <v>8</v>
      </c>
      <c r="C5418" s="0" t="n">
        <f aca="false">'Profiles 8760'!E5407</f>
        <v>0</v>
      </c>
      <c r="D5418" s="0" t="n">
        <f aca="false">'Profiles 8760'!F5407</f>
        <v>0</v>
      </c>
      <c r="E5418" s="0" t="n">
        <f aca="false">'Profiles 8760'!G5407</f>
        <v>0.875256</v>
      </c>
      <c r="F5418" s="0" t="n">
        <f aca="false">D5418*Assumptions!$C$11*$B$7+E5418*Assumptions!$C$12*$B$8</f>
        <v>35.7979704</v>
      </c>
      <c r="G5418" s="0" t="n">
        <f aca="false">C5418*Assumptions!$C$15</f>
        <v>0</v>
      </c>
      <c r="H5418" s="0" t="n">
        <f aca="false">MIN(F5418,G5418)</f>
        <v>0</v>
      </c>
      <c r="I5418" s="0" t="n">
        <f aca="false">IF(C5418=1,MIN(G5418-H5418,Assumptions!$C$13,P5417),0)</f>
        <v>0</v>
      </c>
      <c r="J5418" s="0" t="n">
        <f aca="false">H5418+I5418</f>
        <v>0</v>
      </c>
      <c r="K5418" s="0" t="n">
        <f aca="false">MIN(IF(C5418=1,F5418-H5418,F5418),Assumptions!$C$13,MAX(0,($B$5-P5417)/$B$6))</f>
        <v>35.7979704</v>
      </c>
      <c r="L5418" s="0" t="n">
        <f aca="false">IF(C5418=1,0,MIN(F5418-K5418,Assumptions!$C$15,MAX(0,$B$10-O5417-M5418)))</f>
        <v>0</v>
      </c>
      <c r="M5418" s="0" t="n">
        <f aca="false">'Profiles 8760'!H5407</f>
        <v>112000</v>
      </c>
      <c r="N5418" s="0" t="n">
        <f aca="false">J5418+L5418</f>
        <v>0</v>
      </c>
      <c r="O5418" s="0" t="n">
        <f aca="false">O5417+N5418</f>
        <v>508354.287575983</v>
      </c>
      <c r="P5418" s="0" t="n">
        <f aca="false">MIN($B$5,P5417+K5418*$B$6-I5418)</f>
        <v>463.2238314264</v>
      </c>
      <c r="Q5418" s="0" t="n">
        <f aca="false">MAX(0,F5418-H5418-K5418-L5418)</f>
        <v>0</v>
      </c>
    </row>
    <row r="5419" customFormat="false" ht="15" hidden="false" customHeight="false" outlineLevel="0" collapsed="false">
      <c r="A5419" s="0" t="n">
        <f aca="false">'Profiles 8760'!A5408</f>
        <v>5406</v>
      </c>
      <c r="B5419" s="0" t="n">
        <f aca="false">'Profiles 8760'!B5408</f>
        <v>8</v>
      </c>
      <c r="C5419" s="0" t="n">
        <f aca="false">'Profiles 8760'!E5408</f>
        <v>0</v>
      </c>
      <c r="D5419" s="0" t="n">
        <f aca="false">'Profiles 8760'!F5408</f>
        <v>0</v>
      </c>
      <c r="E5419" s="0" t="n">
        <f aca="false">'Profiles 8760'!G5408</f>
        <v>0.84553</v>
      </c>
      <c r="F5419" s="0" t="n">
        <f aca="false">D5419*Assumptions!$C$11*$B$7+E5419*Assumptions!$C$12*$B$8</f>
        <v>34.582177</v>
      </c>
      <c r="G5419" s="0" t="n">
        <f aca="false">C5419*Assumptions!$C$15</f>
        <v>0</v>
      </c>
      <c r="H5419" s="0" t="n">
        <f aca="false">MIN(F5419,G5419)</f>
        <v>0</v>
      </c>
      <c r="I5419" s="0" t="n">
        <f aca="false">IF(C5419=1,MIN(G5419-H5419,Assumptions!$C$13,P5418),0)</f>
        <v>0</v>
      </c>
      <c r="J5419" s="0" t="n">
        <f aca="false">H5419+I5419</f>
        <v>0</v>
      </c>
      <c r="K5419" s="0" t="n">
        <f aca="false">MIN(IF(C5419=1,F5419-H5419,F5419),Assumptions!$C$13,MAX(0,($B$5-P5418)/$B$6))</f>
        <v>34.582177</v>
      </c>
      <c r="L5419" s="0" t="n">
        <f aca="false">IF(C5419=1,0,MIN(F5419-K5419,Assumptions!$C$15,MAX(0,$B$10-O5418-M5419)))</f>
        <v>0</v>
      </c>
      <c r="M5419" s="0" t="n">
        <f aca="false">'Profiles 8760'!H5408</f>
        <v>112000</v>
      </c>
      <c r="N5419" s="0" t="n">
        <f aca="false">J5419+L5419</f>
        <v>0</v>
      </c>
      <c r="O5419" s="0" t="n">
        <f aca="false">O5418+N5419</f>
        <v>508354.287575983</v>
      </c>
      <c r="P5419" s="0" t="n">
        <f aca="false">MIN($B$5,P5418+K5419*$B$6-I5419)</f>
        <v>493.19966245</v>
      </c>
      <c r="Q5419" s="0" t="n">
        <f aca="false">MAX(0,F5419-H5419-K5419-L5419)</f>
        <v>0</v>
      </c>
    </row>
    <row r="5420" customFormat="false" ht="15" hidden="false" customHeight="false" outlineLevel="0" collapsed="false">
      <c r="A5420" s="0" t="n">
        <f aca="false">'Profiles 8760'!A5409</f>
        <v>5407</v>
      </c>
      <c r="B5420" s="0" t="n">
        <f aca="false">'Profiles 8760'!B5409</f>
        <v>8</v>
      </c>
      <c r="C5420" s="0" t="n">
        <f aca="false">'Profiles 8760'!E5409</f>
        <v>0</v>
      </c>
      <c r="D5420" s="0" t="n">
        <f aca="false">'Profiles 8760'!F5409</f>
        <v>0.05225</v>
      </c>
      <c r="E5420" s="0" t="n">
        <f aca="false">'Profiles 8760'!G5409</f>
        <v>0.555754</v>
      </c>
      <c r="F5420" s="0" t="n">
        <f aca="false">D5420*Assumptions!$C$11*$B$7+E5420*Assumptions!$C$12*$B$8</f>
        <v>37.8201386</v>
      </c>
      <c r="G5420" s="0" t="n">
        <f aca="false">C5420*Assumptions!$C$15</f>
        <v>0</v>
      </c>
      <c r="H5420" s="0" t="n">
        <f aca="false">MIN(F5420,G5420)</f>
        <v>0</v>
      </c>
      <c r="I5420" s="0" t="n">
        <f aca="false">IF(C5420=1,MIN(G5420-H5420,Assumptions!$C$13,P5419),0)</f>
        <v>0</v>
      </c>
      <c r="J5420" s="0" t="n">
        <f aca="false">H5420+I5420</f>
        <v>0</v>
      </c>
      <c r="K5420" s="0" t="n">
        <f aca="false">MIN(IF(C5420=1,F5420-H5420,F5420),Assumptions!$C$13,MAX(0,($B$5-P5419)/$B$6))</f>
        <v>20.3164946354408</v>
      </c>
      <c r="L5420" s="0" t="n">
        <f aca="false">IF(C5420=1,0,MIN(F5420-K5420,Assumptions!$C$15,MAX(0,$B$10-O5419-M5420)))</f>
        <v>17.5036439645592</v>
      </c>
      <c r="M5420" s="0" t="n">
        <f aca="false">'Profiles 8760'!H5409</f>
        <v>112000</v>
      </c>
      <c r="N5420" s="0" t="n">
        <f aca="false">J5420+L5420</f>
        <v>17.5036439645592</v>
      </c>
      <c r="O5420" s="0" t="n">
        <f aca="false">O5419+N5420</f>
        <v>508371.791219947</v>
      </c>
      <c r="P5420" s="0" t="n">
        <f aca="false">MIN($B$5,P5419+K5420*$B$6-I5420)</f>
        <v>510.81</v>
      </c>
      <c r="Q5420" s="0" t="n">
        <f aca="false">MAX(0,F5420-H5420-K5420-L5420)</f>
        <v>0</v>
      </c>
    </row>
    <row r="5421" customFormat="false" ht="15" hidden="false" customHeight="false" outlineLevel="0" collapsed="false">
      <c r="A5421" s="0" t="n">
        <f aca="false">'Profiles 8760'!A5410</f>
        <v>5408</v>
      </c>
      <c r="B5421" s="0" t="n">
        <f aca="false">'Profiles 8760'!B5410</f>
        <v>8</v>
      </c>
      <c r="C5421" s="0" t="n">
        <f aca="false">'Profiles 8760'!E5410</f>
        <v>1</v>
      </c>
      <c r="D5421" s="0" t="n">
        <f aca="false">'Profiles 8760'!F5410</f>
        <v>0.247192</v>
      </c>
      <c r="E5421" s="0" t="n">
        <f aca="false">'Profiles 8760'!G5410</f>
        <v>0.53308</v>
      </c>
      <c r="F5421" s="0" t="n">
        <f aca="false">D5421*Assumptions!$C$11*$B$7+E5421*Assumptions!$C$12*$B$8</f>
        <v>93.1920216</v>
      </c>
      <c r="G5421" s="0" t="n">
        <f aca="false">C5421*Assumptions!$C$15</f>
        <v>200</v>
      </c>
      <c r="H5421" s="0" t="n">
        <f aca="false">MIN(F5421,G5421)</f>
        <v>93.1920216</v>
      </c>
      <c r="I5421" s="0" t="n">
        <f aca="false">IF(C5421=1,MIN(G5421-H5421,Assumptions!$C$13,P5420),0)</f>
        <v>106.8079784</v>
      </c>
      <c r="J5421" s="0" t="n">
        <f aca="false">H5421+I5421</f>
        <v>200</v>
      </c>
      <c r="K5421" s="0" t="n">
        <f aca="false">MIN(IF(C5421=1,F5421-H5421,F5421),Assumptions!$C$13,MAX(0,($B$5-P5420)/$B$6))</f>
        <v>0</v>
      </c>
      <c r="L5421" s="0" t="n">
        <f aca="false">IF(C5421=1,0,MIN(F5421-K5421,Assumptions!$C$15,MAX(0,$B$10-O5420-M5421)))</f>
        <v>0</v>
      </c>
      <c r="M5421" s="0" t="n">
        <f aca="false">'Profiles 8760'!H5410</f>
        <v>111800</v>
      </c>
      <c r="N5421" s="0" t="n">
        <f aca="false">J5421+L5421</f>
        <v>200</v>
      </c>
      <c r="O5421" s="0" t="n">
        <f aca="false">O5420+N5421</f>
        <v>508571.791219947</v>
      </c>
      <c r="P5421" s="0" t="n">
        <f aca="false">MIN($B$5,P5420+K5421*$B$6-I5421)</f>
        <v>404.0020216</v>
      </c>
      <c r="Q5421" s="0" t="n">
        <f aca="false">MAX(0,F5421-H5421-K5421-L5421)</f>
        <v>0</v>
      </c>
    </row>
    <row r="5422" customFormat="false" ht="15" hidden="false" customHeight="false" outlineLevel="0" collapsed="false">
      <c r="A5422" s="0" t="n">
        <f aca="false">'Profiles 8760'!A5411</f>
        <v>5409</v>
      </c>
      <c r="B5422" s="0" t="n">
        <f aca="false">'Profiles 8760'!B5411</f>
        <v>8</v>
      </c>
      <c r="C5422" s="0" t="n">
        <f aca="false">'Profiles 8760'!E5411</f>
        <v>1</v>
      </c>
      <c r="D5422" s="0" t="n">
        <f aca="false">'Profiles 8760'!F5411</f>
        <v>0.47598</v>
      </c>
      <c r="E5422" s="0" t="n">
        <f aca="false">'Profiles 8760'!G5411</f>
        <v>0.449925</v>
      </c>
      <c r="F5422" s="0" t="n">
        <f aca="false">D5422*Assumptions!$C$11*$B$7+E5422*Assumptions!$C$12*$B$8</f>
        <v>155.8649565</v>
      </c>
      <c r="G5422" s="0" t="n">
        <f aca="false">C5422*Assumptions!$C$15</f>
        <v>200</v>
      </c>
      <c r="H5422" s="0" t="n">
        <f aca="false">MIN(F5422,G5422)</f>
        <v>155.8649565</v>
      </c>
      <c r="I5422" s="0" t="n">
        <f aca="false">IF(C5422=1,MIN(G5422-H5422,Assumptions!$C$13,P5421),0)</f>
        <v>44.1350435</v>
      </c>
      <c r="J5422" s="0" t="n">
        <f aca="false">H5422+I5422</f>
        <v>200</v>
      </c>
      <c r="K5422" s="0" t="n">
        <f aca="false">MIN(IF(C5422=1,F5422-H5422,F5422),Assumptions!$C$13,MAX(0,($B$5-P5421)/$B$6))</f>
        <v>0</v>
      </c>
      <c r="L5422" s="0" t="n">
        <f aca="false">IF(C5422=1,0,MIN(F5422-K5422,Assumptions!$C$15,MAX(0,$B$10-O5421-M5422)))</f>
        <v>0</v>
      </c>
      <c r="M5422" s="0" t="n">
        <f aca="false">'Profiles 8760'!H5411</f>
        <v>111600</v>
      </c>
      <c r="N5422" s="0" t="n">
        <f aca="false">J5422+L5422</f>
        <v>200</v>
      </c>
      <c r="O5422" s="0" t="n">
        <f aca="false">O5421+N5422</f>
        <v>508771.791219947</v>
      </c>
      <c r="P5422" s="0" t="n">
        <f aca="false">MIN($B$5,P5421+K5422*$B$6-I5422)</f>
        <v>359.8669781</v>
      </c>
      <c r="Q5422" s="0" t="n">
        <f aca="false">MAX(0,F5422-H5422-K5422-L5422)</f>
        <v>0</v>
      </c>
    </row>
    <row r="5423" customFormat="false" ht="15" hidden="false" customHeight="false" outlineLevel="0" collapsed="false">
      <c r="A5423" s="0" t="n">
        <f aca="false">'Profiles 8760'!A5412</f>
        <v>5410</v>
      </c>
      <c r="B5423" s="0" t="n">
        <f aca="false">'Profiles 8760'!B5412</f>
        <v>8</v>
      </c>
      <c r="C5423" s="0" t="n">
        <f aca="false">'Profiles 8760'!E5412</f>
        <v>0</v>
      </c>
      <c r="D5423" s="0" t="n">
        <f aca="false">'Profiles 8760'!F5412</f>
        <v>0.696305</v>
      </c>
      <c r="E5423" s="0" t="n">
        <f aca="false">'Profiles 8760'!G5412</f>
        <v>0.536627</v>
      </c>
      <c r="F5423" s="0" t="n">
        <f aca="false">D5423*Assumptions!$C$11*$B$7+E5423*Assumptions!$C$12*$B$8</f>
        <v>223.0409283</v>
      </c>
      <c r="G5423" s="0" t="n">
        <f aca="false">C5423*Assumptions!$C$15</f>
        <v>0</v>
      </c>
      <c r="H5423" s="0" t="n">
        <f aca="false">MIN(F5423,G5423)</f>
        <v>0</v>
      </c>
      <c r="I5423" s="0" t="n">
        <f aca="false">IF(C5423=1,MIN(G5423-H5423,Assumptions!$C$13,P5422),0)</f>
        <v>0</v>
      </c>
      <c r="J5423" s="0" t="n">
        <f aca="false">H5423+I5423</f>
        <v>0</v>
      </c>
      <c r="K5423" s="0" t="n">
        <f aca="false">MIN(IF(C5423=1,F5423-H5423,F5423),Assumptions!$C$13,MAX(0,($B$5-P5422)/$B$6))</f>
        <v>174.138234771574</v>
      </c>
      <c r="L5423" s="0" t="n">
        <f aca="false">IF(C5423=1,0,MIN(F5423-K5423,Assumptions!$C$15,MAX(0,$B$10-O5422-M5423)))</f>
        <v>48.9026935284264</v>
      </c>
      <c r="M5423" s="0" t="n">
        <f aca="false">'Profiles 8760'!H5412</f>
        <v>111600</v>
      </c>
      <c r="N5423" s="0" t="n">
        <f aca="false">J5423+L5423</f>
        <v>48.9026935284264</v>
      </c>
      <c r="O5423" s="0" t="n">
        <f aca="false">O5422+N5423</f>
        <v>508820.693913476</v>
      </c>
      <c r="P5423" s="0" t="n">
        <f aca="false">MIN($B$5,P5422+K5423*$B$6-I5423)</f>
        <v>510.81</v>
      </c>
      <c r="Q5423" s="0" t="n">
        <f aca="false">MAX(0,F5423-H5423-K5423-L5423)</f>
        <v>0</v>
      </c>
    </row>
    <row r="5424" customFormat="false" ht="15" hidden="false" customHeight="false" outlineLevel="0" collapsed="false">
      <c r="A5424" s="0" t="n">
        <f aca="false">'Profiles 8760'!A5413</f>
        <v>5411</v>
      </c>
      <c r="B5424" s="0" t="n">
        <f aca="false">'Profiles 8760'!B5413</f>
        <v>8</v>
      </c>
      <c r="C5424" s="0" t="n">
        <f aca="false">'Profiles 8760'!E5413</f>
        <v>0</v>
      </c>
      <c r="D5424" s="0" t="n">
        <f aca="false">'Profiles 8760'!F5413</f>
        <v>0.877173</v>
      </c>
      <c r="E5424" s="0" t="n">
        <f aca="false">'Profiles 8760'!G5413</f>
        <v>0.501122</v>
      </c>
      <c r="F5424" s="0" t="n">
        <f aca="false">D5424*Assumptions!$C$11*$B$7+E5424*Assumptions!$C$12*$B$8</f>
        <v>273.8234522</v>
      </c>
      <c r="G5424" s="0" t="n">
        <f aca="false">C5424*Assumptions!$C$15</f>
        <v>0</v>
      </c>
      <c r="H5424" s="0" t="n">
        <f aca="false">MIN(F5424,G5424)</f>
        <v>0</v>
      </c>
      <c r="I5424" s="0" t="n">
        <f aca="false">IF(C5424=1,MIN(G5424-H5424,Assumptions!$C$13,P5423),0)</f>
        <v>0</v>
      </c>
      <c r="J5424" s="0" t="n">
        <f aca="false">H5424+I5424</f>
        <v>0</v>
      </c>
      <c r="K5424" s="0" t="n">
        <f aca="false">MIN(IF(C5424=1,F5424-H5424,F5424),Assumptions!$C$13,MAX(0,($B$5-P5423)/$B$6))</f>
        <v>0</v>
      </c>
      <c r="L5424" s="0" t="n">
        <f aca="false">IF(C5424=1,0,MIN(F5424-K5424,Assumptions!$C$15,MAX(0,$B$10-O5423-M5424)))</f>
        <v>200</v>
      </c>
      <c r="M5424" s="0" t="n">
        <f aca="false">'Profiles 8760'!H5413</f>
        <v>111600</v>
      </c>
      <c r="N5424" s="0" t="n">
        <f aca="false">J5424+L5424</f>
        <v>200</v>
      </c>
      <c r="O5424" s="0" t="n">
        <f aca="false">O5423+N5424</f>
        <v>509020.693913476</v>
      </c>
      <c r="P5424" s="0" t="n">
        <f aca="false">MIN($B$5,P5423+K5424*$B$6-I5424)</f>
        <v>510.81</v>
      </c>
      <c r="Q5424" s="0" t="n">
        <f aca="false">MAX(0,F5424-H5424-K5424-L5424)</f>
        <v>73.8234522</v>
      </c>
    </row>
    <row r="5425" customFormat="false" ht="15" hidden="false" customHeight="false" outlineLevel="0" collapsed="false">
      <c r="A5425" s="0" t="n">
        <f aca="false">'Profiles 8760'!A5414</f>
        <v>5412</v>
      </c>
      <c r="B5425" s="0" t="n">
        <f aca="false">'Profiles 8760'!B5414</f>
        <v>8</v>
      </c>
      <c r="C5425" s="0" t="n">
        <f aca="false">'Profiles 8760'!E5414</f>
        <v>0</v>
      </c>
      <c r="D5425" s="0" t="n">
        <f aca="false">'Profiles 8760'!F5414</f>
        <v>0.995422</v>
      </c>
      <c r="E5425" s="0" t="n">
        <f aca="false">'Profiles 8760'!G5414</f>
        <v>0.858561</v>
      </c>
      <c r="F5425" s="0" t="n">
        <f aca="false">D5425*Assumptions!$C$11*$B$7+E5425*Assumptions!$C$12*$B$8</f>
        <v>322.5930185</v>
      </c>
      <c r="G5425" s="0" t="n">
        <f aca="false">C5425*Assumptions!$C$15</f>
        <v>0</v>
      </c>
      <c r="H5425" s="0" t="n">
        <f aca="false">MIN(F5425,G5425)</f>
        <v>0</v>
      </c>
      <c r="I5425" s="0" t="n">
        <f aca="false">IF(C5425=1,MIN(G5425-H5425,Assumptions!$C$13,P5424),0)</f>
        <v>0</v>
      </c>
      <c r="J5425" s="0" t="n">
        <f aca="false">H5425+I5425</f>
        <v>0</v>
      </c>
      <c r="K5425" s="0" t="n">
        <f aca="false">MIN(IF(C5425=1,F5425-H5425,F5425),Assumptions!$C$13,MAX(0,($B$5-P5424)/$B$6))</f>
        <v>0</v>
      </c>
      <c r="L5425" s="0" t="n">
        <f aca="false">IF(C5425=1,0,MIN(F5425-K5425,Assumptions!$C$15,MAX(0,$B$10-O5424-M5425)))</f>
        <v>200</v>
      </c>
      <c r="M5425" s="0" t="n">
        <f aca="false">'Profiles 8760'!H5414</f>
        <v>111600</v>
      </c>
      <c r="N5425" s="0" t="n">
        <f aca="false">J5425+L5425</f>
        <v>200</v>
      </c>
      <c r="O5425" s="0" t="n">
        <f aca="false">O5424+N5425</f>
        <v>509220.693913476</v>
      </c>
      <c r="P5425" s="0" t="n">
        <f aca="false">MIN($B$5,P5424+K5425*$B$6-I5425)</f>
        <v>510.81</v>
      </c>
      <c r="Q5425" s="0" t="n">
        <f aca="false">MAX(0,F5425-H5425-K5425-L5425)</f>
        <v>122.5930185</v>
      </c>
    </row>
    <row r="5426" customFormat="false" ht="15" hidden="false" customHeight="false" outlineLevel="0" collapsed="false">
      <c r="A5426" s="0" t="n">
        <f aca="false">'Profiles 8760'!A5415</f>
        <v>5413</v>
      </c>
      <c r="B5426" s="0" t="n">
        <f aca="false">'Profiles 8760'!B5415</f>
        <v>8</v>
      </c>
      <c r="C5426" s="0" t="n">
        <f aca="false">'Profiles 8760'!E5415</f>
        <v>0</v>
      </c>
      <c r="D5426" s="0" t="n">
        <f aca="false">'Profiles 8760'!F5415</f>
        <v>1</v>
      </c>
      <c r="E5426" s="0" t="n">
        <f aca="false">'Profiles 8760'!G5415</f>
        <v>0.954219</v>
      </c>
      <c r="F5426" s="0" t="n">
        <f aca="false">D5426*Assumptions!$C$11*$B$7+E5426*Assumptions!$C$12*$B$8</f>
        <v>327.8275571</v>
      </c>
      <c r="G5426" s="0" t="n">
        <f aca="false">C5426*Assumptions!$C$15</f>
        <v>0</v>
      </c>
      <c r="H5426" s="0" t="n">
        <f aca="false">MIN(F5426,G5426)</f>
        <v>0</v>
      </c>
      <c r="I5426" s="0" t="n">
        <f aca="false">IF(C5426=1,MIN(G5426-H5426,Assumptions!$C$13,P5425),0)</f>
        <v>0</v>
      </c>
      <c r="J5426" s="0" t="n">
        <f aca="false">H5426+I5426</f>
        <v>0</v>
      </c>
      <c r="K5426" s="0" t="n">
        <f aca="false">MIN(IF(C5426=1,F5426-H5426,F5426),Assumptions!$C$13,MAX(0,($B$5-P5425)/$B$6))</f>
        <v>0</v>
      </c>
      <c r="L5426" s="0" t="n">
        <f aca="false">IF(C5426=1,0,MIN(F5426-K5426,Assumptions!$C$15,MAX(0,$B$10-O5425-M5426)))</f>
        <v>200</v>
      </c>
      <c r="M5426" s="0" t="n">
        <f aca="false">'Profiles 8760'!H5415</f>
        <v>111600</v>
      </c>
      <c r="N5426" s="0" t="n">
        <f aca="false">J5426+L5426</f>
        <v>200</v>
      </c>
      <c r="O5426" s="0" t="n">
        <f aca="false">O5425+N5426</f>
        <v>509420.693913476</v>
      </c>
      <c r="P5426" s="0" t="n">
        <f aca="false">MIN($B$5,P5425+K5426*$B$6-I5426)</f>
        <v>510.81</v>
      </c>
      <c r="Q5426" s="0" t="n">
        <f aca="false">MAX(0,F5426-H5426-K5426-L5426)</f>
        <v>127.8275571</v>
      </c>
    </row>
    <row r="5427" customFormat="false" ht="15" hidden="false" customHeight="false" outlineLevel="0" collapsed="false">
      <c r="A5427" s="0" t="n">
        <f aca="false">'Profiles 8760'!A5416</f>
        <v>5414</v>
      </c>
      <c r="B5427" s="0" t="n">
        <f aca="false">'Profiles 8760'!B5416</f>
        <v>8</v>
      </c>
      <c r="C5427" s="0" t="n">
        <f aca="false">'Profiles 8760'!E5416</f>
        <v>0</v>
      </c>
      <c r="D5427" s="0" t="n">
        <f aca="false">'Profiles 8760'!F5416</f>
        <v>0.995422</v>
      </c>
      <c r="E5427" s="0" t="n">
        <f aca="false">'Profiles 8760'!G5416</f>
        <v>1</v>
      </c>
      <c r="F5427" s="0" t="n">
        <f aca="false">D5427*Assumptions!$C$11*$B$7+E5427*Assumptions!$C$12*$B$8</f>
        <v>328.3778736</v>
      </c>
      <c r="G5427" s="0" t="n">
        <f aca="false">C5427*Assumptions!$C$15</f>
        <v>0</v>
      </c>
      <c r="H5427" s="0" t="n">
        <f aca="false">MIN(F5427,G5427)</f>
        <v>0</v>
      </c>
      <c r="I5427" s="0" t="n">
        <f aca="false">IF(C5427=1,MIN(G5427-H5427,Assumptions!$C$13,P5426),0)</f>
        <v>0</v>
      </c>
      <c r="J5427" s="0" t="n">
        <f aca="false">H5427+I5427</f>
        <v>0</v>
      </c>
      <c r="K5427" s="0" t="n">
        <f aca="false">MIN(IF(C5427=1,F5427-H5427,F5427),Assumptions!$C$13,MAX(0,($B$5-P5426)/$B$6))</f>
        <v>0</v>
      </c>
      <c r="L5427" s="0" t="n">
        <f aca="false">IF(C5427=1,0,MIN(F5427-K5427,Assumptions!$C$15,MAX(0,$B$10-O5426-M5427)))</f>
        <v>200</v>
      </c>
      <c r="M5427" s="0" t="n">
        <f aca="false">'Profiles 8760'!H5416</f>
        <v>111600</v>
      </c>
      <c r="N5427" s="0" t="n">
        <f aca="false">J5427+L5427</f>
        <v>200</v>
      </c>
      <c r="O5427" s="0" t="n">
        <f aca="false">O5426+N5427</f>
        <v>509620.693913476</v>
      </c>
      <c r="P5427" s="0" t="n">
        <f aca="false">MIN($B$5,P5426+K5427*$B$6-I5427)</f>
        <v>510.81</v>
      </c>
      <c r="Q5427" s="0" t="n">
        <f aca="false">MAX(0,F5427-H5427-K5427-L5427)</f>
        <v>128.3778736</v>
      </c>
    </row>
    <row r="5428" customFormat="false" ht="15" hidden="false" customHeight="false" outlineLevel="0" collapsed="false">
      <c r="A5428" s="0" t="n">
        <f aca="false">'Profiles 8760'!A5417</f>
        <v>5415</v>
      </c>
      <c r="B5428" s="0" t="n">
        <f aca="false">'Profiles 8760'!B5417</f>
        <v>8</v>
      </c>
      <c r="C5428" s="0" t="n">
        <f aca="false">'Profiles 8760'!E5417</f>
        <v>0</v>
      </c>
      <c r="D5428" s="0" t="n">
        <f aca="false">'Profiles 8760'!F5417</f>
        <v>0.877173</v>
      </c>
      <c r="E5428" s="0" t="n">
        <f aca="false">'Profiles 8760'!G5417</f>
        <v>0.468894</v>
      </c>
      <c r="F5428" s="0" t="n">
        <f aca="false">D5428*Assumptions!$C$11*$B$7+E5428*Assumptions!$C$12*$B$8</f>
        <v>272.505327</v>
      </c>
      <c r="G5428" s="0" t="n">
        <f aca="false">C5428*Assumptions!$C$15</f>
        <v>0</v>
      </c>
      <c r="H5428" s="0" t="n">
        <f aca="false">MIN(F5428,G5428)</f>
        <v>0</v>
      </c>
      <c r="I5428" s="0" t="n">
        <f aca="false">IF(C5428=1,MIN(G5428-H5428,Assumptions!$C$13,P5427),0)</f>
        <v>0</v>
      </c>
      <c r="J5428" s="0" t="n">
        <f aca="false">H5428+I5428</f>
        <v>0</v>
      </c>
      <c r="K5428" s="0" t="n">
        <f aca="false">MIN(IF(C5428=1,F5428-H5428,F5428),Assumptions!$C$13,MAX(0,($B$5-P5427)/$B$6))</f>
        <v>0</v>
      </c>
      <c r="L5428" s="0" t="n">
        <f aca="false">IF(C5428=1,0,MIN(F5428-K5428,Assumptions!$C$15,MAX(0,$B$10-O5427-M5428)))</f>
        <v>200</v>
      </c>
      <c r="M5428" s="0" t="n">
        <f aca="false">'Profiles 8760'!H5417</f>
        <v>111600</v>
      </c>
      <c r="N5428" s="0" t="n">
        <f aca="false">J5428+L5428</f>
        <v>200</v>
      </c>
      <c r="O5428" s="0" t="n">
        <f aca="false">O5427+N5428</f>
        <v>509820.693913476</v>
      </c>
      <c r="P5428" s="0" t="n">
        <f aca="false">MIN($B$5,P5427+K5428*$B$6-I5428)</f>
        <v>510.81</v>
      </c>
      <c r="Q5428" s="0" t="n">
        <f aca="false">MAX(0,F5428-H5428-K5428-L5428)</f>
        <v>72.505327</v>
      </c>
    </row>
    <row r="5429" customFormat="false" ht="15" hidden="false" customHeight="false" outlineLevel="0" collapsed="false">
      <c r="A5429" s="0" t="n">
        <f aca="false">'Profiles 8760'!A5418</f>
        <v>5416</v>
      </c>
      <c r="B5429" s="0" t="n">
        <f aca="false">'Profiles 8760'!B5418</f>
        <v>8</v>
      </c>
      <c r="C5429" s="0" t="n">
        <f aca="false">'Profiles 8760'!E5418</f>
        <v>0</v>
      </c>
      <c r="D5429" s="0" t="n">
        <f aca="false">'Profiles 8760'!F5418</f>
        <v>0.696305</v>
      </c>
      <c r="E5429" s="0" t="n">
        <f aca="false">'Profiles 8760'!G5418</f>
        <v>0.662508</v>
      </c>
      <c r="F5429" s="0" t="n">
        <f aca="false">D5429*Assumptions!$C$11*$B$7+E5429*Assumptions!$C$12*$B$8</f>
        <v>228.1894612</v>
      </c>
      <c r="G5429" s="0" t="n">
        <f aca="false">C5429*Assumptions!$C$15</f>
        <v>0</v>
      </c>
      <c r="H5429" s="0" t="n">
        <f aca="false">MIN(F5429,G5429)</f>
        <v>0</v>
      </c>
      <c r="I5429" s="0" t="n">
        <f aca="false">IF(C5429=1,MIN(G5429-H5429,Assumptions!$C$13,P5428),0)</f>
        <v>0</v>
      </c>
      <c r="J5429" s="0" t="n">
        <f aca="false">H5429+I5429</f>
        <v>0</v>
      </c>
      <c r="K5429" s="0" t="n">
        <f aca="false">MIN(IF(C5429=1,F5429-H5429,F5429),Assumptions!$C$13,MAX(0,($B$5-P5428)/$B$6))</f>
        <v>0</v>
      </c>
      <c r="L5429" s="0" t="n">
        <f aca="false">IF(C5429=1,0,MIN(F5429-K5429,Assumptions!$C$15,MAX(0,$B$10-O5428-M5429)))</f>
        <v>200</v>
      </c>
      <c r="M5429" s="0" t="n">
        <f aca="false">'Profiles 8760'!H5418</f>
        <v>111600</v>
      </c>
      <c r="N5429" s="0" t="n">
        <f aca="false">J5429+L5429</f>
        <v>200</v>
      </c>
      <c r="O5429" s="0" t="n">
        <f aca="false">O5428+N5429</f>
        <v>510020.693913476</v>
      </c>
      <c r="P5429" s="0" t="n">
        <f aca="false">MIN($B$5,P5428+K5429*$B$6-I5429)</f>
        <v>510.81</v>
      </c>
      <c r="Q5429" s="0" t="n">
        <f aca="false">MAX(0,F5429-H5429-K5429-L5429)</f>
        <v>28.1894612</v>
      </c>
    </row>
    <row r="5430" customFormat="false" ht="15" hidden="false" customHeight="false" outlineLevel="0" collapsed="false">
      <c r="A5430" s="0" t="n">
        <f aca="false">'Profiles 8760'!A5419</f>
        <v>5417</v>
      </c>
      <c r="B5430" s="0" t="n">
        <f aca="false">'Profiles 8760'!B5419</f>
        <v>8</v>
      </c>
      <c r="C5430" s="0" t="n">
        <f aca="false">'Profiles 8760'!E5419</f>
        <v>0</v>
      </c>
      <c r="D5430" s="0" t="n">
        <f aca="false">'Profiles 8760'!F5419</f>
        <v>0.47598</v>
      </c>
      <c r="E5430" s="0" t="n">
        <f aca="false">'Profiles 8760'!G5419</f>
        <v>0.507273</v>
      </c>
      <c r="F5430" s="0" t="n">
        <f aca="false">D5430*Assumptions!$C$11*$B$7+E5430*Assumptions!$C$12*$B$8</f>
        <v>158.2104897</v>
      </c>
      <c r="G5430" s="0" t="n">
        <f aca="false">C5430*Assumptions!$C$15</f>
        <v>0</v>
      </c>
      <c r="H5430" s="0" t="n">
        <f aca="false">MIN(F5430,G5430)</f>
        <v>0</v>
      </c>
      <c r="I5430" s="0" t="n">
        <f aca="false">IF(C5430=1,MIN(G5430-H5430,Assumptions!$C$13,P5429),0)</f>
        <v>0</v>
      </c>
      <c r="J5430" s="0" t="n">
        <f aca="false">H5430+I5430</f>
        <v>0</v>
      </c>
      <c r="K5430" s="0" t="n">
        <f aca="false">MIN(IF(C5430=1,F5430-H5430,F5430),Assumptions!$C$13,MAX(0,($B$5-P5429)/$B$6))</f>
        <v>0</v>
      </c>
      <c r="L5430" s="0" t="n">
        <f aca="false">IF(C5430=1,0,MIN(F5430-K5430,Assumptions!$C$15,MAX(0,$B$10-O5429-M5430)))</f>
        <v>158.2104897</v>
      </c>
      <c r="M5430" s="0" t="n">
        <f aca="false">'Profiles 8760'!H5419</f>
        <v>111600</v>
      </c>
      <c r="N5430" s="0" t="n">
        <f aca="false">J5430+L5430</f>
        <v>158.2104897</v>
      </c>
      <c r="O5430" s="0" t="n">
        <f aca="false">O5429+N5430</f>
        <v>510178.904403176</v>
      </c>
      <c r="P5430" s="0" t="n">
        <f aca="false">MIN($B$5,P5429+K5430*$B$6-I5430)</f>
        <v>510.81</v>
      </c>
      <c r="Q5430" s="0" t="n">
        <f aca="false">MAX(0,F5430-H5430-K5430-L5430)</f>
        <v>0</v>
      </c>
    </row>
    <row r="5431" customFormat="false" ht="15" hidden="false" customHeight="false" outlineLevel="0" collapsed="false">
      <c r="A5431" s="0" t="n">
        <f aca="false">'Profiles 8760'!A5420</f>
        <v>5418</v>
      </c>
      <c r="B5431" s="0" t="n">
        <f aca="false">'Profiles 8760'!B5420</f>
        <v>8</v>
      </c>
      <c r="C5431" s="0" t="n">
        <f aca="false">'Profiles 8760'!E5420</f>
        <v>0</v>
      </c>
      <c r="D5431" s="0" t="n">
        <f aca="false">'Profiles 8760'!F5420</f>
        <v>0.247192</v>
      </c>
      <c r="E5431" s="0" t="n">
        <f aca="false">'Profiles 8760'!G5420</f>
        <v>0.388108</v>
      </c>
      <c r="F5431" s="0" t="n">
        <f aca="false">D5431*Assumptions!$C$11*$B$7+E5431*Assumptions!$C$12*$B$8</f>
        <v>87.2626668</v>
      </c>
      <c r="G5431" s="0" t="n">
        <f aca="false">C5431*Assumptions!$C$15</f>
        <v>0</v>
      </c>
      <c r="H5431" s="0" t="n">
        <f aca="false">MIN(F5431,G5431)</f>
        <v>0</v>
      </c>
      <c r="I5431" s="0" t="n">
        <f aca="false">IF(C5431=1,MIN(G5431-H5431,Assumptions!$C$13,P5430),0)</f>
        <v>0</v>
      </c>
      <c r="J5431" s="0" t="n">
        <f aca="false">H5431+I5431</f>
        <v>0</v>
      </c>
      <c r="K5431" s="0" t="n">
        <f aca="false">MIN(IF(C5431=1,F5431-H5431,F5431),Assumptions!$C$13,MAX(0,($B$5-P5430)/$B$6))</f>
        <v>0</v>
      </c>
      <c r="L5431" s="0" t="n">
        <f aca="false">IF(C5431=1,0,MIN(F5431-K5431,Assumptions!$C$15,MAX(0,$B$10-O5430-M5431)))</f>
        <v>87.2626668</v>
      </c>
      <c r="M5431" s="0" t="n">
        <f aca="false">'Profiles 8760'!H5420</f>
        <v>111600</v>
      </c>
      <c r="N5431" s="0" t="n">
        <f aca="false">J5431+L5431</f>
        <v>87.2626668</v>
      </c>
      <c r="O5431" s="0" t="n">
        <f aca="false">O5430+N5431</f>
        <v>510266.167069976</v>
      </c>
      <c r="P5431" s="0" t="n">
        <f aca="false">MIN($B$5,P5430+K5431*$B$6-I5431)</f>
        <v>510.81</v>
      </c>
      <c r="Q5431" s="0" t="n">
        <f aca="false">MAX(0,F5431-H5431-K5431-L5431)</f>
        <v>0</v>
      </c>
    </row>
    <row r="5432" customFormat="false" ht="15" hidden="false" customHeight="false" outlineLevel="0" collapsed="false">
      <c r="A5432" s="0" t="n">
        <f aca="false">'Profiles 8760'!A5421</f>
        <v>5419</v>
      </c>
      <c r="B5432" s="0" t="n">
        <f aca="false">'Profiles 8760'!B5421</f>
        <v>8</v>
      </c>
      <c r="C5432" s="0" t="n">
        <f aca="false">'Profiles 8760'!E5421</f>
        <v>0</v>
      </c>
      <c r="D5432" s="0" t="n">
        <f aca="false">'Profiles 8760'!F5421</f>
        <v>0.05225</v>
      </c>
      <c r="E5432" s="0" t="n">
        <f aca="false">'Profiles 8760'!G5421</f>
        <v>0.288007</v>
      </c>
      <c r="F5432" s="0" t="n">
        <f aca="false">D5432*Assumptions!$C$11*$B$7+E5432*Assumptions!$C$12*$B$8</f>
        <v>26.8692863</v>
      </c>
      <c r="G5432" s="0" t="n">
        <f aca="false">C5432*Assumptions!$C$15</f>
        <v>0</v>
      </c>
      <c r="H5432" s="0" t="n">
        <f aca="false">MIN(F5432,G5432)</f>
        <v>0</v>
      </c>
      <c r="I5432" s="0" t="n">
        <f aca="false">IF(C5432=1,MIN(G5432-H5432,Assumptions!$C$13,P5431),0)</f>
        <v>0</v>
      </c>
      <c r="J5432" s="0" t="n">
        <f aca="false">H5432+I5432</f>
        <v>0</v>
      </c>
      <c r="K5432" s="0" t="n">
        <f aca="false">MIN(IF(C5432=1,F5432-H5432,F5432),Assumptions!$C$13,MAX(0,($B$5-P5431)/$B$6))</f>
        <v>0</v>
      </c>
      <c r="L5432" s="0" t="n">
        <f aca="false">IF(C5432=1,0,MIN(F5432-K5432,Assumptions!$C$15,MAX(0,$B$10-O5431-M5432)))</f>
        <v>26.8692863</v>
      </c>
      <c r="M5432" s="0" t="n">
        <f aca="false">'Profiles 8760'!H5421</f>
        <v>111600</v>
      </c>
      <c r="N5432" s="0" t="n">
        <f aca="false">J5432+L5432</f>
        <v>26.8692863</v>
      </c>
      <c r="O5432" s="0" t="n">
        <f aca="false">O5431+N5432</f>
        <v>510293.036356276</v>
      </c>
      <c r="P5432" s="0" t="n">
        <f aca="false">MIN($B$5,P5431+K5432*$B$6-I5432)</f>
        <v>510.81</v>
      </c>
      <c r="Q5432" s="0" t="n">
        <f aca="false">MAX(0,F5432-H5432-K5432-L5432)</f>
        <v>0</v>
      </c>
    </row>
    <row r="5433" customFormat="false" ht="15" hidden="false" customHeight="false" outlineLevel="0" collapsed="false">
      <c r="A5433" s="0" t="n">
        <f aca="false">'Profiles 8760'!A5422</f>
        <v>5420</v>
      </c>
      <c r="B5433" s="0" t="n">
        <f aca="false">'Profiles 8760'!B5422</f>
        <v>8</v>
      </c>
      <c r="C5433" s="0" t="n">
        <f aca="false">'Profiles 8760'!E5422</f>
        <v>1</v>
      </c>
      <c r="D5433" s="0" t="n">
        <f aca="false">'Profiles 8760'!F5422</f>
        <v>0</v>
      </c>
      <c r="E5433" s="0" t="n">
        <f aca="false">'Profiles 8760'!G5422</f>
        <v>0.259414</v>
      </c>
      <c r="F5433" s="0" t="n">
        <f aca="false">D5433*Assumptions!$C$11*$B$7+E5433*Assumptions!$C$12*$B$8</f>
        <v>10.6100326</v>
      </c>
      <c r="G5433" s="0" t="n">
        <f aca="false">C5433*Assumptions!$C$15</f>
        <v>200</v>
      </c>
      <c r="H5433" s="0" t="n">
        <f aca="false">MIN(F5433,G5433)</f>
        <v>10.6100326</v>
      </c>
      <c r="I5433" s="0" t="n">
        <f aca="false">IF(C5433=1,MIN(G5433-H5433,Assumptions!$C$13,P5432),0)</f>
        <v>180</v>
      </c>
      <c r="J5433" s="0" t="n">
        <f aca="false">H5433+I5433</f>
        <v>190.6100326</v>
      </c>
      <c r="K5433" s="0" t="n">
        <f aca="false">MIN(IF(C5433=1,F5433-H5433,F5433),Assumptions!$C$13,MAX(0,($B$5-P5432)/$B$6))</f>
        <v>0</v>
      </c>
      <c r="L5433" s="0" t="n">
        <f aca="false">IF(C5433=1,0,MIN(F5433-K5433,Assumptions!$C$15,MAX(0,$B$10-O5432-M5433)))</f>
        <v>0</v>
      </c>
      <c r="M5433" s="0" t="n">
        <f aca="false">'Profiles 8760'!H5422</f>
        <v>111400</v>
      </c>
      <c r="N5433" s="0" t="n">
        <f aca="false">J5433+L5433</f>
        <v>190.6100326</v>
      </c>
      <c r="O5433" s="0" t="n">
        <f aca="false">O5432+N5433</f>
        <v>510483.646388876</v>
      </c>
      <c r="P5433" s="0" t="n">
        <f aca="false">MIN($B$5,P5432+K5433*$B$6-I5433)</f>
        <v>330.81</v>
      </c>
      <c r="Q5433" s="0" t="n">
        <f aca="false">MAX(0,F5433-H5433-K5433-L5433)</f>
        <v>0</v>
      </c>
    </row>
    <row r="5434" customFormat="false" ht="15" hidden="false" customHeight="false" outlineLevel="0" collapsed="false">
      <c r="A5434" s="0" t="n">
        <f aca="false">'Profiles 8760'!A5423</f>
        <v>5421</v>
      </c>
      <c r="B5434" s="0" t="n">
        <f aca="false">'Profiles 8760'!B5423</f>
        <v>8</v>
      </c>
      <c r="C5434" s="0" t="n">
        <f aca="false">'Profiles 8760'!E5423</f>
        <v>1</v>
      </c>
      <c r="D5434" s="0" t="n">
        <f aca="false">'Profiles 8760'!F5423</f>
        <v>0</v>
      </c>
      <c r="E5434" s="0" t="n">
        <f aca="false">'Profiles 8760'!G5423</f>
        <v>0.428825</v>
      </c>
      <c r="F5434" s="0" t="n">
        <f aca="false">D5434*Assumptions!$C$11*$B$7+E5434*Assumptions!$C$12*$B$8</f>
        <v>17.5389425</v>
      </c>
      <c r="G5434" s="0" t="n">
        <f aca="false">C5434*Assumptions!$C$15</f>
        <v>200</v>
      </c>
      <c r="H5434" s="0" t="n">
        <f aca="false">MIN(F5434,G5434)</f>
        <v>17.5389425</v>
      </c>
      <c r="I5434" s="0" t="n">
        <f aca="false">IF(C5434=1,MIN(G5434-H5434,Assumptions!$C$13,P5433),0)</f>
        <v>180</v>
      </c>
      <c r="J5434" s="0" t="n">
        <f aca="false">H5434+I5434</f>
        <v>197.5389425</v>
      </c>
      <c r="K5434" s="0" t="n">
        <f aca="false">MIN(IF(C5434=1,F5434-H5434,F5434),Assumptions!$C$13,MAX(0,($B$5-P5433)/$B$6))</f>
        <v>0</v>
      </c>
      <c r="L5434" s="0" t="n">
        <f aca="false">IF(C5434=1,0,MIN(F5434-K5434,Assumptions!$C$15,MAX(0,$B$10-O5433-M5434)))</f>
        <v>0</v>
      </c>
      <c r="M5434" s="0" t="n">
        <f aca="false">'Profiles 8760'!H5423</f>
        <v>111200</v>
      </c>
      <c r="N5434" s="0" t="n">
        <f aca="false">J5434+L5434</f>
        <v>197.5389425</v>
      </c>
      <c r="O5434" s="0" t="n">
        <f aca="false">O5433+N5434</f>
        <v>510681.185331376</v>
      </c>
      <c r="P5434" s="0" t="n">
        <f aca="false">MIN($B$5,P5433+K5434*$B$6-I5434)</f>
        <v>150.81</v>
      </c>
      <c r="Q5434" s="0" t="n">
        <f aca="false">MAX(0,F5434-H5434-K5434-L5434)</f>
        <v>0</v>
      </c>
    </row>
    <row r="5435" customFormat="false" ht="15" hidden="false" customHeight="false" outlineLevel="0" collapsed="false">
      <c r="A5435" s="0" t="n">
        <f aca="false">'Profiles 8760'!A5424</f>
        <v>5422</v>
      </c>
      <c r="B5435" s="0" t="n">
        <f aca="false">'Profiles 8760'!B5424</f>
        <v>8</v>
      </c>
      <c r="C5435" s="0" t="n">
        <f aca="false">'Profiles 8760'!E5424</f>
        <v>0</v>
      </c>
      <c r="D5435" s="0" t="n">
        <f aca="false">'Profiles 8760'!F5424</f>
        <v>0</v>
      </c>
      <c r="E5435" s="0" t="n">
        <f aca="false">'Profiles 8760'!G5424</f>
        <v>0.372137</v>
      </c>
      <c r="F5435" s="0" t="n">
        <f aca="false">D5435*Assumptions!$C$11*$B$7+E5435*Assumptions!$C$12*$B$8</f>
        <v>15.2204033</v>
      </c>
      <c r="G5435" s="0" t="n">
        <f aca="false">C5435*Assumptions!$C$15</f>
        <v>0</v>
      </c>
      <c r="H5435" s="0" t="n">
        <f aca="false">MIN(F5435,G5435)</f>
        <v>0</v>
      </c>
      <c r="I5435" s="0" t="n">
        <f aca="false">IF(C5435=1,MIN(G5435-H5435,Assumptions!$C$13,P5434),0)</f>
        <v>0</v>
      </c>
      <c r="J5435" s="0" t="n">
        <f aca="false">H5435+I5435</f>
        <v>0</v>
      </c>
      <c r="K5435" s="0" t="n">
        <f aca="false">MIN(IF(C5435=1,F5435-H5435,F5435),Assumptions!$C$13,MAX(0,($B$5-P5434)/$B$6))</f>
        <v>15.2204033</v>
      </c>
      <c r="L5435" s="0" t="n">
        <f aca="false">IF(C5435=1,0,MIN(F5435-K5435,Assumptions!$C$15,MAX(0,$B$10-O5434-M5435)))</f>
        <v>0</v>
      </c>
      <c r="M5435" s="0" t="n">
        <f aca="false">'Profiles 8760'!H5424</f>
        <v>111200</v>
      </c>
      <c r="N5435" s="0" t="n">
        <f aca="false">J5435+L5435</f>
        <v>0</v>
      </c>
      <c r="O5435" s="0" t="n">
        <f aca="false">O5434+N5435</f>
        <v>510681.185331376</v>
      </c>
      <c r="P5435" s="0" t="n">
        <f aca="false">MIN($B$5,P5434+K5435*$B$6-I5435)</f>
        <v>164.00304558044</v>
      </c>
      <c r="Q5435" s="0" t="n">
        <f aca="false">MAX(0,F5435-H5435-K5435-L5435)</f>
        <v>0</v>
      </c>
    </row>
    <row r="5436" customFormat="false" ht="15" hidden="false" customHeight="false" outlineLevel="0" collapsed="false">
      <c r="A5436" s="0" t="n">
        <f aca="false">'Profiles 8760'!A5425</f>
        <v>5423</v>
      </c>
      <c r="B5436" s="0" t="n">
        <f aca="false">'Profiles 8760'!B5425</f>
        <v>8</v>
      </c>
      <c r="C5436" s="0" t="n">
        <f aca="false">'Profiles 8760'!E5425</f>
        <v>0</v>
      </c>
      <c r="D5436" s="0" t="n">
        <f aca="false">'Profiles 8760'!F5425</f>
        <v>0</v>
      </c>
      <c r="E5436" s="0" t="n">
        <f aca="false">'Profiles 8760'!G5425</f>
        <v>0.311177</v>
      </c>
      <c r="F5436" s="0" t="n">
        <f aca="false">D5436*Assumptions!$C$11*$B$7+E5436*Assumptions!$C$12*$B$8</f>
        <v>12.7271393</v>
      </c>
      <c r="G5436" s="0" t="n">
        <f aca="false">C5436*Assumptions!$C$15</f>
        <v>0</v>
      </c>
      <c r="H5436" s="0" t="n">
        <f aca="false">MIN(F5436,G5436)</f>
        <v>0</v>
      </c>
      <c r="I5436" s="0" t="n">
        <f aca="false">IF(C5436=1,MIN(G5436-H5436,Assumptions!$C$13,P5435),0)</f>
        <v>0</v>
      </c>
      <c r="J5436" s="0" t="n">
        <f aca="false">H5436+I5436</f>
        <v>0</v>
      </c>
      <c r="K5436" s="0" t="n">
        <f aca="false">MIN(IF(C5436=1,F5436-H5436,F5436),Assumptions!$C$13,MAX(0,($B$5-P5435)/$B$6))</f>
        <v>12.7271393</v>
      </c>
      <c r="L5436" s="0" t="n">
        <f aca="false">IF(C5436=1,0,MIN(F5436-K5436,Assumptions!$C$15,MAX(0,$B$10-O5435-M5436)))</f>
        <v>0</v>
      </c>
      <c r="M5436" s="0" t="n">
        <f aca="false">'Profiles 8760'!H5425</f>
        <v>111200</v>
      </c>
      <c r="N5436" s="0" t="n">
        <f aca="false">J5436+L5436</f>
        <v>0</v>
      </c>
      <c r="O5436" s="0" t="n">
        <f aca="false">O5435+N5436</f>
        <v>510681.185331376</v>
      </c>
      <c r="P5436" s="0" t="n">
        <f aca="false">MIN($B$5,P5435+K5436*$B$6-I5436)</f>
        <v>175.03492992568</v>
      </c>
      <c r="Q5436" s="0" t="n">
        <f aca="false">MAX(0,F5436-H5436-K5436-L5436)</f>
        <v>0</v>
      </c>
    </row>
    <row r="5437" customFormat="false" ht="15" hidden="false" customHeight="false" outlineLevel="0" collapsed="false">
      <c r="A5437" s="0" t="n">
        <f aca="false">'Profiles 8760'!A5426</f>
        <v>5424</v>
      </c>
      <c r="B5437" s="0" t="n">
        <f aca="false">'Profiles 8760'!B5426</f>
        <v>8</v>
      </c>
      <c r="C5437" s="0" t="n">
        <f aca="false">'Profiles 8760'!E5426</f>
        <v>0</v>
      </c>
      <c r="D5437" s="0" t="n">
        <f aca="false">'Profiles 8760'!F5426</f>
        <v>0</v>
      </c>
      <c r="E5437" s="0" t="n">
        <f aca="false">'Profiles 8760'!G5426</f>
        <v>0.207272</v>
      </c>
      <c r="F5437" s="0" t="n">
        <f aca="false">D5437*Assumptions!$C$11*$B$7+E5437*Assumptions!$C$12*$B$8</f>
        <v>8.4774248</v>
      </c>
      <c r="G5437" s="0" t="n">
        <f aca="false">C5437*Assumptions!$C$15</f>
        <v>0</v>
      </c>
      <c r="H5437" s="0" t="n">
        <f aca="false">MIN(F5437,G5437)</f>
        <v>0</v>
      </c>
      <c r="I5437" s="0" t="n">
        <f aca="false">IF(C5437=1,MIN(G5437-H5437,Assumptions!$C$13,P5436),0)</f>
        <v>0</v>
      </c>
      <c r="J5437" s="0" t="n">
        <f aca="false">H5437+I5437</f>
        <v>0</v>
      </c>
      <c r="K5437" s="0" t="n">
        <f aca="false">MIN(IF(C5437=1,F5437-H5437,F5437),Assumptions!$C$13,MAX(0,($B$5-P5436)/$B$6))</f>
        <v>8.4774248</v>
      </c>
      <c r="L5437" s="0" t="n">
        <f aca="false">IF(C5437=1,0,MIN(F5437-K5437,Assumptions!$C$15,MAX(0,$B$10-O5436-M5437)))</f>
        <v>0</v>
      </c>
      <c r="M5437" s="0" t="n">
        <f aca="false">'Profiles 8760'!H5426</f>
        <v>111200</v>
      </c>
      <c r="N5437" s="0" t="n">
        <f aca="false">J5437+L5437</f>
        <v>0</v>
      </c>
      <c r="O5437" s="0" t="n">
        <f aca="false">O5436+N5437</f>
        <v>510681.185331376</v>
      </c>
      <c r="P5437" s="0" t="n">
        <f aca="false">MIN($B$5,P5436+K5437*$B$6-I5437)</f>
        <v>182.38316174232</v>
      </c>
      <c r="Q5437" s="0" t="n">
        <f aca="false">MAX(0,F5437-H5437-K5437-L5437)</f>
        <v>0</v>
      </c>
    </row>
    <row r="5438" customFormat="false" ht="15" hidden="false" customHeight="false" outlineLevel="0" collapsed="false">
      <c r="A5438" s="0" t="n">
        <f aca="false">'Profiles 8760'!A5427</f>
        <v>5425</v>
      </c>
      <c r="B5438" s="0" t="n">
        <f aca="false">'Profiles 8760'!B5427</f>
        <v>8</v>
      </c>
      <c r="C5438" s="0" t="n">
        <f aca="false">'Profiles 8760'!E5427</f>
        <v>0</v>
      </c>
      <c r="D5438" s="0" t="n">
        <f aca="false">'Profiles 8760'!F5427</f>
        <v>0</v>
      </c>
      <c r="E5438" s="0" t="n">
        <f aca="false">'Profiles 8760'!G5427</f>
        <v>0.235844</v>
      </c>
      <c r="F5438" s="0" t="n">
        <f aca="false">D5438*Assumptions!$C$11*$B$7+E5438*Assumptions!$C$12*$B$8</f>
        <v>9.6460196</v>
      </c>
      <c r="G5438" s="0" t="n">
        <f aca="false">C5438*Assumptions!$C$15</f>
        <v>0</v>
      </c>
      <c r="H5438" s="0" t="n">
        <f aca="false">MIN(F5438,G5438)</f>
        <v>0</v>
      </c>
      <c r="I5438" s="0" t="n">
        <f aca="false">IF(C5438=1,MIN(G5438-H5438,Assumptions!$C$13,P5437),0)</f>
        <v>0</v>
      </c>
      <c r="J5438" s="0" t="n">
        <f aca="false">H5438+I5438</f>
        <v>0</v>
      </c>
      <c r="K5438" s="0" t="n">
        <f aca="false">MIN(IF(C5438=1,F5438-H5438,F5438),Assumptions!$C$13,MAX(0,($B$5-P5437)/$B$6))</f>
        <v>9.6460196</v>
      </c>
      <c r="L5438" s="0" t="n">
        <f aca="false">IF(C5438=1,0,MIN(F5438-K5438,Assumptions!$C$15,MAX(0,$B$10-O5437-M5438)))</f>
        <v>0</v>
      </c>
      <c r="M5438" s="0" t="n">
        <f aca="false">'Profiles 8760'!H5427</f>
        <v>111200</v>
      </c>
      <c r="N5438" s="0" t="n">
        <f aca="false">J5438+L5438</f>
        <v>0</v>
      </c>
      <c r="O5438" s="0" t="n">
        <f aca="false">O5437+N5438</f>
        <v>510681.185331376</v>
      </c>
      <c r="P5438" s="0" t="n">
        <f aca="false">MIN($B$5,P5437+K5438*$B$6-I5438)</f>
        <v>190.7443315316</v>
      </c>
      <c r="Q5438" s="0" t="n">
        <f aca="false">MAX(0,F5438-H5438-K5438-L5438)</f>
        <v>0</v>
      </c>
    </row>
    <row r="5439" customFormat="false" ht="15" hidden="false" customHeight="false" outlineLevel="0" collapsed="false">
      <c r="A5439" s="0" t="n">
        <f aca="false">'Profiles 8760'!A5428</f>
        <v>5426</v>
      </c>
      <c r="B5439" s="0" t="n">
        <f aca="false">'Profiles 8760'!B5428</f>
        <v>8</v>
      </c>
      <c r="C5439" s="0" t="n">
        <f aca="false">'Profiles 8760'!E5428</f>
        <v>0</v>
      </c>
      <c r="D5439" s="0" t="n">
        <f aca="false">'Profiles 8760'!F5428</f>
        <v>0</v>
      </c>
      <c r="E5439" s="0" t="n">
        <f aca="false">'Profiles 8760'!G5428</f>
        <v>0.216814</v>
      </c>
      <c r="F5439" s="0" t="n">
        <f aca="false">D5439*Assumptions!$C$11*$B$7+E5439*Assumptions!$C$12*$B$8</f>
        <v>8.8676926</v>
      </c>
      <c r="G5439" s="0" t="n">
        <f aca="false">C5439*Assumptions!$C$15</f>
        <v>0</v>
      </c>
      <c r="H5439" s="0" t="n">
        <f aca="false">MIN(F5439,G5439)</f>
        <v>0</v>
      </c>
      <c r="I5439" s="0" t="n">
        <f aca="false">IF(C5439=1,MIN(G5439-H5439,Assumptions!$C$13,P5438),0)</f>
        <v>0</v>
      </c>
      <c r="J5439" s="0" t="n">
        <f aca="false">H5439+I5439</f>
        <v>0</v>
      </c>
      <c r="K5439" s="0" t="n">
        <f aca="false">MIN(IF(C5439=1,F5439-H5439,F5439),Assumptions!$C$13,MAX(0,($B$5-P5438)/$B$6))</f>
        <v>8.8676926</v>
      </c>
      <c r="L5439" s="0" t="n">
        <f aca="false">IF(C5439=1,0,MIN(F5439-K5439,Assumptions!$C$15,MAX(0,$B$10-O5438-M5439)))</f>
        <v>0</v>
      </c>
      <c r="M5439" s="0" t="n">
        <f aca="false">'Profiles 8760'!H5428</f>
        <v>111200</v>
      </c>
      <c r="N5439" s="0" t="n">
        <f aca="false">J5439+L5439</f>
        <v>0</v>
      </c>
      <c r="O5439" s="0" t="n">
        <f aca="false">O5438+N5439</f>
        <v>510681.185331376</v>
      </c>
      <c r="P5439" s="0" t="n">
        <f aca="false">MIN($B$5,P5438+K5439*$B$6-I5439)</f>
        <v>198.43084747728</v>
      </c>
      <c r="Q5439" s="0" t="n">
        <f aca="false">MAX(0,F5439-H5439-K5439-L5439)</f>
        <v>0</v>
      </c>
    </row>
    <row r="5440" customFormat="false" ht="15" hidden="false" customHeight="false" outlineLevel="0" collapsed="false">
      <c r="A5440" s="0" t="n">
        <f aca="false">'Profiles 8760'!A5429</f>
        <v>5427</v>
      </c>
      <c r="B5440" s="0" t="n">
        <f aca="false">'Profiles 8760'!B5429</f>
        <v>8</v>
      </c>
      <c r="C5440" s="0" t="n">
        <f aca="false">'Profiles 8760'!E5429</f>
        <v>0</v>
      </c>
      <c r="D5440" s="0" t="n">
        <f aca="false">'Profiles 8760'!F5429</f>
        <v>0</v>
      </c>
      <c r="E5440" s="0" t="n">
        <f aca="false">'Profiles 8760'!G5429</f>
        <v>0.223532</v>
      </c>
      <c r="F5440" s="0" t="n">
        <f aca="false">D5440*Assumptions!$C$11*$B$7+E5440*Assumptions!$C$12*$B$8</f>
        <v>9.1424588</v>
      </c>
      <c r="G5440" s="0" t="n">
        <f aca="false">C5440*Assumptions!$C$15</f>
        <v>0</v>
      </c>
      <c r="H5440" s="0" t="n">
        <f aca="false">MIN(F5440,G5440)</f>
        <v>0</v>
      </c>
      <c r="I5440" s="0" t="n">
        <f aca="false">IF(C5440=1,MIN(G5440-H5440,Assumptions!$C$13,P5439),0)</f>
        <v>0</v>
      </c>
      <c r="J5440" s="0" t="n">
        <f aca="false">H5440+I5440</f>
        <v>0</v>
      </c>
      <c r="K5440" s="0" t="n">
        <f aca="false">MIN(IF(C5440=1,F5440-H5440,F5440),Assumptions!$C$13,MAX(0,($B$5-P5439)/$B$6))</f>
        <v>9.1424588</v>
      </c>
      <c r="L5440" s="0" t="n">
        <f aca="false">IF(C5440=1,0,MIN(F5440-K5440,Assumptions!$C$15,MAX(0,$B$10-O5439-M5440)))</f>
        <v>0</v>
      </c>
      <c r="M5440" s="0" t="n">
        <f aca="false">'Profiles 8760'!H5429</f>
        <v>111200</v>
      </c>
      <c r="N5440" s="0" t="n">
        <f aca="false">J5440+L5440</f>
        <v>0</v>
      </c>
      <c r="O5440" s="0" t="n">
        <f aca="false">O5439+N5440</f>
        <v>510681.185331376</v>
      </c>
      <c r="P5440" s="0" t="n">
        <f aca="false">MIN($B$5,P5439+K5440*$B$6-I5440)</f>
        <v>206.35553076512</v>
      </c>
      <c r="Q5440" s="0" t="n">
        <f aca="false">MAX(0,F5440-H5440-K5440-L5440)</f>
        <v>0</v>
      </c>
    </row>
    <row r="5441" customFormat="false" ht="15" hidden="false" customHeight="false" outlineLevel="0" collapsed="false">
      <c r="A5441" s="0" t="n">
        <f aca="false">'Profiles 8760'!A5430</f>
        <v>5428</v>
      </c>
      <c r="B5441" s="0" t="n">
        <f aca="false">'Profiles 8760'!B5430</f>
        <v>8</v>
      </c>
      <c r="C5441" s="0" t="n">
        <f aca="false">'Profiles 8760'!E5430</f>
        <v>0</v>
      </c>
      <c r="D5441" s="0" t="n">
        <f aca="false">'Profiles 8760'!F5430</f>
        <v>0</v>
      </c>
      <c r="E5441" s="0" t="n">
        <f aca="false">'Profiles 8760'!G5430</f>
        <v>0.197265</v>
      </c>
      <c r="F5441" s="0" t="n">
        <f aca="false">D5441*Assumptions!$C$11*$B$7+E5441*Assumptions!$C$12*$B$8</f>
        <v>8.0681385</v>
      </c>
      <c r="G5441" s="0" t="n">
        <f aca="false">C5441*Assumptions!$C$15</f>
        <v>0</v>
      </c>
      <c r="H5441" s="0" t="n">
        <f aca="false">MIN(F5441,G5441)</f>
        <v>0</v>
      </c>
      <c r="I5441" s="0" t="n">
        <f aca="false">IF(C5441=1,MIN(G5441-H5441,Assumptions!$C$13,P5440),0)</f>
        <v>0</v>
      </c>
      <c r="J5441" s="0" t="n">
        <f aca="false">H5441+I5441</f>
        <v>0</v>
      </c>
      <c r="K5441" s="0" t="n">
        <f aca="false">MIN(IF(C5441=1,F5441-H5441,F5441),Assumptions!$C$13,MAX(0,($B$5-P5440)/$B$6))</f>
        <v>8.0681385</v>
      </c>
      <c r="L5441" s="0" t="n">
        <f aca="false">IF(C5441=1,0,MIN(F5441-K5441,Assumptions!$C$15,MAX(0,$B$10-O5440-M5441)))</f>
        <v>0</v>
      </c>
      <c r="M5441" s="0" t="n">
        <f aca="false">'Profiles 8760'!H5430</f>
        <v>111200</v>
      </c>
      <c r="N5441" s="0" t="n">
        <f aca="false">J5441+L5441</f>
        <v>0</v>
      </c>
      <c r="O5441" s="0" t="n">
        <f aca="false">O5440+N5441</f>
        <v>510681.185331376</v>
      </c>
      <c r="P5441" s="0" t="n">
        <f aca="false">MIN($B$5,P5440+K5441*$B$6-I5441)</f>
        <v>213.34899321692</v>
      </c>
      <c r="Q5441" s="0" t="n">
        <f aca="false">MAX(0,F5441-H5441-K5441-L5441)</f>
        <v>0</v>
      </c>
    </row>
    <row r="5442" customFormat="false" ht="15" hidden="false" customHeight="false" outlineLevel="0" collapsed="false">
      <c r="A5442" s="0" t="n">
        <f aca="false">'Profiles 8760'!A5431</f>
        <v>5429</v>
      </c>
      <c r="B5442" s="0" t="n">
        <f aca="false">'Profiles 8760'!B5431</f>
        <v>8</v>
      </c>
      <c r="C5442" s="0" t="n">
        <f aca="false">'Profiles 8760'!E5431</f>
        <v>0</v>
      </c>
      <c r="D5442" s="0" t="n">
        <f aca="false">'Profiles 8760'!F5431</f>
        <v>0</v>
      </c>
      <c r="E5442" s="0" t="n">
        <f aca="false">'Profiles 8760'!G5431</f>
        <v>0.212155</v>
      </c>
      <c r="F5442" s="0" t="n">
        <f aca="false">D5442*Assumptions!$C$11*$B$7+E5442*Assumptions!$C$12*$B$8</f>
        <v>8.6771395</v>
      </c>
      <c r="G5442" s="0" t="n">
        <f aca="false">C5442*Assumptions!$C$15</f>
        <v>0</v>
      </c>
      <c r="H5442" s="0" t="n">
        <f aca="false">MIN(F5442,G5442)</f>
        <v>0</v>
      </c>
      <c r="I5442" s="0" t="n">
        <f aca="false">IF(C5442=1,MIN(G5442-H5442,Assumptions!$C$13,P5441),0)</f>
        <v>0</v>
      </c>
      <c r="J5442" s="0" t="n">
        <f aca="false">H5442+I5442</f>
        <v>0</v>
      </c>
      <c r="K5442" s="0" t="n">
        <f aca="false">MIN(IF(C5442=1,F5442-H5442,F5442),Assumptions!$C$13,MAX(0,($B$5-P5441)/$B$6))</f>
        <v>8.6771395</v>
      </c>
      <c r="L5442" s="0" t="n">
        <f aca="false">IF(C5442=1,0,MIN(F5442-K5442,Assumptions!$C$15,MAX(0,$B$10-O5441-M5442)))</f>
        <v>0</v>
      </c>
      <c r="M5442" s="0" t="n">
        <f aca="false">'Profiles 8760'!H5431</f>
        <v>111200</v>
      </c>
      <c r="N5442" s="0" t="n">
        <f aca="false">J5442+L5442</f>
        <v>0</v>
      </c>
      <c r="O5442" s="0" t="n">
        <f aca="false">O5441+N5442</f>
        <v>510681.185331376</v>
      </c>
      <c r="P5442" s="0" t="n">
        <f aca="false">MIN($B$5,P5441+K5442*$B$6-I5442)</f>
        <v>220.87033773552</v>
      </c>
      <c r="Q5442" s="0" t="n">
        <f aca="false">MAX(0,F5442-H5442-K5442-L5442)</f>
        <v>0</v>
      </c>
    </row>
    <row r="5443" customFormat="false" ht="15" hidden="false" customHeight="false" outlineLevel="0" collapsed="false">
      <c r="A5443" s="0" t="n">
        <f aca="false">'Profiles 8760'!A5432</f>
        <v>5430</v>
      </c>
      <c r="B5443" s="0" t="n">
        <f aca="false">'Profiles 8760'!B5432</f>
        <v>8</v>
      </c>
      <c r="C5443" s="0" t="n">
        <f aca="false">'Profiles 8760'!E5432</f>
        <v>0</v>
      </c>
      <c r="D5443" s="0" t="n">
        <f aca="false">'Profiles 8760'!F5432</f>
        <v>0</v>
      </c>
      <c r="E5443" s="0" t="n">
        <f aca="false">'Profiles 8760'!G5432</f>
        <v>0.148528</v>
      </c>
      <c r="F5443" s="0" t="n">
        <f aca="false">D5443*Assumptions!$C$11*$B$7+E5443*Assumptions!$C$12*$B$8</f>
        <v>6.0747952</v>
      </c>
      <c r="G5443" s="0" t="n">
        <f aca="false">C5443*Assumptions!$C$15</f>
        <v>0</v>
      </c>
      <c r="H5443" s="0" t="n">
        <f aca="false">MIN(F5443,G5443)</f>
        <v>0</v>
      </c>
      <c r="I5443" s="0" t="n">
        <f aca="false">IF(C5443=1,MIN(G5443-H5443,Assumptions!$C$13,P5442),0)</f>
        <v>0</v>
      </c>
      <c r="J5443" s="0" t="n">
        <f aca="false">H5443+I5443</f>
        <v>0</v>
      </c>
      <c r="K5443" s="0" t="n">
        <f aca="false">MIN(IF(C5443=1,F5443-H5443,F5443),Assumptions!$C$13,MAX(0,($B$5-P5442)/$B$6))</f>
        <v>6.0747952</v>
      </c>
      <c r="L5443" s="0" t="n">
        <f aca="false">IF(C5443=1,0,MIN(F5443-K5443,Assumptions!$C$15,MAX(0,$B$10-O5442-M5443)))</f>
        <v>0</v>
      </c>
      <c r="M5443" s="0" t="n">
        <f aca="false">'Profiles 8760'!H5432</f>
        <v>111200</v>
      </c>
      <c r="N5443" s="0" t="n">
        <f aca="false">J5443+L5443</f>
        <v>0</v>
      </c>
      <c r="O5443" s="0" t="n">
        <f aca="false">O5442+N5443</f>
        <v>510681.185331376</v>
      </c>
      <c r="P5443" s="0" t="n">
        <f aca="false">MIN($B$5,P5442+K5443*$B$6-I5443)</f>
        <v>226.13597021488</v>
      </c>
      <c r="Q5443" s="0" t="n">
        <f aca="false">MAX(0,F5443-H5443-K5443-L5443)</f>
        <v>0</v>
      </c>
    </row>
    <row r="5444" customFormat="false" ht="15" hidden="false" customHeight="false" outlineLevel="0" collapsed="false">
      <c r="A5444" s="0" t="n">
        <f aca="false">'Profiles 8760'!A5433</f>
        <v>5431</v>
      </c>
      <c r="B5444" s="0" t="n">
        <f aca="false">'Profiles 8760'!B5433</f>
        <v>8</v>
      </c>
      <c r="C5444" s="0" t="n">
        <f aca="false">'Profiles 8760'!E5433</f>
        <v>0</v>
      </c>
      <c r="D5444" s="0" t="n">
        <f aca="false">'Profiles 8760'!F5433</f>
        <v>0.042394</v>
      </c>
      <c r="E5444" s="0" t="n">
        <f aca="false">'Profiles 8760'!G5433</f>
        <v>0.179229</v>
      </c>
      <c r="F5444" s="0" t="n">
        <f aca="false">D5444*Assumptions!$C$11*$B$7+E5444*Assumptions!$C$12*$B$8</f>
        <v>19.5738533</v>
      </c>
      <c r="G5444" s="0" t="n">
        <f aca="false">C5444*Assumptions!$C$15</f>
        <v>0</v>
      </c>
      <c r="H5444" s="0" t="n">
        <f aca="false">MIN(F5444,G5444)</f>
        <v>0</v>
      </c>
      <c r="I5444" s="0" t="n">
        <f aca="false">IF(C5444=1,MIN(G5444-H5444,Assumptions!$C$13,P5443),0)</f>
        <v>0</v>
      </c>
      <c r="J5444" s="0" t="n">
        <f aca="false">H5444+I5444</f>
        <v>0</v>
      </c>
      <c r="K5444" s="0" t="n">
        <f aca="false">MIN(IF(C5444=1,F5444-H5444,F5444),Assumptions!$C$13,MAX(0,($B$5-P5443)/$B$6))</f>
        <v>19.5738533</v>
      </c>
      <c r="L5444" s="0" t="n">
        <f aca="false">IF(C5444=1,0,MIN(F5444-K5444,Assumptions!$C$15,MAX(0,$B$10-O5443-M5444)))</f>
        <v>0</v>
      </c>
      <c r="M5444" s="0" t="n">
        <f aca="false">'Profiles 8760'!H5433</f>
        <v>111200</v>
      </c>
      <c r="N5444" s="0" t="n">
        <f aca="false">J5444+L5444</f>
        <v>0</v>
      </c>
      <c r="O5444" s="0" t="n">
        <f aca="false">O5443+N5444</f>
        <v>510681.185331376</v>
      </c>
      <c r="P5444" s="0" t="n">
        <f aca="false">MIN($B$5,P5443+K5444*$B$6-I5444)</f>
        <v>243.10258625532</v>
      </c>
      <c r="Q5444" s="0" t="n">
        <f aca="false">MAX(0,F5444-H5444-K5444-L5444)</f>
        <v>0</v>
      </c>
    </row>
    <row r="5445" customFormat="false" ht="15" hidden="false" customHeight="false" outlineLevel="0" collapsed="false">
      <c r="A5445" s="0" t="n">
        <f aca="false">'Profiles 8760'!A5434</f>
        <v>5432</v>
      </c>
      <c r="B5445" s="0" t="n">
        <f aca="false">'Profiles 8760'!B5434</f>
        <v>8</v>
      </c>
      <c r="C5445" s="0" t="n">
        <f aca="false">'Profiles 8760'!E5434</f>
        <v>1</v>
      </c>
      <c r="D5445" s="0" t="n">
        <f aca="false">'Profiles 8760'!F5434</f>
        <v>0.200564</v>
      </c>
      <c r="E5445" s="0" t="n">
        <f aca="false">'Profiles 8760'!G5434</f>
        <v>0.185986</v>
      </c>
      <c r="F5445" s="0" t="n">
        <f aca="false">D5445*Assumptions!$C$11*$B$7+E5445*Assumptions!$C$12*$B$8</f>
        <v>65.5297106</v>
      </c>
      <c r="G5445" s="0" t="n">
        <f aca="false">C5445*Assumptions!$C$15</f>
        <v>200</v>
      </c>
      <c r="H5445" s="0" t="n">
        <f aca="false">MIN(F5445,G5445)</f>
        <v>65.5297106</v>
      </c>
      <c r="I5445" s="0" t="n">
        <f aca="false">IF(C5445=1,MIN(G5445-H5445,Assumptions!$C$13,P5444),0)</f>
        <v>134.4702894</v>
      </c>
      <c r="J5445" s="0" t="n">
        <f aca="false">H5445+I5445</f>
        <v>200</v>
      </c>
      <c r="K5445" s="0" t="n">
        <f aca="false">MIN(IF(C5445=1,F5445-H5445,F5445),Assumptions!$C$13,MAX(0,($B$5-P5444)/$B$6))</f>
        <v>0</v>
      </c>
      <c r="L5445" s="0" t="n">
        <f aca="false">IF(C5445=1,0,MIN(F5445-K5445,Assumptions!$C$15,MAX(0,$B$10-O5444-M5445)))</f>
        <v>0</v>
      </c>
      <c r="M5445" s="0" t="n">
        <f aca="false">'Profiles 8760'!H5434</f>
        <v>111000</v>
      </c>
      <c r="N5445" s="0" t="n">
        <f aca="false">J5445+L5445</f>
        <v>200</v>
      </c>
      <c r="O5445" s="0" t="n">
        <f aca="false">O5444+N5445</f>
        <v>510881.185331376</v>
      </c>
      <c r="P5445" s="0" t="n">
        <f aca="false">MIN($B$5,P5444+K5445*$B$6-I5445)</f>
        <v>108.63229685532</v>
      </c>
      <c r="Q5445" s="0" t="n">
        <f aca="false">MAX(0,F5445-H5445-K5445-L5445)</f>
        <v>0</v>
      </c>
    </row>
    <row r="5446" customFormat="false" ht="15" hidden="false" customHeight="false" outlineLevel="0" collapsed="false">
      <c r="A5446" s="0" t="n">
        <f aca="false">'Profiles 8760'!A5435</f>
        <v>5433</v>
      </c>
      <c r="B5446" s="0" t="n">
        <f aca="false">'Profiles 8760'!B5435</f>
        <v>8</v>
      </c>
      <c r="C5446" s="0" t="n">
        <f aca="false">'Profiles 8760'!E5435</f>
        <v>1</v>
      </c>
      <c r="D5446" s="0" t="n">
        <f aca="false">'Profiles 8760'!F5435</f>
        <v>0.386195</v>
      </c>
      <c r="E5446" s="0" t="n">
        <f aca="false">'Profiles 8760'!G5435</f>
        <v>0.252582</v>
      </c>
      <c r="F5446" s="0" t="n">
        <f aca="false">D5446*Assumptions!$C$11*$B$7+E5446*Assumptions!$C$12*$B$8</f>
        <v>121.8637198</v>
      </c>
      <c r="G5446" s="0" t="n">
        <f aca="false">C5446*Assumptions!$C$15</f>
        <v>200</v>
      </c>
      <c r="H5446" s="0" t="n">
        <f aca="false">MIN(F5446,G5446)</f>
        <v>121.8637198</v>
      </c>
      <c r="I5446" s="0" t="n">
        <f aca="false">IF(C5446=1,MIN(G5446-H5446,Assumptions!$C$13,P5445),0)</f>
        <v>78.1362802</v>
      </c>
      <c r="J5446" s="0" t="n">
        <f aca="false">H5446+I5446</f>
        <v>200</v>
      </c>
      <c r="K5446" s="0" t="n">
        <f aca="false">MIN(IF(C5446=1,F5446-H5446,F5446),Assumptions!$C$13,MAX(0,($B$5-P5445)/$B$6))</f>
        <v>0</v>
      </c>
      <c r="L5446" s="0" t="n">
        <f aca="false">IF(C5446=1,0,MIN(F5446-K5446,Assumptions!$C$15,MAX(0,$B$10-O5445-M5446)))</f>
        <v>0</v>
      </c>
      <c r="M5446" s="0" t="n">
        <f aca="false">'Profiles 8760'!H5435</f>
        <v>110800</v>
      </c>
      <c r="N5446" s="0" t="n">
        <f aca="false">J5446+L5446</f>
        <v>200</v>
      </c>
      <c r="O5446" s="0" t="n">
        <f aca="false">O5445+N5446</f>
        <v>511081.185331376</v>
      </c>
      <c r="P5446" s="0" t="n">
        <f aca="false">MIN($B$5,P5445+K5446*$B$6-I5446)</f>
        <v>30.49601665532</v>
      </c>
      <c r="Q5446" s="0" t="n">
        <f aca="false">MAX(0,F5446-H5446-K5446-L5446)</f>
        <v>0</v>
      </c>
    </row>
    <row r="5447" customFormat="false" ht="15" hidden="false" customHeight="false" outlineLevel="0" collapsed="false">
      <c r="A5447" s="0" t="n">
        <f aca="false">'Profiles 8760'!A5436</f>
        <v>5434</v>
      </c>
      <c r="B5447" s="0" t="n">
        <f aca="false">'Profiles 8760'!B5436</f>
        <v>8</v>
      </c>
      <c r="C5447" s="0" t="n">
        <f aca="false">'Profiles 8760'!E5436</f>
        <v>0</v>
      </c>
      <c r="D5447" s="0" t="n">
        <f aca="false">'Profiles 8760'!F5436</f>
        <v>0.56496</v>
      </c>
      <c r="E5447" s="0" t="n">
        <f aca="false">'Profiles 8760'!G5436</f>
        <v>0.280106</v>
      </c>
      <c r="F5447" s="0" t="n">
        <f aca="false">D5447*Assumptions!$C$11*$B$7+E5447*Assumptions!$C$12*$B$8</f>
        <v>174.6167834</v>
      </c>
      <c r="G5447" s="0" t="n">
        <f aca="false">C5447*Assumptions!$C$15</f>
        <v>0</v>
      </c>
      <c r="H5447" s="0" t="n">
        <f aca="false">MIN(F5447,G5447)</f>
        <v>0</v>
      </c>
      <c r="I5447" s="0" t="n">
        <f aca="false">IF(C5447=1,MIN(G5447-H5447,Assumptions!$C$13,P5446),0)</f>
        <v>0</v>
      </c>
      <c r="J5447" s="0" t="n">
        <f aca="false">H5447+I5447</f>
        <v>0</v>
      </c>
      <c r="K5447" s="0" t="n">
        <f aca="false">MIN(IF(C5447=1,F5447-H5447,F5447),Assumptions!$C$13,MAX(0,($B$5-P5446)/$B$6))</f>
        <v>174.6167834</v>
      </c>
      <c r="L5447" s="0" t="n">
        <f aca="false">IF(C5447=1,0,MIN(F5447-K5447,Assumptions!$C$15,MAX(0,$B$10-O5446-M5447)))</f>
        <v>0</v>
      </c>
      <c r="M5447" s="0" t="n">
        <f aca="false">'Profiles 8760'!H5436</f>
        <v>110800</v>
      </c>
      <c r="N5447" s="0" t="n">
        <f aca="false">J5447+L5447</f>
        <v>0</v>
      </c>
      <c r="O5447" s="0" t="n">
        <f aca="false">O5446+N5447</f>
        <v>511081.185331376</v>
      </c>
      <c r="P5447" s="0" t="n">
        <f aca="false">MIN($B$5,P5446+K5447*$B$6-I5447)</f>
        <v>181.85384450644</v>
      </c>
      <c r="Q5447" s="0" t="n">
        <f aca="false">MAX(0,F5447-H5447-K5447-L5447)</f>
        <v>0</v>
      </c>
    </row>
    <row r="5448" customFormat="false" ht="15" hidden="false" customHeight="false" outlineLevel="0" collapsed="false">
      <c r="A5448" s="0" t="n">
        <f aca="false">'Profiles 8760'!A5437</f>
        <v>5435</v>
      </c>
      <c r="B5448" s="0" t="n">
        <f aca="false">'Profiles 8760'!B5437</f>
        <v>8</v>
      </c>
      <c r="C5448" s="0" t="n">
        <f aca="false">'Profiles 8760'!E5437</f>
        <v>0</v>
      </c>
      <c r="D5448" s="0" t="n">
        <f aca="false">'Profiles 8760'!F5437</f>
        <v>0.71171</v>
      </c>
      <c r="E5448" s="0" t="n">
        <f aca="false">'Profiles 8760'!G5437</f>
        <v>0.429309</v>
      </c>
      <c r="F5448" s="0" t="n">
        <f aca="false">D5448*Assumptions!$C$11*$B$7+E5448*Assumptions!$C$12*$B$8</f>
        <v>223.1005861</v>
      </c>
      <c r="G5448" s="0" t="n">
        <f aca="false">C5448*Assumptions!$C$15</f>
        <v>0</v>
      </c>
      <c r="H5448" s="0" t="n">
        <f aca="false">MIN(F5448,G5448)</f>
        <v>0</v>
      </c>
      <c r="I5448" s="0" t="n">
        <f aca="false">IF(C5448=1,MIN(G5448-H5448,Assumptions!$C$13,P5447),0)</f>
        <v>0</v>
      </c>
      <c r="J5448" s="0" t="n">
        <f aca="false">H5448+I5448</f>
        <v>0</v>
      </c>
      <c r="K5448" s="0" t="n">
        <f aca="false">MIN(IF(C5448=1,F5448-H5448,F5448),Assumptions!$C$13,MAX(0,($B$5-P5447)/$B$6))</f>
        <v>180</v>
      </c>
      <c r="L5448" s="0" t="n">
        <f aca="false">IF(C5448=1,0,MIN(F5448-K5448,Assumptions!$C$15,MAX(0,$B$10-O5447-M5448)))</f>
        <v>43.1005861</v>
      </c>
      <c r="M5448" s="0" t="n">
        <f aca="false">'Profiles 8760'!H5437</f>
        <v>110800</v>
      </c>
      <c r="N5448" s="0" t="n">
        <f aca="false">J5448+L5448</f>
        <v>43.1005861</v>
      </c>
      <c r="O5448" s="0" t="n">
        <f aca="false">O5447+N5448</f>
        <v>511124.285917476</v>
      </c>
      <c r="P5448" s="0" t="n">
        <f aca="false">MIN($B$5,P5447+K5448*$B$6-I5448)</f>
        <v>337.87784450644</v>
      </c>
      <c r="Q5448" s="0" t="n">
        <f aca="false">MAX(0,F5448-H5448-K5448-L5448)</f>
        <v>0</v>
      </c>
    </row>
    <row r="5449" customFormat="false" ht="15" hidden="false" customHeight="false" outlineLevel="0" collapsed="false">
      <c r="A5449" s="0" t="n">
        <f aca="false">'Profiles 8760'!A5438</f>
        <v>5436</v>
      </c>
      <c r="B5449" s="0" t="n">
        <f aca="false">'Profiles 8760'!B5438</f>
        <v>8</v>
      </c>
      <c r="C5449" s="0" t="n">
        <f aca="false">'Profiles 8760'!E5438</f>
        <v>0</v>
      </c>
      <c r="D5449" s="0" t="n">
        <f aca="false">'Profiles 8760'!F5438</f>
        <v>0.807653</v>
      </c>
      <c r="E5449" s="0" t="n">
        <f aca="false">'Profiles 8760'!G5438</f>
        <v>0.458403</v>
      </c>
      <c r="F5449" s="0" t="n">
        <f aca="false">D5449*Assumptions!$C$11*$B$7+E5449*Assumptions!$C$12*$B$8</f>
        <v>251.9988691</v>
      </c>
      <c r="G5449" s="0" t="n">
        <f aca="false">C5449*Assumptions!$C$15</f>
        <v>0</v>
      </c>
      <c r="H5449" s="0" t="n">
        <f aca="false">MIN(F5449,G5449)</f>
        <v>0</v>
      </c>
      <c r="I5449" s="0" t="n">
        <f aca="false">IF(C5449=1,MIN(G5449-H5449,Assumptions!$C$13,P5448),0)</f>
        <v>0</v>
      </c>
      <c r="J5449" s="0" t="n">
        <f aca="false">H5449+I5449</f>
        <v>0</v>
      </c>
      <c r="K5449" s="0" t="n">
        <f aca="false">MIN(IF(C5449=1,F5449-H5449,F5449),Assumptions!$C$13,MAX(0,($B$5-P5448)/$B$6))</f>
        <v>180</v>
      </c>
      <c r="L5449" s="0" t="n">
        <f aca="false">IF(C5449=1,0,MIN(F5449-K5449,Assumptions!$C$15,MAX(0,$B$10-O5448-M5449)))</f>
        <v>71.9988691</v>
      </c>
      <c r="M5449" s="0" t="n">
        <f aca="false">'Profiles 8760'!H5438</f>
        <v>110800</v>
      </c>
      <c r="N5449" s="0" t="n">
        <f aca="false">J5449+L5449</f>
        <v>71.9988691</v>
      </c>
      <c r="O5449" s="0" t="n">
        <f aca="false">O5448+N5449</f>
        <v>511196.284786576</v>
      </c>
      <c r="P5449" s="0" t="n">
        <f aca="false">MIN($B$5,P5448+K5449*$B$6-I5449)</f>
        <v>493.90184450644</v>
      </c>
      <c r="Q5449" s="0" t="n">
        <f aca="false">MAX(0,F5449-H5449-K5449-L5449)</f>
        <v>0</v>
      </c>
    </row>
    <row r="5450" customFormat="false" ht="15" hidden="false" customHeight="false" outlineLevel="0" collapsed="false">
      <c r="A5450" s="0" t="n">
        <f aca="false">'Profiles 8760'!A5439</f>
        <v>5437</v>
      </c>
      <c r="B5450" s="0" t="n">
        <f aca="false">'Profiles 8760'!B5439</f>
        <v>8</v>
      </c>
      <c r="C5450" s="0" t="n">
        <f aca="false">'Profiles 8760'!E5439</f>
        <v>0</v>
      </c>
      <c r="D5450" s="0" t="n">
        <f aca="false">'Profiles 8760'!F5439</f>
        <v>0.84098</v>
      </c>
      <c r="E5450" s="0" t="n">
        <f aca="false">'Profiles 8760'!G5439</f>
        <v>0.610681</v>
      </c>
      <c r="F5450" s="0" t="n">
        <f aca="false">D5450*Assumptions!$C$11*$B$7+E5450*Assumptions!$C$12*$B$8</f>
        <v>267.8518769</v>
      </c>
      <c r="G5450" s="0" t="n">
        <f aca="false">C5450*Assumptions!$C$15</f>
        <v>0</v>
      </c>
      <c r="H5450" s="0" t="n">
        <f aca="false">MIN(F5450,G5450)</f>
        <v>0</v>
      </c>
      <c r="I5450" s="0" t="n">
        <f aca="false">IF(C5450=1,MIN(G5450-H5450,Assumptions!$C$13,P5449),0)</f>
        <v>0</v>
      </c>
      <c r="J5450" s="0" t="n">
        <f aca="false">H5450+I5450</f>
        <v>0</v>
      </c>
      <c r="K5450" s="0" t="n">
        <f aca="false">MIN(IF(C5450=1,F5450-H5450,F5450),Assumptions!$C$13,MAX(0,($B$5-P5449)/$B$6))</f>
        <v>19.5064091988463</v>
      </c>
      <c r="L5450" s="0" t="n">
        <f aca="false">IF(C5450=1,0,MIN(F5450-K5450,Assumptions!$C$15,MAX(0,$B$10-O5449-M5450)))</f>
        <v>200</v>
      </c>
      <c r="M5450" s="0" t="n">
        <f aca="false">'Profiles 8760'!H5439</f>
        <v>110800</v>
      </c>
      <c r="N5450" s="0" t="n">
        <f aca="false">J5450+L5450</f>
        <v>200</v>
      </c>
      <c r="O5450" s="0" t="n">
        <f aca="false">O5449+N5450</f>
        <v>511396.284786576</v>
      </c>
      <c r="P5450" s="0" t="n">
        <f aca="false">MIN($B$5,P5449+K5450*$B$6-I5450)</f>
        <v>510.81</v>
      </c>
      <c r="Q5450" s="0" t="n">
        <f aca="false">MAX(0,F5450-H5450-K5450-L5450)</f>
        <v>48.3454677011537</v>
      </c>
    </row>
    <row r="5451" customFormat="false" ht="15" hidden="false" customHeight="false" outlineLevel="0" collapsed="false">
      <c r="A5451" s="0" t="n">
        <f aca="false">'Profiles 8760'!A5440</f>
        <v>5438</v>
      </c>
      <c r="B5451" s="0" t="n">
        <f aca="false">'Profiles 8760'!B5440</f>
        <v>8</v>
      </c>
      <c r="C5451" s="0" t="n">
        <f aca="false">'Profiles 8760'!E5440</f>
        <v>0</v>
      </c>
      <c r="D5451" s="0" t="n">
        <f aca="false">'Profiles 8760'!F5440</f>
        <v>0.807653</v>
      </c>
      <c r="E5451" s="0" t="n">
        <f aca="false">'Profiles 8760'!G5440</f>
        <v>0.810047</v>
      </c>
      <c r="F5451" s="0" t="n">
        <f aca="false">D5451*Assumptions!$C$11*$B$7+E5451*Assumptions!$C$12*$B$8</f>
        <v>266.3811087</v>
      </c>
      <c r="G5451" s="0" t="n">
        <f aca="false">C5451*Assumptions!$C$15</f>
        <v>0</v>
      </c>
      <c r="H5451" s="0" t="n">
        <f aca="false">MIN(F5451,G5451)</f>
        <v>0</v>
      </c>
      <c r="I5451" s="0" t="n">
        <f aca="false">IF(C5451=1,MIN(G5451-H5451,Assumptions!$C$13,P5450),0)</f>
        <v>0</v>
      </c>
      <c r="J5451" s="0" t="n">
        <f aca="false">H5451+I5451</f>
        <v>0</v>
      </c>
      <c r="K5451" s="0" t="n">
        <f aca="false">MIN(IF(C5451=1,F5451-H5451,F5451),Assumptions!$C$13,MAX(0,($B$5-P5450)/$B$6))</f>
        <v>0</v>
      </c>
      <c r="L5451" s="0" t="n">
        <f aca="false">IF(C5451=1,0,MIN(F5451-K5451,Assumptions!$C$15,MAX(0,$B$10-O5450-M5451)))</f>
        <v>200</v>
      </c>
      <c r="M5451" s="0" t="n">
        <f aca="false">'Profiles 8760'!H5440</f>
        <v>110800</v>
      </c>
      <c r="N5451" s="0" t="n">
        <f aca="false">J5451+L5451</f>
        <v>200</v>
      </c>
      <c r="O5451" s="0" t="n">
        <f aca="false">O5450+N5451</f>
        <v>511596.284786576</v>
      </c>
      <c r="P5451" s="0" t="n">
        <f aca="false">MIN($B$5,P5450+K5451*$B$6-I5451)</f>
        <v>510.81</v>
      </c>
      <c r="Q5451" s="0" t="n">
        <f aca="false">MAX(0,F5451-H5451-K5451-L5451)</f>
        <v>66.3811087</v>
      </c>
    </row>
    <row r="5452" customFormat="false" ht="15" hidden="false" customHeight="false" outlineLevel="0" collapsed="false">
      <c r="A5452" s="0" t="n">
        <f aca="false">'Profiles 8760'!A5441</f>
        <v>5439</v>
      </c>
      <c r="B5452" s="0" t="n">
        <f aca="false">'Profiles 8760'!B5441</f>
        <v>8</v>
      </c>
      <c r="C5452" s="0" t="n">
        <f aca="false">'Profiles 8760'!E5441</f>
        <v>0</v>
      </c>
      <c r="D5452" s="0" t="n">
        <f aca="false">'Profiles 8760'!F5441</f>
        <v>0.71171</v>
      </c>
      <c r="E5452" s="0" t="n">
        <f aca="false">'Profiles 8760'!G5441</f>
        <v>0.609102</v>
      </c>
      <c r="F5452" s="0" t="n">
        <f aca="false">D5452*Assumptions!$C$11*$B$7+E5452*Assumptions!$C$12*$B$8</f>
        <v>230.4541198</v>
      </c>
      <c r="G5452" s="0" t="n">
        <f aca="false">C5452*Assumptions!$C$15</f>
        <v>0</v>
      </c>
      <c r="H5452" s="0" t="n">
        <f aca="false">MIN(F5452,G5452)</f>
        <v>0</v>
      </c>
      <c r="I5452" s="0" t="n">
        <f aca="false">IF(C5452=1,MIN(G5452-H5452,Assumptions!$C$13,P5451),0)</f>
        <v>0</v>
      </c>
      <c r="J5452" s="0" t="n">
        <f aca="false">H5452+I5452</f>
        <v>0</v>
      </c>
      <c r="K5452" s="0" t="n">
        <f aca="false">MIN(IF(C5452=1,F5452-H5452,F5452),Assumptions!$C$13,MAX(0,($B$5-P5451)/$B$6))</f>
        <v>0</v>
      </c>
      <c r="L5452" s="0" t="n">
        <f aca="false">IF(C5452=1,0,MIN(F5452-K5452,Assumptions!$C$15,MAX(0,$B$10-O5451-M5452)))</f>
        <v>200</v>
      </c>
      <c r="M5452" s="0" t="n">
        <f aca="false">'Profiles 8760'!H5441</f>
        <v>110800</v>
      </c>
      <c r="N5452" s="0" t="n">
        <f aca="false">J5452+L5452</f>
        <v>200</v>
      </c>
      <c r="O5452" s="0" t="n">
        <f aca="false">O5451+N5452</f>
        <v>511796.284786576</v>
      </c>
      <c r="P5452" s="0" t="n">
        <f aca="false">MIN($B$5,P5451+K5452*$B$6-I5452)</f>
        <v>510.81</v>
      </c>
      <c r="Q5452" s="0" t="n">
        <f aca="false">MAX(0,F5452-H5452-K5452-L5452)</f>
        <v>30.4541198</v>
      </c>
    </row>
    <row r="5453" customFormat="false" ht="15" hidden="false" customHeight="false" outlineLevel="0" collapsed="false">
      <c r="A5453" s="0" t="n">
        <f aca="false">'Profiles 8760'!A5442</f>
        <v>5440</v>
      </c>
      <c r="B5453" s="0" t="n">
        <f aca="false">'Profiles 8760'!B5442</f>
        <v>8</v>
      </c>
      <c r="C5453" s="0" t="n">
        <f aca="false">'Profiles 8760'!E5442</f>
        <v>0</v>
      </c>
      <c r="D5453" s="0" t="n">
        <f aca="false">'Profiles 8760'!F5442</f>
        <v>0.56496</v>
      </c>
      <c r="E5453" s="0" t="n">
        <f aca="false">'Profiles 8760'!G5442</f>
        <v>0.744831</v>
      </c>
      <c r="F5453" s="0" t="n">
        <f aca="false">D5453*Assumptions!$C$11*$B$7+E5453*Assumptions!$C$12*$B$8</f>
        <v>193.6240359</v>
      </c>
      <c r="G5453" s="0" t="n">
        <f aca="false">C5453*Assumptions!$C$15</f>
        <v>0</v>
      </c>
      <c r="H5453" s="0" t="n">
        <f aca="false">MIN(F5453,G5453)</f>
        <v>0</v>
      </c>
      <c r="I5453" s="0" t="n">
        <f aca="false">IF(C5453=1,MIN(G5453-H5453,Assumptions!$C$13,P5452),0)</f>
        <v>0</v>
      </c>
      <c r="J5453" s="0" t="n">
        <f aca="false">H5453+I5453</f>
        <v>0</v>
      </c>
      <c r="K5453" s="0" t="n">
        <f aca="false">MIN(IF(C5453=1,F5453-H5453,F5453),Assumptions!$C$13,MAX(0,($B$5-P5452)/$B$6))</f>
        <v>0</v>
      </c>
      <c r="L5453" s="0" t="n">
        <f aca="false">IF(C5453=1,0,MIN(F5453-K5453,Assumptions!$C$15,MAX(0,$B$10-O5452-M5453)))</f>
        <v>193.6240359</v>
      </c>
      <c r="M5453" s="0" t="n">
        <f aca="false">'Profiles 8760'!H5442</f>
        <v>110800</v>
      </c>
      <c r="N5453" s="0" t="n">
        <f aca="false">J5453+L5453</f>
        <v>193.6240359</v>
      </c>
      <c r="O5453" s="0" t="n">
        <f aca="false">O5452+N5453</f>
        <v>511989.908822476</v>
      </c>
      <c r="P5453" s="0" t="n">
        <f aca="false">MIN($B$5,P5452+K5453*$B$6-I5453)</f>
        <v>510.81</v>
      </c>
      <c r="Q5453" s="0" t="n">
        <f aca="false">MAX(0,F5453-H5453-K5453-L5453)</f>
        <v>0</v>
      </c>
    </row>
    <row r="5454" customFormat="false" ht="15" hidden="false" customHeight="false" outlineLevel="0" collapsed="false">
      <c r="A5454" s="0" t="n">
        <f aca="false">'Profiles 8760'!A5443</f>
        <v>5441</v>
      </c>
      <c r="B5454" s="0" t="n">
        <f aca="false">'Profiles 8760'!B5443</f>
        <v>8</v>
      </c>
      <c r="C5454" s="0" t="n">
        <f aca="false">'Profiles 8760'!E5443</f>
        <v>0</v>
      </c>
      <c r="D5454" s="0" t="n">
        <f aca="false">'Profiles 8760'!F5443</f>
        <v>0.386195</v>
      </c>
      <c r="E5454" s="0" t="n">
        <f aca="false">'Profiles 8760'!G5443</f>
        <v>0.705064</v>
      </c>
      <c r="F5454" s="0" t="n">
        <f aca="false">D5454*Assumptions!$C$11*$B$7+E5454*Assumptions!$C$12*$B$8</f>
        <v>140.3702336</v>
      </c>
      <c r="G5454" s="0" t="n">
        <f aca="false">C5454*Assumptions!$C$15</f>
        <v>0</v>
      </c>
      <c r="H5454" s="0" t="n">
        <f aca="false">MIN(F5454,G5454)</f>
        <v>0</v>
      </c>
      <c r="I5454" s="0" t="n">
        <f aca="false">IF(C5454=1,MIN(G5454-H5454,Assumptions!$C$13,P5453),0)</f>
        <v>0</v>
      </c>
      <c r="J5454" s="0" t="n">
        <f aca="false">H5454+I5454</f>
        <v>0</v>
      </c>
      <c r="K5454" s="0" t="n">
        <f aca="false">MIN(IF(C5454=1,F5454-H5454,F5454),Assumptions!$C$13,MAX(0,($B$5-P5453)/$B$6))</f>
        <v>0</v>
      </c>
      <c r="L5454" s="0" t="n">
        <f aca="false">IF(C5454=1,0,MIN(F5454-K5454,Assumptions!$C$15,MAX(0,$B$10-O5453-M5454)))</f>
        <v>140.3702336</v>
      </c>
      <c r="M5454" s="0" t="n">
        <f aca="false">'Profiles 8760'!H5443</f>
        <v>110800</v>
      </c>
      <c r="N5454" s="0" t="n">
        <f aca="false">J5454+L5454</f>
        <v>140.3702336</v>
      </c>
      <c r="O5454" s="0" t="n">
        <f aca="false">O5453+N5454</f>
        <v>512130.279056076</v>
      </c>
      <c r="P5454" s="0" t="n">
        <f aca="false">MIN($B$5,P5453+K5454*$B$6-I5454)</f>
        <v>510.81</v>
      </c>
      <c r="Q5454" s="0" t="n">
        <f aca="false">MAX(0,F5454-H5454-K5454-L5454)</f>
        <v>0</v>
      </c>
    </row>
    <row r="5455" customFormat="false" ht="15" hidden="false" customHeight="false" outlineLevel="0" collapsed="false">
      <c r="A5455" s="0" t="n">
        <f aca="false">'Profiles 8760'!A5444</f>
        <v>5442</v>
      </c>
      <c r="B5455" s="0" t="n">
        <f aca="false">'Profiles 8760'!B5444</f>
        <v>8</v>
      </c>
      <c r="C5455" s="0" t="n">
        <f aca="false">'Profiles 8760'!E5444</f>
        <v>0</v>
      </c>
      <c r="D5455" s="0" t="n">
        <f aca="false">'Profiles 8760'!F5444</f>
        <v>0.200564</v>
      </c>
      <c r="E5455" s="0" t="n">
        <f aca="false">'Profiles 8760'!G5444</f>
        <v>0.365931</v>
      </c>
      <c r="F5455" s="0" t="n">
        <f aca="false">D5455*Assumptions!$C$11*$B$7+E5455*Assumptions!$C$12*$B$8</f>
        <v>72.8894611</v>
      </c>
      <c r="G5455" s="0" t="n">
        <f aca="false">C5455*Assumptions!$C$15</f>
        <v>0</v>
      </c>
      <c r="H5455" s="0" t="n">
        <f aca="false">MIN(F5455,G5455)</f>
        <v>0</v>
      </c>
      <c r="I5455" s="0" t="n">
        <f aca="false">IF(C5455=1,MIN(G5455-H5455,Assumptions!$C$13,P5454),0)</f>
        <v>0</v>
      </c>
      <c r="J5455" s="0" t="n">
        <f aca="false">H5455+I5455</f>
        <v>0</v>
      </c>
      <c r="K5455" s="0" t="n">
        <f aca="false">MIN(IF(C5455=1,F5455-H5455,F5455),Assumptions!$C$13,MAX(0,($B$5-P5454)/$B$6))</f>
        <v>0</v>
      </c>
      <c r="L5455" s="0" t="n">
        <f aca="false">IF(C5455=1,0,MIN(F5455-K5455,Assumptions!$C$15,MAX(0,$B$10-O5454-M5455)))</f>
        <v>72.8894611</v>
      </c>
      <c r="M5455" s="0" t="n">
        <f aca="false">'Profiles 8760'!H5444</f>
        <v>110800</v>
      </c>
      <c r="N5455" s="0" t="n">
        <f aca="false">J5455+L5455</f>
        <v>72.8894611</v>
      </c>
      <c r="O5455" s="0" t="n">
        <f aca="false">O5454+N5455</f>
        <v>512203.168517176</v>
      </c>
      <c r="P5455" s="0" t="n">
        <f aca="false">MIN($B$5,P5454+K5455*$B$6-I5455)</f>
        <v>510.81</v>
      </c>
      <c r="Q5455" s="0" t="n">
        <f aca="false">MAX(0,F5455-H5455-K5455-L5455)</f>
        <v>0</v>
      </c>
    </row>
    <row r="5456" customFormat="false" ht="15" hidden="false" customHeight="false" outlineLevel="0" collapsed="false">
      <c r="A5456" s="0" t="n">
        <f aca="false">'Profiles 8760'!A5445</f>
        <v>5443</v>
      </c>
      <c r="B5456" s="0" t="n">
        <f aca="false">'Profiles 8760'!B5445</f>
        <v>8</v>
      </c>
      <c r="C5456" s="0" t="n">
        <f aca="false">'Profiles 8760'!E5445</f>
        <v>0</v>
      </c>
      <c r="D5456" s="0" t="n">
        <f aca="false">'Profiles 8760'!F5445</f>
        <v>0.042394</v>
      </c>
      <c r="E5456" s="0" t="n">
        <f aca="false">'Profiles 8760'!G5445</f>
        <v>0.56517</v>
      </c>
      <c r="F5456" s="0" t="n">
        <f aca="false">D5456*Assumptions!$C$11*$B$7+E5456*Assumptions!$C$12*$B$8</f>
        <v>35.3588402</v>
      </c>
      <c r="G5456" s="0" t="n">
        <f aca="false">C5456*Assumptions!$C$15</f>
        <v>0</v>
      </c>
      <c r="H5456" s="0" t="n">
        <f aca="false">MIN(F5456,G5456)</f>
        <v>0</v>
      </c>
      <c r="I5456" s="0" t="n">
        <f aca="false">IF(C5456=1,MIN(G5456-H5456,Assumptions!$C$13,P5455),0)</f>
        <v>0</v>
      </c>
      <c r="J5456" s="0" t="n">
        <f aca="false">H5456+I5456</f>
        <v>0</v>
      </c>
      <c r="K5456" s="0" t="n">
        <f aca="false">MIN(IF(C5456=1,F5456-H5456,F5456),Assumptions!$C$13,MAX(0,($B$5-P5455)/$B$6))</f>
        <v>0</v>
      </c>
      <c r="L5456" s="0" t="n">
        <f aca="false">IF(C5456=1,0,MIN(F5456-K5456,Assumptions!$C$15,MAX(0,$B$10-O5455-M5456)))</f>
        <v>35.3588402</v>
      </c>
      <c r="M5456" s="0" t="n">
        <f aca="false">'Profiles 8760'!H5445</f>
        <v>110800</v>
      </c>
      <c r="N5456" s="0" t="n">
        <f aca="false">J5456+L5456</f>
        <v>35.3588402</v>
      </c>
      <c r="O5456" s="0" t="n">
        <f aca="false">O5455+N5456</f>
        <v>512238.527357376</v>
      </c>
      <c r="P5456" s="0" t="n">
        <f aca="false">MIN($B$5,P5455+K5456*$B$6-I5456)</f>
        <v>510.81</v>
      </c>
      <c r="Q5456" s="0" t="n">
        <f aca="false">MAX(0,F5456-H5456-K5456-L5456)</f>
        <v>0</v>
      </c>
    </row>
    <row r="5457" customFormat="false" ht="15" hidden="false" customHeight="false" outlineLevel="0" collapsed="false">
      <c r="A5457" s="0" t="n">
        <f aca="false">'Profiles 8760'!A5446</f>
        <v>5444</v>
      </c>
      <c r="B5457" s="0" t="n">
        <f aca="false">'Profiles 8760'!B5446</f>
        <v>8</v>
      </c>
      <c r="C5457" s="0" t="n">
        <f aca="false">'Profiles 8760'!E5446</f>
        <v>1</v>
      </c>
      <c r="D5457" s="0" t="n">
        <f aca="false">'Profiles 8760'!F5446</f>
        <v>0</v>
      </c>
      <c r="E5457" s="0" t="n">
        <f aca="false">'Profiles 8760'!G5446</f>
        <v>0.390398</v>
      </c>
      <c r="F5457" s="0" t="n">
        <f aca="false">D5457*Assumptions!$C$11*$B$7+E5457*Assumptions!$C$12*$B$8</f>
        <v>15.9672782</v>
      </c>
      <c r="G5457" s="0" t="n">
        <f aca="false">C5457*Assumptions!$C$15</f>
        <v>200</v>
      </c>
      <c r="H5457" s="0" t="n">
        <f aca="false">MIN(F5457,G5457)</f>
        <v>15.9672782</v>
      </c>
      <c r="I5457" s="0" t="n">
        <f aca="false">IF(C5457=1,MIN(G5457-H5457,Assumptions!$C$13,P5456),0)</f>
        <v>180</v>
      </c>
      <c r="J5457" s="0" t="n">
        <f aca="false">H5457+I5457</f>
        <v>195.9672782</v>
      </c>
      <c r="K5457" s="0" t="n">
        <f aca="false">MIN(IF(C5457=1,F5457-H5457,F5457),Assumptions!$C$13,MAX(0,($B$5-P5456)/$B$6))</f>
        <v>0</v>
      </c>
      <c r="L5457" s="0" t="n">
        <f aca="false">IF(C5457=1,0,MIN(F5457-K5457,Assumptions!$C$15,MAX(0,$B$10-O5456-M5457)))</f>
        <v>0</v>
      </c>
      <c r="M5457" s="0" t="n">
        <f aca="false">'Profiles 8760'!H5446</f>
        <v>110600</v>
      </c>
      <c r="N5457" s="0" t="n">
        <f aca="false">J5457+L5457</f>
        <v>195.9672782</v>
      </c>
      <c r="O5457" s="0" t="n">
        <f aca="false">O5456+N5457</f>
        <v>512434.494635576</v>
      </c>
      <c r="P5457" s="0" t="n">
        <f aca="false">MIN($B$5,P5456+K5457*$B$6-I5457)</f>
        <v>330.81</v>
      </c>
      <c r="Q5457" s="0" t="n">
        <f aca="false">MAX(0,F5457-H5457-K5457-L5457)</f>
        <v>0</v>
      </c>
    </row>
    <row r="5458" customFormat="false" ht="15" hidden="false" customHeight="false" outlineLevel="0" collapsed="false">
      <c r="A5458" s="0" t="n">
        <f aca="false">'Profiles 8760'!A5447</f>
        <v>5445</v>
      </c>
      <c r="B5458" s="0" t="n">
        <f aca="false">'Profiles 8760'!B5447</f>
        <v>8</v>
      </c>
      <c r="C5458" s="0" t="n">
        <f aca="false">'Profiles 8760'!E5447</f>
        <v>1</v>
      </c>
      <c r="D5458" s="0" t="n">
        <f aca="false">'Profiles 8760'!F5447</f>
        <v>0</v>
      </c>
      <c r="E5458" s="0" t="n">
        <f aca="false">'Profiles 8760'!G5447</f>
        <v>0.324411</v>
      </c>
      <c r="F5458" s="0" t="n">
        <f aca="false">D5458*Assumptions!$C$11*$B$7+E5458*Assumptions!$C$12*$B$8</f>
        <v>13.2684099</v>
      </c>
      <c r="G5458" s="0" t="n">
        <f aca="false">C5458*Assumptions!$C$15</f>
        <v>200</v>
      </c>
      <c r="H5458" s="0" t="n">
        <f aca="false">MIN(F5458,G5458)</f>
        <v>13.2684099</v>
      </c>
      <c r="I5458" s="0" t="n">
        <f aca="false">IF(C5458=1,MIN(G5458-H5458,Assumptions!$C$13,P5457),0)</f>
        <v>180</v>
      </c>
      <c r="J5458" s="0" t="n">
        <f aca="false">H5458+I5458</f>
        <v>193.2684099</v>
      </c>
      <c r="K5458" s="0" t="n">
        <f aca="false">MIN(IF(C5458=1,F5458-H5458,F5458),Assumptions!$C$13,MAX(0,($B$5-P5457)/$B$6))</f>
        <v>0</v>
      </c>
      <c r="L5458" s="0" t="n">
        <f aca="false">IF(C5458=1,0,MIN(F5458-K5458,Assumptions!$C$15,MAX(0,$B$10-O5457-M5458)))</f>
        <v>0</v>
      </c>
      <c r="M5458" s="0" t="n">
        <f aca="false">'Profiles 8760'!H5447</f>
        <v>110400</v>
      </c>
      <c r="N5458" s="0" t="n">
        <f aca="false">J5458+L5458</f>
        <v>193.2684099</v>
      </c>
      <c r="O5458" s="0" t="n">
        <f aca="false">O5457+N5458</f>
        <v>512627.763045476</v>
      </c>
      <c r="P5458" s="0" t="n">
        <f aca="false">MIN($B$5,P5457+K5458*$B$6-I5458)</f>
        <v>150.81</v>
      </c>
      <c r="Q5458" s="0" t="n">
        <f aca="false">MAX(0,F5458-H5458-K5458-L5458)</f>
        <v>0</v>
      </c>
    </row>
    <row r="5459" customFormat="false" ht="15" hidden="false" customHeight="false" outlineLevel="0" collapsed="false">
      <c r="A5459" s="0" t="n">
        <f aca="false">'Profiles 8760'!A5448</f>
        <v>5446</v>
      </c>
      <c r="B5459" s="0" t="n">
        <f aca="false">'Profiles 8760'!B5448</f>
        <v>8</v>
      </c>
      <c r="C5459" s="0" t="n">
        <f aca="false">'Profiles 8760'!E5448</f>
        <v>0</v>
      </c>
      <c r="D5459" s="0" t="n">
        <f aca="false">'Profiles 8760'!F5448</f>
        <v>0</v>
      </c>
      <c r="E5459" s="0" t="n">
        <f aca="false">'Profiles 8760'!G5448</f>
        <v>0.335891</v>
      </c>
      <c r="F5459" s="0" t="n">
        <f aca="false">D5459*Assumptions!$C$11*$B$7+E5459*Assumptions!$C$12*$B$8</f>
        <v>13.7379419</v>
      </c>
      <c r="G5459" s="0" t="n">
        <f aca="false">C5459*Assumptions!$C$15</f>
        <v>0</v>
      </c>
      <c r="H5459" s="0" t="n">
        <f aca="false">MIN(F5459,G5459)</f>
        <v>0</v>
      </c>
      <c r="I5459" s="0" t="n">
        <f aca="false">IF(C5459=1,MIN(G5459-H5459,Assumptions!$C$13,P5458),0)</f>
        <v>0</v>
      </c>
      <c r="J5459" s="0" t="n">
        <f aca="false">H5459+I5459</f>
        <v>0</v>
      </c>
      <c r="K5459" s="0" t="n">
        <f aca="false">MIN(IF(C5459=1,F5459-H5459,F5459),Assumptions!$C$13,MAX(0,($B$5-P5458)/$B$6))</f>
        <v>13.7379419</v>
      </c>
      <c r="L5459" s="0" t="n">
        <f aca="false">IF(C5459=1,0,MIN(F5459-K5459,Assumptions!$C$15,MAX(0,$B$10-O5458-M5459)))</f>
        <v>0</v>
      </c>
      <c r="M5459" s="0" t="n">
        <f aca="false">'Profiles 8760'!H5448</f>
        <v>110400</v>
      </c>
      <c r="N5459" s="0" t="n">
        <f aca="false">J5459+L5459</f>
        <v>0</v>
      </c>
      <c r="O5459" s="0" t="n">
        <f aca="false">O5458+N5459</f>
        <v>512627.763045476</v>
      </c>
      <c r="P5459" s="0" t="n">
        <f aca="false">MIN($B$5,P5458+K5459*$B$6-I5459)</f>
        <v>162.71804803892</v>
      </c>
      <c r="Q5459" s="0" t="n">
        <f aca="false">MAX(0,F5459-H5459-K5459-L5459)</f>
        <v>0</v>
      </c>
    </row>
    <row r="5460" customFormat="false" ht="15" hidden="false" customHeight="false" outlineLevel="0" collapsed="false">
      <c r="A5460" s="0" t="n">
        <f aca="false">'Profiles 8760'!A5449</f>
        <v>5447</v>
      </c>
      <c r="B5460" s="0" t="n">
        <f aca="false">'Profiles 8760'!B5449</f>
        <v>8</v>
      </c>
      <c r="C5460" s="0" t="n">
        <f aca="false">'Profiles 8760'!E5449</f>
        <v>0</v>
      </c>
      <c r="D5460" s="0" t="n">
        <f aca="false">'Profiles 8760'!F5449</f>
        <v>0</v>
      </c>
      <c r="E5460" s="0" t="n">
        <f aca="false">'Profiles 8760'!G5449</f>
        <v>0.291414</v>
      </c>
      <c r="F5460" s="0" t="n">
        <f aca="false">D5460*Assumptions!$C$11*$B$7+E5460*Assumptions!$C$12*$B$8</f>
        <v>11.9188326</v>
      </c>
      <c r="G5460" s="0" t="n">
        <f aca="false">C5460*Assumptions!$C$15</f>
        <v>0</v>
      </c>
      <c r="H5460" s="0" t="n">
        <f aca="false">MIN(F5460,G5460)</f>
        <v>0</v>
      </c>
      <c r="I5460" s="0" t="n">
        <f aca="false">IF(C5460=1,MIN(G5460-H5460,Assumptions!$C$13,P5459),0)</f>
        <v>0</v>
      </c>
      <c r="J5460" s="0" t="n">
        <f aca="false">H5460+I5460</f>
        <v>0</v>
      </c>
      <c r="K5460" s="0" t="n">
        <f aca="false">MIN(IF(C5460=1,F5460-H5460,F5460),Assumptions!$C$13,MAX(0,($B$5-P5459)/$B$6))</f>
        <v>11.9188326</v>
      </c>
      <c r="L5460" s="0" t="n">
        <f aca="false">IF(C5460=1,0,MIN(F5460-K5460,Assumptions!$C$15,MAX(0,$B$10-O5459-M5460)))</f>
        <v>0</v>
      </c>
      <c r="M5460" s="0" t="n">
        <f aca="false">'Profiles 8760'!H5449</f>
        <v>110400</v>
      </c>
      <c r="N5460" s="0" t="n">
        <f aca="false">J5460+L5460</f>
        <v>0</v>
      </c>
      <c r="O5460" s="0" t="n">
        <f aca="false">O5459+N5460</f>
        <v>512627.763045476</v>
      </c>
      <c r="P5460" s="0" t="n">
        <f aca="false">MIN($B$5,P5459+K5460*$B$6-I5460)</f>
        <v>173.0492921366</v>
      </c>
      <c r="Q5460" s="0" t="n">
        <f aca="false">MAX(0,F5460-H5460-K5460-L5460)</f>
        <v>0</v>
      </c>
    </row>
    <row r="5461" customFormat="false" ht="15" hidden="false" customHeight="false" outlineLevel="0" collapsed="false">
      <c r="A5461" s="0" t="n">
        <f aca="false">'Profiles 8760'!A5450</f>
        <v>5448</v>
      </c>
      <c r="B5461" s="0" t="n">
        <f aca="false">'Profiles 8760'!B5450</f>
        <v>8</v>
      </c>
      <c r="C5461" s="0" t="n">
        <f aca="false">'Profiles 8760'!E5450</f>
        <v>0</v>
      </c>
      <c r="D5461" s="0" t="n">
        <f aca="false">'Profiles 8760'!F5450</f>
        <v>0</v>
      </c>
      <c r="E5461" s="0" t="n">
        <f aca="false">'Profiles 8760'!G5450</f>
        <v>0.216545</v>
      </c>
      <c r="F5461" s="0" t="n">
        <f aca="false">D5461*Assumptions!$C$11*$B$7+E5461*Assumptions!$C$12*$B$8</f>
        <v>8.8566905</v>
      </c>
      <c r="G5461" s="0" t="n">
        <f aca="false">C5461*Assumptions!$C$15</f>
        <v>0</v>
      </c>
      <c r="H5461" s="0" t="n">
        <f aca="false">MIN(F5461,G5461)</f>
        <v>0</v>
      </c>
      <c r="I5461" s="0" t="n">
        <f aca="false">IF(C5461=1,MIN(G5461-H5461,Assumptions!$C$13,P5460),0)</f>
        <v>0</v>
      </c>
      <c r="J5461" s="0" t="n">
        <f aca="false">H5461+I5461</f>
        <v>0</v>
      </c>
      <c r="K5461" s="0" t="n">
        <f aca="false">MIN(IF(C5461=1,F5461-H5461,F5461),Assumptions!$C$13,MAX(0,($B$5-P5460)/$B$6))</f>
        <v>8.8566905</v>
      </c>
      <c r="L5461" s="0" t="n">
        <f aca="false">IF(C5461=1,0,MIN(F5461-K5461,Assumptions!$C$15,MAX(0,$B$10-O5460-M5461)))</f>
        <v>0</v>
      </c>
      <c r="M5461" s="0" t="n">
        <f aca="false">'Profiles 8760'!H5450</f>
        <v>110400</v>
      </c>
      <c r="N5461" s="0" t="n">
        <f aca="false">J5461+L5461</f>
        <v>0</v>
      </c>
      <c r="O5461" s="0" t="n">
        <f aca="false">O5460+N5461</f>
        <v>512627.763045476</v>
      </c>
      <c r="P5461" s="0" t="n">
        <f aca="false">MIN($B$5,P5460+K5461*$B$6-I5461)</f>
        <v>180.726271462</v>
      </c>
      <c r="Q5461" s="0" t="n">
        <f aca="false">MAX(0,F5461-H5461-K5461-L5461)</f>
        <v>0</v>
      </c>
    </row>
    <row r="5462" customFormat="false" ht="15" hidden="false" customHeight="false" outlineLevel="0" collapsed="false">
      <c r="A5462" s="0" t="n">
        <f aca="false">'Profiles 8760'!A5451</f>
        <v>5449</v>
      </c>
      <c r="B5462" s="0" t="n">
        <f aca="false">'Profiles 8760'!B5451</f>
        <v>8</v>
      </c>
      <c r="C5462" s="0" t="n">
        <f aca="false">'Profiles 8760'!E5451</f>
        <v>0</v>
      </c>
      <c r="D5462" s="0" t="n">
        <f aca="false">'Profiles 8760'!F5451</f>
        <v>0</v>
      </c>
      <c r="E5462" s="0" t="n">
        <f aca="false">'Profiles 8760'!G5451</f>
        <v>0.247209</v>
      </c>
      <c r="F5462" s="0" t="n">
        <f aca="false">D5462*Assumptions!$C$11*$B$7+E5462*Assumptions!$C$12*$B$8</f>
        <v>10.1108481</v>
      </c>
      <c r="G5462" s="0" t="n">
        <f aca="false">C5462*Assumptions!$C$15</f>
        <v>0</v>
      </c>
      <c r="H5462" s="0" t="n">
        <f aca="false">MIN(F5462,G5462)</f>
        <v>0</v>
      </c>
      <c r="I5462" s="0" t="n">
        <f aca="false">IF(C5462=1,MIN(G5462-H5462,Assumptions!$C$13,P5461),0)</f>
        <v>0</v>
      </c>
      <c r="J5462" s="0" t="n">
        <f aca="false">H5462+I5462</f>
        <v>0</v>
      </c>
      <c r="K5462" s="0" t="n">
        <f aca="false">MIN(IF(C5462=1,F5462-H5462,F5462),Assumptions!$C$13,MAX(0,($B$5-P5461)/$B$6))</f>
        <v>10.1108481</v>
      </c>
      <c r="L5462" s="0" t="n">
        <f aca="false">IF(C5462=1,0,MIN(F5462-K5462,Assumptions!$C$15,MAX(0,$B$10-O5461-M5462)))</f>
        <v>0</v>
      </c>
      <c r="M5462" s="0" t="n">
        <f aca="false">'Profiles 8760'!H5451</f>
        <v>110400</v>
      </c>
      <c r="N5462" s="0" t="n">
        <f aca="false">J5462+L5462</f>
        <v>0</v>
      </c>
      <c r="O5462" s="0" t="n">
        <f aca="false">O5461+N5462</f>
        <v>512627.763045476</v>
      </c>
      <c r="P5462" s="0" t="n">
        <f aca="false">MIN($B$5,P5461+K5462*$B$6-I5462)</f>
        <v>189.49035459508</v>
      </c>
      <c r="Q5462" s="0" t="n">
        <f aca="false">MAX(0,F5462-H5462-K5462-L5462)</f>
        <v>0</v>
      </c>
    </row>
    <row r="5463" customFormat="false" ht="15" hidden="false" customHeight="false" outlineLevel="0" collapsed="false">
      <c r="A5463" s="0" t="n">
        <f aca="false">'Profiles 8760'!A5452</f>
        <v>5450</v>
      </c>
      <c r="B5463" s="0" t="n">
        <f aca="false">'Profiles 8760'!B5452</f>
        <v>8</v>
      </c>
      <c r="C5463" s="0" t="n">
        <f aca="false">'Profiles 8760'!E5452</f>
        <v>0</v>
      </c>
      <c r="D5463" s="0" t="n">
        <f aca="false">'Profiles 8760'!F5452</f>
        <v>0</v>
      </c>
      <c r="E5463" s="0" t="n">
        <f aca="false">'Profiles 8760'!G5452</f>
        <v>0.313924</v>
      </c>
      <c r="F5463" s="0" t="n">
        <f aca="false">D5463*Assumptions!$C$11*$B$7+E5463*Assumptions!$C$12*$B$8</f>
        <v>12.8394916</v>
      </c>
      <c r="G5463" s="0" t="n">
        <f aca="false">C5463*Assumptions!$C$15</f>
        <v>0</v>
      </c>
      <c r="H5463" s="0" t="n">
        <f aca="false">MIN(F5463,G5463)</f>
        <v>0</v>
      </c>
      <c r="I5463" s="0" t="n">
        <f aca="false">IF(C5463=1,MIN(G5463-H5463,Assumptions!$C$13,P5462),0)</f>
        <v>0</v>
      </c>
      <c r="J5463" s="0" t="n">
        <f aca="false">H5463+I5463</f>
        <v>0</v>
      </c>
      <c r="K5463" s="0" t="n">
        <f aca="false">MIN(IF(C5463=1,F5463-H5463,F5463),Assumptions!$C$13,MAX(0,($B$5-P5462)/$B$6))</f>
        <v>12.8394916</v>
      </c>
      <c r="L5463" s="0" t="n">
        <f aca="false">IF(C5463=1,0,MIN(F5463-K5463,Assumptions!$C$15,MAX(0,$B$10-O5462-M5463)))</f>
        <v>0</v>
      </c>
      <c r="M5463" s="0" t="n">
        <f aca="false">'Profiles 8760'!H5452</f>
        <v>110400</v>
      </c>
      <c r="N5463" s="0" t="n">
        <f aca="false">J5463+L5463</f>
        <v>0</v>
      </c>
      <c r="O5463" s="0" t="n">
        <f aca="false">O5462+N5463</f>
        <v>512627.763045476</v>
      </c>
      <c r="P5463" s="0" t="n">
        <f aca="false">MIN($B$5,P5462+K5463*$B$6-I5463)</f>
        <v>200.61962591396</v>
      </c>
      <c r="Q5463" s="0" t="n">
        <f aca="false">MAX(0,F5463-H5463-K5463-L5463)</f>
        <v>0</v>
      </c>
    </row>
    <row r="5464" customFormat="false" ht="15" hidden="false" customHeight="false" outlineLevel="0" collapsed="false">
      <c r="A5464" s="0" t="n">
        <f aca="false">'Profiles 8760'!A5453</f>
        <v>5451</v>
      </c>
      <c r="B5464" s="0" t="n">
        <f aca="false">'Profiles 8760'!B5453</f>
        <v>8</v>
      </c>
      <c r="C5464" s="0" t="n">
        <f aca="false">'Profiles 8760'!E5453</f>
        <v>0</v>
      </c>
      <c r="D5464" s="0" t="n">
        <f aca="false">'Profiles 8760'!F5453</f>
        <v>0</v>
      </c>
      <c r="E5464" s="0" t="n">
        <f aca="false">'Profiles 8760'!G5453</f>
        <v>0.248234</v>
      </c>
      <c r="F5464" s="0" t="n">
        <f aca="false">D5464*Assumptions!$C$11*$B$7+E5464*Assumptions!$C$12*$B$8</f>
        <v>10.1527706</v>
      </c>
      <c r="G5464" s="0" t="n">
        <f aca="false">C5464*Assumptions!$C$15</f>
        <v>0</v>
      </c>
      <c r="H5464" s="0" t="n">
        <f aca="false">MIN(F5464,G5464)</f>
        <v>0</v>
      </c>
      <c r="I5464" s="0" t="n">
        <f aca="false">IF(C5464=1,MIN(G5464-H5464,Assumptions!$C$13,P5463),0)</f>
        <v>0</v>
      </c>
      <c r="J5464" s="0" t="n">
        <f aca="false">H5464+I5464</f>
        <v>0</v>
      </c>
      <c r="K5464" s="0" t="n">
        <f aca="false">MIN(IF(C5464=1,F5464-H5464,F5464),Assumptions!$C$13,MAX(0,($B$5-P5463)/$B$6))</f>
        <v>10.1527706</v>
      </c>
      <c r="L5464" s="0" t="n">
        <f aca="false">IF(C5464=1,0,MIN(F5464-K5464,Assumptions!$C$15,MAX(0,$B$10-O5463-M5464)))</f>
        <v>0</v>
      </c>
      <c r="M5464" s="0" t="n">
        <f aca="false">'Profiles 8760'!H5453</f>
        <v>110400</v>
      </c>
      <c r="N5464" s="0" t="n">
        <f aca="false">J5464+L5464</f>
        <v>0</v>
      </c>
      <c r="O5464" s="0" t="n">
        <f aca="false">O5463+N5464</f>
        <v>512627.763045476</v>
      </c>
      <c r="P5464" s="0" t="n">
        <f aca="false">MIN($B$5,P5463+K5464*$B$6-I5464)</f>
        <v>209.42004747004</v>
      </c>
      <c r="Q5464" s="0" t="n">
        <f aca="false">MAX(0,F5464-H5464-K5464-L5464)</f>
        <v>0</v>
      </c>
    </row>
    <row r="5465" customFormat="false" ht="15" hidden="false" customHeight="false" outlineLevel="0" collapsed="false">
      <c r="A5465" s="0" t="n">
        <f aca="false">'Profiles 8760'!A5454</f>
        <v>5452</v>
      </c>
      <c r="B5465" s="0" t="n">
        <f aca="false">'Profiles 8760'!B5454</f>
        <v>8</v>
      </c>
      <c r="C5465" s="0" t="n">
        <f aca="false">'Profiles 8760'!E5454</f>
        <v>0</v>
      </c>
      <c r="D5465" s="0" t="n">
        <f aca="false">'Profiles 8760'!F5454</f>
        <v>0</v>
      </c>
      <c r="E5465" s="0" t="n">
        <f aca="false">'Profiles 8760'!G5454</f>
        <v>0.241986</v>
      </c>
      <c r="F5465" s="0" t="n">
        <f aca="false">D5465*Assumptions!$C$11*$B$7+E5465*Assumptions!$C$12*$B$8</f>
        <v>9.8972274</v>
      </c>
      <c r="G5465" s="0" t="n">
        <f aca="false">C5465*Assumptions!$C$15</f>
        <v>0</v>
      </c>
      <c r="H5465" s="0" t="n">
        <f aca="false">MIN(F5465,G5465)</f>
        <v>0</v>
      </c>
      <c r="I5465" s="0" t="n">
        <f aca="false">IF(C5465=1,MIN(G5465-H5465,Assumptions!$C$13,P5464),0)</f>
        <v>0</v>
      </c>
      <c r="J5465" s="0" t="n">
        <f aca="false">H5465+I5465</f>
        <v>0</v>
      </c>
      <c r="K5465" s="0" t="n">
        <f aca="false">MIN(IF(C5465=1,F5465-H5465,F5465),Assumptions!$C$13,MAX(0,($B$5-P5464)/$B$6))</f>
        <v>9.8972274</v>
      </c>
      <c r="L5465" s="0" t="n">
        <f aca="false">IF(C5465=1,0,MIN(F5465-K5465,Assumptions!$C$15,MAX(0,$B$10-O5464-M5465)))</f>
        <v>0</v>
      </c>
      <c r="M5465" s="0" t="n">
        <f aca="false">'Profiles 8760'!H5454</f>
        <v>110400</v>
      </c>
      <c r="N5465" s="0" t="n">
        <f aca="false">J5465+L5465</f>
        <v>0</v>
      </c>
      <c r="O5465" s="0" t="n">
        <f aca="false">O5464+N5465</f>
        <v>512627.763045476</v>
      </c>
      <c r="P5465" s="0" t="n">
        <f aca="false">MIN($B$5,P5464+K5465*$B$6-I5465)</f>
        <v>217.99896418036</v>
      </c>
      <c r="Q5465" s="0" t="n">
        <f aca="false">MAX(0,F5465-H5465-K5465-L5465)</f>
        <v>0</v>
      </c>
    </row>
    <row r="5466" customFormat="false" ht="15" hidden="false" customHeight="false" outlineLevel="0" collapsed="false">
      <c r="A5466" s="0" t="n">
        <f aca="false">'Profiles 8760'!A5455</f>
        <v>5453</v>
      </c>
      <c r="B5466" s="0" t="n">
        <f aca="false">'Profiles 8760'!B5455</f>
        <v>8</v>
      </c>
      <c r="C5466" s="0" t="n">
        <f aca="false">'Profiles 8760'!E5455</f>
        <v>0</v>
      </c>
      <c r="D5466" s="0" t="n">
        <f aca="false">'Profiles 8760'!F5455</f>
        <v>0</v>
      </c>
      <c r="E5466" s="0" t="n">
        <f aca="false">'Profiles 8760'!G5455</f>
        <v>0.258741</v>
      </c>
      <c r="F5466" s="0" t="n">
        <f aca="false">D5466*Assumptions!$C$11*$B$7+E5466*Assumptions!$C$12*$B$8</f>
        <v>10.5825069</v>
      </c>
      <c r="G5466" s="0" t="n">
        <f aca="false">C5466*Assumptions!$C$15</f>
        <v>0</v>
      </c>
      <c r="H5466" s="0" t="n">
        <f aca="false">MIN(F5466,G5466)</f>
        <v>0</v>
      </c>
      <c r="I5466" s="0" t="n">
        <f aca="false">IF(C5466=1,MIN(G5466-H5466,Assumptions!$C$13,P5465),0)</f>
        <v>0</v>
      </c>
      <c r="J5466" s="0" t="n">
        <f aca="false">H5466+I5466</f>
        <v>0</v>
      </c>
      <c r="K5466" s="0" t="n">
        <f aca="false">MIN(IF(C5466=1,F5466-H5466,F5466),Assumptions!$C$13,MAX(0,($B$5-P5465)/$B$6))</f>
        <v>10.5825069</v>
      </c>
      <c r="L5466" s="0" t="n">
        <f aca="false">IF(C5466=1,0,MIN(F5466-K5466,Assumptions!$C$15,MAX(0,$B$10-O5465-M5466)))</f>
        <v>0</v>
      </c>
      <c r="M5466" s="0" t="n">
        <f aca="false">'Profiles 8760'!H5455</f>
        <v>110400</v>
      </c>
      <c r="N5466" s="0" t="n">
        <f aca="false">J5466+L5466</f>
        <v>0</v>
      </c>
      <c r="O5466" s="0" t="n">
        <f aca="false">O5465+N5466</f>
        <v>512627.763045476</v>
      </c>
      <c r="P5466" s="0" t="n">
        <f aca="false">MIN($B$5,P5465+K5466*$B$6-I5466)</f>
        <v>227.17188116128</v>
      </c>
      <c r="Q5466" s="0" t="n">
        <f aca="false">MAX(0,F5466-H5466-K5466-L5466)</f>
        <v>0</v>
      </c>
    </row>
    <row r="5467" customFormat="false" ht="15" hidden="false" customHeight="false" outlineLevel="0" collapsed="false">
      <c r="A5467" s="0" t="n">
        <f aca="false">'Profiles 8760'!A5456</f>
        <v>5454</v>
      </c>
      <c r="B5467" s="0" t="n">
        <f aca="false">'Profiles 8760'!B5456</f>
        <v>8</v>
      </c>
      <c r="C5467" s="0" t="n">
        <f aca="false">'Profiles 8760'!E5456</f>
        <v>0</v>
      </c>
      <c r="D5467" s="0" t="n">
        <f aca="false">'Profiles 8760'!F5456</f>
        <v>0</v>
      </c>
      <c r="E5467" s="0" t="n">
        <f aca="false">'Profiles 8760'!G5456</f>
        <v>0.314139</v>
      </c>
      <c r="F5467" s="0" t="n">
        <f aca="false">D5467*Assumptions!$C$11*$B$7+E5467*Assumptions!$C$12*$B$8</f>
        <v>12.8482851</v>
      </c>
      <c r="G5467" s="0" t="n">
        <f aca="false">C5467*Assumptions!$C$15</f>
        <v>0</v>
      </c>
      <c r="H5467" s="0" t="n">
        <f aca="false">MIN(F5467,G5467)</f>
        <v>0</v>
      </c>
      <c r="I5467" s="0" t="n">
        <f aca="false">IF(C5467=1,MIN(G5467-H5467,Assumptions!$C$13,P5466),0)</f>
        <v>0</v>
      </c>
      <c r="J5467" s="0" t="n">
        <f aca="false">H5467+I5467</f>
        <v>0</v>
      </c>
      <c r="K5467" s="0" t="n">
        <f aca="false">MIN(IF(C5467=1,F5467-H5467,F5467),Assumptions!$C$13,MAX(0,($B$5-P5466)/$B$6))</f>
        <v>12.8482851</v>
      </c>
      <c r="L5467" s="0" t="n">
        <f aca="false">IF(C5467=1,0,MIN(F5467-K5467,Assumptions!$C$15,MAX(0,$B$10-O5466-M5467)))</f>
        <v>0</v>
      </c>
      <c r="M5467" s="0" t="n">
        <f aca="false">'Profiles 8760'!H5456</f>
        <v>110400</v>
      </c>
      <c r="N5467" s="0" t="n">
        <f aca="false">J5467+L5467</f>
        <v>0</v>
      </c>
      <c r="O5467" s="0" t="n">
        <f aca="false">O5466+N5467</f>
        <v>512627.763045476</v>
      </c>
      <c r="P5467" s="0" t="n">
        <f aca="false">MIN($B$5,P5466+K5467*$B$6-I5467)</f>
        <v>238.30877468596</v>
      </c>
      <c r="Q5467" s="0" t="n">
        <f aca="false">MAX(0,F5467-H5467-K5467-L5467)</f>
        <v>0</v>
      </c>
    </row>
    <row r="5468" customFormat="false" ht="15" hidden="false" customHeight="false" outlineLevel="0" collapsed="false">
      <c r="A5468" s="0" t="n">
        <f aca="false">'Profiles 8760'!A5457</f>
        <v>5455</v>
      </c>
      <c r="B5468" s="0" t="n">
        <f aca="false">'Profiles 8760'!B5457</f>
        <v>8</v>
      </c>
      <c r="C5468" s="0" t="n">
        <f aca="false">'Profiles 8760'!E5457</f>
        <v>0</v>
      </c>
      <c r="D5468" s="0" t="n">
        <f aca="false">'Profiles 8760'!F5457</f>
        <v>0.055216</v>
      </c>
      <c r="E5468" s="0" t="n">
        <f aca="false">'Profiles 8760'!G5457</f>
        <v>0.306925</v>
      </c>
      <c r="F5468" s="0" t="n">
        <f aca="false">D5468*Assumptions!$C$11*$B$7+E5468*Assumptions!$C$12*$B$8</f>
        <v>28.4996133</v>
      </c>
      <c r="G5468" s="0" t="n">
        <f aca="false">C5468*Assumptions!$C$15</f>
        <v>0</v>
      </c>
      <c r="H5468" s="0" t="n">
        <f aca="false">MIN(F5468,G5468)</f>
        <v>0</v>
      </c>
      <c r="I5468" s="0" t="n">
        <f aca="false">IF(C5468=1,MIN(G5468-H5468,Assumptions!$C$13,P5467),0)</f>
        <v>0</v>
      </c>
      <c r="J5468" s="0" t="n">
        <f aca="false">H5468+I5468</f>
        <v>0</v>
      </c>
      <c r="K5468" s="0" t="n">
        <f aca="false">MIN(IF(C5468=1,F5468-H5468,F5468),Assumptions!$C$13,MAX(0,($B$5-P5467)/$B$6))</f>
        <v>28.4996133</v>
      </c>
      <c r="L5468" s="0" t="n">
        <f aca="false">IF(C5468=1,0,MIN(F5468-K5468,Assumptions!$C$15,MAX(0,$B$10-O5467-M5468)))</f>
        <v>0</v>
      </c>
      <c r="M5468" s="0" t="n">
        <f aca="false">'Profiles 8760'!H5457</f>
        <v>110400</v>
      </c>
      <c r="N5468" s="0" t="n">
        <f aca="false">J5468+L5468</f>
        <v>0</v>
      </c>
      <c r="O5468" s="0" t="n">
        <f aca="false">O5467+N5468</f>
        <v>512627.763045476</v>
      </c>
      <c r="P5468" s="0" t="n">
        <f aca="false">MIN($B$5,P5467+K5468*$B$6-I5468)</f>
        <v>263.0122394944</v>
      </c>
      <c r="Q5468" s="0" t="n">
        <f aca="false">MAX(0,F5468-H5468-K5468-L5468)</f>
        <v>0</v>
      </c>
    </row>
    <row r="5469" customFormat="false" ht="15" hidden="false" customHeight="false" outlineLevel="0" collapsed="false">
      <c r="A5469" s="0" t="n">
        <f aca="false">'Profiles 8760'!A5458</f>
        <v>5456</v>
      </c>
      <c r="B5469" s="0" t="n">
        <f aca="false">'Profiles 8760'!B5458</f>
        <v>8</v>
      </c>
      <c r="C5469" s="0" t="n">
        <f aca="false">'Profiles 8760'!E5458</f>
        <v>1</v>
      </c>
      <c r="D5469" s="0" t="n">
        <f aca="false">'Profiles 8760'!F5458</f>
        <v>0.261224</v>
      </c>
      <c r="E5469" s="0" t="n">
        <f aca="false">'Profiles 8760'!G5458</f>
        <v>0.211293</v>
      </c>
      <c r="F5469" s="0" t="n">
        <f aca="false">D5469*Assumptions!$C$11*$B$7+E5469*Assumptions!$C$12*$B$8</f>
        <v>84.0833749</v>
      </c>
      <c r="G5469" s="0" t="n">
        <f aca="false">C5469*Assumptions!$C$15</f>
        <v>200</v>
      </c>
      <c r="H5469" s="0" t="n">
        <f aca="false">MIN(F5469,G5469)</f>
        <v>84.0833749</v>
      </c>
      <c r="I5469" s="0" t="n">
        <f aca="false">IF(C5469=1,MIN(G5469-H5469,Assumptions!$C$13,P5468),0)</f>
        <v>115.9166251</v>
      </c>
      <c r="J5469" s="0" t="n">
        <f aca="false">H5469+I5469</f>
        <v>200</v>
      </c>
      <c r="K5469" s="0" t="n">
        <f aca="false">MIN(IF(C5469=1,F5469-H5469,F5469),Assumptions!$C$13,MAX(0,($B$5-P5468)/$B$6))</f>
        <v>0</v>
      </c>
      <c r="L5469" s="0" t="n">
        <f aca="false">IF(C5469=1,0,MIN(F5469-K5469,Assumptions!$C$15,MAX(0,$B$10-O5468-M5469)))</f>
        <v>0</v>
      </c>
      <c r="M5469" s="0" t="n">
        <f aca="false">'Profiles 8760'!H5458</f>
        <v>110200</v>
      </c>
      <c r="N5469" s="0" t="n">
        <f aca="false">J5469+L5469</f>
        <v>200</v>
      </c>
      <c r="O5469" s="0" t="n">
        <f aca="false">O5468+N5469</f>
        <v>512827.763045476</v>
      </c>
      <c r="P5469" s="0" t="n">
        <f aca="false">MIN($B$5,P5468+K5469*$B$6-I5469)</f>
        <v>147.0956143944</v>
      </c>
      <c r="Q5469" s="0" t="n">
        <f aca="false">MAX(0,F5469-H5469-K5469-L5469)</f>
        <v>0</v>
      </c>
    </row>
    <row r="5470" customFormat="false" ht="15" hidden="false" customHeight="false" outlineLevel="0" collapsed="false">
      <c r="A5470" s="0" t="n">
        <f aca="false">'Profiles 8760'!A5459</f>
        <v>5457</v>
      </c>
      <c r="B5470" s="0" t="n">
        <f aca="false">'Profiles 8760'!B5459</f>
        <v>8</v>
      </c>
      <c r="C5470" s="0" t="n">
        <f aca="false">'Profiles 8760'!E5459</f>
        <v>1</v>
      </c>
      <c r="D5470" s="0" t="n">
        <f aca="false">'Profiles 8760'!F5459</f>
        <v>0.502998</v>
      </c>
      <c r="E5470" s="0" t="n">
        <f aca="false">'Profiles 8760'!G5459</f>
        <v>0.197351</v>
      </c>
      <c r="F5470" s="0" t="n">
        <f aca="false">D5470*Assumptions!$C$11*$B$7+E5470*Assumptions!$C$12*$B$8</f>
        <v>153.3374783</v>
      </c>
      <c r="G5470" s="0" t="n">
        <f aca="false">C5470*Assumptions!$C$15</f>
        <v>200</v>
      </c>
      <c r="H5470" s="0" t="n">
        <f aca="false">MIN(F5470,G5470)</f>
        <v>153.3374783</v>
      </c>
      <c r="I5470" s="0" t="n">
        <f aca="false">IF(C5470=1,MIN(G5470-H5470,Assumptions!$C$13,P5469),0)</f>
        <v>46.6625217</v>
      </c>
      <c r="J5470" s="0" t="n">
        <f aca="false">H5470+I5470</f>
        <v>200</v>
      </c>
      <c r="K5470" s="0" t="n">
        <f aca="false">MIN(IF(C5470=1,F5470-H5470,F5470),Assumptions!$C$13,MAX(0,($B$5-P5469)/$B$6))</f>
        <v>0</v>
      </c>
      <c r="L5470" s="0" t="n">
        <f aca="false">IF(C5470=1,0,MIN(F5470-K5470,Assumptions!$C$15,MAX(0,$B$10-O5469-M5470)))</f>
        <v>0</v>
      </c>
      <c r="M5470" s="0" t="n">
        <f aca="false">'Profiles 8760'!H5459</f>
        <v>110000</v>
      </c>
      <c r="N5470" s="0" t="n">
        <f aca="false">J5470+L5470</f>
        <v>200</v>
      </c>
      <c r="O5470" s="0" t="n">
        <f aca="false">O5469+N5470</f>
        <v>513027.763045476</v>
      </c>
      <c r="P5470" s="0" t="n">
        <f aca="false">MIN($B$5,P5469+K5470*$B$6-I5470)</f>
        <v>100.4330926944</v>
      </c>
      <c r="Q5470" s="0" t="n">
        <f aca="false">MAX(0,F5470-H5470-K5470-L5470)</f>
        <v>0</v>
      </c>
    </row>
    <row r="5471" customFormat="false" ht="15" hidden="false" customHeight="false" outlineLevel="0" collapsed="false">
      <c r="A5471" s="0" t="n">
        <f aca="false">'Profiles 8760'!A5460</f>
        <v>5458</v>
      </c>
      <c r="B5471" s="0" t="n">
        <f aca="false">'Profiles 8760'!B5460</f>
        <v>8</v>
      </c>
      <c r="C5471" s="0" t="n">
        <f aca="false">'Profiles 8760'!E5460</f>
        <v>0</v>
      </c>
      <c r="D5471" s="0" t="n">
        <f aca="false">'Profiles 8760'!F5460</f>
        <v>0.73583</v>
      </c>
      <c r="E5471" s="0" t="n">
        <f aca="false">'Profiles 8760'!G5460</f>
        <v>0.257517</v>
      </c>
      <c r="F5471" s="0" t="n">
        <f aca="false">D5471*Assumptions!$C$11*$B$7+E5471*Assumptions!$C$12*$B$8</f>
        <v>223.0401493</v>
      </c>
      <c r="G5471" s="0" t="n">
        <f aca="false">C5471*Assumptions!$C$15</f>
        <v>0</v>
      </c>
      <c r="H5471" s="0" t="n">
        <f aca="false">MIN(F5471,G5471)</f>
        <v>0</v>
      </c>
      <c r="I5471" s="0" t="n">
        <f aca="false">IF(C5471=1,MIN(G5471-H5471,Assumptions!$C$13,P5470),0)</f>
        <v>0</v>
      </c>
      <c r="J5471" s="0" t="n">
        <f aca="false">H5471+I5471</f>
        <v>0</v>
      </c>
      <c r="K5471" s="0" t="n">
        <f aca="false">MIN(IF(C5471=1,F5471-H5471,F5471),Assumptions!$C$13,MAX(0,($B$5-P5470)/$B$6))</f>
        <v>180</v>
      </c>
      <c r="L5471" s="0" t="n">
        <f aca="false">IF(C5471=1,0,MIN(F5471-K5471,Assumptions!$C$15,MAX(0,$B$10-O5470-M5471)))</f>
        <v>43.0401493</v>
      </c>
      <c r="M5471" s="0" t="n">
        <f aca="false">'Profiles 8760'!H5460</f>
        <v>110000</v>
      </c>
      <c r="N5471" s="0" t="n">
        <f aca="false">J5471+L5471</f>
        <v>43.0401493</v>
      </c>
      <c r="O5471" s="0" t="n">
        <f aca="false">O5470+N5471</f>
        <v>513070.803194776</v>
      </c>
      <c r="P5471" s="0" t="n">
        <f aca="false">MIN($B$5,P5470+K5471*$B$6-I5471)</f>
        <v>256.4570926944</v>
      </c>
      <c r="Q5471" s="0" t="n">
        <f aca="false">MAX(0,F5471-H5471-K5471-L5471)</f>
        <v>0</v>
      </c>
    </row>
    <row r="5472" customFormat="false" ht="15" hidden="false" customHeight="false" outlineLevel="0" collapsed="false">
      <c r="A5472" s="0" t="n">
        <f aca="false">'Profiles 8760'!A5461</f>
        <v>5459</v>
      </c>
      <c r="B5472" s="0" t="n">
        <f aca="false">'Profiles 8760'!B5461</f>
        <v>8</v>
      </c>
      <c r="C5472" s="0" t="n">
        <f aca="false">'Profiles 8760'!E5461</f>
        <v>0</v>
      </c>
      <c r="D5472" s="0" t="n">
        <f aca="false">'Profiles 8760'!F5461</f>
        <v>0.926964</v>
      </c>
      <c r="E5472" s="0" t="n">
        <f aca="false">'Profiles 8760'!G5461</f>
        <v>0.279547</v>
      </c>
      <c r="F5472" s="0" t="n">
        <f aca="false">D5472*Assumptions!$C$11*$B$7+E5472*Assumptions!$C$12*$B$8</f>
        <v>279.1406755</v>
      </c>
      <c r="G5472" s="0" t="n">
        <f aca="false">C5472*Assumptions!$C$15</f>
        <v>0</v>
      </c>
      <c r="H5472" s="0" t="n">
        <f aca="false">MIN(F5472,G5472)</f>
        <v>0</v>
      </c>
      <c r="I5472" s="0" t="n">
        <f aca="false">IF(C5472=1,MIN(G5472-H5472,Assumptions!$C$13,P5471),0)</f>
        <v>0</v>
      </c>
      <c r="J5472" s="0" t="n">
        <f aca="false">H5472+I5472</f>
        <v>0</v>
      </c>
      <c r="K5472" s="0" t="n">
        <f aca="false">MIN(IF(C5472=1,F5472-H5472,F5472),Assumptions!$C$13,MAX(0,($B$5-P5471)/$B$6))</f>
        <v>180</v>
      </c>
      <c r="L5472" s="0" t="n">
        <f aca="false">IF(C5472=1,0,MIN(F5472-K5472,Assumptions!$C$15,MAX(0,$B$10-O5471-M5472)))</f>
        <v>99.1406755</v>
      </c>
      <c r="M5472" s="0" t="n">
        <f aca="false">'Profiles 8760'!H5461</f>
        <v>110000</v>
      </c>
      <c r="N5472" s="0" t="n">
        <f aca="false">J5472+L5472</f>
        <v>99.1406755</v>
      </c>
      <c r="O5472" s="0" t="n">
        <f aca="false">O5471+N5472</f>
        <v>513169.943870276</v>
      </c>
      <c r="P5472" s="0" t="n">
        <f aca="false">MIN($B$5,P5471+K5472*$B$6-I5472)</f>
        <v>412.4810926944</v>
      </c>
      <c r="Q5472" s="0" t="n">
        <f aca="false">MAX(0,F5472-H5472-K5472-L5472)</f>
        <v>0</v>
      </c>
    </row>
    <row r="5473" customFormat="false" ht="15" hidden="false" customHeight="false" outlineLevel="0" collapsed="false">
      <c r="A5473" s="0" t="n">
        <f aca="false">'Profiles 8760'!A5462</f>
        <v>5460</v>
      </c>
      <c r="B5473" s="0" t="n">
        <f aca="false">'Profiles 8760'!B5462</f>
        <v>8</v>
      </c>
      <c r="C5473" s="0" t="n">
        <f aca="false">'Profiles 8760'!E5462</f>
        <v>0</v>
      </c>
      <c r="D5473" s="0" t="n">
        <f aca="false">'Profiles 8760'!F5462</f>
        <v>1</v>
      </c>
      <c r="E5473" s="0" t="n">
        <f aca="false">'Profiles 8760'!G5462</f>
        <v>0.227459</v>
      </c>
      <c r="F5473" s="0" t="n">
        <f aca="false">D5473*Assumptions!$C$11*$B$7+E5473*Assumptions!$C$12*$B$8</f>
        <v>298.1030731</v>
      </c>
      <c r="G5473" s="0" t="n">
        <f aca="false">C5473*Assumptions!$C$15</f>
        <v>0</v>
      </c>
      <c r="H5473" s="0" t="n">
        <f aca="false">MIN(F5473,G5473)</f>
        <v>0</v>
      </c>
      <c r="I5473" s="0" t="n">
        <f aca="false">IF(C5473=1,MIN(G5473-H5473,Assumptions!$C$13,P5472),0)</f>
        <v>0</v>
      </c>
      <c r="J5473" s="0" t="n">
        <f aca="false">H5473+I5473</f>
        <v>0</v>
      </c>
      <c r="K5473" s="0" t="n">
        <f aca="false">MIN(IF(C5473=1,F5473-H5473,F5473),Assumptions!$C$13,MAX(0,($B$5-P5472)/$B$6))</f>
        <v>113.438979355791</v>
      </c>
      <c r="L5473" s="0" t="n">
        <f aca="false">IF(C5473=1,0,MIN(F5473-K5473,Assumptions!$C$15,MAX(0,$B$10-O5472-M5473)))</f>
        <v>184.664093744209</v>
      </c>
      <c r="M5473" s="0" t="n">
        <f aca="false">'Profiles 8760'!H5462</f>
        <v>110000</v>
      </c>
      <c r="N5473" s="0" t="n">
        <f aca="false">J5473+L5473</f>
        <v>184.664093744209</v>
      </c>
      <c r="O5473" s="0" t="n">
        <f aca="false">O5472+N5473</f>
        <v>513354.60796402</v>
      </c>
      <c r="P5473" s="0" t="n">
        <f aca="false">MIN($B$5,P5472+K5473*$B$6-I5473)</f>
        <v>510.81</v>
      </c>
      <c r="Q5473" s="0" t="n">
        <f aca="false">MAX(0,F5473-H5473-K5473-L5473)</f>
        <v>0</v>
      </c>
    </row>
    <row r="5474" customFormat="false" ht="15" hidden="false" customHeight="false" outlineLevel="0" collapsed="false">
      <c r="A5474" s="0" t="n">
        <f aca="false">'Profiles 8760'!A5463</f>
        <v>5461</v>
      </c>
      <c r="B5474" s="0" t="n">
        <f aca="false">'Profiles 8760'!B5463</f>
        <v>8</v>
      </c>
      <c r="C5474" s="0" t="n">
        <f aca="false">'Profiles 8760'!E5463</f>
        <v>0</v>
      </c>
      <c r="D5474" s="0" t="n">
        <f aca="false">'Profiles 8760'!F5463</f>
        <v>1</v>
      </c>
      <c r="E5474" s="0" t="n">
        <f aca="false">'Profiles 8760'!G5463</f>
        <v>0.266058</v>
      </c>
      <c r="F5474" s="0" t="n">
        <f aca="false">D5474*Assumptions!$C$11*$B$7+E5474*Assumptions!$C$12*$B$8</f>
        <v>299.6817722</v>
      </c>
      <c r="G5474" s="0" t="n">
        <f aca="false">C5474*Assumptions!$C$15</f>
        <v>0</v>
      </c>
      <c r="H5474" s="0" t="n">
        <f aca="false">MIN(F5474,G5474)</f>
        <v>0</v>
      </c>
      <c r="I5474" s="0" t="n">
        <f aca="false">IF(C5474=1,MIN(G5474-H5474,Assumptions!$C$13,P5473),0)</f>
        <v>0</v>
      </c>
      <c r="J5474" s="0" t="n">
        <f aca="false">H5474+I5474</f>
        <v>0</v>
      </c>
      <c r="K5474" s="0" t="n">
        <f aca="false">MIN(IF(C5474=1,F5474-H5474,F5474),Assumptions!$C$13,MAX(0,($B$5-P5473)/$B$6))</f>
        <v>0</v>
      </c>
      <c r="L5474" s="0" t="n">
        <f aca="false">IF(C5474=1,0,MIN(F5474-K5474,Assumptions!$C$15,MAX(0,$B$10-O5473-M5474)))</f>
        <v>200</v>
      </c>
      <c r="M5474" s="0" t="n">
        <f aca="false">'Profiles 8760'!H5463</f>
        <v>110000</v>
      </c>
      <c r="N5474" s="0" t="n">
        <f aca="false">J5474+L5474</f>
        <v>200</v>
      </c>
      <c r="O5474" s="0" t="n">
        <f aca="false">O5473+N5474</f>
        <v>513554.60796402</v>
      </c>
      <c r="P5474" s="0" t="n">
        <f aca="false">MIN($B$5,P5473+K5474*$B$6-I5474)</f>
        <v>510.81</v>
      </c>
      <c r="Q5474" s="0" t="n">
        <f aca="false">MAX(0,F5474-H5474-K5474-L5474)</f>
        <v>99.6817722</v>
      </c>
    </row>
    <row r="5475" customFormat="false" ht="15" hidden="false" customHeight="false" outlineLevel="0" collapsed="false">
      <c r="A5475" s="0" t="n">
        <f aca="false">'Profiles 8760'!A5464</f>
        <v>5462</v>
      </c>
      <c r="B5475" s="0" t="n">
        <f aca="false">'Profiles 8760'!B5464</f>
        <v>8</v>
      </c>
      <c r="C5475" s="0" t="n">
        <f aca="false">'Profiles 8760'!E5464</f>
        <v>0</v>
      </c>
      <c r="D5475" s="0" t="n">
        <f aca="false">'Profiles 8760'!F5464</f>
        <v>1</v>
      </c>
      <c r="E5475" s="0" t="n">
        <f aca="false">'Profiles 8760'!G5464</f>
        <v>0.311197</v>
      </c>
      <c r="F5475" s="0" t="n">
        <f aca="false">D5475*Assumptions!$C$11*$B$7+E5475*Assumptions!$C$12*$B$8</f>
        <v>301.5279573</v>
      </c>
      <c r="G5475" s="0" t="n">
        <f aca="false">C5475*Assumptions!$C$15</f>
        <v>0</v>
      </c>
      <c r="H5475" s="0" t="n">
        <f aca="false">MIN(F5475,G5475)</f>
        <v>0</v>
      </c>
      <c r="I5475" s="0" t="n">
        <f aca="false">IF(C5475=1,MIN(G5475-H5475,Assumptions!$C$13,P5474),0)</f>
        <v>0</v>
      </c>
      <c r="J5475" s="0" t="n">
        <f aca="false">H5475+I5475</f>
        <v>0</v>
      </c>
      <c r="K5475" s="0" t="n">
        <f aca="false">MIN(IF(C5475=1,F5475-H5475,F5475),Assumptions!$C$13,MAX(0,($B$5-P5474)/$B$6))</f>
        <v>0</v>
      </c>
      <c r="L5475" s="0" t="n">
        <f aca="false">IF(C5475=1,0,MIN(F5475-K5475,Assumptions!$C$15,MAX(0,$B$10-O5474-M5475)))</f>
        <v>200</v>
      </c>
      <c r="M5475" s="0" t="n">
        <f aca="false">'Profiles 8760'!H5464</f>
        <v>110000</v>
      </c>
      <c r="N5475" s="0" t="n">
        <f aca="false">J5475+L5475</f>
        <v>200</v>
      </c>
      <c r="O5475" s="0" t="n">
        <f aca="false">O5474+N5475</f>
        <v>513754.60796402</v>
      </c>
      <c r="P5475" s="0" t="n">
        <f aca="false">MIN($B$5,P5474+K5475*$B$6-I5475)</f>
        <v>510.81</v>
      </c>
      <c r="Q5475" s="0" t="n">
        <f aca="false">MAX(0,F5475-H5475-K5475-L5475)</f>
        <v>101.5279573</v>
      </c>
    </row>
    <row r="5476" customFormat="false" ht="15" hidden="false" customHeight="false" outlineLevel="0" collapsed="false">
      <c r="A5476" s="0" t="n">
        <f aca="false">'Profiles 8760'!A5465</f>
        <v>5463</v>
      </c>
      <c r="B5476" s="0" t="n">
        <f aca="false">'Profiles 8760'!B5465</f>
        <v>8</v>
      </c>
      <c r="C5476" s="0" t="n">
        <f aca="false">'Profiles 8760'!E5465</f>
        <v>0</v>
      </c>
      <c r="D5476" s="0" t="n">
        <f aca="false">'Profiles 8760'!F5465</f>
        <v>0.926964</v>
      </c>
      <c r="E5476" s="0" t="n">
        <f aca="false">'Profiles 8760'!G5465</f>
        <v>0.301202</v>
      </c>
      <c r="F5476" s="0" t="n">
        <f aca="false">D5476*Assumptions!$C$11*$B$7+E5476*Assumptions!$C$12*$B$8</f>
        <v>280.026365</v>
      </c>
      <c r="G5476" s="0" t="n">
        <f aca="false">C5476*Assumptions!$C$15</f>
        <v>0</v>
      </c>
      <c r="H5476" s="0" t="n">
        <f aca="false">MIN(F5476,G5476)</f>
        <v>0</v>
      </c>
      <c r="I5476" s="0" t="n">
        <f aca="false">IF(C5476=1,MIN(G5476-H5476,Assumptions!$C$13,P5475),0)</f>
        <v>0</v>
      </c>
      <c r="J5476" s="0" t="n">
        <f aca="false">H5476+I5476</f>
        <v>0</v>
      </c>
      <c r="K5476" s="0" t="n">
        <f aca="false">MIN(IF(C5476=1,F5476-H5476,F5476),Assumptions!$C$13,MAX(0,($B$5-P5475)/$B$6))</f>
        <v>0</v>
      </c>
      <c r="L5476" s="0" t="n">
        <f aca="false">IF(C5476=1,0,MIN(F5476-K5476,Assumptions!$C$15,MAX(0,$B$10-O5475-M5476)))</f>
        <v>200</v>
      </c>
      <c r="M5476" s="0" t="n">
        <f aca="false">'Profiles 8760'!H5465</f>
        <v>110000</v>
      </c>
      <c r="N5476" s="0" t="n">
        <f aca="false">J5476+L5476</f>
        <v>200</v>
      </c>
      <c r="O5476" s="0" t="n">
        <f aca="false">O5475+N5476</f>
        <v>513954.60796402</v>
      </c>
      <c r="P5476" s="0" t="n">
        <f aca="false">MIN($B$5,P5475+K5476*$B$6-I5476)</f>
        <v>510.81</v>
      </c>
      <c r="Q5476" s="0" t="n">
        <f aca="false">MAX(0,F5476-H5476-K5476-L5476)</f>
        <v>80.0263650000001</v>
      </c>
    </row>
    <row r="5477" customFormat="false" ht="15" hidden="false" customHeight="false" outlineLevel="0" collapsed="false">
      <c r="A5477" s="0" t="n">
        <f aca="false">'Profiles 8760'!A5466</f>
        <v>5464</v>
      </c>
      <c r="B5477" s="0" t="n">
        <f aca="false">'Profiles 8760'!B5466</f>
        <v>8</v>
      </c>
      <c r="C5477" s="0" t="n">
        <f aca="false">'Profiles 8760'!E5466</f>
        <v>0</v>
      </c>
      <c r="D5477" s="0" t="n">
        <f aca="false">'Profiles 8760'!F5466</f>
        <v>0.73583</v>
      </c>
      <c r="E5477" s="0" t="n">
        <f aca="false">'Profiles 8760'!G5466</f>
        <v>0.366946</v>
      </c>
      <c r="F5477" s="0" t="n">
        <f aca="false">D5477*Assumptions!$C$11*$B$7+E5477*Assumptions!$C$12*$B$8</f>
        <v>227.5157954</v>
      </c>
      <c r="G5477" s="0" t="n">
        <f aca="false">C5477*Assumptions!$C$15</f>
        <v>0</v>
      </c>
      <c r="H5477" s="0" t="n">
        <f aca="false">MIN(F5477,G5477)</f>
        <v>0</v>
      </c>
      <c r="I5477" s="0" t="n">
        <f aca="false">IF(C5477=1,MIN(G5477-H5477,Assumptions!$C$13,P5476),0)</f>
        <v>0</v>
      </c>
      <c r="J5477" s="0" t="n">
        <f aca="false">H5477+I5477</f>
        <v>0</v>
      </c>
      <c r="K5477" s="0" t="n">
        <f aca="false">MIN(IF(C5477=1,F5477-H5477,F5477),Assumptions!$C$13,MAX(0,($B$5-P5476)/$B$6))</f>
        <v>0</v>
      </c>
      <c r="L5477" s="0" t="n">
        <f aca="false">IF(C5477=1,0,MIN(F5477-K5477,Assumptions!$C$15,MAX(0,$B$10-O5476-M5477)))</f>
        <v>200</v>
      </c>
      <c r="M5477" s="0" t="n">
        <f aca="false">'Profiles 8760'!H5466</f>
        <v>110000</v>
      </c>
      <c r="N5477" s="0" t="n">
        <f aca="false">J5477+L5477</f>
        <v>200</v>
      </c>
      <c r="O5477" s="0" t="n">
        <f aca="false">O5476+N5477</f>
        <v>514154.60796402</v>
      </c>
      <c r="P5477" s="0" t="n">
        <f aca="false">MIN($B$5,P5476+K5477*$B$6-I5477)</f>
        <v>510.81</v>
      </c>
      <c r="Q5477" s="0" t="n">
        <f aca="false">MAX(0,F5477-H5477-K5477-L5477)</f>
        <v>27.5157954</v>
      </c>
    </row>
    <row r="5478" customFormat="false" ht="15" hidden="false" customHeight="false" outlineLevel="0" collapsed="false">
      <c r="A5478" s="0" t="n">
        <f aca="false">'Profiles 8760'!A5467</f>
        <v>5465</v>
      </c>
      <c r="B5478" s="0" t="n">
        <f aca="false">'Profiles 8760'!B5467</f>
        <v>8</v>
      </c>
      <c r="C5478" s="0" t="n">
        <f aca="false">'Profiles 8760'!E5467</f>
        <v>0</v>
      </c>
      <c r="D5478" s="0" t="n">
        <f aca="false">'Profiles 8760'!F5467</f>
        <v>0.502998</v>
      </c>
      <c r="E5478" s="0" t="n">
        <f aca="false">'Profiles 8760'!G5467</f>
        <v>0.407717</v>
      </c>
      <c r="F5478" s="0" t="n">
        <f aca="false">D5478*Assumptions!$C$11*$B$7+E5478*Assumptions!$C$12*$B$8</f>
        <v>161.9414477</v>
      </c>
      <c r="G5478" s="0" t="n">
        <f aca="false">C5478*Assumptions!$C$15</f>
        <v>0</v>
      </c>
      <c r="H5478" s="0" t="n">
        <f aca="false">MIN(F5478,G5478)</f>
        <v>0</v>
      </c>
      <c r="I5478" s="0" t="n">
        <f aca="false">IF(C5478=1,MIN(G5478-H5478,Assumptions!$C$13,P5477),0)</f>
        <v>0</v>
      </c>
      <c r="J5478" s="0" t="n">
        <f aca="false">H5478+I5478</f>
        <v>0</v>
      </c>
      <c r="K5478" s="0" t="n">
        <f aca="false">MIN(IF(C5478=1,F5478-H5478,F5478),Assumptions!$C$13,MAX(0,($B$5-P5477)/$B$6))</f>
        <v>0</v>
      </c>
      <c r="L5478" s="0" t="n">
        <f aca="false">IF(C5478=1,0,MIN(F5478-K5478,Assumptions!$C$15,MAX(0,$B$10-O5477-M5478)))</f>
        <v>161.9414477</v>
      </c>
      <c r="M5478" s="0" t="n">
        <f aca="false">'Profiles 8760'!H5467</f>
        <v>110000</v>
      </c>
      <c r="N5478" s="0" t="n">
        <f aca="false">J5478+L5478</f>
        <v>161.9414477</v>
      </c>
      <c r="O5478" s="0" t="n">
        <f aca="false">O5477+N5478</f>
        <v>514316.54941172</v>
      </c>
      <c r="P5478" s="0" t="n">
        <f aca="false">MIN($B$5,P5477+K5478*$B$6-I5478)</f>
        <v>510.81</v>
      </c>
      <c r="Q5478" s="0" t="n">
        <f aca="false">MAX(0,F5478-H5478-K5478-L5478)</f>
        <v>0</v>
      </c>
    </row>
    <row r="5479" customFormat="false" ht="15" hidden="false" customHeight="false" outlineLevel="0" collapsed="false">
      <c r="A5479" s="0" t="n">
        <f aca="false">'Profiles 8760'!A5468</f>
        <v>5466</v>
      </c>
      <c r="B5479" s="0" t="n">
        <f aca="false">'Profiles 8760'!B5468</f>
        <v>8</v>
      </c>
      <c r="C5479" s="0" t="n">
        <f aca="false">'Profiles 8760'!E5468</f>
        <v>0</v>
      </c>
      <c r="D5479" s="0" t="n">
        <f aca="false">'Profiles 8760'!F5468</f>
        <v>0.261224</v>
      </c>
      <c r="E5479" s="0" t="n">
        <f aca="false">'Profiles 8760'!G5468</f>
        <v>0.525011</v>
      </c>
      <c r="F5479" s="0" t="n">
        <f aca="false">D5479*Assumptions!$C$11*$B$7+E5479*Assumptions!$C$12*$B$8</f>
        <v>96.9144411</v>
      </c>
      <c r="G5479" s="0" t="n">
        <f aca="false">C5479*Assumptions!$C$15</f>
        <v>0</v>
      </c>
      <c r="H5479" s="0" t="n">
        <f aca="false">MIN(F5479,G5479)</f>
        <v>0</v>
      </c>
      <c r="I5479" s="0" t="n">
        <f aca="false">IF(C5479=1,MIN(G5479-H5479,Assumptions!$C$13,P5478),0)</f>
        <v>0</v>
      </c>
      <c r="J5479" s="0" t="n">
        <f aca="false">H5479+I5479</f>
        <v>0</v>
      </c>
      <c r="K5479" s="0" t="n">
        <f aca="false">MIN(IF(C5479=1,F5479-H5479,F5479),Assumptions!$C$13,MAX(0,($B$5-P5478)/$B$6))</f>
        <v>0</v>
      </c>
      <c r="L5479" s="0" t="n">
        <f aca="false">IF(C5479=1,0,MIN(F5479-K5479,Assumptions!$C$15,MAX(0,$B$10-O5478-M5479)))</f>
        <v>96.9144411</v>
      </c>
      <c r="M5479" s="0" t="n">
        <f aca="false">'Profiles 8760'!H5468</f>
        <v>110000</v>
      </c>
      <c r="N5479" s="0" t="n">
        <f aca="false">J5479+L5479</f>
        <v>96.9144411</v>
      </c>
      <c r="O5479" s="0" t="n">
        <f aca="false">O5478+N5479</f>
        <v>514413.46385282</v>
      </c>
      <c r="P5479" s="0" t="n">
        <f aca="false">MIN($B$5,P5478+K5479*$B$6-I5479)</f>
        <v>510.81</v>
      </c>
      <c r="Q5479" s="0" t="n">
        <f aca="false">MAX(0,F5479-H5479-K5479-L5479)</f>
        <v>0</v>
      </c>
    </row>
    <row r="5480" customFormat="false" ht="15" hidden="false" customHeight="false" outlineLevel="0" collapsed="false">
      <c r="A5480" s="0" t="n">
        <f aca="false">'Profiles 8760'!A5469</f>
        <v>5467</v>
      </c>
      <c r="B5480" s="0" t="n">
        <f aca="false">'Profiles 8760'!B5469</f>
        <v>8</v>
      </c>
      <c r="C5480" s="0" t="n">
        <f aca="false">'Profiles 8760'!E5469</f>
        <v>0</v>
      </c>
      <c r="D5480" s="0" t="n">
        <f aca="false">'Profiles 8760'!F5469</f>
        <v>0.055216</v>
      </c>
      <c r="E5480" s="0" t="n">
        <f aca="false">'Profiles 8760'!G5469</f>
        <v>0.499275</v>
      </c>
      <c r="F5480" s="0" t="n">
        <f aca="false">D5480*Assumptions!$C$11*$B$7+E5480*Assumptions!$C$12*$B$8</f>
        <v>36.3667283</v>
      </c>
      <c r="G5480" s="0" t="n">
        <f aca="false">C5480*Assumptions!$C$15</f>
        <v>0</v>
      </c>
      <c r="H5480" s="0" t="n">
        <f aca="false">MIN(F5480,G5480)</f>
        <v>0</v>
      </c>
      <c r="I5480" s="0" t="n">
        <f aca="false">IF(C5480=1,MIN(G5480-H5480,Assumptions!$C$13,P5479),0)</f>
        <v>0</v>
      </c>
      <c r="J5480" s="0" t="n">
        <f aca="false">H5480+I5480</f>
        <v>0</v>
      </c>
      <c r="K5480" s="0" t="n">
        <f aca="false">MIN(IF(C5480=1,F5480-H5480,F5480),Assumptions!$C$13,MAX(0,($B$5-P5479)/$B$6))</f>
        <v>0</v>
      </c>
      <c r="L5480" s="0" t="n">
        <f aca="false">IF(C5480=1,0,MIN(F5480-K5480,Assumptions!$C$15,MAX(0,$B$10-O5479-M5480)))</f>
        <v>36.3667283</v>
      </c>
      <c r="M5480" s="0" t="n">
        <f aca="false">'Profiles 8760'!H5469</f>
        <v>110000</v>
      </c>
      <c r="N5480" s="0" t="n">
        <f aca="false">J5480+L5480</f>
        <v>36.3667283</v>
      </c>
      <c r="O5480" s="0" t="n">
        <f aca="false">O5479+N5480</f>
        <v>514449.83058112</v>
      </c>
      <c r="P5480" s="0" t="n">
        <f aca="false">MIN($B$5,P5479+K5480*$B$6-I5480)</f>
        <v>510.81</v>
      </c>
      <c r="Q5480" s="0" t="n">
        <f aca="false">MAX(0,F5480-H5480-K5480-L5480)</f>
        <v>0</v>
      </c>
    </row>
    <row r="5481" customFormat="false" ht="15" hidden="false" customHeight="false" outlineLevel="0" collapsed="false">
      <c r="A5481" s="0" t="n">
        <f aca="false">'Profiles 8760'!A5470</f>
        <v>5468</v>
      </c>
      <c r="B5481" s="0" t="n">
        <f aca="false">'Profiles 8760'!B5470</f>
        <v>8</v>
      </c>
      <c r="C5481" s="0" t="n">
        <f aca="false">'Profiles 8760'!E5470</f>
        <v>1</v>
      </c>
      <c r="D5481" s="0" t="n">
        <f aca="false">'Profiles 8760'!F5470</f>
        <v>0</v>
      </c>
      <c r="E5481" s="0" t="n">
        <f aca="false">'Profiles 8760'!G5470</f>
        <v>0.497519</v>
      </c>
      <c r="F5481" s="0" t="n">
        <f aca="false">D5481*Assumptions!$C$11*$B$7+E5481*Assumptions!$C$12*$B$8</f>
        <v>20.3485271</v>
      </c>
      <c r="G5481" s="0" t="n">
        <f aca="false">C5481*Assumptions!$C$15</f>
        <v>200</v>
      </c>
      <c r="H5481" s="0" t="n">
        <f aca="false">MIN(F5481,G5481)</f>
        <v>20.3485271</v>
      </c>
      <c r="I5481" s="0" t="n">
        <f aca="false">IF(C5481=1,MIN(G5481-H5481,Assumptions!$C$13,P5480),0)</f>
        <v>179.6514729</v>
      </c>
      <c r="J5481" s="0" t="n">
        <f aca="false">H5481+I5481</f>
        <v>200</v>
      </c>
      <c r="K5481" s="0" t="n">
        <f aca="false">MIN(IF(C5481=1,F5481-H5481,F5481),Assumptions!$C$13,MAX(0,($B$5-P5480)/$B$6))</f>
        <v>0</v>
      </c>
      <c r="L5481" s="0" t="n">
        <f aca="false">IF(C5481=1,0,MIN(F5481-K5481,Assumptions!$C$15,MAX(0,$B$10-O5480-M5481)))</f>
        <v>0</v>
      </c>
      <c r="M5481" s="0" t="n">
        <f aca="false">'Profiles 8760'!H5470</f>
        <v>109800</v>
      </c>
      <c r="N5481" s="0" t="n">
        <f aca="false">J5481+L5481</f>
        <v>200</v>
      </c>
      <c r="O5481" s="0" t="n">
        <f aca="false">O5480+N5481</f>
        <v>514649.83058112</v>
      </c>
      <c r="P5481" s="0" t="n">
        <f aca="false">MIN($B$5,P5480+K5481*$B$6-I5481)</f>
        <v>331.1585271</v>
      </c>
      <c r="Q5481" s="0" t="n">
        <f aca="false">MAX(0,F5481-H5481-K5481-L5481)</f>
        <v>0</v>
      </c>
    </row>
    <row r="5482" customFormat="false" ht="15" hidden="false" customHeight="false" outlineLevel="0" collapsed="false">
      <c r="A5482" s="0" t="n">
        <f aca="false">'Profiles 8760'!A5471</f>
        <v>5469</v>
      </c>
      <c r="B5482" s="0" t="n">
        <f aca="false">'Profiles 8760'!B5471</f>
        <v>8</v>
      </c>
      <c r="C5482" s="0" t="n">
        <f aca="false">'Profiles 8760'!E5471</f>
        <v>1</v>
      </c>
      <c r="D5482" s="0" t="n">
        <f aca="false">'Profiles 8760'!F5471</f>
        <v>0</v>
      </c>
      <c r="E5482" s="0" t="n">
        <f aca="false">'Profiles 8760'!G5471</f>
        <v>0.456828</v>
      </c>
      <c r="F5482" s="0" t="n">
        <f aca="false">D5482*Assumptions!$C$11*$B$7+E5482*Assumptions!$C$12*$B$8</f>
        <v>18.6842652</v>
      </c>
      <c r="G5482" s="0" t="n">
        <f aca="false">C5482*Assumptions!$C$15</f>
        <v>200</v>
      </c>
      <c r="H5482" s="0" t="n">
        <f aca="false">MIN(F5482,G5482)</f>
        <v>18.6842652</v>
      </c>
      <c r="I5482" s="0" t="n">
        <f aca="false">IF(C5482=1,MIN(G5482-H5482,Assumptions!$C$13,P5481),0)</f>
        <v>180</v>
      </c>
      <c r="J5482" s="0" t="n">
        <f aca="false">H5482+I5482</f>
        <v>198.6842652</v>
      </c>
      <c r="K5482" s="0" t="n">
        <f aca="false">MIN(IF(C5482=1,F5482-H5482,F5482),Assumptions!$C$13,MAX(0,($B$5-P5481)/$B$6))</f>
        <v>0</v>
      </c>
      <c r="L5482" s="0" t="n">
        <f aca="false">IF(C5482=1,0,MIN(F5482-K5482,Assumptions!$C$15,MAX(0,$B$10-O5481-M5482)))</f>
        <v>0</v>
      </c>
      <c r="M5482" s="0" t="n">
        <f aca="false">'Profiles 8760'!H5471</f>
        <v>109600</v>
      </c>
      <c r="N5482" s="0" t="n">
        <f aca="false">J5482+L5482</f>
        <v>198.6842652</v>
      </c>
      <c r="O5482" s="0" t="n">
        <f aca="false">O5481+N5482</f>
        <v>514848.51484632</v>
      </c>
      <c r="P5482" s="0" t="n">
        <f aca="false">MIN($B$5,P5481+K5482*$B$6-I5482)</f>
        <v>151.1585271</v>
      </c>
      <c r="Q5482" s="0" t="n">
        <f aca="false">MAX(0,F5482-H5482-K5482-L5482)</f>
        <v>0</v>
      </c>
    </row>
    <row r="5483" customFormat="false" ht="15" hidden="false" customHeight="false" outlineLevel="0" collapsed="false">
      <c r="A5483" s="0" t="n">
        <f aca="false">'Profiles 8760'!A5472</f>
        <v>5470</v>
      </c>
      <c r="B5483" s="0" t="n">
        <f aca="false">'Profiles 8760'!B5472</f>
        <v>8</v>
      </c>
      <c r="C5483" s="0" t="n">
        <f aca="false">'Profiles 8760'!E5472</f>
        <v>0</v>
      </c>
      <c r="D5483" s="0" t="n">
        <f aca="false">'Profiles 8760'!F5472</f>
        <v>0</v>
      </c>
      <c r="E5483" s="0" t="n">
        <f aca="false">'Profiles 8760'!G5472</f>
        <v>0.626895</v>
      </c>
      <c r="F5483" s="0" t="n">
        <f aca="false">D5483*Assumptions!$C$11*$B$7+E5483*Assumptions!$C$12*$B$8</f>
        <v>25.6400055</v>
      </c>
      <c r="G5483" s="0" t="n">
        <f aca="false">C5483*Assumptions!$C$15</f>
        <v>0</v>
      </c>
      <c r="H5483" s="0" t="n">
        <f aca="false">MIN(F5483,G5483)</f>
        <v>0</v>
      </c>
      <c r="I5483" s="0" t="n">
        <f aca="false">IF(C5483=1,MIN(G5483-H5483,Assumptions!$C$13,P5482),0)</f>
        <v>0</v>
      </c>
      <c r="J5483" s="0" t="n">
        <f aca="false">H5483+I5483</f>
        <v>0</v>
      </c>
      <c r="K5483" s="0" t="n">
        <f aca="false">MIN(IF(C5483=1,F5483-H5483,F5483),Assumptions!$C$13,MAX(0,($B$5-P5482)/$B$6))</f>
        <v>25.6400055</v>
      </c>
      <c r="L5483" s="0" t="n">
        <f aca="false">IF(C5483=1,0,MIN(F5483-K5483,Assumptions!$C$15,MAX(0,$B$10-O5482-M5483)))</f>
        <v>0</v>
      </c>
      <c r="M5483" s="0" t="n">
        <f aca="false">'Profiles 8760'!H5472</f>
        <v>109600</v>
      </c>
      <c r="N5483" s="0" t="n">
        <f aca="false">J5483+L5483</f>
        <v>0</v>
      </c>
      <c r="O5483" s="0" t="n">
        <f aca="false">O5482+N5483</f>
        <v>514848.51484632</v>
      </c>
      <c r="P5483" s="0" t="n">
        <f aca="false">MIN($B$5,P5482+K5483*$B$6-I5483)</f>
        <v>173.3832838674</v>
      </c>
      <c r="Q5483" s="0" t="n">
        <f aca="false">MAX(0,F5483-H5483-K5483-L5483)</f>
        <v>0</v>
      </c>
    </row>
    <row r="5484" customFormat="false" ht="15" hidden="false" customHeight="false" outlineLevel="0" collapsed="false">
      <c r="A5484" s="0" t="n">
        <f aca="false">'Profiles 8760'!A5473</f>
        <v>5471</v>
      </c>
      <c r="B5484" s="0" t="n">
        <f aca="false">'Profiles 8760'!B5473</f>
        <v>8</v>
      </c>
      <c r="C5484" s="0" t="n">
        <f aca="false">'Profiles 8760'!E5473</f>
        <v>0</v>
      </c>
      <c r="D5484" s="0" t="n">
        <f aca="false">'Profiles 8760'!F5473</f>
        <v>0</v>
      </c>
      <c r="E5484" s="0" t="n">
        <f aca="false">'Profiles 8760'!G5473</f>
        <v>0.449987</v>
      </c>
      <c r="F5484" s="0" t="n">
        <f aca="false">D5484*Assumptions!$C$11*$B$7+E5484*Assumptions!$C$12*$B$8</f>
        <v>18.4044683</v>
      </c>
      <c r="G5484" s="0" t="n">
        <f aca="false">C5484*Assumptions!$C$15</f>
        <v>0</v>
      </c>
      <c r="H5484" s="0" t="n">
        <f aca="false">MIN(F5484,G5484)</f>
        <v>0</v>
      </c>
      <c r="I5484" s="0" t="n">
        <f aca="false">IF(C5484=1,MIN(G5484-H5484,Assumptions!$C$13,P5483),0)</f>
        <v>0</v>
      </c>
      <c r="J5484" s="0" t="n">
        <f aca="false">H5484+I5484</f>
        <v>0</v>
      </c>
      <c r="K5484" s="0" t="n">
        <f aca="false">MIN(IF(C5484=1,F5484-H5484,F5484),Assumptions!$C$13,MAX(0,($B$5-P5483)/$B$6))</f>
        <v>18.4044683</v>
      </c>
      <c r="L5484" s="0" t="n">
        <f aca="false">IF(C5484=1,0,MIN(F5484-K5484,Assumptions!$C$15,MAX(0,$B$10-O5483-M5484)))</f>
        <v>0</v>
      </c>
      <c r="M5484" s="0" t="n">
        <f aca="false">'Profiles 8760'!H5473</f>
        <v>109600</v>
      </c>
      <c r="N5484" s="0" t="n">
        <f aca="false">J5484+L5484</f>
        <v>0</v>
      </c>
      <c r="O5484" s="0" t="n">
        <f aca="false">O5483+N5484</f>
        <v>514848.51484632</v>
      </c>
      <c r="P5484" s="0" t="n">
        <f aca="false">MIN($B$5,P5483+K5484*$B$6-I5484)</f>
        <v>189.33627698984</v>
      </c>
      <c r="Q5484" s="0" t="n">
        <f aca="false">MAX(0,F5484-H5484-K5484-L5484)</f>
        <v>0</v>
      </c>
    </row>
    <row r="5485" customFormat="false" ht="15" hidden="false" customHeight="false" outlineLevel="0" collapsed="false">
      <c r="A5485" s="0" t="n">
        <f aca="false">'Profiles 8760'!A5474</f>
        <v>5472</v>
      </c>
      <c r="B5485" s="0" t="n">
        <f aca="false">'Profiles 8760'!B5474</f>
        <v>8</v>
      </c>
      <c r="C5485" s="0" t="n">
        <f aca="false">'Profiles 8760'!E5474</f>
        <v>0</v>
      </c>
      <c r="D5485" s="0" t="n">
        <f aca="false">'Profiles 8760'!F5474</f>
        <v>0</v>
      </c>
      <c r="E5485" s="0" t="n">
        <f aca="false">'Profiles 8760'!G5474</f>
        <v>0.427068</v>
      </c>
      <c r="F5485" s="0" t="n">
        <f aca="false">D5485*Assumptions!$C$11*$B$7+E5485*Assumptions!$C$12*$B$8</f>
        <v>17.4670812</v>
      </c>
      <c r="G5485" s="0" t="n">
        <f aca="false">C5485*Assumptions!$C$15</f>
        <v>0</v>
      </c>
      <c r="H5485" s="0" t="n">
        <f aca="false">MIN(F5485,G5485)</f>
        <v>0</v>
      </c>
      <c r="I5485" s="0" t="n">
        <f aca="false">IF(C5485=1,MIN(G5485-H5485,Assumptions!$C$13,P5484),0)</f>
        <v>0</v>
      </c>
      <c r="J5485" s="0" t="n">
        <f aca="false">H5485+I5485</f>
        <v>0</v>
      </c>
      <c r="K5485" s="0" t="n">
        <f aca="false">MIN(IF(C5485=1,F5485-H5485,F5485),Assumptions!$C$13,MAX(0,($B$5-P5484)/$B$6))</f>
        <v>17.4670812</v>
      </c>
      <c r="L5485" s="0" t="n">
        <f aca="false">IF(C5485=1,0,MIN(F5485-K5485,Assumptions!$C$15,MAX(0,$B$10-O5484-M5485)))</f>
        <v>0</v>
      </c>
      <c r="M5485" s="0" t="n">
        <f aca="false">'Profiles 8760'!H5474</f>
        <v>109600</v>
      </c>
      <c r="N5485" s="0" t="n">
        <f aca="false">J5485+L5485</f>
        <v>0</v>
      </c>
      <c r="O5485" s="0" t="n">
        <f aca="false">O5484+N5485</f>
        <v>514848.51484632</v>
      </c>
      <c r="P5485" s="0" t="n">
        <f aca="false">MIN($B$5,P5484+K5485*$B$6-I5485)</f>
        <v>204.476742974</v>
      </c>
      <c r="Q5485" s="0" t="n">
        <f aca="false">MAX(0,F5485-H5485-K5485-L5485)</f>
        <v>0</v>
      </c>
    </row>
    <row r="5486" customFormat="false" ht="15" hidden="false" customHeight="false" outlineLevel="0" collapsed="false">
      <c r="A5486" s="0" t="n">
        <f aca="false">'Profiles 8760'!A5475</f>
        <v>5473</v>
      </c>
      <c r="B5486" s="0" t="n">
        <f aca="false">'Profiles 8760'!B5475</f>
        <v>8</v>
      </c>
      <c r="C5486" s="0" t="n">
        <f aca="false">'Profiles 8760'!E5475</f>
        <v>0</v>
      </c>
      <c r="D5486" s="0" t="n">
        <f aca="false">'Profiles 8760'!F5475</f>
        <v>0</v>
      </c>
      <c r="E5486" s="0" t="n">
        <f aca="false">'Profiles 8760'!G5475</f>
        <v>0.33195</v>
      </c>
      <c r="F5486" s="0" t="n">
        <f aca="false">D5486*Assumptions!$C$11*$B$7+E5486*Assumptions!$C$12*$B$8</f>
        <v>13.576755</v>
      </c>
      <c r="G5486" s="0" t="n">
        <f aca="false">C5486*Assumptions!$C$15</f>
        <v>0</v>
      </c>
      <c r="H5486" s="0" t="n">
        <f aca="false">MIN(F5486,G5486)</f>
        <v>0</v>
      </c>
      <c r="I5486" s="0" t="n">
        <f aca="false">IF(C5486=1,MIN(G5486-H5486,Assumptions!$C$13,P5485),0)</f>
        <v>0</v>
      </c>
      <c r="J5486" s="0" t="n">
        <f aca="false">H5486+I5486</f>
        <v>0</v>
      </c>
      <c r="K5486" s="0" t="n">
        <f aca="false">MIN(IF(C5486=1,F5486-H5486,F5486),Assumptions!$C$13,MAX(0,($B$5-P5485)/$B$6))</f>
        <v>13.576755</v>
      </c>
      <c r="L5486" s="0" t="n">
        <f aca="false">IF(C5486=1,0,MIN(F5486-K5486,Assumptions!$C$15,MAX(0,$B$10-O5485-M5486)))</f>
        <v>0</v>
      </c>
      <c r="M5486" s="0" t="n">
        <f aca="false">'Profiles 8760'!H5475</f>
        <v>109600</v>
      </c>
      <c r="N5486" s="0" t="n">
        <f aca="false">J5486+L5486</f>
        <v>0</v>
      </c>
      <c r="O5486" s="0" t="n">
        <f aca="false">O5485+N5486</f>
        <v>514848.51484632</v>
      </c>
      <c r="P5486" s="0" t="n">
        <f aca="false">MIN($B$5,P5485+K5486*$B$6-I5486)</f>
        <v>216.245074208</v>
      </c>
      <c r="Q5486" s="0" t="n">
        <f aca="false">MAX(0,F5486-H5486-K5486-L5486)</f>
        <v>0</v>
      </c>
    </row>
    <row r="5487" customFormat="false" ht="15" hidden="false" customHeight="false" outlineLevel="0" collapsed="false">
      <c r="A5487" s="0" t="n">
        <f aca="false">'Profiles 8760'!A5476</f>
        <v>5474</v>
      </c>
      <c r="B5487" s="0" t="n">
        <f aca="false">'Profiles 8760'!B5476</f>
        <v>8</v>
      </c>
      <c r="C5487" s="0" t="n">
        <f aca="false">'Profiles 8760'!E5476</f>
        <v>0</v>
      </c>
      <c r="D5487" s="0" t="n">
        <f aca="false">'Profiles 8760'!F5476</f>
        <v>0</v>
      </c>
      <c r="E5487" s="0" t="n">
        <f aca="false">'Profiles 8760'!G5476</f>
        <v>0.407101</v>
      </c>
      <c r="F5487" s="0" t="n">
        <f aca="false">D5487*Assumptions!$C$11*$B$7+E5487*Assumptions!$C$12*$B$8</f>
        <v>16.6504309</v>
      </c>
      <c r="G5487" s="0" t="n">
        <f aca="false">C5487*Assumptions!$C$15</f>
        <v>0</v>
      </c>
      <c r="H5487" s="0" t="n">
        <f aca="false">MIN(F5487,G5487)</f>
        <v>0</v>
      </c>
      <c r="I5487" s="0" t="n">
        <f aca="false">IF(C5487=1,MIN(G5487-H5487,Assumptions!$C$13,P5486),0)</f>
        <v>0</v>
      </c>
      <c r="J5487" s="0" t="n">
        <f aca="false">H5487+I5487</f>
        <v>0</v>
      </c>
      <c r="K5487" s="0" t="n">
        <f aca="false">MIN(IF(C5487=1,F5487-H5487,F5487),Assumptions!$C$13,MAX(0,($B$5-P5486)/$B$6))</f>
        <v>16.6504309</v>
      </c>
      <c r="L5487" s="0" t="n">
        <f aca="false">IF(C5487=1,0,MIN(F5487-K5487,Assumptions!$C$15,MAX(0,$B$10-O5486-M5487)))</f>
        <v>0</v>
      </c>
      <c r="M5487" s="0" t="n">
        <f aca="false">'Profiles 8760'!H5476</f>
        <v>109600</v>
      </c>
      <c r="N5487" s="0" t="n">
        <f aca="false">J5487+L5487</f>
        <v>0</v>
      </c>
      <c r="O5487" s="0" t="n">
        <f aca="false">O5486+N5487</f>
        <v>514848.51484632</v>
      </c>
      <c r="P5487" s="0" t="n">
        <f aca="false">MIN($B$5,P5486+K5487*$B$6-I5487)</f>
        <v>230.67766771212</v>
      </c>
      <c r="Q5487" s="0" t="n">
        <f aca="false">MAX(0,F5487-H5487-K5487-L5487)</f>
        <v>0</v>
      </c>
    </row>
    <row r="5488" customFormat="false" ht="15" hidden="false" customHeight="false" outlineLevel="0" collapsed="false">
      <c r="A5488" s="0" t="n">
        <f aca="false">'Profiles 8760'!A5477</f>
        <v>5475</v>
      </c>
      <c r="B5488" s="0" t="n">
        <f aca="false">'Profiles 8760'!B5477</f>
        <v>8</v>
      </c>
      <c r="C5488" s="0" t="n">
        <f aca="false">'Profiles 8760'!E5477</f>
        <v>0</v>
      </c>
      <c r="D5488" s="0" t="n">
        <f aca="false">'Profiles 8760'!F5477</f>
        <v>0</v>
      </c>
      <c r="E5488" s="0" t="n">
        <f aca="false">'Profiles 8760'!G5477</f>
        <v>0.296082</v>
      </c>
      <c r="F5488" s="0" t="n">
        <f aca="false">D5488*Assumptions!$C$11*$B$7+E5488*Assumptions!$C$12*$B$8</f>
        <v>12.1097538</v>
      </c>
      <c r="G5488" s="0" t="n">
        <f aca="false">C5488*Assumptions!$C$15</f>
        <v>0</v>
      </c>
      <c r="H5488" s="0" t="n">
        <f aca="false">MIN(F5488,G5488)</f>
        <v>0</v>
      </c>
      <c r="I5488" s="0" t="n">
        <f aca="false">IF(C5488=1,MIN(G5488-H5488,Assumptions!$C$13,P5487),0)</f>
        <v>0</v>
      </c>
      <c r="J5488" s="0" t="n">
        <f aca="false">H5488+I5488</f>
        <v>0</v>
      </c>
      <c r="K5488" s="0" t="n">
        <f aca="false">MIN(IF(C5488=1,F5488-H5488,F5488),Assumptions!$C$13,MAX(0,($B$5-P5487)/$B$6))</f>
        <v>12.1097538</v>
      </c>
      <c r="L5488" s="0" t="n">
        <f aca="false">IF(C5488=1,0,MIN(F5488-K5488,Assumptions!$C$15,MAX(0,$B$10-O5487-M5488)))</f>
        <v>0</v>
      </c>
      <c r="M5488" s="0" t="n">
        <f aca="false">'Profiles 8760'!H5477</f>
        <v>109600</v>
      </c>
      <c r="N5488" s="0" t="n">
        <f aca="false">J5488+L5488</f>
        <v>0</v>
      </c>
      <c r="O5488" s="0" t="n">
        <f aca="false">O5487+N5488</f>
        <v>514848.51484632</v>
      </c>
      <c r="P5488" s="0" t="n">
        <f aca="false">MIN($B$5,P5487+K5488*$B$6-I5488)</f>
        <v>241.17440230596</v>
      </c>
      <c r="Q5488" s="0" t="n">
        <f aca="false">MAX(0,F5488-H5488-K5488-L5488)</f>
        <v>0</v>
      </c>
    </row>
    <row r="5489" customFormat="false" ht="15" hidden="false" customHeight="false" outlineLevel="0" collapsed="false">
      <c r="A5489" s="0" t="n">
        <f aca="false">'Profiles 8760'!A5478</f>
        <v>5476</v>
      </c>
      <c r="B5489" s="0" t="n">
        <f aca="false">'Profiles 8760'!B5478</f>
        <v>8</v>
      </c>
      <c r="C5489" s="0" t="n">
        <f aca="false">'Profiles 8760'!E5478</f>
        <v>0</v>
      </c>
      <c r="D5489" s="0" t="n">
        <f aca="false">'Profiles 8760'!F5478</f>
        <v>0</v>
      </c>
      <c r="E5489" s="0" t="n">
        <f aca="false">'Profiles 8760'!G5478</f>
        <v>0.174291</v>
      </c>
      <c r="F5489" s="0" t="n">
        <f aca="false">D5489*Assumptions!$C$11*$B$7+E5489*Assumptions!$C$12*$B$8</f>
        <v>7.1285019</v>
      </c>
      <c r="G5489" s="0" t="n">
        <f aca="false">C5489*Assumptions!$C$15</f>
        <v>0</v>
      </c>
      <c r="H5489" s="0" t="n">
        <f aca="false">MIN(F5489,G5489)</f>
        <v>0</v>
      </c>
      <c r="I5489" s="0" t="n">
        <f aca="false">IF(C5489=1,MIN(G5489-H5489,Assumptions!$C$13,P5488),0)</f>
        <v>0</v>
      </c>
      <c r="J5489" s="0" t="n">
        <f aca="false">H5489+I5489</f>
        <v>0</v>
      </c>
      <c r="K5489" s="0" t="n">
        <f aca="false">MIN(IF(C5489=1,F5489-H5489,F5489),Assumptions!$C$13,MAX(0,($B$5-P5488)/$B$6))</f>
        <v>7.1285019</v>
      </c>
      <c r="L5489" s="0" t="n">
        <f aca="false">IF(C5489=1,0,MIN(F5489-K5489,Assumptions!$C$15,MAX(0,$B$10-O5488-M5489)))</f>
        <v>0</v>
      </c>
      <c r="M5489" s="0" t="n">
        <f aca="false">'Profiles 8760'!H5478</f>
        <v>109600</v>
      </c>
      <c r="N5489" s="0" t="n">
        <f aca="false">J5489+L5489</f>
        <v>0</v>
      </c>
      <c r="O5489" s="0" t="n">
        <f aca="false">O5488+N5489</f>
        <v>514848.51484632</v>
      </c>
      <c r="P5489" s="0" t="n">
        <f aca="false">MIN($B$5,P5488+K5489*$B$6-I5489)</f>
        <v>247.35338775288</v>
      </c>
      <c r="Q5489" s="0" t="n">
        <f aca="false">MAX(0,F5489-H5489-K5489-L5489)</f>
        <v>0</v>
      </c>
    </row>
    <row r="5490" customFormat="false" ht="15" hidden="false" customHeight="false" outlineLevel="0" collapsed="false">
      <c r="A5490" s="0" t="n">
        <f aca="false">'Profiles 8760'!A5479</f>
        <v>5477</v>
      </c>
      <c r="B5490" s="0" t="n">
        <f aca="false">'Profiles 8760'!B5479</f>
        <v>8</v>
      </c>
      <c r="C5490" s="0" t="n">
        <f aca="false">'Profiles 8760'!E5479</f>
        <v>0</v>
      </c>
      <c r="D5490" s="0" t="n">
        <f aca="false">'Profiles 8760'!F5479</f>
        <v>0</v>
      </c>
      <c r="E5490" s="0" t="n">
        <f aca="false">'Profiles 8760'!G5479</f>
        <v>0.190592</v>
      </c>
      <c r="F5490" s="0" t="n">
        <f aca="false">D5490*Assumptions!$C$11*$B$7+E5490*Assumptions!$C$12*$B$8</f>
        <v>7.7952128</v>
      </c>
      <c r="G5490" s="0" t="n">
        <f aca="false">C5490*Assumptions!$C$15</f>
        <v>0</v>
      </c>
      <c r="H5490" s="0" t="n">
        <f aca="false">MIN(F5490,G5490)</f>
        <v>0</v>
      </c>
      <c r="I5490" s="0" t="n">
        <f aca="false">IF(C5490=1,MIN(G5490-H5490,Assumptions!$C$13,P5489),0)</f>
        <v>0</v>
      </c>
      <c r="J5490" s="0" t="n">
        <f aca="false">H5490+I5490</f>
        <v>0</v>
      </c>
      <c r="K5490" s="0" t="n">
        <f aca="false">MIN(IF(C5490=1,F5490-H5490,F5490),Assumptions!$C$13,MAX(0,($B$5-P5489)/$B$6))</f>
        <v>7.7952128</v>
      </c>
      <c r="L5490" s="0" t="n">
        <f aca="false">IF(C5490=1,0,MIN(F5490-K5490,Assumptions!$C$15,MAX(0,$B$10-O5489-M5490)))</f>
        <v>0</v>
      </c>
      <c r="M5490" s="0" t="n">
        <f aca="false">'Profiles 8760'!H5479</f>
        <v>109600</v>
      </c>
      <c r="N5490" s="0" t="n">
        <f aca="false">J5490+L5490</f>
        <v>0</v>
      </c>
      <c r="O5490" s="0" t="n">
        <f aca="false">O5489+N5490</f>
        <v>514848.51484632</v>
      </c>
      <c r="P5490" s="0" t="n">
        <f aca="false">MIN($B$5,P5489+K5490*$B$6-I5490)</f>
        <v>254.11027820792</v>
      </c>
      <c r="Q5490" s="0" t="n">
        <f aca="false">MAX(0,F5490-H5490-K5490-L5490)</f>
        <v>0</v>
      </c>
    </row>
    <row r="5491" customFormat="false" ht="15" hidden="false" customHeight="false" outlineLevel="0" collapsed="false">
      <c r="A5491" s="0" t="n">
        <f aca="false">'Profiles 8760'!A5480</f>
        <v>5478</v>
      </c>
      <c r="B5491" s="0" t="n">
        <f aca="false">'Profiles 8760'!B5480</f>
        <v>8</v>
      </c>
      <c r="C5491" s="0" t="n">
        <f aca="false">'Profiles 8760'!E5480</f>
        <v>0</v>
      </c>
      <c r="D5491" s="0" t="n">
        <f aca="false">'Profiles 8760'!F5480</f>
        <v>0</v>
      </c>
      <c r="E5491" s="0" t="n">
        <f aca="false">'Profiles 8760'!G5480</f>
        <v>0.29936</v>
      </c>
      <c r="F5491" s="0" t="n">
        <f aca="false">D5491*Assumptions!$C$11*$B$7+E5491*Assumptions!$C$12*$B$8</f>
        <v>12.243824</v>
      </c>
      <c r="G5491" s="0" t="n">
        <f aca="false">C5491*Assumptions!$C$15</f>
        <v>0</v>
      </c>
      <c r="H5491" s="0" t="n">
        <f aca="false">MIN(F5491,G5491)</f>
        <v>0</v>
      </c>
      <c r="I5491" s="0" t="n">
        <f aca="false">IF(C5491=1,MIN(G5491-H5491,Assumptions!$C$13,P5490),0)</f>
        <v>0</v>
      </c>
      <c r="J5491" s="0" t="n">
        <f aca="false">H5491+I5491</f>
        <v>0</v>
      </c>
      <c r="K5491" s="0" t="n">
        <f aca="false">MIN(IF(C5491=1,F5491-H5491,F5491),Assumptions!$C$13,MAX(0,($B$5-P5490)/$B$6))</f>
        <v>12.243824</v>
      </c>
      <c r="L5491" s="0" t="n">
        <f aca="false">IF(C5491=1,0,MIN(F5491-K5491,Assumptions!$C$15,MAX(0,$B$10-O5490-M5491)))</f>
        <v>0</v>
      </c>
      <c r="M5491" s="0" t="n">
        <f aca="false">'Profiles 8760'!H5480</f>
        <v>109600</v>
      </c>
      <c r="N5491" s="0" t="n">
        <f aca="false">J5491+L5491</f>
        <v>0</v>
      </c>
      <c r="O5491" s="0" t="n">
        <f aca="false">O5490+N5491</f>
        <v>514848.51484632</v>
      </c>
      <c r="P5491" s="0" t="n">
        <f aca="false">MIN($B$5,P5490+K5491*$B$6-I5491)</f>
        <v>264.72322485112</v>
      </c>
      <c r="Q5491" s="0" t="n">
        <f aca="false">MAX(0,F5491-H5491-K5491-L5491)</f>
        <v>0</v>
      </c>
    </row>
    <row r="5492" customFormat="false" ht="15" hidden="false" customHeight="false" outlineLevel="0" collapsed="false">
      <c r="A5492" s="0" t="n">
        <f aca="false">'Profiles 8760'!A5481</f>
        <v>5479</v>
      </c>
      <c r="B5492" s="0" t="n">
        <f aca="false">'Profiles 8760'!B5481</f>
        <v>8</v>
      </c>
      <c r="C5492" s="0" t="n">
        <f aca="false">'Profiles 8760'!E5481</f>
        <v>0</v>
      </c>
      <c r="D5492" s="0" t="n">
        <f aca="false">'Profiles 8760'!F5481</f>
        <v>0.052246</v>
      </c>
      <c r="E5492" s="0" t="n">
        <f aca="false">'Profiles 8760'!G5481</f>
        <v>0.283354</v>
      </c>
      <c r="F5492" s="0" t="n">
        <f aca="false">D5492*Assumptions!$C$11*$B$7+E5492*Assumptions!$C$12*$B$8</f>
        <v>26.6778234</v>
      </c>
      <c r="G5492" s="0" t="n">
        <f aca="false">C5492*Assumptions!$C$15</f>
        <v>0</v>
      </c>
      <c r="H5492" s="0" t="n">
        <f aca="false">MIN(F5492,G5492)</f>
        <v>0</v>
      </c>
      <c r="I5492" s="0" t="n">
        <f aca="false">IF(C5492=1,MIN(G5492-H5492,Assumptions!$C$13,P5491),0)</f>
        <v>0</v>
      </c>
      <c r="J5492" s="0" t="n">
        <f aca="false">H5492+I5492</f>
        <v>0</v>
      </c>
      <c r="K5492" s="0" t="n">
        <f aca="false">MIN(IF(C5492=1,F5492-H5492,F5492),Assumptions!$C$13,MAX(0,($B$5-P5491)/$B$6))</f>
        <v>26.6778234</v>
      </c>
      <c r="L5492" s="0" t="n">
        <f aca="false">IF(C5492=1,0,MIN(F5492-K5492,Assumptions!$C$15,MAX(0,$B$10-O5491-M5492)))</f>
        <v>0</v>
      </c>
      <c r="M5492" s="0" t="n">
        <f aca="false">'Profiles 8760'!H5481</f>
        <v>109600</v>
      </c>
      <c r="N5492" s="0" t="n">
        <f aca="false">J5492+L5492</f>
        <v>0</v>
      </c>
      <c r="O5492" s="0" t="n">
        <f aca="false">O5491+N5492</f>
        <v>514848.51484632</v>
      </c>
      <c r="P5492" s="0" t="n">
        <f aca="false">MIN($B$5,P5491+K5492*$B$6-I5492)</f>
        <v>287.84756217424</v>
      </c>
      <c r="Q5492" s="0" t="n">
        <f aca="false">MAX(0,F5492-H5492-K5492-L5492)</f>
        <v>0</v>
      </c>
    </row>
    <row r="5493" customFormat="false" ht="15" hidden="false" customHeight="false" outlineLevel="0" collapsed="false">
      <c r="A5493" s="0" t="n">
        <f aca="false">'Profiles 8760'!A5482</f>
        <v>5480</v>
      </c>
      <c r="B5493" s="0" t="n">
        <f aca="false">'Profiles 8760'!B5482</f>
        <v>8</v>
      </c>
      <c r="C5493" s="0" t="n">
        <f aca="false">'Profiles 8760'!E5482</f>
        <v>1</v>
      </c>
      <c r="D5493" s="0" t="n">
        <f aca="false">'Profiles 8760'!F5482</f>
        <v>0.247173</v>
      </c>
      <c r="E5493" s="0" t="n">
        <f aca="false">'Profiles 8760'!G5482</f>
        <v>0.239913</v>
      </c>
      <c r="F5493" s="0" t="n">
        <f aca="false">D5493*Assumptions!$C$11*$B$7+E5493*Assumptions!$C$12*$B$8</f>
        <v>81.1960041</v>
      </c>
      <c r="G5493" s="0" t="n">
        <f aca="false">C5493*Assumptions!$C$15</f>
        <v>200</v>
      </c>
      <c r="H5493" s="0" t="n">
        <f aca="false">MIN(F5493,G5493)</f>
        <v>81.1960041</v>
      </c>
      <c r="I5493" s="0" t="n">
        <f aca="false">IF(C5493=1,MIN(G5493-H5493,Assumptions!$C$13,P5492),0)</f>
        <v>118.8039959</v>
      </c>
      <c r="J5493" s="0" t="n">
        <f aca="false">H5493+I5493</f>
        <v>200</v>
      </c>
      <c r="K5493" s="0" t="n">
        <f aca="false">MIN(IF(C5493=1,F5493-H5493,F5493),Assumptions!$C$13,MAX(0,($B$5-P5492)/$B$6))</f>
        <v>0</v>
      </c>
      <c r="L5493" s="0" t="n">
        <f aca="false">IF(C5493=1,0,MIN(F5493-K5493,Assumptions!$C$15,MAX(0,$B$10-O5492-M5493)))</f>
        <v>0</v>
      </c>
      <c r="M5493" s="0" t="n">
        <f aca="false">'Profiles 8760'!H5482</f>
        <v>109400</v>
      </c>
      <c r="N5493" s="0" t="n">
        <f aca="false">J5493+L5493</f>
        <v>200</v>
      </c>
      <c r="O5493" s="0" t="n">
        <f aca="false">O5492+N5493</f>
        <v>515048.51484632</v>
      </c>
      <c r="P5493" s="0" t="n">
        <f aca="false">MIN($B$5,P5492+K5493*$B$6-I5493)</f>
        <v>169.04356627424</v>
      </c>
      <c r="Q5493" s="0" t="n">
        <f aca="false">MAX(0,F5493-H5493-K5493-L5493)</f>
        <v>0</v>
      </c>
    </row>
    <row r="5494" customFormat="false" ht="15" hidden="false" customHeight="false" outlineLevel="0" collapsed="false">
      <c r="A5494" s="0" t="n">
        <f aca="false">'Profiles 8760'!A5483</f>
        <v>5481</v>
      </c>
      <c r="B5494" s="0" t="n">
        <f aca="false">'Profiles 8760'!B5483</f>
        <v>8</v>
      </c>
      <c r="C5494" s="0" t="n">
        <f aca="false">'Profiles 8760'!E5483</f>
        <v>1</v>
      </c>
      <c r="D5494" s="0" t="n">
        <f aca="false">'Profiles 8760'!F5483</f>
        <v>0.475942</v>
      </c>
      <c r="E5494" s="0" t="n">
        <f aca="false">'Profiles 8760'!G5483</f>
        <v>0.163379</v>
      </c>
      <c r="F5494" s="0" t="n">
        <f aca="false">D5494*Assumptions!$C$11*$B$7+E5494*Assumptions!$C$12*$B$8</f>
        <v>144.1342507</v>
      </c>
      <c r="G5494" s="0" t="n">
        <f aca="false">C5494*Assumptions!$C$15</f>
        <v>200</v>
      </c>
      <c r="H5494" s="0" t="n">
        <f aca="false">MIN(F5494,G5494)</f>
        <v>144.1342507</v>
      </c>
      <c r="I5494" s="0" t="n">
        <f aca="false">IF(C5494=1,MIN(G5494-H5494,Assumptions!$C$13,P5493),0)</f>
        <v>55.8657493</v>
      </c>
      <c r="J5494" s="0" t="n">
        <f aca="false">H5494+I5494</f>
        <v>200</v>
      </c>
      <c r="K5494" s="0" t="n">
        <f aca="false">MIN(IF(C5494=1,F5494-H5494,F5494),Assumptions!$C$13,MAX(0,($B$5-P5493)/$B$6))</f>
        <v>0</v>
      </c>
      <c r="L5494" s="0" t="n">
        <f aca="false">IF(C5494=1,0,MIN(F5494-K5494,Assumptions!$C$15,MAX(0,$B$10-O5493-M5494)))</f>
        <v>0</v>
      </c>
      <c r="M5494" s="0" t="n">
        <f aca="false">'Profiles 8760'!H5483</f>
        <v>109200</v>
      </c>
      <c r="N5494" s="0" t="n">
        <f aca="false">J5494+L5494</f>
        <v>200</v>
      </c>
      <c r="O5494" s="0" t="n">
        <f aca="false">O5493+N5494</f>
        <v>515248.51484632</v>
      </c>
      <c r="P5494" s="0" t="n">
        <f aca="false">MIN($B$5,P5493+K5494*$B$6-I5494)</f>
        <v>113.17781697424</v>
      </c>
      <c r="Q5494" s="0" t="n">
        <f aca="false">MAX(0,F5494-H5494-K5494-L5494)</f>
        <v>0</v>
      </c>
    </row>
    <row r="5495" customFormat="false" ht="15" hidden="false" customHeight="false" outlineLevel="0" collapsed="false">
      <c r="A5495" s="0" t="n">
        <f aca="false">'Profiles 8760'!A5484</f>
        <v>5482</v>
      </c>
      <c r="B5495" s="0" t="n">
        <f aca="false">'Profiles 8760'!B5484</f>
        <v>8</v>
      </c>
      <c r="C5495" s="0" t="n">
        <f aca="false">'Profiles 8760'!E5484</f>
        <v>0</v>
      </c>
      <c r="D5495" s="0" t="n">
        <f aca="false">'Profiles 8760'!F5484</f>
        <v>0.69625</v>
      </c>
      <c r="E5495" s="0" t="n">
        <f aca="false">'Profiles 8760'!G5484</f>
        <v>0.176494</v>
      </c>
      <c r="F5495" s="0" t="n">
        <f aca="false">D5495*Assumptions!$C$11*$B$7+E5495*Assumptions!$C$12*$B$8</f>
        <v>208.2956046</v>
      </c>
      <c r="G5495" s="0" t="n">
        <f aca="false">C5495*Assumptions!$C$15</f>
        <v>0</v>
      </c>
      <c r="H5495" s="0" t="n">
        <f aca="false">MIN(F5495,G5495)</f>
        <v>0</v>
      </c>
      <c r="I5495" s="0" t="n">
        <f aca="false">IF(C5495=1,MIN(G5495-H5495,Assumptions!$C$13,P5494),0)</f>
        <v>0</v>
      </c>
      <c r="J5495" s="0" t="n">
        <f aca="false">H5495+I5495</f>
        <v>0</v>
      </c>
      <c r="K5495" s="0" t="n">
        <f aca="false">MIN(IF(C5495=1,F5495-H5495,F5495),Assumptions!$C$13,MAX(0,($B$5-P5494)/$B$6))</f>
        <v>180</v>
      </c>
      <c r="L5495" s="0" t="n">
        <f aca="false">IF(C5495=1,0,MIN(F5495-K5495,Assumptions!$C$15,MAX(0,$B$10-O5494-M5495)))</f>
        <v>28.2956046</v>
      </c>
      <c r="M5495" s="0" t="n">
        <f aca="false">'Profiles 8760'!H5484</f>
        <v>109200</v>
      </c>
      <c r="N5495" s="0" t="n">
        <f aca="false">J5495+L5495</f>
        <v>28.2956046</v>
      </c>
      <c r="O5495" s="0" t="n">
        <f aca="false">O5494+N5495</f>
        <v>515276.81045092</v>
      </c>
      <c r="P5495" s="0" t="n">
        <f aca="false">MIN($B$5,P5494+K5495*$B$6-I5495)</f>
        <v>269.20181697424</v>
      </c>
      <c r="Q5495" s="0" t="n">
        <f aca="false">MAX(0,F5495-H5495-K5495-L5495)</f>
        <v>0</v>
      </c>
    </row>
    <row r="5496" customFormat="false" ht="15" hidden="false" customHeight="false" outlineLevel="0" collapsed="false">
      <c r="A5496" s="0" t="n">
        <f aca="false">'Profiles 8760'!A5485</f>
        <v>5483</v>
      </c>
      <c r="B5496" s="0" t="n">
        <f aca="false">'Profiles 8760'!B5485</f>
        <v>8</v>
      </c>
      <c r="C5496" s="0" t="n">
        <f aca="false">'Profiles 8760'!E5485</f>
        <v>0</v>
      </c>
      <c r="D5496" s="0" t="n">
        <f aca="false">'Profiles 8760'!F5485</f>
        <v>0.877103</v>
      </c>
      <c r="E5496" s="0" t="n">
        <f aca="false">'Profiles 8760'!G5485</f>
        <v>0.126541</v>
      </c>
      <c r="F5496" s="0" t="n">
        <f aca="false">D5496*Assumptions!$C$11*$B$7+E5496*Assumptions!$C$12*$B$8</f>
        <v>258.4828733</v>
      </c>
      <c r="G5496" s="0" t="n">
        <f aca="false">C5496*Assumptions!$C$15</f>
        <v>0</v>
      </c>
      <c r="H5496" s="0" t="n">
        <f aca="false">MIN(F5496,G5496)</f>
        <v>0</v>
      </c>
      <c r="I5496" s="0" t="n">
        <f aca="false">IF(C5496=1,MIN(G5496-H5496,Assumptions!$C$13,P5495),0)</f>
        <v>0</v>
      </c>
      <c r="J5496" s="0" t="n">
        <f aca="false">H5496+I5496</f>
        <v>0</v>
      </c>
      <c r="K5496" s="0" t="n">
        <f aca="false">MIN(IF(C5496=1,F5496-H5496,F5496),Assumptions!$C$13,MAX(0,($B$5-P5495)/$B$6))</f>
        <v>180</v>
      </c>
      <c r="L5496" s="0" t="n">
        <f aca="false">IF(C5496=1,0,MIN(F5496-K5496,Assumptions!$C$15,MAX(0,$B$10-O5495-M5496)))</f>
        <v>78.4828733</v>
      </c>
      <c r="M5496" s="0" t="n">
        <f aca="false">'Profiles 8760'!H5485</f>
        <v>109200</v>
      </c>
      <c r="N5496" s="0" t="n">
        <f aca="false">J5496+L5496</f>
        <v>78.4828733</v>
      </c>
      <c r="O5496" s="0" t="n">
        <f aca="false">O5495+N5496</f>
        <v>515355.29332422</v>
      </c>
      <c r="P5496" s="0" t="n">
        <f aca="false">MIN($B$5,P5495+K5496*$B$6-I5496)</f>
        <v>425.22581697424</v>
      </c>
      <c r="Q5496" s="0" t="n">
        <f aca="false">MAX(0,F5496-H5496-K5496-L5496)</f>
        <v>0</v>
      </c>
    </row>
    <row r="5497" customFormat="false" ht="15" hidden="false" customHeight="false" outlineLevel="0" collapsed="false">
      <c r="A5497" s="0" t="n">
        <f aca="false">'Profiles 8760'!A5486</f>
        <v>5484</v>
      </c>
      <c r="B5497" s="0" t="n">
        <f aca="false">'Profiles 8760'!B5486</f>
        <v>8</v>
      </c>
      <c r="C5497" s="0" t="n">
        <f aca="false">'Profiles 8760'!E5486</f>
        <v>0</v>
      </c>
      <c r="D5497" s="0" t="n">
        <f aca="false">'Profiles 8760'!F5486</f>
        <v>0.995342</v>
      </c>
      <c r="E5497" s="0" t="n">
        <f aca="false">'Profiles 8760'!G5486</f>
        <v>0.119224</v>
      </c>
      <c r="F5497" s="0" t="n">
        <f aca="false">D5497*Assumptions!$C$11*$B$7+E5497*Assumptions!$C$12*$B$8</f>
        <v>292.3310312</v>
      </c>
      <c r="G5497" s="0" t="n">
        <f aca="false">C5497*Assumptions!$C$15</f>
        <v>0</v>
      </c>
      <c r="H5497" s="0" t="n">
        <f aca="false">MIN(F5497,G5497)</f>
        <v>0</v>
      </c>
      <c r="I5497" s="0" t="n">
        <f aca="false">IF(C5497=1,MIN(G5497-H5497,Assumptions!$C$13,P5496),0)</f>
        <v>0</v>
      </c>
      <c r="J5497" s="0" t="n">
        <f aca="false">H5497+I5497</f>
        <v>0</v>
      </c>
      <c r="K5497" s="0" t="n">
        <f aca="false">MIN(IF(C5497=1,F5497-H5497,F5497),Assumptions!$C$13,MAX(0,($B$5-P5496)/$B$6))</f>
        <v>98.735790292755</v>
      </c>
      <c r="L5497" s="0" t="n">
        <f aca="false">IF(C5497=1,0,MIN(F5497-K5497,Assumptions!$C$15,MAX(0,$B$10-O5496-M5497)))</f>
        <v>193.595240907245</v>
      </c>
      <c r="M5497" s="0" t="n">
        <f aca="false">'Profiles 8760'!H5486</f>
        <v>109200</v>
      </c>
      <c r="N5497" s="0" t="n">
        <f aca="false">J5497+L5497</f>
        <v>193.595240907245</v>
      </c>
      <c r="O5497" s="0" t="n">
        <f aca="false">O5496+N5497</f>
        <v>515548.888565127</v>
      </c>
      <c r="P5497" s="0" t="n">
        <f aca="false">MIN($B$5,P5496+K5497*$B$6-I5497)</f>
        <v>510.81</v>
      </c>
      <c r="Q5497" s="0" t="n">
        <f aca="false">MAX(0,F5497-H5497-K5497-L5497)</f>
        <v>0</v>
      </c>
    </row>
    <row r="5498" customFormat="false" ht="15" hidden="false" customHeight="false" outlineLevel="0" collapsed="false">
      <c r="A5498" s="0" t="n">
        <f aca="false">'Profiles 8760'!A5487</f>
        <v>5485</v>
      </c>
      <c r="B5498" s="0" t="n">
        <f aca="false">'Profiles 8760'!B5487</f>
        <v>8</v>
      </c>
      <c r="C5498" s="0" t="n">
        <f aca="false">'Profiles 8760'!E5487</f>
        <v>0</v>
      </c>
      <c r="D5498" s="0" t="n">
        <f aca="false">'Profiles 8760'!F5487</f>
        <v>1</v>
      </c>
      <c r="E5498" s="0" t="n">
        <f aca="false">'Profiles 8760'!G5487</f>
        <v>0.116786</v>
      </c>
      <c r="F5498" s="0" t="n">
        <f aca="false">D5498*Assumptions!$C$11*$B$7+E5498*Assumptions!$C$12*$B$8</f>
        <v>293.5765474</v>
      </c>
      <c r="G5498" s="0" t="n">
        <f aca="false">C5498*Assumptions!$C$15</f>
        <v>0</v>
      </c>
      <c r="H5498" s="0" t="n">
        <f aca="false">MIN(F5498,G5498)</f>
        <v>0</v>
      </c>
      <c r="I5498" s="0" t="n">
        <f aca="false">IF(C5498=1,MIN(G5498-H5498,Assumptions!$C$13,P5497),0)</f>
        <v>0</v>
      </c>
      <c r="J5498" s="0" t="n">
        <f aca="false">H5498+I5498</f>
        <v>0</v>
      </c>
      <c r="K5498" s="0" t="n">
        <f aca="false">MIN(IF(C5498=1,F5498-H5498,F5498),Assumptions!$C$13,MAX(0,($B$5-P5497)/$B$6))</f>
        <v>0</v>
      </c>
      <c r="L5498" s="0" t="n">
        <f aca="false">IF(C5498=1,0,MIN(F5498-K5498,Assumptions!$C$15,MAX(0,$B$10-O5497-M5498)))</f>
        <v>200</v>
      </c>
      <c r="M5498" s="0" t="n">
        <f aca="false">'Profiles 8760'!H5487</f>
        <v>109200</v>
      </c>
      <c r="N5498" s="0" t="n">
        <f aca="false">J5498+L5498</f>
        <v>200</v>
      </c>
      <c r="O5498" s="0" t="n">
        <f aca="false">O5497+N5498</f>
        <v>515748.888565127</v>
      </c>
      <c r="P5498" s="0" t="n">
        <f aca="false">MIN($B$5,P5497+K5498*$B$6-I5498)</f>
        <v>510.81</v>
      </c>
      <c r="Q5498" s="0" t="n">
        <f aca="false">MAX(0,F5498-H5498-K5498-L5498)</f>
        <v>93.5765474</v>
      </c>
    </row>
    <row r="5499" customFormat="false" ht="15" hidden="false" customHeight="false" outlineLevel="0" collapsed="false">
      <c r="A5499" s="0" t="n">
        <f aca="false">'Profiles 8760'!A5488</f>
        <v>5486</v>
      </c>
      <c r="B5499" s="0" t="n">
        <f aca="false">'Profiles 8760'!B5488</f>
        <v>8</v>
      </c>
      <c r="C5499" s="0" t="n">
        <f aca="false">'Profiles 8760'!E5488</f>
        <v>0</v>
      </c>
      <c r="D5499" s="0" t="n">
        <f aca="false">'Profiles 8760'!F5488</f>
        <v>0.995342</v>
      </c>
      <c r="E5499" s="0" t="n">
        <f aca="false">'Profiles 8760'!G5488</f>
        <v>0.149708</v>
      </c>
      <c r="F5499" s="0" t="n">
        <f aca="false">D5499*Assumptions!$C$11*$B$7+E5499*Assumptions!$C$12*$B$8</f>
        <v>293.5778268</v>
      </c>
      <c r="G5499" s="0" t="n">
        <f aca="false">C5499*Assumptions!$C$15</f>
        <v>0</v>
      </c>
      <c r="H5499" s="0" t="n">
        <f aca="false">MIN(F5499,G5499)</f>
        <v>0</v>
      </c>
      <c r="I5499" s="0" t="n">
        <f aca="false">IF(C5499=1,MIN(G5499-H5499,Assumptions!$C$13,P5498),0)</f>
        <v>0</v>
      </c>
      <c r="J5499" s="0" t="n">
        <f aca="false">H5499+I5499</f>
        <v>0</v>
      </c>
      <c r="K5499" s="0" t="n">
        <f aca="false">MIN(IF(C5499=1,F5499-H5499,F5499),Assumptions!$C$13,MAX(0,($B$5-P5498)/$B$6))</f>
        <v>0</v>
      </c>
      <c r="L5499" s="0" t="n">
        <f aca="false">IF(C5499=1,0,MIN(F5499-K5499,Assumptions!$C$15,MAX(0,$B$10-O5498-M5499)))</f>
        <v>200</v>
      </c>
      <c r="M5499" s="0" t="n">
        <f aca="false">'Profiles 8760'!H5488</f>
        <v>109200</v>
      </c>
      <c r="N5499" s="0" t="n">
        <f aca="false">J5499+L5499</f>
        <v>200</v>
      </c>
      <c r="O5499" s="0" t="n">
        <f aca="false">O5498+N5499</f>
        <v>515948.888565127</v>
      </c>
      <c r="P5499" s="0" t="n">
        <f aca="false">MIN($B$5,P5498+K5499*$B$6-I5499)</f>
        <v>510.81</v>
      </c>
      <c r="Q5499" s="0" t="n">
        <f aca="false">MAX(0,F5499-H5499-K5499-L5499)</f>
        <v>93.5778268</v>
      </c>
    </row>
    <row r="5500" customFormat="false" ht="15" hidden="false" customHeight="false" outlineLevel="0" collapsed="false">
      <c r="A5500" s="0" t="n">
        <f aca="false">'Profiles 8760'!A5489</f>
        <v>5487</v>
      </c>
      <c r="B5500" s="0" t="n">
        <f aca="false">'Profiles 8760'!B5489</f>
        <v>8</v>
      </c>
      <c r="C5500" s="0" t="n">
        <f aca="false">'Profiles 8760'!E5489</f>
        <v>0</v>
      </c>
      <c r="D5500" s="0" t="n">
        <f aca="false">'Profiles 8760'!F5489</f>
        <v>0.877103</v>
      </c>
      <c r="E5500" s="0" t="n">
        <f aca="false">'Profiles 8760'!G5489</f>
        <v>0.135395</v>
      </c>
      <c r="F5500" s="0" t="n">
        <f aca="false">D5500*Assumptions!$C$11*$B$7+E5500*Assumptions!$C$12*$B$8</f>
        <v>258.8450019</v>
      </c>
      <c r="G5500" s="0" t="n">
        <f aca="false">C5500*Assumptions!$C$15</f>
        <v>0</v>
      </c>
      <c r="H5500" s="0" t="n">
        <f aca="false">MIN(F5500,G5500)</f>
        <v>0</v>
      </c>
      <c r="I5500" s="0" t="n">
        <f aca="false">IF(C5500=1,MIN(G5500-H5500,Assumptions!$C$13,P5499),0)</f>
        <v>0</v>
      </c>
      <c r="J5500" s="0" t="n">
        <f aca="false">H5500+I5500</f>
        <v>0</v>
      </c>
      <c r="K5500" s="0" t="n">
        <f aca="false">MIN(IF(C5500=1,F5500-H5500,F5500),Assumptions!$C$13,MAX(0,($B$5-P5499)/$B$6))</f>
        <v>0</v>
      </c>
      <c r="L5500" s="0" t="n">
        <f aca="false">IF(C5500=1,0,MIN(F5500-K5500,Assumptions!$C$15,MAX(0,$B$10-O5499-M5500)))</f>
        <v>200</v>
      </c>
      <c r="M5500" s="0" t="n">
        <f aca="false">'Profiles 8760'!H5489</f>
        <v>109200</v>
      </c>
      <c r="N5500" s="0" t="n">
        <f aca="false">J5500+L5500</f>
        <v>200</v>
      </c>
      <c r="O5500" s="0" t="n">
        <f aca="false">O5499+N5500</f>
        <v>516148.888565127</v>
      </c>
      <c r="P5500" s="0" t="n">
        <f aca="false">MIN($B$5,P5499+K5500*$B$6-I5500)</f>
        <v>510.81</v>
      </c>
      <c r="Q5500" s="0" t="n">
        <f aca="false">MAX(0,F5500-H5500-K5500-L5500)</f>
        <v>58.8450019</v>
      </c>
    </row>
    <row r="5501" customFormat="false" ht="15" hidden="false" customHeight="false" outlineLevel="0" collapsed="false">
      <c r="A5501" s="0" t="n">
        <f aca="false">'Profiles 8760'!A5490</f>
        <v>5488</v>
      </c>
      <c r="B5501" s="0" t="n">
        <f aca="false">'Profiles 8760'!B5490</f>
        <v>8</v>
      </c>
      <c r="C5501" s="0" t="n">
        <f aca="false">'Profiles 8760'!E5490</f>
        <v>0</v>
      </c>
      <c r="D5501" s="0" t="n">
        <f aca="false">'Profiles 8760'!F5490</f>
        <v>0.69625</v>
      </c>
      <c r="E5501" s="0" t="n">
        <f aca="false">'Profiles 8760'!G5490</f>
        <v>0.196413</v>
      </c>
      <c r="F5501" s="0" t="n">
        <f aca="false">D5501*Assumptions!$C$11*$B$7+E5501*Assumptions!$C$12*$B$8</f>
        <v>209.1102917</v>
      </c>
      <c r="G5501" s="0" t="n">
        <f aca="false">C5501*Assumptions!$C$15</f>
        <v>0</v>
      </c>
      <c r="H5501" s="0" t="n">
        <f aca="false">MIN(F5501,G5501)</f>
        <v>0</v>
      </c>
      <c r="I5501" s="0" t="n">
        <f aca="false">IF(C5501=1,MIN(G5501-H5501,Assumptions!$C$13,P5500),0)</f>
        <v>0</v>
      </c>
      <c r="J5501" s="0" t="n">
        <f aca="false">H5501+I5501</f>
        <v>0</v>
      </c>
      <c r="K5501" s="0" t="n">
        <f aca="false">MIN(IF(C5501=1,F5501-H5501,F5501),Assumptions!$C$13,MAX(0,($B$5-P5500)/$B$6))</f>
        <v>0</v>
      </c>
      <c r="L5501" s="0" t="n">
        <f aca="false">IF(C5501=1,0,MIN(F5501-K5501,Assumptions!$C$15,MAX(0,$B$10-O5500-M5501)))</f>
        <v>200</v>
      </c>
      <c r="M5501" s="0" t="n">
        <f aca="false">'Profiles 8760'!H5490</f>
        <v>109200</v>
      </c>
      <c r="N5501" s="0" t="n">
        <f aca="false">J5501+L5501</f>
        <v>200</v>
      </c>
      <c r="O5501" s="0" t="n">
        <f aca="false">O5500+N5501</f>
        <v>516348.888565127</v>
      </c>
      <c r="P5501" s="0" t="n">
        <f aca="false">MIN($B$5,P5500+K5501*$B$6-I5501)</f>
        <v>510.81</v>
      </c>
      <c r="Q5501" s="0" t="n">
        <f aca="false">MAX(0,F5501-H5501-K5501-L5501)</f>
        <v>9.11029170000003</v>
      </c>
    </row>
    <row r="5502" customFormat="false" ht="15" hidden="false" customHeight="false" outlineLevel="0" collapsed="false">
      <c r="A5502" s="0" t="n">
        <f aca="false">'Profiles 8760'!A5491</f>
        <v>5489</v>
      </c>
      <c r="B5502" s="0" t="n">
        <f aca="false">'Profiles 8760'!B5491</f>
        <v>8</v>
      </c>
      <c r="C5502" s="0" t="n">
        <f aca="false">'Profiles 8760'!E5491</f>
        <v>0</v>
      </c>
      <c r="D5502" s="0" t="n">
        <f aca="false">'Profiles 8760'!F5491</f>
        <v>0.475942</v>
      </c>
      <c r="E5502" s="0" t="n">
        <f aca="false">'Profiles 8760'!G5491</f>
        <v>0.188571</v>
      </c>
      <c r="F5502" s="0" t="n">
        <f aca="false">D5502*Assumptions!$C$11*$B$7+E5502*Assumptions!$C$12*$B$8</f>
        <v>145.1646035</v>
      </c>
      <c r="G5502" s="0" t="n">
        <f aca="false">C5502*Assumptions!$C$15</f>
        <v>0</v>
      </c>
      <c r="H5502" s="0" t="n">
        <f aca="false">MIN(F5502,G5502)</f>
        <v>0</v>
      </c>
      <c r="I5502" s="0" t="n">
        <f aca="false">IF(C5502=1,MIN(G5502-H5502,Assumptions!$C$13,P5501),0)</f>
        <v>0</v>
      </c>
      <c r="J5502" s="0" t="n">
        <f aca="false">H5502+I5502</f>
        <v>0</v>
      </c>
      <c r="K5502" s="0" t="n">
        <f aca="false">MIN(IF(C5502=1,F5502-H5502,F5502),Assumptions!$C$13,MAX(0,($B$5-P5501)/$B$6))</f>
        <v>0</v>
      </c>
      <c r="L5502" s="0" t="n">
        <f aca="false">IF(C5502=1,0,MIN(F5502-K5502,Assumptions!$C$15,MAX(0,$B$10-O5501-M5502)))</f>
        <v>145.1646035</v>
      </c>
      <c r="M5502" s="0" t="n">
        <f aca="false">'Profiles 8760'!H5491</f>
        <v>109200</v>
      </c>
      <c r="N5502" s="0" t="n">
        <f aca="false">J5502+L5502</f>
        <v>145.1646035</v>
      </c>
      <c r="O5502" s="0" t="n">
        <f aca="false">O5501+N5502</f>
        <v>516494.053168627</v>
      </c>
      <c r="P5502" s="0" t="n">
        <f aca="false">MIN($B$5,P5501+K5502*$B$6-I5502)</f>
        <v>510.81</v>
      </c>
      <c r="Q5502" s="0" t="n">
        <f aca="false">MAX(0,F5502-H5502-K5502-L5502)</f>
        <v>0</v>
      </c>
    </row>
    <row r="5503" customFormat="false" ht="15" hidden="false" customHeight="false" outlineLevel="0" collapsed="false">
      <c r="A5503" s="0" t="n">
        <f aca="false">'Profiles 8760'!A5492</f>
        <v>5490</v>
      </c>
      <c r="B5503" s="0" t="n">
        <f aca="false">'Profiles 8760'!B5492</f>
        <v>8</v>
      </c>
      <c r="C5503" s="0" t="n">
        <f aca="false">'Profiles 8760'!E5492</f>
        <v>0</v>
      </c>
      <c r="D5503" s="0" t="n">
        <f aca="false">'Profiles 8760'!F5492</f>
        <v>0.247173</v>
      </c>
      <c r="E5503" s="0" t="n">
        <f aca="false">'Profiles 8760'!G5492</f>
        <v>0.226983</v>
      </c>
      <c r="F5503" s="0" t="n">
        <f aca="false">D5503*Assumptions!$C$11*$B$7+E5503*Assumptions!$C$12*$B$8</f>
        <v>80.6671671</v>
      </c>
      <c r="G5503" s="0" t="n">
        <f aca="false">C5503*Assumptions!$C$15</f>
        <v>0</v>
      </c>
      <c r="H5503" s="0" t="n">
        <f aca="false">MIN(F5503,G5503)</f>
        <v>0</v>
      </c>
      <c r="I5503" s="0" t="n">
        <f aca="false">IF(C5503=1,MIN(G5503-H5503,Assumptions!$C$13,P5502),0)</f>
        <v>0</v>
      </c>
      <c r="J5503" s="0" t="n">
        <f aca="false">H5503+I5503</f>
        <v>0</v>
      </c>
      <c r="K5503" s="0" t="n">
        <f aca="false">MIN(IF(C5503=1,F5503-H5503,F5503),Assumptions!$C$13,MAX(0,($B$5-P5502)/$B$6))</f>
        <v>0</v>
      </c>
      <c r="L5503" s="0" t="n">
        <f aca="false">IF(C5503=1,0,MIN(F5503-K5503,Assumptions!$C$15,MAX(0,$B$10-O5502-M5503)))</f>
        <v>80.6671671</v>
      </c>
      <c r="M5503" s="0" t="n">
        <f aca="false">'Profiles 8760'!H5492</f>
        <v>109200</v>
      </c>
      <c r="N5503" s="0" t="n">
        <f aca="false">J5503+L5503</f>
        <v>80.6671671</v>
      </c>
      <c r="O5503" s="0" t="n">
        <f aca="false">O5502+N5503</f>
        <v>516574.720335727</v>
      </c>
      <c r="P5503" s="0" t="n">
        <f aca="false">MIN($B$5,P5502+K5503*$B$6-I5503)</f>
        <v>510.81</v>
      </c>
      <c r="Q5503" s="0" t="n">
        <f aca="false">MAX(0,F5503-H5503-K5503-L5503)</f>
        <v>0</v>
      </c>
    </row>
    <row r="5504" customFormat="false" ht="15" hidden="false" customHeight="false" outlineLevel="0" collapsed="false">
      <c r="A5504" s="0" t="n">
        <f aca="false">'Profiles 8760'!A5493</f>
        <v>5491</v>
      </c>
      <c r="B5504" s="0" t="n">
        <f aca="false">'Profiles 8760'!B5493</f>
        <v>8</v>
      </c>
      <c r="C5504" s="0" t="n">
        <f aca="false">'Profiles 8760'!E5493</f>
        <v>0</v>
      </c>
      <c r="D5504" s="0" t="n">
        <f aca="false">'Profiles 8760'!F5493</f>
        <v>0.052246</v>
      </c>
      <c r="E5504" s="0" t="n">
        <f aca="false">'Profiles 8760'!G5493</f>
        <v>0.314719</v>
      </c>
      <c r="F5504" s="0" t="n">
        <f aca="false">D5504*Assumptions!$C$11*$B$7+E5504*Assumptions!$C$12*$B$8</f>
        <v>27.9606519</v>
      </c>
      <c r="G5504" s="0" t="n">
        <f aca="false">C5504*Assumptions!$C$15</f>
        <v>0</v>
      </c>
      <c r="H5504" s="0" t="n">
        <f aca="false">MIN(F5504,G5504)</f>
        <v>0</v>
      </c>
      <c r="I5504" s="0" t="n">
        <f aca="false">IF(C5504=1,MIN(G5504-H5504,Assumptions!$C$13,P5503),0)</f>
        <v>0</v>
      </c>
      <c r="J5504" s="0" t="n">
        <f aca="false">H5504+I5504</f>
        <v>0</v>
      </c>
      <c r="K5504" s="0" t="n">
        <f aca="false">MIN(IF(C5504=1,F5504-H5504,F5504),Assumptions!$C$13,MAX(0,($B$5-P5503)/$B$6))</f>
        <v>0</v>
      </c>
      <c r="L5504" s="0" t="n">
        <f aca="false">IF(C5504=1,0,MIN(F5504-K5504,Assumptions!$C$15,MAX(0,$B$10-O5503-M5504)))</f>
        <v>27.9606519</v>
      </c>
      <c r="M5504" s="0" t="n">
        <f aca="false">'Profiles 8760'!H5493</f>
        <v>109200</v>
      </c>
      <c r="N5504" s="0" t="n">
        <f aca="false">J5504+L5504</f>
        <v>27.9606519</v>
      </c>
      <c r="O5504" s="0" t="n">
        <f aca="false">O5503+N5504</f>
        <v>516602.680987627</v>
      </c>
      <c r="P5504" s="0" t="n">
        <f aca="false">MIN($B$5,P5503+K5504*$B$6-I5504)</f>
        <v>510.81</v>
      </c>
      <c r="Q5504" s="0" t="n">
        <f aca="false">MAX(0,F5504-H5504-K5504-L5504)</f>
        <v>0</v>
      </c>
    </row>
    <row r="5505" customFormat="false" ht="15" hidden="false" customHeight="false" outlineLevel="0" collapsed="false">
      <c r="A5505" s="0" t="n">
        <f aca="false">'Profiles 8760'!A5494</f>
        <v>5492</v>
      </c>
      <c r="B5505" s="0" t="n">
        <f aca="false">'Profiles 8760'!B5494</f>
        <v>8</v>
      </c>
      <c r="C5505" s="0" t="n">
        <f aca="false">'Profiles 8760'!E5494</f>
        <v>1</v>
      </c>
      <c r="D5505" s="0" t="n">
        <f aca="false">'Profiles 8760'!F5494</f>
        <v>0</v>
      </c>
      <c r="E5505" s="0" t="n">
        <f aca="false">'Profiles 8760'!G5494</f>
        <v>0.399888</v>
      </c>
      <c r="F5505" s="0" t="n">
        <f aca="false">D5505*Assumptions!$C$11*$B$7+E5505*Assumptions!$C$12*$B$8</f>
        <v>16.3554192</v>
      </c>
      <c r="G5505" s="0" t="n">
        <f aca="false">C5505*Assumptions!$C$15</f>
        <v>200</v>
      </c>
      <c r="H5505" s="0" t="n">
        <f aca="false">MIN(F5505,G5505)</f>
        <v>16.3554192</v>
      </c>
      <c r="I5505" s="0" t="n">
        <f aca="false">IF(C5505=1,MIN(G5505-H5505,Assumptions!$C$13,P5504),0)</f>
        <v>180</v>
      </c>
      <c r="J5505" s="0" t="n">
        <f aca="false">H5505+I5505</f>
        <v>196.3554192</v>
      </c>
      <c r="K5505" s="0" t="n">
        <f aca="false">MIN(IF(C5505=1,F5505-H5505,F5505),Assumptions!$C$13,MAX(0,($B$5-P5504)/$B$6))</f>
        <v>0</v>
      </c>
      <c r="L5505" s="0" t="n">
        <f aca="false">IF(C5505=1,0,MIN(F5505-K5505,Assumptions!$C$15,MAX(0,$B$10-O5504-M5505)))</f>
        <v>0</v>
      </c>
      <c r="M5505" s="0" t="n">
        <f aca="false">'Profiles 8760'!H5494</f>
        <v>109000</v>
      </c>
      <c r="N5505" s="0" t="n">
        <f aca="false">J5505+L5505</f>
        <v>196.3554192</v>
      </c>
      <c r="O5505" s="0" t="n">
        <f aca="false">O5504+N5505</f>
        <v>516799.036406827</v>
      </c>
      <c r="P5505" s="0" t="n">
        <f aca="false">MIN($B$5,P5504+K5505*$B$6-I5505)</f>
        <v>330.81</v>
      </c>
      <c r="Q5505" s="0" t="n">
        <f aca="false">MAX(0,F5505-H5505-K5505-L5505)</f>
        <v>0</v>
      </c>
    </row>
    <row r="5506" customFormat="false" ht="15" hidden="false" customHeight="false" outlineLevel="0" collapsed="false">
      <c r="A5506" s="0" t="n">
        <f aca="false">'Profiles 8760'!A5495</f>
        <v>5493</v>
      </c>
      <c r="B5506" s="0" t="n">
        <f aca="false">'Profiles 8760'!B5495</f>
        <v>8</v>
      </c>
      <c r="C5506" s="0" t="n">
        <f aca="false">'Profiles 8760'!E5495</f>
        <v>1</v>
      </c>
      <c r="D5506" s="0" t="n">
        <f aca="false">'Profiles 8760'!F5495</f>
        <v>0</v>
      </c>
      <c r="E5506" s="0" t="n">
        <f aca="false">'Profiles 8760'!G5495</f>
        <v>0.453954</v>
      </c>
      <c r="F5506" s="0" t="n">
        <f aca="false">D5506*Assumptions!$C$11*$B$7+E5506*Assumptions!$C$12*$B$8</f>
        <v>18.5667186</v>
      </c>
      <c r="G5506" s="0" t="n">
        <f aca="false">C5506*Assumptions!$C$15</f>
        <v>200</v>
      </c>
      <c r="H5506" s="0" t="n">
        <f aca="false">MIN(F5506,G5506)</f>
        <v>18.5667186</v>
      </c>
      <c r="I5506" s="0" t="n">
        <f aca="false">IF(C5506=1,MIN(G5506-H5506,Assumptions!$C$13,P5505),0)</f>
        <v>180</v>
      </c>
      <c r="J5506" s="0" t="n">
        <f aca="false">H5506+I5506</f>
        <v>198.5667186</v>
      </c>
      <c r="K5506" s="0" t="n">
        <f aca="false">MIN(IF(C5506=1,F5506-H5506,F5506),Assumptions!$C$13,MAX(0,($B$5-P5505)/$B$6))</f>
        <v>0</v>
      </c>
      <c r="L5506" s="0" t="n">
        <f aca="false">IF(C5506=1,0,MIN(F5506-K5506,Assumptions!$C$15,MAX(0,$B$10-O5505-M5506)))</f>
        <v>0</v>
      </c>
      <c r="M5506" s="0" t="n">
        <f aca="false">'Profiles 8760'!H5495</f>
        <v>108800</v>
      </c>
      <c r="N5506" s="0" t="n">
        <f aca="false">J5506+L5506</f>
        <v>198.5667186</v>
      </c>
      <c r="O5506" s="0" t="n">
        <f aca="false">O5505+N5506</f>
        <v>516997.603125427</v>
      </c>
      <c r="P5506" s="0" t="n">
        <f aca="false">MIN($B$5,P5505+K5506*$B$6-I5506)</f>
        <v>150.81</v>
      </c>
      <c r="Q5506" s="0" t="n">
        <f aca="false">MAX(0,F5506-H5506-K5506-L5506)</f>
        <v>0</v>
      </c>
    </row>
    <row r="5507" customFormat="false" ht="15" hidden="false" customHeight="false" outlineLevel="0" collapsed="false">
      <c r="A5507" s="0" t="n">
        <f aca="false">'Profiles 8760'!A5496</f>
        <v>5494</v>
      </c>
      <c r="B5507" s="0" t="n">
        <f aca="false">'Profiles 8760'!B5496</f>
        <v>8</v>
      </c>
      <c r="C5507" s="0" t="n">
        <f aca="false">'Profiles 8760'!E5496</f>
        <v>0</v>
      </c>
      <c r="D5507" s="0" t="n">
        <f aca="false">'Profiles 8760'!F5496</f>
        <v>0</v>
      </c>
      <c r="E5507" s="0" t="n">
        <f aca="false">'Profiles 8760'!G5496</f>
        <v>0.513391</v>
      </c>
      <c r="F5507" s="0" t="n">
        <f aca="false">D5507*Assumptions!$C$11*$B$7+E5507*Assumptions!$C$12*$B$8</f>
        <v>20.9976919</v>
      </c>
      <c r="G5507" s="0" t="n">
        <f aca="false">C5507*Assumptions!$C$15</f>
        <v>0</v>
      </c>
      <c r="H5507" s="0" t="n">
        <f aca="false">MIN(F5507,G5507)</f>
        <v>0</v>
      </c>
      <c r="I5507" s="0" t="n">
        <f aca="false">IF(C5507=1,MIN(G5507-H5507,Assumptions!$C$13,P5506),0)</f>
        <v>0</v>
      </c>
      <c r="J5507" s="0" t="n">
        <f aca="false">H5507+I5507</f>
        <v>0</v>
      </c>
      <c r="K5507" s="0" t="n">
        <f aca="false">MIN(IF(C5507=1,F5507-H5507,F5507),Assumptions!$C$13,MAX(0,($B$5-P5506)/$B$6))</f>
        <v>20.9976919</v>
      </c>
      <c r="L5507" s="0" t="n">
        <f aca="false">IF(C5507=1,0,MIN(F5507-K5507,Assumptions!$C$15,MAX(0,$B$10-O5506-M5507)))</f>
        <v>0</v>
      </c>
      <c r="M5507" s="0" t="n">
        <f aca="false">'Profiles 8760'!H5496</f>
        <v>108800</v>
      </c>
      <c r="N5507" s="0" t="n">
        <f aca="false">J5507+L5507</f>
        <v>0</v>
      </c>
      <c r="O5507" s="0" t="n">
        <f aca="false">O5506+N5507</f>
        <v>516997.603125427</v>
      </c>
      <c r="P5507" s="0" t="n">
        <f aca="false">MIN($B$5,P5506+K5507*$B$6-I5507)</f>
        <v>169.01079933892</v>
      </c>
      <c r="Q5507" s="0" t="n">
        <f aca="false">MAX(0,F5507-H5507-K5507-L5507)</f>
        <v>0</v>
      </c>
    </row>
    <row r="5508" customFormat="false" ht="15" hidden="false" customHeight="false" outlineLevel="0" collapsed="false">
      <c r="A5508" s="0" t="n">
        <f aca="false">'Profiles 8760'!A5497</f>
        <v>5495</v>
      </c>
      <c r="B5508" s="0" t="n">
        <f aca="false">'Profiles 8760'!B5497</f>
        <v>8</v>
      </c>
      <c r="C5508" s="0" t="n">
        <f aca="false">'Profiles 8760'!E5497</f>
        <v>0</v>
      </c>
      <c r="D5508" s="0" t="n">
        <f aca="false">'Profiles 8760'!F5497</f>
        <v>0</v>
      </c>
      <c r="E5508" s="0" t="n">
        <f aca="false">'Profiles 8760'!G5497</f>
        <v>0.516412</v>
      </c>
      <c r="F5508" s="0" t="n">
        <f aca="false">D5508*Assumptions!$C$11*$B$7+E5508*Assumptions!$C$12*$B$8</f>
        <v>21.1212508</v>
      </c>
      <c r="G5508" s="0" t="n">
        <f aca="false">C5508*Assumptions!$C$15</f>
        <v>0</v>
      </c>
      <c r="H5508" s="0" t="n">
        <f aca="false">MIN(F5508,G5508)</f>
        <v>0</v>
      </c>
      <c r="I5508" s="0" t="n">
        <f aca="false">IF(C5508=1,MIN(G5508-H5508,Assumptions!$C$13,P5507),0)</f>
        <v>0</v>
      </c>
      <c r="J5508" s="0" t="n">
        <f aca="false">H5508+I5508</f>
        <v>0</v>
      </c>
      <c r="K5508" s="0" t="n">
        <f aca="false">MIN(IF(C5508=1,F5508-H5508,F5508),Assumptions!$C$13,MAX(0,($B$5-P5507)/$B$6))</f>
        <v>21.1212508</v>
      </c>
      <c r="L5508" s="0" t="n">
        <f aca="false">IF(C5508=1,0,MIN(F5508-K5508,Assumptions!$C$15,MAX(0,$B$10-O5507-M5508)))</f>
        <v>0</v>
      </c>
      <c r="M5508" s="0" t="n">
        <f aca="false">'Profiles 8760'!H5497</f>
        <v>108800</v>
      </c>
      <c r="N5508" s="0" t="n">
        <f aca="false">J5508+L5508</f>
        <v>0</v>
      </c>
      <c r="O5508" s="0" t="n">
        <f aca="false">O5507+N5508</f>
        <v>516997.603125427</v>
      </c>
      <c r="P5508" s="0" t="n">
        <f aca="false">MIN($B$5,P5507+K5508*$B$6-I5508)</f>
        <v>187.31869953236</v>
      </c>
      <c r="Q5508" s="0" t="n">
        <f aca="false">MAX(0,F5508-H5508-K5508-L5508)</f>
        <v>0</v>
      </c>
    </row>
    <row r="5509" customFormat="false" ht="15" hidden="false" customHeight="false" outlineLevel="0" collapsed="false">
      <c r="A5509" s="0" t="n">
        <f aca="false">'Profiles 8760'!A5498</f>
        <v>5496</v>
      </c>
      <c r="B5509" s="0" t="n">
        <f aca="false">'Profiles 8760'!B5498</f>
        <v>8</v>
      </c>
      <c r="C5509" s="0" t="n">
        <f aca="false">'Profiles 8760'!E5498</f>
        <v>0</v>
      </c>
      <c r="D5509" s="0" t="n">
        <f aca="false">'Profiles 8760'!F5498</f>
        <v>0</v>
      </c>
      <c r="E5509" s="0" t="n">
        <f aca="false">'Profiles 8760'!G5498</f>
        <v>0.507331</v>
      </c>
      <c r="F5509" s="0" t="n">
        <f aca="false">D5509*Assumptions!$C$11*$B$7+E5509*Assumptions!$C$12*$B$8</f>
        <v>20.7498379</v>
      </c>
      <c r="G5509" s="0" t="n">
        <f aca="false">C5509*Assumptions!$C$15</f>
        <v>0</v>
      </c>
      <c r="H5509" s="0" t="n">
        <f aca="false">MIN(F5509,G5509)</f>
        <v>0</v>
      </c>
      <c r="I5509" s="0" t="n">
        <f aca="false">IF(C5509=1,MIN(G5509-H5509,Assumptions!$C$13,P5508),0)</f>
        <v>0</v>
      </c>
      <c r="J5509" s="0" t="n">
        <f aca="false">H5509+I5509</f>
        <v>0</v>
      </c>
      <c r="K5509" s="0" t="n">
        <f aca="false">MIN(IF(C5509=1,F5509-H5509,F5509),Assumptions!$C$13,MAX(0,($B$5-P5508)/$B$6))</f>
        <v>20.7498379</v>
      </c>
      <c r="L5509" s="0" t="n">
        <f aca="false">IF(C5509=1,0,MIN(F5509-K5509,Assumptions!$C$15,MAX(0,$B$10-O5508-M5509)))</f>
        <v>0</v>
      </c>
      <c r="M5509" s="0" t="n">
        <f aca="false">'Profiles 8760'!H5498</f>
        <v>108800</v>
      </c>
      <c r="N5509" s="0" t="n">
        <f aca="false">J5509+L5509</f>
        <v>0</v>
      </c>
      <c r="O5509" s="0" t="n">
        <f aca="false">O5508+N5509</f>
        <v>516997.603125427</v>
      </c>
      <c r="P5509" s="0" t="n">
        <f aca="false">MIN($B$5,P5508+K5509*$B$6-I5509)</f>
        <v>205.30465902408</v>
      </c>
      <c r="Q5509" s="0" t="n">
        <f aca="false">MAX(0,F5509-H5509-K5509-L5509)</f>
        <v>0</v>
      </c>
    </row>
    <row r="5510" customFormat="false" ht="15" hidden="false" customHeight="false" outlineLevel="0" collapsed="false">
      <c r="A5510" s="0" t="n">
        <f aca="false">'Profiles 8760'!A5499</f>
        <v>5497</v>
      </c>
      <c r="B5510" s="0" t="n">
        <f aca="false">'Profiles 8760'!B5499</f>
        <v>8</v>
      </c>
      <c r="C5510" s="0" t="n">
        <f aca="false">'Profiles 8760'!E5499</f>
        <v>0</v>
      </c>
      <c r="D5510" s="0" t="n">
        <f aca="false">'Profiles 8760'!F5499</f>
        <v>0</v>
      </c>
      <c r="E5510" s="0" t="n">
        <f aca="false">'Profiles 8760'!G5499</f>
        <v>0.510171</v>
      </c>
      <c r="F5510" s="0" t="n">
        <f aca="false">D5510*Assumptions!$C$11*$B$7+E5510*Assumptions!$C$12*$B$8</f>
        <v>20.8659939</v>
      </c>
      <c r="G5510" s="0" t="n">
        <f aca="false">C5510*Assumptions!$C$15</f>
        <v>0</v>
      </c>
      <c r="H5510" s="0" t="n">
        <f aca="false">MIN(F5510,G5510)</f>
        <v>0</v>
      </c>
      <c r="I5510" s="0" t="n">
        <f aca="false">IF(C5510=1,MIN(G5510-H5510,Assumptions!$C$13,P5509),0)</f>
        <v>0</v>
      </c>
      <c r="J5510" s="0" t="n">
        <f aca="false">H5510+I5510</f>
        <v>0</v>
      </c>
      <c r="K5510" s="0" t="n">
        <f aca="false">MIN(IF(C5510=1,F5510-H5510,F5510),Assumptions!$C$13,MAX(0,($B$5-P5509)/$B$6))</f>
        <v>20.8659939</v>
      </c>
      <c r="L5510" s="0" t="n">
        <f aca="false">IF(C5510=1,0,MIN(F5510-K5510,Assumptions!$C$15,MAX(0,$B$10-O5509-M5510)))</f>
        <v>0</v>
      </c>
      <c r="M5510" s="0" t="n">
        <f aca="false">'Profiles 8760'!H5499</f>
        <v>108800</v>
      </c>
      <c r="N5510" s="0" t="n">
        <f aca="false">J5510+L5510</f>
        <v>0</v>
      </c>
      <c r="O5510" s="0" t="n">
        <f aca="false">O5509+N5510</f>
        <v>516997.603125427</v>
      </c>
      <c r="P5510" s="0" t="n">
        <f aca="false">MIN($B$5,P5509+K5510*$B$6-I5510)</f>
        <v>223.3913025366</v>
      </c>
      <c r="Q5510" s="0" t="n">
        <f aca="false">MAX(0,F5510-H5510-K5510-L5510)</f>
        <v>0</v>
      </c>
    </row>
    <row r="5511" customFormat="false" ht="15" hidden="false" customHeight="false" outlineLevel="0" collapsed="false">
      <c r="A5511" s="0" t="n">
        <f aca="false">'Profiles 8760'!A5500</f>
        <v>5498</v>
      </c>
      <c r="B5511" s="0" t="n">
        <f aca="false">'Profiles 8760'!B5500</f>
        <v>8</v>
      </c>
      <c r="C5511" s="0" t="n">
        <f aca="false">'Profiles 8760'!E5500</f>
        <v>0</v>
      </c>
      <c r="D5511" s="0" t="n">
        <f aca="false">'Profiles 8760'!F5500</f>
        <v>0</v>
      </c>
      <c r="E5511" s="0" t="n">
        <f aca="false">'Profiles 8760'!G5500</f>
        <v>0.449381</v>
      </c>
      <c r="F5511" s="0" t="n">
        <f aca="false">D5511*Assumptions!$C$11*$B$7+E5511*Assumptions!$C$12*$B$8</f>
        <v>18.3796829</v>
      </c>
      <c r="G5511" s="0" t="n">
        <f aca="false">C5511*Assumptions!$C$15</f>
        <v>0</v>
      </c>
      <c r="H5511" s="0" t="n">
        <f aca="false">MIN(F5511,G5511)</f>
        <v>0</v>
      </c>
      <c r="I5511" s="0" t="n">
        <f aca="false">IF(C5511=1,MIN(G5511-H5511,Assumptions!$C$13,P5510),0)</f>
        <v>0</v>
      </c>
      <c r="J5511" s="0" t="n">
        <f aca="false">H5511+I5511</f>
        <v>0</v>
      </c>
      <c r="K5511" s="0" t="n">
        <f aca="false">MIN(IF(C5511=1,F5511-H5511,F5511),Assumptions!$C$13,MAX(0,($B$5-P5510)/$B$6))</f>
        <v>18.3796829</v>
      </c>
      <c r="L5511" s="0" t="n">
        <f aca="false">IF(C5511=1,0,MIN(F5511-K5511,Assumptions!$C$15,MAX(0,$B$10-O5510-M5511)))</f>
        <v>0</v>
      </c>
      <c r="M5511" s="0" t="n">
        <f aca="false">'Profiles 8760'!H5500</f>
        <v>108800</v>
      </c>
      <c r="N5511" s="0" t="n">
        <f aca="false">J5511+L5511</f>
        <v>0</v>
      </c>
      <c r="O5511" s="0" t="n">
        <f aca="false">O5510+N5511</f>
        <v>516997.603125427</v>
      </c>
      <c r="P5511" s="0" t="n">
        <f aca="false">MIN($B$5,P5510+K5511*$B$6-I5511)</f>
        <v>239.32281167432</v>
      </c>
      <c r="Q5511" s="0" t="n">
        <f aca="false">MAX(0,F5511-H5511-K5511-L5511)</f>
        <v>0</v>
      </c>
    </row>
    <row r="5512" customFormat="false" ht="15" hidden="false" customHeight="false" outlineLevel="0" collapsed="false">
      <c r="A5512" s="0" t="n">
        <f aca="false">'Profiles 8760'!A5501</f>
        <v>5499</v>
      </c>
      <c r="B5512" s="0" t="n">
        <f aca="false">'Profiles 8760'!B5501</f>
        <v>8</v>
      </c>
      <c r="C5512" s="0" t="n">
        <f aca="false">'Profiles 8760'!E5501</f>
        <v>0</v>
      </c>
      <c r="D5512" s="0" t="n">
        <f aca="false">'Profiles 8760'!F5501</f>
        <v>0</v>
      </c>
      <c r="E5512" s="0" t="n">
        <f aca="false">'Profiles 8760'!G5501</f>
        <v>0.332631</v>
      </c>
      <c r="F5512" s="0" t="n">
        <f aca="false">D5512*Assumptions!$C$11*$B$7+E5512*Assumptions!$C$12*$B$8</f>
        <v>13.6046079</v>
      </c>
      <c r="G5512" s="0" t="n">
        <f aca="false">C5512*Assumptions!$C$15</f>
        <v>0</v>
      </c>
      <c r="H5512" s="0" t="n">
        <f aca="false">MIN(F5512,G5512)</f>
        <v>0</v>
      </c>
      <c r="I5512" s="0" t="n">
        <f aca="false">IF(C5512=1,MIN(G5512-H5512,Assumptions!$C$13,P5511),0)</f>
        <v>0</v>
      </c>
      <c r="J5512" s="0" t="n">
        <f aca="false">H5512+I5512</f>
        <v>0</v>
      </c>
      <c r="K5512" s="0" t="n">
        <f aca="false">MIN(IF(C5512=1,F5512-H5512,F5512),Assumptions!$C$13,MAX(0,($B$5-P5511)/$B$6))</f>
        <v>13.6046079</v>
      </c>
      <c r="L5512" s="0" t="n">
        <f aca="false">IF(C5512=1,0,MIN(F5512-K5512,Assumptions!$C$15,MAX(0,$B$10-O5511-M5512)))</f>
        <v>0</v>
      </c>
      <c r="M5512" s="0" t="n">
        <f aca="false">'Profiles 8760'!H5501</f>
        <v>108800</v>
      </c>
      <c r="N5512" s="0" t="n">
        <f aca="false">J5512+L5512</f>
        <v>0</v>
      </c>
      <c r="O5512" s="0" t="n">
        <f aca="false">O5511+N5512</f>
        <v>516997.603125427</v>
      </c>
      <c r="P5512" s="0" t="n">
        <f aca="false">MIN($B$5,P5511+K5512*$B$6-I5512)</f>
        <v>251.11528580204</v>
      </c>
      <c r="Q5512" s="0" t="n">
        <f aca="false">MAX(0,F5512-H5512-K5512-L5512)</f>
        <v>0</v>
      </c>
    </row>
    <row r="5513" customFormat="false" ht="15" hidden="false" customHeight="false" outlineLevel="0" collapsed="false">
      <c r="A5513" s="0" t="n">
        <f aca="false">'Profiles 8760'!A5502</f>
        <v>5500</v>
      </c>
      <c r="B5513" s="0" t="n">
        <f aca="false">'Profiles 8760'!B5502</f>
        <v>8</v>
      </c>
      <c r="C5513" s="0" t="n">
        <f aca="false">'Profiles 8760'!E5502</f>
        <v>0</v>
      </c>
      <c r="D5513" s="0" t="n">
        <f aca="false">'Profiles 8760'!F5502</f>
        <v>0</v>
      </c>
      <c r="E5513" s="0" t="n">
        <f aca="false">'Profiles 8760'!G5502</f>
        <v>0.343725</v>
      </c>
      <c r="F5513" s="0" t="n">
        <f aca="false">D5513*Assumptions!$C$11*$B$7+E5513*Assumptions!$C$12*$B$8</f>
        <v>14.0583525</v>
      </c>
      <c r="G5513" s="0" t="n">
        <f aca="false">C5513*Assumptions!$C$15</f>
        <v>0</v>
      </c>
      <c r="H5513" s="0" t="n">
        <f aca="false">MIN(F5513,G5513)</f>
        <v>0</v>
      </c>
      <c r="I5513" s="0" t="n">
        <f aca="false">IF(C5513=1,MIN(G5513-H5513,Assumptions!$C$13,P5512),0)</f>
        <v>0</v>
      </c>
      <c r="J5513" s="0" t="n">
        <f aca="false">H5513+I5513</f>
        <v>0</v>
      </c>
      <c r="K5513" s="0" t="n">
        <f aca="false">MIN(IF(C5513=1,F5513-H5513,F5513),Assumptions!$C$13,MAX(0,($B$5-P5512)/$B$6))</f>
        <v>14.0583525</v>
      </c>
      <c r="L5513" s="0" t="n">
        <f aca="false">IF(C5513=1,0,MIN(F5513-K5513,Assumptions!$C$15,MAX(0,$B$10-O5512-M5513)))</f>
        <v>0</v>
      </c>
      <c r="M5513" s="0" t="n">
        <f aca="false">'Profiles 8760'!H5502</f>
        <v>108800</v>
      </c>
      <c r="N5513" s="0" t="n">
        <f aca="false">J5513+L5513</f>
        <v>0</v>
      </c>
      <c r="O5513" s="0" t="n">
        <f aca="false">O5512+N5513</f>
        <v>516997.603125427</v>
      </c>
      <c r="P5513" s="0" t="n">
        <f aca="false">MIN($B$5,P5512+K5513*$B$6-I5513)</f>
        <v>263.30106574904</v>
      </c>
      <c r="Q5513" s="0" t="n">
        <f aca="false">MAX(0,F5513-H5513-K5513-L5513)</f>
        <v>0</v>
      </c>
    </row>
    <row r="5514" customFormat="false" ht="15" hidden="false" customHeight="false" outlineLevel="0" collapsed="false">
      <c r="A5514" s="0" t="n">
        <f aca="false">'Profiles 8760'!A5503</f>
        <v>5501</v>
      </c>
      <c r="B5514" s="0" t="n">
        <f aca="false">'Profiles 8760'!B5503</f>
        <v>8</v>
      </c>
      <c r="C5514" s="0" t="n">
        <f aca="false">'Profiles 8760'!E5503</f>
        <v>0</v>
      </c>
      <c r="D5514" s="0" t="n">
        <f aca="false">'Profiles 8760'!F5503</f>
        <v>0</v>
      </c>
      <c r="E5514" s="0" t="n">
        <f aca="false">'Profiles 8760'!G5503</f>
        <v>0.458167</v>
      </c>
      <c r="F5514" s="0" t="n">
        <f aca="false">D5514*Assumptions!$C$11*$B$7+E5514*Assumptions!$C$12*$B$8</f>
        <v>18.7390303</v>
      </c>
      <c r="G5514" s="0" t="n">
        <f aca="false">C5514*Assumptions!$C$15</f>
        <v>0</v>
      </c>
      <c r="H5514" s="0" t="n">
        <f aca="false">MIN(F5514,G5514)</f>
        <v>0</v>
      </c>
      <c r="I5514" s="0" t="n">
        <f aca="false">IF(C5514=1,MIN(G5514-H5514,Assumptions!$C$13,P5513),0)</f>
        <v>0</v>
      </c>
      <c r="J5514" s="0" t="n">
        <f aca="false">H5514+I5514</f>
        <v>0</v>
      </c>
      <c r="K5514" s="0" t="n">
        <f aca="false">MIN(IF(C5514=1,F5514-H5514,F5514),Assumptions!$C$13,MAX(0,($B$5-P5513)/$B$6))</f>
        <v>18.7390303</v>
      </c>
      <c r="L5514" s="0" t="n">
        <f aca="false">IF(C5514=1,0,MIN(F5514-K5514,Assumptions!$C$15,MAX(0,$B$10-O5513-M5514)))</f>
        <v>0</v>
      </c>
      <c r="M5514" s="0" t="n">
        <f aca="false">'Profiles 8760'!H5503</f>
        <v>108800</v>
      </c>
      <c r="N5514" s="0" t="n">
        <f aca="false">J5514+L5514</f>
        <v>0</v>
      </c>
      <c r="O5514" s="0" t="n">
        <f aca="false">O5513+N5514</f>
        <v>516997.603125427</v>
      </c>
      <c r="P5514" s="0" t="n">
        <f aca="false">MIN($B$5,P5513+K5514*$B$6-I5514)</f>
        <v>279.54405721308</v>
      </c>
      <c r="Q5514" s="0" t="n">
        <f aca="false">MAX(0,F5514-H5514-K5514-L5514)</f>
        <v>0</v>
      </c>
    </row>
    <row r="5515" customFormat="false" ht="15" hidden="false" customHeight="false" outlineLevel="0" collapsed="false">
      <c r="A5515" s="0" t="n">
        <f aca="false">'Profiles 8760'!A5504</f>
        <v>5502</v>
      </c>
      <c r="B5515" s="0" t="n">
        <f aca="false">'Profiles 8760'!B5504</f>
        <v>8</v>
      </c>
      <c r="C5515" s="0" t="n">
        <f aca="false">'Profiles 8760'!E5504</f>
        <v>0</v>
      </c>
      <c r="D5515" s="0" t="n">
        <f aca="false">'Profiles 8760'!F5504</f>
        <v>0</v>
      </c>
      <c r="E5515" s="0" t="n">
        <f aca="false">'Profiles 8760'!G5504</f>
        <v>0.328419</v>
      </c>
      <c r="F5515" s="0" t="n">
        <f aca="false">D5515*Assumptions!$C$11*$B$7+E5515*Assumptions!$C$12*$B$8</f>
        <v>13.4323371</v>
      </c>
      <c r="G5515" s="0" t="n">
        <f aca="false">C5515*Assumptions!$C$15</f>
        <v>0</v>
      </c>
      <c r="H5515" s="0" t="n">
        <f aca="false">MIN(F5515,G5515)</f>
        <v>0</v>
      </c>
      <c r="I5515" s="0" t="n">
        <f aca="false">IF(C5515=1,MIN(G5515-H5515,Assumptions!$C$13,P5514),0)</f>
        <v>0</v>
      </c>
      <c r="J5515" s="0" t="n">
        <f aca="false">H5515+I5515</f>
        <v>0</v>
      </c>
      <c r="K5515" s="0" t="n">
        <f aca="false">MIN(IF(C5515=1,F5515-H5515,F5515),Assumptions!$C$13,MAX(0,($B$5-P5514)/$B$6))</f>
        <v>13.4323371</v>
      </c>
      <c r="L5515" s="0" t="n">
        <f aca="false">IF(C5515=1,0,MIN(F5515-K5515,Assumptions!$C$15,MAX(0,$B$10-O5514-M5515)))</f>
        <v>0</v>
      </c>
      <c r="M5515" s="0" t="n">
        <f aca="false">'Profiles 8760'!H5504</f>
        <v>108800</v>
      </c>
      <c r="N5515" s="0" t="n">
        <f aca="false">J5515+L5515</f>
        <v>0</v>
      </c>
      <c r="O5515" s="0" t="n">
        <f aca="false">O5514+N5515</f>
        <v>516997.603125427</v>
      </c>
      <c r="P5515" s="0" t="n">
        <f aca="false">MIN($B$5,P5514+K5515*$B$6-I5515)</f>
        <v>291.18720701136</v>
      </c>
      <c r="Q5515" s="0" t="n">
        <f aca="false">MAX(0,F5515-H5515-K5515-L5515)</f>
        <v>0</v>
      </c>
    </row>
    <row r="5516" customFormat="false" ht="15" hidden="false" customHeight="false" outlineLevel="0" collapsed="false">
      <c r="A5516" s="0" t="n">
        <f aca="false">'Profiles 8760'!A5505</f>
        <v>5503</v>
      </c>
      <c r="B5516" s="0" t="n">
        <f aca="false">'Profiles 8760'!B5505</f>
        <v>8</v>
      </c>
      <c r="C5516" s="0" t="n">
        <f aca="false">'Profiles 8760'!E5505</f>
        <v>0</v>
      </c>
      <c r="D5516" s="0" t="n">
        <f aca="false">'Profiles 8760'!F5505</f>
        <v>0.040829</v>
      </c>
      <c r="E5516" s="0" t="n">
        <f aca="false">'Profiles 8760'!G5505</f>
        <v>0.347667</v>
      </c>
      <c r="F5516" s="0" t="n">
        <f aca="false">D5516*Assumptions!$C$11*$B$7+E5516*Assumptions!$C$12*$B$8</f>
        <v>26.0109955</v>
      </c>
      <c r="G5516" s="0" t="n">
        <f aca="false">C5516*Assumptions!$C$15</f>
        <v>0</v>
      </c>
      <c r="H5516" s="0" t="n">
        <f aca="false">MIN(F5516,G5516)</f>
        <v>0</v>
      </c>
      <c r="I5516" s="0" t="n">
        <f aca="false">IF(C5516=1,MIN(G5516-H5516,Assumptions!$C$13,P5515),0)</f>
        <v>0</v>
      </c>
      <c r="J5516" s="0" t="n">
        <f aca="false">H5516+I5516</f>
        <v>0</v>
      </c>
      <c r="K5516" s="0" t="n">
        <f aca="false">MIN(IF(C5516=1,F5516-H5516,F5516),Assumptions!$C$13,MAX(0,($B$5-P5515)/$B$6))</f>
        <v>26.0109955</v>
      </c>
      <c r="L5516" s="0" t="n">
        <f aca="false">IF(C5516=1,0,MIN(F5516-K5516,Assumptions!$C$15,MAX(0,$B$10-O5515-M5516)))</f>
        <v>0</v>
      </c>
      <c r="M5516" s="0" t="n">
        <f aca="false">'Profiles 8760'!H5505</f>
        <v>108800</v>
      </c>
      <c r="N5516" s="0" t="n">
        <f aca="false">J5516+L5516</f>
        <v>0</v>
      </c>
      <c r="O5516" s="0" t="n">
        <f aca="false">O5515+N5516</f>
        <v>516997.603125427</v>
      </c>
      <c r="P5516" s="0" t="n">
        <f aca="false">MIN($B$5,P5515+K5516*$B$6-I5516)</f>
        <v>313.73353791076</v>
      </c>
      <c r="Q5516" s="0" t="n">
        <f aca="false">MAX(0,F5516-H5516-K5516-L5516)</f>
        <v>0</v>
      </c>
    </row>
    <row r="5517" customFormat="false" ht="15" hidden="false" customHeight="false" outlineLevel="0" collapsed="false">
      <c r="A5517" s="0" t="n">
        <f aca="false">'Profiles 8760'!A5506</f>
        <v>5504</v>
      </c>
      <c r="B5517" s="0" t="n">
        <f aca="false">'Profiles 8760'!B5506</f>
        <v>8</v>
      </c>
      <c r="C5517" s="0" t="n">
        <f aca="false">'Profiles 8760'!E5506</f>
        <v>1</v>
      </c>
      <c r="D5517" s="0" t="n">
        <f aca="false">'Profiles 8760'!F5506</f>
        <v>0.19316</v>
      </c>
      <c r="E5517" s="0" t="n">
        <f aca="false">'Profiles 8760'!G5506</f>
        <v>0.56966</v>
      </c>
      <c r="F5517" s="0" t="n">
        <f aca="false">D5517*Assumptions!$C$11*$B$7+E5517*Assumptions!$C$12*$B$8</f>
        <v>79.083702</v>
      </c>
      <c r="G5517" s="0" t="n">
        <f aca="false">C5517*Assumptions!$C$15</f>
        <v>200</v>
      </c>
      <c r="H5517" s="0" t="n">
        <f aca="false">MIN(F5517,G5517)</f>
        <v>79.083702</v>
      </c>
      <c r="I5517" s="0" t="n">
        <f aca="false">IF(C5517=1,MIN(G5517-H5517,Assumptions!$C$13,P5516),0)</f>
        <v>120.916298</v>
      </c>
      <c r="J5517" s="0" t="n">
        <f aca="false">H5517+I5517</f>
        <v>200</v>
      </c>
      <c r="K5517" s="0" t="n">
        <f aca="false">MIN(IF(C5517=1,F5517-H5517,F5517),Assumptions!$C$13,MAX(0,($B$5-P5516)/$B$6))</f>
        <v>0</v>
      </c>
      <c r="L5517" s="0" t="n">
        <f aca="false">IF(C5517=1,0,MIN(F5517-K5517,Assumptions!$C$15,MAX(0,$B$10-O5516-M5517)))</f>
        <v>0</v>
      </c>
      <c r="M5517" s="0" t="n">
        <f aca="false">'Profiles 8760'!H5506</f>
        <v>108600</v>
      </c>
      <c r="N5517" s="0" t="n">
        <f aca="false">J5517+L5517</f>
        <v>200</v>
      </c>
      <c r="O5517" s="0" t="n">
        <f aca="false">O5516+N5517</f>
        <v>517197.603125427</v>
      </c>
      <c r="P5517" s="0" t="n">
        <f aca="false">MIN($B$5,P5516+K5517*$B$6-I5517)</f>
        <v>192.81723991076</v>
      </c>
      <c r="Q5517" s="0" t="n">
        <f aca="false">MAX(0,F5517-H5517-K5517-L5517)</f>
        <v>0</v>
      </c>
    </row>
    <row r="5518" customFormat="false" ht="15" hidden="false" customHeight="false" outlineLevel="0" collapsed="false">
      <c r="A5518" s="0" t="n">
        <f aca="false">'Profiles 8760'!A5507</f>
        <v>5505</v>
      </c>
      <c r="B5518" s="0" t="n">
        <f aca="false">'Profiles 8760'!B5507</f>
        <v>8</v>
      </c>
      <c r="C5518" s="0" t="n">
        <f aca="false">'Profiles 8760'!E5507</f>
        <v>1</v>
      </c>
      <c r="D5518" s="0" t="n">
        <f aca="false">'Profiles 8760'!F5507</f>
        <v>0.371938</v>
      </c>
      <c r="E5518" s="0" t="n">
        <f aca="false">'Profiles 8760'!G5507</f>
        <v>0.274051</v>
      </c>
      <c r="F5518" s="0" t="n">
        <f aca="false">D5518*Assumptions!$C$11*$B$7+E5518*Assumptions!$C$12*$B$8</f>
        <v>118.6243803</v>
      </c>
      <c r="G5518" s="0" t="n">
        <f aca="false">C5518*Assumptions!$C$15</f>
        <v>200</v>
      </c>
      <c r="H5518" s="0" t="n">
        <f aca="false">MIN(F5518,G5518)</f>
        <v>118.6243803</v>
      </c>
      <c r="I5518" s="0" t="n">
        <f aca="false">IF(C5518=1,MIN(G5518-H5518,Assumptions!$C$13,P5517),0)</f>
        <v>81.3756197</v>
      </c>
      <c r="J5518" s="0" t="n">
        <f aca="false">H5518+I5518</f>
        <v>200</v>
      </c>
      <c r="K5518" s="0" t="n">
        <f aca="false">MIN(IF(C5518=1,F5518-H5518,F5518),Assumptions!$C$13,MAX(0,($B$5-P5517)/$B$6))</f>
        <v>0</v>
      </c>
      <c r="L5518" s="0" t="n">
        <f aca="false">IF(C5518=1,0,MIN(F5518-K5518,Assumptions!$C$15,MAX(0,$B$10-O5517-M5518)))</f>
        <v>0</v>
      </c>
      <c r="M5518" s="0" t="n">
        <f aca="false">'Profiles 8760'!H5507</f>
        <v>108400</v>
      </c>
      <c r="N5518" s="0" t="n">
        <f aca="false">J5518+L5518</f>
        <v>200</v>
      </c>
      <c r="O5518" s="0" t="n">
        <f aca="false">O5517+N5518</f>
        <v>517397.603125427</v>
      </c>
      <c r="P5518" s="0" t="n">
        <f aca="false">MIN($B$5,P5517+K5518*$B$6-I5518)</f>
        <v>111.44162021076</v>
      </c>
      <c r="Q5518" s="0" t="n">
        <f aca="false">MAX(0,F5518-H5518-K5518-L5518)</f>
        <v>0</v>
      </c>
    </row>
    <row r="5519" customFormat="false" ht="15" hidden="false" customHeight="false" outlineLevel="0" collapsed="false">
      <c r="A5519" s="0" t="n">
        <f aca="false">'Profiles 8760'!A5508</f>
        <v>5506</v>
      </c>
      <c r="B5519" s="0" t="n">
        <f aca="false">'Profiles 8760'!B5508</f>
        <v>8</v>
      </c>
      <c r="C5519" s="0" t="n">
        <f aca="false">'Profiles 8760'!E5508</f>
        <v>0</v>
      </c>
      <c r="D5519" s="0" t="n">
        <f aca="false">'Profiles 8760'!F5508</f>
        <v>0.544103</v>
      </c>
      <c r="E5519" s="0" t="n">
        <f aca="false">'Profiles 8760'!G5508</f>
        <v>0.254144</v>
      </c>
      <c r="F5519" s="0" t="n">
        <f aca="false">D5519*Assumptions!$C$11*$B$7+E5519*Assumptions!$C$12*$B$8</f>
        <v>167.531436</v>
      </c>
      <c r="G5519" s="0" t="n">
        <f aca="false">C5519*Assumptions!$C$15</f>
        <v>0</v>
      </c>
      <c r="H5519" s="0" t="n">
        <f aca="false">MIN(F5519,G5519)</f>
        <v>0</v>
      </c>
      <c r="I5519" s="0" t="n">
        <f aca="false">IF(C5519=1,MIN(G5519-H5519,Assumptions!$C$13,P5518),0)</f>
        <v>0</v>
      </c>
      <c r="J5519" s="0" t="n">
        <f aca="false">H5519+I5519</f>
        <v>0</v>
      </c>
      <c r="K5519" s="0" t="n">
        <f aca="false">MIN(IF(C5519=1,F5519-H5519,F5519),Assumptions!$C$13,MAX(0,($B$5-P5518)/$B$6))</f>
        <v>167.531436</v>
      </c>
      <c r="L5519" s="0" t="n">
        <f aca="false">IF(C5519=1,0,MIN(F5519-K5519,Assumptions!$C$15,MAX(0,$B$10-O5518-M5519)))</f>
        <v>0</v>
      </c>
      <c r="M5519" s="0" t="n">
        <f aca="false">'Profiles 8760'!H5508</f>
        <v>108400</v>
      </c>
      <c r="N5519" s="0" t="n">
        <f aca="false">J5519+L5519</f>
        <v>0</v>
      </c>
      <c r="O5519" s="0" t="n">
        <f aca="false">O5518+N5519</f>
        <v>517397.603125427</v>
      </c>
      <c r="P5519" s="0" t="n">
        <f aca="false">MIN($B$5,P5518+K5519*$B$6-I5519)</f>
        <v>256.65786893556</v>
      </c>
      <c r="Q5519" s="0" t="n">
        <f aca="false">MAX(0,F5519-H5519-K5519-L5519)</f>
        <v>0</v>
      </c>
    </row>
    <row r="5520" customFormat="false" ht="15" hidden="false" customHeight="false" outlineLevel="0" collapsed="false">
      <c r="A5520" s="0" t="n">
        <f aca="false">'Profiles 8760'!A5509</f>
        <v>5507</v>
      </c>
      <c r="B5520" s="0" t="n">
        <f aca="false">'Profiles 8760'!B5509</f>
        <v>8</v>
      </c>
      <c r="C5520" s="0" t="n">
        <f aca="false">'Profiles 8760'!E5509</f>
        <v>0</v>
      </c>
      <c r="D5520" s="0" t="n">
        <f aca="false">'Profiles 8760'!F5509</f>
        <v>0.685436</v>
      </c>
      <c r="E5520" s="0" t="n">
        <f aca="false">'Profiles 8760'!G5509</f>
        <v>0.367231</v>
      </c>
      <c r="F5520" s="0" t="n">
        <f aca="false">D5520*Assumptions!$C$11*$B$7+E5520*Assumptions!$C$12*$B$8</f>
        <v>212.9736647</v>
      </c>
      <c r="G5520" s="0" t="n">
        <f aca="false">C5520*Assumptions!$C$15</f>
        <v>0</v>
      </c>
      <c r="H5520" s="0" t="n">
        <f aca="false">MIN(F5520,G5520)</f>
        <v>0</v>
      </c>
      <c r="I5520" s="0" t="n">
        <f aca="false">IF(C5520=1,MIN(G5520-H5520,Assumptions!$C$13,P5519),0)</f>
        <v>0</v>
      </c>
      <c r="J5520" s="0" t="n">
        <f aca="false">H5520+I5520</f>
        <v>0</v>
      </c>
      <c r="K5520" s="0" t="n">
        <f aca="false">MIN(IF(C5520=1,F5520-H5520,F5520),Assumptions!$C$13,MAX(0,($B$5-P5519)/$B$6))</f>
        <v>180</v>
      </c>
      <c r="L5520" s="0" t="n">
        <f aca="false">IF(C5520=1,0,MIN(F5520-K5520,Assumptions!$C$15,MAX(0,$B$10-O5519-M5520)))</f>
        <v>32.9736647</v>
      </c>
      <c r="M5520" s="0" t="n">
        <f aca="false">'Profiles 8760'!H5509</f>
        <v>108400</v>
      </c>
      <c r="N5520" s="0" t="n">
        <f aca="false">J5520+L5520</f>
        <v>32.9736647</v>
      </c>
      <c r="O5520" s="0" t="n">
        <f aca="false">O5519+N5520</f>
        <v>517430.576790127</v>
      </c>
      <c r="P5520" s="0" t="n">
        <f aca="false">MIN($B$5,P5519+K5520*$B$6-I5520)</f>
        <v>412.68186893556</v>
      </c>
      <c r="Q5520" s="0" t="n">
        <f aca="false">MAX(0,F5520-H5520-K5520-L5520)</f>
        <v>0</v>
      </c>
    </row>
    <row r="5521" customFormat="false" ht="15" hidden="false" customHeight="false" outlineLevel="0" collapsed="false">
      <c r="A5521" s="0" t="n">
        <f aca="false">'Profiles 8760'!A5510</f>
        <v>5508</v>
      </c>
      <c r="B5521" s="0" t="n">
        <f aca="false">'Profiles 8760'!B5510</f>
        <v>8</v>
      </c>
      <c r="C5521" s="0" t="n">
        <f aca="false">'Profiles 8760'!E5510</f>
        <v>0</v>
      </c>
      <c r="D5521" s="0" t="n">
        <f aca="false">'Profiles 8760'!F5510</f>
        <v>0.777837</v>
      </c>
      <c r="E5521" s="0" t="n">
        <f aca="false">'Profiles 8760'!G5510</f>
        <v>0.576813</v>
      </c>
      <c r="F5521" s="0" t="n">
        <f aca="false">D5521*Assumptions!$C$11*$B$7+E5521*Assumptions!$C$12*$B$8</f>
        <v>248.2309773</v>
      </c>
      <c r="G5521" s="0" t="n">
        <f aca="false">C5521*Assumptions!$C$15</f>
        <v>0</v>
      </c>
      <c r="H5521" s="0" t="n">
        <f aca="false">MIN(F5521,G5521)</f>
        <v>0</v>
      </c>
      <c r="I5521" s="0" t="n">
        <f aca="false">IF(C5521=1,MIN(G5521-H5521,Assumptions!$C$13,P5520),0)</f>
        <v>0</v>
      </c>
      <c r="J5521" s="0" t="n">
        <f aca="false">H5521+I5521</f>
        <v>0</v>
      </c>
      <c r="K5521" s="0" t="n">
        <f aca="false">MIN(IF(C5521=1,F5521-H5521,F5521),Assumptions!$C$13,MAX(0,($B$5-P5520)/$B$6))</f>
        <v>113.207350097416</v>
      </c>
      <c r="L5521" s="0" t="n">
        <f aca="false">IF(C5521=1,0,MIN(F5521-K5521,Assumptions!$C$15,MAX(0,$B$10-O5520-M5521)))</f>
        <v>135.023627202584</v>
      </c>
      <c r="M5521" s="0" t="n">
        <f aca="false">'Profiles 8760'!H5510</f>
        <v>108400</v>
      </c>
      <c r="N5521" s="0" t="n">
        <f aca="false">J5521+L5521</f>
        <v>135.023627202584</v>
      </c>
      <c r="O5521" s="0" t="n">
        <f aca="false">O5520+N5521</f>
        <v>517565.60041733</v>
      </c>
      <c r="P5521" s="0" t="n">
        <f aca="false">MIN($B$5,P5520+K5521*$B$6-I5521)</f>
        <v>510.81</v>
      </c>
      <c r="Q5521" s="0" t="n">
        <f aca="false">MAX(0,F5521-H5521-K5521-L5521)</f>
        <v>0</v>
      </c>
    </row>
    <row r="5522" customFormat="false" ht="15" hidden="false" customHeight="false" outlineLevel="0" collapsed="false">
      <c r="A5522" s="0" t="n">
        <f aca="false">'Profiles 8760'!A5511</f>
        <v>5509</v>
      </c>
      <c r="B5522" s="0" t="n">
        <f aca="false">'Profiles 8760'!B5511</f>
        <v>8</v>
      </c>
      <c r="C5522" s="0" t="n">
        <f aca="false">'Profiles 8760'!E5511</f>
        <v>0</v>
      </c>
      <c r="D5522" s="0" t="n">
        <f aca="false">'Profiles 8760'!F5511</f>
        <v>0.809934</v>
      </c>
      <c r="E5522" s="0" t="n">
        <f aca="false">'Profiles 8760'!G5511</f>
        <v>0.611227</v>
      </c>
      <c r="F5522" s="0" t="n">
        <f aca="false">D5522*Assumptions!$C$11*$B$7+E5522*Assumptions!$C$12*$B$8</f>
        <v>258.9081235</v>
      </c>
      <c r="G5522" s="0" t="n">
        <f aca="false">C5522*Assumptions!$C$15</f>
        <v>0</v>
      </c>
      <c r="H5522" s="0" t="n">
        <f aca="false">MIN(F5522,G5522)</f>
        <v>0</v>
      </c>
      <c r="I5522" s="0" t="n">
        <f aca="false">IF(C5522=1,MIN(G5522-H5522,Assumptions!$C$13,P5521),0)</f>
        <v>0</v>
      </c>
      <c r="J5522" s="0" t="n">
        <f aca="false">H5522+I5522</f>
        <v>0</v>
      </c>
      <c r="K5522" s="0" t="n">
        <f aca="false">MIN(IF(C5522=1,F5522-H5522,F5522),Assumptions!$C$13,MAX(0,($B$5-P5521)/$B$6))</f>
        <v>0</v>
      </c>
      <c r="L5522" s="0" t="n">
        <f aca="false">IF(C5522=1,0,MIN(F5522-K5522,Assumptions!$C$15,MAX(0,$B$10-O5521-M5522)))</f>
        <v>200</v>
      </c>
      <c r="M5522" s="0" t="n">
        <f aca="false">'Profiles 8760'!H5511</f>
        <v>108400</v>
      </c>
      <c r="N5522" s="0" t="n">
        <f aca="false">J5522+L5522</f>
        <v>200</v>
      </c>
      <c r="O5522" s="0" t="n">
        <f aca="false">O5521+N5522</f>
        <v>517765.60041733</v>
      </c>
      <c r="P5522" s="0" t="n">
        <f aca="false">MIN($B$5,P5521+K5522*$B$6-I5522)</f>
        <v>510.81</v>
      </c>
      <c r="Q5522" s="0" t="n">
        <f aca="false">MAX(0,F5522-H5522-K5522-L5522)</f>
        <v>58.9081235</v>
      </c>
    </row>
    <row r="5523" customFormat="false" ht="15" hidden="false" customHeight="false" outlineLevel="0" collapsed="false">
      <c r="A5523" s="0" t="n">
        <f aca="false">'Profiles 8760'!A5512</f>
        <v>5510</v>
      </c>
      <c r="B5523" s="0" t="n">
        <f aca="false">'Profiles 8760'!B5512</f>
        <v>8</v>
      </c>
      <c r="C5523" s="0" t="n">
        <f aca="false">'Profiles 8760'!E5512</f>
        <v>0</v>
      </c>
      <c r="D5523" s="0" t="n">
        <f aca="false">'Profiles 8760'!F5512</f>
        <v>0.777837</v>
      </c>
      <c r="E5523" s="0" t="n">
        <f aca="false">'Profiles 8760'!G5512</f>
        <v>0.690327</v>
      </c>
      <c r="F5523" s="0" t="n">
        <f aca="false">D5523*Assumptions!$C$11*$B$7+E5523*Assumptions!$C$12*$B$8</f>
        <v>252.8736999</v>
      </c>
      <c r="G5523" s="0" t="n">
        <f aca="false">C5523*Assumptions!$C$15</f>
        <v>0</v>
      </c>
      <c r="H5523" s="0" t="n">
        <f aca="false">MIN(F5523,G5523)</f>
        <v>0</v>
      </c>
      <c r="I5523" s="0" t="n">
        <f aca="false">IF(C5523=1,MIN(G5523-H5523,Assumptions!$C$13,P5522),0)</f>
        <v>0</v>
      </c>
      <c r="J5523" s="0" t="n">
        <f aca="false">H5523+I5523</f>
        <v>0</v>
      </c>
      <c r="K5523" s="0" t="n">
        <f aca="false">MIN(IF(C5523=1,F5523-H5523,F5523),Assumptions!$C$13,MAX(0,($B$5-P5522)/$B$6))</f>
        <v>0</v>
      </c>
      <c r="L5523" s="0" t="n">
        <f aca="false">IF(C5523=1,0,MIN(F5523-K5523,Assumptions!$C$15,MAX(0,$B$10-O5522-M5523)))</f>
        <v>200</v>
      </c>
      <c r="M5523" s="0" t="n">
        <f aca="false">'Profiles 8760'!H5512</f>
        <v>108400</v>
      </c>
      <c r="N5523" s="0" t="n">
        <f aca="false">J5523+L5523</f>
        <v>200</v>
      </c>
      <c r="O5523" s="0" t="n">
        <f aca="false">O5522+N5523</f>
        <v>517965.60041733</v>
      </c>
      <c r="P5523" s="0" t="n">
        <f aca="false">MIN($B$5,P5522+K5523*$B$6-I5523)</f>
        <v>510.81</v>
      </c>
      <c r="Q5523" s="0" t="n">
        <f aca="false">MAX(0,F5523-H5523-K5523-L5523)</f>
        <v>52.8736999</v>
      </c>
    </row>
    <row r="5524" customFormat="false" ht="15" hidden="false" customHeight="false" outlineLevel="0" collapsed="false">
      <c r="A5524" s="0" t="n">
        <f aca="false">'Profiles 8760'!A5513</f>
        <v>5511</v>
      </c>
      <c r="B5524" s="0" t="n">
        <f aca="false">'Profiles 8760'!B5513</f>
        <v>8</v>
      </c>
      <c r="C5524" s="0" t="n">
        <f aca="false">'Profiles 8760'!E5513</f>
        <v>0</v>
      </c>
      <c r="D5524" s="0" t="n">
        <f aca="false">'Profiles 8760'!F5513</f>
        <v>0.685436</v>
      </c>
      <c r="E5524" s="0" t="n">
        <f aca="false">'Profiles 8760'!G5513</f>
        <v>0.6217</v>
      </c>
      <c r="F5524" s="0" t="n">
        <f aca="false">D5524*Assumptions!$C$11*$B$7+E5524*Assumptions!$C$12*$B$8</f>
        <v>223.3814468</v>
      </c>
      <c r="G5524" s="0" t="n">
        <f aca="false">C5524*Assumptions!$C$15</f>
        <v>0</v>
      </c>
      <c r="H5524" s="0" t="n">
        <f aca="false">MIN(F5524,G5524)</f>
        <v>0</v>
      </c>
      <c r="I5524" s="0" t="n">
        <f aca="false">IF(C5524=1,MIN(G5524-H5524,Assumptions!$C$13,P5523),0)</f>
        <v>0</v>
      </c>
      <c r="J5524" s="0" t="n">
        <f aca="false">H5524+I5524</f>
        <v>0</v>
      </c>
      <c r="K5524" s="0" t="n">
        <f aca="false">MIN(IF(C5524=1,F5524-H5524,F5524),Assumptions!$C$13,MAX(0,($B$5-P5523)/$B$6))</f>
        <v>0</v>
      </c>
      <c r="L5524" s="0" t="n">
        <f aca="false">IF(C5524=1,0,MIN(F5524-K5524,Assumptions!$C$15,MAX(0,$B$10-O5523-M5524)))</f>
        <v>200</v>
      </c>
      <c r="M5524" s="0" t="n">
        <f aca="false">'Profiles 8760'!H5513</f>
        <v>108400</v>
      </c>
      <c r="N5524" s="0" t="n">
        <f aca="false">J5524+L5524</f>
        <v>200</v>
      </c>
      <c r="O5524" s="0" t="n">
        <f aca="false">O5523+N5524</f>
        <v>518165.60041733</v>
      </c>
      <c r="P5524" s="0" t="n">
        <f aca="false">MIN($B$5,P5523+K5524*$B$6-I5524)</f>
        <v>510.81</v>
      </c>
      <c r="Q5524" s="0" t="n">
        <f aca="false">MAX(0,F5524-H5524-K5524-L5524)</f>
        <v>23.3814468</v>
      </c>
    </row>
    <row r="5525" customFormat="false" ht="15" hidden="false" customHeight="false" outlineLevel="0" collapsed="false">
      <c r="A5525" s="0" t="n">
        <f aca="false">'Profiles 8760'!A5514</f>
        <v>5512</v>
      </c>
      <c r="B5525" s="0" t="n">
        <f aca="false">'Profiles 8760'!B5514</f>
        <v>8</v>
      </c>
      <c r="C5525" s="0" t="n">
        <f aca="false">'Profiles 8760'!E5514</f>
        <v>0</v>
      </c>
      <c r="D5525" s="0" t="n">
        <f aca="false">'Profiles 8760'!F5514</f>
        <v>0.544103</v>
      </c>
      <c r="E5525" s="0" t="n">
        <f aca="false">'Profiles 8760'!G5514</f>
        <v>0.822275</v>
      </c>
      <c r="F5525" s="0" t="n">
        <f aca="false">D5525*Assumptions!$C$11*$B$7+E5525*Assumptions!$C$12*$B$8</f>
        <v>190.7679939</v>
      </c>
      <c r="G5525" s="0" t="n">
        <f aca="false">C5525*Assumptions!$C$15</f>
        <v>0</v>
      </c>
      <c r="H5525" s="0" t="n">
        <f aca="false">MIN(F5525,G5525)</f>
        <v>0</v>
      </c>
      <c r="I5525" s="0" t="n">
        <f aca="false">IF(C5525=1,MIN(G5525-H5525,Assumptions!$C$13,P5524),0)</f>
        <v>0</v>
      </c>
      <c r="J5525" s="0" t="n">
        <f aca="false">H5525+I5525</f>
        <v>0</v>
      </c>
      <c r="K5525" s="0" t="n">
        <f aca="false">MIN(IF(C5525=1,F5525-H5525,F5525),Assumptions!$C$13,MAX(0,($B$5-P5524)/$B$6))</f>
        <v>0</v>
      </c>
      <c r="L5525" s="0" t="n">
        <f aca="false">IF(C5525=1,0,MIN(F5525-K5525,Assumptions!$C$15,MAX(0,$B$10-O5524-M5525)))</f>
        <v>190.7679939</v>
      </c>
      <c r="M5525" s="0" t="n">
        <f aca="false">'Profiles 8760'!H5514</f>
        <v>108400</v>
      </c>
      <c r="N5525" s="0" t="n">
        <f aca="false">J5525+L5525</f>
        <v>190.7679939</v>
      </c>
      <c r="O5525" s="0" t="n">
        <f aca="false">O5524+N5525</f>
        <v>518356.36841123</v>
      </c>
      <c r="P5525" s="0" t="n">
        <f aca="false">MIN($B$5,P5524+K5525*$B$6-I5525)</f>
        <v>510.81</v>
      </c>
      <c r="Q5525" s="0" t="n">
        <f aca="false">MAX(0,F5525-H5525-K5525-L5525)</f>
        <v>0</v>
      </c>
    </row>
    <row r="5526" customFormat="false" ht="15" hidden="false" customHeight="false" outlineLevel="0" collapsed="false">
      <c r="A5526" s="0" t="n">
        <f aca="false">'Profiles 8760'!A5515</f>
        <v>5513</v>
      </c>
      <c r="B5526" s="0" t="n">
        <f aca="false">'Profiles 8760'!B5515</f>
        <v>8</v>
      </c>
      <c r="C5526" s="0" t="n">
        <f aca="false">'Profiles 8760'!E5515</f>
        <v>0</v>
      </c>
      <c r="D5526" s="0" t="n">
        <f aca="false">'Profiles 8760'!F5515</f>
        <v>0.371938</v>
      </c>
      <c r="E5526" s="0" t="n">
        <f aca="false">'Profiles 8760'!G5515</f>
        <v>0.82697</v>
      </c>
      <c r="F5526" s="0" t="n">
        <f aca="false">D5526*Assumptions!$C$11*$B$7+E5526*Assumptions!$C$12*$B$8</f>
        <v>141.2387674</v>
      </c>
      <c r="G5526" s="0" t="n">
        <f aca="false">C5526*Assumptions!$C$15</f>
        <v>0</v>
      </c>
      <c r="H5526" s="0" t="n">
        <f aca="false">MIN(F5526,G5526)</f>
        <v>0</v>
      </c>
      <c r="I5526" s="0" t="n">
        <f aca="false">IF(C5526=1,MIN(G5526-H5526,Assumptions!$C$13,P5525),0)</f>
        <v>0</v>
      </c>
      <c r="J5526" s="0" t="n">
        <f aca="false">H5526+I5526</f>
        <v>0</v>
      </c>
      <c r="K5526" s="0" t="n">
        <f aca="false">MIN(IF(C5526=1,F5526-H5526,F5526),Assumptions!$C$13,MAX(0,($B$5-P5525)/$B$6))</f>
        <v>0</v>
      </c>
      <c r="L5526" s="0" t="n">
        <f aca="false">IF(C5526=1,0,MIN(F5526-K5526,Assumptions!$C$15,MAX(0,$B$10-O5525-M5526)))</f>
        <v>141.2387674</v>
      </c>
      <c r="M5526" s="0" t="n">
        <f aca="false">'Profiles 8760'!H5515</f>
        <v>108400</v>
      </c>
      <c r="N5526" s="0" t="n">
        <f aca="false">J5526+L5526</f>
        <v>141.2387674</v>
      </c>
      <c r="O5526" s="0" t="n">
        <f aca="false">O5525+N5526</f>
        <v>518497.60717863</v>
      </c>
      <c r="P5526" s="0" t="n">
        <f aca="false">MIN($B$5,P5525+K5526*$B$6-I5526)</f>
        <v>510.81</v>
      </c>
      <c r="Q5526" s="0" t="n">
        <f aca="false">MAX(0,F5526-H5526-K5526-L5526)</f>
        <v>0</v>
      </c>
    </row>
    <row r="5527" customFormat="false" ht="15" hidden="false" customHeight="false" outlineLevel="0" collapsed="false">
      <c r="A5527" s="0" t="n">
        <f aca="false">'Profiles 8760'!A5516</f>
        <v>5514</v>
      </c>
      <c r="B5527" s="0" t="n">
        <f aca="false">'Profiles 8760'!B5516</f>
        <v>8</v>
      </c>
      <c r="C5527" s="0" t="n">
        <f aca="false">'Profiles 8760'!E5516</f>
        <v>0</v>
      </c>
      <c r="D5527" s="0" t="n">
        <f aca="false">'Profiles 8760'!F5516</f>
        <v>0.19316</v>
      </c>
      <c r="E5527" s="0" t="n">
        <f aca="false">'Profiles 8760'!G5516</f>
        <v>1</v>
      </c>
      <c r="F5527" s="0" t="n">
        <f aca="false">D5527*Assumptions!$C$11*$B$7+E5527*Assumptions!$C$12*$B$8</f>
        <v>96.684608</v>
      </c>
      <c r="G5527" s="0" t="n">
        <f aca="false">C5527*Assumptions!$C$15</f>
        <v>0</v>
      </c>
      <c r="H5527" s="0" t="n">
        <f aca="false">MIN(F5527,G5527)</f>
        <v>0</v>
      </c>
      <c r="I5527" s="0" t="n">
        <f aca="false">IF(C5527=1,MIN(G5527-H5527,Assumptions!$C$13,P5526),0)</f>
        <v>0</v>
      </c>
      <c r="J5527" s="0" t="n">
        <f aca="false">H5527+I5527</f>
        <v>0</v>
      </c>
      <c r="K5527" s="0" t="n">
        <f aca="false">MIN(IF(C5527=1,F5527-H5527,F5527),Assumptions!$C$13,MAX(0,($B$5-P5526)/$B$6))</f>
        <v>0</v>
      </c>
      <c r="L5527" s="0" t="n">
        <f aca="false">IF(C5527=1,0,MIN(F5527-K5527,Assumptions!$C$15,MAX(0,$B$10-O5526-M5527)))</f>
        <v>96.684608</v>
      </c>
      <c r="M5527" s="0" t="n">
        <f aca="false">'Profiles 8760'!H5516</f>
        <v>108400</v>
      </c>
      <c r="N5527" s="0" t="n">
        <f aca="false">J5527+L5527</f>
        <v>96.684608</v>
      </c>
      <c r="O5527" s="0" t="n">
        <f aca="false">O5526+N5527</f>
        <v>518594.29178663</v>
      </c>
      <c r="P5527" s="0" t="n">
        <f aca="false">MIN($B$5,P5526+K5527*$B$6-I5527)</f>
        <v>510.81</v>
      </c>
      <c r="Q5527" s="0" t="n">
        <f aca="false">MAX(0,F5527-H5527-K5527-L5527)</f>
        <v>0</v>
      </c>
    </row>
    <row r="5528" customFormat="false" ht="15" hidden="false" customHeight="false" outlineLevel="0" collapsed="false">
      <c r="A5528" s="0" t="n">
        <f aca="false">'Profiles 8760'!A5517</f>
        <v>5515</v>
      </c>
      <c r="B5528" s="0" t="n">
        <f aca="false">'Profiles 8760'!B5517</f>
        <v>8</v>
      </c>
      <c r="C5528" s="0" t="n">
        <f aca="false">'Profiles 8760'!E5517</f>
        <v>0</v>
      </c>
      <c r="D5528" s="0" t="n">
        <f aca="false">'Profiles 8760'!F5517</f>
        <v>0.040829</v>
      </c>
      <c r="E5528" s="0" t="n">
        <f aca="false">'Profiles 8760'!G5517</f>
        <v>0.958452</v>
      </c>
      <c r="F5528" s="0" t="n">
        <f aca="false">D5528*Assumptions!$C$11*$B$7+E5528*Assumptions!$C$12*$B$8</f>
        <v>50.992102</v>
      </c>
      <c r="G5528" s="0" t="n">
        <f aca="false">C5528*Assumptions!$C$15</f>
        <v>0</v>
      </c>
      <c r="H5528" s="0" t="n">
        <f aca="false">MIN(F5528,G5528)</f>
        <v>0</v>
      </c>
      <c r="I5528" s="0" t="n">
        <f aca="false">IF(C5528=1,MIN(G5528-H5528,Assumptions!$C$13,P5527),0)</f>
        <v>0</v>
      </c>
      <c r="J5528" s="0" t="n">
        <f aca="false">H5528+I5528</f>
        <v>0</v>
      </c>
      <c r="K5528" s="0" t="n">
        <f aca="false">MIN(IF(C5528=1,F5528-H5528,F5528),Assumptions!$C$13,MAX(0,($B$5-P5527)/$B$6))</f>
        <v>0</v>
      </c>
      <c r="L5528" s="0" t="n">
        <f aca="false">IF(C5528=1,0,MIN(F5528-K5528,Assumptions!$C$15,MAX(0,$B$10-O5527-M5528)))</f>
        <v>50.992102</v>
      </c>
      <c r="M5528" s="0" t="n">
        <f aca="false">'Profiles 8760'!H5517</f>
        <v>108400</v>
      </c>
      <c r="N5528" s="0" t="n">
        <f aca="false">J5528+L5528</f>
        <v>50.992102</v>
      </c>
      <c r="O5528" s="0" t="n">
        <f aca="false">O5527+N5528</f>
        <v>518645.28388863</v>
      </c>
      <c r="P5528" s="0" t="n">
        <f aca="false">MIN($B$5,P5527+K5528*$B$6-I5528)</f>
        <v>510.81</v>
      </c>
      <c r="Q5528" s="0" t="n">
        <f aca="false">MAX(0,F5528-H5528-K5528-L5528)</f>
        <v>0</v>
      </c>
    </row>
    <row r="5529" customFormat="false" ht="15" hidden="false" customHeight="false" outlineLevel="0" collapsed="false">
      <c r="A5529" s="0" t="n">
        <f aca="false">'Profiles 8760'!A5518</f>
        <v>5516</v>
      </c>
      <c r="B5529" s="0" t="n">
        <f aca="false">'Profiles 8760'!B5518</f>
        <v>8</v>
      </c>
      <c r="C5529" s="0" t="n">
        <f aca="false">'Profiles 8760'!E5518</f>
        <v>1</v>
      </c>
      <c r="D5529" s="0" t="n">
        <f aca="false">'Profiles 8760'!F5518</f>
        <v>0</v>
      </c>
      <c r="E5529" s="0" t="n">
        <f aca="false">'Profiles 8760'!G5518</f>
        <v>1</v>
      </c>
      <c r="F5529" s="0" t="n">
        <f aca="false">D5529*Assumptions!$C$11*$B$7+E5529*Assumptions!$C$12*$B$8</f>
        <v>40.9</v>
      </c>
      <c r="G5529" s="0" t="n">
        <f aca="false">C5529*Assumptions!$C$15</f>
        <v>200</v>
      </c>
      <c r="H5529" s="0" t="n">
        <f aca="false">MIN(F5529,G5529)</f>
        <v>40.9</v>
      </c>
      <c r="I5529" s="0" t="n">
        <f aca="false">IF(C5529=1,MIN(G5529-H5529,Assumptions!$C$13,P5528),0)</f>
        <v>159.1</v>
      </c>
      <c r="J5529" s="0" t="n">
        <f aca="false">H5529+I5529</f>
        <v>200</v>
      </c>
      <c r="K5529" s="0" t="n">
        <f aca="false">MIN(IF(C5529=1,F5529-H5529,F5529),Assumptions!$C$13,MAX(0,($B$5-P5528)/$B$6))</f>
        <v>0</v>
      </c>
      <c r="L5529" s="0" t="n">
        <f aca="false">IF(C5529=1,0,MIN(F5529-K5529,Assumptions!$C$15,MAX(0,$B$10-O5528-M5529)))</f>
        <v>0</v>
      </c>
      <c r="M5529" s="0" t="n">
        <f aca="false">'Profiles 8760'!H5518</f>
        <v>108200</v>
      </c>
      <c r="N5529" s="0" t="n">
        <f aca="false">J5529+L5529</f>
        <v>200</v>
      </c>
      <c r="O5529" s="0" t="n">
        <f aca="false">O5528+N5529</f>
        <v>518845.28388863</v>
      </c>
      <c r="P5529" s="0" t="n">
        <f aca="false">MIN($B$5,P5528+K5529*$B$6-I5529)</f>
        <v>351.71</v>
      </c>
      <c r="Q5529" s="0" t="n">
        <f aca="false">MAX(0,F5529-H5529-K5529-L5529)</f>
        <v>0</v>
      </c>
    </row>
    <row r="5530" customFormat="false" ht="15" hidden="false" customHeight="false" outlineLevel="0" collapsed="false">
      <c r="A5530" s="0" t="n">
        <f aca="false">'Profiles 8760'!A5519</f>
        <v>5517</v>
      </c>
      <c r="B5530" s="0" t="n">
        <f aca="false">'Profiles 8760'!B5519</f>
        <v>8</v>
      </c>
      <c r="C5530" s="0" t="n">
        <f aca="false">'Profiles 8760'!E5519</f>
        <v>1</v>
      </c>
      <c r="D5530" s="0" t="n">
        <f aca="false">'Profiles 8760'!F5519</f>
        <v>0</v>
      </c>
      <c r="E5530" s="0" t="n">
        <f aca="false">'Profiles 8760'!G5519</f>
        <v>1</v>
      </c>
      <c r="F5530" s="0" t="n">
        <f aca="false">D5530*Assumptions!$C$11*$B$7+E5530*Assumptions!$C$12*$B$8</f>
        <v>40.9</v>
      </c>
      <c r="G5530" s="0" t="n">
        <f aca="false">C5530*Assumptions!$C$15</f>
        <v>200</v>
      </c>
      <c r="H5530" s="0" t="n">
        <f aca="false">MIN(F5530,G5530)</f>
        <v>40.9</v>
      </c>
      <c r="I5530" s="0" t="n">
        <f aca="false">IF(C5530=1,MIN(G5530-H5530,Assumptions!$C$13,P5529),0)</f>
        <v>159.1</v>
      </c>
      <c r="J5530" s="0" t="n">
        <f aca="false">H5530+I5530</f>
        <v>200</v>
      </c>
      <c r="K5530" s="0" t="n">
        <f aca="false">MIN(IF(C5530=1,F5530-H5530,F5530),Assumptions!$C$13,MAX(0,($B$5-P5529)/$B$6))</f>
        <v>0</v>
      </c>
      <c r="L5530" s="0" t="n">
        <f aca="false">IF(C5530=1,0,MIN(F5530-K5530,Assumptions!$C$15,MAX(0,$B$10-O5529-M5530)))</f>
        <v>0</v>
      </c>
      <c r="M5530" s="0" t="n">
        <f aca="false">'Profiles 8760'!H5519</f>
        <v>108000</v>
      </c>
      <c r="N5530" s="0" t="n">
        <f aca="false">J5530+L5530</f>
        <v>200</v>
      </c>
      <c r="O5530" s="0" t="n">
        <f aca="false">O5529+N5530</f>
        <v>519045.28388863</v>
      </c>
      <c r="P5530" s="0" t="n">
        <f aca="false">MIN($B$5,P5529+K5530*$B$6-I5530)</f>
        <v>192.61</v>
      </c>
      <c r="Q5530" s="0" t="n">
        <f aca="false">MAX(0,F5530-H5530-K5530-L5530)</f>
        <v>0</v>
      </c>
    </row>
    <row r="5531" customFormat="false" ht="15" hidden="false" customHeight="false" outlineLevel="0" collapsed="false">
      <c r="A5531" s="0" t="n">
        <f aca="false">'Profiles 8760'!A5520</f>
        <v>5518</v>
      </c>
      <c r="B5531" s="0" t="n">
        <f aca="false">'Profiles 8760'!B5520</f>
        <v>8</v>
      </c>
      <c r="C5531" s="0" t="n">
        <f aca="false">'Profiles 8760'!E5520</f>
        <v>0</v>
      </c>
      <c r="D5531" s="0" t="n">
        <f aca="false">'Profiles 8760'!F5520</f>
        <v>0</v>
      </c>
      <c r="E5531" s="0" t="n">
        <f aca="false">'Profiles 8760'!G5520</f>
        <v>0.985401</v>
      </c>
      <c r="F5531" s="0" t="n">
        <f aca="false">D5531*Assumptions!$C$11*$B$7+E5531*Assumptions!$C$12*$B$8</f>
        <v>40.3029009</v>
      </c>
      <c r="G5531" s="0" t="n">
        <f aca="false">C5531*Assumptions!$C$15</f>
        <v>0</v>
      </c>
      <c r="H5531" s="0" t="n">
        <f aca="false">MIN(F5531,G5531)</f>
        <v>0</v>
      </c>
      <c r="I5531" s="0" t="n">
        <f aca="false">IF(C5531=1,MIN(G5531-H5531,Assumptions!$C$13,P5530),0)</f>
        <v>0</v>
      </c>
      <c r="J5531" s="0" t="n">
        <f aca="false">H5531+I5531</f>
        <v>0</v>
      </c>
      <c r="K5531" s="0" t="n">
        <f aca="false">MIN(IF(C5531=1,F5531-H5531,F5531),Assumptions!$C$13,MAX(0,($B$5-P5530)/$B$6))</f>
        <v>40.3029009</v>
      </c>
      <c r="L5531" s="0" t="n">
        <f aca="false">IF(C5531=1,0,MIN(F5531-K5531,Assumptions!$C$15,MAX(0,$B$10-O5530-M5531)))</f>
        <v>0</v>
      </c>
      <c r="M5531" s="0" t="n">
        <f aca="false">'Profiles 8760'!H5520</f>
        <v>108000</v>
      </c>
      <c r="N5531" s="0" t="n">
        <f aca="false">J5531+L5531</f>
        <v>0</v>
      </c>
      <c r="O5531" s="0" t="n">
        <f aca="false">O5530+N5531</f>
        <v>519045.28388863</v>
      </c>
      <c r="P5531" s="0" t="n">
        <f aca="false">MIN($B$5,P5530+K5531*$B$6-I5531)</f>
        <v>227.54455450012</v>
      </c>
      <c r="Q5531" s="0" t="n">
        <f aca="false">MAX(0,F5531-H5531-K5531-L5531)</f>
        <v>0</v>
      </c>
    </row>
    <row r="5532" customFormat="false" ht="15" hidden="false" customHeight="false" outlineLevel="0" collapsed="false">
      <c r="A5532" s="0" t="n">
        <f aca="false">'Profiles 8760'!A5521</f>
        <v>5519</v>
      </c>
      <c r="B5532" s="0" t="n">
        <f aca="false">'Profiles 8760'!B5521</f>
        <v>8</v>
      </c>
      <c r="C5532" s="0" t="n">
        <f aca="false">'Profiles 8760'!E5521</f>
        <v>0</v>
      </c>
      <c r="D5532" s="0" t="n">
        <f aca="false">'Profiles 8760'!F5521</f>
        <v>0</v>
      </c>
      <c r="E5532" s="0" t="n">
        <f aca="false">'Profiles 8760'!G5521</f>
        <v>1</v>
      </c>
      <c r="F5532" s="0" t="n">
        <f aca="false">D5532*Assumptions!$C$11*$B$7+E5532*Assumptions!$C$12*$B$8</f>
        <v>40.9</v>
      </c>
      <c r="G5532" s="0" t="n">
        <f aca="false">C5532*Assumptions!$C$15</f>
        <v>0</v>
      </c>
      <c r="H5532" s="0" t="n">
        <f aca="false">MIN(F5532,G5532)</f>
        <v>0</v>
      </c>
      <c r="I5532" s="0" t="n">
        <f aca="false">IF(C5532=1,MIN(G5532-H5532,Assumptions!$C$13,P5531),0)</f>
        <v>0</v>
      </c>
      <c r="J5532" s="0" t="n">
        <f aca="false">H5532+I5532</f>
        <v>0</v>
      </c>
      <c r="K5532" s="0" t="n">
        <f aca="false">MIN(IF(C5532=1,F5532-H5532,F5532),Assumptions!$C$13,MAX(0,($B$5-P5531)/$B$6))</f>
        <v>40.9</v>
      </c>
      <c r="L5532" s="0" t="n">
        <f aca="false">IF(C5532=1,0,MIN(F5532-K5532,Assumptions!$C$15,MAX(0,$B$10-O5531-M5532)))</f>
        <v>0</v>
      </c>
      <c r="M5532" s="0" t="n">
        <f aca="false">'Profiles 8760'!H5521</f>
        <v>108000</v>
      </c>
      <c r="N5532" s="0" t="n">
        <f aca="false">J5532+L5532</f>
        <v>0</v>
      </c>
      <c r="O5532" s="0" t="n">
        <f aca="false">O5531+N5532</f>
        <v>519045.28388863</v>
      </c>
      <c r="P5532" s="0" t="n">
        <f aca="false">MIN($B$5,P5531+K5532*$B$6-I5532)</f>
        <v>262.99667450012</v>
      </c>
      <c r="Q5532" s="0" t="n">
        <f aca="false">MAX(0,F5532-H5532-K5532-L5532)</f>
        <v>0</v>
      </c>
    </row>
    <row r="5533" customFormat="false" ht="15" hidden="false" customHeight="false" outlineLevel="0" collapsed="false">
      <c r="A5533" s="0" t="n">
        <f aca="false">'Profiles 8760'!A5522</f>
        <v>5520</v>
      </c>
      <c r="B5533" s="0" t="n">
        <f aca="false">'Profiles 8760'!B5522</f>
        <v>8</v>
      </c>
      <c r="C5533" s="0" t="n">
        <f aca="false">'Profiles 8760'!E5522</f>
        <v>0</v>
      </c>
      <c r="D5533" s="0" t="n">
        <f aca="false">'Profiles 8760'!F5522</f>
        <v>0</v>
      </c>
      <c r="E5533" s="0" t="n">
        <f aca="false">'Profiles 8760'!G5522</f>
        <v>1</v>
      </c>
      <c r="F5533" s="0" t="n">
        <f aca="false">D5533*Assumptions!$C$11*$B$7+E5533*Assumptions!$C$12*$B$8</f>
        <v>40.9</v>
      </c>
      <c r="G5533" s="0" t="n">
        <f aca="false">C5533*Assumptions!$C$15</f>
        <v>0</v>
      </c>
      <c r="H5533" s="0" t="n">
        <f aca="false">MIN(F5533,G5533)</f>
        <v>0</v>
      </c>
      <c r="I5533" s="0" t="n">
        <f aca="false">IF(C5533=1,MIN(G5533-H5533,Assumptions!$C$13,P5532),0)</f>
        <v>0</v>
      </c>
      <c r="J5533" s="0" t="n">
        <f aca="false">H5533+I5533</f>
        <v>0</v>
      </c>
      <c r="K5533" s="0" t="n">
        <f aca="false">MIN(IF(C5533=1,F5533-H5533,F5533),Assumptions!$C$13,MAX(0,($B$5-P5532)/$B$6))</f>
        <v>40.9</v>
      </c>
      <c r="L5533" s="0" t="n">
        <f aca="false">IF(C5533=1,0,MIN(F5533-K5533,Assumptions!$C$15,MAX(0,$B$10-O5532-M5533)))</f>
        <v>0</v>
      </c>
      <c r="M5533" s="0" t="n">
        <f aca="false">'Profiles 8760'!H5522</f>
        <v>108000</v>
      </c>
      <c r="N5533" s="0" t="n">
        <f aca="false">J5533+L5533</f>
        <v>0</v>
      </c>
      <c r="O5533" s="0" t="n">
        <f aca="false">O5532+N5533</f>
        <v>519045.28388863</v>
      </c>
      <c r="P5533" s="0" t="n">
        <f aca="false">MIN($B$5,P5532+K5533*$B$6-I5533)</f>
        <v>298.44879450012</v>
      </c>
      <c r="Q5533" s="0" t="n">
        <f aca="false">MAX(0,F5533-H5533-K5533-L5533)</f>
        <v>0</v>
      </c>
    </row>
    <row r="5534" customFormat="false" ht="15" hidden="false" customHeight="false" outlineLevel="0" collapsed="false">
      <c r="A5534" s="0" t="n">
        <f aca="false">'Profiles 8760'!A5523</f>
        <v>5521</v>
      </c>
      <c r="B5534" s="0" t="n">
        <f aca="false">'Profiles 8760'!B5523</f>
        <v>8</v>
      </c>
      <c r="C5534" s="0" t="n">
        <f aca="false">'Profiles 8760'!E5523</f>
        <v>0</v>
      </c>
      <c r="D5534" s="0" t="n">
        <f aca="false">'Profiles 8760'!F5523</f>
        <v>0</v>
      </c>
      <c r="E5534" s="0" t="n">
        <f aca="false">'Profiles 8760'!G5523</f>
        <v>1</v>
      </c>
      <c r="F5534" s="0" t="n">
        <f aca="false">D5534*Assumptions!$C$11*$B$7+E5534*Assumptions!$C$12*$B$8</f>
        <v>40.9</v>
      </c>
      <c r="G5534" s="0" t="n">
        <f aca="false">C5534*Assumptions!$C$15</f>
        <v>0</v>
      </c>
      <c r="H5534" s="0" t="n">
        <f aca="false">MIN(F5534,G5534)</f>
        <v>0</v>
      </c>
      <c r="I5534" s="0" t="n">
        <f aca="false">IF(C5534=1,MIN(G5534-H5534,Assumptions!$C$13,P5533),0)</f>
        <v>0</v>
      </c>
      <c r="J5534" s="0" t="n">
        <f aca="false">H5534+I5534</f>
        <v>0</v>
      </c>
      <c r="K5534" s="0" t="n">
        <f aca="false">MIN(IF(C5534=1,F5534-H5534,F5534),Assumptions!$C$13,MAX(0,($B$5-P5533)/$B$6))</f>
        <v>40.9</v>
      </c>
      <c r="L5534" s="0" t="n">
        <f aca="false">IF(C5534=1,0,MIN(F5534-K5534,Assumptions!$C$15,MAX(0,$B$10-O5533-M5534)))</f>
        <v>0</v>
      </c>
      <c r="M5534" s="0" t="n">
        <f aca="false">'Profiles 8760'!H5523</f>
        <v>108000</v>
      </c>
      <c r="N5534" s="0" t="n">
        <f aca="false">J5534+L5534</f>
        <v>0</v>
      </c>
      <c r="O5534" s="0" t="n">
        <f aca="false">O5533+N5534</f>
        <v>519045.28388863</v>
      </c>
      <c r="P5534" s="0" t="n">
        <f aca="false">MIN($B$5,P5533+K5534*$B$6-I5534)</f>
        <v>333.90091450012</v>
      </c>
      <c r="Q5534" s="0" t="n">
        <f aca="false">MAX(0,F5534-H5534-K5534-L5534)</f>
        <v>0</v>
      </c>
    </row>
    <row r="5535" customFormat="false" ht="15" hidden="false" customHeight="false" outlineLevel="0" collapsed="false">
      <c r="A5535" s="0" t="n">
        <f aca="false">'Profiles 8760'!A5524</f>
        <v>5522</v>
      </c>
      <c r="B5535" s="0" t="n">
        <f aca="false">'Profiles 8760'!B5524</f>
        <v>8</v>
      </c>
      <c r="C5535" s="0" t="n">
        <f aca="false">'Profiles 8760'!E5524</f>
        <v>0</v>
      </c>
      <c r="D5535" s="0" t="n">
        <f aca="false">'Profiles 8760'!F5524</f>
        <v>0</v>
      </c>
      <c r="E5535" s="0" t="n">
        <f aca="false">'Profiles 8760'!G5524</f>
        <v>1</v>
      </c>
      <c r="F5535" s="0" t="n">
        <f aca="false">D5535*Assumptions!$C$11*$B$7+E5535*Assumptions!$C$12*$B$8</f>
        <v>40.9</v>
      </c>
      <c r="G5535" s="0" t="n">
        <f aca="false">C5535*Assumptions!$C$15</f>
        <v>0</v>
      </c>
      <c r="H5535" s="0" t="n">
        <f aca="false">MIN(F5535,G5535)</f>
        <v>0</v>
      </c>
      <c r="I5535" s="0" t="n">
        <f aca="false">IF(C5535=1,MIN(G5535-H5535,Assumptions!$C$13,P5534),0)</f>
        <v>0</v>
      </c>
      <c r="J5535" s="0" t="n">
        <f aca="false">H5535+I5535</f>
        <v>0</v>
      </c>
      <c r="K5535" s="0" t="n">
        <f aca="false">MIN(IF(C5535=1,F5535-H5535,F5535),Assumptions!$C$13,MAX(0,($B$5-P5534)/$B$6))</f>
        <v>40.9</v>
      </c>
      <c r="L5535" s="0" t="n">
        <f aca="false">IF(C5535=1,0,MIN(F5535-K5535,Assumptions!$C$15,MAX(0,$B$10-O5534-M5535)))</f>
        <v>0</v>
      </c>
      <c r="M5535" s="0" t="n">
        <f aca="false">'Profiles 8760'!H5524</f>
        <v>108000</v>
      </c>
      <c r="N5535" s="0" t="n">
        <f aca="false">J5535+L5535</f>
        <v>0</v>
      </c>
      <c r="O5535" s="0" t="n">
        <f aca="false">O5534+N5535</f>
        <v>519045.28388863</v>
      </c>
      <c r="P5535" s="0" t="n">
        <f aca="false">MIN($B$5,P5534+K5535*$B$6-I5535)</f>
        <v>369.35303450012</v>
      </c>
      <c r="Q5535" s="0" t="n">
        <f aca="false">MAX(0,F5535-H5535-K5535-L5535)</f>
        <v>0</v>
      </c>
    </row>
    <row r="5536" customFormat="false" ht="15" hidden="false" customHeight="false" outlineLevel="0" collapsed="false">
      <c r="A5536" s="0" t="n">
        <f aca="false">'Profiles 8760'!A5525</f>
        <v>5523</v>
      </c>
      <c r="B5536" s="0" t="n">
        <f aca="false">'Profiles 8760'!B5525</f>
        <v>8</v>
      </c>
      <c r="C5536" s="0" t="n">
        <f aca="false">'Profiles 8760'!E5525</f>
        <v>0</v>
      </c>
      <c r="D5536" s="0" t="n">
        <f aca="false">'Profiles 8760'!F5525</f>
        <v>0</v>
      </c>
      <c r="E5536" s="0" t="n">
        <f aca="false">'Profiles 8760'!G5525</f>
        <v>0.964042</v>
      </c>
      <c r="F5536" s="0" t="n">
        <f aca="false">D5536*Assumptions!$C$11*$B$7+E5536*Assumptions!$C$12*$B$8</f>
        <v>39.4293178</v>
      </c>
      <c r="G5536" s="0" t="n">
        <f aca="false">C5536*Assumptions!$C$15</f>
        <v>0</v>
      </c>
      <c r="H5536" s="0" t="n">
        <f aca="false">MIN(F5536,G5536)</f>
        <v>0</v>
      </c>
      <c r="I5536" s="0" t="n">
        <f aca="false">IF(C5536=1,MIN(G5536-H5536,Assumptions!$C$13,P5535),0)</f>
        <v>0</v>
      </c>
      <c r="J5536" s="0" t="n">
        <f aca="false">H5536+I5536</f>
        <v>0</v>
      </c>
      <c r="K5536" s="0" t="n">
        <f aca="false">MIN(IF(C5536=1,F5536-H5536,F5536),Assumptions!$C$13,MAX(0,($B$5-P5535)/$B$6))</f>
        <v>39.4293178</v>
      </c>
      <c r="L5536" s="0" t="n">
        <f aca="false">IF(C5536=1,0,MIN(F5536-K5536,Assumptions!$C$15,MAX(0,$B$10-O5535-M5536)))</f>
        <v>0</v>
      </c>
      <c r="M5536" s="0" t="n">
        <f aca="false">'Profiles 8760'!H5525</f>
        <v>108000</v>
      </c>
      <c r="N5536" s="0" t="n">
        <f aca="false">J5536+L5536</f>
        <v>0</v>
      </c>
      <c r="O5536" s="0" t="n">
        <f aca="false">O5535+N5536</f>
        <v>519045.28388863</v>
      </c>
      <c r="P5536" s="0" t="n">
        <f aca="false">MIN($B$5,P5535+K5536*$B$6-I5536)</f>
        <v>403.53036716916</v>
      </c>
      <c r="Q5536" s="0" t="n">
        <f aca="false">MAX(0,F5536-H5536-K5536-L5536)</f>
        <v>0</v>
      </c>
    </row>
    <row r="5537" customFormat="false" ht="15" hidden="false" customHeight="false" outlineLevel="0" collapsed="false">
      <c r="A5537" s="0" t="n">
        <f aca="false">'Profiles 8760'!A5526</f>
        <v>5524</v>
      </c>
      <c r="B5537" s="0" t="n">
        <f aca="false">'Profiles 8760'!B5526</f>
        <v>8</v>
      </c>
      <c r="C5537" s="0" t="n">
        <f aca="false">'Profiles 8760'!E5526</f>
        <v>0</v>
      </c>
      <c r="D5537" s="0" t="n">
        <f aca="false">'Profiles 8760'!F5526</f>
        <v>0</v>
      </c>
      <c r="E5537" s="0" t="n">
        <f aca="false">'Profiles 8760'!G5526</f>
        <v>0.734733</v>
      </c>
      <c r="F5537" s="0" t="n">
        <f aca="false">D5537*Assumptions!$C$11*$B$7+E5537*Assumptions!$C$12*$B$8</f>
        <v>30.0505797</v>
      </c>
      <c r="G5537" s="0" t="n">
        <f aca="false">C5537*Assumptions!$C$15</f>
        <v>0</v>
      </c>
      <c r="H5537" s="0" t="n">
        <f aca="false">MIN(F5537,G5537)</f>
        <v>0</v>
      </c>
      <c r="I5537" s="0" t="n">
        <f aca="false">IF(C5537=1,MIN(G5537-H5537,Assumptions!$C$13,P5536),0)</f>
        <v>0</v>
      </c>
      <c r="J5537" s="0" t="n">
        <f aca="false">H5537+I5537</f>
        <v>0</v>
      </c>
      <c r="K5537" s="0" t="n">
        <f aca="false">MIN(IF(C5537=1,F5537-H5537,F5537),Assumptions!$C$13,MAX(0,($B$5-P5536)/$B$6))</f>
        <v>30.0505797</v>
      </c>
      <c r="L5537" s="0" t="n">
        <f aca="false">IF(C5537=1,0,MIN(F5537-K5537,Assumptions!$C$15,MAX(0,$B$10-O5536-M5537)))</f>
        <v>0</v>
      </c>
      <c r="M5537" s="0" t="n">
        <f aca="false">'Profiles 8760'!H5526</f>
        <v>108000</v>
      </c>
      <c r="N5537" s="0" t="n">
        <f aca="false">J5537+L5537</f>
        <v>0</v>
      </c>
      <c r="O5537" s="0" t="n">
        <f aca="false">O5536+N5537</f>
        <v>519045.28388863</v>
      </c>
      <c r="P5537" s="0" t="n">
        <f aca="false">MIN($B$5,P5536+K5537*$B$6-I5537)</f>
        <v>429.57820965312</v>
      </c>
      <c r="Q5537" s="0" t="n">
        <f aca="false">MAX(0,F5537-H5537-K5537-L5537)</f>
        <v>0</v>
      </c>
    </row>
    <row r="5538" customFormat="false" ht="15" hidden="false" customHeight="false" outlineLevel="0" collapsed="false">
      <c r="A5538" s="0" t="n">
        <f aca="false">'Profiles 8760'!A5527</f>
        <v>5525</v>
      </c>
      <c r="B5538" s="0" t="n">
        <f aca="false">'Profiles 8760'!B5527</f>
        <v>8</v>
      </c>
      <c r="C5538" s="0" t="n">
        <f aca="false">'Profiles 8760'!E5527</f>
        <v>0</v>
      </c>
      <c r="D5538" s="0" t="n">
        <f aca="false">'Profiles 8760'!F5527</f>
        <v>0</v>
      </c>
      <c r="E5538" s="0" t="n">
        <f aca="false">'Profiles 8760'!G5527</f>
        <v>0.91902</v>
      </c>
      <c r="F5538" s="0" t="n">
        <f aca="false">D5538*Assumptions!$C$11*$B$7+E5538*Assumptions!$C$12*$B$8</f>
        <v>37.587918</v>
      </c>
      <c r="G5538" s="0" t="n">
        <f aca="false">C5538*Assumptions!$C$15</f>
        <v>0</v>
      </c>
      <c r="H5538" s="0" t="n">
        <f aca="false">MIN(F5538,G5538)</f>
        <v>0</v>
      </c>
      <c r="I5538" s="0" t="n">
        <f aca="false">IF(C5538=1,MIN(G5538-H5538,Assumptions!$C$13,P5537),0)</f>
        <v>0</v>
      </c>
      <c r="J5538" s="0" t="n">
        <f aca="false">H5538+I5538</f>
        <v>0</v>
      </c>
      <c r="K5538" s="0" t="n">
        <f aca="false">MIN(IF(C5538=1,F5538-H5538,F5538),Assumptions!$C$13,MAX(0,($B$5-P5537)/$B$6))</f>
        <v>37.587918</v>
      </c>
      <c r="L5538" s="0" t="n">
        <f aca="false">IF(C5538=1,0,MIN(F5538-K5538,Assumptions!$C$15,MAX(0,$B$10-O5537-M5538)))</f>
        <v>0</v>
      </c>
      <c r="M5538" s="0" t="n">
        <f aca="false">'Profiles 8760'!H5527</f>
        <v>108000</v>
      </c>
      <c r="N5538" s="0" t="n">
        <f aca="false">J5538+L5538</f>
        <v>0</v>
      </c>
      <c r="O5538" s="0" t="n">
        <f aca="false">O5537+N5538</f>
        <v>519045.28388863</v>
      </c>
      <c r="P5538" s="0" t="n">
        <f aca="false">MIN($B$5,P5537+K5538*$B$6-I5538)</f>
        <v>462.15941697552</v>
      </c>
      <c r="Q5538" s="0" t="n">
        <f aca="false">MAX(0,F5538-H5538-K5538-L5538)</f>
        <v>0</v>
      </c>
    </row>
    <row r="5539" customFormat="false" ht="15" hidden="false" customHeight="false" outlineLevel="0" collapsed="false">
      <c r="A5539" s="0" t="n">
        <f aca="false">'Profiles 8760'!A5528</f>
        <v>5526</v>
      </c>
      <c r="B5539" s="0" t="n">
        <f aca="false">'Profiles 8760'!B5528</f>
        <v>8</v>
      </c>
      <c r="C5539" s="0" t="n">
        <f aca="false">'Profiles 8760'!E5528</f>
        <v>0</v>
      </c>
      <c r="D5539" s="0" t="n">
        <f aca="false">'Profiles 8760'!F5528</f>
        <v>0</v>
      </c>
      <c r="E5539" s="0" t="n">
        <f aca="false">'Profiles 8760'!G5528</f>
        <v>0.785873</v>
      </c>
      <c r="F5539" s="0" t="n">
        <f aca="false">D5539*Assumptions!$C$11*$B$7+E5539*Assumptions!$C$12*$B$8</f>
        <v>32.1422057</v>
      </c>
      <c r="G5539" s="0" t="n">
        <f aca="false">C5539*Assumptions!$C$15</f>
        <v>0</v>
      </c>
      <c r="H5539" s="0" t="n">
        <f aca="false">MIN(F5539,G5539)</f>
        <v>0</v>
      </c>
      <c r="I5539" s="0" t="n">
        <f aca="false">IF(C5539=1,MIN(G5539-H5539,Assumptions!$C$13,P5538),0)</f>
        <v>0</v>
      </c>
      <c r="J5539" s="0" t="n">
        <f aca="false">H5539+I5539</f>
        <v>0</v>
      </c>
      <c r="K5539" s="0" t="n">
        <f aca="false">MIN(IF(C5539=1,F5539-H5539,F5539),Assumptions!$C$13,MAX(0,($B$5-P5538)/$B$6))</f>
        <v>32.1422057</v>
      </c>
      <c r="L5539" s="0" t="n">
        <f aca="false">IF(C5539=1,0,MIN(F5539-K5539,Assumptions!$C$15,MAX(0,$B$10-O5538-M5539)))</f>
        <v>0</v>
      </c>
      <c r="M5539" s="0" t="n">
        <f aca="false">'Profiles 8760'!H5528</f>
        <v>108000</v>
      </c>
      <c r="N5539" s="0" t="n">
        <f aca="false">J5539+L5539</f>
        <v>0</v>
      </c>
      <c r="O5539" s="0" t="n">
        <f aca="false">O5538+N5539</f>
        <v>519045.28388863</v>
      </c>
      <c r="P5539" s="0" t="n">
        <f aca="false">MIN($B$5,P5538+K5539*$B$6-I5539)</f>
        <v>490.02028087628</v>
      </c>
      <c r="Q5539" s="0" t="n">
        <f aca="false">MAX(0,F5539-H5539-K5539-L5539)</f>
        <v>0</v>
      </c>
    </row>
    <row r="5540" customFormat="false" ht="15" hidden="false" customHeight="false" outlineLevel="0" collapsed="false">
      <c r="A5540" s="0" t="n">
        <f aca="false">'Profiles 8760'!A5529</f>
        <v>5527</v>
      </c>
      <c r="B5540" s="0" t="n">
        <f aca="false">'Profiles 8760'!B5529</f>
        <v>8</v>
      </c>
      <c r="C5540" s="0" t="n">
        <f aca="false">'Profiles 8760'!E5529</f>
        <v>0</v>
      </c>
      <c r="D5540" s="0" t="n">
        <f aca="false">'Profiles 8760'!F5529</f>
        <v>0.047137</v>
      </c>
      <c r="E5540" s="0" t="n">
        <f aca="false">'Profiles 8760'!G5529</f>
        <v>0.902445</v>
      </c>
      <c r="F5540" s="0" t="n">
        <f aca="false">D5540*Assumptions!$C$11*$B$7+E5540*Assumptions!$C$12*$B$8</f>
        <v>50.5231661</v>
      </c>
      <c r="G5540" s="0" t="n">
        <f aca="false">C5540*Assumptions!$C$15</f>
        <v>0</v>
      </c>
      <c r="H5540" s="0" t="n">
        <f aca="false">MIN(F5540,G5540)</f>
        <v>0</v>
      </c>
      <c r="I5540" s="0" t="n">
        <f aca="false">IF(C5540=1,MIN(G5540-H5540,Assumptions!$C$13,P5539),0)</f>
        <v>0</v>
      </c>
      <c r="J5540" s="0" t="n">
        <f aca="false">H5540+I5540</f>
        <v>0</v>
      </c>
      <c r="K5540" s="0" t="n">
        <f aca="false">MIN(IF(C5540=1,F5540-H5540,F5540),Assumptions!$C$13,MAX(0,($B$5-P5539)/$B$6))</f>
        <v>23.9844475354407</v>
      </c>
      <c r="L5540" s="0" t="n">
        <f aca="false">IF(C5540=1,0,MIN(F5540-K5540,Assumptions!$C$15,MAX(0,$B$10-O5539-M5540)))</f>
        <v>26.5387185645593</v>
      </c>
      <c r="M5540" s="0" t="n">
        <f aca="false">'Profiles 8760'!H5529</f>
        <v>108000</v>
      </c>
      <c r="N5540" s="0" t="n">
        <f aca="false">J5540+L5540</f>
        <v>26.5387185645593</v>
      </c>
      <c r="O5540" s="0" t="n">
        <f aca="false">O5539+N5540</f>
        <v>519071.822607194</v>
      </c>
      <c r="P5540" s="0" t="n">
        <f aca="false">MIN($B$5,P5539+K5540*$B$6-I5540)</f>
        <v>510.81</v>
      </c>
      <c r="Q5540" s="0" t="n">
        <f aca="false">MAX(0,F5540-H5540-K5540-L5540)</f>
        <v>0</v>
      </c>
    </row>
    <row r="5541" customFormat="false" ht="15" hidden="false" customHeight="false" outlineLevel="0" collapsed="false">
      <c r="A5541" s="0" t="n">
        <f aca="false">'Profiles 8760'!A5530</f>
        <v>5528</v>
      </c>
      <c r="B5541" s="0" t="n">
        <f aca="false">'Profiles 8760'!B5530</f>
        <v>8</v>
      </c>
      <c r="C5541" s="0" t="n">
        <f aca="false">'Profiles 8760'!E5530</f>
        <v>1</v>
      </c>
      <c r="D5541" s="0" t="n">
        <f aca="false">'Profiles 8760'!F5530</f>
        <v>0.223003</v>
      </c>
      <c r="E5541" s="0" t="n">
        <f aca="false">'Profiles 8760'!G5530</f>
        <v>0.564482</v>
      </c>
      <c r="F5541" s="0" t="n">
        <f aca="false">D5541*Assumptions!$C$11*$B$7+E5541*Assumptions!$C$12*$B$8</f>
        <v>87.4905802</v>
      </c>
      <c r="G5541" s="0" t="n">
        <f aca="false">C5541*Assumptions!$C$15</f>
        <v>200</v>
      </c>
      <c r="H5541" s="0" t="n">
        <f aca="false">MIN(F5541,G5541)</f>
        <v>87.4905802</v>
      </c>
      <c r="I5541" s="0" t="n">
        <f aca="false">IF(C5541=1,MIN(G5541-H5541,Assumptions!$C$13,P5540),0)</f>
        <v>112.5094198</v>
      </c>
      <c r="J5541" s="0" t="n">
        <f aca="false">H5541+I5541</f>
        <v>200</v>
      </c>
      <c r="K5541" s="0" t="n">
        <f aca="false">MIN(IF(C5541=1,F5541-H5541,F5541),Assumptions!$C$13,MAX(0,($B$5-P5540)/$B$6))</f>
        <v>0</v>
      </c>
      <c r="L5541" s="0" t="n">
        <f aca="false">IF(C5541=1,0,MIN(F5541-K5541,Assumptions!$C$15,MAX(0,$B$10-O5540-M5541)))</f>
        <v>0</v>
      </c>
      <c r="M5541" s="0" t="n">
        <f aca="false">'Profiles 8760'!H5530</f>
        <v>107800</v>
      </c>
      <c r="N5541" s="0" t="n">
        <f aca="false">J5541+L5541</f>
        <v>200</v>
      </c>
      <c r="O5541" s="0" t="n">
        <f aca="false">O5540+N5541</f>
        <v>519271.822607194</v>
      </c>
      <c r="P5541" s="0" t="n">
        <f aca="false">MIN($B$5,P5540+K5541*$B$6-I5541)</f>
        <v>398.3005802</v>
      </c>
      <c r="Q5541" s="0" t="n">
        <f aca="false">MAX(0,F5541-H5541-K5541-L5541)</f>
        <v>0</v>
      </c>
    </row>
    <row r="5542" customFormat="false" ht="15" hidden="false" customHeight="false" outlineLevel="0" collapsed="false">
      <c r="A5542" s="0" t="n">
        <f aca="false">'Profiles 8760'!A5531</f>
        <v>5529</v>
      </c>
      <c r="B5542" s="0" t="n">
        <f aca="false">'Profiles 8760'!B5531</f>
        <v>8</v>
      </c>
      <c r="C5542" s="0" t="n">
        <f aca="false">'Profiles 8760'!E5531</f>
        <v>1</v>
      </c>
      <c r="D5542" s="0" t="n">
        <f aca="false">'Profiles 8760'!F5531</f>
        <v>0.429402</v>
      </c>
      <c r="E5542" s="0" t="n">
        <f aca="false">'Profiles 8760'!G5531</f>
        <v>0.640709</v>
      </c>
      <c r="F5542" s="0" t="n">
        <f aca="false">D5542*Assumptions!$C$11*$B$7+E5542*Assumptions!$C$12*$B$8</f>
        <v>150.2162957</v>
      </c>
      <c r="G5542" s="0" t="n">
        <f aca="false">C5542*Assumptions!$C$15</f>
        <v>200</v>
      </c>
      <c r="H5542" s="0" t="n">
        <f aca="false">MIN(F5542,G5542)</f>
        <v>150.2162957</v>
      </c>
      <c r="I5542" s="0" t="n">
        <f aca="false">IF(C5542=1,MIN(G5542-H5542,Assumptions!$C$13,P5541),0)</f>
        <v>49.7837043</v>
      </c>
      <c r="J5542" s="0" t="n">
        <f aca="false">H5542+I5542</f>
        <v>200</v>
      </c>
      <c r="K5542" s="0" t="n">
        <f aca="false">MIN(IF(C5542=1,F5542-H5542,F5542),Assumptions!$C$13,MAX(0,($B$5-P5541)/$B$6))</f>
        <v>0</v>
      </c>
      <c r="L5542" s="0" t="n">
        <f aca="false">IF(C5542=1,0,MIN(F5542-K5542,Assumptions!$C$15,MAX(0,$B$10-O5541-M5542)))</f>
        <v>0</v>
      </c>
      <c r="M5542" s="0" t="n">
        <f aca="false">'Profiles 8760'!H5531</f>
        <v>107600</v>
      </c>
      <c r="N5542" s="0" t="n">
        <f aca="false">J5542+L5542</f>
        <v>200</v>
      </c>
      <c r="O5542" s="0" t="n">
        <f aca="false">O5541+N5542</f>
        <v>519471.822607194</v>
      </c>
      <c r="P5542" s="0" t="n">
        <f aca="false">MIN($B$5,P5541+K5542*$B$6-I5542)</f>
        <v>348.5168759</v>
      </c>
      <c r="Q5542" s="0" t="n">
        <f aca="false">MAX(0,F5542-H5542-K5542-L5542)</f>
        <v>0</v>
      </c>
    </row>
    <row r="5543" customFormat="false" ht="15" hidden="false" customHeight="false" outlineLevel="0" collapsed="false">
      <c r="A5543" s="0" t="n">
        <f aca="false">'Profiles 8760'!A5532</f>
        <v>5530</v>
      </c>
      <c r="B5543" s="0" t="n">
        <f aca="false">'Profiles 8760'!B5532</f>
        <v>8</v>
      </c>
      <c r="C5543" s="0" t="n">
        <f aca="false">'Profiles 8760'!E5532</f>
        <v>0</v>
      </c>
      <c r="D5543" s="0" t="n">
        <f aca="false">'Profiles 8760'!F5532</f>
        <v>0.628167</v>
      </c>
      <c r="E5543" s="0" t="n">
        <f aca="false">'Profiles 8760'!G5532</f>
        <v>0.92021</v>
      </c>
      <c r="F5543" s="0" t="n">
        <f aca="false">D5543*Assumptions!$C$11*$B$7+E5543*Assumptions!$C$12*$B$8</f>
        <v>219.0512186</v>
      </c>
      <c r="G5543" s="0" t="n">
        <f aca="false">C5543*Assumptions!$C$15</f>
        <v>0</v>
      </c>
      <c r="H5543" s="0" t="n">
        <f aca="false">MIN(F5543,G5543)</f>
        <v>0</v>
      </c>
      <c r="I5543" s="0" t="n">
        <f aca="false">IF(C5543=1,MIN(G5543-H5543,Assumptions!$C$13,P5542),0)</f>
        <v>0</v>
      </c>
      <c r="J5543" s="0" t="n">
        <f aca="false">H5543+I5543</f>
        <v>0</v>
      </c>
      <c r="K5543" s="0" t="n">
        <f aca="false">MIN(IF(C5543=1,F5543-H5543,F5543),Assumptions!$C$13,MAX(0,($B$5-P5542)/$B$6))</f>
        <v>180</v>
      </c>
      <c r="L5543" s="0" t="n">
        <f aca="false">IF(C5543=1,0,MIN(F5543-K5543,Assumptions!$C$15,MAX(0,$B$10-O5542-M5543)))</f>
        <v>39.0512186</v>
      </c>
      <c r="M5543" s="0" t="n">
        <f aca="false">'Profiles 8760'!H5532</f>
        <v>107600</v>
      </c>
      <c r="N5543" s="0" t="n">
        <f aca="false">J5543+L5543</f>
        <v>39.0512186</v>
      </c>
      <c r="O5543" s="0" t="n">
        <f aca="false">O5542+N5543</f>
        <v>519510.873825794</v>
      </c>
      <c r="P5543" s="0" t="n">
        <f aca="false">MIN($B$5,P5542+K5543*$B$6-I5543)</f>
        <v>504.5408759</v>
      </c>
      <c r="Q5543" s="0" t="n">
        <f aca="false">MAX(0,F5543-H5543-K5543-L5543)</f>
        <v>0</v>
      </c>
    </row>
    <row r="5544" customFormat="false" ht="15" hidden="false" customHeight="false" outlineLevel="0" collapsed="false">
      <c r="A5544" s="0" t="n">
        <f aca="false">'Profiles 8760'!A5533</f>
        <v>5531</v>
      </c>
      <c r="B5544" s="0" t="n">
        <f aca="false">'Profiles 8760'!B5533</f>
        <v>8</v>
      </c>
      <c r="C5544" s="0" t="n">
        <f aca="false">'Profiles 8760'!E5533</f>
        <v>0</v>
      </c>
      <c r="D5544" s="0" t="n">
        <f aca="false">'Profiles 8760'!F5533</f>
        <v>0.791335</v>
      </c>
      <c r="E5544" s="0" t="n">
        <f aca="false">'Profiles 8760'!G5533</f>
        <v>0.555318</v>
      </c>
      <c r="F5544" s="0" t="n">
        <f aca="false">D5544*Assumptions!$C$11*$B$7+E5544*Assumptions!$C$12*$B$8</f>
        <v>251.2500542</v>
      </c>
      <c r="G5544" s="0" t="n">
        <f aca="false">C5544*Assumptions!$C$15</f>
        <v>0</v>
      </c>
      <c r="H5544" s="0" t="n">
        <f aca="false">MIN(F5544,G5544)</f>
        <v>0</v>
      </c>
      <c r="I5544" s="0" t="n">
        <f aca="false">IF(C5544=1,MIN(G5544-H5544,Assumptions!$C$13,P5543),0)</f>
        <v>0</v>
      </c>
      <c r="J5544" s="0" t="n">
        <f aca="false">H5544+I5544</f>
        <v>0</v>
      </c>
      <c r="K5544" s="0" t="n">
        <f aca="false">MIN(IF(C5544=1,F5544-H5544,F5544),Assumptions!$C$13,MAX(0,($B$5-P5543)/$B$6))</f>
        <v>7.2324920396862</v>
      </c>
      <c r="L5544" s="0" t="n">
        <f aca="false">IF(C5544=1,0,MIN(F5544-K5544,Assumptions!$C$15,MAX(0,$B$10-O5543-M5544)))</f>
        <v>200</v>
      </c>
      <c r="M5544" s="0" t="n">
        <f aca="false">'Profiles 8760'!H5533</f>
        <v>107600</v>
      </c>
      <c r="N5544" s="0" t="n">
        <f aca="false">J5544+L5544</f>
        <v>200</v>
      </c>
      <c r="O5544" s="0" t="n">
        <f aca="false">O5543+N5544</f>
        <v>519710.873825794</v>
      </c>
      <c r="P5544" s="0" t="n">
        <f aca="false">MIN($B$5,P5543+K5544*$B$6-I5544)</f>
        <v>510.81</v>
      </c>
      <c r="Q5544" s="0" t="n">
        <f aca="false">MAX(0,F5544-H5544-K5544-L5544)</f>
        <v>44.0175621603138</v>
      </c>
    </row>
    <row r="5545" customFormat="false" ht="15" hidden="false" customHeight="false" outlineLevel="0" collapsed="false">
      <c r="A5545" s="0" t="n">
        <f aca="false">'Profiles 8760'!A5534</f>
        <v>5532</v>
      </c>
      <c r="B5545" s="0" t="n">
        <f aca="false">'Profiles 8760'!B5534</f>
        <v>8</v>
      </c>
      <c r="C5545" s="0" t="n">
        <f aca="false">'Profiles 8760'!E5534</f>
        <v>0</v>
      </c>
      <c r="D5545" s="0" t="n">
        <f aca="false">'Profiles 8760'!F5534</f>
        <v>0.898012</v>
      </c>
      <c r="E5545" s="0" t="n">
        <f aca="false">'Profiles 8760'!G5534</f>
        <v>0.432196</v>
      </c>
      <c r="F5545" s="0" t="n">
        <f aca="false">D5545*Assumptions!$C$11*$B$7+E5545*Assumptions!$C$12*$B$8</f>
        <v>277.022682</v>
      </c>
      <c r="G5545" s="0" t="n">
        <f aca="false">C5545*Assumptions!$C$15</f>
        <v>0</v>
      </c>
      <c r="H5545" s="0" t="n">
        <f aca="false">MIN(F5545,G5545)</f>
        <v>0</v>
      </c>
      <c r="I5545" s="0" t="n">
        <f aca="false">IF(C5545=1,MIN(G5545-H5545,Assumptions!$C$13,P5544),0)</f>
        <v>0</v>
      </c>
      <c r="J5545" s="0" t="n">
        <f aca="false">H5545+I5545</f>
        <v>0</v>
      </c>
      <c r="K5545" s="0" t="n">
        <f aca="false">MIN(IF(C5545=1,F5545-H5545,F5545),Assumptions!$C$13,MAX(0,($B$5-P5544)/$B$6))</f>
        <v>0</v>
      </c>
      <c r="L5545" s="0" t="n">
        <f aca="false">IF(C5545=1,0,MIN(F5545-K5545,Assumptions!$C$15,MAX(0,$B$10-O5544-M5545)))</f>
        <v>200</v>
      </c>
      <c r="M5545" s="0" t="n">
        <f aca="false">'Profiles 8760'!H5534</f>
        <v>107600</v>
      </c>
      <c r="N5545" s="0" t="n">
        <f aca="false">J5545+L5545</f>
        <v>200</v>
      </c>
      <c r="O5545" s="0" t="n">
        <f aca="false">O5544+N5545</f>
        <v>519910.873825794</v>
      </c>
      <c r="P5545" s="0" t="n">
        <f aca="false">MIN($B$5,P5544+K5545*$B$6-I5545)</f>
        <v>510.81</v>
      </c>
      <c r="Q5545" s="0" t="n">
        <f aca="false">MAX(0,F5545-H5545-K5545-L5545)</f>
        <v>77.022682</v>
      </c>
    </row>
    <row r="5546" customFormat="false" ht="15" hidden="false" customHeight="false" outlineLevel="0" collapsed="false">
      <c r="A5546" s="0" t="n">
        <f aca="false">'Profiles 8760'!A5535</f>
        <v>5533</v>
      </c>
      <c r="B5546" s="0" t="n">
        <f aca="false">'Profiles 8760'!B5535</f>
        <v>8</v>
      </c>
      <c r="C5546" s="0" t="n">
        <f aca="false">'Profiles 8760'!E5535</f>
        <v>0</v>
      </c>
      <c r="D5546" s="0" t="n">
        <f aca="false">'Profiles 8760'!F5535</f>
        <v>0.935068</v>
      </c>
      <c r="E5546" s="0" t="n">
        <f aca="false">'Profiles 8760'!G5535</f>
        <v>0.437216</v>
      </c>
      <c r="F5546" s="0" t="n">
        <f aca="false">D5546*Assumptions!$C$11*$B$7+E5546*Assumptions!$C$12*$B$8</f>
        <v>287.9297728</v>
      </c>
      <c r="G5546" s="0" t="n">
        <f aca="false">C5546*Assumptions!$C$15</f>
        <v>0</v>
      </c>
      <c r="H5546" s="0" t="n">
        <f aca="false">MIN(F5546,G5546)</f>
        <v>0</v>
      </c>
      <c r="I5546" s="0" t="n">
        <f aca="false">IF(C5546=1,MIN(G5546-H5546,Assumptions!$C$13,P5545),0)</f>
        <v>0</v>
      </c>
      <c r="J5546" s="0" t="n">
        <f aca="false">H5546+I5546</f>
        <v>0</v>
      </c>
      <c r="K5546" s="0" t="n">
        <f aca="false">MIN(IF(C5546=1,F5546-H5546,F5546),Assumptions!$C$13,MAX(0,($B$5-P5545)/$B$6))</f>
        <v>0</v>
      </c>
      <c r="L5546" s="0" t="n">
        <f aca="false">IF(C5546=1,0,MIN(F5546-K5546,Assumptions!$C$15,MAX(0,$B$10-O5545-M5546)))</f>
        <v>200</v>
      </c>
      <c r="M5546" s="0" t="n">
        <f aca="false">'Profiles 8760'!H5535</f>
        <v>107600</v>
      </c>
      <c r="N5546" s="0" t="n">
        <f aca="false">J5546+L5546</f>
        <v>200</v>
      </c>
      <c r="O5546" s="0" t="n">
        <f aca="false">O5545+N5546</f>
        <v>520110.873825794</v>
      </c>
      <c r="P5546" s="0" t="n">
        <f aca="false">MIN($B$5,P5545+K5546*$B$6-I5546)</f>
        <v>510.81</v>
      </c>
      <c r="Q5546" s="0" t="n">
        <f aca="false">MAX(0,F5546-H5546-K5546-L5546)</f>
        <v>87.9297728</v>
      </c>
    </row>
    <row r="5547" customFormat="false" ht="15" hidden="false" customHeight="false" outlineLevel="0" collapsed="false">
      <c r="A5547" s="0" t="n">
        <f aca="false">'Profiles 8760'!A5536</f>
        <v>5534</v>
      </c>
      <c r="B5547" s="0" t="n">
        <f aca="false">'Profiles 8760'!B5536</f>
        <v>8</v>
      </c>
      <c r="C5547" s="0" t="n">
        <f aca="false">'Profiles 8760'!E5536</f>
        <v>0</v>
      </c>
      <c r="D5547" s="0" t="n">
        <f aca="false">'Profiles 8760'!F5536</f>
        <v>0.898012</v>
      </c>
      <c r="E5547" s="0" t="n">
        <f aca="false">'Profiles 8760'!G5536</f>
        <v>0.794217</v>
      </c>
      <c r="F5547" s="0" t="n">
        <f aca="false">D5547*Assumptions!$C$11*$B$7+E5547*Assumptions!$C$12*$B$8</f>
        <v>291.8293409</v>
      </c>
      <c r="G5547" s="0" t="n">
        <f aca="false">C5547*Assumptions!$C$15</f>
        <v>0</v>
      </c>
      <c r="H5547" s="0" t="n">
        <f aca="false">MIN(F5547,G5547)</f>
        <v>0</v>
      </c>
      <c r="I5547" s="0" t="n">
        <f aca="false">IF(C5547=1,MIN(G5547-H5547,Assumptions!$C$13,P5546),0)</f>
        <v>0</v>
      </c>
      <c r="J5547" s="0" t="n">
        <f aca="false">H5547+I5547</f>
        <v>0</v>
      </c>
      <c r="K5547" s="0" t="n">
        <f aca="false">MIN(IF(C5547=1,F5547-H5547,F5547),Assumptions!$C$13,MAX(0,($B$5-P5546)/$B$6))</f>
        <v>0</v>
      </c>
      <c r="L5547" s="0" t="n">
        <f aca="false">IF(C5547=1,0,MIN(F5547-K5547,Assumptions!$C$15,MAX(0,$B$10-O5546-M5547)))</f>
        <v>200</v>
      </c>
      <c r="M5547" s="0" t="n">
        <f aca="false">'Profiles 8760'!H5536</f>
        <v>107600</v>
      </c>
      <c r="N5547" s="0" t="n">
        <f aca="false">J5547+L5547</f>
        <v>200</v>
      </c>
      <c r="O5547" s="0" t="n">
        <f aca="false">O5546+N5547</f>
        <v>520310.873825794</v>
      </c>
      <c r="P5547" s="0" t="n">
        <f aca="false">MIN($B$5,P5546+K5547*$B$6-I5547)</f>
        <v>510.81</v>
      </c>
      <c r="Q5547" s="0" t="n">
        <f aca="false">MAX(0,F5547-H5547-K5547-L5547)</f>
        <v>91.8293409</v>
      </c>
    </row>
    <row r="5548" customFormat="false" ht="15" hidden="false" customHeight="false" outlineLevel="0" collapsed="false">
      <c r="A5548" s="0" t="n">
        <f aca="false">'Profiles 8760'!A5537</f>
        <v>5535</v>
      </c>
      <c r="B5548" s="0" t="n">
        <f aca="false">'Profiles 8760'!B5537</f>
        <v>8</v>
      </c>
      <c r="C5548" s="0" t="n">
        <f aca="false">'Profiles 8760'!E5537</f>
        <v>0</v>
      </c>
      <c r="D5548" s="0" t="n">
        <f aca="false">'Profiles 8760'!F5537</f>
        <v>0.791335</v>
      </c>
      <c r="E5548" s="0" t="n">
        <f aca="false">'Profiles 8760'!G5537</f>
        <v>0.725093</v>
      </c>
      <c r="F5548" s="0" t="n">
        <f aca="false">D5548*Assumptions!$C$11*$B$7+E5548*Assumptions!$C$12*$B$8</f>
        <v>258.1938517</v>
      </c>
      <c r="G5548" s="0" t="n">
        <f aca="false">C5548*Assumptions!$C$15</f>
        <v>0</v>
      </c>
      <c r="H5548" s="0" t="n">
        <f aca="false">MIN(F5548,G5548)</f>
        <v>0</v>
      </c>
      <c r="I5548" s="0" t="n">
        <f aca="false">IF(C5548=1,MIN(G5548-H5548,Assumptions!$C$13,P5547),0)</f>
        <v>0</v>
      </c>
      <c r="J5548" s="0" t="n">
        <f aca="false">H5548+I5548</f>
        <v>0</v>
      </c>
      <c r="K5548" s="0" t="n">
        <f aca="false">MIN(IF(C5548=1,F5548-H5548,F5548),Assumptions!$C$13,MAX(0,($B$5-P5547)/$B$6))</f>
        <v>0</v>
      </c>
      <c r="L5548" s="0" t="n">
        <f aca="false">IF(C5548=1,0,MIN(F5548-K5548,Assumptions!$C$15,MAX(0,$B$10-O5547-M5548)))</f>
        <v>200</v>
      </c>
      <c r="M5548" s="0" t="n">
        <f aca="false">'Profiles 8760'!H5537</f>
        <v>107600</v>
      </c>
      <c r="N5548" s="0" t="n">
        <f aca="false">J5548+L5548</f>
        <v>200</v>
      </c>
      <c r="O5548" s="0" t="n">
        <f aca="false">O5547+N5548</f>
        <v>520510.873825794</v>
      </c>
      <c r="P5548" s="0" t="n">
        <f aca="false">MIN($B$5,P5547+K5548*$B$6-I5548)</f>
        <v>510.81</v>
      </c>
      <c r="Q5548" s="0" t="n">
        <f aca="false">MAX(0,F5548-H5548-K5548-L5548)</f>
        <v>58.1938517</v>
      </c>
    </row>
    <row r="5549" customFormat="false" ht="15" hidden="false" customHeight="false" outlineLevel="0" collapsed="false">
      <c r="A5549" s="0" t="n">
        <f aca="false">'Profiles 8760'!A5538</f>
        <v>5536</v>
      </c>
      <c r="B5549" s="0" t="n">
        <f aca="false">'Profiles 8760'!B5538</f>
        <v>8</v>
      </c>
      <c r="C5549" s="0" t="n">
        <f aca="false">'Profiles 8760'!E5538</f>
        <v>0</v>
      </c>
      <c r="D5549" s="0" t="n">
        <f aca="false">'Profiles 8760'!F5538</f>
        <v>0.628167</v>
      </c>
      <c r="E5549" s="0" t="n">
        <f aca="false">'Profiles 8760'!G5538</f>
        <v>0.777395</v>
      </c>
      <c r="F5549" s="0" t="n">
        <f aca="false">D5549*Assumptions!$C$11*$B$7+E5549*Assumptions!$C$12*$B$8</f>
        <v>213.2100851</v>
      </c>
      <c r="G5549" s="0" t="n">
        <f aca="false">C5549*Assumptions!$C$15</f>
        <v>0</v>
      </c>
      <c r="H5549" s="0" t="n">
        <f aca="false">MIN(F5549,G5549)</f>
        <v>0</v>
      </c>
      <c r="I5549" s="0" t="n">
        <f aca="false">IF(C5549=1,MIN(G5549-H5549,Assumptions!$C$13,P5548),0)</f>
        <v>0</v>
      </c>
      <c r="J5549" s="0" t="n">
        <f aca="false">H5549+I5549</f>
        <v>0</v>
      </c>
      <c r="K5549" s="0" t="n">
        <f aca="false">MIN(IF(C5549=1,F5549-H5549,F5549),Assumptions!$C$13,MAX(0,($B$5-P5548)/$B$6))</f>
        <v>0</v>
      </c>
      <c r="L5549" s="0" t="n">
        <f aca="false">IF(C5549=1,0,MIN(F5549-K5549,Assumptions!$C$15,MAX(0,$B$10-O5548-M5549)))</f>
        <v>200</v>
      </c>
      <c r="M5549" s="0" t="n">
        <f aca="false">'Profiles 8760'!H5538</f>
        <v>107600</v>
      </c>
      <c r="N5549" s="0" t="n">
        <f aca="false">J5549+L5549</f>
        <v>200</v>
      </c>
      <c r="O5549" s="0" t="n">
        <f aca="false">O5548+N5549</f>
        <v>520710.873825794</v>
      </c>
      <c r="P5549" s="0" t="n">
        <f aca="false">MIN($B$5,P5548+K5549*$B$6-I5549)</f>
        <v>510.81</v>
      </c>
      <c r="Q5549" s="0" t="n">
        <f aca="false">MAX(0,F5549-H5549-K5549-L5549)</f>
        <v>13.2100851</v>
      </c>
    </row>
    <row r="5550" customFormat="false" ht="15" hidden="false" customHeight="false" outlineLevel="0" collapsed="false">
      <c r="A5550" s="0" t="n">
        <f aca="false">'Profiles 8760'!A5539</f>
        <v>5537</v>
      </c>
      <c r="B5550" s="0" t="n">
        <f aca="false">'Profiles 8760'!B5539</f>
        <v>8</v>
      </c>
      <c r="C5550" s="0" t="n">
        <f aca="false">'Profiles 8760'!E5539</f>
        <v>0</v>
      </c>
      <c r="D5550" s="0" t="n">
        <f aca="false">'Profiles 8760'!F5539</f>
        <v>0.429402</v>
      </c>
      <c r="E5550" s="0" t="n">
        <f aca="false">'Profiles 8760'!G5539</f>
        <v>0.753434</v>
      </c>
      <c r="F5550" s="0" t="n">
        <f aca="false">D5550*Assumptions!$C$11*$B$7+E5550*Assumptions!$C$12*$B$8</f>
        <v>154.8267482</v>
      </c>
      <c r="G5550" s="0" t="n">
        <f aca="false">C5550*Assumptions!$C$15</f>
        <v>0</v>
      </c>
      <c r="H5550" s="0" t="n">
        <f aca="false">MIN(F5550,G5550)</f>
        <v>0</v>
      </c>
      <c r="I5550" s="0" t="n">
        <f aca="false">IF(C5550=1,MIN(G5550-H5550,Assumptions!$C$13,P5549),0)</f>
        <v>0</v>
      </c>
      <c r="J5550" s="0" t="n">
        <f aca="false">H5550+I5550</f>
        <v>0</v>
      </c>
      <c r="K5550" s="0" t="n">
        <f aca="false">MIN(IF(C5550=1,F5550-H5550,F5550),Assumptions!$C$13,MAX(0,($B$5-P5549)/$B$6))</f>
        <v>0</v>
      </c>
      <c r="L5550" s="0" t="n">
        <f aca="false">IF(C5550=1,0,MIN(F5550-K5550,Assumptions!$C$15,MAX(0,$B$10-O5549-M5550)))</f>
        <v>154.8267482</v>
      </c>
      <c r="M5550" s="0" t="n">
        <f aca="false">'Profiles 8760'!H5539</f>
        <v>107600</v>
      </c>
      <c r="N5550" s="0" t="n">
        <f aca="false">J5550+L5550</f>
        <v>154.8267482</v>
      </c>
      <c r="O5550" s="0" t="n">
        <f aca="false">O5549+N5550</f>
        <v>520865.700573994</v>
      </c>
      <c r="P5550" s="0" t="n">
        <f aca="false">MIN($B$5,P5549+K5550*$B$6-I5550)</f>
        <v>510.81</v>
      </c>
      <c r="Q5550" s="0" t="n">
        <f aca="false">MAX(0,F5550-H5550-K5550-L5550)</f>
        <v>0</v>
      </c>
    </row>
    <row r="5551" customFormat="false" ht="15" hidden="false" customHeight="false" outlineLevel="0" collapsed="false">
      <c r="A5551" s="0" t="n">
        <f aca="false">'Profiles 8760'!A5540</f>
        <v>5538</v>
      </c>
      <c r="B5551" s="0" t="n">
        <f aca="false">'Profiles 8760'!B5540</f>
        <v>8</v>
      </c>
      <c r="C5551" s="0" t="n">
        <f aca="false">'Profiles 8760'!E5540</f>
        <v>0</v>
      </c>
      <c r="D5551" s="0" t="n">
        <f aca="false">'Profiles 8760'!F5540</f>
        <v>0.223003</v>
      </c>
      <c r="E5551" s="0" t="n">
        <f aca="false">'Profiles 8760'!G5540</f>
        <v>0.581558</v>
      </c>
      <c r="F5551" s="0" t="n">
        <f aca="false">D5551*Assumptions!$C$11*$B$7+E5551*Assumptions!$C$12*$B$8</f>
        <v>88.1889886</v>
      </c>
      <c r="G5551" s="0" t="n">
        <f aca="false">C5551*Assumptions!$C$15</f>
        <v>0</v>
      </c>
      <c r="H5551" s="0" t="n">
        <f aca="false">MIN(F5551,G5551)</f>
        <v>0</v>
      </c>
      <c r="I5551" s="0" t="n">
        <f aca="false">IF(C5551=1,MIN(G5551-H5551,Assumptions!$C$13,P5550),0)</f>
        <v>0</v>
      </c>
      <c r="J5551" s="0" t="n">
        <f aca="false">H5551+I5551</f>
        <v>0</v>
      </c>
      <c r="K5551" s="0" t="n">
        <f aca="false">MIN(IF(C5551=1,F5551-H5551,F5551),Assumptions!$C$13,MAX(0,($B$5-P5550)/$B$6))</f>
        <v>0</v>
      </c>
      <c r="L5551" s="0" t="n">
        <f aca="false">IF(C5551=1,0,MIN(F5551-K5551,Assumptions!$C$15,MAX(0,$B$10-O5550-M5551)))</f>
        <v>88.1889886</v>
      </c>
      <c r="M5551" s="0" t="n">
        <f aca="false">'Profiles 8760'!H5540</f>
        <v>107600</v>
      </c>
      <c r="N5551" s="0" t="n">
        <f aca="false">J5551+L5551</f>
        <v>88.1889886</v>
      </c>
      <c r="O5551" s="0" t="n">
        <f aca="false">O5550+N5551</f>
        <v>520953.889562594</v>
      </c>
      <c r="P5551" s="0" t="n">
        <f aca="false">MIN($B$5,P5550+K5551*$B$6-I5551)</f>
        <v>510.81</v>
      </c>
      <c r="Q5551" s="0" t="n">
        <f aca="false">MAX(0,F5551-H5551-K5551-L5551)</f>
        <v>0</v>
      </c>
    </row>
    <row r="5552" customFormat="false" ht="15" hidden="false" customHeight="false" outlineLevel="0" collapsed="false">
      <c r="A5552" s="0" t="n">
        <f aca="false">'Profiles 8760'!A5541</f>
        <v>5539</v>
      </c>
      <c r="B5552" s="0" t="n">
        <f aca="false">'Profiles 8760'!B5541</f>
        <v>8</v>
      </c>
      <c r="C5552" s="0" t="n">
        <f aca="false">'Profiles 8760'!E5541</f>
        <v>0</v>
      </c>
      <c r="D5552" s="0" t="n">
        <f aca="false">'Profiles 8760'!F5541</f>
        <v>0.047137</v>
      </c>
      <c r="E5552" s="0" t="n">
        <f aca="false">'Profiles 8760'!G5541</f>
        <v>0.614054</v>
      </c>
      <c r="F5552" s="0" t="n">
        <f aca="false">D5552*Assumptions!$C$11*$B$7+E5552*Assumptions!$C$12*$B$8</f>
        <v>38.7279742</v>
      </c>
      <c r="G5552" s="0" t="n">
        <f aca="false">C5552*Assumptions!$C$15</f>
        <v>0</v>
      </c>
      <c r="H5552" s="0" t="n">
        <f aca="false">MIN(F5552,G5552)</f>
        <v>0</v>
      </c>
      <c r="I5552" s="0" t="n">
        <f aca="false">IF(C5552=1,MIN(G5552-H5552,Assumptions!$C$13,P5551),0)</f>
        <v>0</v>
      </c>
      <c r="J5552" s="0" t="n">
        <f aca="false">H5552+I5552</f>
        <v>0</v>
      </c>
      <c r="K5552" s="0" t="n">
        <f aca="false">MIN(IF(C5552=1,F5552-H5552,F5552),Assumptions!$C$13,MAX(0,($B$5-P5551)/$B$6))</f>
        <v>0</v>
      </c>
      <c r="L5552" s="0" t="n">
        <f aca="false">IF(C5552=1,0,MIN(F5552-K5552,Assumptions!$C$15,MAX(0,$B$10-O5551-M5552)))</f>
        <v>38.7279742</v>
      </c>
      <c r="M5552" s="0" t="n">
        <f aca="false">'Profiles 8760'!H5541</f>
        <v>107600</v>
      </c>
      <c r="N5552" s="0" t="n">
        <f aca="false">J5552+L5552</f>
        <v>38.7279742</v>
      </c>
      <c r="O5552" s="0" t="n">
        <f aca="false">O5551+N5552</f>
        <v>520992.617536794</v>
      </c>
      <c r="P5552" s="0" t="n">
        <f aca="false">MIN($B$5,P5551+K5552*$B$6-I5552)</f>
        <v>510.81</v>
      </c>
      <c r="Q5552" s="0" t="n">
        <f aca="false">MAX(0,F5552-H5552-K5552-L5552)</f>
        <v>0</v>
      </c>
    </row>
    <row r="5553" customFormat="false" ht="15" hidden="false" customHeight="false" outlineLevel="0" collapsed="false">
      <c r="A5553" s="0" t="n">
        <f aca="false">'Profiles 8760'!A5542</f>
        <v>5540</v>
      </c>
      <c r="B5553" s="0" t="n">
        <f aca="false">'Profiles 8760'!B5542</f>
        <v>8</v>
      </c>
      <c r="C5553" s="0" t="n">
        <f aca="false">'Profiles 8760'!E5542</f>
        <v>1</v>
      </c>
      <c r="D5553" s="0" t="n">
        <f aca="false">'Profiles 8760'!F5542</f>
        <v>0</v>
      </c>
      <c r="E5553" s="0" t="n">
        <f aca="false">'Profiles 8760'!G5542</f>
        <v>0.66838</v>
      </c>
      <c r="F5553" s="0" t="n">
        <f aca="false">D5553*Assumptions!$C$11*$B$7+E5553*Assumptions!$C$12*$B$8</f>
        <v>27.336742</v>
      </c>
      <c r="G5553" s="0" t="n">
        <f aca="false">C5553*Assumptions!$C$15</f>
        <v>200</v>
      </c>
      <c r="H5553" s="0" t="n">
        <f aca="false">MIN(F5553,G5553)</f>
        <v>27.336742</v>
      </c>
      <c r="I5553" s="0" t="n">
        <f aca="false">IF(C5553=1,MIN(G5553-H5553,Assumptions!$C$13,P5552),0)</f>
        <v>172.663258</v>
      </c>
      <c r="J5553" s="0" t="n">
        <f aca="false">H5553+I5553</f>
        <v>200</v>
      </c>
      <c r="K5553" s="0" t="n">
        <f aca="false">MIN(IF(C5553=1,F5553-H5553,F5553),Assumptions!$C$13,MAX(0,($B$5-P5552)/$B$6))</f>
        <v>0</v>
      </c>
      <c r="L5553" s="0" t="n">
        <f aca="false">IF(C5553=1,0,MIN(F5553-K5553,Assumptions!$C$15,MAX(0,$B$10-O5552-M5553)))</f>
        <v>0</v>
      </c>
      <c r="M5553" s="0" t="n">
        <f aca="false">'Profiles 8760'!H5542</f>
        <v>107400</v>
      </c>
      <c r="N5553" s="0" t="n">
        <f aca="false">J5553+L5553</f>
        <v>200</v>
      </c>
      <c r="O5553" s="0" t="n">
        <f aca="false">O5552+N5553</f>
        <v>521192.617536794</v>
      </c>
      <c r="P5553" s="0" t="n">
        <f aca="false">MIN($B$5,P5552+K5553*$B$6-I5553)</f>
        <v>338.146742</v>
      </c>
      <c r="Q5553" s="0" t="n">
        <f aca="false">MAX(0,F5553-H5553-K5553-L5553)</f>
        <v>0</v>
      </c>
    </row>
    <row r="5554" customFormat="false" ht="15" hidden="false" customHeight="false" outlineLevel="0" collapsed="false">
      <c r="A5554" s="0" t="n">
        <f aca="false">'Profiles 8760'!A5543</f>
        <v>5541</v>
      </c>
      <c r="B5554" s="0" t="n">
        <f aca="false">'Profiles 8760'!B5543</f>
        <v>8</v>
      </c>
      <c r="C5554" s="0" t="n">
        <f aca="false">'Profiles 8760'!E5543</f>
        <v>1</v>
      </c>
      <c r="D5554" s="0" t="n">
        <f aca="false">'Profiles 8760'!F5543</f>
        <v>0</v>
      </c>
      <c r="E5554" s="0" t="n">
        <f aca="false">'Profiles 8760'!G5543</f>
        <v>0.52757</v>
      </c>
      <c r="F5554" s="0" t="n">
        <f aca="false">D5554*Assumptions!$C$11*$B$7+E5554*Assumptions!$C$12*$B$8</f>
        <v>21.577613</v>
      </c>
      <c r="G5554" s="0" t="n">
        <f aca="false">C5554*Assumptions!$C$15</f>
        <v>200</v>
      </c>
      <c r="H5554" s="0" t="n">
        <f aca="false">MIN(F5554,G5554)</f>
        <v>21.577613</v>
      </c>
      <c r="I5554" s="0" t="n">
        <f aca="false">IF(C5554=1,MIN(G5554-H5554,Assumptions!$C$13,P5553),0)</f>
        <v>178.422387</v>
      </c>
      <c r="J5554" s="0" t="n">
        <f aca="false">H5554+I5554</f>
        <v>200</v>
      </c>
      <c r="K5554" s="0" t="n">
        <f aca="false">MIN(IF(C5554=1,F5554-H5554,F5554),Assumptions!$C$13,MAX(0,($B$5-P5553)/$B$6))</f>
        <v>0</v>
      </c>
      <c r="L5554" s="0" t="n">
        <f aca="false">IF(C5554=1,0,MIN(F5554-K5554,Assumptions!$C$15,MAX(0,$B$10-O5553-M5554)))</f>
        <v>0</v>
      </c>
      <c r="M5554" s="0" t="n">
        <f aca="false">'Profiles 8760'!H5543</f>
        <v>107200</v>
      </c>
      <c r="N5554" s="0" t="n">
        <f aca="false">J5554+L5554</f>
        <v>200</v>
      </c>
      <c r="O5554" s="0" t="n">
        <f aca="false">O5553+N5554</f>
        <v>521392.617536794</v>
      </c>
      <c r="P5554" s="0" t="n">
        <f aca="false">MIN($B$5,P5553+K5554*$B$6-I5554)</f>
        <v>159.724355</v>
      </c>
      <c r="Q5554" s="0" t="n">
        <f aca="false">MAX(0,F5554-H5554-K5554-L5554)</f>
        <v>0</v>
      </c>
    </row>
    <row r="5555" customFormat="false" ht="15" hidden="false" customHeight="false" outlineLevel="0" collapsed="false">
      <c r="A5555" s="0" t="n">
        <f aca="false">'Profiles 8760'!A5544</f>
        <v>5542</v>
      </c>
      <c r="B5555" s="0" t="n">
        <f aca="false">'Profiles 8760'!B5544</f>
        <v>8</v>
      </c>
      <c r="C5555" s="0" t="n">
        <f aca="false">'Profiles 8760'!E5544</f>
        <v>0</v>
      </c>
      <c r="D5555" s="0" t="n">
        <f aca="false">'Profiles 8760'!F5544</f>
        <v>0</v>
      </c>
      <c r="E5555" s="0" t="n">
        <f aca="false">'Profiles 8760'!G5544</f>
        <v>0.500175</v>
      </c>
      <c r="F5555" s="0" t="n">
        <f aca="false">D5555*Assumptions!$C$11*$B$7+E5555*Assumptions!$C$12*$B$8</f>
        <v>20.4571575</v>
      </c>
      <c r="G5555" s="0" t="n">
        <f aca="false">C5555*Assumptions!$C$15</f>
        <v>0</v>
      </c>
      <c r="H5555" s="0" t="n">
        <f aca="false">MIN(F5555,G5555)</f>
        <v>0</v>
      </c>
      <c r="I5555" s="0" t="n">
        <f aca="false">IF(C5555=1,MIN(G5555-H5555,Assumptions!$C$13,P5554),0)</f>
        <v>0</v>
      </c>
      <c r="J5555" s="0" t="n">
        <f aca="false">H5555+I5555</f>
        <v>0</v>
      </c>
      <c r="K5555" s="0" t="n">
        <f aca="false">MIN(IF(C5555=1,F5555-H5555,F5555),Assumptions!$C$13,MAX(0,($B$5-P5554)/$B$6))</f>
        <v>20.4571575</v>
      </c>
      <c r="L5555" s="0" t="n">
        <f aca="false">IF(C5555=1,0,MIN(F5555-K5555,Assumptions!$C$15,MAX(0,$B$10-O5554-M5555)))</f>
        <v>0</v>
      </c>
      <c r="M5555" s="0" t="n">
        <f aca="false">'Profiles 8760'!H5544</f>
        <v>107200</v>
      </c>
      <c r="N5555" s="0" t="n">
        <f aca="false">J5555+L5555</f>
        <v>0</v>
      </c>
      <c r="O5555" s="0" t="n">
        <f aca="false">O5554+N5555</f>
        <v>521392.617536794</v>
      </c>
      <c r="P5555" s="0" t="n">
        <f aca="false">MIN($B$5,P5554+K5555*$B$6-I5555)</f>
        <v>177.456619121</v>
      </c>
      <c r="Q5555" s="0" t="n">
        <f aca="false">MAX(0,F5555-H5555-K5555-L5555)</f>
        <v>0</v>
      </c>
    </row>
    <row r="5556" customFormat="false" ht="15" hidden="false" customHeight="false" outlineLevel="0" collapsed="false">
      <c r="A5556" s="0" t="n">
        <f aca="false">'Profiles 8760'!A5545</f>
        <v>5543</v>
      </c>
      <c r="B5556" s="0" t="n">
        <f aca="false">'Profiles 8760'!B5545</f>
        <v>8</v>
      </c>
      <c r="C5556" s="0" t="n">
        <f aca="false">'Profiles 8760'!E5545</f>
        <v>0</v>
      </c>
      <c r="D5556" s="0" t="n">
        <f aca="false">'Profiles 8760'!F5545</f>
        <v>0</v>
      </c>
      <c r="E5556" s="0" t="n">
        <f aca="false">'Profiles 8760'!G5545</f>
        <v>0.394431</v>
      </c>
      <c r="F5556" s="0" t="n">
        <f aca="false">D5556*Assumptions!$C$11*$B$7+E5556*Assumptions!$C$12*$B$8</f>
        <v>16.1322279</v>
      </c>
      <c r="G5556" s="0" t="n">
        <f aca="false">C5556*Assumptions!$C$15</f>
        <v>0</v>
      </c>
      <c r="H5556" s="0" t="n">
        <f aca="false">MIN(F5556,G5556)</f>
        <v>0</v>
      </c>
      <c r="I5556" s="0" t="n">
        <f aca="false">IF(C5556=1,MIN(G5556-H5556,Assumptions!$C$13,P5555),0)</f>
        <v>0</v>
      </c>
      <c r="J5556" s="0" t="n">
        <f aca="false">H5556+I5556</f>
        <v>0</v>
      </c>
      <c r="K5556" s="0" t="n">
        <f aca="false">MIN(IF(C5556=1,F5556-H5556,F5556),Assumptions!$C$13,MAX(0,($B$5-P5555)/$B$6))</f>
        <v>16.1322279</v>
      </c>
      <c r="L5556" s="0" t="n">
        <f aca="false">IF(C5556=1,0,MIN(F5556-K5556,Assumptions!$C$15,MAX(0,$B$10-O5555-M5556)))</f>
        <v>0</v>
      </c>
      <c r="M5556" s="0" t="n">
        <f aca="false">'Profiles 8760'!H5545</f>
        <v>107200</v>
      </c>
      <c r="N5556" s="0" t="n">
        <f aca="false">J5556+L5556</f>
        <v>0</v>
      </c>
      <c r="O5556" s="0" t="n">
        <f aca="false">O5555+N5556</f>
        <v>521392.617536794</v>
      </c>
      <c r="P5556" s="0" t="n">
        <f aca="false">MIN($B$5,P5555+K5556*$B$6-I5556)</f>
        <v>191.44003426472</v>
      </c>
      <c r="Q5556" s="0" t="n">
        <f aca="false">MAX(0,F5556-H5556-K5556-L5556)</f>
        <v>0</v>
      </c>
    </row>
    <row r="5557" customFormat="false" ht="15" hidden="false" customHeight="false" outlineLevel="0" collapsed="false">
      <c r="A5557" s="0" t="n">
        <f aca="false">'Profiles 8760'!A5546</f>
        <v>5544</v>
      </c>
      <c r="B5557" s="0" t="n">
        <f aca="false">'Profiles 8760'!B5546</f>
        <v>8</v>
      </c>
      <c r="C5557" s="0" t="n">
        <f aca="false">'Profiles 8760'!E5546</f>
        <v>0</v>
      </c>
      <c r="D5557" s="0" t="n">
        <f aca="false">'Profiles 8760'!F5546</f>
        <v>0</v>
      </c>
      <c r="E5557" s="0" t="n">
        <f aca="false">'Profiles 8760'!G5546</f>
        <v>0.418709</v>
      </c>
      <c r="F5557" s="0" t="n">
        <f aca="false">D5557*Assumptions!$C$11*$B$7+E5557*Assumptions!$C$12*$B$8</f>
        <v>17.1251981</v>
      </c>
      <c r="G5557" s="0" t="n">
        <f aca="false">C5557*Assumptions!$C$15</f>
        <v>0</v>
      </c>
      <c r="H5557" s="0" t="n">
        <f aca="false">MIN(F5557,G5557)</f>
        <v>0</v>
      </c>
      <c r="I5557" s="0" t="n">
        <f aca="false">IF(C5557=1,MIN(G5557-H5557,Assumptions!$C$13,P5556),0)</f>
        <v>0</v>
      </c>
      <c r="J5557" s="0" t="n">
        <f aca="false">H5557+I5557</f>
        <v>0</v>
      </c>
      <c r="K5557" s="0" t="n">
        <f aca="false">MIN(IF(C5557=1,F5557-H5557,F5557),Assumptions!$C$13,MAX(0,($B$5-P5556)/$B$6))</f>
        <v>17.1251981</v>
      </c>
      <c r="L5557" s="0" t="n">
        <f aca="false">IF(C5557=1,0,MIN(F5557-K5557,Assumptions!$C$15,MAX(0,$B$10-O5556-M5557)))</f>
        <v>0</v>
      </c>
      <c r="M5557" s="0" t="n">
        <f aca="false">'Profiles 8760'!H5546</f>
        <v>107200</v>
      </c>
      <c r="N5557" s="0" t="n">
        <f aca="false">J5557+L5557</f>
        <v>0</v>
      </c>
      <c r="O5557" s="0" t="n">
        <f aca="false">O5556+N5557</f>
        <v>521392.617536794</v>
      </c>
      <c r="P5557" s="0" t="n">
        <f aca="false">MIN($B$5,P5556+K5557*$B$6-I5557)</f>
        <v>206.2841559778</v>
      </c>
      <c r="Q5557" s="0" t="n">
        <f aca="false">MAX(0,F5557-H5557-K5557-L5557)</f>
        <v>0</v>
      </c>
    </row>
    <row r="5558" customFormat="false" ht="15" hidden="false" customHeight="false" outlineLevel="0" collapsed="false">
      <c r="A5558" s="0" t="n">
        <f aca="false">'Profiles 8760'!A5547</f>
        <v>5545</v>
      </c>
      <c r="B5558" s="0" t="n">
        <f aca="false">'Profiles 8760'!B5547</f>
        <v>8</v>
      </c>
      <c r="C5558" s="0" t="n">
        <f aca="false">'Profiles 8760'!E5547</f>
        <v>0</v>
      </c>
      <c r="D5558" s="0" t="n">
        <f aca="false">'Profiles 8760'!F5547</f>
        <v>0</v>
      </c>
      <c r="E5558" s="0" t="n">
        <f aca="false">'Profiles 8760'!G5547</f>
        <v>0.337826</v>
      </c>
      <c r="F5558" s="0" t="n">
        <f aca="false">D5558*Assumptions!$C$11*$B$7+E5558*Assumptions!$C$12*$B$8</f>
        <v>13.8170834</v>
      </c>
      <c r="G5558" s="0" t="n">
        <f aca="false">C5558*Assumptions!$C$15</f>
        <v>0</v>
      </c>
      <c r="H5558" s="0" t="n">
        <f aca="false">MIN(F5558,G5558)</f>
        <v>0</v>
      </c>
      <c r="I5558" s="0" t="n">
        <f aca="false">IF(C5558=1,MIN(G5558-H5558,Assumptions!$C$13,P5557),0)</f>
        <v>0</v>
      </c>
      <c r="J5558" s="0" t="n">
        <f aca="false">H5558+I5558</f>
        <v>0</v>
      </c>
      <c r="K5558" s="0" t="n">
        <f aca="false">MIN(IF(C5558=1,F5558-H5558,F5558),Assumptions!$C$13,MAX(0,($B$5-P5557)/$B$6))</f>
        <v>13.8170834</v>
      </c>
      <c r="L5558" s="0" t="n">
        <f aca="false">IF(C5558=1,0,MIN(F5558-K5558,Assumptions!$C$15,MAX(0,$B$10-O5557-M5558)))</f>
        <v>0</v>
      </c>
      <c r="M5558" s="0" t="n">
        <f aca="false">'Profiles 8760'!H5547</f>
        <v>107200</v>
      </c>
      <c r="N5558" s="0" t="n">
        <f aca="false">J5558+L5558</f>
        <v>0</v>
      </c>
      <c r="O5558" s="0" t="n">
        <f aca="false">O5557+N5558</f>
        <v>521392.617536794</v>
      </c>
      <c r="P5558" s="0" t="n">
        <f aca="false">MIN($B$5,P5557+K5558*$B$6-I5558)</f>
        <v>218.26080386892</v>
      </c>
      <c r="Q5558" s="0" t="n">
        <f aca="false">MAX(0,F5558-H5558-K5558-L5558)</f>
        <v>0</v>
      </c>
    </row>
    <row r="5559" customFormat="false" ht="15" hidden="false" customHeight="false" outlineLevel="0" collapsed="false">
      <c r="A5559" s="0" t="n">
        <f aca="false">'Profiles 8760'!A5548</f>
        <v>5546</v>
      </c>
      <c r="B5559" s="0" t="n">
        <f aca="false">'Profiles 8760'!B5548</f>
        <v>8</v>
      </c>
      <c r="C5559" s="0" t="n">
        <f aca="false">'Profiles 8760'!E5548</f>
        <v>0</v>
      </c>
      <c r="D5559" s="0" t="n">
        <f aca="false">'Profiles 8760'!F5548</f>
        <v>0</v>
      </c>
      <c r="E5559" s="0" t="n">
        <f aca="false">'Profiles 8760'!G5548</f>
        <v>0.370733</v>
      </c>
      <c r="F5559" s="0" t="n">
        <f aca="false">D5559*Assumptions!$C$11*$B$7+E5559*Assumptions!$C$12*$B$8</f>
        <v>15.1629797</v>
      </c>
      <c r="G5559" s="0" t="n">
        <f aca="false">C5559*Assumptions!$C$15</f>
        <v>0</v>
      </c>
      <c r="H5559" s="0" t="n">
        <f aca="false">MIN(F5559,G5559)</f>
        <v>0</v>
      </c>
      <c r="I5559" s="0" t="n">
        <f aca="false">IF(C5559=1,MIN(G5559-H5559,Assumptions!$C$13,P5558),0)</f>
        <v>0</v>
      </c>
      <c r="J5559" s="0" t="n">
        <f aca="false">H5559+I5559</f>
        <v>0</v>
      </c>
      <c r="K5559" s="0" t="n">
        <f aca="false">MIN(IF(C5559=1,F5559-H5559,F5559),Assumptions!$C$13,MAX(0,($B$5-P5558)/$B$6))</f>
        <v>15.1629797</v>
      </c>
      <c r="L5559" s="0" t="n">
        <f aca="false">IF(C5559=1,0,MIN(F5559-K5559,Assumptions!$C$15,MAX(0,$B$10-O5558-M5559)))</f>
        <v>0</v>
      </c>
      <c r="M5559" s="0" t="n">
        <f aca="false">'Profiles 8760'!H5548</f>
        <v>107200</v>
      </c>
      <c r="N5559" s="0" t="n">
        <f aca="false">J5559+L5559</f>
        <v>0</v>
      </c>
      <c r="O5559" s="0" t="n">
        <f aca="false">O5558+N5559</f>
        <v>521392.617536794</v>
      </c>
      <c r="P5559" s="0" t="n">
        <f aca="false">MIN($B$5,P5558+K5559*$B$6-I5559)</f>
        <v>231.40407467288</v>
      </c>
      <c r="Q5559" s="0" t="n">
        <f aca="false">MAX(0,F5559-H5559-K5559-L5559)</f>
        <v>0</v>
      </c>
    </row>
    <row r="5560" customFormat="false" ht="15" hidden="false" customHeight="false" outlineLevel="0" collapsed="false">
      <c r="A5560" s="0" t="n">
        <f aca="false">'Profiles 8760'!A5549</f>
        <v>5547</v>
      </c>
      <c r="B5560" s="0" t="n">
        <f aca="false">'Profiles 8760'!B5549</f>
        <v>8</v>
      </c>
      <c r="C5560" s="0" t="n">
        <f aca="false">'Profiles 8760'!E5549</f>
        <v>0</v>
      </c>
      <c r="D5560" s="0" t="n">
        <f aca="false">'Profiles 8760'!F5549</f>
        <v>0</v>
      </c>
      <c r="E5560" s="0" t="n">
        <f aca="false">'Profiles 8760'!G5549</f>
        <v>0.382454</v>
      </c>
      <c r="F5560" s="0" t="n">
        <f aca="false">D5560*Assumptions!$C$11*$B$7+E5560*Assumptions!$C$12*$B$8</f>
        <v>15.6423686</v>
      </c>
      <c r="G5560" s="0" t="n">
        <f aca="false">C5560*Assumptions!$C$15</f>
        <v>0</v>
      </c>
      <c r="H5560" s="0" t="n">
        <f aca="false">MIN(F5560,G5560)</f>
        <v>0</v>
      </c>
      <c r="I5560" s="0" t="n">
        <f aca="false">IF(C5560=1,MIN(G5560-H5560,Assumptions!$C$13,P5559),0)</f>
        <v>0</v>
      </c>
      <c r="J5560" s="0" t="n">
        <f aca="false">H5560+I5560</f>
        <v>0</v>
      </c>
      <c r="K5560" s="0" t="n">
        <f aca="false">MIN(IF(C5560=1,F5560-H5560,F5560),Assumptions!$C$13,MAX(0,($B$5-P5559)/$B$6))</f>
        <v>15.6423686</v>
      </c>
      <c r="L5560" s="0" t="n">
        <f aca="false">IF(C5560=1,0,MIN(F5560-K5560,Assumptions!$C$15,MAX(0,$B$10-O5559-M5560)))</f>
        <v>0</v>
      </c>
      <c r="M5560" s="0" t="n">
        <f aca="false">'Profiles 8760'!H5549</f>
        <v>107200</v>
      </c>
      <c r="N5560" s="0" t="n">
        <f aca="false">J5560+L5560</f>
        <v>0</v>
      </c>
      <c r="O5560" s="0" t="n">
        <f aca="false">O5559+N5560</f>
        <v>521392.617536794</v>
      </c>
      <c r="P5560" s="0" t="n">
        <f aca="false">MIN($B$5,P5559+K5560*$B$6-I5560)</f>
        <v>244.96287977536</v>
      </c>
      <c r="Q5560" s="0" t="n">
        <f aca="false">MAX(0,F5560-H5560-K5560-L5560)</f>
        <v>0</v>
      </c>
    </row>
    <row r="5561" customFormat="false" ht="15" hidden="false" customHeight="false" outlineLevel="0" collapsed="false">
      <c r="A5561" s="0" t="n">
        <f aca="false">'Profiles 8760'!A5550</f>
        <v>5548</v>
      </c>
      <c r="B5561" s="0" t="n">
        <f aca="false">'Profiles 8760'!B5550</f>
        <v>8</v>
      </c>
      <c r="C5561" s="0" t="n">
        <f aca="false">'Profiles 8760'!E5550</f>
        <v>0</v>
      </c>
      <c r="D5561" s="0" t="n">
        <f aca="false">'Profiles 8760'!F5550</f>
        <v>0</v>
      </c>
      <c r="E5561" s="0" t="n">
        <f aca="false">'Profiles 8760'!G5550</f>
        <v>0.341784</v>
      </c>
      <c r="F5561" s="0" t="n">
        <f aca="false">D5561*Assumptions!$C$11*$B$7+E5561*Assumptions!$C$12*$B$8</f>
        <v>13.9789656</v>
      </c>
      <c r="G5561" s="0" t="n">
        <f aca="false">C5561*Assumptions!$C$15</f>
        <v>0</v>
      </c>
      <c r="H5561" s="0" t="n">
        <f aca="false">MIN(F5561,G5561)</f>
        <v>0</v>
      </c>
      <c r="I5561" s="0" t="n">
        <f aca="false">IF(C5561=1,MIN(G5561-H5561,Assumptions!$C$13,P5560),0)</f>
        <v>0</v>
      </c>
      <c r="J5561" s="0" t="n">
        <f aca="false">H5561+I5561</f>
        <v>0</v>
      </c>
      <c r="K5561" s="0" t="n">
        <f aca="false">MIN(IF(C5561=1,F5561-H5561,F5561),Assumptions!$C$13,MAX(0,($B$5-P5560)/$B$6))</f>
        <v>13.9789656</v>
      </c>
      <c r="L5561" s="0" t="n">
        <f aca="false">IF(C5561=1,0,MIN(F5561-K5561,Assumptions!$C$15,MAX(0,$B$10-O5560-M5561)))</f>
        <v>0</v>
      </c>
      <c r="M5561" s="0" t="n">
        <f aca="false">'Profiles 8760'!H5550</f>
        <v>107200</v>
      </c>
      <c r="N5561" s="0" t="n">
        <f aca="false">J5561+L5561</f>
        <v>0</v>
      </c>
      <c r="O5561" s="0" t="n">
        <f aca="false">O5560+N5561</f>
        <v>521392.617536794</v>
      </c>
      <c r="P5561" s="0" t="n">
        <f aca="false">MIN($B$5,P5560+K5561*$B$6-I5561)</f>
        <v>257.07984715744</v>
      </c>
      <c r="Q5561" s="0" t="n">
        <f aca="false">MAX(0,F5561-H5561-K5561-L5561)</f>
        <v>0</v>
      </c>
    </row>
    <row r="5562" customFormat="false" ht="15" hidden="false" customHeight="false" outlineLevel="0" collapsed="false">
      <c r="A5562" s="0" t="n">
        <f aca="false">'Profiles 8760'!A5551</f>
        <v>5549</v>
      </c>
      <c r="B5562" s="0" t="n">
        <f aca="false">'Profiles 8760'!B5551</f>
        <v>8</v>
      </c>
      <c r="C5562" s="0" t="n">
        <f aca="false">'Profiles 8760'!E5551</f>
        <v>0</v>
      </c>
      <c r="D5562" s="0" t="n">
        <f aca="false">'Profiles 8760'!F5551</f>
        <v>0</v>
      </c>
      <c r="E5562" s="0" t="n">
        <f aca="false">'Profiles 8760'!G5551</f>
        <v>0.454383</v>
      </c>
      <c r="F5562" s="0" t="n">
        <f aca="false">D5562*Assumptions!$C$11*$B$7+E5562*Assumptions!$C$12*$B$8</f>
        <v>18.5842647</v>
      </c>
      <c r="G5562" s="0" t="n">
        <f aca="false">C5562*Assumptions!$C$15</f>
        <v>0</v>
      </c>
      <c r="H5562" s="0" t="n">
        <f aca="false">MIN(F5562,G5562)</f>
        <v>0</v>
      </c>
      <c r="I5562" s="0" t="n">
        <f aca="false">IF(C5562=1,MIN(G5562-H5562,Assumptions!$C$13,P5561),0)</f>
        <v>0</v>
      </c>
      <c r="J5562" s="0" t="n">
        <f aca="false">H5562+I5562</f>
        <v>0</v>
      </c>
      <c r="K5562" s="0" t="n">
        <f aca="false">MIN(IF(C5562=1,F5562-H5562,F5562),Assumptions!$C$13,MAX(0,($B$5-P5561)/$B$6))</f>
        <v>18.5842647</v>
      </c>
      <c r="L5562" s="0" t="n">
        <f aca="false">IF(C5562=1,0,MIN(F5562-K5562,Assumptions!$C$15,MAX(0,$B$10-O5561-M5562)))</f>
        <v>0</v>
      </c>
      <c r="M5562" s="0" t="n">
        <f aca="false">'Profiles 8760'!H5551</f>
        <v>107200</v>
      </c>
      <c r="N5562" s="0" t="n">
        <f aca="false">J5562+L5562</f>
        <v>0</v>
      </c>
      <c r="O5562" s="0" t="n">
        <f aca="false">O5561+N5562</f>
        <v>521392.617536794</v>
      </c>
      <c r="P5562" s="0" t="n">
        <f aca="false">MIN($B$5,P5561+K5562*$B$6-I5562)</f>
        <v>273.1886877994</v>
      </c>
      <c r="Q5562" s="0" t="n">
        <f aca="false">MAX(0,F5562-H5562-K5562-L5562)</f>
        <v>0</v>
      </c>
    </row>
    <row r="5563" customFormat="false" ht="15" hidden="false" customHeight="false" outlineLevel="0" collapsed="false">
      <c r="A5563" s="0" t="n">
        <f aca="false">'Profiles 8760'!A5552</f>
        <v>5550</v>
      </c>
      <c r="B5563" s="0" t="n">
        <f aca="false">'Profiles 8760'!B5552</f>
        <v>8</v>
      </c>
      <c r="C5563" s="0" t="n">
        <f aca="false">'Profiles 8760'!E5552</f>
        <v>0</v>
      </c>
      <c r="D5563" s="0" t="n">
        <f aca="false">'Profiles 8760'!F5552</f>
        <v>0</v>
      </c>
      <c r="E5563" s="0" t="n">
        <f aca="false">'Profiles 8760'!G5552</f>
        <v>0.419645</v>
      </c>
      <c r="F5563" s="0" t="n">
        <f aca="false">D5563*Assumptions!$C$11*$B$7+E5563*Assumptions!$C$12*$B$8</f>
        <v>17.1634805</v>
      </c>
      <c r="G5563" s="0" t="n">
        <f aca="false">C5563*Assumptions!$C$15</f>
        <v>0</v>
      </c>
      <c r="H5563" s="0" t="n">
        <f aca="false">MIN(F5563,G5563)</f>
        <v>0</v>
      </c>
      <c r="I5563" s="0" t="n">
        <f aca="false">IF(C5563=1,MIN(G5563-H5563,Assumptions!$C$13,P5562),0)</f>
        <v>0</v>
      </c>
      <c r="J5563" s="0" t="n">
        <f aca="false">H5563+I5563</f>
        <v>0</v>
      </c>
      <c r="K5563" s="0" t="n">
        <f aca="false">MIN(IF(C5563=1,F5563-H5563,F5563),Assumptions!$C$13,MAX(0,($B$5-P5562)/$B$6))</f>
        <v>17.1634805</v>
      </c>
      <c r="L5563" s="0" t="n">
        <f aca="false">IF(C5563=1,0,MIN(F5563-K5563,Assumptions!$C$15,MAX(0,$B$10-O5562-M5563)))</f>
        <v>0</v>
      </c>
      <c r="M5563" s="0" t="n">
        <f aca="false">'Profiles 8760'!H5552</f>
        <v>107200</v>
      </c>
      <c r="N5563" s="0" t="n">
        <f aca="false">J5563+L5563</f>
        <v>0</v>
      </c>
      <c r="O5563" s="0" t="n">
        <f aca="false">O5562+N5563</f>
        <v>521392.617536794</v>
      </c>
      <c r="P5563" s="0" t="n">
        <f aca="false">MIN($B$5,P5562+K5563*$B$6-I5563)</f>
        <v>288.0659926968</v>
      </c>
      <c r="Q5563" s="0" t="n">
        <f aca="false">MAX(0,F5563-H5563-K5563-L5563)</f>
        <v>0</v>
      </c>
    </row>
    <row r="5564" customFormat="false" ht="15" hidden="false" customHeight="false" outlineLevel="0" collapsed="false">
      <c r="A5564" s="0" t="n">
        <f aca="false">'Profiles 8760'!A5553</f>
        <v>5551</v>
      </c>
      <c r="B5564" s="0" t="n">
        <f aca="false">'Profiles 8760'!B5553</f>
        <v>8</v>
      </c>
      <c r="C5564" s="0" t="n">
        <f aca="false">'Profiles 8760'!E5553</f>
        <v>0</v>
      </c>
      <c r="D5564" s="0" t="n">
        <f aca="false">'Profiles 8760'!F5553</f>
        <v>0.047307</v>
      </c>
      <c r="E5564" s="0" t="n">
        <f aca="false">'Profiles 8760'!G5553</f>
        <v>0.42223</v>
      </c>
      <c r="F5564" s="0" t="n">
        <f aca="false">D5564*Assumptions!$C$11*$B$7+E5564*Assumptions!$C$12*$B$8</f>
        <v>30.9314686</v>
      </c>
      <c r="G5564" s="0" t="n">
        <f aca="false">C5564*Assumptions!$C$15</f>
        <v>0</v>
      </c>
      <c r="H5564" s="0" t="n">
        <f aca="false">MIN(F5564,G5564)</f>
        <v>0</v>
      </c>
      <c r="I5564" s="0" t="n">
        <f aca="false">IF(C5564=1,MIN(G5564-H5564,Assumptions!$C$13,P5563),0)</f>
        <v>0</v>
      </c>
      <c r="J5564" s="0" t="n">
        <f aca="false">H5564+I5564</f>
        <v>0</v>
      </c>
      <c r="K5564" s="0" t="n">
        <f aca="false">MIN(IF(C5564=1,F5564-H5564,F5564),Assumptions!$C$13,MAX(0,($B$5-P5563)/$B$6))</f>
        <v>30.9314686</v>
      </c>
      <c r="L5564" s="0" t="n">
        <f aca="false">IF(C5564=1,0,MIN(F5564-K5564,Assumptions!$C$15,MAX(0,$B$10-O5563-M5564)))</f>
        <v>0</v>
      </c>
      <c r="M5564" s="0" t="n">
        <f aca="false">'Profiles 8760'!H5553</f>
        <v>107200</v>
      </c>
      <c r="N5564" s="0" t="n">
        <f aca="false">J5564+L5564</f>
        <v>0</v>
      </c>
      <c r="O5564" s="0" t="n">
        <f aca="false">O5563+N5564</f>
        <v>521392.617536794</v>
      </c>
      <c r="P5564" s="0" t="n">
        <f aca="false">MIN($B$5,P5563+K5564*$B$6-I5564)</f>
        <v>314.87738967928</v>
      </c>
      <c r="Q5564" s="0" t="n">
        <f aca="false">MAX(0,F5564-H5564-K5564-L5564)</f>
        <v>0</v>
      </c>
    </row>
    <row r="5565" customFormat="false" ht="15" hidden="false" customHeight="false" outlineLevel="0" collapsed="false">
      <c r="A5565" s="0" t="n">
        <f aca="false">'Profiles 8760'!A5554</f>
        <v>5552</v>
      </c>
      <c r="B5565" s="0" t="n">
        <f aca="false">'Profiles 8760'!B5554</f>
        <v>8</v>
      </c>
      <c r="C5565" s="0" t="n">
        <f aca="false">'Profiles 8760'!E5554</f>
        <v>1</v>
      </c>
      <c r="D5565" s="0" t="n">
        <f aca="false">'Profiles 8760'!F5554</f>
        <v>0.223806</v>
      </c>
      <c r="E5565" s="0" t="n">
        <f aca="false">'Profiles 8760'!G5554</f>
        <v>0.386652</v>
      </c>
      <c r="F5565" s="0" t="n">
        <f aca="false">D5565*Assumptions!$C$11*$B$7+E5565*Assumptions!$C$12*$B$8</f>
        <v>80.4492396</v>
      </c>
      <c r="G5565" s="0" t="n">
        <f aca="false">C5565*Assumptions!$C$15</f>
        <v>200</v>
      </c>
      <c r="H5565" s="0" t="n">
        <f aca="false">MIN(F5565,G5565)</f>
        <v>80.4492396</v>
      </c>
      <c r="I5565" s="0" t="n">
        <f aca="false">IF(C5565=1,MIN(G5565-H5565,Assumptions!$C$13,P5564),0)</f>
        <v>119.5507604</v>
      </c>
      <c r="J5565" s="0" t="n">
        <f aca="false">H5565+I5565</f>
        <v>200</v>
      </c>
      <c r="K5565" s="0" t="n">
        <f aca="false">MIN(IF(C5565=1,F5565-H5565,F5565),Assumptions!$C$13,MAX(0,($B$5-P5564)/$B$6))</f>
        <v>0</v>
      </c>
      <c r="L5565" s="0" t="n">
        <f aca="false">IF(C5565=1,0,MIN(F5565-K5565,Assumptions!$C$15,MAX(0,$B$10-O5564-M5565)))</f>
        <v>0</v>
      </c>
      <c r="M5565" s="0" t="n">
        <f aca="false">'Profiles 8760'!H5554</f>
        <v>107000</v>
      </c>
      <c r="N5565" s="0" t="n">
        <f aca="false">J5565+L5565</f>
        <v>200</v>
      </c>
      <c r="O5565" s="0" t="n">
        <f aca="false">O5564+N5565</f>
        <v>521592.617536794</v>
      </c>
      <c r="P5565" s="0" t="n">
        <f aca="false">MIN($B$5,P5564+K5565*$B$6-I5565)</f>
        <v>195.32662927928</v>
      </c>
      <c r="Q5565" s="0" t="n">
        <f aca="false">MAX(0,F5565-H5565-K5565-L5565)</f>
        <v>0</v>
      </c>
    </row>
    <row r="5566" customFormat="false" ht="15" hidden="false" customHeight="false" outlineLevel="0" collapsed="false">
      <c r="A5566" s="0" t="n">
        <f aca="false">'Profiles 8760'!A5555</f>
        <v>5553</v>
      </c>
      <c r="B5566" s="0" t="n">
        <f aca="false">'Profiles 8760'!B5555</f>
        <v>8</v>
      </c>
      <c r="C5566" s="0" t="n">
        <f aca="false">'Profiles 8760'!E5555</f>
        <v>1</v>
      </c>
      <c r="D5566" s="0" t="n">
        <f aca="false">'Profiles 8760'!F5555</f>
        <v>0.430949</v>
      </c>
      <c r="E5566" s="0" t="n">
        <f aca="false">'Profiles 8760'!G5555</f>
        <v>0.449702</v>
      </c>
      <c r="F5566" s="0" t="n">
        <f aca="false">D5566*Assumptions!$C$11*$B$7+E5566*Assumptions!$C$12*$B$8</f>
        <v>142.850883</v>
      </c>
      <c r="G5566" s="0" t="n">
        <f aca="false">C5566*Assumptions!$C$15</f>
        <v>200</v>
      </c>
      <c r="H5566" s="0" t="n">
        <f aca="false">MIN(F5566,G5566)</f>
        <v>142.850883</v>
      </c>
      <c r="I5566" s="0" t="n">
        <f aca="false">IF(C5566=1,MIN(G5566-H5566,Assumptions!$C$13,P5565),0)</f>
        <v>57.149117</v>
      </c>
      <c r="J5566" s="0" t="n">
        <f aca="false">H5566+I5566</f>
        <v>200</v>
      </c>
      <c r="K5566" s="0" t="n">
        <f aca="false">MIN(IF(C5566=1,F5566-H5566,F5566),Assumptions!$C$13,MAX(0,($B$5-P5565)/$B$6))</f>
        <v>0</v>
      </c>
      <c r="L5566" s="0" t="n">
        <f aca="false">IF(C5566=1,0,MIN(F5566-K5566,Assumptions!$C$15,MAX(0,$B$10-O5565-M5566)))</f>
        <v>0</v>
      </c>
      <c r="M5566" s="0" t="n">
        <f aca="false">'Profiles 8760'!H5555</f>
        <v>106800</v>
      </c>
      <c r="N5566" s="0" t="n">
        <f aca="false">J5566+L5566</f>
        <v>200</v>
      </c>
      <c r="O5566" s="0" t="n">
        <f aca="false">O5565+N5566</f>
        <v>521792.617536794</v>
      </c>
      <c r="P5566" s="0" t="n">
        <f aca="false">MIN($B$5,P5565+K5566*$B$6-I5566)</f>
        <v>138.17751227928</v>
      </c>
      <c r="Q5566" s="0" t="n">
        <f aca="false">MAX(0,F5566-H5566-K5566-L5566)</f>
        <v>0</v>
      </c>
    </row>
    <row r="5567" customFormat="false" ht="15" hidden="false" customHeight="false" outlineLevel="0" collapsed="false">
      <c r="A5567" s="0" t="n">
        <f aca="false">'Profiles 8760'!A5556</f>
        <v>5554</v>
      </c>
      <c r="B5567" s="0" t="n">
        <f aca="false">'Profiles 8760'!B5556</f>
        <v>8</v>
      </c>
      <c r="C5567" s="0" t="n">
        <f aca="false">'Profiles 8760'!E5556</f>
        <v>0</v>
      </c>
      <c r="D5567" s="0" t="n">
        <f aca="false">'Profiles 8760'!F5556</f>
        <v>0.630429</v>
      </c>
      <c r="E5567" s="0" t="n">
        <f aca="false">'Profiles 8760'!G5556</f>
        <v>0.361375</v>
      </c>
      <c r="F5567" s="0" t="n">
        <f aca="false">D5567*Assumptions!$C$11*$B$7+E5567*Assumptions!$C$12*$B$8</f>
        <v>196.8481327</v>
      </c>
      <c r="G5567" s="0" t="n">
        <f aca="false">C5567*Assumptions!$C$15</f>
        <v>0</v>
      </c>
      <c r="H5567" s="0" t="n">
        <f aca="false">MIN(F5567,G5567)</f>
        <v>0</v>
      </c>
      <c r="I5567" s="0" t="n">
        <f aca="false">IF(C5567=1,MIN(G5567-H5567,Assumptions!$C$13,P5566),0)</f>
        <v>0</v>
      </c>
      <c r="J5567" s="0" t="n">
        <f aca="false">H5567+I5567</f>
        <v>0</v>
      </c>
      <c r="K5567" s="0" t="n">
        <f aca="false">MIN(IF(C5567=1,F5567-H5567,F5567),Assumptions!$C$13,MAX(0,($B$5-P5566)/$B$6))</f>
        <v>180</v>
      </c>
      <c r="L5567" s="0" t="n">
        <f aca="false">IF(C5567=1,0,MIN(F5567-K5567,Assumptions!$C$15,MAX(0,$B$10-O5566-M5567)))</f>
        <v>16.8481327</v>
      </c>
      <c r="M5567" s="0" t="n">
        <f aca="false">'Profiles 8760'!H5556</f>
        <v>106800</v>
      </c>
      <c r="N5567" s="0" t="n">
        <f aca="false">J5567+L5567</f>
        <v>16.8481327</v>
      </c>
      <c r="O5567" s="0" t="n">
        <f aca="false">O5566+N5567</f>
        <v>521809.465669494</v>
      </c>
      <c r="P5567" s="0" t="n">
        <f aca="false">MIN($B$5,P5566+K5567*$B$6-I5567)</f>
        <v>294.20151227928</v>
      </c>
      <c r="Q5567" s="0" t="n">
        <f aca="false">MAX(0,F5567-H5567-K5567-L5567)</f>
        <v>0</v>
      </c>
    </row>
    <row r="5568" customFormat="false" ht="15" hidden="false" customHeight="false" outlineLevel="0" collapsed="false">
      <c r="A5568" s="0" t="n">
        <f aca="false">'Profiles 8760'!A5557</f>
        <v>5555</v>
      </c>
      <c r="B5568" s="0" t="n">
        <f aca="false">'Profiles 8760'!B5557</f>
        <v>8</v>
      </c>
      <c r="C5568" s="0" t="n">
        <f aca="false">'Profiles 8760'!E5557</f>
        <v>0</v>
      </c>
      <c r="D5568" s="0" t="n">
        <f aca="false">'Profiles 8760'!F5557</f>
        <v>0.794186</v>
      </c>
      <c r="E5568" s="0" t="n">
        <f aca="false">'Profiles 8760'!G5557</f>
        <v>0.254461</v>
      </c>
      <c r="F5568" s="0" t="n">
        <f aca="false">D5568*Assumptions!$C$11*$B$7+E5568*Assumptions!$C$12*$B$8</f>
        <v>239.7683717</v>
      </c>
      <c r="G5568" s="0" t="n">
        <f aca="false">C5568*Assumptions!$C$15</f>
        <v>0</v>
      </c>
      <c r="H5568" s="0" t="n">
        <f aca="false">MIN(F5568,G5568)</f>
        <v>0</v>
      </c>
      <c r="I5568" s="0" t="n">
        <f aca="false">IF(C5568=1,MIN(G5568-H5568,Assumptions!$C$13,P5567),0)</f>
        <v>0</v>
      </c>
      <c r="J5568" s="0" t="n">
        <f aca="false">H5568+I5568</f>
        <v>0</v>
      </c>
      <c r="K5568" s="0" t="n">
        <f aca="false">MIN(IF(C5568=1,F5568-H5568,F5568),Assumptions!$C$13,MAX(0,($B$5-P5567)/$B$6))</f>
        <v>180</v>
      </c>
      <c r="L5568" s="0" t="n">
        <f aca="false">IF(C5568=1,0,MIN(F5568-K5568,Assumptions!$C$15,MAX(0,$B$10-O5567-M5568)))</f>
        <v>59.7683717</v>
      </c>
      <c r="M5568" s="0" t="n">
        <f aca="false">'Profiles 8760'!H5557</f>
        <v>106800</v>
      </c>
      <c r="N5568" s="0" t="n">
        <f aca="false">J5568+L5568</f>
        <v>59.7683717</v>
      </c>
      <c r="O5568" s="0" t="n">
        <f aca="false">O5567+N5568</f>
        <v>521869.234041194</v>
      </c>
      <c r="P5568" s="0" t="n">
        <f aca="false">MIN($B$5,P5567+K5568*$B$6-I5568)</f>
        <v>450.22551227928</v>
      </c>
      <c r="Q5568" s="0" t="n">
        <f aca="false">MAX(0,F5568-H5568-K5568-L5568)</f>
        <v>0</v>
      </c>
    </row>
    <row r="5569" customFormat="false" ht="15" hidden="false" customHeight="false" outlineLevel="0" collapsed="false">
      <c r="A5569" s="0" t="n">
        <f aca="false">'Profiles 8760'!A5558</f>
        <v>5556</v>
      </c>
      <c r="B5569" s="0" t="n">
        <f aca="false">'Profiles 8760'!B5558</f>
        <v>8</v>
      </c>
      <c r="C5569" s="0" t="n">
        <f aca="false">'Profiles 8760'!E5558</f>
        <v>0</v>
      </c>
      <c r="D5569" s="0" t="n">
        <f aca="false">'Profiles 8760'!F5558</f>
        <v>0.901247</v>
      </c>
      <c r="E5569" s="0" t="n">
        <f aca="false">'Profiles 8760'!G5558</f>
        <v>0.444711</v>
      </c>
      <c r="F5569" s="0" t="n">
        <f aca="false">D5569*Assumptions!$C$11*$B$7+E5569*Assumptions!$C$12*$B$8</f>
        <v>278.4688135</v>
      </c>
      <c r="G5569" s="0" t="n">
        <f aca="false">C5569*Assumptions!$C$15</f>
        <v>0</v>
      </c>
      <c r="H5569" s="0" t="n">
        <f aca="false">MIN(F5569,G5569)</f>
        <v>0</v>
      </c>
      <c r="I5569" s="0" t="n">
        <f aca="false">IF(C5569=1,MIN(G5569-H5569,Assumptions!$C$13,P5568),0)</f>
        <v>0</v>
      </c>
      <c r="J5569" s="0" t="n">
        <f aca="false">H5569+I5569</f>
        <v>0</v>
      </c>
      <c r="K5569" s="0" t="n">
        <f aca="false">MIN(IF(C5569=1,F5569-H5569,F5569),Assumptions!$C$13,MAX(0,($B$5-P5568)/$B$6))</f>
        <v>69.8944251508075</v>
      </c>
      <c r="L5569" s="0" t="n">
        <f aca="false">IF(C5569=1,0,MIN(F5569-K5569,Assumptions!$C$15,MAX(0,$B$10-O5568-M5569)))</f>
        <v>200</v>
      </c>
      <c r="M5569" s="0" t="n">
        <f aca="false">'Profiles 8760'!H5558</f>
        <v>106800</v>
      </c>
      <c r="N5569" s="0" t="n">
        <f aca="false">J5569+L5569</f>
        <v>200</v>
      </c>
      <c r="O5569" s="0" t="n">
        <f aca="false">O5568+N5569</f>
        <v>522069.234041194</v>
      </c>
      <c r="P5569" s="0" t="n">
        <f aca="false">MIN($B$5,P5568+K5569*$B$6-I5569)</f>
        <v>510.81</v>
      </c>
      <c r="Q5569" s="0" t="n">
        <f aca="false">MAX(0,F5569-H5569-K5569-L5569)</f>
        <v>8.5743883491925</v>
      </c>
    </row>
    <row r="5570" customFormat="false" ht="15" hidden="false" customHeight="false" outlineLevel="0" collapsed="false">
      <c r="A5570" s="0" t="n">
        <f aca="false">'Profiles 8760'!A5559</f>
        <v>5557</v>
      </c>
      <c r="B5570" s="0" t="n">
        <f aca="false">'Profiles 8760'!B5559</f>
        <v>8</v>
      </c>
      <c r="C5570" s="0" t="n">
        <f aca="false">'Profiles 8760'!E5559</f>
        <v>0</v>
      </c>
      <c r="D5570" s="0" t="n">
        <f aca="false">'Profiles 8760'!F5559</f>
        <v>0.938436</v>
      </c>
      <c r="E5570" s="0" t="n">
        <f aca="false">'Profiles 8760'!G5559</f>
        <v>0.364859</v>
      </c>
      <c r="F5570" s="0" t="n">
        <f aca="false">D5570*Assumptions!$C$11*$B$7+E5570*Assumptions!$C$12*$B$8</f>
        <v>285.9430499</v>
      </c>
      <c r="G5570" s="0" t="n">
        <f aca="false">C5570*Assumptions!$C$15</f>
        <v>0</v>
      </c>
      <c r="H5570" s="0" t="n">
        <f aca="false">MIN(F5570,G5570)</f>
        <v>0</v>
      </c>
      <c r="I5570" s="0" t="n">
        <f aca="false">IF(C5570=1,MIN(G5570-H5570,Assumptions!$C$13,P5569),0)</f>
        <v>0</v>
      </c>
      <c r="J5570" s="0" t="n">
        <f aca="false">H5570+I5570</f>
        <v>0</v>
      </c>
      <c r="K5570" s="0" t="n">
        <f aca="false">MIN(IF(C5570=1,F5570-H5570,F5570),Assumptions!$C$13,MAX(0,($B$5-P5569)/$B$6))</f>
        <v>0</v>
      </c>
      <c r="L5570" s="0" t="n">
        <f aca="false">IF(C5570=1,0,MIN(F5570-K5570,Assumptions!$C$15,MAX(0,$B$10-O5569-M5570)))</f>
        <v>200</v>
      </c>
      <c r="M5570" s="0" t="n">
        <f aca="false">'Profiles 8760'!H5559</f>
        <v>106800</v>
      </c>
      <c r="N5570" s="0" t="n">
        <f aca="false">J5570+L5570</f>
        <v>200</v>
      </c>
      <c r="O5570" s="0" t="n">
        <f aca="false">O5569+N5570</f>
        <v>522269.234041194</v>
      </c>
      <c r="P5570" s="0" t="n">
        <f aca="false">MIN($B$5,P5569+K5570*$B$6-I5570)</f>
        <v>510.81</v>
      </c>
      <c r="Q5570" s="0" t="n">
        <f aca="false">MAX(0,F5570-H5570-K5570-L5570)</f>
        <v>85.9430499000001</v>
      </c>
    </row>
    <row r="5571" customFormat="false" ht="15" hidden="false" customHeight="false" outlineLevel="0" collapsed="false">
      <c r="A5571" s="0" t="n">
        <f aca="false">'Profiles 8760'!A5560</f>
        <v>5558</v>
      </c>
      <c r="B5571" s="0" t="n">
        <f aca="false">'Profiles 8760'!B5560</f>
        <v>8</v>
      </c>
      <c r="C5571" s="0" t="n">
        <f aca="false">'Profiles 8760'!E5560</f>
        <v>0</v>
      </c>
      <c r="D5571" s="0" t="n">
        <f aca="false">'Profiles 8760'!F5560</f>
        <v>0.901247</v>
      </c>
      <c r="E5571" s="0" t="n">
        <f aca="false">'Profiles 8760'!G5560</f>
        <v>0.32066</v>
      </c>
      <c r="F5571" s="0" t="n">
        <f aca="false">D5571*Assumptions!$C$11*$B$7+E5571*Assumptions!$C$12*$B$8</f>
        <v>273.3951276</v>
      </c>
      <c r="G5571" s="0" t="n">
        <f aca="false">C5571*Assumptions!$C$15</f>
        <v>0</v>
      </c>
      <c r="H5571" s="0" t="n">
        <f aca="false">MIN(F5571,G5571)</f>
        <v>0</v>
      </c>
      <c r="I5571" s="0" t="n">
        <f aca="false">IF(C5571=1,MIN(G5571-H5571,Assumptions!$C$13,P5570),0)</f>
        <v>0</v>
      </c>
      <c r="J5571" s="0" t="n">
        <f aca="false">H5571+I5571</f>
        <v>0</v>
      </c>
      <c r="K5571" s="0" t="n">
        <f aca="false">MIN(IF(C5571=1,F5571-H5571,F5571),Assumptions!$C$13,MAX(0,($B$5-P5570)/$B$6))</f>
        <v>0</v>
      </c>
      <c r="L5571" s="0" t="n">
        <f aca="false">IF(C5571=1,0,MIN(F5571-K5571,Assumptions!$C$15,MAX(0,$B$10-O5570-M5571)))</f>
        <v>200</v>
      </c>
      <c r="M5571" s="0" t="n">
        <f aca="false">'Profiles 8760'!H5560</f>
        <v>106800</v>
      </c>
      <c r="N5571" s="0" t="n">
        <f aca="false">J5571+L5571</f>
        <v>200</v>
      </c>
      <c r="O5571" s="0" t="n">
        <f aca="false">O5570+N5571</f>
        <v>522469.234041194</v>
      </c>
      <c r="P5571" s="0" t="n">
        <f aca="false">MIN($B$5,P5570+K5571*$B$6-I5571)</f>
        <v>510.81</v>
      </c>
      <c r="Q5571" s="0" t="n">
        <f aca="false">MAX(0,F5571-H5571-K5571-L5571)</f>
        <v>73.3951276</v>
      </c>
    </row>
    <row r="5572" customFormat="false" ht="15" hidden="false" customHeight="false" outlineLevel="0" collapsed="false">
      <c r="A5572" s="0" t="n">
        <f aca="false">'Profiles 8760'!A5561</f>
        <v>5559</v>
      </c>
      <c r="B5572" s="0" t="n">
        <f aca="false">'Profiles 8760'!B5561</f>
        <v>8</v>
      </c>
      <c r="C5572" s="0" t="n">
        <f aca="false">'Profiles 8760'!E5561</f>
        <v>0</v>
      </c>
      <c r="D5572" s="0" t="n">
        <f aca="false">'Profiles 8760'!F5561</f>
        <v>0.794186</v>
      </c>
      <c r="E5572" s="0" t="n">
        <f aca="false">'Profiles 8760'!G5561</f>
        <v>0.179711</v>
      </c>
      <c r="F5572" s="0" t="n">
        <f aca="false">D5572*Assumptions!$C$11*$B$7+E5572*Assumptions!$C$12*$B$8</f>
        <v>236.7110967</v>
      </c>
      <c r="G5572" s="0" t="n">
        <f aca="false">C5572*Assumptions!$C$15</f>
        <v>0</v>
      </c>
      <c r="H5572" s="0" t="n">
        <f aca="false">MIN(F5572,G5572)</f>
        <v>0</v>
      </c>
      <c r="I5572" s="0" t="n">
        <f aca="false">IF(C5572=1,MIN(G5572-H5572,Assumptions!$C$13,P5571),0)</f>
        <v>0</v>
      </c>
      <c r="J5572" s="0" t="n">
        <f aca="false">H5572+I5572</f>
        <v>0</v>
      </c>
      <c r="K5572" s="0" t="n">
        <f aca="false">MIN(IF(C5572=1,F5572-H5572,F5572),Assumptions!$C$13,MAX(0,($B$5-P5571)/$B$6))</f>
        <v>0</v>
      </c>
      <c r="L5572" s="0" t="n">
        <f aca="false">IF(C5572=1,0,MIN(F5572-K5572,Assumptions!$C$15,MAX(0,$B$10-O5571-M5572)))</f>
        <v>200</v>
      </c>
      <c r="M5572" s="0" t="n">
        <f aca="false">'Profiles 8760'!H5561</f>
        <v>106800</v>
      </c>
      <c r="N5572" s="0" t="n">
        <f aca="false">J5572+L5572</f>
        <v>200</v>
      </c>
      <c r="O5572" s="0" t="n">
        <f aca="false">O5571+N5572</f>
        <v>522669.234041194</v>
      </c>
      <c r="P5572" s="0" t="n">
        <f aca="false">MIN($B$5,P5571+K5572*$B$6-I5572)</f>
        <v>510.81</v>
      </c>
      <c r="Q5572" s="0" t="n">
        <f aca="false">MAX(0,F5572-H5572-K5572-L5572)</f>
        <v>36.7110967</v>
      </c>
    </row>
    <row r="5573" customFormat="false" ht="15" hidden="false" customHeight="false" outlineLevel="0" collapsed="false">
      <c r="A5573" s="0" t="n">
        <f aca="false">'Profiles 8760'!A5562</f>
        <v>5560</v>
      </c>
      <c r="B5573" s="0" t="n">
        <f aca="false">'Profiles 8760'!B5562</f>
        <v>8</v>
      </c>
      <c r="C5573" s="0" t="n">
        <f aca="false">'Profiles 8760'!E5562</f>
        <v>0</v>
      </c>
      <c r="D5573" s="0" t="n">
        <f aca="false">'Profiles 8760'!F5562</f>
        <v>0.630429</v>
      </c>
      <c r="E5573" s="0" t="n">
        <f aca="false">'Profiles 8760'!G5562</f>
        <v>0.158791</v>
      </c>
      <c r="F5573" s="0" t="n">
        <f aca="false">D5573*Assumptions!$C$11*$B$7+E5573*Assumptions!$C$12*$B$8</f>
        <v>188.5624471</v>
      </c>
      <c r="G5573" s="0" t="n">
        <f aca="false">C5573*Assumptions!$C$15</f>
        <v>0</v>
      </c>
      <c r="H5573" s="0" t="n">
        <f aca="false">MIN(F5573,G5573)</f>
        <v>0</v>
      </c>
      <c r="I5573" s="0" t="n">
        <f aca="false">IF(C5573=1,MIN(G5573-H5573,Assumptions!$C$13,P5572),0)</f>
        <v>0</v>
      </c>
      <c r="J5573" s="0" t="n">
        <f aca="false">H5573+I5573</f>
        <v>0</v>
      </c>
      <c r="K5573" s="0" t="n">
        <f aca="false">MIN(IF(C5573=1,F5573-H5573,F5573),Assumptions!$C$13,MAX(0,($B$5-P5572)/$B$6))</f>
        <v>0</v>
      </c>
      <c r="L5573" s="0" t="n">
        <f aca="false">IF(C5573=1,0,MIN(F5573-K5573,Assumptions!$C$15,MAX(0,$B$10-O5572-M5573)))</f>
        <v>188.5624471</v>
      </c>
      <c r="M5573" s="0" t="n">
        <f aca="false">'Profiles 8760'!H5562</f>
        <v>106800</v>
      </c>
      <c r="N5573" s="0" t="n">
        <f aca="false">J5573+L5573</f>
        <v>188.5624471</v>
      </c>
      <c r="O5573" s="0" t="n">
        <f aca="false">O5572+N5573</f>
        <v>522857.796488294</v>
      </c>
      <c r="P5573" s="0" t="n">
        <f aca="false">MIN($B$5,P5572+K5573*$B$6-I5573)</f>
        <v>510.81</v>
      </c>
      <c r="Q5573" s="0" t="n">
        <f aca="false">MAX(0,F5573-H5573-K5573-L5573)</f>
        <v>0</v>
      </c>
    </row>
    <row r="5574" customFormat="false" ht="15" hidden="false" customHeight="false" outlineLevel="0" collapsed="false">
      <c r="A5574" s="0" t="n">
        <f aca="false">'Profiles 8760'!A5563</f>
        <v>5561</v>
      </c>
      <c r="B5574" s="0" t="n">
        <f aca="false">'Profiles 8760'!B5563</f>
        <v>8</v>
      </c>
      <c r="C5574" s="0" t="n">
        <f aca="false">'Profiles 8760'!E5563</f>
        <v>0</v>
      </c>
      <c r="D5574" s="0" t="n">
        <f aca="false">'Profiles 8760'!F5563</f>
        <v>0.430949</v>
      </c>
      <c r="E5574" s="0" t="n">
        <f aca="false">'Profiles 8760'!G5563</f>
        <v>0.235022</v>
      </c>
      <c r="F5574" s="0" t="n">
        <f aca="false">D5574*Assumptions!$C$11*$B$7+E5574*Assumptions!$C$12*$B$8</f>
        <v>134.070471</v>
      </c>
      <c r="G5574" s="0" t="n">
        <f aca="false">C5574*Assumptions!$C$15</f>
        <v>0</v>
      </c>
      <c r="H5574" s="0" t="n">
        <f aca="false">MIN(F5574,G5574)</f>
        <v>0</v>
      </c>
      <c r="I5574" s="0" t="n">
        <f aca="false">IF(C5574=1,MIN(G5574-H5574,Assumptions!$C$13,P5573),0)</f>
        <v>0</v>
      </c>
      <c r="J5574" s="0" t="n">
        <f aca="false">H5574+I5574</f>
        <v>0</v>
      </c>
      <c r="K5574" s="0" t="n">
        <f aca="false">MIN(IF(C5574=1,F5574-H5574,F5574),Assumptions!$C$13,MAX(0,($B$5-P5573)/$B$6))</f>
        <v>0</v>
      </c>
      <c r="L5574" s="0" t="n">
        <f aca="false">IF(C5574=1,0,MIN(F5574-K5574,Assumptions!$C$15,MAX(0,$B$10-O5573-M5574)))</f>
        <v>134.070471</v>
      </c>
      <c r="M5574" s="0" t="n">
        <f aca="false">'Profiles 8760'!H5563</f>
        <v>106800</v>
      </c>
      <c r="N5574" s="0" t="n">
        <f aca="false">J5574+L5574</f>
        <v>134.070471</v>
      </c>
      <c r="O5574" s="0" t="n">
        <f aca="false">O5573+N5574</f>
        <v>522991.866959294</v>
      </c>
      <c r="P5574" s="0" t="n">
        <f aca="false">MIN($B$5,P5573+K5574*$B$6-I5574)</f>
        <v>510.81</v>
      </c>
      <c r="Q5574" s="0" t="n">
        <f aca="false">MAX(0,F5574-H5574-K5574-L5574)</f>
        <v>0</v>
      </c>
    </row>
    <row r="5575" customFormat="false" ht="15" hidden="false" customHeight="false" outlineLevel="0" collapsed="false">
      <c r="A5575" s="0" t="n">
        <f aca="false">'Profiles 8760'!A5564</f>
        <v>5562</v>
      </c>
      <c r="B5575" s="0" t="n">
        <f aca="false">'Profiles 8760'!B5564</f>
        <v>8</v>
      </c>
      <c r="C5575" s="0" t="n">
        <f aca="false">'Profiles 8760'!E5564</f>
        <v>0</v>
      </c>
      <c r="D5575" s="0" t="n">
        <f aca="false">'Profiles 8760'!F5564</f>
        <v>0.223806</v>
      </c>
      <c r="E5575" s="0" t="n">
        <f aca="false">'Profiles 8760'!G5564</f>
        <v>0.19773</v>
      </c>
      <c r="F5575" s="0" t="n">
        <f aca="false">D5575*Assumptions!$C$11*$B$7+E5575*Assumptions!$C$12*$B$8</f>
        <v>72.7223298</v>
      </c>
      <c r="G5575" s="0" t="n">
        <f aca="false">C5575*Assumptions!$C$15</f>
        <v>0</v>
      </c>
      <c r="H5575" s="0" t="n">
        <f aca="false">MIN(F5575,G5575)</f>
        <v>0</v>
      </c>
      <c r="I5575" s="0" t="n">
        <f aca="false">IF(C5575=1,MIN(G5575-H5575,Assumptions!$C$13,P5574),0)</f>
        <v>0</v>
      </c>
      <c r="J5575" s="0" t="n">
        <f aca="false">H5575+I5575</f>
        <v>0</v>
      </c>
      <c r="K5575" s="0" t="n">
        <f aca="false">MIN(IF(C5575=1,F5575-H5575,F5575),Assumptions!$C$13,MAX(0,($B$5-P5574)/$B$6))</f>
        <v>0</v>
      </c>
      <c r="L5575" s="0" t="n">
        <f aca="false">IF(C5575=1,0,MIN(F5575-K5575,Assumptions!$C$15,MAX(0,$B$10-O5574-M5575)))</f>
        <v>72.7223298</v>
      </c>
      <c r="M5575" s="0" t="n">
        <f aca="false">'Profiles 8760'!H5564</f>
        <v>106800</v>
      </c>
      <c r="N5575" s="0" t="n">
        <f aca="false">J5575+L5575</f>
        <v>72.7223298</v>
      </c>
      <c r="O5575" s="0" t="n">
        <f aca="false">O5574+N5575</f>
        <v>523064.589289094</v>
      </c>
      <c r="P5575" s="0" t="n">
        <f aca="false">MIN($B$5,P5574+K5575*$B$6-I5575)</f>
        <v>510.81</v>
      </c>
      <c r="Q5575" s="0" t="n">
        <f aca="false">MAX(0,F5575-H5575-K5575-L5575)</f>
        <v>0</v>
      </c>
    </row>
    <row r="5576" customFormat="false" ht="15" hidden="false" customHeight="false" outlineLevel="0" collapsed="false">
      <c r="A5576" s="0" t="n">
        <f aca="false">'Profiles 8760'!A5565</f>
        <v>5563</v>
      </c>
      <c r="B5576" s="0" t="n">
        <f aca="false">'Profiles 8760'!B5565</f>
        <v>8</v>
      </c>
      <c r="C5576" s="0" t="n">
        <f aca="false">'Profiles 8760'!E5565</f>
        <v>0</v>
      </c>
      <c r="D5576" s="0" t="n">
        <f aca="false">'Profiles 8760'!F5565</f>
        <v>0.047307</v>
      </c>
      <c r="E5576" s="0" t="n">
        <f aca="false">'Profiles 8760'!G5565</f>
        <v>0.281939</v>
      </c>
      <c r="F5576" s="0" t="n">
        <f aca="false">D5576*Assumptions!$C$11*$B$7+E5576*Assumptions!$C$12*$B$8</f>
        <v>25.1935667</v>
      </c>
      <c r="G5576" s="0" t="n">
        <f aca="false">C5576*Assumptions!$C$15</f>
        <v>0</v>
      </c>
      <c r="H5576" s="0" t="n">
        <f aca="false">MIN(F5576,G5576)</f>
        <v>0</v>
      </c>
      <c r="I5576" s="0" t="n">
        <f aca="false">IF(C5576=1,MIN(G5576-H5576,Assumptions!$C$13,P5575),0)</f>
        <v>0</v>
      </c>
      <c r="J5576" s="0" t="n">
        <f aca="false">H5576+I5576</f>
        <v>0</v>
      </c>
      <c r="K5576" s="0" t="n">
        <f aca="false">MIN(IF(C5576=1,F5576-H5576,F5576),Assumptions!$C$13,MAX(0,($B$5-P5575)/$B$6))</f>
        <v>0</v>
      </c>
      <c r="L5576" s="0" t="n">
        <f aca="false">IF(C5576=1,0,MIN(F5576-K5576,Assumptions!$C$15,MAX(0,$B$10-O5575-M5576)))</f>
        <v>25.1935667</v>
      </c>
      <c r="M5576" s="0" t="n">
        <f aca="false">'Profiles 8760'!H5565</f>
        <v>106800</v>
      </c>
      <c r="N5576" s="0" t="n">
        <f aca="false">J5576+L5576</f>
        <v>25.1935667</v>
      </c>
      <c r="O5576" s="0" t="n">
        <f aca="false">O5575+N5576</f>
        <v>523089.782855794</v>
      </c>
      <c r="P5576" s="0" t="n">
        <f aca="false">MIN($B$5,P5575+K5576*$B$6-I5576)</f>
        <v>510.81</v>
      </c>
      <c r="Q5576" s="0" t="n">
        <f aca="false">MAX(0,F5576-H5576-K5576-L5576)</f>
        <v>0</v>
      </c>
    </row>
    <row r="5577" customFormat="false" ht="15" hidden="false" customHeight="false" outlineLevel="0" collapsed="false">
      <c r="A5577" s="0" t="n">
        <f aca="false">'Profiles 8760'!A5566</f>
        <v>5564</v>
      </c>
      <c r="B5577" s="0" t="n">
        <f aca="false">'Profiles 8760'!B5566</f>
        <v>8</v>
      </c>
      <c r="C5577" s="0" t="n">
        <f aca="false">'Profiles 8760'!E5566</f>
        <v>1</v>
      </c>
      <c r="D5577" s="0" t="n">
        <f aca="false">'Profiles 8760'!F5566</f>
        <v>0</v>
      </c>
      <c r="E5577" s="0" t="n">
        <f aca="false">'Profiles 8760'!G5566</f>
        <v>0.229117</v>
      </c>
      <c r="F5577" s="0" t="n">
        <f aca="false">D5577*Assumptions!$C$11*$B$7+E5577*Assumptions!$C$12*$B$8</f>
        <v>9.3708853</v>
      </c>
      <c r="G5577" s="0" t="n">
        <f aca="false">C5577*Assumptions!$C$15</f>
        <v>200</v>
      </c>
      <c r="H5577" s="0" t="n">
        <f aca="false">MIN(F5577,G5577)</f>
        <v>9.3708853</v>
      </c>
      <c r="I5577" s="0" t="n">
        <f aca="false">IF(C5577=1,MIN(G5577-H5577,Assumptions!$C$13,P5576),0)</f>
        <v>180</v>
      </c>
      <c r="J5577" s="0" t="n">
        <f aca="false">H5577+I5577</f>
        <v>189.3708853</v>
      </c>
      <c r="K5577" s="0" t="n">
        <f aca="false">MIN(IF(C5577=1,F5577-H5577,F5577),Assumptions!$C$13,MAX(0,($B$5-P5576)/$B$6))</f>
        <v>0</v>
      </c>
      <c r="L5577" s="0" t="n">
        <f aca="false">IF(C5577=1,0,MIN(F5577-K5577,Assumptions!$C$15,MAX(0,$B$10-O5576-M5577)))</f>
        <v>0</v>
      </c>
      <c r="M5577" s="0" t="n">
        <f aca="false">'Profiles 8760'!H5566</f>
        <v>106600</v>
      </c>
      <c r="N5577" s="0" t="n">
        <f aca="false">J5577+L5577</f>
        <v>189.3708853</v>
      </c>
      <c r="O5577" s="0" t="n">
        <f aca="false">O5576+N5577</f>
        <v>523279.153741094</v>
      </c>
      <c r="P5577" s="0" t="n">
        <f aca="false">MIN($B$5,P5576+K5577*$B$6-I5577)</f>
        <v>330.81</v>
      </c>
      <c r="Q5577" s="0" t="n">
        <f aca="false">MAX(0,F5577-H5577-K5577-L5577)</f>
        <v>0</v>
      </c>
    </row>
    <row r="5578" customFormat="false" ht="15" hidden="false" customHeight="false" outlineLevel="0" collapsed="false">
      <c r="A5578" s="0" t="n">
        <f aca="false">'Profiles 8760'!A5567</f>
        <v>5565</v>
      </c>
      <c r="B5578" s="0" t="n">
        <f aca="false">'Profiles 8760'!B5567</f>
        <v>8</v>
      </c>
      <c r="C5578" s="0" t="n">
        <f aca="false">'Profiles 8760'!E5567</f>
        <v>1</v>
      </c>
      <c r="D5578" s="0" t="n">
        <f aca="false">'Profiles 8760'!F5567</f>
        <v>0</v>
      </c>
      <c r="E5578" s="0" t="n">
        <f aca="false">'Profiles 8760'!G5567</f>
        <v>0.335617</v>
      </c>
      <c r="F5578" s="0" t="n">
        <f aca="false">D5578*Assumptions!$C$11*$B$7+E5578*Assumptions!$C$12*$B$8</f>
        <v>13.7267353</v>
      </c>
      <c r="G5578" s="0" t="n">
        <f aca="false">C5578*Assumptions!$C$15</f>
        <v>200</v>
      </c>
      <c r="H5578" s="0" t="n">
        <f aca="false">MIN(F5578,G5578)</f>
        <v>13.7267353</v>
      </c>
      <c r="I5578" s="0" t="n">
        <f aca="false">IF(C5578=1,MIN(G5578-H5578,Assumptions!$C$13,P5577),0)</f>
        <v>180</v>
      </c>
      <c r="J5578" s="0" t="n">
        <f aca="false">H5578+I5578</f>
        <v>193.7267353</v>
      </c>
      <c r="K5578" s="0" t="n">
        <f aca="false">MIN(IF(C5578=1,F5578-H5578,F5578),Assumptions!$C$13,MAX(0,($B$5-P5577)/$B$6))</f>
        <v>0</v>
      </c>
      <c r="L5578" s="0" t="n">
        <f aca="false">IF(C5578=1,0,MIN(F5578-K5578,Assumptions!$C$15,MAX(0,$B$10-O5577-M5578)))</f>
        <v>0</v>
      </c>
      <c r="M5578" s="0" t="n">
        <f aca="false">'Profiles 8760'!H5567</f>
        <v>106400</v>
      </c>
      <c r="N5578" s="0" t="n">
        <f aca="false">J5578+L5578</f>
        <v>193.7267353</v>
      </c>
      <c r="O5578" s="0" t="n">
        <f aca="false">O5577+N5578</f>
        <v>523472.880476394</v>
      </c>
      <c r="P5578" s="0" t="n">
        <f aca="false">MIN($B$5,P5577+K5578*$B$6-I5578)</f>
        <v>150.81</v>
      </c>
      <c r="Q5578" s="0" t="n">
        <f aca="false">MAX(0,F5578-H5578-K5578-L5578)</f>
        <v>0</v>
      </c>
    </row>
    <row r="5579" customFormat="false" ht="15" hidden="false" customHeight="false" outlineLevel="0" collapsed="false">
      <c r="A5579" s="0" t="n">
        <f aca="false">'Profiles 8760'!A5568</f>
        <v>5566</v>
      </c>
      <c r="B5579" s="0" t="n">
        <f aca="false">'Profiles 8760'!B5568</f>
        <v>8</v>
      </c>
      <c r="C5579" s="0" t="n">
        <f aca="false">'Profiles 8760'!E5568</f>
        <v>0</v>
      </c>
      <c r="D5579" s="0" t="n">
        <f aca="false">'Profiles 8760'!F5568</f>
        <v>0</v>
      </c>
      <c r="E5579" s="0" t="n">
        <f aca="false">'Profiles 8760'!G5568</f>
        <v>0.237017</v>
      </c>
      <c r="F5579" s="0" t="n">
        <f aca="false">D5579*Assumptions!$C$11*$B$7+E5579*Assumptions!$C$12*$B$8</f>
        <v>9.6939953</v>
      </c>
      <c r="G5579" s="0" t="n">
        <f aca="false">C5579*Assumptions!$C$15</f>
        <v>0</v>
      </c>
      <c r="H5579" s="0" t="n">
        <f aca="false">MIN(F5579,G5579)</f>
        <v>0</v>
      </c>
      <c r="I5579" s="0" t="n">
        <f aca="false">IF(C5579=1,MIN(G5579-H5579,Assumptions!$C$13,P5578),0)</f>
        <v>0</v>
      </c>
      <c r="J5579" s="0" t="n">
        <f aca="false">H5579+I5579</f>
        <v>0</v>
      </c>
      <c r="K5579" s="0" t="n">
        <f aca="false">MIN(IF(C5579=1,F5579-H5579,F5579),Assumptions!$C$13,MAX(0,($B$5-P5578)/$B$6))</f>
        <v>9.6939953</v>
      </c>
      <c r="L5579" s="0" t="n">
        <f aca="false">IF(C5579=1,0,MIN(F5579-K5579,Assumptions!$C$15,MAX(0,$B$10-O5578-M5579)))</f>
        <v>0</v>
      </c>
      <c r="M5579" s="0" t="n">
        <f aca="false">'Profiles 8760'!H5568</f>
        <v>106400</v>
      </c>
      <c r="N5579" s="0" t="n">
        <f aca="false">J5579+L5579</f>
        <v>0</v>
      </c>
      <c r="O5579" s="0" t="n">
        <f aca="false">O5578+N5579</f>
        <v>523472.880476394</v>
      </c>
      <c r="P5579" s="0" t="n">
        <f aca="false">MIN($B$5,P5578+K5579*$B$6-I5579)</f>
        <v>159.21275512604</v>
      </c>
      <c r="Q5579" s="0" t="n">
        <f aca="false">MAX(0,F5579-H5579-K5579-L5579)</f>
        <v>0</v>
      </c>
    </row>
    <row r="5580" customFormat="false" ht="15" hidden="false" customHeight="false" outlineLevel="0" collapsed="false">
      <c r="A5580" s="0" t="n">
        <f aca="false">'Profiles 8760'!A5569</f>
        <v>5567</v>
      </c>
      <c r="B5580" s="0" t="n">
        <f aca="false">'Profiles 8760'!B5569</f>
        <v>8</v>
      </c>
      <c r="C5580" s="0" t="n">
        <f aca="false">'Profiles 8760'!E5569</f>
        <v>0</v>
      </c>
      <c r="D5580" s="0" t="n">
        <f aca="false">'Profiles 8760'!F5569</f>
        <v>0</v>
      </c>
      <c r="E5580" s="0" t="n">
        <f aca="false">'Profiles 8760'!G5569</f>
        <v>0.309951</v>
      </c>
      <c r="F5580" s="0" t="n">
        <f aca="false">D5580*Assumptions!$C$11*$B$7+E5580*Assumptions!$C$12*$B$8</f>
        <v>12.6769959</v>
      </c>
      <c r="G5580" s="0" t="n">
        <f aca="false">C5580*Assumptions!$C$15</f>
        <v>0</v>
      </c>
      <c r="H5580" s="0" t="n">
        <f aca="false">MIN(F5580,G5580)</f>
        <v>0</v>
      </c>
      <c r="I5580" s="0" t="n">
        <f aca="false">IF(C5580=1,MIN(G5580-H5580,Assumptions!$C$13,P5579),0)</f>
        <v>0</v>
      </c>
      <c r="J5580" s="0" t="n">
        <f aca="false">H5580+I5580</f>
        <v>0</v>
      </c>
      <c r="K5580" s="0" t="n">
        <f aca="false">MIN(IF(C5580=1,F5580-H5580,F5580),Assumptions!$C$13,MAX(0,($B$5-P5579)/$B$6))</f>
        <v>12.6769959</v>
      </c>
      <c r="L5580" s="0" t="n">
        <f aca="false">IF(C5580=1,0,MIN(F5580-K5580,Assumptions!$C$15,MAX(0,$B$10-O5579-M5580)))</f>
        <v>0</v>
      </c>
      <c r="M5580" s="0" t="n">
        <f aca="false">'Profiles 8760'!H5569</f>
        <v>106400</v>
      </c>
      <c r="N5580" s="0" t="n">
        <f aca="false">J5580+L5580</f>
        <v>0</v>
      </c>
      <c r="O5580" s="0" t="n">
        <f aca="false">O5579+N5580</f>
        <v>523472.880476394</v>
      </c>
      <c r="P5580" s="0" t="n">
        <f aca="false">MIN($B$5,P5579+K5580*$B$6-I5580)</f>
        <v>170.20117517216</v>
      </c>
      <c r="Q5580" s="0" t="n">
        <f aca="false">MAX(0,F5580-H5580-K5580-L5580)</f>
        <v>0</v>
      </c>
    </row>
    <row r="5581" customFormat="false" ht="15" hidden="false" customHeight="false" outlineLevel="0" collapsed="false">
      <c r="A5581" s="0" t="n">
        <f aca="false">'Profiles 8760'!A5570</f>
        <v>5568</v>
      </c>
      <c r="B5581" s="0" t="n">
        <f aca="false">'Profiles 8760'!B5570</f>
        <v>8</v>
      </c>
      <c r="C5581" s="0" t="n">
        <f aca="false">'Profiles 8760'!E5570</f>
        <v>0</v>
      </c>
      <c r="D5581" s="0" t="n">
        <f aca="false">'Profiles 8760'!F5570</f>
        <v>0</v>
      </c>
      <c r="E5581" s="0" t="n">
        <f aca="false">'Profiles 8760'!G5570</f>
        <v>0.23336</v>
      </c>
      <c r="F5581" s="0" t="n">
        <f aca="false">D5581*Assumptions!$C$11*$B$7+E5581*Assumptions!$C$12*$B$8</f>
        <v>9.544424</v>
      </c>
      <c r="G5581" s="0" t="n">
        <f aca="false">C5581*Assumptions!$C$15</f>
        <v>0</v>
      </c>
      <c r="H5581" s="0" t="n">
        <f aca="false">MIN(F5581,G5581)</f>
        <v>0</v>
      </c>
      <c r="I5581" s="0" t="n">
        <f aca="false">IF(C5581=1,MIN(G5581-H5581,Assumptions!$C$13,P5580),0)</f>
        <v>0</v>
      </c>
      <c r="J5581" s="0" t="n">
        <f aca="false">H5581+I5581</f>
        <v>0</v>
      </c>
      <c r="K5581" s="0" t="n">
        <f aca="false">MIN(IF(C5581=1,F5581-H5581,F5581),Assumptions!$C$13,MAX(0,($B$5-P5580)/$B$6))</f>
        <v>9.544424</v>
      </c>
      <c r="L5581" s="0" t="n">
        <f aca="false">IF(C5581=1,0,MIN(F5581-K5581,Assumptions!$C$15,MAX(0,$B$10-O5580-M5581)))</f>
        <v>0</v>
      </c>
      <c r="M5581" s="0" t="n">
        <f aca="false">'Profiles 8760'!H5570</f>
        <v>106400</v>
      </c>
      <c r="N5581" s="0" t="n">
        <f aca="false">J5581+L5581</f>
        <v>0</v>
      </c>
      <c r="O5581" s="0" t="n">
        <f aca="false">O5580+N5581</f>
        <v>523472.880476394</v>
      </c>
      <c r="P5581" s="0" t="n">
        <f aca="false">MIN($B$5,P5580+K5581*$B$6-I5581)</f>
        <v>178.47428189536</v>
      </c>
      <c r="Q5581" s="0" t="n">
        <f aca="false">MAX(0,F5581-H5581-K5581-L5581)</f>
        <v>0</v>
      </c>
    </row>
    <row r="5582" customFormat="false" ht="15" hidden="false" customHeight="false" outlineLevel="0" collapsed="false">
      <c r="A5582" s="0" t="n">
        <f aca="false">'Profiles 8760'!A5571</f>
        <v>5569</v>
      </c>
      <c r="B5582" s="0" t="n">
        <f aca="false">'Profiles 8760'!B5571</f>
        <v>8</v>
      </c>
      <c r="C5582" s="0" t="n">
        <f aca="false">'Profiles 8760'!E5571</f>
        <v>0</v>
      </c>
      <c r="D5582" s="0" t="n">
        <f aca="false">'Profiles 8760'!F5571</f>
        <v>0</v>
      </c>
      <c r="E5582" s="0" t="n">
        <f aca="false">'Profiles 8760'!G5571</f>
        <v>0.29976</v>
      </c>
      <c r="F5582" s="0" t="n">
        <f aca="false">D5582*Assumptions!$C$11*$B$7+E5582*Assumptions!$C$12*$B$8</f>
        <v>12.260184</v>
      </c>
      <c r="G5582" s="0" t="n">
        <f aca="false">C5582*Assumptions!$C$15</f>
        <v>0</v>
      </c>
      <c r="H5582" s="0" t="n">
        <f aca="false">MIN(F5582,G5582)</f>
        <v>0</v>
      </c>
      <c r="I5582" s="0" t="n">
        <f aca="false">IF(C5582=1,MIN(G5582-H5582,Assumptions!$C$13,P5581),0)</f>
        <v>0</v>
      </c>
      <c r="J5582" s="0" t="n">
        <f aca="false">H5582+I5582</f>
        <v>0</v>
      </c>
      <c r="K5582" s="0" t="n">
        <f aca="false">MIN(IF(C5582=1,F5582-H5582,F5582),Assumptions!$C$13,MAX(0,($B$5-P5581)/$B$6))</f>
        <v>12.260184</v>
      </c>
      <c r="L5582" s="0" t="n">
        <f aca="false">IF(C5582=1,0,MIN(F5582-K5582,Assumptions!$C$15,MAX(0,$B$10-O5581-M5582)))</f>
        <v>0</v>
      </c>
      <c r="M5582" s="0" t="n">
        <f aca="false">'Profiles 8760'!H5571</f>
        <v>106400</v>
      </c>
      <c r="N5582" s="0" t="n">
        <f aca="false">J5582+L5582</f>
        <v>0</v>
      </c>
      <c r="O5582" s="0" t="n">
        <f aca="false">O5581+N5582</f>
        <v>523472.880476394</v>
      </c>
      <c r="P5582" s="0" t="n">
        <f aca="false">MIN($B$5,P5581+K5582*$B$6-I5582)</f>
        <v>189.10140938656</v>
      </c>
      <c r="Q5582" s="0" t="n">
        <f aca="false">MAX(0,F5582-H5582-K5582-L5582)</f>
        <v>0</v>
      </c>
    </row>
    <row r="5583" customFormat="false" ht="15" hidden="false" customHeight="false" outlineLevel="0" collapsed="false">
      <c r="A5583" s="0" t="n">
        <f aca="false">'Profiles 8760'!A5572</f>
        <v>5570</v>
      </c>
      <c r="B5583" s="0" t="n">
        <f aca="false">'Profiles 8760'!B5572</f>
        <v>8</v>
      </c>
      <c r="C5583" s="0" t="n">
        <f aca="false">'Profiles 8760'!E5572</f>
        <v>0</v>
      </c>
      <c r="D5583" s="0" t="n">
        <f aca="false">'Profiles 8760'!F5572</f>
        <v>0</v>
      </c>
      <c r="E5583" s="0" t="n">
        <f aca="false">'Profiles 8760'!G5572</f>
        <v>0.326237</v>
      </c>
      <c r="F5583" s="0" t="n">
        <f aca="false">D5583*Assumptions!$C$11*$B$7+E5583*Assumptions!$C$12*$B$8</f>
        <v>13.3430933</v>
      </c>
      <c r="G5583" s="0" t="n">
        <f aca="false">C5583*Assumptions!$C$15</f>
        <v>0</v>
      </c>
      <c r="H5583" s="0" t="n">
        <f aca="false">MIN(F5583,G5583)</f>
        <v>0</v>
      </c>
      <c r="I5583" s="0" t="n">
        <f aca="false">IF(C5583=1,MIN(G5583-H5583,Assumptions!$C$13,P5582),0)</f>
        <v>0</v>
      </c>
      <c r="J5583" s="0" t="n">
        <f aca="false">H5583+I5583</f>
        <v>0</v>
      </c>
      <c r="K5583" s="0" t="n">
        <f aca="false">MIN(IF(C5583=1,F5583-H5583,F5583),Assumptions!$C$13,MAX(0,($B$5-P5582)/$B$6))</f>
        <v>13.3430933</v>
      </c>
      <c r="L5583" s="0" t="n">
        <f aca="false">IF(C5583=1,0,MIN(F5583-K5583,Assumptions!$C$15,MAX(0,$B$10-O5582-M5583)))</f>
        <v>0</v>
      </c>
      <c r="M5583" s="0" t="n">
        <f aca="false">'Profiles 8760'!H5572</f>
        <v>106400</v>
      </c>
      <c r="N5583" s="0" t="n">
        <f aca="false">J5583+L5583</f>
        <v>0</v>
      </c>
      <c r="O5583" s="0" t="n">
        <f aca="false">O5582+N5583</f>
        <v>523472.880476394</v>
      </c>
      <c r="P5583" s="0" t="n">
        <f aca="false">MIN($B$5,P5582+K5583*$B$6-I5583)</f>
        <v>200.667202659</v>
      </c>
      <c r="Q5583" s="0" t="n">
        <f aca="false">MAX(0,F5583-H5583-K5583-L5583)</f>
        <v>0</v>
      </c>
    </row>
    <row r="5584" customFormat="false" ht="15" hidden="false" customHeight="false" outlineLevel="0" collapsed="false">
      <c r="A5584" s="0" t="n">
        <f aca="false">'Profiles 8760'!A5573</f>
        <v>5571</v>
      </c>
      <c r="B5584" s="0" t="n">
        <f aca="false">'Profiles 8760'!B5573</f>
        <v>8</v>
      </c>
      <c r="C5584" s="0" t="n">
        <f aca="false">'Profiles 8760'!E5573</f>
        <v>0</v>
      </c>
      <c r="D5584" s="0" t="n">
        <f aca="false">'Profiles 8760'!F5573</f>
        <v>0</v>
      </c>
      <c r="E5584" s="0" t="n">
        <f aca="false">'Profiles 8760'!G5573</f>
        <v>0.540329</v>
      </c>
      <c r="F5584" s="0" t="n">
        <f aca="false">D5584*Assumptions!$C$11*$B$7+E5584*Assumptions!$C$12*$B$8</f>
        <v>22.0994561</v>
      </c>
      <c r="G5584" s="0" t="n">
        <f aca="false">C5584*Assumptions!$C$15</f>
        <v>0</v>
      </c>
      <c r="H5584" s="0" t="n">
        <f aca="false">MIN(F5584,G5584)</f>
        <v>0</v>
      </c>
      <c r="I5584" s="0" t="n">
        <f aca="false">IF(C5584=1,MIN(G5584-H5584,Assumptions!$C$13,P5583),0)</f>
        <v>0</v>
      </c>
      <c r="J5584" s="0" t="n">
        <f aca="false">H5584+I5584</f>
        <v>0</v>
      </c>
      <c r="K5584" s="0" t="n">
        <f aca="false">MIN(IF(C5584=1,F5584-H5584,F5584),Assumptions!$C$13,MAX(0,($B$5-P5583)/$B$6))</f>
        <v>22.0994561</v>
      </c>
      <c r="L5584" s="0" t="n">
        <f aca="false">IF(C5584=1,0,MIN(F5584-K5584,Assumptions!$C$15,MAX(0,$B$10-O5583-M5584)))</f>
        <v>0</v>
      </c>
      <c r="M5584" s="0" t="n">
        <f aca="false">'Profiles 8760'!H5573</f>
        <v>106400</v>
      </c>
      <c r="N5584" s="0" t="n">
        <f aca="false">J5584+L5584</f>
        <v>0</v>
      </c>
      <c r="O5584" s="0" t="n">
        <f aca="false">O5583+N5584</f>
        <v>523472.880476394</v>
      </c>
      <c r="P5584" s="0" t="n">
        <f aca="false">MIN($B$5,P5583+K5584*$B$6-I5584)</f>
        <v>219.82301120648</v>
      </c>
      <c r="Q5584" s="0" t="n">
        <f aca="false">MAX(0,F5584-H5584-K5584-L5584)</f>
        <v>0</v>
      </c>
    </row>
    <row r="5585" customFormat="false" ht="15" hidden="false" customHeight="false" outlineLevel="0" collapsed="false">
      <c r="A5585" s="0" t="n">
        <f aca="false">'Profiles 8760'!A5574</f>
        <v>5572</v>
      </c>
      <c r="B5585" s="0" t="n">
        <f aca="false">'Profiles 8760'!B5574</f>
        <v>8</v>
      </c>
      <c r="C5585" s="0" t="n">
        <f aca="false">'Profiles 8760'!E5574</f>
        <v>0</v>
      </c>
      <c r="D5585" s="0" t="n">
        <f aca="false">'Profiles 8760'!F5574</f>
        <v>0</v>
      </c>
      <c r="E5585" s="0" t="n">
        <f aca="false">'Profiles 8760'!G5574</f>
        <v>0.870367</v>
      </c>
      <c r="F5585" s="0" t="n">
        <f aca="false">D5585*Assumptions!$C$11*$B$7+E5585*Assumptions!$C$12*$B$8</f>
        <v>35.5980103</v>
      </c>
      <c r="G5585" s="0" t="n">
        <f aca="false">C5585*Assumptions!$C$15</f>
        <v>0</v>
      </c>
      <c r="H5585" s="0" t="n">
        <f aca="false">MIN(F5585,G5585)</f>
        <v>0</v>
      </c>
      <c r="I5585" s="0" t="n">
        <f aca="false">IF(C5585=1,MIN(G5585-H5585,Assumptions!$C$13,P5584),0)</f>
        <v>0</v>
      </c>
      <c r="J5585" s="0" t="n">
        <f aca="false">H5585+I5585</f>
        <v>0</v>
      </c>
      <c r="K5585" s="0" t="n">
        <f aca="false">MIN(IF(C5585=1,F5585-H5585,F5585),Assumptions!$C$13,MAX(0,($B$5-P5584)/$B$6))</f>
        <v>35.5980103</v>
      </c>
      <c r="L5585" s="0" t="n">
        <f aca="false">IF(C5585=1,0,MIN(F5585-K5585,Assumptions!$C$15,MAX(0,$B$10-O5584-M5585)))</f>
        <v>0</v>
      </c>
      <c r="M5585" s="0" t="n">
        <f aca="false">'Profiles 8760'!H5574</f>
        <v>106400</v>
      </c>
      <c r="N5585" s="0" t="n">
        <f aca="false">J5585+L5585</f>
        <v>0</v>
      </c>
      <c r="O5585" s="0" t="n">
        <f aca="false">O5584+N5585</f>
        <v>523472.880476394</v>
      </c>
      <c r="P5585" s="0" t="n">
        <f aca="false">MIN($B$5,P5584+K5585*$B$6-I5585)</f>
        <v>250.67936653452</v>
      </c>
      <c r="Q5585" s="0" t="n">
        <f aca="false">MAX(0,F5585-H5585-K5585-L5585)</f>
        <v>0</v>
      </c>
    </row>
    <row r="5586" customFormat="false" ht="15" hidden="false" customHeight="false" outlineLevel="0" collapsed="false">
      <c r="A5586" s="0" t="n">
        <f aca="false">'Profiles 8760'!A5575</f>
        <v>5573</v>
      </c>
      <c r="B5586" s="0" t="n">
        <f aca="false">'Profiles 8760'!B5575</f>
        <v>8</v>
      </c>
      <c r="C5586" s="0" t="n">
        <f aca="false">'Profiles 8760'!E5575</f>
        <v>0</v>
      </c>
      <c r="D5586" s="0" t="n">
        <f aca="false">'Profiles 8760'!F5575</f>
        <v>0</v>
      </c>
      <c r="E5586" s="0" t="n">
        <f aca="false">'Profiles 8760'!G5575</f>
        <v>0.831092</v>
      </c>
      <c r="F5586" s="0" t="n">
        <f aca="false">D5586*Assumptions!$C$11*$B$7+E5586*Assumptions!$C$12*$B$8</f>
        <v>33.9916628</v>
      </c>
      <c r="G5586" s="0" t="n">
        <f aca="false">C5586*Assumptions!$C$15</f>
        <v>0</v>
      </c>
      <c r="H5586" s="0" t="n">
        <f aca="false">MIN(F5586,G5586)</f>
        <v>0</v>
      </c>
      <c r="I5586" s="0" t="n">
        <f aca="false">IF(C5586=1,MIN(G5586-H5586,Assumptions!$C$13,P5585),0)</f>
        <v>0</v>
      </c>
      <c r="J5586" s="0" t="n">
        <f aca="false">H5586+I5586</f>
        <v>0</v>
      </c>
      <c r="K5586" s="0" t="n">
        <f aca="false">MIN(IF(C5586=1,F5586-H5586,F5586),Assumptions!$C$13,MAX(0,($B$5-P5585)/$B$6))</f>
        <v>33.9916628</v>
      </c>
      <c r="L5586" s="0" t="n">
        <f aca="false">IF(C5586=1,0,MIN(F5586-K5586,Assumptions!$C$15,MAX(0,$B$10-O5585-M5586)))</f>
        <v>0</v>
      </c>
      <c r="M5586" s="0" t="n">
        <f aca="false">'Profiles 8760'!H5575</f>
        <v>106400</v>
      </c>
      <c r="N5586" s="0" t="n">
        <f aca="false">J5586+L5586</f>
        <v>0</v>
      </c>
      <c r="O5586" s="0" t="n">
        <f aca="false">O5585+N5586</f>
        <v>523472.880476394</v>
      </c>
      <c r="P5586" s="0" t="n">
        <f aca="false">MIN($B$5,P5585+K5586*$B$6-I5586)</f>
        <v>280.14333984956</v>
      </c>
      <c r="Q5586" s="0" t="n">
        <f aca="false">MAX(0,F5586-H5586-K5586-L5586)</f>
        <v>0</v>
      </c>
    </row>
    <row r="5587" customFormat="false" ht="15" hidden="false" customHeight="false" outlineLevel="0" collapsed="false">
      <c r="A5587" s="0" t="n">
        <f aca="false">'Profiles 8760'!A5576</f>
        <v>5574</v>
      </c>
      <c r="B5587" s="0" t="n">
        <f aca="false">'Profiles 8760'!B5576</f>
        <v>8</v>
      </c>
      <c r="C5587" s="0" t="n">
        <f aca="false">'Profiles 8760'!E5576</f>
        <v>0</v>
      </c>
      <c r="D5587" s="0" t="n">
        <f aca="false">'Profiles 8760'!F5576</f>
        <v>0</v>
      </c>
      <c r="E5587" s="0" t="n">
        <f aca="false">'Profiles 8760'!G5576</f>
        <v>1</v>
      </c>
      <c r="F5587" s="0" t="n">
        <f aca="false">D5587*Assumptions!$C$11*$B$7+E5587*Assumptions!$C$12*$B$8</f>
        <v>40.9</v>
      </c>
      <c r="G5587" s="0" t="n">
        <f aca="false">C5587*Assumptions!$C$15</f>
        <v>0</v>
      </c>
      <c r="H5587" s="0" t="n">
        <f aca="false">MIN(F5587,G5587)</f>
        <v>0</v>
      </c>
      <c r="I5587" s="0" t="n">
        <f aca="false">IF(C5587=1,MIN(G5587-H5587,Assumptions!$C$13,P5586),0)</f>
        <v>0</v>
      </c>
      <c r="J5587" s="0" t="n">
        <f aca="false">H5587+I5587</f>
        <v>0</v>
      </c>
      <c r="K5587" s="0" t="n">
        <f aca="false">MIN(IF(C5587=1,F5587-H5587,F5587),Assumptions!$C$13,MAX(0,($B$5-P5586)/$B$6))</f>
        <v>40.9</v>
      </c>
      <c r="L5587" s="0" t="n">
        <f aca="false">IF(C5587=1,0,MIN(F5587-K5587,Assumptions!$C$15,MAX(0,$B$10-O5586-M5587)))</f>
        <v>0</v>
      </c>
      <c r="M5587" s="0" t="n">
        <f aca="false">'Profiles 8760'!H5576</f>
        <v>106400</v>
      </c>
      <c r="N5587" s="0" t="n">
        <f aca="false">J5587+L5587</f>
        <v>0</v>
      </c>
      <c r="O5587" s="0" t="n">
        <f aca="false">O5586+N5587</f>
        <v>523472.880476394</v>
      </c>
      <c r="P5587" s="0" t="n">
        <f aca="false">MIN($B$5,P5586+K5587*$B$6-I5587)</f>
        <v>315.59545984956</v>
      </c>
      <c r="Q5587" s="0" t="n">
        <f aca="false">MAX(0,F5587-H5587-K5587-L5587)</f>
        <v>0</v>
      </c>
    </row>
    <row r="5588" customFormat="false" ht="15" hidden="false" customHeight="false" outlineLevel="0" collapsed="false">
      <c r="A5588" s="0" t="n">
        <f aca="false">'Profiles 8760'!A5577</f>
        <v>5575</v>
      </c>
      <c r="B5588" s="0" t="n">
        <f aca="false">'Profiles 8760'!B5577</f>
        <v>8</v>
      </c>
      <c r="C5588" s="0" t="n">
        <f aca="false">'Profiles 8760'!E5577</f>
        <v>0</v>
      </c>
      <c r="D5588" s="0" t="n">
        <f aca="false">'Profiles 8760'!F5577</f>
        <v>0.049815</v>
      </c>
      <c r="E5588" s="0" t="n">
        <f aca="false">'Profiles 8760'!G5577</f>
        <v>1</v>
      </c>
      <c r="F5588" s="0" t="n">
        <f aca="false">D5588*Assumptions!$C$11*$B$7+E5588*Assumptions!$C$12*$B$8</f>
        <v>55.286572</v>
      </c>
      <c r="G5588" s="0" t="n">
        <f aca="false">C5588*Assumptions!$C$15</f>
        <v>0</v>
      </c>
      <c r="H5588" s="0" t="n">
        <f aca="false">MIN(F5588,G5588)</f>
        <v>0</v>
      </c>
      <c r="I5588" s="0" t="n">
        <f aca="false">IF(C5588=1,MIN(G5588-H5588,Assumptions!$C$13,P5587),0)</f>
        <v>0</v>
      </c>
      <c r="J5588" s="0" t="n">
        <f aca="false">H5588+I5588</f>
        <v>0</v>
      </c>
      <c r="K5588" s="0" t="n">
        <f aca="false">MIN(IF(C5588=1,F5588-H5588,F5588),Assumptions!$C$13,MAX(0,($B$5-P5587)/$B$6))</f>
        <v>55.286572</v>
      </c>
      <c r="L5588" s="0" t="n">
        <f aca="false">IF(C5588=1,0,MIN(F5588-K5588,Assumptions!$C$15,MAX(0,$B$10-O5587-M5588)))</f>
        <v>0</v>
      </c>
      <c r="M5588" s="0" t="n">
        <f aca="false">'Profiles 8760'!H5577</f>
        <v>106400</v>
      </c>
      <c r="N5588" s="0" t="n">
        <f aca="false">J5588+L5588</f>
        <v>0</v>
      </c>
      <c r="O5588" s="0" t="n">
        <f aca="false">O5587+N5588</f>
        <v>523472.880476394</v>
      </c>
      <c r="P5588" s="0" t="n">
        <f aca="false">MIN($B$5,P5587+K5588*$B$6-I5588)</f>
        <v>363.51786045916</v>
      </c>
      <c r="Q5588" s="0" t="n">
        <f aca="false">MAX(0,F5588-H5588-K5588-L5588)</f>
        <v>0</v>
      </c>
    </row>
    <row r="5589" customFormat="false" ht="15" hidden="false" customHeight="false" outlineLevel="0" collapsed="false">
      <c r="A5589" s="0" t="n">
        <f aca="false">'Profiles 8760'!A5578</f>
        <v>5576</v>
      </c>
      <c r="B5589" s="0" t="n">
        <f aca="false">'Profiles 8760'!B5578</f>
        <v>8</v>
      </c>
      <c r="C5589" s="0" t="n">
        <f aca="false">'Profiles 8760'!E5578</f>
        <v>1</v>
      </c>
      <c r="D5589" s="0" t="n">
        <f aca="false">'Profiles 8760'!F5578</f>
        <v>0.235673</v>
      </c>
      <c r="E5589" s="0" t="n">
        <f aca="false">'Profiles 8760'!G5578</f>
        <v>0.913473</v>
      </c>
      <c r="F5589" s="0" t="n">
        <f aca="false">D5589*Assumptions!$C$11*$B$7+E5589*Assumptions!$C$12*$B$8</f>
        <v>105.4234081</v>
      </c>
      <c r="G5589" s="0" t="n">
        <f aca="false">C5589*Assumptions!$C$15</f>
        <v>200</v>
      </c>
      <c r="H5589" s="0" t="n">
        <f aca="false">MIN(F5589,G5589)</f>
        <v>105.4234081</v>
      </c>
      <c r="I5589" s="0" t="n">
        <f aca="false">IF(C5589=1,MIN(G5589-H5589,Assumptions!$C$13,P5588),0)</f>
        <v>94.5765919</v>
      </c>
      <c r="J5589" s="0" t="n">
        <f aca="false">H5589+I5589</f>
        <v>200</v>
      </c>
      <c r="K5589" s="0" t="n">
        <f aca="false">MIN(IF(C5589=1,F5589-H5589,F5589),Assumptions!$C$13,MAX(0,($B$5-P5588)/$B$6))</f>
        <v>0</v>
      </c>
      <c r="L5589" s="0" t="n">
        <f aca="false">IF(C5589=1,0,MIN(F5589-K5589,Assumptions!$C$15,MAX(0,$B$10-O5588-M5589)))</f>
        <v>0</v>
      </c>
      <c r="M5589" s="0" t="n">
        <f aca="false">'Profiles 8760'!H5578</f>
        <v>106200</v>
      </c>
      <c r="N5589" s="0" t="n">
        <f aca="false">J5589+L5589</f>
        <v>200</v>
      </c>
      <c r="O5589" s="0" t="n">
        <f aca="false">O5588+N5589</f>
        <v>523672.880476394</v>
      </c>
      <c r="P5589" s="0" t="n">
        <f aca="false">MIN($B$5,P5588+K5589*$B$6-I5589)</f>
        <v>268.94126855916</v>
      </c>
      <c r="Q5589" s="0" t="n">
        <f aca="false">MAX(0,F5589-H5589-K5589-L5589)</f>
        <v>0</v>
      </c>
    </row>
    <row r="5590" customFormat="false" ht="15" hidden="false" customHeight="false" outlineLevel="0" collapsed="false">
      <c r="A5590" s="0" t="n">
        <f aca="false">'Profiles 8760'!A5579</f>
        <v>5577</v>
      </c>
      <c r="B5590" s="0" t="n">
        <f aca="false">'Profiles 8760'!B5579</f>
        <v>8</v>
      </c>
      <c r="C5590" s="0" t="n">
        <f aca="false">'Profiles 8760'!E5579</f>
        <v>1</v>
      </c>
      <c r="D5590" s="0" t="n">
        <f aca="false">'Profiles 8760'!F5579</f>
        <v>0.453799</v>
      </c>
      <c r="E5590" s="0" t="n">
        <f aca="false">'Profiles 8760'!G5579</f>
        <v>0.889932</v>
      </c>
      <c r="F5590" s="0" t="n">
        <f aca="false">D5590*Assumptions!$C$11*$B$7+E5590*Assumptions!$C$12*$B$8</f>
        <v>167.45537</v>
      </c>
      <c r="G5590" s="0" t="n">
        <f aca="false">C5590*Assumptions!$C$15</f>
        <v>200</v>
      </c>
      <c r="H5590" s="0" t="n">
        <f aca="false">MIN(F5590,G5590)</f>
        <v>167.45537</v>
      </c>
      <c r="I5590" s="0" t="n">
        <f aca="false">IF(C5590=1,MIN(G5590-H5590,Assumptions!$C$13,P5589),0)</f>
        <v>32.54463</v>
      </c>
      <c r="J5590" s="0" t="n">
        <f aca="false">H5590+I5590</f>
        <v>200</v>
      </c>
      <c r="K5590" s="0" t="n">
        <f aca="false">MIN(IF(C5590=1,F5590-H5590,F5590),Assumptions!$C$13,MAX(0,($B$5-P5589)/$B$6))</f>
        <v>0</v>
      </c>
      <c r="L5590" s="0" t="n">
        <f aca="false">IF(C5590=1,0,MIN(F5590-K5590,Assumptions!$C$15,MAX(0,$B$10-O5589-M5590)))</f>
        <v>0</v>
      </c>
      <c r="M5590" s="0" t="n">
        <f aca="false">'Profiles 8760'!H5579</f>
        <v>106000</v>
      </c>
      <c r="N5590" s="0" t="n">
        <f aca="false">J5590+L5590</f>
        <v>200</v>
      </c>
      <c r="O5590" s="0" t="n">
        <f aca="false">O5589+N5590</f>
        <v>523872.880476394</v>
      </c>
      <c r="P5590" s="0" t="n">
        <f aca="false">MIN($B$5,P5589+K5590*$B$6-I5590)</f>
        <v>236.39663855916</v>
      </c>
      <c r="Q5590" s="0" t="n">
        <f aca="false">MAX(0,F5590-H5590-K5590-L5590)</f>
        <v>0</v>
      </c>
    </row>
    <row r="5591" customFormat="false" ht="15" hidden="false" customHeight="false" outlineLevel="0" collapsed="false">
      <c r="A5591" s="0" t="n">
        <f aca="false">'Profiles 8760'!A5580</f>
        <v>5578</v>
      </c>
      <c r="B5591" s="0" t="n">
        <f aca="false">'Profiles 8760'!B5580</f>
        <v>8</v>
      </c>
      <c r="C5591" s="0" t="n">
        <f aca="false">'Profiles 8760'!E5580</f>
        <v>0</v>
      </c>
      <c r="D5591" s="0" t="n">
        <f aca="false">'Profiles 8760'!F5580</f>
        <v>0.663857</v>
      </c>
      <c r="E5591" s="0" t="n">
        <f aca="false">'Profiles 8760'!G5580</f>
        <v>0.719404</v>
      </c>
      <c r="F5591" s="0" t="n">
        <f aca="false">D5591*Assumptions!$C$11*$B$7+E5591*Assumptions!$C$12*$B$8</f>
        <v>221.1455252</v>
      </c>
      <c r="G5591" s="0" t="n">
        <f aca="false">C5591*Assumptions!$C$15</f>
        <v>0</v>
      </c>
      <c r="H5591" s="0" t="n">
        <f aca="false">MIN(F5591,G5591)</f>
        <v>0</v>
      </c>
      <c r="I5591" s="0" t="n">
        <f aca="false">IF(C5591=1,MIN(G5591-H5591,Assumptions!$C$13,P5590),0)</f>
        <v>0</v>
      </c>
      <c r="J5591" s="0" t="n">
        <f aca="false">H5591+I5591</f>
        <v>0</v>
      </c>
      <c r="K5591" s="0" t="n">
        <f aca="false">MIN(IF(C5591=1,F5591-H5591,F5591),Assumptions!$C$13,MAX(0,($B$5-P5590)/$B$6))</f>
        <v>180</v>
      </c>
      <c r="L5591" s="0" t="n">
        <f aca="false">IF(C5591=1,0,MIN(F5591-K5591,Assumptions!$C$15,MAX(0,$B$10-O5590-M5591)))</f>
        <v>41.1455252</v>
      </c>
      <c r="M5591" s="0" t="n">
        <f aca="false">'Profiles 8760'!H5580</f>
        <v>106000</v>
      </c>
      <c r="N5591" s="0" t="n">
        <f aca="false">J5591+L5591</f>
        <v>41.1455252</v>
      </c>
      <c r="O5591" s="0" t="n">
        <f aca="false">O5590+N5591</f>
        <v>523914.026001594</v>
      </c>
      <c r="P5591" s="0" t="n">
        <f aca="false">MIN($B$5,P5590+K5591*$B$6-I5591)</f>
        <v>392.42063855916</v>
      </c>
      <c r="Q5591" s="0" t="n">
        <f aca="false">MAX(0,F5591-H5591-K5591-L5591)</f>
        <v>0</v>
      </c>
    </row>
    <row r="5592" customFormat="false" ht="15" hidden="false" customHeight="false" outlineLevel="0" collapsed="false">
      <c r="A5592" s="0" t="n">
        <f aca="false">'Profiles 8760'!A5581</f>
        <v>5579</v>
      </c>
      <c r="B5592" s="0" t="n">
        <f aca="false">'Profiles 8760'!B5581</f>
        <v>8</v>
      </c>
      <c r="C5592" s="0" t="n">
        <f aca="false">'Profiles 8760'!E5581</f>
        <v>0</v>
      </c>
      <c r="D5592" s="0" t="n">
        <f aca="false">'Profiles 8760'!F5581</f>
        <v>0.836296</v>
      </c>
      <c r="E5592" s="0" t="n">
        <f aca="false">'Profiles 8760'!G5581</f>
        <v>0.732757</v>
      </c>
      <c r="F5592" s="0" t="n">
        <f aca="false">D5592*Assumptions!$C$11*$B$7+E5592*Assumptions!$C$12*$B$8</f>
        <v>271.4920461</v>
      </c>
      <c r="G5592" s="0" t="n">
        <f aca="false">C5592*Assumptions!$C$15</f>
        <v>0</v>
      </c>
      <c r="H5592" s="0" t="n">
        <f aca="false">MIN(F5592,G5592)</f>
        <v>0</v>
      </c>
      <c r="I5592" s="0" t="n">
        <f aca="false">IF(C5592=1,MIN(G5592-H5592,Assumptions!$C$13,P5591),0)</f>
        <v>0</v>
      </c>
      <c r="J5592" s="0" t="n">
        <f aca="false">H5592+I5592</f>
        <v>0</v>
      </c>
      <c r="K5592" s="0" t="n">
        <f aca="false">MIN(IF(C5592=1,F5592-H5592,F5592),Assumptions!$C$13,MAX(0,($B$5-P5591)/$B$6))</f>
        <v>136.58209672455</v>
      </c>
      <c r="L5592" s="0" t="n">
        <f aca="false">IF(C5592=1,0,MIN(F5592-K5592,Assumptions!$C$15,MAX(0,$B$10-O5591-M5592)))</f>
        <v>134.90994937545</v>
      </c>
      <c r="M5592" s="0" t="n">
        <f aca="false">'Profiles 8760'!H5581</f>
        <v>106000</v>
      </c>
      <c r="N5592" s="0" t="n">
        <f aca="false">J5592+L5592</f>
        <v>134.90994937545</v>
      </c>
      <c r="O5592" s="0" t="n">
        <f aca="false">O5591+N5592</f>
        <v>524048.93595097</v>
      </c>
      <c r="P5592" s="0" t="n">
        <f aca="false">MIN($B$5,P5591+K5592*$B$6-I5592)</f>
        <v>510.81</v>
      </c>
      <c r="Q5592" s="0" t="n">
        <f aca="false">MAX(0,F5592-H5592-K5592-L5592)</f>
        <v>0</v>
      </c>
    </row>
    <row r="5593" customFormat="false" ht="15" hidden="false" customHeight="false" outlineLevel="0" collapsed="false">
      <c r="A5593" s="0" t="n">
        <f aca="false">'Profiles 8760'!A5582</f>
        <v>5580</v>
      </c>
      <c r="B5593" s="0" t="n">
        <f aca="false">'Profiles 8760'!B5582</f>
        <v>8</v>
      </c>
      <c r="C5593" s="0" t="n">
        <f aca="false">'Profiles 8760'!E5582</f>
        <v>0</v>
      </c>
      <c r="D5593" s="0" t="n">
        <f aca="false">'Profiles 8760'!F5582</f>
        <v>0.949034</v>
      </c>
      <c r="E5593" s="0" t="n">
        <f aca="false">'Profiles 8760'!G5582</f>
        <v>0.559571</v>
      </c>
      <c r="F5593" s="0" t="n">
        <f aca="false">D5593*Assumptions!$C$11*$B$7+E5593*Assumptions!$C$12*$B$8</f>
        <v>296.9674731</v>
      </c>
      <c r="G5593" s="0" t="n">
        <f aca="false">C5593*Assumptions!$C$15</f>
        <v>0</v>
      </c>
      <c r="H5593" s="0" t="n">
        <f aca="false">MIN(F5593,G5593)</f>
        <v>0</v>
      </c>
      <c r="I5593" s="0" t="n">
        <f aca="false">IF(C5593=1,MIN(G5593-H5593,Assumptions!$C$13,P5592),0)</f>
        <v>0</v>
      </c>
      <c r="J5593" s="0" t="n">
        <f aca="false">H5593+I5593</f>
        <v>0</v>
      </c>
      <c r="K5593" s="0" t="n">
        <f aca="false">MIN(IF(C5593=1,F5593-H5593,F5593),Assumptions!$C$13,MAX(0,($B$5-P5592)/$B$6))</f>
        <v>0</v>
      </c>
      <c r="L5593" s="0" t="n">
        <f aca="false">IF(C5593=1,0,MIN(F5593-K5593,Assumptions!$C$15,MAX(0,$B$10-O5592-M5593)))</f>
        <v>200</v>
      </c>
      <c r="M5593" s="0" t="n">
        <f aca="false">'Profiles 8760'!H5582</f>
        <v>106000</v>
      </c>
      <c r="N5593" s="0" t="n">
        <f aca="false">J5593+L5593</f>
        <v>200</v>
      </c>
      <c r="O5593" s="0" t="n">
        <f aca="false">O5592+N5593</f>
        <v>524248.93595097</v>
      </c>
      <c r="P5593" s="0" t="n">
        <f aca="false">MIN($B$5,P5592+K5593*$B$6-I5593)</f>
        <v>510.81</v>
      </c>
      <c r="Q5593" s="0" t="n">
        <f aca="false">MAX(0,F5593-H5593-K5593-L5593)</f>
        <v>96.9674731</v>
      </c>
    </row>
    <row r="5594" customFormat="false" ht="15" hidden="false" customHeight="false" outlineLevel="0" collapsed="false">
      <c r="A5594" s="0" t="n">
        <f aca="false">'Profiles 8760'!A5583</f>
        <v>5581</v>
      </c>
      <c r="B5594" s="0" t="n">
        <f aca="false">'Profiles 8760'!B5583</f>
        <v>8</v>
      </c>
      <c r="C5594" s="0" t="n">
        <f aca="false">'Profiles 8760'!E5583</f>
        <v>0</v>
      </c>
      <c r="D5594" s="0" t="n">
        <f aca="false">'Profiles 8760'!F5583</f>
        <v>0.988196</v>
      </c>
      <c r="E5594" s="0" t="n">
        <f aca="false">'Profiles 8760'!G5583</f>
        <v>0.675908</v>
      </c>
      <c r="F5594" s="0" t="n">
        <f aca="false">D5594*Assumptions!$C$11*$B$7+E5594*Assumptions!$C$12*$B$8</f>
        <v>313.035642</v>
      </c>
      <c r="G5594" s="0" t="n">
        <f aca="false">C5594*Assumptions!$C$15</f>
        <v>0</v>
      </c>
      <c r="H5594" s="0" t="n">
        <f aca="false">MIN(F5594,G5594)</f>
        <v>0</v>
      </c>
      <c r="I5594" s="0" t="n">
        <f aca="false">IF(C5594=1,MIN(G5594-H5594,Assumptions!$C$13,P5593),0)</f>
        <v>0</v>
      </c>
      <c r="J5594" s="0" t="n">
        <f aca="false">H5594+I5594</f>
        <v>0</v>
      </c>
      <c r="K5594" s="0" t="n">
        <f aca="false">MIN(IF(C5594=1,F5594-H5594,F5594),Assumptions!$C$13,MAX(0,($B$5-P5593)/$B$6))</f>
        <v>0</v>
      </c>
      <c r="L5594" s="0" t="n">
        <f aca="false">IF(C5594=1,0,MIN(F5594-K5594,Assumptions!$C$15,MAX(0,$B$10-O5593-M5594)))</f>
        <v>200</v>
      </c>
      <c r="M5594" s="0" t="n">
        <f aca="false">'Profiles 8760'!H5583</f>
        <v>106000</v>
      </c>
      <c r="N5594" s="0" t="n">
        <f aca="false">J5594+L5594</f>
        <v>200</v>
      </c>
      <c r="O5594" s="0" t="n">
        <f aca="false">O5593+N5594</f>
        <v>524448.93595097</v>
      </c>
      <c r="P5594" s="0" t="n">
        <f aca="false">MIN($B$5,P5593+K5594*$B$6-I5594)</f>
        <v>510.81</v>
      </c>
      <c r="Q5594" s="0" t="n">
        <f aca="false">MAX(0,F5594-H5594-K5594-L5594)</f>
        <v>113.035642</v>
      </c>
    </row>
    <row r="5595" customFormat="false" ht="15" hidden="false" customHeight="false" outlineLevel="0" collapsed="false">
      <c r="A5595" s="0" t="n">
        <f aca="false">'Profiles 8760'!A5584</f>
        <v>5582</v>
      </c>
      <c r="B5595" s="0" t="n">
        <f aca="false">'Profiles 8760'!B5584</f>
        <v>8</v>
      </c>
      <c r="C5595" s="0" t="n">
        <f aca="false">'Profiles 8760'!E5584</f>
        <v>0</v>
      </c>
      <c r="D5595" s="0" t="n">
        <f aca="false">'Profiles 8760'!F5584</f>
        <v>0.949034</v>
      </c>
      <c r="E5595" s="0" t="n">
        <f aca="false">'Profiles 8760'!G5584</f>
        <v>0.380676</v>
      </c>
      <c r="F5595" s="0" t="n">
        <f aca="false">D5595*Assumptions!$C$11*$B$7+E5595*Assumptions!$C$12*$B$8</f>
        <v>289.6506676</v>
      </c>
      <c r="G5595" s="0" t="n">
        <f aca="false">C5595*Assumptions!$C$15</f>
        <v>0</v>
      </c>
      <c r="H5595" s="0" t="n">
        <f aca="false">MIN(F5595,G5595)</f>
        <v>0</v>
      </c>
      <c r="I5595" s="0" t="n">
        <f aca="false">IF(C5595=1,MIN(G5595-H5595,Assumptions!$C$13,P5594),0)</f>
        <v>0</v>
      </c>
      <c r="J5595" s="0" t="n">
        <f aca="false">H5595+I5595</f>
        <v>0</v>
      </c>
      <c r="K5595" s="0" t="n">
        <f aca="false">MIN(IF(C5595=1,F5595-H5595,F5595),Assumptions!$C$13,MAX(0,($B$5-P5594)/$B$6))</f>
        <v>0</v>
      </c>
      <c r="L5595" s="0" t="n">
        <f aca="false">IF(C5595=1,0,MIN(F5595-K5595,Assumptions!$C$15,MAX(0,$B$10-O5594-M5595)))</f>
        <v>200</v>
      </c>
      <c r="M5595" s="0" t="n">
        <f aca="false">'Profiles 8760'!H5584</f>
        <v>106000</v>
      </c>
      <c r="N5595" s="0" t="n">
        <f aca="false">J5595+L5595</f>
        <v>200</v>
      </c>
      <c r="O5595" s="0" t="n">
        <f aca="false">O5594+N5595</f>
        <v>524648.93595097</v>
      </c>
      <c r="P5595" s="0" t="n">
        <f aca="false">MIN($B$5,P5594+K5595*$B$6-I5595)</f>
        <v>510.81</v>
      </c>
      <c r="Q5595" s="0" t="n">
        <f aca="false">MAX(0,F5595-H5595-K5595-L5595)</f>
        <v>89.6506676</v>
      </c>
    </row>
    <row r="5596" customFormat="false" ht="15" hidden="false" customHeight="false" outlineLevel="0" collapsed="false">
      <c r="A5596" s="0" t="n">
        <f aca="false">'Profiles 8760'!A5585</f>
        <v>5583</v>
      </c>
      <c r="B5596" s="0" t="n">
        <f aca="false">'Profiles 8760'!B5585</f>
        <v>8</v>
      </c>
      <c r="C5596" s="0" t="n">
        <f aca="false">'Profiles 8760'!E5585</f>
        <v>0</v>
      </c>
      <c r="D5596" s="0" t="n">
        <f aca="false">'Profiles 8760'!F5585</f>
        <v>0.836296</v>
      </c>
      <c r="E5596" s="0" t="n">
        <f aca="false">'Profiles 8760'!G5585</f>
        <v>0.277645</v>
      </c>
      <c r="F5596" s="0" t="n">
        <f aca="false">D5596*Assumptions!$C$11*$B$7+E5596*Assumptions!$C$12*$B$8</f>
        <v>252.8779653</v>
      </c>
      <c r="G5596" s="0" t="n">
        <f aca="false">C5596*Assumptions!$C$15</f>
        <v>0</v>
      </c>
      <c r="H5596" s="0" t="n">
        <f aca="false">MIN(F5596,G5596)</f>
        <v>0</v>
      </c>
      <c r="I5596" s="0" t="n">
        <f aca="false">IF(C5596=1,MIN(G5596-H5596,Assumptions!$C$13,P5595),0)</f>
        <v>0</v>
      </c>
      <c r="J5596" s="0" t="n">
        <f aca="false">H5596+I5596</f>
        <v>0</v>
      </c>
      <c r="K5596" s="0" t="n">
        <f aca="false">MIN(IF(C5596=1,F5596-H5596,F5596),Assumptions!$C$13,MAX(0,($B$5-P5595)/$B$6))</f>
        <v>0</v>
      </c>
      <c r="L5596" s="0" t="n">
        <f aca="false">IF(C5596=1,0,MIN(F5596-K5596,Assumptions!$C$15,MAX(0,$B$10-O5595-M5596)))</f>
        <v>200</v>
      </c>
      <c r="M5596" s="0" t="n">
        <f aca="false">'Profiles 8760'!H5585</f>
        <v>106000</v>
      </c>
      <c r="N5596" s="0" t="n">
        <f aca="false">J5596+L5596</f>
        <v>200</v>
      </c>
      <c r="O5596" s="0" t="n">
        <f aca="false">O5595+N5596</f>
        <v>524848.93595097</v>
      </c>
      <c r="P5596" s="0" t="n">
        <f aca="false">MIN($B$5,P5595+K5596*$B$6-I5596)</f>
        <v>510.81</v>
      </c>
      <c r="Q5596" s="0" t="n">
        <f aca="false">MAX(0,F5596-H5596-K5596-L5596)</f>
        <v>52.8779653</v>
      </c>
    </row>
    <row r="5597" customFormat="false" ht="15" hidden="false" customHeight="false" outlineLevel="0" collapsed="false">
      <c r="A5597" s="0" t="n">
        <f aca="false">'Profiles 8760'!A5586</f>
        <v>5584</v>
      </c>
      <c r="B5597" s="0" t="n">
        <f aca="false">'Profiles 8760'!B5586</f>
        <v>8</v>
      </c>
      <c r="C5597" s="0" t="n">
        <f aca="false">'Profiles 8760'!E5586</f>
        <v>0</v>
      </c>
      <c r="D5597" s="0" t="n">
        <f aca="false">'Profiles 8760'!F5586</f>
        <v>0.663857</v>
      </c>
      <c r="E5597" s="0" t="n">
        <f aca="false">'Profiles 8760'!G5586</f>
        <v>0.223277</v>
      </c>
      <c r="F5597" s="0" t="n">
        <f aca="false">D5597*Assumptions!$C$11*$B$7+E5597*Assumptions!$C$12*$B$8</f>
        <v>200.8539309</v>
      </c>
      <c r="G5597" s="0" t="n">
        <f aca="false">C5597*Assumptions!$C$15</f>
        <v>0</v>
      </c>
      <c r="H5597" s="0" t="n">
        <f aca="false">MIN(F5597,G5597)</f>
        <v>0</v>
      </c>
      <c r="I5597" s="0" t="n">
        <f aca="false">IF(C5597=1,MIN(G5597-H5597,Assumptions!$C$13,P5596),0)</f>
        <v>0</v>
      </c>
      <c r="J5597" s="0" t="n">
        <f aca="false">H5597+I5597</f>
        <v>0</v>
      </c>
      <c r="K5597" s="0" t="n">
        <f aca="false">MIN(IF(C5597=1,F5597-H5597,F5597),Assumptions!$C$13,MAX(0,($B$5-P5596)/$B$6))</f>
        <v>0</v>
      </c>
      <c r="L5597" s="0" t="n">
        <f aca="false">IF(C5597=1,0,MIN(F5597-K5597,Assumptions!$C$15,MAX(0,$B$10-O5596-M5597)))</f>
        <v>200</v>
      </c>
      <c r="M5597" s="0" t="n">
        <f aca="false">'Profiles 8760'!H5586</f>
        <v>106000</v>
      </c>
      <c r="N5597" s="0" t="n">
        <f aca="false">J5597+L5597</f>
        <v>200</v>
      </c>
      <c r="O5597" s="0" t="n">
        <f aca="false">O5596+N5597</f>
        <v>525048.93595097</v>
      </c>
      <c r="P5597" s="0" t="n">
        <f aca="false">MIN($B$5,P5596+K5597*$B$6-I5597)</f>
        <v>510.81</v>
      </c>
      <c r="Q5597" s="0" t="n">
        <f aca="false">MAX(0,F5597-H5597-K5597-L5597)</f>
        <v>0.853930900000023</v>
      </c>
    </row>
    <row r="5598" customFormat="false" ht="15" hidden="false" customHeight="false" outlineLevel="0" collapsed="false">
      <c r="A5598" s="0" t="n">
        <f aca="false">'Profiles 8760'!A5587</f>
        <v>5585</v>
      </c>
      <c r="B5598" s="0" t="n">
        <f aca="false">'Profiles 8760'!B5587</f>
        <v>8</v>
      </c>
      <c r="C5598" s="0" t="n">
        <f aca="false">'Profiles 8760'!E5587</f>
        <v>0</v>
      </c>
      <c r="D5598" s="0" t="n">
        <f aca="false">'Profiles 8760'!F5587</f>
        <v>0.453799</v>
      </c>
      <c r="E5598" s="0" t="n">
        <f aca="false">'Profiles 8760'!G5587</f>
        <v>0.238357</v>
      </c>
      <c r="F5598" s="0" t="n">
        <f aca="false">D5598*Assumptions!$C$11*$B$7+E5598*Assumptions!$C$12*$B$8</f>
        <v>140.8059525</v>
      </c>
      <c r="G5598" s="0" t="n">
        <f aca="false">C5598*Assumptions!$C$15</f>
        <v>0</v>
      </c>
      <c r="H5598" s="0" t="n">
        <f aca="false">MIN(F5598,G5598)</f>
        <v>0</v>
      </c>
      <c r="I5598" s="0" t="n">
        <f aca="false">IF(C5598=1,MIN(G5598-H5598,Assumptions!$C$13,P5597),0)</f>
        <v>0</v>
      </c>
      <c r="J5598" s="0" t="n">
        <f aca="false">H5598+I5598</f>
        <v>0</v>
      </c>
      <c r="K5598" s="0" t="n">
        <f aca="false">MIN(IF(C5598=1,F5598-H5598,F5598),Assumptions!$C$13,MAX(0,($B$5-P5597)/$B$6))</f>
        <v>0</v>
      </c>
      <c r="L5598" s="0" t="n">
        <f aca="false">IF(C5598=1,0,MIN(F5598-K5598,Assumptions!$C$15,MAX(0,$B$10-O5597-M5598)))</f>
        <v>140.8059525</v>
      </c>
      <c r="M5598" s="0" t="n">
        <f aca="false">'Profiles 8760'!H5587</f>
        <v>106000</v>
      </c>
      <c r="N5598" s="0" t="n">
        <f aca="false">J5598+L5598</f>
        <v>140.8059525</v>
      </c>
      <c r="O5598" s="0" t="n">
        <f aca="false">O5597+N5598</f>
        <v>525189.74190347</v>
      </c>
      <c r="P5598" s="0" t="n">
        <f aca="false">MIN($B$5,P5597+K5598*$B$6-I5598)</f>
        <v>510.81</v>
      </c>
      <c r="Q5598" s="0" t="n">
        <f aca="false">MAX(0,F5598-H5598-K5598-L5598)</f>
        <v>0</v>
      </c>
    </row>
    <row r="5599" customFormat="false" ht="15" hidden="false" customHeight="false" outlineLevel="0" collapsed="false">
      <c r="A5599" s="0" t="n">
        <f aca="false">'Profiles 8760'!A5588</f>
        <v>5586</v>
      </c>
      <c r="B5599" s="0" t="n">
        <f aca="false">'Profiles 8760'!B5588</f>
        <v>8</v>
      </c>
      <c r="C5599" s="0" t="n">
        <f aca="false">'Profiles 8760'!E5588</f>
        <v>0</v>
      </c>
      <c r="D5599" s="0" t="n">
        <f aca="false">'Profiles 8760'!F5588</f>
        <v>0.235673</v>
      </c>
      <c r="E5599" s="0" t="n">
        <f aca="false">'Profiles 8760'!G5588</f>
        <v>0.261618</v>
      </c>
      <c r="F5599" s="0" t="n">
        <f aca="false">D5599*Assumptions!$C$11*$B$7+E5599*Assumptions!$C$12*$B$8</f>
        <v>78.7625386</v>
      </c>
      <c r="G5599" s="0" t="n">
        <f aca="false">C5599*Assumptions!$C$15</f>
        <v>0</v>
      </c>
      <c r="H5599" s="0" t="n">
        <f aca="false">MIN(F5599,G5599)</f>
        <v>0</v>
      </c>
      <c r="I5599" s="0" t="n">
        <f aca="false">IF(C5599=1,MIN(G5599-H5599,Assumptions!$C$13,P5598),0)</f>
        <v>0</v>
      </c>
      <c r="J5599" s="0" t="n">
        <f aca="false">H5599+I5599</f>
        <v>0</v>
      </c>
      <c r="K5599" s="0" t="n">
        <f aca="false">MIN(IF(C5599=1,F5599-H5599,F5599),Assumptions!$C$13,MAX(0,($B$5-P5598)/$B$6))</f>
        <v>0</v>
      </c>
      <c r="L5599" s="0" t="n">
        <f aca="false">IF(C5599=1,0,MIN(F5599-K5599,Assumptions!$C$15,MAX(0,$B$10-O5598-M5599)))</f>
        <v>78.7625386</v>
      </c>
      <c r="M5599" s="0" t="n">
        <f aca="false">'Profiles 8760'!H5588</f>
        <v>106000</v>
      </c>
      <c r="N5599" s="0" t="n">
        <f aca="false">J5599+L5599</f>
        <v>78.7625386</v>
      </c>
      <c r="O5599" s="0" t="n">
        <f aca="false">O5598+N5599</f>
        <v>525268.50444207</v>
      </c>
      <c r="P5599" s="0" t="n">
        <f aca="false">MIN($B$5,P5598+K5599*$B$6-I5599)</f>
        <v>510.81</v>
      </c>
      <c r="Q5599" s="0" t="n">
        <f aca="false">MAX(0,F5599-H5599-K5599-L5599)</f>
        <v>0</v>
      </c>
    </row>
    <row r="5600" customFormat="false" ht="15" hidden="false" customHeight="false" outlineLevel="0" collapsed="false">
      <c r="A5600" s="0" t="n">
        <f aca="false">'Profiles 8760'!A5589</f>
        <v>5587</v>
      </c>
      <c r="B5600" s="0" t="n">
        <f aca="false">'Profiles 8760'!B5589</f>
        <v>8</v>
      </c>
      <c r="C5600" s="0" t="n">
        <f aca="false">'Profiles 8760'!E5589</f>
        <v>0</v>
      </c>
      <c r="D5600" s="0" t="n">
        <f aca="false">'Profiles 8760'!F5589</f>
        <v>0.049815</v>
      </c>
      <c r="E5600" s="0" t="n">
        <f aca="false">'Profiles 8760'!G5589</f>
        <v>0.398072</v>
      </c>
      <c r="F5600" s="0" t="n">
        <f aca="false">D5600*Assumptions!$C$11*$B$7+E5600*Assumptions!$C$12*$B$8</f>
        <v>30.6677168</v>
      </c>
      <c r="G5600" s="0" t="n">
        <f aca="false">C5600*Assumptions!$C$15</f>
        <v>0</v>
      </c>
      <c r="H5600" s="0" t="n">
        <f aca="false">MIN(F5600,G5600)</f>
        <v>0</v>
      </c>
      <c r="I5600" s="0" t="n">
        <f aca="false">IF(C5600=1,MIN(G5600-H5600,Assumptions!$C$13,P5599),0)</f>
        <v>0</v>
      </c>
      <c r="J5600" s="0" t="n">
        <f aca="false">H5600+I5600</f>
        <v>0</v>
      </c>
      <c r="K5600" s="0" t="n">
        <f aca="false">MIN(IF(C5600=1,F5600-H5600,F5600),Assumptions!$C$13,MAX(0,($B$5-P5599)/$B$6))</f>
        <v>0</v>
      </c>
      <c r="L5600" s="0" t="n">
        <f aca="false">IF(C5600=1,0,MIN(F5600-K5600,Assumptions!$C$15,MAX(0,$B$10-O5599-M5600)))</f>
        <v>30.6677168</v>
      </c>
      <c r="M5600" s="0" t="n">
        <f aca="false">'Profiles 8760'!H5589</f>
        <v>106000</v>
      </c>
      <c r="N5600" s="0" t="n">
        <f aca="false">J5600+L5600</f>
        <v>30.6677168</v>
      </c>
      <c r="O5600" s="0" t="n">
        <f aca="false">O5599+N5600</f>
        <v>525299.17215887</v>
      </c>
      <c r="P5600" s="0" t="n">
        <f aca="false">MIN($B$5,P5599+K5600*$B$6-I5600)</f>
        <v>510.81</v>
      </c>
      <c r="Q5600" s="0" t="n">
        <f aca="false">MAX(0,F5600-H5600-K5600-L5600)</f>
        <v>0</v>
      </c>
    </row>
    <row r="5601" customFormat="false" ht="15" hidden="false" customHeight="false" outlineLevel="0" collapsed="false">
      <c r="A5601" s="0" t="n">
        <f aca="false">'Profiles 8760'!A5590</f>
        <v>5588</v>
      </c>
      <c r="B5601" s="0" t="n">
        <f aca="false">'Profiles 8760'!B5590</f>
        <v>8</v>
      </c>
      <c r="C5601" s="0" t="n">
        <f aca="false">'Profiles 8760'!E5590</f>
        <v>1</v>
      </c>
      <c r="D5601" s="0" t="n">
        <f aca="false">'Profiles 8760'!F5590</f>
        <v>0</v>
      </c>
      <c r="E5601" s="0" t="n">
        <f aca="false">'Profiles 8760'!G5590</f>
        <v>0.512382</v>
      </c>
      <c r="F5601" s="0" t="n">
        <f aca="false">D5601*Assumptions!$C$11*$B$7+E5601*Assumptions!$C$12*$B$8</f>
        <v>20.9564238</v>
      </c>
      <c r="G5601" s="0" t="n">
        <f aca="false">C5601*Assumptions!$C$15</f>
        <v>200</v>
      </c>
      <c r="H5601" s="0" t="n">
        <f aca="false">MIN(F5601,G5601)</f>
        <v>20.9564238</v>
      </c>
      <c r="I5601" s="0" t="n">
        <f aca="false">IF(C5601=1,MIN(G5601-H5601,Assumptions!$C$13,P5600),0)</f>
        <v>179.0435762</v>
      </c>
      <c r="J5601" s="0" t="n">
        <f aca="false">H5601+I5601</f>
        <v>200</v>
      </c>
      <c r="K5601" s="0" t="n">
        <f aca="false">MIN(IF(C5601=1,F5601-H5601,F5601),Assumptions!$C$13,MAX(0,($B$5-P5600)/$B$6))</f>
        <v>0</v>
      </c>
      <c r="L5601" s="0" t="n">
        <f aca="false">IF(C5601=1,0,MIN(F5601-K5601,Assumptions!$C$15,MAX(0,$B$10-O5600-M5601)))</f>
        <v>0</v>
      </c>
      <c r="M5601" s="0" t="n">
        <f aca="false">'Profiles 8760'!H5590</f>
        <v>105800</v>
      </c>
      <c r="N5601" s="0" t="n">
        <f aca="false">J5601+L5601</f>
        <v>200</v>
      </c>
      <c r="O5601" s="0" t="n">
        <f aca="false">O5600+N5601</f>
        <v>525499.17215887</v>
      </c>
      <c r="P5601" s="0" t="n">
        <f aca="false">MIN($B$5,P5600+K5601*$B$6-I5601)</f>
        <v>331.7664238</v>
      </c>
      <c r="Q5601" s="0" t="n">
        <f aca="false">MAX(0,F5601-H5601-K5601-L5601)</f>
        <v>0</v>
      </c>
    </row>
    <row r="5602" customFormat="false" ht="15" hidden="false" customHeight="false" outlineLevel="0" collapsed="false">
      <c r="A5602" s="0" t="n">
        <f aca="false">'Profiles 8760'!A5591</f>
        <v>5589</v>
      </c>
      <c r="B5602" s="0" t="n">
        <f aca="false">'Profiles 8760'!B5591</f>
        <v>8</v>
      </c>
      <c r="C5602" s="0" t="n">
        <f aca="false">'Profiles 8760'!E5591</f>
        <v>1</v>
      </c>
      <c r="D5602" s="0" t="n">
        <f aca="false">'Profiles 8760'!F5591</f>
        <v>0</v>
      </c>
      <c r="E5602" s="0" t="n">
        <f aca="false">'Profiles 8760'!G5591</f>
        <v>0.427755</v>
      </c>
      <c r="F5602" s="0" t="n">
        <f aca="false">D5602*Assumptions!$C$11*$B$7+E5602*Assumptions!$C$12*$B$8</f>
        <v>17.4951795</v>
      </c>
      <c r="G5602" s="0" t="n">
        <f aca="false">C5602*Assumptions!$C$15</f>
        <v>200</v>
      </c>
      <c r="H5602" s="0" t="n">
        <f aca="false">MIN(F5602,G5602)</f>
        <v>17.4951795</v>
      </c>
      <c r="I5602" s="0" t="n">
        <f aca="false">IF(C5602=1,MIN(G5602-H5602,Assumptions!$C$13,P5601),0)</f>
        <v>180</v>
      </c>
      <c r="J5602" s="0" t="n">
        <f aca="false">H5602+I5602</f>
        <v>197.4951795</v>
      </c>
      <c r="K5602" s="0" t="n">
        <f aca="false">MIN(IF(C5602=1,F5602-H5602,F5602),Assumptions!$C$13,MAX(0,($B$5-P5601)/$B$6))</f>
        <v>0</v>
      </c>
      <c r="L5602" s="0" t="n">
        <f aca="false">IF(C5602=1,0,MIN(F5602-K5602,Assumptions!$C$15,MAX(0,$B$10-O5601-M5602)))</f>
        <v>0</v>
      </c>
      <c r="M5602" s="0" t="n">
        <f aca="false">'Profiles 8760'!H5591</f>
        <v>105600</v>
      </c>
      <c r="N5602" s="0" t="n">
        <f aca="false">J5602+L5602</f>
        <v>197.4951795</v>
      </c>
      <c r="O5602" s="0" t="n">
        <f aca="false">O5601+N5602</f>
        <v>525696.66733837</v>
      </c>
      <c r="P5602" s="0" t="n">
        <f aca="false">MIN($B$5,P5601+K5602*$B$6-I5602)</f>
        <v>151.7664238</v>
      </c>
      <c r="Q5602" s="0" t="n">
        <f aca="false">MAX(0,F5602-H5602-K5602-L5602)</f>
        <v>0</v>
      </c>
    </row>
    <row r="5603" customFormat="false" ht="15" hidden="false" customHeight="false" outlineLevel="0" collapsed="false">
      <c r="A5603" s="0" t="n">
        <f aca="false">'Profiles 8760'!A5592</f>
        <v>5590</v>
      </c>
      <c r="B5603" s="0" t="n">
        <f aca="false">'Profiles 8760'!B5592</f>
        <v>8</v>
      </c>
      <c r="C5603" s="0" t="n">
        <f aca="false">'Profiles 8760'!E5592</f>
        <v>0</v>
      </c>
      <c r="D5603" s="0" t="n">
        <f aca="false">'Profiles 8760'!F5592</f>
        <v>0</v>
      </c>
      <c r="E5603" s="0" t="n">
        <f aca="false">'Profiles 8760'!G5592</f>
        <v>0.440829</v>
      </c>
      <c r="F5603" s="0" t="n">
        <f aca="false">D5603*Assumptions!$C$11*$B$7+E5603*Assumptions!$C$12*$B$8</f>
        <v>18.0299061</v>
      </c>
      <c r="G5603" s="0" t="n">
        <f aca="false">C5603*Assumptions!$C$15</f>
        <v>0</v>
      </c>
      <c r="H5603" s="0" t="n">
        <f aca="false">MIN(F5603,G5603)</f>
        <v>0</v>
      </c>
      <c r="I5603" s="0" t="n">
        <f aca="false">IF(C5603=1,MIN(G5603-H5603,Assumptions!$C$13,P5602),0)</f>
        <v>0</v>
      </c>
      <c r="J5603" s="0" t="n">
        <f aca="false">H5603+I5603</f>
        <v>0</v>
      </c>
      <c r="K5603" s="0" t="n">
        <f aca="false">MIN(IF(C5603=1,F5603-H5603,F5603),Assumptions!$C$13,MAX(0,($B$5-P5602)/$B$6))</f>
        <v>18.0299061</v>
      </c>
      <c r="L5603" s="0" t="n">
        <f aca="false">IF(C5603=1,0,MIN(F5603-K5603,Assumptions!$C$15,MAX(0,$B$10-O5602-M5603)))</f>
        <v>0</v>
      </c>
      <c r="M5603" s="0" t="n">
        <f aca="false">'Profiles 8760'!H5592</f>
        <v>105600</v>
      </c>
      <c r="N5603" s="0" t="n">
        <f aca="false">J5603+L5603</f>
        <v>0</v>
      </c>
      <c r="O5603" s="0" t="n">
        <f aca="false">O5602+N5603</f>
        <v>525696.66733837</v>
      </c>
      <c r="P5603" s="0" t="n">
        <f aca="false">MIN($B$5,P5602+K5603*$B$6-I5603)</f>
        <v>167.39474640748</v>
      </c>
      <c r="Q5603" s="0" t="n">
        <f aca="false">MAX(0,F5603-H5603-K5603-L5603)</f>
        <v>0</v>
      </c>
    </row>
    <row r="5604" customFormat="false" ht="15" hidden="false" customHeight="false" outlineLevel="0" collapsed="false">
      <c r="A5604" s="0" t="n">
        <f aca="false">'Profiles 8760'!A5593</f>
        <v>5591</v>
      </c>
      <c r="B5604" s="0" t="n">
        <f aca="false">'Profiles 8760'!B5593</f>
        <v>8</v>
      </c>
      <c r="C5604" s="0" t="n">
        <f aca="false">'Profiles 8760'!E5593</f>
        <v>0</v>
      </c>
      <c r="D5604" s="0" t="n">
        <f aca="false">'Profiles 8760'!F5593</f>
        <v>0</v>
      </c>
      <c r="E5604" s="0" t="n">
        <f aca="false">'Profiles 8760'!G5593</f>
        <v>0.369524</v>
      </c>
      <c r="F5604" s="0" t="n">
        <f aca="false">D5604*Assumptions!$C$11*$B$7+E5604*Assumptions!$C$12*$B$8</f>
        <v>15.1135316</v>
      </c>
      <c r="G5604" s="0" t="n">
        <f aca="false">C5604*Assumptions!$C$15</f>
        <v>0</v>
      </c>
      <c r="H5604" s="0" t="n">
        <f aca="false">MIN(F5604,G5604)</f>
        <v>0</v>
      </c>
      <c r="I5604" s="0" t="n">
        <f aca="false">IF(C5604=1,MIN(G5604-H5604,Assumptions!$C$13,P5603),0)</f>
        <v>0</v>
      </c>
      <c r="J5604" s="0" t="n">
        <f aca="false">H5604+I5604</f>
        <v>0</v>
      </c>
      <c r="K5604" s="0" t="n">
        <f aca="false">MIN(IF(C5604=1,F5604-H5604,F5604),Assumptions!$C$13,MAX(0,($B$5-P5603)/$B$6))</f>
        <v>15.1135316</v>
      </c>
      <c r="L5604" s="0" t="n">
        <f aca="false">IF(C5604=1,0,MIN(F5604-K5604,Assumptions!$C$15,MAX(0,$B$10-O5603-M5604)))</f>
        <v>0</v>
      </c>
      <c r="M5604" s="0" t="n">
        <f aca="false">'Profiles 8760'!H5593</f>
        <v>105600</v>
      </c>
      <c r="N5604" s="0" t="n">
        <f aca="false">J5604+L5604</f>
        <v>0</v>
      </c>
      <c r="O5604" s="0" t="n">
        <f aca="false">O5603+N5604</f>
        <v>525696.66733837</v>
      </c>
      <c r="P5604" s="0" t="n">
        <f aca="false">MIN($B$5,P5603+K5604*$B$6-I5604)</f>
        <v>180.49515559836</v>
      </c>
      <c r="Q5604" s="0" t="n">
        <f aca="false">MAX(0,F5604-H5604-K5604-L5604)</f>
        <v>0</v>
      </c>
    </row>
    <row r="5605" customFormat="false" ht="15" hidden="false" customHeight="false" outlineLevel="0" collapsed="false">
      <c r="A5605" s="0" t="n">
        <f aca="false">'Profiles 8760'!A5594</f>
        <v>5592</v>
      </c>
      <c r="B5605" s="0" t="n">
        <f aca="false">'Profiles 8760'!B5594</f>
        <v>8</v>
      </c>
      <c r="C5605" s="0" t="n">
        <f aca="false">'Profiles 8760'!E5594</f>
        <v>0</v>
      </c>
      <c r="D5605" s="0" t="n">
        <f aca="false">'Profiles 8760'!F5594</f>
        <v>0</v>
      </c>
      <c r="E5605" s="0" t="n">
        <f aca="false">'Profiles 8760'!G5594</f>
        <v>0.302468</v>
      </c>
      <c r="F5605" s="0" t="n">
        <f aca="false">D5605*Assumptions!$C$11*$B$7+E5605*Assumptions!$C$12*$B$8</f>
        <v>12.3709412</v>
      </c>
      <c r="G5605" s="0" t="n">
        <f aca="false">C5605*Assumptions!$C$15</f>
        <v>0</v>
      </c>
      <c r="H5605" s="0" t="n">
        <f aca="false">MIN(F5605,G5605)</f>
        <v>0</v>
      </c>
      <c r="I5605" s="0" t="n">
        <f aca="false">IF(C5605=1,MIN(G5605-H5605,Assumptions!$C$13,P5604),0)</f>
        <v>0</v>
      </c>
      <c r="J5605" s="0" t="n">
        <f aca="false">H5605+I5605</f>
        <v>0</v>
      </c>
      <c r="K5605" s="0" t="n">
        <f aca="false">MIN(IF(C5605=1,F5605-H5605,F5605),Assumptions!$C$13,MAX(0,($B$5-P5604)/$B$6))</f>
        <v>12.3709412</v>
      </c>
      <c r="L5605" s="0" t="n">
        <f aca="false">IF(C5605=1,0,MIN(F5605-K5605,Assumptions!$C$15,MAX(0,$B$10-O5604-M5605)))</f>
        <v>0</v>
      </c>
      <c r="M5605" s="0" t="n">
        <f aca="false">'Profiles 8760'!H5594</f>
        <v>105600</v>
      </c>
      <c r="N5605" s="0" t="n">
        <f aca="false">J5605+L5605</f>
        <v>0</v>
      </c>
      <c r="O5605" s="0" t="n">
        <f aca="false">O5604+N5605</f>
        <v>525696.66733837</v>
      </c>
      <c r="P5605" s="0" t="n">
        <f aca="false">MIN($B$5,P5604+K5605*$B$6-I5605)</f>
        <v>191.21828743052</v>
      </c>
      <c r="Q5605" s="0" t="n">
        <f aca="false">MAX(0,F5605-H5605-K5605-L5605)</f>
        <v>0</v>
      </c>
    </row>
    <row r="5606" customFormat="false" ht="15" hidden="false" customHeight="false" outlineLevel="0" collapsed="false">
      <c r="A5606" s="0" t="n">
        <f aca="false">'Profiles 8760'!A5595</f>
        <v>5593</v>
      </c>
      <c r="B5606" s="0" t="n">
        <f aca="false">'Profiles 8760'!B5595</f>
        <v>8</v>
      </c>
      <c r="C5606" s="0" t="n">
        <f aca="false">'Profiles 8760'!E5595</f>
        <v>0</v>
      </c>
      <c r="D5606" s="0" t="n">
        <f aca="false">'Profiles 8760'!F5595</f>
        <v>0</v>
      </c>
      <c r="E5606" s="0" t="n">
        <f aca="false">'Profiles 8760'!G5595</f>
        <v>0.20948</v>
      </c>
      <c r="F5606" s="0" t="n">
        <f aca="false">D5606*Assumptions!$C$11*$B$7+E5606*Assumptions!$C$12*$B$8</f>
        <v>8.567732</v>
      </c>
      <c r="G5606" s="0" t="n">
        <f aca="false">C5606*Assumptions!$C$15</f>
        <v>0</v>
      </c>
      <c r="H5606" s="0" t="n">
        <f aca="false">MIN(F5606,G5606)</f>
        <v>0</v>
      </c>
      <c r="I5606" s="0" t="n">
        <f aca="false">IF(C5606=1,MIN(G5606-H5606,Assumptions!$C$13,P5605),0)</f>
        <v>0</v>
      </c>
      <c r="J5606" s="0" t="n">
        <f aca="false">H5606+I5606</f>
        <v>0</v>
      </c>
      <c r="K5606" s="0" t="n">
        <f aca="false">MIN(IF(C5606=1,F5606-H5606,F5606),Assumptions!$C$13,MAX(0,($B$5-P5605)/$B$6))</f>
        <v>8.567732</v>
      </c>
      <c r="L5606" s="0" t="n">
        <f aca="false">IF(C5606=1,0,MIN(F5606-K5606,Assumptions!$C$15,MAX(0,$B$10-O5605-M5606)))</f>
        <v>0</v>
      </c>
      <c r="M5606" s="0" t="n">
        <f aca="false">'Profiles 8760'!H5595</f>
        <v>105600</v>
      </c>
      <c r="N5606" s="0" t="n">
        <f aca="false">J5606+L5606</f>
        <v>0</v>
      </c>
      <c r="O5606" s="0" t="n">
        <f aca="false">O5605+N5606</f>
        <v>525696.66733837</v>
      </c>
      <c r="P5606" s="0" t="n">
        <f aca="false">MIN($B$5,P5605+K5606*$B$6-I5606)</f>
        <v>198.64479752812</v>
      </c>
      <c r="Q5606" s="0" t="n">
        <f aca="false">MAX(0,F5606-H5606-K5606-L5606)</f>
        <v>0</v>
      </c>
    </row>
    <row r="5607" customFormat="false" ht="15" hidden="false" customHeight="false" outlineLevel="0" collapsed="false">
      <c r="A5607" s="0" t="n">
        <f aca="false">'Profiles 8760'!A5596</f>
        <v>5594</v>
      </c>
      <c r="B5607" s="0" t="n">
        <f aca="false">'Profiles 8760'!B5596</f>
        <v>8</v>
      </c>
      <c r="C5607" s="0" t="n">
        <f aca="false">'Profiles 8760'!E5596</f>
        <v>0</v>
      </c>
      <c r="D5607" s="0" t="n">
        <f aca="false">'Profiles 8760'!F5596</f>
        <v>0</v>
      </c>
      <c r="E5607" s="0" t="n">
        <f aca="false">'Profiles 8760'!G5596</f>
        <v>0.163485</v>
      </c>
      <c r="F5607" s="0" t="n">
        <f aca="false">D5607*Assumptions!$C$11*$B$7+E5607*Assumptions!$C$12*$B$8</f>
        <v>6.6865365</v>
      </c>
      <c r="G5607" s="0" t="n">
        <f aca="false">C5607*Assumptions!$C$15</f>
        <v>0</v>
      </c>
      <c r="H5607" s="0" t="n">
        <f aca="false">MIN(F5607,G5607)</f>
        <v>0</v>
      </c>
      <c r="I5607" s="0" t="n">
        <f aca="false">IF(C5607=1,MIN(G5607-H5607,Assumptions!$C$13,P5606),0)</f>
        <v>0</v>
      </c>
      <c r="J5607" s="0" t="n">
        <f aca="false">H5607+I5607</f>
        <v>0</v>
      </c>
      <c r="K5607" s="0" t="n">
        <f aca="false">MIN(IF(C5607=1,F5607-H5607,F5607),Assumptions!$C$13,MAX(0,($B$5-P5606)/$B$6))</f>
        <v>6.6865365</v>
      </c>
      <c r="L5607" s="0" t="n">
        <f aca="false">IF(C5607=1,0,MIN(F5607-K5607,Assumptions!$C$15,MAX(0,$B$10-O5606-M5607)))</f>
        <v>0</v>
      </c>
      <c r="M5607" s="0" t="n">
        <f aca="false">'Profiles 8760'!H5596</f>
        <v>105600</v>
      </c>
      <c r="N5607" s="0" t="n">
        <f aca="false">J5607+L5607</f>
        <v>0</v>
      </c>
      <c r="O5607" s="0" t="n">
        <f aca="false">O5606+N5607</f>
        <v>525696.66733837</v>
      </c>
      <c r="P5607" s="0" t="n">
        <f aca="false">MIN($B$5,P5606+K5607*$B$6-I5607)</f>
        <v>204.44068736632</v>
      </c>
      <c r="Q5607" s="0" t="n">
        <f aca="false">MAX(0,F5607-H5607-K5607-L5607)</f>
        <v>0</v>
      </c>
    </row>
    <row r="5608" customFormat="false" ht="15" hidden="false" customHeight="false" outlineLevel="0" collapsed="false">
      <c r="A5608" s="0" t="n">
        <f aca="false">'Profiles 8760'!A5597</f>
        <v>5595</v>
      </c>
      <c r="B5608" s="0" t="n">
        <f aca="false">'Profiles 8760'!B5597</f>
        <v>8</v>
      </c>
      <c r="C5608" s="0" t="n">
        <f aca="false">'Profiles 8760'!E5597</f>
        <v>0</v>
      </c>
      <c r="D5608" s="0" t="n">
        <f aca="false">'Profiles 8760'!F5597</f>
        <v>0</v>
      </c>
      <c r="E5608" s="0" t="n">
        <f aca="false">'Profiles 8760'!G5597</f>
        <v>0.157394</v>
      </c>
      <c r="F5608" s="0" t="n">
        <f aca="false">D5608*Assumptions!$C$11*$B$7+E5608*Assumptions!$C$12*$B$8</f>
        <v>6.4374146</v>
      </c>
      <c r="G5608" s="0" t="n">
        <f aca="false">C5608*Assumptions!$C$15</f>
        <v>0</v>
      </c>
      <c r="H5608" s="0" t="n">
        <f aca="false">MIN(F5608,G5608)</f>
        <v>0</v>
      </c>
      <c r="I5608" s="0" t="n">
        <f aca="false">IF(C5608=1,MIN(G5608-H5608,Assumptions!$C$13,P5607),0)</f>
        <v>0</v>
      </c>
      <c r="J5608" s="0" t="n">
        <f aca="false">H5608+I5608</f>
        <v>0</v>
      </c>
      <c r="K5608" s="0" t="n">
        <f aca="false">MIN(IF(C5608=1,F5608-H5608,F5608),Assumptions!$C$13,MAX(0,($B$5-P5607)/$B$6))</f>
        <v>6.4374146</v>
      </c>
      <c r="L5608" s="0" t="n">
        <f aca="false">IF(C5608=1,0,MIN(F5608-K5608,Assumptions!$C$15,MAX(0,$B$10-O5607-M5608)))</f>
        <v>0</v>
      </c>
      <c r="M5608" s="0" t="n">
        <f aca="false">'Profiles 8760'!H5597</f>
        <v>105600</v>
      </c>
      <c r="N5608" s="0" t="n">
        <f aca="false">J5608+L5608</f>
        <v>0</v>
      </c>
      <c r="O5608" s="0" t="n">
        <f aca="false">O5607+N5608</f>
        <v>525696.66733837</v>
      </c>
      <c r="P5608" s="0" t="n">
        <f aca="false">MIN($B$5,P5607+K5608*$B$6-I5608)</f>
        <v>210.0206383416</v>
      </c>
      <c r="Q5608" s="0" t="n">
        <f aca="false">MAX(0,F5608-H5608-K5608-L5608)</f>
        <v>0</v>
      </c>
    </row>
    <row r="5609" customFormat="false" ht="15" hidden="false" customHeight="false" outlineLevel="0" collapsed="false">
      <c r="A5609" s="0" t="n">
        <f aca="false">'Profiles 8760'!A5598</f>
        <v>5596</v>
      </c>
      <c r="B5609" s="0" t="n">
        <f aca="false">'Profiles 8760'!B5598</f>
        <v>8</v>
      </c>
      <c r="C5609" s="0" t="n">
        <f aca="false">'Profiles 8760'!E5598</f>
        <v>0</v>
      </c>
      <c r="D5609" s="0" t="n">
        <f aca="false">'Profiles 8760'!F5598</f>
        <v>0</v>
      </c>
      <c r="E5609" s="0" t="n">
        <f aca="false">'Profiles 8760'!G5598</f>
        <v>0.204865</v>
      </c>
      <c r="F5609" s="0" t="n">
        <f aca="false">D5609*Assumptions!$C$11*$B$7+E5609*Assumptions!$C$12*$B$8</f>
        <v>8.3789785</v>
      </c>
      <c r="G5609" s="0" t="n">
        <f aca="false">C5609*Assumptions!$C$15</f>
        <v>0</v>
      </c>
      <c r="H5609" s="0" t="n">
        <f aca="false">MIN(F5609,G5609)</f>
        <v>0</v>
      </c>
      <c r="I5609" s="0" t="n">
        <f aca="false">IF(C5609=1,MIN(G5609-H5609,Assumptions!$C$13,P5608),0)</f>
        <v>0</v>
      </c>
      <c r="J5609" s="0" t="n">
        <f aca="false">H5609+I5609</f>
        <v>0</v>
      </c>
      <c r="K5609" s="0" t="n">
        <f aca="false">MIN(IF(C5609=1,F5609-H5609,F5609),Assumptions!$C$13,MAX(0,($B$5-P5608)/$B$6))</f>
        <v>8.3789785</v>
      </c>
      <c r="L5609" s="0" t="n">
        <f aca="false">IF(C5609=1,0,MIN(F5609-K5609,Assumptions!$C$15,MAX(0,$B$10-O5608-M5609)))</f>
        <v>0</v>
      </c>
      <c r="M5609" s="0" t="n">
        <f aca="false">'Profiles 8760'!H5598</f>
        <v>105600</v>
      </c>
      <c r="N5609" s="0" t="n">
        <f aca="false">J5609+L5609</f>
        <v>0</v>
      </c>
      <c r="O5609" s="0" t="n">
        <f aca="false">O5608+N5609</f>
        <v>525696.66733837</v>
      </c>
      <c r="P5609" s="0" t="n">
        <f aca="false">MIN($B$5,P5608+K5609*$B$6-I5609)</f>
        <v>217.2835369054</v>
      </c>
      <c r="Q5609" s="0" t="n">
        <f aca="false">MAX(0,F5609-H5609-K5609-L5609)</f>
        <v>0</v>
      </c>
    </row>
    <row r="5610" customFormat="false" ht="15" hidden="false" customHeight="false" outlineLevel="0" collapsed="false">
      <c r="A5610" s="0" t="n">
        <f aca="false">'Profiles 8760'!A5599</f>
        <v>5597</v>
      </c>
      <c r="B5610" s="0" t="n">
        <f aca="false">'Profiles 8760'!B5599</f>
        <v>8</v>
      </c>
      <c r="C5610" s="0" t="n">
        <f aca="false">'Profiles 8760'!E5599</f>
        <v>0</v>
      </c>
      <c r="D5610" s="0" t="n">
        <f aca="false">'Profiles 8760'!F5599</f>
        <v>0</v>
      </c>
      <c r="E5610" s="0" t="n">
        <f aca="false">'Profiles 8760'!G5599</f>
        <v>0.195167</v>
      </c>
      <c r="F5610" s="0" t="n">
        <f aca="false">D5610*Assumptions!$C$11*$B$7+E5610*Assumptions!$C$12*$B$8</f>
        <v>7.9823303</v>
      </c>
      <c r="G5610" s="0" t="n">
        <f aca="false">C5610*Assumptions!$C$15</f>
        <v>0</v>
      </c>
      <c r="H5610" s="0" t="n">
        <f aca="false">MIN(F5610,G5610)</f>
        <v>0</v>
      </c>
      <c r="I5610" s="0" t="n">
        <f aca="false">IF(C5610=1,MIN(G5610-H5610,Assumptions!$C$13,P5609),0)</f>
        <v>0</v>
      </c>
      <c r="J5610" s="0" t="n">
        <f aca="false">H5610+I5610</f>
        <v>0</v>
      </c>
      <c r="K5610" s="0" t="n">
        <f aca="false">MIN(IF(C5610=1,F5610-H5610,F5610),Assumptions!$C$13,MAX(0,($B$5-P5609)/$B$6))</f>
        <v>7.9823303</v>
      </c>
      <c r="L5610" s="0" t="n">
        <f aca="false">IF(C5610=1,0,MIN(F5610-K5610,Assumptions!$C$15,MAX(0,$B$10-O5609-M5610)))</f>
        <v>0</v>
      </c>
      <c r="M5610" s="0" t="n">
        <f aca="false">'Profiles 8760'!H5599</f>
        <v>105600</v>
      </c>
      <c r="N5610" s="0" t="n">
        <f aca="false">J5610+L5610</f>
        <v>0</v>
      </c>
      <c r="O5610" s="0" t="n">
        <f aca="false">O5609+N5610</f>
        <v>525696.66733837</v>
      </c>
      <c r="P5610" s="0" t="n">
        <f aca="false">MIN($B$5,P5609+K5610*$B$6-I5610)</f>
        <v>224.20262080944</v>
      </c>
      <c r="Q5610" s="0" t="n">
        <f aca="false">MAX(0,F5610-H5610-K5610-L5610)</f>
        <v>0</v>
      </c>
    </row>
    <row r="5611" customFormat="false" ht="15" hidden="false" customHeight="false" outlineLevel="0" collapsed="false">
      <c r="A5611" s="0" t="n">
        <f aca="false">'Profiles 8760'!A5600</f>
        <v>5598</v>
      </c>
      <c r="B5611" s="0" t="n">
        <f aca="false">'Profiles 8760'!B5600</f>
        <v>8</v>
      </c>
      <c r="C5611" s="0" t="n">
        <f aca="false">'Profiles 8760'!E5600</f>
        <v>0</v>
      </c>
      <c r="D5611" s="0" t="n">
        <f aca="false">'Profiles 8760'!F5600</f>
        <v>0</v>
      </c>
      <c r="E5611" s="0" t="n">
        <f aca="false">'Profiles 8760'!G5600</f>
        <v>0.240586</v>
      </c>
      <c r="F5611" s="0" t="n">
        <f aca="false">D5611*Assumptions!$C$11*$B$7+E5611*Assumptions!$C$12*$B$8</f>
        <v>9.8399674</v>
      </c>
      <c r="G5611" s="0" t="n">
        <f aca="false">C5611*Assumptions!$C$15</f>
        <v>0</v>
      </c>
      <c r="H5611" s="0" t="n">
        <f aca="false">MIN(F5611,G5611)</f>
        <v>0</v>
      </c>
      <c r="I5611" s="0" t="n">
        <f aca="false">IF(C5611=1,MIN(G5611-H5611,Assumptions!$C$13,P5610),0)</f>
        <v>0</v>
      </c>
      <c r="J5611" s="0" t="n">
        <f aca="false">H5611+I5611</f>
        <v>0</v>
      </c>
      <c r="K5611" s="0" t="n">
        <f aca="false">MIN(IF(C5611=1,F5611-H5611,F5611),Assumptions!$C$13,MAX(0,($B$5-P5610)/$B$6))</f>
        <v>9.8399674</v>
      </c>
      <c r="L5611" s="0" t="n">
        <f aca="false">IF(C5611=1,0,MIN(F5611-K5611,Assumptions!$C$15,MAX(0,$B$10-O5610-M5611)))</f>
        <v>0</v>
      </c>
      <c r="M5611" s="0" t="n">
        <f aca="false">'Profiles 8760'!H5600</f>
        <v>105600</v>
      </c>
      <c r="N5611" s="0" t="n">
        <f aca="false">J5611+L5611</f>
        <v>0</v>
      </c>
      <c r="O5611" s="0" t="n">
        <f aca="false">O5610+N5611</f>
        <v>525696.66733837</v>
      </c>
      <c r="P5611" s="0" t="n">
        <f aca="false">MIN($B$5,P5610+K5611*$B$6-I5611)</f>
        <v>232.73190455176</v>
      </c>
      <c r="Q5611" s="0" t="n">
        <f aca="false">MAX(0,F5611-H5611-K5611-L5611)</f>
        <v>0</v>
      </c>
    </row>
    <row r="5612" customFormat="false" ht="15" hidden="false" customHeight="false" outlineLevel="0" collapsed="false">
      <c r="A5612" s="0" t="n">
        <f aca="false">'Profiles 8760'!A5601</f>
        <v>5599</v>
      </c>
      <c r="B5612" s="0" t="n">
        <f aca="false">'Profiles 8760'!B5601</f>
        <v>8</v>
      </c>
      <c r="C5612" s="0" t="n">
        <f aca="false">'Profiles 8760'!E5601</f>
        <v>0</v>
      </c>
      <c r="D5612" s="0" t="n">
        <f aca="false">'Profiles 8760'!F5601</f>
        <v>0.052005</v>
      </c>
      <c r="E5612" s="0" t="n">
        <f aca="false">'Profiles 8760'!G5601</f>
        <v>0.25986</v>
      </c>
      <c r="F5612" s="0" t="n">
        <f aca="false">D5612*Assumptions!$C$11*$B$7+E5612*Assumptions!$C$12*$B$8</f>
        <v>25.647318</v>
      </c>
      <c r="G5612" s="0" t="n">
        <f aca="false">C5612*Assumptions!$C$15</f>
        <v>0</v>
      </c>
      <c r="H5612" s="0" t="n">
        <f aca="false">MIN(F5612,G5612)</f>
        <v>0</v>
      </c>
      <c r="I5612" s="0" t="n">
        <f aca="false">IF(C5612=1,MIN(G5612-H5612,Assumptions!$C$13,P5611),0)</f>
        <v>0</v>
      </c>
      <c r="J5612" s="0" t="n">
        <f aca="false">H5612+I5612</f>
        <v>0</v>
      </c>
      <c r="K5612" s="0" t="n">
        <f aca="false">MIN(IF(C5612=1,F5612-H5612,F5612),Assumptions!$C$13,MAX(0,($B$5-P5611)/$B$6))</f>
        <v>25.647318</v>
      </c>
      <c r="L5612" s="0" t="n">
        <f aca="false">IF(C5612=1,0,MIN(F5612-K5612,Assumptions!$C$15,MAX(0,$B$10-O5611-M5612)))</f>
        <v>0</v>
      </c>
      <c r="M5612" s="0" t="n">
        <f aca="false">'Profiles 8760'!H5601</f>
        <v>105600</v>
      </c>
      <c r="N5612" s="0" t="n">
        <f aca="false">J5612+L5612</f>
        <v>0</v>
      </c>
      <c r="O5612" s="0" t="n">
        <f aca="false">O5611+N5612</f>
        <v>525696.66733837</v>
      </c>
      <c r="P5612" s="0" t="n">
        <f aca="false">MIN($B$5,P5611+K5612*$B$6-I5612)</f>
        <v>254.96299979416</v>
      </c>
      <c r="Q5612" s="0" t="n">
        <f aca="false">MAX(0,F5612-H5612-K5612-L5612)</f>
        <v>0</v>
      </c>
    </row>
    <row r="5613" customFormat="false" ht="15" hidden="false" customHeight="false" outlineLevel="0" collapsed="false">
      <c r="A5613" s="0" t="n">
        <f aca="false">'Profiles 8760'!A5602</f>
        <v>5600</v>
      </c>
      <c r="B5613" s="0" t="n">
        <f aca="false">'Profiles 8760'!B5602</f>
        <v>8</v>
      </c>
      <c r="C5613" s="0" t="n">
        <f aca="false">'Profiles 8760'!E5602</f>
        <v>1</v>
      </c>
      <c r="D5613" s="0" t="n">
        <f aca="false">'Profiles 8760'!F5602</f>
        <v>0.246034</v>
      </c>
      <c r="E5613" s="0" t="n">
        <f aca="false">'Profiles 8760'!G5602</f>
        <v>0.361185</v>
      </c>
      <c r="F5613" s="0" t="n">
        <f aca="false">D5613*Assumptions!$C$11*$B$7+E5613*Assumptions!$C$12*$B$8</f>
        <v>85.8270857</v>
      </c>
      <c r="G5613" s="0" t="n">
        <f aca="false">C5613*Assumptions!$C$15</f>
        <v>200</v>
      </c>
      <c r="H5613" s="0" t="n">
        <f aca="false">MIN(F5613,G5613)</f>
        <v>85.8270857</v>
      </c>
      <c r="I5613" s="0" t="n">
        <f aca="false">IF(C5613=1,MIN(G5613-H5613,Assumptions!$C$13,P5612),0)</f>
        <v>114.1729143</v>
      </c>
      <c r="J5613" s="0" t="n">
        <f aca="false">H5613+I5613</f>
        <v>200</v>
      </c>
      <c r="K5613" s="0" t="n">
        <f aca="false">MIN(IF(C5613=1,F5613-H5613,F5613),Assumptions!$C$13,MAX(0,($B$5-P5612)/$B$6))</f>
        <v>0</v>
      </c>
      <c r="L5613" s="0" t="n">
        <f aca="false">IF(C5613=1,0,MIN(F5613-K5613,Assumptions!$C$15,MAX(0,$B$10-O5612-M5613)))</f>
        <v>0</v>
      </c>
      <c r="M5613" s="0" t="n">
        <f aca="false">'Profiles 8760'!H5602</f>
        <v>105400</v>
      </c>
      <c r="N5613" s="0" t="n">
        <f aca="false">J5613+L5613</f>
        <v>200</v>
      </c>
      <c r="O5613" s="0" t="n">
        <f aca="false">O5612+N5613</f>
        <v>525896.66733837</v>
      </c>
      <c r="P5613" s="0" t="n">
        <f aca="false">MIN($B$5,P5612+K5613*$B$6-I5613)</f>
        <v>140.79008549416</v>
      </c>
      <c r="Q5613" s="0" t="n">
        <f aca="false">MAX(0,F5613-H5613-K5613-L5613)</f>
        <v>0</v>
      </c>
    </row>
    <row r="5614" customFormat="false" ht="15" hidden="false" customHeight="false" outlineLevel="0" collapsed="false">
      <c r="A5614" s="0" t="n">
        <f aca="false">'Profiles 8760'!A5603</f>
        <v>5601</v>
      </c>
      <c r="B5614" s="0" t="n">
        <f aca="false">'Profiles 8760'!B5603</f>
        <v>8</v>
      </c>
      <c r="C5614" s="0" t="n">
        <f aca="false">'Profiles 8760'!E5603</f>
        <v>1</v>
      </c>
      <c r="D5614" s="0" t="n">
        <f aca="false">'Profiles 8760'!F5603</f>
        <v>0.473749</v>
      </c>
      <c r="E5614" s="0" t="n">
        <f aca="false">'Profiles 8760'!G5603</f>
        <v>0.467033</v>
      </c>
      <c r="F5614" s="0" t="n">
        <f aca="false">D5614*Assumptions!$C$11*$B$7+E5614*Assumptions!$C$12*$B$8</f>
        <v>155.9203609</v>
      </c>
      <c r="G5614" s="0" t="n">
        <f aca="false">C5614*Assumptions!$C$15</f>
        <v>200</v>
      </c>
      <c r="H5614" s="0" t="n">
        <f aca="false">MIN(F5614,G5614)</f>
        <v>155.9203609</v>
      </c>
      <c r="I5614" s="0" t="n">
        <f aca="false">IF(C5614=1,MIN(G5614-H5614,Assumptions!$C$13,P5613),0)</f>
        <v>44.0796391</v>
      </c>
      <c r="J5614" s="0" t="n">
        <f aca="false">H5614+I5614</f>
        <v>200</v>
      </c>
      <c r="K5614" s="0" t="n">
        <f aca="false">MIN(IF(C5614=1,F5614-H5614,F5614),Assumptions!$C$13,MAX(0,($B$5-P5613)/$B$6))</f>
        <v>0</v>
      </c>
      <c r="L5614" s="0" t="n">
        <f aca="false">IF(C5614=1,0,MIN(F5614-K5614,Assumptions!$C$15,MAX(0,$B$10-O5613-M5614)))</f>
        <v>0</v>
      </c>
      <c r="M5614" s="0" t="n">
        <f aca="false">'Profiles 8760'!H5603</f>
        <v>105200</v>
      </c>
      <c r="N5614" s="0" t="n">
        <f aca="false">J5614+L5614</f>
        <v>200</v>
      </c>
      <c r="O5614" s="0" t="n">
        <f aca="false">O5613+N5614</f>
        <v>526096.66733837</v>
      </c>
      <c r="P5614" s="0" t="n">
        <f aca="false">MIN($B$5,P5613+K5614*$B$6-I5614)</f>
        <v>96.71044639416</v>
      </c>
      <c r="Q5614" s="0" t="n">
        <f aca="false">MAX(0,F5614-H5614-K5614-L5614)</f>
        <v>0</v>
      </c>
    </row>
    <row r="5615" customFormat="false" ht="15" hidden="false" customHeight="false" outlineLevel="0" collapsed="false">
      <c r="A5615" s="0" t="n">
        <f aca="false">'Profiles 8760'!A5604</f>
        <v>5602</v>
      </c>
      <c r="B5615" s="0" t="n">
        <f aca="false">'Profiles 8760'!B5604</f>
        <v>8</v>
      </c>
      <c r="C5615" s="0" t="n">
        <f aca="false">'Profiles 8760'!E5604</f>
        <v>0</v>
      </c>
      <c r="D5615" s="0" t="n">
        <f aca="false">'Profiles 8760'!F5604</f>
        <v>0.693041</v>
      </c>
      <c r="E5615" s="0" t="n">
        <f aca="false">'Profiles 8760'!G5604</f>
        <v>0.529279</v>
      </c>
      <c r="F5615" s="0" t="n">
        <f aca="false">D5615*Assumptions!$C$11*$B$7+E5615*Assumptions!$C$12*$B$8</f>
        <v>221.7977519</v>
      </c>
      <c r="G5615" s="0" t="n">
        <f aca="false">C5615*Assumptions!$C$15</f>
        <v>0</v>
      </c>
      <c r="H5615" s="0" t="n">
        <f aca="false">MIN(F5615,G5615)</f>
        <v>0</v>
      </c>
      <c r="I5615" s="0" t="n">
        <f aca="false">IF(C5615=1,MIN(G5615-H5615,Assumptions!$C$13,P5614),0)</f>
        <v>0</v>
      </c>
      <c r="J5615" s="0" t="n">
        <f aca="false">H5615+I5615</f>
        <v>0</v>
      </c>
      <c r="K5615" s="0" t="n">
        <f aca="false">MIN(IF(C5615=1,F5615-H5615,F5615),Assumptions!$C$13,MAX(0,($B$5-P5614)/$B$6))</f>
        <v>180</v>
      </c>
      <c r="L5615" s="0" t="n">
        <f aca="false">IF(C5615=1,0,MIN(F5615-K5615,Assumptions!$C$15,MAX(0,$B$10-O5614-M5615)))</f>
        <v>41.7977519</v>
      </c>
      <c r="M5615" s="0" t="n">
        <f aca="false">'Profiles 8760'!H5604</f>
        <v>105200</v>
      </c>
      <c r="N5615" s="0" t="n">
        <f aca="false">J5615+L5615</f>
        <v>41.7977519</v>
      </c>
      <c r="O5615" s="0" t="n">
        <f aca="false">O5614+N5615</f>
        <v>526138.46509027</v>
      </c>
      <c r="P5615" s="0" t="n">
        <f aca="false">MIN($B$5,P5614+K5615*$B$6-I5615)</f>
        <v>252.73444639416</v>
      </c>
      <c r="Q5615" s="0" t="n">
        <f aca="false">MAX(0,F5615-H5615-K5615-L5615)</f>
        <v>0</v>
      </c>
    </row>
    <row r="5616" customFormat="false" ht="15" hidden="false" customHeight="false" outlineLevel="0" collapsed="false">
      <c r="A5616" s="0" t="n">
        <f aca="false">'Profiles 8760'!A5605</f>
        <v>5603</v>
      </c>
      <c r="B5616" s="0" t="n">
        <f aca="false">'Profiles 8760'!B5605</f>
        <v>8</v>
      </c>
      <c r="C5616" s="0" t="n">
        <f aca="false">'Profiles 8760'!E5605</f>
        <v>0</v>
      </c>
      <c r="D5616" s="0" t="n">
        <f aca="false">'Profiles 8760'!F5605</f>
        <v>0.873061</v>
      </c>
      <c r="E5616" s="0" t="n">
        <f aca="false">'Profiles 8760'!G5605</f>
        <v>0.378834</v>
      </c>
      <c r="F5616" s="0" t="n">
        <f aca="false">D5616*Assumptions!$C$11*$B$7+E5616*Assumptions!$C$12*$B$8</f>
        <v>267.6343274</v>
      </c>
      <c r="G5616" s="0" t="n">
        <f aca="false">C5616*Assumptions!$C$15</f>
        <v>0</v>
      </c>
      <c r="H5616" s="0" t="n">
        <f aca="false">MIN(F5616,G5616)</f>
        <v>0</v>
      </c>
      <c r="I5616" s="0" t="n">
        <f aca="false">IF(C5616=1,MIN(G5616-H5616,Assumptions!$C$13,P5615),0)</f>
        <v>0</v>
      </c>
      <c r="J5616" s="0" t="n">
        <f aca="false">H5616+I5616</f>
        <v>0</v>
      </c>
      <c r="K5616" s="0" t="n">
        <f aca="false">MIN(IF(C5616=1,F5616-H5616,F5616),Assumptions!$C$13,MAX(0,($B$5-P5615)/$B$6))</f>
        <v>180</v>
      </c>
      <c r="L5616" s="0" t="n">
        <f aca="false">IF(C5616=1,0,MIN(F5616-K5616,Assumptions!$C$15,MAX(0,$B$10-O5615-M5616)))</f>
        <v>87.6343274</v>
      </c>
      <c r="M5616" s="0" t="n">
        <f aca="false">'Profiles 8760'!H5605</f>
        <v>105200</v>
      </c>
      <c r="N5616" s="0" t="n">
        <f aca="false">J5616+L5616</f>
        <v>87.6343274</v>
      </c>
      <c r="O5616" s="0" t="n">
        <f aca="false">O5615+N5616</f>
        <v>526226.09941767</v>
      </c>
      <c r="P5616" s="0" t="n">
        <f aca="false">MIN($B$5,P5615+K5616*$B$6-I5616)</f>
        <v>408.75844639416</v>
      </c>
      <c r="Q5616" s="0" t="n">
        <f aca="false">MAX(0,F5616-H5616-K5616-L5616)</f>
        <v>0</v>
      </c>
    </row>
    <row r="5617" customFormat="false" ht="15" hidden="false" customHeight="false" outlineLevel="0" collapsed="false">
      <c r="A5617" s="0" t="n">
        <f aca="false">'Profiles 8760'!A5606</f>
        <v>5604</v>
      </c>
      <c r="B5617" s="0" t="n">
        <f aca="false">'Profiles 8760'!B5606</f>
        <v>8</v>
      </c>
      <c r="C5617" s="0" t="n">
        <f aca="false">'Profiles 8760'!E5606</f>
        <v>0</v>
      </c>
      <c r="D5617" s="0" t="n">
        <f aca="false">'Profiles 8760'!F5606</f>
        <v>0.990756</v>
      </c>
      <c r="E5617" s="0" t="n">
        <f aca="false">'Profiles 8760'!G5606</f>
        <v>0.538979</v>
      </c>
      <c r="F5617" s="0" t="n">
        <f aca="false">D5617*Assumptions!$C$11*$B$7+E5617*Assumptions!$C$12*$B$8</f>
        <v>308.1745739</v>
      </c>
      <c r="G5617" s="0" t="n">
        <f aca="false">C5617*Assumptions!$C$15</f>
        <v>0</v>
      </c>
      <c r="H5617" s="0" t="n">
        <f aca="false">MIN(F5617,G5617)</f>
        <v>0</v>
      </c>
      <c r="I5617" s="0" t="n">
        <f aca="false">IF(C5617=1,MIN(G5617-H5617,Assumptions!$C$13,P5616),0)</f>
        <v>0</v>
      </c>
      <c r="J5617" s="0" t="n">
        <f aca="false">H5617+I5617</f>
        <v>0</v>
      </c>
      <c r="K5617" s="0" t="n">
        <f aca="false">MIN(IF(C5617=1,F5617-H5617,F5617),Assumptions!$C$13,MAX(0,($B$5-P5616)/$B$6))</f>
        <v>117.733679748316</v>
      </c>
      <c r="L5617" s="0" t="n">
        <f aca="false">IF(C5617=1,0,MIN(F5617-K5617,Assumptions!$C$15,MAX(0,$B$10-O5616-M5617)))</f>
        <v>190.440894151684</v>
      </c>
      <c r="M5617" s="0" t="n">
        <f aca="false">'Profiles 8760'!H5606</f>
        <v>105200</v>
      </c>
      <c r="N5617" s="0" t="n">
        <f aca="false">J5617+L5617</f>
        <v>190.440894151684</v>
      </c>
      <c r="O5617" s="0" t="n">
        <f aca="false">O5616+N5617</f>
        <v>526416.540311822</v>
      </c>
      <c r="P5617" s="0" t="n">
        <f aca="false">MIN($B$5,P5616+K5617*$B$6-I5617)</f>
        <v>510.81</v>
      </c>
      <c r="Q5617" s="0" t="n">
        <f aca="false">MAX(0,F5617-H5617-K5617-L5617)</f>
        <v>0</v>
      </c>
    </row>
    <row r="5618" customFormat="false" ht="15" hidden="false" customHeight="false" outlineLevel="0" collapsed="false">
      <c r="A5618" s="0" t="n">
        <f aca="false">'Profiles 8760'!A5607</f>
        <v>5605</v>
      </c>
      <c r="B5618" s="0" t="n">
        <f aca="false">'Profiles 8760'!B5607</f>
        <v>8</v>
      </c>
      <c r="C5618" s="0" t="n">
        <f aca="false">'Profiles 8760'!E5607</f>
        <v>0</v>
      </c>
      <c r="D5618" s="0" t="n">
        <f aca="false">'Profiles 8760'!F5607</f>
        <v>1</v>
      </c>
      <c r="E5618" s="0" t="n">
        <f aca="false">'Profiles 8760'!G5607</f>
        <v>0.530396</v>
      </c>
      <c r="F5618" s="0" t="n">
        <f aca="false">D5618*Assumptions!$C$11*$B$7+E5618*Assumptions!$C$12*$B$8</f>
        <v>310.4931964</v>
      </c>
      <c r="G5618" s="0" t="n">
        <f aca="false">C5618*Assumptions!$C$15</f>
        <v>0</v>
      </c>
      <c r="H5618" s="0" t="n">
        <f aca="false">MIN(F5618,G5618)</f>
        <v>0</v>
      </c>
      <c r="I5618" s="0" t="n">
        <f aca="false">IF(C5618=1,MIN(G5618-H5618,Assumptions!$C$13,P5617),0)</f>
        <v>0</v>
      </c>
      <c r="J5618" s="0" t="n">
        <f aca="false">H5618+I5618</f>
        <v>0</v>
      </c>
      <c r="K5618" s="0" t="n">
        <f aca="false">MIN(IF(C5618=1,F5618-H5618,F5618),Assumptions!$C$13,MAX(0,($B$5-P5617)/$B$6))</f>
        <v>0</v>
      </c>
      <c r="L5618" s="0" t="n">
        <f aca="false">IF(C5618=1,0,MIN(F5618-K5618,Assumptions!$C$15,MAX(0,$B$10-O5617-M5618)))</f>
        <v>200</v>
      </c>
      <c r="M5618" s="0" t="n">
        <f aca="false">'Profiles 8760'!H5607</f>
        <v>105200</v>
      </c>
      <c r="N5618" s="0" t="n">
        <f aca="false">J5618+L5618</f>
        <v>200</v>
      </c>
      <c r="O5618" s="0" t="n">
        <f aca="false">O5617+N5618</f>
        <v>526616.540311822</v>
      </c>
      <c r="P5618" s="0" t="n">
        <f aca="false">MIN($B$5,P5617+K5618*$B$6-I5618)</f>
        <v>510.81</v>
      </c>
      <c r="Q5618" s="0" t="n">
        <f aca="false">MAX(0,F5618-H5618-K5618-L5618)</f>
        <v>110.4931964</v>
      </c>
    </row>
    <row r="5619" customFormat="false" ht="15" hidden="false" customHeight="false" outlineLevel="0" collapsed="false">
      <c r="A5619" s="0" t="n">
        <f aca="false">'Profiles 8760'!A5608</f>
        <v>5606</v>
      </c>
      <c r="B5619" s="0" t="n">
        <f aca="false">'Profiles 8760'!B5608</f>
        <v>8</v>
      </c>
      <c r="C5619" s="0" t="n">
        <f aca="false">'Profiles 8760'!E5608</f>
        <v>0</v>
      </c>
      <c r="D5619" s="0" t="n">
        <f aca="false">'Profiles 8760'!F5608</f>
        <v>0.990756</v>
      </c>
      <c r="E5619" s="0" t="n">
        <f aca="false">'Profiles 8760'!G5608</f>
        <v>0.507572</v>
      </c>
      <c r="F5619" s="0" t="n">
        <f aca="false">D5619*Assumptions!$C$11*$B$7+E5619*Assumptions!$C$12*$B$8</f>
        <v>306.8900276</v>
      </c>
      <c r="G5619" s="0" t="n">
        <f aca="false">C5619*Assumptions!$C$15</f>
        <v>0</v>
      </c>
      <c r="H5619" s="0" t="n">
        <f aca="false">MIN(F5619,G5619)</f>
        <v>0</v>
      </c>
      <c r="I5619" s="0" t="n">
        <f aca="false">IF(C5619=1,MIN(G5619-H5619,Assumptions!$C$13,P5618),0)</f>
        <v>0</v>
      </c>
      <c r="J5619" s="0" t="n">
        <f aca="false">H5619+I5619</f>
        <v>0</v>
      </c>
      <c r="K5619" s="0" t="n">
        <f aca="false">MIN(IF(C5619=1,F5619-H5619,F5619),Assumptions!$C$13,MAX(0,($B$5-P5618)/$B$6))</f>
        <v>0</v>
      </c>
      <c r="L5619" s="0" t="n">
        <f aca="false">IF(C5619=1,0,MIN(F5619-K5619,Assumptions!$C$15,MAX(0,$B$10-O5618-M5619)))</f>
        <v>200</v>
      </c>
      <c r="M5619" s="0" t="n">
        <f aca="false">'Profiles 8760'!H5608</f>
        <v>105200</v>
      </c>
      <c r="N5619" s="0" t="n">
        <f aca="false">J5619+L5619</f>
        <v>200</v>
      </c>
      <c r="O5619" s="0" t="n">
        <f aca="false">O5618+N5619</f>
        <v>526816.540311822</v>
      </c>
      <c r="P5619" s="0" t="n">
        <f aca="false">MIN($B$5,P5618+K5619*$B$6-I5619)</f>
        <v>510.81</v>
      </c>
      <c r="Q5619" s="0" t="n">
        <f aca="false">MAX(0,F5619-H5619-K5619-L5619)</f>
        <v>106.8900276</v>
      </c>
    </row>
    <row r="5620" customFormat="false" ht="15" hidden="false" customHeight="false" outlineLevel="0" collapsed="false">
      <c r="A5620" s="0" t="n">
        <f aca="false">'Profiles 8760'!A5609</f>
        <v>5607</v>
      </c>
      <c r="B5620" s="0" t="n">
        <f aca="false">'Profiles 8760'!B5609</f>
        <v>8</v>
      </c>
      <c r="C5620" s="0" t="n">
        <f aca="false">'Profiles 8760'!E5609</f>
        <v>0</v>
      </c>
      <c r="D5620" s="0" t="n">
        <f aca="false">'Profiles 8760'!F5609</f>
        <v>0.873061</v>
      </c>
      <c r="E5620" s="0" t="n">
        <f aca="false">'Profiles 8760'!G5609</f>
        <v>0.301083</v>
      </c>
      <c r="F5620" s="0" t="n">
        <f aca="false">D5620*Assumptions!$C$11*$B$7+E5620*Assumptions!$C$12*$B$8</f>
        <v>264.4543115</v>
      </c>
      <c r="G5620" s="0" t="n">
        <f aca="false">C5620*Assumptions!$C$15</f>
        <v>0</v>
      </c>
      <c r="H5620" s="0" t="n">
        <f aca="false">MIN(F5620,G5620)</f>
        <v>0</v>
      </c>
      <c r="I5620" s="0" t="n">
        <f aca="false">IF(C5620=1,MIN(G5620-H5620,Assumptions!$C$13,P5619),0)</f>
        <v>0</v>
      </c>
      <c r="J5620" s="0" t="n">
        <f aca="false">H5620+I5620</f>
        <v>0</v>
      </c>
      <c r="K5620" s="0" t="n">
        <f aca="false">MIN(IF(C5620=1,F5620-H5620,F5620),Assumptions!$C$13,MAX(0,($B$5-P5619)/$B$6))</f>
        <v>0</v>
      </c>
      <c r="L5620" s="0" t="n">
        <f aca="false">IF(C5620=1,0,MIN(F5620-K5620,Assumptions!$C$15,MAX(0,$B$10-O5619-M5620)))</f>
        <v>200</v>
      </c>
      <c r="M5620" s="0" t="n">
        <f aca="false">'Profiles 8760'!H5609</f>
        <v>105200</v>
      </c>
      <c r="N5620" s="0" t="n">
        <f aca="false">J5620+L5620</f>
        <v>200</v>
      </c>
      <c r="O5620" s="0" t="n">
        <f aca="false">O5619+N5620</f>
        <v>527016.540311822</v>
      </c>
      <c r="P5620" s="0" t="n">
        <f aca="false">MIN($B$5,P5619+K5620*$B$6-I5620)</f>
        <v>510.81</v>
      </c>
      <c r="Q5620" s="0" t="n">
        <f aca="false">MAX(0,F5620-H5620-K5620-L5620)</f>
        <v>64.4543115</v>
      </c>
    </row>
    <row r="5621" customFormat="false" ht="15" hidden="false" customHeight="false" outlineLevel="0" collapsed="false">
      <c r="A5621" s="0" t="n">
        <f aca="false">'Profiles 8760'!A5610</f>
        <v>5608</v>
      </c>
      <c r="B5621" s="0" t="n">
        <f aca="false">'Profiles 8760'!B5610</f>
        <v>8</v>
      </c>
      <c r="C5621" s="0" t="n">
        <f aca="false">'Profiles 8760'!E5610</f>
        <v>0</v>
      </c>
      <c r="D5621" s="0" t="n">
        <f aca="false">'Profiles 8760'!F5610</f>
        <v>0.693041</v>
      </c>
      <c r="E5621" s="0" t="n">
        <f aca="false">'Profiles 8760'!G5610</f>
        <v>0.42446</v>
      </c>
      <c r="F5621" s="0" t="n">
        <f aca="false">D5621*Assumptions!$C$11*$B$7+E5621*Assumptions!$C$12*$B$8</f>
        <v>217.5106548</v>
      </c>
      <c r="G5621" s="0" t="n">
        <f aca="false">C5621*Assumptions!$C$15</f>
        <v>0</v>
      </c>
      <c r="H5621" s="0" t="n">
        <f aca="false">MIN(F5621,G5621)</f>
        <v>0</v>
      </c>
      <c r="I5621" s="0" t="n">
        <f aca="false">IF(C5621=1,MIN(G5621-H5621,Assumptions!$C$13,P5620),0)</f>
        <v>0</v>
      </c>
      <c r="J5621" s="0" t="n">
        <f aca="false">H5621+I5621</f>
        <v>0</v>
      </c>
      <c r="K5621" s="0" t="n">
        <f aca="false">MIN(IF(C5621=1,F5621-H5621,F5621),Assumptions!$C$13,MAX(0,($B$5-P5620)/$B$6))</f>
        <v>0</v>
      </c>
      <c r="L5621" s="0" t="n">
        <f aca="false">IF(C5621=1,0,MIN(F5621-K5621,Assumptions!$C$15,MAX(0,$B$10-O5620-M5621)))</f>
        <v>200</v>
      </c>
      <c r="M5621" s="0" t="n">
        <f aca="false">'Profiles 8760'!H5610</f>
        <v>105200</v>
      </c>
      <c r="N5621" s="0" t="n">
        <f aca="false">J5621+L5621</f>
        <v>200</v>
      </c>
      <c r="O5621" s="0" t="n">
        <f aca="false">O5620+N5621</f>
        <v>527216.540311822</v>
      </c>
      <c r="P5621" s="0" t="n">
        <f aca="false">MIN($B$5,P5620+K5621*$B$6-I5621)</f>
        <v>510.81</v>
      </c>
      <c r="Q5621" s="0" t="n">
        <f aca="false">MAX(0,F5621-H5621-K5621-L5621)</f>
        <v>17.5106548</v>
      </c>
    </row>
    <row r="5622" customFormat="false" ht="15" hidden="false" customHeight="false" outlineLevel="0" collapsed="false">
      <c r="A5622" s="0" t="n">
        <f aca="false">'Profiles 8760'!A5611</f>
        <v>5609</v>
      </c>
      <c r="B5622" s="0" t="n">
        <f aca="false">'Profiles 8760'!B5611</f>
        <v>8</v>
      </c>
      <c r="C5622" s="0" t="n">
        <f aca="false">'Profiles 8760'!E5611</f>
        <v>0</v>
      </c>
      <c r="D5622" s="0" t="n">
        <f aca="false">'Profiles 8760'!F5611</f>
        <v>0.473749</v>
      </c>
      <c r="E5622" s="0" t="n">
        <f aca="false">'Profiles 8760'!G5611</f>
        <v>0.679099</v>
      </c>
      <c r="F5622" s="0" t="n">
        <f aca="false">D5622*Assumptions!$C$11*$B$7+E5622*Assumptions!$C$12*$B$8</f>
        <v>164.5938603</v>
      </c>
      <c r="G5622" s="0" t="n">
        <f aca="false">C5622*Assumptions!$C$15</f>
        <v>0</v>
      </c>
      <c r="H5622" s="0" t="n">
        <f aca="false">MIN(F5622,G5622)</f>
        <v>0</v>
      </c>
      <c r="I5622" s="0" t="n">
        <f aca="false">IF(C5622=1,MIN(G5622-H5622,Assumptions!$C$13,P5621),0)</f>
        <v>0</v>
      </c>
      <c r="J5622" s="0" t="n">
        <f aca="false">H5622+I5622</f>
        <v>0</v>
      </c>
      <c r="K5622" s="0" t="n">
        <f aca="false">MIN(IF(C5622=1,F5622-H5622,F5622),Assumptions!$C$13,MAX(0,($B$5-P5621)/$B$6))</f>
        <v>0</v>
      </c>
      <c r="L5622" s="0" t="n">
        <f aca="false">IF(C5622=1,0,MIN(F5622-K5622,Assumptions!$C$15,MAX(0,$B$10-O5621-M5622)))</f>
        <v>164.5938603</v>
      </c>
      <c r="M5622" s="0" t="n">
        <f aca="false">'Profiles 8760'!H5611</f>
        <v>105200</v>
      </c>
      <c r="N5622" s="0" t="n">
        <f aca="false">J5622+L5622</f>
        <v>164.5938603</v>
      </c>
      <c r="O5622" s="0" t="n">
        <f aca="false">O5621+N5622</f>
        <v>527381.134172122</v>
      </c>
      <c r="P5622" s="0" t="n">
        <f aca="false">MIN($B$5,P5621+K5622*$B$6-I5622)</f>
        <v>510.81</v>
      </c>
      <c r="Q5622" s="0" t="n">
        <f aca="false">MAX(0,F5622-H5622-K5622-L5622)</f>
        <v>0</v>
      </c>
    </row>
    <row r="5623" customFormat="false" ht="15" hidden="false" customHeight="false" outlineLevel="0" collapsed="false">
      <c r="A5623" s="0" t="n">
        <f aca="false">'Profiles 8760'!A5612</f>
        <v>5610</v>
      </c>
      <c r="B5623" s="0" t="n">
        <f aca="false">'Profiles 8760'!B5612</f>
        <v>8</v>
      </c>
      <c r="C5623" s="0" t="n">
        <f aca="false">'Profiles 8760'!E5612</f>
        <v>0</v>
      </c>
      <c r="D5623" s="0" t="n">
        <f aca="false">'Profiles 8760'!F5612</f>
        <v>0.246034</v>
      </c>
      <c r="E5623" s="0" t="n">
        <f aca="false">'Profiles 8760'!G5612</f>
        <v>0.925209</v>
      </c>
      <c r="F5623" s="0" t="n">
        <f aca="false">D5623*Assumptions!$C$11*$B$7+E5623*Assumptions!$C$12*$B$8</f>
        <v>108.8956673</v>
      </c>
      <c r="G5623" s="0" t="n">
        <f aca="false">C5623*Assumptions!$C$15</f>
        <v>0</v>
      </c>
      <c r="H5623" s="0" t="n">
        <f aca="false">MIN(F5623,G5623)</f>
        <v>0</v>
      </c>
      <c r="I5623" s="0" t="n">
        <f aca="false">IF(C5623=1,MIN(G5623-H5623,Assumptions!$C$13,P5622),0)</f>
        <v>0</v>
      </c>
      <c r="J5623" s="0" t="n">
        <f aca="false">H5623+I5623</f>
        <v>0</v>
      </c>
      <c r="K5623" s="0" t="n">
        <f aca="false">MIN(IF(C5623=1,F5623-H5623,F5623),Assumptions!$C$13,MAX(0,($B$5-P5622)/$B$6))</f>
        <v>0</v>
      </c>
      <c r="L5623" s="0" t="n">
        <f aca="false">IF(C5623=1,0,MIN(F5623-K5623,Assumptions!$C$15,MAX(0,$B$10-O5622-M5623)))</f>
        <v>108.8956673</v>
      </c>
      <c r="M5623" s="0" t="n">
        <f aca="false">'Profiles 8760'!H5612</f>
        <v>105200</v>
      </c>
      <c r="N5623" s="0" t="n">
        <f aca="false">J5623+L5623</f>
        <v>108.8956673</v>
      </c>
      <c r="O5623" s="0" t="n">
        <f aca="false">O5622+N5623</f>
        <v>527490.029839422</v>
      </c>
      <c r="P5623" s="0" t="n">
        <f aca="false">MIN($B$5,P5622+K5623*$B$6-I5623)</f>
        <v>510.81</v>
      </c>
      <c r="Q5623" s="0" t="n">
        <f aca="false">MAX(0,F5623-H5623-K5623-L5623)</f>
        <v>0</v>
      </c>
    </row>
    <row r="5624" customFormat="false" ht="15" hidden="false" customHeight="false" outlineLevel="0" collapsed="false">
      <c r="A5624" s="0" t="n">
        <f aca="false">'Profiles 8760'!A5613</f>
        <v>5611</v>
      </c>
      <c r="B5624" s="0" t="n">
        <f aca="false">'Profiles 8760'!B5613</f>
        <v>8</v>
      </c>
      <c r="C5624" s="0" t="n">
        <f aca="false">'Profiles 8760'!E5613</f>
        <v>0</v>
      </c>
      <c r="D5624" s="0" t="n">
        <f aca="false">'Profiles 8760'!F5613</f>
        <v>0.052005</v>
      </c>
      <c r="E5624" s="0" t="n">
        <f aca="false">'Profiles 8760'!G5613</f>
        <v>1</v>
      </c>
      <c r="F5624" s="0" t="n">
        <f aca="false">D5624*Assumptions!$C$11*$B$7+E5624*Assumptions!$C$12*$B$8</f>
        <v>55.919044</v>
      </c>
      <c r="G5624" s="0" t="n">
        <f aca="false">C5624*Assumptions!$C$15</f>
        <v>0</v>
      </c>
      <c r="H5624" s="0" t="n">
        <f aca="false">MIN(F5624,G5624)</f>
        <v>0</v>
      </c>
      <c r="I5624" s="0" t="n">
        <f aca="false">IF(C5624=1,MIN(G5624-H5624,Assumptions!$C$13,P5623),0)</f>
        <v>0</v>
      </c>
      <c r="J5624" s="0" t="n">
        <f aca="false">H5624+I5624</f>
        <v>0</v>
      </c>
      <c r="K5624" s="0" t="n">
        <f aca="false">MIN(IF(C5624=1,F5624-H5624,F5624),Assumptions!$C$13,MAX(0,($B$5-P5623)/$B$6))</f>
        <v>0</v>
      </c>
      <c r="L5624" s="0" t="n">
        <f aca="false">IF(C5624=1,0,MIN(F5624-K5624,Assumptions!$C$15,MAX(0,$B$10-O5623-M5624)))</f>
        <v>55.919044</v>
      </c>
      <c r="M5624" s="0" t="n">
        <f aca="false">'Profiles 8760'!H5613</f>
        <v>105200</v>
      </c>
      <c r="N5624" s="0" t="n">
        <f aca="false">J5624+L5624</f>
        <v>55.919044</v>
      </c>
      <c r="O5624" s="0" t="n">
        <f aca="false">O5623+N5624</f>
        <v>527545.948883422</v>
      </c>
      <c r="P5624" s="0" t="n">
        <f aca="false">MIN($B$5,P5623+K5624*$B$6-I5624)</f>
        <v>510.81</v>
      </c>
      <c r="Q5624" s="0" t="n">
        <f aca="false">MAX(0,F5624-H5624-K5624-L5624)</f>
        <v>0</v>
      </c>
    </row>
    <row r="5625" customFormat="false" ht="15" hidden="false" customHeight="false" outlineLevel="0" collapsed="false">
      <c r="A5625" s="0" t="n">
        <f aca="false">'Profiles 8760'!A5614</f>
        <v>5612</v>
      </c>
      <c r="B5625" s="0" t="n">
        <f aca="false">'Profiles 8760'!B5614</f>
        <v>8</v>
      </c>
      <c r="C5625" s="0" t="n">
        <f aca="false">'Profiles 8760'!E5614</f>
        <v>1</v>
      </c>
      <c r="D5625" s="0" t="n">
        <f aca="false">'Profiles 8760'!F5614</f>
        <v>0</v>
      </c>
      <c r="E5625" s="0" t="n">
        <f aca="false">'Profiles 8760'!G5614</f>
        <v>1</v>
      </c>
      <c r="F5625" s="0" t="n">
        <f aca="false">D5625*Assumptions!$C$11*$B$7+E5625*Assumptions!$C$12*$B$8</f>
        <v>40.9</v>
      </c>
      <c r="G5625" s="0" t="n">
        <f aca="false">C5625*Assumptions!$C$15</f>
        <v>200</v>
      </c>
      <c r="H5625" s="0" t="n">
        <f aca="false">MIN(F5625,G5625)</f>
        <v>40.9</v>
      </c>
      <c r="I5625" s="0" t="n">
        <f aca="false">IF(C5625=1,MIN(G5625-H5625,Assumptions!$C$13,P5624),0)</f>
        <v>159.1</v>
      </c>
      <c r="J5625" s="0" t="n">
        <f aca="false">H5625+I5625</f>
        <v>200</v>
      </c>
      <c r="K5625" s="0" t="n">
        <f aca="false">MIN(IF(C5625=1,F5625-H5625,F5625),Assumptions!$C$13,MAX(0,($B$5-P5624)/$B$6))</f>
        <v>0</v>
      </c>
      <c r="L5625" s="0" t="n">
        <f aca="false">IF(C5625=1,0,MIN(F5625-K5625,Assumptions!$C$15,MAX(0,$B$10-O5624-M5625)))</f>
        <v>0</v>
      </c>
      <c r="M5625" s="0" t="n">
        <f aca="false">'Profiles 8760'!H5614</f>
        <v>105000</v>
      </c>
      <c r="N5625" s="0" t="n">
        <f aca="false">J5625+L5625</f>
        <v>200</v>
      </c>
      <c r="O5625" s="0" t="n">
        <f aca="false">O5624+N5625</f>
        <v>527745.948883422</v>
      </c>
      <c r="P5625" s="0" t="n">
        <f aca="false">MIN($B$5,P5624+K5625*$B$6-I5625)</f>
        <v>351.71</v>
      </c>
      <c r="Q5625" s="0" t="n">
        <f aca="false">MAX(0,F5625-H5625-K5625-L5625)</f>
        <v>0</v>
      </c>
    </row>
    <row r="5626" customFormat="false" ht="15" hidden="false" customHeight="false" outlineLevel="0" collapsed="false">
      <c r="A5626" s="0" t="n">
        <f aca="false">'Profiles 8760'!A5615</f>
        <v>5613</v>
      </c>
      <c r="B5626" s="0" t="n">
        <f aca="false">'Profiles 8760'!B5615</f>
        <v>8</v>
      </c>
      <c r="C5626" s="0" t="n">
        <f aca="false">'Profiles 8760'!E5615</f>
        <v>1</v>
      </c>
      <c r="D5626" s="0" t="n">
        <f aca="false">'Profiles 8760'!F5615</f>
        <v>0</v>
      </c>
      <c r="E5626" s="0" t="n">
        <f aca="false">'Profiles 8760'!G5615</f>
        <v>0.895153</v>
      </c>
      <c r="F5626" s="0" t="n">
        <f aca="false">D5626*Assumptions!$C$11*$B$7+E5626*Assumptions!$C$12*$B$8</f>
        <v>36.6117577</v>
      </c>
      <c r="G5626" s="0" t="n">
        <f aca="false">C5626*Assumptions!$C$15</f>
        <v>200</v>
      </c>
      <c r="H5626" s="0" t="n">
        <f aca="false">MIN(F5626,G5626)</f>
        <v>36.6117577</v>
      </c>
      <c r="I5626" s="0" t="n">
        <f aca="false">IF(C5626=1,MIN(G5626-H5626,Assumptions!$C$13,P5625),0)</f>
        <v>163.3882423</v>
      </c>
      <c r="J5626" s="0" t="n">
        <f aca="false">H5626+I5626</f>
        <v>200</v>
      </c>
      <c r="K5626" s="0" t="n">
        <f aca="false">MIN(IF(C5626=1,F5626-H5626,F5626),Assumptions!$C$13,MAX(0,($B$5-P5625)/$B$6))</f>
        <v>0</v>
      </c>
      <c r="L5626" s="0" t="n">
        <f aca="false">IF(C5626=1,0,MIN(F5626-K5626,Assumptions!$C$15,MAX(0,$B$10-O5625-M5626)))</f>
        <v>0</v>
      </c>
      <c r="M5626" s="0" t="n">
        <f aca="false">'Profiles 8760'!H5615</f>
        <v>104800</v>
      </c>
      <c r="N5626" s="0" t="n">
        <f aca="false">J5626+L5626</f>
        <v>200</v>
      </c>
      <c r="O5626" s="0" t="n">
        <f aca="false">O5625+N5626</f>
        <v>527945.948883422</v>
      </c>
      <c r="P5626" s="0" t="n">
        <f aca="false">MIN($B$5,P5625+K5626*$B$6-I5626)</f>
        <v>188.3217577</v>
      </c>
      <c r="Q5626" s="0" t="n">
        <f aca="false">MAX(0,F5626-H5626-K5626-L5626)</f>
        <v>0</v>
      </c>
    </row>
    <row r="5627" customFormat="false" ht="15" hidden="false" customHeight="false" outlineLevel="0" collapsed="false">
      <c r="A5627" s="0" t="n">
        <f aca="false">'Profiles 8760'!A5616</f>
        <v>5614</v>
      </c>
      <c r="B5627" s="0" t="n">
        <f aca="false">'Profiles 8760'!B5616</f>
        <v>8</v>
      </c>
      <c r="C5627" s="0" t="n">
        <f aca="false">'Profiles 8760'!E5616</f>
        <v>0</v>
      </c>
      <c r="D5627" s="0" t="n">
        <f aca="false">'Profiles 8760'!F5616</f>
        <v>0</v>
      </c>
      <c r="E5627" s="0" t="n">
        <f aca="false">'Profiles 8760'!G5616</f>
        <v>0.570542</v>
      </c>
      <c r="F5627" s="0" t="n">
        <f aca="false">D5627*Assumptions!$C$11*$B$7+E5627*Assumptions!$C$12*$B$8</f>
        <v>23.3351678</v>
      </c>
      <c r="G5627" s="0" t="n">
        <f aca="false">C5627*Assumptions!$C$15</f>
        <v>0</v>
      </c>
      <c r="H5627" s="0" t="n">
        <f aca="false">MIN(F5627,G5627)</f>
        <v>0</v>
      </c>
      <c r="I5627" s="0" t="n">
        <f aca="false">IF(C5627=1,MIN(G5627-H5627,Assumptions!$C$13,P5626),0)</f>
        <v>0</v>
      </c>
      <c r="J5627" s="0" t="n">
        <f aca="false">H5627+I5627</f>
        <v>0</v>
      </c>
      <c r="K5627" s="0" t="n">
        <f aca="false">MIN(IF(C5627=1,F5627-H5627,F5627),Assumptions!$C$13,MAX(0,($B$5-P5626)/$B$6))</f>
        <v>23.3351678</v>
      </c>
      <c r="L5627" s="0" t="n">
        <f aca="false">IF(C5627=1,0,MIN(F5627-K5627,Assumptions!$C$15,MAX(0,$B$10-O5626-M5627)))</f>
        <v>0</v>
      </c>
      <c r="M5627" s="0" t="n">
        <f aca="false">'Profiles 8760'!H5616</f>
        <v>104800</v>
      </c>
      <c r="N5627" s="0" t="n">
        <f aca="false">J5627+L5627</f>
        <v>0</v>
      </c>
      <c r="O5627" s="0" t="n">
        <f aca="false">O5626+N5627</f>
        <v>527945.948883422</v>
      </c>
      <c r="P5627" s="0" t="n">
        <f aca="false">MIN($B$5,P5626+K5627*$B$6-I5627)</f>
        <v>208.54868114904</v>
      </c>
      <c r="Q5627" s="0" t="n">
        <f aca="false">MAX(0,F5627-H5627-K5627-L5627)</f>
        <v>0</v>
      </c>
    </row>
    <row r="5628" customFormat="false" ht="15" hidden="false" customHeight="false" outlineLevel="0" collapsed="false">
      <c r="A5628" s="0" t="n">
        <f aca="false">'Profiles 8760'!A5617</f>
        <v>5615</v>
      </c>
      <c r="B5628" s="0" t="n">
        <f aca="false">'Profiles 8760'!B5617</f>
        <v>8</v>
      </c>
      <c r="C5628" s="0" t="n">
        <f aca="false">'Profiles 8760'!E5617</f>
        <v>0</v>
      </c>
      <c r="D5628" s="0" t="n">
        <f aca="false">'Profiles 8760'!F5617</f>
        <v>0</v>
      </c>
      <c r="E5628" s="0" t="n">
        <f aca="false">'Profiles 8760'!G5617</f>
        <v>0.456861</v>
      </c>
      <c r="F5628" s="0" t="n">
        <f aca="false">D5628*Assumptions!$C$11*$B$7+E5628*Assumptions!$C$12*$B$8</f>
        <v>18.6856149</v>
      </c>
      <c r="G5628" s="0" t="n">
        <f aca="false">C5628*Assumptions!$C$15</f>
        <v>0</v>
      </c>
      <c r="H5628" s="0" t="n">
        <f aca="false">MIN(F5628,G5628)</f>
        <v>0</v>
      </c>
      <c r="I5628" s="0" t="n">
        <f aca="false">IF(C5628=1,MIN(G5628-H5628,Assumptions!$C$13,P5627),0)</f>
        <v>0</v>
      </c>
      <c r="J5628" s="0" t="n">
        <f aca="false">H5628+I5628</f>
        <v>0</v>
      </c>
      <c r="K5628" s="0" t="n">
        <f aca="false">MIN(IF(C5628=1,F5628-H5628,F5628),Assumptions!$C$13,MAX(0,($B$5-P5627)/$B$6))</f>
        <v>18.6856149</v>
      </c>
      <c r="L5628" s="0" t="n">
        <f aca="false">IF(C5628=1,0,MIN(F5628-K5628,Assumptions!$C$15,MAX(0,$B$10-O5627-M5628)))</f>
        <v>0</v>
      </c>
      <c r="M5628" s="0" t="n">
        <f aca="false">'Profiles 8760'!H5617</f>
        <v>104800</v>
      </c>
      <c r="N5628" s="0" t="n">
        <f aca="false">J5628+L5628</f>
        <v>0</v>
      </c>
      <c r="O5628" s="0" t="n">
        <f aca="false">O5627+N5628</f>
        <v>527945.948883422</v>
      </c>
      <c r="P5628" s="0" t="n">
        <f aca="false">MIN($B$5,P5627+K5628*$B$6-I5628)</f>
        <v>224.74537214436</v>
      </c>
      <c r="Q5628" s="0" t="n">
        <f aca="false">MAX(0,F5628-H5628-K5628-L5628)</f>
        <v>0</v>
      </c>
    </row>
    <row r="5629" customFormat="false" ht="15" hidden="false" customHeight="false" outlineLevel="0" collapsed="false">
      <c r="A5629" s="0" t="n">
        <f aca="false">'Profiles 8760'!A5618</f>
        <v>5616</v>
      </c>
      <c r="B5629" s="0" t="n">
        <f aca="false">'Profiles 8760'!B5618</f>
        <v>8</v>
      </c>
      <c r="C5629" s="0" t="n">
        <f aca="false">'Profiles 8760'!E5618</f>
        <v>0</v>
      </c>
      <c r="D5629" s="0" t="n">
        <f aca="false">'Profiles 8760'!F5618</f>
        <v>0</v>
      </c>
      <c r="E5629" s="0" t="n">
        <f aca="false">'Profiles 8760'!G5618</f>
        <v>0.442202</v>
      </c>
      <c r="F5629" s="0" t="n">
        <f aca="false">D5629*Assumptions!$C$11*$B$7+E5629*Assumptions!$C$12*$B$8</f>
        <v>18.0860618</v>
      </c>
      <c r="G5629" s="0" t="n">
        <f aca="false">C5629*Assumptions!$C$15</f>
        <v>0</v>
      </c>
      <c r="H5629" s="0" t="n">
        <f aca="false">MIN(F5629,G5629)</f>
        <v>0</v>
      </c>
      <c r="I5629" s="0" t="n">
        <f aca="false">IF(C5629=1,MIN(G5629-H5629,Assumptions!$C$13,P5628),0)</f>
        <v>0</v>
      </c>
      <c r="J5629" s="0" t="n">
        <f aca="false">H5629+I5629</f>
        <v>0</v>
      </c>
      <c r="K5629" s="0" t="n">
        <f aca="false">MIN(IF(C5629=1,F5629-H5629,F5629),Assumptions!$C$13,MAX(0,($B$5-P5628)/$B$6))</f>
        <v>18.0860618</v>
      </c>
      <c r="L5629" s="0" t="n">
        <f aca="false">IF(C5629=1,0,MIN(F5629-K5629,Assumptions!$C$15,MAX(0,$B$10-O5628-M5629)))</f>
        <v>0</v>
      </c>
      <c r="M5629" s="0" t="n">
        <f aca="false">'Profiles 8760'!H5618</f>
        <v>104800</v>
      </c>
      <c r="N5629" s="0" t="n">
        <f aca="false">J5629+L5629</f>
        <v>0</v>
      </c>
      <c r="O5629" s="0" t="n">
        <f aca="false">O5628+N5629</f>
        <v>527945.948883422</v>
      </c>
      <c r="P5629" s="0" t="n">
        <f aca="false">MIN($B$5,P5628+K5629*$B$6-I5629)</f>
        <v>240.4223705126</v>
      </c>
      <c r="Q5629" s="0" t="n">
        <f aca="false">MAX(0,F5629-H5629-K5629-L5629)</f>
        <v>0</v>
      </c>
    </row>
    <row r="5630" customFormat="false" ht="15" hidden="false" customHeight="false" outlineLevel="0" collapsed="false">
      <c r="A5630" s="0" t="n">
        <f aca="false">'Profiles 8760'!A5619</f>
        <v>5617</v>
      </c>
      <c r="B5630" s="0" t="n">
        <f aca="false">'Profiles 8760'!B5619</f>
        <v>8</v>
      </c>
      <c r="C5630" s="0" t="n">
        <f aca="false">'Profiles 8760'!E5619</f>
        <v>0</v>
      </c>
      <c r="D5630" s="0" t="n">
        <f aca="false">'Profiles 8760'!F5619</f>
        <v>0</v>
      </c>
      <c r="E5630" s="0" t="n">
        <f aca="false">'Profiles 8760'!G5619</f>
        <v>0.313821</v>
      </c>
      <c r="F5630" s="0" t="n">
        <f aca="false">D5630*Assumptions!$C$11*$B$7+E5630*Assumptions!$C$12*$B$8</f>
        <v>12.8352789</v>
      </c>
      <c r="G5630" s="0" t="n">
        <f aca="false">C5630*Assumptions!$C$15</f>
        <v>0</v>
      </c>
      <c r="H5630" s="0" t="n">
        <f aca="false">MIN(F5630,G5630)</f>
        <v>0</v>
      </c>
      <c r="I5630" s="0" t="n">
        <f aca="false">IF(C5630=1,MIN(G5630-H5630,Assumptions!$C$13,P5629),0)</f>
        <v>0</v>
      </c>
      <c r="J5630" s="0" t="n">
        <f aca="false">H5630+I5630</f>
        <v>0</v>
      </c>
      <c r="K5630" s="0" t="n">
        <f aca="false">MIN(IF(C5630=1,F5630-H5630,F5630),Assumptions!$C$13,MAX(0,($B$5-P5629)/$B$6))</f>
        <v>12.8352789</v>
      </c>
      <c r="L5630" s="0" t="n">
        <f aca="false">IF(C5630=1,0,MIN(F5630-K5630,Assumptions!$C$15,MAX(0,$B$10-O5629-M5630)))</f>
        <v>0</v>
      </c>
      <c r="M5630" s="0" t="n">
        <f aca="false">'Profiles 8760'!H5619</f>
        <v>104800</v>
      </c>
      <c r="N5630" s="0" t="n">
        <f aca="false">J5630+L5630</f>
        <v>0</v>
      </c>
      <c r="O5630" s="0" t="n">
        <f aca="false">O5629+N5630</f>
        <v>527945.948883422</v>
      </c>
      <c r="P5630" s="0" t="n">
        <f aca="false">MIN($B$5,P5629+K5630*$B$6-I5630)</f>
        <v>251.54799026312</v>
      </c>
      <c r="Q5630" s="0" t="n">
        <f aca="false">MAX(0,F5630-H5630-K5630-L5630)</f>
        <v>0</v>
      </c>
    </row>
    <row r="5631" customFormat="false" ht="15" hidden="false" customHeight="false" outlineLevel="0" collapsed="false">
      <c r="A5631" s="0" t="n">
        <f aca="false">'Profiles 8760'!A5620</f>
        <v>5618</v>
      </c>
      <c r="B5631" s="0" t="n">
        <f aca="false">'Profiles 8760'!B5620</f>
        <v>8</v>
      </c>
      <c r="C5631" s="0" t="n">
        <f aca="false">'Profiles 8760'!E5620</f>
        <v>0</v>
      </c>
      <c r="D5631" s="0" t="n">
        <f aca="false">'Profiles 8760'!F5620</f>
        <v>0</v>
      </c>
      <c r="E5631" s="0" t="n">
        <f aca="false">'Profiles 8760'!G5620</f>
        <v>0.403202</v>
      </c>
      <c r="F5631" s="0" t="n">
        <f aca="false">D5631*Assumptions!$C$11*$B$7+E5631*Assumptions!$C$12*$B$8</f>
        <v>16.4909618</v>
      </c>
      <c r="G5631" s="0" t="n">
        <f aca="false">C5631*Assumptions!$C$15</f>
        <v>0</v>
      </c>
      <c r="H5631" s="0" t="n">
        <f aca="false">MIN(F5631,G5631)</f>
        <v>0</v>
      </c>
      <c r="I5631" s="0" t="n">
        <f aca="false">IF(C5631=1,MIN(G5631-H5631,Assumptions!$C$13,P5630),0)</f>
        <v>0</v>
      </c>
      <c r="J5631" s="0" t="n">
        <f aca="false">H5631+I5631</f>
        <v>0</v>
      </c>
      <c r="K5631" s="0" t="n">
        <f aca="false">MIN(IF(C5631=1,F5631-H5631,F5631),Assumptions!$C$13,MAX(0,($B$5-P5630)/$B$6))</f>
        <v>16.4909618</v>
      </c>
      <c r="L5631" s="0" t="n">
        <f aca="false">IF(C5631=1,0,MIN(F5631-K5631,Assumptions!$C$15,MAX(0,$B$10-O5630-M5631)))</f>
        <v>0</v>
      </c>
      <c r="M5631" s="0" t="n">
        <f aca="false">'Profiles 8760'!H5620</f>
        <v>104800</v>
      </c>
      <c r="N5631" s="0" t="n">
        <f aca="false">J5631+L5631</f>
        <v>0</v>
      </c>
      <c r="O5631" s="0" t="n">
        <f aca="false">O5630+N5631</f>
        <v>527945.948883422</v>
      </c>
      <c r="P5631" s="0" t="n">
        <f aca="false">MIN($B$5,P5630+K5631*$B$6-I5631)</f>
        <v>265.84235595136</v>
      </c>
      <c r="Q5631" s="0" t="n">
        <f aca="false">MAX(0,F5631-H5631-K5631-L5631)</f>
        <v>0</v>
      </c>
    </row>
    <row r="5632" customFormat="false" ht="15" hidden="false" customHeight="false" outlineLevel="0" collapsed="false">
      <c r="A5632" s="0" t="n">
        <f aca="false">'Profiles 8760'!A5621</f>
        <v>5619</v>
      </c>
      <c r="B5632" s="0" t="n">
        <f aca="false">'Profiles 8760'!B5621</f>
        <v>8</v>
      </c>
      <c r="C5632" s="0" t="n">
        <f aca="false">'Profiles 8760'!E5621</f>
        <v>0</v>
      </c>
      <c r="D5632" s="0" t="n">
        <f aca="false">'Profiles 8760'!F5621</f>
        <v>0</v>
      </c>
      <c r="E5632" s="0" t="n">
        <f aca="false">'Profiles 8760'!G5621</f>
        <v>0.461767</v>
      </c>
      <c r="F5632" s="0" t="n">
        <f aca="false">D5632*Assumptions!$C$11*$B$7+E5632*Assumptions!$C$12*$B$8</f>
        <v>18.8862703</v>
      </c>
      <c r="G5632" s="0" t="n">
        <f aca="false">C5632*Assumptions!$C$15</f>
        <v>0</v>
      </c>
      <c r="H5632" s="0" t="n">
        <f aca="false">MIN(F5632,G5632)</f>
        <v>0</v>
      </c>
      <c r="I5632" s="0" t="n">
        <f aca="false">IF(C5632=1,MIN(G5632-H5632,Assumptions!$C$13,P5631),0)</f>
        <v>0</v>
      </c>
      <c r="J5632" s="0" t="n">
        <f aca="false">H5632+I5632</f>
        <v>0</v>
      </c>
      <c r="K5632" s="0" t="n">
        <f aca="false">MIN(IF(C5632=1,F5632-H5632,F5632),Assumptions!$C$13,MAX(0,($B$5-P5631)/$B$6))</f>
        <v>18.8862703</v>
      </c>
      <c r="L5632" s="0" t="n">
        <f aca="false">IF(C5632=1,0,MIN(F5632-K5632,Assumptions!$C$15,MAX(0,$B$10-O5631-M5632)))</f>
        <v>0</v>
      </c>
      <c r="M5632" s="0" t="n">
        <f aca="false">'Profiles 8760'!H5621</f>
        <v>104800</v>
      </c>
      <c r="N5632" s="0" t="n">
        <f aca="false">J5632+L5632</f>
        <v>0</v>
      </c>
      <c r="O5632" s="0" t="n">
        <f aca="false">O5631+N5632</f>
        <v>527945.948883422</v>
      </c>
      <c r="P5632" s="0" t="n">
        <f aca="false">MIN($B$5,P5631+K5632*$B$6-I5632)</f>
        <v>282.2129750474</v>
      </c>
      <c r="Q5632" s="0" t="n">
        <f aca="false">MAX(0,F5632-H5632-K5632-L5632)</f>
        <v>0</v>
      </c>
    </row>
    <row r="5633" customFormat="false" ht="15" hidden="false" customHeight="false" outlineLevel="0" collapsed="false">
      <c r="A5633" s="0" t="n">
        <f aca="false">'Profiles 8760'!A5622</f>
        <v>5620</v>
      </c>
      <c r="B5633" s="0" t="n">
        <f aca="false">'Profiles 8760'!B5622</f>
        <v>8</v>
      </c>
      <c r="C5633" s="0" t="n">
        <f aca="false">'Profiles 8760'!E5622</f>
        <v>0</v>
      </c>
      <c r="D5633" s="0" t="n">
        <f aca="false">'Profiles 8760'!F5622</f>
        <v>0</v>
      </c>
      <c r="E5633" s="0" t="n">
        <f aca="false">'Profiles 8760'!G5622</f>
        <v>0.447898</v>
      </c>
      <c r="F5633" s="0" t="n">
        <f aca="false">D5633*Assumptions!$C$11*$B$7+E5633*Assumptions!$C$12*$B$8</f>
        <v>18.3190282</v>
      </c>
      <c r="G5633" s="0" t="n">
        <f aca="false">C5633*Assumptions!$C$15</f>
        <v>0</v>
      </c>
      <c r="H5633" s="0" t="n">
        <f aca="false">MIN(F5633,G5633)</f>
        <v>0</v>
      </c>
      <c r="I5633" s="0" t="n">
        <f aca="false">IF(C5633=1,MIN(G5633-H5633,Assumptions!$C$13,P5632),0)</f>
        <v>0</v>
      </c>
      <c r="J5633" s="0" t="n">
        <f aca="false">H5633+I5633</f>
        <v>0</v>
      </c>
      <c r="K5633" s="0" t="n">
        <f aca="false">MIN(IF(C5633=1,F5633-H5633,F5633),Assumptions!$C$13,MAX(0,($B$5-P5632)/$B$6))</f>
        <v>18.3190282</v>
      </c>
      <c r="L5633" s="0" t="n">
        <f aca="false">IF(C5633=1,0,MIN(F5633-K5633,Assumptions!$C$15,MAX(0,$B$10-O5632-M5633)))</f>
        <v>0</v>
      </c>
      <c r="M5633" s="0" t="n">
        <f aca="false">'Profiles 8760'!H5622</f>
        <v>104800</v>
      </c>
      <c r="N5633" s="0" t="n">
        <f aca="false">J5633+L5633</f>
        <v>0</v>
      </c>
      <c r="O5633" s="0" t="n">
        <f aca="false">O5632+N5633</f>
        <v>527945.948883422</v>
      </c>
      <c r="P5633" s="0" t="n">
        <f aca="false">MIN($B$5,P5632+K5633*$B$6-I5633)</f>
        <v>298.09190869116</v>
      </c>
      <c r="Q5633" s="0" t="n">
        <f aca="false">MAX(0,F5633-H5633-K5633-L5633)</f>
        <v>0</v>
      </c>
    </row>
    <row r="5634" customFormat="false" ht="15" hidden="false" customHeight="false" outlineLevel="0" collapsed="false">
      <c r="A5634" s="0" t="n">
        <f aca="false">'Profiles 8760'!A5623</f>
        <v>5621</v>
      </c>
      <c r="B5634" s="0" t="n">
        <f aca="false">'Profiles 8760'!B5623</f>
        <v>8</v>
      </c>
      <c r="C5634" s="0" t="n">
        <f aca="false">'Profiles 8760'!E5623</f>
        <v>0</v>
      </c>
      <c r="D5634" s="0" t="n">
        <f aca="false">'Profiles 8760'!F5623</f>
        <v>0</v>
      </c>
      <c r="E5634" s="0" t="n">
        <f aca="false">'Profiles 8760'!G5623</f>
        <v>0.411218</v>
      </c>
      <c r="F5634" s="0" t="n">
        <f aca="false">D5634*Assumptions!$C$11*$B$7+E5634*Assumptions!$C$12*$B$8</f>
        <v>16.8188162</v>
      </c>
      <c r="G5634" s="0" t="n">
        <f aca="false">C5634*Assumptions!$C$15</f>
        <v>0</v>
      </c>
      <c r="H5634" s="0" t="n">
        <f aca="false">MIN(F5634,G5634)</f>
        <v>0</v>
      </c>
      <c r="I5634" s="0" t="n">
        <f aca="false">IF(C5634=1,MIN(G5634-H5634,Assumptions!$C$13,P5633),0)</f>
        <v>0</v>
      </c>
      <c r="J5634" s="0" t="n">
        <f aca="false">H5634+I5634</f>
        <v>0</v>
      </c>
      <c r="K5634" s="0" t="n">
        <f aca="false">MIN(IF(C5634=1,F5634-H5634,F5634),Assumptions!$C$13,MAX(0,($B$5-P5633)/$B$6))</f>
        <v>16.8188162</v>
      </c>
      <c r="L5634" s="0" t="n">
        <f aca="false">IF(C5634=1,0,MIN(F5634-K5634,Assumptions!$C$15,MAX(0,$B$10-O5633-M5634)))</f>
        <v>0</v>
      </c>
      <c r="M5634" s="0" t="n">
        <f aca="false">'Profiles 8760'!H5623</f>
        <v>104800</v>
      </c>
      <c r="N5634" s="0" t="n">
        <f aca="false">J5634+L5634</f>
        <v>0</v>
      </c>
      <c r="O5634" s="0" t="n">
        <f aca="false">O5633+N5634</f>
        <v>527945.948883422</v>
      </c>
      <c r="P5634" s="0" t="n">
        <f aca="false">MIN($B$5,P5633+K5634*$B$6-I5634)</f>
        <v>312.67045857332</v>
      </c>
      <c r="Q5634" s="0" t="n">
        <f aca="false">MAX(0,F5634-H5634-K5634-L5634)</f>
        <v>0</v>
      </c>
    </row>
    <row r="5635" customFormat="false" ht="15" hidden="false" customHeight="false" outlineLevel="0" collapsed="false">
      <c r="A5635" s="0" t="n">
        <f aca="false">'Profiles 8760'!A5624</f>
        <v>5622</v>
      </c>
      <c r="B5635" s="0" t="n">
        <f aca="false">'Profiles 8760'!B5624</f>
        <v>8</v>
      </c>
      <c r="C5635" s="0" t="n">
        <f aca="false">'Profiles 8760'!E5624</f>
        <v>0</v>
      </c>
      <c r="D5635" s="0" t="n">
        <f aca="false">'Profiles 8760'!F5624</f>
        <v>0</v>
      </c>
      <c r="E5635" s="0" t="n">
        <f aca="false">'Profiles 8760'!G5624</f>
        <v>0.471821</v>
      </c>
      <c r="F5635" s="0" t="n">
        <f aca="false">D5635*Assumptions!$C$11*$B$7+E5635*Assumptions!$C$12*$B$8</f>
        <v>19.2974789</v>
      </c>
      <c r="G5635" s="0" t="n">
        <f aca="false">C5635*Assumptions!$C$15</f>
        <v>0</v>
      </c>
      <c r="H5635" s="0" t="n">
        <f aca="false">MIN(F5635,G5635)</f>
        <v>0</v>
      </c>
      <c r="I5635" s="0" t="n">
        <f aca="false">IF(C5635=1,MIN(G5635-H5635,Assumptions!$C$13,P5634),0)</f>
        <v>0</v>
      </c>
      <c r="J5635" s="0" t="n">
        <f aca="false">H5635+I5635</f>
        <v>0</v>
      </c>
      <c r="K5635" s="0" t="n">
        <f aca="false">MIN(IF(C5635=1,F5635-H5635,F5635),Assumptions!$C$13,MAX(0,($B$5-P5634)/$B$6))</f>
        <v>19.2974789</v>
      </c>
      <c r="L5635" s="0" t="n">
        <f aca="false">IF(C5635=1,0,MIN(F5635-K5635,Assumptions!$C$15,MAX(0,$B$10-O5634-M5635)))</f>
        <v>0</v>
      </c>
      <c r="M5635" s="0" t="n">
        <f aca="false">'Profiles 8760'!H5624</f>
        <v>104800</v>
      </c>
      <c r="N5635" s="0" t="n">
        <f aca="false">J5635+L5635</f>
        <v>0</v>
      </c>
      <c r="O5635" s="0" t="n">
        <f aca="false">O5634+N5635</f>
        <v>527945.948883422</v>
      </c>
      <c r="P5635" s="0" t="n">
        <f aca="false">MIN($B$5,P5634+K5635*$B$6-I5635)</f>
        <v>329.39751328384</v>
      </c>
      <c r="Q5635" s="0" t="n">
        <f aca="false">MAX(0,F5635-H5635-K5635-L5635)</f>
        <v>0</v>
      </c>
    </row>
    <row r="5636" customFormat="false" ht="15" hidden="false" customHeight="false" outlineLevel="0" collapsed="false">
      <c r="A5636" s="0" t="n">
        <f aca="false">'Profiles 8760'!A5625</f>
        <v>5623</v>
      </c>
      <c r="B5636" s="0" t="n">
        <f aca="false">'Profiles 8760'!B5625</f>
        <v>8</v>
      </c>
      <c r="C5636" s="0" t="n">
        <f aca="false">'Profiles 8760'!E5625</f>
        <v>0</v>
      </c>
      <c r="D5636" s="0" t="n">
        <f aca="false">'Profiles 8760'!F5625</f>
        <v>0.048975</v>
      </c>
      <c r="E5636" s="0" t="n">
        <f aca="false">'Profiles 8760'!G5625</f>
        <v>0.445256</v>
      </c>
      <c r="F5636" s="0" t="n">
        <f aca="false">D5636*Assumptions!$C$11*$B$7+E5636*Assumptions!$C$12*$B$8</f>
        <v>32.3549504</v>
      </c>
      <c r="G5636" s="0" t="n">
        <f aca="false">C5636*Assumptions!$C$15</f>
        <v>0</v>
      </c>
      <c r="H5636" s="0" t="n">
        <f aca="false">MIN(F5636,G5636)</f>
        <v>0</v>
      </c>
      <c r="I5636" s="0" t="n">
        <f aca="false">IF(C5636=1,MIN(G5636-H5636,Assumptions!$C$13,P5635),0)</f>
        <v>0</v>
      </c>
      <c r="J5636" s="0" t="n">
        <f aca="false">H5636+I5636</f>
        <v>0</v>
      </c>
      <c r="K5636" s="0" t="n">
        <f aca="false">MIN(IF(C5636=1,F5636-H5636,F5636),Assumptions!$C$13,MAX(0,($B$5-P5635)/$B$6))</f>
        <v>32.3549504</v>
      </c>
      <c r="L5636" s="0" t="n">
        <f aca="false">IF(C5636=1,0,MIN(F5636-K5636,Assumptions!$C$15,MAX(0,$B$10-O5635-M5636)))</f>
        <v>0</v>
      </c>
      <c r="M5636" s="0" t="n">
        <f aca="false">'Profiles 8760'!H5625</f>
        <v>104800</v>
      </c>
      <c r="N5636" s="0" t="n">
        <f aca="false">J5636+L5636</f>
        <v>0</v>
      </c>
      <c r="O5636" s="0" t="n">
        <f aca="false">O5635+N5636</f>
        <v>527945.948883422</v>
      </c>
      <c r="P5636" s="0" t="n">
        <f aca="false">MIN($B$5,P5635+K5636*$B$6-I5636)</f>
        <v>357.44278429056</v>
      </c>
      <c r="Q5636" s="0" t="n">
        <f aca="false">MAX(0,F5636-H5636-K5636-L5636)</f>
        <v>0</v>
      </c>
    </row>
    <row r="5637" customFormat="false" ht="15" hidden="false" customHeight="false" outlineLevel="0" collapsed="false">
      <c r="A5637" s="0" t="n">
        <f aca="false">'Profiles 8760'!A5626</f>
        <v>5624</v>
      </c>
      <c r="B5637" s="0" t="n">
        <f aca="false">'Profiles 8760'!B5626</f>
        <v>8</v>
      </c>
      <c r="C5637" s="0" t="n">
        <f aca="false">'Profiles 8760'!E5626</f>
        <v>1</v>
      </c>
      <c r="D5637" s="0" t="n">
        <f aca="false">'Profiles 8760'!F5626</f>
        <v>0.231699</v>
      </c>
      <c r="E5637" s="0" t="n">
        <f aca="false">'Profiles 8760'!G5626</f>
        <v>0.41248</v>
      </c>
      <c r="F5637" s="0" t="n">
        <f aca="false">D5637*Assumptions!$C$11*$B$7+E5637*Assumptions!$C$12*$B$8</f>
        <v>83.7851032</v>
      </c>
      <c r="G5637" s="0" t="n">
        <f aca="false">C5637*Assumptions!$C$15</f>
        <v>200</v>
      </c>
      <c r="H5637" s="0" t="n">
        <f aca="false">MIN(F5637,G5637)</f>
        <v>83.7851032</v>
      </c>
      <c r="I5637" s="0" t="n">
        <f aca="false">IF(C5637=1,MIN(G5637-H5637,Assumptions!$C$13,P5636),0)</f>
        <v>116.2148968</v>
      </c>
      <c r="J5637" s="0" t="n">
        <f aca="false">H5637+I5637</f>
        <v>200</v>
      </c>
      <c r="K5637" s="0" t="n">
        <f aca="false">MIN(IF(C5637=1,F5637-H5637,F5637),Assumptions!$C$13,MAX(0,($B$5-P5636)/$B$6))</f>
        <v>0</v>
      </c>
      <c r="L5637" s="0" t="n">
        <f aca="false">IF(C5637=1,0,MIN(F5637-K5637,Assumptions!$C$15,MAX(0,$B$10-O5636-M5637)))</f>
        <v>0</v>
      </c>
      <c r="M5637" s="0" t="n">
        <f aca="false">'Profiles 8760'!H5626</f>
        <v>104600</v>
      </c>
      <c r="N5637" s="0" t="n">
        <f aca="false">J5637+L5637</f>
        <v>200</v>
      </c>
      <c r="O5637" s="0" t="n">
        <f aca="false">O5636+N5637</f>
        <v>528145.948883422</v>
      </c>
      <c r="P5637" s="0" t="n">
        <f aca="false">MIN($B$5,P5636+K5637*$B$6-I5637)</f>
        <v>241.22788749056</v>
      </c>
      <c r="Q5637" s="0" t="n">
        <f aca="false">MAX(0,F5637-H5637-K5637-L5637)</f>
        <v>0</v>
      </c>
    </row>
    <row r="5638" customFormat="false" ht="15" hidden="false" customHeight="false" outlineLevel="0" collapsed="false">
      <c r="A5638" s="0" t="n">
        <f aca="false">'Profiles 8760'!A5627</f>
        <v>5625</v>
      </c>
      <c r="B5638" s="0" t="n">
        <f aca="false">'Profiles 8760'!B5627</f>
        <v>8</v>
      </c>
      <c r="C5638" s="0" t="n">
        <f aca="false">'Profiles 8760'!E5627</f>
        <v>1</v>
      </c>
      <c r="D5638" s="0" t="n">
        <f aca="false">'Profiles 8760'!F5627</f>
        <v>0.446147</v>
      </c>
      <c r="E5638" s="0" t="n">
        <f aca="false">'Profiles 8760'!G5627</f>
        <v>0.533537</v>
      </c>
      <c r="F5638" s="0" t="n">
        <f aca="false">D5638*Assumptions!$C$11*$B$7+E5638*Assumptions!$C$12*$B$8</f>
        <v>150.6689169</v>
      </c>
      <c r="G5638" s="0" t="n">
        <f aca="false">C5638*Assumptions!$C$15</f>
        <v>200</v>
      </c>
      <c r="H5638" s="0" t="n">
        <f aca="false">MIN(F5638,G5638)</f>
        <v>150.6689169</v>
      </c>
      <c r="I5638" s="0" t="n">
        <f aca="false">IF(C5638=1,MIN(G5638-H5638,Assumptions!$C$13,P5637),0)</f>
        <v>49.3310831</v>
      </c>
      <c r="J5638" s="0" t="n">
        <f aca="false">H5638+I5638</f>
        <v>200</v>
      </c>
      <c r="K5638" s="0" t="n">
        <f aca="false">MIN(IF(C5638=1,F5638-H5638,F5638),Assumptions!$C$13,MAX(0,($B$5-P5637)/$B$6))</f>
        <v>0</v>
      </c>
      <c r="L5638" s="0" t="n">
        <f aca="false">IF(C5638=1,0,MIN(F5638-K5638,Assumptions!$C$15,MAX(0,$B$10-O5637-M5638)))</f>
        <v>0</v>
      </c>
      <c r="M5638" s="0" t="n">
        <f aca="false">'Profiles 8760'!H5627</f>
        <v>104400</v>
      </c>
      <c r="N5638" s="0" t="n">
        <f aca="false">J5638+L5638</f>
        <v>200</v>
      </c>
      <c r="O5638" s="0" t="n">
        <f aca="false">O5637+N5638</f>
        <v>528345.948883422</v>
      </c>
      <c r="P5638" s="0" t="n">
        <f aca="false">MIN($B$5,P5637+K5638*$B$6-I5638)</f>
        <v>191.89680439056</v>
      </c>
      <c r="Q5638" s="0" t="n">
        <f aca="false">MAX(0,F5638-H5638-K5638-L5638)</f>
        <v>0</v>
      </c>
    </row>
    <row r="5639" customFormat="false" ht="15" hidden="false" customHeight="false" outlineLevel="0" collapsed="false">
      <c r="A5639" s="0" t="n">
        <f aca="false">'Profiles 8760'!A5628</f>
        <v>5626</v>
      </c>
      <c r="B5639" s="0" t="n">
        <f aca="false">'Profiles 8760'!B5628</f>
        <v>8</v>
      </c>
      <c r="C5639" s="0" t="n">
        <f aca="false">'Profiles 8760'!E5628</f>
        <v>0</v>
      </c>
      <c r="D5639" s="0" t="n">
        <f aca="false">'Profiles 8760'!F5628</f>
        <v>0.652662</v>
      </c>
      <c r="E5639" s="0" t="n">
        <f aca="false">'Profiles 8760'!G5628</f>
        <v>0.426759</v>
      </c>
      <c r="F5639" s="0" t="n">
        <f aca="false">D5639*Assumptions!$C$11*$B$7+E5639*Assumptions!$C$12*$B$8</f>
        <v>205.9432287</v>
      </c>
      <c r="G5639" s="0" t="n">
        <f aca="false">C5639*Assumptions!$C$15</f>
        <v>0</v>
      </c>
      <c r="H5639" s="0" t="n">
        <f aca="false">MIN(F5639,G5639)</f>
        <v>0</v>
      </c>
      <c r="I5639" s="0" t="n">
        <f aca="false">IF(C5639=1,MIN(G5639-H5639,Assumptions!$C$13,P5638),0)</f>
        <v>0</v>
      </c>
      <c r="J5639" s="0" t="n">
        <f aca="false">H5639+I5639</f>
        <v>0</v>
      </c>
      <c r="K5639" s="0" t="n">
        <f aca="false">MIN(IF(C5639=1,F5639-H5639,F5639),Assumptions!$C$13,MAX(0,($B$5-P5638)/$B$6))</f>
        <v>180</v>
      </c>
      <c r="L5639" s="0" t="n">
        <f aca="false">IF(C5639=1,0,MIN(F5639-K5639,Assumptions!$C$15,MAX(0,$B$10-O5638-M5639)))</f>
        <v>25.9432287</v>
      </c>
      <c r="M5639" s="0" t="n">
        <f aca="false">'Profiles 8760'!H5628</f>
        <v>104400</v>
      </c>
      <c r="N5639" s="0" t="n">
        <f aca="false">J5639+L5639</f>
        <v>25.9432287</v>
      </c>
      <c r="O5639" s="0" t="n">
        <f aca="false">O5638+N5639</f>
        <v>528371.892112122</v>
      </c>
      <c r="P5639" s="0" t="n">
        <f aca="false">MIN($B$5,P5638+K5639*$B$6-I5639)</f>
        <v>347.92080439056</v>
      </c>
      <c r="Q5639" s="0" t="n">
        <f aca="false">MAX(0,F5639-H5639-K5639-L5639)</f>
        <v>0</v>
      </c>
    </row>
    <row r="5640" customFormat="false" ht="15" hidden="false" customHeight="false" outlineLevel="0" collapsed="false">
      <c r="A5640" s="0" t="n">
        <f aca="false">'Profiles 8760'!A5629</f>
        <v>5627</v>
      </c>
      <c r="B5640" s="0" t="n">
        <f aca="false">'Profiles 8760'!B5629</f>
        <v>8</v>
      </c>
      <c r="C5640" s="0" t="n">
        <f aca="false">'Profiles 8760'!E5629</f>
        <v>0</v>
      </c>
      <c r="D5640" s="0" t="n">
        <f aca="false">'Profiles 8760'!F5629</f>
        <v>0.822194</v>
      </c>
      <c r="E5640" s="0" t="n">
        <f aca="false">'Profiles 8760'!G5629</f>
        <v>0.474114</v>
      </c>
      <c r="F5640" s="0" t="n">
        <f aca="false">D5640*Assumptions!$C$11*$B$7+E5640*Assumptions!$C$12*$B$8</f>
        <v>256.8408898</v>
      </c>
      <c r="G5640" s="0" t="n">
        <f aca="false">C5640*Assumptions!$C$15</f>
        <v>0</v>
      </c>
      <c r="H5640" s="0" t="n">
        <f aca="false">MIN(F5640,G5640)</f>
        <v>0</v>
      </c>
      <c r="I5640" s="0" t="n">
        <f aca="false">IF(C5640=1,MIN(G5640-H5640,Assumptions!$C$13,P5639),0)</f>
        <v>0</v>
      </c>
      <c r="J5640" s="0" t="n">
        <f aca="false">H5640+I5640</f>
        <v>0</v>
      </c>
      <c r="K5640" s="0" t="n">
        <f aca="false">MIN(IF(C5640=1,F5640-H5640,F5640),Assumptions!$C$13,MAX(0,($B$5-P5639)/$B$6))</f>
        <v>180</v>
      </c>
      <c r="L5640" s="0" t="n">
        <f aca="false">IF(C5640=1,0,MIN(F5640-K5640,Assumptions!$C$15,MAX(0,$B$10-O5639-M5640)))</f>
        <v>76.8408898</v>
      </c>
      <c r="M5640" s="0" t="n">
        <f aca="false">'Profiles 8760'!H5629</f>
        <v>104400</v>
      </c>
      <c r="N5640" s="0" t="n">
        <f aca="false">J5640+L5640</f>
        <v>76.8408898</v>
      </c>
      <c r="O5640" s="0" t="n">
        <f aca="false">O5639+N5640</f>
        <v>528448.733001921</v>
      </c>
      <c r="P5640" s="0" t="n">
        <f aca="false">MIN($B$5,P5639+K5640*$B$6-I5640)</f>
        <v>503.94480439056</v>
      </c>
      <c r="Q5640" s="0" t="n">
        <f aca="false">MAX(0,F5640-H5640-K5640-L5640)</f>
        <v>0</v>
      </c>
    </row>
    <row r="5641" customFormat="false" ht="15" hidden="false" customHeight="false" outlineLevel="0" collapsed="false">
      <c r="A5641" s="0" t="n">
        <f aca="false">'Profiles 8760'!A5630</f>
        <v>5628</v>
      </c>
      <c r="B5641" s="0" t="n">
        <f aca="false">'Profiles 8760'!B5630</f>
        <v>8</v>
      </c>
      <c r="C5641" s="0" t="n">
        <f aca="false">'Profiles 8760'!E5630</f>
        <v>0</v>
      </c>
      <c r="D5641" s="0" t="n">
        <f aca="false">'Profiles 8760'!F5630</f>
        <v>0.933031</v>
      </c>
      <c r="E5641" s="0" t="n">
        <f aca="false">'Profiles 8760'!G5630</f>
        <v>0.444249</v>
      </c>
      <c r="F5641" s="0" t="n">
        <f aca="false">D5641*Assumptions!$C$11*$B$7+E5641*Assumptions!$C$12*$B$8</f>
        <v>287.6291369</v>
      </c>
      <c r="G5641" s="0" t="n">
        <f aca="false">C5641*Assumptions!$C$15</f>
        <v>0</v>
      </c>
      <c r="H5641" s="0" t="n">
        <f aca="false">MIN(F5641,G5641)</f>
        <v>0</v>
      </c>
      <c r="I5641" s="0" t="n">
        <f aca="false">IF(C5641=1,MIN(G5641-H5641,Assumptions!$C$13,P5640),0)</f>
        <v>0</v>
      </c>
      <c r="J5641" s="0" t="n">
        <f aca="false">H5641+I5641</f>
        <v>0</v>
      </c>
      <c r="K5641" s="0" t="n">
        <f aca="false">MIN(IF(C5641=1,F5641-H5641,F5641),Assumptions!$C$13,MAX(0,($B$5-P5640)/$B$6))</f>
        <v>7.92016106303637</v>
      </c>
      <c r="L5641" s="0" t="n">
        <f aca="false">IF(C5641=1,0,MIN(F5641-K5641,Assumptions!$C$15,MAX(0,$B$10-O5640-M5641)))</f>
        <v>200</v>
      </c>
      <c r="M5641" s="0" t="n">
        <f aca="false">'Profiles 8760'!H5630</f>
        <v>104400</v>
      </c>
      <c r="N5641" s="0" t="n">
        <f aca="false">J5641+L5641</f>
        <v>200</v>
      </c>
      <c r="O5641" s="0" t="n">
        <f aca="false">O5640+N5641</f>
        <v>528648.733001921</v>
      </c>
      <c r="P5641" s="0" t="n">
        <f aca="false">MIN($B$5,P5640+K5641*$B$6-I5641)</f>
        <v>510.81</v>
      </c>
      <c r="Q5641" s="0" t="n">
        <f aca="false">MAX(0,F5641-H5641-K5641-L5641)</f>
        <v>79.7089758369637</v>
      </c>
    </row>
    <row r="5642" customFormat="false" ht="15" hidden="false" customHeight="false" outlineLevel="0" collapsed="false">
      <c r="A5642" s="0" t="n">
        <f aca="false">'Profiles 8760'!A5631</f>
        <v>5629</v>
      </c>
      <c r="B5642" s="0" t="n">
        <f aca="false">'Profiles 8760'!B5631</f>
        <v>8</v>
      </c>
      <c r="C5642" s="0" t="n">
        <f aca="false">'Profiles 8760'!E5631</f>
        <v>0</v>
      </c>
      <c r="D5642" s="0" t="n">
        <f aca="false">'Profiles 8760'!F5631</f>
        <v>0.971531</v>
      </c>
      <c r="E5642" s="0" t="n">
        <f aca="false">'Profiles 8760'!G5631</f>
        <v>0.509088</v>
      </c>
      <c r="F5642" s="0" t="n">
        <f aca="false">D5642*Assumptions!$C$11*$B$7+E5642*Assumptions!$C$12*$B$8</f>
        <v>301.399852</v>
      </c>
      <c r="G5642" s="0" t="n">
        <f aca="false">C5642*Assumptions!$C$15</f>
        <v>0</v>
      </c>
      <c r="H5642" s="0" t="n">
        <f aca="false">MIN(F5642,G5642)</f>
        <v>0</v>
      </c>
      <c r="I5642" s="0" t="n">
        <f aca="false">IF(C5642=1,MIN(G5642-H5642,Assumptions!$C$13,P5641),0)</f>
        <v>0</v>
      </c>
      <c r="J5642" s="0" t="n">
        <f aca="false">H5642+I5642</f>
        <v>0</v>
      </c>
      <c r="K5642" s="0" t="n">
        <f aca="false">MIN(IF(C5642=1,F5642-H5642,F5642),Assumptions!$C$13,MAX(0,($B$5-P5641)/$B$6))</f>
        <v>0</v>
      </c>
      <c r="L5642" s="0" t="n">
        <f aca="false">IF(C5642=1,0,MIN(F5642-K5642,Assumptions!$C$15,MAX(0,$B$10-O5641-M5642)))</f>
        <v>200</v>
      </c>
      <c r="M5642" s="0" t="n">
        <f aca="false">'Profiles 8760'!H5631</f>
        <v>104400</v>
      </c>
      <c r="N5642" s="0" t="n">
        <f aca="false">J5642+L5642</f>
        <v>200</v>
      </c>
      <c r="O5642" s="0" t="n">
        <f aca="false">O5641+N5642</f>
        <v>528848.733001921</v>
      </c>
      <c r="P5642" s="0" t="n">
        <f aca="false">MIN($B$5,P5641+K5642*$B$6-I5642)</f>
        <v>510.81</v>
      </c>
      <c r="Q5642" s="0" t="n">
        <f aca="false">MAX(0,F5642-H5642-K5642-L5642)</f>
        <v>101.399852</v>
      </c>
    </row>
    <row r="5643" customFormat="false" ht="15" hidden="false" customHeight="false" outlineLevel="0" collapsed="false">
      <c r="A5643" s="0" t="n">
        <f aca="false">'Profiles 8760'!A5632</f>
        <v>5630</v>
      </c>
      <c r="B5643" s="0" t="n">
        <f aca="false">'Profiles 8760'!B5632</f>
        <v>8</v>
      </c>
      <c r="C5643" s="0" t="n">
        <f aca="false">'Profiles 8760'!E5632</f>
        <v>0</v>
      </c>
      <c r="D5643" s="0" t="n">
        <f aca="false">'Profiles 8760'!F5632</f>
        <v>0.933031</v>
      </c>
      <c r="E5643" s="0" t="n">
        <f aca="false">'Profiles 8760'!G5632</f>
        <v>0.540982</v>
      </c>
      <c r="F5643" s="0" t="n">
        <f aca="false">D5643*Assumptions!$C$11*$B$7+E5643*Assumptions!$C$12*$B$8</f>
        <v>291.5855166</v>
      </c>
      <c r="G5643" s="0" t="n">
        <f aca="false">C5643*Assumptions!$C$15</f>
        <v>0</v>
      </c>
      <c r="H5643" s="0" t="n">
        <f aca="false">MIN(F5643,G5643)</f>
        <v>0</v>
      </c>
      <c r="I5643" s="0" t="n">
        <f aca="false">IF(C5643=1,MIN(G5643-H5643,Assumptions!$C$13,P5642),0)</f>
        <v>0</v>
      </c>
      <c r="J5643" s="0" t="n">
        <f aca="false">H5643+I5643</f>
        <v>0</v>
      </c>
      <c r="K5643" s="0" t="n">
        <f aca="false">MIN(IF(C5643=1,F5643-H5643,F5643),Assumptions!$C$13,MAX(0,($B$5-P5642)/$B$6))</f>
        <v>0</v>
      </c>
      <c r="L5643" s="0" t="n">
        <f aca="false">IF(C5643=1,0,MIN(F5643-K5643,Assumptions!$C$15,MAX(0,$B$10-O5642-M5643)))</f>
        <v>200</v>
      </c>
      <c r="M5643" s="0" t="n">
        <f aca="false">'Profiles 8760'!H5632</f>
        <v>104400</v>
      </c>
      <c r="N5643" s="0" t="n">
        <f aca="false">J5643+L5643</f>
        <v>200</v>
      </c>
      <c r="O5643" s="0" t="n">
        <f aca="false">O5642+N5643</f>
        <v>529048.733001921</v>
      </c>
      <c r="P5643" s="0" t="n">
        <f aca="false">MIN($B$5,P5642+K5643*$B$6-I5643)</f>
        <v>510.81</v>
      </c>
      <c r="Q5643" s="0" t="n">
        <f aca="false">MAX(0,F5643-H5643-K5643-L5643)</f>
        <v>91.5855166</v>
      </c>
    </row>
    <row r="5644" customFormat="false" ht="15" hidden="false" customHeight="false" outlineLevel="0" collapsed="false">
      <c r="A5644" s="0" t="n">
        <f aca="false">'Profiles 8760'!A5633</f>
        <v>5631</v>
      </c>
      <c r="B5644" s="0" t="n">
        <f aca="false">'Profiles 8760'!B5633</f>
        <v>8</v>
      </c>
      <c r="C5644" s="0" t="n">
        <f aca="false">'Profiles 8760'!E5633</f>
        <v>0</v>
      </c>
      <c r="D5644" s="0" t="n">
        <f aca="false">'Profiles 8760'!F5633</f>
        <v>0.822194</v>
      </c>
      <c r="E5644" s="0" t="n">
        <f aca="false">'Profiles 8760'!G5633</f>
        <v>0.543719</v>
      </c>
      <c r="F5644" s="0" t="n">
        <f aca="false">D5644*Assumptions!$C$11*$B$7+E5644*Assumptions!$C$12*$B$8</f>
        <v>259.6877343</v>
      </c>
      <c r="G5644" s="0" t="n">
        <f aca="false">C5644*Assumptions!$C$15</f>
        <v>0</v>
      </c>
      <c r="H5644" s="0" t="n">
        <f aca="false">MIN(F5644,G5644)</f>
        <v>0</v>
      </c>
      <c r="I5644" s="0" t="n">
        <f aca="false">IF(C5644=1,MIN(G5644-H5644,Assumptions!$C$13,P5643),0)</f>
        <v>0</v>
      </c>
      <c r="J5644" s="0" t="n">
        <f aca="false">H5644+I5644</f>
        <v>0</v>
      </c>
      <c r="K5644" s="0" t="n">
        <f aca="false">MIN(IF(C5644=1,F5644-H5644,F5644),Assumptions!$C$13,MAX(0,($B$5-P5643)/$B$6))</f>
        <v>0</v>
      </c>
      <c r="L5644" s="0" t="n">
        <f aca="false">IF(C5644=1,0,MIN(F5644-K5644,Assumptions!$C$15,MAX(0,$B$10-O5643-M5644)))</f>
        <v>200</v>
      </c>
      <c r="M5644" s="0" t="n">
        <f aca="false">'Profiles 8760'!H5633</f>
        <v>104400</v>
      </c>
      <c r="N5644" s="0" t="n">
        <f aca="false">J5644+L5644</f>
        <v>200</v>
      </c>
      <c r="O5644" s="0" t="n">
        <f aca="false">O5643+N5644</f>
        <v>529248.733001921</v>
      </c>
      <c r="P5644" s="0" t="n">
        <f aca="false">MIN($B$5,P5643+K5644*$B$6-I5644)</f>
        <v>510.81</v>
      </c>
      <c r="Q5644" s="0" t="n">
        <f aca="false">MAX(0,F5644-H5644-K5644-L5644)</f>
        <v>59.6877343</v>
      </c>
    </row>
    <row r="5645" customFormat="false" ht="15" hidden="false" customHeight="false" outlineLevel="0" collapsed="false">
      <c r="A5645" s="0" t="n">
        <f aca="false">'Profiles 8760'!A5634</f>
        <v>5632</v>
      </c>
      <c r="B5645" s="0" t="n">
        <f aca="false">'Profiles 8760'!B5634</f>
        <v>8</v>
      </c>
      <c r="C5645" s="0" t="n">
        <f aca="false">'Profiles 8760'!E5634</f>
        <v>0</v>
      </c>
      <c r="D5645" s="0" t="n">
        <f aca="false">'Profiles 8760'!F5634</f>
        <v>0.652662</v>
      </c>
      <c r="E5645" s="0" t="n">
        <f aca="false">'Profiles 8760'!G5634</f>
        <v>0.779593</v>
      </c>
      <c r="F5645" s="0" t="n">
        <f aca="false">D5645*Assumptions!$C$11*$B$7+E5645*Assumptions!$C$12*$B$8</f>
        <v>220.3741393</v>
      </c>
      <c r="G5645" s="0" t="n">
        <f aca="false">C5645*Assumptions!$C$15</f>
        <v>0</v>
      </c>
      <c r="H5645" s="0" t="n">
        <f aca="false">MIN(F5645,G5645)</f>
        <v>0</v>
      </c>
      <c r="I5645" s="0" t="n">
        <f aca="false">IF(C5645=1,MIN(G5645-H5645,Assumptions!$C$13,P5644),0)</f>
        <v>0</v>
      </c>
      <c r="J5645" s="0" t="n">
        <f aca="false">H5645+I5645</f>
        <v>0</v>
      </c>
      <c r="K5645" s="0" t="n">
        <f aca="false">MIN(IF(C5645=1,F5645-H5645,F5645),Assumptions!$C$13,MAX(0,($B$5-P5644)/$B$6))</f>
        <v>0</v>
      </c>
      <c r="L5645" s="0" t="n">
        <f aca="false">IF(C5645=1,0,MIN(F5645-K5645,Assumptions!$C$15,MAX(0,$B$10-O5644-M5645)))</f>
        <v>200</v>
      </c>
      <c r="M5645" s="0" t="n">
        <f aca="false">'Profiles 8760'!H5634</f>
        <v>104400</v>
      </c>
      <c r="N5645" s="0" t="n">
        <f aca="false">J5645+L5645</f>
        <v>200</v>
      </c>
      <c r="O5645" s="0" t="n">
        <f aca="false">O5644+N5645</f>
        <v>529448.733001921</v>
      </c>
      <c r="P5645" s="0" t="n">
        <f aca="false">MIN($B$5,P5644+K5645*$B$6-I5645)</f>
        <v>510.81</v>
      </c>
      <c r="Q5645" s="0" t="n">
        <f aca="false">MAX(0,F5645-H5645-K5645-L5645)</f>
        <v>20.3741393</v>
      </c>
    </row>
    <row r="5646" customFormat="false" ht="15" hidden="false" customHeight="false" outlineLevel="0" collapsed="false">
      <c r="A5646" s="0" t="n">
        <f aca="false">'Profiles 8760'!A5635</f>
        <v>5633</v>
      </c>
      <c r="B5646" s="0" t="n">
        <f aca="false">'Profiles 8760'!B5635</f>
        <v>8</v>
      </c>
      <c r="C5646" s="0" t="n">
        <f aca="false">'Profiles 8760'!E5635</f>
        <v>0</v>
      </c>
      <c r="D5646" s="0" t="n">
        <f aca="false">'Profiles 8760'!F5635</f>
        <v>0.446147</v>
      </c>
      <c r="E5646" s="0" t="n">
        <f aca="false">'Profiles 8760'!G5635</f>
        <v>0.552409</v>
      </c>
      <c r="F5646" s="0" t="n">
        <f aca="false">D5646*Assumptions!$C$11*$B$7+E5646*Assumptions!$C$12*$B$8</f>
        <v>151.4407817</v>
      </c>
      <c r="G5646" s="0" t="n">
        <f aca="false">C5646*Assumptions!$C$15</f>
        <v>0</v>
      </c>
      <c r="H5646" s="0" t="n">
        <f aca="false">MIN(F5646,G5646)</f>
        <v>0</v>
      </c>
      <c r="I5646" s="0" t="n">
        <f aca="false">IF(C5646=1,MIN(G5646-H5646,Assumptions!$C$13,P5645),0)</f>
        <v>0</v>
      </c>
      <c r="J5646" s="0" t="n">
        <f aca="false">H5646+I5646</f>
        <v>0</v>
      </c>
      <c r="K5646" s="0" t="n">
        <f aca="false">MIN(IF(C5646=1,F5646-H5646,F5646),Assumptions!$C$13,MAX(0,($B$5-P5645)/$B$6))</f>
        <v>0</v>
      </c>
      <c r="L5646" s="0" t="n">
        <f aca="false">IF(C5646=1,0,MIN(F5646-K5646,Assumptions!$C$15,MAX(0,$B$10-O5645-M5646)))</f>
        <v>151.4407817</v>
      </c>
      <c r="M5646" s="0" t="n">
        <f aca="false">'Profiles 8760'!H5635</f>
        <v>104400</v>
      </c>
      <c r="N5646" s="0" t="n">
        <f aca="false">J5646+L5646</f>
        <v>151.4407817</v>
      </c>
      <c r="O5646" s="0" t="n">
        <f aca="false">O5645+N5646</f>
        <v>529600.173783621</v>
      </c>
      <c r="P5646" s="0" t="n">
        <f aca="false">MIN($B$5,P5645+K5646*$B$6-I5646)</f>
        <v>510.81</v>
      </c>
      <c r="Q5646" s="0" t="n">
        <f aca="false">MAX(0,F5646-H5646-K5646-L5646)</f>
        <v>0</v>
      </c>
    </row>
    <row r="5647" customFormat="false" ht="15" hidden="false" customHeight="false" outlineLevel="0" collapsed="false">
      <c r="A5647" s="0" t="n">
        <f aca="false">'Profiles 8760'!A5636</f>
        <v>5634</v>
      </c>
      <c r="B5647" s="0" t="n">
        <f aca="false">'Profiles 8760'!B5636</f>
        <v>8</v>
      </c>
      <c r="C5647" s="0" t="n">
        <f aca="false">'Profiles 8760'!E5636</f>
        <v>0</v>
      </c>
      <c r="D5647" s="0" t="n">
        <f aca="false">'Profiles 8760'!F5636</f>
        <v>0.231699</v>
      </c>
      <c r="E5647" s="0" t="n">
        <f aca="false">'Profiles 8760'!G5636</f>
        <v>0.487627</v>
      </c>
      <c r="F5647" s="0" t="n">
        <f aca="false">D5647*Assumptions!$C$11*$B$7+E5647*Assumptions!$C$12*$B$8</f>
        <v>86.8586155</v>
      </c>
      <c r="G5647" s="0" t="n">
        <f aca="false">C5647*Assumptions!$C$15</f>
        <v>0</v>
      </c>
      <c r="H5647" s="0" t="n">
        <f aca="false">MIN(F5647,G5647)</f>
        <v>0</v>
      </c>
      <c r="I5647" s="0" t="n">
        <f aca="false">IF(C5647=1,MIN(G5647-H5647,Assumptions!$C$13,P5646),0)</f>
        <v>0</v>
      </c>
      <c r="J5647" s="0" t="n">
        <f aca="false">H5647+I5647</f>
        <v>0</v>
      </c>
      <c r="K5647" s="0" t="n">
        <f aca="false">MIN(IF(C5647=1,F5647-H5647,F5647),Assumptions!$C$13,MAX(0,($B$5-P5646)/$B$6))</f>
        <v>0</v>
      </c>
      <c r="L5647" s="0" t="n">
        <f aca="false">IF(C5647=1,0,MIN(F5647-K5647,Assumptions!$C$15,MAX(0,$B$10-O5646-M5647)))</f>
        <v>86.8586155</v>
      </c>
      <c r="M5647" s="0" t="n">
        <f aca="false">'Profiles 8760'!H5636</f>
        <v>104400</v>
      </c>
      <c r="N5647" s="0" t="n">
        <f aca="false">J5647+L5647</f>
        <v>86.8586155</v>
      </c>
      <c r="O5647" s="0" t="n">
        <f aca="false">O5646+N5647</f>
        <v>529687.032399121</v>
      </c>
      <c r="P5647" s="0" t="n">
        <f aca="false">MIN($B$5,P5646+K5647*$B$6-I5647)</f>
        <v>510.81</v>
      </c>
      <c r="Q5647" s="0" t="n">
        <f aca="false">MAX(0,F5647-H5647-K5647-L5647)</f>
        <v>0</v>
      </c>
    </row>
    <row r="5648" customFormat="false" ht="15" hidden="false" customHeight="false" outlineLevel="0" collapsed="false">
      <c r="A5648" s="0" t="n">
        <f aca="false">'Profiles 8760'!A5637</f>
        <v>5635</v>
      </c>
      <c r="B5648" s="0" t="n">
        <f aca="false">'Profiles 8760'!B5637</f>
        <v>8</v>
      </c>
      <c r="C5648" s="0" t="n">
        <f aca="false">'Profiles 8760'!E5637</f>
        <v>0</v>
      </c>
      <c r="D5648" s="0" t="n">
        <f aca="false">'Profiles 8760'!F5637</f>
        <v>0.048975</v>
      </c>
      <c r="E5648" s="0" t="n">
        <f aca="false">'Profiles 8760'!G5637</f>
        <v>0.45695</v>
      </c>
      <c r="F5648" s="0" t="n">
        <f aca="false">D5648*Assumptions!$C$11*$B$7+E5648*Assumptions!$C$12*$B$8</f>
        <v>32.833235</v>
      </c>
      <c r="G5648" s="0" t="n">
        <f aca="false">C5648*Assumptions!$C$15</f>
        <v>0</v>
      </c>
      <c r="H5648" s="0" t="n">
        <f aca="false">MIN(F5648,G5648)</f>
        <v>0</v>
      </c>
      <c r="I5648" s="0" t="n">
        <f aca="false">IF(C5648=1,MIN(G5648-H5648,Assumptions!$C$13,P5647),0)</f>
        <v>0</v>
      </c>
      <c r="J5648" s="0" t="n">
        <f aca="false">H5648+I5648</f>
        <v>0</v>
      </c>
      <c r="K5648" s="0" t="n">
        <f aca="false">MIN(IF(C5648=1,F5648-H5648,F5648),Assumptions!$C$13,MAX(0,($B$5-P5647)/$B$6))</f>
        <v>0</v>
      </c>
      <c r="L5648" s="0" t="n">
        <f aca="false">IF(C5648=1,0,MIN(F5648-K5648,Assumptions!$C$15,MAX(0,$B$10-O5647-M5648)))</f>
        <v>32.833235</v>
      </c>
      <c r="M5648" s="0" t="n">
        <f aca="false">'Profiles 8760'!H5637</f>
        <v>104400</v>
      </c>
      <c r="N5648" s="0" t="n">
        <f aca="false">J5648+L5648</f>
        <v>32.833235</v>
      </c>
      <c r="O5648" s="0" t="n">
        <f aca="false">O5647+N5648</f>
        <v>529719.865634122</v>
      </c>
      <c r="P5648" s="0" t="n">
        <f aca="false">MIN($B$5,P5647+K5648*$B$6-I5648)</f>
        <v>510.81</v>
      </c>
      <c r="Q5648" s="0" t="n">
        <f aca="false">MAX(0,F5648-H5648-K5648-L5648)</f>
        <v>0</v>
      </c>
    </row>
    <row r="5649" customFormat="false" ht="15" hidden="false" customHeight="false" outlineLevel="0" collapsed="false">
      <c r="A5649" s="0" t="n">
        <f aca="false">'Profiles 8760'!A5638</f>
        <v>5636</v>
      </c>
      <c r="B5649" s="0" t="n">
        <f aca="false">'Profiles 8760'!B5638</f>
        <v>8</v>
      </c>
      <c r="C5649" s="0" t="n">
        <f aca="false">'Profiles 8760'!E5638</f>
        <v>1</v>
      </c>
      <c r="D5649" s="0" t="n">
        <f aca="false">'Profiles 8760'!F5638</f>
        <v>0</v>
      </c>
      <c r="E5649" s="0" t="n">
        <f aca="false">'Profiles 8760'!G5638</f>
        <v>0.797987</v>
      </c>
      <c r="F5649" s="0" t="n">
        <f aca="false">D5649*Assumptions!$C$11*$B$7+E5649*Assumptions!$C$12*$B$8</f>
        <v>32.6376683</v>
      </c>
      <c r="G5649" s="0" t="n">
        <f aca="false">C5649*Assumptions!$C$15</f>
        <v>200</v>
      </c>
      <c r="H5649" s="0" t="n">
        <f aca="false">MIN(F5649,G5649)</f>
        <v>32.6376683</v>
      </c>
      <c r="I5649" s="0" t="n">
        <f aca="false">IF(C5649=1,MIN(G5649-H5649,Assumptions!$C$13,P5648),0)</f>
        <v>167.3623317</v>
      </c>
      <c r="J5649" s="0" t="n">
        <f aca="false">H5649+I5649</f>
        <v>200</v>
      </c>
      <c r="K5649" s="0" t="n">
        <f aca="false">MIN(IF(C5649=1,F5649-H5649,F5649),Assumptions!$C$13,MAX(0,($B$5-P5648)/$B$6))</f>
        <v>0</v>
      </c>
      <c r="L5649" s="0" t="n">
        <f aca="false">IF(C5649=1,0,MIN(F5649-K5649,Assumptions!$C$15,MAX(0,$B$10-O5648-M5649)))</f>
        <v>0</v>
      </c>
      <c r="M5649" s="0" t="n">
        <f aca="false">'Profiles 8760'!H5638</f>
        <v>104200</v>
      </c>
      <c r="N5649" s="0" t="n">
        <f aca="false">J5649+L5649</f>
        <v>200</v>
      </c>
      <c r="O5649" s="0" t="n">
        <f aca="false">O5648+N5649</f>
        <v>529919.865634122</v>
      </c>
      <c r="P5649" s="0" t="n">
        <f aca="false">MIN($B$5,P5648+K5649*$B$6-I5649)</f>
        <v>343.4476683</v>
      </c>
      <c r="Q5649" s="0" t="n">
        <f aca="false">MAX(0,F5649-H5649-K5649-L5649)</f>
        <v>0</v>
      </c>
    </row>
    <row r="5650" customFormat="false" ht="15" hidden="false" customHeight="false" outlineLevel="0" collapsed="false">
      <c r="A5650" s="0" t="n">
        <f aca="false">'Profiles 8760'!A5639</f>
        <v>5637</v>
      </c>
      <c r="B5650" s="0" t="n">
        <f aca="false">'Profiles 8760'!B5639</f>
        <v>8</v>
      </c>
      <c r="C5650" s="0" t="n">
        <f aca="false">'Profiles 8760'!E5639</f>
        <v>1</v>
      </c>
      <c r="D5650" s="0" t="n">
        <f aca="false">'Profiles 8760'!F5639</f>
        <v>0</v>
      </c>
      <c r="E5650" s="0" t="n">
        <f aca="false">'Profiles 8760'!G5639</f>
        <v>0.712705</v>
      </c>
      <c r="F5650" s="0" t="n">
        <f aca="false">D5650*Assumptions!$C$11*$B$7+E5650*Assumptions!$C$12*$B$8</f>
        <v>29.1496345</v>
      </c>
      <c r="G5650" s="0" t="n">
        <f aca="false">C5650*Assumptions!$C$15</f>
        <v>200</v>
      </c>
      <c r="H5650" s="0" t="n">
        <f aca="false">MIN(F5650,G5650)</f>
        <v>29.1496345</v>
      </c>
      <c r="I5650" s="0" t="n">
        <f aca="false">IF(C5650=1,MIN(G5650-H5650,Assumptions!$C$13,P5649),0)</f>
        <v>170.8503655</v>
      </c>
      <c r="J5650" s="0" t="n">
        <f aca="false">H5650+I5650</f>
        <v>200</v>
      </c>
      <c r="K5650" s="0" t="n">
        <f aca="false">MIN(IF(C5650=1,F5650-H5650,F5650),Assumptions!$C$13,MAX(0,($B$5-P5649)/$B$6))</f>
        <v>0</v>
      </c>
      <c r="L5650" s="0" t="n">
        <f aca="false">IF(C5650=1,0,MIN(F5650-K5650,Assumptions!$C$15,MAX(0,$B$10-O5649-M5650)))</f>
        <v>0</v>
      </c>
      <c r="M5650" s="0" t="n">
        <f aca="false">'Profiles 8760'!H5639</f>
        <v>104000</v>
      </c>
      <c r="N5650" s="0" t="n">
        <f aca="false">J5650+L5650</f>
        <v>200</v>
      </c>
      <c r="O5650" s="0" t="n">
        <f aca="false">O5649+N5650</f>
        <v>530119.865634122</v>
      </c>
      <c r="P5650" s="0" t="n">
        <f aca="false">MIN($B$5,P5649+K5650*$B$6-I5650)</f>
        <v>172.5973028</v>
      </c>
      <c r="Q5650" s="0" t="n">
        <f aca="false">MAX(0,F5650-H5650-K5650-L5650)</f>
        <v>0</v>
      </c>
    </row>
    <row r="5651" customFormat="false" ht="15" hidden="false" customHeight="false" outlineLevel="0" collapsed="false">
      <c r="A5651" s="0" t="n">
        <f aca="false">'Profiles 8760'!A5640</f>
        <v>5638</v>
      </c>
      <c r="B5651" s="0" t="n">
        <f aca="false">'Profiles 8760'!B5640</f>
        <v>8</v>
      </c>
      <c r="C5651" s="0" t="n">
        <f aca="false">'Profiles 8760'!E5640</f>
        <v>0</v>
      </c>
      <c r="D5651" s="0" t="n">
        <f aca="false">'Profiles 8760'!F5640</f>
        <v>0</v>
      </c>
      <c r="E5651" s="0" t="n">
        <f aca="false">'Profiles 8760'!G5640</f>
        <v>0.644516</v>
      </c>
      <c r="F5651" s="0" t="n">
        <f aca="false">D5651*Assumptions!$C$11*$B$7+E5651*Assumptions!$C$12*$B$8</f>
        <v>26.3607044</v>
      </c>
      <c r="G5651" s="0" t="n">
        <f aca="false">C5651*Assumptions!$C$15</f>
        <v>0</v>
      </c>
      <c r="H5651" s="0" t="n">
        <f aca="false">MIN(F5651,G5651)</f>
        <v>0</v>
      </c>
      <c r="I5651" s="0" t="n">
        <f aca="false">IF(C5651=1,MIN(G5651-H5651,Assumptions!$C$13,P5650),0)</f>
        <v>0</v>
      </c>
      <c r="J5651" s="0" t="n">
        <f aca="false">H5651+I5651</f>
        <v>0</v>
      </c>
      <c r="K5651" s="0" t="n">
        <f aca="false">MIN(IF(C5651=1,F5651-H5651,F5651),Assumptions!$C$13,MAX(0,($B$5-P5650)/$B$6))</f>
        <v>26.3607044</v>
      </c>
      <c r="L5651" s="0" t="n">
        <f aca="false">IF(C5651=1,0,MIN(F5651-K5651,Assumptions!$C$15,MAX(0,$B$10-O5650-M5651)))</f>
        <v>0</v>
      </c>
      <c r="M5651" s="0" t="n">
        <f aca="false">'Profiles 8760'!H5640</f>
        <v>104000</v>
      </c>
      <c r="N5651" s="0" t="n">
        <f aca="false">J5651+L5651</f>
        <v>0</v>
      </c>
      <c r="O5651" s="0" t="n">
        <f aca="false">O5650+N5651</f>
        <v>530119.865634122</v>
      </c>
      <c r="P5651" s="0" t="n">
        <f aca="false">MIN($B$5,P5650+K5651*$B$6-I5651)</f>
        <v>195.44676137392</v>
      </c>
      <c r="Q5651" s="0" t="n">
        <f aca="false">MAX(0,F5651-H5651-K5651-L5651)</f>
        <v>0</v>
      </c>
    </row>
    <row r="5652" customFormat="false" ht="15" hidden="false" customHeight="false" outlineLevel="0" collapsed="false">
      <c r="A5652" s="0" t="n">
        <f aca="false">'Profiles 8760'!A5641</f>
        <v>5639</v>
      </c>
      <c r="B5652" s="0" t="n">
        <f aca="false">'Profiles 8760'!B5641</f>
        <v>8</v>
      </c>
      <c r="C5652" s="0" t="n">
        <f aca="false">'Profiles 8760'!E5641</f>
        <v>0</v>
      </c>
      <c r="D5652" s="0" t="n">
        <f aca="false">'Profiles 8760'!F5641</f>
        <v>0</v>
      </c>
      <c r="E5652" s="0" t="n">
        <f aca="false">'Profiles 8760'!G5641</f>
        <v>0.626798</v>
      </c>
      <c r="F5652" s="0" t="n">
        <f aca="false">D5652*Assumptions!$C$11*$B$7+E5652*Assumptions!$C$12*$B$8</f>
        <v>25.6360382</v>
      </c>
      <c r="G5652" s="0" t="n">
        <f aca="false">C5652*Assumptions!$C$15</f>
        <v>0</v>
      </c>
      <c r="H5652" s="0" t="n">
        <f aca="false">MIN(F5652,G5652)</f>
        <v>0</v>
      </c>
      <c r="I5652" s="0" t="n">
        <f aca="false">IF(C5652=1,MIN(G5652-H5652,Assumptions!$C$13,P5651),0)</f>
        <v>0</v>
      </c>
      <c r="J5652" s="0" t="n">
        <f aca="false">H5652+I5652</f>
        <v>0</v>
      </c>
      <c r="K5652" s="0" t="n">
        <f aca="false">MIN(IF(C5652=1,F5652-H5652,F5652),Assumptions!$C$13,MAX(0,($B$5-P5651)/$B$6))</f>
        <v>25.6360382</v>
      </c>
      <c r="L5652" s="0" t="n">
        <f aca="false">IF(C5652=1,0,MIN(F5652-K5652,Assumptions!$C$15,MAX(0,$B$10-O5651-M5652)))</f>
        <v>0</v>
      </c>
      <c r="M5652" s="0" t="n">
        <f aca="false">'Profiles 8760'!H5641</f>
        <v>104000</v>
      </c>
      <c r="N5652" s="0" t="n">
        <f aca="false">J5652+L5652</f>
        <v>0</v>
      </c>
      <c r="O5652" s="0" t="n">
        <f aca="false">O5651+N5652</f>
        <v>530119.865634122</v>
      </c>
      <c r="P5652" s="0" t="n">
        <f aca="false">MIN($B$5,P5651+K5652*$B$6-I5652)</f>
        <v>217.66807928568</v>
      </c>
      <c r="Q5652" s="0" t="n">
        <f aca="false">MAX(0,F5652-H5652-K5652-L5652)</f>
        <v>0</v>
      </c>
    </row>
    <row r="5653" customFormat="false" ht="15" hidden="false" customHeight="false" outlineLevel="0" collapsed="false">
      <c r="A5653" s="0" t="n">
        <f aca="false">'Profiles 8760'!A5642</f>
        <v>5640</v>
      </c>
      <c r="B5653" s="0" t="n">
        <f aca="false">'Profiles 8760'!B5642</f>
        <v>8</v>
      </c>
      <c r="C5653" s="0" t="n">
        <f aca="false">'Profiles 8760'!E5642</f>
        <v>0</v>
      </c>
      <c r="D5653" s="0" t="n">
        <f aca="false">'Profiles 8760'!F5642</f>
        <v>0</v>
      </c>
      <c r="E5653" s="0" t="n">
        <f aca="false">'Profiles 8760'!G5642</f>
        <v>0.569892</v>
      </c>
      <c r="F5653" s="0" t="n">
        <f aca="false">D5653*Assumptions!$C$11*$B$7+E5653*Assumptions!$C$12*$B$8</f>
        <v>23.3085828</v>
      </c>
      <c r="G5653" s="0" t="n">
        <f aca="false">C5653*Assumptions!$C$15</f>
        <v>0</v>
      </c>
      <c r="H5653" s="0" t="n">
        <f aca="false">MIN(F5653,G5653)</f>
        <v>0</v>
      </c>
      <c r="I5653" s="0" t="n">
        <f aca="false">IF(C5653=1,MIN(G5653-H5653,Assumptions!$C$13,P5652),0)</f>
        <v>0</v>
      </c>
      <c r="J5653" s="0" t="n">
        <f aca="false">H5653+I5653</f>
        <v>0</v>
      </c>
      <c r="K5653" s="0" t="n">
        <f aca="false">MIN(IF(C5653=1,F5653-H5653,F5653),Assumptions!$C$13,MAX(0,($B$5-P5652)/$B$6))</f>
        <v>23.3085828</v>
      </c>
      <c r="L5653" s="0" t="n">
        <f aca="false">IF(C5653=1,0,MIN(F5653-K5653,Assumptions!$C$15,MAX(0,$B$10-O5652-M5653)))</f>
        <v>0</v>
      </c>
      <c r="M5653" s="0" t="n">
        <f aca="false">'Profiles 8760'!H5642</f>
        <v>104000</v>
      </c>
      <c r="N5653" s="0" t="n">
        <f aca="false">J5653+L5653</f>
        <v>0</v>
      </c>
      <c r="O5653" s="0" t="n">
        <f aca="false">O5652+N5653</f>
        <v>530119.865634122</v>
      </c>
      <c r="P5653" s="0" t="n">
        <f aca="false">MIN($B$5,P5652+K5653*$B$6-I5653)</f>
        <v>237.87195885672</v>
      </c>
      <c r="Q5653" s="0" t="n">
        <f aca="false">MAX(0,F5653-H5653-K5653-L5653)</f>
        <v>0</v>
      </c>
    </row>
    <row r="5654" customFormat="false" ht="15" hidden="false" customHeight="false" outlineLevel="0" collapsed="false">
      <c r="A5654" s="0" t="n">
        <f aca="false">'Profiles 8760'!A5643</f>
        <v>5641</v>
      </c>
      <c r="B5654" s="0" t="n">
        <f aca="false">'Profiles 8760'!B5643</f>
        <v>8</v>
      </c>
      <c r="C5654" s="0" t="n">
        <f aca="false">'Profiles 8760'!E5643</f>
        <v>0</v>
      </c>
      <c r="D5654" s="0" t="n">
        <f aca="false">'Profiles 8760'!F5643</f>
        <v>0</v>
      </c>
      <c r="E5654" s="0" t="n">
        <f aca="false">'Profiles 8760'!G5643</f>
        <v>0.768717</v>
      </c>
      <c r="F5654" s="0" t="n">
        <f aca="false">D5654*Assumptions!$C$11*$B$7+E5654*Assumptions!$C$12*$B$8</f>
        <v>31.4405253</v>
      </c>
      <c r="G5654" s="0" t="n">
        <f aca="false">C5654*Assumptions!$C$15</f>
        <v>0</v>
      </c>
      <c r="H5654" s="0" t="n">
        <f aca="false">MIN(F5654,G5654)</f>
        <v>0</v>
      </c>
      <c r="I5654" s="0" t="n">
        <f aca="false">IF(C5654=1,MIN(G5654-H5654,Assumptions!$C$13,P5653),0)</f>
        <v>0</v>
      </c>
      <c r="J5654" s="0" t="n">
        <f aca="false">H5654+I5654</f>
        <v>0</v>
      </c>
      <c r="K5654" s="0" t="n">
        <f aca="false">MIN(IF(C5654=1,F5654-H5654,F5654),Assumptions!$C$13,MAX(0,($B$5-P5653)/$B$6))</f>
        <v>31.4405253</v>
      </c>
      <c r="L5654" s="0" t="n">
        <f aca="false">IF(C5654=1,0,MIN(F5654-K5654,Assumptions!$C$15,MAX(0,$B$10-O5653-M5654)))</f>
        <v>0</v>
      </c>
      <c r="M5654" s="0" t="n">
        <f aca="false">'Profiles 8760'!H5643</f>
        <v>104000</v>
      </c>
      <c r="N5654" s="0" t="n">
        <f aca="false">J5654+L5654</f>
        <v>0</v>
      </c>
      <c r="O5654" s="0" t="n">
        <f aca="false">O5653+N5654</f>
        <v>530119.865634122</v>
      </c>
      <c r="P5654" s="0" t="n">
        <f aca="false">MIN($B$5,P5653+K5654*$B$6-I5654)</f>
        <v>265.12460618676</v>
      </c>
      <c r="Q5654" s="0" t="n">
        <f aca="false">MAX(0,F5654-H5654-K5654-L5654)</f>
        <v>0</v>
      </c>
    </row>
    <row r="5655" customFormat="false" ht="15" hidden="false" customHeight="false" outlineLevel="0" collapsed="false">
      <c r="A5655" s="0" t="n">
        <f aca="false">'Profiles 8760'!A5644</f>
        <v>5642</v>
      </c>
      <c r="B5655" s="0" t="n">
        <f aca="false">'Profiles 8760'!B5644</f>
        <v>8</v>
      </c>
      <c r="C5655" s="0" t="n">
        <f aca="false">'Profiles 8760'!E5644</f>
        <v>0</v>
      </c>
      <c r="D5655" s="0" t="n">
        <f aca="false">'Profiles 8760'!F5644</f>
        <v>0</v>
      </c>
      <c r="E5655" s="0" t="n">
        <f aca="false">'Profiles 8760'!G5644</f>
        <v>1</v>
      </c>
      <c r="F5655" s="0" t="n">
        <f aca="false">D5655*Assumptions!$C$11*$B$7+E5655*Assumptions!$C$12*$B$8</f>
        <v>40.9</v>
      </c>
      <c r="G5655" s="0" t="n">
        <f aca="false">C5655*Assumptions!$C$15</f>
        <v>0</v>
      </c>
      <c r="H5655" s="0" t="n">
        <f aca="false">MIN(F5655,G5655)</f>
        <v>0</v>
      </c>
      <c r="I5655" s="0" t="n">
        <f aca="false">IF(C5655=1,MIN(G5655-H5655,Assumptions!$C$13,P5654),0)</f>
        <v>0</v>
      </c>
      <c r="J5655" s="0" t="n">
        <f aca="false">H5655+I5655</f>
        <v>0</v>
      </c>
      <c r="K5655" s="0" t="n">
        <f aca="false">MIN(IF(C5655=1,F5655-H5655,F5655),Assumptions!$C$13,MAX(0,($B$5-P5654)/$B$6))</f>
        <v>40.9</v>
      </c>
      <c r="L5655" s="0" t="n">
        <f aca="false">IF(C5655=1,0,MIN(F5655-K5655,Assumptions!$C$15,MAX(0,$B$10-O5654-M5655)))</f>
        <v>0</v>
      </c>
      <c r="M5655" s="0" t="n">
        <f aca="false">'Profiles 8760'!H5644</f>
        <v>104000</v>
      </c>
      <c r="N5655" s="0" t="n">
        <f aca="false">J5655+L5655</f>
        <v>0</v>
      </c>
      <c r="O5655" s="0" t="n">
        <f aca="false">O5654+N5655</f>
        <v>530119.865634122</v>
      </c>
      <c r="P5655" s="0" t="n">
        <f aca="false">MIN($B$5,P5654+K5655*$B$6-I5655)</f>
        <v>300.57672618676</v>
      </c>
      <c r="Q5655" s="0" t="n">
        <f aca="false">MAX(0,F5655-H5655-K5655-L5655)</f>
        <v>0</v>
      </c>
    </row>
    <row r="5656" customFormat="false" ht="15" hidden="false" customHeight="false" outlineLevel="0" collapsed="false">
      <c r="A5656" s="0" t="n">
        <f aca="false">'Profiles 8760'!A5645</f>
        <v>5643</v>
      </c>
      <c r="B5656" s="0" t="n">
        <f aca="false">'Profiles 8760'!B5645</f>
        <v>8</v>
      </c>
      <c r="C5656" s="0" t="n">
        <f aca="false">'Profiles 8760'!E5645</f>
        <v>0</v>
      </c>
      <c r="D5656" s="0" t="n">
        <f aca="false">'Profiles 8760'!F5645</f>
        <v>0</v>
      </c>
      <c r="E5656" s="0" t="n">
        <f aca="false">'Profiles 8760'!G5645</f>
        <v>1</v>
      </c>
      <c r="F5656" s="0" t="n">
        <f aca="false">D5656*Assumptions!$C$11*$B$7+E5656*Assumptions!$C$12*$B$8</f>
        <v>40.9</v>
      </c>
      <c r="G5656" s="0" t="n">
        <f aca="false">C5656*Assumptions!$C$15</f>
        <v>0</v>
      </c>
      <c r="H5656" s="0" t="n">
        <f aca="false">MIN(F5656,G5656)</f>
        <v>0</v>
      </c>
      <c r="I5656" s="0" t="n">
        <f aca="false">IF(C5656=1,MIN(G5656-H5656,Assumptions!$C$13,P5655),0)</f>
        <v>0</v>
      </c>
      <c r="J5656" s="0" t="n">
        <f aca="false">H5656+I5656</f>
        <v>0</v>
      </c>
      <c r="K5656" s="0" t="n">
        <f aca="false">MIN(IF(C5656=1,F5656-H5656,F5656),Assumptions!$C$13,MAX(0,($B$5-P5655)/$B$6))</f>
        <v>40.9</v>
      </c>
      <c r="L5656" s="0" t="n">
        <f aca="false">IF(C5656=1,0,MIN(F5656-K5656,Assumptions!$C$15,MAX(0,$B$10-O5655-M5656)))</f>
        <v>0</v>
      </c>
      <c r="M5656" s="0" t="n">
        <f aca="false">'Profiles 8760'!H5645</f>
        <v>104000</v>
      </c>
      <c r="N5656" s="0" t="n">
        <f aca="false">J5656+L5656</f>
        <v>0</v>
      </c>
      <c r="O5656" s="0" t="n">
        <f aca="false">O5655+N5656</f>
        <v>530119.865634122</v>
      </c>
      <c r="P5656" s="0" t="n">
        <f aca="false">MIN($B$5,P5655+K5656*$B$6-I5656)</f>
        <v>336.02884618676</v>
      </c>
      <c r="Q5656" s="0" t="n">
        <f aca="false">MAX(0,F5656-H5656-K5656-L5656)</f>
        <v>0</v>
      </c>
    </row>
    <row r="5657" customFormat="false" ht="15" hidden="false" customHeight="false" outlineLevel="0" collapsed="false">
      <c r="A5657" s="0" t="n">
        <f aca="false">'Profiles 8760'!A5646</f>
        <v>5644</v>
      </c>
      <c r="B5657" s="0" t="n">
        <f aca="false">'Profiles 8760'!B5646</f>
        <v>8</v>
      </c>
      <c r="C5657" s="0" t="n">
        <f aca="false">'Profiles 8760'!E5646</f>
        <v>0</v>
      </c>
      <c r="D5657" s="0" t="n">
        <f aca="false">'Profiles 8760'!F5646</f>
        <v>0</v>
      </c>
      <c r="E5657" s="0" t="n">
        <f aca="false">'Profiles 8760'!G5646</f>
        <v>1</v>
      </c>
      <c r="F5657" s="0" t="n">
        <f aca="false">D5657*Assumptions!$C$11*$B$7+E5657*Assumptions!$C$12*$B$8</f>
        <v>40.9</v>
      </c>
      <c r="G5657" s="0" t="n">
        <f aca="false">C5657*Assumptions!$C$15</f>
        <v>0</v>
      </c>
      <c r="H5657" s="0" t="n">
        <f aca="false">MIN(F5657,G5657)</f>
        <v>0</v>
      </c>
      <c r="I5657" s="0" t="n">
        <f aca="false">IF(C5657=1,MIN(G5657-H5657,Assumptions!$C$13,P5656),0)</f>
        <v>0</v>
      </c>
      <c r="J5657" s="0" t="n">
        <f aca="false">H5657+I5657</f>
        <v>0</v>
      </c>
      <c r="K5657" s="0" t="n">
        <f aca="false">MIN(IF(C5657=1,F5657-H5657,F5657),Assumptions!$C$13,MAX(0,($B$5-P5656)/$B$6))</f>
        <v>40.9</v>
      </c>
      <c r="L5657" s="0" t="n">
        <f aca="false">IF(C5657=1,0,MIN(F5657-K5657,Assumptions!$C$15,MAX(0,$B$10-O5656-M5657)))</f>
        <v>0</v>
      </c>
      <c r="M5657" s="0" t="n">
        <f aca="false">'Profiles 8760'!H5646</f>
        <v>104000</v>
      </c>
      <c r="N5657" s="0" t="n">
        <f aca="false">J5657+L5657</f>
        <v>0</v>
      </c>
      <c r="O5657" s="0" t="n">
        <f aca="false">O5656+N5657</f>
        <v>530119.865634122</v>
      </c>
      <c r="P5657" s="0" t="n">
        <f aca="false">MIN($B$5,P5656+K5657*$B$6-I5657)</f>
        <v>371.48096618676</v>
      </c>
      <c r="Q5657" s="0" t="n">
        <f aca="false">MAX(0,F5657-H5657-K5657-L5657)</f>
        <v>0</v>
      </c>
    </row>
    <row r="5658" customFormat="false" ht="15" hidden="false" customHeight="false" outlineLevel="0" collapsed="false">
      <c r="A5658" s="0" t="n">
        <f aca="false">'Profiles 8760'!A5647</f>
        <v>5645</v>
      </c>
      <c r="B5658" s="0" t="n">
        <f aca="false">'Profiles 8760'!B5647</f>
        <v>8</v>
      </c>
      <c r="C5658" s="0" t="n">
        <f aca="false">'Profiles 8760'!E5647</f>
        <v>0</v>
      </c>
      <c r="D5658" s="0" t="n">
        <f aca="false">'Profiles 8760'!F5647</f>
        <v>0</v>
      </c>
      <c r="E5658" s="0" t="n">
        <f aca="false">'Profiles 8760'!G5647</f>
        <v>1</v>
      </c>
      <c r="F5658" s="0" t="n">
        <f aca="false">D5658*Assumptions!$C$11*$B$7+E5658*Assumptions!$C$12*$B$8</f>
        <v>40.9</v>
      </c>
      <c r="G5658" s="0" t="n">
        <f aca="false">C5658*Assumptions!$C$15</f>
        <v>0</v>
      </c>
      <c r="H5658" s="0" t="n">
        <f aca="false">MIN(F5658,G5658)</f>
        <v>0</v>
      </c>
      <c r="I5658" s="0" t="n">
        <f aca="false">IF(C5658=1,MIN(G5658-H5658,Assumptions!$C$13,P5657),0)</f>
        <v>0</v>
      </c>
      <c r="J5658" s="0" t="n">
        <f aca="false">H5658+I5658</f>
        <v>0</v>
      </c>
      <c r="K5658" s="0" t="n">
        <f aca="false">MIN(IF(C5658=1,F5658-H5658,F5658),Assumptions!$C$13,MAX(0,($B$5-P5657)/$B$6))</f>
        <v>40.9</v>
      </c>
      <c r="L5658" s="0" t="n">
        <f aca="false">IF(C5658=1,0,MIN(F5658-K5658,Assumptions!$C$15,MAX(0,$B$10-O5657-M5658)))</f>
        <v>0</v>
      </c>
      <c r="M5658" s="0" t="n">
        <f aca="false">'Profiles 8760'!H5647</f>
        <v>104000</v>
      </c>
      <c r="N5658" s="0" t="n">
        <f aca="false">J5658+L5658</f>
        <v>0</v>
      </c>
      <c r="O5658" s="0" t="n">
        <f aca="false">O5657+N5658</f>
        <v>530119.865634122</v>
      </c>
      <c r="P5658" s="0" t="n">
        <f aca="false">MIN($B$5,P5657+K5658*$B$6-I5658)</f>
        <v>406.93308618676</v>
      </c>
      <c r="Q5658" s="0" t="n">
        <f aca="false">MAX(0,F5658-H5658-K5658-L5658)</f>
        <v>0</v>
      </c>
    </row>
    <row r="5659" customFormat="false" ht="15" hidden="false" customHeight="false" outlineLevel="0" collapsed="false">
      <c r="A5659" s="0" t="n">
        <f aca="false">'Profiles 8760'!A5648</f>
        <v>5646</v>
      </c>
      <c r="B5659" s="0" t="n">
        <f aca="false">'Profiles 8760'!B5648</f>
        <v>8</v>
      </c>
      <c r="C5659" s="0" t="n">
        <f aca="false">'Profiles 8760'!E5648</f>
        <v>0</v>
      </c>
      <c r="D5659" s="0" t="n">
        <f aca="false">'Profiles 8760'!F5648</f>
        <v>0</v>
      </c>
      <c r="E5659" s="0" t="n">
        <f aca="false">'Profiles 8760'!G5648</f>
        <v>1</v>
      </c>
      <c r="F5659" s="0" t="n">
        <f aca="false">D5659*Assumptions!$C$11*$B$7+E5659*Assumptions!$C$12*$B$8</f>
        <v>40.9</v>
      </c>
      <c r="G5659" s="0" t="n">
        <f aca="false">C5659*Assumptions!$C$15</f>
        <v>0</v>
      </c>
      <c r="H5659" s="0" t="n">
        <f aca="false">MIN(F5659,G5659)</f>
        <v>0</v>
      </c>
      <c r="I5659" s="0" t="n">
        <f aca="false">IF(C5659=1,MIN(G5659-H5659,Assumptions!$C$13,P5658),0)</f>
        <v>0</v>
      </c>
      <c r="J5659" s="0" t="n">
        <f aca="false">H5659+I5659</f>
        <v>0</v>
      </c>
      <c r="K5659" s="0" t="n">
        <f aca="false">MIN(IF(C5659=1,F5659-H5659,F5659),Assumptions!$C$13,MAX(0,($B$5-P5658)/$B$6))</f>
        <v>40.9</v>
      </c>
      <c r="L5659" s="0" t="n">
        <f aca="false">IF(C5659=1,0,MIN(F5659-K5659,Assumptions!$C$15,MAX(0,$B$10-O5658-M5659)))</f>
        <v>0</v>
      </c>
      <c r="M5659" s="0" t="n">
        <f aca="false">'Profiles 8760'!H5648</f>
        <v>104000</v>
      </c>
      <c r="N5659" s="0" t="n">
        <f aca="false">J5659+L5659</f>
        <v>0</v>
      </c>
      <c r="O5659" s="0" t="n">
        <f aca="false">O5658+N5659</f>
        <v>530119.865634122</v>
      </c>
      <c r="P5659" s="0" t="n">
        <f aca="false">MIN($B$5,P5658+K5659*$B$6-I5659)</f>
        <v>442.38520618676</v>
      </c>
      <c r="Q5659" s="0" t="n">
        <f aca="false">MAX(0,F5659-H5659-K5659-L5659)</f>
        <v>0</v>
      </c>
    </row>
    <row r="5660" customFormat="false" ht="15" hidden="false" customHeight="false" outlineLevel="0" collapsed="false">
      <c r="A5660" s="0" t="n">
        <f aca="false">'Profiles 8760'!A5649</f>
        <v>5647</v>
      </c>
      <c r="B5660" s="0" t="n">
        <f aca="false">'Profiles 8760'!B5649</f>
        <v>8</v>
      </c>
      <c r="C5660" s="0" t="n">
        <f aca="false">'Profiles 8760'!E5649</f>
        <v>0</v>
      </c>
      <c r="D5660" s="0" t="n">
        <f aca="false">'Profiles 8760'!F5649</f>
        <v>0.048388</v>
      </c>
      <c r="E5660" s="0" t="n">
        <f aca="false">'Profiles 8760'!G5649</f>
        <v>1</v>
      </c>
      <c r="F5660" s="0" t="n">
        <f aca="false">D5660*Assumptions!$C$11*$B$7+E5660*Assumptions!$C$12*$B$8</f>
        <v>54.8744544</v>
      </c>
      <c r="G5660" s="0" t="n">
        <f aca="false">C5660*Assumptions!$C$15</f>
        <v>0</v>
      </c>
      <c r="H5660" s="0" t="n">
        <f aca="false">MIN(F5660,G5660)</f>
        <v>0</v>
      </c>
      <c r="I5660" s="0" t="n">
        <f aca="false">IF(C5660=1,MIN(G5660-H5660,Assumptions!$C$13,P5659),0)</f>
        <v>0</v>
      </c>
      <c r="J5660" s="0" t="n">
        <f aca="false">H5660+I5660</f>
        <v>0</v>
      </c>
      <c r="K5660" s="0" t="n">
        <f aca="false">MIN(IF(C5660=1,F5660-H5660,F5660),Assumptions!$C$13,MAX(0,($B$5-P5659)/$B$6))</f>
        <v>54.8744544</v>
      </c>
      <c r="L5660" s="0" t="n">
        <f aca="false">IF(C5660=1,0,MIN(F5660-K5660,Assumptions!$C$15,MAX(0,$B$10-O5659-M5660)))</f>
        <v>0</v>
      </c>
      <c r="M5660" s="0" t="n">
        <f aca="false">'Profiles 8760'!H5649</f>
        <v>104000</v>
      </c>
      <c r="N5660" s="0" t="n">
        <f aca="false">J5660+L5660</f>
        <v>0</v>
      </c>
      <c r="O5660" s="0" t="n">
        <f aca="false">O5659+N5660</f>
        <v>530119.865634122</v>
      </c>
      <c r="P5660" s="0" t="n">
        <f aca="false">MIN($B$5,P5659+K5660*$B$6-I5660)</f>
        <v>489.95038326068</v>
      </c>
      <c r="Q5660" s="0" t="n">
        <f aca="false">MAX(0,F5660-H5660-K5660-L5660)</f>
        <v>0</v>
      </c>
    </row>
    <row r="5661" customFormat="false" ht="15" hidden="false" customHeight="false" outlineLevel="0" collapsed="false">
      <c r="A5661" s="0" t="n">
        <f aca="false">'Profiles 8760'!A5650</f>
        <v>5648</v>
      </c>
      <c r="B5661" s="0" t="n">
        <f aca="false">'Profiles 8760'!B5650</f>
        <v>8</v>
      </c>
      <c r="C5661" s="0" t="n">
        <f aca="false">'Profiles 8760'!E5650</f>
        <v>1</v>
      </c>
      <c r="D5661" s="0" t="n">
        <f aca="false">'Profiles 8760'!F5650</f>
        <v>0.228919</v>
      </c>
      <c r="E5661" s="0" t="n">
        <f aca="false">'Profiles 8760'!G5650</f>
        <v>1</v>
      </c>
      <c r="F5661" s="0" t="n">
        <f aca="false">D5661*Assumptions!$C$11*$B$7+E5661*Assumptions!$C$12*$B$8</f>
        <v>107.0118072</v>
      </c>
      <c r="G5661" s="0" t="n">
        <f aca="false">C5661*Assumptions!$C$15</f>
        <v>200</v>
      </c>
      <c r="H5661" s="0" t="n">
        <f aca="false">MIN(F5661,G5661)</f>
        <v>107.0118072</v>
      </c>
      <c r="I5661" s="0" t="n">
        <f aca="false">IF(C5661=1,MIN(G5661-H5661,Assumptions!$C$13,P5660),0)</f>
        <v>92.9881928</v>
      </c>
      <c r="J5661" s="0" t="n">
        <f aca="false">H5661+I5661</f>
        <v>200</v>
      </c>
      <c r="K5661" s="0" t="n">
        <f aca="false">MIN(IF(C5661=1,F5661-H5661,F5661),Assumptions!$C$13,MAX(0,($B$5-P5660)/$B$6))</f>
        <v>0</v>
      </c>
      <c r="L5661" s="0" t="n">
        <f aca="false">IF(C5661=1,0,MIN(F5661-K5661,Assumptions!$C$15,MAX(0,$B$10-O5660-M5661)))</f>
        <v>0</v>
      </c>
      <c r="M5661" s="0" t="n">
        <f aca="false">'Profiles 8760'!H5650</f>
        <v>103800</v>
      </c>
      <c r="N5661" s="0" t="n">
        <f aca="false">J5661+L5661</f>
        <v>200</v>
      </c>
      <c r="O5661" s="0" t="n">
        <f aca="false">O5660+N5661</f>
        <v>530319.865634122</v>
      </c>
      <c r="P5661" s="0" t="n">
        <f aca="false">MIN($B$5,P5660+K5661*$B$6-I5661)</f>
        <v>396.96219046068</v>
      </c>
      <c r="Q5661" s="0" t="n">
        <f aca="false">MAX(0,F5661-H5661-K5661-L5661)</f>
        <v>0</v>
      </c>
    </row>
    <row r="5662" customFormat="false" ht="15" hidden="false" customHeight="false" outlineLevel="0" collapsed="false">
      <c r="A5662" s="0" t="n">
        <f aca="false">'Profiles 8760'!A5651</f>
        <v>5649</v>
      </c>
      <c r="B5662" s="0" t="n">
        <f aca="false">'Profiles 8760'!B5651</f>
        <v>8</v>
      </c>
      <c r="C5662" s="0" t="n">
        <f aca="false">'Profiles 8760'!E5651</f>
        <v>1</v>
      </c>
      <c r="D5662" s="0" t="n">
        <f aca="false">'Profiles 8760'!F5651</f>
        <v>0.440794</v>
      </c>
      <c r="E5662" s="0" t="n">
        <f aca="false">'Profiles 8760'!G5651</f>
        <v>1</v>
      </c>
      <c r="F5662" s="0" t="n">
        <f aca="false">D5662*Assumptions!$C$11*$B$7+E5662*Assumptions!$C$12*$B$8</f>
        <v>168.2013072</v>
      </c>
      <c r="G5662" s="0" t="n">
        <f aca="false">C5662*Assumptions!$C$15</f>
        <v>200</v>
      </c>
      <c r="H5662" s="0" t="n">
        <f aca="false">MIN(F5662,G5662)</f>
        <v>168.2013072</v>
      </c>
      <c r="I5662" s="0" t="n">
        <f aca="false">IF(C5662=1,MIN(G5662-H5662,Assumptions!$C$13,P5661),0)</f>
        <v>31.7986928</v>
      </c>
      <c r="J5662" s="0" t="n">
        <f aca="false">H5662+I5662</f>
        <v>200</v>
      </c>
      <c r="K5662" s="0" t="n">
        <f aca="false">MIN(IF(C5662=1,F5662-H5662,F5662),Assumptions!$C$13,MAX(0,($B$5-P5661)/$B$6))</f>
        <v>0</v>
      </c>
      <c r="L5662" s="0" t="n">
        <f aca="false">IF(C5662=1,0,MIN(F5662-K5662,Assumptions!$C$15,MAX(0,$B$10-O5661-M5662)))</f>
        <v>0</v>
      </c>
      <c r="M5662" s="0" t="n">
        <f aca="false">'Profiles 8760'!H5651</f>
        <v>103600</v>
      </c>
      <c r="N5662" s="0" t="n">
        <f aca="false">J5662+L5662</f>
        <v>200</v>
      </c>
      <c r="O5662" s="0" t="n">
        <f aca="false">O5661+N5662</f>
        <v>530519.865634122</v>
      </c>
      <c r="P5662" s="0" t="n">
        <f aca="false">MIN($B$5,P5661+K5662*$B$6-I5662)</f>
        <v>365.16349766068</v>
      </c>
      <c r="Q5662" s="0" t="n">
        <f aca="false">MAX(0,F5662-H5662-K5662-L5662)</f>
        <v>0</v>
      </c>
    </row>
    <row r="5663" customFormat="false" ht="15" hidden="false" customHeight="false" outlineLevel="0" collapsed="false">
      <c r="A5663" s="0" t="n">
        <f aca="false">'Profiles 8760'!A5652</f>
        <v>5650</v>
      </c>
      <c r="B5663" s="0" t="n">
        <f aca="false">'Profiles 8760'!B5652</f>
        <v>8</v>
      </c>
      <c r="C5663" s="0" t="n">
        <f aca="false">'Profiles 8760'!E5652</f>
        <v>0</v>
      </c>
      <c r="D5663" s="0" t="n">
        <f aca="false">'Profiles 8760'!F5652</f>
        <v>0.644832</v>
      </c>
      <c r="E5663" s="0" t="n">
        <f aca="false">'Profiles 8760'!G5652</f>
        <v>1</v>
      </c>
      <c r="F5663" s="0" t="n">
        <f aca="false">D5663*Assumptions!$C$11*$B$7+E5663*Assumptions!$C$12*$B$8</f>
        <v>227.1274816</v>
      </c>
      <c r="G5663" s="0" t="n">
        <f aca="false">C5663*Assumptions!$C$15</f>
        <v>0</v>
      </c>
      <c r="H5663" s="0" t="n">
        <f aca="false">MIN(F5663,G5663)</f>
        <v>0</v>
      </c>
      <c r="I5663" s="0" t="n">
        <f aca="false">IF(C5663=1,MIN(G5663-H5663,Assumptions!$C$13,P5662),0)</f>
        <v>0</v>
      </c>
      <c r="J5663" s="0" t="n">
        <f aca="false">H5663+I5663</f>
        <v>0</v>
      </c>
      <c r="K5663" s="0" t="n">
        <f aca="false">MIN(IF(C5663=1,F5663-H5663,F5663),Assumptions!$C$13,MAX(0,($B$5-P5662)/$B$6))</f>
        <v>168.02780611366</v>
      </c>
      <c r="L5663" s="0" t="n">
        <f aca="false">IF(C5663=1,0,MIN(F5663-K5663,Assumptions!$C$15,MAX(0,$B$10-O5662-M5663)))</f>
        <v>59.0996754863405</v>
      </c>
      <c r="M5663" s="0" t="n">
        <f aca="false">'Profiles 8760'!H5652</f>
        <v>103600</v>
      </c>
      <c r="N5663" s="0" t="n">
        <f aca="false">J5663+L5663</f>
        <v>59.0996754863405</v>
      </c>
      <c r="O5663" s="0" t="n">
        <f aca="false">O5662+N5663</f>
        <v>530578.965309608</v>
      </c>
      <c r="P5663" s="0" t="n">
        <f aca="false">MIN($B$5,P5662+K5663*$B$6-I5663)</f>
        <v>510.81</v>
      </c>
      <c r="Q5663" s="0" t="n">
        <f aca="false">MAX(0,F5663-H5663-K5663-L5663)</f>
        <v>0</v>
      </c>
    </row>
    <row r="5664" customFormat="false" ht="15" hidden="false" customHeight="false" outlineLevel="0" collapsed="false">
      <c r="A5664" s="0" t="n">
        <f aca="false">'Profiles 8760'!A5653</f>
        <v>5651</v>
      </c>
      <c r="B5664" s="0" t="n">
        <f aca="false">'Profiles 8760'!B5653</f>
        <v>8</v>
      </c>
      <c r="C5664" s="0" t="n">
        <f aca="false">'Profiles 8760'!E5653</f>
        <v>0</v>
      </c>
      <c r="D5664" s="0" t="n">
        <f aca="false">'Profiles 8760'!F5653</f>
        <v>0.81233</v>
      </c>
      <c r="E5664" s="0" t="n">
        <f aca="false">'Profiles 8760'!G5653</f>
        <v>1</v>
      </c>
      <c r="F5664" s="0" t="n">
        <f aca="false">D5664*Assumptions!$C$11*$B$7+E5664*Assumptions!$C$12*$B$8</f>
        <v>275.500904</v>
      </c>
      <c r="G5664" s="0" t="n">
        <f aca="false">C5664*Assumptions!$C$15</f>
        <v>0</v>
      </c>
      <c r="H5664" s="0" t="n">
        <f aca="false">MIN(F5664,G5664)</f>
        <v>0</v>
      </c>
      <c r="I5664" s="0" t="n">
        <f aca="false">IF(C5664=1,MIN(G5664-H5664,Assumptions!$C$13,P5663),0)</f>
        <v>0</v>
      </c>
      <c r="J5664" s="0" t="n">
        <f aca="false">H5664+I5664</f>
        <v>0</v>
      </c>
      <c r="K5664" s="0" t="n">
        <f aca="false">MIN(IF(C5664=1,F5664-H5664,F5664),Assumptions!$C$13,MAX(0,($B$5-P5663)/$B$6))</f>
        <v>0</v>
      </c>
      <c r="L5664" s="0" t="n">
        <f aca="false">IF(C5664=1,0,MIN(F5664-K5664,Assumptions!$C$15,MAX(0,$B$10-O5663-M5664)))</f>
        <v>200</v>
      </c>
      <c r="M5664" s="0" t="n">
        <f aca="false">'Profiles 8760'!H5653</f>
        <v>103600</v>
      </c>
      <c r="N5664" s="0" t="n">
        <f aca="false">J5664+L5664</f>
        <v>200</v>
      </c>
      <c r="O5664" s="0" t="n">
        <f aca="false">O5663+N5664</f>
        <v>530778.965309608</v>
      </c>
      <c r="P5664" s="0" t="n">
        <f aca="false">MIN($B$5,P5663+K5664*$B$6-I5664)</f>
        <v>510.81</v>
      </c>
      <c r="Q5664" s="0" t="n">
        <f aca="false">MAX(0,F5664-H5664-K5664-L5664)</f>
        <v>75.500904</v>
      </c>
    </row>
    <row r="5665" customFormat="false" ht="15" hidden="false" customHeight="false" outlineLevel="0" collapsed="false">
      <c r="A5665" s="0" t="n">
        <f aca="false">'Profiles 8760'!A5654</f>
        <v>5652</v>
      </c>
      <c r="B5665" s="0" t="n">
        <f aca="false">'Profiles 8760'!B5654</f>
        <v>8</v>
      </c>
      <c r="C5665" s="0" t="n">
        <f aca="false">'Profiles 8760'!E5654</f>
        <v>0</v>
      </c>
      <c r="D5665" s="0" t="n">
        <f aca="false">'Profiles 8760'!F5654</f>
        <v>0.921837</v>
      </c>
      <c r="E5665" s="0" t="n">
        <f aca="false">'Profiles 8760'!G5654</f>
        <v>1</v>
      </c>
      <c r="F5665" s="0" t="n">
        <f aca="false">D5665*Assumptions!$C$11*$B$7+E5665*Assumptions!$C$12*$B$8</f>
        <v>307.1265256</v>
      </c>
      <c r="G5665" s="0" t="n">
        <f aca="false">C5665*Assumptions!$C$15</f>
        <v>0</v>
      </c>
      <c r="H5665" s="0" t="n">
        <f aca="false">MIN(F5665,G5665)</f>
        <v>0</v>
      </c>
      <c r="I5665" s="0" t="n">
        <f aca="false">IF(C5665=1,MIN(G5665-H5665,Assumptions!$C$13,P5664),0)</f>
        <v>0</v>
      </c>
      <c r="J5665" s="0" t="n">
        <f aca="false">H5665+I5665</f>
        <v>0</v>
      </c>
      <c r="K5665" s="0" t="n">
        <f aca="false">MIN(IF(C5665=1,F5665-H5665,F5665),Assumptions!$C$13,MAX(0,($B$5-P5664)/$B$6))</f>
        <v>0</v>
      </c>
      <c r="L5665" s="0" t="n">
        <f aca="false">IF(C5665=1,0,MIN(F5665-K5665,Assumptions!$C$15,MAX(0,$B$10-O5664-M5665)))</f>
        <v>200</v>
      </c>
      <c r="M5665" s="0" t="n">
        <f aca="false">'Profiles 8760'!H5654</f>
        <v>103600</v>
      </c>
      <c r="N5665" s="0" t="n">
        <f aca="false">J5665+L5665</f>
        <v>200</v>
      </c>
      <c r="O5665" s="0" t="n">
        <f aca="false">O5664+N5665</f>
        <v>530978.965309608</v>
      </c>
      <c r="P5665" s="0" t="n">
        <f aca="false">MIN($B$5,P5664+K5665*$B$6-I5665)</f>
        <v>510.81</v>
      </c>
      <c r="Q5665" s="0" t="n">
        <f aca="false">MAX(0,F5665-H5665-K5665-L5665)</f>
        <v>107.1265256</v>
      </c>
    </row>
    <row r="5666" customFormat="false" ht="15" hidden="false" customHeight="false" outlineLevel="0" collapsed="false">
      <c r="A5666" s="0" t="n">
        <f aca="false">'Profiles 8760'!A5655</f>
        <v>5653</v>
      </c>
      <c r="B5666" s="0" t="n">
        <f aca="false">'Profiles 8760'!B5655</f>
        <v>8</v>
      </c>
      <c r="C5666" s="0" t="n">
        <f aca="false">'Profiles 8760'!E5655</f>
        <v>0</v>
      </c>
      <c r="D5666" s="0" t="n">
        <f aca="false">'Profiles 8760'!F5655</f>
        <v>0.959876</v>
      </c>
      <c r="E5666" s="0" t="n">
        <f aca="false">'Profiles 8760'!G5655</f>
        <v>1</v>
      </c>
      <c r="F5666" s="0" t="n">
        <f aca="false">D5666*Assumptions!$C$11*$B$7+E5666*Assumptions!$C$12*$B$8</f>
        <v>318.1121888</v>
      </c>
      <c r="G5666" s="0" t="n">
        <f aca="false">C5666*Assumptions!$C$15</f>
        <v>0</v>
      </c>
      <c r="H5666" s="0" t="n">
        <f aca="false">MIN(F5666,G5666)</f>
        <v>0</v>
      </c>
      <c r="I5666" s="0" t="n">
        <f aca="false">IF(C5666=1,MIN(G5666-H5666,Assumptions!$C$13,P5665),0)</f>
        <v>0</v>
      </c>
      <c r="J5666" s="0" t="n">
        <f aca="false">H5666+I5666</f>
        <v>0</v>
      </c>
      <c r="K5666" s="0" t="n">
        <f aca="false">MIN(IF(C5666=1,F5666-H5666,F5666),Assumptions!$C$13,MAX(0,($B$5-P5665)/$B$6))</f>
        <v>0</v>
      </c>
      <c r="L5666" s="0" t="n">
        <f aca="false">IF(C5666=1,0,MIN(F5666-K5666,Assumptions!$C$15,MAX(0,$B$10-O5665-M5666)))</f>
        <v>200</v>
      </c>
      <c r="M5666" s="0" t="n">
        <f aca="false">'Profiles 8760'!H5655</f>
        <v>103600</v>
      </c>
      <c r="N5666" s="0" t="n">
        <f aca="false">J5666+L5666</f>
        <v>200</v>
      </c>
      <c r="O5666" s="0" t="n">
        <f aca="false">O5665+N5666</f>
        <v>531178.965309608</v>
      </c>
      <c r="P5666" s="0" t="n">
        <f aca="false">MIN($B$5,P5665+K5666*$B$6-I5666)</f>
        <v>510.81</v>
      </c>
      <c r="Q5666" s="0" t="n">
        <f aca="false">MAX(0,F5666-H5666-K5666-L5666)</f>
        <v>118.1121888</v>
      </c>
    </row>
    <row r="5667" customFormat="false" ht="15" hidden="false" customHeight="false" outlineLevel="0" collapsed="false">
      <c r="A5667" s="0" t="n">
        <f aca="false">'Profiles 8760'!A5656</f>
        <v>5654</v>
      </c>
      <c r="B5667" s="0" t="n">
        <f aca="false">'Profiles 8760'!B5656</f>
        <v>8</v>
      </c>
      <c r="C5667" s="0" t="n">
        <f aca="false">'Profiles 8760'!E5656</f>
        <v>0</v>
      </c>
      <c r="D5667" s="0" t="n">
        <f aca="false">'Profiles 8760'!F5656</f>
        <v>0.921837</v>
      </c>
      <c r="E5667" s="0" t="n">
        <f aca="false">'Profiles 8760'!G5656</f>
        <v>1</v>
      </c>
      <c r="F5667" s="0" t="n">
        <f aca="false">D5667*Assumptions!$C$11*$B$7+E5667*Assumptions!$C$12*$B$8</f>
        <v>307.1265256</v>
      </c>
      <c r="G5667" s="0" t="n">
        <f aca="false">C5667*Assumptions!$C$15</f>
        <v>0</v>
      </c>
      <c r="H5667" s="0" t="n">
        <f aca="false">MIN(F5667,G5667)</f>
        <v>0</v>
      </c>
      <c r="I5667" s="0" t="n">
        <f aca="false">IF(C5667=1,MIN(G5667-H5667,Assumptions!$C$13,P5666),0)</f>
        <v>0</v>
      </c>
      <c r="J5667" s="0" t="n">
        <f aca="false">H5667+I5667</f>
        <v>0</v>
      </c>
      <c r="K5667" s="0" t="n">
        <f aca="false">MIN(IF(C5667=1,F5667-H5667,F5667),Assumptions!$C$13,MAX(0,($B$5-P5666)/$B$6))</f>
        <v>0</v>
      </c>
      <c r="L5667" s="0" t="n">
        <f aca="false">IF(C5667=1,0,MIN(F5667-K5667,Assumptions!$C$15,MAX(0,$B$10-O5666-M5667)))</f>
        <v>200</v>
      </c>
      <c r="M5667" s="0" t="n">
        <f aca="false">'Profiles 8760'!H5656</f>
        <v>103600</v>
      </c>
      <c r="N5667" s="0" t="n">
        <f aca="false">J5667+L5667</f>
        <v>200</v>
      </c>
      <c r="O5667" s="0" t="n">
        <f aca="false">O5666+N5667</f>
        <v>531378.965309608</v>
      </c>
      <c r="P5667" s="0" t="n">
        <f aca="false">MIN($B$5,P5666+K5667*$B$6-I5667)</f>
        <v>510.81</v>
      </c>
      <c r="Q5667" s="0" t="n">
        <f aca="false">MAX(0,F5667-H5667-K5667-L5667)</f>
        <v>107.1265256</v>
      </c>
    </row>
    <row r="5668" customFormat="false" ht="15" hidden="false" customHeight="false" outlineLevel="0" collapsed="false">
      <c r="A5668" s="0" t="n">
        <f aca="false">'Profiles 8760'!A5657</f>
        <v>5655</v>
      </c>
      <c r="B5668" s="0" t="n">
        <f aca="false">'Profiles 8760'!B5657</f>
        <v>8</v>
      </c>
      <c r="C5668" s="0" t="n">
        <f aca="false">'Profiles 8760'!E5657</f>
        <v>0</v>
      </c>
      <c r="D5668" s="0" t="n">
        <f aca="false">'Profiles 8760'!F5657</f>
        <v>0.81233</v>
      </c>
      <c r="E5668" s="0" t="n">
        <f aca="false">'Profiles 8760'!G5657</f>
        <v>1</v>
      </c>
      <c r="F5668" s="0" t="n">
        <f aca="false">D5668*Assumptions!$C$11*$B$7+E5668*Assumptions!$C$12*$B$8</f>
        <v>275.500904</v>
      </c>
      <c r="G5668" s="0" t="n">
        <f aca="false">C5668*Assumptions!$C$15</f>
        <v>0</v>
      </c>
      <c r="H5668" s="0" t="n">
        <f aca="false">MIN(F5668,G5668)</f>
        <v>0</v>
      </c>
      <c r="I5668" s="0" t="n">
        <f aca="false">IF(C5668=1,MIN(G5668-H5668,Assumptions!$C$13,P5667),0)</f>
        <v>0</v>
      </c>
      <c r="J5668" s="0" t="n">
        <f aca="false">H5668+I5668</f>
        <v>0</v>
      </c>
      <c r="K5668" s="0" t="n">
        <f aca="false">MIN(IF(C5668=1,F5668-H5668,F5668),Assumptions!$C$13,MAX(0,($B$5-P5667)/$B$6))</f>
        <v>0</v>
      </c>
      <c r="L5668" s="0" t="n">
        <f aca="false">IF(C5668=1,0,MIN(F5668-K5668,Assumptions!$C$15,MAX(0,$B$10-O5667-M5668)))</f>
        <v>200</v>
      </c>
      <c r="M5668" s="0" t="n">
        <f aca="false">'Profiles 8760'!H5657</f>
        <v>103600</v>
      </c>
      <c r="N5668" s="0" t="n">
        <f aca="false">J5668+L5668</f>
        <v>200</v>
      </c>
      <c r="O5668" s="0" t="n">
        <f aca="false">O5667+N5668</f>
        <v>531578.965309608</v>
      </c>
      <c r="P5668" s="0" t="n">
        <f aca="false">MIN($B$5,P5667+K5668*$B$6-I5668)</f>
        <v>510.81</v>
      </c>
      <c r="Q5668" s="0" t="n">
        <f aca="false">MAX(0,F5668-H5668-K5668-L5668)</f>
        <v>75.500904</v>
      </c>
    </row>
    <row r="5669" customFormat="false" ht="15" hidden="false" customHeight="false" outlineLevel="0" collapsed="false">
      <c r="A5669" s="0" t="n">
        <f aca="false">'Profiles 8760'!A5658</f>
        <v>5656</v>
      </c>
      <c r="B5669" s="0" t="n">
        <f aca="false">'Profiles 8760'!B5658</f>
        <v>8</v>
      </c>
      <c r="C5669" s="0" t="n">
        <f aca="false">'Profiles 8760'!E5658</f>
        <v>0</v>
      </c>
      <c r="D5669" s="0" t="n">
        <f aca="false">'Profiles 8760'!F5658</f>
        <v>0.644832</v>
      </c>
      <c r="E5669" s="0" t="n">
        <f aca="false">'Profiles 8760'!G5658</f>
        <v>1</v>
      </c>
      <c r="F5669" s="0" t="n">
        <f aca="false">D5669*Assumptions!$C$11*$B$7+E5669*Assumptions!$C$12*$B$8</f>
        <v>227.1274816</v>
      </c>
      <c r="G5669" s="0" t="n">
        <f aca="false">C5669*Assumptions!$C$15</f>
        <v>0</v>
      </c>
      <c r="H5669" s="0" t="n">
        <f aca="false">MIN(F5669,G5669)</f>
        <v>0</v>
      </c>
      <c r="I5669" s="0" t="n">
        <f aca="false">IF(C5669=1,MIN(G5669-H5669,Assumptions!$C$13,P5668),0)</f>
        <v>0</v>
      </c>
      <c r="J5669" s="0" t="n">
        <f aca="false">H5669+I5669</f>
        <v>0</v>
      </c>
      <c r="K5669" s="0" t="n">
        <f aca="false">MIN(IF(C5669=1,F5669-H5669,F5669),Assumptions!$C$13,MAX(0,($B$5-P5668)/$B$6))</f>
        <v>0</v>
      </c>
      <c r="L5669" s="0" t="n">
        <f aca="false">IF(C5669=1,0,MIN(F5669-K5669,Assumptions!$C$15,MAX(0,$B$10-O5668-M5669)))</f>
        <v>200</v>
      </c>
      <c r="M5669" s="0" t="n">
        <f aca="false">'Profiles 8760'!H5658</f>
        <v>103600</v>
      </c>
      <c r="N5669" s="0" t="n">
        <f aca="false">J5669+L5669</f>
        <v>200</v>
      </c>
      <c r="O5669" s="0" t="n">
        <f aca="false">O5668+N5669</f>
        <v>531778.965309608</v>
      </c>
      <c r="P5669" s="0" t="n">
        <f aca="false">MIN($B$5,P5668+K5669*$B$6-I5669)</f>
        <v>510.81</v>
      </c>
      <c r="Q5669" s="0" t="n">
        <f aca="false">MAX(0,F5669-H5669-K5669-L5669)</f>
        <v>27.1274816</v>
      </c>
    </row>
    <row r="5670" customFormat="false" ht="15" hidden="false" customHeight="false" outlineLevel="0" collapsed="false">
      <c r="A5670" s="0" t="n">
        <f aca="false">'Profiles 8760'!A5659</f>
        <v>5657</v>
      </c>
      <c r="B5670" s="0" t="n">
        <f aca="false">'Profiles 8760'!B5659</f>
        <v>8</v>
      </c>
      <c r="C5670" s="0" t="n">
        <f aca="false">'Profiles 8760'!E5659</f>
        <v>0</v>
      </c>
      <c r="D5670" s="0" t="n">
        <f aca="false">'Profiles 8760'!F5659</f>
        <v>0.440794</v>
      </c>
      <c r="E5670" s="0" t="n">
        <f aca="false">'Profiles 8760'!G5659</f>
        <v>1</v>
      </c>
      <c r="F5670" s="0" t="n">
        <f aca="false">D5670*Assumptions!$C$11*$B$7+E5670*Assumptions!$C$12*$B$8</f>
        <v>168.2013072</v>
      </c>
      <c r="G5670" s="0" t="n">
        <f aca="false">C5670*Assumptions!$C$15</f>
        <v>0</v>
      </c>
      <c r="H5670" s="0" t="n">
        <f aca="false">MIN(F5670,G5670)</f>
        <v>0</v>
      </c>
      <c r="I5670" s="0" t="n">
        <f aca="false">IF(C5670=1,MIN(G5670-H5670,Assumptions!$C$13,P5669),0)</f>
        <v>0</v>
      </c>
      <c r="J5670" s="0" t="n">
        <f aca="false">H5670+I5670</f>
        <v>0</v>
      </c>
      <c r="K5670" s="0" t="n">
        <f aca="false">MIN(IF(C5670=1,F5670-H5670,F5670),Assumptions!$C$13,MAX(0,($B$5-P5669)/$B$6))</f>
        <v>0</v>
      </c>
      <c r="L5670" s="0" t="n">
        <f aca="false">IF(C5670=1,0,MIN(F5670-K5670,Assumptions!$C$15,MAX(0,$B$10-O5669-M5670)))</f>
        <v>168.2013072</v>
      </c>
      <c r="M5670" s="0" t="n">
        <f aca="false">'Profiles 8760'!H5659</f>
        <v>103600</v>
      </c>
      <c r="N5670" s="0" t="n">
        <f aca="false">J5670+L5670</f>
        <v>168.2013072</v>
      </c>
      <c r="O5670" s="0" t="n">
        <f aca="false">O5669+N5670</f>
        <v>531947.166616808</v>
      </c>
      <c r="P5670" s="0" t="n">
        <f aca="false">MIN($B$5,P5669+K5670*$B$6-I5670)</f>
        <v>510.81</v>
      </c>
      <c r="Q5670" s="0" t="n">
        <f aca="false">MAX(0,F5670-H5670-K5670-L5670)</f>
        <v>0</v>
      </c>
    </row>
    <row r="5671" customFormat="false" ht="15" hidden="false" customHeight="false" outlineLevel="0" collapsed="false">
      <c r="A5671" s="0" t="n">
        <f aca="false">'Profiles 8760'!A5660</f>
        <v>5658</v>
      </c>
      <c r="B5671" s="0" t="n">
        <f aca="false">'Profiles 8760'!B5660</f>
        <v>8</v>
      </c>
      <c r="C5671" s="0" t="n">
        <f aca="false">'Profiles 8760'!E5660</f>
        <v>0</v>
      </c>
      <c r="D5671" s="0" t="n">
        <f aca="false">'Profiles 8760'!F5660</f>
        <v>0.228919</v>
      </c>
      <c r="E5671" s="0" t="n">
        <f aca="false">'Profiles 8760'!G5660</f>
        <v>0.934892</v>
      </c>
      <c r="F5671" s="0" t="n">
        <f aca="false">D5671*Assumptions!$C$11*$B$7+E5671*Assumptions!$C$12*$B$8</f>
        <v>104.34889</v>
      </c>
      <c r="G5671" s="0" t="n">
        <f aca="false">C5671*Assumptions!$C$15</f>
        <v>0</v>
      </c>
      <c r="H5671" s="0" t="n">
        <f aca="false">MIN(F5671,G5671)</f>
        <v>0</v>
      </c>
      <c r="I5671" s="0" t="n">
        <f aca="false">IF(C5671=1,MIN(G5671-H5671,Assumptions!$C$13,P5670),0)</f>
        <v>0</v>
      </c>
      <c r="J5671" s="0" t="n">
        <f aca="false">H5671+I5671</f>
        <v>0</v>
      </c>
      <c r="K5671" s="0" t="n">
        <f aca="false">MIN(IF(C5671=1,F5671-H5671,F5671),Assumptions!$C$13,MAX(0,($B$5-P5670)/$B$6))</f>
        <v>0</v>
      </c>
      <c r="L5671" s="0" t="n">
        <f aca="false">IF(C5671=1,0,MIN(F5671-K5671,Assumptions!$C$15,MAX(0,$B$10-O5670-M5671)))</f>
        <v>104.34889</v>
      </c>
      <c r="M5671" s="0" t="n">
        <f aca="false">'Profiles 8760'!H5660</f>
        <v>103600</v>
      </c>
      <c r="N5671" s="0" t="n">
        <f aca="false">J5671+L5671</f>
        <v>104.34889</v>
      </c>
      <c r="O5671" s="0" t="n">
        <f aca="false">O5670+N5671</f>
        <v>532051.515506808</v>
      </c>
      <c r="P5671" s="0" t="n">
        <f aca="false">MIN($B$5,P5670+K5671*$B$6-I5671)</f>
        <v>510.81</v>
      </c>
      <c r="Q5671" s="0" t="n">
        <f aca="false">MAX(0,F5671-H5671-K5671-L5671)</f>
        <v>0</v>
      </c>
    </row>
    <row r="5672" customFormat="false" ht="15" hidden="false" customHeight="false" outlineLevel="0" collapsed="false">
      <c r="A5672" s="0" t="n">
        <f aca="false">'Profiles 8760'!A5661</f>
        <v>5659</v>
      </c>
      <c r="B5672" s="0" t="n">
        <f aca="false">'Profiles 8760'!B5661</f>
        <v>8</v>
      </c>
      <c r="C5672" s="0" t="n">
        <f aca="false">'Profiles 8760'!E5661</f>
        <v>0</v>
      </c>
      <c r="D5672" s="0" t="n">
        <f aca="false">'Profiles 8760'!F5661</f>
        <v>0.048388</v>
      </c>
      <c r="E5672" s="0" t="n">
        <f aca="false">'Profiles 8760'!G5661</f>
        <v>1</v>
      </c>
      <c r="F5672" s="0" t="n">
        <f aca="false">D5672*Assumptions!$C$11*$B$7+E5672*Assumptions!$C$12*$B$8</f>
        <v>54.8744544</v>
      </c>
      <c r="G5672" s="0" t="n">
        <f aca="false">C5672*Assumptions!$C$15</f>
        <v>0</v>
      </c>
      <c r="H5672" s="0" t="n">
        <f aca="false">MIN(F5672,G5672)</f>
        <v>0</v>
      </c>
      <c r="I5672" s="0" t="n">
        <f aca="false">IF(C5672=1,MIN(G5672-H5672,Assumptions!$C$13,P5671),0)</f>
        <v>0</v>
      </c>
      <c r="J5672" s="0" t="n">
        <f aca="false">H5672+I5672</f>
        <v>0</v>
      </c>
      <c r="K5672" s="0" t="n">
        <f aca="false">MIN(IF(C5672=1,F5672-H5672,F5672),Assumptions!$C$13,MAX(0,($B$5-P5671)/$B$6))</f>
        <v>0</v>
      </c>
      <c r="L5672" s="0" t="n">
        <f aca="false">IF(C5672=1,0,MIN(F5672-K5672,Assumptions!$C$15,MAX(0,$B$10-O5671-M5672)))</f>
        <v>54.8744544</v>
      </c>
      <c r="M5672" s="0" t="n">
        <f aca="false">'Profiles 8760'!H5661</f>
        <v>103600</v>
      </c>
      <c r="N5672" s="0" t="n">
        <f aca="false">J5672+L5672</f>
        <v>54.8744544</v>
      </c>
      <c r="O5672" s="0" t="n">
        <f aca="false">O5671+N5672</f>
        <v>532106.389961208</v>
      </c>
      <c r="P5672" s="0" t="n">
        <f aca="false">MIN($B$5,P5671+K5672*$B$6-I5672)</f>
        <v>510.81</v>
      </c>
      <c r="Q5672" s="0" t="n">
        <f aca="false">MAX(0,F5672-H5672-K5672-L5672)</f>
        <v>0</v>
      </c>
    </row>
    <row r="5673" customFormat="false" ht="15" hidden="false" customHeight="false" outlineLevel="0" collapsed="false">
      <c r="A5673" s="0" t="n">
        <f aca="false">'Profiles 8760'!A5662</f>
        <v>5660</v>
      </c>
      <c r="B5673" s="0" t="n">
        <f aca="false">'Profiles 8760'!B5662</f>
        <v>8</v>
      </c>
      <c r="C5673" s="0" t="n">
        <f aca="false">'Profiles 8760'!E5662</f>
        <v>1</v>
      </c>
      <c r="D5673" s="0" t="n">
        <f aca="false">'Profiles 8760'!F5662</f>
        <v>0</v>
      </c>
      <c r="E5673" s="0" t="n">
        <f aca="false">'Profiles 8760'!G5662</f>
        <v>1</v>
      </c>
      <c r="F5673" s="0" t="n">
        <f aca="false">D5673*Assumptions!$C$11*$B$7+E5673*Assumptions!$C$12*$B$8</f>
        <v>40.9</v>
      </c>
      <c r="G5673" s="0" t="n">
        <f aca="false">C5673*Assumptions!$C$15</f>
        <v>200</v>
      </c>
      <c r="H5673" s="0" t="n">
        <f aca="false">MIN(F5673,G5673)</f>
        <v>40.9</v>
      </c>
      <c r="I5673" s="0" t="n">
        <f aca="false">IF(C5673=1,MIN(G5673-H5673,Assumptions!$C$13,P5672),0)</f>
        <v>159.1</v>
      </c>
      <c r="J5673" s="0" t="n">
        <f aca="false">H5673+I5673</f>
        <v>200</v>
      </c>
      <c r="K5673" s="0" t="n">
        <f aca="false">MIN(IF(C5673=1,F5673-H5673,F5673),Assumptions!$C$13,MAX(0,($B$5-P5672)/$B$6))</f>
        <v>0</v>
      </c>
      <c r="L5673" s="0" t="n">
        <f aca="false">IF(C5673=1,0,MIN(F5673-K5673,Assumptions!$C$15,MAX(0,$B$10-O5672-M5673)))</f>
        <v>0</v>
      </c>
      <c r="M5673" s="0" t="n">
        <f aca="false">'Profiles 8760'!H5662</f>
        <v>103400</v>
      </c>
      <c r="N5673" s="0" t="n">
        <f aca="false">J5673+L5673</f>
        <v>200</v>
      </c>
      <c r="O5673" s="0" t="n">
        <f aca="false">O5672+N5673</f>
        <v>532306.389961208</v>
      </c>
      <c r="P5673" s="0" t="n">
        <f aca="false">MIN($B$5,P5672+K5673*$B$6-I5673)</f>
        <v>351.71</v>
      </c>
      <c r="Q5673" s="0" t="n">
        <f aca="false">MAX(0,F5673-H5673-K5673-L5673)</f>
        <v>0</v>
      </c>
    </row>
    <row r="5674" customFormat="false" ht="15" hidden="false" customHeight="false" outlineLevel="0" collapsed="false">
      <c r="A5674" s="0" t="n">
        <f aca="false">'Profiles 8760'!A5663</f>
        <v>5661</v>
      </c>
      <c r="B5674" s="0" t="n">
        <f aca="false">'Profiles 8760'!B5663</f>
        <v>8</v>
      </c>
      <c r="C5674" s="0" t="n">
        <f aca="false">'Profiles 8760'!E5663</f>
        <v>1</v>
      </c>
      <c r="D5674" s="0" t="n">
        <f aca="false">'Profiles 8760'!F5663</f>
        <v>0</v>
      </c>
      <c r="E5674" s="0" t="n">
        <f aca="false">'Profiles 8760'!G5663</f>
        <v>0.960693</v>
      </c>
      <c r="F5674" s="0" t="n">
        <f aca="false">D5674*Assumptions!$C$11*$B$7+E5674*Assumptions!$C$12*$B$8</f>
        <v>39.2923437</v>
      </c>
      <c r="G5674" s="0" t="n">
        <f aca="false">C5674*Assumptions!$C$15</f>
        <v>200</v>
      </c>
      <c r="H5674" s="0" t="n">
        <f aca="false">MIN(F5674,G5674)</f>
        <v>39.2923437</v>
      </c>
      <c r="I5674" s="0" t="n">
        <f aca="false">IF(C5674=1,MIN(G5674-H5674,Assumptions!$C$13,P5673),0)</f>
        <v>160.7076563</v>
      </c>
      <c r="J5674" s="0" t="n">
        <f aca="false">H5674+I5674</f>
        <v>200</v>
      </c>
      <c r="K5674" s="0" t="n">
        <f aca="false">MIN(IF(C5674=1,F5674-H5674,F5674),Assumptions!$C$13,MAX(0,($B$5-P5673)/$B$6))</f>
        <v>0</v>
      </c>
      <c r="L5674" s="0" t="n">
        <f aca="false">IF(C5674=1,0,MIN(F5674-K5674,Assumptions!$C$15,MAX(0,$B$10-O5673-M5674)))</f>
        <v>0</v>
      </c>
      <c r="M5674" s="0" t="n">
        <f aca="false">'Profiles 8760'!H5663</f>
        <v>103200</v>
      </c>
      <c r="N5674" s="0" t="n">
        <f aca="false">J5674+L5674</f>
        <v>200</v>
      </c>
      <c r="O5674" s="0" t="n">
        <f aca="false">O5673+N5674</f>
        <v>532506.389961208</v>
      </c>
      <c r="P5674" s="0" t="n">
        <f aca="false">MIN($B$5,P5673+K5674*$B$6-I5674)</f>
        <v>191.0023437</v>
      </c>
      <c r="Q5674" s="0" t="n">
        <f aca="false">MAX(0,F5674-H5674-K5674-L5674)</f>
        <v>0</v>
      </c>
    </row>
    <row r="5675" customFormat="false" ht="15" hidden="false" customHeight="false" outlineLevel="0" collapsed="false">
      <c r="A5675" s="0" t="n">
        <f aca="false">'Profiles 8760'!A5664</f>
        <v>5662</v>
      </c>
      <c r="B5675" s="0" t="n">
        <f aca="false">'Profiles 8760'!B5664</f>
        <v>8</v>
      </c>
      <c r="C5675" s="0" t="n">
        <f aca="false">'Profiles 8760'!E5664</f>
        <v>0</v>
      </c>
      <c r="D5675" s="0" t="n">
        <f aca="false">'Profiles 8760'!F5664</f>
        <v>0</v>
      </c>
      <c r="E5675" s="0" t="n">
        <f aca="false">'Profiles 8760'!G5664</f>
        <v>0.82439</v>
      </c>
      <c r="F5675" s="0" t="n">
        <f aca="false">D5675*Assumptions!$C$11*$B$7+E5675*Assumptions!$C$12*$B$8</f>
        <v>33.717551</v>
      </c>
      <c r="G5675" s="0" t="n">
        <f aca="false">C5675*Assumptions!$C$15</f>
        <v>0</v>
      </c>
      <c r="H5675" s="0" t="n">
        <f aca="false">MIN(F5675,G5675)</f>
        <v>0</v>
      </c>
      <c r="I5675" s="0" t="n">
        <f aca="false">IF(C5675=1,MIN(G5675-H5675,Assumptions!$C$13,P5674),0)</f>
        <v>0</v>
      </c>
      <c r="J5675" s="0" t="n">
        <f aca="false">H5675+I5675</f>
        <v>0</v>
      </c>
      <c r="K5675" s="0" t="n">
        <f aca="false">MIN(IF(C5675=1,F5675-H5675,F5675),Assumptions!$C$13,MAX(0,($B$5-P5674)/$B$6))</f>
        <v>33.717551</v>
      </c>
      <c r="L5675" s="0" t="n">
        <f aca="false">IF(C5675=1,0,MIN(F5675-K5675,Assumptions!$C$15,MAX(0,$B$10-O5674-M5675)))</f>
        <v>0</v>
      </c>
      <c r="M5675" s="0" t="n">
        <f aca="false">'Profiles 8760'!H5664</f>
        <v>103200</v>
      </c>
      <c r="N5675" s="0" t="n">
        <f aca="false">J5675+L5675</f>
        <v>0</v>
      </c>
      <c r="O5675" s="0" t="n">
        <f aca="false">O5674+N5675</f>
        <v>532506.389961208</v>
      </c>
      <c r="P5675" s="0" t="n">
        <f aca="false">MIN($B$5,P5674+K5675*$B$6-I5675)</f>
        <v>220.2287169068</v>
      </c>
      <c r="Q5675" s="0" t="n">
        <f aca="false">MAX(0,F5675-H5675-K5675-L5675)</f>
        <v>0</v>
      </c>
    </row>
    <row r="5676" customFormat="false" ht="15" hidden="false" customHeight="false" outlineLevel="0" collapsed="false">
      <c r="A5676" s="0" t="n">
        <f aca="false">'Profiles 8760'!A5665</f>
        <v>5663</v>
      </c>
      <c r="B5676" s="0" t="n">
        <f aca="false">'Profiles 8760'!B5665</f>
        <v>8</v>
      </c>
      <c r="C5676" s="0" t="n">
        <f aca="false">'Profiles 8760'!E5665</f>
        <v>0</v>
      </c>
      <c r="D5676" s="0" t="n">
        <f aca="false">'Profiles 8760'!F5665</f>
        <v>0</v>
      </c>
      <c r="E5676" s="0" t="n">
        <f aca="false">'Profiles 8760'!G5665</f>
        <v>0.85664</v>
      </c>
      <c r="F5676" s="0" t="n">
        <f aca="false">D5676*Assumptions!$C$11*$B$7+E5676*Assumptions!$C$12*$B$8</f>
        <v>35.036576</v>
      </c>
      <c r="G5676" s="0" t="n">
        <f aca="false">C5676*Assumptions!$C$15</f>
        <v>0</v>
      </c>
      <c r="H5676" s="0" t="n">
        <f aca="false">MIN(F5676,G5676)</f>
        <v>0</v>
      </c>
      <c r="I5676" s="0" t="n">
        <f aca="false">IF(C5676=1,MIN(G5676-H5676,Assumptions!$C$13,P5675),0)</f>
        <v>0</v>
      </c>
      <c r="J5676" s="0" t="n">
        <f aca="false">H5676+I5676</f>
        <v>0</v>
      </c>
      <c r="K5676" s="0" t="n">
        <f aca="false">MIN(IF(C5676=1,F5676-H5676,F5676),Assumptions!$C$13,MAX(0,($B$5-P5675)/$B$6))</f>
        <v>35.036576</v>
      </c>
      <c r="L5676" s="0" t="n">
        <f aca="false">IF(C5676=1,0,MIN(F5676-K5676,Assumptions!$C$15,MAX(0,$B$10-O5675-M5676)))</f>
        <v>0</v>
      </c>
      <c r="M5676" s="0" t="n">
        <f aca="false">'Profiles 8760'!H5665</f>
        <v>103200</v>
      </c>
      <c r="N5676" s="0" t="n">
        <f aca="false">J5676+L5676</f>
        <v>0</v>
      </c>
      <c r="O5676" s="0" t="n">
        <f aca="false">O5675+N5676</f>
        <v>532506.389961208</v>
      </c>
      <c r="P5676" s="0" t="n">
        <f aca="false">MIN($B$5,P5675+K5676*$B$6-I5676)</f>
        <v>250.5984209836</v>
      </c>
      <c r="Q5676" s="0" t="n">
        <f aca="false">MAX(0,F5676-H5676-K5676-L5676)</f>
        <v>0</v>
      </c>
    </row>
    <row r="5677" customFormat="false" ht="15" hidden="false" customHeight="false" outlineLevel="0" collapsed="false">
      <c r="A5677" s="0" t="n">
        <f aca="false">'Profiles 8760'!A5666</f>
        <v>5664</v>
      </c>
      <c r="B5677" s="0" t="n">
        <f aca="false">'Profiles 8760'!B5666</f>
        <v>8</v>
      </c>
      <c r="C5677" s="0" t="n">
        <f aca="false">'Profiles 8760'!E5666</f>
        <v>0</v>
      </c>
      <c r="D5677" s="0" t="n">
        <f aca="false">'Profiles 8760'!F5666</f>
        <v>0</v>
      </c>
      <c r="E5677" s="0" t="n">
        <f aca="false">'Profiles 8760'!G5666</f>
        <v>1</v>
      </c>
      <c r="F5677" s="0" t="n">
        <f aca="false">D5677*Assumptions!$C$11*$B$7+E5677*Assumptions!$C$12*$B$8</f>
        <v>40.9</v>
      </c>
      <c r="G5677" s="0" t="n">
        <f aca="false">C5677*Assumptions!$C$15</f>
        <v>0</v>
      </c>
      <c r="H5677" s="0" t="n">
        <f aca="false">MIN(F5677,G5677)</f>
        <v>0</v>
      </c>
      <c r="I5677" s="0" t="n">
        <f aca="false">IF(C5677=1,MIN(G5677-H5677,Assumptions!$C$13,P5676),0)</f>
        <v>0</v>
      </c>
      <c r="J5677" s="0" t="n">
        <f aca="false">H5677+I5677</f>
        <v>0</v>
      </c>
      <c r="K5677" s="0" t="n">
        <f aca="false">MIN(IF(C5677=1,F5677-H5677,F5677),Assumptions!$C$13,MAX(0,($B$5-P5676)/$B$6))</f>
        <v>40.9</v>
      </c>
      <c r="L5677" s="0" t="n">
        <f aca="false">IF(C5677=1,0,MIN(F5677-K5677,Assumptions!$C$15,MAX(0,$B$10-O5676-M5677)))</f>
        <v>0</v>
      </c>
      <c r="M5677" s="0" t="n">
        <f aca="false">'Profiles 8760'!H5666</f>
        <v>103200</v>
      </c>
      <c r="N5677" s="0" t="n">
        <f aca="false">J5677+L5677</f>
        <v>0</v>
      </c>
      <c r="O5677" s="0" t="n">
        <f aca="false">O5676+N5677</f>
        <v>532506.389961208</v>
      </c>
      <c r="P5677" s="0" t="n">
        <f aca="false">MIN($B$5,P5676+K5677*$B$6-I5677)</f>
        <v>286.0505409836</v>
      </c>
      <c r="Q5677" s="0" t="n">
        <f aca="false">MAX(0,F5677-H5677-K5677-L5677)</f>
        <v>0</v>
      </c>
    </row>
    <row r="5678" customFormat="false" ht="15" hidden="false" customHeight="false" outlineLevel="0" collapsed="false">
      <c r="A5678" s="0" t="n">
        <f aca="false">'Profiles 8760'!A5667</f>
        <v>5665</v>
      </c>
      <c r="B5678" s="0" t="n">
        <f aca="false">'Profiles 8760'!B5667</f>
        <v>8</v>
      </c>
      <c r="C5678" s="0" t="n">
        <f aca="false">'Profiles 8760'!E5667</f>
        <v>0</v>
      </c>
      <c r="D5678" s="0" t="n">
        <f aca="false">'Profiles 8760'!F5667</f>
        <v>0</v>
      </c>
      <c r="E5678" s="0" t="n">
        <f aca="false">'Profiles 8760'!G5667</f>
        <v>0.924985</v>
      </c>
      <c r="F5678" s="0" t="n">
        <f aca="false">D5678*Assumptions!$C$11*$B$7+E5678*Assumptions!$C$12*$B$8</f>
        <v>37.8318865</v>
      </c>
      <c r="G5678" s="0" t="n">
        <f aca="false">C5678*Assumptions!$C$15</f>
        <v>0</v>
      </c>
      <c r="H5678" s="0" t="n">
        <f aca="false">MIN(F5678,G5678)</f>
        <v>0</v>
      </c>
      <c r="I5678" s="0" t="n">
        <f aca="false">IF(C5678=1,MIN(G5678-H5678,Assumptions!$C$13,P5677),0)</f>
        <v>0</v>
      </c>
      <c r="J5678" s="0" t="n">
        <f aca="false">H5678+I5678</f>
        <v>0</v>
      </c>
      <c r="K5678" s="0" t="n">
        <f aca="false">MIN(IF(C5678=1,F5678-H5678,F5678),Assumptions!$C$13,MAX(0,($B$5-P5677)/$B$6))</f>
        <v>37.8318865</v>
      </c>
      <c r="L5678" s="0" t="n">
        <f aca="false">IF(C5678=1,0,MIN(F5678-K5678,Assumptions!$C$15,MAX(0,$B$10-O5677-M5678)))</f>
        <v>0</v>
      </c>
      <c r="M5678" s="0" t="n">
        <f aca="false">'Profiles 8760'!H5667</f>
        <v>103200</v>
      </c>
      <c r="N5678" s="0" t="n">
        <f aca="false">J5678+L5678</f>
        <v>0</v>
      </c>
      <c r="O5678" s="0" t="n">
        <f aca="false">O5677+N5678</f>
        <v>532506.389961208</v>
      </c>
      <c r="P5678" s="0" t="n">
        <f aca="false">MIN($B$5,P5677+K5678*$B$6-I5678)</f>
        <v>318.8432202018</v>
      </c>
      <c r="Q5678" s="0" t="n">
        <f aca="false">MAX(0,F5678-H5678-K5678-L5678)</f>
        <v>0</v>
      </c>
    </row>
    <row r="5679" customFormat="false" ht="15" hidden="false" customHeight="false" outlineLevel="0" collapsed="false">
      <c r="A5679" s="0" t="n">
        <f aca="false">'Profiles 8760'!A5668</f>
        <v>5666</v>
      </c>
      <c r="B5679" s="0" t="n">
        <f aca="false">'Profiles 8760'!B5668</f>
        <v>8</v>
      </c>
      <c r="C5679" s="0" t="n">
        <f aca="false">'Profiles 8760'!E5668</f>
        <v>0</v>
      </c>
      <c r="D5679" s="0" t="n">
        <f aca="false">'Profiles 8760'!F5668</f>
        <v>0</v>
      </c>
      <c r="E5679" s="0" t="n">
        <f aca="false">'Profiles 8760'!G5668</f>
        <v>0.766988</v>
      </c>
      <c r="F5679" s="0" t="n">
        <f aca="false">D5679*Assumptions!$C$11*$B$7+E5679*Assumptions!$C$12*$B$8</f>
        <v>31.3698092</v>
      </c>
      <c r="G5679" s="0" t="n">
        <f aca="false">C5679*Assumptions!$C$15</f>
        <v>0</v>
      </c>
      <c r="H5679" s="0" t="n">
        <f aca="false">MIN(F5679,G5679)</f>
        <v>0</v>
      </c>
      <c r="I5679" s="0" t="n">
        <f aca="false">IF(C5679=1,MIN(G5679-H5679,Assumptions!$C$13,P5678),0)</f>
        <v>0</v>
      </c>
      <c r="J5679" s="0" t="n">
        <f aca="false">H5679+I5679</f>
        <v>0</v>
      </c>
      <c r="K5679" s="0" t="n">
        <f aca="false">MIN(IF(C5679=1,F5679-H5679,F5679),Assumptions!$C$13,MAX(0,($B$5-P5678)/$B$6))</f>
        <v>31.3698092</v>
      </c>
      <c r="L5679" s="0" t="n">
        <f aca="false">IF(C5679=1,0,MIN(F5679-K5679,Assumptions!$C$15,MAX(0,$B$10-O5678-M5679)))</f>
        <v>0</v>
      </c>
      <c r="M5679" s="0" t="n">
        <f aca="false">'Profiles 8760'!H5668</f>
        <v>103200</v>
      </c>
      <c r="N5679" s="0" t="n">
        <f aca="false">J5679+L5679</f>
        <v>0</v>
      </c>
      <c r="O5679" s="0" t="n">
        <f aca="false">O5678+N5679</f>
        <v>532506.389961208</v>
      </c>
      <c r="P5679" s="0" t="n">
        <f aca="false">MIN($B$5,P5678+K5679*$B$6-I5679)</f>
        <v>346.03457081636</v>
      </c>
      <c r="Q5679" s="0" t="n">
        <f aca="false">MAX(0,F5679-H5679-K5679-L5679)</f>
        <v>0</v>
      </c>
    </row>
    <row r="5680" customFormat="false" ht="15" hidden="false" customHeight="false" outlineLevel="0" collapsed="false">
      <c r="A5680" s="0" t="n">
        <f aca="false">'Profiles 8760'!A5669</f>
        <v>5667</v>
      </c>
      <c r="B5680" s="0" t="n">
        <f aca="false">'Profiles 8760'!B5669</f>
        <v>8</v>
      </c>
      <c r="C5680" s="0" t="n">
        <f aca="false">'Profiles 8760'!E5669</f>
        <v>0</v>
      </c>
      <c r="D5680" s="0" t="n">
        <f aca="false">'Profiles 8760'!F5669</f>
        <v>0</v>
      </c>
      <c r="E5680" s="0" t="n">
        <f aca="false">'Profiles 8760'!G5669</f>
        <v>0.66844</v>
      </c>
      <c r="F5680" s="0" t="n">
        <f aca="false">D5680*Assumptions!$C$11*$B$7+E5680*Assumptions!$C$12*$B$8</f>
        <v>27.339196</v>
      </c>
      <c r="G5680" s="0" t="n">
        <f aca="false">C5680*Assumptions!$C$15</f>
        <v>0</v>
      </c>
      <c r="H5680" s="0" t="n">
        <f aca="false">MIN(F5680,G5680)</f>
        <v>0</v>
      </c>
      <c r="I5680" s="0" t="n">
        <f aca="false">IF(C5680=1,MIN(G5680-H5680,Assumptions!$C$13,P5679),0)</f>
        <v>0</v>
      </c>
      <c r="J5680" s="0" t="n">
        <f aca="false">H5680+I5680</f>
        <v>0</v>
      </c>
      <c r="K5680" s="0" t="n">
        <f aca="false">MIN(IF(C5680=1,F5680-H5680,F5680),Assumptions!$C$13,MAX(0,($B$5-P5679)/$B$6))</f>
        <v>27.339196</v>
      </c>
      <c r="L5680" s="0" t="n">
        <f aca="false">IF(C5680=1,0,MIN(F5680-K5680,Assumptions!$C$15,MAX(0,$B$10-O5679-M5680)))</f>
        <v>0</v>
      </c>
      <c r="M5680" s="0" t="n">
        <f aca="false">'Profiles 8760'!H5669</f>
        <v>103200</v>
      </c>
      <c r="N5680" s="0" t="n">
        <f aca="false">J5680+L5680</f>
        <v>0</v>
      </c>
      <c r="O5680" s="0" t="n">
        <f aca="false">O5679+N5680</f>
        <v>532506.389961208</v>
      </c>
      <c r="P5680" s="0" t="n">
        <f aca="false">MIN($B$5,P5679+K5680*$B$6-I5680)</f>
        <v>369.73218590916</v>
      </c>
      <c r="Q5680" s="0" t="n">
        <f aca="false">MAX(0,F5680-H5680-K5680-L5680)</f>
        <v>0</v>
      </c>
    </row>
    <row r="5681" customFormat="false" ht="15" hidden="false" customHeight="false" outlineLevel="0" collapsed="false">
      <c r="A5681" s="0" t="n">
        <f aca="false">'Profiles 8760'!A5670</f>
        <v>5668</v>
      </c>
      <c r="B5681" s="0" t="n">
        <f aca="false">'Profiles 8760'!B5670</f>
        <v>8</v>
      </c>
      <c r="C5681" s="0" t="n">
        <f aca="false">'Profiles 8760'!E5670</f>
        <v>0</v>
      </c>
      <c r="D5681" s="0" t="n">
        <f aca="false">'Profiles 8760'!F5670</f>
        <v>0</v>
      </c>
      <c r="E5681" s="0" t="n">
        <f aca="false">'Profiles 8760'!G5670</f>
        <v>0.715516</v>
      </c>
      <c r="F5681" s="0" t="n">
        <f aca="false">D5681*Assumptions!$C$11*$B$7+E5681*Assumptions!$C$12*$B$8</f>
        <v>29.2646044</v>
      </c>
      <c r="G5681" s="0" t="n">
        <f aca="false">C5681*Assumptions!$C$15</f>
        <v>0</v>
      </c>
      <c r="H5681" s="0" t="n">
        <f aca="false">MIN(F5681,G5681)</f>
        <v>0</v>
      </c>
      <c r="I5681" s="0" t="n">
        <f aca="false">IF(C5681=1,MIN(G5681-H5681,Assumptions!$C$13,P5680),0)</f>
        <v>0</v>
      </c>
      <c r="J5681" s="0" t="n">
        <f aca="false">H5681+I5681</f>
        <v>0</v>
      </c>
      <c r="K5681" s="0" t="n">
        <f aca="false">MIN(IF(C5681=1,F5681-H5681,F5681),Assumptions!$C$13,MAX(0,($B$5-P5680)/$B$6))</f>
        <v>29.2646044</v>
      </c>
      <c r="L5681" s="0" t="n">
        <f aca="false">IF(C5681=1,0,MIN(F5681-K5681,Assumptions!$C$15,MAX(0,$B$10-O5680-M5681)))</f>
        <v>0</v>
      </c>
      <c r="M5681" s="0" t="n">
        <f aca="false">'Profiles 8760'!H5670</f>
        <v>103200</v>
      </c>
      <c r="N5681" s="0" t="n">
        <f aca="false">J5681+L5681</f>
        <v>0</v>
      </c>
      <c r="O5681" s="0" t="n">
        <f aca="false">O5680+N5681</f>
        <v>532506.389961208</v>
      </c>
      <c r="P5681" s="0" t="n">
        <f aca="false">MIN($B$5,P5680+K5681*$B$6-I5681)</f>
        <v>395.09874500308</v>
      </c>
      <c r="Q5681" s="0" t="n">
        <f aca="false">MAX(0,F5681-H5681-K5681-L5681)</f>
        <v>0</v>
      </c>
    </row>
    <row r="5682" customFormat="false" ht="15" hidden="false" customHeight="false" outlineLevel="0" collapsed="false">
      <c r="A5682" s="0" t="n">
        <f aca="false">'Profiles 8760'!A5671</f>
        <v>5669</v>
      </c>
      <c r="B5682" s="0" t="n">
        <f aca="false">'Profiles 8760'!B5671</f>
        <v>8</v>
      </c>
      <c r="C5682" s="0" t="n">
        <f aca="false">'Profiles 8760'!E5671</f>
        <v>0</v>
      </c>
      <c r="D5682" s="0" t="n">
        <f aca="false">'Profiles 8760'!F5671</f>
        <v>0</v>
      </c>
      <c r="E5682" s="0" t="n">
        <f aca="false">'Profiles 8760'!G5671</f>
        <v>0.953195</v>
      </c>
      <c r="F5682" s="0" t="n">
        <f aca="false">D5682*Assumptions!$C$11*$B$7+E5682*Assumptions!$C$12*$B$8</f>
        <v>38.9856755</v>
      </c>
      <c r="G5682" s="0" t="n">
        <f aca="false">C5682*Assumptions!$C$15</f>
        <v>0</v>
      </c>
      <c r="H5682" s="0" t="n">
        <f aca="false">MIN(F5682,G5682)</f>
        <v>0</v>
      </c>
      <c r="I5682" s="0" t="n">
        <f aca="false">IF(C5682=1,MIN(G5682-H5682,Assumptions!$C$13,P5681),0)</f>
        <v>0</v>
      </c>
      <c r="J5682" s="0" t="n">
        <f aca="false">H5682+I5682</f>
        <v>0</v>
      </c>
      <c r="K5682" s="0" t="n">
        <f aca="false">MIN(IF(C5682=1,F5682-H5682,F5682),Assumptions!$C$13,MAX(0,($B$5-P5681)/$B$6))</f>
        <v>38.9856755</v>
      </c>
      <c r="L5682" s="0" t="n">
        <f aca="false">IF(C5682=1,0,MIN(F5682-K5682,Assumptions!$C$15,MAX(0,$B$10-O5681-M5682)))</f>
        <v>0</v>
      </c>
      <c r="M5682" s="0" t="n">
        <f aca="false">'Profiles 8760'!H5671</f>
        <v>103200</v>
      </c>
      <c r="N5682" s="0" t="n">
        <f aca="false">J5682+L5682</f>
        <v>0</v>
      </c>
      <c r="O5682" s="0" t="n">
        <f aca="false">O5681+N5682</f>
        <v>532506.389961208</v>
      </c>
      <c r="P5682" s="0" t="n">
        <f aca="false">MIN($B$5,P5681+K5682*$B$6-I5682)</f>
        <v>428.89152852648</v>
      </c>
      <c r="Q5682" s="0" t="n">
        <f aca="false">MAX(0,F5682-H5682-K5682-L5682)</f>
        <v>0</v>
      </c>
    </row>
    <row r="5683" customFormat="false" ht="15" hidden="false" customHeight="false" outlineLevel="0" collapsed="false">
      <c r="A5683" s="0" t="n">
        <f aca="false">'Profiles 8760'!A5672</f>
        <v>5670</v>
      </c>
      <c r="B5683" s="0" t="n">
        <f aca="false">'Profiles 8760'!B5672</f>
        <v>8</v>
      </c>
      <c r="C5683" s="0" t="n">
        <f aca="false">'Profiles 8760'!E5672</f>
        <v>0</v>
      </c>
      <c r="D5683" s="0" t="n">
        <f aca="false">'Profiles 8760'!F5672</f>
        <v>0</v>
      </c>
      <c r="E5683" s="0" t="n">
        <f aca="false">'Profiles 8760'!G5672</f>
        <v>0.923604</v>
      </c>
      <c r="F5683" s="0" t="n">
        <f aca="false">D5683*Assumptions!$C$11*$B$7+E5683*Assumptions!$C$12*$B$8</f>
        <v>37.7754036</v>
      </c>
      <c r="G5683" s="0" t="n">
        <f aca="false">C5683*Assumptions!$C$15</f>
        <v>0</v>
      </c>
      <c r="H5683" s="0" t="n">
        <f aca="false">MIN(F5683,G5683)</f>
        <v>0</v>
      </c>
      <c r="I5683" s="0" t="n">
        <f aca="false">IF(C5683=1,MIN(G5683-H5683,Assumptions!$C$13,P5682),0)</f>
        <v>0</v>
      </c>
      <c r="J5683" s="0" t="n">
        <f aca="false">H5683+I5683</f>
        <v>0</v>
      </c>
      <c r="K5683" s="0" t="n">
        <f aca="false">MIN(IF(C5683=1,F5683-H5683,F5683),Assumptions!$C$13,MAX(0,($B$5-P5682)/$B$6))</f>
        <v>37.7754036</v>
      </c>
      <c r="L5683" s="0" t="n">
        <f aca="false">IF(C5683=1,0,MIN(F5683-K5683,Assumptions!$C$15,MAX(0,$B$10-O5682-M5683)))</f>
        <v>0</v>
      </c>
      <c r="M5683" s="0" t="n">
        <f aca="false">'Profiles 8760'!H5672</f>
        <v>103200</v>
      </c>
      <c r="N5683" s="0" t="n">
        <f aca="false">J5683+L5683</f>
        <v>0</v>
      </c>
      <c r="O5683" s="0" t="n">
        <f aca="false">O5682+N5683</f>
        <v>532506.389961208</v>
      </c>
      <c r="P5683" s="0" t="n">
        <f aca="false">MIN($B$5,P5682+K5683*$B$6-I5683)</f>
        <v>461.63524836696</v>
      </c>
      <c r="Q5683" s="0" t="n">
        <f aca="false">MAX(0,F5683-H5683-K5683-L5683)</f>
        <v>0</v>
      </c>
    </row>
    <row r="5684" customFormat="false" ht="15" hidden="false" customHeight="false" outlineLevel="0" collapsed="false">
      <c r="A5684" s="0" t="n">
        <f aca="false">'Profiles 8760'!A5673</f>
        <v>5671</v>
      </c>
      <c r="B5684" s="0" t="n">
        <f aca="false">'Profiles 8760'!B5673</f>
        <v>8</v>
      </c>
      <c r="C5684" s="0" t="n">
        <f aca="false">'Profiles 8760'!E5673</f>
        <v>0</v>
      </c>
      <c r="D5684" s="0" t="n">
        <f aca="false">'Profiles 8760'!F5673</f>
        <v>0.04362</v>
      </c>
      <c r="E5684" s="0" t="n">
        <f aca="false">'Profiles 8760'!G5673</f>
        <v>0.672349</v>
      </c>
      <c r="F5684" s="0" t="n">
        <f aca="false">D5684*Assumptions!$C$11*$B$7+E5684*Assumptions!$C$12*$B$8</f>
        <v>40.0965301</v>
      </c>
      <c r="G5684" s="0" t="n">
        <f aca="false">C5684*Assumptions!$C$15</f>
        <v>0</v>
      </c>
      <c r="H5684" s="0" t="n">
        <f aca="false">MIN(F5684,G5684)</f>
        <v>0</v>
      </c>
      <c r="I5684" s="0" t="n">
        <f aca="false">IF(C5684=1,MIN(G5684-H5684,Assumptions!$C$13,P5683),0)</f>
        <v>0</v>
      </c>
      <c r="J5684" s="0" t="n">
        <f aca="false">H5684+I5684</f>
        <v>0</v>
      </c>
      <c r="K5684" s="0" t="n">
        <f aca="false">MIN(IF(C5684=1,F5684-H5684,F5684),Assumptions!$C$13,MAX(0,($B$5-P5683)/$B$6))</f>
        <v>40.0965301</v>
      </c>
      <c r="L5684" s="0" t="n">
        <f aca="false">IF(C5684=1,0,MIN(F5684-K5684,Assumptions!$C$15,MAX(0,$B$10-O5683-M5684)))</f>
        <v>0</v>
      </c>
      <c r="M5684" s="0" t="n">
        <f aca="false">'Profiles 8760'!H5673</f>
        <v>103200</v>
      </c>
      <c r="N5684" s="0" t="n">
        <f aca="false">J5684+L5684</f>
        <v>0</v>
      </c>
      <c r="O5684" s="0" t="n">
        <f aca="false">O5683+N5684</f>
        <v>532506.389961208</v>
      </c>
      <c r="P5684" s="0" t="n">
        <f aca="false">MIN($B$5,P5683+K5684*$B$6-I5684)</f>
        <v>496.39092065764</v>
      </c>
      <c r="Q5684" s="0" t="n">
        <f aca="false">MAX(0,F5684-H5684-K5684-L5684)</f>
        <v>0</v>
      </c>
    </row>
    <row r="5685" customFormat="false" ht="15" hidden="false" customHeight="false" outlineLevel="0" collapsed="false">
      <c r="A5685" s="0" t="n">
        <f aca="false">'Profiles 8760'!A5674</f>
        <v>5672</v>
      </c>
      <c r="B5685" s="0" t="n">
        <f aca="false">'Profiles 8760'!B5674</f>
        <v>8</v>
      </c>
      <c r="C5685" s="0" t="n">
        <f aca="false">'Profiles 8760'!E5674</f>
        <v>1</v>
      </c>
      <c r="D5685" s="0" t="n">
        <f aca="false">'Profiles 8760'!F5674</f>
        <v>0.206363</v>
      </c>
      <c r="E5685" s="0" t="n">
        <f aca="false">'Profiles 8760'!G5674</f>
        <v>0.870367</v>
      </c>
      <c r="F5685" s="0" t="n">
        <f aca="false">D5685*Assumptions!$C$11*$B$7+E5685*Assumptions!$C$12*$B$8</f>
        <v>95.1956447</v>
      </c>
      <c r="G5685" s="0" t="n">
        <f aca="false">C5685*Assumptions!$C$15</f>
        <v>200</v>
      </c>
      <c r="H5685" s="0" t="n">
        <f aca="false">MIN(F5685,G5685)</f>
        <v>95.1956447</v>
      </c>
      <c r="I5685" s="0" t="n">
        <f aca="false">IF(C5685=1,MIN(G5685-H5685,Assumptions!$C$13,P5684),0)</f>
        <v>104.8043553</v>
      </c>
      <c r="J5685" s="0" t="n">
        <f aca="false">H5685+I5685</f>
        <v>200</v>
      </c>
      <c r="K5685" s="0" t="n">
        <f aca="false">MIN(IF(C5685=1,F5685-H5685,F5685),Assumptions!$C$13,MAX(0,($B$5-P5684)/$B$6))</f>
        <v>0</v>
      </c>
      <c r="L5685" s="0" t="n">
        <f aca="false">IF(C5685=1,0,MIN(F5685-K5685,Assumptions!$C$15,MAX(0,$B$10-O5684-M5685)))</f>
        <v>0</v>
      </c>
      <c r="M5685" s="0" t="n">
        <f aca="false">'Profiles 8760'!H5674</f>
        <v>103000</v>
      </c>
      <c r="N5685" s="0" t="n">
        <f aca="false">J5685+L5685</f>
        <v>200</v>
      </c>
      <c r="O5685" s="0" t="n">
        <f aca="false">O5684+N5685</f>
        <v>532706.389961208</v>
      </c>
      <c r="P5685" s="0" t="n">
        <f aca="false">MIN($B$5,P5684+K5685*$B$6-I5685)</f>
        <v>391.58656535764</v>
      </c>
      <c r="Q5685" s="0" t="n">
        <f aca="false">MAX(0,F5685-H5685-K5685-L5685)</f>
        <v>0</v>
      </c>
    </row>
    <row r="5686" customFormat="false" ht="15" hidden="false" customHeight="false" outlineLevel="0" collapsed="false">
      <c r="A5686" s="0" t="n">
        <f aca="false">'Profiles 8760'!A5675</f>
        <v>5673</v>
      </c>
      <c r="B5686" s="0" t="n">
        <f aca="false">'Profiles 8760'!B5675</f>
        <v>8</v>
      </c>
      <c r="C5686" s="0" t="n">
        <f aca="false">'Profiles 8760'!E5675</f>
        <v>1</v>
      </c>
      <c r="D5686" s="0" t="n">
        <f aca="false">'Profiles 8760'!F5675</f>
        <v>0.397361</v>
      </c>
      <c r="E5686" s="0" t="n">
        <f aca="false">'Profiles 8760'!G5675</f>
        <v>0.552935</v>
      </c>
      <c r="F5686" s="0" t="n">
        <f aca="false">D5686*Assumptions!$C$11*$B$7+E5686*Assumptions!$C$12*$B$8</f>
        <v>137.3728983</v>
      </c>
      <c r="G5686" s="0" t="n">
        <f aca="false">C5686*Assumptions!$C$15</f>
        <v>200</v>
      </c>
      <c r="H5686" s="0" t="n">
        <f aca="false">MIN(F5686,G5686)</f>
        <v>137.3728983</v>
      </c>
      <c r="I5686" s="0" t="n">
        <f aca="false">IF(C5686=1,MIN(G5686-H5686,Assumptions!$C$13,P5685),0)</f>
        <v>62.6271017</v>
      </c>
      <c r="J5686" s="0" t="n">
        <f aca="false">H5686+I5686</f>
        <v>200</v>
      </c>
      <c r="K5686" s="0" t="n">
        <f aca="false">MIN(IF(C5686=1,F5686-H5686,F5686),Assumptions!$C$13,MAX(0,($B$5-P5685)/$B$6))</f>
        <v>0</v>
      </c>
      <c r="L5686" s="0" t="n">
        <f aca="false">IF(C5686=1,0,MIN(F5686-K5686,Assumptions!$C$15,MAX(0,$B$10-O5685-M5686)))</f>
        <v>0</v>
      </c>
      <c r="M5686" s="0" t="n">
        <f aca="false">'Profiles 8760'!H5675</f>
        <v>102800</v>
      </c>
      <c r="N5686" s="0" t="n">
        <f aca="false">J5686+L5686</f>
        <v>200</v>
      </c>
      <c r="O5686" s="0" t="n">
        <f aca="false">O5685+N5686</f>
        <v>532906.389961208</v>
      </c>
      <c r="P5686" s="0" t="n">
        <f aca="false">MIN($B$5,P5685+K5686*$B$6-I5686)</f>
        <v>328.95946365764</v>
      </c>
      <c r="Q5686" s="0" t="n">
        <f aca="false">MAX(0,F5686-H5686-K5686-L5686)</f>
        <v>0</v>
      </c>
    </row>
    <row r="5687" customFormat="false" ht="15" hidden="false" customHeight="false" outlineLevel="0" collapsed="false">
      <c r="A5687" s="0" t="n">
        <f aca="false">'Profiles 8760'!A5676</f>
        <v>5674</v>
      </c>
      <c r="B5687" s="0" t="n">
        <f aca="false">'Profiles 8760'!B5676</f>
        <v>8</v>
      </c>
      <c r="C5687" s="0" t="n">
        <f aca="false">'Profiles 8760'!E5676</f>
        <v>0</v>
      </c>
      <c r="D5687" s="0" t="n">
        <f aca="false">'Profiles 8760'!F5676</f>
        <v>0.581294</v>
      </c>
      <c r="E5687" s="0" t="n">
        <f aca="false">'Profiles 8760'!G5676</f>
        <v>0.855856</v>
      </c>
      <c r="F5687" s="0" t="n">
        <f aca="false">D5687*Assumptions!$C$11*$B$7+E5687*Assumptions!$C$12*$B$8</f>
        <v>202.8822176</v>
      </c>
      <c r="G5687" s="0" t="n">
        <f aca="false">C5687*Assumptions!$C$15</f>
        <v>0</v>
      </c>
      <c r="H5687" s="0" t="n">
        <f aca="false">MIN(F5687,G5687)</f>
        <v>0</v>
      </c>
      <c r="I5687" s="0" t="n">
        <f aca="false">IF(C5687=1,MIN(G5687-H5687,Assumptions!$C$13,P5686),0)</f>
        <v>0</v>
      </c>
      <c r="J5687" s="0" t="n">
        <f aca="false">H5687+I5687</f>
        <v>0</v>
      </c>
      <c r="K5687" s="0" t="n">
        <f aca="false">MIN(IF(C5687=1,F5687-H5687,F5687),Assumptions!$C$13,MAX(0,($B$5-P5686)/$B$6))</f>
        <v>180</v>
      </c>
      <c r="L5687" s="0" t="n">
        <f aca="false">IF(C5687=1,0,MIN(F5687-K5687,Assumptions!$C$15,MAX(0,$B$10-O5686-M5687)))</f>
        <v>22.8822176</v>
      </c>
      <c r="M5687" s="0" t="n">
        <f aca="false">'Profiles 8760'!H5676</f>
        <v>102800</v>
      </c>
      <c r="N5687" s="0" t="n">
        <f aca="false">J5687+L5687</f>
        <v>22.8822176</v>
      </c>
      <c r="O5687" s="0" t="n">
        <f aca="false">O5686+N5687</f>
        <v>532929.272178808</v>
      </c>
      <c r="P5687" s="0" t="n">
        <f aca="false">MIN($B$5,P5686+K5687*$B$6-I5687)</f>
        <v>484.98346365764</v>
      </c>
      <c r="Q5687" s="0" t="n">
        <f aca="false">MAX(0,F5687-H5687-K5687-L5687)</f>
        <v>0</v>
      </c>
    </row>
    <row r="5688" customFormat="false" ht="15" hidden="false" customHeight="false" outlineLevel="0" collapsed="false">
      <c r="A5688" s="0" t="n">
        <f aca="false">'Profiles 8760'!A5677</f>
        <v>5675</v>
      </c>
      <c r="B5688" s="0" t="n">
        <f aca="false">'Profiles 8760'!B5677</f>
        <v>8</v>
      </c>
      <c r="C5688" s="0" t="n">
        <f aca="false">'Profiles 8760'!E5677</f>
        <v>0</v>
      </c>
      <c r="D5688" s="0" t="n">
        <f aca="false">'Profiles 8760'!F5677</f>
        <v>0.732287</v>
      </c>
      <c r="E5688" s="0" t="n">
        <f aca="false">'Profiles 8760'!G5677</f>
        <v>0.800864</v>
      </c>
      <c r="F5688" s="0" t="n">
        <f aca="false">D5688*Assumptions!$C$11*$B$7+E5688*Assumptions!$C$12*$B$8</f>
        <v>244.2398232</v>
      </c>
      <c r="G5688" s="0" t="n">
        <f aca="false">C5688*Assumptions!$C$15</f>
        <v>0</v>
      </c>
      <c r="H5688" s="0" t="n">
        <f aca="false">MIN(F5688,G5688)</f>
        <v>0</v>
      </c>
      <c r="I5688" s="0" t="n">
        <f aca="false">IF(C5688=1,MIN(G5688-H5688,Assumptions!$C$13,P5687),0)</f>
        <v>0</v>
      </c>
      <c r="J5688" s="0" t="n">
        <f aca="false">H5688+I5688</f>
        <v>0</v>
      </c>
      <c r="K5688" s="0" t="n">
        <f aca="false">MIN(IF(C5688=1,F5688-H5688,F5688),Assumptions!$C$13,MAX(0,($B$5-P5687)/$B$6))</f>
        <v>29.7952657387633</v>
      </c>
      <c r="L5688" s="0" t="n">
        <f aca="false">IF(C5688=1,0,MIN(F5688-K5688,Assumptions!$C$15,MAX(0,$B$10-O5687-M5688)))</f>
        <v>200</v>
      </c>
      <c r="M5688" s="0" t="n">
        <f aca="false">'Profiles 8760'!H5677</f>
        <v>102800</v>
      </c>
      <c r="N5688" s="0" t="n">
        <f aca="false">J5688+L5688</f>
        <v>200</v>
      </c>
      <c r="O5688" s="0" t="n">
        <f aca="false">O5687+N5688</f>
        <v>533129.272178808</v>
      </c>
      <c r="P5688" s="0" t="n">
        <f aca="false">MIN($B$5,P5687+K5688*$B$6-I5688)</f>
        <v>510.81</v>
      </c>
      <c r="Q5688" s="0" t="n">
        <f aca="false">MAX(0,F5688-H5688-K5688-L5688)</f>
        <v>14.4445574612367</v>
      </c>
    </row>
    <row r="5689" customFormat="false" ht="15" hidden="false" customHeight="false" outlineLevel="0" collapsed="false">
      <c r="A5689" s="0" t="n">
        <f aca="false">'Profiles 8760'!A5678</f>
        <v>5676</v>
      </c>
      <c r="B5689" s="0" t="n">
        <f aca="false">'Profiles 8760'!B5678</f>
        <v>8</v>
      </c>
      <c r="C5689" s="0" t="n">
        <f aca="false">'Profiles 8760'!E5678</f>
        <v>0</v>
      </c>
      <c r="D5689" s="0" t="n">
        <f aca="false">'Profiles 8760'!F5678</f>
        <v>0.831004</v>
      </c>
      <c r="E5689" s="0" t="n">
        <f aca="false">'Profiles 8760'!G5678</f>
        <v>0.80927</v>
      </c>
      <c r="F5689" s="0" t="n">
        <f aca="false">D5689*Assumptions!$C$11*$B$7+E5689*Assumptions!$C$12*$B$8</f>
        <v>273.0930982</v>
      </c>
      <c r="G5689" s="0" t="n">
        <f aca="false">C5689*Assumptions!$C$15</f>
        <v>0</v>
      </c>
      <c r="H5689" s="0" t="n">
        <f aca="false">MIN(F5689,G5689)</f>
        <v>0</v>
      </c>
      <c r="I5689" s="0" t="n">
        <f aca="false">IF(C5689=1,MIN(G5689-H5689,Assumptions!$C$13,P5688),0)</f>
        <v>0</v>
      </c>
      <c r="J5689" s="0" t="n">
        <f aca="false">H5689+I5689</f>
        <v>0</v>
      </c>
      <c r="K5689" s="0" t="n">
        <f aca="false">MIN(IF(C5689=1,F5689-H5689,F5689),Assumptions!$C$13,MAX(0,($B$5-P5688)/$B$6))</f>
        <v>0</v>
      </c>
      <c r="L5689" s="0" t="n">
        <f aca="false">IF(C5689=1,0,MIN(F5689-K5689,Assumptions!$C$15,MAX(0,$B$10-O5688-M5689)))</f>
        <v>200</v>
      </c>
      <c r="M5689" s="0" t="n">
        <f aca="false">'Profiles 8760'!H5678</f>
        <v>102800</v>
      </c>
      <c r="N5689" s="0" t="n">
        <f aca="false">J5689+L5689</f>
        <v>200</v>
      </c>
      <c r="O5689" s="0" t="n">
        <f aca="false">O5688+N5689</f>
        <v>533329.272178808</v>
      </c>
      <c r="P5689" s="0" t="n">
        <f aca="false">MIN($B$5,P5688+K5689*$B$6-I5689)</f>
        <v>510.81</v>
      </c>
      <c r="Q5689" s="0" t="n">
        <f aca="false">MAX(0,F5689-H5689-K5689-L5689)</f>
        <v>73.0930982</v>
      </c>
    </row>
    <row r="5690" customFormat="false" ht="15" hidden="false" customHeight="false" outlineLevel="0" collapsed="false">
      <c r="A5690" s="0" t="n">
        <f aca="false">'Profiles 8760'!A5679</f>
        <v>5677</v>
      </c>
      <c r="B5690" s="0" t="n">
        <f aca="false">'Profiles 8760'!B5679</f>
        <v>8</v>
      </c>
      <c r="C5690" s="0" t="n">
        <f aca="false">'Profiles 8760'!E5679</f>
        <v>0</v>
      </c>
      <c r="D5690" s="0" t="n">
        <f aca="false">'Profiles 8760'!F5679</f>
        <v>0.865295</v>
      </c>
      <c r="E5690" s="0" t="n">
        <f aca="false">'Profiles 8760'!G5679</f>
        <v>0.582974</v>
      </c>
      <c r="F5690" s="0" t="n">
        <f aca="false">D5690*Assumptions!$C$11*$B$7+E5690*Assumptions!$C$12*$B$8</f>
        <v>273.7408326</v>
      </c>
      <c r="G5690" s="0" t="n">
        <f aca="false">C5690*Assumptions!$C$15</f>
        <v>0</v>
      </c>
      <c r="H5690" s="0" t="n">
        <f aca="false">MIN(F5690,G5690)</f>
        <v>0</v>
      </c>
      <c r="I5690" s="0" t="n">
        <f aca="false">IF(C5690=1,MIN(G5690-H5690,Assumptions!$C$13,P5689),0)</f>
        <v>0</v>
      </c>
      <c r="J5690" s="0" t="n">
        <f aca="false">H5690+I5690</f>
        <v>0</v>
      </c>
      <c r="K5690" s="0" t="n">
        <f aca="false">MIN(IF(C5690=1,F5690-H5690,F5690),Assumptions!$C$13,MAX(0,($B$5-P5689)/$B$6))</f>
        <v>0</v>
      </c>
      <c r="L5690" s="0" t="n">
        <f aca="false">IF(C5690=1,0,MIN(F5690-K5690,Assumptions!$C$15,MAX(0,$B$10-O5689-M5690)))</f>
        <v>200</v>
      </c>
      <c r="M5690" s="0" t="n">
        <f aca="false">'Profiles 8760'!H5679</f>
        <v>102800</v>
      </c>
      <c r="N5690" s="0" t="n">
        <f aca="false">J5690+L5690</f>
        <v>200</v>
      </c>
      <c r="O5690" s="0" t="n">
        <f aca="false">O5689+N5690</f>
        <v>533529.272178808</v>
      </c>
      <c r="P5690" s="0" t="n">
        <f aca="false">MIN($B$5,P5689+K5690*$B$6-I5690)</f>
        <v>510.81</v>
      </c>
      <c r="Q5690" s="0" t="n">
        <f aca="false">MAX(0,F5690-H5690-K5690-L5690)</f>
        <v>73.7408326</v>
      </c>
    </row>
    <row r="5691" customFormat="false" ht="15" hidden="false" customHeight="false" outlineLevel="0" collapsed="false">
      <c r="A5691" s="0" t="n">
        <f aca="false">'Profiles 8760'!A5680</f>
        <v>5678</v>
      </c>
      <c r="B5691" s="0" t="n">
        <f aca="false">'Profiles 8760'!B5680</f>
        <v>8</v>
      </c>
      <c r="C5691" s="0" t="n">
        <f aca="false">'Profiles 8760'!E5680</f>
        <v>0</v>
      </c>
      <c r="D5691" s="0" t="n">
        <f aca="false">'Profiles 8760'!F5680</f>
        <v>0.831004</v>
      </c>
      <c r="E5691" s="0" t="n">
        <f aca="false">'Profiles 8760'!G5680</f>
        <v>0.667464</v>
      </c>
      <c r="F5691" s="0" t="n">
        <f aca="false">D5691*Assumptions!$C$11*$B$7+E5691*Assumptions!$C$12*$B$8</f>
        <v>267.2932328</v>
      </c>
      <c r="G5691" s="0" t="n">
        <f aca="false">C5691*Assumptions!$C$15</f>
        <v>0</v>
      </c>
      <c r="H5691" s="0" t="n">
        <f aca="false">MIN(F5691,G5691)</f>
        <v>0</v>
      </c>
      <c r="I5691" s="0" t="n">
        <f aca="false">IF(C5691=1,MIN(G5691-H5691,Assumptions!$C$13,P5690),0)</f>
        <v>0</v>
      </c>
      <c r="J5691" s="0" t="n">
        <f aca="false">H5691+I5691</f>
        <v>0</v>
      </c>
      <c r="K5691" s="0" t="n">
        <f aca="false">MIN(IF(C5691=1,F5691-H5691,F5691),Assumptions!$C$13,MAX(0,($B$5-P5690)/$B$6))</f>
        <v>0</v>
      </c>
      <c r="L5691" s="0" t="n">
        <f aca="false">IF(C5691=1,0,MIN(F5691-K5691,Assumptions!$C$15,MAX(0,$B$10-O5690-M5691)))</f>
        <v>200</v>
      </c>
      <c r="M5691" s="0" t="n">
        <f aca="false">'Profiles 8760'!H5680</f>
        <v>102800</v>
      </c>
      <c r="N5691" s="0" t="n">
        <f aca="false">J5691+L5691</f>
        <v>200</v>
      </c>
      <c r="O5691" s="0" t="n">
        <f aca="false">O5690+N5691</f>
        <v>533729.272178808</v>
      </c>
      <c r="P5691" s="0" t="n">
        <f aca="false">MIN($B$5,P5690+K5691*$B$6-I5691)</f>
        <v>510.81</v>
      </c>
      <c r="Q5691" s="0" t="n">
        <f aca="false">MAX(0,F5691-H5691-K5691-L5691)</f>
        <v>67.2932328</v>
      </c>
    </row>
    <row r="5692" customFormat="false" ht="15" hidden="false" customHeight="false" outlineLevel="0" collapsed="false">
      <c r="A5692" s="0" t="n">
        <f aca="false">'Profiles 8760'!A5681</f>
        <v>5679</v>
      </c>
      <c r="B5692" s="0" t="n">
        <f aca="false">'Profiles 8760'!B5681</f>
        <v>8</v>
      </c>
      <c r="C5692" s="0" t="n">
        <f aca="false">'Profiles 8760'!E5681</f>
        <v>0</v>
      </c>
      <c r="D5692" s="0" t="n">
        <f aca="false">'Profiles 8760'!F5681</f>
        <v>0.732287</v>
      </c>
      <c r="E5692" s="0" t="n">
        <f aca="false">'Profiles 8760'!G5681</f>
        <v>0.607519</v>
      </c>
      <c r="F5692" s="0" t="n">
        <f aca="false">D5692*Assumptions!$C$11*$B$7+E5692*Assumptions!$C$12*$B$8</f>
        <v>236.3320127</v>
      </c>
      <c r="G5692" s="0" t="n">
        <f aca="false">C5692*Assumptions!$C$15</f>
        <v>0</v>
      </c>
      <c r="H5692" s="0" t="n">
        <f aca="false">MIN(F5692,G5692)</f>
        <v>0</v>
      </c>
      <c r="I5692" s="0" t="n">
        <f aca="false">IF(C5692=1,MIN(G5692-H5692,Assumptions!$C$13,P5691),0)</f>
        <v>0</v>
      </c>
      <c r="J5692" s="0" t="n">
        <f aca="false">H5692+I5692</f>
        <v>0</v>
      </c>
      <c r="K5692" s="0" t="n">
        <f aca="false">MIN(IF(C5692=1,F5692-H5692,F5692),Assumptions!$C$13,MAX(0,($B$5-P5691)/$B$6))</f>
        <v>0</v>
      </c>
      <c r="L5692" s="0" t="n">
        <f aca="false">IF(C5692=1,0,MIN(F5692-K5692,Assumptions!$C$15,MAX(0,$B$10-O5691-M5692)))</f>
        <v>200</v>
      </c>
      <c r="M5692" s="0" t="n">
        <f aca="false">'Profiles 8760'!H5681</f>
        <v>102800</v>
      </c>
      <c r="N5692" s="0" t="n">
        <f aca="false">J5692+L5692</f>
        <v>200</v>
      </c>
      <c r="O5692" s="0" t="n">
        <f aca="false">O5691+N5692</f>
        <v>533929.272178808</v>
      </c>
      <c r="P5692" s="0" t="n">
        <f aca="false">MIN($B$5,P5691+K5692*$B$6-I5692)</f>
        <v>510.81</v>
      </c>
      <c r="Q5692" s="0" t="n">
        <f aca="false">MAX(0,F5692-H5692-K5692-L5692)</f>
        <v>36.3320127</v>
      </c>
    </row>
    <row r="5693" customFormat="false" ht="15" hidden="false" customHeight="false" outlineLevel="0" collapsed="false">
      <c r="A5693" s="0" t="n">
        <f aca="false">'Profiles 8760'!A5682</f>
        <v>5680</v>
      </c>
      <c r="B5693" s="0" t="n">
        <f aca="false">'Profiles 8760'!B5682</f>
        <v>8</v>
      </c>
      <c r="C5693" s="0" t="n">
        <f aca="false">'Profiles 8760'!E5682</f>
        <v>0</v>
      </c>
      <c r="D5693" s="0" t="n">
        <f aca="false">'Profiles 8760'!F5682</f>
        <v>0.581294</v>
      </c>
      <c r="E5693" s="0" t="n">
        <f aca="false">'Profiles 8760'!G5682</f>
        <v>0.68173</v>
      </c>
      <c r="F5693" s="0" t="n">
        <f aca="false">D5693*Assumptions!$C$11*$B$7+E5693*Assumptions!$C$12*$B$8</f>
        <v>195.7604642</v>
      </c>
      <c r="G5693" s="0" t="n">
        <f aca="false">C5693*Assumptions!$C$15</f>
        <v>0</v>
      </c>
      <c r="H5693" s="0" t="n">
        <f aca="false">MIN(F5693,G5693)</f>
        <v>0</v>
      </c>
      <c r="I5693" s="0" t="n">
        <f aca="false">IF(C5693=1,MIN(G5693-H5693,Assumptions!$C$13,P5692),0)</f>
        <v>0</v>
      </c>
      <c r="J5693" s="0" t="n">
        <f aca="false">H5693+I5693</f>
        <v>0</v>
      </c>
      <c r="K5693" s="0" t="n">
        <f aca="false">MIN(IF(C5693=1,F5693-H5693,F5693),Assumptions!$C$13,MAX(0,($B$5-P5692)/$B$6))</f>
        <v>0</v>
      </c>
      <c r="L5693" s="0" t="n">
        <f aca="false">IF(C5693=1,0,MIN(F5693-K5693,Assumptions!$C$15,MAX(0,$B$10-O5692-M5693)))</f>
        <v>195.7604642</v>
      </c>
      <c r="M5693" s="0" t="n">
        <f aca="false">'Profiles 8760'!H5682</f>
        <v>102800</v>
      </c>
      <c r="N5693" s="0" t="n">
        <f aca="false">J5693+L5693</f>
        <v>195.7604642</v>
      </c>
      <c r="O5693" s="0" t="n">
        <f aca="false">O5692+N5693</f>
        <v>534125.032643008</v>
      </c>
      <c r="P5693" s="0" t="n">
        <f aca="false">MIN($B$5,P5692+K5693*$B$6-I5693)</f>
        <v>510.81</v>
      </c>
      <c r="Q5693" s="0" t="n">
        <f aca="false">MAX(0,F5693-H5693-K5693-L5693)</f>
        <v>0</v>
      </c>
    </row>
    <row r="5694" customFormat="false" ht="15" hidden="false" customHeight="false" outlineLevel="0" collapsed="false">
      <c r="A5694" s="0" t="n">
        <f aca="false">'Profiles 8760'!A5683</f>
        <v>5681</v>
      </c>
      <c r="B5694" s="0" t="n">
        <f aca="false">'Profiles 8760'!B5683</f>
        <v>8</v>
      </c>
      <c r="C5694" s="0" t="n">
        <f aca="false">'Profiles 8760'!E5683</f>
        <v>0</v>
      </c>
      <c r="D5694" s="0" t="n">
        <f aca="false">'Profiles 8760'!F5683</f>
        <v>0.397361</v>
      </c>
      <c r="E5694" s="0" t="n">
        <f aca="false">'Profiles 8760'!G5683</f>
        <v>0.558104</v>
      </c>
      <c r="F5694" s="0" t="n">
        <f aca="false">D5694*Assumptions!$C$11*$B$7+E5694*Assumptions!$C$12*$B$8</f>
        <v>137.5843104</v>
      </c>
      <c r="G5694" s="0" t="n">
        <f aca="false">C5694*Assumptions!$C$15</f>
        <v>0</v>
      </c>
      <c r="H5694" s="0" t="n">
        <f aca="false">MIN(F5694,G5694)</f>
        <v>0</v>
      </c>
      <c r="I5694" s="0" t="n">
        <f aca="false">IF(C5694=1,MIN(G5694-H5694,Assumptions!$C$13,P5693),0)</f>
        <v>0</v>
      </c>
      <c r="J5694" s="0" t="n">
        <f aca="false">H5694+I5694</f>
        <v>0</v>
      </c>
      <c r="K5694" s="0" t="n">
        <f aca="false">MIN(IF(C5694=1,F5694-H5694,F5694),Assumptions!$C$13,MAX(0,($B$5-P5693)/$B$6))</f>
        <v>0</v>
      </c>
      <c r="L5694" s="0" t="n">
        <f aca="false">IF(C5694=1,0,MIN(F5694-K5694,Assumptions!$C$15,MAX(0,$B$10-O5693-M5694)))</f>
        <v>137.5843104</v>
      </c>
      <c r="M5694" s="0" t="n">
        <f aca="false">'Profiles 8760'!H5683</f>
        <v>102800</v>
      </c>
      <c r="N5694" s="0" t="n">
        <f aca="false">J5694+L5694</f>
        <v>137.5843104</v>
      </c>
      <c r="O5694" s="0" t="n">
        <f aca="false">O5693+N5694</f>
        <v>534262.616953408</v>
      </c>
      <c r="P5694" s="0" t="n">
        <f aca="false">MIN($B$5,P5693+K5694*$B$6-I5694)</f>
        <v>510.81</v>
      </c>
      <c r="Q5694" s="0" t="n">
        <f aca="false">MAX(0,F5694-H5694-K5694-L5694)</f>
        <v>0</v>
      </c>
    </row>
    <row r="5695" customFormat="false" ht="15" hidden="false" customHeight="false" outlineLevel="0" collapsed="false">
      <c r="A5695" s="0" t="n">
        <f aca="false">'Profiles 8760'!A5684</f>
        <v>5682</v>
      </c>
      <c r="B5695" s="0" t="n">
        <f aca="false">'Profiles 8760'!B5684</f>
        <v>8</v>
      </c>
      <c r="C5695" s="0" t="n">
        <f aca="false">'Profiles 8760'!E5684</f>
        <v>0</v>
      </c>
      <c r="D5695" s="0" t="n">
        <f aca="false">'Profiles 8760'!F5684</f>
        <v>0.206363</v>
      </c>
      <c r="E5695" s="0" t="n">
        <f aca="false">'Profiles 8760'!G5684</f>
        <v>0.639501</v>
      </c>
      <c r="F5695" s="0" t="n">
        <f aca="false">D5695*Assumptions!$C$11*$B$7+E5695*Assumptions!$C$12*$B$8</f>
        <v>85.7532253</v>
      </c>
      <c r="G5695" s="0" t="n">
        <f aca="false">C5695*Assumptions!$C$15</f>
        <v>0</v>
      </c>
      <c r="H5695" s="0" t="n">
        <f aca="false">MIN(F5695,G5695)</f>
        <v>0</v>
      </c>
      <c r="I5695" s="0" t="n">
        <f aca="false">IF(C5695=1,MIN(G5695-H5695,Assumptions!$C$13,P5694),0)</f>
        <v>0</v>
      </c>
      <c r="J5695" s="0" t="n">
        <f aca="false">H5695+I5695</f>
        <v>0</v>
      </c>
      <c r="K5695" s="0" t="n">
        <f aca="false">MIN(IF(C5695=1,F5695-H5695,F5695),Assumptions!$C$13,MAX(0,($B$5-P5694)/$B$6))</f>
        <v>0</v>
      </c>
      <c r="L5695" s="0" t="n">
        <f aca="false">IF(C5695=1,0,MIN(F5695-K5695,Assumptions!$C$15,MAX(0,$B$10-O5694-M5695)))</f>
        <v>85.7532253</v>
      </c>
      <c r="M5695" s="0" t="n">
        <f aca="false">'Profiles 8760'!H5684</f>
        <v>102800</v>
      </c>
      <c r="N5695" s="0" t="n">
        <f aca="false">J5695+L5695</f>
        <v>85.7532253</v>
      </c>
      <c r="O5695" s="0" t="n">
        <f aca="false">O5694+N5695</f>
        <v>534348.370178708</v>
      </c>
      <c r="P5695" s="0" t="n">
        <f aca="false">MIN($B$5,P5694+K5695*$B$6-I5695)</f>
        <v>510.81</v>
      </c>
      <c r="Q5695" s="0" t="n">
        <f aca="false">MAX(0,F5695-H5695-K5695-L5695)</f>
        <v>0</v>
      </c>
    </row>
    <row r="5696" customFormat="false" ht="15" hidden="false" customHeight="false" outlineLevel="0" collapsed="false">
      <c r="A5696" s="0" t="n">
        <f aca="false">'Profiles 8760'!A5685</f>
        <v>5683</v>
      </c>
      <c r="B5696" s="0" t="n">
        <f aca="false">'Profiles 8760'!B5685</f>
        <v>8</v>
      </c>
      <c r="C5696" s="0" t="n">
        <f aca="false">'Profiles 8760'!E5685</f>
        <v>0</v>
      </c>
      <c r="D5696" s="0" t="n">
        <f aca="false">'Profiles 8760'!F5685</f>
        <v>0.04362</v>
      </c>
      <c r="E5696" s="0" t="n">
        <f aca="false">'Profiles 8760'!G5685</f>
        <v>1</v>
      </c>
      <c r="F5696" s="0" t="n">
        <f aca="false">D5696*Assumptions!$C$11*$B$7+E5696*Assumptions!$C$12*$B$8</f>
        <v>53.497456</v>
      </c>
      <c r="G5696" s="0" t="n">
        <f aca="false">C5696*Assumptions!$C$15</f>
        <v>0</v>
      </c>
      <c r="H5696" s="0" t="n">
        <f aca="false">MIN(F5696,G5696)</f>
        <v>0</v>
      </c>
      <c r="I5696" s="0" t="n">
        <f aca="false">IF(C5696=1,MIN(G5696-H5696,Assumptions!$C$13,P5695),0)</f>
        <v>0</v>
      </c>
      <c r="J5696" s="0" t="n">
        <f aca="false">H5696+I5696</f>
        <v>0</v>
      </c>
      <c r="K5696" s="0" t="n">
        <f aca="false">MIN(IF(C5696=1,F5696-H5696,F5696),Assumptions!$C$13,MAX(0,($B$5-P5695)/$B$6))</f>
        <v>0</v>
      </c>
      <c r="L5696" s="0" t="n">
        <f aca="false">IF(C5696=1,0,MIN(F5696-K5696,Assumptions!$C$15,MAX(0,$B$10-O5695-M5696)))</f>
        <v>53.497456</v>
      </c>
      <c r="M5696" s="0" t="n">
        <f aca="false">'Profiles 8760'!H5685</f>
        <v>102800</v>
      </c>
      <c r="N5696" s="0" t="n">
        <f aca="false">J5696+L5696</f>
        <v>53.497456</v>
      </c>
      <c r="O5696" s="0" t="n">
        <f aca="false">O5695+N5696</f>
        <v>534401.867634708</v>
      </c>
      <c r="P5696" s="0" t="n">
        <f aca="false">MIN($B$5,P5695+K5696*$B$6-I5696)</f>
        <v>510.81</v>
      </c>
      <c r="Q5696" s="0" t="n">
        <f aca="false">MAX(0,F5696-H5696-K5696-L5696)</f>
        <v>0</v>
      </c>
    </row>
    <row r="5697" customFormat="false" ht="15" hidden="false" customHeight="false" outlineLevel="0" collapsed="false">
      <c r="A5697" s="0" t="n">
        <f aca="false">'Profiles 8760'!A5686</f>
        <v>5684</v>
      </c>
      <c r="B5697" s="0" t="n">
        <f aca="false">'Profiles 8760'!B5686</f>
        <v>8</v>
      </c>
      <c r="C5697" s="0" t="n">
        <f aca="false">'Profiles 8760'!E5686</f>
        <v>1</v>
      </c>
      <c r="D5697" s="0" t="n">
        <f aca="false">'Profiles 8760'!F5686</f>
        <v>0</v>
      </c>
      <c r="E5697" s="0" t="n">
        <f aca="false">'Profiles 8760'!G5686</f>
        <v>1</v>
      </c>
      <c r="F5697" s="0" t="n">
        <f aca="false">D5697*Assumptions!$C$11*$B$7+E5697*Assumptions!$C$12*$B$8</f>
        <v>40.9</v>
      </c>
      <c r="G5697" s="0" t="n">
        <f aca="false">C5697*Assumptions!$C$15</f>
        <v>200</v>
      </c>
      <c r="H5697" s="0" t="n">
        <f aca="false">MIN(F5697,G5697)</f>
        <v>40.9</v>
      </c>
      <c r="I5697" s="0" t="n">
        <f aca="false">IF(C5697=1,MIN(G5697-H5697,Assumptions!$C$13,P5696),0)</f>
        <v>159.1</v>
      </c>
      <c r="J5697" s="0" t="n">
        <f aca="false">H5697+I5697</f>
        <v>200</v>
      </c>
      <c r="K5697" s="0" t="n">
        <f aca="false">MIN(IF(C5697=1,F5697-H5697,F5697),Assumptions!$C$13,MAX(0,($B$5-P5696)/$B$6))</f>
        <v>0</v>
      </c>
      <c r="L5697" s="0" t="n">
        <f aca="false">IF(C5697=1,0,MIN(F5697-K5697,Assumptions!$C$15,MAX(0,$B$10-O5696-M5697)))</f>
        <v>0</v>
      </c>
      <c r="M5697" s="0" t="n">
        <f aca="false">'Profiles 8760'!H5686</f>
        <v>102600</v>
      </c>
      <c r="N5697" s="0" t="n">
        <f aca="false">J5697+L5697</f>
        <v>200</v>
      </c>
      <c r="O5697" s="0" t="n">
        <f aca="false">O5696+N5697</f>
        <v>534601.867634708</v>
      </c>
      <c r="P5697" s="0" t="n">
        <f aca="false">MIN($B$5,P5696+K5697*$B$6-I5697)</f>
        <v>351.71</v>
      </c>
      <c r="Q5697" s="0" t="n">
        <f aca="false">MAX(0,F5697-H5697-K5697-L5697)</f>
        <v>0</v>
      </c>
    </row>
    <row r="5698" customFormat="false" ht="15" hidden="false" customHeight="false" outlineLevel="0" collapsed="false">
      <c r="A5698" s="0" t="n">
        <f aca="false">'Profiles 8760'!A5687</f>
        <v>5685</v>
      </c>
      <c r="B5698" s="0" t="n">
        <f aca="false">'Profiles 8760'!B5687</f>
        <v>8</v>
      </c>
      <c r="C5698" s="0" t="n">
        <f aca="false">'Profiles 8760'!E5687</f>
        <v>1</v>
      </c>
      <c r="D5698" s="0" t="n">
        <f aca="false">'Profiles 8760'!F5687</f>
        <v>0</v>
      </c>
      <c r="E5698" s="0" t="n">
        <f aca="false">'Profiles 8760'!G5687</f>
        <v>1</v>
      </c>
      <c r="F5698" s="0" t="n">
        <f aca="false">D5698*Assumptions!$C$11*$B$7+E5698*Assumptions!$C$12*$B$8</f>
        <v>40.9</v>
      </c>
      <c r="G5698" s="0" t="n">
        <f aca="false">C5698*Assumptions!$C$15</f>
        <v>200</v>
      </c>
      <c r="H5698" s="0" t="n">
        <f aca="false">MIN(F5698,G5698)</f>
        <v>40.9</v>
      </c>
      <c r="I5698" s="0" t="n">
        <f aca="false">IF(C5698=1,MIN(G5698-H5698,Assumptions!$C$13,P5697),0)</f>
        <v>159.1</v>
      </c>
      <c r="J5698" s="0" t="n">
        <f aca="false">H5698+I5698</f>
        <v>200</v>
      </c>
      <c r="K5698" s="0" t="n">
        <f aca="false">MIN(IF(C5698=1,F5698-H5698,F5698),Assumptions!$C$13,MAX(0,($B$5-P5697)/$B$6))</f>
        <v>0</v>
      </c>
      <c r="L5698" s="0" t="n">
        <f aca="false">IF(C5698=1,0,MIN(F5698-K5698,Assumptions!$C$15,MAX(0,$B$10-O5697-M5698)))</f>
        <v>0</v>
      </c>
      <c r="M5698" s="0" t="n">
        <f aca="false">'Profiles 8760'!H5687</f>
        <v>102400</v>
      </c>
      <c r="N5698" s="0" t="n">
        <f aca="false">J5698+L5698</f>
        <v>200</v>
      </c>
      <c r="O5698" s="0" t="n">
        <f aca="false">O5697+N5698</f>
        <v>534801.867634708</v>
      </c>
      <c r="P5698" s="0" t="n">
        <f aca="false">MIN($B$5,P5697+K5698*$B$6-I5698)</f>
        <v>192.61</v>
      </c>
      <c r="Q5698" s="0" t="n">
        <f aca="false">MAX(0,F5698-H5698-K5698-L5698)</f>
        <v>0</v>
      </c>
    </row>
    <row r="5699" customFormat="false" ht="15" hidden="false" customHeight="false" outlineLevel="0" collapsed="false">
      <c r="A5699" s="0" t="n">
        <f aca="false">'Profiles 8760'!A5688</f>
        <v>5686</v>
      </c>
      <c r="B5699" s="0" t="n">
        <f aca="false">'Profiles 8760'!B5688</f>
        <v>8</v>
      </c>
      <c r="C5699" s="0" t="n">
        <f aca="false">'Profiles 8760'!E5688</f>
        <v>0</v>
      </c>
      <c r="D5699" s="0" t="n">
        <f aca="false">'Profiles 8760'!F5688</f>
        <v>0</v>
      </c>
      <c r="E5699" s="0" t="n">
        <f aca="false">'Profiles 8760'!G5688</f>
        <v>1</v>
      </c>
      <c r="F5699" s="0" t="n">
        <f aca="false">D5699*Assumptions!$C$11*$B$7+E5699*Assumptions!$C$12*$B$8</f>
        <v>40.9</v>
      </c>
      <c r="G5699" s="0" t="n">
        <f aca="false">C5699*Assumptions!$C$15</f>
        <v>0</v>
      </c>
      <c r="H5699" s="0" t="n">
        <f aca="false">MIN(F5699,G5699)</f>
        <v>0</v>
      </c>
      <c r="I5699" s="0" t="n">
        <f aca="false">IF(C5699=1,MIN(G5699-H5699,Assumptions!$C$13,P5698),0)</f>
        <v>0</v>
      </c>
      <c r="J5699" s="0" t="n">
        <f aca="false">H5699+I5699</f>
        <v>0</v>
      </c>
      <c r="K5699" s="0" t="n">
        <f aca="false">MIN(IF(C5699=1,F5699-H5699,F5699),Assumptions!$C$13,MAX(0,($B$5-P5698)/$B$6))</f>
        <v>40.9</v>
      </c>
      <c r="L5699" s="0" t="n">
        <f aca="false">IF(C5699=1,0,MIN(F5699-K5699,Assumptions!$C$15,MAX(0,$B$10-O5698-M5699)))</f>
        <v>0</v>
      </c>
      <c r="M5699" s="0" t="n">
        <f aca="false">'Profiles 8760'!H5688</f>
        <v>102400</v>
      </c>
      <c r="N5699" s="0" t="n">
        <f aca="false">J5699+L5699</f>
        <v>0</v>
      </c>
      <c r="O5699" s="0" t="n">
        <f aca="false">O5698+N5699</f>
        <v>534801.867634708</v>
      </c>
      <c r="P5699" s="0" t="n">
        <f aca="false">MIN($B$5,P5698+K5699*$B$6-I5699)</f>
        <v>228.06212</v>
      </c>
      <c r="Q5699" s="0" t="n">
        <f aca="false">MAX(0,F5699-H5699-K5699-L5699)</f>
        <v>0</v>
      </c>
    </row>
    <row r="5700" customFormat="false" ht="15" hidden="false" customHeight="false" outlineLevel="0" collapsed="false">
      <c r="A5700" s="0" t="n">
        <f aca="false">'Profiles 8760'!A5689</f>
        <v>5687</v>
      </c>
      <c r="B5700" s="0" t="n">
        <f aca="false">'Profiles 8760'!B5689</f>
        <v>8</v>
      </c>
      <c r="C5700" s="0" t="n">
        <f aca="false">'Profiles 8760'!E5689</f>
        <v>0</v>
      </c>
      <c r="D5700" s="0" t="n">
        <f aca="false">'Profiles 8760'!F5689</f>
        <v>0</v>
      </c>
      <c r="E5700" s="0" t="n">
        <f aca="false">'Profiles 8760'!G5689</f>
        <v>1</v>
      </c>
      <c r="F5700" s="0" t="n">
        <f aca="false">D5700*Assumptions!$C$11*$B$7+E5700*Assumptions!$C$12*$B$8</f>
        <v>40.9</v>
      </c>
      <c r="G5700" s="0" t="n">
        <f aca="false">C5700*Assumptions!$C$15</f>
        <v>0</v>
      </c>
      <c r="H5700" s="0" t="n">
        <f aca="false">MIN(F5700,G5700)</f>
        <v>0</v>
      </c>
      <c r="I5700" s="0" t="n">
        <f aca="false">IF(C5700=1,MIN(G5700-H5700,Assumptions!$C$13,P5699),0)</f>
        <v>0</v>
      </c>
      <c r="J5700" s="0" t="n">
        <f aca="false">H5700+I5700</f>
        <v>0</v>
      </c>
      <c r="K5700" s="0" t="n">
        <f aca="false">MIN(IF(C5700=1,F5700-H5700,F5700),Assumptions!$C$13,MAX(0,($B$5-P5699)/$B$6))</f>
        <v>40.9</v>
      </c>
      <c r="L5700" s="0" t="n">
        <f aca="false">IF(C5700=1,0,MIN(F5700-K5700,Assumptions!$C$15,MAX(0,$B$10-O5699-M5700)))</f>
        <v>0</v>
      </c>
      <c r="M5700" s="0" t="n">
        <f aca="false">'Profiles 8760'!H5689</f>
        <v>102400</v>
      </c>
      <c r="N5700" s="0" t="n">
        <f aca="false">J5700+L5700</f>
        <v>0</v>
      </c>
      <c r="O5700" s="0" t="n">
        <f aca="false">O5699+N5700</f>
        <v>534801.867634708</v>
      </c>
      <c r="P5700" s="0" t="n">
        <f aca="false">MIN($B$5,P5699+K5700*$B$6-I5700)</f>
        <v>263.51424</v>
      </c>
      <c r="Q5700" s="0" t="n">
        <f aca="false">MAX(0,F5700-H5700-K5700-L5700)</f>
        <v>0</v>
      </c>
    </row>
    <row r="5701" customFormat="false" ht="15" hidden="false" customHeight="false" outlineLevel="0" collapsed="false">
      <c r="A5701" s="0" t="n">
        <f aca="false">'Profiles 8760'!A5690</f>
        <v>5688</v>
      </c>
      <c r="B5701" s="0" t="n">
        <f aca="false">'Profiles 8760'!B5690</f>
        <v>8</v>
      </c>
      <c r="C5701" s="0" t="n">
        <f aca="false">'Profiles 8760'!E5690</f>
        <v>0</v>
      </c>
      <c r="D5701" s="0" t="n">
        <f aca="false">'Profiles 8760'!F5690</f>
        <v>0</v>
      </c>
      <c r="E5701" s="0" t="n">
        <f aca="false">'Profiles 8760'!G5690</f>
        <v>1</v>
      </c>
      <c r="F5701" s="0" t="n">
        <f aca="false">D5701*Assumptions!$C$11*$B$7+E5701*Assumptions!$C$12*$B$8</f>
        <v>40.9</v>
      </c>
      <c r="G5701" s="0" t="n">
        <f aca="false">C5701*Assumptions!$C$15</f>
        <v>0</v>
      </c>
      <c r="H5701" s="0" t="n">
        <f aca="false">MIN(F5701,G5701)</f>
        <v>0</v>
      </c>
      <c r="I5701" s="0" t="n">
        <f aca="false">IF(C5701=1,MIN(G5701-H5701,Assumptions!$C$13,P5700),0)</f>
        <v>0</v>
      </c>
      <c r="J5701" s="0" t="n">
        <f aca="false">H5701+I5701</f>
        <v>0</v>
      </c>
      <c r="K5701" s="0" t="n">
        <f aca="false">MIN(IF(C5701=1,F5701-H5701,F5701),Assumptions!$C$13,MAX(0,($B$5-P5700)/$B$6))</f>
        <v>40.9</v>
      </c>
      <c r="L5701" s="0" t="n">
        <f aca="false">IF(C5701=1,0,MIN(F5701-K5701,Assumptions!$C$15,MAX(0,$B$10-O5700-M5701)))</f>
        <v>0</v>
      </c>
      <c r="M5701" s="0" t="n">
        <f aca="false">'Profiles 8760'!H5690</f>
        <v>102400</v>
      </c>
      <c r="N5701" s="0" t="n">
        <f aca="false">J5701+L5701</f>
        <v>0</v>
      </c>
      <c r="O5701" s="0" t="n">
        <f aca="false">O5700+N5701</f>
        <v>534801.867634708</v>
      </c>
      <c r="P5701" s="0" t="n">
        <f aca="false">MIN($B$5,P5700+K5701*$B$6-I5701)</f>
        <v>298.96636</v>
      </c>
      <c r="Q5701" s="0" t="n">
        <f aca="false">MAX(0,F5701-H5701-K5701-L5701)</f>
        <v>0</v>
      </c>
    </row>
    <row r="5702" customFormat="false" ht="15" hidden="false" customHeight="false" outlineLevel="0" collapsed="false">
      <c r="A5702" s="0" t="n">
        <f aca="false">'Profiles 8760'!A5691</f>
        <v>5689</v>
      </c>
      <c r="B5702" s="0" t="n">
        <f aca="false">'Profiles 8760'!B5691</f>
        <v>8</v>
      </c>
      <c r="C5702" s="0" t="n">
        <f aca="false">'Profiles 8760'!E5691</f>
        <v>0</v>
      </c>
      <c r="D5702" s="0" t="n">
        <f aca="false">'Profiles 8760'!F5691</f>
        <v>0</v>
      </c>
      <c r="E5702" s="0" t="n">
        <f aca="false">'Profiles 8760'!G5691</f>
        <v>0.924333</v>
      </c>
      <c r="F5702" s="0" t="n">
        <f aca="false">D5702*Assumptions!$C$11*$B$7+E5702*Assumptions!$C$12*$B$8</f>
        <v>37.8052197</v>
      </c>
      <c r="G5702" s="0" t="n">
        <f aca="false">C5702*Assumptions!$C$15</f>
        <v>0</v>
      </c>
      <c r="H5702" s="0" t="n">
        <f aca="false">MIN(F5702,G5702)</f>
        <v>0</v>
      </c>
      <c r="I5702" s="0" t="n">
        <f aca="false">IF(C5702=1,MIN(G5702-H5702,Assumptions!$C$13,P5701),0)</f>
        <v>0</v>
      </c>
      <c r="J5702" s="0" t="n">
        <f aca="false">H5702+I5702</f>
        <v>0</v>
      </c>
      <c r="K5702" s="0" t="n">
        <f aca="false">MIN(IF(C5702=1,F5702-H5702,F5702),Assumptions!$C$13,MAX(0,($B$5-P5701)/$B$6))</f>
        <v>37.8052197</v>
      </c>
      <c r="L5702" s="0" t="n">
        <f aca="false">IF(C5702=1,0,MIN(F5702-K5702,Assumptions!$C$15,MAX(0,$B$10-O5701-M5702)))</f>
        <v>0</v>
      </c>
      <c r="M5702" s="0" t="n">
        <f aca="false">'Profiles 8760'!H5691</f>
        <v>102400</v>
      </c>
      <c r="N5702" s="0" t="n">
        <f aca="false">J5702+L5702</f>
        <v>0</v>
      </c>
      <c r="O5702" s="0" t="n">
        <f aca="false">O5701+N5702</f>
        <v>534801.867634708</v>
      </c>
      <c r="P5702" s="0" t="n">
        <f aca="false">MIN($B$5,P5701+K5702*$B$6-I5702)</f>
        <v>331.73592443596</v>
      </c>
      <c r="Q5702" s="0" t="n">
        <f aca="false">MAX(0,F5702-H5702-K5702-L5702)</f>
        <v>0</v>
      </c>
    </row>
    <row r="5703" customFormat="false" ht="15" hidden="false" customHeight="false" outlineLevel="0" collapsed="false">
      <c r="A5703" s="0" t="n">
        <f aca="false">'Profiles 8760'!A5692</f>
        <v>5690</v>
      </c>
      <c r="B5703" s="0" t="n">
        <f aca="false">'Profiles 8760'!B5692</f>
        <v>8</v>
      </c>
      <c r="C5703" s="0" t="n">
        <f aca="false">'Profiles 8760'!E5692</f>
        <v>0</v>
      </c>
      <c r="D5703" s="0" t="n">
        <f aca="false">'Profiles 8760'!F5692</f>
        <v>0</v>
      </c>
      <c r="E5703" s="0" t="n">
        <f aca="false">'Profiles 8760'!G5692</f>
        <v>1</v>
      </c>
      <c r="F5703" s="0" t="n">
        <f aca="false">D5703*Assumptions!$C$11*$B$7+E5703*Assumptions!$C$12*$B$8</f>
        <v>40.9</v>
      </c>
      <c r="G5703" s="0" t="n">
        <f aca="false">C5703*Assumptions!$C$15</f>
        <v>0</v>
      </c>
      <c r="H5703" s="0" t="n">
        <f aca="false">MIN(F5703,G5703)</f>
        <v>0</v>
      </c>
      <c r="I5703" s="0" t="n">
        <f aca="false">IF(C5703=1,MIN(G5703-H5703,Assumptions!$C$13,P5702),0)</f>
        <v>0</v>
      </c>
      <c r="J5703" s="0" t="n">
        <f aca="false">H5703+I5703</f>
        <v>0</v>
      </c>
      <c r="K5703" s="0" t="n">
        <f aca="false">MIN(IF(C5703=1,F5703-H5703,F5703),Assumptions!$C$13,MAX(0,($B$5-P5702)/$B$6))</f>
        <v>40.9</v>
      </c>
      <c r="L5703" s="0" t="n">
        <f aca="false">IF(C5703=1,0,MIN(F5703-K5703,Assumptions!$C$15,MAX(0,$B$10-O5702-M5703)))</f>
        <v>0</v>
      </c>
      <c r="M5703" s="0" t="n">
        <f aca="false">'Profiles 8760'!H5692</f>
        <v>102400</v>
      </c>
      <c r="N5703" s="0" t="n">
        <f aca="false">J5703+L5703</f>
        <v>0</v>
      </c>
      <c r="O5703" s="0" t="n">
        <f aca="false">O5702+N5703</f>
        <v>534801.867634708</v>
      </c>
      <c r="P5703" s="0" t="n">
        <f aca="false">MIN($B$5,P5702+K5703*$B$6-I5703)</f>
        <v>367.18804443596</v>
      </c>
      <c r="Q5703" s="0" t="n">
        <f aca="false">MAX(0,F5703-H5703-K5703-L5703)</f>
        <v>0</v>
      </c>
    </row>
    <row r="5704" customFormat="false" ht="15" hidden="false" customHeight="false" outlineLevel="0" collapsed="false">
      <c r="A5704" s="0" t="n">
        <f aca="false">'Profiles 8760'!A5693</f>
        <v>5691</v>
      </c>
      <c r="B5704" s="0" t="n">
        <f aca="false">'Profiles 8760'!B5693</f>
        <v>8</v>
      </c>
      <c r="C5704" s="0" t="n">
        <f aca="false">'Profiles 8760'!E5693</f>
        <v>0</v>
      </c>
      <c r="D5704" s="0" t="n">
        <f aca="false">'Profiles 8760'!F5693</f>
        <v>0</v>
      </c>
      <c r="E5704" s="0" t="n">
        <f aca="false">'Profiles 8760'!G5693</f>
        <v>1</v>
      </c>
      <c r="F5704" s="0" t="n">
        <f aca="false">D5704*Assumptions!$C$11*$B$7+E5704*Assumptions!$C$12*$B$8</f>
        <v>40.9</v>
      </c>
      <c r="G5704" s="0" t="n">
        <f aca="false">C5704*Assumptions!$C$15</f>
        <v>0</v>
      </c>
      <c r="H5704" s="0" t="n">
        <f aca="false">MIN(F5704,G5704)</f>
        <v>0</v>
      </c>
      <c r="I5704" s="0" t="n">
        <f aca="false">IF(C5704=1,MIN(G5704-H5704,Assumptions!$C$13,P5703),0)</f>
        <v>0</v>
      </c>
      <c r="J5704" s="0" t="n">
        <f aca="false">H5704+I5704</f>
        <v>0</v>
      </c>
      <c r="K5704" s="0" t="n">
        <f aca="false">MIN(IF(C5704=1,F5704-H5704,F5704),Assumptions!$C$13,MAX(0,($B$5-P5703)/$B$6))</f>
        <v>40.9</v>
      </c>
      <c r="L5704" s="0" t="n">
        <f aca="false">IF(C5704=1,0,MIN(F5704-K5704,Assumptions!$C$15,MAX(0,$B$10-O5703-M5704)))</f>
        <v>0</v>
      </c>
      <c r="M5704" s="0" t="n">
        <f aca="false">'Profiles 8760'!H5693</f>
        <v>102400</v>
      </c>
      <c r="N5704" s="0" t="n">
        <f aca="false">J5704+L5704</f>
        <v>0</v>
      </c>
      <c r="O5704" s="0" t="n">
        <f aca="false">O5703+N5704</f>
        <v>534801.867634708</v>
      </c>
      <c r="P5704" s="0" t="n">
        <f aca="false">MIN($B$5,P5703+K5704*$B$6-I5704)</f>
        <v>402.64016443596</v>
      </c>
      <c r="Q5704" s="0" t="n">
        <f aca="false">MAX(0,F5704-H5704-K5704-L5704)</f>
        <v>0</v>
      </c>
    </row>
    <row r="5705" customFormat="false" ht="15" hidden="false" customHeight="false" outlineLevel="0" collapsed="false">
      <c r="A5705" s="0" t="n">
        <f aca="false">'Profiles 8760'!A5694</f>
        <v>5692</v>
      </c>
      <c r="B5705" s="0" t="n">
        <f aca="false">'Profiles 8760'!B5694</f>
        <v>8</v>
      </c>
      <c r="C5705" s="0" t="n">
        <f aca="false">'Profiles 8760'!E5694</f>
        <v>0</v>
      </c>
      <c r="D5705" s="0" t="n">
        <f aca="false">'Profiles 8760'!F5694</f>
        <v>0</v>
      </c>
      <c r="E5705" s="0" t="n">
        <f aca="false">'Profiles 8760'!G5694</f>
        <v>0.985053</v>
      </c>
      <c r="F5705" s="0" t="n">
        <f aca="false">D5705*Assumptions!$C$11*$B$7+E5705*Assumptions!$C$12*$B$8</f>
        <v>40.2886677</v>
      </c>
      <c r="G5705" s="0" t="n">
        <f aca="false">C5705*Assumptions!$C$15</f>
        <v>0</v>
      </c>
      <c r="H5705" s="0" t="n">
        <f aca="false">MIN(F5705,G5705)</f>
        <v>0</v>
      </c>
      <c r="I5705" s="0" t="n">
        <f aca="false">IF(C5705=1,MIN(G5705-H5705,Assumptions!$C$13,P5704),0)</f>
        <v>0</v>
      </c>
      <c r="J5705" s="0" t="n">
        <f aca="false">H5705+I5705</f>
        <v>0</v>
      </c>
      <c r="K5705" s="0" t="n">
        <f aca="false">MIN(IF(C5705=1,F5705-H5705,F5705),Assumptions!$C$13,MAX(0,($B$5-P5704)/$B$6))</f>
        <v>40.2886677</v>
      </c>
      <c r="L5705" s="0" t="n">
        <f aca="false">IF(C5705=1,0,MIN(F5705-K5705,Assumptions!$C$15,MAX(0,$B$10-O5704-M5705)))</f>
        <v>0</v>
      </c>
      <c r="M5705" s="0" t="n">
        <f aca="false">'Profiles 8760'!H5694</f>
        <v>102400</v>
      </c>
      <c r="N5705" s="0" t="n">
        <f aca="false">J5705+L5705</f>
        <v>0</v>
      </c>
      <c r="O5705" s="0" t="n">
        <f aca="false">O5704+N5705</f>
        <v>534801.867634708</v>
      </c>
      <c r="P5705" s="0" t="n">
        <f aca="false">MIN($B$5,P5704+K5705*$B$6-I5705)</f>
        <v>437.56238159832</v>
      </c>
      <c r="Q5705" s="0" t="n">
        <f aca="false">MAX(0,F5705-H5705-K5705-L5705)</f>
        <v>0</v>
      </c>
    </row>
    <row r="5706" customFormat="false" ht="15" hidden="false" customHeight="false" outlineLevel="0" collapsed="false">
      <c r="A5706" s="0" t="n">
        <f aca="false">'Profiles 8760'!A5695</f>
        <v>5693</v>
      </c>
      <c r="B5706" s="0" t="n">
        <f aca="false">'Profiles 8760'!B5695</f>
        <v>8</v>
      </c>
      <c r="C5706" s="0" t="n">
        <f aca="false">'Profiles 8760'!E5695</f>
        <v>0</v>
      </c>
      <c r="D5706" s="0" t="n">
        <f aca="false">'Profiles 8760'!F5695</f>
        <v>0</v>
      </c>
      <c r="E5706" s="0" t="n">
        <f aca="false">'Profiles 8760'!G5695</f>
        <v>1</v>
      </c>
      <c r="F5706" s="0" t="n">
        <f aca="false">D5706*Assumptions!$C$11*$B$7+E5706*Assumptions!$C$12*$B$8</f>
        <v>40.9</v>
      </c>
      <c r="G5706" s="0" t="n">
        <f aca="false">C5706*Assumptions!$C$15</f>
        <v>0</v>
      </c>
      <c r="H5706" s="0" t="n">
        <f aca="false">MIN(F5706,G5706)</f>
        <v>0</v>
      </c>
      <c r="I5706" s="0" t="n">
        <f aca="false">IF(C5706=1,MIN(G5706-H5706,Assumptions!$C$13,P5705),0)</f>
        <v>0</v>
      </c>
      <c r="J5706" s="0" t="n">
        <f aca="false">H5706+I5706</f>
        <v>0</v>
      </c>
      <c r="K5706" s="0" t="n">
        <f aca="false">MIN(IF(C5706=1,F5706-H5706,F5706),Assumptions!$C$13,MAX(0,($B$5-P5705)/$B$6))</f>
        <v>40.9</v>
      </c>
      <c r="L5706" s="0" t="n">
        <f aca="false">IF(C5706=1,0,MIN(F5706-K5706,Assumptions!$C$15,MAX(0,$B$10-O5705-M5706)))</f>
        <v>0</v>
      </c>
      <c r="M5706" s="0" t="n">
        <f aca="false">'Profiles 8760'!H5695</f>
        <v>102400</v>
      </c>
      <c r="N5706" s="0" t="n">
        <f aca="false">J5706+L5706</f>
        <v>0</v>
      </c>
      <c r="O5706" s="0" t="n">
        <f aca="false">O5705+N5706</f>
        <v>534801.867634708</v>
      </c>
      <c r="P5706" s="0" t="n">
        <f aca="false">MIN($B$5,P5705+K5706*$B$6-I5706)</f>
        <v>473.01450159832</v>
      </c>
      <c r="Q5706" s="0" t="n">
        <f aca="false">MAX(0,F5706-H5706-K5706-L5706)</f>
        <v>0</v>
      </c>
    </row>
    <row r="5707" customFormat="false" ht="15" hidden="false" customHeight="false" outlineLevel="0" collapsed="false">
      <c r="A5707" s="0" t="n">
        <f aca="false">'Profiles 8760'!A5696</f>
        <v>5694</v>
      </c>
      <c r="B5707" s="0" t="n">
        <f aca="false">'Profiles 8760'!B5696</f>
        <v>8</v>
      </c>
      <c r="C5707" s="0" t="n">
        <f aca="false">'Profiles 8760'!E5696</f>
        <v>0</v>
      </c>
      <c r="D5707" s="0" t="n">
        <f aca="false">'Profiles 8760'!F5696</f>
        <v>0</v>
      </c>
      <c r="E5707" s="0" t="n">
        <f aca="false">'Profiles 8760'!G5696</f>
        <v>1</v>
      </c>
      <c r="F5707" s="0" t="n">
        <f aca="false">D5707*Assumptions!$C$11*$B$7+E5707*Assumptions!$C$12*$B$8</f>
        <v>40.9</v>
      </c>
      <c r="G5707" s="0" t="n">
        <f aca="false">C5707*Assumptions!$C$15</f>
        <v>0</v>
      </c>
      <c r="H5707" s="0" t="n">
        <f aca="false">MIN(F5707,G5707)</f>
        <v>0</v>
      </c>
      <c r="I5707" s="0" t="n">
        <f aca="false">IF(C5707=1,MIN(G5707-H5707,Assumptions!$C$13,P5706),0)</f>
        <v>0</v>
      </c>
      <c r="J5707" s="0" t="n">
        <f aca="false">H5707+I5707</f>
        <v>0</v>
      </c>
      <c r="K5707" s="0" t="n">
        <f aca="false">MIN(IF(C5707=1,F5707-H5707,F5707),Assumptions!$C$13,MAX(0,($B$5-P5706)/$B$6))</f>
        <v>40.9</v>
      </c>
      <c r="L5707" s="0" t="n">
        <f aca="false">IF(C5707=1,0,MIN(F5707-K5707,Assumptions!$C$15,MAX(0,$B$10-O5706-M5707)))</f>
        <v>0</v>
      </c>
      <c r="M5707" s="0" t="n">
        <f aca="false">'Profiles 8760'!H5696</f>
        <v>102400</v>
      </c>
      <c r="N5707" s="0" t="n">
        <f aca="false">J5707+L5707</f>
        <v>0</v>
      </c>
      <c r="O5707" s="0" t="n">
        <f aca="false">O5706+N5707</f>
        <v>534801.867634708</v>
      </c>
      <c r="P5707" s="0" t="n">
        <f aca="false">MIN($B$5,P5706+K5707*$B$6-I5707)</f>
        <v>508.46662159832</v>
      </c>
      <c r="Q5707" s="0" t="n">
        <f aca="false">MAX(0,F5707-H5707-K5707-L5707)</f>
        <v>0</v>
      </c>
    </row>
    <row r="5708" customFormat="false" ht="15" hidden="false" customHeight="false" outlineLevel="0" collapsed="false">
      <c r="A5708" s="0" t="n">
        <f aca="false">'Profiles 8760'!A5697</f>
        <v>5695</v>
      </c>
      <c r="B5708" s="0" t="n">
        <f aca="false">'Profiles 8760'!B5697</f>
        <v>8</v>
      </c>
      <c r="C5708" s="0" t="n">
        <f aca="false">'Profiles 8760'!E5697</f>
        <v>0</v>
      </c>
      <c r="D5708" s="0" t="n">
        <f aca="false">'Profiles 8760'!F5697</f>
        <v>0.047689</v>
      </c>
      <c r="E5708" s="0" t="n">
        <f aca="false">'Profiles 8760'!G5697</f>
        <v>1</v>
      </c>
      <c r="F5708" s="0" t="n">
        <f aca="false">D5708*Assumptions!$C$11*$B$7+E5708*Assumptions!$C$12*$B$8</f>
        <v>54.6725832</v>
      </c>
      <c r="G5708" s="0" t="n">
        <f aca="false">C5708*Assumptions!$C$15</f>
        <v>0</v>
      </c>
      <c r="H5708" s="0" t="n">
        <f aca="false">MIN(F5708,G5708)</f>
        <v>0</v>
      </c>
      <c r="I5708" s="0" t="n">
        <f aca="false">IF(C5708=1,MIN(G5708-H5708,Assumptions!$C$13,P5707),0)</f>
        <v>0</v>
      </c>
      <c r="J5708" s="0" t="n">
        <f aca="false">H5708+I5708</f>
        <v>0</v>
      </c>
      <c r="K5708" s="0" t="n">
        <f aca="false">MIN(IF(C5708=1,F5708-H5708,F5708),Assumptions!$C$13,MAX(0,($B$5-P5707)/$B$6))</f>
        <v>2.70348223544085</v>
      </c>
      <c r="L5708" s="0" t="n">
        <f aca="false">IF(C5708=1,0,MIN(F5708-K5708,Assumptions!$C$15,MAX(0,$B$10-O5707-M5708)))</f>
        <v>51.9691009645592</v>
      </c>
      <c r="M5708" s="0" t="n">
        <f aca="false">'Profiles 8760'!H5697</f>
        <v>102400</v>
      </c>
      <c r="N5708" s="0" t="n">
        <f aca="false">J5708+L5708</f>
        <v>51.9691009645592</v>
      </c>
      <c r="O5708" s="0" t="n">
        <f aca="false">O5707+N5708</f>
        <v>534853.836735672</v>
      </c>
      <c r="P5708" s="0" t="n">
        <f aca="false">MIN($B$5,P5707+K5708*$B$6-I5708)</f>
        <v>510.81</v>
      </c>
      <c r="Q5708" s="0" t="n">
        <f aca="false">MAX(0,F5708-H5708-K5708-L5708)</f>
        <v>0</v>
      </c>
    </row>
    <row r="5709" customFormat="false" ht="15" hidden="false" customHeight="false" outlineLevel="0" collapsed="false">
      <c r="A5709" s="0" t="n">
        <f aca="false">'Profiles 8760'!A5698</f>
        <v>5696</v>
      </c>
      <c r="B5709" s="0" t="n">
        <f aca="false">'Profiles 8760'!B5698</f>
        <v>8</v>
      </c>
      <c r="C5709" s="0" t="n">
        <f aca="false">'Profiles 8760'!E5698</f>
        <v>1</v>
      </c>
      <c r="D5709" s="0" t="n">
        <f aca="false">'Profiles 8760'!F5698</f>
        <v>0.225614</v>
      </c>
      <c r="E5709" s="0" t="n">
        <f aca="false">'Profiles 8760'!G5698</f>
        <v>1</v>
      </c>
      <c r="F5709" s="0" t="n">
        <f aca="false">D5709*Assumptions!$C$11*$B$7+E5709*Assumptions!$C$12*$B$8</f>
        <v>106.0573232</v>
      </c>
      <c r="G5709" s="0" t="n">
        <f aca="false">C5709*Assumptions!$C$15</f>
        <v>200</v>
      </c>
      <c r="H5709" s="0" t="n">
        <f aca="false">MIN(F5709,G5709)</f>
        <v>106.0573232</v>
      </c>
      <c r="I5709" s="0" t="n">
        <f aca="false">IF(C5709=1,MIN(G5709-H5709,Assumptions!$C$13,P5708),0)</f>
        <v>93.9426768</v>
      </c>
      <c r="J5709" s="0" t="n">
        <f aca="false">H5709+I5709</f>
        <v>200</v>
      </c>
      <c r="K5709" s="0" t="n">
        <f aca="false">MIN(IF(C5709=1,F5709-H5709,F5709),Assumptions!$C$13,MAX(0,($B$5-P5708)/$B$6))</f>
        <v>0</v>
      </c>
      <c r="L5709" s="0" t="n">
        <f aca="false">IF(C5709=1,0,MIN(F5709-K5709,Assumptions!$C$15,MAX(0,$B$10-O5708-M5709)))</f>
        <v>0</v>
      </c>
      <c r="M5709" s="0" t="n">
        <f aca="false">'Profiles 8760'!H5698</f>
        <v>102200</v>
      </c>
      <c r="N5709" s="0" t="n">
        <f aca="false">J5709+L5709</f>
        <v>200</v>
      </c>
      <c r="O5709" s="0" t="n">
        <f aca="false">O5708+N5709</f>
        <v>535053.836735672</v>
      </c>
      <c r="P5709" s="0" t="n">
        <f aca="false">MIN($B$5,P5708+K5709*$B$6-I5709)</f>
        <v>416.8673232</v>
      </c>
      <c r="Q5709" s="0" t="n">
        <f aca="false">MAX(0,F5709-H5709-K5709-L5709)</f>
        <v>0</v>
      </c>
    </row>
    <row r="5710" customFormat="false" ht="15" hidden="false" customHeight="false" outlineLevel="0" collapsed="false">
      <c r="A5710" s="0" t="n">
        <f aca="false">'Profiles 8760'!A5699</f>
        <v>5697</v>
      </c>
      <c r="B5710" s="0" t="n">
        <f aca="false">'Profiles 8760'!B5699</f>
        <v>8</v>
      </c>
      <c r="C5710" s="0" t="n">
        <f aca="false">'Profiles 8760'!E5699</f>
        <v>1</v>
      </c>
      <c r="D5710" s="0" t="n">
        <f aca="false">'Profiles 8760'!F5699</f>
        <v>0.434431</v>
      </c>
      <c r="E5710" s="0" t="n">
        <f aca="false">'Profiles 8760'!G5699</f>
        <v>1</v>
      </c>
      <c r="F5710" s="0" t="n">
        <f aca="false">D5710*Assumptions!$C$11*$B$7+E5710*Assumptions!$C$12*$B$8</f>
        <v>166.3636728</v>
      </c>
      <c r="G5710" s="0" t="n">
        <f aca="false">C5710*Assumptions!$C$15</f>
        <v>200</v>
      </c>
      <c r="H5710" s="0" t="n">
        <f aca="false">MIN(F5710,G5710)</f>
        <v>166.3636728</v>
      </c>
      <c r="I5710" s="0" t="n">
        <f aca="false">IF(C5710=1,MIN(G5710-H5710,Assumptions!$C$13,P5709),0)</f>
        <v>33.6363272</v>
      </c>
      <c r="J5710" s="0" t="n">
        <f aca="false">H5710+I5710</f>
        <v>200</v>
      </c>
      <c r="K5710" s="0" t="n">
        <f aca="false">MIN(IF(C5710=1,F5710-H5710,F5710),Assumptions!$C$13,MAX(0,($B$5-P5709)/$B$6))</f>
        <v>0</v>
      </c>
      <c r="L5710" s="0" t="n">
        <f aca="false">IF(C5710=1,0,MIN(F5710-K5710,Assumptions!$C$15,MAX(0,$B$10-O5709-M5710)))</f>
        <v>0</v>
      </c>
      <c r="M5710" s="0" t="n">
        <f aca="false">'Profiles 8760'!H5699</f>
        <v>102000</v>
      </c>
      <c r="N5710" s="0" t="n">
        <f aca="false">J5710+L5710</f>
        <v>200</v>
      </c>
      <c r="O5710" s="0" t="n">
        <f aca="false">O5709+N5710</f>
        <v>535253.836735672</v>
      </c>
      <c r="P5710" s="0" t="n">
        <f aca="false">MIN($B$5,P5709+K5710*$B$6-I5710)</f>
        <v>383.230996</v>
      </c>
      <c r="Q5710" s="0" t="n">
        <f aca="false">MAX(0,F5710-H5710-K5710-L5710)</f>
        <v>0</v>
      </c>
    </row>
    <row r="5711" customFormat="false" ht="15" hidden="false" customHeight="false" outlineLevel="0" collapsed="false">
      <c r="A5711" s="0" t="n">
        <f aca="false">'Profiles 8760'!A5700</f>
        <v>5698</v>
      </c>
      <c r="B5711" s="0" t="n">
        <f aca="false">'Profiles 8760'!B5700</f>
        <v>8</v>
      </c>
      <c r="C5711" s="0" t="n">
        <f aca="false">'Profiles 8760'!E5700</f>
        <v>0</v>
      </c>
      <c r="D5711" s="0" t="n">
        <f aca="false">'Profiles 8760'!F5700</f>
        <v>0.635523</v>
      </c>
      <c r="E5711" s="0" t="n">
        <f aca="false">'Profiles 8760'!G5700</f>
        <v>1</v>
      </c>
      <c r="F5711" s="0" t="n">
        <f aca="false">D5711*Assumptions!$C$11*$B$7+E5711*Assumptions!$C$12*$B$8</f>
        <v>224.4390424</v>
      </c>
      <c r="G5711" s="0" t="n">
        <f aca="false">C5711*Assumptions!$C$15</f>
        <v>0</v>
      </c>
      <c r="H5711" s="0" t="n">
        <f aca="false">MIN(F5711,G5711)</f>
        <v>0</v>
      </c>
      <c r="I5711" s="0" t="n">
        <f aca="false">IF(C5711=1,MIN(G5711-H5711,Assumptions!$C$13,P5710),0)</f>
        <v>0</v>
      </c>
      <c r="J5711" s="0" t="n">
        <f aca="false">H5711+I5711</f>
        <v>0</v>
      </c>
      <c r="K5711" s="0" t="n">
        <f aca="false">MIN(IF(C5711=1,F5711-H5711,F5711),Assumptions!$C$13,MAX(0,($B$5-P5710)/$B$6))</f>
        <v>147.183899400092</v>
      </c>
      <c r="L5711" s="0" t="n">
        <f aca="false">IF(C5711=1,0,MIN(F5711-K5711,Assumptions!$C$15,MAX(0,$B$10-O5710-M5711)))</f>
        <v>77.2551429999077</v>
      </c>
      <c r="M5711" s="0" t="n">
        <f aca="false">'Profiles 8760'!H5700</f>
        <v>102000</v>
      </c>
      <c r="N5711" s="0" t="n">
        <f aca="false">J5711+L5711</f>
        <v>77.2551429999077</v>
      </c>
      <c r="O5711" s="0" t="n">
        <f aca="false">O5710+N5711</f>
        <v>535331.091878672</v>
      </c>
      <c r="P5711" s="0" t="n">
        <f aca="false">MIN($B$5,P5710+K5711*$B$6-I5711)</f>
        <v>510.81</v>
      </c>
      <c r="Q5711" s="0" t="n">
        <f aca="false">MAX(0,F5711-H5711-K5711-L5711)</f>
        <v>0</v>
      </c>
    </row>
    <row r="5712" customFormat="false" ht="15" hidden="false" customHeight="false" outlineLevel="0" collapsed="false">
      <c r="A5712" s="0" t="n">
        <f aca="false">'Profiles 8760'!A5701</f>
        <v>5699</v>
      </c>
      <c r="B5712" s="0" t="n">
        <f aca="false">'Profiles 8760'!B5701</f>
        <v>8</v>
      </c>
      <c r="C5712" s="0" t="n">
        <f aca="false">'Profiles 8760'!E5701</f>
        <v>0</v>
      </c>
      <c r="D5712" s="0" t="n">
        <f aca="false">'Profiles 8760'!F5701</f>
        <v>0.800602</v>
      </c>
      <c r="E5712" s="0" t="n">
        <f aca="false">'Profiles 8760'!G5701</f>
        <v>0.817614</v>
      </c>
      <c r="F5712" s="0" t="n">
        <f aca="false">D5712*Assumptions!$C$11*$B$7+E5712*Assumptions!$C$12*$B$8</f>
        <v>264.6542702</v>
      </c>
      <c r="G5712" s="0" t="n">
        <f aca="false">C5712*Assumptions!$C$15</f>
        <v>0</v>
      </c>
      <c r="H5712" s="0" t="n">
        <f aca="false">MIN(F5712,G5712)</f>
        <v>0</v>
      </c>
      <c r="I5712" s="0" t="n">
        <f aca="false">IF(C5712=1,MIN(G5712-H5712,Assumptions!$C$13,P5711),0)</f>
        <v>0</v>
      </c>
      <c r="J5712" s="0" t="n">
        <f aca="false">H5712+I5712</f>
        <v>0</v>
      </c>
      <c r="K5712" s="0" t="n">
        <f aca="false">MIN(IF(C5712=1,F5712-H5712,F5712),Assumptions!$C$13,MAX(0,($B$5-P5711)/$B$6))</f>
        <v>0</v>
      </c>
      <c r="L5712" s="0" t="n">
        <f aca="false">IF(C5712=1,0,MIN(F5712-K5712,Assumptions!$C$15,MAX(0,$B$10-O5711-M5712)))</f>
        <v>200</v>
      </c>
      <c r="M5712" s="0" t="n">
        <f aca="false">'Profiles 8760'!H5701</f>
        <v>102000</v>
      </c>
      <c r="N5712" s="0" t="n">
        <f aca="false">J5712+L5712</f>
        <v>200</v>
      </c>
      <c r="O5712" s="0" t="n">
        <f aca="false">O5711+N5712</f>
        <v>535531.091878672</v>
      </c>
      <c r="P5712" s="0" t="n">
        <f aca="false">MIN($B$5,P5711+K5712*$B$6-I5712)</f>
        <v>510.81</v>
      </c>
      <c r="Q5712" s="0" t="n">
        <f aca="false">MAX(0,F5712-H5712-K5712-L5712)</f>
        <v>64.6542702</v>
      </c>
    </row>
    <row r="5713" customFormat="false" ht="15" hidden="false" customHeight="false" outlineLevel="0" collapsed="false">
      <c r="A5713" s="0" t="n">
        <f aca="false">'Profiles 8760'!A5702</f>
        <v>5700</v>
      </c>
      <c r="B5713" s="0" t="n">
        <f aca="false">'Profiles 8760'!B5702</f>
        <v>8</v>
      </c>
      <c r="C5713" s="0" t="n">
        <f aca="false">'Profiles 8760'!E5702</f>
        <v>0</v>
      </c>
      <c r="D5713" s="0" t="n">
        <f aca="false">'Profiles 8760'!F5702</f>
        <v>0.908529</v>
      </c>
      <c r="E5713" s="0" t="n">
        <f aca="false">'Profiles 8760'!G5702</f>
        <v>0.876427</v>
      </c>
      <c r="F5713" s="0" t="n">
        <f aca="false">D5713*Assumptions!$C$11*$B$7+E5713*Assumptions!$C$12*$B$8</f>
        <v>298.2290395</v>
      </c>
      <c r="G5713" s="0" t="n">
        <f aca="false">C5713*Assumptions!$C$15</f>
        <v>0</v>
      </c>
      <c r="H5713" s="0" t="n">
        <f aca="false">MIN(F5713,G5713)</f>
        <v>0</v>
      </c>
      <c r="I5713" s="0" t="n">
        <f aca="false">IF(C5713=1,MIN(G5713-H5713,Assumptions!$C$13,P5712),0)</f>
        <v>0</v>
      </c>
      <c r="J5713" s="0" t="n">
        <f aca="false">H5713+I5713</f>
        <v>0</v>
      </c>
      <c r="K5713" s="0" t="n">
        <f aca="false">MIN(IF(C5713=1,F5713-H5713,F5713),Assumptions!$C$13,MAX(0,($B$5-P5712)/$B$6))</f>
        <v>0</v>
      </c>
      <c r="L5713" s="0" t="n">
        <f aca="false">IF(C5713=1,0,MIN(F5713-K5713,Assumptions!$C$15,MAX(0,$B$10-O5712-M5713)))</f>
        <v>200</v>
      </c>
      <c r="M5713" s="0" t="n">
        <f aca="false">'Profiles 8760'!H5702</f>
        <v>102000</v>
      </c>
      <c r="N5713" s="0" t="n">
        <f aca="false">J5713+L5713</f>
        <v>200</v>
      </c>
      <c r="O5713" s="0" t="n">
        <f aca="false">O5712+N5713</f>
        <v>535731.091878672</v>
      </c>
      <c r="P5713" s="0" t="n">
        <f aca="false">MIN($B$5,P5712+K5713*$B$6-I5713)</f>
        <v>510.81</v>
      </c>
      <c r="Q5713" s="0" t="n">
        <f aca="false">MAX(0,F5713-H5713-K5713-L5713)</f>
        <v>98.2290395000001</v>
      </c>
    </row>
    <row r="5714" customFormat="false" ht="15" hidden="false" customHeight="false" outlineLevel="0" collapsed="false">
      <c r="A5714" s="0" t="n">
        <f aca="false">'Profiles 8760'!A5703</f>
        <v>5701</v>
      </c>
      <c r="B5714" s="0" t="n">
        <f aca="false">'Profiles 8760'!B5703</f>
        <v>8</v>
      </c>
      <c r="C5714" s="0" t="n">
        <f aca="false">'Profiles 8760'!E5703</f>
        <v>0</v>
      </c>
      <c r="D5714" s="0" t="n">
        <f aca="false">'Profiles 8760'!F5703</f>
        <v>0.946018</v>
      </c>
      <c r="E5714" s="0" t="n">
        <f aca="false">'Profiles 8760'!G5703</f>
        <v>0.674868</v>
      </c>
      <c r="F5714" s="0" t="n">
        <f aca="false">D5714*Assumptions!$C$11*$B$7+E5714*Assumptions!$C$12*$B$8</f>
        <v>300.8120996</v>
      </c>
      <c r="G5714" s="0" t="n">
        <f aca="false">C5714*Assumptions!$C$15</f>
        <v>0</v>
      </c>
      <c r="H5714" s="0" t="n">
        <f aca="false">MIN(F5714,G5714)</f>
        <v>0</v>
      </c>
      <c r="I5714" s="0" t="n">
        <f aca="false">IF(C5714=1,MIN(G5714-H5714,Assumptions!$C$13,P5713),0)</f>
        <v>0</v>
      </c>
      <c r="J5714" s="0" t="n">
        <f aca="false">H5714+I5714</f>
        <v>0</v>
      </c>
      <c r="K5714" s="0" t="n">
        <f aca="false">MIN(IF(C5714=1,F5714-H5714,F5714),Assumptions!$C$13,MAX(0,($B$5-P5713)/$B$6))</f>
        <v>0</v>
      </c>
      <c r="L5714" s="0" t="n">
        <f aca="false">IF(C5714=1,0,MIN(F5714-K5714,Assumptions!$C$15,MAX(0,$B$10-O5713-M5714)))</f>
        <v>200</v>
      </c>
      <c r="M5714" s="0" t="n">
        <f aca="false">'Profiles 8760'!H5703</f>
        <v>102000</v>
      </c>
      <c r="N5714" s="0" t="n">
        <f aca="false">J5714+L5714</f>
        <v>200</v>
      </c>
      <c r="O5714" s="0" t="n">
        <f aca="false">O5713+N5714</f>
        <v>535931.091878672</v>
      </c>
      <c r="P5714" s="0" t="n">
        <f aca="false">MIN($B$5,P5713+K5714*$B$6-I5714)</f>
        <v>510.81</v>
      </c>
      <c r="Q5714" s="0" t="n">
        <f aca="false">MAX(0,F5714-H5714-K5714-L5714)</f>
        <v>100.8120996</v>
      </c>
    </row>
    <row r="5715" customFormat="false" ht="15" hidden="false" customHeight="false" outlineLevel="0" collapsed="false">
      <c r="A5715" s="0" t="n">
        <f aca="false">'Profiles 8760'!A5704</f>
        <v>5702</v>
      </c>
      <c r="B5715" s="0" t="n">
        <f aca="false">'Profiles 8760'!B5704</f>
        <v>8</v>
      </c>
      <c r="C5715" s="0" t="n">
        <f aca="false">'Profiles 8760'!E5704</f>
        <v>0</v>
      </c>
      <c r="D5715" s="0" t="n">
        <f aca="false">'Profiles 8760'!F5704</f>
        <v>0.908529</v>
      </c>
      <c r="E5715" s="0" t="n">
        <f aca="false">'Profiles 8760'!G5704</f>
        <v>0.765734</v>
      </c>
      <c r="F5715" s="0" t="n">
        <f aca="false">D5715*Assumptions!$C$11*$B$7+E5715*Assumptions!$C$12*$B$8</f>
        <v>293.7016958</v>
      </c>
      <c r="G5715" s="0" t="n">
        <f aca="false">C5715*Assumptions!$C$15</f>
        <v>0</v>
      </c>
      <c r="H5715" s="0" t="n">
        <f aca="false">MIN(F5715,G5715)</f>
        <v>0</v>
      </c>
      <c r="I5715" s="0" t="n">
        <f aca="false">IF(C5715=1,MIN(G5715-H5715,Assumptions!$C$13,P5714),0)</f>
        <v>0</v>
      </c>
      <c r="J5715" s="0" t="n">
        <f aca="false">H5715+I5715</f>
        <v>0</v>
      </c>
      <c r="K5715" s="0" t="n">
        <f aca="false">MIN(IF(C5715=1,F5715-H5715,F5715),Assumptions!$C$13,MAX(0,($B$5-P5714)/$B$6))</f>
        <v>0</v>
      </c>
      <c r="L5715" s="0" t="n">
        <f aca="false">IF(C5715=1,0,MIN(F5715-K5715,Assumptions!$C$15,MAX(0,$B$10-O5714-M5715)))</f>
        <v>200</v>
      </c>
      <c r="M5715" s="0" t="n">
        <f aca="false">'Profiles 8760'!H5704</f>
        <v>102000</v>
      </c>
      <c r="N5715" s="0" t="n">
        <f aca="false">J5715+L5715</f>
        <v>200</v>
      </c>
      <c r="O5715" s="0" t="n">
        <f aca="false">O5714+N5715</f>
        <v>536131.091878672</v>
      </c>
      <c r="P5715" s="0" t="n">
        <f aca="false">MIN($B$5,P5714+K5715*$B$6-I5715)</f>
        <v>510.81</v>
      </c>
      <c r="Q5715" s="0" t="n">
        <f aca="false">MAX(0,F5715-H5715-K5715-L5715)</f>
        <v>93.7016958</v>
      </c>
    </row>
    <row r="5716" customFormat="false" ht="15" hidden="false" customHeight="false" outlineLevel="0" collapsed="false">
      <c r="A5716" s="0" t="n">
        <f aca="false">'Profiles 8760'!A5705</f>
        <v>5703</v>
      </c>
      <c r="B5716" s="0" t="n">
        <f aca="false">'Profiles 8760'!B5705</f>
        <v>8</v>
      </c>
      <c r="C5716" s="0" t="n">
        <f aca="false">'Profiles 8760'!E5705</f>
        <v>0</v>
      </c>
      <c r="D5716" s="0" t="n">
        <f aca="false">'Profiles 8760'!F5705</f>
        <v>0.800602</v>
      </c>
      <c r="E5716" s="0" t="n">
        <f aca="false">'Profiles 8760'!G5705</f>
        <v>0.856853</v>
      </c>
      <c r="F5716" s="0" t="n">
        <f aca="false">D5716*Assumptions!$C$11*$B$7+E5716*Assumptions!$C$12*$B$8</f>
        <v>266.2591453</v>
      </c>
      <c r="G5716" s="0" t="n">
        <f aca="false">C5716*Assumptions!$C$15</f>
        <v>0</v>
      </c>
      <c r="H5716" s="0" t="n">
        <f aca="false">MIN(F5716,G5716)</f>
        <v>0</v>
      </c>
      <c r="I5716" s="0" t="n">
        <f aca="false">IF(C5716=1,MIN(G5716-H5716,Assumptions!$C$13,P5715),0)</f>
        <v>0</v>
      </c>
      <c r="J5716" s="0" t="n">
        <f aca="false">H5716+I5716</f>
        <v>0</v>
      </c>
      <c r="K5716" s="0" t="n">
        <f aca="false">MIN(IF(C5716=1,F5716-H5716,F5716),Assumptions!$C$13,MAX(0,($B$5-P5715)/$B$6))</f>
        <v>0</v>
      </c>
      <c r="L5716" s="0" t="n">
        <f aca="false">IF(C5716=1,0,MIN(F5716-K5716,Assumptions!$C$15,MAX(0,$B$10-O5715-M5716)))</f>
        <v>200</v>
      </c>
      <c r="M5716" s="0" t="n">
        <f aca="false">'Profiles 8760'!H5705</f>
        <v>102000</v>
      </c>
      <c r="N5716" s="0" t="n">
        <f aca="false">J5716+L5716</f>
        <v>200</v>
      </c>
      <c r="O5716" s="0" t="n">
        <f aca="false">O5715+N5716</f>
        <v>536331.091878672</v>
      </c>
      <c r="P5716" s="0" t="n">
        <f aca="false">MIN($B$5,P5715+K5716*$B$6-I5716)</f>
        <v>510.81</v>
      </c>
      <c r="Q5716" s="0" t="n">
        <f aca="false">MAX(0,F5716-H5716-K5716-L5716)</f>
        <v>66.2591453</v>
      </c>
    </row>
    <row r="5717" customFormat="false" ht="15" hidden="false" customHeight="false" outlineLevel="0" collapsed="false">
      <c r="A5717" s="0" t="n">
        <f aca="false">'Profiles 8760'!A5706</f>
        <v>5704</v>
      </c>
      <c r="B5717" s="0" t="n">
        <f aca="false">'Profiles 8760'!B5706</f>
        <v>8</v>
      </c>
      <c r="C5717" s="0" t="n">
        <f aca="false">'Profiles 8760'!E5706</f>
        <v>0</v>
      </c>
      <c r="D5717" s="0" t="n">
        <f aca="false">'Profiles 8760'!F5706</f>
        <v>0.635523</v>
      </c>
      <c r="E5717" s="0" t="n">
        <f aca="false">'Profiles 8760'!G5706</f>
        <v>0.795075</v>
      </c>
      <c r="F5717" s="0" t="n">
        <f aca="false">D5717*Assumptions!$C$11*$B$7+E5717*Assumptions!$C$12*$B$8</f>
        <v>216.0576099</v>
      </c>
      <c r="G5717" s="0" t="n">
        <f aca="false">C5717*Assumptions!$C$15</f>
        <v>0</v>
      </c>
      <c r="H5717" s="0" t="n">
        <f aca="false">MIN(F5717,G5717)</f>
        <v>0</v>
      </c>
      <c r="I5717" s="0" t="n">
        <f aca="false">IF(C5717=1,MIN(G5717-H5717,Assumptions!$C$13,P5716),0)</f>
        <v>0</v>
      </c>
      <c r="J5717" s="0" t="n">
        <f aca="false">H5717+I5717</f>
        <v>0</v>
      </c>
      <c r="K5717" s="0" t="n">
        <f aca="false">MIN(IF(C5717=1,F5717-H5717,F5717),Assumptions!$C$13,MAX(0,($B$5-P5716)/$B$6))</f>
        <v>0</v>
      </c>
      <c r="L5717" s="0" t="n">
        <f aca="false">IF(C5717=1,0,MIN(F5717-K5717,Assumptions!$C$15,MAX(0,$B$10-O5716-M5717)))</f>
        <v>200</v>
      </c>
      <c r="M5717" s="0" t="n">
        <f aca="false">'Profiles 8760'!H5706</f>
        <v>102000</v>
      </c>
      <c r="N5717" s="0" t="n">
        <f aca="false">J5717+L5717</f>
        <v>200</v>
      </c>
      <c r="O5717" s="0" t="n">
        <f aca="false">O5716+N5717</f>
        <v>536531.091878672</v>
      </c>
      <c r="P5717" s="0" t="n">
        <f aca="false">MIN($B$5,P5716+K5717*$B$6-I5717)</f>
        <v>510.81</v>
      </c>
      <c r="Q5717" s="0" t="n">
        <f aca="false">MAX(0,F5717-H5717-K5717-L5717)</f>
        <v>16.0576099</v>
      </c>
    </row>
    <row r="5718" customFormat="false" ht="15" hidden="false" customHeight="false" outlineLevel="0" collapsed="false">
      <c r="A5718" s="0" t="n">
        <f aca="false">'Profiles 8760'!A5707</f>
        <v>5705</v>
      </c>
      <c r="B5718" s="0" t="n">
        <f aca="false">'Profiles 8760'!B5707</f>
        <v>8</v>
      </c>
      <c r="C5718" s="0" t="n">
        <f aca="false">'Profiles 8760'!E5707</f>
        <v>0</v>
      </c>
      <c r="D5718" s="0" t="n">
        <f aca="false">'Profiles 8760'!F5707</f>
        <v>0.434431</v>
      </c>
      <c r="E5718" s="0" t="n">
        <f aca="false">'Profiles 8760'!G5707</f>
        <v>0.611036</v>
      </c>
      <c r="F5718" s="0" t="n">
        <f aca="false">D5718*Assumptions!$C$11*$B$7+E5718*Assumptions!$C$12*$B$8</f>
        <v>150.4550452</v>
      </c>
      <c r="G5718" s="0" t="n">
        <f aca="false">C5718*Assumptions!$C$15</f>
        <v>0</v>
      </c>
      <c r="H5718" s="0" t="n">
        <f aca="false">MIN(F5718,G5718)</f>
        <v>0</v>
      </c>
      <c r="I5718" s="0" t="n">
        <f aca="false">IF(C5718=1,MIN(G5718-H5718,Assumptions!$C$13,P5717),0)</f>
        <v>0</v>
      </c>
      <c r="J5718" s="0" t="n">
        <f aca="false">H5718+I5718</f>
        <v>0</v>
      </c>
      <c r="K5718" s="0" t="n">
        <f aca="false">MIN(IF(C5718=1,F5718-H5718,F5718),Assumptions!$C$13,MAX(0,($B$5-P5717)/$B$6))</f>
        <v>0</v>
      </c>
      <c r="L5718" s="0" t="n">
        <f aca="false">IF(C5718=1,0,MIN(F5718-K5718,Assumptions!$C$15,MAX(0,$B$10-O5717-M5718)))</f>
        <v>150.4550452</v>
      </c>
      <c r="M5718" s="0" t="n">
        <f aca="false">'Profiles 8760'!H5707</f>
        <v>102000</v>
      </c>
      <c r="N5718" s="0" t="n">
        <f aca="false">J5718+L5718</f>
        <v>150.4550452</v>
      </c>
      <c r="O5718" s="0" t="n">
        <f aca="false">O5717+N5718</f>
        <v>536681.546923872</v>
      </c>
      <c r="P5718" s="0" t="n">
        <f aca="false">MIN($B$5,P5717+K5718*$B$6-I5718)</f>
        <v>510.81</v>
      </c>
      <c r="Q5718" s="0" t="n">
        <f aca="false">MAX(0,F5718-H5718-K5718-L5718)</f>
        <v>0</v>
      </c>
    </row>
    <row r="5719" customFormat="false" ht="15" hidden="false" customHeight="false" outlineLevel="0" collapsed="false">
      <c r="A5719" s="0" t="n">
        <f aca="false">'Profiles 8760'!A5708</f>
        <v>5706</v>
      </c>
      <c r="B5719" s="0" t="n">
        <f aca="false">'Profiles 8760'!B5708</f>
        <v>8</v>
      </c>
      <c r="C5719" s="0" t="n">
        <f aca="false">'Profiles 8760'!E5708</f>
        <v>0</v>
      </c>
      <c r="D5719" s="0" t="n">
        <f aca="false">'Profiles 8760'!F5708</f>
        <v>0.225614</v>
      </c>
      <c r="E5719" s="0" t="n">
        <f aca="false">'Profiles 8760'!G5708</f>
        <v>0.523961</v>
      </c>
      <c r="F5719" s="0" t="n">
        <f aca="false">D5719*Assumptions!$C$11*$B$7+E5719*Assumptions!$C$12*$B$8</f>
        <v>86.5873281</v>
      </c>
      <c r="G5719" s="0" t="n">
        <f aca="false">C5719*Assumptions!$C$15</f>
        <v>0</v>
      </c>
      <c r="H5719" s="0" t="n">
        <f aca="false">MIN(F5719,G5719)</f>
        <v>0</v>
      </c>
      <c r="I5719" s="0" t="n">
        <f aca="false">IF(C5719=1,MIN(G5719-H5719,Assumptions!$C$13,P5718),0)</f>
        <v>0</v>
      </c>
      <c r="J5719" s="0" t="n">
        <f aca="false">H5719+I5719</f>
        <v>0</v>
      </c>
      <c r="K5719" s="0" t="n">
        <f aca="false">MIN(IF(C5719=1,F5719-H5719,F5719),Assumptions!$C$13,MAX(0,($B$5-P5718)/$B$6))</f>
        <v>0</v>
      </c>
      <c r="L5719" s="0" t="n">
        <f aca="false">IF(C5719=1,0,MIN(F5719-K5719,Assumptions!$C$15,MAX(0,$B$10-O5718-M5719)))</f>
        <v>86.5873281</v>
      </c>
      <c r="M5719" s="0" t="n">
        <f aca="false">'Profiles 8760'!H5708</f>
        <v>102000</v>
      </c>
      <c r="N5719" s="0" t="n">
        <f aca="false">J5719+L5719</f>
        <v>86.5873281</v>
      </c>
      <c r="O5719" s="0" t="n">
        <f aca="false">O5718+N5719</f>
        <v>536768.134251972</v>
      </c>
      <c r="P5719" s="0" t="n">
        <f aca="false">MIN($B$5,P5718+K5719*$B$6-I5719)</f>
        <v>510.81</v>
      </c>
      <c r="Q5719" s="0" t="n">
        <f aca="false">MAX(0,F5719-H5719-K5719-L5719)</f>
        <v>0</v>
      </c>
    </row>
    <row r="5720" customFormat="false" ht="15" hidden="false" customHeight="false" outlineLevel="0" collapsed="false">
      <c r="A5720" s="0" t="n">
        <f aca="false">'Profiles 8760'!A5709</f>
        <v>5707</v>
      </c>
      <c r="B5720" s="0" t="n">
        <f aca="false">'Profiles 8760'!B5709</f>
        <v>8</v>
      </c>
      <c r="C5720" s="0" t="n">
        <f aca="false">'Profiles 8760'!E5709</f>
        <v>0</v>
      </c>
      <c r="D5720" s="0" t="n">
        <f aca="false">'Profiles 8760'!F5709</f>
        <v>0.047689</v>
      </c>
      <c r="E5720" s="0" t="n">
        <f aca="false">'Profiles 8760'!G5709</f>
        <v>0.37508</v>
      </c>
      <c r="F5720" s="0" t="n">
        <f aca="false">D5720*Assumptions!$C$11*$B$7+E5720*Assumptions!$C$12*$B$8</f>
        <v>29.1133552</v>
      </c>
      <c r="G5720" s="0" t="n">
        <f aca="false">C5720*Assumptions!$C$15</f>
        <v>0</v>
      </c>
      <c r="H5720" s="0" t="n">
        <f aca="false">MIN(F5720,G5720)</f>
        <v>0</v>
      </c>
      <c r="I5720" s="0" t="n">
        <f aca="false">IF(C5720=1,MIN(G5720-H5720,Assumptions!$C$13,P5719),0)</f>
        <v>0</v>
      </c>
      <c r="J5720" s="0" t="n">
        <f aca="false">H5720+I5720</f>
        <v>0</v>
      </c>
      <c r="K5720" s="0" t="n">
        <f aca="false">MIN(IF(C5720=1,F5720-H5720,F5720),Assumptions!$C$13,MAX(0,($B$5-P5719)/$B$6))</f>
        <v>0</v>
      </c>
      <c r="L5720" s="0" t="n">
        <f aca="false">IF(C5720=1,0,MIN(F5720-K5720,Assumptions!$C$15,MAX(0,$B$10-O5719-M5720)))</f>
        <v>29.1133552</v>
      </c>
      <c r="M5720" s="0" t="n">
        <f aca="false">'Profiles 8760'!H5709</f>
        <v>102000</v>
      </c>
      <c r="N5720" s="0" t="n">
        <f aca="false">J5720+L5720</f>
        <v>29.1133552</v>
      </c>
      <c r="O5720" s="0" t="n">
        <f aca="false">O5719+N5720</f>
        <v>536797.247607172</v>
      </c>
      <c r="P5720" s="0" t="n">
        <f aca="false">MIN($B$5,P5719+K5720*$B$6-I5720)</f>
        <v>510.81</v>
      </c>
      <c r="Q5720" s="0" t="n">
        <f aca="false">MAX(0,F5720-H5720-K5720-L5720)</f>
        <v>0</v>
      </c>
    </row>
    <row r="5721" customFormat="false" ht="15" hidden="false" customHeight="false" outlineLevel="0" collapsed="false">
      <c r="A5721" s="0" t="n">
        <f aca="false">'Profiles 8760'!A5710</f>
        <v>5708</v>
      </c>
      <c r="B5721" s="0" t="n">
        <f aca="false">'Profiles 8760'!B5710</f>
        <v>8</v>
      </c>
      <c r="C5721" s="0" t="n">
        <f aca="false">'Profiles 8760'!E5710</f>
        <v>1</v>
      </c>
      <c r="D5721" s="0" t="n">
        <f aca="false">'Profiles 8760'!F5710</f>
        <v>0</v>
      </c>
      <c r="E5721" s="0" t="n">
        <f aca="false">'Profiles 8760'!G5710</f>
        <v>0.279842</v>
      </c>
      <c r="F5721" s="0" t="n">
        <f aca="false">D5721*Assumptions!$C$11*$B$7+E5721*Assumptions!$C$12*$B$8</f>
        <v>11.4455378</v>
      </c>
      <c r="G5721" s="0" t="n">
        <f aca="false">C5721*Assumptions!$C$15</f>
        <v>200</v>
      </c>
      <c r="H5721" s="0" t="n">
        <f aca="false">MIN(F5721,G5721)</f>
        <v>11.4455378</v>
      </c>
      <c r="I5721" s="0" t="n">
        <f aca="false">IF(C5721=1,MIN(G5721-H5721,Assumptions!$C$13,P5720),0)</f>
        <v>180</v>
      </c>
      <c r="J5721" s="0" t="n">
        <f aca="false">H5721+I5721</f>
        <v>191.4455378</v>
      </c>
      <c r="K5721" s="0" t="n">
        <f aca="false">MIN(IF(C5721=1,F5721-H5721,F5721),Assumptions!$C$13,MAX(0,($B$5-P5720)/$B$6))</f>
        <v>0</v>
      </c>
      <c r="L5721" s="0" t="n">
        <f aca="false">IF(C5721=1,0,MIN(F5721-K5721,Assumptions!$C$15,MAX(0,$B$10-O5720-M5721)))</f>
        <v>0</v>
      </c>
      <c r="M5721" s="0" t="n">
        <f aca="false">'Profiles 8760'!H5710</f>
        <v>101800</v>
      </c>
      <c r="N5721" s="0" t="n">
        <f aca="false">J5721+L5721</f>
        <v>191.4455378</v>
      </c>
      <c r="O5721" s="0" t="n">
        <f aca="false">O5720+N5721</f>
        <v>536988.693144972</v>
      </c>
      <c r="P5721" s="0" t="n">
        <f aca="false">MIN($B$5,P5720+K5721*$B$6-I5721)</f>
        <v>330.81</v>
      </c>
      <c r="Q5721" s="0" t="n">
        <f aca="false">MAX(0,F5721-H5721-K5721-L5721)</f>
        <v>0</v>
      </c>
    </row>
    <row r="5722" customFormat="false" ht="15" hidden="false" customHeight="false" outlineLevel="0" collapsed="false">
      <c r="A5722" s="0" t="n">
        <f aca="false">'Profiles 8760'!A5711</f>
        <v>5709</v>
      </c>
      <c r="B5722" s="0" t="n">
        <f aca="false">'Profiles 8760'!B5711</f>
        <v>8</v>
      </c>
      <c r="C5722" s="0" t="n">
        <f aca="false">'Profiles 8760'!E5711</f>
        <v>1</v>
      </c>
      <c r="D5722" s="0" t="n">
        <f aca="false">'Profiles 8760'!F5711</f>
        <v>0</v>
      </c>
      <c r="E5722" s="0" t="n">
        <f aca="false">'Profiles 8760'!G5711</f>
        <v>0.237524</v>
      </c>
      <c r="F5722" s="0" t="n">
        <f aca="false">D5722*Assumptions!$C$11*$B$7+E5722*Assumptions!$C$12*$B$8</f>
        <v>9.7147316</v>
      </c>
      <c r="G5722" s="0" t="n">
        <f aca="false">C5722*Assumptions!$C$15</f>
        <v>200</v>
      </c>
      <c r="H5722" s="0" t="n">
        <f aca="false">MIN(F5722,G5722)</f>
        <v>9.7147316</v>
      </c>
      <c r="I5722" s="0" t="n">
        <f aca="false">IF(C5722=1,MIN(G5722-H5722,Assumptions!$C$13,P5721),0)</f>
        <v>180</v>
      </c>
      <c r="J5722" s="0" t="n">
        <f aca="false">H5722+I5722</f>
        <v>189.7147316</v>
      </c>
      <c r="K5722" s="0" t="n">
        <f aca="false">MIN(IF(C5722=1,F5722-H5722,F5722),Assumptions!$C$13,MAX(0,($B$5-P5721)/$B$6))</f>
        <v>0</v>
      </c>
      <c r="L5722" s="0" t="n">
        <f aca="false">IF(C5722=1,0,MIN(F5722-K5722,Assumptions!$C$15,MAX(0,$B$10-O5721-M5722)))</f>
        <v>0</v>
      </c>
      <c r="M5722" s="0" t="n">
        <f aca="false">'Profiles 8760'!H5711</f>
        <v>101600</v>
      </c>
      <c r="N5722" s="0" t="n">
        <f aca="false">J5722+L5722</f>
        <v>189.7147316</v>
      </c>
      <c r="O5722" s="0" t="n">
        <f aca="false">O5721+N5722</f>
        <v>537178.407876572</v>
      </c>
      <c r="P5722" s="0" t="n">
        <f aca="false">MIN($B$5,P5721+K5722*$B$6-I5722)</f>
        <v>150.81</v>
      </c>
      <c r="Q5722" s="0" t="n">
        <f aca="false">MAX(0,F5722-H5722-K5722-L5722)</f>
        <v>0</v>
      </c>
    </row>
    <row r="5723" customFormat="false" ht="15" hidden="false" customHeight="false" outlineLevel="0" collapsed="false">
      <c r="A5723" s="0" t="n">
        <f aca="false">'Profiles 8760'!A5712</f>
        <v>5710</v>
      </c>
      <c r="B5723" s="0" t="n">
        <f aca="false">'Profiles 8760'!B5712</f>
        <v>8</v>
      </c>
      <c r="C5723" s="0" t="n">
        <f aca="false">'Profiles 8760'!E5712</f>
        <v>0</v>
      </c>
      <c r="D5723" s="0" t="n">
        <f aca="false">'Profiles 8760'!F5712</f>
        <v>0</v>
      </c>
      <c r="E5723" s="0" t="n">
        <f aca="false">'Profiles 8760'!G5712</f>
        <v>0.213683</v>
      </c>
      <c r="F5723" s="0" t="n">
        <f aca="false">D5723*Assumptions!$C$11*$B$7+E5723*Assumptions!$C$12*$B$8</f>
        <v>8.7396347</v>
      </c>
      <c r="G5723" s="0" t="n">
        <f aca="false">C5723*Assumptions!$C$15</f>
        <v>0</v>
      </c>
      <c r="H5723" s="0" t="n">
        <f aca="false">MIN(F5723,G5723)</f>
        <v>0</v>
      </c>
      <c r="I5723" s="0" t="n">
        <f aca="false">IF(C5723=1,MIN(G5723-H5723,Assumptions!$C$13,P5722),0)</f>
        <v>0</v>
      </c>
      <c r="J5723" s="0" t="n">
        <f aca="false">H5723+I5723</f>
        <v>0</v>
      </c>
      <c r="K5723" s="0" t="n">
        <f aca="false">MIN(IF(C5723=1,F5723-H5723,F5723),Assumptions!$C$13,MAX(0,($B$5-P5722)/$B$6))</f>
        <v>8.7396347</v>
      </c>
      <c r="L5723" s="0" t="n">
        <f aca="false">IF(C5723=1,0,MIN(F5723-K5723,Assumptions!$C$15,MAX(0,$B$10-O5722-M5723)))</f>
        <v>0</v>
      </c>
      <c r="M5723" s="0" t="n">
        <f aca="false">'Profiles 8760'!H5712</f>
        <v>101600</v>
      </c>
      <c r="N5723" s="0" t="n">
        <f aca="false">J5723+L5723</f>
        <v>0</v>
      </c>
      <c r="O5723" s="0" t="n">
        <f aca="false">O5722+N5723</f>
        <v>537178.407876572</v>
      </c>
      <c r="P5723" s="0" t="n">
        <f aca="false">MIN($B$5,P5722+K5723*$B$6-I5723)</f>
        <v>158.38551535796</v>
      </c>
      <c r="Q5723" s="0" t="n">
        <f aca="false">MAX(0,F5723-H5723-K5723-L5723)</f>
        <v>0</v>
      </c>
    </row>
    <row r="5724" customFormat="false" ht="15" hidden="false" customHeight="false" outlineLevel="0" collapsed="false">
      <c r="A5724" s="0" t="n">
        <f aca="false">'Profiles 8760'!A5713</f>
        <v>5711</v>
      </c>
      <c r="B5724" s="0" t="n">
        <f aca="false">'Profiles 8760'!B5713</f>
        <v>8</v>
      </c>
      <c r="C5724" s="0" t="n">
        <f aca="false">'Profiles 8760'!E5713</f>
        <v>0</v>
      </c>
      <c r="D5724" s="0" t="n">
        <f aca="false">'Profiles 8760'!F5713</f>
        <v>0</v>
      </c>
      <c r="E5724" s="0" t="n">
        <f aca="false">'Profiles 8760'!G5713</f>
        <v>0.192031</v>
      </c>
      <c r="F5724" s="0" t="n">
        <f aca="false">D5724*Assumptions!$C$11*$B$7+E5724*Assumptions!$C$12*$B$8</f>
        <v>7.8540679</v>
      </c>
      <c r="G5724" s="0" t="n">
        <f aca="false">C5724*Assumptions!$C$15</f>
        <v>0</v>
      </c>
      <c r="H5724" s="0" t="n">
        <f aca="false">MIN(F5724,G5724)</f>
        <v>0</v>
      </c>
      <c r="I5724" s="0" t="n">
        <f aca="false">IF(C5724=1,MIN(G5724-H5724,Assumptions!$C$13,P5723),0)</f>
        <v>0</v>
      </c>
      <c r="J5724" s="0" t="n">
        <f aca="false">H5724+I5724</f>
        <v>0</v>
      </c>
      <c r="K5724" s="0" t="n">
        <f aca="false">MIN(IF(C5724=1,F5724-H5724,F5724),Assumptions!$C$13,MAX(0,($B$5-P5723)/$B$6))</f>
        <v>7.8540679</v>
      </c>
      <c r="L5724" s="0" t="n">
        <f aca="false">IF(C5724=1,0,MIN(F5724-K5724,Assumptions!$C$15,MAX(0,$B$10-O5723-M5724)))</f>
        <v>0</v>
      </c>
      <c r="M5724" s="0" t="n">
        <f aca="false">'Profiles 8760'!H5713</f>
        <v>101600</v>
      </c>
      <c r="N5724" s="0" t="n">
        <f aca="false">J5724+L5724</f>
        <v>0</v>
      </c>
      <c r="O5724" s="0" t="n">
        <f aca="false">O5723+N5724</f>
        <v>537178.407876572</v>
      </c>
      <c r="P5724" s="0" t="n">
        <f aca="false">MIN($B$5,P5723+K5724*$B$6-I5724)</f>
        <v>165.19342141368</v>
      </c>
      <c r="Q5724" s="0" t="n">
        <f aca="false">MAX(0,F5724-H5724-K5724-L5724)</f>
        <v>0</v>
      </c>
    </row>
    <row r="5725" customFormat="false" ht="15" hidden="false" customHeight="false" outlineLevel="0" collapsed="false">
      <c r="A5725" s="0" t="n">
        <f aca="false">'Profiles 8760'!A5714</f>
        <v>5712</v>
      </c>
      <c r="B5725" s="0" t="n">
        <f aca="false">'Profiles 8760'!B5714</f>
        <v>8</v>
      </c>
      <c r="C5725" s="0" t="n">
        <f aca="false">'Profiles 8760'!E5714</f>
        <v>0</v>
      </c>
      <c r="D5725" s="0" t="n">
        <f aca="false">'Profiles 8760'!F5714</f>
        <v>0</v>
      </c>
      <c r="E5725" s="0" t="n">
        <f aca="false">'Profiles 8760'!G5714</f>
        <v>0.11812</v>
      </c>
      <c r="F5725" s="0" t="n">
        <f aca="false">D5725*Assumptions!$C$11*$B$7+E5725*Assumptions!$C$12*$B$8</f>
        <v>4.831108</v>
      </c>
      <c r="G5725" s="0" t="n">
        <f aca="false">C5725*Assumptions!$C$15</f>
        <v>0</v>
      </c>
      <c r="H5725" s="0" t="n">
        <f aca="false">MIN(F5725,G5725)</f>
        <v>0</v>
      </c>
      <c r="I5725" s="0" t="n">
        <f aca="false">IF(C5725=1,MIN(G5725-H5725,Assumptions!$C$13,P5724),0)</f>
        <v>0</v>
      </c>
      <c r="J5725" s="0" t="n">
        <f aca="false">H5725+I5725</f>
        <v>0</v>
      </c>
      <c r="K5725" s="0" t="n">
        <f aca="false">MIN(IF(C5725=1,F5725-H5725,F5725),Assumptions!$C$13,MAX(0,($B$5-P5724)/$B$6))</f>
        <v>4.831108</v>
      </c>
      <c r="L5725" s="0" t="n">
        <f aca="false">IF(C5725=1,0,MIN(F5725-K5725,Assumptions!$C$15,MAX(0,$B$10-O5724-M5725)))</f>
        <v>0</v>
      </c>
      <c r="M5725" s="0" t="n">
        <f aca="false">'Profiles 8760'!H5714</f>
        <v>101600</v>
      </c>
      <c r="N5725" s="0" t="n">
        <f aca="false">J5725+L5725</f>
        <v>0</v>
      </c>
      <c r="O5725" s="0" t="n">
        <f aca="false">O5724+N5725</f>
        <v>537178.407876572</v>
      </c>
      <c r="P5725" s="0" t="n">
        <f aca="false">MIN($B$5,P5724+K5725*$B$6-I5725)</f>
        <v>169.38102582808</v>
      </c>
      <c r="Q5725" s="0" t="n">
        <f aca="false">MAX(0,F5725-H5725-K5725-L5725)</f>
        <v>0</v>
      </c>
    </row>
    <row r="5726" customFormat="false" ht="15" hidden="false" customHeight="false" outlineLevel="0" collapsed="false">
      <c r="A5726" s="0" t="n">
        <f aca="false">'Profiles 8760'!A5715</f>
        <v>5713</v>
      </c>
      <c r="B5726" s="0" t="n">
        <f aca="false">'Profiles 8760'!B5715</f>
        <v>8</v>
      </c>
      <c r="C5726" s="0" t="n">
        <f aca="false">'Profiles 8760'!E5715</f>
        <v>0</v>
      </c>
      <c r="D5726" s="0" t="n">
        <f aca="false">'Profiles 8760'!F5715</f>
        <v>0</v>
      </c>
      <c r="E5726" s="0" t="n">
        <f aca="false">'Profiles 8760'!G5715</f>
        <v>0.124437</v>
      </c>
      <c r="F5726" s="0" t="n">
        <f aca="false">D5726*Assumptions!$C$11*$B$7+E5726*Assumptions!$C$12*$B$8</f>
        <v>5.0894733</v>
      </c>
      <c r="G5726" s="0" t="n">
        <f aca="false">C5726*Assumptions!$C$15</f>
        <v>0</v>
      </c>
      <c r="H5726" s="0" t="n">
        <f aca="false">MIN(F5726,G5726)</f>
        <v>0</v>
      </c>
      <c r="I5726" s="0" t="n">
        <f aca="false">IF(C5726=1,MIN(G5726-H5726,Assumptions!$C$13,P5725),0)</f>
        <v>0</v>
      </c>
      <c r="J5726" s="0" t="n">
        <f aca="false">H5726+I5726</f>
        <v>0</v>
      </c>
      <c r="K5726" s="0" t="n">
        <f aca="false">MIN(IF(C5726=1,F5726-H5726,F5726),Assumptions!$C$13,MAX(0,($B$5-P5725)/$B$6))</f>
        <v>5.0894733</v>
      </c>
      <c r="L5726" s="0" t="n">
        <f aca="false">IF(C5726=1,0,MIN(F5726-K5726,Assumptions!$C$15,MAX(0,$B$10-O5725-M5726)))</f>
        <v>0</v>
      </c>
      <c r="M5726" s="0" t="n">
        <f aca="false">'Profiles 8760'!H5715</f>
        <v>101600</v>
      </c>
      <c r="N5726" s="0" t="n">
        <f aca="false">J5726+L5726</f>
        <v>0</v>
      </c>
      <c r="O5726" s="0" t="n">
        <f aca="false">O5725+N5726</f>
        <v>537178.407876572</v>
      </c>
      <c r="P5726" s="0" t="n">
        <f aca="false">MIN($B$5,P5725+K5726*$B$6-I5726)</f>
        <v>173.79258128452</v>
      </c>
      <c r="Q5726" s="0" t="n">
        <f aca="false">MAX(0,F5726-H5726-K5726-L5726)</f>
        <v>0</v>
      </c>
    </row>
    <row r="5727" customFormat="false" ht="15" hidden="false" customHeight="false" outlineLevel="0" collapsed="false">
      <c r="A5727" s="0" t="n">
        <f aca="false">'Profiles 8760'!A5716</f>
        <v>5714</v>
      </c>
      <c r="B5727" s="0" t="n">
        <f aca="false">'Profiles 8760'!B5716</f>
        <v>8</v>
      </c>
      <c r="C5727" s="0" t="n">
        <f aca="false">'Profiles 8760'!E5716</f>
        <v>0</v>
      </c>
      <c r="D5727" s="0" t="n">
        <f aca="false">'Profiles 8760'!F5716</f>
        <v>0</v>
      </c>
      <c r="E5727" s="0" t="n">
        <f aca="false">'Profiles 8760'!G5716</f>
        <v>0.141854</v>
      </c>
      <c r="F5727" s="0" t="n">
        <f aca="false">D5727*Assumptions!$C$11*$B$7+E5727*Assumptions!$C$12*$B$8</f>
        <v>5.8018286</v>
      </c>
      <c r="G5727" s="0" t="n">
        <f aca="false">C5727*Assumptions!$C$15</f>
        <v>0</v>
      </c>
      <c r="H5727" s="0" t="n">
        <f aca="false">MIN(F5727,G5727)</f>
        <v>0</v>
      </c>
      <c r="I5727" s="0" t="n">
        <f aca="false">IF(C5727=1,MIN(G5727-H5727,Assumptions!$C$13,P5726),0)</f>
        <v>0</v>
      </c>
      <c r="J5727" s="0" t="n">
        <f aca="false">H5727+I5727</f>
        <v>0</v>
      </c>
      <c r="K5727" s="0" t="n">
        <f aca="false">MIN(IF(C5727=1,F5727-H5727,F5727),Assumptions!$C$13,MAX(0,($B$5-P5726)/$B$6))</f>
        <v>5.8018286</v>
      </c>
      <c r="L5727" s="0" t="n">
        <f aca="false">IF(C5727=1,0,MIN(F5727-K5727,Assumptions!$C$15,MAX(0,$B$10-O5726-M5727)))</f>
        <v>0</v>
      </c>
      <c r="M5727" s="0" t="n">
        <f aca="false">'Profiles 8760'!H5716</f>
        <v>101600</v>
      </c>
      <c r="N5727" s="0" t="n">
        <f aca="false">J5727+L5727</f>
        <v>0</v>
      </c>
      <c r="O5727" s="0" t="n">
        <f aca="false">O5726+N5727</f>
        <v>537178.407876572</v>
      </c>
      <c r="P5727" s="0" t="n">
        <f aca="false">MIN($B$5,P5726+K5727*$B$6-I5727)</f>
        <v>178.821606315</v>
      </c>
      <c r="Q5727" s="0" t="n">
        <f aca="false">MAX(0,F5727-H5727-K5727-L5727)</f>
        <v>0</v>
      </c>
    </row>
    <row r="5728" customFormat="false" ht="15" hidden="false" customHeight="false" outlineLevel="0" collapsed="false">
      <c r="A5728" s="0" t="n">
        <f aca="false">'Profiles 8760'!A5717</f>
        <v>5715</v>
      </c>
      <c r="B5728" s="0" t="n">
        <f aca="false">'Profiles 8760'!B5717</f>
        <v>8</v>
      </c>
      <c r="C5728" s="0" t="n">
        <f aca="false">'Profiles 8760'!E5717</f>
        <v>0</v>
      </c>
      <c r="D5728" s="0" t="n">
        <f aca="false">'Profiles 8760'!F5717</f>
        <v>0</v>
      </c>
      <c r="E5728" s="0" t="n">
        <f aca="false">'Profiles 8760'!G5717</f>
        <v>0.097326</v>
      </c>
      <c r="F5728" s="0" t="n">
        <f aca="false">D5728*Assumptions!$C$11*$B$7+E5728*Assumptions!$C$12*$B$8</f>
        <v>3.9806334</v>
      </c>
      <c r="G5728" s="0" t="n">
        <f aca="false">C5728*Assumptions!$C$15</f>
        <v>0</v>
      </c>
      <c r="H5728" s="0" t="n">
        <f aca="false">MIN(F5728,G5728)</f>
        <v>0</v>
      </c>
      <c r="I5728" s="0" t="n">
        <f aca="false">IF(C5728=1,MIN(G5728-H5728,Assumptions!$C$13,P5727),0)</f>
        <v>0</v>
      </c>
      <c r="J5728" s="0" t="n">
        <f aca="false">H5728+I5728</f>
        <v>0</v>
      </c>
      <c r="K5728" s="0" t="n">
        <f aca="false">MIN(IF(C5728=1,F5728-H5728,F5728),Assumptions!$C$13,MAX(0,($B$5-P5727)/$B$6))</f>
        <v>3.9806334</v>
      </c>
      <c r="L5728" s="0" t="n">
        <f aca="false">IF(C5728=1,0,MIN(F5728-K5728,Assumptions!$C$15,MAX(0,$B$10-O5727-M5728)))</f>
        <v>0</v>
      </c>
      <c r="M5728" s="0" t="n">
        <f aca="false">'Profiles 8760'!H5717</f>
        <v>101600</v>
      </c>
      <c r="N5728" s="0" t="n">
        <f aca="false">J5728+L5728</f>
        <v>0</v>
      </c>
      <c r="O5728" s="0" t="n">
        <f aca="false">O5727+N5728</f>
        <v>537178.407876572</v>
      </c>
      <c r="P5728" s="0" t="n">
        <f aca="false">MIN($B$5,P5727+K5728*$B$6-I5728)</f>
        <v>182.27201934612</v>
      </c>
      <c r="Q5728" s="0" t="n">
        <f aca="false">MAX(0,F5728-H5728-K5728-L5728)</f>
        <v>0</v>
      </c>
    </row>
    <row r="5729" customFormat="false" ht="15" hidden="false" customHeight="false" outlineLevel="0" collapsed="false">
      <c r="A5729" s="0" t="n">
        <f aca="false">'Profiles 8760'!A5718</f>
        <v>5716</v>
      </c>
      <c r="B5729" s="0" t="n">
        <f aca="false">'Profiles 8760'!B5718</f>
        <v>8</v>
      </c>
      <c r="C5729" s="0" t="n">
        <f aca="false">'Profiles 8760'!E5718</f>
        <v>0</v>
      </c>
      <c r="D5729" s="0" t="n">
        <f aca="false">'Profiles 8760'!F5718</f>
        <v>0</v>
      </c>
      <c r="E5729" s="0" t="n">
        <f aca="false">'Profiles 8760'!G5718</f>
        <v>0.082866</v>
      </c>
      <c r="F5729" s="0" t="n">
        <f aca="false">D5729*Assumptions!$C$11*$B$7+E5729*Assumptions!$C$12*$B$8</f>
        <v>3.3892194</v>
      </c>
      <c r="G5729" s="0" t="n">
        <f aca="false">C5729*Assumptions!$C$15</f>
        <v>0</v>
      </c>
      <c r="H5729" s="0" t="n">
        <f aca="false">MIN(F5729,G5729)</f>
        <v>0</v>
      </c>
      <c r="I5729" s="0" t="n">
        <f aca="false">IF(C5729=1,MIN(G5729-H5729,Assumptions!$C$13,P5728),0)</f>
        <v>0</v>
      </c>
      <c r="J5729" s="0" t="n">
        <f aca="false">H5729+I5729</f>
        <v>0</v>
      </c>
      <c r="K5729" s="0" t="n">
        <f aca="false">MIN(IF(C5729=1,F5729-H5729,F5729),Assumptions!$C$13,MAX(0,($B$5-P5728)/$B$6))</f>
        <v>3.3892194</v>
      </c>
      <c r="L5729" s="0" t="n">
        <f aca="false">IF(C5729=1,0,MIN(F5729-K5729,Assumptions!$C$15,MAX(0,$B$10-O5728-M5729)))</f>
        <v>0</v>
      </c>
      <c r="M5729" s="0" t="n">
        <f aca="false">'Profiles 8760'!H5718</f>
        <v>101600</v>
      </c>
      <c r="N5729" s="0" t="n">
        <f aca="false">J5729+L5729</f>
        <v>0</v>
      </c>
      <c r="O5729" s="0" t="n">
        <f aca="false">O5728+N5729</f>
        <v>537178.407876572</v>
      </c>
      <c r="P5729" s="0" t="n">
        <f aca="false">MIN($B$5,P5728+K5729*$B$6-I5729)</f>
        <v>185.20979472204</v>
      </c>
      <c r="Q5729" s="0" t="n">
        <f aca="false">MAX(0,F5729-H5729-K5729-L5729)</f>
        <v>0</v>
      </c>
    </row>
    <row r="5730" customFormat="false" ht="15" hidden="false" customHeight="false" outlineLevel="0" collapsed="false">
      <c r="A5730" s="0" t="n">
        <f aca="false">'Profiles 8760'!A5719</f>
        <v>5717</v>
      </c>
      <c r="B5730" s="0" t="n">
        <f aca="false">'Profiles 8760'!B5719</f>
        <v>8</v>
      </c>
      <c r="C5730" s="0" t="n">
        <f aca="false">'Profiles 8760'!E5719</f>
        <v>0</v>
      </c>
      <c r="D5730" s="0" t="n">
        <f aca="false">'Profiles 8760'!F5719</f>
        <v>0</v>
      </c>
      <c r="E5730" s="0" t="n">
        <f aca="false">'Profiles 8760'!G5719</f>
        <v>0.116759</v>
      </c>
      <c r="F5730" s="0" t="n">
        <f aca="false">D5730*Assumptions!$C$11*$B$7+E5730*Assumptions!$C$12*$B$8</f>
        <v>4.7754431</v>
      </c>
      <c r="G5730" s="0" t="n">
        <f aca="false">C5730*Assumptions!$C$15</f>
        <v>0</v>
      </c>
      <c r="H5730" s="0" t="n">
        <f aca="false">MIN(F5730,G5730)</f>
        <v>0</v>
      </c>
      <c r="I5730" s="0" t="n">
        <f aca="false">IF(C5730=1,MIN(G5730-H5730,Assumptions!$C$13,P5729),0)</f>
        <v>0</v>
      </c>
      <c r="J5730" s="0" t="n">
        <f aca="false">H5730+I5730</f>
        <v>0</v>
      </c>
      <c r="K5730" s="0" t="n">
        <f aca="false">MIN(IF(C5730=1,F5730-H5730,F5730),Assumptions!$C$13,MAX(0,($B$5-P5729)/$B$6))</f>
        <v>4.7754431</v>
      </c>
      <c r="L5730" s="0" t="n">
        <f aca="false">IF(C5730=1,0,MIN(F5730-K5730,Assumptions!$C$15,MAX(0,$B$10-O5729-M5730)))</f>
        <v>0</v>
      </c>
      <c r="M5730" s="0" t="n">
        <f aca="false">'Profiles 8760'!H5719</f>
        <v>101600</v>
      </c>
      <c r="N5730" s="0" t="n">
        <f aca="false">J5730+L5730</f>
        <v>0</v>
      </c>
      <c r="O5730" s="0" t="n">
        <f aca="false">O5729+N5730</f>
        <v>537178.407876572</v>
      </c>
      <c r="P5730" s="0" t="n">
        <f aca="false">MIN($B$5,P5729+K5730*$B$6-I5730)</f>
        <v>189.34914880112</v>
      </c>
      <c r="Q5730" s="0" t="n">
        <f aca="false">MAX(0,F5730-H5730-K5730-L5730)</f>
        <v>0</v>
      </c>
    </row>
    <row r="5731" customFormat="false" ht="15" hidden="false" customHeight="false" outlineLevel="0" collapsed="false">
      <c r="A5731" s="0" t="n">
        <f aca="false">'Profiles 8760'!A5720</f>
        <v>5718</v>
      </c>
      <c r="B5731" s="0" t="n">
        <f aca="false">'Profiles 8760'!B5720</f>
        <v>8</v>
      </c>
      <c r="C5731" s="0" t="n">
        <f aca="false">'Profiles 8760'!E5720</f>
        <v>0</v>
      </c>
      <c r="D5731" s="0" t="n">
        <f aca="false">'Profiles 8760'!F5720</f>
        <v>0</v>
      </c>
      <c r="E5731" s="0" t="n">
        <f aca="false">'Profiles 8760'!G5720</f>
        <v>0.217333</v>
      </c>
      <c r="F5731" s="0" t="n">
        <f aca="false">D5731*Assumptions!$C$11*$B$7+E5731*Assumptions!$C$12*$B$8</f>
        <v>8.8889197</v>
      </c>
      <c r="G5731" s="0" t="n">
        <f aca="false">C5731*Assumptions!$C$15</f>
        <v>0</v>
      </c>
      <c r="H5731" s="0" t="n">
        <f aca="false">MIN(F5731,G5731)</f>
        <v>0</v>
      </c>
      <c r="I5731" s="0" t="n">
        <f aca="false">IF(C5731=1,MIN(G5731-H5731,Assumptions!$C$13,P5730),0)</f>
        <v>0</v>
      </c>
      <c r="J5731" s="0" t="n">
        <f aca="false">H5731+I5731</f>
        <v>0</v>
      </c>
      <c r="K5731" s="0" t="n">
        <f aca="false">MIN(IF(C5731=1,F5731-H5731,F5731),Assumptions!$C$13,MAX(0,($B$5-P5730)/$B$6))</f>
        <v>8.8889197</v>
      </c>
      <c r="L5731" s="0" t="n">
        <f aca="false">IF(C5731=1,0,MIN(F5731-K5731,Assumptions!$C$15,MAX(0,$B$10-O5730-M5731)))</f>
        <v>0</v>
      </c>
      <c r="M5731" s="0" t="n">
        <f aca="false">'Profiles 8760'!H5720</f>
        <v>101600</v>
      </c>
      <c r="N5731" s="0" t="n">
        <f aca="false">J5731+L5731</f>
        <v>0</v>
      </c>
      <c r="O5731" s="0" t="n">
        <f aca="false">O5730+N5731</f>
        <v>537178.407876572</v>
      </c>
      <c r="P5731" s="0" t="n">
        <f aca="false">MIN($B$5,P5730+K5731*$B$6-I5731)</f>
        <v>197.05406439708</v>
      </c>
      <c r="Q5731" s="0" t="n">
        <f aca="false">MAX(0,F5731-H5731-K5731-L5731)</f>
        <v>0</v>
      </c>
    </row>
    <row r="5732" customFormat="false" ht="15" hidden="false" customHeight="false" outlineLevel="0" collapsed="false">
      <c r="A5732" s="0" t="n">
        <f aca="false">'Profiles 8760'!A5721</f>
        <v>5719</v>
      </c>
      <c r="B5732" s="0" t="n">
        <f aca="false">'Profiles 8760'!B5721</f>
        <v>8</v>
      </c>
      <c r="C5732" s="0" t="n">
        <f aca="false">'Profiles 8760'!E5721</f>
        <v>0</v>
      </c>
      <c r="D5732" s="0" t="n">
        <f aca="false">'Profiles 8760'!F5721</f>
        <v>0.048901</v>
      </c>
      <c r="E5732" s="0" t="n">
        <f aca="false">'Profiles 8760'!G5721</f>
        <v>0.207249</v>
      </c>
      <c r="F5732" s="0" t="n">
        <f aca="false">D5732*Assumptions!$C$11*$B$7+E5732*Assumptions!$C$12*$B$8</f>
        <v>22.5990929</v>
      </c>
      <c r="G5732" s="0" t="n">
        <f aca="false">C5732*Assumptions!$C$15</f>
        <v>0</v>
      </c>
      <c r="H5732" s="0" t="n">
        <f aca="false">MIN(F5732,G5732)</f>
        <v>0</v>
      </c>
      <c r="I5732" s="0" t="n">
        <f aca="false">IF(C5732=1,MIN(G5732-H5732,Assumptions!$C$13,P5731),0)</f>
        <v>0</v>
      </c>
      <c r="J5732" s="0" t="n">
        <f aca="false">H5732+I5732</f>
        <v>0</v>
      </c>
      <c r="K5732" s="0" t="n">
        <f aca="false">MIN(IF(C5732=1,F5732-H5732,F5732),Assumptions!$C$13,MAX(0,($B$5-P5731)/$B$6))</f>
        <v>22.5990929</v>
      </c>
      <c r="L5732" s="0" t="n">
        <f aca="false">IF(C5732=1,0,MIN(F5732-K5732,Assumptions!$C$15,MAX(0,$B$10-O5731-M5732)))</f>
        <v>0</v>
      </c>
      <c r="M5732" s="0" t="n">
        <f aca="false">'Profiles 8760'!H5721</f>
        <v>101600</v>
      </c>
      <c r="N5732" s="0" t="n">
        <f aca="false">J5732+L5732</f>
        <v>0</v>
      </c>
      <c r="O5732" s="0" t="n">
        <f aca="false">O5731+N5732</f>
        <v>537178.407876572</v>
      </c>
      <c r="P5732" s="0" t="n">
        <f aca="false">MIN($B$5,P5731+K5732*$B$6-I5732)</f>
        <v>216.6429581228</v>
      </c>
      <c r="Q5732" s="0" t="n">
        <f aca="false">MAX(0,F5732-H5732-K5732-L5732)</f>
        <v>0</v>
      </c>
    </row>
    <row r="5733" customFormat="false" ht="15" hidden="false" customHeight="false" outlineLevel="0" collapsed="false">
      <c r="A5733" s="0" t="n">
        <f aca="false">'Profiles 8760'!A5722</f>
        <v>5720</v>
      </c>
      <c r="B5733" s="0" t="n">
        <f aca="false">'Profiles 8760'!B5722</f>
        <v>8</v>
      </c>
      <c r="C5733" s="0" t="n">
        <f aca="false">'Profiles 8760'!E5722</f>
        <v>1</v>
      </c>
      <c r="D5733" s="0" t="n">
        <f aca="false">'Profiles 8760'!F5722</f>
        <v>0.231349</v>
      </c>
      <c r="E5733" s="0" t="n">
        <f aca="false">'Profiles 8760'!G5722</f>
        <v>0.322839</v>
      </c>
      <c r="F5733" s="0" t="n">
        <f aca="false">D5733*Assumptions!$C$11*$B$7+E5733*Assumptions!$C$12*$B$8</f>
        <v>80.0177063</v>
      </c>
      <c r="G5733" s="0" t="n">
        <f aca="false">C5733*Assumptions!$C$15</f>
        <v>200</v>
      </c>
      <c r="H5733" s="0" t="n">
        <f aca="false">MIN(F5733,G5733)</f>
        <v>80.0177063</v>
      </c>
      <c r="I5733" s="0" t="n">
        <f aca="false">IF(C5733=1,MIN(G5733-H5733,Assumptions!$C$13,P5732),0)</f>
        <v>119.9822937</v>
      </c>
      <c r="J5733" s="0" t="n">
        <f aca="false">H5733+I5733</f>
        <v>200</v>
      </c>
      <c r="K5733" s="0" t="n">
        <f aca="false">MIN(IF(C5733=1,F5733-H5733,F5733),Assumptions!$C$13,MAX(0,($B$5-P5732)/$B$6))</f>
        <v>0</v>
      </c>
      <c r="L5733" s="0" t="n">
        <f aca="false">IF(C5733=1,0,MIN(F5733-K5733,Assumptions!$C$15,MAX(0,$B$10-O5732-M5733)))</f>
        <v>0</v>
      </c>
      <c r="M5733" s="0" t="n">
        <f aca="false">'Profiles 8760'!H5722</f>
        <v>101400</v>
      </c>
      <c r="N5733" s="0" t="n">
        <f aca="false">J5733+L5733</f>
        <v>200</v>
      </c>
      <c r="O5733" s="0" t="n">
        <f aca="false">O5732+N5733</f>
        <v>537378.407876572</v>
      </c>
      <c r="P5733" s="0" t="n">
        <f aca="false">MIN($B$5,P5732+K5733*$B$6-I5733)</f>
        <v>96.6606644228</v>
      </c>
      <c r="Q5733" s="0" t="n">
        <f aca="false">MAX(0,F5733-H5733-K5733-L5733)</f>
        <v>0</v>
      </c>
    </row>
    <row r="5734" customFormat="false" ht="15" hidden="false" customHeight="false" outlineLevel="0" collapsed="false">
      <c r="A5734" s="0" t="n">
        <f aca="false">'Profiles 8760'!A5723</f>
        <v>5721</v>
      </c>
      <c r="B5734" s="0" t="n">
        <f aca="false">'Profiles 8760'!B5723</f>
        <v>8</v>
      </c>
      <c r="C5734" s="0" t="n">
        <f aca="false">'Profiles 8760'!E5723</f>
        <v>1</v>
      </c>
      <c r="D5734" s="0" t="n">
        <f aca="false">'Profiles 8760'!F5723</f>
        <v>0.445473</v>
      </c>
      <c r="E5734" s="0" t="n">
        <f aca="false">'Profiles 8760'!G5723</f>
        <v>0.348897</v>
      </c>
      <c r="F5734" s="0" t="n">
        <f aca="false">D5734*Assumptions!$C$11*$B$7+E5734*Assumptions!$C$12*$B$8</f>
        <v>142.9224897</v>
      </c>
      <c r="G5734" s="0" t="n">
        <f aca="false">C5734*Assumptions!$C$15</f>
        <v>200</v>
      </c>
      <c r="H5734" s="0" t="n">
        <f aca="false">MIN(F5734,G5734)</f>
        <v>142.9224897</v>
      </c>
      <c r="I5734" s="0" t="n">
        <f aca="false">IF(C5734=1,MIN(G5734-H5734,Assumptions!$C$13,P5733),0)</f>
        <v>57.0775103</v>
      </c>
      <c r="J5734" s="0" t="n">
        <f aca="false">H5734+I5734</f>
        <v>200</v>
      </c>
      <c r="K5734" s="0" t="n">
        <f aca="false">MIN(IF(C5734=1,F5734-H5734,F5734),Assumptions!$C$13,MAX(0,($B$5-P5733)/$B$6))</f>
        <v>0</v>
      </c>
      <c r="L5734" s="0" t="n">
        <f aca="false">IF(C5734=1,0,MIN(F5734-K5734,Assumptions!$C$15,MAX(0,$B$10-O5733-M5734)))</f>
        <v>0</v>
      </c>
      <c r="M5734" s="0" t="n">
        <f aca="false">'Profiles 8760'!H5723</f>
        <v>101200</v>
      </c>
      <c r="N5734" s="0" t="n">
        <f aca="false">J5734+L5734</f>
        <v>200</v>
      </c>
      <c r="O5734" s="0" t="n">
        <f aca="false">O5733+N5734</f>
        <v>537578.407876572</v>
      </c>
      <c r="P5734" s="0" t="n">
        <f aca="false">MIN($B$5,P5733+K5734*$B$6-I5734)</f>
        <v>39.5831541228</v>
      </c>
      <c r="Q5734" s="0" t="n">
        <f aca="false">MAX(0,F5734-H5734-K5734-L5734)</f>
        <v>0</v>
      </c>
    </row>
    <row r="5735" customFormat="false" ht="15" hidden="false" customHeight="false" outlineLevel="0" collapsed="false">
      <c r="A5735" s="0" t="n">
        <f aca="false">'Profiles 8760'!A5724</f>
        <v>5722</v>
      </c>
      <c r="B5735" s="0" t="n">
        <f aca="false">'Profiles 8760'!B5724</f>
        <v>8</v>
      </c>
      <c r="C5735" s="0" t="n">
        <f aca="false">'Profiles 8760'!E5724</f>
        <v>0</v>
      </c>
      <c r="D5735" s="0" t="n">
        <f aca="false">'Profiles 8760'!F5724</f>
        <v>0.651676</v>
      </c>
      <c r="E5735" s="0" t="n">
        <f aca="false">'Profiles 8760'!G5724</f>
        <v>0.267308</v>
      </c>
      <c r="F5735" s="0" t="n">
        <f aca="false">D5735*Assumptions!$C$11*$B$7+E5735*Assumptions!$C$12*$B$8</f>
        <v>199.136926</v>
      </c>
      <c r="G5735" s="0" t="n">
        <f aca="false">C5735*Assumptions!$C$15</f>
        <v>0</v>
      </c>
      <c r="H5735" s="0" t="n">
        <f aca="false">MIN(F5735,G5735)</f>
        <v>0</v>
      </c>
      <c r="I5735" s="0" t="n">
        <f aca="false">IF(C5735=1,MIN(G5735-H5735,Assumptions!$C$13,P5734),0)</f>
        <v>0</v>
      </c>
      <c r="J5735" s="0" t="n">
        <f aca="false">H5735+I5735</f>
        <v>0</v>
      </c>
      <c r="K5735" s="0" t="n">
        <f aca="false">MIN(IF(C5735=1,F5735-H5735,F5735),Assumptions!$C$13,MAX(0,($B$5-P5734)/$B$6))</f>
        <v>180</v>
      </c>
      <c r="L5735" s="0" t="n">
        <f aca="false">IF(C5735=1,0,MIN(F5735-K5735,Assumptions!$C$15,MAX(0,$B$10-O5734-M5735)))</f>
        <v>19.136926</v>
      </c>
      <c r="M5735" s="0" t="n">
        <f aca="false">'Profiles 8760'!H5724</f>
        <v>101200</v>
      </c>
      <c r="N5735" s="0" t="n">
        <f aca="false">J5735+L5735</f>
        <v>19.136926</v>
      </c>
      <c r="O5735" s="0" t="n">
        <f aca="false">O5734+N5735</f>
        <v>537597.544802572</v>
      </c>
      <c r="P5735" s="0" t="n">
        <f aca="false">MIN($B$5,P5734+K5735*$B$6-I5735)</f>
        <v>195.6071541228</v>
      </c>
      <c r="Q5735" s="0" t="n">
        <f aca="false">MAX(0,F5735-H5735-K5735-L5735)</f>
        <v>0</v>
      </c>
    </row>
    <row r="5736" customFormat="false" ht="15" hidden="false" customHeight="false" outlineLevel="0" collapsed="false">
      <c r="A5736" s="0" t="n">
        <f aca="false">'Profiles 8760'!A5725</f>
        <v>5723</v>
      </c>
      <c r="B5736" s="0" t="n">
        <f aca="false">'Profiles 8760'!B5725</f>
        <v>8</v>
      </c>
      <c r="C5736" s="0" t="n">
        <f aca="false">'Profiles 8760'!E5725</f>
        <v>0</v>
      </c>
      <c r="D5736" s="0" t="n">
        <f aca="false">'Profiles 8760'!F5725</f>
        <v>0.820952</v>
      </c>
      <c r="E5736" s="0" t="n">
        <f aca="false">'Profiles 8760'!G5725</f>
        <v>0.24478</v>
      </c>
      <c r="F5736" s="0" t="n">
        <f aca="false">D5736*Assumptions!$C$11*$B$7+E5736*Assumptions!$C$12*$B$8</f>
        <v>247.1024396</v>
      </c>
      <c r="G5736" s="0" t="n">
        <f aca="false">C5736*Assumptions!$C$15</f>
        <v>0</v>
      </c>
      <c r="H5736" s="0" t="n">
        <f aca="false">MIN(F5736,G5736)</f>
        <v>0</v>
      </c>
      <c r="I5736" s="0" t="n">
        <f aca="false">IF(C5736=1,MIN(G5736-H5736,Assumptions!$C$13,P5735),0)</f>
        <v>0</v>
      </c>
      <c r="J5736" s="0" t="n">
        <f aca="false">H5736+I5736</f>
        <v>0</v>
      </c>
      <c r="K5736" s="0" t="n">
        <f aca="false">MIN(IF(C5736=1,F5736-H5736,F5736),Assumptions!$C$13,MAX(0,($B$5-P5735)/$B$6))</f>
        <v>180</v>
      </c>
      <c r="L5736" s="0" t="n">
        <f aca="false">IF(C5736=1,0,MIN(F5736-K5736,Assumptions!$C$15,MAX(0,$B$10-O5735-M5736)))</f>
        <v>67.1024396</v>
      </c>
      <c r="M5736" s="0" t="n">
        <f aca="false">'Profiles 8760'!H5725</f>
        <v>101200</v>
      </c>
      <c r="N5736" s="0" t="n">
        <f aca="false">J5736+L5736</f>
        <v>67.1024396</v>
      </c>
      <c r="O5736" s="0" t="n">
        <f aca="false">O5735+N5736</f>
        <v>537664.647242172</v>
      </c>
      <c r="P5736" s="0" t="n">
        <f aca="false">MIN($B$5,P5735+K5736*$B$6-I5736)</f>
        <v>351.6311541228</v>
      </c>
      <c r="Q5736" s="0" t="n">
        <f aca="false">MAX(0,F5736-H5736-K5736-L5736)</f>
        <v>0</v>
      </c>
    </row>
    <row r="5737" customFormat="false" ht="15" hidden="false" customHeight="false" outlineLevel="0" collapsed="false">
      <c r="A5737" s="0" t="n">
        <f aca="false">'Profiles 8760'!A5726</f>
        <v>5724</v>
      </c>
      <c r="B5737" s="0" t="n">
        <f aca="false">'Profiles 8760'!B5726</f>
        <v>8</v>
      </c>
      <c r="C5737" s="0" t="n">
        <f aca="false">'Profiles 8760'!E5726</f>
        <v>0</v>
      </c>
      <c r="D5737" s="0" t="n">
        <f aca="false">'Profiles 8760'!F5726</f>
        <v>0.931621</v>
      </c>
      <c r="E5737" s="0" t="n">
        <f aca="false">'Profiles 8760'!G5726</f>
        <v>0.305625</v>
      </c>
      <c r="F5737" s="0" t="n">
        <f aca="false">D5737*Assumptions!$C$11*$B$7+E5737*Assumptions!$C$12*$B$8</f>
        <v>281.5522073</v>
      </c>
      <c r="G5737" s="0" t="n">
        <f aca="false">C5737*Assumptions!$C$15</f>
        <v>0</v>
      </c>
      <c r="H5737" s="0" t="n">
        <f aca="false">MIN(F5737,G5737)</f>
        <v>0</v>
      </c>
      <c r="I5737" s="0" t="n">
        <f aca="false">IF(C5737=1,MIN(G5737-H5737,Assumptions!$C$13,P5736),0)</f>
        <v>0</v>
      </c>
      <c r="J5737" s="0" t="n">
        <f aca="false">H5737+I5737</f>
        <v>0</v>
      </c>
      <c r="K5737" s="0" t="n">
        <f aca="false">MIN(IF(C5737=1,F5737-H5737,F5737),Assumptions!$C$13,MAX(0,($B$5-P5736)/$B$6))</f>
        <v>180</v>
      </c>
      <c r="L5737" s="0" t="n">
        <f aca="false">IF(C5737=1,0,MIN(F5737-K5737,Assumptions!$C$15,MAX(0,$B$10-O5736-M5737)))</f>
        <v>101.5522073</v>
      </c>
      <c r="M5737" s="0" t="n">
        <f aca="false">'Profiles 8760'!H5726</f>
        <v>101200</v>
      </c>
      <c r="N5737" s="0" t="n">
        <f aca="false">J5737+L5737</f>
        <v>101.5522073</v>
      </c>
      <c r="O5737" s="0" t="n">
        <f aca="false">O5736+N5737</f>
        <v>537766.199449472</v>
      </c>
      <c r="P5737" s="0" t="n">
        <f aca="false">MIN($B$5,P5736+K5737*$B$6-I5737)</f>
        <v>507.6551541228</v>
      </c>
      <c r="Q5737" s="0" t="n">
        <f aca="false">MAX(0,F5737-H5737-K5737-L5737)</f>
        <v>0</v>
      </c>
    </row>
    <row r="5738" customFormat="false" ht="15" hidden="false" customHeight="false" outlineLevel="0" collapsed="false">
      <c r="A5738" s="0" t="n">
        <f aca="false">'Profiles 8760'!A5727</f>
        <v>5725</v>
      </c>
      <c r="B5738" s="0" t="n">
        <f aca="false">'Profiles 8760'!B5727</f>
        <v>8</v>
      </c>
      <c r="C5738" s="0" t="n">
        <f aca="false">'Profiles 8760'!E5727</f>
        <v>0</v>
      </c>
      <c r="D5738" s="0" t="n">
        <f aca="false">'Profiles 8760'!F5727</f>
        <v>0.970064</v>
      </c>
      <c r="E5738" s="0" t="n">
        <f aca="false">'Profiles 8760'!G5727</f>
        <v>0.281863</v>
      </c>
      <c r="F5738" s="0" t="n">
        <f aca="false">D5738*Assumptions!$C$11*$B$7+E5738*Assumptions!$C$12*$B$8</f>
        <v>291.6826799</v>
      </c>
      <c r="G5738" s="0" t="n">
        <f aca="false">C5738*Assumptions!$C$15</f>
        <v>0</v>
      </c>
      <c r="H5738" s="0" t="n">
        <f aca="false">MIN(F5738,G5738)</f>
        <v>0</v>
      </c>
      <c r="I5738" s="0" t="n">
        <f aca="false">IF(C5738=1,MIN(G5738-H5738,Assumptions!$C$13,P5737),0)</f>
        <v>0</v>
      </c>
      <c r="J5738" s="0" t="n">
        <f aca="false">H5738+I5738</f>
        <v>0</v>
      </c>
      <c r="K5738" s="0" t="n">
        <f aca="false">MIN(IF(C5738=1,F5738-H5738,F5738),Assumptions!$C$13,MAX(0,($B$5-P5737)/$B$6))</f>
        <v>3.63964683571757</v>
      </c>
      <c r="L5738" s="0" t="n">
        <f aca="false">IF(C5738=1,0,MIN(F5738-K5738,Assumptions!$C$15,MAX(0,$B$10-O5737-M5738)))</f>
        <v>200</v>
      </c>
      <c r="M5738" s="0" t="n">
        <f aca="false">'Profiles 8760'!H5727</f>
        <v>101200</v>
      </c>
      <c r="N5738" s="0" t="n">
        <f aca="false">J5738+L5738</f>
        <v>200</v>
      </c>
      <c r="O5738" s="0" t="n">
        <f aca="false">O5737+N5738</f>
        <v>537966.199449472</v>
      </c>
      <c r="P5738" s="0" t="n">
        <f aca="false">MIN($B$5,P5737+K5738*$B$6-I5738)</f>
        <v>510.81</v>
      </c>
      <c r="Q5738" s="0" t="n">
        <f aca="false">MAX(0,F5738-H5738-K5738-L5738)</f>
        <v>88.0430330642825</v>
      </c>
    </row>
    <row r="5739" customFormat="false" ht="15" hidden="false" customHeight="false" outlineLevel="0" collapsed="false">
      <c r="A5739" s="0" t="n">
        <f aca="false">'Profiles 8760'!A5728</f>
        <v>5726</v>
      </c>
      <c r="B5739" s="0" t="n">
        <f aca="false">'Profiles 8760'!B5728</f>
        <v>8</v>
      </c>
      <c r="C5739" s="0" t="n">
        <f aca="false">'Profiles 8760'!E5728</f>
        <v>0</v>
      </c>
      <c r="D5739" s="0" t="n">
        <f aca="false">'Profiles 8760'!F5728</f>
        <v>0.931621</v>
      </c>
      <c r="E5739" s="0" t="n">
        <f aca="false">'Profiles 8760'!G5728</f>
        <v>0.194518</v>
      </c>
      <c r="F5739" s="0" t="n">
        <f aca="false">D5739*Assumptions!$C$11*$B$7+E5739*Assumptions!$C$12*$B$8</f>
        <v>277.007931</v>
      </c>
      <c r="G5739" s="0" t="n">
        <f aca="false">C5739*Assumptions!$C$15</f>
        <v>0</v>
      </c>
      <c r="H5739" s="0" t="n">
        <f aca="false">MIN(F5739,G5739)</f>
        <v>0</v>
      </c>
      <c r="I5739" s="0" t="n">
        <f aca="false">IF(C5739=1,MIN(G5739-H5739,Assumptions!$C$13,P5738),0)</f>
        <v>0</v>
      </c>
      <c r="J5739" s="0" t="n">
        <f aca="false">H5739+I5739</f>
        <v>0</v>
      </c>
      <c r="K5739" s="0" t="n">
        <f aca="false">MIN(IF(C5739=1,F5739-H5739,F5739),Assumptions!$C$13,MAX(0,($B$5-P5738)/$B$6))</f>
        <v>0</v>
      </c>
      <c r="L5739" s="0" t="n">
        <f aca="false">IF(C5739=1,0,MIN(F5739-K5739,Assumptions!$C$15,MAX(0,$B$10-O5738-M5739)))</f>
        <v>200</v>
      </c>
      <c r="M5739" s="0" t="n">
        <f aca="false">'Profiles 8760'!H5728</f>
        <v>101200</v>
      </c>
      <c r="N5739" s="0" t="n">
        <f aca="false">J5739+L5739</f>
        <v>200</v>
      </c>
      <c r="O5739" s="0" t="n">
        <f aca="false">O5738+N5739</f>
        <v>538166.199449472</v>
      </c>
      <c r="P5739" s="0" t="n">
        <f aca="false">MIN($B$5,P5738+K5739*$B$6-I5739)</f>
        <v>510.81</v>
      </c>
      <c r="Q5739" s="0" t="n">
        <f aca="false">MAX(0,F5739-H5739-K5739-L5739)</f>
        <v>77.007931</v>
      </c>
    </row>
    <row r="5740" customFormat="false" ht="15" hidden="false" customHeight="false" outlineLevel="0" collapsed="false">
      <c r="A5740" s="0" t="n">
        <f aca="false">'Profiles 8760'!A5729</f>
        <v>5727</v>
      </c>
      <c r="B5740" s="0" t="n">
        <f aca="false">'Profiles 8760'!B5729</f>
        <v>8</v>
      </c>
      <c r="C5740" s="0" t="n">
        <f aca="false">'Profiles 8760'!E5729</f>
        <v>0</v>
      </c>
      <c r="D5740" s="0" t="n">
        <f aca="false">'Profiles 8760'!F5729</f>
        <v>0.820952</v>
      </c>
      <c r="E5740" s="0" t="n">
        <f aca="false">'Profiles 8760'!G5729</f>
        <v>0.310909</v>
      </c>
      <c r="F5740" s="0" t="n">
        <f aca="false">D5740*Assumptions!$C$11*$B$7+E5740*Assumptions!$C$12*$B$8</f>
        <v>249.8071157</v>
      </c>
      <c r="G5740" s="0" t="n">
        <f aca="false">C5740*Assumptions!$C$15</f>
        <v>0</v>
      </c>
      <c r="H5740" s="0" t="n">
        <f aca="false">MIN(F5740,G5740)</f>
        <v>0</v>
      </c>
      <c r="I5740" s="0" t="n">
        <f aca="false">IF(C5740=1,MIN(G5740-H5740,Assumptions!$C$13,P5739),0)</f>
        <v>0</v>
      </c>
      <c r="J5740" s="0" t="n">
        <f aca="false">H5740+I5740</f>
        <v>0</v>
      </c>
      <c r="K5740" s="0" t="n">
        <f aca="false">MIN(IF(C5740=1,F5740-H5740,F5740),Assumptions!$C$13,MAX(0,($B$5-P5739)/$B$6))</f>
        <v>0</v>
      </c>
      <c r="L5740" s="0" t="n">
        <f aca="false">IF(C5740=1,0,MIN(F5740-K5740,Assumptions!$C$15,MAX(0,$B$10-O5739-M5740)))</f>
        <v>200</v>
      </c>
      <c r="M5740" s="0" t="n">
        <f aca="false">'Profiles 8760'!H5729</f>
        <v>101200</v>
      </c>
      <c r="N5740" s="0" t="n">
        <f aca="false">J5740+L5740</f>
        <v>200</v>
      </c>
      <c r="O5740" s="0" t="n">
        <f aca="false">O5739+N5740</f>
        <v>538366.199449472</v>
      </c>
      <c r="P5740" s="0" t="n">
        <f aca="false">MIN($B$5,P5739+K5740*$B$6-I5740)</f>
        <v>510.81</v>
      </c>
      <c r="Q5740" s="0" t="n">
        <f aca="false">MAX(0,F5740-H5740-K5740-L5740)</f>
        <v>49.8071157</v>
      </c>
    </row>
    <row r="5741" customFormat="false" ht="15" hidden="false" customHeight="false" outlineLevel="0" collapsed="false">
      <c r="A5741" s="0" t="n">
        <f aca="false">'Profiles 8760'!A5730</f>
        <v>5728</v>
      </c>
      <c r="B5741" s="0" t="n">
        <f aca="false">'Profiles 8760'!B5730</f>
        <v>8</v>
      </c>
      <c r="C5741" s="0" t="n">
        <f aca="false">'Profiles 8760'!E5730</f>
        <v>0</v>
      </c>
      <c r="D5741" s="0" t="n">
        <f aca="false">'Profiles 8760'!F5730</f>
        <v>0.651676</v>
      </c>
      <c r="E5741" s="0" t="n">
        <f aca="false">'Profiles 8760'!G5730</f>
        <v>0.302209</v>
      </c>
      <c r="F5741" s="0" t="n">
        <f aca="false">D5741*Assumptions!$C$11*$B$7+E5741*Assumptions!$C$12*$B$8</f>
        <v>200.5643769</v>
      </c>
      <c r="G5741" s="0" t="n">
        <f aca="false">C5741*Assumptions!$C$15</f>
        <v>0</v>
      </c>
      <c r="H5741" s="0" t="n">
        <f aca="false">MIN(F5741,G5741)</f>
        <v>0</v>
      </c>
      <c r="I5741" s="0" t="n">
        <f aca="false">IF(C5741=1,MIN(G5741-H5741,Assumptions!$C$13,P5740),0)</f>
        <v>0</v>
      </c>
      <c r="J5741" s="0" t="n">
        <f aca="false">H5741+I5741</f>
        <v>0</v>
      </c>
      <c r="K5741" s="0" t="n">
        <f aca="false">MIN(IF(C5741=1,F5741-H5741,F5741),Assumptions!$C$13,MAX(0,($B$5-P5740)/$B$6))</f>
        <v>0</v>
      </c>
      <c r="L5741" s="0" t="n">
        <f aca="false">IF(C5741=1,0,MIN(F5741-K5741,Assumptions!$C$15,MAX(0,$B$10-O5740-M5741)))</f>
        <v>200</v>
      </c>
      <c r="M5741" s="0" t="n">
        <f aca="false">'Profiles 8760'!H5730</f>
        <v>101200</v>
      </c>
      <c r="N5741" s="0" t="n">
        <f aca="false">J5741+L5741</f>
        <v>200</v>
      </c>
      <c r="O5741" s="0" t="n">
        <f aca="false">O5740+N5741</f>
        <v>538566.199449472</v>
      </c>
      <c r="P5741" s="0" t="n">
        <f aca="false">MIN($B$5,P5740+K5741*$B$6-I5741)</f>
        <v>510.81</v>
      </c>
      <c r="Q5741" s="0" t="n">
        <f aca="false">MAX(0,F5741-H5741-K5741-L5741)</f>
        <v>0.564376900000013</v>
      </c>
    </row>
    <row r="5742" customFormat="false" ht="15" hidden="false" customHeight="false" outlineLevel="0" collapsed="false">
      <c r="A5742" s="0" t="n">
        <f aca="false">'Profiles 8760'!A5731</f>
        <v>5729</v>
      </c>
      <c r="B5742" s="0" t="n">
        <f aca="false">'Profiles 8760'!B5731</f>
        <v>8</v>
      </c>
      <c r="C5742" s="0" t="n">
        <f aca="false">'Profiles 8760'!E5731</f>
        <v>0</v>
      </c>
      <c r="D5742" s="0" t="n">
        <f aca="false">'Profiles 8760'!F5731</f>
        <v>0.445473</v>
      </c>
      <c r="E5742" s="0" t="n">
        <f aca="false">'Profiles 8760'!G5731</f>
        <v>0.357971</v>
      </c>
      <c r="F5742" s="0" t="n">
        <f aca="false">D5742*Assumptions!$C$11*$B$7+E5742*Assumptions!$C$12*$B$8</f>
        <v>143.2936163</v>
      </c>
      <c r="G5742" s="0" t="n">
        <f aca="false">C5742*Assumptions!$C$15</f>
        <v>0</v>
      </c>
      <c r="H5742" s="0" t="n">
        <f aca="false">MIN(F5742,G5742)</f>
        <v>0</v>
      </c>
      <c r="I5742" s="0" t="n">
        <f aca="false">IF(C5742=1,MIN(G5742-H5742,Assumptions!$C$13,P5741),0)</f>
        <v>0</v>
      </c>
      <c r="J5742" s="0" t="n">
        <f aca="false">H5742+I5742</f>
        <v>0</v>
      </c>
      <c r="K5742" s="0" t="n">
        <f aca="false">MIN(IF(C5742=1,F5742-H5742,F5742),Assumptions!$C$13,MAX(0,($B$5-P5741)/$B$6))</f>
        <v>0</v>
      </c>
      <c r="L5742" s="0" t="n">
        <f aca="false">IF(C5742=1,0,MIN(F5742-K5742,Assumptions!$C$15,MAX(0,$B$10-O5741-M5742)))</f>
        <v>143.2936163</v>
      </c>
      <c r="M5742" s="0" t="n">
        <f aca="false">'Profiles 8760'!H5731</f>
        <v>101200</v>
      </c>
      <c r="N5742" s="0" t="n">
        <f aca="false">J5742+L5742</f>
        <v>143.2936163</v>
      </c>
      <c r="O5742" s="0" t="n">
        <f aca="false">O5741+N5742</f>
        <v>538709.493065772</v>
      </c>
      <c r="P5742" s="0" t="n">
        <f aca="false">MIN($B$5,P5741+K5742*$B$6-I5742)</f>
        <v>510.81</v>
      </c>
      <c r="Q5742" s="0" t="n">
        <f aca="false">MAX(0,F5742-H5742-K5742-L5742)</f>
        <v>0</v>
      </c>
    </row>
    <row r="5743" customFormat="false" ht="15" hidden="false" customHeight="false" outlineLevel="0" collapsed="false">
      <c r="A5743" s="0" t="n">
        <f aca="false">'Profiles 8760'!A5732</f>
        <v>5730</v>
      </c>
      <c r="B5743" s="0" t="n">
        <f aca="false">'Profiles 8760'!B5732</f>
        <v>8</v>
      </c>
      <c r="C5743" s="0" t="n">
        <f aca="false">'Profiles 8760'!E5732</f>
        <v>0</v>
      </c>
      <c r="D5743" s="0" t="n">
        <f aca="false">'Profiles 8760'!F5732</f>
        <v>0.231349</v>
      </c>
      <c r="E5743" s="0" t="n">
        <f aca="false">'Profiles 8760'!G5732</f>
        <v>0.357057</v>
      </c>
      <c r="F5743" s="0" t="n">
        <f aca="false">D5743*Assumptions!$C$11*$B$7+E5743*Assumptions!$C$12*$B$8</f>
        <v>81.4172225</v>
      </c>
      <c r="G5743" s="0" t="n">
        <f aca="false">C5743*Assumptions!$C$15</f>
        <v>0</v>
      </c>
      <c r="H5743" s="0" t="n">
        <f aca="false">MIN(F5743,G5743)</f>
        <v>0</v>
      </c>
      <c r="I5743" s="0" t="n">
        <f aca="false">IF(C5743=1,MIN(G5743-H5743,Assumptions!$C$13,P5742),0)</f>
        <v>0</v>
      </c>
      <c r="J5743" s="0" t="n">
        <f aca="false">H5743+I5743</f>
        <v>0</v>
      </c>
      <c r="K5743" s="0" t="n">
        <f aca="false">MIN(IF(C5743=1,F5743-H5743,F5743),Assumptions!$C$13,MAX(0,($B$5-P5742)/$B$6))</f>
        <v>0</v>
      </c>
      <c r="L5743" s="0" t="n">
        <f aca="false">IF(C5743=1,0,MIN(F5743-K5743,Assumptions!$C$15,MAX(0,$B$10-O5742-M5743)))</f>
        <v>81.4172225</v>
      </c>
      <c r="M5743" s="0" t="n">
        <f aca="false">'Profiles 8760'!H5732</f>
        <v>101200</v>
      </c>
      <c r="N5743" s="0" t="n">
        <f aca="false">J5743+L5743</f>
        <v>81.4172225</v>
      </c>
      <c r="O5743" s="0" t="n">
        <f aca="false">O5742+N5743</f>
        <v>538790.910288272</v>
      </c>
      <c r="P5743" s="0" t="n">
        <f aca="false">MIN($B$5,P5742+K5743*$B$6-I5743)</f>
        <v>510.81</v>
      </c>
      <c r="Q5743" s="0" t="n">
        <f aca="false">MAX(0,F5743-H5743-K5743-L5743)</f>
        <v>0</v>
      </c>
    </row>
    <row r="5744" customFormat="false" ht="15" hidden="false" customHeight="false" outlineLevel="0" collapsed="false">
      <c r="A5744" s="0" t="n">
        <f aca="false">'Profiles 8760'!A5733</f>
        <v>5731</v>
      </c>
      <c r="B5744" s="0" t="n">
        <f aca="false">'Profiles 8760'!B5733</f>
        <v>8</v>
      </c>
      <c r="C5744" s="0" t="n">
        <f aca="false">'Profiles 8760'!E5733</f>
        <v>0</v>
      </c>
      <c r="D5744" s="0" t="n">
        <f aca="false">'Profiles 8760'!F5733</f>
        <v>0.048901</v>
      </c>
      <c r="E5744" s="0" t="n">
        <f aca="false">'Profiles 8760'!G5733</f>
        <v>0.249973</v>
      </c>
      <c r="F5744" s="0" t="n">
        <f aca="false">D5744*Assumptions!$C$11*$B$7+E5744*Assumptions!$C$12*$B$8</f>
        <v>24.3465045</v>
      </c>
      <c r="G5744" s="0" t="n">
        <f aca="false">C5744*Assumptions!$C$15</f>
        <v>0</v>
      </c>
      <c r="H5744" s="0" t="n">
        <f aca="false">MIN(F5744,G5744)</f>
        <v>0</v>
      </c>
      <c r="I5744" s="0" t="n">
        <f aca="false">IF(C5744=1,MIN(G5744-H5744,Assumptions!$C$13,P5743),0)</f>
        <v>0</v>
      </c>
      <c r="J5744" s="0" t="n">
        <f aca="false">H5744+I5744</f>
        <v>0</v>
      </c>
      <c r="K5744" s="0" t="n">
        <f aca="false">MIN(IF(C5744=1,F5744-H5744,F5744),Assumptions!$C$13,MAX(0,($B$5-P5743)/$B$6))</f>
        <v>0</v>
      </c>
      <c r="L5744" s="0" t="n">
        <f aca="false">IF(C5744=1,0,MIN(F5744-K5744,Assumptions!$C$15,MAX(0,$B$10-O5743-M5744)))</f>
        <v>24.3465045</v>
      </c>
      <c r="M5744" s="0" t="n">
        <f aca="false">'Profiles 8760'!H5733</f>
        <v>101200</v>
      </c>
      <c r="N5744" s="0" t="n">
        <f aca="false">J5744+L5744</f>
        <v>24.3465045</v>
      </c>
      <c r="O5744" s="0" t="n">
        <f aca="false">O5743+N5744</f>
        <v>538815.256792772</v>
      </c>
      <c r="P5744" s="0" t="n">
        <f aca="false">MIN($B$5,P5743+K5744*$B$6-I5744)</f>
        <v>510.81</v>
      </c>
      <c r="Q5744" s="0" t="n">
        <f aca="false">MAX(0,F5744-H5744-K5744-L5744)</f>
        <v>0</v>
      </c>
    </row>
    <row r="5745" customFormat="false" ht="15" hidden="false" customHeight="false" outlineLevel="0" collapsed="false">
      <c r="A5745" s="0" t="n">
        <f aca="false">'Profiles 8760'!A5734</f>
        <v>5732</v>
      </c>
      <c r="B5745" s="0" t="n">
        <f aca="false">'Profiles 8760'!B5734</f>
        <v>8</v>
      </c>
      <c r="C5745" s="0" t="n">
        <f aca="false">'Profiles 8760'!E5734</f>
        <v>1</v>
      </c>
      <c r="D5745" s="0" t="n">
        <f aca="false">'Profiles 8760'!F5734</f>
        <v>0</v>
      </c>
      <c r="E5745" s="0" t="n">
        <f aca="false">'Profiles 8760'!G5734</f>
        <v>0.175115</v>
      </c>
      <c r="F5745" s="0" t="n">
        <f aca="false">D5745*Assumptions!$C$11*$B$7+E5745*Assumptions!$C$12*$B$8</f>
        <v>7.1622035</v>
      </c>
      <c r="G5745" s="0" t="n">
        <f aca="false">C5745*Assumptions!$C$15</f>
        <v>200</v>
      </c>
      <c r="H5745" s="0" t="n">
        <f aca="false">MIN(F5745,G5745)</f>
        <v>7.1622035</v>
      </c>
      <c r="I5745" s="0" t="n">
        <f aca="false">IF(C5745=1,MIN(G5745-H5745,Assumptions!$C$13,P5744),0)</f>
        <v>180</v>
      </c>
      <c r="J5745" s="0" t="n">
        <f aca="false">H5745+I5745</f>
        <v>187.1622035</v>
      </c>
      <c r="K5745" s="0" t="n">
        <f aca="false">MIN(IF(C5745=1,F5745-H5745,F5745),Assumptions!$C$13,MAX(0,($B$5-P5744)/$B$6))</f>
        <v>0</v>
      </c>
      <c r="L5745" s="0" t="n">
        <f aca="false">IF(C5745=1,0,MIN(F5745-K5745,Assumptions!$C$15,MAX(0,$B$10-O5744-M5745)))</f>
        <v>0</v>
      </c>
      <c r="M5745" s="0" t="n">
        <f aca="false">'Profiles 8760'!H5734</f>
        <v>101000</v>
      </c>
      <c r="N5745" s="0" t="n">
        <f aca="false">J5745+L5745</f>
        <v>187.1622035</v>
      </c>
      <c r="O5745" s="0" t="n">
        <f aca="false">O5744+N5745</f>
        <v>539002.418996272</v>
      </c>
      <c r="P5745" s="0" t="n">
        <f aca="false">MIN($B$5,P5744+K5745*$B$6-I5745)</f>
        <v>330.81</v>
      </c>
      <c r="Q5745" s="0" t="n">
        <f aca="false">MAX(0,F5745-H5745-K5745-L5745)</f>
        <v>0</v>
      </c>
    </row>
    <row r="5746" customFormat="false" ht="15" hidden="false" customHeight="false" outlineLevel="0" collapsed="false">
      <c r="A5746" s="0" t="n">
        <f aca="false">'Profiles 8760'!A5735</f>
        <v>5733</v>
      </c>
      <c r="B5746" s="0" t="n">
        <f aca="false">'Profiles 8760'!B5735</f>
        <v>8</v>
      </c>
      <c r="C5746" s="0" t="n">
        <f aca="false">'Profiles 8760'!E5735</f>
        <v>1</v>
      </c>
      <c r="D5746" s="0" t="n">
        <f aca="false">'Profiles 8760'!F5735</f>
        <v>0</v>
      </c>
      <c r="E5746" s="0" t="n">
        <f aca="false">'Profiles 8760'!G5735</f>
        <v>0.109051</v>
      </c>
      <c r="F5746" s="0" t="n">
        <f aca="false">D5746*Assumptions!$C$11*$B$7+E5746*Assumptions!$C$12*$B$8</f>
        <v>4.4601859</v>
      </c>
      <c r="G5746" s="0" t="n">
        <f aca="false">C5746*Assumptions!$C$15</f>
        <v>200</v>
      </c>
      <c r="H5746" s="0" t="n">
        <f aca="false">MIN(F5746,G5746)</f>
        <v>4.4601859</v>
      </c>
      <c r="I5746" s="0" t="n">
        <f aca="false">IF(C5746=1,MIN(G5746-H5746,Assumptions!$C$13,P5745),0)</f>
        <v>180</v>
      </c>
      <c r="J5746" s="0" t="n">
        <f aca="false">H5746+I5746</f>
        <v>184.4601859</v>
      </c>
      <c r="K5746" s="0" t="n">
        <f aca="false">MIN(IF(C5746=1,F5746-H5746,F5746),Assumptions!$C$13,MAX(0,($B$5-P5745)/$B$6))</f>
        <v>0</v>
      </c>
      <c r="L5746" s="0" t="n">
        <f aca="false">IF(C5746=1,0,MIN(F5746-K5746,Assumptions!$C$15,MAX(0,$B$10-O5745-M5746)))</f>
        <v>0</v>
      </c>
      <c r="M5746" s="0" t="n">
        <f aca="false">'Profiles 8760'!H5735</f>
        <v>100800</v>
      </c>
      <c r="N5746" s="0" t="n">
        <f aca="false">J5746+L5746</f>
        <v>184.4601859</v>
      </c>
      <c r="O5746" s="0" t="n">
        <f aca="false">O5745+N5746</f>
        <v>539186.879182172</v>
      </c>
      <c r="P5746" s="0" t="n">
        <f aca="false">MIN($B$5,P5745+K5746*$B$6-I5746)</f>
        <v>150.81</v>
      </c>
      <c r="Q5746" s="0" t="n">
        <f aca="false">MAX(0,F5746-H5746-K5746-L5746)</f>
        <v>0</v>
      </c>
    </row>
    <row r="5747" customFormat="false" ht="15" hidden="false" customHeight="false" outlineLevel="0" collapsed="false">
      <c r="A5747" s="0" t="n">
        <f aca="false">'Profiles 8760'!A5736</f>
        <v>5734</v>
      </c>
      <c r="B5747" s="0" t="n">
        <f aca="false">'Profiles 8760'!B5736</f>
        <v>8</v>
      </c>
      <c r="C5747" s="0" t="n">
        <f aca="false">'Profiles 8760'!E5736</f>
        <v>0</v>
      </c>
      <c r="D5747" s="0" t="n">
        <f aca="false">'Profiles 8760'!F5736</f>
        <v>0</v>
      </c>
      <c r="E5747" s="0" t="n">
        <f aca="false">'Profiles 8760'!G5736</f>
        <v>0.135343</v>
      </c>
      <c r="F5747" s="0" t="n">
        <f aca="false">D5747*Assumptions!$C$11*$B$7+E5747*Assumptions!$C$12*$B$8</f>
        <v>5.5355287</v>
      </c>
      <c r="G5747" s="0" t="n">
        <f aca="false">C5747*Assumptions!$C$15</f>
        <v>0</v>
      </c>
      <c r="H5747" s="0" t="n">
        <f aca="false">MIN(F5747,G5747)</f>
        <v>0</v>
      </c>
      <c r="I5747" s="0" t="n">
        <f aca="false">IF(C5747=1,MIN(G5747-H5747,Assumptions!$C$13,P5746),0)</f>
        <v>0</v>
      </c>
      <c r="J5747" s="0" t="n">
        <f aca="false">H5747+I5747</f>
        <v>0</v>
      </c>
      <c r="K5747" s="0" t="n">
        <f aca="false">MIN(IF(C5747=1,F5747-H5747,F5747),Assumptions!$C$13,MAX(0,($B$5-P5746)/$B$6))</f>
        <v>5.5355287</v>
      </c>
      <c r="L5747" s="0" t="n">
        <f aca="false">IF(C5747=1,0,MIN(F5747-K5747,Assumptions!$C$15,MAX(0,$B$10-O5746-M5747)))</f>
        <v>0</v>
      </c>
      <c r="M5747" s="0" t="n">
        <f aca="false">'Profiles 8760'!H5736</f>
        <v>100800</v>
      </c>
      <c r="N5747" s="0" t="n">
        <f aca="false">J5747+L5747</f>
        <v>0</v>
      </c>
      <c r="O5747" s="0" t="n">
        <f aca="false">O5746+N5747</f>
        <v>539186.879182172</v>
      </c>
      <c r="P5747" s="0" t="n">
        <f aca="false">MIN($B$5,P5746+K5747*$B$6-I5747)</f>
        <v>155.60819627716</v>
      </c>
      <c r="Q5747" s="0" t="n">
        <f aca="false">MAX(0,F5747-H5747-K5747-L5747)</f>
        <v>0</v>
      </c>
    </row>
    <row r="5748" customFormat="false" ht="15" hidden="false" customHeight="false" outlineLevel="0" collapsed="false">
      <c r="A5748" s="0" t="n">
        <f aca="false">'Profiles 8760'!A5737</f>
        <v>5735</v>
      </c>
      <c r="B5748" s="0" t="n">
        <f aca="false">'Profiles 8760'!B5737</f>
        <v>8</v>
      </c>
      <c r="C5748" s="0" t="n">
        <f aca="false">'Profiles 8760'!E5737</f>
        <v>0</v>
      </c>
      <c r="D5748" s="0" t="n">
        <f aca="false">'Profiles 8760'!F5737</f>
        <v>0</v>
      </c>
      <c r="E5748" s="0" t="n">
        <f aca="false">'Profiles 8760'!G5737</f>
        <v>0.092664</v>
      </c>
      <c r="F5748" s="0" t="n">
        <f aca="false">D5748*Assumptions!$C$11*$B$7+E5748*Assumptions!$C$12*$B$8</f>
        <v>3.7899576</v>
      </c>
      <c r="G5748" s="0" t="n">
        <f aca="false">C5748*Assumptions!$C$15</f>
        <v>0</v>
      </c>
      <c r="H5748" s="0" t="n">
        <f aca="false">MIN(F5748,G5748)</f>
        <v>0</v>
      </c>
      <c r="I5748" s="0" t="n">
        <f aca="false">IF(C5748=1,MIN(G5748-H5748,Assumptions!$C$13,P5747),0)</f>
        <v>0</v>
      </c>
      <c r="J5748" s="0" t="n">
        <f aca="false">H5748+I5748</f>
        <v>0</v>
      </c>
      <c r="K5748" s="0" t="n">
        <f aca="false">MIN(IF(C5748=1,F5748-H5748,F5748),Assumptions!$C$13,MAX(0,($B$5-P5747)/$B$6))</f>
        <v>3.7899576</v>
      </c>
      <c r="L5748" s="0" t="n">
        <f aca="false">IF(C5748=1,0,MIN(F5748-K5748,Assumptions!$C$15,MAX(0,$B$10-O5747-M5748)))</f>
        <v>0</v>
      </c>
      <c r="M5748" s="0" t="n">
        <f aca="false">'Profiles 8760'!H5737</f>
        <v>100800</v>
      </c>
      <c r="N5748" s="0" t="n">
        <f aca="false">J5748+L5748</f>
        <v>0</v>
      </c>
      <c r="O5748" s="0" t="n">
        <f aca="false">O5747+N5748</f>
        <v>539186.879182172</v>
      </c>
      <c r="P5748" s="0" t="n">
        <f aca="false">MIN($B$5,P5747+K5748*$B$6-I5748)</f>
        <v>158.89333152484</v>
      </c>
      <c r="Q5748" s="0" t="n">
        <f aca="false">MAX(0,F5748-H5748-K5748-L5748)</f>
        <v>0</v>
      </c>
    </row>
    <row r="5749" customFormat="false" ht="15" hidden="false" customHeight="false" outlineLevel="0" collapsed="false">
      <c r="A5749" s="0" t="n">
        <f aca="false">'Profiles 8760'!A5738</f>
        <v>5736</v>
      </c>
      <c r="B5749" s="0" t="n">
        <f aca="false">'Profiles 8760'!B5738</f>
        <v>8</v>
      </c>
      <c r="C5749" s="0" t="n">
        <f aca="false">'Profiles 8760'!E5738</f>
        <v>0</v>
      </c>
      <c r="D5749" s="0" t="n">
        <f aca="false">'Profiles 8760'!F5738</f>
        <v>0</v>
      </c>
      <c r="E5749" s="0" t="n">
        <f aca="false">'Profiles 8760'!G5738</f>
        <v>0.100101</v>
      </c>
      <c r="F5749" s="0" t="n">
        <f aca="false">D5749*Assumptions!$C$11*$B$7+E5749*Assumptions!$C$12*$B$8</f>
        <v>4.0941309</v>
      </c>
      <c r="G5749" s="0" t="n">
        <f aca="false">C5749*Assumptions!$C$15</f>
        <v>0</v>
      </c>
      <c r="H5749" s="0" t="n">
        <f aca="false">MIN(F5749,G5749)</f>
        <v>0</v>
      </c>
      <c r="I5749" s="0" t="n">
        <f aca="false">IF(C5749=1,MIN(G5749-H5749,Assumptions!$C$13,P5748),0)</f>
        <v>0</v>
      </c>
      <c r="J5749" s="0" t="n">
        <f aca="false">H5749+I5749</f>
        <v>0</v>
      </c>
      <c r="K5749" s="0" t="n">
        <f aca="false">MIN(IF(C5749=1,F5749-H5749,F5749),Assumptions!$C$13,MAX(0,($B$5-P5748)/$B$6))</f>
        <v>4.0941309</v>
      </c>
      <c r="L5749" s="0" t="n">
        <f aca="false">IF(C5749=1,0,MIN(F5749-K5749,Assumptions!$C$15,MAX(0,$B$10-O5748-M5749)))</f>
        <v>0</v>
      </c>
      <c r="M5749" s="0" t="n">
        <f aca="false">'Profiles 8760'!H5738</f>
        <v>100800</v>
      </c>
      <c r="N5749" s="0" t="n">
        <f aca="false">J5749+L5749</f>
        <v>0</v>
      </c>
      <c r="O5749" s="0" t="n">
        <f aca="false">O5748+N5749</f>
        <v>539186.879182172</v>
      </c>
      <c r="P5749" s="0" t="n">
        <f aca="false">MIN($B$5,P5748+K5749*$B$6-I5749)</f>
        <v>162.44212418896</v>
      </c>
      <c r="Q5749" s="0" t="n">
        <f aca="false">MAX(0,F5749-H5749-K5749-L5749)</f>
        <v>0</v>
      </c>
    </row>
    <row r="5750" customFormat="false" ht="15" hidden="false" customHeight="false" outlineLevel="0" collapsed="false">
      <c r="A5750" s="0" t="n">
        <f aca="false">'Profiles 8760'!A5739</f>
        <v>5737</v>
      </c>
      <c r="B5750" s="0" t="n">
        <f aca="false">'Profiles 8760'!B5739</f>
        <v>8</v>
      </c>
      <c r="C5750" s="0" t="n">
        <f aca="false">'Profiles 8760'!E5739</f>
        <v>0</v>
      </c>
      <c r="D5750" s="0" t="n">
        <f aca="false">'Profiles 8760'!F5739</f>
        <v>0</v>
      </c>
      <c r="E5750" s="0" t="n">
        <f aca="false">'Profiles 8760'!G5739</f>
        <v>0.12167</v>
      </c>
      <c r="F5750" s="0" t="n">
        <f aca="false">D5750*Assumptions!$C$11*$B$7+E5750*Assumptions!$C$12*$B$8</f>
        <v>4.976303</v>
      </c>
      <c r="G5750" s="0" t="n">
        <f aca="false">C5750*Assumptions!$C$15</f>
        <v>0</v>
      </c>
      <c r="H5750" s="0" t="n">
        <f aca="false">MIN(F5750,G5750)</f>
        <v>0</v>
      </c>
      <c r="I5750" s="0" t="n">
        <f aca="false">IF(C5750=1,MIN(G5750-H5750,Assumptions!$C$13,P5749),0)</f>
        <v>0</v>
      </c>
      <c r="J5750" s="0" t="n">
        <f aca="false">H5750+I5750</f>
        <v>0</v>
      </c>
      <c r="K5750" s="0" t="n">
        <f aca="false">MIN(IF(C5750=1,F5750-H5750,F5750),Assumptions!$C$13,MAX(0,($B$5-P5749)/$B$6))</f>
        <v>4.976303</v>
      </c>
      <c r="L5750" s="0" t="n">
        <f aca="false">IF(C5750=1,0,MIN(F5750-K5750,Assumptions!$C$15,MAX(0,$B$10-O5749-M5750)))</f>
        <v>0</v>
      </c>
      <c r="M5750" s="0" t="n">
        <f aca="false">'Profiles 8760'!H5739</f>
        <v>100800</v>
      </c>
      <c r="N5750" s="0" t="n">
        <f aca="false">J5750+L5750</f>
        <v>0</v>
      </c>
      <c r="O5750" s="0" t="n">
        <f aca="false">O5749+N5750</f>
        <v>539186.879182172</v>
      </c>
      <c r="P5750" s="0" t="n">
        <f aca="false">MIN($B$5,P5749+K5750*$B$6-I5750)</f>
        <v>166.75558362936</v>
      </c>
      <c r="Q5750" s="0" t="n">
        <f aca="false">MAX(0,F5750-H5750-K5750-L5750)</f>
        <v>0</v>
      </c>
    </row>
    <row r="5751" customFormat="false" ht="15" hidden="false" customHeight="false" outlineLevel="0" collapsed="false">
      <c r="A5751" s="0" t="n">
        <f aca="false">'Profiles 8760'!A5740</f>
        <v>5738</v>
      </c>
      <c r="B5751" s="0" t="n">
        <f aca="false">'Profiles 8760'!B5740</f>
        <v>8</v>
      </c>
      <c r="C5751" s="0" t="n">
        <f aca="false">'Profiles 8760'!E5740</f>
        <v>0</v>
      </c>
      <c r="D5751" s="0" t="n">
        <f aca="false">'Profiles 8760'!F5740</f>
        <v>0</v>
      </c>
      <c r="E5751" s="0" t="n">
        <f aca="false">'Profiles 8760'!G5740</f>
        <v>0.140702</v>
      </c>
      <c r="F5751" s="0" t="n">
        <f aca="false">D5751*Assumptions!$C$11*$B$7+E5751*Assumptions!$C$12*$B$8</f>
        <v>5.7547118</v>
      </c>
      <c r="G5751" s="0" t="n">
        <f aca="false">C5751*Assumptions!$C$15</f>
        <v>0</v>
      </c>
      <c r="H5751" s="0" t="n">
        <f aca="false">MIN(F5751,G5751)</f>
        <v>0</v>
      </c>
      <c r="I5751" s="0" t="n">
        <f aca="false">IF(C5751=1,MIN(G5751-H5751,Assumptions!$C$13,P5750),0)</f>
        <v>0</v>
      </c>
      <c r="J5751" s="0" t="n">
        <f aca="false">H5751+I5751</f>
        <v>0</v>
      </c>
      <c r="K5751" s="0" t="n">
        <f aca="false">MIN(IF(C5751=1,F5751-H5751,F5751),Assumptions!$C$13,MAX(0,($B$5-P5750)/$B$6))</f>
        <v>5.7547118</v>
      </c>
      <c r="L5751" s="0" t="n">
        <f aca="false">IF(C5751=1,0,MIN(F5751-K5751,Assumptions!$C$15,MAX(0,$B$10-O5750-M5751)))</f>
        <v>0</v>
      </c>
      <c r="M5751" s="0" t="n">
        <f aca="false">'Profiles 8760'!H5740</f>
        <v>100800</v>
      </c>
      <c r="N5751" s="0" t="n">
        <f aca="false">J5751+L5751</f>
        <v>0</v>
      </c>
      <c r="O5751" s="0" t="n">
        <f aca="false">O5750+N5751</f>
        <v>539186.879182172</v>
      </c>
      <c r="P5751" s="0" t="n">
        <f aca="false">MIN($B$5,P5750+K5751*$B$6-I5751)</f>
        <v>171.7437678176</v>
      </c>
      <c r="Q5751" s="0" t="n">
        <f aca="false">MAX(0,F5751-H5751-K5751-L5751)</f>
        <v>0</v>
      </c>
    </row>
    <row r="5752" customFormat="false" ht="15" hidden="false" customHeight="false" outlineLevel="0" collapsed="false">
      <c r="A5752" s="0" t="n">
        <f aca="false">'Profiles 8760'!A5741</f>
        <v>5739</v>
      </c>
      <c r="B5752" s="0" t="n">
        <f aca="false">'Profiles 8760'!B5741</f>
        <v>8</v>
      </c>
      <c r="C5752" s="0" t="n">
        <f aca="false">'Profiles 8760'!E5741</f>
        <v>0</v>
      </c>
      <c r="D5752" s="0" t="n">
        <f aca="false">'Profiles 8760'!F5741</f>
        <v>0</v>
      </c>
      <c r="E5752" s="0" t="n">
        <f aca="false">'Profiles 8760'!G5741</f>
        <v>0.186283</v>
      </c>
      <c r="F5752" s="0" t="n">
        <f aca="false">D5752*Assumptions!$C$11*$B$7+E5752*Assumptions!$C$12*$B$8</f>
        <v>7.6189747</v>
      </c>
      <c r="G5752" s="0" t="n">
        <f aca="false">C5752*Assumptions!$C$15</f>
        <v>0</v>
      </c>
      <c r="H5752" s="0" t="n">
        <f aca="false">MIN(F5752,G5752)</f>
        <v>0</v>
      </c>
      <c r="I5752" s="0" t="n">
        <f aca="false">IF(C5752=1,MIN(G5752-H5752,Assumptions!$C$13,P5751),0)</f>
        <v>0</v>
      </c>
      <c r="J5752" s="0" t="n">
        <f aca="false">H5752+I5752</f>
        <v>0</v>
      </c>
      <c r="K5752" s="0" t="n">
        <f aca="false">MIN(IF(C5752=1,F5752-H5752,F5752),Assumptions!$C$13,MAX(0,($B$5-P5751)/$B$6))</f>
        <v>7.6189747</v>
      </c>
      <c r="L5752" s="0" t="n">
        <f aca="false">IF(C5752=1,0,MIN(F5752-K5752,Assumptions!$C$15,MAX(0,$B$10-O5751-M5752)))</f>
        <v>0</v>
      </c>
      <c r="M5752" s="0" t="n">
        <f aca="false">'Profiles 8760'!H5741</f>
        <v>100800</v>
      </c>
      <c r="N5752" s="0" t="n">
        <f aca="false">J5752+L5752</f>
        <v>0</v>
      </c>
      <c r="O5752" s="0" t="n">
        <f aca="false">O5751+N5752</f>
        <v>539186.879182172</v>
      </c>
      <c r="P5752" s="0" t="n">
        <f aca="false">MIN($B$5,P5751+K5752*$B$6-I5752)</f>
        <v>178.34789508756</v>
      </c>
      <c r="Q5752" s="0" t="n">
        <f aca="false">MAX(0,F5752-H5752-K5752-L5752)</f>
        <v>0</v>
      </c>
    </row>
    <row r="5753" customFormat="false" ht="15" hidden="false" customHeight="false" outlineLevel="0" collapsed="false">
      <c r="A5753" s="0" t="n">
        <f aca="false">'Profiles 8760'!A5742</f>
        <v>5740</v>
      </c>
      <c r="B5753" s="0" t="n">
        <f aca="false">'Profiles 8760'!B5742</f>
        <v>8</v>
      </c>
      <c r="C5753" s="0" t="n">
        <f aca="false">'Profiles 8760'!E5742</f>
        <v>0</v>
      </c>
      <c r="D5753" s="0" t="n">
        <f aca="false">'Profiles 8760'!F5742</f>
        <v>0</v>
      </c>
      <c r="E5753" s="0" t="n">
        <f aca="false">'Profiles 8760'!G5742</f>
        <v>0.222049</v>
      </c>
      <c r="F5753" s="0" t="n">
        <f aca="false">D5753*Assumptions!$C$11*$B$7+E5753*Assumptions!$C$12*$B$8</f>
        <v>9.0818041</v>
      </c>
      <c r="G5753" s="0" t="n">
        <f aca="false">C5753*Assumptions!$C$15</f>
        <v>0</v>
      </c>
      <c r="H5753" s="0" t="n">
        <f aca="false">MIN(F5753,G5753)</f>
        <v>0</v>
      </c>
      <c r="I5753" s="0" t="n">
        <f aca="false">IF(C5753=1,MIN(G5753-H5753,Assumptions!$C$13,P5752),0)</f>
        <v>0</v>
      </c>
      <c r="J5753" s="0" t="n">
        <f aca="false">H5753+I5753</f>
        <v>0</v>
      </c>
      <c r="K5753" s="0" t="n">
        <f aca="false">MIN(IF(C5753=1,F5753-H5753,F5753),Assumptions!$C$13,MAX(0,($B$5-P5752)/$B$6))</f>
        <v>9.0818041</v>
      </c>
      <c r="L5753" s="0" t="n">
        <f aca="false">IF(C5753=1,0,MIN(F5753-K5753,Assumptions!$C$15,MAX(0,$B$10-O5752-M5753)))</f>
        <v>0</v>
      </c>
      <c r="M5753" s="0" t="n">
        <f aca="false">'Profiles 8760'!H5742</f>
        <v>100800</v>
      </c>
      <c r="N5753" s="0" t="n">
        <f aca="false">J5753+L5753</f>
        <v>0</v>
      </c>
      <c r="O5753" s="0" t="n">
        <f aca="false">O5752+N5753</f>
        <v>539186.879182172</v>
      </c>
      <c r="P5753" s="0" t="n">
        <f aca="false">MIN($B$5,P5752+K5753*$B$6-I5753)</f>
        <v>186.22000288144</v>
      </c>
      <c r="Q5753" s="0" t="n">
        <f aca="false">MAX(0,F5753-H5753-K5753-L5753)</f>
        <v>0</v>
      </c>
    </row>
    <row r="5754" customFormat="false" ht="15" hidden="false" customHeight="false" outlineLevel="0" collapsed="false">
      <c r="A5754" s="0" t="n">
        <f aca="false">'Profiles 8760'!A5743</f>
        <v>5741</v>
      </c>
      <c r="B5754" s="0" t="n">
        <f aca="false">'Profiles 8760'!B5743</f>
        <v>8</v>
      </c>
      <c r="C5754" s="0" t="n">
        <f aca="false">'Profiles 8760'!E5743</f>
        <v>0</v>
      </c>
      <c r="D5754" s="0" t="n">
        <f aca="false">'Profiles 8760'!F5743</f>
        <v>0</v>
      </c>
      <c r="E5754" s="0" t="n">
        <f aca="false">'Profiles 8760'!G5743</f>
        <v>0.219578</v>
      </c>
      <c r="F5754" s="0" t="n">
        <f aca="false">D5754*Assumptions!$C$11*$B$7+E5754*Assumptions!$C$12*$B$8</f>
        <v>8.9807402</v>
      </c>
      <c r="G5754" s="0" t="n">
        <f aca="false">C5754*Assumptions!$C$15</f>
        <v>0</v>
      </c>
      <c r="H5754" s="0" t="n">
        <f aca="false">MIN(F5754,G5754)</f>
        <v>0</v>
      </c>
      <c r="I5754" s="0" t="n">
        <f aca="false">IF(C5754=1,MIN(G5754-H5754,Assumptions!$C$13,P5753),0)</f>
        <v>0</v>
      </c>
      <c r="J5754" s="0" t="n">
        <f aca="false">H5754+I5754</f>
        <v>0</v>
      </c>
      <c r="K5754" s="0" t="n">
        <f aca="false">MIN(IF(C5754=1,F5754-H5754,F5754),Assumptions!$C$13,MAX(0,($B$5-P5753)/$B$6))</f>
        <v>8.9807402</v>
      </c>
      <c r="L5754" s="0" t="n">
        <f aca="false">IF(C5754=1,0,MIN(F5754-K5754,Assumptions!$C$15,MAX(0,$B$10-O5753-M5754)))</f>
        <v>0</v>
      </c>
      <c r="M5754" s="0" t="n">
        <f aca="false">'Profiles 8760'!H5743</f>
        <v>100800</v>
      </c>
      <c r="N5754" s="0" t="n">
        <f aca="false">J5754+L5754</f>
        <v>0</v>
      </c>
      <c r="O5754" s="0" t="n">
        <f aca="false">O5753+N5754</f>
        <v>539186.879182172</v>
      </c>
      <c r="P5754" s="0" t="n">
        <f aca="false">MIN($B$5,P5753+K5754*$B$6-I5754)</f>
        <v>194.0045084868</v>
      </c>
      <c r="Q5754" s="0" t="n">
        <f aca="false">MAX(0,F5754-H5754-K5754-L5754)</f>
        <v>0</v>
      </c>
    </row>
    <row r="5755" customFormat="false" ht="15" hidden="false" customHeight="false" outlineLevel="0" collapsed="false">
      <c r="A5755" s="0" t="n">
        <f aca="false">'Profiles 8760'!A5744</f>
        <v>5742</v>
      </c>
      <c r="B5755" s="0" t="n">
        <f aca="false">'Profiles 8760'!B5744</f>
        <v>8</v>
      </c>
      <c r="C5755" s="0" t="n">
        <f aca="false">'Profiles 8760'!E5744</f>
        <v>0</v>
      </c>
      <c r="D5755" s="0" t="n">
        <f aca="false">'Profiles 8760'!F5744</f>
        <v>0</v>
      </c>
      <c r="E5755" s="0" t="n">
        <f aca="false">'Profiles 8760'!G5744</f>
        <v>0.233198</v>
      </c>
      <c r="F5755" s="0" t="n">
        <f aca="false">D5755*Assumptions!$C$11*$B$7+E5755*Assumptions!$C$12*$B$8</f>
        <v>9.5377982</v>
      </c>
      <c r="G5755" s="0" t="n">
        <f aca="false">C5755*Assumptions!$C$15</f>
        <v>0</v>
      </c>
      <c r="H5755" s="0" t="n">
        <f aca="false">MIN(F5755,G5755)</f>
        <v>0</v>
      </c>
      <c r="I5755" s="0" t="n">
        <f aca="false">IF(C5755=1,MIN(G5755-H5755,Assumptions!$C$13,P5754),0)</f>
        <v>0</v>
      </c>
      <c r="J5755" s="0" t="n">
        <f aca="false">H5755+I5755</f>
        <v>0</v>
      </c>
      <c r="K5755" s="0" t="n">
        <f aca="false">MIN(IF(C5755=1,F5755-H5755,F5755),Assumptions!$C$13,MAX(0,($B$5-P5754)/$B$6))</f>
        <v>9.5377982</v>
      </c>
      <c r="L5755" s="0" t="n">
        <f aca="false">IF(C5755=1,0,MIN(F5755-K5755,Assumptions!$C$15,MAX(0,$B$10-O5754-M5755)))</f>
        <v>0</v>
      </c>
      <c r="M5755" s="0" t="n">
        <f aca="false">'Profiles 8760'!H5744</f>
        <v>100800</v>
      </c>
      <c r="N5755" s="0" t="n">
        <f aca="false">J5755+L5755</f>
        <v>0</v>
      </c>
      <c r="O5755" s="0" t="n">
        <f aca="false">O5754+N5755</f>
        <v>539186.879182172</v>
      </c>
      <c r="P5755" s="0" t="n">
        <f aca="false">MIN($B$5,P5754+K5755*$B$6-I5755)</f>
        <v>202.27187196656</v>
      </c>
      <c r="Q5755" s="0" t="n">
        <f aca="false">MAX(0,F5755-H5755-K5755-L5755)</f>
        <v>0</v>
      </c>
    </row>
    <row r="5756" customFormat="false" ht="15" hidden="false" customHeight="false" outlineLevel="0" collapsed="false">
      <c r="A5756" s="0" t="n">
        <f aca="false">'Profiles 8760'!A5745</f>
        <v>5743</v>
      </c>
      <c r="B5756" s="0" t="n">
        <f aca="false">'Profiles 8760'!B5745</f>
        <v>8</v>
      </c>
      <c r="C5756" s="0" t="n">
        <f aca="false">'Profiles 8760'!E5745</f>
        <v>0</v>
      </c>
      <c r="D5756" s="0" t="n">
        <f aca="false">'Profiles 8760'!F5745</f>
        <v>0.054837</v>
      </c>
      <c r="E5756" s="0" t="n">
        <f aca="false">'Profiles 8760'!G5745</f>
        <v>0.351793</v>
      </c>
      <c r="F5756" s="0" t="n">
        <f aca="false">D5756*Assumptions!$C$11*$B$7+E5756*Assumptions!$C$12*$B$8</f>
        <v>30.2252593</v>
      </c>
      <c r="G5756" s="0" t="n">
        <f aca="false">C5756*Assumptions!$C$15</f>
        <v>0</v>
      </c>
      <c r="H5756" s="0" t="n">
        <f aca="false">MIN(F5756,G5756)</f>
        <v>0</v>
      </c>
      <c r="I5756" s="0" t="n">
        <f aca="false">IF(C5756=1,MIN(G5756-H5756,Assumptions!$C$13,P5755),0)</f>
        <v>0</v>
      </c>
      <c r="J5756" s="0" t="n">
        <f aca="false">H5756+I5756</f>
        <v>0</v>
      </c>
      <c r="K5756" s="0" t="n">
        <f aca="false">MIN(IF(C5756=1,F5756-H5756,F5756),Assumptions!$C$13,MAX(0,($B$5-P5755)/$B$6))</f>
        <v>30.2252593</v>
      </c>
      <c r="L5756" s="0" t="n">
        <f aca="false">IF(C5756=1,0,MIN(F5756-K5756,Assumptions!$C$15,MAX(0,$B$10-O5755-M5756)))</f>
        <v>0</v>
      </c>
      <c r="M5756" s="0" t="n">
        <f aca="false">'Profiles 8760'!H5745</f>
        <v>100800</v>
      </c>
      <c r="N5756" s="0" t="n">
        <f aca="false">J5756+L5756</f>
        <v>0</v>
      </c>
      <c r="O5756" s="0" t="n">
        <f aca="false">O5755+N5756</f>
        <v>539186.879182172</v>
      </c>
      <c r="P5756" s="0" t="n">
        <f aca="false">MIN($B$5,P5755+K5756*$B$6-I5756)</f>
        <v>228.4711267278</v>
      </c>
      <c r="Q5756" s="0" t="n">
        <f aca="false">MAX(0,F5756-H5756-K5756-L5756)</f>
        <v>0</v>
      </c>
    </row>
    <row r="5757" customFormat="false" ht="15" hidden="false" customHeight="false" outlineLevel="0" collapsed="false">
      <c r="A5757" s="0" t="n">
        <f aca="false">'Profiles 8760'!A5746</f>
        <v>5744</v>
      </c>
      <c r="B5757" s="0" t="n">
        <f aca="false">'Profiles 8760'!B5746</f>
        <v>8</v>
      </c>
      <c r="C5757" s="0" t="n">
        <f aca="false">'Profiles 8760'!E5746</f>
        <v>1</v>
      </c>
      <c r="D5757" s="0" t="n">
        <f aca="false">'Profiles 8760'!F5746</f>
        <v>0.259429</v>
      </c>
      <c r="E5757" s="0" t="n">
        <f aca="false">'Profiles 8760'!G5746</f>
        <v>0.535668</v>
      </c>
      <c r="F5757" s="0" t="n">
        <f aca="false">D5757*Assumptions!$C$11*$B$7+E5757*Assumptions!$C$12*$B$8</f>
        <v>96.8319164</v>
      </c>
      <c r="G5757" s="0" t="n">
        <f aca="false">C5757*Assumptions!$C$15</f>
        <v>200</v>
      </c>
      <c r="H5757" s="0" t="n">
        <f aca="false">MIN(F5757,G5757)</f>
        <v>96.8319164</v>
      </c>
      <c r="I5757" s="0" t="n">
        <f aca="false">IF(C5757=1,MIN(G5757-H5757,Assumptions!$C$13,P5756),0)</f>
        <v>103.1680836</v>
      </c>
      <c r="J5757" s="0" t="n">
        <f aca="false">H5757+I5757</f>
        <v>200</v>
      </c>
      <c r="K5757" s="0" t="n">
        <f aca="false">MIN(IF(C5757=1,F5757-H5757,F5757),Assumptions!$C$13,MAX(0,($B$5-P5756)/$B$6))</f>
        <v>0</v>
      </c>
      <c r="L5757" s="0" t="n">
        <f aca="false">IF(C5757=1,0,MIN(F5757-K5757,Assumptions!$C$15,MAX(0,$B$10-O5756-M5757)))</f>
        <v>0</v>
      </c>
      <c r="M5757" s="0" t="n">
        <f aca="false">'Profiles 8760'!H5746</f>
        <v>100600</v>
      </c>
      <c r="N5757" s="0" t="n">
        <f aca="false">J5757+L5757</f>
        <v>200</v>
      </c>
      <c r="O5757" s="0" t="n">
        <f aca="false">O5756+N5757</f>
        <v>539386.879182172</v>
      </c>
      <c r="P5757" s="0" t="n">
        <f aca="false">MIN($B$5,P5756+K5757*$B$6-I5757)</f>
        <v>125.3030431278</v>
      </c>
      <c r="Q5757" s="0" t="n">
        <f aca="false">MAX(0,F5757-H5757-K5757-L5757)</f>
        <v>0</v>
      </c>
    </row>
    <row r="5758" customFormat="false" ht="15" hidden="false" customHeight="false" outlineLevel="0" collapsed="false">
      <c r="A5758" s="0" t="n">
        <f aca="false">'Profiles 8760'!A5747</f>
        <v>5745</v>
      </c>
      <c r="B5758" s="0" t="n">
        <f aca="false">'Profiles 8760'!B5747</f>
        <v>8</v>
      </c>
      <c r="C5758" s="0" t="n">
        <f aca="false">'Profiles 8760'!E5747</f>
        <v>1</v>
      </c>
      <c r="D5758" s="0" t="n">
        <f aca="false">'Profiles 8760'!F5747</f>
        <v>0.499543</v>
      </c>
      <c r="E5758" s="0" t="n">
        <f aca="false">'Profiles 8760'!G5747</f>
        <v>0.520661</v>
      </c>
      <c r="F5758" s="0" t="n">
        <f aca="false">D5758*Assumptions!$C$11*$B$7+E5758*Assumptions!$C$12*$B$8</f>
        <v>165.5630533</v>
      </c>
      <c r="G5758" s="0" t="n">
        <f aca="false">C5758*Assumptions!$C$15</f>
        <v>200</v>
      </c>
      <c r="H5758" s="0" t="n">
        <f aca="false">MIN(F5758,G5758)</f>
        <v>165.5630533</v>
      </c>
      <c r="I5758" s="0" t="n">
        <f aca="false">IF(C5758=1,MIN(G5758-H5758,Assumptions!$C$13,P5757),0)</f>
        <v>34.4369467</v>
      </c>
      <c r="J5758" s="0" t="n">
        <f aca="false">H5758+I5758</f>
        <v>200</v>
      </c>
      <c r="K5758" s="0" t="n">
        <f aca="false">MIN(IF(C5758=1,F5758-H5758,F5758),Assumptions!$C$13,MAX(0,($B$5-P5757)/$B$6))</f>
        <v>0</v>
      </c>
      <c r="L5758" s="0" t="n">
        <f aca="false">IF(C5758=1,0,MIN(F5758-K5758,Assumptions!$C$15,MAX(0,$B$10-O5757-M5758)))</f>
        <v>0</v>
      </c>
      <c r="M5758" s="0" t="n">
        <f aca="false">'Profiles 8760'!H5747</f>
        <v>100400</v>
      </c>
      <c r="N5758" s="0" t="n">
        <f aca="false">J5758+L5758</f>
        <v>200</v>
      </c>
      <c r="O5758" s="0" t="n">
        <f aca="false">O5757+N5758</f>
        <v>539586.879182172</v>
      </c>
      <c r="P5758" s="0" t="n">
        <f aca="false">MIN($B$5,P5757+K5758*$B$6-I5758)</f>
        <v>90.8660964278</v>
      </c>
      <c r="Q5758" s="0" t="n">
        <f aca="false">MAX(0,F5758-H5758-K5758-L5758)</f>
        <v>0</v>
      </c>
    </row>
    <row r="5759" customFormat="false" ht="15" hidden="false" customHeight="false" outlineLevel="0" collapsed="false">
      <c r="A5759" s="0" t="n">
        <f aca="false">'Profiles 8760'!A5748</f>
        <v>5746</v>
      </c>
      <c r="B5759" s="0" t="n">
        <f aca="false">'Profiles 8760'!B5748</f>
        <v>8</v>
      </c>
      <c r="C5759" s="0" t="n">
        <f aca="false">'Profiles 8760'!E5748</f>
        <v>0</v>
      </c>
      <c r="D5759" s="0" t="n">
        <f aca="false">'Profiles 8760'!F5748</f>
        <v>0.730775</v>
      </c>
      <c r="E5759" s="0" t="n">
        <f aca="false">'Profiles 8760'!G5748</f>
        <v>0.525503</v>
      </c>
      <c r="F5759" s="0" t="n">
        <f aca="false">D5759*Assumptions!$C$11*$B$7+E5759*Assumptions!$C$12*$B$8</f>
        <v>232.5408927</v>
      </c>
      <c r="G5759" s="0" t="n">
        <f aca="false">C5759*Assumptions!$C$15</f>
        <v>0</v>
      </c>
      <c r="H5759" s="0" t="n">
        <f aca="false">MIN(F5759,G5759)</f>
        <v>0</v>
      </c>
      <c r="I5759" s="0" t="n">
        <f aca="false">IF(C5759=1,MIN(G5759-H5759,Assumptions!$C$13,P5758),0)</f>
        <v>0</v>
      </c>
      <c r="J5759" s="0" t="n">
        <f aca="false">H5759+I5759</f>
        <v>0</v>
      </c>
      <c r="K5759" s="0" t="n">
        <f aca="false">MIN(IF(C5759=1,F5759-H5759,F5759),Assumptions!$C$13,MAX(0,($B$5-P5758)/$B$6))</f>
        <v>180</v>
      </c>
      <c r="L5759" s="0" t="n">
        <f aca="false">IF(C5759=1,0,MIN(F5759-K5759,Assumptions!$C$15,MAX(0,$B$10-O5758-M5759)))</f>
        <v>52.5408927</v>
      </c>
      <c r="M5759" s="0" t="n">
        <f aca="false">'Profiles 8760'!H5748</f>
        <v>100400</v>
      </c>
      <c r="N5759" s="0" t="n">
        <f aca="false">J5759+L5759</f>
        <v>52.5408927</v>
      </c>
      <c r="O5759" s="0" t="n">
        <f aca="false">O5758+N5759</f>
        <v>539639.420074872</v>
      </c>
      <c r="P5759" s="0" t="n">
        <f aca="false">MIN($B$5,P5758+K5759*$B$6-I5759)</f>
        <v>246.8900964278</v>
      </c>
      <c r="Q5759" s="0" t="n">
        <f aca="false">MAX(0,F5759-H5759-K5759-L5759)</f>
        <v>0</v>
      </c>
    </row>
    <row r="5760" customFormat="false" ht="15" hidden="false" customHeight="false" outlineLevel="0" collapsed="false">
      <c r="A5760" s="0" t="n">
        <f aca="false">'Profiles 8760'!A5749</f>
        <v>5747</v>
      </c>
      <c r="B5760" s="0" t="n">
        <f aca="false">'Profiles 8760'!B5749</f>
        <v>8</v>
      </c>
      <c r="C5760" s="0" t="n">
        <f aca="false">'Profiles 8760'!E5749</f>
        <v>0</v>
      </c>
      <c r="D5760" s="0" t="n">
        <f aca="false">'Profiles 8760'!F5749</f>
        <v>0.920596</v>
      </c>
      <c r="E5760" s="0" t="n">
        <f aca="false">'Profiles 8760'!G5749</f>
        <v>0.698715</v>
      </c>
      <c r="F5760" s="0" t="n">
        <f aca="false">D5760*Assumptions!$C$11*$B$7+E5760*Assumptions!$C$12*$B$8</f>
        <v>294.4455683</v>
      </c>
      <c r="G5760" s="0" t="n">
        <f aca="false">C5760*Assumptions!$C$15</f>
        <v>0</v>
      </c>
      <c r="H5760" s="0" t="n">
        <f aca="false">MIN(F5760,G5760)</f>
        <v>0</v>
      </c>
      <c r="I5760" s="0" t="n">
        <f aca="false">IF(C5760=1,MIN(G5760-H5760,Assumptions!$C$13,P5759),0)</f>
        <v>0</v>
      </c>
      <c r="J5760" s="0" t="n">
        <f aca="false">H5760+I5760</f>
        <v>0</v>
      </c>
      <c r="K5760" s="0" t="n">
        <f aca="false">MIN(IF(C5760=1,F5760-H5760,F5760),Assumptions!$C$13,MAX(0,($B$5-P5759)/$B$6))</f>
        <v>180</v>
      </c>
      <c r="L5760" s="0" t="n">
        <f aca="false">IF(C5760=1,0,MIN(F5760-K5760,Assumptions!$C$15,MAX(0,$B$10-O5759-M5760)))</f>
        <v>114.4455683</v>
      </c>
      <c r="M5760" s="0" t="n">
        <f aca="false">'Profiles 8760'!H5749</f>
        <v>100400</v>
      </c>
      <c r="N5760" s="0" t="n">
        <f aca="false">J5760+L5760</f>
        <v>114.4455683</v>
      </c>
      <c r="O5760" s="0" t="n">
        <f aca="false">O5759+N5760</f>
        <v>539753.865643172</v>
      </c>
      <c r="P5760" s="0" t="n">
        <f aca="false">MIN($B$5,P5759+K5760*$B$6-I5760)</f>
        <v>402.9140964278</v>
      </c>
      <c r="Q5760" s="0" t="n">
        <f aca="false">MAX(0,F5760-H5760-K5760-L5760)</f>
        <v>0</v>
      </c>
    </row>
    <row r="5761" customFormat="false" ht="15" hidden="false" customHeight="false" outlineLevel="0" collapsed="false">
      <c r="A5761" s="0" t="n">
        <f aca="false">'Profiles 8760'!A5750</f>
        <v>5748</v>
      </c>
      <c r="B5761" s="0" t="n">
        <f aca="false">'Profiles 8760'!B5750</f>
        <v>8</v>
      </c>
      <c r="C5761" s="0" t="n">
        <f aca="false">'Profiles 8760'!E5750</f>
        <v>0</v>
      </c>
      <c r="D5761" s="0" t="n">
        <f aca="false">'Profiles 8760'!F5750</f>
        <v>1</v>
      </c>
      <c r="E5761" s="0" t="n">
        <f aca="false">'Profiles 8760'!G5750</f>
        <v>0.875907</v>
      </c>
      <c r="F5761" s="0" t="n">
        <f aca="false">D5761*Assumptions!$C$11*$B$7+E5761*Assumptions!$C$12*$B$8</f>
        <v>324.6245963</v>
      </c>
      <c r="G5761" s="0" t="n">
        <f aca="false">C5761*Assumptions!$C$15</f>
        <v>0</v>
      </c>
      <c r="H5761" s="0" t="n">
        <f aca="false">MIN(F5761,G5761)</f>
        <v>0</v>
      </c>
      <c r="I5761" s="0" t="n">
        <f aca="false">IF(C5761=1,MIN(G5761-H5761,Assumptions!$C$13,P5760),0)</f>
        <v>0</v>
      </c>
      <c r="J5761" s="0" t="n">
        <f aca="false">H5761+I5761</f>
        <v>0</v>
      </c>
      <c r="K5761" s="0" t="n">
        <f aca="false">MIN(IF(C5761=1,F5761-H5761,F5761),Assumptions!$C$13,MAX(0,($B$5-P5760)/$B$6))</f>
        <v>124.476123179742</v>
      </c>
      <c r="L5761" s="0" t="n">
        <f aca="false">IF(C5761=1,0,MIN(F5761-K5761,Assumptions!$C$15,MAX(0,$B$10-O5760-M5761)))</f>
        <v>200</v>
      </c>
      <c r="M5761" s="0" t="n">
        <f aca="false">'Profiles 8760'!H5750</f>
        <v>100400</v>
      </c>
      <c r="N5761" s="0" t="n">
        <f aca="false">J5761+L5761</f>
        <v>200</v>
      </c>
      <c r="O5761" s="0" t="n">
        <f aca="false">O5760+N5761</f>
        <v>539953.865643172</v>
      </c>
      <c r="P5761" s="0" t="n">
        <f aca="false">MIN($B$5,P5760+K5761*$B$6-I5761)</f>
        <v>510.81</v>
      </c>
      <c r="Q5761" s="0" t="n">
        <f aca="false">MAX(0,F5761-H5761-K5761-L5761)</f>
        <v>0.148473120258444</v>
      </c>
    </row>
    <row r="5762" customFormat="false" ht="15" hidden="false" customHeight="false" outlineLevel="0" collapsed="false">
      <c r="A5762" s="0" t="n">
        <f aca="false">'Profiles 8760'!A5751</f>
        <v>5749</v>
      </c>
      <c r="B5762" s="0" t="n">
        <f aca="false">'Profiles 8760'!B5751</f>
        <v>8</v>
      </c>
      <c r="C5762" s="0" t="n">
        <f aca="false">'Profiles 8760'!E5751</f>
        <v>0</v>
      </c>
      <c r="D5762" s="0" t="n">
        <f aca="false">'Profiles 8760'!F5751</f>
        <v>1</v>
      </c>
      <c r="E5762" s="0" t="n">
        <f aca="false">'Profiles 8760'!G5751</f>
        <v>0.710498</v>
      </c>
      <c r="F5762" s="0" t="n">
        <f aca="false">D5762*Assumptions!$C$11*$B$7+E5762*Assumptions!$C$12*$B$8</f>
        <v>317.8593682</v>
      </c>
      <c r="G5762" s="0" t="n">
        <f aca="false">C5762*Assumptions!$C$15</f>
        <v>0</v>
      </c>
      <c r="H5762" s="0" t="n">
        <f aca="false">MIN(F5762,G5762)</f>
        <v>0</v>
      </c>
      <c r="I5762" s="0" t="n">
        <f aca="false">IF(C5762=1,MIN(G5762-H5762,Assumptions!$C$13,P5761),0)</f>
        <v>0</v>
      </c>
      <c r="J5762" s="0" t="n">
        <f aca="false">H5762+I5762</f>
        <v>0</v>
      </c>
      <c r="K5762" s="0" t="n">
        <f aca="false">MIN(IF(C5762=1,F5762-H5762,F5762),Assumptions!$C$13,MAX(0,($B$5-P5761)/$B$6))</f>
        <v>0</v>
      </c>
      <c r="L5762" s="0" t="n">
        <f aca="false">IF(C5762=1,0,MIN(F5762-K5762,Assumptions!$C$15,MAX(0,$B$10-O5761-M5762)))</f>
        <v>200</v>
      </c>
      <c r="M5762" s="0" t="n">
        <f aca="false">'Profiles 8760'!H5751</f>
        <v>100400</v>
      </c>
      <c r="N5762" s="0" t="n">
        <f aca="false">J5762+L5762</f>
        <v>200</v>
      </c>
      <c r="O5762" s="0" t="n">
        <f aca="false">O5761+N5762</f>
        <v>540153.865643172</v>
      </c>
      <c r="P5762" s="0" t="n">
        <f aca="false">MIN($B$5,P5761+K5762*$B$6-I5762)</f>
        <v>510.81</v>
      </c>
      <c r="Q5762" s="0" t="n">
        <f aca="false">MAX(0,F5762-H5762-K5762-L5762)</f>
        <v>117.8593682</v>
      </c>
    </row>
    <row r="5763" customFormat="false" ht="15" hidden="false" customHeight="false" outlineLevel="0" collapsed="false">
      <c r="A5763" s="0" t="n">
        <f aca="false">'Profiles 8760'!A5752</f>
        <v>5750</v>
      </c>
      <c r="B5763" s="0" t="n">
        <f aca="false">'Profiles 8760'!B5752</f>
        <v>8</v>
      </c>
      <c r="C5763" s="0" t="n">
        <f aca="false">'Profiles 8760'!E5752</f>
        <v>0</v>
      </c>
      <c r="D5763" s="0" t="n">
        <f aca="false">'Profiles 8760'!F5752</f>
        <v>1</v>
      </c>
      <c r="E5763" s="0" t="n">
        <f aca="false">'Profiles 8760'!G5752</f>
        <v>0.88323</v>
      </c>
      <c r="F5763" s="0" t="n">
        <f aca="false">D5763*Assumptions!$C$11*$B$7+E5763*Assumptions!$C$12*$B$8</f>
        <v>324.924107</v>
      </c>
      <c r="G5763" s="0" t="n">
        <f aca="false">C5763*Assumptions!$C$15</f>
        <v>0</v>
      </c>
      <c r="H5763" s="0" t="n">
        <f aca="false">MIN(F5763,G5763)</f>
        <v>0</v>
      </c>
      <c r="I5763" s="0" t="n">
        <f aca="false">IF(C5763=1,MIN(G5763-H5763,Assumptions!$C$13,P5762),0)</f>
        <v>0</v>
      </c>
      <c r="J5763" s="0" t="n">
        <f aca="false">H5763+I5763</f>
        <v>0</v>
      </c>
      <c r="K5763" s="0" t="n">
        <f aca="false">MIN(IF(C5763=1,F5763-H5763,F5763),Assumptions!$C$13,MAX(0,($B$5-P5762)/$B$6))</f>
        <v>0</v>
      </c>
      <c r="L5763" s="0" t="n">
        <f aca="false">IF(C5763=1,0,MIN(F5763-K5763,Assumptions!$C$15,MAX(0,$B$10-O5762-M5763)))</f>
        <v>200</v>
      </c>
      <c r="M5763" s="0" t="n">
        <f aca="false">'Profiles 8760'!H5752</f>
        <v>100400</v>
      </c>
      <c r="N5763" s="0" t="n">
        <f aca="false">J5763+L5763</f>
        <v>200</v>
      </c>
      <c r="O5763" s="0" t="n">
        <f aca="false">O5762+N5763</f>
        <v>540353.865643172</v>
      </c>
      <c r="P5763" s="0" t="n">
        <f aca="false">MIN($B$5,P5762+K5763*$B$6-I5763)</f>
        <v>510.81</v>
      </c>
      <c r="Q5763" s="0" t="n">
        <f aca="false">MAX(0,F5763-H5763-K5763-L5763)</f>
        <v>124.924107</v>
      </c>
    </row>
    <row r="5764" customFormat="false" ht="15" hidden="false" customHeight="false" outlineLevel="0" collapsed="false">
      <c r="A5764" s="0" t="n">
        <f aca="false">'Profiles 8760'!A5753</f>
        <v>5751</v>
      </c>
      <c r="B5764" s="0" t="n">
        <f aca="false">'Profiles 8760'!B5753</f>
        <v>8</v>
      </c>
      <c r="C5764" s="0" t="n">
        <f aca="false">'Profiles 8760'!E5753</f>
        <v>0</v>
      </c>
      <c r="D5764" s="0" t="n">
        <f aca="false">'Profiles 8760'!F5753</f>
        <v>0.920596</v>
      </c>
      <c r="E5764" s="0" t="n">
        <f aca="false">'Profiles 8760'!G5753</f>
        <v>0.855947</v>
      </c>
      <c r="F5764" s="0" t="n">
        <f aca="false">D5764*Assumptions!$C$11*$B$7+E5764*Assumptions!$C$12*$B$8</f>
        <v>300.8763571</v>
      </c>
      <c r="G5764" s="0" t="n">
        <f aca="false">C5764*Assumptions!$C$15</f>
        <v>0</v>
      </c>
      <c r="H5764" s="0" t="n">
        <f aca="false">MIN(F5764,G5764)</f>
        <v>0</v>
      </c>
      <c r="I5764" s="0" t="n">
        <f aca="false">IF(C5764=1,MIN(G5764-H5764,Assumptions!$C$13,P5763),0)</f>
        <v>0</v>
      </c>
      <c r="J5764" s="0" t="n">
        <f aca="false">H5764+I5764</f>
        <v>0</v>
      </c>
      <c r="K5764" s="0" t="n">
        <f aca="false">MIN(IF(C5764=1,F5764-H5764,F5764),Assumptions!$C$13,MAX(0,($B$5-P5763)/$B$6))</f>
        <v>0</v>
      </c>
      <c r="L5764" s="0" t="n">
        <f aca="false">IF(C5764=1,0,MIN(F5764-K5764,Assumptions!$C$15,MAX(0,$B$10-O5763-M5764)))</f>
        <v>200</v>
      </c>
      <c r="M5764" s="0" t="n">
        <f aca="false">'Profiles 8760'!H5753</f>
        <v>100400</v>
      </c>
      <c r="N5764" s="0" t="n">
        <f aca="false">J5764+L5764</f>
        <v>200</v>
      </c>
      <c r="O5764" s="0" t="n">
        <f aca="false">O5763+N5764</f>
        <v>540553.865643172</v>
      </c>
      <c r="P5764" s="0" t="n">
        <f aca="false">MIN($B$5,P5763+K5764*$B$6-I5764)</f>
        <v>510.81</v>
      </c>
      <c r="Q5764" s="0" t="n">
        <f aca="false">MAX(0,F5764-H5764-K5764-L5764)</f>
        <v>100.8763571</v>
      </c>
    </row>
    <row r="5765" customFormat="false" ht="15" hidden="false" customHeight="false" outlineLevel="0" collapsed="false">
      <c r="A5765" s="0" t="n">
        <f aca="false">'Profiles 8760'!A5754</f>
        <v>5752</v>
      </c>
      <c r="B5765" s="0" t="n">
        <f aca="false">'Profiles 8760'!B5754</f>
        <v>8</v>
      </c>
      <c r="C5765" s="0" t="n">
        <f aca="false">'Profiles 8760'!E5754</f>
        <v>0</v>
      </c>
      <c r="D5765" s="0" t="n">
        <f aca="false">'Profiles 8760'!F5754</f>
        <v>0.730775</v>
      </c>
      <c r="E5765" s="0" t="n">
        <f aca="false">'Profiles 8760'!G5754</f>
        <v>0.760144</v>
      </c>
      <c r="F5765" s="0" t="n">
        <f aca="false">D5765*Assumptions!$C$11*$B$7+E5765*Assumptions!$C$12*$B$8</f>
        <v>242.1377096</v>
      </c>
      <c r="G5765" s="0" t="n">
        <f aca="false">C5765*Assumptions!$C$15</f>
        <v>0</v>
      </c>
      <c r="H5765" s="0" t="n">
        <f aca="false">MIN(F5765,G5765)</f>
        <v>0</v>
      </c>
      <c r="I5765" s="0" t="n">
        <f aca="false">IF(C5765=1,MIN(G5765-H5765,Assumptions!$C$13,P5764),0)</f>
        <v>0</v>
      </c>
      <c r="J5765" s="0" t="n">
        <f aca="false">H5765+I5765</f>
        <v>0</v>
      </c>
      <c r="K5765" s="0" t="n">
        <f aca="false">MIN(IF(C5765=1,F5765-H5765,F5765),Assumptions!$C$13,MAX(0,($B$5-P5764)/$B$6))</f>
        <v>0</v>
      </c>
      <c r="L5765" s="0" t="n">
        <f aca="false">IF(C5765=1,0,MIN(F5765-K5765,Assumptions!$C$15,MAX(0,$B$10-O5764-M5765)))</f>
        <v>200</v>
      </c>
      <c r="M5765" s="0" t="n">
        <f aca="false">'Profiles 8760'!H5754</f>
        <v>100400</v>
      </c>
      <c r="N5765" s="0" t="n">
        <f aca="false">J5765+L5765</f>
        <v>200</v>
      </c>
      <c r="O5765" s="0" t="n">
        <f aca="false">O5764+N5765</f>
        <v>540753.865643172</v>
      </c>
      <c r="P5765" s="0" t="n">
        <f aca="false">MIN($B$5,P5764+K5765*$B$6-I5765)</f>
        <v>510.81</v>
      </c>
      <c r="Q5765" s="0" t="n">
        <f aca="false">MAX(0,F5765-H5765-K5765-L5765)</f>
        <v>42.1377096</v>
      </c>
    </row>
    <row r="5766" customFormat="false" ht="15" hidden="false" customHeight="false" outlineLevel="0" collapsed="false">
      <c r="A5766" s="0" t="n">
        <f aca="false">'Profiles 8760'!A5755</f>
        <v>5753</v>
      </c>
      <c r="B5766" s="0" t="n">
        <f aca="false">'Profiles 8760'!B5755</f>
        <v>8</v>
      </c>
      <c r="C5766" s="0" t="n">
        <f aca="false">'Profiles 8760'!E5755</f>
        <v>0</v>
      </c>
      <c r="D5766" s="0" t="n">
        <f aca="false">'Profiles 8760'!F5755</f>
        <v>0.499543</v>
      </c>
      <c r="E5766" s="0" t="n">
        <f aca="false">'Profiles 8760'!G5755</f>
        <v>0.911318</v>
      </c>
      <c r="F5766" s="0" t="n">
        <f aca="false">D5766*Assumptions!$C$11*$B$7+E5766*Assumptions!$C$12*$B$8</f>
        <v>181.5409246</v>
      </c>
      <c r="G5766" s="0" t="n">
        <f aca="false">C5766*Assumptions!$C$15</f>
        <v>0</v>
      </c>
      <c r="H5766" s="0" t="n">
        <f aca="false">MIN(F5766,G5766)</f>
        <v>0</v>
      </c>
      <c r="I5766" s="0" t="n">
        <f aca="false">IF(C5766=1,MIN(G5766-H5766,Assumptions!$C$13,P5765),0)</f>
        <v>0</v>
      </c>
      <c r="J5766" s="0" t="n">
        <f aca="false">H5766+I5766</f>
        <v>0</v>
      </c>
      <c r="K5766" s="0" t="n">
        <f aca="false">MIN(IF(C5766=1,F5766-H5766,F5766),Assumptions!$C$13,MAX(0,($B$5-P5765)/$B$6))</f>
        <v>0</v>
      </c>
      <c r="L5766" s="0" t="n">
        <f aca="false">IF(C5766=1,0,MIN(F5766-K5766,Assumptions!$C$15,MAX(0,$B$10-O5765-M5766)))</f>
        <v>181.5409246</v>
      </c>
      <c r="M5766" s="0" t="n">
        <f aca="false">'Profiles 8760'!H5755</f>
        <v>100400</v>
      </c>
      <c r="N5766" s="0" t="n">
        <f aca="false">J5766+L5766</f>
        <v>181.5409246</v>
      </c>
      <c r="O5766" s="0" t="n">
        <f aca="false">O5765+N5766</f>
        <v>540935.406567772</v>
      </c>
      <c r="P5766" s="0" t="n">
        <f aca="false">MIN($B$5,P5765+K5766*$B$6-I5766)</f>
        <v>510.81</v>
      </c>
      <c r="Q5766" s="0" t="n">
        <f aca="false">MAX(0,F5766-H5766-K5766-L5766)</f>
        <v>0</v>
      </c>
    </row>
    <row r="5767" customFormat="false" ht="15" hidden="false" customHeight="false" outlineLevel="0" collapsed="false">
      <c r="A5767" s="0" t="n">
        <f aca="false">'Profiles 8760'!A5756</f>
        <v>5754</v>
      </c>
      <c r="B5767" s="0" t="n">
        <f aca="false">'Profiles 8760'!B5756</f>
        <v>8</v>
      </c>
      <c r="C5767" s="0" t="n">
        <f aca="false">'Profiles 8760'!E5756</f>
        <v>0</v>
      </c>
      <c r="D5767" s="0" t="n">
        <f aca="false">'Profiles 8760'!F5756</f>
        <v>0.259429</v>
      </c>
      <c r="E5767" s="0" t="n">
        <f aca="false">'Profiles 8760'!G5756</f>
        <v>0.902624</v>
      </c>
      <c r="F5767" s="0" t="n">
        <f aca="false">D5767*Assumptions!$C$11*$B$7+E5767*Assumptions!$C$12*$B$8</f>
        <v>111.8404168</v>
      </c>
      <c r="G5767" s="0" t="n">
        <f aca="false">C5767*Assumptions!$C$15</f>
        <v>0</v>
      </c>
      <c r="H5767" s="0" t="n">
        <f aca="false">MIN(F5767,G5767)</f>
        <v>0</v>
      </c>
      <c r="I5767" s="0" t="n">
        <f aca="false">IF(C5767=1,MIN(G5767-H5767,Assumptions!$C$13,P5766),0)</f>
        <v>0</v>
      </c>
      <c r="J5767" s="0" t="n">
        <f aca="false">H5767+I5767</f>
        <v>0</v>
      </c>
      <c r="K5767" s="0" t="n">
        <f aca="false">MIN(IF(C5767=1,F5767-H5767,F5767),Assumptions!$C$13,MAX(0,($B$5-P5766)/$B$6))</f>
        <v>0</v>
      </c>
      <c r="L5767" s="0" t="n">
        <f aca="false">IF(C5767=1,0,MIN(F5767-K5767,Assumptions!$C$15,MAX(0,$B$10-O5766-M5767)))</f>
        <v>111.8404168</v>
      </c>
      <c r="M5767" s="0" t="n">
        <f aca="false">'Profiles 8760'!H5756</f>
        <v>100400</v>
      </c>
      <c r="N5767" s="0" t="n">
        <f aca="false">J5767+L5767</f>
        <v>111.8404168</v>
      </c>
      <c r="O5767" s="0" t="n">
        <f aca="false">O5766+N5767</f>
        <v>541047.246984572</v>
      </c>
      <c r="P5767" s="0" t="n">
        <f aca="false">MIN($B$5,P5766+K5767*$B$6-I5767)</f>
        <v>510.81</v>
      </c>
      <c r="Q5767" s="0" t="n">
        <f aca="false">MAX(0,F5767-H5767-K5767-L5767)</f>
        <v>0</v>
      </c>
    </row>
    <row r="5768" customFormat="false" ht="15" hidden="false" customHeight="false" outlineLevel="0" collapsed="false">
      <c r="A5768" s="0" t="n">
        <f aca="false">'Profiles 8760'!A5757</f>
        <v>5755</v>
      </c>
      <c r="B5768" s="0" t="n">
        <f aca="false">'Profiles 8760'!B5757</f>
        <v>8</v>
      </c>
      <c r="C5768" s="0" t="n">
        <f aca="false">'Profiles 8760'!E5757</f>
        <v>0</v>
      </c>
      <c r="D5768" s="0" t="n">
        <f aca="false">'Profiles 8760'!F5757</f>
        <v>0.054837</v>
      </c>
      <c r="E5768" s="0" t="n">
        <f aca="false">'Profiles 8760'!G5757</f>
        <v>0.704256</v>
      </c>
      <c r="F5768" s="0" t="n">
        <f aca="false">D5768*Assumptions!$C$11*$B$7+E5768*Assumptions!$C$12*$B$8</f>
        <v>44.640996</v>
      </c>
      <c r="G5768" s="0" t="n">
        <f aca="false">C5768*Assumptions!$C$15</f>
        <v>0</v>
      </c>
      <c r="H5768" s="0" t="n">
        <f aca="false">MIN(F5768,G5768)</f>
        <v>0</v>
      </c>
      <c r="I5768" s="0" t="n">
        <f aca="false">IF(C5768=1,MIN(G5768-H5768,Assumptions!$C$13,P5767),0)</f>
        <v>0</v>
      </c>
      <c r="J5768" s="0" t="n">
        <f aca="false">H5768+I5768</f>
        <v>0</v>
      </c>
      <c r="K5768" s="0" t="n">
        <f aca="false">MIN(IF(C5768=1,F5768-H5768,F5768),Assumptions!$C$13,MAX(0,($B$5-P5767)/$B$6))</f>
        <v>0</v>
      </c>
      <c r="L5768" s="0" t="n">
        <f aca="false">IF(C5768=1,0,MIN(F5768-K5768,Assumptions!$C$15,MAX(0,$B$10-O5767-M5768)))</f>
        <v>44.640996</v>
      </c>
      <c r="M5768" s="0" t="n">
        <f aca="false">'Profiles 8760'!H5757</f>
        <v>100400</v>
      </c>
      <c r="N5768" s="0" t="n">
        <f aca="false">J5768+L5768</f>
        <v>44.640996</v>
      </c>
      <c r="O5768" s="0" t="n">
        <f aca="false">O5767+N5768</f>
        <v>541091.887980572</v>
      </c>
      <c r="P5768" s="0" t="n">
        <f aca="false">MIN($B$5,P5767+K5768*$B$6-I5768)</f>
        <v>510.81</v>
      </c>
      <c r="Q5768" s="0" t="n">
        <f aca="false">MAX(0,F5768-H5768-K5768-L5768)</f>
        <v>0</v>
      </c>
    </row>
    <row r="5769" customFormat="false" ht="15" hidden="false" customHeight="false" outlineLevel="0" collapsed="false">
      <c r="A5769" s="0" t="n">
        <f aca="false">'Profiles 8760'!A5758</f>
        <v>5756</v>
      </c>
      <c r="B5769" s="0" t="n">
        <f aca="false">'Profiles 8760'!B5758</f>
        <v>8</v>
      </c>
      <c r="C5769" s="0" t="n">
        <f aca="false">'Profiles 8760'!E5758</f>
        <v>1</v>
      </c>
      <c r="D5769" s="0" t="n">
        <f aca="false">'Profiles 8760'!F5758</f>
        <v>0</v>
      </c>
      <c r="E5769" s="0" t="n">
        <f aca="false">'Profiles 8760'!G5758</f>
        <v>0.769961</v>
      </c>
      <c r="F5769" s="0" t="n">
        <f aca="false">D5769*Assumptions!$C$11*$B$7+E5769*Assumptions!$C$12*$B$8</f>
        <v>31.4914049</v>
      </c>
      <c r="G5769" s="0" t="n">
        <f aca="false">C5769*Assumptions!$C$15</f>
        <v>200</v>
      </c>
      <c r="H5769" s="0" t="n">
        <f aca="false">MIN(F5769,G5769)</f>
        <v>31.4914049</v>
      </c>
      <c r="I5769" s="0" t="n">
        <f aca="false">IF(C5769=1,MIN(G5769-H5769,Assumptions!$C$13,P5768),0)</f>
        <v>168.5085951</v>
      </c>
      <c r="J5769" s="0" t="n">
        <f aca="false">H5769+I5769</f>
        <v>200</v>
      </c>
      <c r="K5769" s="0" t="n">
        <f aca="false">MIN(IF(C5769=1,F5769-H5769,F5769),Assumptions!$C$13,MAX(0,($B$5-P5768)/$B$6))</f>
        <v>0</v>
      </c>
      <c r="L5769" s="0" t="n">
        <f aca="false">IF(C5769=1,0,MIN(F5769-K5769,Assumptions!$C$15,MAX(0,$B$10-O5768-M5769)))</f>
        <v>0</v>
      </c>
      <c r="M5769" s="0" t="n">
        <f aca="false">'Profiles 8760'!H5758</f>
        <v>100200</v>
      </c>
      <c r="N5769" s="0" t="n">
        <f aca="false">J5769+L5769</f>
        <v>200</v>
      </c>
      <c r="O5769" s="0" t="n">
        <f aca="false">O5768+N5769</f>
        <v>541291.887980572</v>
      </c>
      <c r="P5769" s="0" t="n">
        <f aca="false">MIN($B$5,P5768+K5769*$B$6-I5769)</f>
        <v>342.3014049</v>
      </c>
      <c r="Q5769" s="0" t="n">
        <f aca="false">MAX(0,F5769-H5769-K5769-L5769)</f>
        <v>0</v>
      </c>
    </row>
    <row r="5770" customFormat="false" ht="15" hidden="false" customHeight="false" outlineLevel="0" collapsed="false">
      <c r="A5770" s="0" t="n">
        <f aca="false">'Profiles 8760'!A5759</f>
        <v>5757</v>
      </c>
      <c r="B5770" s="0" t="n">
        <f aca="false">'Profiles 8760'!B5759</f>
        <v>8</v>
      </c>
      <c r="C5770" s="0" t="n">
        <f aca="false">'Profiles 8760'!E5759</f>
        <v>1</v>
      </c>
      <c r="D5770" s="0" t="n">
        <f aca="false">'Profiles 8760'!F5759</f>
        <v>0</v>
      </c>
      <c r="E5770" s="0" t="n">
        <f aca="false">'Profiles 8760'!G5759</f>
        <v>0.952792</v>
      </c>
      <c r="F5770" s="0" t="n">
        <f aca="false">D5770*Assumptions!$C$11*$B$7+E5770*Assumptions!$C$12*$B$8</f>
        <v>38.9691928</v>
      </c>
      <c r="G5770" s="0" t="n">
        <f aca="false">C5770*Assumptions!$C$15</f>
        <v>200</v>
      </c>
      <c r="H5770" s="0" t="n">
        <f aca="false">MIN(F5770,G5770)</f>
        <v>38.9691928</v>
      </c>
      <c r="I5770" s="0" t="n">
        <f aca="false">IF(C5770=1,MIN(G5770-H5770,Assumptions!$C$13,P5769),0)</f>
        <v>161.0308072</v>
      </c>
      <c r="J5770" s="0" t="n">
        <f aca="false">H5770+I5770</f>
        <v>200</v>
      </c>
      <c r="K5770" s="0" t="n">
        <f aca="false">MIN(IF(C5770=1,F5770-H5770,F5770),Assumptions!$C$13,MAX(0,($B$5-P5769)/$B$6))</f>
        <v>0</v>
      </c>
      <c r="L5770" s="0" t="n">
        <f aca="false">IF(C5770=1,0,MIN(F5770-K5770,Assumptions!$C$15,MAX(0,$B$10-O5769-M5770)))</f>
        <v>0</v>
      </c>
      <c r="M5770" s="0" t="n">
        <f aca="false">'Profiles 8760'!H5759</f>
        <v>100000</v>
      </c>
      <c r="N5770" s="0" t="n">
        <f aca="false">J5770+L5770</f>
        <v>200</v>
      </c>
      <c r="O5770" s="0" t="n">
        <f aca="false">O5769+N5770</f>
        <v>541491.887980572</v>
      </c>
      <c r="P5770" s="0" t="n">
        <f aca="false">MIN($B$5,P5769+K5770*$B$6-I5770)</f>
        <v>181.2705977</v>
      </c>
      <c r="Q5770" s="0" t="n">
        <f aca="false">MAX(0,F5770-H5770-K5770-L5770)</f>
        <v>0</v>
      </c>
    </row>
    <row r="5771" customFormat="false" ht="15" hidden="false" customHeight="false" outlineLevel="0" collapsed="false">
      <c r="A5771" s="0" t="n">
        <f aca="false">'Profiles 8760'!A5760</f>
        <v>5758</v>
      </c>
      <c r="B5771" s="0" t="n">
        <f aca="false">'Profiles 8760'!B5760</f>
        <v>8</v>
      </c>
      <c r="C5771" s="0" t="n">
        <f aca="false">'Profiles 8760'!E5760</f>
        <v>0</v>
      </c>
      <c r="D5771" s="0" t="n">
        <f aca="false">'Profiles 8760'!F5760</f>
        <v>0</v>
      </c>
      <c r="E5771" s="0" t="n">
        <f aca="false">'Profiles 8760'!G5760</f>
        <v>1</v>
      </c>
      <c r="F5771" s="0" t="n">
        <f aca="false">D5771*Assumptions!$C$11*$B$7+E5771*Assumptions!$C$12*$B$8</f>
        <v>40.9</v>
      </c>
      <c r="G5771" s="0" t="n">
        <f aca="false">C5771*Assumptions!$C$15</f>
        <v>0</v>
      </c>
      <c r="H5771" s="0" t="n">
        <f aca="false">MIN(F5771,G5771)</f>
        <v>0</v>
      </c>
      <c r="I5771" s="0" t="n">
        <f aca="false">IF(C5771=1,MIN(G5771-H5771,Assumptions!$C$13,P5770),0)</f>
        <v>0</v>
      </c>
      <c r="J5771" s="0" t="n">
        <f aca="false">H5771+I5771</f>
        <v>0</v>
      </c>
      <c r="K5771" s="0" t="n">
        <f aca="false">MIN(IF(C5771=1,F5771-H5771,F5771),Assumptions!$C$13,MAX(0,($B$5-P5770)/$B$6))</f>
        <v>40.9</v>
      </c>
      <c r="L5771" s="0" t="n">
        <f aca="false">IF(C5771=1,0,MIN(F5771-K5771,Assumptions!$C$15,MAX(0,$B$10-O5770-M5771)))</f>
        <v>0</v>
      </c>
      <c r="M5771" s="0" t="n">
        <f aca="false">'Profiles 8760'!H5760</f>
        <v>100000</v>
      </c>
      <c r="N5771" s="0" t="n">
        <f aca="false">J5771+L5771</f>
        <v>0</v>
      </c>
      <c r="O5771" s="0" t="n">
        <f aca="false">O5770+N5771</f>
        <v>541491.887980572</v>
      </c>
      <c r="P5771" s="0" t="n">
        <f aca="false">MIN($B$5,P5770+K5771*$B$6-I5771)</f>
        <v>216.7227177</v>
      </c>
      <c r="Q5771" s="0" t="n">
        <f aca="false">MAX(0,F5771-H5771-K5771-L5771)</f>
        <v>0</v>
      </c>
    </row>
    <row r="5772" customFormat="false" ht="15" hidden="false" customHeight="false" outlineLevel="0" collapsed="false">
      <c r="A5772" s="0" t="n">
        <f aca="false">'Profiles 8760'!A5761</f>
        <v>5759</v>
      </c>
      <c r="B5772" s="0" t="n">
        <f aca="false">'Profiles 8760'!B5761</f>
        <v>8</v>
      </c>
      <c r="C5772" s="0" t="n">
        <f aca="false">'Profiles 8760'!E5761</f>
        <v>0</v>
      </c>
      <c r="D5772" s="0" t="n">
        <f aca="false">'Profiles 8760'!F5761</f>
        <v>0</v>
      </c>
      <c r="E5772" s="0" t="n">
        <f aca="false">'Profiles 8760'!G5761</f>
        <v>0.850618</v>
      </c>
      <c r="F5772" s="0" t="n">
        <f aca="false">D5772*Assumptions!$C$11*$B$7+E5772*Assumptions!$C$12*$B$8</f>
        <v>34.7902762</v>
      </c>
      <c r="G5772" s="0" t="n">
        <f aca="false">C5772*Assumptions!$C$15</f>
        <v>0</v>
      </c>
      <c r="H5772" s="0" t="n">
        <f aca="false">MIN(F5772,G5772)</f>
        <v>0</v>
      </c>
      <c r="I5772" s="0" t="n">
        <f aca="false">IF(C5772=1,MIN(G5772-H5772,Assumptions!$C$13,P5771),0)</f>
        <v>0</v>
      </c>
      <c r="J5772" s="0" t="n">
        <f aca="false">H5772+I5772</f>
        <v>0</v>
      </c>
      <c r="K5772" s="0" t="n">
        <f aca="false">MIN(IF(C5772=1,F5772-H5772,F5772),Assumptions!$C$13,MAX(0,($B$5-P5771)/$B$6))</f>
        <v>34.7902762</v>
      </c>
      <c r="L5772" s="0" t="n">
        <f aca="false">IF(C5772=1,0,MIN(F5772-K5772,Assumptions!$C$15,MAX(0,$B$10-O5771-M5772)))</f>
        <v>0</v>
      </c>
      <c r="M5772" s="0" t="n">
        <f aca="false">'Profiles 8760'!H5761</f>
        <v>100000</v>
      </c>
      <c r="N5772" s="0" t="n">
        <f aca="false">J5772+L5772</f>
        <v>0</v>
      </c>
      <c r="O5772" s="0" t="n">
        <f aca="false">O5771+N5772</f>
        <v>541491.887980572</v>
      </c>
      <c r="P5772" s="0" t="n">
        <f aca="false">MIN($B$5,P5771+K5772*$B$6-I5772)</f>
        <v>246.87892911016</v>
      </c>
      <c r="Q5772" s="0" t="n">
        <f aca="false">MAX(0,F5772-H5772-K5772-L5772)</f>
        <v>0</v>
      </c>
    </row>
    <row r="5773" customFormat="false" ht="15" hidden="false" customHeight="false" outlineLevel="0" collapsed="false">
      <c r="A5773" s="0" t="n">
        <f aca="false">'Profiles 8760'!A5762</f>
        <v>5760</v>
      </c>
      <c r="B5773" s="0" t="n">
        <f aca="false">'Profiles 8760'!B5762</f>
        <v>8</v>
      </c>
      <c r="C5773" s="0" t="n">
        <f aca="false">'Profiles 8760'!E5762</f>
        <v>0</v>
      </c>
      <c r="D5773" s="0" t="n">
        <f aca="false">'Profiles 8760'!F5762</f>
        <v>0</v>
      </c>
      <c r="E5773" s="0" t="n">
        <f aca="false">'Profiles 8760'!G5762</f>
        <v>0.607028</v>
      </c>
      <c r="F5773" s="0" t="n">
        <f aca="false">D5773*Assumptions!$C$11*$B$7+E5773*Assumptions!$C$12*$B$8</f>
        <v>24.8274452</v>
      </c>
      <c r="G5773" s="0" t="n">
        <f aca="false">C5773*Assumptions!$C$15</f>
        <v>0</v>
      </c>
      <c r="H5773" s="0" t="n">
        <f aca="false">MIN(F5773,G5773)</f>
        <v>0</v>
      </c>
      <c r="I5773" s="0" t="n">
        <f aca="false">IF(C5773=1,MIN(G5773-H5773,Assumptions!$C$13,P5772),0)</f>
        <v>0</v>
      </c>
      <c r="J5773" s="0" t="n">
        <f aca="false">H5773+I5773</f>
        <v>0</v>
      </c>
      <c r="K5773" s="0" t="n">
        <f aca="false">MIN(IF(C5773=1,F5773-H5773,F5773),Assumptions!$C$13,MAX(0,($B$5-P5772)/$B$6))</f>
        <v>24.8274452</v>
      </c>
      <c r="L5773" s="0" t="n">
        <f aca="false">IF(C5773=1,0,MIN(F5773-K5773,Assumptions!$C$15,MAX(0,$B$10-O5772-M5773)))</f>
        <v>0</v>
      </c>
      <c r="M5773" s="0" t="n">
        <f aca="false">'Profiles 8760'!H5762</f>
        <v>100000</v>
      </c>
      <c r="N5773" s="0" t="n">
        <f aca="false">J5773+L5773</f>
        <v>0</v>
      </c>
      <c r="O5773" s="0" t="n">
        <f aca="false">O5772+N5773</f>
        <v>541491.887980572</v>
      </c>
      <c r="P5773" s="0" t="n">
        <f aca="false">MIN($B$5,P5772+K5773*$B$6-I5773)</f>
        <v>268.39935860952</v>
      </c>
      <c r="Q5773" s="0" t="n">
        <f aca="false">MAX(0,F5773-H5773-K5773-L5773)</f>
        <v>0</v>
      </c>
    </row>
    <row r="5774" customFormat="false" ht="15" hidden="false" customHeight="false" outlineLevel="0" collapsed="false">
      <c r="A5774" s="0" t="n">
        <f aca="false">'Profiles 8760'!A5763</f>
        <v>5761</v>
      </c>
      <c r="B5774" s="0" t="n">
        <f aca="false">'Profiles 8760'!B5763</f>
        <v>8</v>
      </c>
      <c r="C5774" s="0" t="n">
        <f aca="false">'Profiles 8760'!E5763</f>
        <v>0</v>
      </c>
      <c r="D5774" s="0" t="n">
        <f aca="false">'Profiles 8760'!F5763</f>
        <v>0</v>
      </c>
      <c r="E5774" s="0" t="n">
        <f aca="false">'Profiles 8760'!G5763</f>
        <v>0.616724</v>
      </c>
      <c r="F5774" s="0" t="n">
        <f aca="false">D5774*Assumptions!$C$11*$B$7+E5774*Assumptions!$C$12*$B$8</f>
        <v>25.2240116</v>
      </c>
      <c r="G5774" s="0" t="n">
        <f aca="false">C5774*Assumptions!$C$15</f>
        <v>0</v>
      </c>
      <c r="H5774" s="0" t="n">
        <f aca="false">MIN(F5774,G5774)</f>
        <v>0</v>
      </c>
      <c r="I5774" s="0" t="n">
        <f aca="false">IF(C5774=1,MIN(G5774-H5774,Assumptions!$C$13,P5773),0)</f>
        <v>0</v>
      </c>
      <c r="J5774" s="0" t="n">
        <f aca="false">H5774+I5774</f>
        <v>0</v>
      </c>
      <c r="K5774" s="0" t="n">
        <f aca="false">MIN(IF(C5774=1,F5774-H5774,F5774),Assumptions!$C$13,MAX(0,($B$5-P5773)/$B$6))</f>
        <v>25.2240116</v>
      </c>
      <c r="L5774" s="0" t="n">
        <f aca="false">IF(C5774=1,0,MIN(F5774-K5774,Assumptions!$C$15,MAX(0,$B$10-O5773-M5774)))</f>
        <v>0</v>
      </c>
      <c r="M5774" s="0" t="n">
        <f aca="false">'Profiles 8760'!H5763</f>
        <v>100000</v>
      </c>
      <c r="N5774" s="0" t="n">
        <f aca="false">J5774+L5774</f>
        <v>0</v>
      </c>
      <c r="O5774" s="0" t="n">
        <f aca="false">O5773+N5774</f>
        <v>541491.887980572</v>
      </c>
      <c r="P5774" s="0" t="n">
        <f aca="false">MIN($B$5,P5773+K5774*$B$6-I5774)</f>
        <v>290.2635318644</v>
      </c>
      <c r="Q5774" s="0" t="n">
        <f aca="false">MAX(0,F5774-H5774-K5774-L5774)</f>
        <v>0</v>
      </c>
    </row>
    <row r="5775" customFormat="false" ht="15" hidden="false" customHeight="false" outlineLevel="0" collapsed="false">
      <c r="A5775" s="0" t="n">
        <f aca="false">'Profiles 8760'!A5764</f>
        <v>5762</v>
      </c>
      <c r="B5775" s="0" t="n">
        <f aca="false">'Profiles 8760'!B5764</f>
        <v>8</v>
      </c>
      <c r="C5775" s="0" t="n">
        <f aca="false">'Profiles 8760'!E5764</f>
        <v>0</v>
      </c>
      <c r="D5775" s="0" t="n">
        <f aca="false">'Profiles 8760'!F5764</f>
        <v>0</v>
      </c>
      <c r="E5775" s="0" t="n">
        <f aca="false">'Profiles 8760'!G5764</f>
        <v>0.65723</v>
      </c>
      <c r="F5775" s="0" t="n">
        <f aca="false">D5775*Assumptions!$C$11*$B$7+E5775*Assumptions!$C$12*$B$8</f>
        <v>26.880707</v>
      </c>
      <c r="G5775" s="0" t="n">
        <f aca="false">C5775*Assumptions!$C$15</f>
        <v>0</v>
      </c>
      <c r="H5775" s="0" t="n">
        <f aca="false">MIN(F5775,G5775)</f>
        <v>0</v>
      </c>
      <c r="I5775" s="0" t="n">
        <f aca="false">IF(C5775=1,MIN(G5775-H5775,Assumptions!$C$13,P5774),0)</f>
        <v>0</v>
      </c>
      <c r="J5775" s="0" t="n">
        <f aca="false">H5775+I5775</f>
        <v>0</v>
      </c>
      <c r="K5775" s="0" t="n">
        <f aca="false">MIN(IF(C5775=1,F5775-H5775,F5775),Assumptions!$C$13,MAX(0,($B$5-P5774)/$B$6))</f>
        <v>26.880707</v>
      </c>
      <c r="L5775" s="0" t="n">
        <f aca="false">IF(C5775=1,0,MIN(F5775-K5775,Assumptions!$C$15,MAX(0,$B$10-O5774-M5775)))</f>
        <v>0</v>
      </c>
      <c r="M5775" s="0" t="n">
        <f aca="false">'Profiles 8760'!H5764</f>
        <v>100000</v>
      </c>
      <c r="N5775" s="0" t="n">
        <f aca="false">J5775+L5775</f>
        <v>0</v>
      </c>
      <c r="O5775" s="0" t="n">
        <f aca="false">O5774+N5775</f>
        <v>541491.887980572</v>
      </c>
      <c r="P5775" s="0" t="n">
        <f aca="false">MIN($B$5,P5774+K5775*$B$6-I5775)</f>
        <v>313.563728692</v>
      </c>
      <c r="Q5775" s="0" t="n">
        <f aca="false">MAX(0,F5775-H5775-K5775-L5775)</f>
        <v>0</v>
      </c>
    </row>
    <row r="5776" customFormat="false" ht="15" hidden="false" customHeight="false" outlineLevel="0" collapsed="false">
      <c r="A5776" s="0" t="n">
        <f aca="false">'Profiles 8760'!A5765</f>
        <v>5763</v>
      </c>
      <c r="B5776" s="0" t="n">
        <f aca="false">'Profiles 8760'!B5765</f>
        <v>8</v>
      </c>
      <c r="C5776" s="0" t="n">
        <f aca="false">'Profiles 8760'!E5765</f>
        <v>0</v>
      </c>
      <c r="D5776" s="0" t="n">
        <f aca="false">'Profiles 8760'!F5765</f>
        <v>0</v>
      </c>
      <c r="E5776" s="0" t="n">
        <f aca="false">'Profiles 8760'!G5765</f>
        <v>0.583359</v>
      </c>
      <c r="F5776" s="0" t="n">
        <f aca="false">D5776*Assumptions!$C$11*$B$7+E5776*Assumptions!$C$12*$B$8</f>
        <v>23.8593831</v>
      </c>
      <c r="G5776" s="0" t="n">
        <f aca="false">C5776*Assumptions!$C$15</f>
        <v>0</v>
      </c>
      <c r="H5776" s="0" t="n">
        <f aca="false">MIN(F5776,G5776)</f>
        <v>0</v>
      </c>
      <c r="I5776" s="0" t="n">
        <f aca="false">IF(C5776=1,MIN(G5776-H5776,Assumptions!$C$13,P5775),0)</f>
        <v>0</v>
      </c>
      <c r="J5776" s="0" t="n">
        <f aca="false">H5776+I5776</f>
        <v>0</v>
      </c>
      <c r="K5776" s="0" t="n">
        <f aca="false">MIN(IF(C5776=1,F5776-H5776,F5776),Assumptions!$C$13,MAX(0,($B$5-P5775)/$B$6))</f>
        <v>23.8593831</v>
      </c>
      <c r="L5776" s="0" t="n">
        <f aca="false">IF(C5776=1,0,MIN(F5776-K5776,Assumptions!$C$15,MAX(0,$B$10-O5775-M5776)))</f>
        <v>0</v>
      </c>
      <c r="M5776" s="0" t="n">
        <f aca="false">'Profiles 8760'!H5765</f>
        <v>100000</v>
      </c>
      <c r="N5776" s="0" t="n">
        <f aca="false">J5776+L5776</f>
        <v>0</v>
      </c>
      <c r="O5776" s="0" t="n">
        <f aca="false">O5775+N5776</f>
        <v>541491.887980572</v>
      </c>
      <c r="P5776" s="0" t="n">
        <f aca="false">MIN($B$5,P5775+K5776*$B$6-I5776)</f>
        <v>334.24504196308</v>
      </c>
      <c r="Q5776" s="0" t="n">
        <f aca="false">MAX(0,F5776-H5776-K5776-L5776)</f>
        <v>0</v>
      </c>
    </row>
    <row r="5777" customFormat="false" ht="15" hidden="false" customHeight="false" outlineLevel="0" collapsed="false">
      <c r="A5777" s="0" t="n">
        <f aca="false">'Profiles 8760'!A5766</f>
        <v>5764</v>
      </c>
      <c r="B5777" s="0" t="n">
        <f aca="false">'Profiles 8760'!B5766</f>
        <v>8</v>
      </c>
      <c r="C5777" s="0" t="n">
        <f aca="false">'Profiles 8760'!E5766</f>
        <v>0</v>
      </c>
      <c r="D5777" s="0" t="n">
        <f aca="false">'Profiles 8760'!F5766</f>
        <v>0</v>
      </c>
      <c r="E5777" s="0" t="n">
        <f aca="false">'Profiles 8760'!G5766</f>
        <v>0.592518</v>
      </c>
      <c r="F5777" s="0" t="n">
        <f aca="false">D5777*Assumptions!$C$11*$B$7+E5777*Assumptions!$C$12*$B$8</f>
        <v>24.2339862</v>
      </c>
      <c r="G5777" s="0" t="n">
        <f aca="false">C5777*Assumptions!$C$15</f>
        <v>0</v>
      </c>
      <c r="H5777" s="0" t="n">
        <f aca="false">MIN(F5777,G5777)</f>
        <v>0</v>
      </c>
      <c r="I5777" s="0" t="n">
        <f aca="false">IF(C5777=1,MIN(G5777-H5777,Assumptions!$C$13,P5776),0)</f>
        <v>0</v>
      </c>
      <c r="J5777" s="0" t="n">
        <f aca="false">H5777+I5777</f>
        <v>0</v>
      </c>
      <c r="K5777" s="0" t="n">
        <f aca="false">MIN(IF(C5777=1,F5777-H5777,F5777),Assumptions!$C$13,MAX(0,($B$5-P5776)/$B$6))</f>
        <v>24.2339862</v>
      </c>
      <c r="L5777" s="0" t="n">
        <f aca="false">IF(C5777=1,0,MIN(F5777-K5777,Assumptions!$C$15,MAX(0,$B$10-O5776-M5777)))</f>
        <v>0</v>
      </c>
      <c r="M5777" s="0" t="n">
        <f aca="false">'Profiles 8760'!H5766</f>
        <v>100000</v>
      </c>
      <c r="N5777" s="0" t="n">
        <f aca="false">J5777+L5777</f>
        <v>0</v>
      </c>
      <c r="O5777" s="0" t="n">
        <f aca="false">O5776+N5777</f>
        <v>541491.887980572</v>
      </c>
      <c r="P5777" s="0" t="n">
        <f aca="false">MIN($B$5,P5776+K5777*$B$6-I5777)</f>
        <v>355.25106120124</v>
      </c>
      <c r="Q5777" s="0" t="n">
        <f aca="false">MAX(0,F5777-H5777-K5777-L5777)</f>
        <v>0</v>
      </c>
    </row>
    <row r="5778" customFormat="false" ht="15" hidden="false" customHeight="false" outlineLevel="0" collapsed="false">
      <c r="A5778" s="0" t="n">
        <f aca="false">'Profiles 8760'!A5767</f>
        <v>5765</v>
      </c>
      <c r="B5778" s="0" t="n">
        <f aca="false">'Profiles 8760'!B5767</f>
        <v>8</v>
      </c>
      <c r="C5778" s="0" t="n">
        <f aca="false">'Profiles 8760'!E5767</f>
        <v>0</v>
      </c>
      <c r="D5778" s="0" t="n">
        <f aca="false">'Profiles 8760'!F5767</f>
        <v>0</v>
      </c>
      <c r="E5778" s="0" t="n">
        <f aca="false">'Profiles 8760'!G5767</f>
        <v>0.5816</v>
      </c>
      <c r="F5778" s="0" t="n">
        <f aca="false">D5778*Assumptions!$C$11*$B$7+E5778*Assumptions!$C$12*$B$8</f>
        <v>23.78744</v>
      </c>
      <c r="G5778" s="0" t="n">
        <f aca="false">C5778*Assumptions!$C$15</f>
        <v>0</v>
      </c>
      <c r="H5778" s="0" t="n">
        <f aca="false">MIN(F5778,G5778)</f>
        <v>0</v>
      </c>
      <c r="I5778" s="0" t="n">
        <f aca="false">IF(C5778=1,MIN(G5778-H5778,Assumptions!$C$13,P5777),0)</f>
        <v>0</v>
      </c>
      <c r="J5778" s="0" t="n">
        <f aca="false">H5778+I5778</f>
        <v>0</v>
      </c>
      <c r="K5778" s="0" t="n">
        <f aca="false">MIN(IF(C5778=1,F5778-H5778,F5778),Assumptions!$C$13,MAX(0,($B$5-P5777)/$B$6))</f>
        <v>23.78744</v>
      </c>
      <c r="L5778" s="0" t="n">
        <f aca="false">IF(C5778=1,0,MIN(F5778-K5778,Assumptions!$C$15,MAX(0,$B$10-O5777-M5778)))</f>
        <v>0</v>
      </c>
      <c r="M5778" s="0" t="n">
        <f aca="false">'Profiles 8760'!H5767</f>
        <v>100000</v>
      </c>
      <c r="N5778" s="0" t="n">
        <f aca="false">J5778+L5778</f>
        <v>0</v>
      </c>
      <c r="O5778" s="0" t="n">
        <f aca="false">O5777+N5778</f>
        <v>541491.887980572</v>
      </c>
      <c r="P5778" s="0" t="n">
        <f aca="false">MIN($B$5,P5777+K5778*$B$6-I5778)</f>
        <v>375.87001419324</v>
      </c>
      <c r="Q5778" s="0" t="n">
        <f aca="false">MAX(0,F5778-H5778-K5778-L5778)</f>
        <v>0</v>
      </c>
    </row>
    <row r="5779" customFormat="false" ht="15" hidden="false" customHeight="false" outlineLevel="0" collapsed="false">
      <c r="A5779" s="0" t="n">
        <f aca="false">'Profiles 8760'!A5768</f>
        <v>5766</v>
      </c>
      <c r="B5779" s="0" t="n">
        <f aca="false">'Profiles 8760'!B5768</f>
        <v>8</v>
      </c>
      <c r="C5779" s="0" t="n">
        <f aca="false">'Profiles 8760'!E5768</f>
        <v>0</v>
      </c>
      <c r="D5779" s="0" t="n">
        <f aca="false">'Profiles 8760'!F5768</f>
        <v>0</v>
      </c>
      <c r="E5779" s="0" t="n">
        <f aca="false">'Profiles 8760'!G5768</f>
        <v>0.646275</v>
      </c>
      <c r="F5779" s="0" t="n">
        <f aca="false">D5779*Assumptions!$C$11*$B$7+E5779*Assumptions!$C$12*$B$8</f>
        <v>26.4326475</v>
      </c>
      <c r="G5779" s="0" t="n">
        <f aca="false">C5779*Assumptions!$C$15</f>
        <v>0</v>
      </c>
      <c r="H5779" s="0" t="n">
        <f aca="false">MIN(F5779,G5779)</f>
        <v>0</v>
      </c>
      <c r="I5779" s="0" t="n">
        <f aca="false">IF(C5779=1,MIN(G5779-H5779,Assumptions!$C$13,P5778),0)</f>
        <v>0</v>
      </c>
      <c r="J5779" s="0" t="n">
        <f aca="false">H5779+I5779</f>
        <v>0</v>
      </c>
      <c r="K5779" s="0" t="n">
        <f aca="false">MIN(IF(C5779=1,F5779-H5779,F5779),Assumptions!$C$13,MAX(0,($B$5-P5778)/$B$6))</f>
        <v>26.4326475</v>
      </c>
      <c r="L5779" s="0" t="n">
        <f aca="false">IF(C5779=1,0,MIN(F5779-K5779,Assumptions!$C$15,MAX(0,$B$10-O5778-M5779)))</f>
        <v>0</v>
      </c>
      <c r="M5779" s="0" t="n">
        <f aca="false">'Profiles 8760'!H5768</f>
        <v>100000</v>
      </c>
      <c r="N5779" s="0" t="n">
        <f aca="false">J5779+L5779</f>
        <v>0</v>
      </c>
      <c r="O5779" s="0" t="n">
        <f aca="false">O5778+N5779</f>
        <v>541491.887980572</v>
      </c>
      <c r="P5779" s="0" t="n">
        <f aca="false">MIN($B$5,P5778+K5779*$B$6-I5779)</f>
        <v>398.78183304624</v>
      </c>
      <c r="Q5779" s="0" t="n">
        <f aca="false">MAX(0,F5779-H5779-K5779-L5779)</f>
        <v>0</v>
      </c>
    </row>
    <row r="5780" customFormat="false" ht="15" hidden="false" customHeight="false" outlineLevel="0" collapsed="false">
      <c r="A5780" s="0" t="n">
        <f aca="false">'Profiles 8760'!A5769</f>
        <v>5767</v>
      </c>
      <c r="B5780" s="0" t="n">
        <f aca="false">'Profiles 8760'!B5769</f>
        <v>8</v>
      </c>
      <c r="C5780" s="0" t="n">
        <f aca="false">'Profiles 8760'!E5769</f>
        <v>0</v>
      </c>
      <c r="D5780" s="0" t="n">
        <f aca="false">'Profiles 8760'!F5769</f>
        <v>0.038134</v>
      </c>
      <c r="E5780" s="0" t="n">
        <f aca="false">'Profiles 8760'!G5769</f>
        <v>0.835398</v>
      </c>
      <c r="F5780" s="0" t="n">
        <f aca="false">D5780*Assumptions!$C$11*$B$7+E5780*Assumptions!$C$12*$B$8</f>
        <v>45.1808774</v>
      </c>
      <c r="G5780" s="0" t="n">
        <f aca="false">C5780*Assumptions!$C$15</f>
        <v>0</v>
      </c>
      <c r="H5780" s="0" t="n">
        <f aca="false">MIN(F5780,G5780)</f>
        <v>0</v>
      </c>
      <c r="I5780" s="0" t="n">
        <f aca="false">IF(C5780=1,MIN(G5780-H5780,Assumptions!$C$13,P5779),0)</f>
        <v>0</v>
      </c>
      <c r="J5780" s="0" t="n">
        <f aca="false">H5780+I5780</f>
        <v>0</v>
      </c>
      <c r="K5780" s="0" t="n">
        <f aca="false">MIN(IF(C5780=1,F5780-H5780,F5780),Assumptions!$C$13,MAX(0,($B$5-P5779)/$B$6))</f>
        <v>45.1808774</v>
      </c>
      <c r="L5780" s="0" t="n">
        <f aca="false">IF(C5780=1,0,MIN(F5780-K5780,Assumptions!$C$15,MAX(0,$B$10-O5779-M5780)))</f>
        <v>0</v>
      </c>
      <c r="M5780" s="0" t="n">
        <f aca="false">'Profiles 8760'!H5769</f>
        <v>100000</v>
      </c>
      <c r="N5780" s="0" t="n">
        <f aca="false">J5780+L5780</f>
        <v>0</v>
      </c>
      <c r="O5780" s="0" t="n">
        <f aca="false">O5779+N5780</f>
        <v>541491.887980572</v>
      </c>
      <c r="P5780" s="0" t="n">
        <f aca="false">MIN($B$5,P5779+K5780*$B$6-I5780)</f>
        <v>437.94461757656</v>
      </c>
      <c r="Q5780" s="0" t="n">
        <f aca="false">MAX(0,F5780-H5780-K5780-L5780)</f>
        <v>0</v>
      </c>
    </row>
    <row r="5781" customFormat="false" ht="15" hidden="false" customHeight="false" outlineLevel="0" collapsed="false">
      <c r="A5781" s="0" t="n">
        <f aca="false">'Profiles 8760'!A5770</f>
        <v>5768</v>
      </c>
      <c r="B5781" s="0" t="n">
        <f aca="false">'Profiles 8760'!B5770</f>
        <v>8</v>
      </c>
      <c r="C5781" s="0" t="n">
        <f aca="false">'Profiles 8760'!E5770</f>
        <v>1</v>
      </c>
      <c r="D5781" s="0" t="n">
        <f aca="false">'Profiles 8760'!F5770</f>
        <v>0.180409</v>
      </c>
      <c r="E5781" s="0" t="n">
        <f aca="false">'Profiles 8760'!G5770</f>
        <v>0.709268</v>
      </c>
      <c r="F5781" s="0" t="n">
        <f aca="false">D5781*Assumptions!$C$11*$B$7+E5781*Assumptions!$C$12*$B$8</f>
        <v>81.1111804</v>
      </c>
      <c r="G5781" s="0" t="n">
        <f aca="false">C5781*Assumptions!$C$15</f>
        <v>200</v>
      </c>
      <c r="H5781" s="0" t="n">
        <f aca="false">MIN(F5781,G5781)</f>
        <v>81.1111804</v>
      </c>
      <c r="I5781" s="0" t="n">
        <f aca="false">IF(C5781=1,MIN(G5781-H5781,Assumptions!$C$13,P5780),0)</f>
        <v>118.8888196</v>
      </c>
      <c r="J5781" s="0" t="n">
        <f aca="false">H5781+I5781</f>
        <v>200</v>
      </c>
      <c r="K5781" s="0" t="n">
        <f aca="false">MIN(IF(C5781=1,F5781-H5781,F5781),Assumptions!$C$13,MAX(0,($B$5-P5780)/$B$6))</f>
        <v>0</v>
      </c>
      <c r="L5781" s="0" t="n">
        <f aca="false">IF(C5781=1,0,MIN(F5781-K5781,Assumptions!$C$15,MAX(0,$B$10-O5780-M5781)))</f>
        <v>0</v>
      </c>
      <c r="M5781" s="0" t="n">
        <f aca="false">'Profiles 8760'!H5770</f>
        <v>99800</v>
      </c>
      <c r="N5781" s="0" t="n">
        <f aca="false">J5781+L5781</f>
        <v>200</v>
      </c>
      <c r="O5781" s="0" t="n">
        <f aca="false">O5780+N5781</f>
        <v>541691.887980572</v>
      </c>
      <c r="P5781" s="0" t="n">
        <f aca="false">MIN($B$5,P5780+K5781*$B$6-I5781)</f>
        <v>319.05579797656</v>
      </c>
      <c r="Q5781" s="0" t="n">
        <f aca="false">MAX(0,F5781-H5781-K5781-L5781)</f>
        <v>0</v>
      </c>
    </row>
    <row r="5782" customFormat="false" ht="15" hidden="false" customHeight="false" outlineLevel="0" collapsed="false">
      <c r="A5782" s="0" t="n">
        <f aca="false">'Profiles 8760'!A5771</f>
        <v>5769</v>
      </c>
      <c r="B5782" s="0" t="n">
        <f aca="false">'Profiles 8760'!B5771</f>
        <v>8</v>
      </c>
      <c r="C5782" s="0" t="n">
        <f aca="false">'Profiles 8760'!E5771</f>
        <v>1</v>
      </c>
      <c r="D5782" s="0" t="n">
        <f aca="false">'Profiles 8760'!F5771</f>
        <v>0.347385</v>
      </c>
      <c r="E5782" s="0" t="n">
        <f aca="false">'Profiles 8760'!G5771</f>
        <v>0.486487</v>
      </c>
      <c r="F5782" s="0" t="n">
        <f aca="false">D5782*Assumptions!$C$11*$B$7+E5782*Assumptions!$C$12*$B$8</f>
        <v>120.2221063</v>
      </c>
      <c r="G5782" s="0" t="n">
        <f aca="false">C5782*Assumptions!$C$15</f>
        <v>200</v>
      </c>
      <c r="H5782" s="0" t="n">
        <f aca="false">MIN(F5782,G5782)</f>
        <v>120.2221063</v>
      </c>
      <c r="I5782" s="0" t="n">
        <f aca="false">IF(C5782=1,MIN(G5782-H5782,Assumptions!$C$13,P5781),0)</f>
        <v>79.7778937</v>
      </c>
      <c r="J5782" s="0" t="n">
        <f aca="false">H5782+I5782</f>
        <v>200</v>
      </c>
      <c r="K5782" s="0" t="n">
        <f aca="false">MIN(IF(C5782=1,F5782-H5782,F5782),Assumptions!$C$13,MAX(0,($B$5-P5781)/$B$6))</f>
        <v>0</v>
      </c>
      <c r="L5782" s="0" t="n">
        <f aca="false">IF(C5782=1,0,MIN(F5782-K5782,Assumptions!$C$15,MAX(0,$B$10-O5781-M5782)))</f>
        <v>0</v>
      </c>
      <c r="M5782" s="0" t="n">
        <f aca="false">'Profiles 8760'!H5771</f>
        <v>99600</v>
      </c>
      <c r="N5782" s="0" t="n">
        <f aca="false">J5782+L5782</f>
        <v>200</v>
      </c>
      <c r="O5782" s="0" t="n">
        <f aca="false">O5781+N5782</f>
        <v>541891.887980572</v>
      </c>
      <c r="P5782" s="0" t="n">
        <f aca="false">MIN($B$5,P5781+K5782*$B$6-I5782)</f>
        <v>239.27790427656</v>
      </c>
      <c r="Q5782" s="0" t="n">
        <f aca="false">MAX(0,F5782-H5782-K5782-L5782)</f>
        <v>0</v>
      </c>
    </row>
    <row r="5783" customFormat="false" ht="15" hidden="false" customHeight="false" outlineLevel="0" collapsed="false">
      <c r="A5783" s="0" t="n">
        <f aca="false">'Profiles 8760'!A5772</f>
        <v>5770</v>
      </c>
      <c r="B5783" s="0" t="n">
        <f aca="false">'Profiles 8760'!B5772</f>
        <v>8</v>
      </c>
      <c r="C5783" s="0" t="n">
        <f aca="false">'Profiles 8760'!E5772</f>
        <v>0</v>
      </c>
      <c r="D5783" s="0" t="n">
        <f aca="false">'Profiles 8760'!F5772</f>
        <v>0.508185</v>
      </c>
      <c r="E5783" s="0" t="n">
        <f aca="false">'Profiles 8760'!G5772</f>
        <v>0.510847</v>
      </c>
      <c r="F5783" s="0" t="n">
        <f aca="false">D5783*Assumptions!$C$11*$B$7+E5783*Assumptions!$C$12*$B$8</f>
        <v>167.6574703</v>
      </c>
      <c r="G5783" s="0" t="n">
        <f aca="false">C5783*Assumptions!$C$15</f>
        <v>0</v>
      </c>
      <c r="H5783" s="0" t="n">
        <f aca="false">MIN(F5783,G5783)</f>
        <v>0</v>
      </c>
      <c r="I5783" s="0" t="n">
        <f aca="false">IF(C5783=1,MIN(G5783-H5783,Assumptions!$C$13,P5782),0)</f>
        <v>0</v>
      </c>
      <c r="J5783" s="0" t="n">
        <f aca="false">H5783+I5783</f>
        <v>0</v>
      </c>
      <c r="K5783" s="0" t="n">
        <f aca="false">MIN(IF(C5783=1,F5783-H5783,F5783),Assumptions!$C$13,MAX(0,($B$5-P5782)/$B$6))</f>
        <v>167.6574703</v>
      </c>
      <c r="L5783" s="0" t="n">
        <f aca="false">IF(C5783=1,0,MIN(F5783-K5783,Assumptions!$C$15,MAX(0,$B$10-O5782-M5783)))</f>
        <v>0</v>
      </c>
      <c r="M5783" s="0" t="n">
        <f aca="false">'Profiles 8760'!H5772</f>
        <v>99600</v>
      </c>
      <c r="N5783" s="0" t="n">
        <f aca="false">J5783+L5783</f>
        <v>0</v>
      </c>
      <c r="O5783" s="0" t="n">
        <f aca="false">O5782+N5783</f>
        <v>541891.887980572</v>
      </c>
      <c r="P5783" s="0" t="n">
        <f aca="false">MIN($B$5,P5782+K5783*$B$6-I5783)</f>
        <v>384.6033995326</v>
      </c>
      <c r="Q5783" s="0" t="n">
        <f aca="false">MAX(0,F5783-H5783-K5783-L5783)</f>
        <v>0</v>
      </c>
    </row>
    <row r="5784" customFormat="false" ht="15" hidden="false" customHeight="false" outlineLevel="0" collapsed="false">
      <c r="A5784" s="0" t="n">
        <f aca="false">'Profiles 8760'!A5773</f>
        <v>5771</v>
      </c>
      <c r="B5784" s="0" t="n">
        <f aca="false">'Profiles 8760'!B5773</f>
        <v>8</v>
      </c>
      <c r="C5784" s="0" t="n">
        <f aca="false">'Profiles 8760'!E5773</f>
        <v>0</v>
      </c>
      <c r="D5784" s="0" t="n">
        <f aca="false">'Profiles 8760'!F5773</f>
        <v>0.640188</v>
      </c>
      <c r="E5784" s="0" t="n">
        <f aca="false">'Profiles 8760'!G5773</f>
        <v>0.718806</v>
      </c>
      <c r="F5784" s="0" t="n">
        <f aca="false">D5784*Assumptions!$C$11*$B$7+E5784*Assumptions!$C$12*$B$8</f>
        <v>214.2854598</v>
      </c>
      <c r="G5784" s="0" t="n">
        <f aca="false">C5784*Assumptions!$C$15</f>
        <v>0</v>
      </c>
      <c r="H5784" s="0" t="n">
        <f aca="false">MIN(F5784,G5784)</f>
        <v>0</v>
      </c>
      <c r="I5784" s="0" t="n">
        <f aca="false">IF(C5784=1,MIN(G5784-H5784,Assumptions!$C$13,P5783),0)</f>
        <v>0</v>
      </c>
      <c r="J5784" s="0" t="n">
        <f aca="false">H5784+I5784</f>
        <v>0</v>
      </c>
      <c r="K5784" s="0" t="n">
        <f aca="false">MIN(IF(C5784=1,F5784-H5784,F5784),Assumptions!$C$13,MAX(0,($B$5-P5783)/$B$6))</f>
        <v>145.600600446931</v>
      </c>
      <c r="L5784" s="0" t="n">
        <f aca="false">IF(C5784=1,0,MIN(F5784-K5784,Assumptions!$C$15,MAX(0,$B$10-O5783-M5784)))</f>
        <v>68.6848593530687</v>
      </c>
      <c r="M5784" s="0" t="n">
        <f aca="false">'Profiles 8760'!H5773</f>
        <v>99600</v>
      </c>
      <c r="N5784" s="0" t="n">
        <f aca="false">J5784+L5784</f>
        <v>68.6848593530687</v>
      </c>
      <c r="O5784" s="0" t="n">
        <f aca="false">O5783+N5784</f>
        <v>541960.572839925</v>
      </c>
      <c r="P5784" s="0" t="n">
        <f aca="false">MIN($B$5,P5783+K5784*$B$6-I5784)</f>
        <v>510.81</v>
      </c>
      <c r="Q5784" s="0" t="n">
        <f aca="false">MAX(0,F5784-H5784-K5784-L5784)</f>
        <v>0</v>
      </c>
    </row>
    <row r="5785" customFormat="false" ht="15" hidden="false" customHeight="false" outlineLevel="0" collapsed="false">
      <c r="A5785" s="0" t="n">
        <f aca="false">'Profiles 8760'!A5774</f>
        <v>5772</v>
      </c>
      <c r="B5785" s="0" t="n">
        <f aca="false">'Profiles 8760'!B5774</f>
        <v>8</v>
      </c>
      <c r="C5785" s="0" t="n">
        <f aca="false">'Profiles 8760'!E5774</f>
        <v>0</v>
      </c>
      <c r="D5785" s="0" t="n">
        <f aca="false">'Profiles 8760'!F5774</f>
        <v>0.726489</v>
      </c>
      <c r="E5785" s="0" t="n">
        <f aca="false">'Profiles 8760'!G5774</f>
        <v>0.561276</v>
      </c>
      <c r="F5785" s="0" t="n">
        <f aca="false">D5785*Assumptions!$C$11*$B$7+E5785*Assumptions!$C$12*$B$8</f>
        <v>232.7662116</v>
      </c>
      <c r="G5785" s="0" t="n">
        <f aca="false">C5785*Assumptions!$C$15</f>
        <v>0</v>
      </c>
      <c r="H5785" s="0" t="n">
        <f aca="false">MIN(F5785,G5785)</f>
        <v>0</v>
      </c>
      <c r="I5785" s="0" t="n">
        <f aca="false">IF(C5785=1,MIN(G5785-H5785,Assumptions!$C$13,P5784),0)</f>
        <v>0</v>
      </c>
      <c r="J5785" s="0" t="n">
        <f aca="false">H5785+I5785</f>
        <v>0</v>
      </c>
      <c r="K5785" s="0" t="n">
        <f aca="false">MIN(IF(C5785=1,F5785-H5785,F5785),Assumptions!$C$13,MAX(0,($B$5-P5784)/$B$6))</f>
        <v>0</v>
      </c>
      <c r="L5785" s="0" t="n">
        <f aca="false">IF(C5785=1,0,MIN(F5785-K5785,Assumptions!$C$15,MAX(0,$B$10-O5784-M5785)))</f>
        <v>200</v>
      </c>
      <c r="M5785" s="0" t="n">
        <f aca="false">'Profiles 8760'!H5774</f>
        <v>99600</v>
      </c>
      <c r="N5785" s="0" t="n">
        <f aca="false">J5785+L5785</f>
        <v>200</v>
      </c>
      <c r="O5785" s="0" t="n">
        <f aca="false">O5784+N5785</f>
        <v>542160.572839925</v>
      </c>
      <c r="P5785" s="0" t="n">
        <f aca="false">MIN($B$5,P5784+K5785*$B$6-I5785)</f>
        <v>510.81</v>
      </c>
      <c r="Q5785" s="0" t="n">
        <f aca="false">MAX(0,F5785-H5785-K5785-L5785)</f>
        <v>32.7662116</v>
      </c>
    </row>
    <row r="5786" customFormat="false" ht="15" hidden="false" customHeight="false" outlineLevel="0" collapsed="false">
      <c r="A5786" s="0" t="n">
        <f aca="false">'Profiles 8760'!A5775</f>
        <v>5773</v>
      </c>
      <c r="B5786" s="0" t="n">
        <f aca="false">'Profiles 8760'!B5775</f>
        <v>8</v>
      </c>
      <c r="C5786" s="0" t="n">
        <f aca="false">'Profiles 8760'!E5775</f>
        <v>0</v>
      </c>
      <c r="D5786" s="0" t="n">
        <f aca="false">'Profiles 8760'!F5775</f>
        <v>0.756467</v>
      </c>
      <c r="E5786" s="0" t="n">
        <f aca="false">'Profiles 8760'!G5775</f>
        <v>0.509192</v>
      </c>
      <c r="F5786" s="0" t="n">
        <f aca="false">D5786*Assumptions!$C$11*$B$7+E5786*Assumptions!$C$12*$B$8</f>
        <v>239.2936224</v>
      </c>
      <c r="G5786" s="0" t="n">
        <f aca="false">C5786*Assumptions!$C$15</f>
        <v>0</v>
      </c>
      <c r="H5786" s="0" t="n">
        <f aca="false">MIN(F5786,G5786)</f>
        <v>0</v>
      </c>
      <c r="I5786" s="0" t="n">
        <f aca="false">IF(C5786=1,MIN(G5786-H5786,Assumptions!$C$13,P5785),0)</f>
        <v>0</v>
      </c>
      <c r="J5786" s="0" t="n">
        <f aca="false">H5786+I5786</f>
        <v>0</v>
      </c>
      <c r="K5786" s="0" t="n">
        <f aca="false">MIN(IF(C5786=1,F5786-H5786,F5786),Assumptions!$C$13,MAX(0,($B$5-P5785)/$B$6))</f>
        <v>0</v>
      </c>
      <c r="L5786" s="0" t="n">
        <f aca="false">IF(C5786=1,0,MIN(F5786-K5786,Assumptions!$C$15,MAX(0,$B$10-O5785-M5786)))</f>
        <v>200</v>
      </c>
      <c r="M5786" s="0" t="n">
        <f aca="false">'Profiles 8760'!H5775</f>
        <v>99600</v>
      </c>
      <c r="N5786" s="0" t="n">
        <f aca="false">J5786+L5786</f>
        <v>200</v>
      </c>
      <c r="O5786" s="0" t="n">
        <f aca="false">O5785+N5786</f>
        <v>542360.572839925</v>
      </c>
      <c r="P5786" s="0" t="n">
        <f aca="false">MIN($B$5,P5785+K5786*$B$6-I5786)</f>
        <v>510.81</v>
      </c>
      <c r="Q5786" s="0" t="n">
        <f aca="false">MAX(0,F5786-H5786-K5786-L5786)</f>
        <v>39.2936224</v>
      </c>
    </row>
    <row r="5787" customFormat="false" ht="15" hidden="false" customHeight="false" outlineLevel="0" collapsed="false">
      <c r="A5787" s="0" t="n">
        <f aca="false">'Profiles 8760'!A5776</f>
        <v>5774</v>
      </c>
      <c r="B5787" s="0" t="n">
        <f aca="false">'Profiles 8760'!B5776</f>
        <v>8</v>
      </c>
      <c r="C5787" s="0" t="n">
        <f aca="false">'Profiles 8760'!E5776</f>
        <v>0</v>
      </c>
      <c r="D5787" s="0" t="n">
        <f aca="false">'Profiles 8760'!F5776</f>
        <v>0.726489</v>
      </c>
      <c r="E5787" s="0" t="n">
        <f aca="false">'Profiles 8760'!G5776</f>
        <v>0.658813</v>
      </c>
      <c r="F5787" s="0" t="n">
        <f aca="false">D5787*Assumptions!$C$11*$B$7+E5787*Assumptions!$C$12*$B$8</f>
        <v>236.7554749</v>
      </c>
      <c r="G5787" s="0" t="n">
        <f aca="false">C5787*Assumptions!$C$15</f>
        <v>0</v>
      </c>
      <c r="H5787" s="0" t="n">
        <f aca="false">MIN(F5787,G5787)</f>
        <v>0</v>
      </c>
      <c r="I5787" s="0" t="n">
        <f aca="false">IF(C5787=1,MIN(G5787-H5787,Assumptions!$C$13,P5786),0)</f>
        <v>0</v>
      </c>
      <c r="J5787" s="0" t="n">
        <f aca="false">H5787+I5787</f>
        <v>0</v>
      </c>
      <c r="K5787" s="0" t="n">
        <f aca="false">MIN(IF(C5787=1,F5787-H5787,F5787),Assumptions!$C$13,MAX(0,($B$5-P5786)/$B$6))</f>
        <v>0</v>
      </c>
      <c r="L5787" s="0" t="n">
        <f aca="false">IF(C5787=1,0,MIN(F5787-K5787,Assumptions!$C$15,MAX(0,$B$10-O5786-M5787)))</f>
        <v>200</v>
      </c>
      <c r="M5787" s="0" t="n">
        <f aca="false">'Profiles 8760'!H5776</f>
        <v>99600</v>
      </c>
      <c r="N5787" s="0" t="n">
        <f aca="false">J5787+L5787</f>
        <v>200</v>
      </c>
      <c r="O5787" s="0" t="n">
        <f aca="false">O5786+N5787</f>
        <v>542560.572839925</v>
      </c>
      <c r="P5787" s="0" t="n">
        <f aca="false">MIN($B$5,P5786+K5787*$B$6-I5787)</f>
        <v>510.81</v>
      </c>
      <c r="Q5787" s="0" t="n">
        <f aca="false">MAX(0,F5787-H5787-K5787-L5787)</f>
        <v>36.7554749</v>
      </c>
    </row>
    <row r="5788" customFormat="false" ht="15" hidden="false" customHeight="false" outlineLevel="0" collapsed="false">
      <c r="A5788" s="0" t="n">
        <f aca="false">'Profiles 8760'!A5777</f>
        <v>5775</v>
      </c>
      <c r="B5788" s="0" t="n">
        <f aca="false">'Profiles 8760'!B5777</f>
        <v>8</v>
      </c>
      <c r="C5788" s="0" t="n">
        <f aca="false">'Profiles 8760'!E5777</f>
        <v>0</v>
      </c>
      <c r="D5788" s="0" t="n">
        <f aca="false">'Profiles 8760'!F5777</f>
        <v>0.640188</v>
      </c>
      <c r="E5788" s="0" t="n">
        <f aca="false">'Profiles 8760'!G5777</f>
        <v>0.727438</v>
      </c>
      <c r="F5788" s="0" t="n">
        <f aca="false">D5788*Assumptions!$C$11*$B$7+E5788*Assumptions!$C$12*$B$8</f>
        <v>214.6385086</v>
      </c>
      <c r="G5788" s="0" t="n">
        <f aca="false">C5788*Assumptions!$C$15</f>
        <v>0</v>
      </c>
      <c r="H5788" s="0" t="n">
        <f aca="false">MIN(F5788,G5788)</f>
        <v>0</v>
      </c>
      <c r="I5788" s="0" t="n">
        <f aca="false">IF(C5788=1,MIN(G5788-H5788,Assumptions!$C$13,P5787),0)</f>
        <v>0</v>
      </c>
      <c r="J5788" s="0" t="n">
        <f aca="false">H5788+I5788</f>
        <v>0</v>
      </c>
      <c r="K5788" s="0" t="n">
        <f aca="false">MIN(IF(C5788=1,F5788-H5788,F5788),Assumptions!$C$13,MAX(0,($B$5-P5787)/$B$6))</f>
        <v>0</v>
      </c>
      <c r="L5788" s="0" t="n">
        <f aca="false">IF(C5788=1,0,MIN(F5788-K5788,Assumptions!$C$15,MAX(0,$B$10-O5787-M5788)))</f>
        <v>200</v>
      </c>
      <c r="M5788" s="0" t="n">
        <f aca="false">'Profiles 8760'!H5777</f>
        <v>99600</v>
      </c>
      <c r="N5788" s="0" t="n">
        <f aca="false">J5788+L5788</f>
        <v>200</v>
      </c>
      <c r="O5788" s="0" t="n">
        <f aca="false">O5787+N5788</f>
        <v>542760.572839925</v>
      </c>
      <c r="P5788" s="0" t="n">
        <f aca="false">MIN($B$5,P5787+K5788*$B$6-I5788)</f>
        <v>510.81</v>
      </c>
      <c r="Q5788" s="0" t="n">
        <f aca="false">MAX(0,F5788-H5788-K5788-L5788)</f>
        <v>14.6385086</v>
      </c>
    </row>
    <row r="5789" customFormat="false" ht="15" hidden="false" customHeight="false" outlineLevel="0" collapsed="false">
      <c r="A5789" s="0" t="n">
        <f aca="false">'Profiles 8760'!A5778</f>
        <v>5776</v>
      </c>
      <c r="B5789" s="0" t="n">
        <f aca="false">'Profiles 8760'!B5778</f>
        <v>8</v>
      </c>
      <c r="C5789" s="0" t="n">
        <f aca="false">'Profiles 8760'!E5778</f>
        <v>0</v>
      </c>
      <c r="D5789" s="0" t="n">
        <f aca="false">'Profiles 8760'!F5778</f>
        <v>0.508185</v>
      </c>
      <c r="E5789" s="0" t="n">
        <f aca="false">'Profiles 8760'!G5778</f>
        <v>0.543089</v>
      </c>
      <c r="F5789" s="0" t="n">
        <f aca="false">D5789*Assumptions!$C$11*$B$7+E5789*Assumptions!$C$12*$B$8</f>
        <v>168.9761681</v>
      </c>
      <c r="G5789" s="0" t="n">
        <f aca="false">C5789*Assumptions!$C$15</f>
        <v>0</v>
      </c>
      <c r="H5789" s="0" t="n">
        <f aca="false">MIN(F5789,G5789)</f>
        <v>0</v>
      </c>
      <c r="I5789" s="0" t="n">
        <f aca="false">IF(C5789=1,MIN(G5789-H5789,Assumptions!$C$13,P5788),0)</f>
        <v>0</v>
      </c>
      <c r="J5789" s="0" t="n">
        <f aca="false">H5789+I5789</f>
        <v>0</v>
      </c>
      <c r="K5789" s="0" t="n">
        <f aca="false">MIN(IF(C5789=1,F5789-H5789,F5789),Assumptions!$C$13,MAX(0,($B$5-P5788)/$B$6))</f>
        <v>0</v>
      </c>
      <c r="L5789" s="0" t="n">
        <f aca="false">IF(C5789=1,0,MIN(F5789-K5789,Assumptions!$C$15,MAX(0,$B$10-O5788-M5789)))</f>
        <v>168.9761681</v>
      </c>
      <c r="M5789" s="0" t="n">
        <f aca="false">'Profiles 8760'!H5778</f>
        <v>99600</v>
      </c>
      <c r="N5789" s="0" t="n">
        <f aca="false">J5789+L5789</f>
        <v>168.9761681</v>
      </c>
      <c r="O5789" s="0" t="n">
        <f aca="false">O5788+N5789</f>
        <v>542929.549008025</v>
      </c>
      <c r="P5789" s="0" t="n">
        <f aca="false">MIN($B$5,P5788+K5789*$B$6-I5789)</f>
        <v>510.81</v>
      </c>
      <c r="Q5789" s="0" t="n">
        <f aca="false">MAX(0,F5789-H5789-K5789-L5789)</f>
        <v>0</v>
      </c>
    </row>
    <row r="5790" customFormat="false" ht="15" hidden="false" customHeight="false" outlineLevel="0" collapsed="false">
      <c r="A5790" s="0" t="n">
        <f aca="false">'Profiles 8760'!A5779</f>
        <v>5777</v>
      </c>
      <c r="B5790" s="0" t="n">
        <f aca="false">'Profiles 8760'!B5779</f>
        <v>8</v>
      </c>
      <c r="C5790" s="0" t="n">
        <f aca="false">'Profiles 8760'!E5779</f>
        <v>0</v>
      </c>
      <c r="D5790" s="0" t="n">
        <f aca="false">'Profiles 8760'!F5779</f>
        <v>0.347385</v>
      </c>
      <c r="E5790" s="0" t="n">
        <f aca="false">'Profiles 8760'!G5779</f>
        <v>0.482885</v>
      </c>
      <c r="F5790" s="0" t="n">
        <f aca="false">D5790*Assumptions!$C$11*$B$7+E5790*Assumptions!$C$12*$B$8</f>
        <v>120.0747845</v>
      </c>
      <c r="G5790" s="0" t="n">
        <f aca="false">C5790*Assumptions!$C$15</f>
        <v>0</v>
      </c>
      <c r="H5790" s="0" t="n">
        <f aca="false">MIN(F5790,G5790)</f>
        <v>0</v>
      </c>
      <c r="I5790" s="0" t="n">
        <f aca="false">IF(C5790=1,MIN(G5790-H5790,Assumptions!$C$13,P5789),0)</f>
        <v>0</v>
      </c>
      <c r="J5790" s="0" t="n">
        <f aca="false">H5790+I5790</f>
        <v>0</v>
      </c>
      <c r="K5790" s="0" t="n">
        <f aca="false">MIN(IF(C5790=1,F5790-H5790,F5790),Assumptions!$C$13,MAX(0,($B$5-P5789)/$B$6))</f>
        <v>0</v>
      </c>
      <c r="L5790" s="0" t="n">
        <f aca="false">IF(C5790=1,0,MIN(F5790-K5790,Assumptions!$C$15,MAX(0,$B$10-O5789-M5790)))</f>
        <v>120.0747845</v>
      </c>
      <c r="M5790" s="0" t="n">
        <f aca="false">'Profiles 8760'!H5779</f>
        <v>99600</v>
      </c>
      <c r="N5790" s="0" t="n">
        <f aca="false">J5790+L5790</f>
        <v>120.0747845</v>
      </c>
      <c r="O5790" s="0" t="n">
        <f aca="false">O5789+N5790</f>
        <v>543049.623792525</v>
      </c>
      <c r="P5790" s="0" t="n">
        <f aca="false">MIN($B$5,P5789+K5790*$B$6-I5790)</f>
        <v>510.81</v>
      </c>
      <c r="Q5790" s="0" t="n">
        <f aca="false">MAX(0,F5790-H5790-K5790-L5790)</f>
        <v>0</v>
      </c>
    </row>
    <row r="5791" customFormat="false" ht="15" hidden="false" customHeight="false" outlineLevel="0" collapsed="false">
      <c r="A5791" s="0" t="n">
        <f aca="false">'Profiles 8760'!A5780</f>
        <v>5778</v>
      </c>
      <c r="B5791" s="0" t="n">
        <f aca="false">'Profiles 8760'!B5780</f>
        <v>8</v>
      </c>
      <c r="C5791" s="0" t="n">
        <f aca="false">'Profiles 8760'!E5780</f>
        <v>0</v>
      </c>
      <c r="D5791" s="0" t="n">
        <f aca="false">'Profiles 8760'!F5780</f>
        <v>0.180409</v>
      </c>
      <c r="E5791" s="0" t="n">
        <f aca="false">'Profiles 8760'!G5780</f>
        <v>0.42667</v>
      </c>
      <c r="F5791" s="0" t="n">
        <f aca="false">D5791*Assumptions!$C$11*$B$7+E5791*Assumptions!$C$12*$B$8</f>
        <v>69.5529222</v>
      </c>
      <c r="G5791" s="0" t="n">
        <f aca="false">C5791*Assumptions!$C$15</f>
        <v>0</v>
      </c>
      <c r="H5791" s="0" t="n">
        <f aca="false">MIN(F5791,G5791)</f>
        <v>0</v>
      </c>
      <c r="I5791" s="0" t="n">
        <f aca="false">IF(C5791=1,MIN(G5791-H5791,Assumptions!$C$13,P5790),0)</f>
        <v>0</v>
      </c>
      <c r="J5791" s="0" t="n">
        <f aca="false">H5791+I5791</f>
        <v>0</v>
      </c>
      <c r="K5791" s="0" t="n">
        <f aca="false">MIN(IF(C5791=1,F5791-H5791,F5791),Assumptions!$C$13,MAX(0,($B$5-P5790)/$B$6))</f>
        <v>0</v>
      </c>
      <c r="L5791" s="0" t="n">
        <f aca="false">IF(C5791=1,0,MIN(F5791-K5791,Assumptions!$C$15,MAX(0,$B$10-O5790-M5791)))</f>
        <v>69.5529222</v>
      </c>
      <c r="M5791" s="0" t="n">
        <f aca="false">'Profiles 8760'!H5780</f>
        <v>99600</v>
      </c>
      <c r="N5791" s="0" t="n">
        <f aca="false">J5791+L5791</f>
        <v>69.5529222</v>
      </c>
      <c r="O5791" s="0" t="n">
        <f aca="false">O5790+N5791</f>
        <v>543119.176714725</v>
      </c>
      <c r="P5791" s="0" t="n">
        <f aca="false">MIN($B$5,P5790+K5791*$B$6-I5791)</f>
        <v>510.81</v>
      </c>
      <c r="Q5791" s="0" t="n">
        <f aca="false">MAX(0,F5791-H5791-K5791-L5791)</f>
        <v>0</v>
      </c>
    </row>
    <row r="5792" customFormat="false" ht="15" hidden="false" customHeight="false" outlineLevel="0" collapsed="false">
      <c r="A5792" s="0" t="n">
        <f aca="false">'Profiles 8760'!A5781</f>
        <v>5779</v>
      </c>
      <c r="B5792" s="0" t="n">
        <f aca="false">'Profiles 8760'!B5781</f>
        <v>8</v>
      </c>
      <c r="C5792" s="0" t="n">
        <f aca="false">'Profiles 8760'!E5781</f>
        <v>0</v>
      </c>
      <c r="D5792" s="0" t="n">
        <f aca="false">'Profiles 8760'!F5781</f>
        <v>0.038134</v>
      </c>
      <c r="E5792" s="0" t="n">
        <f aca="false">'Profiles 8760'!G5781</f>
        <v>0.514797</v>
      </c>
      <c r="F5792" s="0" t="n">
        <f aca="false">D5792*Assumptions!$C$11*$B$7+E5792*Assumptions!$C$12*$B$8</f>
        <v>32.0682965</v>
      </c>
      <c r="G5792" s="0" t="n">
        <f aca="false">C5792*Assumptions!$C$15</f>
        <v>0</v>
      </c>
      <c r="H5792" s="0" t="n">
        <f aca="false">MIN(F5792,G5792)</f>
        <v>0</v>
      </c>
      <c r="I5792" s="0" t="n">
        <f aca="false">IF(C5792=1,MIN(G5792-H5792,Assumptions!$C$13,P5791),0)</f>
        <v>0</v>
      </c>
      <c r="J5792" s="0" t="n">
        <f aca="false">H5792+I5792</f>
        <v>0</v>
      </c>
      <c r="K5792" s="0" t="n">
        <f aca="false">MIN(IF(C5792=1,F5792-H5792,F5792),Assumptions!$C$13,MAX(0,($B$5-P5791)/$B$6))</f>
        <v>0</v>
      </c>
      <c r="L5792" s="0" t="n">
        <f aca="false">IF(C5792=1,0,MIN(F5792-K5792,Assumptions!$C$15,MAX(0,$B$10-O5791-M5792)))</f>
        <v>32.0682965</v>
      </c>
      <c r="M5792" s="0" t="n">
        <f aca="false">'Profiles 8760'!H5781</f>
        <v>99600</v>
      </c>
      <c r="N5792" s="0" t="n">
        <f aca="false">J5792+L5792</f>
        <v>32.0682965</v>
      </c>
      <c r="O5792" s="0" t="n">
        <f aca="false">O5791+N5792</f>
        <v>543151.245011225</v>
      </c>
      <c r="P5792" s="0" t="n">
        <f aca="false">MIN($B$5,P5791+K5792*$B$6-I5792)</f>
        <v>510.81</v>
      </c>
      <c r="Q5792" s="0" t="n">
        <f aca="false">MAX(0,F5792-H5792-K5792-L5792)</f>
        <v>0</v>
      </c>
    </row>
    <row r="5793" customFormat="false" ht="15" hidden="false" customHeight="false" outlineLevel="0" collapsed="false">
      <c r="A5793" s="0" t="n">
        <f aca="false">'Profiles 8760'!A5782</f>
        <v>5780</v>
      </c>
      <c r="B5793" s="0" t="n">
        <f aca="false">'Profiles 8760'!B5782</f>
        <v>8</v>
      </c>
      <c r="C5793" s="0" t="n">
        <f aca="false">'Profiles 8760'!E5782</f>
        <v>1</v>
      </c>
      <c r="D5793" s="0" t="n">
        <f aca="false">'Profiles 8760'!F5782</f>
        <v>0</v>
      </c>
      <c r="E5793" s="0" t="n">
        <f aca="false">'Profiles 8760'!G5782</f>
        <v>0.474641</v>
      </c>
      <c r="F5793" s="0" t="n">
        <f aca="false">D5793*Assumptions!$C$11*$B$7+E5793*Assumptions!$C$12*$B$8</f>
        <v>19.4128169</v>
      </c>
      <c r="G5793" s="0" t="n">
        <f aca="false">C5793*Assumptions!$C$15</f>
        <v>200</v>
      </c>
      <c r="H5793" s="0" t="n">
        <f aca="false">MIN(F5793,G5793)</f>
        <v>19.4128169</v>
      </c>
      <c r="I5793" s="0" t="n">
        <f aca="false">IF(C5793=1,MIN(G5793-H5793,Assumptions!$C$13,P5792),0)</f>
        <v>180</v>
      </c>
      <c r="J5793" s="0" t="n">
        <f aca="false">H5793+I5793</f>
        <v>199.4128169</v>
      </c>
      <c r="K5793" s="0" t="n">
        <f aca="false">MIN(IF(C5793=1,F5793-H5793,F5793),Assumptions!$C$13,MAX(0,($B$5-P5792)/$B$6))</f>
        <v>0</v>
      </c>
      <c r="L5793" s="0" t="n">
        <f aca="false">IF(C5793=1,0,MIN(F5793-K5793,Assumptions!$C$15,MAX(0,$B$10-O5792-M5793)))</f>
        <v>0</v>
      </c>
      <c r="M5793" s="0" t="n">
        <f aca="false">'Profiles 8760'!H5782</f>
        <v>99400</v>
      </c>
      <c r="N5793" s="0" t="n">
        <f aca="false">J5793+L5793</f>
        <v>199.4128169</v>
      </c>
      <c r="O5793" s="0" t="n">
        <f aca="false">O5792+N5793</f>
        <v>543350.657828125</v>
      </c>
      <c r="P5793" s="0" t="n">
        <f aca="false">MIN($B$5,P5792+K5793*$B$6-I5793)</f>
        <v>330.81</v>
      </c>
      <c r="Q5793" s="0" t="n">
        <f aca="false">MAX(0,F5793-H5793-K5793-L5793)</f>
        <v>0</v>
      </c>
    </row>
    <row r="5794" customFormat="false" ht="15" hidden="false" customHeight="false" outlineLevel="0" collapsed="false">
      <c r="A5794" s="0" t="n">
        <f aca="false">'Profiles 8760'!A5783</f>
        <v>5781</v>
      </c>
      <c r="B5794" s="0" t="n">
        <f aca="false">'Profiles 8760'!B5783</f>
        <v>8</v>
      </c>
      <c r="C5794" s="0" t="n">
        <f aca="false">'Profiles 8760'!E5783</f>
        <v>1</v>
      </c>
      <c r="D5794" s="0" t="n">
        <f aca="false">'Profiles 8760'!F5783</f>
        <v>0</v>
      </c>
      <c r="E5794" s="0" t="n">
        <f aca="false">'Profiles 8760'!G5783</f>
        <v>0.524545</v>
      </c>
      <c r="F5794" s="0" t="n">
        <f aca="false">D5794*Assumptions!$C$11*$B$7+E5794*Assumptions!$C$12*$B$8</f>
        <v>21.4538905</v>
      </c>
      <c r="G5794" s="0" t="n">
        <f aca="false">C5794*Assumptions!$C$15</f>
        <v>200</v>
      </c>
      <c r="H5794" s="0" t="n">
        <f aca="false">MIN(F5794,G5794)</f>
        <v>21.4538905</v>
      </c>
      <c r="I5794" s="0" t="n">
        <f aca="false">IF(C5794=1,MIN(G5794-H5794,Assumptions!$C$13,P5793),0)</f>
        <v>178.5461095</v>
      </c>
      <c r="J5794" s="0" t="n">
        <f aca="false">H5794+I5794</f>
        <v>200</v>
      </c>
      <c r="K5794" s="0" t="n">
        <f aca="false">MIN(IF(C5794=1,F5794-H5794,F5794),Assumptions!$C$13,MAX(0,($B$5-P5793)/$B$6))</f>
        <v>0</v>
      </c>
      <c r="L5794" s="0" t="n">
        <f aca="false">IF(C5794=1,0,MIN(F5794-K5794,Assumptions!$C$15,MAX(0,$B$10-O5793-M5794)))</f>
        <v>0</v>
      </c>
      <c r="M5794" s="0" t="n">
        <f aca="false">'Profiles 8760'!H5783</f>
        <v>99200</v>
      </c>
      <c r="N5794" s="0" t="n">
        <f aca="false">J5794+L5794</f>
        <v>200</v>
      </c>
      <c r="O5794" s="0" t="n">
        <f aca="false">O5793+N5794</f>
        <v>543550.657828125</v>
      </c>
      <c r="P5794" s="0" t="n">
        <f aca="false">MIN($B$5,P5793+K5794*$B$6-I5794)</f>
        <v>152.2638905</v>
      </c>
      <c r="Q5794" s="0" t="n">
        <f aca="false">MAX(0,F5794-H5794-K5794-L5794)</f>
        <v>0</v>
      </c>
    </row>
    <row r="5795" customFormat="false" ht="15" hidden="false" customHeight="false" outlineLevel="0" collapsed="false">
      <c r="A5795" s="0" t="n">
        <f aca="false">'Profiles 8760'!A5784</f>
        <v>5782</v>
      </c>
      <c r="B5795" s="0" t="n">
        <f aca="false">'Profiles 8760'!B5784</f>
        <v>8</v>
      </c>
      <c r="C5795" s="0" t="n">
        <f aca="false">'Profiles 8760'!E5784</f>
        <v>0</v>
      </c>
      <c r="D5795" s="0" t="n">
        <f aca="false">'Profiles 8760'!F5784</f>
        <v>0</v>
      </c>
      <c r="E5795" s="0" t="n">
        <f aca="false">'Profiles 8760'!G5784</f>
        <v>0.539918</v>
      </c>
      <c r="F5795" s="0" t="n">
        <f aca="false">D5795*Assumptions!$C$11*$B$7+E5795*Assumptions!$C$12*$B$8</f>
        <v>22.0826462</v>
      </c>
      <c r="G5795" s="0" t="n">
        <f aca="false">C5795*Assumptions!$C$15</f>
        <v>0</v>
      </c>
      <c r="H5795" s="0" t="n">
        <f aca="false">MIN(F5795,G5795)</f>
        <v>0</v>
      </c>
      <c r="I5795" s="0" t="n">
        <f aca="false">IF(C5795=1,MIN(G5795-H5795,Assumptions!$C$13,P5794),0)</f>
        <v>0</v>
      </c>
      <c r="J5795" s="0" t="n">
        <f aca="false">H5795+I5795</f>
        <v>0</v>
      </c>
      <c r="K5795" s="0" t="n">
        <f aca="false">MIN(IF(C5795=1,F5795-H5795,F5795),Assumptions!$C$13,MAX(0,($B$5-P5794)/$B$6))</f>
        <v>22.0826462</v>
      </c>
      <c r="L5795" s="0" t="n">
        <f aca="false">IF(C5795=1,0,MIN(F5795-K5795,Assumptions!$C$15,MAX(0,$B$10-O5794-M5795)))</f>
        <v>0</v>
      </c>
      <c r="M5795" s="0" t="n">
        <f aca="false">'Profiles 8760'!H5784</f>
        <v>99200</v>
      </c>
      <c r="N5795" s="0" t="n">
        <f aca="false">J5795+L5795</f>
        <v>0</v>
      </c>
      <c r="O5795" s="0" t="n">
        <f aca="false">O5794+N5795</f>
        <v>543550.657828125</v>
      </c>
      <c r="P5795" s="0" t="n">
        <f aca="false">MIN($B$5,P5794+K5795*$B$6-I5795)</f>
        <v>171.40512822616</v>
      </c>
      <c r="Q5795" s="0" t="n">
        <f aca="false">MAX(0,F5795-H5795-K5795-L5795)</f>
        <v>0</v>
      </c>
    </row>
    <row r="5796" customFormat="false" ht="15" hidden="false" customHeight="false" outlineLevel="0" collapsed="false">
      <c r="A5796" s="0" t="n">
        <f aca="false">'Profiles 8760'!A5785</f>
        <v>5783</v>
      </c>
      <c r="B5796" s="0" t="n">
        <f aca="false">'Profiles 8760'!B5785</f>
        <v>8</v>
      </c>
      <c r="C5796" s="0" t="n">
        <f aca="false">'Profiles 8760'!E5785</f>
        <v>0</v>
      </c>
      <c r="D5796" s="0" t="n">
        <f aca="false">'Profiles 8760'!F5785</f>
        <v>0</v>
      </c>
      <c r="E5796" s="0" t="n">
        <f aca="false">'Profiles 8760'!G5785</f>
        <v>0.427631</v>
      </c>
      <c r="F5796" s="0" t="n">
        <f aca="false">D5796*Assumptions!$C$11*$B$7+E5796*Assumptions!$C$12*$B$8</f>
        <v>17.4901079</v>
      </c>
      <c r="G5796" s="0" t="n">
        <f aca="false">C5796*Assumptions!$C$15</f>
        <v>0</v>
      </c>
      <c r="H5796" s="0" t="n">
        <f aca="false">MIN(F5796,G5796)</f>
        <v>0</v>
      </c>
      <c r="I5796" s="0" t="n">
        <f aca="false">IF(C5796=1,MIN(G5796-H5796,Assumptions!$C$13,P5795),0)</f>
        <v>0</v>
      </c>
      <c r="J5796" s="0" t="n">
        <f aca="false">H5796+I5796</f>
        <v>0</v>
      </c>
      <c r="K5796" s="0" t="n">
        <f aca="false">MIN(IF(C5796=1,F5796-H5796,F5796),Assumptions!$C$13,MAX(0,($B$5-P5795)/$B$6))</f>
        <v>17.4901079</v>
      </c>
      <c r="L5796" s="0" t="n">
        <f aca="false">IF(C5796=1,0,MIN(F5796-K5796,Assumptions!$C$15,MAX(0,$B$10-O5795-M5796)))</f>
        <v>0</v>
      </c>
      <c r="M5796" s="0" t="n">
        <f aca="false">'Profiles 8760'!H5785</f>
        <v>99200</v>
      </c>
      <c r="N5796" s="0" t="n">
        <f aca="false">J5796+L5796</f>
        <v>0</v>
      </c>
      <c r="O5796" s="0" t="n">
        <f aca="false">O5795+N5796</f>
        <v>543550.657828125</v>
      </c>
      <c r="P5796" s="0" t="n">
        <f aca="false">MIN($B$5,P5795+K5796*$B$6-I5796)</f>
        <v>186.56555375388</v>
      </c>
      <c r="Q5796" s="0" t="n">
        <f aca="false">MAX(0,F5796-H5796-K5796-L5796)</f>
        <v>0</v>
      </c>
    </row>
    <row r="5797" customFormat="false" ht="15" hidden="false" customHeight="false" outlineLevel="0" collapsed="false">
      <c r="A5797" s="0" t="n">
        <f aca="false">'Profiles 8760'!A5786</f>
        <v>5784</v>
      </c>
      <c r="B5797" s="0" t="n">
        <f aca="false">'Profiles 8760'!B5786</f>
        <v>8</v>
      </c>
      <c r="C5797" s="0" t="n">
        <f aca="false">'Profiles 8760'!E5786</f>
        <v>0</v>
      </c>
      <c r="D5797" s="0" t="n">
        <f aca="false">'Profiles 8760'!F5786</f>
        <v>0</v>
      </c>
      <c r="E5797" s="0" t="n">
        <f aca="false">'Profiles 8760'!G5786</f>
        <v>0.44875</v>
      </c>
      <c r="F5797" s="0" t="n">
        <f aca="false">D5797*Assumptions!$C$11*$B$7+E5797*Assumptions!$C$12*$B$8</f>
        <v>18.353875</v>
      </c>
      <c r="G5797" s="0" t="n">
        <f aca="false">C5797*Assumptions!$C$15</f>
        <v>0</v>
      </c>
      <c r="H5797" s="0" t="n">
        <f aca="false">MIN(F5797,G5797)</f>
        <v>0</v>
      </c>
      <c r="I5797" s="0" t="n">
        <f aca="false">IF(C5797=1,MIN(G5797-H5797,Assumptions!$C$13,P5796),0)</f>
        <v>0</v>
      </c>
      <c r="J5797" s="0" t="n">
        <f aca="false">H5797+I5797</f>
        <v>0</v>
      </c>
      <c r="K5797" s="0" t="n">
        <f aca="false">MIN(IF(C5797=1,F5797-H5797,F5797),Assumptions!$C$13,MAX(0,($B$5-P5796)/$B$6))</f>
        <v>18.353875</v>
      </c>
      <c r="L5797" s="0" t="n">
        <f aca="false">IF(C5797=1,0,MIN(F5797-K5797,Assumptions!$C$15,MAX(0,$B$10-O5796-M5797)))</f>
        <v>0</v>
      </c>
      <c r="M5797" s="0" t="n">
        <f aca="false">'Profiles 8760'!H5786</f>
        <v>99200</v>
      </c>
      <c r="N5797" s="0" t="n">
        <f aca="false">J5797+L5797</f>
        <v>0</v>
      </c>
      <c r="O5797" s="0" t="n">
        <f aca="false">O5796+N5797</f>
        <v>543550.657828125</v>
      </c>
      <c r="P5797" s="0" t="n">
        <f aca="false">MIN($B$5,P5796+K5797*$B$6-I5797)</f>
        <v>202.47469260388</v>
      </c>
      <c r="Q5797" s="0" t="n">
        <f aca="false">MAX(0,F5797-H5797-K5797-L5797)</f>
        <v>0</v>
      </c>
    </row>
    <row r="5798" customFormat="false" ht="15" hidden="false" customHeight="false" outlineLevel="0" collapsed="false">
      <c r="A5798" s="0" t="n">
        <f aca="false">'Profiles 8760'!A5787</f>
        <v>5785</v>
      </c>
      <c r="B5798" s="0" t="n">
        <f aca="false">'Profiles 8760'!B5787</f>
        <v>8</v>
      </c>
      <c r="C5798" s="0" t="n">
        <f aca="false">'Profiles 8760'!E5787</f>
        <v>0</v>
      </c>
      <c r="D5798" s="0" t="n">
        <f aca="false">'Profiles 8760'!F5787</f>
        <v>0</v>
      </c>
      <c r="E5798" s="0" t="n">
        <f aca="false">'Profiles 8760'!G5787</f>
        <v>0.567084</v>
      </c>
      <c r="F5798" s="0" t="n">
        <f aca="false">D5798*Assumptions!$C$11*$B$7+E5798*Assumptions!$C$12*$B$8</f>
        <v>23.1937356</v>
      </c>
      <c r="G5798" s="0" t="n">
        <f aca="false">C5798*Assumptions!$C$15</f>
        <v>0</v>
      </c>
      <c r="H5798" s="0" t="n">
        <f aca="false">MIN(F5798,G5798)</f>
        <v>0</v>
      </c>
      <c r="I5798" s="0" t="n">
        <f aca="false">IF(C5798=1,MIN(G5798-H5798,Assumptions!$C$13,P5797),0)</f>
        <v>0</v>
      </c>
      <c r="J5798" s="0" t="n">
        <f aca="false">H5798+I5798</f>
        <v>0</v>
      </c>
      <c r="K5798" s="0" t="n">
        <f aca="false">MIN(IF(C5798=1,F5798-H5798,F5798),Assumptions!$C$13,MAX(0,($B$5-P5797)/$B$6))</f>
        <v>23.1937356</v>
      </c>
      <c r="L5798" s="0" t="n">
        <f aca="false">IF(C5798=1,0,MIN(F5798-K5798,Assumptions!$C$15,MAX(0,$B$10-O5797-M5798)))</f>
        <v>0</v>
      </c>
      <c r="M5798" s="0" t="n">
        <f aca="false">'Profiles 8760'!H5787</f>
        <v>99200</v>
      </c>
      <c r="N5798" s="0" t="n">
        <f aca="false">J5798+L5798</f>
        <v>0</v>
      </c>
      <c r="O5798" s="0" t="n">
        <f aca="false">O5797+N5798</f>
        <v>543550.657828125</v>
      </c>
      <c r="P5798" s="0" t="n">
        <f aca="false">MIN($B$5,P5797+K5798*$B$6-I5798)</f>
        <v>222.57902262196</v>
      </c>
      <c r="Q5798" s="0" t="n">
        <f aca="false">MAX(0,F5798-H5798-K5798-L5798)</f>
        <v>0</v>
      </c>
    </row>
    <row r="5799" customFormat="false" ht="15" hidden="false" customHeight="false" outlineLevel="0" collapsed="false">
      <c r="A5799" s="0" t="n">
        <f aca="false">'Profiles 8760'!A5788</f>
        <v>5786</v>
      </c>
      <c r="B5799" s="0" t="n">
        <f aca="false">'Profiles 8760'!B5788</f>
        <v>8</v>
      </c>
      <c r="C5799" s="0" t="n">
        <f aca="false">'Profiles 8760'!E5788</f>
        <v>0</v>
      </c>
      <c r="D5799" s="0" t="n">
        <f aca="false">'Profiles 8760'!F5788</f>
        <v>0</v>
      </c>
      <c r="E5799" s="0" t="n">
        <f aca="false">'Profiles 8760'!G5788</f>
        <v>0.425079</v>
      </c>
      <c r="F5799" s="0" t="n">
        <f aca="false">D5799*Assumptions!$C$11*$B$7+E5799*Assumptions!$C$12*$B$8</f>
        <v>17.3857311</v>
      </c>
      <c r="G5799" s="0" t="n">
        <f aca="false">C5799*Assumptions!$C$15</f>
        <v>0</v>
      </c>
      <c r="H5799" s="0" t="n">
        <f aca="false">MIN(F5799,G5799)</f>
        <v>0</v>
      </c>
      <c r="I5799" s="0" t="n">
        <f aca="false">IF(C5799=1,MIN(G5799-H5799,Assumptions!$C$13,P5798),0)</f>
        <v>0</v>
      </c>
      <c r="J5799" s="0" t="n">
        <f aca="false">H5799+I5799</f>
        <v>0</v>
      </c>
      <c r="K5799" s="0" t="n">
        <f aca="false">MIN(IF(C5799=1,F5799-H5799,F5799),Assumptions!$C$13,MAX(0,($B$5-P5798)/$B$6))</f>
        <v>17.3857311</v>
      </c>
      <c r="L5799" s="0" t="n">
        <f aca="false">IF(C5799=1,0,MIN(F5799-K5799,Assumptions!$C$15,MAX(0,$B$10-O5798-M5799)))</f>
        <v>0</v>
      </c>
      <c r="M5799" s="0" t="n">
        <f aca="false">'Profiles 8760'!H5788</f>
        <v>99200</v>
      </c>
      <c r="N5799" s="0" t="n">
        <f aca="false">J5799+L5799</f>
        <v>0</v>
      </c>
      <c r="O5799" s="0" t="n">
        <f aca="false">O5798+N5799</f>
        <v>543550.657828125</v>
      </c>
      <c r="P5799" s="0" t="n">
        <f aca="false">MIN($B$5,P5798+K5799*$B$6-I5799)</f>
        <v>237.64897433944</v>
      </c>
      <c r="Q5799" s="0" t="n">
        <f aca="false">MAX(0,F5799-H5799-K5799-L5799)</f>
        <v>0</v>
      </c>
    </row>
    <row r="5800" customFormat="false" ht="15" hidden="false" customHeight="false" outlineLevel="0" collapsed="false">
      <c r="A5800" s="0" t="n">
        <f aca="false">'Profiles 8760'!A5789</f>
        <v>5787</v>
      </c>
      <c r="B5800" s="0" t="n">
        <f aca="false">'Profiles 8760'!B5789</f>
        <v>8</v>
      </c>
      <c r="C5800" s="0" t="n">
        <f aca="false">'Profiles 8760'!E5789</f>
        <v>0</v>
      </c>
      <c r="D5800" s="0" t="n">
        <f aca="false">'Profiles 8760'!F5789</f>
        <v>0</v>
      </c>
      <c r="E5800" s="0" t="n">
        <f aca="false">'Profiles 8760'!G5789</f>
        <v>0.456316</v>
      </c>
      <c r="F5800" s="0" t="n">
        <f aca="false">D5800*Assumptions!$C$11*$B$7+E5800*Assumptions!$C$12*$B$8</f>
        <v>18.6633244</v>
      </c>
      <c r="G5800" s="0" t="n">
        <f aca="false">C5800*Assumptions!$C$15</f>
        <v>0</v>
      </c>
      <c r="H5800" s="0" t="n">
        <f aca="false">MIN(F5800,G5800)</f>
        <v>0</v>
      </c>
      <c r="I5800" s="0" t="n">
        <f aca="false">IF(C5800=1,MIN(G5800-H5800,Assumptions!$C$13,P5799),0)</f>
        <v>0</v>
      </c>
      <c r="J5800" s="0" t="n">
        <f aca="false">H5800+I5800</f>
        <v>0</v>
      </c>
      <c r="K5800" s="0" t="n">
        <f aca="false">MIN(IF(C5800=1,F5800-H5800,F5800),Assumptions!$C$13,MAX(0,($B$5-P5799)/$B$6))</f>
        <v>18.6633244</v>
      </c>
      <c r="L5800" s="0" t="n">
        <f aca="false">IF(C5800=1,0,MIN(F5800-K5800,Assumptions!$C$15,MAX(0,$B$10-O5799-M5800)))</f>
        <v>0</v>
      </c>
      <c r="M5800" s="0" t="n">
        <f aca="false">'Profiles 8760'!H5789</f>
        <v>99200</v>
      </c>
      <c r="N5800" s="0" t="n">
        <f aca="false">J5800+L5800</f>
        <v>0</v>
      </c>
      <c r="O5800" s="0" t="n">
        <f aca="false">O5799+N5800</f>
        <v>543550.657828125</v>
      </c>
      <c r="P5800" s="0" t="n">
        <f aca="false">MIN($B$5,P5799+K5800*$B$6-I5800)</f>
        <v>253.82634392936</v>
      </c>
      <c r="Q5800" s="0" t="n">
        <f aca="false">MAX(0,F5800-H5800-K5800-L5800)</f>
        <v>0</v>
      </c>
    </row>
    <row r="5801" customFormat="false" ht="15" hidden="false" customHeight="false" outlineLevel="0" collapsed="false">
      <c r="A5801" s="0" t="n">
        <f aca="false">'Profiles 8760'!A5790</f>
        <v>5788</v>
      </c>
      <c r="B5801" s="0" t="n">
        <f aca="false">'Profiles 8760'!B5790</f>
        <v>8</v>
      </c>
      <c r="C5801" s="0" t="n">
        <f aca="false">'Profiles 8760'!E5790</f>
        <v>0</v>
      </c>
      <c r="D5801" s="0" t="n">
        <f aca="false">'Profiles 8760'!F5790</f>
        <v>0</v>
      </c>
      <c r="E5801" s="0" t="n">
        <f aca="false">'Profiles 8760'!G5790</f>
        <v>0.386297</v>
      </c>
      <c r="F5801" s="0" t="n">
        <f aca="false">D5801*Assumptions!$C$11*$B$7+E5801*Assumptions!$C$12*$B$8</f>
        <v>15.7995473</v>
      </c>
      <c r="G5801" s="0" t="n">
        <f aca="false">C5801*Assumptions!$C$15</f>
        <v>0</v>
      </c>
      <c r="H5801" s="0" t="n">
        <f aca="false">MIN(F5801,G5801)</f>
        <v>0</v>
      </c>
      <c r="I5801" s="0" t="n">
        <f aca="false">IF(C5801=1,MIN(G5801-H5801,Assumptions!$C$13,P5800),0)</f>
        <v>0</v>
      </c>
      <c r="J5801" s="0" t="n">
        <f aca="false">H5801+I5801</f>
        <v>0</v>
      </c>
      <c r="K5801" s="0" t="n">
        <f aca="false">MIN(IF(C5801=1,F5801-H5801,F5801),Assumptions!$C$13,MAX(0,($B$5-P5800)/$B$6))</f>
        <v>15.7995473</v>
      </c>
      <c r="L5801" s="0" t="n">
        <f aca="false">IF(C5801=1,0,MIN(F5801-K5801,Assumptions!$C$15,MAX(0,$B$10-O5800-M5801)))</f>
        <v>0</v>
      </c>
      <c r="M5801" s="0" t="n">
        <f aca="false">'Profiles 8760'!H5790</f>
        <v>99200</v>
      </c>
      <c r="N5801" s="0" t="n">
        <f aca="false">J5801+L5801</f>
        <v>0</v>
      </c>
      <c r="O5801" s="0" t="n">
        <f aca="false">O5800+N5801</f>
        <v>543550.657828125</v>
      </c>
      <c r="P5801" s="0" t="n">
        <f aca="false">MIN($B$5,P5800+K5801*$B$6-I5801)</f>
        <v>267.521391529</v>
      </c>
      <c r="Q5801" s="0" t="n">
        <f aca="false">MAX(0,F5801-H5801-K5801-L5801)</f>
        <v>0</v>
      </c>
    </row>
    <row r="5802" customFormat="false" ht="15" hidden="false" customHeight="false" outlineLevel="0" collapsed="false">
      <c r="A5802" s="0" t="n">
        <f aca="false">'Profiles 8760'!A5791</f>
        <v>5789</v>
      </c>
      <c r="B5802" s="0" t="n">
        <f aca="false">'Profiles 8760'!B5791</f>
        <v>8</v>
      </c>
      <c r="C5802" s="0" t="n">
        <f aca="false">'Profiles 8760'!E5791</f>
        <v>0</v>
      </c>
      <c r="D5802" s="0" t="n">
        <f aca="false">'Profiles 8760'!F5791</f>
        <v>0</v>
      </c>
      <c r="E5802" s="0" t="n">
        <f aca="false">'Profiles 8760'!G5791</f>
        <v>0.308616</v>
      </c>
      <c r="F5802" s="0" t="n">
        <f aca="false">D5802*Assumptions!$C$11*$B$7+E5802*Assumptions!$C$12*$B$8</f>
        <v>12.6223944</v>
      </c>
      <c r="G5802" s="0" t="n">
        <f aca="false">C5802*Assumptions!$C$15</f>
        <v>0</v>
      </c>
      <c r="H5802" s="0" t="n">
        <f aca="false">MIN(F5802,G5802)</f>
        <v>0</v>
      </c>
      <c r="I5802" s="0" t="n">
        <f aca="false">IF(C5802=1,MIN(G5802-H5802,Assumptions!$C$13,P5801),0)</f>
        <v>0</v>
      </c>
      <c r="J5802" s="0" t="n">
        <f aca="false">H5802+I5802</f>
        <v>0</v>
      </c>
      <c r="K5802" s="0" t="n">
        <f aca="false">MIN(IF(C5802=1,F5802-H5802,F5802),Assumptions!$C$13,MAX(0,($B$5-P5801)/$B$6))</f>
        <v>12.6223944</v>
      </c>
      <c r="L5802" s="0" t="n">
        <f aca="false">IF(C5802=1,0,MIN(F5802-K5802,Assumptions!$C$15,MAX(0,$B$10-O5801-M5802)))</f>
        <v>0</v>
      </c>
      <c r="M5802" s="0" t="n">
        <f aca="false">'Profiles 8760'!H5791</f>
        <v>99200</v>
      </c>
      <c r="N5802" s="0" t="n">
        <f aca="false">J5802+L5802</f>
        <v>0</v>
      </c>
      <c r="O5802" s="0" t="n">
        <f aca="false">O5801+N5802</f>
        <v>543550.657828125</v>
      </c>
      <c r="P5802" s="0" t="n">
        <f aca="false">MIN($B$5,P5801+K5802*$B$6-I5802)</f>
        <v>278.46248299492</v>
      </c>
      <c r="Q5802" s="0" t="n">
        <f aca="false">MAX(0,F5802-H5802-K5802-L5802)</f>
        <v>0</v>
      </c>
    </row>
    <row r="5803" customFormat="false" ht="15" hidden="false" customHeight="false" outlineLevel="0" collapsed="false">
      <c r="A5803" s="0" t="n">
        <f aca="false">'Profiles 8760'!A5792</f>
        <v>5790</v>
      </c>
      <c r="B5803" s="0" t="n">
        <f aca="false">'Profiles 8760'!B5792</f>
        <v>8</v>
      </c>
      <c r="C5803" s="0" t="n">
        <f aca="false">'Profiles 8760'!E5792</f>
        <v>0</v>
      </c>
      <c r="D5803" s="0" t="n">
        <f aca="false">'Profiles 8760'!F5792</f>
        <v>0</v>
      </c>
      <c r="E5803" s="0" t="n">
        <f aca="false">'Profiles 8760'!G5792</f>
        <v>0.26212</v>
      </c>
      <c r="F5803" s="0" t="n">
        <f aca="false">D5803*Assumptions!$C$11*$B$7+E5803*Assumptions!$C$12*$B$8</f>
        <v>10.720708</v>
      </c>
      <c r="G5803" s="0" t="n">
        <f aca="false">C5803*Assumptions!$C$15</f>
        <v>0</v>
      </c>
      <c r="H5803" s="0" t="n">
        <f aca="false">MIN(F5803,G5803)</f>
        <v>0</v>
      </c>
      <c r="I5803" s="0" t="n">
        <f aca="false">IF(C5803=1,MIN(G5803-H5803,Assumptions!$C$13,P5802),0)</f>
        <v>0</v>
      </c>
      <c r="J5803" s="0" t="n">
        <f aca="false">H5803+I5803</f>
        <v>0</v>
      </c>
      <c r="K5803" s="0" t="n">
        <f aca="false">MIN(IF(C5803=1,F5803-H5803,F5803),Assumptions!$C$13,MAX(0,($B$5-P5802)/$B$6))</f>
        <v>10.720708</v>
      </c>
      <c r="L5803" s="0" t="n">
        <f aca="false">IF(C5803=1,0,MIN(F5803-K5803,Assumptions!$C$15,MAX(0,$B$10-O5802-M5803)))</f>
        <v>0</v>
      </c>
      <c r="M5803" s="0" t="n">
        <f aca="false">'Profiles 8760'!H5792</f>
        <v>99200</v>
      </c>
      <c r="N5803" s="0" t="n">
        <f aca="false">J5803+L5803</f>
        <v>0</v>
      </c>
      <c r="O5803" s="0" t="n">
        <f aca="false">O5802+N5803</f>
        <v>543550.657828125</v>
      </c>
      <c r="P5803" s="0" t="n">
        <f aca="false">MIN($B$5,P5802+K5803*$B$6-I5803)</f>
        <v>287.75519268932</v>
      </c>
      <c r="Q5803" s="0" t="n">
        <f aca="false">MAX(0,F5803-H5803-K5803-L5803)</f>
        <v>0</v>
      </c>
    </row>
    <row r="5804" customFormat="false" ht="15" hidden="false" customHeight="false" outlineLevel="0" collapsed="false">
      <c r="A5804" s="0" t="n">
        <f aca="false">'Profiles 8760'!A5793</f>
        <v>5791</v>
      </c>
      <c r="B5804" s="0" t="n">
        <f aca="false">'Profiles 8760'!B5793</f>
        <v>8</v>
      </c>
      <c r="C5804" s="0" t="n">
        <f aca="false">'Profiles 8760'!E5793</f>
        <v>0</v>
      </c>
      <c r="D5804" s="0" t="n">
        <f aca="false">'Profiles 8760'!F5793</f>
        <v>0.044063</v>
      </c>
      <c r="E5804" s="0" t="n">
        <f aca="false">'Profiles 8760'!G5793</f>
        <v>0.225604</v>
      </c>
      <c r="F5804" s="0" t="n">
        <f aca="false">D5804*Assumptions!$C$11*$B$7+E5804*Assumptions!$C$12*$B$8</f>
        <v>21.952598</v>
      </c>
      <c r="G5804" s="0" t="n">
        <f aca="false">C5804*Assumptions!$C$15</f>
        <v>0</v>
      </c>
      <c r="H5804" s="0" t="n">
        <f aca="false">MIN(F5804,G5804)</f>
        <v>0</v>
      </c>
      <c r="I5804" s="0" t="n">
        <f aca="false">IF(C5804=1,MIN(G5804-H5804,Assumptions!$C$13,P5803),0)</f>
        <v>0</v>
      </c>
      <c r="J5804" s="0" t="n">
        <f aca="false">H5804+I5804</f>
        <v>0</v>
      </c>
      <c r="K5804" s="0" t="n">
        <f aca="false">MIN(IF(C5804=1,F5804-H5804,F5804),Assumptions!$C$13,MAX(0,($B$5-P5803)/$B$6))</f>
        <v>21.952598</v>
      </c>
      <c r="L5804" s="0" t="n">
        <f aca="false">IF(C5804=1,0,MIN(F5804-K5804,Assumptions!$C$15,MAX(0,$B$10-O5803-M5804)))</f>
        <v>0</v>
      </c>
      <c r="M5804" s="0" t="n">
        <f aca="false">'Profiles 8760'!H5793</f>
        <v>99200</v>
      </c>
      <c r="N5804" s="0" t="n">
        <f aca="false">J5804+L5804</f>
        <v>0</v>
      </c>
      <c r="O5804" s="0" t="n">
        <f aca="false">O5803+N5804</f>
        <v>543550.657828125</v>
      </c>
      <c r="P5804" s="0" t="n">
        <f aca="false">MIN($B$5,P5803+K5804*$B$6-I5804)</f>
        <v>306.78370463572</v>
      </c>
      <c r="Q5804" s="0" t="n">
        <f aca="false">MAX(0,F5804-H5804-K5804-L5804)</f>
        <v>0</v>
      </c>
    </row>
    <row r="5805" customFormat="false" ht="15" hidden="false" customHeight="false" outlineLevel="0" collapsed="false">
      <c r="A5805" s="0" t="n">
        <f aca="false">'Profiles 8760'!A5794</f>
        <v>5792</v>
      </c>
      <c r="B5805" s="0" t="n">
        <f aca="false">'Profiles 8760'!B5794</f>
        <v>8</v>
      </c>
      <c r="C5805" s="0" t="n">
        <f aca="false">'Profiles 8760'!E5794</f>
        <v>1</v>
      </c>
      <c r="D5805" s="0" t="n">
        <f aca="false">'Profiles 8760'!F5794</f>
        <v>0.208459</v>
      </c>
      <c r="E5805" s="0" t="n">
        <f aca="false">'Profiles 8760'!G5794</f>
        <v>0.188339</v>
      </c>
      <c r="F5805" s="0" t="n">
        <f aca="false">D5805*Assumptions!$C$11*$B$7+E5805*Assumptions!$C$12*$B$8</f>
        <v>67.9060243</v>
      </c>
      <c r="G5805" s="0" t="n">
        <f aca="false">C5805*Assumptions!$C$15</f>
        <v>200</v>
      </c>
      <c r="H5805" s="0" t="n">
        <f aca="false">MIN(F5805,G5805)</f>
        <v>67.9060243</v>
      </c>
      <c r="I5805" s="0" t="n">
        <f aca="false">IF(C5805=1,MIN(G5805-H5805,Assumptions!$C$13,P5804),0)</f>
        <v>132.0939757</v>
      </c>
      <c r="J5805" s="0" t="n">
        <f aca="false">H5805+I5805</f>
        <v>200</v>
      </c>
      <c r="K5805" s="0" t="n">
        <f aca="false">MIN(IF(C5805=1,F5805-H5805,F5805),Assumptions!$C$13,MAX(0,($B$5-P5804)/$B$6))</f>
        <v>0</v>
      </c>
      <c r="L5805" s="0" t="n">
        <f aca="false">IF(C5805=1,0,MIN(F5805-K5805,Assumptions!$C$15,MAX(0,$B$10-O5804-M5805)))</f>
        <v>0</v>
      </c>
      <c r="M5805" s="0" t="n">
        <f aca="false">'Profiles 8760'!H5794</f>
        <v>99000</v>
      </c>
      <c r="N5805" s="0" t="n">
        <f aca="false">J5805+L5805</f>
        <v>200</v>
      </c>
      <c r="O5805" s="0" t="n">
        <f aca="false">O5804+N5805</f>
        <v>543750.657828125</v>
      </c>
      <c r="P5805" s="0" t="n">
        <f aca="false">MIN($B$5,P5804+K5805*$B$6-I5805)</f>
        <v>174.68972893572</v>
      </c>
      <c r="Q5805" s="0" t="n">
        <f aca="false">MAX(0,F5805-H5805-K5805-L5805)</f>
        <v>0</v>
      </c>
    </row>
    <row r="5806" customFormat="false" ht="15" hidden="false" customHeight="false" outlineLevel="0" collapsed="false">
      <c r="A5806" s="0" t="n">
        <f aca="false">'Profiles 8760'!A5795</f>
        <v>5793</v>
      </c>
      <c r="B5806" s="0" t="n">
        <f aca="false">'Profiles 8760'!B5795</f>
        <v>8</v>
      </c>
      <c r="C5806" s="0" t="n">
        <f aca="false">'Profiles 8760'!E5795</f>
        <v>1</v>
      </c>
      <c r="D5806" s="0" t="n">
        <f aca="false">'Profiles 8760'!F5795</f>
        <v>0.401397</v>
      </c>
      <c r="E5806" s="0" t="n">
        <f aca="false">'Profiles 8760'!G5795</f>
        <v>0.362967</v>
      </c>
      <c r="F5806" s="0" t="n">
        <f aca="false">D5806*Assumptions!$C$11*$B$7+E5806*Assumptions!$C$12*$B$8</f>
        <v>130.7688039</v>
      </c>
      <c r="G5806" s="0" t="n">
        <f aca="false">C5806*Assumptions!$C$15</f>
        <v>200</v>
      </c>
      <c r="H5806" s="0" t="n">
        <f aca="false">MIN(F5806,G5806)</f>
        <v>130.7688039</v>
      </c>
      <c r="I5806" s="0" t="n">
        <f aca="false">IF(C5806=1,MIN(G5806-H5806,Assumptions!$C$13,P5805),0)</f>
        <v>69.2311961</v>
      </c>
      <c r="J5806" s="0" t="n">
        <f aca="false">H5806+I5806</f>
        <v>200</v>
      </c>
      <c r="K5806" s="0" t="n">
        <f aca="false">MIN(IF(C5806=1,F5806-H5806,F5806),Assumptions!$C$13,MAX(0,($B$5-P5805)/$B$6))</f>
        <v>0</v>
      </c>
      <c r="L5806" s="0" t="n">
        <f aca="false">IF(C5806=1,0,MIN(F5806-K5806,Assumptions!$C$15,MAX(0,$B$10-O5805-M5806)))</f>
        <v>0</v>
      </c>
      <c r="M5806" s="0" t="n">
        <f aca="false">'Profiles 8760'!H5795</f>
        <v>98800</v>
      </c>
      <c r="N5806" s="0" t="n">
        <f aca="false">J5806+L5806</f>
        <v>200</v>
      </c>
      <c r="O5806" s="0" t="n">
        <f aca="false">O5805+N5806</f>
        <v>543950.657828125</v>
      </c>
      <c r="P5806" s="0" t="n">
        <f aca="false">MIN($B$5,P5805+K5806*$B$6-I5806)</f>
        <v>105.45853283572</v>
      </c>
      <c r="Q5806" s="0" t="n">
        <f aca="false">MAX(0,F5806-H5806-K5806-L5806)</f>
        <v>0</v>
      </c>
    </row>
    <row r="5807" customFormat="false" ht="15" hidden="false" customHeight="false" outlineLevel="0" collapsed="false">
      <c r="A5807" s="0" t="n">
        <f aca="false">'Profiles 8760'!A5796</f>
        <v>5794</v>
      </c>
      <c r="B5807" s="0" t="n">
        <f aca="false">'Profiles 8760'!B5796</f>
        <v>8</v>
      </c>
      <c r="C5807" s="0" t="n">
        <f aca="false">'Profiles 8760'!E5796</f>
        <v>0</v>
      </c>
      <c r="D5807" s="0" t="n">
        <f aca="false">'Profiles 8760'!F5796</f>
        <v>0.587199</v>
      </c>
      <c r="E5807" s="0" t="n">
        <f aca="false">'Profiles 8760'!G5796</f>
        <v>0.386436</v>
      </c>
      <c r="F5807" s="0" t="n">
        <f aca="false">D5807*Assumptions!$C$11*$B$7+E5807*Assumptions!$C$12*$B$8</f>
        <v>185.3883036</v>
      </c>
      <c r="G5807" s="0" t="n">
        <f aca="false">C5807*Assumptions!$C$15</f>
        <v>0</v>
      </c>
      <c r="H5807" s="0" t="n">
        <f aca="false">MIN(F5807,G5807)</f>
        <v>0</v>
      </c>
      <c r="I5807" s="0" t="n">
        <f aca="false">IF(C5807=1,MIN(G5807-H5807,Assumptions!$C$13,P5806),0)</f>
        <v>0</v>
      </c>
      <c r="J5807" s="0" t="n">
        <f aca="false">H5807+I5807</f>
        <v>0</v>
      </c>
      <c r="K5807" s="0" t="n">
        <f aca="false">MIN(IF(C5807=1,F5807-H5807,F5807),Assumptions!$C$13,MAX(0,($B$5-P5806)/$B$6))</f>
        <v>180</v>
      </c>
      <c r="L5807" s="0" t="n">
        <f aca="false">IF(C5807=1,0,MIN(F5807-K5807,Assumptions!$C$15,MAX(0,$B$10-O5806-M5807)))</f>
        <v>5.3883036</v>
      </c>
      <c r="M5807" s="0" t="n">
        <f aca="false">'Profiles 8760'!H5796</f>
        <v>98800</v>
      </c>
      <c r="N5807" s="0" t="n">
        <f aca="false">J5807+L5807</f>
        <v>5.3883036</v>
      </c>
      <c r="O5807" s="0" t="n">
        <f aca="false">O5806+N5807</f>
        <v>543956.046131725</v>
      </c>
      <c r="P5807" s="0" t="n">
        <f aca="false">MIN($B$5,P5806+K5807*$B$6-I5807)</f>
        <v>261.48253283572</v>
      </c>
      <c r="Q5807" s="0" t="n">
        <f aca="false">MAX(0,F5807-H5807-K5807-L5807)</f>
        <v>0</v>
      </c>
    </row>
    <row r="5808" customFormat="false" ht="15" hidden="false" customHeight="false" outlineLevel="0" collapsed="false">
      <c r="A5808" s="0" t="n">
        <f aca="false">'Profiles 8760'!A5797</f>
        <v>5795</v>
      </c>
      <c r="B5808" s="0" t="n">
        <f aca="false">'Profiles 8760'!B5797</f>
        <v>8</v>
      </c>
      <c r="C5808" s="0" t="n">
        <f aca="false">'Profiles 8760'!E5797</f>
        <v>0</v>
      </c>
      <c r="D5808" s="0" t="n">
        <f aca="false">'Profiles 8760'!F5797</f>
        <v>0.739726</v>
      </c>
      <c r="E5808" s="0" t="n">
        <f aca="false">'Profiles 8760'!G5797</f>
        <v>0.31837</v>
      </c>
      <c r="F5808" s="0" t="n">
        <f aca="false">D5808*Assumptions!$C$11*$B$7+E5808*Assumptions!$C$12*$B$8</f>
        <v>226.6542018</v>
      </c>
      <c r="G5808" s="0" t="n">
        <f aca="false">C5808*Assumptions!$C$15</f>
        <v>0</v>
      </c>
      <c r="H5808" s="0" t="n">
        <f aca="false">MIN(F5808,G5808)</f>
        <v>0</v>
      </c>
      <c r="I5808" s="0" t="n">
        <f aca="false">IF(C5808=1,MIN(G5808-H5808,Assumptions!$C$13,P5807),0)</f>
        <v>0</v>
      </c>
      <c r="J5808" s="0" t="n">
        <f aca="false">H5808+I5808</f>
        <v>0</v>
      </c>
      <c r="K5808" s="0" t="n">
        <f aca="false">MIN(IF(C5808=1,F5808-H5808,F5808),Assumptions!$C$13,MAX(0,($B$5-P5807)/$B$6))</f>
        <v>180</v>
      </c>
      <c r="L5808" s="0" t="n">
        <f aca="false">IF(C5808=1,0,MIN(F5808-K5808,Assumptions!$C$15,MAX(0,$B$10-O5807-M5808)))</f>
        <v>46.6542018</v>
      </c>
      <c r="M5808" s="0" t="n">
        <f aca="false">'Profiles 8760'!H5797</f>
        <v>98800</v>
      </c>
      <c r="N5808" s="0" t="n">
        <f aca="false">J5808+L5808</f>
        <v>46.6542018</v>
      </c>
      <c r="O5808" s="0" t="n">
        <f aca="false">O5807+N5808</f>
        <v>544002.700333525</v>
      </c>
      <c r="P5808" s="0" t="n">
        <f aca="false">MIN($B$5,P5807+K5808*$B$6-I5808)</f>
        <v>417.50653283572</v>
      </c>
      <c r="Q5808" s="0" t="n">
        <f aca="false">MAX(0,F5808-H5808-K5808-L5808)</f>
        <v>0</v>
      </c>
    </row>
    <row r="5809" customFormat="false" ht="15" hidden="false" customHeight="false" outlineLevel="0" collapsed="false">
      <c r="A5809" s="0" t="n">
        <f aca="false">'Profiles 8760'!A5798</f>
        <v>5796</v>
      </c>
      <c r="B5809" s="0" t="n">
        <f aca="false">'Profiles 8760'!B5798</f>
        <v>8</v>
      </c>
      <c r="C5809" s="0" t="n">
        <f aca="false">'Profiles 8760'!E5798</f>
        <v>0</v>
      </c>
      <c r="D5809" s="0" t="n">
        <f aca="false">'Profiles 8760'!F5798</f>
        <v>0.839446</v>
      </c>
      <c r="E5809" s="0" t="n">
        <f aca="false">'Profiles 8760'!G5798</f>
        <v>0.308107</v>
      </c>
      <c r="F5809" s="0" t="n">
        <f aca="false">D5809*Assumptions!$C$11*$B$7+E5809*Assumptions!$C$12*$B$8</f>
        <v>255.0335811</v>
      </c>
      <c r="G5809" s="0" t="n">
        <f aca="false">C5809*Assumptions!$C$15</f>
        <v>0</v>
      </c>
      <c r="H5809" s="0" t="n">
        <f aca="false">MIN(F5809,G5809)</f>
        <v>0</v>
      </c>
      <c r="I5809" s="0" t="n">
        <f aca="false">IF(C5809=1,MIN(G5809-H5809,Assumptions!$C$13,P5808),0)</f>
        <v>0</v>
      </c>
      <c r="J5809" s="0" t="n">
        <f aca="false">H5809+I5809</f>
        <v>0</v>
      </c>
      <c r="K5809" s="0" t="n">
        <f aca="false">MIN(IF(C5809=1,F5809-H5809,F5809),Assumptions!$C$13,MAX(0,($B$5-P5808)/$B$6))</f>
        <v>107.641286530088</v>
      </c>
      <c r="L5809" s="0" t="n">
        <f aca="false">IF(C5809=1,0,MIN(F5809-K5809,Assumptions!$C$15,MAX(0,$B$10-O5808-M5809)))</f>
        <v>147.392294569912</v>
      </c>
      <c r="M5809" s="0" t="n">
        <f aca="false">'Profiles 8760'!H5798</f>
        <v>98800</v>
      </c>
      <c r="N5809" s="0" t="n">
        <f aca="false">J5809+L5809</f>
        <v>147.392294569912</v>
      </c>
      <c r="O5809" s="0" t="n">
        <f aca="false">O5808+N5809</f>
        <v>544150.092628095</v>
      </c>
      <c r="P5809" s="0" t="n">
        <f aca="false">MIN($B$5,P5808+K5809*$B$6-I5809)</f>
        <v>510.81</v>
      </c>
      <c r="Q5809" s="0" t="n">
        <f aca="false">MAX(0,F5809-H5809-K5809-L5809)</f>
        <v>0</v>
      </c>
    </row>
    <row r="5810" customFormat="false" ht="15" hidden="false" customHeight="false" outlineLevel="0" collapsed="false">
      <c r="A5810" s="0" t="n">
        <f aca="false">'Profiles 8760'!A5799</f>
        <v>5797</v>
      </c>
      <c r="B5810" s="0" t="n">
        <f aca="false">'Profiles 8760'!B5799</f>
        <v>8</v>
      </c>
      <c r="C5810" s="0" t="n">
        <f aca="false">'Profiles 8760'!E5799</f>
        <v>0</v>
      </c>
      <c r="D5810" s="0" t="n">
        <f aca="false">'Profiles 8760'!F5799</f>
        <v>0.874085</v>
      </c>
      <c r="E5810" s="0" t="n">
        <f aca="false">'Profiles 8760'!G5799</f>
        <v>0.440792</v>
      </c>
      <c r="F5810" s="0" t="n">
        <f aca="false">D5810*Assumptions!$C$11*$B$7+E5810*Assumptions!$C$12*$B$8</f>
        <v>270.4641408</v>
      </c>
      <c r="G5810" s="0" t="n">
        <f aca="false">C5810*Assumptions!$C$15</f>
        <v>0</v>
      </c>
      <c r="H5810" s="0" t="n">
        <f aca="false">MIN(F5810,G5810)</f>
        <v>0</v>
      </c>
      <c r="I5810" s="0" t="n">
        <f aca="false">IF(C5810=1,MIN(G5810-H5810,Assumptions!$C$13,P5809),0)</f>
        <v>0</v>
      </c>
      <c r="J5810" s="0" t="n">
        <f aca="false">H5810+I5810</f>
        <v>0</v>
      </c>
      <c r="K5810" s="0" t="n">
        <f aca="false">MIN(IF(C5810=1,F5810-H5810,F5810),Assumptions!$C$13,MAX(0,($B$5-P5809)/$B$6))</f>
        <v>0</v>
      </c>
      <c r="L5810" s="0" t="n">
        <f aca="false">IF(C5810=1,0,MIN(F5810-K5810,Assumptions!$C$15,MAX(0,$B$10-O5809-M5810)))</f>
        <v>200</v>
      </c>
      <c r="M5810" s="0" t="n">
        <f aca="false">'Profiles 8760'!H5799</f>
        <v>98800</v>
      </c>
      <c r="N5810" s="0" t="n">
        <f aca="false">J5810+L5810</f>
        <v>200</v>
      </c>
      <c r="O5810" s="0" t="n">
        <f aca="false">O5809+N5810</f>
        <v>544350.092628095</v>
      </c>
      <c r="P5810" s="0" t="n">
        <f aca="false">MIN($B$5,P5809+K5810*$B$6-I5810)</f>
        <v>510.81</v>
      </c>
      <c r="Q5810" s="0" t="n">
        <f aca="false">MAX(0,F5810-H5810-K5810-L5810)</f>
        <v>70.4641408</v>
      </c>
    </row>
    <row r="5811" customFormat="false" ht="15" hidden="false" customHeight="false" outlineLevel="0" collapsed="false">
      <c r="A5811" s="0" t="n">
        <f aca="false">'Profiles 8760'!A5800</f>
        <v>5798</v>
      </c>
      <c r="B5811" s="0" t="n">
        <f aca="false">'Profiles 8760'!B5800</f>
        <v>8</v>
      </c>
      <c r="C5811" s="0" t="n">
        <f aca="false">'Profiles 8760'!E5800</f>
        <v>0</v>
      </c>
      <c r="D5811" s="0" t="n">
        <f aca="false">'Profiles 8760'!F5800</f>
        <v>0.839446</v>
      </c>
      <c r="E5811" s="0" t="n">
        <f aca="false">'Profiles 8760'!G5800</f>
        <v>0.48539</v>
      </c>
      <c r="F5811" s="0" t="n">
        <f aca="false">D5811*Assumptions!$C$11*$B$7+E5811*Assumptions!$C$12*$B$8</f>
        <v>262.2844558</v>
      </c>
      <c r="G5811" s="0" t="n">
        <f aca="false">C5811*Assumptions!$C$15</f>
        <v>0</v>
      </c>
      <c r="H5811" s="0" t="n">
        <f aca="false">MIN(F5811,G5811)</f>
        <v>0</v>
      </c>
      <c r="I5811" s="0" t="n">
        <f aca="false">IF(C5811=1,MIN(G5811-H5811,Assumptions!$C$13,P5810),0)</f>
        <v>0</v>
      </c>
      <c r="J5811" s="0" t="n">
        <f aca="false">H5811+I5811</f>
        <v>0</v>
      </c>
      <c r="K5811" s="0" t="n">
        <f aca="false">MIN(IF(C5811=1,F5811-H5811,F5811),Assumptions!$C$13,MAX(0,($B$5-P5810)/$B$6))</f>
        <v>0</v>
      </c>
      <c r="L5811" s="0" t="n">
        <f aca="false">IF(C5811=1,0,MIN(F5811-K5811,Assumptions!$C$15,MAX(0,$B$10-O5810-M5811)))</f>
        <v>200</v>
      </c>
      <c r="M5811" s="0" t="n">
        <f aca="false">'Profiles 8760'!H5800</f>
        <v>98800</v>
      </c>
      <c r="N5811" s="0" t="n">
        <f aca="false">J5811+L5811</f>
        <v>200</v>
      </c>
      <c r="O5811" s="0" t="n">
        <f aca="false">O5810+N5811</f>
        <v>544550.092628095</v>
      </c>
      <c r="P5811" s="0" t="n">
        <f aca="false">MIN($B$5,P5810+K5811*$B$6-I5811)</f>
        <v>510.81</v>
      </c>
      <c r="Q5811" s="0" t="n">
        <f aca="false">MAX(0,F5811-H5811-K5811-L5811)</f>
        <v>62.2844558</v>
      </c>
    </row>
    <row r="5812" customFormat="false" ht="15" hidden="false" customHeight="false" outlineLevel="0" collapsed="false">
      <c r="A5812" s="0" t="n">
        <f aca="false">'Profiles 8760'!A5801</f>
        <v>5799</v>
      </c>
      <c r="B5812" s="0" t="n">
        <f aca="false">'Profiles 8760'!B5801</f>
        <v>8</v>
      </c>
      <c r="C5812" s="0" t="n">
        <f aca="false">'Profiles 8760'!E5801</f>
        <v>0</v>
      </c>
      <c r="D5812" s="0" t="n">
        <f aca="false">'Profiles 8760'!F5801</f>
        <v>0.739726</v>
      </c>
      <c r="E5812" s="0" t="n">
        <f aca="false">'Profiles 8760'!G5801</f>
        <v>0.645193</v>
      </c>
      <c r="F5812" s="0" t="n">
        <f aca="false">D5812*Assumptions!$C$11*$B$7+E5812*Assumptions!$C$12*$B$8</f>
        <v>240.0212625</v>
      </c>
      <c r="G5812" s="0" t="n">
        <f aca="false">C5812*Assumptions!$C$15</f>
        <v>0</v>
      </c>
      <c r="H5812" s="0" t="n">
        <f aca="false">MIN(F5812,G5812)</f>
        <v>0</v>
      </c>
      <c r="I5812" s="0" t="n">
        <f aca="false">IF(C5812=1,MIN(G5812-H5812,Assumptions!$C$13,P5811),0)</f>
        <v>0</v>
      </c>
      <c r="J5812" s="0" t="n">
        <f aca="false">H5812+I5812</f>
        <v>0</v>
      </c>
      <c r="K5812" s="0" t="n">
        <f aca="false">MIN(IF(C5812=1,F5812-H5812,F5812),Assumptions!$C$13,MAX(0,($B$5-P5811)/$B$6))</f>
        <v>0</v>
      </c>
      <c r="L5812" s="0" t="n">
        <f aca="false">IF(C5812=1,0,MIN(F5812-K5812,Assumptions!$C$15,MAX(0,$B$10-O5811-M5812)))</f>
        <v>200</v>
      </c>
      <c r="M5812" s="0" t="n">
        <f aca="false">'Profiles 8760'!H5801</f>
        <v>98800</v>
      </c>
      <c r="N5812" s="0" t="n">
        <f aca="false">J5812+L5812</f>
        <v>200</v>
      </c>
      <c r="O5812" s="0" t="n">
        <f aca="false">O5811+N5812</f>
        <v>544750.092628095</v>
      </c>
      <c r="P5812" s="0" t="n">
        <f aca="false">MIN($B$5,P5811+K5812*$B$6-I5812)</f>
        <v>510.81</v>
      </c>
      <c r="Q5812" s="0" t="n">
        <f aca="false">MAX(0,F5812-H5812-K5812-L5812)</f>
        <v>40.0212625</v>
      </c>
    </row>
    <row r="5813" customFormat="false" ht="15" hidden="false" customHeight="false" outlineLevel="0" collapsed="false">
      <c r="A5813" s="0" t="n">
        <f aca="false">'Profiles 8760'!A5802</f>
        <v>5800</v>
      </c>
      <c r="B5813" s="0" t="n">
        <f aca="false">'Profiles 8760'!B5802</f>
        <v>8</v>
      </c>
      <c r="C5813" s="0" t="n">
        <f aca="false">'Profiles 8760'!E5802</f>
        <v>0</v>
      </c>
      <c r="D5813" s="0" t="n">
        <f aca="false">'Profiles 8760'!F5802</f>
        <v>0.587199</v>
      </c>
      <c r="E5813" s="0" t="n">
        <f aca="false">'Profiles 8760'!G5802</f>
        <v>0.421978</v>
      </c>
      <c r="F5813" s="0" t="n">
        <f aca="false">D5813*Assumptions!$C$11*$B$7+E5813*Assumptions!$C$12*$B$8</f>
        <v>186.8419714</v>
      </c>
      <c r="G5813" s="0" t="n">
        <f aca="false">C5813*Assumptions!$C$15</f>
        <v>0</v>
      </c>
      <c r="H5813" s="0" t="n">
        <f aca="false">MIN(F5813,G5813)</f>
        <v>0</v>
      </c>
      <c r="I5813" s="0" t="n">
        <f aca="false">IF(C5813=1,MIN(G5813-H5813,Assumptions!$C$13,P5812),0)</f>
        <v>0</v>
      </c>
      <c r="J5813" s="0" t="n">
        <f aca="false">H5813+I5813</f>
        <v>0</v>
      </c>
      <c r="K5813" s="0" t="n">
        <f aca="false">MIN(IF(C5813=1,F5813-H5813,F5813),Assumptions!$C$13,MAX(0,($B$5-P5812)/$B$6))</f>
        <v>0</v>
      </c>
      <c r="L5813" s="0" t="n">
        <f aca="false">IF(C5813=1,0,MIN(F5813-K5813,Assumptions!$C$15,MAX(0,$B$10-O5812-M5813)))</f>
        <v>186.8419714</v>
      </c>
      <c r="M5813" s="0" t="n">
        <f aca="false">'Profiles 8760'!H5802</f>
        <v>98800</v>
      </c>
      <c r="N5813" s="0" t="n">
        <f aca="false">J5813+L5813</f>
        <v>186.8419714</v>
      </c>
      <c r="O5813" s="0" t="n">
        <f aca="false">O5812+N5813</f>
        <v>544936.934599495</v>
      </c>
      <c r="P5813" s="0" t="n">
        <f aca="false">MIN($B$5,P5812+K5813*$B$6-I5813)</f>
        <v>510.81</v>
      </c>
      <c r="Q5813" s="0" t="n">
        <f aca="false">MAX(0,F5813-H5813-K5813-L5813)</f>
        <v>0</v>
      </c>
    </row>
    <row r="5814" customFormat="false" ht="15" hidden="false" customHeight="false" outlineLevel="0" collapsed="false">
      <c r="A5814" s="0" t="n">
        <f aca="false">'Profiles 8760'!A5803</f>
        <v>5801</v>
      </c>
      <c r="B5814" s="0" t="n">
        <f aca="false">'Profiles 8760'!B5803</f>
        <v>8</v>
      </c>
      <c r="C5814" s="0" t="n">
        <f aca="false">'Profiles 8760'!E5803</f>
        <v>0</v>
      </c>
      <c r="D5814" s="0" t="n">
        <f aca="false">'Profiles 8760'!F5803</f>
        <v>0.401397</v>
      </c>
      <c r="E5814" s="0" t="n">
        <f aca="false">'Profiles 8760'!G5803</f>
        <v>0.410254</v>
      </c>
      <c r="F5814" s="0" t="n">
        <f aca="false">D5814*Assumptions!$C$11*$B$7+E5814*Assumptions!$C$12*$B$8</f>
        <v>132.7028422</v>
      </c>
      <c r="G5814" s="0" t="n">
        <f aca="false">C5814*Assumptions!$C$15</f>
        <v>0</v>
      </c>
      <c r="H5814" s="0" t="n">
        <f aca="false">MIN(F5814,G5814)</f>
        <v>0</v>
      </c>
      <c r="I5814" s="0" t="n">
        <f aca="false">IF(C5814=1,MIN(G5814-H5814,Assumptions!$C$13,P5813),0)</f>
        <v>0</v>
      </c>
      <c r="J5814" s="0" t="n">
        <f aca="false">H5814+I5814</f>
        <v>0</v>
      </c>
      <c r="K5814" s="0" t="n">
        <f aca="false">MIN(IF(C5814=1,F5814-H5814,F5814),Assumptions!$C$13,MAX(0,($B$5-P5813)/$B$6))</f>
        <v>0</v>
      </c>
      <c r="L5814" s="0" t="n">
        <f aca="false">IF(C5814=1,0,MIN(F5814-K5814,Assumptions!$C$15,MAX(0,$B$10-O5813-M5814)))</f>
        <v>132.7028422</v>
      </c>
      <c r="M5814" s="0" t="n">
        <f aca="false">'Profiles 8760'!H5803</f>
        <v>98800</v>
      </c>
      <c r="N5814" s="0" t="n">
        <f aca="false">J5814+L5814</f>
        <v>132.7028422</v>
      </c>
      <c r="O5814" s="0" t="n">
        <f aca="false">O5813+N5814</f>
        <v>545069.637441695</v>
      </c>
      <c r="P5814" s="0" t="n">
        <f aca="false">MIN($B$5,P5813+K5814*$B$6-I5814)</f>
        <v>510.81</v>
      </c>
      <c r="Q5814" s="0" t="n">
        <f aca="false">MAX(0,F5814-H5814-K5814-L5814)</f>
        <v>0</v>
      </c>
    </row>
    <row r="5815" customFormat="false" ht="15" hidden="false" customHeight="false" outlineLevel="0" collapsed="false">
      <c r="A5815" s="0" t="n">
        <f aca="false">'Profiles 8760'!A5804</f>
        <v>5802</v>
      </c>
      <c r="B5815" s="0" t="n">
        <f aca="false">'Profiles 8760'!B5804</f>
        <v>8</v>
      </c>
      <c r="C5815" s="0" t="n">
        <f aca="false">'Profiles 8760'!E5804</f>
        <v>0</v>
      </c>
      <c r="D5815" s="0" t="n">
        <f aca="false">'Profiles 8760'!F5804</f>
        <v>0.208459</v>
      </c>
      <c r="E5815" s="0" t="n">
        <f aca="false">'Profiles 8760'!G5804</f>
        <v>0.32973</v>
      </c>
      <c r="F5815" s="0" t="n">
        <f aca="false">D5815*Assumptions!$C$11*$B$7+E5815*Assumptions!$C$12*$B$8</f>
        <v>73.6889162</v>
      </c>
      <c r="G5815" s="0" t="n">
        <f aca="false">C5815*Assumptions!$C$15</f>
        <v>0</v>
      </c>
      <c r="H5815" s="0" t="n">
        <f aca="false">MIN(F5815,G5815)</f>
        <v>0</v>
      </c>
      <c r="I5815" s="0" t="n">
        <f aca="false">IF(C5815=1,MIN(G5815-H5815,Assumptions!$C$13,P5814),0)</f>
        <v>0</v>
      </c>
      <c r="J5815" s="0" t="n">
        <f aca="false">H5815+I5815</f>
        <v>0</v>
      </c>
      <c r="K5815" s="0" t="n">
        <f aca="false">MIN(IF(C5815=1,F5815-H5815,F5815),Assumptions!$C$13,MAX(0,($B$5-P5814)/$B$6))</f>
        <v>0</v>
      </c>
      <c r="L5815" s="0" t="n">
        <f aca="false">IF(C5815=1,0,MIN(F5815-K5815,Assumptions!$C$15,MAX(0,$B$10-O5814-M5815)))</f>
        <v>73.6889162</v>
      </c>
      <c r="M5815" s="0" t="n">
        <f aca="false">'Profiles 8760'!H5804</f>
        <v>98800</v>
      </c>
      <c r="N5815" s="0" t="n">
        <f aca="false">J5815+L5815</f>
        <v>73.6889162</v>
      </c>
      <c r="O5815" s="0" t="n">
        <f aca="false">O5814+N5815</f>
        <v>545143.326357895</v>
      </c>
      <c r="P5815" s="0" t="n">
        <f aca="false">MIN($B$5,P5814+K5815*$B$6-I5815)</f>
        <v>510.81</v>
      </c>
      <c r="Q5815" s="0" t="n">
        <f aca="false">MAX(0,F5815-H5815-K5815-L5815)</f>
        <v>0</v>
      </c>
    </row>
    <row r="5816" customFormat="false" ht="15" hidden="false" customHeight="false" outlineLevel="0" collapsed="false">
      <c r="A5816" s="0" t="n">
        <f aca="false">'Profiles 8760'!A5805</f>
        <v>5803</v>
      </c>
      <c r="B5816" s="0" t="n">
        <f aca="false">'Profiles 8760'!B5805</f>
        <v>8</v>
      </c>
      <c r="C5816" s="0" t="n">
        <f aca="false">'Profiles 8760'!E5805</f>
        <v>0</v>
      </c>
      <c r="D5816" s="0" t="n">
        <f aca="false">'Profiles 8760'!F5805</f>
        <v>0.044063</v>
      </c>
      <c r="E5816" s="0" t="n">
        <f aca="false">'Profiles 8760'!G5805</f>
        <v>0.254012</v>
      </c>
      <c r="F5816" s="0" t="n">
        <f aca="false">D5816*Assumptions!$C$11*$B$7+E5816*Assumptions!$C$12*$B$8</f>
        <v>23.1144852</v>
      </c>
      <c r="G5816" s="0" t="n">
        <f aca="false">C5816*Assumptions!$C$15</f>
        <v>0</v>
      </c>
      <c r="H5816" s="0" t="n">
        <f aca="false">MIN(F5816,G5816)</f>
        <v>0</v>
      </c>
      <c r="I5816" s="0" t="n">
        <f aca="false">IF(C5816=1,MIN(G5816-H5816,Assumptions!$C$13,P5815),0)</f>
        <v>0</v>
      </c>
      <c r="J5816" s="0" t="n">
        <f aca="false">H5816+I5816</f>
        <v>0</v>
      </c>
      <c r="K5816" s="0" t="n">
        <f aca="false">MIN(IF(C5816=1,F5816-H5816,F5816),Assumptions!$C$13,MAX(0,($B$5-P5815)/$B$6))</f>
        <v>0</v>
      </c>
      <c r="L5816" s="0" t="n">
        <f aca="false">IF(C5816=1,0,MIN(F5816-K5816,Assumptions!$C$15,MAX(0,$B$10-O5815-M5816)))</f>
        <v>23.1144852</v>
      </c>
      <c r="M5816" s="0" t="n">
        <f aca="false">'Profiles 8760'!H5805</f>
        <v>98800</v>
      </c>
      <c r="N5816" s="0" t="n">
        <f aca="false">J5816+L5816</f>
        <v>23.1144852</v>
      </c>
      <c r="O5816" s="0" t="n">
        <f aca="false">O5815+N5816</f>
        <v>545166.440843095</v>
      </c>
      <c r="P5816" s="0" t="n">
        <f aca="false">MIN($B$5,P5815+K5816*$B$6-I5816)</f>
        <v>510.81</v>
      </c>
      <c r="Q5816" s="0" t="n">
        <f aca="false">MAX(0,F5816-H5816-K5816-L5816)</f>
        <v>0</v>
      </c>
    </row>
    <row r="5817" customFormat="false" ht="15" hidden="false" customHeight="false" outlineLevel="0" collapsed="false">
      <c r="A5817" s="0" t="n">
        <f aca="false">'Profiles 8760'!A5806</f>
        <v>5804</v>
      </c>
      <c r="B5817" s="0" t="n">
        <f aca="false">'Profiles 8760'!B5806</f>
        <v>8</v>
      </c>
      <c r="C5817" s="0" t="n">
        <f aca="false">'Profiles 8760'!E5806</f>
        <v>1</v>
      </c>
      <c r="D5817" s="0" t="n">
        <f aca="false">'Profiles 8760'!F5806</f>
        <v>0</v>
      </c>
      <c r="E5817" s="0" t="n">
        <f aca="false">'Profiles 8760'!G5806</f>
        <v>0.22379</v>
      </c>
      <c r="F5817" s="0" t="n">
        <f aca="false">D5817*Assumptions!$C$11*$B$7+E5817*Assumptions!$C$12*$B$8</f>
        <v>9.153011</v>
      </c>
      <c r="G5817" s="0" t="n">
        <f aca="false">C5817*Assumptions!$C$15</f>
        <v>200</v>
      </c>
      <c r="H5817" s="0" t="n">
        <f aca="false">MIN(F5817,G5817)</f>
        <v>9.153011</v>
      </c>
      <c r="I5817" s="0" t="n">
        <f aca="false">IF(C5817=1,MIN(G5817-H5817,Assumptions!$C$13,P5816),0)</f>
        <v>180</v>
      </c>
      <c r="J5817" s="0" t="n">
        <f aca="false">H5817+I5817</f>
        <v>189.153011</v>
      </c>
      <c r="K5817" s="0" t="n">
        <f aca="false">MIN(IF(C5817=1,F5817-H5817,F5817),Assumptions!$C$13,MAX(0,($B$5-P5816)/$B$6))</f>
        <v>0</v>
      </c>
      <c r="L5817" s="0" t="n">
        <f aca="false">IF(C5817=1,0,MIN(F5817-K5817,Assumptions!$C$15,MAX(0,$B$10-O5816-M5817)))</f>
        <v>0</v>
      </c>
      <c r="M5817" s="0" t="n">
        <f aca="false">'Profiles 8760'!H5806</f>
        <v>98600</v>
      </c>
      <c r="N5817" s="0" t="n">
        <f aca="false">J5817+L5817</f>
        <v>189.153011</v>
      </c>
      <c r="O5817" s="0" t="n">
        <f aca="false">O5816+N5817</f>
        <v>545355.593854095</v>
      </c>
      <c r="P5817" s="0" t="n">
        <f aca="false">MIN($B$5,P5816+K5817*$B$6-I5817)</f>
        <v>330.81</v>
      </c>
      <c r="Q5817" s="0" t="n">
        <f aca="false">MAX(0,F5817-H5817-K5817-L5817)</f>
        <v>0</v>
      </c>
    </row>
    <row r="5818" customFormat="false" ht="15" hidden="false" customHeight="false" outlineLevel="0" collapsed="false">
      <c r="A5818" s="0" t="n">
        <f aca="false">'Profiles 8760'!A5807</f>
        <v>5805</v>
      </c>
      <c r="B5818" s="0" t="n">
        <f aca="false">'Profiles 8760'!B5807</f>
        <v>8</v>
      </c>
      <c r="C5818" s="0" t="n">
        <f aca="false">'Profiles 8760'!E5807</f>
        <v>1</v>
      </c>
      <c r="D5818" s="0" t="n">
        <f aca="false">'Profiles 8760'!F5807</f>
        <v>0</v>
      </c>
      <c r="E5818" s="0" t="n">
        <f aca="false">'Profiles 8760'!G5807</f>
        <v>0.150106</v>
      </c>
      <c r="F5818" s="0" t="n">
        <f aca="false">D5818*Assumptions!$C$11*$B$7+E5818*Assumptions!$C$12*$B$8</f>
        <v>6.1393354</v>
      </c>
      <c r="G5818" s="0" t="n">
        <f aca="false">C5818*Assumptions!$C$15</f>
        <v>200</v>
      </c>
      <c r="H5818" s="0" t="n">
        <f aca="false">MIN(F5818,G5818)</f>
        <v>6.1393354</v>
      </c>
      <c r="I5818" s="0" t="n">
        <f aca="false">IF(C5818=1,MIN(G5818-H5818,Assumptions!$C$13,P5817),0)</f>
        <v>180</v>
      </c>
      <c r="J5818" s="0" t="n">
        <f aca="false">H5818+I5818</f>
        <v>186.1393354</v>
      </c>
      <c r="K5818" s="0" t="n">
        <f aca="false">MIN(IF(C5818=1,F5818-H5818,F5818),Assumptions!$C$13,MAX(0,($B$5-P5817)/$B$6))</f>
        <v>0</v>
      </c>
      <c r="L5818" s="0" t="n">
        <f aca="false">IF(C5818=1,0,MIN(F5818-K5818,Assumptions!$C$15,MAX(0,$B$10-O5817-M5818)))</f>
        <v>0</v>
      </c>
      <c r="M5818" s="0" t="n">
        <f aca="false">'Profiles 8760'!H5807</f>
        <v>98400</v>
      </c>
      <c r="N5818" s="0" t="n">
        <f aca="false">J5818+L5818</f>
        <v>186.1393354</v>
      </c>
      <c r="O5818" s="0" t="n">
        <f aca="false">O5817+N5818</f>
        <v>545541.733189495</v>
      </c>
      <c r="P5818" s="0" t="n">
        <f aca="false">MIN($B$5,P5817+K5818*$B$6-I5818)</f>
        <v>150.81</v>
      </c>
      <c r="Q5818" s="0" t="n">
        <f aca="false">MAX(0,F5818-H5818-K5818-L5818)</f>
        <v>0</v>
      </c>
    </row>
    <row r="5819" customFormat="false" ht="15" hidden="false" customHeight="false" outlineLevel="0" collapsed="false">
      <c r="A5819" s="0" t="n">
        <f aca="false">'Profiles 8760'!A5808</f>
        <v>5806</v>
      </c>
      <c r="B5819" s="0" t="n">
        <f aca="false">'Profiles 8760'!B5808</f>
        <v>8</v>
      </c>
      <c r="C5819" s="0" t="n">
        <f aca="false">'Profiles 8760'!E5808</f>
        <v>0</v>
      </c>
      <c r="D5819" s="0" t="n">
        <f aca="false">'Profiles 8760'!F5808</f>
        <v>0</v>
      </c>
      <c r="E5819" s="0" t="n">
        <f aca="false">'Profiles 8760'!G5808</f>
        <v>0.138839</v>
      </c>
      <c r="F5819" s="0" t="n">
        <f aca="false">D5819*Assumptions!$C$11*$B$7+E5819*Assumptions!$C$12*$B$8</f>
        <v>5.6785151</v>
      </c>
      <c r="G5819" s="0" t="n">
        <f aca="false">C5819*Assumptions!$C$15</f>
        <v>0</v>
      </c>
      <c r="H5819" s="0" t="n">
        <f aca="false">MIN(F5819,G5819)</f>
        <v>0</v>
      </c>
      <c r="I5819" s="0" t="n">
        <f aca="false">IF(C5819=1,MIN(G5819-H5819,Assumptions!$C$13,P5818),0)</f>
        <v>0</v>
      </c>
      <c r="J5819" s="0" t="n">
        <f aca="false">H5819+I5819</f>
        <v>0</v>
      </c>
      <c r="K5819" s="0" t="n">
        <f aca="false">MIN(IF(C5819=1,F5819-H5819,F5819),Assumptions!$C$13,MAX(0,($B$5-P5818)/$B$6))</f>
        <v>5.6785151</v>
      </c>
      <c r="L5819" s="0" t="n">
        <f aca="false">IF(C5819=1,0,MIN(F5819-K5819,Assumptions!$C$15,MAX(0,$B$10-O5818-M5819)))</f>
        <v>0</v>
      </c>
      <c r="M5819" s="0" t="n">
        <f aca="false">'Profiles 8760'!H5808</f>
        <v>98400</v>
      </c>
      <c r="N5819" s="0" t="n">
        <f aca="false">J5819+L5819</f>
        <v>0</v>
      </c>
      <c r="O5819" s="0" t="n">
        <f aca="false">O5818+N5819</f>
        <v>545541.733189495</v>
      </c>
      <c r="P5819" s="0" t="n">
        <f aca="false">MIN($B$5,P5818+K5819*$B$6-I5819)</f>
        <v>155.73213688868</v>
      </c>
      <c r="Q5819" s="0" t="n">
        <f aca="false">MAX(0,F5819-H5819-K5819-L5819)</f>
        <v>0</v>
      </c>
    </row>
    <row r="5820" customFormat="false" ht="15" hidden="false" customHeight="false" outlineLevel="0" collapsed="false">
      <c r="A5820" s="0" t="n">
        <f aca="false">'Profiles 8760'!A5809</f>
        <v>5807</v>
      </c>
      <c r="B5820" s="0" t="n">
        <f aca="false">'Profiles 8760'!B5809</f>
        <v>8</v>
      </c>
      <c r="C5820" s="0" t="n">
        <f aca="false">'Profiles 8760'!E5809</f>
        <v>0</v>
      </c>
      <c r="D5820" s="0" t="n">
        <f aca="false">'Profiles 8760'!F5809</f>
        <v>0</v>
      </c>
      <c r="E5820" s="0" t="n">
        <f aca="false">'Profiles 8760'!G5809</f>
        <v>0.170592</v>
      </c>
      <c r="F5820" s="0" t="n">
        <f aca="false">D5820*Assumptions!$C$11*$B$7+E5820*Assumptions!$C$12*$B$8</f>
        <v>6.9772128</v>
      </c>
      <c r="G5820" s="0" t="n">
        <f aca="false">C5820*Assumptions!$C$15</f>
        <v>0</v>
      </c>
      <c r="H5820" s="0" t="n">
        <f aca="false">MIN(F5820,G5820)</f>
        <v>0</v>
      </c>
      <c r="I5820" s="0" t="n">
        <f aca="false">IF(C5820=1,MIN(G5820-H5820,Assumptions!$C$13,P5819),0)</f>
        <v>0</v>
      </c>
      <c r="J5820" s="0" t="n">
        <f aca="false">H5820+I5820</f>
        <v>0</v>
      </c>
      <c r="K5820" s="0" t="n">
        <f aca="false">MIN(IF(C5820=1,F5820-H5820,F5820),Assumptions!$C$13,MAX(0,($B$5-P5819)/$B$6))</f>
        <v>6.9772128</v>
      </c>
      <c r="L5820" s="0" t="n">
        <f aca="false">IF(C5820=1,0,MIN(F5820-K5820,Assumptions!$C$15,MAX(0,$B$10-O5819-M5820)))</f>
        <v>0</v>
      </c>
      <c r="M5820" s="0" t="n">
        <f aca="false">'Profiles 8760'!H5809</f>
        <v>98400</v>
      </c>
      <c r="N5820" s="0" t="n">
        <f aca="false">J5820+L5820</f>
        <v>0</v>
      </c>
      <c r="O5820" s="0" t="n">
        <f aca="false">O5819+N5820</f>
        <v>545541.733189495</v>
      </c>
      <c r="P5820" s="0" t="n">
        <f aca="false">MIN($B$5,P5819+K5820*$B$6-I5820)</f>
        <v>161.77998494372</v>
      </c>
      <c r="Q5820" s="0" t="n">
        <f aca="false">MAX(0,F5820-H5820-K5820-L5820)</f>
        <v>0</v>
      </c>
    </row>
    <row r="5821" customFormat="false" ht="15" hidden="false" customHeight="false" outlineLevel="0" collapsed="false">
      <c r="A5821" s="0" t="n">
        <f aca="false">'Profiles 8760'!A5810</f>
        <v>5808</v>
      </c>
      <c r="B5821" s="0" t="n">
        <f aca="false">'Profiles 8760'!B5810</f>
        <v>8</v>
      </c>
      <c r="C5821" s="0" t="n">
        <f aca="false">'Profiles 8760'!E5810</f>
        <v>0</v>
      </c>
      <c r="D5821" s="0" t="n">
        <f aca="false">'Profiles 8760'!F5810</f>
        <v>0</v>
      </c>
      <c r="E5821" s="0" t="n">
        <f aca="false">'Profiles 8760'!G5810</f>
        <v>0.119695</v>
      </c>
      <c r="F5821" s="0" t="n">
        <f aca="false">D5821*Assumptions!$C$11*$B$7+E5821*Assumptions!$C$12*$B$8</f>
        <v>4.8955255</v>
      </c>
      <c r="G5821" s="0" t="n">
        <f aca="false">C5821*Assumptions!$C$15</f>
        <v>0</v>
      </c>
      <c r="H5821" s="0" t="n">
        <f aca="false">MIN(F5821,G5821)</f>
        <v>0</v>
      </c>
      <c r="I5821" s="0" t="n">
        <f aca="false">IF(C5821=1,MIN(G5821-H5821,Assumptions!$C$13,P5820),0)</f>
        <v>0</v>
      </c>
      <c r="J5821" s="0" t="n">
        <f aca="false">H5821+I5821</f>
        <v>0</v>
      </c>
      <c r="K5821" s="0" t="n">
        <f aca="false">MIN(IF(C5821=1,F5821-H5821,F5821),Assumptions!$C$13,MAX(0,($B$5-P5820)/$B$6))</f>
        <v>4.8955255</v>
      </c>
      <c r="L5821" s="0" t="n">
        <f aca="false">IF(C5821=1,0,MIN(F5821-K5821,Assumptions!$C$15,MAX(0,$B$10-O5820-M5821)))</f>
        <v>0</v>
      </c>
      <c r="M5821" s="0" t="n">
        <f aca="false">'Profiles 8760'!H5810</f>
        <v>98400</v>
      </c>
      <c r="N5821" s="0" t="n">
        <f aca="false">J5821+L5821</f>
        <v>0</v>
      </c>
      <c r="O5821" s="0" t="n">
        <f aca="false">O5820+N5821</f>
        <v>545541.733189495</v>
      </c>
      <c r="P5821" s="0" t="n">
        <f aca="false">MIN($B$5,P5820+K5821*$B$6-I5821)</f>
        <v>166.02342644712</v>
      </c>
      <c r="Q5821" s="0" t="n">
        <f aca="false">MAX(0,F5821-H5821-K5821-L5821)</f>
        <v>0</v>
      </c>
    </row>
    <row r="5822" customFormat="false" ht="15" hidden="false" customHeight="false" outlineLevel="0" collapsed="false">
      <c r="A5822" s="0" t="n">
        <f aca="false">'Profiles 8760'!A5811</f>
        <v>5809</v>
      </c>
      <c r="B5822" s="0" t="n">
        <f aca="false">'Profiles 8760'!B5811</f>
        <v>8</v>
      </c>
      <c r="C5822" s="0" t="n">
        <f aca="false">'Profiles 8760'!E5811</f>
        <v>0</v>
      </c>
      <c r="D5822" s="0" t="n">
        <f aca="false">'Profiles 8760'!F5811</f>
        <v>0</v>
      </c>
      <c r="E5822" s="0" t="n">
        <f aca="false">'Profiles 8760'!G5811</f>
        <v>0.153525</v>
      </c>
      <c r="F5822" s="0" t="n">
        <f aca="false">D5822*Assumptions!$C$11*$B$7+E5822*Assumptions!$C$12*$B$8</f>
        <v>6.2791725</v>
      </c>
      <c r="G5822" s="0" t="n">
        <f aca="false">C5822*Assumptions!$C$15</f>
        <v>0</v>
      </c>
      <c r="H5822" s="0" t="n">
        <f aca="false">MIN(F5822,G5822)</f>
        <v>0</v>
      </c>
      <c r="I5822" s="0" t="n">
        <f aca="false">IF(C5822=1,MIN(G5822-H5822,Assumptions!$C$13,P5821),0)</f>
        <v>0</v>
      </c>
      <c r="J5822" s="0" t="n">
        <f aca="false">H5822+I5822</f>
        <v>0</v>
      </c>
      <c r="K5822" s="0" t="n">
        <f aca="false">MIN(IF(C5822=1,F5822-H5822,F5822),Assumptions!$C$13,MAX(0,($B$5-P5821)/$B$6))</f>
        <v>6.2791725</v>
      </c>
      <c r="L5822" s="0" t="n">
        <f aca="false">IF(C5822=1,0,MIN(F5822-K5822,Assumptions!$C$15,MAX(0,$B$10-O5821-M5822)))</f>
        <v>0</v>
      </c>
      <c r="M5822" s="0" t="n">
        <f aca="false">'Profiles 8760'!H5811</f>
        <v>98400</v>
      </c>
      <c r="N5822" s="0" t="n">
        <f aca="false">J5822+L5822</f>
        <v>0</v>
      </c>
      <c r="O5822" s="0" t="n">
        <f aca="false">O5821+N5822</f>
        <v>545541.733189495</v>
      </c>
      <c r="P5822" s="0" t="n">
        <f aca="false">MIN($B$5,P5821+K5822*$B$6-I5822)</f>
        <v>171.46621317012</v>
      </c>
      <c r="Q5822" s="0" t="n">
        <f aca="false">MAX(0,F5822-H5822-K5822-L5822)</f>
        <v>0</v>
      </c>
    </row>
    <row r="5823" customFormat="false" ht="15" hidden="false" customHeight="false" outlineLevel="0" collapsed="false">
      <c r="A5823" s="0" t="n">
        <f aca="false">'Profiles 8760'!A5812</f>
        <v>5810</v>
      </c>
      <c r="B5823" s="0" t="n">
        <f aca="false">'Profiles 8760'!B5812</f>
        <v>8</v>
      </c>
      <c r="C5823" s="0" t="n">
        <f aca="false">'Profiles 8760'!E5812</f>
        <v>0</v>
      </c>
      <c r="D5823" s="0" t="n">
        <f aca="false">'Profiles 8760'!F5812</f>
        <v>0</v>
      </c>
      <c r="E5823" s="0" t="n">
        <f aca="false">'Profiles 8760'!G5812</f>
        <v>0.113554</v>
      </c>
      <c r="F5823" s="0" t="n">
        <f aca="false">D5823*Assumptions!$C$11*$B$7+E5823*Assumptions!$C$12*$B$8</f>
        <v>4.6443586</v>
      </c>
      <c r="G5823" s="0" t="n">
        <f aca="false">C5823*Assumptions!$C$15</f>
        <v>0</v>
      </c>
      <c r="H5823" s="0" t="n">
        <f aca="false">MIN(F5823,G5823)</f>
        <v>0</v>
      </c>
      <c r="I5823" s="0" t="n">
        <f aca="false">IF(C5823=1,MIN(G5823-H5823,Assumptions!$C$13,P5822),0)</f>
        <v>0</v>
      </c>
      <c r="J5823" s="0" t="n">
        <f aca="false">H5823+I5823</f>
        <v>0</v>
      </c>
      <c r="K5823" s="0" t="n">
        <f aca="false">MIN(IF(C5823=1,F5823-H5823,F5823),Assumptions!$C$13,MAX(0,($B$5-P5822)/$B$6))</f>
        <v>4.6443586</v>
      </c>
      <c r="L5823" s="0" t="n">
        <f aca="false">IF(C5823=1,0,MIN(F5823-K5823,Assumptions!$C$15,MAX(0,$B$10-O5822-M5823)))</f>
        <v>0</v>
      </c>
      <c r="M5823" s="0" t="n">
        <f aca="false">'Profiles 8760'!H5812</f>
        <v>98400</v>
      </c>
      <c r="N5823" s="0" t="n">
        <f aca="false">J5823+L5823</f>
        <v>0</v>
      </c>
      <c r="O5823" s="0" t="n">
        <f aca="false">O5822+N5823</f>
        <v>545541.733189495</v>
      </c>
      <c r="P5823" s="0" t="n">
        <f aca="false">MIN($B$5,P5822+K5823*$B$6-I5823)</f>
        <v>175.4919432046</v>
      </c>
      <c r="Q5823" s="0" t="n">
        <f aca="false">MAX(0,F5823-H5823-K5823-L5823)</f>
        <v>0</v>
      </c>
    </row>
    <row r="5824" customFormat="false" ht="15" hidden="false" customHeight="false" outlineLevel="0" collapsed="false">
      <c r="A5824" s="0" t="n">
        <f aca="false">'Profiles 8760'!A5813</f>
        <v>5811</v>
      </c>
      <c r="B5824" s="0" t="n">
        <f aca="false">'Profiles 8760'!B5813</f>
        <v>8</v>
      </c>
      <c r="C5824" s="0" t="n">
        <f aca="false">'Profiles 8760'!E5813</f>
        <v>0</v>
      </c>
      <c r="D5824" s="0" t="n">
        <f aca="false">'Profiles 8760'!F5813</f>
        <v>0</v>
      </c>
      <c r="E5824" s="0" t="n">
        <f aca="false">'Profiles 8760'!G5813</f>
        <v>0.157444</v>
      </c>
      <c r="F5824" s="0" t="n">
        <f aca="false">D5824*Assumptions!$C$11*$B$7+E5824*Assumptions!$C$12*$B$8</f>
        <v>6.4394596</v>
      </c>
      <c r="G5824" s="0" t="n">
        <f aca="false">C5824*Assumptions!$C$15</f>
        <v>0</v>
      </c>
      <c r="H5824" s="0" t="n">
        <f aca="false">MIN(F5824,G5824)</f>
        <v>0</v>
      </c>
      <c r="I5824" s="0" t="n">
        <f aca="false">IF(C5824=1,MIN(G5824-H5824,Assumptions!$C$13,P5823),0)</f>
        <v>0</v>
      </c>
      <c r="J5824" s="0" t="n">
        <f aca="false">H5824+I5824</f>
        <v>0</v>
      </c>
      <c r="K5824" s="0" t="n">
        <f aca="false">MIN(IF(C5824=1,F5824-H5824,F5824),Assumptions!$C$13,MAX(0,($B$5-P5823)/$B$6))</f>
        <v>6.4394596</v>
      </c>
      <c r="L5824" s="0" t="n">
        <f aca="false">IF(C5824=1,0,MIN(F5824-K5824,Assumptions!$C$15,MAX(0,$B$10-O5823-M5824)))</f>
        <v>0</v>
      </c>
      <c r="M5824" s="0" t="n">
        <f aca="false">'Profiles 8760'!H5813</f>
        <v>98400</v>
      </c>
      <c r="N5824" s="0" t="n">
        <f aca="false">J5824+L5824</f>
        <v>0</v>
      </c>
      <c r="O5824" s="0" t="n">
        <f aca="false">O5823+N5824</f>
        <v>545541.733189495</v>
      </c>
      <c r="P5824" s="0" t="n">
        <f aca="false">MIN($B$5,P5823+K5824*$B$6-I5824)</f>
        <v>181.07366678588</v>
      </c>
      <c r="Q5824" s="0" t="n">
        <f aca="false">MAX(0,F5824-H5824-K5824-L5824)</f>
        <v>0</v>
      </c>
    </row>
    <row r="5825" customFormat="false" ht="15" hidden="false" customHeight="false" outlineLevel="0" collapsed="false">
      <c r="A5825" s="0" t="n">
        <f aca="false">'Profiles 8760'!A5814</f>
        <v>5812</v>
      </c>
      <c r="B5825" s="0" t="n">
        <f aca="false">'Profiles 8760'!B5814</f>
        <v>8</v>
      </c>
      <c r="C5825" s="0" t="n">
        <f aca="false">'Profiles 8760'!E5814</f>
        <v>0</v>
      </c>
      <c r="D5825" s="0" t="n">
        <f aca="false">'Profiles 8760'!F5814</f>
        <v>0</v>
      </c>
      <c r="E5825" s="0" t="n">
        <f aca="false">'Profiles 8760'!G5814</f>
        <v>0.174089</v>
      </c>
      <c r="F5825" s="0" t="n">
        <f aca="false">D5825*Assumptions!$C$11*$B$7+E5825*Assumptions!$C$12*$B$8</f>
        <v>7.1202401</v>
      </c>
      <c r="G5825" s="0" t="n">
        <f aca="false">C5825*Assumptions!$C$15</f>
        <v>0</v>
      </c>
      <c r="H5825" s="0" t="n">
        <f aca="false">MIN(F5825,G5825)</f>
        <v>0</v>
      </c>
      <c r="I5825" s="0" t="n">
        <f aca="false">IF(C5825=1,MIN(G5825-H5825,Assumptions!$C$13,P5824),0)</f>
        <v>0</v>
      </c>
      <c r="J5825" s="0" t="n">
        <f aca="false">H5825+I5825</f>
        <v>0</v>
      </c>
      <c r="K5825" s="0" t="n">
        <f aca="false">MIN(IF(C5825=1,F5825-H5825,F5825),Assumptions!$C$13,MAX(0,($B$5-P5824)/$B$6))</f>
        <v>7.1202401</v>
      </c>
      <c r="L5825" s="0" t="n">
        <f aca="false">IF(C5825=1,0,MIN(F5825-K5825,Assumptions!$C$15,MAX(0,$B$10-O5824-M5825)))</f>
        <v>0</v>
      </c>
      <c r="M5825" s="0" t="n">
        <f aca="false">'Profiles 8760'!H5814</f>
        <v>98400</v>
      </c>
      <c r="N5825" s="0" t="n">
        <f aca="false">J5825+L5825</f>
        <v>0</v>
      </c>
      <c r="O5825" s="0" t="n">
        <f aca="false">O5824+N5825</f>
        <v>545541.733189495</v>
      </c>
      <c r="P5825" s="0" t="n">
        <f aca="false">MIN($B$5,P5824+K5825*$B$6-I5825)</f>
        <v>187.24549090456</v>
      </c>
      <c r="Q5825" s="0" t="n">
        <f aca="false">MAX(0,F5825-H5825-K5825-L5825)</f>
        <v>0</v>
      </c>
    </row>
    <row r="5826" customFormat="false" ht="15" hidden="false" customHeight="false" outlineLevel="0" collapsed="false">
      <c r="A5826" s="0" t="n">
        <f aca="false">'Profiles 8760'!A5815</f>
        <v>5813</v>
      </c>
      <c r="B5826" s="0" t="n">
        <f aca="false">'Profiles 8760'!B5815</f>
        <v>8</v>
      </c>
      <c r="C5826" s="0" t="n">
        <f aca="false">'Profiles 8760'!E5815</f>
        <v>0</v>
      </c>
      <c r="D5826" s="0" t="n">
        <f aca="false">'Profiles 8760'!F5815</f>
        <v>0</v>
      </c>
      <c r="E5826" s="0" t="n">
        <f aca="false">'Profiles 8760'!G5815</f>
        <v>0.154193</v>
      </c>
      <c r="F5826" s="0" t="n">
        <f aca="false">D5826*Assumptions!$C$11*$B$7+E5826*Assumptions!$C$12*$B$8</f>
        <v>6.3064937</v>
      </c>
      <c r="G5826" s="0" t="n">
        <f aca="false">C5826*Assumptions!$C$15</f>
        <v>0</v>
      </c>
      <c r="H5826" s="0" t="n">
        <f aca="false">MIN(F5826,G5826)</f>
        <v>0</v>
      </c>
      <c r="I5826" s="0" t="n">
        <f aca="false">IF(C5826=1,MIN(G5826-H5826,Assumptions!$C$13,P5825),0)</f>
        <v>0</v>
      </c>
      <c r="J5826" s="0" t="n">
        <f aca="false">H5826+I5826</f>
        <v>0</v>
      </c>
      <c r="K5826" s="0" t="n">
        <f aca="false">MIN(IF(C5826=1,F5826-H5826,F5826),Assumptions!$C$13,MAX(0,($B$5-P5825)/$B$6))</f>
        <v>6.3064937</v>
      </c>
      <c r="L5826" s="0" t="n">
        <f aca="false">IF(C5826=1,0,MIN(F5826-K5826,Assumptions!$C$15,MAX(0,$B$10-O5825-M5826)))</f>
        <v>0</v>
      </c>
      <c r="M5826" s="0" t="n">
        <f aca="false">'Profiles 8760'!H5815</f>
        <v>98400</v>
      </c>
      <c r="N5826" s="0" t="n">
        <f aca="false">J5826+L5826</f>
        <v>0</v>
      </c>
      <c r="O5826" s="0" t="n">
        <f aca="false">O5825+N5826</f>
        <v>545541.733189495</v>
      </c>
      <c r="P5826" s="0" t="n">
        <f aca="false">MIN($B$5,P5825+K5826*$B$6-I5826)</f>
        <v>192.71195964372</v>
      </c>
      <c r="Q5826" s="0" t="n">
        <f aca="false">MAX(0,F5826-H5826-K5826-L5826)</f>
        <v>0</v>
      </c>
    </row>
    <row r="5827" customFormat="false" ht="15" hidden="false" customHeight="false" outlineLevel="0" collapsed="false">
      <c r="A5827" s="0" t="n">
        <f aca="false">'Profiles 8760'!A5816</f>
        <v>5814</v>
      </c>
      <c r="B5827" s="0" t="n">
        <f aca="false">'Profiles 8760'!B5816</f>
        <v>8</v>
      </c>
      <c r="C5827" s="0" t="n">
        <f aca="false">'Profiles 8760'!E5816</f>
        <v>0</v>
      </c>
      <c r="D5827" s="0" t="n">
        <f aca="false">'Profiles 8760'!F5816</f>
        <v>0</v>
      </c>
      <c r="E5827" s="0" t="n">
        <f aca="false">'Profiles 8760'!G5816</f>
        <v>0.186961</v>
      </c>
      <c r="F5827" s="0" t="n">
        <f aca="false">D5827*Assumptions!$C$11*$B$7+E5827*Assumptions!$C$12*$B$8</f>
        <v>7.6467049</v>
      </c>
      <c r="G5827" s="0" t="n">
        <f aca="false">C5827*Assumptions!$C$15</f>
        <v>0</v>
      </c>
      <c r="H5827" s="0" t="n">
        <f aca="false">MIN(F5827,G5827)</f>
        <v>0</v>
      </c>
      <c r="I5827" s="0" t="n">
        <f aca="false">IF(C5827=1,MIN(G5827-H5827,Assumptions!$C$13,P5826),0)</f>
        <v>0</v>
      </c>
      <c r="J5827" s="0" t="n">
        <f aca="false">H5827+I5827</f>
        <v>0</v>
      </c>
      <c r="K5827" s="0" t="n">
        <f aca="false">MIN(IF(C5827=1,F5827-H5827,F5827),Assumptions!$C$13,MAX(0,($B$5-P5826)/$B$6))</f>
        <v>7.6467049</v>
      </c>
      <c r="L5827" s="0" t="n">
        <f aca="false">IF(C5827=1,0,MIN(F5827-K5827,Assumptions!$C$15,MAX(0,$B$10-O5826-M5827)))</f>
        <v>0</v>
      </c>
      <c r="M5827" s="0" t="n">
        <f aca="false">'Profiles 8760'!H5816</f>
        <v>98400</v>
      </c>
      <c r="N5827" s="0" t="n">
        <f aca="false">J5827+L5827</f>
        <v>0</v>
      </c>
      <c r="O5827" s="0" t="n">
        <f aca="false">O5826+N5827</f>
        <v>545541.733189495</v>
      </c>
      <c r="P5827" s="0" t="n">
        <f aca="false">MIN($B$5,P5826+K5827*$B$6-I5827)</f>
        <v>199.34012345104</v>
      </c>
      <c r="Q5827" s="0" t="n">
        <f aca="false">MAX(0,F5827-H5827-K5827-L5827)</f>
        <v>0</v>
      </c>
    </row>
    <row r="5828" customFormat="false" ht="15" hidden="false" customHeight="false" outlineLevel="0" collapsed="false">
      <c r="A5828" s="0" t="n">
        <f aca="false">'Profiles 8760'!A5817</f>
        <v>5815</v>
      </c>
      <c r="B5828" s="0" t="n">
        <f aca="false">'Profiles 8760'!B5817</f>
        <v>8</v>
      </c>
      <c r="C5828" s="0" t="n">
        <f aca="false">'Profiles 8760'!E5817</f>
        <v>0</v>
      </c>
      <c r="D5828" s="0" t="n">
        <f aca="false">'Profiles 8760'!F5817</f>
        <v>0.045075</v>
      </c>
      <c r="E5828" s="0" t="n">
        <f aca="false">'Profiles 8760'!G5817</f>
        <v>0.336267</v>
      </c>
      <c r="F5828" s="0" t="n">
        <f aca="false">D5828*Assumptions!$C$11*$B$7+E5828*Assumptions!$C$12*$B$8</f>
        <v>26.7709803</v>
      </c>
      <c r="G5828" s="0" t="n">
        <f aca="false">C5828*Assumptions!$C$15</f>
        <v>0</v>
      </c>
      <c r="H5828" s="0" t="n">
        <f aca="false">MIN(F5828,G5828)</f>
        <v>0</v>
      </c>
      <c r="I5828" s="0" t="n">
        <f aca="false">IF(C5828=1,MIN(G5828-H5828,Assumptions!$C$13,P5827),0)</f>
        <v>0</v>
      </c>
      <c r="J5828" s="0" t="n">
        <f aca="false">H5828+I5828</f>
        <v>0</v>
      </c>
      <c r="K5828" s="0" t="n">
        <f aca="false">MIN(IF(C5828=1,F5828-H5828,F5828),Assumptions!$C$13,MAX(0,($B$5-P5827)/$B$6))</f>
        <v>26.7709803</v>
      </c>
      <c r="L5828" s="0" t="n">
        <f aca="false">IF(C5828=1,0,MIN(F5828-K5828,Assumptions!$C$15,MAX(0,$B$10-O5827-M5828)))</f>
        <v>0</v>
      </c>
      <c r="M5828" s="0" t="n">
        <f aca="false">'Profiles 8760'!H5817</f>
        <v>98400</v>
      </c>
      <c r="N5828" s="0" t="n">
        <f aca="false">J5828+L5828</f>
        <v>0</v>
      </c>
      <c r="O5828" s="0" t="n">
        <f aca="false">O5827+N5828</f>
        <v>545541.733189495</v>
      </c>
      <c r="P5828" s="0" t="n">
        <f aca="false">MIN($B$5,P5827+K5828*$B$6-I5828)</f>
        <v>222.54520917508</v>
      </c>
      <c r="Q5828" s="0" t="n">
        <f aca="false">MAX(0,F5828-H5828-K5828-L5828)</f>
        <v>0</v>
      </c>
    </row>
    <row r="5829" customFormat="false" ht="15" hidden="false" customHeight="false" outlineLevel="0" collapsed="false">
      <c r="A5829" s="0" t="n">
        <f aca="false">'Profiles 8760'!A5818</f>
        <v>5816</v>
      </c>
      <c r="B5829" s="0" t="n">
        <f aca="false">'Profiles 8760'!B5818</f>
        <v>8</v>
      </c>
      <c r="C5829" s="0" t="n">
        <f aca="false">'Profiles 8760'!E5818</f>
        <v>1</v>
      </c>
      <c r="D5829" s="0" t="n">
        <f aca="false">'Profiles 8760'!F5818</f>
        <v>0.213248</v>
      </c>
      <c r="E5829" s="0" t="n">
        <f aca="false">'Profiles 8760'!G5818</f>
        <v>0.294924</v>
      </c>
      <c r="F5829" s="0" t="n">
        <f aca="false">D5829*Assumptions!$C$11*$B$7+E5829*Assumptions!$C$12*$B$8</f>
        <v>73.648414</v>
      </c>
      <c r="G5829" s="0" t="n">
        <f aca="false">C5829*Assumptions!$C$15</f>
        <v>200</v>
      </c>
      <c r="H5829" s="0" t="n">
        <f aca="false">MIN(F5829,G5829)</f>
        <v>73.648414</v>
      </c>
      <c r="I5829" s="0" t="n">
        <f aca="false">IF(C5829=1,MIN(G5829-H5829,Assumptions!$C$13,P5828),0)</f>
        <v>126.351586</v>
      </c>
      <c r="J5829" s="0" t="n">
        <f aca="false">H5829+I5829</f>
        <v>200</v>
      </c>
      <c r="K5829" s="0" t="n">
        <f aca="false">MIN(IF(C5829=1,F5829-H5829,F5829),Assumptions!$C$13,MAX(0,($B$5-P5828)/$B$6))</f>
        <v>0</v>
      </c>
      <c r="L5829" s="0" t="n">
        <f aca="false">IF(C5829=1,0,MIN(F5829-K5829,Assumptions!$C$15,MAX(0,$B$10-O5828-M5829)))</f>
        <v>0</v>
      </c>
      <c r="M5829" s="0" t="n">
        <f aca="false">'Profiles 8760'!H5818</f>
        <v>98200</v>
      </c>
      <c r="N5829" s="0" t="n">
        <f aca="false">J5829+L5829</f>
        <v>200</v>
      </c>
      <c r="O5829" s="0" t="n">
        <f aca="false">O5828+N5829</f>
        <v>545741.733189495</v>
      </c>
      <c r="P5829" s="0" t="n">
        <f aca="false">MIN($B$5,P5828+K5829*$B$6-I5829)</f>
        <v>96.19362317508</v>
      </c>
      <c r="Q5829" s="0" t="n">
        <f aca="false">MAX(0,F5829-H5829-K5829-L5829)</f>
        <v>0</v>
      </c>
    </row>
    <row r="5830" customFormat="false" ht="15" hidden="false" customHeight="false" outlineLevel="0" collapsed="false">
      <c r="A5830" s="0" t="n">
        <f aca="false">'Profiles 8760'!A5819</f>
        <v>5817</v>
      </c>
      <c r="B5830" s="0" t="n">
        <f aca="false">'Profiles 8760'!B5819</f>
        <v>8</v>
      </c>
      <c r="C5830" s="0" t="n">
        <f aca="false">'Profiles 8760'!E5819</f>
        <v>1</v>
      </c>
      <c r="D5830" s="0" t="n">
        <f aca="false">'Profiles 8760'!F5819</f>
        <v>0.410619</v>
      </c>
      <c r="E5830" s="0" t="n">
        <f aca="false">'Profiles 8760'!G5819</f>
        <v>0.39141</v>
      </c>
      <c r="F5830" s="0" t="n">
        <f aca="false">D5830*Assumptions!$C$11*$B$7+E5830*Assumptions!$C$12*$B$8</f>
        <v>134.5954362</v>
      </c>
      <c r="G5830" s="0" t="n">
        <f aca="false">C5830*Assumptions!$C$15</f>
        <v>200</v>
      </c>
      <c r="H5830" s="0" t="n">
        <f aca="false">MIN(F5830,G5830)</f>
        <v>134.5954362</v>
      </c>
      <c r="I5830" s="0" t="n">
        <f aca="false">IF(C5830=1,MIN(G5830-H5830,Assumptions!$C$13,P5829),0)</f>
        <v>65.4045638</v>
      </c>
      <c r="J5830" s="0" t="n">
        <f aca="false">H5830+I5830</f>
        <v>200</v>
      </c>
      <c r="K5830" s="0" t="n">
        <f aca="false">MIN(IF(C5830=1,F5830-H5830,F5830),Assumptions!$C$13,MAX(0,($B$5-P5829)/$B$6))</f>
        <v>0</v>
      </c>
      <c r="L5830" s="0" t="n">
        <f aca="false">IF(C5830=1,0,MIN(F5830-K5830,Assumptions!$C$15,MAX(0,$B$10-O5829-M5830)))</f>
        <v>0</v>
      </c>
      <c r="M5830" s="0" t="n">
        <f aca="false">'Profiles 8760'!H5819</f>
        <v>98000</v>
      </c>
      <c r="N5830" s="0" t="n">
        <f aca="false">J5830+L5830</f>
        <v>200</v>
      </c>
      <c r="O5830" s="0" t="n">
        <f aca="false">O5829+N5830</f>
        <v>545941.733189495</v>
      </c>
      <c r="P5830" s="0" t="n">
        <f aca="false">MIN($B$5,P5829+K5830*$B$6-I5830)</f>
        <v>30.78905937508</v>
      </c>
      <c r="Q5830" s="0" t="n">
        <f aca="false">MAX(0,F5830-H5830-K5830-L5830)</f>
        <v>0</v>
      </c>
    </row>
    <row r="5831" customFormat="false" ht="15" hidden="false" customHeight="false" outlineLevel="0" collapsed="false">
      <c r="A5831" s="0" t="n">
        <f aca="false">'Profiles 8760'!A5820</f>
        <v>5818</v>
      </c>
      <c r="B5831" s="0" t="n">
        <f aca="false">'Profiles 8760'!B5820</f>
        <v>8</v>
      </c>
      <c r="C5831" s="0" t="n">
        <f aca="false">'Profiles 8760'!E5820</f>
        <v>0</v>
      </c>
      <c r="D5831" s="0" t="n">
        <f aca="false">'Profiles 8760'!F5820</f>
        <v>0.600689</v>
      </c>
      <c r="E5831" s="0" t="n">
        <f aca="false">'Profiles 8760'!G5820</f>
        <v>0.478625</v>
      </c>
      <c r="F5831" s="0" t="n">
        <f aca="false">D5831*Assumptions!$C$11*$B$7+E5831*Assumptions!$C$12*$B$8</f>
        <v>193.0547457</v>
      </c>
      <c r="G5831" s="0" t="n">
        <f aca="false">C5831*Assumptions!$C$15</f>
        <v>0</v>
      </c>
      <c r="H5831" s="0" t="n">
        <f aca="false">MIN(F5831,G5831)</f>
        <v>0</v>
      </c>
      <c r="I5831" s="0" t="n">
        <f aca="false">IF(C5831=1,MIN(G5831-H5831,Assumptions!$C$13,P5830),0)</f>
        <v>0</v>
      </c>
      <c r="J5831" s="0" t="n">
        <f aca="false">H5831+I5831</f>
        <v>0</v>
      </c>
      <c r="K5831" s="0" t="n">
        <f aca="false">MIN(IF(C5831=1,F5831-H5831,F5831),Assumptions!$C$13,MAX(0,($B$5-P5830)/$B$6))</f>
        <v>180</v>
      </c>
      <c r="L5831" s="0" t="n">
        <f aca="false">IF(C5831=1,0,MIN(F5831-K5831,Assumptions!$C$15,MAX(0,$B$10-O5830-M5831)))</f>
        <v>13.0547457</v>
      </c>
      <c r="M5831" s="0" t="n">
        <f aca="false">'Profiles 8760'!H5820</f>
        <v>98000</v>
      </c>
      <c r="N5831" s="0" t="n">
        <f aca="false">J5831+L5831</f>
        <v>13.0547457</v>
      </c>
      <c r="O5831" s="0" t="n">
        <f aca="false">O5830+N5831</f>
        <v>545954.787935195</v>
      </c>
      <c r="P5831" s="0" t="n">
        <f aca="false">MIN($B$5,P5830+K5831*$B$6-I5831)</f>
        <v>186.81305937508</v>
      </c>
      <c r="Q5831" s="0" t="n">
        <f aca="false">MAX(0,F5831-H5831-K5831-L5831)</f>
        <v>0</v>
      </c>
    </row>
    <row r="5832" customFormat="false" ht="15" hidden="false" customHeight="false" outlineLevel="0" collapsed="false">
      <c r="A5832" s="0" t="n">
        <f aca="false">'Profiles 8760'!A5821</f>
        <v>5819</v>
      </c>
      <c r="B5832" s="0" t="n">
        <f aca="false">'Profiles 8760'!B5821</f>
        <v>8</v>
      </c>
      <c r="C5832" s="0" t="n">
        <f aca="false">'Profiles 8760'!E5821</f>
        <v>0</v>
      </c>
      <c r="D5832" s="0" t="n">
        <f aca="false">'Profiles 8760'!F5821</f>
        <v>0.75672</v>
      </c>
      <c r="E5832" s="0" t="n">
        <f aca="false">'Profiles 8760'!G5821</f>
        <v>0.429005</v>
      </c>
      <c r="F5832" s="0" t="n">
        <f aca="false">D5832*Assumptions!$C$11*$B$7+E5832*Assumptions!$C$12*$B$8</f>
        <v>236.0870405</v>
      </c>
      <c r="G5832" s="0" t="n">
        <f aca="false">C5832*Assumptions!$C$15</f>
        <v>0</v>
      </c>
      <c r="H5832" s="0" t="n">
        <f aca="false">MIN(F5832,G5832)</f>
        <v>0</v>
      </c>
      <c r="I5832" s="0" t="n">
        <f aca="false">IF(C5832=1,MIN(G5832-H5832,Assumptions!$C$13,P5831),0)</f>
        <v>0</v>
      </c>
      <c r="J5832" s="0" t="n">
        <f aca="false">H5832+I5832</f>
        <v>0</v>
      </c>
      <c r="K5832" s="0" t="n">
        <f aca="false">MIN(IF(C5832=1,F5832-H5832,F5832),Assumptions!$C$13,MAX(0,($B$5-P5831)/$B$6))</f>
        <v>180</v>
      </c>
      <c r="L5832" s="0" t="n">
        <f aca="false">IF(C5832=1,0,MIN(F5832-K5832,Assumptions!$C$15,MAX(0,$B$10-O5831-M5832)))</f>
        <v>56.0870405</v>
      </c>
      <c r="M5832" s="0" t="n">
        <f aca="false">'Profiles 8760'!H5821</f>
        <v>98000</v>
      </c>
      <c r="N5832" s="0" t="n">
        <f aca="false">J5832+L5832</f>
        <v>56.0870405</v>
      </c>
      <c r="O5832" s="0" t="n">
        <f aca="false">O5831+N5832</f>
        <v>546010.874975695</v>
      </c>
      <c r="P5832" s="0" t="n">
        <f aca="false">MIN($B$5,P5831+K5832*$B$6-I5832)</f>
        <v>342.83705937508</v>
      </c>
      <c r="Q5832" s="0" t="n">
        <f aca="false">MAX(0,F5832-H5832-K5832-L5832)</f>
        <v>0</v>
      </c>
    </row>
    <row r="5833" customFormat="false" ht="15" hidden="false" customHeight="false" outlineLevel="0" collapsed="false">
      <c r="A5833" s="0" t="n">
        <f aca="false">'Profiles 8760'!A5822</f>
        <v>5820</v>
      </c>
      <c r="B5833" s="0" t="n">
        <f aca="false">'Profiles 8760'!B5822</f>
        <v>8</v>
      </c>
      <c r="C5833" s="0" t="n">
        <f aca="false">'Profiles 8760'!E5822</f>
        <v>0</v>
      </c>
      <c r="D5833" s="0" t="n">
        <f aca="false">'Profiles 8760'!F5822</f>
        <v>0.858731</v>
      </c>
      <c r="E5833" s="0" t="n">
        <f aca="false">'Profiles 8760'!G5822</f>
        <v>0.565623</v>
      </c>
      <c r="F5833" s="0" t="n">
        <f aca="false">D5833*Assumptions!$C$11*$B$7+E5833*Assumptions!$C$12*$B$8</f>
        <v>271.1354935</v>
      </c>
      <c r="G5833" s="0" t="n">
        <f aca="false">C5833*Assumptions!$C$15</f>
        <v>0</v>
      </c>
      <c r="H5833" s="0" t="n">
        <f aca="false">MIN(F5833,G5833)</f>
        <v>0</v>
      </c>
      <c r="I5833" s="0" t="n">
        <f aca="false">IF(C5833=1,MIN(G5833-H5833,Assumptions!$C$13,P5832),0)</f>
        <v>0</v>
      </c>
      <c r="J5833" s="0" t="n">
        <f aca="false">H5833+I5833</f>
        <v>0</v>
      </c>
      <c r="K5833" s="0" t="n">
        <f aca="false">MIN(IF(C5833=1,F5833-H5833,F5833),Assumptions!$C$13,MAX(0,($B$5-P5832)/$B$6))</f>
        <v>180</v>
      </c>
      <c r="L5833" s="0" t="n">
        <f aca="false">IF(C5833=1,0,MIN(F5833-K5833,Assumptions!$C$15,MAX(0,$B$10-O5832-M5833)))</f>
        <v>91.1354935000001</v>
      </c>
      <c r="M5833" s="0" t="n">
        <f aca="false">'Profiles 8760'!H5822</f>
        <v>98000</v>
      </c>
      <c r="N5833" s="0" t="n">
        <f aca="false">J5833+L5833</f>
        <v>91.1354935000001</v>
      </c>
      <c r="O5833" s="0" t="n">
        <f aca="false">O5832+N5833</f>
        <v>546102.010469195</v>
      </c>
      <c r="P5833" s="0" t="n">
        <f aca="false">MIN($B$5,P5832+K5833*$B$6-I5833)</f>
        <v>498.86105937508</v>
      </c>
      <c r="Q5833" s="0" t="n">
        <f aca="false">MAX(0,F5833-H5833-K5833-L5833)</f>
        <v>0</v>
      </c>
    </row>
    <row r="5834" customFormat="false" ht="15" hidden="false" customHeight="false" outlineLevel="0" collapsed="false">
      <c r="A5834" s="0" t="n">
        <f aca="false">'Profiles 8760'!A5823</f>
        <v>5821</v>
      </c>
      <c r="B5834" s="0" t="n">
        <f aca="false">'Profiles 8760'!B5823</f>
        <v>8</v>
      </c>
      <c r="C5834" s="0" t="n">
        <f aca="false">'Profiles 8760'!E5823</f>
        <v>0</v>
      </c>
      <c r="D5834" s="0" t="n">
        <f aca="false">'Profiles 8760'!F5823</f>
        <v>0.894166</v>
      </c>
      <c r="E5834" s="0" t="n">
        <f aca="false">'Profiles 8760'!G5823</f>
        <v>0.597312</v>
      </c>
      <c r="F5834" s="0" t="n">
        <f aca="false">D5834*Assumptions!$C$11*$B$7+E5834*Assumptions!$C$12*$B$8</f>
        <v>282.6652016</v>
      </c>
      <c r="G5834" s="0" t="n">
        <f aca="false">C5834*Assumptions!$C$15</f>
        <v>0</v>
      </c>
      <c r="H5834" s="0" t="n">
        <f aca="false">MIN(F5834,G5834)</f>
        <v>0</v>
      </c>
      <c r="I5834" s="0" t="n">
        <f aca="false">IF(C5834=1,MIN(G5834-H5834,Assumptions!$C$13,P5833),0)</f>
        <v>0</v>
      </c>
      <c r="J5834" s="0" t="n">
        <f aca="false">H5834+I5834</f>
        <v>0</v>
      </c>
      <c r="K5834" s="0" t="n">
        <f aca="false">MIN(IF(C5834=1,F5834-H5834,F5834),Assumptions!$C$13,MAX(0,($B$5-P5833)/$B$6))</f>
        <v>13.7851183951546</v>
      </c>
      <c r="L5834" s="0" t="n">
        <f aca="false">IF(C5834=1,0,MIN(F5834-K5834,Assumptions!$C$15,MAX(0,$B$10-O5833-M5834)))</f>
        <v>200</v>
      </c>
      <c r="M5834" s="0" t="n">
        <f aca="false">'Profiles 8760'!H5823</f>
        <v>98000</v>
      </c>
      <c r="N5834" s="0" t="n">
        <f aca="false">J5834+L5834</f>
        <v>200</v>
      </c>
      <c r="O5834" s="0" t="n">
        <f aca="false">O5833+N5834</f>
        <v>546302.010469195</v>
      </c>
      <c r="P5834" s="0" t="n">
        <f aca="false">MIN($B$5,P5833+K5834*$B$6-I5834)</f>
        <v>510.81</v>
      </c>
      <c r="Q5834" s="0" t="n">
        <f aca="false">MAX(0,F5834-H5834-K5834-L5834)</f>
        <v>68.8800832048454</v>
      </c>
    </row>
    <row r="5835" customFormat="false" ht="15" hidden="false" customHeight="false" outlineLevel="0" collapsed="false">
      <c r="A5835" s="0" t="n">
        <f aca="false">'Profiles 8760'!A5824</f>
        <v>5822</v>
      </c>
      <c r="B5835" s="0" t="n">
        <f aca="false">'Profiles 8760'!B5824</f>
        <v>8</v>
      </c>
      <c r="C5835" s="0" t="n">
        <f aca="false">'Profiles 8760'!E5824</f>
        <v>0</v>
      </c>
      <c r="D5835" s="0" t="n">
        <f aca="false">'Profiles 8760'!F5824</f>
        <v>0.858731</v>
      </c>
      <c r="E5835" s="0" t="n">
        <f aca="false">'Profiles 8760'!G5824</f>
        <v>0.545718</v>
      </c>
      <c r="F5835" s="0" t="n">
        <f aca="false">D5835*Assumptions!$C$11*$B$7+E5835*Assumptions!$C$12*$B$8</f>
        <v>270.321379</v>
      </c>
      <c r="G5835" s="0" t="n">
        <f aca="false">C5835*Assumptions!$C$15</f>
        <v>0</v>
      </c>
      <c r="H5835" s="0" t="n">
        <f aca="false">MIN(F5835,G5835)</f>
        <v>0</v>
      </c>
      <c r="I5835" s="0" t="n">
        <f aca="false">IF(C5835=1,MIN(G5835-H5835,Assumptions!$C$13,P5834),0)</f>
        <v>0</v>
      </c>
      <c r="J5835" s="0" t="n">
        <f aca="false">H5835+I5835</f>
        <v>0</v>
      </c>
      <c r="K5835" s="0" t="n">
        <f aca="false">MIN(IF(C5835=1,F5835-H5835,F5835),Assumptions!$C$13,MAX(0,($B$5-P5834)/$B$6))</f>
        <v>0</v>
      </c>
      <c r="L5835" s="0" t="n">
        <f aca="false">IF(C5835=1,0,MIN(F5835-K5835,Assumptions!$C$15,MAX(0,$B$10-O5834-M5835)))</f>
        <v>200</v>
      </c>
      <c r="M5835" s="0" t="n">
        <f aca="false">'Profiles 8760'!H5824</f>
        <v>98000</v>
      </c>
      <c r="N5835" s="0" t="n">
        <f aca="false">J5835+L5835</f>
        <v>200</v>
      </c>
      <c r="O5835" s="0" t="n">
        <f aca="false">O5834+N5835</f>
        <v>546502.010469195</v>
      </c>
      <c r="P5835" s="0" t="n">
        <f aca="false">MIN($B$5,P5834+K5835*$B$6-I5835)</f>
        <v>510.81</v>
      </c>
      <c r="Q5835" s="0" t="n">
        <f aca="false">MAX(0,F5835-H5835-K5835-L5835)</f>
        <v>70.321379</v>
      </c>
    </row>
    <row r="5836" customFormat="false" ht="15" hidden="false" customHeight="false" outlineLevel="0" collapsed="false">
      <c r="A5836" s="0" t="n">
        <f aca="false">'Profiles 8760'!A5825</f>
        <v>5823</v>
      </c>
      <c r="B5836" s="0" t="n">
        <f aca="false">'Profiles 8760'!B5825</f>
        <v>8</v>
      </c>
      <c r="C5836" s="0" t="n">
        <f aca="false">'Profiles 8760'!E5825</f>
        <v>0</v>
      </c>
      <c r="D5836" s="0" t="n">
        <f aca="false">'Profiles 8760'!F5825</f>
        <v>0.75672</v>
      </c>
      <c r="E5836" s="0" t="n">
        <f aca="false">'Profiles 8760'!G5825</f>
        <v>1</v>
      </c>
      <c r="F5836" s="0" t="n">
        <f aca="false">D5836*Assumptions!$C$11*$B$7+E5836*Assumptions!$C$12*$B$8</f>
        <v>259.440736</v>
      </c>
      <c r="G5836" s="0" t="n">
        <f aca="false">C5836*Assumptions!$C$15</f>
        <v>0</v>
      </c>
      <c r="H5836" s="0" t="n">
        <f aca="false">MIN(F5836,G5836)</f>
        <v>0</v>
      </c>
      <c r="I5836" s="0" t="n">
        <f aca="false">IF(C5836=1,MIN(G5836-H5836,Assumptions!$C$13,P5835),0)</f>
        <v>0</v>
      </c>
      <c r="J5836" s="0" t="n">
        <f aca="false">H5836+I5836</f>
        <v>0</v>
      </c>
      <c r="K5836" s="0" t="n">
        <f aca="false">MIN(IF(C5836=1,F5836-H5836,F5836),Assumptions!$C$13,MAX(0,($B$5-P5835)/$B$6))</f>
        <v>0</v>
      </c>
      <c r="L5836" s="0" t="n">
        <f aca="false">IF(C5836=1,0,MIN(F5836-K5836,Assumptions!$C$15,MAX(0,$B$10-O5835-M5836)))</f>
        <v>200</v>
      </c>
      <c r="M5836" s="0" t="n">
        <f aca="false">'Profiles 8760'!H5825</f>
        <v>98000</v>
      </c>
      <c r="N5836" s="0" t="n">
        <f aca="false">J5836+L5836</f>
        <v>200</v>
      </c>
      <c r="O5836" s="0" t="n">
        <f aca="false">O5835+N5836</f>
        <v>546702.010469195</v>
      </c>
      <c r="P5836" s="0" t="n">
        <f aca="false">MIN($B$5,P5835+K5836*$B$6-I5836)</f>
        <v>510.81</v>
      </c>
      <c r="Q5836" s="0" t="n">
        <f aca="false">MAX(0,F5836-H5836-K5836-L5836)</f>
        <v>59.440736</v>
      </c>
    </row>
    <row r="5837" customFormat="false" ht="15" hidden="false" customHeight="false" outlineLevel="0" collapsed="false">
      <c r="A5837" s="0" t="n">
        <f aca="false">'Profiles 8760'!A5826</f>
        <v>5824</v>
      </c>
      <c r="B5837" s="0" t="n">
        <f aca="false">'Profiles 8760'!B5826</f>
        <v>8</v>
      </c>
      <c r="C5837" s="0" t="n">
        <f aca="false">'Profiles 8760'!E5826</f>
        <v>0</v>
      </c>
      <c r="D5837" s="0" t="n">
        <f aca="false">'Profiles 8760'!F5826</f>
        <v>0.600689</v>
      </c>
      <c r="E5837" s="0" t="n">
        <f aca="false">'Profiles 8760'!G5826</f>
        <v>1</v>
      </c>
      <c r="F5837" s="0" t="n">
        <f aca="false">D5837*Assumptions!$C$11*$B$7+E5837*Assumptions!$C$12*$B$8</f>
        <v>214.3789832</v>
      </c>
      <c r="G5837" s="0" t="n">
        <f aca="false">C5837*Assumptions!$C$15</f>
        <v>0</v>
      </c>
      <c r="H5837" s="0" t="n">
        <f aca="false">MIN(F5837,G5837)</f>
        <v>0</v>
      </c>
      <c r="I5837" s="0" t="n">
        <f aca="false">IF(C5837=1,MIN(G5837-H5837,Assumptions!$C$13,P5836),0)</f>
        <v>0</v>
      </c>
      <c r="J5837" s="0" t="n">
        <f aca="false">H5837+I5837</f>
        <v>0</v>
      </c>
      <c r="K5837" s="0" t="n">
        <f aca="false">MIN(IF(C5837=1,F5837-H5837,F5837),Assumptions!$C$13,MAX(0,($B$5-P5836)/$B$6))</f>
        <v>0</v>
      </c>
      <c r="L5837" s="0" t="n">
        <f aca="false">IF(C5837=1,0,MIN(F5837-K5837,Assumptions!$C$15,MAX(0,$B$10-O5836-M5837)))</f>
        <v>200</v>
      </c>
      <c r="M5837" s="0" t="n">
        <f aca="false">'Profiles 8760'!H5826</f>
        <v>98000</v>
      </c>
      <c r="N5837" s="0" t="n">
        <f aca="false">J5837+L5837</f>
        <v>200</v>
      </c>
      <c r="O5837" s="0" t="n">
        <f aca="false">O5836+N5837</f>
        <v>546902.010469195</v>
      </c>
      <c r="P5837" s="0" t="n">
        <f aca="false">MIN($B$5,P5836+K5837*$B$6-I5837)</f>
        <v>510.81</v>
      </c>
      <c r="Q5837" s="0" t="n">
        <f aca="false">MAX(0,F5837-H5837-K5837-L5837)</f>
        <v>14.3789832</v>
      </c>
    </row>
    <row r="5838" customFormat="false" ht="15" hidden="false" customHeight="false" outlineLevel="0" collapsed="false">
      <c r="A5838" s="0" t="n">
        <f aca="false">'Profiles 8760'!A5827</f>
        <v>5825</v>
      </c>
      <c r="B5838" s="0" t="n">
        <f aca="false">'Profiles 8760'!B5827</f>
        <v>8</v>
      </c>
      <c r="C5838" s="0" t="n">
        <f aca="false">'Profiles 8760'!E5827</f>
        <v>0</v>
      </c>
      <c r="D5838" s="0" t="n">
        <f aca="false">'Profiles 8760'!F5827</f>
        <v>0.410619</v>
      </c>
      <c r="E5838" s="0" t="n">
        <f aca="false">'Profiles 8760'!G5827</f>
        <v>1</v>
      </c>
      <c r="F5838" s="0" t="n">
        <f aca="false">D5838*Assumptions!$C$11*$B$7+E5838*Assumptions!$C$12*$B$8</f>
        <v>159.4867672</v>
      </c>
      <c r="G5838" s="0" t="n">
        <f aca="false">C5838*Assumptions!$C$15</f>
        <v>0</v>
      </c>
      <c r="H5838" s="0" t="n">
        <f aca="false">MIN(F5838,G5838)</f>
        <v>0</v>
      </c>
      <c r="I5838" s="0" t="n">
        <f aca="false">IF(C5838=1,MIN(G5838-H5838,Assumptions!$C$13,P5837),0)</f>
        <v>0</v>
      </c>
      <c r="J5838" s="0" t="n">
        <f aca="false">H5838+I5838</f>
        <v>0</v>
      </c>
      <c r="K5838" s="0" t="n">
        <f aca="false">MIN(IF(C5838=1,F5838-H5838,F5838),Assumptions!$C$13,MAX(0,($B$5-P5837)/$B$6))</f>
        <v>0</v>
      </c>
      <c r="L5838" s="0" t="n">
        <f aca="false">IF(C5838=1,0,MIN(F5838-K5838,Assumptions!$C$15,MAX(0,$B$10-O5837-M5838)))</f>
        <v>159.4867672</v>
      </c>
      <c r="M5838" s="0" t="n">
        <f aca="false">'Profiles 8760'!H5827</f>
        <v>98000</v>
      </c>
      <c r="N5838" s="0" t="n">
        <f aca="false">J5838+L5838</f>
        <v>159.4867672</v>
      </c>
      <c r="O5838" s="0" t="n">
        <f aca="false">O5837+N5838</f>
        <v>547061.497236395</v>
      </c>
      <c r="P5838" s="0" t="n">
        <f aca="false">MIN($B$5,P5837+K5838*$B$6-I5838)</f>
        <v>510.81</v>
      </c>
      <c r="Q5838" s="0" t="n">
        <f aca="false">MAX(0,F5838-H5838-K5838-L5838)</f>
        <v>0</v>
      </c>
    </row>
    <row r="5839" customFormat="false" ht="15" hidden="false" customHeight="false" outlineLevel="0" collapsed="false">
      <c r="A5839" s="0" t="n">
        <f aca="false">'Profiles 8760'!A5828</f>
        <v>5826</v>
      </c>
      <c r="B5839" s="0" t="n">
        <f aca="false">'Profiles 8760'!B5828</f>
        <v>8</v>
      </c>
      <c r="C5839" s="0" t="n">
        <f aca="false">'Profiles 8760'!E5828</f>
        <v>0</v>
      </c>
      <c r="D5839" s="0" t="n">
        <f aca="false">'Profiles 8760'!F5828</f>
        <v>0.213248</v>
      </c>
      <c r="E5839" s="0" t="n">
        <f aca="false">'Profiles 8760'!G5828</f>
        <v>1</v>
      </c>
      <c r="F5839" s="0" t="n">
        <f aca="false">D5839*Assumptions!$C$11*$B$7+E5839*Assumptions!$C$12*$B$8</f>
        <v>102.4860224</v>
      </c>
      <c r="G5839" s="0" t="n">
        <f aca="false">C5839*Assumptions!$C$15</f>
        <v>0</v>
      </c>
      <c r="H5839" s="0" t="n">
        <f aca="false">MIN(F5839,G5839)</f>
        <v>0</v>
      </c>
      <c r="I5839" s="0" t="n">
        <f aca="false">IF(C5839=1,MIN(G5839-H5839,Assumptions!$C$13,P5838),0)</f>
        <v>0</v>
      </c>
      <c r="J5839" s="0" t="n">
        <f aca="false">H5839+I5839</f>
        <v>0</v>
      </c>
      <c r="K5839" s="0" t="n">
        <f aca="false">MIN(IF(C5839=1,F5839-H5839,F5839),Assumptions!$C$13,MAX(0,($B$5-P5838)/$B$6))</f>
        <v>0</v>
      </c>
      <c r="L5839" s="0" t="n">
        <f aca="false">IF(C5839=1,0,MIN(F5839-K5839,Assumptions!$C$15,MAX(0,$B$10-O5838-M5839)))</f>
        <v>102.4860224</v>
      </c>
      <c r="M5839" s="0" t="n">
        <f aca="false">'Profiles 8760'!H5828</f>
        <v>98000</v>
      </c>
      <c r="N5839" s="0" t="n">
        <f aca="false">J5839+L5839</f>
        <v>102.4860224</v>
      </c>
      <c r="O5839" s="0" t="n">
        <f aca="false">O5838+N5839</f>
        <v>547163.983258795</v>
      </c>
      <c r="P5839" s="0" t="n">
        <f aca="false">MIN($B$5,P5838+K5839*$B$6-I5839)</f>
        <v>510.81</v>
      </c>
      <c r="Q5839" s="0" t="n">
        <f aca="false">MAX(0,F5839-H5839-K5839-L5839)</f>
        <v>0</v>
      </c>
    </row>
    <row r="5840" customFormat="false" ht="15" hidden="false" customHeight="false" outlineLevel="0" collapsed="false">
      <c r="A5840" s="0" t="n">
        <f aca="false">'Profiles 8760'!A5829</f>
        <v>5827</v>
      </c>
      <c r="B5840" s="0" t="n">
        <f aca="false">'Profiles 8760'!B5829</f>
        <v>8</v>
      </c>
      <c r="C5840" s="0" t="n">
        <f aca="false">'Profiles 8760'!E5829</f>
        <v>0</v>
      </c>
      <c r="D5840" s="0" t="n">
        <f aca="false">'Profiles 8760'!F5829</f>
        <v>0.045075</v>
      </c>
      <c r="E5840" s="0" t="n">
        <f aca="false">'Profiles 8760'!G5829</f>
        <v>1</v>
      </c>
      <c r="F5840" s="0" t="n">
        <f aca="false">D5840*Assumptions!$C$11*$B$7+E5840*Assumptions!$C$12*$B$8</f>
        <v>53.91766</v>
      </c>
      <c r="G5840" s="0" t="n">
        <f aca="false">C5840*Assumptions!$C$15</f>
        <v>0</v>
      </c>
      <c r="H5840" s="0" t="n">
        <f aca="false">MIN(F5840,G5840)</f>
        <v>0</v>
      </c>
      <c r="I5840" s="0" t="n">
        <f aca="false">IF(C5840=1,MIN(G5840-H5840,Assumptions!$C$13,P5839),0)</f>
        <v>0</v>
      </c>
      <c r="J5840" s="0" t="n">
        <f aca="false">H5840+I5840</f>
        <v>0</v>
      </c>
      <c r="K5840" s="0" t="n">
        <f aca="false">MIN(IF(C5840=1,F5840-H5840,F5840),Assumptions!$C$13,MAX(0,($B$5-P5839)/$B$6))</f>
        <v>0</v>
      </c>
      <c r="L5840" s="0" t="n">
        <f aca="false">IF(C5840=1,0,MIN(F5840-K5840,Assumptions!$C$15,MAX(0,$B$10-O5839-M5840)))</f>
        <v>53.91766</v>
      </c>
      <c r="M5840" s="0" t="n">
        <f aca="false">'Profiles 8760'!H5829</f>
        <v>98000</v>
      </c>
      <c r="N5840" s="0" t="n">
        <f aca="false">J5840+L5840</f>
        <v>53.91766</v>
      </c>
      <c r="O5840" s="0" t="n">
        <f aca="false">O5839+N5840</f>
        <v>547217.900918795</v>
      </c>
      <c r="P5840" s="0" t="n">
        <f aca="false">MIN($B$5,P5839+K5840*$B$6-I5840)</f>
        <v>510.81</v>
      </c>
      <c r="Q5840" s="0" t="n">
        <f aca="false">MAX(0,F5840-H5840-K5840-L5840)</f>
        <v>0</v>
      </c>
    </row>
    <row r="5841" customFormat="false" ht="15" hidden="false" customHeight="false" outlineLevel="0" collapsed="false">
      <c r="A5841" s="0" t="n">
        <f aca="false">'Profiles 8760'!A5830</f>
        <v>5828</v>
      </c>
      <c r="B5841" s="0" t="n">
        <f aca="false">'Profiles 8760'!B5830</f>
        <v>8</v>
      </c>
      <c r="C5841" s="0" t="n">
        <f aca="false">'Profiles 8760'!E5830</f>
        <v>1</v>
      </c>
      <c r="D5841" s="0" t="n">
        <f aca="false">'Profiles 8760'!F5830</f>
        <v>0</v>
      </c>
      <c r="E5841" s="0" t="n">
        <f aca="false">'Profiles 8760'!G5830</f>
        <v>1</v>
      </c>
      <c r="F5841" s="0" t="n">
        <f aca="false">D5841*Assumptions!$C$11*$B$7+E5841*Assumptions!$C$12*$B$8</f>
        <v>40.9</v>
      </c>
      <c r="G5841" s="0" t="n">
        <f aca="false">C5841*Assumptions!$C$15</f>
        <v>200</v>
      </c>
      <c r="H5841" s="0" t="n">
        <f aca="false">MIN(F5841,G5841)</f>
        <v>40.9</v>
      </c>
      <c r="I5841" s="0" t="n">
        <f aca="false">IF(C5841=1,MIN(G5841-H5841,Assumptions!$C$13,P5840),0)</f>
        <v>159.1</v>
      </c>
      <c r="J5841" s="0" t="n">
        <f aca="false">H5841+I5841</f>
        <v>200</v>
      </c>
      <c r="K5841" s="0" t="n">
        <f aca="false">MIN(IF(C5841=1,F5841-H5841,F5841),Assumptions!$C$13,MAX(0,($B$5-P5840)/$B$6))</f>
        <v>0</v>
      </c>
      <c r="L5841" s="0" t="n">
        <f aca="false">IF(C5841=1,0,MIN(F5841-K5841,Assumptions!$C$15,MAX(0,$B$10-O5840-M5841)))</f>
        <v>0</v>
      </c>
      <c r="M5841" s="0" t="n">
        <f aca="false">'Profiles 8760'!H5830</f>
        <v>97800</v>
      </c>
      <c r="N5841" s="0" t="n">
        <f aca="false">J5841+L5841</f>
        <v>200</v>
      </c>
      <c r="O5841" s="0" t="n">
        <f aca="false">O5840+N5841</f>
        <v>547417.900918795</v>
      </c>
      <c r="P5841" s="0" t="n">
        <f aca="false">MIN($B$5,P5840+K5841*$B$6-I5841)</f>
        <v>351.71</v>
      </c>
      <c r="Q5841" s="0" t="n">
        <f aca="false">MAX(0,F5841-H5841-K5841-L5841)</f>
        <v>0</v>
      </c>
    </row>
    <row r="5842" customFormat="false" ht="15" hidden="false" customHeight="false" outlineLevel="0" collapsed="false">
      <c r="A5842" s="0" t="n">
        <f aca="false">'Profiles 8760'!A5831</f>
        <v>5829</v>
      </c>
      <c r="B5842" s="0" t="n">
        <f aca="false">'Profiles 8760'!B5831</f>
        <v>8</v>
      </c>
      <c r="C5842" s="0" t="n">
        <f aca="false">'Profiles 8760'!E5831</f>
        <v>1</v>
      </c>
      <c r="D5842" s="0" t="n">
        <f aca="false">'Profiles 8760'!F5831</f>
        <v>0</v>
      </c>
      <c r="E5842" s="0" t="n">
        <f aca="false">'Profiles 8760'!G5831</f>
        <v>1</v>
      </c>
      <c r="F5842" s="0" t="n">
        <f aca="false">D5842*Assumptions!$C$11*$B$7+E5842*Assumptions!$C$12*$B$8</f>
        <v>40.9</v>
      </c>
      <c r="G5842" s="0" t="n">
        <f aca="false">C5842*Assumptions!$C$15</f>
        <v>200</v>
      </c>
      <c r="H5842" s="0" t="n">
        <f aca="false">MIN(F5842,G5842)</f>
        <v>40.9</v>
      </c>
      <c r="I5842" s="0" t="n">
        <f aca="false">IF(C5842=1,MIN(G5842-H5842,Assumptions!$C$13,P5841),0)</f>
        <v>159.1</v>
      </c>
      <c r="J5842" s="0" t="n">
        <f aca="false">H5842+I5842</f>
        <v>200</v>
      </c>
      <c r="K5842" s="0" t="n">
        <f aca="false">MIN(IF(C5842=1,F5842-H5842,F5842),Assumptions!$C$13,MAX(0,($B$5-P5841)/$B$6))</f>
        <v>0</v>
      </c>
      <c r="L5842" s="0" t="n">
        <f aca="false">IF(C5842=1,0,MIN(F5842-K5842,Assumptions!$C$15,MAX(0,$B$10-O5841-M5842)))</f>
        <v>0</v>
      </c>
      <c r="M5842" s="0" t="n">
        <f aca="false">'Profiles 8760'!H5831</f>
        <v>97600</v>
      </c>
      <c r="N5842" s="0" t="n">
        <f aca="false">J5842+L5842</f>
        <v>200</v>
      </c>
      <c r="O5842" s="0" t="n">
        <f aca="false">O5841+N5842</f>
        <v>547617.900918795</v>
      </c>
      <c r="P5842" s="0" t="n">
        <f aca="false">MIN($B$5,P5841+K5842*$B$6-I5842)</f>
        <v>192.61</v>
      </c>
      <c r="Q5842" s="0" t="n">
        <f aca="false">MAX(0,F5842-H5842-K5842-L5842)</f>
        <v>0</v>
      </c>
    </row>
    <row r="5843" customFormat="false" ht="15" hidden="false" customHeight="false" outlineLevel="0" collapsed="false">
      <c r="A5843" s="0" t="n">
        <f aca="false">'Profiles 8760'!A5832</f>
        <v>5830</v>
      </c>
      <c r="B5843" s="0" t="n">
        <f aca="false">'Profiles 8760'!B5832</f>
        <v>8</v>
      </c>
      <c r="C5843" s="0" t="n">
        <f aca="false">'Profiles 8760'!E5832</f>
        <v>0</v>
      </c>
      <c r="D5843" s="0" t="n">
        <f aca="false">'Profiles 8760'!F5832</f>
        <v>0</v>
      </c>
      <c r="E5843" s="0" t="n">
        <f aca="false">'Profiles 8760'!G5832</f>
        <v>1</v>
      </c>
      <c r="F5843" s="0" t="n">
        <f aca="false">D5843*Assumptions!$C$11*$B$7+E5843*Assumptions!$C$12*$B$8</f>
        <v>40.9</v>
      </c>
      <c r="G5843" s="0" t="n">
        <f aca="false">C5843*Assumptions!$C$15</f>
        <v>0</v>
      </c>
      <c r="H5843" s="0" t="n">
        <f aca="false">MIN(F5843,G5843)</f>
        <v>0</v>
      </c>
      <c r="I5843" s="0" t="n">
        <f aca="false">IF(C5843=1,MIN(G5843-H5843,Assumptions!$C$13,P5842),0)</f>
        <v>0</v>
      </c>
      <c r="J5843" s="0" t="n">
        <f aca="false">H5843+I5843</f>
        <v>0</v>
      </c>
      <c r="K5843" s="0" t="n">
        <f aca="false">MIN(IF(C5843=1,F5843-H5843,F5843),Assumptions!$C$13,MAX(0,($B$5-P5842)/$B$6))</f>
        <v>40.9</v>
      </c>
      <c r="L5843" s="0" t="n">
        <f aca="false">IF(C5843=1,0,MIN(F5843-K5843,Assumptions!$C$15,MAX(0,$B$10-O5842-M5843)))</f>
        <v>0</v>
      </c>
      <c r="M5843" s="0" t="n">
        <f aca="false">'Profiles 8760'!H5832</f>
        <v>97600</v>
      </c>
      <c r="N5843" s="0" t="n">
        <f aca="false">J5843+L5843</f>
        <v>0</v>
      </c>
      <c r="O5843" s="0" t="n">
        <f aca="false">O5842+N5843</f>
        <v>547617.900918795</v>
      </c>
      <c r="P5843" s="0" t="n">
        <f aca="false">MIN($B$5,P5842+K5843*$B$6-I5843)</f>
        <v>228.06212</v>
      </c>
      <c r="Q5843" s="0" t="n">
        <f aca="false">MAX(0,F5843-H5843-K5843-L5843)</f>
        <v>0</v>
      </c>
    </row>
    <row r="5844" customFormat="false" ht="15" hidden="false" customHeight="false" outlineLevel="0" collapsed="false">
      <c r="A5844" s="0" t="n">
        <f aca="false">'Profiles 8760'!A5833</f>
        <v>5831</v>
      </c>
      <c r="B5844" s="0" t="n">
        <f aca="false">'Profiles 8760'!B5833</f>
        <v>8</v>
      </c>
      <c r="C5844" s="0" t="n">
        <f aca="false">'Profiles 8760'!E5833</f>
        <v>0</v>
      </c>
      <c r="D5844" s="0" t="n">
        <f aca="false">'Profiles 8760'!F5833</f>
        <v>0</v>
      </c>
      <c r="E5844" s="0" t="n">
        <f aca="false">'Profiles 8760'!G5833</f>
        <v>0.88784</v>
      </c>
      <c r="F5844" s="0" t="n">
        <f aca="false">D5844*Assumptions!$C$11*$B$7+E5844*Assumptions!$C$12*$B$8</f>
        <v>36.312656</v>
      </c>
      <c r="G5844" s="0" t="n">
        <f aca="false">C5844*Assumptions!$C$15</f>
        <v>0</v>
      </c>
      <c r="H5844" s="0" t="n">
        <f aca="false">MIN(F5844,G5844)</f>
        <v>0</v>
      </c>
      <c r="I5844" s="0" t="n">
        <f aca="false">IF(C5844=1,MIN(G5844-H5844,Assumptions!$C$13,P5843),0)</f>
        <v>0</v>
      </c>
      <c r="J5844" s="0" t="n">
        <f aca="false">H5844+I5844</f>
        <v>0</v>
      </c>
      <c r="K5844" s="0" t="n">
        <f aca="false">MIN(IF(C5844=1,F5844-H5844,F5844),Assumptions!$C$13,MAX(0,($B$5-P5843)/$B$6))</f>
        <v>36.312656</v>
      </c>
      <c r="L5844" s="0" t="n">
        <f aca="false">IF(C5844=1,0,MIN(F5844-K5844,Assumptions!$C$15,MAX(0,$B$10-O5843-M5844)))</f>
        <v>0</v>
      </c>
      <c r="M5844" s="0" t="n">
        <f aca="false">'Profiles 8760'!H5833</f>
        <v>97600</v>
      </c>
      <c r="N5844" s="0" t="n">
        <f aca="false">J5844+L5844</f>
        <v>0</v>
      </c>
      <c r="O5844" s="0" t="n">
        <f aca="false">O5843+N5844</f>
        <v>547617.900918795</v>
      </c>
      <c r="P5844" s="0" t="n">
        <f aca="false">MIN($B$5,P5843+K5844*$B$6-I5844)</f>
        <v>259.5379302208</v>
      </c>
      <c r="Q5844" s="0" t="n">
        <f aca="false">MAX(0,F5844-H5844-K5844-L5844)</f>
        <v>0</v>
      </c>
    </row>
    <row r="5845" customFormat="false" ht="15" hidden="false" customHeight="false" outlineLevel="0" collapsed="false">
      <c r="A5845" s="0" t="n">
        <f aca="false">'Profiles 8760'!A5834</f>
        <v>5832</v>
      </c>
      <c r="B5845" s="0" t="n">
        <f aca="false">'Profiles 8760'!B5834</f>
        <v>8</v>
      </c>
      <c r="C5845" s="0" t="n">
        <f aca="false">'Profiles 8760'!E5834</f>
        <v>0</v>
      </c>
      <c r="D5845" s="0" t="n">
        <f aca="false">'Profiles 8760'!F5834</f>
        <v>0</v>
      </c>
      <c r="E5845" s="0" t="n">
        <f aca="false">'Profiles 8760'!G5834</f>
        <v>0.627581</v>
      </c>
      <c r="F5845" s="0" t="n">
        <f aca="false">D5845*Assumptions!$C$11*$B$7+E5845*Assumptions!$C$12*$B$8</f>
        <v>25.6680629</v>
      </c>
      <c r="G5845" s="0" t="n">
        <f aca="false">C5845*Assumptions!$C$15</f>
        <v>0</v>
      </c>
      <c r="H5845" s="0" t="n">
        <f aca="false">MIN(F5845,G5845)</f>
        <v>0</v>
      </c>
      <c r="I5845" s="0" t="n">
        <f aca="false">IF(C5845=1,MIN(G5845-H5845,Assumptions!$C$13,P5844),0)</f>
        <v>0</v>
      </c>
      <c r="J5845" s="0" t="n">
        <f aca="false">H5845+I5845</f>
        <v>0</v>
      </c>
      <c r="K5845" s="0" t="n">
        <f aca="false">MIN(IF(C5845=1,F5845-H5845,F5845),Assumptions!$C$13,MAX(0,($B$5-P5844)/$B$6))</f>
        <v>25.6680629</v>
      </c>
      <c r="L5845" s="0" t="n">
        <f aca="false">IF(C5845=1,0,MIN(F5845-K5845,Assumptions!$C$15,MAX(0,$B$10-O5844-M5845)))</f>
        <v>0</v>
      </c>
      <c r="M5845" s="0" t="n">
        <f aca="false">'Profiles 8760'!H5834</f>
        <v>97600</v>
      </c>
      <c r="N5845" s="0" t="n">
        <f aca="false">J5845+L5845</f>
        <v>0</v>
      </c>
      <c r="O5845" s="0" t="n">
        <f aca="false">O5844+N5845</f>
        <v>547617.900918795</v>
      </c>
      <c r="P5845" s="0" t="n">
        <f aca="false">MIN($B$5,P5844+K5845*$B$6-I5845)</f>
        <v>281.78700714252</v>
      </c>
      <c r="Q5845" s="0" t="n">
        <f aca="false">MAX(0,F5845-H5845-K5845-L5845)</f>
        <v>0</v>
      </c>
    </row>
    <row r="5846" customFormat="false" ht="15" hidden="false" customHeight="false" outlineLevel="0" collapsed="false">
      <c r="A5846" s="0" t="n">
        <f aca="false">'Profiles 8760'!A5835</f>
        <v>5833</v>
      </c>
      <c r="B5846" s="0" t="n">
        <f aca="false">'Profiles 8760'!B5835</f>
        <v>9</v>
      </c>
      <c r="C5846" s="0" t="n">
        <f aca="false">'Profiles 8760'!E5835</f>
        <v>0</v>
      </c>
      <c r="D5846" s="0" t="n">
        <f aca="false">'Profiles 8760'!F5835</f>
        <v>0</v>
      </c>
      <c r="E5846" s="0" t="n">
        <f aca="false">'Profiles 8760'!G5835</f>
        <v>0.415246</v>
      </c>
      <c r="F5846" s="0" t="n">
        <f aca="false">D5846*Assumptions!$C$11*$B$7+E5846*Assumptions!$C$12*$B$8</f>
        <v>16.9835614</v>
      </c>
      <c r="G5846" s="0" t="n">
        <f aca="false">C5846*Assumptions!$C$15</f>
        <v>0</v>
      </c>
      <c r="H5846" s="0" t="n">
        <f aca="false">MIN(F5846,G5846)</f>
        <v>0</v>
      </c>
      <c r="I5846" s="0" t="n">
        <f aca="false">IF(C5846=1,MIN(G5846-H5846,Assumptions!$C$13,P5845),0)</f>
        <v>0</v>
      </c>
      <c r="J5846" s="0" t="n">
        <f aca="false">H5846+I5846</f>
        <v>0</v>
      </c>
      <c r="K5846" s="0" t="n">
        <f aca="false">MIN(IF(C5846=1,F5846-H5846,F5846),Assumptions!$C$13,MAX(0,($B$5-P5845)/$B$6))</f>
        <v>16.9835614</v>
      </c>
      <c r="L5846" s="0" t="n">
        <f aca="false">IF(C5846=1,0,MIN(F5846-K5846,Assumptions!$C$15,MAX(0,$B$10-O5845-M5846)))</f>
        <v>0</v>
      </c>
      <c r="M5846" s="0" t="n">
        <f aca="false">'Profiles 8760'!H5835</f>
        <v>97600</v>
      </c>
      <c r="N5846" s="0" t="n">
        <f aca="false">J5846+L5846</f>
        <v>0</v>
      </c>
      <c r="O5846" s="0" t="n">
        <f aca="false">O5845+N5846</f>
        <v>547617.900918795</v>
      </c>
      <c r="P5846" s="0" t="n">
        <f aca="false">MIN($B$5,P5845+K5846*$B$6-I5846)</f>
        <v>296.50835816404</v>
      </c>
      <c r="Q5846" s="0" t="n">
        <f aca="false">MAX(0,F5846-H5846-K5846-L5846)</f>
        <v>0</v>
      </c>
    </row>
    <row r="5847" customFormat="false" ht="15" hidden="false" customHeight="false" outlineLevel="0" collapsed="false">
      <c r="A5847" s="0" t="n">
        <f aca="false">'Profiles 8760'!A5836</f>
        <v>5834</v>
      </c>
      <c r="B5847" s="0" t="n">
        <f aca="false">'Profiles 8760'!B5836</f>
        <v>9</v>
      </c>
      <c r="C5847" s="0" t="n">
        <f aca="false">'Profiles 8760'!E5836</f>
        <v>0</v>
      </c>
      <c r="D5847" s="0" t="n">
        <f aca="false">'Profiles 8760'!F5836</f>
        <v>0</v>
      </c>
      <c r="E5847" s="0" t="n">
        <f aca="false">'Profiles 8760'!G5836</f>
        <v>0.314389</v>
      </c>
      <c r="F5847" s="0" t="n">
        <f aca="false">D5847*Assumptions!$C$11*$B$7+E5847*Assumptions!$C$12*$B$8</f>
        <v>12.8585101</v>
      </c>
      <c r="G5847" s="0" t="n">
        <f aca="false">C5847*Assumptions!$C$15</f>
        <v>0</v>
      </c>
      <c r="H5847" s="0" t="n">
        <f aca="false">MIN(F5847,G5847)</f>
        <v>0</v>
      </c>
      <c r="I5847" s="0" t="n">
        <f aca="false">IF(C5847=1,MIN(G5847-H5847,Assumptions!$C$13,P5846),0)</f>
        <v>0</v>
      </c>
      <c r="J5847" s="0" t="n">
        <f aca="false">H5847+I5847</f>
        <v>0</v>
      </c>
      <c r="K5847" s="0" t="n">
        <f aca="false">MIN(IF(C5847=1,F5847-H5847,F5847),Assumptions!$C$13,MAX(0,($B$5-P5846)/$B$6))</f>
        <v>12.8585101</v>
      </c>
      <c r="L5847" s="0" t="n">
        <f aca="false">IF(C5847=1,0,MIN(F5847-K5847,Assumptions!$C$15,MAX(0,$B$10-O5846-M5847)))</f>
        <v>0</v>
      </c>
      <c r="M5847" s="0" t="n">
        <f aca="false">'Profiles 8760'!H5836</f>
        <v>97600</v>
      </c>
      <c r="N5847" s="0" t="n">
        <f aca="false">J5847+L5847</f>
        <v>0</v>
      </c>
      <c r="O5847" s="0" t="n">
        <f aca="false">O5846+N5847</f>
        <v>547617.900918795</v>
      </c>
      <c r="P5847" s="0" t="n">
        <f aca="false">MIN($B$5,P5846+K5847*$B$6-I5847)</f>
        <v>307.65411471872</v>
      </c>
      <c r="Q5847" s="0" t="n">
        <f aca="false">MAX(0,F5847-H5847-K5847-L5847)</f>
        <v>0</v>
      </c>
    </row>
    <row r="5848" customFormat="false" ht="15" hidden="false" customHeight="false" outlineLevel="0" collapsed="false">
      <c r="A5848" s="0" t="n">
        <f aca="false">'Profiles 8760'!A5837</f>
        <v>5835</v>
      </c>
      <c r="B5848" s="0" t="n">
        <f aca="false">'Profiles 8760'!B5837</f>
        <v>9</v>
      </c>
      <c r="C5848" s="0" t="n">
        <f aca="false">'Profiles 8760'!E5837</f>
        <v>0</v>
      </c>
      <c r="D5848" s="0" t="n">
        <f aca="false">'Profiles 8760'!F5837</f>
        <v>0</v>
      </c>
      <c r="E5848" s="0" t="n">
        <f aca="false">'Profiles 8760'!G5837</f>
        <v>0.305204</v>
      </c>
      <c r="F5848" s="0" t="n">
        <f aca="false">D5848*Assumptions!$C$11*$B$7+E5848*Assumptions!$C$12*$B$8</f>
        <v>12.4828436</v>
      </c>
      <c r="G5848" s="0" t="n">
        <f aca="false">C5848*Assumptions!$C$15</f>
        <v>0</v>
      </c>
      <c r="H5848" s="0" t="n">
        <f aca="false">MIN(F5848,G5848)</f>
        <v>0</v>
      </c>
      <c r="I5848" s="0" t="n">
        <f aca="false">IF(C5848=1,MIN(G5848-H5848,Assumptions!$C$13,P5847),0)</f>
        <v>0</v>
      </c>
      <c r="J5848" s="0" t="n">
        <f aca="false">H5848+I5848</f>
        <v>0</v>
      </c>
      <c r="K5848" s="0" t="n">
        <f aca="false">MIN(IF(C5848=1,F5848-H5848,F5848),Assumptions!$C$13,MAX(0,($B$5-P5847)/$B$6))</f>
        <v>12.4828436</v>
      </c>
      <c r="L5848" s="0" t="n">
        <f aca="false">IF(C5848=1,0,MIN(F5848-K5848,Assumptions!$C$15,MAX(0,$B$10-O5847-M5848)))</f>
        <v>0</v>
      </c>
      <c r="M5848" s="0" t="n">
        <f aca="false">'Profiles 8760'!H5837</f>
        <v>97600</v>
      </c>
      <c r="N5848" s="0" t="n">
        <f aca="false">J5848+L5848</f>
        <v>0</v>
      </c>
      <c r="O5848" s="0" t="n">
        <f aca="false">O5847+N5848</f>
        <v>547617.900918795</v>
      </c>
      <c r="P5848" s="0" t="n">
        <f aca="false">MIN($B$5,P5847+K5848*$B$6-I5848)</f>
        <v>318.4742435512</v>
      </c>
      <c r="Q5848" s="0" t="n">
        <f aca="false">MAX(0,F5848-H5848-K5848-L5848)</f>
        <v>0</v>
      </c>
    </row>
    <row r="5849" customFormat="false" ht="15" hidden="false" customHeight="false" outlineLevel="0" collapsed="false">
      <c r="A5849" s="0" t="n">
        <f aca="false">'Profiles 8760'!A5838</f>
        <v>5836</v>
      </c>
      <c r="B5849" s="0" t="n">
        <f aca="false">'Profiles 8760'!B5838</f>
        <v>9</v>
      </c>
      <c r="C5849" s="0" t="n">
        <f aca="false">'Profiles 8760'!E5838</f>
        <v>0</v>
      </c>
      <c r="D5849" s="0" t="n">
        <f aca="false">'Profiles 8760'!F5838</f>
        <v>0</v>
      </c>
      <c r="E5849" s="0" t="n">
        <f aca="false">'Profiles 8760'!G5838</f>
        <v>0.296603</v>
      </c>
      <c r="F5849" s="0" t="n">
        <f aca="false">D5849*Assumptions!$C$11*$B$7+E5849*Assumptions!$C$12*$B$8</f>
        <v>12.1310627</v>
      </c>
      <c r="G5849" s="0" t="n">
        <f aca="false">C5849*Assumptions!$C$15</f>
        <v>0</v>
      </c>
      <c r="H5849" s="0" t="n">
        <f aca="false">MIN(F5849,G5849)</f>
        <v>0</v>
      </c>
      <c r="I5849" s="0" t="n">
        <f aca="false">IF(C5849=1,MIN(G5849-H5849,Assumptions!$C$13,P5848),0)</f>
        <v>0</v>
      </c>
      <c r="J5849" s="0" t="n">
        <f aca="false">H5849+I5849</f>
        <v>0</v>
      </c>
      <c r="K5849" s="0" t="n">
        <f aca="false">MIN(IF(C5849=1,F5849-H5849,F5849),Assumptions!$C$13,MAX(0,($B$5-P5848)/$B$6))</f>
        <v>12.1310627</v>
      </c>
      <c r="L5849" s="0" t="n">
        <f aca="false">IF(C5849=1,0,MIN(F5849-K5849,Assumptions!$C$15,MAX(0,$B$10-O5848-M5849)))</f>
        <v>0</v>
      </c>
      <c r="M5849" s="0" t="n">
        <f aca="false">'Profiles 8760'!H5838</f>
        <v>97600</v>
      </c>
      <c r="N5849" s="0" t="n">
        <f aca="false">J5849+L5849</f>
        <v>0</v>
      </c>
      <c r="O5849" s="0" t="n">
        <f aca="false">O5848+N5849</f>
        <v>547617.900918795</v>
      </c>
      <c r="P5849" s="0" t="n">
        <f aca="false">MIN($B$5,P5848+K5849*$B$6-I5849)</f>
        <v>328.98944869956</v>
      </c>
      <c r="Q5849" s="0" t="n">
        <f aca="false">MAX(0,F5849-H5849-K5849-L5849)</f>
        <v>0</v>
      </c>
    </row>
    <row r="5850" customFormat="false" ht="15" hidden="false" customHeight="false" outlineLevel="0" collapsed="false">
      <c r="A5850" s="0" t="n">
        <f aca="false">'Profiles 8760'!A5839</f>
        <v>5837</v>
      </c>
      <c r="B5850" s="0" t="n">
        <f aca="false">'Profiles 8760'!B5839</f>
        <v>9</v>
      </c>
      <c r="C5850" s="0" t="n">
        <f aca="false">'Profiles 8760'!E5839</f>
        <v>0</v>
      </c>
      <c r="D5850" s="0" t="n">
        <f aca="false">'Profiles 8760'!F5839</f>
        <v>0</v>
      </c>
      <c r="E5850" s="0" t="n">
        <f aca="false">'Profiles 8760'!G5839</f>
        <v>0.400775</v>
      </c>
      <c r="F5850" s="0" t="n">
        <f aca="false">D5850*Assumptions!$C$11*$B$7+E5850*Assumptions!$C$12*$B$8</f>
        <v>16.3916975</v>
      </c>
      <c r="G5850" s="0" t="n">
        <f aca="false">C5850*Assumptions!$C$15</f>
        <v>0</v>
      </c>
      <c r="H5850" s="0" t="n">
        <f aca="false">MIN(F5850,G5850)</f>
        <v>0</v>
      </c>
      <c r="I5850" s="0" t="n">
        <f aca="false">IF(C5850=1,MIN(G5850-H5850,Assumptions!$C$13,P5849),0)</f>
        <v>0</v>
      </c>
      <c r="J5850" s="0" t="n">
        <f aca="false">H5850+I5850</f>
        <v>0</v>
      </c>
      <c r="K5850" s="0" t="n">
        <f aca="false">MIN(IF(C5850=1,F5850-H5850,F5850),Assumptions!$C$13,MAX(0,($B$5-P5849)/$B$6))</f>
        <v>16.3916975</v>
      </c>
      <c r="L5850" s="0" t="n">
        <f aca="false">IF(C5850=1,0,MIN(F5850-K5850,Assumptions!$C$15,MAX(0,$B$10-O5849-M5850)))</f>
        <v>0</v>
      </c>
      <c r="M5850" s="0" t="n">
        <f aca="false">'Profiles 8760'!H5839</f>
        <v>97600</v>
      </c>
      <c r="N5850" s="0" t="n">
        <f aca="false">J5850+L5850</f>
        <v>0</v>
      </c>
      <c r="O5850" s="0" t="n">
        <f aca="false">O5849+N5850</f>
        <v>547617.900918795</v>
      </c>
      <c r="P5850" s="0" t="n">
        <f aca="false">MIN($B$5,P5849+K5850*$B$6-I5850)</f>
        <v>343.19777209256</v>
      </c>
      <c r="Q5850" s="0" t="n">
        <f aca="false">MAX(0,F5850-H5850-K5850-L5850)</f>
        <v>0</v>
      </c>
    </row>
    <row r="5851" customFormat="false" ht="15" hidden="false" customHeight="false" outlineLevel="0" collapsed="false">
      <c r="A5851" s="0" t="n">
        <f aca="false">'Profiles 8760'!A5840</f>
        <v>5838</v>
      </c>
      <c r="B5851" s="0" t="n">
        <f aca="false">'Profiles 8760'!B5840</f>
        <v>9</v>
      </c>
      <c r="C5851" s="0" t="n">
        <f aca="false">'Profiles 8760'!E5840</f>
        <v>0</v>
      </c>
      <c r="D5851" s="0" t="n">
        <f aca="false">'Profiles 8760'!F5840</f>
        <v>0</v>
      </c>
      <c r="E5851" s="0" t="n">
        <f aca="false">'Profiles 8760'!G5840</f>
        <v>0.400355</v>
      </c>
      <c r="F5851" s="0" t="n">
        <f aca="false">D5851*Assumptions!$C$11*$B$7+E5851*Assumptions!$C$12*$B$8</f>
        <v>16.3745195</v>
      </c>
      <c r="G5851" s="0" t="n">
        <f aca="false">C5851*Assumptions!$C$15</f>
        <v>0</v>
      </c>
      <c r="H5851" s="0" t="n">
        <f aca="false">MIN(F5851,G5851)</f>
        <v>0</v>
      </c>
      <c r="I5851" s="0" t="n">
        <f aca="false">IF(C5851=1,MIN(G5851-H5851,Assumptions!$C$13,P5850),0)</f>
        <v>0</v>
      </c>
      <c r="J5851" s="0" t="n">
        <f aca="false">H5851+I5851</f>
        <v>0</v>
      </c>
      <c r="K5851" s="0" t="n">
        <f aca="false">MIN(IF(C5851=1,F5851-H5851,F5851),Assumptions!$C$13,MAX(0,($B$5-P5850)/$B$6))</f>
        <v>16.3745195</v>
      </c>
      <c r="L5851" s="0" t="n">
        <f aca="false">IF(C5851=1,0,MIN(F5851-K5851,Assumptions!$C$15,MAX(0,$B$10-O5850-M5851)))</f>
        <v>0</v>
      </c>
      <c r="M5851" s="0" t="n">
        <f aca="false">'Profiles 8760'!H5840</f>
        <v>97600</v>
      </c>
      <c r="N5851" s="0" t="n">
        <f aca="false">J5851+L5851</f>
        <v>0</v>
      </c>
      <c r="O5851" s="0" t="n">
        <f aca="false">O5850+N5851</f>
        <v>547617.900918795</v>
      </c>
      <c r="P5851" s="0" t="n">
        <f aca="false">MIN($B$5,P5850+K5851*$B$6-I5851)</f>
        <v>357.39120559516</v>
      </c>
      <c r="Q5851" s="0" t="n">
        <f aca="false">MAX(0,F5851-H5851-K5851-L5851)</f>
        <v>0</v>
      </c>
    </row>
    <row r="5852" customFormat="false" ht="15" hidden="false" customHeight="false" outlineLevel="0" collapsed="false">
      <c r="A5852" s="0" t="n">
        <f aca="false">'Profiles 8760'!A5841</f>
        <v>5839</v>
      </c>
      <c r="B5852" s="0" t="n">
        <f aca="false">'Profiles 8760'!B5841</f>
        <v>9</v>
      </c>
      <c r="C5852" s="0" t="n">
        <f aca="false">'Profiles 8760'!E5841</f>
        <v>0</v>
      </c>
      <c r="D5852" s="0" t="n">
        <f aca="false">'Profiles 8760'!F5841</f>
        <v>0.0084</v>
      </c>
      <c r="E5852" s="0" t="n">
        <f aca="false">'Profiles 8760'!G5841</f>
        <v>0.413009</v>
      </c>
      <c r="F5852" s="0" t="n">
        <f aca="false">D5852*Assumptions!$C$11*$B$7+E5852*Assumptions!$C$12*$B$8</f>
        <v>19.3179881</v>
      </c>
      <c r="G5852" s="0" t="n">
        <f aca="false">C5852*Assumptions!$C$15</f>
        <v>0</v>
      </c>
      <c r="H5852" s="0" t="n">
        <f aca="false">MIN(F5852,G5852)</f>
        <v>0</v>
      </c>
      <c r="I5852" s="0" t="n">
        <f aca="false">IF(C5852=1,MIN(G5852-H5852,Assumptions!$C$13,P5851),0)</f>
        <v>0</v>
      </c>
      <c r="J5852" s="0" t="n">
        <f aca="false">H5852+I5852</f>
        <v>0</v>
      </c>
      <c r="K5852" s="0" t="n">
        <f aca="false">MIN(IF(C5852=1,F5852-H5852,F5852),Assumptions!$C$13,MAX(0,($B$5-P5851)/$B$6))</f>
        <v>19.3179881</v>
      </c>
      <c r="L5852" s="0" t="n">
        <f aca="false">IF(C5852=1,0,MIN(F5852-K5852,Assumptions!$C$15,MAX(0,$B$10-O5851-M5852)))</f>
        <v>0</v>
      </c>
      <c r="M5852" s="0" t="n">
        <f aca="false">'Profiles 8760'!H5841</f>
        <v>97600</v>
      </c>
      <c r="N5852" s="0" t="n">
        <f aca="false">J5852+L5852</f>
        <v>0</v>
      </c>
      <c r="O5852" s="0" t="n">
        <f aca="false">O5851+N5852</f>
        <v>547617.900918795</v>
      </c>
      <c r="P5852" s="0" t="n">
        <f aca="false">MIN($B$5,P5851+K5852*$B$6-I5852)</f>
        <v>374.13603768024</v>
      </c>
      <c r="Q5852" s="0" t="n">
        <f aca="false">MAX(0,F5852-H5852-K5852-L5852)</f>
        <v>0</v>
      </c>
    </row>
    <row r="5853" customFormat="false" ht="15" hidden="false" customHeight="false" outlineLevel="0" collapsed="false">
      <c r="A5853" s="0" t="n">
        <f aca="false">'Profiles 8760'!A5842</f>
        <v>5840</v>
      </c>
      <c r="B5853" s="0" t="n">
        <f aca="false">'Profiles 8760'!B5842</f>
        <v>9</v>
      </c>
      <c r="C5853" s="0" t="n">
        <f aca="false">'Profiles 8760'!E5842</f>
        <v>1</v>
      </c>
      <c r="D5853" s="0" t="n">
        <f aca="false">'Profiles 8760'!F5842</f>
        <v>0.210082</v>
      </c>
      <c r="E5853" s="0" t="n">
        <f aca="false">'Profiles 8760'!G5842</f>
        <v>0.511897</v>
      </c>
      <c r="F5853" s="0" t="n">
        <f aca="false">D5853*Assumptions!$C$11*$B$7+E5853*Assumptions!$C$12*$B$8</f>
        <v>81.6082689</v>
      </c>
      <c r="G5853" s="0" t="n">
        <f aca="false">C5853*Assumptions!$C$15</f>
        <v>200</v>
      </c>
      <c r="H5853" s="0" t="n">
        <f aca="false">MIN(F5853,G5853)</f>
        <v>81.6082689</v>
      </c>
      <c r="I5853" s="0" t="n">
        <f aca="false">IF(C5853=1,MIN(G5853-H5853,Assumptions!$C$13,P5852),0)</f>
        <v>118.3917311</v>
      </c>
      <c r="J5853" s="0" t="n">
        <f aca="false">H5853+I5853</f>
        <v>200</v>
      </c>
      <c r="K5853" s="0" t="n">
        <f aca="false">MIN(IF(C5853=1,F5853-H5853,F5853),Assumptions!$C$13,MAX(0,($B$5-P5852)/$B$6))</f>
        <v>0</v>
      </c>
      <c r="L5853" s="0" t="n">
        <f aca="false">IF(C5853=1,0,MIN(F5853-K5853,Assumptions!$C$15,MAX(0,$B$10-O5852-M5853)))</f>
        <v>0</v>
      </c>
      <c r="M5853" s="0" t="n">
        <f aca="false">'Profiles 8760'!H5842</f>
        <v>97400</v>
      </c>
      <c r="N5853" s="0" t="n">
        <f aca="false">J5853+L5853</f>
        <v>200</v>
      </c>
      <c r="O5853" s="0" t="n">
        <f aca="false">O5852+N5853</f>
        <v>547817.900918795</v>
      </c>
      <c r="P5853" s="0" t="n">
        <f aca="false">MIN($B$5,P5852+K5853*$B$6-I5853)</f>
        <v>255.74430658024</v>
      </c>
      <c r="Q5853" s="0" t="n">
        <f aca="false">MAX(0,F5853-H5853-K5853-L5853)</f>
        <v>0</v>
      </c>
    </row>
    <row r="5854" customFormat="false" ht="15" hidden="false" customHeight="false" outlineLevel="0" collapsed="false">
      <c r="A5854" s="0" t="n">
        <f aca="false">'Profiles 8760'!A5843</f>
        <v>5841</v>
      </c>
      <c r="B5854" s="0" t="n">
        <f aca="false">'Profiles 8760'!B5843</f>
        <v>9</v>
      </c>
      <c r="C5854" s="0" t="n">
        <f aca="false">'Profiles 8760'!E5843</f>
        <v>1</v>
      </c>
      <c r="D5854" s="0" t="n">
        <f aca="false">'Profiles 8760'!F5843</f>
        <v>0.479189</v>
      </c>
      <c r="E5854" s="0" t="n">
        <f aca="false">'Profiles 8760'!G5843</f>
        <v>0.446341</v>
      </c>
      <c r="F5854" s="0" t="n">
        <f aca="false">D5854*Assumptions!$C$11*$B$7+E5854*Assumptions!$C$12*$B$8</f>
        <v>156.6451301</v>
      </c>
      <c r="G5854" s="0" t="n">
        <f aca="false">C5854*Assumptions!$C$15</f>
        <v>200</v>
      </c>
      <c r="H5854" s="0" t="n">
        <f aca="false">MIN(F5854,G5854)</f>
        <v>156.6451301</v>
      </c>
      <c r="I5854" s="0" t="n">
        <f aca="false">IF(C5854=1,MIN(G5854-H5854,Assumptions!$C$13,P5853),0)</f>
        <v>43.3548699</v>
      </c>
      <c r="J5854" s="0" t="n">
        <f aca="false">H5854+I5854</f>
        <v>200</v>
      </c>
      <c r="K5854" s="0" t="n">
        <f aca="false">MIN(IF(C5854=1,F5854-H5854,F5854),Assumptions!$C$13,MAX(0,($B$5-P5853)/$B$6))</f>
        <v>0</v>
      </c>
      <c r="L5854" s="0" t="n">
        <f aca="false">IF(C5854=1,0,MIN(F5854-K5854,Assumptions!$C$15,MAX(0,$B$10-O5853-M5854)))</f>
        <v>0</v>
      </c>
      <c r="M5854" s="0" t="n">
        <f aca="false">'Profiles 8760'!H5843</f>
        <v>97200</v>
      </c>
      <c r="N5854" s="0" t="n">
        <f aca="false">J5854+L5854</f>
        <v>200</v>
      </c>
      <c r="O5854" s="0" t="n">
        <f aca="false">O5853+N5854</f>
        <v>548017.900918795</v>
      </c>
      <c r="P5854" s="0" t="n">
        <f aca="false">MIN($B$5,P5853+K5854*$B$6-I5854)</f>
        <v>212.38943668024</v>
      </c>
      <c r="Q5854" s="0" t="n">
        <f aca="false">MAX(0,F5854-H5854-K5854-L5854)</f>
        <v>0</v>
      </c>
    </row>
    <row r="5855" customFormat="false" ht="15" hidden="false" customHeight="false" outlineLevel="0" collapsed="false">
      <c r="A5855" s="0" t="n">
        <f aca="false">'Profiles 8760'!A5844</f>
        <v>5842</v>
      </c>
      <c r="B5855" s="0" t="n">
        <f aca="false">'Profiles 8760'!B5844</f>
        <v>9</v>
      </c>
      <c r="C5855" s="0" t="n">
        <f aca="false">'Profiles 8760'!E5844</f>
        <v>0</v>
      </c>
      <c r="D5855" s="0" t="n">
        <f aca="false">'Profiles 8760'!F5844</f>
        <v>0.748273</v>
      </c>
      <c r="E5855" s="0" t="n">
        <f aca="false">'Profiles 8760'!G5844</f>
        <v>0.458768</v>
      </c>
      <c r="F5855" s="0" t="n">
        <f aca="false">D5855*Assumptions!$C$11*$B$7+E5855*Assumptions!$C$12*$B$8</f>
        <v>234.8648536</v>
      </c>
      <c r="G5855" s="0" t="n">
        <f aca="false">C5855*Assumptions!$C$15</f>
        <v>0</v>
      </c>
      <c r="H5855" s="0" t="n">
        <f aca="false">MIN(F5855,G5855)</f>
        <v>0</v>
      </c>
      <c r="I5855" s="0" t="n">
        <f aca="false">IF(C5855=1,MIN(G5855-H5855,Assumptions!$C$13,P5854),0)</f>
        <v>0</v>
      </c>
      <c r="J5855" s="0" t="n">
        <f aca="false">H5855+I5855</f>
        <v>0</v>
      </c>
      <c r="K5855" s="0" t="n">
        <f aca="false">MIN(IF(C5855=1,F5855-H5855,F5855),Assumptions!$C$13,MAX(0,($B$5-P5854)/$B$6))</f>
        <v>180</v>
      </c>
      <c r="L5855" s="0" t="n">
        <f aca="false">IF(C5855=1,0,MIN(F5855-K5855,Assumptions!$C$15,MAX(0,$B$10-O5854-M5855)))</f>
        <v>54.8648536</v>
      </c>
      <c r="M5855" s="0" t="n">
        <f aca="false">'Profiles 8760'!H5844</f>
        <v>97200</v>
      </c>
      <c r="N5855" s="0" t="n">
        <f aca="false">J5855+L5855</f>
        <v>54.8648536</v>
      </c>
      <c r="O5855" s="0" t="n">
        <f aca="false">O5854+N5855</f>
        <v>548072.765772395</v>
      </c>
      <c r="P5855" s="0" t="n">
        <f aca="false">MIN($B$5,P5854+K5855*$B$6-I5855)</f>
        <v>368.41343668024</v>
      </c>
      <c r="Q5855" s="0" t="n">
        <f aca="false">MAX(0,F5855-H5855-K5855-L5855)</f>
        <v>0</v>
      </c>
    </row>
    <row r="5856" customFormat="false" ht="15" hidden="false" customHeight="false" outlineLevel="0" collapsed="false">
      <c r="A5856" s="0" t="n">
        <f aca="false">'Profiles 8760'!A5845</f>
        <v>5843</v>
      </c>
      <c r="B5856" s="0" t="n">
        <f aca="false">'Profiles 8760'!B5845</f>
        <v>9</v>
      </c>
      <c r="C5856" s="0" t="n">
        <f aca="false">'Profiles 8760'!E5845</f>
        <v>0</v>
      </c>
      <c r="D5856" s="0" t="n">
        <f aca="false">'Profiles 8760'!F5845</f>
        <v>0.973523</v>
      </c>
      <c r="E5856" s="0" t="n">
        <f aca="false">'Profiles 8760'!G5845</f>
        <v>0.571121</v>
      </c>
      <c r="F5856" s="0" t="n">
        <f aca="false">D5856*Assumptions!$C$11*$B$7+E5856*Assumptions!$C$12*$B$8</f>
        <v>304.5122913</v>
      </c>
      <c r="G5856" s="0" t="n">
        <f aca="false">C5856*Assumptions!$C$15</f>
        <v>0</v>
      </c>
      <c r="H5856" s="0" t="n">
        <f aca="false">MIN(F5856,G5856)</f>
        <v>0</v>
      </c>
      <c r="I5856" s="0" t="n">
        <f aca="false">IF(C5856=1,MIN(G5856-H5856,Assumptions!$C$13,P5855),0)</f>
        <v>0</v>
      </c>
      <c r="J5856" s="0" t="n">
        <f aca="false">H5856+I5856</f>
        <v>0</v>
      </c>
      <c r="K5856" s="0" t="n">
        <f aca="false">MIN(IF(C5856=1,F5856-H5856,F5856),Assumptions!$C$13,MAX(0,($B$5-P5855)/$B$6))</f>
        <v>164.278453299215</v>
      </c>
      <c r="L5856" s="0" t="n">
        <f aca="false">IF(C5856=1,0,MIN(F5856-K5856,Assumptions!$C$15,MAX(0,$B$10-O5855-M5856)))</f>
        <v>140.233838000785</v>
      </c>
      <c r="M5856" s="0" t="n">
        <f aca="false">'Profiles 8760'!H5845</f>
        <v>97200</v>
      </c>
      <c r="N5856" s="0" t="n">
        <f aca="false">J5856+L5856</f>
        <v>140.233838000785</v>
      </c>
      <c r="O5856" s="0" t="n">
        <f aca="false">O5855+N5856</f>
        <v>548212.999610396</v>
      </c>
      <c r="P5856" s="0" t="n">
        <f aca="false">MIN($B$5,P5855+K5856*$B$6-I5856)</f>
        <v>510.81</v>
      </c>
      <c r="Q5856" s="0" t="n">
        <f aca="false">MAX(0,F5856-H5856-K5856-L5856)</f>
        <v>0</v>
      </c>
    </row>
    <row r="5857" customFormat="false" ht="15" hidden="false" customHeight="false" outlineLevel="0" collapsed="false">
      <c r="A5857" s="0" t="n">
        <f aca="false">'Profiles 8760'!A5846</f>
        <v>5844</v>
      </c>
      <c r="B5857" s="0" t="n">
        <f aca="false">'Profiles 8760'!B5846</f>
        <v>9</v>
      </c>
      <c r="C5857" s="0" t="n">
        <f aca="false">'Profiles 8760'!E5846</f>
        <v>0</v>
      </c>
      <c r="D5857" s="0" t="n">
        <f aca="false">'Profiles 8760'!F5846</f>
        <v>1</v>
      </c>
      <c r="E5857" s="0" t="n">
        <f aca="false">'Profiles 8760'!G5846</f>
        <v>0.561511</v>
      </c>
      <c r="F5857" s="0" t="n">
        <f aca="false">D5857*Assumptions!$C$11*$B$7+E5857*Assumptions!$C$12*$B$8</f>
        <v>311.7657999</v>
      </c>
      <c r="G5857" s="0" t="n">
        <f aca="false">C5857*Assumptions!$C$15</f>
        <v>0</v>
      </c>
      <c r="H5857" s="0" t="n">
        <f aca="false">MIN(F5857,G5857)</f>
        <v>0</v>
      </c>
      <c r="I5857" s="0" t="n">
        <f aca="false">IF(C5857=1,MIN(G5857-H5857,Assumptions!$C$13,P5856),0)</f>
        <v>0</v>
      </c>
      <c r="J5857" s="0" t="n">
        <f aca="false">H5857+I5857</f>
        <v>0</v>
      </c>
      <c r="K5857" s="0" t="n">
        <f aca="false">MIN(IF(C5857=1,F5857-H5857,F5857),Assumptions!$C$13,MAX(0,($B$5-P5856)/$B$6))</f>
        <v>0</v>
      </c>
      <c r="L5857" s="0" t="n">
        <f aca="false">IF(C5857=1,0,MIN(F5857-K5857,Assumptions!$C$15,MAX(0,$B$10-O5856-M5857)))</f>
        <v>200</v>
      </c>
      <c r="M5857" s="0" t="n">
        <f aca="false">'Profiles 8760'!H5846</f>
        <v>97200</v>
      </c>
      <c r="N5857" s="0" t="n">
        <f aca="false">J5857+L5857</f>
        <v>200</v>
      </c>
      <c r="O5857" s="0" t="n">
        <f aca="false">O5856+N5857</f>
        <v>548412.999610396</v>
      </c>
      <c r="P5857" s="0" t="n">
        <f aca="false">MIN($B$5,P5856+K5857*$B$6-I5857)</f>
        <v>510.81</v>
      </c>
      <c r="Q5857" s="0" t="n">
        <f aca="false">MAX(0,F5857-H5857-K5857-L5857)</f>
        <v>111.7657999</v>
      </c>
    </row>
    <row r="5858" customFormat="false" ht="15" hidden="false" customHeight="false" outlineLevel="0" collapsed="false">
      <c r="A5858" s="0" t="n">
        <f aca="false">'Profiles 8760'!A5847</f>
        <v>5845</v>
      </c>
      <c r="B5858" s="0" t="n">
        <f aca="false">'Profiles 8760'!B5847</f>
        <v>9</v>
      </c>
      <c r="C5858" s="0" t="n">
        <f aca="false">'Profiles 8760'!E5847</f>
        <v>0</v>
      </c>
      <c r="D5858" s="0" t="n">
        <f aca="false">'Profiles 8760'!F5847</f>
        <v>1</v>
      </c>
      <c r="E5858" s="0" t="n">
        <f aca="false">'Profiles 8760'!G5847</f>
        <v>0.431297</v>
      </c>
      <c r="F5858" s="0" t="n">
        <f aca="false">D5858*Assumptions!$C$11*$B$7+E5858*Assumptions!$C$12*$B$8</f>
        <v>306.4400473</v>
      </c>
      <c r="G5858" s="0" t="n">
        <f aca="false">C5858*Assumptions!$C$15</f>
        <v>0</v>
      </c>
      <c r="H5858" s="0" t="n">
        <f aca="false">MIN(F5858,G5858)</f>
        <v>0</v>
      </c>
      <c r="I5858" s="0" t="n">
        <f aca="false">IF(C5858=1,MIN(G5858-H5858,Assumptions!$C$13,P5857),0)</f>
        <v>0</v>
      </c>
      <c r="J5858" s="0" t="n">
        <f aca="false">H5858+I5858</f>
        <v>0</v>
      </c>
      <c r="K5858" s="0" t="n">
        <f aca="false">MIN(IF(C5858=1,F5858-H5858,F5858),Assumptions!$C$13,MAX(0,($B$5-P5857)/$B$6))</f>
        <v>0</v>
      </c>
      <c r="L5858" s="0" t="n">
        <f aca="false">IF(C5858=1,0,MIN(F5858-K5858,Assumptions!$C$15,MAX(0,$B$10-O5857-M5858)))</f>
        <v>200</v>
      </c>
      <c r="M5858" s="0" t="n">
        <f aca="false">'Profiles 8760'!H5847</f>
        <v>97200</v>
      </c>
      <c r="N5858" s="0" t="n">
        <f aca="false">J5858+L5858</f>
        <v>200</v>
      </c>
      <c r="O5858" s="0" t="n">
        <f aca="false">O5857+N5858</f>
        <v>548612.999610396</v>
      </c>
      <c r="P5858" s="0" t="n">
        <f aca="false">MIN($B$5,P5857+K5858*$B$6-I5858)</f>
        <v>510.81</v>
      </c>
      <c r="Q5858" s="0" t="n">
        <f aca="false">MAX(0,F5858-H5858-K5858-L5858)</f>
        <v>106.4400473</v>
      </c>
    </row>
    <row r="5859" customFormat="false" ht="15" hidden="false" customHeight="false" outlineLevel="0" collapsed="false">
      <c r="A5859" s="0" t="n">
        <f aca="false">'Profiles 8760'!A5848</f>
        <v>5846</v>
      </c>
      <c r="B5859" s="0" t="n">
        <f aca="false">'Profiles 8760'!B5848</f>
        <v>9</v>
      </c>
      <c r="C5859" s="0" t="n">
        <f aca="false">'Profiles 8760'!E5848</f>
        <v>0</v>
      </c>
      <c r="D5859" s="0" t="n">
        <f aca="false">'Profiles 8760'!F5848</f>
        <v>1</v>
      </c>
      <c r="E5859" s="0" t="n">
        <f aca="false">'Profiles 8760'!G5848</f>
        <v>0.362096</v>
      </c>
      <c r="F5859" s="0" t="n">
        <f aca="false">D5859*Assumptions!$C$11*$B$7+E5859*Assumptions!$C$12*$B$8</f>
        <v>303.6097264</v>
      </c>
      <c r="G5859" s="0" t="n">
        <f aca="false">C5859*Assumptions!$C$15</f>
        <v>0</v>
      </c>
      <c r="H5859" s="0" t="n">
        <f aca="false">MIN(F5859,G5859)</f>
        <v>0</v>
      </c>
      <c r="I5859" s="0" t="n">
        <f aca="false">IF(C5859=1,MIN(G5859-H5859,Assumptions!$C$13,P5858),0)</f>
        <v>0</v>
      </c>
      <c r="J5859" s="0" t="n">
        <f aca="false">H5859+I5859</f>
        <v>0</v>
      </c>
      <c r="K5859" s="0" t="n">
        <f aca="false">MIN(IF(C5859=1,F5859-H5859,F5859),Assumptions!$C$13,MAX(0,($B$5-P5858)/$B$6))</f>
        <v>0</v>
      </c>
      <c r="L5859" s="0" t="n">
        <f aca="false">IF(C5859=1,0,MIN(F5859-K5859,Assumptions!$C$15,MAX(0,$B$10-O5858-M5859)))</f>
        <v>200</v>
      </c>
      <c r="M5859" s="0" t="n">
        <f aca="false">'Profiles 8760'!H5848</f>
        <v>97200</v>
      </c>
      <c r="N5859" s="0" t="n">
        <f aca="false">J5859+L5859</f>
        <v>200</v>
      </c>
      <c r="O5859" s="0" t="n">
        <f aca="false">O5858+N5859</f>
        <v>548812.999610396</v>
      </c>
      <c r="P5859" s="0" t="n">
        <f aca="false">MIN($B$5,P5858+K5859*$B$6-I5859)</f>
        <v>510.81</v>
      </c>
      <c r="Q5859" s="0" t="n">
        <f aca="false">MAX(0,F5859-H5859-K5859-L5859)</f>
        <v>103.6097264</v>
      </c>
    </row>
    <row r="5860" customFormat="false" ht="15" hidden="false" customHeight="false" outlineLevel="0" collapsed="false">
      <c r="A5860" s="0" t="n">
        <f aca="false">'Profiles 8760'!A5849</f>
        <v>5847</v>
      </c>
      <c r="B5860" s="0" t="n">
        <f aca="false">'Profiles 8760'!B5849</f>
        <v>9</v>
      </c>
      <c r="C5860" s="0" t="n">
        <f aca="false">'Profiles 8760'!E5849</f>
        <v>0</v>
      </c>
      <c r="D5860" s="0" t="n">
        <f aca="false">'Profiles 8760'!F5849</f>
        <v>0.973523</v>
      </c>
      <c r="E5860" s="0" t="n">
        <f aca="false">'Profiles 8760'!G5849</f>
        <v>0.3316</v>
      </c>
      <c r="F5860" s="0" t="n">
        <f aca="false">D5860*Assumptions!$C$11*$B$7+E5860*Assumptions!$C$12*$B$8</f>
        <v>294.7158824</v>
      </c>
      <c r="G5860" s="0" t="n">
        <f aca="false">C5860*Assumptions!$C$15</f>
        <v>0</v>
      </c>
      <c r="H5860" s="0" t="n">
        <f aca="false">MIN(F5860,G5860)</f>
        <v>0</v>
      </c>
      <c r="I5860" s="0" t="n">
        <f aca="false">IF(C5860=1,MIN(G5860-H5860,Assumptions!$C$13,P5859),0)</f>
        <v>0</v>
      </c>
      <c r="J5860" s="0" t="n">
        <f aca="false">H5860+I5860</f>
        <v>0</v>
      </c>
      <c r="K5860" s="0" t="n">
        <f aca="false">MIN(IF(C5860=1,F5860-H5860,F5860),Assumptions!$C$13,MAX(0,($B$5-P5859)/$B$6))</f>
        <v>0</v>
      </c>
      <c r="L5860" s="0" t="n">
        <f aca="false">IF(C5860=1,0,MIN(F5860-K5860,Assumptions!$C$15,MAX(0,$B$10-O5859-M5860)))</f>
        <v>200</v>
      </c>
      <c r="M5860" s="0" t="n">
        <f aca="false">'Profiles 8760'!H5849</f>
        <v>97200</v>
      </c>
      <c r="N5860" s="0" t="n">
        <f aca="false">J5860+L5860</f>
        <v>200</v>
      </c>
      <c r="O5860" s="0" t="n">
        <f aca="false">O5859+N5860</f>
        <v>549012.999610396</v>
      </c>
      <c r="P5860" s="0" t="n">
        <f aca="false">MIN($B$5,P5859+K5860*$B$6-I5860)</f>
        <v>510.81</v>
      </c>
      <c r="Q5860" s="0" t="n">
        <f aca="false">MAX(0,F5860-H5860-K5860-L5860)</f>
        <v>94.7158824</v>
      </c>
    </row>
    <row r="5861" customFormat="false" ht="15" hidden="false" customHeight="false" outlineLevel="0" collapsed="false">
      <c r="A5861" s="0" t="n">
        <f aca="false">'Profiles 8760'!A5850</f>
        <v>5848</v>
      </c>
      <c r="B5861" s="0" t="n">
        <f aca="false">'Profiles 8760'!B5850</f>
        <v>9</v>
      </c>
      <c r="C5861" s="0" t="n">
        <f aca="false">'Profiles 8760'!E5850</f>
        <v>0</v>
      </c>
      <c r="D5861" s="0" t="n">
        <f aca="false">'Profiles 8760'!F5850</f>
        <v>0.748273</v>
      </c>
      <c r="E5861" s="0" t="n">
        <f aca="false">'Profiles 8760'!G5850</f>
        <v>0.287609</v>
      </c>
      <c r="F5861" s="0" t="n">
        <f aca="false">D5861*Assumptions!$C$11*$B$7+E5861*Assumptions!$C$12*$B$8</f>
        <v>227.8644505</v>
      </c>
      <c r="G5861" s="0" t="n">
        <f aca="false">C5861*Assumptions!$C$15</f>
        <v>0</v>
      </c>
      <c r="H5861" s="0" t="n">
        <f aca="false">MIN(F5861,G5861)</f>
        <v>0</v>
      </c>
      <c r="I5861" s="0" t="n">
        <f aca="false">IF(C5861=1,MIN(G5861-H5861,Assumptions!$C$13,P5860),0)</f>
        <v>0</v>
      </c>
      <c r="J5861" s="0" t="n">
        <f aca="false">H5861+I5861</f>
        <v>0</v>
      </c>
      <c r="K5861" s="0" t="n">
        <f aca="false">MIN(IF(C5861=1,F5861-H5861,F5861),Assumptions!$C$13,MAX(0,($B$5-P5860)/$B$6))</f>
        <v>0</v>
      </c>
      <c r="L5861" s="0" t="n">
        <f aca="false">IF(C5861=1,0,MIN(F5861-K5861,Assumptions!$C$15,MAX(0,$B$10-O5860-M5861)))</f>
        <v>200</v>
      </c>
      <c r="M5861" s="0" t="n">
        <f aca="false">'Profiles 8760'!H5850</f>
        <v>97200</v>
      </c>
      <c r="N5861" s="0" t="n">
        <f aca="false">J5861+L5861</f>
        <v>200</v>
      </c>
      <c r="O5861" s="0" t="n">
        <f aca="false">O5860+N5861</f>
        <v>549212.999610396</v>
      </c>
      <c r="P5861" s="0" t="n">
        <f aca="false">MIN($B$5,P5860+K5861*$B$6-I5861)</f>
        <v>510.81</v>
      </c>
      <c r="Q5861" s="0" t="n">
        <f aca="false">MAX(0,F5861-H5861-K5861-L5861)</f>
        <v>27.8644505</v>
      </c>
    </row>
    <row r="5862" customFormat="false" ht="15" hidden="false" customHeight="false" outlineLevel="0" collapsed="false">
      <c r="A5862" s="0" t="n">
        <f aca="false">'Profiles 8760'!A5851</f>
        <v>5849</v>
      </c>
      <c r="B5862" s="0" t="n">
        <f aca="false">'Profiles 8760'!B5851</f>
        <v>9</v>
      </c>
      <c r="C5862" s="0" t="n">
        <f aca="false">'Profiles 8760'!E5851</f>
        <v>0</v>
      </c>
      <c r="D5862" s="0" t="n">
        <f aca="false">'Profiles 8760'!F5851</f>
        <v>0.479189</v>
      </c>
      <c r="E5862" s="0" t="n">
        <f aca="false">'Profiles 8760'!G5851</f>
        <v>0.453479</v>
      </c>
      <c r="F5862" s="0" t="n">
        <f aca="false">D5862*Assumptions!$C$11*$B$7+E5862*Assumptions!$C$12*$B$8</f>
        <v>156.9370743</v>
      </c>
      <c r="G5862" s="0" t="n">
        <f aca="false">C5862*Assumptions!$C$15</f>
        <v>0</v>
      </c>
      <c r="H5862" s="0" t="n">
        <f aca="false">MIN(F5862,G5862)</f>
        <v>0</v>
      </c>
      <c r="I5862" s="0" t="n">
        <f aca="false">IF(C5862=1,MIN(G5862-H5862,Assumptions!$C$13,P5861),0)</f>
        <v>0</v>
      </c>
      <c r="J5862" s="0" t="n">
        <f aca="false">H5862+I5862</f>
        <v>0</v>
      </c>
      <c r="K5862" s="0" t="n">
        <f aca="false">MIN(IF(C5862=1,F5862-H5862,F5862),Assumptions!$C$13,MAX(0,($B$5-P5861)/$B$6))</f>
        <v>0</v>
      </c>
      <c r="L5862" s="0" t="n">
        <f aca="false">IF(C5862=1,0,MIN(F5862-K5862,Assumptions!$C$15,MAX(0,$B$10-O5861-M5862)))</f>
        <v>156.9370743</v>
      </c>
      <c r="M5862" s="0" t="n">
        <f aca="false">'Profiles 8760'!H5851</f>
        <v>97200</v>
      </c>
      <c r="N5862" s="0" t="n">
        <f aca="false">J5862+L5862</f>
        <v>156.9370743</v>
      </c>
      <c r="O5862" s="0" t="n">
        <f aca="false">O5861+N5862</f>
        <v>549369.936684696</v>
      </c>
      <c r="P5862" s="0" t="n">
        <f aca="false">MIN($B$5,P5861+K5862*$B$6-I5862)</f>
        <v>510.81</v>
      </c>
      <c r="Q5862" s="0" t="n">
        <f aca="false">MAX(0,F5862-H5862-K5862-L5862)</f>
        <v>0</v>
      </c>
    </row>
    <row r="5863" customFormat="false" ht="15" hidden="false" customHeight="false" outlineLevel="0" collapsed="false">
      <c r="A5863" s="0" t="n">
        <f aca="false">'Profiles 8760'!A5852</f>
        <v>5850</v>
      </c>
      <c r="B5863" s="0" t="n">
        <f aca="false">'Profiles 8760'!B5852</f>
        <v>9</v>
      </c>
      <c r="C5863" s="0" t="n">
        <f aca="false">'Profiles 8760'!E5852</f>
        <v>0</v>
      </c>
      <c r="D5863" s="0" t="n">
        <f aca="false">'Profiles 8760'!F5852</f>
        <v>0.210082</v>
      </c>
      <c r="E5863" s="0" t="n">
        <f aca="false">'Profiles 8760'!G5852</f>
        <v>0.527552</v>
      </c>
      <c r="F5863" s="0" t="n">
        <f aca="false">D5863*Assumptions!$C$11*$B$7+E5863*Assumptions!$C$12*$B$8</f>
        <v>82.2485584</v>
      </c>
      <c r="G5863" s="0" t="n">
        <f aca="false">C5863*Assumptions!$C$15</f>
        <v>0</v>
      </c>
      <c r="H5863" s="0" t="n">
        <f aca="false">MIN(F5863,G5863)</f>
        <v>0</v>
      </c>
      <c r="I5863" s="0" t="n">
        <f aca="false">IF(C5863=1,MIN(G5863-H5863,Assumptions!$C$13,P5862),0)</f>
        <v>0</v>
      </c>
      <c r="J5863" s="0" t="n">
        <f aca="false">H5863+I5863</f>
        <v>0</v>
      </c>
      <c r="K5863" s="0" t="n">
        <f aca="false">MIN(IF(C5863=1,F5863-H5863,F5863),Assumptions!$C$13,MAX(0,($B$5-P5862)/$B$6))</f>
        <v>0</v>
      </c>
      <c r="L5863" s="0" t="n">
        <f aca="false">IF(C5863=1,0,MIN(F5863-K5863,Assumptions!$C$15,MAX(0,$B$10-O5862-M5863)))</f>
        <v>82.2485584</v>
      </c>
      <c r="M5863" s="0" t="n">
        <f aca="false">'Profiles 8760'!H5852</f>
        <v>97200</v>
      </c>
      <c r="N5863" s="0" t="n">
        <f aca="false">J5863+L5863</f>
        <v>82.2485584</v>
      </c>
      <c r="O5863" s="0" t="n">
        <f aca="false">O5862+N5863</f>
        <v>549452.185243096</v>
      </c>
      <c r="P5863" s="0" t="n">
        <f aca="false">MIN($B$5,P5862+K5863*$B$6-I5863)</f>
        <v>510.81</v>
      </c>
      <c r="Q5863" s="0" t="n">
        <f aca="false">MAX(0,F5863-H5863-K5863-L5863)</f>
        <v>0</v>
      </c>
    </row>
    <row r="5864" customFormat="false" ht="15" hidden="false" customHeight="false" outlineLevel="0" collapsed="false">
      <c r="A5864" s="0" t="n">
        <f aca="false">'Profiles 8760'!A5853</f>
        <v>5851</v>
      </c>
      <c r="B5864" s="0" t="n">
        <f aca="false">'Profiles 8760'!B5853</f>
        <v>9</v>
      </c>
      <c r="C5864" s="0" t="n">
        <f aca="false">'Profiles 8760'!E5853</f>
        <v>0</v>
      </c>
      <c r="D5864" s="0" t="n">
        <f aca="false">'Profiles 8760'!F5853</f>
        <v>0.0084</v>
      </c>
      <c r="E5864" s="0" t="n">
        <f aca="false">'Profiles 8760'!G5853</f>
        <v>0.477287</v>
      </c>
      <c r="F5864" s="0" t="n">
        <f aca="false">D5864*Assumptions!$C$11*$B$7+E5864*Assumptions!$C$12*$B$8</f>
        <v>21.9469583</v>
      </c>
      <c r="G5864" s="0" t="n">
        <f aca="false">C5864*Assumptions!$C$15</f>
        <v>0</v>
      </c>
      <c r="H5864" s="0" t="n">
        <f aca="false">MIN(F5864,G5864)</f>
        <v>0</v>
      </c>
      <c r="I5864" s="0" t="n">
        <f aca="false">IF(C5864=1,MIN(G5864-H5864,Assumptions!$C$13,P5863),0)</f>
        <v>0</v>
      </c>
      <c r="J5864" s="0" t="n">
        <f aca="false">H5864+I5864</f>
        <v>0</v>
      </c>
      <c r="K5864" s="0" t="n">
        <f aca="false">MIN(IF(C5864=1,F5864-H5864,F5864),Assumptions!$C$13,MAX(0,($B$5-P5863)/$B$6))</f>
        <v>0</v>
      </c>
      <c r="L5864" s="0" t="n">
        <f aca="false">IF(C5864=1,0,MIN(F5864-K5864,Assumptions!$C$15,MAX(0,$B$10-O5863-M5864)))</f>
        <v>21.9469583</v>
      </c>
      <c r="M5864" s="0" t="n">
        <f aca="false">'Profiles 8760'!H5853</f>
        <v>97200</v>
      </c>
      <c r="N5864" s="0" t="n">
        <f aca="false">J5864+L5864</f>
        <v>21.9469583</v>
      </c>
      <c r="O5864" s="0" t="n">
        <f aca="false">O5863+N5864</f>
        <v>549474.132201396</v>
      </c>
      <c r="P5864" s="0" t="n">
        <f aca="false">MIN($B$5,P5863+K5864*$B$6-I5864)</f>
        <v>510.81</v>
      </c>
      <c r="Q5864" s="0" t="n">
        <f aca="false">MAX(0,F5864-H5864-K5864-L5864)</f>
        <v>0</v>
      </c>
    </row>
    <row r="5865" customFormat="false" ht="15" hidden="false" customHeight="false" outlineLevel="0" collapsed="false">
      <c r="A5865" s="0" t="n">
        <f aca="false">'Profiles 8760'!A5854</f>
        <v>5852</v>
      </c>
      <c r="B5865" s="0" t="n">
        <f aca="false">'Profiles 8760'!B5854</f>
        <v>9</v>
      </c>
      <c r="C5865" s="0" t="n">
        <f aca="false">'Profiles 8760'!E5854</f>
        <v>1</v>
      </c>
      <c r="D5865" s="0" t="n">
        <f aca="false">'Profiles 8760'!F5854</f>
        <v>0</v>
      </c>
      <c r="E5865" s="0" t="n">
        <f aca="false">'Profiles 8760'!G5854</f>
        <v>0.359663</v>
      </c>
      <c r="F5865" s="0" t="n">
        <f aca="false">D5865*Assumptions!$C$11*$B$7+E5865*Assumptions!$C$12*$B$8</f>
        <v>14.7102167</v>
      </c>
      <c r="G5865" s="0" t="n">
        <f aca="false">C5865*Assumptions!$C$15</f>
        <v>200</v>
      </c>
      <c r="H5865" s="0" t="n">
        <f aca="false">MIN(F5865,G5865)</f>
        <v>14.7102167</v>
      </c>
      <c r="I5865" s="0" t="n">
        <f aca="false">IF(C5865=1,MIN(G5865-H5865,Assumptions!$C$13,P5864),0)</f>
        <v>180</v>
      </c>
      <c r="J5865" s="0" t="n">
        <f aca="false">H5865+I5865</f>
        <v>194.7102167</v>
      </c>
      <c r="K5865" s="0" t="n">
        <f aca="false">MIN(IF(C5865=1,F5865-H5865,F5865),Assumptions!$C$13,MAX(0,($B$5-P5864)/$B$6))</f>
        <v>0</v>
      </c>
      <c r="L5865" s="0" t="n">
        <f aca="false">IF(C5865=1,0,MIN(F5865-K5865,Assumptions!$C$15,MAX(0,$B$10-O5864-M5865)))</f>
        <v>0</v>
      </c>
      <c r="M5865" s="0" t="n">
        <f aca="false">'Profiles 8760'!H5854</f>
        <v>97000</v>
      </c>
      <c r="N5865" s="0" t="n">
        <f aca="false">J5865+L5865</f>
        <v>194.7102167</v>
      </c>
      <c r="O5865" s="0" t="n">
        <f aca="false">O5864+N5865</f>
        <v>549668.842418096</v>
      </c>
      <c r="P5865" s="0" t="n">
        <f aca="false">MIN($B$5,P5864+K5865*$B$6-I5865)</f>
        <v>330.81</v>
      </c>
      <c r="Q5865" s="0" t="n">
        <f aca="false">MAX(0,F5865-H5865-K5865-L5865)</f>
        <v>0</v>
      </c>
    </row>
    <row r="5866" customFormat="false" ht="15" hidden="false" customHeight="false" outlineLevel="0" collapsed="false">
      <c r="A5866" s="0" t="n">
        <f aca="false">'Profiles 8760'!A5855</f>
        <v>5853</v>
      </c>
      <c r="B5866" s="0" t="n">
        <f aca="false">'Profiles 8760'!B5855</f>
        <v>9</v>
      </c>
      <c r="C5866" s="0" t="n">
        <f aca="false">'Profiles 8760'!E5855</f>
        <v>1</v>
      </c>
      <c r="D5866" s="0" t="n">
        <f aca="false">'Profiles 8760'!F5855</f>
        <v>0</v>
      </c>
      <c r="E5866" s="0" t="n">
        <f aca="false">'Profiles 8760'!G5855</f>
        <v>0.345997</v>
      </c>
      <c r="F5866" s="0" t="n">
        <f aca="false">D5866*Assumptions!$C$11*$B$7+E5866*Assumptions!$C$12*$B$8</f>
        <v>14.1512773</v>
      </c>
      <c r="G5866" s="0" t="n">
        <f aca="false">C5866*Assumptions!$C$15</f>
        <v>200</v>
      </c>
      <c r="H5866" s="0" t="n">
        <f aca="false">MIN(F5866,G5866)</f>
        <v>14.1512773</v>
      </c>
      <c r="I5866" s="0" t="n">
        <f aca="false">IF(C5866=1,MIN(G5866-H5866,Assumptions!$C$13,P5865),0)</f>
        <v>180</v>
      </c>
      <c r="J5866" s="0" t="n">
        <f aca="false">H5866+I5866</f>
        <v>194.1512773</v>
      </c>
      <c r="K5866" s="0" t="n">
        <f aca="false">MIN(IF(C5866=1,F5866-H5866,F5866),Assumptions!$C$13,MAX(0,($B$5-P5865)/$B$6))</f>
        <v>0</v>
      </c>
      <c r="L5866" s="0" t="n">
        <f aca="false">IF(C5866=1,0,MIN(F5866-K5866,Assumptions!$C$15,MAX(0,$B$10-O5865-M5866)))</f>
        <v>0</v>
      </c>
      <c r="M5866" s="0" t="n">
        <f aca="false">'Profiles 8760'!H5855</f>
        <v>96800</v>
      </c>
      <c r="N5866" s="0" t="n">
        <f aca="false">J5866+L5866</f>
        <v>194.1512773</v>
      </c>
      <c r="O5866" s="0" t="n">
        <f aca="false">O5865+N5866</f>
        <v>549862.993695396</v>
      </c>
      <c r="P5866" s="0" t="n">
        <f aca="false">MIN($B$5,P5865+K5866*$B$6-I5866)</f>
        <v>150.81</v>
      </c>
      <c r="Q5866" s="0" t="n">
        <f aca="false">MAX(0,F5866-H5866-K5866-L5866)</f>
        <v>0</v>
      </c>
    </row>
    <row r="5867" customFormat="false" ht="15" hidden="false" customHeight="false" outlineLevel="0" collapsed="false">
      <c r="A5867" s="0" t="n">
        <f aca="false">'Profiles 8760'!A5856</f>
        <v>5854</v>
      </c>
      <c r="B5867" s="0" t="n">
        <f aca="false">'Profiles 8760'!B5856</f>
        <v>9</v>
      </c>
      <c r="C5867" s="0" t="n">
        <f aca="false">'Profiles 8760'!E5856</f>
        <v>0</v>
      </c>
      <c r="D5867" s="0" t="n">
        <f aca="false">'Profiles 8760'!F5856</f>
        <v>0</v>
      </c>
      <c r="E5867" s="0" t="n">
        <f aca="false">'Profiles 8760'!G5856</f>
        <v>0.361288</v>
      </c>
      <c r="F5867" s="0" t="n">
        <f aca="false">D5867*Assumptions!$C$11*$B$7+E5867*Assumptions!$C$12*$B$8</f>
        <v>14.7766792</v>
      </c>
      <c r="G5867" s="0" t="n">
        <f aca="false">C5867*Assumptions!$C$15</f>
        <v>0</v>
      </c>
      <c r="H5867" s="0" t="n">
        <f aca="false">MIN(F5867,G5867)</f>
        <v>0</v>
      </c>
      <c r="I5867" s="0" t="n">
        <f aca="false">IF(C5867=1,MIN(G5867-H5867,Assumptions!$C$13,P5866),0)</f>
        <v>0</v>
      </c>
      <c r="J5867" s="0" t="n">
        <f aca="false">H5867+I5867</f>
        <v>0</v>
      </c>
      <c r="K5867" s="0" t="n">
        <f aca="false">MIN(IF(C5867=1,F5867-H5867,F5867),Assumptions!$C$13,MAX(0,($B$5-P5866)/$B$6))</f>
        <v>14.7766792</v>
      </c>
      <c r="L5867" s="0" t="n">
        <f aca="false">IF(C5867=1,0,MIN(F5867-K5867,Assumptions!$C$15,MAX(0,$B$10-O5866-M5867)))</f>
        <v>0</v>
      </c>
      <c r="M5867" s="0" t="n">
        <f aca="false">'Profiles 8760'!H5856</f>
        <v>96800</v>
      </c>
      <c r="N5867" s="0" t="n">
        <f aca="false">J5867+L5867</f>
        <v>0</v>
      </c>
      <c r="O5867" s="0" t="n">
        <f aca="false">O5866+N5867</f>
        <v>549862.993695396</v>
      </c>
      <c r="P5867" s="0" t="n">
        <f aca="false">MIN($B$5,P5866+K5867*$B$6-I5867)</f>
        <v>163.61842553056</v>
      </c>
      <c r="Q5867" s="0" t="n">
        <f aca="false">MAX(0,F5867-H5867-K5867-L5867)</f>
        <v>0</v>
      </c>
    </row>
    <row r="5868" customFormat="false" ht="15" hidden="false" customHeight="false" outlineLevel="0" collapsed="false">
      <c r="A5868" s="0" t="n">
        <f aca="false">'Profiles 8760'!A5857</f>
        <v>5855</v>
      </c>
      <c r="B5868" s="0" t="n">
        <f aca="false">'Profiles 8760'!B5857</f>
        <v>9</v>
      </c>
      <c r="C5868" s="0" t="n">
        <f aca="false">'Profiles 8760'!E5857</f>
        <v>0</v>
      </c>
      <c r="D5868" s="0" t="n">
        <f aca="false">'Profiles 8760'!F5857</f>
        <v>0</v>
      </c>
      <c r="E5868" s="0" t="n">
        <f aca="false">'Profiles 8760'!G5857</f>
        <v>0.247617</v>
      </c>
      <c r="F5868" s="0" t="n">
        <f aca="false">D5868*Assumptions!$C$11*$B$7+E5868*Assumptions!$C$12*$B$8</f>
        <v>10.1275353</v>
      </c>
      <c r="G5868" s="0" t="n">
        <f aca="false">C5868*Assumptions!$C$15</f>
        <v>0</v>
      </c>
      <c r="H5868" s="0" t="n">
        <f aca="false">MIN(F5868,G5868)</f>
        <v>0</v>
      </c>
      <c r="I5868" s="0" t="n">
        <f aca="false">IF(C5868=1,MIN(G5868-H5868,Assumptions!$C$13,P5867),0)</f>
        <v>0</v>
      </c>
      <c r="J5868" s="0" t="n">
        <f aca="false">H5868+I5868</f>
        <v>0</v>
      </c>
      <c r="K5868" s="0" t="n">
        <f aca="false">MIN(IF(C5868=1,F5868-H5868,F5868),Assumptions!$C$13,MAX(0,($B$5-P5867)/$B$6))</f>
        <v>10.1275353</v>
      </c>
      <c r="L5868" s="0" t="n">
        <f aca="false">IF(C5868=1,0,MIN(F5868-K5868,Assumptions!$C$15,MAX(0,$B$10-O5867-M5868)))</f>
        <v>0</v>
      </c>
      <c r="M5868" s="0" t="n">
        <f aca="false">'Profiles 8760'!H5857</f>
        <v>96800</v>
      </c>
      <c r="N5868" s="0" t="n">
        <f aca="false">J5868+L5868</f>
        <v>0</v>
      </c>
      <c r="O5868" s="0" t="n">
        <f aca="false">O5867+N5868</f>
        <v>549862.993695396</v>
      </c>
      <c r="P5868" s="0" t="n">
        <f aca="false">MIN($B$5,P5867+K5868*$B$6-I5868)</f>
        <v>172.3969731286</v>
      </c>
      <c r="Q5868" s="0" t="n">
        <f aca="false">MAX(0,F5868-H5868-K5868-L5868)</f>
        <v>0</v>
      </c>
    </row>
    <row r="5869" customFormat="false" ht="15" hidden="false" customHeight="false" outlineLevel="0" collapsed="false">
      <c r="A5869" s="0" t="n">
        <f aca="false">'Profiles 8760'!A5858</f>
        <v>5856</v>
      </c>
      <c r="B5869" s="0" t="n">
        <f aca="false">'Profiles 8760'!B5858</f>
        <v>9</v>
      </c>
      <c r="C5869" s="0" t="n">
        <f aca="false">'Profiles 8760'!E5858</f>
        <v>0</v>
      </c>
      <c r="D5869" s="0" t="n">
        <f aca="false">'Profiles 8760'!F5858</f>
        <v>0</v>
      </c>
      <c r="E5869" s="0" t="n">
        <f aca="false">'Profiles 8760'!G5858</f>
        <v>0.240603</v>
      </c>
      <c r="F5869" s="0" t="n">
        <f aca="false">D5869*Assumptions!$C$11*$B$7+E5869*Assumptions!$C$12*$B$8</f>
        <v>9.8406627</v>
      </c>
      <c r="G5869" s="0" t="n">
        <f aca="false">C5869*Assumptions!$C$15</f>
        <v>0</v>
      </c>
      <c r="H5869" s="0" t="n">
        <f aca="false">MIN(F5869,G5869)</f>
        <v>0</v>
      </c>
      <c r="I5869" s="0" t="n">
        <f aca="false">IF(C5869=1,MIN(G5869-H5869,Assumptions!$C$13,P5868),0)</f>
        <v>0</v>
      </c>
      <c r="J5869" s="0" t="n">
        <f aca="false">H5869+I5869</f>
        <v>0</v>
      </c>
      <c r="K5869" s="0" t="n">
        <f aca="false">MIN(IF(C5869=1,F5869-H5869,F5869),Assumptions!$C$13,MAX(0,($B$5-P5868)/$B$6))</f>
        <v>9.8406627</v>
      </c>
      <c r="L5869" s="0" t="n">
        <f aca="false">IF(C5869=1,0,MIN(F5869-K5869,Assumptions!$C$15,MAX(0,$B$10-O5868-M5869)))</f>
        <v>0</v>
      </c>
      <c r="M5869" s="0" t="n">
        <f aca="false">'Profiles 8760'!H5858</f>
        <v>96800</v>
      </c>
      <c r="N5869" s="0" t="n">
        <f aca="false">J5869+L5869</f>
        <v>0</v>
      </c>
      <c r="O5869" s="0" t="n">
        <f aca="false">O5868+N5869</f>
        <v>549862.993695396</v>
      </c>
      <c r="P5869" s="0" t="n">
        <f aca="false">MIN($B$5,P5868+K5869*$B$6-I5869)</f>
        <v>180.92685955696</v>
      </c>
      <c r="Q5869" s="0" t="n">
        <f aca="false">MAX(0,F5869-H5869-K5869-L5869)</f>
        <v>0</v>
      </c>
    </row>
    <row r="5870" customFormat="false" ht="15" hidden="false" customHeight="false" outlineLevel="0" collapsed="false">
      <c r="A5870" s="0" t="n">
        <f aca="false">'Profiles 8760'!A5859</f>
        <v>5857</v>
      </c>
      <c r="B5870" s="0" t="n">
        <f aca="false">'Profiles 8760'!B5859</f>
        <v>9</v>
      </c>
      <c r="C5870" s="0" t="n">
        <f aca="false">'Profiles 8760'!E5859</f>
        <v>0</v>
      </c>
      <c r="D5870" s="0" t="n">
        <f aca="false">'Profiles 8760'!F5859</f>
        <v>0</v>
      </c>
      <c r="E5870" s="0" t="n">
        <f aca="false">'Profiles 8760'!G5859</f>
        <v>0.381231</v>
      </c>
      <c r="F5870" s="0" t="n">
        <f aca="false">D5870*Assumptions!$C$11*$B$7+E5870*Assumptions!$C$12*$B$8</f>
        <v>15.5923479</v>
      </c>
      <c r="G5870" s="0" t="n">
        <f aca="false">C5870*Assumptions!$C$15</f>
        <v>0</v>
      </c>
      <c r="H5870" s="0" t="n">
        <f aca="false">MIN(F5870,G5870)</f>
        <v>0</v>
      </c>
      <c r="I5870" s="0" t="n">
        <f aca="false">IF(C5870=1,MIN(G5870-H5870,Assumptions!$C$13,P5869),0)</f>
        <v>0</v>
      </c>
      <c r="J5870" s="0" t="n">
        <f aca="false">H5870+I5870</f>
        <v>0</v>
      </c>
      <c r="K5870" s="0" t="n">
        <f aca="false">MIN(IF(C5870=1,F5870-H5870,F5870),Assumptions!$C$13,MAX(0,($B$5-P5869)/$B$6))</f>
        <v>15.5923479</v>
      </c>
      <c r="L5870" s="0" t="n">
        <f aca="false">IF(C5870=1,0,MIN(F5870-K5870,Assumptions!$C$15,MAX(0,$B$10-O5869-M5870)))</f>
        <v>0</v>
      </c>
      <c r="M5870" s="0" t="n">
        <f aca="false">'Profiles 8760'!H5859</f>
        <v>96800</v>
      </c>
      <c r="N5870" s="0" t="n">
        <f aca="false">J5870+L5870</f>
        <v>0</v>
      </c>
      <c r="O5870" s="0" t="n">
        <f aca="false">O5869+N5870</f>
        <v>549862.993695396</v>
      </c>
      <c r="P5870" s="0" t="n">
        <f aca="false">MIN($B$5,P5869+K5870*$B$6-I5870)</f>
        <v>194.44230671668</v>
      </c>
      <c r="Q5870" s="0" t="n">
        <f aca="false">MAX(0,F5870-H5870-K5870-L5870)</f>
        <v>0</v>
      </c>
    </row>
    <row r="5871" customFormat="false" ht="15" hidden="false" customHeight="false" outlineLevel="0" collapsed="false">
      <c r="A5871" s="0" t="n">
        <f aca="false">'Profiles 8760'!A5860</f>
        <v>5858</v>
      </c>
      <c r="B5871" s="0" t="n">
        <f aca="false">'Profiles 8760'!B5860</f>
        <v>9</v>
      </c>
      <c r="C5871" s="0" t="n">
        <f aca="false">'Profiles 8760'!E5860</f>
        <v>0</v>
      </c>
      <c r="D5871" s="0" t="n">
        <f aca="false">'Profiles 8760'!F5860</f>
        <v>0</v>
      </c>
      <c r="E5871" s="0" t="n">
        <f aca="false">'Profiles 8760'!G5860</f>
        <v>0.445314</v>
      </c>
      <c r="F5871" s="0" t="n">
        <f aca="false">D5871*Assumptions!$C$11*$B$7+E5871*Assumptions!$C$12*$B$8</f>
        <v>18.2133426</v>
      </c>
      <c r="G5871" s="0" t="n">
        <f aca="false">C5871*Assumptions!$C$15</f>
        <v>0</v>
      </c>
      <c r="H5871" s="0" t="n">
        <f aca="false">MIN(F5871,G5871)</f>
        <v>0</v>
      </c>
      <c r="I5871" s="0" t="n">
        <f aca="false">IF(C5871=1,MIN(G5871-H5871,Assumptions!$C$13,P5870),0)</f>
        <v>0</v>
      </c>
      <c r="J5871" s="0" t="n">
        <f aca="false">H5871+I5871</f>
        <v>0</v>
      </c>
      <c r="K5871" s="0" t="n">
        <f aca="false">MIN(IF(C5871=1,F5871-H5871,F5871),Assumptions!$C$13,MAX(0,($B$5-P5870)/$B$6))</f>
        <v>18.2133426</v>
      </c>
      <c r="L5871" s="0" t="n">
        <f aca="false">IF(C5871=1,0,MIN(F5871-K5871,Assumptions!$C$15,MAX(0,$B$10-O5870-M5871)))</f>
        <v>0</v>
      </c>
      <c r="M5871" s="0" t="n">
        <f aca="false">'Profiles 8760'!H5860</f>
        <v>96800</v>
      </c>
      <c r="N5871" s="0" t="n">
        <f aca="false">J5871+L5871</f>
        <v>0</v>
      </c>
      <c r="O5871" s="0" t="n">
        <f aca="false">O5870+N5871</f>
        <v>549862.993695396</v>
      </c>
      <c r="P5871" s="0" t="n">
        <f aca="false">MIN($B$5,P5870+K5871*$B$6-I5871)</f>
        <v>210.22963208236</v>
      </c>
      <c r="Q5871" s="0" t="n">
        <f aca="false">MAX(0,F5871-H5871-K5871-L5871)</f>
        <v>0</v>
      </c>
    </row>
    <row r="5872" customFormat="false" ht="15" hidden="false" customHeight="false" outlineLevel="0" collapsed="false">
      <c r="A5872" s="0" t="n">
        <f aca="false">'Profiles 8760'!A5861</f>
        <v>5859</v>
      </c>
      <c r="B5872" s="0" t="n">
        <f aca="false">'Profiles 8760'!B5861</f>
        <v>9</v>
      </c>
      <c r="C5872" s="0" t="n">
        <f aca="false">'Profiles 8760'!E5861</f>
        <v>0</v>
      </c>
      <c r="D5872" s="0" t="n">
        <f aca="false">'Profiles 8760'!F5861</f>
        <v>0</v>
      </c>
      <c r="E5872" s="0" t="n">
        <f aca="false">'Profiles 8760'!G5861</f>
        <v>0.407305</v>
      </c>
      <c r="F5872" s="0" t="n">
        <f aca="false">D5872*Assumptions!$C$11*$B$7+E5872*Assumptions!$C$12*$B$8</f>
        <v>16.6587745</v>
      </c>
      <c r="G5872" s="0" t="n">
        <f aca="false">C5872*Assumptions!$C$15</f>
        <v>0</v>
      </c>
      <c r="H5872" s="0" t="n">
        <f aca="false">MIN(F5872,G5872)</f>
        <v>0</v>
      </c>
      <c r="I5872" s="0" t="n">
        <f aca="false">IF(C5872=1,MIN(G5872-H5872,Assumptions!$C$13,P5871),0)</f>
        <v>0</v>
      </c>
      <c r="J5872" s="0" t="n">
        <f aca="false">H5872+I5872</f>
        <v>0</v>
      </c>
      <c r="K5872" s="0" t="n">
        <f aca="false">MIN(IF(C5872=1,F5872-H5872,F5872),Assumptions!$C$13,MAX(0,($B$5-P5871)/$B$6))</f>
        <v>16.6587745</v>
      </c>
      <c r="L5872" s="0" t="n">
        <f aca="false">IF(C5872=1,0,MIN(F5872-K5872,Assumptions!$C$15,MAX(0,$B$10-O5871-M5872)))</f>
        <v>0</v>
      </c>
      <c r="M5872" s="0" t="n">
        <f aca="false">'Profiles 8760'!H5861</f>
        <v>96800</v>
      </c>
      <c r="N5872" s="0" t="n">
        <f aca="false">J5872+L5872</f>
        <v>0</v>
      </c>
      <c r="O5872" s="0" t="n">
        <f aca="false">O5871+N5872</f>
        <v>549862.993695396</v>
      </c>
      <c r="P5872" s="0" t="n">
        <f aca="false">MIN($B$5,P5871+K5872*$B$6-I5872)</f>
        <v>224.66945781896</v>
      </c>
      <c r="Q5872" s="0" t="n">
        <f aca="false">MAX(0,F5872-H5872-K5872-L5872)</f>
        <v>0</v>
      </c>
    </row>
    <row r="5873" customFormat="false" ht="15" hidden="false" customHeight="false" outlineLevel="0" collapsed="false">
      <c r="A5873" s="0" t="n">
        <f aca="false">'Profiles 8760'!A5862</f>
        <v>5860</v>
      </c>
      <c r="B5873" s="0" t="n">
        <f aca="false">'Profiles 8760'!B5862</f>
        <v>9</v>
      </c>
      <c r="C5873" s="0" t="n">
        <f aca="false">'Profiles 8760'!E5862</f>
        <v>0</v>
      </c>
      <c r="D5873" s="0" t="n">
        <f aca="false">'Profiles 8760'!F5862</f>
        <v>0</v>
      </c>
      <c r="E5873" s="0" t="n">
        <f aca="false">'Profiles 8760'!G5862</f>
        <v>0.39571</v>
      </c>
      <c r="F5873" s="0" t="n">
        <f aca="false">D5873*Assumptions!$C$11*$B$7+E5873*Assumptions!$C$12*$B$8</f>
        <v>16.184539</v>
      </c>
      <c r="G5873" s="0" t="n">
        <f aca="false">C5873*Assumptions!$C$15</f>
        <v>0</v>
      </c>
      <c r="H5873" s="0" t="n">
        <f aca="false">MIN(F5873,G5873)</f>
        <v>0</v>
      </c>
      <c r="I5873" s="0" t="n">
        <f aca="false">IF(C5873=1,MIN(G5873-H5873,Assumptions!$C$13,P5872),0)</f>
        <v>0</v>
      </c>
      <c r="J5873" s="0" t="n">
        <f aca="false">H5873+I5873</f>
        <v>0</v>
      </c>
      <c r="K5873" s="0" t="n">
        <f aca="false">MIN(IF(C5873=1,F5873-H5873,F5873),Assumptions!$C$13,MAX(0,($B$5-P5872)/$B$6))</f>
        <v>16.184539</v>
      </c>
      <c r="L5873" s="0" t="n">
        <f aca="false">IF(C5873=1,0,MIN(F5873-K5873,Assumptions!$C$15,MAX(0,$B$10-O5872-M5873)))</f>
        <v>0</v>
      </c>
      <c r="M5873" s="0" t="n">
        <f aca="false">'Profiles 8760'!H5862</f>
        <v>96800</v>
      </c>
      <c r="N5873" s="0" t="n">
        <f aca="false">J5873+L5873</f>
        <v>0</v>
      </c>
      <c r="O5873" s="0" t="n">
        <f aca="false">O5872+N5873</f>
        <v>549862.993695396</v>
      </c>
      <c r="P5873" s="0" t="n">
        <f aca="false">MIN($B$5,P5872+K5873*$B$6-I5873)</f>
        <v>238.69821622416</v>
      </c>
      <c r="Q5873" s="0" t="n">
        <f aca="false">MAX(0,F5873-H5873-K5873-L5873)</f>
        <v>0</v>
      </c>
    </row>
    <row r="5874" customFormat="false" ht="15" hidden="false" customHeight="false" outlineLevel="0" collapsed="false">
      <c r="A5874" s="0" t="n">
        <f aca="false">'Profiles 8760'!A5863</f>
        <v>5861</v>
      </c>
      <c r="B5874" s="0" t="n">
        <f aca="false">'Profiles 8760'!B5863</f>
        <v>9</v>
      </c>
      <c r="C5874" s="0" t="n">
        <f aca="false">'Profiles 8760'!E5863</f>
        <v>0</v>
      </c>
      <c r="D5874" s="0" t="n">
        <f aca="false">'Profiles 8760'!F5863</f>
        <v>0</v>
      </c>
      <c r="E5874" s="0" t="n">
        <f aca="false">'Profiles 8760'!G5863</f>
        <v>0.437906</v>
      </c>
      <c r="F5874" s="0" t="n">
        <f aca="false">D5874*Assumptions!$C$11*$B$7+E5874*Assumptions!$C$12*$B$8</f>
        <v>17.9103554</v>
      </c>
      <c r="G5874" s="0" t="n">
        <f aca="false">C5874*Assumptions!$C$15</f>
        <v>0</v>
      </c>
      <c r="H5874" s="0" t="n">
        <f aca="false">MIN(F5874,G5874)</f>
        <v>0</v>
      </c>
      <c r="I5874" s="0" t="n">
        <f aca="false">IF(C5874=1,MIN(G5874-H5874,Assumptions!$C$13,P5873),0)</f>
        <v>0</v>
      </c>
      <c r="J5874" s="0" t="n">
        <f aca="false">H5874+I5874</f>
        <v>0</v>
      </c>
      <c r="K5874" s="0" t="n">
        <f aca="false">MIN(IF(C5874=1,F5874-H5874,F5874),Assumptions!$C$13,MAX(0,($B$5-P5873)/$B$6))</f>
        <v>17.9103554</v>
      </c>
      <c r="L5874" s="0" t="n">
        <f aca="false">IF(C5874=1,0,MIN(F5874-K5874,Assumptions!$C$15,MAX(0,$B$10-O5873-M5874)))</f>
        <v>0</v>
      </c>
      <c r="M5874" s="0" t="n">
        <f aca="false">'Profiles 8760'!H5863</f>
        <v>96800</v>
      </c>
      <c r="N5874" s="0" t="n">
        <f aca="false">J5874+L5874</f>
        <v>0</v>
      </c>
      <c r="O5874" s="0" t="n">
        <f aca="false">O5873+N5874</f>
        <v>549862.993695396</v>
      </c>
      <c r="P5874" s="0" t="n">
        <f aca="false">MIN($B$5,P5873+K5874*$B$6-I5874)</f>
        <v>254.22291228488</v>
      </c>
      <c r="Q5874" s="0" t="n">
        <f aca="false">MAX(0,F5874-H5874-K5874-L5874)</f>
        <v>0</v>
      </c>
    </row>
    <row r="5875" customFormat="false" ht="15" hidden="false" customHeight="false" outlineLevel="0" collapsed="false">
      <c r="A5875" s="0" t="n">
        <f aca="false">'Profiles 8760'!A5864</f>
        <v>5862</v>
      </c>
      <c r="B5875" s="0" t="n">
        <f aca="false">'Profiles 8760'!B5864</f>
        <v>9</v>
      </c>
      <c r="C5875" s="0" t="n">
        <f aca="false">'Profiles 8760'!E5864</f>
        <v>0</v>
      </c>
      <c r="D5875" s="0" t="n">
        <f aca="false">'Profiles 8760'!F5864</f>
        <v>0</v>
      </c>
      <c r="E5875" s="0" t="n">
        <f aca="false">'Profiles 8760'!G5864</f>
        <v>0.361164</v>
      </c>
      <c r="F5875" s="0" t="n">
        <f aca="false">D5875*Assumptions!$C$11*$B$7+E5875*Assumptions!$C$12*$B$8</f>
        <v>14.7716076</v>
      </c>
      <c r="G5875" s="0" t="n">
        <f aca="false">C5875*Assumptions!$C$15</f>
        <v>0</v>
      </c>
      <c r="H5875" s="0" t="n">
        <f aca="false">MIN(F5875,G5875)</f>
        <v>0</v>
      </c>
      <c r="I5875" s="0" t="n">
        <f aca="false">IF(C5875=1,MIN(G5875-H5875,Assumptions!$C$13,P5874),0)</f>
        <v>0</v>
      </c>
      <c r="J5875" s="0" t="n">
        <f aca="false">H5875+I5875</f>
        <v>0</v>
      </c>
      <c r="K5875" s="0" t="n">
        <f aca="false">MIN(IF(C5875=1,F5875-H5875,F5875),Assumptions!$C$13,MAX(0,($B$5-P5874)/$B$6))</f>
        <v>14.7716076</v>
      </c>
      <c r="L5875" s="0" t="n">
        <f aca="false">IF(C5875=1,0,MIN(F5875-K5875,Assumptions!$C$15,MAX(0,$B$10-O5874-M5875)))</f>
        <v>0</v>
      </c>
      <c r="M5875" s="0" t="n">
        <f aca="false">'Profiles 8760'!H5864</f>
        <v>96800</v>
      </c>
      <c r="N5875" s="0" t="n">
        <f aca="false">J5875+L5875</f>
        <v>0</v>
      </c>
      <c r="O5875" s="0" t="n">
        <f aca="false">O5874+N5875</f>
        <v>549862.993695396</v>
      </c>
      <c r="P5875" s="0" t="n">
        <f aca="false">MIN($B$5,P5874+K5875*$B$6-I5875)</f>
        <v>267.02694175256</v>
      </c>
      <c r="Q5875" s="0" t="n">
        <f aca="false">MAX(0,F5875-H5875-K5875-L5875)</f>
        <v>0</v>
      </c>
    </row>
    <row r="5876" customFormat="false" ht="15" hidden="false" customHeight="false" outlineLevel="0" collapsed="false">
      <c r="A5876" s="0" t="n">
        <f aca="false">'Profiles 8760'!A5865</f>
        <v>5863</v>
      </c>
      <c r="B5876" s="0" t="n">
        <f aca="false">'Profiles 8760'!B5865</f>
        <v>9</v>
      </c>
      <c r="C5876" s="0" t="n">
        <f aca="false">'Profiles 8760'!E5865</f>
        <v>0</v>
      </c>
      <c r="D5876" s="0" t="n">
        <f aca="false">'Profiles 8760'!F5865</f>
        <v>0.007081</v>
      </c>
      <c r="E5876" s="0" t="n">
        <f aca="false">'Profiles 8760'!G5865</f>
        <v>0.328287</v>
      </c>
      <c r="F5876" s="0" t="n">
        <f aca="false">D5876*Assumptions!$C$11*$B$7+E5876*Assumptions!$C$12*$B$8</f>
        <v>15.4719311</v>
      </c>
      <c r="G5876" s="0" t="n">
        <f aca="false">C5876*Assumptions!$C$15</f>
        <v>0</v>
      </c>
      <c r="H5876" s="0" t="n">
        <f aca="false">MIN(F5876,G5876)</f>
        <v>0</v>
      </c>
      <c r="I5876" s="0" t="n">
        <f aca="false">IF(C5876=1,MIN(G5876-H5876,Assumptions!$C$13,P5875),0)</f>
        <v>0</v>
      </c>
      <c r="J5876" s="0" t="n">
        <f aca="false">H5876+I5876</f>
        <v>0</v>
      </c>
      <c r="K5876" s="0" t="n">
        <f aca="false">MIN(IF(C5876=1,F5876-H5876,F5876),Assumptions!$C$13,MAX(0,($B$5-P5875)/$B$6))</f>
        <v>15.4719311</v>
      </c>
      <c r="L5876" s="0" t="n">
        <f aca="false">IF(C5876=1,0,MIN(F5876-K5876,Assumptions!$C$15,MAX(0,$B$10-O5875-M5876)))</f>
        <v>0</v>
      </c>
      <c r="M5876" s="0" t="n">
        <f aca="false">'Profiles 8760'!H5865</f>
        <v>96800</v>
      </c>
      <c r="N5876" s="0" t="n">
        <f aca="false">J5876+L5876</f>
        <v>0</v>
      </c>
      <c r="O5876" s="0" t="n">
        <f aca="false">O5875+N5876</f>
        <v>549862.993695396</v>
      </c>
      <c r="P5876" s="0" t="n">
        <f aca="false">MIN($B$5,P5875+K5876*$B$6-I5876)</f>
        <v>280.43801163004</v>
      </c>
      <c r="Q5876" s="0" t="n">
        <f aca="false">MAX(0,F5876-H5876-K5876-L5876)</f>
        <v>0</v>
      </c>
    </row>
    <row r="5877" customFormat="false" ht="15" hidden="false" customHeight="false" outlineLevel="0" collapsed="false">
      <c r="A5877" s="0" t="n">
        <f aca="false">'Profiles 8760'!A5866</f>
        <v>5864</v>
      </c>
      <c r="B5877" s="0" t="n">
        <f aca="false">'Profiles 8760'!B5866</f>
        <v>9</v>
      </c>
      <c r="C5877" s="0" t="n">
        <f aca="false">'Profiles 8760'!E5866</f>
        <v>1</v>
      </c>
      <c r="D5877" s="0" t="n">
        <f aca="false">'Profiles 8760'!F5866</f>
        <v>0.177082</v>
      </c>
      <c r="E5877" s="0" t="n">
        <f aca="false">'Profiles 8760'!G5866</f>
        <v>0.374172</v>
      </c>
      <c r="F5877" s="0" t="n">
        <f aca="false">D5877*Assumptions!$C$11*$B$7+E5877*Assumptions!$C$12*$B$8</f>
        <v>66.4449164</v>
      </c>
      <c r="G5877" s="0" t="n">
        <f aca="false">C5877*Assumptions!$C$15</f>
        <v>200</v>
      </c>
      <c r="H5877" s="0" t="n">
        <f aca="false">MIN(F5877,G5877)</f>
        <v>66.4449164</v>
      </c>
      <c r="I5877" s="0" t="n">
        <f aca="false">IF(C5877=1,MIN(G5877-H5877,Assumptions!$C$13,P5876),0)</f>
        <v>133.5550836</v>
      </c>
      <c r="J5877" s="0" t="n">
        <f aca="false">H5877+I5877</f>
        <v>200</v>
      </c>
      <c r="K5877" s="0" t="n">
        <f aca="false">MIN(IF(C5877=1,F5877-H5877,F5877),Assumptions!$C$13,MAX(0,($B$5-P5876)/$B$6))</f>
        <v>0</v>
      </c>
      <c r="L5877" s="0" t="n">
        <f aca="false">IF(C5877=1,0,MIN(F5877-K5877,Assumptions!$C$15,MAX(0,$B$10-O5876-M5877)))</f>
        <v>0</v>
      </c>
      <c r="M5877" s="0" t="n">
        <f aca="false">'Profiles 8760'!H5866</f>
        <v>96600</v>
      </c>
      <c r="N5877" s="0" t="n">
        <f aca="false">J5877+L5877</f>
        <v>200</v>
      </c>
      <c r="O5877" s="0" t="n">
        <f aca="false">O5876+N5877</f>
        <v>550062.993695396</v>
      </c>
      <c r="P5877" s="0" t="n">
        <f aca="false">MIN($B$5,P5876+K5877*$B$6-I5877)</f>
        <v>146.88292803004</v>
      </c>
      <c r="Q5877" s="0" t="n">
        <f aca="false">MAX(0,F5877-H5877-K5877-L5877)</f>
        <v>0</v>
      </c>
    </row>
    <row r="5878" customFormat="false" ht="15" hidden="false" customHeight="false" outlineLevel="0" collapsed="false">
      <c r="A5878" s="0" t="n">
        <f aca="false">'Profiles 8760'!A5867</f>
        <v>5865</v>
      </c>
      <c r="B5878" s="0" t="n">
        <f aca="false">'Profiles 8760'!B5867</f>
        <v>9</v>
      </c>
      <c r="C5878" s="0" t="n">
        <f aca="false">'Profiles 8760'!E5867</f>
        <v>1</v>
      </c>
      <c r="D5878" s="0" t="n">
        <f aca="false">'Profiles 8760'!F5867</f>
        <v>0.403918</v>
      </c>
      <c r="E5878" s="0" t="n">
        <f aca="false">'Profiles 8760'!G5867</f>
        <v>0.334728</v>
      </c>
      <c r="F5878" s="0" t="n">
        <f aca="false">D5878*Assumptions!$C$11*$B$7+E5878*Assumptions!$C$12*$B$8</f>
        <v>130.3418936</v>
      </c>
      <c r="G5878" s="0" t="n">
        <f aca="false">C5878*Assumptions!$C$15</f>
        <v>200</v>
      </c>
      <c r="H5878" s="0" t="n">
        <f aca="false">MIN(F5878,G5878)</f>
        <v>130.3418936</v>
      </c>
      <c r="I5878" s="0" t="n">
        <f aca="false">IF(C5878=1,MIN(G5878-H5878,Assumptions!$C$13,P5877),0)</f>
        <v>69.6581064</v>
      </c>
      <c r="J5878" s="0" t="n">
        <f aca="false">H5878+I5878</f>
        <v>200</v>
      </c>
      <c r="K5878" s="0" t="n">
        <f aca="false">MIN(IF(C5878=1,F5878-H5878,F5878),Assumptions!$C$13,MAX(0,($B$5-P5877)/$B$6))</f>
        <v>0</v>
      </c>
      <c r="L5878" s="0" t="n">
        <f aca="false">IF(C5878=1,0,MIN(F5878-K5878,Assumptions!$C$15,MAX(0,$B$10-O5877-M5878)))</f>
        <v>0</v>
      </c>
      <c r="M5878" s="0" t="n">
        <f aca="false">'Profiles 8760'!H5867</f>
        <v>96400</v>
      </c>
      <c r="N5878" s="0" t="n">
        <f aca="false">J5878+L5878</f>
        <v>200</v>
      </c>
      <c r="O5878" s="0" t="n">
        <f aca="false">O5877+N5878</f>
        <v>550262.993695396</v>
      </c>
      <c r="P5878" s="0" t="n">
        <f aca="false">MIN($B$5,P5877+K5878*$B$6-I5878)</f>
        <v>77.22482163004</v>
      </c>
      <c r="Q5878" s="0" t="n">
        <f aca="false">MAX(0,F5878-H5878-K5878-L5878)</f>
        <v>0</v>
      </c>
    </row>
    <row r="5879" customFormat="false" ht="15" hidden="false" customHeight="false" outlineLevel="0" collapsed="false">
      <c r="A5879" s="0" t="n">
        <f aca="false">'Profiles 8760'!A5868</f>
        <v>5866</v>
      </c>
      <c r="B5879" s="0" t="n">
        <f aca="false">'Profiles 8760'!B5868</f>
        <v>9</v>
      </c>
      <c r="C5879" s="0" t="n">
        <f aca="false">'Profiles 8760'!E5868</f>
        <v>0</v>
      </c>
      <c r="D5879" s="0" t="n">
        <f aca="false">'Profiles 8760'!F5868</f>
        <v>0.630734</v>
      </c>
      <c r="E5879" s="0" t="n">
        <f aca="false">'Profiles 8760'!G5868</f>
        <v>0.334487</v>
      </c>
      <c r="F5879" s="0" t="n">
        <f aca="false">D5879*Assumptions!$C$11*$B$7+E5879*Assumptions!$C$12*$B$8</f>
        <v>195.8364975</v>
      </c>
      <c r="G5879" s="0" t="n">
        <f aca="false">C5879*Assumptions!$C$15</f>
        <v>0</v>
      </c>
      <c r="H5879" s="0" t="n">
        <f aca="false">MIN(F5879,G5879)</f>
        <v>0</v>
      </c>
      <c r="I5879" s="0" t="n">
        <f aca="false">IF(C5879=1,MIN(G5879-H5879,Assumptions!$C$13,P5878),0)</f>
        <v>0</v>
      </c>
      <c r="J5879" s="0" t="n">
        <f aca="false">H5879+I5879</f>
        <v>0</v>
      </c>
      <c r="K5879" s="0" t="n">
        <f aca="false">MIN(IF(C5879=1,F5879-H5879,F5879),Assumptions!$C$13,MAX(0,($B$5-P5878)/$B$6))</f>
        <v>180</v>
      </c>
      <c r="L5879" s="0" t="n">
        <f aca="false">IF(C5879=1,0,MIN(F5879-K5879,Assumptions!$C$15,MAX(0,$B$10-O5878-M5879)))</f>
        <v>15.8364975</v>
      </c>
      <c r="M5879" s="0" t="n">
        <f aca="false">'Profiles 8760'!H5868</f>
        <v>96400</v>
      </c>
      <c r="N5879" s="0" t="n">
        <f aca="false">J5879+L5879</f>
        <v>15.8364975</v>
      </c>
      <c r="O5879" s="0" t="n">
        <f aca="false">O5878+N5879</f>
        <v>550278.830192896</v>
      </c>
      <c r="P5879" s="0" t="n">
        <f aca="false">MIN($B$5,P5878+K5879*$B$6-I5879)</f>
        <v>233.24882163004</v>
      </c>
      <c r="Q5879" s="0" t="n">
        <f aca="false">MAX(0,F5879-H5879-K5879-L5879)</f>
        <v>0</v>
      </c>
    </row>
    <row r="5880" customFormat="false" ht="15" hidden="false" customHeight="false" outlineLevel="0" collapsed="false">
      <c r="A5880" s="0" t="n">
        <f aca="false">'Profiles 8760'!A5869</f>
        <v>5867</v>
      </c>
      <c r="B5880" s="0" t="n">
        <f aca="false">'Profiles 8760'!B5869</f>
        <v>9</v>
      </c>
      <c r="C5880" s="0" t="n">
        <f aca="false">'Profiles 8760'!E5869</f>
        <v>0</v>
      </c>
      <c r="D5880" s="0" t="n">
        <f aca="false">'Profiles 8760'!F5869</f>
        <v>0.820602</v>
      </c>
      <c r="E5880" s="0" t="n">
        <f aca="false">'Profiles 8760'!G5869</f>
        <v>0.458569</v>
      </c>
      <c r="F5880" s="0" t="n">
        <f aca="false">D5880*Assumptions!$C$11*$B$7+E5880*Assumptions!$C$12*$B$8</f>
        <v>255.7453297</v>
      </c>
      <c r="G5880" s="0" t="n">
        <f aca="false">C5880*Assumptions!$C$15</f>
        <v>0</v>
      </c>
      <c r="H5880" s="0" t="n">
        <f aca="false">MIN(F5880,G5880)</f>
        <v>0</v>
      </c>
      <c r="I5880" s="0" t="n">
        <f aca="false">IF(C5880=1,MIN(G5880-H5880,Assumptions!$C$13,P5879),0)</f>
        <v>0</v>
      </c>
      <c r="J5880" s="0" t="n">
        <f aca="false">H5880+I5880</f>
        <v>0</v>
      </c>
      <c r="K5880" s="0" t="n">
        <f aca="false">MIN(IF(C5880=1,F5880-H5880,F5880),Assumptions!$C$13,MAX(0,($B$5-P5879)/$B$6))</f>
        <v>180</v>
      </c>
      <c r="L5880" s="0" t="n">
        <f aca="false">IF(C5880=1,0,MIN(F5880-K5880,Assumptions!$C$15,MAX(0,$B$10-O5879-M5880)))</f>
        <v>75.7453297</v>
      </c>
      <c r="M5880" s="0" t="n">
        <f aca="false">'Profiles 8760'!H5869</f>
        <v>96400</v>
      </c>
      <c r="N5880" s="0" t="n">
        <f aca="false">J5880+L5880</f>
        <v>75.7453297</v>
      </c>
      <c r="O5880" s="0" t="n">
        <f aca="false">O5879+N5880</f>
        <v>550354.575522596</v>
      </c>
      <c r="P5880" s="0" t="n">
        <f aca="false">MIN($B$5,P5879+K5880*$B$6-I5880)</f>
        <v>389.27282163004</v>
      </c>
      <c r="Q5880" s="0" t="n">
        <f aca="false">MAX(0,F5880-H5880-K5880-L5880)</f>
        <v>0</v>
      </c>
    </row>
    <row r="5881" customFormat="false" ht="15" hidden="false" customHeight="false" outlineLevel="0" collapsed="false">
      <c r="A5881" s="0" t="n">
        <f aca="false">'Profiles 8760'!A5870</f>
        <v>5868</v>
      </c>
      <c r="B5881" s="0" t="n">
        <f aca="false">'Profiles 8760'!B5870</f>
        <v>9</v>
      </c>
      <c r="C5881" s="0" t="n">
        <f aca="false">'Profiles 8760'!E5870</f>
        <v>0</v>
      </c>
      <c r="D5881" s="0" t="n">
        <f aca="false">'Profiles 8760'!F5870</f>
        <v>0.946089</v>
      </c>
      <c r="E5881" s="0" t="n">
        <f aca="false">'Profiles 8760'!G5870</f>
        <v>0.316921</v>
      </c>
      <c r="F5881" s="0" t="n">
        <f aca="false">D5881*Assumptions!$C$11*$B$7+E5881*Assumptions!$C$12*$B$8</f>
        <v>286.1925721</v>
      </c>
      <c r="G5881" s="0" t="n">
        <f aca="false">C5881*Assumptions!$C$15</f>
        <v>0</v>
      </c>
      <c r="H5881" s="0" t="n">
        <f aca="false">MIN(F5881,G5881)</f>
        <v>0</v>
      </c>
      <c r="I5881" s="0" t="n">
        <f aca="false">IF(C5881=1,MIN(G5881-H5881,Assumptions!$C$13,P5880),0)</f>
        <v>0</v>
      </c>
      <c r="J5881" s="0" t="n">
        <f aca="false">H5881+I5881</f>
        <v>0</v>
      </c>
      <c r="K5881" s="0" t="n">
        <f aca="false">MIN(IF(C5881=1,F5881-H5881,F5881),Assumptions!$C$13,MAX(0,($B$5-P5880)/$B$6))</f>
        <v>140.21363448311</v>
      </c>
      <c r="L5881" s="0" t="n">
        <f aca="false">IF(C5881=1,0,MIN(F5881-K5881,Assumptions!$C$15,MAX(0,$B$10-O5880-M5881)))</f>
        <v>145.97893761689</v>
      </c>
      <c r="M5881" s="0" t="n">
        <f aca="false">'Profiles 8760'!H5870</f>
        <v>96400</v>
      </c>
      <c r="N5881" s="0" t="n">
        <f aca="false">J5881+L5881</f>
        <v>145.97893761689</v>
      </c>
      <c r="O5881" s="0" t="n">
        <f aca="false">O5880+N5881</f>
        <v>550500.554460213</v>
      </c>
      <c r="P5881" s="0" t="n">
        <f aca="false">MIN($B$5,P5880+K5881*$B$6-I5881)</f>
        <v>510.81</v>
      </c>
      <c r="Q5881" s="0" t="n">
        <f aca="false">MAX(0,F5881-H5881-K5881-L5881)</f>
        <v>0</v>
      </c>
    </row>
    <row r="5882" customFormat="false" ht="15" hidden="false" customHeight="false" outlineLevel="0" collapsed="false">
      <c r="A5882" s="0" t="n">
        <f aca="false">'Profiles 8760'!A5871</f>
        <v>5869</v>
      </c>
      <c r="B5882" s="0" t="n">
        <f aca="false">'Profiles 8760'!B5871</f>
        <v>9</v>
      </c>
      <c r="C5882" s="0" t="n">
        <f aca="false">'Profiles 8760'!E5871</f>
        <v>0</v>
      </c>
      <c r="D5882" s="0" t="n">
        <f aca="false">'Profiles 8760'!F5871</f>
        <v>0.989895</v>
      </c>
      <c r="E5882" s="0" t="n">
        <f aca="false">'Profiles 8760'!G5871</f>
        <v>0.360774</v>
      </c>
      <c r="F5882" s="0" t="n">
        <f aca="false">D5882*Assumptions!$C$11*$B$7+E5882*Assumptions!$C$12*$B$8</f>
        <v>300.6373326</v>
      </c>
      <c r="G5882" s="0" t="n">
        <f aca="false">C5882*Assumptions!$C$15</f>
        <v>0</v>
      </c>
      <c r="H5882" s="0" t="n">
        <f aca="false">MIN(F5882,G5882)</f>
        <v>0</v>
      </c>
      <c r="I5882" s="0" t="n">
        <f aca="false">IF(C5882=1,MIN(G5882-H5882,Assumptions!$C$13,P5881),0)</f>
        <v>0</v>
      </c>
      <c r="J5882" s="0" t="n">
        <f aca="false">H5882+I5882</f>
        <v>0</v>
      </c>
      <c r="K5882" s="0" t="n">
        <f aca="false">MIN(IF(C5882=1,F5882-H5882,F5882),Assumptions!$C$13,MAX(0,($B$5-P5881)/$B$6))</f>
        <v>0</v>
      </c>
      <c r="L5882" s="0" t="n">
        <f aca="false">IF(C5882=1,0,MIN(F5882-K5882,Assumptions!$C$15,MAX(0,$B$10-O5881-M5882)))</f>
        <v>200</v>
      </c>
      <c r="M5882" s="0" t="n">
        <f aca="false">'Profiles 8760'!H5871</f>
        <v>96400</v>
      </c>
      <c r="N5882" s="0" t="n">
        <f aca="false">J5882+L5882</f>
        <v>200</v>
      </c>
      <c r="O5882" s="0" t="n">
        <f aca="false">O5881+N5882</f>
        <v>550700.554460213</v>
      </c>
      <c r="P5882" s="0" t="n">
        <f aca="false">MIN($B$5,P5881+K5882*$B$6-I5882)</f>
        <v>510.81</v>
      </c>
      <c r="Q5882" s="0" t="n">
        <f aca="false">MAX(0,F5882-H5882-K5882-L5882)</f>
        <v>100.6373326</v>
      </c>
    </row>
    <row r="5883" customFormat="false" ht="15" hidden="false" customHeight="false" outlineLevel="0" collapsed="false">
      <c r="A5883" s="0" t="n">
        <f aca="false">'Profiles 8760'!A5872</f>
        <v>5870</v>
      </c>
      <c r="B5883" s="0" t="n">
        <f aca="false">'Profiles 8760'!B5872</f>
        <v>9</v>
      </c>
      <c r="C5883" s="0" t="n">
        <f aca="false">'Profiles 8760'!E5872</f>
        <v>0</v>
      </c>
      <c r="D5883" s="0" t="n">
        <f aca="false">'Profiles 8760'!F5872</f>
        <v>0.946089</v>
      </c>
      <c r="E5883" s="0" t="n">
        <f aca="false">'Profiles 8760'!G5872</f>
        <v>0.265992</v>
      </c>
      <c r="F5883" s="0" t="n">
        <f aca="false">D5883*Assumptions!$C$11*$B$7+E5883*Assumptions!$C$12*$B$8</f>
        <v>284.109576</v>
      </c>
      <c r="G5883" s="0" t="n">
        <f aca="false">C5883*Assumptions!$C$15</f>
        <v>0</v>
      </c>
      <c r="H5883" s="0" t="n">
        <f aca="false">MIN(F5883,G5883)</f>
        <v>0</v>
      </c>
      <c r="I5883" s="0" t="n">
        <f aca="false">IF(C5883=1,MIN(G5883-H5883,Assumptions!$C$13,P5882),0)</f>
        <v>0</v>
      </c>
      <c r="J5883" s="0" t="n">
        <f aca="false">H5883+I5883</f>
        <v>0</v>
      </c>
      <c r="K5883" s="0" t="n">
        <f aca="false">MIN(IF(C5883=1,F5883-H5883,F5883),Assumptions!$C$13,MAX(0,($B$5-P5882)/$B$6))</f>
        <v>0</v>
      </c>
      <c r="L5883" s="0" t="n">
        <f aca="false">IF(C5883=1,0,MIN(F5883-K5883,Assumptions!$C$15,MAX(0,$B$10-O5882-M5883)))</f>
        <v>200</v>
      </c>
      <c r="M5883" s="0" t="n">
        <f aca="false">'Profiles 8760'!H5872</f>
        <v>96400</v>
      </c>
      <c r="N5883" s="0" t="n">
        <f aca="false">J5883+L5883</f>
        <v>200</v>
      </c>
      <c r="O5883" s="0" t="n">
        <f aca="false">O5882+N5883</f>
        <v>550900.554460213</v>
      </c>
      <c r="P5883" s="0" t="n">
        <f aca="false">MIN($B$5,P5882+K5883*$B$6-I5883)</f>
        <v>510.81</v>
      </c>
      <c r="Q5883" s="0" t="n">
        <f aca="false">MAX(0,F5883-H5883-K5883-L5883)</f>
        <v>84.109576</v>
      </c>
    </row>
    <row r="5884" customFormat="false" ht="15" hidden="false" customHeight="false" outlineLevel="0" collapsed="false">
      <c r="A5884" s="0" t="n">
        <f aca="false">'Profiles 8760'!A5873</f>
        <v>5871</v>
      </c>
      <c r="B5884" s="0" t="n">
        <f aca="false">'Profiles 8760'!B5873</f>
        <v>9</v>
      </c>
      <c r="C5884" s="0" t="n">
        <f aca="false">'Profiles 8760'!E5873</f>
        <v>0</v>
      </c>
      <c r="D5884" s="0" t="n">
        <f aca="false">'Profiles 8760'!F5873</f>
        <v>0.820602</v>
      </c>
      <c r="E5884" s="0" t="n">
        <f aca="false">'Profiles 8760'!G5873</f>
        <v>0.341956</v>
      </c>
      <c r="F5884" s="0" t="n">
        <f aca="false">D5884*Assumptions!$C$11*$B$7+E5884*Assumptions!$C$12*$B$8</f>
        <v>250.975858</v>
      </c>
      <c r="G5884" s="0" t="n">
        <f aca="false">C5884*Assumptions!$C$15</f>
        <v>0</v>
      </c>
      <c r="H5884" s="0" t="n">
        <f aca="false">MIN(F5884,G5884)</f>
        <v>0</v>
      </c>
      <c r="I5884" s="0" t="n">
        <f aca="false">IF(C5884=1,MIN(G5884-H5884,Assumptions!$C$13,P5883),0)</f>
        <v>0</v>
      </c>
      <c r="J5884" s="0" t="n">
        <f aca="false">H5884+I5884</f>
        <v>0</v>
      </c>
      <c r="K5884" s="0" t="n">
        <f aca="false">MIN(IF(C5884=1,F5884-H5884,F5884),Assumptions!$C$13,MAX(0,($B$5-P5883)/$B$6))</f>
        <v>0</v>
      </c>
      <c r="L5884" s="0" t="n">
        <f aca="false">IF(C5884=1,0,MIN(F5884-K5884,Assumptions!$C$15,MAX(0,$B$10-O5883-M5884)))</f>
        <v>200</v>
      </c>
      <c r="M5884" s="0" t="n">
        <f aca="false">'Profiles 8760'!H5873</f>
        <v>96400</v>
      </c>
      <c r="N5884" s="0" t="n">
        <f aca="false">J5884+L5884</f>
        <v>200</v>
      </c>
      <c r="O5884" s="0" t="n">
        <f aca="false">O5883+N5884</f>
        <v>551100.554460213</v>
      </c>
      <c r="P5884" s="0" t="n">
        <f aca="false">MIN($B$5,P5883+K5884*$B$6-I5884)</f>
        <v>510.81</v>
      </c>
      <c r="Q5884" s="0" t="n">
        <f aca="false">MAX(0,F5884-H5884-K5884-L5884)</f>
        <v>50.975858</v>
      </c>
    </row>
    <row r="5885" customFormat="false" ht="15" hidden="false" customHeight="false" outlineLevel="0" collapsed="false">
      <c r="A5885" s="0" t="n">
        <f aca="false">'Profiles 8760'!A5874</f>
        <v>5872</v>
      </c>
      <c r="B5885" s="0" t="n">
        <f aca="false">'Profiles 8760'!B5874</f>
        <v>9</v>
      </c>
      <c r="C5885" s="0" t="n">
        <f aca="false">'Profiles 8760'!E5874</f>
        <v>0</v>
      </c>
      <c r="D5885" s="0" t="n">
        <f aca="false">'Profiles 8760'!F5874</f>
        <v>0.630734</v>
      </c>
      <c r="E5885" s="0" t="n">
        <f aca="false">'Profiles 8760'!G5874</f>
        <v>0.371101</v>
      </c>
      <c r="F5885" s="0" t="n">
        <f aca="false">D5885*Assumptions!$C$11*$B$7+E5885*Assumptions!$C$12*$B$8</f>
        <v>197.3340101</v>
      </c>
      <c r="G5885" s="0" t="n">
        <f aca="false">C5885*Assumptions!$C$15</f>
        <v>0</v>
      </c>
      <c r="H5885" s="0" t="n">
        <f aca="false">MIN(F5885,G5885)</f>
        <v>0</v>
      </c>
      <c r="I5885" s="0" t="n">
        <f aca="false">IF(C5885=1,MIN(G5885-H5885,Assumptions!$C$13,P5884),0)</f>
        <v>0</v>
      </c>
      <c r="J5885" s="0" t="n">
        <f aca="false">H5885+I5885</f>
        <v>0</v>
      </c>
      <c r="K5885" s="0" t="n">
        <f aca="false">MIN(IF(C5885=1,F5885-H5885,F5885),Assumptions!$C$13,MAX(0,($B$5-P5884)/$B$6))</f>
        <v>0</v>
      </c>
      <c r="L5885" s="0" t="n">
        <f aca="false">IF(C5885=1,0,MIN(F5885-K5885,Assumptions!$C$15,MAX(0,$B$10-O5884-M5885)))</f>
        <v>197.3340101</v>
      </c>
      <c r="M5885" s="0" t="n">
        <f aca="false">'Profiles 8760'!H5874</f>
        <v>96400</v>
      </c>
      <c r="N5885" s="0" t="n">
        <f aca="false">J5885+L5885</f>
        <v>197.3340101</v>
      </c>
      <c r="O5885" s="0" t="n">
        <f aca="false">O5884+N5885</f>
        <v>551297.888470313</v>
      </c>
      <c r="P5885" s="0" t="n">
        <f aca="false">MIN($B$5,P5884+K5885*$B$6-I5885)</f>
        <v>510.81</v>
      </c>
      <c r="Q5885" s="0" t="n">
        <f aca="false">MAX(0,F5885-H5885-K5885-L5885)</f>
        <v>0</v>
      </c>
    </row>
    <row r="5886" customFormat="false" ht="15" hidden="false" customHeight="false" outlineLevel="0" collapsed="false">
      <c r="A5886" s="0" t="n">
        <f aca="false">'Profiles 8760'!A5875</f>
        <v>5873</v>
      </c>
      <c r="B5886" s="0" t="n">
        <f aca="false">'Profiles 8760'!B5875</f>
        <v>9</v>
      </c>
      <c r="C5886" s="0" t="n">
        <f aca="false">'Profiles 8760'!E5875</f>
        <v>0</v>
      </c>
      <c r="D5886" s="0" t="n">
        <f aca="false">'Profiles 8760'!F5875</f>
        <v>0.403918</v>
      </c>
      <c r="E5886" s="0" t="n">
        <f aca="false">'Profiles 8760'!G5875</f>
        <v>0.421414</v>
      </c>
      <c r="F5886" s="0" t="n">
        <f aca="false">D5886*Assumptions!$C$11*$B$7+E5886*Assumptions!$C$12*$B$8</f>
        <v>133.887351</v>
      </c>
      <c r="G5886" s="0" t="n">
        <f aca="false">C5886*Assumptions!$C$15</f>
        <v>0</v>
      </c>
      <c r="H5886" s="0" t="n">
        <f aca="false">MIN(F5886,G5886)</f>
        <v>0</v>
      </c>
      <c r="I5886" s="0" t="n">
        <f aca="false">IF(C5886=1,MIN(G5886-H5886,Assumptions!$C$13,P5885),0)</f>
        <v>0</v>
      </c>
      <c r="J5886" s="0" t="n">
        <f aca="false">H5886+I5886</f>
        <v>0</v>
      </c>
      <c r="K5886" s="0" t="n">
        <f aca="false">MIN(IF(C5886=1,F5886-H5886,F5886),Assumptions!$C$13,MAX(0,($B$5-P5885)/$B$6))</f>
        <v>0</v>
      </c>
      <c r="L5886" s="0" t="n">
        <f aca="false">IF(C5886=1,0,MIN(F5886-K5886,Assumptions!$C$15,MAX(0,$B$10-O5885-M5886)))</f>
        <v>133.887351</v>
      </c>
      <c r="M5886" s="0" t="n">
        <f aca="false">'Profiles 8760'!H5875</f>
        <v>96400</v>
      </c>
      <c r="N5886" s="0" t="n">
        <f aca="false">J5886+L5886</f>
        <v>133.887351</v>
      </c>
      <c r="O5886" s="0" t="n">
        <f aca="false">O5885+N5886</f>
        <v>551431.775821313</v>
      </c>
      <c r="P5886" s="0" t="n">
        <f aca="false">MIN($B$5,P5885+K5886*$B$6-I5886)</f>
        <v>510.81</v>
      </c>
      <c r="Q5886" s="0" t="n">
        <f aca="false">MAX(0,F5886-H5886-K5886-L5886)</f>
        <v>0</v>
      </c>
    </row>
    <row r="5887" customFormat="false" ht="15" hidden="false" customHeight="false" outlineLevel="0" collapsed="false">
      <c r="A5887" s="0" t="n">
        <f aca="false">'Profiles 8760'!A5876</f>
        <v>5874</v>
      </c>
      <c r="B5887" s="0" t="n">
        <f aca="false">'Profiles 8760'!B5876</f>
        <v>9</v>
      </c>
      <c r="C5887" s="0" t="n">
        <f aca="false">'Profiles 8760'!E5876</f>
        <v>0</v>
      </c>
      <c r="D5887" s="0" t="n">
        <f aca="false">'Profiles 8760'!F5876</f>
        <v>0.177082</v>
      </c>
      <c r="E5887" s="0" t="n">
        <f aca="false">'Profiles 8760'!G5876</f>
        <v>0.523654</v>
      </c>
      <c r="F5887" s="0" t="n">
        <f aca="false">D5887*Assumptions!$C$11*$B$7+E5887*Assumptions!$C$12*$B$8</f>
        <v>72.5587302</v>
      </c>
      <c r="G5887" s="0" t="n">
        <f aca="false">C5887*Assumptions!$C$15</f>
        <v>0</v>
      </c>
      <c r="H5887" s="0" t="n">
        <f aca="false">MIN(F5887,G5887)</f>
        <v>0</v>
      </c>
      <c r="I5887" s="0" t="n">
        <f aca="false">IF(C5887=1,MIN(G5887-H5887,Assumptions!$C$13,P5886),0)</f>
        <v>0</v>
      </c>
      <c r="J5887" s="0" t="n">
        <f aca="false">H5887+I5887</f>
        <v>0</v>
      </c>
      <c r="K5887" s="0" t="n">
        <f aca="false">MIN(IF(C5887=1,F5887-H5887,F5887),Assumptions!$C$13,MAX(0,($B$5-P5886)/$B$6))</f>
        <v>0</v>
      </c>
      <c r="L5887" s="0" t="n">
        <f aca="false">IF(C5887=1,0,MIN(F5887-K5887,Assumptions!$C$15,MAX(0,$B$10-O5886-M5887)))</f>
        <v>72.5587302</v>
      </c>
      <c r="M5887" s="0" t="n">
        <f aca="false">'Profiles 8760'!H5876</f>
        <v>96400</v>
      </c>
      <c r="N5887" s="0" t="n">
        <f aca="false">J5887+L5887</f>
        <v>72.5587302</v>
      </c>
      <c r="O5887" s="0" t="n">
        <f aca="false">O5886+N5887</f>
        <v>551504.334551513</v>
      </c>
      <c r="P5887" s="0" t="n">
        <f aca="false">MIN($B$5,P5886+K5887*$B$6-I5887)</f>
        <v>510.81</v>
      </c>
      <c r="Q5887" s="0" t="n">
        <f aca="false">MAX(0,F5887-H5887-K5887-L5887)</f>
        <v>0</v>
      </c>
    </row>
    <row r="5888" customFormat="false" ht="15" hidden="false" customHeight="false" outlineLevel="0" collapsed="false">
      <c r="A5888" s="0" t="n">
        <f aca="false">'Profiles 8760'!A5877</f>
        <v>5875</v>
      </c>
      <c r="B5888" s="0" t="n">
        <f aca="false">'Profiles 8760'!B5877</f>
        <v>9</v>
      </c>
      <c r="C5888" s="0" t="n">
        <f aca="false">'Profiles 8760'!E5877</f>
        <v>0</v>
      </c>
      <c r="D5888" s="0" t="n">
        <f aca="false">'Profiles 8760'!F5877</f>
        <v>0.007081</v>
      </c>
      <c r="E5888" s="0" t="n">
        <f aca="false">'Profiles 8760'!G5877</f>
        <v>0.644754</v>
      </c>
      <c r="F5888" s="0" t="n">
        <f aca="false">D5888*Assumptions!$C$11*$B$7+E5888*Assumptions!$C$12*$B$8</f>
        <v>28.4154314</v>
      </c>
      <c r="G5888" s="0" t="n">
        <f aca="false">C5888*Assumptions!$C$15</f>
        <v>0</v>
      </c>
      <c r="H5888" s="0" t="n">
        <f aca="false">MIN(F5888,G5888)</f>
        <v>0</v>
      </c>
      <c r="I5888" s="0" t="n">
        <f aca="false">IF(C5888=1,MIN(G5888-H5888,Assumptions!$C$13,P5887),0)</f>
        <v>0</v>
      </c>
      <c r="J5888" s="0" t="n">
        <f aca="false">H5888+I5888</f>
        <v>0</v>
      </c>
      <c r="K5888" s="0" t="n">
        <f aca="false">MIN(IF(C5888=1,F5888-H5888,F5888),Assumptions!$C$13,MAX(0,($B$5-P5887)/$B$6))</f>
        <v>0</v>
      </c>
      <c r="L5888" s="0" t="n">
        <f aca="false">IF(C5888=1,0,MIN(F5888-K5888,Assumptions!$C$15,MAX(0,$B$10-O5887-M5888)))</f>
        <v>28.4154314</v>
      </c>
      <c r="M5888" s="0" t="n">
        <f aca="false">'Profiles 8760'!H5877</f>
        <v>96400</v>
      </c>
      <c r="N5888" s="0" t="n">
        <f aca="false">J5888+L5888</f>
        <v>28.4154314</v>
      </c>
      <c r="O5888" s="0" t="n">
        <f aca="false">O5887+N5888</f>
        <v>551532.749982913</v>
      </c>
      <c r="P5888" s="0" t="n">
        <f aca="false">MIN($B$5,P5887+K5888*$B$6-I5888)</f>
        <v>510.81</v>
      </c>
      <c r="Q5888" s="0" t="n">
        <f aca="false">MAX(0,F5888-H5888-K5888-L5888)</f>
        <v>0</v>
      </c>
    </row>
    <row r="5889" customFormat="false" ht="15" hidden="false" customHeight="false" outlineLevel="0" collapsed="false">
      <c r="A5889" s="0" t="n">
        <f aca="false">'Profiles 8760'!A5878</f>
        <v>5876</v>
      </c>
      <c r="B5889" s="0" t="n">
        <f aca="false">'Profiles 8760'!B5878</f>
        <v>9</v>
      </c>
      <c r="C5889" s="0" t="n">
        <f aca="false">'Profiles 8760'!E5878</f>
        <v>1</v>
      </c>
      <c r="D5889" s="0" t="n">
        <f aca="false">'Profiles 8760'!F5878</f>
        <v>0</v>
      </c>
      <c r="E5889" s="0" t="n">
        <f aca="false">'Profiles 8760'!G5878</f>
        <v>0.511351</v>
      </c>
      <c r="F5889" s="0" t="n">
        <f aca="false">D5889*Assumptions!$C$11*$B$7+E5889*Assumptions!$C$12*$B$8</f>
        <v>20.9142559</v>
      </c>
      <c r="G5889" s="0" t="n">
        <f aca="false">C5889*Assumptions!$C$15</f>
        <v>200</v>
      </c>
      <c r="H5889" s="0" t="n">
        <f aca="false">MIN(F5889,G5889)</f>
        <v>20.9142559</v>
      </c>
      <c r="I5889" s="0" t="n">
        <f aca="false">IF(C5889=1,MIN(G5889-H5889,Assumptions!$C$13,P5888),0)</f>
        <v>179.0857441</v>
      </c>
      <c r="J5889" s="0" t="n">
        <f aca="false">H5889+I5889</f>
        <v>200</v>
      </c>
      <c r="K5889" s="0" t="n">
        <f aca="false">MIN(IF(C5889=1,F5889-H5889,F5889),Assumptions!$C$13,MAX(0,($B$5-P5888)/$B$6))</f>
        <v>0</v>
      </c>
      <c r="L5889" s="0" t="n">
        <f aca="false">IF(C5889=1,0,MIN(F5889-K5889,Assumptions!$C$15,MAX(0,$B$10-O5888-M5889)))</f>
        <v>0</v>
      </c>
      <c r="M5889" s="0" t="n">
        <f aca="false">'Profiles 8760'!H5878</f>
        <v>96200</v>
      </c>
      <c r="N5889" s="0" t="n">
        <f aca="false">J5889+L5889</f>
        <v>200</v>
      </c>
      <c r="O5889" s="0" t="n">
        <f aca="false">O5888+N5889</f>
        <v>551732.749982913</v>
      </c>
      <c r="P5889" s="0" t="n">
        <f aca="false">MIN($B$5,P5888+K5889*$B$6-I5889)</f>
        <v>331.7242559</v>
      </c>
      <c r="Q5889" s="0" t="n">
        <f aca="false">MAX(0,F5889-H5889-K5889-L5889)</f>
        <v>0</v>
      </c>
    </row>
    <row r="5890" customFormat="false" ht="15" hidden="false" customHeight="false" outlineLevel="0" collapsed="false">
      <c r="A5890" s="0" t="n">
        <f aca="false">'Profiles 8760'!A5879</f>
        <v>5877</v>
      </c>
      <c r="B5890" s="0" t="n">
        <f aca="false">'Profiles 8760'!B5879</f>
        <v>9</v>
      </c>
      <c r="C5890" s="0" t="n">
        <f aca="false">'Profiles 8760'!E5879</f>
        <v>1</v>
      </c>
      <c r="D5890" s="0" t="n">
        <f aca="false">'Profiles 8760'!F5879</f>
        <v>0</v>
      </c>
      <c r="E5890" s="0" t="n">
        <f aca="false">'Profiles 8760'!G5879</f>
        <v>0.615448</v>
      </c>
      <c r="F5890" s="0" t="n">
        <f aca="false">D5890*Assumptions!$C$11*$B$7+E5890*Assumptions!$C$12*$B$8</f>
        <v>25.1718232</v>
      </c>
      <c r="G5890" s="0" t="n">
        <f aca="false">C5890*Assumptions!$C$15</f>
        <v>200</v>
      </c>
      <c r="H5890" s="0" t="n">
        <f aca="false">MIN(F5890,G5890)</f>
        <v>25.1718232</v>
      </c>
      <c r="I5890" s="0" t="n">
        <f aca="false">IF(C5890=1,MIN(G5890-H5890,Assumptions!$C$13,P5889),0)</f>
        <v>174.8281768</v>
      </c>
      <c r="J5890" s="0" t="n">
        <f aca="false">H5890+I5890</f>
        <v>200</v>
      </c>
      <c r="K5890" s="0" t="n">
        <f aca="false">MIN(IF(C5890=1,F5890-H5890,F5890),Assumptions!$C$13,MAX(0,($B$5-P5889)/$B$6))</f>
        <v>0</v>
      </c>
      <c r="L5890" s="0" t="n">
        <f aca="false">IF(C5890=1,0,MIN(F5890-K5890,Assumptions!$C$15,MAX(0,$B$10-O5889-M5890)))</f>
        <v>0</v>
      </c>
      <c r="M5890" s="0" t="n">
        <f aca="false">'Profiles 8760'!H5879</f>
        <v>96000</v>
      </c>
      <c r="N5890" s="0" t="n">
        <f aca="false">J5890+L5890</f>
        <v>200</v>
      </c>
      <c r="O5890" s="0" t="n">
        <f aca="false">O5889+N5890</f>
        <v>551932.749982913</v>
      </c>
      <c r="P5890" s="0" t="n">
        <f aca="false">MIN($B$5,P5889+K5890*$B$6-I5890)</f>
        <v>156.8960791</v>
      </c>
      <c r="Q5890" s="0" t="n">
        <f aca="false">MAX(0,F5890-H5890-K5890-L5890)</f>
        <v>0</v>
      </c>
    </row>
    <row r="5891" customFormat="false" ht="15" hidden="false" customHeight="false" outlineLevel="0" collapsed="false">
      <c r="A5891" s="0" t="n">
        <f aca="false">'Profiles 8760'!A5880</f>
        <v>5878</v>
      </c>
      <c r="B5891" s="0" t="n">
        <f aca="false">'Profiles 8760'!B5880</f>
        <v>9</v>
      </c>
      <c r="C5891" s="0" t="n">
        <f aca="false">'Profiles 8760'!E5880</f>
        <v>0</v>
      </c>
      <c r="D5891" s="0" t="n">
        <f aca="false">'Profiles 8760'!F5880</f>
        <v>0</v>
      </c>
      <c r="E5891" s="0" t="n">
        <f aca="false">'Profiles 8760'!G5880</f>
        <v>0.753752</v>
      </c>
      <c r="F5891" s="0" t="n">
        <f aca="false">D5891*Assumptions!$C$11*$B$7+E5891*Assumptions!$C$12*$B$8</f>
        <v>30.8284568</v>
      </c>
      <c r="G5891" s="0" t="n">
        <f aca="false">C5891*Assumptions!$C$15</f>
        <v>0</v>
      </c>
      <c r="H5891" s="0" t="n">
        <f aca="false">MIN(F5891,G5891)</f>
        <v>0</v>
      </c>
      <c r="I5891" s="0" t="n">
        <f aca="false">IF(C5891=1,MIN(G5891-H5891,Assumptions!$C$13,P5890),0)</f>
        <v>0</v>
      </c>
      <c r="J5891" s="0" t="n">
        <f aca="false">H5891+I5891</f>
        <v>0</v>
      </c>
      <c r="K5891" s="0" t="n">
        <f aca="false">MIN(IF(C5891=1,F5891-H5891,F5891),Assumptions!$C$13,MAX(0,($B$5-P5890)/$B$6))</f>
        <v>30.8284568</v>
      </c>
      <c r="L5891" s="0" t="n">
        <f aca="false">IF(C5891=1,0,MIN(F5891-K5891,Assumptions!$C$15,MAX(0,$B$10-O5890-M5891)))</f>
        <v>0</v>
      </c>
      <c r="M5891" s="0" t="n">
        <f aca="false">'Profiles 8760'!H5880</f>
        <v>96000</v>
      </c>
      <c r="N5891" s="0" t="n">
        <f aca="false">J5891+L5891</f>
        <v>0</v>
      </c>
      <c r="O5891" s="0" t="n">
        <f aca="false">O5890+N5891</f>
        <v>551932.749982913</v>
      </c>
      <c r="P5891" s="0" t="n">
        <f aca="false">MIN($B$5,P5890+K5891*$B$6-I5891)</f>
        <v>183.61818545424</v>
      </c>
      <c r="Q5891" s="0" t="n">
        <f aca="false">MAX(0,F5891-H5891-K5891-L5891)</f>
        <v>0</v>
      </c>
    </row>
    <row r="5892" customFormat="false" ht="15" hidden="false" customHeight="false" outlineLevel="0" collapsed="false">
      <c r="A5892" s="0" t="n">
        <f aca="false">'Profiles 8760'!A5881</f>
        <v>5879</v>
      </c>
      <c r="B5892" s="0" t="n">
        <f aca="false">'Profiles 8760'!B5881</f>
        <v>9</v>
      </c>
      <c r="C5892" s="0" t="n">
        <f aca="false">'Profiles 8760'!E5881</f>
        <v>0</v>
      </c>
      <c r="D5892" s="0" t="n">
        <f aca="false">'Profiles 8760'!F5881</f>
        <v>0</v>
      </c>
      <c r="E5892" s="0" t="n">
        <f aca="false">'Profiles 8760'!G5881</f>
        <v>0.646983</v>
      </c>
      <c r="F5892" s="0" t="n">
        <f aca="false">D5892*Assumptions!$C$11*$B$7+E5892*Assumptions!$C$12*$B$8</f>
        <v>26.4616047</v>
      </c>
      <c r="G5892" s="0" t="n">
        <f aca="false">C5892*Assumptions!$C$15</f>
        <v>0</v>
      </c>
      <c r="H5892" s="0" t="n">
        <f aca="false">MIN(F5892,G5892)</f>
        <v>0</v>
      </c>
      <c r="I5892" s="0" t="n">
        <f aca="false">IF(C5892=1,MIN(G5892-H5892,Assumptions!$C$13,P5891),0)</f>
        <v>0</v>
      </c>
      <c r="J5892" s="0" t="n">
        <f aca="false">H5892+I5892</f>
        <v>0</v>
      </c>
      <c r="K5892" s="0" t="n">
        <f aca="false">MIN(IF(C5892=1,F5892-H5892,F5892),Assumptions!$C$13,MAX(0,($B$5-P5891)/$B$6))</f>
        <v>26.4616047</v>
      </c>
      <c r="L5892" s="0" t="n">
        <f aca="false">IF(C5892=1,0,MIN(F5892-K5892,Assumptions!$C$15,MAX(0,$B$10-O5891-M5892)))</f>
        <v>0</v>
      </c>
      <c r="M5892" s="0" t="n">
        <f aca="false">'Profiles 8760'!H5881</f>
        <v>96000</v>
      </c>
      <c r="N5892" s="0" t="n">
        <f aca="false">J5892+L5892</f>
        <v>0</v>
      </c>
      <c r="O5892" s="0" t="n">
        <f aca="false">O5891+N5892</f>
        <v>551932.749982913</v>
      </c>
      <c r="P5892" s="0" t="n">
        <f aca="false">MIN($B$5,P5891+K5892*$B$6-I5892)</f>
        <v>206.5551044082</v>
      </c>
      <c r="Q5892" s="0" t="n">
        <f aca="false">MAX(0,F5892-H5892-K5892-L5892)</f>
        <v>0</v>
      </c>
    </row>
    <row r="5893" customFormat="false" ht="15" hidden="false" customHeight="false" outlineLevel="0" collapsed="false">
      <c r="A5893" s="0" t="n">
        <f aca="false">'Profiles 8760'!A5882</f>
        <v>5880</v>
      </c>
      <c r="B5893" s="0" t="n">
        <f aca="false">'Profiles 8760'!B5882</f>
        <v>9</v>
      </c>
      <c r="C5893" s="0" t="n">
        <f aca="false">'Profiles 8760'!E5882</f>
        <v>0</v>
      </c>
      <c r="D5893" s="0" t="n">
        <f aca="false">'Profiles 8760'!F5882</f>
        <v>0</v>
      </c>
      <c r="E5893" s="0" t="n">
        <f aca="false">'Profiles 8760'!G5882</f>
        <v>0.389109</v>
      </c>
      <c r="F5893" s="0" t="n">
        <f aca="false">D5893*Assumptions!$C$11*$B$7+E5893*Assumptions!$C$12*$B$8</f>
        <v>15.9145581</v>
      </c>
      <c r="G5893" s="0" t="n">
        <f aca="false">C5893*Assumptions!$C$15</f>
        <v>0</v>
      </c>
      <c r="H5893" s="0" t="n">
        <f aca="false">MIN(F5893,G5893)</f>
        <v>0</v>
      </c>
      <c r="I5893" s="0" t="n">
        <f aca="false">IF(C5893=1,MIN(G5893-H5893,Assumptions!$C$13,P5892),0)</f>
        <v>0</v>
      </c>
      <c r="J5893" s="0" t="n">
        <f aca="false">H5893+I5893</f>
        <v>0</v>
      </c>
      <c r="K5893" s="0" t="n">
        <f aca="false">MIN(IF(C5893=1,F5893-H5893,F5893),Assumptions!$C$13,MAX(0,($B$5-P5892)/$B$6))</f>
        <v>15.9145581</v>
      </c>
      <c r="L5893" s="0" t="n">
        <f aca="false">IF(C5893=1,0,MIN(F5893-K5893,Assumptions!$C$15,MAX(0,$B$10-O5892-M5893)))</f>
        <v>0</v>
      </c>
      <c r="M5893" s="0" t="n">
        <f aca="false">'Profiles 8760'!H5882</f>
        <v>96000</v>
      </c>
      <c r="N5893" s="0" t="n">
        <f aca="false">J5893+L5893</f>
        <v>0</v>
      </c>
      <c r="O5893" s="0" t="n">
        <f aca="false">O5892+N5893</f>
        <v>551932.749982913</v>
      </c>
      <c r="P5893" s="0" t="n">
        <f aca="false">MIN($B$5,P5892+K5893*$B$6-I5893)</f>
        <v>220.34984336928</v>
      </c>
      <c r="Q5893" s="0" t="n">
        <f aca="false">MAX(0,F5893-H5893-K5893-L5893)</f>
        <v>0</v>
      </c>
    </row>
    <row r="5894" customFormat="false" ht="15" hidden="false" customHeight="false" outlineLevel="0" collapsed="false">
      <c r="A5894" s="0" t="n">
        <f aca="false">'Profiles 8760'!A5883</f>
        <v>5881</v>
      </c>
      <c r="B5894" s="0" t="n">
        <f aca="false">'Profiles 8760'!B5883</f>
        <v>9</v>
      </c>
      <c r="C5894" s="0" t="n">
        <f aca="false">'Profiles 8760'!E5883</f>
        <v>0</v>
      </c>
      <c r="D5894" s="0" t="n">
        <f aca="false">'Profiles 8760'!F5883</f>
        <v>0</v>
      </c>
      <c r="E5894" s="0" t="n">
        <f aca="false">'Profiles 8760'!G5883</f>
        <v>0.259878</v>
      </c>
      <c r="F5894" s="0" t="n">
        <f aca="false">D5894*Assumptions!$C$11*$B$7+E5894*Assumptions!$C$12*$B$8</f>
        <v>10.6290102</v>
      </c>
      <c r="G5894" s="0" t="n">
        <f aca="false">C5894*Assumptions!$C$15</f>
        <v>0</v>
      </c>
      <c r="H5894" s="0" t="n">
        <f aca="false">MIN(F5894,G5894)</f>
        <v>0</v>
      </c>
      <c r="I5894" s="0" t="n">
        <f aca="false">IF(C5894=1,MIN(G5894-H5894,Assumptions!$C$13,P5893),0)</f>
        <v>0</v>
      </c>
      <c r="J5894" s="0" t="n">
        <f aca="false">H5894+I5894</f>
        <v>0</v>
      </c>
      <c r="K5894" s="0" t="n">
        <f aca="false">MIN(IF(C5894=1,F5894-H5894,F5894),Assumptions!$C$13,MAX(0,($B$5-P5893)/$B$6))</f>
        <v>10.6290102</v>
      </c>
      <c r="L5894" s="0" t="n">
        <f aca="false">IF(C5894=1,0,MIN(F5894-K5894,Assumptions!$C$15,MAX(0,$B$10-O5893-M5894)))</f>
        <v>0</v>
      </c>
      <c r="M5894" s="0" t="n">
        <f aca="false">'Profiles 8760'!H5883</f>
        <v>96000</v>
      </c>
      <c r="N5894" s="0" t="n">
        <f aca="false">J5894+L5894</f>
        <v>0</v>
      </c>
      <c r="O5894" s="0" t="n">
        <f aca="false">O5893+N5894</f>
        <v>551932.749982913</v>
      </c>
      <c r="P5894" s="0" t="n">
        <f aca="false">MIN($B$5,P5893+K5894*$B$6-I5894)</f>
        <v>229.56306941064</v>
      </c>
      <c r="Q5894" s="0" t="n">
        <f aca="false">MAX(0,F5894-H5894-K5894-L5894)</f>
        <v>0</v>
      </c>
    </row>
    <row r="5895" customFormat="false" ht="15" hidden="false" customHeight="false" outlineLevel="0" collapsed="false">
      <c r="A5895" s="0" t="n">
        <f aca="false">'Profiles 8760'!A5884</f>
        <v>5882</v>
      </c>
      <c r="B5895" s="0" t="n">
        <f aca="false">'Profiles 8760'!B5884</f>
        <v>9</v>
      </c>
      <c r="C5895" s="0" t="n">
        <f aca="false">'Profiles 8760'!E5884</f>
        <v>0</v>
      </c>
      <c r="D5895" s="0" t="n">
        <f aca="false">'Profiles 8760'!F5884</f>
        <v>0</v>
      </c>
      <c r="E5895" s="0" t="n">
        <f aca="false">'Profiles 8760'!G5884</f>
        <v>0.281733</v>
      </c>
      <c r="F5895" s="0" t="n">
        <f aca="false">D5895*Assumptions!$C$11*$B$7+E5895*Assumptions!$C$12*$B$8</f>
        <v>11.5228797</v>
      </c>
      <c r="G5895" s="0" t="n">
        <f aca="false">C5895*Assumptions!$C$15</f>
        <v>0</v>
      </c>
      <c r="H5895" s="0" t="n">
        <f aca="false">MIN(F5895,G5895)</f>
        <v>0</v>
      </c>
      <c r="I5895" s="0" t="n">
        <f aca="false">IF(C5895=1,MIN(G5895-H5895,Assumptions!$C$13,P5894),0)</f>
        <v>0</v>
      </c>
      <c r="J5895" s="0" t="n">
        <f aca="false">H5895+I5895</f>
        <v>0</v>
      </c>
      <c r="K5895" s="0" t="n">
        <f aca="false">MIN(IF(C5895=1,F5895-H5895,F5895),Assumptions!$C$13,MAX(0,($B$5-P5894)/$B$6))</f>
        <v>11.5228797</v>
      </c>
      <c r="L5895" s="0" t="n">
        <f aca="false">IF(C5895=1,0,MIN(F5895-K5895,Assumptions!$C$15,MAX(0,$B$10-O5894-M5895)))</f>
        <v>0</v>
      </c>
      <c r="M5895" s="0" t="n">
        <f aca="false">'Profiles 8760'!H5884</f>
        <v>96000</v>
      </c>
      <c r="N5895" s="0" t="n">
        <f aca="false">J5895+L5895</f>
        <v>0</v>
      </c>
      <c r="O5895" s="0" t="n">
        <f aca="false">O5894+N5895</f>
        <v>551932.749982913</v>
      </c>
      <c r="P5895" s="0" t="n">
        <f aca="false">MIN($B$5,P5894+K5895*$B$6-I5895)</f>
        <v>239.5511015346</v>
      </c>
      <c r="Q5895" s="0" t="n">
        <f aca="false">MAX(0,F5895-H5895-K5895-L5895)</f>
        <v>0</v>
      </c>
    </row>
    <row r="5896" customFormat="false" ht="15" hidden="false" customHeight="false" outlineLevel="0" collapsed="false">
      <c r="A5896" s="0" t="n">
        <f aca="false">'Profiles 8760'!A5885</f>
        <v>5883</v>
      </c>
      <c r="B5896" s="0" t="n">
        <f aca="false">'Profiles 8760'!B5885</f>
        <v>9</v>
      </c>
      <c r="C5896" s="0" t="n">
        <f aca="false">'Profiles 8760'!E5885</f>
        <v>0</v>
      </c>
      <c r="D5896" s="0" t="n">
        <f aca="false">'Profiles 8760'!F5885</f>
        <v>0</v>
      </c>
      <c r="E5896" s="0" t="n">
        <f aca="false">'Profiles 8760'!G5885</f>
        <v>0.261865</v>
      </c>
      <c r="F5896" s="0" t="n">
        <f aca="false">D5896*Assumptions!$C$11*$B$7+E5896*Assumptions!$C$12*$B$8</f>
        <v>10.7102785</v>
      </c>
      <c r="G5896" s="0" t="n">
        <f aca="false">C5896*Assumptions!$C$15</f>
        <v>0</v>
      </c>
      <c r="H5896" s="0" t="n">
        <f aca="false">MIN(F5896,G5896)</f>
        <v>0</v>
      </c>
      <c r="I5896" s="0" t="n">
        <f aca="false">IF(C5896=1,MIN(G5896-H5896,Assumptions!$C$13,P5895),0)</f>
        <v>0</v>
      </c>
      <c r="J5896" s="0" t="n">
        <f aca="false">H5896+I5896</f>
        <v>0</v>
      </c>
      <c r="K5896" s="0" t="n">
        <f aca="false">MIN(IF(C5896=1,F5896-H5896,F5896),Assumptions!$C$13,MAX(0,($B$5-P5895)/$B$6))</f>
        <v>10.7102785</v>
      </c>
      <c r="L5896" s="0" t="n">
        <f aca="false">IF(C5896=1,0,MIN(F5896-K5896,Assumptions!$C$15,MAX(0,$B$10-O5895-M5896)))</f>
        <v>0</v>
      </c>
      <c r="M5896" s="0" t="n">
        <f aca="false">'Profiles 8760'!H5885</f>
        <v>96000</v>
      </c>
      <c r="N5896" s="0" t="n">
        <f aca="false">J5896+L5896</f>
        <v>0</v>
      </c>
      <c r="O5896" s="0" t="n">
        <f aca="false">O5895+N5896</f>
        <v>551932.749982913</v>
      </c>
      <c r="P5896" s="0" t="n">
        <f aca="false">MIN($B$5,P5895+K5896*$B$6-I5896)</f>
        <v>248.8347709384</v>
      </c>
      <c r="Q5896" s="0" t="n">
        <f aca="false">MAX(0,F5896-H5896-K5896-L5896)</f>
        <v>0</v>
      </c>
    </row>
    <row r="5897" customFormat="false" ht="15" hidden="false" customHeight="false" outlineLevel="0" collapsed="false">
      <c r="A5897" s="0" t="n">
        <f aca="false">'Profiles 8760'!A5886</f>
        <v>5884</v>
      </c>
      <c r="B5897" s="0" t="n">
        <f aca="false">'Profiles 8760'!B5886</f>
        <v>9</v>
      </c>
      <c r="C5897" s="0" t="n">
        <f aca="false">'Profiles 8760'!E5886</f>
        <v>0</v>
      </c>
      <c r="D5897" s="0" t="n">
        <f aca="false">'Profiles 8760'!F5886</f>
        <v>0</v>
      </c>
      <c r="E5897" s="0" t="n">
        <f aca="false">'Profiles 8760'!G5886</f>
        <v>0.402239</v>
      </c>
      <c r="F5897" s="0" t="n">
        <f aca="false">D5897*Assumptions!$C$11*$B$7+E5897*Assumptions!$C$12*$B$8</f>
        <v>16.4515751</v>
      </c>
      <c r="G5897" s="0" t="n">
        <f aca="false">C5897*Assumptions!$C$15</f>
        <v>0</v>
      </c>
      <c r="H5897" s="0" t="n">
        <f aca="false">MIN(F5897,G5897)</f>
        <v>0</v>
      </c>
      <c r="I5897" s="0" t="n">
        <f aca="false">IF(C5897=1,MIN(G5897-H5897,Assumptions!$C$13,P5896),0)</f>
        <v>0</v>
      </c>
      <c r="J5897" s="0" t="n">
        <f aca="false">H5897+I5897</f>
        <v>0</v>
      </c>
      <c r="K5897" s="0" t="n">
        <f aca="false">MIN(IF(C5897=1,F5897-H5897,F5897),Assumptions!$C$13,MAX(0,($B$5-P5896)/$B$6))</f>
        <v>16.4515751</v>
      </c>
      <c r="L5897" s="0" t="n">
        <f aca="false">IF(C5897=1,0,MIN(F5897-K5897,Assumptions!$C$15,MAX(0,$B$10-O5896-M5897)))</f>
        <v>0</v>
      </c>
      <c r="M5897" s="0" t="n">
        <f aca="false">'Profiles 8760'!H5886</f>
        <v>96000</v>
      </c>
      <c r="N5897" s="0" t="n">
        <f aca="false">J5897+L5897</f>
        <v>0</v>
      </c>
      <c r="O5897" s="0" t="n">
        <f aca="false">O5896+N5897</f>
        <v>551932.749982913</v>
      </c>
      <c r="P5897" s="0" t="n">
        <f aca="false">MIN($B$5,P5896+K5897*$B$6-I5897)</f>
        <v>263.09499623508</v>
      </c>
      <c r="Q5897" s="0" t="n">
        <f aca="false">MAX(0,F5897-H5897-K5897-L5897)</f>
        <v>0</v>
      </c>
    </row>
    <row r="5898" customFormat="false" ht="15" hidden="false" customHeight="false" outlineLevel="0" collapsed="false">
      <c r="A5898" s="0" t="n">
        <f aca="false">'Profiles 8760'!A5887</f>
        <v>5885</v>
      </c>
      <c r="B5898" s="0" t="n">
        <f aca="false">'Profiles 8760'!B5887</f>
        <v>9</v>
      </c>
      <c r="C5898" s="0" t="n">
        <f aca="false">'Profiles 8760'!E5887</f>
        <v>0</v>
      </c>
      <c r="D5898" s="0" t="n">
        <f aca="false">'Profiles 8760'!F5887</f>
        <v>0</v>
      </c>
      <c r="E5898" s="0" t="n">
        <f aca="false">'Profiles 8760'!G5887</f>
        <v>0.495727</v>
      </c>
      <c r="F5898" s="0" t="n">
        <f aca="false">D5898*Assumptions!$C$11*$B$7+E5898*Assumptions!$C$12*$B$8</f>
        <v>20.2752343</v>
      </c>
      <c r="G5898" s="0" t="n">
        <f aca="false">C5898*Assumptions!$C$15</f>
        <v>0</v>
      </c>
      <c r="H5898" s="0" t="n">
        <f aca="false">MIN(F5898,G5898)</f>
        <v>0</v>
      </c>
      <c r="I5898" s="0" t="n">
        <f aca="false">IF(C5898=1,MIN(G5898-H5898,Assumptions!$C$13,P5897),0)</f>
        <v>0</v>
      </c>
      <c r="J5898" s="0" t="n">
        <f aca="false">H5898+I5898</f>
        <v>0</v>
      </c>
      <c r="K5898" s="0" t="n">
        <f aca="false">MIN(IF(C5898=1,F5898-H5898,F5898),Assumptions!$C$13,MAX(0,($B$5-P5897)/$B$6))</f>
        <v>20.2752343</v>
      </c>
      <c r="L5898" s="0" t="n">
        <f aca="false">IF(C5898=1,0,MIN(F5898-K5898,Assumptions!$C$15,MAX(0,$B$10-O5897-M5898)))</f>
        <v>0</v>
      </c>
      <c r="M5898" s="0" t="n">
        <f aca="false">'Profiles 8760'!H5887</f>
        <v>96000</v>
      </c>
      <c r="N5898" s="0" t="n">
        <f aca="false">J5898+L5898</f>
        <v>0</v>
      </c>
      <c r="O5898" s="0" t="n">
        <f aca="false">O5897+N5898</f>
        <v>551932.749982913</v>
      </c>
      <c r="P5898" s="0" t="n">
        <f aca="false">MIN($B$5,P5897+K5898*$B$6-I5898)</f>
        <v>280.66956932632</v>
      </c>
      <c r="Q5898" s="0" t="n">
        <f aca="false">MAX(0,F5898-H5898-K5898-L5898)</f>
        <v>0</v>
      </c>
    </row>
    <row r="5899" customFormat="false" ht="15" hidden="false" customHeight="false" outlineLevel="0" collapsed="false">
      <c r="A5899" s="0" t="n">
        <f aca="false">'Profiles 8760'!A5888</f>
        <v>5886</v>
      </c>
      <c r="B5899" s="0" t="n">
        <f aca="false">'Profiles 8760'!B5888</f>
        <v>9</v>
      </c>
      <c r="C5899" s="0" t="n">
        <f aca="false">'Profiles 8760'!E5888</f>
        <v>0</v>
      </c>
      <c r="D5899" s="0" t="n">
        <f aca="false">'Profiles 8760'!F5888</f>
        <v>0</v>
      </c>
      <c r="E5899" s="0" t="n">
        <f aca="false">'Profiles 8760'!G5888</f>
        <v>0.380762</v>
      </c>
      <c r="F5899" s="0" t="n">
        <f aca="false">D5899*Assumptions!$C$11*$B$7+E5899*Assumptions!$C$12*$B$8</f>
        <v>15.5731658</v>
      </c>
      <c r="G5899" s="0" t="n">
        <f aca="false">C5899*Assumptions!$C$15</f>
        <v>0</v>
      </c>
      <c r="H5899" s="0" t="n">
        <f aca="false">MIN(F5899,G5899)</f>
        <v>0</v>
      </c>
      <c r="I5899" s="0" t="n">
        <f aca="false">IF(C5899=1,MIN(G5899-H5899,Assumptions!$C$13,P5898),0)</f>
        <v>0</v>
      </c>
      <c r="J5899" s="0" t="n">
        <f aca="false">H5899+I5899</f>
        <v>0</v>
      </c>
      <c r="K5899" s="0" t="n">
        <f aca="false">MIN(IF(C5899=1,F5899-H5899,F5899),Assumptions!$C$13,MAX(0,($B$5-P5898)/$B$6))</f>
        <v>15.5731658</v>
      </c>
      <c r="L5899" s="0" t="n">
        <f aca="false">IF(C5899=1,0,MIN(F5899-K5899,Assumptions!$C$15,MAX(0,$B$10-O5898-M5899)))</f>
        <v>0</v>
      </c>
      <c r="M5899" s="0" t="n">
        <f aca="false">'Profiles 8760'!H5888</f>
        <v>96000</v>
      </c>
      <c r="N5899" s="0" t="n">
        <f aca="false">J5899+L5899</f>
        <v>0</v>
      </c>
      <c r="O5899" s="0" t="n">
        <f aca="false">O5898+N5899</f>
        <v>551932.749982913</v>
      </c>
      <c r="P5899" s="0" t="n">
        <f aca="false">MIN($B$5,P5898+K5899*$B$6-I5899)</f>
        <v>294.16838944176</v>
      </c>
      <c r="Q5899" s="0" t="n">
        <f aca="false">MAX(0,F5899-H5899-K5899-L5899)</f>
        <v>0</v>
      </c>
    </row>
    <row r="5900" customFormat="false" ht="15" hidden="false" customHeight="false" outlineLevel="0" collapsed="false">
      <c r="A5900" s="0" t="n">
        <f aca="false">'Profiles 8760'!A5889</f>
        <v>5887</v>
      </c>
      <c r="B5900" s="0" t="n">
        <f aca="false">'Profiles 8760'!B5889</f>
        <v>9</v>
      </c>
      <c r="C5900" s="0" t="n">
        <f aca="false">'Profiles 8760'!E5889</f>
        <v>0</v>
      </c>
      <c r="D5900" s="0" t="n">
        <f aca="false">'Profiles 8760'!F5889</f>
        <v>0.007394</v>
      </c>
      <c r="E5900" s="0" t="n">
        <f aca="false">'Profiles 8760'!G5889</f>
        <v>0.508949</v>
      </c>
      <c r="F5900" s="0" t="n">
        <f aca="false">D5900*Assumptions!$C$11*$B$7+E5900*Assumptions!$C$12*$B$8</f>
        <v>22.9514013</v>
      </c>
      <c r="G5900" s="0" t="n">
        <f aca="false">C5900*Assumptions!$C$15</f>
        <v>0</v>
      </c>
      <c r="H5900" s="0" t="n">
        <f aca="false">MIN(F5900,G5900)</f>
        <v>0</v>
      </c>
      <c r="I5900" s="0" t="n">
        <f aca="false">IF(C5900=1,MIN(G5900-H5900,Assumptions!$C$13,P5899),0)</f>
        <v>0</v>
      </c>
      <c r="J5900" s="0" t="n">
        <f aca="false">H5900+I5900</f>
        <v>0</v>
      </c>
      <c r="K5900" s="0" t="n">
        <f aca="false">MIN(IF(C5900=1,F5900-H5900,F5900),Assumptions!$C$13,MAX(0,($B$5-P5899)/$B$6))</f>
        <v>22.9514013</v>
      </c>
      <c r="L5900" s="0" t="n">
        <f aca="false">IF(C5900=1,0,MIN(F5900-K5900,Assumptions!$C$15,MAX(0,$B$10-O5899-M5900)))</f>
        <v>0</v>
      </c>
      <c r="M5900" s="0" t="n">
        <f aca="false">'Profiles 8760'!H5889</f>
        <v>96000</v>
      </c>
      <c r="N5900" s="0" t="n">
        <f aca="false">J5900+L5900</f>
        <v>0</v>
      </c>
      <c r="O5900" s="0" t="n">
        <f aca="false">O5899+N5900</f>
        <v>551932.749982913</v>
      </c>
      <c r="P5900" s="0" t="n">
        <f aca="false">MIN($B$5,P5899+K5900*$B$6-I5900)</f>
        <v>314.0626640886</v>
      </c>
      <c r="Q5900" s="0" t="n">
        <f aca="false">MAX(0,F5900-H5900-K5900-L5900)</f>
        <v>0</v>
      </c>
    </row>
    <row r="5901" customFormat="false" ht="15" hidden="false" customHeight="false" outlineLevel="0" collapsed="false">
      <c r="A5901" s="0" t="n">
        <f aca="false">'Profiles 8760'!A5890</f>
        <v>5888</v>
      </c>
      <c r="B5901" s="0" t="n">
        <f aca="false">'Profiles 8760'!B5890</f>
        <v>9</v>
      </c>
      <c r="C5901" s="0" t="n">
        <f aca="false">'Profiles 8760'!E5890</f>
        <v>1</v>
      </c>
      <c r="D5901" s="0" t="n">
        <f aca="false">'Profiles 8760'!F5890</f>
        <v>0.184901</v>
      </c>
      <c r="E5901" s="0" t="n">
        <f aca="false">'Profiles 8760'!G5890</f>
        <v>0.65236</v>
      </c>
      <c r="F5901" s="0" t="n">
        <f aca="false">D5901*Assumptions!$C$11*$B$7+E5901*Assumptions!$C$12*$B$8</f>
        <v>80.0809328</v>
      </c>
      <c r="G5901" s="0" t="n">
        <f aca="false">C5901*Assumptions!$C$15</f>
        <v>200</v>
      </c>
      <c r="H5901" s="0" t="n">
        <f aca="false">MIN(F5901,G5901)</f>
        <v>80.0809328</v>
      </c>
      <c r="I5901" s="0" t="n">
        <f aca="false">IF(C5901=1,MIN(G5901-H5901,Assumptions!$C$13,P5900),0)</f>
        <v>119.9190672</v>
      </c>
      <c r="J5901" s="0" t="n">
        <f aca="false">H5901+I5901</f>
        <v>200</v>
      </c>
      <c r="K5901" s="0" t="n">
        <f aca="false">MIN(IF(C5901=1,F5901-H5901,F5901),Assumptions!$C$13,MAX(0,($B$5-P5900)/$B$6))</f>
        <v>0</v>
      </c>
      <c r="L5901" s="0" t="n">
        <f aca="false">IF(C5901=1,0,MIN(F5901-K5901,Assumptions!$C$15,MAX(0,$B$10-O5900-M5901)))</f>
        <v>0</v>
      </c>
      <c r="M5901" s="0" t="n">
        <f aca="false">'Profiles 8760'!H5890</f>
        <v>95800</v>
      </c>
      <c r="N5901" s="0" t="n">
        <f aca="false">J5901+L5901</f>
        <v>200</v>
      </c>
      <c r="O5901" s="0" t="n">
        <f aca="false">O5900+N5901</f>
        <v>552132.749982913</v>
      </c>
      <c r="P5901" s="0" t="n">
        <f aca="false">MIN($B$5,P5900+K5901*$B$6-I5901)</f>
        <v>194.1435968886</v>
      </c>
      <c r="Q5901" s="0" t="n">
        <f aca="false">MAX(0,F5901-H5901-K5901-L5901)</f>
        <v>0</v>
      </c>
    </row>
    <row r="5902" customFormat="false" ht="15" hidden="false" customHeight="false" outlineLevel="0" collapsed="false">
      <c r="A5902" s="0" t="n">
        <f aca="false">'Profiles 8760'!A5891</f>
        <v>5889</v>
      </c>
      <c r="B5902" s="0" t="n">
        <f aca="false">'Profiles 8760'!B5891</f>
        <v>9</v>
      </c>
      <c r="C5902" s="0" t="n">
        <f aca="false">'Profiles 8760'!E5891</f>
        <v>1</v>
      </c>
      <c r="D5902" s="0" t="n">
        <f aca="false">'Profiles 8760'!F5891</f>
        <v>0.421752</v>
      </c>
      <c r="E5902" s="0" t="n">
        <f aca="false">'Profiles 8760'!G5891</f>
        <v>0.72739</v>
      </c>
      <c r="F5902" s="0" t="n">
        <f aca="false">D5902*Assumptions!$C$11*$B$7+E5902*Assumptions!$C$12*$B$8</f>
        <v>151.5522286</v>
      </c>
      <c r="G5902" s="0" t="n">
        <f aca="false">C5902*Assumptions!$C$15</f>
        <v>200</v>
      </c>
      <c r="H5902" s="0" t="n">
        <f aca="false">MIN(F5902,G5902)</f>
        <v>151.5522286</v>
      </c>
      <c r="I5902" s="0" t="n">
        <f aca="false">IF(C5902=1,MIN(G5902-H5902,Assumptions!$C$13,P5901),0)</f>
        <v>48.4477714</v>
      </c>
      <c r="J5902" s="0" t="n">
        <f aca="false">H5902+I5902</f>
        <v>200</v>
      </c>
      <c r="K5902" s="0" t="n">
        <f aca="false">MIN(IF(C5902=1,F5902-H5902,F5902),Assumptions!$C$13,MAX(0,($B$5-P5901)/$B$6))</f>
        <v>0</v>
      </c>
      <c r="L5902" s="0" t="n">
        <f aca="false">IF(C5902=1,0,MIN(F5902-K5902,Assumptions!$C$15,MAX(0,$B$10-O5901-M5902)))</f>
        <v>0</v>
      </c>
      <c r="M5902" s="0" t="n">
        <f aca="false">'Profiles 8760'!H5891</f>
        <v>95600</v>
      </c>
      <c r="N5902" s="0" t="n">
        <f aca="false">J5902+L5902</f>
        <v>200</v>
      </c>
      <c r="O5902" s="0" t="n">
        <f aca="false">O5901+N5902</f>
        <v>552332.749982913</v>
      </c>
      <c r="P5902" s="0" t="n">
        <f aca="false">MIN($B$5,P5901+K5902*$B$6-I5902)</f>
        <v>145.6958254886</v>
      </c>
      <c r="Q5902" s="0" t="n">
        <f aca="false">MAX(0,F5902-H5902-K5902-L5902)</f>
        <v>0</v>
      </c>
    </row>
    <row r="5903" customFormat="false" ht="15" hidden="false" customHeight="false" outlineLevel="0" collapsed="false">
      <c r="A5903" s="0" t="n">
        <f aca="false">'Profiles 8760'!A5892</f>
        <v>5890</v>
      </c>
      <c r="B5903" s="0" t="n">
        <f aca="false">'Profiles 8760'!B5892</f>
        <v>9</v>
      </c>
      <c r="C5903" s="0" t="n">
        <f aca="false">'Profiles 8760'!E5892</f>
        <v>0</v>
      </c>
      <c r="D5903" s="0" t="n">
        <f aca="false">'Profiles 8760'!F5892</f>
        <v>0.658583</v>
      </c>
      <c r="E5903" s="0" t="n">
        <f aca="false">'Profiles 8760'!G5892</f>
        <v>0.842142</v>
      </c>
      <c r="F5903" s="0" t="n">
        <f aca="false">D5903*Assumptions!$C$11*$B$7+E5903*Assumptions!$C$12*$B$8</f>
        <v>224.6423782</v>
      </c>
      <c r="G5903" s="0" t="n">
        <f aca="false">C5903*Assumptions!$C$15</f>
        <v>0</v>
      </c>
      <c r="H5903" s="0" t="n">
        <f aca="false">MIN(F5903,G5903)</f>
        <v>0</v>
      </c>
      <c r="I5903" s="0" t="n">
        <f aca="false">IF(C5903=1,MIN(G5903-H5903,Assumptions!$C$13,P5902),0)</f>
        <v>0</v>
      </c>
      <c r="J5903" s="0" t="n">
        <f aca="false">H5903+I5903</f>
        <v>0</v>
      </c>
      <c r="K5903" s="0" t="n">
        <f aca="false">MIN(IF(C5903=1,F5903-H5903,F5903),Assumptions!$C$13,MAX(0,($B$5-P5902)/$B$6))</f>
        <v>180</v>
      </c>
      <c r="L5903" s="0" t="n">
        <f aca="false">IF(C5903=1,0,MIN(F5903-K5903,Assumptions!$C$15,MAX(0,$B$10-O5902-M5903)))</f>
        <v>44.6423782</v>
      </c>
      <c r="M5903" s="0" t="n">
        <f aca="false">'Profiles 8760'!H5892</f>
        <v>95600</v>
      </c>
      <c r="N5903" s="0" t="n">
        <f aca="false">J5903+L5903</f>
        <v>44.6423782</v>
      </c>
      <c r="O5903" s="0" t="n">
        <f aca="false">O5902+N5903</f>
        <v>552377.392361113</v>
      </c>
      <c r="P5903" s="0" t="n">
        <f aca="false">MIN($B$5,P5902+K5903*$B$6-I5903)</f>
        <v>301.7198254886</v>
      </c>
      <c r="Q5903" s="0" t="n">
        <f aca="false">MAX(0,F5903-H5903-K5903-L5903)</f>
        <v>0</v>
      </c>
    </row>
    <row r="5904" customFormat="false" ht="15" hidden="false" customHeight="false" outlineLevel="0" collapsed="false">
      <c r="A5904" s="0" t="n">
        <f aca="false">'Profiles 8760'!A5893</f>
        <v>5891</v>
      </c>
      <c r="B5904" s="0" t="n">
        <f aca="false">'Profiles 8760'!B5893</f>
        <v>9</v>
      </c>
      <c r="C5904" s="0" t="n">
        <f aca="false">'Profiles 8760'!E5893</f>
        <v>0</v>
      </c>
      <c r="D5904" s="0" t="n">
        <f aca="false">'Profiles 8760'!F5893</f>
        <v>0.856834</v>
      </c>
      <c r="E5904" s="0" t="n">
        <f aca="false">'Profiles 8760'!G5893</f>
        <v>1</v>
      </c>
      <c r="F5904" s="0" t="n">
        <f aca="false">D5904*Assumptions!$C$11*$B$7+E5904*Assumptions!$C$12*$B$8</f>
        <v>288.3536592</v>
      </c>
      <c r="G5904" s="0" t="n">
        <f aca="false">C5904*Assumptions!$C$15</f>
        <v>0</v>
      </c>
      <c r="H5904" s="0" t="n">
        <f aca="false">MIN(F5904,G5904)</f>
        <v>0</v>
      </c>
      <c r="I5904" s="0" t="n">
        <f aca="false">IF(C5904=1,MIN(G5904-H5904,Assumptions!$C$13,P5903),0)</f>
        <v>0</v>
      </c>
      <c r="J5904" s="0" t="n">
        <f aca="false">H5904+I5904</f>
        <v>0</v>
      </c>
      <c r="K5904" s="0" t="n">
        <f aca="false">MIN(IF(C5904=1,F5904-H5904,F5904),Assumptions!$C$13,MAX(0,($B$5-P5903)/$B$6))</f>
        <v>180</v>
      </c>
      <c r="L5904" s="0" t="n">
        <f aca="false">IF(C5904=1,0,MIN(F5904-K5904,Assumptions!$C$15,MAX(0,$B$10-O5903-M5904)))</f>
        <v>108.3536592</v>
      </c>
      <c r="M5904" s="0" t="n">
        <f aca="false">'Profiles 8760'!H5893</f>
        <v>95600</v>
      </c>
      <c r="N5904" s="0" t="n">
        <f aca="false">J5904+L5904</f>
        <v>108.3536592</v>
      </c>
      <c r="O5904" s="0" t="n">
        <f aca="false">O5903+N5904</f>
        <v>552485.746020313</v>
      </c>
      <c r="P5904" s="0" t="n">
        <f aca="false">MIN($B$5,P5903+K5904*$B$6-I5904)</f>
        <v>457.7438254886</v>
      </c>
      <c r="Q5904" s="0" t="n">
        <f aca="false">MAX(0,F5904-H5904-K5904-L5904)</f>
        <v>0</v>
      </c>
    </row>
    <row r="5905" customFormat="false" ht="15" hidden="false" customHeight="false" outlineLevel="0" collapsed="false">
      <c r="A5905" s="0" t="n">
        <f aca="false">'Profiles 8760'!A5894</f>
        <v>5892</v>
      </c>
      <c r="B5905" s="0" t="n">
        <f aca="false">'Profiles 8760'!B5894</f>
        <v>9</v>
      </c>
      <c r="C5905" s="0" t="n">
        <f aca="false">'Profiles 8760'!E5894</f>
        <v>0</v>
      </c>
      <c r="D5905" s="0" t="n">
        <f aca="false">'Profiles 8760'!F5894</f>
        <v>0.987861</v>
      </c>
      <c r="E5905" s="0" t="n">
        <f aca="false">'Profiles 8760'!G5894</f>
        <v>1</v>
      </c>
      <c r="F5905" s="0" t="n">
        <f aca="false">D5905*Assumptions!$C$11*$B$7+E5905*Assumptions!$C$12*$B$8</f>
        <v>326.1942568</v>
      </c>
      <c r="G5905" s="0" t="n">
        <f aca="false">C5905*Assumptions!$C$15</f>
        <v>0</v>
      </c>
      <c r="H5905" s="0" t="n">
        <f aca="false">MIN(F5905,G5905)</f>
        <v>0</v>
      </c>
      <c r="I5905" s="0" t="n">
        <f aca="false">IF(C5905=1,MIN(G5905-H5905,Assumptions!$C$13,P5904),0)</f>
        <v>0</v>
      </c>
      <c r="J5905" s="0" t="n">
        <f aca="false">H5905+I5905</f>
        <v>0</v>
      </c>
      <c r="K5905" s="0" t="n">
        <f aca="false">MIN(IF(C5905=1,F5905-H5905,F5905),Assumptions!$C$13,MAX(0,($B$5-P5904)/$B$6))</f>
        <v>61.2207827773419</v>
      </c>
      <c r="L5905" s="0" t="n">
        <f aca="false">IF(C5905=1,0,MIN(F5905-K5905,Assumptions!$C$15,MAX(0,$B$10-O5904-M5905)))</f>
        <v>200</v>
      </c>
      <c r="M5905" s="0" t="n">
        <f aca="false">'Profiles 8760'!H5894</f>
        <v>95600</v>
      </c>
      <c r="N5905" s="0" t="n">
        <f aca="false">J5905+L5905</f>
        <v>200</v>
      </c>
      <c r="O5905" s="0" t="n">
        <f aca="false">O5904+N5905</f>
        <v>552685.746020313</v>
      </c>
      <c r="P5905" s="0" t="n">
        <f aca="false">MIN($B$5,P5904+K5905*$B$6-I5905)</f>
        <v>510.81</v>
      </c>
      <c r="Q5905" s="0" t="n">
        <f aca="false">MAX(0,F5905-H5905-K5905-L5905)</f>
        <v>64.9734740226581</v>
      </c>
    </row>
    <row r="5906" customFormat="false" ht="15" hidden="false" customHeight="false" outlineLevel="0" collapsed="false">
      <c r="A5906" s="0" t="n">
        <f aca="false">'Profiles 8760'!A5895</f>
        <v>5893</v>
      </c>
      <c r="B5906" s="0" t="n">
        <f aca="false">'Profiles 8760'!B5895</f>
        <v>9</v>
      </c>
      <c r="C5906" s="0" t="n">
        <f aca="false">'Profiles 8760'!E5895</f>
        <v>0</v>
      </c>
      <c r="D5906" s="0" t="n">
        <f aca="false">'Profiles 8760'!F5895</f>
        <v>1</v>
      </c>
      <c r="E5906" s="0" t="n">
        <f aca="false">'Profiles 8760'!G5895</f>
        <v>0.724226</v>
      </c>
      <c r="F5906" s="0" t="n">
        <f aca="false">D5906*Assumptions!$C$11*$B$7+E5906*Assumptions!$C$12*$B$8</f>
        <v>318.4208434</v>
      </c>
      <c r="G5906" s="0" t="n">
        <f aca="false">C5906*Assumptions!$C$15</f>
        <v>0</v>
      </c>
      <c r="H5906" s="0" t="n">
        <f aca="false">MIN(F5906,G5906)</f>
        <v>0</v>
      </c>
      <c r="I5906" s="0" t="n">
        <f aca="false">IF(C5906=1,MIN(G5906-H5906,Assumptions!$C$13,P5905),0)</f>
        <v>0</v>
      </c>
      <c r="J5906" s="0" t="n">
        <f aca="false">H5906+I5906</f>
        <v>0</v>
      </c>
      <c r="K5906" s="0" t="n">
        <f aca="false">MIN(IF(C5906=1,F5906-H5906,F5906),Assumptions!$C$13,MAX(0,($B$5-P5905)/$B$6))</f>
        <v>0</v>
      </c>
      <c r="L5906" s="0" t="n">
        <f aca="false">IF(C5906=1,0,MIN(F5906-K5906,Assumptions!$C$15,MAX(0,$B$10-O5905-M5906)))</f>
        <v>200</v>
      </c>
      <c r="M5906" s="0" t="n">
        <f aca="false">'Profiles 8760'!H5895</f>
        <v>95600</v>
      </c>
      <c r="N5906" s="0" t="n">
        <f aca="false">J5906+L5906</f>
        <v>200</v>
      </c>
      <c r="O5906" s="0" t="n">
        <f aca="false">O5905+N5906</f>
        <v>552885.746020313</v>
      </c>
      <c r="P5906" s="0" t="n">
        <f aca="false">MIN($B$5,P5905+K5906*$B$6-I5906)</f>
        <v>510.81</v>
      </c>
      <c r="Q5906" s="0" t="n">
        <f aca="false">MAX(0,F5906-H5906-K5906-L5906)</f>
        <v>118.4208434</v>
      </c>
    </row>
    <row r="5907" customFormat="false" ht="15" hidden="false" customHeight="false" outlineLevel="0" collapsed="false">
      <c r="A5907" s="0" t="n">
        <f aca="false">'Profiles 8760'!A5896</f>
        <v>5894</v>
      </c>
      <c r="B5907" s="0" t="n">
        <f aca="false">'Profiles 8760'!B5896</f>
        <v>9</v>
      </c>
      <c r="C5907" s="0" t="n">
        <f aca="false">'Profiles 8760'!E5896</f>
        <v>0</v>
      </c>
      <c r="D5907" s="0" t="n">
        <f aca="false">'Profiles 8760'!F5896</f>
        <v>0.987861</v>
      </c>
      <c r="E5907" s="0" t="n">
        <f aca="false">'Profiles 8760'!G5896</f>
        <v>0.680356</v>
      </c>
      <c r="F5907" s="0" t="n">
        <f aca="false">D5907*Assumptions!$C$11*$B$7+E5907*Assumptions!$C$12*$B$8</f>
        <v>313.1208172</v>
      </c>
      <c r="G5907" s="0" t="n">
        <f aca="false">C5907*Assumptions!$C$15</f>
        <v>0</v>
      </c>
      <c r="H5907" s="0" t="n">
        <f aca="false">MIN(F5907,G5907)</f>
        <v>0</v>
      </c>
      <c r="I5907" s="0" t="n">
        <f aca="false">IF(C5907=1,MIN(G5907-H5907,Assumptions!$C$13,P5906),0)</f>
        <v>0</v>
      </c>
      <c r="J5907" s="0" t="n">
        <f aca="false">H5907+I5907</f>
        <v>0</v>
      </c>
      <c r="K5907" s="0" t="n">
        <f aca="false">MIN(IF(C5907=1,F5907-H5907,F5907),Assumptions!$C$13,MAX(0,($B$5-P5906)/$B$6))</f>
        <v>0</v>
      </c>
      <c r="L5907" s="0" t="n">
        <f aca="false">IF(C5907=1,0,MIN(F5907-K5907,Assumptions!$C$15,MAX(0,$B$10-O5906-M5907)))</f>
        <v>200</v>
      </c>
      <c r="M5907" s="0" t="n">
        <f aca="false">'Profiles 8760'!H5896</f>
        <v>95600</v>
      </c>
      <c r="N5907" s="0" t="n">
        <f aca="false">J5907+L5907</f>
        <v>200</v>
      </c>
      <c r="O5907" s="0" t="n">
        <f aca="false">O5906+N5907</f>
        <v>553085.746020313</v>
      </c>
      <c r="P5907" s="0" t="n">
        <f aca="false">MIN($B$5,P5906+K5907*$B$6-I5907)</f>
        <v>510.81</v>
      </c>
      <c r="Q5907" s="0" t="n">
        <f aca="false">MAX(0,F5907-H5907-K5907-L5907)</f>
        <v>113.1208172</v>
      </c>
    </row>
    <row r="5908" customFormat="false" ht="15" hidden="false" customHeight="false" outlineLevel="0" collapsed="false">
      <c r="A5908" s="0" t="n">
        <f aca="false">'Profiles 8760'!A5897</f>
        <v>5895</v>
      </c>
      <c r="B5908" s="0" t="n">
        <f aca="false">'Profiles 8760'!B5897</f>
        <v>9</v>
      </c>
      <c r="C5908" s="0" t="n">
        <f aca="false">'Profiles 8760'!E5897</f>
        <v>0</v>
      </c>
      <c r="D5908" s="0" t="n">
        <f aca="false">'Profiles 8760'!F5897</f>
        <v>0.856834</v>
      </c>
      <c r="E5908" s="0" t="n">
        <f aca="false">'Profiles 8760'!G5897</f>
        <v>0.665767</v>
      </c>
      <c r="F5908" s="0" t="n">
        <f aca="false">D5908*Assumptions!$C$11*$B$7+E5908*Assumptions!$C$12*$B$8</f>
        <v>274.6835295</v>
      </c>
      <c r="G5908" s="0" t="n">
        <f aca="false">C5908*Assumptions!$C$15</f>
        <v>0</v>
      </c>
      <c r="H5908" s="0" t="n">
        <f aca="false">MIN(F5908,G5908)</f>
        <v>0</v>
      </c>
      <c r="I5908" s="0" t="n">
        <f aca="false">IF(C5908=1,MIN(G5908-H5908,Assumptions!$C$13,P5907),0)</f>
        <v>0</v>
      </c>
      <c r="J5908" s="0" t="n">
        <f aca="false">H5908+I5908</f>
        <v>0</v>
      </c>
      <c r="K5908" s="0" t="n">
        <f aca="false">MIN(IF(C5908=1,F5908-H5908,F5908),Assumptions!$C$13,MAX(0,($B$5-P5907)/$B$6))</f>
        <v>0</v>
      </c>
      <c r="L5908" s="0" t="n">
        <f aca="false">IF(C5908=1,0,MIN(F5908-K5908,Assumptions!$C$15,MAX(0,$B$10-O5907-M5908)))</f>
        <v>200</v>
      </c>
      <c r="M5908" s="0" t="n">
        <f aca="false">'Profiles 8760'!H5897</f>
        <v>95600</v>
      </c>
      <c r="N5908" s="0" t="n">
        <f aca="false">J5908+L5908</f>
        <v>200</v>
      </c>
      <c r="O5908" s="0" t="n">
        <f aca="false">O5907+N5908</f>
        <v>553285.746020313</v>
      </c>
      <c r="P5908" s="0" t="n">
        <f aca="false">MIN($B$5,P5907+K5908*$B$6-I5908)</f>
        <v>510.81</v>
      </c>
      <c r="Q5908" s="0" t="n">
        <f aca="false">MAX(0,F5908-H5908-K5908-L5908)</f>
        <v>74.6835295</v>
      </c>
    </row>
    <row r="5909" customFormat="false" ht="15" hidden="false" customHeight="false" outlineLevel="0" collapsed="false">
      <c r="A5909" s="0" t="n">
        <f aca="false">'Profiles 8760'!A5898</f>
        <v>5896</v>
      </c>
      <c r="B5909" s="0" t="n">
        <f aca="false">'Profiles 8760'!B5898</f>
        <v>9</v>
      </c>
      <c r="C5909" s="0" t="n">
        <f aca="false">'Profiles 8760'!E5898</f>
        <v>0</v>
      </c>
      <c r="D5909" s="0" t="n">
        <f aca="false">'Profiles 8760'!F5898</f>
        <v>0.658583</v>
      </c>
      <c r="E5909" s="0" t="n">
        <f aca="false">'Profiles 8760'!G5898</f>
        <v>0.579561</v>
      </c>
      <c r="F5909" s="0" t="n">
        <f aca="false">D5909*Assumptions!$C$11*$B$7+E5909*Assumptions!$C$12*$B$8</f>
        <v>213.9028153</v>
      </c>
      <c r="G5909" s="0" t="n">
        <f aca="false">C5909*Assumptions!$C$15</f>
        <v>0</v>
      </c>
      <c r="H5909" s="0" t="n">
        <f aca="false">MIN(F5909,G5909)</f>
        <v>0</v>
      </c>
      <c r="I5909" s="0" t="n">
        <f aca="false">IF(C5909=1,MIN(G5909-H5909,Assumptions!$C$13,P5908),0)</f>
        <v>0</v>
      </c>
      <c r="J5909" s="0" t="n">
        <f aca="false">H5909+I5909</f>
        <v>0</v>
      </c>
      <c r="K5909" s="0" t="n">
        <f aca="false">MIN(IF(C5909=1,F5909-H5909,F5909),Assumptions!$C$13,MAX(0,($B$5-P5908)/$B$6))</f>
        <v>0</v>
      </c>
      <c r="L5909" s="0" t="n">
        <f aca="false">IF(C5909=1,0,MIN(F5909-K5909,Assumptions!$C$15,MAX(0,$B$10-O5908-M5909)))</f>
        <v>200</v>
      </c>
      <c r="M5909" s="0" t="n">
        <f aca="false">'Profiles 8760'!H5898</f>
        <v>95600</v>
      </c>
      <c r="N5909" s="0" t="n">
        <f aca="false">J5909+L5909</f>
        <v>200</v>
      </c>
      <c r="O5909" s="0" t="n">
        <f aca="false">O5908+N5909</f>
        <v>553485.746020313</v>
      </c>
      <c r="P5909" s="0" t="n">
        <f aca="false">MIN($B$5,P5908+K5909*$B$6-I5909)</f>
        <v>510.81</v>
      </c>
      <c r="Q5909" s="0" t="n">
        <f aca="false">MAX(0,F5909-H5909-K5909-L5909)</f>
        <v>13.9028153</v>
      </c>
    </row>
    <row r="5910" customFormat="false" ht="15" hidden="false" customHeight="false" outlineLevel="0" collapsed="false">
      <c r="A5910" s="0" t="n">
        <f aca="false">'Profiles 8760'!A5899</f>
        <v>5897</v>
      </c>
      <c r="B5910" s="0" t="n">
        <f aca="false">'Profiles 8760'!B5899</f>
        <v>9</v>
      </c>
      <c r="C5910" s="0" t="n">
        <f aca="false">'Profiles 8760'!E5899</f>
        <v>0</v>
      </c>
      <c r="D5910" s="0" t="n">
        <f aca="false">'Profiles 8760'!F5899</f>
        <v>0.421752</v>
      </c>
      <c r="E5910" s="0" t="n">
        <f aca="false">'Profiles 8760'!G5899</f>
        <v>0.389381</v>
      </c>
      <c r="F5910" s="0" t="n">
        <f aca="false">D5910*Assumptions!$C$11*$B$7+E5910*Assumptions!$C$12*$B$8</f>
        <v>137.7276605</v>
      </c>
      <c r="G5910" s="0" t="n">
        <f aca="false">C5910*Assumptions!$C$15</f>
        <v>0</v>
      </c>
      <c r="H5910" s="0" t="n">
        <f aca="false">MIN(F5910,G5910)</f>
        <v>0</v>
      </c>
      <c r="I5910" s="0" t="n">
        <f aca="false">IF(C5910=1,MIN(G5910-H5910,Assumptions!$C$13,P5909),0)</f>
        <v>0</v>
      </c>
      <c r="J5910" s="0" t="n">
        <f aca="false">H5910+I5910</f>
        <v>0</v>
      </c>
      <c r="K5910" s="0" t="n">
        <f aca="false">MIN(IF(C5910=1,F5910-H5910,F5910),Assumptions!$C$13,MAX(0,($B$5-P5909)/$B$6))</f>
        <v>0</v>
      </c>
      <c r="L5910" s="0" t="n">
        <f aca="false">IF(C5910=1,0,MIN(F5910-K5910,Assumptions!$C$15,MAX(0,$B$10-O5909-M5910)))</f>
        <v>137.7276605</v>
      </c>
      <c r="M5910" s="0" t="n">
        <f aca="false">'Profiles 8760'!H5899</f>
        <v>95600</v>
      </c>
      <c r="N5910" s="0" t="n">
        <f aca="false">J5910+L5910</f>
        <v>137.7276605</v>
      </c>
      <c r="O5910" s="0" t="n">
        <f aca="false">O5909+N5910</f>
        <v>553623.473680813</v>
      </c>
      <c r="P5910" s="0" t="n">
        <f aca="false">MIN($B$5,P5909+K5910*$B$6-I5910)</f>
        <v>510.81</v>
      </c>
      <c r="Q5910" s="0" t="n">
        <f aca="false">MAX(0,F5910-H5910-K5910-L5910)</f>
        <v>0</v>
      </c>
    </row>
    <row r="5911" customFormat="false" ht="15" hidden="false" customHeight="false" outlineLevel="0" collapsed="false">
      <c r="A5911" s="0" t="n">
        <f aca="false">'Profiles 8760'!A5900</f>
        <v>5898</v>
      </c>
      <c r="B5911" s="0" t="n">
        <f aca="false">'Profiles 8760'!B5900</f>
        <v>9</v>
      </c>
      <c r="C5911" s="0" t="n">
        <f aca="false">'Profiles 8760'!E5900</f>
        <v>0</v>
      </c>
      <c r="D5911" s="0" t="n">
        <f aca="false">'Profiles 8760'!F5900</f>
        <v>0.184901</v>
      </c>
      <c r="E5911" s="0" t="n">
        <f aca="false">'Profiles 8760'!G5900</f>
        <v>0.346221</v>
      </c>
      <c r="F5911" s="0" t="n">
        <f aca="false">D5911*Assumptions!$C$11*$B$7+E5911*Assumptions!$C$12*$B$8</f>
        <v>67.5598477</v>
      </c>
      <c r="G5911" s="0" t="n">
        <f aca="false">C5911*Assumptions!$C$15</f>
        <v>0</v>
      </c>
      <c r="H5911" s="0" t="n">
        <f aca="false">MIN(F5911,G5911)</f>
        <v>0</v>
      </c>
      <c r="I5911" s="0" t="n">
        <f aca="false">IF(C5911=1,MIN(G5911-H5911,Assumptions!$C$13,P5910),0)</f>
        <v>0</v>
      </c>
      <c r="J5911" s="0" t="n">
        <f aca="false">H5911+I5911</f>
        <v>0</v>
      </c>
      <c r="K5911" s="0" t="n">
        <f aca="false">MIN(IF(C5911=1,F5911-H5911,F5911),Assumptions!$C$13,MAX(0,($B$5-P5910)/$B$6))</f>
        <v>0</v>
      </c>
      <c r="L5911" s="0" t="n">
        <f aca="false">IF(C5911=1,0,MIN(F5911-K5911,Assumptions!$C$15,MAX(0,$B$10-O5910-M5911)))</f>
        <v>67.5598477</v>
      </c>
      <c r="M5911" s="0" t="n">
        <f aca="false">'Profiles 8760'!H5900</f>
        <v>95600</v>
      </c>
      <c r="N5911" s="0" t="n">
        <f aca="false">J5911+L5911</f>
        <v>67.5598477</v>
      </c>
      <c r="O5911" s="0" t="n">
        <f aca="false">O5910+N5911</f>
        <v>553691.033528513</v>
      </c>
      <c r="P5911" s="0" t="n">
        <f aca="false">MIN($B$5,P5910+K5911*$B$6-I5911)</f>
        <v>510.81</v>
      </c>
      <c r="Q5911" s="0" t="n">
        <f aca="false">MAX(0,F5911-H5911-K5911-L5911)</f>
        <v>0</v>
      </c>
    </row>
    <row r="5912" customFormat="false" ht="15" hidden="false" customHeight="false" outlineLevel="0" collapsed="false">
      <c r="A5912" s="0" t="n">
        <f aca="false">'Profiles 8760'!A5901</f>
        <v>5899</v>
      </c>
      <c r="B5912" s="0" t="n">
        <f aca="false">'Profiles 8760'!B5901</f>
        <v>9</v>
      </c>
      <c r="C5912" s="0" t="n">
        <f aca="false">'Profiles 8760'!E5901</f>
        <v>0</v>
      </c>
      <c r="D5912" s="0" t="n">
        <f aca="false">'Profiles 8760'!F5901</f>
        <v>0.007394</v>
      </c>
      <c r="E5912" s="0" t="n">
        <f aca="false">'Profiles 8760'!G5901</f>
        <v>0.306721</v>
      </c>
      <c r="F5912" s="0" t="n">
        <f aca="false">D5912*Assumptions!$C$11*$B$7+E5912*Assumptions!$C$12*$B$8</f>
        <v>14.6802761</v>
      </c>
      <c r="G5912" s="0" t="n">
        <f aca="false">C5912*Assumptions!$C$15</f>
        <v>0</v>
      </c>
      <c r="H5912" s="0" t="n">
        <f aca="false">MIN(F5912,G5912)</f>
        <v>0</v>
      </c>
      <c r="I5912" s="0" t="n">
        <f aca="false">IF(C5912=1,MIN(G5912-H5912,Assumptions!$C$13,P5911),0)</f>
        <v>0</v>
      </c>
      <c r="J5912" s="0" t="n">
        <f aca="false">H5912+I5912</f>
        <v>0</v>
      </c>
      <c r="K5912" s="0" t="n">
        <f aca="false">MIN(IF(C5912=1,F5912-H5912,F5912),Assumptions!$C$13,MAX(0,($B$5-P5911)/$B$6))</f>
        <v>0</v>
      </c>
      <c r="L5912" s="0" t="n">
        <f aca="false">IF(C5912=1,0,MIN(F5912-K5912,Assumptions!$C$15,MAX(0,$B$10-O5911-M5912)))</f>
        <v>14.6802761</v>
      </c>
      <c r="M5912" s="0" t="n">
        <f aca="false">'Profiles 8760'!H5901</f>
        <v>95600</v>
      </c>
      <c r="N5912" s="0" t="n">
        <f aca="false">J5912+L5912</f>
        <v>14.6802761</v>
      </c>
      <c r="O5912" s="0" t="n">
        <f aca="false">O5911+N5912</f>
        <v>553705.713804613</v>
      </c>
      <c r="P5912" s="0" t="n">
        <f aca="false">MIN($B$5,P5911+K5912*$B$6-I5912)</f>
        <v>510.81</v>
      </c>
      <c r="Q5912" s="0" t="n">
        <f aca="false">MAX(0,F5912-H5912-K5912-L5912)</f>
        <v>0</v>
      </c>
    </row>
    <row r="5913" customFormat="false" ht="15" hidden="false" customHeight="false" outlineLevel="0" collapsed="false">
      <c r="A5913" s="0" t="n">
        <f aca="false">'Profiles 8760'!A5902</f>
        <v>5900</v>
      </c>
      <c r="B5913" s="0" t="n">
        <f aca="false">'Profiles 8760'!B5902</f>
        <v>9</v>
      </c>
      <c r="C5913" s="0" t="n">
        <f aca="false">'Profiles 8760'!E5902</f>
        <v>1</v>
      </c>
      <c r="D5913" s="0" t="n">
        <f aca="false">'Profiles 8760'!F5902</f>
        <v>0</v>
      </c>
      <c r="E5913" s="0" t="n">
        <f aca="false">'Profiles 8760'!G5902</f>
        <v>0.244334</v>
      </c>
      <c r="F5913" s="0" t="n">
        <f aca="false">D5913*Assumptions!$C$11*$B$7+E5913*Assumptions!$C$12*$B$8</f>
        <v>9.9932606</v>
      </c>
      <c r="G5913" s="0" t="n">
        <f aca="false">C5913*Assumptions!$C$15</f>
        <v>200</v>
      </c>
      <c r="H5913" s="0" t="n">
        <f aca="false">MIN(F5913,G5913)</f>
        <v>9.9932606</v>
      </c>
      <c r="I5913" s="0" t="n">
        <f aca="false">IF(C5913=1,MIN(G5913-H5913,Assumptions!$C$13,P5912),0)</f>
        <v>180</v>
      </c>
      <c r="J5913" s="0" t="n">
        <f aca="false">H5913+I5913</f>
        <v>189.9932606</v>
      </c>
      <c r="K5913" s="0" t="n">
        <f aca="false">MIN(IF(C5913=1,F5913-H5913,F5913),Assumptions!$C$13,MAX(0,($B$5-P5912)/$B$6))</f>
        <v>0</v>
      </c>
      <c r="L5913" s="0" t="n">
        <f aca="false">IF(C5913=1,0,MIN(F5913-K5913,Assumptions!$C$15,MAX(0,$B$10-O5912-M5913)))</f>
        <v>0</v>
      </c>
      <c r="M5913" s="0" t="n">
        <f aca="false">'Profiles 8760'!H5902</f>
        <v>95400</v>
      </c>
      <c r="N5913" s="0" t="n">
        <f aca="false">J5913+L5913</f>
        <v>189.9932606</v>
      </c>
      <c r="O5913" s="0" t="n">
        <f aca="false">O5912+N5913</f>
        <v>553895.707065213</v>
      </c>
      <c r="P5913" s="0" t="n">
        <f aca="false">MIN($B$5,P5912+K5913*$B$6-I5913)</f>
        <v>330.81</v>
      </c>
      <c r="Q5913" s="0" t="n">
        <f aca="false">MAX(0,F5913-H5913-K5913-L5913)</f>
        <v>0</v>
      </c>
    </row>
    <row r="5914" customFormat="false" ht="15" hidden="false" customHeight="false" outlineLevel="0" collapsed="false">
      <c r="A5914" s="0" t="n">
        <f aca="false">'Profiles 8760'!A5903</f>
        <v>5901</v>
      </c>
      <c r="B5914" s="0" t="n">
        <f aca="false">'Profiles 8760'!B5903</f>
        <v>9</v>
      </c>
      <c r="C5914" s="0" t="n">
        <f aca="false">'Profiles 8760'!E5903</f>
        <v>1</v>
      </c>
      <c r="D5914" s="0" t="n">
        <f aca="false">'Profiles 8760'!F5903</f>
        <v>0</v>
      </c>
      <c r="E5914" s="0" t="n">
        <f aca="false">'Profiles 8760'!G5903</f>
        <v>0.135608</v>
      </c>
      <c r="F5914" s="0" t="n">
        <f aca="false">D5914*Assumptions!$C$11*$B$7+E5914*Assumptions!$C$12*$B$8</f>
        <v>5.5463672</v>
      </c>
      <c r="G5914" s="0" t="n">
        <f aca="false">C5914*Assumptions!$C$15</f>
        <v>200</v>
      </c>
      <c r="H5914" s="0" t="n">
        <f aca="false">MIN(F5914,G5914)</f>
        <v>5.5463672</v>
      </c>
      <c r="I5914" s="0" t="n">
        <f aca="false">IF(C5914=1,MIN(G5914-H5914,Assumptions!$C$13,P5913),0)</f>
        <v>180</v>
      </c>
      <c r="J5914" s="0" t="n">
        <f aca="false">H5914+I5914</f>
        <v>185.5463672</v>
      </c>
      <c r="K5914" s="0" t="n">
        <f aca="false">MIN(IF(C5914=1,F5914-H5914,F5914),Assumptions!$C$13,MAX(0,($B$5-P5913)/$B$6))</f>
        <v>0</v>
      </c>
      <c r="L5914" s="0" t="n">
        <f aca="false">IF(C5914=1,0,MIN(F5914-K5914,Assumptions!$C$15,MAX(0,$B$10-O5913-M5914)))</f>
        <v>0</v>
      </c>
      <c r="M5914" s="0" t="n">
        <f aca="false">'Profiles 8760'!H5903</f>
        <v>95200</v>
      </c>
      <c r="N5914" s="0" t="n">
        <f aca="false">J5914+L5914</f>
        <v>185.5463672</v>
      </c>
      <c r="O5914" s="0" t="n">
        <f aca="false">O5913+N5914</f>
        <v>554081.253432413</v>
      </c>
      <c r="P5914" s="0" t="n">
        <f aca="false">MIN($B$5,P5913+K5914*$B$6-I5914)</f>
        <v>150.81</v>
      </c>
      <c r="Q5914" s="0" t="n">
        <f aca="false">MAX(0,F5914-H5914-K5914-L5914)</f>
        <v>0</v>
      </c>
    </row>
    <row r="5915" customFormat="false" ht="15" hidden="false" customHeight="false" outlineLevel="0" collapsed="false">
      <c r="A5915" s="0" t="n">
        <f aca="false">'Profiles 8760'!A5904</f>
        <v>5902</v>
      </c>
      <c r="B5915" s="0" t="n">
        <f aca="false">'Profiles 8760'!B5904</f>
        <v>9</v>
      </c>
      <c r="C5915" s="0" t="n">
        <f aca="false">'Profiles 8760'!E5904</f>
        <v>0</v>
      </c>
      <c r="D5915" s="0" t="n">
        <f aca="false">'Profiles 8760'!F5904</f>
        <v>0</v>
      </c>
      <c r="E5915" s="0" t="n">
        <f aca="false">'Profiles 8760'!G5904</f>
        <v>0.178971</v>
      </c>
      <c r="F5915" s="0" t="n">
        <f aca="false">D5915*Assumptions!$C$11*$B$7+E5915*Assumptions!$C$12*$B$8</f>
        <v>7.3199139</v>
      </c>
      <c r="G5915" s="0" t="n">
        <f aca="false">C5915*Assumptions!$C$15</f>
        <v>0</v>
      </c>
      <c r="H5915" s="0" t="n">
        <f aca="false">MIN(F5915,G5915)</f>
        <v>0</v>
      </c>
      <c r="I5915" s="0" t="n">
        <f aca="false">IF(C5915=1,MIN(G5915-H5915,Assumptions!$C$13,P5914),0)</f>
        <v>0</v>
      </c>
      <c r="J5915" s="0" t="n">
        <f aca="false">H5915+I5915</f>
        <v>0</v>
      </c>
      <c r="K5915" s="0" t="n">
        <f aca="false">MIN(IF(C5915=1,F5915-H5915,F5915),Assumptions!$C$13,MAX(0,($B$5-P5914)/$B$6))</f>
        <v>7.3199139</v>
      </c>
      <c r="L5915" s="0" t="n">
        <f aca="false">IF(C5915=1,0,MIN(F5915-K5915,Assumptions!$C$15,MAX(0,$B$10-O5914-M5915)))</f>
        <v>0</v>
      </c>
      <c r="M5915" s="0" t="n">
        <f aca="false">'Profiles 8760'!H5904</f>
        <v>95200</v>
      </c>
      <c r="N5915" s="0" t="n">
        <f aca="false">J5915+L5915</f>
        <v>0</v>
      </c>
      <c r="O5915" s="0" t="n">
        <f aca="false">O5914+N5915</f>
        <v>554081.253432413</v>
      </c>
      <c r="P5915" s="0" t="n">
        <f aca="false">MIN($B$5,P5914+K5915*$B$6-I5915)</f>
        <v>157.15490136852</v>
      </c>
      <c r="Q5915" s="0" t="n">
        <f aca="false">MAX(0,F5915-H5915-K5915-L5915)</f>
        <v>0</v>
      </c>
    </row>
    <row r="5916" customFormat="false" ht="15" hidden="false" customHeight="false" outlineLevel="0" collapsed="false">
      <c r="A5916" s="0" t="n">
        <f aca="false">'Profiles 8760'!A5905</f>
        <v>5903</v>
      </c>
      <c r="B5916" s="0" t="n">
        <f aca="false">'Profiles 8760'!B5905</f>
        <v>9</v>
      </c>
      <c r="C5916" s="0" t="n">
        <f aca="false">'Profiles 8760'!E5905</f>
        <v>0</v>
      </c>
      <c r="D5916" s="0" t="n">
        <f aca="false">'Profiles 8760'!F5905</f>
        <v>0</v>
      </c>
      <c r="E5916" s="0" t="n">
        <f aca="false">'Profiles 8760'!G5905</f>
        <v>0.144815</v>
      </c>
      <c r="F5916" s="0" t="n">
        <f aca="false">D5916*Assumptions!$C$11*$B$7+E5916*Assumptions!$C$12*$B$8</f>
        <v>5.9229335</v>
      </c>
      <c r="G5916" s="0" t="n">
        <f aca="false">C5916*Assumptions!$C$15</f>
        <v>0</v>
      </c>
      <c r="H5916" s="0" t="n">
        <f aca="false">MIN(F5916,G5916)</f>
        <v>0</v>
      </c>
      <c r="I5916" s="0" t="n">
        <f aca="false">IF(C5916=1,MIN(G5916-H5916,Assumptions!$C$13,P5915),0)</f>
        <v>0</v>
      </c>
      <c r="J5916" s="0" t="n">
        <f aca="false">H5916+I5916</f>
        <v>0</v>
      </c>
      <c r="K5916" s="0" t="n">
        <f aca="false">MIN(IF(C5916=1,F5916-H5916,F5916),Assumptions!$C$13,MAX(0,($B$5-P5915)/$B$6))</f>
        <v>5.9229335</v>
      </c>
      <c r="L5916" s="0" t="n">
        <f aca="false">IF(C5916=1,0,MIN(F5916-K5916,Assumptions!$C$15,MAX(0,$B$10-O5915-M5916)))</f>
        <v>0</v>
      </c>
      <c r="M5916" s="0" t="n">
        <f aca="false">'Profiles 8760'!H5905</f>
        <v>95200</v>
      </c>
      <c r="N5916" s="0" t="n">
        <f aca="false">J5916+L5916</f>
        <v>0</v>
      </c>
      <c r="O5916" s="0" t="n">
        <f aca="false">O5915+N5916</f>
        <v>554081.253432413</v>
      </c>
      <c r="P5916" s="0" t="n">
        <f aca="false">MIN($B$5,P5915+K5916*$B$6-I5916)</f>
        <v>162.28890012632</v>
      </c>
      <c r="Q5916" s="0" t="n">
        <f aca="false">MAX(0,F5916-H5916-K5916-L5916)</f>
        <v>0</v>
      </c>
    </row>
    <row r="5917" customFormat="false" ht="15" hidden="false" customHeight="false" outlineLevel="0" collapsed="false">
      <c r="A5917" s="0" t="n">
        <f aca="false">'Profiles 8760'!A5906</f>
        <v>5904</v>
      </c>
      <c r="B5917" s="0" t="n">
        <f aca="false">'Profiles 8760'!B5906</f>
        <v>9</v>
      </c>
      <c r="C5917" s="0" t="n">
        <f aca="false">'Profiles 8760'!E5906</f>
        <v>0</v>
      </c>
      <c r="D5917" s="0" t="n">
        <f aca="false">'Profiles 8760'!F5906</f>
        <v>0</v>
      </c>
      <c r="E5917" s="0" t="n">
        <f aca="false">'Profiles 8760'!G5906</f>
        <v>0.165205</v>
      </c>
      <c r="F5917" s="0" t="n">
        <f aca="false">D5917*Assumptions!$C$11*$B$7+E5917*Assumptions!$C$12*$B$8</f>
        <v>6.7568845</v>
      </c>
      <c r="G5917" s="0" t="n">
        <f aca="false">C5917*Assumptions!$C$15</f>
        <v>0</v>
      </c>
      <c r="H5917" s="0" t="n">
        <f aca="false">MIN(F5917,G5917)</f>
        <v>0</v>
      </c>
      <c r="I5917" s="0" t="n">
        <f aca="false">IF(C5917=1,MIN(G5917-H5917,Assumptions!$C$13,P5916),0)</f>
        <v>0</v>
      </c>
      <c r="J5917" s="0" t="n">
        <f aca="false">H5917+I5917</f>
        <v>0</v>
      </c>
      <c r="K5917" s="0" t="n">
        <f aca="false">MIN(IF(C5917=1,F5917-H5917,F5917),Assumptions!$C$13,MAX(0,($B$5-P5916)/$B$6))</f>
        <v>6.7568845</v>
      </c>
      <c r="L5917" s="0" t="n">
        <f aca="false">IF(C5917=1,0,MIN(F5917-K5917,Assumptions!$C$15,MAX(0,$B$10-O5916-M5917)))</f>
        <v>0</v>
      </c>
      <c r="M5917" s="0" t="n">
        <f aca="false">'Profiles 8760'!H5906</f>
        <v>95200</v>
      </c>
      <c r="N5917" s="0" t="n">
        <f aca="false">J5917+L5917</f>
        <v>0</v>
      </c>
      <c r="O5917" s="0" t="n">
        <f aca="false">O5916+N5917</f>
        <v>554081.253432413</v>
      </c>
      <c r="P5917" s="0" t="n">
        <f aca="false">MIN($B$5,P5916+K5917*$B$6-I5917)</f>
        <v>168.14576761092</v>
      </c>
      <c r="Q5917" s="0" t="n">
        <f aca="false">MAX(0,F5917-H5917-K5917-L5917)</f>
        <v>0</v>
      </c>
    </row>
    <row r="5918" customFormat="false" ht="15" hidden="false" customHeight="false" outlineLevel="0" collapsed="false">
      <c r="A5918" s="0" t="n">
        <f aca="false">'Profiles 8760'!A5907</f>
        <v>5905</v>
      </c>
      <c r="B5918" s="0" t="n">
        <f aca="false">'Profiles 8760'!B5907</f>
        <v>9</v>
      </c>
      <c r="C5918" s="0" t="n">
        <f aca="false">'Profiles 8760'!E5907</f>
        <v>0</v>
      </c>
      <c r="D5918" s="0" t="n">
        <f aca="false">'Profiles 8760'!F5907</f>
        <v>0</v>
      </c>
      <c r="E5918" s="0" t="n">
        <f aca="false">'Profiles 8760'!G5907</f>
        <v>0.167037</v>
      </c>
      <c r="F5918" s="0" t="n">
        <f aca="false">D5918*Assumptions!$C$11*$B$7+E5918*Assumptions!$C$12*$B$8</f>
        <v>6.8318133</v>
      </c>
      <c r="G5918" s="0" t="n">
        <f aca="false">C5918*Assumptions!$C$15</f>
        <v>0</v>
      </c>
      <c r="H5918" s="0" t="n">
        <f aca="false">MIN(F5918,G5918)</f>
        <v>0</v>
      </c>
      <c r="I5918" s="0" t="n">
        <f aca="false">IF(C5918=1,MIN(G5918-H5918,Assumptions!$C$13,P5917),0)</f>
        <v>0</v>
      </c>
      <c r="J5918" s="0" t="n">
        <f aca="false">H5918+I5918</f>
        <v>0</v>
      </c>
      <c r="K5918" s="0" t="n">
        <f aca="false">MIN(IF(C5918=1,F5918-H5918,F5918),Assumptions!$C$13,MAX(0,($B$5-P5917)/$B$6))</f>
        <v>6.8318133</v>
      </c>
      <c r="L5918" s="0" t="n">
        <f aca="false">IF(C5918=1,0,MIN(F5918-K5918,Assumptions!$C$15,MAX(0,$B$10-O5917-M5918)))</f>
        <v>0</v>
      </c>
      <c r="M5918" s="0" t="n">
        <f aca="false">'Profiles 8760'!H5907</f>
        <v>95200</v>
      </c>
      <c r="N5918" s="0" t="n">
        <f aca="false">J5918+L5918</f>
        <v>0</v>
      </c>
      <c r="O5918" s="0" t="n">
        <f aca="false">O5917+N5918</f>
        <v>554081.253432413</v>
      </c>
      <c r="P5918" s="0" t="n">
        <f aca="false">MIN($B$5,P5917+K5918*$B$6-I5918)</f>
        <v>174.06758337936</v>
      </c>
      <c r="Q5918" s="0" t="n">
        <f aca="false">MAX(0,F5918-H5918-K5918-L5918)</f>
        <v>0</v>
      </c>
    </row>
    <row r="5919" customFormat="false" ht="15" hidden="false" customHeight="false" outlineLevel="0" collapsed="false">
      <c r="A5919" s="0" t="n">
        <f aca="false">'Profiles 8760'!A5908</f>
        <v>5906</v>
      </c>
      <c r="B5919" s="0" t="n">
        <f aca="false">'Profiles 8760'!B5908</f>
        <v>9</v>
      </c>
      <c r="C5919" s="0" t="n">
        <f aca="false">'Profiles 8760'!E5908</f>
        <v>0</v>
      </c>
      <c r="D5919" s="0" t="n">
        <f aca="false">'Profiles 8760'!F5908</f>
        <v>0</v>
      </c>
      <c r="E5919" s="0" t="n">
        <f aca="false">'Profiles 8760'!G5908</f>
        <v>0.345103</v>
      </c>
      <c r="F5919" s="0" t="n">
        <f aca="false">D5919*Assumptions!$C$11*$B$7+E5919*Assumptions!$C$12*$B$8</f>
        <v>14.1147127</v>
      </c>
      <c r="G5919" s="0" t="n">
        <f aca="false">C5919*Assumptions!$C$15</f>
        <v>0</v>
      </c>
      <c r="H5919" s="0" t="n">
        <f aca="false">MIN(F5919,G5919)</f>
        <v>0</v>
      </c>
      <c r="I5919" s="0" t="n">
        <f aca="false">IF(C5919=1,MIN(G5919-H5919,Assumptions!$C$13,P5918),0)</f>
        <v>0</v>
      </c>
      <c r="J5919" s="0" t="n">
        <f aca="false">H5919+I5919</f>
        <v>0</v>
      </c>
      <c r="K5919" s="0" t="n">
        <f aca="false">MIN(IF(C5919=1,F5919-H5919,F5919),Assumptions!$C$13,MAX(0,($B$5-P5918)/$B$6))</f>
        <v>14.1147127</v>
      </c>
      <c r="L5919" s="0" t="n">
        <f aca="false">IF(C5919=1,0,MIN(F5919-K5919,Assumptions!$C$15,MAX(0,$B$10-O5918-M5919)))</f>
        <v>0</v>
      </c>
      <c r="M5919" s="0" t="n">
        <f aca="false">'Profiles 8760'!H5908</f>
        <v>95200</v>
      </c>
      <c r="N5919" s="0" t="n">
        <f aca="false">J5919+L5919</f>
        <v>0</v>
      </c>
      <c r="O5919" s="0" t="n">
        <f aca="false">O5918+N5919</f>
        <v>554081.253432413</v>
      </c>
      <c r="P5919" s="0" t="n">
        <f aca="false">MIN($B$5,P5918+K5919*$B$6-I5919)</f>
        <v>186.30221634772</v>
      </c>
      <c r="Q5919" s="0" t="n">
        <f aca="false">MAX(0,F5919-H5919-K5919-L5919)</f>
        <v>0</v>
      </c>
    </row>
    <row r="5920" customFormat="false" ht="15" hidden="false" customHeight="false" outlineLevel="0" collapsed="false">
      <c r="A5920" s="0" t="n">
        <f aca="false">'Profiles 8760'!A5909</f>
        <v>5907</v>
      </c>
      <c r="B5920" s="0" t="n">
        <f aca="false">'Profiles 8760'!B5909</f>
        <v>9</v>
      </c>
      <c r="C5920" s="0" t="n">
        <f aca="false">'Profiles 8760'!E5909</f>
        <v>0</v>
      </c>
      <c r="D5920" s="0" t="n">
        <f aca="false">'Profiles 8760'!F5909</f>
        <v>0</v>
      </c>
      <c r="E5920" s="0" t="n">
        <f aca="false">'Profiles 8760'!G5909</f>
        <v>0.51475</v>
      </c>
      <c r="F5920" s="0" t="n">
        <f aca="false">D5920*Assumptions!$C$11*$B$7+E5920*Assumptions!$C$12*$B$8</f>
        <v>21.053275</v>
      </c>
      <c r="G5920" s="0" t="n">
        <f aca="false">C5920*Assumptions!$C$15</f>
        <v>0</v>
      </c>
      <c r="H5920" s="0" t="n">
        <f aca="false">MIN(F5920,G5920)</f>
        <v>0</v>
      </c>
      <c r="I5920" s="0" t="n">
        <f aca="false">IF(C5920=1,MIN(G5920-H5920,Assumptions!$C$13,P5919),0)</f>
        <v>0</v>
      </c>
      <c r="J5920" s="0" t="n">
        <f aca="false">H5920+I5920</f>
        <v>0</v>
      </c>
      <c r="K5920" s="0" t="n">
        <f aca="false">MIN(IF(C5920=1,F5920-H5920,F5920),Assumptions!$C$13,MAX(0,($B$5-P5919)/$B$6))</f>
        <v>21.053275</v>
      </c>
      <c r="L5920" s="0" t="n">
        <f aca="false">IF(C5920=1,0,MIN(F5920-K5920,Assumptions!$C$15,MAX(0,$B$10-O5919-M5920)))</f>
        <v>0</v>
      </c>
      <c r="M5920" s="0" t="n">
        <f aca="false">'Profiles 8760'!H5909</f>
        <v>95200</v>
      </c>
      <c r="N5920" s="0" t="n">
        <f aca="false">J5920+L5920</f>
        <v>0</v>
      </c>
      <c r="O5920" s="0" t="n">
        <f aca="false">O5919+N5920</f>
        <v>554081.253432413</v>
      </c>
      <c r="P5920" s="0" t="n">
        <f aca="false">MIN($B$5,P5919+K5920*$B$6-I5920)</f>
        <v>204.55119511772</v>
      </c>
      <c r="Q5920" s="0" t="n">
        <f aca="false">MAX(0,F5920-H5920-K5920-L5920)</f>
        <v>0</v>
      </c>
    </row>
    <row r="5921" customFormat="false" ht="15" hidden="false" customHeight="false" outlineLevel="0" collapsed="false">
      <c r="A5921" s="0" t="n">
        <f aca="false">'Profiles 8760'!A5910</f>
        <v>5908</v>
      </c>
      <c r="B5921" s="0" t="n">
        <f aca="false">'Profiles 8760'!B5910</f>
        <v>9</v>
      </c>
      <c r="C5921" s="0" t="n">
        <f aca="false">'Profiles 8760'!E5910</f>
        <v>0</v>
      </c>
      <c r="D5921" s="0" t="n">
        <f aca="false">'Profiles 8760'!F5910</f>
        <v>0</v>
      </c>
      <c r="E5921" s="0" t="n">
        <f aca="false">'Profiles 8760'!G5910</f>
        <v>0.567789</v>
      </c>
      <c r="F5921" s="0" t="n">
        <f aca="false">D5921*Assumptions!$C$11*$B$7+E5921*Assumptions!$C$12*$B$8</f>
        <v>23.2225701</v>
      </c>
      <c r="G5921" s="0" t="n">
        <f aca="false">C5921*Assumptions!$C$15</f>
        <v>0</v>
      </c>
      <c r="H5921" s="0" t="n">
        <f aca="false">MIN(F5921,G5921)</f>
        <v>0</v>
      </c>
      <c r="I5921" s="0" t="n">
        <f aca="false">IF(C5921=1,MIN(G5921-H5921,Assumptions!$C$13,P5920),0)</f>
        <v>0</v>
      </c>
      <c r="J5921" s="0" t="n">
        <f aca="false">H5921+I5921</f>
        <v>0</v>
      </c>
      <c r="K5921" s="0" t="n">
        <f aca="false">MIN(IF(C5921=1,F5921-H5921,F5921),Assumptions!$C$13,MAX(0,($B$5-P5920)/$B$6))</f>
        <v>23.2225701</v>
      </c>
      <c r="L5921" s="0" t="n">
        <f aca="false">IF(C5921=1,0,MIN(F5921-K5921,Assumptions!$C$15,MAX(0,$B$10-O5920-M5921)))</f>
        <v>0</v>
      </c>
      <c r="M5921" s="0" t="n">
        <f aca="false">'Profiles 8760'!H5910</f>
        <v>95200</v>
      </c>
      <c r="N5921" s="0" t="n">
        <f aca="false">J5921+L5921</f>
        <v>0</v>
      </c>
      <c r="O5921" s="0" t="n">
        <f aca="false">O5920+N5921</f>
        <v>554081.253432413</v>
      </c>
      <c r="P5921" s="0" t="n">
        <f aca="false">MIN($B$5,P5920+K5921*$B$6-I5921)</f>
        <v>224.6805188804</v>
      </c>
      <c r="Q5921" s="0" t="n">
        <f aca="false">MAX(0,F5921-H5921-K5921-L5921)</f>
        <v>0</v>
      </c>
    </row>
    <row r="5922" customFormat="false" ht="15" hidden="false" customHeight="false" outlineLevel="0" collapsed="false">
      <c r="A5922" s="0" t="n">
        <f aca="false">'Profiles 8760'!A5911</f>
        <v>5909</v>
      </c>
      <c r="B5922" s="0" t="n">
        <f aca="false">'Profiles 8760'!B5911</f>
        <v>9</v>
      </c>
      <c r="C5922" s="0" t="n">
        <f aca="false">'Profiles 8760'!E5911</f>
        <v>0</v>
      </c>
      <c r="D5922" s="0" t="n">
        <f aca="false">'Profiles 8760'!F5911</f>
        <v>0</v>
      </c>
      <c r="E5922" s="0" t="n">
        <f aca="false">'Profiles 8760'!G5911</f>
        <v>0.608292</v>
      </c>
      <c r="F5922" s="0" t="n">
        <f aca="false">D5922*Assumptions!$C$11*$B$7+E5922*Assumptions!$C$12*$B$8</f>
        <v>24.8791428</v>
      </c>
      <c r="G5922" s="0" t="n">
        <f aca="false">C5922*Assumptions!$C$15</f>
        <v>0</v>
      </c>
      <c r="H5922" s="0" t="n">
        <f aca="false">MIN(F5922,G5922)</f>
        <v>0</v>
      </c>
      <c r="I5922" s="0" t="n">
        <f aca="false">IF(C5922=1,MIN(G5922-H5922,Assumptions!$C$13,P5921),0)</f>
        <v>0</v>
      </c>
      <c r="J5922" s="0" t="n">
        <f aca="false">H5922+I5922</f>
        <v>0</v>
      </c>
      <c r="K5922" s="0" t="n">
        <f aca="false">MIN(IF(C5922=1,F5922-H5922,F5922),Assumptions!$C$13,MAX(0,($B$5-P5921)/$B$6))</f>
        <v>24.8791428</v>
      </c>
      <c r="L5922" s="0" t="n">
        <f aca="false">IF(C5922=1,0,MIN(F5922-K5922,Assumptions!$C$15,MAX(0,$B$10-O5921-M5922)))</f>
        <v>0</v>
      </c>
      <c r="M5922" s="0" t="n">
        <f aca="false">'Profiles 8760'!H5911</f>
        <v>95200</v>
      </c>
      <c r="N5922" s="0" t="n">
        <f aca="false">J5922+L5922</f>
        <v>0</v>
      </c>
      <c r="O5922" s="0" t="n">
        <f aca="false">O5921+N5922</f>
        <v>554081.253432413</v>
      </c>
      <c r="P5922" s="0" t="n">
        <f aca="false">MIN($B$5,P5921+K5922*$B$6-I5922)</f>
        <v>246.24575985944</v>
      </c>
      <c r="Q5922" s="0" t="n">
        <f aca="false">MAX(0,F5922-H5922-K5922-L5922)</f>
        <v>0</v>
      </c>
    </row>
    <row r="5923" customFormat="false" ht="15" hidden="false" customHeight="false" outlineLevel="0" collapsed="false">
      <c r="A5923" s="0" t="n">
        <f aca="false">'Profiles 8760'!A5912</f>
        <v>5910</v>
      </c>
      <c r="B5923" s="0" t="n">
        <f aca="false">'Profiles 8760'!B5912</f>
        <v>9</v>
      </c>
      <c r="C5923" s="0" t="n">
        <f aca="false">'Profiles 8760'!E5912</f>
        <v>0</v>
      </c>
      <c r="D5923" s="0" t="n">
        <f aca="false">'Profiles 8760'!F5912</f>
        <v>0</v>
      </c>
      <c r="E5923" s="0" t="n">
        <f aca="false">'Profiles 8760'!G5912</f>
        <v>0.658811</v>
      </c>
      <c r="F5923" s="0" t="n">
        <f aca="false">D5923*Assumptions!$C$11*$B$7+E5923*Assumptions!$C$12*$B$8</f>
        <v>26.9453699</v>
      </c>
      <c r="G5923" s="0" t="n">
        <f aca="false">C5923*Assumptions!$C$15</f>
        <v>0</v>
      </c>
      <c r="H5923" s="0" t="n">
        <f aca="false">MIN(F5923,G5923)</f>
        <v>0</v>
      </c>
      <c r="I5923" s="0" t="n">
        <f aca="false">IF(C5923=1,MIN(G5923-H5923,Assumptions!$C$13,P5922),0)</f>
        <v>0</v>
      </c>
      <c r="J5923" s="0" t="n">
        <f aca="false">H5923+I5923</f>
        <v>0</v>
      </c>
      <c r="K5923" s="0" t="n">
        <f aca="false">MIN(IF(C5923=1,F5923-H5923,F5923),Assumptions!$C$13,MAX(0,($B$5-P5922)/$B$6))</f>
        <v>26.9453699</v>
      </c>
      <c r="L5923" s="0" t="n">
        <f aca="false">IF(C5923=1,0,MIN(F5923-K5923,Assumptions!$C$15,MAX(0,$B$10-O5922-M5923)))</f>
        <v>0</v>
      </c>
      <c r="M5923" s="0" t="n">
        <f aca="false">'Profiles 8760'!H5912</f>
        <v>95200</v>
      </c>
      <c r="N5923" s="0" t="n">
        <f aca="false">J5923+L5923</f>
        <v>0</v>
      </c>
      <c r="O5923" s="0" t="n">
        <f aca="false">O5922+N5923</f>
        <v>554081.253432413</v>
      </c>
      <c r="P5923" s="0" t="n">
        <f aca="false">MIN($B$5,P5922+K5923*$B$6-I5923)</f>
        <v>269.60200648876</v>
      </c>
      <c r="Q5923" s="0" t="n">
        <f aca="false">MAX(0,F5923-H5923-K5923-L5923)</f>
        <v>0</v>
      </c>
    </row>
    <row r="5924" customFormat="false" ht="15" hidden="false" customHeight="false" outlineLevel="0" collapsed="false">
      <c r="A5924" s="0" t="n">
        <f aca="false">'Profiles 8760'!A5913</f>
        <v>5911</v>
      </c>
      <c r="B5924" s="0" t="n">
        <f aca="false">'Profiles 8760'!B5913</f>
        <v>9</v>
      </c>
      <c r="C5924" s="0" t="n">
        <f aca="false">'Profiles 8760'!E5913</f>
        <v>0</v>
      </c>
      <c r="D5924" s="0" t="n">
        <f aca="false">'Profiles 8760'!F5913</f>
        <v>0.008917</v>
      </c>
      <c r="E5924" s="0" t="n">
        <f aca="false">'Profiles 8760'!G5913</f>
        <v>0.567382</v>
      </c>
      <c r="F5924" s="0" t="n">
        <f aca="false">D5924*Assumptions!$C$11*$B$7+E5924*Assumptions!$C$12*$B$8</f>
        <v>25.7811534</v>
      </c>
      <c r="G5924" s="0" t="n">
        <f aca="false">C5924*Assumptions!$C$15</f>
        <v>0</v>
      </c>
      <c r="H5924" s="0" t="n">
        <f aca="false">MIN(F5924,G5924)</f>
        <v>0</v>
      </c>
      <c r="I5924" s="0" t="n">
        <f aca="false">IF(C5924=1,MIN(G5924-H5924,Assumptions!$C$13,P5923),0)</f>
        <v>0</v>
      </c>
      <c r="J5924" s="0" t="n">
        <f aca="false">H5924+I5924</f>
        <v>0</v>
      </c>
      <c r="K5924" s="0" t="n">
        <f aca="false">MIN(IF(C5924=1,F5924-H5924,F5924),Assumptions!$C$13,MAX(0,($B$5-P5923)/$B$6))</f>
        <v>25.7811534</v>
      </c>
      <c r="L5924" s="0" t="n">
        <f aca="false">IF(C5924=1,0,MIN(F5924-K5924,Assumptions!$C$15,MAX(0,$B$10-O5923-M5924)))</f>
        <v>0</v>
      </c>
      <c r="M5924" s="0" t="n">
        <f aca="false">'Profiles 8760'!H5913</f>
        <v>95200</v>
      </c>
      <c r="N5924" s="0" t="n">
        <f aca="false">J5924+L5924</f>
        <v>0</v>
      </c>
      <c r="O5924" s="0" t="n">
        <f aca="false">O5923+N5924</f>
        <v>554081.253432413</v>
      </c>
      <c r="P5924" s="0" t="n">
        <f aca="false">MIN($B$5,P5923+K5924*$B$6-I5924)</f>
        <v>291.94911025588</v>
      </c>
      <c r="Q5924" s="0" t="n">
        <f aca="false">MAX(0,F5924-H5924-K5924-L5924)</f>
        <v>0</v>
      </c>
    </row>
    <row r="5925" customFormat="false" ht="15" hidden="false" customHeight="false" outlineLevel="0" collapsed="false">
      <c r="A5925" s="0" t="n">
        <f aca="false">'Profiles 8760'!A5914</f>
        <v>5912</v>
      </c>
      <c r="B5925" s="0" t="n">
        <f aca="false">'Profiles 8760'!B5914</f>
        <v>9</v>
      </c>
      <c r="C5925" s="0" t="n">
        <f aca="false">'Profiles 8760'!E5914</f>
        <v>1</v>
      </c>
      <c r="D5925" s="0" t="n">
        <f aca="false">'Profiles 8760'!F5914</f>
        <v>0.222991</v>
      </c>
      <c r="E5925" s="0" t="n">
        <f aca="false">'Profiles 8760'!G5914</f>
        <v>0.660486</v>
      </c>
      <c r="F5925" s="0" t="n">
        <f aca="false">D5925*Assumptions!$C$11*$B$7+E5925*Assumptions!$C$12*$B$8</f>
        <v>91.4136782</v>
      </c>
      <c r="G5925" s="0" t="n">
        <f aca="false">C5925*Assumptions!$C$15</f>
        <v>200</v>
      </c>
      <c r="H5925" s="0" t="n">
        <f aca="false">MIN(F5925,G5925)</f>
        <v>91.4136782</v>
      </c>
      <c r="I5925" s="0" t="n">
        <f aca="false">IF(C5925=1,MIN(G5925-H5925,Assumptions!$C$13,P5924),0)</f>
        <v>108.5863218</v>
      </c>
      <c r="J5925" s="0" t="n">
        <f aca="false">H5925+I5925</f>
        <v>200</v>
      </c>
      <c r="K5925" s="0" t="n">
        <f aca="false">MIN(IF(C5925=1,F5925-H5925,F5925),Assumptions!$C$13,MAX(0,($B$5-P5924)/$B$6))</f>
        <v>0</v>
      </c>
      <c r="L5925" s="0" t="n">
        <f aca="false">IF(C5925=1,0,MIN(F5925-K5925,Assumptions!$C$15,MAX(0,$B$10-O5924-M5925)))</f>
        <v>0</v>
      </c>
      <c r="M5925" s="0" t="n">
        <f aca="false">'Profiles 8760'!H5914</f>
        <v>95000</v>
      </c>
      <c r="N5925" s="0" t="n">
        <f aca="false">J5925+L5925</f>
        <v>200</v>
      </c>
      <c r="O5925" s="0" t="n">
        <f aca="false">O5924+N5925</f>
        <v>554281.253432413</v>
      </c>
      <c r="P5925" s="0" t="n">
        <f aca="false">MIN($B$5,P5924+K5925*$B$6-I5925)</f>
        <v>183.36278845588</v>
      </c>
      <c r="Q5925" s="0" t="n">
        <f aca="false">MAX(0,F5925-H5925-K5925-L5925)</f>
        <v>0</v>
      </c>
    </row>
    <row r="5926" customFormat="false" ht="15" hidden="false" customHeight="false" outlineLevel="0" collapsed="false">
      <c r="A5926" s="0" t="n">
        <f aca="false">'Profiles 8760'!A5915</f>
        <v>5913</v>
      </c>
      <c r="B5926" s="0" t="n">
        <f aca="false">'Profiles 8760'!B5915</f>
        <v>9</v>
      </c>
      <c r="C5926" s="0" t="n">
        <f aca="false">'Profiles 8760'!E5915</f>
        <v>1</v>
      </c>
      <c r="D5926" s="0" t="n">
        <f aca="false">'Profiles 8760'!F5915</f>
        <v>0.508635</v>
      </c>
      <c r="E5926" s="0" t="n">
        <f aca="false">'Profiles 8760'!G5915</f>
        <v>0.673915</v>
      </c>
      <c r="F5926" s="0" t="n">
        <f aca="false">D5926*Assumptions!$C$11*$B$7+E5926*Assumptions!$C$12*$B$8</f>
        <v>174.4569115</v>
      </c>
      <c r="G5926" s="0" t="n">
        <f aca="false">C5926*Assumptions!$C$15</f>
        <v>200</v>
      </c>
      <c r="H5926" s="0" t="n">
        <f aca="false">MIN(F5926,G5926)</f>
        <v>174.4569115</v>
      </c>
      <c r="I5926" s="0" t="n">
        <f aca="false">IF(C5926=1,MIN(G5926-H5926,Assumptions!$C$13,P5925),0)</f>
        <v>25.5430885</v>
      </c>
      <c r="J5926" s="0" t="n">
        <f aca="false">H5926+I5926</f>
        <v>200</v>
      </c>
      <c r="K5926" s="0" t="n">
        <f aca="false">MIN(IF(C5926=1,F5926-H5926,F5926),Assumptions!$C$13,MAX(0,($B$5-P5925)/$B$6))</f>
        <v>0</v>
      </c>
      <c r="L5926" s="0" t="n">
        <f aca="false">IF(C5926=1,0,MIN(F5926-K5926,Assumptions!$C$15,MAX(0,$B$10-O5925-M5926)))</f>
        <v>0</v>
      </c>
      <c r="M5926" s="0" t="n">
        <f aca="false">'Profiles 8760'!H5915</f>
        <v>94800</v>
      </c>
      <c r="N5926" s="0" t="n">
        <f aca="false">J5926+L5926</f>
        <v>200</v>
      </c>
      <c r="O5926" s="0" t="n">
        <f aca="false">O5925+N5926</f>
        <v>554481.253432413</v>
      </c>
      <c r="P5926" s="0" t="n">
        <f aca="false">MIN($B$5,P5925+K5926*$B$6-I5926)</f>
        <v>157.81969995588</v>
      </c>
      <c r="Q5926" s="0" t="n">
        <f aca="false">MAX(0,F5926-H5926-K5926-L5926)</f>
        <v>0</v>
      </c>
    </row>
    <row r="5927" customFormat="false" ht="15" hidden="false" customHeight="false" outlineLevel="0" collapsed="false">
      <c r="A5927" s="0" t="n">
        <f aca="false">'Profiles 8760'!A5916</f>
        <v>5914</v>
      </c>
      <c r="B5927" s="0" t="n">
        <f aca="false">'Profiles 8760'!B5916</f>
        <v>9</v>
      </c>
      <c r="C5927" s="0" t="n">
        <f aca="false">'Profiles 8760'!E5916</f>
        <v>0</v>
      </c>
      <c r="D5927" s="0" t="n">
        <f aca="false">'Profiles 8760'!F5916</f>
        <v>0.794255</v>
      </c>
      <c r="E5927" s="0" t="n">
        <f aca="false">'Profiles 8760'!G5916</f>
        <v>0.752985</v>
      </c>
      <c r="F5927" s="0" t="n">
        <f aca="false">D5927*Assumptions!$C$11*$B$7+E5927*Assumptions!$C$12*$B$8</f>
        <v>260.1779305</v>
      </c>
      <c r="G5927" s="0" t="n">
        <f aca="false">C5927*Assumptions!$C$15</f>
        <v>0</v>
      </c>
      <c r="H5927" s="0" t="n">
        <f aca="false">MIN(F5927,G5927)</f>
        <v>0</v>
      </c>
      <c r="I5927" s="0" t="n">
        <f aca="false">IF(C5927=1,MIN(G5927-H5927,Assumptions!$C$13,P5926),0)</f>
        <v>0</v>
      </c>
      <c r="J5927" s="0" t="n">
        <f aca="false">H5927+I5927</f>
        <v>0</v>
      </c>
      <c r="K5927" s="0" t="n">
        <f aca="false">MIN(IF(C5927=1,F5927-H5927,F5927),Assumptions!$C$13,MAX(0,($B$5-P5926)/$B$6))</f>
        <v>180</v>
      </c>
      <c r="L5927" s="0" t="n">
        <f aca="false">IF(C5927=1,0,MIN(F5927-K5927,Assumptions!$C$15,MAX(0,$B$10-O5926-M5927)))</f>
        <v>80.1779305</v>
      </c>
      <c r="M5927" s="0" t="n">
        <f aca="false">'Profiles 8760'!H5916</f>
        <v>94800</v>
      </c>
      <c r="N5927" s="0" t="n">
        <f aca="false">J5927+L5927</f>
        <v>80.1779305</v>
      </c>
      <c r="O5927" s="0" t="n">
        <f aca="false">O5926+N5927</f>
        <v>554561.431362913</v>
      </c>
      <c r="P5927" s="0" t="n">
        <f aca="false">MIN($B$5,P5926+K5927*$B$6-I5927)</f>
        <v>313.84369995588</v>
      </c>
      <c r="Q5927" s="0" t="n">
        <f aca="false">MAX(0,F5927-H5927-K5927-L5927)</f>
        <v>0</v>
      </c>
    </row>
    <row r="5928" customFormat="false" ht="15" hidden="false" customHeight="false" outlineLevel="0" collapsed="false">
      <c r="A5928" s="0" t="n">
        <f aca="false">'Profiles 8760'!A5917</f>
        <v>5915</v>
      </c>
      <c r="B5928" s="0" t="n">
        <f aca="false">'Profiles 8760'!B5917</f>
        <v>9</v>
      </c>
      <c r="C5928" s="0" t="n">
        <f aca="false">'Profiles 8760'!E5917</f>
        <v>0</v>
      </c>
      <c r="D5928" s="0" t="n">
        <f aca="false">'Profiles 8760'!F5917</f>
        <v>1</v>
      </c>
      <c r="E5928" s="0" t="n">
        <f aca="false">'Profiles 8760'!G5917</f>
        <v>1</v>
      </c>
      <c r="F5928" s="0" t="n">
        <f aca="false">D5928*Assumptions!$C$11*$B$7+E5928*Assumptions!$C$12*$B$8</f>
        <v>329.7</v>
      </c>
      <c r="G5928" s="0" t="n">
        <f aca="false">C5928*Assumptions!$C$15</f>
        <v>0</v>
      </c>
      <c r="H5928" s="0" t="n">
        <f aca="false">MIN(F5928,G5928)</f>
        <v>0</v>
      </c>
      <c r="I5928" s="0" t="n">
        <f aca="false">IF(C5928=1,MIN(G5928-H5928,Assumptions!$C$13,P5927),0)</f>
        <v>0</v>
      </c>
      <c r="J5928" s="0" t="n">
        <f aca="false">H5928+I5928</f>
        <v>0</v>
      </c>
      <c r="K5928" s="0" t="n">
        <f aca="false">MIN(IF(C5928=1,F5928-H5928,F5928),Assumptions!$C$13,MAX(0,($B$5-P5927)/$B$6))</f>
        <v>180</v>
      </c>
      <c r="L5928" s="0" t="n">
        <f aca="false">IF(C5928=1,0,MIN(F5928-K5928,Assumptions!$C$15,MAX(0,$B$10-O5927-M5928)))</f>
        <v>149.7</v>
      </c>
      <c r="M5928" s="0" t="n">
        <f aca="false">'Profiles 8760'!H5917</f>
        <v>94800</v>
      </c>
      <c r="N5928" s="0" t="n">
        <f aca="false">J5928+L5928</f>
        <v>149.7</v>
      </c>
      <c r="O5928" s="0" t="n">
        <f aca="false">O5927+N5928</f>
        <v>554711.131362913</v>
      </c>
      <c r="P5928" s="0" t="n">
        <f aca="false">MIN($B$5,P5927+K5928*$B$6-I5928)</f>
        <v>469.86769995588</v>
      </c>
      <c r="Q5928" s="0" t="n">
        <f aca="false">MAX(0,F5928-H5928-K5928-L5928)</f>
        <v>0</v>
      </c>
    </row>
    <row r="5929" customFormat="false" ht="15" hidden="false" customHeight="false" outlineLevel="0" collapsed="false">
      <c r="A5929" s="0" t="n">
        <f aca="false">'Profiles 8760'!A5918</f>
        <v>5916</v>
      </c>
      <c r="B5929" s="0" t="n">
        <f aca="false">'Profiles 8760'!B5918</f>
        <v>9</v>
      </c>
      <c r="C5929" s="0" t="n">
        <f aca="false">'Profiles 8760'!E5918</f>
        <v>0</v>
      </c>
      <c r="D5929" s="0" t="n">
        <f aca="false">'Profiles 8760'!F5918</f>
        <v>1</v>
      </c>
      <c r="E5929" s="0" t="n">
        <f aca="false">'Profiles 8760'!G5918</f>
        <v>0.760192</v>
      </c>
      <c r="F5929" s="0" t="n">
        <f aca="false">D5929*Assumptions!$C$11*$B$7+E5929*Assumptions!$C$12*$B$8</f>
        <v>319.8918528</v>
      </c>
      <c r="G5929" s="0" t="n">
        <f aca="false">C5929*Assumptions!$C$15</f>
        <v>0</v>
      </c>
      <c r="H5929" s="0" t="n">
        <f aca="false">MIN(F5929,G5929)</f>
        <v>0</v>
      </c>
      <c r="I5929" s="0" t="n">
        <f aca="false">IF(C5929=1,MIN(G5929-H5929,Assumptions!$C$13,P5928),0)</f>
        <v>0</v>
      </c>
      <c r="J5929" s="0" t="n">
        <f aca="false">H5929+I5929</f>
        <v>0</v>
      </c>
      <c r="K5929" s="0" t="n">
        <f aca="false">MIN(IF(C5929=1,F5929-H5929,F5929),Assumptions!$C$13,MAX(0,($B$5-P5928)/$B$6))</f>
        <v>47.2338486895708</v>
      </c>
      <c r="L5929" s="0" t="n">
        <f aca="false">IF(C5929=1,0,MIN(F5929-K5929,Assumptions!$C$15,MAX(0,$B$10-O5928-M5929)))</f>
        <v>200</v>
      </c>
      <c r="M5929" s="0" t="n">
        <f aca="false">'Profiles 8760'!H5918</f>
        <v>94800</v>
      </c>
      <c r="N5929" s="0" t="n">
        <f aca="false">J5929+L5929</f>
        <v>200</v>
      </c>
      <c r="O5929" s="0" t="n">
        <f aca="false">O5928+N5929</f>
        <v>554911.131362913</v>
      </c>
      <c r="P5929" s="0" t="n">
        <f aca="false">MIN($B$5,P5928+K5929*$B$6-I5929)</f>
        <v>510.81</v>
      </c>
      <c r="Q5929" s="0" t="n">
        <f aca="false">MAX(0,F5929-H5929-K5929-L5929)</f>
        <v>72.6580041104293</v>
      </c>
    </row>
    <row r="5930" customFormat="false" ht="15" hidden="false" customHeight="false" outlineLevel="0" collapsed="false">
      <c r="A5930" s="0" t="n">
        <f aca="false">'Profiles 8760'!A5919</f>
        <v>5917</v>
      </c>
      <c r="B5930" s="0" t="n">
        <f aca="false">'Profiles 8760'!B5919</f>
        <v>9</v>
      </c>
      <c r="C5930" s="0" t="n">
        <f aca="false">'Profiles 8760'!E5919</f>
        <v>0</v>
      </c>
      <c r="D5930" s="0" t="n">
        <f aca="false">'Profiles 8760'!F5919</f>
        <v>1</v>
      </c>
      <c r="E5930" s="0" t="n">
        <f aca="false">'Profiles 8760'!G5919</f>
        <v>0.546786</v>
      </c>
      <c r="F5930" s="0" t="n">
        <f aca="false">D5930*Assumptions!$C$11*$B$7+E5930*Assumptions!$C$12*$B$8</f>
        <v>311.1635474</v>
      </c>
      <c r="G5930" s="0" t="n">
        <f aca="false">C5930*Assumptions!$C$15</f>
        <v>0</v>
      </c>
      <c r="H5930" s="0" t="n">
        <f aca="false">MIN(F5930,G5930)</f>
        <v>0</v>
      </c>
      <c r="I5930" s="0" t="n">
        <f aca="false">IF(C5930=1,MIN(G5930-H5930,Assumptions!$C$13,P5929),0)</f>
        <v>0</v>
      </c>
      <c r="J5930" s="0" t="n">
        <f aca="false">H5930+I5930</f>
        <v>0</v>
      </c>
      <c r="K5930" s="0" t="n">
        <f aca="false">MIN(IF(C5930=1,F5930-H5930,F5930),Assumptions!$C$13,MAX(0,($B$5-P5929)/$B$6))</f>
        <v>0</v>
      </c>
      <c r="L5930" s="0" t="n">
        <f aca="false">IF(C5930=1,0,MIN(F5930-K5930,Assumptions!$C$15,MAX(0,$B$10-O5929-M5930)))</f>
        <v>200</v>
      </c>
      <c r="M5930" s="0" t="n">
        <f aca="false">'Profiles 8760'!H5919</f>
        <v>94800</v>
      </c>
      <c r="N5930" s="0" t="n">
        <f aca="false">J5930+L5930</f>
        <v>200</v>
      </c>
      <c r="O5930" s="0" t="n">
        <f aca="false">O5929+N5930</f>
        <v>555111.131362913</v>
      </c>
      <c r="P5930" s="0" t="n">
        <f aca="false">MIN($B$5,P5929+K5930*$B$6-I5930)</f>
        <v>510.81</v>
      </c>
      <c r="Q5930" s="0" t="n">
        <f aca="false">MAX(0,F5930-H5930-K5930-L5930)</f>
        <v>111.1635474</v>
      </c>
    </row>
    <row r="5931" customFormat="false" ht="15" hidden="false" customHeight="false" outlineLevel="0" collapsed="false">
      <c r="A5931" s="0" t="n">
        <f aca="false">'Profiles 8760'!A5920</f>
        <v>5918</v>
      </c>
      <c r="B5931" s="0" t="n">
        <f aca="false">'Profiles 8760'!B5920</f>
        <v>9</v>
      </c>
      <c r="C5931" s="0" t="n">
        <f aca="false">'Profiles 8760'!E5920</f>
        <v>0</v>
      </c>
      <c r="D5931" s="0" t="n">
        <f aca="false">'Profiles 8760'!F5920</f>
        <v>1</v>
      </c>
      <c r="E5931" s="0" t="n">
        <f aca="false">'Profiles 8760'!G5920</f>
        <v>0.455502</v>
      </c>
      <c r="F5931" s="0" t="n">
        <f aca="false">D5931*Assumptions!$C$11*$B$7+E5931*Assumptions!$C$12*$B$8</f>
        <v>307.4300318</v>
      </c>
      <c r="G5931" s="0" t="n">
        <f aca="false">C5931*Assumptions!$C$15</f>
        <v>0</v>
      </c>
      <c r="H5931" s="0" t="n">
        <f aca="false">MIN(F5931,G5931)</f>
        <v>0</v>
      </c>
      <c r="I5931" s="0" t="n">
        <f aca="false">IF(C5931=1,MIN(G5931-H5931,Assumptions!$C$13,P5930),0)</f>
        <v>0</v>
      </c>
      <c r="J5931" s="0" t="n">
        <f aca="false">H5931+I5931</f>
        <v>0</v>
      </c>
      <c r="K5931" s="0" t="n">
        <f aca="false">MIN(IF(C5931=1,F5931-H5931,F5931),Assumptions!$C$13,MAX(0,($B$5-P5930)/$B$6))</f>
        <v>0</v>
      </c>
      <c r="L5931" s="0" t="n">
        <f aca="false">IF(C5931=1,0,MIN(F5931-K5931,Assumptions!$C$15,MAX(0,$B$10-O5930-M5931)))</f>
        <v>200</v>
      </c>
      <c r="M5931" s="0" t="n">
        <f aca="false">'Profiles 8760'!H5920</f>
        <v>94800</v>
      </c>
      <c r="N5931" s="0" t="n">
        <f aca="false">J5931+L5931</f>
        <v>200</v>
      </c>
      <c r="O5931" s="0" t="n">
        <f aca="false">O5930+N5931</f>
        <v>555311.131362913</v>
      </c>
      <c r="P5931" s="0" t="n">
        <f aca="false">MIN($B$5,P5930+K5931*$B$6-I5931)</f>
        <v>510.81</v>
      </c>
      <c r="Q5931" s="0" t="n">
        <f aca="false">MAX(0,F5931-H5931-K5931-L5931)</f>
        <v>107.4300318</v>
      </c>
    </row>
    <row r="5932" customFormat="false" ht="15" hidden="false" customHeight="false" outlineLevel="0" collapsed="false">
      <c r="A5932" s="0" t="n">
        <f aca="false">'Profiles 8760'!A5921</f>
        <v>5919</v>
      </c>
      <c r="B5932" s="0" t="n">
        <f aca="false">'Profiles 8760'!B5921</f>
        <v>9</v>
      </c>
      <c r="C5932" s="0" t="n">
        <f aca="false">'Profiles 8760'!E5921</f>
        <v>0</v>
      </c>
      <c r="D5932" s="0" t="n">
        <f aca="false">'Profiles 8760'!F5921</f>
        <v>1</v>
      </c>
      <c r="E5932" s="0" t="n">
        <f aca="false">'Profiles 8760'!G5921</f>
        <v>0.631476</v>
      </c>
      <c r="F5932" s="0" t="n">
        <f aca="false">D5932*Assumptions!$C$11*$B$7+E5932*Assumptions!$C$12*$B$8</f>
        <v>314.6273684</v>
      </c>
      <c r="G5932" s="0" t="n">
        <f aca="false">C5932*Assumptions!$C$15</f>
        <v>0</v>
      </c>
      <c r="H5932" s="0" t="n">
        <f aca="false">MIN(F5932,G5932)</f>
        <v>0</v>
      </c>
      <c r="I5932" s="0" t="n">
        <f aca="false">IF(C5932=1,MIN(G5932-H5932,Assumptions!$C$13,P5931),0)</f>
        <v>0</v>
      </c>
      <c r="J5932" s="0" t="n">
        <f aca="false">H5932+I5932</f>
        <v>0</v>
      </c>
      <c r="K5932" s="0" t="n">
        <f aca="false">MIN(IF(C5932=1,F5932-H5932,F5932),Assumptions!$C$13,MAX(0,($B$5-P5931)/$B$6))</f>
        <v>0</v>
      </c>
      <c r="L5932" s="0" t="n">
        <f aca="false">IF(C5932=1,0,MIN(F5932-K5932,Assumptions!$C$15,MAX(0,$B$10-O5931-M5932)))</f>
        <v>200</v>
      </c>
      <c r="M5932" s="0" t="n">
        <f aca="false">'Profiles 8760'!H5921</f>
        <v>94800</v>
      </c>
      <c r="N5932" s="0" t="n">
        <f aca="false">J5932+L5932</f>
        <v>200</v>
      </c>
      <c r="O5932" s="0" t="n">
        <f aca="false">O5931+N5932</f>
        <v>555511.131362913</v>
      </c>
      <c r="P5932" s="0" t="n">
        <f aca="false">MIN($B$5,P5931+K5932*$B$6-I5932)</f>
        <v>510.81</v>
      </c>
      <c r="Q5932" s="0" t="n">
        <f aca="false">MAX(0,F5932-H5932-K5932-L5932)</f>
        <v>114.6273684</v>
      </c>
    </row>
    <row r="5933" customFormat="false" ht="15" hidden="false" customHeight="false" outlineLevel="0" collapsed="false">
      <c r="A5933" s="0" t="n">
        <f aca="false">'Profiles 8760'!A5922</f>
        <v>5920</v>
      </c>
      <c r="B5933" s="0" t="n">
        <f aca="false">'Profiles 8760'!B5922</f>
        <v>9</v>
      </c>
      <c r="C5933" s="0" t="n">
        <f aca="false">'Profiles 8760'!E5922</f>
        <v>0</v>
      </c>
      <c r="D5933" s="0" t="n">
        <f aca="false">'Profiles 8760'!F5922</f>
        <v>0.794255</v>
      </c>
      <c r="E5933" s="0" t="n">
        <f aca="false">'Profiles 8760'!G5922</f>
        <v>0.708057</v>
      </c>
      <c r="F5933" s="0" t="n">
        <f aca="false">D5933*Assumptions!$C$11*$B$7+E5933*Assumptions!$C$12*$B$8</f>
        <v>258.3403753</v>
      </c>
      <c r="G5933" s="0" t="n">
        <f aca="false">C5933*Assumptions!$C$15</f>
        <v>0</v>
      </c>
      <c r="H5933" s="0" t="n">
        <f aca="false">MIN(F5933,G5933)</f>
        <v>0</v>
      </c>
      <c r="I5933" s="0" t="n">
        <f aca="false">IF(C5933=1,MIN(G5933-H5933,Assumptions!$C$13,P5932),0)</f>
        <v>0</v>
      </c>
      <c r="J5933" s="0" t="n">
        <f aca="false">H5933+I5933</f>
        <v>0</v>
      </c>
      <c r="K5933" s="0" t="n">
        <f aca="false">MIN(IF(C5933=1,F5933-H5933,F5933),Assumptions!$C$13,MAX(0,($B$5-P5932)/$B$6))</f>
        <v>0</v>
      </c>
      <c r="L5933" s="0" t="n">
        <f aca="false">IF(C5933=1,0,MIN(F5933-K5933,Assumptions!$C$15,MAX(0,$B$10-O5932-M5933)))</f>
        <v>200</v>
      </c>
      <c r="M5933" s="0" t="n">
        <f aca="false">'Profiles 8760'!H5922</f>
        <v>94800</v>
      </c>
      <c r="N5933" s="0" t="n">
        <f aca="false">J5933+L5933</f>
        <v>200</v>
      </c>
      <c r="O5933" s="0" t="n">
        <f aca="false">O5932+N5933</f>
        <v>555711.131362913</v>
      </c>
      <c r="P5933" s="0" t="n">
        <f aca="false">MIN($B$5,P5932+K5933*$B$6-I5933)</f>
        <v>510.81</v>
      </c>
      <c r="Q5933" s="0" t="n">
        <f aca="false">MAX(0,F5933-H5933-K5933-L5933)</f>
        <v>58.3403753</v>
      </c>
    </row>
    <row r="5934" customFormat="false" ht="15" hidden="false" customHeight="false" outlineLevel="0" collapsed="false">
      <c r="A5934" s="0" t="n">
        <f aca="false">'Profiles 8760'!A5923</f>
        <v>5921</v>
      </c>
      <c r="B5934" s="0" t="n">
        <f aca="false">'Profiles 8760'!B5923</f>
        <v>9</v>
      </c>
      <c r="C5934" s="0" t="n">
        <f aca="false">'Profiles 8760'!E5923</f>
        <v>0</v>
      </c>
      <c r="D5934" s="0" t="n">
        <f aca="false">'Profiles 8760'!F5923</f>
        <v>0.508635</v>
      </c>
      <c r="E5934" s="0" t="n">
        <f aca="false">'Profiles 8760'!G5923</f>
        <v>0.97593</v>
      </c>
      <c r="F5934" s="0" t="n">
        <f aca="false">D5934*Assumptions!$C$11*$B$7+E5934*Assumptions!$C$12*$B$8</f>
        <v>186.809325</v>
      </c>
      <c r="G5934" s="0" t="n">
        <f aca="false">C5934*Assumptions!$C$15</f>
        <v>0</v>
      </c>
      <c r="H5934" s="0" t="n">
        <f aca="false">MIN(F5934,G5934)</f>
        <v>0</v>
      </c>
      <c r="I5934" s="0" t="n">
        <f aca="false">IF(C5934=1,MIN(G5934-H5934,Assumptions!$C$13,P5933),0)</f>
        <v>0</v>
      </c>
      <c r="J5934" s="0" t="n">
        <f aca="false">H5934+I5934</f>
        <v>0</v>
      </c>
      <c r="K5934" s="0" t="n">
        <f aca="false">MIN(IF(C5934=1,F5934-H5934,F5934),Assumptions!$C$13,MAX(0,($B$5-P5933)/$B$6))</f>
        <v>0</v>
      </c>
      <c r="L5934" s="0" t="n">
        <f aca="false">IF(C5934=1,0,MIN(F5934-K5934,Assumptions!$C$15,MAX(0,$B$10-O5933-M5934)))</f>
        <v>186.809325</v>
      </c>
      <c r="M5934" s="0" t="n">
        <f aca="false">'Profiles 8760'!H5923</f>
        <v>94800</v>
      </c>
      <c r="N5934" s="0" t="n">
        <f aca="false">J5934+L5934</f>
        <v>186.809325</v>
      </c>
      <c r="O5934" s="0" t="n">
        <f aca="false">O5933+N5934</f>
        <v>555897.940687913</v>
      </c>
      <c r="P5934" s="0" t="n">
        <f aca="false">MIN($B$5,P5933+K5934*$B$6-I5934)</f>
        <v>510.81</v>
      </c>
      <c r="Q5934" s="0" t="n">
        <f aca="false">MAX(0,F5934-H5934-K5934-L5934)</f>
        <v>0</v>
      </c>
    </row>
    <row r="5935" customFormat="false" ht="15" hidden="false" customHeight="false" outlineLevel="0" collapsed="false">
      <c r="A5935" s="0" t="n">
        <f aca="false">'Profiles 8760'!A5924</f>
        <v>5922</v>
      </c>
      <c r="B5935" s="0" t="n">
        <f aca="false">'Profiles 8760'!B5924</f>
        <v>9</v>
      </c>
      <c r="C5935" s="0" t="n">
        <f aca="false">'Profiles 8760'!E5924</f>
        <v>0</v>
      </c>
      <c r="D5935" s="0" t="n">
        <f aca="false">'Profiles 8760'!F5924</f>
        <v>0.222991</v>
      </c>
      <c r="E5935" s="0" t="n">
        <f aca="false">'Profiles 8760'!G5924</f>
        <v>1</v>
      </c>
      <c r="F5935" s="0" t="n">
        <f aca="false">D5935*Assumptions!$C$11*$B$7+E5935*Assumptions!$C$12*$B$8</f>
        <v>105.2998008</v>
      </c>
      <c r="G5935" s="0" t="n">
        <f aca="false">C5935*Assumptions!$C$15</f>
        <v>0</v>
      </c>
      <c r="H5935" s="0" t="n">
        <f aca="false">MIN(F5935,G5935)</f>
        <v>0</v>
      </c>
      <c r="I5935" s="0" t="n">
        <f aca="false">IF(C5935=1,MIN(G5935-H5935,Assumptions!$C$13,P5934),0)</f>
        <v>0</v>
      </c>
      <c r="J5935" s="0" t="n">
        <f aca="false">H5935+I5935</f>
        <v>0</v>
      </c>
      <c r="K5935" s="0" t="n">
        <f aca="false">MIN(IF(C5935=1,F5935-H5935,F5935),Assumptions!$C$13,MAX(0,($B$5-P5934)/$B$6))</f>
        <v>0</v>
      </c>
      <c r="L5935" s="0" t="n">
        <f aca="false">IF(C5935=1,0,MIN(F5935-K5935,Assumptions!$C$15,MAX(0,$B$10-O5934-M5935)))</f>
        <v>105.2998008</v>
      </c>
      <c r="M5935" s="0" t="n">
        <f aca="false">'Profiles 8760'!H5924</f>
        <v>94800</v>
      </c>
      <c r="N5935" s="0" t="n">
        <f aca="false">J5935+L5935</f>
        <v>105.2998008</v>
      </c>
      <c r="O5935" s="0" t="n">
        <f aca="false">O5934+N5935</f>
        <v>556003.240488713</v>
      </c>
      <c r="P5935" s="0" t="n">
        <f aca="false">MIN($B$5,P5934+K5935*$B$6-I5935)</f>
        <v>510.81</v>
      </c>
      <c r="Q5935" s="0" t="n">
        <f aca="false">MAX(0,F5935-H5935-K5935-L5935)</f>
        <v>0</v>
      </c>
    </row>
    <row r="5936" customFormat="false" ht="15" hidden="false" customHeight="false" outlineLevel="0" collapsed="false">
      <c r="A5936" s="0" t="n">
        <f aca="false">'Profiles 8760'!A5925</f>
        <v>5923</v>
      </c>
      <c r="B5936" s="0" t="n">
        <f aca="false">'Profiles 8760'!B5925</f>
        <v>9</v>
      </c>
      <c r="C5936" s="0" t="n">
        <f aca="false">'Profiles 8760'!E5925</f>
        <v>0</v>
      </c>
      <c r="D5936" s="0" t="n">
        <f aca="false">'Profiles 8760'!F5925</f>
        <v>0.008917</v>
      </c>
      <c r="E5936" s="0" t="n">
        <f aca="false">'Profiles 8760'!G5925</f>
        <v>0.951812</v>
      </c>
      <c r="F5936" s="0" t="n">
        <f aca="false">D5936*Assumptions!$C$11*$B$7+E5936*Assumptions!$C$12*$B$8</f>
        <v>41.5043404</v>
      </c>
      <c r="G5936" s="0" t="n">
        <f aca="false">C5936*Assumptions!$C$15</f>
        <v>0</v>
      </c>
      <c r="H5936" s="0" t="n">
        <f aca="false">MIN(F5936,G5936)</f>
        <v>0</v>
      </c>
      <c r="I5936" s="0" t="n">
        <f aca="false">IF(C5936=1,MIN(G5936-H5936,Assumptions!$C$13,P5935),0)</f>
        <v>0</v>
      </c>
      <c r="J5936" s="0" t="n">
        <f aca="false">H5936+I5936</f>
        <v>0</v>
      </c>
      <c r="K5936" s="0" t="n">
        <f aca="false">MIN(IF(C5936=1,F5936-H5936,F5936),Assumptions!$C$13,MAX(0,($B$5-P5935)/$B$6))</f>
        <v>0</v>
      </c>
      <c r="L5936" s="0" t="n">
        <f aca="false">IF(C5936=1,0,MIN(F5936-K5936,Assumptions!$C$15,MAX(0,$B$10-O5935-M5936)))</f>
        <v>41.5043404</v>
      </c>
      <c r="M5936" s="0" t="n">
        <f aca="false">'Profiles 8760'!H5925</f>
        <v>94800</v>
      </c>
      <c r="N5936" s="0" t="n">
        <f aca="false">J5936+L5936</f>
        <v>41.5043404</v>
      </c>
      <c r="O5936" s="0" t="n">
        <f aca="false">O5935+N5936</f>
        <v>556044.744829113</v>
      </c>
      <c r="P5936" s="0" t="n">
        <f aca="false">MIN($B$5,P5935+K5936*$B$6-I5936)</f>
        <v>510.81</v>
      </c>
      <c r="Q5936" s="0" t="n">
        <f aca="false">MAX(0,F5936-H5936-K5936-L5936)</f>
        <v>0</v>
      </c>
    </row>
    <row r="5937" customFormat="false" ht="15" hidden="false" customHeight="false" outlineLevel="0" collapsed="false">
      <c r="A5937" s="0" t="n">
        <f aca="false">'Profiles 8760'!A5926</f>
        <v>5924</v>
      </c>
      <c r="B5937" s="0" t="n">
        <f aca="false">'Profiles 8760'!B5926</f>
        <v>9</v>
      </c>
      <c r="C5937" s="0" t="n">
        <f aca="false">'Profiles 8760'!E5926</f>
        <v>1</v>
      </c>
      <c r="D5937" s="0" t="n">
        <f aca="false">'Profiles 8760'!F5926</f>
        <v>0</v>
      </c>
      <c r="E5937" s="0" t="n">
        <f aca="false">'Profiles 8760'!G5926</f>
        <v>1</v>
      </c>
      <c r="F5937" s="0" t="n">
        <f aca="false">D5937*Assumptions!$C$11*$B$7+E5937*Assumptions!$C$12*$B$8</f>
        <v>40.9</v>
      </c>
      <c r="G5937" s="0" t="n">
        <f aca="false">C5937*Assumptions!$C$15</f>
        <v>200</v>
      </c>
      <c r="H5937" s="0" t="n">
        <f aca="false">MIN(F5937,G5937)</f>
        <v>40.9</v>
      </c>
      <c r="I5937" s="0" t="n">
        <f aca="false">IF(C5937=1,MIN(G5937-H5937,Assumptions!$C$13,P5936),0)</f>
        <v>159.1</v>
      </c>
      <c r="J5937" s="0" t="n">
        <f aca="false">H5937+I5937</f>
        <v>200</v>
      </c>
      <c r="K5937" s="0" t="n">
        <f aca="false">MIN(IF(C5937=1,F5937-H5937,F5937),Assumptions!$C$13,MAX(0,($B$5-P5936)/$B$6))</f>
        <v>0</v>
      </c>
      <c r="L5937" s="0" t="n">
        <f aca="false">IF(C5937=1,0,MIN(F5937-K5937,Assumptions!$C$15,MAX(0,$B$10-O5936-M5937)))</f>
        <v>0</v>
      </c>
      <c r="M5937" s="0" t="n">
        <f aca="false">'Profiles 8760'!H5926</f>
        <v>94600</v>
      </c>
      <c r="N5937" s="0" t="n">
        <f aca="false">J5937+L5937</f>
        <v>200</v>
      </c>
      <c r="O5937" s="0" t="n">
        <f aca="false">O5936+N5937</f>
        <v>556244.744829113</v>
      </c>
      <c r="P5937" s="0" t="n">
        <f aca="false">MIN($B$5,P5936+K5937*$B$6-I5937)</f>
        <v>351.71</v>
      </c>
      <c r="Q5937" s="0" t="n">
        <f aca="false">MAX(0,F5937-H5937-K5937-L5937)</f>
        <v>0</v>
      </c>
    </row>
    <row r="5938" customFormat="false" ht="15" hidden="false" customHeight="false" outlineLevel="0" collapsed="false">
      <c r="A5938" s="0" t="n">
        <f aca="false">'Profiles 8760'!A5927</f>
        <v>5925</v>
      </c>
      <c r="B5938" s="0" t="n">
        <f aca="false">'Profiles 8760'!B5927</f>
        <v>9</v>
      </c>
      <c r="C5938" s="0" t="n">
        <f aca="false">'Profiles 8760'!E5927</f>
        <v>1</v>
      </c>
      <c r="D5938" s="0" t="n">
        <f aca="false">'Profiles 8760'!F5927</f>
        <v>0</v>
      </c>
      <c r="E5938" s="0" t="n">
        <f aca="false">'Profiles 8760'!G5927</f>
        <v>1</v>
      </c>
      <c r="F5938" s="0" t="n">
        <f aca="false">D5938*Assumptions!$C$11*$B$7+E5938*Assumptions!$C$12*$B$8</f>
        <v>40.9</v>
      </c>
      <c r="G5938" s="0" t="n">
        <f aca="false">C5938*Assumptions!$C$15</f>
        <v>200</v>
      </c>
      <c r="H5938" s="0" t="n">
        <f aca="false">MIN(F5938,G5938)</f>
        <v>40.9</v>
      </c>
      <c r="I5938" s="0" t="n">
        <f aca="false">IF(C5938=1,MIN(G5938-H5938,Assumptions!$C$13,P5937),0)</f>
        <v>159.1</v>
      </c>
      <c r="J5938" s="0" t="n">
        <f aca="false">H5938+I5938</f>
        <v>200</v>
      </c>
      <c r="K5938" s="0" t="n">
        <f aca="false">MIN(IF(C5938=1,F5938-H5938,F5938),Assumptions!$C$13,MAX(0,($B$5-P5937)/$B$6))</f>
        <v>0</v>
      </c>
      <c r="L5938" s="0" t="n">
        <f aca="false">IF(C5938=1,0,MIN(F5938-K5938,Assumptions!$C$15,MAX(0,$B$10-O5937-M5938)))</f>
        <v>0</v>
      </c>
      <c r="M5938" s="0" t="n">
        <f aca="false">'Profiles 8760'!H5927</f>
        <v>94400</v>
      </c>
      <c r="N5938" s="0" t="n">
        <f aca="false">J5938+L5938</f>
        <v>200</v>
      </c>
      <c r="O5938" s="0" t="n">
        <f aca="false">O5937+N5938</f>
        <v>556444.744829113</v>
      </c>
      <c r="P5938" s="0" t="n">
        <f aca="false">MIN($B$5,P5937+K5938*$B$6-I5938)</f>
        <v>192.61</v>
      </c>
      <c r="Q5938" s="0" t="n">
        <f aca="false">MAX(0,F5938-H5938-K5938-L5938)</f>
        <v>0</v>
      </c>
    </row>
    <row r="5939" customFormat="false" ht="15" hidden="false" customHeight="false" outlineLevel="0" collapsed="false">
      <c r="A5939" s="0" t="n">
        <f aca="false">'Profiles 8760'!A5928</f>
        <v>5926</v>
      </c>
      <c r="B5939" s="0" t="n">
        <f aca="false">'Profiles 8760'!B5928</f>
        <v>9</v>
      </c>
      <c r="C5939" s="0" t="n">
        <f aca="false">'Profiles 8760'!E5928</f>
        <v>0</v>
      </c>
      <c r="D5939" s="0" t="n">
        <f aca="false">'Profiles 8760'!F5928</f>
        <v>0</v>
      </c>
      <c r="E5939" s="0" t="n">
        <f aca="false">'Profiles 8760'!G5928</f>
        <v>1</v>
      </c>
      <c r="F5939" s="0" t="n">
        <f aca="false">D5939*Assumptions!$C$11*$B$7+E5939*Assumptions!$C$12*$B$8</f>
        <v>40.9</v>
      </c>
      <c r="G5939" s="0" t="n">
        <f aca="false">C5939*Assumptions!$C$15</f>
        <v>0</v>
      </c>
      <c r="H5939" s="0" t="n">
        <f aca="false">MIN(F5939,G5939)</f>
        <v>0</v>
      </c>
      <c r="I5939" s="0" t="n">
        <f aca="false">IF(C5939=1,MIN(G5939-H5939,Assumptions!$C$13,P5938),0)</f>
        <v>0</v>
      </c>
      <c r="J5939" s="0" t="n">
        <f aca="false">H5939+I5939</f>
        <v>0</v>
      </c>
      <c r="K5939" s="0" t="n">
        <f aca="false">MIN(IF(C5939=1,F5939-H5939,F5939),Assumptions!$C$13,MAX(0,($B$5-P5938)/$B$6))</f>
        <v>40.9</v>
      </c>
      <c r="L5939" s="0" t="n">
        <f aca="false">IF(C5939=1,0,MIN(F5939-K5939,Assumptions!$C$15,MAX(0,$B$10-O5938-M5939)))</f>
        <v>0</v>
      </c>
      <c r="M5939" s="0" t="n">
        <f aca="false">'Profiles 8760'!H5928</f>
        <v>94400</v>
      </c>
      <c r="N5939" s="0" t="n">
        <f aca="false">J5939+L5939</f>
        <v>0</v>
      </c>
      <c r="O5939" s="0" t="n">
        <f aca="false">O5938+N5939</f>
        <v>556444.744829113</v>
      </c>
      <c r="P5939" s="0" t="n">
        <f aca="false">MIN($B$5,P5938+K5939*$B$6-I5939)</f>
        <v>228.06212</v>
      </c>
      <c r="Q5939" s="0" t="n">
        <f aca="false">MAX(0,F5939-H5939-K5939-L5939)</f>
        <v>0</v>
      </c>
    </row>
    <row r="5940" customFormat="false" ht="15" hidden="false" customHeight="false" outlineLevel="0" collapsed="false">
      <c r="A5940" s="0" t="n">
        <f aca="false">'Profiles 8760'!A5929</f>
        <v>5927</v>
      </c>
      <c r="B5940" s="0" t="n">
        <f aca="false">'Profiles 8760'!B5929</f>
        <v>9</v>
      </c>
      <c r="C5940" s="0" t="n">
        <f aca="false">'Profiles 8760'!E5929</f>
        <v>0</v>
      </c>
      <c r="D5940" s="0" t="n">
        <f aca="false">'Profiles 8760'!F5929</f>
        <v>0</v>
      </c>
      <c r="E5940" s="0" t="n">
        <f aca="false">'Profiles 8760'!G5929</f>
        <v>1</v>
      </c>
      <c r="F5940" s="0" t="n">
        <f aca="false">D5940*Assumptions!$C$11*$B$7+E5940*Assumptions!$C$12*$B$8</f>
        <v>40.9</v>
      </c>
      <c r="G5940" s="0" t="n">
        <f aca="false">C5940*Assumptions!$C$15</f>
        <v>0</v>
      </c>
      <c r="H5940" s="0" t="n">
        <f aca="false">MIN(F5940,G5940)</f>
        <v>0</v>
      </c>
      <c r="I5940" s="0" t="n">
        <f aca="false">IF(C5940=1,MIN(G5940-H5940,Assumptions!$C$13,P5939),0)</f>
        <v>0</v>
      </c>
      <c r="J5940" s="0" t="n">
        <f aca="false">H5940+I5940</f>
        <v>0</v>
      </c>
      <c r="K5940" s="0" t="n">
        <f aca="false">MIN(IF(C5940=1,F5940-H5940,F5940),Assumptions!$C$13,MAX(0,($B$5-P5939)/$B$6))</f>
        <v>40.9</v>
      </c>
      <c r="L5940" s="0" t="n">
        <f aca="false">IF(C5940=1,0,MIN(F5940-K5940,Assumptions!$C$15,MAX(0,$B$10-O5939-M5940)))</f>
        <v>0</v>
      </c>
      <c r="M5940" s="0" t="n">
        <f aca="false">'Profiles 8760'!H5929</f>
        <v>94400</v>
      </c>
      <c r="N5940" s="0" t="n">
        <f aca="false">J5940+L5940</f>
        <v>0</v>
      </c>
      <c r="O5940" s="0" t="n">
        <f aca="false">O5939+N5940</f>
        <v>556444.744829113</v>
      </c>
      <c r="P5940" s="0" t="n">
        <f aca="false">MIN($B$5,P5939+K5940*$B$6-I5940)</f>
        <v>263.51424</v>
      </c>
      <c r="Q5940" s="0" t="n">
        <f aca="false">MAX(0,F5940-H5940-K5940-L5940)</f>
        <v>0</v>
      </c>
    </row>
    <row r="5941" customFormat="false" ht="15" hidden="false" customHeight="false" outlineLevel="0" collapsed="false">
      <c r="A5941" s="0" t="n">
        <f aca="false">'Profiles 8760'!A5930</f>
        <v>5928</v>
      </c>
      <c r="B5941" s="0" t="n">
        <f aca="false">'Profiles 8760'!B5930</f>
        <v>9</v>
      </c>
      <c r="C5941" s="0" t="n">
        <f aca="false">'Profiles 8760'!E5930</f>
        <v>0</v>
      </c>
      <c r="D5941" s="0" t="n">
        <f aca="false">'Profiles 8760'!F5930</f>
        <v>0</v>
      </c>
      <c r="E5941" s="0" t="n">
        <f aca="false">'Profiles 8760'!G5930</f>
        <v>1</v>
      </c>
      <c r="F5941" s="0" t="n">
        <f aca="false">D5941*Assumptions!$C$11*$B$7+E5941*Assumptions!$C$12*$B$8</f>
        <v>40.9</v>
      </c>
      <c r="G5941" s="0" t="n">
        <f aca="false">C5941*Assumptions!$C$15</f>
        <v>0</v>
      </c>
      <c r="H5941" s="0" t="n">
        <f aca="false">MIN(F5941,G5941)</f>
        <v>0</v>
      </c>
      <c r="I5941" s="0" t="n">
        <f aca="false">IF(C5941=1,MIN(G5941-H5941,Assumptions!$C$13,P5940),0)</f>
        <v>0</v>
      </c>
      <c r="J5941" s="0" t="n">
        <f aca="false">H5941+I5941</f>
        <v>0</v>
      </c>
      <c r="K5941" s="0" t="n">
        <f aca="false">MIN(IF(C5941=1,F5941-H5941,F5941),Assumptions!$C$13,MAX(0,($B$5-P5940)/$B$6))</f>
        <v>40.9</v>
      </c>
      <c r="L5941" s="0" t="n">
        <f aca="false">IF(C5941=1,0,MIN(F5941-K5941,Assumptions!$C$15,MAX(0,$B$10-O5940-M5941)))</f>
        <v>0</v>
      </c>
      <c r="M5941" s="0" t="n">
        <f aca="false">'Profiles 8760'!H5930</f>
        <v>94400</v>
      </c>
      <c r="N5941" s="0" t="n">
        <f aca="false">J5941+L5941</f>
        <v>0</v>
      </c>
      <c r="O5941" s="0" t="n">
        <f aca="false">O5940+N5941</f>
        <v>556444.744829113</v>
      </c>
      <c r="P5941" s="0" t="n">
        <f aca="false">MIN($B$5,P5940+K5941*$B$6-I5941)</f>
        <v>298.96636</v>
      </c>
      <c r="Q5941" s="0" t="n">
        <f aca="false">MAX(0,F5941-H5941-K5941-L5941)</f>
        <v>0</v>
      </c>
    </row>
    <row r="5942" customFormat="false" ht="15" hidden="false" customHeight="false" outlineLevel="0" collapsed="false">
      <c r="A5942" s="0" t="n">
        <f aca="false">'Profiles 8760'!A5931</f>
        <v>5929</v>
      </c>
      <c r="B5942" s="0" t="n">
        <f aca="false">'Profiles 8760'!B5931</f>
        <v>9</v>
      </c>
      <c r="C5942" s="0" t="n">
        <f aca="false">'Profiles 8760'!E5931</f>
        <v>0</v>
      </c>
      <c r="D5942" s="0" t="n">
        <f aca="false">'Profiles 8760'!F5931</f>
        <v>0</v>
      </c>
      <c r="E5942" s="0" t="n">
        <f aca="false">'Profiles 8760'!G5931</f>
        <v>1</v>
      </c>
      <c r="F5942" s="0" t="n">
        <f aca="false">D5942*Assumptions!$C$11*$B$7+E5942*Assumptions!$C$12*$B$8</f>
        <v>40.9</v>
      </c>
      <c r="G5942" s="0" t="n">
        <f aca="false">C5942*Assumptions!$C$15</f>
        <v>0</v>
      </c>
      <c r="H5942" s="0" t="n">
        <f aca="false">MIN(F5942,G5942)</f>
        <v>0</v>
      </c>
      <c r="I5942" s="0" t="n">
        <f aca="false">IF(C5942=1,MIN(G5942-H5942,Assumptions!$C$13,P5941),0)</f>
        <v>0</v>
      </c>
      <c r="J5942" s="0" t="n">
        <f aca="false">H5942+I5942</f>
        <v>0</v>
      </c>
      <c r="K5942" s="0" t="n">
        <f aca="false">MIN(IF(C5942=1,F5942-H5942,F5942),Assumptions!$C$13,MAX(0,($B$5-P5941)/$B$6))</f>
        <v>40.9</v>
      </c>
      <c r="L5942" s="0" t="n">
        <f aca="false">IF(C5942=1,0,MIN(F5942-K5942,Assumptions!$C$15,MAX(0,$B$10-O5941-M5942)))</f>
        <v>0</v>
      </c>
      <c r="M5942" s="0" t="n">
        <f aca="false">'Profiles 8760'!H5931</f>
        <v>94400</v>
      </c>
      <c r="N5942" s="0" t="n">
        <f aca="false">J5942+L5942</f>
        <v>0</v>
      </c>
      <c r="O5942" s="0" t="n">
        <f aca="false">O5941+N5942</f>
        <v>556444.744829113</v>
      </c>
      <c r="P5942" s="0" t="n">
        <f aca="false">MIN($B$5,P5941+K5942*$B$6-I5942)</f>
        <v>334.41848</v>
      </c>
      <c r="Q5942" s="0" t="n">
        <f aca="false">MAX(0,F5942-H5942-K5942-L5942)</f>
        <v>0</v>
      </c>
    </row>
    <row r="5943" customFormat="false" ht="15" hidden="false" customHeight="false" outlineLevel="0" collapsed="false">
      <c r="A5943" s="0" t="n">
        <f aca="false">'Profiles 8760'!A5932</f>
        <v>5930</v>
      </c>
      <c r="B5943" s="0" t="n">
        <f aca="false">'Profiles 8760'!B5932</f>
        <v>9</v>
      </c>
      <c r="C5943" s="0" t="n">
        <f aca="false">'Profiles 8760'!E5932</f>
        <v>0</v>
      </c>
      <c r="D5943" s="0" t="n">
        <f aca="false">'Profiles 8760'!F5932</f>
        <v>0</v>
      </c>
      <c r="E5943" s="0" t="n">
        <f aca="false">'Profiles 8760'!G5932</f>
        <v>1</v>
      </c>
      <c r="F5943" s="0" t="n">
        <f aca="false">D5943*Assumptions!$C$11*$B$7+E5943*Assumptions!$C$12*$B$8</f>
        <v>40.9</v>
      </c>
      <c r="G5943" s="0" t="n">
        <f aca="false">C5943*Assumptions!$C$15</f>
        <v>0</v>
      </c>
      <c r="H5943" s="0" t="n">
        <f aca="false">MIN(F5943,G5943)</f>
        <v>0</v>
      </c>
      <c r="I5943" s="0" t="n">
        <f aca="false">IF(C5943=1,MIN(G5943-H5943,Assumptions!$C$13,P5942),0)</f>
        <v>0</v>
      </c>
      <c r="J5943" s="0" t="n">
        <f aca="false">H5943+I5943</f>
        <v>0</v>
      </c>
      <c r="K5943" s="0" t="n">
        <f aca="false">MIN(IF(C5943=1,F5943-H5943,F5943),Assumptions!$C$13,MAX(0,($B$5-P5942)/$B$6))</f>
        <v>40.9</v>
      </c>
      <c r="L5943" s="0" t="n">
        <f aca="false">IF(C5943=1,0,MIN(F5943-K5943,Assumptions!$C$15,MAX(0,$B$10-O5942-M5943)))</f>
        <v>0</v>
      </c>
      <c r="M5943" s="0" t="n">
        <f aca="false">'Profiles 8760'!H5932</f>
        <v>94400</v>
      </c>
      <c r="N5943" s="0" t="n">
        <f aca="false">J5943+L5943</f>
        <v>0</v>
      </c>
      <c r="O5943" s="0" t="n">
        <f aca="false">O5942+N5943</f>
        <v>556444.744829113</v>
      </c>
      <c r="P5943" s="0" t="n">
        <f aca="false">MIN($B$5,P5942+K5943*$B$6-I5943)</f>
        <v>369.8706</v>
      </c>
      <c r="Q5943" s="0" t="n">
        <f aca="false">MAX(0,F5943-H5943-K5943-L5943)</f>
        <v>0</v>
      </c>
    </row>
    <row r="5944" customFormat="false" ht="15" hidden="false" customHeight="false" outlineLevel="0" collapsed="false">
      <c r="A5944" s="0" t="n">
        <f aca="false">'Profiles 8760'!A5933</f>
        <v>5931</v>
      </c>
      <c r="B5944" s="0" t="n">
        <f aca="false">'Profiles 8760'!B5933</f>
        <v>9</v>
      </c>
      <c r="C5944" s="0" t="n">
        <f aca="false">'Profiles 8760'!E5933</f>
        <v>0</v>
      </c>
      <c r="D5944" s="0" t="n">
        <f aca="false">'Profiles 8760'!F5933</f>
        <v>0</v>
      </c>
      <c r="E5944" s="0" t="n">
        <f aca="false">'Profiles 8760'!G5933</f>
        <v>1</v>
      </c>
      <c r="F5944" s="0" t="n">
        <f aca="false">D5944*Assumptions!$C$11*$B$7+E5944*Assumptions!$C$12*$B$8</f>
        <v>40.9</v>
      </c>
      <c r="G5944" s="0" t="n">
        <f aca="false">C5944*Assumptions!$C$15</f>
        <v>0</v>
      </c>
      <c r="H5944" s="0" t="n">
        <f aca="false">MIN(F5944,G5944)</f>
        <v>0</v>
      </c>
      <c r="I5944" s="0" t="n">
        <f aca="false">IF(C5944=1,MIN(G5944-H5944,Assumptions!$C$13,P5943),0)</f>
        <v>0</v>
      </c>
      <c r="J5944" s="0" t="n">
        <f aca="false">H5944+I5944</f>
        <v>0</v>
      </c>
      <c r="K5944" s="0" t="n">
        <f aca="false">MIN(IF(C5944=1,F5944-H5944,F5944),Assumptions!$C$13,MAX(0,($B$5-P5943)/$B$6))</f>
        <v>40.9</v>
      </c>
      <c r="L5944" s="0" t="n">
        <f aca="false">IF(C5944=1,0,MIN(F5944-K5944,Assumptions!$C$15,MAX(0,$B$10-O5943-M5944)))</f>
        <v>0</v>
      </c>
      <c r="M5944" s="0" t="n">
        <f aca="false">'Profiles 8760'!H5933</f>
        <v>94400</v>
      </c>
      <c r="N5944" s="0" t="n">
        <f aca="false">J5944+L5944</f>
        <v>0</v>
      </c>
      <c r="O5944" s="0" t="n">
        <f aca="false">O5943+N5944</f>
        <v>556444.744829113</v>
      </c>
      <c r="P5944" s="0" t="n">
        <f aca="false">MIN($B$5,P5943+K5944*$B$6-I5944)</f>
        <v>405.32272</v>
      </c>
      <c r="Q5944" s="0" t="n">
        <f aca="false">MAX(0,F5944-H5944-K5944-L5944)</f>
        <v>0</v>
      </c>
    </row>
    <row r="5945" customFormat="false" ht="15" hidden="false" customHeight="false" outlineLevel="0" collapsed="false">
      <c r="A5945" s="0" t="n">
        <f aca="false">'Profiles 8760'!A5934</f>
        <v>5932</v>
      </c>
      <c r="B5945" s="0" t="n">
        <f aca="false">'Profiles 8760'!B5934</f>
        <v>9</v>
      </c>
      <c r="C5945" s="0" t="n">
        <f aca="false">'Profiles 8760'!E5934</f>
        <v>0</v>
      </c>
      <c r="D5945" s="0" t="n">
        <f aca="false">'Profiles 8760'!F5934</f>
        <v>0</v>
      </c>
      <c r="E5945" s="0" t="n">
        <f aca="false">'Profiles 8760'!G5934</f>
        <v>1</v>
      </c>
      <c r="F5945" s="0" t="n">
        <f aca="false">D5945*Assumptions!$C$11*$B$7+E5945*Assumptions!$C$12*$B$8</f>
        <v>40.9</v>
      </c>
      <c r="G5945" s="0" t="n">
        <f aca="false">C5945*Assumptions!$C$15</f>
        <v>0</v>
      </c>
      <c r="H5945" s="0" t="n">
        <f aca="false">MIN(F5945,G5945)</f>
        <v>0</v>
      </c>
      <c r="I5945" s="0" t="n">
        <f aca="false">IF(C5945=1,MIN(G5945-H5945,Assumptions!$C$13,P5944),0)</f>
        <v>0</v>
      </c>
      <c r="J5945" s="0" t="n">
        <f aca="false">H5945+I5945</f>
        <v>0</v>
      </c>
      <c r="K5945" s="0" t="n">
        <f aca="false">MIN(IF(C5945=1,F5945-H5945,F5945),Assumptions!$C$13,MAX(0,($B$5-P5944)/$B$6))</f>
        <v>40.9</v>
      </c>
      <c r="L5945" s="0" t="n">
        <f aca="false">IF(C5945=1,0,MIN(F5945-K5945,Assumptions!$C$15,MAX(0,$B$10-O5944-M5945)))</f>
        <v>0</v>
      </c>
      <c r="M5945" s="0" t="n">
        <f aca="false">'Profiles 8760'!H5934</f>
        <v>94400</v>
      </c>
      <c r="N5945" s="0" t="n">
        <f aca="false">J5945+L5945</f>
        <v>0</v>
      </c>
      <c r="O5945" s="0" t="n">
        <f aca="false">O5944+N5945</f>
        <v>556444.744829113</v>
      </c>
      <c r="P5945" s="0" t="n">
        <f aca="false">MIN($B$5,P5944+K5945*$B$6-I5945)</f>
        <v>440.77484</v>
      </c>
      <c r="Q5945" s="0" t="n">
        <f aca="false">MAX(0,F5945-H5945-K5945-L5945)</f>
        <v>0</v>
      </c>
    </row>
    <row r="5946" customFormat="false" ht="15" hidden="false" customHeight="false" outlineLevel="0" collapsed="false">
      <c r="A5946" s="0" t="n">
        <f aca="false">'Profiles 8760'!A5935</f>
        <v>5933</v>
      </c>
      <c r="B5946" s="0" t="n">
        <f aca="false">'Profiles 8760'!B5935</f>
        <v>9</v>
      </c>
      <c r="C5946" s="0" t="n">
        <f aca="false">'Profiles 8760'!E5935</f>
        <v>0</v>
      </c>
      <c r="D5946" s="0" t="n">
        <f aca="false">'Profiles 8760'!F5935</f>
        <v>0</v>
      </c>
      <c r="E5946" s="0" t="n">
        <f aca="false">'Profiles 8760'!G5935</f>
        <v>1</v>
      </c>
      <c r="F5946" s="0" t="n">
        <f aca="false">D5946*Assumptions!$C$11*$B$7+E5946*Assumptions!$C$12*$B$8</f>
        <v>40.9</v>
      </c>
      <c r="G5946" s="0" t="n">
        <f aca="false">C5946*Assumptions!$C$15</f>
        <v>0</v>
      </c>
      <c r="H5946" s="0" t="n">
        <f aca="false">MIN(F5946,G5946)</f>
        <v>0</v>
      </c>
      <c r="I5946" s="0" t="n">
        <f aca="false">IF(C5946=1,MIN(G5946-H5946,Assumptions!$C$13,P5945),0)</f>
        <v>0</v>
      </c>
      <c r="J5946" s="0" t="n">
        <f aca="false">H5946+I5946</f>
        <v>0</v>
      </c>
      <c r="K5946" s="0" t="n">
        <f aca="false">MIN(IF(C5946=1,F5946-H5946,F5946),Assumptions!$C$13,MAX(0,($B$5-P5945)/$B$6))</f>
        <v>40.9</v>
      </c>
      <c r="L5946" s="0" t="n">
        <f aca="false">IF(C5946=1,0,MIN(F5946-K5946,Assumptions!$C$15,MAX(0,$B$10-O5945-M5946)))</f>
        <v>0</v>
      </c>
      <c r="M5946" s="0" t="n">
        <f aca="false">'Profiles 8760'!H5935</f>
        <v>94400</v>
      </c>
      <c r="N5946" s="0" t="n">
        <f aca="false">J5946+L5946</f>
        <v>0</v>
      </c>
      <c r="O5946" s="0" t="n">
        <f aca="false">O5945+N5946</f>
        <v>556444.744829113</v>
      </c>
      <c r="P5946" s="0" t="n">
        <f aca="false">MIN($B$5,P5945+K5946*$B$6-I5946)</f>
        <v>476.22696</v>
      </c>
      <c r="Q5946" s="0" t="n">
        <f aca="false">MAX(0,F5946-H5946-K5946-L5946)</f>
        <v>0</v>
      </c>
    </row>
    <row r="5947" customFormat="false" ht="15" hidden="false" customHeight="false" outlineLevel="0" collapsed="false">
      <c r="A5947" s="0" t="n">
        <f aca="false">'Profiles 8760'!A5936</f>
        <v>5934</v>
      </c>
      <c r="B5947" s="0" t="n">
        <f aca="false">'Profiles 8760'!B5936</f>
        <v>9</v>
      </c>
      <c r="C5947" s="0" t="n">
        <f aca="false">'Profiles 8760'!E5936</f>
        <v>0</v>
      </c>
      <c r="D5947" s="0" t="n">
        <f aca="false">'Profiles 8760'!F5936</f>
        <v>0</v>
      </c>
      <c r="E5947" s="0" t="n">
        <f aca="false">'Profiles 8760'!G5936</f>
        <v>1</v>
      </c>
      <c r="F5947" s="0" t="n">
        <f aca="false">D5947*Assumptions!$C$11*$B$7+E5947*Assumptions!$C$12*$B$8</f>
        <v>40.9</v>
      </c>
      <c r="G5947" s="0" t="n">
        <f aca="false">C5947*Assumptions!$C$15</f>
        <v>0</v>
      </c>
      <c r="H5947" s="0" t="n">
        <f aca="false">MIN(F5947,G5947)</f>
        <v>0</v>
      </c>
      <c r="I5947" s="0" t="n">
        <f aca="false">IF(C5947=1,MIN(G5947-H5947,Assumptions!$C$13,P5946),0)</f>
        <v>0</v>
      </c>
      <c r="J5947" s="0" t="n">
        <f aca="false">H5947+I5947</f>
        <v>0</v>
      </c>
      <c r="K5947" s="0" t="n">
        <f aca="false">MIN(IF(C5947=1,F5947-H5947,F5947),Assumptions!$C$13,MAX(0,($B$5-P5946)/$B$6))</f>
        <v>39.8973696354408</v>
      </c>
      <c r="L5947" s="0" t="n">
        <f aca="false">IF(C5947=1,0,MIN(F5947-K5947,Assumptions!$C$15,MAX(0,$B$10-O5946-M5947)))</f>
        <v>1.00263036455919</v>
      </c>
      <c r="M5947" s="0" t="n">
        <f aca="false">'Profiles 8760'!H5936</f>
        <v>94400</v>
      </c>
      <c r="N5947" s="0" t="n">
        <f aca="false">J5947+L5947</f>
        <v>1.00263036455919</v>
      </c>
      <c r="O5947" s="0" t="n">
        <f aca="false">O5946+N5947</f>
        <v>556445.747459477</v>
      </c>
      <c r="P5947" s="0" t="n">
        <f aca="false">MIN($B$5,P5946+K5947*$B$6-I5947)</f>
        <v>510.81</v>
      </c>
      <c r="Q5947" s="0" t="n">
        <f aca="false">MAX(0,F5947-H5947-K5947-L5947)</f>
        <v>0</v>
      </c>
    </row>
    <row r="5948" customFormat="false" ht="15" hidden="false" customHeight="false" outlineLevel="0" collapsed="false">
      <c r="A5948" s="0" t="n">
        <f aca="false">'Profiles 8760'!A5937</f>
        <v>5935</v>
      </c>
      <c r="B5948" s="0" t="n">
        <f aca="false">'Profiles 8760'!B5937</f>
        <v>9</v>
      </c>
      <c r="C5948" s="0" t="n">
        <f aca="false">'Profiles 8760'!E5937</f>
        <v>0</v>
      </c>
      <c r="D5948" s="0" t="n">
        <f aca="false">'Profiles 8760'!F5937</f>
        <v>0.007949</v>
      </c>
      <c r="E5948" s="0" t="n">
        <f aca="false">'Profiles 8760'!G5937</f>
        <v>0.735818</v>
      </c>
      <c r="F5948" s="0" t="n">
        <f aca="false">D5948*Assumptions!$C$11*$B$7+E5948*Assumptions!$C$12*$B$8</f>
        <v>32.3906274</v>
      </c>
      <c r="G5948" s="0" t="n">
        <f aca="false">C5948*Assumptions!$C$15</f>
        <v>0</v>
      </c>
      <c r="H5948" s="0" t="n">
        <f aca="false">MIN(F5948,G5948)</f>
        <v>0</v>
      </c>
      <c r="I5948" s="0" t="n">
        <f aca="false">IF(C5948=1,MIN(G5948-H5948,Assumptions!$C$13,P5947),0)</f>
        <v>0</v>
      </c>
      <c r="J5948" s="0" t="n">
        <f aca="false">H5948+I5948</f>
        <v>0</v>
      </c>
      <c r="K5948" s="0" t="n">
        <f aca="false">MIN(IF(C5948=1,F5948-H5948,F5948),Assumptions!$C$13,MAX(0,($B$5-P5947)/$B$6))</f>
        <v>0</v>
      </c>
      <c r="L5948" s="0" t="n">
        <f aca="false">IF(C5948=1,0,MIN(F5948-K5948,Assumptions!$C$15,MAX(0,$B$10-O5947-M5948)))</f>
        <v>32.3906274</v>
      </c>
      <c r="M5948" s="0" t="n">
        <f aca="false">'Profiles 8760'!H5937</f>
        <v>94400</v>
      </c>
      <c r="N5948" s="0" t="n">
        <f aca="false">J5948+L5948</f>
        <v>32.3906274</v>
      </c>
      <c r="O5948" s="0" t="n">
        <f aca="false">O5947+N5948</f>
        <v>556478.138086877</v>
      </c>
      <c r="P5948" s="0" t="n">
        <f aca="false">MIN($B$5,P5947+K5948*$B$6-I5948)</f>
        <v>510.81</v>
      </c>
      <c r="Q5948" s="0" t="n">
        <f aca="false">MAX(0,F5948-H5948-K5948-L5948)</f>
        <v>0</v>
      </c>
    </row>
    <row r="5949" customFormat="false" ht="15" hidden="false" customHeight="false" outlineLevel="0" collapsed="false">
      <c r="A5949" s="0" t="n">
        <f aca="false">'Profiles 8760'!A5938</f>
        <v>5936</v>
      </c>
      <c r="B5949" s="0" t="n">
        <f aca="false">'Profiles 8760'!B5938</f>
        <v>9</v>
      </c>
      <c r="C5949" s="0" t="n">
        <f aca="false">'Profiles 8760'!E5938</f>
        <v>1</v>
      </c>
      <c r="D5949" s="0" t="n">
        <f aca="false">'Profiles 8760'!F5938</f>
        <v>0.198802</v>
      </c>
      <c r="E5949" s="0" t="n">
        <f aca="false">'Profiles 8760'!G5938</f>
        <v>0.586923</v>
      </c>
      <c r="F5949" s="0" t="n">
        <f aca="false">D5949*Assumptions!$C$11*$B$7+E5949*Assumptions!$C$12*$B$8</f>
        <v>81.4191683</v>
      </c>
      <c r="G5949" s="0" t="n">
        <f aca="false">C5949*Assumptions!$C$15</f>
        <v>200</v>
      </c>
      <c r="H5949" s="0" t="n">
        <f aca="false">MIN(F5949,G5949)</f>
        <v>81.4191683</v>
      </c>
      <c r="I5949" s="0" t="n">
        <f aca="false">IF(C5949=1,MIN(G5949-H5949,Assumptions!$C$13,P5948),0)</f>
        <v>118.5808317</v>
      </c>
      <c r="J5949" s="0" t="n">
        <f aca="false">H5949+I5949</f>
        <v>200</v>
      </c>
      <c r="K5949" s="0" t="n">
        <f aca="false">MIN(IF(C5949=1,F5949-H5949,F5949),Assumptions!$C$13,MAX(0,($B$5-P5948)/$B$6))</f>
        <v>0</v>
      </c>
      <c r="L5949" s="0" t="n">
        <f aca="false">IF(C5949=1,0,MIN(F5949-K5949,Assumptions!$C$15,MAX(0,$B$10-O5948-M5949)))</f>
        <v>0</v>
      </c>
      <c r="M5949" s="0" t="n">
        <f aca="false">'Profiles 8760'!H5938</f>
        <v>94200</v>
      </c>
      <c r="N5949" s="0" t="n">
        <f aca="false">J5949+L5949</f>
        <v>200</v>
      </c>
      <c r="O5949" s="0" t="n">
        <f aca="false">O5948+N5949</f>
        <v>556678.138086877</v>
      </c>
      <c r="P5949" s="0" t="n">
        <f aca="false">MIN($B$5,P5948+K5949*$B$6-I5949)</f>
        <v>392.2291683</v>
      </c>
      <c r="Q5949" s="0" t="n">
        <f aca="false">MAX(0,F5949-H5949-K5949-L5949)</f>
        <v>0</v>
      </c>
    </row>
    <row r="5950" customFormat="false" ht="15" hidden="false" customHeight="false" outlineLevel="0" collapsed="false">
      <c r="A5950" s="0" t="n">
        <f aca="false">'Profiles 8760'!A5939</f>
        <v>5937</v>
      </c>
      <c r="B5950" s="0" t="n">
        <f aca="false">'Profiles 8760'!B5939</f>
        <v>9</v>
      </c>
      <c r="C5950" s="0" t="n">
        <f aca="false">'Profiles 8760'!E5939</f>
        <v>1</v>
      </c>
      <c r="D5950" s="0" t="n">
        <f aca="false">'Profiles 8760'!F5939</f>
        <v>0.453459</v>
      </c>
      <c r="E5950" s="0" t="n">
        <f aca="false">'Profiles 8760'!G5939</f>
        <v>0.968297</v>
      </c>
      <c r="F5950" s="0" t="n">
        <f aca="false">D5950*Assumptions!$C$11*$B$7+E5950*Assumptions!$C$12*$B$8</f>
        <v>170.5623065</v>
      </c>
      <c r="G5950" s="0" t="n">
        <f aca="false">C5950*Assumptions!$C$15</f>
        <v>200</v>
      </c>
      <c r="H5950" s="0" t="n">
        <f aca="false">MIN(F5950,G5950)</f>
        <v>170.5623065</v>
      </c>
      <c r="I5950" s="0" t="n">
        <f aca="false">IF(C5950=1,MIN(G5950-H5950,Assumptions!$C$13,P5949),0)</f>
        <v>29.4376935</v>
      </c>
      <c r="J5950" s="0" t="n">
        <f aca="false">H5950+I5950</f>
        <v>200</v>
      </c>
      <c r="K5950" s="0" t="n">
        <f aca="false">MIN(IF(C5950=1,F5950-H5950,F5950),Assumptions!$C$13,MAX(0,($B$5-P5949)/$B$6))</f>
        <v>0</v>
      </c>
      <c r="L5950" s="0" t="n">
        <f aca="false">IF(C5950=1,0,MIN(F5950-K5950,Assumptions!$C$15,MAX(0,$B$10-O5949-M5950)))</f>
        <v>0</v>
      </c>
      <c r="M5950" s="0" t="n">
        <f aca="false">'Profiles 8760'!H5939</f>
        <v>94000</v>
      </c>
      <c r="N5950" s="0" t="n">
        <f aca="false">J5950+L5950</f>
        <v>200</v>
      </c>
      <c r="O5950" s="0" t="n">
        <f aca="false">O5949+N5950</f>
        <v>556878.138086877</v>
      </c>
      <c r="P5950" s="0" t="n">
        <f aca="false">MIN($B$5,P5949+K5950*$B$6-I5950)</f>
        <v>362.7914748</v>
      </c>
      <c r="Q5950" s="0" t="n">
        <f aca="false">MAX(0,F5950-H5950-K5950-L5950)</f>
        <v>0</v>
      </c>
    </row>
    <row r="5951" customFormat="false" ht="15" hidden="false" customHeight="false" outlineLevel="0" collapsed="false">
      <c r="A5951" s="0" t="n">
        <f aca="false">'Profiles 8760'!A5940</f>
        <v>5938</v>
      </c>
      <c r="B5951" s="0" t="n">
        <f aca="false">'Profiles 8760'!B5940</f>
        <v>9</v>
      </c>
      <c r="C5951" s="0" t="n">
        <f aca="false">'Profiles 8760'!E5940</f>
        <v>0</v>
      </c>
      <c r="D5951" s="0" t="n">
        <f aca="false">'Profiles 8760'!F5940</f>
        <v>0.708095</v>
      </c>
      <c r="E5951" s="0" t="n">
        <f aca="false">'Profiles 8760'!G5940</f>
        <v>0.594778</v>
      </c>
      <c r="F5951" s="0" t="n">
        <f aca="false">D5951*Assumptions!$C$11*$B$7+E5951*Assumptions!$C$12*$B$8</f>
        <v>228.8242562</v>
      </c>
      <c r="G5951" s="0" t="n">
        <f aca="false">C5951*Assumptions!$C$15</f>
        <v>0</v>
      </c>
      <c r="H5951" s="0" t="n">
        <f aca="false">MIN(F5951,G5951)</f>
        <v>0</v>
      </c>
      <c r="I5951" s="0" t="n">
        <f aca="false">IF(C5951=1,MIN(G5951-H5951,Assumptions!$C$13,P5950),0)</f>
        <v>0</v>
      </c>
      <c r="J5951" s="0" t="n">
        <f aca="false">H5951+I5951</f>
        <v>0</v>
      </c>
      <c r="K5951" s="0" t="n">
        <f aca="false">MIN(IF(C5951=1,F5951-H5951,F5951),Assumptions!$C$13,MAX(0,($B$5-P5950)/$B$6))</f>
        <v>170.764334563913</v>
      </c>
      <c r="L5951" s="0" t="n">
        <f aca="false">IF(C5951=1,0,MIN(F5951-K5951,Assumptions!$C$15,MAX(0,$B$10-O5950-M5951)))</f>
        <v>58.0599216360867</v>
      </c>
      <c r="M5951" s="0" t="n">
        <f aca="false">'Profiles 8760'!H5940</f>
        <v>94000</v>
      </c>
      <c r="N5951" s="0" t="n">
        <f aca="false">J5951+L5951</f>
        <v>58.0599216360867</v>
      </c>
      <c r="O5951" s="0" t="n">
        <f aca="false">O5950+N5951</f>
        <v>556936.198008513</v>
      </c>
      <c r="P5951" s="0" t="n">
        <f aca="false">MIN($B$5,P5950+K5951*$B$6-I5951)</f>
        <v>510.81</v>
      </c>
      <c r="Q5951" s="0" t="n">
        <f aca="false">MAX(0,F5951-H5951-K5951-L5951)</f>
        <v>0</v>
      </c>
    </row>
    <row r="5952" customFormat="false" ht="15" hidden="false" customHeight="false" outlineLevel="0" collapsed="false">
      <c r="A5952" s="0" t="n">
        <f aca="false">'Profiles 8760'!A5941</f>
        <v>5939</v>
      </c>
      <c r="B5952" s="0" t="n">
        <f aca="false">'Profiles 8760'!B5941</f>
        <v>9</v>
      </c>
      <c r="C5952" s="0" t="n">
        <f aca="false">'Profiles 8760'!E5941</f>
        <v>0</v>
      </c>
      <c r="D5952" s="0" t="n">
        <f aca="false">'Profiles 8760'!F5941</f>
        <v>0.92125</v>
      </c>
      <c r="E5952" s="0" t="n">
        <f aca="false">'Profiles 8760'!G5941</f>
        <v>0.644575</v>
      </c>
      <c r="F5952" s="0" t="n">
        <f aca="false">D5952*Assumptions!$C$11*$B$7+E5952*Assumptions!$C$12*$B$8</f>
        <v>292.4201175</v>
      </c>
      <c r="G5952" s="0" t="n">
        <f aca="false">C5952*Assumptions!$C$15</f>
        <v>0</v>
      </c>
      <c r="H5952" s="0" t="n">
        <f aca="false">MIN(F5952,G5952)</f>
        <v>0</v>
      </c>
      <c r="I5952" s="0" t="n">
        <f aca="false">IF(C5952=1,MIN(G5952-H5952,Assumptions!$C$13,P5951),0)</f>
        <v>0</v>
      </c>
      <c r="J5952" s="0" t="n">
        <f aca="false">H5952+I5952</f>
        <v>0</v>
      </c>
      <c r="K5952" s="0" t="n">
        <f aca="false">MIN(IF(C5952=1,F5952-H5952,F5952),Assumptions!$C$13,MAX(0,($B$5-P5951)/$B$6))</f>
        <v>0</v>
      </c>
      <c r="L5952" s="0" t="n">
        <f aca="false">IF(C5952=1,0,MIN(F5952-K5952,Assumptions!$C$15,MAX(0,$B$10-O5951-M5952)))</f>
        <v>200</v>
      </c>
      <c r="M5952" s="0" t="n">
        <f aca="false">'Profiles 8760'!H5941</f>
        <v>94000</v>
      </c>
      <c r="N5952" s="0" t="n">
        <f aca="false">J5952+L5952</f>
        <v>200</v>
      </c>
      <c r="O5952" s="0" t="n">
        <f aca="false">O5951+N5952</f>
        <v>557136.198008513</v>
      </c>
      <c r="P5952" s="0" t="n">
        <f aca="false">MIN($B$5,P5951+K5952*$B$6-I5952)</f>
        <v>510.81</v>
      </c>
      <c r="Q5952" s="0" t="n">
        <f aca="false">MAX(0,F5952-H5952-K5952-L5952)</f>
        <v>92.4201175</v>
      </c>
    </row>
    <row r="5953" customFormat="false" ht="15" hidden="false" customHeight="false" outlineLevel="0" collapsed="false">
      <c r="A5953" s="0" t="n">
        <f aca="false">'Profiles 8760'!A5942</f>
        <v>5940</v>
      </c>
      <c r="B5953" s="0" t="n">
        <f aca="false">'Profiles 8760'!B5942</f>
        <v>9</v>
      </c>
      <c r="C5953" s="0" t="n">
        <f aca="false">'Profiles 8760'!E5942</f>
        <v>0</v>
      </c>
      <c r="D5953" s="0" t="n">
        <f aca="false">'Profiles 8760'!F5942</f>
        <v>1</v>
      </c>
      <c r="E5953" s="0" t="n">
        <f aca="false">'Profiles 8760'!G5942</f>
        <v>0.59025</v>
      </c>
      <c r="F5953" s="0" t="n">
        <f aca="false">D5953*Assumptions!$C$11*$B$7+E5953*Assumptions!$C$12*$B$8</f>
        <v>312.941225</v>
      </c>
      <c r="G5953" s="0" t="n">
        <f aca="false">C5953*Assumptions!$C$15</f>
        <v>0</v>
      </c>
      <c r="H5953" s="0" t="n">
        <f aca="false">MIN(F5953,G5953)</f>
        <v>0</v>
      </c>
      <c r="I5953" s="0" t="n">
        <f aca="false">IF(C5953=1,MIN(G5953-H5953,Assumptions!$C$13,P5952),0)</f>
        <v>0</v>
      </c>
      <c r="J5953" s="0" t="n">
        <f aca="false">H5953+I5953</f>
        <v>0</v>
      </c>
      <c r="K5953" s="0" t="n">
        <f aca="false">MIN(IF(C5953=1,F5953-H5953,F5953),Assumptions!$C$13,MAX(0,($B$5-P5952)/$B$6))</f>
        <v>0</v>
      </c>
      <c r="L5953" s="0" t="n">
        <f aca="false">IF(C5953=1,0,MIN(F5953-K5953,Assumptions!$C$15,MAX(0,$B$10-O5952-M5953)))</f>
        <v>200</v>
      </c>
      <c r="M5953" s="0" t="n">
        <f aca="false">'Profiles 8760'!H5942</f>
        <v>94000</v>
      </c>
      <c r="N5953" s="0" t="n">
        <f aca="false">J5953+L5953</f>
        <v>200</v>
      </c>
      <c r="O5953" s="0" t="n">
        <f aca="false">O5952+N5953</f>
        <v>557336.198008513</v>
      </c>
      <c r="P5953" s="0" t="n">
        <f aca="false">MIN($B$5,P5952+K5953*$B$6-I5953)</f>
        <v>510.81</v>
      </c>
      <c r="Q5953" s="0" t="n">
        <f aca="false">MAX(0,F5953-H5953-K5953-L5953)</f>
        <v>112.941225</v>
      </c>
    </row>
    <row r="5954" customFormat="false" ht="15" hidden="false" customHeight="false" outlineLevel="0" collapsed="false">
      <c r="A5954" s="0" t="n">
        <f aca="false">'Profiles 8760'!A5943</f>
        <v>5941</v>
      </c>
      <c r="B5954" s="0" t="n">
        <f aca="false">'Profiles 8760'!B5943</f>
        <v>9</v>
      </c>
      <c r="C5954" s="0" t="n">
        <f aca="false">'Profiles 8760'!E5943</f>
        <v>0</v>
      </c>
      <c r="D5954" s="0" t="n">
        <f aca="false">'Profiles 8760'!F5943</f>
        <v>1</v>
      </c>
      <c r="E5954" s="0" t="n">
        <f aca="false">'Profiles 8760'!G5943</f>
        <v>0.29899</v>
      </c>
      <c r="F5954" s="0" t="n">
        <f aca="false">D5954*Assumptions!$C$11*$B$7+E5954*Assumptions!$C$12*$B$8</f>
        <v>301.028691</v>
      </c>
      <c r="G5954" s="0" t="n">
        <f aca="false">C5954*Assumptions!$C$15</f>
        <v>0</v>
      </c>
      <c r="H5954" s="0" t="n">
        <f aca="false">MIN(F5954,G5954)</f>
        <v>0</v>
      </c>
      <c r="I5954" s="0" t="n">
        <f aca="false">IF(C5954=1,MIN(G5954-H5954,Assumptions!$C$13,P5953),0)</f>
        <v>0</v>
      </c>
      <c r="J5954" s="0" t="n">
        <f aca="false">H5954+I5954</f>
        <v>0</v>
      </c>
      <c r="K5954" s="0" t="n">
        <f aca="false">MIN(IF(C5954=1,F5954-H5954,F5954),Assumptions!$C$13,MAX(0,($B$5-P5953)/$B$6))</f>
        <v>0</v>
      </c>
      <c r="L5954" s="0" t="n">
        <f aca="false">IF(C5954=1,0,MIN(F5954-K5954,Assumptions!$C$15,MAX(0,$B$10-O5953-M5954)))</f>
        <v>200</v>
      </c>
      <c r="M5954" s="0" t="n">
        <f aca="false">'Profiles 8760'!H5943</f>
        <v>94000</v>
      </c>
      <c r="N5954" s="0" t="n">
        <f aca="false">J5954+L5954</f>
        <v>200</v>
      </c>
      <c r="O5954" s="0" t="n">
        <f aca="false">O5953+N5954</f>
        <v>557536.198008513</v>
      </c>
      <c r="P5954" s="0" t="n">
        <f aca="false">MIN($B$5,P5953+K5954*$B$6-I5954)</f>
        <v>510.81</v>
      </c>
      <c r="Q5954" s="0" t="n">
        <f aca="false">MAX(0,F5954-H5954-K5954-L5954)</f>
        <v>101.028691</v>
      </c>
    </row>
    <row r="5955" customFormat="false" ht="15" hidden="false" customHeight="false" outlineLevel="0" collapsed="false">
      <c r="A5955" s="0" t="n">
        <f aca="false">'Profiles 8760'!A5944</f>
        <v>5942</v>
      </c>
      <c r="B5955" s="0" t="n">
        <f aca="false">'Profiles 8760'!B5944</f>
        <v>9</v>
      </c>
      <c r="C5955" s="0" t="n">
        <f aca="false">'Profiles 8760'!E5944</f>
        <v>0</v>
      </c>
      <c r="D5955" s="0" t="n">
        <f aca="false">'Profiles 8760'!F5944</f>
        <v>1</v>
      </c>
      <c r="E5955" s="0" t="n">
        <f aca="false">'Profiles 8760'!G5944</f>
        <v>0.300235</v>
      </c>
      <c r="F5955" s="0" t="n">
        <f aca="false">D5955*Assumptions!$C$11*$B$7+E5955*Assumptions!$C$12*$B$8</f>
        <v>301.0796115</v>
      </c>
      <c r="G5955" s="0" t="n">
        <f aca="false">C5955*Assumptions!$C$15</f>
        <v>0</v>
      </c>
      <c r="H5955" s="0" t="n">
        <f aca="false">MIN(F5955,G5955)</f>
        <v>0</v>
      </c>
      <c r="I5955" s="0" t="n">
        <f aca="false">IF(C5955=1,MIN(G5955-H5955,Assumptions!$C$13,P5954),0)</f>
        <v>0</v>
      </c>
      <c r="J5955" s="0" t="n">
        <f aca="false">H5955+I5955</f>
        <v>0</v>
      </c>
      <c r="K5955" s="0" t="n">
        <f aca="false">MIN(IF(C5955=1,F5955-H5955,F5955),Assumptions!$C$13,MAX(0,($B$5-P5954)/$B$6))</f>
        <v>0</v>
      </c>
      <c r="L5955" s="0" t="n">
        <f aca="false">IF(C5955=1,0,MIN(F5955-K5955,Assumptions!$C$15,MAX(0,$B$10-O5954-M5955)))</f>
        <v>200</v>
      </c>
      <c r="M5955" s="0" t="n">
        <f aca="false">'Profiles 8760'!H5944</f>
        <v>94000</v>
      </c>
      <c r="N5955" s="0" t="n">
        <f aca="false">J5955+L5955</f>
        <v>200</v>
      </c>
      <c r="O5955" s="0" t="n">
        <f aca="false">O5954+N5955</f>
        <v>557736.198008513</v>
      </c>
      <c r="P5955" s="0" t="n">
        <f aca="false">MIN($B$5,P5954+K5955*$B$6-I5955)</f>
        <v>510.81</v>
      </c>
      <c r="Q5955" s="0" t="n">
        <f aca="false">MAX(0,F5955-H5955-K5955-L5955)</f>
        <v>101.0796115</v>
      </c>
    </row>
    <row r="5956" customFormat="false" ht="15" hidden="false" customHeight="false" outlineLevel="0" collapsed="false">
      <c r="A5956" s="0" t="n">
        <f aca="false">'Profiles 8760'!A5945</f>
        <v>5943</v>
      </c>
      <c r="B5956" s="0" t="n">
        <f aca="false">'Profiles 8760'!B5945</f>
        <v>9</v>
      </c>
      <c r="C5956" s="0" t="n">
        <f aca="false">'Profiles 8760'!E5945</f>
        <v>0</v>
      </c>
      <c r="D5956" s="0" t="n">
        <f aca="false">'Profiles 8760'!F5945</f>
        <v>0.92125</v>
      </c>
      <c r="E5956" s="0" t="n">
        <f aca="false">'Profiles 8760'!G5945</f>
        <v>0.201774</v>
      </c>
      <c r="F5956" s="0" t="n">
        <f aca="false">D5956*Assumptions!$C$11*$B$7+E5956*Assumptions!$C$12*$B$8</f>
        <v>274.3095566</v>
      </c>
      <c r="G5956" s="0" t="n">
        <f aca="false">C5956*Assumptions!$C$15</f>
        <v>0</v>
      </c>
      <c r="H5956" s="0" t="n">
        <f aca="false">MIN(F5956,G5956)</f>
        <v>0</v>
      </c>
      <c r="I5956" s="0" t="n">
        <f aca="false">IF(C5956=1,MIN(G5956-H5956,Assumptions!$C$13,P5955),0)</f>
        <v>0</v>
      </c>
      <c r="J5956" s="0" t="n">
        <f aca="false">H5956+I5956</f>
        <v>0</v>
      </c>
      <c r="K5956" s="0" t="n">
        <f aca="false">MIN(IF(C5956=1,F5956-H5956,F5956),Assumptions!$C$13,MAX(0,($B$5-P5955)/$B$6))</f>
        <v>0</v>
      </c>
      <c r="L5956" s="0" t="n">
        <f aca="false">IF(C5956=1,0,MIN(F5956-K5956,Assumptions!$C$15,MAX(0,$B$10-O5955-M5956)))</f>
        <v>200</v>
      </c>
      <c r="M5956" s="0" t="n">
        <f aca="false">'Profiles 8760'!H5945</f>
        <v>94000</v>
      </c>
      <c r="N5956" s="0" t="n">
        <f aca="false">J5956+L5956</f>
        <v>200</v>
      </c>
      <c r="O5956" s="0" t="n">
        <f aca="false">O5955+N5956</f>
        <v>557936.198008513</v>
      </c>
      <c r="P5956" s="0" t="n">
        <f aca="false">MIN($B$5,P5955+K5956*$B$6-I5956)</f>
        <v>510.81</v>
      </c>
      <c r="Q5956" s="0" t="n">
        <f aca="false">MAX(0,F5956-H5956-K5956-L5956)</f>
        <v>74.3095566</v>
      </c>
    </row>
    <row r="5957" customFormat="false" ht="15" hidden="false" customHeight="false" outlineLevel="0" collapsed="false">
      <c r="A5957" s="0" t="n">
        <f aca="false">'Profiles 8760'!A5946</f>
        <v>5944</v>
      </c>
      <c r="B5957" s="0" t="n">
        <f aca="false">'Profiles 8760'!B5946</f>
        <v>9</v>
      </c>
      <c r="C5957" s="0" t="n">
        <f aca="false">'Profiles 8760'!E5946</f>
        <v>0</v>
      </c>
      <c r="D5957" s="0" t="n">
        <f aca="false">'Profiles 8760'!F5946</f>
        <v>0.708095</v>
      </c>
      <c r="E5957" s="0" t="n">
        <f aca="false">'Profiles 8760'!G5946</f>
        <v>0.291551</v>
      </c>
      <c r="F5957" s="0" t="n">
        <f aca="false">D5957*Assumptions!$C$11*$B$7+E5957*Assumptions!$C$12*$B$8</f>
        <v>216.4222719</v>
      </c>
      <c r="G5957" s="0" t="n">
        <f aca="false">C5957*Assumptions!$C$15</f>
        <v>0</v>
      </c>
      <c r="H5957" s="0" t="n">
        <f aca="false">MIN(F5957,G5957)</f>
        <v>0</v>
      </c>
      <c r="I5957" s="0" t="n">
        <f aca="false">IF(C5957=1,MIN(G5957-H5957,Assumptions!$C$13,P5956),0)</f>
        <v>0</v>
      </c>
      <c r="J5957" s="0" t="n">
        <f aca="false">H5957+I5957</f>
        <v>0</v>
      </c>
      <c r="K5957" s="0" t="n">
        <f aca="false">MIN(IF(C5957=1,F5957-H5957,F5957),Assumptions!$C$13,MAX(0,($B$5-P5956)/$B$6))</f>
        <v>0</v>
      </c>
      <c r="L5957" s="0" t="n">
        <f aca="false">IF(C5957=1,0,MIN(F5957-K5957,Assumptions!$C$15,MAX(0,$B$10-O5956-M5957)))</f>
        <v>200</v>
      </c>
      <c r="M5957" s="0" t="n">
        <f aca="false">'Profiles 8760'!H5946</f>
        <v>94000</v>
      </c>
      <c r="N5957" s="0" t="n">
        <f aca="false">J5957+L5957</f>
        <v>200</v>
      </c>
      <c r="O5957" s="0" t="n">
        <f aca="false">O5956+N5957</f>
        <v>558136.198008513</v>
      </c>
      <c r="P5957" s="0" t="n">
        <f aca="false">MIN($B$5,P5956+K5957*$B$6-I5957)</f>
        <v>510.81</v>
      </c>
      <c r="Q5957" s="0" t="n">
        <f aca="false">MAX(0,F5957-H5957-K5957-L5957)</f>
        <v>16.4222719</v>
      </c>
    </row>
    <row r="5958" customFormat="false" ht="15" hidden="false" customHeight="false" outlineLevel="0" collapsed="false">
      <c r="A5958" s="0" t="n">
        <f aca="false">'Profiles 8760'!A5947</f>
        <v>5945</v>
      </c>
      <c r="B5958" s="0" t="n">
        <f aca="false">'Profiles 8760'!B5947</f>
        <v>9</v>
      </c>
      <c r="C5958" s="0" t="n">
        <f aca="false">'Profiles 8760'!E5947</f>
        <v>0</v>
      </c>
      <c r="D5958" s="0" t="n">
        <f aca="false">'Profiles 8760'!F5947</f>
        <v>0.453459</v>
      </c>
      <c r="E5958" s="0" t="n">
        <f aca="false">'Profiles 8760'!G5947</f>
        <v>0.281641</v>
      </c>
      <c r="F5958" s="0" t="n">
        <f aca="false">D5958*Assumptions!$C$11*$B$7+E5958*Assumptions!$C$12*$B$8</f>
        <v>142.4780761</v>
      </c>
      <c r="G5958" s="0" t="n">
        <f aca="false">C5958*Assumptions!$C$15</f>
        <v>0</v>
      </c>
      <c r="H5958" s="0" t="n">
        <f aca="false">MIN(F5958,G5958)</f>
        <v>0</v>
      </c>
      <c r="I5958" s="0" t="n">
        <f aca="false">IF(C5958=1,MIN(G5958-H5958,Assumptions!$C$13,P5957),0)</f>
        <v>0</v>
      </c>
      <c r="J5958" s="0" t="n">
        <f aca="false">H5958+I5958</f>
        <v>0</v>
      </c>
      <c r="K5958" s="0" t="n">
        <f aca="false">MIN(IF(C5958=1,F5958-H5958,F5958),Assumptions!$C$13,MAX(0,($B$5-P5957)/$B$6))</f>
        <v>0</v>
      </c>
      <c r="L5958" s="0" t="n">
        <f aca="false">IF(C5958=1,0,MIN(F5958-K5958,Assumptions!$C$15,MAX(0,$B$10-O5957-M5958)))</f>
        <v>142.4780761</v>
      </c>
      <c r="M5958" s="0" t="n">
        <f aca="false">'Profiles 8760'!H5947</f>
        <v>94000</v>
      </c>
      <c r="N5958" s="0" t="n">
        <f aca="false">J5958+L5958</f>
        <v>142.4780761</v>
      </c>
      <c r="O5958" s="0" t="n">
        <f aca="false">O5957+N5958</f>
        <v>558278.676084613</v>
      </c>
      <c r="P5958" s="0" t="n">
        <f aca="false">MIN($B$5,P5957+K5958*$B$6-I5958)</f>
        <v>510.81</v>
      </c>
      <c r="Q5958" s="0" t="n">
        <f aca="false">MAX(0,F5958-H5958-K5958-L5958)</f>
        <v>0</v>
      </c>
    </row>
    <row r="5959" customFormat="false" ht="15" hidden="false" customHeight="false" outlineLevel="0" collapsed="false">
      <c r="A5959" s="0" t="n">
        <f aca="false">'Profiles 8760'!A5948</f>
        <v>5946</v>
      </c>
      <c r="B5959" s="0" t="n">
        <f aca="false">'Profiles 8760'!B5948</f>
        <v>9</v>
      </c>
      <c r="C5959" s="0" t="n">
        <f aca="false">'Profiles 8760'!E5948</f>
        <v>0</v>
      </c>
      <c r="D5959" s="0" t="n">
        <f aca="false">'Profiles 8760'!F5948</f>
        <v>0.198802</v>
      </c>
      <c r="E5959" s="0" t="n">
        <f aca="false">'Profiles 8760'!G5948</f>
        <v>0.403731</v>
      </c>
      <c r="F5959" s="0" t="n">
        <f aca="false">D5959*Assumptions!$C$11*$B$7+E5959*Assumptions!$C$12*$B$8</f>
        <v>73.9266155</v>
      </c>
      <c r="G5959" s="0" t="n">
        <f aca="false">C5959*Assumptions!$C$15</f>
        <v>0</v>
      </c>
      <c r="H5959" s="0" t="n">
        <f aca="false">MIN(F5959,G5959)</f>
        <v>0</v>
      </c>
      <c r="I5959" s="0" t="n">
        <f aca="false">IF(C5959=1,MIN(G5959-H5959,Assumptions!$C$13,P5958),0)</f>
        <v>0</v>
      </c>
      <c r="J5959" s="0" t="n">
        <f aca="false">H5959+I5959</f>
        <v>0</v>
      </c>
      <c r="K5959" s="0" t="n">
        <f aca="false">MIN(IF(C5959=1,F5959-H5959,F5959),Assumptions!$C$13,MAX(0,($B$5-P5958)/$B$6))</f>
        <v>0</v>
      </c>
      <c r="L5959" s="0" t="n">
        <f aca="false">IF(C5959=1,0,MIN(F5959-K5959,Assumptions!$C$15,MAX(0,$B$10-O5958-M5959)))</f>
        <v>73.9266155</v>
      </c>
      <c r="M5959" s="0" t="n">
        <f aca="false">'Profiles 8760'!H5948</f>
        <v>94000</v>
      </c>
      <c r="N5959" s="0" t="n">
        <f aca="false">J5959+L5959</f>
        <v>73.9266155</v>
      </c>
      <c r="O5959" s="0" t="n">
        <f aca="false">O5958+N5959</f>
        <v>558352.602700113</v>
      </c>
      <c r="P5959" s="0" t="n">
        <f aca="false">MIN($B$5,P5958+K5959*$B$6-I5959)</f>
        <v>510.81</v>
      </c>
      <c r="Q5959" s="0" t="n">
        <f aca="false">MAX(0,F5959-H5959-K5959-L5959)</f>
        <v>0</v>
      </c>
    </row>
    <row r="5960" customFormat="false" ht="15" hidden="false" customHeight="false" outlineLevel="0" collapsed="false">
      <c r="A5960" s="0" t="n">
        <f aca="false">'Profiles 8760'!A5949</f>
        <v>5947</v>
      </c>
      <c r="B5960" s="0" t="n">
        <f aca="false">'Profiles 8760'!B5949</f>
        <v>9</v>
      </c>
      <c r="C5960" s="0" t="n">
        <f aca="false">'Profiles 8760'!E5949</f>
        <v>0</v>
      </c>
      <c r="D5960" s="0" t="n">
        <f aca="false">'Profiles 8760'!F5949</f>
        <v>0.007949</v>
      </c>
      <c r="E5960" s="0" t="n">
        <f aca="false">'Profiles 8760'!G5949</f>
        <v>0.319958</v>
      </c>
      <c r="F5960" s="0" t="n">
        <f aca="false">D5960*Assumptions!$C$11*$B$7+E5960*Assumptions!$C$12*$B$8</f>
        <v>15.3819534</v>
      </c>
      <c r="G5960" s="0" t="n">
        <f aca="false">C5960*Assumptions!$C$15</f>
        <v>0</v>
      </c>
      <c r="H5960" s="0" t="n">
        <f aca="false">MIN(F5960,G5960)</f>
        <v>0</v>
      </c>
      <c r="I5960" s="0" t="n">
        <f aca="false">IF(C5960=1,MIN(G5960-H5960,Assumptions!$C$13,P5959),0)</f>
        <v>0</v>
      </c>
      <c r="J5960" s="0" t="n">
        <f aca="false">H5960+I5960</f>
        <v>0</v>
      </c>
      <c r="K5960" s="0" t="n">
        <f aca="false">MIN(IF(C5960=1,F5960-H5960,F5960),Assumptions!$C$13,MAX(0,($B$5-P5959)/$B$6))</f>
        <v>0</v>
      </c>
      <c r="L5960" s="0" t="n">
        <f aca="false">IF(C5960=1,0,MIN(F5960-K5960,Assumptions!$C$15,MAX(0,$B$10-O5959-M5960)))</f>
        <v>15.3819534</v>
      </c>
      <c r="M5960" s="0" t="n">
        <f aca="false">'Profiles 8760'!H5949</f>
        <v>94000</v>
      </c>
      <c r="N5960" s="0" t="n">
        <f aca="false">J5960+L5960</f>
        <v>15.3819534</v>
      </c>
      <c r="O5960" s="0" t="n">
        <f aca="false">O5959+N5960</f>
        <v>558367.984653513</v>
      </c>
      <c r="P5960" s="0" t="n">
        <f aca="false">MIN($B$5,P5959+K5960*$B$6-I5960)</f>
        <v>510.81</v>
      </c>
      <c r="Q5960" s="0" t="n">
        <f aca="false">MAX(0,F5960-H5960-K5960-L5960)</f>
        <v>0</v>
      </c>
    </row>
    <row r="5961" customFormat="false" ht="15" hidden="false" customHeight="false" outlineLevel="0" collapsed="false">
      <c r="A5961" s="0" t="n">
        <f aca="false">'Profiles 8760'!A5950</f>
        <v>5948</v>
      </c>
      <c r="B5961" s="0" t="n">
        <f aca="false">'Profiles 8760'!B5950</f>
        <v>9</v>
      </c>
      <c r="C5961" s="0" t="n">
        <f aca="false">'Profiles 8760'!E5950</f>
        <v>1</v>
      </c>
      <c r="D5961" s="0" t="n">
        <f aca="false">'Profiles 8760'!F5950</f>
        <v>0</v>
      </c>
      <c r="E5961" s="0" t="n">
        <f aca="false">'Profiles 8760'!G5950</f>
        <v>0.292783</v>
      </c>
      <c r="F5961" s="0" t="n">
        <f aca="false">D5961*Assumptions!$C$11*$B$7+E5961*Assumptions!$C$12*$B$8</f>
        <v>11.9748247</v>
      </c>
      <c r="G5961" s="0" t="n">
        <f aca="false">C5961*Assumptions!$C$15</f>
        <v>200</v>
      </c>
      <c r="H5961" s="0" t="n">
        <f aca="false">MIN(F5961,G5961)</f>
        <v>11.9748247</v>
      </c>
      <c r="I5961" s="0" t="n">
        <f aca="false">IF(C5961=1,MIN(G5961-H5961,Assumptions!$C$13,P5960),0)</f>
        <v>180</v>
      </c>
      <c r="J5961" s="0" t="n">
        <f aca="false">H5961+I5961</f>
        <v>191.9748247</v>
      </c>
      <c r="K5961" s="0" t="n">
        <f aca="false">MIN(IF(C5961=1,F5961-H5961,F5961),Assumptions!$C$13,MAX(0,($B$5-P5960)/$B$6))</f>
        <v>0</v>
      </c>
      <c r="L5961" s="0" t="n">
        <f aca="false">IF(C5961=1,0,MIN(F5961-K5961,Assumptions!$C$15,MAX(0,$B$10-O5960-M5961)))</f>
        <v>0</v>
      </c>
      <c r="M5961" s="0" t="n">
        <f aca="false">'Profiles 8760'!H5950</f>
        <v>93800</v>
      </c>
      <c r="N5961" s="0" t="n">
        <f aca="false">J5961+L5961</f>
        <v>191.9748247</v>
      </c>
      <c r="O5961" s="0" t="n">
        <f aca="false">O5960+N5961</f>
        <v>558559.959478214</v>
      </c>
      <c r="P5961" s="0" t="n">
        <f aca="false">MIN($B$5,P5960+K5961*$B$6-I5961)</f>
        <v>330.81</v>
      </c>
      <c r="Q5961" s="0" t="n">
        <f aca="false">MAX(0,F5961-H5961-K5961-L5961)</f>
        <v>0</v>
      </c>
    </row>
    <row r="5962" customFormat="false" ht="15" hidden="false" customHeight="false" outlineLevel="0" collapsed="false">
      <c r="A5962" s="0" t="n">
        <f aca="false">'Profiles 8760'!A5951</f>
        <v>5949</v>
      </c>
      <c r="B5962" s="0" t="n">
        <f aca="false">'Profiles 8760'!B5951</f>
        <v>9</v>
      </c>
      <c r="C5962" s="0" t="n">
        <f aca="false">'Profiles 8760'!E5951</f>
        <v>1</v>
      </c>
      <c r="D5962" s="0" t="n">
        <f aca="false">'Profiles 8760'!F5951</f>
        <v>0</v>
      </c>
      <c r="E5962" s="0" t="n">
        <f aca="false">'Profiles 8760'!G5951</f>
        <v>0.3334</v>
      </c>
      <c r="F5962" s="0" t="n">
        <f aca="false">D5962*Assumptions!$C$11*$B$7+E5962*Assumptions!$C$12*$B$8</f>
        <v>13.63606</v>
      </c>
      <c r="G5962" s="0" t="n">
        <f aca="false">C5962*Assumptions!$C$15</f>
        <v>200</v>
      </c>
      <c r="H5962" s="0" t="n">
        <f aca="false">MIN(F5962,G5962)</f>
        <v>13.63606</v>
      </c>
      <c r="I5962" s="0" t="n">
        <f aca="false">IF(C5962=1,MIN(G5962-H5962,Assumptions!$C$13,P5961),0)</f>
        <v>180</v>
      </c>
      <c r="J5962" s="0" t="n">
        <f aca="false">H5962+I5962</f>
        <v>193.63606</v>
      </c>
      <c r="K5962" s="0" t="n">
        <f aca="false">MIN(IF(C5962=1,F5962-H5962,F5962),Assumptions!$C$13,MAX(0,($B$5-P5961)/$B$6))</f>
        <v>0</v>
      </c>
      <c r="L5962" s="0" t="n">
        <f aca="false">IF(C5962=1,0,MIN(F5962-K5962,Assumptions!$C$15,MAX(0,$B$10-O5961-M5962)))</f>
        <v>0</v>
      </c>
      <c r="M5962" s="0" t="n">
        <f aca="false">'Profiles 8760'!H5951</f>
        <v>93600</v>
      </c>
      <c r="N5962" s="0" t="n">
        <f aca="false">J5962+L5962</f>
        <v>193.63606</v>
      </c>
      <c r="O5962" s="0" t="n">
        <f aca="false">O5961+N5962</f>
        <v>558753.595538214</v>
      </c>
      <c r="P5962" s="0" t="n">
        <f aca="false">MIN($B$5,P5961+K5962*$B$6-I5962)</f>
        <v>150.81</v>
      </c>
      <c r="Q5962" s="0" t="n">
        <f aca="false">MAX(0,F5962-H5962-K5962-L5962)</f>
        <v>0</v>
      </c>
    </row>
    <row r="5963" customFormat="false" ht="15" hidden="false" customHeight="false" outlineLevel="0" collapsed="false">
      <c r="A5963" s="0" t="n">
        <f aca="false">'Profiles 8760'!A5952</f>
        <v>5950</v>
      </c>
      <c r="B5963" s="0" t="n">
        <f aca="false">'Profiles 8760'!B5952</f>
        <v>9</v>
      </c>
      <c r="C5963" s="0" t="n">
        <f aca="false">'Profiles 8760'!E5952</f>
        <v>0</v>
      </c>
      <c r="D5963" s="0" t="n">
        <f aca="false">'Profiles 8760'!F5952</f>
        <v>0</v>
      </c>
      <c r="E5963" s="0" t="n">
        <f aca="false">'Profiles 8760'!G5952</f>
        <v>0.355903</v>
      </c>
      <c r="F5963" s="0" t="n">
        <f aca="false">D5963*Assumptions!$C$11*$B$7+E5963*Assumptions!$C$12*$B$8</f>
        <v>14.5564327</v>
      </c>
      <c r="G5963" s="0" t="n">
        <f aca="false">C5963*Assumptions!$C$15</f>
        <v>0</v>
      </c>
      <c r="H5963" s="0" t="n">
        <f aca="false">MIN(F5963,G5963)</f>
        <v>0</v>
      </c>
      <c r="I5963" s="0" t="n">
        <f aca="false">IF(C5963=1,MIN(G5963-H5963,Assumptions!$C$13,P5962),0)</f>
        <v>0</v>
      </c>
      <c r="J5963" s="0" t="n">
        <f aca="false">H5963+I5963</f>
        <v>0</v>
      </c>
      <c r="K5963" s="0" t="n">
        <f aca="false">MIN(IF(C5963=1,F5963-H5963,F5963),Assumptions!$C$13,MAX(0,($B$5-P5962)/$B$6))</f>
        <v>14.5564327</v>
      </c>
      <c r="L5963" s="0" t="n">
        <f aca="false">IF(C5963=1,0,MIN(F5963-K5963,Assumptions!$C$15,MAX(0,$B$10-O5962-M5963)))</f>
        <v>0</v>
      </c>
      <c r="M5963" s="0" t="n">
        <f aca="false">'Profiles 8760'!H5952</f>
        <v>93600</v>
      </c>
      <c r="N5963" s="0" t="n">
        <f aca="false">J5963+L5963</f>
        <v>0</v>
      </c>
      <c r="O5963" s="0" t="n">
        <f aca="false">O5962+N5963</f>
        <v>558753.595538214</v>
      </c>
      <c r="P5963" s="0" t="n">
        <f aca="false">MIN($B$5,P5962+K5963*$B$6-I5963)</f>
        <v>163.42751586436</v>
      </c>
      <c r="Q5963" s="0" t="n">
        <f aca="false">MAX(0,F5963-H5963-K5963-L5963)</f>
        <v>0</v>
      </c>
    </row>
    <row r="5964" customFormat="false" ht="15" hidden="false" customHeight="false" outlineLevel="0" collapsed="false">
      <c r="A5964" s="0" t="n">
        <f aca="false">'Profiles 8760'!A5953</f>
        <v>5951</v>
      </c>
      <c r="B5964" s="0" t="n">
        <f aca="false">'Profiles 8760'!B5953</f>
        <v>9</v>
      </c>
      <c r="C5964" s="0" t="n">
        <f aca="false">'Profiles 8760'!E5953</f>
        <v>0</v>
      </c>
      <c r="D5964" s="0" t="n">
        <f aca="false">'Profiles 8760'!F5953</f>
        <v>0</v>
      </c>
      <c r="E5964" s="0" t="n">
        <f aca="false">'Profiles 8760'!G5953</f>
        <v>0.370657</v>
      </c>
      <c r="F5964" s="0" t="n">
        <f aca="false">D5964*Assumptions!$C$11*$B$7+E5964*Assumptions!$C$12*$B$8</f>
        <v>15.1598713</v>
      </c>
      <c r="G5964" s="0" t="n">
        <f aca="false">C5964*Assumptions!$C$15</f>
        <v>0</v>
      </c>
      <c r="H5964" s="0" t="n">
        <f aca="false">MIN(F5964,G5964)</f>
        <v>0</v>
      </c>
      <c r="I5964" s="0" t="n">
        <f aca="false">IF(C5964=1,MIN(G5964-H5964,Assumptions!$C$13,P5963),0)</f>
        <v>0</v>
      </c>
      <c r="J5964" s="0" t="n">
        <f aca="false">H5964+I5964</f>
        <v>0</v>
      </c>
      <c r="K5964" s="0" t="n">
        <f aca="false">MIN(IF(C5964=1,F5964-H5964,F5964),Assumptions!$C$13,MAX(0,($B$5-P5963)/$B$6))</f>
        <v>15.1598713</v>
      </c>
      <c r="L5964" s="0" t="n">
        <f aca="false">IF(C5964=1,0,MIN(F5964-K5964,Assumptions!$C$15,MAX(0,$B$10-O5963-M5964)))</f>
        <v>0</v>
      </c>
      <c r="M5964" s="0" t="n">
        <f aca="false">'Profiles 8760'!H5953</f>
        <v>93600</v>
      </c>
      <c r="N5964" s="0" t="n">
        <f aca="false">J5964+L5964</f>
        <v>0</v>
      </c>
      <c r="O5964" s="0" t="n">
        <f aca="false">O5963+N5964</f>
        <v>558753.595538214</v>
      </c>
      <c r="P5964" s="0" t="n">
        <f aca="false">MIN($B$5,P5963+K5964*$B$6-I5964)</f>
        <v>176.5680923072</v>
      </c>
      <c r="Q5964" s="0" t="n">
        <f aca="false">MAX(0,F5964-H5964-K5964-L5964)</f>
        <v>0</v>
      </c>
    </row>
    <row r="5965" customFormat="false" ht="15" hidden="false" customHeight="false" outlineLevel="0" collapsed="false">
      <c r="A5965" s="0" t="n">
        <f aca="false">'Profiles 8760'!A5954</f>
        <v>5952</v>
      </c>
      <c r="B5965" s="0" t="n">
        <f aca="false">'Profiles 8760'!B5954</f>
        <v>9</v>
      </c>
      <c r="C5965" s="0" t="n">
        <f aca="false">'Profiles 8760'!E5954</f>
        <v>0</v>
      </c>
      <c r="D5965" s="0" t="n">
        <f aca="false">'Profiles 8760'!F5954</f>
        <v>0</v>
      </c>
      <c r="E5965" s="0" t="n">
        <f aca="false">'Profiles 8760'!G5954</f>
        <v>0.422374</v>
      </c>
      <c r="F5965" s="0" t="n">
        <f aca="false">D5965*Assumptions!$C$11*$B$7+E5965*Assumptions!$C$12*$B$8</f>
        <v>17.2750966</v>
      </c>
      <c r="G5965" s="0" t="n">
        <f aca="false">C5965*Assumptions!$C$15</f>
        <v>0</v>
      </c>
      <c r="H5965" s="0" t="n">
        <f aca="false">MIN(F5965,G5965)</f>
        <v>0</v>
      </c>
      <c r="I5965" s="0" t="n">
        <f aca="false">IF(C5965=1,MIN(G5965-H5965,Assumptions!$C$13,P5964),0)</f>
        <v>0</v>
      </c>
      <c r="J5965" s="0" t="n">
        <f aca="false">H5965+I5965</f>
        <v>0</v>
      </c>
      <c r="K5965" s="0" t="n">
        <f aca="false">MIN(IF(C5965=1,F5965-H5965,F5965),Assumptions!$C$13,MAX(0,($B$5-P5964)/$B$6))</f>
        <v>17.2750966</v>
      </c>
      <c r="L5965" s="0" t="n">
        <f aca="false">IF(C5965=1,0,MIN(F5965-K5965,Assumptions!$C$15,MAX(0,$B$10-O5964-M5965)))</f>
        <v>0</v>
      </c>
      <c r="M5965" s="0" t="n">
        <f aca="false">'Profiles 8760'!H5954</f>
        <v>93600</v>
      </c>
      <c r="N5965" s="0" t="n">
        <f aca="false">J5965+L5965</f>
        <v>0</v>
      </c>
      <c r="O5965" s="0" t="n">
        <f aca="false">O5964+N5965</f>
        <v>558753.595538214</v>
      </c>
      <c r="P5965" s="0" t="n">
        <f aca="false">MIN($B$5,P5964+K5965*$B$6-I5965)</f>
        <v>191.54214604008</v>
      </c>
      <c r="Q5965" s="0" t="n">
        <f aca="false">MAX(0,F5965-H5965-K5965-L5965)</f>
        <v>0</v>
      </c>
    </row>
    <row r="5966" customFormat="false" ht="15" hidden="false" customHeight="false" outlineLevel="0" collapsed="false">
      <c r="A5966" s="0" t="n">
        <f aca="false">'Profiles 8760'!A5955</f>
        <v>5953</v>
      </c>
      <c r="B5966" s="0" t="n">
        <f aca="false">'Profiles 8760'!B5955</f>
        <v>9</v>
      </c>
      <c r="C5966" s="0" t="n">
        <f aca="false">'Profiles 8760'!E5955</f>
        <v>0</v>
      </c>
      <c r="D5966" s="0" t="n">
        <f aca="false">'Profiles 8760'!F5955</f>
        <v>0</v>
      </c>
      <c r="E5966" s="0" t="n">
        <f aca="false">'Profiles 8760'!G5955</f>
        <v>0.226911</v>
      </c>
      <c r="F5966" s="0" t="n">
        <f aca="false">D5966*Assumptions!$C$11*$B$7+E5966*Assumptions!$C$12*$B$8</f>
        <v>9.2806599</v>
      </c>
      <c r="G5966" s="0" t="n">
        <f aca="false">C5966*Assumptions!$C$15</f>
        <v>0</v>
      </c>
      <c r="H5966" s="0" t="n">
        <f aca="false">MIN(F5966,G5966)</f>
        <v>0</v>
      </c>
      <c r="I5966" s="0" t="n">
        <f aca="false">IF(C5966=1,MIN(G5966-H5966,Assumptions!$C$13,P5965),0)</f>
        <v>0</v>
      </c>
      <c r="J5966" s="0" t="n">
        <f aca="false">H5966+I5966</f>
        <v>0</v>
      </c>
      <c r="K5966" s="0" t="n">
        <f aca="false">MIN(IF(C5966=1,F5966-H5966,F5966),Assumptions!$C$13,MAX(0,($B$5-P5965)/$B$6))</f>
        <v>9.2806599</v>
      </c>
      <c r="L5966" s="0" t="n">
        <f aca="false">IF(C5966=1,0,MIN(F5966-K5966,Assumptions!$C$15,MAX(0,$B$10-O5965-M5966)))</f>
        <v>0</v>
      </c>
      <c r="M5966" s="0" t="n">
        <f aca="false">'Profiles 8760'!H5955</f>
        <v>93600</v>
      </c>
      <c r="N5966" s="0" t="n">
        <f aca="false">J5966+L5966</f>
        <v>0</v>
      </c>
      <c r="O5966" s="0" t="n">
        <f aca="false">O5965+N5966</f>
        <v>558753.595538214</v>
      </c>
      <c r="P5966" s="0" t="n">
        <f aca="false">MIN($B$5,P5965+K5966*$B$6-I5966)</f>
        <v>199.5866220414</v>
      </c>
      <c r="Q5966" s="0" t="n">
        <f aca="false">MAX(0,F5966-H5966-K5966-L5966)</f>
        <v>0</v>
      </c>
    </row>
    <row r="5967" customFormat="false" ht="15" hidden="false" customHeight="false" outlineLevel="0" collapsed="false">
      <c r="A5967" s="0" t="n">
        <f aca="false">'Profiles 8760'!A5956</f>
        <v>5954</v>
      </c>
      <c r="B5967" s="0" t="n">
        <f aca="false">'Profiles 8760'!B5956</f>
        <v>9</v>
      </c>
      <c r="C5967" s="0" t="n">
        <f aca="false">'Profiles 8760'!E5956</f>
        <v>0</v>
      </c>
      <c r="D5967" s="0" t="n">
        <f aca="false">'Profiles 8760'!F5956</f>
        <v>0</v>
      </c>
      <c r="E5967" s="0" t="n">
        <f aca="false">'Profiles 8760'!G5956</f>
        <v>0.236573</v>
      </c>
      <c r="F5967" s="0" t="n">
        <f aca="false">D5967*Assumptions!$C$11*$B$7+E5967*Assumptions!$C$12*$B$8</f>
        <v>9.6758357</v>
      </c>
      <c r="G5967" s="0" t="n">
        <f aca="false">C5967*Assumptions!$C$15</f>
        <v>0</v>
      </c>
      <c r="H5967" s="0" t="n">
        <f aca="false">MIN(F5967,G5967)</f>
        <v>0</v>
      </c>
      <c r="I5967" s="0" t="n">
        <f aca="false">IF(C5967=1,MIN(G5967-H5967,Assumptions!$C$13,P5966),0)</f>
        <v>0</v>
      </c>
      <c r="J5967" s="0" t="n">
        <f aca="false">H5967+I5967</f>
        <v>0</v>
      </c>
      <c r="K5967" s="0" t="n">
        <f aca="false">MIN(IF(C5967=1,F5967-H5967,F5967),Assumptions!$C$13,MAX(0,($B$5-P5966)/$B$6))</f>
        <v>9.6758357</v>
      </c>
      <c r="L5967" s="0" t="n">
        <f aca="false">IF(C5967=1,0,MIN(F5967-K5967,Assumptions!$C$15,MAX(0,$B$10-O5966-M5967)))</f>
        <v>0</v>
      </c>
      <c r="M5967" s="0" t="n">
        <f aca="false">'Profiles 8760'!H5956</f>
        <v>93600</v>
      </c>
      <c r="N5967" s="0" t="n">
        <f aca="false">J5967+L5967</f>
        <v>0</v>
      </c>
      <c r="O5967" s="0" t="n">
        <f aca="false">O5966+N5967</f>
        <v>558753.595538214</v>
      </c>
      <c r="P5967" s="0" t="n">
        <f aca="false">MIN($B$5,P5966+K5967*$B$6-I5967)</f>
        <v>207.97363642616</v>
      </c>
      <c r="Q5967" s="0" t="n">
        <f aca="false">MAX(0,F5967-H5967-K5967-L5967)</f>
        <v>0</v>
      </c>
    </row>
    <row r="5968" customFormat="false" ht="15" hidden="false" customHeight="false" outlineLevel="0" collapsed="false">
      <c r="A5968" s="0" t="n">
        <f aca="false">'Profiles 8760'!A5957</f>
        <v>5955</v>
      </c>
      <c r="B5968" s="0" t="n">
        <f aca="false">'Profiles 8760'!B5957</f>
        <v>9</v>
      </c>
      <c r="C5968" s="0" t="n">
        <f aca="false">'Profiles 8760'!E5957</f>
        <v>0</v>
      </c>
      <c r="D5968" s="0" t="n">
        <f aca="false">'Profiles 8760'!F5957</f>
        <v>0</v>
      </c>
      <c r="E5968" s="0" t="n">
        <f aca="false">'Profiles 8760'!G5957</f>
        <v>0.256765</v>
      </c>
      <c r="F5968" s="0" t="n">
        <f aca="false">D5968*Assumptions!$C$11*$B$7+E5968*Assumptions!$C$12*$B$8</f>
        <v>10.5016885</v>
      </c>
      <c r="G5968" s="0" t="n">
        <f aca="false">C5968*Assumptions!$C$15</f>
        <v>0</v>
      </c>
      <c r="H5968" s="0" t="n">
        <f aca="false">MIN(F5968,G5968)</f>
        <v>0</v>
      </c>
      <c r="I5968" s="0" t="n">
        <f aca="false">IF(C5968=1,MIN(G5968-H5968,Assumptions!$C$13,P5967),0)</f>
        <v>0</v>
      </c>
      <c r="J5968" s="0" t="n">
        <f aca="false">H5968+I5968</f>
        <v>0</v>
      </c>
      <c r="K5968" s="0" t="n">
        <f aca="false">MIN(IF(C5968=1,F5968-H5968,F5968),Assumptions!$C$13,MAX(0,($B$5-P5967)/$B$6))</f>
        <v>10.5016885</v>
      </c>
      <c r="L5968" s="0" t="n">
        <f aca="false">IF(C5968=1,0,MIN(F5968-K5968,Assumptions!$C$15,MAX(0,$B$10-O5967-M5968)))</f>
        <v>0</v>
      </c>
      <c r="M5968" s="0" t="n">
        <f aca="false">'Profiles 8760'!H5957</f>
        <v>93600</v>
      </c>
      <c r="N5968" s="0" t="n">
        <f aca="false">J5968+L5968</f>
        <v>0</v>
      </c>
      <c r="O5968" s="0" t="n">
        <f aca="false">O5967+N5968</f>
        <v>558753.595538214</v>
      </c>
      <c r="P5968" s="0" t="n">
        <f aca="false">MIN($B$5,P5967+K5968*$B$6-I5968)</f>
        <v>217.07650001796</v>
      </c>
      <c r="Q5968" s="0" t="n">
        <f aca="false">MAX(0,F5968-H5968-K5968-L5968)</f>
        <v>0</v>
      </c>
    </row>
    <row r="5969" customFormat="false" ht="15" hidden="false" customHeight="false" outlineLevel="0" collapsed="false">
      <c r="A5969" s="0" t="n">
        <f aca="false">'Profiles 8760'!A5958</f>
        <v>5956</v>
      </c>
      <c r="B5969" s="0" t="n">
        <f aca="false">'Profiles 8760'!B5958</f>
        <v>9</v>
      </c>
      <c r="C5969" s="0" t="n">
        <f aca="false">'Profiles 8760'!E5958</f>
        <v>0</v>
      </c>
      <c r="D5969" s="0" t="n">
        <f aca="false">'Profiles 8760'!F5958</f>
        <v>0</v>
      </c>
      <c r="E5969" s="0" t="n">
        <f aca="false">'Profiles 8760'!G5958</f>
        <v>0.311296</v>
      </c>
      <c r="F5969" s="0" t="n">
        <f aca="false">D5969*Assumptions!$C$11*$B$7+E5969*Assumptions!$C$12*$B$8</f>
        <v>12.7320064</v>
      </c>
      <c r="G5969" s="0" t="n">
        <f aca="false">C5969*Assumptions!$C$15</f>
        <v>0</v>
      </c>
      <c r="H5969" s="0" t="n">
        <f aca="false">MIN(F5969,G5969)</f>
        <v>0</v>
      </c>
      <c r="I5969" s="0" t="n">
        <f aca="false">IF(C5969=1,MIN(G5969-H5969,Assumptions!$C$13,P5968),0)</f>
        <v>0</v>
      </c>
      <c r="J5969" s="0" t="n">
        <f aca="false">H5969+I5969</f>
        <v>0</v>
      </c>
      <c r="K5969" s="0" t="n">
        <f aca="false">MIN(IF(C5969=1,F5969-H5969,F5969),Assumptions!$C$13,MAX(0,($B$5-P5968)/$B$6))</f>
        <v>12.7320064</v>
      </c>
      <c r="L5969" s="0" t="n">
        <f aca="false">IF(C5969=1,0,MIN(F5969-K5969,Assumptions!$C$15,MAX(0,$B$10-O5968-M5969)))</f>
        <v>0</v>
      </c>
      <c r="M5969" s="0" t="n">
        <f aca="false">'Profiles 8760'!H5958</f>
        <v>93600</v>
      </c>
      <c r="N5969" s="0" t="n">
        <f aca="false">J5969+L5969</f>
        <v>0</v>
      </c>
      <c r="O5969" s="0" t="n">
        <f aca="false">O5968+N5969</f>
        <v>558753.595538214</v>
      </c>
      <c r="P5969" s="0" t="n">
        <f aca="false">MIN($B$5,P5968+K5969*$B$6-I5969)</f>
        <v>228.11260316548</v>
      </c>
      <c r="Q5969" s="0" t="n">
        <f aca="false">MAX(0,F5969-H5969-K5969-L5969)</f>
        <v>0</v>
      </c>
    </row>
    <row r="5970" customFormat="false" ht="15" hidden="false" customHeight="false" outlineLevel="0" collapsed="false">
      <c r="A5970" s="0" t="n">
        <f aca="false">'Profiles 8760'!A5959</f>
        <v>5957</v>
      </c>
      <c r="B5970" s="0" t="n">
        <f aca="false">'Profiles 8760'!B5959</f>
        <v>9</v>
      </c>
      <c r="C5970" s="0" t="n">
        <f aca="false">'Profiles 8760'!E5959</f>
        <v>0</v>
      </c>
      <c r="D5970" s="0" t="n">
        <f aca="false">'Profiles 8760'!F5959</f>
        <v>0</v>
      </c>
      <c r="E5970" s="0" t="n">
        <f aca="false">'Profiles 8760'!G5959</f>
        <v>0.266765</v>
      </c>
      <c r="F5970" s="0" t="n">
        <f aca="false">D5970*Assumptions!$C$11*$B$7+E5970*Assumptions!$C$12*$B$8</f>
        <v>10.9106885</v>
      </c>
      <c r="G5970" s="0" t="n">
        <f aca="false">C5970*Assumptions!$C$15</f>
        <v>0</v>
      </c>
      <c r="H5970" s="0" t="n">
        <f aca="false">MIN(F5970,G5970)</f>
        <v>0</v>
      </c>
      <c r="I5970" s="0" t="n">
        <f aca="false">IF(C5970=1,MIN(G5970-H5970,Assumptions!$C$13,P5969),0)</f>
        <v>0</v>
      </c>
      <c r="J5970" s="0" t="n">
        <f aca="false">H5970+I5970</f>
        <v>0</v>
      </c>
      <c r="K5970" s="0" t="n">
        <f aca="false">MIN(IF(C5970=1,F5970-H5970,F5970),Assumptions!$C$13,MAX(0,($B$5-P5969)/$B$6))</f>
        <v>10.9106885</v>
      </c>
      <c r="L5970" s="0" t="n">
        <f aca="false">IF(C5970=1,0,MIN(F5970-K5970,Assumptions!$C$15,MAX(0,$B$10-O5969-M5970)))</f>
        <v>0</v>
      </c>
      <c r="M5970" s="0" t="n">
        <f aca="false">'Profiles 8760'!H5959</f>
        <v>93600</v>
      </c>
      <c r="N5970" s="0" t="n">
        <f aca="false">J5970+L5970</f>
        <v>0</v>
      </c>
      <c r="O5970" s="0" t="n">
        <f aca="false">O5969+N5970</f>
        <v>558753.595538214</v>
      </c>
      <c r="P5970" s="0" t="n">
        <f aca="false">MIN($B$5,P5969+K5970*$B$6-I5970)</f>
        <v>237.56998795728</v>
      </c>
      <c r="Q5970" s="0" t="n">
        <f aca="false">MAX(0,F5970-H5970-K5970-L5970)</f>
        <v>0</v>
      </c>
    </row>
    <row r="5971" customFormat="false" ht="15" hidden="false" customHeight="false" outlineLevel="0" collapsed="false">
      <c r="A5971" s="0" t="n">
        <f aca="false">'Profiles 8760'!A5960</f>
        <v>5958</v>
      </c>
      <c r="B5971" s="0" t="n">
        <f aca="false">'Profiles 8760'!B5960</f>
        <v>9</v>
      </c>
      <c r="C5971" s="0" t="n">
        <f aca="false">'Profiles 8760'!E5960</f>
        <v>0</v>
      </c>
      <c r="D5971" s="0" t="n">
        <f aca="false">'Profiles 8760'!F5960</f>
        <v>0</v>
      </c>
      <c r="E5971" s="0" t="n">
        <f aca="false">'Profiles 8760'!G5960</f>
        <v>0.321011</v>
      </c>
      <c r="F5971" s="0" t="n">
        <f aca="false">D5971*Assumptions!$C$11*$B$7+E5971*Assumptions!$C$12*$B$8</f>
        <v>13.1293499</v>
      </c>
      <c r="G5971" s="0" t="n">
        <f aca="false">C5971*Assumptions!$C$15</f>
        <v>0</v>
      </c>
      <c r="H5971" s="0" t="n">
        <f aca="false">MIN(F5971,G5971)</f>
        <v>0</v>
      </c>
      <c r="I5971" s="0" t="n">
        <f aca="false">IF(C5971=1,MIN(G5971-H5971,Assumptions!$C$13,P5970),0)</f>
        <v>0</v>
      </c>
      <c r="J5971" s="0" t="n">
        <f aca="false">H5971+I5971</f>
        <v>0</v>
      </c>
      <c r="K5971" s="0" t="n">
        <f aca="false">MIN(IF(C5971=1,F5971-H5971,F5971),Assumptions!$C$13,MAX(0,($B$5-P5970)/$B$6))</f>
        <v>13.1293499</v>
      </c>
      <c r="L5971" s="0" t="n">
        <f aca="false">IF(C5971=1,0,MIN(F5971-K5971,Assumptions!$C$15,MAX(0,$B$10-O5970-M5971)))</f>
        <v>0</v>
      </c>
      <c r="M5971" s="0" t="n">
        <f aca="false">'Profiles 8760'!H5960</f>
        <v>93600</v>
      </c>
      <c r="N5971" s="0" t="n">
        <f aca="false">J5971+L5971</f>
        <v>0</v>
      </c>
      <c r="O5971" s="0" t="n">
        <f aca="false">O5970+N5971</f>
        <v>558753.595538214</v>
      </c>
      <c r="P5971" s="0" t="n">
        <f aca="false">MIN($B$5,P5970+K5971*$B$6-I5971)</f>
        <v>248.9505084506</v>
      </c>
      <c r="Q5971" s="0" t="n">
        <f aca="false">MAX(0,F5971-H5971-K5971-L5971)</f>
        <v>0</v>
      </c>
    </row>
    <row r="5972" customFormat="false" ht="15" hidden="false" customHeight="false" outlineLevel="0" collapsed="false">
      <c r="A5972" s="0" t="n">
        <f aca="false">'Profiles 8760'!A5961</f>
        <v>5959</v>
      </c>
      <c r="B5972" s="0" t="n">
        <f aca="false">'Profiles 8760'!B5961</f>
        <v>9</v>
      </c>
      <c r="C5972" s="0" t="n">
        <f aca="false">'Profiles 8760'!E5961</f>
        <v>0</v>
      </c>
      <c r="D5972" s="0" t="n">
        <f aca="false">'Profiles 8760'!F5961</f>
        <v>0.007565</v>
      </c>
      <c r="E5972" s="0" t="n">
        <f aca="false">'Profiles 8760'!G5961</f>
        <v>0.275122</v>
      </c>
      <c r="F5972" s="0" t="n">
        <f aca="false">D5972*Assumptions!$C$11*$B$7+E5972*Assumptions!$C$12*$B$8</f>
        <v>13.4372618</v>
      </c>
      <c r="G5972" s="0" t="n">
        <f aca="false">C5972*Assumptions!$C$15</f>
        <v>0</v>
      </c>
      <c r="H5972" s="0" t="n">
        <f aca="false">MIN(F5972,G5972)</f>
        <v>0</v>
      </c>
      <c r="I5972" s="0" t="n">
        <f aca="false">IF(C5972=1,MIN(G5972-H5972,Assumptions!$C$13,P5971),0)</f>
        <v>0</v>
      </c>
      <c r="J5972" s="0" t="n">
        <f aca="false">H5972+I5972</f>
        <v>0</v>
      </c>
      <c r="K5972" s="0" t="n">
        <f aca="false">MIN(IF(C5972=1,F5972-H5972,F5972),Assumptions!$C$13,MAX(0,($B$5-P5971)/$B$6))</f>
        <v>13.4372618</v>
      </c>
      <c r="L5972" s="0" t="n">
        <f aca="false">IF(C5972=1,0,MIN(F5972-K5972,Assumptions!$C$15,MAX(0,$B$10-O5971-M5972)))</f>
        <v>0</v>
      </c>
      <c r="M5972" s="0" t="n">
        <f aca="false">'Profiles 8760'!H5961</f>
        <v>93600</v>
      </c>
      <c r="N5972" s="0" t="n">
        <f aca="false">J5972+L5972</f>
        <v>0</v>
      </c>
      <c r="O5972" s="0" t="n">
        <f aca="false">O5971+N5972</f>
        <v>558753.595538214</v>
      </c>
      <c r="P5972" s="0" t="n">
        <f aca="false">MIN($B$5,P5971+K5972*$B$6-I5972)</f>
        <v>260.59792697884</v>
      </c>
      <c r="Q5972" s="0" t="n">
        <f aca="false">MAX(0,F5972-H5972-K5972-L5972)</f>
        <v>0</v>
      </c>
    </row>
    <row r="5973" customFormat="false" ht="15" hidden="false" customHeight="false" outlineLevel="0" collapsed="false">
      <c r="A5973" s="0" t="n">
        <f aca="false">'Profiles 8760'!A5962</f>
        <v>5960</v>
      </c>
      <c r="B5973" s="0" t="n">
        <f aca="false">'Profiles 8760'!B5962</f>
        <v>9</v>
      </c>
      <c r="C5973" s="0" t="n">
        <f aca="false">'Profiles 8760'!E5962</f>
        <v>1</v>
      </c>
      <c r="D5973" s="0" t="n">
        <f aca="false">'Profiles 8760'!F5962</f>
        <v>0.189176</v>
      </c>
      <c r="E5973" s="0" t="n">
        <f aca="false">'Profiles 8760'!G5962</f>
        <v>0.299311</v>
      </c>
      <c r="F5973" s="0" t="n">
        <f aca="false">D5973*Assumptions!$C$11*$B$7+E5973*Assumptions!$C$12*$B$8</f>
        <v>66.8758487</v>
      </c>
      <c r="G5973" s="0" t="n">
        <f aca="false">C5973*Assumptions!$C$15</f>
        <v>200</v>
      </c>
      <c r="H5973" s="0" t="n">
        <f aca="false">MIN(F5973,G5973)</f>
        <v>66.8758487</v>
      </c>
      <c r="I5973" s="0" t="n">
        <f aca="false">IF(C5973=1,MIN(G5973-H5973,Assumptions!$C$13,P5972),0)</f>
        <v>133.1241513</v>
      </c>
      <c r="J5973" s="0" t="n">
        <f aca="false">H5973+I5973</f>
        <v>200</v>
      </c>
      <c r="K5973" s="0" t="n">
        <f aca="false">MIN(IF(C5973=1,F5973-H5973,F5973),Assumptions!$C$13,MAX(0,($B$5-P5972)/$B$6))</f>
        <v>0</v>
      </c>
      <c r="L5973" s="0" t="n">
        <f aca="false">IF(C5973=1,0,MIN(F5973-K5973,Assumptions!$C$15,MAX(0,$B$10-O5972-M5973)))</f>
        <v>0</v>
      </c>
      <c r="M5973" s="0" t="n">
        <f aca="false">'Profiles 8760'!H5962</f>
        <v>93400</v>
      </c>
      <c r="N5973" s="0" t="n">
        <f aca="false">J5973+L5973</f>
        <v>200</v>
      </c>
      <c r="O5973" s="0" t="n">
        <f aca="false">O5972+N5973</f>
        <v>558953.595538214</v>
      </c>
      <c r="P5973" s="0" t="n">
        <f aca="false">MIN($B$5,P5972+K5973*$B$6-I5973)</f>
        <v>127.47377567884</v>
      </c>
      <c r="Q5973" s="0" t="n">
        <f aca="false">MAX(0,F5973-H5973-K5973-L5973)</f>
        <v>0</v>
      </c>
    </row>
    <row r="5974" customFormat="false" ht="15" hidden="false" customHeight="false" outlineLevel="0" collapsed="false">
      <c r="A5974" s="0" t="n">
        <f aca="false">'Profiles 8760'!A5963</f>
        <v>5961</v>
      </c>
      <c r="B5974" s="0" t="n">
        <f aca="false">'Profiles 8760'!B5963</f>
        <v>9</v>
      </c>
      <c r="C5974" s="0" t="n">
        <f aca="false">'Profiles 8760'!E5963</f>
        <v>1</v>
      </c>
      <c r="D5974" s="0" t="n">
        <f aca="false">'Profiles 8760'!F5963</f>
        <v>0.431505</v>
      </c>
      <c r="E5974" s="0" t="n">
        <f aca="false">'Profiles 8760'!G5963</f>
        <v>0.428868</v>
      </c>
      <c r="F5974" s="0" t="n">
        <f aca="false">D5974*Assumptions!$C$11*$B$7+E5974*Assumptions!$C$12*$B$8</f>
        <v>142.1593452</v>
      </c>
      <c r="G5974" s="0" t="n">
        <f aca="false">C5974*Assumptions!$C$15</f>
        <v>200</v>
      </c>
      <c r="H5974" s="0" t="n">
        <f aca="false">MIN(F5974,G5974)</f>
        <v>142.1593452</v>
      </c>
      <c r="I5974" s="0" t="n">
        <f aca="false">IF(C5974=1,MIN(G5974-H5974,Assumptions!$C$13,P5973),0)</f>
        <v>57.8406548</v>
      </c>
      <c r="J5974" s="0" t="n">
        <f aca="false">H5974+I5974</f>
        <v>200</v>
      </c>
      <c r="K5974" s="0" t="n">
        <f aca="false">MIN(IF(C5974=1,F5974-H5974,F5974),Assumptions!$C$13,MAX(0,($B$5-P5973)/$B$6))</f>
        <v>0</v>
      </c>
      <c r="L5974" s="0" t="n">
        <f aca="false">IF(C5974=1,0,MIN(F5974-K5974,Assumptions!$C$15,MAX(0,$B$10-O5973-M5974)))</f>
        <v>0</v>
      </c>
      <c r="M5974" s="0" t="n">
        <f aca="false">'Profiles 8760'!H5963</f>
        <v>93200</v>
      </c>
      <c r="N5974" s="0" t="n">
        <f aca="false">J5974+L5974</f>
        <v>200</v>
      </c>
      <c r="O5974" s="0" t="n">
        <f aca="false">O5973+N5974</f>
        <v>559153.595538214</v>
      </c>
      <c r="P5974" s="0" t="n">
        <f aca="false">MIN($B$5,P5973+K5974*$B$6-I5974)</f>
        <v>69.63312087884</v>
      </c>
      <c r="Q5974" s="0" t="n">
        <f aca="false">MAX(0,F5974-H5974-K5974-L5974)</f>
        <v>0</v>
      </c>
    </row>
    <row r="5975" customFormat="false" ht="15" hidden="false" customHeight="false" outlineLevel="0" collapsed="false">
      <c r="A5975" s="0" t="n">
        <f aca="false">'Profiles 8760'!A5964</f>
        <v>5962</v>
      </c>
      <c r="B5975" s="0" t="n">
        <f aca="false">'Profiles 8760'!B5964</f>
        <v>9</v>
      </c>
      <c r="C5975" s="0" t="n">
        <f aca="false">'Profiles 8760'!E5964</f>
        <v>0</v>
      </c>
      <c r="D5975" s="0" t="n">
        <f aca="false">'Profiles 8760'!F5964</f>
        <v>0.673812</v>
      </c>
      <c r="E5975" s="0" t="n">
        <f aca="false">'Profiles 8760'!G5964</f>
        <v>0.559869</v>
      </c>
      <c r="F5975" s="0" t="n">
        <f aca="false">D5975*Assumptions!$C$11*$B$7+E5975*Assumptions!$C$12*$B$8</f>
        <v>217.4955477</v>
      </c>
      <c r="G5975" s="0" t="n">
        <f aca="false">C5975*Assumptions!$C$15</f>
        <v>0</v>
      </c>
      <c r="H5975" s="0" t="n">
        <f aca="false">MIN(F5975,G5975)</f>
        <v>0</v>
      </c>
      <c r="I5975" s="0" t="n">
        <f aca="false">IF(C5975=1,MIN(G5975-H5975,Assumptions!$C$13,P5974),0)</f>
        <v>0</v>
      </c>
      <c r="J5975" s="0" t="n">
        <f aca="false">H5975+I5975</f>
        <v>0</v>
      </c>
      <c r="K5975" s="0" t="n">
        <f aca="false">MIN(IF(C5975=1,F5975-H5975,F5975),Assumptions!$C$13,MAX(0,($B$5-P5974)/$B$6))</f>
        <v>180</v>
      </c>
      <c r="L5975" s="0" t="n">
        <f aca="false">IF(C5975=1,0,MIN(F5975-K5975,Assumptions!$C$15,MAX(0,$B$10-O5974-M5975)))</f>
        <v>37.4955477</v>
      </c>
      <c r="M5975" s="0" t="n">
        <f aca="false">'Profiles 8760'!H5964</f>
        <v>93200</v>
      </c>
      <c r="N5975" s="0" t="n">
        <f aca="false">J5975+L5975</f>
        <v>37.4955477</v>
      </c>
      <c r="O5975" s="0" t="n">
        <f aca="false">O5974+N5975</f>
        <v>559191.091085914</v>
      </c>
      <c r="P5975" s="0" t="n">
        <f aca="false">MIN($B$5,P5974+K5975*$B$6-I5975)</f>
        <v>225.65712087884</v>
      </c>
      <c r="Q5975" s="0" t="n">
        <f aca="false">MAX(0,F5975-H5975-K5975-L5975)</f>
        <v>0</v>
      </c>
    </row>
    <row r="5976" customFormat="false" ht="15" hidden="false" customHeight="false" outlineLevel="0" collapsed="false">
      <c r="A5976" s="0" t="n">
        <f aca="false">'Profiles 8760'!A5965</f>
        <v>5963</v>
      </c>
      <c r="B5976" s="0" t="n">
        <f aca="false">'Profiles 8760'!B5965</f>
        <v>9</v>
      </c>
      <c r="C5976" s="0" t="n">
        <f aca="false">'Profiles 8760'!E5965</f>
        <v>0</v>
      </c>
      <c r="D5976" s="0" t="n">
        <f aca="false">'Profiles 8760'!F5965</f>
        <v>0.876647</v>
      </c>
      <c r="E5976" s="0" t="n">
        <f aca="false">'Profiles 8760'!G5965</f>
        <v>0.351597</v>
      </c>
      <c r="F5976" s="0" t="n">
        <f aca="false">D5976*Assumptions!$C$11*$B$7+E5976*Assumptions!$C$12*$B$8</f>
        <v>267.5559709</v>
      </c>
      <c r="G5976" s="0" t="n">
        <f aca="false">C5976*Assumptions!$C$15</f>
        <v>0</v>
      </c>
      <c r="H5976" s="0" t="n">
        <f aca="false">MIN(F5976,G5976)</f>
        <v>0</v>
      </c>
      <c r="I5976" s="0" t="n">
        <f aca="false">IF(C5976=1,MIN(G5976-H5976,Assumptions!$C$13,P5975),0)</f>
        <v>0</v>
      </c>
      <c r="J5976" s="0" t="n">
        <f aca="false">H5976+I5976</f>
        <v>0</v>
      </c>
      <c r="K5976" s="0" t="n">
        <f aca="false">MIN(IF(C5976=1,F5976-H5976,F5976),Assumptions!$C$13,MAX(0,($B$5-P5975)/$B$6))</f>
        <v>180</v>
      </c>
      <c r="L5976" s="0" t="n">
        <f aca="false">IF(C5976=1,0,MIN(F5976-K5976,Assumptions!$C$15,MAX(0,$B$10-O5975-M5976)))</f>
        <v>87.5559709</v>
      </c>
      <c r="M5976" s="0" t="n">
        <f aca="false">'Profiles 8760'!H5965</f>
        <v>93200</v>
      </c>
      <c r="N5976" s="0" t="n">
        <f aca="false">J5976+L5976</f>
        <v>87.5559709</v>
      </c>
      <c r="O5976" s="0" t="n">
        <f aca="false">O5975+N5976</f>
        <v>559278.647056814</v>
      </c>
      <c r="P5976" s="0" t="n">
        <f aca="false">MIN($B$5,P5975+K5976*$B$6-I5976)</f>
        <v>381.68112087884</v>
      </c>
      <c r="Q5976" s="0" t="n">
        <f aca="false">MAX(0,F5976-H5976-K5976-L5976)</f>
        <v>0</v>
      </c>
    </row>
    <row r="5977" customFormat="false" ht="15" hidden="false" customHeight="false" outlineLevel="0" collapsed="false">
      <c r="A5977" s="0" t="n">
        <f aca="false">'Profiles 8760'!A5966</f>
        <v>5964</v>
      </c>
      <c r="B5977" s="0" t="n">
        <f aca="false">'Profiles 8760'!B5966</f>
        <v>9</v>
      </c>
      <c r="C5977" s="0" t="n">
        <f aca="false">'Profiles 8760'!E5966</f>
        <v>0</v>
      </c>
      <c r="D5977" s="0" t="n">
        <f aca="false">'Profiles 8760'!F5966</f>
        <v>1</v>
      </c>
      <c r="E5977" s="0" t="n">
        <f aca="false">'Profiles 8760'!G5966</f>
        <v>0.36415</v>
      </c>
      <c r="F5977" s="0" t="n">
        <f aca="false">D5977*Assumptions!$C$11*$B$7+E5977*Assumptions!$C$12*$B$8</f>
        <v>303.693735</v>
      </c>
      <c r="G5977" s="0" t="n">
        <f aca="false">C5977*Assumptions!$C$15</f>
        <v>0</v>
      </c>
      <c r="H5977" s="0" t="n">
        <f aca="false">MIN(F5977,G5977)</f>
        <v>0</v>
      </c>
      <c r="I5977" s="0" t="n">
        <f aca="false">IF(C5977=1,MIN(G5977-H5977,Assumptions!$C$13,P5976),0)</f>
        <v>0</v>
      </c>
      <c r="J5977" s="0" t="n">
        <f aca="false">H5977+I5977</f>
        <v>0</v>
      </c>
      <c r="K5977" s="0" t="n">
        <f aca="false">MIN(IF(C5977=1,F5977-H5977,F5977),Assumptions!$C$13,MAX(0,($B$5-P5976)/$B$6))</f>
        <v>148.971941764144</v>
      </c>
      <c r="L5977" s="0" t="n">
        <f aca="false">IF(C5977=1,0,MIN(F5977-K5977,Assumptions!$C$15,MAX(0,$B$10-O5976-M5977)))</f>
        <v>154.721793235856</v>
      </c>
      <c r="M5977" s="0" t="n">
        <f aca="false">'Profiles 8760'!H5966</f>
        <v>93200</v>
      </c>
      <c r="N5977" s="0" t="n">
        <f aca="false">J5977+L5977</f>
        <v>154.721793235856</v>
      </c>
      <c r="O5977" s="0" t="n">
        <f aca="false">O5976+N5977</f>
        <v>559433.368850049</v>
      </c>
      <c r="P5977" s="0" t="n">
        <f aca="false">MIN($B$5,P5976+K5977*$B$6-I5977)</f>
        <v>510.81</v>
      </c>
      <c r="Q5977" s="0" t="n">
        <f aca="false">MAX(0,F5977-H5977-K5977-L5977)</f>
        <v>0</v>
      </c>
    </row>
    <row r="5978" customFormat="false" ht="15" hidden="false" customHeight="false" outlineLevel="0" collapsed="false">
      <c r="A5978" s="0" t="n">
        <f aca="false">'Profiles 8760'!A5967</f>
        <v>5965</v>
      </c>
      <c r="B5978" s="0" t="n">
        <f aca="false">'Profiles 8760'!B5967</f>
        <v>9</v>
      </c>
      <c r="C5978" s="0" t="n">
        <f aca="false">'Profiles 8760'!E5967</f>
        <v>0</v>
      </c>
      <c r="D5978" s="0" t="n">
        <f aca="false">'Profiles 8760'!F5967</f>
        <v>1</v>
      </c>
      <c r="E5978" s="0" t="n">
        <f aca="false">'Profiles 8760'!G5967</f>
        <v>0.408037</v>
      </c>
      <c r="F5978" s="0" t="n">
        <f aca="false">D5978*Assumptions!$C$11*$B$7+E5978*Assumptions!$C$12*$B$8</f>
        <v>305.4887133</v>
      </c>
      <c r="G5978" s="0" t="n">
        <f aca="false">C5978*Assumptions!$C$15</f>
        <v>0</v>
      </c>
      <c r="H5978" s="0" t="n">
        <f aca="false">MIN(F5978,G5978)</f>
        <v>0</v>
      </c>
      <c r="I5978" s="0" t="n">
        <f aca="false">IF(C5978=1,MIN(G5978-H5978,Assumptions!$C$13,P5977),0)</f>
        <v>0</v>
      </c>
      <c r="J5978" s="0" t="n">
        <f aca="false">H5978+I5978</f>
        <v>0</v>
      </c>
      <c r="K5978" s="0" t="n">
        <f aca="false">MIN(IF(C5978=1,F5978-H5978,F5978),Assumptions!$C$13,MAX(0,($B$5-P5977)/$B$6))</f>
        <v>0</v>
      </c>
      <c r="L5978" s="0" t="n">
        <f aca="false">IF(C5978=1,0,MIN(F5978-K5978,Assumptions!$C$15,MAX(0,$B$10-O5977-M5978)))</f>
        <v>200</v>
      </c>
      <c r="M5978" s="0" t="n">
        <f aca="false">'Profiles 8760'!H5967</f>
        <v>93200</v>
      </c>
      <c r="N5978" s="0" t="n">
        <f aca="false">J5978+L5978</f>
        <v>200</v>
      </c>
      <c r="O5978" s="0" t="n">
        <f aca="false">O5977+N5978</f>
        <v>559633.368850049</v>
      </c>
      <c r="P5978" s="0" t="n">
        <f aca="false">MIN($B$5,P5977+K5978*$B$6-I5978)</f>
        <v>510.81</v>
      </c>
      <c r="Q5978" s="0" t="n">
        <f aca="false">MAX(0,F5978-H5978-K5978-L5978)</f>
        <v>105.4887133</v>
      </c>
    </row>
    <row r="5979" customFormat="false" ht="15" hidden="false" customHeight="false" outlineLevel="0" collapsed="false">
      <c r="A5979" s="0" t="n">
        <f aca="false">'Profiles 8760'!A5968</f>
        <v>5966</v>
      </c>
      <c r="B5979" s="0" t="n">
        <f aca="false">'Profiles 8760'!B5968</f>
        <v>9</v>
      </c>
      <c r="C5979" s="0" t="n">
        <f aca="false">'Profiles 8760'!E5968</f>
        <v>0</v>
      </c>
      <c r="D5979" s="0" t="n">
        <f aca="false">'Profiles 8760'!F5968</f>
        <v>1</v>
      </c>
      <c r="E5979" s="0" t="n">
        <f aca="false">'Profiles 8760'!G5968</f>
        <v>0.461772</v>
      </c>
      <c r="F5979" s="0" t="n">
        <f aca="false">D5979*Assumptions!$C$11*$B$7+E5979*Assumptions!$C$12*$B$8</f>
        <v>307.6864748</v>
      </c>
      <c r="G5979" s="0" t="n">
        <f aca="false">C5979*Assumptions!$C$15</f>
        <v>0</v>
      </c>
      <c r="H5979" s="0" t="n">
        <f aca="false">MIN(F5979,G5979)</f>
        <v>0</v>
      </c>
      <c r="I5979" s="0" t="n">
        <f aca="false">IF(C5979=1,MIN(G5979-H5979,Assumptions!$C$13,P5978),0)</f>
        <v>0</v>
      </c>
      <c r="J5979" s="0" t="n">
        <f aca="false">H5979+I5979</f>
        <v>0</v>
      </c>
      <c r="K5979" s="0" t="n">
        <f aca="false">MIN(IF(C5979=1,F5979-H5979,F5979),Assumptions!$C$13,MAX(0,($B$5-P5978)/$B$6))</f>
        <v>0</v>
      </c>
      <c r="L5979" s="0" t="n">
        <f aca="false">IF(C5979=1,0,MIN(F5979-K5979,Assumptions!$C$15,MAX(0,$B$10-O5978-M5979)))</f>
        <v>200</v>
      </c>
      <c r="M5979" s="0" t="n">
        <f aca="false">'Profiles 8760'!H5968</f>
        <v>93200</v>
      </c>
      <c r="N5979" s="0" t="n">
        <f aca="false">J5979+L5979</f>
        <v>200</v>
      </c>
      <c r="O5979" s="0" t="n">
        <f aca="false">O5978+N5979</f>
        <v>559833.368850049</v>
      </c>
      <c r="P5979" s="0" t="n">
        <f aca="false">MIN($B$5,P5978+K5979*$B$6-I5979)</f>
        <v>510.81</v>
      </c>
      <c r="Q5979" s="0" t="n">
        <f aca="false">MAX(0,F5979-H5979-K5979-L5979)</f>
        <v>107.6864748</v>
      </c>
    </row>
    <row r="5980" customFormat="false" ht="15" hidden="false" customHeight="false" outlineLevel="0" collapsed="false">
      <c r="A5980" s="0" t="n">
        <f aca="false">'Profiles 8760'!A5969</f>
        <v>5967</v>
      </c>
      <c r="B5980" s="0" t="n">
        <f aca="false">'Profiles 8760'!B5969</f>
        <v>9</v>
      </c>
      <c r="C5980" s="0" t="n">
        <f aca="false">'Profiles 8760'!E5969</f>
        <v>0</v>
      </c>
      <c r="D5980" s="0" t="n">
        <f aca="false">'Profiles 8760'!F5969</f>
        <v>0.876647</v>
      </c>
      <c r="E5980" s="0" t="n">
        <f aca="false">'Profiles 8760'!G5969</f>
        <v>0.466973</v>
      </c>
      <c r="F5980" s="0" t="n">
        <f aca="false">D5980*Assumptions!$C$11*$B$7+E5980*Assumptions!$C$12*$B$8</f>
        <v>272.2748493</v>
      </c>
      <c r="G5980" s="0" t="n">
        <f aca="false">C5980*Assumptions!$C$15</f>
        <v>0</v>
      </c>
      <c r="H5980" s="0" t="n">
        <f aca="false">MIN(F5980,G5980)</f>
        <v>0</v>
      </c>
      <c r="I5980" s="0" t="n">
        <f aca="false">IF(C5980=1,MIN(G5980-H5980,Assumptions!$C$13,P5979),0)</f>
        <v>0</v>
      </c>
      <c r="J5980" s="0" t="n">
        <f aca="false">H5980+I5980</f>
        <v>0</v>
      </c>
      <c r="K5980" s="0" t="n">
        <f aca="false">MIN(IF(C5980=1,F5980-H5980,F5980),Assumptions!$C$13,MAX(0,($B$5-P5979)/$B$6))</f>
        <v>0</v>
      </c>
      <c r="L5980" s="0" t="n">
        <f aca="false">IF(C5980=1,0,MIN(F5980-K5980,Assumptions!$C$15,MAX(0,$B$10-O5979-M5980)))</f>
        <v>200</v>
      </c>
      <c r="M5980" s="0" t="n">
        <f aca="false">'Profiles 8760'!H5969</f>
        <v>93200</v>
      </c>
      <c r="N5980" s="0" t="n">
        <f aca="false">J5980+L5980</f>
        <v>200</v>
      </c>
      <c r="O5980" s="0" t="n">
        <f aca="false">O5979+N5980</f>
        <v>560033.368850049</v>
      </c>
      <c r="P5980" s="0" t="n">
        <f aca="false">MIN($B$5,P5979+K5980*$B$6-I5980)</f>
        <v>510.81</v>
      </c>
      <c r="Q5980" s="0" t="n">
        <f aca="false">MAX(0,F5980-H5980-K5980-L5980)</f>
        <v>72.2748493</v>
      </c>
    </row>
    <row r="5981" customFormat="false" ht="15" hidden="false" customHeight="false" outlineLevel="0" collapsed="false">
      <c r="A5981" s="0" t="n">
        <f aca="false">'Profiles 8760'!A5970</f>
        <v>5968</v>
      </c>
      <c r="B5981" s="0" t="n">
        <f aca="false">'Profiles 8760'!B5970</f>
        <v>9</v>
      </c>
      <c r="C5981" s="0" t="n">
        <f aca="false">'Profiles 8760'!E5970</f>
        <v>0</v>
      </c>
      <c r="D5981" s="0" t="n">
        <f aca="false">'Profiles 8760'!F5970</f>
        <v>0.673812</v>
      </c>
      <c r="E5981" s="0" t="n">
        <f aca="false">'Profiles 8760'!G5970</f>
        <v>0.429165</v>
      </c>
      <c r="F5981" s="0" t="n">
        <f aca="false">D5981*Assumptions!$C$11*$B$7+E5981*Assumptions!$C$12*$B$8</f>
        <v>212.1497541</v>
      </c>
      <c r="G5981" s="0" t="n">
        <f aca="false">C5981*Assumptions!$C$15</f>
        <v>0</v>
      </c>
      <c r="H5981" s="0" t="n">
        <f aca="false">MIN(F5981,G5981)</f>
        <v>0</v>
      </c>
      <c r="I5981" s="0" t="n">
        <f aca="false">IF(C5981=1,MIN(G5981-H5981,Assumptions!$C$13,P5980),0)</f>
        <v>0</v>
      </c>
      <c r="J5981" s="0" t="n">
        <f aca="false">H5981+I5981</f>
        <v>0</v>
      </c>
      <c r="K5981" s="0" t="n">
        <f aca="false">MIN(IF(C5981=1,F5981-H5981,F5981),Assumptions!$C$13,MAX(0,($B$5-P5980)/$B$6))</f>
        <v>0</v>
      </c>
      <c r="L5981" s="0" t="n">
        <f aca="false">IF(C5981=1,0,MIN(F5981-K5981,Assumptions!$C$15,MAX(0,$B$10-O5980-M5981)))</f>
        <v>200</v>
      </c>
      <c r="M5981" s="0" t="n">
        <f aca="false">'Profiles 8760'!H5970</f>
        <v>93200</v>
      </c>
      <c r="N5981" s="0" t="n">
        <f aca="false">J5981+L5981</f>
        <v>200</v>
      </c>
      <c r="O5981" s="0" t="n">
        <f aca="false">O5980+N5981</f>
        <v>560233.368850049</v>
      </c>
      <c r="P5981" s="0" t="n">
        <f aca="false">MIN($B$5,P5980+K5981*$B$6-I5981)</f>
        <v>510.81</v>
      </c>
      <c r="Q5981" s="0" t="n">
        <f aca="false">MAX(0,F5981-H5981-K5981-L5981)</f>
        <v>12.1497541</v>
      </c>
    </row>
    <row r="5982" customFormat="false" ht="15" hidden="false" customHeight="false" outlineLevel="0" collapsed="false">
      <c r="A5982" s="0" t="n">
        <f aca="false">'Profiles 8760'!A5971</f>
        <v>5969</v>
      </c>
      <c r="B5982" s="0" t="n">
        <f aca="false">'Profiles 8760'!B5971</f>
        <v>9</v>
      </c>
      <c r="C5982" s="0" t="n">
        <f aca="false">'Profiles 8760'!E5971</f>
        <v>0</v>
      </c>
      <c r="D5982" s="0" t="n">
        <f aca="false">'Profiles 8760'!F5971</f>
        <v>0.431505</v>
      </c>
      <c r="E5982" s="0" t="n">
        <f aca="false">'Profiles 8760'!G5971</f>
        <v>0.366149</v>
      </c>
      <c r="F5982" s="0" t="n">
        <f aca="false">D5982*Assumptions!$C$11*$B$7+E5982*Assumptions!$C$12*$B$8</f>
        <v>139.5941381</v>
      </c>
      <c r="G5982" s="0" t="n">
        <f aca="false">C5982*Assumptions!$C$15</f>
        <v>0</v>
      </c>
      <c r="H5982" s="0" t="n">
        <f aca="false">MIN(F5982,G5982)</f>
        <v>0</v>
      </c>
      <c r="I5982" s="0" t="n">
        <f aca="false">IF(C5982=1,MIN(G5982-H5982,Assumptions!$C$13,P5981),0)</f>
        <v>0</v>
      </c>
      <c r="J5982" s="0" t="n">
        <f aca="false">H5982+I5982</f>
        <v>0</v>
      </c>
      <c r="K5982" s="0" t="n">
        <f aca="false">MIN(IF(C5982=1,F5982-H5982,F5982),Assumptions!$C$13,MAX(0,($B$5-P5981)/$B$6))</f>
        <v>0</v>
      </c>
      <c r="L5982" s="0" t="n">
        <f aca="false">IF(C5982=1,0,MIN(F5982-K5982,Assumptions!$C$15,MAX(0,$B$10-O5981-M5982)))</f>
        <v>139.5941381</v>
      </c>
      <c r="M5982" s="0" t="n">
        <f aca="false">'Profiles 8760'!H5971</f>
        <v>93200</v>
      </c>
      <c r="N5982" s="0" t="n">
        <f aca="false">J5982+L5982</f>
        <v>139.5941381</v>
      </c>
      <c r="O5982" s="0" t="n">
        <f aca="false">O5981+N5982</f>
        <v>560372.962988149</v>
      </c>
      <c r="P5982" s="0" t="n">
        <f aca="false">MIN($B$5,P5981+K5982*$B$6-I5982)</f>
        <v>510.81</v>
      </c>
      <c r="Q5982" s="0" t="n">
        <f aca="false">MAX(0,F5982-H5982-K5982-L5982)</f>
        <v>0</v>
      </c>
    </row>
    <row r="5983" customFormat="false" ht="15" hidden="false" customHeight="false" outlineLevel="0" collapsed="false">
      <c r="A5983" s="0" t="n">
        <f aca="false">'Profiles 8760'!A5972</f>
        <v>5970</v>
      </c>
      <c r="B5983" s="0" t="n">
        <f aca="false">'Profiles 8760'!B5972</f>
        <v>9</v>
      </c>
      <c r="C5983" s="0" t="n">
        <f aca="false">'Profiles 8760'!E5972</f>
        <v>0</v>
      </c>
      <c r="D5983" s="0" t="n">
        <f aca="false">'Profiles 8760'!F5972</f>
        <v>0.189176</v>
      </c>
      <c r="E5983" s="0" t="n">
        <f aca="false">'Profiles 8760'!G5972</f>
        <v>0.343574</v>
      </c>
      <c r="F5983" s="0" t="n">
        <f aca="false">D5983*Assumptions!$C$11*$B$7+E5983*Assumptions!$C$12*$B$8</f>
        <v>68.6862054</v>
      </c>
      <c r="G5983" s="0" t="n">
        <f aca="false">C5983*Assumptions!$C$15</f>
        <v>0</v>
      </c>
      <c r="H5983" s="0" t="n">
        <f aca="false">MIN(F5983,G5983)</f>
        <v>0</v>
      </c>
      <c r="I5983" s="0" t="n">
        <f aca="false">IF(C5983=1,MIN(G5983-H5983,Assumptions!$C$13,P5982),0)</f>
        <v>0</v>
      </c>
      <c r="J5983" s="0" t="n">
        <f aca="false">H5983+I5983</f>
        <v>0</v>
      </c>
      <c r="K5983" s="0" t="n">
        <f aca="false">MIN(IF(C5983=1,F5983-H5983,F5983),Assumptions!$C$13,MAX(0,($B$5-P5982)/$B$6))</f>
        <v>0</v>
      </c>
      <c r="L5983" s="0" t="n">
        <f aca="false">IF(C5983=1,0,MIN(F5983-K5983,Assumptions!$C$15,MAX(0,$B$10-O5982-M5983)))</f>
        <v>68.6862054</v>
      </c>
      <c r="M5983" s="0" t="n">
        <f aca="false">'Profiles 8760'!H5972</f>
        <v>93200</v>
      </c>
      <c r="N5983" s="0" t="n">
        <f aca="false">J5983+L5983</f>
        <v>68.6862054</v>
      </c>
      <c r="O5983" s="0" t="n">
        <f aca="false">O5982+N5983</f>
        <v>560441.649193549</v>
      </c>
      <c r="P5983" s="0" t="n">
        <f aca="false">MIN($B$5,P5982+K5983*$B$6-I5983)</f>
        <v>510.81</v>
      </c>
      <c r="Q5983" s="0" t="n">
        <f aca="false">MAX(0,F5983-H5983-K5983-L5983)</f>
        <v>0</v>
      </c>
    </row>
    <row r="5984" customFormat="false" ht="15" hidden="false" customHeight="false" outlineLevel="0" collapsed="false">
      <c r="A5984" s="0" t="n">
        <f aca="false">'Profiles 8760'!A5973</f>
        <v>5971</v>
      </c>
      <c r="B5984" s="0" t="n">
        <f aca="false">'Profiles 8760'!B5973</f>
        <v>9</v>
      </c>
      <c r="C5984" s="0" t="n">
        <f aca="false">'Profiles 8760'!E5973</f>
        <v>0</v>
      </c>
      <c r="D5984" s="0" t="n">
        <f aca="false">'Profiles 8760'!F5973</f>
        <v>0.007565</v>
      </c>
      <c r="E5984" s="0" t="n">
        <f aca="false">'Profiles 8760'!G5973</f>
        <v>0.352206</v>
      </c>
      <c r="F5984" s="0" t="n">
        <f aca="false">D5984*Assumptions!$C$11*$B$7+E5984*Assumptions!$C$12*$B$8</f>
        <v>16.5899974</v>
      </c>
      <c r="G5984" s="0" t="n">
        <f aca="false">C5984*Assumptions!$C$15</f>
        <v>0</v>
      </c>
      <c r="H5984" s="0" t="n">
        <f aca="false">MIN(F5984,G5984)</f>
        <v>0</v>
      </c>
      <c r="I5984" s="0" t="n">
        <f aca="false">IF(C5984=1,MIN(G5984-H5984,Assumptions!$C$13,P5983),0)</f>
        <v>0</v>
      </c>
      <c r="J5984" s="0" t="n">
        <f aca="false">H5984+I5984</f>
        <v>0</v>
      </c>
      <c r="K5984" s="0" t="n">
        <f aca="false">MIN(IF(C5984=1,F5984-H5984,F5984),Assumptions!$C$13,MAX(0,($B$5-P5983)/$B$6))</f>
        <v>0</v>
      </c>
      <c r="L5984" s="0" t="n">
        <f aca="false">IF(C5984=1,0,MIN(F5984-K5984,Assumptions!$C$15,MAX(0,$B$10-O5983-M5984)))</f>
        <v>16.5899974</v>
      </c>
      <c r="M5984" s="0" t="n">
        <f aca="false">'Profiles 8760'!H5973</f>
        <v>93200</v>
      </c>
      <c r="N5984" s="0" t="n">
        <f aca="false">J5984+L5984</f>
        <v>16.5899974</v>
      </c>
      <c r="O5984" s="0" t="n">
        <f aca="false">O5983+N5984</f>
        <v>560458.239190949</v>
      </c>
      <c r="P5984" s="0" t="n">
        <f aca="false">MIN($B$5,P5983+K5984*$B$6-I5984)</f>
        <v>510.81</v>
      </c>
      <c r="Q5984" s="0" t="n">
        <f aca="false">MAX(0,F5984-H5984-K5984-L5984)</f>
        <v>0</v>
      </c>
    </row>
    <row r="5985" customFormat="false" ht="15" hidden="false" customHeight="false" outlineLevel="0" collapsed="false">
      <c r="A5985" s="0" t="n">
        <f aca="false">'Profiles 8760'!A5974</f>
        <v>5972</v>
      </c>
      <c r="B5985" s="0" t="n">
        <f aca="false">'Profiles 8760'!B5974</f>
        <v>9</v>
      </c>
      <c r="C5985" s="0" t="n">
        <f aca="false">'Profiles 8760'!E5974</f>
        <v>1</v>
      </c>
      <c r="D5985" s="0" t="n">
        <f aca="false">'Profiles 8760'!F5974</f>
        <v>0</v>
      </c>
      <c r="E5985" s="0" t="n">
        <f aca="false">'Profiles 8760'!G5974</f>
        <v>0.377525</v>
      </c>
      <c r="F5985" s="0" t="n">
        <f aca="false">D5985*Assumptions!$C$11*$B$7+E5985*Assumptions!$C$12*$B$8</f>
        <v>15.4407725</v>
      </c>
      <c r="G5985" s="0" t="n">
        <f aca="false">C5985*Assumptions!$C$15</f>
        <v>200</v>
      </c>
      <c r="H5985" s="0" t="n">
        <f aca="false">MIN(F5985,G5985)</f>
        <v>15.4407725</v>
      </c>
      <c r="I5985" s="0" t="n">
        <f aca="false">IF(C5985=1,MIN(G5985-H5985,Assumptions!$C$13,P5984),0)</f>
        <v>180</v>
      </c>
      <c r="J5985" s="0" t="n">
        <f aca="false">H5985+I5985</f>
        <v>195.4407725</v>
      </c>
      <c r="K5985" s="0" t="n">
        <f aca="false">MIN(IF(C5985=1,F5985-H5985,F5985),Assumptions!$C$13,MAX(0,($B$5-P5984)/$B$6))</f>
        <v>0</v>
      </c>
      <c r="L5985" s="0" t="n">
        <f aca="false">IF(C5985=1,0,MIN(F5985-K5985,Assumptions!$C$15,MAX(0,$B$10-O5984-M5985)))</f>
        <v>0</v>
      </c>
      <c r="M5985" s="0" t="n">
        <f aca="false">'Profiles 8760'!H5974</f>
        <v>93000</v>
      </c>
      <c r="N5985" s="0" t="n">
        <f aca="false">J5985+L5985</f>
        <v>195.4407725</v>
      </c>
      <c r="O5985" s="0" t="n">
        <f aca="false">O5984+N5985</f>
        <v>560653.679963449</v>
      </c>
      <c r="P5985" s="0" t="n">
        <f aca="false">MIN($B$5,P5984+K5985*$B$6-I5985)</f>
        <v>330.81</v>
      </c>
      <c r="Q5985" s="0" t="n">
        <f aca="false">MAX(0,F5985-H5985-K5985-L5985)</f>
        <v>0</v>
      </c>
    </row>
    <row r="5986" customFormat="false" ht="15" hidden="false" customHeight="false" outlineLevel="0" collapsed="false">
      <c r="A5986" s="0" t="n">
        <f aca="false">'Profiles 8760'!A5975</f>
        <v>5973</v>
      </c>
      <c r="B5986" s="0" t="n">
        <f aca="false">'Profiles 8760'!B5975</f>
        <v>9</v>
      </c>
      <c r="C5986" s="0" t="n">
        <f aca="false">'Profiles 8760'!E5975</f>
        <v>1</v>
      </c>
      <c r="D5986" s="0" t="n">
        <f aca="false">'Profiles 8760'!F5975</f>
        <v>0</v>
      </c>
      <c r="E5986" s="0" t="n">
        <f aca="false">'Profiles 8760'!G5975</f>
        <v>0.261823</v>
      </c>
      <c r="F5986" s="0" t="n">
        <f aca="false">D5986*Assumptions!$C$11*$B$7+E5986*Assumptions!$C$12*$B$8</f>
        <v>10.7085607</v>
      </c>
      <c r="G5986" s="0" t="n">
        <f aca="false">C5986*Assumptions!$C$15</f>
        <v>200</v>
      </c>
      <c r="H5986" s="0" t="n">
        <f aca="false">MIN(F5986,G5986)</f>
        <v>10.7085607</v>
      </c>
      <c r="I5986" s="0" t="n">
        <f aca="false">IF(C5986=1,MIN(G5986-H5986,Assumptions!$C$13,P5985),0)</f>
        <v>180</v>
      </c>
      <c r="J5986" s="0" t="n">
        <f aca="false">H5986+I5986</f>
        <v>190.7085607</v>
      </c>
      <c r="K5986" s="0" t="n">
        <f aca="false">MIN(IF(C5986=1,F5986-H5986,F5986),Assumptions!$C$13,MAX(0,($B$5-P5985)/$B$6))</f>
        <v>0</v>
      </c>
      <c r="L5986" s="0" t="n">
        <f aca="false">IF(C5986=1,0,MIN(F5986-K5986,Assumptions!$C$15,MAX(0,$B$10-O5985-M5986)))</f>
        <v>0</v>
      </c>
      <c r="M5986" s="0" t="n">
        <f aca="false">'Profiles 8760'!H5975</f>
        <v>92800</v>
      </c>
      <c r="N5986" s="0" t="n">
        <f aca="false">J5986+L5986</f>
        <v>190.7085607</v>
      </c>
      <c r="O5986" s="0" t="n">
        <f aca="false">O5985+N5986</f>
        <v>560844.388524149</v>
      </c>
      <c r="P5986" s="0" t="n">
        <f aca="false">MIN($B$5,P5985+K5986*$B$6-I5986)</f>
        <v>150.81</v>
      </c>
      <c r="Q5986" s="0" t="n">
        <f aca="false">MAX(0,F5986-H5986-K5986-L5986)</f>
        <v>0</v>
      </c>
    </row>
    <row r="5987" customFormat="false" ht="15" hidden="false" customHeight="false" outlineLevel="0" collapsed="false">
      <c r="A5987" s="0" t="n">
        <f aca="false">'Profiles 8760'!A5976</f>
        <v>5974</v>
      </c>
      <c r="B5987" s="0" t="n">
        <f aca="false">'Profiles 8760'!B5976</f>
        <v>9</v>
      </c>
      <c r="C5987" s="0" t="n">
        <f aca="false">'Profiles 8760'!E5976</f>
        <v>0</v>
      </c>
      <c r="D5987" s="0" t="n">
        <f aca="false">'Profiles 8760'!F5976</f>
        <v>0</v>
      </c>
      <c r="E5987" s="0" t="n">
        <f aca="false">'Profiles 8760'!G5976</f>
        <v>0.176963</v>
      </c>
      <c r="F5987" s="0" t="n">
        <f aca="false">D5987*Assumptions!$C$11*$B$7+E5987*Assumptions!$C$12*$B$8</f>
        <v>7.2377867</v>
      </c>
      <c r="G5987" s="0" t="n">
        <f aca="false">C5987*Assumptions!$C$15</f>
        <v>0</v>
      </c>
      <c r="H5987" s="0" t="n">
        <f aca="false">MIN(F5987,G5987)</f>
        <v>0</v>
      </c>
      <c r="I5987" s="0" t="n">
        <f aca="false">IF(C5987=1,MIN(G5987-H5987,Assumptions!$C$13,P5986),0)</f>
        <v>0</v>
      </c>
      <c r="J5987" s="0" t="n">
        <f aca="false">H5987+I5987</f>
        <v>0</v>
      </c>
      <c r="K5987" s="0" t="n">
        <f aca="false">MIN(IF(C5987=1,F5987-H5987,F5987),Assumptions!$C$13,MAX(0,($B$5-P5986)/$B$6))</f>
        <v>7.2377867</v>
      </c>
      <c r="L5987" s="0" t="n">
        <f aca="false">IF(C5987=1,0,MIN(F5987-K5987,Assumptions!$C$15,MAX(0,$B$10-O5986-M5987)))</f>
        <v>0</v>
      </c>
      <c r="M5987" s="0" t="n">
        <f aca="false">'Profiles 8760'!H5976</f>
        <v>92800</v>
      </c>
      <c r="N5987" s="0" t="n">
        <f aca="false">J5987+L5987</f>
        <v>0</v>
      </c>
      <c r="O5987" s="0" t="n">
        <f aca="false">O5986+N5987</f>
        <v>560844.388524149</v>
      </c>
      <c r="P5987" s="0" t="n">
        <f aca="false">MIN($B$5,P5986+K5987*$B$6-I5987)</f>
        <v>157.08371351156</v>
      </c>
      <c r="Q5987" s="0" t="n">
        <f aca="false">MAX(0,F5987-H5987-K5987-L5987)</f>
        <v>0</v>
      </c>
    </row>
    <row r="5988" customFormat="false" ht="15" hidden="false" customHeight="false" outlineLevel="0" collapsed="false">
      <c r="A5988" s="0" t="n">
        <f aca="false">'Profiles 8760'!A5977</f>
        <v>5975</v>
      </c>
      <c r="B5988" s="0" t="n">
        <f aca="false">'Profiles 8760'!B5977</f>
        <v>9</v>
      </c>
      <c r="C5988" s="0" t="n">
        <f aca="false">'Profiles 8760'!E5977</f>
        <v>0</v>
      </c>
      <c r="D5988" s="0" t="n">
        <f aca="false">'Profiles 8760'!F5977</f>
        <v>0</v>
      </c>
      <c r="E5988" s="0" t="n">
        <f aca="false">'Profiles 8760'!G5977</f>
        <v>0.134635</v>
      </c>
      <c r="F5988" s="0" t="n">
        <f aca="false">D5988*Assumptions!$C$11*$B$7+E5988*Assumptions!$C$12*$B$8</f>
        <v>5.5065715</v>
      </c>
      <c r="G5988" s="0" t="n">
        <f aca="false">C5988*Assumptions!$C$15</f>
        <v>0</v>
      </c>
      <c r="H5988" s="0" t="n">
        <f aca="false">MIN(F5988,G5988)</f>
        <v>0</v>
      </c>
      <c r="I5988" s="0" t="n">
        <f aca="false">IF(C5988=1,MIN(G5988-H5988,Assumptions!$C$13,P5987),0)</f>
        <v>0</v>
      </c>
      <c r="J5988" s="0" t="n">
        <f aca="false">H5988+I5988</f>
        <v>0</v>
      </c>
      <c r="K5988" s="0" t="n">
        <f aca="false">MIN(IF(C5988=1,F5988-H5988,F5988),Assumptions!$C$13,MAX(0,($B$5-P5987)/$B$6))</f>
        <v>5.5065715</v>
      </c>
      <c r="L5988" s="0" t="n">
        <f aca="false">IF(C5988=1,0,MIN(F5988-K5988,Assumptions!$C$15,MAX(0,$B$10-O5987-M5988)))</f>
        <v>0</v>
      </c>
      <c r="M5988" s="0" t="n">
        <f aca="false">'Profiles 8760'!H5977</f>
        <v>92800</v>
      </c>
      <c r="N5988" s="0" t="n">
        <f aca="false">J5988+L5988</f>
        <v>0</v>
      </c>
      <c r="O5988" s="0" t="n">
        <f aca="false">O5987+N5988</f>
        <v>560844.388524149</v>
      </c>
      <c r="P5988" s="0" t="n">
        <f aca="false">MIN($B$5,P5987+K5988*$B$6-I5988)</f>
        <v>161.85680968776</v>
      </c>
      <c r="Q5988" s="0" t="n">
        <f aca="false">MAX(0,F5988-H5988-K5988-L5988)</f>
        <v>0</v>
      </c>
    </row>
    <row r="5989" customFormat="false" ht="15" hidden="false" customHeight="false" outlineLevel="0" collapsed="false">
      <c r="A5989" s="0" t="n">
        <f aca="false">'Profiles 8760'!A5978</f>
        <v>5976</v>
      </c>
      <c r="B5989" s="0" t="n">
        <f aca="false">'Profiles 8760'!B5978</f>
        <v>9</v>
      </c>
      <c r="C5989" s="0" t="n">
        <f aca="false">'Profiles 8760'!E5978</f>
        <v>0</v>
      </c>
      <c r="D5989" s="0" t="n">
        <f aca="false">'Profiles 8760'!F5978</f>
        <v>0</v>
      </c>
      <c r="E5989" s="0" t="n">
        <f aca="false">'Profiles 8760'!G5978</f>
        <v>0.157494</v>
      </c>
      <c r="F5989" s="0" t="n">
        <f aca="false">D5989*Assumptions!$C$11*$B$7+E5989*Assumptions!$C$12*$B$8</f>
        <v>6.4415046</v>
      </c>
      <c r="G5989" s="0" t="n">
        <f aca="false">C5989*Assumptions!$C$15</f>
        <v>0</v>
      </c>
      <c r="H5989" s="0" t="n">
        <f aca="false">MIN(F5989,G5989)</f>
        <v>0</v>
      </c>
      <c r="I5989" s="0" t="n">
        <f aca="false">IF(C5989=1,MIN(G5989-H5989,Assumptions!$C$13,P5988),0)</f>
        <v>0</v>
      </c>
      <c r="J5989" s="0" t="n">
        <f aca="false">H5989+I5989</f>
        <v>0</v>
      </c>
      <c r="K5989" s="0" t="n">
        <f aca="false">MIN(IF(C5989=1,F5989-H5989,F5989),Assumptions!$C$13,MAX(0,($B$5-P5988)/$B$6))</f>
        <v>6.4415046</v>
      </c>
      <c r="L5989" s="0" t="n">
        <f aca="false">IF(C5989=1,0,MIN(F5989-K5989,Assumptions!$C$15,MAX(0,$B$10-O5988-M5989)))</f>
        <v>0</v>
      </c>
      <c r="M5989" s="0" t="n">
        <f aca="false">'Profiles 8760'!H5978</f>
        <v>92800</v>
      </c>
      <c r="N5989" s="0" t="n">
        <f aca="false">J5989+L5989</f>
        <v>0</v>
      </c>
      <c r="O5989" s="0" t="n">
        <f aca="false">O5988+N5989</f>
        <v>560844.388524149</v>
      </c>
      <c r="P5989" s="0" t="n">
        <f aca="false">MIN($B$5,P5988+K5989*$B$6-I5989)</f>
        <v>167.44030587504</v>
      </c>
      <c r="Q5989" s="0" t="n">
        <f aca="false">MAX(0,F5989-H5989-K5989-L5989)</f>
        <v>0</v>
      </c>
    </row>
    <row r="5990" customFormat="false" ht="15" hidden="false" customHeight="false" outlineLevel="0" collapsed="false">
      <c r="A5990" s="0" t="n">
        <f aca="false">'Profiles 8760'!A5979</f>
        <v>5977</v>
      </c>
      <c r="B5990" s="0" t="n">
        <f aca="false">'Profiles 8760'!B5979</f>
        <v>9</v>
      </c>
      <c r="C5990" s="0" t="n">
        <f aca="false">'Profiles 8760'!E5979</f>
        <v>0</v>
      </c>
      <c r="D5990" s="0" t="n">
        <f aca="false">'Profiles 8760'!F5979</f>
        <v>0</v>
      </c>
      <c r="E5990" s="0" t="n">
        <f aca="false">'Profiles 8760'!G5979</f>
        <v>0.204469</v>
      </c>
      <c r="F5990" s="0" t="n">
        <f aca="false">D5990*Assumptions!$C$11*$B$7+E5990*Assumptions!$C$12*$B$8</f>
        <v>8.3627821</v>
      </c>
      <c r="G5990" s="0" t="n">
        <f aca="false">C5990*Assumptions!$C$15</f>
        <v>0</v>
      </c>
      <c r="H5990" s="0" t="n">
        <f aca="false">MIN(F5990,G5990)</f>
        <v>0</v>
      </c>
      <c r="I5990" s="0" t="n">
        <f aca="false">IF(C5990=1,MIN(G5990-H5990,Assumptions!$C$13,P5989),0)</f>
        <v>0</v>
      </c>
      <c r="J5990" s="0" t="n">
        <f aca="false">H5990+I5990</f>
        <v>0</v>
      </c>
      <c r="K5990" s="0" t="n">
        <f aca="false">MIN(IF(C5990=1,F5990-H5990,F5990),Assumptions!$C$13,MAX(0,($B$5-P5989)/$B$6))</f>
        <v>8.3627821</v>
      </c>
      <c r="L5990" s="0" t="n">
        <f aca="false">IF(C5990=1,0,MIN(F5990-K5990,Assumptions!$C$15,MAX(0,$B$10-O5989-M5990)))</f>
        <v>0</v>
      </c>
      <c r="M5990" s="0" t="n">
        <f aca="false">'Profiles 8760'!H5979</f>
        <v>92800</v>
      </c>
      <c r="N5990" s="0" t="n">
        <f aca="false">J5990+L5990</f>
        <v>0</v>
      </c>
      <c r="O5990" s="0" t="n">
        <f aca="false">O5989+N5990</f>
        <v>560844.388524149</v>
      </c>
      <c r="P5990" s="0" t="n">
        <f aca="false">MIN($B$5,P5989+K5990*$B$6-I5990)</f>
        <v>174.68916539932</v>
      </c>
      <c r="Q5990" s="0" t="n">
        <f aca="false">MAX(0,F5990-H5990-K5990-L5990)</f>
        <v>0</v>
      </c>
    </row>
    <row r="5991" customFormat="false" ht="15" hidden="false" customHeight="false" outlineLevel="0" collapsed="false">
      <c r="A5991" s="0" t="n">
        <f aca="false">'Profiles 8760'!A5980</f>
        <v>5978</v>
      </c>
      <c r="B5991" s="0" t="n">
        <f aca="false">'Profiles 8760'!B5980</f>
        <v>9</v>
      </c>
      <c r="C5991" s="0" t="n">
        <f aca="false">'Profiles 8760'!E5980</f>
        <v>0</v>
      </c>
      <c r="D5991" s="0" t="n">
        <f aca="false">'Profiles 8760'!F5980</f>
        <v>0</v>
      </c>
      <c r="E5991" s="0" t="n">
        <f aca="false">'Profiles 8760'!G5980</f>
        <v>0.311991</v>
      </c>
      <c r="F5991" s="0" t="n">
        <f aca="false">D5991*Assumptions!$C$11*$B$7+E5991*Assumptions!$C$12*$B$8</f>
        <v>12.7604319</v>
      </c>
      <c r="G5991" s="0" t="n">
        <f aca="false">C5991*Assumptions!$C$15</f>
        <v>0</v>
      </c>
      <c r="H5991" s="0" t="n">
        <f aca="false">MIN(F5991,G5991)</f>
        <v>0</v>
      </c>
      <c r="I5991" s="0" t="n">
        <f aca="false">IF(C5991=1,MIN(G5991-H5991,Assumptions!$C$13,P5990),0)</f>
        <v>0</v>
      </c>
      <c r="J5991" s="0" t="n">
        <f aca="false">H5991+I5991</f>
        <v>0</v>
      </c>
      <c r="K5991" s="0" t="n">
        <f aca="false">MIN(IF(C5991=1,F5991-H5991,F5991),Assumptions!$C$13,MAX(0,($B$5-P5990)/$B$6))</f>
        <v>12.7604319</v>
      </c>
      <c r="L5991" s="0" t="n">
        <f aca="false">IF(C5991=1,0,MIN(F5991-K5991,Assumptions!$C$15,MAX(0,$B$10-O5990-M5991)))</f>
        <v>0</v>
      </c>
      <c r="M5991" s="0" t="n">
        <f aca="false">'Profiles 8760'!H5980</f>
        <v>92800</v>
      </c>
      <c r="N5991" s="0" t="n">
        <f aca="false">J5991+L5991</f>
        <v>0</v>
      </c>
      <c r="O5991" s="0" t="n">
        <f aca="false">O5990+N5991</f>
        <v>560844.388524149</v>
      </c>
      <c r="P5991" s="0" t="n">
        <f aca="false">MIN($B$5,P5990+K5991*$B$6-I5991)</f>
        <v>185.74990777024</v>
      </c>
      <c r="Q5991" s="0" t="n">
        <f aca="false">MAX(0,F5991-H5991-K5991-L5991)</f>
        <v>0</v>
      </c>
    </row>
    <row r="5992" customFormat="false" ht="15" hidden="false" customHeight="false" outlineLevel="0" collapsed="false">
      <c r="A5992" s="0" t="n">
        <f aca="false">'Profiles 8760'!A5981</f>
        <v>5979</v>
      </c>
      <c r="B5992" s="0" t="n">
        <f aca="false">'Profiles 8760'!B5981</f>
        <v>9</v>
      </c>
      <c r="C5992" s="0" t="n">
        <f aca="false">'Profiles 8760'!E5981</f>
        <v>0</v>
      </c>
      <c r="D5992" s="0" t="n">
        <f aca="false">'Profiles 8760'!F5981</f>
        <v>0</v>
      </c>
      <c r="E5992" s="0" t="n">
        <f aca="false">'Profiles 8760'!G5981</f>
        <v>0.267741</v>
      </c>
      <c r="F5992" s="0" t="n">
        <f aca="false">D5992*Assumptions!$C$11*$B$7+E5992*Assumptions!$C$12*$B$8</f>
        <v>10.9506069</v>
      </c>
      <c r="G5992" s="0" t="n">
        <f aca="false">C5992*Assumptions!$C$15</f>
        <v>0</v>
      </c>
      <c r="H5992" s="0" t="n">
        <f aca="false">MIN(F5992,G5992)</f>
        <v>0</v>
      </c>
      <c r="I5992" s="0" t="n">
        <f aca="false">IF(C5992=1,MIN(G5992-H5992,Assumptions!$C$13,P5991),0)</f>
        <v>0</v>
      </c>
      <c r="J5992" s="0" t="n">
        <f aca="false">H5992+I5992</f>
        <v>0</v>
      </c>
      <c r="K5992" s="0" t="n">
        <f aca="false">MIN(IF(C5992=1,F5992-H5992,F5992),Assumptions!$C$13,MAX(0,($B$5-P5991)/$B$6))</f>
        <v>10.9506069</v>
      </c>
      <c r="L5992" s="0" t="n">
        <f aca="false">IF(C5992=1,0,MIN(F5992-K5992,Assumptions!$C$15,MAX(0,$B$10-O5991-M5992)))</f>
        <v>0</v>
      </c>
      <c r="M5992" s="0" t="n">
        <f aca="false">'Profiles 8760'!H5981</f>
        <v>92800</v>
      </c>
      <c r="N5992" s="0" t="n">
        <f aca="false">J5992+L5992</f>
        <v>0</v>
      </c>
      <c r="O5992" s="0" t="n">
        <f aca="false">O5991+N5992</f>
        <v>560844.388524149</v>
      </c>
      <c r="P5992" s="0" t="n">
        <f aca="false">MIN($B$5,P5991+K5992*$B$6-I5992)</f>
        <v>195.24189383116</v>
      </c>
      <c r="Q5992" s="0" t="n">
        <f aca="false">MAX(0,F5992-H5992-K5992-L5992)</f>
        <v>0</v>
      </c>
    </row>
    <row r="5993" customFormat="false" ht="15" hidden="false" customHeight="false" outlineLevel="0" collapsed="false">
      <c r="A5993" s="0" t="n">
        <f aca="false">'Profiles 8760'!A5982</f>
        <v>5980</v>
      </c>
      <c r="B5993" s="0" t="n">
        <f aca="false">'Profiles 8760'!B5982</f>
        <v>9</v>
      </c>
      <c r="C5993" s="0" t="n">
        <f aca="false">'Profiles 8760'!E5982</f>
        <v>0</v>
      </c>
      <c r="D5993" s="0" t="n">
        <f aca="false">'Profiles 8760'!F5982</f>
        <v>0</v>
      </c>
      <c r="E5993" s="0" t="n">
        <f aca="false">'Profiles 8760'!G5982</f>
        <v>0.353823</v>
      </c>
      <c r="F5993" s="0" t="n">
        <f aca="false">D5993*Assumptions!$C$11*$B$7+E5993*Assumptions!$C$12*$B$8</f>
        <v>14.4713607</v>
      </c>
      <c r="G5993" s="0" t="n">
        <f aca="false">C5993*Assumptions!$C$15</f>
        <v>0</v>
      </c>
      <c r="H5993" s="0" t="n">
        <f aca="false">MIN(F5993,G5993)</f>
        <v>0</v>
      </c>
      <c r="I5993" s="0" t="n">
        <f aca="false">IF(C5993=1,MIN(G5993-H5993,Assumptions!$C$13,P5992),0)</f>
        <v>0</v>
      </c>
      <c r="J5993" s="0" t="n">
        <f aca="false">H5993+I5993</f>
        <v>0</v>
      </c>
      <c r="K5993" s="0" t="n">
        <f aca="false">MIN(IF(C5993=1,F5993-H5993,F5993),Assumptions!$C$13,MAX(0,($B$5-P5992)/$B$6))</f>
        <v>14.4713607</v>
      </c>
      <c r="L5993" s="0" t="n">
        <f aca="false">IF(C5993=1,0,MIN(F5993-K5993,Assumptions!$C$15,MAX(0,$B$10-O5992-M5993)))</f>
        <v>0</v>
      </c>
      <c r="M5993" s="0" t="n">
        <f aca="false">'Profiles 8760'!H5982</f>
        <v>92800</v>
      </c>
      <c r="N5993" s="0" t="n">
        <f aca="false">J5993+L5993</f>
        <v>0</v>
      </c>
      <c r="O5993" s="0" t="n">
        <f aca="false">O5992+N5993</f>
        <v>560844.388524149</v>
      </c>
      <c r="P5993" s="0" t="n">
        <f aca="false">MIN($B$5,P5992+K5993*$B$6-I5993)</f>
        <v>207.78566928592</v>
      </c>
      <c r="Q5993" s="0" t="n">
        <f aca="false">MAX(0,F5993-H5993-K5993-L5993)</f>
        <v>0</v>
      </c>
    </row>
    <row r="5994" customFormat="false" ht="15" hidden="false" customHeight="false" outlineLevel="0" collapsed="false">
      <c r="A5994" s="0" t="n">
        <f aca="false">'Profiles 8760'!A5983</f>
        <v>5981</v>
      </c>
      <c r="B5994" s="0" t="n">
        <f aca="false">'Profiles 8760'!B5983</f>
        <v>9</v>
      </c>
      <c r="C5994" s="0" t="n">
        <f aca="false">'Profiles 8760'!E5983</f>
        <v>0</v>
      </c>
      <c r="D5994" s="0" t="n">
        <f aca="false">'Profiles 8760'!F5983</f>
        <v>0</v>
      </c>
      <c r="E5994" s="0" t="n">
        <f aca="false">'Profiles 8760'!G5983</f>
        <v>0.331</v>
      </c>
      <c r="F5994" s="0" t="n">
        <f aca="false">D5994*Assumptions!$C$11*$B$7+E5994*Assumptions!$C$12*$B$8</f>
        <v>13.5379</v>
      </c>
      <c r="G5994" s="0" t="n">
        <f aca="false">C5994*Assumptions!$C$15</f>
        <v>0</v>
      </c>
      <c r="H5994" s="0" t="n">
        <f aca="false">MIN(F5994,G5994)</f>
        <v>0</v>
      </c>
      <c r="I5994" s="0" t="n">
        <f aca="false">IF(C5994=1,MIN(G5994-H5994,Assumptions!$C$13,P5993),0)</f>
        <v>0</v>
      </c>
      <c r="J5994" s="0" t="n">
        <f aca="false">H5994+I5994</f>
        <v>0</v>
      </c>
      <c r="K5994" s="0" t="n">
        <f aca="false">MIN(IF(C5994=1,F5994-H5994,F5994),Assumptions!$C$13,MAX(0,($B$5-P5993)/$B$6))</f>
        <v>13.5379</v>
      </c>
      <c r="L5994" s="0" t="n">
        <f aca="false">IF(C5994=1,0,MIN(F5994-K5994,Assumptions!$C$15,MAX(0,$B$10-O5993-M5994)))</f>
        <v>0</v>
      </c>
      <c r="M5994" s="0" t="n">
        <f aca="false">'Profiles 8760'!H5983</f>
        <v>92800</v>
      </c>
      <c r="N5994" s="0" t="n">
        <f aca="false">J5994+L5994</f>
        <v>0</v>
      </c>
      <c r="O5994" s="0" t="n">
        <f aca="false">O5993+N5994</f>
        <v>560844.388524149</v>
      </c>
      <c r="P5994" s="0" t="n">
        <f aca="false">MIN($B$5,P5993+K5994*$B$6-I5994)</f>
        <v>219.52032100592</v>
      </c>
      <c r="Q5994" s="0" t="n">
        <f aca="false">MAX(0,F5994-H5994-K5994-L5994)</f>
        <v>0</v>
      </c>
    </row>
    <row r="5995" customFormat="false" ht="15" hidden="false" customHeight="false" outlineLevel="0" collapsed="false">
      <c r="A5995" s="0" t="n">
        <f aca="false">'Profiles 8760'!A5984</f>
        <v>5982</v>
      </c>
      <c r="B5995" s="0" t="n">
        <f aca="false">'Profiles 8760'!B5984</f>
        <v>9</v>
      </c>
      <c r="C5995" s="0" t="n">
        <f aca="false">'Profiles 8760'!E5984</f>
        <v>0</v>
      </c>
      <c r="D5995" s="0" t="n">
        <f aca="false">'Profiles 8760'!F5984</f>
        <v>0</v>
      </c>
      <c r="E5995" s="0" t="n">
        <f aca="false">'Profiles 8760'!G5984</f>
        <v>0.57251</v>
      </c>
      <c r="F5995" s="0" t="n">
        <f aca="false">D5995*Assumptions!$C$11*$B$7+E5995*Assumptions!$C$12*$B$8</f>
        <v>23.415659</v>
      </c>
      <c r="G5995" s="0" t="n">
        <f aca="false">C5995*Assumptions!$C$15</f>
        <v>0</v>
      </c>
      <c r="H5995" s="0" t="n">
        <f aca="false">MIN(F5995,G5995)</f>
        <v>0</v>
      </c>
      <c r="I5995" s="0" t="n">
        <f aca="false">IF(C5995=1,MIN(G5995-H5995,Assumptions!$C$13,P5994),0)</f>
        <v>0</v>
      </c>
      <c r="J5995" s="0" t="n">
        <f aca="false">H5995+I5995</f>
        <v>0</v>
      </c>
      <c r="K5995" s="0" t="n">
        <f aca="false">MIN(IF(C5995=1,F5995-H5995,F5995),Assumptions!$C$13,MAX(0,($B$5-P5994)/$B$6))</f>
        <v>23.415659</v>
      </c>
      <c r="L5995" s="0" t="n">
        <f aca="false">IF(C5995=1,0,MIN(F5995-K5995,Assumptions!$C$15,MAX(0,$B$10-O5994-M5995)))</f>
        <v>0</v>
      </c>
      <c r="M5995" s="0" t="n">
        <f aca="false">'Profiles 8760'!H5984</f>
        <v>92800</v>
      </c>
      <c r="N5995" s="0" t="n">
        <f aca="false">J5995+L5995</f>
        <v>0</v>
      </c>
      <c r="O5995" s="0" t="n">
        <f aca="false">O5994+N5995</f>
        <v>560844.388524149</v>
      </c>
      <c r="P5995" s="0" t="n">
        <f aca="false">MIN($B$5,P5994+K5995*$B$6-I5995)</f>
        <v>239.81701422712</v>
      </c>
      <c r="Q5995" s="0" t="n">
        <f aca="false">MAX(0,F5995-H5995-K5995-L5995)</f>
        <v>0</v>
      </c>
    </row>
    <row r="5996" customFormat="false" ht="15" hidden="false" customHeight="false" outlineLevel="0" collapsed="false">
      <c r="A5996" s="0" t="n">
        <f aca="false">'Profiles 8760'!A5985</f>
        <v>5983</v>
      </c>
      <c r="B5996" s="0" t="n">
        <f aca="false">'Profiles 8760'!B5985</f>
        <v>9</v>
      </c>
      <c r="C5996" s="0" t="n">
        <f aca="false">'Profiles 8760'!E5985</f>
        <v>0</v>
      </c>
      <c r="D5996" s="0" t="n">
        <f aca="false">'Profiles 8760'!F5985</f>
        <v>0.007729</v>
      </c>
      <c r="E5996" s="0" t="n">
        <f aca="false">'Profiles 8760'!G5985</f>
        <v>0.463479</v>
      </c>
      <c r="F5996" s="0" t="n">
        <f aca="false">D5996*Assumptions!$C$11*$B$7+E5996*Assumptions!$C$12*$B$8</f>
        <v>21.1884263</v>
      </c>
      <c r="G5996" s="0" t="n">
        <f aca="false">C5996*Assumptions!$C$15</f>
        <v>0</v>
      </c>
      <c r="H5996" s="0" t="n">
        <f aca="false">MIN(F5996,G5996)</f>
        <v>0</v>
      </c>
      <c r="I5996" s="0" t="n">
        <f aca="false">IF(C5996=1,MIN(G5996-H5996,Assumptions!$C$13,P5995),0)</f>
        <v>0</v>
      </c>
      <c r="J5996" s="0" t="n">
        <f aca="false">H5996+I5996</f>
        <v>0</v>
      </c>
      <c r="K5996" s="0" t="n">
        <f aca="false">MIN(IF(C5996=1,F5996-H5996,F5996),Assumptions!$C$13,MAX(0,($B$5-P5995)/$B$6))</f>
        <v>21.1884263</v>
      </c>
      <c r="L5996" s="0" t="n">
        <f aca="false">IF(C5996=1,0,MIN(F5996-K5996,Assumptions!$C$15,MAX(0,$B$10-O5995-M5996)))</f>
        <v>0</v>
      </c>
      <c r="M5996" s="0" t="n">
        <f aca="false">'Profiles 8760'!H5985</f>
        <v>92800</v>
      </c>
      <c r="N5996" s="0" t="n">
        <f aca="false">J5996+L5996</f>
        <v>0</v>
      </c>
      <c r="O5996" s="0" t="n">
        <f aca="false">O5995+N5996</f>
        <v>560844.388524149</v>
      </c>
      <c r="P5996" s="0" t="n">
        <f aca="false">MIN($B$5,P5995+K5996*$B$6-I5996)</f>
        <v>258.18314214396</v>
      </c>
      <c r="Q5996" s="0" t="n">
        <f aca="false">MAX(0,F5996-H5996-K5996-L5996)</f>
        <v>0</v>
      </c>
    </row>
    <row r="5997" customFormat="false" ht="15" hidden="false" customHeight="false" outlineLevel="0" collapsed="false">
      <c r="A5997" s="0" t="n">
        <f aca="false">'Profiles 8760'!A5986</f>
        <v>5984</v>
      </c>
      <c r="B5997" s="0" t="n">
        <f aca="false">'Profiles 8760'!B5986</f>
        <v>9</v>
      </c>
      <c r="C5997" s="0" t="n">
        <f aca="false">'Profiles 8760'!E5986</f>
        <v>1</v>
      </c>
      <c r="D5997" s="0" t="n">
        <f aca="false">'Profiles 8760'!F5986</f>
        <v>0.193277</v>
      </c>
      <c r="E5997" s="0" t="n">
        <f aca="false">'Profiles 8760'!G5986</f>
        <v>0.454579</v>
      </c>
      <c r="F5997" s="0" t="n">
        <f aca="false">D5997*Assumptions!$C$11*$B$7+E5997*Assumptions!$C$12*$B$8</f>
        <v>74.4106787</v>
      </c>
      <c r="G5997" s="0" t="n">
        <f aca="false">C5997*Assumptions!$C$15</f>
        <v>200</v>
      </c>
      <c r="H5997" s="0" t="n">
        <f aca="false">MIN(F5997,G5997)</f>
        <v>74.4106787</v>
      </c>
      <c r="I5997" s="0" t="n">
        <f aca="false">IF(C5997=1,MIN(G5997-H5997,Assumptions!$C$13,P5996),0)</f>
        <v>125.5893213</v>
      </c>
      <c r="J5997" s="0" t="n">
        <f aca="false">H5997+I5997</f>
        <v>200</v>
      </c>
      <c r="K5997" s="0" t="n">
        <f aca="false">MIN(IF(C5997=1,F5997-H5997,F5997),Assumptions!$C$13,MAX(0,($B$5-P5996)/$B$6))</f>
        <v>0</v>
      </c>
      <c r="L5997" s="0" t="n">
        <f aca="false">IF(C5997=1,0,MIN(F5997-K5997,Assumptions!$C$15,MAX(0,$B$10-O5996-M5997)))</f>
        <v>0</v>
      </c>
      <c r="M5997" s="0" t="n">
        <f aca="false">'Profiles 8760'!H5986</f>
        <v>92600</v>
      </c>
      <c r="N5997" s="0" t="n">
        <f aca="false">J5997+L5997</f>
        <v>200</v>
      </c>
      <c r="O5997" s="0" t="n">
        <f aca="false">O5996+N5997</f>
        <v>561044.388524149</v>
      </c>
      <c r="P5997" s="0" t="n">
        <f aca="false">MIN($B$5,P5996+K5997*$B$6-I5997)</f>
        <v>132.59382084396</v>
      </c>
      <c r="Q5997" s="0" t="n">
        <f aca="false">MAX(0,F5997-H5997-K5997-L5997)</f>
        <v>0</v>
      </c>
    </row>
    <row r="5998" customFormat="false" ht="15" hidden="false" customHeight="false" outlineLevel="0" collapsed="false">
      <c r="A5998" s="0" t="n">
        <f aca="false">'Profiles 8760'!A5987</f>
        <v>5985</v>
      </c>
      <c r="B5998" s="0" t="n">
        <f aca="false">'Profiles 8760'!B5987</f>
        <v>9</v>
      </c>
      <c r="C5998" s="0" t="n">
        <f aca="false">'Profiles 8760'!E5987</f>
        <v>1</v>
      </c>
      <c r="D5998" s="0" t="n">
        <f aca="false">'Profiles 8760'!F5987</f>
        <v>0.440858</v>
      </c>
      <c r="E5998" s="0" t="n">
        <f aca="false">'Profiles 8760'!G5987</f>
        <v>0.406714</v>
      </c>
      <c r="F5998" s="0" t="n">
        <f aca="false">D5998*Assumptions!$C$11*$B$7+E5998*Assumptions!$C$12*$B$8</f>
        <v>143.954393</v>
      </c>
      <c r="G5998" s="0" t="n">
        <f aca="false">C5998*Assumptions!$C$15</f>
        <v>200</v>
      </c>
      <c r="H5998" s="0" t="n">
        <f aca="false">MIN(F5998,G5998)</f>
        <v>143.954393</v>
      </c>
      <c r="I5998" s="0" t="n">
        <f aca="false">IF(C5998=1,MIN(G5998-H5998,Assumptions!$C$13,P5997),0)</f>
        <v>56.045607</v>
      </c>
      <c r="J5998" s="0" t="n">
        <f aca="false">H5998+I5998</f>
        <v>200</v>
      </c>
      <c r="K5998" s="0" t="n">
        <f aca="false">MIN(IF(C5998=1,F5998-H5998,F5998),Assumptions!$C$13,MAX(0,($B$5-P5997)/$B$6))</f>
        <v>0</v>
      </c>
      <c r="L5998" s="0" t="n">
        <f aca="false">IF(C5998=1,0,MIN(F5998-K5998,Assumptions!$C$15,MAX(0,$B$10-O5997-M5998)))</f>
        <v>0</v>
      </c>
      <c r="M5998" s="0" t="n">
        <f aca="false">'Profiles 8760'!H5987</f>
        <v>92400</v>
      </c>
      <c r="N5998" s="0" t="n">
        <f aca="false">J5998+L5998</f>
        <v>200</v>
      </c>
      <c r="O5998" s="0" t="n">
        <f aca="false">O5997+N5998</f>
        <v>561244.388524149</v>
      </c>
      <c r="P5998" s="0" t="n">
        <f aca="false">MIN($B$5,P5997+K5998*$B$6-I5998)</f>
        <v>76.54821384396</v>
      </c>
      <c r="Q5998" s="0" t="n">
        <f aca="false">MAX(0,F5998-H5998-K5998-L5998)</f>
        <v>0</v>
      </c>
    </row>
    <row r="5999" customFormat="false" ht="15" hidden="false" customHeight="false" outlineLevel="0" collapsed="false">
      <c r="A5999" s="0" t="n">
        <f aca="false">'Profiles 8760'!A5988</f>
        <v>5986</v>
      </c>
      <c r="B5999" s="0" t="n">
        <f aca="false">'Profiles 8760'!B5988</f>
        <v>9</v>
      </c>
      <c r="C5999" s="0" t="n">
        <f aca="false">'Profiles 8760'!E5988</f>
        <v>0</v>
      </c>
      <c r="D5999" s="0" t="n">
        <f aca="false">'Profiles 8760'!F5988</f>
        <v>0.688417</v>
      </c>
      <c r="E5999" s="0" t="n">
        <f aca="false">'Profiles 8760'!G5988</f>
        <v>0.520042</v>
      </c>
      <c r="F5999" s="0" t="n">
        <f aca="false">D5999*Assumptions!$C$11*$B$7+E5999*Assumptions!$C$12*$B$8</f>
        <v>220.0845474</v>
      </c>
      <c r="G5999" s="0" t="n">
        <f aca="false">C5999*Assumptions!$C$15</f>
        <v>0</v>
      </c>
      <c r="H5999" s="0" t="n">
        <f aca="false">MIN(F5999,G5999)</f>
        <v>0</v>
      </c>
      <c r="I5999" s="0" t="n">
        <f aca="false">IF(C5999=1,MIN(G5999-H5999,Assumptions!$C$13,P5998),0)</f>
        <v>0</v>
      </c>
      <c r="J5999" s="0" t="n">
        <f aca="false">H5999+I5999</f>
        <v>0</v>
      </c>
      <c r="K5999" s="0" t="n">
        <f aca="false">MIN(IF(C5999=1,F5999-H5999,F5999),Assumptions!$C$13,MAX(0,($B$5-P5998)/$B$6))</f>
        <v>180</v>
      </c>
      <c r="L5999" s="0" t="n">
        <f aca="false">IF(C5999=1,0,MIN(F5999-K5999,Assumptions!$C$15,MAX(0,$B$10-O5998-M5999)))</f>
        <v>40.0845474</v>
      </c>
      <c r="M5999" s="0" t="n">
        <f aca="false">'Profiles 8760'!H5988</f>
        <v>92400</v>
      </c>
      <c r="N5999" s="0" t="n">
        <f aca="false">J5999+L5999</f>
        <v>40.0845474</v>
      </c>
      <c r="O5999" s="0" t="n">
        <f aca="false">O5998+N5999</f>
        <v>561284.473071549</v>
      </c>
      <c r="P5999" s="0" t="n">
        <f aca="false">MIN($B$5,P5998+K5999*$B$6-I5999)</f>
        <v>232.57221384396</v>
      </c>
      <c r="Q5999" s="0" t="n">
        <f aca="false">MAX(0,F5999-H5999-K5999-L5999)</f>
        <v>0</v>
      </c>
    </row>
    <row r="6000" customFormat="false" ht="15" hidden="false" customHeight="false" outlineLevel="0" collapsed="false">
      <c r="A6000" s="0" t="n">
        <f aca="false">'Profiles 8760'!A5989</f>
        <v>5987</v>
      </c>
      <c r="B6000" s="0" t="n">
        <f aca="false">'Profiles 8760'!B5989</f>
        <v>9</v>
      </c>
      <c r="C6000" s="0" t="n">
        <f aca="false">'Profiles 8760'!E5989</f>
        <v>0</v>
      </c>
      <c r="D6000" s="0" t="n">
        <f aca="false">'Profiles 8760'!F5989</f>
        <v>0.895649</v>
      </c>
      <c r="E6000" s="0" t="n">
        <f aca="false">'Profiles 8760'!G5989</f>
        <v>0.882414</v>
      </c>
      <c r="F6000" s="0" t="n">
        <f aca="false">D6000*Assumptions!$C$11*$B$7+E6000*Assumptions!$C$12*$B$8</f>
        <v>294.7541638</v>
      </c>
      <c r="G6000" s="0" t="n">
        <f aca="false">C6000*Assumptions!$C$15</f>
        <v>0</v>
      </c>
      <c r="H6000" s="0" t="n">
        <f aca="false">MIN(F6000,G6000)</f>
        <v>0</v>
      </c>
      <c r="I6000" s="0" t="n">
        <f aca="false">IF(C6000=1,MIN(G6000-H6000,Assumptions!$C$13,P5999),0)</f>
        <v>0</v>
      </c>
      <c r="J6000" s="0" t="n">
        <f aca="false">H6000+I6000</f>
        <v>0</v>
      </c>
      <c r="K6000" s="0" t="n">
        <f aca="false">MIN(IF(C6000=1,F6000-H6000,F6000),Assumptions!$C$13,MAX(0,($B$5-P5999)/$B$6))</f>
        <v>180</v>
      </c>
      <c r="L6000" s="0" t="n">
        <f aca="false">IF(C6000=1,0,MIN(F6000-K6000,Assumptions!$C$15,MAX(0,$B$10-O5999-M6000)))</f>
        <v>114.7541638</v>
      </c>
      <c r="M6000" s="0" t="n">
        <f aca="false">'Profiles 8760'!H5989</f>
        <v>92400</v>
      </c>
      <c r="N6000" s="0" t="n">
        <f aca="false">J6000+L6000</f>
        <v>114.7541638</v>
      </c>
      <c r="O6000" s="0" t="n">
        <f aca="false">O5999+N6000</f>
        <v>561399.227235349</v>
      </c>
      <c r="P6000" s="0" t="n">
        <f aca="false">MIN($B$5,P5999+K6000*$B$6-I6000)</f>
        <v>388.59621384396</v>
      </c>
      <c r="Q6000" s="0" t="n">
        <f aca="false">MAX(0,F6000-H6000-K6000-L6000)</f>
        <v>0</v>
      </c>
    </row>
    <row r="6001" customFormat="false" ht="15" hidden="false" customHeight="false" outlineLevel="0" collapsed="false">
      <c r="A6001" s="0" t="n">
        <f aca="false">'Profiles 8760'!A5990</f>
        <v>5988</v>
      </c>
      <c r="B6001" s="0" t="n">
        <f aca="false">'Profiles 8760'!B5990</f>
        <v>9</v>
      </c>
      <c r="C6001" s="0" t="n">
        <f aca="false">'Profiles 8760'!E5990</f>
        <v>0</v>
      </c>
      <c r="D6001" s="0" t="n">
        <f aca="false">'Profiles 8760'!F5990</f>
        <v>1</v>
      </c>
      <c r="E6001" s="0" t="n">
        <f aca="false">'Profiles 8760'!G5990</f>
        <v>0.62037</v>
      </c>
      <c r="F6001" s="0" t="n">
        <f aca="false">D6001*Assumptions!$C$11*$B$7+E6001*Assumptions!$C$12*$B$8</f>
        <v>314.173133</v>
      </c>
      <c r="G6001" s="0" t="n">
        <f aca="false">C6001*Assumptions!$C$15</f>
        <v>0</v>
      </c>
      <c r="H6001" s="0" t="n">
        <f aca="false">MIN(F6001,G6001)</f>
        <v>0</v>
      </c>
      <c r="I6001" s="0" t="n">
        <f aca="false">IF(C6001=1,MIN(G6001-H6001,Assumptions!$C$13,P6000),0)</f>
        <v>0</v>
      </c>
      <c r="J6001" s="0" t="n">
        <f aca="false">H6001+I6001</f>
        <v>0</v>
      </c>
      <c r="K6001" s="0" t="n">
        <f aca="false">MIN(IF(C6001=1,F6001-H6001,F6001),Assumptions!$C$13,MAX(0,($B$5-P6000)/$B$6))</f>
        <v>140.994215685325</v>
      </c>
      <c r="L6001" s="0" t="n">
        <f aca="false">IF(C6001=1,0,MIN(F6001-K6001,Assumptions!$C$15,MAX(0,$B$10-O6000-M6001)))</f>
        <v>173.178917314675</v>
      </c>
      <c r="M6001" s="0" t="n">
        <f aca="false">'Profiles 8760'!H5990</f>
        <v>92400</v>
      </c>
      <c r="N6001" s="0" t="n">
        <f aca="false">J6001+L6001</f>
        <v>173.178917314675</v>
      </c>
      <c r="O6001" s="0" t="n">
        <f aca="false">O6000+N6001</f>
        <v>561572.406152664</v>
      </c>
      <c r="P6001" s="0" t="n">
        <f aca="false">MIN($B$5,P6000+K6001*$B$6-I6001)</f>
        <v>510.81</v>
      </c>
      <c r="Q6001" s="0" t="n">
        <f aca="false">MAX(0,F6001-H6001-K6001-L6001)</f>
        <v>0</v>
      </c>
    </row>
    <row r="6002" customFormat="false" ht="15" hidden="false" customHeight="false" outlineLevel="0" collapsed="false">
      <c r="A6002" s="0" t="n">
        <f aca="false">'Profiles 8760'!A5991</f>
        <v>5989</v>
      </c>
      <c r="B6002" s="0" t="n">
        <f aca="false">'Profiles 8760'!B5991</f>
        <v>9</v>
      </c>
      <c r="C6002" s="0" t="n">
        <f aca="false">'Profiles 8760'!E5991</f>
        <v>0</v>
      </c>
      <c r="D6002" s="0" t="n">
        <f aca="false">'Profiles 8760'!F5991</f>
        <v>1</v>
      </c>
      <c r="E6002" s="0" t="n">
        <f aca="false">'Profiles 8760'!G5991</f>
        <v>0.511195</v>
      </c>
      <c r="F6002" s="0" t="n">
        <f aca="false">D6002*Assumptions!$C$11*$B$7+E6002*Assumptions!$C$12*$B$8</f>
        <v>309.7078755</v>
      </c>
      <c r="G6002" s="0" t="n">
        <f aca="false">C6002*Assumptions!$C$15</f>
        <v>0</v>
      </c>
      <c r="H6002" s="0" t="n">
        <f aca="false">MIN(F6002,G6002)</f>
        <v>0</v>
      </c>
      <c r="I6002" s="0" t="n">
        <f aca="false">IF(C6002=1,MIN(G6002-H6002,Assumptions!$C$13,P6001),0)</f>
        <v>0</v>
      </c>
      <c r="J6002" s="0" t="n">
        <f aca="false">H6002+I6002</f>
        <v>0</v>
      </c>
      <c r="K6002" s="0" t="n">
        <f aca="false">MIN(IF(C6002=1,F6002-H6002,F6002),Assumptions!$C$13,MAX(0,($B$5-P6001)/$B$6))</f>
        <v>0</v>
      </c>
      <c r="L6002" s="0" t="n">
        <f aca="false">IF(C6002=1,0,MIN(F6002-K6002,Assumptions!$C$15,MAX(0,$B$10-O6001-M6002)))</f>
        <v>200</v>
      </c>
      <c r="M6002" s="0" t="n">
        <f aca="false">'Profiles 8760'!H5991</f>
        <v>92400</v>
      </c>
      <c r="N6002" s="0" t="n">
        <f aca="false">J6002+L6002</f>
        <v>200</v>
      </c>
      <c r="O6002" s="0" t="n">
        <f aca="false">O6001+N6002</f>
        <v>561772.406152664</v>
      </c>
      <c r="P6002" s="0" t="n">
        <f aca="false">MIN($B$5,P6001+K6002*$B$6-I6002)</f>
        <v>510.81</v>
      </c>
      <c r="Q6002" s="0" t="n">
        <f aca="false">MAX(0,F6002-H6002-K6002-L6002)</f>
        <v>109.7078755</v>
      </c>
    </row>
    <row r="6003" customFormat="false" ht="15" hidden="false" customHeight="false" outlineLevel="0" collapsed="false">
      <c r="A6003" s="0" t="n">
        <f aca="false">'Profiles 8760'!A5992</f>
        <v>5990</v>
      </c>
      <c r="B6003" s="0" t="n">
        <f aca="false">'Profiles 8760'!B5992</f>
        <v>9</v>
      </c>
      <c r="C6003" s="0" t="n">
        <f aca="false">'Profiles 8760'!E5992</f>
        <v>0</v>
      </c>
      <c r="D6003" s="0" t="n">
        <f aca="false">'Profiles 8760'!F5992</f>
        <v>1</v>
      </c>
      <c r="E6003" s="0" t="n">
        <f aca="false">'Profiles 8760'!G5992</f>
        <v>0.415147</v>
      </c>
      <c r="F6003" s="0" t="n">
        <f aca="false">D6003*Assumptions!$C$11*$B$7+E6003*Assumptions!$C$12*$B$8</f>
        <v>305.7795123</v>
      </c>
      <c r="G6003" s="0" t="n">
        <f aca="false">C6003*Assumptions!$C$15</f>
        <v>0</v>
      </c>
      <c r="H6003" s="0" t="n">
        <f aca="false">MIN(F6003,G6003)</f>
        <v>0</v>
      </c>
      <c r="I6003" s="0" t="n">
        <f aca="false">IF(C6003=1,MIN(G6003-H6003,Assumptions!$C$13,P6002),0)</f>
        <v>0</v>
      </c>
      <c r="J6003" s="0" t="n">
        <f aca="false">H6003+I6003</f>
        <v>0</v>
      </c>
      <c r="K6003" s="0" t="n">
        <f aca="false">MIN(IF(C6003=1,F6003-H6003,F6003),Assumptions!$C$13,MAX(0,($B$5-P6002)/$B$6))</f>
        <v>0</v>
      </c>
      <c r="L6003" s="0" t="n">
        <f aca="false">IF(C6003=1,0,MIN(F6003-K6003,Assumptions!$C$15,MAX(0,$B$10-O6002-M6003)))</f>
        <v>200</v>
      </c>
      <c r="M6003" s="0" t="n">
        <f aca="false">'Profiles 8760'!H5992</f>
        <v>92400</v>
      </c>
      <c r="N6003" s="0" t="n">
        <f aca="false">J6003+L6003</f>
        <v>200</v>
      </c>
      <c r="O6003" s="0" t="n">
        <f aca="false">O6002+N6003</f>
        <v>561972.406152664</v>
      </c>
      <c r="P6003" s="0" t="n">
        <f aca="false">MIN($B$5,P6002+K6003*$B$6-I6003)</f>
        <v>510.81</v>
      </c>
      <c r="Q6003" s="0" t="n">
        <f aca="false">MAX(0,F6003-H6003-K6003-L6003)</f>
        <v>105.7795123</v>
      </c>
    </row>
    <row r="6004" customFormat="false" ht="15" hidden="false" customHeight="false" outlineLevel="0" collapsed="false">
      <c r="A6004" s="0" t="n">
        <f aca="false">'Profiles 8760'!A5993</f>
        <v>5991</v>
      </c>
      <c r="B6004" s="0" t="n">
        <f aca="false">'Profiles 8760'!B5993</f>
        <v>9</v>
      </c>
      <c r="C6004" s="0" t="n">
        <f aca="false">'Profiles 8760'!E5993</f>
        <v>0</v>
      </c>
      <c r="D6004" s="0" t="n">
        <f aca="false">'Profiles 8760'!F5993</f>
        <v>0.895649</v>
      </c>
      <c r="E6004" s="0" t="n">
        <f aca="false">'Profiles 8760'!G5993</f>
        <v>0.351878</v>
      </c>
      <c r="F6004" s="0" t="n">
        <f aca="false">D6004*Assumptions!$C$11*$B$7+E6004*Assumptions!$C$12*$B$8</f>
        <v>273.0552414</v>
      </c>
      <c r="G6004" s="0" t="n">
        <f aca="false">C6004*Assumptions!$C$15</f>
        <v>0</v>
      </c>
      <c r="H6004" s="0" t="n">
        <f aca="false">MIN(F6004,G6004)</f>
        <v>0</v>
      </c>
      <c r="I6004" s="0" t="n">
        <f aca="false">IF(C6004=1,MIN(G6004-H6004,Assumptions!$C$13,P6003),0)</f>
        <v>0</v>
      </c>
      <c r="J6004" s="0" t="n">
        <f aca="false">H6004+I6004</f>
        <v>0</v>
      </c>
      <c r="K6004" s="0" t="n">
        <f aca="false">MIN(IF(C6004=1,F6004-H6004,F6004),Assumptions!$C$13,MAX(0,($B$5-P6003)/$B$6))</f>
        <v>0</v>
      </c>
      <c r="L6004" s="0" t="n">
        <f aca="false">IF(C6004=1,0,MIN(F6004-K6004,Assumptions!$C$15,MAX(0,$B$10-O6003-M6004)))</f>
        <v>200</v>
      </c>
      <c r="M6004" s="0" t="n">
        <f aca="false">'Profiles 8760'!H5993</f>
        <v>92400</v>
      </c>
      <c r="N6004" s="0" t="n">
        <f aca="false">J6004+L6004</f>
        <v>200</v>
      </c>
      <c r="O6004" s="0" t="n">
        <f aca="false">O6003+N6004</f>
        <v>562172.406152664</v>
      </c>
      <c r="P6004" s="0" t="n">
        <f aca="false">MIN($B$5,P6003+K6004*$B$6-I6004)</f>
        <v>510.81</v>
      </c>
      <c r="Q6004" s="0" t="n">
        <f aca="false">MAX(0,F6004-H6004-K6004-L6004)</f>
        <v>73.0552414</v>
      </c>
    </row>
    <row r="6005" customFormat="false" ht="15" hidden="false" customHeight="false" outlineLevel="0" collapsed="false">
      <c r="A6005" s="0" t="n">
        <f aca="false">'Profiles 8760'!A5994</f>
        <v>5992</v>
      </c>
      <c r="B6005" s="0" t="n">
        <f aca="false">'Profiles 8760'!B5994</f>
        <v>9</v>
      </c>
      <c r="C6005" s="0" t="n">
        <f aca="false">'Profiles 8760'!E5994</f>
        <v>0</v>
      </c>
      <c r="D6005" s="0" t="n">
        <f aca="false">'Profiles 8760'!F5994</f>
        <v>0.688417</v>
      </c>
      <c r="E6005" s="0" t="n">
        <f aca="false">'Profiles 8760'!G5994</f>
        <v>0.342365</v>
      </c>
      <c r="F6005" s="0" t="n">
        <f aca="false">D6005*Assumptions!$C$11*$B$7+E6005*Assumptions!$C$12*$B$8</f>
        <v>212.8175581</v>
      </c>
      <c r="G6005" s="0" t="n">
        <f aca="false">C6005*Assumptions!$C$15</f>
        <v>0</v>
      </c>
      <c r="H6005" s="0" t="n">
        <f aca="false">MIN(F6005,G6005)</f>
        <v>0</v>
      </c>
      <c r="I6005" s="0" t="n">
        <f aca="false">IF(C6005=1,MIN(G6005-H6005,Assumptions!$C$13,P6004),0)</f>
        <v>0</v>
      </c>
      <c r="J6005" s="0" t="n">
        <f aca="false">H6005+I6005</f>
        <v>0</v>
      </c>
      <c r="K6005" s="0" t="n">
        <f aca="false">MIN(IF(C6005=1,F6005-H6005,F6005),Assumptions!$C$13,MAX(0,($B$5-P6004)/$B$6))</f>
        <v>0</v>
      </c>
      <c r="L6005" s="0" t="n">
        <f aca="false">IF(C6005=1,0,MIN(F6005-K6005,Assumptions!$C$15,MAX(0,$B$10-O6004-M6005)))</f>
        <v>200</v>
      </c>
      <c r="M6005" s="0" t="n">
        <f aca="false">'Profiles 8760'!H5994</f>
        <v>92400</v>
      </c>
      <c r="N6005" s="0" t="n">
        <f aca="false">J6005+L6005</f>
        <v>200</v>
      </c>
      <c r="O6005" s="0" t="n">
        <f aca="false">O6004+N6005</f>
        <v>562372.406152664</v>
      </c>
      <c r="P6005" s="0" t="n">
        <f aca="false">MIN($B$5,P6004+K6005*$B$6-I6005)</f>
        <v>510.81</v>
      </c>
      <c r="Q6005" s="0" t="n">
        <f aca="false">MAX(0,F6005-H6005-K6005-L6005)</f>
        <v>12.8175581</v>
      </c>
    </row>
    <row r="6006" customFormat="false" ht="15" hidden="false" customHeight="false" outlineLevel="0" collapsed="false">
      <c r="A6006" s="0" t="n">
        <f aca="false">'Profiles 8760'!A5995</f>
        <v>5993</v>
      </c>
      <c r="B6006" s="0" t="n">
        <f aca="false">'Profiles 8760'!B5995</f>
        <v>9</v>
      </c>
      <c r="C6006" s="0" t="n">
        <f aca="false">'Profiles 8760'!E5995</f>
        <v>0</v>
      </c>
      <c r="D6006" s="0" t="n">
        <f aca="false">'Profiles 8760'!F5995</f>
        <v>0.440858</v>
      </c>
      <c r="E6006" s="0" t="n">
        <f aca="false">'Profiles 8760'!G5995</f>
        <v>0.46768</v>
      </c>
      <c r="F6006" s="0" t="n">
        <f aca="false">D6006*Assumptions!$C$11*$B$7+E6006*Assumptions!$C$12*$B$8</f>
        <v>146.4479024</v>
      </c>
      <c r="G6006" s="0" t="n">
        <f aca="false">C6006*Assumptions!$C$15</f>
        <v>0</v>
      </c>
      <c r="H6006" s="0" t="n">
        <f aca="false">MIN(F6006,G6006)</f>
        <v>0</v>
      </c>
      <c r="I6006" s="0" t="n">
        <f aca="false">IF(C6006=1,MIN(G6006-H6006,Assumptions!$C$13,P6005),0)</f>
        <v>0</v>
      </c>
      <c r="J6006" s="0" t="n">
        <f aca="false">H6006+I6006</f>
        <v>0</v>
      </c>
      <c r="K6006" s="0" t="n">
        <f aca="false">MIN(IF(C6006=1,F6006-H6006,F6006),Assumptions!$C$13,MAX(0,($B$5-P6005)/$B$6))</f>
        <v>0</v>
      </c>
      <c r="L6006" s="0" t="n">
        <f aca="false">IF(C6006=1,0,MIN(F6006-K6006,Assumptions!$C$15,MAX(0,$B$10-O6005-M6006)))</f>
        <v>146.4479024</v>
      </c>
      <c r="M6006" s="0" t="n">
        <f aca="false">'Profiles 8760'!H5995</f>
        <v>92400</v>
      </c>
      <c r="N6006" s="0" t="n">
        <f aca="false">J6006+L6006</f>
        <v>146.4479024</v>
      </c>
      <c r="O6006" s="0" t="n">
        <f aca="false">O6005+N6006</f>
        <v>562518.854055064</v>
      </c>
      <c r="P6006" s="0" t="n">
        <f aca="false">MIN($B$5,P6005+K6006*$B$6-I6006)</f>
        <v>510.81</v>
      </c>
      <c r="Q6006" s="0" t="n">
        <f aca="false">MAX(0,F6006-H6006-K6006-L6006)</f>
        <v>0</v>
      </c>
    </row>
    <row r="6007" customFormat="false" ht="15" hidden="false" customHeight="false" outlineLevel="0" collapsed="false">
      <c r="A6007" s="0" t="n">
        <f aca="false">'Profiles 8760'!A5996</f>
        <v>5994</v>
      </c>
      <c r="B6007" s="0" t="n">
        <f aca="false">'Profiles 8760'!B5996</f>
        <v>9</v>
      </c>
      <c r="C6007" s="0" t="n">
        <f aca="false">'Profiles 8760'!E5996</f>
        <v>0</v>
      </c>
      <c r="D6007" s="0" t="n">
        <f aca="false">'Profiles 8760'!F5996</f>
        <v>0.193277</v>
      </c>
      <c r="E6007" s="0" t="n">
        <f aca="false">'Profiles 8760'!G5996</f>
        <v>0.318084</v>
      </c>
      <c r="F6007" s="0" t="n">
        <f aca="false">D6007*Assumptions!$C$11*$B$7+E6007*Assumptions!$C$12*$B$8</f>
        <v>68.8280332</v>
      </c>
      <c r="G6007" s="0" t="n">
        <f aca="false">C6007*Assumptions!$C$15</f>
        <v>0</v>
      </c>
      <c r="H6007" s="0" t="n">
        <f aca="false">MIN(F6007,G6007)</f>
        <v>0</v>
      </c>
      <c r="I6007" s="0" t="n">
        <f aca="false">IF(C6007=1,MIN(G6007-H6007,Assumptions!$C$13,P6006),0)</f>
        <v>0</v>
      </c>
      <c r="J6007" s="0" t="n">
        <f aca="false">H6007+I6007</f>
        <v>0</v>
      </c>
      <c r="K6007" s="0" t="n">
        <f aca="false">MIN(IF(C6007=1,F6007-H6007,F6007),Assumptions!$C$13,MAX(0,($B$5-P6006)/$B$6))</f>
        <v>0</v>
      </c>
      <c r="L6007" s="0" t="n">
        <f aca="false">IF(C6007=1,0,MIN(F6007-K6007,Assumptions!$C$15,MAX(0,$B$10-O6006-M6007)))</f>
        <v>68.8280332</v>
      </c>
      <c r="M6007" s="0" t="n">
        <f aca="false">'Profiles 8760'!H5996</f>
        <v>92400</v>
      </c>
      <c r="N6007" s="0" t="n">
        <f aca="false">J6007+L6007</f>
        <v>68.8280332</v>
      </c>
      <c r="O6007" s="0" t="n">
        <f aca="false">O6006+N6007</f>
        <v>562587.682088264</v>
      </c>
      <c r="P6007" s="0" t="n">
        <f aca="false">MIN($B$5,P6006+K6007*$B$6-I6007)</f>
        <v>510.81</v>
      </c>
      <c r="Q6007" s="0" t="n">
        <f aca="false">MAX(0,F6007-H6007-K6007-L6007)</f>
        <v>0</v>
      </c>
    </row>
    <row r="6008" customFormat="false" ht="15" hidden="false" customHeight="false" outlineLevel="0" collapsed="false">
      <c r="A6008" s="0" t="n">
        <f aca="false">'Profiles 8760'!A5997</f>
        <v>5995</v>
      </c>
      <c r="B6008" s="0" t="n">
        <f aca="false">'Profiles 8760'!B5997</f>
        <v>9</v>
      </c>
      <c r="C6008" s="0" t="n">
        <f aca="false">'Profiles 8760'!E5997</f>
        <v>0</v>
      </c>
      <c r="D6008" s="0" t="n">
        <f aca="false">'Profiles 8760'!F5997</f>
        <v>0.007729</v>
      </c>
      <c r="E6008" s="0" t="n">
        <f aca="false">'Profiles 8760'!G5997</f>
        <v>0.176523</v>
      </c>
      <c r="F6008" s="0" t="n">
        <f aca="false">D6008*Assumptions!$C$11*$B$7+E6008*Assumptions!$C$12*$B$8</f>
        <v>9.4519259</v>
      </c>
      <c r="G6008" s="0" t="n">
        <f aca="false">C6008*Assumptions!$C$15</f>
        <v>0</v>
      </c>
      <c r="H6008" s="0" t="n">
        <f aca="false">MIN(F6008,G6008)</f>
        <v>0</v>
      </c>
      <c r="I6008" s="0" t="n">
        <f aca="false">IF(C6008=1,MIN(G6008-H6008,Assumptions!$C$13,P6007),0)</f>
        <v>0</v>
      </c>
      <c r="J6008" s="0" t="n">
        <f aca="false">H6008+I6008</f>
        <v>0</v>
      </c>
      <c r="K6008" s="0" t="n">
        <f aca="false">MIN(IF(C6008=1,F6008-H6008,F6008),Assumptions!$C$13,MAX(0,($B$5-P6007)/$B$6))</f>
        <v>0</v>
      </c>
      <c r="L6008" s="0" t="n">
        <f aca="false">IF(C6008=1,0,MIN(F6008-K6008,Assumptions!$C$15,MAX(0,$B$10-O6007-M6008)))</f>
        <v>9.4519259</v>
      </c>
      <c r="M6008" s="0" t="n">
        <f aca="false">'Profiles 8760'!H5997</f>
        <v>92400</v>
      </c>
      <c r="N6008" s="0" t="n">
        <f aca="false">J6008+L6008</f>
        <v>9.4519259</v>
      </c>
      <c r="O6008" s="0" t="n">
        <f aca="false">O6007+N6008</f>
        <v>562597.134014164</v>
      </c>
      <c r="P6008" s="0" t="n">
        <f aca="false">MIN($B$5,P6007+K6008*$B$6-I6008)</f>
        <v>510.81</v>
      </c>
      <c r="Q6008" s="0" t="n">
        <f aca="false">MAX(0,F6008-H6008-K6008-L6008)</f>
        <v>0</v>
      </c>
    </row>
    <row r="6009" customFormat="false" ht="15" hidden="false" customHeight="false" outlineLevel="0" collapsed="false">
      <c r="A6009" s="0" t="n">
        <f aca="false">'Profiles 8760'!A5998</f>
        <v>5996</v>
      </c>
      <c r="B6009" s="0" t="n">
        <f aca="false">'Profiles 8760'!B5998</f>
        <v>9</v>
      </c>
      <c r="C6009" s="0" t="n">
        <f aca="false">'Profiles 8760'!E5998</f>
        <v>1</v>
      </c>
      <c r="D6009" s="0" t="n">
        <f aca="false">'Profiles 8760'!F5998</f>
        <v>0</v>
      </c>
      <c r="E6009" s="0" t="n">
        <f aca="false">'Profiles 8760'!G5998</f>
        <v>0.175498</v>
      </c>
      <c r="F6009" s="0" t="n">
        <f aca="false">D6009*Assumptions!$C$11*$B$7+E6009*Assumptions!$C$12*$B$8</f>
        <v>7.1778682</v>
      </c>
      <c r="G6009" s="0" t="n">
        <f aca="false">C6009*Assumptions!$C$15</f>
        <v>200</v>
      </c>
      <c r="H6009" s="0" t="n">
        <f aca="false">MIN(F6009,G6009)</f>
        <v>7.1778682</v>
      </c>
      <c r="I6009" s="0" t="n">
        <f aca="false">IF(C6009=1,MIN(G6009-H6009,Assumptions!$C$13,P6008),0)</f>
        <v>180</v>
      </c>
      <c r="J6009" s="0" t="n">
        <f aca="false">H6009+I6009</f>
        <v>187.1778682</v>
      </c>
      <c r="K6009" s="0" t="n">
        <f aca="false">MIN(IF(C6009=1,F6009-H6009,F6009),Assumptions!$C$13,MAX(0,($B$5-P6008)/$B$6))</f>
        <v>0</v>
      </c>
      <c r="L6009" s="0" t="n">
        <f aca="false">IF(C6009=1,0,MIN(F6009-K6009,Assumptions!$C$15,MAX(0,$B$10-O6008-M6009)))</f>
        <v>0</v>
      </c>
      <c r="M6009" s="0" t="n">
        <f aca="false">'Profiles 8760'!H5998</f>
        <v>92200</v>
      </c>
      <c r="N6009" s="0" t="n">
        <f aca="false">J6009+L6009</f>
        <v>187.1778682</v>
      </c>
      <c r="O6009" s="0" t="n">
        <f aca="false">O6008+N6009</f>
        <v>562784.311882364</v>
      </c>
      <c r="P6009" s="0" t="n">
        <f aca="false">MIN($B$5,P6008+K6009*$B$6-I6009)</f>
        <v>330.81</v>
      </c>
      <c r="Q6009" s="0" t="n">
        <f aca="false">MAX(0,F6009-H6009-K6009-L6009)</f>
        <v>0</v>
      </c>
    </row>
    <row r="6010" customFormat="false" ht="15" hidden="false" customHeight="false" outlineLevel="0" collapsed="false">
      <c r="A6010" s="0" t="n">
        <f aca="false">'Profiles 8760'!A5999</f>
        <v>5997</v>
      </c>
      <c r="B6010" s="0" t="n">
        <f aca="false">'Profiles 8760'!B5999</f>
        <v>9</v>
      </c>
      <c r="C6010" s="0" t="n">
        <f aca="false">'Profiles 8760'!E5999</f>
        <v>1</v>
      </c>
      <c r="D6010" s="0" t="n">
        <f aca="false">'Profiles 8760'!F5999</f>
        <v>0</v>
      </c>
      <c r="E6010" s="0" t="n">
        <f aca="false">'Profiles 8760'!G5999</f>
        <v>0.315346</v>
      </c>
      <c r="F6010" s="0" t="n">
        <f aca="false">D6010*Assumptions!$C$11*$B$7+E6010*Assumptions!$C$12*$B$8</f>
        <v>12.8976514</v>
      </c>
      <c r="G6010" s="0" t="n">
        <f aca="false">C6010*Assumptions!$C$15</f>
        <v>200</v>
      </c>
      <c r="H6010" s="0" t="n">
        <f aca="false">MIN(F6010,G6010)</f>
        <v>12.8976514</v>
      </c>
      <c r="I6010" s="0" t="n">
        <f aca="false">IF(C6010=1,MIN(G6010-H6010,Assumptions!$C$13,P6009),0)</f>
        <v>180</v>
      </c>
      <c r="J6010" s="0" t="n">
        <f aca="false">H6010+I6010</f>
        <v>192.8976514</v>
      </c>
      <c r="K6010" s="0" t="n">
        <f aca="false">MIN(IF(C6010=1,F6010-H6010,F6010),Assumptions!$C$13,MAX(0,($B$5-P6009)/$B$6))</f>
        <v>0</v>
      </c>
      <c r="L6010" s="0" t="n">
        <f aca="false">IF(C6010=1,0,MIN(F6010-K6010,Assumptions!$C$15,MAX(0,$B$10-O6009-M6010)))</f>
        <v>0</v>
      </c>
      <c r="M6010" s="0" t="n">
        <f aca="false">'Profiles 8760'!H5999</f>
        <v>92000</v>
      </c>
      <c r="N6010" s="0" t="n">
        <f aca="false">J6010+L6010</f>
        <v>192.8976514</v>
      </c>
      <c r="O6010" s="0" t="n">
        <f aca="false">O6009+N6010</f>
        <v>562977.209533764</v>
      </c>
      <c r="P6010" s="0" t="n">
        <f aca="false">MIN($B$5,P6009+K6010*$B$6-I6010)</f>
        <v>150.81</v>
      </c>
      <c r="Q6010" s="0" t="n">
        <f aca="false">MAX(0,F6010-H6010-K6010-L6010)</f>
        <v>0</v>
      </c>
    </row>
    <row r="6011" customFormat="false" ht="15" hidden="false" customHeight="false" outlineLevel="0" collapsed="false">
      <c r="A6011" s="0" t="n">
        <f aca="false">'Profiles 8760'!A6000</f>
        <v>5998</v>
      </c>
      <c r="B6011" s="0" t="n">
        <f aca="false">'Profiles 8760'!B6000</f>
        <v>9</v>
      </c>
      <c r="C6011" s="0" t="n">
        <f aca="false">'Profiles 8760'!E6000</f>
        <v>0</v>
      </c>
      <c r="D6011" s="0" t="n">
        <f aca="false">'Profiles 8760'!F6000</f>
        <v>0</v>
      </c>
      <c r="E6011" s="0" t="n">
        <f aca="false">'Profiles 8760'!G6000</f>
        <v>0.33155</v>
      </c>
      <c r="F6011" s="0" t="n">
        <f aca="false">D6011*Assumptions!$C$11*$B$7+E6011*Assumptions!$C$12*$B$8</f>
        <v>13.560395</v>
      </c>
      <c r="G6011" s="0" t="n">
        <f aca="false">C6011*Assumptions!$C$15</f>
        <v>0</v>
      </c>
      <c r="H6011" s="0" t="n">
        <f aca="false">MIN(F6011,G6011)</f>
        <v>0</v>
      </c>
      <c r="I6011" s="0" t="n">
        <f aca="false">IF(C6011=1,MIN(G6011-H6011,Assumptions!$C$13,P6010),0)</f>
        <v>0</v>
      </c>
      <c r="J6011" s="0" t="n">
        <f aca="false">H6011+I6011</f>
        <v>0</v>
      </c>
      <c r="K6011" s="0" t="n">
        <f aca="false">MIN(IF(C6011=1,F6011-H6011,F6011),Assumptions!$C$13,MAX(0,($B$5-P6010)/$B$6))</f>
        <v>13.560395</v>
      </c>
      <c r="L6011" s="0" t="n">
        <f aca="false">IF(C6011=1,0,MIN(F6011-K6011,Assumptions!$C$15,MAX(0,$B$10-O6010-M6011)))</f>
        <v>0</v>
      </c>
      <c r="M6011" s="0" t="n">
        <f aca="false">'Profiles 8760'!H6000</f>
        <v>92000</v>
      </c>
      <c r="N6011" s="0" t="n">
        <f aca="false">J6011+L6011</f>
        <v>0</v>
      </c>
      <c r="O6011" s="0" t="n">
        <f aca="false">O6010+N6011</f>
        <v>562977.209533764</v>
      </c>
      <c r="P6011" s="0" t="n">
        <f aca="false">MIN($B$5,P6010+K6011*$B$6-I6011)</f>
        <v>162.564150386</v>
      </c>
      <c r="Q6011" s="0" t="n">
        <f aca="false">MAX(0,F6011-H6011-K6011-L6011)</f>
        <v>0</v>
      </c>
    </row>
    <row r="6012" customFormat="false" ht="15" hidden="false" customHeight="false" outlineLevel="0" collapsed="false">
      <c r="A6012" s="0" t="n">
        <f aca="false">'Profiles 8760'!A6001</f>
        <v>5999</v>
      </c>
      <c r="B6012" s="0" t="n">
        <f aca="false">'Profiles 8760'!B6001</f>
        <v>9</v>
      </c>
      <c r="C6012" s="0" t="n">
        <f aca="false">'Profiles 8760'!E6001</f>
        <v>0</v>
      </c>
      <c r="D6012" s="0" t="n">
        <f aca="false">'Profiles 8760'!F6001</f>
        <v>0</v>
      </c>
      <c r="E6012" s="0" t="n">
        <f aca="false">'Profiles 8760'!G6001</f>
        <v>0.523246</v>
      </c>
      <c r="F6012" s="0" t="n">
        <f aca="false">D6012*Assumptions!$C$11*$B$7+E6012*Assumptions!$C$12*$B$8</f>
        <v>21.4007614</v>
      </c>
      <c r="G6012" s="0" t="n">
        <f aca="false">C6012*Assumptions!$C$15</f>
        <v>0</v>
      </c>
      <c r="H6012" s="0" t="n">
        <f aca="false">MIN(F6012,G6012)</f>
        <v>0</v>
      </c>
      <c r="I6012" s="0" t="n">
        <f aca="false">IF(C6012=1,MIN(G6012-H6012,Assumptions!$C$13,P6011),0)</f>
        <v>0</v>
      </c>
      <c r="J6012" s="0" t="n">
        <f aca="false">H6012+I6012</f>
        <v>0</v>
      </c>
      <c r="K6012" s="0" t="n">
        <f aca="false">MIN(IF(C6012=1,F6012-H6012,F6012),Assumptions!$C$13,MAX(0,($B$5-P6011)/$B$6))</f>
        <v>21.4007614</v>
      </c>
      <c r="L6012" s="0" t="n">
        <f aca="false">IF(C6012=1,0,MIN(F6012-K6012,Assumptions!$C$15,MAX(0,$B$10-O6011-M6012)))</f>
        <v>0</v>
      </c>
      <c r="M6012" s="0" t="n">
        <f aca="false">'Profiles 8760'!H6001</f>
        <v>92000</v>
      </c>
      <c r="N6012" s="0" t="n">
        <f aca="false">J6012+L6012</f>
        <v>0</v>
      </c>
      <c r="O6012" s="0" t="n">
        <f aca="false">O6011+N6012</f>
        <v>562977.209533764</v>
      </c>
      <c r="P6012" s="0" t="n">
        <f aca="false">MIN($B$5,P6011+K6012*$B$6-I6012)</f>
        <v>181.11433036752</v>
      </c>
      <c r="Q6012" s="0" t="n">
        <f aca="false">MAX(0,F6012-H6012-K6012-L6012)</f>
        <v>0</v>
      </c>
    </row>
    <row r="6013" customFormat="false" ht="15" hidden="false" customHeight="false" outlineLevel="0" collapsed="false">
      <c r="A6013" s="0" t="n">
        <f aca="false">'Profiles 8760'!A6002</f>
        <v>6000</v>
      </c>
      <c r="B6013" s="0" t="n">
        <f aca="false">'Profiles 8760'!B6002</f>
        <v>9</v>
      </c>
      <c r="C6013" s="0" t="n">
        <f aca="false">'Profiles 8760'!E6002</f>
        <v>0</v>
      </c>
      <c r="D6013" s="0" t="n">
        <f aca="false">'Profiles 8760'!F6002</f>
        <v>0</v>
      </c>
      <c r="E6013" s="0" t="n">
        <f aca="false">'Profiles 8760'!G6002</f>
        <v>0.474727</v>
      </c>
      <c r="F6013" s="0" t="n">
        <f aca="false">D6013*Assumptions!$C$11*$B$7+E6013*Assumptions!$C$12*$B$8</f>
        <v>19.4163343</v>
      </c>
      <c r="G6013" s="0" t="n">
        <f aca="false">C6013*Assumptions!$C$15</f>
        <v>0</v>
      </c>
      <c r="H6013" s="0" t="n">
        <f aca="false">MIN(F6013,G6013)</f>
        <v>0</v>
      </c>
      <c r="I6013" s="0" t="n">
        <f aca="false">IF(C6013=1,MIN(G6013-H6013,Assumptions!$C$13,P6012),0)</f>
        <v>0</v>
      </c>
      <c r="J6013" s="0" t="n">
        <f aca="false">H6013+I6013</f>
        <v>0</v>
      </c>
      <c r="K6013" s="0" t="n">
        <f aca="false">MIN(IF(C6013=1,F6013-H6013,F6013),Assumptions!$C$13,MAX(0,($B$5-P6012)/$B$6))</f>
        <v>19.4163343</v>
      </c>
      <c r="L6013" s="0" t="n">
        <f aca="false">IF(C6013=1,0,MIN(F6013-K6013,Assumptions!$C$15,MAX(0,$B$10-O6012-M6013)))</f>
        <v>0</v>
      </c>
      <c r="M6013" s="0" t="n">
        <f aca="false">'Profiles 8760'!H6002</f>
        <v>92000</v>
      </c>
      <c r="N6013" s="0" t="n">
        <f aca="false">J6013+L6013</f>
        <v>0</v>
      </c>
      <c r="O6013" s="0" t="n">
        <f aca="false">O6012+N6013</f>
        <v>562977.209533764</v>
      </c>
      <c r="P6013" s="0" t="n">
        <f aca="false">MIN($B$5,P6012+K6013*$B$6-I6013)</f>
        <v>197.94440893876</v>
      </c>
      <c r="Q6013" s="0" t="n">
        <f aca="false">MAX(0,F6013-H6013-K6013-L6013)</f>
        <v>0</v>
      </c>
    </row>
    <row r="6014" customFormat="false" ht="15" hidden="false" customHeight="false" outlineLevel="0" collapsed="false">
      <c r="A6014" s="0" t="n">
        <f aca="false">'Profiles 8760'!A6003</f>
        <v>6001</v>
      </c>
      <c r="B6014" s="0" t="n">
        <f aca="false">'Profiles 8760'!B6003</f>
        <v>9</v>
      </c>
      <c r="C6014" s="0" t="n">
        <f aca="false">'Profiles 8760'!E6003</f>
        <v>0</v>
      </c>
      <c r="D6014" s="0" t="n">
        <f aca="false">'Profiles 8760'!F6003</f>
        <v>0</v>
      </c>
      <c r="E6014" s="0" t="n">
        <f aca="false">'Profiles 8760'!G6003</f>
        <v>0.600124</v>
      </c>
      <c r="F6014" s="0" t="n">
        <f aca="false">D6014*Assumptions!$C$11*$B$7+E6014*Assumptions!$C$12*$B$8</f>
        <v>24.5450716</v>
      </c>
      <c r="G6014" s="0" t="n">
        <f aca="false">C6014*Assumptions!$C$15</f>
        <v>0</v>
      </c>
      <c r="H6014" s="0" t="n">
        <f aca="false">MIN(F6014,G6014)</f>
        <v>0</v>
      </c>
      <c r="I6014" s="0" t="n">
        <f aca="false">IF(C6014=1,MIN(G6014-H6014,Assumptions!$C$13,P6013),0)</f>
        <v>0</v>
      </c>
      <c r="J6014" s="0" t="n">
        <f aca="false">H6014+I6014</f>
        <v>0</v>
      </c>
      <c r="K6014" s="0" t="n">
        <f aca="false">MIN(IF(C6014=1,F6014-H6014,F6014),Assumptions!$C$13,MAX(0,($B$5-P6013)/$B$6))</f>
        <v>24.5450716</v>
      </c>
      <c r="L6014" s="0" t="n">
        <f aca="false">IF(C6014=1,0,MIN(F6014-K6014,Assumptions!$C$15,MAX(0,$B$10-O6013-M6014)))</f>
        <v>0</v>
      </c>
      <c r="M6014" s="0" t="n">
        <f aca="false">'Profiles 8760'!H6003</f>
        <v>92000</v>
      </c>
      <c r="N6014" s="0" t="n">
        <f aca="false">J6014+L6014</f>
        <v>0</v>
      </c>
      <c r="O6014" s="0" t="n">
        <f aca="false">O6013+N6014</f>
        <v>562977.209533764</v>
      </c>
      <c r="P6014" s="0" t="n">
        <f aca="false">MIN($B$5,P6013+K6014*$B$6-I6014)</f>
        <v>219.22007700164</v>
      </c>
      <c r="Q6014" s="0" t="n">
        <f aca="false">MAX(0,F6014-H6014-K6014-L6014)</f>
        <v>0</v>
      </c>
    </row>
    <row r="6015" customFormat="false" ht="15" hidden="false" customHeight="false" outlineLevel="0" collapsed="false">
      <c r="A6015" s="0" t="n">
        <f aca="false">'Profiles 8760'!A6004</f>
        <v>6002</v>
      </c>
      <c r="B6015" s="0" t="n">
        <f aca="false">'Profiles 8760'!B6004</f>
        <v>9</v>
      </c>
      <c r="C6015" s="0" t="n">
        <f aca="false">'Profiles 8760'!E6004</f>
        <v>0</v>
      </c>
      <c r="D6015" s="0" t="n">
        <f aca="false">'Profiles 8760'!F6004</f>
        <v>0</v>
      </c>
      <c r="E6015" s="0" t="n">
        <f aca="false">'Profiles 8760'!G6004</f>
        <v>0.52299</v>
      </c>
      <c r="F6015" s="0" t="n">
        <f aca="false">D6015*Assumptions!$C$11*$B$7+E6015*Assumptions!$C$12*$B$8</f>
        <v>21.390291</v>
      </c>
      <c r="G6015" s="0" t="n">
        <f aca="false">C6015*Assumptions!$C$15</f>
        <v>0</v>
      </c>
      <c r="H6015" s="0" t="n">
        <f aca="false">MIN(F6015,G6015)</f>
        <v>0</v>
      </c>
      <c r="I6015" s="0" t="n">
        <f aca="false">IF(C6015=1,MIN(G6015-H6015,Assumptions!$C$13,P6014),0)</f>
        <v>0</v>
      </c>
      <c r="J6015" s="0" t="n">
        <f aca="false">H6015+I6015</f>
        <v>0</v>
      </c>
      <c r="K6015" s="0" t="n">
        <f aca="false">MIN(IF(C6015=1,F6015-H6015,F6015),Assumptions!$C$13,MAX(0,($B$5-P6014)/$B$6))</f>
        <v>21.390291</v>
      </c>
      <c r="L6015" s="0" t="n">
        <f aca="false">IF(C6015=1,0,MIN(F6015-K6015,Assumptions!$C$15,MAX(0,$B$10-O6014-M6015)))</f>
        <v>0</v>
      </c>
      <c r="M6015" s="0" t="n">
        <f aca="false">'Profiles 8760'!H6004</f>
        <v>92000</v>
      </c>
      <c r="N6015" s="0" t="n">
        <f aca="false">J6015+L6015</f>
        <v>0</v>
      </c>
      <c r="O6015" s="0" t="n">
        <f aca="false">O6014+N6015</f>
        <v>562977.209533764</v>
      </c>
      <c r="P6015" s="0" t="n">
        <f aca="false">MIN($B$5,P6014+K6015*$B$6-I6015)</f>
        <v>237.76118124044</v>
      </c>
      <c r="Q6015" s="0" t="n">
        <f aca="false">MAX(0,F6015-H6015-K6015-L6015)</f>
        <v>0</v>
      </c>
    </row>
    <row r="6016" customFormat="false" ht="15" hidden="false" customHeight="false" outlineLevel="0" collapsed="false">
      <c r="A6016" s="0" t="n">
        <f aca="false">'Profiles 8760'!A6005</f>
        <v>6003</v>
      </c>
      <c r="B6016" s="0" t="n">
        <f aca="false">'Profiles 8760'!B6005</f>
        <v>9</v>
      </c>
      <c r="C6016" s="0" t="n">
        <f aca="false">'Profiles 8760'!E6005</f>
        <v>0</v>
      </c>
      <c r="D6016" s="0" t="n">
        <f aca="false">'Profiles 8760'!F6005</f>
        <v>0</v>
      </c>
      <c r="E6016" s="0" t="n">
        <f aca="false">'Profiles 8760'!G6005</f>
        <v>0.371297</v>
      </c>
      <c r="F6016" s="0" t="n">
        <f aca="false">D6016*Assumptions!$C$11*$B$7+E6016*Assumptions!$C$12*$B$8</f>
        <v>15.1860473</v>
      </c>
      <c r="G6016" s="0" t="n">
        <f aca="false">C6016*Assumptions!$C$15</f>
        <v>0</v>
      </c>
      <c r="H6016" s="0" t="n">
        <f aca="false">MIN(F6016,G6016)</f>
        <v>0</v>
      </c>
      <c r="I6016" s="0" t="n">
        <f aca="false">IF(C6016=1,MIN(G6016-H6016,Assumptions!$C$13,P6015),0)</f>
        <v>0</v>
      </c>
      <c r="J6016" s="0" t="n">
        <f aca="false">H6016+I6016</f>
        <v>0</v>
      </c>
      <c r="K6016" s="0" t="n">
        <f aca="false">MIN(IF(C6016=1,F6016-H6016,F6016),Assumptions!$C$13,MAX(0,($B$5-P6015)/$B$6))</f>
        <v>15.1860473</v>
      </c>
      <c r="L6016" s="0" t="n">
        <f aca="false">IF(C6016=1,0,MIN(F6016-K6016,Assumptions!$C$15,MAX(0,$B$10-O6015-M6016)))</f>
        <v>0</v>
      </c>
      <c r="M6016" s="0" t="n">
        <f aca="false">'Profiles 8760'!H6005</f>
        <v>92000</v>
      </c>
      <c r="N6016" s="0" t="n">
        <f aca="false">J6016+L6016</f>
        <v>0</v>
      </c>
      <c r="O6016" s="0" t="n">
        <f aca="false">O6015+N6016</f>
        <v>562977.209533764</v>
      </c>
      <c r="P6016" s="0" t="n">
        <f aca="false">MIN($B$5,P6015+K6016*$B$6-I6016)</f>
        <v>250.92444704008</v>
      </c>
      <c r="Q6016" s="0" t="n">
        <f aca="false">MAX(0,F6016-H6016-K6016-L6016)</f>
        <v>0</v>
      </c>
    </row>
    <row r="6017" customFormat="false" ht="15" hidden="false" customHeight="false" outlineLevel="0" collapsed="false">
      <c r="A6017" s="0" t="n">
        <f aca="false">'Profiles 8760'!A6006</f>
        <v>6004</v>
      </c>
      <c r="B6017" s="0" t="n">
        <f aca="false">'Profiles 8760'!B6006</f>
        <v>9</v>
      </c>
      <c r="C6017" s="0" t="n">
        <f aca="false">'Profiles 8760'!E6006</f>
        <v>0</v>
      </c>
      <c r="D6017" s="0" t="n">
        <f aca="false">'Profiles 8760'!F6006</f>
        <v>0</v>
      </c>
      <c r="E6017" s="0" t="n">
        <f aca="false">'Profiles 8760'!G6006</f>
        <v>0.531366</v>
      </c>
      <c r="F6017" s="0" t="n">
        <f aca="false">D6017*Assumptions!$C$11*$B$7+E6017*Assumptions!$C$12*$B$8</f>
        <v>21.7328694</v>
      </c>
      <c r="G6017" s="0" t="n">
        <f aca="false">C6017*Assumptions!$C$15</f>
        <v>0</v>
      </c>
      <c r="H6017" s="0" t="n">
        <f aca="false">MIN(F6017,G6017)</f>
        <v>0</v>
      </c>
      <c r="I6017" s="0" t="n">
        <f aca="false">IF(C6017=1,MIN(G6017-H6017,Assumptions!$C$13,P6016),0)</f>
        <v>0</v>
      </c>
      <c r="J6017" s="0" t="n">
        <f aca="false">H6017+I6017</f>
        <v>0</v>
      </c>
      <c r="K6017" s="0" t="n">
        <f aca="false">MIN(IF(C6017=1,F6017-H6017,F6017),Assumptions!$C$13,MAX(0,($B$5-P6016)/$B$6))</f>
        <v>21.7328694</v>
      </c>
      <c r="L6017" s="0" t="n">
        <f aca="false">IF(C6017=1,0,MIN(F6017-K6017,Assumptions!$C$15,MAX(0,$B$10-O6016-M6017)))</f>
        <v>0</v>
      </c>
      <c r="M6017" s="0" t="n">
        <f aca="false">'Profiles 8760'!H6006</f>
        <v>92000</v>
      </c>
      <c r="N6017" s="0" t="n">
        <f aca="false">J6017+L6017</f>
        <v>0</v>
      </c>
      <c r="O6017" s="0" t="n">
        <f aca="false">O6016+N6017</f>
        <v>562977.209533764</v>
      </c>
      <c r="P6017" s="0" t="n">
        <f aca="false">MIN($B$5,P6016+K6017*$B$6-I6017)</f>
        <v>269.762498236</v>
      </c>
      <c r="Q6017" s="0" t="n">
        <f aca="false">MAX(0,F6017-H6017-K6017-L6017)</f>
        <v>0</v>
      </c>
    </row>
    <row r="6018" customFormat="false" ht="15" hidden="false" customHeight="false" outlineLevel="0" collapsed="false">
      <c r="A6018" s="0" t="n">
        <f aca="false">'Profiles 8760'!A6007</f>
        <v>6005</v>
      </c>
      <c r="B6018" s="0" t="n">
        <f aca="false">'Profiles 8760'!B6007</f>
        <v>9</v>
      </c>
      <c r="C6018" s="0" t="n">
        <f aca="false">'Profiles 8760'!E6007</f>
        <v>0</v>
      </c>
      <c r="D6018" s="0" t="n">
        <f aca="false">'Profiles 8760'!F6007</f>
        <v>0</v>
      </c>
      <c r="E6018" s="0" t="n">
        <f aca="false">'Profiles 8760'!G6007</f>
        <v>0.809816</v>
      </c>
      <c r="F6018" s="0" t="n">
        <f aca="false">D6018*Assumptions!$C$11*$B$7+E6018*Assumptions!$C$12*$B$8</f>
        <v>33.1214744</v>
      </c>
      <c r="G6018" s="0" t="n">
        <f aca="false">C6018*Assumptions!$C$15</f>
        <v>0</v>
      </c>
      <c r="H6018" s="0" t="n">
        <f aca="false">MIN(F6018,G6018)</f>
        <v>0</v>
      </c>
      <c r="I6018" s="0" t="n">
        <f aca="false">IF(C6018=1,MIN(G6018-H6018,Assumptions!$C$13,P6017),0)</f>
        <v>0</v>
      </c>
      <c r="J6018" s="0" t="n">
        <f aca="false">H6018+I6018</f>
        <v>0</v>
      </c>
      <c r="K6018" s="0" t="n">
        <f aca="false">MIN(IF(C6018=1,F6018-H6018,F6018),Assumptions!$C$13,MAX(0,($B$5-P6017)/$B$6))</f>
        <v>33.1214744</v>
      </c>
      <c r="L6018" s="0" t="n">
        <f aca="false">IF(C6018=1,0,MIN(F6018-K6018,Assumptions!$C$15,MAX(0,$B$10-O6017-M6018)))</f>
        <v>0</v>
      </c>
      <c r="M6018" s="0" t="n">
        <f aca="false">'Profiles 8760'!H6007</f>
        <v>92000</v>
      </c>
      <c r="N6018" s="0" t="n">
        <f aca="false">J6018+L6018</f>
        <v>0</v>
      </c>
      <c r="O6018" s="0" t="n">
        <f aca="false">O6017+N6018</f>
        <v>562977.209533764</v>
      </c>
      <c r="P6018" s="0" t="n">
        <f aca="false">MIN($B$5,P6017+K6018*$B$6-I6018)</f>
        <v>298.47219224592</v>
      </c>
      <c r="Q6018" s="0" t="n">
        <f aca="false">MAX(0,F6018-H6018-K6018-L6018)</f>
        <v>0</v>
      </c>
    </row>
    <row r="6019" customFormat="false" ht="15" hidden="false" customHeight="false" outlineLevel="0" collapsed="false">
      <c r="A6019" s="0" t="n">
        <f aca="false">'Profiles 8760'!A6008</f>
        <v>6006</v>
      </c>
      <c r="B6019" s="0" t="n">
        <f aca="false">'Profiles 8760'!B6008</f>
        <v>9</v>
      </c>
      <c r="C6019" s="0" t="n">
        <f aca="false">'Profiles 8760'!E6008</f>
        <v>0</v>
      </c>
      <c r="D6019" s="0" t="n">
        <f aca="false">'Profiles 8760'!F6008</f>
        <v>0</v>
      </c>
      <c r="E6019" s="0" t="n">
        <f aca="false">'Profiles 8760'!G6008</f>
        <v>0.911564</v>
      </c>
      <c r="F6019" s="0" t="n">
        <f aca="false">D6019*Assumptions!$C$11*$B$7+E6019*Assumptions!$C$12*$B$8</f>
        <v>37.2829676</v>
      </c>
      <c r="G6019" s="0" t="n">
        <f aca="false">C6019*Assumptions!$C$15</f>
        <v>0</v>
      </c>
      <c r="H6019" s="0" t="n">
        <f aca="false">MIN(F6019,G6019)</f>
        <v>0</v>
      </c>
      <c r="I6019" s="0" t="n">
        <f aca="false">IF(C6019=1,MIN(G6019-H6019,Assumptions!$C$13,P6018),0)</f>
        <v>0</v>
      </c>
      <c r="J6019" s="0" t="n">
        <f aca="false">H6019+I6019</f>
        <v>0</v>
      </c>
      <c r="K6019" s="0" t="n">
        <f aca="false">MIN(IF(C6019=1,F6019-H6019,F6019),Assumptions!$C$13,MAX(0,($B$5-P6018)/$B$6))</f>
        <v>37.2829676</v>
      </c>
      <c r="L6019" s="0" t="n">
        <f aca="false">IF(C6019=1,0,MIN(F6019-K6019,Assumptions!$C$15,MAX(0,$B$10-O6018-M6019)))</f>
        <v>0</v>
      </c>
      <c r="M6019" s="0" t="n">
        <f aca="false">'Profiles 8760'!H6008</f>
        <v>92000</v>
      </c>
      <c r="N6019" s="0" t="n">
        <f aca="false">J6019+L6019</f>
        <v>0</v>
      </c>
      <c r="O6019" s="0" t="n">
        <f aca="false">O6018+N6019</f>
        <v>562977.209533764</v>
      </c>
      <c r="P6019" s="0" t="n">
        <f aca="false">MIN($B$5,P6018+K6019*$B$6-I6019)</f>
        <v>330.7890685616</v>
      </c>
      <c r="Q6019" s="0" t="n">
        <f aca="false">MAX(0,F6019-H6019-K6019-L6019)</f>
        <v>0</v>
      </c>
    </row>
    <row r="6020" customFormat="false" ht="15" hidden="false" customHeight="false" outlineLevel="0" collapsed="false">
      <c r="A6020" s="0" t="n">
        <f aca="false">'Profiles 8760'!A6009</f>
        <v>6007</v>
      </c>
      <c r="B6020" s="0" t="n">
        <f aca="false">'Profiles 8760'!B6009</f>
        <v>9</v>
      </c>
      <c r="C6020" s="0" t="n">
        <f aca="false">'Profiles 8760'!E6009</f>
        <v>0</v>
      </c>
      <c r="D6020" s="0" t="n">
        <f aca="false">'Profiles 8760'!F6009</f>
        <v>0.007665</v>
      </c>
      <c r="E6020" s="0" t="n">
        <f aca="false">'Profiles 8760'!G6009</f>
        <v>0.557128</v>
      </c>
      <c r="F6020" s="0" t="n">
        <f aca="false">D6020*Assumptions!$C$11*$B$7+E6020*Assumptions!$C$12*$B$8</f>
        <v>25.0001872</v>
      </c>
      <c r="G6020" s="0" t="n">
        <f aca="false">C6020*Assumptions!$C$15</f>
        <v>0</v>
      </c>
      <c r="H6020" s="0" t="n">
        <f aca="false">MIN(F6020,G6020)</f>
        <v>0</v>
      </c>
      <c r="I6020" s="0" t="n">
        <f aca="false">IF(C6020=1,MIN(G6020-H6020,Assumptions!$C$13,P6019),0)</f>
        <v>0</v>
      </c>
      <c r="J6020" s="0" t="n">
        <f aca="false">H6020+I6020</f>
        <v>0</v>
      </c>
      <c r="K6020" s="0" t="n">
        <f aca="false">MIN(IF(C6020=1,F6020-H6020,F6020),Assumptions!$C$13,MAX(0,($B$5-P6019)/$B$6))</f>
        <v>25.0001872</v>
      </c>
      <c r="L6020" s="0" t="n">
        <f aca="false">IF(C6020=1,0,MIN(F6020-K6020,Assumptions!$C$15,MAX(0,$B$10-O6019-M6020)))</f>
        <v>0</v>
      </c>
      <c r="M6020" s="0" t="n">
        <f aca="false">'Profiles 8760'!H6009</f>
        <v>92000</v>
      </c>
      <c r="N6020" s="0" t="n">
        <f aca="false">J6020+L6020</f>
        <v>0</v>
      </c>
      <c r="O6020" s="0" t="n">
        <f aca="false">O6019+N6020</f>
        <v>562977.209533764</v>
      </c>
      <c r="P6020" s="0" t="n">
        <f aca="false">MIN($B$5,P6019+K6020*$B$6-I6020)</f>
        <v>352.45923082656</v>
      </c>
      <c r="Q6020" s="0" t="n">
        <f aca="false">MAX(0,F6020-H6020-K6020-L6020)</f>
        <v>0</v>
      </c>
    </row>
    <row r="6021" customFormat="false" ht="15" hidden="false" customHeight="false" outlineLevel="0" collapsed="false">
      <c r="A6021" s="0" t="n">
        <f aca="false">'Profiles 8760'!A6010</f>
        <v>6008</v>
      </c>
      <c r="B6021" s="0" t="n">
        <f aca="false">'Profiles 8760'!B6010</f>
        <v>9</v>
      </c>
      <c r="C6021" s="0" t="n">
        <f aca="false">'Profiles 8760'!E6010</f>
        <v>1</v>
      </c>
      <c r="D6021" s="0" t="n">
        <f aca="false">'Profiles 8760'!F6010</f>
        <v>0.191686</v>
      </c>
      <c r="E6021" s="0" t="n">
        <f aca="false">'Profiles 8760'!G6010</f>
        <v>0.388929</v>
      </c>
      <c r="F6021" s="0" t="n">
        <f aca="false">D6021*Assumptions!$C$11*$B$7+E6021*Assumptions!$C$12*$B$8</f>
        <v>71.2661129</v>
      </c>
      <c r="G6021" s="0" t="n">
        <f aca="false">C6021*Assumptions!$C$15</f>
        <v>200</v>
      </c>
      <c r="H6021" s="0" t="n">
        <f aca="false">MIN(F6021,G6021)</f>
        <v>71.2661129</v>
      </c>
      <c r="I6021" s="0" t="n">
        <f aca="false">IF(C6021=1,MIN(G6021-H6021,Assumptions!$C$13,P6020),0)</f>
        <v>128.7338871</v>
      </c>
      <c r="J6021" s="0" t="n">
        <f aca="false">H6021+I6021</f>
        <v>200</v>
      </c>
      <c r="K6021" s="0" t="n">
        <f aca="false">MIN(IF(C6021=1,F6021-H6021,F6021),Assumptions!$C$13,MAX(0,($B$5-P6020)/$B$6))</f>
        <v>0</v>
      </c>
      <c r="L6021" s="0" t="n">
        <f aca="false">IF(C6021=1,0,MIN(F6021-K6021,Assumptions!$C$15,MAX(0,$B$10-O6020-M6021)))</f>
        <v>0</v>
      </c>
      <c r="M6021" s="0" t="n">
        <f aca="false">'Profiles 8760'!H6010</f>
        <v>91800</v>
      </c>
      <c r="N6021" s="0" t="n">
        <f aca="false">J6021+L6021</f>
        <v>200</v>
      </c>
      <c r="O6021" s="0" t="n">
        <f aca="false">O6020+N6021</f>
        <v>563177.209533764</v>
      </c>
      <c r="P6021" s="0" t="n">
        <f aca="false">MIN($B$5,P6020+K6021*$B$6-I6021)</f>
        <v>223.72534372656</v>
      </c>
      <c r="Q6021" s="0" t="n">
        <f aca="false">MAX(0,F6021-H6021-K6021-L6021)</f>
        <v>0</v>
      </c>
    </row>
    <row r="6022" customFormat="false" ht="15" hidden="false" customHeight="false" outlineLevel="0" collapsed="false">
      <c r="A6022" s="0" t="n">
        <f aca="false">'Profiles 8760'!A6011</f>
        <v>6009</v>
      </c>
      <c r="B6022" s="0" t="n">
        <f aca="false">'Profiles 8760'!B6011</f>
        <v>9</v>
      </c>
      <c r="C6022" s="0" t="n">
        <f aca="false">'Profiles 8760'!E6011</f>
        <v>1</v>
      </c>
      <c r="D6022" s="0" t="n">
        <f aca="false">'Profiles 8760'!F6011</f>
        <v>0.437228</v>
      </c>
      <c r="E6022" s="0" t="n">
        <f aca="false">'Profiles 8760'!G6011</f>
        <v>0.37563</v>
      </c>
      <c r="F6022" s="0" t="n">
        <f aca="false">D6022*Assumptions!$C$11*$B$7+E6022*Assumptions!$C$12*$B$8</f>
        <v>141.6347134</v>
      </c>
      <c r="G6022" s="0" t="n">
        <f aca="false">C6022*Assumptions!$C$15</f>
        <v>200</v>
      </c>
      <c r="H6022" s="0" t="n">
        <f aca="false">MIN(F6022,G6022)</f>
        <v>141.6347134</v>
      </c>
      <c r="I6022" s="0" t="n">
        <f aca="false">IF(C6022=1,MIN(G6022-H6022,Assumptions!$C$13,P6021),0)</f>
        <v>58.3652866</v>
      </c>
      <c r="J6022" s="0" t="n">
        <f aca="false">H6022+I6022</f>
        <v>200</v>
      </c>
      <c r="K6022" s="0" t="n">
        <f aca="false">MIN(IF(C6022=1,F6022-H6022,F6022),Assumptions!$C$13,MAX(0,($B$5-P6021)/$B$6))</f>
        <v>0</v>
      </c>
      <c r="L6022" s="0" t="n">
        <f aca="false">IF(C6022=1,0,MIN(F6022-K6022,Assumptions!$C$15,MAX(0,$B$10-O6021-M6022)))</f>
        <v>0</v>
      </c>
      <c r="M6022" s="0" t="n">
        <f aca="false">'Profiles 8760'!H6011</f>
        <v>91600</v>
      </c>
      <c r="N6022" s="0" t="n">
        <f aca="false">J6022+L6022</f>
        <v>200</v>
      </c>
      <c r="O6022" s="0" t="n">
        <f aca="false">O6021+N6022</f>
        <v>563377.209533764</v>
      </c>
      <c r="P6022" s="0" t="n">
        <f aca="false">MIN($B$5,P6021+K6022*$B$6-I6022)</f>
        <v>165.36005712656</v>
      </c>
      <c r="Q6022" s="0" t="n">
        <f aca="false">MAX(0,F6022-H6022-K6022-L6022)</f>
        <v>0</v>
      </c>
    </row>
    <row r="6023" customFormat="false" ht="15" hidden="false" customHeight="false" outlineLevel="0" collapsed="false">
      <c r="A6023" s="0" t="n">
        <f aca="false">'Profiles 8760'!A6012</f>
        <v>6010</v>
      </c>
      <c r="B6023" s="0" t="n">
        <f aca="false">'Profiles 8760'!B6012</f>
        <v>9</v>
      </c>
      <c r="C6023" s="0" t="n">
        <f aca="false">'Profiles 8760'!E6012</f>
        <v>0</v>
      </c>
      <c r="D6023" s="0" t="n">
        <f aca="false">'Profiles 8760'!F6012</f>
        <v>0.68275</v>
      </c>
      <c r="E6023" s="0" t="n">
        <f aca="false">'Profiles 8760'!G6012</f>
        <v>0.41389</v>
      </c>
      <c r="F6023" s="0" t="n">
        <f aca="false">D6023*Assumptions!$C$11*$B$7+E6023*Assumptions!$C$12*$B$8</f>
        <v>214.106301</v>
      </c>
      <c r="G6023" s="0" t="n">
        <f aca="false">C6023*Assumptions!$C$15</f>
        <v>0</v>
      </c>
      <c r="H6023" s="0" t="n">
        <f aca="false">MIN(F6023,G6023)</f>
        <v>0</v>
      </c>
      <c r="I6023" s="0" t="n">
        <f aca="false">IF(C6023=1,MIN(G6023-H6023,Assumptions!$C$13,P6022),0)</f>
        <v>0</v>
      </c>
      <c r="J6023" s="0" t="n">
        <f aca="false">H6023+I6023</f>
        <v>0</v>
      </c>
      <c r="K6023" s="0" t="n">
        <f aca="false">MIN(IF(C6023=1,F6023-H6023,F6023),Assumptions!$C$13,MAX(0,($B$5-P6022)/$B$6))</f>
        <v>180</v>
      </c>
      <c r="L6023" s="0" t="n">
        <f aca="false">IF(C6023=1,0,MIN(F6023-K6023,Assumptions!$C$15,MAX(0,$B$10-O6022-M6023)))</f>
        <v>34.106301</v>
      </c>
      <c r="M6023" s="0" t="n">
        <f aca="false">'Profiles 8760'!H6012</f>
        <v>91600</v>
      </c>
      <c r="N6023" s="0" t="n">
        <f aca="false">J6023+L6023</f>
        <v>34.106301</v>
      </c>
      <c r="O6023" s="0" t="n">
        <f aca="false">O6022+N6023</f>
        <v>563411.315834764</v>
      </c>
      <c r="P6023" s="0" t="n">
        <f aca="false">MIN($B$5,P6022+K6023*$B$6-I6023)</f>
        <v>321.38405712656</v>
      </c>
      <c r="Q6023" s="0" t="n">
        <f aca="false">MAX(0,F6023-H6023-K6023-L6023)</f>
        <v>0</v>
      </c>
    </row>
    <row r="6024" customFormat="false" ht="15" hidden="false" customHeight="false" outlineLevel="0" collapsed="false">
      <c r="A6024" s="0" t="n">
        <f aca="false">'Profiles 8760'!A6013</f>
        <v>6011</v>
      </c>
      <c r="B6024" s="0" t="n">
        <f aca="false">'Profiles 8760'!B6013</f>
        <v>9</v>
      </c>
      <c r="C6024" s="0" t="n">
        <f aca="false">'Profiles 8760'!E6013</f>
        <v>0</v>
      </c>
      <c r="D6024" s="0" t="n">
        <f aca="false">'Profiles 8760'!F6013</f>
        <v>0.888276</v>
      </c>
      <c r="E6024" s="0" t="n">
        <f aca="false">'Profiles 8760'!G6013</f>
        <v>0.324636</v>
      </c>
      <c r="F6024" s="0" t="n">
        <f aca="false">D6024*Assumptions!$C$11*$B$7+E6024*Assumptions!$C$12*$B$8</f>
        <v>269.8117212</v>
      </c>
      <c r="G6024" s="0" t="n">
        <f aca="false">C6024*Assumptions!$C$15</f>
        <v>0</v>
      </c>
      <c r="H6024" s="0" t="n">
        <f aca="false">MIN(F6024,G6024)</f>
        <v>0</v>
      </c>
      <c r="I6024" s="0" t="n">
        <f aca="false">IF(C6024=1,MIN(G6024-H6024,Assumptions!$C$13,P6023),0)</f>
        <v>0</v>
      </c>
      <c r="J6024" s="0" t="n">
        <f aca="false">H6024+I6024</f>
        <v>0</v>
      </c>
      <c r="K6024" s="0" t="n">
        <f aca="false">MIN(IF(C6024=1,F6024-H6024,F6024),Assumptions!$C$13,MAX(0,($B$5-P6023)/$B$6))</f>
        <v>180</v>
      </c>
      <c r="L6024" s="0" t="n">
        <f aca="false">IF(C6024=1,0,MIN(F6024-K6024,Assumptions!$C$15,MAX(0,$B$10-O6023-M6024)))</f>
        <v>89.8117212</v>
      </c>
      <c r="M6024" s="0" t="n">
        <f aca="false">'Profiles 8760'!H6013</f>
        <v>91600</v>
      </c>
      <c r="N6024" s="0" t="n">
        <f aca="false">J6024+L6024</f>
        <v>89.8117212</v>
      </c>
      <c r="O6024" s="0" t="n">
        <f aca="false">O6023+N6024</f>
        <v>563501.127555964</v>
      </c>
      <c r="P6024" s="0" t="n">
        <f aca="false">MIN($B$5,P6023+K6024*$B$6-I6024)</f>
        <v>477.40805712656</v>
      </c>
      <c r="Q6024" s="0" t="n">
        <f aca="false">MAX(0,F6024-H6024-K6024-L6024)</f>
        <v>0</v>
      </c>
    </row>
    <row r="6025" customFormat="false" ht="15" hidden="false" customHeight="false" outlineLevel="0" collapsed="false">
      <c r="A6025" s="0" t="n">
        <f aca="false">'Profiles 8760'!A6014</f>
        <v>6012</v>
      </c>
      <c r="B6025" s="0" t="n">
        <f aca="false">'Profiles 8760'!B6014</f>
        <v>9</v>
      </c>
      <c r="C6025" s="0" t="n">
        <f aca="false">'Profiles 8760'!E6014</f>
        <v>0</v>
      </c>
      <c r="D6025" s="0" t="n">
        <f aca="false">'Profiles 8760'!F6014</f>
        <v>1</v>
      </c>
      <c r="E6025" s="0" t="n">
        <f aca="false">'Profiles 8760'!G6014</f>
        <v>0.273453</v>
      </c>
      <c r="F6025" s="0" t="n">
        <f aca="false">D6025*Assumptions!$C$11*$B$7+E6025*Assumptions!$C$12*$B$8</f>
        <v>299.9842277</v>
      </c>
      <c r="G6025" s="0" t="n">
        <f aca="false">C6025*Assumptions!$C$15</f>
        <v>0</v>
      </c>
      <c r="H6025" s="0" t="n">
        <f aca="false">MIN(F6025,G6025)</f>
        <v>0</v>
      </c>
      <c r="I6025" s="0" t="n">
        <f aca="false">IF(C6025=1,MIN(G6025-H6025,Assumptions!$C$13,P6024),0)</f>
        <v>0</v>
      </c>
      <c r="J6025" s="0" t="n">
        <f aca="false">H6025+I6025</f>
        <v>0</v>
      </c>
      <c r="K6025" s="0" t="n">
        <f aca="false">MIN(IF(C6025=1,F6025-H6025,F6025),Assumptions!$C$13,MAX(0,($B$5-P6024)/$B$6))</f>
        <v>38.5347748886018</v>
      </c>
      <c r="L6025" s="0" t="n">
        <f aca="false">IF(C6025=1,0,MIN(F6025-K6025,Assumptions!$C$15,MAX(0,$B$10-O6024-M6025)))</f>
        <v>200</v>
      </c>
      <c r="M6025" s="0" t="n">
        <f aca="false">'Profiles 8760'!H6014</f>
        <v>91600</v>
      </c>
      <c r="N6025" s="0" t="n">
        <f aca="false">J6025+L6025</f>
        <v>200</v>
      </c>
      <c r="O6025" s="0" t="n">
        <f aca="false">O6024+N6025</f>
        <v>563701.127555964</v>
      </c>
      <c r="P6025" s="0" t="n">
        <f aca="false">MIN($B$5,P6024+K6025*$B$6-I6025)</f>
        <v>510.81</v>
      </c>
      <c r="Q6025" s="0" t="n">
        <f aca="false">MAX(0,F6025-H6025-K6025-L6025)</f>
        <v>61.4494528113983</v>
      </c>
    </row>
    <row r="6026" customFormat="false" ht="15" hidden="false" customHeight="false" outlineLevel="0" collapsed="false">
      <c r="A6026" s="0" t="n">
        <f aca="false">'Profiles 8760'!A6015</f>
        <v>6013</v>
      </c>
      <c r="B6026" s="0" t="n">
        <f aca="false">'Profiles 8760'!B6015</f>
        <v>9</v>
      </c>
      <c r="C6026" s="0" t="n">
        <f aca="false">'Profiles 8760'!E6015</f>
        <v>0</v>
      </c>
      <c r="D6026" s="0" t="n">
        <f aca="false">'Profiles 8760'!F6015</f>
        <v>1</v>
      </c>
      <c r="E6026" s="0" t="n">
        <f aca="false">'Profiles 8760'!G6015</f>
        <v>0.302871</v>
      </c>
      <c r="F6026" s="0" t="n">
        <f aca="false">D6026*Assumptions!$C$11*$B$7+E6026*Assumptions!$C$12*$B$8</f>
        <v>301.1874239</v>
      </c>
      <c r="G6026" s="0" t="n">
        <f aca="false">C6026*Assumptions!$C$15</f>
        <v>0</v>
      </c>
      <c r="H6026" s="0" t="n">
        <f aca="false">MIN(F6026,G6026)</f>
        <v>0</v>
      </c>
      <c r="I6026" s="0" t="n">
        <f aca="false">IF(C6026=1,MIN(G6026-H6026,Assumptions!$C$13,P6025),0)</f>
        <v>0</v>
      </c>
      <c r="J6026" s="0" t="n">
        <f aca="false">H6026+I6026</f>
        <v>0</v>
      </c>
      <c r="K6026" s="0" t="n">
        <f aca="false">MIN(IF(C6026=1,F6026-H6026,F6026),Assumptions!$C$13,MAX(0,($B$5-P6025)/$B$6))</f>
        <v>0</v>
      </c>
      <c r="L6026" s="0" t="n">
        <f aca="false">IF(C6026=1,0,MIN(F6026-K6026,Assumptions!$C$15,MAX(0,$B$10-O6025-M6026)))</f>
        <v>200</v>
      </c>
      <c r="M6026" s="0" t="n">
        <f aca="false">'Profiles 8760'!H6015</f>
        <v>91600</v>
      </c>
      <c r="N6026" s="0" t="n">
        <f aca="false">J6026+L6026</f>
        <v>200</v>
      </c>
      <c r="O6026" s="0" t="n">
        <f aca="false">O6025+N6026</f>
        <v>563901.127555964</v>
      </c>
      <c r="P6026" s="0" t="n">
        <f aca="false">MIN($B$5,P6025+K6026*$B$6-I6026)</f>
        <v>510.81</v>
      </c>
      <c r="Q6026" s="0" t="n">
        <f aca="false">MAX(0,F6026-H6026-K6026-L6026)</f>
        <v>101.1874239</v>
      </c>
    </row>
    <row r="6027" customFormat="false" ht="15" hidden="false" customHeight="false" outlineLevel="0" collapsed="false">
      <c r="A6027" s="0" t="n">
        <f aca="false">'Profiles 8760'!A6016</f>
        <v>6014</v>
      </c>
      <c r="B6027" s="0" t="n">
        <f aca="false">'Profiles 8760'!B6016</f>
        <v>9</v>
      </c>
      <c r="C6027" s="0" t="n">
        <f aca="false">'Profiles 8760'!E6016</f>
        <v>0</v>
      </c>
      <c r="D6027" s="0" t="n">
        <f aca="false">'Profiles 8760'!F6016</f>
        <v>1</v>
      </c>
      <c r="E6027" s="0" t="n">
        <f aca="false">'Profiles 8760'!G6016</f>
        <v>0.362686</v>
      </c>
      <c r="F6027" s="0" t="n">
        <f aca="false">D6027*Assumptions!$C$11*$B$7+E6027*Assumptions!$C$12*$B$8</f>
        <v>303.6338574</v>
      </c>
      <c r="G6027" s="0" t="n">
        <f aca="false">C6027*Assumptions!$C$15</f>
        <v>0</v>
      </c>
      <c r="H6027" s="0" t="n">
        <f aca="false">MIN(F6027,G6027)</f>
        <v>0</v>
      </c>
      <c r="I6027" s="0" t="n">
        <f aca="false">IF(C6027=1,MIN(G6027-H6027,Assumptions!$C$13,P6026),0)</f>
        <v>0</v>
      </c>
      <c r="J6027" s="0" t="n">
        <f aca="false">H6027+I6027</f>
        <v>0</v>
      </c>
      <c r="K6027" s="0" t="n">
        <f aca="false">MIN(IF(C6027=1,F6027-H6027,F6027),Assumptions!$C$13,MAX(0,($B$5-P6026)/$B$6))</f>
        <v>0</v>
      </c>
      <c r="L6027" s="0" t="n">
        <f aca="false">IF(C6027=1,0,MIN(F6027-K6027,Assumptions!$C$15,MAX(0,$B$10-O6026-M6027)))</f>
        <v>200</v>
      </c>
      <c r="M6027" s="0" t="n">
        <f aca="false">'Profiles 8760'!H6016</f>
        <v>91600</v>
      </c>
      <c r="N6027" s="0" t="n">
        <f aca="false">J6027+L6027</f>
        <v>200</v>
      </c>
      <c r="O6027" s="0" t="n">
        <f aca="false">O6026+N6027</f>
        <v>564101.127555964</v>
      </c>
      <c r="P6027" s="0" t="n">
        <f aca="false">MIN($B$5,P6026+K6027*$B$6-I6027)</f>
        <v>510.81</v>
      </c>
      <c r="Q6027" s="0" t="n">
        <f aca="false">MAX(0,F6027-H6027-K6027-L6027)</f>
        <v>103.6338574</v>
      </c>
    </row>
    <row r="6028" customFormat="false" ht="15" hidden="false" customHeight="false" outlineLevel="0" collapsed="false">
      <c r="A6028" s="0" t="n">
        <f aca="false">'Profiles 8760'!A6017</f>
        <v>6015</v>
      </c>
      <c r="B6028" s="0" t="n">
        <f aca="false">'Profiles 8760'!B6017</f>
        <v>9</v>
      </c>
      <c r="C6028" s="0" t="n">
        <f aca="false">'Profiles 8760'!E6017</f>
        <v>0</v>
      </c>
      <c r="D6028" s="0" t="n">
        <f aca="false">'Profiles 8760'!F6017</f>
        <v>0.888276</v>
      </c>
      <c r="E6028" s="0" t="n">
        <f aca="false">'Profiles 8760'!G6017</f>
        <v>0.463617</v>
      </c>
      <c r="F6028" s="0" t="n">
        <f aca="false">D6028*Assumptions!$C$11*$B$7+E6028*Assumptions!$C$12*$B$8</f>
        <v>275.4960441</v>
      </c>
      <c r="G6028" s="0" t="n">
        <f aca="false">C6028*Assumptions!$C$15</f>
        <v>0</v>
      </c>
      <c r="H6028" s="0" t="n">
        <f aca="false">MIN(F6028,G6028)</f>
        <v>0</v>
      </c>
      <c r="I6028" s="0" t="n">
        <f aca="false">IF(C6028=1,MIN(G6028-H6028,Assumptions!$C$13,P6027),0)</f>
        <v>0</v>
      </c>
      <c r="J6028" s="0" t="n">
        <f aca="false">H6028+I6028</f>
        <v>0</v>
      </c>
      <c r="K6028" s="0" t="n">
        <f aca="false">MIN(IF(C6028=1,F6028-H6028,F6028),Assumptions!$C$13,MAX(0,($B$5-P6027)/$B$6))</f>
        <v>0</v>
      </c>
      <c r="L6028" s="0" t="n">
        <f aca="false">IF(C6028=1,0,MIN(F6028-K6028,Assumptions!$C$15,MAX(0,$B$10-O6027-M6028)))</f>
        <v>200</v>
      </c>
      <c r="M6028" s="0" t="n">
        <f aca="false">'Profiles 8760'!H6017</f>
        <v>91600</v>
      </c>
      <c r="N6028" s="0" t="n">
        <f aca="false">J6028+L6028</f>
        <v>200</v>
      </c>
      <c r="O6028" s="0" t="n">
        <f aca="false">O6027+N6028</f>
        <v>564301.127555964</v>
      </c>
      <c r="P6028" s="0" t="n">
        <f aca="false">MIN($B$5,P6027+K6028*$B$6-I6028)</f>
        <v>510.81</v>
      </c>
      <c r="Q6028" s="0" t="n">
        <f aca="false">MAX(0,F6028-H6028-K6028-L6028)</f>
        <v>75.4960441</v>
      </c>
    </row>
    <row r="6029" customFormat="false" ht="15" hidden="false" customHeight="false" outlineLevel="0" collapsed="false">
      <c r="A6029" s="0" t="n">
        <f aca="false">'Profiles 8760'!A6018</f>
        <v>6016</v>
      </c>
      <c r="B6029" s="0" t="n">
        <f aca="false">'Profiles 8760'!B6018</f>
        <v>9</v>
      </c>
      <c r="C6029" s="0" t="n">
        <f aca="false">'Profiles 8760'!E6018</f>
        <v>0</v>
      </c>
      <c r="D6029" s="0" t="n">
        <f aca="false">'Profiles 8760'!F6018</f>
        <v>0.68275</v>
      </c>
      <c r="E6029" s="0" t="n">
        <f aca="false">'Profiles 8760'!G6018</f>
        <v>0.487463</v>
      </c>
      <c r="F6029" s="0" t="n">
        <f aca="false">D6029*Assumptions!$C$11*$B$7+E6029*Assumptions!$C$12*$B$8</f>
        <v>217.1154367</v>
      </c>
      <c r="G6029" s="0" t="n">
        <f aca="false">C6029*Assumptions!$C$15</f>
        <v>0</v>
      </c>
      <c r="H6029" s="0" t="n">
        <f aca="false">MIN(F6029,G6029)</f>
        <v>0</v>
      </c>
      <c r="I6029" s="0" t="n">
        <f aca="false">IF(C6029=1,MIN(G6029-H6029,Assumptions!$C$13,P6028),0)</f>
        <v>0</v>
      </c>
      <c r="J6029" s="0" t="n">
        <f aca="false">H6029+I6029</f>
        <v>0</v>
      </c>
      <c r="K6029" s="0" t="n">
        <f aca="false">MIN(IF(C6029=1,F6029-H6029,F6029),Assumptions!$C$13,MAX(0,($B$5-P6028)/$B$6))</f>
        <v>0</v>
      </c>
      <c r="L6029" s="0" t="n">
        <f aca="false">IF(C6029=1,0,MIN(F6029-K6029,Assumptions!$C$15,MAX(0,$B$10-O6028-M6029)))</f>
        <v>200</v>
      </c>
      <c r="M6029" s="0" t="n">
        <f aca="false">'Profiles 8760'!H6018</f>
        <v>91600</v>
      </c>
      <c r="N6029" s="0" t="n">
        <f aca="false">J6029+L6029</f>
        <v>200</v>
      </c>
      <c r="O6029" s="0" t="n">
        <f aca="false">O6028+N6029</f>
        <v>564501.127555964</v>
      </c>
      <c r="P6029" s="0" t="n">
        <f aca="false">MIN($B$5,P6028+K6029*$B$6-I6029)</f>
        <v>510.81</v>
      </c>
      <c r="Q6029" s="0" t="n">
        <f aca="false">MAX(0,F6029-H6029-K6029-L6029)</f>
        <v>17.1154367</v>
      </c>
    </row>
    <row r="6030" customFormat="false" ht="15" hidden="false" customHeight="false" outlineLevel="0" collapsed="false">
      <c r="A6030" s="0" t="n">
        <f aca="false">'Profiles 8760'!A6019</f>
        <v>6017</v>
      </c>
      <c r="B6030" s="0" t="n">
        <f aca="false">'Profiles 8760'!B6019</f>
        <v>9</v>
      </c>
      <c r="C6030" s="0" t="n">
        <f aca="false">'Profiles 8760'!E6019</f>
        <v>0</v>
      </c>
      <c r="D6030" s="0" t="n">
        <f aca="false">'Profiles 8760'!F6019</f>
        <v>0.437228</v>
      </c>
      <c r="E6030" s="0" t="n">
        <f aca="false">'Profiles 8760'!G6019</f>
        <v>0.501538</v>
      </c>
      <c r="F6030" s="0" t="n">
        <f aca="false">D6030*Assumptions!$C$11*$B$7+E6030*Assumptions!$C$12*$B$8</f>
        <v>146.7843506</v>
      </c>
      <c r="G6030" s="0" t="n">
        <f aca="false">C6030*Assumptions!$C$15</f>
        <v>0</v>
      </c>
      <c r="H6030" s="0" t="n">
        <f aca="false">MIN(F6030,G6030)</f>
        <v>0</v>
      </c>
      <c r="I6030" s="0" t="n">
        <f aca="false">IF(C6030=1,MIN(G6030-H6030,Assumptions!$C$13,P6029),0)</f>
        <v>0</v>
      </c>
      <c r="J6030" s="0" t="n">
        <f aca="false">H6030+I6030</f>
        <v>0</v>
      </c>
      <c r="K6030" s="0" t="n">
        <f aca="false">MIN(IF(C6030=1,F6030-H6030,F6030),Assumptions!$C$13,MAX(0,($B$5-P6029)/$B$6))</f>
        <v>0</v>
      </c>
      <c r="L6030" s="0" t="n">
        <f aca="false">IF(C6030=1,0,MIN(F6030-K6030,Assumptions!$C$15,MAX(0,$B$10-O6029-M6030)))</f>
        <v>146.7843506</v>
      </c>
      <c r="M6030" s="0" t="n">
        <f aca="false">'Profiles 8760'!H6019</f>
        <v>91600</v>
      </c>
      <c r="N6030" s="0" t="n">
        <f aca="false">J6030+L6030</f>
        <v>146.7843506</v>
      </c>
      <c r="O6030" s="0" t="n">
        <f aca="false">O6029+N6030</f>
        <v>564647.911906564</v>
      </c>
      <c r="P6030" s="0" t="n">
        <f aca="false">MIN($B$5,P6029+K6030*$B$6-I6030)</f>
        <v>510.81</v>
      </c>
      <c r="Q6030" s="0" t="n">
        <f aca="false">MAX(0,F6030-H6030-K6030-L6030)</f>
        <v>0</v>
      </c>
    </row>
    <row r="6031" customFormat="false" ht="15" hidden="false" customHeight="false" outlineLevel="0" collapsed="false">
      <c r="A6031" s="0" t="n">
        <f aca="false">'Profiles 8760'!A6020</f>
        <v>6018</v>
      </c>
      <c r="B6031" s="0" t="n">
        <f aca="false">'Profiles 8760'!B6020</f>
        <v>9</v>
      </c>
      <c r="C6031" s="0" t="n">
        <f aca="false">'Profiles 8760'!E6020</f>
        <v>0</v>
      </c>
      <c r="D6031" s="0" t="n">
        <f aca="false">'Profiles 8760'!F6020</f>
        <v>0.191686</v>
      </c>
      <c r="E6031" s="0" t="n">
        <f aca="false">'Profiles 8760'!G6020</f>
        <v>0.497039</v>
      </c>
      <c r="F6031" s="0" t="n">
        <f aca="false">D6031*Assumptions!$C$11*$B$7+E6031*Assumptions!$C$12*$B$8</f>
        <v>75.6878119</v>
      </c>
      <c r="G6031" s="0" t="n">
        <f aca="false">C6031*Assumptions!$C$15</f>
        <v>0</v>
      </c>
      <c r="H6031" s="0" t="n">
        <f aca="false">MIN(F6031,G6031)</f>
        <v>0</v>
      </c>
      <c r="I6031" s="0" t="n">
        <f aca="false">IF(C6031=1,MIN(G6031-H6031,Assumptions!$C$13,P6030),0)</f>
        <v>0</v>
      </c>
      <c r="J6031" s="0" t="n">
        <f aca="false">H6031+I6031</f>
        <v>0</v>
      </c>
      <c r="K6031" s="0" t="n">
        <f aca="false">MIN(IF(C6031=1,F6031-H6031,F6031),Assumptions!$C$13,MAX(0,($B$5-P6030)/$B$6))</f>
        <v>0</v>
      </c>
      <c r="L6031" s="0" t="n">
        <f aca="false">IF(C6031=1,0,MIN(F6031-K6031,Assumptions!$C$15,MAX(0,$B$10-O6030-M6031)))</f>
        <v>75.6878119</v>
      </c>
      <c r="M6031" s="0" t="n">
        <f aca="false">'Profiles 8760'!H6020</f>
        <v>91600</v>
      </c>
      <c r="N6031" s="0" t="n">
        <f aca="false">J6031+L6031</f>
        <v>75.6878119</v>
      </c>
      <c r="O6031" s="0" t="n">
        <f aca="false">O6030+N6031</f>
        <v>564723.599718464</v>
      </c>
      <c r="P6031" s="0" t="n">
        <f aca="false">MIN($B$5,P6030+K6031*$B$6-I6031)</f>
        <v>510.81</v>
      </c>
      <c r="Q6031" s="0" t="n">
        <f aca="false">MAX(0,F6031-H6031-K6031-L6031)</f>
        <v>0</v>
      </c>
    </row>
    <row r="6032" customFormat="false" ht="15" hidden="false" customHeight="false" outlineLevel="0" collapsed="false">
      <c r="A6032" s="0" t="n">
        <f aca="false">'Profiles 8760'!A6021</f>
        <v>6019</v>
      </c>
      <c r="B6032" s="0" t="n">
        <f aca="false">'Profiles 8760'!B6021</f>
        <v>9</v>
      </c>
      <c r="C6032" s="0" t="n">
        <f aca="false">'Profiles 8760'!E6021</f>
        <v>0</v>
      </c>
      <c r="D6032" s="0" t="n">
        <f aca="false">'Profiles 8760'!F6021</f>
        <v>0.007665</v>
      </c>
      <c r="E6032" s="0" t="n">
        <f aca="false">'Profiles 8760'!G6021</f>
        <v>0.501288</v>
      </c>
      <c r="F6032" s="0" t="n">
        <f aca="false">D6032*Assumptions!$C$11*$B$7+E6032*Assumptions!$C$12*$B$8</f>
        <v>22.7163312</v>
      </c>
      <c r="G6032" s="0" t="n">
        <f aca="false">C6032*Assumptions!$C$15</f>
        <v>0</v>
      </c>
      <c r="H6032" s="0" t="n">
        <f aca="false">MIN(F6032,G6032)</f>
        <v>0</v>
      </c>
      <c r="I6032" s="0" t="n">
        <f aca="false">IF(C6032=1,MIN(G6032-H6032,Assumptions!$C$13,P6031),0)</f>
        <v>0</v>
      </c>
      <c r="J6032" s="0" t="n">
        <f aca="false">H6032+I6032</f>
        <v>0</v>
      </c>
      <c r="K6032" s="0" t="n">
        <f aca="false">MIN(IF(C6032=1,F6032-H6032,F6032),Assumptions!$C$13,MAX(0,($B$5-P6031)/$B$6))</f>
        <v>0</v>
      </c>
      <c r="L6032" s="0" t="n">
        <f aca="false">IF(C6032=1,0,MIN(F6032-K6032,Assumptions!$C$15,MAX(0,$B$10-O6031-M6032)))</f>
        <v>22.7163312</v>
      </c>
      <c r="M6032" s="0" t="n">
        <f aca="false">'Profiles 8760'!H6021</f>
        <v>91600</v>
      </c>
      <c r="N6032" s="0" t="n">
        <f aca="false">J6032+L6032</f>
        <v>22.7163312</v>
      </c>
      <c r="O6032" s="0" t="n">
        <f aca="false">O6031+N6032</f>
        <v>564746.316049664</v>
      </c>
      <c r="P6032" s="0" t="n">
        <f aca="false">MIN($B$5,P6031+K6032*$B$6-I6032)</f>
        <v>510.81</v>
      </c>
      <c r="Q6032" s="0" t="n">
        <f aca="false">MAX(0,F6032-H6032-K6032-L6032)</f>
        <v>0</v>
      </c>
    </row>
    <row r="6033" customFormat="false" ht="15" hidden="false" customHeight="false" outlineLevel="0" collapsed="false">
      <c r="A6033" s="0" t="n">
        <f aca="false">'Profiles 8760'!A6022</f>
        <v>6020</v>
      </c>
      <c r="B6033" s="0" t="n">
        <f aca="false">'Profiles 8760'!B6022</f>
        <v>9</v>
      </c>
      <c r="C6033" s="0" t="n">
        <f aca="false">'Profiles 8760'!E6022</f>
        <v>1</v>
      </c>
      <c r="D6033" s="0" t="n">
        <f aca="false">'Profiles 8760'!F6022</f>
        <v>0</v>
      </c>
      <c r="E6033" s="0" t="n">
        <f aca="false">'Profiles 8760'!G6022</f>
        <v>0.457088</v>
      </c>
      <c r="F6033" s="0" t="n">
        <f aca="false">D6033*Assumptions!$C$11*$B$7+E6033*Assumptions!$C$12*$B$8</f>
        <v>18.6948992</v>
      </c>
      <c r="G6033" s="0" t="n">
        <f aca="false">C6033*Assumptions!$C$15</f>
        <v>200</v>
      </c>
      <c r="H6033" s="0" t="n">
        <f aca="false">MIN(F6033,G6033)</f>
        <v>18.6948992</v>
      </c>
      <c r="I6033" s="0" t="n">
        <f aca="false">IF(C6033=1,MIN(G6033-H6033,Assumptions!$C$13,P6032),0)</f>
        <v>180</v>
      </c>
      <c r="J6033" s="0" t="n">
        <f aca="false">H6033+I6033</f>
        <v>198.6948992</v>
      </c>
      <c r="K6033" s="0" t="n">
        <f aca="false">MIN(IF(C6033=1,F6033-H6033,F6033),Assumptions!$C$13,MAX(0,($B$5-P6032)/$B$6))</f>
        <v>0</v>
      </c>
      <c r="L6033" s="0" t="n">
        <f aca="false">IF(C6033=1,0,MIN(F6033-K6033,Assumptions!$C$15,MAX(0,$B$10-O6032-M6033)))</f>
        <v>0</v>
      </c>
      <c r="M6033" s="0" t="n">
        <f aca="false">'Profiles 8760'!H6022</f>
        <v>91400</v>
      </c>
      <c r="N6033" s="0" t="n">
        <f aca="false">J6033+L6033</f>
        <v>198.6948992</v>
      </c>
      <c r="O6033" s="0" t="n">
        <f aca="false">O6032+N6033</f>
        <v>564945.010948864</v>
      </c>
      <c r="P6033" s="0" t="n">
        <f aca="false">MIN($B$5,P6032+K6033*$B$6-I6033)</f>
        <v>330.81</v>
      </c>
      <c r="Q6033" s="0" t="n">
        <f aca="false">MAX(0,F6033-H6033-K6033-L6033)</f>
        <v>0</v>
      </c>
    </row>
    <row r="6034" customFormat="false" ht="15" hidden="false" customHeight="false" outlineLevel="0" collapsed="false">
      <c r="A6034" s="0" t="n">
        <f aca="false">'Profiles 8760'!A6023</f>
        <v>6021</v>
      </c>
      <c r="B6034" s="0" t="n">
        <f aca="false">'Profiles 8760'!B6023</f>
        <v>9</v>
      </c>
      <c r="C6034" s="0" t="n">
        <f aca="false">'Profiles 8760'!E6023</f>
        <v>1</v>
      </c>
      <c r="D6034" s="0" t="n">
        <f aca="false">'Profiles 8760'!F6023</f>
        <v>0</v>
      </c>
      <c r="E6034" s="0" t="n">
        <f aca="false">'Profiles 8760'!G6023</f>
        <v>0.399499</v>
      </c>
      <c r="F6034" s="0" t="n">
        <f aca="false">D6034*Assumptions!$C$11*$B$7+E6034*Assumptions!$C$12*$B$8</f>
        <v>16.3395091</v>
      </c>
      <c r="G6034" s="0" t="n">
        <f aca="false">C6034*Assumptions!$C$15</f>
        <v>200</v>
      </c>
      <c r="H6034" s="0" t="n">
        <f aca="false">MIN(F6034,G6034)</f>
        <v>16.3395091</v>
      </c>
      <c r="I6034" s="0" t="n">
        <f aca="false">IF(C6034=1,MIN(G6034-H6034,Assumptions!$C$13,P6033),0)</f>
        <v>180</v>
      </c>
      <c r="J6034" s="0" t="n">
        <f aca="false">H6034+I6034</f>
        <v>196.3395091</v>
      </c>
      <c r="K6034" s="0" t="n">
        <f aca="false">MIN(IF(C6034=1,F6034-H6034,F6034),Assumptions!$C$13,MAX(0,($B$5-P6033)/$B$6))</f>
        <v>0</v>
      </c>
      <c r="L6034" s="0" t="n">
        <f aca="false">IF(C6034=1,0,MIN(F6034-K6034,Assumptions!$C$15,MAX(0,$B$10-O6033-M6034)))</f>
        <v>0</v>
      </c>
      <c r="M6034" s="0" t="n">
        <f aca="false">'Profiles 8760'!H6023</f>
        <v>91200</v>
      </c>
      <c r="N6034" s="0" t="n">
        <f aca="false">J6034+L6034</f>
        <v>196.3395091</v>
      </c>
      <c r="O6034" s="0" t="n">
        <f aca="false">O6033+N6034</f>
        <v>565141.350457964</v>
      </c>
      <c r="P6034" s="0" t="n">
        <f aca="false">MIN($B$5,P6033+K6034*$B$6-I6034)</f>
        <v>150.81</v>
      </c>
      <c r="Q6034" s="0" t="n">
        <f aca="false">MAX(0,F6034-H6034-K6034-L6034)</f>
        <v>0</v>
      </c>
    </row>
    <row r="6035" customFormat="false" ht="15" hidden="false" customHeight="false" outlineLevel="0" collapsed="false">
      <c r="A6035" s="0" t="n">
        <f aca="false">'Profiles 8760'!A6024</f>
        <v>6022</v>
      </c>
      <c r="B6035" s="0" t="n">
        <f aca="false">'Profiles 8760'!B6024</f>
        <v>9</v>
      </c>
      <c r="C6035" s="0" t="n">
        <f aca="false">'Profiles 8760'!E6024</f>
        <v>0</v>
      </c>
      <c r="D6035" s="0" t="n">
        <f aca="false">'Profiles 8760'!F6024</f>
        <v>0</v>
      </c>
      <c r="E6035" s="0" t="n">
        <f aca="false">'Profiles 8760'!G6024</f>
        <v>0.433724</v>
      </c>
      <c r="F6035" s="0" t="n">
        <f aca="false">D6035*Assumptions!$C$11*$B$7+E6035*Assumptions!$C$12*$B$8</f>
        <v>17.7393116</v>
      </c>
      <c r="G6035" s="0" t="n">
        <f aca="false">C6035*Assumptions!$C$15</f>
        <v>0</v>
      </c>
      <c r="H6035" s="0" t="n">
        <f aca="false">MIN(F6035,G6035)</f>
        <v>0</v>
      </c>
      <c r="I6035" s="0" t="n">
        <f aca="false">IF(C6035=1,MIN(G6035-H6035,Assumptions!$C$13,P6034),0)</f>
        <v>0</v>
      </c>
      <c r="J6035" s="0" t="n">
        <f aca="false">H6035+I6035</f>
        <v>0</v>
      </c>
      <c r="K6035" s="0" t="n">
        <f aca="false">MIN(IF(C6035=1,F6035-H6035,F6035),Assumptions!$C$13,MAX(0,($B$5-P6034)/$B$6))</f>
        <v>17.7393116</v>
      </c>
      <c r="L6035" s="0" t="n">
        <f aca="false">IF(C6035=1,0,MIN(F6035-K6035,Assumptions!$C$15,MAX(0,$B$10-O6034-M6035)))</f>
        <v>0</v>
      </c>
      <c r="M6035" s="0" t="n">
        <f aca="false">'Profiles 8760'!H6024</f>
        <v>91200</v>
      </c>
      <c r="N6035" s="0" t="n">
        <f aca="false">J6035+L6035</f>
        <v>0</v>
      </c>
      <c r="O6035" s="0" t="n">
        <f aca="false">O6034+N6035</f>
        <v>565141.350457964</v>
      </c>
      <c r="P6035" s="0" t="n">
        <f aca="false">MIN($B$5,P6034+K6035*$B$6-I6035)</f>
        <v>166.18643529488</v>
      </c>
      <c r="Q6035" s="0" t="n">
        <f aca="false">MAX(0,F6035-H6035-K6035-L6035)</f>
        <v>0</v>
      </c>
    </row>
    <row r="6036" customFormat="false" ht="15" hidden="false" customHeight="false" outlineLevel="0" collapsed="false">
      <c r="A6036" s="0" t="n">
        <f aca="false">'Profiles 8760'!A6025</f>
        <v>6023</v>
      </c>
      <c r="B6036" s="0" t="n">
        <f aca="false">'Profiles 8760'!B6025</f>
        <v>9</v>
      </c>
      <c r="C6036" s="0" t="n">
        <f aca="false">'Profiles 8760'!E6025</f>
        <v>0</v>
      </c>
      <c r="D6036" s="0" t="n">
        <f aca="false">'Profiles 8760'!F6025</f>
        <v>0</v>
      </c>
      <c r="E6036" s="0" t="n">
        <f aca="false">'Profiles 8760'!G6025</f>
        <v>0.393504</v>
      </c>
      <c r="F6036" s="0" t="n">
        <f aca="false">D6036*Assumptions!$C$11*$B$7+E6036*Assumptions!$C$12*$B$8</f>
        <v>16.0943136</v>
      </c>
      <c r="G6036" s="0" t="n">
        <f aca="false">C6036*Assumptions!$C$15</f>
        <v>0</v>
      </c>
      <c r="H6036" s="0" t="n">
        <f aca="false">MIN(F6036,G6036)</f>
        <v>0</v>
      </c>
      <c r="I6036" s="0" t="n">
        <f aca="false">IF(C6036=1,MIN(G6036-H6036,Assumptions!$C$13,P6035),0)</f>
        <v>0</v>
      </c>
      <c r="J6036" s="0" t="n">
        <f aca="false">H6036+I6036</f>
        <v>0</v>
      </c>
      <c r="K6036" s="0" t="n">
        <f aca="false">MIN(IF(C6036=1,F6036-H6036,F6036),Assumptions!$C$13,MAX(0,($B$5-P6035)/$B$6))</f>
        <v>16.0943136</v>
      </c>
      <c r="L6036" s="0" t="n">
        <f aca="false">IF(C6036=1,0,MIN(F6036-K6036,Assumptions!$C$15,MAX(0,$B$10-O6035-M6036)))</f>
        <v>0</v>
      </c>
      <c r="M6036" s="0" t="n">
        <f aca="false">'Profiles 8760'!H6025</f>
        <v>91200</v>
      </c>
      <c r="N6036" s="0" t="n">
        <f aca="false">J6036+L6036</f>
        <v>0</v>
      </c>
      <c r="O6036" s="0" t="n">
        <f aca="false">O6035+N6036</f>
        <v>565141.350457964</v>
      </c>
      <c r="P6036" s="0" t="n">
        <f aca="false">MIN($B$5,P6035+K6036*$B$6-I6036)</f>
        <v>180.13698632336</v>
      </c>
      <c r="Q6036" s="0" t="n">
        <f aca="false">MAX(0,F6036-H6036-K6036-L6036)</f>
        <v>0</v>
      </c>
    </row>
    <row r="6037" customFormat="false" ht="15" hidden="false" customHeight="false" outlineLevel="0" collapsed="false">
      <c r="A6037" s="0" t="n">
        <f aca="false">'Profiles 8760'!A6026</f>
        <v>6024</v>
      </c>
      <c r="B6037" s="0" t="n">
        <f aca="false">'Profiles 8760'!B6026</f>
        <v>9</v>
      </c>
      <c r="C6037" s="0" t="n">
        <f aca="false">'Profiles 8760'!E6026</f>
        <v>0</v>
      </c>
      <c r="D6037" s="0" t="n">
        <f aca="false">'Profiles 8760'!F6026</f>
        <v>0</v>
      </c>
      <c r="E6037" s="0" t="n">
        <f aca="false">'Profiles 8760'!G6026</f>
        <v>0.524054</v>
      </c>
      <c r="F6037" s="0" t="n">
        <f aca="false">D6037*Assumptions!$C$11*$B$7+E6037*Assumptions!$C$12*$B$8</f>
        <v>21.4338086</v>
      </c>
      <c r="G6037" s="0" t="n">
        <f aca="false">C6037*Assumptions!$C$15</f>
        <v>0</v>
      </c>
      <c r="H6037" s="0" t="n">
        <f aca="false">MIN(F6037,G6037)</f>
        <v>0</v>
      </c>
      <c r="I6037" s="0" t="n">
        <f aca="false">IF(C6037=1,MIN(G6037-H6037,Assumptions!$C$13,P6036),0)</f>
        <v>0</v>
      </c>
      <c r="J6037" s="0" t="n">
        <f aca="false">H6037+I6037</f>
        <v>0</v>
      </c>
      <c r="K6037" s="0" t="n">
        <f aca="false">MIN(IF(C6037=1,F6037-H6037,F6037),Assumptions!$C$13,MAX(0,($B$5-P6036)/$B$6))</f>
        <v>21.4338086</v>
      </c>
      <c r="L6037" s="0" t="n">
        <f aca="false">IF(C6037=1,0,MIN(F6037-K6037,Assumptions!$C$15,MAX(0,$B$10-O6036-M6037)))</f>
        <v>0</v>
      </c>
      <c r="M6037" s="0" t="n">
        <f aca="false">'Profiles 8760'!H6026</f>
        <v>91200</v>
      </c>
      <c r="N6037" s="0" t="n">
        <f aca="false">J6037+L6037</f>
        <v>0</v>
      </c>
      <c r="O6037" s="0" t="n">
        <f aca="false">O6036+N6037</f>
        <v>565141.350457964</v>
      </c>
      <c r="P6037" s="0" t="n">
        <f aca="false">MIN($B$5,P6036+K6037*$B$6-I6037)</f>
        <v>198.71581161784</v>
      </c>
      <c r="Q6037" s="0" t="n">
        <f aca="false">MAX(0,F6037-H6037-K6037-L6037)</f>
        <v>0</v>
      </c>
    </row>
    <row r="6038" customFormat="false" ht="15" hidden="false" customHeight="false" outlineLevel="0" collapsed="false">
      <c r="A6038" s="0" t="n">
        <f aca="false">'Profiles 8760'!A6027</f>
        <v>6025</v>
      </c>
      <c r="B6038" s="0" t="n">
        <f aca="false">'Profiles 8760'!B6027</f>
        <v>9</v>
      </c>
      <c r="C6038" s="0" t="n">
        <f aca="false">'Profiles 8760'!E6027</f>
        <v>0</v>
      </c>
      <c r="D6038" s="0" t="n">
        <f aca="false">'Profiles 8760'!F6027</f>
        <v>0</v>
      </c>
      <c r="E6038" s="0" t="n">
        <f aca="false">'Profiles 8760'!G6027</f>
        <v>0.307564</v>
      </c>
      <c r="F6038" s="0" t="n">
        <f aca="false">D6038*Assumptions!$C$11*$B$7+E6038*Assumptions!$C$12*$B$8</f>
        <v>12.5793676</v>
      </c>
      <c r="G6038" s="0" t="n">
        <f aca="false">C6038*Assumptions!$C$15</f>
        <v>0</v>
      </c>
      <c r="H6038" s="0" t="n">
        <f aca="false">MIN(F6038,G6038)</f>
        <v>0</v>
      </c>
      <c r="I6038" s="0" t="n">
        <f aca="false">IF(C6038=1,MIN(G6038-H6038,Assumptions!$C$13,P6037),0)</f>
        <v>0</v>
      </c>
      <c r="J6038" s="0" t="n">
        <f aca="false">H6038+I6038</f>
        <v>0</v>
      </c>
      <c r="K6038" s="0" t="n">
        <f aca="false">MIN(IF(C6038=1,F6038-H6038,F6038),Assumptions!$C$13,MAX(0,($B$5-P6037)/$B$6))</f>
        <v>12.5793676</v>
      </c>
      <c r="L6038" s="0" t="n">
        <f aca="false">IF(C6038=1,0,MIN(F6038-K6038,Assumptions!$C$15,MAX(0,$B$10-O6037-M6038)))</f>
        <v>0</v>
      </c>
      <c r="M6038" s="0" t="n">
        <f aca="false">'Profiles 8760'!H6027</f>
        <v>91200</v>
      </c>
      <c r="N6038" s="0" t="n">
        <f aca="false">J6038+L6038</f>
        <v>0</v>
      </c>
      <c r="O6038" s="0" t="n">
        <f aca="false">O6037+N6038</f>
        <v>565141.350457964</v>
      </c>
      <c r="P6038" s="0" t="n">
        <f aca="false">MIN($B$5,P6037+K6038*$B$6-I6038)</f>
        <v>209.61960745352</v>
      </c>
      <c r="Q6038" s="0" t="n">
        <f aca="false">MAX(0,F6038-H6038-K6038-L6038)</f>
        <v>0</v>
      </c>
    </row>
    <row r="6039" customFormat="false" ht="15" hidden="false" customHeight="false" outlineLevel="0" collapsed="false">
      <c r="A6039" s="0" t="n">
        <f aca="false">'Profiles 8760'!A6028</f>
        <v>6026</v>
      </c>
      <c r="B6039" s="0" t="n">
        <f aca="false">'Profiles 8760'!B6028</f>
        <v>9</v>
      </c>
      <c r="C6039" s="0" t="n">
        <f aca="false">'Profiles 8760'!E6028</f>
        <v>0</v>
      </c>
      <c r="D6039" s="0" t="n">
        <f aca="false">'Profiles 8760'!F6028</f>
        <v>0</v>
      </c>
      <c r="E6039" s="0" t="n">
        <f aca="false">'Profiles 8760'!G6028</f>
        <v>0.217368</v>
      </c>
      <c r="F6039" s="0" t="n">
        <f aca="false">D6039*Assumptions!$C$11*$B$7+E6039*Assumptions!$C$12*$B$8</f>
        <v>8.8903512</v>
      </c>
      <c r="G6039" s="0" t="n">
        <f aca="false">C6039*Assumptions!$C$15</f>
        <v>0</v>
      </c>
      <c r="H6039" s="0" t="n">
        <f aca="false">MIN(F6039,G6039)</f>
        <v>0</v>
      </c>
      <c r="I6039" s="0" t="n">
        <f aca="false">IF(C6039=1,MIN(G6039-H6039,Assumptions!$C$13,P6038),0)</f>
        <v>0</v>
      </c>
      <c r="J6039" s="0" t="n">
        <f aca="false">H6039+I6039</f>
        <v>0</v>
      </c>
      <c r="K6039" s="0" t="n">
        <f aca="false">MIN(IF(C6039=1,F6039-H6039,F6039),Assumptions!$C$13,MAX(0,($B$5-P6038)/$B$6))</f>
        <v>8.8903512</v>
      </c>
      <c r="L6039" s="0" t="n">
        <f aca="false">IF(C6039=1,0,MIN(F6039-K6039,Assumptions!$C$15,MAX(0,$B$10-O6038-M6039)))</f>
        <v>0</v>
      </c>
      <c r="M6039" s="0" t="n">
        <f aca="false">'Profiles 8760'!H6028</f>
        <v>91200</v>
      </c>
      <c r="N6039" s="0" t="n">
        <f aca="false">J6039+L6039</f>
        <v>0</v>
      </c>
      <c r="O6039" s="0" t="n">
        <f aca="false">O6038+N6039</f>
        <v>565141.350457964</v>
      </c>
      <c r="P6039" s="0" t="n">
        <f aca="false">MIN($B$5,P6038+K6039*$B$6-I6039)</f>
        <v>217.32576387368</v>
      </c>
      <c r="Q6039" s="0" t="n">
        <f aca="false">MAX(0,F6039-H6039-K6039-L6039)</f>
        <v>0</v>
      </c>
    </row>
    <row r="6040" customFormat="false" ht="15" hidden="false" customHeight="false" outlineLevel="0" collapsed="false">
      <c r="A6040" s="0" t="n">
        <f aca="false">'Profiles 8760'!A6029</f>
        <v>6027</v>
      </c>
      <c r="B6040" s="0" t="n">
        <f aca="false">'Profiles 8760'!B6029</f>
        <v>9</v>
      </c>
      <c r="C6040" s="0" t="n">
        <f aca="false">'Profiles 8760'!E6029</f>
        <v>0</v>
      </c>
      <c r="D6040" s="0" t="n">
        <f aca="false">'Profiles 8760'!F6029</f>
        <v>0</v>
      </c>
      <c r="E6040" s="0" t="n">
        <f aca="false">'Profiles 8760'!G6029</f>
        <v>0.159928</v>
      </c>
      <c r="F6040" s="0" t="n">
        <f aca="false">D6040*Assumptions!$C$11*$B$7+E6040*Assumptions!$C$12*$B$8</f>
        <v>6.5410552</v>
      </c>
      <c r="G6040" s="0" t="n">
        <f aca="false">C6040*Assumptions!$C$15</f>
        <v>0</v>
      </c>
      <c r="H6040" s="0" t="n">
        <f aca="false">MIN(F6040,G6040)</f>
        <v>0</v>
      </c>
      <c r="I6040" s="0" t="n">
        <f aca="false">IF(C6040=1,MIN(G6040-H6040,Assumptions!$C$13,P6039),0)</f>
        <v>0</v>
      </c>
      <c r="J6040" s="0" t="n">
        <f aca="false">H6040+I6040</f>
        <v>0</v>
      </c>
      <c r="K6040" s="0" t="n">
        <f aca="false">MIN(IF(C6040=1,F6040-H6040,F6040),Assumptions!$C$13,MAX(0,($B$5-P6039)/$B$6))</f>
        <v>6.5410552</v>
      </c>
      <c r="L6040" s="0" t="n">
        <f aca="false">IF(C6040=1,0,MIN(F6040-K6040,Assumptions!$C$15,MAX(0,$B$10-O6039-M6040)))</f>
        <v>0</v>
      </c>
      <c r="M6040" s="0" t="n">
        <f aca="false">'Profiles 8760'!H6029</f>
        <v>91200</v>
      </c>
      <c r="N6040" s="0" t="n">
        <f aca="false">J6040+L6040</f>
        <v>0</v>
      </c>
      <c r="O6040" s="0" t="n">
        <f aca="false">O6039+N6040</f>
        <v>565141.350457964</v>
      </c>
      <c r="P6040" s="0" t="n">
        <f aca="false">MIN($B$5,P6039+K6040*$B$6-I6040)</f>
        <v>222.99555052104</v>
      </c>
      <c r="Q6040" s="0" t="n">
        <f aca="false">MAX(0,F6040-H6040-K6040-L6040)</f>
        <v>0</v>
      </c>
    </row>
    <row r="6041" customFormat="false" ht="15" hidden="false" customHeight="false" outlineLevel="0" collapsed="false">
      <c r="A6041" s="0" t="n">
        <f aca="false">'Profiles 8760'!A6030</f>
        <v>6028</v>
      </c>
      <c r="B6041" s="0" t="n">
        <f aca="false">'Profiles 8760'!B6030</f>
        <v>9</v>
      </c>
      <c r="C6041" s="0" t="n">
        <f aca="false">'Profiles 8760'!E6030</f>
        <v>0</v>
      </c>
      <c r="D6041" s="0" t="n">
        <f aca="false">'Profiles 8760'!F6030</f>
        <v>0</v>
      </c>
      <c r="E6041" s="0" t="n">
        <f aca="false">'Profiles 8760'!G6030</f>
        <v>0.191314</v>
      </c>
      <c r="F6041" s="0" t="n">
        <f aca="false">D6041*Assumptions!$C$11*$B$7+E6041*Assumptions!$C$12*$B$8</f>
        <v>7.8247426</v>
      </c>
      <c r="G6041" s="0" t="n">
        <f aca="false">C6041*Assumptions!$C$15</f>
        <v>0</v>
      </c>
      <c r="H6041" s="0" t="n">
        <f aca="false">MIN(F6041,G6041)</f>
        <v>0</v>
      </c>
      <c r="I6041" s="0" t="n">
        <f aca="false">IF(C6041=1,MIN(G6041-H6041,Assumptions!$C$13,P6040),0)</f>
        <v>0</v>
      </c>
      <c r="J6041" s="0" t="n">
        <f aca="false">H6041+I6041</f>
        <v>0</v>
      </c>
      <c r="K6041" s="0" t="n">
        <f aca="false">MIN(IF(C6041=1,F6041-H6041,F6041),Assumptions!$C$13,MAX(0,($B$5-P6040)/$B$6))</f>
        <v>7.8247426</v>
      </c>
      <c r="L6041" s="0" t="n">
        <f aca="false">IF(C6041=1,0,MIN(F6041-K6041,Assumptions!$C$15,MAX(0,$B$10-O6040-M6041)))</f>
        <v>0</v>
      </c>
      <c r="M6041" s="0" t="n">
        <f aca="false">'Profiles 8760'!H6030</f>
        <v>91200</v>
      </c>
      <c r="N6041" s="0" t="n">
        <f aca="false">J6041+L6041</f>
        <v>0</v>
      </c>
      <c r="O6041" s="0" t="n">
        <f aca="false">O6040+N6041</f>
        <v>565141.350457964</v>
      </c>
      <c r="P6041" s="0" t="n">
        <f aca="false">MIN($B$5,P6040+K6041*$B$6-I6041)</f>
        <v>229.77803740672</v>
      </c>
      <c r="Q6041" s="0" t="n">
        <f aca="false">MAX(0,F6041-H6041-K6041-L6041)</f>
        <v>0</v>
      </c>
    </row>
    <row r="6042" customFormat="false" ht="15" hidden="false" customHeight="false" outlineLevel="0" collapsed="false">
      <c r="A6042" s="0" t="n">
        <f aca="false">'Profiles 8760'!A6031</f>
        <v>6029</v>
      </c>
      <c r="B6042" s="0" t="n">
        <f aca="false">'Profiles 8760'!B6031</f>
        <v>9</v>
      </c>
      <c r="C6042" s="0" t="n">
        <f aca="false">'Profiles 8760'!E6031</f>
        <v>0</v>
      </c>
      <c r="D6042" s="0" t="n">
        <f aca="false">'Profiles 8760'!F6031</f>
        <v>0</v>
      </c>
      <c r="E6042" s="0" t="n">
        <f aca="false">'Profiles 8760'!G6031</f>
        <v>0.166842</v>
      </c>
      <c r="F6042" s="0" t="n">
        <f aca="false">D6042*Assumptions!$C$11*$B$7+E6042*Assumptions!$C$12*$B$8</f>
        <v>6.8238378</v>
      </c>
      <c r="G6042" s="0" t="n">
        <f aca="false">C6042*Assumptions!$C$15</f>
        <v>0</v>
      </c>
      <c r="H6042" s="0" t="n">
        <f aca="false">MIN(F6042,G6042)</f>
        <v>0</v>
      </c>
      <c r="I6042" s="0" t="n">
        <f aca="false">IF(C6042=1,MIN(G6042-H6042,Assumptions!$C$13,P6041),0)</f>
        <v>0</v>
      </c>
      <c r="J6042" s="0" t="n">
        <f aca="false">H6042+I6042</f>
        <v>0</v>
      </c>
      <c r="K6042" s="0" t="n">
        <f aca="false">MIN(IF(C6042=1,F6042-H6042,F6042),Assumptions!$C$13,MAX(0,($B$5-P6041)/$B$6))</f>
        <v>6.8238378</v>
      </c>
      <c r="L6042" s="0" t="n">
        <f aca="false">IF(C6042=1,0,MIN(F6042-K6042,Assumptions!$C$15,MAX(0,$B$10-O6041-M6042)))</f>
        <v>0</v>
      </c>
      <c r="M6042" s="0" t="n">
        <f aca="false">'Profiles 8760'!H6031</f>
        <v>91200</v>
      </c>
      <c r="N6042" s="0" t="n">
        <f aca="false">J6042+L6042</f>
        <v>0</v>
      </c>
      <c r="O6042" s="0" t="n">
        <f aca="false">O6041+N6042</f>
        <v>565141.350457964</v>
      </c>
      <c r="P6042" s="0" t="n">
        <f aca="false">MIN($B$5,P6041+K6042*$B$6-I6042)</f>
        <v>235.69294001176</v>
      </c>
      <c r="Q6042" s="0" t="n">
        <f aca="false">MAX(0,F6042-H6042-K6042-L6042)</f>
        <v>0</v>
      </c>
    </row>
    <row r="6043" customFormat="false" ht="15" hidden="false" customHeight="false" outlineLevel="0" collapsed="false">
      <c r="A6043" s="0" t="n">
        <f aca="false">'Profiles 8760'!A6032</f>
        <v>6030</v>
      </c>
      <c r="B6043" s="0" t="n">
        <f aca="false">'Profiles 8760'!B6032</f>
        <v>9</v>
      </c>
      <c r="C6043" s="0" t="n">
        <f aca="false">'Profiles 8760'!E6032</f>
        <v>0</v>
      </c>
      <c r="D6043" s="0" t="n">
        <f aca="false">'Profiles 8760'!F6032</f>
        <v>0</v>
      </c>
      <c r="E6043" s="0" t="n">
        <f aca="false">'Profiles 8760'!G6032</f>
        <v>0.155913</v>
      </c>
      <c r="F6043" s="0" t="n">
        <f aca="false">D6043*Assumptions!$C$11*$B$7+E6043*Assumptions!$C$12*$B$8</f>
        <v>6.3768417</v>
      </c>
      <c r="G6043" s="0" t="n">
        <f aca="false">C6043*Assumptions!$C$15</f>
        <v>0</v>
      </c>
      <c r="H6043" s="0" t="n">
        <f aca="false">MIN(F6043,G6043)</f>
        <v>0</v>
      </c>
      <c r="I6043" s="0" t="n">
        <f aca="false">IF(C6043=1,MIN(G6043-H6043,Assumptions!$C$13,P6042),0)</f>
        <v>0</v>
      </c>
      <c r="J6043" s="0" t="n">
        <f aca="false">H6043+I6043</f>
        <v>0</v>
      </c>
      <c r="K6043" s="0" t="n">
        <f aca="false">MIN(IF(C6043=1,F6043-H6043,F6043),Assumptions!$C$13,MAX(0,($B$5-P6042)/$B$6))</f>
        <v>6.3768417</v>
      </c>
      <c r="L6043" s="0" t="n">
        <f aca="false">IF(C6043=1,0,MIN(F6043-K6043,Assumptions!$C$15,MAX(0,$B$10-O6042-M6043)))</f>
        <v>0</v>
      </c>
      <c r="M6043" s="0" t="n">
        <f aca="false">'Profiles 8760'!H6032</f>
        <v>91200</v>
      </c>
      <c r="N6043" s="0" t="n">
        <f aca="false">J6043+L6043</f>
        <v>0</v>
      </c>
      <c r="O6043" s="0" t="n">
        <f aca="false">O6042+N6043</f>
        <v>565141.350457964</v>
      </c>
      <c r="P6043" s="0" t="n">
        <f aca="false">MIN($B$5,P6042+K6043*$B$6-I6043)</f>
        <v>241.22038639732</v>
      </c>
      <c r="Q6043" s="0" t="n">
        <f aca="false">MAX(0,F6043-H6043-K6043-L6043)</f>
        <v>0</v>
      </c>
    </row>
    <row r="6044" customFormat="false" ht="15" hidden="false" customHeight="false" outlineLevel="0" collapsed="false">
      <c r="A6044" s="0" t="n">
        <f aca="false">'Profiles 8760'!A6033</f>
        <v>6031</v>
      </c>
      <c r="B6044" s="0" t="n">
        <f aca="false">'Profiles 8760'!B6033</f>
        <v>9</v>
      </c>
      <c r="C6044" s="0" t="n">
        <f aca="false">'Profiles 8760'!E6033</f>
        <v>0</v>
      </c>
      <c r="D6044" s="0" t="n">
        <f aca="false">'Profiles 8760'!F6033</f>
        <v>0.007054</v>
      </c>
      <c r="E6044" s="0" t="n">
        <f aca="false">'Profiles 8760'!G6033</f>
        <v>0.153033</v>
      </c>
      <c r="F6044" s="0" t="n">
        <f aca="false">D6044*Assumptions!$C$11*$B$7+E6044*Assumptions!$C$12*$B$8</f>
        <v>8.2962449</v>
      </c>
      <c r="G6044" s="0" t="n">
        <f aca="false">C6044*Assumptions!$C$15</f>
        <v>0</v>
      </c>
      <c r="H6044" s="0" t="n">
        <f aca="false">MIN(F6044,G6044)</f>
        <v>0</v>
      </c>
      <c r="I6044" s="0" t="n">
        <f aca="false">IF(C6044=1,MIN(G6044-H6044,Assumptions!$C$13,P6043),0)</f>
        <v>0</v>
      </c>
      <c r="J6044" s="0" t="n">
        <f aca="false">H6044+I6044</f>
        <v>0</v>
      </c>
      <c r="K6044" s="0" t="n">
        <f aca="false">MIN(IF(C6044=1,F6044-H6044,F6044),Assumptions!$C$13,MAX(0,($B$5-P6043)/$B$6))</f>
        <v>8.2962449</v>
      </c>
      <c r="L6044" s="0" t="n">
        <f aca="false">IF(C6044=1,0,MIN(F6044-K6044,Assumptions!$C$15,MAX(0,$B$10-O6043-M6044)))</f>
        <v>0</v>
      </c>
      <c r="M6044" s="0" t="n">
        <f aca="false">'Profiles 8760'!H6033</f>
        <v>91200</v>
      </c>
      <c r="N6044" s="0" t="n">
        <f aca="false">J6044+L6044</f>
        <v>0</v>
      </c>
      <c r="O6044" s="0" t="n">
        <f aca="false">O6043+N6044</f>
        <v>565141.350457964</v>
      </c>
      <c r="P6044" s="0" t="n">
        <f aca="false">MIN($B$5,P6043+K6044*$B$6-I6044)</f>
        <v>248.41157147664</v>
      </c>
      <c r="Q6044" s="0" t="n">
        <f aca="false">MAX(0,F6044-H6044-K6044-L6044)</f>
        <v>0</v>
      </c>
    </row>
    <row r="6045" customFormat="false" ht="15" hidden="false" customHeight="false" outlineLevel="0" collapsed="false">
      <c r="A6045" s="0" t="n">
        <f aca="false">'Profiles 8760'!A6034</f>
        <v>6032</v>
      </c>
      <c r="B6045" s="0" t="n">
        <f aca="false">'Profiles 8760'!B6034</f>
        <v>9</v>
      </c>
      <c r="C6045" s="0" t="n">
        <f aca="false">'Profiles 8760'!E6034</f>
        <v>1</v>
      </c>
      <c r="D6045" s="0" t="n">
        <f aca="false">'Profiles 8760'!F6034</f>
        <v>0.176412</v>
      </c>
      <c r="E6045" s="0" t="n">
        <f aca="false">'Profiles 8760'!G6034</f>
        <v>0.193457</v>
      </c>
      <c r="F6045" s="0" t="n">
        <f aca="false">D6045*Assumptions!$C$11*$B$7+E6045*Assumptions!$C$12*$B$8</f>
        <v>58.8601769</v>
      </c>
      <c r="G6045" s="0" t="n">
        <f aca="false">C6045*Assumptions!$C$15</f>
        <v>200</v>
      </c>
      <c r="H6045" s="0" t="n">
        <f aca="false">MIN(F6045,G6045)</f>
        <v>58.8601769</v>
      </c>
      <c r="I6045" s="0" t="n">
        <f aca="false">IF(C6045=1,MIN(G6045-H6045,Assumptions!$C$13,P6044),0)</f>
        <v>141.1398231</v>
      </c>
      <c r="J6045" s="0" t="n">
        <f aca="false">H6045+I6045</f>
        <v>200</v>
      </c>
      <c r="K6045" s="0" t="n">
        <f aca="false">MIN(IF(C6045=1,F6045-H6045,F6045),Assumptions!$C$13,MAX(0,($B$5-P6044)/$B$6))</f>
        <v>0</v>
      </c>
      <c r="L6045" s="0" t="n">
        <f aca="false">IF(C6045=1,0,MIN(F6045-K6045,Assumptions!$C$15,MAX(0,$B$10-O6044-M6045)))</f>
        <v>0</v>
      </c>
      <c r="M6045" s="0" t="n">
        <f aca="false">'Profiles 8760'!H6034</f>
        <v>91000</v>
      </c>
      <c r="N6045" s="0" t="n">
        <f aca="false">J6045+L6045</f>
        <v>200</v>
      </c>
      <c r="O6045" s="0" t="n">
        <f aca="false">O6044+N6045</f>
        <v>565341.350457964</v>
      </c>
      <c r="P6045" s="0" t="n">
        <f aca="false">MIN($B$5,P6044+K6045*$B$6-I6045)</f>
        <v>107.27174837664</v>
      </c>
      <c r="Q6045" s="0" t="n">
        <f aca="false">MAX(0,F6045-H6045-K6045-L6045)</f>
        <v>0</v>
      </c>
    </row>
    <row r="6046" customFormat="false" ht="15" hidden="false" customHeight="false" outlineLevel="0" collapsed="false">
      <c r="A6046" s="0" t="n">
        <f aca="false">'Profiles 8760'!A6035</f>
        <v>6033</v>
      </c>
      <c r="B6046" s="0" t="n">
        <f aca="false">'Profiles 8760'!B6035</f>
        <v>9</v>
      </c>
      <c r="C6046" s="0" t="n">
        <f aca="false">'Profiles 8760'!E6035</f>
        <v>1</v>
      </c>
      <c r="D6046" s="0" t="n">
        <f aca="false">'Profiles 8760'!F6035</f>
        <v>0.402389</v>
      </c>
      <c r="E6046" s="0" t="n">
        <f aca="false">'Profiles 8760'!G6035</f>
        <v>0.256477</v>
      </c>
      <c r="F6046" s="0" t="n">
        <f aca="false">D6046*Assumptions!$C$11*$B$7+E6046*Assumptions!$C$12*$B$8</f>
        <v>126.6998525</v>
      </c>
      <c r="G6046" s="0" t="n">
        <f aca="false">C6046*Assumptions!$C$15</f>
        <v>200</v>
      </c>
      <c r="H6046" s="0" t="n">
        <f aca="false">MIN(F6046,G6046)</f>
        <v>126.6998525</v>
      </c>
      <c r="I6046" s="0" t="n">
        <f aca="false">IF(C6046=1,MIN(G6046-H6046,Assumptions!$C$13,P6045),0)</f>
        <v>73.3001475</v>
      </c>
      <c r="J6046" s="0" t="n">
        <f aca="false">H6046+I6046</f>
        <v>200</v>
      </c>
      <c r="K6046" s="0" t="n">
        <f aca="false">MIN(IF(C6046=1,F6046-H6046,F6046),Assumptions!$C$13,MAX(0,($B$5-P6045)/$B$6))</f>
        <v>0</v>
      </c>
      <c r="L6046" s="0" t="n">
        <f aca="false">IF(C6046=1,0,MIN(F6046-K6046,Assumptions!$C$15,MAX(0,$B$10-O6045-M6046)))</f>
        <v>0</v>
      </c>
      <c r="M6046" s="0" t="n">
        <f aca="false">'Profiles 8760'!H6035</f>
        <v>90800</v>
      </c>
      <c r="N6046" s="0" t="n">
        <f aca="false">J6046+L6046</f>
        <v>200</v>
      </c>
      <c r="O6046" s="0" t="n">
        <f aca="false">O6045+N6046</f>
        <v>565541.350457964</v>
      </c>
      <c r="P6046" s="0" t="n">
        <f aca="false">MIN($B$5,P6045+K6046*$B$6-I6046)</f>
        <v>33.97160087664</v>
      </c>
      <c r="Q6046" s="0" t="n">
        <f aca="false">MAX(0,F6046-H6046-K6046-L6046)</f>
        <v>0</v>
      </c>
    </row>
    <row r="6047" customFormat="false" ht="15" hidden="false" customHeight="false" outlineLevel="0" collapsed="false">
      <c r="A6047" s="0" t="n">
        <f aca="false">'Profiles 8760'!A6036</f>
        <v>6034</v>
      </c>
      <c r="B6047" s="0" t="n">
        <f aca="false">'Profiles 8760'!B6036</f>
        <v>9</v>
      </c>
      <c r="C6047" s="0" t="n">
        <f aca="false">'Profiles 8760'!E6036</f>
        <v>0</v>
      </c>
      <c r="D6047" s="0" t="n">
        <f aca="false">'Profiles 8760'!F6036</f>
        <v>0.628348</v>
      </c>
      <c r="E6047" s="0" t="n">
        <f aca="false">'Profiles 8760'!G6036</f>
        <v>0.182673</v>
      </c>
      <c r="F6047" s="0" t="n">
        <f aca="false">D6047*Assumptions!$C$11*$B$7+E6047*Assumptions!$C$12*$B$8</f>
        <v>188.9382281</v>
      </c>
      <c r="G6047" s="0" t="n">
        <f aca="false">C6047*Assumptions!$C$15</f>
        <v>0</v>
      </c>
      <c r="H6047" s="0" t="n">
        <f aca="false">MIN(F6047,G6047)</f>
        <v>0</v>
      </c>
      <c r="I6047" s="0" t="n">
        <f aca="false">IF(C6047=1,MIN(G6047-H6047,Assumptions!$C$13,P6046),0)</f>
        <v>0</v>
      </c>
      <c r="J6047" s="0" t="n">
        <f aca="false">H6047+I6047</f>
        <v>0</v>
      </c>
      <c r="K6047" s="0" t="n">
        <f aca="false">MIN(IF(C6047=1,F6047-H6047,F6047),Assumptions!$C$13,MAX(0,($B$5-P6046)/$B$6))</f>
        <v>180</v>
      </c>
      <c r="L6047" s="0" t="n">
        <f aca="false">IF(C6047=1,0,MIN(F6047-K6047,Assumptions!$C$15,MAX(0,$B$10-O6046-M6047)))</f>
        <v>8.9382281</v>
      </c>
      <c r="M6047" s="0" t="n">
        <f aca="false">'Profiles 8760'!H6036</f>
        <v>90800</v>
      </c>
      <c r="N6047" s="0" t="n">
        <f aca="false">J6047+L6047</f>
        <v>8.9382281</v>
      </c>
      <c r="O6047" s="0" t="n">
        <f aca="false">O6046+N6047</f>
        <v>565550.288686064</v>
      </c>
      <c r="P6047" s="0" t="n">
        <f aca="false">MIN($B$5,P6046+K6047*$B$6-I6047)</f>
        <v>189.99560087664</v>
      </c>
      <c r="Q6047" s="0" t="n">
        <f aca="false">MAX(0,F6047-H6047-K6047-L6047)</f>
        <v>0</v>
      </c>
    </row>
    <row r="6048" customFormat="false" ht="15" hidden="false" customHeight="false" outlineLevel="0" collapsed="false">
      <c r="A6048" s="0" t="n">
        <f aca="false">'Profiles 8760'!A6037</f>
        <v>6035</v>
      </c>
      <c r="B6048" s="0" t="n">
        <f aca="false">'Profiles 8760'!B6037</f>
        <v>9</v>
      </c>
      <c r="C6048" s="0" t="n">
        <f aca="false">'Profiles 8760'!E6037</f>
        <v>0</v>
      </c>
      <c r="D6048" s="0" t="n">
        <f aca="false">'Profiles 8760'!F6037</f>
        <v>0.817497</v>
      </c>
      <c r="E6048" s="0" t="n">
        <f aca="false">'Profiles 8760'!G6037</f>
        <v>0.210844</v>
      </c>
      <c r="F6048" s="0" t="n">
        <f aca="false">D6048*Assumptions!$C$11*$B$7+E6048*Assumptions!$C$12*$B$8</f>
        <v>244.7166532</v>
      </c>
      <c r="G6048" s="0" t="n">
        <f aca="false">C6048*Assumptions!$C$15</f>
        <v>0</v>
      </c>
      <c r="H6048" s="0" t="n">
        <f aca="false">MIN(F6048,G6048)</f>
        <v>0</v>
      </c>
      <c r="I6048" s="0" t="n">
        <f aca="false">IF(C6048=1,MIN(G6048-H6048,Assumptions!$C$13,P6047),0)</f>
        <v>0</v>
      </c>
      <c r="J6048" s="0" t="n">
        <f aca="false">H6048+I6048</f>
        <v>0</v>
      </c>
      <c r="K6048" s="0" t="n">
        <f aca="false">MIN(IF(C6048=1,F6048-H6048,F6048),Assumptions!$C$13,MAX(0,($B$5-P6047)/$B$6))</f>
        <v>180</v>
      </c>
      <c r="L6048" s="0" t="n">
        <f aca="false">IF(C6048=1,0,MIN(F6048-K6048,Assumptions!$C$15,MAX(0,$B$10-O6047-M6048)))</f>
        <v>64.7166532</v>
      </c>
      <c r="M6048" s="0" t="n">
        <f aca="false">'Profiles 8760'!H6037</f>
        <v>90800</v>
      </c>
      <c r="N6048" s="0" t="n">
        <f aca="false">J6048+L6048</f>
        <v>64.7166532</v>
      </c>
      <c r="O6048" s="0" t="n">
        <f aca="false">O6047+N6048</f>
        <v>565615.005339264</v>
      </c>
      <c r="P6048" s="0" t="n">
        <f aca="false">MIN($B$5,P6047+K6048*$B$6-I6048)</f>
        <v>346.01960087664</v>
      </c>
      <c r="Q6048" s="0" t="n">
        <f aca="false">MAX(0,F6048-H6048-K6048-L6048)</f>
        <v>0</v>
      </c>
    </row>
    <row r="6049" customFormat="false" ht="15" hidden="false" customHeight="false" outlineLevel="0" collapsed="false">
      <c r="A6049" s="0" t="n">
        <f aca="false">'Profiles 8760'!A6038</f>
        <v>6036</v>
      </c>
      <c r="B6049" s="0" t="n">
        <f aca="false">'Profiles 8760'!B6038</f>
        <v>9</v>
      </c>
      <c r="C6049" s="0" t="n">
        <f aca="false">'Profiles 8760'!E6038</f>
        <v>0</v>
      </c>
      <c r="D6049" s="0" t="n">
        <f aca="false">'Profiles 8760'!F6038</f>
        <v>0.942509</v>
      </c>
      <c r="E6049" s="0" t="n">
        <f aca="false">'Profiles 8760'!G6038</f>
        <v>0.24205</v>
      </c>
      <c r="F6049" s="0" t="n">
        <f aca="false">D6049*Assumptions!$C$11*$B$7+E6049*Assumptions!$C$12*$B$8</f>
        <v>282.0964442</v>
      </c>
      <c r="G6049" s="0" t="n">
        <f aca="false">C6049*Assumptions!$C$15</f>
        <v>0</v>
      </c>
      <c r="H6049" s="0" t="n">
        <f aca="false">MIN(F6049,G6049)</f>
        <v>0</v>
      </c>
      <c r="I6049" s="0" t="n">
        <f aca="false">IF(C6049=1,MIN(G6049-H6049,Assumptions!$C$13,P6048),0)</f>
        <v>0</v>
      </c>
      <c r="J6049" s="0" t="n">
        <f aca="false">H6049+I6049</f>
        <v>0</v>
      </c>
      <c r="K6049" s="0" t="n">
        <f aca="false">MIN(IF(C6049=1,F6049-H6049,F6049),Assumptions!$C$13,MAX(0,($B$5-P6048)/$B$6))</f>
        <v>180</v>
      </c>
      <c r="L6049" s="0" t="n">
        <f aca="false">IF(C6049=1,0,MIN(F6049-K6049,Assumptions!$C$15,MAX(0,$B$10-O6048-M6049)))</f>
        <v>102.0964442</v>
      </c>
      <c r="M6049" s="0" t="n">
        <f aca="false">'Profiles 8760'!H6038</f>
        <v>90800</v>
      </c>
      <c r="N6049" s="0" t="n">
        <f aca="false">J6049+L6049</f>
        <v>102.0964442</v>
      </c>
      <c r="O6049" s="0" t="n">
        <f aca="false">O6048+N6049</f>
        <v>565717.101783464</v>
      </c>
      <c r="P6049" s="0" t="n">
        <f aca="false">MIN($B$5,P6048+K6049*$B$6-I6049)</f>
        <v>502.04360087664</v>
      </c>
      <c r="Q6049" s="0" t="n">
        <f aca="false">MAX(0,F6049-H6049-K6049-L6049)</f>
        <v>0</v>
      </c>
    </row>
    <row r="6050" customFormat="false" ht="15" hidden="false" customHeight="false" outlineLevel="0" collapsed="false">
      <c r="A6050" s="0" t="n">
        <f aca="false">'Profiles 8760'!A6039</f>
        <v>6037</v>
      </c>
      <c r="B6050" s="0" t="n">
        <f aca="false">'Profiles 8760'!B6039</f>
        <v>9</v>
      </c>
      <c r="C6050" s="0" t="n">
        <f aca="false">'Profiles 8760'!E6039</f>
        <v>0</v>
      </c>
      <c r="D6050" s="0" t="n">
        <f aca="false">'Profiles 8760'!F6039</f>
        <v>0.986149</v>
      </c>
      <c r="E6050" s="0" t="n">
        <f aca="false">'Profiles 8760'!G6039</f>
        <v>0.222796</v>
      </c>
      <c r="F6050" s="0" t="n">
        <f aca="false">D6050*Assumptions!$C$11*$B$7+E6050*Assumptions!$C$12*$B$8</f>
        <v>293.9121876</v>
      </c>
      <c r="G6050" s="0" t="n">
        <f aca="false">C6050*Assumptions!$C$15</f>
        <v>0</v>
      </c>
      <c r="H6050" s="0" t="n">
        <f aca="false">MIN(F6050,G6050)</f>
        <v>0</v>
      </c>
      <c r="I6050" s="0" t="n">
        <f aca="false">IF(C6050=1,MIN(G6050-H6050,Assumptions!$C$13,P6049),0)</f>
        <v>0</v>
      </c>
      <c r="J6050" s="0" t="n">
        <f aca="false">H6050+I6050</f>
        <v>0</v>
      </c>
      <c r="K6050" s="0" t="n">
        <f aca="false">MIN(IF(C6050=1,F6050-H6050,F6050),Assumptions!$C$13,MAX(0,($B$5-P6049)/$B$6))</f>
        <v>10.1135199854177</v>
      </c>
      <c r="L6050" s="0" t="n">
        <f aca="false">IF(C6050=1,0,MIN(F6050-K6050,Assumptions!$C$15,MAX(0,$B$10-O6049-M6050)))</f>
        <v>200</v>
      </c>
      <c r="M6050" s="0" t="n">
        <f aca="false">'Profiles 8760'!H6039</f>
        <v>90800</v>
      </c>
      <c r="N6050" s="0" t="n">
        <f aca="false">J6050+L6050</f>
        <v>200</v>
      </c>
      <c r="O6050" s="0" t="n">
        <f aca="false">O6049+N6050</f>
        <v>565917.101783464</v>
      </c>
      <c r="P6050" s="0" t="n">
        <f aca="false">MIN($B$5,P6049+K6050*$B$6-I6050)</f>
        <v>510.81</v>
      </c>
      <c r="Q6050" s="0" t="n">
        <f aca="false">MAX(0,F6050-H6050-K6050-L6050)</f>
        <v>83.7986676145824</v>
      </c>
    </row>
    <row r="6051" customFormat="false" ht="15" hidden="false" customHeight="false" outlineLevel="0" collapsed="false">
      <c r="A6051" s="0" t="n">
        <f aca="false">'Profiles 8760'!A6040</f>
        <v>6038</v>
      </c>
      <c r="B6051" s="0" t="n">
        <f aca="false">'Profiles 8760'!B6040</f>
        <v>9</v>
      </c>
      <c r="C6051" s="0" t="n">
        <f aca="false">'Profiles 8760'!E6040</f>
        <v>0</v>
      </c>
      <c r="D6051" s="0" t="n">
        <f aca="false">'Profiles 8760'!F6040</f>
        <v>0.942509</v>
      </c>
      <c r="E6051" s="0" t="n">
        <f aca="false">'Profiles 8760'!G6040</f>
        <v>0.247293</v>
      </c>
      <c r="F6051" s="0" t="n">
        <f aca="false">D6051*Assumptions!$C$11*$B$7+E6051*Assumptions!$C$12*$B$8</f>
        <v>282.3108829</v>
      </c>
      <c r="G6051" s="0" t="n">
        <f aca="false">C6051*Assumptions!$C$15</f>
        <v>0</v>
      </c>
      <c r="H6051" s="0" t="n">
        <f aca="false">MIN(F6051,G6051)</f>
        <v>0</v>
      </c>
      <c r="I6051" s="0" t="n">
        <f aca="false">IF(C6051=1,MIN(G6051-H6051,Assumptions!$C$13,P6050),0)</f>
        <v>0</v>
      </c>
      <c r="J6051" s="0" t="n">
        <f aca="false">H6051+I6051</f>
        <v>0</v>
      </c>
      <c r="K6051" s="0" t="n">
        <f aca="false">MIN(IF(C6051=1,F6051-H6051,F6051),Assumptions!$C$13,MAX(0,($B$5-P6050)/$B$6))</f>
        <v>0</v>
      </c>
      <c r="L6051" s="0" t="n">
        <f aca="false">IF(C6051=1,0,MIN(F6051-K6051,Assumptions!$C$15,MAX(0,$B$10-O6050-M6051)))</f>
        <v>200</v>
      </c>
      <c r="M6051" s="0" t="n">
        <f aca="false">'Profiles 8760'!H6040</f>
        <v>90800</v>
      </c>
      <c r="N6051" s="0" t="n">
        <f aca="false">J6051+L6051</f>
        <v>200</v>
      </c>
      <c r="O6051" s="0" t="n">
        <f aca="false">O6050+N6051</f>
        <v>566117.101783464</v>
      </c>
      <c r="P6051" s="0" t="n">
        <f aca="false">MIN($B$5,P6050+K6051*$B$6-I6051)</f>
        <v>510.81</v>
      </c>
      <c r="Q6051" s="0" t="n">
        <f aca="false">MAX(0,F6051-H6051-K6051-L6051)</f>
        <v>82.3108829</v>
      </c>
    </row>
    <row r="6052" customFormat="false" ht="15" hidden="false" customHeight="false" outlineLevel="0" collapsed="false">
      <c r="A6052" s="0" t="n">
        <f aca="false">'Profiles 8760'!A6041</f>
        <v>6039</v>
      </c>
      <c r="B6052" s="0" t="n">
        <f aca="false">'Profiles 8760'!B6041</f>
        <v>9</v>
      </c>
      <c r="C6052" s="0" t="n">
        <f aca="false">'Profiles 8760'!E6041</f>
        <v>0</v>
      </c>
      <c r="D6052" s="0" t="n">
        <f aca="false">'Profiles 8760'!F6041</f>
        <v>0.817497</v>
      </c>
      <c r="E6052" s="0" t="n">
        <f aca="false">'Profiles 8760'!G6041</f>
        <v>0.295252</v>
      </c>
      <c r="F6052" s="0" t="n">
        <f aca="false">D6052*Assumptions!$C$11*$B$7+E6052*Assumptions!$C$12*$B$8</f>
        <v>248.1689404</v>
      </c>
      <c r="G6052" s="0" t="n">
        <f aca="false">C6052*Assumptions!$C$15</f>
        <v>0</v>
      </c>
      <c r="H6052" s="0" t="n">
        <f aca="false">MIN(F6052,G6052)</f>
        <v>0</v>
      </c>
      <c r="I6052" s="0" t="n">
        <f aca="false">IF(C6052=1,MIN(G6052-H6052,Assumptions!$C$13,P6051),0)</f>
        <v>0</v>
      </c>
      <c r="J6052" s="0" t="n">
        <f aca="false">H6052+I6052</f>
        <v>0</v>
      </c>
      <c r="K6052" s="0" t="n">
        <f aca="false">MIN(IF(C6052=1,F6052-H6052,F6052),Assumptions!$C$13,MAX(0,($B$5-P6051)/$B$6))</f>
        <v>0</v>
      </c>
      <c r="L6052" s="0" t="n">
        <f aca="false">IF(C6052=1,0,MIN(F6052-K6052,Assumptions!$C$15,MAX(0,$B$10-O6051-M6052)))</f>
        <v>200</v>
      </c>
      <c r="M6052" s="0" t="n">
        <f aca="false">'Profiles 8760'!H6041</f>
        <v>90800</v>
      </c>
      <c r="N6052" s="0" t="n">
        <f aca="false">J6052+L6052</f>
        <v>200</v>
      </c>
      <c r="O6052" s="0" t="n">
        <f aca="false">O6051+N6052</f>
        <v>566317.101783464</v>
      </c>
      <c r="P6052" s="0" t="n">
        <f aca="false">MIN($B$5,P6051+K6052*$B$6-I6052)</f>
        <v>510.81</v>
      </c>
      <c r="Q6052" s="0" t="n">
        <f aca="false">MAX(0,F6052-H6052-K6052-L6052)</f>
        <v>48.1689404</v>
      </c>
    </row>
    <row r="6053" customFormat="false" ht="15" hidden="false" customHeight="false" outlineLevel="0" collapsed="false">
      <c r="A6053" s="0" t="n">
        <f aca="false">'Profiles 8760'!A6042</f>
        <v>6040</v>
      </c>
      <c r="B6053" s="0" t="n">
        <f aca="false">'Profiles 8760'!B6042</f>
        <v>9</v>
      </c>
      <c r="C6053" s="0" t="n">
        <f aca="false">'Profiles 8760'!E6042</f>
        <v>0</v>
      </c>
      <c r="D6053" s="0" t="n">
        <f aca="false">'Profiles 8760'!F6042</f>
        <v>0.628348</v>
      </c>
      <c r="E6053" s="0" t="n">
        <f aca="false">'Profiles 8760'!G6042</f>
        <v>0.314894</v>
      </c>
      <c r="F6053" s="0" t="n">
        <f aca="false">D6053*Assumptions!$C$11*$B$7+E6053*Assumptions!$C$12*$B$8</f>
        <v>194.346067</v>
      </c>
      <c r="G6053" s="0" t="n">
        <f aca="false">C6053*Assumptions!$C$15</f>
        <v>0</v>
      </c>
      <c r="H6053" s="0" t="n">
        <f aca="false">MIN(F6053,G6053)</f>
        <v>0</v>
      </c>
      <c r="I6053" s="0" t="n">
        <f aca="false">IF(C6053=1,MIN(G6053-H6053,Assumptions!$C$13,P6052),0)</f>
        <v>0</v>
      </c>
      <c r="J6053" s="0" t="n">
        <f aca="false">H6053+I6053</f>
        <v>0</v>
      </c>
      <c r="K6053" s="0" t="n">
        <f aca="false">MIN(IF(C6053=1,F6053-H6053,F6053),Assumptions!$C$13,MAX(0,($B$5-P6052)/$B$6))</f>
        <v>0</v>
      </c>
      <c r="L6053" s="0" t="n">
        <f aca="false">IF(C6053=1,0,MIN(F6053-K6053,Assumptions!$C$15,MAX(0,$B$10-O6052-M6053)))</f>
        <v>194.346067</v>
      </c>
      <c r="M6053" s="0" t="n">
        <f aca="false">'Profiles 8760'!H6042</f>
        <v>90800</v>
      </c>
      <c r="N6053" s="0" t="n">
        <f aca="false">J6053+L6053</f>
        <v>194.346067</v>
      </c>
      <c r="O6053" s="0" t="n">
        <f aca="false">O6052+N6053</f>
        <v>566511.447850464</v>
      </c>
      <c r="P6053" s="0" t="n">
        <f aca="false">MIN($B$5,P6052+K6053*$B$6-I6053)</f>
        <v>510.81</v>
      </c>
      <c r="Q6053" s="0" t="n">
        <f aca="false">MAX(0,F6053-H6053-K6053-L6053)</f>
        <v>0</v>
      </c>
    </row>
    <row r="6054" customFormat="false" ht="15" hidden="false" customHeight="false" outlineLevel="0" collapsed="false">
      <c r="A6054" s="0" t="n">
        <f aca="false">'Profiles 8760'!A6043</f>
        <v>6041</v>
      </c>
      <c r="B6054" s="0" t="n">
        <f aca="false">'Profiles 8760'!B6043</f>
        <v>9</v>
      </c>
      <c r="C6054" s="0" t="n">
        <f aca="false">'Profiles 8760'!E6043</f>
        <v>0</v>
      </c>
      <c r="D6054" s="0" t="n">
        <f aca="false">'Profiles 8760'!F6043</f>
        <v>0.402389</v>
      </c>
      <c r="E6054" s="0" t="n">
        <f aca="false">'Profiles 8760'!G6043</f>
        <v>0.346874</v>
      </c>
      <c r="F6054" s="0" t="n">
        <f aca="false">D6054*Assumptions!$C$11*$B$7+E6054*Assumptions!$C$12*$B$8</f>
        <v>130.3970898</v>
      </c>
      <c r="G6054" s="0" t="n">
        <f aca="false">C6054*Assumptions!$C$15</f>
        <v>0</v>
      </c>
      <c r="H6054" s="0" t="n">
        <f aca="false">MIN(F6054,G6054)</f>
        <v>0</v>
      </c>
      <c r="I6054" s="0" t="n">
        <f aca="false">IF(C6054=1,MIN(G6054-H6054,Assumptions!$C$13,P6053),0)</f>
        <v>0</v>
      </c>
      <c r="J6054" s="0" t="n">
        <f aca="false">H6054+I6054</f>
        <v>0</v>
      </c>
      <c r="K6054" s="0" t="n">
        <f aca="false">MIN(IF(C6054=1,F6054-H6054,F6054),Assumptions!$C$13,MAX(0,($B$5-P6053)/$B$6))</f>
        <v>0</v>
      </c>
      <c r="L6054" s="0" t="n">
        <f aca="false">IF(C6054=1,0,MIN(F6054-K6054,Assumptions!$C$15,MAX(0,$B$10-O6053-M6054)))</f>
        <v>130.3970898</v>
      </c>
      <c r="M6054" s="0" t="n">
        <f aca="false">'Profiles 8760'!H6043</f>
        <v>90800</v>
      </c>
      <c r="N6054" s="0" t="n">
        <f aca="false">J6054+L6054</f>
        <v>130.3970898</v>
      </c>
      <c r="O6054" s="0" t="n">
        <f aca="false">O6053+N6054</f>
        <v>566641.844940264</v>
      </c>
      <c r="P6054" s="0" t="n">
        <f aca="false">MIN($B$5,P6053+K6054*$B$6-I6054)</f>
        <v>510.81</v>
      </c>
      <c r="Q6054" s="0" t="n">
        <f aca="false">MAX(0,F6054-H6054-K6054-L6054)</f>
        <v>0</v>
      </c>
    </row>
    <row r="6055" customFormat="false" ht="15" hidden="false" customHeight="false" outlineLevel="0" collapsed="false">
      <c r="A6055" s="0" t="n">
        <f aca="false">'Profiles 8760'!A6044</f>
        <v>6042</v>
      </c>
      <c r="B6055" s="0" t="n">
        <f aca="false">'Profiles 8760'!B6044</f>
        <v>9</v>
      </c>
      <c r="C6055" s="0" t="n">
        <f aca="false">'Profiles 8760'!E6044</f>
        <v>0</v>
      </c>
      <c r="D6055" s="0" t="n">
        <f aca="false">'Profiles 8760'!F6044</f>
        <v>0.176412</v>
      </c>
      <c r="E6055" s="0" t="n">
        <f aca="false">'Profiles 8760'!G6044</f>
        <v>0.263478</v>
      </c>
      <c r="F6055" s="0" t="n">
        <f aca="false">D6055*Assumptions!$C$11*$B$7+E6055*Assumptions!$C$12*$B$8</f>
        <v>61.7240358</v>
      </c>
      <c r="G6055" s="0" t="n">
        <f aca="false">C6055*Assumptions!$C$15</f>
        <v>0</v>
      </c>
      <c r="H6055" s="0" t="n">
        <f aca="false">MIN(F6055,G6055)</f>
        <v>0</v>
      </c>
      <c r="I6055" s="0" t="n">
        <f aca="false">IF(C6055=1,MIN(G6055-H6055,Assumptions!$C$13,P6054),0)</f>
        <v>0</v>
      </c>
      <c r="J6055" s="0" t="n">
        <f aca="false">H6055+I6055</f>
        <v>0</v>
      </c>
      <c r="K6055" s="0" t="n">
        <f aca="false">MIN(IF(C6055=1,F6055-H6055,F6055),Assumptions!$C$13,MAX(0,($B$5-P6054)/$B$6))</f>
        <v>0</v>
      </c>
      <c r="L6055" s="0" t="n">
        <f aca="false">IF(C6055=1,0,MIN(F6055-K6055,Assumptions!$C$15,MAX(0,$B$10-O6054-M6055)))</f>
        <v>61.7240358</v>
      </c>
      <c r="M6055" s="0" t="n">
        <f aca="false">'Profiles 8760'!H6044</f>
        <v>90800</v>
      </c>
      <c r="N6055" s="0" t="n">
        <f aca="false">J6055+L6055</f>
        <v>61.7240358</v>
      </c>
      <c r="O6055" s="0" t="n">
        <f aca="false">O6054+N6055</f>
        <v>566703.568976064</v>
      </c>
      <c r="P6055" s="0" t="n">
        <f aca="false">MIN($B$5,P6054+K6055*$B$6-I6055)</f>
        <v>510.81</v>
      </c>
      <c r="Q6055" s="0" t="n">
        <f aca="false">MAX(0,F6055-H6055-K6055-L6055)</f>
        <v>0</v>
      </c>
    </row>
    <row r="6056" customFormat="false" ht="15" hidden="false" customHeight="false" outlineLevel="0" collapsed="false">
      <c r="A6056" s="0" t="n">
        <f aca="false">'Profiles 8760'!A6045</f>
        <v>6043</v>
      </c>
      <c r="B6056" s="0" t="n">
        <f aca="false">'Profiles 8760'!B6045</f>
        <v>9</v>
      </c>
      <c r="C6056" s="0" t="n">
        <f aca="false">'Profiles 8760'!E6045</f>
        <v>0</v>
      </c>
      <c r="D6056" s="0" t="n">
        <f aca="false">'Profiles 8760'!F6045</f>
        <v>0.007054</v>
      </c>
      <c r="E6056" s="0" t="n">
        <f aca="false">'Profiles 8760'!G6045</f>
        <v>0.344739</v>
      </c>
      <c r="F6056" s="0" t="n">
        <f aca="false">D6056*Assumptions!$C$11*$B$7+E6056*Assumptions!$C$12*$B$8</f>
        <v>16.1370203</v>
      </c>
      <c r="G6056" s="0" t="n">
        <f aca="false">C6056*Assumptions!$C$15</f>
        <v>0</v>
      </c>
      <c r="H6056" s="0" t="n">
        <f aca="false">MIN(F6056,G6056)</f>
        <v>0</v>
      </c>
      <c r="I6056" s="0" t="n">
        <f aca="false">IF(C6056=1,MIN(G6056-H6056,Assumptions!$C$13,P6055),0)</f>
        <v>0</v>
      </c>
      <c r="J6056" s="0" t="n">
        <f aca="false">H6056+I6056</f>
        <v>0</v>
      </c>
      <c r="K6056" s="0" t="n">
        <f aca="false">MIN(IF(C6056=1,F6056-H6056,F6056),Assumptions!$C$13,MAX(0,($B$5-P6055)/$B$6))</f>
        <v>0</v>
      </c>
      <c r="L6056" s="0" t="n">
        <f aca="false">IF(C6056=1,0,MIN(F6056-K6056,Assumptions!$C$15,MAX(0,$B$10-O6055-M6056)))</f>
        <v>16.1370203</v>
      </c>
      <c r="M6056" s="0" t="n">
        <f aca="false">'Profiles 8760'!H6045</f>
        <v>90800</v>
      </c>
      <c r="N6056" s="0" t="n">
        <f aca="false">J6056+L6056</f>
        <v>16.1370203</v>
      </c>
      <c r="O6056" s="0" t="n">
        <f aca="false">O6055+N6056</f>
        <v>566719.705996364</v>
      </c>
      <c r="P6056" s="0" t="n">
        <f aca="false">MIN($B$5,P6055+K6056*$B$6-I6056)</f>
        <v>510.81</v>
      </c>
      <c r="Q6056" s="0" t="n">
        <f aca="false">MAX(0,F6056-H6056-K6056-L6056)</f>
        <v>0</v>
      </c>
    </row>
    <row r="6057" customFormat="false" ht="15" hidden="false" customHeight="false" outlineLevel="0" collapsed="false">
      <c r="A6057" s="0" t="n">
        <f aca="false">'Profiles 8760'!A6046</f>
        <v>6044</v>
      </c>
      <c r="B6057" s="0" t="n">
        <f aca="false">'Profiles 8760'!B6046</f>
        <v>9</v>
      </c>
      <c r="C6057" s="0" t="n">
        <f aca="false">'Profiles 8760'!E6046</f>
        <v>1</v>
      </c>
      <c r="D6057" s="0" t="n">
        <f aca="false">'Profiles 8760'!F6046</f>
        <v>0</v>
      </c>
      <c r="E6057" s="0" t="n">
        <f aca="false">'Profiles 8760'!G6046</f>
        <v>0.303485</v>
      </c>
      <c r="F6057" s="0" t="n">
        <f aca="false">D6057*Assumptions!$C$11*$B$7+E6057*Assumptions!$C$12*$B$8</f>
        <v>12.4125365</v>
      </c>
      <c r="G6057" s="0" t="n">
        <f aca="false">C6057*Assumptions!$C$15</f>
        <v>200</v>
      </c>
      <c r="H6057" s="0" t="n">
        <f aca="false">MIN(F6057,G6057)</f>
        <v>12.4125365</v>
      </c>
      <c r="I6057" s="0" t="n">
        <f aca="false">IF(C6057=1,MIN(G6057-H6057,Assumptions!$C$13,P6056),0)</f>
        <v>180</v>
      </c>
      <c r="J6057" s="0" t="n">
        <f aca="false">H6057+I6057</f>
        <v>192.4125365</v>
      </c>
      <c r="K6057" s="0" t="n">
        <f aca="false">MIN(IF(C6057=1,F6057-H6057,F6057),Assumptions!$C$13,MAX(0,($B$5-P6056)/$B$6))</f>
        <v>0</v>
      </c>
      <c r="L6057" s="0" t="n">
        <f aca="false">IF(C6057=1,0,MIN(F6057-K6057,Assumptions!$C$15,MAX(0,$B$10-O6056-M6057)))</f>
        <v>0</v>
      </c>
      <c r="M6057" s="0" t="n">
        <f aca="false">'Profiles 8760'!H6046</f>
        <v>90600</v>
      </c>
      <c r="N6057" s="0" t="n">
        <f aca="false">J6057+L6057</f>
        <v>192.4125365</v>
      </c>
      <c r="O6057" s="0" t="n">
        <f aca="false">O6056+N6057</f>
        <v>566912.118532864</v>
      </c>
      <c r="P6057" s="0" t="n">
        <f aca="false">MIN($B$5,P6056+K6057*$B$6-I6057)</f>
        <v>330.81</v>
      </c>
      <c r="Q6057" s="0" t="n">
        <f aca="false">MAX(0,F6057-H6057-K6057-L6057)</f>
        <v>0</v>
      </c>
    </row>
    <row r="6058" customFormat="false" ht="15" hidden="false" customHeight="false" outlineLevel="0" collapsed="false">
      <c r="A6058" s="0" t="n">
        <f aca="false">'Profiles 8760'!A6047</f>
        <v>6045</v>
      </c>
      <c r="B6058" s="0" t="n">
        <f aca="false">'Profiles 8760'!B6047</f>
        <v>9</v>
      </c>
      <c r="C6058" s="0" t="n">
        <f aca="false">'Profiles 8760'!E6047</f>
        <v>1</v>
      </c>
      <c r="D6058" s="0" t="n">
        <f aca="false">'Profiles 8760'!F6047</f>
        <v>0</v>
      </c>
      <c r="E6058" s="0" t="n">
        <f aca="false">'Profiles 8760'!G6047</f>
        <v>0.248828</v>
      </c>
      <c r="F6058" s="0" t="n">
        <f aca="false">D6058*Assumptions!$C$11*$B$7+E6058*Assumptions!$C$12*$B$8</f>
        <v>10.1770652</v>
      </c>
      <c r="G6058" s="0" t="n">
        <f aca="false">C6058*Assumptions!$C$15</f>
        <v>200</v>
      </c>
      <c r="H6058" s="0" t="n">
        <f aca="false">MIN(F6058,G6058)</f>
        <v>10.1770652</v>
      </c>
      <c r="I6058" s="0" t="n">
        <f aca="false">IF(C6058=1,MIN(G6058-H6058,Assumptions!$C$13,P6057),0)</f>
        <v>180</v>
      </c>
      <c r="J6058" s="0" t="n">
        <f aca="false">H6058+I6058</f>
        <v>190.1770652</v>
      </c>
      <c r="K6058" s="0" t="n">
        <f aca="false">MIN(IF(C6058=1,F6058-H6058,F6058),Assumptions!$C$13,MAX(0,($B$5-P6057)/$B$6))</f>
        <v>0</v>
      </c>
      <c r="L6058" s="0" t="n">
        <f aca="false">IF(C6058=1,0,MIN(F6058-K6058,Assumptions!$C$15,MAX(0,$B$10-O6057-M6058)))</f>
        <v>0</v>
      </c>
      <c r="M6058" s="0" t="n">
        <f aca="false">'Profiles 8760'!H6047</f>
        <v>90400</v>
      </c>
      <c r="N6058" s="0" t="n">
        <f aca="false">J6058+L6058</f>
        <v>190.1770652</v>
      </c>
      <c r="O6058" s="0" t="n">
        <f aca="false">O6057+N6058</f>
        <v>567102.295598064</v>
      </c>
      <c r="P6058" s="0" t="n">
        <f aca="false">MIN($B$5,P6057+K6058*$B$6-I6058)</f>
        <v>150.81</v>
      </c>
      <c r="Q6058" s="0" t="n">
        <f aca="false">MAX(0,F6058-H6058-K6058-L6058)</f>
        <v>0</v>
      </c>
    </row>
    <row r="6059" customFormat="false" ht="15" hidden="false" customHeight="false" outlineLevel="0" collapsed="false">
      <c r="A6059" s="0" t="n">
        <f aca="false">'Profiles 8760'!A6048</f>
        <v>6046</v>
      </c>
      <c r="B6059" s="0" t="n">
        <f aca="false">'Profiles 8760'!B6048</f>
        <v>9</v>
      </c>
      <c r="C6059" s="0" t="n">
        <f aca="false">'Profiles 8760'!E6048</f>
        <v>0</v>
      </c>
      <c r="D6059" s="0" t="n">
        <f aca="false">'Profiles 8760'!F6048</f>
        <v>0</v>
      </c>
      <c r="E6059" s="0" t="n">
        <f aca="false">'Profiles 8760'!G6048</f>
        <v>0.246433</v>
      </c>
      <c r="F6059" s="0" t="n">
        <f aca="false">D6059*Assumptions!$C$11*$B$7+E6059*Assumptions!$C$12*$B$8</f>
        <v>10.0791097</v>
      </c>
      <c r="G6059" s="0" t="n">
        <f aca="false">C6059*Assumptions!$C$15</f>
        <v>0</v>
      </c>
      <c r="H6059" s="0" t="n">
        <f aca="false">MIN(F6059,G6059)</f>
        <v>0</v>
      </c>
      <c r="I6059" s="0" t="n">
        <f aca="false">IF(C6059=1,MIN(G6059-H6059,Assumptions!$C$13,P6058),0)</f>
        <v>0</v>
      </c>
      <c r="J6059" s="0" t="n">
        <f aca="false">H6059+I6059</f>
        <v>0</v>
      </c>
      <c r="K6059" s="0" t="n">
        <f aca="false">MIN(IF(C6059=1,F6059-H6059,F6059),Assumptions!$C$13,MAX(0,($B$5-P6058)/$B$6))</f>
        <v>10.0791097</v>
      </c>
      <c r="L6059" s="0" t="n">
        <f aca="false">IF(C6059=1,0,MIN(F6059-K6059,Assumptions!$C$15,MAX(0,$B$10-O6058-M6059)))</f>
        <v>0</v>
      </c>
      <c r="M6059" s="0" t="n">
        <f aca="false">'Profiles 8760'!H6048</f>
        <v>90400</v>
      </c>
      <c r="N6059" s="0" t="n">
        <f aca="false">J6059+L6059</f>
        <v>0</v>
      </c>
      <c r="O6059" s="0" t="n">
        <f aca="false">O6058+N6059</f>
        <v>567102.295598064</v>
      </c>
      <c r="P6059" s="0" t="n">
        <f aca="false">MIN($B$5,P6058+K6059*$B$6-I6059)</f>
        <v>159.54657228796</v>
      </c>
      <c r="Q6059" s="0" t="n">
        <f aca="false">MAX(0,F6059-H6059-K6059-L6059)</f>
        <v>0</v>
      </c>
    </row>
    <row r="6060" customFormat="false" ht="15" hidden="false" customHeight="false" outlineLevel="0" collapsed="false">
      <c r="A6060" s="0" t="n">
        <f aca="false">'Profiles 8760'!A6049</f>
        <v>6047</v>
      </c>
      <c r="B6060" s="0" t="n">
        <f aca="false">'Profiles 8760'!B6049</f>
        <v>9</v>
      </c>
      <c r="C6060" s="0" t="n">
        <f aca="false">'Profiles 8760'!E6049</f>
        <v>0</v>
      </c>
      <c r="D6060" s="0" t="n">
        <f aca="false">'Profiles 8760'!F6049</f>
        <v>0</v>
      </c>
      <c r="E6060" s="0" t="n">
        <f aca="false">'Profiles 8760'!G6049</f>
        <v>0.232626</v>
      </c>
      <c r="F6060" s="0" t="n">
        <f aca="false">D6060*Assumptions!$C$11*$B$7+E6060*Assumptions!$C$12*$B$8</f>
        <v>9.5144034</v>
      </c>
      <c r="G6060" s="0" t="n">
        <f aca="false">C6060*Assumptions!$C$15</f>
        <v>0</v>
      </c>
      <c r="H6060" s="0" t="n">
        <f aca="false">MIN(F6060,G6060)</f>
        <v>0</v>
      </c>
      <c r="I6060" s="0" t="n">
        <f aca="false">IF(C6060=1,MIN(G6060-H6060,Assumptions!$C$13,P6059),0)</f>
        <v>0</v>
      </c>
      <c r="J6060" s="0" t="n">
        <f aca="false">H6060+I6060</f>
        <v>0</v>
      </c>
      <c r="K6060" s="0" t="n">
        <f aca="false">MIN(IF(C6060=1,F6060-H6060,F6060),Assumptions!$C$13,MAX(0,($B$5-P6059)/$B$6))</f>
        <v>9.5144034</v>
      </c>
      <c r="L6060" s="0" t="n">
        <f aca="false">IF(C6060=1,0,MIN(F6060-K6060,Assumptions!$C$15,MAX(0,$B$10-O6059-M6060)))</f>
        <v>0</v>
      </c>
      <c r="M6060" s="0" t="n">
        <f aca="false">'Profiles 8760'!H6049</f>
        <v>90400</v>
      </c>
      <c r="N6060" s="0" t="n">
        <f aca="false">J6060+L6060</f>
        <v>0</v>
      </c>
      <c r="O6060" s="0" t="n">
        <f aca="false">O6059+N6060</f>
        <v>567102.295598064</v>
      </c>
      <c r="P6060" s="0" t="n">
        <f aca="false">MIN($B$5,P6059+K6060*$B$6-I6060)</f>
        <v>167.79365715508</v>
      </c>
      <c r="Q6060" s="0" t="n">
        <f aca="false">MAX(0,F6060-H6060-K6060-L6060)</f>
        <v>0</v>
      </c>
    </row>
    <row r="6061" customFormat="false" ht="15" hidden="false" customHeight="false" outlineLevel="0" collapsed="false">
      <c r="A6061" s="0" t="n">
        <f aca="false">'Profiles 8760'!A6050</f>
        <v>6048</v>
      </c>
      <c r="B6061" s="0" t="n">
        <f aca="false">'Profiles 8760'!B6050</f>
        <v>9</v>
      </c>
      <c r="C6061" s="0" t="n">
        <f aca="false">'Profiles 8760'!E6050</f>
        <v>0</v>
      </c>
      <c r="D6061" s="0" t="n">
        <f aca="false">'Profiles 8760'!F6050</f>
        <v>0</v>
      </c>
      <c r="E6061" s="0" t="n">
        <f aca="false">'Profiles 8760'!G6050</f>
        <v>0.161342</v>
      </c>
      <c r="F6061" s="0" t="n">
        <f aca="false">D6061*Assumptions!$C$11*$B$7+E6061*Assumptions!$C$12*$B$8</f>
        <v>6.5988878</v>
      </c>
      <c r="G6061" s="0" t="n">
        <f aca="false">C6061*Assumptions!$C$15</f>
        <v>0</v>
      </c>
      <c r="H6061" s="0" t="n">
        <f aca="false">MIN(F6061,G6061)</f>
        <v>0</v>
      </c>
      <c r="I6061" s="0" t="n">
        <f aca="false">IF(C6061=1,MIN(G6061-H6061,Assumptions!$C$13,P6060),0)</f>
        <v>0</v>
      </c>
      <c r="J6061" s="0" t="n">
        <f aca="false">H6061+I6061</f>
        <v>0</v>
      </c>
      <c r="K6061" s="0" t="n">
        <f aca="false">MIN(IF(C6061=1,F6061-H6061,F6061),Assumptions!$C$13,MAX(0,($B$5-P6060)/$B$6))</f>
        <v>6.5988878</v>
      </c>
      <c r="L6061" s="0" t="n">
        <f aca="false">IF(C6061=1,0,MIN(F6061-K6061,Assumptions!$C$15,MAX(0,$B$10-O6060-M6061)))</f>
        <v>0</v>
      </c>
      <c r="M6061" s="0" t="n">
        <f aca="false">'Profiles 8760'!H6050</f>
        <v>90400</v>
      </c>
      <c r="N6061" s="0" t="n">
        <f aca="false">J6061+L6061</f>
        <v>0</v>
      </c>
      <c r="O6061" s="0" t="n">
        <f aca="false">O6060+N6061</f>
        <v>567102.295598064</v>
      </c>
      <c r="P6061" s="0" t="n">
        <f aca="false">MIN($B$5,P6060+K6061*$B$6-I6061)</f>
        <v>173.51357310012</v>
      </c>
      <c r="Q6061" s="0" t="n">
        <f aca="false">MAX(0,F6061-H6061-K6061-L6061)</f>
        <v>0</v>
      </c>
    </row>
    <row r="6062" customFormat="false" ht="15" hidden="false" customHeight="false" outlineLevel="0" collapsed="false">
      <c r="A6062" s="0" t="n">
        <f aca="false">'Profiles 8760'!A6051</f>
        <v>6049</v>
      </c>
      <c r="B6062" s="0" t="n">
        <f aca="false">'Profiles 8760'!B6051</f>
        <v>9</v>
      </c>
      <c r="C6062" s="0" t="n">
        <f aca="false">'Profiles 8760'!E6051</f>
        <v>0</v>
      </c>
      <c r="D6062" s="0" t="n">
        <f aca="false">'Profiles 8760'!F6051</f>
        <v>0</v>
      </c>
      <c r="E6062" s="0" t="n">
        <f aca="false">'Profiles 8760'!G6051</f>
        <v>0.121624</v>
      </c>
      <c r="F6062" s="0" t="n">
        <f aca="false">D6062*Assumptions!$C$11*$B$7+E6062*Assumptions!$C$12*$B$8</f>
        <v>4.9744216</v>
      </c>
      <c r="G6062" s="0" t="n">
        <f aca="false">C6062*Assumptions!$C$15</f>
        <v>0</v>
      </c>
      <c r="H6062" s="0" t="n">
        <f aca="false">MIN(F6062,G6062)</f>
        <v>0</v>
      </c>
      <c r="I6062" s="0" t="n">
        <f aca="false">IF(C6062=1,MIN(G6062-H6062,Assumptions!$C$13,P6061),0)</f>
        <v>0</v>
      </c>
      <c r="J6062" s="0" t="n">
        <f aca="false">H6062+I6062</f>
        <v>0</v>
      </c>
      <c r="K6062" s="0" t="n">
        <f aca="false">MIN(IF(C6062=1,F6062-H6062,F6062),Assumptions!$C$13,MAX(0,($B$5-P6061)/$B$6))</f>
        <v>4.9744216</v>
      </c>
      <c r="L6062" s="0" t="n">
        <f aca="false">IF(C6062=1,0,MIN(F6062-K6062,Assumptions!$C$15,MAX(0,$B$10-O6061-M6062)))</f>
        <v>0</v>
      </c>
      <c r="M6062" s="0" t="n">
        <f aca="false">'Profiles 8760'!H6051</f>
        <v>90400</v>
      </c>
      <c r="N6062" s="0" t="n">
        <f aca="false">J6062+L6062</f>
        <v>0</v>
      </c>
      <c r="O6062" s="0" t="n">
        <f aca="false">O6061+N6062</f>
        <v>567102.295598064</v>
      </c>
      <c r="P6062" s="0" t="n">
        <f aca="false">MIN($B$5,P6061+K6062*$B$6-I6062)</f>
        <v>177.825401743</v>
      </c>
      <c r="Q6062" s="0" t="n">
        <f aca="false">MAX(0,F6062-H6062-K6062-L6062)</f>
        <v>0</v>
      </c>
    </row>
    <row r="6063" customFormat="false" ht="15" hidden="false" customHeight="false" outlineLevel="0" collapsed="false">
      <c r="A6063" s="0" t="n">
        <f aca="false">'Profiles 8760'!A6052</f>
        <v>6050</v>
      </c>
      <c r="B6063" s="0" t="n">
        <f aca="false">'Profiles 8760'!B6052</f>
        <v>9</v>
      </c>
      <c r="C6063" s="0" t="n">
        <f aca="false">'Profiles 8760'!E6052</f>
        <v>0</v>
      </c>
      <c r="D6063" s="0" t="n">
        <f aca="false">'Profiles 8760'!F6052</f>
        <v>0</v>
      </c>
      <c r="E6063" s="0" t="n">
        <f aca="false">'Profiles 8760'!G6052</f>
        <v>0.116859</v>
      </c>
      <c r="F6063" s="0" t="n">
        <f aca="false">D6063*Assumptions!$C$11*$B$7+E6063*Assumptions!$C$12*$B$8</f>
        <v>4.7795331</v>
      </c>
      <c r="G6063" s="0" t="n">
        <f aca="false">C6063*Assumptions!$C$15</f>
        <v>0</v>
      </c>
      <c r="H6063" s="0" t="n">
        <f aca="false">MIN(F6063,G6063)</f>
        <v>0</v>
      </c>
      <c r="I6063" s="0" t="n">
        <f aca="false">IF(C6063=1,MIN(G6063-H6063,Assumptions!$C$13,P6062),0)</f>
        <v>0</v>
      </c>
      <c r="J6063" s="0" t="n">
        <f aca="false">H6063+I6063</f>
        <v>0</v>
      </c>
      <c r="K6063" s="0" t="n">
        <f aca="false">MIN(IF(C6063=1,F6063-H6063,F6063),Assumptions!$C$13,MAX(0,($B$5-P6062)/$B$6))</f>
        <v>4.7795331</v>
      </c>
      <c r="L6063" s="0" t="n">
        <f aca="false">IF(C6063=1,0,MIN(F6063-K6063,Assumptions!$C$15,MAX(0,$B$10-O6062-M6063)))</f>
        <v>0</v>
      </c>
      <c r="M6063" s="0" t="n">
        <f aca="false">'Profiles 8760'!H6052</f>
        <v>90400</v>
      </c>
      <c r="N6063" s="0" t="n">
        <f aca="false">J6063+L6063</f>
        <v>0</v>
      </c>
      <c r="O6063" s="0" t="n">
        <f aca="false">O6062+N6063</f>
        <v>567102.295598064</v>
      </c>
      <c r="P6063" s="0" t="n">
        <f aca="false">MIN($B$5,P6062+K6063*$B$6-I6063)</f>
        <v>181.96830103408</v>
      </c>
      <c r="Q6063" s="0" t="n">
        <f aca="false">MAX(0,F6063-H6063-K6063-L6063)</f>
        <v>0</v>
      </c>
    </row>
    <row r="6064" customFormat="false" ht="15" hidden="false" customHeight="false" outlineLevel="0" collapsed="false">
      <c r="A6064" s="0" t="n">
        <f aca="false">'Profiles 8760'!A6053</f>
        <v>6051</v>
      </c>
      <c r="B6064" s="0" t="n">
        <f aca="false">'Profiles 8760'!B6053</f>
        <v>9</v>
      </c>
      <c r="C6064" s="0" t="n">
        <f aca="false">'Profiles 8760'!E6053</f>
        <v>0</v>
      </c>
      <c r="D6064" s="0" t="n">
        <f aca="false">'Profiles 8760'!F6053</f>
        <v>0</v>
      </c>
      <c r="E6064" s="0" t="n">
        <f aca="false">'Profiles 8760'!G6053</f>
        <v>0.129793</v>
      </c>
      <c r="F6064" s="0" t="n">
        <f aca="false">D6064*Assumptions!$C$11*$B$7+E6064*Assumptions!$C$12*$B$8</f>
        <v>5.3085337</v>
      </c>
      <c r="G6064" s="0" t="n">
        <f aca="false">C6064*Assumptions!$C$15</f>
        <v>0</v>
      </c>
      <c r="H6064" s="0" t="n">
        <f aca="false">MIN(F6064,G6064)</f>
        <v>0</v>
      </c>
      <c r="I6064" s="0" t="n">
        <f aca="false">IF(C6064=1,MIN(G6064-H6064,Assumptions!$C$13,P6063),0)</f>
        <v>0</v>
      </c>
      <c r="J6064" s="0" t="n">
        <f aca="false">H6064+I6064</f>
        <v>0</v>
      </c>
      <c r="K6064" s="0" t="n">
        <f aca="false">MIN(IF(C6064=1,F6064-H6064,F6064),Assumptions!$C$13,MAX(0,($B$5-P6063)/$B$6))</f>
        <v>5.3085337</v>
      </c>
      <c r="L6064" s="0" t="n">
        <f aca="false">IF(C6064=1,0,MIN(F6064-K6064,Assumptions!$C$15,MAX(0,$B$10-O6063-M6064)))</f>
        <v>0</v>
      </c>
      <c r="M6064" s="0" t="n">
        <f aca="false">'Profiles 8760'!H6053</f>
        <v>90400</v>
      </c>
      <c r="N6064" s="0" t="n">
        <f aca="false">J6064+L6064</f>
        <v>0</v>
      </c>
      <c r="O6064" s="0" t="n">
        <f aca="false">O6063+N6064</f>
        <v>567102.295598064</v>
      </c>
      <c r="P6064" s="0" t="n">
        <f aca="false">MIN($B$5,P6063+K6064*$B$6-I6064)</f>
        <v>186.56973804524</v>
      </c>
      <c r="Q6064" s="0" t="n">
        <f aca="false">MAX(0,F6064-H6064-K6064-L6064)</f>
        <v>0</v>
      </c>
    </row>
    <row r="6065" customFormat="false" ht="15" hidden="false" customHeight="false" outlineLevel="0" collapsed="false">
      <c r="A6065" s="0" t="n">
        <f aca="false">'Profiles 8760'!A6054</f>
        <v>6052</v>
      </c>
      <c r="B6065" s="0" t="n">
        <f aca="false">'Profiles 8760'!B6054</f>
        <v>9</v>
      </c>
      <c r="C6065" s="0" t="n">
        <f aca="false">'Profiles 8760'!E6054</f>
        <v>0</v>
      </c>
      <c r="D6065" s="0" t="n">
        <f aca="false">'Profiles 8760'!F6054</f>
        <v>0</v>
      </c>
      <c r="E6065" s="0" t="n">
        <f aca="false">'Profiles 8760'!G6054</f>
        <v>0.178519</v>
      </c>
      <c r="F6065" s="0" t="n">
        <f aca="false">D6065*Assumptions!$C$11*$B$7+E6065*Assumptions!$C$12*$B$8</f>
        <v>7.3014271</v>
      </c>
      <c r="G6065" s="0" t="n">
        <f aca="false">C6065*Assumptions!$C$15</f>
        <v>0</v>
      </c>
      <c r="H6065" s="0" t="n">
        <f aca="false">MIN(F6065,G6065)</f>
        <v>0</v>
      </c>
      <c r="I6065" s="0" t="n">
        <f aca="false">IF(C6065=1,MIN(G6065-H6065,Assumptions!$C$13,P6064),0)</f>
        <v>0</v>
      </c>
      <c r="J6065" s="0" t="n">
        <f aca="false">H6065+I6065</f>
        <v>0</v>
      </c>
      <c r="K6065" s="0" t="n">
        <f aca="false">MIN(IF(C6065=1,F6065-H6065,F6065),Assumptions!$C$13,MAX(0,($B$5-P6064)/$B$6))</f>
        <v>7.3014271</v>
      </c>
      <c r="L6065" s="0" t="n">
        <f aca="false">IF(C6065=1,0,MIN(F6065-K6065,Assumptions!$C$15,MAX(0,$B$10-O6064-M6065)))</f>
        <v>0</v>
      </c>
      <c r="M6065" s="0" t="n">
        <f aca="false">'Profiles 8760'!H6054</f>
        <v>90400</v>
      </c>
      <c r="N6065" s="0" t="n">
        <f aca="false">J6065+L6065</f>
        <v>0</v>
      </c>
      <c r="O6065" s="0" t="n">
        <f aca="false">O6064+N6065</f>
        <v>567102.295598064</v>
      </c>
      <c r="P6065" s="0" t="n">
        <f aca="false">MIN($B$5,P6064+K6065*$B$6-I6065)</f>
        <v>192.89861505552</v>
      </c>
      <c r="Q6065" s="0" t="n">
        <f aca="false">MAX(0,F6065-H6065-K6065-L6065)</f>
        <v>0</v>
      </c>
    </row>
    <row r="6066" customFormat="false" ht="15" hidden="false" customHeight="false" outlineLevel="0" collapsed="false">
      <c r="A6066" s="0" t="n">
        <f aca="false">'Profiles 8760'!A6055</f>
        <v>6053</v>
      </c>
      <c r="B6066" s="0" t="n">
        <f aca="false">'Profiles 8760'!B6055</f>
        <v>9</v>
      </c>
      <c r="C6066" s="0" t="n">
        <f aca="false">'Profiles 8760'!E6055</f>
        <v>0</v>
      </c>
      <c r="D6066" s="0" t="n">
        <f aca="false">'Profiles 8760'!F6055</f>
        <v>0</v>
      </c>
      <c r="E6066" s="0" t="n">
        <f aca="false">'Profiles 8760'!G6055</f>
        <v>0.254911</v>
      </c>
      <c r="F6066" s="0" t="n">
        <f aca="false">D6066*Assumptions!$C$11*$B$7+E6066*Assumptions!$C$12*$B$8</f>
        <v>10.4258599</v>
      </c>
      <c r="G6066" s="0" t="n">
        <f aca="false">C6066*Assumptions!$C$15</f>
        <v>0</v>
      </c>
      <c r="H6066" s="0" t="n">
        <f aca="false">MIN(F6066,G6066)</f>
        <v>0</v>
      </c>
      <c r="I6066" s="0" t="n">
        <f aca="false">IF(C6066=1,MIN(G6066-H6066,Assumptions!$C$13,P6065),0)</f>
        <v>0</v>
      </c>
      <c r="J6066" s="0" t="n">
        <f aca="false">H6066+I6066</f>
        <v>0</v>
      </c>
      <c r="K6066" s="0" t="n">
        <f aca="false">MIN(IF(C6066=1,F6066-H6066,F6066),Assumptions!$C$13,MAX(0,($B$5-P6065)/$B$6))</f>
        <v>10.4258599</v>
      </c>
      <c r="L6066" s="0" t="n">
        <f aca="false">IF(C6066=1,0,MIN(F6066-K6066,Assumptions!$C$15,MAX(0,$B$10-O6065-M6066)))</f>
        <v>0</v>
      </c>
      <c r="M6066" s="0" t="n">
        <f aca="false">'Profiles 8760'!H6055</f>
        <v>90400</v>
      </c>
      <c r="N6066" s="0" t="n">
        <f aca="false">J6066+L6066</f>
        <v>0</v>
      </c>
      <c r="O6066" s="0" t="n">
        <f aca="false">O6065+N6066</f>
        <v>567102.295598064</v>
      </c>
      <c r="P6066" s="0" t="n">
        <f aca="false">MIN($B$5,P6065+K6066*$B$6-I6066)</f>
        <v>201.93575041684</v>
      </c>
      <c r="Q6066" s="0" t="n">
        <f aca="false">MAX(0,F6066-H6066-K6066-L6066)</f>
        <v>0</v>
      </c>
    </row>
    <row r="6067" customFormat="false" ht="15" hidden="false" customHeight="false" outlineLevel="0" collapsed="false">
      <c r="A6067" s="0" t="n">
        <f aca="false">'Profiles 8760'!A6056</f>
        <v>6054</v>
      </c>
      <c r="B6067" s="0" t="n">
        <f aca="false">'Profiles 8760'!B6056</f>
        <v>9</v>
      </c>
      <c r="C6067" s="0" t="n">
        <f aca="false">'Profiles 8760'!E6056</f>
        <v>0</v>
      </c>
      <c r="D6067" s="0" t="n">
        <f aca="false">'Profiles 8760'!F6056</f>
        <v>0</v>
      </c>
      <c r="E6067" s="0" t="n">
        <f aca="false">'Profiles 8760'!G6056</f>
        <v>0.157143</v>
      </c>
      <c r="F6067" s="0" t="n">
        <f aca="false">D6067*Assumptions!$C$11*$B$7+E6067*Assumptions!$C$12*$B$8</f>
        <v>6.4271487</v>
      </c>
      <c r="G6067" s="0" t="n">
        <f aca="false">C6067*Assumptions!$C$15</f>
        <v>0</v>
      </c>
      <c r="H6067" s="0" t="n">
        <f aca="false">MIN(F6067,G6067)</f>
        <v>0</v>
      </c>
      <c r="I6067" s="0" t="n">
        <f aca="false">IF(C6067=1,MIN(G6067-H6067,Assumptions!$C$13,P6066),0)</f>
        <v>0</v>
      </c>
      <c r="J6067" s="0" t="n">
        <f aca="false">H6067+I6067</f>
        <v>0</v>
      </c>
      <c r="K6067" s="0" t="n">
        <f aca="false">MIN(IF(C6067=1,F6067-H6067,F6067),Assumptions!$C$13,MAX(0,($B$5-P6066)/$B$6))</f>
        <v>6.4271487</v>
      </c>
      <c r="L6067" s="0" t="n">
        <f aca="false">IF(C6067=1,0,MIN(F6067-K6067,Assumptions!$C$15,MAX(0,$B$10-O6066-M6067)))</f>
        <v>0</v>
      </c>
      <c r="M6067" s="0" t="n">
        <f aca="false">'Profiles 8760'!H6056</f>
        <v>90400</v>
      </c>
      <c r="N6067" s="0" t="n">
        <f aca="false">J6067+L6067</f>
        <v>0</v>
      </c>
      <c r="O6067" s="0" t="n">
        <f aca="false">O6066+N6067</f>
        <v>567102.295598064</v>
      </c>
      <c r="P6067" s="0" t="n">
        <f aca="false">MIN($B$5,P6066+K6067*$B$6-I6067)</f>
        <v>207.50680291</v>
      </c>
      <c r="Q6067" s="0" t="n">
        <f aca="false">MAX(0,F6067-H6067-K6067-L6067)</f>
        <v>0</v>
      </c>
    </row>
    <row r="6068" customFormat="false" ht="15" hidden="false" customHeight="false" outlineLevel="0" collapsed="false">
      <c r="A6068" s="0" t="n">
        <f aca="false">'Profiles 8760'!A6057</f>
        <v>6055</v>
      </c>
      <c r="B6068" s="0" t="n">
        <f aca="false">'Profiles 8760'!B6057</f>
        <v>9</v>
      </c>
      <c r="C6068" s="0" t="n">
        <f aca="false">'Profiles 8760'!E6057</f>
        <v>0</v>
      </c>
      <c r="D6068" s="0" t="n">
        <f aca="false">'Profiles 8760'!F6057</f>
        <v>0.008173</v>
      </c>
      <c r="E6068" s="0" t="n">
        <f aca="false">'Profiles 8760'!G6057</f>
        <v>0.208277</v>
      </c>
      <c r="F6068" s="0" t="n">
        <f aca="false">D6068*Assumptions!$C$11*$B$7+E6068*Assumptions!$C$12*$B$8</f>
        <v>10.8788917</v>
      </c>
      <c r="G6068" s="0" t="n">
        <f aca="false">C6068*Assumptions!$C$15</f>
        <v>0</v>
      </c>
      <c r="H6068" s="0" t="n">
        <f aca="false">MIN(F6068,G6068)</f>
        <v>0</v>
      </c>
      <c r="I6068" s="0" t="n">
        <f aca="false">IF(C6068=1,MIN(G6068-H6068,Assumptions!$C$13,P6067),0)</f>
        <v>0</v>
      </c>
      <c r="J6068" s="0" t="n">
        <f aca="false">H6068+I6068</f>
        <v>0</v>
      </c>
      <c r="K6068" s="0" t="n">
        <f aca="false">MIN(IF(C6068=1,F6068-H6068,F6068),Assumptions!$C$13,MAX(0,($B$5-P6067)/$B$6))</f>
        <v>10.8788917</v>
      </c>
      <c r="L6068" s="0" t="n">
        <f aca="false">IF(C6068=1,0,MIN(F6068-K6068,Assumptions!$C$15,MAX(0,$B$10-O6067-M6068)))</f>
        <v>0</v>
      </c>
      <c r="M6068" s="0" t="n">
        <f aca="false">'Profiles 8760'!H6057</f>
        <v>90400</v>
      </c>
      <c r="N6068" s="0" t="n">
        <f aca="false">J6068+L6068</f>
        <v>0</v>
      </c>
      <c r="O6068" s="0" t="n">
        <f aca="false">O6067+N6068</f>
        <v>567102.295598064</v>
      </c>
      <c r="P6068" s="0" t="n">
        <f aca="false">MIN($B$5,P6067+K6068*$B$6-I6068)</f>
        <v>216.93662623556</v>
      </c>
      <c r="Q6068" s="0" t="n">
        <f aca="false">MAX(0,F6068-H6068-K6068-L6068)</f>
        <v>0</v>
      </c>
    </row>
    <row r="6069" customFormat="false" ht="15" hidden="false" customHeight="false" outlineLevel="0" collapsed="false">
      <c r="A6069" s="0" t="n">
        <f aca="false">'Profiles 8760'!A6058</f>
        <v>6056</v>
      </c>
      <c r="B6069" s="0" t="n">
        <f aca="false">'Profiles 8760'!B6058</f>
        <v>9</v>
      </c>
      <c r="C6069" s="0" t="n">
        <f aca="false">'Profiles 8760'!E6058</f>
        <v>1</v>
      </c>
      <c r="D6069" s="0" t="n">
        <f aca="false">'Profiles 8760'!F6058</f>
        <v>0.204386</v>
      </c>
      <c r="E6069" s="0" t="n">
        <f aca="false">'Profiles 8760'!G6058</f>
        <v>0.230614</v>
      </c>
      <c r="F6069" s="0" t="n">
        <f aca="false">D6069*Assumptions!$C$11*$B$7+E6069*Assumptions!$C$12*$B$8</f>
        <v>68.4587894</v>
      </c>
      <c r="G6069" s="0" t="n">
        <f aca="false">C6069*Assumptions!$C$15</f>
        <v>200</v>
      </c>
      <c r="H6069" s="0" t="n">
        <f aca="false">MIN(F6069,G6069)</f>
        <v>68.4587894</v>
      </c>
      <c r="I6069" s="0" t="n">
        <f aca="false">IF(C6069=1,MIN(G6069-H6069,Assumptions!$C$13,P6068),0)</f>
        <v>131.5412106</v>
      </c>
      <c r="J6069" s="0" t="n">
        <f aca="false">H6069+I6069</f>
        <v>200</v>
      </c>
      <c r="K6069" s="0" t="n">
        <f aca="false">MIN(IF(C6069=1,F6069-H6069,F6069),Assumptions!$C$13,MAX(0,($B$5-P6068)/$B$6))</f>
        <v>0</v>
      </c>
      <c r="L6069" s="0" t="n">
        <f aca="false">IF(C6069=1,0,MIN(F6069-K6069,Assumptions!$C$15,MAX(0,$B$10-O6068-M6069)))</f>
        <v>0</v>
      </c>
      <c r="M6069" s="0" t="n">
        <f aca="false">'Profiles 8760'!H6058</f>
        <v>90200</v>
      </c>
      <c r="N6069" s="0" t="n">
        <f aca="false">J6069+L6069</f>
        <v>200</v>
      </c>
      <c r="O6069" s="0" t="n">
        <f aca="false">O6068+N6069</f>
        <v>567302.295598064</v>
      </c>
      <c r="P6069" s="0" t="n">
        <f aca="false">MIN($B$5,P6068+K6069*$B$6-I6069)</f>
        <v>85.39541563556</v>
      </c>
      <c r="Q6069" s="0" t="n">
        <f aca="false">MAX(0,F6069-H6069-K6069-L6069)</f>
        <v>0</v>
      </c>
    </row>
    <row r="6070" customFormat="false" ht="15" hidden="false" customHeight="false" outlineLevel="0" collapsed="false">
      <c r="A6070" s="0" t="n">
        <f aca="false">'Profiles 8760'!A6059</f>
        <v>6057</v>
      </c>
      <c r="B6070" s="0" t="n">
        <f aca="false">'Profiles 8760'!B6059</f>
        <v>9</v>
      </c>
      <c r="C6070" s="0" t="n">
        <f aca="false">'Profiles 8760'!E6059</f>
        <v>1</v>
      </c>
      <c r="D6070" s="0" t="n">
        <f aca="false">'Profiles 8760'!F6059</f>
        <v>0.466197</v>
      </c>
      <c r="E6070" s="0" t="n">
        <f aca="false">'Profiles 8760'!G6059</f>
        <v>0.281786</v>
      </c>
      <c r="F6070" s="0" t="n">
        <f aca="false">D6070*Assumptions!$C$11*$B$7+E6070*Assumptions!$C$12*$B$8</f>
        <v>146.162741</v>
      </c>
      <c r="G6070" s="0" t="n">
        <f aca="false">C6070*Assumptions!$C$15</f>
        <v>200</v>
      </c>
      <c r="H6070" s="0" t="n">
        <f aca="false">MIN(F6070,G6070)</f>
        <v>146.162741</v>
      </c>
      <c r="I6070" s="0" t="n">
        <f aca="false">IF(C6070=1,MIN(G6070-H6070,Assumptions!$C$13,P6069),0)</f>
        <v>53.837259</v>
      </c>
      <c r="J6070" s="0" t="n">
        <f aca="false">H6070+I6070</f>
        <v>200</v>
      </c>
      <c r="K6070" s="0" t="n">
        <f aca="false">MIN(IF(C6070=1,F6070-H6070,F6070),Assumptions!$C$13,MAX(0,($B$5-P6069)/$B$6))</f>
        <v>0</v>
      </c>
      <c r="L6070" s="0" t="n">
        <f aca="false">IF(C6070=1,0,MIN(F6070-K6070,Assumptions!$C$15,MAX(0,$B$10-O6069-M6070)))</f>
        <v>0</v>
      </c>
      <c r="M6070" s="0" t="n">
        <f aca="false">'Profiles 8760'!H6059</f>
        <v>90000</v>
      </c>
      <c r="N6070" s="0" t="n">
        <f aca="false">J6070+L6070</f>
        <v>200</v>
      </c>
      <c r="O6070" s="0" t="n">
        <f aca="false">O6069+N6070</f>
        <v>567502.295598064</v>
      </c>
      <c r="P6070" s="0" t="n">
        <f aca="false">MIN($B$5,P6069+K6070*$B$6-I6070)</f>
        <v>31.55815663556</v>
      </c>
      <c r="Q6070" s="0" t="n">
        <f aca="false">MAX(0,F6070-H6070-K6070-L6070)</f>
        <v>0</v>
      </c>
    </row>
    <row r="6071" customFormat="false" ht="15" hidden="false" customHeight="false" outlineLevel="0" collapsed="false">
      <c r="A6071" s="0" t="n">
        <f aca="false">'Profiles 8760'!A6060</f>
        <v>6058</v>
      </c>
      <c r="B6071" s="0" t="n">
        <f aca="false">'Profiles 8760'!B6060</f>
        <v>9</v>
      </c>
      <c r="C6071" s="0" t="n">
        <f aca="false">'Profiles 8760'!E6060</f>
        <v>0</v>
      </c>
      <c r="D6071" s="0" t="n">
        <f aca="false">'Profiles 8760'!F6060</f>
        <v>0.727986</v>
      </c>
      <c r="E6071" s="0" t="n">
        <f aca="false">'Profiles 8760'!G6060</f>
        <v>0.243089</v>
      </c>
      <c r="F6071" s="0" t="n">
        <f aca="false">D6071*Assumptions!$C$11*$B$7+E6071*Assumptions!$C$12*$B$8</f>
        <v>220.1846969</v>
      </c>
      <c r="G6071" s="0" t="n">
        <f aca="false">C6071*Assumptions!$C$15</f>
        <v>0</v>
      </c>
      <c r="H6071" s="0" t="n">
        <f aca="false">MIN(F6071,G6071)</f>
        <v>0</v>
      </c>
      <c r="I6071" s="0" t="n">
        <f aca="false">IF(C6071=1,MIN(G6071-H6071,Assumptions!$C$13,P6070),0)</f>
        <v>0</v>
      </c>
      <c r="J6071" s="0" t="n">
        <f aca="false">H6071+I6071</f>
        <v>0</v>
      </c>
      <c r="K6071" s="0" t="n">
        <f aca="false">MIN(IF(C6071=1,F6071-H6071,F6071),Assumptions!$C$13,MAX(0,($B$5-P6070)/$B$6))</f>
        <v>180</v>
      </c>
      <c r="L6071" s="0" t="n">
        <f aca="false">IF(C6071=1,0,MIN(F6071-K6071,Assumptions!$C$15,MAX(0,$B$10-O6070-M6071)))</f>
        <v>40.1846969</v>
      </c>
      <c r="M6071" s="0" t="n">
        <f aca="false">'Profiles 8760'!H6060</f>
        <v>90000</v>
      </c>
      <c r="N6071" s="0" t="n">
        <f aca="false">J6071+L6071</f>
        <v>40.1846969</v>
      </c>
      <c r="O6071" s="0" t="n">
        <f aca="false">O6070+N6071</f>
        <v>567542.480294964</v>
      </c>
      <c r="P6071" s="0" t="n">
        <f aca="false">MIN($B$5,P6070+K6071*$B$6-I6071)</f>
        <v>187.58215663556</v>
      </c>
      <c r="Q6071" s="0" t="n">
        <f aca="false">MAX(0,F6071-H6071-K6071-L6071)</f>
        <v>0</v>
      </c>
    </row>
    <row r="6072" customFormat="false" ht="15" hidden="false" customHeight="false" outlineLevel="0" collapsed="false">
      <c r="A6072" s="0" t="n">
        <f aca="false">'Profiles 8760'!A6061</f>
        <v>6059</v>
      </c>
      <c r="B6072" s="0" t="n">
        <f aca="false">'Profiles 8760'!B6061</f>
        <v>9</v>
      </c>
      <c r="C6072" s="0" t="n">
        <f aca="false">'Profiles 8760'!E6061</f>
        <v>0</v>
      </c>
      <c r="D6072" s="0" t="n">
        <f aca="false">'Profiles 8760'!F6061</f>
        <v>0.947129</v>
      </c>
      <c r="E6072" s="0" t="n">
        <f aca="false">'Profiles 8760'!G6061</f>
        <v>0.318945</v>
      </c>
      <c r="F6072" s="0" t="n">
        <f aca="false">D6072*Assumptions!$C$11*$B$7+E6072*Assumptions!$C$12*$B$8</f>
        <v>286.5757057</v>
      </c>
      <c r="G6072" s="0" t="n">
        <f aca="false">C6072*Assumptions!$C$15</f>
        <v>0</v>
      </c>
      <c r="H6072" s="0" t="n">
        <f aca="false">MIN(F6072,G6072)</f>
        <v>0</v>
      </c>
      <c r="I6072" s="0" t="n">
        <f aca="false">IF(C6072=1,MIN(G6072-H6072,Assumptions!$C$13,P6071),0)</f>
        <v>0</v>
      </c>
      <c r="J6072" s="0" t="n">
        <f aca="false">H6072+I6072</f>
        <v>0</v>
      </c>
      <c r="K6072" s="0" t="n">
        <f aca="false">MIN(IF(C6072=1,F6072-H6072,F6072),Assumptions!$C$13,MAX(0,($B$5-P6071)/$B$6))</f>
        <v>180</v>
      </c>
      <c r="L6072" s="0" t="n">
        <f aca="false">IF(C6072=1,0,MIN(F6072-K6072,Assumptions!$C$15,MAX(0,$B$10-O6071-M6072)))</f>
        <v>106.5757057</v>
      </c>
      <c r="M6072" s="0" t="n">
        <f aca="false">'Profiles 8760'!H6061</f>
        <v>90000</v>
      </c>
      <c r="N6072" s="0" t="n">
        <f aca="false">J6072+L6072</f>
        <v>106.5757057</v>
      </c>
      <c r="O6072" s="0" t="n">
        <f aca="false">O6071+N6072</f>
        <v>567649.056000664</v>
      </c>
      <c r="P6072" s="0" t="n">
        <f aca="false">MIN($B$5,P6071+K6072*$B$6-I6072)</f>
        <v>343.60615663556</v>
      </c>
      <c r="Q6072" s="0" t="n">
        <f aca="false">MAX(0,F6072-H6072-K6072-L6072)</f>
        <v>0</v>
      </c>
    </row>
    <row r="6073" customFormat="false" ht="15" hidden="false" customHeight="false" outlineLevel="0" collapsed="false">
      <c r="A6073" s="0" t="n">
        <f aca="false">'Profiles 8760'!A6062</f>
        <v>6060</v>
      </c>
      <c r="B6073" s="0" t="n">
        <f aca="false">'Profiles 8760'!B6062</f>
        <v>9</v>
      </c>
      <c r="C6073" s="0" t="n">
        <f aca="false">'Profiles 8760'!E6062</f>
        <v>0</v>
      </c>
      <c r="D6073" s="0" t="n">
        <f aca="false">'Profiles 8760'!F6062</f>
        <v>1</v>
      </c>
      <c r="E6073" s="0" t="n">
        <f aca="false">'Profiles 8760'!G6062</f>
        <v>0.296479</v>
      </c>
      <c r="F6073" s="0" t="n">
        <f aca="false">D6073*Assumptions!$C$11*$B$7+E6073*Assumptions!$C$12*$B$8</f>
        <v>300.9259911</v>
      </c>
      <c r="G6073" s="0" t="n">
        <f aca="false">C6073*Assumptions!$C$15</f>
        <v>0</v>
      </c>
      <c r="H6073" s="0" t="n">
        <f aca="false">MIN(F6073,G6073)</f>
        <v>0</v>
      </c>
      <c r="I6073" s="0" t="n">
        <f aca="false">IF(C6073=1,MIN(G6073-H6073,Assumptions!$C$13,P6072),0)</f>
        <v>0</v>
      </c>
      <c r="J6073" s="0" t="n">
        <f aca="false">H6073+I6073</f>
        <v>0</v>
      </c>
      <c r="K6073" s="0" t="n">
        <f aca="false">MIN(IF(C6073=1,F6073-H6073,F6073),Assumptions!$C$13,MAX(0,($B$5-P6072)/$B$6))</f>
        <v>180</v>
      </c>
      <c r="L6073" s="0" t="n">
        <f aca="false">IF(C6073=1,0,MIN(F6073-K6073,Assumptions!$C$15,MAX(0,$B$10-O6072-M6073)))</f>
        <v>120.9259911</v>
      </c>
      <c r="M6073" s="0" t="n">
        <f aca="false">'Profiles 8760'!H6062</f>
        <v>90000</v>
      </c>
      <c r="N6073" s="0" t="n">
        <f aca="false">J6073+L6073</f>
        <v>120.9259911</v>
      </c>
      <c r="O6073" s="0" t="n">
        <f aca="false">O6072+N6073</f>
        <v>567769.981991764</v>
      </c>
      <c r="P6073" s="0" t="n">
        <f aca="false">MIN($B$5,P6072+K6073*$B$6-I6073)</f>
        <v>499.63015663556</v>
      </c>
      <c r="Q6073" s="0" t="n">
        <f aca="false">MAX(0,F6073-H6073-K6073-L6073)</f>
        <v>0</v>
      </c>
    </row>
    <row r="6074" customFormat="false" ht="15" hidden="false" customHeight="false" outlineLevel="0" collapsed="false">
      <c r="A6074" s="0" t="n">
        <f aca="false">'Profiles 8760'!A6063</f>
        <v>6061</v>
      </c>
      <c r="B6074" s="0" t="n">
        <f aca="false">'Profiles 8760'!B6063</f>
        <v>9</v>
      </c>
      <c r="C6074" s="0" t="n">
        <f aca="false">'Profiles 8760'!E6063</f>
        <v>0</v>
      </c>
      <c r="D6074" s="0" t="n">
        <f aca="false">'Profiles 8760'!F6063</f>
        <v>1</v>
      </c>
      <c r="E6074" s="0" t="n">
        <f aca="false">'Profiles 8760'!G6063</f>
        <v>0.305716</v>
      </c>
      <c r="F6074" s="0" t="n">
        <f aca="false">D6074*Assumptions!$C$11*$B$7+E6074*Assumptions!$C$12*$B$8</f>
        <v>301.3037844</v>
      </c>
      <c r="G6074" s="0" t="n">
        <f aca="false">C6074*Assumptions!$C$15</f>
        <v>0</v>
      </c>
      <c r="H6074" s="0" t="n">
        <f aca="false">MIN(F6074,G6074)</f>
        <v>0</v>
      </c>
      <c r="I6074" s="0" t="n">
        <f aca="false">IF(C6074=1,MIN(G6074-H6074,Assumptions!$C$13,P6073),0)</f>
        <v>0</v>
      </c>
      <c r="J6074" s="0" t="n">
        <f aca="false">H6074+I6074</f>
        <v>0</v>
      </c>
      <c r="K6074" s="0" t="n">
        <f aca="false">MIN(IF(C6074=1,F6074-H6074,F6074),Assumptions!$C$13,MAX(0,($B$5-P6073)/$B$6))</f>
        <v>12.8978349843562</v>
      </c>
      <c r="L6074" s="0" t="n">
        <f aca="false">IF(C6074=1,0,MIN(F6074-K6074,Assumptions!$C$15,MAX(0,$B$10-O6073-M6074)))</f>
        <v>200</v>
      </c>
      <c r="M6074" s="0" t="n">
        <f aca="false">'Profiles 8760'!H6063</f>
        <v>90000</v>
      </c>
      <c r="N6074" s="0" t="n">
        <f aca="false">J6074+L6074</f>
        <v>200</v>
      </c>
      <c r="O6074" s="0" t="n">
        <f aca="false">O6073+N6074</f>
        <v>567969.981991764</v>
      </c>
      <c r="P6074" s="0" t="n">
        <f aca="false">MIN($B$5,P6073+K6074*$B$6-I6074)</f>
        <v>510.81</v>
      </c>
      <c r="Q6074" s="0" t="n">
        <f aca="false">MAX(0,F6074-H6074-K6074-L6074)</f>
        <v>88.4059494156438</v>
      </c>
    </row>
    <row r="6075" customFormat="false" ht="15" hidden="false" customHeight="false" outlineLevel="0" collapsed="false">
      <c r="A6075" s="0" t="n">
        <f aca="false">'Profiles 8760'!A6064</f>
        <v>6062</v>
      </c>
      <c r="B6075" s="0" t="n">
        <f aca="false">'Profiles 8760'!B6064</f>
        <v>9</v>
      </c>
      <c r="C6075" s="0" t="n">
        <f aca="false">'Profiles 8760'!E6064</f>
        <v>0</v>
      </c>
      <c r="D6075" s="0" t="n">
        <f aca="false">'Profiles 8760'!F6064</f>
        <v>1</v>
      </c>
      <c r="E6075" s="0" t="n">
        <f aca="false">'Profiles 8760'!G6064</f>
        <v>0.267794</v>
      </c>
      <c r="F6075" s="0" t="n">
        <f aca="false">D6075*Assumptions!$C$11*$B$7+E6075*Assumptions!$C$12*$B$8</f>
        <v>299.7527746</v>
      </c>
      <c r="G6075" s="0" t="n">
        <f aca="false">C6075*Assumptions!$C$15</f>
        <v>0</v>
      </c>
      <c r="H6075" s="0" t="n">
        <f aca="false">MIN(F6075,G6075)</f>
        <v>0</v>
      </c>
      <c r="I6075" s="0" t="n">
        <f aca="false">IF(C6075=1,MIN(G6075-H6075,Assumptions!$C$13,P6074),0)</f>
        <v>0</v>
      </c>
      <c r="J6075" s="0" t="n">
        <f aca="false">H6075+I6075</f>
        <v>0</v>
      </c>
      <c r="K6075" s="0" t="n">
        <f aca="false">MIN(IF(C6075=1,F6075-H6075,F6075),Assumptions!$C$13,MAX(0,($B$5-P6074)/$B$6))</f>
        <v>0</v>
      </c>
      <c r="L6075" s="0" t="n">
        <f aca="false">IF(C6075=1,0,MIN(F6075-K6075,Assumptions!$C$15,MAX(0,$B$10-O6074-M6075)))</f>
        <v>200</v>
      </c>
      <c r="M6075" s="0" t="n">
        <f aca="false">'Profiles 8760'!H6064</f>
        <v>90000</v>
      </c>
      <c r="N6075" s="0" t="n">
        <f aca="false">J6075+L6075</f>
        <v>200</v>
      </c>
      <c r="O6075" s="0" t="n">
        <f aca="false">O6074+N6075</f>
        <v>568169.981991764</v>
      </c>
      <c r="P6075" s="0" t="n">
        <f aca="false">MIN($B$5,P6074+K6075*$B$6-I6075)</f>
        <v>510.81</v>
      </c>
      <c r="Q6075" s="0" t="n">
        <f aca="false">MAX(0,F6075-H6075-K6075-L6075)</f>
        <v>99.7527746</v>
      </c>
    </row>
    <row r="6076" customFormat="false" ht="15" hidden="false" customHeight="false" outlineLevel="0" collapsed="false">
      <c r="A6076" s="0" t="n">
        <f aca="false">'Profiles 8760'!A6065</f>
        <v>6063</v>
      </c>
      <c r="B6076" s="0" t="n">
        <f aca="false">'Profiles 8760'!B6065</f>
        <v>9</v>
      </c>
      <c r="C6076" s="0" t="n">
        <f aca="false">'Profiles 8760'!E6065</f>
        <v>0</v>
      </c>
      <c r="D6076" s="0" t="n">
        <f aca="false">'Profiles 8760'!F6065</f>
        <v>0.947129</v>
      </c>
      <c r="E6076" s="0" t="n">
        <f aca="false">'Profiles 8760'!G6065</f>
        <v>0.45341</v>
      </c>
      <c r="F6076" s="0" t="n">
        <f aca="false">D6076*Assumptions!$C$11*$B$7+E6076*Assumptions!$C$12*$B$8</f>
        <v>292.0753242</v>
      </c>
      <c r="G6076" s="0" t="n">
        <f aca="false">C6076*Assumptions!$C$15</f>
        <v>0</v>
      </c>
      <c r="H6076" s="0" t="n">
        <f aca="false">MIN(F6076,G6076)</f>
        <v>0</v>
      </c>
      <c r="I6076" s="0" t="n">
        <f aca="false">IF(C6076=1,MIN(G6076-H6076,Assumptions!$C$13,P6075),0)</f>
        <v>0</v>
      </c>
      <c r="J6076" s="0" t="n">
        <f aca="false">H6076+I6076</f>
        <v>0</v>
      </c>
      <c r="K6076" s="0" t="n">
        <f aca="false">MIN(IF(C6076=1,F6076-H6076,F6076),Assumptions!$C$13,MAX(0,($B$5-P6075)/$B$6))</f>
        <v>0</v>
      </c>
      <c r="L6076" s="0" t="n">
        <f aca="false">IF(C6076=1,0,MIN(F6076-K6076,Assumptions!$C$15,MAX(0,$B$10-O6075-M6076)))</f>
        <v>200</v>
      </c>
      <c r="M6076" s="0" t="n">
        <f aca="false">'Profiles 8760'!H6065</f>
        <v>90000</v>
      </c>
      <c r="N6076" s="0" t="n">
        <f aca="false">J6076+L6076</f>
        <v>200</v>
      </c>
      <c r="O6076" s="0" t="n">
        <f aca="false">O6075+N6076</f>
        <v>568369.981991764</v>
      </c>
      <c r="P6076" s="0" t="n">
        <f aca="false">MIN($B$5,P6075+K6076*$B$6-I6076)</f>
        <v>510.81</v>
      </c>
      <c r="Q6076" s="0" t="n">
        <f aca="false">MAX(0,F6076-H6076-K6076-L6076)</f>
        <v>92.0753242</v>
      </c>
    </row>
    <row r="6077" customFormat="false" ht="15" hidden="false" customHeight="false" outlineLevel="0" collapsed="false">
      <c r="A6077" s="0" t="n">
        <f aca="false">'Profiles 8760'!A6066</f>
        <v>6064</v>
      </c>
      <c r="B6077" s="0" t="n">
        <f aca="false">'Profiles 8760'!B6066</f>
        <v>9</v>
      </c>
      <c r="C6077" s="0" t="n">
        <f aca="false">'Profiles 8760'!E6066</f>
        <v>0</v>
      </c>
      <c r="D6077" s="0" t="n">
        <f aca="false">'Profiles 8760'!F6066</f>
        <v>0.727986</v>
      </c>
      <c r="E6077" s="0" t="n">
        <f aca="false">'Profiles 8760'!G6066</f>
        <v>0.37301</v>
      </c>
      <c r="F6077" s="0" t="n">
        <f aca="false">D6077*Assumptions!$C$11*$B$7+E6077*Assumptions!$C$12*$B$8</f>
        <v>225.4984658</v>
      </c>
      <c r="G6077" s="0" t="n">
        <f aca="false">C6077*Assumptions!$C$15</f>
        <v>0</v>
      </c>
      <c r="H6077" s="0" t="n">
        <f aca="false">MIN(F6077,G6077)</f>
        <v>0</v>
      </c>
      <c r="I6077" s="0" t="n">
        <f aca="false">IF(C6077=1,MIN(G6077-H6077,Assumptions!$C$13,P6076),0)</f>
        <v>0</v>
      </c>
      <c r="J6077" s="0" t="n">
        <f aca="false">H6077+I6077</f>
        <v>0</v>
      </c>
      <c r="K6077" s="0" t="n">
        <f aca="false">MIN(IF(C6077=1,F6077-H6077,F6077),Assumptions!$C$13,MAX(0,($B$5-P6076)/$B$6))</f>
        <v>0</v>
      </c>
      <c r="L6077" s="0" t="n">
        <f aca="false">IF(C6077=1,0,MIN(F6077-K6077,Assumptions!$C$15,MAX(0,$B$10-O6076-M6077)))</f>
        <v>200</v>
      </c>
      <c r="M6077" s="0" t="n">
        <f aca="false">'Profiles 8760'!H6066</f>
        <v>90000</v>
      </c>
      <c r="N6077" s="0" t="n">
        <f aca="false">J6077+L6077</f>
        <v>200</v>
      </c>
      <c r="O6077" s="0" t="n">
        <f aca="false">O6076+N6077</f>
        <v>568569.981991764</v>
      </c>
      <c r="P6077" s="0" t="n">
        <f aca="false">MIN($B$5,P6076+K6077*$B$6-I6077)</f>
        <v>510.81</v>
      </c>
      <c r="Q6077" s="0" t="n">
        <f aca="false">MAX(0,F6077-H6077-K6077-L6077)</f>
        <v>25.4984658</v>
      </c>
    </row>
    <row r="6078" customFormat="false" ht="15" hidden="false" customHeight="false" outlineLevel="0" collapsed="false">
      <c r="A6078" s="0" t="n">
        <f aca="false">'Profiles 8760'!A6067</f>
        <v>6065</v>
      </c>
      <c r="B6078" s="0" t="n">
        <f aca="false">'Profiles 8760'!B6067</f>
        <v>9</v>
      </c>
      <c r="C6078" s="0" t="n">
        <f aca="false">'Profiles 8760'!E6067</f>
        <v>0</v>
      </c>
      <c r="D6078" s="0" t="n">
        <f aca="false">'Profiles 8760'!F6067</f>
        <v>0.466197</v>
      </c>
      <c r="E6078" s="0" t="n">
        <f aca="false">'Profiles 8760'!G6067</f>
        <v>0.334893</v>
      </c>
      <c r="F6078" s="0" t="n">
        <f aca="false">D6078*Assumptions!$C$11*$B$7+E6078*Assumptions!$C$12*$B$8</f>
        <v>148.3348173</v>
      </c>
      <c r="G6078" s="0" t="n">
        <f aca="false">C6078*Assumptions!$C$15</f>
        <v>0</v>
      </c>
      <c r="H6078" s="0" t="n">
        <f aca="false">MIN(F6078,G6078)</f>
        <v>0</v>
      </c>
      <c r="I6078" s="0" t="n">
        <f aca="false">IF(C6078=1,MIN(G6078-H6078,Assumptions!$C$13,P6077),0)</f>
        <v>0</v>
      </c>
      <c r="J6078" s="0" t="n">
        <f aca="false">H6078+I6078</f>
        <v>0</v>
      </c>
      <c r="K6078" s="0" t="n">
        <f aca="false">MIN(IF(C6078=1,F6078-H6078,F6078),Assumptions!$C$13,MAX(0,($B$5-P6077)/$B$6))</f>
        <v>0</v>
      </c>
      <c r="L6078" s="0" t="n">
        <f aca="false">IF(C6078=1,0,MIN(F6078-K6078,Assumptions!$C$15,MAX(0,$B$10-O6077-M6078)))</f>
        <v>148.3348173</v>
      </c>
      <c r="M6078" s="0" t="n">
        <f aca="false">'Profiles 8760'!H6067</f>
        <v>90000</v>
      </c>
      <c r="N6078" s="0" t="n">
        <f aca="false">J6078+L6078</f>
        <v>148.3348173</v>
      </c>
      <c r="O6078" s="0" t="n">
        <f aca="false">O6077+N6078</f>
        <v>568718.316809064</v>
      </c>
      <c r="P6078" s="0" t="n">
        <f aca="false">MIN($B$5,P6077+K6078*$B$6-I6078)</f>
        <v>510.81</v>
      </c>
      <c r="Q6078" s="0" t="n">
        <f aca="false">MAX(0,F6078-H6078-K6078-L6078)</f>
        <v>0</v>
      </c>
    </row>
    <row r="6079" customFormat="false" ht="15" hidden="false" customHeight="false" outlineLevel="0" collapsed="false">
      <c r="A6079" s="0" t="n">
        <f aca="false">'Profiles 8760'!A6068</f>
        <v>6066</v>
      </c>
      <c r="B6079" s="0" t="n">
        <f aca="false">'Profiles 8760'!B6068</f>
        <v>9</v>
      </c>
      <c r="C6079" s="0" t="n">
        <f aca="false">'Profiles 8760'!E6068</f>
        <v>0</v>
      </c>
      <c r="D6079" s="0" t="n">
        <f aca="false">'Profiles 8760'!F6068</f>
        <v>0.204386</v>
      </c>
      <c r="E6079" s="0" t="n">
        <f aca="false">'Profiles 8760'!G6068</f>
        <v>0.353862</v>
      </c>
      <c r="F6079" s="0" t="n">
        <f aca="false">D6079*Assumptions!$C$11*$B$7+E6079*Assumptions!$C$12*$B$8</f>
        <v>73.4996326</v>
      </c>
      <c r="G6079" s="0" t="n">
        <f aca="false">C6079*Assumptions!$C$15</f>
        <v>0</v>
      </c>
      <c r="H6079" s="0" t="n">
        <f aca="false">MIN(F6079,G6079)</f>
        <v>0</v>
      </c>
      <c r="I6079" s="0" t="n">
        <f aca="false">IF(C6079=1,MIN(G6079-H6079,Assumptions!$C$13,P6078),0)</f>
        <v>0</v>
      </c>
      <c r="J6079" s="0" t="n">
        <f aca="false">H6079+I6079</f>
        <v>0</v>
      </c>
      <c r="K6079" s="0" t="n">
        <f aca="false">MIN(IF(C6079=1,F6079-H6079,F6079),Assumptions!$C$13,MAX(0,($B$5-P6078)/$B$6))</f>
        <v>0</v>
      </c>
      <c r="L6079" s="0" t="n">
        <f aca="false">IF(C6079=1,0,MIN(F6079-K6079,Assumptions!$C$15,MAX(0,$B$10-O6078-M6079)))</f>
        <v>73.4996326</v>
      </c>
      <c r="M6079" s="0" t="n">
        <f aca="false">'Profiles 8760'!H6068</f>
        <v>90000</v>
      </c>
      <c r="N6079" s="0" t="n">
        <f aca="false">J6079+L6079</f>
        <v>73.4996326</v>
      </c>
      <c r="O6079" s="0" t="n">
        <f aca="false">O6078+N6079</f>
        <v>568791.816441664</v>
      </c>
      <c r="P6079" s="0" t="n">
        <f aca="false">MIN($B$5,P6078+K6079*$B$6-I6079)</f>
        <v>510.81</v>
      </c>
      <c r="Q6079" s="0" t="n">
        <f aca="false">MAX(0,F6079-H6079-K6079-L6079)</f>
        <v>0</v>
      </c>
    </row>
    <row r="6080" customFormat="false" ht="15" hidden="false" customHeight="false" outlineLevel="0" collapsed="false">
      <c r="A6080" s="0" t="n">
        <f aca="false">'Profiles 8760'!A6069</f>
        <v>6067</v>
      </c>
      <c r="B6080" s="0" t="n">
        <f aca="false">'Profiles 8760'!B6069</f>
        <v>9</v>
      </c>
      <c r="C6080" s="0" t="n">
        <f aca="false">'Profiles 8760'!E6069</f>
        <v>0</v>
      </c>
      <c r="D6080" s="0" t="n">
        <f aca="false">'Profiles 8760'!F6069</f>
        <v>0.008173</v>
      </c>
      <c r="E6080" s="0" t="n">
        <f aca="false">'Profiles 8760'!G6069</f>
        <v>0.262309</v>
      </c>
      <c r="F6080" s="0" t="n">
        <f aca="false">D6080*Assumptions!$C$11*$B$7+E6080*Assumptions!$C$12*$B$8</f>
        <v>13.0888005</v>
      </c>
      <c r="G6080" s="0" t="n">
        <f aca="false">C6080*Assumptions!$C$15</f>
        <v>0</v>
      </c>
      <c r="H6080" s="0" t="n">
        <f aca="false">MIN(F6080,G6080)</f>
        <v>0</v>
      </c>
      <c r="I6080" s="0" t="n">
        <f aca="false">IF(C6080=1,MIN(G6080-H6080,Assumptions!$C$13,P6079),0)</f>
        <v>0</v>
      </c>
      <c r="J6080" s="0" t="n">
        <f aca="false">H6080+I6080</f>
        <v>0</v>
      </c>
      <c r="K6080" s="0" t="n">
        <f aca="false">MIN(IF(C6080=1,F6080-H6080,F6080),Assumptions!$C$13,MAX(0,($B$5-P6079)/$B$6))</f>
        <v>0</v>
      </c>
      <c r="L6080" s="0" t="n">
        <f aca="false">IF(C6080=1,0,MIN(F6080-K6080,Assumptions!$C$15,MAX(0,$B$10-O6079-M6080)))</f>
        <v>13.0888005</v>
      </c>
      <c r="M6080" s="0" t="n">
        <f aca="false">'Profiles 8760'!H6069</f>
        <v>90000</v>
      </c>
      <c r="N6080" s="0" t="n">
        <f aca="false">J6080+L6080</f>
        <v>13.0888005</v>
      </c>
      <c r="O6080" s="0" t="n">
        <f aca="false">O6079+N6080</f>
        <v>568804.905242164</v>
      </c>
      <c r="P6080" s="0" t="n">
        <f aca="false">MIN($B$5,P6079+K6080*$B$6-I6080)</f>
        <v>510.81</v>
      </c>
      <c r="Q6080" s="0" t="n">
        <f aca="false">MAX(0,F6080-H6080-K6080-L6080)</f>
        <v>0</v>
      </c>
    </row>
    <row r="6081" customFormat="false" ht="15" hidden="false" customHeight="false" outlineLevel="0" collapsed="false">
      <c r="A6081" s="0" t="n">
        <f aca="false">'Profiles 8760'!A6070</f>
        <v>6068</v>
      </c>
      <c r="B6081" s="0" t="n">
        <f aca="false">'Profiles 8760'!B6070</f>
        <v>9</v>
      </c>
      <c r="C6081" s="0" t="n">
        <f aca="false">'Profiles 8760'!E6070</f>
        <v>1</v>
      </c>
      <c r="D6081" s="0" t="n">
        <f aca="false">'Profiles 8760'!F6070</f>
        <v>0</v>
      </c>
      <c r="E6081" s="0" t="n">
        <f aca="false">'Profiles 8760'!G6070</f>
        <v>0.333325</v>
      </c>
      <c r="F6081" s="0" t="n">
        <f aca="false">D6081*Assumptions!$C$11*$B$7+E6081*Assumptions!$C$12*$B$8</f>
        <v>13.6329925</v>
      </c>
      <c r="G6081" s="0" t="n">
        <f aca="false">C6081*Assumptions!$C$15</f>
        <v>200</v>
      </c>
      <c r="H6081" s="0" t="n">
        <f aca="false">MIN(F6081,G6081)</f>
        <v>13.6329925</v>
      </c>
      <c r="I6081" s="0" t="n">
        <f aca="false">IF(C6081=1,MIN(G6081-H6081,Assumptions!$C$13,P6080),0)</f>
        <v>180</v>
      </c>
      <c r="J6081" s="0" t="n">
        <f aca="false">H6081+I6081</f>
        <v>193.6329925</v>
      </c>
      <c r="K6081" s="0" t="n">
        <f aca="false">MIN(IF(C6081=1,F6081-H6081,F6081),Assumptions!$C$13,MAX(0,($B$5-P6080)/$B$6))</f>
        <v>0</v>
      </c>
      <c r="L6081" s="0" t="n">
        <f aca="false">IF(C6081=1,0,MIN(F6081-K6081,Assumptions!$C$15,MAX(0,$B$10-O6080-M6081)))</f>
        <v>0</v>
      </c>
      <c r="M6081" s="0" t="n">
        <f aca="false">'Profiles 8760'!H6070</f>
        <v>89800</v>
      </c>
      <c r="N6081" s="0" t="n">
        <f aca="false">J6081+L6081</f>
        <v>193.6329925</v>
      </c>
      <c r="O6081" s="0" t="n">
        <f aca="false">O6080+N6081</f>
        <v>568998.538234664</v>
      </c>
      <c r="P6081" s="0" t="n">
        <f aca="false">MIN($B$5,P6080+K6081*$B$6-I6081)</f>
        <v>330.81</v>
      </c>
      <c r="Q6081" s="0" t="n">
        <f aca="false">MAX(0,F6081-H6081-K6081-L6081)</f>
        <v>0</v>
      </c>
    </row>
    <row r="6082" customFormat="false" ht="15" hidden="false" customHeight="false" outlineLevel="0" collapsed="false">
      <c r="A6082" s="0" t="n">
        <f aca="false">'Profiles 8760'!A6071</f>
        <v>6069</v>
      </c>
      <c r="B6082" s="0" t="n">
        <f aca="false">'Profiles 8760'!B6071</f>
        <v>9</v>
      </c>
      <c r="C6082" s="0" t="n">
        <f aca="false">'Profiles 8760'!E6071</f>
        <v>1</v>
      </c>
      <c r="D6082" s="0" t="n">
        <f aca="false">'Profiles 8760'!F6071</f>
        <v>0</v>
      </c>
      <c r="E6082" s="0" t="n">
        <f aca="false">'Profiles 8760'!G6071</f>
        <v>0.214225</v>
      </c>
      <c r="F6082" s="0" t="n">
        <f aca="false">D6082*Assumptions!$C$11*$B$7+E6082*Assumptions!$C$12*$B$8</f>
        <v>8.7618025</v>
      </c>
      <c r="G6082" s="0" t="n">
        <f aca="false">C6082*Assumptions!$C$15</f>
        <v>200</v>
      </c>
      <c r="H6082" s="0" t="n">
        <f aca="false">MIN(F6082,G6082)</f>
        <v>8.7618025</v>
      </c>
      <c r="I6082" s="0" t="n">
        <f aca="false">IF(C6082=1,MIN(G6082-H6082,Assumptions!$C$13,P6081),0)</f>
        <v>180</v>
      </c>
      <c r="J6082" s="0" t="n">
        <f aca="false">H6082+I6082</f>
        <v>188.7618025</v>
      </c>
      <c r="K6082" s="0" t="n">
        <f aca="false">MIN(IF(C6082=1,F6082-H6082,F6082),Assumptions!$C$13,MAX(0,($B$5-P6081)/$B$6))</f>
        <v>0</v>
      </c>
      <c r="L6082" s="0" t="n">
        <f aca="false">IF(C6082=1,0,MIN(F6082-K6082,Assumptions!$C$15,MAX(0,$B$10-O6081-M6082)))</f>
        <v>0</v>
      </c>
      <c r="M6082" s="0" t="n">
        <f aca="false">'Profiles 8760'!H6071</f>
        <v>89600</v>
      </c>
      <c r="N6082" s="0" t="n">
        <f aca="false">J6082+L6082</f>
        <v>188.7618025</v>
      </c>
      <c r="O6082" s="0" t="n">
        <f aca="false">O6081+N6082</f>
        <v>569187.300037164</v>
      </c>
      <c r="P6082" s="0" t="n">
        <f aca="false">MIN($B$5,P6081+K6082*$B$6-I6082)</f>
        <v>150.81</v>
      </c>
      <c r="Q6082" s="0" t="n">
        <f aca="false">MAX(0,F6082-H6082-K6082-L6082)</f>
        <v>0</v>
      </c>
    </row>
    <row r="6083" customFormat="false" ht="15" hidden="false" customHeight="false" outlineLevel="0" collapsed="false">
      <c r="A6083" s="0" t="n">
        <f aca="false">'Profiles 8760'!A6072</f>
        <v>6070</v>
      </c>
      <c r="B6083" s="0" t="n">
        <f aca="false">'Profiles 8760'!B6072</f>
        <v>9</v>
      </c>
      <c r="C6083" s="0" t="n">
        <f aca="false">'Profiles 8760'!E6072</f>
        <v>0</v>
      </c>
      <c r="D6083" s="0" t="n">
        <f aca="false">'Profiles 8760'!F6072</f>
        <v>0</v>
      </c>
      <c r="E6083" s="0" t="n">
        <f aca="false">'Profiles 8760'!G6072</f>
        <v>0.180141</v>
      </c>
      <c r="F6083" s="0" t="n">
        <f aca="false">D6083*Assumptions!$C$11*$B$7+E6083*Assumptions!$C$12*$B$8</f>
        <v>7.3677669</v>
      </c>
      <c r="G6083" s="0" t="n">
        <f aca="false">C6083*Assumptions!$C$15</f>
        <v>0</v>
      </c>
      <c r="H6083" s="0" t="n">
        <f aca="false">MIN(F6083,G6083)</f>
        <v>0</v>
      </c>
      <c r="I6083" s="0" t="n">
        <f aca="false">IF(C6083=1,MIN(G6083-H6083,Assumptions!$C$13,P6082),0)</f>
        <v>0</v>
      </c>
      <c r="J6083" s="0" t="n">
        <f aca="false">H6083+I6083</f>
        <v>0</v>
      </c>
      <c r="K6083" s="0" t="n">
        <f aca="false">MIN(IF(C6083=1,F6083-H6083,F6083),Assumptions!$C$13,MAX(0,($B$5-P6082)/$B$6))</f>
        <v>7.3677669</v>
      </c>
      <c r="L6083" s="0" t="n">
        <f aca="false">IF(C6083=1,0,MIN(F6083-K6083,Assumptions!$C$15,MAX(0,$B$10-O6082-M6083)))</f>
        <v>0</v>
      </c>
      <c r="M6083" s="0" t="n">
        <f aca="false">'Profiles 8760'!H6072</f>
        <v>89600</v>
      </c>
      <c r="N6083" s="0" t="n">
        <f aca="false">J6083+L6083</f>
        <v>0</v>
      </c>
      <c r="O6083" s="0" t="n">
        <f aca="false">O6082+N6083</f>
        <v>569187.300037164</v>
      </c>
      <c r="P6083" s="0" t="n">
        <f aca="false">MIN($B$5,P6082+K6083*$B$6-I6083)</f>
        <v>157.19638034892</v>
      </c>
      <c r="Q6083" s="0" t="n">
        <f aca="false">MAX(0,F6083-H6083-K6083-L6083)</f>
        <v>0</v>
      </c>
    </row>
    <row r="6084" customFormat="false" ht="15" hidden="false" customHeight="false" outlineLevel="0" collapsed="false">
      <c r="A6084" s="0" t="n">
        <f aca="false">'Profiles 8760'!A6073</f>
        <v>6071</v>
      </c>
      <c r="B6084" s="0" t="n">
        <f aca="false">'Profiles 8760'!B6073</f>
        <v>9</v>
      </c>
      <c r="C6084" s="0" t="n">
        <f aca="false">'Profiles 8760'!E6073</f>
        <v>0</v>
      </c>
      <c r="D6084" s="0" t="n">
        <f aca="false">'Profiles 8760'!F6073</f>
        <v>0</v>
      </c>
      <c r="E6084" s="0" t="n">
        <f aca="false">'Profiles 8760'!G6073</f>
        <v>0.209014</v>
      </c>
      <c r="F6084" s="0" t="n">
        <f aca="false">D6084*Assumptions!$C$11*$B$7+E6084*Assumptions!$C$12*$B$8</f>
        <v>8.5486726</v>
      </c>
      <c r="G6084" s="0" t="n">
        <f aca="false">C6084*Assumptions!$C$15</f>
        <v>0</v>
      </c>
      <c r="H6084" s="0" t="n">
        <f aca="false">MIN(F6084,G6084)</f>
        <v>0</v>
      </c>
      <c r="I6084" s="0" t="n">
        <f aca="false">IF(C6084=1,MIN(G6084-H6084,Assumptions!$C$13,P6083),0)</f>
        <v>0</v>
      </c>
      <c r="J6084" s="0" t="n">
        <f aca="false">H6084+I6084</f>
        <v>0</v>
      </c>
      <c r="K6084" s="0" t="n">
        <f aca="false">MIN(IF(C6084=1,F6084-H6084,F6084),Assumptions!$C$13,MAX(0,($B$5-P6083)/$B$6))</f>
        <v>8.5486726</v>
      </c>
      <c r="L6084" s="0" t="n">
        <f aca="false">IF(C6084=1,0,MIN(F6084-K6084,Assumptions!$C$15,MAX(0,$B$10-O6083-M6084)))</f>
        <v>0</v>
      </c>
      <c r="M6084" s="0" t="n">
        <f aca="false">'Profiles 8760'!H6073</f>
        <v>89600</v>
      </c>
      <c r="N6084" s="0" t="n">
        <f aca="false">J6084+L6084</f>
        <v>0</v>
      </c>
      <c r="O6084" s="0" t="n">
        <f aca="false">O6083+N6084</f>
        <v>569187.300037164</v>
      </c>
      <c r="P6084" s="0" t="n">
        <f aca="false">MIN($B$5,P6083+K6084*$B$6-I6084)</f>
        <v>164.6063697586</v>
      </c>
      <c r="Q6084" s="0" t="n">
        <f aca="false">MAX(0,F6084-H6084-K6084-L6084)</f>
        <v>0</v>
      </c>
    </row>
    <row r="6085" customFormat="false" ht="15" hidden="false" customHeight="false" outlineLevel="0" collapsed="false">
      <c r="A6085" s="0" t="n">
        <f aca="false">'Profiles 8760'!A6074</f>
        <v>6072</v>
      </c>
      <c r="B6085" s="0" t="n">
        <f aca="false">'Profiles 8760'!B6074</f>
        <v>9</v>
      </c>
      <c r="C6085" s="0" t="n">
        <f aca="false">'Profiles 8760'!E6074</f>
        <v>0</v>
      </c>
      <c r="D6085" s="0" t="n">
        <f aca="false">'Profiles 8760'!F6074</f>
        <v>0</v>
      </c>
      <c r="E6085" s="0" t="n">
        <f aca="false">'Profiles 8760'!G6074</f>
        <v>0.14905</v>
      </c>
      <c r="F6085" s="0" t="n">
        <f aca="false">D6085*Assumptions!$C$11*$B$7+E6085*Assumptions!$C$12*$B$8</f>
        <v>6.096145</v>
      </c>
      <c r="G6085" s="0" t="n">
        <f aca="false">C6085*Assumptions!$C$15</f>
        <v>0</v>
      </c>
      <c r="H6085" s="0" t="n">
        <f aca="false">MIN(F6085,G6085)</f>
        <v>0</v>
      </c>
      <c r="I6085" s="0" t="n">
        <f aca="false">IF(C6085=1,MIN(G6085-H6085,Assumptions!$C$13,P6084),0)</f>
        <v>0</v>
      </c>
      <c r="J6085" s="0" t="n">
        <f aca="false">H6085+I6085</f>
        <v>0</v>
      </c>
      <c r="K6085" s="0" t="n">
        <f aca="false">MIN(IF(C6085=1,F6085-H6085,F6085),Assumptions!$C$13,MAX(0,($B$5-P6084)/$B$6))</f>
        <v>6.096145</v>
      </c>
      <c r="L6085" s="0" t="n">
        <f aca="false">IF(C6085=1,0,MIN(F6085-K6085,Assumptions!$C$15,MAX(0,$B$10-O6084-M6085)))</f>
        <v>0</v>
      </c>
      <c r="M6085" s="0" t="n">
        <f aca="false">'Profiles 8760'!H6074</f>
        <v>89600</v>
      </c>
      <c r="N6085" s="0" t="n">
        <f aca="false">J6085+L6085</f>
        <v>0</v>
      </c>
      <c r="O6085" s="0" t="n">
        <f aca="false">O6084+N6085</f>
        <v>569187.300037164</v>
      </c>
      <c r="P6085" s="0" t="n">
        <f aca="false">MIN($B$5,P6084+K6085*$B$6-I6085)</f>
        <v>169.8905082446</v>
      </c>
      <c r="Q6085" s="0" t="n">
        <f aca="false">MAX(0,F6085-H6085-K6085-L6085)</f>
        <v>0</v>
      </c>
    </row>
    <row r="6086" customFormat="false" ht="15" hidden="false" customHeight="false" outlineLevel="0" collapsed="false">
      <c r="A6086" s="0" t="n">
        <f aca="false">'Profiles 8760'!A6075</f>
        <v>6073</v>
      </c>
      <c r="B6086" s="0" t="n">
        <f aca="false">'Profiles 8760'!B6075</f>
        <v>9</v>
      </c>
      <c r="C6086" s="0" t="n">
        <f aca="false">'Profiles 8760'!E6075</f>
        <v>0</v>
      </c>
      <c r="D6086" s="0" t="n">
        <f aca="false">'Profiles 8760'!F6075</f>
        <v>0</v>
      </c>
      <c r="E6086" s="0" t="n">
        <f aca="false">'Profiles 8760'!G6075</f>
        <v>0.195015</v>
      </c>
      <c r="F6086" s="0" t="n">
        <f aca="false">D6086*Assumptions!$C$11*$B$7+E6086*Assumptions!$C$12*$B$8</f>
        <v>7.9761135</v>
      </c>
      <c r="G6086" s="0" t="n">
        <f aca="false">C6086*Assumptions!$C$15</f>
        <v>0</v>
      </c>
      <c r="H6086" s="0" t="n">
        <f aca="false">MIN(F6086,G6086)</f>
        <v>0</v>
      </c>
      <c r="I6086" s="0" t="n">
        <f aca="false">IF(C6086=1,MIN(G6086-H6086,Assumptions!$C$13,P6085),0)</f>
        <v>0</v>
      </c>
      <c r="J6086" s="0" t="n">
        <f aca="false">H6086+I6086</f>
        <v>0</v>
      </c>
      <c r="K6086" s="0" t="n">
        <f aca="false">MIN(IF(C6086=1,F6086-H6086,F6086),Assumptions!$C$13,MAX(0,($B$5-P6085)/$B$6))</f>
        <v>7.9761135</v>
      </c>
      <c r="L6086" s="0" t="n">
        <f aca="false">IF(C6086=1,0,MIN(F6086-K6086,Assumptions!$C$15,MAX(0,$B$10-O6085-M6086)))</f>
        <v>0</v>
      </c>
      <c r="M6086" s="0" t="n">
        <f aca="false">'Profiles 8760'!H6075</f>
        <v>89600</v>
      </c>
      <c r="N6086" s="0" t="n">
        <f aca="false">J6086+L6086</f>
        <v>0</v>
      </c>
      <c r="O6086" s="0" t="n">
        <f aca="false">O6085+N6086</f>
        <v>569187.300037164</v>
      </c>
      <c r="P6086" s="0" t="n">
        <f aca="false">MIN($B$5,P6085+K6086*$B$6-I6086)</f>
        <v>176.8042034264</v>
      </c>
      <c r="Q6086" s="0" t="n">
        <f aca="false">MAX(0,F6086-H6086-K6086-L6086)</f>
        <v>0</v>
      </c>
    </row>
    <row r="6087" customFormat="false" ht="15" hidden="false" customHeight="false" outlineLevel="0" collapsed="false">
      <c r="A6087" s="0" t="n">
        <f aca="false">'Profiles 8760'!A6076</f>
        <v>6074</v>
      </c>
      <c r="B6087" s="0" t="n">
        <f aca="false">'Profiles 8760'!B6076</f>
        <v>9</v>
      </c>
      <c r="C6087" s="0" t="n">
        <f aca="false">'Profiles 8760'!E6076</f>
        <v>0</v>
      </c>
      <c r="D6087" s="0" t="n">
        <f aca="false">'Profiles 8760'!F6076</f>
        <v>0</v>
      </c>
      <c r="E6087" s="0" t="n">
        <f aca="false">'Profiles 8760'!G6076</f>
        <v>0.205959</v>
      </c>
      <c r="F6087" s="0" t="n">
        <f aca="false">D6087*Assumptions!$C$11*$B$7+E6087*Assumptions!$C$12*$B$8</f>
        <v>8.4237231</v>
      </c>
      <c r="G6087" s="0" t="n">
        <f aca="false">C6087*Assumptions!$C$15</f>
        <v>0</v>
      </c>
      <c r="H6087" s="0" t="n">
        <f aca="false">MIN(F6087,G6087)</f>
        <v>0</v>
      </c>
      <c r="I6087" s="0" t="n">
        <f aca="false">IF(C6087=1,MIN(G6087-H6087,Assumptions!$C$13,P6086),0)</f>
        <v>0</v>
      </c>
      <c r="J6087" s="0" t="n">
        <f aca="false">H6087+I6087</f>
        <v>0</v>
      </c>
      <c r="K6087" s="0" t="n">
        <f aca="false">MIN(IF(C6087=1,F6087-H6087,F6087),Assumptions!$C$13,MAX(0,($B$5-P6086)/$B$6))</f>
        <v>8.4237231</v>
      </c>
      <c r="L6087" s="0" t="n">
        <f aca="false">IF(C6087=1,0,MIN(F6087-K6087,Assumptions!$C$15,MAX(0,$B$10-O6086-M6087)))</f>
        <v>0</v>
      </c>
      <c r="M6087" s="0" t="n">
        <f aca="false">'Profiles 8760'!H6076</f>
        <v>89600</v>
      </c>
      <c r="N6087" s="0" t="n">
        <f aca="false">J6087+L6087</f>
        <v>0</v>
      </c>
      <c r="O6087" s="0" t="n">
        <f aca="false">O6086+N6087</f>
        <v>569187.300037164</v>
      </c>
      <c r="P6087" s="0" t="n">
        <f aca="false">MIN($B$5,P6086+K6087*$B$6-I6087)</f>
        <v>184.10588660948</v>
      </c>
      <c r="Q6087" s="0" t="n">
        <f aca="false">MAX(0,F6087-H6087-K6087-L6087)</f>
        <v>0</v>
      </c>
    </row>
    <row r="6088" customFormat="false" ht="15" hidden="false" customHeight="false" outlineLevel="0" collapsed="false">
      <c r="A6088" s="0" t="n">
        <f aca="false">'Profiles 8760'!A6077</f>
        <v>6075</v>
      </c>
      <c r="B6088" s="0" t="n">
        <f aca="false">'Profiles 8760'!B6077</f>
        <v>9</v>
      </c>
      <c r="C6088" s="0" t="n">
        <f aca="false">'Profiles 8760'!E6077</f>
        <v>0</v>
      </c>
      <c r="D6088" s="0" t="n">
        <f aca="false">'Profiles 8760'!F6077</f>
        <v>0</v>
      </c>
      <c r="E6088" s="0" t="n">
        <f aca="false">'Profiles 8760'!G6077</f>
        <v>0.190649</v>
      </c>
      <c r="F6088" s="0" t="n">
        <f aca="false">D6088*Assumptions!$C$11*$B$7+E6088*Assumptions!$C$12*$B$8</f>
        <v>7.7975441</v>
      </c>
      <c r="G6088" s="0" t="n">
        <f aca="false">C6088*Assumptions!$C$15</f>
        <v>0</v>
      </c>
      <c r="H6088" s="0" t="n">
        <f aca="false">MIN(F6088,G6088)</f>
        <v>0</v>
      </c>
      <c r="I6088" s="0" t="n">
        <f aca="false">IF(C6088=1,MIN(G6088-H6088,Assumptions!$C$13,P6087),0)</f>
        <v>0</v>
      </c>
      <c r="J6088" s="0" t="n">
        <f aca="false">H6088+I6088</f>
        <v>0</v>
      </c>
      <c r="K6088" s="0" t="n">
        <f aca="false">MIN(IF(C6088=1,F6088-H6088,F6088),Assumptions!$C$13,MAX(0,($B$5-P6087)/$B$6))</f>
        <v>7.7975441</v>
      </c>
      <c r="L6088" s="0" t="n">
        <f aca="false">IF(C6088=1,0,MIN(F6088-K6088,Assumptions!$C$15,MAX(0,$B$10-O6087-M6088)))</f>
        <v>0</v>
      </c>
      <c r="M6088" s="0" t="n">
        <f aca="false">'Profiles 8760'!H6077</f>
        <v>89600</v>
      </c>
      <c r="N6088" s="0" t="n">
        <f aca="false">J6088+L6088</f>
        <v>0</v>
      </c>
      <c r="O6088" s="0" t="n">
        <f aca="false">O6087+N6088</f>
        <v>569187.300037164</v>
      </c>
      <c r="P6088" s="0" t="n">
        <f aca="false">MIN($B$5,P6087+K6088*$B$6-I6088)</f>
        <v>190.86479783536</v>
      </c>
      <c r="Q6088" s="0" t="n">
        <f aca="false">MAX(0,F6088-H6088-K6088-L6088)</f>
        <v>0</v>
      </c>
    </row>
    <row r="6089" customFormat="false" ht="15" hidden="false" customHeight="false" outlineLevel="0" collapsed="false">
      <c r="A6089" s="0" t="n">
        <f aca="false">'Profiles 8760'!A6078</f>
        <v>6076</v>
      </c>
      <c r="B6089" s="0" t="n">
        <f aca="false">'Profiles 8760'!B6078</f>
        <v>9</v>
      </c>
      <c r="C6089" s="0" t="n">
        <f aca="false">'Profiles 8760'!E6078</f>
        <v>0</v>
      </c>
      <c r="D6089" s="0" t="n">
        <f aca="false">'Profiles 8760'!F6078</f>
        <v>0</v>
      </c>
      <c r="E6089" s="0" t="n">
        <f aca="false">'Profiles 8760'!G6078</f>
        <v>0.228626</v>
      </c>
      <c r="F6089" s="0" t="n">
        <f aca="false">D6089*Assumptions!$C$11*$B$7+E6089*Assumptions!$C$12*$B$8</f>
        <v>9.3508034</v>
      </c>
      <c r="G6089" s="0" t="n">
        <f aca="false">C6089*Assumptions!$C$15</f>
        <v>0</v>
      </c>
      <c r="H6089" s="0" t="n">
        <f aca="false">MIN(F6089,G6089)</f>
        <v>0</v>
      </c>
      <c r="I6089" s="0" t="n">
        <f aca="false">IF(C6089=1,MIN(G6089-H6089,Assumptions!$C$13,P6088),0)</f>
        <v>0</v>
      </c>
      <c r="J6089" s="0" t="n">
        <f aca="false">H6089+I6089</f>
        <v>0</v>
      </c>
      <c r="K6089" s="0" t="n">
        <f aca="false">MIN(IF(C6089=1,F6089-H6089,F6089),Assumptions!$C$13,MAX(0,($B$5-P6088)/$B$6))</f>
        <v>9.3508034</v>
      </c>
      <c r="L6089" s="0" t="n">
        <f aca="false">IF(C6089=1,0,MIN(F6089-K6089,Assumptions!$C$15,MAX(0,$B$10-O6088-M6089)))</f>
        <v>0</v>
      </c>
      <c r="M6089" s="0" t="n">
        <f aca="false">'Profiles 8760'!H6078</f>
        <v>89600</v>
      </c>
      <c r="N6089" s="0" t="n">
        <f aca="false">J6089+L6089</f>
        <v>0</v>
      </c>
      <c r="O6089" s="0" t="n">
        <f aca="false">O6088+N6089</f>
        <v>569187.300037164</v>
      </c>
      <c r="P6089" s="0" t="n">
        <f aca="false">MIN($B$5,P6088+K6089*$B$6-I6089)</f>
        <v>198.97007422248</v>
      </c>
      <c r="Q6089" s="0" t="n">
        <f aca="false">MAX(0,F6089-H6089-K6089-L6089)</f>
        <v>0</v>
      </c>
    </row>
    <row r="6090" customFormat="false" ht="15" hidden="false" customHeight="false" outlineLevel="0" collapsed="false">
      <c r="A6090" s="0" t="n">
        <f aca="false">'Profiles 8760'!A6079</f>
        <v>6077</v>
      </c>
      <c r="B6090" s="0" t="n">
        <f aca="false">'Profiles 8760'!B6079</f>
        <v>9</v>
      </c>
      <c r="C6090" s="0" t="n">
        <f aca="false">'Profiles 8760'!E6079</f>
        <v>0</v>
      </c>
      <c r="D6090" s="0" t="n">
        <f aca="false">'Profiles 8760'!F6079</f>
        <v>0</v>
      </c>
      <c r="E6090" s="0" t="n">
        <f aca="false">'Profiles 8760'!G6079</f>
        <v>0.287838</v>
      </c>
      <c r="F6090" s="0" t="n">
        <f aca="false">D6090*Assumptions!$C$11*$B$7+E6090*Assumptions!$C$12*$B$8</f>
        <v>11.7725742</v>
      </c>
      <c r="G6090" s="0" t="n">
        <f aca="false">C6090*Assumptions!$C$15</f>
        <v>0</v>
      </c>
      <c r="H6090" s="0" t="n">
        <f aca="false">MIN(F6090,G6090)</f>
        <v>0</v>
      </c>
      <c r="I6090" s="0" t="n">
        <f aca="false">IF(C6090=1,MIN(G6090-H6090,Assumptions!$C$13,P6089),0)</f>
        <v>0</v>
      </c>
      <c r="J6090" s="0" t="n">
        <f aca="false">H6090+I6090</f>
        <v>0</v>
      </c>
      <c r="K6090" s="0" t="n">
        <f aca="false">MIN(IF(C6090=1,F6090-H6090,F6090),Assumptions!$C$13,MAX(0,($B$5-P6089)/$B$6))</f>
        <v>11.7725742</v>
      </c>
      <c r="L6090" s="0" t="n">
        <f aca="false">IF(C6090=1,0,MIN(F6090-K6090,Assumptions!$C$15,MAX(0,$B$10-O6089-M6090)))</f>
        <v>0</v>
      </c>
      <c r="M6090" s="0" t="n">
        <f aca="false">'Profiles 8760'!H6079</f>
        <v>89600</v>
      </c>
      <c r="N6090" s="0" t="n">
        <f aca="false">J6090+L6090</f>
        <v>0</v>
      </c>
      <c r="O6090" s="0" t="n">
        <f aca="false">O6089+N6090</f>
        <v>569187.300037164</v>
      </c>
      <c r="P6090" s="0" t="n">
        <f aca="false">MIN($B$5,P6089+K6090*$B$6-I6090)</f>
        <v>209.17454153904</v>
      </c>
      <c r="Q6090" s="0" t="n">
        <f aca="false">MAX(0,F6090-H6090-K6090-L6090)</f>
        <v>0</v>
      </c>
    </row>
    <row r="6091" customFormat="false" ht="15" hidden="false" customHeight="false" outlineLevel="0" collapsed="false">
      <c r="A6091" s="0" t="n">
        <f aca="false">'Profiles 8760'!A6080</f>
        <v>6078</v>
      </c>
      <c r="B6091" s="0" t="n">
        <f aca="false">'Profiles 8760'!B6080</f>
        <v>9</v>
      </c>
      <c r="C6091" s="0" t="n">
        <f aca="false">'Profiles 8760'!E6080</f>
        <v>0</v>
      </c>
      <c r="D6091" s="0" t="n">
        <f aca="false">'Profiles 8760'!F6080</f>
        <v>0</v>
      </c>
      <c r="E6091" s="0" t="n">
        <f aca="false">'Profiles 8760'!G6080</f>
        <v>0.143291</v>
      </c>
      <c r="F6091" s="0" t="n">
        <f aca="false">D6091*Assumptions!$C$11*$B$7+E6091*Assumptions!$C$12*$B$8</f>
        <v>5.8606019</v>
      </c>
      <c r="G6091" s="0" t="n">
        <f aca="false">C6091*Assumptions!$C$15</f>
        <v>0</v>
      </c>
      <c r="H6091" s="0" t="n">
        <f aca="false">MIN(F6091,G6091)</f>
        <v>0</v>
      </c>
      <c r="I6091" s="0" t="n">
        <f aca="false">IF(C6091=1,MIN(G6091-H6091,Assumptions!$C$13,P6090),0)</f>
        <v>0</v>
      </c>
      <c r="J6091" s="0" t="n">
        <f aca="false">H6091+I6091</f>
        <v>0</v>
      </c>
      <c r="K6091" s="0" t="n">
        <f aca="false">MIN(IF(C6091=1,F6091-H6091,F6091),Assumptions!$C$13,MAX(0,($B$5-P6090)/$B$6))</f>
        <v>5.8606019</v>
      </c>
      <c r="L6091" s="0" t="n">
        <f aca="false">IF(C6091=1,0,MIN(F6091-K6091,Assumptions!$C$15,MAX(0,$B$10-O6090-M6091)))</f>
        <v>0</v>
      </c>
      <c r="M6091" s="0" t="n">
        <f aca="false">'Profiles 8760'!H6080</f>
        <v>89600</v>
      </c>
      <c r="N6091" s="0" t="n">
        <f aca="false">J6091+L6091</f>
        <v>0</v>
      </c>
      <c r="O6091" s="0" t="n">
        <f aca="false">O6090+N6091</f>
        <v>569187.300037164</v>
      </c>
      <c r="P6091" s="0" t="n">
        <f aca="false">MIN($B$5,P6090+K6091*$B$6-I6091)</f>
        <v>214.25451126596</v>
      </c>
      <c r="Q6091" s="0" t="n">
        <f aca="false">MAX(0,F6091-H6091-K6091-L6091)</f>
        <v>0</v>
      </c>
    </row>
    <row r="6092" customFormat="false" ht="15" hidden="false" customHeight="false" outlineLevel="0" collapsed="false">
      <c r="A6092" s="0" t="n">
        <f aca="false">'Profiles 8760'!A6081</f>
        <v>6079</v>
      </c>
      <c r="B6092" s="0" t="n">
        <f aca="false">'Profiles 8760'!B6081</f>
        <v>9</v>
      </c>
      <c r="C6092" s="0" t="n">
        <f aca="false">'Profiles 8760'!E6081</f>
        <v>0</v>
      </c>
      <c r="D6092" s="0" t="n">
        <f aca="false">'Profiles 8760'!F6081</f>
        <v>0.007864</v>
      </c>
      <c r="E6092" s="0" t="n">
        <f aca="false">'Profiles 8760'!G6081</f>
        <v>0.225682</v>
      </c>
      <c r="F6092" s="0" t="n">
        <f aca="false">D6092*Assumptions!$C$11*$B$7+E6092*Assumptions!$C$12*$B$8</f>
        <v>11.501517</v>
      </c>
      <c r="G6092" s="0" t="n">
        <f aca="false">C6092*Assumptions!$C$15</f>
        <v>0</v>
      </c>
      <c r="H6092" s="0" t="n">
        <f aca="false">MIN(F6092,G6092)</f>
        <v>0</v>
      </c>
      <c r="I6092" s="0" t="n">
        <f aca="false">IF(C6092=1,MIN(G6092-H6092,Assumptions!$C$13,P6091),0)</f>
        <v>0</v>
      </c>
      <c r="J6092" s="0" t="n">
        <f aca="false">H6092+I6092</f>
        <v>0</v>
      </c>
      <c r="K6092" s="0" t="n">
        <f aca="false">MIN(IF(C6092=1,F6092-H6092,F6092),Assumptions!$C$13,MAX(0,($B$5-P6091)/$B$6))</f>
        <v>11.501517</v>
      </c>
      <c r="L6092" s="0" t="n">
        <f aca="false">IF(C6092=1,0,MIN(F6092-K6092,Assumptions!$C$15,MAX(0,$B$10-O6091-M6092)))</f>
        <v>0</v>
      </c>
      <c r="M6092" s="0" t="n">
        <f aca="false">'Profiles 8760'!H6081</f>
        <v>89600</v>
      </c>
      <c r="N6092" s="0" t="n">
        <f aca="false">J6092+L6092</f>
        <v>0</v>
      </c>
      <c r="O6092" s="0" t="n">
        <f aca="false">O6091+N6092</f>
        <v>569187.300037164</v>
      </c>
      <c r="P6092" s="0" t="n">
        <f aca="false">MIN($B$5,P6091+K6092*$B$6-I6092)</f>
        <v>224.22402620156</v>
      </c>
      <c r="Q6092" s="0" t="n">
        <f aca="false">MAX(0,F6092-H6092-K6092-L6092)</f>
        <v>0</v>
      </c>
    </row>
    <row r="6093" customFormat="false" ht="15" hidden="false" customHeight="false" outlineLevel="0" collapsed="false">
      <c r="A6093" s="0" t="n">
        <f aca="false">'Profiles 8760'!A6082</f>
        <v>6080</v>
      </c>
      <c r="B6093" s="0" t="n">
        <f aca="false">'Profiles 8760'!B6082</f>
        <v>9</v>
      </c>
      <c r="C6093" s="0" t="n">
        <f aca="false">'Profiles 8760'!E6082</f>
        <v>1</v>
      </c>
      <c r="D6093" s="0" t="n">
        <f aca="false">'Profiles 8760'!F6082</f>
        <v>0.196653</v>
      </c>
      <c r="E6093" s="0" t="n">
        <f aca="false">'Profiles 8760'!G6082</f>
        <v>0.175382</v>
      </c>
      <c r="F6093" s="0" t="n">
        <f aca="false">D6093*Assumptions!$C$11*$B$7+E6093*Assumptions!$C$12*$B$8</f>
        <v>63.9665102</v>
      </c>
      <c r="G6093" s="0" t="n">
        <f aca="false">C6093*Assumptions!$C$15</f>
        <v>200</v>
      </c>
      <c r="H6093" s="0" t="n">
        <f aca="false">MIN(F6093,G6093)</f>
        <v>63.9665102</v>
      </c>
      <c r="I6093" s="0" t="n">
        <f aca="false">IF(C6093=1,MIN(G6093-H6093,Assumptions!$C$13,P6092),0)</f>
        <v>136.0334898</v>
      </c>
      <c r="J6093" s="0" t="n">
        <f aca="false">H6093+I6093</f>
        <v>200</v>
      </c>
      <c r="K6093" s="0" t="n">
        <f aca="false">MIN(IF(C6093=1,F6093-H6093,F6093),Assumptions!$C$13,MAX(0,($B$5-P6092)/$B$6))</f>
        <v>0</v>
      </c>
      <c r="L6093" s="0" t="n">
        <f aca="false">IF(C6093=1,0,MIN(F6093-K6093,Assumptions!$C$15,MAX(0,$B$10-O6092-M6093)))</f>
        <v>0</v>
      </c>
      <c r="M6093" s="0" t="n">
        <f aca="false">'Profiles 8760'!H6082</f>
        <v>89400</v>
      </c>
      <c r="N6093" s="0" t="n">
        <f aca="false">J6093+L6093</f>
        <v>200</v>
      </c>
      <c r="O6093" s="0" t="n">
        <f aca="false">O6092+N6093</f>
        <v>569387.300037164</v>
      </c>
      <c r="P6093" s="0" t="n">
        <f aca="false">MIN($B$5,P6092+K6093*$B$6-I6093)</f>
        <v>88.19053640156</v>
      </c>
      <c r="Q6093" s="0" t="n">
        <f aca="false">MAX(0,F6093-H6093-K6093-L6093)</f>
        <v>0</v>
      </c>
    </row>
    <row r="6094" customFormat="false" ht="15" hidden="false" customHeight="false" outlineLevel="0" collapsed="false">
      <c r="A6094" s="0" t="n">
        <f aca="false">'Profiles 8760'!A6083</f>
        <v>6081</v>
      </c>
      <c r="B6094" s="0" t="n">
        <f aca="false">'Profiles 8760'!B6083</f>
        <v>9</v>
      </c>
      <c r="C6094" s="0" t="n">
        <f aca="false">'Profiles 8760'!E6083</f>
        <v>1</v>
      </c>
      <c r="D6094" s="0" t="n">
        <f aca="false">'Profiles 8760'!F6083</f>
        <v>0.448559</v>
      </c>
      <c r="E6094" s="0" t="n">
        <f aca="false">'Profiles 8760'!G6083</f>
        <v>0.129056</v>
      </c>
      <c r="F6094" s="0" t="n">
        <f aca="false">D6094*Assumptions!$C$11*$B$7+E6094*Assumptions!$C$12*$B$8</f>
        <v>134.8222296</v>
      </c>
      <c r="G6094" s="0" t="n">
        <f aca="false">C6094*Assumptions!$C$15</f>
        <v>200</v>
      </c>
      <c r="H6094" s="0" t="n">
        <f aca="false">MIN(F6094,G6094)</f>
        <v>134.8222296</v>
      </c>
      <c r="I6094" s="0" t="n">
        <f aca="false">IF(C6094=1,MIN(G6094-H6094,Assumptions!$C$13,P6093),0)</f>
        <v>65.1777704</v>
      </c>
      <c r="J6094" s="0" t="n">
        <f aca="false">H6094+I6094</f>
        <v>200</v>
      </c>
      <c r="K6094" s="0" t="n">
        <f aca="false">MIN(IF(C6094=1,F6094-H6094,F6094),Assumptions!$C$13,MAX(0,($B$5-P6093)/$B$6))</f>
        <v>0</v>
      </c>
      <c r="L6094" s="0" t="n">
        <f aca="false">IF(C6094=1,0,MIN(F6094-K6094,Assumptions!$C$15,MAX(0,$B$10-O6093-M6094)))</f>
        <v>0</v>
      </c>
      <c r="M6094" s="0" t="n">
        <f aca="false">'Profiles 8760'!H6083</f>
        <v>89200</v>
      </c>
      <c r="N6094" s="0" t="n">
        <f aca="false">J6094+L6094</f>
        <v>200</v>
      </c>
      <c r="O6094" s="0" t="n">
        <f aca="false">O6093+N6094</f>
        <v>569587.300037164</v>
      </c>
      <c r="P6094" s="0" t="n">
        <f aca="false">MIN($B$5,P6093+K6094*$B$6-I6094)</f>
        <v>23.01276600156</v>
      </c>
      <c r="Q6094" s="0" t="n">
        <f aca="false">MAX(0,F6094-H6094-K6094-L6094)</f>
        <v>0</v>
      </c>
    </row>
    <row r="6095" customFormat="false" ht="15" hidden="false" customHeight="false" outlineLevel="0" collapsed="false">
      <c r="A6095" s="0" t="n">
        <f aca="false">'Profiles 8760'!A6084</f>
        <v>6082</v>
      </c>
      <c r="B6095" s="0" t="n">
        <f aca="false">'Profiles 8760'!B6084</f>
        <v>9</v>
      </c>
      <c r="C6095" s="0" t="n">
        <f aca="false">'Profiles 8760'!E6084</f>
        <v>0</v>
      </c>
      <c r="D6095" s="0" t="n">
        <f aca="false">'Profiles 8760'!F6084</f>
        <v>0.700444</v>
      </c>
      <c r="E6095" s="0" t="n">
        <f aca="false">'Profiles 8760'!G6084</f>
        <v>0.162144</v>
      </c>
      <c r="F6095" s="0" t="n">
        <f aca="false">D6095*Assumptions!$C$11*$B$7+E6095*Assumptions!$C$12*$B$8</f>
        <v>208.9199168</v>
      </c>
      <c r="G6095" s="0" t="n">
        <f aca="false">C6095*Assumptions!$C$15</f>
        <v>0</v>
      </c>
      <c r="H6095" s="0" t="n">
        <f aca="false">MIN(F6095,G6095)</f>
        <v>0</v>
      </c>
      <c r="I6095" s="0" t="n">
        <f aca="false">IF(C6095=1,MIN(G6095-H6095,Assumptions!$C$13,P6094),0)</f>
        <v>0</v>
      </c>
      <c r="J6095" s="0" t="n">
        <f aca="false">H6095+I6095</f>
        <v>0</v>
      </c>
      <c r="K6095" s="0" t="n">
        <f aca="false">MIN(IF(C6095=1,F6095-H6095,F6095),Assumptions!$C$13,MAX(0,($B$5-P6094)/$B$6))</f>
        <v>180</v>
      </c>
      <c r="L6095" s="0" t="n">
        <f aca="false">IF(C6095=1,0,MIN(F6095-K6095,Assumptions!$C$15,MAX(0,$B$10-O6094-M6095)))</f>
        <v>28.9199168</v>
      </c>
      <c r="M6095" s="0" t="n">
        <f aca="false">'Profiles 8760'!H6084</f>
        <v>89200</v>
      </c>
      <c r="N6095" s="0" t="n">
        <f aca="false">J6095+L6095</f>
        <v>28.9199168</v>
      </c>
      <c r="O6095" s="0" t="n">
        <f aca="false">O6094+N6095</f>
        <v>569616.219953964</v>
      </c>
      <c r="P6095" s="0" t="n">
        <f aca="false">MIN($B$5,P6094+K6095*$B$6-I6095)</f>
        <v>179.03676600156</v>
      </c>
      <c r="Q6095" s="0" t="n">
        <f aca="false">MAX(0,F6095-H6095-K6095-L6095)</f>
        <v>0</v>
      </c>
    </row>
    <row r="6096" customFormat="false" ht="15" hidden="false" customHeight="false" outlineLevel="0" collapsed="false">
      <c r="A6096" s="0" t="n">
        <f aca="false">'Profiles 8760'!A6085</f>
        <v>6083</v>
      </c>
      <c r="B6096" s="0" t="n">
        <f aca="false">'Profiles 8760'!B6085</f>
        <v>9</v>
      </c>
      <c r="C6096" s="0" t="n">
        <f aca="false">'Profiles 8760'!E6085</f>
        <v>0</v>
      </c>
      <c r="D6096" s="0" t="n">
        <f aca="false">'Profiles 8760'!F6085</f>
        <v>0.911296</v>
      </c>
      <c r="E6096" s="0" t="n">
        <f aca="false">'Profiles 8760'!G6085</f>
        <v>0.283014</v>
      </c>
      <c r="F6096" s="0" t="n">
        <f aca="false">D6096*Assumptions!$C$11*$B$7+E6096*Assumptions!$C$12*$B$8</f>
        <v>274.7575574</v>
      </c>
      <c r="G6096" s="0" t="n">
        <f aca="false">C6096*Assumptions!$C$15</f>
        <v>0</v>
      </c>
      <c r="H6096" s="0" t="n">
        <f aca="false">MIN(F6096,G6096)</f>
        <v>0</v>
      </c>
      <c r="I6096" s="0" t="n">
        <f aca="false">IF(C6096=1,MIN(G6096-H6096,Assumptions!$C$13,P6095),0)</f>
        <v>0</v>
      </c>
      <c r="J6096" s="0" t="n">
        <f aca="false">H6096+I6096</f>
        <v>0</v>
      </c>
      <c r="K6096" s="0" t="n">
        <f aca="false">MIN(IF(C6096=1,F6096-H6096,F6096),Assumptions!$C$13,MAX(0,($B$5-P6095)/$B$6))</f>
        <v>180</v>
      </c>
      <c r="L6096" s="0" t="n">
        <f aca="false">IF(C6096=1,0,MIN(F6096-K6096,Assumptions!$C$15,MAX(0,$B$10-O6095-M6096)))</f>
        <v>94.7575574</v>
      </c>
      <c r="M6096" s="0" t="n">
        <f aca="false">'Profiles 8760'!H6085</f>
        <v>89200</v>
      </c>
      <c r="N6096" s="0" t="n">
        <f aca="false">J6096+L6096</f>
        <v>94.7575574</v>
      </c>
      <c r="O6096" s="0" t="n">
        <f aca="false">O6095+N6096</f>
        <v>569710.977511364</v>
      </c>
      <c r="P6096" s="0" t="n">
        <f aca="false">MIN($B$5,P6095+K6096*$B$6-I6096)</f>
        <v>335.06076600156</v>
      </c>
      <c r="Q6096" s="0" t="n">
        <f aca="false">MAX(0,F6096-H6096-K6096-L6096)</f>
        <v>0</v>
      </c>
    </row>
    <row r="6097" customFormat="false" ht="15" hidden="false" customHeight="false" outlineLevel="0" collapsed="false">
      <c r="A6097" s="0" t="n">
        <f aca="false">'Profiles 8760'!A6086</f>
        <v>6084</v>
      </c>
      <c r="B6097" s="0" t="n">
        <f aca="false">'Profiles 8760'!B6086</f>
        <v>9</v>
      </c>
      <c r="C6097" s="0" t="n">
        <f aca="false">'Profiles 8760'!E6086</f>
        <v>0</v>
      </c>
      <c r="D6097" s="0" t="n">
        <f aca="false">'Profiles 8760'!F6086</f>
        <v>1</v>
      </c>
      <c r="E6097" s="0" t="n">
        <f aca="false">'Profiles 8760'!G6086</f>
        <v>0.517273</v>
      </c>
      <c r="F6097" s="0" t="n">
        <f aca="false">D6097*Assumptions!$C$11*$B$7+E6097*Assumptions!$C$12*$B$8</f>
        <v>309.9564657</v>
      </c>
      <c r="G6097" s="0" t="n">
        <f aca="false">C6097*Assumptions!$C$15</f>
        <v>0</v>
      </c>
      <c r="H6097" s="0" t="n">
        <f aca="false">MIN(F6097,G6097)</f>
        <v>0</v>
      </c>
      <c r="I6097" s="0" t="n">
        <f aca="false">IF(C6097=1,MIN(G6097-H6097,Assumptions!$C$13,P6096),0)</f>
        <v>0</v>
      </c>
      <c r="J6097" s="0" t="n">
        <f aca="false">H6097+I6097</f>
        <v>0</v>
      </c>
      <c r="K6097" s="0" t="n">
        <f aca="false">MIN(IF(C6097=1,F6097-H6097,F6097),Assumptions!$C$13,MAX(0,($B$5-P6096)/$B$6))</f>
        <v>180</v>
      </c>
      <c r="L6097" s="0" t="n">
        <f aca="false">IF(C6097=1,0,MIN(F6097-K6097,Assumptions!$C$15,MAX(0,$B$10-O6096-M6097)))</f>
        <v>129.9564657</v>
      </c>
      <c r="M6097" s="0" t="n">
        <f aca="false">'Profiles 8760'!H6086</f>
        <v>89200</v>
      </c>
      <c r="N6097" s="0" t="n">
        <f aca="false">J6097+L6097</f>
        <v>129.9564657</v>
      </c>
      <c r="O6097" s="0" t="n">
        <f aca="false">O6096+N6097</f>
        <v>569840.933977064</v>
      </c>
      <c r="P6097" s="0" t="n">
        <f aca="false">MIN($B$5,P6096+K6097*$B$6-I6097)</f>
        <v>491.08476600156</v>
      </c>
      <c r="Q6097" s="0" t="n">
        <f aca="false">MAX(0,F6097-H6097-K6097-L6097)</f>
        <v>0</v>
      </c>
    </row>
    <row r="6098" customFormat="false" ht="15" hidden="false" customHeight="false" outlineLevel="0" collapsed="false">
      <c r="A6098" s="0" t="n">
        <f aca="false">'Profiles 8760'!A6087</f>
        <v>6085</v>
      </c>
      <c r="B6098" s="0" t="n">
        <f aca="false">'Profiles 8760'!B6087</f>
        <v>9</v>
      </c>
      <c r="C6098" s="0" t="n">
        <f aca="false">'Profiles 8760'!E6087</f>
        <v>0</v>
      </c>
      <c r="D6098" s="0" t="n">
        <f aca="false">'Profiles 8760'!F6087</f>
        <v>1</v>
      </c>
      <c r="E6098" s="0" t="n">
        <f aca="false">'Profiles 8760'!G6087</f>
        <v>0.396444</v>
      </c>
      <c r="F6098" s="0" t="n">
        <f aca="false">D6098*Assumptions!$C$11*$B$7+E6098*Assumptions!$C$12*$B$8</f>
        <v>305.0145596</v>
      </c>
      <c r="G6098" s="0" t="n">
        <f aca="false">C6098*Assumptions!$C$15</f>
        <v>0</v>
      </c>
      <c r="H6098" s="0" t="n">
        <f aca="false">MIN(F6098,G6098)</f>
        <v>0</v>
      </c>
      <c r="I6098" s="0" t="n">
        <f aca="false">IF(C6098=1,MIN(G6098-H6098,Assumptions!$C$13,P6097),0)</f>
        <v>0</v>
      </c>
      <c r="J6098" s="0" t="n">
        <f aca="false">H6098+I6098</f>
        <v>0</v>
      </c>
      <c r="K6098" s="0" t="n">
        <f aca="false">MIN(IF(C6098=1,F6098-H6098,F6098),Assumptions!$C$13,MAX(0,($B$5-P6097)/$B$6))</f>
        <v>22.7563844005998</v>
      </c>
      <c r="L6098" s="0" t="n">
        <f aca="false">IF(C6098=1,0,MIN(F6098-K6098,Assumptions!$C$15,MAX(0,$B$10-O6097-M6098)))</f>
        <v>200</v>
      </c>
      <c r="M6098" s="0" t="n">
        <f aca="false">'Profiles 8760'!H6087</f>
        <v>89200</v>
      </c>
      <c r="N6098" s="0" t="n">
        <f aca="false">J6098+L6098</f>
        <v>200</v>
      </c>
      <c r="O6098" s="0" t="n">
        <f aca="false">O6097+N6098</f>
        <v>570040.933977064</v>
      </c>
      <c r="P6098" s="0" t="n">
        <f aca="false">MIN($B$5,P6097+K6098*$B$6-I6098)</f>
        <v>510.81</v>
      </c>
      <c r="Q6098" s="0" t="n">
        <f aca="false">MAX(0,F6098-H6098-K6098-L6098)</f>
        <v>82.2581751994002</v>
      </c>
    </row>
    <row r="6099" customFormat="false" ht="15" hidden="false" customHeight="false" outlineLevel="0" collapsed="false">
      <c r="A6099" s="0" t="n">
        <f aca="false">'Profiles 8760'!A6088</f>
        <v>6086</v>
      </c>
      <c r="B6099" s="0" t="n">
        <f aca="false">'Profiles 8760'!B6088</f>
        <v>9</v>
      </c>
      <c r="C6099" s="0" t="n">
        <f aca="false">'Profiles 8760'!E6088</f>
        <v>0</v>
      </c>
      <c r="D6099" s="0" t="n">
        <f aca="false">'Profiles 8760'!F6088</f>
        <v>1</v>
      </c>
      <c r="E6099" s="0" t="n">
        <f aca="false">'Profiles 8760'!G6088</f>
        <v>0.498091</v>
      </c>
      <c r="F6099" s="0" t="n">
        <f aca="false">D6099*Assumptions!$C$11*$B$7+E6099*Assumptions!$C$12*$B$8</f>
        <v>309.1719219</v>
      </c>
      <c r="G6099" s="0" t="n">
        <f aca="false">C6099*Assumptions!$C$15</f>
        <v>0</v>
      </c>
      <c r="H6099" s="0" t="n">
        <f aca="false">MIN(F6099,G6099)</f>
        <v>0</v>
      </c>
      <c r="I6099" s="0" t="n">
        <f aca="false">IF(C6099=1,MIN(G6099-H6099,Assumptions!$C$13,P6098),0)</f>
        <v>0</v>
      </c>
      <c r="J6099" s="0" t="n">
        <f aca="false">H6099+I6099</f>
        <v>0</v>
      </c>
      <c r="K6099" s="0" t="n">
        <f aca="false">MIN(IF(C6099=1,F6099-H6099,F6099),Assumptions!$C$13,MAX(0,($B$5-P6098)/$B$6))</f>
        <v>0</v>
      </c>
      <c r="L6099" s="0" t="n">
        <f aca="false">IF(C6099=1,0,MIN(F6099-K6099,Assumptions!$C$15,MAX(0,$B$10-O6098-M6099)))</f>
        <v>200</v>
      </c>
      <c r="M6099" s="0" t="n">
        <f aca="false">'Profiles 8760'!H6088</f>
        <v>89200</v>
      </c>
      <c r="N6099" s="0" t="n">
        <f aca="false">J6099+L6099</f>
        <v>200</v>
      </c>
      <c r="O6099" s="0" t="n">
        <f aca="false">O6098+N6099</f>
        <v>570240.933977064</v>
      </c>
      <c r="P6099" s="0" t="n">
        <f aca="false">MIN($B$5,P6098+K6099*$B$6-I6099)</f>
        <v>510.81</v>
      </c>
      <c r="Q6099" s="0" t="n">
        <f aca="false">MAX(0,F6099-H6099-K6099-L6099)</f>
        <v>109.1719219</v>
      </c>
    </row>
    <row r="6100" customFormat="false" ht="15" hidden="false" customHeight="false" outlineLevel="0" collapsed="false">
      <c r="A6100" s="0" t="n">
        <f aca="false">'Profiles 8760'!A6089</f>
        <v>6087</v>
      </c>
      <c r="B6100" s="0" t="n">
        <f aca="false">'Profiles 8760'!B6089</f>
        <v>9</v>
      </c>
      <c r="C6100" s="0" t="n">
        <f aca="false">'Profiles 8760'!E6089</f>
        <v>0</v>
      </c>
      <c r="D6100" s="0" t="n">
        <f aca="false">'Profiles 8760'!F6089</f>
        <v>0.911296</v>
      </c>
      <c r="E6100" s="0" t="n">
        <f aca="false">'Profiles 8760'!G6089</f>
        <v>0.720298</v>
      </c>
      <c r="F6100" s="0" t="n">
        <f aca="false">D6100*Assumptions!$C$11*$B$7+E6100*Assumptions!$C$12*$B$8</f>
        <v>292.642473</v>
      </c>
      <c r="G6100" s="0" t="n">
        <f aca="false">C6100*Assumptions!$C$15</f>
        <v>0</v>
      </c>
      <c r="H6100" s="0" t="n">
        <f aca="false">MIN(F6100,G6100)</f>
        <v>0</v>
      </c>
      <c r="I6100" s="0" t="n">
        <f aca="false">IF(C6100=1,MIN(G6100-H6100,Assumptions!$C$13,P6099),0)</f>
        <v>0</v>
      </c>
      <c r="J6100" s="0" t="n">
        <f aca="false">H6100+I6100</f>
        <v>0</v>
      </c>
      <c r="K6100" s="0" t="n">
        <f aca="false">MIN(IF(C6100=1,F6100-H6100,F6100),Assumptions!$C$13,MAX(0,($B$5-P6099)/$B$6))</f>
        <v>0</v>
      </c>
      <c r="L6100" s="0" t="n">
        <f aca="false">IF(C6100=1,0,MIN(F6100-K6100,Assumptions!$C$15,MAX(0,$B$10-O6099-M6100)))</f>
        <v>200</v>
      </c>
      <c r="M6100" s="0" t="n">
        <f aca="false">'Profiles 8760'!H6089</f>
        <v>89200</v>
      </c>
      <c r="N6100" s="0" t="n">
        <f aca="false">J6100+L6100</f>
        <v>200</v>
      </c>
      <c r="O6100" s="0" t="n">
        <f aca="false">O6099+N6100</f>
        <v>570440.933977064</v>
      </c>
      <c r="P6100" s="0" t="n">
        <f aca="false">MIN($B$5,P6099+K6100*$B$6-I6100)</f>
        <v>510.81</v>
      </c>
      <c r="Q6100" s="0" t="n">
        <f aca="false">MAX(0,F6100-H6100-K6100-L6100)</f>
        <v>92.642473</v>
      </c>
    </row>
    <row r="6101" customFormat="false" ht="15" hidden="false" customHeight="false" outlineLevel="0" collapsed="false">
      <c r="A6101" s="0" t="n">
        <f aca="false">'Profiles 8760'!A6090</f>
        <v>6088</v>
      </c>
      <c r="B6101" s="0" t="n">
        <f aca="false">'Profiles 8760'!B6090</f>
        <v>9</v>
      </c>
      <c r="C6101" s="0" t="n">
        <f aca="false">'Profiles 8760'!E6090</f>
        <v>0</v>
      </c>
      <c r="D6101" s="0" t="n">
        <f aca="false">'Profiles 8760'!F6090</f>
        <v>0.700444</v>
      </c>
      <c r="E6101" s="0" t="n">
        <f aca="false">'Profiles 8760'!G6090</f>
        <v>1</v>
      </c>
      <c r="F6101" s="0" t="n">
        <f aca="false">D6101*Assumptions!$C$11*$B$7+E6101*Assumptions!$C$12*$B$8</f>
        <v>243.1882272</v>
      </c>
      <c r="G6101" s="0" t="n">
        <f aca="false">C6101*Assumptions!$C$15</f>
        <v>0</v>
      </c>
      <c r="H6101" s="0" t="n">
        <f aca="false">MIN(F6101,G6101)</f>
        <v>0</v>
      </c>
      <c r="I6101" s="0" t="n">
        <f aca="false">IF(C6101=1,MIN(G6101-H6101,Assumptions!$C$13,P6100),0)</f>
        <v>0</v>
      </c>
      <c r="J6101" s="0" t="n">
        <f aca="false">H6101+I6101</f>
        <v>0</v>
      </c>
      <c r="K6101" s="0" t="n">
        <f aca="false">MIN(IF(C6101=1,F6101-H6101,F6101),Assumptions!$C$13,MAX(0,($B$5-P6100)/$B$6))</f>
        <v>0</v>
      </c>
      <c r="L6101" s="0" t="n">
        <f aca="false">IF(C6101=1,0,MIN(F6101-K6101,Assumptions!$C$15,MAX(0,$B$10-O6100-M6101)))</f>
        <v>200</v>
      </c>
      <c r="M6101" s="0" t="n">
        <f aca="false">'Profiles 8760'!H6090</f>
        <v>89200</v>
      </c>
      <c r="N6101" s="0" t="n">
        <f aca="false">J6101+L6101</f>
        <v>200</v>
      </c>
      <c r="O6101" s="0" t="n">
        <f aca="false">O6100+N6101</f>
        <v>570640.933977064</v>
      </c>
      <c r="P6101" s="0" t="n">
        <f aca="false">MIN($B$5,P6100+K6101*$B$6-I6101)</f>
        <v>510.81</v>
      </c>
      <c r="Q6101" s="0" t="n">
        <f aca="false">MAX(0,F6101-H6101-K6101-L6101)</f>
        <v>43.1882272</v>
      </c>
    </row>
    <row r="6102" customFormat="false" ht="15" hidden="false" customHeight="false" outlineLevel="0" collapsed="false">
      <c r="A6102" s="0" t="n">
        <f aca="false">'Profiles 8760'!A6091</f>
        <v>6089</v>
      </c>
      <c r="B6102" s="0" t="n">
        <f aca="false">'Profiles 8760'!B6091</f>
        <v>9</v>
      </c>
      <c r="C6102" s="0" t="n">
        <f aca="false">'Profiles 8760'!E6091</f>
        <v>0</v>
      </c>
      <c r="D6102" s="0" t="n">
        <f aca="false">'Profiles 8760'!F6091</f>
        <v>0.448559</v>
      </c>
      <c r="E6102" s="0" t="n">
        <f aca="false">'Profiles 8760'!G6091</f>
        <v>1</v>
      </c>
      <c r="F6102" s="0" t="n">
        <f aca="false">D6102*Assumptions!$C$11*$B$7+E6102*Assumptions!$C$12*$B$8</f>
        <v>170.4438392</v>
      </c>
      <c r="G6102" s="0" t="n">
        <f aca="false">C6102*Assumptions!$C$15</f>
        <v>0</v>
      </c>
      <c r="H6102" s="0" t="n">
        <f aca="false">MIN(F6102,G6102)</f>
        <v>0</v>
      </c>
      <c r="I6102" s="0" t="n">
        <f aca="false">IF(C6102=1,MIN(G6102-H6102,Assumptions!$C$13,P6101),0)</f>
        <v>0</v>
      </c>
      <c r="J6102" s="0" t="n">
        <f aca="false">H6102+I6102</f>
        <v>0</v>
      </c>
      <c r="K6102" s="0" t="n">
        <f aca="false">MIN(IF(C6102=1,F6102-H6102,F6102),Assumptions!$C$13,MAX(0,($B$5-P6101)/$B$6))</f>
        <v>0</v>
      </c>
      <c r="L6102" s="0" t="n">
        <f aca="false">IF(C6102=1,0,MIN(F6102-K6102,Assumptions!$C$15,MAX(0,$B$10-O6101-M6102)))</f>
        <v>170.4438392</v>
      </c>
      <c r="M6102" s="0" t="n">
        <f aca="false">'Profiles 8760'!H6091</f>
        <v>89200</v>
      </c>
      <c r="N6102" s="0" t="n">
        <f aca="false">J6102+L6102</f>
        <v>170.4438392</v>
      </c>
      <c r="O6102" s="0" t="n">
        <f aca="false">O6101+N6102</f>
        <v>570811.377816264</v>
      </c>
      <c r="P6102" s="0" t="n">
        <f aca="false">MIN($B$5,P6101+K6102*$B$6-I6102)</f>
        <v>510.81</v>
      </c>
      <c r="Q6102" s="0" t="n">
        <f aca="false">MAX(0,F6102-H6102-K6102-L6102)</f>
        <v>0</v>
      </c>
    </row>
    <row r="6103" customFormat="false" ht="15" hidden="false" customHeight="false" outlineLevel="0" collapsed="false">
      <c r="A6103" s="0" t="n">
        <f aca="false">'Profiles 8760'!A6092</f>
        <v>6090</v>
      </c>
      <c r="B6103" s="0" t="n">
        <f aca="false">'Profiles 8760'!B6092</f>
        <v>9</v>
      </c>
      <c r="C6103" s="0" t="n">
        <f aca="false">'Profiles 8760'!E6092</f>
        <v>0</v>
      </c>
      <c r="D6103" s="0" t="n">
        <f aca="false">'Profiles 8760'!F6092</f>
        <v>0.196653</v>
      </c>
      <c r="E6103" s="0" t="n">
        <f aca="false">'Profiles 8760'!G6092</f>
        <v>0.72473</v>
      </c>
      <c r="F6103" s="0" t="n">
        <f aca="false">D6103*Assumptions!$C$11*$B$7+E6103*Assumptions!$C$12*$B$8</f>
        <v>86.4348434</v>
      </c>
      <c r="G6103" s="0" t="n">
        <f aca="false">C6103*Assumptions!$C$15</f>
        <v>0</v>
      </c>
      <c r="H6103" s="0" t="n">
        <f aca="false">MIN(F6103,G6103)</f>
        <v>0</v>
      </c>
      <c r="I6103" s="0" t="n">
        <f aca="false">IF(C6103=1,MIN(G6103-H6103,Assumptions!$C$13,P6102),0)</f>
        <v>0</v>
      </c>
      <c r="J6103" s="0" t="n">
        <f aca="false">H6103+I6103</f>
        <v>0</v>
      </c>
      <c r="K6103" s="0" t="n">
        <f aca="false">MIN(IF(C6103=1,F6103-H6103,F6103),Assumptions!$C$13,MAX(0,($B$5-P6102)/$B$6))</f>
        <v>0</v>
      </c>
      <c r="L6103" s="0" t="n">
        <f aca="false">IF(C6103=1,0,MIN(F6103-K6103,Assumptions!$C$15,MAX(0,$B$10-O6102-M6103)))</f>
        <v>86.4348434</v>
      </c>
      <c r="M6103" s="0" t="n">
        <f aca="false">'Profiles 8760'!H6092</f>
        <v>89200</v>
      </c>
      <c r="N6103" s="0" t="n">
        <f aca="false">J6103+L6103</f>
        <v>86.4348434</v>
      </c>
      <c r="O6103" s="0" t="n">
        <f aca="false">O6102+N6103</f>
        <v>570897.812659664</v>
      </c>
      <c r="P6103" s="0" t="n">
        <f aca="false">MIN($B$5,P6102+K6103*$B$6-I6103)</f>
        <v>510.81</v>
      </c>
      <c r="Q6103" s="0" t="n">
        <f aca="false">MAX(0,F6103-H6103-K6103-L6103)</f>
        <v>0</v>
      </c>
    </row>
    <row r="6104" customFormat="false" ht="15" hidden="false" customHeight="false" outlineLevel="0" collapsed="false">
      <c r="A6104" s="0" t="n">
        <f aca="false">'Profiles 8760'!A6093</f>
        <v>6091</v>
      </c>
      <c r="B6104" s="0" t="n">
        <f aca="false">'Profiles 8760'!B6093</f>
        <v>9</v>
      </c>
      <c r="C6104" s="0" t="n">
        <f aca="false">'Profiles 8760'!E6093</f>
        <v>0</v>
      </c>
      <c r="D6104" s="0" t="n">
        <f aca="false">'Profiles 8760'!F6093</f>
        <v>0.007864</v>
      </c>
      <c r="E6104" s="0" t="n">
        <f aca="false">'Profiles 8760'!G6093</f>
        <v>0.671419</v>
      </c>
      <c r="F6104" s="0" t="n">
        <f aca="false">D6104*Assumptions!$C$11*$B$7+E6104*Assumptions!$C$12*$B$8</f>
        <v>29.7321603</v>
      </c>
      <c r="G6104" s="0" t="n">
        <f aca="false">C6104*Assumptions!$C$15</f>
        <v>0</v>
      </c>
      <c r="H6104" s="0" t="n">
        <f aca="false">MIN(F6104,G6104)</f>
        <v>0</v>
      </c>
      <c r="I6104" s="0" t="n">
        <f aca="false">IF(C6104=1,MIN(G6104-H6104,Assumptions!$C$13,P6103),0)</f>
        <v>0</v>
      </c>
      <c r="J6104" s="0" t="n">
        <f aca="false">H6104+I6104</f>
        <v>0</v>
      </c>
      <c r="K6104" s="0" t="n">
        <f aca="false">MIN(IF(C6104=1,F6104-H6104,F6104),Assumptions!$C$13,MAX(0,($B$5-P6103)/$B$6))</f>
        <v>0</v>
      </c>
      <c r="L6104" s="0" t="n">
        <f aca="false">IF(C6104=1,0,MIN(F6104-K6104,Assumptions!$C$15,MAX(0,$B$10-O6103-M6104)))</f>
        <v>29.7321603</v>
      </c>
      <c r="M6104" s="0" t="n">
        <f aca="false">'Profiles 8760'!H6093</f>
        <v>89200</v>
      </c>
      <c r="N6104" s="0" t="n">
        <f aca="false">J6104+L6104</f>
        <v>29.7321603</v>
      </c>
      <c r="O6104" s="0" t="n">
        <f aca="false">O6103+N6104</f>
        <v>570927.544819964</v>
      </c>
      <c r="P6104" s="0" t="n">
        <f aca="false">MIN($B$5,P6103+K6104*$B$6-I6104)</f>
        <v>510.81</v>
      </c>
      <c r="Q6104" s="0" t="n">
        <f aca="false">MAX(0,F6104-H6104-K6104-L6104)</f>
        <v>0</v>
      </c>
    </row>
    <row r="6105" customFormat="false" ht="15" hidden="false" customHeight="false" outlineLevel="0" collapsed="false">
      <c r="A6105" s="0" t="n">
        <f aca="false">'Profiles 8760'!A6094</f>
        <v>6092</v>
      </c>
      <c r="B6105" s="0" t="n">
        <f aca="false">'Profiles 8760'!B6094</f>
        <v>9</v>
      </c>
      <c r="C6105" s="0" t="n">
        <f aca="false">'Profiles 8760'!E6094</f>
        <v>1</v>
      </c>
      <c r="D6105" s="0" t="n">
        <f aca="false">'Profiles 8760'!F6094</f>
        <v>0</v>
      </c>
      <c r="E6105" s="0" t="n">
        <f aca="false">'Profiles 8760'!G6094</f>
        <v>0.773369</v>
      </c>
      <c r="F6105" s="0" t="n">
        <f aca="false">D6105*Assumptions!$C$11*$B$7+E6105*Assumptions!$C$12*$B$8</f>
        <v>31.6307921</v>
      </c>
      <c r="G6105" s="0" t="n">
        <f aca="false">C6105*Assumptions!$C$15</f>
        <v>200</v>
      </c>
      <c r="H6105" s="0" t="n">
        <f aca="false">MIN(F6105,G6105)</f>
        <v>31.6307921</v>
      </c>
      <c r="I6105" s="0" t="n">
        <f aca="false">IF(C6105=1,MIN(G6105-H6105,Assumptions!$C$13,P6104),0)</f>
        <v>168.3692079</v>
      </c>
      <c r="J6105" s="0" t="n">
        <f aca="false">H6105+I6105</f>
        <v>200</v>
      </c>
      <c r="K6105" s="0" t="n">
        <f aca="false">MIN(IF(C6105=1,F6105-H6105,F6105),Assumptions!$C$13,MAX(0,($B$5-P6104)/$B$6))</f>
        <v>0</v>
      </c>
      <c r="L6105" s="0" t="n">
        <f aca="false">IF(C6105=1,0,MIN(F6105-K6105,Assumptions!$C$15,MAX(0,$B$10-O6104-M6105)))</f>
        <v>0</v>
      </c>
      <c r="M6105" s="0" t="n">
        <f aca="false">'Profiles 8760'!H6094</f>
        <v>89000</v>
      </c>
      <c r="N6105" s="0" t="n">
        <f aca="false">J6105+L6105</f>
        <v>200</v>
      </c>
      <c r="O6105" s="0" t="n">
        <f aca="false">O6104+N6105</f>
        <v>571127.544819964</v>
      </c>
      <c r="P6105" s="0" t="n">
        <f aca="false">MIN($B$5,P6104+K6105*$B$6-I6105)</f>
        <v>342.4407921</v>
      </c>
      <c r="Q6105" s="0" t="n">
        <f aca="false">MAX(0,F6105-H6105-K6105-L6105)</f>
        <v>0</v>
      </c>
    </row>
    <row r="6106" customFormat="false" ht="15" hidden="false" customHeight="false" outlineLevel="0" collapsed="false">
      <c r="A6106" s="0" t="n">
        <f aca="false">'Profiles 8760'!A6095</f>
        <v>6093</v>
      </c>
      <c r="B6106" s="0" t="n">
        <f aca="false">'Profiles 8760'!B6095</f>
        <v>9</v>
      </c>
      <c r="C6106" s="0" t="n">
        <f aca="false">'Profiles 8760'!E6095</f>
        <v>1</v>
      </c>
      <c r="D6106" s="0" t="n">
        <f aca="false">'Profiles 8760'!F6095</f>
        <v>0</v>
      </c>
      <c r="E6106" s="0" t="n">
        <f aca="false">'Profiles 8760'!G6095</f>
        <v>0.816365</v>
      </c>
      <c r="F6106" s="0" t="n">
        <f aca="false">D6106*Assumptions!$C$11*$B$7+E6106*Assumptions!$C$12*$B$8</f>
        <v>33.3893285</v>
      </c>
      <c r="G6106" s="0" t="n">
        <f aca="false">C6106*Assumptions!$C$15</f>
        <v>200</v>
      </c>
      <c r="H6106" s="0" t="n">
        <f aca="false">MIN(F6106,G6106)</f>
        <v>33.3893285</v>
      </c>
      <c r="I6106" s="0" t="n">
        <f aca="false">IF(C6106=1,MIN(G6106-H6106,Assumptions!$C$13,P6105),0)</f>
        <v>166.6106715</v>
      </c>
      <c r="J6106" s="0" t="n">
        <f aca="false">H6106+I6106</f>
        <v>200</v>
      </c>
      <c r="K6106" s="0" t="n">
        <f aca="false">MIN(IF(C6106=1,F6106-H6106,F6106),Assumptions!$C$13,MAX(0,($B$5-P6105)/$B$6))</f>
        <v>0</v>
      </c>
      <c r="L6106" s="0" t="n">
        <f aca="false">IF(C6106=1,0,MIN(F6106-K6106,Assumptions!$C$15,MAX(0,$B$10-O6105-M6106)))</f>
        <v>0</v>
      </c>
      <c r="M6106" s="0" t="n">
        <f aca="false">'Profiles 8760'!H6095</f>
        <v>88800</v>
      </c>
      <c r="N6106" s="0" t="n">
        <f aca="false">J6106+L6106</f>
        <v>200</v>
      </c>
      <c r="O6106" s="0" t="n">
        <f aca="false">O6105+N6106</f>
        <v>571327.544819964</v>
      </c>
      <c r="P6106" s="0" t="n">
        <f aca="false">MIN($B$5,P6105+K6106*$B$6-I6106)</f>
        <v>175.8301206</v>
      </c>
      <c r="Q6106" s="0" t="n">
        <f aca="false">MAX(0,F6106-H6106-K6106-L6106)</f>
        <v>0</v>
      </c>
    </row>
    <row r="6107" customFormat="false" ht="15" hidden="false" customHeight="false" outlineLevel="0" collapsed="false">
      <c r="A6107" s="0" t="n">
        <f aca="false">'Profiles 8760'!A6096</f>
        <v>6094</v>
      </c>
      <c r="B6107" s="0" t="n">
        <f aca="false">'Profiles 8760'!B6096</f>
        <v>9</v>
      </c>
      <c r="C6107" s="0" t="n">
        <f aca="false">'Profiles 8760'!E6096</f>
        <v>0</v>
      </c>
      <c r="D6107" s="0" t="n">
        <f aca="false">'Profiles 8760'!F6096</f>
        <v>0</v>
      </c>
      <c r="E6107" s="0" t="n">
        <f aca="false">'Profiles 8760'!G6096</f>
        <v>0.857138</v>
      </c>
      <c r="F6107" s="0" t="n">
        <f aca="false">D6107*Assumptions!$C$11*$B$7+E6107*Assumptions!$C$12*$B$8</f>
        <v>35.0569442</v>
      </c>
      <c r="G6107" s="0" t="n">
        <f aca="false">C6107*Assumptions!$C$15</f>
        <v>0</v>
      </c>
      <c r="H6107" s="0" t="n">
        <f aca="false">MIN(F6107,G6107)</f>
        <v>0</v>
      </c>
      <c r="I6107" s="0" t="n">
        <f aca="false">IF(C6107=1,MIN(G6107-H6107,Assumptions!$C$13,P6106),0)</f>
        <v>0</v>
      </c>
      <c r="J6107" s="0" t="n">
        <f aca="false">H6107+I6107</f>
        <v>0</v>
      </c>
      <c r="K6107" s="0" t="n">
        <f aca="false">MIN(IF(C6107=1,F6107-H6107,F6107),Assumptions!$C$13,MAX(0,($B$5-P6106)/$B$6))</f>
        <v>35.0569442</v>
      </c>
      <c r="L6107" s="0" t="n">
        <f aca="false">IF(C6107=1,0,MIN(F6107-K6107,Assumptions!$C$15,MAX(0,$B$10-O6106-M6107)))</f>
        <v>0</v>
      </c>
      <c r="M6107" s="0" t="n">
        <f aca="false">'Profiles 8760'!H6096</f>
        <v>88800</v>
      </c>
      <c r="N6107" s="0" t="n">
        <f aca="false">J6107+L6107</f>
        <v>0</v>
      </c>
      <c r="O6107" s="0" t="n">
        <f aca="false">O6106+N6107</f>
        <v>571327.544819964</v>
      </c>
      <c r="P6107" s="0" t="n">
        <f aca="false">MIN($B$5,P6106+K6107*$B$6-I6107)</f>
        <v>206.21747983256</v>
      </c>
      <c r="Q6107" s="0" t="n">
        <f aca="false">MAX(0,F6107-H6107-K6107-L6107)</f>
        <v>0</v>
      </c>
    </row>
    <row r="6108" customFormat="false" ht="15" hidden="false" customHeight="false" outlineLevel="0" collapsed="false">
      <c r="A6108" s="0" t="n">
        <f aca="false">'Profiles 8760'!A6097</f>
        <v>6095</v>
      </c>
      <c r="B6108" s="0" t="n">
        <f aca="false">'Profiles 8760'!B6097</f>
        <v>9</v>
      </c>
      <c r="C6108" s="0" t="n">
        <f aca="false">'Profiles 8760'!E6097</f>
        <v>0</v>
      </c>
      <c r="D6108" s="0" t="n">
        <f aca="false">'Profiles 8760'!F6097</f>
        <v>0</v>
      </c>
      <c r="E6108" s="0" t="n">
        <f aca="false">'Profiles 8760'!G6097</f>
        <v>1</v>
      </c>
      <c r="F6108" s="0" t="n">
        <f aca="false">D6108*Assumptions!$C$11*$B$7+E6108*Assumptions!$C$12*$B$8</f>
        <v>40.9</v>
      </c>
      <c r="G6108" s="0" t="n">
        <f aca="false">C6108*Assumptions!$C$15</f>
        <v>0</v>
      </c>
      <c r="H6108" s="0" t="n">
        <f aca="false">MIN(F6108,G6108)</f>
        <v>0</v>
      </c>
      <c r="I6108" s="0" t="n">
        <f aca="false">IF(C6108=1,MIN(G6108-H6108,Assumptions!$C$13,P6107),0)</f>
        <v>0</v>
      </c>
      <c r="J6108" s="0" t="n">
        <f aca="false">H6108+I6108</f>
        <v>0</v>
      </c>
      <c r="K6108" s="0" t="n">
        <f aca="false">MIN(IF(C6108=1,F6108-H6108,F6108),Assumptions!$C$13,MAX(0,($B$5-P6107)/$B$6))</f>
        <v>40.9</v>
      </c>
      <c r="L6108" s="0" t="n">
        <f aca="false">IF(C6108=1,0,MIN(F6108-K6108,Assumptions!$C$15,MAX(0,$B$10-O6107-M6108)))</f>
        <v>0</v>
      </c>
      <c r="M6108" s="0" t="n">
        <f aca="false">'Profiles 8760'!H6097</f>
        <v>88800</v>
      </c>
      <c r="N6108" s="0" t="n">
        <f aca="false">J6108+L6108</f>
        <v>0</v>
      </c>
      <c r="O6108" s="0" t="n">
        <f aca="false">O6107+N6108</f>
        <v>571327.544819964</v>
      </c>
      <c r="P6108" s="0" t="n">
        <f aca="false">MIN($B$5,P6107+K6108*$B$6-I6108)</f>
        <v>241.66959983256</v>
      </c>
      <c r="Q6108" s="0" t="n">
        <f aca="false">MAX(0,F6108-H6108-K6108-L6108)</f>
        <v>0</v>
      </c>
    </row>
    <row r="6109" customFormat="false" ht="15" hidden="false" customHeight="false" outlineLevel="0" collapsed="false">
      <c r="A6109" s="0" t="n">
        <f aca="false">'Profiles 8760'!A6098</f>
        <v>6096</v>
      </c>
      <c r="B6109" s="0" t="n">
        <f aca="false">'Profiles 8760'!B6098</f>
        <v>9</v>
      </c>
      <c r="C6109" s="0" t="n">
        <f aca="false">'Profiles 8760'!E6098</f>
        <v>0</v>
      </c>
      <c r="D6109" s="0" t="n">
        <f aca="false">'Profiles 8760'!F6098</f>
        <v>0</v>
      </c>
      <c r="E6109" s="0" t="n">
        <f aca="false">'Profiles 8760'!G6098</f>
        <v>1</v>
      </c>
      <c r="F6109" s="0" t="n">
        <f aca="false">D6109*Assumptions!$C$11*$B$7+E6109*Assumptions!$C$12*$B$8</f>
        <v>40.9</v>
      </c>
      <c r="G6109" s="0" t="n">
        <f aca="false">C6109*Assumptions!$C$15</f>
        <v>0</v>
      </c>
      <c r="H6109" s="0" t="n">
        <f aca="false">MIN(F6109,G6109)</f>
        <v>0</v>
      </c>
      <c r="I6109" s="0" t="n">
        <f aca="false">IF(C6109=1,MIN(G6109-H6109,Assumptions!$C$13,P6108),0)</f>
        <v>0</v>
      </c>
      <c r="J6109" s="0" t="n">
        <f aca="false">H6109+I6109</f>
        <v>0</v>
      </c>
      <c r="K6109" s="0" t="n">
        <f aca="false">MIN(IF(C6109=1,F6109-H6109,F6109),Assumptions!$C$13,MAX(0,($B$5-P6108)/$B$6))</f>
        <v>40.9</v>
      </c>
      <c r="L6109" s="0" t="n">
        <f aca="false">IF(C6109=1,0,MIN(F6109-K6109,Assumptions!$C$15,MAX(0,$B$10-O6108-M6109)))</f>
        <v>0</v>
      </c>
      <c r="M6109" s="0" t="n">
        <f aca="false">'Profiles 8760'!H6098</f>
        <v>88800</v>
      </c>
      <c r="N6109" s="0" t="n">
        <f aca="false">J6109+L6109</f>
        <v>0</v>
      </c>
      <c r="O6109" s="0" t="n">
        <f aca="false">O6108+N6109</f>
        <v>571327.544819964</v>
      </c>
      <c r="P6109" s="0" t="n">
        <f aca="false">MIN($B$5,P6108+K6109*$B$6-I6109)</f>
        <v>277.12171983256</v>
      </c>
      <c r="Q6109" s="0" t="n">
        <f aca="false">MAX(0,F6109-H6109-K6109-L6109)</f>
        <v>0</v>
      </c>
    </row>
    <row r="6110" customFormat="false" ht="15" hidden="false" customHeight="false" outlineLevel="0" collapsed="false">
      <c r="A6110" s="0" t="n">
        <f aca="false">'Profiles 8760'!A6099</f>
        <v>6097</v>
      </c>
      <c r="B6110" s="0" t="n">
        <f aca="false">'Profiles 8760'!B6099</f>
        <v>9</v>
      </c>
      <c r="C6110" s="0" t="n">
        <f aca="false">'Profiles 8760'!E6099</f>
        <v>0</v>
      </c>
      <c r="D6110" s="0" t="n">
        <f aca="false">'Profiles 8760'!F6099</f>
        <v>0</v>
      </c>
      <c r="E6110" s="0" t="n">
        <f aca="false">'Profiles 8760'!G6099</f>
        <v>1</v>
      </c>
      <c r="F6110" s="0" t="n">
        <f aca="false">D6110*Assumptions!$C$11*$B$7+E6110*Assumptions!$C$12*$B$8</f>
        <v>40.9</v>
      </c>
      <c r="G6110" s="0" t="n">
        <f aca="false">C6110*Assumptions!$C$15</f>
        <v>0</v>
      </c>
      <c r="H6110" s="0" t="n">
        <f aca="false">MIN(F6110,G6110)</f>
        <v>0</v>
      </c>
      <c r="I6110" s="0" t="n">
        <f aca="false">IF(C6110=1,MIN(G6110-H6110,Assumptions!$C$13,P6109),0)</f>
        <v>0</v>
      </c>
      <c r="J6110" s="0" t="n">
        <f aca="false">H6110+I6110</f>
        <v>0</v>
      </c>
      <c r="K6110" s="0" t="n">
        <f aca="false">MIN(IF(C6110=1,F6110-H6110,F6110),Assumptions!$C$13,MAX(0,($B$5-P6109)/$B$6))</f>
        <v>40.9</v>
      </c>
      <c r="L6110" s="0" t="n">
        <f aca="false">IF(C6110=1,0,MIN(F6110-K6110,Assumptions!$C$15,MAX(0,$B$10-O6109-M6110)))</f>
        <v>0</v>
      </c>
      <c r="M6110" s="0" t="n">
        <f aca="false">'Profiles 8760'!H6099</f>
        <v>88800</v>
      </c>
      <c r="N6110" s="0" t="n">
        <f aca="false">J6110+L6110</f>
        <v>0</v>
      </c>
      <c r="O6110" s="0" t="n">
        <f aca="false">O6109+N6110</f>
        <v>571327.544819964</v>
      </c>
      <c r="P6110" s="0" t="n">
        <f aca="false">MIN($B$5,P6109+K6110*$B$6-I6110)</f>
        <v>312.57383983256</v>
      </c>
      <c r="Q6110" s="0" t="n">
        <f aca="false">MAX(0,F6110-H6110-K6110-L6110)</f>
        <v>0</v>
      </c>
    </row>
    <row r="6111" customFormat="false" ht="15" hidden="false" customHeight="false" outlineLevel="0" collapsed="false">
      <c r="A6111" s="0" t="n">
        <f aca="false">'Profiles 8760'!A6100</f>
        <v>6098</v>
      </c>
      <c r="B6111" s="0" t="n">
        <f aca="false">'Profiles 8760'!B6100</f>
        <v>9</v>
      </c>
      <c r="C6111" s="0" t="n">
        <f aca="false">'Profiles 8760'!E6100</f>
        <v>0</v>
      </c>
      <c r="D6111" s="0" t="n">
        <f aca="false">'Profiles 8760'!F6100</f>
        <v>0</v>
      </c>
      <c r="E6111" s="0" t="n">
        <f aca="false">'Profiles 8760'!G6100</f>
        <v>1</v>
      </c>
      <c r="F6111" s="0" t="n">
        <f aca="false">D6111*Assumptions!$C$11*$B$7+E6111*Assumptions!$C$12*$B$8</f>
        <v>40.9</v>
      </c>
      <c r="G6111" s="0" t="n">
        <f aca="false">C6111*Assumptions!$C$15</f>
        <v>0</v>
      </c>
      <c r="H6111" s="0" t="n">
        <f aca="false">MIN(F6111,G6111)</f>
        <v>0</v>
      </c>
      <c r="I6111" s="0" t="n">
        <f aca="false">IF(C6111=1,MIN(G6111-H6111,Assumptions!$C$13,P6110),0)</f>
        <v>0</v>
      </c>
      <c r="J6111" s="0" t="n">
        <f aca="false">H6111+I6111</f>
        <v>0</v>
      </c>
      <c r="K6111" s="0" t="n">
        <f aca="false">MIN(IF(C6111=1,F6111-H6111,F6111),Assumptions!$C$13,MAX(0,($B$5-P6110)/$B$6))</f>
        <v>40.9</v>
      </c>
      <c r="L6111" s="0" t="n">
        <f aca="false">IF(C6111=1,0,MIN(F6111-K6111,Assumptions!$C$15,MAX(0,$B$10-O6110-M6111)))</f>
        <v>0</v>
      </c>
      <c r="M6111" s="0" t="n">
        <f aca="false">'Profiles 8760'!H6100</f>
        <v>88800</v>
      </c>
      <c r="N6111" s="0" t="n">
        <f aca="false">J6111+L6111</f>
        <v>0</v>
      </c>
      <c r="O6111" s="0" t="n">
        <f aca="false">O6110+N6111</f>
        <v>571327.544819964</v>
      </c>
      <c r="P6111" s="0" t="n">
        <f aca="false">MIN($B$5,P6110+K6111*$B$6-I6111)</f>
        <v>348.02595983256</v>
      </c>
      <c r="Q6111" s="0" t="n">
        <f aca="false">MAX(0,F6111-H6111-K6111-L6111)</f>
        <v>0</v>
      </c>
    </row>
    <row r="6112" customFormat="false" ht="15" hidden="false" customHeight="false" outlineLevel="0" collapsed="false">
      <c r="A6112" s="0" t="n">
        <f aca="false">'Profiles 8760'!A6101</f>
        <v>6099</v>
      </c>
      <c r="B6112" s="0" t="n">
        <f aca="false">'Profiles 8760'!B6101</f>
        <v>9</v>
      </c>
      <c r="C6112" s="0" t="n">
        <f aca="false">'Profiles 8760'!E6101</f>
        <v>0</v>
      </c>
      <c r="D6112" s="0" t="n">
        <f aca="false">'Profiles 8760'!F6101</f>
        <v>0</v>
      </c>
      <c r="E6112" s="0" t="n">
        <f aca="false">'Profiles 8760'!G6101</f>
        <v>1</v>
      </c>
      <c r="F6112" s="0" t="n">
        <f aca="false">D6112*Assumptions!$C$11*$B$7+E6112*Assumptions!$C$12*$B$8</f>
        <v>40.9</v>
      </c>
      <c r="G6112" s="0" t="n">
        <f aca="false">C6112*Assumptions!$C$15</f>
        <v>0</v>
      </c>
      <c r="H6112" s="0" t="n">
        <f aca="false">MIN(F6112,G6112)</f>
        <v>0</v>
      </c>
      <c r="I6112" s="0" t="n">
        <f aca="false">IF(C6112=1,MIN(G6112-H6112,Assumptions!$C$13,P6111),0)</f>
        <v>0</v>
      </c>
      <c r="J6112" s="0" t="n">
        <f aca="false">H6112+I6112</f>
        <v>0</v>
      </c>
      <c r="K6112" s="0" t="n">
        <f aca="false">MIN(IF(C6112=1,F6112-H6112,F6112),Assumptions!$C$13,MAX(0,($B$5-P6111)/$B$6))</f>
        <v>40.9</v>
      </c>
      <c r="L6112" s="0" t="n">
        <f aca="false">IF(C6112=1,0,MIN(F6112-K6112,Assumptions!$C$15,MAX(0,$B$10-O6111-M6112)))</f>
        <v>0</v>
      </c>
      <c r="M6112" s="0" t="n">
        <f aca="false">'Profiles 8760'!H6101</f>
        <v>88800</v>
      </c>
      <c r="N6112" s="0" t="n">
        <f aca="false">J6112+L6112</f>
        <v>0</v>
      </c>
      <c r="O6112" s="0" t="n">
        <f aca="false">O6111+N6112</f>
        <v>571327.544819964</v>
      </c>
      <c r="P6112" s="0" t="n">
        <f aca="false">MIN($B$5,P6111+K6112*$B$6-I6112)</f>
        <v>383.47807983256</v>
      </c>
      <c r="Q6112" s="0" t="n">
        <f aca="false">MAX(0,F6112-H6112-K6112-L6112)</f>
        <v>0</v>
      </c>
    </row>
    <row r="6113" customFormat="false" ht="15" hidden="false" customHeight="false" outlineLevel="0" collapsed="false">
      <c r="A6113" s="0" t="n">
        <f aca="false">'Profiles 8760'!A6102</f>
        <v>6100</v>
      </c>
      <c r="B6113" s="0" t="n">
        <f aca="false">'Profiles 8760'!B6102</f>
        <v>9</v>
      </c>
      <c r="C6113" s="0" t="n">
        <f aca="false">'Profiles 8760'!E6102</f>
        <v>0</v>
      </c>
      <c r="D6113" s="0" t="n">
        <f aca="false">'Profiles 8760'!F6102</f>
        <v>0</v>
      </c>
      <c r="E6113" s="0" t="n">
        <f aca="false">'Profiles 8760'!G6102</f>
        <v>0.917749</v>
      </c>
      <c r="F6113" s="0" t="n">
        <f aca="false">D6113*Assumptions!$C$11*$B$7+E6113*Assumptions!$C$12*$B$8</f>
        <v>37.5359341</v>
      </c>
      <c r="G6113" s="0" t="n">
        <f aca="false">C6113*Assumptions!$C$15</f>
        <v>0</v>
      </c>
      <c r="H6113" s="0" t="n">
        <f aca="false">MIN(F6113,G6113)</f>
        <v>0</v>
      </c>
      <c r="I6113" s="0" t="n">
        <f aca="false">IF(C6113=1,MIN(G6113-H6113,Assumptions!$C$13,P6112),0)</f>
        <v>0</v>
      </c>
      <c r="J6113" s="0" t="n">
        <f aca="false">H6113+I6113</f>
        <v>0</v>
      </c>
      <c r="K6113" s="0" t="n">
        <f aca="false">MIN(IF(C6113=1,F6113-H6113,F6113),Assumptions!$C$13,MAX(0,($B$5-P6112)/$B$6))</f>
        <v>37.5359341</v>
      </c>
      <c r="L6113" s="0" t="n">
        <f aca="false">IF(C6113=1,0,MIN(F6113-K6113,Assumptions!$C$15,MAX(0,$B$10-O6112-M6113)))</f>
        <v>0</v>
      </c>
      <c r="M6113" s="0" t="n">
        <f aca="false">'Profiles 8760'!H6102</f>
        <v>88800</v>
      </c>
      <c r="N6113" s="0" t="n">
        <f aca="false">J6113+L6113</f>
        <v>0</v>
      </c>
      <c r="O6113" s="0" t="n">
        <f aca="false">O6112+N6113</f>
        <v>571327.544819964</v>
      </c>
      <c r="P6113" s="0" t="n">
        <f aca="false">MIN($B$5,P6112+K6113*$B$6-I6113)</f>
        <v>416.01422751044</v>
      </c>
      <c r="Q6113" s="0" t="n">
        <f aca="false">MAX(0,F6113-H6113-K6113-L6113)</f>
        <v>0</v>
      </c>
    </row>
    <row r="6114" customFormat="false" ht="15" hidden="false" customHeight="false" outlineLevel="0" collapsed="false">
      <c r="A6114" s="0" t="n">
        <f aca="false">'Profiles 8760'!A6103</f>
        <v>6101</v>
      </c>
      <c r="B6114" s="0" t="n">
        <f aca="false">'Profiles 8760'!B6103</f>
        <v>9</v>
      </c>
      <c r="C6114" s="0" t="n">
        <f aca="false">'Profiles 8760'!E6103</f>
        <v>0</v>
      </c>
      <c r="D6114" s="0" t="n">
        <f aca="false">'Profiles 8760'!F6103</f>
        <v>0</v>
      </c>
      <c r="E6114" s="0" t="n">
        <f aca="false">'Profiles 8760'!G6103</f>
        <v>1</v>
      </c>
      <c r="F6114" s="0" t="n">
        <f aca="false">D6114*Assumptions!$C$11*$B$7+E6114*Assumptions!$C$12*$B$8</f>
        <v>40.9</v>
      </c>
      <c r="G6114" s="0" t="n">
        <f aca="false">C6114*Assumptions!$C$15</f>
        <v>0</v>
      </c>
      <c r="H6114" s="0" t="n">
        <f aca="false">MIN(F6114,G6114)</f>
        <v>0</v>
      </c>
      <c r="I6114" s="0" t="n">
        <f aca="false">IF(C6114=1,MIN(G6114-H6114,Assumptions!$C$13,P6113),0)</f>
        <v>0</v>
      </c>
      <c r="J6114" s="0" t="n">
        <f aca="false">H6114+I6114</f>
        <v>0</v>
      </c>
      <c r="K6114" s="0" t="n">
        <f aca="false">MIN(IF(C6114=1,F6114-H6114,F6114),Assumptions!$C$13,MAX(0,($B$5-P6113)/$B$6))</f>
        <v>40.9</v>
      </c>
      <c r="L6114" s="0" t="n">
        <f aca="false">IF(C6114=1,0,MIN(F6114-K6114,Assumptions!$C$15,MAX(0,$B$10-O6113-M6114)))</f>
        <v>0</v>
      </c>
      <c r="M6114" s="0" t="n">
        <f aca="false">'Profiles 8760'!H6103</f>
        <v>88800</v>
      </c>
      <c r="N6114" s="0" t="n">
        <f aca="false">J6114+L6114</f>
        <v>0</v>
      </c>
      <c r="O6114" s="0" t="n">
        <f aca="false">O6113+N6114</f>
        <v>571327.544819964</v>
      </c>
      <c r="P6114" s="0" t="n">
        <f aca="false">MIN($B$5,P6113+K6114*$B$6-I6114)</f>
        <v>451.46634751044</v>
      </c>
      <c r="Q6114" s="0" t="n">
        <f aca="false">MAX(0,F6114-H6114-K6114-L6114)</f>
        <v>0</v>
      </c>
    </row>
    <row r="6115" customFormat="false" ht="15" hidden="false" customHeight="false" outlineLevel="0" collapsed="false">
      <c r="A6115" s="0" t="n">
        <f aca="false">'Profiles 8760'!A6104</f>
        <v>6102</v>
      </c>
      <c r="B6115" s="0" t="n">
        <f aca="false">'Profiles 8760'!B6104</f>
        <v>9</v>
      </c>
      <c r="C6115" s="0" t="n">
        <f aca="false">'Profiles 8760'!E6104</f>
        <v>0</v>
      </c>
      <c r="D6115" s="0" t="n">
        <f aca="false">'Profiles 8760'!F6104</f>
        <v>0</v>
      </c>
      <c r="E6115" s="0" t="n">
        <f aca="false">'Profiles 8760'!G6104</f>
        <v>1</v>
      </c>
      <c r="F6115" s="0" t="n">
        <f aca="false">D6115*Assumptions!$C$11*$B$7+E6115*Assumptions!$C$12*$B$8</f>
        <v>40.9</v>
      </c>
      <c r="G6115" s="0" t="n">
        <f aca="false">C6115*Assumptions!$C$15</f>
        <v>0</v>
      </c>
      <c r="H6115" s="0" t="n">
        <f aca="false">MIN(F6115,G6115)</f>
        <v>0</v>
      </c>
      <c r="I6115" s="0" t="n">
        <f aca="false">IF(C6115=1,MIN(G6115-H6115,Assumptions!$C$13,P6114),0)</f>
        <v>0</v>
      </c>
      <c r="J6115" s="0" t="n">
        <f aca="false">H6115+I6115</f>
        <v>0</v>
      </c>
      <c r="K6115" s="0" t="n">
        <f aca="false">MIN(IF(C6115=1,F6115-H6115,F6115),Assumptions!$C$13,MAX(0,($B$5-P6114)/$B$6))</f>
        <v>40.9</v>
      </c>
      <c r="L6115" s="0" t="n">
        <f aca="false">IF(C6115=1,0,MIN(F6115-K6115,Assumptions!$C$15,MAX(0,$B$10-O6114-M6115)))</f>
        <v>0</v>
      </c>
      <c r="M6115" s="0" t="n">
        <f aca="false">'Profiles 8760'!H6104</f>
        <v>88800</v>
      </c>
      <c r="N6115" s="0" t="n">
        <f aca="false">J6115+L6115</f>
        <v>0</v>
      </c>
      <c r="O6115" s="0" t="n">
        <f aca="false">O6114+N6115</f>
        <v>571327.544819964</v>
      </c>
      <c r="P6115" s="0" t="n">
        <f aca="false">MIN($B$5,P6114+K6115*$B$6-I6115)</f>
        <v>486.91846751044</v>
      </c>
      <c r="Q6115" s="0" t="n">
        <f aca="false">MAX(0,F6115-H6115-K6115-L6115)</f>
        <v>0</v>
      </c>
    </row>
    <row r="6116" customFormat="false" ht="15" hidden="false" customHeight="false" outlineLevel="0" collapsed="false">
      <c r="A6116" s="0" t="n">
        <f aca="false">'Profiles 8760'!A6105</f>
        <v>6103</v>
      </c>
      <c r="B6116" s="0" t="n">
        <f aca="false">'Profiles 8760'!B6105</f>
        <v>9</v>
      </c>
      <c r="C6116" s="0" t="n">
        <f aca="false">'Profiles 8760'!E6105</f>
        <v>0</v>
      </c>
      <c r="D6116" s="0" t="n">
        <f aca="false">'Profiles 8760'!F6105</f>
        <v>0.007756</v>
      </c>
      <c r="E6116" s="0" t="n">
        <f aca="false">'Profiles 8760'!G6105</f>
        <v>1</v>
      </c>
      <c r="F6116" s="0" t="n">
        <f aca="false">D6116*Assumptions!$C$11*$B$7+E6116*Assumptions!$C$12*$B$8</f>
        <v>43.1399328</v>
      </c>
      <c r="G6116" s="0" t="n">
        <f aca="false">C6116*Assumptions!$C$15</f>
        <v>0</v>
      </c>
      <c r="H6116" s="0" t="n">
        <f aca="false">MIN(F6116,G6116)</f>
        <v>0</v>
      </c>
      <c r="I6116" s="0" t="n">
        <f aca="false">IF(C6116=1,MIN(G6116-H6116,Assumptions!$C$13,P6115),0)</f>
        <v>0</v>
      </c>
      <c r="J6116" s="0" t="n">
        <f aca="false">H6116+I6116</f>
        <v>0</v>
      </c>
      <c r="K6116" s="0" t="n">
        <f aca="false">MIN(IF(C6116=1,F6116-H6116,F6116),Assumptions!$C$13,MAX(0,($B$5-P6115)/$B$6))</f>
        <v>27.562912424504</v>
      </c>
      <c r="L6116" s="0" t="n">
        <f aca="false">IF(C6116=1,0,MIN(F6116-K6116,Assumptions!$C$15,MAX(0,$B$10-O6115-M6116)))</f>
        <v>15.577020375496</v>
      </c>
      <c r="M6116" s="0" t="n">
        <f aca="false">'Profiles 8760'!H6105</f>
        <v>88800</v>
      </c>
      <c r="N6116" s="0" t="n">
        <f aca="false">J6116+L6116</f>
        <v>15.577020375496</v>
      </c>
      <c r="O6116" s="0" t="n">
        <f aca="false">O6115+N6116</f>
        <v>571343.121840339</v>
      </c>
      <c r="P6116" s="0" t="n">
        <f aca="false">MIN($B$5,P6115+K6116*$B$6-I6116)</f>
        <v>510.81</v>
      </c>
      <c r="Q6116" s="0" t="n">
        <f aca="false">MAX(0,F6116-H6116-K6116-L6116)</f>
        <v>0</v>
      </c>
    </row>
    <row r="6117" customFormat="false" ht="15" hidden="false" customHeight="false" outlineLevel="0" collapsed="false">
      <c r="A6117" s="0" t="n">
        <f aca="false">'Profiles 8760'!A6106</f>
        <v>6104</v>
      </c>
      <c r="B6117" s="0" t="n">
        <f aca="false">'Profiles 8760'!B6106</f>
        <v>9</v>
      </c>
      <c r="C6117" s="0" t="n">
        <f aca="false">'Profiles 8760'!E6106</f>
        <v>1</v>
      </c>
      <c r="D6117" s="0" t="n">
        <f aca="false">'Profiles 8760'!F6106</f>
        <v>0.193961</v>
      </c>
      <c r="E6117" s="0" t="n">
        <f aca="false">'Profiles 8760'!G6106</f>
        <v>1</v>
      </c>
      <c r="F6117" s="0" t="n">
        <f aca="false">D6117*Assumptions!$C$11*$B$7+E6117*Assumptions!$C$12*$B$8</f>
        <v>96.9159368</v>
      </c>
      <c r="G6117" s="0" t="n">
        <f aca="false">C6117*Assumptions!$C$15</f>
        <v>200</v>
      </c>
      <c r="H6117" s="0" t="n">
        <f aca="false">MIN(F6117,G6117)</f>
        <v>96.9159368</v>
      </c>
      <c r="I6117" s="0" t="n">
        <f aca="false">IF(C6117=1,MIN(G6117-H6117,Assumptions!$C$13,P6116),0)</f>
        <v>103.0840632</v>
      </c>
      <c r="J6117" s="0" t="n">
        <f aca="false">H6117+I6117</f>
        <v>200</v>
      </c>
      <c r="K6117" s="0" t="n">
        <f aca="false">MIN(IF(C6117=1,F6117-H6117,F6117),Assumptions!$C$13,MAX(0,($B$5-P6116)/$B$6))</f>
        <v>0</v>
      </c>
      <c r="L6117" s="0" t="n">
        <f aca="false">IF(C6117=1,0,MIN(F6117-K6117,Assumptions!$C$15,MAX(0,$B$10-O6116-M6117)))</f>
        <v>0</v>
      </c>
      <c r="M6117" s="0" t="n">
        <f aca="false">'Profiles 8760'!H6106</f>
        <v>88600</v>
      </c>
      <c r="N6117" s="0" t="n">
        <f aca="false">J6117+L6117</f>
        <v>200</v>
      </c>
      <c r="O6117" s="0" t="n">
        <f aca="false">O6116+N6117</f>
        <v>571543.121840339</v>
      </c>
      <c r="P6117" s="0" t="n">
        <f aca="false">MIN($B$5,P6116+K6117*$B$6-I6117)</f>
        <v>407.7259368</v>
      </c>
      <c r="Q6117" s="0" t="n">
        <f aca="false">MAX(0,F6117-H6117-K6117-L6117)</f>
        <v>0</v>
      </c>
    </row>
    <row r="6118" customFormat="false" ht="15" hidden="false" customHeight="false" outlineLevel="0" collapsed="false">
      <c r="A6118" s="0" t="n">
        <f aca="false">'Profiles 8760'!A6107</f>
        <v>6105</v>
      </c>
      <c r="B6118" s="0" t="n">
        <f aca="false">'Profiles 8760'!B6107</f>
        <v>9</v>
      </c>
      <c r="C6118" s="0" t="n">
        <f aca="false">'Profiles 8760'!E6107</f>
        <v>1</v>
      </c>
      <c r="D6118" s="0" t="n">
        <f aca="false">'Profiles 8760'!F6107</f>
        <v>0.442417</v>
      </c>
      <c r="E6118" s="0" t="n">
        <f aca="false">'Profiles 8760'!G6107</f>
        <v>1</v>
      </c>
      <c r="F6118" s="0" t="n">
        <f aca="false">D6118*Assumptions!$C$11*$B$7+E6118*Assumptions!$C$12*$B$8</f>
        <v>168.6700296</v>
      </c>
      <c r="G6118" s="0" t="n">
        <f aca="false">C6118*Assumptions!$C$15</f>
        <v>200</v>
      </c>
      <c r="H6118" s="0" t="n">
        <f aca="false">MIN(F6118,G6118)</f>
        <v>168.6700296</v>
      </c>
      <c r="I6118" s="0" t="n">
        <f aca="false">IF(C6118=1,MIN(G6118-H6118,Assumptions!$C$13,P6117),0)</f>
        <v>31.3299704</v>
      </c>
      <c r="J6118" s="0" t="n">
        <f aca="false">H6118+I6118</f>
        <v>200</v>
      </c>
      <c r="K6118" s="0" t="n">
        <f aca="false">MIN(IF(C6118=1,F6118-H6118,F6118),Assumptions!$C$13,MAX(0,($B$5-P6117)/$B$6))</f>
        <v>0</v>
      </c>
      <c r="L6118" s="0" t="n">
        <f aca="false">IF(C6118=1,0,MIN(F6118-K6118,Assumptions!$C$15,MAX(0,$B$10-O6117-M6118)))</f>
        <v>0</v>
      </c>
      <c r="M6118" s="0" t="n">
        <f aca="false">'Profiles 8760'!H6107</f>
        <v>88400</v>
      </c>
      <c r="N6118" s="0" t="n">
        <f aca="false">J6118+L6118</f>
        <v>200</v>
      </c>
      <c r="O6118" s="0" t="n">
        <f aca="false">O6117+N6118</f>
        <v>571743.121840339</v>
      </c>
      <c r="P6118" s="0" t="n">
        <f aca="false">MIN($B$5,P6117+K6118*$B$6-I6118)</f>
        <v>376.3959664</v>
      </c>
      <c r="Q6118" s="0" t="n">
        <f aca="false">MAX(0,F6118-H6118-K6118-L6118)</f>
        <v>0</v>
      </c>
    </row>
    <row r="6119" customFormat="false" ht="15" hidden="false" customHeight="false" outlineLevel="0" collapsed="false">
      <c r="A6119" s="0" t="n">
        <f aca="false">'Profiles 8760'!A6108</f>
        <v>6106</v>
      </c>
      <c r="B6119" s="0" t="n">
        <f aca="false">'Profiles 8760'!B6108</f>
        <v>9</v>
      </c>
      <c r="C6119" s="0" t="n">
        <f aca="false">'Profiles 8760'!E6108</f>
        <v>0</v>
      </c>
      <c r="D6119" s="0" t="n">
        <f aca="false">'Profiles 8760'!F6108</f>
        <v>0.690853</v>
      </c>
      <c r="E6119" s="0" t="n">
        <f aca="false">'Profiles 8760'!G6108</f>
        <v>1</v>
      </c>
      <c r="F6119" s="0" t="n">
        <f aca="false">D6119*Assumptions!$C$11*$B$7+E6119*Assumptions!$C$12*$B$8</f>
        <v>240.4183464</v>
      </c>
      <c r="G6119" s="0" t="n">
        <f aca="false">C6119*Assumptions!$C$15</f>
        <v>0</v>
      </c>
      <c r="H6119" s="0" t="n">
        <f aca="false">MIN(F6119,G6119)</f>
        <v>0</v>
      </c>
      <c r="I6119" s="0" t="n">
        <f aca="false">IF(C6119=1,MIN(G6119-H6119,Assumptions!$C$13,P6118),0)</f>
        <v>0</v>
      </c>
      <c r="J6119" s="0" t="n">
        <f aca="false">H6119+I6119</f>
        <v>0</v>
      </c>
      <c r="K6119" s="0" t="n">
        <f aca="false">MIN(IF(C6119=1,F6119-H6119,F6119),Assumptions!$C$13,MAX(0,($B$5-P6118)/$B$6))</f>
        <v>155.069258883249</v>
      </c>
      <c r="L6119" s="0" t="n">
        <f aca="false">IF(C6119=1,0,MIN(F6119-K6119,Assumptions!$C$15,MAX(0,$B$10-O6118-M6119)))</f>
        <v>85.3490875167513</v>
      </c>
      <c r="M6119" s="0" t="n">
        <f aca="false">'Profiles 8760'!H6108</f>
        <v>88400</v>
      </c>
      <c r="N6119" s="0" t="n">
        <f aca="false">J6119+L6119</f>
        <v>85.3490875167513</v>
      </c>
      <c r="O6119" s="0" t="n">
        <f aca="false">O6118+N6119</f>
        <v>571828.470927856</v>
      </c>
      <c r="P6119" s="0" t="n">
        <f aca="false">MIN($B$5,P6118+K6119*$B$6-I6119)</f>
        <v>510.81</v>
      </c>
      <c r="Q6119" s="0" t="n">
        <f aca="false">MAX(0,F6119-H6119-K6119-L6119)</f>
        <v>0</v>
      </c>
    </row>
    <row r="6120" customFormat="false" ht="15" hidden="false" customHeight="false" outlineLevel="0" collapsed="false">
      <c r="A6120" s="0" t="n">
        <f aca="false">'Profiles 8760'!A6109</f>
        <v>6107</v>
      </c>
      <c r="B6120" s="0" t="n">
        <f aca="false">'Profiles 8760'!B6109</f>
        <v>9</v>
      </c>
      <c r="C6120" s="0" t="n">
        <f aca="false">'Profiles 8760'!E6109</f>
        <v>0</v>
      </c>
      <c r="D6120" s="0" t="n">
        <f aca="false">'Profiles 8760'!F6109</f>
        <v>0.898817</v>
      </c>
      <c r="E6120" s="0" t="n">
        <f aca="false">'Profiles 8760'!G6109</f>
        <v>1</v>
      </c>
      <c r="F6120" s="0" t="n">
        <f aca="false">D6120*Assumptions!$C$11*$B$7+E6120*Assumptions!$C$12*$B$8</f>
        <v>300.4783496</v>
      </c>
      <c r="G6120" s="0" t="n">
        <f aca="false">C6120*Assumptions!$C$15</f>
        <v>0</v>
      </c>
      <c r="H6120" s="0" t="n">
        <f aca="false">MIN(F6120,G6120)</f>
        <v>0</v>
      </c>
      <c r="I6120" s="0" t="n">
        <f aca="false">IF(C6120=1,MIN(G6120-H6120,Assumptions!$C$13,P6119),0)</f>
        <v>0</v>
      </c>
      <c r="J6120" s="0" t="n">
        <f aca="false">H6120+I6120</f>
        <v>0</v>
      </c>
      <c r="K6120" s="0" t="n">
        <f aca="false">MIN(IF(C6120=1,F6120-H6120,F6120),Assumptions!$C$13,MAX(0,($B$5-P6119)/$B$6))</f>
        <v>0</v>
      </c>
      <c r="L6120" s="0" t="n">
        <f aca="false">IF(C6120=1,0,MIN(F6120-K6120,Assumptions!$C$15,MAX(0,$B$10-O6119-M6120)))</f>
        <v>200</v>
      </c>
      <c r="M6120" s="0" t="n">
        <f aca="false">'Profiles 8760'!H6109</f>
        <v>88400</v>
      </c>
      <c r="N6120" s="0" t="n">
        <f aca="false">J6120+L6120</f>
        <v>200</v>
      </c>
      <c r="O6120" s="0" t="n">
        <f aca="false">O6119+N6120</f>
        <v>572028.470927856</v>
      </c>
      <c r="P6120" s="0" t="n">
        <f aca="false">MIN($B$5,P6119+K6120*$B$6-I6120)</f>
        <v>510.81</v>
      </c>
      <c r="Q6120" s="0" t="n">
        <f aca="false">MAX(0,F6120-H6120-K6120-L6120)</f>
        <v>100.4783496</v>
      </c>
    </row>
    <row r="6121" customFormat="false" ht="15" hidden="false" customHeight="false" outlineLevel="0" collapsed="false">
      <c r="A6121" s="0" t="n">
        <f aca="false">'Profiles 8760'!A6110</f>
        <v>6108</v>
      </c>
      <c r="B6121" s="0" t="n">
        <f aca="false">'Profiles 8760'!B6110</f>
        <v>9</v>
      </c>
      <c r="C6121" s="0" t="n">
        <f aca="false">'Profiles 8760'!E6110</f>
        <v>0</v>
      </c>
      <c r="D6121" s="0" t="n">
        <f aca="false">'Profiles 8760'!F6110</f>
        <v>1</v>
      </c>
      <c r="E6121" s="0" t="n">
        <f aca="false">'Profiles 8760'!G6110</f>
        <v>0.940986</v>
      </c>
      <c r="F6121" s="0" t="n">
        <f aca="false">D6121*Assumptions!$C$11*$B$7+E6121*Assumptions!$C$12*$B$8</f>
        <v>327.2863274</v>
      </c>
      <c r="G6121" s="0" t="n">
        <f aca="false">C6121*Assumptions!$C$15</f>
        <v>0</v>
      </c>
      <c r="H6121" s="0" t="n">
        <f aca="false">MIN(F6121,G6121)</f>
        <v>0</v>
      </c>
      <c r="I6121" s="0" t="n">
        <f aca="false">IF(C6121=1,MIN(G6121-H6121,Assumptions!$C$13,P6120),0)</f>
        <v>0</v>
      </c>
      <c r="J6121" s="0" t="n">
        <f aca="false">H6121+I6121</f>
        <v>0</v>
      </c>
      <c r="K6121" s="0" t="n">
        <f aca="false">MIN(IF(C6121=1,F6121-H6121,F6121),Assumptions!$C$13,MAX(0,($B$5-P6120)/$B$6))</f>
        <v>0</v>
      </c>
      <c r="L6121" s="0" t="n">
        <f aca="false">IF(C6121=1,0,MIN(F6121-K6121,Assumptions!$C$15,MAX(0,$B$10-O6120-M6121)))</f>
        <v>200</v>
      </c>
      <c r="M6121" s="0" t="n">
        <f aca="false">'Profiles 8760'!H6110</f>
        <v>88400</v>
      </c>
      <c r="N6121" s="0" t="n">
        <f aca="false">J6121+L6121</f>
        <v>200</v>
      </c>
      <c r="O6121" s="0" t="n">
        <f aca="false">O6120+N6121</f>
        <v>572228.470927856</v>
      </c>
      <c r="P6121" s="0" t="n">
        <f aca="false">MIN($B$5,P6120+K6121*$B$6-I6121)</f>
        <v>510.81</v>
      </c>
      <c r="Q6121" s="0" t="n">
        <f aca="false">MAX(0,F6121-H6121-K6121-L6121)</f>
        <v>127.2863274</v>
      </c>
    </row>
    <row r="6122" customFormat="false" ht="15" hidden="false" customHeight="false" outlineLevel="0" collapsed="false">
      <c r="A6122" s="0" t="n">
        <f aca="false">'Profiles 8760'!A6111</f>
        <v>6109</v>
      </c>
      <c r="B6122" s="0" t="n">
        <f aca="false">'Profiles 8760'!B6111</f>
        <v>9</v>
      </c>
      <c r="C6122" s="0" t="n">
        <f aca="false">'Profiles 8760'!E6111</f>
        <v>0</v>
      </c>
      <c r="D6122" s="0" t="n">
        <f aca="false">'Profiles 8760'!F6111</f>
        <v>1</v>
      </c>
      <c r="E6122" s="0" t="n">
        <f aca="false">'Profiles 8760'!G6111</f>
        <v>0.863401</v>
      </c>
      <c r="F6122" s="0" t="n">
        <f aca="false">D6122*Assumptions!$C$11*$B$7+E6122*Assumptions!$C$12*$B$8</f>
        <v>324.1131009</v>
      </c>
      <c r="G6122" s="0" t="n">
        <f aca="false">C6122*Assumptions!$C$15</f>
        <v>0</v>
      </c>
      <c r="H6122" s="0" t="n">
        <f aca="false">MIN(F6122,G6122)</f>
        <v>0</v>
      </c>
      <c r="I6122" s="0" t="n">
        <f aca="false">IF(C6122=1,MIN(G6122-H6122,Assumptions!$C$13,P6121),0)</f>
        <v>0</v>
      </c>
      <c r="J6122" s="0" t="n">
        <f aca="false">H6122+I6122</f>
        <v>0</v>
      </c>
      <c r="K6122" s="0" t="n">
        <f aca="false">MIN(IF(C6122=1,F6122-H6122,F6122),Assumptions!$C$13,MAX(0,($B$5-P6121)/$B$6))</f>
        <v>0</v>
      </c>
      <c r="L6122" s="0" t="n">
        <f aca="false">IF(C6122=1,0,MIN(F6122-K6122,Assumptions!$C$15,MAX(0,$B$10-O6121-M6122)))</f>
        <v>200</v>
      </c>
      <c r="M6122" s="0" t="n">
        <f aca="false">'Profiles 8760'!H6111</f>
        <v>88400</v>
      </c>
      <c r="N6122" s="0" t="n">
        <f aca="false">J6122+L6122</f>
        <v>200</v>
      </c>
      <c r="O6122" s="0" t="n">
        <f aca="false">O6121+N6122</f>
        <v>572428.470927856</v>
      </c>
      <c r="P6122" s="0" t="n">
        <f aca="false">MIN($B$5,P6121+K6122*$B$6-I6122)</f>
        <v>510.81</v>
      </c>
      <c r="Q6122" s="0" t="n">
        <f aca="false">MAX(0,F6122-H6122-K6122-L6122)</f>
        <v>124.1131009</v>
      </c>
    </row>
    <row r="6123" customFormat="false" ht="15" hidden="false" customHeight="false" outlineLevel="0" collapsed="false">
      <c r="A6123" s="0" t="n">
        <f aca="false">'Profiles 8760'!A6112</f>
        <v>6110</v>
      </c>
      <c r="B6123" s="0" t="n">
        <f aca="false">'Profiles 8760'!B6112</f>
        <v>9</v>
      </c>
      <c r="C6123" s="0" t="n">
        <f aca="false">'Profiles 8760'!E6112</f>
        <v>0</v>
      </c>
      <c r="D6123" s="0" t="n">
        <f aca="false">'Profiles 8760'!F6112</f>
        <v>1</v>
      </c>
      <c r="E6123" s="0" t="n">
        <f aca="false">'Profiles 8760'!G6112</f>
        <v>0.811139</v>
      </c>
      <c r="F6123" s="0" t="n">
        <f aca="false">D6123*Assumptions!$C$11*$B$7+E6123*Assumptions!$C$12*$B$8</f>
        <v>321.9755851</v>
      </c>
      <c r="G6123" s="0" t="n">
        <f aca="false">C6123*Assumptions!$C$15</f>
        <v>0</v>
      </c>
      <c r="H6123" s="0" t="n">
        <f aca="false">MIN(F6123,G6123)</f>
        <v>0</v>
      </c>
      <c r="I6123" s="0" t="n">
        <f aca="false">IF(C6123=1,MIN(G6123-H6123,Assumptions!$C$13,P6122),0)</f>
        <v>0</v>
      </c>
      <c r="J6123" s="0" t="n">
        <f aca="false">H6123+I6123</f>
        <v>0</v>
      </c>
      <c r="K6123" s="0" t="n">
        <f aca="false">MIN(IF(C6123=1,F6123-H6123,F6123),Assumptions!$C$13,MAX(0,($B$5-P6122)/$B$6))</f>
        <v>0</v>
      </c>
      <c r="L6123" s="0" t="n">
        <f aca="false">IF(C6123=1,0,MIN(F6123-K6123,Assumptions!$C$15,MAX(0,$B$10-O6122-M6123)))</f>
        <v>200</v>
      </c>
      <c r="M6123" s="0" t="n">
        <f aca="false">'Profiles 8760'!H6112</f>
        <v>88400</v>
      </c>
      <c r="N6123" s="0" t="n">
        <f aca="false">J6123+L6123</f>
        <v>200</v>
      </c>
      <c r="O6123" s="0" t="n">
        <f aca="false">O6122+N6123</f>
        <v>572628.470927856</v>
      </c>
      <c r="P6123" s="0" t="n">
        <f aca="false">MIN($B$5,P6122+K6123*$B$6-I6123)</f>
        <v>510.81</v>
      </c>
      <c r="Q6123" s="0" t="n">
        <f aca="false">MAX(0,F6123-H6123-K6123-L6123)</f>
        <v>121.9755851</v>
      </c>
    </row>
    <row r="6124" customFormat="false" ht="15" hidden="false" customHeight="false" outlineLevel="0" collapsed="false">
      <c r="A6124" s="0" t="n">
        <f aca="false">'Profiles 8760'!A6113</f>
        <v>6111</v>
      </c>
      <c r="B6124" s="0" t="n">
        <f aca="false">'Profiles 8760'!B6113</f>
        <v>9</v>
      </c>
      <c r="C6124" s="0" t="n">
        <f aca="false">'Profiles 8760'!E6113</f>
        <v>0</v>
      </c>
      <c r="D6124" s="0" t="n">
        <f aca="false">'Profiles 8760'!F6113</f>
        <v>0.898817</v>
      </c>
      <c r="E6124" s="0" t="n">
        <f aca="false">'Profiles 8760'!G6113</f>
        <v>0.875157</v>
      </c>
      <c r="F6124" s="0" t="n">
        <f aca="false">D6124*Assumptions!$C$11*$B$7+E6124*Assumptions!$C$12*$B$8</f>
        <v>295.3722709</v>
      </c>
      <c r="G6124" s="0" t="n">
        <f aca="false">C6124*Assumptions!$C$15</f>
        <v>0</v>
      </c>
      <c r="H6124" s="0" t="n">
        <f aca="false">MIN(F6124,G6124)</f>
        <v>0</v>
      </c>
      <c r="I6124" s="0" t="n">
        <f aca="false">IF(C6124=1,MIN(G6124-H6124,Assumptions!$C$13,P6123),0)</f>
        <v>0</v>
      </c>
      <c r="J6124" s="0" t="n">
        <f aca="false">H6124+I6124</f>
        <v>0</v>
      </c>
      <c r="K6124" s="0" t="n">
        <f aca="false">MIN(IF(C6124=1,F6124-H6124,F6124),Assumptions!$C$13,MAX(0,($B$5-P6123)/$B$6))</f>
        <v>0</v>
      </c>
      <c r="L6124" s="0" t="n">
        <f aca="false">IF(C6124=1,0,MIN(F6124-K6124,Assumptions!$C$15,MAX(0,$B$10-O6123-M6124)))</f>
        <v>200</v>
      </c>
      <c r="M6124" s="0" t="n">
        <f aca="false">'Profiles 8760'!H6113</f>
        <v>88400</v>
      </c>
      <c r="N6124" s="0" t="n">
        <f aca="false">J6124+L6124</f>
        <v>200</v>
      </c>
      <c r="O6124" s="0" t="n">
        <f aca="false">O6123+N6124</f>
        <v>572828.470927856</v>
      </c>
      <c r="P6124" s="0" t="n">
        <f aca="false">MIN($B$5,P6123+K6124*$B$6-I6124)</f>
        <v>510.81</v>
      </c>
      <c r="Q6124" s="0" t="n">
        <f aca="false">MAX(0,F6124-H6124-K6124-L6124)</f>
        <v>95.3722709</v>
      </c>
    </row>
    <row r="6125" customFormat="false" ht="15" hidden="false" customHeight="false" outlineLevel="0" collapsed="false">
      <c r="A6125" s="0" t="n">
        <f aca="false">'Profiles 8760'!A6114</f>
        <v>6112</v>
      </c>
      <c r="B6125" s="0" t="n">
        <f aca="false">'Profiles 8760'!B6114</f>
        <v>9</v>
      </c>
      <c r="C6125" s="0" t="n">
        <f aca="false">'Profiles 8760'!E6114</f>
        <v>0</v>
      </c>
      <c r="D6125" s="0" t="n">
        <f aca="false">'Profiles 8760'!F6114</f>
        <v>0.690853</v>
      </c>
      <c r="E6125" s="0" t="n">
        <f aca="false">'Profiles 8760'!G6114</f>
        <v>0.620162</v>
      </c>
      <c r="F6125" s="0" t="n">
        <f aca="false">D6125*Assumptions!$C$11*$B$7+E6125*Assumptions!$C$12*$B$8</f>
        <v>224.8829722</v>
      </c>
      <c r="G6125" s="0" t="n">
        <f aca="false">C6125*Assumptions!$C$15</f>
        <v>0</v>
      </c>
      <c r="H6125" s="0" t="n">
        <f aca="false">MIN(F6125,G6125)</f>
        <v>0</v>
      </c>
      <c r="I6125" s="0" t="n">
        <f aca="false">IF(C6125=1,MIN(G6125-H6125,Assumptions!$C$13,P6124),0)</f>
        <v>0</v>
      </c>
      <c r="J6125" s="0" t="n">
        <f aca="false">H6125+I6125</f>
        <v>0</v>
      </c>
      <c r="K6125" s="0" t="n">
        <f aca="false">MIN(IF(C6125=1,F6125-H6125,F6125),Assumptions!$C$13,MAX(0,($B$5-P6124)/$B$6))</f>
        <v>0</v>
      </c>
      <c r="L6125" s="0" t="n">
        <f aca="false">IF(C6125=1,0,MIN(F6125-K6125,Assumptions!$C$15,MAX(0,$B$10-O6124-M6125)))</f>
        <v>200</v>
      </c>
      <c r="M6125" s="0" t="n">
        <f aca="false">'Profiles 8760'!H6114</f>
        <v>88400</v>
      </c>
      <c r="N6125" s="0" t="n">
        <f aca="false">J6125+L6125</f>
        <v>200</v>
      </c>
      <c r="O6125" s="0" t="n">
        <f aca="false">O6124+N6125</f>
        <v>573028.470927856</v>
      </c>
      <c r="P6125" s="0" t="n">
        <f aca="false">MIN($B$5,P6124+K6125*$B$6-I6125)</f>
        <v>510.81</v>
      </c>
      <c r="Q6125" s="0" t="n">
        <f aca="false">MAX(0,F6125-H6125-K6125-L6125)</f>
        <v>24.8829722</v>
      </c>
    </row>
    <row r="6126" customFormat="false" ht="15" hidden="false" customHeight="false" outlineLevel="0" collapsed="false">
      <c r="A6126" s="0" t="n">
        <f aca="false">'Profiles 8760'!A6115</f>
        <v>6113</v>
      </c>
      <c r="B6126" s="0" t="n">
        <f aca="false">'Profiles 8760'!B6115</f>
        <v>9</v>
      </c>
      <c r="C6126" s="0" t="n">
        <f aca="false">'Profiles 8760'!E6115</f>
        <v>0</v>
      </c>
      <c r="D6126" s="0" t="n">
        <f aca="false">'Profiles 8760'!F6115</f>
        <v>0.442417</v>
      </c>
      <c r="E6126" s="0" t="n">
        <f aca="false">'Profiles 8760'!G6115</f>
        <v>0.451222</v>
      </c>
      <c r="F6126" s="0" t="n">
        <f aca="false">D6126*Assumptions!$C$11*$B$7+E6126*Assumptions!$C$12*$B$8</f>
        <v>146.2250094</v>
      </c>
      <c r="G6126" s="0" t="n">
        <f aca="false">C6126*Assumptions!$C$15</f>
        <v>0</v>
      </c>
      <c r="H6126" s="0" t="n">
        <f aca="false">MIN(F6126,G6126)</f>
        <v>0</v>
      </c>
      <c r="I6126" s="0" t="n">
        <f aca="false">IF(C6126=1,MIN(G6126-H6126,Assumptions!$C$13,P6125),0)</f>
        <v>0</v>
      </c>
      <c r="J6126" s="0" t="n">
        <f aca="false">H6126+I6126</f>
        <v>0</v>
      </c>
      <c r="K6126" s="0" t="n">
        <f aca="false">MIN(IF(C6126=1,F6126-H6126,F6126),Assumptions!$C$13,MAX(0,($B$5-P6125)/$B$6))</f>
        <v>0</v>
      </c>
      <c r="L6126" s="0" t="n">
        <f aca="false">IF(C6126=1,0,MIN(F6126-K6126,Assumptions!$C$15,MAX(0,$B$10-O6125-M6126)))</f>
        <v>146.2250094</v>
      </c>
      <c r="M6126" s="0" t="n">
        <f aca="false">'Profiles 8760'!H6115</f>
        <v>88400</v>
      </c>
      <c r="N6126" s="0" t="n">
        <f aca="false">J6126+L6126</f>
        <v>146.2250094</v>
      </c>
      <c r="O6126" s="0" t="n">
        <f aca="false">O6125+N6126</f>
        <v>573174.695937256</v>
      </c>
      <c r="P6126" s="0" t="n">
        <f aca="false">MIN($B$5,P6125+K6126*$B$6-I6126)</f>
        <v>510.81</v>
      </c>
      <c r="Q6126" s="0" t="n">
        <f aca="false">MAX(0,F6126-H6126-K6126-L6126)</f>
        <v>0</v>
      </c>
    </row>
    <row r="6127" customFormat="false" ht="15" hidden="false" customHeight="false" outlineLevel="0" collapsed="false">
      <c r="A6127" s="0" t="n">
        <f aca="false">'Profiles 8760'!A6116</f>
        <v>6114</v>
      </c>
      <c r="B6127" s="0" t="n">
        <f aca="false">'Profiles 8760'!B6116</f>
        <v>9</v>
      </c>
      <c r="C6127" s="0" t="n">
        <f aca="false">'Profiles 8760'!E6116</f>
        <v>0</v>
      </c>
      <c r="D6127" s="0" t="n">
        <f aca="false">'Profiles 8760'!F6116</f>
        <v>0.193961</v>
      </c>
      <c r="E6127" s="0" t="n">
        <f aca="false">'Profiles 8760'!G6116</f>
        <v>0.510555</v>
      </c>
      <c r="F6127" s="0" t="n">
        <f aca="false">D6127*Assumptions!$C$11*$B$7+E6127*Assumptions!$C$12*$B$8</f>
        <v>76.8976363</v>
      </c>
      <c r="G6127" s="0" t="n">
        <f aca="false">C6127*Assumptions!$C$15</f>
        <v>0</v>
      </c>
      <c r="H6127" s="0" t="n">
        <f aca="false">MIN(F6127,G6127)</f>
        <v>0</v>
      </c>
      <c r="I6127" s="0" t="n">
        <f aca="false">IF(C6127=1,MIN(G6127-H6127,Assumptions!$C$13,P6126),0)</f>
        <v>0</v>
      </c>
      <c r="J6127" s="0" t="n">
        <f aca="false">H6127+I6127</f>
        <v>0</v>
      </c>
      <c r="K6127" s="0" t="n">
        <f aca="false">MIN(IF(C6127=1,F6127-H6127,F6127),Assumptions!$C$13,MAX(0,($B$5-P6126)/$B$6))</f>
        <v>0</v>
      </c>
      <c r="L6127" s="0" t="n">
        <f aca="false">IF(C6127=1,0,MIN(F6127-K6127,Assumptions!$C$15,MAX(0,$B$10-O6126-M6127)))</f>
        <v>76.8976363</v>
      </c>
      <c r="M6127" s="0" t="n">
        <f aca="false">'Profiles 8760'!H6116</f>
        <v>88400</v>
      </c>
      <c r="N6127" s="0" t="n">
        <f aca="false">J6127+L6127</f>
        <v>76.8976363</v>
      </c>
      <c r="O6127" s="0" t="n">
        <f aca="false">O6126+N6127</f>
        <v>573251.593573556</v>
      </c>
      <c r="P6127" s="0" t="n">
        <f aca="false">MIN($B$5,P6126+K6127*$B$6-I6127)</f>
        <v>510.81</v>
      </c>
      <c r="Q6127" s="0" t="n">
        <f aca="false">MAX(0,F6127-H6127-K6127-L6127)</f>
        <v>0</v>
      </c>
    </row>
    <row r="6128" customFormat="false" ht="15" hidden="false" customHeight="false" outlineLevel="0" collapsed="false">
      <c r="A6128" s="0" t="n">
        <f aca="false">'Profiles 8760'!A6117</f>
        <v>6115</v>
      </c>
      <c r="B6128" s="0" t="n">
        <f aca="false">'Profiles 8760'!B6117</f>
        <v>9</v>
      </c>
      <c r="C6128" s="0" t="n">
        <f aca="false">'Profiles 8760'!E6117</f>
        <v>0</v>
      </c>
      <c r="D6128" s="0" t="n">
        <f aca="false">'Profiles 8760'!F6117</f>
        <v>0.007756</v>
      </c>
      <c r="E6128" s="0" t="n">
        <f aca="false">'Profiles 8760'!G6117</f>
        <v>0.427328</v>
      </c>
      <c r="F6128" s="0" t="n">
        <f aca="false">D6128*Assumptions!$C$11*$B$7+E6128*Assumptions!$C$12*$B$8</f>
        <v>19.717648</v>
      </c>
      <c r="G6128" s="0" t="n">
        <f aca="false">C6128*Assumptions!$C$15</f>
        <v>0</v>
      </c>
      <c r="H6128" s="0" t="n">
        <f aca="false">MIN(F6128,G6128)</f>
        <v>0</v>
      </c>
      <c r="I6128" s="0" t="n">
        <f aca="false">IF(C6128=1,MIN(G6128-H6128,Assumptions!$C$13,P6127),0)</f>
        <v>0</v>
      </c>
      <c r="J6128" s="0" t="n">
        <f aca="false">H6128+I6128</f>
        <v>0</v>
      </c>
      <c r="K6128" s="0" t="n">
        <f aca="false">MIN(IF(C6128=1,F6128-H6128,F6128),Assumptions!$C$13,MAX(0,($B$5-P6127)/$B$6))</f>
        <v>0</v>
      </c>
      <c r="L6128" s="0" t="n">
        <f aca="false">IF(C6128=1,0,MIN(F6128-K6128,Assumptions!$C$15,MAX(0,$B$10-O6127-M6128)))</f>
        <v>19.717648</v>
      </c>
      <c r="M6128" s="0" t="n">
        <f aca="false">'Profiles 8760'!H6117</f>
        <v>88400</v>
      </c>
      <c r="N6128" s="0" t="n">
        <f aca="false">J6128+L6128</f>
        <v>19.717648</v>
      </c>
      <c r="O6128" s="0" t="n">
        <f aca="false">O6127+N6128</f>
        <v>573271.311221556</v>
      </c>
      <c r="P6128" s="0" t="n">
        <f aca="false">MIN($B$5,P6127+K6128*$B$6-I6128)</f>
        <v>510.81</v>
      </c>
      <c r="Q6128" s="0" t="n">
        <f aca="false">MAX(0,F6128-H6128-K6128-L6128)</f>
        <v>0</v>
      </c>
    </row>
    <row r="6129" customFormat="false" ht="15" hidden="false" customHeight="false" outlineLevel="0" collapsed="false">
      <c r="A6129" s="0" t="n">
        <f aca="false">'Profiles 8760'!A6118</f>
        <v>6116</v>
      </c>
      <c r="B6129" s="0" t="n">
        <f aca="false">'Profiles 8760'!B6118</f>
        <v>9</v>
      </c>
      <c r="C6129" s="0" t="n">
        <f aca="false">'Profiles 8760'!E6118</f>
        <v>1</v>
      </c>
      <c r="D6129" s="0" t="n">
        <f aca="false">'Profiles 8760'!F6118</f>
        <v>0</v>
      </c>
      <c r="E6129" s="0" t="n">
        <f aca="false">'Profiles 8760'!G6118</f>
        <v>0.487942</v>
      </c>
      <c r="F6129" s="0" t="n">
        <f aca="false">D6129*Assumptions!$C$11*$B$7+E6129*Assumptions!$C$12*$B$8</f>
        <v>19.9568278</v>
      </c>
      <c r="G6129" s="0" t="n">
        <f aca="false">C6129*Assumptions!$C$15</f>
        <v>200</v>
      </c>
      <c r="H6129" s="0" t="n">
        <f aca="false">MIN(F6129,G6129)</f>
        <v>19.9568278</v>
      </c>
      <c r="I6129" s="0" t="n">
        <f aca="false">IF(C6129=1,MIN(G6129-H6129,Assumptions!$C$13,P6128),0)</f>
        <v>180</v>
      </c>
      <c r="J6129" s="0" t="n">
        <f aca="false">H6129+I6129</f>
        <v>199.9568278</v>
      </c>
      <c r="K6129" s="0" t="n">
        <f aca="false">MIN(IF(C6129=1,F6129-H6129,F6129),Assumptions!$C$13,MAX(0,($B$5-P6128)/$B$6))</f>
        <v>0</v>
      </c>
      <c r="L6129" s="0" t="n">
        <f aca="false">IF(C6129=1,0,MIN(F6129-K6129,Assumptions!$C$15,MAX(0,$B$10-O6128-M6129)))</f>
        <v>0</v>
      </c>
      <c r="M6129" s="0" t="n">
        <f aca="false">'Profiles 8760'!H6118</f>
        <v>88200</v>
      </c>
      <c r="N6129" s="0" t="n">
        <f aca="false">J6129+L6129</f>
        <v>199.9568278</v>
      </c>
      <c r="O6129" s="0" t="n">
        <f aca="false">O6128+N6129</f>
        <v>573471.268049356</v>
      </c>
      <c r="P6129" s="0" t="n">
        <f aca="false">MIN($B$5,P6128+K6129*$B$6-I6129)</f>
        <v>330.81</v>
      </c>
      <c r="Q6129" s="0" t="n">
        <f aca="false">MAX(0,F6129-H6129-K6129-L6129)</f>
        <v>0</v>
      </c>
    </row>
    <row r="6130" customFormat="false" ht="15" hidden="false" customHeight="false" outlineLevel="0" collapsed="false">
      <c r="A6130" s="0" t="n">
        <f aca="false">'Profiles 8760'!A6119</f>
        <v>6117</v>
      </c>
      <c r="B6130" s="0" t="n">
        <f aca="false">'Profiles 8760'!B6119</f>
        <v>9</v>
      </c>
      <c r="C6130" s="0" t="n">
        <f aca="false">'Profiles 8760'!E6119</f>
        <v>1</v>
      </c>
      <c r="D6130" s="0" t="n">
        <f aca="false">'Profiles 8760'!F6119</f>
        <v>0</v>
      </c>
      <c r="E6130" s="0" t="n">
        <f aca="false">'Profiles 8760'!G6119</f>
        <v>0.566159</v>
      </c>
      <c r="F6130" s="0" t="n">
        <f aca="false">D6130*Assumptions!$C$11*$B$7+E6130*Assumptions!$C$12*$B$8</f>
        <v>23.1559031</v>
      </c>
      <c r="G6130" s="0" t="n">
        <f aca="false">C6130*Assumptions!$C$15</f>
        <v>200</v>
      </c>
      <c r="H6130" s="0" t="n">
        <f aca="false">MIN(F6130,G6130)</f>
        <v>23.1559031</v>
      </c>
      <c r="I6130" s="0" t="n">
        <f aca="false">IF(C6130=1,MIN(G6130-H6130,Assumptions!$C$13,P6129),0)</f>
        <v>176.8440969</v>
      </c>
      <c r="J6130" s="0" t="n">
        <f aca="false">H6130+I6130</f>
        <v>200</v>
      </c>
      <c r="K6130" s="0" t="n">
        <f aca="false">MIN(IF(C6130=1,F6130-H6130,F6130),Assumptions!$C$13,MAX(0,($B$5-P6129)/$B$6))</f>
        <v>0</v>
      </c>
      <c r="L6130" s="0" t="n">
        <f aca="false">IF(C6130=1,0,MIN(F6130-K6130,Assumptions!$C$15,MAX(0,$B$10-O6129-M6130)))</f>
        <v>0</v>
      </c>
      <c r="M6130" s="0" t="n">
        <f aca="false">'Profiles 8760'!H6119</f>
        <v>88000</v>
      </c>
      <c r="N6130" s="0" t="n">
        <f aca="false">J6130+L6130</f>
        <v>200</v>
      </c>
      <c r="O6130" s="0" t="n">
        <f aca="false">O6129+N6130</f>
        <v>573671.268049356</v>
      </c>
      <c r="P6130" s="0" t="n">
        <f aca="false">MIN($B$5,P6129+K6130*$B$6-I6130)</f>
        <v>153.9659031</v>
      </c>
      <c r="Q6130" s="0" t="n">
        <f aca="false">MAX(0,F6130-H6130-K6130-L6130)</f>
        <v>0</v>
      </c>
    </row>
    <row r="6131" customFormat="false" ht="15" hidden="false" customHeight="false" outlineLevel="0" collapsed="false">
      <c r="A6131" s="0" t="n">
        <f aca="false">'Profiles 8760'!A6120</f>
        <v>6118</v>
      </c>
      <c r="B6131" s="0" t="n">
        <f aca="false">'Profiles 8760'!B6120</f>
        <v>9</v>
      </c>
      <c r="C6131" s="0" t="n">
        <f aca="false">'Profiles 8760'!E6120</f>
        <v>0</v>
      </c>
      <c r="D6131" s="0" t="n">
        <f aca="false">'Profiles 8760'!F6120</f>
        <v>0</v>
      </c>
      <c r="E6131" s="0" t="n">
        <f aca="false">'Profiles 8760'!G6120</f>
        <v>0.477147</v>
      </c>
      <c r="F6131" s="0" t="n">
        <f aca="false">D6131*Assumptions!$C$11*$B$7+E6131*Assumptions!$C$12*$B$8</f>
        <v>19.5153123</v>
      </c>
      <c r="G6131" s="0" t="n">
        <f aca="false">C6131*Assumptions!$C$15</f>
        <v>0</v>
      </c>
      <c r="H6131" s="0" t="n">
        <f aca="false">MIN(F6131,G6131)</f>
        <v>0</v>
      </c>
      <c r="I6131" s="0" t="n">
        <f aca="false">IF(C6131=1,MIN(G6131-H6131,Assumptions!$C$13,P6130),0)</f>
        <v>0</v>
      </c>
      <c r="J6131" s="0" t="n">
        <f aca="false">H6131+I6131</f>
        <v>0</v>
      </c>
      <c r="K6131" s="0" t="n">
        <f aca="false">MIN(IF(C6131=1,F6131-H6131,F6131),Assumptions!$C$13,MAX(0,($B$5-P6130)/$B$6))</f>
        <v>19.5153123</v>
      </c>
      <c r="L6131" s="0" t="n">
        <f aca="false">IF(C6131=1,0,MIN(F6131-K6131,Assumptions!$C$15,MAX(0,$B$10-O6130-M6131)))</f>
        <v>0</v>
      </c>
      <c r="M6131" s="0" t="n">
        <f aca="false">'Profiles 8760'!H6120</f>
        <v>88000</v>
      </c>
      <c r="N6131" s="0" t="n">
        <f aca="false">J6131+L6131</f>
        <v>0</v>
      </c>
      <c r="O6131" s="0" t="n">
        <f aca="false">O6130+N6131</f>
        <v>573671.268049356</v>
      </c>
      <c r="P6131" s="0" t="n">
        <f aca="false">MIN($B$5,P6130+K6131*$B$6-I6131)</f>
        <v>170.88177580164</v>
      </c>
      <c r="Q6131" s="0" t="n">
        <f aca="false">MAX(0,F6131-H6131-K6131-L6131)</f>
        <v>0</v>
      </c>
    </row>
    <row r="6132" customFormat="false" ht="15" hidden="false" customHeight="false" outlineLevel="0" collapsed="false">
      <c r="A6132" s="0" t="n">
        <f aca="false">'Profiles 8760'!A6121</f>
        <v>6119</v>
      </c>
      <c r="B6132" s="0" t="n">
        <f aca="false">'Profiles 8760'!B6121</f>
        <v>9</v>
      </c>
      <c r="C6132" s="0" t="n">
        <f aca="false">'Profiles 8760'!E6121</f>
        <v>0</v>
      </c>
      <c r="D6132" s="0" t="n">
        <f aca="false">'Profiles 8760'!F6121</f>
        <v>0</v>
      </c>
      <c r="E6132" s="0" t="n">
        <f aca="false">'Profiles 8760'!G6121</f>
        <v>0.414477</v>
      </c>
      <c r="F6132" s="0" t="n">
        <f aca="false">D6132*Assumptions!$C$11*$B$7+E6132*Assumptions!$C$12*$B$8</f>
        <v>16.9521093</v>
      </c>
      <c r="G6132" s="0" t="n">
        <f aca="false">C6132*Assumptions!$C$15</f>
        <v>0</v>
      </c>
      <c r="H6132" s="0" t="n">
        <f aca="false">MIN(F6132,G6132)</f>
        <v>0</v>
      </c>
      <c r="I6132" s="0" t="n">
        <f aca="false">IF(C6132=1,MIN(G6132-H6132,Assumptions!$C$13,P6131),0)</f>
        <v>0</v>
      </c>
      <c r="J6132" s="0" t="n">
        <f aca="false">H6132+I6132</f>
        <v>0</v>
      </c>
      <c r="K6132" s="0" t="n">
        <f aca="false">MIN(IF(C6132=1,F6132-H6132,F6132),Assumptions!$C$13,MAX(0,($B$5-P6131)/$B$6))</f>
        <v>16.9521093</v>
      </c>
      <c r="L6132" s="0" t="n">
        <f aca="false">IF(C6132=1,0,MIN(F6132-K6132,Assumptions!$C$15,MAX(0,$B$10-O6131-M6132)))</f>
        <v>0</v>
      </c>
      <c r="M6132" s="0" t="n">
        <f aca="false">'Profiles 8760'!H6121</f>
        <v>88000</v>
      </c>
      <c r="N6132" s="0" t="n">
        <f aca="false">J6132+L6132</f>
        <v>0</v>
      </c>
      <c r="O6132" s="0" t="n">
        <f aca="false">O6131+N6132</f>
        <v>573671.268049356</v>
      </c>
      <c r="P6132" s="0" t="n">
        <f aca="false">MIN($B$5,P6131+K6132*$B$6-I6132)</f>
        <v>185.57586414288</v>
      </c>
      <c r="Q6132" s="0" t="n">
        <f aca="false">MAX(0,F6132-H6132-K6132-L6132)</f>
        <v>0</v>
      </c>
    </row>
    <row r="6133" customFormat="false" ht="15" hidden="false" customHeight="false" outlineLevel="0" collapsed="false">
      <c r="A6133" s="0" t="n">
        <f aca="false">'Profiles 8760'!A6122</f>
        <v>6120</v>
      </c>
      <c r="B6133" s="0" t="n">
        <f aca="false">'Profiles 8760'!B6122</f>
        <v>9</v>
      </c>
      <c r="C6133" s="0" t="n">
        <f aca="false">'Profiles 8760'!E6122</f>
        <v>0</v>
      </c>
      <c r="D6133" s="0" t="n">
        <f aca="false">'Profiles 8760'!F6122</f>
        <v>0</v>
      </c>
      <c r="E6133" s="0" t="n">
        <f aca="false">'Profiles 8760'!G6122</f>
        <v>0.334799</v>
      </c>
      <c r="F6133" s="0" t="n">
        <f aca="false">D6133*Assumptions!$C$11*$B$7+E6133*Assumptions!$C$12*$B$8</f>
        <v>13.6932791</v>
      </c>
      <c r="G6133" s="0" t="n">
        <f aca="false">C6133*Assumptions!$C$15</f>
        <v>0</v>
      </c>
      <c r="H6133" s="0" t="n">
        <f aca="false">MIN(F6133,G6133)</f>
        <v>0</v>
      </c>
      <c r="I6133" s="0" t="n">
        <f aca="false">IF(C6133=1,MIN(G6133-H6133,Assumptions!$C$13,P6132),0)</f>
        <v>0</v>
      </c>
      <c r="J6133" s="0" t="n">
        <f aca="false">H6133+I6133</f>
        <v>0</v>
      </c>
      <c r="K6133" s="0" t="n">
        <f aca="false">MIN(IF(C6133=1,F6133-H6133,F6133),Assumptions!$C$13,MAX(0,($B$5-P6132)/$B$6))</f>
        <v>13.6932791</v>
      </c>
      <c r="L6133" s="0" t="n">
        <f aca="false">IF(C6133=1,0,MIN(F6133-K6133,Assumptions!$C$15,MAX(0,$B$10-O6132-M6133)))</f>
        <v>0</v>
      </c>
      <c r="M6133" s="0" t="n">
        <f aca="false">'Profiles 8760'!H6122</f>
        <v>88000</v>
      </c>
      <c r="N6133" s="0" t="n">
        <f aca="false">J6133+L6133</f>
        <v>0</v>
      </c>
      <c r="O6133" s="0" t="n">
        <f aca="false">O6132+N6133</f>
        <v>573671.268049356</v>
      </c>
      <c r="P6133" s="0" t="n">
        <f aca="false">MIN($B$5,P6132+K6133*$B$6-I6133)</f>
        <v>197.44519846676</v>
      </c>
      <c r="Q6133" s="0" t="n">
        <f aca="false">MAX(0,F6133-H6133-K6133-L6133)</f>
        <v>0</v>
      </c>
    </row>
    <row r="6134" customFormat="false" ht="15" hidden="false" customHeight="false" outlineLevel="0" collapsed="false">
      <c r="A6134" s="0" t="n">
        <f aca="false">'Profiles 8760'!A6123</f>
        <v>6121</v>
      </c>
      <c r="B6134" s="0" t="n">
        <f aca="false">'Profiles 8760'!B6123</f>
        <v>9</v>
      </c>
      <c r="C6134" s="0" t="n">
        <f aca="false">'Profiles 8760'!E6123</f>
        <v>0</v>
      </c>
      <c r="D6134" s="0" t="n">
        <f aca="false">'Profiles 8760'!F6123</f>
        <v>0</v>
      </c>
      <c r="E6134" s="0" t="n">
        <f aca="false">'Profiles 8760'!G6123</f>
        <v>0.211554</v>
      </c>
      <c r="F6134" s="0" t="n">
        <f aca="false">D6134*Assumptions!$C$11*$B$7+E6134*Assumptions!$C$12*$B$8</f>
        <v>8.6525586</v>
      </c>
      <c r="G6134" s="0" t="n">
        <f aca="false">C6134*Assumptions!$C$15</f>
        <v>0</v>
      </c>
      <c r="H6134" s="0" t="n">
        <f aca="false">MIN(F6134,G6134)</f>
        <v>0</v>
      </c>
      <c r="I6134" s="0" t="n">
        <f aca="false">IF(C6134=1,MIN(G6134-H6134,Assumptions!$C$13,P6133),0)</f>
        <v>0</v>
      </c>
      <c r="J6134" s="0" t="n">
        <f aca="false">H6134+I6134</f>
        <v>0</v>
      </c>
      <c r="K6134" s="0" t="n">
        <f aca="false">MIN(IF(C6134=1,F6134-H6134,F6134),Assumptions!$C$13,MAX(0,($B$5-P6133)/$B$6))</f>
        <v>8.6525586</v>
      </c>
      <c r="L6134" s="0" t="n">
        <f aca="false">IF(C6134=1,0,MIN(F6134-K6134,Assumptions!$C$15,MAX(0,$B$10-O6133-M6134)))</f>
        <v>0</v>
      </c>
      <c r="M6134" s="0" t="n">
        <f aca="false">'Profiles 8760'!H6123</f>
        <v>88000</v>
      </c>
      <c r="N6134" s="0" t="n">
        <f aca="false">J6134+L6134</f>
        <v>0</v>
      </c>
      <c r="O6134" s="0" t="n">
        <f aca="false">O6133+N6134</f>
        <v>573671.268049356</v>
      </c>
      <c r="P6134" s="0" t="n">
        <f aca="false">MIN($B$5,P6133+K6134*$B$6-I6134)</f>
        <v>204.94523626124</v>
      </c>
      <c r="Q6134" s="0" t="n">
        <f aca="false">MAX(0,F6134-H6134-K6134-L6134)</f>
        <v>0</v>
      </c>
    </row>
    <row r="6135" customFormat="false" ht="15" hidden="false" customHeight="false" outlineLevel="0" collapsed="false">
      <c r="A6135" s="0" t="n">
        <f aca="false">'Profiles 8760'!A6124</f>
        <v>6122</v>
      </c>
      <c r="B6135" s="0" t="n">
        <f aca="false">'Profiles 8760'!B6124</f>
        <v>9</v>
      </c>
      <c r="C6135" s="0" t="n">
        <f aca="false">'Profiles 8760'!E6124</f>
        <v>0</v>
      </c>
      <c r="D6135" s="0" t="n">
        <f aca="false">'Profiles 8760'!F6124</f>
        <v>0</v>
      </c>
      <c r="E6135" s="0" t="n">
        <f aca="false">'Profiles 8760'!G6124</f>
        <v>0.260623</v>
      </c>
      <c r="F6135" s="0" t="n">
        <f aca="false">D6135*Assumptions!$C$11*$B$7+E6135*Assumptions!$C$12*$B$8</f>
        <v>10.6594807</v>
      </c>
      <c r="G6135" s="0" t="n">
        <f aca="false">C6135*Assumptions!$C$15</f>
        <v>0</v>
      </c>
      <c r="H6135" s="0" t="n">
        <f aca="false">MIN(F6135,G6135)</f>
        <v>0</v>
      </c>
      <c r="I6135" s="0" t="n">
        <f aca="false">IF(C6135=1,MIN(G6135-H6135,Assumptions!$C$13,P6134),0)</f>
        <v>0</v>
      </c>
      <c r="J6135" s="0" t="n">
        <f aca="false">H6135+I6135</f>
        <v>0</v>
      </c>
      <c r="K6135" s="0" t="n">
        <f aca="false">MIN(IF(C6135=1,F6135-H6135,F6135),Assumptions!$C$13,MAX(0,($B$5-P6134)/$B$6))</f>
        <v>10.6594807</v>
      </c>
      <c r="L6135" s="0" t="n">
        <f aca="false">IF(C6135=1,0,MIN(F6135-K6135,Assumptions!$C$15,MAX(0,$B$10-O6134-M6135)))</f>
        <v>0</v>
      </c>
      <c r="M6135" s="0" t="n">
        <f aca="false">'Profiles 8760'!H6124</f>
        <v>88000</v>
      </c>
      <c r="N6135" s="0" t="n">
        <f aca="false">J6135+L6135</f>
        <v>0</v>
      </c>
      <c r="O6135" s="0" t="n">
        <f aca="false">O6134+N6135</f>
        <v>573671.268049356</v>
      </c>
      <c r="P6135" s="0" t="n">
        <f aca="false">MIN($B$5,P6134+K6135*$B$6-I6135)</f>
        <v>214.184874132</v>
      </c>
      <c r="Q6135" s="0" t="n">
        <f aca="false">MAX(0,F6135-H6135-K6135-L6135)</f>
        <v>0</v>
      </c>
    </row>
    <row r="6136" customFormat="false" ht="15" hidden="false" customHeight="false" outlineLevel="0" collapsed="false">
      <c r="A6136" s="0" t="n">
        <f aca="false">'Profiles 8760'!A6125</f>
        <v>6123</v>
      </c>
      <c r="B6136" s="0" t="n">
        <f aca="false">'Profiles 8760'!B6125</f>
        <v>9</v>
      </c>
      <c r="C6136" s="0" t="n">
        <f aca="false">'Profiles 8760'!E6125</f>
        <v>0</v>
      </c>
      <c r="D6136" s="0" t="n">
        <f aca="false">'Profiles 8760'!F6125</f>
        <v>0</v>
      </c>
      <c r="E6136" s="0" t="n">
        <f aca="false">'Profiles 8760'!G6125</f>
        <v>0.293725</v>
      </c>
      <c r="F6136" s="0" t="n">
        <f aca="false">D6136*Assumptions!$C$11*$B$7+E6136*Assumptions!$C$12*$B$8</f>
        <v>12.0133525</v>
      </c>
      <c r="G6136" s="0" t="n">
        <f aca="false">C6136*Assumptions!$C$15</f>
        <v>0</v>
      </c>
      <c r="H6136" s="0" t="n">
        <f aca="false">MIN(F6136,G6136)</f>
        <v>0</v>
      </c>
      <c r="I6136" s="0" t="n">
        <f aca="false">IF(C6136=1,MIN(G6136-H6136,Assumptions!$C$13,P6135),0)</f>
        <v>0</v>
      </c>
      <c r="J6136" s="0" t="n">
        <f aca="false">H6136+I6136</f>
        <v>0</v>
      </c>
      <c r="K6136" s="0" t="n">
        <f aca="false">MIN(IF(C6136=1,F6136-H6136,F6136),Assumptions!$C$13,MAX(0,($B$5-P6135)/$B$6))</f>
        <v>12.0133525</v>
      </c>
      <c r="L6136" s="0" t="n">
        <f aca="false">IF(C6136=1,0,MIN(F6136-K6136,Assumptions!$C$15,MAX(0,$B$10-O6135-M6136)))</f>
        <v>0</v>
      </c>
      <c r="M6136" s="0" t="n">
        <f aca="false">'Profiles 8760'!H6125</f>
        <v>88000</v>
      </c>
      <c r="N6136" s="0" t="n">
        <f aca="false">J6136+L6136</f>
        <v>0</v>
      </c>
      <c r="O6136" s="0" t="n">
        <f aca="false">O6135+N6136</f>
        <v>573671.268049356</v>
      </c>
      <c r="P6136" s="0" t="n">
        <f aca="false">MIN($B$5,P6135+K6136*$B$6-I6136)</f>
        <v>224.598048079</v>
      </c>
      <c r="Q6136" s="0" t="n">
        <f aca="false">MAX(0,F6136-H6136-K6136-L6136)</f>
        <v>0</v>
      </c>
    </row>
    <row r="6137" customFormat="false" ht="15" hidden="false" customHeight="false" outlineLevel="0" collapsed="false">
      <c r="A6137" s="0" t="n">
        <f aca="false">'Profiles 8760'!A6126</f>
        <v>6124</v>
      </c>
      <c r="B6137" s="0" t="n">
        <f aca="false">'Profiles 8760'!B6126</f>
        <v>9</v>
      </c>
      <c r="C6137" s="0" t="n">
        <f aca="false">'Profiles 8760'!E6126</f>
        <v>0</v>
      </c>
      <c r="D6137" s="0" t="n">
        <f aca="false">'Profiles 8760'!F6126</f>
        <v>0</v>
      </c>
      <c r="E6137" s="0" t="n">
        <f aca="false">'Profiles 8760'!G6126</f>
        <v>0.393424</v>
      </c>
      <c r="F6137" s="0" t="n">
        <f aca="false">D6137*Assumptions!$C$11*$B$7+E6137*Assumptions!$C$12*$B$8</f>
        <v>16.0910416</v>
      </c>
      <c r="G6137" s="0" t="n">
        <f aca="false">C6137*Assumptions!$C$15</f>
        <v>0</v>
      </c>
      <c r="H6137" s="0" t="n">
        <f aca="false">MIN(F6137,G6137)</f>
        <v>0</v>
      </c>
      <c r="I6137" s="0" t="n">
        <f aca="false">IF(C6137=1,MIN(G6137-H6137,Assumptions!$C$13,P6136),0)</f>
        <v>0</v>
      </c>
      <c r="J6137" s="0" t="n">
        <f aca="false">H6137+I6137</f>
        <v>0</v>
      </c>
      <c r="K6137" s="0" t="n">
        <f aca="false">MIN(IF(C6137=1,F6137-H6137,F6137),Assumptions!$C$13,MAX(0,($B$5-P6136)/$B$6))</f>
        <v>16.0910416</v>
      </c>
      <c r="L6137" s="0" t="n">
        <f aca="false">IF(C6137=1,0,MIN(F6137-K6137,Assumptions!$C$15,MAX(0,$B$10-O6136-M6137)))</f>
        <v>0</v>
      </c>
      <c r="M6137" s="0" t="n">
        <f aca="false">'Profiles 8760'!H6126</f>
        <v>88000</v>
      </c>
      <c r="N6137" s="0" t="n">
        <f aca="false">J6137+L6137</f>
        <v>0</v>
      </c>
      <c r="O6137" s="0" t="n">
        <f aca="false">O6136+N6137</f>
        <v>573671.268049356</v>
      </c>
      <c r="P6137" s="0" t="n">
        <f aca="false">MIN($B$5,P6136+K6137*$B$6-I6137)</f>
        <v>238.54576293788</v>
      </c>
      <c r="Q6137" s="0" t="n">
        <f aca="false">MAX(0,F6137-H6137-K6137-L6137)</f>
        <v>0</v>
      </c>
    </row>
    <row r="6138" customFormat="false" ht="15" hidden="false" customHeight="false" outlineLevel="0" collapsed="false">
      <c r="A6138" s="0" t="n">
        <f aca="false">'Profiles 8760'!A6127</f>
        <v>6125</v>
      </c>
      <c r="B6138" s="0" t="n">
        <f aca="false">'Profiles 8760'!B6127</f>
        <v>9</v>
      </c>
      <c r="C6138" s="0" t="n">
        <f aca="false">'Profiles 8760'!E6127</f>
        <v>0</v>
      </c>
      <c r="D6138" s="0" t="n">
        <f aca="false">'Profiles 8760'!F6127</f>
        <v>0</v>
      </c>
      <c r="E6138" s="0" t="n">
        <f aca="false">'Profiles 8760'!G6127</f>
        <v>0.410185</v>
      </c>
      <c r="F6138" s="0" t="n">
        <f aca="false">D6138*Assumptions!$C$11*$B$7+E6138*Assumptions!$C$12*$B$8</f>
        <v>16.7765665</v>
      </c>
      <c r="G6138" s="0" t="n">
        <f aca="false">C6138*Assumptions!$C$15</f>
        <v>0</v>
      </c>
      <c r="H6138" s="0" t="n">
        <f aca="false">MIN(F6138,G6138)</f>
        <v>0</v>
      </c>
      <c r="I6138" s="0" t="n">
        <f aca="false">IF(C6138=1,MIN(G6138-H6138,Assumptions!$C$13,P6137),0)</f>
        <v>0</v>
      </c>
      <c r="J6138" s="0" t="n">
        <f aca="false">H6138+I6138</f>
        <v>0</v>
      </c>
      <c r="K6138" s="0" t="n">
        <f aca="false">MIN(IF(C6138=1,F6138-H6138,F6138),Assumptions!$C$13,MAX(0,($B$5-P6137)/$B$6))</f>
        <v>16.7765665</v>
      </c>
      <c r="L6138" s="0" t="n">
        <f aca="false">IF(C6138=1,0,MIN(F6138-K6138,Assumptions!$C$15,MAX(0,$B$10-O6137-M6138)))</f>
        <v>0</v>
      </c>
      <c r="M6138" s="0" t="n">
        <f aca="false">'Profiles 8760'!H6127</f>
        <v>88000</v>
      </c>
      <c r="N6138" s="0" t="n">
        <f aca="false">J6138+L6138</f>
        <v>0</v>
      </c>
      <c r="O6138" s="0" t="n">
        <f aca="false">O6137+N6138</f>
        <v>573671.268049356</v>
      </c>
      <c r="P6138" s="0" t="n">
        <f aca="false">MIN($B$5,P6137+K6138*$B$6-I6138)</f>
        <v>253.08769078008</v>
      </c>
      <c r="Q6138" s="0" t="n">
        <f aca="false">MAX(0,F6138-H6138-K6138-L6138)</f>
        <v>0</v>
      </c>
    </row>
    <row r="6139" customFormat="false" ht="15" hidden="false" customHeight="false" outlineLevel="0" collapsed="false">
      <c r="A6139" s="0" t="n">
        <f aca="false">'Profiles 8760'!A6128</f>
        <v>6126</v>
      </c>
      <c r="B6139" s="0" t="n">
        <f aca="false">'Profiles 8760'!B6128</f>
        <v>9</v>
      </c>
      <c r="C6139" s="0" t="n">
        <f aca="false">'Profiles 8760'!E6128</f>
        <v>0</v>
      </c>
      <c r="D6139" s="0" t="n">
        <f aca="false">'Profiles 8760'!F6128</f>
        <v>0</v>
      </c>
      <c r="E6139" s="0" t="n">
        <f aca="false">'Profiles 8760'!G6128</f>
        <v>0.373686</v>
      </c>
      <c r="F6139" s="0" t="n">
        <f aca="false">D6139*Assumptions!$C$11*$B$7+E6139*Assumptions!$C$12*$B$8</f>
        <v>15.2837574</v>
      </c>
      <c r="G6139" s="0" t="n">
        <f aca="false">C6139*Assumptions!$C$15</f>
        <v>0</v>
      </c>
      <c r="H6139" s="0" t="n">
        <f aca="false">MIN(F6139,G6139)</f>
        <v>0</v>
      </c>
      <c r="I6139" s="0" t="n">
        <f aca="false">IF(C6139=1,MIN(G6139-H6139,Assumptions!$C$13,P6138),0)</f>
        <v>0</v>
      </c>
      <c r="J6139" s="0" t="n">
        <f aca="false">H6139+I6139</f>
        <v>0</v>
      </c>
      <c r="K6139" s="0" t="n">
        <f aca="false">MIN(IF(C6139=1,F6139-H6139,F6139),Assumptions!$C$13,MAX(0,($B$5-P6138)/$B$6))</f>
        <v>15.2837574</v>
      </c>
      <c r="L6139" s="0" t="n">
        <f aca="false">IF(C6139=1,0,MIN(F6139-K6139,Assumptions!$C$15,MAX(0,$B$10-O6138-M6139)))</f>
        <v>0</v>
      </c>
      <c r="M6139" s="0" t="n">
        <f aca="false">'Profiles 8760'!H6128</f>
        <v>88000</v>
      </c>
      <c r="N6139" s="0" t="n">
        <f aca="false">J6139+L6139</f>
        <v>0</v>
      </c>
      <c r="O6139" s="0" t="n">
        <f aca="false">O6138+N6139</f>
        <v>573671.268049356</v>
      </c>
      <c r="P6139" s="0" t="n">
        <f aca="false">MIN($B$5,P6138+K6139*$B$6-I6139)</f>
        <v>266.3356516944</v>
      </c>
      <c r="Q6139" s="0" t="n">
        <f aca="false">MAX(0,F6139-H6139-K6139-L6139)</f>
        <v>0</v>
      </c>
    </row>
    <row r="6140" customFormat="false" ht="15" hidden="false" customHeight="false" outlineLevel="0" collapsed="false">
      <c r="A6140" s="0" t="n">
        <f aca="false">'Profiles 8760'!A6129</f>
        <v>6127</v>
      </c>
      <c r="B6140" s="0" t="n">
        <f aca="false">'Profiles 8760'!B6129</f>
        <v>9</v>
      </c>
      <c r="C6140" s="0" t="n">
        <f aca="false">'Profiles 8760'!E6129</f>
        <v>0</v>
      </c>
      <c r="D6140" s="0" t="n">
        <f aca="false">'Profiles 8760'!F6129</f>
        <v>0.008324</v>
      </c>
      <c r="E6140" s="0" t="n">
        <f aca="false">'Profiles 8760'!G6129</f>
        <v>0.29254</v>
      </c>
      <c r="F6140" s="0" t="n">
        <f aca="false">D6140*Assumptions!$C$11*$B$7+E6140*Assumptions!$C$12*$B$8</f>
        <v>14.3688572</v>
      </c>
      <c r="G6140" s="0" t="n">
        <f aca="false">C6140*Assumptions!$C$15</f>
        <v>0</v>
      </c>
      <c r="H6140" s="0" t="n">
        <f aca="false">MIN(F6140,G6140)</f>
        <v>0</v>
      </c>
      <c r="I6140" s="0" t="n">
        <f aca="false">IF(C6140=1,MIN(G6140-H6140,Assumptions!$C$13,P6139),0)</f>
        <v>0</v>
      </c>
      <c r="J6140" s="0" t="n">
        <f aca="false">H6140+I6140</f>
        <v>0</v>
      </c>
      <c r="K6140" s="0" t="n">
        <f aca="false">MIN(IF(C6140=1,F6140-H6140,F6140),Assumptions!$C$13,MAX(0,($B$5-P6139)/$B$6))</f>
        <v>14.3688572</v>
      </c>
      <c r="L6140" s="0" t="n">
        <f aca="false">IF(C6140=1,0,MIN(F6140-K6140,Assumptions!$C$15,MAX(0,$B$10-O6139-M6140)))</f>
        <v>0</v>
      </c>
      <c r="M6140" s="0" t="n">
        <f aca="false">'Profiles 8760'!H6129</f>
        <v>88000</v>
      </c>
      <c r="N6140" s="0" t="n">
        <f aca="false">J6140+L6140</f>
        <v>0</v>
      </c>
      <c r="O6140" s="0" t="n">
        <f aca="false">O6139+N6140</f>
        <v>573671.268049356</v>
      </c>
      <c r="P6140" s="0" t="n">
        <f aca="false">MIN($B$5,P6139+K6140*$B$6-I6140)</f>
        <v>278.79057711536</v>
      </c>
      <c r="Q6140" s="0" t="n">
        <f aca="false">MAX(0,F6140-H6140-K6140-L6140)</f>
        <v>0</v>
      </c>
    </row>
    <row r="6141" customFormat="false" ht="15" hidden="false" customHeight="false" outlineLevel="0" collapsed="false">
      <c r="A6141" s="0" t="n">
        <f aca="false">'Profiles 8760'!A6130</f>
        <v>6128</v>
      </c>
      <c r="B6141" s="0" t="n">
        <f aca="false">'Profiles 8760'!B6130</f>
        <v>9</v>
      </c>
      <c r="C6141" s="0" t="n">
        <f aca="false">'Profiles 8760'!E6130</f>
        <v>1</v>
      </c>
      <c r="D6141" s="0" t="n">
        <f aca="false">'Profiles 8760'!F6130</f>
        <v>0.208168</v>
      </c>
      <c r="E6141" s="0" t="n">
        <f aca="false">'Profiles 8760'!G6130</f>
        <v>0.324227</v>
      </c>
      <c r="F6141" s="0" t="n">
        <f aca="false">D6141*Assumptions!$C$11*$B$7+E6141*Assumptions!$C$12*$B$8</f>
        <v>73.3798027</v>
      </c>
      <c r="G6141" s="0" t="n">
        <f aca="false">C6141*Assumptions!$C$15</f>
        <v>200</v>
      </c>
      <c r="H6141" s="0" t="n">
        <f aca="false">MIN(F6141,G6141)</f>
        <v>73.3798027</v>
      </c>
      <c r="I6141" s="0" t="n">
        <f aca="false">IF(C6141=1,MIN(G6141-H6141,Assumptions!$C$13,P6140),0)</f>
        <v>126.6201973</v>
      </c>
      <c r="J6141" s="0" t="n">
        <f aca="false">H6141+I6141</f>
        <v>200</v>
      </c>
      <c r="K6141" s="0" t="n">
        <f aca="false">MIN(IF(C6141=1,F6141-H6141,F6141),Assumptions!$C$13,MAX(0,($B$5-P6140)/$B$6))</f>
        <v>0</v>
      </c>
      <c r="L6141" s="0" t="n">
        <f aca="false">IF(C6141=1,0,MIN(F6141-K6141,Assumptions!$C$15,MAX(0,$B$10-O6140-M6141)))</f>
        <v>0</v>
      </c>
      <c r="M6141" s="0" t="n">
        <f aca="false">'Profiles 8760'!H6130</f>
        <v>87800</v>
      </c>
      <c r="N6141" s="0" t="n">
        <f aca="false">J6141+L6141</f>
        <v>200</v>
      </c>
      <c r="O6141" s="0" t="n">
        <f aca="false">O6140+N6141</f>
        <v>573871.268049356</v>
      </c>
      <c r="P6141" s="0" t="n">
        <f aca="false">MIN($B$5,P6140+K6141*$B$6-I6141)</f>
        <v>152.17037981536</v>
      </c>
      <c r="Q6141" s="0" t="n">
        <f aca="false">MAX(0,F6141-H6141-K6141-L6141)</f>
        <v>0</v>
      </c>
    </row>
    <row r="6142" customFormat="false" ht="15" hidden="false" customHeight="false" outlineLevel="0" collapsed="false">
      <c r="A6142" s="0" t="n">
        <f aca="false">'Profiles 8760'!A6131</f>
        <v>6129</v>
      </c>
      <c r="B6142" s="0" t="n">
        <f aca="false">'Profiles 8760'!B6131</f>
        <v>9</v>
      </c>
      <c r="C6142" s="0" t="n">
        <f aca="false">'Profiles 8760'!E6131</f>
        <v>1</v>
      </c>
      <c r="D6142" s="0" t="n">
        <f aca="false">'Profiles 8760'!F6131</f>
        <v>0.474824</v>
      </c>
      <c r="E6142" s="0" t="n">
        <f aca="false">'Profiles 8760'!G6131</f>
        <v>0.281908</v>
      </c>
      <c r="F6142" s="0" t="n">
        <f aca="false">D6142*Assumptions!$C$11*$B$7+E6142*Assumptions!$C$12*$B$8</f>
        <v>148.6592084</v>
      </c>
      <c r="G6142" s="0" t="n">
        <f aca="false">C6142*Assumptions!$C$15</f>
        <v>200</v>
      </c>
      <c r="H6142" s="0" t="n">
        <f aca="false">MIN(F6142,G6142)</f>
        <v>148.6592084</v>
      </c>
      <c r="I6142" s="0" t="n">
        <f aca="false">IF(C6142=1,MIN(G6142-H6142,Assumptions!$C$13,P6141),0)</f>
        <v>51.3407916</v>
      </c>
      <c r="J6142" s="0" t="n">
        <f aca="false">H6142+I6142</f>
        <v>200</v>
      </c>
      <c r="K6142" s="0" t="n">
        <f aca="false">MIN(IF(C6142=1,F6142-H6142,F6142),Assumptions!$C$13,MAX(0,($B$5-P6141)/$B$6))</f>
        <v>0</v>
      </c>
      <c r="L6142" s="0" t="n">
        <f aca="false">IF(C6142=1,0,MIN(F6142-K6142,Assumptions!$C$15,MAX(0,$B$10-O6141-M6142)))</f>
        <v>0</v>
      </c>
      <c r="M6142" s="0" t="n">
        <f aca="false">'Profiles 8760'!H6131</f>
        <v>87600</v>
      </c>
      <c r="N6142" s="0" t="n">
        <f aca="false">J6142+L6142</f>
        <v>200</v>
      </c>
      <c r="O6142" s="0" t="n">
        <f aca="false">O6141+N6142</f>
        <v>574071.268049356</v>
      </c>
      <c r="P6142" s="0" t="n">
        <f aca="false">MIN($B$5,P6141+K6142*$B$6-I6142)</f>
        <v>100.82958821536</v>
      </c>
      <c r="Q6142" s="0" t="n">
        <f aca="false">MAX(0,F6142-H6142-K6142-L6142)</f>
        <v>0</v>
      </c>
    </row>
    <row r="6143" customFormat="false" ht="15" hidden="false" customHeight="false" outlineLevel="0" collapsed="false">
      <c r="A6143" s="0" t="n">
        <f aca="false">'Profiles 8760'!A6132</f>
        <v>6130</v>
      </c>
      <c r="B6143" s="0" t="n">
        <f aca="false">'Profiles 8760'!B6132</f>
        <v>9</v>
      </c>
      <c r="C6143" s="0" t="n">
        <f aca="false">'Profiles 8760'!E6132</f>
        <v>0</v>
      </c>
      <c r="D6143" s="0" t="n">
        <f aca="false">'Profiles 8760'!F6132</f>
        <v>0.741457</v>
      </c>
      <c r="E6143" s="0" t="n">
        <f aca="false">'Profiles 8760'!G6132</f>
        <v>0.399349</v>
      </c>
      <c r="F6143" s="0" t="n">
        <f aca="false">D6143*Assumptions!$C$11*$B$7+E6143*Assumptions!$C$12*$B$8</f>
        <v>230.4661557</v>
      </c>
      <c r="G6143" s="0" t="n">
        <f aca="false">C6143*Assumptions!$C$15</f>
        <v>0</v>
      </c>
      <c r="H6143" s="0" t="n">
        <f aca="false">MIN(F6143,G6143)</f>
        <v>0</v>
      </c>
      <c r="I6143" s="0" t="n">
        <f aca="false">IF(C6143=1,MIN(G6143-H6143,Assumptions!$C$13,P6142),0)</f>
        <v>0</v>
      </c>
      <c r="J6143" s="0" t="n">
        <f aca="false">H6143+I6143</f>
        <v>0</v>
      </c>
      <c r="K6143" s="0" t="n">
        <f aca="false">MIN(IF(C6143=1,F6143-H6143,F6143),Assumptions!$C$13,MAX(0,($B$5-P6142)/$B$6))</f>
        <v>180</v>
      </c>
      <c r="L6143" s="0" t="n">
        <f aca="false">IF(C6143=1,0,MIN(F6143-K6143,Assumptions!$C$15,MAX(0,$B$10-O6142-M6143)))</f>
        <v>50.4661557</v>
      </c>
      <c r="M6143" s="0" t="n">
        <f aca="false">'Profiles 8760'!H6132</f>
        <v>87600</v>
      </c>
      <c r="N6143" s="0" t="n">
        <f aca="false">J6143+L6143</f>
        <v>50.4661557</v>
      </c>
      <c r="O6143" s="0" t="n">
        <f aca="false">O6142+N6143</f>
        <v>574121.734205056</v>
      </c>
      <c r="P6143" s="0" t="n">
        <f aca="false">MIN($B$5,P6142+K6143*$B$6-I6143)</f>
        <v>256.85358821536</v>
      </c>
      <c r="Q6143" s="0" t="n">
        <f aca="false">MAX(0,F6143-H6143-K6143-L6143)</f>
        <v>0</v>
      </c>
    </row>
    <row r="6144" customFormat="false" ht="15" hidden="false" customHeight="false" outlineLevel="0" collapsed="false">
      <c r="A6144" s="0" t="n">
        <f aca="false">'Profiles 8760'!A6133</f>
        <v>6131</v>
      </c>
      <c r="B6144" s="0" t="n">
        <f aca="false">'Profiles 8760'!B6133</f>
        <v>9</v>
      </c>
      <c r="C6144" s="0" t="n">
        <f aca="false">'Profiles 8760'!E6133</f>
        <v>0</v>
      </c>
      <c r="D6144" s="0" t="n">
        <f aca="false">'Profiles 8760'!F6133</f>
        <v>0.964655</v>
      </c>
      <c r="E6144" s="0" t="n">
        <f aca="false">'Profiles 8760'!G6133</f>
        <v>0.324024</v>
      </c>
      <c r="F6144" s="0" t="n">
        <f aca="false">D6144*Assumptions!$C$11*$B$7+E6144*Assumptions!$C$12*$B$8</f>
        <v>291.8449456</v>
      </c>
      <c r="G6144" s="0" t="n">
        <f aca="false">C6144*Assumptions!$C$15</f>
        <v>0</v>
      </c>
      <c r="H6144" s="0" t="n">
        <f aca="false">MIN(F6144,G6144)</f>
        <v>0</v>
      </c>
      <c r="I6144" s="0" t="n">
        <f aca="false">IF(C6144=1,MIN(G6144-H6144,Assumptions!$C$13,P6143),0)</f>
        <v>0</v>
      </c>
      <c r="J6144" s="0" t="n">
        <f aca="false">H6144+I6144</f>
        <v>0</v>
      </c>
      <c r="K6144" s="0" t="n">
        <f aca="false">MIN(IF(C6144=1,F6144-H6144,F6144),Assumptions!$C$13,MAX(0,($B$5-P6143)/$B$6))</f>
        <v>180</v>
      </c>
      <c r="L6144" s="0" t="n">
        <f aca="false">IF(C6144=1,0,MIN(F6144-K6144,Assumptions!$C$15,MAX(0,$B$10-O6143-M6144)))</f>
        <v>111.8449456</v>
      </c>
      <c r="M6144" s="0" t="n">
        <f aca="false">'Profiles 8760'!H6133</f>
        <v>87600</v>
      </c>
      <c r="N6144" s="0" t="n">
        <f aca="false">J6144+L6144</f>
        <v>111.8449456</v>
      </c>
      <c r="O6144" s="0" t="n">
        <f aca="false">O6143+N6144</f>
        <v>574233.579150656</v>
      </c>
      <c r="P6144" s="0" t="n">
        <f aca="false">MIN($B$5,P6143+K6144*$B$6-I6144)</f>
        <v>412.87758821536</v>
      </c>
      <c r="Q6144" s="0" t="n">
        <f aca="false">MAX(0,F6144-H6144-K6144-L6144)</f>
        <v>0</v>
      </c>
    </row>
    <row r="6145" customFormat="false" ht="15" hidden="false" customHeight="false" outlineLevel="0" collapsed="false">
      <c r="A6145" s="0" t="n">
        <f aca="false">'Profiles 8760'!A6134</f>
        <v>6132</v>
      </c>
      <c r="B6145" s="0" t="n">
        <f aca="false">'Profiles 8760'!B6134</f>
        <v>9</v>
      </c>
      <c r="C6145" s="0" t="n">
        <f aca="false">'Profiles 8760'!E6134</f>
        <v>0</v>
      </c>
      <c r="D6145" s="0" t="n">
        <f aca="false">'Profiles 8760'!F6134</f>
        <v>1</v>
      </c>
      <c r="E6145" s="0" t="n">
        <f aca="false">'Profiles 8760'!G6134</f>
        <v>0.443008</v>
      </c>
      <c r="F6145" s="0" t="n">
        <f aca="false">D6145*Assumptions!$C$11*$B$7+E6145*Assumptions!$C$12*$B$8</f>
        <v>306.9190272</v>
      </c>
      <c r="G6145" s="0" t="n">
        <f aca="false">C6145*Assumptions!$C$15</f>
        <v>0</v>
      </c>
      <c r="H6145" s="0" t="n">
        <f aca="false">MIN(F6145,G6145)</f>
        <v>0</v>
      </c>
      <c r="I6145" s="0" t="n">
        <f aca="false">IF(C6145=1,MIN(G6145-H6145,Assumptions!$C$13,P6144),0)</f>
        <v>0</v>
      </c>
      <c r="J6145" s="0" t="n">
        <f aca="false">H6145+I6145</f>
        <v>0</v>
      </c>
      <c r="K6145" s="0" t="n">
        <f aca="false">MIN(IF(C6145=1,F6145-H6145,F6145),Assumptions!$C$13,MAX(0,($B$5-P6144)/$B$6))</f>
        <v>112.981554896908</v>
      </c>
      <c r="L6145" s="0" t="n">
        <f aca="false">IF(C6145=1,0,MIN(F6145-K6145,Assumptions!$C$15,MAX(0,$B$10-O6144-M6145)))</f>
        <v>193.937472303092</v>
      </c>
      <c r="M6145" s="0" t="n">
        <f aca="false">'Profiles 8760'!H6134</f>
        <v>87600</v>
      </c>
      <c r="N6145" s="0" t="n">
        <f aca="false">J6145+L6145</f>
        <v>193.937472303092</v>
      </c>
      <c r="O6145" s="0" t="n">
        <f aca="false">O6144+N6145</f>
        <v>574427.516622959</v>
      </c>
      <c r="P6145" s="0" t="n">
        <f aca="false">MIN($B$5,P6144+K6145*$B$6-I6145)</f>
        <v>510.81</v>
      </c>
      <c r="Q6145" s="0" t="n">
        <f aca="false">MAX(0,F6145-H6145-K6145-L6145)</f>
        <v>0</v>
      </c>
    </row>
    <row r="6146" customFormat="false" ht="15" hidden="false" customHeight="false" outlineLevel="0" collapsed="false">
      <c r="A6146" s="0" t="n">
        <f aca="false">'Profiles 8760'!A6135</f>
        <v>6133</v>
      </c>
      <c r="B6146" s="0" t="n">
        <f aca="false">'Profiles 8760'!B6135</f>
        <v>9</v>
      </c>
      <c r="C6146" s="0" t="n">
        <f aca="false">'Profiles 8760'!E6135</f>
        <v>0</v>
      </c>
      <c r="D6146" s="0" t="n">
        <f aca="false">'Profiles 8760'!F6135</f>
        <v>1</v>
      </c>
      <c r="E6146" s="0" t="n">
        <f aca="false">'Profiles 8760'!G6135</f>
        <v>0.603008</v>
      </c>
      <c r="F6146" s="0" t="n">
        <f aca="false">D6146*Assumptions!$C$11*$B$7+E6146*Assumptions!$C$12*$B$8</f>
        <v>313.4630272</v>
      </c>
      <c r="G6146" s="0" t="n">
        <f aca="false">C6146*Assumptions!$C$15</f>
        <v>0</v>
      </c>
      <c r="H6146" s="0" t="n">
        <f aca="false">MIN(F6146,G6146)</f>
        <v>0</v>
      </c>
      <c r="I6146" s="0" t="n">
        <f aca="false">IF(C6146=1,MIN(G6146-H6146,Assumptions!$C$13,P6145),0)</f>
        <v>0</v>
      </c>
      <c r="J6146" s="0" t="n">
        <f aca="false">H6146+I6146</f>
        <v>0</v>
      </c>
      <c r="K6146" s="0" t="n">
        <f aca="false">MIN(IF(C6146=1,F6146-H6146,F6146),Assumptions!$C$13,MAX(0,($B$5-P6145)/$B$6))</f>
        <v>0</v>
      </c>
      <c r="L6146" s="0" t="n">
        <f aca="false">IF(C6146=1,0,MIN(F6146-K6146,Assumptions!$C$15,MAX(0,$B$10-O6145-M6146)))</f>
        <v>200</v>
      </c>
      <c r="M6146" s="0" t="n">
        <f aca="false">'Profiles 8760'!H6135</f>
        <v>87600</v>
      </c>
      <c r="N6146" s="0" t="n">
        <f aca="false">J6146+L6146</f>
        <v>200</v>
      </c>
      <c r="O6146" s="0" t="n">
        <f aca="false">O6145+N6146</f>
        <v>574627.516622959</v>
      </c>
      <c r="P6146" s="0" t="n">
        <f aca="false">MIN($B$5,P6145+K6146*$B$6-I6146)</f>
        <v>510.81</v>
      </c>
      <c r="Q6146" s="0" t="n">
        <f aca="false">MAX(0,F6146-H6146-K6146-L6146)</f>
        <v>113.4630272</v>
      </c>
    </row>
    <row r="6147" customFormat="false" ht="15" hidden="false" customHeight="false" outlineLevel="0" collapsed="false">
      <c r="A6147" s="0" t="n">
        <f aca="false">'Profiles 8760'!A6136</f>
        <v>6134</v>
      </c>
      <c r="B6147" s="0" t="n">
        <f aca="false">'Profiles 8760'!B6136</f>
        <v>9</v>
      </c>
      <c r="C6147" s="0" t="n">
        <f aca="false">'Profiles 8760'!E6136</f>
        <v>0</v>
      </c>
      <c r="D6147" s="0" t="n">
        <f aca="false">'Profiles 8760'!F6136</f>
        <v>1</v>
      </c>
      <c r="E6147" s="0" t="n">
        <f aca="false">'Profiles 8760'!G6136</f>
        <v>0.744527</v>
      </c>
      <c r="F6147" s="0" t="n">
        <f aca="false">D6147*Assumptions!$C$11*$B$7+E6147*Assumptions!$C$12*$B$8</f>
        <v>319.2511543</v>
      </c>
      <c r="G6147" s="0" t="n">
        <f aca="false">C6147*Assumptions!$C$15</f>
        <v>0</v>
      </c>
      <c r="H6147" s="0" t="n">
        <f aca="false">MIN(F6147,G6147)</f>
        <v>0</v>
      </c>
      <c r="I6147" s="0" t="n">
        <f aca="false">IF(C6147=1,MIN(G6147-H6147,Assumptions!$C$13,P6146),0)</f>
        <v>0</v>
      </c>
      <c r="J6147" s="0" t="n">
        <f aca="false">H6147+I6147</f>
        <v>0</v>
      </c>
      <c r="K6147" s="0" t="n">
        <f aca="false">MIN(IF(C6147=1,F6147-H6147,F6147),Assumptions!$C$13,MAX(0,($B$5-P6146)/$B$6))</f>
        <v>0</v>
      </c>
      <c r="L6147" s="0" t="n">
        <f aca="false">IF(C6147=1,0,MIN(F6147-K6147,Assumptions!$C$15,MAX(0,$B$10-O6146-M6147)))</f>
        <v>200</v>
      </c>
      <c r="M6147" s="0" t="n">
        <f aca="false">'Profiles 8760'!H6136</f>
        <v>87600</v>
      </c>
      <c r="N6147" s="0" t="n">
        <f aca="false">J6147+L6147</f>
        <v>200</v>
      </c>
      <c r="O6147" s="0" t="n">
        <f aca="false">O6146+N6147</f>
        <v>574827.516622959</v>
      </c>
      <c r="P6147" s="0" t="n">
        <f aca="false">MIN($B$5,P6146+K6147*$B$6-I6147)</f>
        <v>510.81</v>
      </c>
      <c r="Q6147" s="0" t="n">
        <f aca="false">MAX(0,F6147-H6147-K6147-L6147)</f>
        <v>119.2511543</v>
      </c>
    </row>
    <row r="6148" customFormat="false" ht="15" hidden="false" customHeight="false" outlineLevel="0" collapsed="false">
      <c r="A6148" s="0" t="n">
        <f aca="false">'Profiles 8760'!A6137</f>
        <v>6135</v>
      </c>
      <c r="B6148" s="0" t="n">
        <f aca="false">'Profiles 8760'!B6137</f>
        <v>9</v>
      </c>
      <c r="C6148" s="0" t="n">
        <f aca="false">'Profiles 8760'!E6137</f>
        <v>0</v>
      </c>
      <c r="D6148" s="0" t="n">
        <f aca="false">'Profiles 8760'!F6137</f>
        <v>0.964655</v>
      </c>
      <c r="E6148" s="0" t="n">
        <f aca="false">'Profiles 8760'!G6137</f>
        <v>0.580573</v>
      </c>
      <c r="F6148" s="0" t="n">
        <f aca="false">D6148*Assumptions!$C$11*$B$7+E6148*Assumptions!$C$12*$B$8</f>
        <v>302.3377997</v>
      </c>
      <c r="G6148" s="0" t="n">
        <f aca="false">C6148*Assumptions!$C$15</f>
        <v>0</v>
      </c>
      <c r="H6148" s="0" t="n">
        <f aca="false">MIN(F6148,G6148)</f>
        <v>0</v>
      </c>
      <c r="I6148" s="0" t="n">
        <f aca="false">IF(C6148=1,MIN(G6148-H6148,Assumptions!$C$13,P6147),0)</f>
        <v>0</v>
      </c>
      <c r="J6148" s="0" t="n">
        <f aca="false">H6148+I6148</f>
        <v>0</v>
      </c>
      <c r="K6148" s="0" t="n">
        <f aca="false">MIN(IF(C6148=1,F6148-H6148,F6148),Assumptions!$C$13,MAX(0,($B$5-P6147)/$B$6))</f>
        <v>0</v>
      </c>
      <c r="L6148" s="0" t="n">
        <f aca="false">IF(C6148=1,0,MIN(F6148-K6148,Assumptions!$C$15,MAX(0,$B$10-O6147-M6148)))</f>
        <v>200</v>
      </c>
      <c r="M6148" s="0" t="n">
        <f aca="false">'Profiles 8760'!H6137</f>
        <v>87600</v>
      </c>
      <c r="N6148" s="0" t="n">
        <f aca="false">J6148+L6148</f>
        <v>200</v>
      </c>
      <c r="O6148" s="0" t="n">
        <f aca="false">O6147+N6148</f>
        <v>575027.516622959</v>
      </c>
      <c r="P6148" s="0" t="n">
        <f aca="false">MIN($B$5,P6147+K6148*$B$6-I6148)</f>
        <v>510.81</v>
      </c>
      <c r="Q6148" s="0" t="n">
        <f aca="false">MAX(0,F6148-H6148-K6148-L6148)</f>
        <v>102.3377997</v>
      </c>
    </row>
    <row r="6149" customFormat="false" ht="15" hidden="false" customHeight="false" outlineLevel="0" collapsed="false">
      <c r="A6149" s="0" t="n">
        <f aca="false">'Profiles 8760'!A6138</f>
        <v>6136</v>
      </c>
      <c r="B6149" s="0" t="n">
        <f aca="false">'Profiles 8760'!B6138</f>
        <v>9</v>
      </c>
      <c r="C6149" s="0" t="n">
        <f aca="false">'Profiles 8760'!E6138</f>
        <v>0</v>
      </c>
      <c r="D6149" s="0" t="n">
        <f aca="false">'Profiles 8760'!F6138</f>
        <v>0.741457</v>
      </c>
      <c r="E6149" s="0" t="n">
        <f aca="false">'Profiles 8760'!G6138</f>
        <v>0.582766</v>
      </c>
      <c r="F6149" s="0" t="n">
        <f aca="false">D6149*Assumptions!$C$11*$B$7+E6149*Assumptions!$C$12*$B$8</f>
        <v>237.967911</v>
      </c>
      <c r="G6149" s="0" t="n">
        <f aca="false">C6149*Assumptions!$C$15</f>
        <v>0</v>
      </c>
      <c r="H6149" s="0" t="n">
        <f aca="false">MIN(F6149,G6149)</f>
        <v>0</v>
      </c>
      <c r="I6149" s="0" t="n">
        <f aca="false">IF(C6149=1,MIN(G6149-H6149,Assumptions!$C$13,P6148),0)</f>
        <v>0</v>
      </c>
      <c r="J6149" s="0" t="n">
        <f aca="false">H6149+I6149</f>
        <v>0</v>
      </c>
      <c r="K6149" s="0" t="n">
        <f aca="false">MIN(IF(C6149=1,F6149-H6149,F6149),Assumptions!$C$13,MAX(0,($B$5-P6148)/$B$6))</f>
        <v>0</v>
      </c>
      <c r="L6149" s="0" t="n">
        <f aca="false">IF(C6149=1,0,MIN(F6149-K6149,Assumptions!$C$15,MAX(0,$B$10-O6148-M6149)))</f>
        <v>200</v>
      </c>
      <c r="M6149" s="0" t="n">
        <f aca="false">'Profiles 8760'!H6138</f>
        <v>87600</v>
      </c>
      <c r="N6149" s="0" t="n">
        <f aca="false">J6149+L6149</f>
        <v>200</v>
      </c>
      <c r="O6149" s="0" t="n">
        <f aca="false">O6148+N6149</f>
        <v>575227.516622959</v>
      </c>
      <c r="P6149" s="0" t="n">
        <f aca="false">MIN($B$5,P6148+K6149*$B$6-I6149)</f>
        <v>510.81</v>
      </c>
      <c r="Q6149" s="0" t="n">
        <f aca="false">MAX(0,F6149-H6149-K6149-L6149)</f>
        <v>37.967911</v>
      </c>
    </row>
    <row r="6150" customFormat="false" ht="15" hidden="false" customHeight="false" outlineLevel="0" collapsed="false">
      <c r="A6150" s="0" t="n">
        <f aca="false">'Profiles 8760'!A6139</f>
        <v>6137</v>
      </c>
      <c r="B6150" s="0" t="n">
        <f aca="false">'Profiles 8760'!B6139</f>
        <v>9</v>
      </c>
      <c r="C6150" s="0" t="n">
        <f aca="false">'Profiles 8760'!E6139</f>
        <v>0</v>
      </c>
      <c r="D6150" s="0" t="n">
        <f aca="false">'Profiles 8760'!F6139</f>
        <v>0.474824</v>
      </c>
      <c r="E6150" s="0" t="n">
        <f aca="false">'Profiles 8760'!G6139</f>
        <v>0.793695</v>
      </c>
      <c r="F6150" s="0" t="n">
        <f aca="false">D6150*Assumptions!$C$11*$B$7+E6150*Assumptions!$C$12*$B$8</f>
        <v>169.5912967</v>
      </c>
      <c r="G6150" s="0" t="n">
        <f aca="false">C6150*Assumptions!$C$15</f>
        <v>0</v>
      </c>
      <c r="H6150" s="0" t="n">
        <f aca="false">MIN(F6150,G6150)</f>
        <v>0</v>
      </c>
      <c r="I6150" s="0" t="n">
        <f aca="false">IF(C6150=1,MIN(G6150-H6150,Assumptions!$C$13,P6149),0)</f>
        <v>0</v>
      </c>
      <c r="J6150" s="0" t="n">
        <f aca="false">H6150+I6150</f>
        <v>0</v>
      </c>
      <c r="K6150" s="0" t="n">
        <f aca="false">MIN(IF(C6150=1,F6150-H6150,F6150),Assumptions!$C$13,MAX(0,($B$5-P6149)/$B$6))</f>
        <v>0</v>
      </c>
      <c r="L6150" s="0" t="n">
        <f aca="false">IF(C6150=1,0,MIN(F6150-K6150,Assumptions!$C$15,MAX(0,$B$10-O6149-M6150)))</f>
        <v>169.5912967</v>
      </c>
      <c r="M6150" s="0" t="n">
        <f aca="false">'Profiles 8760'!H6139</f>
        <v>87600</v>
      </c>
      <c r="N6150" s="0" t="n">
        <f aca="false">J6150+L6150</f>
        <v>169.5912967</v>
      </c>
      <c r="O6150" s="0" t="n">
        <f aca="false">O6149+N6150</f>
        <v>575397.107919659</v>
      </c>
      <c r="P6150" s="0" t="n">
        <f aca="false">MIN($B$5,P6149+K6150*$B$6-I6150)</f>
        <v>510.81</v>
      </c>
      <c r="Q6150" s="0" t="n">
        <f aca="false">MAX(0,F6150-H6150-K6150-L6150)</f>
        <v>0</v>
      </c>
    </row>
    <row r="6151" customFormat="false" ht="15" hidden="false" customHeight="false" outlineLevel="0" collapsed="false">
      <c r="A6151" s="0" t="n">
        <f aca="false">'Profiles 8760'!A6140</f>
        <v>6138</v>
      </c>
      <c r="B6151" s="0" t="n">
        <f aca="false">'Profiles 8760'!B6140</f>
        <v>9</v>
      </c>
      <c r="C6151" s="0" t="n">
        <f aca="false">'Profiles 8760'!E6140</f>
        <v>0</v>
      </c>
      <c r="D6151" s="0" t="n">
        <f aca="false">'Profiles 8760'!F6140</f>
        <v>0.208168</v>
      </c>
      <c r="E6151" s="0" t="n">
        <f aca="false">'Profiles 8760'!G6140</f>
        <v>0.670719</v>
      </c>
      <c r="F6151" s="0" t="n">
        <f aca="false">D6151*Assumptions!$C$11*$B$7+E6151*Assumptions!$C$12*$B$8</f>
        <v>87.5513255</v>
      </c>
      <c r="G6151" s="0" t="n">
        <f aca="false">C6151*Assumptions!$C$15</f>
        <v>0</v>
      </c>
      <c r="H6151" s="0" t="n">
        <f aca="false">MIN(F6151,G6151)</f>
        <v>0</v>
      </c>
      <c r="I6151" s="0" t="n">
        <f aca="false">IF(C6151=1,MIN(G6151-H6151,Assumptions!$C$13,P6150),0)</f>
        <v>0</v>
      </c>
      <c r="J6151" s="0" t="n">
        <f aca="false">H6151+I6151</f>
        <v>0</v>
      </c>
      <c r="K6151" s="0" t="n">
        <f aca="false">MIN(IF(C6151=1,F6151-H6151,F6151),Assumptions!$C$13,MAX(0,($B$5-P6150)/$B$6))</f>
        <v>0</v>
      </c>
      <c r="L6151" s="0" t="n">
        <f aca="false">IF(C6151=1,0,MIN(F6151-K6151,Assumptions!$C$15,MAX(0,$B$10-O6150-M6151)))</f>
        <v>87.5513255</v>
      </c>
      <c r="M6151" s="0" t="n">
        <f aca="false">'Profiles 8760'!H6140</f>
        <v>87600</v>
      </c>
      <c r="N6151" s="0" t="n">
        <f aca="false">J6151+L6151</f>
        <v>87.5513255</v>
      </c>
      <c r="O6151" s="0" t="n">
        <f aca="false">O6150+N6151</f>
        <v>575484.659245159</v>
      </c>
      <c r="P6151" s="0" t="n">
        <f aca="false">MIN($B$5,P6150+K6151*$B$6-I6151)</f>
        <v>510.81</v>
      </c>
      <c r="Q6151" s="0" t="n">
        <f aca="false">MAX(0,F6151-H6151-K6151-L6151)</f>
        <v>0</v>
      </c>
    </row>
    <row r="6152" customFormat="false" ht="15" hidden="false" customHeight="false" outlineLevel="0" collapsed="false">
      <c r="A6152" s="0" t="n">
        <f aca="false">'Profiles 8760'!A6141</f>
        <v>6139</v>
      </c>
      <c r="B6152" s="0" t="n">
        <f aca="false">'Profiles 8760'!B6141</f>
        <v>9</v>
      </c>
      <c r="C6152" s="0" t="n">
        <f aca="false">'Profiles 8760'!E6141</f>
        <v>0</v>
      </c>
      <c r="D6152" s="0" t="n">
        <f aca="false">'Profiles 8760'!F6141</f>
        <v>0.008324</v>
      </c>
      <c r="E6152" s="0" t="n">
        <f aca="false">'Profiles 8760'!G6141</f>
        <v>0.649355</v>
      </c>
      <c r="F6152" s="0" t="n">
        <f aca="false">D6152*Assumptions!$C$11*$B$7+E6152*Assumptions!$C$12*$B$8</f>
        <v>28.9625907</v>
      </c>
      <c r="G6152" s="0" t="n">
        <f aca="false">C6152*Assumptions!$C$15</f>
        <v>0</v>
      </c>
      <c r="H6152" s="0" t="n">
        <f aca="false">MIN(F6152,G6152)</f>
        <v>0</v>
      </c>
      <c r="I6152" s="0" t="n">
        <f aca="false">IF(C6152=1,MIN(G6152-H6152,Assumptions!$C$13,P6151),0)</f>
        <v>0</v>
      </c>
      <c r="J6152" s="0" t="n">
        <f aca="false">H6152+I6152</f>
        <v>0</v>
      </c>
      <c r="K6152" s="0" t="n">
        <f aca="false">MIN(IF(C6152=1,F6152-H6152,F6152),Assumptions!$C$13,MAX(0,($B$5-P6151)/$B$6))</f>
        <v>0</v>
      </c>
      <c r="L6152" s="0" t="n">
        <f aca="false">IF(C6152=1,0,MIN(F6152-K6152,Assumptions!$C$15,MAX(0,$B$10-O6151-M6152)))</f>
        <v>28.9625907</v>
      </c>
      <c r="M6152" s="0" t="n">
        <f aca="false">'Profiles 8760'!H6141</f>
        <v>87600</v>
      </c>
      <c r="N6152" s="0" t="n">
        <f aca="false">J6152+L6152</f>
        <v>28.9625907</v>
      </c>
      <c r="O6152" s="0" t="n">
        <f aca="false">O6151+N6152</f>
        <v>575513.621835859</v>
      </c>
      <c r="P6152" s="0" t="n">
        <f aca="false">MIN($B$5,P6151+K6152*$B$6-I6152)</f>
        <v>510.81</v>
      </c>
      <c r="Q6152" s="0" t="n">
        <f aca="false">MAX(0,F6152-H6152-K6152-L6152)</f>
        <v>0</v>
      </c>
    </row>
    <row r="6153" customFormat="false" ht="15" hidden="false" customHeight="false" outlineLevel="0" collapsed="false">
      <c r="A6153" s="0" t="n">
        <f aca="false">'Profiles 8760'!A6142</f>
        <v>6140</v>
      </c>
      <c r="B6153" s="0" t="n">
        <f aca="false">'Profiles 8760'!B6142</f>
        <v>9</v>
      </c>
      <c r="C6153" s="0" t="n">
        <f aca="false">'Profiles 8760'!E6142</f>
        <v>1</v>
      </c>
      <c r="D6153" s="0" t="n">
        <f aca="false">'Profiles 8760'!F6142</f>
        <v>0</v>
      </c>
      <c r="E6153" s="0" t="n">
        <f aca="false">'Profiles 8760'!G6142</f>
        <v>0.775437</v>
      </c>
      <c r="F6153" s="0" t="n">
        <f aca="false">D6153*Assumptions!$C$11*$B$7+E6153*Assumptions!$C$12*$B$8</f>
        <v>31.7153733</v>
      </c>
      <c r="G6153" s="0" t="n">
        <f aca="false">C6153*Assumptions!$C$15</f>
        <v>200</v>
      </c>
      <c r="H6153" s="0" t="n">
        <f aca="false">MIN(F6153,G6153)</f>
        <v>31.7153733</v>
      </c>
      <c r="I6153" s="0" t="n">
        <f aca="false">IF(C6153=1,MIN(G6153-H6153,Assumptions!$C$13,P6152),0)</f>
        <v>168.2846267</v>
      </c>
      <c r="J6153" s="0" t="n">
        <f aca="false">H6153+I6153</f>
        <v>200</v>
      </c>
      <c r="K6153" s="0" t="n">
        <f aca="false">MIN(IF(C6153=1,F6153-H6153,F6153),Assumptions!$C$13,MAX(0,($B$5-P6152)/$B$6))</f>
        <v>0</v>
      </c>
      <c r="L6153" s="0" t="n">
        <f aca="false">IF(C6153=1,0,MIN(F6153-K6153,Assumptions!$C$15,MAX(0,$B$10-O6152-M6153)))</f>
        <v>0</v>
      </c>
      <c r="M6153" s="0" t="n">
        <f aca="false">'Profiles 8760'!H6142</f>
        <v>87400</v>
      </c>
      <c r="N6153" s="0" t="n">
        <f aca="false">J6153+L6153</f>
        <v>200</v>
      </c>
      <c r="O6153" s="0" t="n">
        <f aca="false">O6152+N6153</f>
        <v>575713.621835859</v>
      </c>
      <c r="P6153" s="0" t="n">
        <f aca="false">MIN($B$5,P6152+K6153*$B$6-I6153)</f>
        <v>342.5253733</v>
      </c>
      <c r="Q6153" s="0" t="n">
        <f aca="false">MAX(0,F6153-H6153-K6153-L6153)</f>
        <v>0</v>
      </c>
    </row>
    <row r="6154" customFormat="false" ht="15" hidden="false" customHeight="false" outlineLevel="0" collapsed="false">
      <c r="A6154" s="0" t="n">
        <f aca="false">'Profiles 8760'!A6143</f>
        <v>6141</v>
      </c>
      <c r="B6154" s="0" t="n">
        <f aca="false">'Profiles 8760'!B6143</f>
        <v>9</v>
      </c>
      <c r="C6154" s="0" t="n">
        <f aca="false">'Profiles 8760'!E6143</f>
        <v>1</v>
      </c>
      <c r="D6154" s="0" t="n">
        <f aca="false">'Profiles 8760'!F6143</f>
        <v>0</v>
      </c>
      <c r="E6154" s="0" t="n">
        <f aca="false">'Profiles 8760'!G6143</f>
        <v>0.924145</v>
      </c>
      <c r="F6154" s="0" t="n">
        <f aca="false">D6154*Assumptions!$C$11*$B$7+E6154*Assumptions!$C$12*$B$8</f>
        <v>37.7975305</v>
      </c>
      <c r="G6154" s="0" t="n">
        <f aca="false">C6154*Assumptions!$C$15</f>
        <v>200</v>
      </c>
      <c r="H6154" s="0" t="n">
        <f aca="false">MIN(F6154,G6154)</f>
        <v>37.7975305</v>
      </c>
      <c r="I6154" s="0" t="n">
        <f aca="false">IF(C6154=1,MIN(G6154-H6154,Assumptions!$C$13,P6153),0)</f>
        <v>162.2024695</v>
      </c>
      <c r="J6154" s="0" t="n">
        <f aca="false">H6154+I6154</f>
        <v>200</v>
      </c>
      <c r="K6154" s="0" t="n">
        <f aca="false">MIN(IF(C6154=1,F6154-H6154,F6154),Assumptions!$C$13,MAX(0,($B$5-P6153)/$B$6))</f>
        <v>0</v>
      </c>
      <c r="L6154" s="0" t="n">
        <f aca="false">IF(C6154=1,0,MIN(F6154-K6154,Assumptions!$C$15,MAX(0,$B$10-O6153-M6154)))</f>
        <v>0</v>
      </c>
      <c r="M6154" s="0" t="n">
        <f aca="false">'Profiles 8760'!H6143</f>
        <v>87200</v>
      </c>
      <c r="N6154" s="0" t="n">
        <f aca="false">J6154+L6154</f>
        <v>200</v>
      </c>
      <c r="O6154" s="0" t="n">
        <f aca="false">O6153+N6154</f>
        <v>575913.621835859</v>
      </c>
      <c r="P6154" s="0" t="n">
        <f aca="false">MIN($B$5,P6153+K6154*$B$6-I6154)</f>
        <v>180.3229038</v>
      </c>
      <c r="Q6154" s="0" t="n">
        <f aca="false">MAX(0,F6154-H6154-K6154-L6154)</f>
        <v>0</v>
      </c>
    </row>
    <row r="6155" customFormat="false" ht="15" hidden="false" customHeight="false" outlineLevel="0" collapsed="false">
      <c r="A6155" s="0" t="n">
        <f aca="false">'Profiles 8760'!A6144</f>
        <v>6142</v>
      </c>
      <c r="B6155" s="0" t="n">
        <f aca="false">'Profiles 8760'!B6144</f>
        <v>9</v>
      </c>
      <c r="C6155" s="0" t="n">
        <f aca="false">'Profiles 8760'!E6144</f>
        <v>0</v>
      </c>
      <c r="D6155" s="0" t="n">
        <f aca="false">'Profiles 8760'!F6144</f>
        <v>0</v>
      </c>
      <c r="E6155" s="0" t="n">
        <f aca="false">'Profiles 8760'!G6144</f>
        <v>0.79413</v>
      </c>
      <c r="F6155" s="0" t="n">
        <f aca="false">D6155*Assumptions!$C$11*$B$7+E6155*Assumptions!$C$12*$B$8</f>
        <v>32.479917</v>
      </c>
      <c r="G6155" s="0" t="n">
        <f aca="false">C6155*Assumptions!$C$15</f>
        <v>0</v>
      </c>
      <c r="H6155" s="0" t="n">
        <f aca="false">MIN(F6155,G6155)</f>
        <v>0</v>
      </c>
      <c r="I6155" s="0" t="n">
        <f aca="false">IF(C6155=1,MIN(G6155-H6155,Assumptions!$C$13,P6154),0)</f>
        <v>0</v>
      </c>
      <c r="J6155" s="0" t="n">
        <f aca="false">H6155+I6155</f>
        <v>0</v>
      </c>
      <c r="K6155" s="0" t="n">
        <f aca="false">MIN(IF(C6155=1,F6155-H6155,F6155),Assumptions!$C$13,MAX(0,($B$5-P6154)/$B$6))</f>
        <v>32.479917</v>
      </c>
      <c r="L6155" s="0" t="n">
        <f aca="false">IF(C6155=1,0,MIN(F6155-K6155,Assumptions!$C$15,MAX(0,$B$10-O6154-M6155)))</f>
        <v>0</v>
      </c>
      <c r="M6155" s="0" t="n">
        <f aca="false">'Profiles 8760'!H6144</f>
        <v>87200</v>
      </c>
      <c r="N6155" s="0" t="n">
        <f aca="false">J6155+L6155</f>
        <v>0</v>
      </c>
      <c r="O6155" s="0" t="n">
        <f aca="false">O6154+N6155</f>
        <v>575913.621835859</v>
      </c>
      <c r="P6155" s="0" t="n">
        <f aca="false">MIN($B$5,P6154+K6155*$B$6-I6155)</f>
        <v>208.4764958556</v>
      </c>
      <c r="Q6155" s="0" t="n">
        <f aca="false">MAX(0,F6155-H6155-K6155-L6155)</f>
        <v>0</v>
      </c>
    </row>
    <row r="6156" customFormat="false" ht="15" hidden="false" customHeight="false" outlineLevel="0" collapsed="false">
      <c r="A6156" s="0" t="n">
        <f aca="false">'Profiles 8760'!A6145</f>
        <v>6143</v>
      </c>
      <c r="B6156" s="0" t="n">
        <f aca="false">'Profiles 8760'!B6145</f>
        <v>9</v>
      </c>
      <c r="C6156" s="0" t="n">
        <f aca="false">'Profiles 8760'!E6145</f>
        <v>0</v>
      </c>
      <c r="D6156" s="0" t="n">
        <f aca="false">'Profiles 8760'!F6145</f>
        <v>0</v>
      </c>
      <c r="E6156" s="0" t="n">
        <f aca="false">'Profiles 8760'!G6145</f>
        <v>0.674106</v>
      </c>
      <c r="F6156" s="0" t="n">
        <f aca="false">D6156*Assumptions!$C$11*$B$7+E6156*Assumptions!$C$12*$B$8</f>
        <v>27.5709354</v>
      </c>
      <c r="G6156" s="0" t="n">
        <f aca="false">C6156*Assumptions!$C$15</f>
        <v>0</v>
      </c>
      <c r="H6156" s="0" t="n">
        <f aca="false">MIN(F6156,G6156)</f>
        <v>0</v>
      </c>
      <c r="I6156" s="0" t="n">
        <f aca="false">IF(C6156=1,MIN(G6156-H6156,Assumptions!$C$13,P6155),0)</f>
        <v>0</v>
      </c>
      <c r="J6156" s="0" t="n">
        <f aca="false">H6156+I6156</f>
        <v>0</v>
      </c>
      <c r="K6156" s="0" t="n">
        <f aca="false">MIN(IF(C6156=1,F6156-H6156,F6156),Assumptions!$C$13,MAX(0,($B$5-P6155)/$B$6))</f>
        <v>27.5709354</v>
      </c>
      <c r="L6156" s="0" t="n">
        <f aca="false">IF(C6156=1,0,MIN(F6156-K6156,Assumptions!$C$15,MAX(0,$B$10-O6155-M6156)))</f>
        <v>0</v>
      </c>
      <c r="M6156" s="0" t="n">
        <f aca="false">'Profiles 8760'!H6145</f>
        <v>87200</v>
      </c>
      <c r="N6156" s="0" t="n">
        <f aca="false">J6156+L6156</f>
        <v>0</v>
      </c>
      <c r="O6156" s="0" t="n">
        <f aca="false">O6155+N6156</f>
        <v>575913.621835859</v>
      </c>
      <c r="P6156" s="0" t="n">
        <f aca="false">MIN($B$5,P6155+K6156*$B$6-I6156)</f>
        <v>232.37498266032</v>
      </c>
      <c r="Q6156" s="0" t="n">
        <f aca="false">MAX(0,F6156-H6156-K6156-L6156)</f>
        <v>0</v>
      </c>
    </row>
    <row r="6157" customFormat="false" ht="15" hidden="false" customHeight="false" outlineLevel="0" collapsed="false">
      <c r="A6157" s="0" t="n">
        <f aca="false">'Profiles 8760'!A6146</f>
        <v>6144</v>
      </c>
      <c r="B6157" s="0" t="n">
        <f aca="false">'Profiles 8760'!B6146</f>
        <v>9</v>
      </c>
      <c r="C6157" s="0" t="n">
        <f aca="false">'Profiles 8760'!E6146</f>
        <v>0</v>
      </c>
      <c r="D6157" s="0" t="n">
        <f aca="false">'Profiles 8760'!F6146</f>
        <v>0</v>
      </c>
      <c r="E6157" s="0" t="n">
        <f aca="false">'Profiles 8760'!G6146</f>
        <v>0.355853</v>
      </c>
      <c r="F6157" s="0" t="n">
        <f aca="false">D6157*Assumptions!$C$11*$B$7+E6157*Assumptions!$C$12*$B$8</f>
        <v>14.5543877</v>
      </c>
      <c r="G6157" s="0" t="n">
        <f aca="false">C6157*Assumptions!$C$15</f>
        <v>0</v>
      </c>
      <c r="H6157" s="0" t="n">
        <f aca="false">MIN(F6157,G6157)</f>
        <v>0</v>
      </c>
      <c r="I6157" s="0" t="n">
        <f aca="false">IF(C6157=1,MIN(G6157-H6157,Assumptions!$C$13,P6156),0)</f>
        <v>0</v>
      </c>
      <c r="J6157" s="0" t="n">
        <f aca="false">H6157+I6157</f>
        <v>0</v>
      </c>
      <c r="K6157" s="0" t="n">
        <f aca="false">MIN(IF(C6157=1,F6157-H6157,F6157),Assumptions!$C$13,MAX(0,($B$5-P6156)/$B$6))</f>
        <v>14.5543877</v>
      </c>
      <c r="L6157" s="0" t="n">
        <f aca="false">IF(C6157=1,0,MIN(F6157-K6157,Assumptions!$C$15,MAX(0,$B$10-O6156-M6157)))</f>
        <v>0</v>
      </c>
      <c r="M6157" s="0" t="n">
        <f aca="false">'Profiles 8760'!H6146</f>
        <v>87200</v>
      </c>
      <c r="N6157" s="0" t="n">
        <f aca="false">J6157+L6157</f>
        <v>0</v>
      </c>
      <c r="O6157" s="0" t="n">
        <f aca="false">O6156+N6157</f>
        <v>575913.621835859</v>
      </c>
      <c r="P6157" s="0" t="n">
        <f aca="false">MIN($B$5,P6156+K6157*$B$6-I6157)</f>
        <v>244.99072591868</v>
      </c>
      <c r="Q6157" s="0" t="n">
        <f aca="false">MAX(0,F6157-H6157-K6157-L6157)</f>
        <v>0</v>
      </c>
    </row>
    <row r="6158" customFormat="false" ht="15" hidden="false" customHeight="false" outlineLevel="0" collapsed="false">
      <c r="A6158" s="0" t="n">
        <f aca="false">'Profiles 8760'!A6147</f>
        <v>6145</v>
      </c>
      <c r="B6158" s="0" t="n">
        <f aca="false">'Profiles 8760'!B6147</f>
        <v>9</v>
      </c>
      <c r="C6158" s="0" t="n">
        <f aca="false">'Profiles 8760'!E6147</f>
        <v>0</v>
      </c>
      <c r="D6158" s="0" t="n">
        <f aca="false">'Profiles 8760'!F6147</f>
        <v>0</v>
      </c>
      <c r="E6158" s="0" t="n">
        <f aca="false">'Profiles 8760'!G6147</f>
        <v>0.385964</v>
      </c>
      <c r="F6158" s="0" t="n">
        <f aca="false">D6158*Assumptions!$C$11*$B$7+E6158*Assumptions!$C$12*$B$8</f>
        <v>15.7859276</v>
      </c>
      <c r="G6158" s="0" t="n">
        <f aca="false">C6158*Assumptions!$C$15</f>
        <v>0</v>
      </c>
      <c r="H6158" s="0" t="n">
        <f aca="false">MIN(F6158,G6158)</f>
        <v>0</v>
      </c>
      <c r="I6158" s="0" t="n">
        <f aca="false">IF(C6158=1,MIN(G6158-H6158,Assumptions!$C$13,P6157),0)</f>
        <v>0</v>
      </c>
      <c r="J6158" s="0" t="n">
        <f aca="false">H6158+I6158</f>
        <v>0</v>
      </c>
      <c r="K6158" s="0" t="n">
        <f aca="false">MIN(IF(C6158=1,F6158-H6158,F6158),Assumptions!$C$13,MAX(0,($B$5-P6157)/$B$6))</f>
        <v>15.7859276</v>
      </c>
      <c r="L6158" s="0" t="n">
        <f aca="false">IF(C6158=1,0,MIN(F6158-K6158,Assumptions!$C$15,MAX(0,$B$10-O6157-M6158)))</f>
        <v>0</v>
      </c>
      <c r="M6158" s="0" t="n">
        <f aca="false">'Profiles 8760'!H6147</f>
        <v>87200</v>
      </c>
      <c r="N6158" s="0" t="n">
        <f aca="false">J6158+L6158</f>
        <v>0</v>
      </c>
      <c r="O6158" s="0" t="n">
        <f aca="false">O6157+N6158</f>
        <v>575913.621835859</v>
      </c>
      <c r="P6158" s="0" t="n">
        <f aca="false">MIN($B$5,P6157+K6158*$B$6-I6158)</f>
        <v>258.67396796236</v>
      </c>
      <c r="Q6158" s="0" t="n">
        <f aca="false">MAX(0,F6158-H6158-K6158-L6158)</f>
        <v>0</v>
      </c>
    </row>
    <row r="6159" customFormat="false" ht="15" hidden="false" customHeight="false" outlineLevel="0" collapsed="false">
      <c r="A6159" s="0" t="n">
        <f aca="false">'Profiles 8760'!A6148</f>
        <v>6146</v>
      </c>
      <c r="B6159" s="0" t="n">
        <f aca="false">'Profiles 8760'!B6148</f>
        <v>9</v>
      </c>
      <c r="C6159" s="0" t="n">
        <f aca="false">'Profiles 8760'!E6148</f>
        <v>0</v>
      </c>
      <c r="D6159" s="0" t="n">
        <f aca="false">'Profiles 8760'!F6148</f>
        <v>0</v>
      </c>
      <c r="E6159" s="0" t="n">
        <f aca="false">'Profiles 8760'!G6148</f>
        <v>0.348377</v>
      </c>
      <c r="F6159" s="0" t="n">
        <f aca="false">D6159*Assumptions!$C$11*$B$7+E6159*Assumptions!$C$12*$B$8</f>
        <v>14.2486193</v>
      </c>
      <c r="G6159" s="0" t="n">
        <f aca="false">C6159*Assumptions!$C$15</f>
        <v>0</v>
      </c>
      <c r="H6159" s="0" t="n">
        <f aca="false">MIN(F6159,G6159)</f>
        <v>0</v>
      </c>
      <c r="I6159" s="0" t="n">
        <f aca="false">IF(C6159=1,MIN(G6159-H6159,Assumptions!$C$13,P6158),0)</f>
        <v>0</v>
      </c>
      <c r="J6159" s="0" t="n">
        <f aca="false">H6159+I6159</f>
        <v>0</v>
      </c>
      <c r="K6159" s="0" t="n">
        <f aca="false">MIN(IF(C6159=1,F6159-H6159,F6159),Assumptions!$C$13,MAX(0,($B$5-P6158)/$B$6))</f>
        <v>14.2486193</v>
      </c>
      <c r="L6159" s="0" t="n">
        <f aca="false">IF(C6159=1,0,MIN(F6159-K6159,Assumptions!$C$15,MAX(0,$B$10-O6158-M6159)))</f>
        <v>0</v>
      </c>
      <c r="M6159" s="0" t="n">
        <f aca="false">'Profiles 8760'!H6148</f>
        <v>87200</v>
      </c>
      <c r="N6159" s="0" t="n">
        <f aca="false">J6159+L6159</f>
        <v>0</v>
      </c>
      <c r="O6159" s="0" t="n">
        <f aca="false">O6158+N6159</f>
        <v>575913.621835859</v>
      </c>
      <c r="P6159" s="0" t="n">
        <f aca="false">MIN($B$5,P6158+K6159*$B$6-I6159)</f>
        <v>271.0246711716</v>
      </c>
      <c r="Q6159" s="0" t="n">
        <f aca="false">MAX(0,F6159-H6159-K6159-L6159)</f>
        <v>0</v>
      </c>
    </row>
    <row r="6160" customFormat="false" ht="15" hidden="false" customHeight="false" outlineLevel="0" collapsed="false">
      <c r="A6160" s="0" t="n">
        <f aca="false">'Profiles 8760'!A6149</f>
        <v>6147</v>
      </c>
      <c r="B6160" s="0" t="n">
        <f aca="false">'Profiles 8760'!B6149</f>
        <v>9</v>
      </c>
      <c r="C6160" s="0" t="n">
        <f aca="false">'Profiles 8760'!E6149</f>
        <v>0</v>
      </c>
      <c r="D6160" s="0" t="n">
        <f aca="false">'Profiles 8760'!F6149</f>
        <v>0</v>
      </c>
      <c r="E6160" s="0" t="n">
        <f aca="false">'Profiles 8760'!G6149</f>
        <v>0.17463</v>
      </c>
      <c r="F6160" s="0" t="n">
        <f aca="false">D6160*Assumptions!$C$11*$B$7+E6160*Assumptions!$C$12*$B$8</f>
        <v>7.142367</v>
      </c>
      <c r="G6160" s="0" t="n">
        <f aca="false">C6160*Assumptions!$C$15</f>
        <v>0</v>
      </c>
      <c r="H6160" s="0" t="n">
        <f aca="false">MIN(F6160,G6160)</f>
        <v>0</v>
      </c>
      <c r="I6160" s="0" t="n">
        <f aca="false">IF(C6160=1,MIN(G6160-H6160,Assumptions!$C$13,P6159),0)</f>
        <v>0</v>
      </c>
      <c r="J6160" s="0" t="n">
        <f aca="false">H6160+I6160</f>
        <v>0</v>
      </c>
      <c r="K6160" s="0" t="n">
        <f aca="false">MIN(IF(C6160=1,F6160-H6160,F6160),Assumptions!$C$13,MAX(0,($B$5-P6159)/$B$6))</f>
        <v>7.142367</v>
      </c>
      <c r="L6160" s="0" t="n">
        <f aca="false">IF(C6160=1,0,MIN(F6160-K6160,Assumptions!$C$15,MAX(0,$B$10-O6159-M6160)))</f>
        <v>0</v>
      </c>
      <c r="M6160" s="0" t="n">
        <f aca="false">'Profiles 8760'!H6149</f>
        <v>87200</v>
      </c>
      <c r="N6160" s="0" t="n">
        <f aca="false">J6160+L6160</f>
        <v>0</v>
      </c>
      <c r="O6160" s="0" t="n">
        <f aca="false">O6159+N6160</f>
        <v>575913.621835859</v>
      </c>
      <c r="P6160" s="0" t="n">
        <f aca="false">MIN($B$5,P6159+K6160*$B$6-I6160)</f>
        <v>277.2156748872</v>
      </c>
      <c r="Q6160" s="0" t="n">
        <f aca="false">MAX(0,F6160-H6160-K6160-L6160)</f>
        <v>0</v>
      </c>
    </row>
    <row r="6161" customFormat="false" ht="15" hidden="false" customHeight="false" outlineLevel="0" collapsed="false">
      <c r="A6161" s="0" t="n">
        <f aca="false">'Profiles 8760'!A6150</f>
        <v>6148</v>
      </c>
      <c r="B6161" s="0" t="n">
        <f aca="false">'Profiles 8760'!B6150</f>
        <v>9</v>
      </c>
      <c r="C6161" s="0" t="n">
        <f aca="false">'Profiles 8760'!E6150</f>
        <v>0</v>
      </c>
      <c r="D6161" s="0" t="n">
        <f aca="false">'Profiles 8760'!F6150</f>
        <v>0</v>
      </c>
      <c r="E6161" s="0" t="n">
        <f aca="false">'Profiles 8760'!G6150</f>
        <v>0.166133</v>
      </c>
      <c r="F6161" s="0" t="n">
        <f aca="false">D6161*Assumptions!$C$11*$B$7+E6161*Assumptions!$C$12*$B$8</f>
        <v>6.7948397</v>
      </c>
      <c r="G6161" s="0" t="n">
        <f aca="false">C6161*Assumptions!$C$15</f>
        <v>0</v>
      </c>
      <c r="H6161" s="0" t="n">
        <f aca="false">MIN(F6161,G6161)</f>
        <v>0</v>
      </c>
      <c r="I6161" s="0" t="n">
        <f aca="false">IF(C6161=1,MIN(G6161-H6161,Assumptions!$C$13,P6160),0)</f>
        <v>0</v>
      </c>
      <c r="J6161" s="0" t="n">
        <f aca="false">H6161+I6161</f>
        <v>0</v>
      </c>
      <c r="K6161" s="0" t="n">
        <f aca="false">MIN(IF(C6161=1,F6161-H6161,F6161),Assumptions!$C$13,MAX(0,($B$5-P6160)/$B$6))</f>
        <v>6.7948397</v>
      </c>
      <c r="L6161" s="0" t="n">
        <f aca="false">IF(C6161=1,0,MIN(F6161-K6161,Assumptions!$C$15,MAX(0,$B$10-O6160-M6161)))</f>
        <v>0</v>
      </c>
      <c r="M6161" s="0" t="n">
        <f aca="false">'Profiles 8760'!H6150</f>
        <v>87200</v>
      </c>
      <c r="N6161" s="0" t="n">
        <f aca="false">J6161+L6161</f>
        <v>0</v>
      </c>
      <c r="O6161" s="0" t="n">
        <f aca="false">O6160+N6161</f>
        <v>575913.621835859</v>
      </c>
      <c r="P6161" s="0" t="n">
        <f aca="false">MIN($B$5,P6160+K6161*$B$6-I6161)</f>
        <v>283.10544193916</v>
      </c>
      <c r="Q6161" s="0" t="n">
        <f aca="false">MAX(0,F6161-H6161-K6161-L6161)</f>
        <v>0</v>
      </c>
    </row>
    <row r="6162" customFormat="false" ht="15" hidden="false" customHeight="false" outlineLevel="0" collapsed="false">
      <c r="A6162" s="0" t="n">
        <f aca="false">'Profiles 8760'!A6151</f>
        <v>6149</v>
      </c>
      <c r="B6162" s="0" t="n">
        <f aca="false">'Profiles 8760'!B6151</f>
        <v>9</v>
      </c>
      <c r="C6162" s="0" t="n">
        <f aca="false">'Profiles 8760'!E6151</f>
        <v>0</v>
      </c>
      <c r="D6162" s="0" t="n">
        <f aca="false">'Profiles 8760'!F6151</f>
        <v>0</v>
      </c>
      <c r="E6162" s="0" t="n">
        <f aca="false">'Profiles 8760'!G6151</f>
        <v>0.176573</v>
      </c>
      <c r="F6162" s="0" t="n">
        <f aca="false">D6162*Assumptions!$C$11*$B$7+E6162*Assumptions!$C$12*$B$8</f>
        <v>7.2218357</v>
      </c>
      <c r="G6162" s="0" t="n">
        <f aca="false">C6162*Assumptions!$C$15</f>
        <v>0</v>
      </c>
      <c r="H6162" s="0" t="n">
        <f aca="false">MIN(F6162,G6162)</f>
        <v>0</v>
      </c>
      <c r="I6162" s="0" t="n">
        <f aca="false">IF(C6162=1,MIN(G6162-H6162,Assumptions!$C$13,P6161),0)</f>
        <v>0</v>
      </c>
      <c r="J6162" s="0" t="n">
        <f aca="false">H6162+I6162</f>
        <v>0</v>
      </c>
      <c r="K6162" s="0" t="n">
        <f aca="false">MIN(IF(C6162=1,F6162-H6162,F6162),Assumptions!$C$13,MAX(0,($B$5-P6161)/$B$6))</f>
        <v>7.2218357</v>
      </c>
      <c r="L6162" s="0" t="n">
        <f aca="false">IF(C6162=1,0,MIN(F6162-K6162,Assumptions!$C$15,MAX(0,$B$10-O6161-M6162)))</f>
        <v>0</v>
      </c>
      <c r="M6162" s="0" t="n">
        <f aca="false">'Profiles 8760'!H6151</f>
        <v>87200</v>
      </c>
      <c r="N6162" s="0" t="n">
        <f aca="false">J6162+L6162</f>
        <v>0</v>
      </c>
      <c r="O6162" s="0" t="n">
        <f aca="false">O6161+N6162</f>
        <v>575913.621835859</v>
      </c>
      <c r="P6162" s="0" t="n">
        <f aca="false">MIN($B$5,P6161+K6162*$B$6-I6162)</f>
        <v>289.36532912392</v>
      </c>
      <c r="Q6162" s="0" t="n">
        <f aca="false">MAX(0,F6162-H6162-K6162-L6162)</f>
        <v>0</v>
      </c>
    </row>
    <row r="6163" customFormat="false" ht="15" hidden="false" customHeight="false" outlineLevel="0" collapsed="false">
      <c r="A6163" s="0" t="n">
        <f aca="false">'Profiles 8760'!A6152</f>
        <v>6150</v>
      </c>
      <c r="B6163" s="0" t="n">
        <f aca="false">'Profiles 8760'!B6152</f>
        <v>9</v>
      </c>
      <c r="C6163" s="0" t="n">
        <f aca="false">'Profiles 8760'!E6152</f>
        <v>0</v>
      </c>
      <c r="D6163" s="0" t="n">
        <f aca="false">'Profiles 8760'!F6152</f>
        <v>0</v>
      </c>
      <c r="E6163" s="0" t="n">
        <f aca="false">'Profiles 8760'!G6152</f>
        <v>0.177462</v>
      </c>
      <c r="F6163" s="0" t="n">
        <f aca="false">D6163*Assumptions!$C$11*$B$7+E6163*Assumptions!$C$12*$B$8</f>
        <v>7.2581958</v>
      </c>
      <c r="G6163" s="0" t="n">
        <f aca="false">C6163*Assumptions!$C$15</f>
        <v>0</v>
      </c>
      <c r="H6163" s="0" t="n">
        <f aca="false">MIN(F6163,G6163)</f>
        <v>0</v>
      </c>
      <c r="I6163" s="0" t="n">
        <f aca="false">IF(C6163=1,MIN(G6163-H6163,Assumptions!$C$13,P6162),0)</f>
        <v>0</v>
      </c>
      <c r="J6163" s="0" t="n">
        <f aca="false">H6163+I6163</f>
        <v>0</v>
      </c>
      <c r="K6163" s="0" t="n">
        <f aca="false">MIN(IF(C6163=1,F6163-H6163,F6163),Assumptions!$C$13,MAX(0,($B$5-P6162)/$B$6))</f>
        <v>7.2581958</v>
      </c>
      <c r="L6163" s="0" t="n">
        <f aca="false">IF(C6163=1,0,MIN(F6163-K6163,Assumptions!$C$15,MAX(0,$B$10-O6162-M6163)))</f>
        <v>0</v>
      </c>
      <c r="M6163" s="0" t="n">
        <f aca="false">'Profiles 8760'!H6152</f>
        <v>87200</v>
      </c>
      <c r="N6163" s="0" t="n">
        <f aca="false">J6163+L6163</f>
        <v>0</v>
      </c>
      <c r="O6163" s="0" t="n">
        <f aca="false">O6162+N6163</f>
        <v>575913.621835859</v>
      </c>
      <c r="P6163" s="0" t="n">
        <f aca="false">MIN($B$5,P6162+K6163*$B$6-I6163)</f>
        <v>295.65673324336</v>
      </c>
      <c r="Q6163" s="0" t="n">
        <f aca="false">MAX(0,F6163-H6163-K6163-L6163)</f>
        <v>0</v>
      </c>
    </row>
    <row r="6164" customFormat="false" ht="15" hidden="false" customHeight="false" outlineLevel="0" collapsed="false">
      <c r="A6164" s="0" t="n">
        <f aca="false">'Profiles 8760'!A6153</f>
        <v>6151</v>
      </c>
      <c r="B6164" s="0" t="n">
        <f aca="false">'Profiles 8760'!B6153</f>
        <v>9</v>
      </c>
      <c r="C6164" s="0" t="n">
        <f aca="false">'Profiles 8760'!E6153</f>
        <v>0</v>
      </c>
      <c r="D6164" s="0" t="n">
        <f aca="false">'Profiles 8760'!F6153</f>
        <v>0.008313</v>
      </c>
      <c r="E6164" s="0" t="n">
        <f aca="false">'Profiles 8760'!G6153</f>
        <v>0.114038</v>
      </c>
      <c r="F6164" s="0" t="n">
        <f aca="false">D6164*Assumptions!$C$11*$B$7+E6164*Assumptions!$C$12*$B$8</f>
        <v>7.0649486</v>
      </c>
      <c r="G6164" s="0" t="n">
        <f aca="false">C6164*Assumptions!$C$15</f>
        <v>0</v>
      </c>
      <c r="H6164" s="0" t="n">
        <f aca="false">MIN(F6164,G6164)</f>
        <v>0</v>
      </c>
      <c r="I6164" s="0" t="n">
        <f aca="false">IF(C6164=1,MIN(G6164-H6164,Assumptions!$C$13,P6163),0)</f>
        <v>0</v>
      </c>
      <c r="J6164" s="0" t="n">
        <f aca="false">H6164+I6164</f>
        <v>0</v>
      </c>
      <c r="K6164" s="0" t="n">
        <f aca="false">MIN(IF(C6164=1,F6164-H6164,F6164),Assumptions!$C$13,MAX(0,($B$5-P6163)/$B$6))</f>
        <v>7.0649486</v>
      </c>
      <c r="L6164" s="0" t="n">
        <f aca="false">IF(C6164=1,0,MIN(F6164-K6164,Assumptions!$C$15,MAX(0,$B$10-O6163-M6164)))</f>
        <v>0</v>
      </c>
      <c r="M6164" s="0" t="n">
        <f aca="false">'Profiles 8760'!H6153</f>
        <v>87200</v>
      </c>
      <c r="N6164" s="0" t="n">
        <f aca="false">J6164+L6164</f>
        <v>0</v>
      </c>
      <c r="O6164" s="0" t="n">
        <f aca="false">O6163+N6164</f>
        <v>575913.621835859</v>
      </c>
      <c r="P6164" s="0" t="n">
        <f aca="false">MIN($B$5,P6163+K6164*$B$6-I6164)</f>
        <v>301.78063068984</v>
      </c>
      <c r="Q6164" s="0" t="n">
        <f aca="false">MAX(0,F6164-H6164-K6164-L6164)</f>
        <v>0</v>
      </c>
    </row>
    <row r="6165" customFormat="false" ht="15" hidden="false" customHeight="false" outlineLevel="0" collapsed="false">
      <c r="A6165" s="0" t="n">
        <f aca="false">'Profiles 8760'!A6154</f>
        <v>6152</v>
      </c>
      <c r="B6165" s="0" t="n">
        <f aca="false">'Profiles 8760'!B6154</f>
        <v>9</v>
      </c>
      <c r="C6165" s="0" t="n">
        <f aca="false">'Profiles 8760'!E6154</f>
        <v>1</v>
      </c>
      <c r="D6165" s="0" t="n">
        <f aca="false">'Profiles 8760'!F6154</f>
        <v>0.207901</v>
      </c>
      <c r="E6165" s="0" t="n">
        <f aca="false">'Profiles 8760'!G6154</f>
        <v>0.171395</v>
      </c>
      <c r="F6165" s="0" t="n">
        <f aca="false">D6165*Assumptions!$C$11*$B$7+E6165*Assumptions!$C$12*$B$8</f>
        <v>67.0518643</v>
      </c>
      <c r="G6165" s="0" t="n">
        <f aca="false">C6165*Assumptions!$C$15</f>
        <v>200</v>
      </c>
      <c r="H6165" s="0" t="n">
        <f aca="false">MIN(F6165,G6165)</f>
        <v>67.0518643</v>
      </c>
      <c r="I6165" s="0" t="n">
        <f aca="false">IF(C6165=1,MIN(G6165-H6165,Assumptions!$C$13,P6164),0)</f>
        <v>132.9481357</v>
      </c>
      <c r="J6165" s="0" t="n">
        <f aca="false">H6165+I6165</f>
        <v>200</v>
      </c>
      <c r="K6165" s="0" t="n">
        <f aca="false">MIN(IF(C6165=1,F6165-H6165,F6165),Assumptions!$C$13,MAX(0,($B$5-P6164)/$B$6))</f>
        <v>0</v>
      </c>
      <c r="L6165" s="0" t="n">
        <f aca="false">IF(C6165=1,0,MIN(F6165-K6165,Assumptions!$C$15,MAX(0,$B$10-O6164-M6165)))</f>
        <v>0</v>
      </c>
      <c r="M6165" s="0" t="n">
        <f aca="false">'Profiles 8760'!H6154</f>
        <v>87000</v>
      </c>
      <c r="N6165" s="0" t="n">
        <f aca="false">J6165+L6165</f>
        <v>200</v>
      </c>
      <c r="O6165" s="0" t="n">
        <f aca="false">O6164+N6165</f>
        <v>576113.621835859</v>
      </c>
      <c r="P6165" s="0" t="n">
        <f aca="false">MIN($B$5,P6164+K6165*$B$6-I6165)</f>
        <v>168.83249498984</v>
      </c>
      <c r="Q6165" s="0" t="n">
        <f aca="false">MAX(0,F6165-H6165-K6165-L6165)</f>
        <v>0</v>
      </c>
    </row>
    <row r="6166" customFormat="false" ht="15" hidden="false" customHeight="false" outlineLevel="0" collapsed="false">
      <c r="A6166" s="0" t="n">
        <f aca="false">'Profiles 8760'!A6155</f>
        <v>6153</v>
      </c>
      <c r="B6166" s="0" t="n">
        <f aca="false">'Profiles 8760'!B6155</f>
        <v>9</v>
      </c>
      <c r="C6166" s="0" t="n">
        <f aca="false">'Profiles 8760'!E6155</f>
        <v>1</v>
      </c>
      <c r="D6166" s="0" t="n">
        <f aca="false">'Profiles 8760'!F6155</f>
        <v>0.474214</v>
      </c>
      <c r="E6166" s="0" t="n">
        <f aca="false">'Profiles 8760'!G6155</f>
        <v>0.247891</v>
      </c>
      <c r="F6166" s="0" t="n">
        <f aca="false">D6166*Assumptions!$C$11*$B$7+E6166*Assumptions!$C$12*$B$8</f>
        <v>147.0917451</v>
      </c>
      <c r="G6166" s="0" t="n">
        <f aca="false">C6166*Assumptions!$C$15</f>
        <v>200</v>
      </c>
      <c r="H6166" s="0" t="n">
        <f aca="false">MIN(F6166,G6166)</f>
        <v>147.0917451</v>
      </c>
      <c r="I6166" s="0" t="n">
        <f aca="false">IF(C6166=1,MIN(G6166-H6166,Assumptions!$C$13,P6165),0)</f>
        <v>52.9082549</v>
      </c>
      <c r="J6166" s="0" t="n">
        <f aca="false">H6166+I6166</f>
        <v>200</v>
      </c>
      <c r="K6166" s="0" t="n">
        <f aca="false">MIN(IF(C6166=1,F6166-H6166,F6166),Assumptions!$C$13,MAX(0,($B$5-P6165)/$B$6))</f>
        <v>0</v>
      </c>
      <c r="L6166" s="0" t="n">
        <f aca="false">IF(C6166=1,0,MIN(F6166-K6166,Assumptions!$C$15,MAX(0,$B$10-O6165-M6166)))</f>
        <v>0</v>
      </c>
      <c r="M6166" s="0" t="n">
        <f aca="false">'Profiles 8760'!H6155</f>
        <v>86800</v>
      </c>
      <c r="N6166" s="0" t="n">
        <f aca="false">J6166+L6166</f>
        <v>200</v>
      </c>
      <c r="O6166" s="0" t="n">
        <f aca="false">O6165+N6166</f>
        <v>576313.621835859</v>
      </c>
      <c r="P6166" s="0" t="n">
        <f aca="false">MIN($B$5,P6165+K6166*$B$6-I6166)</f>
        <v>115.92424008984</v>
      </c>
      <c r="Q6166" s="0" t="n">
        <f aca="false">MAX(0,F6166-H6166-K6166-L6166)</f>
        <v>0</v>
      </c>
    </row>
    <row r="6167" customFormat="false" ht="15" hidden="false" customHeight="false" outlineLevel="0" collapsed="false">
      <c r="A6167" s="0" t="n">
        <f aca="false">'Profiles 8760'!A6156</f>
        <v>6154</v>
      </c>
      <c r="B6167" s="0" t="n">
        <f aca="false">'Profiles 8760'!B6156</f>
        <v>9</v>
      </c>
      <c r="C6167" s="0" t="n">
        <f aca="false">'Profiles 8760'!E6156</f>
        <v>0</v>
      </c>
      <c r="D6167" s="0" t="n">
        <f aca="false">'Profiles 8760'!F6156</f>
        <v>0.740505</v>
      </c>
      <c r="E6167" s="0" t="n">
        <f aca="false">'Profiles 8760'!G6156</f>
        <v>0.197043</v>
      </c>
      <c r="F6167" s="0" t="n">
        <f aca="false">D6167*Assumptions!$C$11*$B$7+E6167*Assumptions!$C$12*$B$8</f>
        <v>221.9169027</v>
      </c>
      <c r="G6167" s="0" t="n">
        <f aca="false">C6167*Assumptions!$C$15</f>
        <v>0</v>
      </c>
      <c r="H6167" s="0" t="n">
        <f aca="false">MIN(F6167,G6167)</f>
        <v>0</v>
      </c>
      <c r="I6167" s="0" t="n">
        <f aca="false">IF(C6167=1,MIN(G6167-H6167,Assumptions!$C$13,P6166),0)</f>
        <v>0</v>
      </c>
      <c r="J6167" s="0" t="n">
        <f aca="false">H6167+I6167</f>
        <v>0</v>
      </c>
      <c r="K6167" s="0" t="n">
        <f aca="false">MIN(IF(C6167=1,F6167-H6167,F6167),Assumptions!$C$13,MAX(0,($B$5-P6166)/$B$6))</f>
        <v>180</v>
      </c>
      <c r="L6167" s="0" t="n">
        <f aca="false">IF(C6167=1,0,MIN(F6167-K6167,Assumptions!$C$15,MAX(0,$B$10-O6166-M6167)))</f>
        <v>41.9169027</v>
      </c>
      <c r="M6167" s="0" t="n">
        <f aca="false">'Profiles 8760'!H6156</f>
        <v>86800</v>
      </c>
      <c r="N6167" s="0" t="n">
        <f aca="false">J6167+L6167</f>
        <v>41.9169027</v>
      </c>
      <c r="O6167" s="0" t="n">
        <f aca="false">O6166+N6167</f>
        <v>576355.538738559</v>
      </c>
      <c r="P6167" s="0" t="n">
        <f aca="false">MIN($B$5,P6166+K6167*$B$6-I6167)</f>
        <v>271.94824008984</v>
      </c>
      <c r="Q6167" s="0" t="n">
        <f aca="false">MAX(0,F6167-H6167-K6167-L6167)</f>
        <v>0</v>
      </c>
    </row>
    <row r="6168" customFormat="false" ht="15" hidden="false" customHeight="false" outlineLevel="0" collapsed="false">
      <c r="A6168" s="0" t="n">
        <f aca="false">'Profiles 8760'!A6157</f>
        <v>6155</v>
      </c>
      <c r="B6168" s="0" t="n">
        <f aca="false">'Profiles 8760'!B6157</f>
        <v>9</v>
      </c>
      <c r="C6168" s="0" t="n">
        <f aca="false">'Profiles 8760'!E6157</f>
        <v>0</v>
      </c>
      <c r="D6168" s="0" t="n">
        <f aca="false">'Profiles 8760'!F6157</f>
        <v>0.963416</v>
      </c>
      <c r="E6168" s="0" t="n">
        <f aca="false">'Profiles 8760'!G6157</f>
        <v>0.129201</v>
      </c>
      <c r="F6168" s="0" t="n">
        <f aca="false">D6168*Assumptions!$C$11*$B$7+E6168*Assumptions!$C$12*$B$8</f>
        <v>283.5188617</v>
      </c>
      <c r="G6168" s="0" t="n">
        <f aca="false">C6168*Assumptions!$C$15</f>
        <v>0</v>
      </c>
      <c r="H6168" s="0" t="n">
        <f aca="false">MIN(F6168,G6168)</f>
        <v>0</v>
      </c>
      <c r="I6168" s="0" t="n">
        <f aca="false">IF(C6168=1,MIN(G6168-H6168,Assumptions!$C$13,P6167),0)</f>
        <v>0</v>
      </c>
      <c r="J6168" s="0" t="n">
        <f aca="false">H6168+I6168</f>
        <v>0</v>
      </c>
      <c r="K6168" s="0" t="n">
        <f aca="false">MIN(IF(C6168=1,F6168-H6168,F6168),Assumptions!$C$13,MAX(0,($B$5-P6167)/$B$6))</f>
        <v>180</v>
      </c>
      <c r="L6168" s="0" t="n">
        <f aca="false">IF(C6168=1,0,MIN(F6168-K6168,Assumptions!$C$15,MAX(0,$B$10-O6167-M6168)))</f>
        <v>103.5188617</v>
      </c>
      <c r="M6168" s="0" t="n">
        <f aca="false">'Profiles 8760'!H6157</f>
        <v>86800</v>
      </c>
      <c r="N6168" s="0" t="n">
        <f aca="false">J6168+L6168</f>
        <v>103.5188617</v>
      </c>
      <c r="O6168" s="0" t="n">
        <f aca="false">O6167+N6168</f>
        <v>576459.057600259</v>
      </c>
      <c r="P6168" s="0" t="n">
        <f aca="false">MIN($B$5,P6167+K6168*$B$6-I6168)</f>
        <v>427.97224008984</v>
      </c>
      <c r="Q6168" s="0" t="n">
        <f aca="false">MAX(0,F6168-H6168-K6168-L6168)</f>
        <v>0</v>
      </c>
    </row>
    <row r="6169" customFormat="false" ht="15" hidden="false" customHeight="false" outlineLevel="0" collapsed="false">
      <c r="A6169" s="0" t="n">
        <f aca="false">'Profiles 8760'!A6158</f>
        <v>6156</v>
      </c>
      <c r="B6169" s="0" t="n">
        <f aca="false">'Profiles 8760'!B6158</f>
        <v>9</v>
      </c>
      <c r="C6169" s="0" t="n">
        <f aca="false">'Profiles 8760'!E6158</f>
        <v>0</v>
      </c>
      <c r="D6169" s="0" t="n">
        <f aca="false">'Profiles 8760'!F6158</f>
        <v>1</v>
      </c>
      <c r="E6169" s="0" t="n">
        <f aca="false">'Profiles 8760'!G6158</f>
        <v>0.144092</v>
      </c>
      <c r="F6169" s="0" t="n">
        <f aca="false">D6169*Assumptions!$C$11*$B$7+E6169*Assumptions!$C$12*$B$8</f>
        <v>294.6933628</v>
      </c>
      <c r="G6169" s="0" t="n">
        <f aca="false">C6169*Assumptions!$C$15</f>
        <v>0</v>
      </c>
      <c r="H6169" s="0" t="n">
        <f aca="false">MIN(F6169,G6169)</f>
        <v>0</v>
      </c>
      <c r="I6169" s="0" t="n">
        <f aca="false">IF(C6169=1,MIN(G6169-H6169,Assumptions!$C$13,P6168),0)</f>
        <v>0</v>
      </c>
      <c r="J6169" s="0" t="n">
        <f aca="false">H6169+I6169</f>
        <v>0</v>
      </c>
      <c r="K6169" s="0" t="n">
        <f aca="false">MIN(IF(C6169=1,F6169-H6169,F6169),Assumptions!$C$13,MAX(0,($B$5-P6168)/$B$6))</f>
        <v>95.5673279997231</v>
      </c>
      <c r="L6169" s="0" t="n">
        <f aca="false">IF(C6169=1,0,MIN(F6169-K6169,Assumptions!$C$15,MAX(0,$B$10-O6168-M6169)))</f>
        <v>199.126034800277</v>
      </c>
      <c r="M6169" s="0" t="n">
        <f aca="false">'Profiles 8760'!H6158</f>
        <v>86800</v>
      </c>
      <c r="N6169" s="0" t="n">
        <f aca="false">J6169+L6169</f>
        <v>199.126034800277</v>
      </c>
      <c r="O6169" s="0" t="n">
        <f aca="false">O6168+N6169</f>
        <v>576658.183635059</v>
      </c>
      <c r="P6169" s="0" t="n">
        <f aca="false">MIN($B$5,P6168+K6169*$B$6-I6169)</f>
        <v>510.81</v>
      </c>
      <c r="Q6169" s="0" t="n">
        <f aca="false">MAX(0,F6169-H6169-K6169-L6169)</f>
        <v>0</v>
      </c>
    </row>
    <row r="6170" customFormat="false" ht="15" hidden="false" customHeight="false" outlineLevel="0" collapsed="false">
      <c r="A6170" s="0" t="n">
        <f aca="false">'Profiles 8760'!A6159</f>
        <v>6157</v>
      </c>
      <c r="B6170" s="0" t="n">
        <f aca="false">'Profiles 8760'!B6159</f>
        <v>9</v>
      </c>
      <c r="C6170" s="0" t="n">
        <f aca="false">'Profiles 8760'!E6159</f>
        <v>0</v>
      </c>
      <c r="D6170" s="0" t="n">
        <f aca="false">'Profiles 8760'!F6159</f>
        <v>1</v>
      </c>
      <c r="E6170" s="0" t="n">
        <f aca="false">'Profiles 8760'!G6159</f>
        <v>0.13004</v>
      </c>
      <c r="F6170" s="0" t="n">
        <f aca="false">D6170*Assumptions!$C$11*$B$7+E6170*Assumptions!$C$12*$B$8</f>
        <v>294.118636</v>
      </c>
      <c r="G6170" s="0" t="n">
        <f aca="false">C6170*Assumptions!$C$15</f>
        <v>0</v>
      </c>
      <c r="H6170" s="0" t="n">
        <f aca="false">MIN(F6170,G6170)</f>
        <v>0</v>
      </c>
      <c r="I6170" s="0" t="n">
        <f aca="false">IF(C6170=1,MIN(G6170-H6170,Assumptions!$C$13,P6169),0)</f>
        <v>0</v>
      </c>
      <c r="J6170" s="0" t="n">
        <f aca="false">H6170+I6170</f>
        <v>0</v>
      </c>
      <c r="K6170" s="0" t="n">
        <f aca="false">MIN(IF(C6170=1,F6170-H6170,F6170),Assumptions!$C$13,MAX(0,($B$5-P6169)/$B$6))</f>
        <v>0</v>
      </c>
      <c r="L6170" s="0" t="n">
        <f aca="false">IF(C6170=1,0,MIN(F6170-K6170,Assumptions!$C$15,MAX(0,$B$10-O6169-M6170)))</f>
        <v>200</v>
      </c>
      <c r="M6170" s="0" t="n">
        <f aca="false">'Profiles 8760'!H6159</f>
        <v>86800</v>
      </c>
      <c r="N6170" s="0" t="n">
        <f aca="false">J6170+L6170</f>
        <v>200</v>
      </c>
      <c r="O6170" s="0" t="n">
        <f aca="false">O6169+N6170</f>
        <v>576858.183635059</v>
      </c>
      <c r="P6170" s="0" t="n">
        <f aca="false">MIN($B$5,P6169+K6170*$B$6-I6170)</f>
        <v>510.81</v>
      </c>
      <c r="Q6170" s="0" t="n">
        <f aca="false">MAX(0,F6170-H6170-K6170-L6170)</f>
        <v>94.118636</v>
      </c>
    </row>
    <row r="6171" customFormat="false" ht="15" hidden="false" customHeight="false" outlineLevel="0" collapsed="false">
      <c r="A6171" s="0" t="n">
        <f aca="false">'Profiles 8760'!A6160</f>
        <v>6158</v>
      </c>
      <c r="B6171" s="0" t="n">
        <f aca="false">'Profiles 8760'!B6160</f>
        <v>9</v>
      </c>
      <c r="C6171" s="0" t="n">
        <f aca="false">'Profiles 8760'!E6160</f>
        <v>0</v>
      </c>
      <c r="D6171" s="0" t="n">
        <f aca="false">'Profiles 8760'!F6160</f>
        <v>1</v>
      </c>
      <c r="E6171" s="0" t="n">
        <f aca="false">'Profiles 8760'!G6160</f>
        <v>0.121661</v>
      </c>
      <c r="F6171" s="0" t="n">
        <f aca="false">D6171*Assumptions!$C$11*$B$7+E6171*Assumptions!$C$12*$B$8</f>
        <v>293.7759349</v>
      </c>
      <c r="G6171" s="0" t="n">
        <f aca="false">C6171*Assumptions!$C$15</f>
        <v>0</v>
      </c>
      <c r="H6171" s="0" t="n">
        <f aca="false">MIN(F6171,G6171)</f>
        <v>0</v>
      </c>
      <c r="I6171" s="0" t="n">
        <f aca="false">IF(C6171=1,MIN(G6171-H6171,Assumptions!$C$13,P6170),0)</f>
        <v>0</v>
      </c>
      <c r="J6171" s="0" t="n">
        <f aca="false">H6171+I6171</f>
        <v>0</v>
      </c>
      <c r="K6171" s="0" t="n">
        <f aca="false">MIN(IF(C6171=1,F6171-H6171,F6171),Assumptions!$C$13,MAX(0,($B$5-P6170)/$B$6))</f>
        <v>0</v>
      </c>
      <c r="L6171" s="0" t="n">
        <f aca="false">IF(C6171=1,0,MIN(F6171-K6171,Assumptions!$C$15,MAX(0,$B$10-O6170-M6171)))</f>
        <v>200</v>
      </c>
      <c r="M6171" s="0" t="n">
        <f aca="false">'Profiles 8760'!H6160</f>
        <v>86800</v>
      </c>
      <c r="N6171" s="0" t="n">
        <f aca="false">J6171+L6171</f>
        <v>200</v>
      </c>
      <c r="O6171" s="0" t="n">
        <f aca="false">O6170+N6171</f>
        <v>577058.183635059</v>
      </c>
      <c r="P6171" s="0" t="n">
        <f aca="false">MIN($B$5,P6170+K6171*$B$6-I6171)</f>
        <v>510.81</v>
      </c>
      <c r="Q6171" s="0" t="n">
        <f aca="false">MAX(0,F6171-H6171-K6171-L6171)</f>
        <v>93.7759349</v>
      </c>
    </row>
    <row r="6172" customFormat="false" ht="15" hidden="false" customHeight="false" outlineLevel="0" collapsed="false">
      <c r="A6172" s="0" t="n">
        <f aca="false">'Profiles 8760'!A6161</f>
        <v>6159</v>
      </c>
      <c r="B6172" s="0" t="n">
        <f aca="false">'Profiles 8760'!B6161</f>
        <v>9</v>
      </c>
      <c r="C6172" s="0" t="n">
        <f aca="false">'Profiles 8760'!E6161</f>
        <v>0</v>
      </c>
      <c r="D6172" s="0" t="n">
        <f aca="false">'Profiles 8760'!F6161</f>
        <v>0.963416</v>
      </c>
      <c r="E6172" s="0" t="n">
        <f aca="false">'Profiles 8760'!G6161</f>
        <v>0.123058</v>
      </c>
      <c r="F6172" s="0" t="n">
        <f aca="false">D6172*Assumptions!$C$11*$B$7+E6172*Assumptions!$C$12*$B$8</f>
        <v>283.267613</v>
      </c>
      <c r="G6172" s="0" t="n">
        <f aca="false">C6172*Assumptions!$C$15</f>
        <v>0</v>
      </c>
      <c r="H6172" s="0" t="n">
        <f aca="false">MIN(F6172,G6172)</f>
        <v>0</v>
      </c>
      <c r="I6172" s="0" t="n">
        <f aca="false">IF(C6172=1,MIN(G6172-H6172,Assumptions!$C$13,P6171),0)</f>
        <v>0</v>
      </c>
      <c r="J6172" s="0" t="n">
        <f aca="false">H6172+I6172</f>
        <v>0</v>
      </c>
      <c r="K6172" s="0" t="n">
        <f aca="false">MIN(IF(C6172=1,F6172-H6172,F6172),Assumptions!$C$13,MAX(0,($B$5-P6171)/$B$6))</f>
        <v>0</v>
      </c>
      <c r="L6172" s="0" t="n">
        <f aca="false">IF(C6172=1,0,MIN(F6172-K6172,Assumptions!$C$15,MAX(0,$B$10-O6171-M6172)))</f>
        <v>200</v>
      </c>
      <c r="M6172" s="0" t="n">
        <f aca="false">'Profiles 8760'!H6161</f>
        <v>86800</v>
      </c>
      <c r="N6172" s="0" t="n">
        <f aca="false">J6172+L6172</f>
        <v>200</v>
      </c>
      <c r="O6172" s="0" t="n">
        <f aca="false">O6171+N6172</f>
        <v>577258.183635059</v>
      </c>
      <c r="P6172" s="0" t="n">
        <f aca="false">MIN($B$5,P6171+K6172*$B$6-I6172)</f>
        <v>510.81</v>
      </c>
      <c r="Q6172" s="0" t="n">
        <f aca="false">MAX(0,F6172-H6172-K6172-L6172)</f>
        <v>83.267613</v>
      </c>
    </row>
    <row r="6173" customFormat="false" ht="15" hidden="false" customHeight="false" outlineLevel="0" collapsed="false">
      <c r="A6173" s="0" t="n">
        <f aca="false">'Profiles 8760'!A6162</f>
        <v>6160</v>
      </c>
      <c r="B6173" s="0" t="n">
        <f aca="false">'Profiles 8760'!B6162</f>
        <v>9</v>
      </c>
      <c r="C6173" s="0" t="n">
        <f aca="false">'Profiles 8760'!E6162</f>
        <v>0</v>
      </c>
      <c r="D6173" s="0" t="n">
        <f aca="false">'Profiles 8760'!F6162</f>
        <v>0.740505</v>
      </c>
      <c r="E6173" s="0" t="n">
        <f aca="false">'Profiles 8760'!G6162</f>
        <v>0.090859</v>
      </c>
      <c r="F6173" s="0" t="n">
        <f aca="false">D6173*Assumptions!$C$11*$B$7+E6173*Assumptions!$C$12*$B$8</f>
        <v>217.5739771</v>
      </c>
      <c r="G6173" s="0" t="n">
        <f aca="false">C6173*Assumptions!$C$15</f>
        <v>0</v>
      </c>
      <c r="H6173" s="0" t="n">
        <f aca="false">MIN(F6173,G6173)</f>
        <v>0</v>
      </c>
      <c r="I6173" s="0" t="n">
        <f aca="false">IF(C6173=1,MIN(G6173-H6173,Assumptions!$C$13,P6172),0)</f>
        <v>0</v>
      </c>
      <c r="J6173" s="0" t="n">
        <f aca="false">H6173+I6173</f>
        <v>0</v>
      </c>
      <c r="K6173" s="0" t="n">
        <f aca="false">MIN(IF(C6173=1,F6173-H6173,F6173),Assumptions!$C$13,MAX(0,($B$5-P6172)/$B$6))</f>
        <v>0</v>
      </c>
      <c r="L6173" s="0" t="n">
        <f aca="false">IF(C6173=1,0,MIN(F6173-K6173,Assumptions!$C$15,MAX(0,$B$10-O6172-M6173)))</f>
        <v>200</v>
      </c>
      <c r="M6173" s="0" t="n">
        <f aca="false">'Profiles 8760'!H6162</f>
        <v>86800</v>
      </c>
      <c r="N6173" s="0" t="n">
        <f aca="false">J6173+L6173</f>
        <v>200</v>
      </c>
      <c r="O6173" s="0" t="n">
        <f aca="false">O6172+N6173</f>
        <v>577458.183635059</v>
      </c>
      <c r="P6173" s="0" t="n">
        <f aca="false">MIN($B$5,P6172+K6173*$B$6-I6173)</f>
        <v>510.81</v>
      </c>
      <c r="Q6173" s="0" t="n">
        <f aca="false">MAX(0,F6173-H6173-K6173-L6173)</f>
        <v>17.5739771</v>
      </c>
    </row>
    <row r="6174" customFormat="false" ht="15" hidden="false" customHeight="false" outlineLevel="0" collapsed="false">
      <c r="A6174" s="0" t="n">
        <f aca="false">'Profiles 8760'!A6163</f>
        <v>6161</v>
      </c>
      <c r="B6174" s="0" t="n">
        <f aca="false">'Profiles 8760'!B6163</f>
        <v>9</v>
      </c>
      <c r="C6174" s="0" t="n">
        <f aca="false">'Profiles 8760'!E6163</f>
        <v>0</v>
      </c>
      <c r="D6174" s="0" t="n">
        <f aca="false">'Profiles 8760'!F6163</f>
        <v>0.474214</v>
      </c>
      <c r="E6174" s="0" t="n">
        <f aca="false">'Profiles 8760'!G6163</f>
        <v>0.09445</v>
      </c>
      <c r="F6174" s="0" t="n">
        <f aca="false">D6174*Assumptions!$C$11*$B$7+E6174*Assumptions!$C$12*$B$8</f>
        <v>140.8160082</v>
      </c>
      <c r="G6174" s="0" t="n">
        <f aca="false">C6174*Assumptions!$C$15</f>
        <v>0</v>
      </c>
      <c r="H6174" s="0" t="n">
        <f aca="false">MIN(F6174,G6174)</f>
        <v>0</v>
      </c>
      <c r="I6174" s="0" t="n">
        <f aca="false">IF(C6174=1,MIN(G6174-H6174,Assumptions!$C$13,P6173),0)</f>
        <v>0</v>
      </c>
      <c r="J6174" s="0" t="n">
        <f aca="false">H6174+I6174</f>
        <v>0</v>
      </c>
      <c r="K6174" s="0" t="n">
        <f aca="false">MIN(IF(C6174=1,F6174-H6174,F6174),Assumptions!$C$13,MAX(0,($B$5-P6173)/$B$6))</f>
        <v>0</v>
      </c>
      <c r="L6174" s="0" t="n">
        <f aca="false">IF(C6174=1,0,MIN(F6174-K6174,Assumptions!$C$15,MAX(0,$B$10-O6173-M6174)))</f>
        <v>140.8160082</v>
      </c>
      <c r="M6174" s="0" t="n">
        <f aca="false">'Profiles 8760'!H6163</f>
        <v>86800</v>
      </c>
      <c r="N6174" s="0" t="n">
        <f aca="false">J6174+L6174</f>
        <v>140.8160082</v>
      </c>
      <c r="O6174" s="0" t="n">
        <f aca="false">O6173+N6174</f>
        <v>577598.999643259</v>
      </c>
      <c r="P6174" s="0" t="n">
        <f aca="false">MIN($B$5,P6173+K6174*$B$6-I6174)</f>
        <v>510.81</v>
      </c>
      <c r="Q6174" s="0" t="n">
        <f aca="false">MAX(0,F6174-H6174-K6174-L6174)</f>
        <v>0</v>
      </c>
    </row>
    <row r="6175" customFormat="false" ht="15" hidden="false" customHeight="false" outlineLevel="0" collapsed="false">
      <c r="A6175" s="0" t="n">
        <f aca="false">'Profiles 8760'!A6164</f>
        <v>6162</v>
      </c>
      <c r="B6175" s="0" t="n">
        <f aca="false">'Profiles 8760'!B6164</f>
        <v>9</v>
      </c>
      <c r="C6175" s="0" t="n">
        <f aca="false">'Profiles 8760'!E6164</f>
        <v>0</v>
      </c>
      <c r="D6175" s="0" t="n">
        <f aca="false">'Profiles 8760'!F6164</f>
        <v>0.207901</v>
      </c>
      <c r="E6175" s="0" t="n">
        <f aca="false">'Profiles 8760'!G6164</f>
        <v>0.184381</v>
      </c>
      <c r="F6175" s="0" t="n">
        <f aca="false">D6175*Assumptions!$C$11*$B$7+E6175*Assumptions!$C$12*$B$8</f>
        <v>67.5829917</v>
      </c>
      <c r="G6175" s="0" t="n">
        <f aca="false">C6175*Assumptions!$C$15</f>
        <v>0</v>
      </c>
      <c r="H6175" s="0" t="n">
        <f aca="false">MIN(F6175,G6175)</f>
        <v>0</v>
      </c>
      <c r="I6175" s="0" t="n">
        <f aca="false">IF(C6175=1,MIN(G6175-H6175,Assumptions!$C$13,P6174),0)</f>
        <v>0</v>
      </c>
      <c r="J6175" s="0" t="n">
        <f aca="false">H6175+I6175</f>
        <v>0</v>
      </c>
      <c r="K6175" s="0" t="n">
        <f aca="false">MIN(IF(C6175=1,F6175-H6175,F6175),Assumptions!$C$13,MAX(0,($B$5-P6174)/$B$6))</f>
        <v>0</v>
      </c>
      <c r="L6175" s="0" t="n">
        <f aca="false">IF(C6175=1,0,MIN(F6175-K6175,Assumptions!$C$15,MAX(0,$B$10-O6174-M6175)))</f>
        <v>67.5829917</v>
      </c>
      <c r="M6175" s="0" t="n">
        <f aca="false">'Profiles 8760'!H6164</f>
        <v>86800</v>
      </c>
      <c r="N6175" s="0" t="n">
        <f aca="false">J6175+L6175</f>
        <v>67.5829917</v>
      </c>
      <c r="O6175" s="0" t="n">
        <f aca="false">O6174+N6175</f>
        <v>577666.58263496</v>
      </c>
      <c r="P6175" s="0" t="n">
        <f aca="false">MIN($B$5,P6174+K6175*$B$6-I6175)</f>
        <v>510.81</v>
      </c>
      <c r="Q6175" s="0" t="n">
        <f aca="false">MAX(0,F6175-H6175-K6175-L6175)</f>
        <v>0</v>
      </c>
    </row>
    <row r="6176" customFormat="false" ht="15" hidden="false" customHeight="false" outlineLevel="0" collapsed="false">
      <c r="A6176" s="0" t="n">
        <f aca="false">'Profiles 8760'!A6165</f>
        <v>6163</v>
      </c>
      <c r="B6176" s="0" t="n">
        <f aca="false">'Profiles 8760'!B6165</f>
        <v>9</v>
      </c>
      <c r="C6176" s="0" t="n">
        <f aca="false">'Profiles 8760'!E6165</f>
        <v>0</v>
      </c>
      <c r="D6176" s="0" t="n">
        <f aca="false">'Profiles 8760'!F6165</f>
        <v>0.008313</v>
      </c>
      <c r="E6176" s="0" t="n">
        <f aca="false">'Profiles 8760'!G6165</f>
        <v>0.252999</v>
      </c>
      <c r="F6176" s="0" t="n">
        <f aca="false">D6176*Assumptions!$C$11*$B$7+E6176*Assumptions!$C$12*$B$8</f>
        <v>12.7484535</v>
      </c>
      <c r="G6176" s="0" t="n">
        <f aca="false">C6176*Assumptions!$C$15</f>
        <v>0</v>
      </c>
      <c r="H6176" s="0" t="n">
        <f aca="false">MIN(F6176,G6176)</f>
        <v>0</v>
      </c>
      <c r="I6176" s="0" t="n">
        <f aca="false">IF(C6176=1,MIN(G6176-H6176,Assumptions!$C$13,P6175),0)</f>
        <v>0</v>
      </c>
      <c r="J6176" s="0" t="n">
        <f aca="false">H6176+I6176</f>
        <v>0</v>
      </c>
      <c r="K6176" s="0" t="n">
        <f aca="false">MIN(IF(C6176=1,F6176-H6176,F6176),Assumptions!$C$13,MAX(0,($B$5-P6175)/$B$6))</f>
        <v>0</v>
      </c>
      <c r="L6176" s="0" t="n">
        <f aca="false">IF(C6176=1,0,MIN(F6176-K6176,Assumptions!$C$15,MAX(0,$B$10-O6175-M6176)))</f>
        <v>12.7484535</v>
      </c>
      <c r="M6176" s="0" t="n">
        <f aca="false">'Profiles 8760'!H6165</f>
        <v>86800</v>
      </c>
      <c r="N6176" s="0" t="n">
        <f aca="false">J6176+L6176</f>
        <v>12.7484535</v>
      </c>
      <c r="O6176" s="0" t="n">
        <f aca="false">O6175+N6176</f>
        <v>577679.33108846</v>
      </c>
      <c r="P6176" s="0" t="n">
        <f aca="false">MIN($B$5,P6175+K6176*$B$6-I6176)</f>
        <v>510.81</v>
      </c>
      <c r="Q6176" s="0" t="n">
        <f aca="false">MAX(0,F6176-H6176-K6176-L6176)</f>
        <v>0</v>
      </c>
    </row>
    <row r="6177" customFormat="false" ht="15" hidden="false" customHeight="false" outlineLevel="0" collapsed="false">
      <c r="A6177" s="0" t="n">
        <f aca="false">'Profiles 8760'!A6166</f>
        <v>6164</v>
      </c>
      <c r="B6177" s="0" t="n">
        <f aca="false">'Profiles 8760'!B6166</f>
        <v>9</v>
      </c>
      <c r="C6177" s="0" t="n">
        <f aca="false">'Profiles 8760'!E6166</f>
        <v>1</v>
      </c>
      <c r="D6177" s="0" t="n">
        <f aca="false">'Profiles 8760'!F6166</f>
        <v>0</v>
      </c>
      <c r="E6177" s="0" t="n">
        <f aca="false">'Profiles 8760'!G6166</f>
        <v>0.263795</v>
      </c>
      <c r="F6177" s="0" t="n">
        <f aca="false">D6177*Assumptions!$C$11*$B$7+E6177*Assumptions!$C$12*$B$8</f>
        <v>10.7892155</v>
      </c>
      <c r="G6177" s="0" t="n">
        <f aca="false">C6177*Assumptions!$C$15</f>
        <v>200</v>
      </c>
      <c r="H6177" s="0" t="n">
        <f aca="false">MIN(F6177,G6177)</f>
        <v>10.7892155</v>
      </c>
      <c r="I6177" s="0" t="n">
        <f aca="false">IF(C6177=1,MIN(G6177-H6177,Assumptions!$C$13,P6176),0)</f>
        <v>180</v>
      </c>
      <c r="J6177" s="0" t="n">
        <f aca="false">H6177+I6177</f>
        <v>190.7892155</v>
      </c>
      <c r="K6177" s="0" t="n">
        <f aca="false">MIN(IF(C6177=1,F6177-H6177,F6177),Assumptions!$C$13,MAX(0,($B$5-P6176)/$B$6))</f>
        <v>0</v>
      </c>
      <c r="L6177" s="0" t="n">
        <f aca="false">IF(C6177=1,0,MIN(F6177-K6177,Assumptions!$C$15,MAX(0,$B$10-O6176-M6177)))</f>
        <v>0</v>
      </c>
      <c r="M6177" s="0" t="n">
        <f aca="false">'Profiles 8760'!H6166</f>
        <v>86600</v>
      </c>
      <c r="N6177" s="0" t="n">
        <f aca="false">J6177+L6177</f>
        <v>190.7892155</v>
      </c>
      <c r="O6177" s="0" t="n">
        <f aca="false">O6176+N6177</f>
        <v>577870.12030396</v>
      </c>
      <c r="P6177" s="0" t="n">
        <f aca="false">MIN($B$5,P6176+K6177*$B$6-I6177)</f>
        <v>330.81</v>
      </c>
      <c r="Q6177" s="0" t="n">
        <f aca="false">MAX(0,F6177-H6177-K6177-L6177)</f>
        <v>0</v>
      </c>
    </row>
    <row r="6178" customFormat="false" ht="15" hidden="false" customHeight="false" outlineLevel="0" collapsed="false">
      <c r="A6178" s="0" t="n">
        <f aca="false">'Profiles 8760'!A6167</f>
        <v>6165</v>
      </c>
      <c r="B6178" s="0" t="n">
        <f aca="false">'Profiles 8760'!B6167</f>
        <v>9</v>
      </c>
      <c r="C6178" s="0" t="n">
        <f aca="false">'Profiles 8760'!E6167</f>
        <v>1</v>
      </c>
      <c r="D6178" s="0" t="n">
        <f aca="false">'Profiles 8760'!F6167</f>
        <v>0</v>
      </c>
      <c r="E6178" s="0" t="n">
        <f aca="false">'Profiles 8760'!G6167</f>
        <v>0.221198</v>
      </c>
      <c r="F6178" s="0" t="n">
        <f aca="false">D6178*Assumptions!$C$11*$B$7+E6178*Assumptions!$C$12*$B$8</f>
        <v>9.0469982</v>
      </c>
      <c r="G6178" s="0" t="n">
        <f aca="false">C6178*Assumptions!$C$15</f>
        <v>200</v>
      </c>
      <c r="H6178" s="0" t="n">
        <f aca="false">MIN(F6178,G6178)</f>
        <v>9.0469982</v>
      </c>
      <c r="I6178" s="0" t="n">
        <f aca="false">IF(C6178=1,MIN(G6178-H6178,Assumptions!$C$13,P6177),0)</f>
        <v>180</v>
      </c>
      <c r="J6178" s="0" t="n">
        <f aca="false">H6178+I6178</f>
        <v>189.0469982</v>
      </c>
      <c r="K6178" s="0" t="n">
        <f aca="false">MIN(IF(C6178=1,F6178-H6178,F6178),Assumptions!$C$13,MAX(0,($B$5-P6177)/$B$6))</f>
        <v>0</v>
      </c>
      <c r="L6178" s="0" t="n">
        <f aca="false">IF(C6178=1,0,MIN(F6178-K6178,Assumptions!$C$15,MAX(0,$B$10-O6177-M6178)))</f>
        <v>0</v>
      </c>
      <c r="M6178" s="0" t="n">
        <f aca="false">'Profiles 8760'!H6167</f>
        <v>86400</v>
      </c>
      <c r="N6178" s="0" t="n">
        <f aca="false">J6178+L6178</f>
        <v>189.0469982</v>
      </c>
      <c r="O6178" s="0" t="n">
        <f aca="false">O6177+N6178</f>
        <v>578059.16730216</v>
      </c>
      <c r="P6178" s="0" t="n">
        <f aca="false">MIN($B$5,P6177+K6178*$B$6-I6178)</f>
        <v>150.81</v>
      </c>
      <c r="Q6178" s="0" t="n">
        <f aca="false">MAX(0,F6178-H6178-K6178-L6178)</f>
        <v>0</v>
      </c>
    </row>
    <row r="6179" customFormat="false" ht="15" hidden="false" customHeight="false" outlineLevel="0" collapsed="false">
      <c r="A6179" s="0" t="n">
        <f aca="false">'Profiles 8760'!A6168</f>
        <v>6166</v>
      </c>
      <c r="B6179" s="0" t="n">
        <f aca="false">'Profiles 8760'!B6168</f>
        <v>9</v>
      </c>
      <c r="C6179" s="0" t="n">
        <f aca="false">'Profiles 8760'!E6168</f>
        <v>0</v>
      </c>
      <c r="D6179" s="0" t="n">
        <f aca="false">'Profiles 8760'!F6168</f>
        <v>0</v>
      </c>
      <c r="E6179" s="0" t="n">
        <f aca="false">'Profiles 8760'!G6168</f>
        <v>0.23919</v>
      </c>
      <c r="F6179" s="0" t="n">
        <f aca="false">D6179*Assumptions!$C$11*$B$7+E6179*Assumptions!$C$12*$B$8</f>
        <v>9.782871</v>
      </c>
      <c r="G6179" s="0" t="n">
        <f aca="false">C6179*Assumptions!$C$15</f>
        <v>0</v>
      </c>
      <c r="H6179" s="0" t="n">
        <f aca="false">MIN(F6179,G6179)</f>
        <v>0</v>
      </c>
      <c r="I6179" s="0" t="n">
        <f aca="false">IF(C6179=1,MIN(G6179-H6179,Assumptions!$C$13,P6178),0)</f>
        <v>0</v>
      </c>
      <c r="J6179" s="0" t="n">
        <f aca="false">H6179+I6179</f>
        <v>0</v>
      </c>
      <c r="K6179" s="0" t="n">
        <f aca="false">MIN(IF(C6179=1,F6179-H6179,F6179),Assumptions!$C$13,MAX(0,($B$5-P6178)/$B$6))</f>
        <v>9.782871</v>
      </c>
      <c r="L6179" s="0" t="n">
        <f aca="false">IF(C6179=1,0,MIN(F6179-K6179,Assumptions!$C$15,MAX(0,$B$10-O6178-M6179)))</f>
        <v>0</v>
      </c>
      <c r="M6179" s="0" t="n">
        <f aca="false">'Profiles 8760'!H6168</f>
        <v>86400</v>
      </c>
      <c r="N6179" s="0" t="n">
        <f aca="false">J6179+L6179</f>
        <v>0</v>
      </c>
      <c r="O6179" s="0" t="n">
        <f aca="false">O6178+N6179</f>
        <v>578059.16730216</v>
      </c>
      <c r="P6179" s="0" t="n">
        <f aca="false">MIN($B$5,P6178+K6179*$B$6-I6179)</f>
        <v>159.2897925828</v>
      </c>
      <c r="Q6179" s="0" t="n">
        <f aca="false">MAX(0,F6179-H6179-K6179-L6179)</f>
        <v>0</v>
      </c>
    </row>
    <row r="6180" customFormat="false" ht="15" hidden="false" customHeight="false" outlineLevel="0" collapsed="false">
      <c r="A6180" s="0" t="n">
        <f aca="false">'Profiles 8760'!A6169</f>
        <v>6167</v>
      </c>
      <c r="B6180" s="0" t="n">
        <f aca="false">'Profiles 8760'!B6169</f>
        <v>9</v>
      </c>
      <c r="C6180" s="0" t="n">
        <f aca="false">'Profiles 8760'!E6169</f>
        <v>0</v>
      </c>
      <c r="D6180" s="0" t="n">
        <f aca="false">'Profiles 8760'!F6169</f>
        <v>0</v>
      </c>
      <c r="E6180" s="0" t="n">
        <f aca="false">'Profiles 8760'!G6169</f>
        <v>0.190444</v>
      </c>
      <c r="F6180" s="0" t="n">
        <f aca="false">D6180*Assumptions!$C$11*$B$7+E6180*Assumptions!$C$12*$B$8</f>
        <v>7.7891596</v>
      </c>
      <c r="G6180" s="0" t="n">
        <f aca="false">C6180*Assumptions!$C$15</f>
        <v>0</v>
      </c>
      <c r="H6180" s="0" t="n">
        <f aca="false">MIN(F6180,G6180)</f>
        <v>0</v>
      </c>
      <c r="I6180" s="0" t="n">
        <f aca="false">IF(C6180=1,MIN(G6180-H6180,Assumptions!$C$13,P6179),0)</f>
        <v>0</v>
      </c>
      <c r="J6180" s="0" t="n">
        <f aca="false">H6180+I6180</f>
        <v>0</v>
      </c>
      <c r="K6180" s="0" t="n">
        <f aca="false">MIN(IF(C6180=1,F6180-H6180,F6180),Assumptions!$C$13,MAX(0,($B$5-P6179)/$B$6))</f>
        <v>7.7891596</v>
      </c>
      <c r="L6180" s="0" t="n">
        <f aca="false">IF(C6180=1,0,MIN(F6180-K6180,Assumptions!$C$15,MAX(0,$B$10-O6179-M6180)))</f>
        <v>0</v>
      </c>
      <c r="M6180" s="0" t="n">
        <f aca="false">'Profiles 8760'!H6169</f>
        <v>86400</v>
      </c>
      <c r="N6180" s="0" t="n">
        <f aca="false">J6180+L6180</f>
        <v>0</v>
      </c>
      <c r="O6180" s="0" t="n">
        <f aca="false">O6179+N6180</f>
        <v>578059.16730216</v>
      </c>
      <c r="P6180" s="0" t="n">
        <f aca="false">MIN($B$5,P6179+K6180*$B$6-I6180)</f>
        <v>166.04143612408</v>
      </c>
      <c r="Q6180" s="0" t="n">
        <f aca="false">MAX(0,F6180-H6180-K6180-L6180)</f>
        <v>0</v>
      </c>
    </row>
    <row r="6181" customFormat="false" ht="15" hidden="false" customHeight="false" outlineLevel="0" collapsed="false">
      <c r="A6181" s="0" t="n">
        <f aca="false">'Profiles 8760'!A6170</f>
        <v>6168</v>
      </c>
      <c r="B6181" s="0" t="n">
        <f aca="false">'Profiles 8760'!B6170</f>
        <v>9</v>
      </c>
      <c r="C6181" s="0" t="n">
        <f aca="false">'Profiles 8760'!E6170</f>
        <v>0</v>
      </c>
      <c r="D6181" s="0" t="n">
        <f aca="false">'Profiles 8760'!F6170</f>
        <v>0</v>
      </c>
      <c r="E6181" s="0" t="n">
        <f aca="false">'Profiles 8760'!G6170</f>
        <v>0.162898</v>
      </c>
      <c r="F6181" s="0" t="n">
        <f aca="false">D6181*Assumptions!$C$11*$B$7+E6181*Assumptions!$C$12*$B$8</f>
        <v>6.6625282</v>
      </c>
      <c r="G6181" s="0" t="n">
        <f aca="false">C6181*Assumptions!$C$15</f>
        <v>0</v>
      </c>
      <c r="H6181" s="0" t="n">
        <f aca="false">MIN(F6181,G6181)</f>
        <v>0</v>
      </c>
      <c r="I6181" s="0" t="n">
        <f aca="false">IF(C6181=1,MIN(G6181-H6181,Assumptions!$C$13,P6180),0)</f>
        <v>0</v>
      </c>
      <c r="J6181" s="0" t="n">
        <f aca="false">H6181+I6181</f>
        <v>0</v>
      </c>
      <c r="K6181" s="0" t="n">
        <f aca="false">MIN(IF(C6181=1,F6181-H6181,F6181),Assumptions!$C$13,MAX(0,($B$5-P6180)/$B$6))</f>
        <v>6.6625282</v>
      </c>
      <c r="L6181" s="0" t="n">
        <f aca="false">IF(C6181=1,0,MIN(F6181-K6181,Assumptions!$C$15,MAX(0,$B$10-O6180-M6181)))</f>
        <v>0</v>
      </c>
      <c r="M6181" s="0" t="n">
        <f aca="false">'Profiles 8760'!H6170</f>
        <v>86400</v>
      </c>
      <c r="N6181" s="0" t="n">
        <f aca="false">J6181+L6181</f>
        <v>0</v>
      </c>
      <c r="O6181" s="0" t="n">
        <f aca="false">O6180+N6181</f>
        <v>578059.16730216</v>
      </c>
      <c r="P6181" s="0" t="n">
        <f aca="false">MIN($B$5,P6180+K6181*$B$6-I6181)</f>
        <v>171.81651556784</v>
      </c>
      <c r="Q6181" s="0" t="n">
        <f aca="false">MAX(0,F6181-H6181-K6181-L6181)</f>
        <v>0</v>
      </c>
    </row>
    <row r="6182" customFormat="false" ht="15" hidden="false" customHeight="false" outlineLevel="0" collapsed="false">
      <c r="A6182" s="0" t="n">
        <f aca="false">'Profiles 8760'!A6171</f>
        <v>6169</v>
      </c>
      <c r="B6182" s="0" t="n">
        <f aca="false">'Profiles 8760'!B6171</f>
        <v>9</v>
      </c>
      <c r="C6182" s="0" t="n">
        <f aca="false">'Profiles 8760'!E6171</f>
        <v>0</v>
      </c>
      <c r="D6182" s="0" t="n">
        <f aca="false">'Profiles 8760'!F6171</f>
        <v>0</v>
      </c>
      <c r="E6182" s="0" t="n">
        <f aca="false">'Profiles 8760'!G6171</f>
        <v>0.135379</v>
      </c>
      <c r="F6182" s="0" t="n">
        <f aca="false">D6182*Assumptions!$C$11*$B$7+E6182*Assumptions!$C$12*$B$8</f>
        <v>5.5370011</v>
      </c>
      <c r="G6182" s="0" t="n">
        <f aca="false">C6182*Assumptions!$C$15</f>
        <v>0</v>
      </c>
      <c r="H6182" s="0" t="n">
        <f aca="false">MIN(F6182,G6182)</f>
        <v>0</v>
      </c>
      <c r="I6182" s="0" t="n">
        <f aca="false">IF(C6182=1,MIN(G6182-H6182,Assumptions!$C$13,P6181),0)</f>
        <v>0</v>
      </c>
      <c r="J6182" s="0" t="n">
        <f aca="false">H6182+I6182</f>
        <v>0</v>
      </c>
      <c r="K6182" s="0" t="n">
        <f aca="false">MIN(IF(C6182=1,F6182-H6182,F6182),Assumptions!$C$13,MAX(0,($B$5-P6181)/$B$6))</f>
        <v>5.5370011</v>
      </c>
      <c r="L6182" s="0" t="n">
        <f aca="false">IF(C6182=1,0,MIN(F6182-K6182,Assumptions!$C$15,MAX(0,$B$10-O6181-M6182)))</f>
        <v>0</v>
      </c>
      <c r="M6182" s="0" t="n">
        <f aca="false">'Profiles 8760'!H6171</f>
        <v>86400</v>
      </c>
      <c r="N6182" s="0" t="n">
        <f aca="false">J6182+L6182</f>
        <v>0</v>
      </c>
      <c r="O6182" s="0" t="n">
        <f aca="false">O6181+N6182</f>
        <v>578059.16730216</v>
      </c>
      <c r="P6182" s="0" t="n">
        <f aca="false">MIN($B$5,P6181+K6182*$B$6-I6182)</f>
        <v>176.61598812132</v>
      </c>
      <c r="Q6182" s="0" t="n">
        <f aca="false">MAX(0,F6182-H6182-K6182-L6182)</f>
        <v>0</v>
      </c>
    </row>
    <row r="6183" customFormat="false" ht="15" hidden="false" customHeight="false" outlineLevel="0" collapsed="false">
      <c r="A6183" s="0" t="n">
        <f aca="false">'Profiles 8760'!A6172</f>
        <v>6170</v>
      </c>
      <c r="B6183" s="0" t="n">
        <f aca="false">'Profiles 8760'!B6172</f>
        <v>9</v>
      </c>
      <c r="C6183" s="0" t="n">
        <f aca="false">'Profiles 8760'!E6172</f>
        <v>0</v>
      </c>
      <c r="D6183" s="0" t="n">
        <f aca="false">'Profiles 8760'!F6172</f>
        <v>0</v>
      </c>
      <c r="E6183" s="0" t="n">
        <f aca="false">'Profiles 8760'!G6172</f>
        <v>0.139292</v>
      </c>
      <c r="F6183" s="0" t="n">
        <f aca="false">D6183*Assumptions!$C$11*$B$7+E6183*Assumptions!$C$12*$B$8</f>
        <v>5.6970428</v>
      </c>
      <c r="G6183" s="0" t="n">
        <f aca="false">C6183*Assumptions!$C$15</f>
        <v>0</v>
      </c>
      <c r="H6183" s="0" t="n">
        <f aca="false">MIN(F6183,G6183)</f>
        <v>0</v>
      </c>
      <c r="I6183" s="0" t="n">
        <f aca="false">IF(C6183=1,MIN(G6183-H6183,Assumptions!$C$13,P6182),0)</f>
        <v>0</v>
      </c>
      <c r="J6183" s="0" t="n">
        <f aca="false">H6183+I6183</f>
        <v>0</v>
      </c>
      <c r="K6183" s="0" t="n">
        <f aca="false">MIN(IF(C6183=1,F6183-H6183,F6183),Assumptions!$C$13,MAX(0,($B$5-P6182)/$B$6))</f>
        <v>5.6970428</v>
      </c>
      <c r="L6183" s="0" t="n">
        <f aca="false">IF(C6183=1,0,MIN(F6183-K6183,Assumptions!$C$15,MAX(0,$B$10-O6182-M6183)))</f>
        <v>0</v>
      </c>
      <c r="M6183" s="0" t="n">
        <f aca="false">'Profiles 8760'!H6172</f>
        <v>86400</v>
      </c>
      <c r="N6183" s="0" t="n">
        <f aca="false">J6183+L6183</f>
        <v>0</v>
      </c>
      <c r="O6183" s="0" t="n">
        <f aca="false">O6182+N6183</f>
        <v>578059.16730216</v>
      </c>
      <c r="P6183" s="0" t="n">
        <f aca="false">MIN($B$5,P6182+K6183*$B$6-I6183)</f>
        <v>181.55418482036</v>
      </c>
      <c r="Q6183" s="0" t="n">
        <f aca="false">MAX(0,F6183-H6183-K6183-L6183)</f>
        <v>0</v>
      </c>
    </row>
    <row r="6184" customFormat="false" ht="15" hidden="false" customHeight="false" outlineLevel="0" collapsed="false">
      <c r="A6184" s="0" t="n">
        <f aca="false">'Profiles 8760'!A6173</f>
        <v>6171</v>
      </c>
      <c r="B6184" s="0" t="n">
        <f aca="false">'Profiles 8760'!B6173</f>
        <v>9</v>
      </c>
      <c r="C6184" s="0" t="n">
        <f aca="false">'Profiles 8760'!E6173</f>
        <v>0</v>
      </c>
      <c r="D6184" s="0" t="n">
        <f aca="false">'Profiles 8760'!F6173</f>
        <v>0</v>
      </c>
      <c r="E6184" s="0" t="n">
        <f aca="false">'Profiles 8760'!G6173</f>
        <v>0.164968</v>
      </c>
      <c r="F6184" s="0" t="n">
        <f aca="false">D6184*Assumptions!$C$11*$B$7+E6184*Assumptions!$C$12*$B$8</f>
        <v>6.7471912</v>
      </c>
      <c r="G6184" s="0" t="n">
        <f aca="false">C6184*Assumptions!$C$15</f>
        <v>0</v>
      </c>
      <c r="H6184" s="0" t="n">
        <f aca="false">MIN(F6184,G6184)</f>
        <v>0</v>
      </c>
      <c r="I6184" s="0" t="n">
        <f aca="false">IF(C6184=1,MIN(G6184-H6184,Assumptions!$C$13,P6183),0)</f>
        <v>0</v>
      </c>
      <c r="J6184" s="0" t="n">
        <f aca="false">H6184+I6184</f>
        <v>0</v>
      </c>
      <c r="K6184" s="0" t="n">
        <f aca="false">MIN(IF(C6184=1,F6184-H6184,F6184),Assumptions!$C$13,MAX(0,($B$5-P6183)/$B$6))</f>
        <v>6.7471912</v>
      </c>
      <c r="L6184" s="0" t="n">
        <f aca="false">IF(C6184=1,0,MIN(F6184-K6184,Assumptions!$C$15,MAX(0,$B$10-O6183-M6184)))</f>
        <v>0</v>
      </c>
      <c r="M6184" s="0" t="n">
        <f aca="false">'Profiles 8760'!H6173</f>
        <v>86400</v>
      </c>
      <c r="N6184" s="0" t="n">
        <f aca="false">J6184+L6184</f>
        <v>0</v>
      </c>
      <c r="O6184" s="0" t="n">
        <f aca="false">O6183+N6184</f>
        <v>578059.16730216</v>
      </c>
      <c r="P6184" s="0" t="n">
        <f aca="false">MIN($B$5,P6183+K6184*$B$6-I6184)</f>
        <v>187.40265015252</v>
      </c>
      <c r="Q6184" s="0" t="n">
        <f aca="false">MAX(0,F6184-H6184-K6184-L6184)</f>
        <v>0</v>
      </c>
    </row>
    <row r="6185" customFormat="false" ht="15" hidden="false" customHeight="false" outlineLevel="0" collapsed="false">
      <c r="A6185" s="0" t="n">
        <f aca="false">'Profiles 8760'!A6174</f>
        <v>6172</v>
      </c>
      <c r="B6185" s="0" t="n">
        <f aca="false">'Profiles 8760'!B6174</f>
        <v>9</v>
      </c>
      <c r="C6185" s="0" t="n">
        <f aca="false">'Profiles 8760'!E6174</f>
        <v>0</v>
      </c>
      <c r="D6185" s="0" t="n">
        <f aca="false">'Profiles 8760'!F6174</f>
        <v>0</v>
      </c>
      <c r="E6185" s="0" t="n">
        <f aca="false">'Profiles 8760'!G6174</f>
        <v>0.26706</v>
      </c>
      <c r="F6185" s="0" t="n">
        <f aca="false">D6185*Assumptions!$C$11*$B$7+E6185*Assumptions!$C$12*$B$8</f>
        <v>10.922754</v>
      </c>
      <c r="G6185" s="0" t="n">
        <f aca="false">C6185*Assumptions!$C$15</f>
        <v>0</v>
      </c>
      <c r="H6185" s="0" t="n">
        <f aca="false">MIN(F6185,G6185)</f>
        <v>0</v>
      </c>
      <c r="I6185" s="0" t="n">
        <f aca="false">IF(C6185=1,MIN(G6185-H6185,Assumptions!$C$13,P6184),0)</f>
        <v>0</v>
      </c>
      <c r="J6185" s="0" t="n">
        <f aca="false">H6185+I6185</f>
        <v>0</v>
      </c>
      <c r="K6185" s="0" t="n">
        <f aca="false">MIN(IF(C6185=1,F6185-H6185,F6185),Assumptions!$C$13,MAX(0,($B$5-P6184)/$B$6))</f>
        <v>10.922754</v>
      </c>
      <c r="L6185" s="0" t="n">
        <f aca="false">IF(C6185=1,0,MIN(F6185-K6185,Assumptions!$C$15,MAX(0,$B$10-O6184-M6185)))</f>
        <v>0</v>
      </c>
      <c r="M6185" s="0" t="n">
        <f aca="false">'Profiles 8760'!H6174</f>
        <v>86400</v>
      </c>
      <c r="N6185" s="0" t="n">
        <f aca="false">J6185+L6185</f>
        <v>0</v>
      </c>
      <c r="O6185" s="0" t="n">
        <f aca="false">O6184+N6185</f>
        <v>578059.16730216</v>
      </c>
      <c r="P6185" s="0" t="n">
        <f aca="false">MIN($B$5,P6184+K6185*$B$6-I6185)</f>
        <v>196.87049331972</v>
      </c>
      <c r="Q6185" s="0" t="n">
        <f aca="false">MAX(0,F6185-H6185-K6185-L6185)</f>
        <v>0</v>
      </c>
    </row>
    <row r="6186" customFormat="false" ht="15" hidden="false" customHeight="false" outlineLevel="0" collapsed="false">
      <c r="A6186" s="0" t="n">
        <f aca="false">'Profiles 8760'!A6175</f>
        <v>6173</v>
      </c>
      <c r="B6186" s="0" t="n">
        <f aca="false">'Profiles 8760'!B6175</f>
        <v>9</v>
      </c>
      <c r="C6186" s="0" t="n">
        <f aca="false">'Profiles 8760'!E6175</f>
        <v>0</v>
      </c>
      <c r="D6186" s="0" t="n">
        <f aca="false">'Profiles 8760'!F6175</f>
        <v>0</v>
      </c>
      <c r="E6186" s="0" t="n">
        <f aca="false">'Profiles 8760'!G6175</f>
        <v>0.332324</v>
      </c>
      <c r="F6186" s="0" t="n">
        <f aca="false">D6186*Assumptions!$C$11*$B$7+E6186*Assumptions!$C$12*$B$8</f>
        <v>13.5920516</v>
      </c>
      <c r="G6186" s="0" t="n">
        <f aca="false">C6186*Assumptions!$C$15</f>
        <v>0</v>
      </c>
      <c r="H6186" s="0" t="n">
        <f aca="false">MIN(F6186,G6186)</f>
        <v>0</v>
      </c>
      <c r="I6186" s="0" t="n">
        <f aca="false">IF(C6186=1,MIN(G6186-H6186,Assumptions!$C$13,P6185),0)</f>
        <v>0</v>
      </c>
      <c r="J6186" s="0" t="n">
        <f aca="false">H6186+I6186</f>
        <v>0</v>
      </c>
      <c r="K6186" s="0" t="n">
        <f aca="false">MIN(IF(C6186=1,F6186-H6186,F6186),Assumptions!$C$13,MAX(0,($B$5-P6185)/$B$6))</f>
        <v>13.5920516</v>
      </c>
      <c r="L6186" s="0" t="n">
        <f aca="false">IF(C6186=1,0,MIN(F6186-K6186,Assumptions!$C$15,MAX(0,$B$10-O6185-M6186)))</f>
        <v>0</v>
      </c>
      <c r="M6186" s="0" t="n">
        <f aca="false">'Profiles 8760'!H6175</f>
        <v>86400</v>
      </c>
      <c r="N6186" s="0" t="n">
        <f aca="false">J6186+L6186</f>
        <v>0</v>
      </c>
      <c r="O6186" s="0" t="n">
        <f aca="false">O6185+N6186</f>
        <v>578059.16730216</v>
      </c>
      <c r="P6186" s="0" t="n">
        <f aca="false">MIN($B$5,P6185+K6186*$B$6-I6186)</f>
        <v>208.6520836466</v>
      </c>
      <c r="Q6186" s="0" t="n">
        <f aca="false">MAX(0,F6186-H6186-K6186-L6186)</f>
        <v>0</v>
      </c>
    </row>
    <row r="6187" customFormat="false" ht="15" hidden="false" customHeight="false" outlineLevel="0" collapsed="false">
      <c r="A6187" s="0" t="n">
        <f aca="false">'Profiles 8760'!A6176</f>
        <v>6174</v>
      </c>
      <c r="B6187" s="0" t="n">
        <f aca="false">'Profiles 8760'!B6176</f>
        <v>9</v>
      </c>
      <c r="C6187" s="0" t="n">
        <f aca="false">'Profiles 8760'!E6176</f>
        <v>0</v>
      </c>
      <c r="D6187" s="0" t="n">
        <f aca="false">'Profiles 8760'!F6176</f>
        <v>0</v>
      </c>
      <c r="E6187" s="0" t="n">
        <f aca="false">'Profiles 8760'!G6176</f>
        <v>0.33829</v>
      </c>
      <c r="F6187" s="0" t="n">
        <f aca="false">D6187*Assumptions!$C$11*$B$7+E6187*Assumptions!$C$12*$B$8</f>
        <v>13.836061</v>
      </c>
      <c r="G6187" s="0" t="n">
        <f aca="false">C6187*Assumptions!$C$15</f>
        <v>0</v>
      </c>
      <c r="H6187" s="0" t="n">
        <f aca="false">MIN(F6187,G6187)</f>
        <v>0</v>
      </c>
      <c r="I6187" s="0" t="n">
        <f aca="false">IF(C6187=1,MIN(G6187-H6187,Assumptions!$C$13,P6186),0)</f>
        <v>0</v>
      </c>
      <c r="J6187" s="0" t="n">
        <f aca="false">H6187+I6187</f>
        <v>0</v>
      </c>
      <c r="K6187" s="0" t="n">
        <f aca="false">MIN(IF(C6187=1,F6187-H6187,F6187),Assumptions!$C$13,MAX(0,($B$5-P6186)/$B$6))</f>
        <v>13.836061</v>
      </c>
      <c r="L6187" s="0" t="n">
        <f aca="false">IF(C6187=1,0,MIN(F6187-K6187,Assumptions!$C$15,MAX(0,$B$10-O6186-M6187)))</f>
        <v>0</v>
      </c>
      <c r="M6187" s="0" t="n">
        <f aca="false">'Profiles 8760'!H6176</f>
        <v>86400</v>
      </c>
      <c r="N6187" s="0" t="n">
        <f aca="false">J6187+L6187</f>
        <v>0</v>
      </c>
      <c r="O6187" s="0" t="n">
        <f aca="false">O6186+N6187</f>
        <v>578059.16730216</v>
      </c>
      <c r="P6187" s="0" t="n">
        <f aca="false">MIN($B$5,P6186+K6187*$B$6-I6187)</f>
        <v>220.6451813214</v>
      </c>
      <c r="Q6187" s="0" t="n">
        <f aca="false">MAX(0,F6187-H6187-K6187-L6187)</f>
        <v>0</v>
      </c>
    </row>
    <row r="6188" customFormat="false" ht="15" hidden="false" customHeight="false" outlineLevel="0" collapsed="false">
      <c r="A6188" s="0" t="n">
        <f aca="false">'Profiles 8760'!A6177</f>
        <v>6175</v>
      </c>
      <c r="B6188" s="0" t="n">
        <f aca="false">'Profiles 8760'!B6177</f>
        <v>9</v>
      </c>
      <c r="C6188" s="0" t="n">
        <f aca="false">'Profiles 8760'!E6177</f>
        <v>0</v>
      </c>
      <c r="D6188" s="0" t="n">
        <f aca="false">'Profiles 8760'!F6177</f>
        <v>0.00715</v>
      </c>
      <c r="E6188" s="0" t="n">
        <f aca="false">'Profiles 8760'!G6177</f>
        <v>0.389168</v>
      </c>
      <c r="F6188" s="0" t="n">
        <f aca="false">D6188*Assumptions!$C$11*$B$7+E6188*Assumptions!$C$12*$B$8</f>
        <v>17.9818912</v>
      </c>
      <c r="G6188" s="0" t="n">
        <f aca="false">C6188*Assumptions!$C$15</f>
        <v>0</v>
      </c>
      <c r="H6188" s="0" t="n">
        <f aca="false">MIN(F6188,G6188)</f>
        <v>0</v>
      </c>
      <c r="I6188" s="0" t="n">
        <f aca="false">IF(C6188=1,MIN(G6188-H6188,Assumptions!$C$13,P6187),0)</f>
        <v>0</v>
      </c>
      <c r="J6188" s="0" t="n">
        <f aca="false">H6188+I6188</f>
        <v>0</v>
      </c>
      <c r="K6188" s="0" t="n">
        <f aca="false">MIN(IF(C6188=1,F6188-H6188,F6188),Assumptions!$C$13,MAX(0,($B$5-P6187)/$B$6))</f>
        <v>17.9818912</v>
      </c>
      <c r="L6188" s="0" t="n">
        <f aca="false">IF(C6188=1,0,MIN(F6188-K6188,Assumptions!$C$15,MAX(0,$B$10-O6187-M6188)))</f>
        <v>0</v>
      </c>
      <c r="M6188" s="0" t="n">
        <f aca="false">'Profiles 8760'!H6177</f>
        <v>86400</v>
      </c>
      <c r="N6188" s="0" t="n">
        <f aca="false">J6188+L6188</f>
        <v>0</v>
      </c>
      <c r="O6188" s="0" t="n">
        <f aca="false">O6187+N6188</f>
        <v>578059.16730216</v>
      </c>
      <c r="P6188" s="0" t="n">
        <f aca="false">MIN($B$5,P6187+K6188*$B$6-I6188)</f>
        <v>236.23188461356</v>
      </c>
      <c r="Q6188" s="0" t="n">
        <f aca="false">MAX(0,F6188-H6188-K6188-L6188)</f>
        <v>0</v>
      </c>
    </row>
    <row r="6189" customFormat="false" ht="15" hidden="false" customHeight="false" outlineLevel="0" collapsed="false">
      <c r="A6189" s="0" t="n">
        <f aca="false">'Profiles 8760'!A6178</f>
        <v>6176</v>
      </c>
      <c r="B6189" s="0" t="n">
        <f aca="false">'Profiles 8760'!B6178</f>
        <v>9</v>
      </c>
      <c r="C6189" s="0" t="n">
        <f aca="false">'Profiles 8760'!E6178</f>
        <v>1</v>
      </c>
      <c r="D6189" s="0" t="n">
        <f aca="false">'Profiles 8760'!F6178</f>
        <v>0.178813</v>
      </c>
      <c r="E6189" s="0" t="n">
        <f aca="false">'Profiles 8760'!G6178</f>
        <v>0.334502</v>
      </c>
      <c r="F6189" s="0" t="n">
        <f aca="false">D6189*Assumptions!$C$11*$B$7+E6189*Assumptions!$C$12*$B$8</f>
        <v>65.3223262</v>
      </c>
      <c r="G6189" s="0" t="n">
        <f aca="false">C6189*Assumptions!$C$15</f>
        <v>200</v>
      </c>
      <c r="H6189" s="0" t="n">
        <f aca="false">MIN(F6189,G6189)</f>
        <v>65.3223262</v>
      </c>
      <c r="I6189" s="0" t="n">
        <f aca="false">IF(C6189=1,MIN(G6189-H6189,Assumptions!$C$13,P6188),0)</f>
        <v>134.6776738</v>
      </c>
      <c r="J6189" s="0" t="n">
        <f aca="false">H6189+I6189</f>
        <v>200</v>
      </c>
      <c r="K6189" s="0" t="n">
        <f aca="false">MIN(IF(C6189=1,F6189-H6189,F6189),Assumptions!$C$13,MAX(0,($B$5-P6188)/$B$6))</f>
        <v>0</v>
      </c>
      <c r="L6189" s="0" t="n">
        <f aca="false">IF(C6189=1,0,MIN(F6189-K6189,Assumptions!$C$15,MAX(0,$B$10-O6188-M6189)))</f>
        <v>0</v>
      </c>
      <c r="M6189" s="0" t="n">
        <f aca="false">'Profiles 8760'!H6178</f>
        <v>86200</v>
      </c>
      <c r="N6189" s="0" t="n">
        <f aca="false">J6189+L6189</f>
        <v>200</v>
      </c>
      <c r="O6189" s="0" t="n">
        <f aca="false">O6188+N6189</f>
        <v>578259.16730216</v>
      </c>
      <c r="P6189" s="0" t="n">
        <f aca="false">MIN($B$5,P6188+K6189*$B$6-I6189)</f>
        <v>101.55421081356</v>
      </c>
      <c r="Q6189" s="0" t="n">
        <f aca="false">MAX(0,F6189-H6189-K6189-L6189)</f>
        <v>0</v>
      </c>
    </row>
    <row r="6190" customFormat="false" ht="15" hidden="false" customHeight="false" outlineLevel="0" collapsed="false">
      <c r="A6190" s="0" t="n">
        <f aca="false">'Profiles 8760'!A6179</f>
        <v>6177</v>
      </c>
      <c r="B6190" s="0" t="n">
        <f aca="false">'Profiles 8760'!B6179</f>
        <v>9</v>
      </c>
      <c r="C6190" s="0" t="n">
        <f aca="false">'Profiles 8760'!E6179</f>
        <v>1</v>
      </c>
      <c r="D6190" s="0" t="n">
        <f aca="false">'Profiles 8760'!F6179</f>
        <v>0.407865</v>
      </c>
      <c r="E6190" s="0" t="n">
        <f aca="false">'Profiles 8760'!G6179</f>
        <v>0.455942</v>
      </c>
      <c r="F6190" s="0" t="n">
        <f aca="false">D6190*Assumptions!$C$11*$B$7+E6190*Assumptions!$C$12*$B$8</f>
        <v>136.4394398</v>
      </c>
      <c r="G6190" s="0" t="n">
        <f aca="false">C6190*Assumptions!$C$15</f>
        <v>200</v>
      </c>
      <c r="H6190" s="0" t="n">
        <f aca="false">MIN(F6190,G6190)</f>
        <v>136.4394398</v>
      </c>
      <c r="I6190" s="0" t="n">
        <f aca="false">IF(C6190=1,MIN(G6190-H6190,Assumptions!$C$13,P6189),0)</f>
        <v>63.5605602</v>
      </c>
      <c r="J6190" s="0" t="n">
        <f aca="false">H6190+I6190</f>
        <v>200</v>
      </c>
      <c r="K6190" s="0" t="n">
        <f aca="false">MIN(IF(C6190=1,F6190-H6190,F6190),Assumptions!$C$13,MAX(0,($B$5-P6189)/$B$6))</f>
        <v>0</v>
      </c>
      <c r="L6190" s="0" t="n">
        <f aca="false">IF(C6190=1,0,MIN(F6190-K6190,Assumptions!$C$15,MAX(0,$B$10-O6189-M6190)))</f>
        <v>0</v>
      </c>
      <c r="M6190" s="0" t="n">
        <f aca="false">'Profiles 8760'!H6179</f>
        <v>86000</v>
      </c>
      <c r="N6190" s="0" t="n">
        <f aca="false">J6190+L6190</f>
        <v>200</v>
      </c>
      <c r="O6190" s="0" t="n">
        <f aca="false">O6189+N6190</f>
        <v>578459.16730216</v>
      </c>
      <c r="P6190" s="0" t="n">
        <f aca="false">MIN($B$5,P6189+K6190*$B$6-I6190)</f>
        <v>37.9936506135601</v>
      </c>
      <c r="Q6190" s="0" t="n">
        <f aca="false">MAX(0,F6190-H6190-K6190-L6190)</f>
        <v>0</v>
      </c>
    </row>
    <row r="6191" customFormat="false" ht="15" hidden="false" customHeight="false" outlineLevel="0" collapsed="false">
      <c r="A6191" s="0" t="n">
        <f aca="false">'Profiles 8760'!A6180</f>
        <v>6178</v>
      </c>
      <c r="B6191" s="0" t="n">
        <f aca="false">'Profiles 8760'!B6180</f>
        <v>9</v>
      </c>
      <c r="C6191" s="0" t="n">
        <f aca="false">'Profiles 8760'!E6180</f>
        <v>0</v>
      </c>
      <c r="D6191" s="0" t="n">
        <f aca="false">'Profiles 8760'!F6180</f>
        <v>0.636898</v>
      </c>
      <c r="E6191" s="0" t="n">
        <f aca="false">'Profiles 8760'!G6180</f>
        <v>0.493208</v>
      </c>
      <c r="F6191" s="0" t="n">
        <f aca="false">D6191*Assumptions!$C$11*$B$7+E6191*Assumptions!$C$12*$B$8</f>
        <v>204.1083496</v>
      </c>
      <c r="G6191" s="0" t="n">
        <f aca="false">C6191*Assumptions!$C$15</f>
        <v>0</v>
      </c>
      <c r="H6191" s="0" t="n">
        <f aca="false">MIN(F6191,G6191)</f>
        <v>0</v>
      </c>
      <c r="I6191" s="0" t="n">
        <f aca="false">IF(C6191=1,MIN(G6191-H6191,Assumptions!$C$13,P6190),0)</f>
        <v>0</v>
      </c>
      <c r="J6191" s="0" t="n">
        <f aca="false">H6191+I6191</f>
        <v>0</v>
      </c>
      <c r="K6191" s="0" t="n">
        <f aca="false">MIN(IF(C6191=1,F6191-H6191,F6191),Assumptions!$C$13,MAX(0,($B$5-P6190)/$B$6))</f>
        <v>180</v>
      </c>
      <c r="L6191" s="0" t="n">
        <f aca="false">IF(C6191=1,0,MIN(F6191-K6191,Assumptions!$C$15,MAX(0,$B$10-O6190-M6191)))</f>
        <v>24.1083496</v>
      </c>
      <c r="M6191" s="0" t="n">
        <f aca="false">'Profiles 8760'!H6180</f>
        <v>86000</v>
      </c>
      <c r="N6191" s="0" t="n">
        <f aca="false">J6191+L6191</f>
        <v>24.1083496</v>
      </c>
      <c r="O6191" s="0" t="n">
        <f aca="false">O6190+N6191</f>
        <v>578483.27565176</v>
      </c>
      <c r="P6191" s="0" t="n">
        <f aca="false">MIN($B$5,P6190+K6191*$B$6-I6191)</f>
        <v>194.01765061356</v>
      </c>
      <c r="Q6191" s="0" t="n">
        <f aca="false">MAX(0,F6191-H6191-K6191-L6191)</f>
        <v>0</v>
      </c>
    </row>
    <row r="6192" customFormat="false" ht="15" hidden="false" customHeight="false" outlineLevel="0" collapsed="false">
      <c r="A6192" s="0" t="n">
        <f aca="false">'Profiles 8760'!A6181</f>
        <v>6179</v>
      </c>
      <c r="B6192" s="0" t="n">
        <f aca="false">'Profiles 8760'!B6181</f>
        <v>9</v>
      </c>
      <c r="C6192" s="0" t="n">
        <f aca="false">'Profiles 8760'!E6181</f>
        <v>0</v>
      </c>
      <c r="D6192" s="0" t="n">
        <f aca="false">'Profiles 8760'!F6181</f>
        <v>0.828621</v>
      </c>
      <c r="E6192" s="0" t="n">
        <f aca="false">'Profiles 8760'!G6181</f>
        <v>0.51388</v>
      </c>
      <c r="F6192" s="0" t="n">
        <f aca="false">D6192*Assumptions!$C$11*$B$7+E6192*Assumptions!$C$12*$B$8</f>
        <v>260.3234368</v>
      </c>
      <c r="G6192" s="0" t="n">
        <f aca="false">C6192*Assumptions!$C$15</f>
        <v>0</v>
      </c>
      <c r="H6192" s="0" t="n">
        <f aca="false">MIN(F6192,G6192)</f>
        <v>0</v>
      </c>
      <c r="I6192" s="0" t="n">
        <f aca="false">IF(C6192=1,MIN(G6192-H6192,Assumptions!$C$13,P6191),0)</f>
        <v>0</v>
      </c>
      <c r="J6192" s="0" t="n">
        <f aca="false">H6192+I6192</f>
        <v>0</v>
      </c>
      <c r="K6192" s="0" t="n">
        <f aca="false">MIN(IF(C6192=1,F6192-H6192,F6192),Assumptions!$C$13,MAX(0,($B$5-P6191)/$B$6))</f>
        <v>180</v>
      </c>
      <c r="L6192" s="0" t="n">
        <f aca="false">IF(C6192=1,0,MIN(F6192-K6192,Assumptions!$C$15,MAX(0,$B$10-O6191-M6192)))</f>
        <v>80.3234368</v>
      </c>
      <c r="M6192" s="0" t="n">
        <f aca="false">'Profiles 8760'!H6181</f>
        <v>86000</v>
      </c>
      <c r="N6192" s="0" t="n">
        <f aca="false">J6192+L6192</f>
        <v>80.3234368</v>
      </c>
      <c r="O6192" s="0" t="n">
        <f aca="false">O6191+N6192</f>
        <v>578563.59908856</v>
      </c>
      <c r="P6192" s="0" t="n">
        <f aca="false">MIN($B$5,P6191+K6192*$B$6-I6192)</f>
        <v>350.04165061356</v>
      </c>
      <c r="Q6192" s="0" t="n">
        <f aca="false">MAX(0,F6192-H6192-K6192-L6192)</f>
        <v>0</v>
      </c>
    </row>
    <row r="6193" customFormat="false" ht="15" hidden="false" customHeight="false" outlineLevel="0" collapsed="false">
      <c r="A6193" s="0" t="n">
        <f aca="false">'Profiles 8760'!A6182</f>
        <v>6180</v>
      </c>
      <c r="B6193" s="0" t="n">
        <f aca="false">'Profiles 8760'!B6182</f>
        <v>9</v>
      </c>
      <c r="C6193" s="0" t="n">
        <f aca="false">'Profiles 8760'!E6182</f>
        <v>0</v>
      </c>
      <c r="D6193" s="0" t="n">
        <f aca="false">'Profiles 8760'!F6182</f>
        <v>0.955334</v>
      </c>
      <c r="E6193" s="0" t="n">
        <f aca="false">'Profiles 8760'!G6182</f>
        <v>0.322767</v>
      </c>
      <c r="F6193" s="0" t="n">
        <f aca="false">D6193*Assumptions!$C$11*$B$7+E6193*Assumptions!$C$12*$B$8</f>
        <v>289.1016295</v>
      </c>
      <c r="G6193" s="0" t="n">
        <f aca="false">C6193*Assumptions!$C$15</f>
        <v>0</v>
      </c>
      <c r="H6193" s="0" t="n">
        <f aca="false">MIN(F6193,G6193)</f>
        <v>0</v>
      </c>
      <c r="I6193" s="0" t="n">
        <f aca="false">IF(C6193=1,MIN(G6193-H6193,Assumptions!$C$13,P6192),0)</f>
        <v>0</v>
      </c>
      <c r="J6193" s="0" t="n">
        <f aca="false">H6193+I6193</f>
        <v>0</v>
      </c>
      <c r="K6193" s="0" t="n">
        <f aca="false">MIN(IF(C6193=1,F6193-H6193,F6193),Assumptions!$C$13,MAX(0,($B$5-P6192)/$B$6))</f>
        <v>180</v>
      </c>
      <c r="L6193" s="0" t="n">
        <f aca="false">IF(C6193=1,0,MIN(F6193-K6193,Assumptions!$C$15,MAX(0,$B$10-O6192-M6193)))</f>
        <v>109.1016295</v>
      </c>
      <c r="M6193" s="0" t="n">
        <f aca="false">'Profiles 8760'!H6182</f>
        <v>86000</v>
      </c>
      <c r="N6193" s="0" t="n">
        <f aca="false">J6193+L6193</f>
        <v>109.1016295</v>
      </c>
      <c r="O6193" s="0" t="n">
        <f aca="false">O6192+N6193</f>
        <v>578672.70071806</v>
      </c>
      <c r="P6193" s="0" t="n">
        <f aca="false">MIN($B$5,P6192+K6193*$B$6-I6193)</f>
        <v>506.06565061356</v>
      </c>
      <c r="Q6193" s="0" t="n">
        <f aca="false">MAX(0,F6193-H6193-K6193-L6193)</f>
        <v>0</v>
      </c>
    </row>
    <row r="6194" customFormat="false" ht="15" hidden="false" customHeight="false" outlineLevel="0" collapsed="false">
      <c r="A6194" s="0" t="n">
        <f aca="false">'Profiles 8760'!A6183</f>
        <v>6181</v>
      </c>
      <c r="B6194" s="0" t="n">
        <f aca="false">'Profiles 8760'!B6183</f>
        <v>9</v>
      </c>
      <c r="C6194" s="0" t="n">
        <f aca="false">'Profiles 8760'!E6183</f>
        <v>0</v>
      </c>
      <c r="D6194" s="0" t="n">
        <f aca="false">'Profiles 8760'!F6183</f>
        <v>0.999569</v>
      </c>
      <c r="E6194" s="0" t="n">
        <f aca="false">'Profiles 8760'!G6183</f>
        <v>0.428662</v>
      </c>
      <c r="F6194" s="0" t="n">
        <f aca="false">D6194*Assumptions!$C$11*$B$7+E6194*Assumptions!$C$12*$B$8</f>
        <v>306.207803</v>
      </c>
      <c r="G6194" s="0" t="n">
        <f aca="false">C6194*Assumptions!$C$15</f>
        <v>0</v>
      </c>
      <c r="H6194" s="0" t="n">
        <f aca="false">MIN(F6194,G6194)</f>
        <v>0</v>
      </c>
      <c r="I6194" s="0" t="n">
        <f aca="false">IF(C6194=1,MIN(G6194-H6194,Assumptions!$C$13,P6193),0)</f>
        <v>0</v>
      </c>
      <c r="J6194" s="0" t="n">
        <f aca="false">H6194+I6194</f>
        <v>0</v>
      </c>
      <c r="K6194" s="0" t="n">
        <f aca="false">MIN(IF(C6194=1,F6194-H6194,F6194),Assumptions!$C$13,MAX(0,($B$5-P6193)/$B$6))</f>
        <v>5.47340722939545</v>
      </c>
      <c r="L6194" s="0" t="n">
        <f aca="false">IF(C6194=1,0,MIN(F6194-K6194,Assumptions!$C$15,MAX(0,$B$10-O6193-M6194)))</f>
        <v>200</v>
      </c>
      <c r="M6194" s="0" t="n">
        <f aca="false">'Profiles 8760'!H6183</f>
        <v>86000</v>
      </c>
      <c r="N6194" s="0" t="n">
        <f aca="false">J6194+L6194</f>
        <v>200</v>
      </c>
      <c r="O6194" s="0" t="n">
        <f aca="false">O6193+N6194</f>
        <v>578872.70071806</v>
      </c>
      <c r="P6194" s="0" t="n">
        <f aca="false">MIN($B$5,P6193+K6194*$B$6-I6194)</f>
        <v>510.81</v>
      </c>
      <c r="Q6194" s="0" t="n">
        <f aca="false">MAX(0,F6194-H6194-K6194-L6194)</f>
        <v>100.734395770605</v>
      </c>
    </row>
    <row r="6195" customFormat="false" ht="15" hidden="false" customHeight="false" outlineLevel="0" collapsed="false">
      <c r="A6195" s="0" t="n">
        <f aca="false">'Profiles 8760'!A6184</f>
        <v>6182</v>
      </c>
      <c r="B6195" s="0" t="n">
        <f aca="false">'Profiles 8760'!B6184</f>
        <v>9</v>
      </c>
      <c r="C6195" s="0" t="n">
        <f aca="false">'Profiles 8760'!E6184</f>
        <v>0</v>
      </c>
      <c r="D6195" s="0" t="n">
        <f aca="false">'Profiles 8760'!F6184</f>
        <v>0.955334</v>
      </c>
      <c r="E6195" s="0" t="n">
        <f aca="false">'Profiles 8760'!G6184</f>
        <v>0.530574</v>
      </c>
      <c r="F6195" s="0" t="n">
        <f aca="false">D6195*Assumptions!$C$11*$B$7+E6195*Assumptions!$C$12*$B$8</f>
        <v>297.6009358</v>
      </c>
      <c r="G6195" s="0" t="n">
        <f aca="false">C6195*Assumptions!$C$15</f>
        <v>0</v>
      </c>
      <c r="H6195" s="0" t="n">
        <f aca="false">MIN(F6195,G6195)</f>
        <v>0</v>
      </c>
      <c r="I6195" s="0" t="n">
        <f aca="false">IF(C6195=1,MIN(G6195-H6195,Assumptions!$C$13,P6194),0)</f>
        <v>0</v>
      </c>
      <c r="J6195" s="0" t="n">
        <f aca="false">H6195+I6195</f>
        <v>0</v>
      </c>
      <c r="K6195" s="0" t="n">
        <f aca="false">MIN(IF(C6195=1,F6195-H6195,F6195),Assumptions!$C$13,MAX(0,($B$5-P6194)/$B$6))</f>
        <v>0</v>
      </c>
      <c r="L6195" s="0" t="n">
        <f aca="false">IF(C6195=1,0,MIN(F6195-K6195,Assumptions!$C$15,MAX(0,$B$10-O6194-M6195)))</f>
        <v>200</v>
      </c>
      <c r="M6195" s="0" t="n">
        <f aca="false">'Profiles 8760'!H6184</f>
        <v>86000</v>
      </c>
      <c r="N6195" s="0" t="n">
        <f aca="false">J6195+L6195</f>
        <v>200</v>
      </c>
      <c r="O6195" s="0" t="n">
        <f aca="false">O6194+N6195</f>
        <v>579072.70071806</v>
      </c>
      <c r="P6195" s="0" t="n">
        <f aca="false">MIN($B$5,P6194+K6195*$B$6-I6195)</f>
        <v>510.81</v>
      </c>
      <c r="Q6195" s="0" t="n">
        <f aca="false">MAX(0,F6195-H6195-K6195-L6195)</f>
        <v>97.6009358</v>
      </c>
    </row>
    <row r="6196" customFormat="false" ht="15" hidden="false" customHeight="false" outlineLevel="0" collapsed="false">
      <c r="A6196" s="0" t="n">
        <f aca="false">'Profiles 8760'!A6185</f>
        <v>6183</v>
      </c>
      <c r="B6196" s="0" t="n">
        <f aca="false">'Profiles 8760'!B6185</f>
        <v>9</v>
      </c>
      <c r="C6196" s="0" t="n">
        <f aca="false">'Profiles 8760'!E6185</f>
        <v>0</v>
      </c>
      <c r="D6196" s="0" t="n">
        <f aca="false">'Profiles 8760'!F6185</f>
        <v>0.828621</v>
      </c>
      <c r="E6196" s="0" t="n">
        <f aca="false">'Profiles 8760'!G6185</f>
        <v>0.583941</v>
      </c>
      <c r="F6196" s="0" t="n">
        <f aca="false">D6196*Assumptions!$C$11*$B$7+E6196*Assumptions!$C$12*$B$8</f>
        <v>263.1889317</v>
      </c>
      <c r="G6196" s="0" t="n">
        <f aca="false">C6196*Assumptions!$C$15</f>
        <v>0</v>
      </c>
      <c r="H6196" s="0" t="n">
        <f aca="false">MIN(F6196,G6196)</f>
        <v>0</v>
      </c>
      <c r="I6196" s="0" t="n">
        <f aca="false">IF(C6196=1,MIN(G6196-H6196,Assumptions!$C$13,P6195),0)</f>
        <v>0</v>
      </c>
      <c r="J6196" s="0" t="n">
        <f aca="false">H6196+I6196</f>
        <v>0</v>
      </c>
      <c r="K6196" s="0" t="n">
        <f aca="false">MIN(IF(C6196=1,F6196-H6196,F6196),Assumptions!$C$13,MAX(0,($B$5-P6195)/$B$6))</f>
        <v>0</v>
      </c>
      <c r="L6196" s="0" t="n">
        <f aca="false">IF(C6196=1,0,MIN(F6196-K6196,Assumptions!$C$15,MAX(0,$B$10-O6195-M6196)))</f>
        <v>200</v>
      </c>
      <c r="M6196" s="0" t="n">
        <f aca="false">'Profiles 8760'!H6185</f>
        <v>86000</v>
      </c>
      <c r="N6196" s="0" t="n">
        <f aca="false">J6196+L6196</f>
        <v>200</v>
      </c>
      <c r="O6196" s="0" t="n">
        <f aca="false">O6195+N6196</f>
        <v>579272.70071806</v>
      </c>
      <c r="P6196" s="0" t="n">
        <f aca="false">MIN($B$5,P6195+K6196*$B$6-I6196)</f>
        <v>510.81</v>
      </c>
      <c r="Q6196" s="0" t="n">
        <f aca="false">MAX(0,F6196-H6196-K6196-L6196)</f>
        <v>63.1889317</v>
      </c>
    </row>
    <row r="6197" customFormat="false" ht="15" hidden="false" customHeight="false" outlineLevel="0" collapsed="false">
      <c r="A6197" s="0" t="n">
        <f aca="false">'Profiles 8760'!A6186</f>
        <v>6184</v>
      </c>
      <c r="B6197" s="0" t="n">
        <f aca="false">'Profiles 8760'!B6186</f>
        <v>9</v>
      </c>
      <c r="C6197" s="0" t="n">
        <f aca="false">'Profiles 8760'!E6186</f>
        <v>0</v>
      </c>
      <c r="D6197" s="0" t="n">
        <f aca="false">'Profiles 8760'!F6186</f>
        <v>0.636898</v>
      </c>
      <c r="E6197" s="0" t="n">
        <f aca="false">'Profiles 8760'!G6186</f>
        <v>0.562222</v>
      </c>
      <c r="F6197" s="0" t="n">
        <f aca="false">D6197*Assumptions!$C$11*$B$7+E6197*Assumptions!$C$12*$B$8</f>
        <v>206.9310222</v>
      </c>
      <c r="G6197" s="0" t="n">
        <f aca="false">C6197*Assumptions!$C$15</f>
        <v>0</v>
      </c>
      <c r="H6197" s="0" t="n">
        <f aca="false">MIN(F6197,G6197)</f>
        <v>0</v>
      </c>
      <c r="I6197" s="0" t="n">
        <f aca="false">IF(C6197=1,MIN(G6197-H6197,Assumptions!$C$13,P6196),0)</f>
        <v>0</v>
      </c>
      <c r="J6197" s="0" t="n">
        <f aca="false">H6197+I6197</f>
        <v>0</v>
      </c>
      <c r="K6197" s="0" t="n">
        <f aca="false">MIN(IF(C6197=1,F6197-H6197,F6197),Assumptions!$C$13,MAX(0,($B$5-P6196)/$B$6))</f>
        <v>0</v>
      </c>
      <c r="L6197" s="0" t="n">
        <f aca="false">IF(C6197=1,0,MIN(F6197-K6197,Assumptions!$C$15,MAX(0,$B$10-O6196-M6197)))</f>
        <v>200</v>
      </c>
      <c r="M6197" s="0" t="n">
        <f aca="false">'Profiles 8760'!H6186</f>
        <v>86000</v>
      </c>
      <c r="N6197" s="0" t="n">
        <f aca="false">J6197+L6197</f>
        <v>200</v>
      </c>
      <c r="O6197" s="0" t="n">
        <f aca="false">O6196+N6197</f>
        <v>579472.70071806</v>
      </c>
      <c r="P6197" s="0" t="n">
        <f aca="false">MIN($B$5,P6196+K6197*$B$6-I6197)</f>
        <v>510.81</v>
      </c>
      <c r="Q6197" s="0" t="n">
        <f aca="false">MAX(0,F6197-H6197-K6197-L6197)</f>
        <v>6.9310222</v>
      </c>
    </row>
    <row r="6198" customFormat="false" ht="15" hidden="false" customHeight="false" outlineLevel="0" collapsed="false">
      <c r="A6198" s="0" t="n">
        <f aca="false">'Profiles 8760'!A6187</f>
        <v>6185</v>
      </c>
      <c r="B6198" s="0" t="n">
        <f aca="false">'Profiles 8760'!B6187</f>
        <v>9</v>
      </c>
      <c r="C6198" s="0" t="n">
        <f aca="false">'Profiles 8760'!E6187</f>
        <v>0</v>
      </c>
      <c r="D6198" s="0" t="n">
        <f aca="false">'Profiles 8760'!F6187</f>
        <v>0.407865</v>
      </c>
      <c r="E6198" s="0" t="n">
        <f aca="false">'Profiles 8760'!G6187</f>
        <v>0.392792</v>
      </c>
      <c r="F6198" s="0" t="n">
        <f aca="false">D6198*Assumptions!$C$11*$B$7+E6198*Assumptions!$C$12*$B$8</f>
        <v>133.8566048</v>
      </c>
      <c r="G6198" s="0" t="n">
        <f aca="false">C6198*Assumptions!$C$15</f>
        <v>0</v>
      </c>
      <c r="H6198" s="0" t="n">
        <f aca="false">MIN(F6198,G6198)</f>
        <v>0</v>
      </c>
      <c r="I6198" s="0" t="n">
        <f aca="false">IF(C6198=1,MIN(G6198-H6198,Assumptions!$C$13,P6197),0)</f>
        <v>0</v>
      </c>
      <c r="J6198" s="0" t="n">
        <f aca="false">H6198+I6198</f>
        <v>0</v>
      </c>
      <c r="K6198" s="0" t="n">
        <f aca="false">MIN(IF(C6198=1,F6198-H6198,F6198),Assumptions!$C$13,MAX(0,($B$5-P6197)/$B$6))</f>
        <v>0</v>
      </c>
      <c r="L6198" s="0" t="n">
        <f aca="false">IF(C6198=1,0,MIN(F6198-K6198,Assumptions!$C$15,MAX(0,$B$10-O6197-M6198)))</f>
        <v>133.8566048</v>
      </c>
      <c r="M6198" s="0" t="n">
        <f aca="false">'Profiles 8760'!H6187</f>
        <v>86000</v>
      </c>
      <c r="N6198" s="0" t="n">
        <f aca="false">J6198+L6198</f>
        <v>133.8566048</v>
      </c>
      <c r="O6198" s="0" t="n">
        <f aca="false">O6197+N6198</f>
        <v>579606.55732286</v>
      </c>
      <c r="P6198" s="0" t="n">
        <f aca="false">MIN($B$5,P6197+K6198*$B$6-I6198)</f>
        <v>510.81</v>
      </c>
      <c r="Q6198" s="0" t="n">
        <f aca="false">MAX(0,F6198-H6198-K6198-L6198)</f>
        <v>0</v>
      </c>
    </row>
    <row r="6199" customFormat="false" ht="15" hidden="false" customHeight="false" outlineLevel="0" collapsed="false">
      <c r="A6199" s="0" t="n">
        <f aca="false">'Profiles 8760'!A6188</f>
        <v>6186</v>
      </c>
      <c r="B6199" s="0" t="n">
        <f aca="false">'Profiles 8760'!B6188</f>
        <v>9</v>
      </c>
      <c r="C6199" s="0" t="n">
        <f aca="false">'Profiles 8760'!E6188</f>
        <v>0</v>
      </c>
      <c r="D6199" s="0" t="n">
        <f aca="false">'Profiles 8760'!F6188</f>
        <v>0.178813</v>
      </c>
      <c r="E6199" s="0" t="n">
        <f aca="false">'Profiles 8760'!G6188</f>
        <v>0.267465</v>
      </c>
      <c r="F6199" s="0" t="n">
        <f aca="false">D6199*Assumptions!$C$11*$B$7+E6199*Assumptions!$C$12*$B$8</f>
        <v>62.5805129</v>
      </c>
      <c r="G6199" s="0" t="n">
        <f aca="false">C6199*Assumptions!$C$15</f>
        <v>0</v>
      </c>
      <c r="H6199" s="0" t="n">
        <f aca="false">MIN(F6199,G6199)</f>
        <v>0</v>
      </c>
      <c r="I6199" s="0" t="n">
        <f aca="false">IF(C6199=1,MIN(G6199-H6199,Assumptions!$C$13,P6198),0)</f>
        <v>0</v>
      </c>
      <c r="J6199" s="0" t="n">
        <f aca="false">H6199+I6199</f>
        <v>0</v>
      </c>
      <c r="K6199" s="0" t="n">
        <f aca="false">MIN(IF(C6199=1,F6199-H6199,F6199),Assumptions!$C$13,MAX(0,($B$5-P6198)/$B$6))</f>
        <v>0</v>
      </c>
      <c r="L6199" s="0" t="n">
        <f aca="false">IF(C6199=1,0,MIN(F6199-K6199,Assumptions!$C$15,MAX(0,$B$10-O6198-M6199)))</f>
        <v>62.5805129</v>
      </c>
      <c r="M6199" s="0" t="n">
        <f aca="false">'Profiles 8760'!H6188</f>
        <v>86000</v>
      </c>
      <c r="N6199" s="0" t="n">
        <f aca="false">J6199+L6199</f>
        <v>62.5805129</v>
      </c>
      <c r="O6199" s="0" t="n">
        <f aca="false">O6198+N6199</f>
        <v>579669.13783576</v>
      </c>
      <c r="P6199" s="0" t="n">
        <f aca="false">MIN($B$5,P6198+K6199*$B$6-I6199)</f>
        <v>510.81</v>
      </c>
      <c r="Q6199" s="0" t="n">
        <f aca="false">MAX(0,F6199-H6199-K6199-L6199)</f>
        <v>0</v>
      </c>
    </row>
    <row r="6200" customFormat="false" ht="15" hidden="false" customHeight="false" outlineLevel="0" collapsed="false">
      <c r="A6200" s="0" t="n">
        <f aca="false">'Profiles 8760'!A6189</f>
        <v>6187</v>
      </c>
      <c r="B6200" s="0" t="n">
        <f aca="false">'Profiles 8760'!B6189</f>
        <v>9</v>
      </c>
      <c r="C6200" s="0" t="n">
        <f aca="false">'Profiles 8760'!E6189</f>
        <v>0</v>
      </c>
      <c r="D6200" s="0" t="n">
        <f aca="false">'Profiles 8760'!F6189</f>
        <v>0.00715</v>
      </c>
      <c r="E6200" s="0" t="n">
        <f aca="false">'Profiles 8760'!G6189</f>
        <v>0.308681</v>
      </c>
      <c r="F6200" s="0" t="n">
        <f aca="false">D6200*Assumptions!$C$11*$B$7+E6200*Assumptions!$C$12*$B$8</f>
        <v>14.6899729</v>
      </c>
      <c r="G6200" s="0" t="n">
        <f aca="false">C6200*Assumptions!$C$15</f>
        <v>0</v>
      </c>
      <c r="H6200" s="0" t="n">
        <f aca="false">MIN(F6200,G6200)</f>
        <v>0</v>
      </c>
      <c r="I6200" s="0" t="n">
        <f aca="false">IF(C6200=1,MIN(G6200-H6200,Assumptions!$C$13,P6199),0)</f>
        <v>0</v>
      </c>
      <c r="J6200" s="0" t="n">
        <f aca="false">H6200+I6200</f>
        <v>0</v>
      </c>
      <c r="K6200" s="0" t="n">
        <f aca="false">MIN(IF(C6200=1,F6200-H6200,F6200),Assumptions!$C$13,MAX(0,($B$5-P6199)/$B$6))</f>
        <v>0</v>
      </c>
      <c r="L6200" s="0" t="n">
        <f aca="false">IF(C6200=1,0,MIN(F6200-K6200,Assumptions!$C$15,MAX(0,$B$10-O6199-M6200)))</f>
        <v>14.6899729</v>
      </c>
      <c r="M6200" s="0" t="n">
        <f aca="false">'Profiles 8760'!H6189</f>
        <v>86000</v>
      </c>
      <c r="N6200" s="0" t="n">
        <f aca="false">J6200+L6200</f>
        <v>14.6899729</v>
      </c>
      <c r="O6200" s="0" t="n">
        <f aca="false">O6199+N6200</f>
        <v>579683.82780866</v>
      </c>
      <c r="P6200" s="0" t="n">
        <f aca="false">MIN($B$5,P6199+K6200*$B$6-I6200)</f>
        <v>510.81</v>
      </c>
      <c r="Q6200" s="0" t="n">
        <f aca="false">MAX(0,F6200-H6200-K6200-L6200)</f>
        <v>0</v>
      </c>
    </row>
    <row r="6201" customFormat="false" ht="15" hidden="false" customHeight="false" outlineLevel="0" collapsed="false">
      <c r="A6201" s="0" t="n">
        <f aca="false">'Profiles 8760'!A6190</f>
        <v>6188</v>
      </c>
      <c r="B6201" s="0" t="n">
        <f aca="false">'Profiles 8760'!B6190</f>
        <v>9</v>
      </c>
      <c r="C6201" s="0" t="n">
        <f aca="false">'Profiles 8760'!E6190</f>
        <v>1</v>
      </c>
      <c r="D6201" s="0" t="n">
        <f aca="false">'Profiles 8760'!F6190</f>
        <v>0</v>
      </c>
      <c r="E6201" s="0" t="n">
        <f aca="false">'Profiles 8760'!G6190</f>
        <v>0.224736</v>
      </c>
      <c r="F6201" s="0" t="n">
        <f aca="false">D6201*Assumptions!$C$11*$B$7+E6201*Assumptions!$C$12*$B$8</f>
        <v>9.1917024</v>
      </c>
      <c r="G6201" s="0" t="n">
        <f aca="false">C6201*Assumptions!$C$15</f>
        <v>200</v>
      </c>
      <c r="H6201" s="0" t="n">
        <f aca="false">MIN(F6201,G6201)</f>
        <v>9.1917024</v>
      </c>
      <c r="I6201" s="0" t="n">
        <f aca="false">IF(C6201=1,MIN(G6201-H6201,Assumptions!$C$13,P6200),0)</f>
        <v>180</v>
      </c>
      <c r="J6201" s="0" t="n">
        <f aca="false">H6201+I6201</f>
        <v>189.1917024</v>
      </c>
      <c r="K6201" s="0" t="n">
        <f aca="false">MIN(IF(C6201=1,F6201-H6201,F6201),Assumptions!$C$13,MAX(0,($B$5-P6200)/$B$6))</f>
        <v>0</v>
      </c>
      <c r="L6201" s="0" t="n">
        <f aca="false">IF(C6201=1,0,MIN(F6201-K6201,Assumptions!$C$15,MAX(0,$B$10-O6200-M6201)))</f>
        <v>0</v>
      </c>
      <c r="M6201" s="0" t="n">
        <f aca="false">'Profiles 8760'!H6190</f>
        <v>85800</v>
      </c>
      <c r="N6201" s="0" t="n">
        <f aca="false">J6201+L6201</f>
        <v>189.1917024</v>
      </c>
      <c r="O6201" s="0" t="n">
        <f aca="false">O6200+N6201</f>
        <v>579873.01951106</v>
      </c>
      <c r="P6201" s="0" t="n">
        <f aca="false">MIN($B$5,P6200+K6201*$B$6-I6201)</f>
        <v>330.81</v>
      </c>
      <c r="Q6201" s="0" t="n">
        <f aca="false">MAX(0,F6201-H6201-K6201-L6201)</f>
        <v>0</v>
      </c>
    </row>
    <row r="6202" customFormat="false" ht="15" hidden="false" customHeight="false" outlineLevel="0" collapsed="false">
      <c r="A6202" s="0" t="n">
        <f aca="false">'Profiles 8760'!A6191</f>
        <v>6189</v>
      </c>
      <c r="B6202" s="0" t="n">
        <f aca="false">'Profiles 8760'!B6191</f>
        <v>9</v>
      </c>
      <c r="C6202" s="0" t="n">
        <f aca="false">'Profiles 8760'!E6191</f>
        <v>1</v>
      </c>
      <c r="D6202" s="0" t="n">
        <f aca="false">'Profiles 8760'!F6191</f>
        <v>0</v>
      </c>
      <c r="E6202" s="0" t="n">
        <f aca="false">'Profiles 8760'!G6191</f>
        <v>0.31767</v>
      </c>
      <c r="F6202" s="0" t="n">
        <f aca="false">D6202*Assumptions!$C$11*$B$7+E6202*Assumptions!$C$12*$B$8</f>
        <v>12.992703</v>
      </c>
      <c r="G6202" s="0" t="n">
        <f aca="false">C6202*Assumptions!$C$15</f>
        <v>200</v>
      </c>
      <c r="H6202" s="0" t="n">
        <f aca="false">MIN(F6202,G6202)</f>
        <v>12.992703</v>
      </c>
      <c r="I6202" s="0" t="n">
        <f aca="false">IF(C6202=1,MIN(G6202-H6202,Assumptions!$C$13,P6201),0)</f>
        <v>180</v>
      </c>
      <c r="J6202" s="0" t="n">
        <f aca="false">H6202+I6202</f>
        <v>192.992703</v>
      </c>
      <c r="K6202" s="0" t="n">
        <f aca="false">MIN(IF(C6202=1,F6202-H6202,F6202),Assumptions!$C$13,MAX(0,($B$5-P6201)/$B$6))</f>
        <v>0</v>
      </c>
      <c r="L6202" s="0" t="n">
        <f aca="false">IF(C6202=1,0,MIN(F6202-K6202,Assumptions!$C$15,MAX(0,$B$10-O6201-M6202)))</f>
        <v>0</v>
      </c>
      <c r="M6202" s="0" t="n">
        <f aca="false">'Profiles 8760'!H6191</f>
        <v>85600</v>
      </c>
      <c r="N6202" s="0" t="n">
        <f aca="false">J6202+L6202</f>
        <v>192.992703</v>
      </c>
      <c r="O6202" s="0" t="n">
        <f aca="false">O6201+N6202</f>
        <v>580066.01221406</v>
      </c>
      <c r="P6202" s="0" t="n">
        <f aca="false">MIN($B$5,P6201+K6202*$B$6-I6202)</f>
        <v>150.81</v>
      </c>
      <c r="Q6202" s="0" t="n">
        <f aca="false">MAX(0,F6202-H6202-K6202-L6202)</f>
        <v>0</v>
      </c>
    </row>
    <row r="6203" customFormat="false" ht="15" hidden="false" customHeight="false" outlineLevel="0" collapsed="false">
      <c r="A6203" s="0" t="n">
        <f aca="false">'Profiles 8760'!A6192</f>
        <v>6190</v>
      </c>
      <c r="B6203" s="0" t="n">
        <f aca="false">'Profiles 8760'!B6192</f>
        <v>9</v>
      </c>
      <c r="C6203" s="0" t="n">
        <f aca="false">'Profiles 8760'!E6192</f>
        <v>0</v>
      </c>
      <c r="D6203" s="0" t="n">
        <f aca="false">'Profiles 8760'!F6192</f>
        <v>0</v>
      </c>
      <c r="E6203" s="0" t="n">
        <f aca="false">'Profiles 8760'!G6192</f>
        <v>0.402553</v>
      </c>
      <c r="F6203" s="0" t="n">
        <f aca="false">D6203*Assumptions!$C$11*$B$7+E6203*Assumptions!$C$12*$B$8</f>
        <v>16.4644177</v>
      </c>
      <c r="G6203" s="0" t="n">
        <f aca="false">C6203*Assumptions!$C$15</f>
        <v>0</v>
      </c>
      <c r="H6203" s="0" t="n">
        <f aca="false">MIN(F6203,G6203)</f>
        <v>0</v>
      </c>
      <c r="I6203" s="0" t="n">
        <f aca="false">IF(C6203=1,MIN(G6203-H6203,Assumptions!$C$13,P6202),0)</f>
        <v>0</v>
      </c>
      <c r="J6203" s="0" t="n">
        <f aca="false">H6203+I6203</f>
        <v>0</v>
      </c>
      <c r="K6203" s="0" t="n">
        <f aca="false">MIN(IF(C6203=1,F6203-H6203,F6203),Assumptions!$C$13,MAX(0,($B$5-P6202)/$B$6))</f>
        <v>16.4644177</v>
      </c>
      <c r="L6203" s="0" t="n">
        <f aca="false">IF(C6203=1,0,MIN(F6203-K6203,Assumptions!$C$15,MAX(0,$B$10-O6202-M6203)))</f>
        <v>0</v>
      </c>
      <c r="M6203" s="0" t="n">
        <f aca="false">'Profiles 8760'!H6192</f>
        <v>85600</v>
      </c>
      <c r="N6203" s="0" t="n">
        <f aca="false">J6203+L6203</f>
        <v>0</v>
      </c>
      <c r="O6203" s="0" t="n">
        <f aca="false">O6202+N6203</f>
        <v>580066.01221406</v>
      </c>
      <c r="P6203" s="0" t="n">
        <f aca="false">MIN($B$5,P6202+K6203*$B$6-I6203)</f>
        <v>165.08135726236</v>
      </c>
      <c r="Q6203" s="0" t="n">
        <f aca="false">MAX(0,F6203-H6203-K6203-L6203)</f>
        <v>0</v>
      </c>
    </row>
    <row r="6204" customFormat="false" ht="15" hidden="false" customHeight="false" outlineLevel="0" collapsed="false">
      <c r="A6204" s="0" t="n">
        <f aca="false">'Profiles 8760'!A6193</f>
        <v>6191</v>
      </c>
      <c r="B6204" s="0" t="n">
        <f aca="false">'Profiles 8760'!B6193</f>
        <v>9</v>
      </c>
      <c r="C6204" s="0" t="n">
        <f aca="false">'Profiles 8760'!E6193</f>
        <v>0</v>
      </c>
      <c r="D6204" s="0" t="n">
        <f aca="false">'Profiles 8760'!F6193</f>
        <v>0</v>
      </c>
      <c r="E6204" s="0" t="n">
        <f aca="false">'Profiles 8760'!G6193</f>
        <v>0.37932</v>
      </c>
      <c r="F6204" s="0" t="n">
        <f aca="false">D6204*Assumptions!$C$11*$B$7+E6204*Assumptions!$C$12*$B$8</f>
        <v>15.514188</v>
      </c>
      <c r="G6204" s="0" t="n">
        <f aca="false">C6204*Assumptions!$C$15</f>
        <v>0</v>
      </c>
      <c r="H6204" s="0" t="n">
        <f aca="false">MIN(F6204,G6204)</f>
        <v>0</v>
      </c>
      <c r="I6204" s="0" t="n">
        <f aca="false">IF(C6204=1,MIN(G6204-H6204,Assumptions!$C$13,P6203),0)</f>
        <v>0</v>
      </c>
      <c r="J6204" s="0" t="n">
        <f aca="false">H6204+I6204</f>
        <v>0</v>
      </c>
      <c r="K6204" s="0" t="n">
        <f aca="false">MIN(IF(C6204=1,F6204-H6204,F6204),Assumptions!$C$13,MAX(0,($B$5-P6203)/$B$6))</f>
        <v>15.514188</v>
      </c>
      <c r="L6204" s="0" t="n">
        <f aca="false">IF(C6204=1,0,MIN(F6204-K6204,Assumptions!$C$15,MAX(0,$B$10-O6203-M6204)))</f>
        <v>0</v>
      </c>
      <c r="M6204" s="0" t="n">
        <f aca="false">'Profiles 8760'!H6193</f>
        <v>85600</v>
      </c>
      <c r="N6204" s="0" t="n">
        <f aca="false">J6204+L6204</f>
        <v>0</v>
      </c>
      <c r="O6204" s="0" t="n">
        <f aca="false">O6203+N6204</f>
        <v>580066.01221406</v>
      </c>
      <c r="P6204" s="0" t="n">
        <f aca="false">MIN($B$5,P6203+K6204*$B$6-I6204)</f>
        <v>178.52905542076</v>
      </c>
      <c r="Q6204" s="0" t="n">
        <f aca="false">MAX(0,F6204-H6204-K6204-L6204)</f>
        <v>0</v>
      </c>
    </row>
    <row r="6205" customFormat="false" ht="15" hidden="false" customHeight="false" outlineLevel="0" collapsed="false">
      <c r="A6205" s="0" t="n">
        <f aca="false">'Profiles 8760'!A6194</f>
        <v>6192</v>
      </c>
      <c r="B6205" s="0" t="n">
        <f aca="false">'Profiles 8760'!B6194</f>
        <v>9</v>
      </c>
      <c r="C6205" s="0" t="n">
        <f aca="false">'Profiles 8760'!E6194</f>
        <v>0</v>
      </c>
      <c r="D6205" s="0" t="n">
        <f aca="false">'Profiles 8760'!F6194</f>
        <v>0</v>
      </c>
      <c r="E6205" s="0" t="n">
        <f aca="false">'Profiles 8760'!G6194</f>
        <v>0.468006</v>
      </c>
      <c r="F6205" s="0" t="n">
        <f aca="false">D6205*Assumptions!$C$11*$B$7+E6205*Assumptions!$C$12*$B$8</f>
        <v>19.1414454</v>
      </c>
      <c r="G6205" s="0" t="n">
        <f aca="false">C6205*Assumptions!$C$15</f>
        <v>0</v>
      </c>
      <c r="H6205" s="0" t="n">
        <f aca="false">MIN(F6205,G6205)</f>
        <v>0</v>
      </c>
      <c r="I6205" s="0" t="n">
        <f aca="false">IF(C6205=1,MIN(G6205-H6205,Assumptions!$C$13,P6204),0)</f>
        <v>0</v>
      </c>
      <c r="J6205" s="0" t="n">
        <f aca="false">H6205+I6205</f>
        <v>0</v>
      </c>
      <c r="K6205" s="0" t="n">
        <f aca="false">MIN(IF(C6205=1,F6205-H6205,F6205),Assumptions!$C$13,MAX(0,($B$5-P6204)/$B$6))</f>
        <v>19.1414454</v>
      </c>
      <c r="L6205" s="0" t="n">
        <f aca="false">IF(C6205=1,0,MIN(F6205-K6205,Assumptions!$C$15,MAX(0,$B$10-O6204-M6205)))</f>
        <v>0</v>
      </c>
      <c r="M6205" s="0" t="n">
        <f aca="false">'Profiles 8760'!H6194</f>
        <v>85600</v>
      </c>
      <c r="N6205" s="0" t="n">
        <f aca="false">J6205+L6205</f>
        <v>0</v>
      </c>
      <c r="O6205" s="0" t="n">
        <f aca="false">O6204+N6205</f>
        <v>580066.01221406</v>
      </c>
      <c r="P6205" s="0" t="n">
        <f aca="false">MIN($B$5,P6204+K6205*$B$6-I6205)</f>
        <v>195.12086029348</v>
      </c>
      <c r="Q6205" s="0" t="n">
        <f aca="false">MAX(0,F6205-H6205-K6205-L6205)</f>
        <v>0</v>
      </c>
    </row>
    <row r="6206" customFormat="false" ht="15" hidden="false" customHeight="false" outlineLevel="0" collapsed="false">
      <c r="A6206" s="0" t="n">
        <f aca="false">'Profiles 8760'!A6195</f>
        <v>6193</v>
      </c>
      <c r="B6206" s="0" t="n">
        <f aca="false">'Profiles 8760'!B6195</f>
        <v>9</v>
      </c>
      <c r="C6206" s="0" t="n">
        <f aca="false">'Profiles 8760'!E6195</f>
        <v>0</v>
      </c>
      <c r="D6206" s="0" t="n">
        <f aca="false">'Profiles 8760'!F6195</f>
        <v>0</v>
      </c>
      <c r="E6206" s="0" t="n">
        <f aca="false">'Profiles 8760'!G6195</f>
        <v>0.456504</v>
      </c>
      <c r="F6206" s="0" t="n">
        <f aca="false">D6206*Assumptions!$C$11*$B$7+E6206*Assumptions!$C$12*$B$8</f>
        <v>18.6710136</v>
      </c>
      <c r="G6206" s="0" t="n">
        <f aca="false">C6206*Assumptions!$C$15</f>
        <v>0</v>
      </c>
      <c r="H6206" s="0" t="n">
        <f aca="false">MIN(F6206,G6206)</f>
        <v>0</v>
      </c>
      <c r="I6206" s="0" t="n">
        <f aca="false">IF(C6206=1,MIN(G6206-H6206,Assumptions!$C$13,P6205),0)</f>
        <v>0</v>
      </c>
      <c r="J6206" s="0" t="n">
        <f aca="false">H6206+I6206</f>
        <v>0</v>
      </c>
      <c r="K6206" s="0" t="n">
        <f aca="false">MIN(IF(C6206=1,F6206-H6206,F6206),Assumptions!$C$13,MAX(0,($B$5-P6205)/$B$6))</f>
        <v>18.6710136</v>
      </c>
      <c r="L6206" s="0" t="n">
        <f aca="false">IF(C6206=1,0,MIN(F6206-K6206,Assumptions!$C$15,MAX(0,$B$10-O6205-M6206)))</f>
        <v>0</v>
      </c>
      <c r="M6206" s="0" t="n">
        <f aca="false">'Profiles 8760'!H6195</f>
        <v>85600</v>
      </c>
      <c r="N6206" s="0" t="n">
        <f aca="false">J6206+L6206</f>
        <v>0</v>
      </c>
      <c r="O6206" s="0" t="n">
        <f aca="false">O6205+N6206</f>
        <v>580066.01221406</v>
      </c>
      <c r="P6206" s="0" t="n">
        <f aca="false">MIN($B$5,P6205+K6206*$B$6-I6206)</f>
        <v>211.30489488196</v>
      </c>
      <c r="Q6206" s="0" t="n">
        <f aca="false">MAX(0,F6206-H6206-K6206-L6206)</f>
        <v>0</v>
      </c>
    </row>
    <row r="6207" customFormat="false" ht="15" hidden="false" customHeight="false" outlineLevel="0" collapsed="false">
      <c r="A6207" s="0" t="n">
        <f aca="false">'Profiles 8760'!A6196</f>
        <v>6194</v>
      </c>
      <c r="B6207" s="0" t="n">
        <f aca="false">'Profiles 8760'!B6196</f>
        <v>9</v>
      </c>
      <c r="C6207" s="0" t="n">
        <f aca="false">'Profiles 8760'!E6196</f>
        <v>0</v>
      </c>
      <c r="D6207" s="0" t="n">
        <f aca="false">'Profiles 8760'!F6196</f>
        <v>0</v>
      </c>
      <c r="E6207" s="0" t="n">
        <f aca="false">'Profiles 8760'!G6196</f>
        <v>0.507032</v>
      </c>
      <c r="F6207" s="0" t="n">
        <f aca="false">D6207*Assumptions!$C$11*$B$7+E6207*Assumptions!$C$12*$B$8</f>
        <v>20.7376088</v>
      </c>
      <c r="G6207" s="0" t="n">
        <f aca="false">C6207*Assumptions!$C$15</f>
        <v>0</v>
      </c>
      <c r="H6207" s="0" t="n">
        <f aca="false">MIN(F6207,G6207)</f>
        <v>0</v>
      </c>
      <c r="I6207" s="0" t="n">
        <f aca="false">IF(C6207=1,MIN(G6207-H6207,Assumptions!$C$13,P6206),0)</f>
        <v>0</v>
      </c>
      <c r="J6207" s="0" t="n">
        <f aca="false">H6207+I6207</f>
        <v>0</v>
      </c>
      <c r="K6207" s="0" t="n">
        <f aca="false">MIN(IF(C6207=1,F6207-H6207,F6207),Assumptions!$C$13,MAX(0,($B$5-P6206)/$B$6))</f>
        <v>20.7376088</v>
      </c>
      <c r="L6207" s="0" t="n">
        <f aca="false">IF(C6207=1,0,MIN(F6207-K6207,Assumptions!$C$15,MAX(0,$B$10-O6206-M6207)))</f>
        <v>0</v>
      </c>
      <c r="M6207" s="0" t="n">
        <f aca="false">'Profiles 8760'!H6196</f>
        <v>85600</v>
      </c>
      <c r="N6207" s="0" t="n">
        <f aca="false">J6207+L6207</f>
        <v>0</v>
      </c>
      <c r="O6207" s="0" t="n">
        <f aca="false">O6206+N6207</f>
        <v>580066.01221406</v>
      </c>
      <c r="P6207" s="0" t="n">
        <f aca="false">MIN($B$5,P6206+K6207*$B$6-I6207)</f>
        <v>229.2802541898</v>
      </c>
      <c r="Q6207" s="0" t="n">
        <f aca="false">MAX(0,F6207-H6207-K6207-L6207)</f>
        <v>0</v>
      </c>
    </row>
    <row r="6208" customFormat="false" ht="15" hidden="false" customHeight="false" outlineLevel="0" collapsed="false">
      <c r="A6208" s="0" t="n">
        <f aca="false">'Profiles 8760'!A6197</f>
        <v>6195</v>
      </c>
      <c r="B6208" s="0" t="n">
        <f aca="false">'Profiles 8760'!B6197</f>
        <v>9</v>
      </c>
      <c r="C6208" s="0" t="n">
        <f aca="false">'Profiles 8760'!E6197</f>
        <v>0</v>
      </c>
      <c r="D6208" s="0" t="n">
        <f aca="false">'Profiles 8760'!F6197</f>
        <v>0</v>
      </c>
      <c r="E6208" s="0" t="n">
        <f aca="false">'Profiles 8760'!G6197</f>
        <v>0.415242</v>
      </c>
      <c r="F6208" s="0" t="n">
        <f aca="false">D6208*Assumptions!$C$11*$B$7+E6208*Assumptions!$C$12*$B$8</f>
        <v>16.9833978</v>
      </c>
      <c r="G6208" s="0" t="n">
        <f aca="false">C6208*Assumptions!$C$15</f>
        <v>0</v>
      </c>
      <c r="H6208" s="0" t="n">
        <f aca="false">MIN(F6208,G6208)</f>
        <v>0</v>
      </c>
      <c r="I6208" s="0" t="n">
        <f aca="false">IF(C6208=1,MIN(G6208-H6208,Assumptions!$C$13,P6207),0)</f>
        <v>0</v>
      </c>
      <c r="J6208" s="0" t="n">
        <f aca="false">H6208+I6208</f>
        <v>0</v>
      </c>
      <c r="K6208" s="0" t="n">
        <f aca="false">MIN(IF(C6208=1,F6208-H6208,F6208),Assumptions!$C$13,MAX(0,($B$5-P6207)/$B$6))</f>
        <v>16.9833978</v>
      </c>
      <c r="L6208" s="0" t="n">
        <f aca="false">IF(C6208=1,0,MIN(F6208-K6208,Assumptions!$C$15,MAX(0,$B$10-O6207-M6208)))</f>
        <v>0</v>
      </c>
      <c r="M6208" s="0" t="n">
        <f aca="false">'Profiles 8760'!H6197</f>
        <v>85600</v>
      </c>
      <c r="N6208" s="0" t="n">
        <f aca="false">J6208+L6208</f>
        <v>0</v>
      </c>
      <c r="O6208" s="0" t="n">
        <f aca="false">O6207+N6208</f>
        <v>580066.01221406</v>
      </c>
      <c r="P6208" s="0" t="n">
        <f aca="false">MIN($B$5,P6207+K6208*$B$6-I6208)</f>
        <v>244.00146340284</v>
      </c>
      <c r="Q6208" s="0" t="n">
        <f aca="false">MAX(0,F6208-H6208-K6208-L6208)</f>
        <v>0</v>
      </c>
    </row>
    <row r="6209" customFormat="false" ht="15" hidden="false" customHeight="false" outlineLevel="0" collapsed="false">
      <c r="A6209" s="0" t="n">
        <f aca="false">'Profiles 8760'!A6198</f>
        <v>6196</v>
      </c>
      <c r="B6209" s="0" t="n">
        <f aca="false">'Profiles 8760'!B6198</f>
        <v>9</v>
      </c>
      <c r="C6209" s="0" t="n">
        <f aca="false">'Profiles 8760'!E6198</f>
        <v>0</v>
      </c>
      <c r="D6209" s="0" t="n">
        <f aca="false">'Profiles 8760'!F6198</f>
        <v>0</v>
      </c>
      <c r="E6209" s="0" t="n">
        <f aca="false">'Profiles 8760'!G6198</f>
        <v>0.404719</v>
      </c>
      <c r="F6209" s="0" t="n">
        <f aca="false">D6209*Assumptions!$C$11*$B$7+E6209*Assumptions!$C$12*$B$8</f>
        <v>16.5530071</v>
      </c>
      <c r="G6209" s="0" t="n">
        <f aca="false">C6209*Assumptions!$C$15</f>
        <v>0</v>
      </c>
      <c r="H6209" s="0" t="n">
        <f aca="false">MIN(F6209,G6209)</f>
        <v>0</v>
      </c>
      <c r="I6209" s="0" t="n">
        <f aca="false">IF(C6209=1,MIN(G6209-H6209,Assumptions!$C$13,P6208),0)</f>
        <v>0</v>
      </c>
      <c r="J6209" s="0" t="n">
        <f aca="false">H6209+I6209</f>
        <v>0</v>
      </c>
      <c r="K6209" s="0" t="n">
        <f aca="false">MIN(IF(C6209=1,F6209-H6209,F6209),Assumptions!$C$13,MAX(0,($B$5-P6208)/$B$6))</f>
        <v>16.5530071</v>
      </c>
      <c r="L6209" s="0" t="n">
        <f aca="false">IF(C6209=1,0,MIN(F6209-K6209,Assumptions!$C$15,MAX(0,$B$10-O6208-M6209)))</f>
        <v>0</v>
      </c>
      <c r="M6209" s="0" t="n">
        <f aca="false">'Profiles 8760'!H6198</f>
        <v>85600</v>
      </c>
      <c r="N6209" s="0" t="n">
        <f aca="false">J6209+L6209</f>
        <v>0</v>
      </c>
      <c r="O6209" s="0" t="n">
        <f aca="false">O6208+N6209</f>
        <v>580066.01221406</v>
      </c>
      <c r="P6209" s="0" t="n">
        <f aca="false">MIN($B$5,P6208+K6209*$B$6-I6209)</f>
        <v>258.34960995712</v>
      </c>
      <c r="Q6209" s="0" t="n">
        <f aca="false">MAX(0,F6209-H6209-K6209-L6209)</f>
        <v>0</v>
      </c>
    </row>
    <row r="6210" customFormat="false" ht="15" hidden="false" customHeight="false" outlineLevel="0" collapsed="false">
      <c r="A6210" s="0" t="n">
        <f aca="false">'Profiles 8760'!A6199</f>
        <v>6197</v>
      </c>
      <c r="B6210" s="0" t="n">
        <f aca="false">'Profiles 8760'!B6199</f>
        <v>9</v>
      </c>
      <c r="C6210" s="0" t="n">
        <f aca="false">'Profiles 8760'!E6199</f>
        <v>0</v>
      </c>
      <c r="D6210" s="0" t="n">
        <f aca="false">'Profiles 8760'!F6199</f>
        <v>0</v>
      </c>
      <c r="E6210" s="0" t="n">
        <f aca="false">'Profiles 8760'!G6199</f>
        <v>0.41294</v>
      </c>
      <c r="F6210" s="0" t="n">
        <f aca="false">D6210*Assumptions!$C$11*$B$7+E6210*Assumptions!$C$12*$B$8</f>
        <v>16.889246</v>
      </c>
      <c r="G6210" s="0" t="n">
        <f aca="false">C6210*Assumptions!$C$15</f>
        <v>0</v>
      </c>
      <c r="H6210" s="0" t="n">
        <f aca="false">MIN(F6210,G6210)</f>
        <v>0</v>
      </c>
      <c r="I6210" s="0" t="n">
        <f aca="false">IF(C6210=1,MIN(G6210-H6210,Assumptions!$C$13,P6209),0)</f>
        <v>0</v>
      </c>
      <c r="J6210" s="0" t="n">
        <f aca="false">H6210+I6210</f>
        <v>0</v>
      </c>
      <c r="K6210" s="0" t="n">
        <f aca="false">MIN(IF(C6210=1,F6210-H6210,F6210),Assumptions!$C$13,MAX(0,($B$5-P6209)/$B$6))</f>
        <v>16.889246</v>
      </c>
      <c r="L6210" s="0" t="n">
        <f aca="false">IF(C6210=1,0,MIN(F6210-K6210,Assumptions!$C$15,MAX(0,$B$10-O6209-M6210)))</f>
        <v>0</v>
      </c>
      <c r="M6210" s="0" t="n">
        <f aca="false">'Profiles 8760'!H6199</f>
        <v>85600</v>
      </c>
      <c r="N6210" s="0" t="n">
        <f aca="false">J6210+L6210</f>
        <v>0</v>
      </c>
      <c r="O6210" s="0" t="n">
        <f aca="false">O6209+N6210</f>
        <v>580066.01221406</v>
      </c>
      <c r="P6210" s="0" t="n">
        <f aca="false">MIN($B$5,P6209+K6210*$B$6-I6210)</f>
        <v>272.98920838992</v>
      </c>
      <c r="Q6210" s="0" t="n">
        <f aca="false">MAX(0,F6210-H6210-K6210-L6210)</f>
        <v>0</v>
      </c>
    </row>
    <row r="6211" customFormat="false" ht="15" hidden="false" customHeight="false" outlineLevel="0" collapsed="false">
      <c r="A6211" s="0" t="n">
        <f aca="false">'Profiles 8760'!A6200</f>
        <v>6198</v>
      </c>
      <c r="B6211" s="0" t="n">
        <f aca="false">'Profiles 8760'!B6200</f>
        <v>9</v>
      </c>
      <c r="C6211" s="0" t="n">
        <f aca="false">'Profiles 8760'!E6200</f>
        <v>0</v>
      </c>
      <c r="D6211" s="0" t="n">
        <f aca="false">'Profiles 8760'!F6200</f>
        <v>0</v>
      </c>
      <c r="E6211" s="0" t="n">
        <f aca="false">'Profiles 8760'!G6200</f>
        <v>0.459995</v>
      </c>
      <c r="F6211" s="0" t="n">
        <f aca="false">D6211*Assumptions!$C$11*$B$7+E6211*Assumptions!$C$12*$B$8</f>
        <v>18.8137955</v>
      </c>
      <c r="G6211" s="0" t="n">
        <f aca="false">C6211*Assumptions!$C$15</f>
        <v>0</v>
      </c>
      <c r="H6211" s="0" t="n">
        <f aca="false">MIN(F6211,G6211)</f>
        <v>0</v>
      </c>
      <c r="I6211" s="0" t="n">
        <f aca="false">IF(C6211=1,MIN(G6211-H6211,Assumptions!$C$13,P6210),0)</f>
        <v>0</v>
      </c>
      <c r="J6211" s="0" t="n">
        <f aca="false">H6211+I6211</f>
        <v>0</v>
      </c>
      <c r="K6211" s="0" t="n">
        <f aca="false">MIN(IF(C6211=1,F6211-H6211,F6211),Assumptions!$C$13,MAX(0,($B$5-P6210)/$B$6))</f>
        <v>18.8137955</v>
      </c>
      <c r="L6211" s="0" t="n">
        <f aca="false">IF(C6211=1,0,MIN(F6211-K6211,Assumptions!$C$15,MAX(0,$B$10-O6210-M6211)))</f>
        <v>0</v>
      </c>
      <c r="M6211" s="0" t="n">
        <f aca="false">'Profiles 8760'!H6200</f>
        <v>85600</v>
      </c>
      <c r="N6211" s="0" t="n">
        <f aca="false">J6211+L6211</f>
        <v>0</v>
      </c>
      <c r="O6211" s="0" t="n">
        <f aca="false">O6210+N6211</f>
        <v>580066.01221406</v>
      </c>
      <c r="P6211" s="0" t="n">
        <f aca="false">MIN($B$5,P6210+K6211*$B$6-I6211)</f>
        <v>289.29700632932</v>
      </c>
      <c r="Q6211" s="0" t="n">
        <f aca="false">MAX(0,F6211-H6211-K6211-L6211)</f>
        <v>0</v>
      </c>
    </row>
    <row r="6212" customFormat="false" ht="15" hidden="false" customHeight="false" outlineLevel="0" collapsed="false">
      <c r="A6212" s="0" t="n">
        <f aca="false">'Profiles 8760'!A6201</f>
        <v>6199</v>
      </c>
      <c r="B6212" s="0" t="n">
        <f aca="false">'Profiles 8760'!B6201</f>
        <v>9</v>
      </c>
      <c r="C6212" s="0" t="n">
        <f aca="false">'Profiles 8760'!E6201</f>
        <v>0</v>
      </c>
      <c r="D6212" s="0" t="n">
        <f aca="false">'Profiles 8760'!F6201</f>
        <v>0.010091</v>
      </c>
      <c r="E6212" s="0" t="n">
        <f aca="false">'Profiles 8760'!G6201</f>
        <v>0.552515</v>
      </c>
      <c r="F6212" s="0" t="n">
        <f aca="false">D6212*Assumptions!$C$11*$B$7+E6212*Assumptions!$C$12*$B$8</f>
        <v>25.5121443</v>
      </c>
      <c r="G6212" s="0" t="n">
        <f aca="false">C6212*Assumptions!$C$15</f>
        <v>0</v>
      </c>
      <c r="H6212" s="0" t="n">
        <f aca="false">MIN(F6212,G6212)</f>
        <v>0</v>
      </c>
      <c r="I6212" s="0" t="n">
        <f aca="false">IF(C6212=1,MIN(G6212-H6212,Assumptions!$C$13,P6211),0)</f>
        <v>0</v>
      </c>
      <c r="J6212" s="0" t="n">
        <f aca="false">H6212+I6212</f>
        <v>0</v>
      </c>
      <c r="K6212" s="0" t="n">
        <f aca="false">MIN(IF(C6212=1,F6212-H6212,F6212),Assumptions!$C$13,MAX(0,($B$5-P6211)/$B$6))</f>
        <v>25.5121443</v>
      </c>
      <c r="L6212" s="0" t="n">
        <f aca="false">IF(C6212=1,0,MIN(F6212-K6212,Assumptions!$C$15,MAX(0,$B$10-O6211-M6212)))</f>
        <v>0</v>
      </c>
      <c r="M6212" s="0" t="n">
        <f aca="false">'Profiles 8760'!H6201</f>
        <v>85600</v>
      </c>
      <c r="N6212" s="0" t="n">
        <f aca="false">J6212+L6212</f>
        <v>0</v>
      </c>
      <c r="O6212" s="0" t="n">
        <f aca="false">O6211+N6212</f>
        <v>580066.01221406</v>
      </c>
      <c r="P6212" s="0" t="n">
        <f aca="false">MIN($B$5,P6211+K6212*$B$6-I6212)</f>
        <v>311.41093300856</v>
      </c>
      <c r="Q6212" s="0" t="n">
        <f aca="false">MAX(0,F6212-H6212-K6212-L6212)</f>
        <v>0</v>
      </c>
    </row>
    <row r="6213" customFormat="false" ht="15" hidden="false" customHeight="false" outlineLevel="0" collapsed="false">
      <c r="A6213" s="0" t="n">
        <f aca="false">'Profiles 8760'!A6202</f>
        <v>6200</v>
      </c>
      <c r="B6213" s="0" t="n">
        <f aca="false">'Profiles 8760'!B6202</f>
        <v>9</v>
      </c>
      <c r="C6213" s="0" t="n">
        <f aca="false">'Profiles 8760'!E6202</f>
        <v>1</v>
      </c>
      <c r="D6213" s="0" t="n">
        <f aca="false">'Profiles 8760'!F6202</f>
        <v>0.252353</v>
      </c>
      <c r="E6213" s="0" t="n">
        <f aca="false">'Profiles 8760'!G6202</f>
        <v>0.554577</v>
      </c>
      <c r="F6213" s="0" t="n">
        <f aca="false">D6213*Assumptions!$C$11*$B$7+E6213*Assumptions!$C$12*$B$8</f>
        <v>95.5617457</v>
      </c>
      <c r="G6213" s="0" t="n">
        <f aca="false">C6213*Assumptions!$C$15</f>
        <v>200</v>
      </c>
      <c r="H6213" s="0" t="n">
        <f aca="false">MIN(F6213,G6213)</f>
        <v>95.5617457</v>
      </c>
      <c r="I6213" s="0" t="n">
        <f aca="false">IF(C6213=1,MIN(G6213-H6213,Assumptions!$C$13,P6212),0)</f>
        <v>104.4382543</v>
      </c>
      <c r="J6213" s="0" t="n">
        <f aca="false">H6213+I6213</f>
        <v>200</v>
      </c>
      <c r="K6213" s="0" t="n">
        <f aca="false">MIN(IF(C6213=1,F6213-H6213,F6213),Assumptions!$C$13,MAX(0,($B$5-P6212)/$B$6))</f>
        <v>0</v>
      </c>
      <c r="L6213" s="0" t="n">
        <f aca="false">IF(C6213=1,0,MIN(F6213-K6213,Assumptions!$C$15,MAX(0,$B$10-O6212-M6213)))</f>
        <v>0</v>
      </c>
      <c r="M6213" s="0" t="n">
        <f aca="false">'Profiles 8760'!H6202</f>
        <v>85400</v>
      </c>
      <c r="N6213" s="0" t="n">
        <f aca="false">J6213+L6213</f>
        <v>200</v>
      </c>
      <c r="O6213" s="0" t="n">
        <f aca="false">O6212+N6213</f>
        <v>580266.01221406</v>
      </c>
      <c r="P6213" s="0" t="n">
        <f aca="false">MIN($B$5,P6212+K6213*$B$6-I6213)</f>
        <v>206.97267870856</v>
      </c>
      <c r="Q6213" s="0" t="n">
        <f aca="false">MAX(0,F6213-H6213-K6213-L6213)</f>
        <v>0</v>
      </c>
    </row>
    <row r="6214" customFormat="false" ht="15" hidden="false" customHeight="false" outlineLevel="0" collapsed="false">
      <c r="A6214" s="0" t="n">
        <f aca="false">'Profiles 8760'!A6203</f>
        <v>6201</v>
      </c>
      <c r="B6214" s="0" t="n">
        <f aca="false">'Profiles 8760'!B6203</f>
        <v>9</v>
      </c>
      <c r="C6214" s="0" t="n">
        <f aca="false">'Profiles 8760'!E6203</f>
        <v>1</v>
      </c>
      <c r="D6214" s="0" t="n">
        <f aca="false">'Profiles 8760'!F6203</f>
        <v>0.575609</v>
      </c>
      <c r="E6214" s="0" t="n">
        <f aca="false">'Profiles 8760'!G6203</f>
        <v>0.386418</v>
      </c>
      <c r="F6214" s="0" t="n">
        <f aca="false">D6214*Assumptions!$C$11*$B$7+E6214*Assumptions!$C$12*$B$8</f>
        <v>182.0403754</v>
      </c>
      <c r="G6214" s="0" t="n">
        <f aca="false">C6214*Assumptions!$C$15</f>
        <v>200</v>
      </c>
      <c r="H6214" s="0" t="n">
        <f aca="false">MIN(F6214,G6214)</f>
        <v>182.0403754</v>
      </c>
      <c r="I6214" s="0" t="n">
        <f aca="false">IF(C6214=1,MIN(G6214-H6214,Assumptions!$C$13,P6213),0)</f>
        <v>17.9596246</v>
      </c>
      <c r="J6214" s="0" t="n">
        <f aca="false">H6214+I6214</f>
        <v>200</v>
      </c>
      <c r="K6214" s="0" t="n">
        <f aca="false">MIN(IF(C6214=1,F6214-H6214,F6214),Assumptions!$C$13,MAX(0,($B$5-P6213)/$B$6))</f>
        <v>0</v>
      </c>
      <c r="L6214" s="0" t="n">
        <f aca="false">IF(C6214=1,0,MIN(F6214-K6214,Assumptions!$C$15,MAX(0,$B$10-O6213-M6214)))</f>
        <v>0</v>
      </c>
      <c r="M6214" s="0" t="n">
        <f aca="false">'Profiles 8760'!H6203</f>
        <v>85200</v>
      </c>
      <c r="N6214" s="0" t="n">
        <f aca="false">J6214+L6214</f>
        <v>200</v>
      </c>
      <c r="O6214" s="0" t="n">
        <f aca="false">O6213+N6214</f>
        <v>580466.01221406</v>
      </c>
      <c r="P6214" s="0" t="n">
        <f aca="false">MIN($B$5,P6213+K6214*$B$6-I6214)</f>
        <v>189.01305410856</v>
      </c>
      <c r="Q6214" s="0" t="n">
        <f aca="false">MAX(0,F6214-H6214-K6214-L6214)</f>
        <v>0</v>
      </c>
    </row>
    <row r="6215" customFormat="false" ht="15" hidden="false" customHeight="false" outlineLevel="0" collapsed="false">
      <c r="A6215" s="0" t="n">
        <f aca="false">'Profiles 8760'!A6204</f>
        <v>6202</v>
      </c>
      <c r="B6215" s="0" t="n">
        <f aca="false">'Profiles 8760'!B6204</f>
        <v>9</v>
      </c>
      <c r="C6215" s="0" t="n">
        <f aca="false">'Profiles 8760'!E6204</f>
        <v>0</v>
      </c>
      <c r="D6215" s="0" t="n">
        <f aca="false">'Profiles 8760'!F6204</f>
        <v>0.898837</v>
      </c>
      <c r="E6215" s="0" t="n">
        <f aca="false">'Profiles 8760'!G6204</f>
        <v>0.473312</v>
      </c>
      <c r="F6215" s="0" t="n">
        <f aca="false">D6215*Assumptions!$C$11*$B$7+E6215*Assumptions!$C$12*$B$8</f>
        <v>278.9425864</v>
      </c>
      <c r="G6215" s="0" t="n">
        <f aca="false">C6215*Assumptions!$C$15</f>
        <v>0</v>
      </c>
      <c r="H6215" s="0" t="n">
        <f aca="false">MIN(F6215,G6215)</f>
        <v>0</v>
      </c>
      <c r="I6215" s="0" t="n">
        <f aca="false">IF(C6215=1,MIN(G6215-H6215,Assumptions!$C$13,P6214),0)</f>
        <v>0</v>
      </c>
      <c r="J6215" s="0" t="n">
        <f aca="false">H6215+I6215</f>
        <v>0</v>
      </c>
      <c r="K6215" s="0" t="n">
        <f aca="false">MIN(IF(C6215=1,F6215-H6215,F6215),Assumptions!$C$13,MAX(0,($B$5-P6214)/$B$6))</f>
        <v>180</v>
      </c>
      <c r="L6215" s="0" t="n">
        <f aca="false">IF(C6215=1,0,MIN(F6215-K6215,Assumptions!$C$15,MAX(0,$B$10-O6214-M6215)))</f>
        <v>98.9425864</v>
      </c>
      <c r="M6215" s="0" t="n">
        <f aca="false">'Profiles 8760'!H6204</f>
        <v>85200</v>
      </c>
      <c r="N6215" s="0" t="n">
        <f aca="false">J6215+L6215</f>
        <v>98.9425864</v>
      </c>
      <c r="O6215" s="0" t="n">
        <f aca="false">O6214+N6215</f>
        <v>580564.954800459</v>
      </c>
      <c r="P6215" s="0" t="n">
        <f aca="false">MIN($B$5,P6214+K6215*$B$6-I6215)</f>
        <v>345.03705410856</v>
      </c>
      <c r="Q6215" s="0" t="n">
        <f aca="false">MAX(0,F6215-H6215-K6215-L6215)</f>
        <v>0</v>
      </c>
    </row>
    <row r="6216" customFormat="false" ht="15" hidden="false" customHeight="false" outlineLevel="0" collapsed="false">
      <c r="A6216" s="0" t="n">
        <f aca="false">'Profiles 8760'!A6205</f>
        <v>6203</v>
      </c>
      <c r="B6216" s="0" t="n">
        <f aca="false">'Profiles 8760'!B6205</f>
        <v>9</v>
      </c>
      <c r="C6216" s="0" t="n">
        <f aca="false">'Profiles 8760'!E6205</f>
        <v>0</v>
      </c>
      <c r="D6216" s="0" t="n">
        <f aca="false">'Profiles 8760'!F6205</f>
        <v>1</v>
      </c>
      <c r="E6216" s="0" t="n">
        <f aca="false">'Profiles 8760'!G6205</f>
        <v>0.366565</v>
      </c>
      <c r="F6216" s="0" t="n">
        <f aca="false">D6216*Assumptions!$C$11*$B$7+E6216*Assumptions!$C$12*$B$8</f>
        <v>303.7925085</v>
      </c>
      <c r="G6216" s="0" t="n">
        <f aca="false">C6216*Assumptions!$C$15</f>
        <v>0</v>
      </c>
      <c r="H6216" s="0" t="n">
        <f aca="false">MIN(F6216,G6216)</f>
        <v>0</v>
      </c>
      <c r="I6216" s="0" t="n">
        <f aca="false">IF(C6216=1,MIN(G6216-H6216,Assumptions!$C$13,P6215),0)</f>
        <v>0</v>
      </c>
      <c r="J6216" s="0" t="n">
        <f aca="false">H6216+I6216</f>
        <v>0</v>
      </c>
      <c r="K6216" s="0" t="n">
        <f aca="false">MIN(IF(C6216=1,F6216-H6216,F6216),Assumptions!$C$13,MAX(0,($B$5-P6215)/$B$6))</f>
        <v>180</v>
      </c>
      <c r="L6216" s="0" t="n">
        <f aca="false">IF(C6216=1,0,MIN(F6216-K6216,Assumptions!$C$15,MAX(0,$B$10-O6215-M6216)))</f>
        <v>123.7925085</v>
      </c>
      <c r="M6216" s="0" t="n">
        <f aca="false">'Profiles 8760'!H6205</f>
        <v>85200</v>
      </c>
      <c r="N6216" s="0" t="n">
        <f aca="false">J6216+L6216</f>
        <v>123.7925085</v>
      </c>
      <c r="O6216" s="0" t="n">
        <f aca="false">O6215+N6216</f>
        <v>580688.74730896</v>
      </c>
      <c r="P6216" s="0" t="n">
        <f aca="false">MIN($B$5,P6215+K6216*$B$6-I6216)</f>
        <v>501.06105410856</v>
      </c>
      <c r="Q6216" s="0" t="n">
        <f aca="false">MAX(0,F6216-H6216-K6216-L6216)</f>
        <v>0</v>
      </c>
    </row>
    <row r="6217" customFormat="false" ht="15" hidden="false" customHeight="false" outlineLevel="0" collapsed="false">
      <c r="A6217" s="0" t="n">
        <f aca="false">'Profiles 8760'!A6206</f>
        <v>6204</v>
      </c>
      <c r="B6217" s="0" t="n">
        <f aca="false">'Profiles 8760'!B6206</f>
        <v>9</v>
      </c>
      <c r="C6217" s="0" t="n">
        <f aca="false">'Profiles 8760'!E6206</f>
        <v>0</v>
      </c>
      <c r="D6217" s="0" t="n">
        <f aca="false">'Profiles 8760'!F6206</f>
        <v>1</v>
      </c>
      <c r="E6217" s="0" t="n">
        <f aca="false">'Profiles 8760'!G6206</f>
        <v>0.462484</v>
      </c>
      <c r="F6217" s="0" t="n">
        <f aca="false">D6217*Assumptions!$C$11*$B$7+E6217*Assumptions!$C$12*$B$8</f>
        <v>307.7155956</v>
      </c>
      <c r="G6217" s="0" t="n">
        <f aca="false">C6217*Assumptions!$C$15</f>
        <v>0</v>
      </c>
      <c r="H6217" s="0" t="n">
        <f aca="false">MIN(F6217,G6217)</f>
        <v>0</v>
      </c>
      <c r="I6217" s="0" t="n">
        <f aca="false">IF(C6217=1,MIN(G6217-H6217,Assumptions!$C$13,P6216),0)</f>
        <v>0</v>
      </c>
      <c r="J6217" s="0" t="n">
        <f aca="false">H6217+I6217</f>
        <v>0</v>
      </c>
      <c r="K6217" s="0" t="n">
        <f aca="false">MIN(IF(C6217=1,F6217-H6217,F6217),Assumptions!$C$13,MAX(0,($B$5-P6216)/$B$6))</f>
        <v>11.2470534049838</v>
      </c>
      <c r="L6217" s="0" t="n">
        <f aca="false">IF(C6217=1,0,MIN(F6217-K6217,Assumptions!$C$15,MAX(0,$B$10-O6216-M6217)))</f>
        <v>200</v>
      </c>
      <c r="M6217" s="0" t="n">
        <f aca="false">'Profiles 8760'!H6206</f>
        <v>85200</v>
      </c>
      <c r="N6217" s="0" t="n">
        <f aca="false">J6217+L6217</f>
        <v>200</v>
      </c>
      <c r="O6217" s="0" t="n">
        <f aca="false">O6216+N6217</f>
        <v>580888.74730896</v>
      </c>
      <c r="P6217" s="0" t="n">
        <f aca="false">MIN($B$5,P6216+K6217*$B$6-I6217)</f>
        <v>510.81</v>
      </c>
      <c r="Q6217" s="0" t="n">
        <f aca="false">MAX(0,F6217-H6217-K6217-L6217)</f>
        <v>96.4685421950162</v>
      </c>
    </row>
    <row r="6218" customFormat="false" ht="15" hidden="false" customHeight="false" outlineLevel="0" collapsed="false">
      <c r="A6218" s="0" t="n">
        <f aca="false">'Profiles 8760'!A6207</f>
        <v>6205</v>
      </c>
      <c r="B6218" s="0" t="n">
        <f aca="false">'Profiles 8760'!B6207</f>
        <v>9</v>
      </c>
      <c r="C6218" s="0" t="n">
        <f aca="false">'Profiles 8760'!E6207</f>
        <v>0</v>
      </c>
      <c r="D6218" s="0" t="n">
        <f aca="false">'Profiles 8760'!F6207</f>
        <v>1</v>
      </c>
      <c r="E6218" s="0" t="n">
        <f aca="false">'Profiles 8760'!G6207</f>
        <v>0.614319</v>
      </c>
      <c r="F6218" s="0" t="n">
        <f aca="false">D6218*Assumptions!$C$11*$B$7+E6218*Assumptions!$C$12*$B$8</f>
        <v>313.9256471</v>
      </c>
      <c r="G6218" s="0" t="n">
        <f aca="false">C6218*Assumptions!$C$15</f>
        <v>0</v>
      </c>
      <c r="H6218" s="0" t="n">
        <f aca="false">MIN(F6218,G6218)</f>
        <v>0</v>
      </c>
      <c r="I6218" s="0" t="n">
        <f aca="false">IF(C6218=1,MIN(G6218-H6218,Assumptions!$C$13,P6217),0)</f>
        <v>0</v>
      </c>
      <c r="J6218" s="0" t="n">
        <f aca="false">H6218+I6218</f>
        <v>0</v>
      </c>
      <c r="K6218" s="0" t="n">
        <f aca="false">MIN(IF(C6218=1,F6218-H6218,F6218),Assumptions!$C$13,MAX(0,($B$5-P6217)/$B$6))</f>
        <v>0</v>
      </c>
      <c r="L6218" s="0" t="n">
        <f aca="false">IF(C6218=1,0,MIN(F6218-K6218,Assumptions!$C$15,MAX(0,$B$10-O6217-M6218)))</f>
        <v>200</v>
      </c>
      <c r="M6218" s="0" t="n">
        <f aca="false">'Profiles 8760'!H6207</f>
        <v>85200</v>
      </c>
      <c r="N6218" s="0" t="n">
        <f aca="false">J6218+L6218</f>
        <v>200</v>
      </c>
      <c r="O6218" s="0" t="n">
        <f aca="false">O6217+N6218</f>
        <v>581088.74730896</v>
      </c>
      <c r="P6218" s="0" t="n">
        <f aca="false">MIN($B$5,P6217+K6218*$B$6-I6218)</f>
        <v>510.81</v>
      </c>
      <c r="Q6218" s="0" t="n">
        <f aca="false">MAX(0,F6218-H6218-K6218-L6218)</f>
        <v>113.9256471</v>
      </c>
    </row>
    <row r="6219" customFormat="false" ht="15" hidden="false" customHeight="false" outlineLevel="0" collapsed="false">
      <c r="A6219" s="0" t="n">
        <f aca="false">'Profiles 8760'!A6208</f>
        <v>6206</v>
      </c>
      <c r="B6219" s="0" t="n">
        <f aca="false">'Profiles 8760'!B6208</f>
        <v>9</v>
      </c>
      <c r="C6219" s="0" t="n">
        <f aca="false">'Profiles 8760'!E6208</f>
        <v>0</v>
      </c>
      <c r="D6219" s="0" t="n">
        <f aca="false">'Profiles 8760'!F6208</f>
        <v>1</v>
      </c>
      <c r="E6219" s="0" t="n">
        <f aca="false">'Profiles 8760'!G6208</f>
        <v>0.468509</v>
      </c>
      <c r="F6219" s="0" t="n">
        <f aca="false">D6219*Assumptions!$C$11*$B$7+E6219*Assumptions!$C$12*$B$8</f>
        <v>307.9620181</v>
      </c>
      <c r="G6219" s="0" t="n">
        <f aca="false">C6219*Assumptions!$C$15</f>
        <v>0</v>
      </c>
      <c r="H6219" s="0" t="n">
        <f aca="false">MIN(F6219,G6219)</f>
        <v>0</v>
      </c>
      <c r="I6219" s="0" t="n">
        <f aca="false">IF(C6219=1,MIN(G6219-H6219,Assumptions!$C$13,P6218),0)</f>
        <v>0</v>
      </c>
      <c r="J6219" s="0" t="n">
        <f aca="false">H6219+I6219</f>
        <v>0</v>
      </c>
      <c r="K6219" s="0" t="n">
        <f aca="false">MIN(IF(C6219=1,F6219-H6219,F6219),Assumptions!$C$13,MAX(0,($B$5-P6218)/$B$6))</f>
        <v>0</v>
      </c>
      <c r="L6219" s="0" t="n">
        <f aca="false">IF(C6219=1,0,MIN(F6219-K6219,Assumptions!$C$15,MAX(0,$B$10-O6218-M6219)))</f>
        <v>200</v>
      </c>
      <c r="M6219" s="0" t="n">
        <f aca="false">'Profiles 8760'!H6208</f>
        <v>85200</v>
      </c>
      <c r="N6219" s="0" t="n">
        <f aca="false">J6219+L6219</f>
        <v>200</v>
      </c>
      <c r="O6219" s="0" t="n">
        <f aca="false">O6218+N6219</f>
        <v>581288.74730896</v>
      </c>
      <c r="P6219" s="0" t="n">
        <f aca="false">MIN($B$5,P6218+K6219*$B$6-I6219)</f>
        <v>510.81</v>
      </c>
      <c r="Q6219" s="0" t="n">
        <f aca="false">MAX(0,F6219-H6219-K6219-L6219)</f>
        <v>107.9620181</v>
      </c>
    </row>
    <row r="6220" customFormat="false" ht="15" hidden="false" customHeight="false" outlineLevel="0" collapsed="false">
      <c r="A6220" s="0" t="n">
        <f aca="false">'Profiles 8760'!A6209</f>
        <v>6207</v>
      </c>
      <c r="B6220" s="0" t="n">
        <f aca="false">'Profiles 8760'!B6209</f>
        <v>9</v>
      </c>
      <c r="C6220" s="0" t="n">
        <f aca="false">'Profiles 8760'!E6209</f>
        <v>0</v>
      </c>
      <c r="D6220" s="0" t="n">
        <f aca="false">'Profiles 8760'!F6209</f>
        <v>1</v>
      </c>
      <c r="E6220" s="0" t="n">
        <f aca="false">'Profiles 8760'!G6209</f>
        <v>0.743228</v>
      </c>
      <c r="F6220" s="0" t="n">
        <f aca="false">D6220*Assumptions!$C$11*$B$7+E6220*Assumptions!$C$12*$B$8</f>
        <v>319.1980252</v>
      </c>
      <c r="G6220" s="0" t="n">
        <f aca="false">C6220*Assumptions!$C$15</f>
        <v>0</v>
      </c>
      <c r="H6220" s="0" t="n">
        <f aca="false">MIN(F6220,G6220)</f>
        <v>0</v>
      </c>
      <c r="I6220" s="0" t="n">
        <f aca="false">IF(C6220=1,MIN(G6220-H6220,Assumptions!$C$13,P6219),0)</f>
        <v>0</v>
      </c>
      <c r="J6220" s="0" t="n">
        <f aca="false">H6220+I6220</f>
        <v>0</v>
      </c>
      <c r="K6220" s="0" t="n">
        <f aca="false">MIN(IF(C6220=1,F6220-H6220,F6220),Assumptions!$C$13,MAX(0,($B$5-P6219)/$B$6))</f>
        <v>0</v>
      </c>
      <c r="L6220" s="0" t="n">
        <f aca="false">IF(C6220=1,0,MIN(F6220-K6220,Assumptions!$C$15,MAX(0,$B$10-O6219-M6220)))</f>
        <v>200</v>
      </c>
      <c r="M6220" s="0" t="n">
        <f aca="false">'Profiles 8760'!H6209</f>
        <v>85200</v>
      </c>
      <c r="N6220" s="0" t="n">
        <f aca="false">J6220+L6220</f>
        <v>200</v>
      </c>
      <c r="O6220" s="0" t="n">
        <f aca="false">O6219+N6220</f>
        <v>581488.74730896</v>
      </c>
      <c r="P6220" s="0" t="n">
        <f aca="false">MIN($B$5,P6219+K6220*$B$6-I6220)</f>
        <v>510.81</v>
      </c>
      <c r="Q6220" s="0" t="n">
        <f aca="false">MAX(0,F6220-H6220-K6220-L6220)</f>
        <v>119.1980252</v>
      </c>
    </row>
    <row r="6221" customFormat="false" ht="15" hidden="false" customHeight="false" outlineLevel="0" collapsed="false">
      <c r="A6221" s="0" t="n">
        <f aca="false">'Profiles 8760'!A6210</f>
        <v>6208</v>
      </c>
      <c r="B6221" s="0" t="n">
        <f aca="false">'Profiles 8760'!B6210</f>
        <v>9</v>
      </c>
      <c r="C6221" s="0" t="n">
        <f aca="false">'Profiles 8760'!E6210</f>
        <v>0</v>
      </c>
      <c r="D6221" s="0" t="n">
        <f aca="false">'Profiles 8760'!F6210</f>
        <v>0.898837</v>
      </c>
      <c r="E6221" s="0" t="n">
        <f aca="false">'Profiles 8760'!G6210</f>
        <v>0.682703</v>
      </c>
      <c r="F6221" s="0" t="n">
        <f aca="false">D6221*Assumptions!$C$11*$B$7+E6221*Assumptions!$C$12*$B$8</f>
        <v>287.5066783</v>
      </c>
      <c r="G6221" s="0" t="n">
        <f aca="false">C6221*Assumptions!$C$15</f>
        <v>0</v>
      </c>
      <c r="H6221" s="0" t="n">
        <f aca="false">MIN(F6221,G6221)</f>
        <v>0</v>
      </c>
      <c r="I6221" s="0" t="n">
        <f aca="false">IF(C6221=1,MIN(G6221-H6221,Assumptions!$C$13,P6220),0)</f>
        <v>0</v>
      </c>
      <c r="J6221" s="0" t="n">
        <f aca="false">H6221+I6221</f>
        <v>0</v>
      </c>
      <c r="K6221" s="0" t="n">
        <f aca="false">MIN(IF(C6221=1,F6221-H6221,F6221),Assumptions!$C$13,MAX(0,($B$5-P6220)/$B$6))</f>
        <v>0</v>
      </c>
      <c r="L6221" s="0" t="n">
        <f aca="false">IF(C6221=1,0,MIN(F6221-K6221,Assumptions!$C$15,MAX(0,$B$10-O6220-M6221)))</f>
        <v>200</v>
      </c>
      <c r="M6221" s="0" t="n">
        <f aca="false">'Profiles 8760'!H6210</f>
        <v>85200</v>
      </c>
      <c r="N6221" s="0" t="n">
        <f aca="false">J6221+L6221</f>
        <v>200</v>
      </c>
      <c r="O6221" s="0" t="n">
        <f aca="false">O6220+N6221</f>
        <v>581688.74730896</v>
      </c>
      <c r="P6221" s="0" t="n">
        <f aca="false">MIN($B$5,P6220+K6221*$B$6-I6221)</f>
        <v>510.81</v>
      </c>
      <c r="Q6221" s="0" t="n">
        <f aca="false">MAX(0,F6221-H6221-K6221-L6221)</f>
        <v>87.5066783</v>
      </c>
    </row>
    <row r="6222" customFormat="false" ht="15" hidden="false" customHeight="false" outlineLevel="0" collapsed="false">
      <c r="A6222" s="0" t="n">
        <f aca="false">'Profiles 8760'!A6211</f>
        <v>6209</v>
      </c>
      <c r="B6222" s="0" t="n">
        <f aca="false">'Profiles 8760'!B6211</f>
        <v>9</v>
      </c>
      <c r="C6222" s="0" t="n">
        <f aca="false">'Profiles 8760'!E6211</f>
        <v>0</v>
      </c>
      <c r="D6222" s="0" t="n">
        <f aca="false">'Profiles 8760'!F6211</f>
        <v>0.575609</v>
      </c>
      <c r="E6222" s="0" t="n">
        <f aca="false">'Profiles 8760'!G6211</f>
        <v>0.515488</v>
      </c>
      <c r="F6222" s="0" t="n">
        <f aca="false">D6222*Assumptions!$C$11*$B$7+E6222*Assumptions!$C$12*$B$8</f>
        <v>187.3193384</v>
      </c>
      <c r="G6222" s="0" t="n">
        <f aca="false">C6222*Assumptions!$C$15</f>
        <v>0</v>
      </c>
      <c r="H6222" s="0" t="n">
        <f aca="false">MIN(F6222,G6222)</f>
        <v>0</v>
      </c>
      <c r="I6222" s="0" t="n">
        <f aca="false">IF(C6222=1,MIN(G6222-H6222,Assumptions!$C$13,P6221),0)</f>
        <v>0</v>
      </c>
      <c r="J6222" s="0" t="n">
        <f aca="false">H6222+I6222</f>
        <v>0</v>
      </c>
      <c r="K6222" s="0" t="n">
        <f aca="false">MIN(IF(C6222=1,F6222-H6222,F6222),Assumptions!$C$13,MAX(0,($B$5-P6221)/$B$6))</f>
        <v>0</v>
      </c>
      <c r="L6222" s="0" t="n">
        <f aca="false">IF(C6222=1,0,MIN(F6222-K6222,Assumptions!$C$15,MAX(0,$B$10-O6221-M6222)))</f>
        <v>187.3193384</v>
      </c>
      <c r="M6222" s="0" t="n">
        <f aca="false">'Profiles 8760'!H6211</f>
        <v>85200</v>
      </c>
      <c r="N6222" s="0" t="n">
        <f aca="false">J6222+L6222</f>
        <v>187.3193384</v>
      </c>
      <c r="O6222" s="0" t="n">
        <f aca="false">O6221+N6222</f>
        <v>581876.06664736</v>
      </c>
      <c r="P6222" s="0" t="n">
        <f aca="false">MIN($B$5,P6221+K6222*$B$6-I6222)</f>
        <v>510.81</v>
      </c>
      <c r="Q6222" s="0" t="n">
        <f aca="false">MAX(0,F6222-H6222-K6222-L6222)</f>
        <v>0</v>
      </c>
    </row>
    <row r="6223" customFormat="false" ht="15" hidden="false" customHeight="false" outlineLevel="0" collapsed="false">
      <c r="A6223" s="0" t="n">
        <f aca="false">'Profiles 8760'!A6212</f>
        <v>6210</v>
      </c>
      <c r="B6223" s="0" t="n">
        <f aca="false">'Profiles 8760'!B6212</f>
        <v>9</v>
      </c>
      <c r="C6223" s="0" t="n">
        <f aca="false">'Profiles 8760'!E6212</f>
        <v>0</v>
      </c>
      <c r="D6223" s="0" t="n">
        <f aca="false">'Profiles 8760'!F6212</f>
        <v>0.252353</v>
      </c>
      <c r="E6223" s="0" t="n">
        <f aca="false">'Profiles 8760'!G6212</f>
        <v>0.531835</v>
      </c>
      <c r="F6223" s="0" t="n">
        <f aca="false">D6223*Assumptions!$C$11*$B$7+E6223*Assumptions!$C$12*$B$8</f>
        <v>94.6315979</v>
      </c>
      <c r="G6223" s="0" t="n">
        <f aca="false">C6223*Assumptions!$C$15</f>
        <v>0</v>
      </c>
      <c r="H6223" s="0" t="n">
        <f aca="false">MIN(F6223,G6223)</f>
        <v>0</v>
      </c>
      <c r="I6223" s="0" t="n">
        <f aca="false">IF(C6223=1,MIN(G6223-H6223,Assumptions!$C$13,P6222),0)</f>
        <v>0</v>
      </c>
      <c r="J6223" s="0" t="n">
        <f aca="false">H6223+I6223</f>
        <v>0</v>
      </c>
      <c r="K6223" s="0" t="n">
        <f aca="false">MIN(IF(C6223=1,F6223-H6223,F6223),Assumptions!$C$13,MAX(0,($B$5-P6222)/$B$6))</f>
        <v>0</v>
      </c>
      <c r="L6223" s="0" t="n">
        <f aca="false">IF(C6223=1,0,MIN(F6223-K6223,Assumptions!$C$15,MAX(0,$B$10-O6222-M6223)))</f>
        <v>94.6315979</v>
      </c>
      <c r="M6223" s="0" t="n">
        <f aca="false">'Profiles 8760'!H6212</f>
        <v>85200</v>
      </c>
      <c r="N6223" s="0" t="n">
        <f aca="false">J6223+L6223</f>
        <v>94.6315979</v>
      </c>
      <c r="O6223" s="0" t="n">
        <f aca="false">O6222+N6223</f>
        <v>581970.69824526</v>
      </c>
      <c r="P6223" s="0" t="n">
        <f aca="false">MIN($B$5,P6222+K6223*$B$6-I6223)</f>
        <v>510.81</v>
      </c>
      <c r="Q6223" s="0" t="n">
        <f aca="false">MAX(0,F6223-H6223-K6223-L6223)</f>
        <v>0</v>
      </c>
    </row>
    <row r="6224" customFormat="false" ht="15" hidden="false" customHeight="false" outlineLevel="0" collapsed="false">
      <c r="A6224" s="0" t="n">
        <f aca="false">'Profiles 8760'!A6213</f>
        <v>6211</v>
      </c>
      <c r="B6224" s="0" t="n">
        <f aca="false">'Profiles 8760'!B6213</f>
        <v>9</v>
      </c>
      <c r="C6224" s="0" t="n">
        <f aca="false">'Profiles 8760'!E6213</f>
        <v>0</v>
      </c>
      <c r="D6224" s="0" t="n">
        <f aca="false">'Profiles 8760'!F6213</f>
        <v>0.010091</v>
      </c>
      <c r="E6224" s="0" t="n">
        <f aca="false">'Profiles 8760'!G6213</f>
        <v>0.672423</v>
      </c>
      <c r="F6224" s="0" t="n">
        <f aca="false">D6224*Assumptions!$C$11*$B$7+E6224*Assumptions!$C$12*$B$8</f>
        <v>30.4163815</v>
      </c>
      <c r="G6224" s="0" t="n">
        <f aca="false">C6224*Assumptions!$C$15</f>
        <v>0</v>
      </c>
      <c r="H6224" s="0" t="n">
        <f aca="false">MIN(F6224,G6224)</f>
        <v>0</v>
      </c>
      <c r="I6224" s="0" t="n">
        <f aca="false">IF(C6224=1,MIN(G6224-H6224,Assumptions!$C$13,P6223),0)</f>
        <v>0</v>
      </c>
      <c r="J6224" s="0" t="n">
        <f aca="false">H6224+I6224</f>
        <v>0</v>
      </c>
      <c r="K6224" s="0" t="n">
        <f aca="false">MIN(IF(C6224=1,F6224-H6224,F6224),Assumptions!$C$13,MAX(0,($B$5-P6223)/$B$6))</f>
        <v>0</v>
      </c>
      <c r="L6224" s="0" t="n">
        <f aca="false">IF(C6224=1,0,MIN(F6224-K6224,Assumptions!$C$15,MAX(0,$B$10-O6223-M6224)))</f>
        <v>30.4163815</v>
      </c>
      <c r="M6224" s="0" t="n">
        <f aca="false">'Profiles 8760'!H6213</f>
        <v>85200</v>
      </c>
      <c r="N6224" s="0" t="n">
        <f aca="false">J6224+L6224</f>
        <v>30.4163815</v>
      </c>
      <c r="O6224" s="0" t="n">
        <f aca="false">O6223+N6224</f>
        <v>582001.114626759</v>
      </c>
      <c r="P6224" s="0" t="n">
        <f aca="false">MIN($B$5,P6223+K6224*$B$6-I6224)</f>
        <v>510.81</v>
      </c>
      <c r="Q6224" s="0" t="n">
        <f aca="false">MAX(0,F6224-H6224-K6224-L6224)</f>
        <v>0</v>
      </c>
    </row>
    <row r="6225" customFormat="false" ht="15" hidden="false" customHeight="false" outlineLevel="0" collapsed="false">
      <c r="A6225" s="0" t="n">
        <f aca="false">'Profiles 8760'!A6214</f>
        <v>6212</v>
      </c>
      <c r="B6225" s="0" t="n">
        <f aca="false">'Profiles 8760'!B6214</f>
        <v>9</v>
      </c>
      <c r="C6225" s="0" t="n">
        <f aca="false">'Profiles 8760'!E6214</f>
        <v>1</v>
      </c>
      <c r="D6225" s="0" t="n">
        <f aca="false">'Profiles 8760'!F6214</f>
        <v>0</v>
      </c>
      <c r="E6225" s="0" t="n">
        <f aca="false">'Profiles 8760'!G6214</f>
        <v>0.538046</v>
      </c>
      <c r="F6225" s="0" t="n">
        <f aca="false">D6225*Assumptions!$C$11*$B$7+E6225*Assumptions!$C$12*$B$8</f>
        <v>22.0060814</v>
      </c>
      <c r="G6225" s="0" t="n">
        <f aca="false">C6225*Assumptions!$C$15</f>
        <v>200</v>
      </c>
      <c r="H6225" s="0" t="n">
        <f aca="false">MIN(F6225,G6225)</f>
        <v>22.0060814</v>
      </c>
      <c r="I6225" s="0" t="n">
        <f aca="false">IF(C6225=1,MIN(G6225-H6225,Assumptions!$C$13,P6224),0)</f>
        <v>177.9939186</v>
      </c>
      <c r="J6225" s="0" t="n">
        <f aca="false">H6225+I6225</f>
        <v>200</v>
      </c>
      <c r="K6225" s="0" t="n">
        <f aca="false">MIN(IF(C6225=1,F6225-H6225,F6225),Assumptions!$C$13,MAX(0,($B$5-P6224)/$B$6))</f>
        <v>0</v>
      </c>
      <c r="L6225" s="0" t="n">
        <f aca="false">IF(C6225=1,0,MIN(F6225-K6225,Assumptions!$C$15,MAX(0,$B$10-O6224-M6225)))</f>
        <v>0</v>
      </c>
      <c r="M6225" s="0" t="n">
        <f aca="false">'Profiles 8760'!H6214</f>
        <v>85000</v>
      </c>
      <c r="N6225" s="0" t="n">
        <f aca="false">J6225+L6225</f>
        <v>200</v>
      </c>
      <c r="O6225" s="0" t="n">
        <f aca="false">O6224+N6225</f>
        <v>582201.114626759</v>
      </c>
      <c r="P6225" s="0" t="n">
        <f aca="false">MIN($B$5,P6224+K6225*$B$6-I6225)</f>
        <v>332.8160814</v>
      </c>
      <c r="Q6225" s="0" t="n">
        <f aca="false">MAX(0,F6225-H6225-K6225-L6225)</f>
        <v>0</v>
      </c>
    </row>
    <row r="6226" customFormat="false" ht="15" hidden="false" customHeight="false" outlineLevel="0" collapsed="false">
      <c r="A6226" s="0" t="n">
        <f aca="false">'Profiles 8760'!A6215</f>
        <v>6213</v>
      </c>
      <c r="B6226" s="0" t="n">
        <f aca="false">'Profiles 8760'!B6215</f>
        <v>9</v>
      </c>
      <c r="C6226" s="0" t="n">
        <f aca="false">'Profiles 8760'!E6215</f>
        <v>1</v>
      </c>
      <c r="D6226" s="0" t="n">
        <f aca="false">'Profiles 8760'!F6215</f>
        <v>0</v>
      </c>
      <c r="E6226" s="0" t="n">
        <f aca="false">'Profiles 8760'!G6215</f>
        <v>0.351282</v>
      </c>
      <c r="F6226" s="0" t="n">
        <f aca="false">D6226*Assumptions!$C$11*$B$7+E6226*Assumptions!$C$12*$B$8</f>
        <v>14.3674338</v>
      </c>
      <c r="G6226" s="0" t="n">
        <f aca="false">C6226*Assumptions!$C$15</f>
        <v>200</v>
      </c>
      <c r="H6226" s="0" t="n">
        <f aca="false">MIN(F6226,G6226)</f>
        <v>14.3674338</v>
      </c>
      <c r="I6226" s="0" t="n">
        <f aca="false">IF(C6226=1,MIN(G6226-H6226,Assumptions!$C$13,P6225),0)</f>
        <v>180</v>
      </c>
      <c r="J6226" s="0" t="n">
        <f aca="false">H6226+I6226</f>
        <v>194.3674338</v>
      </c>
      <c r="K6226" s="0" t="n">
        <f aca="false">MIN(IF(C6226=1,F6226-H6226,F6226),Assumptions!$C$13,MAX(0,($B$5-P6225)/$B$6))</f>
        <v>0</v>
      </c>
      <c r="L6226" s="0" t="n">
        <f aca="false">IF(C6226=1,0,MIN(F6226-K6226,Assumptions!$C$15,MAX(0,$B$10-O6225-M6226)))</f>
        <v>0</v>
      </c>
      <c r="M6226" s="0" t="n">
        <f aca="false">'Profiles 8760'!H6215</f>
        <v>84800</v>
      </c>
      <c r="N6226" s="0" t="n">
        <f aca="false">J6226+L6226</f>
        <v>194.3674338</v>
      </c>
      <c r="O6226" s="0" t="n">
        <f aca="false">O6225+N6226</f>
        <v>582395.482060559</v>
      </c>
      <c r="P6226" s="0" t="n">
        <f aca="false">MIN($B$5,P6225+K6226*$B$6-I6226)</f>
        <v>152.8160814</v>
      </c>
      <c r="Q6226" s="0" t="n">
        <f aca="false">MAX(0,F6226-H6226-K6226-L6226)</f>
        <v>0</v>
      </c>
    </row>
    <row r="6227" customFormat="false" ht="15" hidden="false" customHeight="false" outlineLevel="0" collapsed="false">
      <c r="A6227" s="0" t="n">
        <f aca="false">'Profiles 8760'!A6216</f>
        <v>6214</v>
      </c>
      <c r="B6227" s="0" t="n">
        <f aca="false">'Profiles 8760'!B6216</f>
        <v>9</v>
      </c>
      <c r="C6227" s="0" t="n">
        <f aca="false">'Profiles 8760'!E6216</f>
        <v>0</v>
      </c>
      <c r="D6227" s="0" t="n">
        <f aca="false">'Profiles 8760'!F6216</f>
        <v>0</v>
      </c>
      <c r="E6227" s="0" t="n">
        <f aca="false">'Profiles 8760'!G6216</f>
        <v>0.336394</v>
      </c>
      <c r="F6227" s="0" t="n">
        <f aca="false">D6227*Assumptions!$C$11*$B$7+E6227*Assumptions!$C$12*$B$8</f>
        <v>13.7585146</v>
      </c>
      <c r="G6227" s="0" t="n">
        <f aca="false">C6227*Assumptions!$C$15</f>
        <v>0</v>
      </c>
      <c r="H6227" s="0" t="n">
        <f aca="false">MIN(F6227,G6227)</f>
        <v>0</v>
      </c>
      <c r="I6227" s="0" t="n">
        <f aca="false">IF(C6227=1,MIN(G6227-H6227,Assumptions!$C$13,P6226),0)</f>
        <v>0</v>
      </c>
      <c r="J6227" s="0" t="n">
        <f aca="false">H6227+I6227</f>
        <v>0</v>
      </c>
      <c r="K6227" s="0" t="n">
        <f aca="false">MIN(IF(C6227=1,F6227-H6227,F6227),Assumptions!$C$13,MAX(0,($B$5-P6226)/$B$6))</f>
        <v>13.7585146</v>
      </c>
      <c r="L6227" s="0" t="n">
        <f aca="false">IF(C6227=1,0,MIN(F6227-K6227,Assumptions!$C$15,MAX(0,$B$10-O6226-M6227)))</f>
        <v>0</v>
      </c>
      <c r="M6227" s="0" t="n">
        <f aca="false">'Profiles 8760'!H6216</f>
        <v>84800</v>
      </c>
      <c r="N6227" s="0" t="n">
        <f aca="false">J6227+L6227</f>
        <v>0</v>
      </c>
      <c r="O6227" s="0" t="n">
        <f aca="false">O6226+N6227</f>
        <v>582395.482060559</v>
      </c>
      <c r="P6227" s="0" t="n">
        <f aca="false">MIN($B$5,P6226+K6227*$B$6-I6227)</f>
        <v>164.74196185528</v>
      </c>
      <c r="Q6227" s="0" t="n">
        <f aca="false">MAX(0,F6227-H6227-K6227-L6227)</f>
        <v>0</v>
      </c>
    </row>
    <row r="6228" customFormat="false" ht="15" hidden="false" customHeight="false" outlineLevel="0" collapsed="false">
      <c r="A6228" s="0" t="n">
        <f aca="false">'Profiles 8760'!A6217</f>
        <v>6215</v>
      </c>
      <c r="B6228" s="0" t="n">
        <f aca="false">'Profiles 8760'!B6217</f>
        <v>9</v>
      </c>
      <c r="C6228" s="0" t="n">
        <f aca="false">'Profiles 8760'!E6217</f>
        <v>0</v>
      </c>
      <c r="D6228" s="0" t="n">
        <f aca="false">'Profiles 8760'!F6217</f>
        <v>0</v>
      </c>
      <c r="E6228" s="0" t="n">
        <f aca="false">'Profiles 8760'!G6217</f>
        <v>0.236058</v>
      </c>
      <c r="F6228" s="0" t="n">
        <f aca="false">D6228*Assumptions!$C$11*$B$7+E6228*Assumptions!$C$12*$B$8</f>
        <v>9.6547722</v>
      </c>
      <c r="G6228" s="0" t="n">
        <f aca="false">C6228*Assumptions!$C$15</f>
        <v>0</v>
      </c>
      <c r="H6228" s="0" t="n">
        <f aca="false">MIN(F6228,G6228)</f>
        <v>0</v>
      </c>
      <c r="I6228" s="0" t="n">
        <f aca="false">IF(C6228=1,MIN(G6228-H6228,Assumptions!$C$13,P6227),0)</f>
        <v>0</v>
      </c>
      <c r="J6228" s="0" t="n">
        <f aca="false">H6228+I6228</f>
        <v>0</v>
      </c>
      <c r="K6228" s="0" t="n">
        <f aca="false">MIN(IF(C6228=1,F6228-H6228,F6228),Assumptions!$C$13,MAX(0,($B$5-P6227)/$B$6))</f>
        <v>9.6547722</v>
      </c>
      <c r="L6228" s="0" t="n">
        <f aca="false">IF(C6228=1,0,MIN(F6228-K6228,Assumptions!$C$15,MAX(0,$B$10-O6227-M6228)))</f>
        <v>0</v>
      </c>
      <c r="M6228" s="0" t="n">
        <f aca="false">'Profiles 8760'!H6217</f>
        <v>84800</v>
      </c>
      <c r="N6228" s="0" t="n">
        <f aca="false">J6228+L6228</f>
        <v>0</v>
      </c>
      <c r="O6228" s="0" t="n">
        <f aca="false">O6227+N6228</f>
        <v>582395.482060559</v>
      </c>
      <c r="P6228" s="0" t="n">
        <f aca="false">MIN($B$5,P6227+K6228*$B$6-I6228)</f>
        <v>173.11071839824</v>
      </c>
      <c r="Q6228" s="0" t="n">
        <f aca="false">MAX(0,F6228-H6228-K6228-L6228)</f>
        <v>0</v>
      </c>
    </row>
    <row r="6229" customFormat="false" ht="15" hidden="false" customHeight="false" outlineLevel="0" collapsed="false">
      <c r="A6229" s="0" t="n">
        <f aca="false">'Profiles 8760'!A6218</f>
        <v>6216</v>
      </c>
      <c r="B6229" s="0" t="n">
        <f aca="false">'Profiles 8760'!B6218</f>
        <v>9</v>
      </c>
      <c r="C6229" s="0" t="n">
        <f aca="false">'Profiles 8760'!E6218</f>
        <v>0</v>
      </c>
      <c r="D6229" s="0" t="n">
        <f aca="false">'Profiles 8760'!F6218</f>
        <v>0</v>
      </c>
      <c r="E6229" s="0" t="n">
        <f aca="false">'Profiles 8760'!G6218</f>
        <v>0.210747</v>
      </c>
      <c r="F6229" s="0" t="n">
        <f aca="false">D6229*Assumptions!$C$11*$B$7+E6229*Assumptions!$C$12*$B$8</f>
        <v>8.6195523</v>
      </c>
      <c r="G6229" s="0" t="n">
        <f aca="false">C6229*Assumptions!$C$15</f>
        <v>0</v>
      </c>
      <c r="H6229" s="0" t="n">
        <f aca="false">MIN(F6229,G6229)</f>
        <v>0</v>
      </c>
      <c r="I6229" s="0" t="n">
        <f aca="false">IF(C6229=1,MIN(G6229-H6229,Assumptions!$C$13,P6228),0)</f>
        <v>0</v>
      </c>
      <c r="J6229" s="0" t="n">
        <f aca="false">H6229+I6229</f>
        <v>0</v>
      </c>
      <c r="K6229" s="0" t="n">
        <f aca="false">MIN(IF(C6229=1,F6229-H6229,F6229),Assumptions!$C$13,MAX(0,($B$5-P6228)/$B$6))</f>
        <v>8.6195523</v>
      </c>
      <c r="L6229" s="0" t="n">
        <f aca="false">IF(C6229=1,0,MIN(F6229-K6229,Assumptions!$C$15,MAX(0,$B$10-O6228-M6229)))</f>
        <v>0</v>
      </c>
      <c r="M6229" s="0" t="n">
        <f aca="false">'Profiles 8760'!H6218</f>
        <v>84800</v>
      </c>
      <c r="N6229" s="0" t="n">
        <f aca="false">J6229+L6229</f>
        <v>0</v>
      </c>
      <c r="O6229" s="0" t="n">
        <f aca="false">O6228+N6229</f>
        <v>582395.482060559</v>
      </c>
      <c r="P6229" s="0" t="n">
        <f aca="false">MIN($B$5,P6228+K6229*$B$6-I6229)</f>
        <v>180.58214633188</v>
      </c>
      <c r="Q6229" s="0" t="n">
        <f aca="false">MAX(0,F6229-H6229-K6229-L6229)</f>
        <v>0</v>
      </c>
    </row>
    <row r="6230" customFormat="false" ht="15" hidden="false" customHeight="false" outlineLevel="0" collapsed="false">
      <c r="A6230" s="0" t="n">
        <f aca="false">'Profiles 8760'!A6219</f>
        <v>6217</v>
      </c>
      <c r="B6230" s="0" t="n">
        <f aca="false">'Profiles 8760'!B6219</f>
        <v>9</v>
      </c>
      <c r="C6230" s="0" t="n">
        <f aca="false">'Profiles 8760'!E6219</f>
        <v>0</v>
      </c>
      <c r="D6230" s="0" t="n">
        <f aca="false">'Profiles 8760'!F6219</f>
        <v>0</v>
      </c>
      <c r="E6230" s="0" t="n">
        <f aca="false">'Profiles 8760'!G6219</f>
        <v>0.217605</v>
      </c>
      <c r="F6230" s="0" t="n">
        <f aca="false">D6230*Assumptions!$C$11*$B$7+E6230*Assumptions!$C$12*$B$8</f>
        <v>8.9000445</v>
      </c>
      <c r="G6230" s="0" t="n">
        <f aca="false">C6230*Assumptions!$C$15</f>
        <v>0</v>
      </c>
      <c r="H6230" s="0" t="n">
        <f aca="false">MIN(F6230,G6230)</f>
        <v>0</v>
      </c>
      <c r="I6230" s="0" t="n">
        <f aca="false">IF(C6230=1,MIN(G6230-H6230,Assumptions!$C$13,P6229),0)</f>
        <v>0</v>
      </c>
      <c r="J6230" s="0" t="n">
        <f aca="false">H6230+I6230</f>
        <v>0</v>
      </c>
      <c r="K6230" s="0" t="n">
        <f aca="false">MIN(IF(C6230=1,F6230-H6230,F6230),Assumptions!$C$13,MAX(0,($B$5-P6229)/$B$6))</f>
        <v>8.9000445</v>
      </c>
      <c r="L6230" s="0" t="n">
        <f aca="false">IF(C6230=1,0,MIN(F6230-K6230,Assumptions!$C$15,MAX(0,$B$10-O6229-M6230)))</f>
        <v>0</v>
      </c>
      <c r="M6230" s="0" t="n">
        <f aca="false">'Profiles 8760'!H6219</f>
        <v>84800</v>
      </c>
      <c r="N6230" s="0" t="n">
        <f aca="false">J6230+L6230</f>
        <v>0</v>
      </c>
      <c r="O6230" s="0" t="n">
        <f aca="false">O6229+N6230</f>
        <v>582395.482060559</v>
      </c>
      <c r="P6230" s="0" t="n">
        <f aca="false">MIN($B$5,P6229+K6230*$B$6-I6230)</f>
        <v>188.29670490448</v>
      </c>
      <c r="Q6230" s="0" t="n">
        <f aca="false">MAX(0,F6230-H6230-K6230-L6230)</f>
        <v>0</v>
      </c>
    </row>
    <row r="6231" customFormat="false" ht="15" hidden="false" customHeight="false" outlineLevel="0" collapsed="false">
      <c r="A6231" s="0" t="n">
        <f aca="false">'Profiles 8760'!A6220</f>
        <v>6218</v>
      </c>
      <c r="B6231" s="0" t="n">
        <f aca="false">'Profiles 8760'!B6220</f>
        <v>9</v>
      </c>
      <c r="C6231" s="0" t="n">
        <f aca="false">'Profiles 8760'!E6220</f>
        <v>0</v>
      </c>
      <c r="D6231" s="0" t="n">
        <f aca="false">'Profiles 8760'!F6220</f>
        <v>0</v>
      </c>
      <c r="E6231" s="0" t="n">
        <f aca="false">'Profiles 8760'!G6220</f>
        <v>0.20748</v>
      </c>
      <c r="F6231" s="0" t="n">
        <f aca="false">D6231*Assumptions!$C$11*$B$7+E6231*Assumptions!$C$12*$B$8</f>
        <v>8.485932</v>
      </c>
      <c r="G6231" s="0" t="n">
        <f aca="false">C6231*Assumptions!$C$15</f>
        <v>0</v>
      </c>
      <c r="H6231" s="0" t="n">
        <f aca="false">MIN(F6231,G6231)</f>
        <v>0</v>
      </c>
      <c r="I6231" s="0" t="n">
        <f aca="false">IF(C6231=1,MIN(G6231-H6231,Assumptions!$C$13,P6230),0)</f>
        <v>0</v>
      </c>
      <c r="J6231" s="0" t="n">
        <f aca="false">H6231+I6231</f>
        <v>0</v>
      </c>
      <c r="K6231" s="0" t="n">
        <f aca="false">MIN(IF(C6231=1,F6231-H6231,F6231),Assumptions!$C$13,MAX(0,($B$5-P6230)/$B$6))</f>
        <v>8.485932</v>
      </c>
      <c r="L6231" s="0" t="n">
        <f aca="false">IF(C6231=1,0,MIN(F6231-K6231,Assumptions!$C$15,MAX(0,$B$10-O6230-M6231)))</f>
        <v>0</v>
      </c>
      <c r="M6231" s="0" t="n">
        <f aca="false">'Profiles 8760'!H6220</f>
        <v>84800</v>
      </c>
      <c r="N6231" s="0" t="n">
        <f aca="false">J6231+L6231</f>
        <v>0</v>
      </c>
      <c r="O6231" s="0" t="n">
        <f aca="false">O6230+N6231</f>
        <v>582395.482060559</v>
      </c>
      <c r="P6231" s="0" t="n">
        <f aca="false">MIN($B$5,P6230+K6231*$B$6-I6231)</f>
        <v>195.65231076208</v>
      </c>
      <c r="Q6231" s="0" t="n">
        <f aca="false">MAX(0,F6231-H6231-K6231-L6231)</f>
        <v>0</v>
      </c>
    </row>
    <row r="6232" customFormat="false" ht="15" hidden="false" customHeight="false" outlineLevel="0" collapsed="false">
      <c r="A6232" s="0" t="n">
        <f aca="false">'Profiles 8760'!A6221</f>
        <v>6219</v>
      </c>
      <c r="B6232" s="0" t="n">
        <f aca="false">'Profiles 8760'!B6221</f>
        <v>9</v>
      </c>
      <c r="C6232" s="0" t="n">
        <f aca="false">'Profiles 8760'!E6221</f>
        <v>0</v>
      </c>
      <c r="D6232" s="0" t="n">
        <f aca="false">'Profiles 8760'!F6221</f>
        <v>0</v>
      </c>
      <c r="E6232" s="0" t="n">
        <f aca="false">'Profiles 8760'!G6221</f>
        <v>0.315731</v>
      </c>
      <c r="F6232" s="0" t="n">
        <f aca="false">D6232*Assumptions!$C$11*$B$7+E6232*Assumptions!$C$12*$B$8</f>
        <v>12.9133979</v>
      </c>
      <c r="G6232" s="0" t="n">
        <f aca="false">C6232*Assumptions!$C$15</f>
        <v>0</v>
      </c>
      <c r="H6232" s="0" t="n">
        <f aca="false">MIN(F6232,G6232)</f>
        <v>0</v>
      </c>
      <c r="I6232" s="0" t="n">
        <f aca="false">IF(C6232=1,MIN(G6232-H6232,Assumptions!$C$13,P6231),0)</f>
        <v>0</v>
      </c>
      <c r="J6232" s="0" t="n">
        <f aca="false">H6232+I6232</f>
        <v>0</v>
      </c>
      <c r="K6232" s="0" t="n">
        <f aca="false">MIN(IF(C6232=1,F6232-H6232,F6232),Assumptions!$C$13,MAX(0,($B$5-P6231)/$B$6))</f>
        <v>12.9133979</v>
      </c>
      <c r="L6232" s="0" t="n">
        <f aca="false">IF(C6232=1,0,MIN(F6232-K6232,Assumptions!$C$15,MAX(0,$B$10-O6231-M6232)))</f>
        <v>0</v>
      </c>
      <c r="M6232" s="0" t="n">
        <f aca="false">'Profiles 8760'!H6221</f>
        <v>84800</v>
      </c>
      <c r="N6232" s="0" t="n">
        <f aca="false">J6232+L6232</f>
        <v>0</v>
      </c>
      <c r="O6232" s="0" t="n">
        <f aca="false">O6231+N6232</f>
        <v>582395.482060559</v>
      </c>
      <c r="P6232" s="0" t="n">
        <f aca="false">MIN($B$5,P6231+K6232*$B$6-I6232)</f>
        <v>206.8456440618</v>
      </c>
      <c r="Q6232" s="0" t="n">
        <f aca="false">MAX(0,F6232-H6232-K6232-L6232)</f>
        <v>0</v>
      </c>
    </row>
    <row r="6233" customFormat="false" ht="15" hidden="false" customHeight="false" outlineLevel="0" collapsed="false">
      <c r="A6233" s="0" t="n">
        <f aca="false">'Profiles 8760'!A6222</f>
        <v>6220</v>
      </c>
      <c r="B6233" s="0" t="n">
        <f aca="false">'Profiles 8760'!B6222</f>
        <v>9</v>
      </c>
      <c r="C6233" s="0" t="n">
        <f aca="false">'Profiles 8760'!E6222</f>
        <v>0</v>
      </c>
      <c r="D6233" s="0" t="n">
        <f aca="false">'Profiles 8760'!F6222</f>
        <v>0</v>
      </c>
      <c r="E6233" s="0" t="n">
        <f aca="false">'Profiles 8760'!G6222</f>
        <v>0.29569</v>
      </c>
      <c r="F6233" s="0" t="n">
        <f aca="false">D6233*Assumptions!$C$11*$B$7+E6233*Assumptions!$C$12*$B$8</f>
        <v>12.093721</v>
      </c>
      <c r="G6233" s="0" t="n">
        <f aca="false">C6233*Assumptions!$C$15</f>
        <v>0</v>
      </c>
      <c r="H6233" s="0" t="n">
        <f aca="false">MIN(F6233,G6233)</f>
        <v>0</v>
      </c>
      <c r="I6233" s="0" t="n">
        <f aca="false">IF(C6233=1,MIN(G6233-H6233,Assumptions!$C$13,P6232),0)</f>
        <v>0</v>
      </c>
      <c r="J6233" s="0" t="n">
        <f aca="false">H6233+I6233</f>
        <v>0</v>
      </c>
      <c r="K6233" s="0" t="n">
        <f aca="false">MIN(IF(C6233=1,F6233-H6233,F6233),Assumptions!$C$13,MAX(0,($B$5-P6232)/$B$6))</f>
        <v>12.093721</v>
      </c>
      <c r="L6233" s="0" t="n">
        <f aca="false">IF(C6233=1,0,MIN(F6233-K6233,Assumptions!$C$15,MAX(0,$B$10-O6232-M6233)))</f>
        <v>0</v>
      </c>
      <c r="M6233" s="0" t="n">
        <f aca="false">'Profiles 8760'!H6222</f>
        <v>84800</v>
      </c>
      <c r="N6233" s="0" t="n">
        <f aca="false">J6233+L6233</f>
        <v>0</v>
      </c>
      <c r="O6233" s="0" t="n">
        <f aca="false">O6232+N6233</f>
        <v>582395.482060559</v>
      </c>
      <c r="P6233" s="0" t="n">
        <f aca="false">MIN($B$5,P6232+K6233*$B$6-I6233)</f>
        <v>217.3284814246</v>
      </c>
      <c r="Q6233" s="0" t="n">
        <f aca="false">MAX(0,F6233-H6233-K6233-L6233)</f>
        <v>0</v>
      </c>
    </row>
    <row r="6234" customFormat="false" ht="15" hidden="false" customHeight="false" outlineLevel="0" collapsed="false">
      <c r="A6234" s="0" t="n">
        <f aca="false">'Profiles 8760'!A6223</f>
        <v>6221</v>
      </c>
      <c r="B6234" s="0" t="n">
        <f aca="false">'Profiles 8760'!B6223</f>
        <v>9</v>
      </c>
      <c r="C6234" s="0" t="n">
        <f aca="false">'Profiles 8760'!E6223</f>
        <v>0</v>
      </c>
      <c r="D6234" s="0" t="n">
        <f aca="false">'Profiles 8760'!F6223</f>
        <v>0</v>
      </c>
      <c r="E6234" s="0" t="n">
        <f aca="false">'Profiles 8760'!G6223</f>
        <v>0.450155</v>
      </c>
      <c r="F6234" s="0" t="n">
        <f aca="false">D6234*Assumptions!$C$11*$B$7+E6234*Assumptions!$C$12*$B$8</f>
        <v>18.4113395</v>
      </c>
      <c r="G6234" s="0" t="n">
        <f aca="false">C6234*Assumptions!$C$15</f>
        <v>0</v>
      </c>
      <c r="H6234" s="0" t="n">
        <f aca="false">MIN(F6234,G6234)</f>
        <v>0</v>
      </c>
      <c r="I6234" s="0" t="n">
        <f aca="false">IF(C6234=1,MIN(G6234-H6234,Assumptions!$C$13,P6233),0)</f>
        <v>0</v>
      </c>
      <c r="J6234" s="0" t="n">
        <f aca="false">H6234+I6234</f>
        <v>0</v>
      </c>
      <c r="K6234" s="0" t="n">
        <f aca="false">MIN(IF(C6234=1,F6234-H6234,F6234),Assumptions!$C$13,MAX(0,($B$5-P6233)/$B$6))</f>
        <v>18.4113395</v>
      </c>
      <c r="L6234" s="0" t="n">
        <f aca="false">IF(C6234=1,0,MIN(F6234-K6234,Assumptions!$C$15,MAX(0,$B$10-O6233-M6234)))</f>
        <v>0</v>
      </c>
      <c r="M6234" s="0" t="n">
        <f aca="false">'Profiles 8760'!H6223</f>
        <v>84800</v>
      </c>
      <c r="N6234" s="0" t="n">
        <f aca="false">J6234+L6234</f>
        <v>0</v>
      </c>
      <c r="O6234" s="0" t="n">
        <f aca="false">O6233+N6234</f>
        <v>582395.482060559</v>
      </c>
      <c r="P6234" s="0" t="n">
        <f aca="false">MIN($B$5,P6233+K6234*$B$6-I6234)</f>
        <v>233.2874305032</v>
      </c>
      <c r="Q6234" s="0" t="n">
        <f aca="false">MAX(0,F6234-H6234-K6234-L6234)</f>
        <v>0</v>
      </c>
    </row>
    <row r="6235" customFormat="false" ht="15" hidden="false" customHeight="false" outlineLevel="0" collapsed="false">
      <c r="A6235" s="0" t="n">
        <f aca="false">'Profiles 8760'!A6224</f>
        <v>6222</v>
      </c>
      <c r="B6235" s="0" t="n">
        <f aca="false">'Profiles 8760'!B6224</f>
        <v>9</v>
      </c>
      <c r="C6235" s="0" t="n">
        <f aca="false">'Profiles 8760'!E6224</f>
        <v>0</v>
      </c>
      <c r="D6235" s="0" t="n">
        <f aca="false">'Profiles 8760'!F6224</f>
        <v>0</v>
      </c>
      <c r="E6235" s="0" t="n">
        <f aca="false">'Profiles 8760'!G6224</f>
        <v>0.45576</v>
      </c>
      <c r="F6235" s="0" t="n">
        <f aca="false">D6235*Assumptions!$C$11*$B$7+E6235*Assumptions!$C$12*$B$8</f>
        <v>18.640584</v>
      </c>
      <c r="G6235" s="0" t="n">
        <f aca="false">C6235*Assumptions!$C$15</f>
        <v>0</v>
      </c>
      <c r="H6235" s="0" t="n">
        <f aca="false">MIN(F6235,G6235)</f>
        <v>0</v>
      </c>
      <c r="I6235" s="0" t="n">
        <f aca="false">IF(C6235=1,MIN(G6235-H6235,Assumptions!$C$13,P6234),0)</f>
        <v>0</v>
      </c>
      <c r="J6235" s="0" t="n">
        <f aca="false">H6235+I6235</f>
        <v>0</v>
      </c>
      <c r="K6235" s="0" t="n">
        <f aca="false">MIN(IF(C6235=1,F6235-H6235,F6235),Assumptions!$C$13,MAX(0,($B$5-P6234)/$B$6))</f>
        <v>18.640584</v>
      </c>
      <c r="L6235" s="0" t="n">
        <f aca="false">IF(C6235=1,0,MIN(F6235-K6235,Assumptions!$C$15,MAX(0,$B$10-O6234-M6235)))</f>
        <v>0</v>
      </c>
      <c r="M6235" s="0" t="n">
        <f aca="false">'Profiles 8760'!H6224</f>
        <v>84800</v>
      </c>
      <c r="N6235" s="0" t="n">
        <f aca="false">J6235+L6235</f>
        <v>0</v>
      </c>
      <c r="O6235" s="0" t="n">
        <f aca="false">O6234+N6235</f>
        <v>582395.482060559</v>
      </c>
      <c r="P6235" s="0" t="n">
        <f aca="false">MIN($B$5,P6234+K6235*$B$6-I6235)</f>
        <v>249.4450887144</v>
      </c>
      <c r="Q6235" s="0" t="n">
        <f aca="false">MAX(0,F6235-H6235-K6235-L6235)</f>
        <v>0</v>
      </c>
    </row>
    <row r="6236" customFormat="false" ht="15" hidden="false" customHeight="false" outlineLevel="0" collapsed="false">
      <c r="A6236" s="0" t="n">
        <f aca="false">'Profiles 8760'!A6225</f>
        <v>6223</v>
      </c>
      <c r="B6236" s="0" t="n">
        <f aca="false">'Profiles 8760'!B6225</f>
        <v>9</v>
      </c>
      <c r="C6236" s="0" t="n">
        <f aca="false">'Profiles 8760'!E6225</f>
        <v>0</v>
      </c>
      <c r="D6236" s="0" t="n">
        <f aca="false">'Profiles 8760'!F6225</f>
        <v>0.008227</v>
      </c>
      <c r="E6236" s="0" t="n">
        <f aca="false">'Profiles 8760'!G6225</f>
        <v>0.54035</v>
      </c>
      <c r="F6236" s="0" t="n">
        <f aca="false">D6236*Assumptions!$C$11*$B$7+E6236*Assumptions!$C$12*$B$8</f>
        <v>24.4762726</v>
      </c>
      <c r="G6236" s="0" t="n">
        <f aca="false">C6236*Assumptions!$C$15</f>
        <v>0</v>
      </c>
      <c r="H6236" s="0" t="n">
        <f aca="false">MIN(F6236,G6236)</f>
        <v>0</v>
      </c>
      <c r="I6236" s="0" t="n">
        <f aca="false">IF(C6236=1,MIN(G6236-H6236,Assumptions!$C$13,P6235),0)</f>
        <v>0</v>
      </c>
      <c r="J6236" s="0" t="n">
        <f aca="false">H6236+I6236</f>
        <v>0</v>
      </c>
      <c r="K6236" s="0" t="n">
        <f aca="false">MIN(IF(C6236=1,F6236-H6236,F6236),Assumptions!$C$13,MAX(0,($B$5-P6235)/$B$6))</f>
        <v>24.4762726</v>
      </c>
      <c r="L6236" s="0" t="n">
        <f aca="false">IF(C6236=1,0,MIN(F6236-K6236,Assumptions!$C$15,MAX(0,$B$10-O6235-M6236)))</f>
        <v>0</v>
      </c>
      <c r="M6236" s="0" t="n">
        <f aca="false">'Profiles 8760'!H6225</f>
        <v>84800</v>
      </c>
      <c r="N6236" s="0" t="n">
        <f aca="false">J6236+L6236</f>
        <v>0</v>
      </c>
      <c r="O6236" s="0" t="n">
        <f aca="false">O6235+N6236</f>
        <v>582395.482060559</v>
      </c>
      <c r="P6236" s="0" t="n">
        <f aca="false">MIN($B$5,P6235+K6236*$B$6-I6236)</f>
        <v>270.66112180408</v>
      </c>
      <c r="Q6236" s="0" t="n">
        <f aca="false">MAX(0,F6236-H6236-K6236-L6236)</f>
        <v>0</v>
      </c>
    </row>
    <row r="6237" customFormat="false" ht="15" hidden="false" customHeight="false" outlineLevel="0" collapsed="false">
      <c r="A6237" s="0" t="n">
        <f aca="false">'Profiles 8760'!A6226</f>
        <v>6224</v>
      </c>
      <c r="B6237" s="0" t="n">
        <f aca="false">'Profiles 8760'!B6226</f>
        <v>9</v>
      </c>
      <c r="C6237" s="0" t="n">
        <f aca="false">'Profiles 8760'!E6226</f>
        <v>1</v>
      </c>
      <c r="D6237" s="0" t="n">
        <f aca="false">'Profiles 8760'!F6226</f>
        <v>0.205738</v>
      </c>
      <c r="E6237" s="0" t="n">
        <f aca="false">'Profiles 8760'!G6226</f>
        <v>0.51683</v>
      </c>
      <c r="F6237" s="0" t="n">
        <f aca="false">D6237*Assumptions!$C$11*$B$7+E6237*Assumptions!$C$12*$B$8</f>
        <v>80.5554814</v>
      </c>
      <c r="G6237" s="0" t="n">
        <f aca="false">C6237*Assumptions!$C$15</f>
        <v>200</v>
      </c>
      <c r="H6237" s="0" t="n">
        <f aca="false">MIN(F6237,G6237)</f>
        <v>80.5554814</v>
      </c>
      <c r="I6237" s="0" t="n">
        <f aca="false">IF(C6237=1,MIN(G6237-H6237,Assumptions!$C$13,P6236),0)</f>
        <v>119.4445186</v>
      </c>
      <c r="J6237" s="0" t="n">
        <f aca="false">H6237+I6237</f>
        <v>200</v>
      </c>
      <c r="K6237" s="0" t="n">
        <f aca="false">MIN(IF(C6237=1,F6237-H6237,F6237),Assumptions!$C$13,MAX(0,($B$5-P6236)/$B$6))</f>
        <v>0</v>
      </c>
      <c r="L6237" s="0" t="n">
        <f aca="false">IF(C6237=1,0,MIN(F6237-K6237,Assumptions!$C$15,MAX(0,$B$10-O6236-M6237)))</f>
        <v>0</v>
      </c>
      <c r="M6237" s="0" t="n">
        <f aca="false">'Profiles 8760'!H6226</f>
        <v>84600</v>
      </c>
      <c r="N6237" s="0" t="n">
        <f aca="false">J6237+L6237</f>
        <v>200</v>
      </c>
      <c r="O6237" s="0" t="n">
        <f aca="false">O6236+N6237</f>
        <v>582595.482060559</v>
      </c>
      <c r="P6237" s="0" t="n">
        <f aca="false">MIN($B$5,P6236+K6237*$B$6-I6237)</f>
        <v>151.21660320408</v>
      </c>
      <c r="Q6237" s="0" t="n">
        <f aca="false">MAX(0,F6237-H6237-K6237-L6237)</f>
        <v>0</v>
      </c>
    </row>
    <row r="6238" customFormat="false" ht="15" hidden="false" customHeight="false" outlineLevel="0" collapsed="false">
      <c r="A6238" s="0" t="n">
        <f aca="false">'Profiles 8760'!A6227</f>
        <v>6225</v>
      </c>
      <c r="B6238" s="0" t="n">
        <f aca="false">'Profiles 8760'!B6227</f>
        <v>9</v>
      </c>
      <c r="C6238" s="0" t="n">
        <f aca="false">'Profiles 8760'!E6227</f>
        <v>1</v>
      </c>
      <c r="D6238" s="0" t="n">
        <f aca="false">'Profiles 8760'!F6227</f>
        <v>0.469282</v>
      </c>
      <c r="E6238" s="0" t="n">
        <f aca="false">'Profiles 8760'!G6227</f>
        <v>0.646219</v>
      </c>
      <c r="F6238" s="0" t="n">
        <f aca="false">D6238*Assumptions!$C$11*$B$7+E6238*Assumptions!$C$12*$B$8</f>
        <v>161.9589987</v>
      </c>
      <c r="G6238" s="0" t="n">
        <f aca="false">C6238*Assumptions!$C$15</f>
        <v>200</v>
      </c>
      <c r="H6238" s="0" t="n">
        <f aca="false">MIN(F6238,G6238)</f>
        <v>161.9589987</v>
      </c>
      <c r="I6238" s="0" t="n">
        <f aca="false">IF(C6238=1,MIN(G6238-H6238,Assumptions!$C$13,P6237),0)</f>
        <v>38.0410013</v>
      </c>
      <c r="J6238" s="0" t="n">
        <f aca="false">H6238+I6238</f>
        <v>200</v>
      </c>
      <c r="K6238" s="0" t="n">
        <f aca="false">MIN(IF(C6238=1,F6238-H6238,F6238),Assumptions!$C$13,MAX(0,($B$5-P6237)/$B$6))</f>
        <v>0</v>
      </c>
      <c r="L6238" s="0" t="n">
        <f aca="false">IF(C6238=1,0,MIN(F6238-K6238,Assumptions!$C$15,MAX(0,$B$10-O6237-M6238)))</f>
        <v>0</v>
      </c>
      <c r="M6238" s="0" t="n">
        <f aca="false">'Profiles 8760'!H6227</f>
        <v>84400</v>
      </c>
      <c r="N6238" s="0" t="n">
        <f aca="false">J6238+L6238</f>
        <v>200</v>
      </c>
      <c r="O6238" s="0" t="n">
        <f aca="false">O6237+N6238</f>
        <v>582795.482060559</v>
      </c>
      <c r="P6238" s="0" t="n">
        <f aca="false">MIN($B$5,P6237+K6238*$B$6-I6238)</f>
        <v>113.17560190408</v>
      </c>
      <c r="Q6238" s="0" t="n">
        <f aca="false">MAX(0,F6238-H6238-K6238-L6238)</f>
        <v>0</v>
      </c>
    </row>
    <row r="6239" customFormat="false" ht="15" hidden="false" customHeight="false" outlineLevel="0" collapsed="false">
      <c r="A6239" s="0" t="n">
        <f aca="false">'Profiles 8760'!A6228</f>
        <v>6226</v>
      </c>
      <c r="B6239" s="0" t="n">
        <f aca="false">'Profiles 8760'!B6228</f>
        <v>9</v>
      </c>
      <c r="C6239" s="0" t="n">
        <f aca="false">'Profiles 8760'!E6228</f>
        <v>0</v>
      </c>
      <c r="D6239" s="0" t="n">
        <f aca="false">'Profiles 8760'!F6228</f>
        <v>0.732802</v>
      </c>
      <c r="E6239" s="0" t="n">
        <f aca="false">'Profiles 8760'!G6228</f>
        <v>0.62457</v>
      </c>
      <c r="F6239" s="0" t="n">
        <f aca="false">D6239*Assumptions!$C$11*$B$7+E6239*Assumptions!$C$12*$B$8</f>
        <v>237.1781306</v>
      </c>
      <c r="G6239" s="0" t="n">
        <f aca="false">C6239*Assumptions!$C$15</f>
        <v>0</v>
      </c>
      <c r="H6239" s="0" t="n">
        <f aca="false">MIN(F6239,G6239)</f>
        <v>0</v>
      </c>
      <c r="I6239" s="0" t="n">
        <f aca="false">IF(C6239=1,MIN(G6239-H6239,Assumptions!$C$13,P6238),0)</f>
        <v>0</v>
      </c>
      <c r="J6239" s="0" t="n">
        <f aca="false">H6239+I6239</f>
        <v>0</v>
      </c>
      <c r="K6239" s="0" t="n">
        <f aca="false">MIN(IF(C6239=1,F6239-H6239,F6239),Assumptions!$C$13,MAX(0,($B$5-P6238)/$B$6))</f>
        <v>180</v>
      </c>
      <c r="L6239" s="0" t="n">
        <f aca="false">IF(C6239=1,0,MIN(F6239-K6239,Assumptions!$C$15,MAX(0,$B$10-O6238-M6239)))</f>
        <v>57.1781306</v>
      </c>
      <c r="M6239" s="0" t="n">
        <f aca="false">'Profiles 8760'!H6228</f>
        <v>84400</v>
      </c>
      <c r="N6239" s="0" t="n">
        <f aca="false">J6239+L6239</f>
        <v>57.1781306</v>
      </c>
      <c r="O6239" s="0" t="n">
        <f aca="false">O6238+N6239</f>
        <v>582852.66019116</v>
      </c>
      <c r="P6239" s="0" t="n">
        <f aca="false">MIN($B$5,P6238+K6239*$B$6-I6239)</f>
        <v>269.19960190408</v>
      </c>
      <c r="Q6239" s="0" t="n">
        <f aca="false">MAX(0,F6239-H6239-K6239-L6239)</f>
        <v>0</v>
      </c>
    </row>
    <row r="6240" customFormat="false" ht="15" hidden="false" customHeight="false" outlineLevel="0" collapsed="false">
      <c r="A6240" s="0" t="n">
        <f aca="false">'Profiles 8760'!A6229</f>
        <v>6227</v>
      </c>
      <c r="B6240" s="0" t="n">
        <f aca="false">'Profiles 8760'!B6229</f>
        <v>9</v>
      </c>
      <c r="C6240" s="0" t="n">
        <f aca="false">'Profiles 8760'!E6229</f>
        <v>0</v>
      </c>
      <c r="D6240" s="0" t="n">
        <f aca="false">'Profiles 8760'!F6229</f>
        <v>0.953395</v>
      </c>
      <c r="E6240" s="0" t="n">
        <f aca="false">'Profiles 8760'!G6229</f>
        <v>0.913797</v>
      </c>
      <c r="F6240" s="0" t="n">
        <f aca="false">D6240*Assumptions!$C$11*$B$7+E6240*Assumptions!$C$12*$B$8</f>
        <v>312.7147733</v>
      </c>
      <c r="G6240" s="0" t="n">
        <f aca="false">C6240*Assumptions!$C$15</f>
        <v>0</v>
      </c>
      <c r="H6240" s="0" t="n">
        <f aca="false">MIN(F6240,G6240)</f>
        <v>0</v>
      </c>
      <c r="I6240" s="0" t="n">
        <f aca="false">IF(C6240=1,MIN(G6240-H6240,Assumptions!$C$13,P6239),0)</f>
        <v>0</v>
      </c>
      <c r="J6240" s="0" t="n">
        <f aca="false">H6240+I6240</f>
        <v>0</v>
      </c>
      <c r="K6240" s="0" t="n">
        <f aca="false">MIN(IF(C6240=1,F6240-H6240,F6240),Assumptions!$C$13,MAX(0,($B$5-P6239)/$B$6))</f>
        <v>180</v>
      </c>
      <c r="L6240" s="0" t="n">
        <f aca="false">IF(C6240=1,0,MIN(F6240-K6240,Assumptions!$C$15,MAX(0,$B$10-O6239-M6240)))</f>
        <v>132.7147733</v>
      </c>
      <c r="M6240" s="0" t="n">
        <f aca="false">'Profiles 8760'!H6229</f>
        <v>84400</v>
      </c>
      <c r="N6240" s="0" t="n">
        <f aca="false">J6240+L6240</f>
        <v>132.7147733</v>
      </c>
      <c r="O6240" s="0" t="n">
        <f aca="false">O6239+N6240</f>
        <v>582985.374964459</v>
      </c>
      <c r="P6240" s="0" t="n">
        <f aca="false">MIN($B$5,P6239+K6240*$B$6-I6240)</f>
        <v>425.22360190408</v>
      </c>
      <c r="Q6240" s="0" t="n">
        <f aca="false">MAX(0,F6240-H6240-K6240-L6240)</f>
        <v>0</v>
      </c>
    </row>
    <row r="6241" customFormat="false" ht="15" hidden="false" customHeight="false" outlineLevel="0" collapsed="false">
      <c r="A6241" s="0" t="n">
        <f aca="false">'Profiles 8760'!A6230</f>
        <v>6228</v>
      </c>
      <c r="B6241" s="0" t="n">
        <f aca="false">'Profiles 8760'!B6230</f>
        <v>9</v>
      </c>
      <c r="C6241" s="0" t="n">
        <f aca="false">'Profiles 8760'!E6230</f>
        <v>0</v>
      </c>
      <c r="D6241" s="0" t="n">
        <f aca="false">'Profiles 8760'!F6230</f>
        <v>1</v>
      </c>
      <c r="E6241" s="0" t="n">
        <f aca="false">'Profiles 8760'!G6230</f>
        <v>0.849304</v>
      </c>
      <c r="F6241" s="0" t="n">
        <f aca="false">D6241*Assumptions!$C$11*$B$7+E6241*Assumptions!$C$12*$B$8</f>
        <v>323.5365336</v>
      </c>
      <c r="G6241" s="0" t="n">
        <f aca="false">C6241*Assumptions!$C$15</f>
        <v>0</v>
      </c>
      <c r="H6241" s="0" t="n">
        <f aca="false">MIN(F6241,G6241)</f>
        <v>0</v>
      </c>
      <c r="I6241" s="0" t="n">
        <f aca="false">IF(C6241=1,MIN(G6241-H6241,Assumptions!$C$13,P6240),0)</f>
        <v>0</v>
      </c>
      <c r="J6241" s="0" t="n">
        <f aca="false">H6241+I6241</f>
        <v>0</v>
      </c>
      <c r="K6241" s="0" t="n">
        <f aca="false">MIN(IF(C6241=1,F6241-H6241,F6241),Assumptions!$C$13,MAX(0,($B$5-P6240)/$B$6))</f>
        <v>98.7383457497922</v>
      </c>
      <c r="L6241" s="0" t="n">
        <f aca="false">IF(C6241=1,0,MIN(F6241-K6241,Assumptions!$C$15,MAX(0,$B$10-O6240-M6241)))</f>
        <v>200</v>
      </c>
      <c r="M6241" s="0" t="n">
        <f aca="false">'Profiles 8760'!H6230</f>
        <v>84400</v>
      </c>
      <c r="N6241" s="0" t="n">
        <f aca="false">J6241+L6241</f>
        <v>200</v>
      </c>
      <c r="O6241" s="0" t="n">
        <f aca="false">O6240+N6241</f>
        <v>583185.374964459</v>
      </c>
      <c r="P6241" s="0" t="n">
        <f aca="false">MIN($B$5,P6240+K6241*$B$6-I6241)</f>
        <v>510.81</v>
      </c>
      <c r="Q6241" s="0" t="n">
        <f aca="false">MAX(0,F6241-H6241-K6241-L6241)</f>
        <v>24.7981878502078</v>
      </c>
    </row>
    <row r="6242" customFormat="false" ht="15" hidden="false" customHeight="false" outlineLevel="0" collapsed="false">
      <c r="A6242" s="0" t="n">
        <f aca="false">'Profiles 8760'!A6231</f>
        <v>6229</v>
      </c>
      <c r="B6242" s="0" t="n">
        <f aca="false">'Profiles 8760'!B6231</f>
        <v>9</v>
      </c>
      <c r="C6242" s="0" t="n">
        <f aca="false">'Profiles 8760'!E6231</f>
        <v>0</v>
      </c>
      <c r="D6242" s="0" t="n">
        <f aca="false">'Profiles 8760'!F6231</f>
        <v>1</v>
      </c>
      <c r="E6242" s="0" t="n">
        <f aca="false">'Profiles 8760'!G6231</f>
        <v>1</v>
      </c>
      <c r="F6242" s="0" t="n">
        <f aca="false">D6242*Assumptions!$C$11*$B$7+E6242*Assumptions!$C$12*$B$8</f>
        <v>329.7</v>
      </c>
      <c r="G6242" s="0" t="n">
        <f aca="false">C6242*Assumptions!$C$15</f>
        <v>0</v>
      </c>
      <c r="H6242" s="0" t="n">
        <f aca="false">MIN(F6242,G6242)</f>
        <v>0</v>
      </c>
      <c r="I6242" s="0" t="n">
        <f aca="false">IF(C6242=1,MIN(G6242-H6242,Assumptions!$C$13,P6241),0)</f>
        <v>0</v>
      </c>
      <c r="J6242" s="0" t="n">
        <f aca="false">H6242+I6242</f>
        <v>0</v>
      </c>
      <c r="K6242" s="0" t="n">
        <f aca="false">MIN(IF(C6242=1,F6242-H6242,F6242),Assumptions!$C$13,MAX(0,($B$5-P6241)/$B$6))</f>
        <v>0</v>
      </c>
      <c r="L6242" s="0" t="n">
        <f aca="false">IF(C6242=1,0,MIN(F6242-K6242,Assumptions!$C$15,MAX(0,$B$10-O6241-M6242)))</f>
        <v>200</v>
      </c>
      <c r="M6242" s="0" t="n">
        <f aca="false">'Profiles 8760'!H6231</f>
        <v>84400</v>
      </c>
      <c r="N6242" s="0" t="n">
        <f aca="false">J6242+L6242</f>
        <v>200</v>
      </c>
      <c r="O6242" s="0" t="n">
        <f aca="false">O6241+N6242</f>
        <v>583385.374964459</v>
      </c>
      <c r="P6242" s="0" t="n">
        <f aca="false">MIN($B$5,P6241+K6242*$B$6-I6242)</f>
        <v>510.81</v>
      </c>
      <c r="Q6242" s="0" t="n">
        <f aca="false">MAX(0,F6242-H6242-K6242-L6242)</f>
        <v>129.7</v>
      </c>
    </row>
    <row r="6243" customFormat="false" ht="15" hidden="false" customHeight="false" outlineLevel="0" collapsed="false">
      <c r="A6243" s="0" t="n">
        <f aca="false">'Profiles 8760'!A6232</f>
        <v>6230</v>
      </c>
      <c r="B6243" s="0" t="n">
        <f aca="false">'Profiles 8760'!B6232</f>
        <v>9</v>
      </c>
      <c r="C6243" s="0" t="n">
        <f aca="false">'Profiles 8760'!E6232</f>
        <v>0</v>
      </c>
      <c r="D6243" s="0" t="n">
        <f aca="false">'Profiles 8760'!F6232</f>
        <v>1</v>
      </c>
      <c r="E6243" s="0" t="n">
        <f aca="false">'Profiles 8760'!G6232</f>
        <v>0.815535</v>
      </c>
      <c r="F6243" s="0" t="n">
        <f aca="false">D6243*Assumptions!$C$11*$B$7+E6243*Assumptions!$C$12*$B$8</f>
        <v>322.1553815</v>
      </c>
      <c r="G6243" s="0" t="n">
        <f aca="false">C6243*Assumptions!$C$15</f>
        <v>0</v>
      </c>
      <c r="H6243" s="0" t="n">
        <f aca="false">MIN(F6243,G6243)</f>
        <v>0</v>
      </c>
      <c r="I6243" s="0" t="n">
        <f aca="false">IF(C6243=1,MIN(G6243-H6243,Assumptions!$C$13,P6242),0)</f>
        <v>0</v>
      </c>
      <c r="J6243" s="0" t="n">
        <f aca="false">H6243+I6243</f>
        <v>0</v>
      </c>
      <c r="K6243" s="0" t="n">
        <f aca="false">MIN(IF(C6243=1,F6243-H6243,F6243),Assumptions!$C$13,MAX(0,($B$5-P6242)/$B$6))</f>
        <v>0</v>
      </c>
      <c r="L6243" s="0" t="n">
        <f aca="false">IF(C6243=1,0,MIN(F6243-K6243,Assumptions!$C$15,MAX(0,$B$10-O6242-M6243)))</f>
        <v>200</v>
      </c>
      <c r="M6243" s="0" t="n">
        <f aca="false">'Profiles 8760'!H6232</f>
        <v>84400</v>
      </c>
      <c r="N6243" s="0" t="n">
        <f aca="false">J6243+L6243</f>
        <v>200</v>
      </c>
      <c r="O6243" s="0" t="n">
        <f aca="false">O6242+N6243</f>
        <v>583585.374964459</v>
      </c>
      <c r="P6243" s="0" t="n">
        <f aca="false">MIN($B$5,P6242+K6243*$B$6-I6243)</f>
        <v>510.81</v>
      </c>
      <c r="Q6243" s="0" t="n">
        <f aca="false">MAX(0,F6243-H6243-K6243-L6243)</f>
        <v>122.1553815</v>
      </c>
    </row>
    <row r="6244" customFormat="false" ht="15" hidden="false" customHeight="false" outlineLevel="0" collapsed="false">
      <c r="A6244" s="0" t="n">
        <f aca="false">'Profiles 8760'!A6233</f>
        <v>6231</v>
      </c>
      <c r="B6244" s="0" t="n">
        <f aca="false">'Profiles 8760'!B6233</f>
        <v>9</v>
      </c>
      <c r="C6244" s="0" t="n">
        <f aca="false">'Profiles 8760'!E6233</f>
        <v>0</v>
      </c>
      <c r="D6244" s="0" t="n">
        <f aca="false">'Profiles 8760'!F6233</f>
        <v>0.953395</v>
      </c>
      <c r="E6244" s="0" t="n">
        <f aca="false">'Profiles 8760'!G6233</f>
        <v>0.603135</v>
      </c>
      <c r="F6244" s="0" t="n">
        <f aca="false">D6244*Assumptions!$C$11*$B$7+E6244*Assumptions!$C$12*$B$8</f>
        <v>300.0086975</v>
      </c>
      <c r="G6244" s="0" t="n">
        <f aca="false">C6244*Assumptions!$C$15</f>
        <v>0</v>
      </c>
      <c r="H6244" s="0" t="n">
        <f aca="false">MIN(F6244,G6244)</f>
        <v>0</v>
      </c>
      <c r="I6244" s="0" t="n">
        <f aca="false">IF(C6244=1,MIN(G6244-H6244,Assumptions!$C$13,P6243),0)</f>
        <v>0</v>
      </c>
      <c r="J6244" s="0" t="n">
        <f aca="false">H6244+I6244</f>
        <v>0</v>
      </c>
      <c r="K6244" s="0" t="n">
        <f aca="false">MIN(IF(C6244=1,F6244-H6244,F6244),Assumptions!$C$13,MAX(0,($B$5-P6243)/$B$6))</f>
        <v>0</v>
      </c>
      <c r="L6244" s="0" t="n">
        <f aca="false">IF(C6244=1,0,MIN(F6244-K6244,Assumptions!$C$15,MAX(0,$B$10-O6243-M6244)))</f>
        <v>200</v>
      </c>
      <c r="M6244" s="0" t="n">
        <f aca="false">'Profiles 8760'!H6233</f>
        <v>84400</v>
      </c>
      <c r="N6244" s="0" t="n">
        <f aca="false">J6244+L6244</f>
        <v>200</v>
      </c>
      <c r="O6244" s="0" t="n">
        <f aca="false">O6243+N6244</f>
        <v>583785.374964459</v>
      </c>
      <c r="P6244" s="0" t="n">
        <f aca="false">MIN($B$5,P6243+K6244*$B$6-I6244)</f>
        <v>510.81</v>
      </c>
      <c r="Q6244" s="0" t="n">
        <f aca="false">MAX(0,F6244-H6244-K6244-L6244)</f>
        <v>100.0086975</v>
      </c>
    </row>
    <row r="6245" customFormat="false" ht="15" hidden="false" customHeight="false" outlineLevel="0" collapsed="false">
      <c r="A6245" s="0" t="n">
        <f aca="false">'Profiles 8760'!A6234</f>
        <v>6232</v>
      </c>
      <c r="B6245" s="0" t="n">
        <f aca="false">'Profiles 8760'!B6234</f>
        <v>9</v>
      </c>
      <c r="C6245" s="0" t="n">
        <f aca="false">'Profiles 8760'!E6234</f>
        <v>0</v>
      </c>
      <c r="D6245" s="0" t="n">
        <f aca="false">'Profiles 8760'!F6234</f>
        <v>0.732802</v>
      </c>
      <c r="E6245" s="0" t="n">
        <f aca="false">'Profiles 8760'!G6234</f>
        <v>0.709351</v>
      </c>
      <c r="F6245" s="0" t="n">
        <f aca="false">D6245*Assumptions!$C$11*$B$7+E6245*Assumptions!$C$12*$B$8</f>
        <v>240.6456735</v>
      </c>
      <c r="G6245" s="0" t="n">
        <f aca="false">C6245*Assumptions!$C$15</f>
        <v>0</v>
      </c>
      <c r="H6245" s="0" t="n">
        <f aca="false">MIN(F6245,G6245)</f>
        <v>0</v>
      </c>
      <c r="I6245" s="0" t="n">
        <f aca="false">IF(C6245=1,MIN(G6245-H6245,Assumptions!$C$13,P6244),0)</f>
        <v>0</v>
      </c>
      <c r="J6245" s="0" t="n">
        <f aca="false">H6245+I6245</f>
        <v>0</v>
      </c>
      <c r="K6245" s="0" t="n">
        <f aca="false">MIN(IF(C6245=1,F6245-H6245,F6245),Assumptions!$C$13,MAX(0,($B$5-P6244)/$B$6))</f>
        <v>0</v>
      </c>
      <c r="L6245" s="0" t="n">
        <f aca="false">IF(C6245=1,0,MIN(F6245-K6245,Assumptions!$C$15,MAX(0,$B$10-O6244-M6245)))</f>
        <v>200</v>
      </c>
      <c r="M6245" s="0" t="n">
        <f aca="false">'Profiles 8760'!H6234</f>
        <v>84400</v>
      </c>
      <c r="N6245" s="0" t="n">
        <f aca="false">J6245+L6245</f>
        <v>200</v>
      </c>
      <c r="O6245" s="0" t="n">
        <f aca="false">O6244+N6245</f>
        <v>583985.374964459</v>
      </c>
      <c r="P6245" s="0" t="n">
        <f aca="false">MIN($B$5,P6244+K6245*$B$6-I6245)</f>
        <v>510.81</v>
      </c>
      <c r="Q6245" s="0" t="n">
        <f aca="false">MAX(0,F6245-H6245-K6245-L6245)</f>
        <v>40.6456735</v>
      </c>
    </row>
    <row r="6246" customFormat="false" ht="15" hidden="false" customHeight="false" outlineLevel="0" collapsed="false">
      <c r="A6246" s="0" t="n">
        <f aca="false">'Profiles 8760'!A6235</f>
        <v>6233</v>
      </c>
      <c r="B6246" s="0" t="n">
        <f aca="false">'Profiles 8760'!B6235</f>
        <v>9</v>
      </c>
      <c r="C6246" s="0" t="n">
        <f aca="false">'Profiles 8760'!E6235</f>
        <v>0</v>
      </c>
      <c r="D6246" s="0" t="n">
        <f aca="false">'Profiles 8760'!F6235</f>
        <v>0.469282</v>
      </c>
      <c r="E6246" s="0" t="n">
        <f aca="false">'Profiles 8760'!G6235</f>
        <v>0.893813</v>
      </c>
      <c r="F6246" s="0" t="n">
        <f aca="false">D6246*Assumptions!$C$11*$B$7+E6246*Assumptions!$C$12*$B$8</f>
        <v>172.0855933</v>
      </c>
      <c r="G6246" s="0" t="n">
        <f aca="false">C6246*Assumptions!$C$15</f>
        <v>0</v>
      </c>
      <c r="H6246" s="0" t="n">
        <f aca="false">MIN(F6246,G6246)</f>
        <v>0</v>
      </c>
      <c r="I6246" s="0" t="n">
        <f aca="false">IF(C6246=1,MIN(G6246-H6246,Assumptions!$C$13,P6245),0)</f>
        <v>0</v>
      </c>
      <c r="J6246" s="0" t="n">
        <f aca="false">H6246+I6246</f>
        <v>0</v>
      </c>
      <c r="K6246" s="0" t="n">
        <f aca="false">MIN(IF(C6246=1,F6246-H6246,F6246),Assumptions!$C$13,MAX(0,($B$5-P6245)/$B$6))</f>
        <v>0</v>
      </c>
      <c r="L6246" s="0" t="n">
        <f aca="false">IF(C6246=1,0,MIN(F6246-K6246,Assumptions!$C$15,MAX(0,$B$10-O6245-M6246)))</f>
        <v>172.0855933</v>
      </c>
      <c r="M6246" s="0" t="n">
        <f aca="false">'Profiles 8760'!H6235</f>
        <v>84400</v>
      </c>
      <c r="N6246" s="0" t="n">
        <f aca="false">J6246+L6246</f>
        <v>172.0855933</v>
      </c>
      <c r="O6246" s="0" t="n">
        <f aca="false">O6245+N6246</f>
        <v>584157.46055776</v>
      </c>
      <c r="P6246" s="0" t="n">
        <f aca="false">MIN($B$5,P6245+K6246*$B$6-I6246)</f>
        <v>510.81</v>
      </c>
      <c r="Q6246" s="0" t="n">
        <f aca="false">MAX(0,F6246-H6246-K6246-L6246)</f>
        <v>0</v>
      </c>
    </row>
    <row r="6247" customFormat="false" ht="15" hidden="false" customHeight="false" outlineLevel="0" collapsed="false">
      <c r="A6247" s="0" t="n">
        <f aca="false">'Profiles 8760'!A6236</f>
        <v>6234</v>
      </c>
      <c r="B6247" s="0" t="n">
        <f aca="false">'Profiles 8760'!B6236</f>
        <v>9</v>
      </c>
      <c r="C6247" s="0" t="n">
        <f aca="false">'Profiles 8760'!E6236</f>
        <v>0</v>
      </c>
      <c r="D6247" s="0" t="n">
        <f aca="false">'Profiles 8760'!F6236</f>
        <v>0.205738</v>
      </c>
      <c r="E6247" s="0" t="n">
        <f aca="false">'Profiles 8760'!G6236</f>
        <v>0.818012</v>
      </c>
      <c r="F6247" s="0" t="n">
        <f aca="false">D6247*Assumptions!$C$11*$B$7+E6247*Assumptions!$C$12*$B$8</f>
        <v>92.8738252</v>
      </c>
      <c r="G6247" s="0" t="n">
        <f aca="false">C6247*Assumptions!$C$15</f>
        <v>0</v>
      </c>
      <c r="H6247" s="0" t="n">
        <f aca="false">MIN(F6247,G6247)</f>
        <v>0</v>
      </c>
      <c r="I6247" s="0" t="n">
        <f aca="false">IF(C6247=1,MIN(G6247-H6247,Assumptions!$C$13,P6246),0)</f>
        <v>0</v>
      </c>
      <c r="J6247" s="0" t="n">
        <f aca="false">H6247+I6247</f>
        <v>0</v>
      </c>
      <c r="K6247" s="0" t="n">
        <f aca="false">MIN(IF(C6247=1,F6247-H6247,F6247),Assumptions!$C$13,MAX(0,($B$5-P6246)/$B$6))</f>
        <v>0</v>
      </c>
      <c r="L6247" s="0" t="n">
        <f aca="false">IF(C6247=1,0,MIN(F6247-K6247,Assumptions!$C$15,MAX(0,$B$10-O6246-M6247)))</f>
        <v>92.8738252</v>
      </c>
      <c r="M6247" s="0" t="n">
        <f aca="false">'Profiles 8760'!H6236</f>
        <v>84400</v>
      </c>
      <c r="N6247" s="0" t="n">
        <f aca="false">J6247+L6247</f>
        <v>92.8738252</v>
      </c>
      <c r="O6247" s="0" t="n">
        <f aca="false">O6246+N6247</f>
        <v>584250.33438296</v>
      </c>
      <c r="P6247" s="0" t="n">
        <f aca="false">MIN($B$5,P6246+K6247*$B$6-I6247)</f>
        <v>510.81</v>
      </c>
      <c r="Q6247" s="0" t="n">
        <f aca="false">MAX(0,F6247-H6247-K6247-L6247)</f>
        <v>0</v>
      </c>
    </row>
    <row r="6248" customFormat="false" ht="15" hidden="false" customHeight="false" outlineLevel="0" collapsed="false">
      <c r="A6248" s="0" t="n">
        <f aca="false">'Profiles 8760'!A6237</f>
        <v>6235</v>
      </c>
      <c r="B6248" s="0" t="n">
        <f aca="false">'Profiles 8760'!B6237</f>
        <v>9</v>
      </c>
      <c r="C6248" s="0" t="n">
        <f aca="false">'Profiles 8760'!E6237</f>
        <v>0</v>
      </c>
      <c r="D6248" s="0" t="n">
        <f aca="false">'Profiles 8760'!F6237</f>
        <v>0.008227</v>
      </c>
      <c r="E6248" s="0" t="n">
        <f aca="false">'Profiles 8760'!G6237</f>
        <v>0.680091</v>
      </c>
      <c r="F6248" s="0" t="n">
        <f aca="false">D6248*Assumptions!$C$11*$B$7+E6248*Assumptions!$C$12*$B$8</f>
        <v>30.1916795</v>
      </c>
      <c r="G6248" s="0" t="n">
        <f aca="false">C6248*Assumptions!$C$15</f>
        <v>0</v>
      </c>
      <c r="H6248" s="0" t="n">
        <f aca="false">MIN(F6248,G6248)</f>
        <v>0</v>
      </c>
      <c r="I6248" s="0" t="n">
        <f aca="false">IF(C6248=1,MIN(G6248-H6248,Assumptions!$C$13,P6247),0)</f>
        <v>0</v>
      </c>
      <c r="J6248" s="0" t="n">
        <f aca="false">H6248+I6248</f>
        <v>0</v>
      </c>
      <c r="K6248" s="0" t="n">
        <f aca="false">MIN(IF(C6248=1,F6248-H6248,F6248),Assumptions!$C$13,MAX(0,($B$5-P6247)/$B$6))</f>
        <v>0</v>
      </c>
      <c r="L6248" s="0" t="n">
        <f aca="false">IF(C6248=1,0,MIN(F6248-K6248,Assumptions!$C$15,MAX(0,$B$10-O6247-M6248)))</f>
        <v>30.1916795</v>
      </c>
      <c r="M6248" s="0" t="n">
        <f aca="false">'Profiles 8760'!H6237</f>
        <v>84400</v>
      </c>
      <c r="N6248" s="0" t="n">
        <f aca="false">J6248+L6248</f>
        <v>30.1916795</v>
      </c>
      <c r="O6248" s="0" t="n">
        <f aca="false">O6247+N6248</f>
        <v>584280.52606246</v>
      </c>
      <c r="P6248" s="0" t="n">
        <f aca="false">MIN($B$5,P6247+K6248*$B$6-I6248)</f>
        <v>510.81</v>
      </c>
      <c r="Q6248" s="0" t="n">
        <f aca="false">MAX(0,F6248-H6248-K6248-L6248)</f>
        <v>0</v>
      </c>
    </row>
    <row r="6249" customFormat="false" ht="15" hidden="false" customHeight="false" outlineLevel="0" collapsed="false">
      <c r="A6249" s="0" t="n">
        <f aca="false">'Profiles 8760'!A6238</f>
        <v>6236</v>
      </c>
      <c r="B6249" s="0" t="n">
        <f aca="false">'Profiles 8760'!B6238</f>
        <v>9</v>
      </c>
      <c r="C6249" s="0" t="n">
        <f aca="false">'Profiles 8760'!E6238</f>
        <v>1</v>
      </c>
      <c r="D6249" s="0" t="n">
        <f aca="false">'Profiles 8760'!F6238</f>
        <v>0</v>
      </c>
      <c r="E6249" s="0" t="n">
        <f aca="false">'Profiles 8760'!G6238</f>
        <v>0.693337</v>
      </c>
      <c r="F6249" s="0" t="n">
        <f aca="false">D6249*Assumptions!$C$11*$B$7+E6249*Assumptions!$C$12*$B$8</f>
        <v>28.3574833</v>
      </c>
      <c r="G6249" s="0" t="n">
        <f aca="false">C6249*Assumptions!$C$15</f>
        <v>200</v>
      </c>
      <c r="H6249" s="0" t="n">
        <f aca="false">MIN(F6249,G6249)</f>
        <v>28.3574833</v>
      </c>
      <c r="I6249" s="0" t="n">
        <f aca="false">IF(C6249=1,MIN(G6249-H6249,Assumptions!$C$13,P6248),0)</f>
        <v>171.6425167</v>
      </c>
      <c r="J6249" s="0" t="n">
        <f aca="false">H6249+I6249</f>
        <v>200</v>
      </c>
      <c r="K6249" s="0" t="n">
        <f aca="false">MIN(IF(C6249=1,F6249-H6249,F6249),Assumptions!$C$13,MAX(0,($B$5-P6248)/$B$6))</f>
        <v>0</v>
      </c>
      <c r="L6249" s="0" t="n">
        <f aca="false">IF(C6249=1,0,MIN(F6249-K6249,Assumptions!$C$15,MAX(0,$B$10-O6248-M6249)))</f>
        <v>0</v>
      </c>
      <c r="M6249" s="0" t="n">
        <f aca="false">'Profiles 8760'!H6238</f>
        <v>84200</v>
      </c>
      <c r="N6249" s="0" t="n">
        <f aca="false">J6249+L6249</f>
        <v>200</v>
      </c>
      <c r="O6249" s="0" t="n">
        <f aca="false">O6248+N6249</f>
        <v>584480.52606246</v>
      </c>
      <c r="P6249" s="0" t="n">
        <f aca="false">MIN($B$5,P6248+K6249*$B$6-I6249)</f>
        <v>339.1674833</v>
      </c>
      <c r="Q6249" s="0" t="n">
        <f aca="false">MAX(0,F6249-H6249-K6249-L6249)</f>
        <v>0</v>
      </c>
    </row>
    <row r="6250" customFormat="false" ht="15" hidden="false" customHeight="false" outlineLevel="0" collapsed="false">
      <c r="A6250" s="0" t="n">
        <f aca="false">'Profiles 8760'!A6239</f>
        <v>6237</v>
      </c>
      <c r="B6250" s="0" t="n">
        <f aca="false">'Profiles 8760'!B6239</f>
        <v>9</v>
      </c>
      <c r="C6250" s="0" t="n">
        <f aca="false">'Profiles 8760'!E6239</f>
        <v>1</v>
      </c>
      <c r="D6250" s="0" t="n">
        <f aca="false">'Profiles 8760'!F6239</f>
        <v>0</v>
      </c>
      <c r="E6250" s="0" t="n">
        <f aca="false">'Profiles 8760'!G6239</f>
        <v>0.646396</v>
      </c>
      <c r="F6250" s="0" t="n">
        <f aca="false">D6250*Assumptions!$C$11*$B$7+E6250*Assumptions!$C$12*$B$8</f>
        <v>26.4375964</v>
      </c>
      <c r="G6250" s="0" t="n">
        <f aca="false">C6250*Assumptions!$C$15</f>
        <v>200</v>
      </c>
      <c r="H6250" s="0" t="n">
        <f aca="false">MIN(F6250,G6250)</f>
        <v>26.4375964</v>
      </c>
      <c r="I6250" s="0" t="n">
        <f aca="false">IF(C6250=1,MIN(G6250-H6250,Assumptions!$C$13,P6249),0)</f>
        <v>173.5624036</v>
      </c>
      <c r="J6250" s="0" t="n">
        <f aca="false">H6250+I6250</f>
        <v>200</v>
      </c>
      <c r="K6250" s="0" t="n">
        <f aca="false">MIN(IF(C6250=1,F6250-H6250,F6250),Assumptions!$C$13,MAX(0,($B$5-P6249)/$B$6))</f>
        <v>0</v>
      </c>
      <c r="L6250" s="0" t="n">
        <f aca="false">IF(C6250=1,0,MIN(F6250-K6250,Assumptions!$C$15,MAX(0,$B$10-O6249-M6250)))</f>
        <v>0</v>
      </c>
      <c r="M6250" s="0" t="n">
        <f aca="false">'Profiles 8760'!H6239</f>
        <v>84000</v>
      </c>
      <c r="N6250" s="0" t="n">
        <f aca="false">J6250+L6250</f>
        <v>200</v>
      </c>
      <c r="O6250" s="0" t="n">
        <f aca="false">O6249+N6250</f>
        <v>584680.52606246</v>
      </c>
      <c r="P6250" s="0" t="n">
        <f aca="false">MIN($B$5,P6249+K6250*$B$6-I6250)</f>
        <v>165.6050797</v>
      </c>
      <c r="Q6250" s="0" t="n">
        <f aca="false">MAX(0,F6250-H6250-K6250-L6250)</f>
        <v>0</v>
      </c>
    </row>
    <row r="6251" customFormat="false" ht="15" hidden="false" customHeight="false" outlineLevel="0" collapsed="false">
      <c r="A6251" s="0" t="n">
        <f aca="false">'Profiles 8760'!A6240</f>
        <v>6238</v>
      </c>
      <c r="B6251" s="0" t="n">
        <f aca="false">'Profiles 8760'!B6240</f>
        <v>9</v>
      </c>
      <c r="C6251" s="0" t="n">
        <f aca="false">'Profiles 8760'!E6240</f>
        <v>0</v>
      </c>
      <c r="D6251" s="0" t="n">
        <f aca="false">'Profiles 8760'!F6240</f>
        <v>0</v>
      </c>
      <c r="E6251" s="0" t="n">
        <f aca="false">'Profiles 8760'!G6240</f>
        <v>0.397937</v>
      </c>
      <c r="F6251" s="0" t="n">
        <f aca="false">D6251*Assumptions!$C$11*$B$7+E6251*Assumptions!$C$12*$B$8</f>
        <v>16.2756233</v>
      </c>
      <c r="G6251" s="0" t="n">
        <f aca="false">C6251*Assumptions!$C$15</f>
        <v>0</v>
      </c>
      <c r="H6251" s="0" t="n">
        <f aca="false">MIN(F6251,G6251)</f>
        <v>0</v>
      </c>
      <c r="I6251" s="0" t="n">
        <f aca="false">IF(C6251=1,MIN(G6251-H6251,Assumptions!$C$13,P6250),0)</f>
        <v>0</v>
      </c>
      <c r="J6251" s="0" t="n">
        <f aca="false">H6251+I6251</f>
        <v>0</v>
      </c>
      <c r="K6251" s="0" t="n">
        <f aca="false">MIN(IF(C6251=1,F6251-H6251,F6251),Assumptions!$C$13,MAX(0,($B$5-P6250)/$B$6))</f>
        <v>16.2756233</v>
      </c>
      <c r="L6251" s="0" t="n">
        <f aca="false">IF(C6251=1,0,MIN(F6251-K6251,Assumptions!$C$15,MAX(0,$B$10-O6250-M6251)))</f>
        <v>0</v>
      </c>
      <c r="M6251" s="0" t="n">
        <f aca="false">'Profiles 8760'!H6240</f>
        <v>84000</v>
      </c>
      <c r="N6251" s="0" t="n">
        <f aca="false">J6251+L6251</f>
        <v>0</v>
      </c>
      <c r="O6251" s="0" t="n">
        <f aca="false">O6250+N6251</f>
        <v>584680.52606246</v>
      </c>
      <c r="P6251" s="0" t="n">
        <f aca="false">MIN($B$5,P6250+K6251*$B$6-I6251)</f>
        <v>179.71278997644</v>
      </c>
      <c r="Q6251" s="0" t="n">
        <f aca="false">MAX(0,F6251-H6251-K6251-L6251)</f>
        <v>0</v>
      </c>
    </row>
    <row r="6252" customFormat="false" ht="15" hidden="false" customHeight="false" outlineLevel="0" collapsed="false">
      <c r="A6252" s="0" t="n">
        <f aca="false">'Profiles 8760'!A6241</f>
        <v>6239</v>
      </c>
      <c r="B6252" s="0" t="n">
        <f aca="false">'Profiles 8760'!B6241</f>
        <v>9</v>
      </c>
      <c r="C6252" s="0" t="n">
        <f aca="false">'Profiles 8760'!E6241</f>
        <v>0</v>
      </c>
      <c r="D6252" s="0" t="n">
        <f aca="false">'Profiles 8760'!F6241</f>
        <v>0</v>
      </c>
      <c r="E6252" s="0" t="n">
        <f aca="false">'Profiles 8760'!G6241</f>
        <v>0.297656</v>
      </c>
      <c r="F6252" s="0" t="n">
        <f aca="false">D6252*Assumptions!$C$11*$B$7+E6252*Assumptions!$C$12*$B$8</f>
        <v>12.1741304</v>
      </c>
      <c r="G6252" s="0" t="n">
        <f aca="false">C6252*Assumptions!$C$15</f>
        <v>0</v>
      </c>
      <c r="H6252" s="0" t="n">
        <f aca="false">MIN(F6252,G6252)</f>
        <v>0</v>
      </c>
      <c r="I6252" s="0" t="n">
        <f aca="false">IF(C6252=1,MIN(G6252-H6252,Assumptions!$C$13,P6251),0)</f>
        <v>0</v>
      </c>
      <c r="J6252" s="0" t="n">
        <f aca="false">H6252+I6252</f>
        <v>0</v>
      </c>
      <c r="K6252" s="0" t="n">
        <f aca="false">MIN(IF(C6252=1,F6252-H6252,F6252),Assumptions!$C$13,MAX(0,($B$5-P6251)/$B$6))</f>
        <v>12.1741304</v>
      </c>
      <c r="L6252" s="0" t="n">
        <f aca="false">IF(C6252=1,0,MIN(F6252-K6252,Assumptions!$C$15,MAX(0,$B$10-O6251-M6252)))</f>
        <v>0</v>
      </c>
      <c r="M6252" s="0" t="n">
        <f aca="false">'Profiles 8760'!H6241</f>
        <v>84000</v>
      </c>
      <c r="N6252" s="0" t="n">
        <f aca="false">J6252+L6252</f>
        <v>0</v>
      </c>
      <c r="O6252" s="0" t="n">
        <f aca="false">O6251+N6252</f>
        <v>584680.52606246</v>
      </c>
      <c r="P6252" s="0" t="n">
        <f aca="false">MIN($B$5,P6251+K6252*$B$6-I6252)</f>
        <v>190.26532620716</v>
      </c>
      <c r="Q6252" s="0" t="n">
        <f aca="false">MAX(0,F6252-H6252-K6252-L6252)</f>
        <v>0</v>
      </c>
    </row>
    <row r="6253" customFormat="false" ht="15" hidden="false" customHeight="false" outlineLevel="0" collapsed="false">
      <c r="A6253" s="0" t="n">
        <f aca="false">'Profiles 8760'!A6242</f>
        <v>6240</v>
      </c>
      <c r="B6253" s="0" t="n">
        <f aca="false">'Profiles 8760'!B6242</f>
        <v>9</v>
      </c>
      <c r="C6253" s="0" t="n">
        <f aca="false">'Profiles 8760'!E6242</f>
        <v>0</v>
      </c>
      <c r="D6253" s="0" t="n">
        <f aca="false">'Profiles 8760'!F6242</f>
        <v>0</v>
      </c>
      <c r="E6253" s="0" t="n">
        <f aca="false">'Profiles 8760'!G6242</f>
        <v>0.232071</v>
      </c>
      <c r="F6253" s="0" t="n">
        <f aca="false">D6253*Assumptions!$C$11*$B$7+E6253*Assumptions!$C$12*$B$8</f>
        <v>9.4917039</v>
      </c>
      <c r="G6253" s="0" t="n">
        <f aca="false">C6253*Assumptions!$C$15</f>
        <v>0</v>
      </c>
      <c r="H6253" s="0" t="n">
        <f aca="false">MIN(F6253,G6253)</f>
        <v>0</v>
      </c>
      <c r="I6253" s="0" t="n">
        <f aca="false">IF(C6253=1,MIN(G6253-H6253,Assumptions!$C$13,P6252),0)</f>
        <v>0</v>
      </c>
      <c r="J6253" s="0" t="n">
        <f aca="false">H6253+I6253</f>
        <v>0</v>
      </c>
      <c r="K6253" s="0" t="n">
        <f aca="false">MIN(IF(C6253=1,F6253-H6253,F6253),Assumptions!$C$13,MAX(0,($B$5-P6252)/$B$6))</f>
        <v>9.4917039</v>
      </c>
      <c r="L6253" s="0" t="n">
        <f aca="false">IF(C6253=1,0,MIN(F6253-K6253,Assumptions!$C$15,MAX(0,$B$10-O6252-M6253)))</f>
        <v>0</v>
      </c>
      <c r="M6253" s="0" t="n">
        <f aca="false">'Profiles 8760'!H6242</f>
        <v>84000</v>
      </c>
      <c r="N6253" s="0" t="n">
        <f aca="false">J6253+L6253</f>
        <v>0</v>
      </c>
      <c r="O6253" s="0" t="n">
        <f aca="false">O6252+N6253</f>
        <v>584680.52606246</v>
      </c>
      <c r="P6253" s="0" t="n">
        <f aca="false">MIN($B$5,P6252+K6253*$B$6-I6253)</f>
        <v>198.49273514768</v>
      </c>
      <c r="Q6253" s="0" t="n">
        <f aca="false">MAX(0,F6253-H6253-K6253-L6253)</f>
        <v>0</v>
      </c>
    </row>
    <row r="6254" customFormat="false" ht="15" hidden="false" customHeight="false" outlineLevel="0" collapsed="false">
      <c r="A6254" s="0" t="n">
        <f aca="false">'Profiles 8760'!A6243</f>
        <v>6241</v>
      </c>
      <c r="B6254" s="0" t="n">
        <f aca="false">'Profiles 8760'!B6243</f>
        <v>9</v>
      </c>
      <c r="C6254" s="0" t="n">
        <f aca="false">'Profiles 8760'!E6243</f>
        <v>0</v>
      </c>
      <c r="D6254" s="0" t="n">
        <f aca="false">'Profiles 8760'!F6243</f>
        <v>0</v>
      </c>
      <c r="E6254" s="0" t="n">
        <f aca="false">'Profiles 8760'!G6243</f>
        <v>0.223939</v>
      </c>
      <c r="F6254" s="0" t="n">
        <f aca="false">D6254*Assumptions!$C$11*$B$7+E6254*Assumptions!$C$12*$B$8</f>
        <v>9.1591051</v>
      </c>
      <c r="G6254" s="0" t="n">
        <f aca="false">C6254*Assumptions!$C$15</f>
        <v>0</v>
      </c>
      <c r="H6254" s="0" t="n">
        <f aca="false">MIN(F6254,G6254)</f>
        <v>0</v>
      </c>
      <c r="I6254" s="0" t="n">
        <f aca="false">IF(C6254=1,MIN(G6254-H6254,Assumptions!$C$13,P6253),0)</f>
        <v>0</v>
      </c>
      <c r="J6254" s="0" t="n">
        <f aca="false">H6254+I6254</f>
        <v>0</v>
      </c>
      <c r="K6254" s="0" t="n">
        <f aca="false">MIN(IF(C6254=1,F6254-H6254,F6254),Assumptions!$C$13,MAX(0,($B$5-P6253)/$B$6))</f>
        <v>9.1591051</v>
      </c>
      <c r="L6254" s="0" t="n">
        <f aca="false">IF(C6254=1,0,MIN(F6254-K6254,Assumptions!$C$15,MAX(0,$B$10-O6253-M6254)))</f>
        <v>0</v>
      </c>
      <c r="M6254" s="0" t="n">
        <f aca="false">'Profiles 8760'!H6243</f>
        <v>84000</v>
      </c>
      <c r="N6254" s="0" t="n">
        <f aca="false">J6254+L6254</f>
        <v>0</v>
      </c>
      <c r="O6254" s="0" t="n">
        <f aca="false">O6253+N6254</f>
        <v>584680.52606246</v>
      </c>
      <c r="P6254" s="0" t="n">
        <f aca="false">MIN($B$5,P6253+K6254*$B$6-I6254)</f>
        <v>206.43184744836</v>
      </c>
      <c r="Q6254" s="0" t="n">
        <f aca="false">MAX(0,F6254-H6254-K6254-L6254)</f>
        <v>0</v>
      </c>
    </row>
    <row r="6255" customFormat="false" ht="15" hidden="false" customHeight="false" outlineLevel="0" collapsed="false">
      <c r="A6255" s="0" t="n">
        <f aca="false">'Profiles 8760'!A6244</f>
        <v>6242</v>
      </c>
      <c r="B6255" s="0" t="n">
        <f aca="false">'Profiles 8760'!B6244</f>
        <v>9</v>
      </c>
      <c r="C6255" s="0" t="n">
        <f aca="false">'Profiles 8760'!E6244</f>
        <v>0</v>
      </c>
      <c r="D6255" s="0" t="n">
        <f aca="false">'Profiles 8760'!F6244</f>
        <v>0</v>
      </c>
      <c r="E6255" s="0" t="n">
        <f aca="false">'Profiles 8760'!G6244</f>
        <v>0.306816</v>
      </c>
      <c r="F6255" s="0" t="n">
        <f aca="false">D6255*Assumptions!$C$11*$B$7+E6255*Assumptions!$C$12*$B$8</f>
        <v>12.5487744</v>
      </c>
      <c r="G6255" s="0" t="n">
        <f aca="false">C6255*Assumptions!$C$15</f>
        <v>0</v>
      </c>
      <c r="H6255" s="0" t="n">
        <f aca="false">MIN(F6255,G6255)</f>
        <v>0</v>
      </c>
      <c r="I6255" s="0" t="n">
        <f aca="false">IF(C6255=1,MIN(G6255-H6255,Assumptions!$C$13,P6254),0)</f>
        <v>0</v>
      </c>
      <c r="J6255" s="0" t="n">
        <f aca="false">H6255+I6255</f>
        <v>0</v>
      </c>
      <c r="K6255" s="0" t="n">
        <f aca="false">MIN(IF(C6255=1,F6255-H6255,F6255),Assumptions!$C$13,MAX(0,($B$5-P6254)/$B$6))</f>
        <v>12.5487744</v>
      </c>
      <c r="L6255" s="0" t="n">
        <f aca="false">IF(C6255=1,0,MIN(F6255-K6255,Assumptions!$C$15,MAX(0,$B$10-O6254-M6255)))</f>
        <v>0</v>
      </c>
      <c r="M6255" s="0" t="n">
        <f aca="false">'Profiles 8760'!H6244</f>
        <v>84000</v>
      </c>
      <c r="N6255" s="0" t="n">
        <f aca="false">J6255+L6255</f>
        <v>0</v>
      </c>
      <c r="O6255" s="0" t="n">
        <f aca="false">O6254+N6255</f>
        <v>584680.52606246</v>
      </c>
      <c r="P6255" s="0" t="n">
        <f aca="false">MIN($B$5,P6254+K6255*$B$6-I6255)</f>
        <v>217.30912509828</v>
      </c>
      <c r="Q6255" s="0" t="n">
        <f aca="false">MAX(0,F6255-H6255-K6255-L6255)</f>
        <v>0</v>
      </c>
    </row>
    <row r="6256" customFormat="false" ht="15" hidden="false" customHeight="false" outlineLevel="0" collapsed="false">
      <c r="A6256" s="0" t="n">
        <f aca="false">'Profiles 8760'!A6245</f>
        <v>6243</v>
      </c>
      <c r="B6256" s="0" t="n">
        <f aca="false">'Profiles 8760'!B6245</f>
        <v>9</v>
      </c>
      <c r="C6256" s="0" t="n">
        <f aca="false">'Profiles 8760'!E6245</f>
        <v>0</v>
      </c>
      <c r="D6256" s="0" t="n">
        <f aca="false">'Profiles 8760'!F6245</f>
        <v>0</v>
      </c>
      <c r="E6256" s="0" t="n">
        <f aca="false">'Profiles 8760'!G6245</f>
        <v>0.296253</v>
      </c>
      <c r="F6256" s="0" t="n">
        <f aca="false">D6256*Assumptions!$C$11*$B$7+E6256*Assumptions!$C$12*$B$8</f>
        <v>12.1167477</v>
      </c>
      <c r="G6256" s="0" t="n">
        <f aca="false">C6256*Assumptions!$C$15</f>
        <v>0</v>
      </c>
      <c r="H6256" s="0" t="n">
        <f aca="false">MIN(F6256,G6256)</f>
        <v>0</v>
      </c>
      <c r="I6256" s="0" t="n">
        <f aca="false">IF(C6256=1,MIN(G6256-H6256,Assumptions!$C$13,P6255),0)</f>
        <v>0</v>
      </c>
      <c r="J6256" s="0" t="n">
        <f aca="false">H6256+I6256</f>
        <v>0</v>
      </c>
      <c r="K6256" s="0" t="n">
        <f aca="false">MIN(IF(C6256=1,F6256-H6256,F6256),Assumptions!$C$13,MAX(0,($B$5-P6255)/$B$6))</f>
        <v>12.1167477</v>
      </c>
      <c r="L6256" s="0" t="n">
        <f aca="false">IF(C6256=1,0,MIN(F6256-K6256,Assumptions!$C$15,MAX(0,$B$10-O6255-M6256)))</f>
        <v>0</v>
      </c>
      <c r="M6256" s="0" t="n">
        <f aca="false">'Profiles 8760'!H6245</f>
        <v>84000</v>
      </c>
      <c r="N6256" s="0" t="n">
        <f aca="false">J6256+L6256</f>
        <v>0</v>
      </c>
      <c r="O6256" s="0" t="n">
        <f aca="false">O6255+N6256</f>
        <v>584680.52606246</v>
      </c>
      <c r="P6256" s="0" t="n">
        <f aca="false">MIN($B$5,P6255+K6256*$B$6-I6256)</f>
        <v>227.81192200464</v>
      </c>
      <c r="Q6256" s="0" t="n">
        <f aca="false">MAX(0,F6256-H6256-K6256-L6256)</f>
        <v>0</v>
      </c>
    </row>
    <row r="6257" customFormat="false" ht="15" hidden="false" customHeight="false" outlineLevel="0" collapsed="false">
      <c r="A6257" s="0" t="n">
        <f aca="false">'Profiles 8760'!A6246</f>
        <v>6244</v>
      </c>
      <c r="B6257" s="0" t="n">
        <f aca="false">'Profiles 8760'!B6246</f>
        <v>9</v>
      </c>
      <c r="C6257" s="0" t="n">
        <f aca="false">'Profiles 8760'!E6246</f>
        <v>0</v>
      </c>
      <c r="D6257" s="0" t="n">
        <f aca="false">'Profiles 8760'!F6246</f>
        <v>0</v>
      </c>
      <c r="E6257" s="0" t="n">
        <f aca="false">'Profiles 8760'!G6246</f>
        <v>0.47368</v>
      </c>
      <c r="F6257" s="0" t="n">
        <f aca="false">D6257*Assumptions!$C$11*$B$7+E6257*Assumptions!$C$12*$B$8</f>
        <v>19.373512</v>
      </c>
      <c r="G6257" s="0" t="n">
        <f aca="false">C6257*Assumptions!$C$15</f>
        <v>0</v>
      </c>
      <c r="H6257" s="0" t="n">
        <f aca="false">MIN(F6257,G6257)</f>
        <v>0</v>
      </c>
      <c r="I6257" s="0" t="n">
        <f aca="false">IF(C6257=1,MIN(G6257-H6257,Assumptions!$C$13,P6256),0)</f>
        <v>0</v>
      </c>
      <c r="J6257" s="0" t="n">
        <f aca="false">H6257+I6257</f>
        <v>0</v>
      </c>
      <c r="K6257" s="0" t="n">
        <f aca="false">MIN(IF(C6257=1,F6257-H6257,F6257),Assumptions!$C$13,MAX(0,($B$5-P6256)/$B$6))</f>
        <v>19.373512</v>
      </c>
      <c r="L6257" s="0" t="n">
        <f aca="false">IF(C6257=1,0,MIN(F6257-K6257,Assumptions!$C$15,MAX(0,$B$10-O6256-M6257)))</f>
        <v>0</v>
      </c>
      <c r="M6257" s="0" t="n">
        <f aca="false">'Profiles 8760'!H6246</f>
        <v>84000</v>
      </c>
      <c r="N6257" s="0" t="n">
        <f aca="false">J6257+L6257</f>
        <v>0</v>
      </c>
      <c r="O6257" s="0" t="n">
        <f aca="false">O6256+N6257</f>
        <v>584680.52606246</v>
      </c>
      <c r="P6257" s="0" t="n">
        <f aca="false">MIN($B$5,P6256+K6257*$B$6-I6257)</f>
        <v>244.60488220624</v>
      </c>
      <c r="Q6257" s="0" t="n">
        <f aca="false">MAX(0,F6257-H6257-K6257-L6257)</f>
        <v>0</v>
      </c>
    </row>
    <row r="6258" customFormat="false" ht="15" hidden="false" customHeight="false" outlineLevel="0" collapsed="false">
      <c r="A6258" s="0" t="n">
        <f aca="false">'Profiles 8760'!A6247</f>
        <v>6245</v>
      </c>
      <c r="B6258" s="0" t="n">
        <f aca="false">'Profiles 8760'!B6247</f>
        <v>9</v>
      </c>
      <c r="C6258" s="0" t="n">
        <f aca="false">'Profiles 8760'!E6247</f>
        <v>0</v>
      </c>
      <c r="D6258" s="0" t="n">
        <f aca="false">'Profiles 8760'!F6247</f>
        <v>0</v>
      </c>
      <c r="E6258" s="0" t="n">
        <f aca="false">'Profiles 8760'!G6247</f>
        <v>0.280225</v>
      </c>
      <c r="F6258" s="0" t="n">
        <f aca="false">D6258*Assumptions!$C$11*$B$7+E6258*Assumptions!$C$12*$B$8</f>
        <v>11.4612025</v>
      </c>
      <c r="G6258" s="0" t="n">
        <f aca="false">C6258*Assumptions!$C$15</f>
        <v>0</v>
      </c>
      <c r="H6258" s="0" t="n">
        <f aca="false">MIN(F6258,G6258)</f>
        <v>0</v>
      </c>
      <c r="I6258" s="0" t="n">
        <f aca="false">IF(C6258=1,MIN(G6258-H6258,Assumptions!$C$13,P6257),0)</f>
        <v>0</v>
      </c>
      <c r="J6258" s="0" t="n">
        <f aca="false">H6258+I6258</f>
        <v>0</v>
      </c>
      <c r="K6258" s="0" t="n">
        <f aca="false">MIN(IF(C6258=1,F6258-H6258,F6258),Assumptions!$C$13,MAX(0,($B$5-P6257)/$B$6))</f>
        <v>11.4612025</v>
      </c>
      <c r="L6258" s="0" t="n">
        <f aca="false">IF(C6258=1,0,MIN(F6258-K6258,Assumptions!$C$15,MAX(0,$B$10-O6257-M6258)))</f>
        <v>0</v>
      </c>
      <c r="M6258" s="0" t="n">
        <f aca="false">'Profiles 8760'!H6247</f>
        <v>84000</v>
      </c>
      <c r="N6258" s="0" t="n">
        <f aca="false">J6258+L6258</f>
        <v>0</v>
      </c>
      <c r="O6258" s="0" t="n">
        <f aca="false">O6257+N6258</f>
        <v>584680.52606246</v>
      </c>
      <c r="P6258" s="0" t="n">
        <f aca="false">MIN($B$5,P6257+K6258*$B$6-I6258)</f>
        <v>254.53945253324</v>
      </c>
      <c r="Q6258" s="0" t="n">
        <f aca="false">MAX(0,F6258-H6258-K6258-L6258)</f>
        <v>0</v>
      </c>
    </row>
    <row r="6259" customFormat="false" ht="15" hidden="false" customHeight="false" outlineLevel="0" collapsed="false">
      <c r="A6259" s="0" t="n">
        <f aca="false">'Profiles 8760'!A6248</f>
        <v>6246</v>
      </c>
      <c r="B6259" s="0" t="n">
        <f aca="false">'Profiles 8760'!B6248</f>
        <v>9</v>
      </c>
      <c r="C6259" s="0" t="n">
        <f aca="false">'Profiles 8760'!E6248</f>
        <v>0</v>
      </c>
      <c r="D6259" s="0" t="n">
        <f aca="false">'Profiles 8760'!F6248</f>
        <v>0</v>
      </c>
      <c r="E6259" s="0" t="n">
        <f aca="false">'Profiles 8760'!G6248</f>
        <v>0.225373</v>
      </c>
      <c r="F6259" s="0" t="n">
        <f aca="false">D6259*Assumptions!$C$11*$B$7+E6259*Assumptions!$C$12*$B$8</f>
        <v>9.2177557</v>
      </c>
      <c r="G6259" s="0" t="n">
        <f aca="false">C6259*Assumptions!$C$15</f>
        <v>0</v>
      </c>
      <c r="H6259" s="0" t="n">
        <f aca="false">MIN(F6259,G6259)</f>
        <v>0</v>
      </c>
      <c r="I6259" s="0" t="n">
        <f aca="false">IF(C6259=1,MIN(G6259-H6259,Assumptions!$C$13,P6258),0)</f>
        <v>0</v>
      </c>
      <c r="J6259" s="0" t="n">
        <f aca="false">H6259+I6259</f>
        <v>0</v>
      </c>
      <c r="K6259" s="0" t="n">
        <f aca="false">MIN(IF(C6259=1,F6259-H6259,F6259),Assumptions!$C$13,MAX(0,($B$5-P6258)/$B$6))</f>
        <v>9.2177557</v>
      </c>
      <c r="L6259" s="0" t="n">
        <f aca="false">IF(C6259=1,0,MIN(F6259-K6259,Assumptions!$C$15,MAX(0,$B$10-O6258-M6259)))</f>
        <v>0</v>
      </c>
      <c r="M6259" s="0" t="n">
        <f aca="false">'Profiles 8760'!H6248</f>
        <v>84000</v>
      </c>
      <c r="N6259" s="0" t="n">
        <f aca="false">J6259+L6259</f>
        <v>0</v>
      </c>
      <c r="O6259" s="0" t="n">
        <f aca="false">O6258+N6259</f>
        <v>584680.52606246</v>
      </c>
      <c r="P6259" s="0" t="n">
        <f aca="false">MIN($B$5,P6258+K6259*$B$6-I6259)</f>
        <v>262.529403174</v>
      </c>
      <c r="Q6259" s="0" t="n">
        <f aca="false">MAX(0,F6259-H6259-K6259-L6259)</f>
        <v>0</v>
      </c>
    </row>
    <row r="6260" customFormat="false" ht="15" hidden="false" customHeight="false" outlineLevel="0" collapsed="false">
      <c r="A6260" s="0" t="n">
        <f aca="false">'Profiles 8760'!A6249</f>
        <v>6247</v>
      </c>
      <c r="B6260" s="0" t="n">
        <f aca="false">'Profiles 8760'!B6249</f>
        <v>9</v>
      </c>
      <c r="C6260" s="0" t="n">
        <f aca="false">'Profiles 8760'!E6249</f>
        <v>0</v>
      </c>
      <c r="D6260" s="0" t="n">
        <f aca="false">'Profiles 8760'!F6249</f>
        <v>0.008137</v>
      </c>
      <c r="E6260" s="0" t="n">
        <f aca="false">'Profiles 8760'!G6249</f>
        <v>0.227726</v>
      </c>
      <c r="F6260" s="0" t="n">
        <f aca="false">D6260*Assumptions!$C$11*$B$7+E6260*Assumptions!$C$12*$B$8</f>
        <v>11.663959</v>
      </c>
      <c r="G6260" s="0" t="n">
        <f aca="false">C6260*Assumptions!$C$15</f>
        <v>0</v>
      </c>
      <c r="H6260" s="0" t="n">
        <f aca="false">MIN(F6260,G6260)</f>
        <v>0</v>
      </c>
      <c r="I6260" s="0" t="n">
        <f aca="false">IF(C6260=1,MIN(G6260-H6260,Assumptions!$C$13,P6259),0)</f>
        <v>0</v>
      </c>
      <c r="J6260" s="0" t="n">
        <f aca="false">H6260+I6260</f>
        <v>0</v>
      </c>
      <c r="K6260" s="0" t="n">
        <f aca="false">MIN(IF(C6260=1,F6260-H6260,F6260),Assumptions!$C$13,MAX(0,($B$5-P6259)/$B$6))</f>
        <v>11.663959</v>
      </c>
      <c r="L6260" s="0" t="n">
        <f aca="false">IF(C6260=1,0,MIN(F6260-K6260,Assumptions!$C$15,MAX(0,$B$10-O6259-M6260)))</f>
        <v>0</v>
      </c>
      <c r="M6260" s="0" t="n">
        <f aca="false">'Profiles 8760'!H6249</f>
        <v>84000</v>
      </c>
      <c r="N6260" s="0" t="n">
        <f aca="false">J6260+L6260</f>
        <v>0</v>
      </c>
      <c r="O6260" s="0" t="n">
        <f aca="false">O6259+N6260</f>
        <v>584680.52606246</v>
      </c>
      <c r="P6260" s="0" t="n">
        <f aca="false">MIN($B$5,P6259+K6260*$B$6-I6260)</f>
        <v>272.6397228352</v>
      </c>
      <c r="Q6260" s="0" t="n">
        <f aca="false">MAX(0,F6260-H6260-K6260-L6260)</f>
        <v>0</v>
      </c>
    </row>
    <row r="6261" customFormat="false" ht="15" hidden="false" customHeight="false" outlineLevel="0" collapsed="false">
      <c r="A6261" s="0" t="n">
        <f aca="false">'Profiles 8760'!A6250</f>
        <v>6248</v>
      </c>
      <c r="B6261" s="0" t="n">
        <f aca="false">'Profiles 8760'!B6250</f>
        <v>9</v>
      </c>
      <c r="C6261" s="0" t="n">
        <f aca="false">'Profiles 8760'!E6250</f>
        <v>1</v>
      </c>
      <c r="D6261" s="0" t="n">
        <f aca="false">'Profiles 8760'!F6250</f>
        <v>0.203485</v>
      </c>
      <c r="E6261" s="0" t="n">
        <f aca="false">'Profiles 8760'!G6250</f>
        <v>0.153144</v>
      </c>
      <c r="F6261" s="0" t="n">
        <f aca="false">D6261*Assumptions!$C$11*$B$7+E6261*Assumptions!$C$12*$B$8</f>
        <v>65.0300576</v>
      </c>
      <c r="G6261" s="0" t="n">
        <f aca="false">C6261*Assumptions!$C$15</f>
        <v>200</v>
      </c>
      <c r="H6261" s="0" t="n">
        <f aca="false">MIN(F6261,G6261)</f>
        <v>65.0300576</v>
      </c>
      <c r="I6261" s="0" t="n">
        <f aca="false">IF(C6261=1,MIN(G6261-H6261,Assumptions!$C$13,P6260),0)</f>
        <v>134.9699424</v>
      </c>
      <c r="J6261" s="0" t="n">
        <f aca="false">H6261+I6261</f>
        <v>200</v>
      </c>
      <c r="K6261" s="0" t="n">
        <f aca="false">MIN(IF(C6261=1,F6261-H6261,F6261),Assumptions!$C$13,MAX(0,($B$5-P6260)/$B$6))</f>
        <v>0</v>
      </c>
      <c r="L6261" s="0" t="n">
        <f aca="false">IF(C6261=1,0,MIN(F6261-K6261,Assumptions!$C$15,MAX(0,$B$10-O6260-M6261)))</f>
        <v>0</v>
      </c>
      <c r="M6261" s="0" t="n">
        <f aca="false">'Profiles 8760'!H6250</f>
        <v>83800</v>
      </c>
      <c r="N6261" s="0" t="n">
        <f aca="false">J6261+L6261</f>
        <v>200</v>
      </c>
      <c r="O6261" s="0" t="n">
        <f aca="false">O6260+N6261</f>
        <v>584880.52606246</v>
      </c>
      <c r="P6261" s="0" t="n">
        <f aca="false">MIN($B$5,P6260+K6261*$B$6-I6261)</f>
        <v>137.6697804352</v>
      </c>
      <c r="Q6261" s="0" t="n">
        <f aca="false">MAX(0,F6261-H6261-K6261-L6261)</f>
        <v>0</v>
      </c>
    </row>
    <row r="6262" customFormat="false" ht="15" hidden="false" customHeight="false" outlineLevel="0" collapsed="false">
      <c r="A6262" s="0" t="n">
        <f aca="false">'Profiles 8760'!A6251</f>
        <v>6249</v>
      </c>
      <c r="B6262" s="0" t="n">
        <f aca="false">'Profiles 8760'!B6251</f>
        <v>9</v>
      </c>
      <c r="C6262" s="0" t="n">
        <f aca="false">'Profiles 8760'!E6251</f>
        <v>1</v>
      </c>
      <c r="D6262" s="0" t="n">
        <f aca="false">'Profiles 8760'!F6251</f>
        <v>0.464143</v>
      </c>
      <c r="E6262" s="0" t="n">
        <f aca="false">'Profiles 8760'!G6251</f>
        <v>0.160978</v>
      </c>
      <c r="F6262" s="0" t="n">
        <f aca="false">D6262*Assumptions!$C$11*$B$7+E6262*Assumptions!$C$12*$B$8</f>
        <v>140.6284986</v>
      </c>
      <c r="G6262" s="0" t="n">
        <f aca="false">C6262*Assumptions!$C$15</f>
        <v>200</v>
      </c>
      <c r="H6262" s="0" t="n">
        <f aca="false">MIN(F6262,G6262)</f>
        <v>140.6284986</v>
      </c>
      <c r="I6262" s="0" t="n">
        <f aca="false">IF(C6262=1,MIN(G6262-H6262,Assumptions!$C$13,P6261),0)</f>
        <v>59.3715014</v>
      </c>
      <c r="J6262" s="0" t="n">
        <f aca="false">H6262+I6262</f>
        <v>200</v>
      </c>
      <c r="K6262" s="0" t="n">
        <f aca="false">MIN(IF(C6262=1,F6262-H6262,F6262),Assumptions!$C$13,MAX(0,($B$5-P6261)/$B$6))</f>
        <v>0</v>
      </c>
      <c r="L6262" s="0" t="n">
        <f aca="false">IF(C6262=1,0,MIN(F6262-K6262,Assumptions!$C$15,MAX(0,$B$10-O6261-M6262)))</f>
        <v>0</v>
      </c>
      <c r="M6262" s="0" t="n">
        <f aca="false">'Profiles 8760'!H6251</f>
        <v>83600</v>
      </c>
      <c r="N6262" s="0" t="n">
        <f aca="false">J6262+L6262</f>
        <v>200</v>
      </c>
      <c r="O6262" s="0" t="n">
        <f aca="false">O6261+N6262</f>
        <v>585080.52606246</v>
      </c>
      <c r="P6262" s="0" t="n">
        <f aca="false">MIN($B$5,P6261+K6262*$B$6-I6262)</f>
        <v>78.2982790352</v>
      </c>
      <c r="Q6262" s="0" t="n">
        <f aca="false">MAX(0,F6262-H6262-K6262-L6262)</f>
        <v>0</v>
      </c>
    </row>
    <row r="6263" customFormat="false" ht="15" hidden="false" customHeight="false" outlineLevel="0" collapsed="false">
      <c r="A6263" s="0" t="n">
        <f aca="false">'Profiles 8760'!A6252</f>
        <v>6250</v>
      </c>
      <c r="B6263" s="0" t="n">
        <f aca="false">'Profiles 8760'!B6252</f>
        <v>9</v>
      </c>
      <c r="C6263" s="0" t="n">
        <f aca="false">'Profiles 8760'!E6252</f>
        <v>0</v>
      </c>
      <c r="D6263" s="0" t="n">
        <f aca="false">'Profiles 8760'!F6252</f>
        <v>0.724778</v>
      </c>
      <c r="E6263" s="0" t="n">
        <f aca="false">'Profiles 8760'!G6252</f>
        <v>0.144062</v>
      </c>
      <c r="F6263" s="0" t="n">
        <f aca="false">D6263*Assumptions!$C$11*$B$7+E6263*Assumptions!$C$12*$B$8</f>
        <v>215.2080222</v>
      </c>
      <c r="G6263" s="0" t="n">
        <f aca="false">C6263*Assumptions!$C$15</f>
        <v>0</v>
      </c>
      <c r="H6263" s="0" t="n">
        <f aca="false">MIN(F6263,G6263)</f>
        <v>0</v>
      </c>
      <c r="I6263" s="0" t="n">
        <f aca="false">IF(C6263=1,MIN(G6263-H6263,Assumptions!$C$13,P6262),0)</f>
        <v>0</v>
      </c>
      <c r="J6263" s="0" t="n">
        <f aca="false">H6263+I6263</f>
        <v>0</v>
      </c>
      <c r="K6263" s="0" t="n">
        <f aca="false">MIN(IF(C6263=1,F6263-H6263,F6263),Assumptions!$C$13,MAX(0,($B$5-P6262)/$B$6))</f>
        <v>180</v>
      </c>
      <c r="L6263" s="0" t="n">
        <f aca="false">IF(C6263=1,0,MIN(F6263-K6263,Assumptions!$C$15,MAX(0,$B$10-O6262-M6263)))</f>
        <v>35.2080222</v>
      </c>
      <c r="M6263" s="0" t="n">
        <f aca="false">'Profiles 8760'!H6252</f>
        <v>83600</v>
      </c>
      <c r="N6263" s="0" t="n">
        <f aca="false">J6263+L6263</f>
        <v>35.2080222</v>
      </c>
      <c r="O6263" s="0" t="n">
        <f aca="false">O6262+N6263</f>
        <v>585115.73408466</v>
      </c>
      <c r="P6263" s="0" t="n">
        <f aca="false">MIN($B$5,P6262+K6263*$B$6-I6263)</f>
        <v>234.3222790352</v>
      </c>
      <c r="Q6263" s="0" t="n">
        <f aca="false">MAX(0,F6263-H6263-K6263-L6263)</f>
        <v>0</v>
      </c>
    </row>
    <row r="6264" customFormat="false" ht="15" hidden="false" customHeight="false" outlineLevel="0" collapsed="false">
      <c r="A6264" s="0" t="n">
        <f aca="false">'Profiles 8760'!A6253</f>
        <v>6251</v>
      </c>
      <c r="B6264" s="0" t="n">
        <f aca="false">'Profiles 8760'!B6253</f>
        <v>9</v>
      </c>
      <c r="C6264" s="0" t="n">
        <f aca="false">'Profiles 8760'!E6253</f>
        <v>0</v>
      </c>
      <c r="D6264" s="0" t="n">
        <f aca="false">'Profiles 8760'!F6253</f>
        <v>0.942955</v>
      </c>
      <c r="E6264" s="0" t="n">
        <f aca="false">'Profiles 8760'!G6253</f>
        <v>0.124661</v>
      </c>
      <c r="F6264" s="0" t="n">
        <f aca="false">D6264*Assumptions!$C$11*$B$7+E6264*Assumptions!$C$12*$B$8</f>
        <v>277.4240389</v>
      </c>
      <c r="G6264" s="0" t="n">
        <f aca="false">C6264*Assumptions!$C$15</f>
        <v>0</v>
      </c>
      <c r="H6264" s="0" t="n">
        <f aca="false">MIN(F6264,G6264)</f>
        <v>0</v>
      </c>
      <c r="I6264" s="0" t="n">
        <f aca="false">IF(C6264=1,MIN(G6264-H6264,Assumptions!$C$13,P6263),0)</f>
        <v>0</v>
      </c>
      <c r="J6264" s="0" t="n">
        <f aca="false">H6264+I6264</f>
        <v>0</v>
      </c>
      <c r="K6264" s="0" t="n">
        <f aca="false">MIN(IF(C6264=1,F6264-H6264,F6264),Assumptions!$C$13,MAX(0,($B$5-P6263)/$B$6))</f>
        <v>180</v>
      </c>
      <c r="L6264" s="0" t="n">
        <f aca="false">IF(C6264=1,0,MIN(F6264-K6264,Assumptions!$C$15,MAX(0,$B$10-O6263-M6264)))</f>
        <v>97.4240389</v>
      </c>
      <c r="M6264" s="0" t="n">
        <f aca="false">'Profiles 8760'!H6253</f>
        <v>83600</v>
      </c>
      <c r="N6264" s="0" t="n">
        <f aca="false">J6264+L6264</f>
        <v>97.4240389</v>
      </c>
      <c r="O6264" s="0" t="n">
        <f aca="false">O6263+N6264</f>
        <v>585213.15812356</v>
      </c>
      <c r="P6264" s="0" t="n">
        <f aca="false">MIN($B$5,P6263+K6264*$B$6-I6264)</f>
        <v>390.3462790352</v>
      </c>
      <c r="Q6264" s="0" t="n">
        <f aca="false">MAX(0,F6264-H6264-K6264-L6264)</f>
        <v>0</v>
      </c>
    </row>
    <row r="6265" customFormat="false" ht="15" hidden="false" customHeight="false" outlineLevel="0" collapsed="false">
      <c r="A6265" s="0" t="n">
        <f aca="false">'Profiles 8760'!A6254</f>
        <v>6252</v>
      </c>
      <c r="B6265" s="0" t="n">
        <f aca="false">'Profiles 8760'!B6254</f>
        <v>9</v>
      </c>
      <c r="C6265" s="0" t="n">
        <f aca="false">'Profiles 8760'!E6254</f>
        <v>0</v>
      </c>
      <c r="D6265" s="0" t="n">
        <f aca="false">'Profiles 8760'!F6254</f>
        <v>1</v>
      </c>
      <c r="E6265" s="0" t="n">
        <f aca="false">'Profiles 8760'!G6254</f>
        <v>0.133764</v>
      </c>
      <c r="F6265" s="0" t="n">
        <f aca="false">D6265*Assumptions!$C$11*$B$7+E6265*Assumptions!$C$12*$B$8</f>
        <v>294.2709476</v>
      </c>
      <c r="G6265" s="0" t="n">
        <f aca="false">C6265*Assumptions!$C$15</f>
        <v>0</v>
      </c>
      <c r="H6265" s="0" t="n">
        <f aca="false">MIN(F6265,G6265)</f>
        <v>0</v>
      </c>
      <c r="I6265" s="0" t="n">
        <f aca="false">IF(C6265=1,MIN(G6265-H6265,Assumptions!$C$13,P6264),0)</f>
        <v>0</v>
      </c>
      <c r="J6265" s="0" t="n">
        <f aca="false">H6265+I6265</f>
        <v>0</v>
      </c>
      <c r="K6265" s="0" t="n">
        <f aca="false">MIN(IF(C6265=1,F6265-H6265,F6265),Assumptions!$C$13,MAX(0,($B$5-P6264)/$B$6))</f>
        <v>138.975220310106</v>
      </c>
      <c r="L6265" s="0" t="n">
        <f aca="false">IF(C6265=1,0,MIN(F6265-K6265,Assumptions!$C$15,MAX(0,$B$10-O6264-M6265)))</f>
        <v>155.295727289894</v>
      </c>
      <c r="M6265" s="0" t="n">
        <f aca="false">'Profiles 8760'!H6254</f>
        <v>83600</v>
      </c>
      <c r="N6265" s="0" t="n">
        <f aca="false">J6265+L6265</f>
        <v>155.295727289894</v>
      </c>
      <c r="O6265" s="0" t="n">
        <f aca="false">O6264+N6265</f>
        <v>585368.453850849</v>
      </c>
      <c r="P6265" s="0" t="n">
        <f aca="false">MIN($B$5,P6264+K6265*$B$6-I6265)</f>
        <v>510.81</v>
      </c>
      <c r="Q6265" s="0" t="n">
        <f aca="false">MAX(0,F6265-H6265-K6265-L6265)</f>
        <v>0</v>
      </c>
    </row>
    <row r="6266" customFormat="false" ht="15" hidden="false" customHeight="false" outlineLevel="0" collapsed="false">
      <c r="A6266" s="0" t="n">
        <f aca="false">'Profiles 8760'!A6255</f>
        <v>6253</v>
      </c>
      <c r="B6266" s="0" t="n">
        <f aca="false">'Profiles 8760'!B6255</f>
        <v>9</v>
      </c>
      <c r="C6266" s="0" t="n">
        <f aca="false">'Profiles 8760'!E6255</f>
        <v>0</v>
      </c>
      <c r="D6266" s="0" t="n">
        <f aca="false">'Profiles 8760'!F6255</f>
        <v>1</v>
      </c>
      <c r="E6266" s="0" t="n">
        <f aca="false">'Profiles 8760'!G6255</f>
        <v>0.130403</v>
      </c>
      <c r="F6266" s="0" t="n">
        <f aca="false">D6266*Assumptions!$C$11*$B$7+E6266*Assumptions!$C$12*$B$8</f>
        <v>294.1334827</v>
      </c>
      <c r="G6266" s="0" t="n">
        <f aca="false">C6266*Assumptions!$C$15</f>
        <v>0</v>
      </c>
      <c r="H6266" s="0" t="n">
        <f aca="false">MIN(F6266,G6266)</f>
        <v>0</v>
      </c>
      <c r="I6266" s="0" t="n">
        <f aca="false">IF(C6266=1,MIN(G6266-H6266,Assumptions!$C$13,P6265),0)</f>
        <v>0</v>
      </c>
      <c r="J6266" s="0" t="n">
        <f aca="false">H6266+I6266</f>
        <v>0</v>
      </c>
      <c r="K6266" s="0" t="n">
        <f aca="false">MIN(IF(C6266=1,F6266-H6266,F6266),Assumptions!$C$13,MAX(0,($B$5-P6265)/$B$6))</f>
        <v>0</v>
      </c>
      <c r="L6266" s="0" t="n">
        <f aca="false">IF(C6266=1,0,MIN(F6266-K6266,Assumptions!$C$15,MAX(0,$B$10-O6265-M6266)))</f>
        <v>200</v>
      </c>
      <c r="M6266" s="0" t="n">
        <f aca="false">'Profiles 8760'!H6255</f>
        <v>83600</v>
      </c>
      <c r="N6266" s="0" t="n">
        <f aca="false">J6266+L6266</f>
        <v>200</v>
      </c>
      <c r="O6266" s="0" t="n">
        <f aca="false">O6265+N6266</f>
        <v>585568.453850849</v>
      </c>
      <c r="P6266" s="0" t="n">
        <f aca="false">MIN($B$5,P6265+K6266*$B$6-I6266)</f>
        <v>510.81</v>
      </c>
      <c r="Q6266" s="0" t="n">
        <f aca="false">MAX(0,F6266-H6266-K6266-L6266)</f>
        <v>94.1334827</v>
      </c>
    </row>
    <row r="6267" customFormat="false" ht="15" hidden="false" customHeight="false" outlineLevel="0" collapsed="false">
      <c r="A6267" s="0" t="n">
        <f aca="false">'Profiles 8760'!A6256</f>
        <v>6254</v>
      </c>
      <c r="B6267" s="0" t="n">
        <f aca="false">'Profiles 8760'!B6256</f>
        <v>9</v>
      </c>
      <c r="C6267" s="0" t="n">
        <f aca="false">'Profiles 8760'!E6256</f>
        <v>0</v>
      </c>
      <c r="D6267" s="0" t="n">
        <f aca="false">'Profiles 8760'!F6256</f>
        <v>1</v>
      </c>
      <c r="E6267" s="0" t="n">
        <f aca="false">'Profiles 8760'!G6256</f>
        <v>0.197385</v>
      </c>
      <c r="F6267" s="0" t="n">
        <f aca="false">D6267*Assumptions!$C$11*$B$7+E6267*Assumptions!$C$12*$B$8</f>
        <v>296.8730465</v>
      </c>
      <c r="G6267" s="0" t="n">
        <f aca="false">C6267*Assumptions!$C$15</f>
        <v>0</v>
      </c>
      <c r="H6267" s="0" t="n">
        <f aca="false">MIN(F6267,G6267)</f>
        <v>0</v>
      </c>
      <c r="I6267" s="0" t="n">
        <f aca="false">IF(C6267=1,MIN(G6267-H6267,Assumptions!$C$13,P6266),0)</f>
        <v>0</v>
      </c>
      <c r="J6267" s="0" t="n">
        <f aca="false">H6267+I6267</f>
        <v>0</v>
      </c>
      <c r="K6267" s="0" t="n">
        <f aca="false">MIN(IF(C6267=1,F6267-H6267,F6267),Assumptions!$C$13,MAX(0,($B$5-P6266)/$B$6))</f>
        <v>0</v>
      </c>
      <c r="L6267" s="0" t="n">
        <f aca="false">IF(C6267=1,0,MIN(F6267-K6267,Assumptions!$C$15,MAX(0,$B$10-O6266-M6267)))</f>
        <v>200</v>
      </c>
      <c r="M6267" s="0" t="n">
        <f aca="false">'Profiles 8760'!H6256</f>
        <v>83600</v>
      </c>
      <c r="N6267" s="0" t="n">
        <f aca="false">J6267+L6267</f>
        <v>200</v>
      </c>
      <c r="O6267" s="0" t="n">
        <f aca="false">O6266+N6267</f>
        <v>585768.453850849</v>
      </c>
      <c r="P6267" s="0" t="n">
        <f aca="false">MIN($B$5,P6266+K6267*$B$6-I6267)</f>
        <v>510.81</v>
      </c>
      <c r="Q6267" s="0" t="n">
        <f aca="false">MAX(0,F6267-H6267-K6267-L6267)</f>
        <v>96.8730465</v>
      </c>
    </row>
    <row r="6268" customFormat="false" ht="15" hidden="false" customHeight="false" outlineLevel="0" collapsed="false">
      <c r="A6268" s="0" t="n">
        <f aca="false">'Profiles 8760'!A6257</f>
        <v>6255</v>
      </c>
      <c r="B6268" s="0" t="n">
        <f aca="false">'Profiles 8760'!B6257</f>
        <v>9</v>
      </c>
      <c r="C6268" s="0" t="n">
        <f aca="false">'Profiles 8760'!E6257</f>
        <v>0</v>
      </c>
      <c r="D6268" s="0" t="n">
        <f aca="false">'Profiles 8760'!F6257</f>
        <v>0.942955</v>
      </c>
      <c r="E6268" s="0" t="n">
        <f aca="false">'Profiles 8760'!G6257</f>
        <v>0.138531</v>
      </c>
      <c r="F6268" s="0" t="n">
        <f aca="false">D6268*Assumptions!$C$11*$B$7+E6268*Assumptions!$C$12*$B$8</f>
        <v>277.9913219</v>
      </c>
      <c r="G6268" s="0" t="n">
        <f aca="false">C6268*Assumptions!$C$15</f>
        <v>0</v>
      </c>
      <c r="H6268" s="0" t="n">
        <f aca="false">MIN(F6268,G6268)</f>
        <v>0</v>
      </c>
      <c r="I6268" s="0" t="n">
        <f aca="false">IF(C6268=1,MIN(G6268-H6268,Assumptions!$C$13,P6267),0)</f>
        <v>0</v>
      </c>
      <c r="J6268" s="0" t="n">
        <f aca="false">H6268+I6268</f>
        <v>0</v>
      </c>
      <c r="K6268" s="0" t="n">
        <f aca="false">MIN(IF(C6268=1,F6268-H6268,F6268),Assumptions!$C$13,MAX(0,($B$5-P6267)/$B$6))</f>
        <v>0</v>
      </c>
      <c r="L6268" s="0" t="n">
        <f aca="false">IF(C6268=1,0,MIN(F6268-K6268,Assumptions!$C$15,MAX(0,$B$10-O6267-M6268)))</f>
        <v>200</v>
      </c>
      <c r="M6268" s="0" t="n">
        <f aca="false">'Profiles 8760'!H6257</f>
        <v>83600</v>
      </c>
      <c r="N6268" s="0" t="n">
        <f aca="false">J6268+L6268</f>
        <v>200</v>
      </c>
      <c r="O6268" s="0" t="n">
        <f aca="false">O6267+N6268</f>
        <v>585968.453850849</v>
      </c>
      <c r="P6268" s="0" t="n">
        <f aca="false">MIN($B$5,P6267+K6268*$B$6-I6268)</f>
        <v>510.81</v>
      </c>
      <c r="Q6268" s="0" t="n">
        <f aca="false">MAX(0,F6268-H6268-K6268-L6268)</f>
        <v>77.9913219</v>
      </c>
    </row>
    <row r="6269" customFormat="false" ht="15" hidden="false" customHeight="false" outlineLevel="0" collapsed="false">
      <c r="A6269" s="0" t="n">
        <f aca="false">'Profiles 8760'!A6258</f>
        <v>6256</v>
      </c>
      <c r="B6269" s="0" t="n">
        <f aca="false">'Profiles 8760'!B6258</f>
        <v>9</v>
      </c>
      <c r="C6269" s="0" t="n">
        <f aca="false">'Profiles 8760'!E6258</f>
        <v>0</v>
      </c>
      <c r="D6269" s="0" t="n">
        <f aca="false">'Profiles 8760'!F6258</f>
        <v>0.724778</v>
      </c>
      <c r="E6269" s="0" t="n">
        <f aca="false">'Profiles 8760'!G6258</f>
        <v>0.117942</v>
      </c>
      <c r="F6269" s="0" t="n">
        <f aca="false">D6269*Assumptions!$C$11*$B$7+E6269*Assumptions!$C$12*$B$8</f>
        <v>214.1397142</v>
      </c>
      <c r="G6269" s="0" t="n">
        <f aca="false">C6269*Assumptions!$C$15</f>
        <v>0</v>
      </c>
      <c r="H6269" s="0" t="n">
        <f aca="false">MIN(F6269,G6269)</f>
        <v>0</v>
      </c>
      <c r="I6269" s="0" t="n">
        <f aca="false">IF(C6269=1,MIN(G6269-H6269,Assumptions!$C$13,P6268),0)</f>
        <v>0</v>
      </c>
      <c r="J6269" s="0" t="n">
        <f aca="false">H6269+I6269</f>
        <v>0</v>
      </c>
      <c r="K6269" s="0" t="n">
        <f aca="false">MIN(IF(C6269=1,F6269-H6269,F6269),Assumptions!$C$13,MAX(0,($B$5-P6268)/$B$6))</f>
        <v>0</v>
      </c>
      <c r="L6269" s="0" t="n">
        <f aca="false">IF(C6269=1,0,MIN(F6269-K6269,Assumptions!$C$15,MAX(0,$B$10-O6268-M6269)))</f>
        <v>200</v>
      </c>
      <c r="M6269" s="0" t="n">
        <f aca="false">'Profiles 8760'!H6258</f>
        <v>83600</v>
      </c>
      <c r="N6269" s="0" t="n">
        <f aca="false">J6269+L6269</f>
        <v>200</v>
      </c>
      <c r="O6269" s="0" t="n">
        <f aca="false">O6268+N6269</f>
        <v>586168.453850849</v>
      </c>
      <c r="P6269" s="0" t="n">
        <f aca="false">MIN($B$5,P6268+K6269*$B$6-I6269)</f>
        <v>510.81</v>
      </c>
      <c r="Q6269" s="0" t="n">
        <f aca="false">MAX(0,F6269-H6269-K6269-L6269)</f>
        <v>14.1397142</v>
      </c>
    </row>
    <row r="6270" customFormat="false" ht="15" hidden="false" customHeight="false" outlineLevel="0" collapsed="false">
      <c r="A6270" s="0" t="n">
        <f aca="false">'Profiles 8760'!A6259</f>
        <v>6257</v>
      </c>
      <c r="B6270" s="0" t="n">
        <f aca="false">'Profiles 8760'!B6259</f>
        <v>9</v>
      </c>
      <c r="C6270" s="0" t="n">
        <f aca="false">'Profiles 8760'!E6259</f>
        <v>0</v>
      </c>
      <c r="D6270" s="0" t="n">
        <f aca="false">'Profiles 8760'!F6259</f>
        <v>0.464143</v>
      </c>
      <c r="E6270" s="0" t="n">
        <f aca="false">'Profiles 8760'!G6259</f>
        <v>0.142016</v>
      </c>
      <c r="F6270" s="0" t="n">
        <f aca="false">D6270*Assumptions!$C$11*$B$7+E6270*Assumptions!$C$12*$B$8</f>
        <v>139.8529528</v>
      </c>
      <c r="G6270" s="0" t="n">
        <f aca="false">C6270*Assumptions!$C$15</f>
        <v>0</v>
      </c>
      <c r="H6270" s="0" t="n">
        <f aca="false">MIN(F6270,G6270)</f>
        <v>0</v>
      </c>
      <c r="I6270" s="0" t="n">
        <f aca="false">IF(C6270=1,MIN(G6270-H6270,Assumptions!$C$13,P6269),0)</f>
        <v>0</v>
      </c>
      <c r="J6270" s="0" t="n">
        <f aca="false">H6270+I6270</f>
        <v>0</v>
      </c>
      <c r="K6270" s="0" t="n">
        <f aca="false">MIN(IF(C6270=1,F6270-H6270,F6270),Assumptions!$C$13,MAX(0,($B$5-P6269)/$B$6))</f>
        <v>0</v>
      </c>
      <c r="L6270" s="0" t="n">
        <f aca="false">IF(C6270=1,0,MIN(F6270-K6270,Assumptions!$C$15,MAX(0,$B$10-O6269-M6270)))</f>
        <v>139.8529528</v>
      </c>
      <c r="M6270" s="0" t="n">
        <f aca="false">'Profiles 8760'!H6259</f>
        <v>83600</v>
      </c>
      <c r="N6270" s="0" t="n">
        <f aca="false">J6270+L6270</f>
        <v>139.8529528</v>
      </c>
      <c r="O6270" s="0" t="n">
        <f aca="false">O6269+N6270</f>
        <v>586308.306803649</v>
      </c>
      <c r="P6270" s="0" t="n">
        <f aca="false">MIN($B$5,P6269+K6270*$B$6-I6270)</f>
        <v>510.81</v>
      </c>
      <c r="Q6270" s="0" t="n">
        <f aca="false">MAX(0,F6270-H6270-K6270-L6270)</f>
        <v>0</v>
      </c>
    </row>
    <row r="6271" customFormat="false" ht="15" hidden="false" customHeight="false" outlineLevel="0" collapsed="false">
      <c r="A6271" s="0" t="n">
        <f aca="false">'Profiles 8760'!A6260</f>
        <v>6258</v>
      </c>
      <c r="B6271" s="0" t="n">
        <f aca="false">'Profiles 8760'!B6260</f>
        <v>9</v>
      </c>
      <c r="C6271" s="0" t="n">
        <f aca="false">'Profiles 8760'!E6260</f>
        <v>0</v>
      </c>
      <c r="D6271" s="0" t="n">
        <f aca="false">'Profiles 8760'!F6260</f>
        <v>0.203485</v>
      </c>
      <c r="E6271" s="0" t="n">
        <f aca="false">'Profiles 8760'!G6260</f>
        <v>0.106323</v>
      </c>
      <c r="F6271" s="0" t="n">
        <f aca="false">D6271*Assumptions!$C$11*$B$7+E6271*Assumptions!$C$12*$B$8</f>
        <v>63.1150787</v>
      </c>
      <c r="G6271" s="0" t="n">
        <f aca="false">C6271*Assumptions!$C$15</f>
        <v>0</v>
      </c>
      <c r="H6271" s="0" t="n">
        <f aca="false">MIN(F6271,G6271)</f>
        <v>0</v>
      </c>
      <c r="I6271" s="0" t="n">
        <f aca="false">IF(C6271=1,MIN(G6271-H6271,Assumptions!$C$13,P6270),0)</f>
        <v>0</v>
      </c>
      <c r="J6271" s="0" t="n">
        <f aca="false">H6271+I6271</f>
        <v>0</v>
      </c>
      <c r="K6271" s="0" t="n">
        <f aca="false">MIN(IF(C6271=1,F6271-H6271,F6271),Assumptions!$C$13,MAX(0,($B$5-P6270)/$B$6))</f>
        <v>0</v>
      </c>
      <c r="L6271" s="0" t="n">
        <f aca="false">IF(C6271=1,0,MIN(F6271-K6271,Assumptions!$C$15,MAX(0,$B$10-O6270-M6271)))</f>
        <v>63.1150787</v>
      </c>
      <c r="M6271" s="0" t="n">
        <f aca="false">'Profiles 8760'!H6260</f>
        <v>83600</v>
      </c>
      <c r="N6271" s="0" t="n">
        <f aca="false">J6271+L6271</f>
        <v>63.1150787</v>
      </c>
      <c r="O6271" s="0" t="n">
        <f aca="false">O6270+N6271</f>
        <v>586371.421882349</v>
      </c>
      <c r="P6271" s="0" t="n">
        <f aca="false">MIN($B$5,P6270+K6271*$B$6-I6271)</f>
        <v>510.81</v>
      </c>
      <c r="Q6271" s="0" t="n">
        <f aca="false">MAX(0,F6271-H6271-K6271-L6271)</f>
        <v>0</v>
      </c>
    </row>
    <row r="6272" customFormat="false" ht="15" hidden="false" customHeight="false" outlineLevel="0" collapsed="false">
      <c r="A6272" s="0" t="n">
        <f aca="false">'Profiles 8760'!A6261</f>
        <v>6259</v>
      </c>
      <c r="B6272" s="0" t="n">
        <f aca="false">'Profiles 8760'!B6261</f>
        <v>9</v>
      </c>
      <c r="C6272" s="0" t="n">
        <f aca="false">'Profiles 8760'!E6261</f>
        <v>0</v>
      </c>
      <c r="D6272" s="0" t="n">
        <f aca="false">'Profiles 8760'!F6261</f>
        <v>0.008137</v>
      </c>
      <c r="E6272" s="0" t="n">
        <f aca="false">'Profiles 8760'!G6261</f>
        <v>0.08824</v>
      </c>
      <c r="F6272" s="0" t="n">
        <f aca="false">D6272*Assumptions!$C$11*$B$7+E6272*Assumptions!$C$12*$B$8</f>
        <v>5.9589816</v>
      </c>
      <c r="G6272" s="0" t="n">
        <f aca="false">C6272*Assumptions!$C$15</f>
        <v>0</v>
      </c>
      <c r="H6272" s="0" t="n">
        <f aca="false">MIN(F6272,G6272)</f>
        <v>0</v>
      </c>
      <c r="I6272" s="0" t="n">
        <f aca="false">IF(C6272=1,MIN(G6272-H6272,Assumptions!$C$13,P6271),0)</f>
        <v>0</v>
      </c>
      <c r="J6272" s="0" t="n">
        <f aca="false">H6272+I6272</f>
        <v>0</v>
      </c>
      <c r="K6272" s="0" t="n">
        <f aca="false">MIN(IF(C6272=1,F6272-H6272,F6272),Assumptions!$C$13,MAX(0,($B$5-P6271)/$B$6))</f>
        <v>0</v>
      </c>
      <c r="L6272" s="0" t="n">
        <f aca="false">IF(C6272=1,0,MIN(F6272-K6272,Assumptions!$C$15,MAX(0,$B$10-O6271-M6272)))</f>
        <v>5.9589816</v>
      </c>
      <c r="M6272" s="0" t="n">
        <f aca="false">'Profiles 8760'!H6261</f>
        <v>83600</v>
      </c>
      <c r="N6272" s="0" t="n">
        <f aca="false">J6272+L6272</f>
        <v>5.9589816</v>
      </c>
      <c r="O6272" s="0" t="n">
        <f aca="false">O6271+N6272</f>
        <v>586377.380863949</v>
      </c>
      <c r="P6272" s="0" t="n">
        <f aca="false">MIN($B$5,P6271+K6272*$B$6-I6272)</f>
        <v>510.81</v>
      </c>
      <c r="Q6272" s="0" t="n">
        <f aca="false">MAX(0,F6272-H6272-K6272-L6272)</f>
        <v>0</v>
      </c>
    </row>
    <row r="6273" customFormat="false" ht="15" hidden="false" customHeight="false" outlineLevel="0" collapsed="false">
      <c r="A6273" s="0" t="n">
        <f aca="false">'Profiles 8760'!A6262</f>
        <v>6260</v>
      </c>
      <c r="B6273" s="0" t="n">
        <f aca="false">'Profiles 8760'!B6262</f>
        <v>9</v>
      </c>
      <c r="C6273" s="0" t="n">
        <f aca="false">'Profiles 8760'!E6262</f>
        <v>1</v>
      </c>
      <c r="D6273" s="0" t="n">
        <f aca="false">'Profiles 8760'!F6262</f>
        <v>0</v>
      </c>
      <c r="E6273" s="0" t="n">
        <f aca="false">'Profiles 8760'!G6262</f>
        <v>0.132432</v>
      </c>
      <c r="F6273" s="0" t="n">
        <f aca="false">D6273*Assumptions!$C$11*$B$7+E6273*Assumptions!$C$12*$B$8</f>
        <v>5.4164688</v>
      </c>
      <c r="G6273" s="0" t="n">
        <f aca="false">C6273*Assumptions!$C$15</f>
        <v>200</v>
      </c>
      <c r="H6273" s="0" t="n">
        <f aca="false">MIN(F6273,G6273)</f>
        <v>5.4164688</v>
      </c>
      <c r="I6273" s="0" t="n">
        <f aca="false">IF(C6273=1,MIN(G6273-H6273,Assumptions!$C$13,P6272),0)</f>
        <v>180</v>
      </c>
      <c r="J6273" s="0" t="n">
        <f aca="false">H6273+I6273</f>
        <v>185.4164688</v>
      </c>
      <c r="K6273" s="0" t="n">
        <f aca="false">MIN(IF(C6273=1,F6273-H6273,F6273),Assumptions!$C$13,MAX(0,($B$5-P6272)/$B$6))</f>
        <v>0</v>
      </c>
      <c r="L6273" s="0" t="n">
        <f aca="false">IF(C6273=1,0,MIN(F6273-K6273,Assumptions!$C$15,MAX(0,$B$10-O6272-M6273)))</f>
        <v>0</v>
      </c>
      <c r="M6273" s="0" t="n">
        <f aca="false">'Profiles 8760'!H6262</f>
        <v>83400</v>
      </c>
      <c r="N6273" s="0" t="n">
        <f aca="false">J6273+L6273</f>
        <v>185.4164688</v>
      </c>
      <c r="O6273" s="0" t="n">
        <f aca="false">O6272+N6273</f>
        <v>586562.79733275</v>
      </c>
      <c r="P6273" s="0" t="n">
        <f aca="false">MIN($B$5,P6272+K6273*$B$6-I6273)</f>
        <v>330.81</v>
      </c>
      <c r="Q6273" s="0" t="n">
        <f aca="false">MAX(0,F6273-H6273-K6273-L6273)</f>
        <v>0</v>
      </c>
    </row>
    <row r="6274" customFormat="false" ht="15" hidden="false" customHeight="false" outlineLevel="0" collapsed="false">
      <c r="A6274" s="0" t="n">
        <f aca="false">'Profiles 8760'!A6263</f>
        <v>6261</v>
      </c>
      <c r="B6274" s="0" t="n">
        <f aca="false">'Profiles 8760'!B6263</f>
        <v>9</v>
      </c>
      <c r="C6274" s="0" t="n">
        <f aca="false">'Profiles 8760'!E6263</f>
        <v>1</v>
      </c>
      <c r="D6274" s="0" t="n">
        <f aca="false">'Profiles 8760'!F6263</f>
        <v>0</v>
      </c>
      <c r="E6274" s="0" t="n">
        <f aca="false">'Profiles 8760'!G6263</f>
        <v>0.21592</v>
      </c>
      <c r="F6274" s="0" t="n">
        <f aca="false">D6274*Assumptions!$C$11*$B$7+E6274*Assumptions!$C$12*$B$8</f>
        <v>8.831128</v>
      </c>
      <c r="G6274" s="0" t="n">
        <f aca="false">C6274*Assumptions!$C$15</f>
        <v>200</v>
      </c>
      <c r="H6274" s="0" t="n">
        <f aca="false">MIN(F6274,G6274)</f>
        <v>8.831128</v>
      </c>
      <c r="I6274" s="0" t="n">
        <f aca="false">IF(C6274=1,MIN(G6274-H6274,Assumptions!$C$13,P6273),0)</f>
        <v>180</v>
      </c>
      <c r="J6274" s="0" t="n">
        <f aca="false">H6274+I6274</f>
        <v>188.831128</v>
      </c>
      <c r="K6274" s="0" t="n">
        <f aca="false">MIN(IF(C6274=1,F6274-H6274,F6274),Assumptions!$C$13,MAX(0,($B$5-P6273)/$B$6))</f>
        <v>0</v>
      </c>
      <c r="L6274" s="0" t="n">
        <f aca="false">IF(C6274=1,0,MIN(F6274-K6274,Assumptions!$C$15,MAX(0,$B$10-O6273-M6274)))</f>
        <v>0</v>
      </c>
      <c r="M6274" s="0" t="n">
        <f aca="false">'Profiles 8760'!H6263</f>
        <v>83200</v>
      </c>
      <c r="N6274" s="0" t="n">
        <f aca="false">J6274+L6274</f>
        <v>188.831128</v>
      </c>
      <c r="O6274" s="0" t="n">
        <f aca="false">O6273+N6274</f>
        <v>586751.62846075</v>
      </c>
      <c r="P6274" s="0" t="n">
        <f aca="false">MIN($B$5,P6273+K6274*$B$6-I6274)</f>
        <v>150.81</v>
      </c>
      <c r="Q6274" s="0" t="n">
        <f aca="false">MAX(0,F6274-H6274-K6274-L6274)</f>
        <v>0</v>
      </c>
    </row>
    <row r="6275" customFormat="false" ht="15" hidden="false" customHeight="false" outlineLevel="0" collapsed="false">
      <c r="A6275" s="0" t="n">
        <f aca="false">'Profiles 8760'!A6264</f>
        <v>6262</v>
      </c>
      <c r="B6275" s="0" t="n">
        <f aca="false">'Profiles 8760'!B6264</f>
        <v>9</v>
      </c>
      <c r="C6275" s="0" t="n">
        <f aca="false">'Profiles 8760'!E6264</f>
        <v>0</v>
      </c>
      <c r="D6275" s="0" t="n">
        <f aca="false">'Profiles 8760'!F6264</f>
        <v>0</v>
      </c>
      <c r="E6275" s="0" t="n">
        <f aca="false">'Profiles 8760'!G6264</f>
        <v>0.230655</v>
      </c>
      <c r="F6275" s="0" t="n">
        <f aca="false">D6275*Assumptions!$C$11*$B$7+E6275*Assumptions!$C$12*$B$8</f>
        <v>9.4337895</v>
      </c>
      <c r="G6275" s="0" t="n">
        <f aca="false">C6275*Assumptions!$C$15</f>
        <v>0</v>
      </c>
      <c r="H6275" s="0" t="n">
        <f aca="false">MIN(F6275,G6275)</f>
        <v>0</v>
      </c>
      <c r="I6275" s="0" t="n">
        <f aca="false">IF(C6275=1,MIN(G6275-H6275,Assumptions!$C$13,P6274),0)</f>
        <v>0</v>
      </c>
      <c r="J6275" s="0" t="n">
        <f aca="false">H6275+I6275</f>
        <v>0</v>
      </c>
      <c r="K6275" s="0" t="n">
        <f aca="false">MIN(IF(C6275=1,F6275-H6275,F6275),Assumptions!$C$13,MAX(0,($B$5-P6274)/$B$6))</f>
        <v>9.4337895</v>
      </c>
      <c r="L6275" s="0" t="n">
        <f aca="false">IF(C6275=1,0,MIN(F6275-K6275,Assumptions!$C$15,MAX(0,$B$10-O6274-M6275)))</f>
        <v>0</v>
      </c>
      <c r="M6275" s="0" t="n">
        <f aca="false">'Profiles 8760'!H6264</f>
        <v>83200</v>
      </c>
      <c r="N6275" s="0" t="n">
        <f aca="false">J6275+L6275</f>
        <v>0</v>
      </c>
      <c r="O6275" s="0" t="n">
        <f aca="false">O6274+N6275</f>
        <v>586751.62846075</v>
      </c>
      <c r="P6275" s="0" t="n">
        <f aca="false">MIN($B$5,P6274+K6275*$B$6-I6275)</f>
        <v>158.9872087386</v>
      </c>
      <c r="Q6275" s="0" t="n">
        <f aca="false">MAX(0,F6275-H6275-K6275-L6275)</f>
        <v>0</v>
      </c>
    </row>
    <row r="6276" customFormat="false" ht="15" hidden="false" customHeight="false" outlineLevel="0" collapsed="false">
      <c r="A6276" s="0" t="n">
        <f aca="false">'Profiles 8760'!A6265</f>
        <v>6263</v>
      </c>
      <c r="B6276" s="0" t="n">
        <f aca="false">'Profiles 8760'!B6265</f>
        <v>9</v>
      </c>
      <c r="C6276" s="0" t="n">
        <f aca="false">'Profiles 8760'!E6265</f>
        <v>0</v>
      </c>
      <c r="D6276" s="0" t="n">
        <f aca="false">'Profiles 8760'!F6265</f>
        <v>0</v>
      </c>
      <c r="E6276" s="0" t="n">
        <f aca="false">'Profiles 8760'!G6265</f>
        <v>0.140874</v>
      </c>
      <c r="F6276" s="0" t="n">
        <f aca="false">D6276*Assumptions!$C$11*$B$7+E6276*Assumptions!$C$12*$B$8</f>
        <v>5.7617466</v>
      </c>
      <c r="G6276" s="0" t="n">
        <f aca="false">C6276*Assumptions!$C$15</f>
        <v>0</v>
      </c>
      <c r="H6276" s="0" t="n">
        <f aca="false">MIN(F6276,G6276)</f>
        <v>0</v>
      </c>
      <c r="I6276" s="0" t="n">
        <f aca="false">IF(C6276=1,MIN(G6276-H6276,Assumptions!$C$13,P6275),0)</f>
        <v>0</v>
      </c>
      <c r="J6276" s="0" t="n">
        <f aca="false">H6276+I6276</f>
        <v>0</v>
      </c>
      <c r="K6276" s="0" t="n">
        <f aca="false">MIN(IF(C6276=1,F6276-H6276,F6276),Assumptions!$C$13,MAX(0,($B$5-P6275)/$B$6))</f>
        <v>5.7617466</v>
      </c>
      <c r="L6276" s="0" t="n">
        <f aca="false">IF(C6276=1,0,MIN(F6276-K6276,Assumptions!$C$15,MAX(0,$B$10-O6275-M6276)))</f>
        <v>0</v>
      </c>
      <c r="M6276" s="0" t="n">
        <f aca="false">'Profiles 8760'!H6265</f>
        <v>83200</v>
      </c>
      <c r="N6276" s="0" t="n">
        <f aca="false">J6276+L6276</f>
        <v>0</v>
      </c>
      <c r="O6276" s="0" t="n">
        <f aca="false">O6275+N6276</f>
        <v>586751.62846075</v>
      </c>
      <c r="P6276" s="0" t="n">
        <f aca="false">MIN($B$5,P6275+K6276*$B$6-I6276)</f>
        <v>163.98149069148</v>
      </c>
      <c r="Q6276" s="0" t="n">
        <f aca="false">MAX(0,F6276-H6276-K6276-L6276)</f>
        <v>0</v>
      </c>
    </row>
    <row r="6277" customFormat="false" ht="15" hidden="false" customHeight="false" outlineLevel="0" collapsed="false">
      <c r="A6277" s="0" t="n">
        <f aca="false">'Profiles 8760'!A6266</f>
        <v>6264</v>
      </c>
      <c r="B6277" s="0" t="n">
        <f aca="false">'Profiles 8760'!B6266</f>
        <v>9</v>
      </c>
      <c r="C6277" s="0" t="n">
        <f aca="false">'Profiles 8760'!E6266</f>
        <v>0</v>
      </c>
      <c r="D6277" s="0" t="n">
        <f aca="false">'Profiles 8760'!F6266</f>
        <v>0</v>
      </c>
      <c r="E6277" s="0" t="n">
        <f aca="false">'Profiles 8760'!G6266</f>
        <v>0.184544</v>
      </c>
      <c r="F6277" s="0" t="n">
        <f aca="false">D6277*Assumptions!$C$11*$B$7+E6277*Assumptions!$C$12*$B$8</f>
        <v>7.5478496</v>
      </c>
      <c r="G6277" s="0" t="n">
        <f aca="false">C6277*Assumptions!$C$15</f>
        <v>0</v>
      </c>
      <c r="H6277" s="0" t="n">
        <f aca="false">MIN(F6277,G6277)</f>
        <v>0</v>
      </c>
      <c r="I6277" s="0" t="n">
        <f aca="false">IF(C6277=1,MIN(G6277-H6277,Assumptions!$C$13,P6276),0)</f>
        <v>0</v>
      </c>
      <c r="J6277" s="0" t="n">
        <f aca="false">H6277+I6277</f>
        <v>0</v>
      </c>
      <c r="K6277" s="0" t="n">
        <f aca="false">MIN(IF(C6277=1,F6277-H6277,F6277),Assumptions!$C$13,MAX(0,($B$5-P6276)/$B$6))</f>
        <v>7.5478496</v>
      </c>
      <c r="L6277" s="0" t="n">
        <f aca="false">IF(C6277=1,0,MIN(F6277-K6277,Assumptions!$C$15,MAX(0,$B$10-O6276-M6277)))</f>
        <v>0</v>
      </c>
      <c r="M6277" s="0" t="n">
        <f aca="false">'Profiles 8760'!H6266</f>
        <v>83200</v>
      </c>
      <c r="N6277" s="0" t="n">
        <f aca="false">J6277+L6277</f>
        <v>0</v>
      </c>
      <c r="O6277" s="0" t="n">
        <f aca="false">O6276+N6277</f>
        <v>586751.62846075</v>
      </c>
      <c r="P6277" s="0" t="n">
        <f aca="false">MIN($B$5,P6276+K6277*$B$6-I6277)</f>
        <v>170.52396672476</v>
      </c>
      <c r="Q6277" s="0" t="n">
        <f aca="false">MAX(0,F6277-H6277-K6277-L6277)</f>
        <v>0</v>
      </c>
    </row>
    <row r="6278" customFormat="false" ht="15" hidden="false" customHeight="false" outlineLevel="0" collapsed="false">
      <c r="A6278" s="0" t="n">
        <f aca="false">'Profiles 8760'!A6267</f>
        <v>6265</v>
      </c>
      <c r="B6278" s="0" t="n">
        <f aca="false">'Profiles 8760'!B6267</f>
        <v>9</v>
      </c>
      <c r="C6278" s="0" t="n">
        <f aca="false">'Profiles 8760'!E6267</f>
        <v>0</v>
      </c>
      <c r="D6278" s="0" t="n">
        <f aca="false">'Profiles 8760'!F6267</f>
        <v>0</v>
      </c>
      <c r="E6278" s="0" t="n">
        <f aca="false">'Profiles 8760'!G6267</f>
        <v>0.147661</v>
      </c>
      <c r="F6278" s="0" t="n">
        <f aca="false">D6278*Assumptions!$C$11*$B$7+E6278*Assumptions!$C$12*$B$8</f>
        <v>6.0393349</v>
      </c>
      <c r="G6278" s="0" t="n">
        <f aca="false">C6278*Assumptions!$C$15</f>
        <v>0</v>
      </c>
      <c r="H6278" s="0" t="n">
        <f aca="false">MIN(F6278,G6278)</f>
        <v>0</v>
      </c>
      <c r="I6278" s="0" t="n">
        <f aca="false">IF(C6278=1,MIN(G6278-H6278,Assumptions!$C$13,P6277),0)</f>
        <v>0</v>
      </c>
      <c r="J6278" s="0" t="n">
        <f aca="false">H6278+I6278</f>
        <v>0</v>
      </c>
      <c r="K6278" s="0" t="n">
        <f aca="false">MIN(IF(C6278=1,F6278-H6278,F6278),Assumptions!$C$13,MAX(0,($B$5-P6277)/$B$6))</f>
        <v>6.0393349</v>
      </c>
      <c r="L6278" s="0" t="n">
        <f aca="false">IF(C6278=1,0,MIN(F6278-K6278,Assumptions!$C$15,MAX(0,$B$10-O6277-M6278)))</f>
        <v>0</v>
      </c>
      <c r="M6278" s="0" t="n">
        <f aca="false">'Profiles 8760'!H6267</f>
        <v>83200</v>
      </c>
      <c r="N6278" s="0" t="n">
        <f aca="false">J6278+L6278</f>
        <v>0</v>
      </c>
      <c r="O6278" s="0" t="n">
        <f aca="false">O6277+N6278</f>
        <v>586751.62846075</v>
      </c>
      <c r="P6278" s="0" t="n">
        <f aca="false">MIN($B$5,P6277+K6278*$B$6-I6278)</f>
        <v>175.75886221608</v>
      </c>
      <c r="Q6278" s="0" t="n">
        <f aca="false">MAX(0,F6278-H6278-K6278-L6278)</f>
        <v>0</v>
      </c>
    </row>
    <row r="6279" customFormat="false" ht="15" hidden="false" customHeight="false" outlineLevel="0" collapsed="false">
      <c r="A6279" s="0" t="n">
        <f aca="false">'Profiles 8760'!A6268</f>
        <v>6266</v>
      </c>
      <c r="B6279" s="0" t="n">
        <f aca="false">'Profiles 8760'!B6268</f>
        <v>9</v>
      </c>
      <c r="C6279" s="0" t="n">
        <f aca="false">'Profiles 8760'!E6268</f>
        <v>0</v>
      </c>
      <c r="D6279" s="0" t="n">
        <f aca="false">'Profiles 8760'!F6268</f>
        <v>0</v>
      </c>
      <c r="E6279" s="0" t="n">
        <f aca="false">'Profiles 8760'!G6268</f>
        <v>0.151718</v>
      </c>
      <c r="F6279" s="0" t="n">
        <f aca="false">D6279*Assumptions!$C$11*$B$7+E6279*Assumptions!$C$12*$B$8</f>
        <v>6.2052662</v>
      </c>
      <c r="G6279" s="0" t="n">
        <f aca="false">C6279*Assumptions!$C$15</f>
        <v>0</v>
      </c>
      <c r="H6279" s="0" t="n">
        <f aca="false">MIN(F6279,G6279)</f>
        <v>0</v>
      </c>
      <c r="I6279" s="0" t="n">
        <f aca="false">IF(C6279=1,MIN(G6279-H6279,Assumptions!$C$13,P6278),0)</f>
        <v>0</v>
      </c>
      <c r="J6279" s="0" t="n">
        <f aca="false">H6279+I6279</f>
        <v>0</v>
      </c>
      <c r="K6279" s="0" t="n">
        <f aca="false">MIN(IF(C6279=1,F6279-H6279,F6279),Assumptions!$C$13,MAX(0,($B$5-P6278)/$B$6))</f>
        <v>6.2052662</v>
      </c>
      <c r="L6279" s="0" t="n">
        <f aca="false">IF(C6279=1,0,MIN(F6279-K6279,Assumptions!$C$15,MAX(0,$B$10-O6278-M6279)))</f>
        <v>0</v>
      </c>
      <c r="M6279" s="0" t="n">
        <f aca="false">'Profiles 8760'!H6268</f>
        <v>83200</v>
      </c>
      <c r="N6279" s="0" t="n">
        <f aca="false">J6279+L6279</f>
        <v>0</v>
      </c>
      <c r="O6279" s="0" t="n">
        <f aca="false">O6278+N6279</f>
        <v>586751.62846075</v>
      </c>
      <c r="P6279" s="0" t="n">
        <f aca="false">MIN($B$5,P6278+K6279*$B$6-I6279)</f>
        <v>181.13758695824</v>
      </c>
      <c r="Q6279" s="0" t="n">
        <f aca="false">MAX(0,F6279-H6279-K6279-L6279)</f>
        <v>0</v>
      </c>
    </row>
    <row r="6280" customFormat="false" ht="15" hidden="false" customHeight="false" outlineLevel="0" collapsed="false">
      <c r="A6280" s="0" t="n">
        <f aca="false">'Profiles 8760'!A6269</f>
        <v>6267</v>
      </c>
      <c r="B6280" s="0" t="n">
        <f aca="false">'Profiles 8760'!B6269</f>
        <v>9</v>
      </c>
      <c r="C6280" s="0" t="n">
        <f aca="false">'Profiles 8760'!E6269</f>
        <v>0</v>
      </c>
      <c r="D6280" s="0" t="n">
        <f aca="false">'Profiles 8760'!F6269</f>
        <v>0</v>
      </c>
      <c r="E6280" s="0" t="n">
        <f aca="false">'Profiles 8760'!G6269</f>
        <v>0.120344</v>
      </c>
      <c r="F6280" s="0" t="n">
        <f aca="false">D6280*Assumptions!$C$11*$B$7+E6280*Assumptions!$C$12*$B$8</f>
        <v>4.9220696</v>
      </c>
      <c r="G6280" s="0" t="n">
        <f aca="false">C6280*Assumptions!$C$15</f>
        <v>0</v>
      </c>
      <c r="H6280" s="0" t="n">
        <f aca="false">MIN(F6280,G6280)</f>
        <v>0</v>
      </c>
      <c r="I6280" s="0" t="n">
        <f aca="false">IF(C6280=1,MIN(G6280-H6280,Assumptions!$C$13,P6279),0)</f>
        <v>0</v>
      </c>
      <c r="J6280" s="0" t="n">
        <f aca="false">H6280+I6280</f>
        <v>0</v>
      </c>
      <c r="K6280" s="0" t="n">
        <f aca="false">MIN(IF(C6280=1,F6280-H6280,F6280),Assumptions!$C$13,MAX(0,($B$5-P6279)/$B$6))</f>
        <v>4.9220696</v>
      </c>
      <c r="L6280" s="0" t="n">
        <f aca="false">IF(C6280=1,0,MIN(F6280-K6280,Assumptions!$C$15,MAX(0,$B$10-O6279-M6280)))</f>
        <v>0</v>
      </c>
      <c r="M6280" s="0" t="n">
        <f aca="false">'Profiles 8760'!H6269</f>
        <v>83200</v>
      </c>
      <c r="N6280" s="0" t="n">
        <f aca="false">J6280+L6280</f>
        <v>0</v>
      </c>
      <c r="O6280" s="0" t="n">
        <f aca="false">O6279+N6280</f>
        <v>586751.62846075</v>
      </c>
      <c r="P6280" s="0" t="n">
        <f aca="false">MIN($B$5,P6279+K6280*$B$6-I6280)</f>
        <v>185.40403688752</v>
      </c>
      <c r="Q6280" s="0" t="n">
        <f aca="false">MAX(0,F6280-H6280-K6280-L6280)</f>
        <v>0</v>
      </c>
    </row>
    <row r="6281" customFormat="false" ht="15" hidden="false" customHeight="false" outlineLevel="0" collapsed="false">
      <c r="A6281" s="0" t="n">
        <f aca="false">'Profiles 8760'!A6270</f>
        <v>6268</v>
      </c>
      <c r="B6281" s="0" t="n">
        <f aca="false">'Profiles 8760'!B6270</f>
        <v>9</v>
      </c>
      <c r="C6281" s="0" t="n">
        <f aca="false">'Profiles 8760'!E6270</f>
        <v>0</v>
      </c>
      <c r="D6281" s="0" t="n">
        <f aca="false">'Profiles 8760'!F6270</f>
        <v>0</v>
      </c>
      <c r="E6281" s="0" t="n">
        <f aca="false">'Profiles 8760'!G6270</f>
        <v>0.15346</v>
      </c>
      <c r="F6281" s="0" t="n">
        <f aca="false">D6281*Assumptions!$C$11*$B$7+E6281*Assumptions!$C$12*$B$8</f>
        <v>6.276514</v>
      </c>
      <c r="G6281" s="0" t="n">
        <f aca="false">C6281*Assumptions!$C$15</f>
        <v>0</v>
      </c>
      <c r="H6281" s="0" t="n">
        <f aca="false">MIN(F6281,G6281)</f>
        <v>0</v>
      </c>
      <c r="I6281" s="0" t="n">
        <f aca="false">IF(C6281=1,MIN(G6281-H6281,Assumptions!$C$13,P6280),0)</f>
        <v>0</v>
      </c>
      <c r="J6281" s="0" t="n">
        <f aca="false">H6281+I6281</f>
        <v>0</v>
      </c>
      <c r="K6281" s="0" t="n">
        <f aca="false">MIN(IF(C6281=1,F6281-H6281,F6281),Assumptions!$C$13,MAX(0,($B$5-P6280)/$B$6))</f>
        <v>6.276514</v>
      </c>
      <c r="L6281" s="0" t="n">
        <f aca="false">IF(C6281=1,0,MIN(F6281-K6281,Assumptions!$C$15,MAX(0,$B$10-O6280-M6281)))</f>
        <v>0</v>
      </c>
      <c r="M6281" s="0" t="n">
        <f aca="false">'Profiles 8760'!H6270</f>
        <v>83200</v>
      </c>
      <c r="N6281" s="0" t="n">
        <f aca="false">J6281+L6281</f>
        <v>0</v>
      </c>
      <c r="O6281" s="0" t="n">
        <f aca="false">O6280+N6281</f>
        <v>586751.62846075</v>
      </c>
      <c r="P6281" s="0" t="n">
        <f aca="false">MIN($B$5,P6280+K6281*$B$6-I6281)</f>
        <v>190.84451922272</v>
      </c>
      <c r="Q6281" s="0" t="n">
        <f aca="false">MAX(0,F6281-H6281-K6281-L6281)</f>
        <v>0</v>
      </c>
    </row>
    <row r="6282" customFormat="false" ht="15" hidden="false" customHeight="false" outlineLevel="0" collapsed="false">
      <c r="A6282" s="0" t="n">
        <f aca="false">'Profiles 8760'!A6271</f>
        <v>6269</v>
      </c>
      <c r="B6282" s="0" t="n">
        <f aca="false">'Profiles 8760'!B6271</f>
        <v>9</v>
      </c>
      <c r="C6282" s="0" t="n">
        <f aca="false">'Profiles 8760'!E6271</f>
        <v>0</v>
      </c>
      <c r="D6282" s="0" t="n">
        <f aca="false">'Profiles 8760'!F6271</f>
        <v>0</v>
      </c>
      <c r="E6282" s="0" t="n">
        <f aca="false">'Profiles 8760'!G6271</f>
        <v>0.123958</v>
      </c>
      <c r="F6282" s="0" t="n">
        <f aca="false">D6282*Assumptions!$C$11*$B$7+E6282*Assumptions!$C$12*$B$8</f>
        <v>5.0698822</v>
      </c>
      <c r="G6282" s="0" t="n">
        <f aca="false">C6282*Assumptions!$C$15</f>
        <v>0</v>
      </c>
      <c r="H6282" s="0" t="n">
        <f aca="false">MIN(F6282,G6282)</f>
        <v>0</v>
      </c>
      <c r="I6282" s="0" t="n">
        <f aca="false">IF(C6282=1,MIN(G6282-H6282,Assumptions!$C$13,P6281),0)</f>
        <v>0</v>
      </c>
      <c r="J6282" s="0" t="n">
        <f aca="false">H6282+I6282</f>
        <v>0</v>
      </c>
      <c r="K6282" s="0" t="n">
        <f aca="false">MIN(IF(C6282=1,F6282-H6282,F6282),Assumptions!$C$13,MAX(0,($B$5-P6281)/$B$6))</f>
        <v>5.0698822</v>
      </c>
      <c r="L6282" s="0" t="n">
        <f aca="false">IF(C6282=1,0,MIN(F6282-K6282,Assumptions!$C$15,MAX(0,$B$10-O6281-M6282)))</f>
        <v>0</v>
      </c>
      <c r="M6282" s="0" t="n">
        <f aca="false">'Profiles 8760'!H6271</f>
        <v>83200</v>
      </c>
      <c r="N6282" s="0" t="n">
        <f aca="false">J6282+L6282</f>
        <v>0</v>
      </c>
      <c r="O6282" s="0" t="n">
        <f aca="false">O6281+N6282</f>
        <v>586751.62846075</v>
      </c>
      <c r="P6282" s="0" t="n">
        <f aca="false">MIN($B$5,P6281+K6282*$B$6-I6282)</f>
        <v>195.23909311368</v>
      </c>
      <c r="Q6282" s="0" t="n">
        <f aca="false">MAX(0,F6282-H6282-K6282-L6282)</f>
        <v>0</v>
      </c>
    </row>
    <row r="6283" customFormat="false" ht="15" hidden="false" customHeight="false" outlineLevel="0" collapsed="false">
      <c r="A6283" s="0" t="n">
        <f aca="false">'Profiles 8760'!A6272</f>
        <v>6270</v>
      </c>
      <c r="B6283" s="0" t="n">
        <f aca="false">'Profiles 8760'!B6272</f>
        <v>9</v>
      </c>
      <c r="C6283" s="0" t="n">
        <f aca="false">'Profiles 8760'!E6272</f>
        <v>0</v>
      </c>
      <c r="D6283" s="0" t="n">
        <f aca="false">'Profiles 8760'!F6272</f>
        <v>0</v>
      </c>
      <c r="E6283" s="0" t="n">
        <f aca="false">'Profiles 8760'!G6272</f>
        <v>0.101961</v>
      </c>
      <c r="F6283" s="0" t="n">
        <f aca="false">D6283*Assumptions!$C$11*$B$7+E6283*Assumptions!$C$12*$B$8</f>
        <v>4.1702049</v>
      </c>
      <c r="G6283" s="0" t="n">
        <f aca="false">C6283*Assumptions!$C$15</f>
        <v>0</v>
      </c>
      <c r="H6283" s="0" t="n">
        <f aca="false">MIN(F6283,G6283)</f>
        <v>0</v>
      </c>
      <c r="I6283" s="0" t="n">
        <f aca="false">IF(C6283=1,MIN(G6283-H6283,Assumptions!$C$13,P6282),0)</f>
        <v>0</v>
      </c>
      <c r="J6283" s="0" t="n">
        <f aca="false">H6283+I6283</f>
        <v>0</v>
      </c>
      <c r="K6283" s="0" t="n">
        <f aca="false">MIN(IF(C6283=1,F6283-H6283,F6283),Assumptions!$C$13,MAX(0,($B$5-P6282)/$B$6))</f>
        <v>4.1702049</v>
      </c>
      <c r="L6283" s="0" t="n">
        <f aca="false">IF(C6283=1,0,MIN(F6283-K6283,Assumptions!$C$15,MAX(0,$B$10-O6282-M6283)))</f>
        <v>0</v>
      </c>
      <c r="M6283" s="0" t="n">
        <f aca="false">'Profiles 8760'!H6272</f>
        <v>83200</v>
      </c>
      <c r="N6283" s="0" t="n">
        <f aca="false">J6283+L6283</f>
        <v>0</v>
      </c>
      <c r="O6283" s="0" t="n">
        <f aca="false">O6282+N6283</f>
        <v>586751.62846075</v>
      </c>
      <c r="P6283" s="0" t="n">
        <f aca="false">MIN($B$5,P6282+K6283*$B$6-I6283)</f>
        <v>198.853826721</v>
      </c>
      <c r="Q6283" s="0" t="n">
        <f aca="false">MAX(0,F6283-H6283-K6283-L6283)</f>
        <v>0</v>
      </c>
    </row>
    <row r="6284" customFormat="false" ht="15" hidden="false" customHeight="false" outlineLevel="0" collapsed="false">
      <c r="A6284" s="0" t="n">
        <f aca="false">'Profiles 8760'!A6273</f>
        <v>6271</v>
      </c>
      <c r="B6284" s="0" t="n">
        <f aca="false">'Profiles 8760'!B6273</f>
        <v>9</v>
      </c>
      <c r="C6284" s="0" t="n">
        <f aca="false">'Profiles 8760'!E6273</f>
        <v>0</v>
      </c>
      <c r="D6284" s="0" t="n">
        <f aca="false">'Profiles 8760'!F6273</f>
        <v>0.008336</v>
      </c>
      <c r="E6284" s="0" t="n">
        <f aca="false">'Profiles 8760'!G6273</f>
        <v>0.154098</v>
      </c>
      <c r="F6284" s="0" t="n">
        <f aca="false">D6284*Assumptions!$C$11*$B$7+E6284*Assumptions!$C$12*$B$8</f>
        <v>8.710045</v>
      </c>
      <c r="G6284" s="0" t="n">
        <f aca="false">C6284*Assumptions!$C$15</f>
        <v>0</v>
      </c>
      <c r="H6284" s="0" t="n">
        <f aca="false">MIN(F6284,G6284)</f>
        <v>0</v>
      </c>
      <c r="I6284" s="0" t="n">
        <f aca="false">IF(C6284=1,MIN(G6284-H6284,Assumptions!$C$13,P6283),0)</f>
        <v>0</v>
      </c>
      <c r="J6284" s="0" t="n">
        <f aca="false">H6284+I6284</f>
        <v>0</v>
      </c>
      <c r="K6284" s="0" t="n">
        <f aca="false">MIN(IF(C6284=1,F6284-H6284,F6284),Assumptions!$C$13,MAX(0,($B$5-P6283)/$B$6))</f>
        <v>8.710045</v>
      </c>
      <c r="L6284" s="0" t="n">
        <f aca="false">IF(C6284=1,0,MIN(F6284-K6284,Assumptions!$C$15,MAX(0,$B$10-O6283-M6284)))</f>
        <v>0</v>
      </c>
      <c r="M6284" s="0" t="n">
        <f aca="false">'Profiles 8760'!H6273</f>
        <v>83200</v>
      </c>
      <c r="N6284" s="0" t="n">
        <f aca="false">J6284+L6284</f>
        <v>0</v>
      </c>
      <c r="O6284" s="0" t="n">
        <f aca="false">O6283+N6284</f>
        <v>586751.62846075</v>
      </c>
      <c r="P6284" s="0" t="n">
        <f aca="false">MIN($B$5,P6283+K6284*$B$6-I6284)</f>
        <v>206.403693727</v>
      </c>
      <c r="Q6284" s="0" t="n">
        <f aca="false">MAX(0,F6284-H6284-K6284-L6284)</f>
        <v>0</v>
      </c>
    </row>
    <row r="6285" customFormat="false" ht="15" hidden="false" customHeight="false" outlineLevel="0" collapsed="false">
      <c r="A6285" s="0" t="n">
        <f aca="false">'Profiles 8760'!A6274</f>
        <v>6272</v>
      </c>
      <c r="B6285" s="0" t="n">
        <f aca="false">'Profiles 8760'!B6274</f>
        <v>9</v>
      </c>
      <c r="C6285" s="0" t="n">
        <f aca="false">'Profiles 8760'!E6274</f>
        <v>1</v>
      </c>
      <c r="D6285" s="0" t="n">
        <f aca="false">'Profiles 8760'!F6274</f>
        <v>0.208474</v>
      </c>
      <c r="E6285" s="0" t="n">
        <f aca="false">'Profiles 8760'!G6274</f>
        <v>0.21587</v>
      </c>
      <c r="F6285" s="0" t="n">
        <f aca="false">D6285*Assumptions!$C$11*$B$7+E6285*Assumptions!$C$12*$B$8</f>
        <v>69.0363742</v>
      </c>
      <c r="G6285" s="0" t="n">
        <f aca="false">C6285*Assumptions!$C$15</f>
        <v>200</v>
      </c>
      <c r="H6285" s="0" t="n">
        <f aca="false">MIN(F6285,G6285)</f>
        <v>69.0363742</v>
      </c>
      <c r="I6285" s="0" t="n">
        <f aca="false">IF(C6285=1,MIN(G6285-H6285,Assumptions!$C$13,P6284),0)</f>
        <v>130.9636258</v>
      </c>
      <c r="J6285" s="0" t="n">
        <f aca="false">H6285+I6285</f>
        <v>200</v>
      </c>
      <c r="K6285" s="0" t="n">
        <f aca="false">MIN(IF(C6285=1,F6285-H6285,F6285),Assumptions!$C$13,MAX(0,($B$5-P6284)/$B$6))</f>
        <v>0</v>
      </c>
      <c r="L6285" s="0" t="n">
        <f aca="false">IF(C6285=1,0,MIN(F6285-K6285,Assumptions!$C$15,MAX(0,$B$10-O6284-M6285)))</f>
        <v>0</v>
      </c>
      <c r="M6285" s="0" t="n">
        <f aca="false">'Profiles 8760'!H6274</f>
        <v>83000</v>
      </c>
      <c r="N6285" s="0" t="n">
        <f aca="false">J6285+L6285</f>
        <v>200</v>
      </c>
      <c r="O6285" s="0" t="n">
        <f aca="false">O6284+N6285</f>
        <v>586951.62846075</v>
      </c>
      <c r="P6285" s="0" t="n">
        <f aca="false">MIN($B$5,P6284+K6285*$B$6-I6285)</f>
        <v>75.440067927</v>
      </c>
      <c r="Q6285" s="0" t="n">
        <f aca="false">MAX(0,F6285-H6285-K6285-L6285)</f>
        <v>0</v>
      </c>
    </row>
    <row r="6286" customFormat="false" ht="15" hidden="false" customHeight="false" outlineLevel="0" collapsed="false">
      <c r="A6286" s="0" t="n">
        <f aca="false">'Profiles 8760'!A6275</f>
        <v>6273</v>
      </c>
      <c r="B6286" s="0" t="n">
        <f aca="false">'Profiles 8760'!B6275</f>
        <v>9</v>
      </c>
      <c r="C6286" s="0" t="n">
        <f aca="false">'Profiles 8760'!E6275</f>
        <v>1</v>
      </c>
      <c r="D6286" s="0" t="n">
        <f aca="false">'Profiles 8760'!F6275</f>
        <v>0.475522</v>
      </c>
      <c r="E6286" s="0" t="n">
        <f aca="false">'Profiles 8760'!G6275</f>
        <v>0.321775</v>
      </c>
      <c r="F6286" s="0" t="n">
        <f aca="false">D6286*Assumptions!$C$11*$B$7+E6286*Assumptions!$C$12*$B$8</f>
        <v>150.4913511</v>
      </c>
      <c r="G6286" s="0" t="n">
        <f aca="false">C6286*Assumptions!$C$15</f>
        <v>200</v>
      </c>
      <c r="H6286" s="0" t="n">
        <f aca="false">MIN(F6286,G6286)</f>
        <v>150.4913511</v>
      </c>
      <c r="I6286" s="0" t="n">
        <f aca="false">IF(C6286=1,MIN(G6286-H6286,Assumptions!$C$13,P6285),0)</f>
        <v>49.5086489</v>
      </c>
      <c r="J6286" s="0" t="n">
        <f aca="false">H6286+I6286</f>
        <v>200</v>
      </c>
      <c r="K6286" s="0" t="n">
        <f aca="false">MIN(IF(C6286=1,F6286-H6286,F6286),Assumptions!$C$13,MAX(0,($B$5-P6285)/$B$6))</f>
        <v>0</v>
      </c>
      <c r="L6286" s="0" t="n">
        <f aca="false">IF(C6286=1,0,MIN(F6286-K6286,Assumptions!$C$15,MAX(0,$B$10-O6285-M6286)))</f>
        <v>0</v>
      </c>
      <c r="M6286" s="0" t="n">
        <f aca="false">'Profiles 8760'!H6275</f>
        <v>82800</v>
      </c>
      <c r="N6286" s="0" t="n">
        <f aca="false">J6286+L6286</f>
        <v>200</v>
      </c>
      <c r="O6286" s="0" t="n">
        <f aca="false">O6285+N6286</f>
        <v>587151.62846075</v>
      </c>
      <c r="P6286" s="0" t="n">
        <f aca="false">MIN($B$5,P6285+K6286*$B$6-I6286)</f>
        <v>25.931419027</v>
      </c>
      <c r="Q6286" s="0" t="n">
        <f aca="false">MAX(0,F6286-H6286-K6286-L6286)</f>
        <v>0</v>
      </c>
    </row>
    <row r="6287" customFormat="false" ht="15" hidden="false" customHeight="false" outlineLevel="0" collapsed="false">
      <c r="A6287" s="0" t="n">
        <f aca="false">'Profiles 8760'!A6276</f>
        <v>6274</v>
      </c>
      <c r="B6287" s="0" t="n">
        <f aca="false">'Profiles 8760'!B6276</f>
        <v>9</v>
      </c>
      <c r="C6287" s="0" t="n">
        <f aca="false">'Profiles 8760'!E6276</f>
        <v>0</v>
      </c>
      <c r="D6287" s="0" t="n">
        <f aca="false">'Profiles 8760'!F6276</f>
        <v>0.742547</v>
      </c>
      <c r="E6287" s="0" t="n">
        <f aca="false">'Profiles 8760'!G6276</f>
        <v>0.49617</v>
      </c>
      <c r="F6287" s="0" t="n">
        <f aca="false">D6287*Assumptions!$C$11*$B$7+E6287*Assumptions!$C$12*$B$8</f>
        <v>234.7409266</v>
      </c>
      <c r="G6287" s="0" t="n">
        <f aca="false">C6287*Assumptions!$C$15</f>
        <v>0</v>
      </c>
      <c r="H6287" s="0" t="n">
        <f aca="false">MIN(F6287,G6287)</f>
        <v>0</v>
      </c>
      <c r="I6287" s="0" t="n">
        <f aca="false">IF(C6287=1,MIN(G6287-H6287,Assumptions!$C$13,P6286),0)</f>
        <v>0</v>
      </c>
      <c r="J6287" s="0" t="n">
        <f aca="false">H6287+I6287</f>
        <v>0</v>
      </c>
      <c r="K6287" s="0" t="n">
        <f aca="false">MIN(IF(C6287=1,F6287-H6287,F6287),Assumptions!$C$13,MAX(0,($B$5-P6286)/$B$6))</f>
        <v>180</v>
      </c>
      <c r="L6287" s="0" t="n">
        <f aca="false">IF(C6287=1,0,MIN(F6287-K6287,Assumptions!$C$15,MAX(0,$B$10-O6286-M6287)))</f>
        <v>54.7409266</v>
      </c>
      <c r="M6287" s="0" t="n">
        <f aca="false">'Profiles 8760'!H6276</f>
        <v>82800</v>
      </c>
      <c r="N6287" s="0" t="n">
        <f aca="false">J6287+L6287</f>
        <v>54.7409266</v>
      </c>
      <c r="O6287" s="0" t="n">
        <f aca="false">O6286+N6287</f>
        <v>587206.36938735</v>
      </c>
      <c r="P6287" s="0" t="n">
        <f aca="false">MIN($B$5,P6286+K6287*$B$6-I6287)</f>
        <v>181.955419027</v>
      </c>
      <c r="Q6287" s="0" t="n">
        <f aca="false">MAX(0,F6287-H6287-K6287-L6287)</f>
        <v>0</v>
      </c>
    </row>
    <row r="6288" customFormat="false" ht="15" hidden="false" customHeight="false" outlineLevel="0" collapsed="false">
      <c r="A6288" s="0" t="n">
        <f aca="false">'Profiles 8760'!A6277</f>
        <v>6275</v>
      </c>
      <c r="B6288" s="0" t="n">
        <f aca="false">'Profiles 8760'!B6277</f>
        <v>9</v>
      </c>
      <c r="C6288" s="0" t="n">
        <f aca="false">'Profiles 8760'!E6277</f>
        <v>0</v>
      </c>
      <c r="D6288" s="0" t="n">
        <f aca="false">'Profiles 8760'!F6277</f>
        <v>0.966073</v>
      </c>
      <c r="E6288" s="0" t="n">
        <f aca="false">'Profiles 8760'!G6277</f>
        <v>0.63671</v>
      </c>
      <c r="F6288" s="0" t="n">
        <f aca="false">D6288*Assumptions!$C$11*$B$7+E6288*Assumptions!$C$12*$B$8</f>
        <v>305.0433214</v>
      </c>
      <c r="G6288" s="0" t="n">
        <f aca="false">C6288*Assumptions!$C$15</f>
        <v>0</v>
      </c>
      <c r="H6288" s="0" t="n">
        <f aca="false">MIN(F6288,G6288)</f>
        <v>0</v>
      </c>
      <c r="I6288" s="0" t="n">
        <f aca="false">IF(C6288=1,MIN(G6288-H6288,Assumptions!$C$13,P6287),0)</f>
        <v>0</v>
      </c>
      <c r="J6288" s="0" t="n">
        <f aca="false">H6288+I6288</f>
        <v>0</v>
      </c>
      <c r="K6288" s="0" t="n">
        <f aca="false">MIN(IF(C6288=1,F6288-H6288,F6288),Assumptions!$C$13,MAX(0,($B$5-P6287)/$B$6))</f>
        <v>180</v>
      </c>
      <c r="L6288" s="0" t="n">
        <f aca="false">IF(C6288=1,0,MIN(F6288-K6288,Assumptions!$C$15,MAX(0,$B$10-O6287-M6288)))</f>
        <v>125.0433214</v>
      </c>
      <c r="M6288" s="0" t="n">
        <f aca="false">'Profiles 8760'!H6277</f>
        <v>82800</v>
      </c>
      <c r="N6288" s="0" t="n">
        <f aca="false">J6288+L6288</f>
        <v>125.0433214</v>
      </c>
      <c r="O6288" s="0" t="n">
        <f aca="false">O6287+N6288</f>
        <v>587331.412708749</v>
      </c>
      <c r="P6288" s="0" t="n">
        <f aca="false">MIN($B$5,P6287+K6288*$B$6-I6288)</f>
        <v>337.979419027</v>
      </c>
      <c r="Q6288" s="0" t="n">
        <f aca="false">MAX(0,F6288-H6288-K6288-L6288)</f>
        <v>0</v>
      </c>
    </row>
    <row r="6289" customFormat="false" ht="15" hidden="false" customHeight="false" outlineLevel="0" collapsed="false">
      <c r="A6289" s="0" t="n">
        <f aca="false">'Profiles 8760'!A6278</f>
        <v>6276</v>
      </c>
      <c r="B6289" s="0" t="n">
        <f aca="false">'Profiles 8760'!B6278</f>
        <v>9</v>
      </c>
      <c r="C6289" s="0" t="n">
        <f aca="false">'Profiles 8760'!E6278</f>
        <v>0</v>
      </c>
      <c r="D6289" s="0" t="n">
        <f aca="false">'Profiles 8760'!F6278</f>
        <v>1</v>
      </c>
      <c r="E6289" s="0" t="n">
        <f aca="false">'Profiles 8760'!G6278</f>
        <v>0.567683</v>
      </c>
      <c r="F6289" s="0" t="n">
        <f aca="false">D6289*Assumptions!$C$11*$B$7+E6289*Assumptions!$C$12*$B$8</f>
        <v>312.0182347</v>
      </c>
      <c r="G6289" s="0" t="n">
        <f aca="false">C6289*Assumptions!$C$15</f>
        <v>0</v>
      </c>
      <c r="H6289" s="0" t="n">
        <f aca="false">MIN(F6289,G6289)</f>
        <v>0</v>
      </c>
      <c r="I6289" s="0" t="n">
        <f aca="false">IF(C6289=1,MIN(G6289-H6289,Assumptions!$C$13,P6288),0)</f>
        <v>0</v>
      </c>
      <c r="J6289" s="0" t="n">
        <f aca="false">H6289+I6289</f>
        <v>0</v>
      </c>
      <c r="K6289" s="0" t="n">
        <f aca="false">MIN(IF(C6289=1,F6289-H6289,F6289),Assumptions!$C$13,MAX(0,($B$5-P6288)/$B$6))</f>
        <v>180</v>
      </c>
      <c r="L6289" s="0" t="n">
        <f aca="false">IF(C6289=1,0,MIN(F6289-K6289,Assumptions!$C$15,MAX(0,$B$10-O6288-M6289)))</f>
        <v>132.0182347</v>
      </c>
      <c r="M6289" s="0" t="n">
        <f aca="false">'Profiles 8760'!H6278</f>
        <v>82800</v>
      </c>
      <c r="N6289" s="0" t="n">
        <f aca="false">J6289+L6289</f>
        <v>132.0182347</v>
      </c>
      <c r="O6289" s="0" t="n">
        <f aca="false">O6288+N6289</f>
        <v>587463.430943449</v>
      </c>
      <c r="P6289" s="0" t="n">
        <f aca="false">MIN($B$5,P6288+K6289*$B$6-I6289)</f>
        <v>494.003419027</v>
      </c>
      <c r="Q6289" s="0" t="n">
        <f aca="false">MAX(0,F6289-H6289-K6289-L6289)</f>
        <v>0</v>
      </c>
    </row>
    <row r="6290" customFormat="false" ht="15" hidden="false" customHeight="false" outlineLevel="0" collapsed="false">
      <c r="A6290" s="0" t="n">
        <f aca="false">'Profiles 8760'!A6279</f>
        <v>6277</v>
      </c>
      <c r="B6290" s="0" t="n">
        <f aca="false">'Profiles 8760'!B6279</f>
        <v>9</v>
      </c>
      <c r="C6290" s="0" t="n">
        <f aca="false">'Profiles 8760'!E6279</f>
        <v>0</v>
      </c>
      <c r="D6290" s="0" t="n">
        <f aca="false">'Profiles 8760'!F6279</f>
        <v>1</v>
      </c>
      <c r="E6290" s="0" t="n">
        <f aca="false">'Profiles 8760'!G6279</f>
        <v>0.511915</v>
      </c>
      <c r="F6290" s="0" t="n">
        <f aca="false">D6290*Assumptions!$C$11*$B$7+E6290*Assumptions!$C$12*$B$8</f>
        <v>309.7373235</v>
      </c>
      <c r="G6290" s="0" t="n">
        <f aca="false">C6290*Assumptions!$C$15</f>
        <v>0</v>
      </c>
      <c r="H6290" s="0" t="n">
        <f aca="false">MIN(F6290,G6290)</f>
        <v>0</v>
      </c>
      <c r="I6290" s="0" t="n">
        <f aca="false">IF(C6290=1,MIN(G6290-H6290,Assumptions!$C$13,P6289),0)</f>
        <v>0</v>
      </c>
      <c r="J6290" s="0" t="n">
        <f aca="false">H6290+I6290</f>
        <v>0</v>
      </c>
      <c r="K6290" s="0" t="n">
        <f aca="false">MIN(IF(C6290=1,F6290-H6290,F6290),Assumptions!$C$13,MAX(0,($B$5-P6289)/$B$6))</f>
        <v>19.3892258571759</v>
      </c>
      <c r="L6290" s="0" t="n">
        <f aca="false">IF(C6290=1,0,MIN(F6290-K6290,Assumptions!$C$15,MAX(0,$B$10-O6289-M6290)))</f>
        <v>200</v>
      </c>
      <c r="M6290" s="0" t="n">
        <f aca="false">'Profiles 8760'!H6279</f>
        <v>82800</v>
      </c>
      <c r="N6290" s="0" t="n">
        <f aca="false">J6290+L6290</f>
        <v>200</v>
      </c>
      <c r="O6290" s="0" t="n">
        <f aca="false">O6289+N6290</f>
        <v>587663.430943449</v>
      </c>
      <c r="P6290" s="0" t="n">
        <f aca="false">MIN($B$5,P6289+K6290*$B$6-I6290)</f>
        <v>510.81</v>
      </c>
      <c r="Q6290" s="0" t="n">
        <f aca="false">MAX(0,F6290-H6290-K6290-L6290)</f>
        <v>90.3480976428241</v>
      </c>
    </row>
    <row r="6291" customFormat="false" ht="15" hidden="false" customHeight="false" outlineLevel="0" collapsed="false">
      <c r="A6291" s="0" t="n">
        <f aca="false">'Profiles 8760'!A6280</f>
        <v>6278</v>
      </c>
      <c r="B6291" s="0" t="n">
        <f aca="false">'Profiles 8760'!B6280</f>
        <v>9</v>
      </c>
      <c r="C6291" s="0" t="n">
        <f aca="false">'Profiles 8760'!E6280</f>
        <v>0</v>
      </c>
      <c r="D6291" s="0" t="n">
        <f aca="false">'Profiles 8760'!F6280</f>
        <v>1</v>
      </c>
      <c r="E6291" s="0" t="n">
        <f aca="false">'Profiles 8760'!G6280</f>
        <v>0.55619</v>
      </c>
      <c r="F6291" s="0" t="n">
        <f aca="false">D6291*Assumptions!$C$11*$B$7+E6291*Assumptions!$C$12*$B$8</f>
        <v>311.548171</v>
      </c>
      <c r="G6291" s="0" t="n">
        <f aca="false">C6291*Assumptions!$C$15</f>
        <v>0</v>
      </c>
      <c r="H6291" s="0" t="n">
        <f aca="false">MIN(F6291,G6291)</f>
        <v>0</v>
      </c>
      <c r="I6291" s="0" t="n">
        <f aca="false">IF(C6291=1,MIN(G6291-H6291,Assumptions!$C$13,P6290),0)</f>
        <v>0</v>
      </c>
      <c r="J6291" s="0" t="n">
        <f aca="false">H6291+I6291</f>
        <v>0</v>
      </c>
      <c r="K6291" s="0" t="n">
        <f aca="false">MIN(IF(C6291=1,F6291-H6291,F6291),Assumptions!$C$13,MAX(0,($B$5-P6290)/$B$6))</f>
        <v>0</v>
      </c>
      <c r="L6291" s="0" t="n">
        <f aca="false">IF(C6291=1,0,MIN(F6291-K6291,Assumptions!$C$15,MAX(0,$B$10-O6290-M6291)))</f>
        <v>200</v>
      </c>
      <c r="M6291" s="0" t="n">
        <f aca="false">'Profiles 8760'!H6280</f>
        <v>82800</v>
      </c>
      <c r="N6291" s="0" t="n">
        <f aca="false">J6291+L6291</f>
        <v>200</v>
      </c>
      <c r="O6291" s="0" t="n">
        <f aca="false">O6290+N6291</f>
        <v>587863.430943449</v>
      </c>
      <c r="P6291" s="0" t="n">
        <f aca="false">MIN($B$5,P6290+K6291*$B$6-I6291)</f>
        <v>510.81</v>
      </c>
      <c r="Q6291" s="0" t="n">
        <f aca="false">MAX(0,F6291-H6291-K6291-L6291)</f>
        <v>111.548171</v>
      </c>
    </row>
    <row r="6292" customFormat="false" ht="15" hidden="false" customHeight="false" outlineLevel="0" collapsed="false">
      <c r="A6292" s="0" t="n">
        <f aca="false">'Profiles 8760'!A6281</f>
        <v>6279</v>
      </c>
      <c r="B6292" s="0" t="n">
        <f aca="false">'Profiles 8760'!B6281</f>
        <v>9</v>
      </c>
      <c r="C6292" s="0" t="n">
        <f aca="false">'Profiles 8760'!E6281</f>
        <v>0</v>
      </c>
      <c r="D6292" s="0" t="n">
        <f aca="false">'Profiles 8760'!F6281</f>
        <v>0.966073</v>
      </c>
      <c r="E6292" s="0" t="n">
        <f aca="false">'Profiles 8760'!G6281</f>
        <v>0.552131</v>
      </c>
      <c r="F6292" s="0" t="n">
        <f aca="false">D6292*Assumptions!$C$11*$B$7+E6292*Assumptions!$C$12*$B$8</f>
        <v>301.5840403</v>
      </c>
      <c r="G6292" s="0" t="n">
        <f aca="false">C6292*Assumptions!$C$15</f>
        <v>0</v>
      </c>
      <c r="H6292" s="0" t="n">
        <f aca="false">MIN(F6292,G6292)</f>
        <v>0</v>
      </c>
      <c r="I6292" s="0" t="n">
        <f aca="false">IF(C6292=1,MIN(G6292-H6292,Assumptions!$C$13,P6291),0)</f>
        <v>0</v>
      </c>
      <c r="J6292" s="0" t="n">
        <f aca="false">H6292+I6292</f>
        <v>0</v>
      </c>
      <c r="K6292" s="0" t="n">
        <f aca="false">MIN(IF(C6292=1,F6292-H6292,F6292),Assumptions!$C$13,MAX(0,($B$5-P6291)/$B$6))</f>
        <v>0</v>
      </c>
      <c r="L6292" s="0" t="n">
        <f aca="false">IF(C6292=1,0,MIN(F6292-K6292,Assumptions!$C$15,MAX(0,$B$10-O6291-M6292)))</f>
        <v>200</v>
      </c>
      <c r="M6292" s="0" t="n">
        <f aca="false">'Profiles 8760'!H6281</f>
        <v>82800</v>
      </c>
      <c r="N6292" s="0" t="n">
        <f aca="false">J6292+L6292</f>
        <v>200</v>
      </c>
      <c r="O6292" s="0" t="n">
        <f aca="false">O6291+N6292</f>
        <v>588063.430943449</v>
      </c>
      <c r="P6292" s="0" t="n">
        <f aca="false">MIN($B$5,P6291+K6292*$B$6-I6292)</f>
        <v>510.81</v>
      </c>
      <c r="Q6292" s="0" t="n">
        <f aca="false">MAX(0,F6292-H6292-K6292-L6292)</f>
        <v>101.5840403</v>
      </c>
    </row>
    <row r="6293" customFormat="false" ht="15" hidden="false" customHeight="false" outlineLevel="0" collapsed="false">
      <c r="A6293" s="0" t="n">
        <f aca="false">'Profiles 8760'!A6282</f>
        <v>6280</v>
      </c>
      <c r="B6293" s="0" t="n">
        <f aca="false">'Profiles 8760'!B6282</f>
        <v>9</v>
      </c>
      <c r="C6293" s="0" t="n">
        <f aca="false">'Profiles 8760'!E6282</f>
        <v>0</v>
      </c>
      <c r="D6293" s="0" t="n">
        <f aca="false">'Profiles 8760'!F6282</f>
        <v>0.742547</v>
      </c>
      <c r="E6293" s="0" t="n">
        <f aca="false">'Profiles 8760'!G6282</f>
        <v>0.471995</v>
      </c>
      <c r="F6293" s="0" t="n">
        <f aca="false">D6293*Assumptions!$C$11*$B$7+E6293*Assumptions!$C$12*$B$8</f>
        <v>233.7521691</v>
      </c>
      <c r="G6293" s="0" t="n">
        <f aca="false">C6293*Assumptions!$C$15</f>
        <v>0</v>
      </c>
      <c r="H6293" s="0" t="n">
        <f aca="false">MIN(F6293,G6293)</f>
        <v>0</v>
      </c>
      <c r="I6293" s="0" t="n">
        <f aca="false">IF(C6293=1,MIN(G6293-H6293,Assumptions!$C$13,P6292),0)</f>
        <v>0</v>
      </c>
      <c r="J6293" s="0" t="n">
        <f aca="false">H6293+I6293</f>
        <v>0</v>
      </c>
      <c r="K6293" s="0" t="n">
        <f aca="false">MIN(IF(C6293=1,F6293-H6293,F6293),Assumptions!$C$13,MAX(0,($B$5-P6292)/$B$6))</f>
        <v>0</v>
      </c>
      <c r="L6293" s="0" t="n">
        <f aca="false">IF(C6293=1,0,MIN(F6293-K6293,Assumptions!$C$15,MAX(0,$B$10-O6292-M6293)))</f>
        <v>200</v>
      </c>
      <c r="M6293" s="0" t="n">
        <f aca="false">'Profiles 8760'!H6282</f>
        <v>82800</v>
      </c>
      <c r="N6293" s="0" t="n">
        <f aca="false">J6293+L6293</f>
        <v>200</v>
      </c>
      <c r="O6293" s="0" t="n">
        <f aca="false">O6292+N6293</f>
        <v>588263.430943449</v>
      </c>
      <c r="P6293" s="0" t="n">
        <f aca="false">MIN($B$5,P6292+K6293*$B$6-I6293)</f>
        <v>510.81</v>
      </c>
      <c r="Q6293" s="0" t="n">
        <f aca="false">MAX(0,F6293-H6293-K6293-L6293)</f>
        <v>33.7521691</v>
      </c>
    </row>
    <row r="6294" customFormat="false" ht="15" hidden="false" customHeight="false" outlineLevel="0" collapsed="false">
      <c r="A6294" s="0" t="n">
        <f aca="false">'Profiles 8760'!A6283</f>
        <v>6281</v>
      </c>
      <c r="B6294" s="0" t="n">
        <f aca="false">'Profiles 8760'!B6283</f>
        <v>9</v>
      </c>
      <c r="C6294" s="0" t="n">
        <f aca="false">'Profiles 8760'!E6283</f>
        <v>0</v>
      </c>
      <c r="D6294" s="0" t="n">
        <f aca="false">'Profiles 8760'!F6283</f>
        <v>0.475522</v>
      </c>
      <c r="E6294" s="0" t="n">
        <f aca="false">'Profiles 8760'!G6283</f>
        <v>0.353166</v>
      </c>
      <c r="F6294" s="0" t="n">
        <f aca="false">D6294*Assumptions!$C$11*$B$7+E6294*Assumptions!$C$12*$B$8</f>
        <v>151.775243</v>
      </c>
      <c r="G6294" s="0" t="n">
        <f aca="false">C6294*Assumptions!$C$15</f>
        <v>0</v>
      </c>
      <c r="H6294" s="0" t="n">
        <f aca="false">MIN(F6294,G6294)</f>
        <v>0</v>
      </c>
      <c r="I6294" s="0" t="n">
        <f aca="false">IF(C6294=1,MIN(G6294-H6294,Assumptions!$C$13,P6293),0)</f>
        <v>0</v>
      </c>
      <c r="J6294" s="0" t="n">
        <f aca="false">H6294+I6294</f>
        <v>0</v>
      </c>
      <c r="K6294" s="0" t="n">
        <f aca="false">MIN(IF(C6294=1,F6294-H6294,F6294),Assumptions!$C$13,MAX(0,($B$5-P6293)/$B$6))</f>
        <v>0</v>
      </c>
      <c r="L6294" s="0" t="n">
        <f aca="false">IF(C6294=1,0,MIN(F6294-K6294,Assumptions!$C$15,MAX(0,$B$10-O6293-M6294)))</f>
        <v>151.775243</v>
      </c>
      <c r="M6294" s="0" t="n">
        <f aca="false">'Profiles 8760'!H6283</f>
        <v>82800</v>
      </c>
      <c r="N6294" s="0" t="n">
        <f aca="false">J6294+L6294</f>
        <v>151.775243</v>
      </c>
      <c r="O6294" s="0" t="n">
        <f aca="false">O6293+N6294</f>
        <v>588415.206186449</v>
      </c>
      <c r="P6294" s="0" t="n">
        <f aca="false">MIN($B$5,P6293+K6294*$B$6-I6294)</f>
        <v>510.81</v>
      </c>
      <c r="Q6294" s="0" t="n">
        <f aca="false">MAX(0,F6294-H6294-K6294-L6294)</f>
        <v>0</v>
      </c>
    </row>
    <row r="6295" customFormat="false" ht="15" hidden="false" customHeight="false" outlineLevel="0" collapsed="false">
      <c r="A6295" s="0" t="n">
        <f aca="false">'Profiles 8760'!A6284</f>
        <v>6282</v>
      </c>
      <c r="B6295" s="0" t="n">
        <f aca="false">'Profiles 8760'!B6284</f>
        <v>9</v>
      </c>
      <c r="C6295" s="0" t="n">
        <f aca="false">'Profiles 8760'!E6284</f>
        <v>0</v>
      </c>
      <c r="D6295" s="0" t="n">
        <f aca="false">'Profiles 8760'!F6284</f>
        <v>0.208474</v>
      </c>
      <c r="E6295" s="0" t="n">
        <f aca="false">'Profiles 8760'!G6284</f>
        <v>0.229613</v>
      </c>
      <c r="F6295" s="0" t="n">
        <f aca="false">D6295*Assumptions!$C$11*$B$7+E6295*Assumptions!$C$12*$B$8</f>
        <v>69.5984629</v>
      </c>
      <c r="G6295" s="0" t="n">
        <f aca="false">C6295*Assumptions!$C$15</f>
        <v>0</v>
      </c>
      <c r="H6295" s="0" t="n">
        <f aca="false">MIN(F6295,G6295)</f>
        <v>0</v>
      </c>
      <c r="I6295" s="0" t="n">
        <f aca="false">IF(C6295=1,MIN(G6295-H6295,Assumptions!$C$13,P6294),0)</f>
        <v>0</v>
      </c>
      <c r="J6295" s="0" t="n">
        <f aca="false">H6295+I6295</f>
        <v>0</v>
      </c>
      <c r="K6295" s="0" t="n">
        <f aca="false">MIN(IF(C6295=1,F6295-H6295,F6295),Assumptions!$C$13,MAX(0,($B$5-P6294)/$B$6))</f>
        <v>0</v>
      </c>
      <c r="L6295" s="0" t="n">
        <f aca="false">IF(C6295=1,0,MIN(F6295-K6295,Assumptions!$C$15,MAX(0,$B$10-O6294-M6295)))</f>
        <v>69.5984629</v>
      </c>
      <c r="M6295" s="0" t="n">
        <f aca="false">'Profiles 8760'!H6284</f>
        <v>82800</v>
      </c>
      <c r="N6295" s="0" t="n">
        <f aca="false">J6295+L6295</f>
        <v>69.5984629</v>
      </c>
      <c r="O6295" s="0" t="n">
        <f aca="false">O6294+N6295</f>
        <v>588484.804649349</v>
      </c>
      <c r="P6295" s="0" t="n">
        <f aca="false">MIN($B$5,P6294+K6295*$B$6-I6295)</f>
        <v>510.81</v>
      </c>
      <c r="Q6295" s="0" t="n">
        <f aca="false">MAX(0,F6295-H6295-K6295-L6295)</f>
        <v>0</v>
      </c>
    </row>
    <row r="6296" customFormat="false" ht="15" hidden="false" customHeight="false" outlineLevel="0" collapsed="false">
      <c r="A6296" s="0" t="n">
        <f aca="false">'Profiles 8760'!A6285</f>
        <v>6283</v>
      </c>
      <c r="B6296" s="0" t="n">
        <f aca="false">'Profiles 8760'!B6285</f>
        <v>9</v>
      </c>
      <c r="C6296" s="0" t="n">
        <f aca="false">'Profiles 8760'!E6285</f>
        <v>0</v>
      </c>
      <c r="D6296" s="0" t="n">
        <f aca="false">'Profiles 8760'!F6285</f>
        <v>0.008336</v>
      </c>
      <c r="E6296" s="0" t="n">
        <f aca="false">'Profiles 8760'!G6285</f>
        <v>0.211148</v>
      </c>
      <c r="F6296" s="0" t="n">
        <f aca="false">D6296*Assumptions!$C$11*$B$7+E6296*Assumptions!$C$12*$B$8</f>
        <v>11.04339</v>
      </c>
      <c r="G6296" s="0" t="n">
        <f aca="false">C6296*Assumptions!$C$15</f>
        <v>0</v>
      </c>
      <c r="H6296" s="0" t="n">
        <f aca="false">MIN(F6296,G6296)</f>
        <v>0</v>
      </c>
      <c r="I6296" s="0" t="n">
        <f aca="false">IF(C6296=1,MIN(G6296-H6296,Assumptions!$C$13,P6295),0)</f>
        <v>0</v>
      </c>
      <c r="J6296" s="0" t="n">
        <f aca="false">H6296+I6296</f>
        <v>0</v>
      </c>
      <c r="K6296" s="0" t="n">
        <f aca="false">MIN(IF(C6296=1,F6296-H6296,F6296),Assumptions!$C$13,MAX(0,($B$5-P6295)/$B$6))</f>
        <v>0</v>
      </c>
      <c r="L6296" s="0" t="n">
        <f aca="false">IF(C6296=1,0,MIN(F6296-K6296,Assumptions!$C$15,MAX(0,$B$10-O6295-M6296)))</f>
        <v>11.04339</v>
      </c>
      <c r="M6296" s="0" t="n">
        <f aca="false">'Profiles 8760'!H6285</f>
        <v>82800</v>
      </c>
      <c r="N6296" s="0" t="n">
        <f aca="false">J6296+L6296</f>
        <v>11.04339</v>
      </c>
      <c r="O6296" s="0" t="n">
        <f aca="false">O6295+N6296</f>
        <v>588495.848039349</v>
      </c>
      <c r="P6296" s="0" t="n">
        <f aca="false">MIN($B$5,P6295+K6296*$B$6-I6296)</f>
        <v>510.81</v>
      </c>
      <c r="Q6296" s="0" t="n">
        <f aca="false">MAX(0,F6296-H6296-K6296-L6296)</f>
        <v>0</v>
      </c>
    </row>
    <row r="6297" customFormat="false" ht="15" hidden="false" customHeight="false" outlineLevel="0" collapsed="false">
      <c r="A6297" s="0" t="n">
        <f aca="false">'Profiles 8760'!A6286</f>
        <v>6284</v>
      </c>
      <c r="B6297" s="0" t="n">
        <f aca="false">'Profiles 8760'!B6286</f>
        <v>9</v>
      </c>
      <c r="C6297" s="0" t="n">
        <f aca="false">'Profiles 8760'!E6286</f>
        <v>1</v>
      </c>
      <c r="D6297" s="0" t="n">
        <f aca="false">'Profiles 8760'!F6286</f>
        <v>0</v>
      </c>
      <c r="E6297" s="0" t="n">
        <f aca="false">'Profiles 8760'!G6286</f>
        <v>0.384934</v>
      </c>
      <c r="F6297" s="0" t="n">
        <f aca="false">D6297*Assumptions!$C$11*$B$7+E6297*Assumptions!$C$12*$B$8</f>
        <v>15.7438006</v>
      </c>
      <c r="G6297" s="0" t="n">
        <f aca="false">C6297*Assumptions!$C$15</f>
        <v>200</v>
      </c>
      <c r="H6297" s="0" t="n">
        <f aca="false">MIN(F6297,G6297)</f>
        <v>15.7438006</v>
      </c>
      <c r="I6297" s="0" t="n">
        <f aca="false">IF(C6297=1,MIN(G6297-H6297,Assumptions!$C$13,P6296),0)</f>
        <v>180</v>
      </c>
      <c r="J6297" s="0" t="n">
        <f aca="false">H6297+I6297</f>
        <v>195.7438006</v>
      </c>
      <c r="K6297" s="0" t="n">
        <f aca="false">MIN(IF(C6297=1,F6297-H6297,F6297),Assumptions!$C$13,MAX(0,($B$5-P6296)/$B$6))</f>
        <v>0</v>
      </c>
      <c r="L6297" s="0" t="n">
        <f aca="false">IF(C6297=1,0,MIN(F6297-K6297,Assumptions!$C$15,MAX(0,$B$10-O6296-M6297)))</f>
        <v>0</v>
      </c>
      <c r="M6297" s="0" t="n">
        <f aca="false">'Profiles 8760'!H6286</f>
        <v>82600</v>
      </c>
      <c r="N6297" s="0" t="n">
        <f aca="false">J6297+L6297</f>
        <v>195.7438006</v>
      </c>
      <c r="O6297" s="0" t="n">
        <f aca="false">O6296+N6297</f>
        <v>588691.591839949</v>
      </c>
      <c r="P6297" s="0" t="n">
        <f aca="false">MIN($B$5,P6296+K6297*$B$6-I6297)</f>
        <v>330.81</v>
      </c>
      <c r="Q6297" s="0" t="n">
        <f aca="false">MAX(0,F6297-H6297-K6297-L6297)</f>
        <v>0</v>
      </c>
    </row>
    <row r="6298" customFormat="false" ht="15" hidden="false" customHeight="false" outlineLevel="0" collapsed="false">
      <c r="A6298" s="0" t="n">
        <f aca="false">'Profiles 8760'!A6287</f>
        <v>6285</v>
      </c>
      <c r="B6298" s="0" t="n">
        <f aca="false">'Profiles 8760'!B6287</f>
        <v>9</v>
      </c>
      <c r="C6298" s="0" t="n">
        <f aca="false">'Profiles 8760'!E6287</f>
        <v>1</v>
      </c>
      <c r="D6298" s="0" t="n">
        <f aca="false">'Profiles 8760'!F6287</f>
        <v>0</v>
      </c>
      <c r="E6298" s="0" t="n">
        <f aca="false">'Profiles 8760'!G6287</f>
        <v>0.473782</v>
      </c>
      <c r="F6298" s="0" t="n">
        <f aca="false">D6298*Assumptions!$C$11*$B$7+E6298*Assumptions!$C$12*$B$8</f>
        <v>19.3776838</v>
      </c>
      <c r="G6298" s="0" t="n">
        <f aca="false">C6298*Assumptions!$C$15</f>
        <v>200</v>
      </c>
      <c r="H6298" s="0" t="n">
        <f aca="false">MIN(F6298,G6298)</f>
        <v>19.3776838</v>
      </c>
      <c r="I6298" s="0" t="n">
        <f aca="false">IF(C6298=1,MIN(G6298-H6298,Assumptions!$C$13,P6297),0)</f>
        <v>180</v>
      </c>
      <c r="J6298" s="0" t="n">
        <f aca="false">H6298+I6298</f>
        <v>199.3776838</v>
      </c>
      <c r="K6298" s="0" t="n">
        <f aca="false">MIN(IF(C6298=1,F6298-H6298,F6298),Assumptions!$C$13,MAX(0,($B$5-P6297)/$B$6))</f>
        <v>0</v>
      </c>
      <c r="L6298" s="0" t="n">
        <f aca="false">IF(C6298=1,0,MIN(F6298-K6298,Assumptions!$C$15,MAX(0,$B$10-O6297-M6298)))</f>
        <v>0</v>
      </c>
      <c r="M6298" s="0" t="n">
        <f aca="false">'Profiles 8760'!H6287</f>
        <v>82400</v>
      </c>
      <c r="N6298" s="0" t="n">
        <f aca="false">J6298+L6298</f>
        <v>199.3776838</v>
      </c>
      <c r="O6298" s="0" t="n">
        <f aca="false">O6297+N6298</f>
        <v>588890.969523749</v>
      </c>
      <c r="P6298" s="0" t="n">
        <f aca="false">MIN($B$5,P6297+K6298*$B$6-I6298)</f>
        <v>150.81</v>
      </c>
      <c r="Q6298" s="0" t="n">
        <f aca="false">MAX(0,F6298-H6298-K6298-L6298)</f>
        <v>0</v>
      </c>
    </row>
    <row r="6299" customFormat="false" ht="15" hidden="false" customHeight="false" outlineLevel="0" collapsed="false">
      <c r="A6299" s="0" t="n">
        <f aca="false">'Profiles 8760'!A6288</f>
        <v>6286</v>
      </c>
      <c r="B6299" s="0" t="n">
        <f aca="false">'Profiles 8760'!B6288</f>
        <v>9</v>
      </c>
      <c r="C6299" s="0" t="n">
        <f aca="false">'Profiles 8760'!E6288</f>
        <v>0</v>
      </c>
      <c r="D6299" s="0" t="n">
        <f aca="false">'Profiles 8760'!F6288</f>
        <v>0</v>
      </c>
      <c r="E6299" s="0" t="n">
        <f aca="false">'Profiles 8760'!G6288</f>
        <v>0.48125</v>
      </c>
      <c r="F6299" s="0" t="n">
        <f aca="false">D6299*Assumptions!$C$11*$B$7+E6299*Assumptions!$C$12*$B$8</f>
        <v>19.683125</v>
      </c>
      <c r="G6299" s="0" t="n">
        <f aca="false">C6299*Assumptions!$C$15</f>
        <v>0</v>
      </c>
      <c r="H6299" s="0" t="n">
        <f aca="false">MIN(F6299,G6299)</f>
        <v>0</v>
      </c>
      <c r="I6299" s="0" t="n">
        <f aca="false">IF(C6299=1,MIN(G6299-H6299,Assumptions!$C$13,P6298),0)</f>
        <v>0</v>
      </c>
      <c r="J6299" s="0" t="n">
        <f aca="false">H6299+I6299</f>
        <v>0</v>
      </c>
      <c r="K6299" s="0" t="n">
        <f aca="false">MIN(IF(C6299=1,F6299-H6299,F6299),Assumptions!$C$13,MAX(0,($B$5-P6298)/$B$6))</f>
        <v>19.683125</v>
      </c>
      <c r="L6299" s="0" t="n">
        <f aca="false">IF(C6299=1,0,MIN(F6299-K6299,Assumptions!$C$15,MAX(0,$B$10-O6298-M6299)))</f>
        <v>0</v>
      </c>
      <c r="M6299" s="0" t="n">
        <f aca="false">'Profiles 8760'!H6288</f>
        <v>82400</v>
      </c>
      <c r="N6299" s="0" t="n">
        <f aca="false">J6299+L6299</f>
        <v>0</v>
      </c>
      <c r="O6299" s="0" t="n">
        <f aca="false">O6298+N6299</f>
        <v>588890.969523749</v>
      </c>
      <c r="P6299" s="0" t="n">
        <f aca="false">MIN($B$5,P6298+K6299*$B$6-I6299)</f>
        <v>167.87133275</v>
      </c>
      <c r="Q6299" s="0" t="n">
        <f aca="false">MAX(0,F6299-H6299-K6299-L6299)</f>
        <v>0</v>
      </c>
    </row>
    <row r="6300" customFormat="false" ht="15" hidden="false" customHeight="false" outlineLevel="0" collapsed="false">
      <c r="A6300" s="0" t="n">
        <f aca="false">'Profiles 8760'!A6289</f>
        <v>6287</v>
      </c>
      <c r="B6300" s="0" t="n">
        <f aca="false">'Profiles 8760'!B6289</f>
        <v>9</v>
      </c>
      <c r="C6300" s="0" t="n">
        <f aca="false">'Profiles 8760'!E6289</f>
        <v>0</v>
      </c>
      <c r="D6300" s="0" t="n">
        <f aca="false">'Profiles 8760'!F6289</f>
        <v>0</v>
      </c>
      <c r="E6300" s="0" t="n">
        <f aca="false">'Profiles 8760'!G6289</f>
        <v>0.644051</v>
      </c>
      <c r="F6300" s="0" t="n">
        <f aca="false">D6300*Assumptions!$C$11*$B$7+E6300*Assumptions!$C$12*$B$8</f>
        <v>26.3416859</v>
      </c>
      <c r="G6300" s="0" t="n">
        <f aca="false">C6300*Assumptions!$C$15</f>
        <v>0</v>
      </c>
      <c r="H6300" s="0" t="n">
        <f aca="false">MIN(F6300,G6300)</f>
        <v>0</v>
      </c>
      <c r="I6300" s="0" t="n">
        <f aca="false">IF(C6300=1,MIN(G6300-H6300,Assumptions!$C$13,P6299),0)</f>
        <v>0</v>
      </c>
      <c r="J6300" s="0" t="n">
        <f aca="false">H6300+I6300</f>
        <v>0</v>
      </c>
      <c r="K6300" s="0" t="n">
        <f aca="false">MIN(IF(C6300=1,F6300-H6300,F6300),Assumptions!$C$13,MAX(0,($B$5-P6299)/$B$6))</f>
        <v>26.3416859</v>
      </c>
      <c r="L6300" s="0" t="n">
        <f aca="false">IF(C6300=1,0,MIN(F6300-K6300,Assumptions!$C$15,MAX(0,$B$10-O6299-M6300)))</f>
        <v>0</v>
      </c>
      <c r="M6300" s="0" t="n">
        <f aca="false">'Profiles 8760'!H6289</f>
        <v>82400</v>
      </c>
      <c r="N6300" s="0" t="n">
        <f aca="false">J6300+L6300</f>
        <v>0</v>
      </c>
      <c r="O6300" s="0" t="n">
        <f aca="false">O6299+N6300</f>
        <v>588890.969523749</v>
      </c>
      <c r="P6300" s="0" t="n">
        <f aca="false">MIN($B$5,P6299+K6300*$B$6-I6300)</f>
        <v>190.70430608812</v>
      </c>
      <c r="Q6300" s="0" t="n">
        <f aca="false">MAX(0,F6300-H6300-K6300-L6300)</f>
        <v>0</v>
      </c>
    </row>
    <row r="6301" customFormat="false" ht="15" hidden="false" customHeight="false" outlineLevel="0" collapsed="false">
      <c r="A6301" s="0" t="n">
        <f aca="false">'Profiles 8760'!A6290</f>
        <v>6288</v>
      </c>
      <c r="B6301" s="0" t="n">
        <f aca="false">'Profiles 8760'!B6290</f>
        <v>9</v>
      </c>
      <c r="C6301" s="0" t="n">
        <f aca="false">'Profiles 8760'!E6290</f>
        <v>0</v>
      </c>
      <c r="D6301" s="0" t="n">
        <f aca="false">'Profiles 8760'!F6290</f>
        <v>0</v>
      </c>
      <c r="E6301" s="0" t="n">
        <f aca="false">'Profiles 8760'!G6290</f>
        <v>0.518007</v>
      </c>
      <c r="F6301" s="0" t="n">
        <f aca="false">D6301*Assumptions!$C$11*$B$7+E6301*Assumptions!$C$12*$B$8</f>
        <v>21.1864863</v>
      </c>
      <c r="G6301" s="0" t="n">
        <f aca="false">C6301*Assumptions!$C$15</f>
        <v>0</v>
      </c>
      <c r="H6301" s="0" t="n">
        <f aca="false">MIN(F6301,G6301)</f>
        <v>0</v>
      </c>
      <c r="I6301" s="0" t="n">
        <f aca="false">IF(C6301=1,MIN(G6301-H6301,Assumptions!$C$13,P6300),0)</f>
        <v>0</v>
      </c>
      <c r="J6301" s="0" t="n">
        <f aca="false">H6301+I6301</f>
        <v>0</v>
      </c>
      <c r="K6301" s="0" t="n">
        <f aca="false">MIN(IF(C6301=1,F6301-H6301,F6301),Assumptions!$C$13,MAX(0,($B$5-P6300)/$B$6))</f>
        <v>21.1864863</v>
      </c>
      <c r="L6301" s="0" t="n">
        <f aca="false">IF(C6301=1,0,MIN(F6301-K6301,Assumptions!$C$15,MAX(0,$B$10-O6300-M6301)))</f>
        <v>0</v>
      </c>
      <c r="M6301" s="0" t="n">
        <f aca="false">'Profiles 8760'!H6290</f>
        <v>82400</v>
      </c>
      <c r="N6301" s="0" t="n">
        <f aca="false">J6301+L6301</f>
        <v>0</v>
      </c>
      <c r="O6301" s="0" t="n">
        <f aca="false">O6300+N6301</f>
        <v>588890.969523749</v>
      </c>
      <c r="P6301" s="0" t="n">
        <f aca="false">MIN($B$5,P6300+K6301*$B$6-I6301)</f>
        <v>209.06875241296</v>
      </c>
      <c r="Q6301" s="0" t="n">
        <f aca="false">MAX(0,F6301-H6301-K6301-L6301)</f>
        <v>0</v>
      </c>
    </row>
    <row r="6302" customFormat="false" ht="15" hidden="false" customHeight="false" outlineLevel="0" collapsed="false">
      <c r="A6302" s="0" t="n">
        <f aca="false">'Profiles 8760'!A6291</f>
        <v>6289</v>
      </c>
      <c r="B6302" s="0" t="n">
        <f aca="false">'Profiles 8760'!B6291</f>
        <v>9</v>
      </c>
      <c r="C6302" s="0" t="n">
        <f aca="false">'Profiles 8760'!E6291</f>
        <v>0</v>
      </c>
      <c r="D6302" s="0" t="n">
        <f aca="false">'Profiles 8760'!F6291</f>
        <v>0</v>
      </c>
      <c r="E6302" s="0" t="n">
        <f aca="false">'Profiles 8760'!G6291</f>
        <v>0.604996</v>
      </c>
      <c r="F6302" s="0" t="n">
        <f aca="false">D6302*Assumptions!$C$11*$B$7+E6302*Assumptions!$C$12*$B$8</f>
        <v>24.7443364</v>
      </c>
      <c r="G6302" s="0" t="n">
        <f aca="false">C6302*Assumptions!$C$15</f>
        <v>0</v>
      </c>
      <c r="H6302" s="0" t="n">
        <f aca="false">MIN(F6302,G6302)</f>
        <v>0</v>
      </c>
      <c r="I6302" s="0" t="n">
        <f aca="false">IF(C6302=1,MIN(G6302-H6302,Assumptions!$C$13,P6301),0)</f>
        <v>0</v>
      </c>
      <c r="J6302" s="0" t="n">
        <f aca="false">H6302+I6302</f>
        <v>0</v>
      </c>
      <c r="K6302" s="0" t="n">
        <f aca="false">MIN(IF(C6302=1,F6302-H6302,F6302),Assumptions!$C$13,MAX(0,($B$5-P6301)/$B$6))</f>
        <v>24.7443364</v>
      </c>
      <c r="L6302" s="0" t="n">
        <f aca="false">IF(C6302=1,0,MIN(F6302-K6302,Assumptions!$C$15,MAX(0,$B$10-O6301-M6302)))</f>
        <v>0</v>
      </c>
      <c r="M6302" s="0" t="n">
        <f aca="false">'Profiles 8760'!H6291</f>
        <v>82400</v>
      </c>
      <c r="N6302" s="0" t="n">
        <f aca="false">J6302+L6302</f>
        <v>0</v>
      </c>
      <c r="O6302" s="0" t="n">
        <f aca="false">O6301+N6302</f>
        <v>588890.969523749</v>
      </c>
      <c r="P6302" s="0" t="n">
        <f aca="false">MIN($B$5,P6301+K6302*$B$6-I6302)</f>
        <v>230.51714320448</v>
      </c>
      <c r="Q6302" s="0" t="n">
        <f aca="false">MAX(0,F6302-H6302-K6302-L6302)</f>
        <v>0</v>
      </c>
    </row>
    <row r="6303" customFormat="false" ht="15" hidden="false" customHeight="false" outlineLevel="0" collapsed="false">
      <c r="A6303" s="0" t="n">
        <f aca="false">'Profiles 8760'!A6292</f>
        <v>6290</v>
      </c>
      <c r="B6303" s="0" t="n">
        <f aca="false">'Profiles 8760'!B6292</f>
        <v>9</v>
      </c>
      <c r="C6303" s="0" t="n">
        <f aca="false">'Profiles 8760'!E6292</f>
        <v>0</v>
      </c>
      <c r="D6303" s="0" t="n">
        <f aca="false">'Profiles 8760'!F6292</f>
        <v>0</v>
      </c>
      <c r="E6303" s="0" t="n">
        <f aca="false">'Profiles 8760'!G6292</f>
        <v>0.499797</v>
      </c>
      <c r="F6303" s="0" t="n">
        <f aca="false">D6303*Assumptions!$C$11*$B$7+E6303*Assumptions!$C$12*$B$8</f>
        <v>20.4416973</v>
      </c>
      <c r="G6303" s="0" t="n">
        <f aca="false">C6303*Assumptions!$C$15</f>
        <v>0</v>
      </c>
      <c r="H6303" s="0" t="n">
        <f aca="false">MIN(F6303,G6303)</f>
        <v>0</v>
      </c>
      <c r="I6303" s="0" t="n">
        <f aca="false">IF(C6303=1,MIN(G6303-H6303,Assumptions!$C$13,P6302),0)</f>
        <v>0</v>
      </c>
      <c r="J6303" s="0" t="n">
        <f aca="false">H6303+I6303</f>
        <v>0</v>
      </c>
      <c r="K6303" s="0" t="n">
        <f aca="false">MIN(IF(C6303=1,F6303-H6303,F6303),Assumptions!$C$13,MAX(0,($B$5-P6302)/$B$6))</f>
        <v>20.4416973</v>
      </c>
      <c r="L6303" s="0" t="n">
        <f aca="false">IF(C6303=1,0,MIN(F6303-K6303,Assumptions!$C$15,MAX(0,$B$10-O6302-M6303)))</f>
        <v>0</v>
      </c>
      <c r="M6303" s="0" t="n">
        <f aca="false">'Profiles 8760'!H6292</f>
        <v>82400</v>
      </c>
      <c r="N6303" s="0" t="n">
        <f aca="false">J6303+L6303</f>
        <v>0</v>
      </c>
      <c r="O6303" s="0" t="n">
        <f aca="false">O6302+N6303</f>
        <v>588890.969523749</v>
      </c>
      <c r="P6303" s="0" t="n">
        <f aca="false">MIN($B$5,P6302+K6303*$B$6-I6303)</f>
        <v>248.23600642412</v>
      </c>
      <c r="Q6303" s="0" t="n">
        <f aca="false">MAX(0,F6303-H6303-K6303-L6303)</f>
        <v>0</v>
      </c>
    </row>
    <row r="6304" customFormat="false" ht="15" hidden="false" customHeight="false" outlineLevel="0" collapsed="false">
      <c r="A6304" s="0" t="n">
        <f aca="false">'Profiles 8760'!A6293</f>
        <v>6291</v>
      </c>
      <c r="B6304" s="0" t="n">
        <f aca="false">'Profiles 8760'!B6293</f>
        <v>9</v>
      </c>
      <c r="C6304" s="0" t="n">
        <f aca="false">'Profiles 8760'!E6293</f>
        <v>0</v>
      </c>
      <c r="D6304" s="0" t="n">
        <f aca="false">'Profiles 8760'!F6293</f>
        <v>0</v>
      </c>
      <c r="E6304" s="0" t="n">
        <f aca="false">'Profiles 8760'!G6293</f>
        <v>0.32584</v>
      </c>
      <c r="F6304" s="0" t="n">
        <f aca="false">D6304*Assumptions!$C$11*$B$7+E6304*Assumptions!$C$12*$B$8</f>
        <v>13.326856</v>
      </c>
      <c r="G6304" s="0" t="n">
        <f aca="false">C6304*Assumptions!$C$15</f>
        <v>0</v>
      </c>
      <c r="H6304" s="0" t="n">
        <f aca="false">MIN(F6304,G6304)</f>
        <v>0</v>
      </c>
      <c r="I6304" s="0" t="n">
        <f aca="false">IF(C6304=1,MIN(G6304-H6304,Assumptions!$C$13,P6303),0)</f>
        <v>0</v>
      </c>
      <c r="J6304" s="0" t="n">
        <f aca="false">H6304+I6304</f>
        <v>0</v>
      </c>
      <c r="K6304" s="0" t="n">
        <f aca="false">MIN(IF(C6304=1,F6304-H6304,F6304),Assumptions!$C$13,MAX(0,($B$5-P6303)/$B$6))</f>
        <v>13.326856</v>
      </c>
      <c r="L6304" s="0" t="n">
        <f aca="false">IF(C6304=1,0,MIN(F6304-K6304,Assumptions!$C$15,MAX(0,$B$10-O6303-M6304)))</f>
        <v>0</v>
      </c>
      <c r="M6304" s="0" t="n">
        <f aca="false">'Profiles 8760'!H6293</f>
        <v>82400</v>
      </c>
      <c r="N6304" s="0" t="n">
        <f aca="false">J6304+L6304</f>
        <v>0</v>
      </c>
      <c r="O6304" s="0" t="n">
        <f aca="false">O6303+N6304</f>
        <v>588890.969523749</v>
      </c>
      <c r="P6304" s="0" t="n">
        <f aca="false">MIN($B$5,P6303+K6304*$B$6-I6304)</f>
        <v>259.78772520492</v>
      </c>
      <c r="Q6304" s="0" t="n">
        <f aca="false">MAX(0,F6304-H6304-K6304-L6304)</f>
        <v>0</v>
      </c>
    </row>
    <row r="6305" customFormat="false" ht="15" hidden="false" customHeight="false" outlineLevel="0" collapsed="false">
      <c r="A6305" s="0" t="n">
        <f aca="false">'Profiles 8760'!A6294</f>
        <v>6292</v>
      </c>
      <c r="B6305" s="0" t="n">
        <f aca="false">'Profiles 8760'!B6294</f>
        <v>9</v>
      </c>
      <c r="C6305" s="0" t="n">
        <f aca="false">'Profiles 8760'!E6294</f>
        <v>0</v>
      </c>
      <c r="D6305" s="0" t="n">
        <f aca="false">'Profiles 8760'!F6294</f>
        <v>0</v>
      </c>
      <c r="E6305" s="0" t="n">
        <f aca="false">'Profiles 8760'!G6294</f>
        <v>0.651886</v>
      </c>
      <c r="F6305" s="0" t="n">
        <f aca="false">D6305*Assumptions!$C$11*$B$7+E6305*Assumptions!$C$12*$B$8</f>
        <v>26.6621374</v>
      </c>
      <c r="G6305" s="0" t="n">
        <f aca="false">C6305*Assumptions!$C$15</f>
        <v>0</v>
      </c>
      <c r="H6305" s="0" t="n">
        <f aca="false">MIN(F6305,G6305)</f>
        <v>0</v>
      </c>
      <c r="I6305" s="0" t="n">
        <f aca="false">IF(C6305=1,MIN(G6305-H6305,Assumptions!$C$13,P6304),0)</f>
        <v>0</v>
      </c>
      <c r="J6305" s="0" t="n">
        <f aca="false">H6305+I6305</f>
        <v>0</v>
      </c>
      <c r="K6305" s="0" t="n">
        <f aca="false">MIN(IF(C6305=1,F6305-H6305,F6305),Assumptions!$C$13,MAX(0,($B$5-P6304)/$B$6))</f>
        <v>26.6621374</v>
      </c>
      <c r="L6305" s="0" t="n">
        <f aca="false">IF(C6305=1,0,MIN(F6305-K6305,Assumptions!$C$15,MAX(0,$B$10-O6304-M6305)))</f>
        <v>0</v>
      </c>
      <c r="M6305" s="0" t="n">
        <f aca="false">'Profiles 8760'!H6294</f>
        <v>82400</v>
      </c>
      <c r="N6305" s="0" t="n">
        <f aca="false">J6305+L6305</f>
        <v>0</v>
      </c>
      <c r="O6305" s="0" t="n">
        <f aca="false">O6304+N6305</f>
        <v>588890.969523749</v>
      </c>
      <c r="P6305" s="0" t="n">
        <f aca="false">MIN($B$5,P6304+K6305*$B$6-I6305)</f>
        <v>282.89846590324</v>
      </c>
      <c r="Q6305" s="0" t="n">
        <f aca="false">MAX(0,F6305-H6305-K6305-L6305)</f>
        <v>0</v>
      </c>
    </row>
    <row r="6306" customFormat="false" ht="15" hidden="false" customHeight="false" outlineLevel="0" collapsed="false">
      <c r="A6306" s="0" t="n">
        <f aca="false">'Profiles 8760'!A6295</f>
        <v>6293</v>
      </c>
      <c r="B6306" s="0" t="n">
        <f aca="false">'Profiles 8760'!B6295</f>
        <v>9</v>
      </c>
      <c r="C6306" s="0" t="n">
        <f aca="false">'Profiles 8760'!E6295</f>
        <v>0</v>
      </c>
      <c r="D6306" s="0" t="n">
        <f aca="false">'Profiles 8760'!F6295</f>
        <v>0</v>
      </c>
      <c r="E6306" s="0" t="n">
        <f aca="false">'Profiles 8760'!G6295</f>
        <v>0.492477</v>
      </c>
      <c r="F6306" s="0" t="n">
        <f aca="false">D6306*Assumptions!$C$11*$B$7+E6306*Assumptions!$C$12*$B$8</f>
        <v>20.1423093</v>
      </c>
      <c r="G6306" s="0" t="n">
        <f aca="false">C6306*Assumptions!$C$15</f>
        <v>0</v>
      </c>
      <c r="H6306" s="0" t="n">
        <f aca="false">MIN(F6306,G6306)</f>
        <v>0</v>
      </c>
      <c r="I6306" s="0" t="n">
        <f aca="false">IF(C6306=1,MIN(G6306-H6306,Assumptions!$C$13,P6305),0)</f>
        <v>0</v>
      </c>
      <c r="J6306" s="0" t="n">
        <f aca="false">H6306+I6306</f>
        <v>0</v>
      </c>
      <c r="K6306" s="0" t="n">
        <f aca="false">MIN(IF(C6306=1,F6306-H6306,F6306),Assumptions!$C$13,MAX(0,($B$5-P6305)/$B$6))</f>
        <v>20.1423093</v>
      </c>
      <c r="L6306" s="0" t="n">
        <f aca="false">IF(C6306=1,0,MIN(F6306-K6306,Assumptions!$C$15,MAX(0,$B$10-O6305-M6306)))</f>
        <v>0</v>
      </c>
      <c r="M6306" s="0" t="n">
        <f aca="false">'Profiles 8760'!H6295</f>
        <v>82400</v>
      </c>
      <c r="N6306" s="0" t="n">
        <f aca="false">J6306+L6306</f>
        <v>0</v>
      </c>
      <c r="O6306" s="0" t="n">
        <f aca="false">O6305+N6306</f>
        <v>588890.969523749</v>
      </c>
      <c r="P6306" s="0" t="n">
        <f aca="false">MIN($B$5,P6305+K6306*$B$6-I6306)</f>
        <v>300.35781960448</v>
      </c>
      <c r="Q6306" s="0" t="n">
        <f aca="false">MAX(0,F6306-H6306-K6306-L6306)</f>
        <v>0</v>
      </c>
    </row>
    <row r="6307" customFormat="false" ht="15" hidden="false" customHeight="false" outlineLevel="0" collapsed="false">
      <c r="A6307" s="0" t="n">
        <f aca="false">'Profiles 8760'!A6296</f>
        <v>6294</v>
      </c>
      <c r="B6307" s="0" t="n">
        <f aca="false">'Profiles 8760'!B6296</f>
        <v>9</v>
      </c>
      <c r="C6307" s="0" t="n">
        <f aca="false">'Profiles 8760'!E6296</f>
        <v>0</v>
      </c>
      <c r="D6307" s="0" t="n">
        <f aca="false">'Profiles 8760'!F6296</f>
        <v>0</v>
      </c>
      <c r="E6307" s="0" t="n">
        <f aca="false">'Profiles 8760'!G6296</f>
        <v>0.889818</v>
      </c>
      <c r="F6307" s="0" t="n">
        <f aca="false">D6307*Assumptions!$C$11*$B$7+E6307*Assumptions!$C$12*$B$8</f>
        <v>36.3935562</v>
      </c>
      <c r="G6307" s="0" t="n">
        <f aca="false">C6307*Assumptions!$C$15</f>
        <v>0</v>
      </c>
      <c r="H6307" s="0" t="n">
        <f aca="false">MIN(F6307,G6307)</f>
        <v>0</v>
      </c>
      <c r="I6307" s="0" t="n">
        <f aca="false">IF(C6307=1,MIN(G6307-H6307,Assumptions!$C$13,P6306),0)</f>
        <v>0</v>
      </c>
      <c r="J6307" s="0" t="n">
        <f aca="false">H6307+I6307</f>
        <v>0</v>
      </c>
      <c r="K6307" s="0" t="n">
        <f aca="false">MIN(IF(C6307=1,F6307-H6307,F6307),Assumptions!$C$13,MAX(0,($B$5-P6306)/$B$6))</f>
        <v>36.3935562</v>
      </c>
      <c r="L6307" s="0" t="n">
        <f aca="false">IF(C6307=1,0,MIN(F6307-K6307,Assumptions!$C$15,MAX(0,$B$10-O6306-M6307)))</f>
        <v>0</v>
      </c>
      <c r="M6307" s="0" t="n">
        <f aca="false">'Profiles 8760'!H6296</f>
        <v>82400</v>
      </c>
      <c r="N6307" s="0" t="n">
        <f aca="false">J6307+L6307</f>
        <v>0</v>
      </c>
      <c r="O6307" s="0" t="n">
        <f aca="false">O6306+N6307</f>
        <v>588890.969523749</v>
      </c>
      <c r="P6307" s="0" t="n">
        <f aca="false">MIN($B$5,P6306+K6307*$B$6-I6307)</f>
        <v>331.90375411864</v>
      </c>
      <c r="Q6307" s="0" t="n">
        <f aca="false">MAX(0,F6307-H6307-K6307-L6307)</f>
        <v>0</v>
      </c>
    </row>
    <row r="6308" customFormat="false" ht="15" hidden="false" customHeight="false" outlineLevel="0" collapsed="false">
      <c r="A6308" s="0" t="n">
        <f aca="false">'Profiles 8760'!A6297</f>
        <v>6295</v>
      </c>
      <c r="B6308" s="0" t="n">
        <f aca="false">'Profiles 8760'!B6297</f>
        <v>9</v>
      </c>
      <c r="C6308" s="0" t="n">
        <f aca="false">'Profiles 8760'!E6297</f>
        <v>0</v>
      </c>
      <c r="D6308" s="0" t="n">
        <f aca="false">'Profiles 8760'!F6297</f>
        <v>0.007694</v>
      </c>
      <c r="E6308" s="0" t="n">
        <f aca="false">'Profiles 8760'!G6297</f>
        <v>0.698933</v>
      </c>
      <c r="F6308" s="0" t="n">
        <f aca="false">D6308*Assumptions!$C$11*$B$7+E6308*Assumptions!$C$12*$B$8</f>
        <v>30.8083869</v>
      </c>
      <c r="G6308" s="0" t="n">
        <f aca="false">C6308*Assumptions!$C$15</f>
        <v>0</v>
      </c>
      <c r="H6308" s="0" t="n">
        <f aca="false">MIN(F6308,G6308)</f>
        <v>0</v>
      </c>
      <c r="I6308" s="0" t="n">
        <f aca="false">IF(C6308=1,MIN(G6308-H6308,Assumptions!$C$13,P6307),0)</f>
        <v>0</v>
      </c>
      <c r="J6308" s="0" t="n">
        <f aca="false">H6308+I6308</f>
        <v>0</v>
      </c>
      <c r="K6308" s="0" t="n">
        <f aca="false">MIN(IF(C6308=1,F6308-H6308,F6308),Assumptions!$C$13,MAX(0,($B$5-P6307)/$B$6))</f>
        <v>30.8083869</v>
      </c>
      <c r="L6308" s="0" t="n">
        <f aca="false">IF(C6308=1,0,MIN(F6308-K6308,Assumptions!$C$15,MAX(0,$B$10-O6307-M6308)))</f>
        <v>0</v>
      </c>
      <c r="M6308" s="0" t="n">
        <f aca="false">'Profiles 8760'!H6297</f>
        <v>82400</v>
      </c>
      <c r="N6308" s="0" t="n">
        <f aca="false">J6308+L6308</f>
        <v>0</v>
      </c>
      <c r="O6308" s="0" t="n">
        <f aca="false">O6307+N6308</f>
        <v>588890.969523749</v>
      </c>
      <c r="P6308" s="0" t="n">
        <f aca="false">MIN($B$5,P6307+K6308*$B$6-I6308)</f>
        <v>358.60846388356</v>
      </c>
      <c r="Q6308" s="0" t="n">
        <f aca="false">MAX(0,F6308-H6308-K6308-L6308)</f>
        <v>0</v>
      </c>
    </row>
    <row r="6309" customFormat="false" ht="15" hidden="false" customHeight="false" outlineLevel="0" collapsed="false">
      <c r="A6309" s="0" t="n">
        <f aca="false">'Profiles 8760'!A6298</f>
        <v>6296</v>
      </c>
      <c r="B6309" s="0" t="n">
        <f aca="false">'Profiles 8760'!B6298</f>
        <v>9</v>
      </c>
      <c r="C6309" s="0" t="n">
        <f aca="false">'Profiles 8760'!E6298</f>
        <v>1</v>
      </c>
      <c r="D6309" s="0" t="n">
        <f aca="false">'Profiles 8760'!F6298</f>
        <v>0.192418</v>
      </c>
      <c r="E6309" s="0" t="n">
        <f aca="false">'Profiles 8760'!G6298</f>
        <v>0.655977</v>
      </c>
      <c r="F6309" s="0" t="n">
        <f aca="false">D6309*Assumptions!$C$11*$B$7+E6309*Assumptions!$C$12*$B$8</f>
        <v>82.3997777</v>
      </c>
      <c r="G6309" s="0" t="n">
        <f aca="false">C6309*Assumptions!$C$15</f>
        <v>200</v>
      </c>
      <c r="H6309" s="0" t="n">
        <f aca="false">MIN(F6309,G6309)</f>
        <v>82.3997777</v>
      </c>
      <c r="I6309" s="0" t="n">
        <f aca="false">IF(C6309=1,MIN(G6309-H6309,Assumptions!$C$13,P6308),0)</f>
        <v>117.6002223</v>
      </c>
      <c r="J6309" s="0" t="n">
        <f aca="false">H6309+I6309</f>
        <v>200</v>
      </c>
      <c r="K6309" s="0" t="n">
        <f aca="false">MIN(IF(C6309=1,F6309-H6309,F6309),Assumptions!$C$13,MAX(0,($B$5-P6308)/$B$6))</f>
        <v>0</v>
      </c>
      <c r="L6309" s="0" t="n">
        <f aca="false">IF(C6309=1,0,MIN(F6309-K6309,Assumptions!$C$15,MAX(0,$B$10-O6308-M6309)))</f>
        <v>0</v>
      </c>
      <c r="M6309" s="0" t="n">
        <f aca="false">'Profiles 8760'!H6298</f>
        <v>82200</v>
      </c>
      <c r="N6309" s="0" t="n">
        <f aca="false">J6309+L6309</f>
        <v>200</v>
      </c>
      <c r="O6309" s="0" t="n">
        <f aca="false">O6308+N6309</f>
        <v>589090.969523749</v>
      </c>
      <c r="P6309" s="0" t="n">
        <f aca="false">MIN($B$5,P6308+K6309*$B$6-I6309)</f>
        <v>241.00824158356</v>
      </c>
      <c r="Q6309" s="0" t="n">
        <f aca="false">MAX(0,F6309-H6309-K6309-L6309)</f>
        <v>0</v>
      </c>
    </row>
    <row r="6310" customFormat="false" ht="15" hidden="false" customHeight="false" outlineLevel="0" collapsed="false">
      <c r="A6310" s="0" t="n">
        <f aca="false">'Profiles 8760'!A6299</f>
        <v>6297</v>
      </c>
      <c r="B6310" s="0" t="n">
        <f aca="false">'Profiles 8760'!B6299</f>
        <v>9</v>
      </c>
      <c r="C6310" s="0" t="n">
        <f aca="false">'Profiles 8760'!E6299</f>
        <v>1</v>
      </c>
      <c r="D6310" s="0" t="n">
        <f aca="false">'Profiles 8760'!F6299</f>
        <v>0.4389</v>
      </c>
      <c r="E6310" s="0" t="n">
        <f aca="false">'Profiles 8760'!G6299</f>
        <v>0.360829</v>
      </c>
      <c r="F6310" s="0" t="n">
        <f aca="false">D6310*Assumptions!$C$11*$B$7+E6310*Assumptions!$C$12*$B$8</f>
        <v>141.5122261</v>
      </c>
      <c r="G6310" s="0" t="n">
        <f aca="false">C6310*Assumptions!$C$15</f>
        <v>200</v>
      </c>
      <c r="H6310" s="0" t="n">
        <f aca="false">MIN(F6310,G6310)</f>
        <v>141.5122261</v>
      </c>
      <c r="I6310" s="0" t="n">
        <f aca="false">IF(C6310=1,MIN(G6310-H6310,Assumptions!$C$13,P6309),0)</f>
        <v>58.4877739</v>
      </c>
      <c r="J6310" s="0" t="n">
        <f aca="false">H6310+I6310</f>
        <v>200</v>
      </c>
      <c r="K6310" s="0" t="n">
        <f aca="false">MIN(IF(C6310=1,F6310-H6310,F6310),Assumptions!$C$13,MAX(0,($B$5-P6309)/$B$6))</f>
        <v>0</v>
      </c>
      <c r="L6310" s="0" t="n">
        <f aca="false">IF(C6310=1,0,MIN(F6310-K6310,Assumptions!$C$15,MAX(0,$B$10-O6309-M6310)))</f>
        <v>0</v>
      </c>
      <c r="M6310" s="0" t="n">
        <f aca="false">'Profiles 8760'!H6299</f>
        <v>82000</v>
      </c>
      <c r="N6310" s="0" t="n">
        <f aca="false">J6310+L6310</f>
        <v>200</v>
      </c>
      <c r="O6310" s="0" t="n">
        <f aca="false">O6309+N6310</f>
        <v>589290.969523749</v>
      </c>
      <c r="P6310" s="0" t="n">
        <f aca="false">MIN($B$5,P6309+K6310*$B$6-I6310)</f>
        <v>182.52046768356</v>
      </c>
      <c r="Q6310" s="0" t="n">
        <f aca="false">MAX(0,F6310-H6310-K6310-L6310)</f>
        <v>0</v>
      </c>
    </row>
    <row r="6311" customFormat="false" ht="15" hidden="false" customHeight="false" outlineLevel="0" collapsed="false">
      <c r="A6311" s="0" t="n">
        <f aca="false">'Profiles 8760'!A6300</f>
        <v>6298</v>
      </c>
      <c r="B6311" s="0" t="n">
        <f aca="false">'Profiles 8760'!B6300</f>
        <v>9</v>
      </c>
      <c r="C6311" s="0" t="n">
        <f aca="false">'Profiles 8760'!E6300</f>
        <v>0</v>
      </c>
      <c r="D6311" s="0" t="n">
        <f aca="false">'Profiles 8760'!F6300</f>
        <v>0.68536</v>
      </c>
      <c r="E6311" s="0" t="n">
        <f aca="false">'Profiles 8760'!G6300</f>
        <v>0.392906</v>
      </c>
      <c r="F6311" s="0" t="n">
        <f aca="false">D6311*Assumptions!$C$11*$B$7+E6311*Assumptions!$C$12*$B$8</f>
        <v>214.0018234</v>
      </c>
      <c r="G6311" s="0" t="n">
        <f aca="false">C6311*Assumptions!$C$15</f>
        <v>0</v>
      </c>
      <c r="H6311" s="0" t="n">
        <f aca="false">MIN(F6311,G6311)</f>
        <v>0</v>
      </c>
      <c r="I6311" s="0" t="n">
        <f aca="false">IF(C6311=1,MIN(G6311-H6311,Assumptions!$C$13,P6310),0)</f>
        <v>0</v>
      </c>
      <c r="J6311" s="0" t="n">
        <f aca="false">H6311+I6311</f>
        <v>0</v>
      </c>
      <c r="K6311" s="0" t="n">
        <f aca="false">MIN(IF(C6311=1,F6311-H6311,F6311),Assumptions!$C$13,MAX(0,($B$5-P6310)/$B$6))</f>
        <v>180</v>
      </c>
      <c r="L6311" s="0" t="n">
        <f aca="false">IF(C6311=1,0,MIN(F6311-K6311,Assumptions!$C$15,MAX(0,$B$10-O6310-M6311)))</f>
        <v>34.0018234</v>
      </c>
      <c r="M6311" s="0" t="n">
        <f aca="false">'Profiles 8760'!H6300</f>
        <v>82000</v>
      </c>
      <c r="N6311" s="0" t="n">
        <f aca="false">J6311+L6311</f>
        <v>34.0018234</v>
      </c>
      <c r="O6311" s="0" t="n">
        <f aca="false">O6310+N6311</f>
        <v>589324.971347149</v>
      </c>
      <c r="P6311" s="0" t="n">
        <f aca="false">MIN($B$5,P6310+K6311*$B$6-I6311)</f>
        <v>338.54446768356</v>
      </c>
      <c r="Q6311" s="0" t="n">
        <f aca="false">MAX(0,F6311-H6311-K6311-L6311)</f>
        <v>0</v>
      </c>
    </row>
    <row r="6312" customFormat="false" ht="15" hidden="false" customHeight="false" outlineLevel="0" collapsed="false">
      <c r="A6312" s="0" t="n">
        <f aca="false">'Profiles 8760'!A6301</f>
        <v>6299</v>
      </c>
      <c r="B6312" s="0" t="n">
        <f aca="false">'Profiles 8760'!B6301</f>
        <v>9</v>
      </c>
      <c r="C6312" s="0" t="n">
        <f aca="false">'Profiles 8760'!E6301</f>
        <v>0</v>
      </c>
      <c r="D6312" s="0" t="n">
        <f aca="false">'Profiles 8760'!F6301</f>
        <v>0.891671</v>
      </c>
      <c r="E6312" s="0" t="n">
        <f aca="false">'Profiles 8760'!G6301</f>
        <v>0.235326</v>
      </c>
      <c r="F6312" s="0" t="n">
        <f aca="false">D6312*Assumptions!$C$11*$B$7+E6312*Assumptions!$C$12*$B$8</f>
        <v>267.1394182</v>
      </c>
      <c r="G6312" s="0" t="n">
        <f aca="false">C6312*Assumptions!$C$15</f>
        <v>0</v>
      </c>
      <c r="H6312" s="0" t="n">
        <f aca="false">MIN(F6312,G6312)</f>
        <v>0</v>
      </c>
      <c r="I6312" s="0" t="n">
        <f aca="false">IF(C6312=1,MIN(G6312-H6312,Assumptions!$C$13,P6311),0)</f>
        <v>0</v>
      </c>
      <c r="J6312" s="0" t="n">
        <f aca="false">H6312+I6312</f>
        <v>0</v>
      </c>
      <c r="K6312" s="0" t="n">
        <f aca="false">MIN(IF(C6312=1,F6312-H6312,F6312),Assumptions!$C$13,MAX(0,($B$5-P6311)/$B$6))</f>
        <v>180</v>
      </c>
      <c r="L6312" s="0" t="n">
        <f aca="false">IF(C6312=1,0,MIN(F6312-K6312,Assumptions!$C$15,MAX(0,$B$10-O6311-M6312)))</f>
        <v>87.1394182</v>
      </c>
      <c r="M6312" s="0" t="n">
        <f aca="false">'Profiles 8760'!H6301</f>
        <v>82000</v>
      </c>
      <c r="N6312" s="0" t="n">
        <f aca="false">J6312+L6312</f>
        <v>87.1394182</v>
      </c>
      <c r="O6312" s="0" t="n">
        <f aca="false">O6311+N6312</f>
        <v>589412.110765349</v>
      </c>
      <c r="P6312" s="0" t="n">
        <f aca="false">MIN($B$5,P6311+K6312*$B$6-I6312)</f>
        <v>494.56846768356</v>
      </c>
      <c r="Q6312" s="0" t="n">
        <f aca="false">MAX(0,F6312-H6312-K6312-L6312)</f>
        <v>0</v>
      </c>
    </row>
    <row r="6313" customFormat="false" ht="15" hidden="false" customHeight="false" outlineLevel="0" collapsed="false">
      <c r="A6313" s="0" t="n">
        <f aca="false">'Profiles 8760'!A6302</f>
        <v>6300</v>
      </c>
      <c r="B6313" s="0" t="n">
        <f aca="false">'Profiles 8760'!B6302</f>
        <v>9</v>
      </c>
      <c r="C6313" s="0" t="n">
        <f aca="false">'Profiles 8760'!E6302</f>
        <v>0</v>
      </c>
      <c r="D6313" s="0" t="n">
        <f aca="false">'Profiles 8760'!F6302</f>
        <v>1</v>
      </c>
      <c r="E6313" s="0" t="n">
        <f aca="false">'Profiles 8760'!G6302</f>
        <v>0.22251</v>
      </c>
      <c r="F6313" s="0" t="n">
        <f aca="false">D6313*Assumptions!$C$11*$B$7+E6313*Assumptions!$C$12*$B$8</f>
        <v>297.900659</v>
      </c>
      <c r="G6313" s="0" t="n">
        <f aca="false">C6313*Assumptions!$C$15</f>
        <v>0</v>
      </c>
      <c r="H6313" s="0" t="n">
        <f aca="false">MIN(F6313,G6313)</f>
        <v>0</v>
      </c>
      <c r="I6313" s="0" t="n">
        <f aca="false">IF(C6313=1,MIN(G6313-H6313,Assumptions!$C$13,P6312),0)</f>
        <v>0</v>
      </c>
      <c r="J6313" s="0" t="n">
        <f aca="false">H6313+I6313</f>
        <v>0</v>
      </c>
      <c r="K6313" s="0" t="n">
        <f aca="false">MIN(IF(C6313=1,F6313-H6313,F6313),Assumptions!$C$13,MAX(0,($B$5-P6312)/$B$6))</f>
        <v>18.7373469271342</v>
      </c>
      <c r="L6313" s="0" t="n">
        <f aca="false">IF(C6313=1,0,MIN(F6313-K6313,Assumptions!$C$15,MAX(0,$B$10-O6312-M6313)))</f>
        <v>200</v>
      </c>
      <c r="M6313" s="0" t="n">
        <f aca="false">'Profiles 8760'!H6302</f>
        <v>82000</v>
      </c>
      <c r="N6313" s="0" t="n">
        <f aca="false">J6313+L6313</f>
        <v>200</v>
      </c>
      <c r="O6313" s="0" t="n">
        <f aca="false">O6312+N6313</f>
        <v>589612.110765349</v>
      </c>
      <c r="P6313" s="0" t="n">
        <f aca="false">MIN($B$5,P6312+K6313*$B$6-I6313)</f>
        <v>510.81</v>
      </c>
      <c r="Q6313" s="0" t="n">
        <f aca="false">MAX(0,F6313-H6313-K6313-L6313)</f>
        <v>79.1633120728658</v>
      </c>
    </row>
    <row r="6314" customFormat="false" ht="15" hidden="false" customHeight="false" outlineLevel="0" collapsed="false">
      <c r="A6314" s="0" t="n">
        <f aca="false">'Profiles 8760'!A6303</f>
        <v>6301</v>
      </c>
      <c r="B6314" s="0" t="n">
        <f aca="false">'Profiles 8760'!B6303</f>
        <v>9</v>
      </c>
      <c r="C6314" s="0" t="n">
        <f aca="false">'Profiles 8760'!E6303</f>
        <v>0</v>
      </c>
      <c r="D6314" s="0" t="n">
        <f aca="false">'Profiles 8760'!F6303</f>
        <v>1</v>
      </c>
      <c r="E6314" s="0" t="n">
        <f aca="false">'Profiles 8760'!G6303</f>
        <v>0.304831</v>
      </c>
      <c r="F6314" s="0" t="n">
        <f aca="false">D6314*Assumptions!$C$11*$B$7+E6314*Assumptions!$C$12*$B$8</f>
        <v>301.2675879</v>
      </c>
      <c r="G6314" s="0" t="n">
        <f aca="false">C6314*Assumptions!$C$15</f>
        <v>0</v>
      </c>
      <c r="H6314" s="0" t="n">
        <f aca="false">MIN(F6314,G6314)</f>
        <v>0</v>
      </c>
      <c r="I6314" s="0" t="n">
        <f aca="false">IF(C6314=1,MIN(G6314-H6314,Assumptions!$C$13,P6313),0)</f>
        <v>0</v>
      </c>
      <c r="J6314" s="0" t="n">
        <f aca="false">H6314+I6314</f>
        <v>0</v>
      </c>
      <c r="K6314" s="0" t="n">
        <f aca="false">MIN(IF(C6314=1,F6314-H6314,F6314),Assumptions!$C$13,MAX(0,($B$5-P6313)/$B$6))</f>
        <v>0</v>
      </c>
      <c r="L6314" s="0" t="n">
        <f aca="false">IF(C6314=1,0,MIN(F6314-K6314,Assumptions!$C$15,MAX(0,$B$10-O6313-M6314)))</f>
        <v>200</v>
      </c>
      <c r="M6314" s="0" t="n">
        <f aca="false">'Profiles 8760'!H6303</f>
        <v>82000</v>
      </c>
      <c r="N6314" s="0" t="n">
        <f aca="false">J6314+L6314</f>
        <v>200</v>
      </c>
      <c r="O6314" s="0" t="n">
        <f aca="false">O6313+N6314</f>
        <v>589812.110765349</v>
      </c>
      <c r="P6314" s="0" t="n">
        <f aca="false">MIN($B$5,P6313+K6314*$B$6-I6314)</f>
        <v>510.81</v>
      </c>
      <c r="Q6314" s="0" t="n">
        <f aca="false">MAX(0,F6314-H6314-K6314-L6314)</f>
        <v>101.2675879</v>
      </c>
    </row>
    <row r="6315" customFormat="false" ht="15" hidden="false" customHeight="false" outlineLevel="0" collapsed="false">
      <c r="A6315" s="0" t="n">
        <f aca="false">'Profiles 8760'!A6304</f>
        <v>6302</v>
      </c>
      <c r="B6315" s="0" t="n">
        <f aca="false">'Profiles 8760'!B6304</f>
        <v>9</v>
      </c>
      <c r="C6315" s="0" t="n">
        <f aca="false">'Profiles 8760'!E6304</f>
        <v>0</v>
      </c>
      <c r="D6315" s="0" t="n">
        <f aca="false">'Profiles 8760'!F6304</f>
        <v>1</v>
      </c>
      <c r="E6315" s="0" t="n">
        <f aca="false">'Profiles 8760'!G6304</f>
        <v>0.434653</v>
      </c>
      <c r="F6315" s="0" t="n">
        <f aca="false">D6315*Assumptions!$C$11*$B$7+E6315*Assumptions!$C$12*$B$8</f>
        <v>306.5773077</v>
      </c>
      <c r="G6315" s="0" t="n">
        <f aca="false">C6315*Assumptions!$C$15</f>
        <v>0</v>
      </c>
      <c r="H6315" s="0" t="n">
        <f aca="false">MIN(F6315,G6315)</f>
        <v>0</v>
      </c>
      <c r="I6315" s="0" t="n">
        <f aca="false">IF(C6315=1,MIN(G6315-H6315,Assumptions!$C$13,P6314),0)</f>
        <v>0</v>
      </c>
      <c r="J6315" s="0" t="n">
        <f aca="false">H6315+I6315</f>
        <v>0</v>
      </c>
      <c r="K6315" s="0" t="n">
        <f aca="false">MIN(IF(C6315=1,F6315-H6315,F6315),Assumptions!$C$13,MAX(0,($B$5-P6314)/$B$6))</f>
        <v>0</v>
      </c>
      <c r="L6315" s="0" t="n">
        <f aca="false">IF(C6315=1,0,MIN(F6315-K6315,Assumptions!$C$15,MAX(0,$B$10-O6314-M6315)))</f>
        <v>200</v>
      </c>
      <c r="M6315" s="0" t="n">
        <f aca="false">'Profiles 8760'!H6304</f>
        <v>82000</v>
      </c>
      <c r="N6315" s="0" t="n">
        <f aca="false">J6315+L6315</f>
        <v>200</v>
      </c>
      <c r="O6315" s="0" t="n">
        <f aca="false">O6314+N6315</f>
        <v>590012.110765349</v>
      </c>
      <c r="P6315" s="0" t="n">
        <f aca="false">MIN($B$5,P6314+K6315*$B$6-I6315)</f>
        <v>510.81</v>
      </c>
      <c r="Q6315" s="0" t="n">
        <f aca="false">MAX(0,F6315-H6315-K6315-L6315)</f>
        <v>106.5773077</v>
      </c>
    </row>
    <row r="6316" customFormat="false" ht="15" hidden="false" customHeight="false" outlineLevel="0" collapsed="false">
      <c r="A6316" s="0" t="n">
        <f aca="false">'Profiles 8760'!A6305</f>
        <v>6303</v>
      </c>
      <c r="B6316" s="0" t="n">
        <f aca="false">'Profiles 8760'!B6305</f>
        <v>9</v>
      </c>
      <c r="C6316" s="0" t="n">
        <f aca="false">'Profiles 8760'!E6305</f>
        <v>0</v>
      </c>
      <c r="D6316" s="0" t="n">
        <f aca="false">'Profiles 8760'!F6305</f>
        <v>0.891671</v>
      </c>
      <c r="E6316" s="0" t="n">
        <f aca="false">'Profiles 8760'!G6305</f>
        <v>0.668942</v>
      </c>
      <c r="F6316" s="0" t="n">
        <f aca="false">D6316*Assumptions!$C$11*$B$7+E6316*Assumptions!$C$12*$B$8</f>
        <v>284.8743126</v>
      </c>
      <c r="G6316" s="0" t="n">
        <f aca="false">C6316*Assumptions!$C$15</f>
        <v>0</v>
      </c>
      <c r="H6316" s="0" t="n">
        <f aca="false">MIN(F6316,G6316)</f>
        <v>0</v>
      </c>
      <c r="I6316" s="0" t="n">
        <f aca="false">IF(C6316=1,MIN(G6316-H6316,Assumptions!$C$13,P6315),0)</f>
        <v>0</v>
      </c>
      <c r="J6316" s="0" t="n">
        <f aca="false">H6316+I6316</f>
        <v>0</v>
      </c>
      <c r="K6316" s="0" t="n">
        <f aca="false">MIN(IF(C6316=1,F6316-H6316,F6316),Assumptions!$C$13,MAX(0,($B$5-P6315)/$B$6))</f>
        <v>0</v>
      </c>
      <c r="L6316" s="0" t="n">
        <f aca="false">IF(C6316=1,0,MIN(F6316-K6316,Assumptions!$C$15,MAX(0,$B$10-O6315-M6316)))</f>
        <v>200</v>
      </c>
      <c r="M6316" s="0" t="n">
        <f aca="false">'Profiles 8760'!H6305</f>
        <v>82000</v>
      </c>
      <c r="N6316" s="0" t="n">
        <f aca="false">J6316+L6316</f>
        <v>200</v>
      </c>
      <c r="O6316" s="0" t="n">
        <f aca="false">O6315+N6316</f>
        <v>590212.110765349</v>
      </c>
      <c r="P6316" s="0" t="n">
        <f aca="false">MIN($B$5,P6315+K6316*$B$6-I6316)</f>
        <v>510.81</v>
      </c>
      <c r="Q6316" s="0" t="n">
        <f aca="false">MAX(0,F6316-H6316-K6316-L6316)</f>
        <v>84.8743126000001</v>
      </c>
    </row>
    <row r="6317" customFormat="false" ht="15" hidden="false" customHeight="false" outlineLevel="0" collapsed="false">
      <c r="A6317" s="0" t="n">
        <f aca="false">'Profiles 8760'!A6306</f>
        <v>6304</v>
      </c>
      <c r="B6317" s="0" t="n">
        <f aca="false">'Profiles 8760'!B6306</f>
        <v>9</v>
      </c>
      <c r="C6317" s="0" t="n">
        <f aca="false">'Profiles 8760'!E6306</f>
        <v>0</v>
      </c>
      <c r="D6317" s="0" t="n">
        <f aca="false">'Profiles 8760'!F6306</f>
        <v>0.68536</v>
      </c>
      <c r="E6317" s="0" t="n">
        <f aca="false">'Profiles 8760'!G6306</f>
        <v>0.527724</v>
      </c>
      <c r="F6317" s="0" t="n">
        <f aca="false">D6317*Assumptions!$C$11*$B$7+E6317*Assumptions!$C$12*$B$8</f>
        <v>219.5158796</v>
      </c>
      <c r="G6317" s="0" t="n">
        <f aca="false">C6317*Assumptions!$C$15</f>
        <v>0</v>
      </c>
      <c r="H6317" s="0" t="n">
        <f aca="false">MIN(F6317,G6317)</f>
        <v>0</v>
      </c>
      <c r="I6317" s="0" t="n">
        <f aca="false">IF(C6317=1,MIN(G6317-H6317,Assumptions!$C$13,P6316),0)</f>
        <v>0</v>
      </c>
      <c r="J6317" s="0" t="n">
        <f aca="false">H6317+I6317</f>
        <v>0</v>
      </c>
      <c r="K6317" s="0" t="n">
        <f aca="false">MIN(IF(C6317=1,F6317-H6317,F6317),Assumptions!$C$13,MAX(0,($B$5-P6316)/$B$6))</f>
        <v>0</v>
      </c>
      <c r="L6317" s="0" t="n">
        <f aca="false">IF(C6317=1,0,MIN(F6317-K6317,Assumptions!$C$15,MAX(0,$B$10-O6316-M6317)))</f>
        <v>200</v>
      </c>
      <c r="M6317" s="0" t="n">
        <f aca="false">'Profiles 8760'!H6306</f>
        <v>82000</v>
      </c>
      <c r="N6317" s="0" t="n">
        <f aca="false">J6317+L6317</f>
        <v>200</v>
      </c>
      <c r="O6317" s="0" t="n">
        <f aca="false">O6316+N6317</f>
        <v>590412.110765349</v>
      </c>
      <c r="P6317" s="0" t="n">
        <f aca="false">MIN($B$5,P6316+K6317*$B$6-I6317)</f>
        <v>510.81</v>
      </c>
      <c r="Q6317" s="0" t="n">
        <f aca="false">MAX(0,F6317-H6317-K6317-L6317)</f>
        <v>19.5158796</v>
      </c>
    </row>
    <row r="6318" customFormat="false" ht="15" hidden="false" customHeight="false" outlineLevel="0" collapsed="false">
      <c r="A6318" s="0" t="n">
        <f aca="false">'Profiles 8760'!A6307</f>
        <v>6305</v>
      </c>
      <c r="B6318" s="0" t="n">
        <f aca="false">'Profiles 8760'!B6307</f>
        <v>9</v>
      </c>
      <c r="C6318" s="0" t="n">
        <f aca="false">'Profiles 8760'!E6307</f>
        <v>0</v>
      </c>
      <c r="D6318" s="0" t="n">
        <f aca="false">'Profiles 8760'!F6307</f>
        <v>0.4389</v>
      </c>
      <c r="E6318" s="0" t="n">
        <f aca="false">'Profiles 8760'!G6307</f>
        <v>0.219458</v>
      </c>
      <c r="F6318" s="0" t="n">
        <f aca="false">D6318*Assumptions!$C$11*$B$7+E6318*Assumptions!$C$12*$B$8</f>
        <v>135.7301522</v>
      </c>
      <c r="G6318" s="0" t="n">
        <f aca="false">C6318*Assumptions!$C$15</f>
        <v>0</v>
      </c>
      <c r="H6318" s="0" t="n">
        <f aca="false">MIN(F6318,G6318)</f>
        <v>0</v>
      </c>
      <c r="I6318" s="0" t="n">
        <f aca="false">IF(C6318=1,MIN(G6318-H6318,Assumptions!$C$13,P6317),0)</f>
        <v>0</v>
      </c>
      <c r="J6318" s="0" t="n">
        <f aca="false">H6318+I6318</f>
        <v>0</v>
      </c>
      <c r="K6318" s="0" t="n">
        <f aca="false">MIN(IF(C6318=1,F6318-H6318,F6318),Assumptions!$C$13,MAX(0,($B$5-P6317)/$B$6))</f>
        <v>0</v>
      </c>
      <c r="L6318" s="0" t="n">
        <f aca="false">IF(C6318=1,0,MIN(F6318-K6318,Assumptions!$C$15,MAX(0,$B$10-O6317-M6318)))</f>
        <v>135.7301522</v>
      </c>
      <c r="M6318" s="0" t="n">
        <f aca="false">'Profiles 8760'!H6307</f>
        <v>82000</v>
      </c>
      <c r="N6318" s="0" t="n">
        <f aca="false">J6318+L6318</f>
        <v>135.7301522</v>
      </c>
      <c r="O6318" s="0" t="n">
        <f aca="false">O6317+N6318</f>
        <v>590547.840917549</v>
      </c>
      <c r="P6318" s="0" t="n">
        <f aca="false">MIN($B$5,P6317+K6318*$B$6-I6318)</f>
        <v>510.81</v>
      </c>
      <c r="Q6318" s="0" t="n">
        <f aca="false">MAX(0,F6318-H6318-K6318-L6318)</f>
        <v>0</v>
      </c>
    </row>
    <row r="6319" customFormat="false" ht="15" hidden="false" customHeight="false" outlineLevel="0" collapsed="false">
      <c r="A6319" s="0" t="n">
        <f aca="false">'Profiles 8760'!A6308</f>
        <v>6306</v>
      </c>
      <c r="B6319" s="0" t="n">
        <f aca="false">'Profiles 8760'!B6308</f>
        <v>9</v>
      </c>
      <c r="C6319" s="0" t="n">
        <f aca="false">'Profiles 8760'!E6308</f>
        <v>0</v>
      </c>
      <c r="D6319" s="0" t="n">
        <f aca="false">'Profiles 8760'!F6308</f>
        <v>0.192418</v>
      </c>
      <c r="E6319" s="0" t="n">
        <f aca="false">'Profiles 8760'!G6308</f>
        <v>0.173466</v>
      </c>
      <c r="F6319" s="0" t="n">
        <f aca="false">D6319*Assumptions!$C$11*$B$7+E6319*Assumptions!$C$12*$B$8</f>
        <v>62.6650778</v>
      </c>
      <c r="G6319" s="0" t="n">
        <f aca="false">C6319*Assumptions!$C$15</f>
        <v>0</v>
      </c>
      <c r="H6319" s="0" t="n">
        <f aca="false">MIN(F6319,G6319)</f>
        <v>0</v>
      </c>
      <c r="I6319" s="0" t="n">
        <f aca="false">IF(C6319=1,MIN(G6319-H6319,Assumptions!$C$13,P6318),0)</f>
        <v>0</v>
      </c>
      <c r="J6319" s="0" t="n">
        <f aca="false">H6319+I6319</f>
        <v>0</v>
      </c>
      <c r="K6319" s="0" t="n">
        <f aca="false">MIN(IF(C6319=1,F6319-H6319,F6319),Assumptions!$C$13,MAX(0,($B$5-P6318)/$B$6))</f>
        <v>0</v>
      </c>
      <c r="L6319" s="0" t="n">
        <f aca="false">IF(C6319=1,0,MIN(F6319-K6319,Assumptions!$C$15,MAX(0,$B$10-O6318-M6319)))</f>
        <v>62.6650778</v>
      </c>
      <c r="M6319" s="0" t="n">
        <f aca="false">'Profiles 8760'!H6308</f>
        <v>82000</v>
      </c>
      <c r="N6319" s="0" t="n">
        <f aca="false">J6319+L6319</f>
        <v>62.6650778</v>
      </c>
      <c r="O6319" s="0" t="n">
        <f aca="false">O6318+N6319</f>
        <v>590610.505995349</v>
      </c>
      <c r="P6319" s="0" t="n">
        <f aca="false">MIN($B$5,P6318+K6319*$B$6-I6319)</f>
        <v>510.81</v>
      </c>
      <c r="Q6319" s="0" t="n">
        <f aca="false">MAX(0,F6319-H6319-K6319-L6319)</f>
        <v>0</v>
      </c>
    </row>
    <row r="6320" customFormat="false" ht="15" hidden="false" customHeight="false" outlineLevel="0" collapsed="false">
      <c r="A6320" s="0" t="n">
        <f aca="false">'Profiles 8760'!A6309</f>
        <v>6307</v>
      </c>
      <c r="B6320" s="0" t="n">
        <f aca="false">'Profiles 8760'!B6309</f>
        <v>9</v>
      </c>
      <c r="C6320" s="0" t="n">
        <f aca="false">'Profiles 8760'!E6309</f>
        <v>0</v>
      </c>
      <c r="D6320" s="0" t="n">
        <f aca="false">'Profiles 8760'!F6309</f>
        <v>0.007694</v>
      </c>
      <c r="E6320" s="0" t="n">
        <f aca="false">'Profiles 8760'!G6309</f>
        <v>0.184887</v>
      </c>
      <c r="F6320" s="0" t="n">
        <f aca="false">D6320*Assumptions!$C$11*$B$7+E6320*Assumptions!$C$12*$B$8</f>
        <v>9.7839055</v>
      </c>
      <c r="G6320" s="0" t="n">
        <f aca="false">C6320*Assumptions!$C$15</f>
        <v>0</v>
      </c>
      <c r="H6320" s="0" t="n">
        <f aca="false">MIN(F6320,G6320)</f>
        <v>0</v>
      </c>
      <c r="I6320" s="0" t="n">
        <f aca="false">IF(C6320=1,MIN(G6320-H6320,Assumptions!$C$13,P6319),0)</f>
        <v>0</v>
      </c>
      <c r="J6320" s="0" t="n">
        <f aca="false">H6320+I6320</f>
        <v>0</v>
      </c>
      <c r="K6320" s="0" t="n">
        <f aca="false">MIN(IF(C6320=1,F6320-H6320,F6320),Assumptions!$C$13,MAX(0,($B$5-P6319)/$B$6))</f>
        <v>0</v>
      </c>
      <c r="L6320" s="0" t="n">
        <f aca="false">IF(C6320=1,0,MIN(F6320-K6320,Assumptions!$C$15,MAX(0,$B$10-O6319-M6320)))</f>
        <v>9.7839055</v>
      </c>
      <c r="M6320" s="0" t="n">
        <f aca="false">'Profiles 8760'!H6309</f>
        <v>82000</v>
      </c>
      <c r="N6320" s="0" t="n">
        <f aca="false">J6320+L6320</f>
        <v>9.7839055</v>
      </c>
      <c r="O6320" s="0" t="n">
        <f aca="false">O6319+N6320</f>
        <v>590620.289900849</v>
      </c>
      <c r="P6320" s="0" t="n">
        <f aca="false">MIN($B$5,P6319+K6320*$B$6-I6320)</f>
        <v>510.81</v>
      </c>
      <c r="Q6320" s="0" t="n">
        <f aca="false">MAX(0,F6320-H6320-K6320-L6320)</f>
        <v>0</v>
      </c>
    </row>
    <row r="6321" customFormat="false" ht="15" hidden="false" customHeight="false" outlineLevel="0" collapsed="false">
      <c r="A6321" s="0" t="n">
        <f aca="false">'Profiles 8760'!A6310</f>
        <v>6308</v>
      </c>
      <c r="B6321" s="0" t="n">
        <f aca="false">'Profiles 8760'!B6310</f>
        <v>9</v>
      </c>
      <c r="C6321" s="0" t="n">
        <f aca="false">'Profiles 8760'!E6310</f>
        <v>1</v>
      </c>
      <c r="D6321" s="0" t="n">
        <f aca="false">'Profiles 8760'!F6310</f>
        <v>0</v>
      </c>
      <c r="E6321" s="0" t="n">
        <f aca="false">'Profiles 8760'!G6310</f>
        <v>0.245153</v>
      </c>
      <c r="F6321" s="0" t="n">
        <f aca="false">D6321*Assumptions!$C$11*$B$7+E6321*Assumptions!$C$12*$B$8</f>
        <v>10.0267577</v>
      </c>
      <c r="G6321" s="0" t="n">
        <f aca="false">C6321*Assumptions!$C$15</f>
        <v>200</v>
      </c>
      <c r="H6321" s="0" t="n">
        <f aca="false">MIN(F6321,G6321)</f>
        <v>10.0267577</v>
      </c>
      <c r="I6321" s="0" t="n">
        <f aca="false">IF(C6321=1,MIN(G6321-H6321,Assumptions!$C$13,P6320),0)</f>
        <v>180</v>
      </c>
      <c r="J6321" s="0" t="n">
        <f aca="false">H6321+I6321</f>
        <v>190.0267577</v>
      </c>
      <c r="K6321" s="0" t="n">
        <f aca="false">MIN(IF(C6321=1,F6321-H6321,F6321),Assumptions!$C$13,MAX(0,($B$5-P6320)/$B$6))</f>
        <v>0</v>
      </c>
      <c r="L6321" s="0" t="n">
        <f aca="false">IF(C6321=1,0,MIN(F6321-K6321,Assumptions!$C$15,MAX(0,$B$10-O6320-M6321)))</f>
        <v>0</v>
      </c>
      <c r="M6321" s="0" t="n">
        <f aca="false">'Profiles 8760'!H6310</f>
        <v>81800</v>
      </c>
      <c r="N6321" s="0" t="n">
        <f aca="false">J6321+L6321</f>
        <v>190.0267577</v>
      </c>
      <c r="O6321" s="0" t="n">
        <f aca="false">O6320+N6321</f>
        <v>590810.316658549</v>
      </c>
      <c r="P6321" s="0" t="n">
        <f aca="false">MIN($B$5,P6320+K6321*$B$6-I6321)</f>
        <v>330.81</v>
      </c>
      <c r="Q6321" s="0" t="n">
        <f aca="false">MAX(0,F6321-H6321-K6321-L6321)</f>
        <v>0</v>
      </c>
    </row>
    <row r="6322" customFormat="false" ht="15" hidden="false" customHeight="false" outlineLevel="0" collapsed="false">
      <c r="A6322" s="0" t="n">
        <f aca="false">'Profiles 8760'!A6311</f>
        <v>6309</v>
      </c>
      <c r="B6322" s="0" t="n">
        <f aca="false">'Profiles 8760'!B6311</f>
        <v>9</v>
      </c>
      <c r="C6322" s="0" t="n">
        <f aca="false">'Profiles 8760'!E6311</f>
        <v>1</v>
      </c>
      <c r="D6322" s="0" t="n">
        <f aca="false">'Profiles 8760'!F6311</f>
        <v>0</v>
      </c>
      <c r="E6322" s="0" t="n">
        <f aca="false">'Profiles 8760'!G6311</f>
        <v>0.175178</v>
      </c>
      <c r="F6322" s="0" t="n">
        <f aca="false">D6322*Assumptions!$C$11*$B$7+E6322*Assumptions!$C$12*$B$8</f>
        <v>7.1647802</v>
      </c>
      <c r="G6322" s="0" t="n">
        <f aca="false">C6322*Assumptions!$C$15</f>
        <v>200</v>
      </c>
      <c r="H6322" s="0" t="n">
        <f aca="false">MIN(F6322,G6322)</f>
        <v>7.1647802</v>
      </c>
      <c r="I6322" s="0" t="n">
        <f aca="false">IF(C6322=1,MIN(G6322-H6322,Assumptions!$C$13,P6321),0)</f>
        <v>180</v>
      </c>
      <c r="J6322" s="0" t="n">
        <f aca="false">H6322+I6322</f>
        <v>187.1647802</v>
      </c>
      <c r="K6322" s="0" t="n">
        <f aca="false">MIN(IF(C6322=1,F6322-H6322,F6322),Assumptions!$C$13,MAX(0,($B$5-P6321)/$B$6))</f>
        <v>0</v>
      </c>
      <c r="L6322" s="0" t="n">
        <f aca="false">IF(C6322=1,0,MIN(F6322-K6322,Assumptions!$C$15,MAX(0,$B$10-O6321-M6322)))</f>
        <v>0</v>
      </c>
      <c r="M6322" s="0" t="n">
        <f aca="false">'Profiles 8760'!H6311</f>
        <v>81600</v>
      </c>
      <c r="N6322" s="0" t="n">
        <f aca="false">J6322+L6322</f>
        <v>187.1647802</v>
      </c>
      <c r="O6322" s="0" t="n">
        <f aca="false">O6321+N6322</f>
        <v>590997.481438749</v>
      </c>
      <c r="P6322" s="0" t="n">
        <f aca="false">MIN($B$5,P6321+K6322*$B$6-I6322)</f>
        <v>150.81</v>
      </c>
      <c r="Q6322" s="0" t="n">
        <f aca="false">MAX(0,F6322-H6322-K6322-L6322)</f>
        <v>0</v>
      </c>
    </row>
    <row r="6323" customFormat="false" ht="15" hidden="false" customHeight="false" outlineLevel="0" collapsed="false">
      <c r="A6323" s="0" t="n">
        <f aca="false">'Profiles 8760'!A6312</f>
        <v>6310</v>
      </c>
      <c r="B6323" s="0" t="n">
        <f aca="false">'Profiles 8760'!B6312</f>
        <v>9</v>
      </c>
      <c r="C6323" s="0" t="n">
        <f aca="false">'Profiles 8760'!E6312</f>
        <v>0</v>
      </c>
      <c r="D6323" s="0" t="n">
        <f aca="false">'Profiles 8760'!F6312</f>
        <v>0</v>
      </c>
      <c r="E6323" s="0" t="n">
        <f aca="false">'Profiles 8760'!G6312</f>
        <v>0.153999</v>
      </c>
      <c r="F6323" s="0" t="n">
        <f aca="false">D6323*Assumptions!$C$11*$B$7+E6323*Assumptions!$C$12*$B$8</f>
        <v>6.2985591</v>
      </c>
      <c r="G6323" s="0" t="n">
        <f aca="false">C6323*Assumptions!$C$15</f>
        <v>0</v>
      </c>
      <c r="H6323" s="0" t="n">
        <f aca="false">MIN(F6323,G6323)</f>
        <v>0</v>
      </c>
      <c r="I6323" s="0" t="n">
        <f aca="false">IF(C6323=1,MIN(G6323-H6323,Assumptions!$C$13,P6322),0)</f>
        <v>0</v>
      </c>
      <c r="J6323" s="0" t="n">
        <f aca="false">H6323+I6323</f>
        <v>0</v>
      </c>
      <c r="K6323" s="0" t="n">
        <f aca="false">MIN(IF(C6323=1,F6323-H6323,F6323),Assumptions!$C$13,MAX(0,($B$5-P6322)/$B$6))</f>
        <v>6.2985591</v>
      </c>
      <c r="L6323" s="0" t="n">
        <f aca="false">IF(C6323=1,0,MIN(F6323-K6323,Assumptions!$C$15,MAX(0,$B$10-O6322-M6323)))</f>
        <v>0</v>
      </c>
      <c r="M6323" s="0" t="n">
        <f aca="false">'Profiles 8760'!H6312</f>
        <v>81600</v>
      </c>
      <c r="N6323" s="0" t="n">
        <f aca="false">J6323+L6323</f>
        <v>0</v>
      </c>
      <c r="O6323" s="0" t="n">
        <f aca="false">O6322+N6323</f>
        <v>590997.481438749</v>
      </c>
      <c r="P6323" s="0" t="n">
        <f aca="false">MIN($B$5,P6322+K6323*$B$6-I6323)</f>
        <v>156.26959102788</v>
      </c>
      <c r="Q6323" s="0" t="n">
        <f aca="false">MAX(0,F6323-H6323-K6323-L6323)</f>
        <v>0</v>
      </c>
    </row>
    <row r="6324" customFormat="false" ht="15" hidden="false" customHeight="false" outlineLevel="0" collapsed="false">
      <c r="A6324" s="0" t="n">
        <f aca="false">'Profiles 8760'!A6313</f>
        <v>6311</v>
      </c>
      <c r="B6324" s="0" t="n">
        <f aca="false">'Profiles 8760'!B6313</f>
        <v>9</v>
      </c>
      <c r="C6324" s="0" t="n">
        <f aca="false">'Profiles 8760'!E6313</f>
        <v>0</v>
      </c>
      <c r="D6324" s="0" t="n">
        <f aca="false">'Profiles 8760'!F6313</f>
        <v>0</v>
      </c>
      <c r="E6324" s="0" t="n">
        <f aca="false">'Profiles 8760'!G6313</f>
        <v>0.174421</v>
      </c>
      <c r="F6324" s="0" t="n">
        <f aca="false">D6324*Assumptions!$C$11*$B$7+E6324*Assumptions!$C$12*$B$8</f>
        <v>7.1338189</v>
      </c>
      <c r="G6324" s="0" t="n">
        <f aca="false">C6324*Assumptions!$C$15</f>
        <v>0</v>
      </c>
      <c r="H6324" s="0" t="n">
        <f aca="false">MIN(F6324,G6324)</f>
        <v>0</v>
      </c>
      <c r="I6324" s="0" t="n">
        <f aca="false">IF(C6324=1,MIN(G6324-H6324,Assumptions!$C$13,P6323),0)</f>
        <v>0</v>
      </c>
      <c r="J6324" s="0" t="n">
        <f aca="false">H6324+I6324</f>
        <v>0</v>
      </c>
      <c r="K6324" s="0" t="n">
        <f aca="false">MIN(IF(C6324=1,F6324-H6324,F6324),Assumptions!$C$13,MAX(0,($B$5-P6323)/$B$6))</f>
        <v>7.1338189</v>
      </c>
      <c r="L6324" s="0" t="n">
        <f aca="false">IF(C6324=1,0,MIN(F6324-K6324,Assumptions!$C$15,MAX(0,$B$10-O6323-M6324)))</f>
        <v>0</v>
      </c>
      <c r="M6324" s="0" t="n">
        <f aca="false">'Profiles 8760'!H6313</f>
        <v>81600</v>
      </c>
      <c r="N6324" s="0" t="n">
        <f aca="false">J6324+L6324</f>
        <v>0</v>
      </c>
      <c r="O6324" s="0" t="n">
        <f aca="false">O6323+N6324</f>
        <v>590997.481438749</v>
      </c>
      <c r="P6324" s="0" t="n">
        <f aca="false">MIN($B$5,P6323+K6324*$B$6-I6324)</f>
        <v>162.4531852504</v>
      </c>
      <c r="Q6324" s="0" t="n">
        <f aca="false">MAX(0,F6324-H6324-K6324-L6324)</f>
        <v>0</v>
      </c>
    </row>
    <row r="6325" customFormat="false" ht="15" hidden="false" customHeight="false" outlineLevel="0" collapsed="false">
      <c r="A6325" s="0" t="n">
        <f aca="false">'Profiles 8760'!A6314</f>
        <v>6312</v>
      </c>
      <c r="B6325" s="0" t="n">
        <f aca="false">'Profiles 8760'!B6314</f>
        <v>9</v>
      </c>
      <c r="C6325" s="0" t="n">
        <f aca="false">'Profiles 8760'!E6314</f>
        <v>0</v>
      </c>
      <c r="D6325" s="0" t="n">
        <f aca="false">'Profiles 8760'!F6314</f>
        <v>0</v>
      </c>
      <c r="E6325" s="0" t="n">
        <f aca="false">'Profiles 8760'!G6314</f>
        <v>0.180057</v>
      </c>
      <c r="F6325" s="0" t="n">
        <f aca="false">D6325*Assumptions!$C$11*$B$7+E6325*Assumptions!$C$12*$B$8</f>
        <v>7.3643313</v>
      </c>
      <c r="G6325" s="0" t="n">
        <f aca="false">C6325*Assumptions!$C$15</f>
        <v>0</v>
      </c>
      <c r="H6325" s="0" t="n">
        <f aca="false">MIN(F6325,G6325)</f>
        <v>0</v>
      </c>
      <c r="I6325" s="0" t="n">
        <f aca="false">IF(C6325=1,MIN(G6325-H6325,Assumptions!$C$13,P6324),0)</f>
        <v>0</v>
      </c>
      <c r="J6325" s="0" t="n">
        <f aca="false">H6325+I6325</f>
        <v>0</v>
      </c>
      <c r="K6325" s="0" t="n">
        <f aca="false">MIN(IF(C6325=1,F6325-H6325,F6325),Assumptions!$C$13,MAX(0,($B$5-P6324)/$B$6))</f>
        <v>7.3643313</v>
      </c>
      <c r="L6325" s="0" t="n">
        <f aca="false">IF(C6325=1,0,MIN(F6325-K6325,Assumptions!$C$15,MAX(0,$B$10-O6324-M6325)))</f>
        <v>0</v>
      </c>
      <c r="M6325" s="0" t="n">
        <f aca="false">'Profiles 8760'!H6314</f>
        <v>81600</v>
      </c>
      <c r="N6325" s="0" t="n">
        <f aca="false">J6325+L6325</f>
        <v>0</v>
      </c>
      <c r="O6325" s="0" t="n">
        <f aca="false">O6324+N6325</f>
        <v>590997.481438749</v>
      </c>
      <c r="P6325" s="0" t="n">
        <f aca="false">MIN($B$5,P6324+K6325*$B$6-I6325)</f>
        <v>168.83658762124</v>
      </c>
      <c r="Q6325" s="0" t="n">
        <f aca="false">MAX(0,F6325-H6325-K6325-L6325)</f>
        <v>0</v>
      </c>
    </row>
    <row r="6326" customFormat="false" ht="15" hidden="false" customHeight="false" outlineLevel="0" collapsed="false">
      <c r="A6326" s="0" t="n">
        <f aca="false">'Profiles 8760'!A6315</f>
        <v>6313</v>
      </c>
      <c r="B6326" s="0" t="n">
        <f aca="false">'Profiles 8760'!B6315</f>
        <v>9</v>
      </c>
      <c r="C6326" s="0" t="n">
        <f aca="false">'Profiles 8760'!E6315</f>
        <v>0</v>
      </c>
      <c r="D6326" s="0" t="n">
        <f aca="false">'Profiles 8760'!F6315</f>
        <v>0</v>
      </c>
      <c r="E6326" s="0" t="n">
        <f aca="false">'Profiles 8760'!G6315</f>
        <v>0.142612</v>
      </c>
      <c r="F6326" s="0" t="n">
        <f aca="false">D6326*Assumptions!$C$11*$B$7+E6326*Assumptions!$C$12*$B$8</f>
        <v>5.8328308</v>
      </c>
      <c r="G6326" s="0" t="n">
        <f aca="false">C6326*Assumptions!$C$15</f>
        <v>0</v>
      </c>
      <c r="H6326" s="0" t="n">
        <f aca="false">MIN(F6326,G6326)</f>
        <v>0</v>
      </c>
      <c r="I6326" s="0" t="n">
        <f aca="false">IF(C6326=1,MIN(G6326-H6326,Assumptions!$C$13,P6325),0)</f>
        <v>0</v>
      </c>
      <c r="J6326" s="0" t="n">
        <f aca="false">H6326+I6326</f>
        <v>0</v>
      </c>
      <c r="K6326" s="0" t="n">
        <f aca="false">MIN(IF(C6326=1,F6326-H6326,F6326),Assumptions!$C$13,MAX(0,($B$5-P6325)/$B$6))</f>
        <v>5.8328308</v>
      </c>
      <c r="L6326" s="0" t="n">
        <f aca="false">IF(C6326=1,0,MIN(F6326-K6326,Assumptions!$C$15,MAX(0,$B$10-O6325-M6326)))</f>
        <v>0</v>
      </c>
      <c r="M6326" s="0" t="n">
        <f aca="false">'Profiles 8760'!H6315</f>
        <v>81600</v>
      </c>
      <c r="N6326" s="0" t="n">
        <f aca="false">J6326+L6326</f>
        <v>0</v>
      </c>
      <c r="O6326" s="0" t="n">
        <f aca="false">O6325+N6326</f>
        <v>590997.481438749</v>
      </c>
      <c r="P6326" s="0" t="n">
        <f aca="false">MIN($B$5,P6325+K6326*$B$6-I6326)</f>
        <v>173.89248535868</v>
      </c>
      <c r="Q6326" s="0" t="n">
        <f aca="false">MAX(0,F6326-H6326-K6326-L6326)</f>
        <v>0</v>
      </c>
    </row>
    <row r="6327" customFormat="false" ht="15" hidden="false" customHeight="false" outlineLevel="0" collapsed="false">
      <c r="A6327" s="0" t="n">
        <f aca="false">'Profiles 8760'!A6316</f>
        <v>6314</v>
      </c>
      <c r="B6327" s="0" t="n">
        <f aca="false">'Profiles 8760'!B6316</f>
        <v>9</v>
      </c>
      <c r="C6327" s="0" t="n">
        <f aca="false">'Profiles 8760'!E6316</f>
        <v>0</v>
      </c>
      <c r="D6327" s="0" t="n">
        <f aca="false">'Profiles 8760'!F6316</f>
        <v>0</v>
      </c>
      <c r="E6327" s="0" t="n">
        <f aca="false">'Profiles 8760'!G6316</f>
        <v>0.132638</v>
      </c>
      <c r="F6327" s="0" t="n">
        <f aca="false">D6327*Assumptions!$C$11*$B$7+E6327*Assumptions!$C$12*$B$8</f>
        <v>5.4248942</v>
      </c>
      <c r="G6327" s="0" t="n">
        <f aca="false">C6327*Assumptions!$C$15</f>
        <v>0</v>
      </c>
      <c r="H6327" s="0" t="n">
        <f aca="false">MIN(F6327,G6327)</f>
        <v>0</v>
      </c>
      <c r="I6327" s="0" t="n">
        <f aca="false">IF(C6327=1,MIN(G6327-H6327,Assumptions!$C$13,P6326),0)</f>
        <v>0</v>
      </c>
      <c r="J6327" s="0" t="n">
        <f aca="false">H6327+I6327</f>
        <v>0</v>
      </c>
      <c r="K6327" s="0" t="n">
        <f aca="false">MIN(IF(C6327=1,F6327-H6327,F6327),Assumptions!$C$13,MAX(0,($B$5-P6326)/$B$6))</f>
        <v>5.4248942</v>
      </c>
      <c r="L6327" s="0" t="n">
        <f aca="false">IF(C6327=1,0,MIN(F6327-K6327,Assumptions!$C$15,MAX(0,$B$10-O6326-M6327)))</f>
        <v>0</v>
      </c>
      <c r="M6327" s="0" t="n">
        <f aca="false">'Profiles 8760'!H6316</f>
        <v>81600</v>
      </c>
      <c r="N6327" s="0" t="n">
        <f aca="false">J6327+L6327</f>
        <v>0</v>
      </c>
      <c r="O6327" s="0" t="n">
        <f aca="false">O6326+N6327</f>
        <v>590997.481438749</v>
      </c>
      <c r="P6327" s="0" t="n">
        <f aca="false">MIN($B$5,P6326+K6327*$B$6-I6327)</f>
        <v>178.59478365124</v>
      </c>
      <c r="Q6327" s="0" t="n">
        <f aca="false">MAX(0,F6327-H6327-K6327-L6327)</f>
        <v>0</v>
      </c>
    </row>
    <row r="6328" customFormat="false" ht="15" hidden="false" customHeight="false" outlineLevel="0" collapsed="false">
      <c r="A6328" s="0" t="n">
        <f aca="false">'Profiles 8760'!A6317</f>
        <v>6315</v>
      </c>
      <c r="B6328" s="0" t="n">
        <f aca="false">'Profiles 8760'!B6317</f>
        <v>9</v>
      </c>
      <c r="C6328" s="0" t="n">
        <f aca="false">'Profiles 8760'!E6317</f>
        <v>0</v>
      </c>
      <c r="D6328" s="0" t="n">
        <f aca="false">'Profiles 8760'!F6317</f>
        <v>0</v>
      </c>
      <c r="E6328" s="0" t="n">
        <f aca="false">'Profiles 8760'!G6317</f>
        <v>0.10588</v>
      </c>
      <c r="F6328" s="0" t="n">
        <f aca="false">D6328*Assumptions!$C$11*$B$7+E6328*Assumptions!$C$12*$B$8</f>
        <v>4.330492</v>
      </c>
      <c r="G6328" s="0" t="n">
        <f aca="false">C6328*Assumptions!$C$15</f>
        <v>0</v>
      </c>
      <c r="H6328" s="0" t="n">
        <f aca="false">MIN(F6328,G6328)</f>
        <v>0</v>
      </c>
      <c r="I6328" s="0" t="n">
        <f aca="false">IF(C6328=1,MIN(G6328-H6328,Assumptions!$C$13,P6327),0)</f>
        <v>0</v>
      </c>
      <c r="J6328" s="0" t="n">
        <f aca="false">H6328+I6328</f>
        <v>0</v>
      </c>
      <c r="K6328" s="0" t="n">
        <f aca="false">MIN(IF(C6328=1,F6328-H6328,F6328),Assumptions!$C$13,MAX(0,($B$5-P6327)/$B$6))</f>
        <v>4.330492</v>
      </c>
      <c r="L6328" s="0" t="n">
        <f aca="false">IF(C6328=1,0,MIN(F6328-K6328,Assumptions!$C$15,MAX(0,$B$10-O6327-M6328)))</f>
        <v>0</v>
      </c>
      <c r="M6328" s="0" t="n">
        <f aca="false">'Profiles 8760'!H6317</f>
        <v>81600</v>
      </c>
      <c r="N6328" s="0" t="n">
        <f aca="false">J6328+L6328</f>
        <v>0</v>
      </c>
      <c r="O6328" s="0" t="n">
        <f aca="false">O6327+N6328</f>
        <v>590997.481438749</v>
      </c>
      <c r="P6328" s="0" t="n">
        <f aca="false">MIN($B$5,P6327+K6328*$B$6-I6328)</f>
        <v>182.34845411684</v>
      </c>
      <c r="Q6328" s="0" t="n">
        <f aca="false">MAX(0,F6328-H6328-K6328-L6328)</f>
        <v>0</v>
      </c>
    </row>
    <row r="6329" customFormat="false" ht="15" hidden="false" customHeight="false" outlineLevel="0" collapsed="false">
      <c r="A6329" s="0" t="n">
        <f aca="false">'Profiles 8760'!A6318</f>
        <v>6316</v>
      </c>
      <c r="B6329" s="0" t="n">
        <f aca="false">'Profiles 8760'!B6318</f>
        <v>9</v>
      </c>
      <c r="C6329" s="0" t="n">
        <f aca="false">'Profiles 8760'!E6318</f>
        <v>0</v>
      </c>
      <c r="D6329" s="0" t="n">
        <f aca="false">'Profiles 8760'!F6318</f>
        <v>0</v>
      </c>
      <c r="E6329" s="0" t="n">
        <f aca="false">'Profiles 8760'!G6318</f>
        <v>0.091177</v>
      </c>
      <c r="F6329" s="0" t="n">
        <f aca="false">D6329*Assumptions!$C$11*$B$7+E6329*Assumptions!$C$12*$B$8</f>
        <v>3.7291393</v>
      </c>
      <c r="G6329" s="0" t="n">
        <f aca="false">C6329*Assumptions!$C$15</f>
        <v>0</v>
      </c>
      <c r="H6329" s="0" t="n">
        <f aca="false">MIN(F6329,G6329)</f>
        <v>0</v>
      </c>
      <c r="I6329" s="0" t="n">
        <f aca="false">IF(C6329=1,MIN(G6329-H6329,Assumptions!$C$13,P6328),0)</f>
        <v>0</v>
      </c>
      <c r="J6329" s="0" t="n">
        <f aca="false">H6329+I6329</f>
        <v>0</v>
      </c>
      <c r="K6329" s="0" t="n">
        <f aca="false">MIN(IF(C6329=1,F6329-H6329,F6329),Assumptions!$C$13,MAX(0,($B$5-P6328)/$B$6))</f>
        <v>3.7291393</v>
      </c>
      <c r="L6329" s="0" t="n">
        <f aca="false">IF(C6329=1,0,MIN(F6329-K6329,Assumptions!$C$15,MAX(0,$B$10-O6328-M6329)))</f>
        <v>0</v>
      </c>
      <c r="M6329" s="0" t="n">
        <f aca="false">'Profiles 8760'!H6318</f>
        <v>81600</v>
      </c>
      <c r="N6329" s="0" t="n">
        <f aca="false">J6329+L6329</f>
        <v>0</v>
      </c>
      <c r="O6329" s="0" t="n">
        <f aca="false">O6328+N6329</f>
        <v>590997.481438749</v>
      </c>
      <c r="P6329" s="0" t="n">
        <f aca="false">MIN($B$5,P6328+K6329*$B$6-I6329)</f>
        <v>185.58087206208</v>
      </c>
      <c r="Q6329" s="0" t="n">
        <f aca="false">MAX(0,F6329-H6329-K6329-L6329)</f>
        <v>0</v>
      </c>
    </row>
    <row r="6330" customFormat="false" ht="15" hidden="false" customHeight="false" outlineLevel="0" collapsed="false">
      <c r="A6330" s="0" t="n">
        <f aca="false">'Profiles 8760'!A6319</f>
        <v>6317</v>
      </c>
      <c r="B6330" s="0" t="n">
        <f aca="false">'Profiles 8760'!B6319</f>
        <v>9</v>
      </c>
      <c r="C6330" s="0" t="n">
        <f aca="false">'Profiles 8760'!E6319</f>
        <v>0</v>
      </c>
      <c r="D6330" s="0" t="n">
        <f aca="false">'Profiles 8760'!F6319</f>
        <v>0</v>
      </c>
      <c r="E6330" s="0" t="n">
        <f aca="false">'Profiles 8760'!G6319</f>
        <v>0.108139</v>
      </c>
      <c r="F6330" s="0" t="n">
        <f aca="false">D6330*Assumptions!$C$11*$B$7+E6330*Assumptions!$C$12*$B$8</f>
        <v>4.4228851</v>
      </c>
      <c r="G6330" s="0" t="n">
        <f aca="false">C6330*Assumptions!$C$15</f>
        <v>0</v>
      </c>
      <c r="H6330" s="0" t="n">
        <f aca="false">MIN(F6330,G6330)</f>
        <v>0</v>
      </c>
      <c r="I6330" s="0" t="n">
        <f aca="false">IF(C6330=1,MIN(G6330-H6330,Assumptions!$C$13,P6329),0)</f>
        <v>0</v>
      </c>
      <c r="J6330" s="0" t="n">
        <f aca="false">H6330+I6330</f>
        <v>0</v>
      </c>
      <c r="K6330" s="0" t="n">
        <f aca="false">MIN(IF(C6330=1,F6330-H6330,F6330),Assumptions!$C$13,MAX(0,($B$5-P6329)/$B$6))</f>
        <v>4.4228851</v>
      </c>
      <c r="L6330" s="0" t="n">
        <f aca="false">IF(C6330=1,0,MIN(F6330-K6330,Assumptions!$C$15,MAX(0,$B$10-O6329-M6330)))</f>
        <v>0</v>
      </c>
      <c r="M6330" s="0" t="n">
        <f aca="false">'Profiles 8760'!H6319</f>
        <v>81600</v>
      </c>
      <c r="N6330" s="0" t="n">
        <f aca="false">J6330+L6330</f>
        <v>0</v>
      </c>
      <c r="O6330" s="0" t="n">
        <f aca="false">O6329+N6330</f>
        <v>590997.481438749</v>
      </c>
      <c r="P6330" s="0" t="n">
        <f aca="false">MIN($B$5,P6329+K6330*$B$6-I6330)</f>
        <v>189.41462886676</v>
      </c>
      <c r="Q6330" s="0" t="n">
        <f aca="false">MAX(0,F6330-H6330-K6330-L6330)</f>
        <v>0</v>
      </c>
    </row>
    <row r="6331" customFormat="false" ht="15" hidden="false" customHeight="false" outlineLevel="0" collapsed="false">
      <c r="A6331" s="0" t="n">
        <f aca="false">'Profiles 8760'!A6320</f>
        <v>6318</v>
      </c>
      <c r="B6331" s="0" t="n">
        <f aca="false">'Profiles 8760'!B6320</f>
        <v>9</v>
      </c>
      <c r="C6331" s="0" t="n">
        <f aca="false">'Profiles 8760'!E6320</f>
        <v>0</v>
      </c>
      <c r="D6331" s="0" t="n">
        <f aca="false">'Profiles 8760'!F6320</f>
        <v>0</v>
      </c>
      <c r="E6331" s="0" t="n">
        <f aca="false">'Profiles 8760'!G6320</f>
        <v>0.089702</v>
      </c>
      <c r="F6331" s="0" t="n">
        <f aca="false">D6331*Assumptions!$C$11*$B$7+E6331*Assumptions!$C$12*$B$8</f>
        <v>3.6688118</v>
      </c>
      <c r="G6331" s="0" t="n">
        <f aca="false">C6331*Assumptions!$C$15</f>
        <v>0</v>
      </c>
      <c r="H6331" s="0" t="n">
        <f aca="false">MIN(F6331,G6331)</f>
        <v>0</v>
      </c>
      <c r="I6331" s="0" t="n">
        <f aca="false">IF(C6331=1,MIN(G6331-H6331,Assumptions!$C$13,P6330),0)</f>
        <v>0</v>
      </c>
      <c r="J6331" s="0" t="n">
        <f aca="false">H6331+I6331</f>
        <v>0</v>
      </c>
      <c r="K6331" s="0" t="n">
        <f aca="false">MIN(IF(C6331=1,F6331-H6331,F6331),Assumptions!$C$13,MAX(0,($B$5-P6330)/$B$6))</f>
        <v>3.6688118</v>
      </c>
      <c r="L6331" s="0" t="n">
        <f aca="false">IF(C6331=1,0,MIN(F6331-K6331,Assumptions!$C$15,MAX(0,$B$10-O6330-M6331)))</f>
        <v>0</v>
      </c>
      <c r="M6331" s="0" t="n">
        <f aca="false">'Profiles 8760'!H6320</f>
        <v>81600</v>
      </c>
      <c r="N6331" s="0" t="n">
        <f aca="false">J6331+L6331</f>
        <v>0</v>
      </c>
      <c r="O6331" s="0" t="n">
        <f aca="false">O6330+N6331</f>
        <v>590997.481438749</v>
      </c>
      <c r="P6331" s="0" t="n">
        <f aca="false">MIN($B$5,P6330+K6331*$B$6-I6331)</f>
        <v>192.594754935</v>
      </c>
      <c r="Q6331" s="0" t="n">
        <f aca="false">MAX(0,F6331-H6331-K6331-L6331)</f>
        <v>0</v>
      </c>
    </row>
    <row r="6332" customFormat="false" ht="15" hidden="false" customHeight="false" outlineLevel="0" collapsed="false">
      <c r="A6332" s="0" t="n">
        <f aca="false">'Profiles 8760'!A6321</f>
        <v>6319</v>
      </c>
      <c r="B6332" s="0" t="n">
        <f aca="false">'Profiles 8760'!B6321</f>
        <v>9</v>
      </c>
      <c r="C6332" s="0" t="n">
        <f aca="false">'Profiles 8760'!E6321</f>
        <v>0</v>
      </c>
      <c r="D6332" s="0" t="n">
        <f aca="false">'Profiles 8760'!F6321</f>
        <v>0.007833</v>
      </c>
      <c r="E6332" s="0" t="n">
        <f aca="false">'Profiles 8760'!G6321</f>
        <v>0.133982</v>
      </c>
      <c r="F6332" s="0" t="n">
        <f aca="false">D6332*Assumptions!$C$11*$B$7+E6332*Assumptions!$C$12*$B$8</f>
        <v>7.7420342</v>
      </c>
      <c r="G6332" s="0" t="n">
        <f aca="false">C6332*Assumptions!$C$15</f>
        <v>0</v>
      </c>
      <c r="H6332" s="0" t="n">
        <f aca="false">MIN(F6332,G6332)</f>
        <v>0</v>
      </c>
      <c r="I6332" s="0" t="n">
        <f aca="false">IF(C6332=1,MIN(G6332-H6332,Assumptions!$C$13,P6331),0)</f>
        <v>0</v>
      </c>
      <c r="J6332" s="0" t="n">
        <f aca="false">H6332+I6332</f>
        <v>0</v>
      </c>
      <c r="K6332" s="0" t="n">
        <f aca="false">MIN(IF(C6332=1,F6332-H6332,F6332),Assumptions!$C$13,MAX(0,($B$5-P6331)/$B$6))</f>
        <v>7.7420342</v>
      </c>
      <c r="L6332" s="0" t="n">
        <f aca="false">IF(C6332=1,0,MIN(F6332-K6332,Assumptions!$C$15,MAX(0,$B$10-O6331-M6332)))</f>
        <v>0</v>
      </c>
      <c r="M6332" s="0" t="n">
        <f aca="false">'Profiles 8760'!H6321</f>
        <v>81600</v>
      </c>
      <c r="N6332" s="0" t="n">
        <f aca="false">J6332+L6332</f>
        <v>0</v>
      </c>
      <c r="O6332" s="0" t="n">
        <f aca="false">O6331+N6332</f>
        <v>590997.481438749</v>
      </c>
      <c r="P6332" s="0" t="n">
        <f aca="false">MIN($B$5,P6331+K6332*$B$6-I6332)</f>
        <v>199.30555017956</v>
      </c>
      <c r="Q6332" s="0" t="n">
        <f aca="false">MAX(0,F6332-H6332-K6332-L6332)</f>
        <v>0</v>
      </c>
    </row>
    <row r="6333" customFormat="false" ht="15" hidden="false" customHeight="false" outlineLevel="0" collapsed="false">
      <c r="A6333" s="0" t="n">
        <f aca="false">'Profiles 8760'!A6322</f>
        <v>6320</v>
      </c>
      <c r="B6333" s="0" t="n">
        <f aca="false">'Profiles 8760'!B6322</f>
        <v>9</v>
      </c>
      <c r="C6333" s="0" t="n">
        <f aca="false">'Profiles 8760'!E6322</f>
        <v>1</v>
      </c>
      <c r="D6333" s="0" t="n">
        <f aca="false">'Profiles 8760'!F6322</f>
        <v>0.195901</v>
      </c>
      <c r="E6333" s="0" t="n">
        <f aca="false">'Profiles 8760'!G6322</f>
        <v>0.146963</v>
      </c>
      <c r="F6333" s="0" t="n">
        <f aca="false">D6333*Assumptions!$C$11*$B$7+E6333*Assumptions!$C$12*$B$8</f>
        <v>62.5869955</v>
      </c>
      <c r="G6333" s="0" t="n">
        <f aca="false">C6333*Assumptions!$C$15</f>
        <v>200</v>
      </c>
      <c r="H6333" s="0" t="n">
        <f aca="false">MIN(F6333,G6333)</f>
        <v>62.5869955</v>
      </c>
      <c r="I6333" s="0" t="n">
        <f aca="false">IF(C6333=1,MIN(G6333-H6333,Assumptions!$C$13,P6332),0)</f>
        <v>137.4130045</v>
      </c>
      <c r="J6333" s="0" t="n">
        <f aca="false">H6333+I6333</f>
        <v>200</v>
      </c>
      <c r="K6333" s="0" t="n">
        <f aca="false">MIN(IF(C6333=1,F6333-H6333,F6333),Assumptions!$C$13,MAX(0,($B$5-P6332)/$B$6))</f>
        <v>0</v>
      </c>
      <c r="L6333" s="0" t="n">
        <f aca="false">IF(C6333=1,0,MIN(F6333-K6333,Assumptions!$C$15,MAX(0,$B$10-O6332-M6333)))</f>
        <v>0</v>
      </c>
      <c r="M6333" s="0" t="n">
        <f aca="false">'Profiles 8760'!H6322</f>
        <v>81400</v>
      </c>
      <c r="N6333" s="0" t="n">
        <f aca="false">J6333+L6333</f>
        <v>200</v>
      </c>
      <c r="O6333" s="0" t="n">
        <f aca="false">O6332+N6333</f>
        <v>591197.481438749</v>
      </c>
      <c r="P6333" s="0" t="n">
        <f aca="false">MIN($B$5,P6332+K6333*$B$6-I6333)</f>
        <v>61.89254567956</v>
      </c>
      <c r="Q6333" s="0" t="n">
        <f aca="false">MAX(0,F6333-H6333-K6333-L6333)</f>
        <v>0</v>
      </c>
    </row>
    <row r="6334" customFormat="false" ht="15" hidden="false" customHeight="false" outlineLevel="0" collapsed="false">
      <c r="A6334" s="0" t="n">
        <f aca="false">'Profiles 8760'!A6323</f>
        <v>6321</v>
      </c>
      <c r="B6334" s="0" t="n">
        <f aca="false">'Profiles 8760'!B6323</f>
        <v>9</v>
      </c>
      <c r="C6334" s="0" t="n">
        <f aca="false">'Profiles 8760'!E6323</f>
        <v>1</v>
      </c>
      <c r="D6334" s="0" t="n">
        <f aca="false">'Profiles 8760'!F6323</f>
        <v>0.446843</v>
      </c>
      <c r="E6334" s="0" t="n">
        <f aca="false">'Profiles 8760'!G6323</f>
        <v>0.178318</v>
      </c>
      <c r="F6334" s="0" t="n">
        <f aca="false">D6334*Assumptions!$C$11*$B$7+E6334*Assumptions!$C$12*$B$8</f>
        <v>136.3414646</v>
      </c>
      <c r="G6334" s="0" t="n">
        <f aca="false">C6334*Assumptions!$C$15</f>
        <v>200</v>
      </c>
      <c r="H6334" s="0" t="n">
        <f aca="false">MIN(F6334,G6334)</f>
        <v>136.3414646</v>
      </c>
      <c r="I6334" s="0" t="n">
        <f aca="false">IF(C6334=1,MIN(G6334-H6334,Assumptions!$C$13,P6333),0)</f>
        <v>61.89254567956</v>
      </c>
      <c r="J6334" s="0" t="n">
        <f aca="false">H6334+I6334</f>
        <v>198.23401027956</v>
      </c>
      <c r="K6334" s="0" t="n">
        <f aca="false">MIN(IF(C6334=1,F6334-H6334,F6334),Assumptions!$C$13,MAX(0,($B$5-P6333)/$B$6))</f>
        <v>0</v>
      </c>
      <c r="L6334" s="0" t="n">
        <f aca="false">IF(C6334=1,0,MIN(F6334-K6334,Assumptions!$C$15,MAX(0,$B$10-O6333-M6334)))</f>
        <v>0</v>
      </c>
      <c r="M6334" s="0" t="n">
        <f aca="false">'Profiles 8760'!H6323</f>
        <v>81200</v>
      </c>
      <c r="N6334" s="0" t="n">
        <f aca="false">J6334+L6334</f>
        <v>198.23401027956</v>
      </c>
      <c r="O6334" s="0" t="n">
        <f aca="false">O6333+N6334</f>
        <v>591395.715449029</v>
      </c>
      <c r="P6334" s="0" t="n">
        <f aca="false">MIN($B$5,P6333+K6334*$B$6-I6334)</f>
        <v>0</v>
      </c>
      <c r="Q6334" s="0" t="n">
        <f aca="false">MAX(0,F6334-H6334-K6334-L6334)</f>
        <v>0</v>
      </c>
    </row>
    <row r="6335" customFormat="false" ht="15" hidden="false" customHeight="false" outlineLevel="0" collapsed="false">
      <c r="A6335" s="0" t="n">
        <f aca="false">'Profiles 8760'!A6324</f>
        <v>6322</v>
      </c>
      <c r="B6335" s="0" t="n">
        <f aca="false">'Profiles 8760'!B6324</f>
        <v>9</v>
      </c>
      <c r="C6335" s="0" t="n">
        <f aca="false">'Profiles 8760'!E6324</f>
        <v>0</v>
      </c>
      <c r="D6335" s="0" t="n">
        <f aca="false">'Profiles 8760'!F6324</f>
        <v>0.697763</v>
      </c>
      <c r="E6335" s="0" t="n">
        <f aca="false">'Profiles 8760'!G6324</f>
        <v>0.210159</v>
      </c>
      <c r="F6335" s="0" t="n">
        <f aca="false">D6335*Assumptions!$C$11*$B$7+E6335*Assumptions!$C$12*$B$8</f>
        <v>210.1094575</v>
      </c>
      <c r="G6335" s="0" t="n">
        <f aca="false">C6335*Assumptions!$C$15</f>
        <v>0</v>
      </c>
      <c r="H6335" s="0" t="n">
        <f aca="false">MIN(F6335,G6335)</f>
        <v>0</v>
      </c>
      <c r="I6335" s="0" t="n">
        <f aca="false">IF(C6335=1,MIN(G6335-H6335,Assumptions!$C$13,P6334),0)</f>
        <v>0</v>
      </c>
      <c r="J6335" s="0" t="n">
        <f aca="false">H6335+I6335</f>
        <v>0</v>
      </c>
      <c r="K6335" s="0" t="n">
        <f aca="false">MIN(IF(C6335=1,F6335-H6335,F6335),Assumptions!$C$13,MAX(0,($B$5-P6334)/$B$6))</f>
        <v>180</v>
      </c>
      <c r="L6335" s="0" t="n">
        <f aca="false">IF(C6335=1,0,MIN(F6335-K6335,Assumptions!$C$15,MAX(0,$B$10-O6334-M6335)))</f>
        <v>30.1094575</v>
      </c>
      <c r="M6335" s="0" t="n">
        <f aca="false">'Profiles 8760'!H6324</f>
        <v>81200</v>
      </c>
      <c r="N6335" s="0" t="n">
        <f aca="false">J6335+L6335</f>
        <v>30.1094575</v>
      </c>
      <c r="O6335" s="0" t="n">
        <f aca="false">O6334+N6335</f>
        <v>591425.824906529</v>
      </c>
      <c r="P6335" s="0" t="n">
        <f aca="false">MIN($B$5,P6334+K6335*$B$6-I6335)</f>
        <v>156.024</v>
      </c>
      <c r="Q6335" s="0" t="n">
        <f aca="false">MAX(0,F6335-H6335-K6335-L6335)</f>
        <v>0</v>
      </c>
    </row>
    <row r="6336" customFormat="false" ht="15" hidden="false" customHeight="false" outlineLevel="0" collapsed="false">
      <c r="A6336" s="0" t="n">
        <f aca="false">'Profiles 8760'!A6325</f>
        <v>6323</v>
      </c>
      <c r="B6336" s="0" t="n">
        <f aca="false">'Profiles 8760'!B6325</f>
        <v>9</v>
      </c>
      <c r="C6336" s="0" t="n">
        <f aca="false">'Profiles 8760'!E6325</f>
        <v>0</v>
      </c>
      <c r="D6336" s="0" t="n">
        <f aca="false">'Profiles 8760'!F6325</f>
        <v>0.907808</v>
      </c>
      <c r="E6336" s="0" t="n">
        <f aca="false">'Profiles 8760'!G6325</f>
        <v>0.167391</v>
      </c>
      <c r="F6336" s="0" t="n">
        <f aca="false">D6336*Assumptions!$C$11*$B$7+E6336*Assumptions!$C$12*$B$8</f>
        <v>269.0212423</v>
      </c>
      <c r="G6336" s="0" t="n">
        <f aca="false">C6336*Assumptions!$C$15</f>
        <v>0</v>
      </c>
      <c r="H6336" s="0" t="n">
        <f aca="false">MIN(F6336,G6336)</f>
        <v>0</v>
      </c>
      <c r="I6336" s="0" t="n">
        <f aca="false">IF(C6336=1,MIN(G6336-H6336,Assumptions!$C$13,P6335),0)</f>
        <v>0</v>
      </c>
      <c r="J6336" s="0" t="n">
        <f aca="false">H6336+I6336</f>
        <v>0</v>
      </c>
      <c r="K6336" s="0" t="n">
        <f aca="false">MIN(IF(C6336=1,F6336-H6336,F6336),Assumptions!$C$13,MAX(0,($B$5-P6335)/$B$6))</f>
        <v>180</v>
      </c>
      <c r="L6336" s="0" t="n">
        <f aca="false">IF(C6336=1,0,MIN(F6336-K6336,Assumptions!$C$15,MAX(0,$B$10-O6335-M6336)))</f>
        <v>89.0212423</v>
      </c>
      <c r="M6336" s="0" t="n">
        <f aca="false">'Profiles 8760'!H6325</f>
        <v>81200</v>
      </c>
      <c r="N6336" s="0" t="n">
        <f aca="false">J6336+L6336</f>
        <v>89.0212423</v>
      </c>
      <c r="O6336" s="0" t="n">
        <f aca="false">O6335+N6336</f>
        <v>591514.846148829</v>
      </c>
      <c r="P6336" s="0" t="n">
        <f aca="false">MIN($B$5,P6335+K6336*$B$6-I6336)</f>
        <v>312.048</v>
      </c>
      <c r="Q6336" s="0" t="n">
        <f aca="false">MAX(0,F6336-H6336-K6336-L6336)</f>
        <v>0</v>
      </c>
    </row>
    <row r="6337" customFormat="false" ht="15" hidden="false" customHeight="false" outlineLevel="0" collapsed="false">
      <c r="A6337" s="0" t="n">
        <f aca="false">'Profiles 8760'!A6326</f>
        <v>6324</v>
      </c>
      <c r="B6337" s="0" t="n">
        <f aca="false">'Profiles 8760'!B6326</f>
        <v>9</v>
      </c>
      <c r="C6337" s="0" t="n">
        <f aca="false">'Profiles 8760'!E6326</f>
        <v>0</v>
      </c>
      <c r="D6337" s="0" t="n">
        <f aca="false">'Profiles 8760'!F6326</f>
        <v>1</v>
      </c>
      <c r="E6337" s="0" t="n">
        <f aca="false">'Profiles 8760'!G6326</f>
        <v>0.249103</v>
      </c>
      <c r="F6337" s="0" t="n">
        <f aca="false">D6337*Assumptions!$C$11*$B$7+E6337*Assumptions!$C$12*$B$8</f>
        <v>298.9883127</v>
      </c>
      <c r="G6337" s="0" t="n">
        <f aca="false">C6337*Assumptions!$C$15</f>
        <v>0</v>
      </c>
      <c r="H6337" s="0" t="n">
        <f aca="false">MIN(F6337,G6337)</f>
        <v>0</v>
      </c>
      <c r="I6337" s="0" t="n">
        <f aca="false">IF(C6337=1,MIN(G6337-H6337,Assumptions!$C$13,P6336),0)</f>
        <v>0</v>
      </c>
      <c r="J6337" s="0" t="n">
        <f aca="false">H6337+I6337</f>
        <v>0</v>
      </c>
      <c r="K6337" s="0" t="n">
        <f aca="false">MIN(IF(C6337=1,F6337-H6337,F6337),Assumptions!$C$13,MAX(0,($B$5-P6336)/$B$6))</f>
        <v>180</v>
      </c>
      <c r="L6337" s="0" t="n">
        <f aca="false">IF(C6337=1,0,MIN(F6337-K6337,Assumptions!$C$15,MAX(0,$B$10-O6336-M6337)))</f>
        <v>118.9883127</v>
      </c>
      <c r="M6337" s="0" t="n">
        <f aca="false">'Profiles 8760'!H6326</f>
        <v>81200</v>
      </c>
      <c r="N6337" s="0" t="n">
        <f aca="false">J6337+L6337</f>
        <v>118.9883127</v>
      </c>
      <c r="O6337" s="0" t="n">
        <f aca="false">O6336+N6337</f>
        <v>591633.834461529</v>
      </c>
      <c r="P6337" s="0" t="n">
        <f aca="false">MIN($B$5,P6336+K6337*$B$6-I6337)</f>
        <v>468.072</v>
      </c>
      <c r="Q6337" s="0" t="n">
        <f aca="false">MAX(0,F6337-H6337-K6337-L6337)</f>
        <v>0</v>
      </c>
    </row>
    <row r="6338" customFormat="false" ht="15" hidden="false" customHeight="false" outlineLevel="0" collapsed="false">
      <c r="A6338" s="0" t="n">
        <f aca="false">'Profiles 8760'!A6327</f>
        <v>6325</v>
      </c>
      <c r="B6338" s="0" t="n">
        <f aca="false">'Profiles 8760'!B6327</f>
        <v>9</v>
      </c>
      <c r="C6338" s="0" t="n">
        <f aca="false">'Profiles 8760'!E6327</f>
        <v>0</v>
      </c>
      <c r="D6338" s="0" t="n">
        <f aca="false">'Profiles 8760'!F6327</f>
        <v>1</v>
      </c>
      <c r="E6338" s="0" t="n">
        <f aca="false">'Profiles 8760'!G6327</f>
        <v>0.312522</v>
      </c>
      <c r="F6338" s="0" t="n">
        <f aca="false">D6338*Assumptions!$C$11*$B$7+E6338*Assumptions!$C$12*$B$8</f>
        <v>301.5821498</v>
      </c>
      <c r="G6338" s="0" t="n">
        <f aca="false">C6338*Assumptions!$C$15</f>
        <v>0</v>
      </c>
      <c r="H6338" s="0" t="n">
        <f aca="false">MIN(F6338,G6338)</f>
        <v>0</v>
      </c>
      <c r="I6338" s="0" t="n">
        <f aca="false">IF(C6338=1,MIN(G6338-H6338,Assumptions!$C$13,P6337),0)</f>
        <v>0</v>
      </c>
      <c r="J6338" s="0" t="n">
        <f aca="false">H6338+I6338</f>
        <v>0</v>
      </c>
      <c r="K6338" s="0" t="n">
        <f aca="false">MIN(IF(C6338=1,F6338-H6338,F6338),Assumptions!$C$13,MAX(0,($B$5-P6337)/$B$6))</f>
        <v>49.3054914628519</v>
      </c>
      <c r="L6338" s="0" t="n">
        <f aca="false">IF(C6338=1,0,MIN(F6338-K6338,Assumptions!$C$15,MAX(0,$B$10-O6337-M6338)))</f>
        <v>200</v>
      </c>
      <c r="M6338" s="0" t="n">
        <f aca="false">'Profiles 8760'!H6327</f>
        <v>81200</v>
      </c>
      <c r="N6338" s="0" t="n">
        <f aca="false">J6338+L6338</f>
        <v>200</v>
      </c>
      <c r="O6338" s="0" t="n">
        <f aca="false">O6337+N6338</f>
        <v>591833.834461529</v>
      </c>
      <c r="P6338" s="0" t="n">
        <f aca="false">MIN($B$5,P6337+K6338*$B$6-I6338)</f>
        <v>510.81</v>
      </c>
      <c r="Q6338" s="0" t="n">
        <f aca="false">MAX(0,F6338-H6338-K6338-L6338)</f>
        <v>52.2766583371482</v>
      </c>
    </row>
    <row r="6339" customFormat="false" ht="15" hidden="false" customHeight="false" outlineLevel="0" collapsed="false">
      <c r="A6339" s="0" t="n">
        <f aca="false">'Profiles 8760'!A6328</f>
        <v>6326</v>
      </c>
      <c r="B6339" s="0" t="n">
        <f aca="false">'Profiles 8760'!B6328</f>
        <v>9</v>
      </c>
      <c r="C6339" s="0" t="n">
        <f aca="false">'Profiles 8760'!E6328</f>
        <v>0</v>
      </c>
      <c r="D6339" s="0" t="n">
        <f aca="false">'Profiles 8760'!F6328</f>
        <v>1</v>
      </c>
      <c r="E6339" s="0" t="n">
        <f aca="false">'Profiles 8760'!G6328</f>
        <v>0.535214</v>
      </c>
      <c r="F6339" s="0" t="n">
        <f aca="false">D6339*Assumptions!$C$11*$B$7+E6339*Assumptions!$C$12*$B$8</f>
        <v>310.6902526</v>
      </c>
      <c r="G6339" s="0" t="n">
        <f aca="false">C6339*Assumptions!$C$15</f>
        <v>0</v>
      </c>
      <c r="H6339" s="0" t="n">
        <f aca="false">MIN(F6339,G6339)</f>
        <v>0</v>
      </c>
      <c r="I6339" s="0" t="n">
        <f aca="false">IF(C6339=1,MIN(G6339-H6339,Assumptions!$C$13,P6338),0)</f>
        <v>0</v>
      </c>
      <c r="J6339" s="0" t="n">
        <f aca="false">H6339+I6339</f>
        <v>0</v>
      </c>
      <c r="K6339" s="0" t="n">
        <f aca="false">MIN(IF(C6339=1,F6339-H6339,F6339),Assumptions!$C$13,MAX(0,($B$5-P6338)/$B$6))</f>
        <v>0</v>
      </c>
      <c r="L6339" s="0" t="n">
        <f aca="false">IF(C6339=1,0,MIN(F6339-K6339,Assumptions!$C$15,MAX(0,$B$10-O6338-M6339)))</f>
        <v>200</v>
      </c>
      <c r="M6339" s="0" t="n">
        <f aca="false">'Profiles 8760'!H6328</f>
        <v>81200</v>
      </c>
      <c r="N6339" s="0" t="n">
        <f aca="false">J6339+L6339</f>
        <v>200</v>
      </c>
      <c r="O6339" s="0" t="n">
        <f aca="false">O6338+N6339</f>
        <v>592033.834461529</v>
      </c>
      <c r="P6339" s="0" t="n">
        <f aca="false">MIN($B$5,P6338+K6339*$B$6-I6339)</f>
        <v>510.81</v>
      </c>
      <c r="Q6339" s="0" t="n">
        <f aca="false">MAX(0,F6339-H6339-K6339-L6339)</f>
        <v>110.6902526</v>
      </c>
    </row>
    <row r="6340" customFormat="false" ht="15" hidden="false" customHeight="false" outlineLevel="0" collapsed="false">
      <c r="A6340" s="0" t="n">
        <f aca="false">'Profiles 8760'!A6329</f>
        <v>6327</v>
      </c>
      <c r="B6340" s="0" t="n">
        <f aca="false">'Profiles 8760'!B6329</f>
        <v>9</v>
      </c>
      <c r="C6340" s="0" t="n">
        <f aca="false">'Profiles 8760'!E6329</f>
        <v>0</v>
      </c>
      <c r="D6340" s="0" t="n">
        <f aca="false">'Profiles 8760'!F6329</f>
        <v>0.907808</v>
      </c>
      <c r="E6340" s="0" t="n">
        <f aca="false">'Profiles 8760'!G6329</f>
        <v>0.757274</v>
      </c>
      <c r="F6340" s="0" t="n">
        <f aca="false">D6340*Assumptions!$C$11*$B$7+E6340*Assumptions!$C$12*$B$8</f>
        <v>293.147457</v>
      </c>
      <c r="G6340" s="0" t="n">
        <f aca="false">C6340*Assumptions!$C$15</f>
        <v>0</v>
      </c>
      <c r="H6340" s="0" t="n">
        <f aca="false">MIN(F6340,G6340)</f>
        <v>0</v>
      </c>
      <c r="I6340" s="0" t="n">
        <f aca="false">IF(C6340=1,MIN(G6340-H6340,Assumptions!$C$13,P6339),0)</f>
        <v>0</v>
      </c>
      <c r="J6340" s="0" t="n">
        <f aca="false">H6340+I6340</f>
        <v>0</v>
      </c>
      <c r="K6340" s="0" t="n">
        <f aca="false">MIN(IF(C6340=1,F6340-H6340,F6340),Assumptions!$C$13,MAX(0,($B$5-P6339)/$B$6))</f>
        <v>0</v>
      </c>
      <c r="L6340" s="0" t="n">
        <f aca="false">IF(C6340=1,0,MIN(F6340-K6340,Assumptions!$C$15,MAX(0,$B$10-O6339-M6340)))</f>
        <v>200</v>
      </c>
      <c r="M6340" s="0" t="n">
        <f aca="false">'Profiles 8760'!H6329</f>
        <v>81200</v>
      </c>
      <c r="N6340" s="0" t="n">
        <f aca="false">J6340+L6340</f>
        <v>200</v>
      </c>
      <c r="O6340" s="0" t="n">
        <f aca="false">O6339+N6340</f>
        <v>592233.834461529</v>
      </c>
      <c r="P6340" s="0" t="n">
        <f aca="false">MIN($B$5,P6339+K6340*$B$6-I6340)</f>
        <v>510.81</v>
      </c>
      <c r="Q6340" s="0" t="n">
        <f aca="false">MAX(0,F6340-H6340-K6340-L6340)</f>
        <v>93.147457</v>
      </c>
    </row>
    <row r="6341" customFormat="false" ht="15" hidden="false" customHeight="false" outlineLevel="0" collapsed="false">
      <c r="A6341" s="0" t="n">
        <f aca="false">'Profiles 8760'!A6330</f>
        <v>6328</v>
      </c>
      <c r="B6341" s="0" t="n">
        <f aca="false">'Profiles 8760'!B6330</f>
        <v>9</v>
      </c>
      <c r="C6341" s="0" t="n">
        <f aca="false">'Profiles 8760'!E6330</f>
        <v>0</v>
      </c>
      <c r="D6341" s="0" t="n">
        <f aca="false">'Profiles 8760'!F6330</f>
        <v>0.697763</v>
      </c>
      <c r="E6341" s="0" t="n">
        <f aca="false">'Profiles 8760'!G6330</f>
        <v>0.696681</v>
      </c>
      <c r="F6341" s="0" t="n">
        <f aca="false">D6341*Assumptions!$C$11*$B$7+E6341*Assumptions!$C$12*$B$8</f>
        <v>230.0082073</v>
      </c>
      <c r="G6341" s="0" t="n">
        <f aca="false">C6341*Assumptions!$C$15</f>
        <v>0</v>
      </c>
      <c r="H6341" s="0" t="n">
        <f aca="false">MIN(F6341,G6341)</f>
        <v>0</v>
      </c>
      <c r="I6341" s="0" t="n">
        <f aca="false">IF(C6341=1,MIN(G6341-H6341,Assumptions!$C$13,P6340),0)</f>
        <v>0</v>
      </c>
      <c r="J6341" s="0" t="n">
        <f aca="false">H6341+I6341</f>
        <v>0</v>
      </c>
      <c r="K6341" s="0" t="n">
        <f aca="false">MIN(IF(C6341=1,F6341-H6341,F6341),Assumptions!$C$13,MAX(0,($B$5-P6340)/$B$6))</f>
        <v>0</v>
      </c>
      <c r="L6341" s="0" t="n">
        <f aca="false">IF(C6341=1,0,MIN(F6341-K6341,Assumptions!$C$15,MAX(0,$B$10-O6340-M6341)))</f>
        <v>200</v>
      </c>
      <c r="M6341" s="0" t="n">
        <f aca="false">'Profiles 8760'!H6330</f>
        <v>81200</v>
      </c>
      <c r="N6341" s="0" t="n">
        <f aca="false">J6341+L6341</f>
        <v>200</v>
      </c>
      <c r="O6341" s="0" t="n">
        <f aca="false">O6340+N6341</f>
        <v>592433.834461529</v>
      </c>
      <c r="P6341" s="0" t="n">
        <f aca="false">MIN($B$5,P6340+K6341*$B$6-I6341)</f>
        <v>510.81</v>
      </c>
      <c r="Q6341" s="0" t="n">
        <f aca="false">MAX(0,F6341-H6341-K6341-L6341)</f>
        <v>30.0082073</v>
      </c>
    </row>
    <row r="6342" customFormat="false" ht="15" hidden="false" customHeight="false" outlineLevel="0" collapsed="false">
      <c r="A6342" s="0" t="n">
        <f aca="false">'Profiles 8760'!A6331</f>
        <v>6329</v>
      </c>
      <c r="B6342" s="0" t="n">
        <f aca="false">'Profiles 8760'!B6331</f>
        <v>9</v>
      </c>
      <c r="C6342" s="0" t="n">
        <f aca="false">'Profiles 8760'!E6331</f>
        <v>0</v>
      </c>
      <c r="D6342" s="0" t="n">
        <f aca="false">'Profiles 8760'!F6331</f>
        <v>0.446843</v>
      </c>
      <c r="E6342" s="0" t="n">
        <f aca="false">'Profiles 8760'!G6331</f>
        <v>0.726709</v>
      </c>
      <c r="F6342" s="0" t="n">
        <f aca="false">D6342*Assumptions!$C$11*$B$7+E6342*Assumptions!$C$12*$B$8</f>
        <v>158.7706565</v>
      </c>
      <c r="G6342" s="0" t="n">
        <f aca="false">C6342*Assumptions!$C$15</f>
        <v>0</v>
      </c>
      <c r="H6342" s="0" t="n">
        <f aca="false">MIN(F6342,G6342)</f>
        <v>0</v>
      </c>
      <c r="I6342" s="0" t="n">
        <f aca="false">IF(C6342=1,MIN(G6342-H6342,Assumptions!$C$13,P6341),0)</f>
        <v>0</v>
      </c>
      <c r="J6342" s="0" t="n">
        <f aca="false">H6342+I6342</f>
        <v>0</v>
      </c>
      <c r="K6342" s="0" t="n">
        <f aca="false">MIN(IF(C6342=1,F6342-H6342,F6342),Assumptions!$C$13,MAX(0,($B$5-P6341)/$B$6))</f>
        <v>0</v>
      </c>
      <c r="L6342" s="0" t="n">
        <f aca="false">IF(C6342=1,0,MIN(F6342-K6342,Assumptions!$C$15,MAX(0,$B$10-O6341-M6342)))</f>
        <v>158.7706565</v>
      </c>
      <c r="M6342" s="0" t="n">
        <f aca="false">'Profiles 8760'!H6331</f>
        <v>81200</v>
      </c>
      <c r="N6342" s="0" t="n">
        <f aca="false">J6342+L6342</f>
        <v>158.7706565</v>
      </c>
      <c r="O6342" s="0" t="n">
        <f aca="false">O6341+N6342</f>
        <v>592592.605118029</v>
      </c>
      <c r="P6342" s="0" t="n">
        <f aca="false">MIN($B$5,P6341+K6342*$B$6-I6342)</f>
        <v>510.81</v>
      </c>
      <c r="Q6342" s="0" t="n">
        <f aca="false">MAX(0,F6342-H6342-K6342-L6342)</f>
        <v>0</v>
      </c>
    </row>
    <row r="6343" customFormat="false" ht="15" hidden="false" customHeight="false" outlineLevel="0" collapsed="false">
      <c r="A6343" s="0" t="n">
        <f aca="false">'Profiles 8760'!A6332</f>
        <v>6330</v>
      </c>
      <c r="B6343" s="0" t="n">
        <f aca="false">'Profiles 8760'!B6332</f>
        <v>9</v>
      </c>
      <c r="C6343" s="0" t="n">
        <f aca="false">'Profiles 8760'!E6332</f>
        <v>0</v>
      </c>
      <c r="D6343" s="0" t="n">
        <f aca="false">'Profiles 8760'!F6332</f>
        <v>0.195901</v>
      </c>
      <c r="E6343" s="0" t="n">
        <f aca="false">'Profiles 8760'!G6332</f>
        <v>0.75655</v>
      </c>
      <c r="F6343" s="0" t="n">
        <f aca="false">D6343*Assumptions!$C$11*$B$7+E6343*Assumptions!$C$12*$B$8</f>
        <v>87.5191038</v>
      </c>
      <c r="G6343" s="0" t="n">
        <f aca="false">C6343*Assumptions!$C$15</f>
        <v>0</v>
      </c>
      <c r="H6343" s="0" t="n">
        <f aca="false">MIN(F6343,G6343)</f>
        <v>0</v>
      </c>
      <c r="I6343" s="0" t="n">
        <f aca="false">IF(C6343=1,MIN(G6343-H6343,Assumptions!$C$13,P6342),0)</f>
        <v>0</v>
      </c>
      <c r="J6343" s="0" t="n">
        <f aca="false">H6343+I6343</f>
        <v>0</v>
      </c>
      <c r="K6343" s="0" t="n">
        <f aca="false">MIN(IF(C6343=1,F6343-H6343,F6343),Assumptions!$C$13,MAX(0,($B$5-P6342)/$B$6))</f>
        <v>0</v>
      </c>
      <c r="L6343" s="0" t="n">
        <f aca="false">IF(C6343=1,0,MIN(F6343-K6343,Assumptions!$C$15,MAX(0,$B$10-O6342-M6343)))</f>
        <v>87.5191038</v>
      </c>
      <c r="M6343" s="0" t="n">
        <f aca="false">'Profiles 8760'!H6332</f>
        <v>81200</v>
      </c>
      <c r="N6343" s="0" t="n">
        <f aca="false">J6343+L6343</f>
        <v>87.5191038</v>
      </c>
      <c r="O6343" s="0" t="n">
        <f aca="false">O6342+N6343</f>
        <v>592680.124221829</v>
      </c>
      <c r="P6343" s="0" t="n">
        <f aca="false">MIN($B$5,P6342+K6343*$B$6-I6343)</f>
        <v>510.81</v>
      </c>
      <c r="Q6343" s="0" t="n">
        <f aca="false">MAX(0,F6343-H6343-K6343-L6343)</f>
        <v>0</v>
      </c>
    </row>
    <row r="6344" customFormat="false" ht="15" hidden="false" customHeight="false" outlineLevel="0" collapsed="false">
      <c r="A6344" s="0" t="n">
        <f aca="false">'Profiles 8760'!A6333</f>
        <v>6331</v>
      </c>
      <c r="B6344" s="0" t="n">
        <f aca="false">'Profiles 8760'!B6333</f>
        <v>9</v>
      </c>
      <c r="C6344" s="0" t="n">
        <f aca="false">'Profiles 8760'!E6333</f>
        <v>0</v>
      </c>
      <c r="D6344" s="0" t="n">
        <f aca="false">'Profiles 8760'!F6333</f>
        <v>0.007833</v>
      </c>
      <c r="E6344" s="0" t="n">
        <f aca="false">'Profiles 8760'!G6333</f>
        <v>0.77585</v>
      </c>
      <c r="F6344" s="0" t="n">
        <f aca="false">D6344*Assumptions!$C$11*$B$7+E6344*Assumptions!$C$12*$B$8</f>
        <v>33.9944354</v>
      </c>
      <c r="G6344" s="0" t="n">
        <f aca="false">C6344*Assumptions!$C$15</f>
        <v>0</v>
      </c>
      <c r="H6344" s="0" t="n">
        <f aca="false">MIN(F6344,G6344)</f>
        <v>0</v>
      </c>
      <c r="I6344" s="0" t="n">
        <f aca="false">IF(C6344=1,MIN(G6344-H6344,Assumptions!$C$13,P6343),0)</f>
        <v>0</v>
      </c>
      <c r="J6344" s="0" t="n">
        <f aca="false">H6344+I6344</f>
        <v>0</v>
      </c>
      <c r="K6344" s="0" t="n">
        <f aca="false">MIN(IF(C6344=1,F6344-H6344,F6344),Assumptions!$C$13,MAX(0,($B$5-P6343)/$B$6))</f>
        <v>0</v>
      </c>
      <c r="L6344" s="0" t="n">
        <f aca="false">IF(C6344=1,0,MIN(F6344-K6344,Assumptions!$C$15,MAX(0,$B$10-O6343-M6344)))</f>
        <v>33.9944354</v>
      </c>
      <c r="M6344" s="0" t="n">
        <f aca="false">'Profiles 8760'!H6333</f>
        <v>81200</v>
      </c>
      <c r="N6344" s="0" t="n">
        <f aca="false">J6344+L6344</f>
        <v>33.9944354</v>
      </c>
      <c r="O6344" s="0" t="n">
        <f aca="false">O6343+N6344</f>
        <v>592714.118657229</v>
      </c>
      <c r="P6344" s="0" t="n">
        <f aca="false">MIN($B$5,P6343+K6344*$B$6-I6344)</f>
        <v>510.81</v>
      </c>
      <c r="Q6344" s="0" t="n">
        <f aca="false">MAX(0,F6344-H6344-K6344-L6344)</f>
        <v>0</v>
      </c>
    </row>
    <row r="6345" customFormat="false" ht="15" hidden="false" customHeight="false" outlineLevel="0" collapsed="false">
      <c r="A6345" s="0" t="n">
        <f aca="false">'Profiles 8760'!A6334</f>
        <v>6332</v>
      </c>
      <c r="B6345" s="0" t="n">
        <f aca="false">'Profiles 8760'!B6334</f>
        <v>9</v>
      </c>
      <c r="C6345" s="0" t="n">
        <f aca="false">'Profiles 8760'!E6334</f>
        <v>1</v>
      </c>
      <c r="D6345" s="0" t="n">
        <f aca="false">'Profiles 8760'!F6334</f>
        <v>0</v>
      </c>
      <c r="E6345" s="0" t="n">
        <f aca="false">'Profiles 8760'!G6334</f>
        <v>0.705085</v>
      </c>
      <c r="F6345" s="0" t="n">
        <f aca="false">D6345*Assumptions!$C$11*$B$7+E6345*Assumptions!$C$12*$B$8</f>
        <v>28.8379765</v>
      </c>
      <c r="G6345" s="0" t="n">
        <f aca="false">C6345*Assumptions!$C$15</f>
        <v>200</v>
      </c>
      <c r="H6345" s="0" t="n">
        <f aca="false">MIN(F6345,G6345)</f>
        <v>28.8379765</v>
      </c>
      <c r="I6345" s="0" t="n">
        <f aca="false">IF(C6345=1,MIN(G6345-H6345,Assumptions!$C$13,P6344),0)</f>
        <v>171.1620235</v>
      </c>
      <c r="J6345" s="0" t="n">
        <f aca="false">H6345+I6345</f>
        <v>200</v>
      </c>
      <c r="K6345" s="0" t="n">
        <f aca="false">MIN(IF(C6345=1,F6345-H6345,F6345),Assumptions!$C$13,MAX(0,($B$5-P6344)/$B$6))</f>
        <v>0</v>
      </c>
      <c r="L6345" s="0" t="n">
        <f aca="false">IF(C6345=1,0,MIN(F6345-K6345,Assumptions!$C$15,MAX(0,$B$10-O6344-M6345)))</f>
        <v>0</v>
      </c>
      <c r="M6345" s="0" t="n">
        <f aca="false">'Profiles 8760'!H6334</f>
        <v>81000</v>
      </c>
      <c r="N6345" s="0" t="n">
        <f aca="false">J6345+L6345</f>
        <v>200</v>
      </c>
      <c r="O6345" s="0" t="n">
        <f aca="false">O6344+N6345</f>
        <v>592914.118657229</v>
      </c>
      <c r="P6345" s="0" t="n">
        <f aca="false">MIN($B$5,P6344+K6345*$B$6-I6345)</f>
        <v>339.6479765</v>
      </c>
      <c r="Q6345" s="0" t="n">
        <f aca="false">MAX(0,F6345-H6345-K6345-L6345)</f>
        <v>0</v>
      </c>
    </row>
    <row r="6346" customFormat="false" ht="15" hidden="false" customHeight="false" outlineLevel="0" collapsed="false">
      <c r="A6346" s="0" t="n">
        <f aca="false">'Profiles 8760'!A6335</f>
        <v>6333</v>
      </c>
      <c r="B6346" s="0" t="n">
        <f aca="false">'Profiles 8760'!B6335</f>
        <v>9</v>
      </c>
      <c r="C6346" s="0" t="n">
        <f aca="false">'Profiles 8760'!E6335</f>
        <v>1</v>
      </c>
      <c r="D6346" s="0" t="n">
        <f aca="false">'Profiles 8760'!F6335</f>
        <v>0</v>
      </c>
      <c r="E6346" s="0" t="n">
        <f aca="false">'Profiles 8760'!G6335</f>
        <v>0.560793</v>
      </c>
      <c r="F6346" s="0" t="n">
        <f aca="false">D6346*Assumptions!$C$11*$B$7+E6346*Assumptions!$C$12*$B$8</f>
        <v>22.9364337</v>
      </c>
      <c r="G6346" s="0" t="n">
        <f aca="false">C6346*Assumptions!$C$15</f>
        <v>200</v>
      </c>
      <c r="H6346" s="0" t="n">
        <f aca="false">MIN(F6346,G6346)</f>
        <v>22.9364337</v>
      </c>
      <c r="I6346" s="0" t="n">
        <f aca="false">IF(C6346=1,MIN(G6346-H6346,Assumptions!$C$13,P6345),0)</f>
        <v>177.0635663</v>
      </c>
      <c r="J6346" s="0" t="n">
        <f aca="false">H6346+I6346</f>
        <v>200</v>
      </c>
      <c r="K6346" s="0" t="n">
        <f aca="false">MIN(IF(C6346=1,F6346-H6346,F6346),Assumptions!$C$13,MAX(0,($B$5-P6345)/$B$6))</f>
        <v>0</v>
      </c>
      <c r="L6346" s="0" t="n">
        <f aca="false">IF(C6346=1,0,MIN(F6346-K6346,Assumptions!$C$15,MAX(0,$B$10-O6345-M6346)))</f>
        <v>0</v>
      </c>
      <c r="M6346" s="0" t="n">
        <f aca="false">'Profiles 8760'!H6335</f>
        <v>80800</v>
      </c>
      <c r="N6346" s="0" t="n">
        <f aca="false">J6346+L6346</f>
        <v>200</v>
      </c>
      <c r="O6346" s="0" t="n">
        <f aca="false">O6345+N6346</f>
        <v>593114.118657229</v>
      </c>
      <c r="P6346" s="0" t="n">
        <f aca="false">MIN($B$5,P6345+K6346*$B$6-I6346)</f>
        <v>162.5844102</v>
      </c>
      <c r="Q6346" s="0" t="n">
        <f aca="false">MAX(0,F6346-H6346-K6346-L6346)</f>
        <v>0</v>
      </c>
    </row>
    <row r="6347" customFormat="false" ht="15" hidden="false" customHeight="false" outlineLevel="0" collapsed="false">
      <c r="A6347" s="0" t="n">
        <f aca="false">'Profiles 8760'!A6336</f>
        <v>6334</v>
      </c>
      <c r="B6347" s="0" t="n">
        <f aca="false">'Profiles 8760'!B6336</f>
        <v>9</v>
      </c>
      <c r="C6347" s="0" t="n">
        <f aca="false">'Profiles 8760'!E6336</f>
        <v>0</v>
      </c>
      <c r="D6347" s="0" t="n">
        <f aca="false">'Profiles 8760'!F6336</f>
        <v>0</v>
      </c>
      <c r="E6347" s="0" t="n">
        <f aca="false">'Profiles 8760'!G6336</f>
        <v>0.580101</v>
      </c>
      <c r="F6347" s="0" t="n">
        <f aca="false">D6347*Assumptions!$C$11*$B$7+E6347*Assumptions!$C$12*$B$8</f>
        <v>23.7261309</v>
      </c>
      <c r="G6347" s="0" t="n">
        <f aca="false">C6347*Assumptions!$C$15</f>
        <v>0</v>
      </c>
      <c r="H6347" s="0" t="n">
        <f aca="false">MIN(F6347,G6347)</f>
        <v>0</v>
      </c>
      <c r="I6347" s="0" t="n">
        <f aca="false">IF(C6347=1,MIN(G6347-H6347,Assumptions!$C$13,P6346),0)</f>
        <v>0</v>
      </c>
      <c r="J6347" s="0" t="n">
        <f aca="false">H6347+I6347</f>
        <v>0</v>
      </c>
      <c r="K6347" s="0" t="n">
        <f aca="false">MIN(IF(C6347=1,F6347-H6347,F6347),Assumptions!$C$13,MAX(0,($B$5-P6346)/$B$6))</f>
        <v>23.7261309</v>
      </c>
      <c r="L6347" s="0" t="n">
        <f aca="false">IF(C6347=1,0,MIN(F6347-K6347,Assumptions!$C$15,MAX(0,$B$10-O6346-M6347)))</f>
        <v>0</v>
      </c>
      <c r="M6347" s="0" t="n">
        <f aca="false">'Profiles 8760'!H6336</f>
        <v>80800</v>
      </c>
      <c r="N6347" s="0" t="n">
        <f aca="false">J6347+L6347</f>
        <v>0</v>
      </c>
      <c r="O6347" s="0" t="n">
        <f aca="false">O6346+N6347</f>
        <v>593114.118657229</v>
      </c>
      <c r="P6347" s="0" t="n">
        <f aca="false">MIN($B$5,P6346+K6347*$B$6-I6347)</f>
        <v>183.15022046412</v>
      </c>
      <c r="Q6347" s="0" t="n">
        <f aca="false">MAX(0,F6347-H6347-K6347-L6347)</f>
        <v>0</v>
      </c>
    </row>
    <row r="6348" customFormat="false" ht="15" hidden="false" customHeight="false" outlineLevel="0" collapsed="false">
      <c r="A6348" s="0" t="n">
        <f aca="false">'Profiles 8760'!A6337</f>
        <v>6335</v>
      </c>
      <c r="B6348" s="0" t="n">
        <f aca="false">'Profiles 8760'!B6337</f>
        <v>9</v>
      </c>
      <c r="C6348" s="0" t="n">
        <f aca="false">'Profiles 8760'!E6337</f>
        <v>0</v>
      </c>
      <c r="D6348" s="0" t="n">
        <f aca="false">'Profiles 8760'!F6337</f>
        <v>0</v>
      </c>
      <c r="E6348" s="0" t="n">
        <f aca="false">'Profiles 8760'!G6337</f>
        <v>0.453532</v>
      </c>
      <c r="F6348" s="0" t="n">
        <f aca="false">D6348*Assumptions!$C$11*$B$7+E6348*Assumptions!$C$12*$B$8</f>
        <v>18.5494588</v>
      </c>
      <c r="G6348" s="0" t="n">
        <f aca="false">C6348*Assumptions!$C$15</f>
        <v>0</v>
      </c>
      <c r="H6348" s="0" t="n">
        <f aca="false">MIN(F6348,G6348)</f>
        <v>0</v>
      </c>
      <c r="I6348" s="0" t="n">
        <f aca="false">IF(C6348=1,MIN(G6348-H6348,Assumptions!$C$13,P6347),0)</f>
        <v>0</v>
      </c>
      <c r="J6348" s="0" t="n">
        <f aca="false">H6348+I6348</f>
        <v>0</v>
      </c>
      <c r="K6348" s="0" t="n">
        <f aca="false">MIN(IF(C6348=1,F6348-H6348,F6348),Assumptions!$C$13,MAX(0,($B$5-P6347)/$B$6))</f>
        <v>18.5494588</v>
      </c>
      <c r="L6348" s="0" t="n">
        <f aca="false">IF(C6348=1,0,MIN(F6348-K6348,Assumptions!$C$15,MAX(0,$B$10-O6347-M6348)))</f>
        <v>0</v>
      </c>
      <c r="M6348" s="0" t="n">
        <f aca="false">'Profiles 8760'!H6337</f>
        <v>80800</v>
      </c>
      <c r="N6348" s="0" t="n">
        <f aca="false">J6348+L6348</f>
        <v>0</v>
      </c>
      <c r="O6348" s="0" t="n">
        <f aca="false">O6347+N6348</f>
        <v>593114.118657229</v>
      </c>
      <c r="P6348" s="0" t="n">
        <f aca="false">MIN($B$5,P6347+K6348*$B$6-I6348)</f>
        <v>199.22889135196</v>
      </c>
      <c r="Q6348" s="0" t="n">
        <f aca="false">MAX(0,F6348-H6348-K6348-L6348)</f>
        <v>0</v>
      </c>
    </row>
    <row r="6349" customFormat="false" ht="15" hidden="false" customHeight="false" outlineLevel="0" collapsed="false">
      <c r="A6349" s="0" t="n">
        <f aca="false">'Profiles 8760'!A6338</f>
        <v>6336</v>
      </c>
      <c r="B6349" s="0" t="n">
        <f aca="false">'Profiles 8760'!B6338</f>
        <v>9</v>
      </c>
      <c r="C6349" s="0" t="n">
        <f aca="false">'Profiles 8760'!E6338</f>
        <v>0</v>
      </c>
      <c r="D6349" s="0" t="n">
        <f aca="false">'Profiles 8760'!F6338</f>
        <v>0</v>
      </c>
      <c r="E6349" s="0" t="n">
        <f aca="false">'Profiles 8760'!G6338</f>
        <v>0.445197</v>
      </c>
      <c r="F6349" s="0" t="n">
        <f aca="false">D6349*Assumptions!$C$11*$B$7+E6349*Assumptions!$C$12*$B$8</f>
        <v>18.2085573</v>
      </c>
      <c r="G6349" s="0" t="n">
        <f aca="false">C6349*Assumptions!$C$15</f>
        <v>0</v>
      </c>
      <c r="H6349" s="0" t="n">
        <f aca="false">MIN(F6349,G6349)</f>
        <v>0</v>
      </c>
      <c r="I6349" s="0" t="n">
        <f aca="false">IF(C6349=1,MIN(G6349-H6349,Assumptions!$C$13,P6348),0)</f>
        <v>0</v>
      </c>
      <c r="J6349" s="0" t="n">
        <f aca="false">H6349+I6349</f>
        <v>0</v>
      </c>
      <c r="K6349" s="0" t="n">
        <f aca="false">MIN(IF(C6349=1,F6349-H6349,F6349),Assumptions!$C$13,MAX(0,($B$5-P6348)/$B$6))</f>
        <v>18.2085573</v>
      </c>
      <c r="L6349" s="0" t="n">
        <f aca="false">IF(C6349=1,0,MIN(F6349-K6349,Assumptions!$C$15,MAX(0,$B$10-O6348-M6349)))</f>
        <v>0</v>
      </c>
      <c r="M6349" s="0" t="n">
        <f aca="false">'Profiles 8760'!H6338</f>
        <v>80800</v>
      </c>
      <c r="N6349" s="0" t="n">
        <f aca="false">J6349+L6349</f>
        <v>0</v>
      </c>
      <c r="O6349" s="0" t="n">
        <f aca="false">O6348+N6349</f>
        <v>593114.118657229</v>
      </c>
      <c r="P6349" s="0" t="n">
        <f aca="false">MIN($B$5,P6348+K6349*$B$6-I6349)</f>
        <v>215.0120688196</v>
      </c>
      <c r="Q6349" s="0" t="n">
        <f aca="false">MAX(0,F6349-H6349-K6349-L6349)</f>
        <v>0</v>
      </c>
    </row>
    <row r="6350" customFormat="false" ht="15" hidden="false" customHeight="false" outlineLevel="0" collapsed="false">
      <c r="A6350" s="0" t="n">
        <f aca="false">'Profiles 8760'!A6339</f>
        <v>6337</v>
      </c>
      <c r="B6350" s="0" t="n">
        <f aca="false">'Profiles 8760'!B6339</f>
        <v>9</v>
      </c>
      <c r="C6350" s="0" t="n">
        <f aca="false">'Profiles 8760'!E6339</f>
        <v>0</v>
      </c>
      <c r="D6350" s="0" t="n">
        <f aca="false">'Profiles 8760'!F6339</f>
        <v>0</v>
      </c>
      <c r="E6350" s="0" t="n">
        <f aca="false">'Profiles 8760'!G6339</f>
        <v>0.371719</v>
      </c>
      <c r="F6350" s="0" t="n">
        <f aca="false">D6350*Assumptions!$C$11*$B$7+E6350*Assumptions!$C$12*$B$8</f>
        <v>15.2033071</v>
      </c>
      <c r="G6350" s="0" t="n">
        <f aca="false">C6350*Assumptions!$C$15</f>
        <v>0</v>
      </c>
      <c r="H6350" s="0" t="n">
        <f aca="false">MIN(F6350,G6350)</f>
        <v>0</v>
      </c>
      <c r="I6350" s="0" t="n">
        <f aca="false">IF(C6350=1,MIN(G6350-H6350,Assumptions!$C$13,P6349),0)</f>
        <v>0</v>
      </c>
      <c r="J6350" s="0" t="n">
        <f aca="false">H6350+I6350</f>
        <v>0</v>
      </c>
      <c r="K6350" s="0" t="n">
        <f aca="false">MIN(IF(C6350=1,F6350-H6350,F6350),Assumptions!$C$13,MAX(0,($B$5-P6349)/$B$6))</f>
        <v>15.2033071</v>
      </c>
      <c r="L6350" s="0" t="n">
        <f aca="false">IF(C6350=1,0,MIN(F6350-K6350,Assumptions!$C$15,MAX(0,$B$10-O6349-M6350)))</f>
        <v>0</v>
      </c>
      <c r="M6350" s="0" t="n">
        <f aca="false">'Profiles 8760'!H6339</f>
        <v>80800</v>
      </c>
      <c r="N6350" s="0" t="n">
        <f aca="false">J6350+L6350</f>
        <v>0</v>
      </c>
      <c r="O6350" s="0" t="n">
        <f aca="false">O6349+N6350</f>
        <v>593114.118657229</v>
      </c>
      <c r="P6350" s="0" t="n">
        <f aca="false">MIN($B$5,P6349+K6350*$B$6-I6350)</f>
        <v>228.19029541388</v>
      </c>
      <c r="Q6350" s="0" t="n">
        <f aca="false">MAX(0,F6350-H6350-K6350-L6350)</f>
        <v>0</v>
      </c>
    </row>
    <row r="6351" customFormat="false" ht="15" hidden="false" customHeight="false" outlineLevel="0" collapsed="false">
      <c r="A6351" s="0" t="n">
        <f aca="false">'Profiles 8760'!A6340</f>
        <v>6338</v>
      </c>
      <c r="B6351" s="0" t="n">
        <f aca="false">'Profiles 8760'!B6340</f>
        <v>9</v>
      </c>
      <c r="C6351" s="0" t="n">
        <f aca="false">'Profiles 8760'!E6340</f>
        <v>0</v>
      </c>
      <c r="D6351" s="0" t="n">
        <f aca="false">'Profiles 8760'!F6340</f>
        <v>0</v>
      </c>
      <c r="E6351" s="0" t="n">
        <f aca="false">'Profiles 8760'!G6340</f>
        <v>0.264225</v>
      </c>
      <c r="F6351" s="0" t="n">
        <f aca="false">D6351*Assumptions!$C$11*$B$7+E6351*Assumptions!$C$12*$B$8</f>
        <v>10.8068025</v>
      </c>
      <c r="G6351" s="0" t="n">
        <f aca="false">C6351*Assumptions!$C$15</f>
        <v>0</v>
      </c>
      <c r="H6351" s="0" t="n">
        <f aca="false">MIN(F6351,G6351)</f>
        <v>0</v>
      </c>
      <c r="I6351" s="0" t="n">
        <f aca="false">IF(C6351=1,MIN(G6351-H6351,Assumptions!$C$13,P6350),0)</f>
        <v>0</v>
      </c>
      <c r="J6351" s="0" t="n">
        <f aca="false">H6351+I6351</f>
        <v>0</v>
      </c>
      <c r="K6351" s="0" t="n">
        <f aca="false">MIN(IF(C6351=1,F6351-H6351,F6351),Assumptions!$C$13,MAX(0,($B$5-P6350)/$B$6))</f>
        <v>10.8068025</v>
      </c>
      <c r="L6351" s="0" t="n">
        <f aca="false">IF(C6351=1,0,MIN(F6351-K6351,Assumptions!$C$15,MAX(0,$B$10-O6350-M6351)))</f>
        <v>0</v>
      </c>
      <c r="M6351" s="0" t="n">
        <f aca="false">'Profiles 8760'!H6340</f>
        <v>80800</v>
      </c>
      <c r="N6351" s="0" t="n">
        <f aca="false">J6351+L6351</f>
        <v>0</v>
      </c>
      <c r="O6351" s="0" t="n">
        <f aca="false">O6350+N6351</f>
        <v>593114.118657229</v>
      </c>
      <c r="P6351" s="0" t="n">
        <f aca="false">MIN($B$5,P6350+K6351*$B$6-I6351)</f>
        <v>237.55763182088</v>
      </c>
      <c r="Q6351" s="0" t="n">
        <f aca="false">MAX(0,F6351-H6351-K6351-L6351)</f>
        <v>0</v>
      </c>
    </row>
    <row r="6352" customFormat="false" ht="15" hidden="false" customHeight="false" outlineLevel="0" collapsed="false">
      <c r="A6352" s="0" t="n">
        <f aca="false">'Profiles 8760'!A6341</f>
        <v>6339</v>
      </c>
      <c r="B6352" s="0" t="n">
        <f aca="false">'Profiles 8760'!B6341</f>
        <v>9</v>
      </c>
      <c r="C6352" s="0" t="n">
        <f aca="false">'Profiles 8760'!E6341</f>
        <v>0</v>
      </c>
      <c r="D6352" s="0" t="n">
        <f aca="false">'Profiles 8760'!F6341</f>
        <v>0</v>
      </c>
      <c r="E6352" s="0" t="n">
        <f aca="false">'Profiles 8760'!G6341</f>
        <v>0.237619</v>
      </c>
      <c r="F6352" s="0" t="n">
        <f aca="false">D6352*Assumptions!$C$11*$B$7+E6352*Assumptions!$C$12*$B$8</f>
        <v>9.7186171</v>
      </c>
      <c r="G6352" s="0" t="n">
        <f aca="false">C6352*Assumptions!$C$15</f>
        <v>0</v>
      </c>
      <c r="H6352" s="0" t="n">
        <f aca="false">MIN(F6352,G6352)</f>
        <v>0</v>
      </c>
      <c r="I6352" s="0" t="n">
        <f aca="false">IF(C6352=1,MIN(G6352-H6352,Assumptions!$C$13,P6351),0)</f>
        <v>0</v>
      </c>
      <c r="J6352" s="0" t="n">
        <f aca="false">H6352+I6352</f>
        <v>0</v>
      </c>
      <c r="K6352" s="0" t="n">
        <f aca="false">MIN(IF(C6352=1,F6352-H6352,F6352),Assumptions!$C$13,MAX(0,($B$5-P6351)/$B$6))</f>
        <v>9.7186171</v>
      </c>
      <c r="L6352" s="0" t="n">
        <f aca="false">IF(C6352=1,0,MIN(F6352-K6352,Assumptions!$C$15,MAX(0,$B$10-O6351-M6352)))</f>
        <v>0</v>
      </c>
      <c r="M6352" s="0" t="n">
        <f aca="false">'Profiles 8760'!H6341</f>
        <v>80800</v>
      </c>
      <c r="N6352" s="0" t="n">
        <f aca="false">J6352+L6352</f>
        <v>0</v>
      </c>
      <c r="O6352" s="0" t="n">
        <f aca="false">O6351+N6352</f>
        <v>593114.118657229</v>
      </c>
      <c r="P6352" s="0" t="n">
        <f aca="false">MIN($B$5,P6351+K6352*$B$6-I6352)</f>
        <v>245.98172912316</v>
      </c>
      <c r="Q6352" s="0" t="n">
        <f aca="false">MAX(0,F6352-H6352-K6352-L6352)</f>
        <v>0</v>
      </c>
    </row>
    <row r="6353" customFormat="false" ht="15" hidden="false" customHeight="false" outlineLevel="0" collapsed="false">
      <c r="A6353" s="0" t="n">
        <f aca="false">'Profiles 8760'!A6342</f>
        <v>6340</v>
      </c>
      <c r="B6353" s="0" t="n">
        <f aca="false">'Profiles 8760'!B6342</f>
        <v>9</v>
      </c>
      <c r="C6353" s="0" t="n">
        <f aca="false">'Profiles 8760'!E6342</f>
        <v>0</v>
      </c>
      <c r="D6353" s="0" t="n">
        <f aca="false">'Profiles 8760'!F6342</f>
        <v>0</v>
      </c>
      <c r="E6353" s="0" t="n">
        <f aca="false">'Profiles 8760'!G6342</f>
        <v>0.22114</v>
      </c>
      <c r="F6353" s="0" t="n">
        <f aca="false">D6353*Assumptions!$C$11*$B$7+E6353*Assumptions!$C$12*$B$8</f>
        <v>9.044626</v>
      </c>
      <c r="G6353" s="0" t="n">
        <f aca="false">C6353*Assumptions!$C$15</f>
        <v>0</v>
      </c>
      <c r="H6353" s="0" t="n">
        <f aca="false">MIN(F6353,G6353)</f>
        <v>0</v>
      </c>
      <c r="I6353" s="0" t="n">
        <f aca="false">IF(C6353=1,MIN(G6353-H6353,Assumptions!$C$13,P6352),0)</f>
        <v>0</v>
      </c>
      <c r="J6353" s="0" t="n">
        <f aca="false">H6353+I6353</f>
        <v>0</v>
      </c>
      <c r="K6353" s="0" t="n">
        <f aca="false">MIN(IF(C6353=1,F6353-H6353,F6353),Assumptions!$C$13,MAX(0,($B$5-P6352)/$B$6))</f>
        <v>9.044626</v>
      </c>
      <c r="L6353" s="0" t="n">
        <f aca="false">IF(C6353=1,0,MIN(F6353-K6353,Assumptions!$C$15,MAX(0,$B$10-O6352-M6353)))</f>
        <v>0</v>
      </c>
      <c r="M6353" s="0" t="n">
        <f aca="false">'Profiles 8760'!H6342</f>
        <v>80800</v>
      </c>
      <c r="N6353" s="0" t="n">
        <f aca="false">J6353+L6353</f>
        <v>0</v>
      </c>
      <c r="O6353" s="0" t="n">
        <f aca="false">O6352+N6353</f>
        <v>593114.118657229</v>
      </c>
      <c r="P6353" s="0" t="n">
        <f aca="false">MIN($B$5,P6352+K6353*$B$6-I6353)</f>
        <v>253.82161093996</v>
      </c>
      <c r="Q6353" s="0" t="n">
        <f aca="false">MAX(0,F6353-H6353-K6353-L6353)</f>
        <v>0</v>
      </c>
    </row>
    <row r="6354" customFormat="false" ht="15" hidden="false" customHeight="false" outlineLevel="0" collapsed="false">
      <c r="A6354" s="0" t="n">
        <f aca="false">'Profiles 8760'!A6343</f>
        <v>6341</v>
      </c>
      <c r="B6354" s="0" t="n">
        <f aca="false">'Profiles 8760'!B6343</f>
        <v>9</v>
      </c>
      <c r="C6354" s="0" t="n">
        <f aca="false">'Profiles 8760'!E6343</f>
        <v>0</v>
      </c>
      <c r="D6354" s="0" t="n">
        <f aca="false">'Profiles 8760'!F6343</f>
        <v>0</v>
      </c>
      <c r="E6354" s="0" t="n">
        <f aca="false">'Profiles 8760'!G6343</f>
        <v>0.301492</v>
      </c>
      <c r="F6354" s="0" t="n">
        <f aca="false">D6354*Assumptions!$C$11*$B$7+E6354*Assumptions!$C$12*$B$8</f>
        <v>12.3310228</v>
      </c>
      <c r="G6354" s="0" t="n">
        <f aca="false">C6354*Assumptions!$C$15</f>
        <v>0</v>
      </c>
      <c r="H6354" s="0" t="n">
        <f aca="false">MIN(F6354,G6354)</f>
        <v>0</v>
      </c>
      <c r="I6354" s="0" t="n">
        <f aca="false">IF(C6354=1,MIN(G6354-H6354,Assumptions!$C$13,P6353),0)</f>
        <v>0</v>
      </c>
      <c r="J6354" s="0" t="n">
        <f aca="false">H6354+I6354</f>
        <v>0</v>
      </c>
      <c r="K6354" s="0" t="n">
        <f aca="false">MIN(IF(C6354=1,F6354-H6354,F6354),Assumptions!$C$13,MAX(0,($B$5-P6353)/$B$6))</f>
        <v>12.3310228</v>
      </c>
      <c r="L6354" s="0" t="n">
        <f aca="false">IF(C6354=1,0,MIN(F6354-K6354,Assumptions!$C$15,MAX(0,$B$10-O6353-M6354)))</f>
        <v>0</v>
      </c>
      <c r="M6354" s="0" t="n">
        <f aca="false">'Profiles 8760'!H6343</f>
        <v>80800</v>
      </c>
      <c r="N6354" s="0" t="n">
        <f aca="false">J6354+L6354</f>
        <v>0</v>
      </c>
      <c r="O6354" s="0" t="n">
        <f aca="false">O6353+N6354</f>
        <v>593114.118657229</v>
      </c>
      <c r="P6354" s="0" t="n">
        <f aca="false">MIN($B$5,P6353+K6354*$B$6-I6354)</f>
        <v>264.510141503</v>
      </c>
      <c r="Q6354" s="0" t="n">
        <f aca="false">MAX(0,F6354-H6354-K6354-L6354)</f>
        <v>0</v>
      </c>
    </row>
    <row r="6355" customFormat="false" ht="15" hidden="false" customHeight="false" outlineLevel="0" collapsed="false">
      <c r="A6355" s="0" t="n">
        <f aca="false">'Profiles 8760'!A6344</f>
        <v>6342</v>
      </c>
      <c r="B6355" s="0" t="n">
        <f aca="false">'Profiles 8760'!B6344</f>
        <v>9</v>
      </c>
      <c r="C6355" s="0" t="n">
        <f aca="false">'Profiles 8760'!E6344</f>
        <v>0</v>
      </c>
      <c r="D6355" s="0" t="n">
        <f aca="false">'Profiles 8760'!F6344</f>
        <v>0</v>
      </c>
      <c r="E6355" s="0" t="n">
        <f aca="false">'Profiles 8760'!G6344</f>
        <v>0.357605</v>
      </c>
      <c r="F6355" s="0" t="n">
        <f aca="false">D6355*Assumptions!$C$11*$B$7+E6355*Assumptions!$C$12*$B$8</f>
        <v>14.6260445</v>
      </c>
      <c r="G6355" s="0" t="n">
        <f aca="false">C6355*Assumptions!$C$15</f>
        <v>0</v>
      </c>
      <c r="H6355" s="0" t="n">
        <f aca="false">MIN(F6355,G6355)</f>
        <v>0</v>
      </c>
      <c r="I6355" s="0" t="n">
        <f aca="false">IF(C6355=1,MIN(G6355-H6355,Assumptions!$C$13,P6354),0)</f>
        <v>0</v>
      </c>
      <c r="J6355" s="0" t="n">
        <f aca="false">H6355+I6355</f>
        <v>0</v>
      </c>
      <c r="K6355" s="0" t="n">
        <f aca="false">MIN(IF(C6355=1,F6355-H6355,F6355),Assumptions!$C$13,MAX(0,($B$5-P6354)/$B$6))</f>
        <v>14.6260445</v>
      </c>
      <c r="L6355" s="0" t="n">
        <f aca="false">IF(C6355=1,0,MIN(F6355-K6355,Assumptions!$C$15,MAX(0,$B$10-O6354-M6355)))</f>
        <v>0</v>
      </c>
      <c r="M6355" s="0" t="n">
        <f aca="false">'Profiles 8760'!H6344</f>
        <v>80800</v>
      </c>
      <c r="N6355" s="0" t="n">
        <f aca="false">J6355+L6355</f>
        <v>0</v>
      </c>
      <c r="O6355" s="0" t="n">
        <f aca="false">O6354+N6355</f>
        <v>593114.118657229</v>
      </c>
      <c r="P6355" s="0" t="n">
        <f aca="false">MIN($B$5,P6354+K6355*$B$6-I6355)</f>
        <v>277.1879968756</v>
      </c>
      <c r="Q6355" s="0" t="n">
        <f aca="false">MAX(0,F6355-H6355-K6355-L6355)</f>
        <v>0</v>
      </c>
    </row>
    <row r="6356" customFormat="false" ht="15" hidden="false" customHeight="false" outlineLevel="0" collapsed="false">
      <c r="A6356" s="0" t="n">
        <f aca="false">'Profiles 8760'!A6345</f>
        <v>6343</v>
      </c>
      <c r="B6356" s="0" t="n">
        <f aca="false">'Profiles 8760'!B6345</f>
        <v>9</v>
      </c>
      <c r="C6356" s="0" t="n">
        <f aca="false">'Profiles 8760'!E6345</f>
        <v>0</v>
      </c>
      <c r="D6356" s="0" t="n">
        <f aca="false">'Profiles 8760'!F6345</f>
        <v>0.007234</v>
      </c>
      <c r="E6356" s="0" t="n">
        <f aca="false">'Profiles 8760'!G6345</f>
        <v>0.317506</v>
      </c>
      <c r="F6356" s="0" t="n">
        <f aca="false">D6356*Assumptions!$C$11*$B$7+E6356*Assumptions!$C$12*$B$8</f>
        <v>15.0751746</v>
      </c>
      <c r="G6356" s="0" t="n">
        <f aca="false">C6356*Assumptions!$C$15</f>
        <v>0</v>
      </c>
      <c r="H6356" s="0" t="n">
        <f aca="false">MIN(F6356,G6356)</f>
        <v>0</v>
      </c>
      <c r="I6356" s="0" t="n">
        <f aca="false">IF(C6356=1,MIN(G6356-H6356,Assumptions!$C$13,P6355),0)</f>
        <v>0</v>
      </c>
      <c r="J6356" s="0" t="n">
        <f aca="false">H6356+I6356</f>
        <v>0</v>
      </c>
      <c r="K6356" s="0" t="n">
        <f aca="false">MIN(IF(C6356=1,F6356-H6356,F6356),Assumptions!$C$13,MAX(0,($B$5-P6355)/$B$6))</f>
        <v>15.0751746</v>
      </c>
      <c r="L6356" s="0" t="n">
        <f aca="false">IF(C6356=1,0,MIN(F6356-K6356,Assumptions!$C$15,MAX(0,$B$10-O6355-M6356)))</f>
        <v>0</v>
      </c>
      <c r="M6356" s="0" t="n">
        <f aca="false">'Profiles 8760'!H6345</f>
        <v>80800</v>
      </c>
      <c r="N6356" s="0" t="n">
        <f aca="false">J6356+L6356</f>
        <v>0</v>
      </c>
      <c r="O6356" s="0" t="n">
        <f aca="false">O6355+N6356</f>
        <v>593114.118657229</v>
      </c>
      <c r="P6356" s="0" t="n">
        <f aca="false">MIN($B$5,P6355+K6356*$B$6-I6356)</f>
        <v>290.25515821888</v>
      </c>
      <c r="Q6356" s="0" t="n">
        <f aca="false">MAX(0,F6356-H6356-K6356-L6356)</f>
        <v>0</v>
      </c>
    </row>
    <row r="6357" customFormat="false" ht="15" hidden="false" customHeight="false" outlineLevel="0" collapsed="false">
      <c r="A6357" s="0" t="n">
        <f aca="false">'Profiles 8760'!A6346</f>
        <v>6344</v>
      </c>
      <c r="B6357" s="0" t="n">
        <f aca="false">'Profiles 8760'!B6346</f>
        <v>9</v>
      </c>
      <c r="C6357" s="0" t="n">
        <f aca="false">'Profiles 8760'!E6346</f>
        <v>1</v>
      </c>
      <c r="D6357" s="0" t="n">
        <f aca="false">'Profiles 8760'!F6346</f>
        <v>0.180898</v>
      </c>
      <c r="E6357" s="0" t="n">
        <f aca="false">'Profiles 8760'!G6346</f>
        <v>0.24902</v>
      </c>
      <c r="F6357" s="0" t="n">
        <f aca="false">D6357*Assumptions!$C$11*$B$7+E6357*Assumptions!$C$12*$B$8</f>
        <v>62.4282604</v>
      </c>
      <c r="G6357" s="0" t="n">
        <f aca="false">C6357*Assumptions!$C$15</f>
        <v>200</v>
      </c>
      <c r="H6357" s="0" t="n">
        <f aca="false">MIN(F6357,G6357)</f>
        <v>62.4282604</v>
      </c>
      <c r="I6357" s="0" t="n">
        <f aca="false">IF(C6357=1,MIN(G6357-H6357,Assumptions!$C$13,P6356),0)</f>
        <v>137.5717396</v>
      </c>
      <c r="J6357" s="0" t="n">
        <f aca="false">H6357+I6357</f>
        <v>200</v>
      </c>
      <c r="K6357" s="0" t="n">
        <f aca="false">MIN(IF(C6357=1,F6357-H6357,F6357),Assumptions!$C$13,MAX(0,($B$5-P6356)/$B$6))</f>
        <v>0</v>
      </c>
      <c r="L6357" s="0" t="n">
        <f aca="false">IF(C6357=1,0,MIN(F6357-K6357,Assumptions!$C$15,MAX(0,$B$10-O6356-M6357)))</f>
        <v>0</v>
      </c>
      <c r="M6357" s="0" t="n">
        <f aca="false">'Profiles 8760'!H6346</f>
        <v>80600</v>
      </c>
      <c r="N6357" s="0" t="n">
        <f aca="false">J6357+L6357</f>
        <v>200</v>
      </c>
      <c r="O6357" s="0" t="n">
        <f aca="false">O6356+N6357</f>
        <v>593314.118657229</v>
      </c>
      <c r="P6357" s="0" t="n">
        <f aca="false">MIN($B$5,P6356+K6357*$B$6-I6357)</f>
        <v>152.68341861888</v>
      </c>
      <c r="Q6357" s="0" t="n">
        <f aca="false">MAX(0,F6357-H6357-K6357-L6357)</f>
        <v>0</v>
      </c>
    </row>
    <row r="6358" customFormat="false" ht="15" hidden="false" customHeight="false" outlineLevel="0" collapsed="false">
      <c r="A6358" s="0" t="n">
        <f aca="false">'Profiles 8760'!A6347</f>
        <v>6345</v>
      </c>
      <c r="B6358" s="0" t="n">
        <f aca="false">'Profiles 8760'!B6347</f>
        <v>9</v>
      </c>
      <c r="C6358" s="0" t="n">
        <f aca="false">'Profiles 8760'!E6347</f>
        <v>1</v>
      </c>
      <c r="D6358" s="0" t="n">
        <f aca="false">'Profiles 8760'!F6347</f>
        <v>0.412623</v>
      </c>
      <c r="E6358" s="0" t="n">
        <f aca="false">'Profiles 8760'!G6347</f>
        <v>0.200712</v>
      </c>
      <c r="F6358" s="0" t="n">
        <f aca="false">D6358*Assumptions!$C$11*$B$7+E6358*Assumptions!$C$12*$B$8</f>
        <v>127.3746432</v>
      </c>
      <c r="G6358" s="0" t="n">
        <f aca="false">C6358*Assumptions!$C$15</f>
        <v>200</v>
      </c>
      <c r="H6358" s="0" t="n">
        <f aca="false">MIN(F6358,G6358)</f>
        <v>127.3746432</v>
      </c>
      <c r="I6358" s="0" t="n">
        <f aca="false">IF(C6358=1,MIN(G6358-H6358,Assumptions!$C$13,P6357),0)</f>
        <v>72.6253568</v>
      </c>
      <c r="J6358" s="0" t="n">
        <f aca="false">H6358+I6358</f>
        <v>200</v>
      </c>
      <c r="K6358" s="0" t="n">
        <f aca="false">MIN(IF(C6358=1,F6358-H6358,F6358),Assumptions!$C$13,MAX(0,($B$5-P6357)/$B$6))</f>
        <v>0</v>
      </c>
      <c r="L6358" s="0" t="n">
        <f aca="false">IF(C6358=1,0,MIN(F6358-K6358,Assumptions!$C$15,MAX(0,$B$10-O6357-M6358)))</f>
        <v>0</v>
      </c>
      <c r="M6358" s="0" t="n">
        <f aca="false">'Profiles 8760'!H6347</f>
        <v>80400</v>
      </c>
      <c r="N6358" s="0" t="n">
        <f aca="false">J6358+L6358</f>
        <v>200</v>
      </c>
      <c r="O6358" s="0" t="n">
        <f aca="false">O6357+N6358</f>
        <v>593514.118657229</v>
      </c>
      <c r="P6358" s="0" t="n">
        <f aca="false">MIN($B$5,P6357+K6358*$B$6-I6358)</f>
        <v>80.05806181888</v>
      </c>
      <c r="Q6358" s="0" t="n">
        <f aca="false">MAX(0,F6358-H6358-K6358-L6358)</f>
        <v>0</v>
      </c>
    </row>
    <row r="6359" customFormat="false" ht="15" hidden="false" customHeight="false" outlineLevel="0" collapsed="false">
      <c r="A6359" s="0" t="n">
        <f aca="false">'Profiles 8760'!A6348</f>
        <v>6346</v>
      </c>
      <c r="B6359" s="0" t="n">
        <f aca="false">'Profiles 8760'!B6348</f>
        <v>9</v>
      </c>
      <c r="C6359" s="0" t="n">
        <f aca="false">'Profiles 8760'!E6348</f>
        <v>0</v>
      </c>
      <c r="D6359" s="0" t="n">
        <f aca="false">'Profiles 8760'!F6348</f>
        <v>0.644327</v>
      </c>
      <c r="E6359" s="0" t="n">
        <f aca="false">'Profiles 8760'!G6348</f>
        <v>0.208225</v>
      </c>
      <c r="F6359" s="0" t="n">
        <f aca="false">D6359*Assumptions!$C$11*$B$7+E6359*Assumptions!$C$12*$B$8</f>
        <v>194.5980401</v>
      </c>
      <c r="G6359" s="0" t="n">
        <f aca="false">C6359*Assumptions!$C$15</f>
        <v>0</v>
      </c>
      <c r="H6359" s="0" t="n">
        <f aca="false">MIN(F6359,G6359)</f>
        <v>0</v>
      </c>
      <c r="I6359" s="0" t="n">
        <f aca="false">IF(C6359=1,MIN(G6359-H6359,Assumptions!$C$13,P6358),0)</f>
        <v>0</v>
      </c>
      <c r="J6359" s="0" t="n">
        <f aca="false">H6359+I6359</f>
        <v>0</v>
      </c>
      <c r="K6359" s="0" t="n">
        <f aca="false">MIN(IF(C6359=1,F6359-H6359,F6359),Assumptions!$C$13,MAX(0,($B$5-P6358)/$B$6))</f>
        <v>180</v>
      </c>
      <c r="L6359" s="0" t="n">
        <f aca="false">IF(C6359=1,0,MIN(F6359-K6359,Assumptions!$C$15,MAX(0,$B$10-O6358-M6359)))</f>
        <v>14.5980401</v>
      </c>
      <c r="M6359" s="0" t="n">
        <f aca="false">'Profiles 8760'!H6348</f>
        <v>80400</v>
      </c>
      <c r="N6359" s="0" t="n">
        <f aca="false">J6359+L6359</f>
        <v>14.5980401</v>
      </c>
      <c r="O6359" s="0" t="n">
        <f aca="false">O6358+N6359</f>
        <v>593528.716697329</v>
      </c>
      <c r="P6359" s="0" t="n">
        <f aca="false">MIN($B$5,P6358+K6359*$B$6-I6359)</f>
        <v>236.08206181888</v>
      </c>
      <c r="Q6359" s="0" t="n">
        <f aca="false">MAX(0,F6359-H6359-K6359-L6359)</f>
        <v>0</v>
      </c>
    </row>
    <row r="6360" customFormat="false" ht="15" hidden="false" customHeight="false" outlineLevel="0" collapsed="false">
      <c r="A6360" s="0" t="n">
        <f aca="false">'Profiles 8760'!A6349</f>
        <v>6347</v>
      </c>
      <c r="B6360" s="0" t="n">
        <f aca="false">'Profiles 8760'!B6349</f>
        <v>9</v>
      </c>
      <c r="C6360" s="0" t="n">
        <f aca="false">'Profiles 8760'!E6349</f>
        <v>0</v>
      </c>
      <c r="D6360" s="0" t="n">
        <f aca="false">'Profiles 8760'!F6349</f>
        <v>0.838287</v>
      </c>
      <c r="E6360" s="0" t="n">
        <f aca="false">'Profiles 8760'!G6349</f>
        <v>0.242275</v>
      </c>
      <c r="F6360" s="0" t="n">
        <f aca="false">D6360*Assumptions!$C$11*$B$7+E6360*Assumptions!$C$12*$B$8</f>
        <v>252.0063331</v>
      </c>
      <c r="G6360" s="0" t="n">
        <f aca="false">C6360*Assumptions!$C$15</f>
        <v>0</v>
      </c>
      <c r="H6360" s="0" t="n">
        <f aca="false">MIN(F6360,G6360)</f>
        <v>0</v>
      </c>
      <c r="I6360" s="0" t="n">
        <f aca="false">IF(C6360=1,MIN(G6360-H6360,Assumptions!$C$13,P6359),0)</f>
        <v>0</v>
      </c>
      <c r="J6360" s="0" t="n">
        <f aca="false">H6360+I6360</f>
        <v>0</v>
      </c>
      <c r="K6360" s="0" t="n">
        <f aca="false">MIN(IF(C6360=1,F6360-H6360,F6360),Assumptions!$C$13,MAX(0,($B$5-P6359)/$B$6))</f>
        <v>180</v>
      </c>
      <c r="L6360" s="0" t="n">
        <f aca="false">IF(C6360=1,0,MIN(F6360-K6360,Assumptions!$C$15,MAX(0,$B$10-O6359-M6360)))</f>
        <v>72.0063331</v>
      </c>
      <c r="M6360" s="0" t="n">
        <f aca="false">'Profiles 8760'!H6349</f>
        <v>80400</v>
      </c>
      <c r="N6360" s="0" t="n">
        <f aca="false">J6360+L6360</f>
        <v>72.0063331</v>
      </c>
      <c r="O6360" s="0" t="n">
        <f aca="false">O6359+N6360</f>
        <v>593600.723030429</v>
      </c>
      <c r="P6360" s="0" t="n">
        <f aca="false">MIN($B$5,P6359+K6360*$B$6-I6360)</f>
        <v>392.10606181888</v>
      </c>
      <c r="Q6360" s="0" t="n">
        <f aca="false">MAX(0,F6360-H6360-K6360-L6360)</f>
        <v>0</v>
      </c>
    </row>
    <row r="6361" customFormat="false" ht="15" hidden="false" customHeight="false" outlineLevel="0" collapsed="false">
      <c r="A6361" s="0" t="n">
        <f aca="false">'Profiles 8760'!A6350</f>
        <v>6348</v>
      </c>
      <c r="B6361" s="0" t="n">
        <f aca="false">'Profiles 8760'!B6350</f>
        <v>9</v>
      </c>
      <c r="C6361" s="0" t="n">
        <f aca="false">'Profiles 8760'!E6350</f>
        <v>0</v>
      </c>
      <c r="D6361" s="0" t="n">
        <f aca="false">'Profiles 8760'!F6350</f>
        <v>0.966478</v>
      </c>
      <c r="E6361" s="0" t="n">
        <f aca="false">'Profiles 8760'!G6350</f>
        <v>0.254402</v>
      </c>
      <c r="F6361" s="0" t="n">
        <f aca="false">D6361*Assumptions!$C$11*$B$7+E6361*Assumptions!$C$12*$B$8</f>
        <v>289.5238882</v>
      </c>
      <c r="G6361" s="0" t="n">
        <f aca="false">C6361*Assumptions!$C$15</f>
        <v>0</v>
      </c>
      <c r="H6361" s="0" t="n">
        <f aca="false">MIN(F6361,G6361)</f>
        <v>0</v>
      </c>
      <c r="I6361" s="0" t="n">
        <f aca="false">IF(C6361=1,MIN(G6361-H6361,Assumptions!$C$13,P6360),0)</f>
        <v>0</v>
      </c>
      <c r="J6361" s="0" t="n">
        <f aca="false">H6361+I6361</f>
        <v>0</v>
      </c>
      <c r="K6361" s="0" t="n">
        <f aca="false">MIN(IF(C6361=1,F6361-H6361,F6361),Assumptions!$C$13,MAX(0,($B$5-P6360)/$B$6))</f>
        <v>136.945014052976</v>
      </c>
      <c r="L6361" s="0" t="n">
        <f aca="false">IF(C6361=1,0,MIN(F6361-K6361,Assumptions!$C$15,MAX(0,$B$10-O6360-M6361)))</f>
        <v>152.578874147024</v>
      </c>
      <c r="M6361" s="0" t="n">
        <f aca="false">'Profiles 8760'!H6350</f>
        <v>80400</v>
      </c>
      <c r="N6361" s="0" t="n">
        <f aca="false">J6361+L6361</f>
        <v>152.578874147024</v>
      </c>
      <c r="O6361" s="0" t="n">
        <f aca="false">O6360+N6361</f>
        <v>593753.301904576</v>
      </c>
      <c r="P6361" s="0" t="n">
        <f aca="false">MIN($B$5,P6360+K6361*$B$6-I6361)</f>
        <v>510.81</v>
      </c>
      <c r="Q6361" s="0" t="n">
        <f aca="false">MAX(0,F6361-H6361-K6361-L6361)</f>
        <v>0</v>
      </c>
    </row>
    <row r="6362" customFormat="false" ht="15" hidden="false" customHeight="false" outlineLevel="0" collapsed="false">
      <c r="A6362" s="0" t="n">
        <f aca="false">'Profiles 8760'!A6351</f>
        <v>6349</v>
      </c>
      <c r="B6362" s="0" t="n">
        <f aca="false">'Profiles 8760'!B6351</f>
        <v>9</v>
      </c>
      <c r="C6362" s="0" t="n">
        <f aca="false">'Profiles 8760'!E6351</f>
        <v>0</v>
      </c>
      <c r="D6362" s="0" t="n">
        <f aca="false">'Profiles 8760'!F6351</f>
        <v>1</v>
      </c>
      <c r="E6362" s="0" t="n">
        <f aca="false">'Profiles 8760'!G6351</f>
        <v>0.235363</v>
      </c>
      <c r="F6362" s="0" t="n">
        <f aca="false">D6362*Assumptions!$C$11*$B$7+E6362*Assumptions!$C$12*$B$8</f>
        <v>298.4263467</v>
      </c>
      <c r="G6362" s="0" t="n">
        <f aca="false">C6362*Assumptions!$C$15</f>
        <v>0</v>
      </c>
      <c r="H6362" s="0" t="n">
        <f aca="false">MIN(F6362,G6362)</f>
        <v>0</v>
      </c>
      <c r="I6362" s="0" t="n">
        <f aca="false">IF(C6362=1,MIN(G6362-H6362,Assumptions!$C$13,P6361),0)</f>
        <v>0</v>
      </c>
      <c r="J6362" s="0" t="n">
        <f aca="false">H6362+I6362</f>
        <v>0</v>
      </c>
      <c r="K6362" s="0" t="n">
        <f aca="false">MIN(IF(C6362=1,F6362-H6362,F6362),Assumptions!$C$13,MAX(0,($B$5-P6361)/$B$6))</f>
        <v>0</v>
      </c>
      <c r="L6362" s="0" t="n">
        <f aca="false">IF(C6362=1,0,MIN(F6362-K6362,Assumptions!$C$15,MAX(0,$B$10-O6361-M6362)))</f>
        <v>200</v>
      </c>
      <c r="M6362" s="0" t="n">
        <f aca="false">'Profiles 8760'!H6351</f>
        <v>80400</v>
      </c>
      <c r="N6362" s="0" t="n">
        <f aca="false">J6362+L6362</f>
        <v>200</v>
      </c>
      <c r="O6362" s="0" t="n">
        <f aca="false">O6361+N6362</f>
        <v>593953.301904576</v>
      </c>
      <c r="P6362" s="0" t="n">
        <f aca="false">MIN($B$5,P6361+K6362*$B$6-I6362)</f>
        <v>510.81</v>
      </c>
      <c r="Q6362" s="0" t="n">
        <f aca="false">MAX(0,F6362-H6362-K6362-L6362)</f>
        <v>98.4263467</v>
      </c>
    </row>
    <row r="6363" customFormat="false" ht="15" hidden="false" customHeight="false" outlineLevel="0" collapsed="false">
      <c r="A6363" s="0" t="n">
        <f aca="false">'Profiles 8760'!A6352</f>
        <v>6350</v>
      </c>
      <c r="B6363" s="0" t="n">
        <f aca="false">'Profiles 8760'!B6352</f>
        <v>9</v>
      </c>
      <c r="C6363" s="0" t="n">
        <f aca="false">'Profiles 8760'!E6352</f>
        <v>0</v>
      </c>
      <c r="D6363" s="0" t="n">
        <f aca="false">'Profiles 8760'!F6352</f>
        <v>0.966478</v>
      </c>
      <c r="E6363" s="0" t="n">
        <f aca="false">'Profiles 8760'!G6352</f>
        <v>0.189773</v>
      </c>
      <c r="F6363" s="0" t="n">
        <f aca="false">D6363*Assumptions!$C$11*$B$7+E6363*Assumptions!$C$12*$B$8</f>
        <v>286.8805621</v>
      </c>
      <c r="G6363" s="0" t="n">
        <f aca="false">C6363*Assumptions!$C$15</f>
        <v>0</v>
      </c>
      <c r="H6363" s="0" t="n">
        <f aca="false">MIN(F6363,G6363)</f>
        <v>0</v>
      </c>
      <c r="I6363" s="0" t="n">
        <f aca="false">IF(C6363=1,MIN(G6363-H6363,Assumptions!$C$13,P6362),0)</f>
        <v>0</v>
      </c>
      <c r="J6363" s="0" t="n">
        <f aca="false">H6363+I6363</f>
        <v>0</v>
      </c>
      <c r="K6363" s="0" t="n">
        <f aca="false">MIN(IF(C6363=1,F6363-H6363,F6363),Assumptions!$C$13,MAX(0,($B$5-P6362)/$B$6))</f>
        <v>0</v>
      </c>
      <c r="L6363" s="0" t="n">
        <f aca="false">IF(C6363=1,0,MIN(F6363-K6363,Assumptions!$C$15,MAX(0,$B$10-O6362-M6363)))</f>
        <v>200</v>
      </c>
      <c r="M6363" s="0" t="n">
        <f aca="false">'Profiles 8760'!H6352</f>
        <v>80400</v>
      </c>
      <c r="N6363" s="0" t="n">
        <f aca="false">J6363+L6363</f>
        <v>200</v>
      </c>
      <c r="O6363" s="0" t="n">
        <f aca="false">O6362+N6363</f>
        <v>594153.301904576</v>
      </c>
      <c r="P6363" s="0" t="n">
        <f aca="false">MIN($B$5,P6362+K6363*$B$6-I6363)</f>
        <v>510.81</v>
      </c>
      <c r="Q6363" s="0" t="n">
        <f aca="false">MAX(0,F6363-H6363-K6363-L6363)</f>
        <v>86.8805621</v>
      </c>
    </row>
    <row r="6364" customFormat="false" ht="15" hidden="false" customHeight="false" outlineLevel="0" collapsed="false">
      <c r="A6364" s="0" t="n">
        <f aca="false">'Profiles 8760'!A6353</f>
        <v>6351</v>
      </c>
      <c r="B6364" s="0" t="n">
        <f aca="false">'Profiles 8760'!B6353</f>
        <v>9</v>
      </c>
      <c r="C6364" s="0" t="n">
        <f aca="false">'Profiles 8760'!E6353</f>
        <v>0</v>
      </c>
      <c r="D6364" s="0" t="n">
        <f aca="false">'Profiles 8760'!F6353</f>
        <v>0.838287</v>
      </c>
      <c r="E6364" s="0" t="n">
        <f aca="false">'Profiles 8760'!G6353</f>
        <v>0.218864</v>
      </c>
      <c r="F6364" s="0" t="n">
        <f aca="false">D6364*Assumptions!$C$11*$B$7+E6364*Assumptions!$C$12*$B$8</f>
        <v>251.0488232</v>
      </c>
      <c r="G6364" s="0" t="n">
        <f aca="false">C6364*Assumptions!$C$15</f>
        <v>0</v>
      </c>
      <c r="H6364" s="0" t="n">
        <f aca="false">MIN(F6364,G6364)</f>
        <v>0</v>
      </c>
      <c r="I6364" s="0" t="n">
        <f aca="false">IF(C6364=1,MIN(G6364-H6364,Assumptions!$C$13,P6363),0)</f>
        <v>0</v>
      </c>
      <c r="J6364" s="0" t="n">
        <f aca="false">H6364+I6364</f>
        <v>0</v>
      </c>
      <c r="K6364" s="0" t="n">
        <f aca="false">MIN(IF(C6364=1,F6364-H6364,F6364),Assumptions!$C$13,MAX(0,($B$5-P6363)/$B$6))</f>
        <v>0</v>
      </c>
      <c r="L6364" s="0" t="n">
        <f aca="false">IF(C6364=1,0,MIN(F6364-K6364,Assumptions!$C$15,MAX(0,$B$10-O6363-M6364)))</f>
        <v>200</v>
      </c>
      <c r="M6364" s="0" t="n">
        <f aca="false">'Profiles 8760'!H6353</f>
        <v>80400</v>
      </c>
      <c r="N6364" s="0" t="n">
        <f aca="false">J6364+L6364</f>
        <v>200</v>
      </c>
      <c r="O6364" s="0" t="n">
        <f aca="false">O6363+N6364</f>
        <v>594353.301904576</v>
      </c>
      <c r="P6364" s="0" t="n">
        <f aca="false">MIN($B$5,P6363+K6364*$B$6-I6364)</f>
        <v>510.81</v>
      </c>
      <c r="Q6364" s="0" t="n">
        <f aca="false">MAX(0,F6364-H6364-K6364-L6364)</f>
        <v>51.0488232</v>
      </c>
    </row>
    <row r="6365" customFormat="false" ht="15" hidden="false" customHeight="false" outlineLevel="0" collapsed="false">
      <c r="A6365" s="0" t="n">
        <f aca="false">'Profiles 8760'!A6354</f>
        <v>6352</v>
      </c>
      <c r="B6365" s="0" t="n">
        <f aca="false">'Profiles 8760'!B6354</f>
        <v>9</v>
      </c>
      <c r="C6365" s="0" t="n">
        <f aca="false">'Profiles 8760'!E6354</f>
        <v>0</v>
      </c>
      <c r="D6365" s="0" t="n">
        <f aca="false">'Profiles 8760'!F6354</f>
        <v>0.644327</v>
      </c>
      <c r="E6365" s="0" t="n">
        <f aca="false">'Profiles 8760'!G6354</f>
        <v>0.354097</v>
      </c>
      <c r="F6365" s="0" t="n">
        <f aca="false">D6365*Assumptions!$C$11*$B$7+E6365*Assumptions!$C$12*$B$8</f>
        <v>200.5642049</v>
      </c>
      <c r="G6365" s="0" t="n">
        <f aca="false">C6365*Assumptions!$C$15</f>
        <v>0</v>
      </c>
      <c r="H6365" s="0" t="n">
        <f aca="false">MIN(F6365,G6365)</f>
        <v>0</v>
      </c>
      <c r="I6365" s="0" t="n">
        <f aca="false">IF(C6365=1,MIN(G6365-H6365,Assumptions!$C$13,P6364),0)</f>
        <v>0</v>
      </c>
      <c r="J6365" s="0" t="n">
        <f aca="false">H6365+I6365</f>
        <v>0</v>
      </c>
      <c r="K6365" s="0" t="n">
        <f aca="false">MIN(IF(C6365=1,F6365-H6365,F6365),Assumptions!$C$13,MAX(0,($B$5-P6364)/$B$6))</f>
        <v>0</v>
      </c>
      <c r="L6365" s="0" t="n">
        <f aca="false">IF(C6365=1,0,MIN(F6365-K6365,Assumptions!$C$15,MAX(0,$B$10-O6364-M6365)))</f>
        <v>200</v>
      </c>
      <c r="M6365" s="0" t="n">
        <f aca="false">'Profiles 8760'!H6354</f>
        <v>80400</v>
      </c>
      <c r="N6365" s="0" t="n">
        <f aca="false">J6365+L6365</f>
        <v>200</v>
      </c>
      <c r="O6365" s="0" t="n">
        <f aca="false">O6364+N6365</f>
        <v>594553.301904576</v>
      </c>
      <c r="P6365" s="0" t="n">
        <f aca="false">MIN($B$5,P6364+K6365*$B$6-I6365)</f>
        <v>510.81</v>
      </c>
      <c r="Q6365" s="0" t="n">
        <f aca="false">MAX(0,F6365-H6365-K6365-L6365)</f>
        <v>0.564204899999993</v>
      </c>
    </row>
    <row r="6366" customFormat="false" ht="15" hidden="false" customHeight="false" outlineLevel="0" collapsed="false">
      <c r="A6366" s="0" t="n">
        <f aca="false">'Profiles 8760'!A6355</f>
        <v>6353</v>
      </c>
      <c r="B6366" s="0" t="n">
        <f aca="false">'Profiles 8760'!B6355</f>
        <v>9</v>
      </c>
      <c r="C6366" s="0" t="n">
        <f aca="false">'Profiles 8760'!E6355</f>
        <v>0</v>
      </c>
      <c r="D6366" s="0" t="n">
        <f aca="false">'Profiles 8760'!F6355</f>
        <v>0.412623</v>
      </c>
      <c r="E6366" s="0" t="n">
        <f aca="false">'Profiles 8760'!G6355</f>
        <v>0.510044</v>
      </c>
      <c r="F6366" s="0" t="n">
        <f aca="false">D6366*Assumptions!$C$11*$B$7+E6366*Assumptions!$C$12*$B$8</f>
        <v>140.026322</v>
      </c>
      <c r="G6366" s="0" t="n">
        <f aca="false">C6366*Assumptions!$C$15</f>
        <v>0</v>
      </c>
      <c r="H6366" s="0" t="n">
        <f aca="false">MIN(F6366,G6366)</f>
        <v>0</v>
      </c>
      <c r="I6366" s="0" t="n">
        <f aca="false">IF(C6366=1,MIN(G6366-H6366,Assumptions!$C$13,P6365),0)</f>
        <v>0</v>
      </c>
      <c r="J6366" s="0" t="n">
        <f aca="false">H6366+I6366</f>
        <v>0</v>
      </c>
      <c r="K6366" s="0" t="n">
        <f aca="false">MIN(IF(C6366=1,F6366-H6366,F6366),Assumptions!$C$13,MAX(0,($B$5-P6365)/$B$6))</f>
        <v>0</v>
      </c>
      <c r="L6366" s="0" t="n">
        <f aca="false">IF(C6366=1,0,MIN(F6366-K6366,Assumptions!$C$15,MAX(0,$B$10-O6365-M6366)))</f>
        <v>140.026322</v>
      </c>
      <c r="M6366" s="0" t="n">
        <f aca="false">'Profiles 8760'!H6355</f>
        <v>80400</v>
      </c>
      <c r="N6366" s="0" t="n">
        <f aca="false">J6366+L6366</f>
        <v>140.026322</v>
      </c>
      <c r="O6366" s="0" t="n">
        <f aca="false">O6365+N6366</f>
        <v>594693.328226576</v>
      </c>
      <c r="P6366" s="0" t="n">
        <f aca="false">MIN($B$5,P6365+K6366*$B$6-I6366)</f>
        <v>510.81</v>
      </c>
      <c r="Q6366" s="0" t="n">
        <f aca="false">MAX(0,F6366-H6366-K6366-L6366)</f>
        <v>0</v>
      </c>
    </row>
    <row r="6367" customFormat="false" ht="15" hidden="false" customHeight="false" outlineLevel="0" collapsed="false">
      <c r="A6367" s="0" t="n">
        <f aca="false">'Profiles 8760'!A6356</f>
        <v>6354</v>
      </c>
      <c r="B6367" s="0" t="n">
        <f aca="false">'Profiles 8760'!B6356</f>
        <v>9</v>
      </c>
      <c r="C6367" s="0" t="n">
        <f aca="false">'Profiles 8760'!E6356</f>
        <v>0</v>
      </c>
      <c r="D6367" s="0" t="n">
        <f aca="false">'Profiles 8760'!F6356</f>
        <v>0.180898</v>
      </c>
      <c r="E6367" s="0" t="n">
        <f aca="false">'Profiles 8760'!G6356</f>
        <v>0.457677</v>
      </c>
      <c r="F6367" s="0" t="n">
        <f aca="false">D6367*Assumptions!$C$11*$B$7+E6367*Assumptions!$C$12*$B$8</f>
        <v>70.9623317</v>
      </c>
      <c r="G6367" s="0" t="n">
        <f aca="false">C6367*Assumptions!$C$15</f>
        <v>0</v>
      </c>
      <c r="H6367" s="0" t="n">
        <f aca="false">MIN(F6367,G6367)</f>
        <v>0</v>
      </c>
      <c r="I6367" s="0" t="n">
        <f aca="false">IF(C6367=1,MIN(G6367-H6367,Assumptions!$C$13,P6366),0)</f>
        <v>0</v>
      </c>
      <c r="J6367" s="0" t="n">
        <f aca="false">H6367+I6367</f>
        <v>0</v>
      </c>
      <c r="K6367" s="0" t="n">
        <f aca="false">MIN(IF(C6367=1,F6367-H6367,F6367),Assumptions!$C$13,MAX(0,($B$5-P6366)/$B$6))</f>
        <v>0</v>
      </c>
      <c r="L6367" s="0" t="n">
        <f aca="false">IF(C6367=1,0,MIN(F6367-K6367,Assumptions!$C$15,MAX(0,$B$10-O6366-M6367)))</f>
        <v>70.9623317</v>
      </c>
      <c r="M6367" s="0" t="n">
        <f aca="false">'Profiles 8760'!H6356</f>
        <v>80400</v>
      </c>
      <c r="N6367" s="0" t="n">
        <f aca="false">J6367+L6367</f>
        <v>70.9623317</v>
      </c>
      <c r="O6367" s="0" t="n">
        <f aca="false">O6366+N6367</f>
        <v>594764.290558276</v>
      </c>
      <c r="P6367" s="0" t="n">
        <f aca="false">MIN($B$5,P6366+K6367*$B$6-I6367)</f>
        <v>510.81</v>
      </c>
      <c r="Q6367" s="0" t="n">
        <f aca="false">MAX(0,F6367-H6367-K6367-L6367)</f>
        <v>0</v>
      </c>
    </row>
    <row r="6368" customFormat="false" ht="15" hidden="false" customHeight="false" outlineLevel="0" collapsed="false">
      <c r="A6368" s="0" t="n">
        <f aca="false">'Profiles 8760'!A6357</f>
        <v>6355</v>
      </c>
      <c r="B6368" s="0" t="n">
        <f aca="false">'Profiles 8760'!B6357</f>
        <v>9</v>
      </c>
      <c r="C6368" s="0" t="n">
        <f aca="false">'Profiles 8760'!E6357</f>
        <v>0</v>
      </c>
      <c r="D6368" s="0" t="n">
        <f aca="false">'Profiles 8760'!F6357</f>
        <v>0.007234</v>
      </c>
      <c r="E6368" s="0" t="n">
        <f aca="false">'Profiles 8760'!G6357</f>
        <v>0.358657</v>
      </c>
      <c r="F6368" s="0" t="n">
        <f aca="false">D6368*Assumptions!$C$11*$B$7+E6368*Assumptions!$C$12*$B$8</f>
        <v>16.7582505</v>
      </c>
      <c r="G6368" s="0" t="n">
        <f aca="false">C6368*Assumptions!$C$15</f>
        <v>0</v>
      </c>
      <c r="H6368" s="0" t="n">
        <f aca="false">MIN(F6368,G6368)</f>
        <v>0</v>
      </c>
      <c r="I6368" s="0" t="n">
        <f aca="false">IF(C6368=1,MIN(G6368-H6368,Assumptions!$C$13,P6367),0)</f>
        <v>0</v>
      </c>
      <c r="J6368" s="0" t="n">
        <f aca="false">H6368+I6368</f>
        <v>0</v>
      </c>
      <c r="K6368" s="0" t="n">
        <f aca="false">MIN(IF(C6368=1,F6368-H6368,F6368),Assumptions!$C$13,MAX(0,($B$5-P6367)/$B$6))</f>
        <v>0</v>
      </c>
      <c r="L6368" s="0" t="n">
        <f aca="false">IF(C6368=1,0,MIN(F6368-K6368,Assumptions!$C$15,MAX(0,$B$10-O6367-M6368)))</f>
        <v>16.7582505</v>
      </c>
      <c r="M6368" s="0" t="n">
        <f aca="false">'Profiles 8760'!H6357</f>
        <v>80400</v>
      </c>
      <c r="N6368" s="0" t="n">
        <f aca="false">J6368+L6368</f>
        <v>16.7582505</v>
      </c>
      <c r="O6368" s="0" t="n">
        <f aca="false">O6367+N6368</f>
        <v>594781.048808776</v>
      </c>
      <c r="P6368" s="0" t="n">
        <f aca="false">MIN($B$5,P6367+K6368*$B$6-I6368)</f>
        <v>510.81</v>
      </c>
      <c r="Q6368" s="0" t="n">
        <f aca="false">MAX(0,F6368-H6368-K6368-L6368)</f>
        <v>0</v>
      </c>
    </row>
    <row r="6369" customFormat="false" ht="15" hidden="false" customHeight="false" outlineLevel="0" collapsed="false">
      <c r="A6369" s="0" t="n">
        <f aca="false">'Profiles 8760'!A6358</f>
        <v>6356</v>
      </c>
      <c r="B6369" s="0" t="n">
        <f aca="false">'Profiles 8760'!B6358</f>
        <v>9</v>
      </c>
      <c r="C6369" s="0" t="n">
        <f aca="false">'Profiles 8760'!E6358</f>
        <v>1</v>
      </c>
      <c r="D6369" s="0" t="n">
        <f aca="false">'Profiles 8760'!F6358</f>
        <v>0</v>
      </c>
      <c r="E6369" s="0" t="n">
        <f aca="false">'Profiles 8760'!G6358</f>
        <v>0.325226</v>
      </c>
      <c r="F6369" s="0" t="n">
        <f aca="false">D6369*Assumptions!$C$11*$B$7+E6369*Assumptions!$C$12*$B$8</f>
        <v>13.3017434</v>
      </c>
      <c r="G6369" s="0" t="n">
        <f aca="false">C6369*Assumptions!$C$15</f>
        <v>200</v>
      </c>
      <c r="H6369" s="0" t="n">
        <f aca="false">MIN(F6369,G6369)</f>
        <v>13.3017434</v>
      </c>
      <c r="I6369" s="0" t="n">
        <f aca="false">IF(C6369=1,MIN(G6369-H6369,Assumptions!$C$13,P6368),0)</f>
        <v>180</v>
      </c>
      <c r="J6369" s="0" t="n">
        <f aca="false">H6369+I6369</f>
        <v>193.3017434</v>
      </c>
      <c r="K6369" s="0" t="n">
        <f aca="false">MIN(IF(C6369=1,F6369-H6369,F6369),Assumptions!$C$13,MAX(0,($B$5-P6368)/$B$6))</f>
        <v>0</v>
      </c>
      <c r="L6369" s="0" t="n">
        <f aca="false">IF(C6369=1,0,MIN(F6369-K6369,Assumptions!$C$15,MAX(0,$B$10-O6368-M6369)))</f>
        <v>0</v>
      </c>
      <c r="M6369" s="0" t="n">
        <f aca="false">'Profiles 8760'!H6358</f>
        <v>80200</v>
      </c>
      <c r="N6369" s="0" t="n">
        <f aca="false">J6369+L6369</f>
        <v>193.3017434</v>
      </c>
      <c r="O6369" s="0" t="n">
        <f aca="false">O6368+N6369</f>
        <v>594974.350552176</v>
      </c>
      <c r="P6369" s="0" t="n">
        <f aca="false">MIN($B$5,P6368+K6369*$B$6-I6369)</f>
        <v>330.81</v>
      </c>
      <c r="Q6369" s="0" t="n">
        <f aca="false">MAX(0,F6369-H6369-K6369-L6369)</f>
        <v>0</v>
      </c>
    </row>
    <row r="6370" customFormat="false" ht="15" hidden="false" customHeight="false" outlineLevel="0" collapsed="false">
      <c r="A6370" s="0" t="n">
        <f aca="false">'Profiles 8760'!A6359</f>
        <v>6357</v>
      </c>
      <c r="B6370" s="0" t="n">
        <f aca="false">'Profiles 8760'!B6359</f>
        <v>9</v>
      </c>
      <c r="C6370" s="0" t="n">
        <f aca="false">'Profiles 8760'!E6359</f>
        <v>1</v>
      </c>
      <c r="D6370" s="0" t="n">
        <f aca="false">'Profiles 8760'!F6359</f>
        <v>0</v>
      </c>
      <c r="E6370" s="0" t="n">
        <f aca="false">'Profiles 8760'!G6359</f>
        <v>0.250335</v>
      </c>
      <c r="F6370" s="0" t="n">
        <f aca="false">D6370*Assumptions!$C$11*$B$7+E6370*Assumptions!$C$12*$B$8</f>
        <v>10.2387015</v>
      </c>
      <c r="G6370" s="0" t="n">
        <f aca="false">C6370*Assumptions!$C$15</f>
        <v>200</v>
      </c>
      <c r="H6370" s="0" t="n">
        <f aca="false">MIN(F6370,G6370)</f>
        <v>10.2387015</v>
      </c>
      <c r="I6370" s="0" t="n">
        <f aca="false">IF(C6370=1,MIN(G6370-H6370,Assumptions!$C$13,P6369),0)</f>
        <v>180</v>
      </c>
      <c r="J6370" s="0" t="n">
        <f aca="false">H6370+I6370</f>
        <v>190.2387015</v>
      </c>
      <c r="K6370" s="0" t="n">
        <f aca="false">MIN(IF(C6370=1,F6370-H6370,F6370),Assumptions!$C$13,MAX(0,($B$5-P6369)/$B$6))</f>
        <v>0</v>
      </c>
      <c r="L6370" s="0" t="n">
        <f aca="false">IF(C6370=1,0,MIN(F6370-K6370,Assumptions!$C$15,MAX(0,$B$10-O6369-M6370)))</f>
        <v>0</v>
      </c>
      <c r="M6370" s="0" t="n">
        <f aca="false">'Profiles 8760'!H6359</f>
        <v>80000</v>
      </c>
      <c r="N6370" s="0" t="n">
        <f aca="false">J6370+L6370</f>
        <v>190.2387015</v>
      </c>
      <c r="O6370" s="0" t="n">
        <f aca="false">O6369+N6370</f>
        <v>595164.589253676</v>
      </c>
      <c r="P6370" s="0" t="n">
        <f aca="false">MIN($B$5,P6369+K6370*$B$6-I6370)</f>
        <v>150.81</v>
      </c>
      <c r="Q6370" s="0" t="n">
        <f aca="false">MAX(0,F6370-H6370-K6370-L6370)</f>
        <v>0</v>
      </c>
    </row>
    <row r="6371" customFormat="false" ht="15" hidden="false" customHeight="false" outlineLevel="0" collapsed="false">
      <c r="A6371" s="0" t="n">
        <f aca="false">'Profiles 8760'!A6360</f>
        <v>6358</v>
      </c>
      <c r="B6371" s="0" t="n">
        <f aca="false">'Profiles 8760'!B6360</f>
        <v>9</v>
      </c>
      <c r="C6371" s="0" t="n">
        <f aca="false">'Profiles 8760'!E6360</f>
        <v>0</v>
      </c>
      <c r="D6371" s="0" t="n">
        <f aca="false">'Profiles 8760'!F6360</f>
        <v>0</v>
      </c>
      <c r="E6371" s="0" t="n">
        <f aca="false">'Profiles 8760'!G6360</f>
        <v>0.236501</v>
      </c>
      <c r="F6371" s="0" t="n">
        <f aca="false">D6371*Assumptions!$C$11*$B$7+E6371*Assumptions!$C$12*$B$8</f>
        <v>9.6728909</v>
      </c>
      <c r="G6371" s="0" t="n">
        <f aca="false">C6371*Assumptions!$C$15</f>
        <v>0</v>
      </c>
      <c r="H6371" s="0" t="n">
        <f aca="false">MIN(F6371,G6371)</f>
        <v>0</v>
      </c>
      <c r="I6371" s="0" t="n">
        <f aca="false">IF(C6371=1,MIN(G6371-H6371,Assumptions!$C$13,P6370),0)</f>
        <v>0</v>
      </c>
      <c r="J6371" s="0" t="n">
        <f aca="false">H6371+I6371</f>
        <v>0</v>
      </c>
      <c r="K6371" s="0" t="n">
        <f aca="false">MIN(IF(C6371=1,F6371-H6371,F6371),Assumptions!$C$13,MAX(0,($B$5-P6370)/$B$6))</f>
        <v>9.6728909</v>
      </c>
      <c r="L6371" s="0" t="n">
        <f aca="false">IF(C6371=1,0,MIN(F6371-K6371,Assumptions!$C$15,MAX(0,$B$10-O6370-M6371)))</f>
        <v>0</v>
      </c>
      <c r="M6371" s="0" t="n">
        <f aca="false">'Profiles 8760'!H6360</f>
        <v>80000</v>
      </c>
      <c r="N6371" s="0" t="n">
        <f aca="false">J6371+L6371</f>
        <v>0</v>
      </c>
      <c r="O6371" s="0" t="n">
        <f aca="false">O6370+N6371</f>
        <v>595164.589253676</v>
      </c>
      <c r="P6371" s="0" t="n">
        <f aca="false">MIN($B$5,P6370+K6371*$B$6-I6371)</f>
        <v>159.19446183212</v>
      </c>
      <c r="Q6371" s="0" t="n">
        <f aca="false">MAX(0,F6371-H6371-K6371-L6371)</f>
        <v>0</v>
      </c>
    </row>
    <row r="6372" customFormat="false" ht="15" hidden="false" customHeight="false" outlineLevel="0" collapsed="false">
      <c r="A6372" s="0" t="n">
        <f aca="false">'Profiles 8760'!A6361</f>
        <v>6359</v>
      </c>
      <c r="B6372" s="0" t="n">
        <f aca="false">'Profiles 8760'!B6361</f>
        <v>9</v>
      </c>
      <c r="C6372" s="0" t="n">
        <f aca="false">'Profiles 8760'!E6361</f>
        <v>0</v>
      </c>
      <c r="D6372" s="0" t="n">
        <f aca="false">'Profiles 8760'!F6361</f>
        <v>0</v>
      </c>
      <c r="E6372" s="0" t="n">
        <f aca="false">'Profiles 8760'!G6361</f>
        <v>0.2177</v>
      </c>
      <c r="F6372" s="0" t="n">
        <f aca="false">D6372*Assumptions!$C$11*$B$7+E6372*Assumptions!$C$12*$B$8</f>
        <v>8.90393</v>
      </c>
      <c r="G6372" s="0" t="n">
        <f aca="false">C6372*Assumptions!$C$15</f>
        <v>0</v>
      </c>
      <c r="H6372" s="0" t="n">
        <f aca="false">MIN(F6372,G6372)</f>
        <v>0</v>
      </c>
      <c r="I6372" s="0" t="n">
        <f aca="false">IF(C6372=1,MIN(G6372-H6372,Assumptions!$C$13,P6371),0)</f>
        <v>0</v>
      </c>
      <c r="J6372" s="0" t="n">
        <f aca="false">H6372+I6372</f>
        <v>0</v>
      </c>
      <c r="K6372" s="0" t="n">
        <f aca="false">MIN(IF(C6372=1,F6372-H6372,F6372),Assumptions!$C$13,MAX(0,($B$5-P6371)/$B$6))</f>
        <v>8.90393</v>
      </c>
      <c r="L6372" s="0" t="n">
        <f aca="false">IF(C6372=1,0,MIN(F6372-K6372,Assumptions!$C$15,MAX(0,$B$10-O6371-M6372)))</f>
        <v>0</v>
      </c>
      <c r="M6372" s="0" t="n">
        <f aca="false">'Profiles 8760'!H6361</f>
        <v>80000</v>
      </c>
      <c r="N6372" s="0" t="n">
        <f aca="false">J6372+L6372</f>
        <v>0</v>
      </c>
      <c r="O6372" s="0" t="n">
        <f aca="false">O6371+N6372</f>
        <v>595164.589253676</v>
      </c>
      <c r="P6372" s="0" t="n">
        <f aca="false">MIN($B$5,P6371+K6372*$B$6-I6372)</f>
        <v>166.91238835612</v>
      </c>
      <c r="Q6372" s="0" t="n">
        <f aca="false">MAX(0,F6372-H6372-K6372-L6372)</f>
        <v>0</v>
      </c>
    </row>
    <row r="6373" customFormat="false" ht="15" hidden="false" customHeight="false" outlineLevel="0" collapsed="false">
      <c r="A6373" s="0" t="n">
        <f aca="false">'Profiles 8760'!A6362</f>
        <v>6360</v>
      </c>
      <c r="B6373" s="0" t="n">
        <f aca="false">'Profiles 8760'!B6362</f>
        <v>9</v>
      </c>
      <c r="C6373" s="0" t="n">
        <f aca="false">'Profiles 8760'!E6362</f>
        <v>0</v>
      </c>
      <c r="D6373" s="0" t="n">
        <f aca="false">'Profiles 8760'!F6362</f>
        <v>0</v>
      </c>
      <c r="E6373" s="0" t="n">
        <f aca="false">'Profiles 8760'!G6362</f>
        <v>0.279298</v>
      </c>
      <c r="F6373" s="0" t="n">
        <f aca="false">D6373*Assumptions!$C$11*$B$7+E6373*Assumptions!$C$12*$B$8</f>
        <v>11.4232882</v>
      </c>
      <c r="G6373" s="0" t="n">
        <f aca="false">C6373*Assumptions!$C$15</f>
        <v>0</v>
      </c>
      <c r="H6373" s="0" t="n">
        <f aca="false">MIN(F6373,G6373)</f>
        <v>0</v>
      </c>
      <c r="I6373" s="0" t="n">
        <f aca="false">IF(C6373=1,MIN(G6373-H6373,Assumptions!$C$13,P6372),0)</f>
        <v>0</v>
      </c>
      <c r="J6373" s="0" t="n">
        <f aca="false">H6373+I6373</f>
        <v>0</v>
      </c>
      <c r="K6373" s="0" t="n">
        <f aca="false">MIN(IF(C6373=1,F6373-H6373,F6373),Assumptions!$C$13,MAX(0,($B$5-P6372)/$B$6))</f>
        <v>11.4232882</v>
      </c>
      <c r="L6373" s="0" t="n">
        <f aca="false">IF(C6373=1,0,MIN(F6373-K6373,Assumptions!$C$15,MAX(0,$B$10-O6372-M6373)))</f>
        <v>0</v>
      </c>
      <c r="M6373" s="0" t="n">
        <f aca="false">'Profiles 8760'!H6362</f>
        <v>80000</v>
      </c>
      <c r="N6373" s="0" t="n">
        <f aca="false">J6373+L6373</f>
        <v>0</v>
      </c>
      <c r="O6373" s="0" t="n">
        <f aca="false">O6372+N6373</f>
        <v>595164.589253676</v>
      </c>
      <c r="P6373" s="0" t="n">
        <f aca="false">MIN($B$5,P6372+K6373*$B$6-I6373)</f>
        <v>176.81409456788</v>
      </c>
      <c r="Q6373" s="0" t="n">
        <f aca="false">MAX(0,F6373-H6373-K6373-L6373)</f>
        <v>0</v>
      </c>
    </row>
    <row r="6374" customFormat="false" ht="15" hidden="false" customHeight="false" outlineLevel="0" collapsed="false">
      <c r="A6374" s="0" t="n">
        <f aca="false">'Profiles 8760'!A6363</f>
        <v>6361</v>
      </c>
      <c r="B6374" s="0" t="n">
        <f aca="false">'Profiles 8760'!B6363</f>
        <v>9</v>
      </c>
      <c r="C6374" s="0" t="n">
        <f aca="false">'Profiles 8760'!E6363</f>
        <v>0</v>
      </c>
      <c r="D6374" s="0" t="n">
        <f aca="false">'Profiles 8760'!F6363</f>
        <v>0</v>
      </c>
      <c r="E6374" s="0" t="n">
        <f aca="false">'Profiles 8760'!G6363</f>
        <v>0.40046</v>
      </c>
      <c r="F6374" s="0" t="n">
        <f aca="false">D6374*Assumptions!$C$11*$B$7+E6374*Assumptions!$C$12*$B$8</f>
        <v>16.378814</v>
      </c>
      <c r="G6374" s="0" t="n">
        <f aca="false">C6374*Assumptions!$C$15</f>
        <v>0</v>
      </c>
      <c r="H6374" s="0" t="n">
        <f aca="false">MIN(F6374,G6374)</f>
        <v>0</v>
      </c>
      <c r="I6374" s="0" t="n">
        <f aca="false">IF(C6374=1,MIN(G6374-H6374,Assumptions!$C$13,P6373),0)</f>
        <v>0</v>
      </c>
      <c r="J6374" s="0" t="n">
        <f aca="false">H6374+I6374</f>
        <v>0</v>
      </c>
      <c r="K6374" s="0" t="n">
        <f aca="false">MIN(IF(C6374=1,F6374-H6374,F6374),Assumptions!$C$13,MAX(0,($B$5-P6373)/$B$6))</f>
        <v>16.378814</v>
      </c>
      <c r="L6374" s="0" t="n">
        <f aca="false">IF(C6374=1,0,MIN(F6374-K6374,Assumptions!$C$15,MAX(0,$B$10-O6373-M6374)))</f>
        <v>0</v>
      </c>
      <c r="M6374" s="0" t="n">
        <f aca="false">'Profiles 8760'!H6363</f>
        <v>80000</v>
      </c>
      <c r="N6374" s="0" t="n">
        <f aca="false">J6374+L6374</f>
        <v>0</v>
      </c>
      <c r="O6374" s="0" t="n">
        <f aca="false">O6373+N6374</f>
        <v>595164.589253676</v>
      </c>
      <c r="P6374" s="0" t="n">
        <f aca="false">MIN($B$5,P6373+K6374*$B$6-I6374)</f>
        <v>191.01125054308</v>
      </c>
      <c r="Q6374" s="0" t="n">
        <f aca="false">MAX(0,F6374-H6374-K6374-L6374)</f>
        <v>0</v>
      </c>
    </row>
    <row r="6375" customFormat="false" ht="15" hidden="false" customHeight="false" outlineLevel="0" collapsed="false">
      <c r="A6375" s="0" t="n">
        <f aca="false">'Profiles 8760'!A6364</f>
        <v>6362</v>
      </c>
      <c r="B6375" s="0" t="n">
        <f aca="false">'Profiles 8760'!B6364</f>
        <v>9</v>
      </c>
      <c r="C6375" s="0" t="n">
        <f aca="false">'Profiles 8760'!E6364</f>
        <v>0</v>
      </c>
      <c r="D6375" s="0" t="n">
        <f aca="false">'Profiles 8760'!F6364</f>
        <v>0</v>
      </c>
      <c r="E6375" s="0" t="n">
        <f aca="false">'Profiles 8760'!G6364</f>
        <v>0.422479</v>
      </c>
      <c r="F6375" s="0" t="n">
        <f aca="false">D6375*Assumptions!$C$11*$B$7+E6375*Assumptions!$C$12*$B$8</f>
        <v>17.2793911</v>
      </c>
      <c r="G6375" s="0" t="n">
        <f aca="false">C6375*Assumptions!$C$15</f>
        <v>0</v>
      </c>
      <c r="H6375" s="0" t="n">
        <f aca="false">MIN(F6375,G6375)</f>
        <v>0</v>
      </c>
      <c r="I6375" s="0" t="n">
        <f aca="false">IF(C6375=1,MIN(G6375-H6375,Assumptions!$C$13,P6374),0)</f>
        <v>0</v>
      </c>
      <c r="J6375" s="0" t="n">
        <f aca="false">H6375+I6375</f>
        <v>0</v>
      </c>
      <c r="K6375" s="0" t="n">
        <f aca="false">MIN(IF(C6375=1,F6375-H6375,F6375),Assumptions!$C$13,MAX(0,($B$5-P6374)/$B$6))</f>
        <v>17.2793911</v>
      </c>
      <c r="L6375" s="0" t="n">
        <f aca="false">IF(C6375=1,0,MIN(F6375-K6375,Assumptions!$C$15,MAX(0,$B$10-O6374-M6375)))</f>
        <v>0</v>
      </c>
      <c r="M6375" s="0" t="n">
        <f aca="false">'Profiles 8760'!H6364</f>
        <v>80000</v>
      </c>
      <c r="N6375" s="0" t="n">
        <f aca="false">J6375+L6375</f>
        <v>0</v>
      </c>
      <c r="O6375" s="0" t="n">
        <f aca="false">O6374+N6375</f>
        <v>595164.589253676</v>
      </c>
      <c r="P6375" s="0" t="n">
        <f aca="false">MIN($B$5,P6374+K6375*$B$6-I6375)</f>
        <v>205.98902674856</v>
      </c>
      <c r="Q6375" s="0" t="n">
        <f aca="false">MAX(0,F6375-H6375-K6375-L6375)</f>
        <v>0</v>
      </c>
    </row>
    <row r="6376" customFormat="false" ht="15" hidden="false" customHeight="false" outlineLevel="0" collapsed="false">
      <c r="A6376" s="0" t="n">
        <f aca="false">'Profiles 8760'!A6365</f>
        <v>6363</v>
      </c>
      <c r="B6376" s="0" t="n">
        <f aca="false">'Profiles 8760'!B6365</f>
        <v>9</v>
      </c>
      <c r="C6376" s="0" t="n">
        <f aca="false">'Profiles 8760'!E6365</f>
        <v>0</v>
      </c>
      <c r="D6376" s="0" t="n">
        <f aca="false">'Profiles 8760'!F6365</f>
        <v>0</v>
      </c>
      <c r="E6376" s="0" t="n">
        <f aca="false">'Profiles 8760'!G6365</f>
        <v>0.513764</v>
      </c>
      <c r="F6376" s="0" t="n">
        <f aca="false">D6376*Assumptions!$C$11*$B$7+E6376*Assumptions!$C$12*$B$8</f>
        <v>21.0129476</v>
      </c>
      <c r="G6376" s="0" t="n">
        <f aca="false">C6376*Assumptions!$C$15</f>
        <v>0</v>
      </c>
      <c r="H6376" s="0" t="n">
        <f aca="false">MIN(F6376,G6376)</f>
        <v>0</v>
      </c>
      <c r="I6376" s="0" t="n">
        <f aca="false">IF(C6376=1,MIN(G6376-H6376,Assumptions!$C$13,P6375),0)</f>
        <v>0</v>
      </c>
      <c r="J6376" s="0" t="n">
        <f aca="false">H6376+I6376</f>
        <v>0</v>
      </c>
      <c r="K6376" s="0" t="n">
        <f aca="false">MIN(IF(C6376=1,F6376-H6376,F6376),Assumptions!$C$13,MAX(0,($B$5-P6375)/$B$6))</f>
        <v>21.0129476</v>
      </c>
      <c r="L6376" s="0" t="n">
        <f aca="false">IF(C6376=1,0,MIN(F6376-K6376,Assumptions!$C$15,MAX(0,$B$10-O6375-M6376)))</f>
        <v>0</v>
      </c>
      <c r="M6376" s="0" t="n">
        <f aca="false">'Profiles 8760'!H6365</f>
        <v>80000</v>
      </c>
      <c r="N6376" s="0" t="n">
        <f aca="false">J6376+L6376</f>
        <v>0</v>
      </c>
      <c r="O6376" s="0" t="n">
        <f aca="false">O6375+N6376</f>
        <v>595164.589253676</v>
      </c>
      <c r="P6376" s="0" t="n">
        <f aca="false">MIN($B$5,P6375+K6376*$B$6-I6376)</f>
        <v>224.20304972824</v>
      </c>
      <c r="Q6376" s="0" t="n">
        <f aca="false">MAX(0,F6376-H6376-K6376-L6376)</f>
        <v>0</v>
      </c>
    </row>
    <row r="6377" customFormat="false" ht="15" hidden="false" customHeight="false" outlineLevel="0" collapsed="false">
      <c r="A6377" s="0" t="n">
        <f aca="false">'Profiles 8760'!A6366</f>
        <v>6364</v>
      </c>
      <c r="B6377" s="0" t="n">
        <f aca="false">'Profiles 8760'!B6366</f>
        <v>9</v>
      </c>
      <c r="C6377" s="0" t="n">
        <f aca="false">'Profiles 8760'!E6366</f>
        <v>0</v>
      </c>
      <c r="D6377" s="0" t="n">
        <f aca="false">'Profiles 8760'!F6366</f>
        <v>0</v>
      </c>
      <c r="E6377" s="0" t="n">
        <f aca="false">'Profiles 8760'!G6366</f>
        <v>0.730454</v>
      </c>
      <c r="F6377" s="0" t="n">
        <f aca="false">D6377*Assumptions!$C$11*$B$7+E6377*Assumptions!$C$12*$B$8</f>
        <v>29.8755686</v>
      </c>
      <c r="G6377" s="0" t="n">
        <f aca="false">C6377*Assumptions!$C$15</f>
        <v>0</v>
      </c>
      <c r="H6377" s="0" t="n">
        <f aca="false">MIN(F6377,G6377)</f>
        <v>0</v>
      </c>
      <c r="I6377" s="0" t="n">
        <f aca="false">IF(C6377=1,MIN(G6377-H6377,Assumptions!$C$13,P6376),0)</f>
        <v>0</v>
      </c>
      <c r="J6377" s="0" t="n">
        <f aca="false">H6377+I6377</f>
        <v>0</v>
      </c>
      <c r="K6377" s="0" t="n">
        <f aca="false">MIN(IF(C6377=1,F6377-H6377,F6377),Assumptions!$C$13,MAX(0,($B$5-P6376)/$B$6))</f>
        <v>29.8755686</v>
      </c>
      <c r="L6377" s="0" t="n">
        <f aca="false">IF(C6377=1,0,MIN(F6377-K6377,Assumptions!$C$15,MAX(0,$B$10-O6376-M6377)))</f>
        <v>0</v>
      </c>
      <c r="M6377" s="0" t="n">
        <f aca="false">'Profiles 8760'!H6366</f>
        <v>80000</v>
      </c>
      <c r="N6377" s="0" t="n">
        <f aca="false">J6377+L6377</f>
        <v>0</v>
      </c>
      <c r="O6377" s="0" t="n">
        <f aca="false">O6376+N6377</f>
        <v>595164.589253676</v>
      </c>
      <c r="P6377" s="0" t="n">
        <f aca="false">MIN($B$5,P6376+K6377*$B$6-I6377)</f>
        <v>250.09919259072</v>
      </c>
      <c r="Q6377" s="0" t="n">
        <f aca="false">MAX(0,F6377-H6377-K6377-L6377)</f>
        <v>0</v>
      </c>
    </row>
    <row r="6378" customFormat="false" ht="15" hidden="false" customHeight="false" outlineLevel="0" collapsed="false">
      <c r="A6378" s="0" t="n">
        <f aca="false">'Profiles 8760'!A6367</f>
        <v>6365</v>
      </c>
      <c r="B6378" s="0" t="n">
        <f aca="false">'Profiles 8760'!B6367</f>
        <v>9</v>
      </c>
      <c r="C6378" s="0" t="n">
        <f aca="false">'Profiles 8760'!E6367</f>
        <v>0</v>
      </c>
      <c r="D6378" s="0" t="n">
        <f aca="false">'Profiles 8760'!F6367</f>
        <v>0</v>
      </c>
      <c r="E6378" s="0" t="n">
        <f aca="false">'Profiles 8760'!G6367</f>
        <v>0.913459</v>
      </c>
      <c r="F6378" s="0" t="n">
        <f aca="false">D6378*Assumptions!$C$11*$B$7+E6378*Assumptions!$C$12*$B$8</f>
        <v>37.3604731</v>
      </c>
      <c r="G6378" s="0" t="n">
        <f aca="false">C6378*Assumptions!$C$15</f>
        <v>0</v>
      </c>
      <c r="H6378" s="0" t="n">
        <f aca="false">MIN(F6378,G6378)</f>
        <v>0</v>
      </c>
      <c r="I6378" s="0" t="n">
        <f aca="false">IF(C6378=1,MIN(G6378-H6378,Assumptions!$C$13,P6377),0)</f>
        <v>0</v>
      </c>
      <c r="J6378" s="0" t="n">
        <f aca="false">H6378+I6378</f>
        <v>0</v>
      </c>
      <c r="K6378" s="0" t="n">
        <f aca="false">MIN(IF(C6378=1,F6378-H6378,F6378),Assumptions!$C$13,MAX(0,($B$5-P6377)/$B$6))</f>
        <v>37.3604731</v>
      </c>
      <c r="L6378" s="0" t="n">
        <f aca="false">IF(C6378=1,0,MIN(F6378-K6378,Assumptions!$C$15,MAX(0,$B$10-O6377-M6378)))</f>
        <v>0</v>
      </c>
      <c r="M6378" s="0" t="n">
        <f aca="false">'Profiles 8760'!H6367</f>
        <v>80000</v>
      </c>
      <c r="N6378" s="0" t="n">
        <f aca="false">J6378+L6378</f>
        <v>0</v>
      </c>
      <c r="O6378" s="0" t="n">
        <f aca="false">O6377+N6378</f>
        <v>595164.589253676</v>
      </c>
      <c r="P6378" s="0" t="n">
        <f aca="false">MIN($B$5,P6377+K6378*$B$6-I6378)</f>
        <v>282.4832506738</v>
      </c>
      <c r="Q6378" s="0" t="n">
        <f aca="false">MAX(0,F6378-H6378-K6378-L6378)</f>
        <v>0</v>
      </c>
    </row>
    <row r="6379" customFormat="false" ht="15" hidden="false" customHeight="false" outlineLevel="0" collapsed="false">
      <c r="A6379" s="0" t="n">
        <f aca="false">'Profiles 8760'!A6368</f>
        <v>6366</v>
      </c>
      <c r="B6379" s="0" t="n">
        <f aca="false">'Profiles 8760'!B6368</f>
        <v>9</v>
      </c>
      <c r="C6379" s="0" t="n">
        <f aca="false">'Profiles 8760'!E6368</f>
        <v>0</v>
      </c>
      <c r="D6379" s="0" t="n">
        <f aca="false">'Profiles 8760'!F6368</f>
        <v>0</v>
      </c>
      <c r="E6379" s="0" t="n">
        <f aca="false">'Profiles 8760'!G6368</f>
        <v>0.694763</v>
      </c>
      <c r="F6379" s="0" t="n">
        <f aca="false">D6379*Assumptions!$C$11*$B$7+E6379*Assumptions!$C$12*$B$8</f>
        <v>28.4158067</v>
      </c>
      <c r="G6379" s="0" t="n">
        <f aca="false">C6379*Assumptions!$C$15</f>
        <v>0</v>
      </c>
      <c r="H6379" s="0" t="n">
        <f aca="false">MIN(F6379,G6379)</f>
        <v>0</v>
      </c>
      <c r="I6379" s="0" t="n">
        <f aca="false">IF(C6379=1,MIN(G6379-H6379,Assumptions!$C$13,P6378),0)</f>
        <v>0</v>
      </c>
      <c r="J6379" s="0" t="n">
        <f aca="false">H6379+I6379</f>
        <v>0</v>
      </c>
      <c r="K6379" s="0" t="n">
        <f aca="false">MIN(IF(C6379=1,F6379-H6379,F6379),Assumptions!$C$13,MAX(0,($B$5-P6378)/$B$6))</f>
        <v>28.4158067</v>
      </c>
      <c r="L6379" s="0" t="n">
        <f aca="false">IF(C6379=1,0,MIN(F6379-K6379,Assumptions!$C$15,MAX(0,$B$10-O6378-M6379)))</f>
        <v>0</v>
      </c>
      <c r="M6379" s="0" t="n">
        <f aca="false">'Profiles 8760'!H6368</f>
        <v>80000</v>
      </c>
      <c r="N6379" s="0" t="n">
        <f aca="false">J6379+L6379</f>
        <v>0</v>
      </c>
      <c r="O6379" s="0" t="n">
        <f aca="false">O6378+N6379</f>
        <v>595164.589253676</v>
      </c>
      <c r="P6379" s="0" t="n">
        <f aca="false">MIN($B$5,P6378+K6379*$B$6-I6379)</f>
        <v>307.11407192136</v>
      </c>
      <c r="Q6379" s="0" t="n">
        <f aca="false">MAX(0,F6379-H6379-K6379-L6379)</f>
        <v>0</v>
      </c>
    </row>
    <row r="6380" customFormat="false" ht="15" hidden="false" customHeight="false" outlineLevel="0" collapsed="false">
      <c r="A6380" s="0" t="n">
        <f aca="false">'Profiles 8760'!A6369</f>
        <v>6367</v>
      </c>
      <c r="B6380" s="0" t="n">
        <f aca="false">'Profiles 8760'!B6369</f>
        <v>9</v>
      </c>
      <c r="C6380" s="0" t="n">
        <f aca="false">'Profiles 8760'!E6369</f>
        <v>0</v>
      </c>
      <c r="D6380" s="0" t="n">
        <f aca="false">'Profiles 8760'!F6369</f>
        <v>0.009671</v>
      </c>
      <c r="E6380" s="0" t="n">
        <f aca="false">'Profiles 8760'!G6369</f>
        <v>0.853033</v>
      </c>
      <c r="F6380" s="0" t="n">
        <f aca="false">D6380*Assumptions!$C$11*$B$7+E6380*Assumptions!$C$12*$B$8</f>
        <v>37.6820345</v>
      </c>
      <c r="G6380" s="0" t="n">
        <f aca="false">C6380*Assumptions!$C$15</f>
        <v>0</v>
      </c>
      <c r="H6380" s="0" t="n">
        <f aca="false">MIN(F6380,G6380)</f>
        <v>0</v>
      </c>
      <c r="I6380" s="0" t="n">
        <f aca="false">IF(C6380=1,MIN(G6380-H6380,Assumptions!$C$13,P6379),0)</f>
        <v>0</v>
      </c>
      <c r="J6380" s="0" t="n">
        <f aca="false">H6380+I6380</f>
        <v>0</v>
      </c>
      <c r="K6380" s="0" t="n">
        <f aca="false">MIN(IF(C6380=1,F6380-H6380,F6380),Assumptions!$C$13,MAX(0,($B$5-P6379)/$B$6))</f>
        <v>37.6820345</v>
      </c>
      <c r="L6380" s="0" t="n">
        <f aca="false">IF(C6380=1,0,MIN(F6380-K6380,Assumptions!$C$15,MAX(0,$B$10-O6379-M6380)))</f>
        <v>0</v>
      </c>
      <c r="M6380" s="0" t="n">
        <f aca="false">'Profiles 8760'!H6369</f>
        <v>80000</v>
      </c>
      <c r="N6380" s="0" t="n">
        <f aca="false">J6380+L6380</f>
        <v>0</v>
      </c>
      <c r="O6380" s="0" t="n">
        <f aca="false">O6379+N6380</f>
        <v>595164.589253676</v>
      </c>
      <c r="P6380" s="0" t="n">
        <f aca="false">MIN($B$5,P6379+K6380*$B$6-I6380)</f>
        <v>339.77685942596</v>
      </c>
      <c r="Q6380" s="0" t="n">
        <f aca="false">MAX(0,F6380-H6380-K6380-L6380)</f>
        <v>0</v>
      </c>
    </row>
    <row r="6381" customFormat="false" ht="15" hidden="false" customHeight="false" outlineLevel="0" collapsed="false">
      <c r="A6381" s="0" t="n">
        <f aca="false">'Profiles 8760'!A6370</f>
        <v>6368</v>
      </c>
      <c r="B6381" s="0" t="n">
        <f aca="false">'Profiles 8760'!B6370</f>
        <v>9</v>
      </c>
      <c r="C6381" s="0" t="n">
        <f aca="false">'Profiles 8760'!E6370</f>
        <v>1</v>
      </c>
      <c r="D6381" s="0" t="n">
        <f aca="false">'Profiles 8760'!F6370</f>
        <v>0.241847</v>
      </c>
      <c r="E6381" s="0" t="n">
        <f aca="false">'Profiles 8760'!G6370</f>
        <v>0.740769</v>
      </c>
      <c r="F6381" s="0" t="n">
        <f aca="false">D6381*Assumptions!$C$11*$B$7+E6381*Assumptions!$C$12*$B$8</f>
        <v>100.1428657</v>
      </c>
      <c r="G6381" s="0" t="n">
        <f aca="false">C6381*Assumptions!$C$15</f>
        <v>200</v>
      </c>
      <c r="H6381" s="0" t="n">
        <f aca="false">MIN(F6381,G6381)</f>
        <v>100.1428657</v>
      </c>
      <c r="I6381" s="0" t="n">
        <f aca="false">IF(C6381=1,MIN(G6381-H6381,Assumptions!$C$13,P6380),0)</f>
        <v>99.8571343</v>
      </c>
      <c r="J6381" s="0" t="n">
        <f aca="false">H6381+I6381</f>
        <v>200</v>
      </c>
      <c r="K6381" s="0" t="n">
        <f aca="false">MIN(IF(C6381=1,F6381-H6381,F6381),Assumptions!$C$13,MAX(0,($B$5-P6380)/$B$6))</f>
        <v>0</v>
      </c>
      <c r="L6381" s="0" t="n">
        <f aca="false">IF(C6381=1,0,MIN(F6381-K6381,Assumptions!$C$15,MAX(0,$B$10-O6380-M6381)))</f>
        <v>0</v>
      </c>
      <c r="M6381" s="0" t="n">
        <f aca="false">'Profiles 8760'!H6370</f>
        <v>79800</v>
      </c>
      <c r="N6381" s="0" t="n">
        <f aca="false">J6381+L6381</f>
        <v>200</v>
      </c>
      <c r="O6381" s="0" t="n">
        <f aca="false">O6380+N6381</f>
        <v>595364.589253676</v>
      </c>
      <c r="P6381" s="0" t="n">
        <f aca="false">MIN($B$5,P6380+K6381*$B$6-I6381)</f>
        <v>239.91972512596</v>
      </c>
      <c r="Q6381" s="0" t="n">
        <f aca="false">MAX(0,F6381-H6381-K6381-L6381)</f>
        <v>0</v>
      </c>
    </row>
    <row r="6382" customFormat="false" ht="15" hidden="false" customHeight="false" outlineLevel="0" collapsed="false">
      <c r="A6382" s="0" t="n">
        <f aca="false">'Profiles 8760'!A6371</f>
        <v>6369</v>
      </c>
      <c r="B6382" s="0" t="n">
        <f aca="false">'Profiles 8760'!B6371</f>
        <v>9</v>
      </c>
      <c r="C6382" s="0" t="n">
        <f aca="false">'Profiles 8760'!E6371</f>
        <v>1</v>
      </c>
      <c r="D6382" s="0" t="n">
        <f aca="false">'Profiles 8760'!F6371</f>
        <v>0.551644</v>
      </c>
      <c r="E6382" s="0" t="n">
        <f aca="false">'Profiles 8760'!G6371</f>
        <v>0.479411</v>
      </c>
      <c r="F6382" s="0" t="n">
        <f aca="false">D6382*Assumptions!$C$11*$B$7+E6382*Assumptions!$C$12*$B$8</f>
        <v>178.9226971</v>
      </c>
      <c r="G6382" s="0" t="n">
        <f aca="false">C6382*Assumptions!$C$15</f>
        <v>200</v>
      </c>
      <c r="H6382" s="0" t="n">
        <f aca="false">MIN(F6382,G6382)</f>
        <v>178.9226971</v>
      </c>
      <c r="I6382" s="0" t="n">
        <f aca="false">IF(C6382=1,MIN(G6382-H6382,Assumptions!$C$13,P6381),0)</f>
        <v>21.0773029</v>
      </c>
      <c r="J6382" s="0" t="n">
        <f aca="false">H6382+I6382</f>
        <v>200</v>
      </c>
      <c r="K6382" s="0" t="n">
        <f aca="false">MIN(IF(C6382=1,F6382-H6382,F6382),Assumptions!$C$13,MAX(0,($B$5-P6381)/$B$6))</f>
        <v>0</v>
      </c>
      <c r="L6382" s="0" t="n">
        <f aca="false">IF(C6382=1,0,MIN(F6382-K6382,Assumptions!$C$15,MAX(0,$B$10-O6381-M6382)))</f>
        <v>0</v>
      </c>
      <c r="M6382" s="0" t="n">
        <f aca="false">'Profiles 8760'!H6371</f>
        <v>79600</v>
      </c>
      <c r="N6382" s="0" t="n">
        <f aca="false">J6382+L6382</f>
        <v>200</v>
      </c>
      <c r="O6382" s="0" t="n">
        <f aca="false">O6381+N6382</f>
        <v>595564.589253676</v>
      </c>
      <c r="P6382" s="0" t="n">
        <f aca="false">MIN($B$5,P6381+K6382*$B$6-I6382)</f>
        <v>218.84242222596</v>
      </c>
      <c r="Q6382" s="0" t="n">
        <f aca="false">MAX(0,F6382-H6382-K6382-L6382)</f>
        <v>0</v>
      </c>
    </row>
    <row r="6383" customFormat="false" ht="15" hidden="false" customHeight="false" outlineLevel="0" collapsed="false">
      <c r="A6383" s="0" t="n">
        <f aca="false">'Profiles 8760'!A6372</f>
        <v>6370</v>
      </c>
      <c r="B6383" s="0" t="n">
        <f aca="false">'Profiles 8760'!B6372</f>
        <v>9</v>
      </c>
      <c r="C6383" s="0" t="n">
        <f aca="false">'Profiles 8760'!E6372</f>
        <v>0</v>
      </c>
      <c r="D6383" s="0" t="n">
        <f aca="false">'Profiles 8760'!F6372</f>
        <v>0.861415</v>
      </c>
      <c r="E6383" s="0" t="n">
        <f aca="false">'Profiles 8760'!G6372</f>
        <v>0.467145</v>
      </c>
      <c r="F6383" s="0" t="n">
        <f aca="false">D6383*Assumptions!$C$11*$B$7+E6383*Assumptions!$C$12*$B$8</f>
        <v>267.8828825</v>
      </c>
      <c r="G6383" s="0" t="n">
        <f aca="false">C6383*Assumptions!$C$15</f>
        <v>0</v>
      </c>
      <c r="H6383" s="0" t="n">
        <f aca="false">MIN(F6383,G6383)</f>
        <v>0</v>
      </c>
      <c r="I6383" s="0" t="n">
        <f aca="false">IF(C6383=1,MIN(G6383-H6383,Assumptions!$C$13,P6382),0)</f>
        <v>0</v>
      </c>
      <c r="J6383" s="0" t="n">
        <f aca="false">H6383+I6383</f>
        <v>0</v>
      </c>
      <c r="K6383" s="0" t="n">
        <f aca="false">MIN(IF(C6383=1,F6383-H6383,F6383),Assumptions!$C$13,MAX(0,($B$5-P6382)/$B$6))</f>
        <v>180</v>
      </c>
      <c r="L6383" s="0" t="n">
        <f aca="false">IF(C6383=1,0,MIN(F6383-K6383,Assumptions!$C$15,MAX(0,$B$10-O6382-M6383)))</f>
        <v>87.8828825</v>
      </c>
      <c r="M6383" s="0" t="n">
        <f aca="false">'Profiles 8760'!H6372</f>
        <v>79600</v>
      </c>
      <c r="N6383" s="0" t="n">
        <f aca="false">J6383+L6383</f>
        <v>87.8828825</v>
      </c>
      <c r="O6383" s="0" t="n">
        <f aca="false">O6382+N6383</f>
        <v>595652.472136176</v>
      </c>
      <c r="P6383" s="0" t="n">
        <f aca="false">MIN($B$5,P6382+K6383*$B$6-I6383)</f>
        <v>374.86642222596</v>
      </c>
      <c r="Q6383" s="0" t="n">
        <f aca="false">MAX(0,F6383-H6383-K6383-L6383)</f>
        <v>0</v>
      </c>
    </row>
    <row r="6384" customFormat="false" ht="15" hidden="false" customHeight="false" outlineLevel="0" collapsed="false">
      <c r="A6384" s="0" t="n">
        <f aca="false">'Profiles 8760'!A6373</f>
        <v>6371</v>
      </c>
      <c r="B6384" s="0" t="n">
        <f aca="false">'Profiles 8760'!B6373</f>
        <v>9</v>
      </c>
      <c r="C6384" s="0" t="n">
        <f aca="false">'Profiles 8760'!E6373</f>
        <v>0</v>
      </c>
      <c r="D6384" s="0" t="n">
        <f aca="false">'Profiles 8760'!F6373</f>
        <v>1</v>
      </c>
      <c r="E6384" s="0" t="n">
        <f aca="false">'Profiles 8760'!G6373</f>
        <v>0.425885</v>
      </c>
      <c r="F6384" s="0" t="n">
        <f aca="false">D6384*Assumptions!$C$11*$B$7+E6384*Assumptions!$C$12*$B$8</f>
        <v>306.2186965</v>
      </c>
      <c r="G6384" s="0" t="n">
        <f aca="false">C6384*Assumptions!$C$15</f>
        <v>0</v>
      </c>
      <c r="H6384" s="0" t="n">
        <f aca="false">MIN(F6384,G6384)</f>
        <v>0</v>
      </c>
      <c r="I6384" s="0" t="n">
        <f aca="false">IF(C6384=1,MIN(G6384-H6384,Assumptions!$C$13,P6383),0)</f>
        <v>0</v>
      </c>
      <c r="J6384" s="0" t="n">
        <f aca="false">H6384+I6384</f>
        <v>0</v>
      </c>
      <c r="K6384" s="0" t="n">
        <f aca="false">MIN(IF(C6384=1,F6384-H6384,F6384),Assumptions!$C$13,MAX(0,($B$5-P6383)/$B$6))</f>
        <v>156.833846070651</v>
      </c>
      <c r="L6384" s="0" t="n">
        <f aca="false">IF(C6384=1,0,MIN(F6384-K6384,Assumptions!$C$15,MAX(0,$B$10-O6383-M6384)))</f>
        <v>149.384850429349</v>
      </c>
      <c r="M6384" s="0" t="n">
        <f aca="false">'Profiles 8760'!H6373</f>
        <v>79600</v>
      </c>
      <c r="N6384" s="0" t="n">
        <f aca="false">J6384+L6384</f>
        <v>149.384850429349</v>
      </c>
      <c r="O6384" s="0" t="n">
        <f aca="false">O6383+N6384</f>
        <v>595801.856986605</v>
      </c>
      <c r="P6384" s="0" t="n">
        <f aca="false">MIN($B$5,P6383+K6384*$B$6-I6384)</f>
        <v>510.81</v>
      </c>
      <c r="Q6384" s="0" t="n">
        <f aca="false">MAX(0,F6384-H6384-K6384-L6384)</f>
        <v>0</v>
      </c>
    </row>
    <row r="6385" customFormat="false" ht="15" hidden="false" customHeight="false" outlineLevel="0" collapsed="false">
      <c r="A6385" s="0" t="n">
        <f aca="false">'Profiles 8760'!A6374</f>
        <v>6372</v>
      </c>
      <c r="B6385" s="0" t="n">
        <f aca="false">'Profiles 8760'!B6374</f>
        <v>9</v>
      </c>
      <c r="C6385" s="0" t="n">
        <f aca="false">'Profiles 8760'!E6374</f>
        <v>0</v>
      </c>
      <c r="D6385" s="0" t="n">
        <f aca="false">'Profiles 8760'!F6374</f>
        <v>1</v>
      </c>
      <c r="E6385" s="0" t="n">
        <f aca="false">'Profiles 8760'!G6374</f>
        <v>0.412926</v>
      </c>
      <c r="F6385" s="0" t="n">
        <f aca="false">D6385*Assumptions!$C$11*$B$7+E6385*Assumptions!$C$12*$B$8</f>
        <v>305.6886734</v>
      </c>
      <c r="G6385" s="0" t="n">
        <f aca="false">C6385*Assumptions!$C$15</f>
        <v>0</v>
      </c>
      <c r="H6385" s="0" t="n">
        <f aca="false">MIN(F6385,G6385)</f>
        <v>0</v>
      </c>
      <c r="I6385" s="0" t="n">
        <f aca="false">IF(C6385=1,MIN(G6385-H6385,Assumptions!$C$13,P6384),0)</f>
        <v>0</v>
      </c>
      <c r="J6385" s="0" t="n">
        <f aca="false">H6385+I6385</f>
        <v>0</v>
      </c>
      <c r="K6385" s="0" t="n">
        <f aca="false">MIN(IF(C6385=1,F6385-H6385,F6385),Assumptions!$C$13,MAX(0,($B$5-P6384)/$B$6))</f>
        <v>0</v>
      </c>
      <c r="L6385" s="0" t="n">
        <f aca="false">IF(C6385=1,0,MIN(F6385-K6385,Assumptions!$C$15,MAX(0,$B$10-O6384-M6385)))</f>
        <v>200</v>
      </c>
      <c r="M6385" s="0" t="n">
        <f aca="false">'Profiles 8760'!H6374</f>
        <v>79600</v>
      </c>
      <c r="N6385" s="0" t="n">
        <f aca="false">J6385+L6385</f>
        <v>200</v>
      </c>
      <c r="O6385" s="0" t="n">
        <f aca="false">O6384+N6385</f>
        <v>596001.856986605</v>
      </c>
      <c r="P6385" s="0" t="n">
        <f aca="false">MIN($B$5,P6384+K6385*$B$6-I6385)</f>
        <v>510.81</v>
      </c>
      <c r="Q6385" s="0" t="n">
        <f aca="false">MAX(0,F6385-H6385-K6385-L6385)</f>
        <v>105.6886734</v>
      </c>
    </row>
    <row r="6386" customFormat="false" ht="15" hidden="false" customHeight="false" outlineLevel="0" collapsed="false">
      <c r="A6386" s="0" t="n">
        <f aca="false">'Profiles 8760'!A6375</f>
        <v>6373</v>
      </c>
      <c r="B6386" s="0" t="n">
        <f aca="false">'Profiles 8760'!B6375</f>
        <v>9</v>
      </c>
      <c r="C6386" s="0" t="n">
        <f aca="false">'Profiles 8760'!E6375</f>
        <v>0</v>
      </c>
      <c r="D6386" s="0" t="n">
        <f aca="false">'Profiles 8760'!F6375</f>
        <v>1</v>
      </c>
      <c r="E6386" s="0" t="n">
        <f aca="false">'Profiles 8760'!G6375</f>
        <v>0.403536</v>
      </c>
      <c r="F6386" s="0" t="n">
        <f aca="false">D6386*Assumptions!$C$11*$B$7+E6386*Assumptions!$C$12*$B$8</f>
        <v>305.3046224</v>
      </c>
      <c r="G6386" s="0" t="n">
        <f aca="false">C6386*Assumptions!$C$15</f>
        <v>0</v>
      </c>
      <c r="H6386" s="0" t="n">
        <f aca="false">MIN(F6386,G6386)</f>
        <v>0</v>
      </c>
      <c r="I6386" s="0" t="n">
        <f aca="false">IF(C6386=1,MIN(G6386-H6386,Assumptions!$C$13,P6385),0)</f>
        <v>0</v>
      </c>
      <c r="J6386" s="0" t="n">
        <f aca="false">H6386+I6386</f>
        <v>0</v>
      </c>
      <c r="K6386" s="0" t="n">
        <f aca="false">MIN(IF(C6386=1,F6386-H6386,F6386),Assumptions!$C$13,MAX(0,($B$5-P6385)/$B$6))</f>
        <v>0</v>
      </c>
      <c r="L6386" s="0" t="n">
        <f aca="false">IF(C6386=1,0,MIN(F6386-K6386,Assumptions!$C$15,MAX(0,$B$10-O6385-M6386)))</f>
        <v>200</v>
      </c>
      <c r="M6386" s="0" t="n">
        <f aca="false">'Profiles 8760'!H6375</f>
        <v>79600</v>
      </c>
      <c r="N6386" s="0" t="n">
        <f aca="false">J6386+L6386</f>
        <v>200</v>
      </c>
      <c r="O6386" s="0" t="n">
        <f aca="false">O6385+N6386</f>
        <v>596201.856986605</v>
      </c>
      <c r="P6386" s="0" t="n">
        <f aca="false">MIN($B$5,P6385+K6386*$B$6-I6386)</f>
        <v>510.81</v>
      </c>
      <c r="Q6386" s="0" t="n">
        <f aca="false">MAX(0,F6386-H6386-K6386-L6386)</f>
        <v>105.3046224</v>
      </c>
    </row>
    <row r="6387" customFormat="false" ht="15" hidden="false" customHeight="false" outlineLevel="0" collapsed="false">
      <c r="A6387" s="0" t="n">
        <f aca="false">'Profiles 8760'!A6376</f>
        <v>6374</v>
      </c>
      <c r="B6387" s="0" t="n">
        <f aca="false">'Profiles 8760'!B6376</f>
        <v>9</v>
      </c>
      <c r="C6387" s="0" t="n">
        <f aca="false">'Profiles 8760'!E6376</f>
        <v>0</v>
      </c>
      <c r="D6387" s="0" t="n">
        <f aca="false">'Profiles 8760'!F6376</f>
        <v>1</v>
      </c>
      <c r="E6387" s="0" t="n">
        <f aca="false">'Profiles 8760'!G6376</f>
        <v>0.463921</v>
      </c>
      <c r="F6387" s="0" t="n">
        <f aca="false">D6387*Assumptions!$C$11*$B$7+E6387*Assumptions!$C$12*$B$8</f>
        <v>307.7743689</v>
      </c>
      <c r="G6387" s="0" t="n">
        <f aca="false">C6387*Assumptions!$C$15</f>
        <v>0</v>
      </c>
      <c r="H6387" s="0" t="n">
        <f aca="false">MIN(F6387,G6387)</f>
        <v>0</v>
      </c>
      <c r="I6387" s="0" t="n">
        <f aca="false">IF(C6387=1,MIN(G6387-H6387,Assumptions!$C$13,P6386),0)</f>
        <v>0</v>
      </c>
      <c r="J6387" s="0" t="n">
        <f aca="false">H6387+I6387</f>
        <v>0</v>
      </c>
      <c r="K6387" s="0" t="n">
        <f aca="false">MIN(IF(C6387=1,F6387-H6387,F6387),Assumptions!$C$13,MAX(0,($B$5-P6386)/$B$6))</f>
        <v>0</v>
      </c>
      <c r="L6387" s="0" t="n">
        <f aca="false">IF(C6387=1,0,MIN(F6387-K6387,Assumptions!$C$15,MAX(0,$B$10-O6386-M6387)))</f>
        <v>200</v>
      </c>
      <c r="M6387" s="0" t="n">
        <f aca="false">'Profiles 8760'!H6376</f>
        <v>79600</v>
      </c>
      <c r="N6387" s="0" t="n">
        <f aca="false">J6387+L6387</f>
        <v>200</v>
      </c>
      <c r="O6387" s="0" t="n">
        <f aca="false">O6386+N6387</f>
        <v>596401.856986605</v>
      </c>
      <c r="P6387" s="0" t="n">
        <f aca="false">MIN($B$5,P6386+K6387*$B$6-I6387)</f>
        <v>510.81</v>
      </c>
      <c r="Q6387" s="0" t="n">
        <f aca="false">MAX(0,F6387-H6387-K6387-L6387)</f>
        <v>107.7743689</v>
      </c>
    </row>
    <row r="6388" customFormat="false" ht="15" hidden="false" customHeight="false" outlineLevel="0" collapsed="false">
      <c r="A6388" s="0" t="n">
        <f aca="false">'Profiles 8760'!A6377</f>
        <v>6375</v>
      </c>
      <c r="B6388" s="0" t="n">
        <f aca="false">'Profiles 8760'!B6377</f>
        <v>9</v>
      </c>
      <c r="C6388" s="0" t="n">
        <f aca="false">'Profiles 8760'!E6377</f>
        <v>0</v>
      </c>
      <c r="D6388" s="0" t="n">
        <f aca="false">'Profiles 8760'!F6377</f>
        <v>1</v>
      </c>
      <c r="E6388" s="0" t="n">
        <f aca="false">'Profiles 8760'!G6377</f>
        <v>0.586618</v>
      </c>
      <c r="F6388" s="0" t="n">
        <f aca="false">D6388*Assumptions!$C$11*$B$7+E6388*Assumptions!$C$12*$B$8</f>
        <v>312.7926762</v>
      </c>
      <c r="G6388" s="0" t="n">
        <f aca="false">C6388*Assumptions!$C$15</f>
        <v>0</v>
      </c>
      <c r="H6388" s="0" t="n">
        <f aca="false">MIN(F6388,G6388)</f>
        <v>0</v>
      </c>
      <c r="I6388" s="0" t="n">
        <f aca="false">IF(C6388=1,MIN(G6388-H6388,Assumptions!$C$13,P6387),0)</f>
        <v>0</v>
      </c>
      <c r="J6388" s="0" t="n">
        <f aca="false">H6388+I6388</f>
        <v>0</v>
      </c>
      <c r="K6388" s="0" t="n">
        <f aca="false">MIN(IF(C6388=1,F6388-H6388,F6388),Assumptions!$C$13,MAX(0,($B$5-P6387)/$B$6))</f>
        <v>0</v>
      </c>
      <c r="L6388" s="0" t="n">
        <f aca="false">IF(C6388=1,0,MIN(F6388-K6388,Assumptions!$C$15,MAX(0,$B$10-O6387-M6388)))</f>
        <v>200</v>
      </c>
      <c r="M6388" s="0" t="n">
        <f aca="false">'Profiles 8760'!H6377</f>
        <v>79600</v>
      </c>
      <c r="N6388" s="0" t="n">
        <f aca="false">J6388+L6388</f>
        <v>200</v>
      </c>
      <c r="O6388" s="0" t="n">
        <f aca="false">O6387+N6388</f>
        <v>596601.856986605</v>
      </c>
      <c r="P6388" s="0" t="n">
        <f aca="false">MIN($B$5,P6387+K6388*$B$6-I6388)</f>
        <v>510.81</v>
      </c>
      <c r="Q6388" s="0" t="n">
        <f aca="false">MAX(0,F6388-H6388-K6388-L6388)</f>
        <v>112.7926762</v>
      </c>
    </row>
    <row r="6389" customFormat="false" ht="15" hidden="false" customHeight="false" outlineLevel="0" collapsed="false">
      <c r="A6389" s="0" t="n">
        <f aca="false">'Profiles 8760'!A6378</f>
        <v>6376</v>
      </c>
      <c r="B6389" s="0" t="n">
        <f aca="false">'Profiles 8760'!B6378</f>
        <v>9</v>
      </c>
      <c r="C6389" s="0" t="n">
        <f aca="false">'Profiles 8760'!E6378</f>
        <v>0</v>
      </c>
      <c r="D6389" s="0" t="n">
        <f aca="false">'Profiles 8760'!F6378</f>
        <v>0.861415</v>
      </c>
      <c r="E6389" s="0" t="n">
        <f aca="false">'Profiles 8760'!G6378</f>
        <v>0.522701</v>
      </c>
      <c r="F6389" s="0" t="n">
        <f aca="false">D6389*Assumptions!$C$11*$B$7+E6389*Assumptions!$C$12*$B$8</f>
        <v>270.1551229</v>
      </c>
      <c r="G6389" s="0" t="n">
        <f aca="false">C6389*Assumptions!$C$15</f>
        <v>0</v>
      </c>
      <c r="H6389" s="0" t="n">
        <f aca="false">MIN(F6389,G6389)</f>
        <v>0</v>
      </c>
      <c r="I6389" s="0" t="n">
        <f aca="false">IF(C6389=1,MIN(G6389-H6389,Assumptions!$C$13,P6388),0)</f>
        <v>0</v>
      </c>
      <c r="J6389" s="0" t="n">
        <f aca="false">H6389+I6389</f>
        <v>0</v>
      </c>
      <c r="K6389" s="0" t="n">
        <f aca="false">MIN(IF(C6389=1,F6389-H6389,F6389),Assumptions!$C$13,MAX(0,($B$5-P6388)/$B$6))</f>
        <v>0</v>
      </c>
      <c r="L6389" s="0" t="n">
        <f aca="false">IF(C6389=1,0,MIN(F6389-K6389,Assumptions!$C$15,MAX(0,$B$10-O6388-M6389)))</f>
        <v>200</v>
      </c>
      <c r="M6389" s="0" t="n">
        <f aca="false">'Profiles 8760'!H6378</f>
        <v>79600</v>
      </c>
      <c r="N6389" s="0" t="n">
        <f aca="false">J6389+L6389</f>
        <v>200</v>
      </c>
      <c r="O6389" s="0" t="n">
        <f aca="false">O6388+N6389</f>
        <v>596801.856986605</v>
      </c>
      <c r="P6389" s="0" t="n">
        <f aca="false">MIN($B$5,P6388+K6389*$B$6-I6389)</f>
        <v>510.81</v>
      </c>
      <c r="Q6389" s="0" t="n">
        <f aca="false">MAX(0,F6389-H6389-K6389-L6389)</f>
        <v>70.1551229</v>
      </c>
    </row>
    <row r="6390" customFormat="false" ht="15" hidden="false" customHeight="false" outlineLevel="0" collapsed="false">
      <c r="A6390" s="0" t="n">
        <f aca="false">'Profiles 8760'!A6379</f>
        <v>6377</v>
      </c>
      <c r="B6390" s="0" t="n">
        <f aca="false">'Profiles 8760'!B6379</f>
        <v>9</v>
      </c>
      <c r="C6390" s="0" t="n">
        <f aca="false">'Profiles 8760'!E6379</f>
        <v>0</v>
      </c>
      <c r="D6390" s="0" t="n">
        <f aca="false">'Profiles 8760'!F6379</f>
        <v>0.551644</v>
      </c>
      <c r="E6390" s="0" t="n">
        <f aca="false">'Profiles 8760'!G6379</f>
        <v>0.571571</v>
      </c>
      <c r="F6390" s="0" t="n">
        <f aca="false">D6390*Assumptions!$C$11*$B$7+E6390*Assumptions!$C$12*$B$8</f>
        <v>182.6920411</v>
      </c>
      <c r="G6390" s="0" t="n">
        <f aca="false">C6390*Assumptions!$C$15</f>
        <v>0</v>
      </c>
      <c r="H6390" s="0" t="n">
        <f aca="false">MIN(F6390,G6390)</f>
        <v>0</v>
      </c>
      <c r="I6390" s="0" t="n">
        <f aca="false">IF(C6390=1,MIN(G6390-H6390,Assumptions!$C$13,P6389),0)</f>
        <v>0</v>
      </c>
      <c r="J6390" s="0" t="n">
        <f aca="false">H6390+I6390</f>
        <v>0</v>
      </c>
      <c r="K6390" s="0" t="n">
        <f aca="false">MIN(IF(C6390=1,F6390-H6390,F6390),Assumptions!$C$13,MAX(0,($B$5-P6389)/$B$6))</f>
        <v>0</v>
      </c>
      <c r="L6390" s="0" t="n">
        <f aca="false">IF(C6390=1,0,MIN(F6390-K6390,Assumptions!$C$15,MAX(0,$B$10-O6389-M6390)))</f>
        <v>182.6920411</v>
      </c>
      <c r="M6390" s="0" t="n">
        <f aca="false">'Profiles 8760'!H6379</f>
        <v>79600</v>
      </c>
      <c r="N6390" s="0" t="n">
        <f aca="false">J6390+L6390</f>
        <v>182.6920411</v>
      </c>
      <c r="O6390" s="0" t="n">
        <f aca="false">O6389+N6390</f>
        <v>596984.549027705</v>
      </c>
      <c r="P6390" s="0" t="n">
        <f aca="false">MIN($B$5,P6389+K6390*$B$6-I6390)</f>
        <v>510.81</v>
      </c>
      <c r="Q6390" s="0" t="n">
        <f aca="false">MAX(0,F6390-H6390-K6390-L6390)</f>
        <v>0</v>
      </c>
    </row>
    <row r="6391" customFormat="false" ht="15" hidden="false" customHeight="false" outlineLevel="0" collapsed="false">
      <c r="A6391" s="0" t="n">
        <f aca="false">'Profiles 8760'!A6380</f>
        <v>6378</v>
      </c>
      <c r="B6391" s="0" t="n">
        <f aca="false">'Profiles 8760'!B6380</f>
        <v>9</v>
      </c>
      <c r="C6391" s="0" t="n">
        <f aca="false">'Profiles 8760'!E6380</f>
        <v>0</v>
      </c>
      <c r="D6391" s="0" t="n">
        <f aca="false">'Profiles 8760'!F6380</f>
        <v>0.241847</v>
      </c>
      <c r="E6391" s="0" t="n">
        <f aca="false">'Profiles 8760'!G6380</f>
        <v>0.652422</v>
      </c>
      <c r="F6391" s="0" t="n">
        <f aca="false">D6391*Assumptions!$C$11*$B$7+E6391*Assumptions!$C$12*$B$8</f>
        <v>96.5294734</v>
      </c>
      <c r="G6391" s="0" t="n">
        <f aca="false">C6391*Assumptions!$C$15</f>
        <v>0</v>
      </c>
      <c r="H6391" s="0" t="n">
        <f aca="false">MIN(F6391,G6391)</f>
        <v>0</v>
      </c>
      <c r="I6391" s="0" t="n">
        <f aca="false">IF(C6391=1,MIN(G6391-H6391,Assumptions!$C$13,P6390),0)</f>
        <v>0</v>
      </c>
      <c r="J6391" s="0" t="n">
        <f aca="false">H6391+I6391</f>
        <v>0</v>
      </c>
      <c r="K6391" s="0" t="n">
        <f aca="false">MIN(IF(C6391=1,F6391-H6391,F6391),Assumptions!$C$13,MAX(0,($B$5-P6390)/$B$6))</f>
        <v>0</v>
      </c>
      <c r="L6391" s="0" t="n">
        <f aca="false">IF(C6391=1,0,MIN(F6391-K6391,Assumptions!$C$15,MAX(0,$B$10-O6390-M6391)))</f>
        <v>96.5294734</v>
      </c>
      <c r="M6391" s="0" t="n">
        <f aca="false">'Profiles 8760'!H6380</f>
        <v>79600</v>
      </c>
      <c r="N6391" s="0" t="n">
        <f aca="false">J6391+L6391</f>
        <v>96.5294734</v>
      </c>
      <c r="O6391" s="0" t="n">
        <f aca="false">O6390+N6391</f>
        <v>597081.078501105</v>
      </c>
      <c r="P6391" s="0" t="n">
        <f aca="false">MIN($B$5,P6390+K6391*$B$6-I6391)</f>
        <v>510.81</v>
      </c>
      <c r="Q6391" s="0" t="n">
        <f aca="false">MAX(0,F6391-H6391-K6391-L6391)</f>
        <v>0</v>
      </c>
    </row>
    <row r="6392" customFormat="false" ht="15" hidden="false" customHeight="false" outlineLevel="0" collapsed="false">
      <c r="A6392" s="0" t="n">
        <f aca="false">'Profiles 8760'!A6381</f>
        <v>6379</v>
      </c>
      <c r="B6392" s="0" t="n">
        <f aca="false">'Profiles 8760'!B6381</f>
        <v>9</v>
      </c>
      <c r="C6392" s="0" t="n">
        <f aca="false">'Profiles 8760'!E6381</f>
        <v>0</v>
      </c>
      <c r="D6392" s="0" t="n">
        <f aca="false">'Profiles 8760'!F6381</f>
        <v>0.009671</v>
      </c>
      <c r="E6392" s="0" t="n">
        <f aca="false">'Profiles 8760'!G6381</f>
        <v>0.590106</v>
      </c>
      <c r="F6392" s="0" t="n">
        <f aca="false">D6392*Assumptions!$C$11*$B$7+E6392*Assumptions!$C$12*$B$8</f>
        <v>26.9283202</v>
      </c>
      <c r="G6392" s="0" t="n">
        <f aca="false">C6392*Assumptions!$C$15</f>
        <v>0</v>
      </c>
      <c r="H6392" s="0" t="n">
        <f aca="false">MIN(F6392,G6392)</f>
        <v>0</v>
      </c>
      <c r="I6392" s="0" t="n">
        <f aca="false">IF(C6392=1,MIN(G6392-H6392,Assumptions!$C$13,P6391),0)</f>
        <v>0</v>
      </c>
      <c r="J6392" s="0" t="n">
        <f aca="false">H6392+I6392</f>
        <v>0</v>
      </c>
      <c r="K6392" s="0" t="n">
        <f aca="false">MIN(IF(C6392=1,F6392-H6392,F6392),Assumptions!$C$13,MAX(0,($B$5-P6391)/$B$6))</f>
        <v>0</v>
      </c>
      <c r="L6392" s="0" t="n">
        <f aca="false">IF(C6392=1,0,MIN(F6392-K6392,Assumptions!$C$15,MAX(0,$B$10-O6391-M6392)))</f>
        <v>26.9283202</v>
      </c>
      <c r="M6392" s="0" t="n">
        <f aca="false">'Profiles 8760'!H6381</f>
        <v>79600</v>
      </c>
      <c r="N6392" s="0" t="n">
        <f aca="false">J6392+L6392</f>
        <v>26.9283202</v>
      </c>
      <c r="O6392" s="0" t="n">
        <f aca="false">O6391+N6392</f>
        <v>597108.006821305</v>
      </c>
      <c r="P6392" s="0" t="n">
        <f aca="false">MIN($B$5,P6391+K6392*$B$6-I6392)</f>
        <v>510.81</v>
      </c>
      <c r="Q6392" s="0" t="n">
        <f aca="false">MAX(0,F6392-H6392-K6392-L6392)</f>
        <v>0</v>
      </c>
    </row>
    <row r="6393" customFormat="false" ht="15" hidden="false" customHeight="false" outlineLevel="0" collapsed="false">
      <c r="A6393" s="0" t="n">
        <f aca="false">'Profiles 8760'!A6382</f>
        <v>6380</v>
      </c>
      <c r="B6393" s="0" t="n">
        <f aca="false">'Profiles 8760'!B6382</f>
        <v>9</v>
      </c>
      <c r="C6393" s="0" t="n">
        <f aca="false">'Profiles 8760'!E6382</f>
        <v>1</v>
      </c>
      <c r="D6393" s="0" t="n">
        <f aca="false">'Profiles 8760'!F6382</f>
        <v>0</v>
      </c>
      <c r="E6393" s="0" t="n">
        <f aca="false">'Profiles 8760'!G6382</f>
        <v>0.468934</v>
      </c>
      <c r="F6393" s="0" t="n">
        <f aca="false">D6393*Assumptions!$C$11*$B$7+E6393*Assumptions!$C$12*$B$8</f>
        <v>19.1794006</v>
      </c>
      <c r="G6393" s="0" t="n">
        <f aca="false">C6393*Assumptions!$C$15</f>
        <v>200</v>
      </c>
      <c r="H6393" s="0" t="n">
        <f aca="false">MIN(F6393,G6393)</f>
        <v>19.1794006</v>
      </c>
      <c r="I6393" s="0" t="n">
        <f aca="false">IF(C6393=1,MIN(G6393-H6393,Assumptions!$C$13,P6392),0)</f>
        <v>180</v>
      </c>
      <c r="J6393" s="0" t="n">
        <f aca="false">H6393+I6393</f>
        <v>199.1794006</v>
      </c>
      <c r="K6393" s="0" t="n">
        <f aca="false">MIN(IF(C6393=1,F6393-H6393,F6393),Assumptions!$C$13,MAX(0,($B$5-P6392)/$B$6))</f>
        <v>0</v>
      </c>
      <c r="L6393" s="0" t="n">
        <f aca="false">IF(C6393=1,0,MIN(F6393-K6393,Assumptions!$C$15,MAX(0,$B$10-O6392-M6393)))</f>
        <v>0</v>
      </c>
      <c r="M6393" s="0" t="n">
        <f aca="false">'Profiles 8760'!H6382</f>
        <v>79400</v>
      </c>
      <c r="N6393" s="0" t="n">
        <f aca="false">J6393+L6393</f>
        <v>199.1794006</v>
      </c>
      <c r="O6393" s="0" t="n">
        <f aca="false">O6392+N6393</f>
        <v>597307.186221905</v>
      </c>
      <c r="P6393" s="0" t="n">
        <f aca="false">MIN($B$5,P6392+K6393*$B$6-I6393)</f>
        <v>330.81</v>
      </c>
      <c r="Q6393" s="0" t="n">
        <f aca="false">MAX(0,F6393-H6393-K6393-L6393)</f>
        <v>0</v>
      </c>
    </row>
    <row r="6394" customFormat="false" ht="15" hidden="false" customHeight="false" outlineLevel="0" collapsed="false">
      <c r="A6394" s="0" t="n">
        <f aca="false">'Profiles 8760'!A6383</f>
        <v>6381</v>
      </c>
      <c r="B6394" s="0" t="n">
        <f aca="false">'Profiles 8760'!B6383</f>
        <v>9</v>
      </c>
      <c r="C6394" s="0" t="n">
        <f aca="false">'Profiles 8760'!E6383</f>
        <v>1</v>
      </c>
      <c r="D6394" s="0" t="n">
        <f aca="false">'Profiles 8760'!F6383</f>
        <v>0</v>
      </c>
      <c r="E6394" s="0" t="n">
        <f aca="false">'Profiles 8760'!G6383</f>
        <v>0.403184</v>
      </c>
      <c r="F6394" s="0" t="n">
        <f aca="false">D6394*Assumptions!$C$11*$B$7+E6394*Assumptions!$C$12*$B$8</f>
        <v>16.4902256</v>
      </c>
      <c r="G6394" s="0" t="n">
        <f aca="false">C6394*Assumptions!$C$15</f>
        <v>200</v>
      </c>
      <c r="H6394" s="0" t="n">
        <f aca="false">MIN(F6394,G6394)</f>
        <v>16.4902256</v>
      </c>
      <c r="I6394" s="0" t="n">
        <f aca="false">IF(C6394=1,MIN(G6394-H6394,Assumptions!$C$13,P6393),0)</f>
        <v>180</v>
      </c>
      <c r="J6394" s="0" t="n">
        <f aca="false">H6394+I6394</f>
        <v>196.4902256</v>
      </c>
      <c r="K6394" s="0" t="n">
        <f aca="false">MIN(IF(C6394=1,F6394-H6394,F6394),Assumptions!$C$13,MAX(0,($B$5-P6393)/$B$6))</f>
        <v>0</v>
      </c>
      <c r="L6394" s="0" t="n">
        <f aca="false">IF(C6394=1,0,MIN(F6394-K6394,Assumptions!$C$15,MAX(0,$B$10-O6393-M6394)))</f>
        <v>0</v>
      </c>
      <c r="M6394" s="0" t="n">
        <f aca="false">'Profiles 8760'!H6383</f>
        <v>79200</v>
      </c>
      <c r="N6394" s="0" t="n">
        <f aca="false">J6394+L6394</f>
        <v>196.4902256</v>
      </c>
      <c r="O6394" s="0" t="n">
        <f aca="false">O6393+N6394</f>
        <v>597503.676447505</v>
      </c>
      <c r="P6394" s="0" t="n">
        <f aca="false">MIN($B$5,P6393+K6394*$B$6-I6394)</f>
        <v>150.81</v>
      </c>
      <c r="Q6394" s="0" t="n">
        <f aca="false">MAX(0,F6394-H6394-K6394-L6394)</f>
        <v>0</v>
      </c>
    </row>
    <row r="6395" customFormat="false" ht="15" hidden="false" customHeight="false" outlineLevel="0" collapsed="false">
      <c r="A6395" s="0" t="n">
        <f aca="false">'Profiles 8760'!A6384</f>
        <v>6382</v>
      </c>
      <c r="B6395" s="0" t="n">
        <f aca="false">'Profiles 8760'!B6384</f>
        <v>9</v>
      </c>
      <c r="C6395" s="0" t="n">
        <f aca="false">'Profiles 8760'!E6384</f>
        <v>0</v>
      </c>
      <c r="D6395" s="0" t="n">
        <f aca="false">'Profiles 8760'!F6384</f>
        <v>0</v>
      </c>
      <c r="E6395" s="0" t="n">
        <f aca="false">'Profiles 8760'!G6384</f>
        <v>0.53054</v>
      </c>
      <c r="F6395" s="0" t="n">
        <f aca="false">D6395*Assumptions!$C$11*$B$7+E6395*Assumptions!$C$12*$B$8</f>
        <v>21.699086</v>
      </c>
      <c r="G6395" s="0" t="n">
        <f aca="false">C6395*Assumptions!$C$15</f>
        <v>0</v>
      </c>
      <c r="H6395" s="0" t="n">
        <f aca="false">MIN(F6395,G6395)</f>
        <v>0</v>
      </c>
      <c r="I6395" s="0" t="n">
        <f aca="false">IF(C6395=1,MIN(G6395-H6395,Assumptions!$C$13,P6394),0)</f>
        <v>0</v>
      </c>
      <c r="J6395" s="0" t="n">
        <f aca="false">H6395+I6395</f>
        <v>0</v>
      </c>
      <c r="K6395" s="0" t="n">
        <f aca="false">MIN(IF(C6395=1,F6395-H6395,F6395),Assumptions!$C$13,MAX(0,($B$5-P6394)/$B$6))</f>
        <v>21.699086</v>
      </c>
      <c r="L6395" s="0" t="n">
        <f aca="false">IF(C6395=1,0,MIN(F6395-K6395,Assumptions!$C$15,MAX(0,$B$10-O6394-M6395)))</f>
        <v>0</v>
      </c>
      <c r="M6395" s="0" t="n">
        <f aca="false">'Profiles 8760'!H6384</f>
        <v>79200</v>
      </c>
      <c r="N6395" s="0" t="n">
        <f aca="false">J6395+L6395</f>
        <v>0</v>
      </c>
      <c r="O6395" s="0" t="n">
        <f aca="false">O6394+N6395</f>
        <v>597503.676447505</v>
      </c>
      <c r="P6395" s="0" t="n">
        <f aca="false">MIN($B$5,P6394+K6395*$B$6-I6395)</f>
        <v>169.6187677448</v>
      </c>
      <c r="Q6395" s="0" t="n">
        <f aca="false">MAX(0,F6395-H6395-K6395-L6395)</f>
        <v>0</v>
      </c>
    </row>
    <row r="6396" customFormat="false" ht="15" hidden="false" customHeight="false" outlineLevel="0" collapsed="false">
      <c r="A6396" s="0" t="n">
        <f aca="false">'Profiles 8760'!A6385</f>
        <v>6383</v>
      </c>
      <c r="B6396" s="0" t="n">
        <f aca="false">'Profiles 8760'!B6385</f>
        <v>9</v>
      </c>
      <c r="C6396" s="0" t="n">
        <f aca="false">'Profiles 8760'!E6385</f>
        <v>0</v>
      </c>
      <c r="D6396" s="0" t="n">
        <f aca="false">'Profiles 8760'!F6385</f>
        <v>0</v>
      </c>
      <c r="E6396" s="0" t="n">
        <f aca="false">'Profiles 8760'!G6385</f>
        <v>0.549106</v>
      </c>
      <c r="F6396" s="0" t="n">
        <f aca="false">D6396*Assumptions!$C$11*$B$7+E6396*Assumptions!$C$12*$B$8</f>
        <v>22.4584354</v>
      </c>
      <c r="G6396" s="0" t="n">
        <f aca="false">C6396*Assumptions!$C$15</f>
        <v>0</v>
      </c>
      <c r="H6396" s="0" t="n">
        <f aca="false">MIN(F6396,G6396)</f>
        <v>0</v>
      </c>
      <c r="I6396" s="0" t="n">
        <f aca="false">IF(C6396=1,MIN(G6396-H6396,Assumptions!$C$13,P6395),0)</f>
        <v>0</v>
      </c>
      <c r="J6396" s="0" t="n">
        <f aca="false">H6396+I6396</f>
        <v>0</v>
      </c>
      <c r="K6396" s="0" t="n">
        <f aca="false">MIN(IF(C6396=1,F6396-H6396,F6396),Assumptions!$C$13,MAX(0,($B$5-P6395)/$B$6))</f>
        <v>22.4584354</v>
      </c>
      <c r="L6396" s="0" t="n">
        <f aca="false">IF(C6396=1,0,MIN(F6396-K6396,Assumptions!$C$15,MAX(0,$B$10-O6395-M6396)))</f>
        <v>0</v>
      </c>
      <c r="M6396" s="0" t="n">
        <f aca="false">'Profiles 8760'!H6385</f>
        <v>79200</v>
      </c>
      <c r="N6396" s="0" t="n">
        <f aca="false">J6396+L6396</f>
        <v>0</v>
      </c>
      <c r="O6396" s="0" t="n">
        <f aca="false">O6395+N6396</f>
        <v>597503.676447505</v>
      </c>
      <c r="P6396" s="0" t="n">
        <f aca="false">MIN($B$5,P6395+K6396*$B$6-I6396)</f>
        <v>189.08573954952</v>
      </c>
      <c r="Q6396" s="0" t="n">
        <f aca="false">MAX(0,F6396-H6396-K6396-L6396)</f>
        <v>0</v>
      </c>
    </row>
    <row r="6397" customFormat="false" ht="15" hidden="false" customHeight="false" outlineLevel="0" collapsed="false">
      <c r="A6397" s="0" t="n">
        <f aca="false">'Profiles 8760'!A6386</f>
        <v>6384</v>
      </c>
      <c r="B6397" s="0" t="n">
        <f aca="false">'Profiles 8760'!B6386</f>
        <v>9</v>
      </c>
      <c r="C6397" s="0" t="n">
        <f aca="false">'Profiles 8760'!E6386</f>
        <v>0</v>
      </c>
      <c r="D6397" s="0" t="n">
        <f aca="false">'Profiles 8760'!F6386</f>
        <v>0</v>
      </c>
      <c r="E6397" s="0" t="n">
        <f aca="false">'Profiles 8760'!G6386</f>
        <v>0.629976</v>
      </c>
      <c r="F6397" s="0" t="n">
        <f aca="false">D6397*Assumptions!$C$11*$B$7+E6397*Assumptions!$C$12*$B$8</f>
        <v>25.7660184</v>
      </c>
      <c r="G6397" s="0" t="n">
        <f aca="false">C6397*Assumptions!$C$15</f>
        <v>0</v>
      </c>
      <c r="H6397" s="0" t="n">
        <f aca="false">MIN(F6397,G6397)</f>
        <v>0</v>
      </c>
      <c r="I6397" s="0" t="n">
        <f aca="false">IF(C6397=1,MIN(G6397-H6397,Assumptions!$C$13,P6396),0)</f>
        <v>0</v>
      </c>
      <c r="J6397" s="0" t="n">
        <f aca="false">H6397+I6397</f>
        <v>0</v>
      </c>
      <c r="K6397" s="0" t="n">
        <f aca="false">MIN(IF(C6397=1,F6397-H6397,F6397),Assumptions!$C$13,MAX(0,($B$5-P6396)/$B$6))</f>
        <v>25.7660184</v>
      </c>
      <c r="L6397" s="0" t="n">
        <f aca="false">IF(C6397=1,0,MIN(F6397-K6397,Assumptions!$C$15,MAX(0,$B$10-O6396-M6397)))</f>
        <v>0</v>
      </c>
      <c r="M6397" s="0" t="n">
        <f aca="false">'Profiles 8760'!H6386</f>
        <v>79200</v>
      </c>
      <c r="N6397" s="0" t="n">
        <f aca="false">J6397+L6397</f>
        <v>0</v>
      </c>
      <c r="O6397" s="0" t="n">
        <f aca="false">O6396+N6397</f>
        <v>597503.676447505</v>
      </c>
      <c r="P6397" s="0" t="n">
        <f aca="false">MIN($B$5,P6396+K6397*$B$6-I6397)</f>
        <v>211.41972429864</v>
      </c>
      <c r="Q6397" s="0" t="n">
        <f aca="false">MAX(0,F6397-H6397-K6397-L6397)</f>
        <v>0</v>
      </c>
    </row>
    <row r="6398" customFormat="false" ht="15" hidden="false" customHeight="false" outlineLevel="0" collapsed="false">
      <c r="A6398" s="0" t="n">
        <f aca="false">'Profiles 8760'!A6387</f>
        <v>6385</v>
      </c>
      <c r="B6398" s="0" t="n">
        <f aca="false">'Profiles 8760'!B6387</f>
        <v>9</v>
      </c>
      <c r="C6398" s="0" t="n">
        <f aca="false">'Profiles 8760'!E6387</f>
        <v>0</v>
      </c>
      <c r="D6398" s="0" t="n">
        <f aca="false">'Profiles 8760'!F6387</f>
        <v>0</v>
      </c>
      <c r="E6398" s="0" t="n">
        <f aca="false">'Profiles 8760'!G6387</f>
        <v>0.814391</v>
      </c>
      <c r="F6398" s="0" t="n">
        <f aca="false">D6398*Assumptions!$C$11*$B$7+E6398*Assumptions!$C$12*$B$8</f>
        <v>33.3085919</v>
      </c>
      <c r="G6398" s="0" t="n">
        <f aca="false">C6398*Assumptions!$C$15</f>
        <v>0</v>
      </c>
      <c r="H6398" s="0" t="n">
        <f aca="false">MIN(F6398,G6398)</f>
        <v>0</v>
      </c>
      <c r="I6398" s="0" t="n">
        <f aca="false">IF(C6398=1,MIN(G6398-H6398,Assumptions!$C$13,P6397),0)</f>
        <v>0</v>
      </c>
      <c r="J6398" s="0" t="n">
        <f aca="false">H6398+I6398</f>
        <v>0</v>
      </c>
      <c r="K6398" s="0" t="n">
        <f aca="false">MIN(IF(C6398=1,F6398-H6398,F6398),Assumptions!$C$13,MAX(0,($B$5-P6397)/$B$6))</f>
        <v>33.3085919</v>
      </c>
      <c r="L6398" s="0" t="n">
        <f aca="false">IF(C6398=1,0,MIN(F6398-K6398,Assumptions!$C$15,MAX(0,$B$10-O6397-M6398)))</f>
        <v>0</v>
      </c>
      <c r="M6398" s="0" t="n">
        <f aca="false">'Profiles 8760'!H6387</f>
        <v>79200</v>
      </c>
      <c r="N6398" s="0" t="n">
        <f aca="false">J6398+L6398</f>
        <v>0</v>
      </c>
      <c r="O6398" s="0" t="n">
        <f aca="false">O6397+N6398</f>
        <v>597503.676447505</v>
      </c>
      <c r="P6398" s="0" t="n">
        <f aca="false">MIN($B$5,P6397+K6398*$B$6-I6398)</f>
        <v>240.29161175756</v>
      </c>
      <c r="Q6398" s="0" t="n">
        <f aca="false">MAX(0,F6398-H6398-K6398-L6398)</f>
        <v>0</v>
      </c>
    </row>
    <row r="6399" customFormat="false" ht="15" hidden="false" customHeight="false" outlineLevel="0" collapsed="false">
      <c r="A6399" s="0" t="n">
        <f aca="false">'Profiles 8760'!A6388</f>
        <v>6386</v>
      </c>
      <c r="B6399" s="0" t="n">
        <f aca="false">'Profiles 8760'!B6388</f>
        <v>9</v>
      </c>
      <c r="C6399" s="0" t="n">
        <f aca="false">'Profiles 8760'!E6388</f>
        <v>0</v>
      </c>
      <c r="D6399" s="0" t="n">
        <f aca="false">'Profiles 8760'!F6388</f>
        <v>0</v>
      </c>
      <c r="E6399" s="0" t="n">
        <f aca="false">'Profiles 8760'!G6388</f>
        <v>0.65444</v>
      </c>
      <c r="F6399" s="0" t="n">
        <f aca="false">D6399*Assumptions!$C$11*$B$7+E6399*Assumptions!$C$12*$B$8</f>
        <v>26.766596</v>
      </c>
      <c r="G6399" s="0" t="n">
        <f aca="false">C6399*Assumptions!$C$15</f>
        <v>0</v>
      </c>
      <c r="H6399" s="0" t="n">
        <f aca="false">MIN(F6399,G6399)</f>
        <v>0</v>
      </c>
      <c r="I6399" s="0" t="n">
        <f aca="false">IF(C6399=1,MIN(G6399-H6399,Assumptions!$C$13,P6398),0)</f>
        <v>0</v>
      </c>
      <c r="J6399" s="0" t="n">
        <f aca="false">H6399+I6399</f>
        <v>0</v>
      </c>
      <c r="K6399" s="0" t="n">
        <f aca="false">MIN(IF(C6399=1,F6399-H6399,F6399),Assumptions!$C$13,MAX(0,($B$5-P6398)/$B$6))</f>
        <v>26.766596</v>
      </c>
      <c r="L6399" s="0" t="n">
        <f aca="false">IF(C6399=1,0,MIN(F6399-K6399,Assumptions!$C$15,MAX(0,$B$10-O6398-M6399)))</f>
        <v>0</v>
      </c>
      <c r="M6399" s="0" t="n">
        <f aca="false">'Profiles 8760'!H6388</f>
        <v>79200</v>
      </c>
      <c r="N6399" s="0" t="n">
        <f aca="false">J6399+L6399</f>
        <v>0</v>
      </c>
      <c r="O6399" s="0" t="n">
        <f aca="false">O6398+N6399</f>
        <v>597503.676447505</v>
      </c>
      <c r="P6399" s="0" t="n">
        <f aca="false">MIN($B$5,P6398+K6399*$B$6-I6399)</f>
        <v>263.49289717036</v>
      </c>
      <c r="Q6399" s="0" t="n">
        <f aca="false">MAX(0,F6399-H6399-K6399-L6399)</f>
        <v>0</v>
      </c>
    </row>
    <row r="6400" customFormat="false" ht="15" hidden="false" customHeight="false" outlineLevel="0" collapsed="false">
      <c r="A6400" s="0" t="n">
        <f aca="false">'Profiles 8760'!A6389</f>
        <v>6387</v>
      </c>
      <c r="B6400" s="0" t="n">
        <f aca="false">'Profiles 8760'!B6389</f>
        <v>9</v>
      </c>
      <c r="C6400" s="0" t="n">
        <f aca="false">'Profiles 8760'!E6389</f>
        <v>0</v>
      </c>
      <c r="D6400" s="0" t="n">
        <f aca="false">'Profiles 8760'!F6389</f>
        <v>0</v>
      </c>
      <c r="E6400" s="0" t="n">
        <f aca="false">'Profiles 8760'!G6389</f>
        <v>0.45394</v>
      </c>
      <c r="F6400" s="0" t="n">
        <f aca="false">D6400*Assumptions!$C$11*$B$7+E6400*Assumptions!$C$12*$B$8</f>
        <v>18.566146</v>
      </c>
      <c r="G6400" s="0" t="n">
        <f aca="false">C6400*Assumptions!$C$15</f>
        <v>0</v>
      </c>
      <c r="H6400" s="0" t="n">
        <f aca="false">MIN(F6400,G6400)</f>
        <v>0</v>
      </c>
      <c r="I6400" s="0" t="n">
        <f aca="false">IF(C6400=1,MIN(G6400-H6400,Assumptions!$C$13,P6399),0)</f>
        <v>0</v>
      </c>
      <c r="J6400" s="0" t="n">
        <f aca="false">H6400+I6400</f>
        <v>0</v>
      </c>
      <c r="K6400" s="0" t="n">
        <f aca="false">MIN(IF(C6400=1,F6400-H6400,F6400),Assumptions!$C$13,MAX(0,($B$5-P6399)/$B$6))</f>
        <v>18.566146</v>
      </c>
      <c r="L6400" s="0" t="n">
        <f aca="false">IF(C6400=1,0,MIN(F6400-K6400,Assumptions!$C$15,MAX(0,$B$10-O6399-M6400)))</f>
        <v>0</v>
      </c>
      <c r="M6400" s="0" t="n">
        <f aca="false">'Profiles 8760'!H6389</f>
        <v>79200</v>
      </c>
      <c r="N6400" s="0" t="n">
        <f aca="false">J6400+L6400</f>
        <v>0</v>
      </c>
      <c r="O6400" s="0" t="n">
        <f aca="false">O6399+N6400</f>
        <v>597503.676447505</v>
      </c>
      <c r="P6400" s="0" t="n">
        <f aca="false">MIN($B$5,P6399+K6400*$B$6-I6400)</f>
        <v>279.58603252316</v>
      </c>
      <c r="Q6400" s="0" t="n">
        <f aca="false">MAX(0,F6400-H6400-K6400-L6400)</f>
        <v>0</v>
      </c>
    </row>
    <row r="6401" customFormat="false" ht="15" hidden="false" customHeight="false" outlineLevel="0" collapsed="false">
      <c r="A6401" s="0" t="n">
        <f aca="false">'Profiles 8760'!A6390</f>
        <v>6388</v>
      </c>
      <c r="B6401" s="0" t="n">
        <f aca="false">'Profiles 8760'!B6390</f>
        <v>9</v>
      </c>
      <c r="C6401" s="0" t="n">
        <f aca="false">'Profiles 8760'!E6390</f>
        <v>0</v>
      </c>
      <c r="D6401" s="0" t="n">
        <f aca="false">'Profiles 8760'!F6390</f>
        <v>0</v>
      </c>
      <c r="E6401" s="0" t="n">
        <f aca="false">'Profiles 8760'!G6390</f>
        <v>0.479199</v>
      </c>
      <c r="F6401" s="0" t="n">
        <f aca="false">D6401*Assumptions!$C$11*$B$7+E6401*Assumptions!$C$12*$B$8</f>
        <v>19.5992391</v>
      </c>
      <c r="G6401" s="0" t="n">
        <f aca="false">C6401*Assumptions!$C$15</f>
        <v>0</v>
      </c>
      <c r="H6401" s="0" t="n">
        <f aca="false">MIN(F6401,G6401)</f>
        <v>0</v>
      </c>
      <c r="I6401" s="0" t="n">
        <f aca="false">IF(C6401=1,MIN(G6401-H6401,Assumptions!$C$13,P6400),0)</f>
        <v>0</v>
      </c>
      <c r="J6401" s="0" t="n">
        <f aca="false">H6401+I6401</f>
        <v>0</v>
      </c>
      <c r="K6401" s="0" t="n">
        <f aca="false">MIN(IF(C6401=1,F6401-H6401,F6401),Assumptions!$C$13,MAX(0,($B$5-P6400)/$B$6))</f>
        <v>19.5992391</v>
      </c>
      <c r="L6401" s="0" t="n">
        <f aca="false">IF(C6401=1,0,MIN(F6401-K6401,Assumptions!$C$15,MAX(0,$B$10-O6400-M6401)))</f>
        <v>0</v>
      </c>
      <c r="M6401" s="0" t="n">
        <f aca="false">'Profiles 8760'!H6390</f>
        <v>79200</v>
      </c>
      <c r="N6401" s="0" t="n">
        <f aca="false">J6401+L6401</f>
        <v>0</v>
      </c>
      <c r="O6401" s="0" t="n">
        <f aca="false">O6400+N6401</f>
        <v>597503.676447505</v>
      </c>
      <c r="P6401" s="0" t="n">
        <f aca="false">MIN($B$5,P6400+K6401*$B$6-I6401)</f>
        <v>296.57465297504</v>
      </c>
      <c r="Q6401" s="0" t="n">
        <f aca="false">MAX(0,F6401-H6401-K6401-L6401)</f>
        <v>0</v>
      </c>
    </row>
    <row r="6402" customFormat="false" ht="15" hidden="false" customHeight="false" outlineLevel="0" collapsed="false">
      <c r="A6402" s="0" t="n">
        <f aca="false">'Profiles 8760'!A6391</f>
        <v>6389</v>
      </c>
      <c r="B6402" s="0" t="n">
        <f aca="false">'Profiles 8760'!B6391</f>
        <v>9</v>
      </c>
      <c r="C6402" s="0" t="n">
        <f aca="false">'Profiles 8760'!E6391</f>
        <v>0</v>
      </c>
      <c r="D6402" s="0" t="n">
        <f aca="false">'Profiles 8760'!F6391</f>
        <v>0</v>
      </c>
      <c r="E6402" s="0" t="n">
        <f aca="false">'Profiles 8760'!G6391</f>
        <v>0.242143</v>
      </c>
      <c r="F6402" s="0" t="n">
        <f aca="false">D6402*Assumptions!$C$11*$B$7+E6402*Assumptions!$C$12*$B$8</f>
        <v>9.9036487</v>
      </c>
      <c r="G6402" s="0" t="n">
        <f aca="false">C6402*Assumptions!$C$15</f>
        <v>0</v>
      </c>
      <c r="H6402" s="0" t="n">
        <f aca="false">MIN(F6402,G6402)</f>
        <v>0</v>
      </c>
      <c r="I6402" s="0" t="n">
        <f aca="false">IF(C6402=1,MIN(G6402-H6402,Assumptions!$C$13,P6401),0)</f>
        <v>0</v>
      </c>
      <c r="J6402" s="0" t="n">
        <f aca="false">H6402+I6402</f>
        <v>0</v>
      </c>
      <c r="K6402" s="0" t="n">
        <f aca="false">MIN(IF(C6402=1,F6402-H6402,F6402),Assumptions!$C$13,MAX(0,($B$5-P6401)/$B$6))</f>
        <v>9.9036487</v>
      </c>
      <c r="L6402" s="0" t="n">
        <f aca="false">IF(C6402=1,0,MIN(F6402-K6402,Assumptions!$C$15,MAX(0,$B$10-O6401-M6402)))</f>
        <v>0</v>
      </c>
      <c r="M6402" s="0" t="n">
        <f aca="false">'Profiles 8760'!H6391</f>
        <v>79200</v>
      </c>
      <c r="N6402" s="0" t="n">
        <f aca="false">J6402+L6402</f>
        <v>0</v>
      </c>
      <c r="O6402" s="0" t="n">
        <f aca="false">O6401+N6402</f>
        <v>597503.676447505</v>
      </c>
      <c r="P6402" s="0" t="n">
        <f aca="false">MIN($B$5,P6401+K6402*$B$6-I6402)</f>
        <v>305.1591356682</v>
      </c>
      <c r="Q6402" s="0" t="n">
        <f aca="false">MAX(0,F6402-H6402-K6402-L6402)</f>
        <v>0</v>
      </c>
    </row>
    <row r="6403" customFormat="false" ht="15" hidden="false" customHeight="false" outlineLevel="0" collapsed="false">
      <c r="A6403" s="0" t="n">
        <f aca="false">'Profiles 8760'!A6392</f>
        <v>6390</v>
      </c>
      <c r="B6403" s="0" t="n">
        <f aca="false">'Profiles 8760'!B6392</f>
        <v>9</v>
      </c>
      <c r="C6403" s="0" t="n">
        <f aca="false">'Profiles 8760'!E6392</f>
        <v>0</v>
      </c>
      <c r="D6403" s="0" t="n">
        <f aca="false">'Profiles 8760'!F6392</f>
        <v>0</v>
      </c>
      <c r="E6403" s="0" t="n">
        <f aca="false">'Profiles 8760'!G6392</f>
        <v>0.29712</v>
      </c>
      <c r="F6403" s="0" t="n">
        <f aca="false">D6403*Assumptions!$C$11*$B$7+E6403*Assumptions!$C$12*$B$8</f>
        <v>12.152208</v>
      </c>
      <c r="G6403" s="0" t="n">
        <f aca="false">C6403*Assumptions!$C$15</f>
        <v>0</v>
      </c>
      <c r="H6403" s="0" t="n">
        <f aca="false">MIN(F6403,G6403)</f>
        <v>0</v>
      </c>
      <c r="I6403" s="0" t="n">
        <f aca="false">IF(C6403=1,MIN(G6403-H6403,Assumptions!$C$13,P6402),0)</f>
        <v>0</v>
      </c>
      <c r="J6403" s="0" t="n">
        <f aca="false">H6403+I6403</f>
        <v>0</v>
      </c>
      <c r="K6403" s="0" t="n">
        <f aca="false">MIN(IF(C6403=1,F6403-H6403,F6403),Assumptions!$C$13,MAX(0,($B$5-P6402)/$B$6))</f>
        <v>12.152208</v>
      </c>
      <c r="L6403" s="0" t="n">
        <f aca="false">IF(C6403=1,0,MIN(F6403-K6403,Assumptions!$C$15,MAX(0,$B$10-O6402-M6403)))</f>
        <v>0</v>
      </c>
      <c r="M6403" s="0" t="n">
        <f aca="false">'Profiles 8760'!H6392</f>
        <v>79200</v>
      </c>
      <c r="N6403" s="0" t="n">
        <f aca="false">J6403+L6403</f>
        <v>0</v>
      </c>
      <c r="O6403" s="0" t="n">
        <f aca="false">O6402+N6403</f>
        <v>597503.676447505</v>
      </c>
      <c r="P6403" s="0" t="n">
        <f aca="false">MIN($B$5,P6402+K6403*$B$6-I6403)</f>
        <v>315.6926695626</v>
      </c>
      <c r="Q6403" s="0" t="n">
        <f aca="false">MAX(0,F6403-H6403-K6403-L6403)</f>
        <v>0</v>
      </c>
    </row>
    <row r="6404" customFormat="false" ht="15" hidden="false" customHeight="false" outlineLevel="0" collapsed="false">
      <c r="A6404" s="0" t="n">
        <f aca="false">'Profiles 8760'!A6393</f>
        <v>6391</v>
      </c>
      <c r="B6404" s="0" t="n">
        <f aca="false">'Profiles 8760'!B6393</f>
        <v>9</v>
      </c>
      <c r="C6404" s="0" t="n">
        <f aca="false">'Profiles 8760'!E6393</f>
        <v>0</v>
      </c>
      <c r="D6404" s="0" t="n">
        <f aca="false">'Profiles 8760'!F6393</f>
        <v>0.007628</v>
      </c>
      <c r="E6404" s="0" t="n">
        <f aca="false">'Profiles 8760'!G6393</f>
        <v>0.273602</v>
      </c>
      <c r="F6404" s="0" t="n">
        <f aca="false">D6404*Assumptions!$C$11*$B$7+E6404*Assumptions!$C$12*$B$8</f>
        <v>13.3932882</v>
      </c>
      <c r="G6404" s="0" t="n">
        <f aca="false">C6404*Assumptions!$C$15</f>
        <v>0</v>
      </c>
      <c r="H6404" s="0" t="n">
        <f aca="false">MIN(F6404,G6404)</f>
        <v>0</v>
      </c>
      <c r="I6404" s="0" t="n">
        <f aca="false">IF(C6404=1,MIN(G6404-H6404,Assumptions!$C$13,P6403),0)</f>
        <v>0</v>
      </c>
      <c r="J6404" s="0" t="n">
        <f aca="false">H6404+I6404</f>
        <v>0</v>
      </c>
      <c r="K6404" s="0" t="n">
        <f aca="false">MIN(IF(C6404=1,F6404-H6404,F6404),Assumptions!$C$13,MAX(0,($B$5-P6403)/$B$6))</f>
        <v>13.3932882</v>
      </c>
      <c r="L6404" s="0" t="n">
        <f aca="false">IF(C6404=1,0,MIN(F6404-K6404,Assumptions!$C$15,MAX(0,$B$10-O6403-M6404)))</f>
        <v>0</v>
      </c>
      <c r="M6404" s="0" t="n">
        <f aca="false">'Profiles 8760'!H6393</f>
        <v>79200</v>
      </c>
      <c r="N6404" s="0" t="n">
        <f aca="false">J6404+L6404</f>
        <v>0</v>
      </c>
      <c r="O6404" s="0" t="n">
        <f aca="false">O6403+N6404</f>
        <v>597503.676447505</v>
      </c>
      <c r="P6404" s="0" t="n">
        <f aca="false">MIN($B$5,P6403+K6404*$B$6-I6404)</f>
        <v>327.30197177436</v>
      </c>
      <c r="Q6404" s="0" t="n">
        <f aca="false">MAX(0,F6404-H6404-K6404-L6404)</f>
        <v>0</v>
      </c>
    </row>
    <row r="6405" customFormat="false" ht="15" hidden="false" customHeight="false" outlineLevel="0" collapsed="false">
      <c r="A6405" s="0" t="n">
        <f aca="false">'Profiles 8760'!A6394</f>
        <v>6392</v>
      </c>
      <c r="B6405" s="0" t="n">
        <f aca="false">'Profiles 8760'!B6394</f>
        <v>9</v>
      </c>
      <c r="C6405" s="0" t="n">
        <f aca="false">'Profiles 8760'!E6394</f>
        <v>1</v>
      </c>
      <c r="D6405" s="0" t="n">
        <f aca="false">'Profiles 8760'!F6394</f>
        <v>0.190765</v>
      </c>
      <c r="E6405" s="0" t="n">
        <f aca="false">'Profiles 8760'!G6394</f>
        <v>0.365698</v>
      </c>
      <c r="F6405" s="0" t="n">
        <f aca="false">D6405*Assumptions!$C$11*$B$7+E6405*Assumptions!$C$12*$B$8</f>
        <v>70.0499802</v>
      </c>
      <c r="G6405" s="0" t="n">
        <f aca="false">C6405*Assumptions!$C$15</f>
        <v>200</v>
      </c>
      <c r="H6405" s="0" t="n">
        <f aca="false">MIN(F6405,G6405)</f>
        <v>70.0499802</v>
      </c>
      <c r="I6405" s="0" t="n">
        <f aca="false">IF(C6405=1,MIN(G6405-H6405,Assumptions!$C$13,P6404),0)</f>
        <v>129.9500198</v>
      </c>
      <c r="J6405" s="0" t="n">
        <f aca="false">H6405+I6405</f>
        <v>200</v>
      </c>
      <c r="K6405" s="0" t="n">
        <f aca="false">MIN(IF(C6405=1,F6405-H6405,F6405),Assumptions!$C$13,MAX(0,($B$5-P6404)/$B$6))</f>
        <v>0</v>
      </c>
      <c r="L6405" s="0" t="n">
        <f aca="false">IF(C6405=1,0,MIN(F6405-K6405,Assumptions!$C$15,MAX(0,$B$10-O6404-M6405)))</f>
        <v>0</v>
      </c>
      <c r="M6405" s="0" t="n">
        <f aca="false">'Profiles 8760'!H6394</f>
        <v>79000</v>
      </c>
      <c r="N6405" s="0" t="n">
        <f aca="false">J6405+L6405</f>
        <v>200</v>
      </c>
      <c r="O6405" s="0" t="n">
        <f aca="false">O6404+N6405</f>
        <v>597703.676447505</v>
      </c>
      <c r="P6405" s="0" t="n">
        <f aca="false">MIN($B$5,P6404+K6405*$B$6-I6405)</f>
        <v>197.35195197436</v>
      </c>
      <c r="Q6405" s="0" t="n">
        <f aca="false">MAX(0,F6405-H6405-K6405-L6405)</f>
        <v>0</v>
      </c>
    </row>
    <row r="6406" customFormat="false" ht="15" hidden="false" customHeight="false" outlineLevel="0" collapsed="false">
      <c r="A6406" s="0" t="n">
        <f aca="false">'Profiles 8760'!A6395</f>
        <v>6393</v>
      </c>
      <c r="B6406" s="0" t="n">
        <f aca="false">'Profiles 8760'!B6395</f>
        <v>9</v>
      </c>
      <c r="C6406" s="0" t="n">
        <f aca="false">'Profiles 8760'!E6395</f>
        <v>1</v>
      </c>
      <c r="D6406" s="0" t="n">
        <f aca="false">'Profiles 8760'!F6395</f>
        <v>0.435128</v>
      </c>
      <c r="E6406" s="0" t="n">
        <f aca="false">'Profiles 8760'!G6395</f>
        <v>0.249606</v>
      </c>
      <c r="F6406" s="0" t="n">
        <f aca="false">D6406*Assumptions!$C$11*$B$7+E6406*Assumptions!$C$12*$B$8</f>
        <v>135.8738518</v>
      </c>
      <c r="G6406" s="0" t="n">
        <f aca="false">C6406*Assumptions!$C$15</f>
        <v>200</v>
      </c>
      <c r="H6406" s="0" t="n">
        <f aca="false">MIN(F6406,G6406)</f>
        <v>135.8738518</v>
      </c>
      <c r="I6406" s="0" t="n">
        <f aca="false">IF(C6406=1,MIN(G6406-H6406,Assumptions!$C$13,P6405),0)</f>
        <v>64.1261482</v>
      </c>
      <c r="J6406" s="0" t="n">
        <f aca="false">H6406+I6406</f>
        <v>200</v>
      </c>
      <c r="K6406" s="0" t="n">
        <f aca="false">MIN(IF(C6406=1,F6406-H6406,F6406),Assumptions!$C$13,MAX(0,($B$5-P6405)/$B$6))</f>
        <v>0</v>
      </c>
      <c r="L6406" s="0" t="n">
        <f aca="false">IF(C6406=1,0,MIN(F6406-K6406,Assumptions!$C$15,MAX(0,$B$10-O6405-M6406)))</f>
        <v>0</v>
      </c>
      <c r="M6406" s="0" t="n">
        <f aca="false">'Profiles 8760'!H6395</f>
        <v>78800</v>
      </c>
      <c r="N6406" s="0" t="n">
        <f aca="false">J6406+L6406</f>
        <v>200</v>
      </c>
      <c r="O6406" s="0" t="n">
        <f aca="false">O6405+N6406</f>
        <v>597903.676447505</v>
      </c>
      <c r="P6406" s="0" t="n">
        <f aca="false">MIN($B$5,P6405+K6406*$B$6-I6406)</f>
        <v>133.22580377436</v>
      </c>
      <c r="Q6406" s="0" t="n">
        <f aca="false">MAX(0,F6406-H6406-K6406-L6406)</f>
        <v>0</v>
      </c>
    </row>
    <row r="6407" customFormat="false" ht="15" hidden="false" customHeight="false" outlineLevel="0" collapsed="false">
      <c r="A6407" s="0" t="n">
        <f aca="false">'Profiles 8760'!A6396</f>
        <v>6394</v>
      </c>
      <c r="B6407" s="0" t="n">
        <f aca="false">'Profiles 8760'!B6396</f>
        <v>9</v>
      </c>
      <c r="C6407" s="0" t="n">
        <f aca="false">'Profiles 8760'!E6396</f>
        <v>0</v>
      </c>
      <c r="D6407" s="0" t="n">
        <f aca="false">'Profiles 8760'!F6396</f>
        <v>0.67947</v>
      </c>
      <c r="E6407" s="0" t="n">
        <f aca="false">'Profiles 8760'!G6396</f>
        <v>0.295461</v>
      </c>
      <c r="F6407" s="0" t="n">
        <f aca="false">D6407*Assumptions!$C$11*$B$7+E6407*Assumptions!$C$12*$B$8</f>
        <v>208.3152909</v>
      </c>
      <c r="G6407" s="0" t="n">
        <f aca="false">C6407*Assumptions!$C$15</f>
        <v>0</v>
      </c>
      <c r="H6407" s="0" t="n">
        <f aca="false">MIN(F6407,G6407)</f>
        <v>0</v>
      </c>
      <c r="I6407" s="0" t="n">
        <f aca="false">IF(C6407=1,MIN(G6407-H6407,Assumptions!$C$13,P6406),0)</f>
        <v>0</v>
      </c>
      <c r="J6407" s="0" t="n">
        <f aca="false">H6407+I6407</f>
        <v>0</v>
      </c>
      <c r="K6407" s="0" t="n">
        <f aca="false">MIN(IF(C6407=1,F6407-H6407,F6407),Assumptions!$C$13,MAX(0,($B$5-P6406)/$B$6))</f>
        <v>180</v>
      </c>
      <c r="L6407" s="0" t="n">
        <f aca="false">IF(C6407=1,0,MIN(F6407-K6407,Assumptions!$C$15,MAX(0,$B$10-O6406-M6407)))</f>
        <v>28.3152909</v>
      </c>
      <c r="M6407" s="0" t="n">
        <f aca="false">'Profiles 8760'!H6396</f>
        <v>78800</v>
      </c>
      <c r="N6407" s="0" t="n">
        <f aca="false">J6407+L6407</f>
        <v>28.3152909</v>
      </c>
      <c r="O6407" s="0" t="n">
        <f aca="false">O6406+N6407</f>
        <v>597931.991738405</v>
      </c>
      <c r="P6407" s="0" t="n">
        <f aca="false">MIN($B$5,P6406+K6407*$B$6-I6407)</f>
        <v>289.24980377436</v>
      </c>
      <c r="Q6407" s="0" t="n">
        <f aca="false">MAX(0,F6407-H6407-K6407-L6407)</f>
        <v>0</v>
      </c>
    </row>
    <row r="6408" customFormat="false" ht="15" hidden="false" customHeight="false" outlineLevel="0" collapsed="false">
      <c r="A6408" s="0" t="n">
        <f aca="false">'Profiles 8760'!A6397</f>
        <v>6395</v>
      </c>
      <c r="B6408" s="0" t="n">
        <f aca="false">'Profiles 8760'!B6397</f>
        <v>9</v>
      </c>
      <c r="C6408" s="0" t="n">
        <f aca="false">'Profiles 8760'!E6397</f>
        <v>0</v>
      </c>
      <c r="D6408" s="0" t="n">
        <f aca="false">'Profiles 8760'!F6397</f>
        <v>0.884008</v>
      </c>
      <c r="E6408" s="0" t="n">
        <f aca="false">'Profiles 8760'!G6397</f>
        <v>0.309065</v>
      </c>
      <c r="F6408" s="0" t="n">
        <f aca="false">D6408*Assumptions!$C$11*$B$7+E6408*Assumptions!$C$12*$B$8</f>
        <v>267.9422689</v>
      </c>
      <c r="G6408" s="0" t="n">
        <f aca="false">C6408*Assumptions!$C$15</f>
        <v>0</v>
      </c>
      <c r="H6408" s="0" t="n">
        <f aca="false">MIN(F6408,G6408)</f>
        <v>0</v>
      </c>
      <c r="I6408" s="0" t="n">
        <f aca="false">IF(C6408=1,MIN(G6408-H6408,Assumptions!$C$13,P6407),0)</f>
        <v>0</v>
      </c>
      <c r="J6408" s="0" t="n">
        <f aca="false">H6408+I6408</f>
        <v>0</v>
      </c>
      <c r="K6408" s="0" t="n">
        <f aca="false">MIN(IF(C6408=1,F6408-H6408,F6408),Assumptions!$C$13,MAX(0,($B$5-P6407)/$B$6))</f>
        <v>180</v>
      </c>
      <c r="L6408" s="0" t="n">
        <f aca="false">IF(C6408=1,0,MIN(F6408-K6408,Assumptions!$C$15,MAX(0,$B$10-O6407-M6408)))</f>
        <v>87.9422689</v>
      </c>
      <c r="M6408" s="0" t="n">
        <f aca="false">'Profiles 8760'!H6397</f>
        <v>78800</v>
      </c>
      <c r="N6408" s="0" t="n">
        <f aca="false">J6408+L6408</f>
        <v>87.9422689</v>
      </c>
      <c r="O6408" s="0" t="n">
        <f aca="false">O6407+N6408</f>
        <v>598019.934007305</v>
      </c>
      <c r="P6408" s="0" t="n">
        <f aca="false">MIN($B$5,P6407+K6408*$B$6-I6408)</f>
        <v>445.27380377436</v>
      </c>
      <c r="Q6408" s="0" t="n">
        <f aca="false">MAX(0,F6408-H6408-K6408-L6408)</f>
        <v>0</v>
      </c>
    </row>
    <row r="6409" customFormat="false" ht="15" hidden="false" customHeight="false" outlineLevel="0" collapsed="false">
      <c r="A6409" s="0" t="n">
        <f aca="false">'Profiles 8760'!A6398</f>
        <v>6396</v>
      </c>
      <c r="B6409" s="0" t="n">
        <f aca="false">'Profiles 8760'!B6398</f>
        <v>9</v>
      </c>
      <c r="C6409" s="0" t="n">
        <f aca="false">'Profiles 8760'!E6398</f>
        <v>0</v>
      </c>
      <c r="D6409" s="0" t="n">
        <f aca="false">'Profiles 8760'!F6398</f>
        <v>1</v>
      </c>
      <c r="E6409" s="0" t="n">
        <f aca="false">'Profiles 8760'!G6398</f>
        <v>0.330377</v>
      </c>
      <c r="F6409" s="0" t="n">
        <f aca="false">D6409*Assumptions!$C$11*$B$7+E6409*Assumptions!$C$12*$B$8</f>
        <v>302.3124193</v>
      </c>
      <c r="G6409" s="0" t="n">
        <f aca="false">C6409*Assumptions!$C$15</f>
        <v>0</v>
      </c>
      <c r="H6409" s="0" t="n">
        <f aca="false">MIN(F6409,G6409)</f>
        <v>0</v>
      </c>
      <c r="I6409" s="0" t="n">
        <f aca="false">IF(C6409=1,MIN(G6409-H6409,Assumptions!$C$13,P6408),0)</f>
        <v>0</v>
      </c>
      <c r="J6409" s="0" t="n">
        <f aca="false">H6409+I6409</f>
        <v>0</v>
      </c>
      <c r="K6409" s="0" t="n">
        <f aca="false">MIN(IF(C6409=1,F6409-H6409,F6409),Assumptions!$C$13,MAX(0,($B$5-P6408)/$B$6))</f>
        <v>75.6070560978772</v>
      </c>
      <c r="L6409" s="0" t="n">
        <f aca="false">IF(C6409=1,0,MIN(F6409-K6409,Assumptions!$C$15,MAX(0,$B$10-O6408-M6409)))</f>
        <v>200</v>
      </c>
      <c r="M6409" s="0" t="n">
        <f aca="false">'Profiles 8760'!H6398</f>
        <v>78800</v>
      </c>
      <c r="N6409" s="0" t="n">
        <f aca="false">J6409+L6409</f>
        <v>200</v>
      </c>
      <c r="O6409" s="0" t="n">
        <f aca="false">O6408+N6409</f>
        <v>598219.934007305</v>
      </c>
      <c r="P6409" s="0" t="n">
        <f aca="false">MIN($B$5,P6408+K6409*$B$6-I6409)</f>
        <v>510.81</v>
      </c>
      <c r="Q6409" s="0" t="n">
        <f aca="false">MAX(0,F6409-H6409-K6409-L6409)</f>
        <v>26.7053632021228</v>
      </c>
    </row>
    <row r="6410" customFormat="false" ht="15" hidden="false" customHeight="false" outlineLevel="0" collapsed="false">
      <c r="A6410" s="0" t="n">
        <f aca="false">'Profiles 8760'!A6399</f>
        <v>6397</v>
      </c>
      <c r="B6410" s="0" t="n">
        <f aca="false">'Profiles 8760'!B6399</f>
        <v>9</v>
      </c>
      <c r="C6410" s="0" t="n">
        <f aca="false">'Profiles 8760'!E6399</f>
        <v>0</v>
      </c>
      <c r="D6410" s="0" t="n">
        <f aca="false">'Profiles 8760'!F6399</f>
        <v>1</v>
      </c>
      <c r="E6410" s="0" t="n">
        <f aca="false">'Profiles 8760'!G6399</f>
        <v>0.400083</v>
      </c>
      <c r="F6410" s="0" t="n">
        <f aca="false">D6410*Assumptions!$C$11*$B$7+E6410*Assumptions!$C$12*$B$8</f>
        <v>305.1633947</v>
      </c>
      <c r="G6410" s="0" t="n">
        <f aca="false">C6410*Assumptions!$C$15</f>
        <v>0</v>
      </c>
      <c r="H6410" s="0" t="n">
        <f aca="false">MIN(F6410,G6410)</f>
        <v>0</v>
      </c>
      <c r="I6410" s="0" t="n">
        <f aca="false">IF(C6410=1,MIN(G6410-H6410,Assumptions!$C$13,P6409),0)</f>
        <v>0</v>
      </c>
      <c r="J6410" s="0" t="n">
        <f aca="false">H6410+I6410</f>
        <v>0</v>
      </c>
      <c r="K6410" s="0" t="n">
        <f aca="false">MIN(IF(C6410=1,F6410-H6410,F6410),Assumptions!$C$13,MAX(0,($B$5-P6409)/$B$6))</f>
        <v>0</v>
      </c>
      <c r="L6410" s="0" t="n">
        <f aca="false">IF(C6410=1,0,MIN(F6410-K6410,Assumptions!$C$15,MAX(0,$B$10-O6409-M6410)))</f>
        <v>200</v>
      </c>
      <c r="M6410" s="0" t="n">
        <f aca="false">'Profiles 8760'!H6399</f>
        <v>78800</v>
      </c>
      <c r="N6410" s="0" t="n">
        <f aca="false">J6410+L6410</f>
        <v>200</v>
      </c>
      <c r="O6410" s="0" t="n">
        <f aca="false">O6409+N6410</f>
        <v>598419.934007305</v>
      </c>
      <c r="P6410" s="0" t="n">
        <f aca="false">MIN($B$5,P6409+K6410*$B$6-I6410)</f>
        <v>510.81</v>
      </c>
      <c r="Q6410" s="0" t="n">
        <f aca="false">MAX(0,F6410-H6410-K6410-L6410)</f>
        <v>105.1633947</v>
      </c>
    </row>
    <row r="6411" customFormat="false" ht="15" hidden="false" customHeight="false" outlineLevel="0" collapsed="false">
      <c r="A6411" s="0" t="n">
        <f aca="false">'Profiles 8760'!A6400</f>
        <v>6398</v>
      </c>
      <c r="B6411" s="0" t="n">
        <f aca="false">'Profiles 8760'!B6400</f>
        <v>9</v>
      </c>
      <c r="C6411" s="0" t="n">
        <f aca="false">'Profiles 8760'!E6400</f>
        <v>0</v>
      </c>
      <c r="D6411" s="0" t="n">
        <f aca="false">'Profiles 8760'!F6400</f>
        <v>1</v>
      </c>
      <c r="E6411" s="0" t="n">
        <f aca="false">'Profiles 8760'!G6400</f>
        <v>0.692182</v>
      </c>
      <c r="F6411" s="0" t="n">
        <f aca="false">D6411*Assumptions!$C$11*$B$7+E6411*Assumptions!$C$12*$B$8</f>
        <v>317.1102438</v>
      </c>
      <c r="G6411" s="0" t="n">
        <f aca="false">C6411*Assumptions!$C$15</f>
        <v>0</v>
      </c>
      <c r="H6411" s="0" t="n">
        <f aca="false">MIN(F6411,G6411)</f>
        <v>0</v>
      </c>
      <c r="I6411" s="0" t="n">
        <f aca="false">IF(C6411=1,MIN(G6411-H6411,Assumptions!$C$13,P6410),0)</f>
        <v>0</v>
      </c>
      <c r="J6411" s="0" t="n">
        <f aca="false">H6411+I6411</f>
        <v>0</v>
      </c>
      <c r="K6411" s="0" t="n">
        <f aca="false">MIN(IF(C6411=1,F6411-H6411,F6411),Assumptions!$C$13,MAX(0,($B$5-P6410)/$B$6))</f>
        <v>0</v>
      </c>
      <c r="L6411" s="0" t="n">
        <f aca="false">IF(C6411=1,0,MIN(F6411-K6411,Assumptions!$C$15,MAX(0,$B$10-O6410-M6411)))</f>
        <v>200</v>
      </c>
      <c r="M6411" s="0" t="n">
        <f aca="false">'Profiles 8760'!H6400</f>
        <v>78800</v>
      </c>
      <c r="N6411" s="0" t="n">
        <f aca="false">J6411+L6411</f>
        <v>200</v>
      </c>
      <c r="O6411" s="0" t="n">
        <f aca="false">O6410+N6411</f>
        <v>598619.934007305</v>
      </c>
      <c r="P6411" s="0" t="n">
        <f aca="false">MIN($B$5,P6410+K6411*$B$6-I6411)</f>
        <v>510.81</v>
      </c>
      <c r="Q6411" s="0" t="n">
        <f aca="false">MAX(0,F6411-H6411-K6411-L6411)</f>
        <v>117.1102438</v>
      </c>
    </row>
    <row r="6412" customFormat="false" ht="15" hidden="false" customHeight="false" outlineLevel="0" collapsed="false">
      <c r="A6412" s="0" t="n">
        <f aca="false">'Profiles 8760'!A6401</f>
        <v>6399</v>
      </c>
      <c r="B6412" s="0" t="n">
        <f aca="false">'Profiles 8760'!B6401</f>
        <v>9</v>
      </c>
      <c r="C6412" s="0" t="n">
        <f aca="false">'Profiles 8760'!E6401</f>
        <v>0</v>
      </c>
      <c r="D6412" s="0" t="n">
        <f aca="false">'Profiles 8760'!F6401</f>
        <v>0.884008</v>
      </c>
      <c r="E6412" s="0" t="n">
        <f aca="false">'Profiles 8760'!G6401</f>
        <v>0.588527</v>
      </c>
      <c r="F6412" s="0" t="n">
        <f aca="false">D6412*Assumptions!$C$11*$B$7+E6412*Assumptions!$C$12*$B$8</f>
        <v>279.3722647</v>
      </c>
      <c r="G6412" s="0" t="n">
        <f aca="false">C6412*Assumptions!$C$15</f>
        <v>0</v>
      </c>
      <c r="H6412" s="0" t="n">
        <f aca="false">MIN(F6412,G6412)</f>
        <v>0</v>
      </c>
      <c r="I6412" s="0" t="n">
        <f aca="false">IF(C6412=1,MIN(G6412-H6412,Assumptions!$C$13,P6411),0)</f>
        <v>0</v>
      </c>
      <c r="J6412" s="0" t="n">
        <f aca="false">H6412+I6412</f>
        <v>0</v>
      </c>
      <c r="K6412" s="0" t="n">
        <f aca="false">MIN(IF(C6412=1,F6412-H6412,F6412),Assumptions!$C$13,MAX(0,($B$5-P6411)/$B$6))</f>
        <v>0</v>
      </c>
      <c r="L6412" s="0" t="n">
        <f aca="false">IF(C6412=1,0,MIN(F6412-K6412,Assumptions!$C$15,MAX(0,$B$10-O6411-M6412)))</f>
        <v>200</v>
      </c>
      <c r="M6412" s="0" t="n">
        <f aca="false">'Profiles 8760'!H6401</f>
        <v>78800</v>
      </c>
      <c r="N6412" s="0" t="n">
        <f aca="false">J6412+L6412</f>
        <v>200</v>
      </c>
      <c r="O6412" s="0" t="n">
        <f aca="false">O6411+N6412</f>
        <v>598819.934007305</v>
      </c>
      <c r="P6412" s="0" t="n">
        <f aca="false">MIN($B$5,P6411+K6412*$B$6-I6412)</f>
        <v>510.81</v>
      </c>
      <c r="Q6412" s="0" t="n">
        <f aca="false">MAX(0,F6412-H6412-K6412-L6412)</f>
        <v>79.3722647</v>
      </c>
    </row>
    <row r="6413" customFormat="false" ht="15" hidden="false" customHeight="false" outlineLevel="0" collapsed="false">
      <c r="A6413" s="0" t="n">
        <f aca="false">'Profiles 8760'!A6402</f>
        <v>6400</v>
      </c>
      <c r="B6413" s="0" t="n">
        <f aca="false">'Profiles 8760'!B6402</f>
        <v>9</v>
      </c>
      <c r="C6413" s="0" t="n">
        <f aca="false">'Profiles 8760'!E6402</f>
        <v>0</v>
      </c>
      <c r="D6413" s="0" t="n">
        <f aca="false">'Profiles 8760'!F6402</f>
        <v>0.67947</v>
      </c>
      <c r="E6413" s="0" t="n">
        <f aca="false">'Profiles 8760'!G6402</f>
        <v>0.475081</v>
      </c>
      <c r="F6413" s="0" t="n">
        <f aca="false">D6413*Assumptions!$C$11*$B$7+E6413*Assumptions!$C$12*$B$8</f>
        <v>215.6617489</v>
      </c>
      <c r="G6413" s="0" t="n">
        <f aca="false">C6413*Assumptions!$C$15</f>
        <v>0</v>
      </c>
      <c r="H6413" s="0" t="n">
        <f aca="false">MIN(F6413,G6413)</f>
        <v>0</v>
      </c>
      <c r="I6413" s="0" t="n">
        <f aca="false">IF(C6413=1,MIN(G6413-H6413,Assumptions!$C$13,P6412),0)</f>
        <v>0</v>
      </c>
      <c r="J6413" s="0" t="n">
        <f aca="false">H6413+I6413</f>
        <v>0</v>
      </c>
      <c r="K6413" s="0" t="n">
        <f aca="false">MIN(IF(C6413=1,F6413-H6413,F6413),Assumptions!$C$13,MAX(0,($B$5-P6412)/$B$6))</f>
        <v>0</v>
      </c>
      <c r="L6413" s="0" t="n">
        <f aca="false">IF(C6413=1,0,MIN(F6413-K6413,Assumptions!$C$15,MAX(0,$B$10-O6412-M6413)))</f>
        <v>200</v>
      </c>
      <c r="M6413" s="0" t="n">
        <f aca="false">'Profiles 8760'!H6402</f>
        <v>78800</v>
      </c>
      <c r="N6413" s="0" t="n">
        <f aca="false">J6413+L6413</f>
        <v>200</v>
      </c>
      <c r="O6413" s="0" t="n">
        <f aca="false">O6412+N6413</f>
        <v>599019.934007305</v>
      </c>
      <c r="P6413" s="0" t="n">
        <f aca="false">MIN($B$5,P6412+K6413*$B$6-I6413)</f>
        <v>510.81</v>
      </c>
      <c r="Q6413" s="0" t="n">
        <f aca="false">MAX(0,F6413-H6413-K6413-L6413)</f>
        <v>15.6617489</v>
      </c>
    </row>
    <row r="6414" customFormat="false" ht="15" hidden="false" customHeight="false" outlineLevel="0" collapsed="false">
      <c r="A6414" s="0" t="n">
        <f aca="false">'Profiles 8760'!A6403</f>
        <v>6401</v>
      </c>
      <c r="B6414" s="0" t="n">
        <f aca="false">'Profiles 8760'!B6403</f>
        <v>9</v>
      </c>
      <c r="C6414" s="0" t="n">
        <f aca="false">'Profiles 8760'!E6403</f>
        <v>0</v>
      </c>
      <c r="D6414" s="0" t="n">
        <f aca="false">'Profiles 8760'!F6403</f>
        <v>0.435128</v>
      </c>
      <c r="E6414" s="0" t="n">
        <f aca="false">'Profiles 8760'!G6403</f>
        <v>0.474669</v>
      </c>
      <c r="F6414" s="0" t="n">
        <f aca="false">D6414*Assumptions!$C$11*$B$7+E6414*Assumptions!$C$12*$B$8</f>
        <v>145.0789285</v>
      </c>
      <c r="G6414" s="0" t="n">
        <f aca="false">C6414*Assumptions!$C$15</f>
        <v>0</v>
      </c>
      <c r="H6414" s="0" t="n">
        <f aca="false">MIN(F6414,G6414)</f>
        <v>0</v>
      </c>
      <c r="I6414" s="0" t="n">
        <f aca="false">IF(C6414=1,MIN(G6414-H6414,Assumptions!$C$13,P6413),0)</f>
        <v>0</v>
      </c>
      <c r="J6414" s="0" t="n">
        <f aca="false">H6414+I6414</f>
        <v>0</v>
      </c>
      <c r="K6414" s="0" t="n">
        <f aca="false">MIN(IF(C6414=1,F6414-H6414,F6414),Assumptions!$C$13,MAX(0,($B$5-P6413)/$B$6))</f>
        <v>0</v>
      </c>
      <c r="L6414" s="0" t="n">
        <f aca="false">IF(C6414=1,0,MIN(F6414-K6414,Assumptions!$C$15,MAX(0,$B$10-O6413-M6414)))</f>
        <v>145.0789285</v>
      </c>
      <c r="M6414" s="0" t="n">
        <f aca="false">'Profiles 8760'!H6403</f>
        <v>78800</v>
      </c>
      <c r="N6414" s="0" t="n">
        <f aca="false">J6414+L6414</f>
        <v>145.0789285</v>
      </c>
      <c r="O6414" s="0" t="n">
        <f aca="false">O6413+N6414</f>
        <v>599165.012935805</v>
      </c>
      <c r="P6414" s="0" t="n">
        <f aca="false">MIN($B$5,P6413+K6414*$B$6-I6414)</f>
        <v>510.81</v>
      </c>
      <c r="Q6414" s="0" t="n">
        <f aca="false">MAX(0,F6414-H6414-K6414-L6414)</f>
        <v>0</v>
      </c>
    </row>
    <row r="6415" customFormat="false" ht="15" hidden="false" customHeight="false" outlineLevel="0" collapsed="false">
      <c r="A6415" s="0" t="n">
        <f aca="false">'Profiles 8760'!A6404</f>
        <v>6402</v>
      </c>
      <c r="B6415" s="0" t="n">
        <f aca="false">'Profiles 8760'!B6404</f>
        <v>9</v>
      </c>
      <c r="C6415" s="0" t="n">
        <f aca="false">'Profiles 8760'!E6404</f>
        <v>0</v>
      </c>
      <c r="D6415" s="0" t="n">
        <f aca="false">'Profiles 8760'!F6404</f>
        <v>0.190765</v>
      </c>
      <c r="E6415" s="0" t="n">
        <f aca="false">'Profiles 8760'!G6404</f>
        <v>0.592956</v>
      </c>
      <c r="F6415" s="0" t="n">
        <f aca="false">D6415*Assumptions!$C$11*$B$7+E6415*Assumptions!$C$12*$B$8</f>
        <v>79.3448324</v>
      </c>
      <c r="G6415" s="0" t="n">
        <f aca="false">C6415*Assumptions!$C$15</f>
        <v>0</v>
      </c>
      <c r="H6415" s="0" t="n">
        <f aca="false">MIN(F6415,G6415)</f>
        <v>0</v>
      </c>
      <c r="I6415" s="0" t="n">
        <f aca="false">IF(C6415=1,MIN(G6415-H6415,Assumptions!$C$13,P6414),0)</f>
        <v>0</v>
      </c>
      <c r="J6415" s="0" t="n">
        <f aca="false">H6415+I6415</f>
        <v>0</v>
      </c>
      <c r="K6415" s="0" t="n">
        <f aca="false">MIN(IF(C6415=1,F6415-H6415,F6415),Assumptions!$C$13,MAX(0,($B$5-P6414)/$B$6))</f>
        <v>0</v>
      </c>
      <c r="L6415" s="0" t="n">
        <f aca="false">IF(C6415=1,0,MIN(F6415-K6415,Assumptions!$C$15,MAX(0,$B$10-O6414-M6415)))</f>
        <v>79.3448324</v>
      </c>
      <c r="M6415" s="0" t="n">
        <f aca="false">'Profiles 8760'!H6404</f>
        <v>78800</v>
      </c>
      <c r="N6415" s="0" t="n">
        <f aca="false">J6415+L6415</f>
        <v>79.3448324</v>
      </c>
      <c r="O6415" s="0" t="n">
        <f aca="false">O6414+N6415</f>
        <v>599244.357768205</v>
      </c>
      <c r="P6415" s="0" t="n">
        <f aca="false">MIN($B$5,P6414+K6415*$B$6-I6415)</f>
        <v>510.81</v>
      </c>
      <c r="Q6415" s="0" t="n">
        <f aca="false">MAX(0,F6415-H6415-K6415-L6415)</f>
        <v>0</v>
      </c>
    </row>
    <row r="6416" customFormat="false" ht="15" hidden="false" customHeight="false" outlineLevel="0" collapsed="false">
      <c r="A6416" s="0" t="n">
        <f aca="false">'Profiles 8760'!A6405</f>
        <v>6403</v>
      </c>
      <c r="B6416" s="0" t="n">
        <f aca="false">'Profiles 8760'!B6405</f>
        <v>9</v>
      </c>
      <c r="C6416" s="0" t="n">
        <f aca="false">'Profiles 8760'!E6405</f>
        <v>0</v>
      </c>
      <c r="D6416" s="0" t="n">
        <f aca="false">'Profiles 8760'!F6405</f>
        <v>0.007628</v>
      </c>
      <c r="E6416" s="0" t="n">
        <f aca="false">'Profiles 8760'!G6405</f>
        <v>0.838893</v>
      </c>
      <c r="F6416" s="0" t="n">
        <f aca="false">D6416*Assumptions!$C$11*$B$7+E6416*Assumptions!$C$12*$B$8</f>
        <v>36.5136901</v>
      </c>
      <c r="G6416" s="0" t="n">
        <f aca="false">C6416*Assumptions!$C$15</f>
        <v>0</v>
      </c>
      <c r="H6416" s="0" t="n">
        <f aca="false">MIN(F6416,G6416)</f>
        <v>0</v>
      </c>
      <c r="I6416" s="0" t="n">
        <f aca="false">IF(C6416=1,MIN(G6416-H6416,Assumptions!$C$13,P6415),0)</f>
        <v>0</v>
      </c>
      <c r="J6416" s="0" t="n">
        <f aca="false">H6416+I6416</f>
        <v>0</v>
      </c>
      <c r="K6416" s="0" t="n">
        <f aca="false">MIN(IF(C6416=1,F6416-H6416,F6416),Assumptions!$C$13,MAX(0,($B$5-P6415)/$B$6))</f>
        <v>0</v>
      </c>
      <c r="L6416" s="0" t="n">
        <f aca="false">IF(C6416=1,0,MIN(F6416-K6416,Assumptions!$C$15,MAX(0,$B$10-O6415-M6416)))</f>
        <v>36.5136901</v>
      </c>
      <c r="M6416" s="0" t="n">
        <f aca="false">'Profiles 8760'!H6405</f>
        <v>78800</v>
      </c>
      <c r="N6416" s="0" t="n">
        <f aca="false">J6416+L6416</f>
        <v>36.5136901</v>
      </c>
      <c r="O6416" s="0" t="n">
        <f aca="false">O6415+N6416</f>
        <v>599280.871458305</v>
      </c>
      <c r="P6416" s="0" t="n">
        <f aca="false">MIN($B$5,P6415+K6416*$B$6-I6416)</f>
        <v>510.81</v>
      </c>
      <c r="Q6416" s="0" t="n">
        <f aca="false">MAX(0,F6416-H6416-K6416-L6416)</f>
        <v>0</v>
      </c>
    </row>
    <row r="6417" customFormat="false" ht="15" hidden="false" customHeight="false" outlineLevel="0" collapsed="false">
      <c r="A6417" s="0" t="n">
        <f aca="false">'Profiles 8760'!A6406</f>
        <v>6404</v>
      </c>
      <c r="B6417" s="0" t="n">
        <f aca="false">'Profiles 8760'!B6406</f>
        <v>9</v>
      </c>
      <c r="C6417" s="0" t="n">
        <f aca="false">'Profiles 8760'!E6406</f>
        <v>1</v>
      </c>
      <c r="D6417" s="0" t="n">
        <f aca="false">'Profiles 8760'!F6406</f>
        <v>0</v>
      </c>
      <c r="E6417" s="0" t="n">
        <f aca="false">'Profiles 8760'!G6406</f>
        <v>0.697657</v>
      </c>
      <c r="F6417" s="0" t="n">
        <f aca="false">D6417*Assumptions!$C$11*$B$7+E6417*Assumptions!$C$12*$B$8</f>
        <v>28.5341713</v>
      </c>
      <c r="G6417" s="0" t="n">
        <f aca="false">C6417*Assumptions!$C$15</f>
        <v>200</v>
      </c>
      <c r="H6417" s="0" t="n">
        <f aca="false">MIN(F6417,G6417)</f>
        <v>28.5341713</v>
      </c>
      <c r="I6417" s="0" t="n">
        <f aca="false">IF(C6417=1,MIN(G6417-H6417,Assumptions!$C$13,P6416),0)</f>
        <v>171.4658287</v>
      </c>
      <c r="J6417" s="0" t="n">
        <f aca="false">H6417+I6417</f>
        <v>200</v>
      </c>
      <c r="K6417" s="0" t="n">
        <f aca="false">MIN(IF(C6417=1,F6417-H6417,F6417),Assumptions!$C$13,MAX(0,($B$5-P6416)/$B$6))</f>
        <v>0</v>
      </c>
      <c r="L6417" s="0" t="n">
        <f aca="false">IF(C6417=1,0,MIN(F6417-K6417,Assumptions!$C$15,MAX(0,$B$10-O6416-M6417)))</f>
        <v>0</v>
      </c>
      <c r="M6417" s="0" t="n">
        <f aca="false">'Profiles 8760'!H6406</f>
        <v>78600</v>
      </c>
      <c r="N6417" s="0" t="n">
        <f aca="false">J6417+L6417</f>
        <v>200</v>
      </c>
      <c r="O6417" s="0" t="n">
        <f aca="false">O6416+N6417</f>
        <v>599480.871458305</v>
      </c>
      <c r="P6417" s="0" t="n">
        <f aca="false">MIN($B$5,P6416+K6417*$B$6-I6417)</f>
        <v>339.3441713</v>
      </c>
      <c r="Q6417" s="0" t="n">
        <f aca="false">MAX(0,F6417-H6417-K6417-L6417)</f>
        <v>0</v>
      </c>
    </row>
    <row r="6418" customFormat="false" ht="15" hidden="false" customHeight="false" outlineLevel="0" collapsed="false">
      <c r="A6418" s="0" t="n">
        <f aca="false">'Profiles 8760'!A6407</f>
        <v>6405</v>
      </c>
      <c r="B6418" s="0" t="n">
        <f aca="false">'Profiles 8760'!B6407</f>
        <v>9</v>
      </c>
      <c r="C6418" s="0" t="n">
        <f aca="false">'Profiles 8760'!E6407</f>
        <v>1</v>
      </c>
      <c r="D6418" s="0" t="n">
        <f aca="false">'Profiles 8760'!F6407</f>
        <v>0</v>
      </c>
      <c r="E6418" s="0" t="n">
        <f aca="false">'Profiles 8760'!G6407</f>
        <v>0.842032</v>
      </c>
      <c r="F6418" s="0" t="n">
        <f aca="false">D6418*Assumptions!$C$11*$B$7+E6418*Assumptions!$C$12*$B$8</f>
        <v>34.4391088</v>
      </c>
      <c r="G6418" s="0" t="n">
        <f aca="false">C6418*Assumptions!$C$15</f>
        <v>200</v>
      </c>
      <c r="H6418" s="0" t="n">
        <f aca="false">MIN(F6418,G6418)</f>
        <v>34.4391088</v>
      </c>
      <c r="I6418" s="0" t="n">
        <f aca="false">IF(C6418=1,MIN(G6418-H6418,Assumptions!$C$13,P6417),0)</f>
        <v>165.5608912</v>
      </c>
      <c r="J6418" s="0" t="n">
        <f aca="false">H6418+I6418</f>
        <v>200</v>
      </c>
      <c r="K6418" s="0" t="n">
        <f aca="false">MIN(IF(C6418=1,F6418-H6418,F6418),Assumptions!$C$13,MAX(0,($B$5-P6417)/$B$6))</f>
        <v>0</v>
      </c>
      <c r="L6418" s="0" t="n">
        <f aca="false">IF(C6418=1,0,MIN(F6418-K6418,Assumptions!$C$15,MAX(0,$B$10-O6417-M6418)))</f>
        <v>0</v>
      </c>
      <c r="M6418" s="0" t="n">
        <f aca="false">'Profiles 8760'!H6407</f>
        <v>78400</v>
      </c>
      <c r="N6418" s="0" t="n">
        <f aca="false">J6418+L6418</f>
        <v>200</v>
      </c>
      <c r="O6418" s="0" t="n">
        <f aca="false">O6417+N6418</f>
        <v>599680.871458305</v>
      </c>
      <c r="P6418" s="0" t="n">
        <f aca="false">MIN($B$5,P6417+K6418*$B$6-I6418)</f>
        <v>173.7832801</v>
      </c>
      <c r="Q6418" s="0" t="n">
        <f aca="false">MAX(0,F6418-H6418-K6418-L6418)</f>
        <v>0</v>
      </c>
    </row>
    <row r="6419" customFormat="false" ht="15" hidden="false" customHeight="false" outlineLevel="0" collapsed="false">
      <c r="A6419" s="0" t="n">
        <f aca="false">'Profiles 8760'!A6408</f>
        <v>6406</v>
      </c>
      <c r="B6419" s="0" t="n">
        <f aca="false">'Profiles 8760'!B6408</f>
        <v>9</v>
      </c>
      <c r="C6419" s="0" t="n">
        <f aca="false">'Profiles 8760'!E6408</f>
        <v>0</v>
      </c>
      <c r="D6419" s="0" t="n">
        <f aca="false">'Profiles 8760'!F6408</f>
        <v>0</v>
      </c>
      <c r="E6419" s="0" t="n">
        <f aca="false">'Profiles 8760'!G6408</f>
        <v>0.53368</v>
      </c>
      <c r="F6419" s="0" t="n">
        <f aca="false">D6419*Assumptions!$C$11*$B$7+E6419*Assumptions!$C$12*$B$8</f>
        <v>21.827512</v>
      </c>
      <c r="G6419" s="0" t="n">
        <f aca="false">C6419*Assumptions!$C$15</f>
        <v>0</v>
      </c>
      <c r="H6419" s="0" t="n">
        <f aca="false">MIN(F6419,G6419)</f>
        <v>0</v>
      </c>
      <c r="I6419" s="0" t="n">
        <f aca="false">IF(C6419=1,MIN(G6419-H6419,Assumptions!$C$13,P6418),0)</f>
        <v>0</v>
      </c>
      <c r="J6419" s="0" t="n">
        <f aca="false">H6419+I6419</f>
        <v>0</v>
      </c>
      <c r="K6419" s="0" t="n">
        <f aca="false">MIN(IF(C6419=1,F6419-H6419,F6419),Assumptions!$C$13,MAX(0,($B$5-P6418)/$B$6))</f>
        <v>21.827512</v>
      </c>
      <c r="L6419" s="0" t="n">
        <f aca="false">IF(C6419=1,0,MIN(F6419-K6419,Assumptions!$C$15,MAX(0,$B$10-O6418-M6419)))</f>
        <v>0</v>
      </c>
      <c r="M6419" s="0" t="n">
        <f aca="false">'Profiles 8760'!H6408</f>
        <v>78400</v>
      </c>
      <c r="N6419" s="0" t="n">
        <f aca="false">J6419+L6419</f>
        <v>0</v>
      </c>
      <c r="O6419" s="0" t="n">
        <f aca="false">O6418+N6419</f>
        <v>599680.871458305</v>
      </c>
      <c r="P6419" s="0" t="n">
        <f aca="false">MIN($B$5,P6418+K6419*$B$6-I6419)</f>
        <v>192.7033675016</v>
      </c>
      <c r="Q6419" s="0" t="n">
        <f aca="false">MAX(0,F6419-H6419-K6419-L6419)</f>
        <v>0</v>
      </c>
    </row>
    <row r="6420" customFormat="false" ht="15" hidden="false" customHeight="false" outlineLevel="0" collapsed="false">
      <c r="A6420" s="0" t="n">
        <f aca="false">'Profiles 8760'!A6409</f>
        <v>6407</v>
      </c>
      <c r="B6420" s="0" t="n">
        <f aca="false">'Profiles 8760'!B6409</f>
        <v>9</v>
      </c>
      <c r="C6420" s="0" t="n">
        <f aca="false">'Profiles 8760'!E6409</f>
        <v>0</v>
      </c>
      <c r="D6420" s="0" t="n">
        <f aca="false">'Profiles 8760'!F6409</f>
        <v>0</v>
      </c>
      <c r="E6420" s="0" t="n">
        <f aca="false">'Profiles 8760'!G6409</f>
        <v>0.512827</v>
      </c>
      <c r="F6420" s="0" t="n">
        <f aca="false">D6420*Assumptions!$C$11*$B$7+E6420*Assumptions!$C$12*$B$8</f>
        <v>20.9746243</v>
      </c>
      <c r="G6420" s="0" t="n">
        <f aca="false">C6420*Assumptions!$C$15</f>
        <v>0</v>
      </c>
      <c r="H6420" s="0" t="n">
        <f aca="false">MIN(F6420,G6420)</f>
        <v>0</v>
      </c>
      <c r="I6420" s="0" t="n">
        <f aca="false">IF(C6420=1,MIN(G6420-H6420,Assumptions!$C$13,P6419),0)</f>
        <v>0</v>
      </c>
      <c r="J6420" s="0" t="n">
        <f aca="false">H6420+I6420</f>
        <v>0</v>
      </c>
      <c r="K6420" s="0" t="n">
        <f aca="false">MIN(IF(C6420=1,F6420-H6420,F6420),Assumptions!$C$13,MAX(0,($B$5-P6419)/$B$6))</f>
        <v>20.9746243</v>
      </c>
      <c r="L6420" s="0" t="n">
        <f aca="false">IF(C6420=1,0,MIN(F6420-K6420,Assumptions!$C$15,MAX(0,$B$10-O6419-M6420)))</f>
        <v>0</v>
      </c>
      <c r="M6420" s="0" t="n">
        <f aca="false">'Profiles 8760'!H6409</f>
        <v>78400</v>
      </c>
      <c r="N6420" s="0" t="n">
        <f aca="false">J6420+L6420</f>
        <v>0</v>
      </c>
      <c r="O6420" s="0" t="n">
        <f aca="false">O6419+N6420</f>
        <v>599680.871458305</v>
      </c>
      <c r="P6420" s="0" t="n">
        <f aca="false">MIN($B$5,P6419+K6420*$B$6-I6420)</f>
        <v>210.88417184484</v>
      </c>
      <c r="Q6420" s="0" t="n">
        <f aca="false">MAX(0,F6420-H6420-K6420-L6420)</f>
        <v>0</v>
      </c>
    </row>
    <row r="6421" customFormat="false" ht="15" hidden="false" customHeight="false" outlineLevel="0" collapsed="false">
      <c r="A6421" s="0" t="n">
        <f aca="false">'Profiles 8760'!A6410</f>
        <v>6408</v>
      </c>
      <c r="B6421" s="0" t="n">
        <f aca="false">'Profiles 8760'!B6410</f>
        <v>9</v>
      </c>
      <c r="C6421" s="0" t="n">
        <f aca="false">'Profiles 8760'!E6410</f>
        <v>0</v>
      </c>
      <c r="D6421" s="0" t="n">
        <f aca="false">'Profiles 8760'!F6410</f>
        <v>0</v>
      </c>
      <c r="E6421" s="0" t="n">
        <f aca="false">'Profiles 8760'!G6410</f>
        <v>0.479408</v>
      </c>
      <c r="F6421" s="0" t="n">
        <f aca="false">D6421*Assumptions!$C$11*$B$7+E6421*Assumptions!$C$12*$B$8</f>
        <v>19.6077872</v>
      </c>
      <c r="G6421" s="0" t="n">
        <f aca="false">C6421*Assumptions!$C$15</f>
        <v>0</v>
      </c>
      <c r="H6421" s="0" t="n">
        <f aca="false">MIN(F6421,G6421)</f>
        <v>0</v>
      </c>
      <c r="I6421" s="0" t="n">
        <f aca="false">IF(C6421=1,MIN(G6421-H6421,Assumptions!$C$13,P6420),0)</f>
        <v>0</v>
      </c>
      <c r="J6421" s="0" t="n">
        <f aca="false">H6421+I6421</f>
        <v>0</v>
      </c>
      <c r="K6421" s="0" t="n">
        <f aca="false">MIN(IF(C6421=1,F6421-H6421,F6421),Assumptions!$C$13,MAX(0,($B$5-P6420)/$B$6))</f>
        <v>19.6077872</v>
      </c>
      <c r="L6421" s="0" t="n">
        <f aca="false">IF(C6421=1,0,MIN(F6421-K6421,Assumptions!$C$15,MAX(0,$B$10-O6420-M6421)))</f>
        <v>0</v>
      </c>
      <c r="M6421" s="0" t="n">
        <f aca="false">'Profiles 8760'!H6410</f>
        <v>78400</v>
      </c>
      <c r="N6421" s="0" t="n">
        <f aca="false">J6421+L6421</f>
        <v>0</v>
      </c>
      <c r="O6421" s="0" t="n">
        <f aca="false">O6420+N6421</f>
        <v>599680.871458305</v>
      </c>
      <c r="P6421" s="0" t="n">
        <f aca="false">MIN($B$5,P6420+K6421*$B$6-I6421)</f>
        <v>227.8802017898</v>
      </c>
      <c r="Q6421" s="0" t="n">
        <f aca="false">MAX(0,F6421-H6421-K6421-L6421)</f>
        <v>0</v>
      </c>
    </row>
    <row r="6422" customFormat="false" ht="15" hidden="false" customHeight="false" outlineLevel="0" collapsed="false">
      <c r="A6422" s="0" t="n">
        <f aca="false">'Profiles 8760'!A6411</f>
        <v>6409</v>
      </c>
      <c r="B6422" s="0" t="n">
        <f aca="false">'Profiles 8760'!B6411</f>
        <v>9</v>
      </c>
      <c r="C6422" s="0" t="n">
        <f aca="false">'Profiles 8760'!E6411</f>
        <v>0</v>
      </c>
      <c r="D6422" s="0" t="n">
        <f aca="false">'Profiles 8760'!F6411</f>
        <v>0</v>
      </c>
      <c r="E6422" s="0" t="n">
        <f aca="false">'Profiles 8760'!G6411</f>
        <v>0.406704</v>
      </c>
      <c r="F6422" s="0" t="n">
        <f aca="false">D6422*Assumptions!$C$11*$B$7+E6422*Assumptions!$C$12*$B$8</f>
        <v>16.6341936</v>
      </c>
      <c r="G6422" s="0" t="n">
        <f aca="false">C6422*Assumptions!$C$15</f>
        <v>0</v>
      </c>
      <c r="H6422" s="0" t="n">
        <f aca="false">MIN(F6422,G6422)</f>
        <v>0</v>
      </c>
      <c r="I6422" s="0" t="n">
        <f aca="false">IF(C6422=1,MIN(G6422-H6422,Assumptions!$C$13,P6421),0)</f>
        <v>0</v>
      </c>
      <c r="J6422" s="0" t="n">
        <f aca="false">H6422+I6422</f>
        <v>0</v>
      </c>
      <c r="K6422" s="0" t="n">
        <f aca="false">MIN(IF(C6422=1,F6422-H6422,F6422),Assumptions!$C$13,MAX(0,($B$5-P6421)/$B$6))</f>
        <v>16.6341936</v>
      </c>
      <c r="L6422" s="0" t="n">
        <f aca="false">IF(C6422=1,0,MIN(F6422-K6422,Assumptions!$C$15,MAX(0,$B$10-O6421-M6422)))</f>
        <v>0</v>
      </c>
      <c r="M6422" s="0" t="n">
        <f aca="false">'Profiles 8760'!H6411</f>
        <v>78400</v>
      </c>
      <c r="N6422" s="0" t="n">
        <f aca="false">J6422+L6422</f>
        <v>0</v>
      </c>
      <c r="O6422" s="0" t="n">
        <f aca="false">O6421+N6422</f>
        <v>599680.871458305</v>
      </c>
      <c r="P6422" s="0" t="n">
        <f aca="false">MIN($B$5,P6421+K6422*$B$6-I6422)</f>
        <v>242.29872080228</v>
      </c>
      <c r="Q6422" s="0" t="n">
        <f aca="false">MAX(0,F6422-H6422-K6422-L6422)</f>
        <v>0</v>
      </c>
    </row>
    <row r="6423" customFormat="false" ht="15" hidden="false" customHeight="false" outlineLevel="0" collapsed="false">
      <c r="A6423" s="0" t="n">
        <f aca="false">'Profiles 8760'!A6412</f>
        <v>6410</v>
      </c>
      <c r="B6423" s="0" t="n">
        <f aca="false">'Profiles 8760'!B6412</f>
        <v>9</v>
      </c>
      <c r="C6423" s="0" t="n">
        <f aca="false">'Profiles 8760'!E6412</f>
        <v>0</v>
      </c>
      <c r="D6423" s="0" t="n">
        <f aca="false">'Profiles 8760'!F6412</f>
        <v>0</v>
      </c>
      <c r="E6423" s="0" t="n">
        <f aca="false">'Profiles 8760'!G6412</f>
        <v>0.39495</v>
      </c>
      <c r="F6423" s="0" t="n">
        <f aca="false">D6423*Assumptions!$C$11*$B$7+E6423*Assumptions!$C$12*$B$8</f>
        <v>16.153455</v>
      </c>
      <c r="G6423" s="0" t="n">
        <f aca="false">C6423*Assumptions!$C$15</f>
        <v>0</v>
      </c>
      <c r="H6423" s="0" t="n">
        <f aca="false">MIN(F6423,G6423)</f>
        <v>0</v>
      </c>
      <c r="I6423" s="0" t="n">
        <f aca="false">IF(C6423=1,MIN(G6423-H6423,Assumptions!$C$13,P6422),0)</f>
        <v>0</v>
      </c>
      <c r="J6423" s="0" t="n">
        <f aca="false">H6423+I6423</f>
        <v>0</v>
      </c>
      <c r="K6423" s="0" t="n">
        <f aca="false">MIN(IF(C6423=1,F6423-H6423,F6423),Assumptions!$C$13,MAX(0,($B$5-P6422)/$B$6))</f>
        <v>16.153455</v>
      </c>
      <c r="L6423" s="0" t="n">
        <f aca="false">IF(C6423=1,0,MIN(F6423-K6423,Assumptions!$C$15,MAX(0,$B$10-O6422-M6423)))</f>
        <v>0</v>
      </c>
      <c r="M6423" s="0" t="n">
        <f aca="false">'Profiles 8760'!H6412</f>
        <v>78400</v>
      </c>
      <c r="N6423" s="0" t="n">
        <f aca="false">J6423+L6423</f>
        <v>0</v>
      </c>
      <c r="O6423" s="0" t="n">
        <f aca="false">O6422+N6423</f>
        <v>599680.871458305</v>
      </c>
      <c r="P6423" s="0" t="n">
        <f aca="false">MIN($B$5,P6422+K6423*$B$6-I6423)</f>
        <v>256.30053559628</v>
      </c>
      <c r="Q6423" s="0" t="n">
        <f aca="false">MAX(0,F6423-H6423-K6423-L6423)</f>
        <v>0</v>
      </c>
    </row>
    <row r="6424" customFormat="false" ht="15" hidden="false" customHeight="false" outlineLevel="0" collapsed="false">
      <c r="A6424" s="0" t="n">
        <f aca="false">'Profiles 8760'!A6413</f>
        <v>6411</v>
      </c>
      <c r="B6424" s="0" t="n">
        <f aca="false">'Profiles 8760'!B6413</f>
        <v>9</v>
      </c>
      <c r="C6424" s="0" t="n">
        <f aca="false">'Profiles 8760'!E6413</f>
        <v>0</v>
      </c>
      <c r="D6424" s="0" t="n">
        <f aca="false">'Profiles 8760'!F6413</f>
        <v>0</v>
      </c>
      <c r="E6424" s="0" t="n">
        <f aca="false">'Profiles 8760'!G6413</f>
        <v>0.445169</v>
      </c>
      <c r="F6424" s="0" t="n">
        <f aca="false">D6424*Assumptions!$C$11*$B$7+E6424*Assumptions!$C$12*$B$8</f>
        <v>18.2074121</v>
      </c>
      <c r="G6424" s="0" t="n">
        <f aca="false">C6424*Assumptions!$C$15</f>
        <v>0</v>
      </c>
      <c r="H6424" s="0" t="n">
        <f aca="false">MIN(F6424,G6424)</f>
        <v>0</v>
      </c>
      <c r="I6424" s="0" t="n">
        <f aca="false">IF(C6424=1,MIN(G6424-H6424,Assumptions!$C$13,P6423),0)</f>
        <v>0</v>
      </c>
      <c r="J6424" s="0" t="n">
        <f aca="false">H6424+I6424</f>
        <v>0</v>
      </c>
      <c r="K6424" s="0" t="n">
        <f aca="false">MIN(IF(C6424=1,F6424-H6424,F6424),Assumptions!$C$13,MAX(0,($B$5-P6423)/$B$6))</f>
        <v>18.2074121</v>
      </c>
      <c r="L6424" s="0" t="n">
        <f aca="false">IF(C6424=1,0,MIN(F6424-K6424,Assumptions!$C$15,MAX(0,$B$10-O6423-M6424)))</f>
        <v>0</v>
      </c>
      <c r="M6424" s="0" t="n">
        <f aca="false">'Profiles 8760'!H6413</f>
        <v>78400</v>
      </c>
      <c r="N6424" s="0" t="n">
        <f aca="false">J6424+L6424</f>
        <v>0</v>
      </c>
      <c r="O6424" s="0" t="n">
        <f aca="false">O6423+N6424</f>
        <v>599680.871458305</v>
      </c>
      <c r="P6424" s="0" t="n">
        <f aca="false">MIN($B$5,P6423+K6424*$B$6-I6424)</f>
        <v>272.08272040456</v>
      </c>
      <c r="Q6424" s="0" t="n">
        <f aca="false">MAX(0,F6424-H6424-K6424-L6424)</f>
        <v>0</v>
      </c>
    </row>
    <row r="6425" customFormat="false" ht="15" hidden="false" customHeight="false" outlineLevel="0" collapsed="false">
      <c r="A6425" s="0" t="n">
        <f aca="false">'Profiles 8760'!A6414</f>
        <v>6412</v>
      </c>
      <c r="B6425" s="0" t="n">
        <f aca="false">'Profiles 8760'!B6414</f>
        <v>9</v>
      </c>
      <c r="C6425" s="0" t="n">
        <f aca="false">'Profiles 8760'!E6414</f>
        <v>0</v>
      </c>
      <c r="D6425" s="0" t="n">
        <f aca="false">'Profiles 8760'!F6414</f>
        <v>0</v>
      </c>
      <c r="E6425" s="0" t="n">
        <f aca="false">'Profiles 8760'!G6414</f>
        <v>0.505693</v>
      </c>
      <c r="F6425" s="0" t="n">
        <f aca="false">D6425*Assumptions!$C$11*$B$7+E6425*Assumptions!$C$12*$B$8</f>
        <v>20.6828437</v>
      </c>
      <c r="G6425" s="0" t="n">
        <f aca="false">C6425*Assumptions!$C$15</f>
        <v>0</v>
      </c>
      <c r="H6425" s="0" t="n">
        <f aca="false">MIN(F6425,G6425)</f>
        <v>0</v>
      </c>
      <c r="I6425" s="0" t="n">
        <f aca="false">IF(C6425=1,MIN(G6425-H6425,Assumptions!$C$13,P6424),0)</f>
        <v>0</v>
      </c>
      <c r="J6425" s="0" t="n">
        <f aca="false">H6425+I6425</f>
        <v>0</v>
      </c>
      <c r="K6425" s="0" t="n">
        <f aca="false">MIN(IF(C6425=1,F6425-H6425,F6425),Assumptions!$C$13,MAX(0,($B$5-P6424)/$B$6))</f>
        <v>20.6828437</v>
      </c>
      <c r="L6425" s="0" t="n">
        <f aca="false">IF(C6425=1,0,MIN(F6425-K6425,Assumptions!$C$15,MAX(0,$B$10-O6424-M6425)))</f>
        <v>0</v>
      </c>
      <c r="M6425" s="0" t="n">
        <f aca="false">'Profiles 8760'!H6414</f>
        <v>78400</v>
      </c>
      <c r="N6425" s="0" t="n">
        <f aca="false">J6425+L6425</f>
        <v>0</v>
      </c>
      <c r="O6425" s="0" t="n">
        <f aca="false">O6424+N6425</f>
        <v>599680.871458305</v>
      </c>
      <c r="P6425" s="0" t="n">
        <f aca="false">MIN($B$5,P6424+K6425*$B$6-I6425)</f>
        <v>290.01060932372</v>
      </c>
      <c r="Q6425" s="0" t="n">
        <f aca="false">MAX(0,F6425-H6425-K6425-L6425)</f>
        <v>0</v>
      </c>
    </row>
    <row r="6426" customFormat="false" ht="15" hidden="false" customHeight="false" outlineLevel="0" collapsed="false">
      <c r="A6426" s="0" t="n">
        <f aca="false">'Profiles 8760'!A6415</f>
        <v>6413</v>
      </c>
      <c r="B6426" s="0" t="n">
        <f aca="false">'Profiles 8760'!B6415</f>
        <v>9</v>
      </c>
      <c r="C6426" s="0" t="n">
        <f aca="false">'Profiles 8760'!E6415</f>
        <v>0</v>
      </c>
      <c r="D6426" s="0" t="n">
        <f aca="false">'Profiles 8760'!F6415</f>
        <v>0</v>
      </c>
      <c r="E6426" s="0" t="n">
        <f aca="false">'Profiles 8760'!G6415</f>
        <v>0.416076</v>
      </c>
      <c r="F6426" s="0" t="n">
        <f aca="false">D6426*Assumptions!$C$11*$B$7+E6426*Assumptions!$C$12*$B$8</f>
        <v>17.0175084</v>
      </c>
      <c r="G6426" s="0" t="n">
        <f aca="false">C6426*Assumptions!$C$15</f>
        <v>0</v>
      </c>
      <c r="H6426" s="0" t="n">
        <f aca="false">MIN(F6426,G6426)</f>
        <v>0</v>
      </c>
      <c r="I6426" s="0" t="n">
        <f aca="false">IF(C6426=1,MIN(G6426-H6426,Assumptions!$C$13,P6425),0)</f>
        <v>0</v>
      </c>
      <c r="J6426" s="0" t="n">
        <f aca="false">H6426+I6426</f>
        <v>0</v>
      </c>
      <c r="K6426" s="0" t="n">
        <f aca="false">MIN(IF(C6426=1,F6426-H6426,F6426),Assumptions!$C$13,MAX(0,($B$5-P6425)/$B$6))</f>
        <v>17.0175084</v>
      </c>
      <c r="L6426" s="0" t="n">
        <f aca="false">IF(C6426=1,0,MIN(F6426-K6426,Assumptions!$C$15,MAX(0,$B$10-O6425-M6426)))</f>
        <v>0</v>
      </c>
      <c r="M6426" s="0" t="n">
        <f aca="false">'Profiles 8760'!H6415</f>
        <v>78400</v>
      </c>
      <c r="N6426" s="0" t="n">
        <f aca="false">J6426+L6426</f>
        <v>0</v>
      </c>
      <c r="O6426" s="0" t="n">
        <f aca="false">O6425+N6426</f>
        <v>599680.871458305</v>
      </c>
      <c r="P6426" s="0" t="n">
        <f aca="false">MIN($B$5,P6425+K6426*$B$6-I6426)</f>
        <v>304.76138560484</v>
      </c>
      <c r="Q6426" s="0" t="n">
        <f aca="false">MAX(0,F6426-H6426-K6426-L6426)</f>
        <v>0</v>
      </c>
    </row>
    <row r="6427" customFormat="false" ht="15" hidden="false" customHeight="false" outlineLevel="0" collapsed="false">
      <c r="A6427" s="0" t="n">
        <f aca="false">'Profiles 8760'!A6416</f>
        <v>6414</v>
      </c>
      <c r="B6427" s="0" t="n">
        <f aca="false">'Profiles 8760'!B6416</f>
        <v>9</v>
      </c>
      <c r="C6427" s="0" t="n">
        <f aca="false">'Profiles 8760'!E6416</f>
        <v>0</v>
      </c>
      <c r="D6427" s="0" t="n">
        <f aca="false">'Profiles 8760'!F6416</f>
        <v>0</v>
      </c>
      <c r="E6427" s="0" t="n">
        <f aca="false">'Profiles 8760'!G6416</f>
        <v>0.601663</v>
      </c>
      <c r="F6427" s="0" t="n">
        <f aca="false">D6427*Assumptions!$C$11*$B$7+E6427*Assumptions!$C$12*$B$8</f>
        <v>24.6080167</v>
      </c>
      <c r="G6427" s="0" t="n">
        <f aca="false">C6427*Assumptions!$C$15</f>
        <v>0</v>
      </c>
      <c r="H6427" s="0" t="n">
        <f aca="false">MIN(F6427,G6427)</f>
        <v>0</v>
      </c>
      <c r="I6427" s="0" t="n">
        <f aca="false">IF(C6427=1,MIN(G6427-H6427,Assumptions!$C$13,P6426),0)</f>
        <v>0</v>
      </c>
      <c r="J6427" s="0" t="n">
        <f aca="false">H6427+I6427</f>
        <v>0</v>
      </c>
      <c r="K6427" s="0" t="n">
        <f aca="false">MIN(IF(C6427=1,F6427-H6427,F6427),Assumptions!$C$13,MAX(0,($B$5-P6426)/$B$6))</f>
        <v>24.6080167</v>
      </c>
      <c r="L6427" s="0" t="n">
        <f aca="false">IF(C6427=1,0,MIN(F6427-K6427,Assumptions!$C$15,MAX(0,$B$10-O6426-M6427)))</f>
        <v>0</v>
      </c>
      <c r="M6427" s="0" t="n">
        <f aca="false">'Profiles 8760'!H6416</f>
        <v>78400</v>
      </c>
      <c r="N6427" s="0" t="n">
        <f aca="false">J6427+L6427</f>
        <v>0</v>
      </c>
      <c r="O6427" s="0" t="n">
        <f aca="false">O6426+N6427</f>
        <v>599680.871458305</v>
      </c>
      <c r="P6427" s="0" t="n">
        <f aca="false">MIN($B$5,P6426+K6427*$B$6-I6427)</f>
        <v>326.0916144804</v>
      </c>
      <c r="Q6427" s="0" t="n">
        <f aca="false">MAX(0,F6427-H6427-K6427-L6427)</f>
        <v>0</v>
      </c>
    </row>
    <row r="6428" customFormat="false" ht="15" hidden="false" customHeight="false" outlineLevel="0" collapsed="false">
      <c r="A6428" s="0" t="n">
        <f aca="false">'Profiles 8760'!A6417</f>
        <v>6415</v>
      </c>
      <c r="B6428" s="0" t="n">
        <f aca="false">'Profiles 8760'!B6417</f>
        <v>9</v>
      </c>
      <c r="C6428" s="0" t="n">
        <f aca="false">'Profiles 8760'!E6417</f>
        <v>0</v>
      </c>
      <c r="D6428" s="0" t="n">
        <f aca="false">'Profiles 8760'!F6417</f>
        <v>0.009657</v>
      </c>
      <c r="E6428" s="0" t="n">
        <f aca="false">'Profiles 8760'!G6417</f>
        <v>0.466474</v>
      </c>
      <c r="F6428" s="0" t="n">
        <f aca="false">D6428*Assumptions!$C$11*$B$7+E6428*Assumptions!$C$12*$B$8</f>
        <v>21.8677282</v>
      </c>
      <c r="G6428" s="0" t="n">
        <f aca="false">C6428*Assumptions!$C$15</f>
        <v>0</v>
      </c>
      <c r="H6428" s="0" t="n">
        <f aca="false">MIN(F6428,G6428)</f>
        <v>0</v>
      </c>
      <c r="I6428" s="0" t="n">
        <f aca="false">IF(C6428=1,MIN(G6428-H6428,Assumptions!$C$13,P6427),0)</f>
        <v>0</v>
      </c>
      <c r="J6428" s="0" t="n">
        <f aca="false">H6428+I6428</f>
        <v>0</v>
      </c>
      <c r="K6428" s="0" t="n">
        <f aca="false">MIN(IF(C6428=1,F6428-H6428,F6428),Assumptions!$C$13,MAX(0,($B$5-P6427)/$B$6))</f>
        <v>21.8677282</v>
      </c>
      <c r="L6428" s="0" t="n">
        <f aca="false">IF(C6428=1,0,MIN(F6428-K6428,Assumptions!$C$15,MAX(0,$B$10-O6427-M6428)))</f>
        <v>0</v>
      </c>
      <c r="M6428" s="0" t="n">
        <f aca="false">'Profiles 8760'!H6417</f>
        <v>78400</v>
      </c>
      <c r="N6428" s="0" t="n">
        <f aca="false">J6428+L6428</f>
        <v>0</v>
      </c>
      <c r="O6428" s="0" t="n">
        <f aca="false">O6427+N6428</f>
        <v>599680.871458305</v>
      </c>
      <c r="P6428" s="0" t="n">
        <f aca="false">MIN($B$5,P6427+K6428*$B$6-I6428)</f>
        <v>345.04656128416</v>
      </c>
      <c r="Q6428" s="0" t="n">
        <f aca="false">MAX(0,F6428-H6428-K6428-L6428)</f>
        <v>0</v>
      </c>
    </row>
    <row r="6429" customFormat="false" ht="15" hidden="false" customHeight="false" outlineLevel="0" collapsed="false">
      <c r="A6429" s="0" t="n">
        <f aca="false">'Profiles 8760'!A6418</f>
        <v>6416</v>
      </c>
      <c r="B6429" s="0" t="n">
        <f aca="false">'Profiles 8760'!B6418</f>
        <v>9</v>
      </c>
      <c r="C6429" s="0" t="n">
        <f aca="false">'Profiles 8760'!E6418</f>
        <v>1</v>
      </c>
      <c r="D6429" s="0" t="n">
        <f aca="false">'Profiles 8760'!F6418</f>
        <v>0.241497</v>
      </c>
      <c r="E6429" s="0" t="n">
        <f aca="false">'Profiles 8760'!G6418</f>
        <v>0.372698</v>
      </c>
      <c r="F6429" s="0" t="n">
        <f aca="false">D6429*Assumptions!$C$11*$B$7+E6429*Assumptions!$C$12*$B$8</f>
        <v>84.9876818</v>
      </c>
      <c r="G6429" s="0" t="n">
        <f aca="false">C6429*Assumptions!$C$15</f>
        <v>200</v>
      </c>
      <c r="H6429" s="0" t="n">
        <f aca="false">MIN(F6429,G6429)</f>
        <v>84.9876818</v>
      </c>
      <c r="I6429" s="0" t="n">
        <f aca="false">IF(C6429=1,MIN(G6429-H6429,Assumptions!$C$13,P6428),0)</f>
        <v>115.0123182</v>
      </c>
      <c r="J6429" s="0" t="n">
        <f aca="false">H6429+I6429</f>
        <v>200</v>
      </c>
      <c r="K6429" s="0" t="n">
        <f aca="false">MIN(IF(C6429=1,F6429-H6429,F6429),Assumptions!$C$13,MAX(0,($B$5-P6428)/$B$6))</f>
        <v>0</v>
      </c>
      <c r="L6429" s="0" t="n">
        <f aca="false">IF(C6429=1,0,MIN(F6429-K6429,Assumptions!$C$15,MAX(0,$B$10-O6428-M6429)))</f>
        <v>0</v>
      </c>
      <c r="M6429" s="0" t="n">
        <f aca="false">'Profiles 8760'!H6418</f>
        <v>78200</v>
      </c>
      <c r="N6429" s="0" t="n">
        <f aca="false">J6429+L6429</f>
        <v>200</v>
      </c>
      <c r="O6429" s="0" t="n">
        <f aca="false">O6428+N6429</f>
        <v>599880.871458305</v>
      </c>
      <c r="P6429" s="0" t="n">
        <f aca="false">MIN($B$5,P6428+K6429*$B$6-I6429)</f>
        <v>230.03424308416</v>
      </c>
      <c r="Q6429" s="0" t="n">
        <f aca="false">MAX(0,F6429-H6429-K6429-L6429)</f>
        <v>0</v>
      </c>
    </row>
    <row r="6430" customFormat="false" ht="15" hidden="false" customHeight="false" outlineLevel="0" collapsed="false">
      <c r="A6430" s="0" t="n">
        <f aca="false">'Profiles 8760'!A6419</f>
        <v>6417</v>
      </c>
      <c r="B6430" s="0" t="n">
        <f aca="false">'Profiles 8760'!B6419</f>
        <v>9</v>
      </c>
      <c r="C6430" s="0" t="n">
        <f aca="false">'Profiles 8760'!E6419</f>
        <v>1</v>
      </c>
      <c r="D6430" s="0" t="n">
        <f aca="false">'Profiles 8760'!F6419</f>
        <v>0.550847</v>
      </c>
      <c r="E6430" s="0" t="n">
        <f aca="false">'Profiles 8760'!G6419</f>
        <v>0.412791</v>
      </c>
      <c r="F6430" s="0" t="n">
        <f aca="false">D6430*Assumptions!$C$11*$B$7+E6430*Assumptions!$C$12*$B$8</f>
        <v>175.9677655</v>
      </c>
      <c r="G6430" s="0" t="n">
        <f aca="false">C6430*Assumptions!$C$15</f>
        <v>200</v>
      </c>
      <c r="H6430" s="0" t="n">
        <f aca="false">MIN(F6430,G6430)</f>
        <v>175.9677655</v>
      </c>
      <c r="I6430" s="0" t="n">
        <f aca="false">IF(C6430=1,MIN(G6430-H6430,Assumptions!$C$13,P6429),0)</f>
        <v>24.0322345</v>
      </c>
      <c r="J6430" s="0" t="n">
        <f aca="false">H6430+I6430</f>
        <v>200</v>
      </c>
      <c r="K6430" s="0" t="n">
        <f aca="false">MIN(IF(C6430=1,F6430-H6430,F6430),Assumptions!$C$13,MAX(0,($B$5-P6429)/$B$6))</f>
        <v>0</v>
      </c>
      <c r="L6430" s="0" t="n">
        <f aca="false">IF(C6430=1,0,MIN(F6430-K6430,Assumptions!$C$15,MAX(0,$B$10-O6429-M6430)))</f>
        <v>0</v>
      </c>
      <c r="M6430" s="0" t="n">
        <f aca="false">'Profiles 8760'!H6419</f>
        <v>78000</v>
      </c>
      <c r="N6430" s="0" t="n">
        <f aca="false">J6430+L6430</f>
        <v>200</v>
      </c>
      <c r="O6430" s="0" t="n">
        <f aca="false">O6429+N6430</f>
        <v>600080.871458305</v>
      </c>
      <c r="P6430" s="0" t="n">
        <f aca="false">MIN($B$5,P6429+K6430*$B$6-I6430)</f>
        <v>206.00200858416</v>
      </c>
      <c r="Q6430" s="0" t="n">
        <f aca="false">MAX(0,F6430-H6430-K6430-L6430)</f>
        <v>0</v>
      </c>
    </row>
    <row r="6431" customFormat="false" ht="15" hidden="false" customHeight="false" outlineLevel="0" collapsed="false">
      <c r="A6431" s="0" t="n">
        <f aca="false">'Profiles 8760'!A6420</f>
        <v>6418</v>
      </c>
      <c r="B6431" s="0" t="n">
        <f aca="false">'Profiles 8760'!B6420</f>
        <v>9</v>
      </c>
      <c r="C6431" s="0" t="n">
        <f aca="false">'Profiles 8760'!E6420</f>
        <v>0</v>
      </c>
      <c r="D6431" s="0" t="n">
        <f aca="false">'Profiles 8760'!F6420</f>
        <v>0.86017</v>
      </c>
      <c r="E6431" s="0" t="n">
        <f aca="false">'Profiles 8760'!G6420</f>
        <v>0.37108</v>
      </c>
      <c r="F6431" s="0" t="n">
        <f aca="false">D6431*Assumptions!$C$11*$B$7+E6431*Assumptions!$C$12*$B$8</f>
        <v>263.594268</v>
      </c>
      <c r="G6431" s="0" t="n">
        <f aca="false">C6431*Assumptions!$C$15</f>
        <v>0</v>
      </c>
      <c r="H6431" s="0" t="n">
        <f aca="false">MIN(F6431,G6431)</f>
        <v>0</v>
      </c>
      <c r="I6431" s="0" t="n">
        <f aca="false">IF(C6431=1,MIN(G6431-H6431,Assumptions!$C$13,P6430),0)</f>
        <v>0</v>
      </c>
      <c r="J6431" s="0" t="n">
        <f aca="false">H6431+I6431</f>
        <v>0</v>
      </c>
      <c r="K6431" s="0" t="n">
        <f aca="false">MIN(IF(C6431=1,F6431-H6431,F6431),Assumptions!$C$13,MAX(0,($B$5-P6430)/$B$6))</f>
        <v>180</v>
      </c>
      <c r="L6431" s="0" t="n">
        <f aca="false">IF(C6431=1,0,MIN(F6431-K6431,Assumptions!$C$15,MAX(0,$B$10-O6430-M6431)))</f>
        <v>83.594268</v>
      </c>
      <c r="M6431" s="0" t="n">
        <f aca="false">'Profiles 8760'!H6420</f>
        <v>78000</v>
      </c>
      <c r="N6431" s="0" t="n">
        <f aca="false">J6431+L6431</f>
        <v>83.594268</v>
      </c>
      <c r="O6431" s="0" t="n">
        <f aca="false">O6430+N6431</f>
        <v>600164.465726305</v>
      </c>
      <c r="P6431" s="0" t="n">
        <f aca="false">MIN($B$5,P6430+K6431*$B$6-I6431)</f>
        <v>362.02600858416</v>
      </c>
      <c r="Q6431" s="0" t="n">
        <f aca="false">MAX(0,F6431-H6431-K6431-L6431)</f>
        <v>0</v>
      </c>
    </row>
    <row r="6432" customFormat="false" ht="15" hidden="false" customHeight="false" outlineLevel="0" collapsed="false">
      <c r="A6432" s="0" t="n">
        <f aca="false">'Profiles 8760'!A6421</f>
        <v>6419</v>
      </c>
      <c r="B6432" s="0" t="n">
        <f aca="false">'Profiles 8760'!B6421</f>
        <v>9</v>
      </c>
      <c r="C6432" s="0" t="n">
        <f aca="false">'Profiles 8760'!E6421</f>
        <v>0</v>
      </c>
      <c r="D6432" s="0" t="n">
        <f aca="false">'Profiles 8760'!F6421</f>
        <v>1</v>
      </c>
      <c r="E6432" s="0" t="n">
        <f aca="false">'Profiles 8760'!G6421</f>
        <v>0.289262</v>
      </c>
      <c r="F6432" s="0" t="n">
        <f aca="false">D6432*Assumptions!$C$11*$B$7+E6432*Assumptions!$C$12*$B$8</f>
        <v>300.6308158</v>
      </c>
      <c r="G6432" s="0" t="n">
        <f aca="false">C6432*Assumptions!$C$15</f>
        <v>0</v>
      </c>
      <c r="H6432" s="0" t="n">
        <f aca="false">MIN(F6432,G6432)</f>
        <v>0</v>
      </c>
      <c r="I6432" s="0" t="n">
        <f aca="false">IF(C6432=1,MIN(G6432-H6432,Assumptions!$C$13,P6431),0)</f>
        <v>0</v>
      </c>
      <c r="J6432" s="0" t="n">
        <f aca="false">H6432+I6432</f>
        <v>0</v>
      </c>
      <c r="K6432" s="0" t="n">
        <f aca="false">MIN(IF(C6432=1,F6432-H6432,F6432),Assumptions!$C$13,MAX(0,($B$5-P6431)/$B$6))</f>
        <v>171.647428952284</v>
      </c>
      <c r="L6432" s="0" t="n">
        <f aca="false">IF(C6432=1,0,MIN(F6432-K6432,Assumptions!$C$15,MAX(0,$B$10-O6431-M6432)))</f>
        <v>128.983386847716</v>
      </c>
      <c r="M6432" s="0" t="n">
        <f aca="false">'Profiles 8760'!H6421</f>
        <v>78000</v>
      </c>
      <c r="N6432" s="0" t="n">
        <f aca="false">J6432+L6432</f>
        <v>128.983386847716</v>
      </c>
      <c r="O6432" s="0" t="n">
        <f aca="false">O6431+N6432</f>
        <v>600293.449113153</v>
      </c>
      <c r="P6432" s="0" t="n">
        <f aca="false">MIN($B$5,P6431+K6432*$B$6-I6432)</f>
        <v>510.81</v>
      </c>
      <c r="Q6432" s="0" t="n">
        <f aca="false">MAX(0,F6432-H6432-K6432-L6432)</f>
        <v>0</v>
      </c>
    </row>
    <row r="6433" customFormat="false" ht="15" hidden="false" customHeight="false" outlineLevel="0" collapsed="false">
      <c r="A6433" s="0" t="n">
        <f aca="false">'Profiles 8760'!A6422</f>
        <v>6420</v>
      </c>
      <c r="B6433" s="0" t="n">
        <f aca="false">'Profiles 8760'!B6422</f>
        <v>9</v>
      </c>
      <c r="C6433" s="0" t="n">
        <f aca="false">'Profiles 8760'!E6422</f>
        <v>0</v>
      </c>
      <c r="D6433" s="0" t="n">
        <f aca="false">'Profiles 8760'!F6422</f>
        <v>1</v>
      </c>
      <c r="E6433" s="0" t="n">
        <f aca="false">'Profiles 8760'!G6422</f>
        <v>0.208138</v>
      </c>
      <c r="F6433" s="0" t="n">
        <f aca="false">D6433*Assumptions!$C$11*$B$7+E6433*Assumptions!$C$12*$B$8</f>
        <v>297.3128442</v>
      </c>
      <c r="G6433" s="0" t="n">
        <f aca="false">C6433*Assumptions!$C$15</f>
        <v>0</v>
      </c>
      <c r="H6433" s="0" t="n">
        <f aca="false">MIN(F6433,G6433)</f>
        <v>0</v>
      </c>
      <c r="I6433" s="0" t="n">
        <f aca="false">IF(C6433=1,MIN(G6433-H6433,Assumptions!$C$13,P6432),0)</f>
        <v>0</v>
      </c>
      <c r="J6433" s="0" t="n">
        <f aca="false">H6433+I6433</f>
        <v>0</v>
      </c>
      <c r="K6433" s="0" t="n">
        <f aca="false">MIN(IF(C6433=1,F6433-H6433,F6433),Assumptions!$C$13,MAX(0,($B$5-P6432)/$B$6))</f>
        <v>0</v>
      </c>
      <c r="L6433" s="0" t="n">
        <f aca="false">IF(C6433=1,0,MIN(F6433-K6433,Assumptions!$C$15,MAX(0,$B$10-O6432-M6433)))</f>
        <v>200</v>
      </c>
      <c r="M6433" s="0" t="n">
        <f aca="false">'Profiles 8760'!H6422</f>
        <v>78000</v>
      </c>
      <c r="N6433" s="0" t="n">
        <f aca="false">J6433+L6433</f>
        <v>200</v>
      </c>
      <c r="O6433" s="0" t="n">
        <f aca="false">O6432+N6433</f>
        <v>600493.449113153</v>
      </c>
      <c r="P6433" s="0" t="n">
        <f aca="false">MIN($B$5,P6432+K6433*$B$6-I6433)</f>
        <v>510.81</v>
      </c>
      <c r="Q6433" s="0" t="n">
        <f aca="false">MAX(0,F6433-H6433-K6433-L6433)</f>
        <v>97.3128442</v>
      </c>
    </row>
    <row r="6434" customFormat="false" ht="15" hidden="false" customHeight="false" outlineLevel="0" collapsed="false">
      <c r="A6434" s="0" t="n">
        <f aca="false">'Profiles 8760'!A6423</f>
        <v>6421</v>
      </c>
      <c r="B6434" s="0" t="n">
        <f aca="false">'Profiles 8760'!B6423</f>
        <v>9</v>
      </c>
      <c r="C6434" s="0" t="n">
        <f aca="false">'Profiles 8760'!E6423</f>
        <v>0</v>
      </c>
      <c r="D6434" s="0" t="n">
        <f aca="false">'Profiles 8760'!F6423</f>
        <v>1</v>
      </c>
      <c r="E6434" s="0" t="n">
        <f aca="false">'Profiles 8760'!G6423</f>
        <v>0.201816</v>
      </c>
      <c r="F6434" s="0" t="n">
        <f aca="false">D6434*Assumptions!$C$11*$B$7+E6434*Assumptions!$C$12*$B$8</f>
        <v>297.0542744</v>
      </c>
      <c r="G6434" s="0" t="n">
        <f aca="false">C6434*Assumptions!$C$15</f>
        <v>0</v>
      </c>
      <c r="H6434" s="0" t="n">
        <f aca="false">MIN(F6434,G6434)</f>
        <v>0</v>
      </c>
      <c r="I6434" s="0" t="n">
        <f aca="false">IF(C6434=1,MIN(G6434-H6434,Assumptions!$C$13,P6433),0)</f>
        <v>0</v>
      </c>
      <c r="J6434" s="0" t="n">
        <f aca="false">H6434+I6434</f>
        <v>0</v>
      </c>
      <c r="K6434" s="0" t="n">
        <f aca="false">MIN(IF(C6434=1,F6434-H6434,F6434),Assumptions!$C$13,MAX(0,($B$5-P6433)/$B$6))</f>
        <v>0</v>
      </c>
      <c r="L6434" s="0" t="n">
        <f aca="false">IF(C6434=1,0,MIN(F6434-K6434,Assumptions!$C$15,MAX(0,$B$10-O6433-M6434)))</f>
        <v>200</v>
      </c>
      <c r="M6434" s="0" t="n">
        <f aca="false">'Profiles 8760'!H6423</f>
        <v>78000</v>
      </c>
      <c r="N6434" s="0" t="n">
        <f aca="false">J6434+L6434</f>
        <v>200</v>
      </c>
      <c r="O6434" s="0" t="n">
        <f aca="false">O6433+N6434</f>
        <v>600693.449113153</v>
      </c>
      <c r="P6434" s="0" t="n">
        <f aca="false">MIN($B$5,P6433+K6434*$B$6-I6434)</f>
        <v>510.81</v>
      </c>
      <c r="Q6434" s="0" t="n">
        <f aca="false">MAX(0,F6434-H6434-K6434-L6434)</f>
        <v>97.0542744</v>
      </c>
    </row>
    <row r="6435" customFormat="false" ht="15" hidden="false" customHeight="false" outlineLevel="0" collapsed="false">
      <c r="A6435" s="0" t="n">
        <f aca="false">'Profiles 8760'!A6424</f>
        <v>6422</v>
      </c>
      <c r="B6435" s="0" t="n">
        <f aca="false">'Profiles 8760'!B6424</f>
        <v>9</v>
      </c>
      <c r="C6435" s="0" t="n">
        <f aca="false">'Profiles 8760'!E6424</f>
        <v>0</v>
      </c>
      <c r="D6435" s="0" t="n">
        <f aca="false">'Profiles 8760'!F6424</f>
        <v>1</v>
      </c>
      <c r="E6435" s="0" t="n">
        <f aca="false">'Profiles 8760'!G6424</f>
        <v>0.208932</v>
      </c>
      <c r="F6435" s="0" t="n">
        <f aca="false">D6435*Assumptions!$C$11*$B$7+E6435*Assumptions!$C$12*$B$8</f>
        <v>297.3453188</v>
      </c>
      <c r="G6435" s="0" t="n">
        <f aca="false">C6435*Assumptions!$C$15</f>
        <v>0</v>
      </c>
      <c r="H6435" s="0" t="n">
        <f aca="false">MIN(F6435,G6435)</f>
        <v>0</v>
      </c>
      <c r="I6435" s="0" t="n">
        <f aca="false">IF(C6435=1,MIN(G6435-H6435,Assumptions!$C$13,P6434),0)</f>
        <v>0</v>
      </c>
      <c r="J6435" s="0" t="n">
        <f aca="false">H6435+I6435</f>
        <v>0</v>
      </c>
      <c r="K6435" s="0" t="n">
        <f aca="false">MIN(IF(C6435=1,F6435-H6435,F6435),Assumptions!$C$13,MAX(0,($B$5-P6434)/$B$6))</f>
        <v>0</v>
      </c>
      <c r="L6435" s="0" t="n">
        <f aca="false">IF(C6435=1,0,MIN(F6435-K6435,Assumptions!$C$15,MAX(0,$B$10-O6434-M6435)))</f>
        <v>200</v>
      </c>
      <c r="M6435" s="0" t="n">
        <f aca="false">'Profiles 8760'!H6424</f>
        <v>78000</v>
      </c>
      <c r="N6435" s="0" t="n">
        <f aca="false">J6435+L6435</f>
        <v>200</v>
      </c>
      <c r="O6435" s="0" t="n">
        <f aca="false">O6434+N6435</f>
        <v>600893.449113153</v>
      </c>
      <c r="P6435" s="0" t="n">
        <f aca="false">MIN($B$5,P6434+K6435*$B$6-I6435)</f>
        <v>510.81</v>
      </c>
      <c r="Q6435" s="0" t="n">
        <f aca="false">MAX(0,F6435-H6435-K6435-L6435)</f>
        <v>97.3453188</v>
      </c>
    </row>
    <row r="6436" customFormat="false" ht="15" hidden="false" customHeight="false" outlineLevel="0" collapsed="false">
      <c r="A6436" s="0" t="n">
        <f aca="false">'Profiles 8760'!A6425</f>
        <v>6423</v>
      </c>
      <c r="B6436" s="0" t="n">
        <f aca="false">'Profiles 8760'!B6425</f>
        <v>9</v>
      </c>
      <c r="C6436" s="0" t="n">
        <f aca="false">'Profiles 8760'!E6425</f>
        <v>0</v>
      </c>
      <c r="D6436" s="0" t="n">
        <f aca="false">'Profiles 8760'!F6425</f>
        <v>1</v>
      </c>
      <c r="E6436" s="0" t="n">
        <f aca="false">'Profiles 8760'!G6425</f>
        <v>0.290967</v>
      </c>
      <c r="F6436" s="0" t="n">
        <f aca="false">D6436*Assumptions!$C$11*$B$7+E6436*Assumptions!$C$12*$B$8</f>
        <v>300.7005503</v>
      </c>
      <c r="G6436" s="0" t="n">
        <f aca="false">C6436*Assumptions!$C$15</f>
        <v>0</v>
      </c>
      <c r="H6436" s="0" t="n">
        <f aca="false">MIN(F6436,G6436)</f>
        <v>0</v>
      </c>
      <c r="I6436" s="0" t="n">
        <f aca="false">IF(C6436=1,MIN(G6436-H6436,Assumptions!$C$13,P6435),0)</f>
        <v>0</v>
      </c>
      <c r="J6436" s="0" t="n">
        <f aca="false">H6436+I6436</f>
        <v>0</v>
      </c>
      <c r="K6436" s="0" t="n">
        <f aca="false">MIN(IF(C6436=1,F6436-H6436,F6436),Assumptions!$C$13,MAX(0,($B$5-P6435)/$B$6))</f>
        <v>0</v>
      </c>
      <c r="L6436" s="0" t="n">
        <f aca="false">IF(C6436=1,0,MIN(F6436-K6436,Assumptions!$C$15,MAX(0,$B$10-O6435-M6436)))</f>
        <v>200</v>
      </c>
      <c r="M6436" s="0" t="n">
        <f aca="false">'Profiles 8760'!H6425</f>
        <v>78000</v>
      </c>
      <c r="N6436" s="0" t="n">
        <f aca="false">J6436+L6436</f>
        <v>200</v>
      </c>
      <c r="O6436" s="0" t="n">
        <f aca="false">O6435+N6436</f>
        <v>601093.449113153</v>
      </c>
      <c r="P6436" s="0" t="n">
        <f aca="false">MIN($B$5,P6435+K6436*$B$6-I6436)</f>
        <v>510.81</v>
      </c>
      <c r="Q6436" s="0" t="n">
        <f aca="false">MAX(0,F6436-H6436-K6436-L6436)</f>
        <v>100.7005503</v>
      </c>
    </row>
    <row r="6437" customFormat="false" ht="15" hidden="false" customHeight="false" outlineLevel="0" collapsed="false">
      <c r="A6437" s="0" t="n">
        <f aca="false">'Profiles 8760'!A6426</f>
        <v>6424</v>
      </c>
      <c r="B6437" s="0" t="n">
        <f aca="false">'Profiles 8760'!B6426</f>
        <v>9</v>
      </c>
      <c r="C6437" s="0" t="n">
        <f aca="false">'Profiles 8760'!E6426</f>
        <v>0</v>
      </c>
      <c r="D6437" s="0" t="n">
        <f aca="false">'Profiles 8760'!F6426</f>
        <v>0.86017</v>
      </c>
      <c r="E6437" s="0" t="n">
        <f aca="false">'Profiles 8760'!G6426</f>
        <v>0.341555</v>
      </c>
      <c r="F6437" s="0" t="n">
        <f aca="false">D6437*Assumptions!$C$11*$B$7+E6437*Assumptions!$C$12*$B$8</f>
        <v>262.3866955</v>
      </c>
      <c r="G6437" s="0" t="n">
        <f aca="false">C6437*Assumptions!$C$15</f>
        <v>0</v>
      </c>
      <c r="H6437" s="0" t="n">
        <f aca="false">MIN(F6437,G6437)</f>
        <v>0</v>
      </c>
      <c r="I6437" s="0" t="n">
        <f aca="false">IF(C6437=1,MIN(G6437-H6437,Assumptions!$C$13,P6436),0)</f>
        <v>0</v>
      </c>
      <c r="J6437" s="0" t="n">
        <f aca="false">H6437+I6437</f>
        <v>0</v>
      </c>
      <c r="K6437" s="0" t="n">
        <f aca="false">MIN(IF(C6437=1,F6437-H6437,F6437),Assumptions!$C$13,MAX(0,($B$5-P6436)/$B$6))</f>
        <v>0</v>
      </c>
      <c r="L6437" s="0" t="n">
        <f aca="false">IF(C6437=1,0,MIN(F6437-K6437,Assumptions!$C$15,MAX(0,$B$10-O6436-M6437)))</f>
        <v>200</v>
      </c>
      <c r="M6437" s="0" t="n">
        <f aca="false">'Profiles 8760'!H6426</f>
        <v>78000</v>
      </c>
      <c r="N6437" s="0" t="n">
        <f aca="false">J6437+L6437</f>
        <v>200</v>
      </c>
      <c r="O6437" s="0" t="n">
        <f aca="false">O6436+N6437</f>
        <v>601293.449113153</v>
      </c>
      <c r="P6437" s="0" t="n">
        <f aca="false">MIN($B$5,P6436+K6437*$B$6-I6437)</f>
        <v>510.81</v>
      </c>
      <c r="Q6437" s="0" t="n">
        <f aca="false">MAX(0,F6437-H6437-K6437-L6437)</f>
        <v>62.3866955</v>
      </c>
    </row>
    <row r="6438" customFormat="false" ht="15" hidden="false" customHeight="false" outlineLevel="0" collapsed="false">
      <c r="A6438" s="0" t="n">
        <f aca="false">'Profiles 8760'!A6427</f>
        <v>6425</v>
      </c>
      <c r="B6438" s="0" t="n">
        <f aca="false">'Profiles 8760'!B6427</f>
        <v>9</v>
      </c>
      <c r="C6438" s="0" t="n">
        <f aca="false">'Profiles 8760'!E6427</f>
        <v>0</v>
      </c>
      <c r="D6438" s="0" t="n">
        <f aca="false">'Profiles 8760'!F6427</f>
        <v>0.550847</v>
      </c>
      <c r="E6438" s="0" t="n">
        <f aca="false">'Profiles 8760'!G6427</f>
        <v>0.267273</v>
      </c>
      <c r="F6438" s="0" t="n">
        <f aca="false">D6438*Assumptions!$C$11*$B$7+E6438*Assumptions!$C$12*$B$8</f>
        <v>170.0160793</v>
      </c>
      <c r="G6438" s="0" t="n">
        <f aca="false">C6438*Assumptions!$C$15</f>
        <v>0</v>
      </c>
      <c r="H6438" s="0" t="n">
        <f aca="false">MIN(F6438,G6438)</f>
        <v>0</v>
      </c>
      <c r="I6438" s="0" t="n">
        <f aca="false">IF(C6438=1,MIN(G6438-H6438,Assumptions!$C$13,P6437),0)</f>
        <v>0</v>
      </c>
      <c r="J6438" s="0" t="n">
        <f aca="false">H6438+I6438</f>
        <v>0</v>
      </c>
      <c r="K6438" s="0" t="n">
        <f aca="false">MIN(IF(C6438=1,F6438-H6438,F6438),Assumptions!$C$13,MAX(0,($B$5-P6437)/$B$6))</f>
        <v>0</v>
      </c>
      <c r="L6438" s="0" t="n">
        <f aca="false">IF(C6438=1,0,MIN(F6438-K6438,Assumptions!$C$15,MAX(0,$B$10-O6437-M6438)))</f>
        <v>170.0160793</v>
      </c>
      <c r="M6438" s="0" t="n">
        <f aca="false">'Profiles 8760'!H6427</f>
        <v>78000</v>
      </c>
      <c r="N6438" s="0" t="n">
        <f aca="false">J6438+L6438</f>
        <v>170.0160793</v>
      </c>
      <c r="O6438" s="0" t="n">
        <f aca="false">O6437+N6438</f>
        <v>601463.465192453</v>
      </c>
      <c r="P6438" s="0" t="n">
        <f aca="false">MIN($B$5,P6437+K6438*$B$6-I6438)</f>
        <v>510.81</v>
      </c>
      <c r="Q6438" s="0" t="n">
        <f aca="false">MAX(0,F6438-H6438-K6438-L6438)</f>
        <v>0</v>
      </c>
    </row>
    <row r="6439" customFormat="false" ht="15" hidden="false" customHeight="false" outlineLevel="0" collapsed="false">
      <c r="A6439" s="0" t="n">
        <f aca="false">'Profiles 8760'!A6428</f>
        <v>6426</v>
      </c>
      <c r="B6439" s="0" t="n">
        <f aca="false">'Profiles 8760'!B6428</f>
        <v>9</v>
      </c>
      <c r="C6439" s="0" t="n">
        <f aca="false">'Profiles 8760'!E6428</f>
        <v>0</v>
      </c>
      <c r="D6439" s="0" t="n">
        <f aca="false">'Profiles 8760'!F6428</f>
        <v>0.241497</v>
      </c>
      <c r="E6439" s="0" t="n">
        <f aca="false">'Profiles 8760'!G6428</f>
        <v>0.30179</v>
      </c>
      <c r="F6439" s="0" t="n">
        <f aca="false">D6439*Assumptions!$C$11*$B$7+E6439*Assumptions!$C$12*$B$8</f>
        <v>82.0875446</v>
      </c>
      <c r="G6439" s="0" t="n">
        <f aca="false">C6439*Assumptions!$C$15</f>
        <v>0</v>
      </c>
      <c r="H6439" s="0" t="n">
        <f aca="false">MIN(F6439,G6439)</f>
        <v>0</v>
      </c>
      <c r="I6439" s="0" t="n">
        <f aca="false">IF(C6439=1,MIN(G6439-H6439,Assumptions!$C$13,P6438),0)</f>
        <v>0</v>
      </c>
      <c r="J6439" s="0" t="n">
        <f aca="false">H6439+I6439</f>
        <v>0</v>
      </c>
      <c r="K6439" s="0" t="n">
        <f aca="false">MIN(IF(C6439=1,F6439-H6439,F6439),Assumptions!$C$13,MAX(0,($B$5-P6438)/$B$6))</f>
        <v>0</v>
      </c>
      <c r="L6439" s="0" t="n">
        <f aca="false">IF(C6439=1,0,MIN(F6439-K6439,Assumptions!$C$15,MAX(0,$B$10-O6438-M6439)))</f>
        <v>82.0875446</v>
      </c>
      <c r="M6439" s="0" t="n">
        <f aca="false">'Profiles 8760'!H6428</f>
        <v>78000</v>
      </c>
      <c r="N6439" s="0" t="n">
        <f aca="false">J6439+L6439</f>
        <v>82.0875446</v>
      </c>
      <c r="O6439" s="0" t="n">
        <f aca="false">O6438+N6439</f>
        <v>601545.552737053</v>
      </c>
      <c r="P6439" s="0" t="n">
        <f aca="false">MIN($B$5,P6438+K6439*$B$6-I6439)</f>
        <v>510.81</v>
      </c>
      <c r="Q6439" s="0" t="n">
        <f aca="false">MAX(0,F6439-H6439-K6439-L6439)</f>
        <v>0</v>
      </c>
    </row>
    <row r="6440" customFormat="false" ht="15" hidden="false" customHeight="false" outlineLevel="0" collapsed="false">
      <c r="A6440" s="0" t="n">
        <f aca="false">'Profiles 8760'!A6429</f>
        <v>6427</v>
      </c>
      <c r="B6440" s="0" t="n">
        <f aca="false">'Profiles 8760'!B6429</f>
        <v>9</v>
      </c>
      <c r="C6440" s="0" t="n">
        <f aca="false">'Profiles 8760'!E6429</f>
        <v>0</v>
      </c>
      <c r="D6440" s="0" t="n">
        <f aca="false">'Profiles 8760'!F6429</f>
        <v>0.009657</v>
      </c>
      <c r="E6440" s="0" t="n">
        <f aca="false">'Profiles 8760'!G6429</f>
        <v>0.264201</v>
      </c>
      <c r="F6440" s="0" t="n">
        <f aca="false">D6440*Assumptions!$C$11*$B$7+E6440*Assumptions!$C$12*$B$8</f>
        <v>13.5947625</v>
      </c>
      <c r="G6440" s="0" t="n">
        <f aca="false">C6440*Assumptions!$C$15</f>
        <v>0</v>
      </c>
      <c r="H6440" s="0" t="n">
        <f aca="false">MIN(F6440,G6440)</f>
        <v>0</v>
      </c>
      <c r="I6440" s="0" t="n">
        <f aca="false">IF(C6440=1,MIN(G6440-H6440,Assumptions!$C$13,P6439),0)</f>
        <v>0</v>
      </c>
      <c r="J6440" s="0" t="n">
        <f aca="false">H6440+I6440</f>
        <v>0</v>
      </c>
      <c r="K6440" s="0" t="n">
        <f aca="false">MIN(IF(C6440=1,F6440-H6440,F6440),Assumptions!$C$13,MAX(0,($B$5-P6439)/$B$6))</f>
        <v>0</v>
      </c>
      <c r="L6440" s="0" t="n">
        <f aca="false">IF(C6440=1,0,MIN(F6440-K6440,Assumptions!$C$15,MAX(0,$B$10-O6439-M6440)))</f>
        <v>13.5947625</v>
      </c>
      <c r="M6440" s="0" t="n">
        <f aca="false">'Profiles 8760'!H6429</f>
        <v>78000</v>
      </c>
      <c r="N6440" s="0" t="n">
        <f aca="false">J6440+L6440</f>
        <v>13.5947625</v>
      </c>
      <c r="O6440" s="0" t="n">
        <f aca="false">O6439+N6440</f>
        <v>601559.147499553</v>
      </c>
      <c r="P6440" s="0" t="n">
        <f aca="false">MIN($B$5,P6439+K6440*$B$6-I6440)</f>
        <v>510.81</v>
      </c>
      <c r="Q6440" s="0" t="n">
        <f aca="false">MAX(0,F6440-H6440-K6440-L6440)</f>
        <v>0</v>
      </c>
    </row>
    <row r="6441" customFormat="false" ht="15" hidden="false" customHeight="false" outlineLevel="0" collapsed="false">
      <c r="A6441" s="0" t="n">
        <f aca="false">'Profiles 8760'!A6430</f>
        <v>6428</v>
      </c>
      <c r="B6441" s="0" t="n">
        <f aca="false">'Profiles 8760'!B6430</f>
        <v>9</v>
      </c>
      <c r="C6441" s="0" t="n">
        <f aca="false">'Profiles 8760'!E6430</f>
        <v>1</v>
      </c>
      <c r="D6441" s="0" t="n">
        <f aca="false">'Profiles 8760'!F6430</f>
        <v>0</v>
      </c>
      <c r="E6441" s="0" t="n">
        <f aca="false">'Profiles 8760'!G6430</f>
        <v>0.28588</v>
      </c>
      <c r="F6441" s="0" t="n">
        <f aca="false">D6441*Assumptions!$C$11*$B$7+E6441*Assumptions!$C$12*$B$8</f>
        <v>11.692492</v>
      </c>
      <c r="G6441" s="0" t="n">
        <f aca="false">C6441*Assumptions!$C$15</f>
        <v>200</v>
      </c>
      <c r="H6441" s="0" t="n">
        <f aca="false">MIN(F6441,G6441)</f>
        <v>11.692492</v>
      </c>
      <c r="I6441" s="0" t="n">
        <f aca="false">IF(C6441=1,MIN(G6441-H6441,Assumptions!$C$13,P6440),0)</f>
        <v>180</v>
      </c>
      <c r="J6441" s="0" t="n">
        <f aca="false">H6441+I6441</f>
        <v>191.692492</v>
      </c>
      <c r="K6441" s="0" t="n">
        <f aca="false">MIN(IF(C6441=1,F6441-H6441,F6441),Assumptions!$C$13,MAX(0,($B$5-P6440)/$B$6))</f>
        <v>0</v>
      </c>
      <c r="L6441" s="0" t="n">
        <f aca="false">IF(C6441=1,0,MIN(F6441-K6441,Assumptions!$C$15,MAX(0,$B$10-O6440-M6441)))</f>
        <v>0</v>
      </c>
      <c r="M6441" s="0" t="n">
        <f aca="false">'Profiles 8760'!H6430</f>
        <v>77800</v>
      </c>
      <c r="N6441" s="0" t="n">
        <f aca="false">J6441+L6441</f>
        <v>191.692492</v>
      </c>
      <c r="O6441" s="0" t="n">
        <f aca="false">O6440+N6441</f>
        <v>601750.839991553</v>
      </c>
      <c r="P6441" s="0" t="n">
        <f aca="false">MIN($B$5,P6440+K6441*$B$6-I6441)</f>
        <v>330.81</v>
      </c>
      <c r="Q6441" s="0" t="n">
        <f aca="false">MAX(0,F6441-H6441-K6441-L6441)</f>
        <v>0</v>
      </c>
    </row>
    <row r="6442" customFormat="false" ht="15" hidden="false" customHeight="false" outlineLevel="0" collapsed="false">
      <c r="A6442" s="0" t="n">
        <f aca="false">'Profiles 8760'!A6431</f>
        <v>6429</v>
      </c>
      <c r="B6442" s="0" t="n">
        <f aca="false">'Profiles 8760'!B6431</f>
        <v>9</v>
      </c>
      <c r="C6442" s="0" t="n">
        <f aca="false">'Profiles 8760'!E6431</f>
        <v>1</v>
      </c>
      <c r="D6442" s="0" t="n">
        <f aca="false">'Profiles 8760'!F6431</f>
        <v>0</v>
      </c>
      <c r="E6442" s="0" t="n">
        <f aca="false">'Profiles 8760'!G6431</f>
        <v>0.257891</v>
      </c>
      <c r="F6442" s="0" t="n">
        <f aca="false">D6442*Assumptions!$C$11*$B$7+E6442*Assumptions!$C$12*$B$8</f>
        <v>10.5477419</v>
      </c>
      <c r="G6442" s="0" t="n">
        <f aca="false">C6442*Assumptions!$C$15</f>
        <v>200</v>
      </c>
      <c r="H6442" s="0" t="n">
        <f aca="false">MIN(F6442,G6442)</f>
        <v>10.5477419</v>
      </c>
      <c r="I6442" s="0" t="n">
        <f aca="false">IF(C6442=1,MIN(G6442-H6442,Assumptions!$C$13,P6441),0)</f>
        <v>180</v>
      </c>
      <c r="J6442" s="0" t="n">
        <f aca="false">H6442+I6442</f>
        <v>190.5477419</v>
      </c>
      <c r="K6442" s="0" t="n">
        <f aca="false">MIN(IF(C6442=1,F6442-H6442,F6442),Assumptions!$C$13,MAX(0,($B$5-P6441)/$B$6))</f>
        <v>0</v>
      </c>
      <c r="L6442" s="0" t="n">
        <f aca="false">IF(C6442=1,0,MIN(F6442-K6442,Assumptions!$C$15,MAX(0,$B$10-O6441-M6442)))</f>
        <v>0</v>
      </c>
      <c r="M6442" s="0" t="n">
        <f aca="false">'Profiles 8760'!H6431</f>
        <v>77600</v>
      </c>
      <c r="N6442" s="0" t="n">
        <f aca="false">J6442+L6442</f>
        <v>190.5477419</v>
      </c>
      <c r="O6442" s="0" t="n">
        <f aca="false">O6441+N6442</f>
        <v>601941.387733453</v>
      </c>
      <c r="P6442" s="0" t="n">
        <f aca="false">MIN($B$5,P6441+K6442*$B$6-I6442)</f>
        <v>150.81</v>
      </c>
      <c r="Q6442" s="0" t="n">
        <f aca="false">MAX(0,F6442-H6442-K6442-L6442)</f>
        <v>0</v>
      </c>
    </row>
    <row r="6443" customFormat="false" ht="15" hidden="false" customHeight="false" outlineLevel="0" collapsed="false">
      <c r="A6443" s="0" t="n">
        <f aca="false">'Profiles 8760'!A6432</f>
        <v>6430</v>
      </c>
      <c r="B6443" s="0" t="n">
        <f aca="false">'Profiles 8760'!B6432</f>
        <v>9</v>
      </c>
      <c r="C6443" s="0" t="n">
        <f aca="false">'Profiles 8760'!E6432</f>
        <v>0</v>
      </c>
      <c r="D6443" s="0" t="n">
        <f aca="false">'Profiles 8760'!F6432</f>
        <v>0</v>
      </c>
      <c r="E6443" s="0" t="n">
        <f aca="false">'Profiles 8760'!G6432</f>
        <v>0.28504</v>
      </c>
      <c r="F6443" s="0" t="n">
        <f aca="false">D6443*Assumptions!$C$11*$B$7+E6443*Assumptions!$C$12*$B$8</f>
        <v>11.658136</v>
      </c>
      <c r="G6443" s="0" t="n">
        <f aca="false">C6443*Assumptions!$C$15</f>
        <v>0</v>
      </c>
      <c r="H6443" s="0" t="n">
        <f aca="false">MIN(F6443,G6443)</f>
        <v>0</v>
      </c>
      <c r="I6443" s="0" t="n">
        <f aca="false">IF(C6443=1,MIN(G6443-H6443,Assumptions!$C$13,P6442),0)</f>
        <v>0</v>
      </c>
      <c r="J6443" s="0" t="n">
        <f aca="false">H6443+I6443</f>
        <v>0</v>
      </c>
      <c r="K6443" s="0" t="n">
        <f aca="false">MIN(IF(C6443=1,F6443-H6443,F6443),Assumptions!$C$13,MAX(0,($B$5-P6442)/$B$6))</f>
        <v>11.658136</v>
      </c>
      <c r="L6443" s="0" t="n">
        <f aca="false">IF(C6443=1,0,MIN(F6443-K6443,Assumptions!$C$15,MAX(0,$B$10-O6442-M6443)))</f>
        <v>0</v>
      </c>
      <c r="M6443" s="0" t="n">
        <f aca="false">'Profiles 8760'!H6432</f>
        <v>77600</v>
      </c>
      <c r="N6443" s="0" t="n">
        <f aca="false">J6443+L6443</f>
        <v>0</v>
      </c>
      <c r="O6443" s="0" t="n">
        <f aca="false">O6442+N6443</f>
        <v>601941.387733453</v>
      </c>
      <c r="P6443" s="0" t="n">
        <f aca="false">MIN($B$5,P6442+K6443*$B$6-I6443)</f>
        <v>160.9152722848</v>
      </c>
      <c r="Q6443" s="0" t="n">
        <f aca="false">MAX(0,F6443-H6443-K6443-L6443)</f>
        <v>0</v>
      </c>
    </row>
    <row r="6444" customFormat="false" ht="15" hidden="false" customHeight="false" outlineLevel="0" collapsed="false">
      <c r="A6444" s="0" t="n">
        <f aca="false">'Profiles 8760'!A6433</f>
        <v>6431</v>
      </c>
      <c r="B6444" s="0" t="n">
        <f aca="false">'Profiles 8760'!B6433</f>
        <v>9</v>
      </c>
      <c r="C6444" s="0" t="n">
        <f aca="false">'Profiles 8760'!E6433</f>
        <v>0</v>
      </c>
      <c r="D6444" s="0" t="n">
        <f aca="false">'Profiles 8760'!F6433</f>
        <v>0</v>
      </c>
      <c r="E6444" s="0" t="n">
        <f aca="false">'Profiles 8760'!G6433</f>
        <v>0.34736</v>
      </c>
      <c r="F6444" s="0" t="n">
        <f aca="false">D6444*Assumptions!$C$11*$B$7+E6444*Assumptions!$C$12*$B$8</f>
        <v>14.207024</v>
      </c>
      <c r="G6444" s="0" t="n">
        <f aca="false">C6444*Assumptions!$C$15</f>
        <v>0</v>
      </c>
      <c r="H6444" s="0" t="n">
        <f aca="false">MIN(F6444,G6444)</f>
        <v>0</v>
      </c>
      <c r="I6444" s="0" t="n">
        <f aca="false">IF(C6444=1,MIN(G6444-H6444,Assumptions!$C$13,P6443),0)</f>
        <v>0</v>
      </c>
      <c r="J6444" s="0" t="n">
        <f aca="false">H6444+I6444</f>
        <v>0</v>
      </c>
      <c r="K6444" s="0" t="n">
        <f aca="false">MIN(IF(C6444=1,F6444-H6444,F6444),Assumptions!$C$13,MAX(0,($B$5-P6443)/$B$6))</f>
        <v>14.207024</v>
      </c>
      <c r="L6444" s="0" t="n">
        <f aca="false">IF(C6444=1,0,MIN(F6444-K6444,Assumptions!$C$15,MAX(0,$B$10-O6443-M6444)))</f>
        <v>0</v>
      </c>
      <c r="M6444" s="0" t="n">
        <f aca="false">'Profiles 8760'!H6433</f>
        <v>77600</v>
      </c>
      <c r="N6444" s="0" t="n">
        <f aca="false">J6444+L6444</f>
        <v>0</v>
      </c>
      <c r="O6444" s="0" t="n">
        <f aca="false">O6443+N6444</f>
        <v>601941.387733453</v>
      </c>
      <c r="P6444" s="0" t="n">
        <f aca="false">MIN($B$5,P6443+K6444*$B$6-I6444)</f>
        <v>173.229920688</v>
      </c>
      <c r="Q6444" s="0" t="n">
        <f aca="false">MAX(0,F6444-H6444-K6444-L6444)</f>
        <v>0</v>
      </c>
    </row>
    <row r="6445" customFormat="false" ht="15" hidden="false" customHeight="false" outlineLevel="0" collapsed="false">
      <c r="A6445" s="0" t="n">
        <f aca="false">'Profiles 8760'!A6434</f>
        <v>6432</v>
      </c>
      <c r="B6445" s="0" t="n">
        <f aca="false">'Profiles 8760'!B6434</f>
        <v>9</v>
      </c>
      <c r="C6445" s="0" t="n">
        <f aca="false">'Profiles 8760'!E6434</f>
        <v>0</v>
      </c>
      <c r="D6445" s="0" t="n">
        <f aca="false">'Profiles 8760'!F6434</f>
        <v>0</v>
      </c>
      <c r="E6445" s="0" t="n">
        <f aca="false">'Profiles 8760'!G6434</f>
        <v>0.393386</v>
      </c>
      <c r="F6445" s="0" t="n">
        <f aca="false">D6445*Assumptions!$C$11*$B$7+E6445*Assumptions!$C$12*$B$8</f>
        <v>16.0894874</v>
      </c>
      <c r="G6445" s="0" t="n">
        <f aca="false">C6445*Assumptions!$C$15</f>
        <v>0</v>
      </c>
      <c r="H6445" s="0" t="n">
        <f aca="false">MIN(F6445,G6445)</f>
        <v>0</v>
      </c>
      <c r="I6445" s="0" t="n">
        <f aca="false">IF(C6445=1,MIN(G6445-H6445,Assumptions!$C$13,P6444),0)</f>
        <v>0</v>
      </c>
      <c r="J6445" s="0" t="n">
        <f aca="false">H6445+I6445</f>
        <v>0</v>
      </c>
      <c r="K6445" s="0" t="n">
        <f aca="false">MIN(IF(C6445=1,F6445-H6445,F6445),Assumptions!$C$13,MAX(0,($B$5-P6444)/$B$6))</f>
        <v>16.0894874</v>
      </c>
      <c r="L6445" s="0" t="n">
        <f aca="false">IF(C6445=1,0,MIN(F6445-K6445,Assumptions!$C$15,MAX(0,$B$10-O6444-M6445)))</f>
        <v>0</v>
      </c>
      <c r="M6445" s="0" t="n">
        <f aca="false">'Profiles 8760'!H6434</f>
        <v>77600</v>
      </c>
      <c r="N6445" s="0" t="n">
        <f aca="false">J6445+L6445</f>
        <v>0</v>
      </c>
      <c r="O6445" s="0" t="n">
        <f aca="false">O6444+N6445</f>
        <v>601941.387733453</v>
      </c>
      <c r="P6445" s="0" t="n">
        <f aca="false">MIN($B$5,P6444+K6445*$B$6-I6445)</f>
        <v>187.17628836632</v>
      </c>
      <c r="Q6445" s="0" t="n">
        <f aca="false">MAX(0,F6445-H6445-K6445-L6445)</f>
        <v>0</v>
      </c>
    </row>
    <row r="6446" customFormat="false" ht="15" hidden="false" customHeight="false" outlineLevel="0" collapsed="false">
      <c r="A6446" s="0" t="n">
        <f aca="false">'Profiles 8760'!A6435</f>
        <v>6433</v>
      </c>
      <c r="B6446" s="0" t="n">
        <f aca="false">'Profiles 8760'!B6435</f>
        <v>9</v>
      </c>
      <c r="C6446" s="0" t="n">
        <f aca="false">'Profiles 8760'!E6435</f>
        <v>0</v>
      </c>
      <c r="D6446" s="0" t="n">
        <f aca="false">'Profiles 8760'!F6435</f>
        <v>0</v>
      </c>
      <c r="E6446" s="0" t="n">
        <f aca="false">'Profiles 8760'!G6435</f>
        <v>0.386868</v>
      </c>
      <c r="F6446" s="0" t="n">
        <f aca="false">D6446*Assumptions!$C$11*$B$7+E6446*Assumptions!$C$12*$B$8</f>
        <v>15.8229012</v>
      </c>
      <c r="G6446" s="0" t="n">
        <f aca="false">C6446*Assumptions!$C$15</f>
        <v>0</v>
      </c>
      <c r="H6446" s="0" t="n">
        <f aca="false">MIN(F6446,G6446)</f>
        <v>0</v>
      </c>
      <c r="I6446" s="0" t="n">
        <f aca="false">IF(C6446=1,MIN(G6446-H6446,Assumptions!$C$13,P6445),0)</f>
        <v>0</v>
      </c>
      <c r="J6446" s="0" t="n">
        <f aca="false">H6446+I6446</f>
        <v>0</v>
      </c>
      <c r="K6446" s="0" t="n">
        <f aca="false">MIN(IF(C6446=1,F6446-H6446,F6446),Assumptions!$C$13,MAX(0,($B$5-P6445)/$B$6))</f>
        <v>15.8229012</v>
      </c>
      <c r="L6446" s="0" t="n">
        <f aca="false">IF(C6446=1,0,MIN(F6446-K6446,Assumptions!$C$15,MAX(0,$B$10-O6445-M6446)))</f>
        <v>0</v>
      </c>
      <c r="M6446" s="0" t="n">
        <f aca="false">'Profiles 8760'!H6435</f>
        <v>77600</v>
      </c>
      <c r="N6446" s="0" t="n">
        <f aca="false">J6446+L6446</f>
        <v>0</v>
      </c>
      <c r="O6446" s="0" t="n">
        <f aca="false">O6445+N6446</f>
        <v>601941.387733453</v>
      </c>
      <c r="P6446" s="0" t="n">
        <f aca="false">MIN($B$5,P6445+K6446*$B$6-I6446)</f>
        <v>200.89157912648</v>
      </c>
      <c r="Q6446" s="0" t="n">
        <f aca="false">MAX(0,F6446-H6446-K6446-L6446)</f>
        <v>0</v>
      </c>
    </row>
    <row r="6447" customFormat="false" ht="15" hidden="false" customHeight="false" outlineLevel="0" collapsed="false">
      <c r="A6447" s="0" t="n">
        <f aca="false">'Profiles 8760'!A6436</f>
        <v>6434</v>
      </c>
      <c r="B6447" s="0" t="n">
        <f aca="false">'Profiles 8760'!B6436</f>
        <v>9</v>
      </c>
      <c r="C6447" s="0" t="n">
        <f aca="false">'Profiles 8760'!E6436</f>
        <v>0</v>
      </c>
      <c r="D6447" s="0" t="n">
        <f aca="false">'Profiles 8760'!F6436</f>
        <v>0</v>
      </c>
      <c r="E6447" s="0" t="n">
        <f aca="false">'Profiles 8760'!G6436</f>
        <v>0.308439</v>
      </c>
      <c r="F6447" s="0" t="n">
        <f aca="false">D6447*Assumptions!$C$11*$B$7+E6447*Assumptions!$C$12*$B$8</f>
        <v>12.6151551</v>
      </c>
      <c r="G6447" s="0" t="n">
        <f aca="false">C6447*Assumptions!$C$15</f>
        <v>0</v>
      </c>
      <c r="H6447" s="0" t="n">
        <f aca="false">MIN(F6447,G6447)</f>
        <v>0</v>
      </c>
      <c r="I6447" s="0" t="n">
        <f aca="false">IF(C6447=1,MIN(G6447-H6447,Assumptions!$C$13,P6446),0)</f>
        <v>0</v>
      </c>
      <c r="J6447" s="0" t="n">
        <f aca="false">H6447+I6447</f>
        <v>0</v>
      </c>
      <c r="K6447" s="0" t="n">
        <f aca="false">MIN(IF(C6447=1,F6447-H6447,F6447),Assumptions!$C$13,MAX(0,($B$5-P6446)/$B$6))</f>
        <v>12.6151551</v>
      </c>
      <c r="L6447" s="0" t="n">
        <f aca="false">IF(C6447=1,0,MIN(F6447-K6447,Assumptions!$C$15,MAX(0,$B$10-O6446-M6447)))</f>
        <v>0</v>
      </c>
      <c r="M6447" s="0" t="n">
        <f aca="false">'Profiles 8760'!H6436</f>
        <v>77600</v>
      </c>
      <c r="N6447" s="0" t="n">
        <f aca="false">J6447+L6447</f>
        <v>0</v>
      </c>
      <c r="O6447" s="0" t="n">
        <f aca="false">O6446+N6447</f>
        <v>601941.387733453</v>
      </c>
      <c r="P6447" s="0" t="n">
        <f aca="false">MIN($B$5,P6446+K6447*$B$6-I6447)</f>
        <v>211.82639556716</v>
      </c>
      <c r="Q6447" s="0" t="n">
        <f aca="false">MAX(0,F6447-H6447-K6447-L6447)</f>
        <v>0</v>
      </c>
    </row>
    <row r="6448" customFormat="false" ht="15" hidden="false" customHeight="false" outlineLevel="0" collapsed="false">
      <c r="A6448" s="0" t="n">
        <f aca="false">'Profiles 8760'!A6437</f>
        <v>6435</v>
      </c>
      <c r="B6448" s="0" t="n">
        <f aca="false">'Profiles 8760'!B6437</f>
        <v>9</v>
      </c>
      <c r="C6448" s="0" t="n">
        <f aca="false">'Profiles 8760'!E6437</f>
        <v>0</v>
      </c>
      <c r="D6448" s="0" t="n">
        <f aca="false">'Profiles 8760'!F6437</f>
        <v>0</v>
      </c>
      <c r="E6448" s="0" t="n">
        <f aca="false">'Profiles 8760'!G6437</f>
        <v>0.267693</v>
      </c>
      <c r="F6448" s="0" t="n">
        <f aca="false">D6448*Assumptions!$C$11*$B$7+E6448*Assumptions!$C$12*$B$8</f>
        <v>10.9486437</v>
      </c>
      <c r="G6448" s="0" t="n">
        <f aca="false">C6448*Assumptions!$C$15</f>
        <v>0</v>
      </c>
      <c r="H6448" s="0" t="n">
        <f aca="false">MIN(F6448,G6448)</f>
        <v>0</v>
      </c>
      <c r="I6448" s="0" t="n">
        <f aca="false">IF(C6448=1,MIN(G6448-H6448,Assumptions!$C$13,P6447),0)</f>
        <v>0</v>
      </c>
      <c r="J6448" s="0" t="n">
        <f aca="false">H6448+I6448</f>
        <v>0</v>
      </c>
      <c r="K6448" s="0" t="n">
        <f aca="false">MIN(IF(C6448=1,F6448-H6448,F6448),Assumptions!$C$13,MAX(0,($B$5-P6447)/$B$6))</f>
        <v>10.9486437</v>
      </c>
      <c r="L6448" s="0" t="n">
        <f aca="false">IF(C6448=1,0,MIN(F6448-K6448,Assumptions!$C$15,MAX(0,$B$10-O6447-M6448)))</f>
        <v>0</v>
      </c>
      <c r="M6448" s="0" t="n">
        <f aca="false">'Profiles 8760'!H6437</f>
        <v>77600</v>
      </c>
      <c r="N6448" s="0" t="n">
        <f aca="false">J6448+L6448</f>
        <v>0</v>
      </c>
      <c r="O6448" s="0" t="n">
        <f aca="false">O6447+N6448</f>
        <v>601941.387733453</v>
      </c>
      <c r="P6448" s="0" t="n">
        <f aca="false">MIN($B$5,P6447+K6448*$B$6-I6448)</f>
        <v>221.31667992632</v>
      </c>
      <c r="Q6448" s="0" t="n">
        <f aca="false">MAX(0,F6448-H6448-K6448-L6448)</f>
        <v>0</v>
      </c>
    </row>
    <row r="6449" customFormat="false" ht="15" hidden="false" customHeight="false" outlineLevel="0" collapsed="false">
      <c r="A6449" s="0" t="n">
        <f aca="false">'Profiles 8760'!A6438</f>
        <v>6436</v>
      </c>
      <c r="B6449" s="0" t="n">
        <f aca="false">'Profiles 8760'!B6438</f>
        <v>9</v>
      </c>
      <c r="C6449" s="0" t="n">
        <f aca="false">'Profiles 8760'!E6438</f>
        <v>0</v>
      </c>
      <c r="D6449" s="0" t="n">
        <f aca="false">'Profiles 8760'!F6438</f>
        <v>0</v>
      </c>
      <c r="E6449" s="0" t="n">
        <f aca="false">'Profiles 8760'!G6438</f>
        <v>0.428449</v>
      </c>
      <c r="F6449" s="0" t="n">
        <f aca="false">D6449*Assumptions!$C$11*$B$7+E6449*Assumptions!$C$12*$B$8</f>
        <v>17.5235641</v>
      </c>
      <c r="G6449" s="0" t="n">
        <f aca="false">C6449*Assumptions!$C$15</f>
        <v>0</v>
      </c>
      <c r="H6449" s="0" t="n">
        <f aca="false">MIN(F6449,G6449)</f>
        <v>0</v>
      </c>
      <c r="I6449" s="0" t="n">
        <f aca="false">IF(C6449=1,MIN(G6449-H6449,Assumptions!$C$13,P6448),0)</f>
        <v>0</v>
      </c>
      <c r="J6449" s="0" t="n">
        <f aca="false">H6449+I6449</f>
        <v>0</v>
      </c>
      <c r="K6449" s="0" t="n">
        <f aca="false">MIN(IF(C6449=1,F6449-H6449,F6449),Assumptions!$C$13,MAX(0,($B$5-P6448)/$B$6))</f>
        <v>17.5235641</v>
      </c>
      <c r="L6449" s="0" t="n">
        <f aca="false">IF(C6449=1,0,MIN(F6449-K6449,Assumptions!$C$15,MAX(0,$B$10-O6448-M6449)))</f>
        <v>0</v>
      </c>
      <c r="M6449" s="0" t="n">
        <f aca="false">'Profiles 8760'!H6438</f>
        <v>77600</v>
      </c>
      <c r="N6449" s="0" t="n">
        <f aca="false">J6449+L6449</f>
        <v>0</v>
      </c>
      <c r="O6449" s="0" t="n">
        <f aca="false">O6448+N6449</f>
        <v>601941.387733453</v>
      </c>
      <c r="P6449" s="0" t="n">
        <f aca="false">MIN($B$5,P6448+K6449*$B$6-I6449)</f>
        <v>236.5061052882</v>
      </c>
      <c r="Q6449" s="0" t="n">
        <f aca="false">MAX(0,F6449-H6449-K6449-L6449)</f>
        <v>0</v>
      </c>
    </row>
    <row r="6450" customFormat="false" ht="15" hidden="false" customHeight="false" outlineLevel="0" collapsed="false">
      <c r="A6450" s="0" t="n">
        <f aca="false">'Profiles 8760'!A6439</f>
        <v>6437</v>
      </c>
      <c r="B6450" s="0" t="n">
        <f aca="false">'Profiles 8760'!B6439</f>
        <v>9</v>
      </c>
      <c r="C6450" s="0" t="n">
        <f aca="false">'Profiles 8760'!E6439</f>
        <v>0</v>
      </c>
      <c r="D6450" s="0" t="n">
        <f aca="false">'Profiles 8760'!F6439</f>
        <v>0</v>
      </c>
      <c r="E6450" s="0" t="n">
        <f aca="false">'Profiles 8760'!G6439</f>
        <v>0.34015</v>
      </c>
      <c r="F6450" s="0" t="n">
        <f aca="false">D6450*Assumptions!$C$11*$B$7+E6450*Assumptions!$C$12*$B$8</f>
        <v>13.912135</v>
      </c>
      <c r="G6450" s="0" t="n">
        <f aca="false">C6450*Assumptions!$C$15</f>
        <v>0</v>
      </c>
      <c r="H6450" s="0" t="n">
        <f aca="false">MIN(F6450,G6450)</f>
        <v>0</v>
      </c>
      <c r="I6450" s="0" t="n">
        <f aca="false">IF(C6450=1,MIN(G6450-H6450,Assumptions!$C$13,P6449),0)</f>
        <v>0</v>
      </c>
      <c r="J6450" s="0" t="n">
        <f aca="false">H6450+I6450</f>
        <v>0</v>
      </c>
      <c r="K6450" s="0" t="n">
        <f aca="false">MIN(IF(C6450=1,F6450-H6450,F6450),Assumptions!$C$13,MAX(0,($B$5-P6449)/$B$6))</f>
        <v>13.912135</v>
      </c>
      <c r="L6450" s="0" t="n">
        <f aca="false">IF(C6450=1,0,MIN(F6450-K6450,Assumptions!$C$15,MAX(0,$B$10-O6449-M6450)))</f>
        <v>0</v>
      </c>
      <c r="M6450" s="0" t="n">
        <f aca="false">'Profiles 8760'!H6439</f>
        <v>77600</v>
      </c>
      <c r="N6450" s="0" t="n">
        <f aca="false">J6450+L6450</f>
        <v>0</v>
      </c>
      <c r="O6450" s="0" t="n">
        <f aca="false">O6449+N6450</f>
        <v>601941.387733453</v>
      </c>
      <c r="P6450" s="0" t="n">
        <f aca="false">MIN($B$5,P6449+K6450*$B$6-I6450)</f>
        <v>248.5651439062</v>
      </c>
      <c r="Q6450" s="0" t="n">
        <f aca="false">MAX(0,F6450-H6450-K6450-L6450)</f>
        <v>0</v>
      </c>
    </row>
    <row r="6451" customFormat="false" ht="15" hidden="false" customHeight="false" outlineLevel="0" collapsed="false">
      <c r="A6451" s="0" t="n">
        <f aca="false">'Profiles 8760'!A6440</f>
        <v>6438</v>
      </c>
      <c r="B6451" s="0" t="n">
        <f aca="false">'Profiles 8760'!B6440</f>
        <v>9</v>
      </c>
      <c r="C6451" s="0" t="n">
        <f aca="false">'Profiles 8760'!E6440</f>
        <v>0</v>
      </c>
      <c r="D6451" s="0" t="n">
        <f aca="false">'Profiles 8760'!F6440</f>
        <v>0</v>
      </c>
      <c r="E6451" s="0" t="n">
        <f aca="false">'Profiles 8760'!G6440</f>
        <v>0.344718</v>
      </c>
      <c r="F6451" s="0" t="n">
        <f aca="false">D6451*Assumptions!$C$11*$B$7+E6451*Assumptions!$C$12*$B$8</f>
        <v>14.0989662</v>
      </c>
      <c r="G6451" s="0" t="n">
        <f aca="false">C6451*Assumptions!$C$15</f>
        <v>0</v>
      </c>
      <c r="H6451" s="0" t="n">
        <f aca="false">MIN(F6451,G6451)</f>
        <v>0</v>
      </c>
      <c r="I6451" s="0" t="n">
        <f aca="false">IF(C6451=1,MIN(G6451-H6451,Assumptions!$C$13,P6450),0)</f>
        <v>0</v>
      </c>
      <c r="J6451" s="0" t="n">
        <f aca="false">H6451+I6451</f>
        <v>0</v>
      </c>
      <c r="K6451" s="0" t="n">
        <f aca="false">MIN(IF(C6451=1,F6451-H6451,F6451),Assumptions!$C$13,MAX(0,($B$5-P6450)/$B$6))</f>
        <v>14.0989662</v>
      </c>
      <c r="L6451" s="0" t="n">
        <f aca="false">IF(C6451=1,0,MIN(F6451-K6451,Assumptions!$C$15,MAX(0,$B$10-O6450-M6451)))</f>
        <v>0</v>
      </c>
      <c r="M6451" s="0" t="n">
        <f aca="false">'Profiles 8760'!H6440</f>
        <v>77600</v>
      </c>
      <c r="N6451" s="0" t="n">
        <f aca="false">J6451+L6451</f>
        <v>0</v>
      </c>
      <c r="O6451" s="0" t="n">
        <f aca="false">O6450+N6451</f>
        <v>601941.387733453</v>
      </c>
      <c r="P6451" s="0" t="n">
        <f aca="false">MIN($B$5,P6450+K6451*$B$6-I6451)</f>
        <v>260.78612780836</v>
      </c>
      <c r="Q6451" s="0" t="n">
        <f aca="false">MAX(0,F6451-H6451-K6451-L6451)</f>
        <v>0</v>
      </c>
    </row>
    <row r="6452" customFormat="false" ht="15" hidden="false" customHeight="false" outlineLevel="0" collapsed="false">
      <c r="A6452" s="0" t="n">
        <f aca="false">'Profiles 8760'!A6441</f>
        <v>6439</v>
      </c>
      <c r="B6452" s="0" t="n">
        <f aca="false">'Profiles 8760'!B6441</f>
        <v>9</v>
      </c>
      <c r="C6452" s="0" t="n">
        <f aca="false">'Profiles 8760'!E6441</f>
        <v>0</v>
      </c>
      <c r="D6452" s="0" t="n">
        <f aca="false">'Profiles 8760'!F6441</f>
        <v>0.008466</v>
      </c>
      <c r="E6452" s="0" t="n">
        <f aca="false">'Profiles 8760'!G6441</f>
        <v>0.406546</v>
      </c>
      <c r="F6452" s="0" t="n">
        <f aca="false">D6452*Assumptions!$C$11*$B$7+E6452*Assumptions!$C$12*$B$8</f>
        <v>19.0727122</v>
      </c>
      <c r="G6452" s="0" t="n">
        <f aca="false">C6452*Assumptions!$C$15</f>
        <v>0</v>
      </c>
      <c r="H6452" s="0" t="n">
        <f aca="false">MIN(F6452,G6452)</f>
        <v>0</v>
      </c>
      <c r="I6452" s="0" t="n">
        <f aca="false">IF(C6452=1,MIN(G6452-H6452,Assumptions!$C$13,P6451),0)</f>
        <v>0</v>
      </c>
      <c r="J6452" s="0" t="n">
        <f aca="false">H6452+I6452</f>
        <v>0</v>
      </c>
      <c r="K6452" s="0" t="n">
        <f aca="false">MIN(IF(C6452=1,F6452-H6452,F6452),Assumptions!$C$13,MAX(0,($B$5-P6451)/$B$6))</f>
        <v>19.0727122</v>
      </c>
      <c r="L6452" s="0" t="n">
        <f aca="false">IF(C6452=1,0,MIN(F6452-K6452,Assumptions!$C$15,MAX(0,$B$10-O6451-M6452)))</f>
        <v>0</v>
      </c>
      <c r="M6452" s="0" t="n">
        <f aca="false">'Profiles 8760'!H6441</f>
        <v>77600</v>
      </c>
      <c r="N6452" s="0" t="n">
        <f aca="false">J6452+L6452</f>
        <v>0</v>
      </c>
      <c r="O6452" s="0" t="n">
        <f aca="false">O6451+N6452</f>
        <v>601941.387733453</v>
      </c>
      <c r="P6452" s="0" t="n">
        <f aca="false">MIN($B$5,P6451+K6452*$B$6-I6452)</f>
        <v>277.31835474332</v>
      </c>
      <c r="Q6452" s="0" t="n">
        <f aca="false">MAX(0,F6452-H6452-K6452-L6452)</f>
        <v>0</v>
      </c>
    </row>
    <row r="6453" customFormat="false" ht="15" hidden="false" customHeight="false" outlineLevel="0" collapsed="false">
      <c r="A6453" s="0" t="n">
        <f aca="false">'Profiles 8760'!A6442</f>
        <v>6440</v>
      </c>
      <c r="B6453" s="0" t="n">
        <f aca="false">'Profiles 8760'!B6442</f>
        <v>9</v>
      </c>
      <c r="C6453" s="0" t="n">
        <f aca="false">'Profiles 8760'!E6442</f>
        <v>1</v>
      </c>
      <c r="D6453" s="0" t="n">
        <f aca="false">'Profiles 8760'!F6442</f>
        <v>0.211732</v>
      </c>
      <c r="E6453" s="0" t="n">
        <f aca="false">'Profiles 8760'!G6442</f>
        <v>0.52354</v>
      </c>
      <c r="F6453" s="0" t="n">
        <f aca="false">D6453*Assumptions!$C$11*$B$7+E6453*Assumptions!$C$12*$B$8</f>
        <v>82.5609876</v>
      </c>
      <c r="G6453" s="0" t="n">
        <f aca="false">C6453*Assumptions!$C$15</f>
        <v>200</v>
      </c>
      <c r="H6453" s="0" t="n">
        <f aca="false">MIN(F6453,G6453)</f>
        <v>82.5609876</v>
      </c>
      <c r="I6453" s="0" t="n">
        <f aca="false">IF(C6453=1,MIN(G6453-H6453,Assumptions!$C$13,P6452),0)</f>
        <v>117.4390124</v>
      </c>
      <c r="J6453" s="0" t="n">
        <f aca="false">H6453+I6453</f>
        <v>200</v>
      </c>
      <c r="K6453" s="0" t="n">
        <f aca="false">MIN(IF(C6453=1,F6453-H6453,F6453),Assumptions!$C$13,MAX(0,($B$5-P6452)/$B$6))</f>
        <v>0</v>
      </c>
      <c r="L6453" s="0" t="n">
        <f aca="false">IF(C6453=1,0,MIN(F6453-K6453,Assumptions!$C$15,MAX(0,$B$10-O6452-M6453)))</f>
        <v>0</v>
      </c>
      <c r="M6453" s="0" t="n">
        <f aca="false">'Profiles 8760'!H6442</f>
        <v>77400</v>
      </c>
      <c r="N6453" s="0" t="n">
        <f aca="false">J6453+L6453</f>
        <v>200</v>
      </c>
      <c r="O6453" s="0" t="n">
        <f aca="false">O6452+N6453</f>
        <v>602141.387733453</v>
      </c>
      <c r="P6453" s="0" t="n">
        <f aca="false">MIN($B$5,P6452+K6453*$B$6-I6453)</f>
        <v>159.87934234332</v>
      </c>
      <c r="Q6453" s="0" t="n">
        <f aca="false">MAX(0,F6453-H6453-K6453-L6453)</f>
        <v>0</v>
      </c>
    </row>
    <row r="6454" customFormat="false" ht="15" hidden="false" customHeight="false" outlineLevel="0" collapsed="false">
      <c r="A6454" s="0" t="n">
        <f aca="false">'Profiles 8760'!A6443</f>
        <v>6441</v>
      </c>
      <c r="B6454" s="0" t="n">
        <f aca="false">'Profiles 8760'!B6443</f>
        <v>9</v>
      </c>
      <c r="C6454" s="0" t="n">
        <f aca="false">'Profiles 8760'!E6443</f>
        <v>1</v>
      </c>
      <c r="D6454" s="0" t="n">
        <f aca="false">'Profiles 8760'!F6443</f>
        <v>0.482953</v>
      </c>
      <c r="E6454" s="0" t="n">
        <f aca="false">'Profiles 8760'!G6443</f>
        <v>0.677298</v>
      </c>
      <c r="F6454" s="0" t="n">
        <f aca="false">D6454*Assumptions!$C$11*$B$7+E6454*Assumptions!$C$12*$B$8</f>
        <v>167.1783146</v>
      </c>
      <c r="G6454" s="0" t="n">
        <f aca="false">C6454*Assumptions!$C$15</f>
        <v>200</v>
      </c>
      <c r="H6454" s="0" t="n">
        <f aca="false">MIN(F6454,G6454)</f>
        <v>167.1783146</v>
      </c>
      <c r="I6454" s="0" t="n">
        <f aca="false">IF(C6454=1,MIN(G6454-H6454,Assumptions!$C$13,P6453),0)</f>
        <v>32.8216854</v>
      </c>
      <c r="J6454" s="0" t="n">
        <f aca="false">H6454+I6454</f>
        <v>200</v>
      </c>
      <c r="K6454" s="0" t="n">
        <f aca="false">MIN(IF(C6454=1,F6454-H6454,F6454),Assumptions!$C$13,MAX(0,($B$5-P6453)/$B$6))</f>
        <v>0</v>
      </c>
      <c r="L6454" s="0" t="n">
        <f aca="false">IF(C6454=1,0,MIN(F6454-K6454,Assumptions!$C$15,MAX(0,$B$10-O6453-M6454)))</f>
        <v>0</v>
      </c>
      <c r="M6454" s="0" t="n">
        <f aca="false">'Profiles 8760'!H6443</f>
        <v>77200</v>
      </c>
      <c r="N6454" s="0" t="n">
        <f aca="false">J6454+L6454</f>
        <v>200</v>
      </c>
      <c r="O6454" s="0" t="n">
        <f aca="false">O6453+N6454</f>
        <v>602341.387733453</v>
      </c>
      <c r="P6454" s="0" t="n">
        <f aca="false">MIN($B$5,P6453+K6454*$B$6-I6454)</f>
        <v>127.05765694332</v>
      </c>
      <c r="Q6454" s="0" t="n">
        <f aca="false">MAX(0,F6454-H6454-K6454-L6454)</f>
        <v>0</v>
      </c>
    </row>
    <row r="6455" customFormat="false" ht="15" hidden="false" customHeight="false" outlineLevel="0" collapsed="false">
      <c r="A6455" s="0" t="n">
        <f aca="false">'Profiles 8760'!A6444</f>
        <v>6442</v>
      </c>
      <c r="B6455" s="0" t="n">
        <f aca="false">'Profiles 8760'!B6444</f>
        <v>9</v>
      </c>
      <c r="C6455" s="0" t="n">
        <f aca="false">'Profiles 8760'!E6444</f>
        <v>0</v>
      </c>
      <c r="D6455" s="0" t="n">
        <f aca="false">'Profiles 8760'!F6444</f>
        <v>0.754151</v>
      </c>
      <c r="E6455" s="0" t="n">
        <f aca="false">'Profiles 8760'!G6444</f>
        <v>0.876633</v>
      </c>
      <c r="F6455" s="0" t="n">
        <f aca="false">D6455*Assumptions!$C$11*$B$7+E6455*Assumptions!$C$12*$B$8</f>
        <v>253.6530985</v>
      </c>
      <c r="G6455" s="0" t="n">
        <f aca="false">C6455*Assumptions!$C$15</f>
        <v>0</v>
      </c>
      <c r="H6455" s="0" t="n">
        <f aca="false">MIN(F6455,G6455)</f>
        <v>0</v>
      </c>
      <c r="I6455" s="0" t="n">
        <f aca="false">IF(C6455=1,MIN(G6455-H6455,Assumptions!$C$13,P6454),0)</f>
        <v>0</v>
      </c>
      <c r="J6455" s="0" t="n">
        <f aca="false">H6455+I6455</f>
        <v>0</v>
      </c>
      <c r="K6455" s="0" t="n">
        <f aca="false">MIN(IF(C6455=1,F6455-H6455,F6455),Assumptions!$C$13,MAX(0,($B$5-P6454)/$B$6))</f>
        <v>180</v>
      </c>
      <c r="L6455" s="0" t="n">
        <f aca="false">IF(C6455=1,0,MIN(F6455-K6455,Assumptions!$C$15,MAX(0,$B$10-O6454-M6455)))</f>
        <v>73.6530985</v>
      </c>
      <c r="M6455" s="0" t="n">
        <f aca="false">'Profiles 8760'!H6444</f>
        <v>77200</v>
      </c>
      <c r="N6455" s="0" t="n">
        <f aca="false">J6455+L6455</f>
        <v>73.6530985</v>
      </c>
      <c r="O6455" s="0" t="n">
        <f aca="false">O6454+N6455</f>
        <v>602415.040831953</v>
      </c>
      <c r="P6455" s="0" t="n">
        <f aca="false">MIN($B$5,P6454+K6455*$B$6-I6455)</f>
        <v>283.08165694332</v>
      </c>
      <c r="Q6455" s="0" t="n">
        <f aca="false">MAX(0,F6455-H6455-K6455-L6455)</f>
        <v>0</v>
      </c>
    </row>
    <row r="6456" customFormat="false" ht="15" hidden="false" customHeight="false" outlineLevel="0" collapsed="false">
      <c r="A6456" s="0" t="n">
        <f aca="false">'Profiles 8760'!A6445</f>
        <v>6443</v>
      </c>
      <c r="B6456" s="0" t="n">
        <f aca="false">'Profiles 8760'!B6445</f>
        <v>9</v>
      </c>
      <c r="C6456" s="0" t="n">
        <f aca="false">'Profiles 8760'!E6445</f>
        <v>0</v>
      </c>
      <c r="D6456" s="0" t="n">
        <f aca="false">'Profiles 8760'!F6445</f>
        <v>0.98117</v>
      </c>
      <c r="E6456" s="0" t="n">
        <f aca="false">'Profiles 8760'!G6445</f>
        <v>0.807242</v>
      </c>
      <c r="F6456" s="0" t="n">
        <f aca="false">D6456*Assumptions!$C$11*$B$7+E6456*Assumptions!$C$12*$B$8</f>
        <v>316.3780938</v>
      </c>
      <c r="G6456" s="0" t="n">
        <f aca="false">C6456*Assumptions!$C$15</f>
        <v>0</v>
      </c>
      <c r="H6456" s="0" t="n">
        <f aca="false">MIN(F6456,G6456)</f>
        <v>0</v>
      </c>
      <c r="I6456" s="0" t="n">
        <f aca="false">IF(C6456=1,MIN(G6456-H6456,Assumptions!$C$13,P6455),0)</f>
        <v>0</v>
      </c>
      <c r="J6456" s="0" t="n">
        <f aca="false">H6456+I6456</f>
        <v>0</v>
      </c>
      <c r="K6456" s="0" t="n">
        <f aca="false">MIN(IF(C6456=1,F6456-H6456,F6456),Assumptions!$C$13,MAX(0,($B$5-P6455)/$B$6))</f>
        <v>180</v>
      </c>
      <c r="L6456" s="0" t="n">
        <f aca="false">IF(C6456=1,0,MIN(F6456-K6456,Assumptions!$C$15,MAX(0,$B$10-O6455-M6456)))</f>
        <v>136.3780938</v>
      </c>
      <c r="M6456" s="0" t="n">
        <f aca="false">'Profiles 8760'!H6445</f>
        <v>77200</v>
      </c>
      <c r="N6456" s="0" t="n">
        <f aca="false">J6456+L6456</f>
        <v>136.3780938</v>
      </c>
      <c r="O6456" s="0" t="n">
        <f aca="false">O6455+N6456</f>
        <v>602551.418925753</v>
      </c>
      <c r="P6456" s="0" t="n">
        <f aca="false">MIN($B$5,P6455+K6456*$B$6-I6456)</f>
        <v>439.10565694332</v>
      </c>
      <c r="Q6456" s="0" t="n">
        <f aca="false">MAX(0,F6456-H6456-K6456-L6456)</f>
        <v>0</v>
      </c>
    </row>
    <row r="6457" customFormat="false" ht="15" hidden="false" customHeight="false" outlineLevel="0" collapsed="false">
      <c r="A6457" s="0" t="n">
        <f aca="false">'Profiles 8760'!A6446</f>
        <v>6444</v>
      </c>
      <c r="B6457" s="0" t="n">
        <f aca="false">'Profiles 8760'!B6446</f>
        <v>9</v>
      </c>
      <c r="C6457" s="0" t="n">
        <f aca="false">'Profiles 8760'!E6446</f>
        <v>0</v>
      </c>
      <c r="D6457" s="0" t="n">
        <f aca="false">'Profiles 8760'!F6446</f>
        <v>1</v>
      </c>
      <c r="E6457" s="0" t="n">
        <f aca="false">'Profiles 8760'!G6446</f>
        <v>1</v>
      </c>
      <c r="F6457" s="0" t="n">
        <f aca="false">D6457*Assumptions!$C$11*$B$7+E6457*Assumptions!$C$12*$B$8</f>
        <v>329.7</v>
      </c>
      <c r="G6457" s="0" t="n">
        <f aca="false">C6457*Assumptions!$C$15</f>
        <v>0</v>
      </c>
      <c r="H6457" s="0" t="n">
        <f aca="false">MIN(F6457,G6457)</f>
        <v>0</v>
      </c>
      <c r="I6457" s="0" t="n">
        <f aca="false">IF(C6457=1,MIN(G6457-H6457,Assumptions!$C$13,P6456),0)</f>
        <v>0</v>
      </c>
      <c r="J6457" s="0" t="n">
        <f aca="false">H6457+I6457</f>
        <v>0</v>
      </c>
      <c r="K6457" s="0" t="n">
        <f aca="false">MIN(IF(C6457=1,F6457-H6457,F6457),Assumptions!$C$13,MAX(0,($B$5-P6456)/$B$6))</f>
        <v>82.7230538263496</v>
      </c>
      <c r="L6457" s="0" t="n">
        <f aca="false">IF(C6457=1,0,MIN(F6457-K6457,Assumptions!$C$15,MAX(0,$B$10-O6456-M6457)))</f>
        <v>200</v>
      </c>
      <c r="M6457" s="0" t="n">
        <f aca="false">'Profiles 8760'!H6446</f>
        <v>77200</v>
      </c>
      <c r="N6457" s="0" t="n">
        <f aca="false">J6457+L6457</f>
        <v>200</v>
      </c>
      <c r="O6457" s="0" t="n">
        <f aca="false">O6456+N6457</f>
        <v>602751.418925753</v>
      </c>
      <c r="P6457" s="0" t="n">
        <f aca="false">MIN($B$5,P6456+K6457*$B$6-I6457)</f>
        <v>510.81</v>
      </c>
      <c r="Q6457" s="0" t="n">
        <f aca="false">MAX(0,F6457-H6457-K6457-L6457)</f>
        <v>46.9769461736503</v>
      </c>
    </row>
    <row r="6458" customFormat="false" ht="15" hidden="false" customHeight="false" outlineLevel="0" collapsed="false">
      <c r="A6458" s="0" t="n">
        <f aca="false">'Profiles 8760'!A6447</f>
        <v>6445</v>
      </c>
      <c r="B6458" s="0" t="n">
        <f aca="false">'Profiles 8760'!B6447</f>
        <v>9</v>
      </c>
      <c r="C6458" s="0" t="n">
        <f aca="false">'Profiles 8760'!E6447</f>
        <v>0</v>
      </c>
      <c r="D6458" s="0" t="n">
        <f aca="false">'Profiles 8760'!F6447</f>
        <v>1</v>
      </c>
      <c r="E6458" s="0" t="n">
        <f aca="false">'Profiles 8760'!G6447</f>
        <v>1</v>
      </c>
      <c r="F6458" s="0" t="n">
        <f aca="false">D6458*Assumptions!$C$11*$B$7+E6458*Assumptions!$C$12*$B$8</f>
        <v>329.7</v>
      </c>
      <c r="G6458" s="0" t="n">
        <f aca="false">C6458*Assumptions!$C$15</f>
        <v>0</v>
      </c>
      <c r="H6458" s="0" t="n">
        <f aca="false">MIN(F6458,G6458)</f>
        <v>0</v>
      </c>
      <c r="I6458" s="0" t="n">
        <f aca="false">IF(C6458=1,MIN(G6458-H6458,Assumptions!$C$13,P6457),0)</f>
        <v>0</v>
      </c>
      <c r="J6458" s="0" t="n">
        <f aca="false">H6458+I6458</f>
        <v>0</v>
      </c>
      <c r="K6458" s="0" t="n">
        <f aca="false">MIN(IF(C6458=1,F6458-H6458,F6458),Assumptions!$C$13,MAX(0,($B$5-P6457)/$B$6))</f>
        <v>0</v>
      </c>
      <c r="L6458" s="0" t="n">
        <f aca="false">IF(C6458=1,0,MIN(F6458-K6458,Assumptions!$C$15,MAX(0,$B$10-O6457-M6458)))</f>
        <v>200</v>
      </c>
      <c r="M6458" s="0" t="n">
        <f aca="false">'Profiles 8760'!H6447</f>
        <v>77200</v>
      </c>
      <c r="N6458" s="0" t="n">
        <f aca="false">J6458+L6458</f>
        <v>200</v>
      </c>
      <c r="O6458" s="0" t="n">
        <f aca="false">O6457+N6458</f>
        <v>602951.418925753</v>
      </c>
      <c r="P6458" s="0" t="n">
        <f aca="false">MIN($B$5,P6457+K6458*$B$6-I6458)</f>
        <v>510.81</v>
      </c>
      <c r="Q6458" s="0" t="n">
        <f aca="false">MAX(0,F6458-H6458-K6458-L6458)</f>
        <v>129.7</v>
      </c>
    </row>
    <row r="6459" customFormat="false" ht="15" hidden="false" customHeight="false" outlineLevel="0" collapsed="false">
      <c r="A6459" s="0" t="n">
        <f aca="false">'Profiles 8760'!A6448</f>
        <v>6446</v>
      </c>
      <c r="B6459" s="0" t="n">
        <f aca="false">'Profiles 8760'!B6448</f>
        <v>9</v>
      </c>
      <c r="C6459" s="0" t="n">
        <f aca="false">'Profiles 8760'!E6448</f>
        <v>0</v>
      </c>
      <c r="D6459" s="0" t="n">
        <f aca="false">'Profiles 8760'!F6448</f>
        <v>1</v>
      </c>
      <c r="E6459" s="0" t="n">
        <f aca="false">'Profiles 8760'!G6448</f>
        <v>1</v>
      </c>
      <c r="F6459" s="0" t="n">
        <f aca="false">D6459*Assumptions!$C$11*$B$7+E6459*Assumptions!$C$12*$B$8</f>
        <v>329.7</v>
      </c>
      <c r="G6459" s="0" t="n">
        <f aca="false">C6459*Assumptions!$C$15</f>
        <v>0</v>
      </c>
      <c r="H6459" s="0" t="n">
        <f aca="false">MIN(F6459,G6459)</f>
        <v>0</v>
      </c>
      <c r="I6459" s="0" t="n">
        <f aca="false">IF(C6459=1,MIN(G6459-H6459,Assumptions!$C$13,P6458),0)</f>
        <v>0</v>
      </c>
      <c r="J6459" s="0" t="n">
        <f aca="false">H6459+I6459</f>
        <v>0</v>
      </c>
      <c r="K6459" s="0" t="n">
        <f aca="false">MIN(IF(C6459=1,F6459-H6459,F6459),Assumptions!$C$13,MAX(0,($B$5-P6458)/$B$6))</f>
        <v>0</v>
      </c>
      <c r="L6459" s="0" t="n">
        <f aca="false">IF(C6459=1,0,MIN(F6459-K6459,Assumptions!$C$15,MAX(0,$B$10-O6458-M6459)))</f>
        <v>200</v>
      </c>
      <c r="M6459" s="0" t="n">
        <f aca="false">'Profiles 8760'!H6448</f>
        <v>77200</v>
      </c>
      <c r="N6459" s="0" t="n">
        <f aca="false">J6459+L6459</f>
        <v>200</v>
      </c>
      <c r="O6459" s="0" t="n">
        <f aca="false">O6458+N6459</f>
        <v>603151.418925753</v>
      </c>
      <c r="P6459" s="0" t="n">
        <f aca="false">MIN($B$5,P6458+K6459*$B$6-I6459)</f>
        <v>510.81</v>
      </c>
      <c r="Q6459" s="0" t="n">
        <f aca="false">MAX(0,F6459-H6459-K6459-L6459)</f>
        <v>129.7</v>
      </c>
    </row>
    <row r="6460" customFormat="false" ht="15" hidden="false" customHeight="false" outlineLevel="0" collapsed="false">
      <c r="A6460" s="0" t="n">
        <f aca="false">'Profiles 8760'!A6449</f>
        <v>6447</v>
      </c>
      <c r="B6460" s="0" t="n">
        <f aca="false">'Profiles 8760'!B6449</f>
        <v>9</v>
      </c>
      <c r="C6460" s="0" t="n">
        <f aca="false">'Profiles 8760'!E6449</f>
        <v>0</v>
      </c>
      <c r="D6460" s="0" t="n">
        <f aca="false">'Profiles 8760'!F6449</f>
        <v>0.98117</v>
      </c>
      <c r="E6460" s="0" t="n">
        <f aca="false">'Profiles 8760'!G6449</f>
        <v>1</v>
      </c>
      <c r="F6460" s="0" t="n">
        <f aca="false">D6460*Assumptions!$C$11*$B$7+E6460*Assumptions!$C$12*$B$8</f>
        <v>324.261896</v>
      </c>
      <c r="G6460" s="0" t="n">
        <f aca="false">C6460*Assumptions!$C$15</f>
        <v>0</v>
      </c>
      <c r="H6460" s="0" t="n">
        <f aca="false">MIN(F6460,G6460)</f>
        <v>0</v>
      </c>
      <c r="I6460" s="0" t="n">
        <f aca="false">IF(C6460=1,MIN(G6460-H6460,Assumptions!$C$13,P6459),0)</f>
        <v>0</v>
      </c>
      <c r="J6460" s="0" t="n">
        <f aca="false">H6460+I6460</f>
        <v>0</v>
      </c>
      <c r="K6460" s="0" t="n">
        <f aca="false">MIN(IF(C6460=1,F6460-H6460,F6460),Assumptions!$C$13,MAX(0,($B$5-P6459)/$B$6))</f>
        <v>0</v>
      </c>
      <c r="L6460" s="0" t="n">
        <f aca="false">IF(C6460=1,0,MIN(F6460-K6460,Assumptions!$C$15,MAX(0,$B$10-O6459-M6460)))</f>
        <v>200</v>
      </c>
      <c r="M6460" s="0" t="n">
        <f aca="false">'Profiles 8760'!H6449</f>
        <v>77200</v>
      </c>
      <c r="N6460" s="0" t="n">
        <f aca="false">J6460+L6460</f>
        <v>200</v>
      </c>
      <c r="O6460" s="0" t="n">
        <f aca="false">O6459+N6460</f>
        <v>603351.418925753</v>
      </c>
      <c r="P6460" s="0" t="n">
        <f aca="false">MIN($B$5,P6459+K6460*$B$6-I6460)</f>
        <v>510.81</v>
      </c>
      <c r="Q6460" s="0" t="n">
        <f aca="false">MAX(0,F6460-H6460-K6460-L6460)</f>
        <v>124.261896</v>
      </c>
    </row>
    <row r="6461" customFormat="false" ht="15" hidden="false" customHeight="false" outlineLevel="0" collapsed="false">
      <c r="A6461" s="0" t="n">
        <f aca="false">'Profiles 8760'!A6450</f>
        <v>6448</v>
      </c>
      <c r="B6461" s="0" t="n">
        <f aca="false">'Profiles 8760'!B6450</f>
        <v>9</v>
      </c>
      <c r="C6461" s="0" t="n">
        <f aca="false">'Profiles 8760'!E6450</f>
        <v>0</v>
      </c>
      <c r="D6461" s="0" t="n">
        <f aca="false">'Profiles 8760'!F6450</f>
        <v>0.754151</v>
      </c>
      <c r="E6461" s="0" t="n">
        <f aca="false">'Profiles 8760'!G6450</f>
        <v>1</v>
      </c>
      <c r="F6461" s="0" t="n">
        <f aca="false">D6461*Assumptions!$C$11*$B$7+E6461*Assumptions!$C$12*$B$8</f>
        <v>258.6988088</v>
      </c>
      <c r="G6461" s="0" t="n">
        <f aca="false">C6461*Assumptions!$C$15</f>
        <v>0</v>
      </c>
      <c r="H6461" s="0" t="n">
        <f aca="false">MIN(F6461,G6461)</f>
        <v>0</v>
      </c>
      <c r="I6461" s="0" t="n">
        <f aca="false">IF(C6461=1,MIN(G6461-H6461,Assumptions!$C$13,P6460),0)</f>
        <v>0</v>
      </c>
      <c r="J6461" s="0" t="n">
        <f aca="false">H6461+I6461</f>
        <v>0</v>
      </c>
      <c r="K6461" s="0" t="n">
        <f aca="false">MIN(IF(C6461=1,F6461-H6461,F6461),Assumptions!$C$13,MAX(0,($B$5-P6460)/$B$6))</f>
        <v>0</v>
      </c>
      <c r="L6461" s="0" t="n">
        <f aca="false">IF(C6461=1,0,MIN(F6461-K6461,Assumptions!$C$15,MAX(0,$B$10-O6460-M6461)))</f>
        <v>200</v>
      </c>
      <c r="M6461" s="0" t="n">
        <f aca="false">'Profiles 8760'!H6450</f>
        <v>77200</v>
      </c>
      <c r="N6461" s="0" t="n">
        <f aca="false">J6461+L6461</f>
        <v>200</v>
      </c>
      <c r="O6461" s="0" t="n">
        <f aca="false">O6460+N6461</f>
        <v>603551.418925753</v>
      </c>
      <c r="P6461" s="0" t="n">
        <f aca="false">MIN($B$5,P6460+K6461*$B$6-I6461)</f>
        <v>510.81</v>
      </c>
      <c r="Q6461" s="0" t="n">
        <f aca="false">MAX(0,F6461-H6461-K6461-L6461)</f>
        <v>58.6988088</v>
      </c>
    </row>
    <row r="6462" customFormat="false" ht="15" hidden="false" customHeight="false" outlineLevel="0" collapsed="false">
      <c r="A6462" s="0" t="n">
        <f aca="false">'Profiles 8760'!A6451</f>
        <v>6449</v>
      </c>
      <c r="B6462" s="0" t="n">
        <f aca="false">'Profiles 8760'!B6451</f>
        <v>9</v>
      </c>
      <c r="C6462" s="0" t="n">
        <f aca="false">'Profiles 8760'!E6451</f>
        <v>0</v>
      </c>
      <c r="D6462" s="0" t="n">
        <f aca="false">'Profiles 8760'!F6451</f>
        <v>0.482953</v>
      </c>
      <c r="E6462" s="0" t="n">
        <f aca="false">'Profiles 8760'!G6451</f>
        <v>1</v>
      </c>
      <c r="F6462" s="0" t="n">
        <f aca="false">D6462*Assumptions!$C$11*$B$7+E6462*Assumptions!$C$12*$B$8</f>
        <v>180.3768264</v>
      </c>
      <c r="G6462" s="0" t="n">
        <f aca="false">C6462*Assumptions!$C$15</f>
        <v>0</v>
      </c>
      <c r="H6462" s="0" t="n">
        <f aca="false">MIN(F6462,G6462)</f>
        <v>0</v>
      </c>
      <c r="I6462" s="0" t="n">
        <f aca="false">IF(C6462=1,MIN(G6462-H6462,Assumptions!$C$13,P6461),0)</f>
        <v>0</v>
      </c>
      <c r="J6462" s="0" t="n">
        <f aca="false">H6462+I6462</f>
        <v>0</v>
      </c>
      <c r="K6462" s="0" t="n">
        <f aca="false">MIN(IF(C6462=1,F6462-H6462,F6462),Assumptions!$C$13,MAX(0,($B$5-P6461)/$B$6))</f>
        <v>0</v>
      </c>
      <c r="L6462" s="0" t="n">
        <f aca="false">IF(C6462=1,0,MIN(F6462-K6462,Assumptions!$C$15,MAX(0,$B$10-O6461-M6462)))</f>
        <v>180.3768264</v>
      </c>
      <c r="M6462" s="0" t="n">
        <f aca="false">'Profiles 8760'!H6451</f>
        <v>77200</v>
      </c>
      <c r="N6462" s="0" t="n">
        <f aca="false">J6462+L6462</f>
        <v>180.3768264</v>
      </c>
      <c r="O6462" s="0" t="n">
        <f aca="false">O6461+N6462</f>
        <v>603731.795752153</v>
      </c>
      <c r="P6462" s="0" t="n">
        <f aca="false">MIN($B$5,P6461+K6462*$B$6-I6462)</f>
        <v>510.81</v>
      </c>
      <c r="Q6462" s="0" t="n">
        <f aca="false">MAX(0,F6462-H6462-K6462-L6462)</f>
        <v>0</v>
      </c>
    </row>
    <row r="6463" customFormat="false" ht="15" hidden="false" customHeight="false" outlineLevel="0" collapsed="false">
      <c r="A6463" s="0" t="n">
        <f aca="false">'Profiles 8760'!A6452</f>
        <v>6450</v>
      </c>
      <c r="B6463" s="0" t="n">
        <f aca="false">'Profiles 8760'!B6452</f>
        <v>9</v>
      </c>
      <c r="C6463" s="0" t="n">
        <f aca="false">'Profiles 8760'!E6452</f>
        <v>0</v>
      </c>
      <c r="D6463" s="0" t="n">
        <f aca="false">'Profiles 8760'!F6452</f>
        <v>0.211732</v>
      </c>
      <c r="E6463" s="0" t="n">
        <f aca="false">'Profiles 8760'!G6452</f>
        <v>0.762231</v>
      </c>
      <c r="F6463" s="0" t="n">
        <f aca="false">D6463*Assumptions!$C$11*$B$7+E6463*Assumptions!$C$12*$B$8</f>
        <v>92.3234495</v>
      </c>
      <c r="G6463" s="0" t="n">
        <f aca="false">C6463*Assumptions!$C$15</f>
        <v>0</v>
      </c>
      <c r="H6463" s="0" t="n">
        <f aca="false">MIN(F6463,G6463)</f>
        <v>0</v>
      </c>
      <c r="I6463" s="0" t="n">
        <f aca="false">IF(C6463=1,MIN(G6463-H6463,Assumptions!$C$13,P6462),0)</f>
        <v>0</v>
      </c>
      <c r="J6463" s="0" t="n">
        <f aca="false">H6463+I6463</f>
        <v>0</v>
      </c>
      <c r="K6463" s="0" t="n">
        <f aca="false">MIN(IF(C6463=1,F6463-H6463,F6463),Assumptions!$C$13,MAX(0,($B$5-P6462)/$B$6))</f>
        <v>0</v>
      </c>
      <c r="L6463" s="0" t="n">
        <f aca="false">IF(C6463=1,0,MIN(F6463-K6463,Assumptions!$C$15,MAX(0,$B$10-O6462-M6463)))</f>
        <v>92.3234495</v>
      </c>
      <c r="M6463" s="0" t="n">
        <f aca="false">'Profiles 8760'!H6452</f>
        <v>77200</v>
      </c>
      <c r="N6463" s="0" t="n">
        <f aca="false">J6463+L6463</f>
        <v>92.3234495</v>
      </c>
      <c r="O6463" s="0" t="n">
        <f aca="false">O6462+N6463</f>
        <v>603824.119201653</v>
      </c>
      <c r="P6463" s="0" t="n">
        <f aca="false">MIN($B$5,P6462+K6463*$B$6-I6463)</f>
        <v>510.81</v>
      </c>
      <c r="Q6463" s="0" t="n">
        <f aca="false">MAX(0,F6463-H6463-K6463-L6463)</f>
        <v>0</v>
      </c>
    </row>
    <row r="6464" customFormat="false" ht="15" hidden="false" customHeight="false" outlineLevel="0" collapsed="false">
      <c r="A6464" s="0" t="n">
        <f aca="false">'Profiles 8760'!A6453</f>
        <v>6451</v>
      </c>
      <c r="B6464" s="0" t="n">
        <f aca="false">'Profiles 8760'!B6453</f>
        <v>9</v>
      </c>
      <c r="C6464" s="0" t="n">
        <f aca="false">'Profiles 8760'!E6453</f>
        <v>0</v>
      </c>
      <c r="D6464" s="0" t="n">
        <f aca="false">'Profiles 8760'!F6453</f>
        <v>0.008466</v>
      </c>
      <c r="E6464" s="0" t="n">
        <f aca="false">'Profiles 8760'!G6453</f>
        <v>0.778179</v>
      </c>
      <c r="F6464" s="0" t="n">
        <f aca="false">D6464*Assumptions!$C$11*$B$7+E6464*Assumptions!$C$12*$B$8</f>
        <v>34.2725019</v>
      </c>
      <c r="G6464" s="0" t="n">
        <f aca="false">C6464*Assumptions!$C$15</f>
        <v>0</v>
      </c>
      <c r="H6464" s="0" t="n">
        <f aca="false">MIN(F6464,G6464)</f>
        <v>0</v>
      </c>
      <c r="I6464" s="0" t="n">
        <f aca="false">IF(C6464=1,MIN(G6464-H6464,Assumptions!$C$13,P6463),0)</f>
        <v>0</v>
      </c>
      <c r="J6464" s="0" t="n">
        <f aca="false">H6464+I6464</f>
        <v>0</v>
      </c>
      <c r="K6464" s="0" t="n">
        <f aca="false">MIN(IF(C6464=1,F6464-H6464,F6464),Assumptions!$C$13,MAX(0,($B$5-P6463)/$B$6))</f>
        <v>0</v>
      </c>
      <c r="L6464" s="0" t="n">
        <f aca="false">IF(C6464=1,0,MIN(F6464-K6464,Assumptions!$C$15,MAX(0,$B$10-O6463-M6464)))</f>
        <v>34.2725019</v>
      </c>
      <c r="M6464" s="0" t="n">
        <f aca="false">'Profiles 8760'!H6453</f>
        <v>77200</v>
      </c>
      <c r="N6464" s="0" t="n">
        <f aca="false">J6464+L6464</f>
        <v>34.2725019</v>
      </c>
      <c r="O6464" s="0" t="n">
        <f aca="false">O6463+N6464</f>
        <v>603858.391703553</v>
      </c>
      <c r="P6464" s="0" t="n">
        <f aca="false">MIN($B$5,P6463+K6464*$B$6-I6464)</f>
        <v>510.81</v>
      </c>
      <c r="Q6464" s="0" t="n">
        <f aca="false">MAX(0,F6464-H6464-K6464-L6464)</f>
        <v>0</v>
      </c>
    </row>
    <row r="6465" customFormat="false" ht="15" hidden="false" customHeight="false" outlineLevel="0" collapsed="false">
      <c r="A6465" s="0" t="n">
        <f aca="false">'Profiles 8760'!A6454</f>
        <v>6452</v>
      </c>
      <c r="B6465" s="0" t="n">
        <f aca="false">'Profiles 8760'!B6454</f>
        <v>9</v>
      </c>
      <c r="C6465" s="0" t="n">
        <f aca="false">'Profiles 8760'!E6454</f>
        <v>1</v>
      </c>
      <c r="D6465" s="0" t="n">
        <f aca="false">'Profiles 8760'!F6454</f>
        <v>0</v>
      </c>
      <c r="E6465" s="0" t="n">
        <f aca="false">'Profiles 8760'!G6454</f>
        <v>0.967701</v>
      </c>
      <c r="F6465" s="0" t="n">
        <f aca="false">D6465*Assumptions!$C$11*$B$7+E6465*Assumptions!$C$12*$B$8</f>
        <v>39.5789709</v>
      </c>
      <c r="G6465" s="0" t="n">
        <f aca="false">C6465*Assumptions!$C$15</f>
        <v>200</v>
      </c>
      <c r="H6465" s="0" t="n">
        <f aca="false">MIN(F6465,G6465)</f>
        <v>39.5789709</v>
      </c>
      <c r="I6465" s="0" t="n">
        <f aca="false">IF(C6465=1,MIN(G6465-H6465,Assumptions!$C$13,P6464),0)</f>
        <v>160.4210291</v>
      </c>
      <c r="J6465" s="0" t="n">
        <f aca="false">H6465+I6465</f>
        <v>200</v>
      </c>
      <c r="K6465" s="0" t="n">
        <f aca="false">MIN(IF(C6465=1,F6465-H6465,F6465),Assumptions!$C$13,MAX(0,($B$5-P6464)/$B$6))</f>
        <v>0</v>
      </c>
      <c r="L6465" s="0" t="n">
        <f aca="false">IF(C6465=1,0,MIN(F6465-K6465,Assumptions!$C$15,MAX(0,$B$10-O6464-M6465)))</f>
        <v>0</v>
      </c>
      <c r="M6465" s="0" t="n">
        <f aca="false">'Profiles 8760'!H6454</f>
        <v>77000</v>
      </c>
      <c r="N6465" s="0" t="n">
        <f aca="false">J6465+L6465</f>
        <v>200</v>
      </c>
      <c r="O6465" s="0" t="n">
        <f aca="false">O6464+N6465</f>
        <v>604058.391703553</v>
      </c>
      <c r="P6465" s="0" t="n">
        <f aca="false">MIN($B$5,P6464+K6465*$B$6-I6465)</f>
        <v>350.3889709</v>
      </c>
      <c r="Q6465" s="0" t="n">
        <f aca="false">MAX(0,F6465-H6465-K6465-L6465)</f>
        <v>0</v>
      </c>
    </row>
    <row r="6466" customFormat="false" ht="15" hidden="false" customHeight="false" outlineLevel="0" collapsed="false">
      <c r="A6466" s="0" t="n">
        <f aca="false">'Profiles 8760'!A6455</f>
        <v>6453</v>
      </c>
      <c r="B6466" s="0" t="n">
        <f aca="false">'Profiles 8760'!B6455</f>
        <v>9</v>
      </c>
      <c r="C6466" s="0" t="n">
        <f aca="false">'Profiles 8760'!E6455</f>
        <v>1</v>
      </c>
      <c r="D6466" s="0" t="n">
        <f aca="false">'Profiles 8760'!F6455</f>
        <v>0</v>
      </c>
      <c r="E6466" s="0" t="n">
        <f aca="false">'Profiles 8760'!G6455</f>
        <v>0.917724</v>
      </c>
      <c r="F6466" s="0" t="n">
        <f aca="false">D6466*Assumptions!$C$11*$B$7+E6466*Assumptions!$C$12*$B$8</f>
        <v>37.5349116</v>
      </c>
      <c r="G6466" s="0" t="n">
        <f aca="false">C6466*Assumptions!$C$15</f>
        <v>200</v>
      </c>
      <c r="H6466" s="0" t="n">
        <f aca="false">MIN(F6466,G6466)</f>
        <v>37.5349116</v>
      </c>
      <c r="I6466" s="0" t="n">
        <f aca="false">IF(C6466=1,MIN(G6466-H6466,Assumptions!$C$13,P6465),0)</f>
        <v>162.4650884</v>
      </c>
      <c r="J6466" s="0" t="n">
        <f aca="false">H6466+I6466</f>
        <v>200</v>
      </c>
      <c r="K6466" s="0" t="n">
        <f aca="false">MIN(IF(C6466=1,F6466-H6466,F6466),Assumptions!$C$13,MAX(0,($B$5-P6465)/$B$6))</f>
        <v>0</v>
      </c>
      <c r="L6466" s="0" t="n">
        <f aca="false">IF(C6466=1,0,MIN(F6466-K6466,Assumptions!$C$15,MAX(0,$B$10-O6465-M6466)))</f>
        <v>0</v>
      </c>
      <c r="M6466" s="0" t="n">
        <f aca="false">'Profiles 8760'!H6455</f>
        <v>76800</v>
      </c>
      <c r="N6466" s="0" t="n">
        <f aca="false">J6466+L6466</f>
        <v>200</v>
      </c>
      <c r="O6466" s="0" t="n">
        <f aca="false">O6465+N6466</f>
        <v>604258.391703553</v>
      </c>
      <c r="P6466" s="0" t="n">
        <f aca="false">MIN($B$5,P6465+K6466*$B$6-I6466)</f>
        <v>187.9238825</v>
      </c>
      <c r="Q6466" s="0" t="n">
        <f aca="false">MAX(0,F6466-H6466-K6466-L6466)</f>
        <v>0</v>
      </c>
    </row>
    <row r="6467" customFormat="false" ht="15" hidden="false" customHeight="false" outlineLevel="0" collapsed="false">
      <c r="A6467" s="0" t="n">
        <f aca="false">'Profiles 8760'!A6456</f>
        <v>6454</v>
      </c>
      <c r="B6467" s="0" t="n">
        <f aca="false">'Profiles 8760'!B6456</f>
        <v>9</v>
      </c>
      <c r="C6467" s="0" t="n">
        <f aca="false">'Profiles 8760'!E6456</f>
        <v>0</v>
      </c>
      <c r="D6467" s="0" t="n">
        <f aca="false">'Profiles 8760'!F6456</f>
        <v>0</v>
      </c>
      <c r="E6467" s="0" t="n">
        <f aca="false">'Profiles 8760'!G6456</f>
        <v>1</v>
      </c>
      <c r="F6467" s="0" t="n">
        <f aca="false">D6467*Assumptions!$C$11*$B$7+E6467*Assumptions!$C$12*$B$8</f>
        <v>40.9</v>
      </c>
      <c r="G6467" s="0" t="n">
        <f aca="false">C6467*Assumptions!$C$15</f>
        <v>0</v>
      </c>
      <c r="H6467" s="0" t="n">
        <f aca="false">MIN(F6467,G6467)</f>
        <v>0</v>
      </c>
      <c r="I6467" s="0" t="n">
        <f aca="false">IF(C6467=1,MIN(G6467-H6467,Assumptions!$C$13,P6466),0)</f>
        <v>0</v>
      </c>
      <c r="J6467" s="0" t="n">
        <f aca="false">H6467+I6467</f>
        <v>0</v>
      </c>
      <c r="K6467" s="0" t="n">
        <f aca="false">MIN(IF(C6467=1,F6467-H6467,F6467),Assumptions!$C$13,MAX(0,($B$5-P6466)/$B$6))</f>
        <v>40.9</v>
      </c>
      <c r="L6467" s="0" t="n">
        <f aca="false">IF(C6467=1,0,MIN(F6467-K6467,Assumptions!$C$15,MAX(0,$B$10-O6466-M6467)))</f>
        <v>0</v>
      </c>
      <c r="M6467" s="0" t="n">
        <f aca="false">'Profiles 8760'!H6456</f>
        <v>76800</v>
      </c>
      <c r="N6467" s="0" t="n">
        <f aca="false">J6467+L6467</f>
        <v>0</v>
      </c>
      <c r="O6467" s="0" t="n">
        <f aca="false">O6466+N6467</f>
        <v>604258.391703553</v>
      </c>
      <c r="P6467" s="0" t="n">
        <f aca="false">MIN($B$5,P6466+K6467*$B$6-I6467)</f>
        <v>223.3760025</v>
      </c>
      <c r="Q6467" s="0" t="n">
        <f aca="false">MAX(0,F6467-H6467-K6467-L6467)</f>
        <v>0</v>
      </c>
    </row>
    <row r="6468" customFormat="false" ht="15" hidden="false" customHeight="false" outlineLevel="0" collapsed="false">
      <c r="A6468" s="0" t="n">
        <f aca="false">'Profiles 8760'!A6457</f>
        <v>6455</v>
      </c>
      <c r="B6468" s="0" t="n">
        <f aca="false">'Profiles 8760'!B6457</f>
        <v>9</v>
      </c>
      <c r="C6468" s="0" t="n">
        <f aca="false">'Profiles 8760'!E6457</f>
        <v>0</v>
      </c>
      <c r="D6468" s="0" t="n">
        <f aca="false">'Profiles 8760'!F6457</f>
        <v>0</v>
      </c>
      <c r="E6468" s="0" t="n">
        <f aca="false">'Profiles 8760'!G6457</f>
        <v>1</v>
      </c>
      <c r="F6468" s="0" t="n">
        <f aca="false">D6468*Assumptions!$C$11*$B$7+E6468*Assumptions!$C$12*$B$8</f>
        <v>40.9</v>
      </c>
      <c r="G6468" s="0" t="n">
        <f aca="false">C6468*Assumptions!$C$15</f>
        <v>0</v>
      </c>
      <c r="H6468" s="0" t="n">
        <f aca="false">MIN(F6468,G6468)</f>
        <v>0</v>
      </c>
      <c r="I6468" s="0" t="n">
        <f aca="false">IF(C6468=1,MIN(G6468-H6468,Assumptions!$C$13,P6467),0)</f>
        <v>0</v>
      </c>
      <c r="J6468" s="0" t="n">
        <f aca="false">H6468+I6468</f>
        <v>0</v>
      </c>
      <c r="K6468" s="0" t="n">
        <f aca="false">MIN(IF(C6468=1,F6468-H6468,F6468),Assumptions!$C$13,MAX(0,($B$5-P6467)/$B$6))</f>
        <v>40.9</v>
      </c>
      <c r="L6468" s="0" t="n">
        <f aca="false">IF(C6468=1,0,MIN(F6468-K6468,Assumptions!$C$15,MAX(0,$B$10-O6467-M6468)))</f>
        <v>0</v>
      </c>
      <c r="M6468" s="0" t="n">
        <f aca="false">'Profiles 8760'!H6457</f>
        <v>76800</v>
      </c>
      <c r="N6468" s="0" t="n">
        <f aca="false">J6468+L6468</f>
        <v>0</v>
      </c>
      <c r="O6468" s="0" t="n">
        <f aca="false">O6467+N6468</f>
        <v>604258.391703553</v>
      </c>
      <c r="P6468" s="0" t="n">
        <f aca="false">MIN($B$5,P6467+K6468*$B$6-I6468)</f>
        <v>258.8281225</v>
      </c>
      <c r="Q6468" s="0" t="n">
        <f aca="false">MAX(0,F6468-H6468-K6468-L6468)</f>
        <v>0</v>
      </c>
    </row>
    <row r="6469" customFormat="false" ht="15" hidden="false" customHeight="false" outlineLevel="0" collapsed="false">
      <c r="A6469" s="0" t="n">
        <f aca="false">'Profiles 8760'!A6458</f>
        <v>6456</v>
      </c>
      <c r="B6469" s="0" t="n">
        <f aca="false">'Profiles 8760'!B6458</f>
        <v>9</v>
      </c>
      <c r="C6469" s="0" t="n">
        <f aca="false">'Profiles 8760'!E6458</f>
        <v>0</v>
      </c>
      <c r="D6469" s="0" t="n">
        <f aca="false">'Profiles 8760'!F6458</f>
        <v>0</v>
      </c>
      <c r="E6469" s="0" t="n">
        <f aca="false">'Profiles 8760'!G6458</f>
        <v>1</v>
      </c>
      <c r="F6469" s="0" t="n">
        <f aca="false">D6469*Assumptions!$C$11*$B$7+E6469*Assumptions!$C$12*$B$8</f>
        <v>40.9</v>
      </c>
      <c r="G6469" s="0" t="n">
        <f aca="false">C6469*Assumptions!$C$15</f>
        <v>0</v>
      </c>
      <c r="H6469" s="0" t="n">
        <f aca="false">MIN(F6469,G6469)</f>
        <v>0</v>
      </c>
      <c r="I6469" s="0" t="n">
        <f aca="false">IF(C6469=1,MIN(G6469-H6469,Assumptions!$C$13,P6468),0)</f>
        <v>0</v>
      </c>
      <c r="J6469" s="0" t="n">
        <f aca="false">H6469+I6469</f>
        <v>0</v>
      </c>
      <c r="K6469" s="0" t="n">
        <f aca="false">MIN(IF(C6469=1,F6469-H6469,F6469),Assumptions!$C$13,MAX(0,($B$5-P6468)/$B$6))</f>
        <v>40.9</v>
      </c>
      <c r="L6469" s="0" t="n">
        <f aca="false">IF(C6469=1,0,MIN(F6469-K6469,Assumptions!$C$15,MAX(0,$B$10-O6468-M6469)))</f>
        <v>0</v>
      </c>
      <c r="M6469" s="0" t="n">
        <f aca="false">'Profiles 8760'!H6458</f>
        <v>76800</v>
      </c>
      <c r="N6469" s="0" t="n">
        <f aca="false">J6469+L6469</f>
        <v>0</v>
      </c>
      <c r="O6469" s="0" t="n">
        <f aca="false">O6468+N6469</f>
        <v>604258.391703553</v>
      </c>
      <c r="P6469" s="0" t="n">
        <f aca="false">MIN($B$5,P6468+K6469*$B$6-I6469)</f>
        <v>294.2802425</v>
      </c>
      <c r="Q6469" s="0" t="n">
        <f aca="false">MAX(0,F6469-H6469-K6469-L6469)</f>
        <v>0</v>
      </c>
    </row>
    <row r="6470" customFormat="false" ht="15" hidden="false" customHeight="false" outlineLevel="0" collapsed="false">
      <c r="A6470" s="0" t="n">
        <f aca="false">'Profiles 8760'!A6459</f>
        <v>6457</v>
      </c>
      <c r="B6470" s="0" t="n">
        <f aca="false">'Profiles 8760'!B6459</f>
        <v>9</v>
      </c>
      <c r="C6470" s="0" t="n">
        <f aca="false">'Profiles 8760'!E6459</f>
        <v>0</v>
      </c>
      <c r="D6470" s="0" t="n">
        <f aca="false">'Profiles 8760'!F6459</f>
        <v>0</v>
      </c>
      <c r="E6470" s="0" t="n">
        <f aca="false">'Profiles 8760'!G6459</f>
        <v>1</v>
      </c>
      <c r="F6470" s="0" t="n">
        <f aca="false">D6470*Assumptions!$C$11*$B$7+E6470*Assumptions!$C$12*$B$8</f>
        <v>40.9</v>
      </c>
      <c r="G6470" s="0" t="n">
        <f aca="false">C6470*Assumptions!$C$15</f>
        <v>0</v>
      </c>
      <c r="H6470" s="0" t="n">
        <f aca="false">MIN(F6470,G6470)</f>
        <v>0</v>
      </c>
      <c r="I6470" s="0" t="n">
        <f aca="false">IF(C6470=1,MIN(G6470-H6470,Assumptions!$C$13,P6469),0)</f>
        <v>0</v>
      </c>
      <c r="J6470" s="0" t="n">
        <f aca="false">H6470+I6470</f>
        <v>0</v>
      </c>
      <c r="K6470" s="0" t="n">
        <f aca="false">MIN(IF(C6470=1,F6470-H6470,F6470),Assumptions!$C$13,MAX(0,($B$5-P6469)/$B$6))</f>
        <v>40.9</v>
      </c>
      <c r="L6470" s="0" t="n">
        <f aca="false">IF(C6470=1,0,MIN(F6470-K6470,Assumptions!$C$15,MAX(0,$B$10-O6469-M6470)))</f>
        <v>0</v>
      </c>
      <c r="M6470" s="0" t="n">
        <f aca="false">'Profiles 8760'!H6459</f>
        <v>76800</v>
      </c>
      <c r="N6470" s="0" t="n">
        <f aca="false">J6470+L6470</f>
        <v>0</v>
      </c>
      <c r="O6470" s="0" t="n">
        <f aca="false">O6469+N6470</f>
        <v>604258.391703553</v>
      </c>
      <c r="P6470" s="0" t="n">
        <f aca="false">MIN($B$5,P6469+K6470*$B$6-I6470)</f>
        <v>329.7323625</v>
      </c>
      <c r="Q6470" s="0" t="n">
        <f aca="false">MAX(0,F6470-H6470-K6470-L6470)</f>
        <v>0</v>
      </c>
    </row>
    <row r="6471" customFormat="false" ht="15" hidden="false" customHeight="false" outlineLevel="0" collapsed="false">
      <c r="A6471" s="0" t="n">
        <f aca="false">'Profiles 8760'!A6460</f>
        <v>6458</v>
      </c>
      <c r="B6471" s="0" t="n">
        <f aca="false">'Profiles 8760'!B6460</f>
        <v>9</v>
      </c>
      <c r="C6471" s="0" t="n">
        <f aca="false">'Profiles 8760'!E6460</f>
        <v>0</v>
      </c>
      <c r="D6471" s="0" t="n">
        <f aca="false">'Profiles 8760'!F6460</f>
        <v>0</v>
      </c>
      <c r="E6471" s="0" t="n">
        <f aca="false">'Profiles 8760'!G6460</f>
        <v>0.834334</v>
      </c>
      <c r="F6471" s="0" t="n">
        <f aca="false">D6471*Assumptions!$C$11*$B$7+E6471*Assumptions!$C$12*$B$8</f>
        <v>34.1242606</v>
      </c>
      <c r="G6471" s="0" t="n">
        <f aca="false">C6471*Assumptions!$C$15</f>
        <v>0</v>
      </c>
      <c r="H6471" s="0" t="n">
        <f aca="false">MIN(F6471,G6471)</f>
        <v>0</v>
      </c>
      <c r="I6471" s="0" t="n">
        <f aca="false">IF(C6471=1,MIN(G6471-H6471,Assumptions!$C$13,P6470),0)</f>
        <v>0</v>
      </c>
      <c r="J6471" s="0" t="n">
        <f aca="false">H6471+I6471</f>
        <v>0</v>
      </c>
      <c r="K6471" s="0" t="n">
        <f aca="false">MIN(IF(C6471=1,F6471-H6471,F6471),Assumptions!$C$13,MAX(0,($B$5-P6470)/$B$6))</f>
        <v>34.1242606</v>
      </c>
      <c r="L6471" s="0" t="n">
        <f aca="false">IF(C6471=1,0,MIN(F6471-K6471,Assumptions!$C$15,MAX(0,$B$10-O6470-M6471)))</f>
        <v>0</v>
      </c>
      <c r="M6471" s="0" t="n">
        <f aca="false">'Profiles 8760'!H6460</f>
        <v>76800</v>
      </c>
      <c r="N6471" s="0" t="n">
        <f aca="false">J6471+L6471</f>
        <v>0</v>
      </c>
      <c r="O6471" s="0" t="n">
        <f aca="false">O6470+N6471</f>
        <v>604258.391703553</v>
      </c>
      <c r="P6471" s="0" t="n">
        <f aca="false">MIN($B$5,P6470+K6471*$B$6-I6471)</f>
        <v>359.31127158808</v>
      </c>
      <c r="Q6471" s="0" t="n">
        <f aca="false">MAX(0,F6471-H6471-K6471-L6471)</f>
        <v>0</v>
      </c>
    </row>
    <row r="6472" customFormat="false" ht="15" hidden="false" customHeight="false" outlineLevel="0" collapsed="false">
      <c r="A6472" s="0" t="n">
        <f aca="false">'Profiles 8760'!A6461</f>
        <v>6459</v>
      </c>
      <c r="B6472" s="0" t="n">
        <f aca="false">'Profiles 8760'!B6461</f>
        <v>9</v>
      </c>
      <c r="C6472" s="0" t="n">
        <f aca="false">'Profiles 8760'!E6461</f>
        <v>0</v>
      </c>
      <c r="D6472" s="0" t="n">
        <f aca="false">'Profiles 8760'!F6461</f>
        <v>0</v>
      </c>
      <c r="E6472" s="0" t="n">
        <f aca="false">'Profiles 8760'!G6461</f>
        <v>0.848883</v>
      </c>
      <c r="F6472" s="0" t="n">
        <f aca="false">D6472*Assumptions!$C$11*$B$7+E6472*Assumptions!$C$12*$B$8</f>
        <v>34.7193147</v>
      </c>
      <c r="G6472" s="0" t="n">
        <f aca="false">C6472*Assumptions!$C$15</f>
        <v>0</v>
      </c>
      <c r="H6472" s="0" t="n">
        <f aca="false">MIN(F6472,G6472)</f>
        <v>0</v>
      </c>
      <c r="I6472" s="0" t="n">
        <f aca="false">IF(C6472=1,MIN(G6472-H6472,Assumptions!$C$13,P6471),0)</f>
        <v>0</v>
      </c>
      <c r="J6472" s="0" t="n">
        <f aca="false">H6472+I6472</f>
        <v>0</v>
      </c>
      <c r="K6472" s="0" t="n">
        <f aca="false">MIN(IF(C6472=1,F6472-H6472,F6472),Assumptions!$C$13,MAX(0,($B$5-P6471)/$B$6))</f>
        <v>34.7193147</v>
      </c>
      <c r="L6472" s="0" t="n">
        <f aca="false">IF(C6472=1,0,MIN(F6472-K6472,Assumptions!$C$15,MAX(0,$B$10-O6471-M6472)))</f>
        <v>0</v>
      </c>
      <c r="M6472" s="0" t="n">
        <f aca="false">'Profiles 8760'!H6461</f>
        <v>76800</v>
      </c>
      <c r="N6472" s="0" t="n">
        <f aca="false">J6472+L6472</f>
        <v>0</v>
      </c>
      <c r="O6472" s="0" t="n">
        <f aca="false">O6471+N6472</f>
        <v>604258.391703553</v>
      </c>
      <c r="P6472" s="0" t="n">
        <f aca="false">MIN($B$5,P6471+K6472*$B$6-I6472)</f>
        <v>389.40597357004</v>
      </c>
      <c r="Q6472" s="0" t="n">
        <f aca="false">MAX(0,F6472-H6472-K6472-L6472)</f>
        <v>0</v>
      </c>
    </row>
    <row r="6473" customFormat="false" ht="15" hidden="false" customHeight="false" outlineLevel="0" collapsed="false">
      <c r="A6473" s="0" t="n">
        <f aca="false">'Profiles 8760'!A6462</f>
        <v>6460</v>
      </c>
      <c r="B6473" s="0" t="n">
        <f aca="false">'Profiles 8760'!B6462</f>
        <v>9</v>
      </c>
      <c r="C6473" s="0" t="n">
        <f aca="false">'Profiles 8760'!E6462</f>
        <v>0</v>
      </c>
      <c r="D6473" s="0" t="n">
        <f aca="false">'Profiles 8760'!F6462</f>
        <v>0</v>
      </c>
      <c r="E6473" s="0" t="n">
        <f aca="false">'Profiles 8760'!G6462</f>
        <v>1</v>
      </c>
      <c r="F6473" s="0" t="n">
        <f aca="false">D6473*Assumptions!$C$11*$B$7+E6473*Assumptions!$C$12*$B$8</f>
        <v>40.9</v>
      </c>
      <c r="G6473" s="0" t="n">
        <f aca="false">C6473*Assumptions!$C$15</f>
        <v>0</v>
      </c>
      <c r="H6473" s="0" t="n">
        <f aca="false">MIN(F6473,G6473)</f>
        <v>0</v>
      </c>
      <c r="I6473" s="0" t="n">
        <f aca="false">IF(C6473=1,MIN(G6473-H6473,Assumptions!$C$13,P6472),0)</f>
        <v>0</v>
      </c>
      <c r="J6473" s="0" t="n">
        <f aca="false">H6473+I6473</f>
        <v>0</v>
      </c>
      <c r="K6473" s="0" t="n">
        <f aca="false">MIN(IF(C6473=1,F6473-H6473,F6473),Assumptions!$C$13,MAX(0,($B$5-P6472)/$B$6))</f>
        <v>40.9</v>
      </c>
      <c r="L6473" s="0" t="n">
        <f aca="false">IF(C6473=1,0,MIN(F6473-K6473,Assumptions!$C$15,MAX(0,$B$10-O6472-M6473)))</f>
        <v>0</v>
      </c>
      <c r="M6473" s="0" t="n">
        <f aca="false">'Profiles 8760'!H6462</f>
        <v>76800</v>
      </c>
      <c r="N6473" s="0" t="n">
        <f aca="false">J6473+L6473</f>
        <v>0</v>
      </c>
      <c r="O6473" s="0" t="n">
        <f aca="false">O6472+N6473</f>
        <v>604258.391703553</v>
      </c>
      <c r="P6473" s="0" t="n">
        <f aca="false">MIN($B$5,P6472+K6473*$B$6-I6473)</f>
        <v>424.85809357004</v>
      </c>
      <c r="Q6473" s="0" t="n">
        <f aca="false">MAX(0,F6473-H6473-K6473-L6473)</f>
        <v>0</v>
      </c>
    </row>
    <row r="6474" customFormat="false" ht="15" hidden="false" customHeight="false" outlineLevel="0" collapsed="false">
      <c r="A6474" s="0" t="n">
        <f aca="false">'Profiles 8760'!A6463</f>
        <v>6461</v>
      </c>
      <c r="B6474" s="0" t="n">
        <f aca="false">'Profiles 8760'!B6463</f>
        <v>9</v>
      </c>
      <c r="C6474" s="0" t="n">
        <f aca="false">'Profiles 8760'!E6463</f>
        <v>0</v>
      </c>
      <c r="D6474" s="0" t="n">
        <f aca="false">'Profiles 8760'!F6463</f>
        <v>0</v>
      </c>
      <c r="E6474" s="0" t="n">
        <f aca="false">'Profiles 8760'!G6463</f>
        <v>1</v>
      </c>
      <c r="F6474" s="0" t="n">
        <f aca="false">D6474*Assumptions!$C$11*$B$7+E6474*Assumptions!$C$12*$B$8</f>
        <v>40.9</v>
      </c>
      <c r="G6474" s="0" t="n">
        <f aca="false">C6474*Assumptions!$C$15</f>
        <v>0</v>
      </c>
      <c r="H6474" s="0" t="n">
        <f aca="false">MIN(F6474,G6474)</f>
        <v>0</v>
      </c>
      <c r="I6474" s="0" t="n">
        <f aca="false">IF(C6474=1,MIN(G6474-H6474,Assumptions!$C$13,P6473),0)</f>
        <v>0</v>
      </c>
      <c r="J6474" s="0" t="n">
        <f aca="false">H6474+I6474</f>
        <v>0</v>
      </c>
      <c r="K6474" s="0" t="n">
        <f aca="false">MIN(IF(C6474=1,F6474-H6474,F6474),Assumptions!$C$13,MAX(0,($B$5-P6473)/$B$6))</f>
        <v>40.9</v>
      </c>
      <c r="L6474" s="0" t="n">
        <f aca="false">IF(C6474=1,0,MIN(F6474-K6474,Assumptions!$C$15,MAX(0,$B$10-O6473-M6474)))</f>
        <v>0</v>
      </c>
      <c r="M6474" s="0" t="n">
        <f aca="false">'Profiles 8760'!H6463</f>
        <v>76800</v>
      </c>
      <c r="N6474" s="0" t="n">
        <f aca="false">J6474+L6474</f>
        <v>0</v>
      </c>
      <c r="O6474" s="0" t="n">
        <f aca="false">O6473+N6474</f>
        <v>604258.391703553</v>
      </c>
      <c r="P6474" s="0" t="n">
        <f aca="false">MIN($B$5,P6473+K6474*$B$6-I6474)</f>
        <v>460.31021357004</v>
      </c>
      <c r="Q6474" s="0" t="n">
        <f aca="false">MAX(0,F6474-H6474-K6474-L6474)</f>
        <v>0</v>
      </c>
    </row>
    <row r="6475" customFormat="false" ht="15" hidden="false" customHeight="false" outlineLevel="0" collapsed="false">
      <c r="A6475" s="0" t="n">
        <f aca="false">'Profiles 8760'!A6464</f>
        <v>6462</v>
      </c>
      <c r="B6475" s="0" t="n">
        <f aca="false">'Profiles 8760'!B6464</f>
        <v>9</v>
      </c>
      <c r="C6475" s="0" t="n">
        <f aca="false">'Profiles 8760'!E6464</f>
        <v>0</v>
      </c>
      <c r="D6475" s="0" t="n">
        <f aca="false">'Profiles 8760'!F6464</f>
        <v>0</v>
      </c>
      <c r="E6475" s="0" t="n">
        <f aca="false">'Profiles 8760'!G6464</f>
        <v>1</v>
      </c>
      <c r="F6475" s="0" t="n">
        <f aca="false">D6475*Assumptions!$C$11*$B$7+E6475*Assumptions!$C$12*$B$8</f>
        <v>40.9</v>
      </c>
      <c r="G6475" s="0" t="n">
        <f aca="false">C6475*Assumptions!$C$15</f>
        <v>0</v>
      </c>
      <c r="H6475" s="0" t="n">
        <f aca="false">MIN(F6475,G6475)</f>
        <v>0</v>
      </c>
      <c r="I6475" s="0" t="n">
        <f aca="false">IF(C6475=1,MIN(G6475-H6475,Assumptions!$C$13,P6474),0)</f>
        <v>0</v>
      </c>
      <c r="J6475" s="0" t="n">
        <f aca="false">H6475+I6475</f>
        <v>0</v>
      </c>
      <c r="K6475" s="0" t="n">
        <f aca="false">MIN(IF(C6475=1,F6475-H6475,F6475),Assumptions!$C$13,MAX(0,($B$5-P6474)/$B$6))</f>
        <v>40.9</v>
      </c>
      <c r="L6475" s="0" t="n">
        <f aca="false">IF(C6475=1,0,MIN(F6475-K6475,Assumptions!$C$15,MAX(0,$B$10-O6474-M6475)))</f>
        <v>0</v>
      </c>
      <c r="M6475" s="0" t="n">
        <f aca="false">'Profiles 8760'!H6464</f>
        <v>76800</v>
      </c>
      <c r="N6475" s="0" t="n">
        <f aca="false">J6475+L6475</f>
        <v>0</v>
      </c>
      <c r="O6475" s="0" t="n">
        <f aca="false">O6474+N6475</f>
        <v>604258.391703553</v>
      </c>
      <c r="P6475" s="0" t="n">
        <f aca="false">MIN($B$5,P6474+K6475*$B$6-I6475)</f>
        <v>495.76233357004</v>
      </c>
      <c r="Q6475" s="0" t="n">
        <f aca="false">MAX(0,F6475-H6475-K6475-L6475)</f>
        <v>0</v>
      </c>
    </row>
    <row r="6476" customFormat="false" ht="15" hidden="false" customHeight="false" outlineLevel="0" collapsed="false">
      <c r="A6476" s="0" t="n">
        <f aca="false">'Profiles 8760'!A6465</f>
        <v>6463</v>
      </c>
      <c r="B6476" s="0" t="n">
        <f aca="false">'Profiles 8760'!B6465</f>
        <v>9</v>
      </c>
      <c r="C6476" s="0" t="n">
        <f aca="false">'Profiles 8760'!E6465</f>
        <v>0</v>
      </c>
      <c r="D6476" s="0" t="n">
        <f aca="false">'Profiles 8760'!F6465</f>
        <v>0.008525</v>
      </c>
      <c r="E6476" s="0" t="n">
        <f aca="false">'Profiles 8760'!G6465</f>
        <v>1</v>
      </c>
      <c r="F6476" s="0" t="n">
        <f aca="false">D6476*Assumptions!$C$11*$B$7+E6476*Assumptions!$C$12*$B$8</f>
        <v>43.36202</v>
      </c>
      <c r="G6476" s="0" t="n">
        <f aca="false">C6476*Assumptions!$C$15</f>
        <v>0</v>
      </c>
      <c r="H6476" s="0" t="n">
        <f aca="false">MIN(F6476,G6476)</f>
        <v>0</v>
      </c>
      <c r="I6476" s="0" t="n">
        <f aca="false">IF(C6476=1,MIN(G6476-H6476,Assumptions!$C$13,P6475),0)</f>
        <v>0</v>
      </c>
      <c r="J6476" s="0" t="n">
        <f aca="false">H6476+I6476</f>
        <v>0</v>
      </c>
      <c r="K6476" s="0" t="n">
        <f aca="false">MIN(IF(C6476=1,F6476-H6476,F6476),Assumptions!$C$13,MAX(0,($B$5-P6475)/$B$6))</f>
        <v>17.3600212620675</v>
      </c>
      <c r="L6476" s="0" t="n">
        <f aca="false">IF(C6476=1,0,MIN(F6476-K6476,Assumptions!$C$15,MAX(0,$B$10-O6475-M6476)))</f>
        <v>26.0019987379325</v>
      </c>
      <c r="M6476" s="0" t="n">
        <f aca="false">'Profiles 8760'!H6465</f>
        <v>76800</v>
      </c>
      <c r="N6476" s="0" t="n">
        <f aca="false">J6476+L6476</f>
        <v>26.0019987379325</v>
      </c>
      <c r="O6476" s="0" t="n">
        <f aca="false">O6475+N6476</f>
        <v>604284.393702291</v>
      </c>
      <c r="P6476" s="0" t="n">
        <f aca="false">MIN($B$5,P6475+K6476*$B$6-I6476)</f>
        <v>510.81</v>
      </c>
      <c r="Q6476" s="0" t="n">
        <f aca="false">MAX(0,F6476-H6476-K6476-L6476)</f>
        <v>0</v>
      </c>
    </row>
    <row r="6477" customFormat="false" ht="15" hidden="false" customHeight="false" outlineLevel="0" collapsed="false">
      <c r="A6477" s="0" t="n">
        <f aca="false">'Profiles 8760'!A6466</f>
        <v>6464</v>
      </c>
      <c r="B6477" s="0" t="n">
        <f aca="false">'Profiles 8760'!B6466</f>
        <v>9</v>
      </c>
      <c r="C6477" s="0" t="n">
        <f aca="false">'Profiles 8760'!E6466</f>
        <v>1</v>
      </c>
      <c r="D6477" s="0" t="n">
        <f aca="false">'Profiles 8760'!F6466</f>
        <v>0.213194</v>
      </c>
      <c r="E6477" s="0" t="n">
        <f aca="false">'Profiles 8760'!G6466</f>
        <v>1</v>
      </c>
      <c r="F6477" s="0" t="n">
        <f aca="false">D6477*Assumptions!$C$11*$B$7+E6477*Assumptions!$C$12*$B$8</f>
        <v>102.4704272</v>
      </c>
      <c r="G6477" s="0" t="n">
        <f aca="false">C6477*Assumptions!$C$15</f>
        <v>200</v>
      </c>
      <c r="H6477" s="0" t="n">
        <f aca="false">MIN(F6477,G6477)</f>
        <v>102.4704272</v>
      </c>
      <c r="I6477" s="0" t="n">
        <f aca="false">IF(C6477=1,MIN(G6477-H6477,Assumptions!$C$13,P6476),0)</f>
        <v>97.5295728</v>
      </c>
      <c r="J6477" s="0" t="n">
        <f aca="false">H6477+I6477</f>
        <v>200</v>
      </c>
      <c r="K6477" s="0" t="n">
        <f aca="false">MIN(IF(C6477=1,F6477-H6477,F6477),Assumptions!$C$13,MAX(0,($B$5-P6476)/$B$6))</f>
        <v>0</v>
      </c>
      <c r="L6477" s="0" t="n">
        <f aca="false">IF(C6477=1,0,MIN(F6477-K6477,Assumptions!$C$15,MAX(0,$B$10-O6476-M6477)))</f>
        <v>0</v>
      </c>
      <c r="M6477" s="0" t="n">
        <f aca="false">'Profiles 8760'!H6466</f>
        <v>76600</v>
      </c>
      <c r="N6477" s="0" t="n">
        <f aca="false">J6477+L6477</f>
        <v>200</v>
      </c>
      <c r="O6477" s="0" t="n">
        <f aca="false">O6476+N6477</f>
        <v>604484.393702291</v>
      </c>
      <c r="P6477" s="0" t="n">
        <f aca="false">MIN($B$5,P6476+K6477*$B$6-I6477)</f>
        <v>413.2804272</v>
      </c>
      <c r="Q6477" s="0" t="n">
        <f aca="false">MAX(0,F6477-H6477-K6477-L6477)</f>
        <v>0</v>
      </c>
    </row>
    <row r="6478" customFormat="false" ht="15" hidden="false" customHeight="false" outlineLevel="0" collapsed="false">
      <c r="A6478" s="0" t="n">
        <f aca="false">'Profiles 8760'!A6467</f>
        <v>6465</v>
      </c>
      <c r="B6478" s="0" t="n">
        <f aca="false">'Profiles 8760'!B6467</f>
        <v>9</v>
      </c>
      <c r="C6478" s="0" t="n">
        <f aca="false">'Profiles 8760'!E6467</f>
        <v>1</v>
      </c>
      <c r="D6478" s="0" t="n">
        <f aca="false">'Profiles 8760'!F6467</f>
        <v>0.486288</v>
      </c>
      <c r="E6478" s="0" t="n">
        <f aca="false">'Profiles 8760'!G6467</f>
        <v>0.909485</v>
      </c>
      <c r="F6478" s="0" t="n">
        <f aca="false">D6478*Assumptions!$C$11*$B$7+E6478*Assumptions!$C$12*$B$8</f>
        <v>177.6379109</v>
      </c>
      <c r="G6478" s="0" t="n">
        <f aca="false">C6478*Assumptions!$C$15</f>
        <v>200</v>
      </c>
      <c r="H6478" s="0" t="n">
        <f aca="false">MIN(F6478,G6478)</f>
        <v>177.6379109</v>
      </c>
      <c r="I6478" s="0" t="n">
        <f aca="false">IF(C6478=1,MIN(G6478-H6478,Assumptions!$C$13,P6477),0)</f>
        <v>22.3620891</v>
      </c>
      <c r="J6478" s="0" t="n">
        <f aca="false">H6478+I6478</f>
        <v>200</v>
      </c>
      <c r="K6478" s="0" t="n">
        <f aca="false">MIN(IF(C6478=1,F6478-H6478,F6478),Assumptions!$C$13,MAX(0,($B$5-P6477)/$B$6))</f>
        <v>0</v>
      </c>
      <c r="L6478" s="0" t="n">
        <f aca="false">IF(C6478=1,0,MIN(F6478-K6478,Assumptions!$C$15,MAX(0,$B$10-O6477-M6478)))</f>
        <v>0</v>
      </c>
      <c r="M6478" s="0" t="n">
        <f aca="false">'Profiles 8760'!H6467</f>
        <v>76400</v>
      </c>
      <c r="N6478" s="0" t="n">
        <f aca="false">J6478+L6478</f>
        <v>200</v>
      </c>
      <c r="O6478" s="0" t="n">
        <f aca="false">O6477+N6478</f>
        <v>604684.393702291</v>
      </c>
      <c r="P6478" s="0" t="n">
        <f aca="false">MIN($B$5,P6477+K6478*$B$6-I6478)</f>
        <v>390.9183381</v>
      </c>
      <c r="Q6478" s="0" t="n">
        <f aca="false">MAX(0,F6478-H6478-K6478-L6478)</f>
        <v>0</v>
      </c>
    </row>
    <row r="6479" customFormat="false" ht="15" hidden="false" customHeight="false" outlineLevel="0" collapsed="false">
      <c r="A6479" s="0" t="n">
        <f aca="false">'Profiles 8760'!A6468</f>
        <v>6466</v>
      </c>
      <c r="B6479" s="0" t="n">
        <f aca="false">'Profiles 8760'!B6468</f>
        <v>9</v>
      </c>
      <c r="C6479" s="0" t="n">
        <f aca="false">'Profiles 8760'!E6468</f>
        <v>0</v>
      </c>
      <c r="D6479" s="0" t="n">
        <f aca="false">'Profiles 8760'!F6468</f>
        <v>0.759358</v>
      </c>
      <c r="E6479" s="0" t="n">
        <f aca="false">'Profiles 8760'!G6468</f>
        <v>0.842138</v>
      </c>
      <c r="F6479" s="0" t="n">
        <f aca="false">D6479*Assumptions!$C$11*$B$7+E6479*Assumptions!$C$12*$B$8</f>
        <v>253.7460346</v>
      </c>
      <c r="G6479" s="0" t="n">
        <f aca="false">C6479*Assumptions!$C$15</f>
        <v>0</v>
      </c>
      <c r="H6479" s="0" t="n">
        <f aca="false">MIN(F6479,G6479)</f>
        <v>0</v>
      </c>
      <c r="I6479" s="0" t="n">
        <f aca="false">IF(C6479=1,MIN(G6479-H6479,Assumptions!$C$13,P6478),0)</f>
        <v>0</v>
      </c>
      <c r="J6479" s="0" t="n">
        <f aca="false">H6479+I6479</f>
        <v>0</v>
      </c>
      <c r="K6479" s="0" t="n">
        <f aca="false">MIN(IF(C6479=1,F6479-H6479,F6479),Assumptions!$C$13,MAX(0,($B$5-P6478)/$B$6))</f>
        <v>138.31525369174</v>
      </c>
      <c r="L6479" s="0" t="n">
        <f aca="false">IF(C6479=1,0,MIN(F6479-K6479,Assumptions!$C$15,MAX(0,$B$10-O6478-M6479)))</f>
        <v>115.43078090826</v>
      </c>
      <c r="M6479" s="0" t="n">
        <f aca="false">'Profiles 8760'!H6468</f>
        <v>76400</v>
      </c>
      <c r="N6479" s="0" t="n">
        <f aca="false">J6479+L6479</f>
        <v>115.43078090826</v>
      </c>
      <c r="O6479" s="0" t="n">
        <f aca="false">O6478+N6479</f>
        <v>604799.824483199</v>
      </c>
      <c r="P6479" s="0" t="n">
        <f aca="false">MIN($B$5,P6478+K6479*$B$6-I6479)</f>
        <v>510.81</v>
      </c>
      <c r="Q6479" s="0" t="n">
        <f aca="false">MAX(0,F6479-H6479-K6479-L6479)</f>
        <v>0</v>
      </c>
    </row>
    <row r="6480" customFormat="false" ht="15" hidden="false" customHeight="false" outlineLevel="0" collapsed="false">
      <c r="A6480" s="0" t="n">
        <f aca="false">'Profiles 8760'!A6469</f>
        <v>6467</v>
      </c>
      <c r="B6480" s="0" t="n">
        <f aca="false">'Profiles 8760'!B6469</f>
        <v>9</v>
      </c>
      <c r="C6480" s="0" t="n">
        <f aca="false">'Profiles 8760'!E6469</f>
        <v>0</v>
      </c>
      <c r="D6480" s="0" t="n">
        <f aca="false">'Profiles 8760'!F6469</f>
        <v>0.987945</v>
      </c>
      <c r="E6480" s="0" t="n">
        <f aca="false">'Profiles 8760'!G6469</f>
        <v>0.734052</v>
      </c>
      <c r="F6480" s="0" t="n">
        <f aca="false">D6480*Assumptions!$C$11*$B$7+E6480*Assumptions!$C$12*$B$8</f>
        <v>315.3412428</v>
      </c>
      <c r="G6480" s="0" t="n">
        <f aca="false">C6480*Assumptions!$C$15</f>
        <v>0</v>
      </c>
      <c r="H6480" s="0" t="n">
        <f aca="false">MIN(F6480,G6480)</f>
        <v>0</v>
      </c>
      <c r="I6480" s="0" t="n">
        <f aca="false">IF(C6480=1,MIN(G6480-H6480,Assumptions!$C$13,P6479),0)</f>
        <v>0</v>
      </c>
      <c r="J6480" s="0" t="n">
        <f aca="false">H6480+I6480</f>
        <v>0</v>
      </c>
      <c r="K6480" s="0" t="n">
        <f aca="false">MIN(IF(C6480=1,F6480-H6480,F6480),Assumptions!$C$13,MAX(0,($B$5-P6479)/$B$6))</f>
        <v>0</v>
      </c>
      <c r="L6480" s="0" t="n">
        <f aca="false">IF(C6480=1,0,MIN(F6480-K6480,Assumptions!$C$15,MAX(0,$B$10-O6479-M6480)))</f>
        <v>200</v>
      </c>
      <c r="M6480" s="0" t="n">
        <f aca="false">'Profiles 8760'!H6469</f>
        <v>76400</v>
      </c>
      <c r="N6480" s="0" t="n">
        <f aca="false">J6480+L6480</f>
        <v>200</v>
      </c>
      <c r="O6480" s="0" t="n">
        <f aca="false">O6479+N6480</f>
        <v>604999.824483199</v>
      </c>
      <c r="P6480" s="0" t="n">
        <f aca="false">MIN($B$5,P6479+K6480*$B$6-I6480)</f>
        <v>510.81</v>
      </c>
      <c r="Q6480" s="0" t="n">
        <f aca="false">MAX(0,F6480-H6480-K6480-L6480)</f>
        <v>115.3412428</v>
      </c>
    </row>
    <row r="6481" customFormat="false" ht="15" hidden="false" customHeight="false" outlineLevel="0" collapsed="false">
      <c r="A6481" s="0" t="n">
        <f aca="false">'Profiles 8760'!A6470</f>
        <v>6468</v>
      </c>
      <c r="B6481" s="0" t="n">
        <f aca="false">'Profiles 8760'!B6470</f>
        <v>9</v>
      </c>
      <c r="C6481" s="0" t="n">
        <f aca="false">'Profiles 8760'!E6470</f>
        <v>0</v>
      </c>
      <c r="D6481" s="0" t="n">
        <f aca="false">'Profiles 8760'!F6470</f>
        <v>1</v>
      </c>
      <c r="E6481" s="0" t="n">
        <f aca="false">'Profiles 8760'!G6470</f>
        <v>0.520357</v>
      </c>
      <c r="F6481" s="0" t="n">
        <f aca="false">D6481*Assumptions!$C$11*$B$7+E6481*Assumptions!$C$12*$B$8</f>
        <v>310.0826013</v>
      </c>
      <c r="G6481" s="0" t="n">
        <f aca="false">C6481*Assumptions!$C$15</f>
        <v>0</v>
      </c>
      <c r="H6481" s="0" t="n">
        <f aca="false">MIN(F6481,G6481)</f>
        <v>0</v>
      </c>
      <c r="I6481" s="0" t="n">
        <f aca="false">IF(C6481=1,MIN(G6481-H6481,Assumptions!$C$13,P6480),0)</f>
        <v>0</v>
      </c>
      <c r="J6481" s="0" t="n">
        <f aca="false">H6481+I6481</f>
        <v>0</v>
      </c>
      <c r="K6481" s="0" t="n">
        <f aca="false">MIN(IF(C6481=1,F6481-H6481,F6481),Assumptions!$C$13,MAX(0,($B$5-P6480)/$B$6))</f>
        <v>0</v>
      </c>
      <c r="L6481" s="0" t="n">
        <f aca="false">IF(C6481=1,0,MIN(F6481-K6481,Assumptions!$C$15,MAX(0,$B$10-O6480-M6481)))</f>
        <v>200</v>
      </c>
      <c r="M6481" s="0" t="n">
        <f aca="false">'Profiles 8760'!H6470</f>
        <v>76400</v>
      </c>
      <c r="N6481" s="0" t="n">
        <f aca="false">J6481+L6481</f>
        <v>200</v>
      </c>
      <c r="O6481" s="0" t="n">
        <f aca="false">O6480+N6481</f>
        <v>605199.824483199</v>
      </c>
      <c r="P6481" s="0" t="n">
        <f aca="false">MIN($B$5,P6480+K6481*$B$6-I6481)</f>
        <v>510.81</v>
      </c>
      <c r="Q6481" s="0" t="n">
        <f aca="false">MAX(0,F6481-H6481-K6481-L6481)</f>
        <v>110.0826013</v>
      </c>
    </row>
    <row r="6482" customFormat="false" ht="15" hidden="false" customHeight="false" outlineLevel="0" collapsed="false">
      <c r="A6482" s="0" t="n">
        <f aca="false">'Profiles 8760'!A6471</f>
        <v>6469</v>
      </c>
      <c r="B6482" s="0" t="n">
        <f aca="false">'Profiles 8760'!B6471</f>
        <v>9</v>
      </c>
      <c r="C6482" s="0" t="n">
        <f aca="false">'Profiles 8760'!E6471</f>
        <v>0</v>
      </c>
      <c r="D6482" s="0" t="n">
        <f aca="false">'Profiles 8760'!F6471</f>
        <v>1</v>
      </c>
      <c r="E6482" s="0" t="n">
        <f aca="false">'Profiles 8760'!G6471</f>
        <v>0.603951</v>
      </c>
      <c r="F6482" s="0" t="n">
        <f aca="false">D6482*Assumptions!$C$11*$B$7+E6482*Assumptions!$C$12*$B$8</f>
        <v>313.5015959</v>
      </c>
      <c r="G6482" s="0" t="n">
        <f aca="false">C6482*Assumptions!$C$15</f>
        <v>0</v>
      </c>
      <c r="H6482" s="0" t="n">
        <f aca="false">MIN(F6482,G6482)</f>
        <v>0</v>
      </c>
      <c r="I6482" s="0" t="n">
        <f aca="false">IF(C6482=1,MIN(G6482-H6482,Assumptions!$C$13,P6481),0)</f>
        <v>0</v>
      </c>
      <c r="J6482" s="0" t="n">
        <f aca="false">H6482+I6482</f>
        <v>0</v>
      </c>
      <c r="K6482" s="0" t="n">
        <f aca="false">MIN(IF(C6482=1,F6482-H6482,F6482),Assumptions!$C$13,MAX(0,($B$5-P6481)/$B$6))</f>
        <v>0</v>
      </c>
      <c r="L6482" s="0" t="n">
        <f aca="false">IF(C6482=1,0,MIN(F6482-K6482,Assumptions!$C$15,MAX(0,$B$10-O6481-M6482)))</f>
        <v>200</v>
      </c>
      <c r="M6482" s="0" t="n">
        <f aca="false">'Profiles 8760'!H6471</f>
        <v>76400</v>
      </c>
      <c r="N6482" s="0" t="n">
        <f aca="false">J6482+L6482</f>
        <v>200</v>
      </c>
      <c r="O6482" s="0" t="n">
        <f aca="false">O6481+N6482</f>
        <v>605399.824483199</v>
      </c>
      <c r="P6482" s="0" t="n">
        <f aca="false">MIN($B$5,P6481+K6482*$B$6-I6482)</f>
        <v>510.81</v>
      </c>
      <c r="Q6482" s="0" t="n">
        <f aca="false">MAX(0,F6482-H6482-K6482-L6482)</f>
        <v>113.5015959</v>
      </c>
    </row>
    <row r="6483" customFormat="false" ht="15" hidden="false" customHeight="false" outlineLevel="0" collapsed="false">
      <c r="A6483" s="0" t="n">
        <f aca="false">'Profiles 8760'!A6472</f>
        <v>6470</v>
      </c>
      <c r="B6483" s="0" t="n">
        <f aca="false">'Profiles 8760'!B6472</f>
        <v>9</v>
      </c>
      <c r="C6483" s="0" t="n">
        <f aca="false">'Profiles 8760'!E6472</f>
        <v>0</v>
      </c>
      <c r="D6483" s="0" t="n">
        <f aca="false">'Profiles 8760'!F6472</f>
        <v>1</v>
      </c>
      <c r="E6483" s="0" t="n">
        <f aca="false">'Profiles 8760'!G6472</f>
        <v>0.51111</v>
      </c>
      <c r="F6483" s="0" t="n">
        <f aca="false">D6483*Assumptions!$C$11*$B$7+E6483*Assumptions!$C$12*$B$8</f>
        <v>309.704399</v>
      </c>
      <c r="G6483" s="0" t="n">
        <f aca="false">C6483*Assumptions!$C$15</f>
        <v>0</v>
      </c>
      <c r="H6483" s="0" t="n">
        <f aca="false">MIN(F6483,G6483)</f>
        <v>0</v>
      </c>
      <c r="I6483" s="0" t="n">
        <f aca="false">IF(C6483=1,MIN(G6483-H6483,Assumptions!$C$13,P6482),0)</f>
        <v>0</v>
      </c>
      <c r="J6483" s="0" t="n">
        <f aca="false">H6483+I6483</f>
        <v>0</v>
      </c>
      <c r="K6483" s="0" t="n">
        <f aca="false">MIN(IF(C6483=1,F6483-H6483,F6483),Assumptions!$C$13,MAX(0,($B$5-P6482)/$B$6))</f>
        <v>0</v>
      </c>
      <c r="L6483" s="0" t="n">
        <f aca="false">IF(C6483=1,0,MIN(F6483-K6483,Assumptions!$C$15,MAX(0,$B$10-O6482-M6483)))</f>
        <v>200</v>
      </c>
      <c r="M6483" s="0" t="n">
        <f aca="false">'Profiles 8760'!H6472</f>
        <v>76400</v>
      </c>
      <c r="N6483" s="0" t="n">
        <f aca="false">J6483+L6483</f>
        <v>200</v>
      </c>
      <c r="O6483" s="0" t="n">
        <f aca="false">O6482+N6483</f>
        <v>605599.824483199</v>
      </c>
      <c r="P6483" s="0" t="n">
        <f aca="false">MIN($B$5,P6482+K6483*$B$6-I6483)</f>
        <v>510.81</v>
      </c>
      <c r="Q6483" s="0" t="n">
        <f aca="false">MAX(0,F6483-H6483-K6483-L6483)</f>
        <v>109.704399</v>
      </c>
    </row>
    <row r="6484" customFormat="false" ht="15" hidden="false" customHeight="false" outlineLevel="0" collapsed="false">
      <c r="A6484" s="0" t="n">
        <f aca="false">'Profiles 8760'!A6473</f>
        <v>6471</v>
      </c>
      <c r="B6484" s="0" t="n">
        <f aca="false">'Profiles 8760'!B6473</f>
        <v>9</v>
      </c>
      <c r="C6484" s="0" t="n">
        <f aca="false">'Profiles 8760'!E6473</f>
        <v>0</v>
      </c>
      <c r="D6484" s="0" t="n">
        <f aca="false">'Profiles 8760'!F6473</f>
        <v>0.987945</v>
      </c>
      <c r="E6484" s="0" t="n">
        <f aca="false">'Profiles 8760'!G6473</f>
        <v>0.572909</v>
      </c>
      <c r="F6484" s="0" t="n">
        <f aca="false">D6484*Assumptions!$C$11*$B$7+E6484*Assumptions!$C$12*$B$8</f>
        <v>308.7504941</v>
      </c>
      <c r="G6484" s="0" t="n">
        <f aca="false">C6484*Assumptions!$C$15</f>
        <v>0</v>
      </c>
      <c r="H6484" s="0" t="n">
        <f aca="false">MIN(F6484,G6484)</f>
        <v>0</v>
      </c>
      <c r="I6484" s="0" t="n">
        <f aca="false">IF(C6484=1,MIN(G6484-H6484,Assumptions!$C$13,P6483),0)</f>
        <v>0</v>
      </c>
      <c r="J6484" s="0" t="n">
        <f aca="false">H6484+I6484</f>
        <v>0</v>
      </c>
      <c r="K6484" s="0" t="n">
        <f aca="false">MIN(IF(C6484=1,F6484-H6484,F6484),Assumptions!$C$13,MAX(0,($B$5-P6483)/$B$6))</f>
        <v>0</v>
      </c>
      <c r="L6484" s="0" t="n">
        <f aca="false">IF(C6484=1,0,MIN(F6484-K6484,Assumptions!$C$15,MAX(0,$B$10-O6483-M6484)))</f>
        <v>200</v>
      </c>
      <c r="M6484" s="0" t="n">
        <f aca="false">'Profiles 8760'!H6473</f>
        <v>76400</v>
      </c>
      <c r="N6484" s="0" t="n">
        <f aca="false">J6484+L6484</f>
        <v>200</v>
      </c>
      <c r="O6484" s="0" t="n">
        <f aca="false">O6483+N6484</f>
        <v>605799.824483199</v>
      </c>
      <c r="P6484" s="0" t="n">
        <f aca="false">MIN($B$5,P6483+K6484*$B$6-I6484)</f>
        <v>510.81</v>
      </c>
      <c r="Q6484" s="0" t="n">
        <f aca="false">MAX(0,F6484-H6484-K6484-L6484)</f>
        <v>108.7504941</v>
      </c>
    </row>
    <row r="6485" customFormat="false" ht="15" hidden="false" customHeight="false" outlineLevel="0" collapsed="false">
      <c r="A6485" s="0" t="n">
        <f aca="false">'Profiles 8760'!A6474</f>
        <v>6472</v>
      </c>
      <c r="B6485" s="0" t="n">
        <f aca="false">'Profiles 8760'!B6474</f>
        <v>9</v>
      </c>
      <c r="C6485" s="0" t="n">
        <f aca="false">'Profiles 8760'!E6474</f>
        <v>0</v>
      </c>
      <c r="D6485" s="0" t="n">
        <f aca="false">'Profiles 8760'!F6474</f>
        <v>0.759358</v>
      </c>
      <c r="E6485" s="0" t="n">
        <f aca="false">'Profiles 8760'!G6474</f>
        <v>0.489927</v>
      </c>
      <c r="F6485" s="0" t="n">
        <f aca="false">D6485*Assumptions!$C$11*$B$7+E6485*Assumptions!$C$12*$B$8</f>
        <v>239.3406047</v>
      </c>
      <c r="G6485" s="0" t="n">
        <f aca="false">C6485*Assumptions!$C$15</f>
        <v>0</v>
      </c>
      <c r="H6485" s="0" t="n">
        <f aca="false">MIN(F6485,G6485)</f>
        <v>0</v>
      </c>
      <c r="I6485" s="0" t="n">
        <f aca="false">IF(C6485=1,MIN(G6485-H6485,Assumptions!$C$13,P6484),0)</f>
        <v>0</v>
      </c>
      <c r="J6485" s="0" t="n">
        <f aca="false">H6485+I6485</f>
        <v>0</v>
      </c>
      <c r="K6485" s="0" t="n">
        <f aca="false">MIN(IF(C6485=1,F6485-H6485,F6485),Assumptions!$C$13,MAX(0,($B$5-P6484)/$B$6))</f>
        <v>0</v>
      </c>
      <c r="L6485" s="0" t="n">
        <f aca="false">IF(C6485=1,0,MIN(F6485-K6485,Assumptions!$C$15,MAX(0,$B$10-O6484-M6485)))</f>
        <v>200</v>
      </c>
      <c r="M6485" s="0" t="n">
        <f aca="false">'Profiles 8760'!H6474</f>
        <v>76400</v>
      </c>
      <c r="N6485" s="0" t="n">
        <f aca="false">J6485+L6485</f>
        <v>200</v>
      </c>
      <c r="O6485" s="0" t="n">
        <f aca="false">O6484+N6485</f>
        <v>605999.824483199</v>
      </c>
      <c r="P6485" s="0" t="n">
        <f aca="false">MIN($B$5,P6484+K6485*$B$6-I6485)</f>
        <v>510.81</v>
      </c>
      <c r="Q6485" s="0" t="n">
        <f aca="false">MAX(0,F6485-H6485-K6485-L6485)</f>
        <v>39.3406047</v>
      </c>
    </row>
    <row r="6486" customFormat="false" ht="15" hidden="false" customHeight="false" outlineLevel="0" collapsed="false">
      <c r="A6486" s="0" t="n">
        <f aca="false">'Profiles 8760'!A6475</f>
        <v>6473</v>
      </c>
      <c r="B6486" s="0" t="n">
        <f aca="false">'Profiles 8760'!B6475</f>
        <v>9</v>
      </c>
      <c r="C6486" s="0" t="n">
        <f aca="false">'Profiles 8760'!E6475</f>
        <v>0</v>
      </c>
      <c r="D6486" s="0" t="n">
        <f aca="false">'Profiles 8760'!F6475</f>
        <v>0.486288</v>
      </c>
      <c r="E6486" s="0" t="n">
        <f aca="false">'Profiles 8760'!G6475</f>
        <v>0.420076</v>
      </c>
      <c r="F6486" s="0" t="n">
        <f aca="false">D6486*Assumptions!$C$11*$B$7+E6486*Assumptions!$C$12*$B$8</f>
        <v>157.6210828</v>
      </c>
      <c r="G6486" s="0" t="n">
        <f aca="false">C6486*Assumptions!$C$15</f>
        <v>0</v>
      </c>
      <c r="H6486" s="0" t="n">
        <f aca="false">MIN(F6486,G6486)</f>
        <v>0</v>
      </c>
      <c r="I6486" s="0" t="n">
        <f aca="false">IF(C6486=1,MIN(G6486-H6486,Assumptions!$C$13,P6485),0)</f>
        <v>0</v>
      </c>
      <c r="J6486" s="0" t="n">
        <f aca="false">H6486+I6486</f>
        <v>0</v>
      </c>
      <c r="K6486" s="0" t="n">
        <f aca="false">MIN(IF(C6486=1,F6486-H6486,F6486),Assumptions!$C$13,MAX(0,($B$5-P6485)/$B$6))</f>
        <v>0</v>
      </c>
      <c r="L6486" s="0" t="n">
        <f aca="false">IF(C6486=1,0,MIN(F6486-K6486,Assumptions!$C$15,MAX(0,$B$10-O6485-M6486)))</f>
        <v>157.6210828</v>
      </c>
      <c r="M6486" s="0" t="n">
        <f aca="false">'Profiles 8760'!H6475</f>
        <v>76400</v>
      </c>
      <c r="N6486" s="0" t="n">
        <f aca="false">J6486+L6486</f>
        <v>157.6210828</v>
      </c>
      <c r="O6486" s="0" t="n">
        <f aca="false">O6485+N6486</f>
        <v>606157.445565999</v>
      </c>
      <c r="P6486" s="0" t="n">
        <f aca="false">MIN($B$5,P6485+K6486*$B$6-I6486)</f>
        <v>510.81</v>
      </c>
      <c r="Q6486" s="0" t="n">
        <f aca="false">MAX(0,F6486-H6486-K6486-L6486)</f>
        <v>0</v>
      </c>
    </row>
    <row r="6487" customFormat="false" ht="15" hidden="false" customHeight="false" outlineLevel="0" collapsed="false">
      <c r="A6487" s="0" t="n">
        <f aca="false">'Profiles 8760'!A6476</f>
        <v>6474</v>
      </c>
      <c r="B6487" s="0" t="n">
        <f aca="false">'Profiles 8760'!B6476</f>
        <v>9</v>
      </c>
      <c r="C6487" s="0" t="n">
        <f aca="false">'Profiles 8760'!E6476</f>
        <v>0</v>
      </c>
      <c r="D6487" s="0" t="n">
        <f aca="false">'Profiles 8760'!F6476</f>
        <v>0.213194</v>
      </c>
      <c r="E6487" s="0" t="n">
        <f aca="false">'Profiles 8760'!G6476</f>
        <v>0.567027</v>
      </c>
      <c r="F6487" s="0" t="n">
        <f aca="false">D6487*Assumptions!$C$11*$B$7+E6487*Assumptions!$C$12*$B$8</f>
        <v>84.7618315</v>
      </c>
      <c r="G6487" s="0" t="n">
        <f aca="false">C6487*Assumptions!$C$15</f>
        <v>0</v>
      </c>
      <c r="H6487" s="0" t="n">
        <f aca="false">MIN(F6487,G6487)</f>
        <v>0</v>
      </c>
      <c r="I6487" s="0" t="n">
        <f aca="false">IF(C6487=1,MIN(G6487-H6487,Assumptions!$C$13,P6486),0)</f>
        <v>0</v>
      </c>
      <c r="J6487" s="0" t="n">
        <f aca="false">H6487+I6487</f>
        <v>0</v>
      </c>
      <c r="K6487" s="0" t="n">
        <f aca="false">MIN(IF(C6487=1,F6487-H6487,F6487),Assumptions!$C$13,MAX(0,($B$5-P6486)/$B$6))</f>
        <v>0</v>
      </c>
      <c r="L6487" s="0" t="n">
        <f aca="false">IF(C6487=1,0,MIN(F6487-K6487,Assumptions!$C$15,MAX(0,$B$10-O6486-M6487)))</f>
        <v>84.7618315</v>
      </c>
      <c r="M6487" s="0" t="n">
        <f aca="false">'Profiles 8760'!H6476</f>
        <v>76400</v>
      </c>
      <c r="N6487" s="0" t="n">
        <f aca="false">J6487+L6487</f>
        <v>84.7618315</v>
      </c>
      <c r="O6487" s="0" t="n">
        <f aca="false">O6486+N6487</f>
        <v>606242.207397499</v>
      </c>
      <c r="P6487" s="0" t="n">
        <f aca="false">MIN($B$5,P6486+K6487*$B$6-I6487)</f>
        <v>510.81</v>
      </c>
      <c r="Q6487" s="0" t="n">
        <f aca="false">MAX(0,F6487-H6487-K6487-L6487)</f>
        <v>0</v>
      </c>
    </row>
    <row r="6488" customFormat="false" ht="15" hidden="false" customHeight="false" outlineLevel="0" collapsed="false">
      <c r="A6488" s="0" t="n">
        <f aca="false">'Profiles 8760'!A6477</f>
        <v>6475</v>
      </c>
      <c r="B6488" s="0" t="n">
        <f aca="false">'Profiles 8760'!B6477</f>
        <v>9</v>
      </c>
      <c r="C6488" s="0" t="n">
        <f aca="false">'Profiles 8760'!E6477</f>
        <v>0</v>
      </c>
      <c r="D6488" s="0" t="n">
        <f aca="false">'Profiles 8760'!F6477</f>
        <v>0.008525</v>
      </c>
      <c r="E6488" s="0" t="n">
        <f aca="false">'Profiles 8760'!G6477</f>
        <v>0.399514</v>
      </c>
      <c r="F6488" s="0" t="n">
        <f aca="false">D6488*Assumptions!$C$11*$B$7+E6488*Assumptions!$C$12*$B$8</f>
        <v>18.8021426</v>
      </c>
      <c r="G6488" s="0" t="n">
        <f aca="false">C6488*Assumptions!$C$15</f>
        <v>0</v>
      </c>
      <c r="H6488" s="0" t="n">
        <f aca="false">MIN(F6488,G6488)</f>
        <v>0</v>
      </c>
      <c r="I6488" s="0" t="n">
        <f aca="false">IF(C6488=1,MIN(G6488-H6488,Assumptions!$C$13,P6487),0)</f>
        <v>0</v>
      </c>
      <c r="J6488" s="0" t="n">
        <f aca="false">H6488+I6488</f>
        <v>0</v>
      </c>
      <c r="K6488" s="0" t="n">
        <f aca="false">MIN(IF(C6488=1,F6488-H6488,F6488),Assumptions!$C$13,MAX(0,($B$5-P6487)/$B$6))</f>
        <v>0</v>
      </c>
      <c r="L6488" s="0" t="n">
        <f aca="false">IF(C6488=1,0,MIN(F6488-K6488,Assumptions!$C$15,MAX(0,$B$10-O6487-M6488)))</f>
        <v>18.8021426</v>
      </c>
      <c r="M6488" s="0" t="n">
        <f aca="false">'Profiles 8760'!H6477</f>
        <v>76400</v>
      </c>
      <c r="N6488" s="0" t="n">
        <f aca="false">J6488+L6488</f>
        <v>18.8021426</v>
      </c>
      <c r="O6488" s="0" t="n">
        <f aca="false">O6487+N6488</f>
        <v>606261.009540099</v>
      </c>
      <c r="P6488" s="0" t="n">
        <f aca="false">MIN($B$5,P6487+K6488*$B$6-I6488)</f>
        <v>510.81</v>
      </c>
      <c r="Q6488" s="0" t="n">
        <f aca="false">MAX(0,F6488-H6488-K6488-L6488)</f>
        <v>0</v>
      </c>
    </row>
    <row r="6489" customFormat="false" ht="15" hidden="false" customHeight="false" outlineLevel="0" collapsed="false">
      <c r="A6489" s="0" t="n">
        <f aca="false">'Profiles 8760'!A6478</f>
        <v>6476</v>
      </c>
      <c r="B6489" s="0" t="n">
        <f aca="false">'Profiles 8760'!B6478</f>
        <v>9</v>
      </c>
      <c r="C6489" s="0" t="n">
        <f aca="false">'Profiles 8760'!E6478</f>
        <v>1</v>
      </c>
      <c r="D6489" s="0" t="n">
        <f aca="false">'Profiles 8760'!F6478</f>
        <v>0</v>
      </c>
      <c r="E6489" s="0" t="n">
        <f aca="false">'Profiles 8760'!G6478</f>
        <v>0.456015</v>
      </c>
      <c r="F6489" s="0" t="n">
        <f aca="false">D6489*Assumptions!$C$11*$B$7+E6489*Assumptions!$C$12*$B$8</f>
        <v>18.6510135</v>
      </c>
      <c r="G6489" s="0" t="n">
        <f aca="false">C6489*Assumptions!$C$15</f>
        <v>200</v>
      </c>
      <c r="H6489" s="0" t="n">
        <f aca="false">MIN(F6489,G6489)</f>
        <v>18.6510135</v>
      </c>
      <c r="I6489" s="0" t="n">
        <f aca="false">IF(C6489=1,MIN(G6489-H6489,Assumptions!$C$13,P6488),0)</f>
        <v>180</v>
      </c>
      <c r="J6489" s="0" t="n">
        <f aca="false">H6489+I6489</f>
        <v>198.6510135</v>
      </c>
      <c r="K6489" s="0" t="n">
        <f aca="false">MIN(IF(C6489=1,F6489-H6489,F6489),Assumptions!$C$13,MAX(0,($B$5-P6488)/$B$6))</f>
        <v>0</v>
      </c>
      <c r="L6489" s="0" t="n">
        <f aca="false">IF(C6489=1,0,MIN(F6489-K6489,Assumptions!$C$15,MAX(0,$B$10-O6488-M6489)))</f>
        <v>0</v>
      </c>
      <c r="M6489" s="0" t="n">
        <f aca="false">'Profiles 8760'!H6478</f>
        <v>76200</v>
      </c>
      <c r="N6489" s="0" t="n">
        <f aca="false">J6489+L6489</f>
        <v>198.6510135</v>
      </c>
      <c r="O6489" s="0" t="n">
        <f aca="false">O6488+N6489</f>
        <v>606459.660553599</v>
      </c>
      <c r="P6489" s="0" t="n">
        <f aca="false">MIN($B$5,P6488+K6489*$B$6-I6489)</f>
        <v>330.81</v>
      </c>
      <c r="Q6489" s="0" t="n">
        <f aca="false">MAX(0,F6489-H6489-K6489-L6489)</f>
        <v>0</v>
      </c>
    </row>
    <row r="6490" customFormat="false" ht="15" hidden="false" customHeight="false" outlineLevel="0" collapsed="false">
      <c r="A6490" s="0" t="n">
        <f aca="false">'Profiles 8760'!A6479</f>
        <v>6477</v>
      </c>
      <c r="B6490" s="0" t="n">
        <f aca="false">'Profiles 8760'!B6479</f>
        <v>9</v>
      </c>
      <c r="C6490" s="0" t="n">
        <f aca="false">'Profiles 8760'!E6479</f>
        <v>1</v>
      </c>
      <c r="D6490" s="0" t="n">
        <f aca="false">'Profiles 8760'!F6479</f>
        <v>0</v>
      </c>
      <c r="E6490" s="0" t="n">
        <f aca="false">'Profiles 8760'!G6479</f>
        <v>0.459117</v>
      </c>
      <c r="F6490" s="0" t="n">
        <f aca="false">D6490*Assumptions!$C$11*$B$7+E6490*Assumptions!$C$12*$B$8</f>
        <v>18.7778853</v>
      </c>
      <c r="G6490" s="0" t="n">
        <f aca="false">C6490*Assumptions!$C$15</f>
        <v>200</v>
      </c>
      <c r="H6490" s="0" t="n">
        <f aca="false">MIN(F6490,G6490)</f>
        <v>18.7778853</v>
      </c>
      <c r="I6490" s="0" t="n">
        <f aca="false">IF(C6490=1,MIN(G6490-H6490,Assumptions!$C$13,P6489),0)</f>
        <v>180</v>
      </c>
      <c r="J6490" s="0" t="n">
        <f aca="false">H6490+I6490</f>
        <v>198.7778853</v>
      </c>
      <c r="K6490" s="0" t="n">
        <f aca="false">MIN(IF(C6490=1,F6490-H6490,F6490),Assumptions!$C$13,MAX(0,($B$5-P6489)/$B$6))</f>
        <v>0</v>
      </c>
      <c r="L6490" s="0" t="n">
        <f aca="false">IF(C6490=1,0,MIN(F6490-K6490,Assumptions!$C$15,MAX(0,$B$10-O6489-M6490)))</f>
        <v>0</v>
      </c>
      <c r="M6490" s="0" t="n">
        <f aca="false">'Profiles 8760'!H6479</f>
        <v>76000</v>
      </c>
      <c r="N6490" s="0" t="n">
        <f aca="false">J6490+L6490</f>
        <v>198.7778853</v>
      </c>
      <c r="O6490" s="0" t="n">
        <f aca="false">O6489+N6490</f>
        <v>606658.438438899</v>
      </c>
      <c r="P6490" s="0" t="n">
        <f aca="false">MIN($B$5,P6489+K6490*$B$6-I6490)</f>
        <v>150.81</v>
      </c>
      <c r="Q6490" s="0" t="n">
        <f aca="false">MAX(0,F6490-H6490-K6490-L6490)</f>
        <v>0</v>
      </c>
    </row>
    <row r="6491" customFormat="false" ht="15" hidden="false" customHeight="false" outlineLevel="0" collapsed="false">
      <c r="A6491" s="0" t="n">
        <f aca="false">'Profiles 8760'!A6480</f>
        <v>6478</v>
      </c>
      <c r="B6491" s="0" t="n">
        <f aca="false">'Profiles 8760'!B6480</f>
        <v>9</v>
      </c>
      <c r="C6491" s="0" t="n">
        <f aca="false">'Profiles 8760'!E6480</f>
        <v>0</v>
      </c>
      <c r="D6491" s="0" t="n">
        <f aca="false">'Profiles 8760'!F6480</f>
        <v>0</v>
      </c>
      <c r="E6491" s="0" t="n">
        <f aca="false">'Profiles 8760'!G6480</f>
        <v>0.740974</v>
      </c>
      <c r="F6491" s="0" t="n">
        <f aca="false">D6491*Assumptions!$C$11*$B$7+E6491*Assumptions!$C$12*$B$8</f>
        <v>30.3058366</v>
      </c>
      <c r="G6491" s="0" t="n">
        <f aca="false">C6491*Assumptions!$C$15</f>
        <v>0</v>
      </c>
      <c r="H6491" s="0" t="n">
        <f aca="false">MIN(F6491,G6491)</f>
        <v>0</v>
      </c>
      <c r="I6491" s="0" t="n">
        <f aca="false">IF(C6491=1,MIN(G6491-H6491,Assumptions!$C$13,P6490),0)</f>
        <v>0</v>
      </c>
      <c r="J6491" s="0" t="n">
        <f aca="false">H6491+I6491</f>
        <v>0</v>
      </c>
      <c r="K6491" s="0" t="n">
        <f aca="false">MIN(IF(C6491=1,F6491-H6491,F6491),Assumptions!$C$13,MAX(0,($B$5-P6490)/$B$6))</f>
        <v>30.3058366</v>
      </c>
      <c r="L6491" s="0" t="n">
        <f aca="false">IF(C6491=1,0,MIN(F6491-K6491,Assumptions!$C$15,MAX(0,$B$10-O6490-M6491)))</f>
        <v>0</v>
      </c>
      <c r="M6491" s="0" t="n">
        <f aca="false">'Profiles 8760'!H6480</f>
        <v>76000</v>
      </c>
      <c r="N6491" s="0" t="n">
        <f aca="false">J6491+L6491</f>
        <v>0</v>
      </c>
      <c r="O6491" s="0" t="n">
        <f aca="false">O6490+N6491</f>
        <v>606658.438438899</v>
      </c>
      <c r="P6491" s="0" t="n">
        <f aca="false">MIN($B$5,P6490+K6491*$B$6-I6491)</f>
        <v>177.07909916488</v>
      </c>
      <c r="Q6491" s="0" t="n">
        <f aca="false">MAX(0,F6491-H6491-K6491-L6491)</f>
        <v>0</v>
      </c>
    </row>
    <row r="6492" customFormat="false" ht="15" hidden="false" customHeight="false" outlineLevel="0" collapsed="false">
      <c r="A6492" s="0" t="n">
        <f aca="false">'Profiles 8760'!A6481</f>
        <v>6479</v>
      </c>
      <c r="B6492" s="0" t="n">
        <f aca="false">'Profiles 8760'!B6481</f>
        <v>9</v>
      </c>
      <c r="C6492" s="0" t="n">
        <f aca="false">'Profiles 8760'!E6481</f>
        <v>0</v>
      </c>
      <c r="D6492" s="0" t="n">
        <f aca="false">'Profiles 8760'!F6481</f>
        <v>0</v>
      </c>
      <c r="E6492" s="0" t="n">
        <f aca="false">'Profiles 8760'!G6481</f>
        <v>0.581009</v>
      </c>
      <c r="F6492" s="0" t="n">
        <f aca="false">D6492*Assumptions!$C$11*$B$7+E6492*Assumptions!$C$12*$B$8</f>
        <v>23.7632681</v>
      </c>
      <c r="G6492" s="0" t="n">
        <f aca="false">C6492*Assumptions!$C$15</f>
        <v>0</v>
      </c>
      <c r="H6492" s="0" t="n">
        <f aca="false">MIN(F6492,G6492)</f>
        <v>0</v>
      </c>
      <c r="I6492" s="0" t="n">
        <f aca="false">IF(C6492=1,MIN(G6492-H6492,Assumptions!$C$13,P6491),0)</f>
        <v>0</v>
      </c>
      <c r="J6492" s="0" t="n">
        <f aca="false">H6492+I6492</f>
        <v>0</v>
      </c>
      <c r="K6492" s="0" t="n">
        <f aca="false">MIN(IF(C6492=1,F6492-H6492,F6492),Assumptions!$C$13,MAX(0,($B$5-P6491)/$B$6))</f>
        <v>23.7632681</v>
      </c>
      <c r="L6492" s="0" t="n">
        <f aca="false">IF(C6492=1,0,MIN(F6492-K6492,Assumptions!$C$15,MAX(0,$B$10-O6491-M6492)))</f>
        <v>0</v>
      </c>
      <c r="M6492" s="0" t="n">
        <f aca="false">'Profiles 8760'!H6481</f>
        <v>76000</v>
      </c>
      <c r="N6492" s="0" t="n">
        <f aca="false">J6492+L6492</f>
        <v>0</v>
      </c>
      <c r="O6492" s="0" t="n">
        <f aca="false">O6491+N6492</f>
        <v>606658.438438899</v>
      </c>
      <c r="P6492" s="0" t="n">
        <f aca="false">MIN($B$5,P6491+K6492*$B$6-I6492)</f>
        <v>197.67709995396</v>
      </c>
      <c r="Q6492" s="0" t="n">
        <f aca="false">MAX(0,F6492-H6492-K6492-L6492)</f>
        <v>0</v>
      </c>
    </row>
    <row r="6493" customFormat="false" ht="15" hidden="false" customHeight="false" outlineLevel="0" collapsed="false">
      <c r="A6493" s="0" t="n">
        <f aca="false">'Profiles 8760'!A6482</f>
        <v>6480</v>
      </c>
      <c r="B6493" s="0" t="n">
        <f aca="false">'Profiles 8760'!B6482</f>
        <v>9</v>
      </c>
      <c r="C6493" s="0" t="n">
        <f aca="false">'Profiles 8760'!E6482</f>
        <v>0</v>
      </c>
      <c r="D6493" s="0" t="n">
        <f aca="false">'Profiles 8760'!F6482</f>
        <v>0</v>
      </c>
      <c r="E6493" s="0" t="n">
        <f aca="false">'Profiles 8760'!G6482</f>
        <v>0.545917</v>
      </c>
      <c r="F6493" s="0" t="n">
        <f aca="false">D6493*Assumptions!$C$11*$B$7+E6493*Assumptions!$C$12*$B$8</f>
        <v>22.3280053</v>
      </c>
      <c r="G6493" s="0" t="n">
        <f aca="false">C6493*Assumptions!$C$15</f>
        <v>0</v>
      </c>
      <c r="H6493" s="0" t="n">
        <f aca="false">MIN(F6493,G6493)</f>
        <v>0</v>
      </c>
      <c r="I6493" s="0" t="n">
        <f aca="false">IF(C6493=1,MIN(G6493-H6493,Assumptions!$C$13,P6492),0)</f>
        <v>0</v>
      </c>
      <c r="J6493" s="0" t="n">
        <f aca="false">H6493+I6493</f>
        <v>0</v>
      </c>
      <c r="K6493" s="0" t="n">
        <f aca="false">MIN(IF(C6493=1,F6493-H6493,F6493),Assumptions!$C$13,MAX(0,($B$5-P6492)/$B$6))</f>
        <v>22.3280053</v>
      </c>
      <c r="L6493" s="0" t="n">
        <f aca="false">IF(C6493=1,0,MIN(F6493-K6493,Assumptions!$C$15,MAX(0,$B$10-O6492-M6493)))</f>
        <v>0</v>
      </c>
      <c r="M6493" s="0" t="n">
        <f aca="false">'Profiles 8760'!H6482</f>
        <v>76000</v>
      </c>
      <c r="N6493" s="0" t="n">
        <f aca="false">J6493+L6493</f>
        <v>0</v>
      </c>
      <c r="O6493" s="0" t="n">
        <f aca="false">O6492+N6493</f>
        <v>606658.438438899</v>
      </c>
      <c r="P6493" s="0" t="n">
        <f aca="false">MIN($B$5,P6492+K6493*$B$6-I6493)</f>
        <v>217.031014948</v>
      </c>
      <c r="Q6493" s="0" t="n">
        <f aca="false">MAX(0,F6493-H6493-K6493-L6493)</f>
        <v>0</v>
      </c>
    </row>
    <row r="6494" customFormat="false" ht="15" hidden="false" customHeight="false" outlineLevel="0" collapsed="false">
      <c r="A6494" s="0" t="n">
        <f aca="false">'Profiles 8760'!A6483</f>
        <v>6481</v>
      </c>
      <c r="B6494" s="0" t="n">
        <f aca="false">'Profiles 8760'!B6483</f>
        <v>9</v>
      </c>
      <c r="C6494" s="0" t="n">
        <f aca="false">'Profiles 8760'!E6483</f>
        <v>0</v>
      </c>
      <c r="D6494" s="0" t="n">
        <f aca="false">'Profiles 8760'!F6483</f>
        <v>0</v>
      </c>
      <c r="E6494" s="0" t="n">
        <f aca="false">'Profiles 8760'!G6483</f>
        <v>0.44599</v>
      </c>
      <c r="F6494" s="0" t="n">
        <f aca="false">D6494*Assumptions!$C$11*$B$7+E6494*Assumptions!$C$12*$B$8</f>
        <v>18.240991</v>
      </c>
      <c r="G6494" s="0" t="n">
        <f aca="false">C6494*Assumptions!$C$15</f>
        <v>0</v>
      </c>
      <c r="H6494" s="0" t="n">
        <f aca="false">MIN(F6494,G6494)</f>
        <v>0</v>
      </c>
      <c r="I6494" s="0" t="n">
        <f aca="false">IF(C6494=1,MIN(G6494-H6494,Assumptions!$C$13,P6493),0)</f>
        <v>0</v>
      </c>
      <c r="J6494" s="0" t="n">
        <f aca="false">H6494+I6494</f>
        <v>0</v>
      </c>
      <c r="K6494" s="0" t="n">
        <f aca="false">MIN(IF(C6494=1,F6494-H6494,F6494),Assumptions!$C$13,MAX(0,($B$5-P6493)/$B$6))</f>
        <v>18.240991</v>
      </c>
      <c r="L6494" s="0" t="n">
        <f aca="false">IF(C6494=1,0,MIN(F6494-K6494,Assumptions!$C$15,MAX(0,$B$10-O6493-M6494)))</f>
        <v>0</v>
      </c>
      <c r="M6494" s="0" t="n">
        <f aca="false">'Profiles 8760'!H6483</f>
        <v>76000</v>
      </c>
      <c r="N6494" s="0" t="n">
        <f aca="false">J6494+L6494</f>
        <v>0</v>
      </c>
      <c r="O6494" s="0" t="n">
        <f aca="false">O6493+N6494</f>
        <v>606658.438438899</v>
      </c>
      <c r="P6494" s="0" t="n">
        <f aca="false">MIN($B$5,P6493+K6494*$B$6-I6494)</f>
        <v>232.8423059468</v>
      </c>
      <c r="Q6494" s="0" t="n">
        <f aca="false">MAX(0,F6494-H6494-K6494-L6494)</f>
        <v>0</v>
      </c>
    </row>
    <row r="6495" customFormat="false" ht="15" hidden="false" customHeight="false" outlineLevel="0" collapsed="false">
      <c r="A6495" s="0" t="n">
        <f aca="false">'Profiles 8760'!A6484</f>
        <v>6482</v>
      </c>
      <c r="B6495" s="0" t="n">
        <f aca="false">'Profiles 8760'!B6484</f>
        <v>9</v>
      </c>
      <c r="C6495" s="0" t="n">
        <f aca="false">'Profiles 8760'!E6484</f>
        <v>0</v>
      </c>
      <c r="D6495" s="0" t="n">
        <f aca="false">'Profiles 8760'!F6484</f>
        <v>0</v>
      </c>
      <c r="E6495" s="0" t="n">
        <f aca="false">'Profiles 8760'!G6484</f>
        <v>0.325431</v>
      </c>
      <c r="F6495" s="0" t="n">
        <f aca="false">D6495*Assumptions!$C$11*$B$7+E6495*Assumptions!$C$12*$B$8</f>
        <v>13.3101279</v>
      </c>
      <c r="G6495" s="0" t="n">
        <f aca="false">C6495*Assumptions!$C$15</f>
        <v>0</v>
      </c>
      <c r="H6495" s="0" t="n">
        <f aca="false">MIN(F6495,G6495)</f>
        <v>0</v>
      </c>
      <c r="I6495" s="0" t="n">
        <f aca="false">IF(C6495=1,MIN(G6495-H6495,Assumptions!$C$13,P6494),0)</f>
        <v>0</v>
      </c>
      <c r="J6495" s="0" t="n">
        <f aca="false">H6495+I6495</f>
        <v>0</v>
      </c>
      <c r="K6495" s="0" t="n">
        <f aca="false">MIN(IF(C6495=1,F6495-H6495,F6495),Assumptions!$C$13,MAX(0,($B$5-P6494)/$B$6))</f>
        <v>13.3101279</v>
      </c>
      <c r="L6495" s="0" t="n">
        <f aca="false">IF(C6495=1,0,MIN(F6495-K6495,Assumptions!$C$15,MAX(0,$B$10-O6494-M6495)))</f>
        <v>0</v>
      </c>
      <c r="M6495" s="0" t="n">
        <f aca="false">'Profiles 8760'!H6484</f>
        <v>76000</v>
      </c>
      <c r="N6495" s="0" t="n">
        <f aca="false">J6495+L6495</f>
        <v>0</v>
      </c>
      <c r="O6495" s="0" t="n">
        <f aca="false">O6494+N6495</f>
        <v>606658.438438899</v>
      </c>
      <c r="P6495" s="0" t="n">
        <f aca="false">MIN($B$5,P6494+K6495*$B$6-I6495)</f>
        <v>244.37952481052</v>
      </c>
      <c r="Q6495" s="0" t="n">
        <f aca="false">MAX(0,F6495-H6495-K6495-L6495)</f>
        <v>0</v>
      </c>
    </row>
    <row r="6496" customFormat="false" ht="15" hidden="false" customHeight="false" outlineLevel="0" collapsed="false">
      <c r="A6496" s="0" t="n">
        <f aca="false">'Profiles 8760'!A6485</f>
        <v>6483</v>
      </c>
      <c r="B6496" s="0" t="n">
        <f aca="false">'Profiles 8760'!B6485</f>
        <v>9</v>
      </c>
      <c r="C6496" s="0" t="n">
        <f aca="false">'Profiles 8760'!E6485</f>
        <v>0</v>
      </c>
      <c r="D6496" s="0" t="n">
        <f aca="false">'Profiles 8760'!F6485</f>
        <v>0</v>
      </c>
      <c r="E6496" s="0" t="n">
        <f aca="false">'Profiles 8760'!G6485</f>
        <v>0.320879</v>
      </c>
      <c r="F6496" s="0" t="n">
        <f aca="false">D6496*Assumptions!$C$11*$B$7+E6496*Assumptions!$C$12*$B$8</f>
        <v>13.1239511</v>
      </c>
      <c r="G6496" s="0" t="n">
        <f aca="false">C6496*Assumptions!$C$15</f>
        <v>0</v>
      </c>
      <c r="H6496" s="0" t="n">
        <f aca="false">MIN(F6496,G6496)</f>
        <v>0</v>
      </c>
      <c r="I6496" s="0" t="n">
        <f aca="false">IF(C6496=1,MIN(G6496-H6496,Assumptions!$C$13,P6495),0)</f>
        <v>0</v>
      </c>
      <c r="J6496" s="0" t="n">
        <f aca="false">H6496+I6496</f>
        <v>0</v>
      </c>
      <c r="K6496" s="0" t="n">
        <f aca="false">MIN(IF(C6496=1,F6496-H6496,F6496),Assumptions!$C$13,MAX(0,($B$5-P6495)/$B$6))</f>
        <v>13.1239511</v>
      </c>
      <c r="L6496" s="0" t="n">
        <f aca="false">IF(C6496=1,0,MIN(F6496-K6496,Assumptions!$C$15,MAX(0,$B$10-O6495-M6496)))</f>
        <v>0</v>
      </c>
      <c r="M6496" s="0" t="n">
        <f aca="false">'Profiles 8760'!H6485</f>
        <v>76000</v>
      </c>
      <c r="N6496" s="0" t="n">
        <f aca="false">J6496+L6496</f>
        <v>0</v>
      </c>
      <c r="O6496" s="0" t="n">
        <f aca="false">O6495+N6496</f>
        <v>606658.438438899</v>
      </c>
      <c r="P6496" s="0" t="n">
        <f aca="false">MIN($B$5,P6495+K6496*$B$6-I6496)</f>
        <v>255.755365624</v>
      </c>
      <c r="Q6496" s="0" t="n">
        <f aca="false">MAX(0,F6496-H6496-K6496-L6496)</f>
        <v>0</v>
      </c>
    </row>
    <row r="6497" customFormat="false" ht="15" hidden="false" customHeight="false" outlineLevel="0" collapsed="false">
      <c r="A6497" s="0" t="n">
        <f aca="false">'Profiles 8760'!A6486</f>
        <v>6484</v>
      </c>
      <c r="B6497" s="0" t="n">
        <f aca="false">'Profiles 8760'!B6486</f>
        <v>9</v>
      </c>
      <c r="C6497" s="0" t="n">
        <f aca="false">'Profiles 8760'!E6486</f>
        <v>0</v>
      </c>
      <c r="D6497" s="0" t="n">
        <f aca="false">'Profiles 8760'!F6486</f>
        <v>0</v>
      </c>
      <c r="E6497" s="0" t="n">
        <f aca="false">'Profiles 8760'!G6486</f>
        <v>0.475932</v>
      </c>
      <c r="F6497" s="0" t="n">
        <f aca="false">D6497*Assumptions!$C$11*$B$7+E6497*Assumptions!$C$12*$B$8</f>
        <v>19.4656188</v>
      </c>
      <c r="G6497" s="0" t="n">
        <f aca="false">C6497*Assumptions!$C$15</f>
        <v>0</v>
      </c>
      <c r="H6497" s="0" t="n">
        <f aca="false">MIN(F6497,G6497)</f>
        <v>0</v>
      </c>
      <c r="I6497" s="0" t="n">
        <f aca="false">IF(C6497=1,MIN(G6497-H6497,Assumptions!$C$13,P6496),0)</f>
        <v>0</v>
      </c>
      <c r="J6497" s="0" t="n">
        <f aca="false">H6497+I6497</f>
        <v>0</v>
      </c>
      <c r="K6497" s="0" t="n">
        <f aca="false">MIN(IF(C6497=1,F6497-H6497,F6497),Assumptions!$C$13,MAX(0,($B$5-P6496)/$B$6))</f>
        <v>19.4656188</v>
      </c>
      <c r="L6497" s="0" t="n">
        <f aca="false">IF(C6497=1,0,MIN(F6497-K6497,Assumptions!$C$15,MAX(0,$B$10-O6496-M6497)))</f>
        <v>0</v>
      </c>
      <c r="M6497" s="0" t="n">
        <f aca="false">'Profiles 8760'!H6486</f>
        <v>76000</v>
      </c>
      <c r="N6497" s="0" t="n">
        <f aca="false">J6497+L6497</f>
        <v>0</v>
      </c>
      <c r="O6497" s="0" t="n">
        <f aca="false">O6496+N6497</f>
        <v>606658.438438899</v>
      </c>
      <c r="P6497" s="0" t="n">
        <f aca="false">MIN($B$5,P6496+K6497*$B$6-I6497)</f>
        <v>272.62816399984</v>
      </c>
      <c r="Q6497" s="0" t="n">
        <f aca="false">MAX(0,F6497-H6497-K6497-L6497)</f>
        <v>0</v>
      </c>
    </row>
    <row r="6498" customFormat="false" ht="15" hidden="false" customHeight="false" outlineLevel="0" collapsed="false">
      <c r="A6498" s="0" t="n">
        <f aca="false">'Profiles 8760'!A6487</f>
        <v>6485</v>
      </c>
      <c r="B6498" s="0" t="n">
        <f aca="false">'Profiles 8760'!B6487</f>
        <v>9</v>
      </c>
      <c r="C6498" s="0" t="n">
        <f aca="false">'Profiles 8760'!E6487</f>
        <v>0</v>
      </c>
      <c r="D6498" s="0" t="n">
        <f aca="false">'Profiles 8760'!F6487</f>
        <v>0</v>
      </c>
      <c r="E6498" s="0" t="n">
        <f aca="false">'Profiles 8760'!G6487</f>
        <v>0.464569</v>
      </c>
      <c r="F6498" s="0" t="n">
        <f aca="false">D6498*Assumptions!$C$11*$B$7+E6498*Assumptions!$C$12*$B$8</f>
        <v>19.0008721</v>
      </c>
      <c r="G6498" s="0" t="n">
        <f aca="false">C6498*Assumptions!$C$15</f>
        <v>0</v>
      </c>
      <c r="H6498" s="0" t="n">
        <f aca="false">MIN(F6498,G6498)</f>
        <v>0</v>
      </c>
      <c r="I6498" s="0" t="n">
        <f aca="false">IF(C6498=1,MIN(G6498-H6498,Assumptions!$C$13,P6497),0)</f>
        <v>0</v>
      </c>
      <c r="J6498" s="0" t="n">
        <f aca="false">H6498+I6498</f>
        <v>0</v>
      </c>
      <c r="K6498" s="0" t="n">
        <f aca="false">MIN(IF(C6498=1,F6498-H6498,F6498),Assumptions!$C$13,MAX(0,($B$5-P6497)/$B$6))</f>
        <v>19.0008721</v>
      </c>
      <c r="L6498" s="0" t="n">
        <f aca="false">IF(C6498=1,0,MIN(F6498-K6498,Assumptions!$C$15,MAX(0,$B$10-O6497-M6498)))</f>
        <v>0</v>
      </c>
      <c r="M6498" s="0" t="n">
        <f aca="false">'Profiles 8760'!H6487</f>
        <v>76000</v>
      </c>
      <c r="N6498" s="0" t="n">
        <f aca="false">J6498+L6498</f>
        <v>0</v>
      </c>
      <c r="O6498" s="0" t="n">
        <f aca="false">O6497+N6498</f>
        <v>606658.438438899</v>
      </c>
      <c r="P6498" s="0" t="n">
        <f aca="false">MIN($B$5,P6497+K6498*$B$6-I6498)</f>
        <v>289.09811993612</v>
      </c>
      <c r="Q6498" s="0" t="n">
        <f aca="false">MAX(0,F6498-H6498-K6498-L6498)</f>
        <v>0</v>
      </c>
    </row>
    <row r="6499" customFormat="false" ht="15" hidden="false" customHeight="false" outlineLevel="0" collapsed="false">
      <c r="A6499" s="0" t="n">
        <f aca="false">'Profiles 8760'!A6488</f>
        <v>6486</v>
      </c>
      <c r="B6499" s="0" t="n">
        <f aca="false">'Profiles 8760'!B6488</f>
        <v>9</v>
      </c>
      <c r="C6499" s="0" t="n">
        <f aca="false">'Profiles 8760'!E6488</f>
        <v>0</v>
      </c>
      <c r="D6499" s="0" t="n">
        <f aca="false">'Profiles 8760'!F6488</f>
        <v>0</v>
      </c>
      <c r="E6499" s="0" t="n">
        <f aca="false">'Profiles 8760'!G6488</f>
        <v>0.850205</v>
      </c>
      <c r="F6499" s="0" t="n">
        <f aca="false">D6499*Assumptions!$C$11*$B$7+E6499*Assumptions!$C$12*$B$8</f>
        <v>34.7733845</v>
      </c>
      <c r="G6499" s="0" t="n">
        <f aca="false">C6499*Assumptions!$C$15</f>
        <v>0</v>
      </c>
      <c r="H6499" s="0" t="n">
        <f aca="false">MIN(F6499,G6499)</f>
        <v>0</v>
      </c>
      <c r="I6499" s="0" t="n">
        <f aca="false">IF(C6499=1,MIN(G6499-H6499,Assumptions!$C$13,P6498),0)</f>
        <v>0</v>
      </c>
      <c r="J6499" s="0" t="n">
        <f aca="false">H6499+I6499</f>
        <v>0</v>
      </c>
      <c r="K6499" s="0" t="n">
        <f aca="false">MIN(IF(C6499=1,F6499-H6499,F6499),Assumptions!$C$13,MAX(0,($B$5-P6498)/$B$6))</f>
        <v>34.7733845</v>
      </c>
      <c r="L6499" s="0" t="n">
        <f aca="false">IF(C6499=1,0,MIN(F6499-K6499,Assumptions!$C$15,MAX(0,$B$10-O6498-M6499)))</f>
        <v>0</v>
      </c>
      <c r="M6499" s="0" t="n">
        <f aca="false">'Profiles 8760'!H6488</f>
        <v>76000</v>
      </c>
      <c r="N6499" s="0" t="n">
        <f aca="false">J6499+L6499</f>
        <v>0</v>
      </c>
      <c r="O6499" s="0" t="n">
        <f aca="false">O6498+N6499</f>
        <v>606658.438438899</v>
      </c>
      <c r="P6499" s="0" t="n">
        <f aca="false">MIN($B$5,P6498+K6499*$B$6-I6499)</f>
        <v>319.23968962072</v>
      </c>
      <c r="Q6499" s="0" t="n">
        <f aca="false">MAX(0,F6499-H6499-K6499-L6499)</f>
        <v>0</v>
      </c>
    </row>
    <row r="6500" customFormat="false" ht="15" hidden="false" customHeight="false" outlineLevel="0" collapsed="false">
      <c r="A6500" s="0" t="n">
        <f aca="false">'Profiles 8760'!A6489</f>
        <v>6487</v>
      </c>
      <c r="B6500" s="0" t="n">
        <f aca="false">'Profiles 8760'!B6489</f>
        <v>9</v>
      </c>
      <c r="C6500" s="0" t="n">
        <f aca="false">'Profiles 8760'!E6489</f>
        <v>0</v>
      </c>
      <c r="D6500" s="0" t="n">
        <f aca="false">'Profiles 8760'!F6489</f>
        <v>0.007057</v>
      </c>
      <c r="E6500" s="0" t="n">
        <f aca="false">'Profiles 8760'!G6489</f>
        <v>0.856088</v>
      </c>
      <c r="F6500" s="0" t="n">
        <f aca="false">D6500*Assumptions!$C$11*$B$7+E6500*Assumptions!$C$12*$B$8</f>
        <v>37.0520608</v>
      </c>
      <c r="G6500" s="0" t="n">
        <f aca="false">C6500*Assumptions!$C$15</f>
        <v>0</v>
      </c>
      <c r="H6500" s="0" t="n">
        <f aca="false">MIN(F6500,G6500)</f>
        <v>0</v>
      </c>
      <c r="I6500" s="0" t="n">
        <f aca="false">IF(C6500=1,MIN(G6500-H6500,Assumptions!$C$13,P6499),0)</f>
        <v>0</v>
      </c>
      <c r="J6500" s="0" t="n">
        <f aca="false">H6500+I6500</f>
        <v>0</v>
      </c>
      <c r="K6500" s="0" t="n">
        <f aca="false">MIN(IF(C6500=1,F6500-H6500,F6500),Assumptions!$C$13,MAX(0,($B$5-P6499)/$B$6))</f>
        <v>37.0520608</v>
      </c>
      <c r="L6500" s="0" t="n">
        <f aca="false">IF(C6500=1,0,MIN(F6500-K6500,Assumptions!$C$15,MAX(0,$B$10-O6499-M6500)))</f>
        <v>0</v>
      </c>
      <c r="M6500" s="0" t="n">
        <f aca="false">'Profiles 8760'!H6489</f>
        <v>76000</v>
      </c>
      <c r="N6500" s="0" t="n">
        <f aca="false">J6500+L6500</f>
        <v>0</v>
      </c>
      <c r="O6500" s="0" t="n">
        <f aca="false">O6499+N6500</f>
        <v>606658.438438899</v>
      </c>
      <c r="P6500" s="0" t="n">
        <f aca="false">MIN($B$5,P6499+K6500*$B$6-I6500)</f>
        <v>351.35641592216</v>
      </c>
      <c r="Q6500" s="0" t="n">
        <f aca="false">MAX(0,F6500-H6500-K6500-L6500)</f>
        <v>0</v>
      </c>
    </row>
    <row r="6501" customFormat="false" ht="15" hidden="false" customHeight="false" outlineLevel="0" collapsed="false">
      <c r="A6501" s="0" t="n">
        <f aca="false">'Profiles 8760'!A6490</f>
        <v>6488</v>
      </c>
      <c r="B6501" s="0" t="n">
        <f aca="false">'Profiles 8760'!B6490</f>
        <v>9</v>
      </c>
      <c r="C6501" s="0" t="n">
        <f aca="false">'Profiles 8760'!E6490</f>
        <v>1</v>
      </c>
      <c r="D6501" s="0" t="n">
        <f aca="false">'Profiles 8760'!F6490</f>
        <v>0.176484</v>
      </c>
      <c r="E6501" s="0" t="n">
        <f aca="false">'Profiles 8760'!G6490</f>
        <v>0.942865</v>
      </c>
      <c r="F6501" s="0" t="n">
        <f aca="false">D6501*Assumptions!$C$11*$B$7+E6501*Assumptions!$C$12*$B$8</f>
        <v>89.5317577</v>
      </c>
      <c r="G6501" s="0" t="n">
        <f aca="false">C6501*Assumptions!$C$15</f>
        <v>200</v>
      </c>
      <c r="H6501" s="0" t="n">
        <f aca="false">MIN(F6501,G6501)</f>
        <v>89.5317577</v>
      </c>
      <c r="I6501" s="0" t="n">
        <f aca="false">IF(C6501=1,MIN(G6501-H6501,Assumptions!$C$13,P6500),0)</f>
        <v>110.4682423</v>
      </c>
      <c r="J6501" s="0" t="n">
        <f aca="false">H6501+I6501</f>
        <v>200</v>
      </c>
      <c r="K6501" s="0" t="n">
        <f aca="false">MIN(IF(C6501=1,F6501-H6501,F6501),Assumptions!$C$13,MAX(0,($B$5-P6500)/$B$6))</f>
        <v>0</v>
      </c>
      <c r="L6501" s="0" t="n">
        <f aca="false">IF(C6501=1,0,MIN(F6501-K6501,Assumptions!$C$15,MAX(0,$B$10-O6500-M6501)))</f>
        <v>0</v>
      </c>
      <c r="M6501" s="0" t="n">
        <f aca="false">'Profiles 8760'!H6490</f>
        <v>75800</v>
      </c>
      <c r="N6501" s="0" t="n">
        <f aca="false">J6501+L6501</f>
        <v>200</v>
      </c>
      <c r="O6501" s="0" t="n">
        <f aca="false">O6500+N6501</f>
        <v>606858.438438899</v>
      </c>
      <c r="P6501" s="0" t="n">
        <f aca="false">MIN($B$5,P6500+K6501*$B$6-I6501)</f>
        <v>240.88817362216</v>
      </c>
      <c r="Q6501" s="0" t="n">
        <f aca="false">MAX(0,F6501-H6501-K6501-L6501)</f>
        <v>0</v>
      </c>
    </row>
    <row r="6502" customFormat="false" ht="15" hidden="false" customHeight="false" outlineLevel="0" collapsed="false">
      <c r="A6502" s="0" t="n">
        <f aca="false">'Profiles 8760'!A6491</f>
        <v>6489</v>
      </c>
      <c r="B6502" s="0" t="n">
        <f aca="false">'Profiles 8760'!B6491</f>
        <v>9</v>
      </c>
      <c r="C6502" s="0" t="n">
        <f aca="false">'Profiles 8760'!E6491</f>
        <v>1</v>
      </c>
      <c r="D6502" s="0" t="n">
        <f aca="false">'Profiles 8760'!F6491</f>
        <v>0.402554</v>
      </c>
      <c r="E6502" s="0" t="n">
        <f aca="false">'Profiles 8760'!G6491</f>
        <v>0.501194</v>
      </c>
      <c r="F6502" s="0" t="n">
        <f aca="false">D6502*Assumptions!$C$11*$B$7+E6502*Assumptions!$C$12*$B$8</f>
        <v>136.7564298</v>
      </c>
      <c r="G6502" s="0" t="n">
        <f aca="false">C6502*Assumptions!$C$15</f>
        <v>200</v>
      </c>
      <c r="H6502" s="0" t="n">
        <f aca="false">MIN(F6502,G6502)</f>
        <v>136.7564298</v>
      </c>
      <c r="I6502" s="0" t="n">
        <f aca="false">IF(C6502=1,MIN(G6502-H6502,Assumptions!$C$13,P6501),0)</f>
        <v>63.2435702</v>
      </c>
      <c r="J6502" s="0" t="n">
        <f aca="false">H6502+I6502</f>
        <v>200</v>
      </c>
      <c r="K6502" s="0" t="n">
        <f aca="false">MIN(IF(C6502=1,F6502-H6502,F6502),Assumptions!$C$13,MAX(0,($B$5-P6501)/$B$6))</f>
        <v>0</v>
      </c>
      <c r="L6502" s="0" t="n">
        <f aca="false">IF(C6502=1,0,MIN(F6502-K6502,Assumptions!$C$15,MAX(0,$B$10-O6501-M6502)))</f>
        <v>0</v>
      </c>
      <c r="M6502" s="0" t="n">
        <f aca="false">'Profiles 8760'!H6491</f>
        <v>75600</v>
      </c>
      <c r="N6502" s="0" t="n">
        <f aca="false">J6502+L6502</f>
        <v>200</v>
      </c>
      <c r="O6502" s="0" t="n">
        <f aca="false">O6501+N6502</f>
        <v>607058.438438899</v>
      </c>
      <c r="P6502" s="0" t="n">
        <f aca="false">MIN($B$5,P6501+K6502*$B$6-I6502)</f>
        <v>177.64460342216</v>
      </c>
      <c r="Q6502" s="0" t="n">
        <f aca="false">MAX(0,F6502-H6502-K6502-L6502)</f>
        <v>0</v>
      </c>
    </row>
    <row r="6503" customFormat="false" ht="15" hidden="false" customHeight="false" outlineLevel="0" collapsed="false">
      <c r="A6503" s="0" t="n">
        <f aca="false">'Profiles 8760'!A6492</f>
        <v>6490</v>
      </c>
      <c r="B6503" s="0" t="n">
        <f aca="false">'Profiles 8760'!B6492</f>
        <v>9</v>
      </c>
      <c r="C6503" s="0" t="n">
        <f aca="false">'Profiles 8760'!E6492</f>
        <v>0</v>
      </c>
      <c r="D6503" s="0" t="n">
        <f aca="false">'Profiles 8760'!F6492</f>
        <v>0.628605</v>
      </c>
      <c r="E6503" s="0" t="n">
        <f aca="false">'Profiles 8760'!G6492</f>
        <v>0.323159</v>
      </c>
      <c r="F6503" s="0" t="n">
        <f aca="false">D6503*Assumptions!$C$11*$B$7+E6503*Assumptions!$C$12*$B$8</f>
        <v>194.7583271</v>
      </c>
      <c r="G6503" s="0" t="n">
        <f aca="false">C6503*Assumptions!$C$15</f>
        <v>0</v>
      </c>
      <c r="H6503" s="0" t="n">
        <f aca="false">MIN(F6503,G6503)</f>
        <v>0</v>
      </c>
      <c r="I6503" s="0" t="n">
        <f aca="false">IF(C6503=1,MIN(G6503-H6503,Assumptions!$C$13,P6502),0)</f>
        <v>0</v>
      </c>
      <c r="J6503" s="0" t="n">
        <f aca="false">H6503+I6503</f>
        <v>0</v>
      </c>
      <c r="K6503" s="0" t="n">
        <f aca="false">MIN(IF(C6503=1,F6503-H6503,F6503),Assumptions!$C$13,MAX(0,($B$5-P6502)/$B$6))</f>
        <v>180</v>
      </c>
      <c r="L6503" s="0" t="n">
        <f aca="false">IF(C6503=1,0,MIN(F6503-K6503,Assumptions!$C$15,MAX(0,$B$10-O6502-M6503)))</f>
        <v>14.7583271</v>
      </c>
      <c r="M6503" s="0" t="n">
        <f aca="false">'Profiles 8760'!H6492</f>
        <v>75600</v>
      </c>
      <c r="N6503" s="0" t="n">
        <f aca="false">J6503+L6503</f>
        <v>14.7583271</v>
      </c>
      <c r="O6503" s="0" t="n">
        <f aca="false">O6502+N6503</f>
        <v>607073.196765999</v>
      </c>
      <c r="P6503" s="0" t="n">
        <f aca="false">MIN($B$5,P6502+K6503*$B$6-I6503)</f>
        <v>333.66860342216</v>
      </c>
      <c r="Q6503" s="0" t="n">
        <f aca="false">MAX(0,F6503-H6503-K6503-L6503)</f>
        <v>0</v>
      </c>
    </row>
    <row r="6504" customFormat="false" ht="15" hidden="false" customHeight="false" outlineLevel="0" collapsed="false">
      <c r="A6504" s="0" t="n">
        <f aca="false">'Profiles 8760'!A6493</f>
        <v>6491</v>
      </c>
      <c r="B6504" s="0" t="n">
        <f aca="false">'Profiles 8760'!B6493</f>
        <v>9</v>
      </c>
      <c r="C6504" s="0" t="n">
        <f aca="false">'Profiles 8760'!E6493</f>
        <v>0</v>
      </c>
      <c r="D6504" s="0" t="n">
        <f aca="false">'Profiles 8760'!F6493</f>
        <v>0.817832</v>
      </c>
      <c r="E6504" s="0" t="n">
        <f aca="false">'Profiles 8760'!G6493</f>
        <v>0.270015</v>
      </c>
      <c r="F6504" s="0" t="n">
        <f aca="false">D6504*Assumptions!$C$11*$B$7+E6504*Assumptions!$C$12*$B$8</f>
        <v>247.2334951</v>
      </c>
      <c r="G6504" s="0" t="n">
        <f aca="false">C6504*Assumptions!$C$15</f>
        <v>0</v>
      </c>
      <c r="H6504" s="0" t="n">
        <f aca="false">MIN(F6504,G6504)</f>
        <v>0</v>
      </c>
      <c r="I6504" s="0" t="n">
        <f aca="false">IF(C6504=1,MIN(G6504-H6504,Assumptions!$C$13,P6503),0)</f>
        <v>0</v>
      </c>
      <c r="J6504" s="0" t="n">
        <f aca="false">H6504+I6504</f>
        <v>0</v>
      </c>
      <c r="K6504" s="0" t="n">
        <f aca="false">MIN(IF(C6504=1,F6504-H6504,F6504),Assumptions!$C$13,MAX(0,($B$5-P6503)/$B$6))</f>
        <v>180</v>
      </c>
      <c r="L6504" s="0" t="n">
        <f aca="false">IF(C6504=1,0,MIN(F6504-K6504,Assumptions!$C$15,MAX(0,$B$10-O6503-M6504)))</f>
        <v>67.2334951</v>
      </c>
      <c r="M6504" s="0" t="n">
        <f aca="false">'Profiles 8760'!H6493</f>
        <v>75600</v>
      </c>
      <c r="N6504" s="0" t="n">
        <f aca="false">J6504+L6504</f>
        <v>67.2334951</v>
      </c>
      <c r="O6504" s="0" t="n">
        <f aca="false">O6503+N6504</f>
        <v>607140.430261099</v>
      </c>
      <c r="P6504" s="0" t="n">
        <f aca="false">MIN($B$5,P6503+K6504*$B$6-I6504)</f>
        <v>489.69260342216</v>
      </c>
      <c r="Q6504" s="0" t="n">
        <f aca="false">MAX(0,F6504-H6504-K6504-L6504)</f>
        <v>0</v>
      </c>
    </row>
    <row r="6505" customFormat="false" ht="15" hidden="false" customHeight="false" outlineLevel="0" collapsed="false">
      <c r="A6505" s="0" t="n">
        <f aca="false">'Profiles 8760'!A6494</f>
        <v>6492</v>
      </c>
      <c r="B6505" s="0" t="n">
        <f aca="false">'Profiles 8760'!B6494</f>
        <v>9</v>
      </c>
      <c r="C6505" s="0" t="n">
        <f aca="false">'Profiles 8760'!E6494</f>
        <v>0</v>
      </c>
      <c r="D6505" s="0" t="n">
        <f aca="false">'Profiles 8760'!F6494</f>
        <v>0.942895</v>
      </c>
      <c r="E6505" s="0" t="n">
        <f aca="false">'Profiles 8760'!G6494</f>
        <v>0.234517</v>
      </c>
      <c r="F6505" s="0" t="n">
        <f aca="false">D6505*Assumptions!$C$11*$B$7+E6505*Assumptions!$C$12*$B$8</f>
        <v>281.8998213</v>
      </c>
      <c r="G6505" s="0" t="n">
        <f aca="false">C6505*Assumptions!$C$15</f>
        <v>0</v>
      </c>
      <c r="H6505" s="0" t="n">
        <f aca="false">MIN(F6505,G6505)</f>
        <v>0</v>
      </c>
      <c r="I6505" s="0" t="n">
        <f aca="false">IF(C6505=1,MIN(G6505-H6505,Assumptions!$C$13,P6504),0)</f>
        <v>0</v>
      </c>
      <c r="J6505" s="0" t="n">
        <f aca="false">H6505+I6505</f>
        <v>0</v>
      </c>
      <c r="K6505" s="0" t="n">
        <f aca="false">MIN(IF(C6505=1,F6505-H6505,F6505),Assumptions!$C$13,MAX(0,($B$5-P6504)/$B$6))</f>
        <v>24.3624787469312</v>
      </c>
      <c r="L6505" s="0" t="n">
        <f aca="false">IF(C6505=1,0,MIN(F6505-K6505,Assumptions!$C$15,MAX(0,$B$10-O6504-M6505)))</f>
        <v>200</v>
      </c>
      <c r="M6505" s="0" t="n">
        <f aca="false">'Profiles 8760'!H6494</f>
        <v>75600</v>
      </c>
      <c r="N6505" s="0" t="n">
        <f aca="false">J6505+L6505</f>
        <v>200</v>
      </c>
      <c r="O6505" s="0" t="n">
        <f aca="false">O6504+N6505</f>
        <v>607340.430261099</v>
      </c>
      <c r="P6505" s="0" t="n">
        <f aca="false">MIN($B$5,P6504+K6505*$B$6-I6505)</f>
        <v>510.81</v>
      </c>
      <c r="Q6505" s="0" t="n">
        <f aca="false">MAX(0,F6505-H6505-K6505-L6505)</f>
        <v>57.5373425530688</v>
      </c>
    </row>
    <row r="6506" customFormat="false" ht="15" hidden="false" customHeight="false" outlineLevel="0" collapsed="false">
      <c r="A6506" s="0" t="n">
        <f aca="false">'Profiles 8760'!A6495</f>
        <v>6493</v>
      </c>
      <c r="B6506" s="0" t="n">
        <f aca="false">'Profiles 8760'!B6495</f>
        <v>9</v>
      </c>
      <c r="C6506" s="0" t="n">
        <f aca="false">'Profiles 8760'!E6495</f>
        <v>0</v>
      </c>
      <c r="D6506" s="0" t="n">
        <f aca="false">'Profiles 8760'!F6495</f>
        <v>0.986554</v>
      </c>
      <c r="E6506" s="0" t="n">
        <f aca="false">'Profiles 8760'!G6495</f>
        <v>0.19214</v>
      </c>
      <c r="F6506" s="0" t="n">
        <f aca="false">D6506*Assumptions!$C$11*$B$7+E6506*Assumptions!$C$12*$B$8</f>
        <v>292.7753212</v>
      </c>
      <c r="G6506" s="0" t="n">
        <f aca="false">C6506*Assumptions!$C$15</f>
        <v>0</v>
      </c>
      <c r="H6506" s="0" t="n">
        <f aca="false">MIN(F6506,G6506)</f>
        <v>0</v>
      </c>
      <c r="I6506" s="0" t="n">
        <f aca="false">IF(C6506=1,MIN(G6506-H6506,Assumptions!$C$13,P6505),0)</f>
        <v>0</v>
      </c>
      <c r="J6506" s="0" t="n">
        <f aca="false">H6506+I6506</f>
        <v>0</v>
      </c>
      <c r="K6506" s="0" t="n">
        <f aca="false">MIN(IF(C6506=1,F6506-H6506,F6506),Assumptions!$C$13,MAX(0,($B$5-P6505)/$B$6))</f>
        <v>0</v>
      </c>
      <c r="L6506" s="0" t="n">
        <f aca="false">IF(C6506=1,0,MIN(F6506-K6506,Assumptions!$C$15,MAX(0,$B$10-O6505-M6506)))</f>
        <v>200</v>
      </c>
      <c r="M6506" s="0" t="n">
        <f aca="false">'Profiles 8760'!H6495</f>
        <v>75600</v>
      </c>
      <c r="N6506" s="0" t="n">
        <f aca="false">J6506+L6506</f>
        <v>200</v>
      </c>
      <c r="O6506" s="0" t="n">
        <f aca="false">O6505+N6506</f>
        <v>607540.430261099</v>
      </c>
      <c r="P6506" s="0" t="n">
        <f aca="false">MIN($B$5,P6505+K6506*$B$6-I6506)</f>
        <v>510.81</v>
      </c>
      <c r="Q6506" s="0" t="n">
        <f aca="false">MAX(0,F6506-H6506-K6506-L6506)</f>
        <v>92.7753212</v>
      </c>
    </row>
    <row r="6507" customFormat="false" ht="15" hidden="false" customHeight="false" outlineLevel="0" collapsed="false">
      <c r="A6507" s="0" t="n">
        <f aca="false">'Profiles 8760'!A6496</f>
        <v>6494</v>
      </c>
      <c r="B6507" s="0" t="n">
        <f aca="false">'Profiles 8760'!B6496</f>
        <v>9</v>
      </c>
      <c r="C6507" s="0" t="n">
        <f aca="false">'Profiles 8760'!E6496</f>
        <v>0</v>
      </c>
      <c r="D6507" s="0" t="n">
        <f aca="false">'Profiles 8760'!F6496</f>
        <v>0.942895</v>
      </c>
      <c r="E6507" s="0" t="n">
        <f aca="false">'Profiles 8760'!G6496</f>
        <v>0.359757</v>
      </c>
      <c r="F6507" s="0" t="n">
        <f aca="false">D6507*Assumptions!$C$11*$B$7+E6507*Assumptions!$C$12*$B$8</f>
        <v>287.0221373</v>
      </c>
      <c r="G6507" s="0" t="n">
        <f aca="false">C6507*Assumptions!$C$15</f>
        <v>0</v>
      </c>
      <c r="H6507" s="0" t="n">
        <f aca="false">MIN(F6507,G6507)</f>
        <v>0</v>
      </c>
      <c r="I6507" s="0" t="n">
        <f aca="false">IF(C6507=1,MIN(G6507-H6507,Assumptions!$C$13,P6506),0)</f>
        <v>0</v>
      </c>
      <c r="J6507" s="0" t="n">
        <f aca="false">H6507+I6507</f>
        <v>0</v>
      </c>
      <c r="K6507" s="0" t="n">
        <f aca="false">MIN(IF(C6507=1,F6507-H6507,F6507),Assumptions!$C$13,MAX(0,($B$5-P6506)/$B$6))</f>
        <v>0</v>
      </c>
      <c r="L6507" s="0" t="n">
        <f aca="false">IF(C6507=1,0,MIN(F6507-K6507,Assumptions!$C$15,MAX(0,$B$10-O6506-M6507)))</f>
        <v>200</v>
      </c>
      <c r="M6507" s="0" t="n">
        <f aca="false">'Profiles 8760'!H6496</f>
        <v>75600</v>
      </c>
      <c r="N6507" s="0" t="n">
        <f aca="false">J6507+L6507</f>
        <v>200</v>
      </c>
      <c r="O6507" s="0" t="n">
        <f aca="false">O6506+N6507</f>
        <v>607740.430261099</v>
      </c>
      <c r="P6507" s="0" t="n">
        <f aca="false">MIN($B$5,P6506+K6507*$B$6-I6507)</f>
        <v>510.81</v>
      </c>
      <c r="Q6507" s="0" t="n">
        <f aca="false">MAX(0,F6507-H6507-K6507-L6507)</f>
        <v>87.0221373000001</v>
      </c>
    </row>
    <row r="6508" customFormat="false" ht="15" hidden="false" customHeight="false" outlineLevel="0" collapsed="false">
      <c r="A6508" s="0" t="n">
        <f aca="false">'Profiles 8760'!A6497</f>
        <v>6495</v>
      </c>
      <c r="B6508" s="0" t="n">
        <f aca="false">'Profiles 8760'!B6497</f>
        <v>9</v>
      </c>
      <c r="C6508" s="0" t="n">
        <f aca="false">'Profiles 8760'!E6497</f>
        <v>0</v>
      </c>
      <c r="D6508" s="0" t="n">
        <f aca="false">'Profiles 8760'!F6497</f>
        <v>0.817832</v>
      </c>
      <c r="E6508" s="0" t="n">
        <f aca="false">'Profiles 8760'!G6497</f>
        <v>0.319265</v>
      </c>
      <c r="F6508" s="0" t="n">
        <f aca="false">D6508*Assumptions!$C$11*$B$7+E6508*Assumptions!$C$12*$B$8</f>
        <v>249.2478201</v>
      </c>
      <c r="G6508" s="0" t="n">
        <f aca="false">C6508*Assumptions!$C$15</f>
        <v>0</v>
      </c>
      <c r="H6508" s="0" t="n">
        <f aca="false">MIN(F6508,G6508)</f>
        <v>0</v>
      </c>
      <c r="I6508" s="0" t="n">
        <f aca="false">IF(C6508=1,MIN(G6508-H6508,Assumptions!$C$13,P6507),0)</f>
        <v>0</v>
      </c>
      <c r="J6508" s="0" t="n">
        <f aca="false">H6508+I6508</f>
        <v>0</v>
      </c>
      <c r="K6508" s="0" t="n">
        <f aca="false">MIN(IF(C6508=1,F6508-H6508,F6508),Assumptions!$C$13,MAX(0,($B$5-P6507)/$B$6))</f>
        <v>0</v>
      </c>
      <c r="L6508" s="0" t="n">
        <f aca="false">IF(C6508=1,0,MIN(F6508-K6508,Assumptions!$C$15,MAX(0,$B$10-O6507-M6508)))</f>
        <v>200</v>
      </c>
      <c r="M6508" s="0" t="n">
        <f aca="false">'Profiles 8760'!H6497</f>
        <v>75600</v>
      </c>
      <c r="N6508" s="0" t="n">
        <f aca="false">J6508+L6508</f>
        <v>200</v>
      </c>
      <c r="O6508" s="0" t="n">
        <f aca="false">O6507+N6508</f>
        <v>607940.430261099</v>
      </c>
      <c r="P6508" s="0" t="n">
        <f aca="false">MIN($B$5,P6507+K6508*$B$6-I6508)</f>
        <v>510.81</v>
      </c>
      <c r="Q6508" s="0" t="n">
        <f aca="false">MAX(0,F6508-H6508-K6508-L6508)</f>
        <v>49.2478201</v>
      </c>
    </row>
    <row r="6509" customFormat="false" ht="15" hidden="false" customHeight="false" outlineLevel="0" collapsed="false">
      <c r="A6509" s="0" t="n">
        <f aca="false">'Profiles 8760'!A6498</f>
        <v>6496</v>
      </c>
      <c r="B6509" s="0" t="n">
        <f aca="false">'Profiles 8760'!B6498</f>
        <v>9</v>
      </c>
      <c r="C6509" s="0" t="n">
        <f aca="false">'Profiles 8760'!E6498</f>
        <v>0</v>
      </c>
      <c r="D6509" s="0" t="n">
        <f aca="false">'Profiles 8760'!F6498</f>
        <v>0.628605</v>
      </c>
      <c r="E6509" s="0" t="n">
        <f aca="false">'Profiles 8760'!G6498</f>
        <v>0.275318</v>
      </c>
      <c r="F6509" s="0" t="n">
        <f aca="false">D6509*Assumptions!$C$11*$B$7+E6509*Assumptions!$C$12*$B$8</f>
        <v>192.8016302</v>
      </c>
      <c r="G6509" s="0" t="n">
        <f aca="false">C6509*Assumptions!$C$15</f>
        <v>0</v>
      </c>
      <c r="H6509" s="0" t="n">
        <f aca="false">MIN(F6509,G6509)</f>
        <v>0</v>
      </c>
      <c r="I6509" s="0" t="n">
        <f aca="false">IF(C6509=1,MIN(G6509-H6509,Assumptions!$C$13,P6508),0)</f>
        <v>0</v>
      </c>
      <c r="J6509" s="0" t="n">
        <f aca="false">H6509+I6509</f>
        <v>0</v>
      </c>
      <c r="K6509" s="0" t="n">
        <f aca="false">MIN(IF(C6509=1,F6509-H6509,F6509),Assumptions!$C$13,MAX(0,($B$5-P6508)/$B$6))</f>
        <v>0</v>
      </c>
      <c r="L6509" s="0" t="n">
        <f aca="false">IF(C6509=1,0,MIN(F6509-K6509,Assumptions!$C$15,MAX(0,$B$10-O6508-M6509)))</f>
        <v>192.8016302</v>
      </c>
      <c r="M6509" s="0" t="n">
        <f aca="false">'Profiles 8760'!H6498</f>
        <v>75600</v>
      </c>
      <c r="N6509" s="0" t="n">
        <f aca="false">J6509+L6509</f>
        <v>192.8016302</v>
      </c>
      <c r="O6509" s="0" t="n">
        <f aca="false">O6508+N6509</f>
        <v>608133.231891299</v>
      </c>
      <c r="P6509" s="0" t="n">
        <f aca="false">MIN($B$5,P6508+K6509*$B$6-I6509)</f>
        <v>510.81</v>
      </c>
      <c r="Q6509" s="0" t="n">
        <f aca="false">MAX(0,F6509-H6509-K6509-L6509)</f>
        <v>0</v>
      </c>
    </row>
    <row r="6510" customFormat="false" ht="15" hidden="false" customHeight="false" outlineLevel="0" collapsed="false">
      <c r="A6510" s="0" t="n">
        <f aca="false">'Profiles 8760'!A6499</f>
        <v>6497</v>
      </c>
      <c r="B6510" s="0" t="n">
        <f aca="false">'Profiles 8760'!B6499</f>
        <v>9</v>
      </c>
      <c r="C6510" s="0" t="n">
        <f aca="false">'Profiles 8760'!E6499</f>
        <v>0</v>
      </c>
      <c r="D6510" s="0" t="n">
        <f aca="false">'Profiles 8760'!F6499</f>
        <v>0.402554</v>
      </c>
      <c r="E6510" s="0" t="n">
        <f aca="false">'Profiles 8760'!G6499</f>
        <v>0.303814</v>
      </c>
      <c r="F6510" s="0" t="n">
        <f aca="false">D6510*Assumptions!$C$11*$B$7+E6510*Assumptions!$C$12*$B$8</f>
        <v>128.6835878</v>
      </c>
      <c r="G6510" s="0" t="n">
        <f aca="false">C6510*Assumptions!$C$15</f>
        <v>0</v>
      </c>
      <c r="H6510" s="0" t="n">
        <f aca="false">MIN(F6510,G6510)</f>
        <v>0</v>
      </c>
      <c r="I6510" s="0" t="n">
        <f aca="false">IF(C6510=1,MIN(G6510-H6510,Assumptions!$C$13,P6509),0)</f>
        <v>0</v>
      </c>
      <c r="J6510" s="0" t="n">
        <f aca="false">H6510+I6510</f>
        <v>0</v>
      </c>
      <c r="K6510" s="0" t="n">
        <f aca="false">MIN(IF(C6510=1,F6510-H6510,F6510),Assumptions!$C$13,MAX(0,($B$5-P6509)/$B$6))</f>
        <v>0</v>
      </c>
      <c r="L6510" s="0" t="n">
        <f aca="false">IF(C6510=1,0,MIN(F6510-K6510,Assumptions!$C$15,MAX(0,$B$10-O6509-M6510)))</f>
        <v>128.6835878</v>
      </c>
      <c r="M6510" s="0" t="n">
        <f aca="false">'Profiles 8760'!H6499</f>
        <v>75600</v>
      </c>
      <c r="N6510" s="0" t="n">
        <f aca="false">J6510+L6510</f>
        <v>128.6835878</v>
      </c>
      <c r="O6510" s="0" t="n">
        <f aca="false">O6509+N6510</f>
        <v>608261.915479099</v>
      </c>
      <c r="P6510" s="0" t="n">
        <f aca="false">MIN($B$5,P6509+K6510*$B$6-I6510)</f>
        <v>510.81</v>
      </c>
      <c r="Q6510" s="0" t="n">
        <f aca="false">MAX(0,F6510-H6510-K6510-L6510)</f>
        <v>0</v>
      </c>
    </row>
    <row r="6511" customFormat="false" ht="15" hidden="false" customHeight="false" outlineLevel="0" collapsed="false">
      <c r="A6511" s="0" t="n">
        <f aca="false">'Profiles 8760'!A6500</f>
        <v>6498</v>
      </c>
      <c r="B6511" s="0" t="n">
        <f aca="false">'Profiles 8760'!B6500</f>
        <v>9</v>
      </c>
      <c r="C6511" s="0" t="n">
        <f aca="false">'Profiles 8760'!E6500</f>
        <v>0</v>
      </c>
      <c r="D6511" s="0" t="n">
        <f aca="false">'Profiles 8760'!F6500</f>
        <v>0.176484</v>
      </c>
      <c r="E6511" s="0" t="n">
        <f aca="false">'Profiles 8760'!G6500</f>
        <v>0.360314</v>
      </c>
      <c r="F6511" s="0" t="n">
        <f aca="false">D6511*Assumptions!$C$11*$B$7+E6511*Assumptions!$C$12*$B$8</f>
        <v>65.7054218</v>
      </c>
      <c r="G6511" s="0" t="n">
        <f aca="false">C6511*Assumptions!$C$15</f>
        <v>0</v>
      </c>
      <c r="H6511" s="0" t="n">
        <f aca="false">MIN(F6511,G6511)</f>
        <v>0</v>
      </c>
      <c r="I6511" s="0" t="n">
        <f aca="false">IF(C6511=1,MIN(G6511-H6511,Assumptions!$C$13,P6510),0)</f>
        <v>0</v>
      </c>
      <c r="J6511" s="0" t="n">
        <f aca="false">H6511+I6511</f>
        <v>0</v>
      </c>
      <c r="K6511" s="0" t="n">
        <f aca="false">MIN(IF(C6511=1,F6511-H6511,F6511),Assumptions!$C$13,MAX(0,($B$5-P6510)/$B$6))</f>
        <v>0</v>
      </c>
      <c r="L6511" s="0" t="n">
        <f aca="false">IF(C6511=1,0,MIN(F6511-K6511,Assumptions!$C$15,MAX(0,$B$10-O6510-M6511)))</f>
        <v>65.7054218</v>
      </c>
      <c r="M6511" s="0" t="n">
        <f aca="false">'Profiles 8760'!H6500</f>
        <v>75600</v>
      </c>
      <c r="N6511" s="0" t="n">
        <f aca="false">J6511+L6511</f>
        <v>65.7054218</v>
      </c>
      <c r="O6511" s="0" t="n">
        <f aca="false">O6510+N6511</f>
        <v>608327.620900899</v>
      </c>
      <c r="P6511" s="0" t="n">
        <f aca="false">MIN($B$5,P6510+K6511*$B$6-I6511)</f>
        <v>510.81</v>
      </c>
      <c r="Q6511" s="0" t="n">
        <f aca="false">MAX(0,F6511-H6511-K6511-L6511)</f>
        <v>0</v>
      </c>
    </row>
    <row r="6512" customFormat="false" ht="15" hidden="false" customHeight="false" outlineLevel="0" collapsed="false">
      <c r="A6512" s="0" t="n">
        <f aca="false">'Profiles 8760'!A6501</f>
        <v>6499</v>
      </c>
      <c r="B6512" s="0" t="n">
        <f aca="false">'Profiles 8760'!B6501</f>
        <v>9</v>
      </c>
      <c r="C6512" s="0" t="n">
        <f aca="false">'Profiles 8760'!E6501</f>
        <v>0</v>
      </c>
      <c r="D6512" s="0" t="n">
        <f aca="false">'Profiles 8760'!F6501</f>
        <v>0.007057</v>
      </c>
      <c r="E6512" s="0" t="n">
        <f aca="false">'Profiles 8760'!G6501</f>
        <v>0.426361</v>
      </c>
      <c r="F6512" s="0" t="n">
        <f aca="false">D6512*Assumptions!$C$11*$B$7+E6512*Assumptions!$C$12*$B$8</f>
        <v>19.4762265</v>
      </c>
      <c r="G6512" s="0" t="n">
        <f aca="false">C6512*Assumptions!$C$15</f>
        <v>0</v>
      </c>
      <c r="H6512" s="0" t="n">
        <f aca="false">MIN(F6512,G6512)</f>
        <v>0</v>
      </c>
      <c r="I6512" s="0" t="n">
        <f aca="false">IF(C6512=1,MIN(G6512-H6512,Assumptions!$C$13,P6511),0)</f>
        <v>0</v>
      </c>
      <c r="J6512" s="0" t="n">
        <f aca="false">H6512+I6512</f>
        <v>0</v>
      </c>
      <c r="K6512" s="0" t="n">
        <f aca="false">MIN(IF(C6512=1,F6512-H6512,F6512),Assumptions!$C$13,MAX(0,($B$5-P6511)/$B$6))</f>
        <v>0</v>
      </c>
      <c r="L6512" s="0" t="n">
        <f aca="false">IF(C6512=1,0,MIN(F6512-K6512,Assumptions!$C$15,MAX(0,$B$10-O6511-M6512)))</f>
        <v>19.4762265</v>
      </c>
      <c r="M6512" s="0" t="n">
        <f aca="false">'Profiles 8760'!H6501</f>
        <v>75600</v>
      </c>
      <c r="N6512" s="0" t="n">
        <f aca="false">J6512+L6512</f>
        <v>19.4762265</v>
      </c>
      <c r="O6512" s="0" t="n">
        <f aca="false">O6511+N6512</f>
        <v>608347.097127399</v>
      </c>
      <c r="P6512" s="0" t="n">
        <f aca="false">MIN($B$5,P6511+K6512*$B$6-I6512)</f>
        <v>510.81</v>
      </c>
      <c r="Q6512" s="0" t="n">
        <f aca="false">MAX(0,F6512-H6512-K6512-L6512)</f>
        <v>0</v>
      </c>
    </row>
    <row r="6513" customFormat="false" ht="15" hidden="false" customHeight="false" outlineLevel="0" collapsed="false">
      <c r="A6513" s="0" t="n">
        <f aca="false">'Profiles 8760'!A6502</f>
        <v>6500</v>
      </c>
      <c r="B6513" s="0" t="n">
        <f aca="false">'Profiles 8760'!B6502</f>
        <v>9</v>
      </c>
      <c r="C6513" s="0" t="n">
        <f aca="false">'Profiles 8760'!E6502</f>
        <v>1</v>
      </c>
      <c r="D6513" s="0" t="n">
        <f aca="false">'Profiles 8760'!F6502</f>
        <v>0</v>
      </c>
      <c r="E6513" s="0" t="n">
        <f aca="false">'Profiles 8760'!G6502</f>
        <v>0.323025</v>
      </c>
      <c r="F6513" s="0" t="n">
        <f aca="false">D6513*Assumptions!$C$11*$B$7+E6513*Assumptions!$C$12*$B$8</f>
        <v>13.2117225</v>
      </c>
      <c r="G6513" s="0" t="n">
        <f aca="false">C6513*Assumptions!$C$15</f>
        <v>200</v>
      </c>
      <c r="H6513" s="0" t="n">
        <f aca="false">MIN(F6513,G6513)</f>
        <v>13.2117225</v>
      </c>
      <c r="I6513" s="0" t="n">
        <f aca="false">IF(C6513=1,MIN(G6513-H6513,Assumptions!$C$13,P6512),0)</f>
        <v>180</v>
      </c>
      <c r="J6513" s="0" t="n">
        <f aca="false">H6513+I6513</f>
        <v>193.2117225</v>
      </c>
      <c r="K6513" s="0" t="n">
        <f aca="false">MIN(IF(C6513=1,F6513-H6513,F6513),Assumptions!$C$13,MAX(0,($B$5-P6512)/$B$6))</f>
        <v>0</v>
      </c>
      <c r="L6513" s="0" t="n">
        <f aca="false">IF(C6513=1,0,MIN(F6513-K6513,Assumptions!$C$15,MAX(0,$B$10-O6512-M6513)))</f>
        <v>0</v>
      </c>
      <c r="M6513" s="0" t="n">
        <f aca="false">'Profiles 8760'!H6502</f>
        <v>75400</v>
      </c>
      <c r="N6513" s="0" t="n">
        <f aca="false">J6513+L6513</f>
        <v>193.2117225</v>
      </c>
      <c r="O6513" s="0" t="n">
        <f aca="false">O6512+N6513</f>
        <v>608540.308849899</v>
      </c>
      <c r="P6513" s="0" t="n">
        <f aca="false">MIN($B$5,P6512+K6513*$B$6-I6513)</f>
        <v>330.81</v>
      </c>
      <c r="Q6513" s="0" t="n">
        <f aca="false">MAX(0,F6513-H6513-K6513-L6513)</f>
        <v>0</v>
      </c>
    </row>
    <row r="6514" customFormat="false" ht="15" hidden="false" customHeight="false" outlineLevel="0" collapsed="false">
      <c r="A6514" s="0" t="n">
        <f aca="false">'Profiles 8760'!A6503</f>
        <v>6501</v>
      </c>
      <c r="B6514" s="0" t="n">
        <f aca="false">'Profiles 8760'!B6503</f>
        <v>9</v>
      </c>
      <c r="C6514" s="0" t="n">
        <f aca="false">'Profiles 8760'!E6503</f>
        <v>1</v>
      </c>
      <c r="D6514" s="0" t="n">
        <f aca="false">'Profiles 8760'!F6503</f>
        <v>0</v>
      </c>
      <c r="E6514" s="0" t="n">
        <f aca="false">'Profiles 8760'!G6503</f>
        <v>0.473412</v>
      </c>
      <c r="F6514" s="0" t="n">
        <f aca="false">D6514*Assumptions!$C$11*$B$7+E6514*Assumptions!$C$12*$B$8</f>
        <v>19.3625508</v>
      </c>
      <c r="G6514" s="0" t="n">
        <f aca="false">C6514*Assumptions!$C$15</f>
        <v>200</v>
      </c>
      <c r="H6514" s="0" t="n">
        <f aca="false">MIN(F6514,G6514)</f>
        <v>19.3625508</v>
      </c>
      <c r="I6514" s="0" t="n">
        <f aca="false">IF(C6514=1,MIN(G6514-H6514,Assumptions!$C$13,P6513),0)</f>
        <v>180</v>
      </c>
      <c r="J6514" s="0" t="n">
        <f aca="false">H6514+I6514</f>
        <v>199.3625508</v>
      </c>
      <c r="K6514" s="0" t="n">
        <f aca="false">MIN(IF(C6514=1,F6514-H6514,F6514),Assumptions!$C$13,MAX(0,($B$5-P6513)/$B$6))</f>
        <v>0</v>
      </c>
      <c r="L6514" s="0" t="n">
        <f aca="false">IF(C6514=1,0,MIN(F6514-K6514,Assumptions!$C$15,MAX(0,$B$10-O6513-M6514)))</f>
        <v>0</v>
      </c>
      <c r="M6514" s="0" t="n">
        <f aca="false">'Profiles 8760'!H6503</f>
        <v>75200</v>
      </c>
      <c r="N6514" s="0" t="n">
        <f aca="false">J6514+L6514</f>
        <v>199.3625508</v>
      </c>
      <c r="O6514" s="0" t="n">
        <f aca="false">O6513+N6514</f>
        <v>608739.671400699</v>
      </c>
      <c r="P6514" s="0" t="n">
        <f aca="false">MIN($B$5,P6513+K6514*$B$6-I6514)</f>
        <v>150.81</v>
      </c>
      <c r="Q6514" s="0" t="n">
        <f aca="false">MAX(0,F6514-H6514-K6514-L6514)</f>
        <v>0</v>
      </c>
    </row>
    <row r="6515" customFormat="false" ht="15" hidden="false" customHeight="false" outlineLevel="0" collapsed="false">
      <c r="A6515" s="0" t="n">
        <f aca="false">'Profiles 8760'!A6504</f>
        <v>6502</v>
      </c>
      <c r="B6515" s="0" t="n">
        <f aca="false">'Profiles 8760'!B6504</f>
        <v>9</v>
      </c>
      <c r="C6515" s="0" t="n">
        <f aca="false">'Profiles 8760'!E6504</f>
        <v>0</v>
      </c>
      <c r="D6515" s="0" t="n">
        <f aca="false">'Profiles 8760'!F6504</f>
        <v>0</v>
      </c>
      <c r="E6515" s="0" t="n">
        <f aca="false">'Profiles 8760'!G6504</f>
        <v>0.442863</v>
      </c>
      <c r="F6515" s="0" t="n">
        <f aca="false">D6515*Assumptions!$C$11*$B$7+E6515*Assumptions!$C$12*$B$8</f>
        <v>18.1130967</v>
      </c>
      <c r="G6515" s="0" t="n">
        <f aca="false">C6515*Assumptions!$C$15</f>
        <v>0</v>
      </c>
      <c r="H6515" s="0" t="n">
        <f aca="false">MIN(F6515,G6515)</f>
        <v>0</v>
      </c>
      <c r="I6515" s="0" t="n">
        <f aca="false">IF(C6515=1,MIN(G6515-H6515,Assumptions!$C$13,P6514),0)</f>
        <v>0</v>
      </c>
      <c r="J6515" s="0" t="n">
        <f aca="false">H6515+I6515</f>
        <v>0</v>
      </c>
      <c r="K6515" s="0" t="n">
        <f aca="false">MIN(IF(C6515=1,F6515-H6515,F6515),Assumptions!$C$13,MAX(0,($B$5-P6514)/$B$6))</f>
        <v>18.1130967</v>
      </c>
      <c r="L6515" s="0" t="n">
        <f aca="false">IF(C6515=1,0,MIN(F6515-K6515,Assumptions!$C$15,MAX(0,$B$10-O6514-M6515)))</f>
        <v>0</v>
      </c>
      <c r="M6515" s="0" t="n">
        <f aca="false">'Profiles 8760'!H6504</f>
        <v>75200</v>
      </c>
      <c r="N6515" s="0" t="n">
        <f aca="false">J6515+L6515</f>
        <v>0</v>
      </c>
      <c r="O6515" s="0" t="n">
        <f aca="false">O6514+N6515</f>
        <v>608739.671400699</v>
      </c>
      <c r="P6515" s="0" t="n">
        <f aca="false">MIN($B$5,P6514+K6515*$B$6-I6515)</f>
        <v>166.51043221956</v>
      </c>
      <c r="Q6515" s="0" t="n">
        <f aca="false">MAX(0,F6515-H6515-K6515-L6515)</f>
        <v>0</v>
      </c>
    </row>
    <row r="6516" customFormat="false" ht="15" hidden="false" customHeight="false" outlineLevel="0" collapsed="false">
      <c r="A6516" s="0" t="n">
        <f aca="false">'Profiles 8760'!A6505</f>
        <v>6503</v>
      </c>
      <c r="B6516" s="0" t="n">
        <f aca="false">'Profiles 8760'!B6505</f>
        <v>9</v>
      </c>
      <c r="C6516" s="0" t="n">
        <f aca="false">'Profiles 8760'!E6505</f>
        <v>0</v>
      </c>
      <c r="D6516" s="0" t="n">
        <f aca="false">'Profiles 8760'!F6505</f>
        <v>0</v>
      </c>
      <c r="E6516" s="0" t="n">
        <f aca="false">'Profiles 8760'!G6505</f>
        <v>1</v>
      </c>
      <c r="F6516" s="0" t="n">
        <f aca="false">D6516*Assumptions!$C$11*$B$7+E6516*Assumptions!$C$12*$B$8</f>
        <v>40.9</v>
      </c>
      <c r="G6516" s="0" t="n">
        <f aca="false">C6516*Assumptions!$C$15</f>
        <v>0</v>
      </c>
      <c r="H6516" s="0" t="n">
        <f aca="false">MIN(F6516,G6516)</f>
        <v>0</v>
      </c>
      <c r="I6516" s="0" t="n">
        <f aca="false">IF(C6516=1,MIN(G6516-H6516,Assumptions!$C$13,P6515),0)</f>
        <v>0</v>
      </c>
      <c r="J6516" s="0" t="n">
        <f aca="false">H6516+I6516</f>
        <v>0</v>
      </c>
      <c r="K6516" s="0" t="n">
        <f aca="false">MIN(IF(C6516=1,F6516-H6516,F6516),Assumptions!$C$13,MAX(0,($B$5-P6515)/$B$6))</f>
        <v>40.9</v>
      </c>
      <c r="L6516" s="0" t="n">
        <f aca="false">IF(C6516=1,0,MIN(F6516-K6516,Assumptions!$C$15,MAX(0,$B$10-O6515-M6516)))</f>
        <v>0</v>
      </c>
      <c r="M6516" s="0" t="n">
        <f aca="false">'Profiles 8760'!H6505</f>
        <v>75200</v>
      </c>
      <c r="N6516" s="0" t="n">
        <f aca="false">J6516+L6516</f>
        <v>0</v>
      </c>
      <c r="O6516" s="0" t="n">
        <f aca="false">O6515+N6516</f>
        <v>608739.671400699</v>
      </c>
      <c r="P6516" s="0" t="n">
        <f aca="false">MIN($B$5,P6515+K6516*$B$6-I6516)</f>
        <v>201.96255221956</v>
      </c>
      <c r="Q6516" s="0" t="n">
        <f aca="false">MAX(0,F6516-H6516-K6516-L6516)</f>
        <v>0</v>
      </c>
    </row>
    <row r="6517" customFormat="false" ht="15" hidden="false" customHeight="false" outlineLevel="0" collapsed="false">
      <c r="A6517" s="0" t="n">
        <f aca="false">'Profiles 8760'!A6506</f>
        <v>6504</v>
      </c>
      <c r="B6517" s="0" t="n">
        <f aca="false">'Profiles 8760'!B6506</f>
        <v>9</v>
      </c>
      <c r="C6517" s="0" t="n">
        <f aca="false">'Profiles 8760'!E6506</f>
        <v>0</v>
      </c>
      <c r="D6517" s="0" t="n">
        <f aca="false">'Profiles 8760'!F6506</f>
        <v>0</v>
      </c>
      <c r="E6517" s="0" t="n">
        <f aca="false">'Profiles 8760'!G6506</f>
        <v>1</v>
      </c>
      <c r="F6517" s="0" t="n">
        <f aca="false">D6517*Assumptions!$C$11*$B$7+E6517*Assumptions!$C$12*$B$8</f>
        <v>40.9</v>
      </c>
      <c r="G6517" s="0" t="n">
        <f aca="false">C6517*Assumptions!$C$15</f>
        <v>0</v>
      </c>
      <c r="H6517" s="0" t="n">
        <f aca="false">MIN(F6517,G6517)</f>
        <v>0</v>
      </c>
      <c r="I6517" s="0" t="n">
        <f aca="false">IF(C6517=1,MIN(G6517-H6517,Assumptions!$C$13,P6516),0)</f>
        <v>0</v>
      </c>
      <c r="J6517" s="0" t="n">
        <f aca="false">H6517+I6517</f>
        <v>0</v>
      </c>
      <c r="K6517" s="0" t="n">
        <f aca="false">MIN(IF(C6517=1,F6517-H6517,F6517),Assumptions!$C$13,MAX(0,($B$5-P6516)/$B$6))</f>
        <v>40.9</v>
      </c>
      <c r="L6517" s="0" t="n">
        <f aca="false">IF(C6517=1,0,MIN(F6517-K6517,Assumptions!$C$15,MAX(0,$B$10-O6516-M6517)))</f>
        <v>0</v>
      </c>
      <c r="M6517" s="0" t="n">
        <f aca="false">'Profiles 8760'!H6506</f>
        <v>75200</v>
      </c>
      <c r="N6517" s="0" t="n">
        <f aca="false">J6517+L6517</f>
        <v>0</v>
      </c>
      <c r="O6517" s="0" t="n">
        <f aca="false">O6516+N6517</f>
        <v>608739.671400699</v>
      </c>
      <c r="P6517" s="0" t="n">
        <f aca="false">MIN($B$5,P6516+K6517*$B$6-I6517)</f>
        <v>237.41467221956</v>
      </c>
      <c r="Q6517" s="0" t="n">
        <f aca="false">MAX(0,F6517-H6517-K6517-L6517)</f>
        <v>0</v>
      </c>
    </row>
    <row r="6518" customFormat="false" ht="15" hidden="false" customHeight="false" outlineLevel="0" collapsed="false">
      <c r="A6518" s="0" t="n">
        <f aca="false">'Profiles 8760'!A6507</f>
        <v>6505</v>
      </c>
      <c r="B6518" s="0" t="n">
        <f aca="false">'Profiles 8760'!B6507</f>
        <v>9</v>
      </c>
      <c r="C6518" s="0" t="n">
        <f aca="false">'Profiles 8760'!E6507</f>
        <v>0</v>
      </c>
      <c r="D6518" s="0" t="n">
        <f aca="false">'Profiles 8760'!F6507</f>
        <v>0</v>
      </c>
      <c r="E6518" s="0" t="n">
        <f aca="false">'Profiles 8760'!G6507</f>
        <v>0.661407</v>
      </c>
      <c r="F6518" s="0" t="n">
        <f aca="false">D6518*Assumptions!$C$11*$B$7+E6518*Assumptions!$C$12*$B$8</f>
        <v>27.0515463</v>
      </c>
      <c r="G6518" s="0" t="n">
        <f aca="false">C6518*Assumptions!$C$15</f>
        <v>0</v>
      </c>
      <c r="H6518" s="0" t="n">
        <f aca="false">MIN(F6518,G6518)</f>
        <v>0</v>
      </c>
      <c r="I6518" s="0" t="n">
        <f aca="false">IF(C6518=1,MIN(G6518-H6518,Assumptions!$C$13,P6517),0)</f>
        <v>0</v>
      </c>
      <c r="J6518" s="0" t="n">
        <f aca="false">H6518+I6518</f>
        <v>0</v>
      </c>
      <c r="K6518" s="0" t="n">
        <f aca="false">MIN(IF(C6518=1,F6518-H6518,F6518),Assumptions!$C$13,MAX(0,($B$5-P6517)/$B$6))</f>
        <v>27.0515463</v>
      </c>
      <c r="L6518" s="0" t="n">
        <f aca="false">IF(C6518=1,0,MIN(F6518-K6518,Assumptions!$C$15,MAX(0,$B$10-O6517-M6518)))</f>
        <v>0</v>
      </c>
      <c r="M6518" s="0" t="n">
        <f aca="false">'Profiles 8760'!H6507</f>
        <v>75200</v>
      </c>
      <c r="N6518" s="0" t="n">
        <f aca="false">J6518+L6518</f>
        <v>0</v>
      </c>
      <c r="O6518" s="0" t="n">
        <f aca="false">O6517+N6518</f>
        <v>608739.671400699</v>
      </c>
      <c r="P6518" s="0" t="n">
        <f aca="false">MIN($B$5,P6517+K6518*$B$6-I6518)</f>
        <v>260.8629525524</v>
      </c>
      <c r="Q6518" s="0" t="n">
        <f aca="false">MAX(0,F6518-H6518-K6518-L6518)</f>
        <v>0</v>
      </c>
    </row>
    <row r="6519" customFormat="false" ht="15" hidden="false" customHeight="false" outlineLevel="0" collapsed="false">
      <c r="A6519" s="0" t="n">
        <f aca="false">'Profiles 8760'!A6508</f>
        <v>6506</v>
      </c>
      <c r="B6519" s="0" t="n">
        <f aca="false">'Profiles 8760'!B6508</f>
        <v>9</v>
      </c>
      <c r="C6519" s="0" t="n">
        <f aca="false">'Profiles 8760'!E6508</f>
        <v>0</v>
      </c>
      <c r="D6519" s="0" t="n">
        <f aca="false">'Profiles 8760'!F6508</f>
        <v>0</v>
      </c>
      <c r="E6519" s="0" t="n">
        <f aca="false">'Profiles 8760'!G6508</f>
        <v>0.66559</v>
      </c>
      <c r="F6519" s="0" t="n">
        <f aca="false">D6519*Assumptions!$C$11*$B$7+E6519*Assumptions!$C$12*$B$8</f>
        <v>27.222631</v>
      </c>
      <c r="G6519" s="0" t="n">
        <f aca="false">C6519*Assumptions!$C$15</f>
        <v>0</v>
      </c>
      <c r="H6519" s="0" t="n">
        <f aca="false">MIN(F6519,G6519)</f>
        <v>0</v>
      </c>
      <c r="I6519" s="0" t="n">
        <f aca="false">IF(C6519=1,MIN(G6519-H6519,Assumptions!$C$13,P6518),0)</f>
        <v>0</v>
      </c>
      <c r="J6519" s="0" t="n">
        <f aca="false">H6519+I6519</f>
        <v>0</v>
      </c>
      <c r="K6519" s="0" t="n">
        <f aca="false">MIN(IF(C6519=1,F6519-H6519,F6519),Assumptions!$C$13,MAX(0,($B$5-P6518)/$B$6))</f>
        <v>27.222631</v>
      </c>
      <c r="L6519" s="0" t="n">
        <f aca="false">IF(C6519=1,0,MIN(F6519-K6519,Assumptions!$C$15,MAX(0,$B$10-O6518-M6519)))</f>
        <v>0</v>
      </c>
      <c r="M6519" s="0" t="n">
        <f aca="false">'Profiles 8760'!H6508</f>
        <v>75200</v>
      </c>
      <c r="N6519" s="0" t="n">
        <f aca="false">J6519+L6519</f>
        <v>0</v>
      </c>
      <c r="O6519" s="0" t="n">
        <f aca="false">O6518+N6519</f>
        <v>608739.671400699</v>
      </c>
      <c r="P6519" s="0" t="n">
        <f aca="false">MIN($B$5,P6518+K6519*$B$6-I6519)</f>
        <v>284.4595291032</v>
      </c>
      <c r="Q6519" s="0" t="n">
        <f aca="false">MAX(0,F6519-H6519-K6519-L6519)</f>
        <v>0</v>
      </c>
    </row>
    <row r="6520" customFormat="false" ht="15" hidden="false" customHeight="false" outlineLevel="0" collapsed="false">
      <c r="A6520" s="0" t="n">
        <f aca="false">'Profiles 8760'!A6509</f>
        <v>6507</v>
      </c>
      <c r="B6520" s="0" t="n">
        <f aca="false">'Profiles 8760'!B6509</f>
        <v>9</v>
      </c>
      <c r="C6520" s="0" t="n">
        <f aca="false">'Profiles 8760'!E6509</f>
        <v>0</v>
      </c>
      <c r="D6520" s="0" t="n">
        <f aca="false">'Profiles 8760'!F6509</f>
        <v>0</v>
      </c>
      <c r="E6520" s="0" t="n">
        <f aca="false">'Profiles 8760'!G6509</f>
        <v>0.739897</v>
      </c>
      <c r="F6520" s="0" t="n">
        <f aca="false">D6520*Assumptions!$C$11*$B$7+E6520*Assumptions!$C$12*$B$8</f>
        <v>30.2617873</v>
      </c>
      <c r="G6520" s="0" t="n">
        <f aca="false">C6520*Assumptions!$C$15</f>
        <v>0</v>
      </c>
      <c r="H6520" s="0" t="n">
        <f aca="false">MIN(F6520,G6520)</f>
        <v>0</v>
      </c>
      <c r="I6520" s="0" t="n">
        <f aca="false">IF(C6520=1,MIN(G6520-H6520,Assumptions!$C$13,P6519),0)</f>
        <v>0</v>
      </c>
      <c r="J6520" s="0" t="n">
        <f aca="false">H6520+I6520</f>
        <v>0</v>
      </c>
      <c r="K6520" s="0" t="n">
        <f aca="false">MIN(IF(C6520=1,F6520-H6520,F6520),Assumptions!$C$13,MAX(0,($B$5-P6519)/$B$6))</f>
        <v>30.2617873</v>
      </c>
      <c r="L6520" s="0" t="n">
        <f aca="false">IF(C6520=1,0,MIN(F6520-K6520,Assumptions!$C$15,MAX(0,$B$10-O6519-M6520)))</f>
        <v>0</v>
      </c>
      <c r="M6520" s="0" t="n">
        <f aca="false">'Profiles 8760'!H6509</f>
        <v>75200</v>
      </c>
      <c r="N6520" s="0" t="n">
        <f aca="false">J6520+L6520</f>
        <v>0</v>
      </c>
      <c r="O6520" s="0" t="n">
        <f aca="false">O6519+N6520</f>
        <v>608739.671400699</v>
      </c>
      <c r="P6520" s="0" t="n">
        <f aca="false">MIN($B$5,P6519+K6520*$B$6-I6520)</f>
        <v>310.69044633484</v>
      </c>
      <c r="Q6520" s="0" t="n">
        <f aca="false">MAX(0,F6520-H6520-K6520-L6520)</f>
        <v>0</v>
      </c>
    </row>
    <row r="6521" customFormat="false" ht="15" hidden="false" customHeight="false" outlineLevel="0" collapsed="false">
      <c r="A6521" s="0" t="n">
        <f aca="false">'Profiles 8760'!A6510</f>
        <v>6508</v>
      </c>
      <c r="B6521" s="0" t="n">
        <f aca="false">'Profiles 8760'!B6510</f>
        <v>9</v>
      </c>
      <c r="C6521" s="0" t="n">
        <f aca="false">'Profiles 8760'!E6510</f>
        <v>0</v>
      </c>
      <c r="D6521" s="0" t="n">
        <f aca="false">'Profiles 8760'!F6510</f>
        <v>0</v>
      </c>
      <c r="E6521" s="0" t="n">
        <f aca="false">'Profiles 8760'!G6510</f>
        <v>0.87865</v>
      </c>
      <c r="F6521" s="0" t="n">
        <f aca="false">D6521*Assumptions!$C$11*$B$7+E6521*Assumptions!$C$12*$B$8</f>
        <v>35.936785</v>
      </c>
      <c r="G6521" s="0" t="n">
        <f aca="false">C6521*Assumptions!$C$15</f>
        <v>0</v>
      </c>
      <c r="H6521" s="0" t="n">
        <f aca="false">MIN(F6521,G6521)</f>
        <v>0</v>
      </c>
      <c r="I6521" s="0" t="n">
        <f aca="false">IF(C6521=1,MIN(G6521-H6521,Assumptions!$C$13,P6520),0)</f>
        <v>0</v>
      </c>
      <c r="J6521" s="0" t="n">
        <f aca="false">H6521+I6521</f>
        <v>0</v>
      </c>
      <c r="K6521" s="0" t="n">
        <f aca="false">MIN(IF(C6521=1,F6521-H6521,F6521),Assumptions!$C$13,MAX(0,($B$5-P6520)/$B$6))</f>
        <v>35.936785</v>
      </c>
      <c r="L6521" s="0" t="n">
        <f aca="false">IF(C6521=1,0,MIN(F6521-K6521,Assumptions!$C$15,MAX(0,$B$10-O6520-M6521)))</f>
        <v>0</v>
      </c>
      <c r="M6521" s="0" t="n">
        <f aca="false">'Profiles 8760'!H6510</f>
        <v>75200</v>
      </c>
      <c r="N6521" s="0" t="n">
        <f aca="false">J6521+L6521</f>
        <v>0</v>
      </c>
      <c r="O6521" s="0" t="n">
        <f aca="false">O6520+N6521</f>
        <v>608739.671400699</v>
      </c>
      <c r="P6521" s="0" t="n">
        <f aca="false">MIN($B$5,P6520+K6521*$B$6-I6521)</f>
        <v>341.84045157284</v>
      </c>
      <c r="Q6521" s="0" t="n">
        <f aca="false">MAX(0,F6521-H6521-K6521-L6521)</f>
        <v>0</v>
      </c>
    </row>
    <row r="6522" customFormat="false" ht="15" hidden="false" customHeight="false" outlineLevel="0" collapsed="false">
      <c r="A6522" s="0" t="n">
        <f aca="false">'Profiles 8760'!A6511</f>
        <v>6509</v>
      </c>
      <c r="B6522" s="0" t="n">
        <f aca="false">'Profiles 8760'!B6511</f>
        <v>9</v>
      </c>
      <c r="C6522" s="0" t="n">
        <f aca="false">'Profiles 8760'!E6511</f>
        <v>0</v>
      </c>
      <c r="D6522" s="0" t="n">
        <f aca="false">'Profiles 8760'!F6511</f>
        <v>0</v>
      </c>
      <c r="E6522" s="0" t="n">
        <f aca="false">'Profiles 8760'!G6511</f>
        <v>0.905016</v>
      </c>
      <c r="F6522" s="0" t="n">
        <f aca="false">D6522*Assumptions!$C$11*$B$7+E6522*Assumptions!$C$12*$B$8</f>
        <v>37.0151544</v>
      </c>
      <c r="G6522" s="0" t="n">
        <f aca="false">C6522*Assumptions!$C$15</f>
        <v>0</v>
      </c>
      <c r="H6522" s="0" t="n">
        <f aca="false">MIN(F6522,G6522)</f>
        <v>0</v>
      </c>
      <c r="I6522" s="0" t="n">
        <f aca="false">IF(C6522=1,MIN(G6522-H6522,Assumptions!$C$13,P6521),0)</f>
        <v>0</v>
      </c>
      <c r="J6522" s="0" t="n">
        <f aca="false">H6522+I6522</f>
        <v>0</v>
      </c>
      <c r="K6522" s="0" t="n">
        <f aca="false">MIN(IF(C6522=1,F6522-H6522,F6522),Assumptions!$C$13,MAX(0,($B$5-P6521)/$B$6))</f>
        <v>37.0151544</v>
      </c>
      <c r="L6522" s="0" t="n">
        <f aca="false">IF(C6522=1,0,MIN(F6522-K6522,Assumptions!$C$15,MAX(0,$B$10-O6521-M6522)))</f>
        <v>0</v>
      </c>
      <c r="M6522" s="0" t="n">
        <f aca="false">'Profiles 8760'!H6511</f>
        <v>75200</v>
      </c>
      <c r="N6522" s="0" t="n">
        <f aca="false">J6522+L6522</f>
        <v>0</v>
      </c>
      <c r="O6522" s="0" t="n">
        <f aca="false">O6521+N6522</f>
        <v>608739.671400699</v>
      </c>
      <c r="P6522" s="0" t="n">
        <f aca="false">MIN($B$5,P6521+K6522*$B$6-I6522)</f>
        <v>373.92518740676</v>
      </c>
      <c r="Q6522" s="0" t="n">
        <f aca="false">MAX(0,F6522-H6522-K6522-L6522)</f>
        <v>0</v>
      </c>
    </row>
    <row r="6523" customFormat="false" ht="15" hidden="false" customHeight="false" outlineLevel="0" collapsed="false">
      <c r="A6523" s="0" t="n">
        <f aca="false">'Profiles 8760'!A6512</f>
        <v>6510</v>
      </c>
      <c r="B6523" s="0" t="n">
        <f aca="false">'Profiles 8760'!B6512</f>
        <v>9</v>
      </c>
      <c r="C6523" s="0" t="n">
        <f aca="false">'Profiles 8760'!E6512</f>
        <v>0</v>
      </c>
      <c r="D6523" s="0" t="n">
        <f aca="false">'Profiles 8760'!F6512</f>
        <v>0</v>
      </c>
      <c r="E6523" s="0" t="n">
        <f aca="false">'Profiles 8760'!G6512</f>
        <v>1</v>
      </c>
      <c r="F6523" s="0" t="n">
        <f aca="false">D6523*Assumptions!$C$11*$B$7+E6523*Assumptions!$C$12*$B$8</f>
        <v>40.9</v>
      </c>
      <c r="G6523" s="0" t="n">
        <f aca="false">C6523*Assumptions!$C$15</f>
        <v>0</v>
      </c>
      <c r="H6523" s="0" t="n">
        <f aca="false">MIN(F6523,G6523)</f>
        <v>0</v>
      </c>
      <c r="I6523" s="0" t="n">
        <f aca="false">IF(C6523=1,MIN(G6523-H6523,Assumptions!$C$13,P6522),0)</f>
        <v>0</v>
      </c>
      <c r="J6523" s="0" t="n">
        <f aca="false">H6523+I6523</f>
        <v>0</v>
      </c>
      <c r="K6523" s="0" t="n">
        <f aca="false">MIN(IF(C6523=1,F6523-H6523,F6523),Assumptions!$C$13,MAX(0,($B$5-P6522)/$B$6))</f>
        <v>40.9</v>
      </c>
      <c r="L6523" s="0" t="n">
        <f aca="false">IF(C6523=1,0,MIN(F6523-K6523,Assumptions!$C$15,MAX(0,$B$10-O6522-M6523)))</f>
        <v>0</v>
      </c>
      <c r="M6523" s="0" t="n">
        <f aca="false">'Profiles 8760'!H6512</f>
        <v>75200</v>
      </c>
      <c r="N6523" s="0" t="n">
        <f aca="false">J6523+L6523</f>
        <v>0</v>
      </c>
      <c r="O6523" s="0" t="n">
        <f aca="false">O6522+N6523</f>
        <v>608739.671400699</v>
      </c>
      <c r="P6523" s="0" t="n">
        <f aca="false">MIN($B$5,P6522+K6523*$B$6-I6523)</f>
        <v>409.37730740676</v>
      </c>
      <c r="Q6523" s="0" t="n">
        <f aca="false">MAX(0,F6523-H6523-K6523-L6523)</f>
        <v>0</v>
      </c>
    </row>
    <row r="6524" customFormat="false" ht="15" hidden="false" customHeight="false" outlineLevel="0" collapsed="false">
      <c r="A6524" s="0" t="n">
        <f aca="false">'Profiles 8760'!A6513</f>
        <v>6511</v>
      </c>
      <c r="B6524" s="0" t="n">
        <f aca="false">'Profiles 8760'!B6513</f>
        <v>9</v>
      </c>
      <c r="C6524" s="0" t="n">
        <f aca="false">'Profiles 8760'!E6513</f>
        <v>0</v>
      </c>
      <c r="D6524" s="0" t="n">
        <f aca="false">'Profiles 8760'!F6513</f>
        <v>0.008254</v>
      </c>
      <c r="E6524" s="0" t="n">
        <f aca="false">'Profiles 8760'!G6513</f>
        <v>1</v>
      </c>
      <c r="F6524" s="0" t="n">
        <f aca="false">D6524*Assumptions!$C$11*$B$7+E6524*Assumptions!$C$12*$B$8</f>
        <v>43.2837552</v>
      </c>
      <c r="G6524" s="0" t="n">
        <f aca="false">C6524*Assumptions!$C$15</f>
        <v>0</v>
      </c>
      <c r="H6524" s="0" t="n">
        <f aca="false">MIN(F6524,G6524)</f>
        <v>0</v>
      </c>
      <c r="I6524" s="0" t="n">
        <f aca="false">IF(C6524=1,MIN(G6524-H6524,Assumptions!$C$13,P6523),0)</f>
        <v>0</v>
      </c>
      <c r="J6524" s="0" t="n">
        <f aca="false">H6524+I6524</f>
        <v>0</v>
      </c>
      <c r="K6524" s="0" t="n">
        <f aca="false">MIN(IF(C6524=1,F6524-H6524,F6524),Assumptions!$C$13,MAX(0,($B$5-P6523)/$B$6))</f>
        <v>43.2837552</v>
      </c>
      <c r="L6524" s="0" t="n">
        <f aca="false">IF(C6524=1,0,MIN(F6524-K6524,Assumptions!$C$15,MAX(0,$B$10-O6523-M6524)))</f>
        <v>0</v>
      </c>
      <c r="M6524" s="0" t="n">
        <f aca="false">'Profiles 8760'!H6513</f>
        <v>75200</v>
      </c>
      <c r="N6524" s="0" t="n">
        <f aca="false">J6524+L6524</f>
        <v>0</v>
      </c>
      <c r="O6524" s="0" t="n">
        <f aca="false">O6523+N6524</f>
        <v>608739.671400699</v>
      </c>
      <c r="P6524" s="0" t="n">
        <f aca="false">MIN($B$5,P6523+K6524*$B$6-I6524)</f>
        <v>446.89566641412</v>
      </c>
      <c r="Q6524" s="0" t="n">
        <f aca="false">MAX(0,F6524-H6524-K6524-L6524)</f>
        <v>0</v>
      </c>
    </row>
    <row r="6525" customFormat="false" ht="15" hidden="false" customHeight="false" outlineLevel="0" collapsed="false">
      <c r="A6525" s="0" t="n">
        <f aca="false">'Profiles 8760'!A6514</f>
        <v>6512</v>
      </c>
      <c r="B6525" s="0" t="n">
        <f aca="false">'Profiles 8760'!B6514</f>
        <v>9</v>
      </c>
      <c r="C6525" s="0" t="n">
        <f aca="false">'Profiles 8760'!E6514</f>
        <v>1</v>
      </c>
      <c r="D6525" s="0" t="n">
        <f aca="false">'Profiles 8760'!F6514</f>
        <v>0.206411</v>
      </c>
      <c r="E6525" s="0" t="n">
        <f aca="false">'Profiles 8760'!G6514</f>
        <v>1</v>
      </c>
      <c r="F6525" s="0" t="n">
        <f aca="false">D6525*Assumptions!$C$11*$B$7+E6525*Assumptions!$C$12*$B$8</f>
        <v>100.5114968</v>
      </c>
      <c r="G6525" s="0" t="n">
        <f aca="false">C6525*Assumptions!$C$15</f>
        <v>200</v>
      </c>
      <c r="H6525" s="0" t="n">
        <f aca="false">MIN(F6525,G6525)</f>
        <v>100.5114968</v>
      </c>
      <c r="I6525" s="0" t="n">
        <f aca="false">IF(C6525=1,MIN(G6525-H6525,Assumptions!$C$13,P6524),0)</f>
        <v>99.4885032</v>
      </c>
      <c r="J6525" s="0" t="n">
        <f aca="false">H6525+I6525</f>
        <v>200</v>
      </c>
      <c r="K6525" s="0" t="n">
        <f aca="false">MIN(IF(C6525=1,F6525-H6525,F6525),Assumptions!$C$13,MAX(0,($B$5-P6524)/$B$6))</f>
        <v>0</v>
      </c>
      <c r="L6525" s="0" t="n">
        <f aca="false">IF(C6525=1,0,MIN(F6525-K6525,Assumptions!$C$15,MAX(0,$B$10-O6524-M6525)))</f>
        <v>0</v>
      </c>
      <c r="M6525" s="0" t="n">
        <f aca="false">'Profiles 8760'!H6514</f>
        <v>75000</v>
      </c>
      <c r="N6525" s="0" t="n">
        <f aca="false">J6525+L6525</f>
        <v>200</v>
      </c>
      <c r="O6525" s="0" t="n">
        <f aca="false">O6524+N6525</f>
        <v>608939.671400699</v>
      </c>
      <c r="P6525" s="0" t="n">
        <f aca="false">MIN($B$5,P6524+K6525*$B$6-I6525)</f>
        <v>347.40716321412</v>
      </c>
      <c r="Q6525" s="0" t="n">
        <f aca="false">MAX(0,F6525-H6525-K6525-L6525)</f>
        <v>0</v>
      </c>
    </row>
    <row r="6526" customFormat="false" ht="15" hidden="false" customHeight="false" outlineLevel="0" collapsed="false">
      <c r="A6526" s="0" t="n">
        <f aca="false">'Profiles 8760'!A6515</f>
        <v>6513</v>
      </c>
      <c r="B6526" s="0" t="n">
        <f aca="false">'Profiles 8760'!B6515</f>
        <v>9</v>
      </c>
      <c r="C6526" s="0" t="n">
        <f aca="false">'Profiles 8760'!E6515</f>
        <v>1</v>
      </c>
      <c r="D6526" s="0" t="n">
        <f aca="false">'Profiles 8760'!F6515</f>
        <v>0.470816</v>
      </c>
      <c r="E6526" s="0" t="n">
        <f aca="false">'Profiles 8760'!G6515</f>
        <v>1</v>
      </c>
      <c r="F6526" s="0" t="n">
        <f aca="false">D6526*Assumptions!$C$11*$B$7+E6526*Assumptions!$C$12*$B$8</f>
        <v>176.8716608</v>
      </c>
      <c r="G6526" s="0" t="n">
        <f aca="false">C6526*Assumptions!$C$15</f>
        <v>200</v>
      </c>
      <c r="H6526" s="0" t="n">
        <f aca="false">MIN(F6526,G6526)</f>
        <v>176.8716608</v>
      </c>
      <c r="I6526" s="0" t="n">
        <f aca="false">IF(C6526=1,MIN(G6526-H6526,Assumptions!$C$13,P6525),0)</f>
        <v>23.1283392</v>
      </c>
      <c r="J6526" s="0" t="n">
        <f aca="false">H6526+I6526</f>
        <v>200</v>
      </c>
      <c r="K6526" s="0" t="n">
        <f aca="false">MIN(IF(C6526=1,F6526-H6526,F6526),Assumptions!$C$13,MAX(0,($B$5-P6525)/$B$6))</f>
        <v>0</v>
      </c>
      <c r="L6526" s="0" t="n">
        <f aca="false">IF(C6526=1,0,MIN(F6526-K6526,Assumptions!$C$15,MAX(0,$B$10-O6525-M6526)))</f>
        <v>0</v>
      </c>
      <c r="M6526" s="0" t="n">
        <f aca="false">'Profiles 8760'!H6515</f>
        <v>74800</v>
      </c>
      <c r="N6526" s="0" t="n">
        <f aca="false">J6526+L6526</f>
        <v>200</v>
      </c>
      <c r="O6526" s="0" t="n">
        <f aca="false">O6525+N6526</f>
        <v>609139.671400699</v>
      </c>
      <c r="P6526" s="0" t="n">
        <f aca="false">MIN($B$5,P6525+K6526*$B$6-I6526)</f>
        <v>324.27882401412</v>
      </c>
      <c r="Q6526" s="0" t="n">
        <f aca="false">MAX(0,F6526-H6526-K6526-L6526)</f>
        <v>0</v>
      </c>
    </row>
    <row r="6527" customFormat="false" ht="15" hidden="false" customHeight="false" outlineLevel="0" collapsed="false">
      <c r="A6527" s="0" t="n">
        <f aca="false">'Profiles 8760'!A6516</f>
        <v>6514</v>
      </c>
      <c r="B6527" s="0" t="n">
        <f aca="false">'Profiles 8760'!B6516</f>
        <v>9</v>
      </c>
      <c r="C6527" s="0" t="n">
        <f aca="false">'Profiles 8760'!E6516</f>
        <v>0</v>
      </c>
      <c r="D6527" s="0" t="n">
        <f aca="false">'Profiles 8760'!F6516</f>
        <v>0.735199</v>
      </c>
      <c r="E6527" s="0" t="n">
        <f aca="false">'Profiles 8760'!G6516</f>
        <v>1</v>
      </c>
      <c r="F6527" s="0" t="n">
        <f aca="false">D6527*Assumptions!$C$11*$B$7+E6527*Assumptions!$C$12*$B$8</f>
        <v>253.2254712</v>
      </c>
      <c r="G6527" s="0" t="n">
        <f aca="false">C6527*Assumptions!$C$15</f>
        <v>0</v>
      </c>
      <c r="H6527" s="0" t="n">
        <f aca="false">MIN(F6527,G6527)</f>
        <v>0</v>
      </c>
      <c r="I6527" s="0" t="n">
        <f aca="false">IF(C6527=1,MIN(G6527-H6527,Assumptions!$C$13,P6526),0)</f>
        <v>0</v>
      </c>
      <c r="J6527" s="0" t="n">
        <f aca="false">H6527+I6527</f>
        <v>0</v>
      </c>
      <c r="K6527" s="0" t="n">
        <f aca="false">MIN(IF(C6527=1,F6527-H6527,F6527),Assumptions!$C$13,MAX(0,($B$5-P6526)/$B$6))</f>
        <v>180</v>
      </c>
      <c r="L6527" s="0" t="n">
        <f aca="false">IF(C6527=1,0,MIN(F6527-K6527,Assumptions!$C$15,MAX(0,$B$10-O6526-M6527)))</f>
        <v>73.2254712</v>
      </c>
      <c r="M6527" s="0" t="n">
        <f aca="false">'Profiles 8760'!H6516</f>
        <v>74800</v>
      </c>
      <c r="N6527" s="0" t="n">
        <f aca="false">J6527+L6527</f>
        <v>73.2254712</v>
      </c>
      <c r="O6527" s="0" t="n">
        <f aca="false">O6526+N6527</f>
        <v>609212.896871899</v>
      </c>
      <c r="P6527" s="0" t="n">
        <f aca="false">MIN($B$5,P6526+K6527*$B$6-I6527)</f>
        <v>480.30282401412</v>
      </c>
      <c r="Q6527" s="0" t="n">
        <f aca="false">MAX(0,F6527-H6527-K6527-L6527)</f>
        <v>0</v>
      </c>
    </row>
    <row r="6528" customFormat="false" ht="15" hidden="false" customHeight="false" outlineLevel="0" collapsed="false">
      <c r="A6528" s="0" t="n">
        <f aca="false">'Profiles 8760'!A6517</f>
        <v>6515</v>
      </c>
      <c r="B6528" s="0" t="n">
        <f aca="false">'Profiles 8760'!B6517</f>
        <v>9</v>
      </c>
      <c r="C6528" s="0" t="n">
        <f aca="false">'Profiles 8760'!E6517</f>
        <v>0</v>
      </c>
      <c r="D6528" s="0" t="n">
        <f aca="false">'Profiles 8760'!F6517</f>
        <v>0.956513</v>
      </c>
      <c r="E6528" s="0" t="n">
        <f aca="false">'Profiles 8760'!G6517</f>
        <v>1</v>
      </c>
      <c r="F6528" s="0" t="n">
        <f aca="false">D6528*Assumptions!$C$11*$B$7+E6528*Assumptions!$C$12*$B$8</f>
        <v>317.1409544</v>
      </c>
      <c r="G6528" s="0" t="n">
        <f aca="false">C6528*Assumptions!$C$15</f>
        <v>0</v>
      </c>
      <c r="H6528" s="0" t="n">
        <f aca="false">MIN(F6528,G6528)</f>
        <v>0</v>
      </c>
      <c r="I6528" s="0" t="n">
        <f aca="false">IF(C6528=1,MIN(G6528-H6528,Assumptions!$C$13,P6527),0)</f>
        <v>0</v>
      </c>
      <c r="J6528" s="0" t="n">
        <f aca="false">H6528+I6528</f>
        <v>0</v>
      </c>
      <c r="K6528" s="0" t="n">
        <f aca="false">MIN(IF(C6528=1,F6528-H6528,F6528),Assumptions!$C$13,MAX(0,($B$5-P6527)/$B$6))</f>
        <v>35.1951730340101</v>
      </c>
      <c r="L6528" s="0" t="n">
        <f aca="false">IF(C6528=1,0,MIN(F6528-K6528,Assumptions!$C$15,MAX(0,$B$10-O6527-M6528)))</f>
        <v>200</v>
      </c>
      <c r="M6528" s="0" t="n">
        <f aca="false">'Profiles 8760'!H6517</f>
        <v>74800</v>
      </c>
      <c r="N6528" s="0" t="n">
        <f aca="false">J6528+L6528</f>
        <v>200</v>
      </c>
      <c r="O6528" s="0" t="n">
        <f aca="false">O6527+N6528</f>
        <v>609412.896871899</v>
      </c>
      <c r="P6528" s="0" t="n">
        <f aca="false">MIN($B$5,P6527+K6528*$B$6-I6528)</f>
        <v>510.81</v>
      </c>
      <c r="Q6528" s="0" t="n">
        <f aca="false">MAX(0,F6528-H6528-K6528-L6528)</f>
        <v>81.9457813659898</v>
      </c>
    </row>
    <row r="6529" customFormat="false" ht="15" hidden="false" customHeight="false" outlineLevel="0" collapsed="false">
      <c r="A6529" s="0" t="n">
        <f aca="false">'Profiles 8760'!A6518</f>
        <v>6516</v>
      </c>
      <c r="B6529" s="0" t="n">
        <f aca="false">'Profiles 8760'!B6518</f>
        <v>9</v>
      </c>
      <c r="C6529" s="0" t="n">
        <f aca="false">'Profiles 8760'!E6518</f>
        <v>0</v>
      </c>
      <c r="D6529" s="0" t="n">
        <f aca="false">'Profiles 8760'!F6518</f>
        <v>1</v>
      </c>
      <c r="E6529" s="0" t="n">
        <f aca="false">'Profiles 8760'!G6518</f>
        <v>1</v>
      </c>
      <c r="F6529" s="0" t="n">
        <f aca="false">D6529*Assumptions!$C$11*$B$7+E6529*Assumptions!$C$12*$B$8</f>
        <v>329.7</v>
      </c>
      <c r="G6529" s="0" t="n">
        <f aca="false">C6529*Assumptions!$C$15</f>
        <v>0</v>
      </c>
      <c r="H6529" s="0" t="n">
        <f aca="false">MIN(F6529,G6529)</f>
        <v>0</v>
      </c>
      <c r="I6529" s="0" t="n">
        <f aca="false">IF(C6529=1,MIN(G6529-H6529,Assumptions!$C$13,P6528),0)</f>
        <v>0</v>
      </c>
      <c r="J6529" s="0" t="n">
        <f aca="false">H6529+I6529</f>
        <v>0</v>
      </c>
      <c r="K6529" s="0" t="n">
        <f aca="false">MIN(IF(C6529=1,F6529-H6529,F6529),Assumptions!$C$13,MAX(0,($B$5-P6528)/$B$6))</f>
        <v>0</v>
      </c>
      <c r="L6529" s="0" t="n">
        <f aca="false">IF(C6529=1,0,MIN(F6529-K6529,Assumptions!$C$15,MAX(0,$B$10-O6528-M6529)))</f>
        <v>200</v>
      </c>
      <c r="M6529" s="0" t="n">
        <f aca="false">'Profiles 8760'!H6518</f>
        <v>74800</v>
      </c>
      <c r="N6529" s="0" t="n">
        <f aca="false">J6529+L6529</f>
        <v>200</v>
      </c>
      <c r="O6529" s="0" t="n">
        <f aca="false">O6528+N6529</f>
        <v>609612.896871899</v>
      </c>
      <c r="P6529" s="0" t="n">
        <f aca="false">MIN($B$5,P6528+K6529*$B$6-I6529)</f>
        <v>510.81</v>
      </c>
      <c r="Q6529" s="0" t="n">
        <f aca="false">MAX(0,F6529-H6529-K6529-L6529)</f>
        <v>129.7</v>
      </c>
    </row>
    <row r="6530" customFormat="false" ht="15" hidden="false" customHeight="false" outlineLevel="0" collapsed="false">
      <c r="A6530" s="0" t="n">
        <f aca="false">'Profiles 8760'!A6519</f>
        <v>6517</v>
      </c>
      <c r="B6530" s="0" t="n">
        <f aca="false">'Profiles 8760'!B6519</f>
        <v>9</v>
      </c>
      <c r="C6530" s="0" t="n">
        <f aca="false">'Profiles 8760'!E6519</f>
        <v>0</v>
      </c>
      <c r="D6530" s="0" t="n">
        <f aca="false">'Profiles 8760'!F6519</f>
        <v>1</v>
      </c>
      <c r="E6530" s="0" t="n">
        <f aca="false">'Profiles 8760'!G6519</f>
        <v>0.947921</v>
      </c>
      <c r="F6530" s="0" t="n">
        <f aca="false">D6530*Assumptions!$C$11*$B$7+E6530*Assumptions!$C$12*$B$8</f>
        <v>327.5699689</v>
      </c>
      <c r="G6530" s="0" t="n">
        <f aca="false">C6530*Assumptions!$C$15</f>
        <v>0</v>
      </c>
      <c r="H6530" s="0" t="n">
        <f aca="false">MIN(F6530,G6530)</f>
        <v>0</v>
      </c>
      <c r="I6530" s="0" t="n">
        <f aca="false">IF(C6530=1,MIN(G6530-H6530,Assumptions!$C$13,P6529),0)</f>
        <v>0</v>
      </c>
      <c r="J6530" s="0" t="n">
        <f aca="false">H6530+I6530</f>
        <v>0</v>
      </c>
      <c r="K6530" s="0" t="n">
        <f aca="false">MIN(IF(C6530=1,F6530-H6530,F6530),Assumptions!$C$13,MAX(0,($B$5-P6529)/$B$6))</f>
        <v>0</v>
      </c>
      <c r="L6530" s="0" t="n">
        <f aca="false">IF(C6530=1,0,MIN(F6530-K6530,Assumptions!$C$15,MAX(0,$B$10-O6529-M6530)))</f>
        <v>200</v>
      </c>
      <c r="M6530" s="0" t="n">
        <f aca="false">'Profiles 8760'!H6519</f>
        <v>74800</v>
      </c>
      <c r="N6530" s="0" t="n">
        <f aca="false">J6530+L6530</f>
        <v>200</v>
      </c>
      <c r="O6530" s="0" t="n">
        <f aca="false">O6529+N6530</f>
        <v>609812.896871899</v>
      </c>
      <c r="P6530" s="0" t="n">
        <f aca="false">MIN($B$5,P6529+K6530*$B$6-I6530)</f>
        <v>510.81</v>
      </c>
      <c r="Q6530" s="0" t="n">
        <f aca="false">MAX(0,F6530-H6530-K6530-L6530)</f>
        <v>127.5699689</v>
      </c>
    </row>
    <row r="6531" customFormat="false" ht="15" hidden="false" customHeight="false" outlineLevel="0" collapsed="false">
      <c r="A6531" s="0" t="n">
        <f aca="false">'Profiles 8760'!A6520</f>
        <v>6518</v>
      </c>
      <c r="B6531" s="0" t="n">
        <f aca="false">'Profiles 8760'!B6520</f>
        <v>9</v>
      </c>
      <c r="C6531" s="0" t="n">
        <f aca="false">'Profiles 8760'!E6520</f>
        <v>0</v>
      </c>
      <c r="D6531" s="0" t="n">
        <f aca="false">'Profiles 8760'!F6520</f>
        <v>1</v>
      </c>
      <c r="E6531" s="0" t="n">
        <f aca="false">'Profiles 8760'!G6520</f>
        <v>0.832158</v>
      </c>
      <c r="F6531" s="0" t="n">
        <f aca="false">D6531*Assumptions!$C$11*$B$7+E6531*Assumptions!$C$12*$B$8</f>
        <v>322.8352622</v>
      </c>
      <c r="G6531" s="0" t="n">
        <f aca="false">C6531*Assumptions!$C$15</f>
        <v>0</v>
      </c>
      <c r="H6531" s="0" t="n">
        <f aca="false">MIN(F6531,G6531)</f>
        <v>0</v>
      </c>
      <c r="I6531" s="0" t="n">
        <f aca="false">IF(C6531=1,MIN(G6531-H6531,Assumptions!$C$13,P6530),0)</f>
        <v>0</v>
      </c>
      <c r="J6531" s="0" t="n">
        <f aca="false">H6531+I6531</f>
        <v>0</v>
      </c>
      <c r="K6531" s="0" t="n">
        <f aca="false">MIN(IF(C6531=1,F6531-H6531,F6531),Assumptions!$C$13,MAX(0,($B$5-P6530)/$B$6))</f>
        <v>0</v>
      </c>
      <c r="L6531" s="0" t="n">
        <f aca="false">IF(C6531=1,0,MIN(F6531-K6531,Assumptions!$C$15,MAX(0,$B$10-O6530-M6531)))</f>
        <v>200</v>
      </c>
      <c r="M6531" s="0" t="n">
        <f aca="false">'Profiles 8760'!H6520</f>
        <v>74800</v>
      </c>
      <c r="N6531" s="0" t="n">
        <f aca="false">J6531+L6531</f>
        <v>200</v>
      </c>
      <c r="O6531" s="0" t="n">
        <f aca="false">O6530+N6531</f>
        <v>610012.896871899</v>
      </c>
      <c r="P6531" s="0" t="n">
        <f aca="false">MIN($B$5,P6530+K6531*$B$6-I6531)</f>
        <v>510.81</v>
      </c>
      <c r="Q6531" s="0" t="n">
        <f aca="false">MAX(0,F6531-H6531-K6531-L6531)</f>
        <v>122.8352622</v>
      </c>
    </row>
    <row r="6532" customFormat="false" ht="15" hidden="false" customHeight="false" outlineLevel="0" collapsed="false">
      <c r="A6532" s="0" t="n">
        <f aca="false">'Profiles 8760'!A6521</f>
        <v>6519</v>
      </c>
      <c r="B6532" s="0" t="n">
        <f aca="false">'Profiles 8760'!B6521</f>
        <v>9</v>
      </c>
      <c r="C6532" s="0" t="n">
        <f aca="false">'Profiles 8760'!E6521</f>
        <v>0</v>
      </c>
      <c r="D6532" s="0" t="n">
        <f aca="false">'Profiles 8760'!F6521</f>
        <v>0.956513</v>
      </c>
      <c r="E6532" s="0" t="n">
        <f aca="false">'Profiles 8760'!G6521</f>
        <v>1</v>
      </c>
      <c r="F6532" s="0" t="n">
        <f aca="false">D6532*Assumptions!$C$11*$B$7+E6532*Assumptions!$C$12*$B$8</f>
        <v>317.1409544</v>
      </c>
      <c r="G6532" s="0" t="n">
        <f aca="false">C6532*Assumptions!$C$15</f>
        <v>0</v>
      </c>
      <c r="H6532" s="0" t="n">
        <f aca="false">MIN(F6532,G6532)</f>
        <v>0</v>
      </c>
      <c r="I6532" s="0" t="n">
        <f aca="false">IF(C6532=1,MIN(G6532-H6532,Assumptions!$C$13,P6531),0)</f>
        <v>0</v>
      </c>
      <c r="J6532" s="0" t="n">
        <f aca="false">H6532+I6532</f>
        <v>0</v>
      </c>
      <c r="K6532" s="0" t="n">
        <f aca="false">MIN(IF(C6532=1,F6532-H6532,F6532),Assumptions!$C$13,MAX(0,($B$5-P6531)/$B$6))</f>
        <v>0</v>
      </c>
      <c r="L6532" s="0" t="n">
        <f aca="false">IF(C6532=1,0,MIN(F6532-K6532,Assumptions!$C$15,MAX(0,$B$10-O6531-M6532)))</f>
        <v>200</v>
      </c>
      <c r="M6532" s="0" t="n">
        <f aca="false">'Profiles 8760'!H6521</f>
        <v>74800</v>
      </c>
      <c r="N6532" s="0" t="n">
        <f aca="false">J6532+L6532</f>
        <v>200</v>
      </c>
      <c r="O6532" s="0" t="n">
        <f aca="false">O6531+N6532</f>
        <v>610212.896871899</v>
      </c>
      <c r="P6532" s="0" t="n">
        <f aca="false">MIN($B$5,P6531+K6532*$B$6-I6532)</f>
        <v>510.81</v>
      </c>
      <c r="Q6532" s="0" t="n">
        <f aca="false">MAX(0,F6532-H6532-K6532-L6532)</f>
        <v>117.1409544</v>
      </c>
    </row>
    <row r="6533" customFormat="false" ht="15" hidden="false" customHeight="false" outlineLevel="0" collapsed="false">
      <c r="A6533" s="0" t="n">
        <f aca="false">'Profiles 8760'!A6522</f>
        <v>6520</v>
      </c>
      <c r="B6533" s="0" t="n">
        <f aca="false">'Profiles 8760'!B6522</f>
        <v>9</v>
      </c>
      <c r="C6533" s="0" t="n">
        <f aca="false">'Profiles 8760'!E6522</f>
        <v>0</v>
      </c>
      <c r="D6533" s="0" t="n">
        <f aca="false">'Profiles 8760'!F6522</f>
        <v>0.735199</v>
      </c>
      <c r="E6533" s="0" t="n">
        <f aca="false">'Profiles 8760'!G6522</f>
        <v>0.916045</v>
      </c>
      <c r="F6533" s="0" t="n">
        <f aca="false">D6533*Assumptions!$C$11*$B$7+E6533*Assumptions!$C$12*$B$8</f>
        <v>249.7917117</v>
      </c>
      <c r="G6533" s="0" t="n">
        <f aca="false">C6533*Assumptions!$C$15</f>
        <v>0</v>
      </c>
      <c r="H6533" s="0" t="n">
        <f aca="false">MIN(F6533,G6533)</f>
        <v>0</v>
      </c>
      <c r="I6533" s="0" t="n">
        <f aca="false">IF(C6533=1,MIN(G6533-H6533,Assumptions!$C$13,P6532),0)</f>
        <v>0</v>
      </c>
      <c r="J6533" s="0" t="n">
        <f aca="false">H6533+I6533</f>
        <v>0</v>
      </c>
      <c r="K6533" s="0" t="n">
        <f aca="false">MIN(IF(C6533=1,F6533-H6533,F6533),Assumptions!$C$13,MAX(0,($B$5-P6532)/$B$6))</f>
        <v>0</v>
      </c>
      <c r="L6533" s="0" t="n">
        <f aca="false">IF(C6533=1,0,MIN(F6533-K6533,Assumptions!$C$15,MAX(0,$B$10-O6532-M6533)))</f>
        <v>200</v>
      </c>
      <c r="M6533" s="0" t="n">
        <f aca="false">'Profiles 8760'!H6522</f>
        <v>74800</v>
      </c>
      <c r="N6533" s="0" t="n">
        <f aca="false">J6533+L6533</f>
        <v>200</v>
      </c>
      <c r="O6533" s="0" t="n">
        <f aca="false">O6532+N6533</f>
        <v>610412.896871899</v>
      </c>
      <c r="P6533" s="0" t="n">
        <f aca="false">MIN($B$5,P6532+K6533*$B$6-I6533)</f>
        <v>510.81</v>
      </c>
      <c r="Q6533" s="0" t="n">
        <f aca="false">MAX(0,F6533-H6533-K6533-L6533)</f>
        <v>49.7917117</v>
      </c>
    </row>
    <row r="6534" customFormat="false" ht="15" hidden="false" customHeight="false" outlineLevel="0" collapsed="false">
      <c r="A6534" s="0" t="n">
        <f aca="false">'Profiles 8760'!A6523</f>
        <v>6521</v>
      </c>
      <c r="B6534" s="0" t="n">
        <f aca="false">'Profiles 8760'!B6523</f>
        <v>9</v>
      </c>
      <c r="C6534" s="0" t="n">
        <f aca="false">'Profiles 8760'!E6523</f>
        <v>0</v>
      </c>
      <c r="D6534" s="0" t="n">
        <f aca="false">'Profiles 8760'!F6523</f>
        <v>0.470816</v>
      </c>
      <c r="E6534" s="0" t="n">
        <f aca="false">'Profiles 8760'!G6523</f>
        <v>1</v>
      </c>
      <c r="F6534" s="0" t="n">
        <f aca="false">D6534*Assumptions!$C$11*$B$7+E6534*Assumptions!$C$12*$B$8</f>
        <v>176.8716608</v>
      </c>
      <c r="G6534" s="0" t="n">
        <f aca="false">C6534*Assumptions!$C$15</f>
        <v>0</v>
      </c>
      <c r="H6534" s="0" t="n">
        <f aca="false">MIN(F6534,G6534)</f>
        <v>0</v>
      </c>
      <c r="I6534" s="0" t="n">
        <f aca="false">IF(C6534=1,MIN(G6534-H6534,Assumptions!$C$13,P6533),0)</f>
        <v>0</v>
      </c>
      <c r="J6534" s="0" t="n">
        <f aca="false">H6534+I6534</f>
        <v>0</v>
      </c>
      <c r="K6534" s="0" t="n">
        <f aca="false">MIN(IF(C6534=1,F6534-H6534,F6534),Assumptions!$C$13,MAX(0,($B$5-P6533)/$B$6))</f>
        <v>0</v>
      </c>
      <c r="L6534" s="0" t="n">
        <f aca="false">IF(C6534=1,0,MIN(F6534-K6534,Assumptions!$C$15,MAX(0,$B$10-O6533-M6534)))</f>
        <v>176.8716608</v>
      </c>
      <c r="M6534" s="0" t="n">
        <f aca="false">'Profiles 8760'!H6523</f>
        <v>74800</v>
      </c>
      <c r="N6534" s="0" t="n">
        <f aca="false">J6534+L6534</f>
        <v>176.8716608</v>
      </c>
      <c r="O6534" s="0" t="n">
        <f aca="false">O6533+N6534</f>
        <v>610589.768532699</v>
      </c>
      <c r="P6534" s="0" t="n">
        <f aca="false">MIN($B$5,P6533+K6534*$B$6-I6534)</f>
        <v>510.81</v>
      </c>
      <c r="Q6534" s="0" t="n">
        <f aca="false">MAX(0,F6534-H6534-K6534-L6534)</f>
        <v>0</v>
      </c>
    </row>
    <row r="6535" customFormat="false" ht="15" hidden="false" customHeight="false" outlineLevel="0" collapsed="false">
      <c r="A6535" s="0" t="n">
        <f aca="false">'Profiles 8760'!A6524</f>
        <v>6522</v>
      </c>
      <c r="B6535" s="0" t="n">
        <f aca="false">'Profiles 8760'!B6524</f>
        <v>9</v>
      </c>
      <c r="C6535" s="0" t="n">
        <f aca="false">'Profiles 8760'!E6524</f>
        <v>0</v>
      </c>
      <c r="D6535" s="0" t="n">
        <f aca="false">'Profiles 8760'!F6524</f>
        <v>0.206411</v>
      </c>
      <c r="E6535" s="0" t="n">
        <f aca="false">'Profiles 8760'!G6524</f>
        <v>1</v>
      </c>
      <c r="F6535" s="0" t="n">
        <f aca="false">D6535*Assumptions!$C$11*$B$7+E6535*Assumptions!$C$12*$B$8</f>
        <v>100.5114968</v>
      </c>
      <c r="G6535" s="0" t="n">
        <f aca="false">C6535*Assumptions!$C$15</f>
        <v>0</v>
      </c>
      <c r="H6535" s="0" t="n">
        <f aca="false">MIN(F6535,G6535)</f>
        <v>0</v>
      </c>
      <c r="I6535" s="0" t="n">
        <f aca="false">IF(C6535=1,MIN(G6535-H6535,Assumptions!$C$13,P6534),0)</f>
        <v>0</v>
      </c>
      <c r="J6535" s="0" t="n">
        <f aca="false">H6535+I6535</f>
        <v>0</v>
      </c>
      <c r="K6535" s="0" t="n">
        <f aca="false">MIN(IF(C6535=1,F6535-H6535,F6535),Assumptions!$C$13,MAX(0,($B$5-P6534)/$B$6))</f>
        <v>0</v>
      </c>
      <c r="L6535" s="0" t="n">
        <f aca="false">IF(C6535=1,0,MIN(F6535-K6535,Assumptions!$C$15,MAX(0,$B$10-O6534-M6535)))</f>
        <v>100.5114968</v>
      </c>
      <c r="M6535" s="0" t="n">
        <f aca="false">'Profiles 8760'!H6524</f>
        <v>74800</v>
      </c>
      <c r="N6535" s="0" t="n">
        <f aca="false">J6535+L6535</f>
        <v>100.5114968</v>
      </c>
      <c r="O6535" s="0" t="n">
        <f aca="false">O6534+N6535</f>
        <v>610690.280029499</v>
      </c>
      <c r="P6535" s="0" t="n">
        <f aca="false">MIN($B$5,P6534+K6535*$B$6-I6535)</f>
        <v>510.81</v>
      </c>
      <c r="Q6535" s="0" t="n">
        <f aca="false">MAX(0,F6535-H6535-K6535-L6535)</f>
        <v>0</v>
      </c>
    </row>
    <row r="6536" customFormat="false" ht="15" hidden="false" customHeight="false" outlineLevel="0" collapsed="false">
      <c r="A6536" s="0" t="n">
        <f aca="false">'Profiles 8760'!A6525</f>
        <v>6523</v>
      </c>
      <c r="B6536" s="0" t="n">
        <f aca="false">'Profiles 8760'!B6525</f>
        <v>9</v>
      </c>
      <c r="C6536" s="0" t="n">
        <f aca="false">'Profiles 8760'!E6525</f>
        <v>0</v>
      </c>
      <c r="D6536" s="0" t="n">
        <f aca="false">'Profiles 8760'!F6525</f>
        <v>0.008254</v>
      </c>
      <c r="E6536" s="0" t="n">
        <f aca="false">'Profiles 8760'!G6525</f>
        <v>0.905988</v>
      </c>
      <c r="F6536" s="0" t="n">
        <f aca="false">D6536*Assumptions!$C$11*$B$7+E6536*Assumptions!$C$12*$B$8</f>
        <v>39.4386644</v>
      </c>
      <c r="G6536" s="0" t="n">
        <f aca="false">C6536*Assumptions!$C$15</f>
        <v>0</v>
      </c>
      <c r="H6536" s="0" t="n">
        <f aca="false">MIN(F6536,G6536)</f>
        <v>0</v>
      </c>
      <c r="I6536" s="0" t="n">
        <f aca="false">IF(C6536=1,MIN(G6536-H6536,Assumptions!$C$13,P6535),0)</f>
        <v>0</v>
      </c>
      <c r="J6536" s="0" t="n">
        <f aca="false">H6536+I6536</f>
        <v>0</v>
      </c>
      <c r="K6536" s="0" t="n">
        <f aca="false">MIN(IF(C6536=1,F6536-H6536,F6536),Assumptions!$C$13,MAX(0,($B$5-P6535)/$B$6))</f>
        <v>0</v>
      </c>
      <c r="L6536" s="0" t="n">
        <f aca="false">IF(C6536=1,0,MIN(F6536-K6536,Assumptions!$C$15,MAX(0,$B$10-O6535-M6536)))</f>
        <v>39.4386644</v>
      </c>
      <c r="M6536" s="0" t="n">
        <f aca="false">'Profiles 8760'!H6525</f>
        <v>74800</v>
      </c>
      <c r="N6536" s="0" t="n">
        <f aca="false">J6536+L6536</f>
        <v>39.4386644</v>
      </c>
      <c r="O6536" s="0" t="n">
        <f aca="false">O6535+N6536</f>
        <v>610729.718693899</v>
      </c>
      <c r="P6536" s="0" t="n">
        <f aca="false">MIN($B$5,P6535+K6536*$B$6-I6536)</f>
        <v>510.81</v>
      </c>
      <c r="Q6536" s="0" t="n">
        <f aca="false">MAX(0,F6536-H6536-K6536-L6536)</f>
        <v>0</v>
      </c>
    </row>
    <row r="6537" customFormat="false" ht="15" hidden="false" customHeight="false" outlineLevel="0" collapsed="false">
      <c r="A6537" s="0" t="n">
        <f aca="false">'Profiles 8760'!A6526</f>
        <v>6524</v>
      </c>
      <c r="B6537" s="0" t="n">
        <f aca="false">'Profiles 8760'!B6526</f>
        <v>9</v>
      </c>
      <c r="C6537" s="0" t="n">
        <f aca="false">'Profiles 8760'!E6526</f>
        <v>1</v>
      </c>
      <c r="D6537" s="0" t="n">
        <f aca="false">'Profiles 8760'!F6526</f>
        <v>0</v>
      </c>
      <c r="E6537" s="0" t="n">
        <f aca="false">'Profiles 8760'!G6526</f>
        <v>0.542358</v>
      </c>
      <c r="F6537" s="0" t="n">
        <f aca="false">D6537*Assumptions!$C$11*$B$7+E6537*Assumptions!$C$12*$B$8</f>
        <v>22.1824422</v>
      </c>
      <c r="G6537" s="0" t="n">
        <f aca="false">C6537*Assumptions!$C$15</f>
        <v>200</v>
      </c>
      <c r="H6537" s="0" t="n">
        <f aca="false">MIN(F6537,G6537)</f>
        <v>22.1824422</v>
      </c>
      <c r="I6537" s="0" t="n">
        <f aca="false">IF(C6537=1,MIN(G6537-H6537,Assumptions!$C$13,P6536),0)</f>
        <v>177.8175578</v>
      </c>
      <c r="J6537" s="0" t="n">
        <f aca="false">H6537+I6537</f>
        <v>200</v>
      </c>
      <c r="K6537" s="0" t="n">
        <f aca="false">MIN(IF(C6537=1,F6537-H6537,F6537),Assumptions!$C$13,MAX(0,($B$5-P6536)/$B$6))</f>
        <v>0</v>
      </c>
      <c r="L6537" s="0" t="n">
        <f aca="false">IF(C6537=1,0,MIN(F6537-K6537,Assumptions!$C$15,MAX(0,$B$10-O6536-M6537)))</f>
        <v>0</v>
      </c>
      <c r="M6537" s="0" t="n">
        <f aca="false">'Profiles 8760'!H6526</f>
        <v>74600</v>
      </c>
      <c r="N6537" s="0" t="n">
        <f aca="false">J6537+L6537</f>
        <v>200</v>
      </c>
      <c r="O6537" s="0" t="n">
        <f aca="false">O6536+N6537</f>
        <v>610929.718693899</v>
      </c>
      <c r="P6537" s="0" t="n">
        <f aca="false">MIN($B$5,P6536+K6537*$B$6-I6537)</f>
        <v>332.9924422</v>
      </c>
      <c r="Q6537" s="0" t="n">
        <f aca="false">MAX(0,F6537-H6537-K6537-L6537)</f>
        <v>0</v>
      </c>
    </row>
    <row r="6538" customFormat="false" ht="15" hidden="false" customHeight="false" outlineLevel="0" collapsed="false">
      <c r="A6538" s="0" t="n">
        <f aca="false">'Profiles 8760'!A6527</f>
        <v>6525</v>
      </c>
      <c r="B6538" s="0" t="n">
        <f aca="false">'Profiles 8760'!B6527</f>
        <v>9</v>
      </c>
      <c r="C6538" s="0" t="n">
        <f aca="false">'Profiles 8760'!E6527</f>
        <v>1</v>
      </c>
      <c r="D6538" s="0" t="n">
        <f aca="false">'Profiles 8760'!F6527</f>
        <v>0</v>
      </c>
      <c r="E6538" s="0" t="n">
        <f aca="false">'Profiles 8760'!G6527</f>
        <v>0.511011</v>
      </c>
      <c r="F6538" s="0" t="n">
        <f aca="false">D6538*Assumptions!$C$11*$B$7+E6538*Assumptions!$C$12*$B$8</f>
        <v>20.9003499</v>
      </c>
      <c r="G6538" s="0" t="n">
        <f aca="false">C6538*Assumptions!$C$15</f>
        <v>200</v>
      </c>
      <c r="H6538" s="0" t="n">
        <f aca="false">MIN(F6538,G6538)</f>
        <v>20.9003499</v>
      </c>
      <c r="I6538" s="0" t="n">
        <f aca="false">IF(C6538=1,MIN(G6538-H6538,Assumptions!$C$13,P6537),0)</f>
        <v>179.0996501</v>
      </c>
      <c r="J6538" s="0" t="n">
        <f aca="false">H6538+I6538</f>
        <v>200</v>
      </c>
      <c r="K6538" s="0" t="n">
        <f aca="false">MIN(IF(C6538=1,F6538-H6538,F6538),Assumptions!$C$13,MAX(0,($B$5-P6537)/$B$6))</f>
        <v>0</v>
      </c>
      <c r="L6538" s="0" t="n">
        <f aca="false">IF(C6538=1,0,MIN(F6538-K6538,Assumptions!$C$15,MAX(0,$B$10-O6537-M6538)))</f>
        <v>0</v>
      </c>
      <c r="M6538" s="0" t="n">
        <f aca="false">'Profiles 8760'!H6527</f>
        <v>74400</v>
      </c>
      <c r="N6538" s="0" t="n">
        <f aca="false">J6538+L6538</f>
        <v>200</v>
      </c>
      <c r="O6538" s="0" t="n">
        <f aca="false">O6537+N6538</f>
        <v>611129.718693899</v>
      </c>
      <c r="P6538" s="0" t="n">
        <f aca="false">MIN($B$5,P6537+K6538*$B$6-I6538)</f>
        <v>153.8927921</v>
      </c>
      <c r="Q6538" s="0" t="n">
        <f aca="false">MAX(0,F6538-H6538-K6538-L6538)</f>
        <v>0</v>
      </c>
    </row>
    <row r="6539" customFormat="false" ht="15" hidden="false" customHeight="false" outlineLevel="0" collapsed="false">
      <c r="A6539" s="0" t="n">
        <f aca="false">'Profiles 8760'!A6528</f>
        <v>6526</v>
      </c>
      <c r="B6539" s="0" t="n">
        <f aca="false">'Profiles 8760'!B6528</f>
        <v>9</v>
      </c>
      <c r="C6539" s="0" t="n">
        <f aca="false">'Profiles 8760'!E6528</f>
        <v>0</v>
      </c>
      <c r="D6539" s="0" t="n">
        <f aca="false">'Profiles 8760'!F6528</f>
        <v>0</v>
      </c>
      <c r="E6539" s="0" t="n">
        <f aca="false">'Profiles 8760'!G6528</f>
        <v>0.452285</v>
      </c>
      <c r="F6539" s="0" t="n">
        <f aca="false">D6539*Assumptions!$C$11*$B$7+E6539*Assumptions!$C$12*$B$8</f>
        <v>18.4984565</v>
      </c>
      <c r="G6539" s="0" t="n">
        <f aca="false">C6539*Assumptions!$C$15</f>
        <v>0</v>
      </c>
      <c r="H6539" s="0" t="n">
        <f aca="false">MIN(F6539,G6539)</f>
        <v>0</v>
      </c>
      <c r="I6539" s="0" t="n">
        <f aca="false">IF(C6539=1,MIN(G6539-H6539,Assumptions!$C$13,P6538),0)</f>
        <v>0</v>
      </c>
      <c r="J6539" s="0" t="n">
        <f aca="false">H6539+I6539</f>
        <v>0</v>
      </c>
      <c r="K6539" s="0" t="n">
        <f aca="false">MIN(IF(C6539=1,F6539-H6539,F6539),Assumptions!$C$13,MAX(0,($B$5-P6538)/$B$6))</f>
        <v>18.4984565</v>
      </c>
      <c r="L6539" s="0" t="n">
        <f aca="false">IF(C6539=1,0,MIN(F6539-K6539,Assumptions!$C$15,MAX(0,$B$10-O6538-M6539)))</f>
        <v>0</v>
      </c>
      <c r="M6539" s="0" t="n">
        <f aca="false">'Profiles 8760'!H6528</f>
        <v>74400</v>
      </c>
      <c r="N6539" s="0" t="n">
        <f aca="false">J6539+L6539</f>
        <v>0</v>
      </c>
      <c r="O6539" s="0" t="n">
        <f aca="false">O6538+N6539</f>
        <v>611129.718693899</v>
      </c>
      <c r="P6539" s="0" t="n">
        <f aca="false">MIN($B$5,P6538+K6539*$B$6-I6539)</f>
        <v>169.9272541942</v>
      </c>
      <c r="Q6539" s="0" t="n">
        <f aca="false">MAX(0,F6539-H6539-K6539-L6539)</f>
        <v>0</v>
      </c>
    </row>
    <row r="6540" customFormat="false" ht="15" hidden="false" customHeight="false" outlineLevel="0" collapsed="false">
      <c r="A6540" s="0" t="n">
        <f aca="false">'Profiles 8760'!A6529</f>
        <v>6527</v>
      </c>
      <c r="B6540" s="0" t="n">
        <f aca="false">'Profiles 8760'!B6529</f>
        <v>9</v>
      </c>
      <c r="C6540" s="0" t="n">
        <f aca="false">'Profiles 8760'!E6529</f>
        <v>0</v>
      </c>
      <c r="D6540" s="0" t="n">
        <f aca="false">'Profiles 8760'!F6529</f>
        <v>0</v>
      </c>
      <c r="E6540" s="0" t="n">
        <f aca="false">'Profiles 8760'!G6529</f>
        <v>0.293541</v>
      </c>
      <c r="F6540" s="0" t="n">
        <f aca="false">D6540*Assumptions!$C$11*$B$7+E6540*Assumptions!$C$12*$B$8</f>
        <v>12.0058269</v>
      </c>
      <c r="G6540" s="0" t="n">
        <f aca="false">C6540*Assumptions!$C$15</f>
        <v>0</v>
      </c>
      <c r="H6540" s="0" t="n">
        <f aca="false">MIN(F6540,G6540)</f>
        <v>0</v>
      </c>
      <c r="I6540" s="0" t="n">
        <f aca="false">IF(C6540=1,MIN(G6540-H6540,Assumptions!$C$13,P6539),0)</f>
        <v>0</v>
      </c>
      <c r="J6540" s="0" t="n">
        <f aca="false">H6540+I6540</f>
        <v>0</v>
      </c>
      <c r="K6540" s="0" t="n">
        <f aca="false">MIN(IF(C6540=1,F6540-H6540,F6540),Assumptions!$C$13,MAX(0,($B$5-P6539)/$B$6))</f>
        <v>12.0058269</v>
      </c>
      <c r="L6540" s="0" t="n">
        <f aca="false">IF(C6540=1,0,MIN(F6540-K6540,Assumptions!$C$15,MAX(0,$B$10-O6539-M6540)))</f>
        <v>0</v>
      </c>
      <c r="M6540" s="0" t="n">
        <f aca="false">'Profiles 8760'!H6529</f>
        <v>74400</v>
      </c>
      <c r="N6540" s="0" t="n">
        <f aca="false">J6540+L6540</f>
        <v>0</v>
      </c>
      <c r="O6540" s="0" t="n">
        <f aca="false">O6539+N6540</f>
        <v>611129.718693899</v>
      </c>
      <c r="P6540" s="0" t="n">
        <f aca="false">MIN($B$5,P6539+K6540*$B$6-I6540)</f>
        <v>180.33390495112</v>
      </c>
      <c r="Q6540" s="0" t="n">
        <f aca="false">MAX(0,F6540-H6540-K6540-L6540)</f>
        <v>0</v>
      </c>
    </row>
    <row r="6541" customFormat="false" ht="15" hidden="false" customHeight="false" outlineLevel="0" collapsed="false">
      <c r="A6541" s="0" t="n">
        <f aca="false">'Profiles 8760'!A6530</f>
        <v>6528</v>
      </c>
      <c r="B6541" s="0" t="n">
        <f aca="false">'Profiles 8760'!B6530</f>
        <v>9</v>
      </c>
      <c r="C6541" s="0" t="n">
        <f aca="false">'Profiles 8760'!E6530</f>
        <v>0</v>
      </c>
      <c r="D6541" s="0" t="n">
        <f aca="false">'Profiles 8760'!F6530</f>
        <v>0</v>
      </c>
      <c r="E6541" s="0" t="n">
        <f aca="false">'Profiles 8760'!G6530</f>
        <v>0.537898</v>
      </c>
      <c r="F6541" s="0" t="n">
        <f aca="false">D6541*Assumptions!$C$11*$B$7+E6541*Assumptions!$C$12*$B$8</f>
        <v>22.0000282</v>
      </c>
      <c r="G6541" s="0" t="n">
        <f aca="false">C6541*Assumptions!$C$15</f>
        <v>0</v>
      </c>
      <c r="H6541" s="0" t="n">
        <f aca="false">MIN(F6541,G6541)</f>
        <v>0</v>
      </c>
      <c r="I6541" s="0" t="n">
        <f aca="false">IF(C6541=1,MIN(G6541-H6541,Assumptions!$C$13,P6540),0)</f>
        <v>0</v>
      </c>
      <c r="J6541" s="0" t="n">
        <f aca="false">H6541+I6541</f>
        <v>0</v>
      </c>
      <c r="K6541" s="0" t="n">
        <f aca="false">MIN(IF(C6541=1,F6541-H6541,F6541),Assumptions!$C$13,MAX(0,($B$5-P6540)/$B$6))</f>
        <v>22.0000282</v>
      </c>
      <c r="L6541" s="0" t="n">
        <f aca="false">IF(C6541=1,0,MIN(F6541-K6541,Assumptions!$C$15,MAX(0,$B$10-O6540-M6541)))</f>
        <v>0</v>
      </c>
      <c r="M6541" s="0" t="n">
        <f aca="false">'Profiles 8760'!H6530</f>
        <v>74400</v>
      </c>
      <c r="N6541" s="0" t="n">
        <f aca="false">J6541+L6541</f>
        <v>0</v>
      </c>
      <c r="O6541" s="0" t="n">
        <f aca="false">O6540+N6541</f>
        <v>611129.718693899</v>
      </c>
      <c r="P6541" s="0" t="n">
        <f aca="false">MIN($B$5,P6540+K6541*$B$6-I6541)</f>
        <v>199.40352939488</v>
      </c>
      <c r="Q6541" s="0" t="n">
        <f aca="false">MAX(0,F6541-H6541-K6541-L6541)</f>
        <v>0</v>
      </c>
    </row>
    <row r="6542" customFormat="false" ht="15" hidden="false" customHeight="false" outlineLevel="0" collapsed="false">
      <c r="A6542" s="0" t="n">
        <f aca="false">'Profiles 8760'!A6531</f>
        <v>6529</v>
      </c>
      <c r="B6542" s="0" t="n">
        <f aca="false">'Profiles 8760'!B6531</f>
        <v>9</v>
      </c>
      <c r="C6542" s="0" t="n">
        <f aca="false">'Profiles 8760'!E6531</f>
        <v>0</v>
      </c>
      <c r="D6542" s="0" t="n">
        <f aca="false">'Profiles 8760'!F6531</f>
        <v>0</v>
      </c>
      <c r="E6542" s="0" t="n">
        <f aca="false">'Profiles 8760'!G6531</f>
        <v>0.468953</v>
      </c>
      <c r="F6542" s="0" t="n">
        <f aca="false">D6542*Assumptions!$C$11*$B$7+E6542*Assumptions!$C$12*$B$8</f>
        <v>19.1801777</v>
      </c>
      <c r="G6542" s="0" t="n">
        <f aca="false">C6542*Assumptions!$C$15</f>
        <v>0</v>
      </c>
      <c r="H6542" s="0" t="n">
        <f aca="false">MIN(F6542,G6542)</f>
        <v>0</v>
      </c>
      <c r="I6542" s="0" t="n">
        <f aca="false">IF(C6542=1,MIN(G6542-H6542,Assumptions!$C$13,P6541),0)</f>
        <v>0</v>
      </c>
      <c r="J6542" s="0" t="n">
        <f aca="false">H6542+I6542</f>
        <v>0</v>
      </c>
      <c r="K6542" s="0" t="n">
        <f aca="false">MIN(IF(C6542=1,F6542-H6542,F6542),Assumptions!$C$13,MAX(0,($B$5-P6541)/$B$6))</f>
        <v>19.1801777</v>
      </c>
      <c r="L6542" s="0" t="n">
        <f aca="false">IF(C6542=1,0,MIN(F6542-K6542,Assumptions!$C$15,MAX(0,$B$10-O6541-M6542)))</f>
        <v>0</v>
      </c>
      <c r="M6542" s="0" t="n">
        <f aca="false">'Profiles 8760'!H6531</f>
        <v>74400</v>
      </c>
      <c r="N6542" s="0" t="n">
        <f aca="false">J6542+L6542</f>
        <v>0</v>
      </c>
      <c r="O6542" s="0" t="n">
        <f aca="false">O6541+N6542</f>
        <v>611129.718693899</v>
      </c>
      <c r="P6542" s="0" t="n">
        <f aca="false">MIN($B$5,P6541+K6542*$B$6-I6542)</f>
        <v>216.02890742524</v>
      </c>
      <c r="Q6542" s="0" t="n">
        <f aca="false">MAX(0,F6542-H6542-K6542-L6542)</f>
        <v>0</v>
      </c>
    </row>
    <row r="6543" customFormat="false" ht="15" hidden="false" customHeight="false" outlineLevel="0" collapsed="false">
      <c r="A6543" s="0" t="n">
        <f aca="false">'Profiles 8760'!A6532</f>
        <v>6530</v>
      </c>
      <c r="B6543" s="0" t="n">
        <f aca="false">'Profiles 8760'!B6532</f>
        <v>9</v>
      </c>
      <c r="C6543" s="0" t="n">
        <f aca="false">'Profiles 8760'!E6532</f>
        <v>0</v>
      </c>
      <c r="D6543" s="0" t="n">
        <f aca="false">'Profiles 8760'!F6532</f>
        <v>0</v>
      </c>
      <c r="E6543" s="0" t="n">
        <f aca="false">'Profiles 8760'!G6532</f>
        <v>0.36242</v>
      </c>
      <c r="F6543" s="0" t="n">
        <f aca="false">D6543*Assumptions!$C$11*$B$7+E6543*Assumptions!$C$12*$B$8</f>
        <v>14.822978</v>
      </c>
      <c r="G6543" s="0" t="n">
        <f aca="false">C6543*Assumptions!$C$15</f>
        <v>0</v>
      </c>
      <c r="H6543" s="0" t="n">
        <f aca="false">MIN(F6543,G6543)</f>
        <v>0</v>
      </c>
      <c r="I6543" s="0" t="n">
        <f aca="false">IF(C6543=1,MIN(G6543-H6543,Assumptions!$C$13,P6542),0)</f>
        <v>0</v>
      </c>
      <c r="J6543" s="0" t="n">
        <f aca="false">H6543+I6543</f>
        <v>0</v>
      </c>
      <c r="K6543" s="0" t="n">
        <f aca="false">MIN(IF(C6543=1,F6543-H6543,F6543),Assumptions!$C$13,MAX(0,($B$5-P6542)/$B$6))</f>
        <v>14.822978</v>
      </c>
      <c r="L6543" s="0" t="n">
        <f aca="false">IF(C6543=1,0,MIN(F6543-K6543,Assumptions!$C$15,MAX(0,$B$10-O6542-M6543)))</f>
        <v>0</v>
      </c>
      <c r="M6543" s="0" t="n">
        <f aca="false">'Profiles 8760'!H6532</f>
        <v>74400</v>
      </c>
      <c r="N6543" s="0" t="n">
        <f aca="false">J6543+L6543</f>
        <v>0</v>
      </c>
      <c r="O6543" s="0" t="n">
        <f aca="false">O6542+N6543</f>
        <v>611129.718693899</v>
      </c>
      <c r="P6543" s="0" t="n">
        <f aca="false">MIN($B$5,P6542+K6543*$B$6-I6543)</f>
        <v>228.87746475564</v>
      </c>
      <c r="Q6543" s="0" t="n">
        <f aca="false">MAX(0,F6543-H6543-K6543-L6543)</f>
        <v>0</v>
      </c>
    </row>
    <row r="6544" customFormat="false" ht="15" hidden="false" customHeight="false" outlineLevel="0" collapsed="false">
      <c r="A6544" s="0" t="n">
        <f aca="false">'Profiles 8760'!A6533</f>
        <v>6531</v>
      </c>
      <c r="B6544" s="0" t="n">
        <f aca="false">'Profiles 8760'!B6533</f>
        <v>9</v>
      </c>
      <c r="C6544" s="0" t="n">
        <f aca="false">'Profiles 8760'!E6533</f>
        <v>0</v>
      </c>
      <c r="D6544" s="0" t="n">
        <f aca="false">'Profiles 8760'!F6533</f>
        <v>0</v>
      </c>
      <c r="E6544" s="0" t="n">
        <f aca="false">'Profiles 8760'!G6533</f>
        <v>0.648876</v>
      </c>
      <c r="F6544" s="0" t="n">
        <f aca="false">D6544*Assumptions!$C$11*$B$7+E6544*Assumptions!$C$12*$B$8</f>
        <v>26.5390284</v>
      </c>
      <c r="G6544" s="0" t="n">
        <f aca="false">C6544*Assumptions!$C$15</f>
        <v>0</v>
      </c>
      <c r="H6544" s="0" t="n">
        <f aca="false">MIN(F6544,G6544)</f>
        <v>0</v>
      </c>
      <c r="I6544" s="0" t="n">
        <f aca="false">IF(C6544=1,MIN(G6544-H6544,Assumptions!$C$13,P6543),0)</f>
        <v>0</v>
      </c>
      <c r="J6544" s="0" t="n">
        <f aca="false">H6544+I6544</f>
        <v>0</v>
      </c>
      <c r="K6544" s="0" t="n">
        <f aca="false">MIN(IF(C6544=1,F6544-H6544,F6544),Assumptions!$C$13,MAX(0,($B$5-P6543)/$B$6))</f>
        <v>26.5390284</v>
      </c>
      <c r="L6544" s="0" t="n">
        <f aca="false">IF(C6544=1,0,MIN(F6544-K6544,Assumptions!$C$15,MAX(0,$B$10-O6543-M6544)))</f>
        <v>0</v>
      </c>
      <c r="M6544" s="0" t="n">
        <f aca="false">'Profiles 8760'!H6533</f>
        <v>74400</v>
      </c>
      <c r="N6544" s="0" t="n">
        <f aca="false">J6544+L6544</f>
        <v>0</v>
      </c>
      <c r="O6544" s="0" t="n">
        <f aca="false">O6543+N6544</f>
        <v>611129.718693899</v>
      </c>
      <c r="P6544" s="0" t="n">
        <f aca="false">MIN($B$5,P6543+K6544*$B$6-I6544)</f>
        <v>251.88149457276</v>
      </c>
      <c r="Q6544" s="0" t="n">
        <f aca="false">MAX(0,F6544-H6544-K6544-L6544)</f>
        <v>0</v>
      </c>
    </row>
    <row r="6545" customFormat="false" ht="15" hidden="false" customHeight="false" outlineLevel="0" collapsed="false">
      <c r="A6545" s="0" t="n">
        <f aca="false">'Profiles 8760'!A6534</f>
        <v>6532</v>
      </c>
      <c r="B6545" s="0" t="n">
        <f aca="false">'Profiles 8760'!B6534</f>
        <v>9</v>
      </c>
      <c r="C6545" s="0" t="n">
        <f aca="false">'Profiles 8760'!E6534</f>
        <v>0</v>
      </c>
      <c r="D6545" s="0" t="n">
        <f aca="false">'Profiles 8760'!F6534</f>
        <v>0</v>
      </c>
      <c r="E6545" s="0" t="n">
        <f aca="false">'Profiles 8760'!G6534</f>
        <v>0.938351</v>
      </c>
      <c r="F6545" s="0" t="n">
        <f aca="false">D6545*Assumptions!$C$11*$B$7+E6545*Assumptions!$C$12*$B$8</f>
        <v>38.3785559</v>
      </c>
      <c r="G6545" s="0" t="n">
        <f aca="false">C6545*Assumptions!$C$15</f>
        <v>0</v>
      </c>
      <c r="H6545" s="0" t="n">
        <f aca="false">MIN(F6545,G6545)</f>
        <v>0</v>
      </c>
      <c r="I6545" s="0" t="n">
        <f aca="false">IF(C6545=1,MIN(G6545-H6545,Assumptions!$C$13,P6544),0)</f>
        <v>0</v>
      </c>
      <c r="J6545" s="0" t="n">
        <f aca="false">H6545+I6545</f>
        <v>0</v>
      </c>
      <c r="K6545" s="0" t="n">
        <f aca="false">MIN(IF(C6545=1,F6545-H6545,F6545),Assumptions!$C$13,MAX(0,($B$5-P6544)/$B$6))</f>
        <v>38.3785559</v>
      </c>
      <c r="L6545" s="0" t="n">
        <f aca="false">IF(C6545=1,0,MIN(F6545-K6545,Assumptions!$C$15,MAX(0,$B$10-O6544-M6545)))</f>
        <v>0</v>
      </c>
      <c r="M6545" s="0" t="n">
        <f aca="false">'Profiles 8760'!H6534</f>
        <v>74400</v>
      </c>
      <c r="N6545" s="0" t="n">
        <f aca="false">J6545+L6545</f>
        <v>0</v>
      </c>
      <c r="O6545" s="0" t="n">
        <f aca="false">O6544+N6545</f>
        <v>611129.718693899</v>
      </c>
      <c r="P6545" s="0" t="n">
        <f aca="false">MIN($B$5,P6544+K6545*$B$6-I6545)</f>
        <v>285.14802682688</v>
      </c>
      <c r="Q6545" s="0" t="n">
        <f aca="false">MAX(0,F6545-H6545-K6545-L6545)</f>
        <v>0</v>
      </c>
    </row>
    <row r="6546" customFormat="false" ht="15" hidden="false" customHeight="false" outlineLevel="0" collapsed="false">
      <c r="A6546" s="0" t="n">
        <f aca="false">'Profiles 8760'!A6535</f>
        <v>6533</v>
      </c>
      <c r="B6546" s="0" t="n">
        <f aca="false">'Profiles 8760'!B6535</f>
        <v>9</v>
      </c>
      <c r="C6546" s="0" t="n">
        <f aca="false">'Profiles 8760'!E6535</f>
        <v>0</v>
      </c>
      <c r="D6546" s="0" t="n">
        <f aca="false">'Profiles 8760'!F6535</f>
        <v>0</v>
      </c>
      <c r="E6546" s="0" t="n">
        <f aca="false">'Profiles 8760'!G6535</f>
        <v>0.996739</v>
      </c>
      <c r="F6546" s="0" t="n">
        <f aca="false">D6546*Assumptions!$C$11*$B$7+E6546*Assumptions!$C$12*$B$8</f>
        <v>40.7666251</v>
      </c>
      <c r="G6546" s="0" t="n">
        <f aca="false">C6546*Assumptions!$C$15</f>
        <v>0</v>
      </c>
      <c r="H6546" s="0" t="n">
        <f aca="false">MIN(F6546,G6546)</f>
        <v>0</v>
      </c>
      <c r="I6546" s="0" t="n">
        <f aca="false">IF(C6546=1,MIN(G6546-H6546,Assumptions!$C$13,P6545),0)</f>
        <v>0</v>
      </c>
      <c r="J6546" s="0" t="n">
        <f aca="false">H6546+I6546</f>
        <v>0</v>
      </c>
      <c r="K6546" s="0" t="n">
        <f aca="false">MIN(IF(C6546=1,F6546-H6546,F6546),Assumptions!$C$13,MAX(0,($B$5-P6545)/$B$6))</f>
        <v>40.7666251</v>
      </c>
      <c r="L6546" s="0" t="n">
        <f aca="false">IF(C6546=1,0,MIN(F6546-K6546,Assumptions!$C$15,MAX(0,$B$10-O6545-M6546)))</f>
        <v>0</v>
      </c>
      <c r="M6546" s="0" t="n">
        <f aca="false">'Profiles 8760'!H6535</f>
        <v>74400</v>
      </c>
      <c r="N6546" s="0" t="n">
        <f aca="false">J6546+L6546</f>
        <v>0</v>
      </c>
      <c r="O6546" s="0" t="n">
        <f aca="false">O6545+N6546</f>
        <v>611129.718693899</v>
      </c>
      <c r="P6546" s="0" t="n">
        <f aca="false">MIN($B$5,P6545+K6546*$B$6-I6546)</f>
        <v>320.48453746356</v>
      </c>
      <c r="Q6546" s="0" t="n">
        <f aca="false">MAX(0,F6546-H6546-K6546-L6546)</f>
        <v>0</v>
      </c>
    </row>
    <row r="6547" customFormat="false" ht="15" hidden="false" customHeight="false" outlineLevel="0" collapsed="false">
      <c r="A6547" s="0" t="n">
        <f aca="false">'Profiles 8760'!A6536</f>
        <v>6534</v>
      </c>
      <c r="B6547" s="0" t="n">
        <f aca="false">'Profiles 8760'!B6536</f>
        <v>9</v>
      </c>
      <c r="C6547" s="0" t="n">
        <f aca="false">'Profiles 8760'!E6536</f>
        <v>0</v>
      </c>
      <c r="D6547" s="0" t="n">
        <f aca="false">'Profiles 8760'!F6536</f>
        <v>0</v>
      </c>
      <c r="E6547" s="0" t="n">
        <f aca="false">'Profiles 8760'!G6536</f>
        <v>0.855951</v>
      </c>
      <c r="F6547" s="0" t="n">
        <f aca="false">D6547*Assumptions!$C$11*$B$7+E6547*Assumptions!$C$12*$B$8</f>
        <v>35.0083959</v>
      </c>
      <c r="G6547" s="0" t="n">
        <f aca="false">C6547*Assumptions!$C$15</f>
        <v>0</v>
      </c>
      <c r="H6547" s="0" t="n">
        <f aca="false">MIN(F6547,G6547)</f>
        <v>0</v>
      </c>
      <c r="I6547" s="0" t="n">
        <f aca="false">IF(C6547=1,MIN(G6547-H6547,Assumptions!$C$13,P6546),0)</f>
        <v>0</v>
      </c>
      <c r="J6547" s="0" t="n">
        <f aca="false">H6547+I6547</f>
        <v>0</v>
      </c>
      <c r="K6547" s="0" t="n">
        <f aca="false">MIN(IF(C6547=1,F6547-H6547,F6547),Assumptions!$C$13,MAX(0,($B$5-P6546)/$B$6))</f>
        <v>35.0083959</v>
      </c>
      <c r="L6547" s="0" t="n">
        <f aca="false">IF(C6547=1,0,MIN(F6547-K6547,Assumptions!$C$15,MAX(0,$B$10-O6546-M6547)))</f>
        <v>0</v>
      </c>
      <c r="M6547" s="0" t="n">
        <f aca="false">'Profiles 8760'!H6536</f>
        <v>74400</v>
      </c>
      <c r="N6547" s="0" t="n">
        <f aca="false">J6547+L6547</f>
        <v>0</v>
      </c>
      <c r="O6547" s="0" t="n">
        <f aca="false">O6546+N6547</f>
        <v>611129.718693899</v>
      </c>
      <c r="P6547" s="0" t="n">
        <f aca="false">MIN($B$5,P6546+K6547*$B$6-I6547)</f>
        <v>350.82981502968</v>
      </c>
      <c r="Q6547" s="0" t="n">
        <f aca="false">MAX(0,F6547-H6547-K6547-L6547)</f>
        <v>0</v>
      </c>
    </row>
    <row r="6548" customFormat="false" ht="15" hidden="false" customHeight="false" outlineLevel="0" collapsed="false">
      <c r="A6548" s="0" t="n">
        <f aca="false">'Profiles 8760'!A6537</f>
        <v>6535</v>
      </c>
      <c r="B6548" s="0" t="n">
        <f aca="false">'Profiles 8760'!B6537</f>
        <v>9</v>
      </c>
      <c r="C6548" s="0" t="n">
        <f aca="false">'Profiles 8760'!E6537</f>
        <v>0</v>
      </c>
      <c r="D6548" s="0" t="n">
        <f aca="false">'Profiles 8760'!F6537</f>
        <v>0.008843</v>
      </c>
      <c r="E6548" s="0" t="n">
        <f aca="false">'Profiles 8760'!G6537</f>
        <v>0.903961</v>
      </c>
      <c r="F6548" s="0" t="n">
        <f aca="false">D6548*Assumptions!$C$11*$B$7+E6548*Assumptions!$C$12*$B$8</f>
        <v>39.5258633</v>
      </c>
      <c r="G6548" s="0" t="n">
        <f aca="false">C6548*Assumptions!$C$15</f>
        <v>0</v>
      </c>
      <c r="H6548" s="0" t="n">
        <f aca="false">MIN(F6548,G6548)</f>
        <v>0</v>
      </c>
      <c r="I6548" s="0" t="n">
        <f aca="false">IF(C6548=1,MIN(G6548-H6548,Assumptions!$C$13,P6547),0)</f>
        <v>0</v>
      </c>
      <c r="J6548" s="0" t="n">
        <f aca="false">H6548+I6548</f>
        <v>0</v>
      </c>
      <c r="K6548" s="0" t="n">
        <f aca="false">MIN(IF(C6548=1,F6548-H6548,F6548),Assumptions!$C$13,MAX(0,($B$5-P6547)/$B$6))</f>
        <v>39.5258633</v>
      </c>
      <c r="L6548" s="0" t="n">
        <f aca="false">IF(C6548=1,0,MIN(F6548-K6548,Assumptions!$C$15,MAX(0,$B$10-O6547-M6548)))</f>
        <v>0</v>
      </c>
      <c r="M6548" s="0" t="n">
        <f aca="false">'Profiles 8760'!H6537</f>
        <v>74400</v>
      </c>
      <c r="N6548" s="0" t="n">
        <f aca="false">J6548+L6548</f>
        <v>0</v>
      </c>
      <c r="O6548" s="0" t="n">
        <f aca="false">O6547+N6548</f>
        <v>611129.718693899</v>
      </c>
      <c r="P6548" s="0" t="n">
        <f aca="false">MIN($B$5,P6547+K6548*$B$6-I6548)</f>
        <v>385.09083333812</v>
      </c>
      <c r="Q6548" s="0" t="n">
        <f aca="false">MAX(0,F6548-H6548-K6548-L6548)</f>
        <v>0</v>
      </c>
    </row>
    <row r="6549" customFormat="false" ht="15" hidden="false" customHeight="false" outlineLevel="0" collapsed="false">
      <c r="A6549" s="0" t="n">
        <f aca="false">'Profiles 8760'!A6538</f>
        <v>6536</v>
      </c>
      <c r="B6549" s="0" t="n">
        <f aca="false">'Profiles 8760'!B6538</f>
        <v>9</v>
      </c>
      <c r="C6549" s="0" t="n">
        <f aca="false">'Profiles 8760'!E6538</f>
        <v>1</v>
      </c>
      <c r="D6549" s="0" t="n">
        <f aca="false">'Profiles 8760'!F6538</f>
        <v>0.221136</v>
      </c>
      <c r="E6549" s="0" t="n">
        <f aca="false">'Profiles 8760'!G6538</f>
        <v>0.79041</v>
      </c>
      <c r="F6549" s="0" t="n">
        <f aca="false">D6549*Assumptions!$C$11*$B$7+E6549*Assumptions!$C$12*$B$8</f>
        <v>96.1918458</v>
      </c>
      <c r="G6549" s="0" t="n">
        <f aca="false">C6549*Assumptions!$C$15</f>
        <v>200</v>
      </c>
      <c r="H6549" s="0" t="n">
        <f aca="false">MIN(F6549,G6549)</f>
        <v>96.1918458</v>
      </c>
      <c r="I6549" s="0" t="n">
        <f aca="false">IF(C6549=1,MIN(G6549-H6549,Assumptions!$C$13,P6548),0)</f>
        <v>103.8081542</v>
      </c>
      <c r="J6549" s="0" t="n">
        <f aca="false">H6549+I6549</f>
        <v>200</v>
      </c>
      <c r="K6549" s="0" t="n">
        <f aca="false">MIN(IF(C6549=1,F6549-H6549,F6549),Assumptions!$C$13,MAX(0,($B$5-P6548)/$B$6))</f>
        <v>0</v>
      </c>
      <c r="L6549" s="0" t="n">
        <f aca="false">IF(C6549=1,0,MIN(F6549-K6549,Assumptions!$C$15,MAX(0,$B$10-O6548-M6549)))</f>
        <v>0</v>
      </c>
      <c r="M6549" s="0" t="n">
        <f aca="false">'Profiles 8760'!H6538</f>
        <v>74200</v>
      </c>
      <c r="N6549" s="0" t="n">
        <f aca="false">J6549+L6549</f>
        <v>200</v>
      </c>
      <c r="O6549" s="0" t="n">
        <f aca="false">O6548+N6549</f>
        <v>611329.718693899</v>
      </c>
      <c r="P6549" s="0" t="n">
        <f aca="false">MIN($B$5,P6548+K6549*$B$6-I6549)</f>
        <v>281.28267913812</v>
      </c>
      <c r="Q6549" s="0" t="n">
        <f aca="false">MAX(0,F6549-H6549-K6549-L6549)</f>
        <v>0</v>
      </c>
    </row>
    <row r="6550" customFormat="false" ht="15" hidden="false" customHeight="false" outlineLevel="0" collapsed="false">
      <c r="A6550" s="0" t="n">
        <f aca="false">'Profiles 8760'!A6539</f>
        <v>6537</v>
      </c>
      <c r="B6550" s="0" t="n">
        <f aca="false">'Profiles 8760'!B6539</f>
        <v>9</v>
      </c>
      <c r="C6550" s="0" t="n">
        <f aca="false">'Profiles 8760'!E6539</f>
        <v>1</v>
      </c>
      <c r="D6550" s="0" t="n">
        <f aca="false">'Profiles 8760'!F6539</f>
        <v>0.504404</v>
      </c>
      <c r="E6550" s="0" t="n">
        <f aca="false">'Profiles 8760'!G6539</f>
        <v>0.340531</v>
      </c>
      <c r="F6550" s="0" t="n">
        <f aca="false">D6550*Assumptions!$C$11*$B$7+E6550*Assumptions!$C$12*$B$8</f>
        <v>159.5995931</v>
      </c>
      <c r="G6550" s="0" t="n">
        <f aca="false">C6550*Assumptions!$C$15</f>
        <v>200</v>
      </c>
      <c r="H6550" s="0" t="n">
        <f aca="false">MIN(F6550,G6550)</f>
        <v>159.5995931</v>
      </c>
      <c r="I6550" s="0" t="n">
        <f aca="false">IF(C6550=1,MIN(G6550-H6550,Assumptions!$C$13,P6549),0)</f>
        <v>40.4004069</v>
      </c>
      <c r="J6550" s="0" t="n">
        <f aca="false">H6550+I6550</f>
        <v>200</v>
      </c>
      <c r="K6550" s="0" t="n">
        <f aca="false">MIN(IF(C6550=1,F6550-H6550,F6550),Assumptions!$C$13,MAX(0,($B$5-P6549)/$B$6))</f>
        <v>0</v>
      </c>
      <c r="L6550" s="0" t="n">
        <f aca="false">IF(C6550=1,0,MIN(F6550-K6550,Assumptions!$C$15,MAX(0,$B$10-O6549-M6550)))</f>
        <v>0</v>
      </c>
      <c r="M6550" s="0" t="n">
        <f aca="false">'Profiles 8760'!H6539</f>
        <v>74000</v>
      </c>
      <c r="N6550" s="0" t="n">
        <f aca="false">J6550+L6550</f>
        <v>200</v>
      </c>
      <c r="O6550" s="0" t="n">
        <f aca="false">O6549+N6550</f>
        <v>611529.718693899</v>
      </c>
      <c r="P6550" s="0" t="n">
        <f aca="false">MIN($B$5,P6549+K6550*$B$6-I6550)</f>
        <v>240.88227223812</v>
      </c>
      <c r="Q6550" s="0" t="n">
        <f aca="false">MAX(0,F6550-H6550-K6550-L6550)</f>
        <v>0</v>
      </c>
    </row>
    <row r="6551" customFormat="false" ht="15" hidden="false" customHeight="false" outlineLevel="0" collapsed="false">
      <c r="A6551" s="0" t="n">
        <f aca="false">'Profiles 8760'!A6540</f>
        <v>6538</v>
      </c>
      <c r="B6551" s="0" t="n">
        <f aca="false">'Profiles 8760'!B6540</f>
        <v>9</v>
      </c>
      <c r="C6551" s="0" t="n">
        <f aca="false">'Profiles 8760'!E6540</f>
        <v>0</v>
      </c>
      <c r="D6551" s="0" t="n">
        <f aca="false">'Profiles 8760'!F6540</f>
        <v>0.787647</v>
      </c>
      <c r="E6551" s="0" t="n">
        <f aca="false">'Profiles 8760'!G6540</f>
        <v>0.422941</v>
      </c>
      <c r="F6551" s="0" t="n">
        <f aca="false">D6551*Assumptions!$C$11*$B$7+E6551*Assumptions!$C$12*$B$8</f>
        <v>244.7707405</v>
      </c>
      <c r="G6551" s="0" t="n">
        <f aca="false">C6551*Assumptions!$C$15</f>
        <v>0</v>
      </c>
      <c r="H6551" s="0" t="n">
        <f aca="false">MIN(F6551,G6551)</f>
        <v>0</v>
      </c>
      <c r="I6551" s="0" t="n">
        <f aca="false">IF(C6551=1,MIN(G6551-H6551,Assumptions!$C$13,P6550),0)</f>
        <v>0</v>
      </c>
      <c r="J6551" s="0" t="n">
        <f aca="false">H6551+I6551</f>
        <v>0</v>
      </c>
      <c r="K6551" s="0" t="n">
        <f aca="false">MIN(IF(C6551=1,F6551-H6551,F6551),Assumptions!$C$13,MAX(0,($B$5-P6550)/$B$6))</f>
        <v>180</v>
      </c>
      <c r="L6551" s="0" t="n">
        <f aca="false">IF(C6551=1,0,MIN(F6551-K6551,Assumptions!$C$15,MAX(0,$B$10-O6550-M6551)))</f>
        <v>64.7707405</v>
      </c>
      <c r="M6551" s="0" t="n">
        <f aca="false">'Profiles 8760'!H6540</f>
        <v>74000</v>
      </c>
      <c r="N6551" s="0" t="n">
        <f aca="false">J6551+L6551</f>
        <v>64.7707405</v>
      </c>
      <c r="O6551" s="0" t="n">
        <f aca="false">O6550+N6551</f>
        <v>611594.489434399</v>
      </c>
      <c r="P6551" s="0" t="n">
        <f aca="false">MIN($B$5,P6550+K6551*$B$6-I6551)</f>
        <v>396.90627223812</v>
      </c>
      <c r="Q6551" s="0" t="n">
        <f aca="false">MAX(0,F6551-H6551-K6551-L6551)</f>
        <v>0</v>
      </c>
    </row>
    <row r="6552" customFormat="false" ht="15" hidden="false" customHeight="false" outlineLevel="0" collapsed="false">
      <c r="A6552" s="0" t="n">
        <f aca="false">'Profiles 8760'!A6541</f>
        <v>6539</v>
      </c>
      <c r="B6552" s="0" t="n">
        <f aca="false">'Profiles 8760'!B6541</f>
        <v>9</v>
      </c>
      <c r="C6552" s="0" t="n">
        <f aca="false">'Profiles 8760'!E6541</f>
        <v>0</v>
      </c>
      <c r="D6552" s="0" t="n">
        <f aca="false">'Profiles 8760'!F6541</f>
        <v>1</v>
      </c>
      <c r="E6552" s="0" t="n">
        <f aca="false">'Profiles 8760'!G6541</f>
        <v>0.494337</v>
      </c>
      <c r="F6552" s="0" t="n">
        <f aca="false">D6552*Assumptions!$C$11*$B$7+E6552*Assumptions!$C$12*$B$8</f>
        <v>309.0183833</v>
      </c>
      <c r="G6552" s="0" t="n">
        <f aca="false">C6552*Assumptions!$C$15</f>
        <v>0</v>
      </c>
      <c r="H6552" s="0" t="n">
        <f aca="false">MIN(F6552,G6552)</f>
        <v>0</v>
      </c>
      <c r="I6552" s="0" t="n">
        <f aca="false">IF(C6552=1,MIN(G6552-H6552,Assumptions!$C$13,P6551),0)</f>
        <v>0</v>
      </c>
      <c r="J6552" s="0" t="n">
        <f aca="false">H6552+I6552</f>
        <v>0</v>
      </c>
      <c r="K6552" s="0" t="n">
        <f aca="false">MIN(IF(C6552=1,F6552-H6552,F6552),Assumptions!$C$13,MAX(0,($B$5-P6551)/$B$6))</f>
        <v>131.407161700369</v>
      </c>
      <c r="L6552" s="0" t="n">
        <f aca="false">IF(C6552=1,0,MIN(F6552-K6552,Assumptions!$C$15,MAX(0,$B$10-O6551-M6552)))</f>
        <v>177.611221599631</v>
      </c>
      <c r="M6552" s="0" t="n">
        <f aca="false">'Profiles 8760'!H6541</f>
        <v>74000</v>
      </c>
      <c r="N6552" s="0" t="n">
        <f aca="false">J6552+L6552</f>
        <v>177.611221599631</v>
      </c>
      <c r="O6552" s="0" t="n">
        <f aca="false">O6551+N6552</f>
        <v>611772.100655999</v>
      </c>
      <c r="P6552" s="0" t="n">
        <f aca="false">MIN($B$5,P6551+K6552*$B$6-I6552)</f>
        <v>510.81</v>
      </c>
      <c r="Q6552" s="0" t="n">
        <f aca="false">MAX(0,F6552-H6552-K6552-L6552)</f>
        <v>0</v>
      </c>
    </row>
    <row r="6553" customFormat="false" ht="15" hidden="false" customHeight="false" outlineLevel="0" collapsed="false">
      <c r="A6553" s="0" t="n">
        <f aca="false">'Profiles 8760'!A6542</f>
        <v>6540</v>
      </c>
      <c r="B6553" s="0" t="n">
        <f aca="false">'Profiles 8760'!B6542</f>
        <v>9</v>
      </c>
      <c r="C6553" s="0" t="n">
        <f aca="false">'Profiles 8760'!E6542</f>
        <v>0</v>
      </c>
      <c r="D6553" s="0" t="n">
        <f aca="false">'Profiles 8760'!F6542</f>
        <v>1</v>
      </c>
      <c r="E6553" s="0" t="n">
        <f aca="false">'Profiles 8760'!G6542</f>
        <v>0.367927</v>
      </c>
      <c r="F6553" s="0" t="n">
        <f aca="false">D6553*Assumptions!$C$11*$B$7+E6553*Assumptions!$C$12*$B$8</f>
        <v>303.8482143</v>
      </c>
      <c r="G6553" s="0" t="n">
        <f aca="false">C6553*Assumptions!$C$15</f>
        <v>0</v>
      </c>
      <c r="H6553" s="0" t="n">
        <f aca="false">MIN(F6553,G6553)</f>
        <v>0</v>
      </c>
      <c r="I6553" s="0" t="n">
        <f aca="false">IF(C6553=1,MIN(G6553-H6553,Assumptions!$C$13,P6552),0)</f>
        <v>0</v>
      </c>
      <c r="J6553" s="0" t="n">
        <f aca="false">H6553+I6553</f>
        <v>0</v>
      </c>
      <c r="K6553" s="0" t="n">
        <f aca="false">MIN(IF(C6553=1,F6553-H6553,F6553),Assumptions!$C$13,MAX(0,($B$5-P6552)/$B$6))</f>
        <v>0</v>
      </c>
      <c r="L6553" s="0" t="n">
        <f aca="false">IF(C6553=1,0,MIN(F6553-K6553,Assumptions!$C$15,MAX(0,$B$10-O6552-M6553)))</f>
        <v>200</v>
      </c>
      <c r="M6553" s="0" t="n">
        <f aca="false">'Profiles 8760'!H6542</f>
        <v>74000</v>
      </c>
      <c r="N6553" s="0" t="n">
        <f aca="false">J6553+L6553</f>
        <v>200</v>
      </c>
      <c r="O6553" s="0" t="n">
        <f aca="false">O6552+N6553</f>
        <v>611972.100655999</v>
      </c>
      <c r="P6553" s="0" t="n">
        <f aca="false">MIN($B$5,P6552+K6553*$B$6-I6553)</f>
        <v>510.81</v>
      </c>
      <c r="Q6553" s="0" t="n">
        <f aca="false">MAX(0,F6553-H6553-K6553-L6553)</f>
        <v>103.8482143</v>
      </c>
    </row>
    <row r="6554" customFormat="false" ht="15" hidden="false" customHeight="false" outlineLevel="0" collapsed="false">
      <c r="A6554" s="0" t="n">
        <f aca="false">'Profiles 8760'!A6543</f>
        <v>6541</v>
      </c>
      <c r="B6554" s="0" t="n">
        <f aca="false">'Profiles 8760'!B6543</f>
        <v>9</v>
      </c>
      <c r="C6554" s="0" t="n">
        <f aca="false">'Profiles 8760'!E6543</f>
        <v>0</v>
      </c>
      <c r="D6554" s="0" t="n">
        <f aca="false">'Profiles 8760'!F6543</f>
        <v>1</v>
      </c>
      <c r="E6554" s="0" t="n">
        <f aca="false">'Profiles 8760'!G6543</f>
        <v>0.413899</v>
      </c>
      <c r="F6554" s="0" t="n">
        <f aca="false">D6554*Assumptions!$C$11*$B$7+E6554*Assumptions!$C$12*$B$8</f>
        <v>305.7284691</v>
      </c>
      <c r="G6554" s="0" t="n">
        <f aca="false">C6554*Assumptions!$C$15</f>
        <v>0</v>
      </c>
      <c r="H6554" s="0" t="n">
        <f aca="false">MIN(F6554,G6554)</f>
        <v>0</v>
      </c>
      <c r="I6554" s="0" t="n">
        <f aca="false">IF(C6554=1,MIN(G6554-H6554,Assumptions!$C$13,P6553),0)</f>
        <v>0</v>
      </c>
      <c r="J6554" s="0" t="n">
        <f aca="false">H6554+I6554</f>
        <v>0</v>
      </c>
      <c r="K6554" s="0" t="n">
        <f aca="false">MIN(IF(C6554=1,F6554-H6554,F6554),Assumptions!$C$13,MAX(0,($B$5-P6553)/$B$6))</f>
        <v>0</v>
      </c>
      <c r="L6554" s="0" t="n">
        <f aca="false">IF(C6554=1,0,MIN(F6554-K6554,Assumptions!$C$15,MAX(0,$B$10-O6553-M6554)))</f>
        <v>200</v>
      </c>
      <c r="M6554" s="0" t="n">
        <f aca="false">'Profiles 8760'!H6543</f>
        <v>74000</v>
      </c>
      <c r="N6554" s="0" t="n">
        <f aca="false">J6554+L6554</f>
        <v>200</v>
      </c>
      <c r="O6554" s="0" t="n">
        <f aca="false">O6553+N6554</f>
        <v>612172.100655999</v>
      </c>
      <c r="P6554" s="0" t="n">
        <f aca="false">MIN($B$5,P6553+K6554*$B$6-I6554)</f>
        <v>510.81</v>
      </c>
      <c r="Q6554" s="0" t="n">
        <f aca="false">MAX(0,F6554-H6554-K6554-L6554)</f>
        <v>105.7284691</v>
      </c>
    </row>
    <row r="6555" customFormat="false" ht="15" hidden="false" customHeight="false" outlineLevel="0" collapsed="false">
      <c r="A6555" s="0" t="n">
        <f aca="false">'Profiles 8760'!A6544</f>
        <v>6542</v>
      </c>
      <c r="B6555" s="0" t="n">
        <f aca="false">'Profiles 8760'!B6544</f>
        <v>9</v>
      </c>
      <c r="C6555" s="0" t="n">
        <f aca="false">'Profiles 8760'!E6544</f>
        <v>0</v>
      </c>
      <c r="D6555" s="0" t="n">
        <f aca="false">'Profiles 8760'!F6544</f>
        <v>1</v>
      </c>
      <c r="E6555" s="0" t="n">
        <f aca="false">'Profiles 8760'!G6544</f>
        <v>0.324373</v>
      </c>
      <c r="F6555" s="0" t="n">
        <f aca="false">D6555*Assumptions!$C$11*$B$7+E6555*Assumptions!$C$12*$B$8</f>
        <v>302.0668557</v>
      </c>
      <c r="G6555" s="0" t="n">
        <f aca="false">C6555*Assumptions!$C$15</f>
        <v>0</v>
      </c>
      <c r="H6555" s="0" t="n">
        <f aca="false">MIN(F6555,G6555)</f>
        <v>0</v>
      </c>
      <c r="I6555" s="0" t="n">
        <f aca="false">IF(C6555=1,MIN(G6555-H6555,Assumptions!$C$13,P6554),0)</f>
        <v>0</v>
      </c>
      <c r="J6555" s="0" t="n">
        <f aca="false">H6555+I6555</f>
        <v>0</v>
      </c>
      <c r="K6555" s="0" t="n">
        <f aca="false">MIN(IF(C6555=1,F6555-H6555,F6555),Assumptions!$C$13,MAX(0,($B$5-P6554)/$B$6))</f>
        <v>0</v>
      </c>
      <c r="L6555" s="0" t="n">
        <f aca="false">IF(C6555=1,0,MIN(F6555-K6555,Assumptions!$C$15,MAX(0,$B$10-O6554-M6555)))</f>
        <v>200</v>
      </c>
      <c r="M6555" s="0" t="n">
        <f aca="false">'Profiles 8760'!H6544</f>
        <v>74000</v>
      </c>
      <c r="N6555" s="0" t="n">
        <f aca="false">J6555+L6555</f>
        <v>200</v>
      </c>
      <c r="O6555" s="0" t="n">
        <f aca="false">O6554+N6555</f>
        <v>612372.100655999</v>
      </c>
      <c r="P6555" s="0" t="n">
        <f aca="false">MIN($B$5,P6554+K6555*$B$6-I6555)</f>
        <v>510.81</v>
      </c>
      <c r="Q6555" s="0" t="n">
        <f aca="false">MAX(0,F6555-H6555-K6555-L6555)</f>
        <v>102.0668557</v>
      </c>
    </row>
    <row r="6556" customFormat="false" ht="15" hidden="false" customHeight="false" outlineLevel="0" collapsed="false">
      <c r="A6556" s="0" t="n">
        <f aca="false">'Profiles 8760'!A6545</f>
        <v>6543</v>
      </c>
      <c r="B6556" s="0" t="n">
        <f aca="false">'Profiles 8760'!B6545</f>
        <v>9</v>
      </c>
      <c r="C6556" s="0" t="n">
        <f aca="false">'Profiles 8760'!E6545</f>
        <v>0</v>
      </c>
      <c r="D6556" s="0" t="n">
        <f aca="false">'Profiles 8760'!F6545</f>
        <v>1</v>
      </c>
      <c r="E6556" s="0" t="n">
        <f aca="false">'Profiles 8760'!G6545</f>
        <v>0.3422</v>
      </c>
      <c r="F6556" s="0" t="n">
        <f aca="false">D6556*Assumptions!$C$11*$B$7+E6556*Assumptions!$C$12*$B$8</f>
        <v>302.79598</v>
      </c>
      <c r="G6556" s="0" t="n">
        <f aca="false">C6556*Assumptions!$C$15</f>
        <v>0</v>
      </c>
      <c r="H6556" s="0" t="n">
        <f aca="false">MIN(F6556,G6556)</f>
        <v>0</v>
      </c>
      <c r="I6556" s="0" t="n">
        <f aca="false">IF(C6556=1,MIN(G6556-H6556,Assumptions!$C$13,P6555),0)</f>
        <v>0</v>
      </c>
      <c r="J6556" s="0" t="n">
        <f aca="false">H6556+I6556</f>
        <v>0</v>
      </c>
      <c r="K6556" s="0" t="n">
        <f aca="false">MIN(IF(C6556=1,F6556-H6556,F6556),Assumptions!$C$13,MAX(0,($B$5-P6555)/$B$6))</f>
        <v>0</v>
      </c>
      <c r="L6556" s="0" t="n">
        <f aca="false">IF(C6556=1,0,MIN(F6556-K6556,Assumptions!$C$15,MAX(0,$B$10-O6555-M6556)))</f>
        <v>200</v>
      </c>
      <c r="M6556" s="0" t="n">
        <f aca="false">'Profiles 8760'!H6545</f>
        <v>74000</v>
      </c>
      <c r="N6556" s="0" t="n">
        <f aca="false">J6556+L6556</f>
        <v>200</v>
      </c>
      <c r="O6556" s="0" t="n">
        <f aca="false">O6555+N6556</f>
        <v>612572.100655999</v>
      </c>
      <c r="P6556" s="0" t="n">
        <f aca="false">MIN($B$5,P6555+K6556*$B$6-I6556)</f>
        <v>510.81</v>
      </c>
      <c r="Q6556" s="0" t="n">
        <f aca="false">MAX(0,F6556-H6556-K6556-L6556)</f>
        <v>102.79598</v>
      </c>
    </row>
    <row r="6557" customFormat="false" ht="15" hidden="false" customHeight="false" outlineLevel="0" collapsed="false">
      <c r="A6557" s="0" t="n">
        <f aca="false">'Profiles 8760'!A6546</f>
        <v>6544</v>
      </c>
      <c r="B6557" s="0" t="n">
        <f aca="false">'Profiles 8760'!B6546</f>
        <v>9</v>
      </c>
      <c r="C6557" s="0" t="n">
        <f aca="false">'Profiles 8760'!E6546</f>
        <v>0</v>
      </c>
      <c r="D6557" s="0" t="n">
        <f aca="false">'Profiles 8760'!F6546</f>
        <v>0.787647</v>
      </c>
      <c r="E6557" s="0" t="n">
        <f aca="false">'Profiles 8760'!G6546</f>
        <v>0.24339</v>
      </c>
      <c r="F6557" s="0" t="n">
        <f aca="false">D6557*Assumptions!$C$11*$B$7+E6557*Assumptions!$C$12*$B$8</f>
        <v>237.4271046</v>
      </c>
      <c r="G6557" s="0" t="n">
        <f aca="false">C6557*Assumptions!$C$15</f>
        <v>0</v>
      </c>
      <c r="H6557" s="0" t="n">
        <f aca="false">MIN(F6557,G6557)</f>
        <v>0</v>
      </c>
      <c r="I6557" s="0" t="n">
        <f aca="false">IF(C6557=1,MIN(G6557-H6557,Assumptions!$C$13,P6556),0)</f>
        <v>0</v>
      </c>
      <c r="J6557" s="0" t="n">
        <f aca="false">H6557+I6557</f>
        <v>0</v>
      </c>
      <c r="K6557" s="0" t="n">
        <f aca="false">MIN(IF(C6557=1,F6557-H6557,F6557),Assumptions!$C$13,MAX(0,($B$5-P6556)/$B$6))</f>
        <v>0</v>
      </c>
      <c r="L6557" s="0" t="n">
        <f aca="false">IF(C6557=1,0,MIN(F6557-K6557,Assumptions!$C$15,MAX(0,$B$10-O6556-M6557)))</f>
        <v>200</v>
      </c>
      <c r="M6557" s="0" t="n">
        <f aca="false">'Profiles 8760'!H6546</f>
        <v>74000</v>
      </c>
      <c r="N6557" s="0" t="n">
        <f aca="false">J6557+L6557</f>
        <v>200</v>
      </c>
      <c r="O6557" s="0" t="n">
        <f aca="false">O6556+N6557</f>
        <v>612772.100655999</v>
      </c>
      <c r="P6557" s="0" t="n">
        <f aca="false">MIN($B$5,P6556+K6557*$B$6-I6557)</f>
        <v>510.81</v>
      </c>
      <c r="Q6557" s="0" t="n">
        <f aca="false">MAX(0,F6557-H6557-K6557-L6557)</f>
        <v>37.4271046</v>
      </c>
    </row>
    <row r="6558" customFormat="false" ht="15" hidden="false" customHeight="false" outlineLevel="0" collapsed="false">
      <c r="A6558" s="0" t="n">
        <f aca="false">'Profiles 8760'!A6547</f>
        <v>6545</v>
      </c>
      <c r="B6558" s="0" t="n">
        <f aca="false">'Profiles 8760'!B6547</f>
        <v>9</v>
      </c>
      <c r="C6558" s="0" t="n">
        <f aca="false">'Profiles 8760'!E6547</f>
        <v>0</v>
      </c>
      <c r="D6558" s="0" t="n">
        <f aca="false">'Profiles 8760'!F6547</f>
        <v>0.504404</v>
      </c>
      <c r="E6558" s="0" t="n">
        <f aca="false">'Profiles 8760'!G6547</f>
        <v>0.301357</v>
      </c>
      <c r="F6558" s="0" t="n">
        <f aca="false">D6558*Assumptions!$C$11*$B$7+E6558*Assumptions!$C$12*$B$8</f>
        <v>157.9973765</v>
      </c>
      <c r="G6558" s="0" t="n">
        <f aca="false">C6558*Assumptions!$C$15</f>
        <v>0</v>
      </c>
      <c r="H6558" s="0" t="n">
        <f aca="false">MIN(F6558,G6558)</f>
        <v>0</v>
      </c>
      <c r="I6558" s="0" t="n">
        <f aca="false">IF(C6558=1,MIN(G6558-H6558,Assumptions!$C$13,P6557),0)</f>
        <v>0</v>
      </c>
      <c r="J6558" s="0" t="n">
        <f aca="false">H6558+I6558</f>
        <v>0</v>
      </c>
      <c r="K6558" s="0" t="n">
        <f aca="false">MIN(IF(C6558=1,F6558-H6558,F6558),Assumptions!$C$13,MAX(0,($B$5-P6557)/$B$6))</f>
        <v>0</v>
      </c>
      <c r="L6558" s="0" t="n">
        <f aca="false">IF(C6558=1,0,MIN(F6558-K6558,Assumptions!$C$15,MAX(0,$B$10-O6557-M6558)))</f>
        <v>157.9973765</v>
      </c>
      <c r="M6558" s="0" t="n">
        <f aca="false">'Profiles 8760'!H6547</f>
        <v>74000</v>
      </c>
      <c r="N6558" s="0" t="n">
        <f aca="false">J6558+L6558</f>
        <v>157.9973765</v>
      </c>
      <c r="O6558" s="0" t="n">
        <f aca="false">O6557+N6558</f>
        <v>612930.098032499</v>
      </c>
      <c r="P6558" s="0" t="n">
        <f aca="false">MIN($B$5,P6557+K6558*$B$6-I6558)</f>
        <v>510.81</v>
      </c>
      <c r="Q6558" s="0" t="n">
        <f aca="false">MAX(0,F6558-H6558-K6558-L6558)</f>
        <v>0</v>
      </c>
    </row>
    <row r="6559" customFormat="false" ht="15" hidden="false" customHeight="false" outlineLevel="0" collapsed="false">
      <c r="A6559" s="0" t="n">
        <f aca="false">'Profiles 8760'!A6548</f>
        <v>6546</v>
      </c>
      <c r="B6559" s="0" t="n">
        <f aca="false">'Profiles 8760'!B6548</f>
        <v>9</v>
      </c>
      <c r="C6559" s="0" t="n">
        <f aca="false">'Profiles 8760'!E6548</f>
        <v>0</v>
      </c>
      <c r="D6559" s="0" t="n">
        <f aca="false">'Profiles 8760'!F6548</f>
        <v>0.221136</v>
      </c>
      <c r="E6559" s="0" t="n">
        <f aca="false">'Profiles 8760'!G6548</f>
        <v>0.330752</v>
      </c>
      <c r="F6559" s="0" t="n">
        <f aca="false">D6559*Assumptions!$C$11*$B$7+E6559*Assumptions!$C$12*$B$8</f>
        <v>77.3918336</v>
      </c>
      <c r="G6559" s="0" t="n">
        <f aca="false">C6559*Assumptions!$C$15</f>
        <v>0</v>
      </c>
      <c r="H6559" s="0" t="n">
        <f aca="false">MIN(F6559,G6559)</f>
        <v>0</v>
      </c>
      <c r="I6559" s="0" t="n">
        <f aca="false">IF(C6559=1,MIN(G6559-H6559,Assumptions!$C$13,P6558),0)</f>
        <v>0</v>
      </c>
      <c r="J6559" s="0" t="n">
        <f aca="false">H6559+I6559</f>
        <v>0</v>
      </c>
      <c r="K6559" s="0" t="n">
        <f aca="false">MIN(IF(C6559=1,F6559-H6559,F6559),Assumptions!$C$13,MAX(0,($B$5-P6558)/$B$6))</f>
        <v>0</v>
      </c>
      <c r="L6559" s="0" t="n">
        <f aca="false">IF(C6559=1,0,MIN(F6559-K6559,Assumptions!$C$15,MAX(0,$B$10-O6558-M6559)))</f>
        <v>77.3918336</v>
      </c>
      <c r="M6559" s="0" t="n">
        <f aca="false">'Profiles 8760'!H6548</f>
        <v>74000</v>
      </c>
      <c r="N6559" s="0" t="n">
        <f aca="false">J6559+L6559</f>
        <v>77.3918336</v>
      </c>
      <c r="O6559" s="0" t="n">
        <f aca="false">O6558+N6559</f>
        <v>613007.489866099</v>
      </c>
      <c r="P6559" s="0" t="n">
        <f aca="false">MIN($B$5,P6558+K6559*$B$6-I6559)</f>
        <v>510.81</v>
      </c>
      <c r="Q6559" s="0" t="n">
        <f aca="false">MAX(0,F6559-H6559-K6559-L6559)</f>
        <v>0</v>
      </c>
    </row>
    <row r="6560" customFormat="false" ht="15" hidden="false" customHeight="false" outlineLevel="0" collapsed="false">
      <c r="A6560" s="0" t="n">
        <f aca="false">'Profiles 8760'!A6549</f>
        <v>6547</v>
      </c>
      <c r="B6560" s="0" t="n">
        <f aca="false">'Profiles 8760'!B6549</f>
        <v>9</v>
      </c>
      <c r="C6560" s="0" t="n">
        <f aca="false">'Profiles 8760'!E6549</f>
        <v>0</v>
      </c>
      <c r="D6560" s="0" t="n">
        <f aca="false">'Profiles 8760'!F6549</f>
        <v>0.008843</v>
      </c>
      <c r="E6560" s="0" t="n">
        <f aca="false">'Profiles 8760'!G6549</f>
        <v>0.262361</v>
      </c>
      <c r="F6560" s="0" t="n">
        <f aca="false">D6560*Assumptions!$C$11*$B$7+E6560*Assumptions!$C$12*$B$8</f>
        <v>13.2844233</v>
      </c>
      <c r="G6560" s="0" t="n">
        <f aca="false">C6560*Assumptions!$C$15</f>
        <v>0</v>
      </c>
      <c r="H6560" s="0" t="n">
        <f aca="false">MIN(F6560,G6560)</f>
        <v>0</v>
      </c>
      <c r="I6560" s="0" t="n">
        <f aca="false">IF(C6560=1,MIN(G6560-H6560,Assumptions!$C$13,P6559),0)</f>
        <v>0</v>
      </c>
      <c r="J6560" s="0" t="n">
        <f aca="false">H6560+I6560</f>
        <v>0</v>
      </c>
      <c r="K6560" s="0" t="n">
        <f aca="false">MIN(IF(C6560=1,F6560-H6560,F6560),Assumptions!$C$13,MAX(0,($B$5-P6559)/$B$6))</f>
        <v>0</v>
      </c>
      <c r="L6560" s="0" t="n">
        <f aca="false">IF(C6560=1,0,MIN(F6560-K6560,Assumptions!$C$15,MAX(0,$B$10-O6559-M6560)))</f>
        <v>13.2844233</v>
      </c>
      <c r="M6560" s="0" t="n">
        <f aca="false">'Profiles 8760'!H6549</f>
        <v>74000</v>
      </c>
      <c r="N6560" s="0" t="n">
        <f aca="false">J6560+L6560</f>
        <v>13.2844233</v>
      </c>
      <c r="O6560" s="0" t="n">
        <f aca="false">O6559+N6560</f>
        <v>613020.774289399</v>
      </c>
      <c r="P6560" s="0" t="n">
        <f aca="false">MIN($B$5,P6559+K6560*$B$6-I6560)</f>
        <v>510.81</v>
      </c>
      <c r="Q6560" s="0" t="n">
        <f aca="false">MAX(0,F6560-H6560-K6560-L6560)</f>
        <v>0</v>
      </c>
    </row>
    <row r="6561" customFormat="false" ht="15" hidden="false" customHeight="false" outlineLevel="0" collapsed="false">
      <c r="A6561" s="0" t="n">
        <f aca="false">'Profiles 8760'!A6550</f>
        <v>6548</v>
      </c>
      <c r="B6561" s="0" t="n">
        <f aca="false">'Profiles 8760'!B6550</f>
        <v>9</v>
      </c>
      <c r="C6561" s="0" t="n">
        <f aca="false">'Profiles 8760'!E6550</f>
        <v>1</v>
      </c>
      <c r="D6561" s="0" t="n">
        <f aca="false">'Profiles 8760'!F6550</f>
        <v>0</v>
      </c>
      <c r="E6561" s="0" t="n">
        <f aca="false">'Profiles 8760'!G6550</f>
        <v>0.154608</v>
      </c>
      <c r="F6561" s="0" t="n">
        <f aca="false">D6561*Assumptions!$C$11*$B$7+E6561*Assumptions!$C$12*$B$8</f>
        <v>6.3234672</v>
      </c>
      <c r="G6561" s="0" t="n">
        <f aca="false">C6561*Assumptions!$C$15</f>
        <v>200</v>
      </c>
      <c r="H6561" s="0" t="n">
        <f aca="false">MIN(F6561,G6561)</f>
        <v>6.3234672</v>
      </c>
      <c r="I6561" s="0" t="n">
        <f aca="false">IF(C6561=1,MIN(G6561-H6561,Assumptions!$C$13,P6560),0)</f>
        <v>180</v>
      </c>
      <c r="J6561" s="0" t="n">
        <f aca="false">H6561+I6561</f>
        <v>186.3234672</v>
      </c>
      <c r="K6561" s="0" t="n">
        <f aca="false">MIN(IF(C6561=1,F6561-H6561,F6561),Assumptions!$C$13,MAX(0,($B$5-P6560)/$B$6))</f>
        <v>0</v>
      </c>
      <c r="L6561" s="0" t="n">
        <f aca="false">IF(C6561=1,0,MIN(F6561-K6561,Assumptions!$C$15,MAX(0,$B$10-O6560-M6561)))</f>
        <v>0</v>
      </c>
      <c r="M6561" s="0" t="n">
        <f aca="false">'Profiles 8760'!H6550</f>
        <v>73800</v>
      </c>
      <c r="N6561" s="0" t="n">
        <f aca="false">J6561+L6561</f>
        <v>186.3234672</v>
      </c>
      <c r="O6561" s="0" t="n">
        <f aca="false">O6560+N6561</f>
        <v>613207.097756599</v>
      </c>
      <c r="P6561" s="0" t="n">
        <f aca="false">MIN($B$5,P6560+K6561*$B$6-I6561)</f>
        <v>330.81</v>
      </c>
      <c r="Q6561" s="0" t="n">
        <f aca="false">MAX(0,F6561-H6561-K6561-L6561)</f>
        <v>0</v>
      </c>
    </row>
    <row r="6562" customFormat="false" ht="15" hidden="false" customHeight="false" outlineLevel="0" collapsed="false">
      <c r="A6562" s="0" t="n">
        <f aca="false">'Profiles 8760'!A6551</f>
        <v>6549</v>
      </c>
      <c r="B6562" s="0" t="n">
        <f aca="false">'Profiles 8760'!B6551</f>
        <v>9</v>
      </c>
      <c r="C6562" s="0" t="n">
        <f aca="false">'Profiles 8760'!E6551</f>
        <v>1</v>
      </c>
      <c r="D6562" s="0" t="n">
        <f aca="false">'Profiles 8760'!F6551</f>
        <v>0</v>
      </c>
      <c r="E6562" s="0" t="n">
        <f aca="false">'Profiles 8760'!G6551</f>
        <v>0.126726</v>
      </c>
      <c r="F6562" s="0" t="n">
        <f aca="false">D6562*Assumptions!$C$11*$B$7+E6562*Assumptions!$C$12*$B$8</f>
        <v>5.1830934</v>
      </c>
      <c r="G6562" s="0" t="n">
        <f aca="false">C6562*Assumptions!$C$15</f>
        <v>200</v>
      </c>
      <c r="H6562" s="0" t="n">
        <f aca="false">MIN(F6562,G6562)</f>
        <v>5.1830934</v>
      </c>
      <c r="I6562" s="0" t="n">
        <f aca="false">IF(C6562=1,MIN(G6562-H6562,Assumptions!$C$13,P6561),0)</f>
        <v>180</v>
      </c>
      <c r="J6562" s="0" t="n">
        <f aca="false">H6562+I6562</f>
        <v>185.1830934</v>
      </c>
      <c r="K6562" s="0" t="n">
        <f aca="false">MIN(IF(C6562=1,F6562-H6562,F6562),Assumptions!$C$13,MAX(0,($B$5-P6561)/$B$6))</f>
        <v>0</v>
      </c>
      <c r="L6562" s="0" t="n">
        <f aca="false">IF(C6562=1,0,MIN(F6562-K6562,Assumptions!$C$15,MAX(0,$B$10-O6561-M6562)))</f>
        <v>0</v>
      </c>
      <c r="M6562" s="0" t="n">
        <f aca="false">'Profiles 8760'!H6551</f>
        <v>73600</v>
      </c>
      <c r="N6562" s="0" t="n">
        <f aca="false">J6562+L6562</f>
        <v>185.1830934</v>
      </c>
      <c r="O6562" s="0" t="n">
        <f aca="false">O6561+N6562</f>
        <v>613392.280849999</v>
      </c>
      <c r="P6562" s="0" t="n">
        <f aca="false">MIN($B$5,P6561+K6562*$B$6-I6562)</f>
        <v>150.81</v>
      </c>
      <c r="Q6562" s="0" t="n">
        <f aca="false">MAX(0,F6562-H6562-K6562-L6562)</f>
        <v>0</v>
      </c>
    </row>
    <row r="6563" customFormat="false" ht="15" hidden="false" customHeight="false" outlineLevel="0" collapsed="false">
      <c r="A6563" s="0" t="n">
        <f aca="false">'Profiles 8760'!A6552</f>
        <v>6550</v>
      </c>
      <c r="B6563" s="0" t="n">
        <f aca="false">'Profiles 8760'!B6552</f>
        <v>9</v>
      </c>
      <c r="C6563" s="0" t="n">
        <f aca="false">'Profiles 8760'!E6552</f>
        <v>0</v>
      </c>
      <c r="D6563" s="0" t="n">
        <f aca="false">'Profiles 8760'!F6552</f>
        <v>0</v>
      </c>
      <c r="E6563" s="0" t="n">
        <f aca="false">'Profiles 8760'!G6552</f>
        <v>0.151805</v>
      </c>
      <c r="F6563" s="0" t="n">
        <f aca="false">D6563*Assumptions!$C$11*$B$7+E6563*Assumptions!$C$12*$B$8</f>
        <v>6.2088245</v>
      </c>
      <c r="G6563" s="0" t="n">
        <f aca="false">C6563*Assumptions!$C$15</f>
        <v>0</v>
      </c>
      <c r="H6563" s="0" t="n">
        <f aca="false">MIN(F6563,G6563)</f>
        <v>0</v>
      </c>
      <c r="I6563" s="0" t="n">
        <f aca="false">IF(C6563=1,MIN(G6563-H6563,Assumptions!$C$13,P6562),0)</f>
        <v>0</v>
      </c>
      <c r="J6563" s="0" t="n">
        <f aca="false">H6563+I6563</f>
        <v>0</v>
      </c>
      <c r="K6563" s="0" t="n">
        <f aca="false">MIN(IF(C6563=1,F6563-H6563,F6563),Assumptions!$C$13,MAX(0,($B$5-P6562)/$B$6))</f>
        <v>6.2088245</v>
      </c>
      <c r="L6563" s="0" t="n">
        <f aca="false">IF(C6563=1,0,MIN(F6563-K6563,Assumptions!$C$15,MAX(0,$B$10-O6562-M6563)))</f>
        <v>0</v>
      </c>
      <c r="M6563" s="0" t="n">
        <f aca="false">'Profiles 8760'!H6552</f>
        <v>73600</v>
      </c>
      <c r="N6563" s="0" t="n">
        <f aca="false">J6563+L6563</f>
        <v>0</v>
      </c>
      <c r="O6563" s="0" t="n">
        <f aca="false">O6562+N6563</f>
        <v>613392.280849999</v>
      </c>
      <c r="P6563" s="0" t="n">
        <f aca="false">MIN($B$5,P6562+K6563*$B$6-I6563)</f>
        <v>156.1918090766</v>
      </c>
      <c r="Q6563" s="0" t="n">
        <f aca="false">MAX(0,F6563-H6563-K6563-L6563)</f>
        <v>0</v>
      </c>
    </row>
    <row r="6564" customFormat="false" ht="15" hidden="false" customHeight="false" outlineLevel="0" collapsed="false">
      <c r="A6564" s="0" t="n">
        <f aca="false">'Profiles 8760'!A6553</f>
        <v>6551</v>
      </c>
      <c r="B6564" s="0" t="n">
        <f aca="false">'Profiles 8760'!B6553</f>
        <v>9</v>
      </c>
      <c r="C6564" s="0" t="n">
        <f aca="false">'Profiles 8760'!E6553</f>
        <v>0</v>
      </c>
      <c r="D6564" s="0" t="n">
        <f aca="false">'Profiles 8760'!F6553</f>
        <v>0</v>
      </c>
      <c r="E6564" s="0" t="n">
        <f aca="false">'Profiles 8760'!G6553</f>
        <v>0.164637</v>
      </c>
      <c r="F6564" s="0" t="n">
        <f aca="false">D6564*Assumptions!$C$11*$B$7+E6564*Assumptions!$C$12*$B$8</f>
        <v>6.7336533</v>
      </c>
      <c r="G6564" s="0" t="n">
        <f aca="false">C6564*Assumptions!$C$15</f>
        <v>0</v>
      </c>
      <c r="H6564" s="0" t="n">
        <f aca="false">MIN(F6564,G6564)</f>
        <v>0</v>
      </c>
      <c r="I6564" s="0" t="n">
        <f aca="false">IF(C6564=1,MIN(G6564-H6564,Assumptions!$C$13,P6563),0)</f>
        <v>0</v>
      </c>
      <c r="J6564" s="0" t="n">
        <f aca="false">H6564+I6564</f>
        <v>0</v>
      </c>
      <c r="K6564" s="0" t="n">
        <f aca="false">MIN(IF(C6564=1,F6564-H6564,F6564),Assumptions!$C$13,MAX(0,($B$5-P6563)/$B$6))</f>
        <v>6.7336533</v>
      </c>
      <c r="L6564" s="0" t="n">
        <f aca="false">IF(C6564=1,0,MIN(F6564-K6564,Assumptions!$C$15,MAX(0,$B$10-O6563-M6564)))</f>
        <v>0</v>
      </c>
      <c r="M6564" s="0" t="n">
        <f aca="false">'Profiles 8760'!H6553</f>
        <v>73600</v>
      </c>
      <c r="N6564" s="0" t="n">
        <f aca="false">J6564+L6564</f>
        <v>0</v>
      </c>
      <c r="O6564" s="0" t="n">
        <f aca="false">O6563+N6564</f>
        <v>613392.280849999</v>
      </c>
      <c r="P6564" s="0" t="n">
        <f aca="false">MIN($B$5,P6563+K6564*$B$6-I6564)</f>
        <v>162.02853975704</v>
      </c>
      <c r="Q6564" s="0" t="n">
        <f aca="false">MAX(0,F6564-H6564-K6564-L6564)</f>
        <v>0</v>
      </c>
    </row>
    <row r="6565" customFormat="false" ht="15" hidden="false" customHeight="false" outlineLevel="0" collapsed="false">
      <c r="A6565" s="0" t="n">
        <f aca="false">'Profiles 8760'!A6554</f>
        <v>6552</v>
      </c>
      <c r="B6565" s="0" t="n">
        <f aca="false">'Profiles 8760'!B6554</f>
        <v>9</v>
      </c>
      <c r="C6565" s="0" t="n">
        <f aca="false">'Profiles 8760'!E6554</f>
        <v>0</v>
      </c>
      <c r="D6565" s="0" t="n">
        <f aca="false">'Profiles 8760'!F6554</f>
        <v>0</v>
      </c>
      <c r="E6565" s="0" t="n">
        <f aca="false">'Profiles 8760'!G6554</f>
        <v>0.152662</v>
      </c>
      <c r="F6565" s="0" t="n">
        <f aca="false">D6565*Assumptions!$C$11*$B$7+E6565*Assumptions!$C$12*$B$8</f>
        <v>6.2438758</v>
      </c>
      <c r="G6565" s="0" t="n">
        <f aca="false">C6565*Assumptions!$C$15</f>
        <v>0</v>
      </c>
      <c r="H6565" s="0" t="n">
        <f aca="false">MIN(F6565,G6565)</f>
        <v>0</v>
      </c>
      <c r="I6565" s="0" t="n">
        <f aca="false">IF(C6565=1,MIN(G6565-H6565,Assumptions!$C$13,P6564),0)</f>
        <v>0</v>
      </c>
      <c r="J6565" s="0" t="n">
        <f aca="false">H6565+I6565</f>
        <v>0</v>
      </c>
      <c r="K6565" s="0" t="n">
        <f aca="false">MIN(IF(C6565=1,F6565-H6565,F6565),Assumptions!$C$13,MAX(0,($B$5-P6564)/$B$6))</f>
        <v>6.2438758</v>
      </c>
      <c r="L6565" s="0" t="n">
        <f aca="false">IF(C6565=1,0,MIN(F6565-K6565,Assumptions!$C$15,MAX(0,$B$10-O6564-M6565)))</f>
        <v>0</v>
      </c>
      <c r="M6565" s="0" t="n">
        <f aca="false">'Profiles 8760'!H6554</f>
        <v>73600</v>
      </c>
      <c r="N6565" s="0" t="n">
        <f aca="false">J6565+L6565</f>
        <v>0</v>
      </c>
      <c r="O6565" s="0" t="n">
        <f aca="false">O6564+N6565</f>
        <v>613392.280849999</v>
      </c>
      <c r="P6565" s="0" t="n">
        <f aca="false">MIN($B$5,P6564+K6565*$B$6-I6565)</f>
        <v>167.44073130048</v>
      </c>
      <c r="Q6565" s="0" t="n">
        <f aca="false">MAX(0,F6565-H6565-K6565-L6565)</f>
        <v>0</v>
      </c>
    </row>
    <row r="6566" customFormat="false" ht="15" hidden="false" customHeight="false" outlineLevel="0" collapsed="false">
      <c r="A6566" s="0" t="n">
        <f aca="false">'Profiles 8760'!A6555</f>
        <v>6553</v>
      </c>
      <c r="B6566" s="0" t="n">
        <f aca="false">'Profiles 8760'!B6555</f>
        <v>10</v>
      </c>
      <c r="C6566" s="0" t="n">
        <f aca="false">'Profiles 8760'!E6555</f>
        <v>0</v>
      </c>
      <c r="D6566" s="0" t="n">
        <f aca="false">'Profiles 8760'!F6555</f>
        <v>0</v>
      </c>
      <c r="E6566" s="0" t="n">
        <f aca="false">'Profiles 8760'!G6555</f>
        <v>0.13247</v>
      </c>
      <c r="F6566" s="0" t="n">
        <f aca="false">D6566*Assumptions!$C$11*$B$7+E6566*Assumptions!$C$12*$B$8</f>
        <v>5.418023</v>
      </c>
      <c r="G6566" s="0" t="n">
        <f aca="false">C6566*Assumptions!$C$15</f>
        <v>0</v>
      </c>
      <c r="H6566" s="0" t="n">
        <f aca="false">MIN(F6566,G6566)</f>
        <v>0</v>
      </c>
      <c r="I6566" s="0" t="n">
        <f aca="false">IF(C6566=1,MIN(G6566-H6566,Assumptions!$C$13,P6565),0)</f>
        <v>0</v>
      </c>
      <c r="J6566" s="0" t="n">
        <f aca="false">H6566+I6566</f>
        <v>0</v>
      </c>
      <c r="K6566" s="0" t="n">
        <f aca="false">MIN(IF(C6566=1,F6566-H6566,F6566),Assumptions!$C$13,MAX(0,($B$5-P6565)/$B$6))</f>
        <v>5.418023</v>
      </c>
      <c r="L6566" s="0" t="n">
        <f aca="false">IF(C6566=1,0,MIN(F6566-K6566,Assumptions!$C$15,MAX(0,$B$10-O6565-M6566)))</f>
        <v>0</v>
      </c>
      <c r="M6566" s="0" t="n">
        <f aca="false">'Profiles 8760'!H6555</f>
        <v>73600</v>
      </c>
      <c r="N6566" s="0" t="n">
        <f aca="false">J6566+L6566</f>
        <v>0</v>
      </c>
      <c r="O6566" s="0" t="n">
        <f aca="false">O6565+N6566</f>
        <v>613392.280849999</v>
      </c>
      <c r="P6566" s="0" t="n">
        <f aca="false">MIN($B$5,P6565+K6566*$B$6-I6566)</f>
        <v>172.13707363688</v>
      </c>
      <c r="Q6566" s="0" t="n">
        <f aca="false">MAX(0,F6566-H6566-K6566-L6566)</f>
        <v>0</v>
      </c>
    </row>
    <row r="6567" customFormat="false" ht="15" hidden="false" customHeight="false" outlineLevel="0" collapsed="false">
      <c r="A6567" s="0" t="n">
        <f aca="false">'Profiles 8760'!A6556</f>
        <v>6554</v>
      </c>
      <c r="B6567" s="0" t="n">
        <f aca="false">'Profiles 8760'!B6556</f>
        <v>10</v>
      </c>
      <c r="C6567" s="0" t="n">
        <f aca="false">'Profiles 8760'!E6556</f>
        <v>0</v>
      </c>
      <c r="D6567" s="0" t="n">
        <f aca="false">'Profiles 8760'!F6556</f>
        <v>0</v>
      </c>
      <c r="E6567" s="0" t="n">
        <f aca="false">'Profiles 8760'!G6556</f>
        <v>0.206436</v>
      </c>
      <c r="F6567" s="0" t="n">
        <f aca="false">D6567*Assumptions!$C$11*$B$7+E6567*Assumptions!$C$12*$B$8</f>
        <v>8.4432324</v>
      </c>
      <c r="G6567" s="0" t="n">
        <f aca="false">C6567*Assumptions!$C$15</f>
        <v>0</v>
      </c>
      <c r="H6567" s="0" t="n">
        <f aca="false">MIN(F6567,G6567)</f>
        <v>0</v>
      </c>
      <c r="I6567" s="0" t="n">
        <f aca="false">IF(C6567=1,MIN(G6567-H6567,Assumptions!$C$13,P6566),0)</f>
        <v>0</v>
      </c>
      <c r="J6567" s="0" t="n">
        <f aca="false">H6567+I6567</f>
        <v>0</v>
      </c>
      <c r="K6567" s="0" t="n">
        <f aca="false">MIN(IF(C6567=1,F6567-H6567,F6567),Assumptions!$C$13,MAX(0,($B$5-P6566)/$B$6))</f>
        <v>8.4432324</v>
      </c>
      <c r="L6567" s="0" t="n">
        <f aca="false">IF(C6567=1,0,MIN(F6567-K6567,Assumptions!$C$15,MAX(0,$B$10-O6566-M6567)))</f>
        <v>0</v>
      </c>
      <c r="M6567" s="0" t="n">
        <f aca="false">'Profiles 8760'!H6556</f>
        <v>73600</v>
      </c>
      <c r="N6567" s="0" t="n">
        <f aca="false">J6567+L6567</f>
        <v>0</v>
      </c>
      <c r="O6567" s="0" t="n">
        <f aca="false">O6566+N6567</f>
        <v>613392.280849999</v>
      </c>
      <c r="P6567" s="0" t="n">
        <f aca="false">MIN($B$5,P6566+K6567*$B$6-I6567)</f>
        <v>179.4556674812</v>
      </c>
      <c r="Q6567" s="0" t="n">
        <f aca="false">MAX(0,F6567-H6567-K6567-L6567)</f>
        <v>0</v>
      </c>
    </row>
    <row r="6568" customFormat="false" ht="15" hidden="false" customHeight="false" outlineLevel="0" collapsed="false">
      <c r="A6568" s="0" t="n">
        <f aca="false">'Profiles 8760'!A6557</f>
        <v>6555</v>
      </c>
      <c r="B6568" s="0" t="n">
        <f aca="false">'Profiles 8760'!B6557</f>
        <v>10</v>
      </c>
      <c r="C6568" s="0" t="n">
        <f aca="false">'Profiles 8760'!E6557</f>
        <v>0</v>
      </c>
      <c r="D6568" s="0" t="n">
        <f aca="false">'Profiles 8760'!F6557</f>
        <v>0</v>
      </c>
      <c r="E6568" s="0" t="n">
        <f aca="false">'Profiles 8760'!G6557</f>
        <v>0.230991</v>
      </c>
      <c r="F6568" s="0" t="n">
        <f aca="false">D6568*Assumptions!$C$11*$B$7+E6568*Assumptions!$C$12*$B$8</f>
        <v>9.4475319</v>
      </c>
      <c r="G6568" s="0" t="n">
        <f aca="false">C6568*Assumptions!$C$15</f>
        <v>0</v>
      </c>
      <c r="H6568" s="0" t="n">
        <f aca="false">MIN(F6568,G6568)</f>
        <v>0</v>
      </c>
      <c r="I6568" s="0" t="n">
        <f aca="false">IF(C6568=1,MIN(G6568-H6568,Assumptions!$C$13,P6567),0)</f>
        <v>0</v>
      </c>
      <c r="J6568" s="0" t="n">
        <f aca="false">H6568+I6568</f>
        <v>0</v>
      </c>
      <c r="K6568" s="0" t="n">
        <f aca="false">MIN(IF(C6568=1,F6568-H6568,F6568),Assumptions!$C$13,MAX(0,($B$5-P6567)/$B$6))</f>
        <v>9.4475319</v>
      </c>
      <c r="L6568" s="0" t="n">
        <f aca="false">IF(C6568=1,0,MIN(F6568-K6568,Assumptions!$C$15,MAX(0,$B$10-O6567-M6568)))</f>
        <v>0</v>
      </c>
      <c r="M6568" s="0" t="n">
        <f aca="false">'Profiles 8760'!H6557</f>
        <v>73600</v>
      </c>
      <c r="N6568" s="0" t="n">
        <f aca="false">J6568+L6568</f>
        <v>0</v>
      </c>
      <c r="O6568" s="0" t="n">
        <f aca="false">O6567+N6568</f>
        <v>613392.280849999</v>
      </c>
      <c r="P6568" s="0" t="n">
        <f aca="false">MIN($B$5,P6567+K6568*$B$6-I6568)</f>
        <v>187.64478813212</v>
      </c>
      <c r="Q6568" s="0" t="n">
        <f aca="false">MAX(0,F6568-H6568-K6568-L6568)</f>
        <v>0</v>
      </c>
    </row>
    <row r="6569" customFormat="false" ht="15" hidden="false" customHeight="false" outlineLevel="0" collapsed="false">
      <c r="A6569" s="0" t="n">
        <f aca="false">'Profiles 8760'!A6558</f>
        <v>6556</v>
      </c>
      <c r="B6569" s="0" t="n">
        <f aca="false">'Profiles 8760'!B6558</f>
        <v>10</v>
      </c>
      <c r="C6569" s="0" t="n">
        <f aca="false">'Profiles 8760'!E6558</f>
        <v>0</v>
      </c>
      <c r="D6569" s="0" t="n">
        <f aca="false">'Profiles 8760'!F6558</f>
        <v>0</v>
      </c>
      <c r="E6569" s="0" t="n">
        <f aca="false">'Profiles 8760'!G6558</f>
        <v>0.125971</v>
      </c>
      <c r="F6569" s="0" t="n">
        <f aca="false">D6569*Assumptions!$C$11*$B$7+E6569*Assumptions!$C$12*$B$8</f>
        <v>5.1522139</v>
      </c>
      <c r="G6569" s="0" t="n">
        <f aca="false">C6569*Assumptions!$C$15</f>
        <v>0</v>
      </c>
      <c r="H6569" s="0" t="n">
        <f aca="false">MIN(F6569,G6569)</f>
        <v>0</v>
      </c>
      <c r="I6569" s="0" t="n">
        <f aca="false">IF(C6569=1,MIN(G6569-H6569,Assumptions!$C$13,P6568),0)</f>
        <v>0</v>
      </c>
      <c r="J6569" s="0" t="n">
        <f aca="false">H6569+I6569</f>
        <v>0</v>
      </c>
      <c r="K6569" s="0" t="n">
        <f aca="false">MIN(IF(C6569=1,F6569-H6569,F6569),Assumptions!$C$13,MAX(0,($B$5-P6568)/$B$6))</f>
        <v>5.1522139</v>
      </c>
      <c r="L6569" s="0" t="n">
        <f aca="false">IF(C6569=1,0,MIN(F6569-K6569,Assumptions!$C$15,MAX(0,$B$10-O6568-M6569)))</f>
        <v>0</v>
      </c>
      <c r="M6569" s="0" t="n">
        <f aca="false">'Profiles 8760'!H6558</f>
        <v>73600</v>
      </c>
      <c r="N6569" s="0" t="n">
        <f aca="false">J6569+L6569</f>
        <v>0</v>
      </c>
      <c r="O6569" s="0" t="n">
        <f aca="false">O6568+N6569</f>
        <v>613392.280849999</v>
      </c>
      <c r="P6569" s="0" t="n">
        <f aca="false">MIN($B$5,P6568+K6569*$B$6-I6569)</f>
        <v>192.11072714064</v>
      </c>
      <c r="Q6569" s="0" t="n">
        <f aca="false">MAX(0,F6569-H6569-K6569-L6569)</f>
        <v>0</v>
      </c>
    </row>
    <row r="6570" customFormat="false" ht="15" hidden="false" customHeight="false" outlineLevel="0" collapsed="false">
      <c r="A6570" s="0" t="n">
        <f aca="false">'Profiles 8760'!A6559</f>
        <v>6557</v>
      </c>
      <c r="B6570" s="0" t="n">
        <f aca="false">'Profiles 8760'!B6559</f>
        <v>10</v>
      </c>
      <c r="C6570" s="0" t="n">
        <f aca="false">'Profiles 8760'!E6559</f>
        <v>0</v>
      </c>
      <c r="D6570" s="0" t="n">
        <f aca="false">'Profiles 8760'!F6559</f>
        <v>0</v>
      </c>
      <c r="E6570" s="0" t="n">
        <f aca="false">'Profiles 8760'!G6559</f>
        <v>0.183463</v>
      </c>
      <c r="F6570" s="0" t="n">
        <f aca="false">D6570*Assumptions!$C$11*$B$7+E6570*Assumptions!$C$12*$B$8</f>
        <v>7.5036367</v>
      </c>
      <c r="G6570" s="0" t="n">
        <f aca="false">C6570*Assumptions!$C$15</f>
        <v>0</v>
      </c>
      <c r="H6570" s="0" t="n">
        <f aca="false">MIN(F6570,G6570)</f>
        <v>0</v>
      </c>
      <c r="I6570" s="0" t="n">
        <f aca="false">IF(C6570=1,MIN(G6570-H6570,Assumptions!$C$13,P6569),0)</f>
        <v>0</v>
      </c>
      <c r="J6570" s="0" t="n">
        <f aca="false">H6570+I6570</f>
        <v>0</v>
      </c>
      <c r="K6570" s="0" t="n">
        <f aca="false">MIN(IF(C6570=1,F6570-H6570,F6570),Assumptions!$C$13,MAX(0,($B$5-P6569)/$B$6))</f>
        <v>7.5036367</v>
      </c>
      <c r="L6570" s="0" t="n">
        <f aca="false">IF(C6570=1,0,MIN(F6570-K6570,Assumptions!$C$15,MAX(0,$B$10-O6569-M6570)))</f>
        <v>0</v>
      </c>
      <c r="M6570" s="0" t="n">
        <f aca="false">'Profiles 8760'!H6559</f>
        <v>73600</v>
      </c>
      <c r="N6570" s="0" t="n">
        <f aca="false">J6570+L6570</f>
        <v>0</v>
      </c>
      <c r="O6570" s="0" t="n">
        <f aca="false">O6569+N6570</f>
        <v>613392.280849999</v>
      </c>
      <c r="P6570" s="0" t="n">
        <f aca="false">MIN($B$5,P6569+K6570*$B$6-I6570)</f>
        <v>198.6148794322</v>
      </c>
      <c r="Q6570" s="0" t="n">
        <f aca="false">MAX(0,F6570-H6570-K6570-L6570)</f>
        <v>0</v>
      </c>
    </row>
    <row r="6571" customFormat="false" ht="15" hidden="false" customHeight="false" outlineLevel="0" collapsed="false">
      <c r="A6571" s="0" t="n">
        <f aca="false">'Profiles 8760'!A6560</f>
        <v>6558</v>
      </c>
      <c r="B6571" s="0" t="n">
        <f aca="false">'Profiles 8760'!B6560</f>
        <v>10</v>
      </c>
      <c r="C6571" s="0" t="n">
        <f aca="false">'Profiles 8760'!E6560</f>
        <v>0</v>
      </c>
      <c r="D6571" s="0" t="n">
        <f aca="false">'Profiles 8760'!F6560</f>
        <v>0</v>
      </c>
      <c r="E6571" s="0" t="n">
        <f aca="false">'Profiles 8760'!G6560</f>
        <v>0.163243</v>
      </c>
      <c r="F6571" s="0" t="n">
        <f aca="false">D6571*Assumptions!$C$11*$B$7+E6571*Assumptions!$C$12*$B$8</f>
        <v>6.6766387</v>
      </c>
      <c r="G6571" s="0" t="n">
        <f aca="false">C6571*Assumptions!$C$15</f>
        <v>0</v>
      </c>
      <c r="H6571" s="0" t="n">
        <f aca="false">MIN(F6571,G6571)</f>
        <v>0</v>
      </c>
      <c r="I6571" s="0" t="n">
        <f aca="false">IF(C6571=1,MIN(G6571-H6571,Assumptions!$C$13,P6570),0)</f>
        <v>0</v>
      </c>
      <c r="J6571" s="0" t="n">
        <f aca="false">H6571+I6571</f>
        <v>0</v>
      </c>
      <c r="K6571" s="0" t="n">
        <f aca="false">MIN(IF(C6571=1,F6571-H6571,F6571),Assumptions!$C$13,MAX(0,($B$5-P6570)/$B$6))</f>
        <v>6.6766387</v>
      </c>
      <c r="L6571" s="0" t="n">
        <f aca="false">IF(C6571=1,0,MIN(F6571-K6571,Assumptions!$C$15,MAX(0,$B$10-O6570-M6571)))</f>
        <v>0</v>
      </c>
      <c r="M6571" s="0" t="n">
        <f aca="false">'Profiles 8760'!H6560</f>
        <v>73600</v>
      </c>
      <c r="N6571" s="0" t="n">
        <f aca="false">J6571+L6571</f>
        <v>0</v>
      </c>
      <c r="O6571" s="0" t="n">
        <f aca="false">O6570+N6571</f>
        <v>613392.280849999</v>
      </c>
      <c r="P6571" s="0" t="n">
        <f aca="false">MIN($B$5,P6570+K6571*$B$6-I6571)</f>
        <v>204.40218985736</v>
      </c>
      <c r="Q6571" s="0" t="n">
        <f aca="false">MAX(0,F6571-H6571-K6571-L6571)</f>
        <v>0</v>
      </c>
    </row>
    <row r="6572" customFormat="false" ht="15" hidden="false" customHeight="false" outlineLevel="0" collapsed="false">
      <c r="A6572" s="0" t="n">
        <f aca="false">'Profiles 8760'!A6561</f>
        <v>6559</v>
      </c>
      <c r="B6572" s="0" t="n">
        <f aca="false">'Profiles 8760'!B6561</f>
        <v>10</v>
      </c>
      <c r="C6572" s="0" t="n">
        <f aca="false">'Profiles 8760'!E6561</f>
        <v>0</v>
      </c>
      <c r="D6572" s="0" t="n">
        <f aca="false">'Profiles 8760'!F6561</f>
        <v>0</v>
      </c>
      <c r="E6572" s="0" t="n">
        <f aca="false">'Profiles 8760'!G6561</f>
        <v>0.155806</v>
      </c>
      <c r="F6572" s="0" t="n">
        <f aca="false">D6572*Assumptions!$C$11*$B$7+E6572*Assumptions!$C$12*$B$8</f>
        <v>6.3724654</v>
      </c>
      <c r="G6572" s="0" t="n">
        <f aca="false">C6572*Assumptions!$C$15</f>
        <v>0</v>
      </c>
      <c r="H6572" s="0" t="n">
        <f aca="false">MIN(F6572,G6572)</f>
        <v>0</v>
      </c>
      <c r="I6572" s="0" t="n">
        <f aca="false">IF(C6572=1,MIN(G6572-H6572,Assumptions!$C$13,P6571),0)</f>
        <v>0</v>
      </c>
      <c r="J6572" s="0" t="n">
        <f aca="false">H6572+I6572</f>
        <v>0</v>
      </c>
      <c r="K6572" s="0" t="n">
        <f aca="false">MIN(IF(C6572=1,F6572-H6572,F6572),Assumptions!$C$13,MAX(0,($B$5-P6571)/$B$6))</f>
        <v>6.3724654</v>
      </c>
      <c r="L6572" s="0" t="n">
        <f aca="false">IF(C6572=1,0,MIN(F6572-K6572,Assumptions!$C$15,MAX(0,$B$10-O6571-M6572)))</f>
        <v>0</v>
      </c>
      <c r="M6572" s="0" t="n">
        <f aca="false">'Profiles 8760'!H6561</f>
        <v>73600</v>
      </c>
      <c r="N6572" s="0" t="n">
        <f aca="false">J6572+L6572</f>
        <v>0</v>
      </c>
      <c r="O6572" s="0" t="n">
        <f aca="false">O6571+N6572</f>
        <v>613392.280849999</v>
      </c>
      <c r="P6572" s="0" t="n">
        <f aca="false">MIN($B$5,P6571+K6572*$B$6-I6572)</f>
        <v>209.92584286608</v>
      </c>
      <c r="Q6572" s="0" t="n">
        <f aca="false">MAX(0,F6572-H6572-K6572-L6572)</f>
        <v>0</v>
      </c>
    </row>
    <row r="6573" customFormat="false" ht="15" hidden="false" customHeight="false" outlineLevel="0" collapsed="false">
      <c r="A6573" s="0" t="n">
        <f aca="false">'Profiles 8760'!A6562</f>
        <v>6560</v>
      </c>
      <c r="B6573" s="0" t="n">
        <f aca="false">'Profiles 8760'!B6562</f>
        <v>10</v>
      </c>
      <c r="C6573" s="0" t="n">
        <f aca="false">'Profiles 8760'!E6562</f>
        <v>1</v>
      </c>
      <c r="D6573" s="0" t="n">
        <f aca="false">'Profiles 8760'!F6562</f>
        <v>0.151908</v>
      </c>
      <c r="E6573" s="0" t="n">
        <f aca="false">'Profiles 8760'!G6562</f>
        <v>0.223193</v>
      </c>
      <c r="F6573" s="0" t="n">
        <f aca="false">D6573*Assumptions!$C$11*$B$7+E6573*Assumptions!$C$12*$B$8</f>
        <v>52.9996241</v>
      </c>
      <c r="G6573" s="0" t="n">
        <f aca="false">C6573*Assumptions!$C$15</f>
        <v>200</v>
      </c>
      <c r="H6573" s="0" t="n">
        <f aca="false">MIN(F6573,G6573)</f>
        <v>52.9996241</v>
      </c>
      <c r="I6573" s="0" t="n">
        <f aca="false">IF(C6573=1,MIN(G6573-H6573,Assumptions!$C$13,P6572),0)</f>
        <v>147.0003759</v>
      </c>
      <c r="J6573" s="0" t="n">
        <f aca="false">H6573+I6573</f>
        <v>200</v>
      </c>
      <c r="K6573" s="0" t="n">
        <f aca="false">MIN(IF(C6573=1,F6573-H6573,F6573),Assumptions!$C$13,MAX(0,($B$5-P6572)/$B$6))</f>
        <v>0</v>
      </c>
      <c r="L6573" s="0" t="n">
        <f aca="false">IF(C6573=1,0,MIN(F6573-K6573,Assumptions!$C$15,MAX(0,$B$10-O6572-M6573)))</f>
        <v>0</v>
      </c>
      <c r="M6573" s="0" t="n">
        <f aca="false">'Profiles 8760'!H6562</f>
        <v>73400</v>
      </c>
      <c r="N6573" s="0" t="n">
        <f aca="false">J6573+L6573</f>
        <v>200</v>
      </c>
      <c r="O6573" s="0" t="n">
        <f aca="false">O6572+N6573</f>
        <v>613592.280849999</v>
      </c>
      <c r="P6573" s="0" t="n">
        <f aca="false">MIN($B$5,P6572+K6573*$B$6-I6573)</f>
        <v>62.92546696608</v>
      </c>
      <c r="Q6573" s="0" t="n">
        <f aca="false">MAX(0,F6573-H6573-K6573-L6573)</f>
        <v>0</v>
      </c>
    </row>
    <row r="6574" customFormat="false" ht="15" hidden="false" customHeight="false" outlineLevel="0" collapsed="false">
      <c r="A6574" s="0" t="n">
        <f aca="false">'Profiles 8760'!A6563</f>
        <v>6561</v>
      </c>
      <c r="B6574" s="0" t="n">
        <f aca="false">'Profiles 8760'!B6563</f>
        <v>10</v>
      </c>
      <c r="C6574" s="0" t="n">
        <f aca="false">'Profiles 8760'!E6563</f>
        <v>1</v>
      </c>
      <c r="D6574" s="0" t="n">
        <f aca="false">'Profiles 8760'!F6563</f>
        <v>0.457038</v>
      </c>
      <c r="E6574" s="0" t="n">
        <f aca="false">'Profiles 8760'!G6563</f>
        <v>0.267803</v>
      </c>
      <c r="F6574" s="0" t="n">
        <f aca="false">D6574*Assumptions!$C$11*$B$7+E6574*Assumptions!$C$12*$B$8</f>
        <v>142.9457171</v>
      </c>
      <c r="G6574" s="0" t="n">
        <f aca="false">C6574*Assumptions!$C$15</f>
        <v>200</v>
      </c>
      <c r="H6574" s="0" t="n">
        <f aca="false">MIN(F6574,G6574)</f>
        <v>142.9457171</v>
      </c>
      <c r="I6574" s="0" t="n">
        <f aca="false">IF(C6574=1,MIN(G6574-H6574,Assumptions!$C$13,P6573),0)</f>
        <v>57.0542829</v>
      </c>
      <c r="J6574" s="0" t="n">
        <f aca="false">H6574+I6574</f>
        <v>200</v>
      </c>
      <c r="K6574" s="0" t="n">
        <f aca="false">MIN(IF(C6574=1,F6574-H6574,F6574),Assumptions!$C$13,MAX(0,($B$5-P6573)/$B$6))</f>
        <v>0</v>
      </c>
      <c r="L6574" s="0" t="n">
        <f aca="false">IF(C6574=1,0,MIN(F6574-K6574,Assumptions!$C$15,MAX(0,$B$10-O6573-M6574)))</f>
        <v>0</v>
      </c>
      <c r="M6574" s="0" t="n">
        <f aca="false">'Profiles 8760'!H6563</f>
        <v>73200</v>
      </c>
      <c r="N6574" s="0" t="n">
        <f aca="false">J6574+L6574</f>
        <v>200</v>
      </c>
      <c r="O6574" s="0" t="n">
        <f aca="false">O6573+N6574</f>
        <v>613792.280849999</v>
      </c>
      <c r="P6574" s="0" t="n">
        <f aca="false">MIN($B$5,P6573+K6574*$B$6-I6574)</f>
        <v>5.87118406607999</v>
      </c>
      <c r="Q6574" s="0" t="n">
        <f aca="false">MAX(0,F6574-H6574-K6574-L6574)</f>
        <v>0</v>
      </c>
    </row>
    <row r="6575" customFormat="false" ht="15" hidden="false" customHeight="false" outlineLevel="0" collapsed="false">
      <c r="A6575" s="0" t="n">
        <f aca="false">'Profiles 8760'!A6564</f>
        <v>6562</v>
      </c>
      <c r="B6575" s="0" t="n">
        <f aca="false">'Profiles 8760'!B6564</f>
        <v>10</v>
      </c>
      <c r="C6575" s="0" t="n">
        <f aca="false">'Profiles 8760'!E6564</f>
        <v>0</v>
      </c>
      <c r="D6575" s="0" t="n">
        <f aca="false">'Profiles 8760'!F6564</f>
        <v>0.77845</v>
      </c>
      <c r="E6575" s="0" t="n">
        <f aca="false">'Profiles 8760'!G6564</f>
        <v>0.196406</v>
      </c>
      <c r="F6575" s="0" t="n">
        <f aca="false">D6575*Assumptions!$C$11*$B$7+E6575*Assumptions!$C$12*$B$8</f>
        <v>232.8493654</v>
      </c>
      <c r="G6575" s="0" t="n">
        <f aca="false">C6575*Assumptions!$C$15</f>
        <v>0</v>
      </c>
      <c r="H6575" s="0" t="n">
        <f aca="false">MIN(F6575,G6575)</f>
        <v>0</v>
      </c>
      <c r="I6575" s="0" t="n">
        <f aca="false">IF(C6575=1,MIN(G6575-H6575,Assumptions!$C$13,P6574),0)</f>
        <v>0</v>
      </c>
      <c r="J6575" s="0" t="n">
        <f aca="false">H6575+I6575</f>
        <v>0</v>
      </c>
      <c r="K6575" s="0" t="n">
        <f aca="false">MIN(IF(C6575=1,F6575-H6575,F6575),Assumptions!$C$13,MAX(0,($B$5-P6574)/$B$6))</f>
        <v>180</v>
      </c>
      <c r="L6575" s="0" t="n">
        <f aca="false">IF(C6575=1,0,MIN(F6575-K6575,Assumptions!$C$15,MAX(0,$B$10-O6574-M6575)))</f>
        <v>52.8493654</v>
      </c>
      <c r="M6575" s="0" t="n">
        <f aca="false">'Profiles 8760'!H6564</f>
        <v>73200</v>
      </c>
      <c r="N6575" s="0" t="n">
        <f aca="false">J6575+L6575</f>
        <v>52.8493654</v>
      </c>
      <c r="O6575" s="0" t="n">
        <f aca="false">O6574+N6575</f>
        <v>613845.130215399</v>
      </c>
      <c r="P6575" s="0" t="n">
        <f aca="false">MIN($B$5,P6574+K6575*$B$6-I6575)</f>
        <v>161.89518406608</v>
      </c>
      <c r="Q6575" s="0" t="n">
        <f aca="false">MAX(0,F6575-H6575-K6575-L6575)</f>
        <v>0</v>
      </c>
    </row>
    <row r="6576" customFormat="false" ht="15" hidden="false" customHeight="false" outlineLevel="0" collapsed="false">
      <c r="A6576" s="0" t="n">
        <f aca="false">'Profiles 8760'!A6565</f>
        <v>6563</v>
      </c>
      <c r="B6576" s="0" t="n">
        <f aca="false">'Profiles 8760'!B6565</f>
        <v>10</v>
      </c>
      <c r="C6576" s="0" t="n">
        <f aca="false">'Profiles 8760'!E6565</f>
        <v>0</v>
      </c>
      <c r="D6576" s="0" t="n">
        <f aca="false">'Profiles 8760'!F6565</f>
        <v>1</v>
      </c>
      <c r="E6576" s="0" t="n">
        <f aca="false">'Profiles 8760'!G6565</f>
        <v>0.286763</v>
      </c>
      <c r="F6576" s="0" t="n">
        <f aca="false">D6576*Assumptions!$C$11*$B$7+E6576*Assumptions!$C$12*$B$8</f>
        <v>300.5286067</v>
      </c>
      <c r="G6576" s="0" t="n">
        <f aca="false">C6576*Assumptions!$C$15</f>
        <v>0</v>
      </c>
      <c r="H6576" s="0" t="n">
        <f aca="false">MIN(F6576,G6576)</f>
        <v>0</v>
      </c>
      <c r="I6576" s="0" t="n">
        <f aca="false">IF(C6576=1,MIN(G6576-H6576,Assumptions!$C$13,P6575),0)</f>
        <v>0</v>
      </c>
      <c r="J6576" s="0" t="n">
        <f aca="false">H6576+I6576</f>
        <v>0</v>
      </c>
      <c r="K6576" s="0" t="n">
        <f aca="false">MIN(IF(C6576=1,F6576-H6576,F6576),Assumptions!$C$13,MAX(0,($B$5-P6575)/$B$6))</f>
        <v>180</v>
      </c>
      <c r="L6576" s="0" t="n">
        <f aca="false">IF(C6576=1,0,MIN(F6576-K6576,Assumptions!$C$15,MAX(0,$B$10-O6575-M6576)))</f>
        <v>120.5286067</v>
      </c>
      <c r="M6576" s="0" t="n">
        <f aca="false">'Profiles 8760'!H6565</f>
        <v>73200</v>
      </c>
      <c r="N6576" s="0" t="n">
        <f aca="false">J6576+L6576</f>
        <v>120.5286067</v>
      </c>
      <c r="O6576" s="0" t="n">
        <f aca="false">O6575+N6576</f>
        <v>613965.658822099</v>
      </c>
      <c r="P6576" s="0" t="n">
        <f aca="false">MIN($B$5,P6575+K6576*$B$6-I6576)</f>
        <v>317.91918406608</v>
      </c>
      <c r="Q6576" s="0" t="n">
        <f aca="false">MAX(0,F6576-H6576-K6576-L6576)</f>
        <v>0</v>
      </c>
    </row>
    <row r="6577" customFormat="false" ht="15" hidden="false" customHeight="false" outlineLevel="0" collapsed="false">
      <c r="A6577" s="0" t="n">
        <f aca="false">'Profiles 8760'!A6566</f>
        <v>6564</v>
      </c>
      <c r="B6577" s="0" t="n">
        <f aca="false">'Profiles 8760'!B6566</f>
        <v>10</v>
      </c>
      <c r="C6577" s="0" t="n">
        <f aca="false">'Profiles 8760'!E6566</f>
        <v>0</v>
      </c>
      <c r="D6577" s="0" t="n">
        <f aca="false">'Profiles 8760'!F6566</f>
        <v>1</v>
      </c>
      <c r="E6577" s="0" t="n">
        <f aca="false">'Profiles 8760'!G6566</f>
        <v>0.278924</v>
      </c>
      <c r="F6577" s="0" t="n">
        <f aca="false">D6577*Assumptions!$C$11*$B$7+E6577*Assumptions!$C$12*$B$8</f>
        <v>300.2079916</v>
      </c>
      <c r="G6577" s="0" t="n">
        <f aca="false">C6577*Assumptions!$C$15</f>
        <v>0</v>
      </c>
      <c r="H6577" s="0" t="n">
        <f aca="false">MIN(F6577,G6577)</f>
        <v>0</v>
      </c>
      <c r="I6577" s="0" t="n">
        <f aca="false">IF(C6577=1,MIN(G6577-H6577,Assumptions!$C$13,P6576),0)</f>
        <v>0</v>
      </c>
      <c r="J6577" s="0" t="n">
        <f aca="false">H6577+I6577</f>
        <v>0</v>
      </c>
      <c r="K6577" s="0" t="n">
        <f aca="false">MIN(IF(C6577=1,F6577-H6577,F6577),Assumptions!$C$13,MAX(0,($B$5-P6576)/$B$6))</f>
        <v>180</v>
      </c>
      <c r="L6577" s="0" t="n">
        <f aca="false">IF(C6577=1,0,MIN(F6577-K6577,Assumptions!$C$15,MAX(0,$B$10-O6576-M6577)))</f>
        <v>120.2079916</v>
      </c>
      <c r="M6577" s="0" t="n">
        <f aca="false">'Profiles 8760'!H6566</f>
        <v>73200</v>
      </c>
      <c r="N6577" s="0" t="n">
        <f aca="false">J6577+L6577</f>
        <v>120.2079916</v>
      </c>
      <c r="O6577" s="0" t="n">
        <f aca="false">O6576+N6577</f>
        <v>614085.866813699</v>
      </c>
      <c r="P6577" s="0" t="n">
        <f aca="false">MIN($B$5,P6576+K6577*$B$6-I6577)</f>
        <v>473.94318406608</v>
      </c>
      <c r="Q6577" s="0" t="n">
        <f aca="false">MAX(0,F6577-H6577-K6577-L6577)</f>
        <v>0</v>
      </c>
    </row>
    <row r="6578" customFormat="false" ht="15" hidden="false" customHeight="false" outlineLevel="0" collapsed="false">
      <c r="A6578" s="0" t="n">
        <f aca="false">'Profiles 8760'!A6567</f>
        <v>6565</v>
      </c>
      <c r="B6578" s="0" t="n">
        <f aca="false">'Profiles 8760'!B6567</f>
        <v>10</v>
      </c>
      <c r="C6578" s="0" t="n">
        <f aca="false">'Profiles 8760'!E6567</f>
        <v>0</v>
      </c>
      <c r="D6578" s="0" t="n">
        <f aca="false">'Profiles 8760'!F6567</f>
        <v>1</v>
      </c>
      <c r="E6578" s="0" t="n">
        <f aca="false">'Profiles 8760'!G6567</f>
        <v>0.427225</v>
      </c>
      <c r="F6578" s="0" t="n">
        <f aca="false">D6578*Assumptions!$C$11*$B$7+E6578*Assumptions!$C$12*$B$8</f>
        <v>306.2735025</v>
      </c>
      <c r="G6578" s="0" t="n">
        <f aca="false">C6578*Assumptions!$C$15</f>
        <v>0</v>
      </c>
      <c r="H6578" s="0" t="n">
        <f aca="false">MIN(F6578,G6578)</f>
        <v>0</v>
      </c>
      <c r="I6578" s="0" t="n">
        <f aca="false">IF(C6578=1,MIN(G6578-H6578,Assumptions!$C$13,P6577),0)</f>
        <v>0</v>
      </c>
      <c r="J6578" s="0" t="n">
        <f aca="false">H6578+I6578</f>
        <v>0</v>
      </c>
      <c r="K6578" s="0" t="n">
        <f aca="false">MIN(IF(C6578=1,F6578-H6578,F6578),Assumptions!$C$13,MAX(0,($B$5-P6577)/$B$6))</f>
        <v>42.532090371389</v>
      </c>
      <c r="L6578" s="0" t="n">
        <f aca="false">IF(C6578=1,0,MIN(F6578-K6578,Assumptions!$C$15,MAX(0,$B$10-O6577-M6578)))</f>
        <v>200</v>
      </c>
      <c r="M6578" s="0" t="n">
        <f aca="false">'Profiles 8760'!H6567</f>
        <v>73200</v>
      </c>
      <c r="N6578" s="0" t="n">
        <f aca="false">J6578+L6578</f>
        <v>200</v>
      </c>
      <c r="O6578" s="0" t="n">
        <f aca="false">O6577+N6578</f>
        <v>614285.866813699</v>
      </c>
      <c r="P6578" s="0" t="n">
        <f aca="false">MIN($B$5,P6577+K6578*$B$6-I6578)</f>
        <v>510.81</v>
      </c>
      <c r="Q6578" s="0" t="n">
        <f aca="false">MAX(0,F6578-H6578-K6578-L6578)</f>
        <v>63.741412128611</v>
      </c>
    </row>
    <row r="6579" customFormat="false" ht="15" hidden="false" customHeight="false" outlineLevel="0" collapsed="false">
      <c r="A6579" s="0" t="n">
        <f aca="false">'Profiles 8760'!A6568</f>
        <v>6566</v>
      </c>
      <c r="B6579" s="0" t="n">
        <f aca="false">'Profiles 8760'!B6568</f>
        <v>10</v>
      </c>
      <c r="C6579" s="0" t="n">
        <f aca="false">'Profiles 8760'!E6568</f>
        <v>0</v>
      </c>
      <c r="D6579" s="0" t="n">
        <f aca="false">'Profiles 8760'!F6568</f>
        <v>1</v>
      </c>
      <c r="E6579" s="0" t="n">
        <f aca="false">'Profiles 8760'!G6568</f>
        <v>0.520416</v>
      </c>
      <c r="F6579" s="0" t="n">
        <f aca="false">D6579*Assumptions!$C$11*$B$7+E6579*Assumptions!$C$12*$B$8</f>
        <v>310.0850144</v>
      </c>
      <c r="G6579" s="0" t="n">
        <f aca="false">C6579*Assumptions!$C$15</f>
        <v>0</v>
      </c>
      <c r="H6579" s="0" t="n">
        <f aca="false">MIN(F6579,G6579)</f>
        <v>0</v>
      </c>
      <c r="I6579" s="0" t="n">
        <f aca="false">IF(C6579=1,MIN(G6579-H6579,Assumptions!$C$13,P6578),0)</f>
        <v>0</v>
      </c>
      <c r="J6579" s="0" t="n">
        <f aca="false">H6579+I6579</f>
        <v>0</v>
      </c>
      <c r="K6579" s="0" t="n">
        <f aca="false">MIN(IF(C6579=1,F6579-H6579,F6579),Assumptions!$C$13,MAX(0,($B$5-P6578)/$B$6))</f>
        <v>0</v>
      </c>
      <c r="L6579" s="0" t="n">
        <f aca="false">IF(C6579=1,0,MIN(F6579-K6579,Assumptions!$C$15,MAX(0,$B$10-O6578-M6579)))</f>
        <v>200</v>
      </c>
      <c r="M6579" s="0" t="n">
        <f aca="false">'Profiles 8760'!H6568</f>
        <v>73200</v>
      </c>
      <c r="N6579" s="0" t="n">
        <f aca="false">J6579+L6579</f>
        <v>200</v>
      </c>
      <c r="O6579" s="0" t="n">
        <f aca="false">O6578+N6579</f>
        <v>614485.866813699</v>
      </c>
      <c r="P6579" s="0" t="n">
        <f aca="false">MIN($B$5,P6578+K6579*$B$6-I6579)</f>
        <v>510.81</v>
      </c>
      <c r="Q6579" s="0" t="n">
        <f aca="false">MAX(0,F6579-H6579-K6579-L6579)</f>
        <v>110.0850144</v>
      </c>
    </row>
    <row r="6580" customFormat="false" ht="15" hidden="false" customHeight="false" outlineLevel="0" collapsed="false">
      <c r="A6580" s="0" t="n">
        <f aca="false">'Profiles 8760'!A6569</f>
        <v>6567</v>
      </c>
      <c r="B6580" s="0" t="n">
        <f aca="false">'Profiles 8760'!B6569</f>
        <v>10</v>
      </c>
      <c r="C6580" s="0" t="n">
        <f aca="false">'Profiles 8760'!E6569</f>
        <v>0</v>
      </c>
      <c r="D6580" s="0" t="n">
        <f aca="false">'Profiles 8760'!F6569</f>
        <v>1</v>
      </c>
      <c r="E6580" s="0" t="n">
        <f aca="false">'Profiles 8760'!G6569</f>
        <v>0.431714</v>
      </c>
      <c r="F6580" s="0" t="n">
        <f aca="false">D6580*Assumptions!$C$11*$B$7+E6580*Assumptions!$C$12*$B$8</f>
        <v>306.4571026</v>
      </c>
      <c r="G6580" s="0" t="n">
        <f aca="false">C6580*Assumptions!$C$15</f>
        <v>0</v>
      </c>
      <c r="H6580" s="0" t="n">
        <f aca="false">MIN(F6580,G6580)</f>
        <v>0</v>
      </c>
      <c r="I6580" s="0" t="n">
        <f aca="false">IF(C6580=1,MIN(G6580-H6580,Assumptions!$C$13,P6579),0)</f>
        <v>0</v>
      </c>
      <c r="J6580" s="0" t="n">
        <f aca="false">H6580+I6580</f>
        <v>0</v>
      </c>
      <c r="K6580" s="0" t="n">
        <f aca="false">MIN(IF(C6580=1,F6580-H6580,F6580),Assumptions!$C$13,MAX(0,($B$5-P6579)/$B$6))</f>
        <v>0</v>
      </c>
      <c r="L6580" s="0" t="n">
        <f aca="false">IF(C6580=1,0,MIN(F6580-K6580,Assumptions!$C$15,MAX(0,$B$10-O6579-M6580)))</f>
        <v>200</v>
      </c>
      <c r="M6580" s="0" t="n">
        <f aca="false">'Profiles 8760'!H6569</f>
        <v>73200</v>
      </c>
      <c r="N6580" s="0" t="n">
        <f aca="false">J6580+L6580</f>
        <v>200</v>
      </c>
      <c r="O6580" s="0" t="n">
        <f aca="false">O6579+N6580</f>
        <v>614685.866813699</v>
      </c>
      <c r="P6580" s="0" t="n">
        <f aca="false">MIN($B$5,P6579+K6580*$B$6-I6580)</f>
        <v>510.81</v>
      </c>
      <c r="Q6580" s="0" t="n">
        <f aca="false">MAX(0,F6580-H6580-K6580-L6580)</f>
        <v>106.4571026</v>
      </c>
    </row>
    <row r="6581" customFormat="false" ht="15" hidden="false" customHeight="false" outlineLevel="0" collapsed="false">
      <c r="A6581" s="0" t="n">
        <f aca="false">'Profiles 8760'!A6570</f>
        <v>6568</v>
      </c>
      <c r="B6581" s="0" t="n">
        <f aca="false">'Profiles 8760'!B6570</f>
        <v>10</v>
      </c>
      <c r="C6581" s="0" t="n">
        <f aca="false">'Profiles 8760'!E6570</f>
        <v>0</v>
      </c>
      <c r="D6581" s="0" t="n">
        <f aca="false">'Profiles 8760'!F6570</f>
        <v>0.77845</v>
      </c>
      <c r="E6581" s="0" t="n">
        <f aca="false">'Profiles 8760'!G6570</f>
        <v>0.385634</v>
      </c>
      <c r="F6581" s="0" t="n">
        <f aca="false">D6581*Assumptions!$C$11*$B$7+E6581*Assumptions!$C$12*$B$8</f>
        <v>240.5887906</v>
      </c>
      <c r="G6581" s="0" t="n">
        <f aca="false">C6581*Assumptions!$C$15</f>
        <v>0</v>
      </c>
      <c r="H6581" s="0" t="n">
        <f aca="false">MIN(F6581,G6581)</f>
        <v>0</v>
      </c>
      <c r="I6581" s="0" t="n">
        <f aca="false">IF(C6581=1,MIN(G6581-H6581,Assumptions!$C$13,P6580),0)</f>
        <v>0</v>
      </c>
      <c r="J6581" s="0" t="n">
        <f aca="false">H6581+I6581</f>
        <v>0</v>
      </c>
      <c r="K6581" s="0" t="n">
        <f aca="false">MIN(IF(C6581=1,F6581-H6581,F6581),Assumptions!$C$13,MAX(0,($B$5-P6580)/$B$6))</f>
        <v>0</v>
      </c>
      <c r="L6581" s="0" t="n">
        <f aca="false">IF(C6581=1,0,MIN(F6581-K6581,Assumptions!$C$15,MAX(0,$B$10-O6580-M6581)))</f>
        <v>200</v>
      </c>
      <c r="M6581" s="0" t="n">
        <f aca="false">'Profiles 8760'!H6570</f>
        <v>73200</v>
      </c>
      <c r="N6581" s="0" t="n">
        <f aca="false">J6581+L6581</f>
        <v>200</v>
      </c>
      <c r="O6581" s="0" t="n">
        <f aca="false">O6580+N6581</f>
        <v>614885.866813699</v>
      </c>
      <c r="P6581" s="0" t="n">
        <f aca="false">MIN($B$5,P6580+K6581*$B$6-I6581)</f>
        <v>510.81</v>
      </c>
      <c r="Q6581" s="0" t="n">
        <f aca="false">MAX(0,F6581-H6581-K6581-L6581)</f>
        <v>40.5887906</v>
      </c>
    </row>
    <row r="6582" customFormat="false" ht="15" hidden="false" customHeight="false" outlineLevel="0" collapsed="false">
      <c r="A6582" s="0" t="n">
        <f aca="false">'Profiles 8760'!A6571</f>
        <v>6569</v>
      </c>
      <c r="B6582" s="0" t="n">
        <f aca="false">'Profiles 8760'!B6571</f>
        <v>10</v>
      </c>
      <c r="C6582" s="0" t="n">
        <f aca="false">'Profiles 8760'!E6571</f>
        <v>0</v>
      </c>
      <c r="D6582" s="0" t="n">
        <f aca="false">'Profiles 8760'!F6571</f>
        <v>0.457038</v>
      </c>
      <c r="E6582" s="0" t="n">
        <f aca="false">'Profiles 8760'!G6571</f>
        <v>0.294595</v>
      </c>
      <c r="F6582" s="0" t="n">
        <f aca="false">D6582*Assumptions!$C$11*$B$7+E6582*Assumptions!$C$12*$B$8</f>
        <v>144.0415099</v>
      </c>
      <c r="G6582" s="0" t="n">
        <f aca="false">C6582*Assumptions!$C$15</f>
        <v>0</v>
      </c>
      <c r="H6582" s="0" t="n">
        <f aca="false">MIN(F6582,G6582)</f>
        <v>0</v>
      </c>
      <c r="I6582" s="0" t="n">
        <f aca="false">IF(C6582=1,MIN(G6582-H6582,Assumptions!$C$13,P6581),0)</f>
        <v>0</v>
      </c>
      <c r="J6582" s="0" t="n">
        <f aca="false">H6582+I6582</f>
        <v>0</v>
      </c>
      <c r="K6582" s="0" t="n">
        <f aca="false">MIN(IF(C6582=1,F6582-H6582,F6582),Assumptions!$C$13,MAX(0,($B$5-P6581)/$B$6))</f>
        <v>0</v>
      </c>
      <c r="L6582" s="0" t="n">
        <f aca="false">IF(C6582=1,0,MIN(F6582-K6582,Assumptions!$C$15,MAX(0,$B$10-O6581-M6582)))</f>
        <v>144.0415099</v>
      </c>
      <c r="M6582" s="0" t="n">
        <f aca="false">'Profiles 8760'!H6571</f>
        <v>73200</v>
      </c>
      <c r="N6582" s="0" t="n">
        <f aca="false">J6582+L6582</f>
        <v>144.0415099</v>
      </c>
      <c r="O6582" s="0" t="n">
        <f aca="false">O6581+N6582</f>
        <v>615029.908323599</v>
      </c>
      <c r="P6582" s="0" t="n">
        <f aca="false">MIN($B$5,P6581+K6582*$B$6-I6582)</f>
        <v>510.81</v>
      </c>
      <c r="Q6582" s="0" t="n">
        <f aca="false">MAX(0,F6582-H6582-K6582-L6582)</f>
        <v>0</v>
      </c>
    </row>
    <row r="6583" customFormat="false" ht="15" hidden="false" customHeight="false" outlineLevel="0" collapsed="false">
      <c r="A6583" s="0" t="n">
        <f aca="false">'Profiles 8760'!A6572</f>
        <v>6570</v>
      </c>
      <c r="B6583" s="0" t="n">
        <f aca="false">'Profiles 8760'!B6572</f>
        <v>10</v>
      </c>
      <c r="C6583" s="0" t="n">
        <f aca="false">'Profiles 8760'!E6572</f>
        <v>0</v>
      </c>
      <c r="D6583" s="0" t="n">
        <f aca="false">'Profiles 8760'!F6572</f>
        <v>0.151908</v>
      </c>
      <c r="E6583" s="0" t="n">
        <f aca="false">'Profiles 8760'!G6572</f>
        <v>0.334952</v>
      </c>
      <c r="F6583" s="0" t="n">
        <f aca="false">D6583*Assumptions!$C$11*$B$7+E6583*Assumptions!$C$12*$B$8</f>
        <v>57.5705672</v>
      </c>
      <c r="G6583" s="0" t="n">
        <f aca="false">C6583*Assumptions!$C$15</f>
        <v>0</v>
      </c>
      <c r="H6583" s="0" t="n">
        <f aca="false">MIN(F6583,G6583)</f>
        <v>0</v>
      </c>
      <c r="I6583" s="0" t="n">
        <f aca="false">IF(C6583=1,MIN(G6583-H6583,Assumptions!$C$13,P6582),0)</f>
        <v>0</v>
      </c>
      <c r="J6583" s="0" t="n">
        <f aca="false">H6583+I6583</f>
        <v>0</v>
      </c>
      <c r="K6583" s="0" t="n">
        <f aca="false">MIN(IF(C6583=1,F6583-H6583,F6583),Assumptions!$C$13,MAX(0,($B$5-P6582)/$B$6))</f>
        <v>0</v>
      </c>
      <c r="L6583" s="0" t="n">
        <f aca="false">IF(C6583=1,0,MIN(F6583-K6583,Assumptions!$C$15,MAX(0,$B$10-O6582-M6583)))</f>
        <v>57.5705672</v>
      </c>
      <c r="M6583" s="0" t="n">
        <f aca="false">'Profiles 8760'!H6572</f>
        <v>73200</v>
      </c>
      <c r="N6583" s="0" t="n">
        <f aca="false">J6583+L6583</f>
        <v>57.5705672</v>
      </c>
      <c r="O6583" s="0" t="n">
        <f aca="false">O6582+N6583</f>
        <v>615087.478890799</v>
      </c>
      <c r="P6583" s="0" t="n">
        <f aca="false">MIN($B$5,P6582+K6583*$B$6-I6583)</f>
        <v>510.81</v>
      </c>
      <c r="Q6583" s="0" t="n">
        <f aca="false">MAX(0,F6583-H6583-K6583-L6583)</f>
        <v>0</v>
      </c>
    </row>
    <row r="6584" customFormat="false" ht="15" hidden="false" customHeight="false" outlineLevel="0" collapsed="false">
      <c r="A6584" s="0" t="n">
        <f aca="false">'Profiles 8760'!A6573</f>
        <v>6571</v>
      </c>
      <c r="B6584" s="0" t="n">
        <f aca="false">'Profiles 8760'!B6573</f>
        <v>10</v>
      </c>
      <c r="C6584" s="0" t="n">
        <f aca="false">'Profiles 8760'!E6573</f>
        <v>0</v>
      </c>
      <c r="D6584" s="0" t="n">
        <f aca="false">'Profiles 8760'!F6573</f>
        <v>0</v>
      </c>
      <c r="E6584" s="0" t="n">
        <f aca="false">'Profiles 8760'!G6573</f>
        <v>0.426425</v>
      </c>
      <c r="F6584" s="0" t="n">
        <f aca="false">D6584*Assumptions!$C$11*$B$7+E6584*Assumptions!$C$12*$B$8</f>
        <v>17.4407825</v>
      </c>
      <c r="G6584" s="0" t="n">
        <f aca="false">C6584*Assumptions!$C$15</f>
        <v>0</v>
      </c>
      <c r="H6584" s="0" t="n">
        <f aca="false">MIN(F6584,G6584)</f>
        <v>0</v>
      </c>
      <c r="I6584" s="0" t="n">
        <f aca="false">IF(C6584=1,MIN(G6584-H6584,Assumptions!$C$13,P6583),0)</f>
        <v>0</v>
      </c>
      <c r="J6584" s="0" t="n">
        <f aca="false">H6584+I6584</f>
        <v>0</v>
      </c>
      <c r="K6584" s="0" t="n">
        <f aca="false">MIN(IF(C6584=1,F6584-H6584,F6584),Assumptions!$C$13,MAX(0,($B$5-P6583)/$B$6))</f>
        <v>0</v>
      </c>
      <c r="L6584" s="0" t="n">
        <f aca="false">IF(C6584=1,0,MIN(F6584-K6584,Assumptions!$C$15,MAX(0,$B$10-O6583-M6584)))</f>
        <v>17.4407825</v>
      </c>
      <c r="M6584" s="0" t="n">
        <f aca="false">'Profiles 8760'!H6573</f>
        <v>73200</v>
      </c>
      <c r="N6584" s="0" t="n">
        <f aca="false">J6584+L6584</f>
        <v>17.4407825</v>
      </c>
      <c r="O6584" s="0" t="n">
        <f aca="false">O6583+N6584</f>
        <v>615104.919673299</v>
      </c>
      <c r="P6584" s="0" t="n">
        <f aca="false">MIN($B$5,P6583+K6584*$B$6-I6584)</f>
        <v>510.81</v>
      </c>
      <c r="Q6584" s="0" t="n">
        <f aca="false">MAX(0,F6584-H6584-K6584-L6584)</f>
        <v>0</v>
      </c>
    </row>
    <row r="6585" customFormat="false" ht="15" hidden="false" customHeight="false" outlineLevel="0" collapsed="false">
      <c r="A6585" s="0" t="n">
        <f aca="false">'Profiles 8760'!A6574</f>
        <v>6572</v>
      </c>
      <c r="B6585" s="0" t="n">
        <f aca="false">'Profiles 8760'!B6574</f>
        <v>10</v>
      </c>
      <c r="C6585" s="0" t="n">
        <f aca="false">'Profiles 8760'!E6574</f>
        <v>1</v>
      </c>
      <c r="D6585" s="0" t="n">
        <f aca="false">'Profiles 8760'!F6574</f>
        <v>0</v>
      </c>
      <c r="E6585" s="0" t="n">
        <f aca="false">'Profiles 8760'!G6574</f>
        <v>0.397082</v>
      </c>
      <c r="F6585" s="0" t="n">
        <f aca="false">D6585*Assumptions!$C$11*$B$7+E6585*Assumptions!$C$12*$B$8</f>
        <v>16.2406538</v>
      </c>
      <c r="G6585" s="0" t="n">
        <f aca="false">C6585*Assumptions!$C$15</f>
        <v>200</v>
      </c>
      <c r="H6585" s="0" t="n">
        <f aca="false">MIN(F6585,G6585)</f>
        <v>16.2406538</v>
      </c>
      <c r="I6585" s="0" t="n">
        <f aca="false">IF(C6585=1,MIN(G6585-H6585,Assumptions!$C$13,P6584),0)</f>
        <v>180</v>
      </c>
      <c r="J6585" s="0" t="n">
        <f aca="false">H6585+I6585</f>
        <v>196.2406538</v>
      </c>
      <c r="K6585" s="0" t="n">
        <f aca="false">MIN(IF(C6585=1,F6585-H6585,F6585),Assumptions!$C$13,MAX(0,($B$5-P6584)/$B$6))</f>
        <v>0</v>
      </c>
      <c r="L6585" s="0" t="n">
        <f aca="false">IF(C6585=1,0,MIN(F6585-K6585,Assumptions!$C$15,MAX(0,$B$10-O6584-M6585)))</f>
        <v>0</v>
      </c>
      <c r="M6585" s="0" t="n">
        <f aca="false">'Profiles 8760'!H6574</f>
        <v>73000</v>
      </c>
      <c r="N6585" s="0" t="n">
        <f aca="false">J6585+L6585</f>
        <v>196.2406538</v>
      </c>
      <c r="O6585" s="0" t="n">
        <f aca="false">O6584+N6585</f>
        <v>615301.160327098</v>
      </c>
      <c r="P6585" s="0" t="n">
        <f aca="false">MIN($B$5,P6584+K6585*$B$6-I6585)</f>
        <v>330.81</v>
      </c>
      <c r="Q6585" s="0" t="n">
        <f aca="false">MAX(0,F6585-H6585-K6585-L6585)</f>
        <v>0</v>
      </c>
    </row>
    <row r="6586" customFormat="false" ht="15" hidden="false" customHeight="false" outlineLevel="0" collapsed="false">
      <c r="A6586" s="0" t="n">
        <f aca="false">'Profiles 8760'!A6575</f>
        <v>6573</v>
      </c>
      <c r="B6586" s="0" t="n">
        <f aca="false">'Profiles 8760'!B6575</f>
        <v>10</v>
      </c>
      <c r="C6586" s="0" t="n">
        <f aca="false">'Profiles 8760'!E6575</f>
        <v>1</v>
      </c>
      <c r="D6586" s="0" t="n">
        <f aca="false">'Profiles 8760'!F6575</f>
        <v>0</v>
      </c>
      <c r="E6586" s="0" t="n">
        <f aca="false">'Profiles 8760'!G6575</f>
        <v>0.218984</v>
      </c>
      <c r="F6586" s="0" t="n">
        <f aca="false">D6586*Assumptions!$C$11*$B$7+E6586*Assumptions!$C$12*$B$8</f>
        <v>8.9564456</v>
      </c>
      <c r="G6586" s="0" t="n">
        <f aca="false">C6586*Assumptions!$C$15</f>
        <v>200</v>
      </c>
      <c r="H6586" s="0" t="n">
        <f aca="false">MIN(F6586,G6586)</f>
        <v>8.9564456</v>
      </c>
      <c r="I6586" s="0" t="n">
        <f aca="false">IF(C6586=1,MIN(G6586-H6586,Assumptions!$C$13,P6585),0)</f>
        <v>180</v>
      </c>
      <c r="J6586" s="0" t="n">
        <f aca="false">H6586+I6586</f>
        <v>188.9564456</v>
      </c>
      <c r="K6586" s="0" t="n">
        <f aca="false">MIN(IF(C6586=1,F6586-H6586,F6586),Assumptions!$C$13,MAX(0,($B$5-P6585)/$B$6))</f>
        <v>0</v>
      </c>
      <c r="L6586" s="0" t="n">
        <f aca="false">IF(C6586=1,0,MIN(F6586-K6586,Assumptions!$C$15,MAX(0,$B$10-O6585-M6586)))</f>
        <v>0</v>
      </c>
      <c r="M6586" s="0" t="n">
        <f aca="false">'Profiles 8760'!H6575</f>
        <v>72800</v>
      </c>
      <c r="N6586" s="0" t="n">
        <f aca="false">J6586+L6586</f>
        <v>188.9564456</v>
      </c>
      <c r="O6586" s="0" t="n">
        <f aca="false">O6585+N6586</f>
        <v>615490.116772699</v>
      </c>
      <c r="P6586" s="0" t="n">
        <f aca="false">MIN($B$5,P6585+K6586*$B$6-I6586)</f>
        <v>150.81</v>
      </c>
      <c r="Q6586" s="0" t="n">
        <f aca="false">MAX(0,F6586-H6586-K6586-L6586)</f>
        <v>0</v>
      </c>
    </row>
    <row r="6587" customFormat="false" ht="15" hidden="false" customHeight="false" outlineLevel="0" collapsed="false">
      <c r="A6587" s="0" t="n">
        <f aca="false">'Profiles 8760'!A6576</f>
        <v>6574</v>
      </c>
      <c r="B6587" s="0" t="n">
        <f aca="false">'Profiles 8760'!B6576</f>
        <v>10</v>
      </c>
      <c r="C6587" s="0" t="n">
        <f aca="false">'Profiles 8760'!E6576</f>
        <v>0</v>
      </c>
      <c r="D6587" s="0" t="n">
        <f aca="false">'Profiles 8760'!F6576</f>
        <v>0</v>
      </c>
      <c r="E6587" s="0" t="n">
        <f aca="false">'Profiles 8760'!G6576</f>
        <v>0.121274</v>
      </c>
      <c r="F6587" s="0" t="n">
        <f aca="false">D6587*Assumptions!$C$11*$B$7+E6587*Assumptions!$C$12*$B$8</f>
        <v>4.9601066</v>
      </c>
      <c r="G6587" s="0" t="n">
        <f aca="false">C6587*Assumptions!$C$15</f>
        <v>0</v>
      </c>
      <c r="H6587" s="0" t="n">
        <f aca="false">MIN(F6587,G6587)</f>
        <v>0</v>
      </c>
      <c r="I6587" s="0" t="n">
        <f aca="false">IF(C6587=1,MIN(G6587-H6587,Assumptions!$C$13,P6586),0)</f>
        <v>0</v>
      </c>
      <c r="J6587" s="0" t="n">
        <f aca="false">H6587+I6587</f>
        <v>0</v>
      </c>
      <c r="K6587" s="0" t="n">
        <f aca="false">MIN(IF(C6587=1,F6587-H6587,F6587),Assumptions!$C$13,MAX(0,($B$5-P6586)/$B$6))</f>
        <v>4.9601066</v>
      </c>
      <c r="L6587" s="0" t="n">
        <f aca="false">IF(C6587=1,0,MIN(F6587-K6587,Assumptions!$C$15,MAX(0,$B$10-O6586-M6587)))</f>
        <v>0</v>
      </c>
      <c r="M6587" s="0" t="n">
        <f aca="false">'Profiles 8760'!H6576</f>
        <v>72800</v>
      </c>
      <c r="N6587" s="0" t="n">
        <f aca="false">J6587+L6587</f>
        <v>0</v>
      </c>
      <c r="O6587" s="0" t="n">
        <f aca="false">O6586+N6587</f>
        <v>615490.116772699</v>
      </c>
      <c r="P6587" s="0" t="n">
        <f aca="false">MIN($B$5,P6586+K6587*$B$6-I6587)</f>
        <v>155.10942040088</v>
      </c>
      <c r="Q6587" s="0" t="n">
        <f aca="false">MAX(0,F6587-H6587-K6587-L6587)</f>
        <v>0</v>
      </c>
    </row>
    <row r="6588" customFormat="false" ht="15" hidden="false" customHeight="false" outlineLevel="0" collapsed="false">
      <c r="A6588" s="0" t="n">
        <f aca="false">'Profiles 8760'!A6577</f>
        <v>6575</v>
      </c>
      <c r="B6588" s="0" t="n">
        <f aca="false">'Profiles 8760'!B6577</f>
        <v>10</v>
      </c>
      <c r="C6588" s="0" t="n">
        <f aca="false">'Profiles 8760'!E6577</f>
        <v>0</v>
      </c>
      <c r="D6588" s="0" t="n">
        <f aca="false">'Profiles 8760'!F6577</f>
        <v>0</v>
      </c>
      <c r="E6588" s="0" t="n">
        <f aca="false">'Profiles 8760'!G6577</f>
        <v>0.118797</v>
      </c>
      <c r="F6588" s="0" t="n">
        <f aca="false">D6588*Assumptions!$C$11*$B$7+E6588*Assumptions!$C$12*$B$8</f>
        <v>4.8587973</v>
      </c>
      <c r="G6588" s="0" t="n">
        <f aca="false">C6588*Assumptions!$C$15</f>
        <v>0</v>
      </c>
      <c r="H6588" s="0" t="n">
        <f aca="false">MIN(F6588,G6588)</f>
        <v>0</v>
      </c>
      <c r="I6588" s="0" t="n">
        <f aca="false">IF(C6588=1,MIN(G6588-H6588,Assumptions!$C$13,P6587),0)</f>
        <v>0</v>
      </c>
      <c r="J6588" s="0" t="n">
        <f aca="false">H6588+I6588</f>
        <v>0</v>
      </c>
      <c r="K6588" s="0" t="n">
        <f aca="false">MIN(IF(C6588=1,F6588-H6588,F6588),Assumptions!$C$13,MAX(0,($B$5-P6587)/$B$6))</f>
        <v>4.8587973</v>
      </c>
      <c r="L6588" s="0" t="n">
        <f aca="false">IF(C6588=1,0,MIN(F6588-K6588,Assumptions!$C$15,MAX(0,$B$10-O6587-M6588)))</f>
        <v>0</v>
      </c>
      <c r="M6588" s="0" t="n">
        <f aca="false">'Profiles 8760'!H6577</f>
        <v>72800</v>
      </c>
      <c r="N6588" s="0" t="n">
        <f aca="false">J6588+L6588</f>
        <v>0</v>
      </c>
      <c r="O6588" s="0" t="n">
        <f aca="false">O6587+N6588</f>
        <v>615490.116772699</v>
      </c>
      <c r="P6588" s="0" t="n">
        <f aca="false">MIN($B$5,P6587+K6588*$B$6-I6588)</f>
        <v>159.32102590052</v>
      </c>
      <c r="Q6588" s="0" t="n">
        <f aca="false">MAX(0,F6588-H6588-K6588-L6588)</f>
        <v>0</v>
      </c>
    </row>
    <row r="6589" customFormat="false" ht="15" hidden="false" customHeight="false" outlineLevel="0" collapsed="false">
      <c r="A6589" s="0" t="n">
        <f aca="false">'Profiles 8760'!A6578</f>
        <v>6576</v>
      </c>
      <c r="B6589" s="0" t="n">
        <f aca="false">'Profiles 8760'!B6578</f>
        <v>10</v>
      </c>
      <c r="C6589" s="0" t="n">
        <f aca="false">'Profiles 8760'!E6578</f>
        <v>0</v>
      </c>
      <c r="D6589" s="0" t="n">
        <f aca="false">'Profiles 8760'!F6578</f>
        <v>0</v>
      </c>
      <c r="E6589" s="0" t="n">
        <f aca="false">'Profiles 8760'!G6578</f>
        <v>0.159355</v>
      </c>
      <c r="F6589" s="0" t="n">
        <f aca="false">D6589*Assumptions!$C$11*$B$7+E6589*Assumptions!$C$12*$B$8</f>
        <v>6.5176195</v>
      </c>
      <c r="G6589" s="0" t="n">
        <f aca="false">C6589*Assumptions!$C$15</f>
        <v>0</v>
      </c>
      <c r="H6589" s="0" t="n">
        <f aca="false">MIN(F6589,G6589)</f>
        <v>0</v>
      </c>
      <c r="I6589" s="0" t="n">
        <f aca="false">IF(C6589=1,MIN(G6589-H6589,Assumptions!$C$13,P6588),0)</f>
        <v>0</v>
      </c>
      <c r="J6589" s="0" t="n">
        <f aca="false">H6589+I6589</f>
        <v>0</v>
      </c>
      <c r="K6589" s="0" t="n">
        <f aca="false">MIN(IF(C6589=1,F6589-H6589,F6589),Assumptions!$C$13,MAX(0,($B$5-P6588)/$B$6))</f>
        <v>6.5176195</v>
      </c>
      <c r="L6589" s="0" t="n">
        <f aca="false">IF(C6589=1,0,MIN(F6589-K6589,Assumptions!$C$15,MAX(0,$B$10-O6588-M6589)))</f>
        <v>0</v>
      </c>
      <c r="M6589" s="0" t="n">
        <f aca="false">'Profiles 8760'!H6578</f>
        <v>72800</v>
      </c>
      <c r="N6589" s="0" t="n">
        <f aca="false">J6589+L6589</f>
        <v>0</v>
      </c>
      <c r="O6589" s="0" t="n">
        <f aca="false">O6588+N6589</f>
        <v>615490.116772699</v>
      </c>
      <c r="P6589" s="0" t="n">
        <f aca="false">MIN($B$5,P6588+K6589*$B$6-I6589)</f>
        <v>164.97049848312</v>
      </c>
      <c r="Q6589" s="0" t="n">
        <f aca="false">MAX(0,F6589-H6589-K6589-L6589)</f>
        <v>0</v>
      </c>
    </row>
    <row r="6590" customFormat="false" ht="15" hidden="false" customHeight="false" outlineLevel="0" collapsed="false">
      <c r="A6590" s="0" t="n">
        <f aca="false">'Profiles 8760'!A6579</f>
        <v>6577</v>
      </c>
      <c r="B6590" s="0" t="n">
        <f aca="false">'Profiles 8760'!B6579</f>
        <v>10</v>
      </c>
      <c r="C6590" s="0" t="n">
        <f aca="false">'Profiles 8760'!E6579</f>
        <v>0</v>
      </c>
      <c r="D6590" s="0" t="n">
        <f aca="false">'Profiles 8760'!F6579</f>
        <v>0</v>
      </c>
      <c r="E6590" s="0" t="n">
        <f aca="false">'Profiles 8760'!G6579</f>
        <v>0.137244</v>
      </c>
      <c r="F6590" s="0" t="n">
        <f aca="false">D6590*Assumptions!$C$11*$B$7+E6590*Assumptions!$C$12*$B$8</f>
        <v>5.6132796</v>
      </c>
      <c r="G6590" s="0" t="n">
        <f aca="false">C6590*Assumptions!$C$15</f>
        <v>0</v>
      </c>
      <c r="H6590" s="0" t="n">
        <f aca="false">MIN(F6590,G6590)</f>
        <v>0</v>
      </c>
      <c r="I6590" s="0" t="n">
        <f aca="false">IF(C6590=1,MIN(G6590-H6590,Assumptions!$C$13,P6589),0)</f>
        <v>0</v>
      </c>
      <c r="J6590" s="0" t="n">
        <f aca="false">H6590+I6590</f>
        <v>0</v>
      </c>
      <c r="K6590" s="0" t="n">
        <f aca="false">MIN(IF(C6590=1,F6590-H6590,F6590),Assumptions!$C$13,MAX(0,($B$5-P6589)/$B$6))</f>
        <v>5.6132796</v>
      </c>
      <c r="L6590" s="0" t="n">
        <f aca="false">IF(C6590=1,0,MIN(F6590-K6590,Assumptions!$C$15,MAX(0,$B$10-O6589-M6590)))</f>
        <v>0</v>
      </c>
      <c r="M6590" s="0" t="n">
        <f aca="false">'Profiles 8760'!H6579</f>
        <v>72800</v>
      </c>
      <c r="N6590" s="0" t="n">
        <f aca="false">J6590+L6590</f>
        <v>0</v>
      </c>
      <c r="O6590" s="0" t="n">
        <f aca="false">O6589+N6590</f>
        <v>615490.116772699</v>
      </c>
      <c r="P6590" s="0" t="n">
        <f aca="false">MIN($B$5,P6589+K6590*$B$6-I6590)</f>
        <v>169.8360892404</v>
      </c>
      <c r="Q6590" s="0" t="n">
        <f aca="false">MAX(0,F6590-H6590-K6590-L6590)</f>
        <v>0</v>
      </c>
    </row>
    <row r="6591" customFormat="false" ht="15" hidden="false" customHeight="false" outlineLevel="0" collapsed="false">
      <c r="A6591" s="0" t="n">
        <f aca="false">'Profiles 8760'!A6580</f>
        <v>6578</v>
      </c>
      <c r="B6591" s="0" t="n">
        <f aca="false">'Profiles 8760'!B6580</f>
        <v>10</v>
      </c>
      <c r="C6591" s="0" t="n">
        <f aca="false">'Profiles 8760'!E6580</f>
        <v>0</v>
      </c>
      <c r="D6591" s="0" t="n">
        <f aca="false">'Profiles 8760'!F6580</f>
        <v>0</v>
      </c>
      <c r="E6591" s="0" t="n">
        <f aca="false">'Profiles 8760'!G6580</f>
        <v>0.142939</v>
      </c>
      <c r="F6591" s="0" t="n">
        <f aca="false">D6591*Assumptions!$C$11*$B$7+E6591*Assumptions!$C$12*$B$8</f>
        <v>5.8462051</v>
      </c>
      <c r="G6591" s="0" t="n">
        <f aca="false">C6591*Assumptions!$C$15</f>
        <v>0</v>
      </c>
      <c r="H6591" s="0" t="n">
        <f aca="false">MIN(F6591,G6591)</f>
        <v>0</v>
      </c>
      <c r="I6591" s="0" t="n">
        <f aca="false">IF(C6591=1,MIN(G6591-H6591,Assumptions!$C$13,P6590),0)</f>
        <v>0</v>
      </c>
      <c r="J6591" s="0" t="n">
        <f aca="false">H6591+I6591</f>
        <v>0</v>
      </c>
      <c r="K6591" s="0" t="n">
        <f aca="false">MIN(IF(C6591=1,F6591-H6591,F6591),Assumptions!$C$13,MAX(0,($B$5-P6590)/$B$6))</f>
        <v>5.8462051</v>
      </c>
      <c r="L6591" s="0" t="n">
        <f aca="false">IF(C6591=1,0,MIN(F6591-K6591,Assumptions!$C$15,MAX(0,$B$10-O6590-M6591)))</f>
        <v>0</v>
      </c>
      <c r="M6591" s="0" t="n">
        <f aca="false">'Profiles 8760'!H6580</f>
        <v>72800</v>
      </c>
      <c r="N6591" s="0" t="n">
        <f aca="false">J6591+L6591</f>
        <v>0</v>
      </c>
      <c r="O6591" s="0" t="n">
        <f aca="false">O6590+N6591</f>
        <v>615490.116772699</v>
      </c>
      <c r="P6591" s="0" t="n">
        <f aca="false">MIN($B$5,P6590+K6591*$B$6-I6591)</f>
        <v>174.90357982108</v>
      </c>
      <c r="Q6591" s="0" t="n">
        <f aca="false">MAX(0,F6591-H6591-K6591-L6591)</f>
        <v>0</v>
      </c>
    </row>
    <row r="6592" customFormat="false" ht="15" hidden="false" customHeight="false" outlineLevel="0" collapsed="false">
      <c r="A6592" s="0" t="n">
        <f aca="false">'Profiles 8760'!A6581</f>
        <v>6579</v>
      </c>
      <c r="B6592" s="0" t="n">
        <f aca="false">'Profiles 8760'!B6581</f>
        <v>10</v>
      </c>
      <c r="C6592" s="0" t="n">
        <f aca="false">'Profiles 8760'!E6581</f>
        <v>0</v>
      </c>
      <c r="D6592" s="0" t="n">
        <f aca="false">'Profiles 8760'!F6581</f>
        <v>0</v>
      </c>
      <c r="E6592" s="0" t="n">
        <f aca="false">'Profiles 8760'!G6581</f>
        <v>0.120754</v>
      </c>
      <c r="F6592" s="0" t="n">
        <f aca="false">D6592*Assumptions!$C$11*$B$7+E6592*Assumptions!$C$12*$B$8</f>
        <v>4.9388386</v>
      </c>
      <c r="G6592" s="0" t="n">
        <f aca="false">C6592*Assumptions!$C$15</f>
        <v>0</v>
      </c>
      <c r="H6592" s="0" t="n">
        <f aca="false">MIN(F6592,G6592)</f>
        <v>0</v>
      </c>
      <c r="I6592" s="0" t="n">
        <f aca="false">IF(C6592=1,MIN(G6592-H6592,Assumptions!$C$13,P6591),0)</f>
        <v>0</v>
      </c>
      <c r="J6592" s="0" t="n">
        <f aca="false">H6592+I6592</f>
        <v>0</v>
      </c>
      <c r="K6592" s="0" t="n">
        <f aca="false">MIN(IF(C6592=1,F6592-H6592,F6592),Assumptions!$C$13,MAX(0,($B$5-P6591)/$B$6))</f>
        <v>4.9388386</v>
      </c>
      <c r="L6592" s="0" t="n">
        <f aca="false">IF(C6592=1,0,MIN(F6592-K6592,Assumptions!$C$15,MAX(0,$B$10-O6591-M6592)))</f>
        <v>0</v>
      </c>
      <c r="M6592" s="0" t="n">
        <f aca="false">'Profiles 8760'!H6581</f>
        <v>72800</v>
      </c>
      <c r="N6592" s="0" t="n">
        <f aca="false">J6592+L6592</f>
        <v>0</v>
      </c>
      <c r="O6592" s="0" t="n">
        <f aca="false">O6591+N6592</f>
        <v>615490.116772699</v>
      </c>
      <c r="P6592" s="0" t="n">
        <f aca="false">MIN($B$5,P6591+K6592*$B$6-I6592)</f>
        <v>179.18456511956</v>
      </c>
      <c r="Q6592" s="0" t="n">
        <f aca="false">MAX(0,F6592-H6592-K6592-L6592)</f>
        <v>0</v>
      </c>
    </row>
    <row r="6593" customFormat="false" ht="15" hidden="false" customHeight="false" outlineLevel="0" collapsed="false">
      <c r="A6593" s="0" t="n">
        <f aca="false">'Profiles 8760'!A6582</f>
        <v>6580</v>
      </c>
      <c r="B6593" s="0" t="n">
        <f aca="false">'Profiles 8760'!B6582</f>
        <v>10</v>
      </c>
      <c r="C6593" s="0" t="n">
        <f aca="false">'Profiles 8760'!E6582</f>
        <v>0</v>
      </c>
      <c r="D6593" s="0" t="n">
        <f aca="false">'Profiles 8760'!F6582</f>
        <v>0</v>
      </c>
      <c r="E6593" s="0" t="n">
        <f aca="false">'Profiles 8760'!G6582</f>
        <v>0.080861</v>
      </c>
      <c r="F6593" s="0" t="n">
        <f aca="false">D6593*Assumptions!$C$11*$B$7+E6593*Assumptions!$C$12*$B$8</f>
        <v>3.3072149</v>
      </c>
      <c r="G6593" s="0" t="n">
        <f aca="false">C6593*Assumptions!$C$15</f>
        <v>0</v>
      </c>
      <c r="H6593" s="0" t="n">
        <f aca="false">MIN(F6593,G6593)</f>
        <v>0</v>
      </c>
      <c r="I6593" s="0" t="n">
        <f aca="false">IF(C6593=1,MIN(G6593-H6593,Assumptions!$C$13,P6592),0)</f>
        <v>0</v>
      </c>
      <c r="J6593" s="0" t="n">
        <f aca="false">H6593+I6593</f>
        <v>0</v>
      </c>
      <c r="K6593" s="0" t="n">
        <f aca="false">MIN(IF(C6593=1,F6593-H6593,F6593),Assumptions!$C$13,MAX(0,($B$5-P6592)/$B$6))</f>
        <v>3.3072149</v>
      </c>
      <c r="L6593" s="0" t="n">
        <f aca="false">IF(C6593=1,0,MIN(F6593-K6593,Assumptions!$C$15,MAX(0,$B$10-O6592-M6593)))</f>
        <v>0</v>
      </c>
      <c r="M6593" s="0" t="n">
        <f aca="false">'Profiles 8760'!H6582</f>
        <v>72800</v>
      </c>
      <c r="N6593" s="0" t="n">
        <f aca="false">J6593+L6593</f>
        <v>0</v>
      </c>
      <c r="O6593" s="0" t="n">
        <f aca="false">O6592+N6593</f>
        <v>615490.116772699</v>
      </c>
      <c r="P6593" s="0" t="n">
        <f aca="false">MIN($B$5,P6592+K6593*$B$6-I6593)</f>
        <v>182.05125899488</v>
      </c>
      <c r="Q6593" s="0" t="n">
        <f aca="false">MAX(0,F6593-H6593-K6593-L6593)</f>
        <v>0</v>
      </c>
    </row>
    <row r="6594" customFormat="false" ht="15" hidden="false" customHeight="false" outlineLevel="0" collapsed="false">
      <c r="A6594" s="0" t="n">
        <f aca="false">'Profiles 8760'!A6583</f>
        <v>6581</v>
      </c>
      <c r="B6594" s="0" t="n">
        <f aca="false">'Profiles 8760'!B6583</f>
        <v>10</v>
      </c>
      <c r="C6594" s="0" t="n">
        <f aca="false">'Profiles 8760'!E6583</f>
        <v>0</v>
      </c>
      <c r="D6594" s="0" t="n">
        <f aca="false">'Profiles 8760'!F6583</f>
        <v>0</v>
      </c>
      <c r="E6594" s="0" t="n">
        <f aca="false">'Profiles 8760'!G6583</f>
        <v>0.054493</v>
      </c>
      <c r="F6594" s="0" t="n">
        <f aca="false">D6594*Assumptions!$C$11*$B$7+E6594*Assumptions!$C$12*$B$8</f>
        <v>2.2287637</v>
      </c>
      <c r="G6594" s="0" t="n">
        <f aca="false">C6594*Assumptions!$C$15</f>
        <v>0</v>
      </c>
      <c r="H6594" s="0" t="n">
        <f aca="false">MIN(F6594,G6594)</f>
        <v>0</v>
      </c>
      <c r="I6594" s="0" t="n">
        <f aca="false">IF(C6594=1,MIN(G6594-H6594,Assumptions!$C$13,P6593),0)</f>
        <v>0</v>
      </c>
      <c r="J6594" s="0" t="n">
        <f aca="false">H6594+I6594</f>
        <v>0</v>
      </c>
      <c r="K6594" s="0" t="n">
        <f aca="false">MIN(IF(C6594=1,F6594-H6594,F6594),Assumptions!$C$13,MAX(0,($B$5-P6593)/$B$6))</f>
        <v>2.2287637</v>
      </c>
      <c r="L6594" s="0" t="n">
        <f aca="false">IF(C6594=1,0,MIN(F6594-K6594,Assumptions!$C$15,MAX(0,$B$10-O6593-M6594)))</f>
        <v>0</v>
      </c>
      <c r="M6594" s="0" t="n">
        <f aca="false">'Profiles 8760'!H6583</f>
        <v>72800</v>
      </c>
      <c r="N6594" s="0" t="n">
        <f aca="false">J6594+L6594</f>
        <v>0</v>
      </c>
      <c r="O6594" s="0" t="n">
        <f aca="false">O6593+N6594</f>
        <v>615490.116772699</v>
      </c>
      <c r="P6594" s="0" t="n">
        <f aca="false">MIN($B$5,P6593+K6594*$B$6-I6594)</f>
        <v>183.98315137004</v>
      </c>
      <c r="Q6594" s="0" t="n">
        <f aca="false">MAX(0,F6594-H6594-K6594-L6594)</f>
        <v>0</v>
      </c>
    </row>
    <row r="6595" customFormat="false" ht="15" hidden="false" customHeight="false" outlineLevel="0" collapsed="false">
      <c r="A6595" s="0" t="n">
        <f aca="false">'Profiles 8760'!A6584</f>
        <v>6582</v>
      </c>
      <c r="B6595" s="0" t="n">
        <f aca="false">'Profiles 8760'!B6584</f>
        <v>10</v>
      </c>
      <c r="C6595" s="0" t="n">
        <f aca="false">'Profiles 8760'!E6584</f>
        <v>0</v>
      </c>
      <c r="D6595" s="0" t="n">
        <f aca="false">'Profiles 8760'!F6584</f>
        <v>0</v>
      </c>
      <c r="E6595" s="0" t="n">
        <f aca="false">'Profiles 8760'!G6584</f>
        <v>0.069149</v>
      </c>
      <c r="F6595" s="0" t="n">
        <f aca="false">D6595*Assumptions!$C$11*$B$7+E6595*Assumptions!$C$12*$B$8</f>
        <v>2.8281941</v>
      </c>
      <c r="G6595" s="0" t="n">
        <f aca="false">C6595*Assumptions!$C$15</f>
        <v>0</v>
      </c>
      <c r="H6595" s="0" t="n">
        <f aca="false">MIN(F6595,G6595)</f>
        <v>0</v>
      </c>
      <c r="I6595" s="0" t="n">
        <f aca="false">IF(C6595=1,MIN(G6595-H6595,Assumptions!$C$13,P6594),0)</f>
        <v>0</v>
      </c>
      <c r="J6595" s="0" t="n">
        <f aca="false">H6595+I6595</f>
        <v>0</v>
      </c>
      <c r="K6595" s="0" t="n">
        <f aca="false">MIN(IF(C6595=1,F6595-H6595,F6595),Assumptions!$C$13,MAX(0,($B$5-P6594)/$B$6))</f>
        <v>2.8281941</v>
      </c>
      <c r="L6595" s="0" t="n">
        <f aca="false">IF(C6595=1,0,MIN(F6595-K6595,Assumptions!$C$15,MAX(0,$B$10-O6594-M6595)))</f>
        <v>0</v>
      </c>
      <c r="M6595" s="0" t="n">
        <f aca="false">'Profiles 8760'!H6584</f>
        <v>72800</v>
      </c>
      <c r="N6595" s="0" t="n">
        <f aca="false">J6595+L6595</f>
        <v>0</v>
      </c>
      <c r="O6595" s="0" t="n">
        <f aca="false">O6594+N6595</f>
        <v>615490.116772699</v>
      </c>
      <c r="P6595" s="0" t="n">
        <f aca="false">MIN($B$5,P6594+K6595*$B$6-I6595)</f>
        <v>186.43463001592</v>
      </c>
      <c r="Q6595" s="0" t="n">
        <f aca="false">MAX(0,F6595-H6595-K6595-L6595)</f>
        <v>0</v>
      </c>
    </row>
    <row r="6596" customFormat="false" ht="15" hidden="false" customHeight="false" outlineLevel="0" collapsed="false">
      <c r="A6596" s="0" t="n">
        <f aca="false">'Profiles 8760'!A6585</f>
        <v>6583</v>
      </c>
      <c r="B6596" s="0" t="n">
        <f aca="false">'Profiles 8760'!B6585</f>
        <v>10</v>
      </c>
      <c r="C6596" s="0" t="n">
        <f aca="false">'Profiles 8760'!E6585</f>
        <v>0</v>
      </c>
      <c r="D6596" s="0" t="n">
        <f aca="false">'Profiles 8760'!F6585</f>
        <v>0</v>
      </c>
      <c r="E6596" s="0" t="n">
        <f aca="false">'Profiles 8760'!G6585</f>
        <v>0.075702</v>
      </c>
      <c r="F6596" s="0" t="n">
        <f aca="false">D6596*Assumptions!$C$11*$B$7+E6596*Assumptions!$C$12*$B$8</f>
        <v>3.0962118</v>
      </c>
      <c r="G6596" s="0" t="n">
        <f aca="false">C6596*Assumptions!$C$15</f>
        <v>0</v>
      </c>
      <c r="H6596" s="0" t="n">
        <f aca="false">MIN(F6596,G6596)</f>
        <v>0</v>
      </c>
      <c r="I6596" s="0" t="n">
        <f aca="false">IF(C6596=1,MIN(G6596-H6596,Assumptions!$C$13,P6595),0)</f>
        <v>0</v>
      </c>
      <c r="J6596" s="0" t="n">
        <f aca="false">H6596+I6596</f>
        <v>0</v>
      </c>
      <c r="K6596" s="0" t="n">
        <f aca="false">MIN(IF(C6596=1,F6596-H6596,F6596),Assumptions!$C$13,MAX(0,($B$5-P6595)/$B$6))</f>
        <v>3.0962118</v>
      </c>
      <c r="L6596" s="0" t="n">
        <f aca="false">IF(C6596=1,0,MIN(F6596-K6596,Assumptions!$C$15,MAX(0,$B$10-O6595-M6596)))</f>
        <v>0</v>
      </c>
      <c r="M6596" s="0" t="n">
        <f aca="false">'Profiles 8760'!H6585</f>
        <v>72800</v>
      </c>
      <c r="N6596" s="0" t="n">
        <f aca="false">J6596+L6596</f>
        <v>0</v>
      </c>
      <c r="O6596" s="0" t="n">
        <f aca="false">O6595+N6596</f>
        <v>615490.116772699</v>
      </c>
      <c r="P6596" s="0" t="n">
        <f aca="false">MIN($B$5,P6595+K6596*$B$6-I6596)</f>
        <v>189.11842640416</v>
      </c>
      <c r="Q6596" s="0" t="n">
        <f aca="false">MAX(0,F6596-H6596-K6596-L6596)</f>
        <v>0</v>
      </c>
    </row>
    <row r="6597" customFormat="false" ht="15" hidden="false" customHeight="false" outlineLevel="0" collapsed="false">
      <c r="A6597" s="0" t="n">
        <f aca="false">'Profiles 8760'!A6586</f>
        <v>6584</v>
      </c>
      <c r="B6597" s="0" t="n">
        <f aca="false">'Profiles 8760'!B6586</f>
        <v>10</v>
      </c>
      <c r="C6597" s="0" t="n">
        <f aca="false">'Profiles 8760'!E6586</f>
        <v>1</v>
      </c>
      <c r="D6597" s="0" t="n">
        <f aca="false">'Profiles 8760'!F6586</f>
        <v>0.168474</v>
      </c>
      <c r="E6597" s="0" t="n">
        <f aca="false">'Profiles 8760'!G6586</f>
        <v>0.102088</v>
      </c>
      <c r="F6597" s="0" t="n">
        <f aca="false">D6597*Assumptions!$C$11*$B$7+E6597*Assumptions!$C$12*$B$8</f>
        <v>52.8306904</v>
      </c>
      <c r="G6597" s="0" t="n">
        <f aca="false">C6597*Assumptions!$C$15</f>
        <v>200</v>
      </c>
      <c r="H6597" s="0" t="n">
        <f aca="false">MIN(F6597,G6597)</f>
        <v>52.8306904</v>
      </c>
      <c r="I6597" s="0" t="n">
        <f aca="false">IF(C6597=1,MIN(G6597-H6597,Assumptions!$C$13,P6596),0)</f>
        <v>147.1693096</v>
      </c>
      <c r="J6597" s="0" t="n">
        <f aca="false">H6597+I6597</f>
        <v>200</v>
      </c>
      <c r="K6597" s="0" t="n">
        <f aca="false">MIN(IF(C6597=1,F6597-H6597,F6597),Assumptions!$C$13,MAX(0,($B$5-P6596)/$B$6))</f>
        <v>0</v>
      </c>
      <c r="L6597" s="0" t="n">
        <f aca="false">IF(C6597=1,0,MIN(F6597-K6597,Assumptions!$C$15,MAX(0,$B$10-O6596-M6597)))</f>
        <v>0</v>
      </c>
      <c r="M6597" s="0" t="n">
        <f aca="false">'Profiles 8760'!H6586</f>
        <v>72600</v>
      </c>
      <c r="N6597" s="0" t="n">
        <f aca="false">J6597+L6597</f>
        <v>200</v>
      </c>
      <c r="O6597" s="0" t="n">
        <f aca="false">O6596+N6597</f>
        <v>615690.116772699</v>
      </c>
      <c r="P6597" s="0" t="n">
        <f aca="false">MIN($B$5,P6596+K6597*$B$6-I6597)</f>
        <v>41.94911680416</v>
      </c>
      <c r="Q6597" s="0" t="n">
        <f aca="false">MAX(0,F6597-H6597-K6597-L6597)</f>
        <v>0</v>
      </c>
    </row>
    <row r="6598" customFormat="false" ht="15" hidden="false" customHeight="false" outlineLevel="0" collapsed="false">
      <c r="A6598" s="0" t="n">
        <f aca="false">'Profiles 8760'!A6587</f>
        <v>6585</v>
      </c>
      <c r="B6598" s="0" t="n">
        <f aca="false">'Profiles 8760'!B6587</f>
        <v>10</v>
      </c>
      <c r="C6598" s="0" t="n">
        <f aca="false">'Profiles 8760'!E6587</f>
        <v>1</v>
      </c>
      <c r="D6598" s="0" t="n">
        <f aca="false">'Profiles 8760'!F6587</f>
        <v>0.506877</v>
      </c>
      <c r="E6598" s="0" t="n">
        <f aca="false">'Profiles 8760'!G6587</f>
        <v>0.100576</v>
      </c>
      <c r="F6598" s="0" t="n">
        <f aca="false">D6598*Assumptions!$C$11*$B$7+E6598*Assumptions!$C$12*$B$8</f>
        <v>150.499636</v>
      </c>
      <c r="G6598" s="0" t="n">
        <f aca="false">C6598*Assumptions!$C$15</f>
        <v>200</v>
      </c>
      <c r="H6598" s="0" t="n">
        <f aca="false">MIN(F6598,G6598)</f>
        <v>150.499636</v>
      </c>
      <c r="I6598" s="0" t="n">
        <f aca="false">IF(C6598=1,MIN(G6598-H6598,Assumptions!$C$13,P6597),0)</f>
        <v>41.94911680416</v>
      </c>
      <c r="J6598" s="0" t="n">
        <f aca="false">H6598+I6598</f>
        <v>192.44875280416</v>
      </c>
      <c r="K6598" s="0" t="n">
        <f aca="false">MIN(IF(C6598=1,F6598-H6598,F6598),Assumptions!$C$13,MAX(0,($B$5-P6597)/$B$6))</f>
        <v>0</v>
      </c>
      <c r="L6598" s="0" t="n">
        <f aca="false">IF(C6598=1,0,MIN(F6598-K6598,Assumptions!$C$15,MAX(0,$B$10-O6597-M6598)))</f>
        <v>0</v>
      </c>
      <c r="M6598" s="0" t="n">
        <f aca="false">'Profiles 8760'!H6587</f>
        <v>72400</v>
      </c>
      <c r="N6598" s="0" t="n">
        <f aca="false">J6598+L6598</f>
        <v>192.44875280416</v>
      </c>
      <c r="O6598" s="0" t="n">
        <f aca="false">O6597+N6598</f>
        <v>615882.565525503</v>
      </c>
      <c r="P6598" s="0" t="n">
        <f aca="false">MIN($B$5,P6597+K6598*$B$6-I6598)</f>
        <v>0</v>
      </c>
      <c r="Q6598" s="0" t="n">
        <f aca="false">MAX(0,F6598-H6598-K6598-L6598)</f>
        <v>0</v>
      </c>
    </row>
    <row r="6599" customFormat="false" ht="15" hidden="false" customHeight="false" outlineLevel="0" collapsed="false">
      <c r="A6599" s="0" t="n">
        <f aca="false">'Profiles 8760'!A6588</f>
        <v>6586</v>
      </c>
      <c r="B6599" s="0" t="n">
        <f aca="false">'Profiles 8760'!B6588</f>
        <v>10</v>
      </c>
      <c r="C6599" s="0" t="n">
        <f aca="false">'Profiles 8760'!E6588</f>
        <v>0</v>
      </c>
      <c r="D6599" s="0" t="n">
        <f aca="false">'Profiles 8760'!F6588</f>
        <v>0.863338</v>
      </c>
      <c r="E6599" s="0" t="n">
        <f aca="false">'Profiles 8760'!G6588</f>
        <v>0.174989</v>
      </c>
      <c r="F6599" s="0" t="n">
        <f aca="false">D6599*Assumptions!$C$11*$B$7+E6599*Assumptions!$C$12*$B$8</f>
        <v>256.4890645</v>
      </c>
      <c r="G6599" s="0" t="n">
        <f aca="false">C6599*Assumptions!$C$15</f>
        <v>0</v>
      </c>
      <c r="H6599" s="0" t="n">
        <f aca="false">MIN(F6599,G6599)</f>
        <v>0</v>
      </c>
      <c r="I6599" s="0" t="n">
        <f aca="false">IF(C6599=1,MIN(G6599-H6599,Assumptions!$C$13,P6598),0)</f>
        <v>0</v>
      </c>
      <c r="J6599" s="0" t="n">
        <f aca="false">H6599+I6599</f>
        <v>0</v>
      </c>
      <c r="K6599" s="0" t="n">
        <f aca="false">MIN(IF(C6599=1,F6599-H6599,F6599),Assumptions!$C$13,MAX(0,($B$5-P6598)/$B$6))</f>
        <v>180</v>
      </c>
      <c r="L6599" s="0" t="n">
        <f aca="false">IF(C6599=1,0,MIN(F6599-K6599,Assumptions!$C$15,MAX(0,$B$10-O6598-M6599)))</f>
        <v>76.4890645</v>
      </c>
      <c r="M6599" s="0" t="n">
        <f aca="false">'Profiles 8760'!H6588</f>
        <v>72400</v>
      </c>
      <c r="N6599" s="0" t="n">
        <f aca="false">J6599+L6599</f>
        <v>76.4890645</v>
      </c>
      <c r="O6599" s="0" t="n">
        <f aca="false">O6598+N6599</f>
        <v>615959.054590003</v>
      </c>
      <c r="P6599" s="0" t="n">
        <f aca="false">MIN($B$5,P6598+K6599*$B$6-I6599)</f>
        <v>156.024</v>
      </c>
      <c r="Q6599" s="0" t="n">
        <f aca="false">MAX(0,F6599-H6599-K6599-L6599)</f>
        <v>0</v>
      </c>
    </row>
    <row r="6600" customFormat="false" ht="15" hidden="false" customHeight="false" outlineLevel="0" collapsed="false">
      <c r="A6600" s="0" t="n">
        <f aca="false">'Profiles 8760'!A6589</f>
        <v>6587</v>
      </c>
      <c r="B6600" s="0" t="n">
        <f aca="false">'Profiles 8760'!B6589</f>
        <v>10</v>
      </c>
      <c r="C6600" s="0" t="n">
        <f aca="false">'Profiles 8760'!E6589</f>
        <v>0</v>
      </c>
      <c r="D6600" s="0" t="n">
        <f aca="false">'Profiles 8760'!F6589</f>
        <v>1</v>
      </c>
      <c r="E6600" s="0" t="n">
        <f aca="false">'Profiles 8760'!G6589</f>
        <v>0.255744</v>
      </c>
      <c r="F6600" s="0" t="n">
        <f aca="false">D6600*Assumptions!$C$11*$B$7+E6600*Assumptions!$C$12*$B$8</f>
        <v>299.2599296</v>
      </c>
      <c r="G6600" s="0" t="n">
        <f aca="false">C6600*Assumptions!$C$15</f>
        <v>0</v>
      </c>
      <c r="H6600" s="0" t="n">
        <f aca="false">MIN(F6600,G6600)</f>
        <v>0</v>
      </c>
      <c r="I6600" s="0" t="n">
        <f aca="false">IF(C6600=1,MIN(G6600-H6600,Assumptions!$C$13,P6599),0)</f>
        <v>0</v>
      </c>
      <c r="J6600" s="0" t="n">
        <f aca="false">H6600+I6600</f>
        <v>0</v>
      </c>
      <c r="K6600" s="0" t="n">
        <f aca="false">MIN(IF(C6600=1,F6600-H6600,F6600),Assumptions!$C$13,MAX(0,($B$5-P6599)/$B$6))</f>
        <v>180</v>
      </c>
      <c r="L6600" s="0" t="n">
        <f aca="false">IF(C6600=1,0,MIN(F6600-K6600,Assumptions!$C$15,MAX(0,$B$10-O6599-M6600)))</f>
        <v>119.2599296</v>
      </c>
      <c r="M6600" s="0" t="n">
        <f aca="false">'Profiles 8760'!H6589</f>
        <v>72400</v>
      </c>
      <c r="N6600" s="0" t="n">
        <f aca="false">J6600+L6600</f>
        <v>119.2599296</v>
      </c>
      <c r="O6600" s="0" t="n">
        <f aca="false">O6599+N6600</f>
        <v>616078.314519603</v>
      </c>
      <c r="P6600" s="0" t="n">
        <f aca="false">MIN($B$5,P6599+K6600*$B$6-I6600)</f>
        <v>312.048</v>
      </c>
      <c r="Q6600" s="0" t="n">
        <f aca="false">MAX(0,F6600-H6600-K6600-L6600)</f>
        <v>0</v>
      </c>
    </row>
    <row r="6601" customFormat="false" ht="15" hidden="false" customHeight="false" outlineLevel="0" collapsed="false">
      <c r="A6601" s="0" t="n">
        <f aca="false">'Profiles 8760'!A6590</f>
        <v>6588</v>
      </c>
      <c r="B6601" s="0" t="n">
        <f aca="false">'Profiles 8760'!B6590</f>
        <v>10</v>
      </c>
      <c r="C6601" s="0" t="n">
        <f aca="false">'Profiles 8760'!E6590</f>
        <v>0</v>
      </c>
      <c r="D6601" s="0" t="n">
        <f aca="false">'Profiles 8760'!F6590</f>
        <v>1</v>
      </c>
      <c r="E6601" s="0" t="n">
        <f aca="false">'Profiles 8760'!G6590</f>
        <v>0.462692</v>
      </c>
      <c r="F6601" s="0" t="n">
        <f aca="false">D6601*Assumptions!$C$11*$B$7+E6601*Assumptions!$C$12*$B$8</f>
        <v>307.7241028</v>
      </c>
      <c r="G6601" s="0" t="n">
        <f aca="false">C6601*Assumptions!$C$15</f>
        <v>0</v>
      </c>
      <c r="H6601" s="0" t="n">
        <f aca="false">MIN(F6601,G6601)</f>
        <v>0</v>
      </c>
      <c r="I6601" s="0" t="n">
        <f aca="false">IF(C6601=1,MIN(G6601-H6601,Assumptions!$C$13,P6600),0)</f>
        <v>0</v>
      </c>
      <c r="J6601" s="0" t="n">
        <f aca="false">H6601+I6601</f>
        <v>0</v>
      </c>
      <c r="K6601" s="0" t="n">
        <f aca="false">MIN(IF(C6601=1,F6601-H6601,F6601),Assumptions!$C$13,MAX(0,($B$5-P6600)/$B$6))</f>
        <v>180</v>
      </c>
      <c r="L6601" s="0" t="n">
        <f aca="false">IF(C6601=1,0,MIN(F6601-K6601,Assumptions!$C$15,MAX(0,$B$10-O6600-M6601)))</f>
        <v>127.7241028</v>
      </c>
      <c r="M6601" s="0" t="n">
        <f aca="false">'Profiles 8760'!H6590</f>
        <v>72400</v>
      </c>
      <c r="N6601" s="0" t="n">
        <f aca="false">J6601+L6601</f>
        <v>127.7241028</v>
      </c>
      <c r="O6601" s="0" t="n">
        <f aca="false">O6600+N6601</f>
        <v>616206.038622403</v>
      </c>
      <c r="P6601" s="0" t="n">
        <f aca="false">MIN($B$5,P6600+K6601*$B$6-I6601)</f>
        <v>468.072</v>
      </c>
      <c r="Q6601" s="0" t="n">
        <f aca="false">MAX(0,F6601-H6601-K6601-L6601)</f>
        <v>0</v>
      </c>
    </row>
    <row r="6602" customFormat="false" ht="15" hidden="false" customHeight="false" outlineLevel="0" collapsed="false">
      <c r="A6602" s="0" t="n">
        <f aca="false">'Profiles 8760'!A6591</f>
        <v>6589</v>
      </c>
      <c r="B6602" s="0" t="n">
        <f aca="false">'Profiles 8760'!B6591</f>
        <v>10</v>
      </c>
      <c r="C6602" s="0" t="n">
        <f aca="false">'Profiles 8760'!E6591</f>
        <v>0</v>
      </c>
      <c r="D6602" s="0" t="n">
        <f aca="false">'Profiles 8760'!F6591</f>
        <v>1</v>
      </c>
      <c r="E6602" s="0" t="n">
        <f aca="false">'Profiles 8760'!G6591</f>
        <v>0.657571</v>
      </c>
      <c r="F6602" s="0" t="n">
        <f aca="false">D6602*Assumptions!$C$11*$B$7+E6602*Assumptions!$C$12*$B$8</f>
        <v>315.6946539</v>
      </c>
      <c r="G6602" s="0" t="n">
        <f aca="false">C6602*Assumptions!$C$15</f>
        <v>0</v>
      </c>
      <c r="H6602" s="0" t="n">
        <f aca="false">MIN(F6602,G6602)</f>
        <v>0</v>
      </c>
      <c r="I6602" s="0" t="n">
        <f aca="false">IF(C6602=1,MIN(G6602-H6602,Assumptions!$C$13,P6601),0)</f>
        <v>0</v>
      </c>
      <c r="J6602" s="0" t="n">
        <f aca="false">H6602+I6602</f>
        <v>0</v>
      </c>
      <c r="K6602" s="0" t="n">
        <f aca="false">MIN(IF(C6602=1,F6602-H6602,F6602),Assumptions!$C$13,MAX(0,($B$5-P6601)/$B$6))</f>
        <v>49.3054914628519</v>
      </c>
      <c r="L6602" s="0" t="n">
        <f aca="false">IF(C6602=1,0,MIN(F6602-K6602,Assumptions!$C$15,MAX(0,$B$10-O6601-M6602)))</f>
        <v>200</v>
      </c>
      <c r="M6602" s="0" t="n">
        <f aca="false">'Profiles 8760'!H6591</f>
        <v>72400</v>
      </c>
      <c r="N6602" s="0" t="n">
        <f aca="false">J6602+L6602</f>
        <v>200</v>
      </c>
      <c r="O6602" s="0" t="n">
        <f aca="false">O6601+N6602</f>
        <v>616406.038622403</v>
      </c>
      <c r="P6602" s="0" t="n">
        <f aca="false">MIN($B$5,P6601+K6602*$B$6-I6602)</f>
        <v>510.81</v>
      </c>
      <c r="Q6602" s="0" t="n">
        <f aca="false">MAX(0,F6602-H6602-K6602-L6602)</f>
        <v>66.3891624371481</v>
      </c>
    </row>
    <row r="6603" customFormat="false" ht="15" hidden="false" customHeight="false" outlineLevel="0" collapsed="false">
      <c r="A6603" s="0" t="n">
        <f aca="false">'Profiles 8760'!A6592</f>
        <v>6590</v>
      </c>
      <c r="B6603" s="0" t="n">
        <f aca="false">'Profiles 8760'!B6592</f>
        <v>10</v>
      </c>
      <c r="C6603" s="0" t="n">
        <f aca="false">'Profiles 8760'!E6592</f>
        <v>0</v>
      </c>
      <c r="D6603" s="0" t="n">
        <f aca="false">'Profiles 8760'!F6592</f>
        <v>1</v>
      </c>
      <c r="E6603" s="0" t="n">
        <f aca="false">'Profiles 8760'!G6592</f>
        <v>0.450638</v>
      </c>
      <c r="F6603" s="0" t="n">
        <f aca="false">D6603*Assumptions!$C$11*$B$7+E6603*Assumptions!$C$12*$B$8</f>
        <v>307.2310942</v>
      </c>
      <c r="G6603" s="0" t="n">
        <f aca="false">C6603*Assumptions!$C$15</f>
        <v>0</v>
      </c>
      <c r="H6603" s="0" t="n">
        <f aca="false">MIN(F6603,G6603)</f>
        <v>0</v>
      </c>
      <c r="I6603" s="0" t="n">
        <f aca="false">IF(C6603=1,MIN(G6603-H6603,Assumptions!$C$13,P6602),0)</f>
        <v>0</v>
      </c>
      <c r="J6603" s="0" t="n">
        <f aca="false">H6603+I6603</f>
        <v>0</v>
      </c>
      <c r="K6603" s="0" t="n">
        <f aca="false">MIN(IF(C6603=1,F6603-H6603,F6603),Assumptions!$C$13,MAX(0,($B$5-P6602)/$B$6))</f>
        <v>0</v>
      </c>
      <c r="L6603" s="0" t="n">
        <f aca="false">IF(C6603=1,0,MIN(F6603-K6603,Assumptions!$C$15,MAX(0,$B$10-O6602-M6603)))</f>
        <v>200</v>
      </c>
      <c r="M6603" s="0" t="n">
        <f aca="false">'Profiles 8760'!H6592</f>
        <v>72400</v>
      </c>
      <c r="N6603" s="0" t="n">
        <f aca="false">J6603+L6603</f>
        <v>200</v>
      </c>
      <c r="O6603" s="0" t="n">
        <f aca="false">O6602+N6603</f>
        <v>616606.038622403</v>
      </c>
      <c r="P6603" s="0" t="n">
        <f aca="false">MIN($B$5,P6602+K6603*$B$6-I6603)</f>
        <v>510.81</v>
      </c>
      <c r="Q6603" s="0" t="n">
        <f aca="false">MAX(0,F6603-H6603-K6603-L6603)</f>
        <v>107.2310942</v>
      </c>
    </row>
    <row r="6604" customFormat="false" ht="15" hidden="false" customHeight="false" outlineLevel="0" collapsed="false">
      <c r="A6604" s="0" t="n">
        <f aca="false">'Profiles 8760'!A6593</f>
        <v>6591</v>
      </c>
      <c r="B6604" s="0" t="n">
        <f aca="false">'Profiles 8760'!B6593</f>
        <v>10</v>
      </c>
      <c r="C6604" s="0" t="n">
        <f aca="false">'Profiles 8760'!E6593</f>
        <v>0</v>
      </c>
      <c r="D6604" s="0" t="n">
        <f aca="false">'Profiles 8760'!F6593</f>
        <v>1</v>
      </c>
      <c r="E6604" s="0" t="n">
        <f aca="false">'Profiles 8760'!G6593</f>
        <v>0.827844</v>
      </c>
      <c r="F6604" s="0" t="n">
        <f aca="false">D6604*Assumptions!$C$11*$B$7+E6604*Assumptions!$C$12*$B$8</f>
        <v>322.6588196</v>
      </c>
      <c r="G6604" s="0" t="n">
        <f aca="false">C6604*Assumptions!$C$15</f>
        <v>0</v>
      </c>
      <c r="H6604" s="0" t="n">
        <f aca="false">MIN(F6604,G6604)</f>
        <v>0</v>
      </c>
      <c r="I6604" s="0" t="n">
        <f aca="false">IF(C6604=1,MIN(G6604-H6604,Assumptions!$C$13,P6603),0)</f>
        <v>0</v>
      </c>
      <c r="J6604" s="0" t="n">
        <f aca="false">H6604+I6604</f>
        <v>0</v>
      </c>
      <c r="K6604" s="0" t="n">
        <f aca="false">MIN(IF(C6604=1,F6604-H6604,F6604),Assumptions!$C$13,MAX(0,($B$5-P6603)/$B$6))</f>
        <v>0</v>
      </c>
      <c r="L6604" s="0" t="n">
        <f aca="false">IF(C6604=1,0,MIN(F6604-K6604,Assumptions!$C$15,MAX(0,$B$10-O6603-M6604)))</f>
        <v>200</v>
      </c>
      <c r="M6604" s="0" t="n">
        <f aca="false">'Profiles 8760'!H6593</f>
        <v>72400</v>
      </c>
      <c r="N6604" s="0" t="n">
        <f aca="false">J6604+L6604</f>
        <v>200</v>
      </c>
      <c r="O6604" s="0" t="n">
        <f aca="false">O6603+N6604</f>
        <v>616806.038622403</v>
      </c>
      <c r="P6604" s="0" t="n">
        <f aca="false">MIN($B$5,P6603+K6604*$B$6-I6604)</f>
        <v>510.81</v>
      </c>
      <c r="Q6604" s="0" t="n">
        <f aca="false">MAX(0,F6604-H6604-K6604-L6604)</f>
        <v>122.6588196</v>
      </c>
    </row>
    <row r="6605" customFormat="false" ht="15" hidden="false" customHeight="false" outlineLevel="0" collapsed="false">
      <c r="A6605" s="0" t="n">
        <f aca="false">'Profiles 8760'!A6594</f>
        <v>6592</v>
      </c>
      <c r="B6605" s="0" t="n">
        <f aca="false">'Profiles 8760'!B6594</f>
        <v>10</v>
      </c>
      <c r="C6605" s="0" t="n">
        <f aca="false">'Profiles 8760'!E6594</f>
        <v>0</v>
      </c>
      <c r="D6605" s="0" t="n">
        <f aca="false">'Profiles 8760'!F6594</f>
        <v>0.863338</v>
      </c>
      <c r="E6605" s="0" t="n">
        <f aca="false">'Profiles 8760'!G6594</f>
        <v>0.64687</v>
      </c>
      <c r="F6605" s="0" t="n">
        <f aca="false">D6605*Assumptions!$C$11*$B$7+E6605*Assumptions!$C$12*$B$8</f>
        <v>275.7889974</v>
      </c>
      <c r="G6605" s="0" t="n">
        <f aca="false">C6605*Assumptions!$C$15</f>
        <v>0</v>
      </c>
      <c r="H6605" s="0" t="n">
        <f aca="false">MIN(F6605,G6605)</f>
        <v>0</v>
      </c>
      <c r="I6605" s="0" t="n">
        <f aca="false">IF(C6605=1,MIN(G6605-H6605,Assumptions!$C$13,P6604),0)</f>
        <v>0</v>
      </c>
      <c r="J6605" s="0" t="n">
        <f aca="false">H6605+I6605</f>
        <v>0</v>
      </c>
      <c r="K6605" s="0" t="n">
        <f aca="false">MIN(IF(C6605=1,F6605-H6605,F6605),Assumptions!$C$13,MAX(0,($B$5-P6604)/$B$6))</f>
        <v>0</v>
      </c>
      <c r="L6605" s="0" t="n">
        <f aca="false">IF(C6605=1,0,MIN(F6605-K6605,Assumptions!$C$15,MAX(0,$B$10-O6604-M6605)))</f>
        <v>200</v>
      </c>
      <c r="M6605" s="0" t="n">
        <f aca="false">'Profiles 8760'!H6594</f>
        <v>72400</v>
      </c>
      <c r="N6605" s="0" t="n">
        <f aca="false">J6605+L6605</f>
        <v>200</v>
      </c>
      <c r="O6605" s="0" t="n">
        <f aca="false">O6604+N6605</f>
        <v>617006.038622403</v>
      </c>
      <c r="P6605" s="0" t="n">
        <f aca="false">MIN($B$5,P6604+K6605*$B$6-I6605)</f>
        <v>510.81</v>
      </c>
      <c r="Q6605" s="0" t="n">
        <f aca="false">MAX(0,F6605-H6605-K6605-L6605)</f>
        <v>75.7889974</v>
      </c>
    </row>
    <row r="6606" customFormat="false" ht="15" hidden="false" customHeight="false" outlineLevel="0" collapsed="false">
      <c r="A6606" s="0" t="n">
        <f aca="false">'Profiles 8760'!A6595</f>
        <v>6593</v>
      </c>
      <c r="B6606" s="0" t="n">
        <f aca="false">'Profiles 8760'!B6595</f>
        <v>10</v>
      </c>
      <c r="C6606" s="0" t="n">
        <f aca="false">'Profiles 8760'!E6595</f>
        <v>0</v>
      </c>
      <c r="D6606" s="0" t="n">
        <f aca="false">'Profiles 8760'!F6595</f>
        <v>0.506877</v>
      </c>
      <c r="E6606" s="0" t="n">
        <f aca="false">'Profiles 8760'!G6595</f>
        <v>0.483276</v>
      </c>
      <c r="F6606" s="0" t="n">
        <f aca="false">D6606*Assumptions!$C$11*$B$7+E6606*Assumptions!$C$12*$B$8</f>
        <v>166.152066</v>
      </c>
      <c r="G6606" s="0" t="n">
        <f aca="false">C6606*Assumptions!$C$15</f>
        <v>0</v>
      </c>
      <c r="H6606" s="0" t="n">
        <f aca="false">MIN(F6606,G6606)</f>
        <v>0</v>
      </c>
      <c r="I6606" s="0" t="n">
        <f aca="false">IF(C6606=1,MIN(G6606-H6606,Assumptions!$C$13,P6605),0)</f>
        <v>0</v>
      </c>
      <c r="J6606" s="0" t="n">
        <f aca="false">H6606+I6606</f>
        <v>0</v>
      </c>
      <c r="K6606" s="0" t="n">
        <f aca="false">MIN(IF(C6606=1,F6606-H6606,F6606),Assumptions!$C$13,MAX(0,($B$5-P6605)/$B$6))</f>
        <v>0</v>
      </c>
      <c r="L6606" s="0" t="n">
        <f aca="false">IF(C6606=1,0,MIN(F6606-K6606,Assumptions!$C$15,MAX(0,$B$10-O6605-M6606)))</f>
        <v>166.152066</v>
      </c>
      <c r="M6606" s="0" t="n">
        <f aca="false">'Profiles 8760'!H6595</f>
        <v>72400</v>
      </c>
      <c r="N6606" s="0" t="n">
        <f aca="false">J6606+L6606</f>
        <v>166.152066</v>
      </c>
      <c r="O6606" s="0" t="n">
        <f aca="false">O6605+N6606</f>
        <v>617172.190688403</v>
      </c>
      <c r="P6606" s="0" t="n">
        <f aca="false">MIN($B$5,P6605+K6606*$B$6-I6606)</f>
        <v>510.81</v>
      </c>
      <c r="Q6606" s="0" t="n">
        <f aca="false">MAX(0,F6606-H6606-K6606-L6606)</f>
        <v>0</v>
      </c>
    </row>
    <row r="6607" customFormat="false" ht="15" hidden="false" customHeight="false" outlineLevel="0" collapsed="false">
      <c r="A6607" s="0" t="n">
        <f aca="false">'Profiles 8760'!A6596</f>
        <v>6594</v>
      </c>
      <c r="B6607" s="0" t="n">
        <f aca="false">'Profiles 8760'!B6596</f>
        <v>10</v>
      </c>
      <c r="C6607" s="0" t="n">
        <f aca="false">'Profiles 8760'!E6596</f>
        <v>0</v>
      </c>
      <c r="D6607" s="0" t="n">
        <f aca="false">'Profiles 8760'!F6596</f>
        <v>0.168474</v>
      </c>
      <c r="E6607" s="0" t="n">
        <f aca="false">'Profiles 8760'!G6596</f>
        <v>0.641596</v>
      </c>
      <c r="F6607" s="0" t="n">
        <f aca="false">D6607*Assumptions!$C$11*$B$7+E6607*Assumptions!$C$12*$B$8</f>
        <v>74.8965676</v>
      </c>
      <c r="G6607" s="0" t="n">
        <f aca="false">C6607*Assumptions!$C$15</f>
        <v>0</v>
      </c>
      <c r="H6607" s="0" t="n">
        <f aca="false">MIN(F6607,G6607)</f>
        <v>0</v>
      </c>
      <c r="I6607" s="0" t="n">
        <f aca="false">IF(C6607=1,MIN(G6607-H6607,Assumptions!$C$13,P6606),0)</f>
        <v>0</v>
      </c>
      <c r="J6607" s="0" t="n">
        <f aca="false">H6607+I6607</f>
        <v>0</v>
      </c>
      <c r="K6607" s="0" t="n">
        <f aca="false">MIN(IF(C6607=1,F6607-H6607,F6607),Assumptions!$C$13,MAX(0,($B$5-P6606)/$B$6))</f>
        <v>0</v>
      </c>
      <c r="L6607" s="0" t="n">
        <f aca="false">IF(C6607=1,0,MIN(F6607-K6607,Assumptions!$C$15,MAX(0,$B$10-O6606-M6607)))</f>
        <v>74.8965676</v>
      </c>
      <c r="M6607" s="0" t="n">
        <f aca="false">'Profiles 8760'!H6596</f>
        <v>72400</v>
      </c>
      <c r="N6607" s="0" t="n">
        <f aca="false">J6607+L6607</f>
        <v>74.8965676</v>
      </c>
      <c r="O6607" s="0" t="n">
        <f aca="false">O6606+N6607</f>
        <v>617247.087256003</v>
      </c>
      <c r="P6607" s="0" t="n">
        <f aca="false">MIN($B$5,P6606+K6607*$B$6-I6607)</f>
        <v>510.81</v>
      </c>
      <c r="Q6607" s="0" t="n">
        <f aca="false">MAX(0,F6607-H6607-K6607-L6607)</f>
        <v>0</v>
      </c>
    </row>
    <row r="6608" customFormat="false" ht="15" hidden="false" customHeight="false" outlineLevel="0" collapsed="false">
      <c r="A6608" s="0" t="n">
        <f aca="false">'Profiles 8760'!A6597</f>
        <v>6595</v>
      </c>
      <c r="B6608" s="0" t="n">
        <f aca="false">'Profiles 8760'!B6597</f>
        <v>10</v>
      </c>
      <c r="C6608" s="0" t="n">
        <f aca="false">'Profiles 8760'!E6597</f>
        <v>0</v>
      </c>
      <c r="D6608" s="0" t="n">
        <f aca="false">'Profiles 8760'!F6597</f>
        <v>0</v>
      </c>
      <c r="E6608" s="0" t="n">
        <f aca="false">'Profiles 8760'!G6597</f>
        <v>0.550625</v>
      </c>
      <c r="F6608" s="0" t="n">
        <f aca="false">D6608*Assumptions!$C$11*$B$7+E6608*Assumptions!$C$12*$B$8</f>
        <v>22.5205625</v>
      </c>
      <c r="G6608" s="0" t="n">
        <f aca="false">C6608*Assumptions!$C$15</f>
        <v>0</v>
      </c>
      <c r="H6608" s="0" t="n">
        <f aca="false">MIN(F6608,G6608)</f>
        <v>0</v>
      </c>
      <c r="I6608" s="0" t="n">
        <f aca="false">IF(C6608=1,MIN(G6608-H6608,Assumptions!$C$13,P6607),0)</f>
        <v>0</v>
      </c>
      <c r="J6608" s="0" t="n">
        <f aca="false">H6608+I6608</f>
        <v>0</v>
      </c>
      <c r="K6608" s="0" t="n">
        <f aca="false">MIN(IF(C6608=1,F6608-H6608,F6608),Assumptions!$C$13,MAX(0,($B$5-P6607)/$B$6))</f>
        <v>0</v>
      </c>
      <c r="L6608" s="0" t="n">
        <f aca="false">IF(C6608=1,0,MIN(F6608-K6608,Assumptions!$C$15,MAX(0,$B$10-O6607-M6608)))</f>
        <v>22.5205625</v>
      </c>
      <c r="M6608" s="0" t="n">
        <f aca="false">'Profiles 8760'!H6597</f>
        <v>72400</v>
      </c>
      <c r="N6608" s="0" t="n">
        <f aca="false">J6608+L6608</f>
        <v>22.5205625</v>
      </c>
      <c r="O6608" s="0" t="n">
        <f aca="false">O6607+N6608</f>
        <v>617269.607818503</v>
      </c>
      <c r="P6608" s="0" t="n">
        <f aca="false">MIN($B$5,P6607+K6608*$B$6-I6608)</f>
        <v>510.81</v>
      </c>
      <c r="Q6608" s="0" t="n">
        <f aca="false">MAX(0,F6608-H6608-K6608-L6608)</f>
        <v>0</v>
      </c>
    </row>
    <row r="6609" customFormat="false" ht="15" hidden="false" customHeight="false" outlineLevel="0" collapsed="false">
      <c r="A6609" s="0" t="n">
        <f aca="false">'Profiles 8760'!A6598</f>
        <v>6596</v>
      </c>
      <c r="B6609" s="0" t="n">
        <f aca="false">'Profiles 8760'!B6598</f>
        <v>10</v>
      </c>
      <c r="C6609" s="0" t="n">
        <f aca="false">'Profiles 8760'!E6598</f>
        <v>1</v>
      </c>
      <c r="D6609" s="0" t="n">
        <f aca="false">'Profiles 8760'!F6598</f>
        <v>0</v>
      </c>
      <c r="E6609" s="0" t="n">
        <f aca="false">'Profiles 8760'!G6598</f>
        <v>0.577673</v>
      </c>
      <c r="F6609" s="0" t="n">
        <f aca="false">D6609*Assumptions!$C$11*$B$7+E6609*Assumptions!$C$12*$B$8</f>
        <v>23.6268257</v>
      </c>
      <c r="G6609" s="0" t="n">
        <f aca="false">C6609*Assumptions!$C$15</f>
        <v>200</v>
      </c>
      <c r="H6609" s="0" t="n">
        <f aca="false">MIN(F6609,G6609)</f>
        <v>23.6268257</v>
      </c>
      <c r="I6609" s="0" t="n">
        <f aca="false">IF(C6609=1,MIN(G6609-H6609,Assumptions!$C$13,P6608),0)</f>
        <v>176.3731743</v>
      </c>
      <c r="J6609" s="0" t="n">
        <f aca="false">H6609+I6609</f>
        <v>200</v>
      </c>
      <c r="K6609" s="0" t="n">
        <f aca="false">MIN(IF(C6609=1,F6609-H6609,F6609),Assumptions!$C$13,MAX(0,($B$5-P6608)/$B$6))</f>
        <v>0</v>
      </c>
      <c r="L6609" s="0" t="n">
        <f aca="false">IF(C6609=1,0,MIN(F6609-K6609,Assumptions!$C$15,MAX(0,$B$10-O6608-M6609)))</f>
        <v>0</v>
      </c>
      <c r="M6609" s="0" t="n">
        <f aca="false">'Profiles 8760'!H6598</f>
        <v>72200</v>
      </c>
      <c r="N6609" s="0" t="n">
        <f aca="false">J6609+L6609</f>
        <v>200</v>
      </c>
      <c r="O6609" s="0" t="n">
        <f aca="false">O6608+N6609</f>
        <v>617469.607818503</v>
      </c>
      <c r="P6609" s="0" t="n">
        <f aca="false">MIN($B$5,P6608+K6609*$B$6-I6609)</f>
        <v>334.4368257</v>
      </c>
      <c r="Q6609" s="0" t="n">
        <f aca="false">MAX(0,F6609-H6609-K6609-L6609)</f>
        <v>0</v>
      </c>
    </row>
    <row r="6610" customFormat="false" ht="15" hidden="false" customHeight="false" outlineLevel="0" collapsed="false">
      <c r="A6610" s="0" t="n">
        <f aca="false">'Profiles 8760'!A6599</f>
        <v>6597</v>
      </c>
      <c r="B6610" s="0" t="n">
        <f aca="false">'Profiles 8760'!B6599</f>
        <v>10</v>
      </c>
      <c r="C6610" s="0" t="n">
        <f aca="false">'Profiles 8760'!E6599</f>
        <v>1</v>
      </c>
      <c r="D6610" s="0" t="n">
        <f aca="false">'Profiles 8760'!F6599</f>
        <v>0</v>
      </c>
      <c r="E6610" s="0" t="n">
        <f aca="false">'Profiles 8760'!G6599</f>
        <v>0.521439</v>
      </c>
      <c r="F6610" s="0" t="n">
        <f aca="false">D6610*Assumptions!$C$11*$B$7+E6610*Assumptions!$C$12*$B$8</f>
        <v>21.3268551</v>
      </c>
      <c r="G6610" s="0" t="n">
        <f aca="false">C6610*Assumptions!$C$15</f>
        <v>200</v>
      </c>
      <c r="H6610" s="0" t="n">
        <f aca="false">MIN(F6610,G6610)</f>
        <v>21.3268551</v>
      </c>
      <c r="I6610" s="0" t="n">
        <f aca="false">IF(C6610=1,MIN(G6610-H6610,Assumptions!$C$13,P6609),0)</f>
        <v>178.6731449</v>
      </c>
      <c r="J6610" s="0" t="n">
        <f aca="false">H6610+I6610</f>
        <v>200</v>
      </c>
      <c r="K6610" s="0" t="n">
        <f aca="false">MIN(IF(C6610=1,F6610-H6610,F6610),Assumptions!$C$13,MAX(0,($B$5-P6609)/$B$6))</f>
        <v>0</v>
      </c>
      <c r="L6610" s="0" t="n">
        <f aca="false">IF(C6610=1,0,MIN(F6610-K6610,Assumptions!$C$15,MAX(0,$B$10-O6609-M6610)))</f>
        <v>0</v>
      </c>
      <c r="M6610" s="0" t="n">
        <f aca="false">'Profiles 8760'!H6599</f>
        <v>72000</v>
      </c>
      <c r="N6610" s="0" t="n">
        <f aca="false">J6610+L6610</f>
        <v>200</v>
      </c>
      <c r="O6610" s="0" t="n">
        <f aca="false">O6609+N6610</f>
        <v>617669.607818503</v>
      </c>
      <c r="P6610" s="0" t="n">
        <f aca="false">MIN($B$5,P6609+K6610*$B$6-I6610)</f>
        <v>155.7636808</v>
      </c>
      <c r="Q6610" s="0" t="n">
        <f aca="false">MAX(0,F6610-H6610-K6610-L6610)</f>
        <v>0</v>
      </c>
    </row>
    <row r="6611" customFormat="false" ht="15" hidden="false" customHeight="false" outlineLevel="0" collapsed="false">
      <c r="A6611" s="0" t="n">
        <f aca="false">'Profiles 8760'!A6600</f>
        <v>6598</v>
      </c>
      <c r="B6611" s="0" t="n">
        <f aca="false">'Profiles 8760'!B6600</f>
        <v>10</v>
      </c>
      <c r="C6611" s="0" t="n">
        <f aca="false">'Profiles 8760'!E6600</f>
        <v>0</v>
      </c>
      <c r="D6611" s="0" t="n">
        <f aca="false">'Profiles 8760'!F6600</f>
        <v>0</v>
      </c>
      <c r="E6611" s="0" t="n">
        <f aca="false">'Profiles 8760'!G6600</f>
        <v>0.632257</v>
      </c>
      <c r="F6611" s="0" t="n">
        <f aca="false">D6611*Assumptions!$C$11*$B$7+E6611*Assumptions!$C$12*$B$8</f>
        <v>25.8593113</v>
      </c>
      <c r="G6611" s="0" t="n">
        <f aca="false">C6611*Assumptions!$C$15</f>
        <v>0</v>
      </c>
      <c r="H6611" s="0" t="n">
        <f aca="false">MIN(F6611,G6611)</f>
        <v>0</v>
      </c>
      <c r="I6611" s="0" t="n">
        <f aca="false">IF(C6611=1,MIN(G6611-H6611,Assumptions!$C$13,P6610),0)</f>
        <v>0</v>
      </c>
      <c r="J6611" s="0" t="n">
        <f aca="false">H6611+I6611</f>
        <v>0</v>
      </c>
      <c r="K6611" s="0" t="n">
        <f aca="false">MIN(IF(C6611=1,F6611-H6611,F6611),Assumptions!$C$13,MAX(0,($B$5-P6610)/$B$6))</f>
        <v>25.8593113</v>
      </c>
      <c r="L6611" s="0" t="n">
        <f aca="false">IF(C6611=1,0,MIN(F6611-K6611,Assumptions!$C$15,MAX(0,$B$10-O6610-M6611)))</f>
        <v>0</v>
      </c>
      <c r="M6611" s="0" t="n">
        <f aca="false">'Profiles 8760'!H6600</f>
        <v>72000</v>
      </c>
      <c r="N6611" s="0" t="n">
        <f aca="false">J6611+L6611</f>
        <v>0</v>
      </c>
      <c r="O6611" s="0" t="n">
        <f aca="false">O6610+N6611</f>
        <v>617669.607818503</v>
      </c>
      <c r="P6611" s="0" t="n">
        <f aca="false">MIN($B$5,P6610+K6611*$B$6-I6611)</f>
        <v>178.17853183484</v>
      </c>
      <c r="Q6611" s="0" t="n">
        <f aca="false">MAX(0,F6611-H6611-K6611-L6611)</f>
        <v>0</v>
      </c>
    </row>
    <row r="6612" customFormat="false" ht="15" hidden="false" customHeight="false" outlineLevel="0" collapsed="false">
      <c r="A6612" s="0" t="n">
        <f aca="false">'Profiles 8760'!A6601</f>
        <v>6599</v>
      </c>
      <c r="B6612" s="0" t="n">
        <f aca="false">'Profiles 8760'!B6601</f>
        <v>10</v>
      </c>
      <c r="C6612" s="0" t="n">
        <f aca="false">'Profiles 8760'!E6601</f>
        <v>0</v>
      </c>
      <c r="D6612" s="0" t="n">
        <f aca="false">'Profiles 8760'!F6601</f>
        <v>0</v>
      </c>
      <c r="E6612" s="0" t="n">
        <f aca="false">'Profiles 8760'!G6601</f>
        <v>0.591156</v>
      </c>
      <c r="F6612" s="0" t="n">
        <f aca="false">D6612*Assumptions!$C$11*$B$7+E6612*Assumptions!$C$12*$B$8</f>
        <v>24.1782804</v>
      </c>
      <c r="G6612" s="0" t="n">
        <f aca="false">C6612*Assumptions!$C$15</f>
        <v>0</v>
      </c>
      <c r="H6612" s="0" t="n">
        <f aca="false">MIN(F6612,G6612)</f>
        <v>0</v>
      </c>
      <c r="I6612" s="0" t="n">
        <f aca="false">IF(C6612=1,MIN(G6612-H6612,Assumptions!$C$13,P6611),0)</f>
        <v>0</v>
      </c>
      <c r="J6612" s="0" t="n">
        <f aca="false">H6612+I6612</f>
        <v>0</v>
      </c>
      <c r="K6612" s="0" t="n">
        <f aca="false">MIN(IF(C6612=1,F6612-H6612,F6612),Assumptions!$C$13,MAX(0,($B$5-P6611)/$B$6))</f>
        <v>24.1782804</v>
      </c>
      <c r="L6612" s="0" t="n">
        <f aca="false">IF(C6612=1,0,MIN(F6612-K6612,Assumptions!$C$15,MAX(0,$B$10-O6611-M6612)))</f>
        <v>0</v>
      </c>
      <c r="M6612" s="0" t="n">
        <f aca="false">'Profiles 8760'!H6601</f>
        <v>72000</v>
      </c>
      <c r="N6612" s="0" t="n">
        <f aca="false">J6612+L6612</f>
        <v>0</v>
      </c>
      <c r="O6612" s="0" t="n">
        <f aca="false">O6611+N6612</f>
        <v>617669.607818503</v>
      </c>
      <c r="P6612" s="0" t="n">
        <f aca="false">MIN($B$5,P6611+K6612*$B$6-I6612)</f>
        <v>199.13626528556</v>
      </c>
      <c r="Q6612" s="0" t="n">
        <f aca="false">MAX(0,F6612-H6612-K6612-L6612)</f>
        <v>0</v>
      </c>
    </row>
    <row r="6613" customFormat="false" ht="15" hidden="false" customHeight="false" outlineLevel="0" collapsed="false">
      <c r="A6613" s="0" t="n">
        <f aca="false">'Profiles 8760'!A6602</f>
        <v>6600</v>
      </c>
      <c r="B6613" s="0" t="n">
        <f aca="false">'Profiles 8760'!B6602</f>
        <v>10</v>
      </c>
      <c r="C6613" s="0" t="n">
        <f aca="false">'Profiles 8760'!E6602</f>
        <v>0</v>
      </c>
      <c r="D6613" s="0" t="n">
        <f aca="false">'Profiles 8760'!F6602</f>
        <v>0</v>
      </c>
      <c r="E6613" s="0" t="n">
        <f aca="false">'Profiles 8760'!G6602</f>
        <v>0.390798</v>
      </c>
      <c r="F6613" s="0" t="n">
        <f aca="false">D6613*Assumptions!$C$11*$B$7+E6613*Assumptions!$C$12*$B$8</f>
        <v>15.9836382</v>
      </c>
      <c r="G6613" s="0" t="n">
        <f aca="false">C6613*Assumptions!$C$15</f>
        <v>0</v>
      </c>
      <c r="H6613" s="0" t="n">
        <f aca="false">MIN(F6613,G6613)</f>
        <v>0</v>
      </c>
      <c r="I6613" s="0" t="n">
        <f aca="false">IF(C6613=1,MIN(G6613-H6613,Assumptions!$C$13,P6612),0)</f>
        <v>0</v>
      </c>
      <c r="J6613" s="0" t="n">
        <f aca="false">H6613+I6613</f>
        <v>0</v>
      </c>
      <c r="K6613" s="0" t="n">
        <f aca="false">MIN(IF(C6613=1,F6613-H6613,F6613),Assumptions!$C$13,MAX(0,($B$5-P6612)/$B$6))</f>
        <v>15.9836382</v>
      </c>
      <c r="L6613" s="0" t="n">
        <f aca="false">IF(C6613=1,0,MIN(F6613-K6613,Assumptions!$C$15,MAX(0,$B$10-O6612-M6613)))</f>
        <v>0</v>
      </c>
      <c r="M6613" s="0" t="n">
        <f aca="false">'Profiles 8760'!H6602</f>
        <v>72000</v>
      </c>
      <c r="N6613" s="0" t="n">
        <f aca="false">J6613+L6613</f>
        <v>0</v>
      </c>
      <c r="O6613" s="0" t="n">
        <f aca="false">O6612+N6613</f>
        <v>617669.607818503</v>
      </c>
      <c r="P6613" s="0" t="n">
        <f aca="false">MIN($B$5,P6612+K6613*$B$6-I6613)</f>
        <v>212.99088287732</v>
      </c>
      <c r="Q6613" s="0" t="n">
        <f aca="false">MAX(0,F6613-H6613-K6613-L6613)</f>
        <v>0</v>
      </c>
    </row>
    <row r="6614" customFormat="false" ht="15" hidden="false" customHeight="false" outlineLevel="0" collapsed="false">
      <c r="A6614" s="0" t="n">
        <f aca="false">'Profiles 8760'!A6603</f>
        <v>6601</v>
      </c>
      <c r="B6614" s="0" t="n">
        <f aca="false">'Profiles 8760'!B6603</f>
        <v>10</v>
      </c>
      <c r="C6614" s="0" t="n">
        <f aca="false">'Profiles 8760'!E6603</f>
        <v>0</v>
      </c>
      <c r="D6614" s="0" t="n">
        <f aca="false">'Profiles 8760'!F6603</f>
        <v>0</v>
      </c>
      <c r="E6614" s="0" t="n">
        <f aca="false">'Profiles 8760'!G6603</f>
        <v>0.223813</v>
      </c>
      <c r="F6614" s="0" t="n">
        <f aca="false">D6614*Assumptions!$C$11*$B$7+E6614*Assumptions!$C$12*$B$8</f>
        <v>9.1539517</v>
      </c>
      <c r="G6614" s="0" t="n">
        <f aca="false">C6614*Assumptions!$C$15</f>
        <v>0</v>
      </c>
      <c r="H6614" s="0" t="n">
        <f aca="false">MIN(F6614,G6614)</f>
        <v>0</v>
      </c>
      <c r="I6614" s="0" t="n">
        <f aca="false">IF(C6614=1,MIN(G6614-H6614,Assumptions!$C$13,P6613),0)</f>
        <v>0</v>
      </c>
      <c r="J6614" s="0" t="n">
        <f aca="false">H6614+I6614</f>
        <v>0</v>
      </c>
      <c r="K6614" s="0" t="n">
        <f aca="false">MIN(IF(C6614=1,F6614-H6614,F6614),Assumptions!$C$13,MAX(0,($B$5-P6613)/$B$6))</f>
        <v>9.1539517</v>
      </c>
      <c r="L6614" s="0" t="n">
        <f aca="false">IF(C6614=1,0,MIN(F6614-K6614,Assumptions!$C$15,MAX(0,$B$10-O6613-M6614)))</f>
        <v>0</v>
      </c>
      <c r="M6614" s="0" t="n">
        <f aca="false">'Profiles 8760'!H6603</f>
        <v>72000</v>
      </c>
      <c r="N6614" s="0" t="n">
        <f aca="false">J6614+L6614</f>
        <v>0</v>
      </c>
      <c r="O6614" s="0" t="n">
        <f aca="false">O6613+N6614</f>
        <v>617669.607818503</v>
      </c>
      <c r="P6614" s="0" t="n">
        <f aca="false">MIN($B$5,P6613+K6614*$B$6-I6614)</f>
        <v>220.92552821088</v>
      </c>
      <c r="Q6614" s="0" t="n">
        <f aca="false">MAX(0,F6614-H6614-K6614-L6614)</f>
        <v>0</v>
      </c>
    </row>
    <row r="6615" customFormat="false" ht="15" hidden="false" customHeight="false" outlineLevel="0" collapsed="false">
      <c r="A6615" s="0" t="n">
        <f aca="false">'Profiles 8760'!A6604</f>
        <v>6602</v>
      </c>
      <c r="B6615" s="0" t="n">
        <f aca="false">'Profiles 8760'!B6604</f>
        <v>10</v>
      </c>
      <c r="C6615" s="0" t="n">
        <f aca="false">'Profiles 8760'!E6604</f>
        <v>0</v>
      </c>
      <c r="D6615" s="0" t="n">
        <f aca="false">'Profiles 8760'!F6604</f>
        <v>0</v>
      </c>
      <c r="E6615" s="0" t="n">
        <f aca="false">'Profiles 8760'!G6604</f>
        <v>0.187537</v>
      </c>
      <c r="F6615" s="0" t="n">
        <f aca="false">D6615*Assumptions!$C$11*$B$7+E6615*Assumptions!$C$12*$B$8</f>
        <v>7.6702633</v>
      </c>
      <c r="G6615" s="0" t="n">
        <f aca="false">C6615*Assumptions!$C$15</f>
        <v>0</v>
      </c>
      <c r="H6615" s="0" t="n">
        <f aca="false">MIN(F6615,G6615)</f>
        <v>0</v>
      </c>
      <c r="I6615" s="0" t="n">
        <f aca="false">IF(C6615=1,MIN(G6615-H6615,Assumptions!$C$13,P6614),0)</f>
        <v>0</v>
      </c>
      <c r="J6615" s="0" t="n">
        <f aca="false">H6615+I6615</f>
        <v>0</v>
      </c>
      <c r="K6615" s="0" t="n">
        <f aca="false">MIN(IF(C6615=1,F6615-H6615,F6615),Assumptions!$C$13,MAX(0,($B$5-P6614)/$B$6))</f>
        <v>7.6702633</v>
      </c>
      <c r="L6615" s="0" t="n">
        <f aca="false">IF(C6615=1,0,MIN(F6615-K6615,Assumptions!$C$15,MAX(0,$B$10-O6614-M6615)))</f>
        <v>0</v>
      </c>
      <c r="M6615" s="0" t="n">
        <f aca="false">'Profiles 8760'!H6604</f>
        <v>72000</v>
      </c>
      <c r="N6615" s="0" t="n">
        <f aca="false">J6615+L6615</f>
        <v>0</v>
      </c>
      <c r="O6615" s="0" t="n">
        <f aca="false">O6614+N6615</f>
        <v>617669.607818503</v>
      </c>
      <c r="P6615" s="0" t="n">
        <f aca="false">MIN($B$5,P6614+K6615*$B$6-I6615)</f>
        <v>227.57411243932</v>
      </c>
      <c r="Q6615" s="0" t="n">
        <f aca="false">MAX(0,F6615-H6615-K6615-L6615)</f>
        <v>0</v>
      </c>
    </row>
    <row r="6616" customFormat="false" ht="15" hidden="false" customHeight="false" outlineLevel="0" collapsed="false">
      <c r="A6616" s="0" t="n">
        <f aca="false">'Profiles 8760'!A6605</f>
        <v>6603</v>
      </c>
      <c r="B6616" s="0" t="n">
        <f aca="false">'Profiles 8760'!B6605</f>
        <v>10</v>
      </c>
      <c r="C6616" s="0" t="n">
        <f aca="false">'Profiles 8760'!E6605</f>
        <v>0</v>
      </c>
      <c r="D6616" s="0" t="n">
        <f aca="false">'Profiles 8760'!F6605</f>
        <v>0</v>
      </c>
      <c r="E6616" s="0" t="n">
        <f aca="false">'Profiles 8760'!G6605</f>
        <v>0.163019</v>
      </c>
      <c r="F6616" s="0" t="n">
        <f aca="false">D6616*Assumptions!$C$11*$B$7+E6616*Assumptions!$C$12*$B$8</f>
        <v>6.6674771</v>
      </c>
      <c r="G6616" s="0" t="n">
        <f aca="false">C6616*Assumptions!$C$15</f>
        <v>0</v>
      </c>
      <c r="H6616" s="0" t="n">
        <f aca="false">MIN(F6616,G6616)</f>
        <v>0</v>
      </c>
      <c r="I6616" s="0" t="n">
        <f aca="false">IF(C6616=1,MIN(G6616-H6616,Assumptions!$C$13,P6615),0)</f>
        <v>0</v>
      </c>
      <c r="J6616" s="0" t="n">
        <f aca="false">H6616+I6616</f>
        <v>0</v>
      </c>
      <c r="K6616" s="0" t="n">
        <f aca="false">MIN(IF(C6616=1,F6616-H6616,F6616),Assumptions!$C$13,MAX(0,($B$5-P6615)/$B$6))</f>
        <v>6.6674771</v>
      </c>
      <c r="L6616" s="0" t="n">
        <f aca="false">IF(C6616=1,0,MIN(F6616-K6616,Assumptions!$C$15,MAX(0,$B$10-O6615-M6616)))</f>
        <v>0</v>
      </c>
      <c r="M6616" s="0" t="n">
        <f aca="false">'Profiles 8760'!H6605</f>
        <v>72000</v>
      </c>
      <c r="N6616" s="0" t="n">
        <f aca="false">J6616+L6616</f>
        <v>0</v>
      </c>
      <c r="O6616" s="0" t="n">
        <f aca="false">O6615+N6616</f>
        <v>617669.607818503</v>
      </c>
      <c r="P6616" s="0" t="n">
        <f aca="false">MIN($B$5,P6615+K6616*$B$6-I6616)</f>
        <v>233.3534815896</v>
      </c>
      <c r="Q6616" s="0" t="n">
        <f aca="false">MAX(0,F6616-H6616-K6616-L6616)</f>
        <v>0</v>
      </c>
    </row>
    <row r="6617" customFormat="false" ht="15" hidden="false" customHeight="false" outlineLevel="0" collapsed="false">
      <c r="A6617" s="0" t="n">
        <f aca="false">'Profiles 8760'!A6606</f>
        <v>6604</v>
      </c>
      <c r="B6617" s="0" t="n">
        <f aca="false">'Profiles 8760'!B6606</f>
        <v>10</v>
      </c>
      <c r="C6617" s="0" t="n">
        <f aca="false">'Profiles 8760'!E6606</f>
        <v>0</v>
      </c>
      <c r="D6617" s="0" t="n">
        <f aca="false">'Profiles 8760'!F6606</f>
        <v>0</v>
      </c>
      <c r="E6617" s="0" t="n">
        <f aca="false">'Profiles 8760'!G6606</f>
        <v>0.258492</v>
      </c>
      <c r="F6617" s="0" t="n">
        <f aca="false">D6617*Assumptions!$C$11*$B$7+E6617*Assumptions!$C$12*$B$8</f>
        <v>10.5723228</v>
      </c>
      <c r="G6617" s="0" t="n">
        <f aca="false">C6617*Assumptions!$C$15</f>
        <v>0</v>
      </c>
      <c r="H6617" s="0" t="n">
        <f aca="false">MIN(F6617,G6617)</f>
        <v>0</v>
      </c>
      <c r="I6617" s="0" t="n">
        <f aca="false">IF(C6617=1,MIN(G6617-H6617,Assumptions!$C$13,P6616),0)</f>
        <v>0</v>
      </c>
      <c r="J6617" s="0" t="n">
        <f aca="false">H6617+I6617</f>
        <v>0</v>
      </c>
      <c r="K6617" s="0" t="n">
        <f aca="false">MIN(IF(C6617=1,F6617-H6617,F6617),Assumptions!$C$13,MAX(0,($B$5-P6616)/$B$6))</f>
        <v>10.5723228</v>
      </c>
      <c r="L6617" s="0" t="n">
        <f aca="false">IF(C6617=1,0,MIN(F6617-K6617,Assumptions!$C$15,MAX(0,$B$10-O6616-M6617)))</f>
        <v>0</v>
      </c>
      <c r="M6617" s="0" t="n">
        <f aca="false">'Profiles 8760'!H6606</f>
        <v>72000</v>
      </c>
      <c r="N6617" s="0" t="n">
        <f aca="false">J6617+L6617</f>
        <v>0</v>
      </c>
      <c r="O6617" s="0" t="n">
        <f aca="false">O6616+N6617</f>
        <v>617669.607818503</v>
      </c>
      <c r="P6617" s="0" t="n">
        <f aca="false">MIN($B$5,P6616+K6617*$B$6-I6617)</f>
        <v>242.51757099264</v>
      </c>
      <c r="Q6617" s="0" t="n">
        <f aca="false">MAX(0,F6617-H6617-K6617-L6617)</f>
        <v>0</v>
      </c>
    </row>
    <row r="6618" customFormat="false" ht="15" hidden="false" customHeight="false" outlineLevel="0" collapsed="false">
      <c r="A6618" s="0" t="n">
        <f aca="false">'Profiles 8760'!A6607</f>
        <v>6605</v>
      </c>
      <c r="B6618" s="0" t="n">
        <f aca="false">'Profiles 8760'!B6607</f>
        <v>10</v>
      </c>
      <c r="C6618" s="0" t="n">
        <f aca="false">'Profiles 8760'!E6607</f>
        <v>0</v>
      </c>
      <c r="D6618" s="0" t="n">
        <f aca="false">'Profiles 8760'!F6607</f>
        <v>0</v>
      </c>
      <c r="E6618" s="0" t="n">
        <f aca="false">'Profiles 8760'!G6607</f>
        <v>0.276894</v>
      </c>
      <c r="F6618" s="0" t="n">
        <f aca="false">D6618*Assumptions!$C$11*$B$7+E6618*Assumptions!$C$12*$B$8</f>
        <v>11.3249646</v>
      </c>
      <c r="G6618" s="0" t="n">
        <f aca="false">C6618*Assumptions!$C$15</f>
        <v>0</v>
      </c>
      <c r="H6618" s="0" t="n">
        <f aca="false">MIN(F6618,G6618)</f>
        <v>0</v>
      </c>
      <c r="I6618" s="0" t="n">
        <f aca="false">IF(C6618=1,MIN(G6618-H6618,Assumptions!$C$13,P6617),0)</f>
        <v>0</v>
      </c>
      <c r="J6618" s="0" t="n">
        <f aca="false">H6618+I6618</f>
        <v>0</v>
      </c>
      <c r="K6618" s="0" t="n">
        <f aca="false">MIN(IF(C6618=1,F6618-H6618,F6618),Assumptions!$C$13,MAX(0,($B$5-P6617)/$B$6))</f>
        <v>11.3249646</v>
      </c>
      <c r="L6618" s="0" t="n">
        <f aca="false">IF(C6618=1,0,MIN(F6618-K6618,Assumptions!$C$15,MAX(0,$B$10-O6617-M6618)))</f>
        <v>0</v>
      </c>
      <c r="M6618" s="0" t="n">
        <f aca="false">'Profiles 8760'!H6607</f>
        <v>72000</v>
      </c>
      <c r="N6618" s="0" t="n">
        <f aca="false">J6618+L6618</f>
        <v>0</v>
      </c>
      <c r="O6618" s="0" t="n">
        <f aca="false">O6617+N6618</f>
        <v>617669.607818503</v>
      </c>
      <c r="P6618" s="0" t="n">
        <f aca="false">MIN($B$5,P6617+K6618*$B$6-I6618)</f>
        <v>252.33405030792</v>
      </c>
      <c r="Q6618" s="0" t="n">
        <f aca="false">MAX(0,F6618-H6618-K6618-L6618)</f>
        <v>0</v>
      </c>
    </row>
    <row r="6619" customFormat="false" ht="15" hidden="false" customHeight="false" outlineLevel="0" collapsed="false">
      <c r="A6619" s="0" t="n">
        <f aca="false">'Profiles 8760'!A6608</f>
        <v>6606</v>
      </c>
      <c r="B6619" s="0" t="n">
        <f aca="false">'Profiles 8760'!B6608</f>
        <v>10</v>
      </c>
      <c r="C6619" s="0" t="n">
        <f aca="false">'Profiles 8760'!E6608</f>
        <v>0</v>
      </c>
      <c r="D6619" s="0" t="n">
        <f aca="false">'Profiles 8760'!F6608</f>
        <v>0</v>
      </c>
      <c r="E6619" s="0" t="n">
        <f aca="false">'Profiles 8760'!G6608</f>
        <v>0.270479</v>
      </c>
      <c r="F6619" s="0" t="n">
        <f aca="false">D6619*Assumptions!$C$11*$B$7+E6619*Assumptions!$C$12*$B$8</f>
        <v>11.0625911</v>
      </c>
      <c r="G6619" s="0" t="n">
        <f aca="false">C6619*Assumptions!$C$15</f>
        <v>0</v>
      </c>
      <c r="H6619" s="0" t="n">
        <f aca="false">MIN(F6619,G6619)</f>
        <v>0</v>
      </c>
      <c r="I6619" s="0" t="n">
        <f aca="false">IF(C6619=1,MIN(G6619-H6619,Assumptions!$C$13,P6618),0)</f>
        <v>0</v>
      </c>
      <c r="J6619" s="0" t="n">
        <f aca="false">H6619+I6619</f>
        <v>0</v>
      </c>
      <c r="K6619" s="0" t="n">
        <f aca="false">MIN(IF(C6619=1,F6619-H6619,F6619),Assumptions!$C$13,MAX(0,($B$5-P6618)/$B$6))</f>
        <v>11.0625911</v>
      </c>
      <c r="L6619" s="0" t="n">
        <f aca="false">IF(C6619=1,0,MIN(F6619-K6619,Assumptions!$C$15,MAX(0,$B$10-O6618-M6619)))</f>
        <v>0</v>
      </c>
      <c r="M6619" s="0" t="n">
        <f aca="false">'Profiles 8760'!H6608</f>
        <v>72000</v>
      </c>
      <c r="N6619" s="0" t="n">
        <f aca="false">J6619+L6619</f>
        <v>0</v>
      </c>
      <c r="O6619" s="0" t="n">
        <f aca="false">O6618+N6619</f>
        <v>617669.607818503</v>
      </c>
      <c r="P6619" s="0" t="n">
        <f aca="false">MIN($B$5,P6618+K6619*$B$6-I6619)</f>
        <v>261.9231042734</v>
      </c>
      <c r="Q6619" s="0" t="n">
        <f aca="false">MAX(0,F6619-H6619-K6619-L6619)</f>
        <v>0</v>
      </c>
    </row>
    <row r="6620" customFormat="false" ht="15" hidden="false" customHeight="false" outlineLevel="0" collapsed="false">
      <c r="A6620" s="0" t="n">
        <f aca="false">'Profiles 8760'!A6609</f>
        <v>6607</v>
      </c>
      <c r="B6620" s="0" t="n">
        <f aca="false">'Profiles 8760'!B6609</f>
        <v>10</v>
      </c>
      <c r="C6620" s="0" t="n">
        <f aca="false">'Profiles 8760'!E6609</f>
        <v>0</v>
      </c>
      <c r="D6620" s="0" t="n">
        <f aca="false">'Profiles 8760'!F6609</f>
        <v>0</v>
      </c>
      <c r="E6620" s="0" t="n">
        <f aca="false">'Profiles 8760'!G6609</f>
        <v>0.397277</v>
      </c>
      <c r="F6620" s="0" t="n">
        <f aca="false">D6620*Assumptions!$C$11*$B$7+E6620*Assumptions!$C$12*$B$8</f>
        <v>16.2486293</v>
      </c>
      <c r="G6620" s="0" t="n">
        <f aca="false">C6620*Assumptions!$C$15</f>
        <v>0</v>
      </c>
      <c r="H6620" s="0" t="n">
        <f aca="false">MIN(F6620,G6620)</f>
        <v>0</v>
      </c>
      <c r="I6620" s="0" t="n">
        <f aca="false">IF(C6620=1,MIN(G6620-H6620,Assumptions!$C$13,P6619),0)</f>
        <v>0</v>
      </c>
      <c r="J6620" s="0" t="n">
        <f aca="false">H6620+I6620</f>
        <v>0</v>
      </c>
      <c r="K6620" s="0" t="n">
        <f aca="false">MIN(IF(C6620=1,F6620-H6620,F6620),Assumptions!$C$13,MAX(0,($B$5-P6619)/$B$6))</f>
        <v>16.2486293</v>
      </c>
      <c r="L6620" s="0" t="n">
        <f aca="false">IF(C6620=1,0,MIN(F6620-K6620,Assumptions!$C$15,MAX(0,$B$10-O6619-M6620)))</f>
        <v>0</v>
      </c>
      <c r="M6620" s="0" t="n">
        <f aca="false">'Profiles 8760'!H6609</f>
        <v>72000</v>
      </c>
      <c r="N6620" s="0" t="n">
        <f aca="false">J6620+L6620</f>
        <v>0</v>
      </c>
      <c r="O6620" s="0" t="n">
        <f aca="false">O6619+N6620</f>
        <v>617669.607818503</v>
      </c>
      <c r="P6620" s="0" t="n">
        <f aca="false">MIN($B$5,P6619+K6620*$B$6-I6620)</f>
        <v>276.00741615064</v>
      </c>
      <c r="Q6620" s="0" t="n">
        <f aca="false">MAX(0,F6620-H6620-K6620-L6620)</f>
        <v>0</v>
      </c>
    </row>
    <row r="6621" customFormat="false" ht="15" hidden="false" customHeight="false" outlineLevel="0" collapsed="false">
      <c r="A6621" s="0" t="n">
        <f aca="false">'Profiles 8760'!A6610</f>
        <v>6608</v>
      </c>
      <c r="B6621" s="0" t="n">
        <f aca="false">'Profiles 8760'!B6610</f>
        <v>10</v>
      </c>
      <c r="C6621" s="0" t="n">
        <f aca="false">'Profiles 8760'!E6610</f>
        <v>1</v>
      </c>
      <c r="D6621" s="0" t="n">
        <f aca="false">'Profiles 8760'!F6610</f>
        <v>0.15775</v>
      </c>
      <c r="E6621" s="0" t="n">
        <f aca="false">'Profiles 8760'!G6610</f>
        <v>0.374309</v>
      </c>
      <c r="F6621" s="0" t="n">
        <f aca="false">D6621*Assumptions!$C$11*$B$7+E6621*Assumptions!$C$12*$B$8</f>
        <v>60.8674381</v>
      </c>
      <c r="G6621" s="0" t="n">
        <f aca="false">C6621*Assumptions!$C$15</f>
        <v>200</v>
      </c>
      <c r="H6621" s="0" t="n">
        <f aca="false">MIN(F6621,G6621)</f>
        <v>60.8674381</v>
      </c>
      <c r="I6621" s="0" t="n">
        <f aca="false">IF(C6621=1,MIN(G6621-H6621,Assumptions!$C$13,P6620),0)</f>
        <v>139.1325619</v>
      </c>
      <c r="J6621" s="0" t="n">
        <f aca="false">H6621+I6621</f>
        <v>200</v>
      </c>
      <c r="K6621" s="0" t="n">
        <f aca="false">MIN(IF(C6621=1,F6621-H6621,F6621),Assumptions!$C$13,MAX(0,($B$5-P6620)/$B$6))</f>
        <v>0</v>
      </c>
      <c r="L6621" s="0" t="n">
        <f aca="false">IF(C6621=1,0,MIN(F6621-K6621,Assumptions!$C$15,MAX(0,$B$10-O6620-M6621)))</f>
        <v>0</v>
      </c>
      <c r="M6621" s="0" t="n">
        <f aca="false">'Profiles 8760'!H6610</f>
        <v>71800</v>
      </c>
      <c r="N6621" s="0" t="n">
        <f aca="false">J6621+L6621</f>
        <v>200</v>
      </c>
      <c r="O6621" s="0" t="n">
        <f aca="false">O6620+N6621</f>
        <v>617869.607818503</v>
      </c>
      <c r="P6621" s="0" t="n">
        <f aca="false">MIN($B$5,P6620+K6621*$B$6-I6621)</f>
        <v>136.87485425064</v>
      </c>
      <c r="Q6621" s="0" t="n">
        <f aca="false">MAX(0,F6621-H6621-K6621-L6621)</f>
        <v>0</v>
      </c>
    </row>
    <row r="6622" customFormat="false" ht="15" hidden="false" customHeight="false" outlineLevel="0" collapsed="false">
      <c r="A6622" s="0" t="n">
        <f aca="false">'Profiles 8760'!A6611</f>
        <v>6609</v>
      </c>
      <c r="B6622" s="0" t="n">
        <f aca="false">'Profiles 8760'!B6611</f>
        <v>10</v>
      </c>
      <c r="C6622" s="0" t="n">
        <f aca="false">'Profiles 8760'!E6611</f>
        <v>1</v>
      </c>
      <c r="D6622" s="0" t="n">
        <f aca="false">'Profiles 8760'!F6611</f>
        <v>0.474612</v>
      </c>
      <c r="E6622" s="0" t="n">
        <f aca="false">'Profiles 8760'!G6611</f>
        <v>0.258303</v>
      </c>
      <c r="F6622" s="0" t="n">
        <f aca="false">D6622*Assumptions!$C$11*$B$7+E6622*Assumptions!$C$12*$B$8</f>
        <v>147.6325383</v>
      </c>
      <c r="G6622" s="0" t="n">
        <f aca="false">C6622*Assumptions!$C$15</f>
        <v>200</v>
      </c>
      <c r="H6622" s="0" t="n">
        <f aca="false">MIN(F6622,G6622)</f>
        <v>147.6325383</v>
      </c>
      <c r="I6622" s="0" t="n">
        <f aca="false">IF(C6622=1,MIN(G6622-H6622,Assumptions!$C$13,P6621),0)</f>
        <v>52.3674617</v>
      </c>
      <c r="J6622" s="0" t="n">
        <f aca="false">H6622+I6622</f>
        <v>200</v>
      </c>
      <c r="K6622" s="0" t="n">
        <f aca="false">MIN(IF(C6622=1,F6622-H6622,F6622),Assumptions!$C$13,MAX(0,($B$5-P6621)/$B$6))</f>
        <v>0</v>
      </c>
      <c r="L6622" s="0" t="n">
        <f aca="false">IF(C6622=1,0,MIN(F6622-K6622,Assumptions!$C$15,MAX(0,$B$10-O6621-M6622)))</f>
        <v>0</v>
      </c>
      <c r="M6622" s="0" t="n">
        <f aca="false">'Profiles 8760'!H6611</f>
        <v>71600</v>
      </c>
      <c r="N6622" s="0" t="n">
        <f aca="false">J6622+L6622</f>
        <v>200</v>
      </c>
      <c r="O6622" s="0" t="n">
        <f aca="false">O6621+N6622</f>
        <v>618069.607818503</v>
      </c>
      <c r="P6622" s="0" t="n">
        <f aca="false">MIN($B$5,P6621+K6622*$B$6-I6622)</f>
        <v>84.50739255064</v>
      </c>
      <c r="Q6622" s="0" t="n">
        <f aca="false">MAX(0,F6622-H6622-K6622-L6622)</f>
        <v>0</v>
      </c>
    </row>
    <row r="6623" customFormat="false" ht="15" hidden="false" customHeight="false" outlineLevel="0" collapsed="false">
      <c r="A6623" s="0" t="n">
        <f aca="false">'Profiles 8760'!A6612</f>
        <v>6610</v>
      </c>
      <c r="B6623" s="0" t="n">
        <f aca="false">'Profiles 8760'!B6612</f>
        <v>10</v>
      </c>
      <c r="C6623" s="0" t="n">
        <f aca="false">'Profiles 8760'!E6612</f>
        <v>0</v>
      </c>
      <c r="D6623" s="0" t="n">
        <f aca="false">'Profiles 8760'!F6612</f>
        <v>0.808383</v>
      </c>
      <c r="E6623" s="0" t="n">
        <f aca="false">'Profiles 8760'!G6612</f>
        <v>0.285359</v>
      </c>
      <c r="F6623" s="0" t="n">
        <f aca="false">D6623*Assumptions!$C$11*$B$7+E6623*Assumptions!$C$12*$B$8</f>
        <v>245.1321935</v>
      </c>
      <c r="G6623" s="0" t="n">
        <f aca="false">C6623*Assumptions!$C$15</f>
        <v>0</v>
      </c>
      <c r="H6623" s="0" t="n">
        <f aca="false">MIN(F6623,G6623)</f>
        <v>0</v>
      </c>
      <c r="I6623" s="0" t="n">
        <f aca="false">IF(C6623=1,MIN(G6623-H6623,Assumptions!$C$13,P6622),0)</f>
        <v>0</v>
      </c>
      <c r="J6623" s="0" t="n">
        <f aca="false">H6623+I6623</f>
        <v>0</v>
      </c>
      <c r="K6623" s="0" t="n">
        <f aca="false">MIN(IF(C6623=1,F6623-H6623,F6623),Assumptions!$C$13,MAX(0,($B$5-P6622)/$B$6))</f>
        <v>180</v>
      </c>
      <c r="L6623" s="0" t="n">
        <f aca="false">IF(C6623=1,0,MIN(F6623-K6623,Assumptions!$C$15,MAX(0,$B$10-O6622-M6623)))</f>
        <v>65.1321935</v>
      </c>
      <c r="M6623" s="0" t="n">
        <f aca="false">'Profiles 8760'!H6612</f>
        <v>71600</v>
      </c>
      <c r="N6623" s="0" t="n">
        <f aca="false">J6623+L6623</f>
        <v>65.1321935</v>
      </c>
      <c r="O6623" s="0" t="n">
        <f aca="false">O6622+N6623</f>
        <v>618134.740012003</v>
      </c>
      <c r="P6623" s="0" t="n">
        <f aca="false">MIN($B$5,P6622+K6623*$B$6-I6623)</f>
        <v>240.53139255064</v>
      </c>
      <c r="Q6623" s="0" t="n">
        <f aca="false">MAX(0,F6623-H6623-K6623-L6623)</f>
        <v>0</v>
      </c>
    </row>
    <row r="6624" customFormat="false" ht="15" hidden="false" customHeight="false" outlineLevel="0" collapsed="false">
      <c r="A6624" s="0" t="n">
        <f aca="false">'Profiles 8760'!A6613</f>
        <v>6611</v>
      </c>
      <c r="B6624" s="0" t="n">
        <f aca="false">'Profiles 8760'!B6613</f>
        <v>10</v>
      </c>
      <c r="C6624" s="0" t="n">
        <f aca="false">'Profiles 8760'!E6613</f>
        <v>0</v>
      </c>
      <c r="D6624" s="0" t="n">
        <f aca="false">'Profiles 8760'!F6613</f>
        <v>1</v>
      </c>
      <c r="E6624" s="0" t="n">
        <f aca="false">'Profiles 8760'!G6613</f>
        <v>0.214126</v>
      </c>
      <c r="F6624" s="0" t="n">
        <f aca="false">D6624*Assumptions!$C$11*$B$7+E6624*Assumptions!$C$12*$B$8</f>
        <v>297.5577534</v>
      </c>
      <c r="G6624" s="0" t="n">
        <f aca="false">C6624*Assumptions!$C$15</f>
        <v>0</v>
      </c>
      <c r="H6624" s="0" t="n">
        <f aca="false">MIN(F6624,G6624)</f>
        <v>0</v>
      </c>
      <c r="I6624" s="0" t="n">
        <f aca="false">IF(C6624=1,MIN(G6624-H6624,Assumptions!$C$13,P6623),0)</f>
        <v>0</v>
      </c>
      <c r="J6624" s="0" t="n">
        <f aca="false">H6624+I6624</f>
        <v>0</v>
      </c>
      <c r="K6624" s="0" t="n">
        <f aca="false">MIN(IF(C6624=1,F6624-H6624,F6624),Assumptions!$C$13,MAX(0,($B$5-P6623)/$B$6))</f>
        <v>180</v>
      </c>
      <c r="L6624" s="0" t="n">
        <f aca="false">IF(C6624=1,0,MIN(F6624-K6624,Assumptions!$C$15,MAX(0,$B$10-O6623-M6624)))</f>
        <v>117.5577534</v>
      </c>
      <c r="M6624" s="0" t="n">
        <f aca="false">'Profiles 8760'!H6613</f>
        <v>71600</v>
      </c>
      <c r="N6624" s="0" t="n">
        <f aca="false">J6624+L6624</f>
        <v>117.5577534</v>
      </c>
      <c r="O6624" s="0" t="n">
        <f aca="false">O6623+N6624</f>
        <v>618252.297765403</v>
      </c>
      <c r="P6624" s="0" t="n">
        <f aca="false">MIN($B$5,P6623+K6624*$B$6-I6624)</f>
        <v>396.55539255064</v>
      </c>
      <c r="Q6624" s="0" t="n">
        <f aca="false">MAX(0,F6624-H6624-K6624-L6624)</f>
        <v>0</v>
      </c>
    </row>
    <row r="6625" customFormat="false" ht="15" hidden="false" customHeight="false" outlineLevel="0" collapsed="false">
      <c r="A6625" s="0" t="n">
        <f aca="false">'Profiles 8760'!A6614</f>
        <v>6612</v>
      </c>
      <c r="B6625" s="0" t="n">
        <f aca="false">'Profiles 8760'!B6614</f>
        <v>10</v>
      </c>
      <c r="C6625" s="0" t="n">
        <f aca="false">'Profiles 8760'!E6614</f>
        <v>0</v>
      </c>
      <c r="D6625" s="0" t="n">
        <f aca="false">'Profiles 8760'!F6614</f>
        <v>1</v>
      </c>
      <c r="E6625" s="0" t="n">
        <f aca="false">'Profiles 8760'!G6614</f>
        <v>0.34146</v>
      </c>
      <c r="F6625" s="0" t="n">
        <f aca="false">D6625*Assumptions!$C$11*$B$7+E6625*Assumptions!$C$12*$B$8</f>
        <v>302.765714</v>
      </c>
      <c r="G6625" s="0" t="n">
        <f aca="false">C6625*Assumptions!$C$15</f>
        <v>0</v>
      </c>
      <c r="H6625" s="0" t="n">
        <f aca="false">MIN(F6625,G6625)</f>
        <v>0</v>
      </c>
      <c r="I6625" s="0" t="n">
        <f aca="false">IF(C6625=1,MIN(G6625-H6625,Assumptions!$C$13,P6624),0)</f>
        <v>0</v>
      </c>
      <c r="J6625" s="0" t="n">
        <f aca="false">H6625+I6625</f>
        <v>0</v>
      </c>
      <c r="K6625" s="0" t="n">
        <f aca="false">MIN(IF(C6625=1,F6625-H6625,F6625),Assumptions!$C$13,MAX(0,($B$5-P6624)/$B$6))</f>
        <v>131.811960601477</v>
      </c>
      <c r="L6625" s="0" t="n">
        <f aca="false">IF(C6625=1,0,MIN(F6625-K6625,Assumptions!$C$15,MAX(0,$B$10-O6624-M6625)))</f>
        <v>170.953753398523</v>
      </c>
      <c r="M6625" s="0" t="n">
        <f aca="false">'Profiles 8760'!H6614</f>
        <v>71600</v>
      </c>
      <c r="N6625" s="0" t="n">
        <f aca="false">J6625+L6625</f>
        <v>170.953753398523</v>
      </c>
      <c r="O6625" s="0" t="n">
        <f aca="false">O6624+N6625</f>
        <v>618423.251518801</v>
      </c>
      <c r="P6625" s="0" t="n">
        <f aca="false">MIN($B$5,P6624+K6625*$B$6-I6625)</f>
        <v>510.81</v>
      </c>
      <c r="Q6625" s="0" t="n">
        <f aca="false">MAX(0,F6625-H6625-K6625-L6625)</f>
        <v>0</v>
      </c>
    </row>
    <row r="6626" customFormat="false" ht="15" hidden="false" customHeight="false" outlineLevel="0" collapsed="false">
      <c r="A6626" s="0" t="n">
        <f aca="false">'Profiles 8760'!A6615</f>
        <v>6613</v>
      </c>
      <c r="B6626" s="0" t="n">
        <f aca="false">'Profiles 8760'!B6615</f>
        <v>10</v>
      </c>
      <c r="C6626" s="0" t="n">
        <f aca="false">'Profiles 8760'!E6615</f>
        <v>0</v>
      </c>
      <c r="D6626" s="0" t="n">
        <f aca="false">'Profiles 8760'!F6615</f>
        <v>1</v>
      </c>
      <c r="E6626" s="0" t="n">
        <f aca="false">'Profiles 8760'!G6615</f>
        <v>0.433971</v>
      </c>
      <c r="F6626" s="0" t="n">
        <f aca="false">D6626*Assumptions!$C$11*$B$7+E6626*Assumptions!$C$12*$B$8</f>
        <v>306.5494139</v>
      </c>
      <c r="G6626" s="0" t="n">
        <f aca="false">C6626*Assumptions!$C$15</f>
        <v>0</v>
      </c>
      <c r="H6626" s="0" t="n">
        <f aca="false">MIN(F6626,G6626)</f>
        <v>0</v>
      </c>
      <c r="I6626" s="0" t="n">
        <f aca="false">IF(C6626=1,MIN(G6626-H6626,Assumptions!$C$13,P6625),0)</f>
        <v>0</v>
      </c>
      <c r="J6626" s="0" t="n">
        <f aca="false">H6626+I6626</f>
        <v>0</v>
      </c>
      <c r="K6626" s="0" t="n">
        <f aca="false">MIN(IF(C6626=1,F6626-H6626,F6626),Assumptions!$C$13,MAX(0,($B$5-P6625)/$B$6))</f>
        <v>0</v>
      </c>
      <c r="L6626" s="0" t="n">
        <f aca="false">IF(C6626=1,0,MIN(F6626-K6626,Assumptions!$C$15,MAX(0,$B$10-O6625-M6626)))</f>
        <v>200</v>
      </c>
      <c r="M6626" s="0" t="n">
        <f aca="false">'Profiles 8760'!H6615</f>
        <v>71600</v>
      </c>
      <c r="N6626" s="0" t="n">
        <f aca="false">J6626+L6626</f>
        <v>200</v>
      </c>
      <c r="O6626" s="0" t="n">
        <f aca="false">O6625+N6626</f>
        <v>618623.251518801</v>
      </c>
      <c r="P6626" s="0" t="n">
        <f aca="false">MIN($B$5,P6625+K6626*$B$6-I6626)</f>
        <v>510.81</v>
      </c>
      <c r="Q6626" s="0" t="n">
        <f aca="false">MAX(0,F6626-H6626-K6626-L6626)</f>
        <v>106.5494139</v>
      </c>
    </row>
    <row r="6627" customFormat="false" ht="15" hidden="false" customHeight="false" outlineLevel="0" collapsed="false">
      <c r="A6627" s="0" t="n">
        <f aca="false">'Profiles 8760'!A6616</f>
        <v>6614</v>
      </c>
      <c r="B6627" s="0" t="n">
        <f aca="false">'Profiles 8760'!B6616</f>
        <v>10</v>
      </c>
      <c r="C6627" s="0" t="n">
        <f aca="false">'Profiles 8760'!E6616</f>
        <v>0</v>
      </c>
      <c r="D6627" s="0" t="n">
        <f aca="false">'Profiles 8760'!F6616</f>
        <v>1</v>
      </c>
      <c r="E6627" s="0" t="n">
        <f aca="false">'Profiles 8760'!G6616</f>
        <v>0.368826</v>
      </c>
      <c r="F6627" s="0" t="n">
        <f aca="false">D6627*Assumptions!$C$11*$B$7+E6627*Assumptions!$C$12*$B$8</f>
        <v>303.8849834</v>
      </c>
      <c r="G6627" s="0" t="n">
        <f aca="false">C6627*Assumptions!$C$15</f>
        <v>0</v>
      </c>
      <c r="H6627" s="0" t="n">
        <f aca="false">MIN(F6627,G6627)</f>
        <v>0</v>
      </c>
      <c r="I6627" s="0" t="n">
        <f aca="false">IF(C6627=1,MIN(G6627-H6627,Assumptions!$C$13,P6626),0)</f>
        <v>0</v>
      </c>
      <c r="J6627" s="0" t="n">
        <f aca="false">H6627+I6627</f>
        <v>0</v>
      </c>
      <c r="K6627" s="0" t="n">
        <f aca="false">MIN(IF(C6627=1,F6627-H6627,F6627),Assumptions!$C$13,MAX(0,($B$5-P6626)/$B$6))</f>
        <v>0</v>
      </c>
      <c r="L6627" s="0" t="n">
        <f aca="false">IF(C6627=1,0,MIN(F6627-K6627,Assumptions!$C$15,MAX(0,$B$10-O6626-M6627)))</f>
        <v>200</v>
      </c>
      <c r="M6627" s="0" t="n">
        <f aca="false">'Profiles 8760'!H6616</f>
        <v>71600</v>
      </c>
      <c r="N6627" s="0" t="n">
        <f aca="false">J6627+L6627</f>
        <v>200</v>
      </c>
      <c r="O6627" s="0" t="n">
        <f aca="false">O6626+N6627</f>
        <v>618823.251518801</v>
      </c>
      <c r="P6627" s="0" t="n">
        <f aca="false">MIN($B$5,P6626+K6627*$B$6-I6627)</f>
        <v>510.81</v>
      </c>
      <c r="Q6627" s="0" t="n">
        <f aca="false">MAX(0,F6627-H6627-K6627-L6627)</f>
        <v>103.8849834</v>
      </c>
    </row>
    <row r="6628" customFormat="false" ht="15" hidden="false" customHeight="false" outlineLevel="0" collapsed="false">
      <c r="A6628" s="0" t="n">
        <f aca="false">'Profiles 8760'!A6617</f>
        <v>6615</v>
      </c>
      <c r="B6628" s="0" t="n">
        <f aca="false">'Profiles 8760'!B6617</f>
        <v>10</v>
      </c>
      <c r="C6628" s="0" t="n">
        <f aca="false">'Profiles 8760'!E6617</f>
        <v>0</v>
      </c>
      <c r="D6628" s="0" t="n">
        <f aca="false">'Profiles 8760'!F6617</f>
        <v>1</v>
      </c>
      <c r="E6628" s="0" t="n">
        <f aca="false">'Profiles 8760'!G6617</f>
        <v>0.287424</v>
      </c>
      <c r="F6628" s="0" t="n">
        <f aca="false">D6628*Assumptions!$C$11*$B$7+E6628*Assumptions!$C$12*$B$8</f>
        <v>300.5556416</v>
      </c>
      <c r="G6628" s="0" t="n">
        <f aca="false">C6628*Assumptions!$C$15</f>
        <v>0</v>
      </c>
      <c r="H6628" s="0" t="n">
        <f aca="false">MIN(F6628,G6628)</f>
        <v>0</v>
      </c>
      <c r="I6628" s="0" t="n">
        <f aca="false">IF(C6628=1,MIN(G6628-H6628,Assumptions!$C$13,P6627),0)</f>
        <v>0</v>
      </c>
      <c r="J6628" s="0" t="n">
        <f aca="false">H6628+I6628</f>
        <v>0</v>
      </c>
      <c r="K6628" s="0" t="n">
        <f aca="false">MIN(IF(C6628=1,F6628-H6628,F6628),Assumptions!$C$13,MAX(0,($B$5-P6627)/$B$6))</f>
        <v>0</v>
      </c>
      <c r="L6628" s="0" t="n">
        <f aca="false">IF(C6628=1,0,MIN(F6628-K6628,Assumptions!$C$15,MAX(0,$B$10-O6627-M6628)))</f>
        <v>200</v>
      </c>
      <c r="M6628" s="0" t="n">
        <f aca="false">'Profiles 8760'!H6617</f>
        <v>71600</v>
      </c>
      <c r="N6628" s="0" t="n">
        <f aca="false">J6628+L6628</f>
        <v>200</v>
      </c>
      <c r="O6628" s="0" t="n">
        <f aca="false">O6627+N6628</f>
        <v>619023.251518801</v>
      </c>
      <c r="P6628" s="0" t="n">
        <f aca="false">MIN($B$5,P6627+K6628*$B$6-I6628)</f>
        <v>510.81</v>
      </c>
      <c r="Q6628" s="0" t="n">
        <f aca="false">MAX(0,F6628-H6628-K6628-L6628)</f>
        <v>100.5556416</v>
      </c>
    </row>
    <row r="6629" customFormat="false" ht="15" hidden="false" customHeight="false" outlineLevel="0" collapsed="false">
      <c r="A6629" s="0" t="n">
        <f aca="false">'Profiles 8760'!A6618</f>
        <v>6616</v>
      </c>
      <c r="B6629" s="0" t="n">
        <f aca="false">'Profiles 8760'!B6618</f>
        <v>10</v>
      </c>
      <c r="C6629" s="0" t="n">
        <f aca="false">'Profiles 8760'!E6618</f>
        <v>0</v>
      </c>
      <c r="D6629" s="0" t="n">
        <f aca="false">'Profiles 8760'!F6618</f>
        <v>0.808383</v>
      </c>
      <c r="E6629" s="0" t="n">
        <f aca="false">'Profiles 8760'!G6618</f>
        <v>0.310986</v>
      </c>
      <c r="F6629" s="0" t="n">
        <f aca="false">D6629*Assumptions!$C$11*$B$7+E6629*Assumptions!$C$12*$B$8</f>
        <v>246.1803378</v>
      </c>
      <c r="G6629" s="0" t="n">
        <f aca="false">C6629*Assumptions!$C$15</f>
        <v>0</v>
      </c>
      <c r="H6629" s="0" t="n">
        <f aca="false">MIN(F6629,G6629)</f>
        <v>0</v>
      </c>
      <c r="I6629" s="0" t="n">
        <f aca="false">IF(C6629=1,MIN(G6629-H6629,Assumptions!$C$13,P6628),0)</f>
        <v>0</v>
      </c>
      <c r="J6629" s="0" t="n">
        <f aca="false">H6629+I6629</f>
        <v>0</v>
      </c>
      <c r="K6629" s="0" t="n">
        <f aca="false">MIN(IF(C6629=1,F6629-H6629,F6629),Assumptions!$C$13,MAX(0,($B$5-P6628)/$B$6))</f>
        <v>0</v>
      </c>
      <c r="L6629" s="0" t="n">
        <f aca="false">IF(C6629=1,0,MIN(F6629-K6629,Assumptions!$C$15,MAX(0,$B$10-O6628-M6629)))</f>
        <v>200</v>
      </c>
      <c r="M6629" s="0" t="n">
        <f aca="false">'Profiles 8760'!H6618</f>
        <v>71600</v>
      </c>
      <c r="N6629" s="0" t="n">
        <f aca="false">J6629+L6629</f>
        <v>200</v>
      </c>
      <c r="O6629" s="0" t="n">
        <f aca="false">O6628+N6629</f>
        <v>619223.251518801</v>
      </c>
      <c r="P6629" s="0" t="n">
        <f aca="false">MIN($B$5,P6628+K6629*$B$6-I6629)</f>
        <v>510.81</v>
      </c>
      <c r="Q6629" s="0" t="n">
        <f aca="false">MAX(0,F6629-H6629-K6629-L6629)</f>
        <v>46.1803378</v>
      </c>
    </row>
    <row r="6630" customFormat="false" ht="15" hidden="false" customHeight="false" outlineLevel="0" collapsed="false">
      <c r="A6630" s="0" t="n">
        <f aca="false">'Profiles 8760'!A6619</f>
        <v>6617</v>
      </c>
      <c r="B6630" s="0" t="n">
        <f aca="false">'Profiles 8760'!B6619</f>
        <v>10</v>
      </c>
      <c r="C6630" s="0" t="n">
        <f aca="false">'Profiles 8760'!E6619</f>
        <v>0</v>
      </c>
      <c r="D6630" s="0" t="n">
        <f aca="false">'Profiles 8760'!F6619</f>
        <v>0.474612</v>
      </c>
      <c r="E6630" s="0" t="n">
        <f aca="false">'Profiles 8760'!G6619</f>
        <v>0.354816</v>
      </c>
      <c r="F6630" s="0" t="n">
        <f aca="false">D6630*Assumptions!$C$11*$B$7+E6630*Assumptions!$C$12*$B$8</f>
        <v>151.57992</v>
      </c>
      <c r="G6630" s="0" t="n">
        <f aca="false">C6630*Assumptions!$C$15</f>
        <v>0</v>
      </c>
      <c r="H6630" s="0" t="n">
        <f aca="false">MIN(F6630,G6630)</f>
        <v>0</v>
      </c>
      <c r="I6630" s="0" t="n">
        <f aca="false">IF(C6630=1,MIN(G6630-H6630,Assumptions!$C$13,P6629),0)</f>
        <v>0</v>
      </c>
      <c r="J6630" s="0" t="n">
        <f aca="false">H6630+I6630</f>
        <v>0</v>
      </c>
      <c r="K6630" s="0" t="n">
        <f aca="false">MIN(IF(C6630=1,F6630-H6630,F6630),Assumptions!$C$13,MAX(0,($B$5-P6629)/$B$6))</f>
        <v>0</v>
      </c>
      <c r="L6630" s="0" t="n">
        <f aca="false">IF(C6630=1,0,MIN(F6630-K6630,Assumptions!$C$15,MAX(0,$B$10-O6629-M6630)))</f>
        <v>151.57992</v>
      </c>
      <c r="M6630" s="0" t="n">
        <f aca="false">'Profiles 8760'!H6619</f>
        <v>71600</v>
      </c>
      <c r="N6630" s="0" t="n">
        <f aca="false">J6630+L6630</f>
        <v>151.57992</v>
      </c>
      <c r="O6630" s="0" t="n">
        <f aca="false">O6629+N6630</f>
        <v>619374.831438801</v>
      </c>
      <c r="P6630" s="0" t="n">
        <f aca="false">MIN($B$5,P6629+K6630*$B$6-I6630)</f>
        <v>510.81</v>
      </c>
      <c r="Q6630" s="0" t="n">
        <f aca="false">MAX(0,F6630-H6630-K6630-L6630)</f>
        <v>0</v>
      </c>
    </row>
    <row r="6631" customFormat="false" ht="15" hidden="false" customHeight="false" outlineLevel="0" collapsed="false">
      <c r="A6631" s="0" t="n">
        <f aca="false">'Profiles 8760'!A6620</f>
        <v>6618</v>
      </c>
      <c r="B6631" s="0" t="n">
        <f aca="false">'Profiles 8760'!B6620</f>
        <v>10</v>
      </c>
      <c r="C6631" s="0" t="n">
        <f aca="false">'Profiles 8760'!E6620</f>
        <v>0</v>
      </c>
      <c r="D6631" s="0" t="n">
        <f aca="false">'Profiles 8760'!F6620</f>
        <v>0.15775</v>
      </c>
      <c r="E6631" s="0" t="n">
        <f aca="false">'Profiles 8760'!G6620</f>
        <v>0.276954</v>
      </c>
      <c r="F6631" s="0" t="n">
        <f aca="false">D6631*Assumptions!$C$11*$B$7+E6631*Assumptions!$C$12*$B$8</f>
        <v>56.8856186</v>
      </c>
      <c r="G6631" s="0" t="n">
        <f aca="false">C6631*Assumptions!$C$15</f>
        <v>0</v>
      </c>
      <c r="H6631" s="0" t="n">
        <f aca="false">MIN(F6631,G6631)</f>
        <v>0</v>
      </c>
      <c r="I6631" s="0" t="n">
        <f aca="false">IF(C6631=1,MIN(G6631-H6631,Assumptions!$C$13,P6630),0)</f>
        <v>0</v>
      </c>
      <c r="J6631" s="0" t="n">
        <f aca="false">H6631+I6631</f>
        <v>0</v>
      </c>
      <c r="K6631" s="0" t="n">
        <f aca="false">MIN(IF(C6631=1,F6631-H6631,F6631),Assumptions!$C$13,MAX(0,($B$5-P6630)/$B$6))</f>
        <v>0</v>
      </c>
      <c r="L6631" s="0" t="n">
        <f aca="false">IF(C6631=1,0,MIN(F6631-K6631,Assumptions!$C$15,MAX(0,$B$10-O6630-M6631)))</f>
        <v>56.8856186</v>
      </c>
      <c r="M6631" s="0" t="n">
        <f aca="false">'Profiles 8760'!H6620</f>
        <v>71600</v>
      </c>
      <c r="N6631" s="0" t="n">
        <f aca="false">J6631+L6631</f>
        <v>56.8856186</v>
      </c>
      <c r="O6631" s="0" t="n">
        <f aca="false">O6630+N6631</f>
        <v>619431.717057401</v>
      </c>
      <c r="P6631" s="0" t="n">
        <f aca="false">MIN($B$5,P6630+K6631*$B$6-I6631)</f>
        <v>510.81</v>
      </c>
      <c r="Q6631" s="0" t="n">
        <f aca="false">MAX(0,F6631-H6631-K6631-L6631)</f>
        <v>0</v>
      </c>
    </row>
    <row r="6632" customFormat="false" ht="15" hidden="false" customHeight="false" outlineLevel="0" collapsed="false">
      <c r="A6632" s="0" t="n">
        <f aca="false">'Profiles 8760'!A6621</f>
        <v>6619</v>
      </c>
      <c r="B6632" s="0" t="n">
        <f aca="false">'Profiles 8760'!B6621</f>
        <v>10</v>
      </c>
      <c r="C6632" s="0" t="n">
        <f aca="false">'Profiles 8760'!E6621</f>
        <v>0</v>
      </c>
      <c r="D6632" s="0" t="n">
        <f aca="false">'Profiles 8760'!F6621</f>
        <v>0</v>
      </c>
      <c r="E6632" s="0" t="n">
        <f aca="false">'Profiles 8760'!G6621</f>
        <v>0.19347</v>
      </c>
      <c r="F6632" s="0" t="n">
        <f aca="false">D6632*Assumptions!$C$11*$B$7+E6632*Assumptions!$C$12*$B$8</f>
        <v>7.912923</v>
      </c>
      <c r="G6632" s="0" t="n">
        <f aca="false">C6632*Assumptions!$C$15</f>
        <v>0</v>
      </c>
      <c r="H6632" s="0" t="n">
        <f aca="false">MIN(F6632,G6632)</f>
        <v>0</v>
      </c>
      <c r="I6632" s="0" t="n">
        <f aca="false">IF(C6632=1,MIN(G6632-H6632,Assumptions!$C$13,P6631),0)</f>
        <v>0</v>
      </c>
      <c r="J6632" s="0" t="n">
        <f aca="false">H6632+I6632</f>
        <v>0</v>
      </c>
      <c r="K6632" s="0" t="n">
        <f aca="false">MIN(IF(C6632=1,F6632-H6632,F6632),Assumptions!$C$13,MAX(0,($B$5-P6631)/$B$6))</f>
        <v>0</v>
      </c>
      <c r="L6632" s="0" t="n">
        <f aca="false">IF(C6632=1,0,MIN(F6632-K6632,Assumptions!$C$15,MAX(0,$B$10-O6631-M6632)))</f>
        <v>7.912923</v>
      </c>
      <c r="M6632" s="0" t="n">
        <f aca="false">'Profiles 8760'!H6621</f>
        <v>71600</v>
      </c>
      <c r="N6632" s="0" t="n">
        <f aca="false">J6632+L6632</f>
        <v>7.912923</v>
      </c>
      <c r="O6632" s="0" t="n">
        <f aca="false">O6631+N6632</f>
        <v>619439.629980401</v>
      </c>
      <c r="P6632" s="0" t="n">
        <f aca="false">MIN($B$5,P6631+K6632*$B$6-I6632)</f>
        <v>510.81</v>
      </c>
      <c r="Q6632" s="0" t="n">
        <f aca="false">MAX(0,F6632-H6632-K6632-L6632)</f>
        <v>0</v>
      </c>
    </row>
    <row r="6633" customFormat="false" ht="15" hidden="false" customHeight="false" outlineLevel="0" collapsed="false">
      <c r="A6633" s="0" t="n">
        <f aca="false">'Profiles 8760'!A6622</f>
        <v>6620</v>
      </c>
      <c r="B6633" s="0" t="n">
        <f aca="false">'Profiles 8760'!B6622</f>
        <v>10</v>
      </c>
      <c r="C6633" s="0" t="n">
        <f aca="false">'Profiles 8760'!E6622</f>
        <v>1</v>
      </c>
      <c r="D6633" s="0" t="n">
        <f aca="false">'Profiles 8760'!F6622</f>
        <v>0</v>
      </c>
      <c r="E6633" s="0" t="n">
        <f aca="false">'Profiles 8760'!G6622</f>
        <v>0.14127</v>
      </c>
      <c r="F6633" s="0" t="n">
        <f aca="false">D6633*Assumptions!$C$11*$B$7+E6633*Assumptions!$C$12*$B$8</f>
        <v>5.777943</v>
      </c>
      <c r="G6633" s="0" t="n">
        <f aca="false">C6633*Assumptions!$C$15</f>
        <v>200</v>
      </c>
      <c r="H6633" s="0" t="n">
        <f aca="false">MIN(F6633,G6633)</f>
        <v>5.777943</v>
      </c>
      <c r="I6633" s="0" t="n">
        <f aca="false">IF(C6633=1,MIN(G6633-H6633,Assumptions!$C$13,P6632),0)</f>
        <v>180</v>
      </c>
      <c r="J6633" s="0" t="n">
        <f aca="false">H6633+I6633</f>
        <v>185.777943</v>
      </c>
      <c r="K6633" s="0" t="n">
        <f aca="false">MIN(IF(C6633=1,F6633-H6633,F6633),Assumptions!$C$13,MAX(0,($B$5-P6632)/$B$6))</f>
        <v>0</v>
      </c>
      <c r="L6633" s="0" t="n">
        <f aca="false">IF(C6633=1,0,MIN(F6633-K6633,Assumptions!$C$15,MAX(0,$B$10-O6632-M6633)))</f>
        <v>0</v>
      </c>
      <c r="M6633" s="0" t="n">
        <f aca="false">'Profiles 8760'!H6622</f>
        <v>71400</v>
      </c>
      <c r="N6633" s="0" t="n">
        <f aca="false">J6633+L6633</f>
        <v>185.777943</v>
      </c>
      <c r="O6633" s="0" t="n">
        <f aca="false">O6632+N6633</f>
        <v>619625.407923401</v>
      </c>
      <c r="P6633" s="0" t="n">
        <f aca="false">MIN($B$5,P6632+K6633*$B$6-I6633)</f>
        <v>330.81</v>
      </c>
      <c r="Q6633" s="0" t="n">
        <f aca="false">MAX(0,F6633-H6633-K6633-L6633)</f>
        <v>0</v>
      </c>
    </row>
    <row r="6634" customFormat="false" ht="15" hidden="false" customHeight="false" outlineLevel="0" collapsed="false">
      <c r="A6634" s="0" t="n">
        <f aca="false">'Profiles 8760'!A6623</f>
        <v>6621</v>
      </c>
      <c r="B6634" s="0" t="n">
        <f aca="false">'Profiles 8760'!B6623</f>
        <v>10</v>
      </c>
      <c r="C6634" s="0" t="n">
        <f aca="false">'Profiles 8760'!E6623</f>
        <v>1</v>
      </c>
      <c r="D6634" s="0" t="n">
        <f aca="false">'Profiles 8760'!F6623</f>
        <v>0</v>
      </c>
      <c r="E6634" s="0" t="n">
        <f aca="false">'Profiles 8760'!G6623</f>
        <v>0.224468</v>
      </c>
      <c r="F6634" s="0" t="n">
        <f aca="false">D6634*Assumptions!$C$11*$B$7+E6634*Assumptions!$C$12*$B$8</f>
        <v>9.1807412</v>
      </c>
      <c r="G6634" s="0" t="n">
        <f aca="false">C6634*Assumptions!$C$15</f>
        <v>200</v>
      </c>
      <c r="H6634" s="0" t="n">
        <f aca="false">MIN(F6634,G6634)</f>
        <v>9.1807412</v>
      </c>
      <c r="I6634" s="0" t="n">
        <f aca="false">IF(C6634=1,MIN(G6634-H6634,Assumptions!$C$13,P6633),0)</f>
        <v>180</v>
      </c>
      <c r="J6634" s="0" t="n">
        <f aca="false">H6634+I6634</f>
        <v>189.1807412</v>
      </c>
      <c r="K6634" s="0" t="n">
        <f aca="false">MIN(IF(C6634=1,F6634-H6634,F6634),Assumptions!$C$13,MAX(0,($B$5-P6633)/$B$6))</f>
        <v>0</v>
      </c>
      <c r="L6634" s="0" t="n">
        <f aca="false">IF(C6634=1,0,MIN(F6634-K6634,Assumptions!$C$15,MAX(0,$B$10-O6633-M6634)))</f>
        <v>0</v>
      </c>
      <c r="M6634" s="0" t="n">
        <f aca="false">'Profiles 8760'!H6623</f>
        <v>71200</v>
      </c>
      <c r="N6634" s="0" t="n">
        <f aca="false">J6634+L6634</f>
        <v>189.1807412</v>
      </c>
      <c r="O6634" s="0" t="n">
        <f aca="false">O6633+N6634</f>
        <v>619814.588664601</v>
      </c>
      <c r="P6634" s="0" t="n">
        <f aca="false">MIN($B$5,P6633+K6634*$B$6-I6634)</f>
        <v>150.81</v>
      </c>
      <c r="Q6634" s="0" t="n">
        <f aca="false">MAX(0,F6634-H6634-K6634-L6634)</f>
        <v>0</v>
      </c>
    </row>
    <row r="6635" customFormat="false" ht="15" hidden="false" customHeight="false" outlineLevel="0" collapsed="false">
      <c r="A6635" s="0" t="n">
        <f aca="false">'Profiles 8760'!A6624</f>
        <v>6622</v>
      </c>
      <c r="B6635" s="0" t="n">
        <f aca="false">'Profiles 8760'!B6624</f>
        <v>10</v>
      </c>
      <c r="C6635" s="0" t="n">
        <f aca="false">'Profiles 8760'!E6624</f>
        <v>0</v>
      </c>
      <c r="D6635" s="0" t="n">
        <f aca="false">'Profiles 8760'!F6624</f>
        <v>0</v>
      </c>
      <c r="E6635" s="0" t="n">
        <f aca="false">'Profiles 8760'!G6624</f>
        <v>0.304503</v>
      </c>
      <c r="F6635" s="0" t="n">
        <f aca="false">D6635*Assumptions!$C$11*$B$7+E6635*Assumptions!$C$12*$B$8</f>
        <v>12.4541727</v>
      </c>
      <c r="G6635" s="0" t="n">
        <f aca="false">C6635*Assumptions!$C$15</f>
        <v>0</v>
      </c>
      <c r="H6635" s="0" t="n">
        <f aca="false">MIN(F6635,G6635)</f>
        <v>0</v>
      </c>
      <c r="I6635" s="0" t="n">
        <f aca="false">IF(C6635=1,MIN(G6635-H6635,Assumptions!$C$13,P6634),0)</f>
        <v>0</v>
      </c>
      <c r="J6635" s="0" t="n">
        <f aca="false">H6635+I6635</f>
        <v>0</v>
      </c>
      <c r="K6635" s="0" t="n">
        <f aca="false">MIN(IF(C6635=1,F6635-H6635,F6635),Assumptions!$C$13,MAX(0,($B$5-P6634)/$B$6))</f>
        <v>12.4541727</v>
      </c>
      <c r="L6635" s="0" t="n">
        <f aca="false">IF(C6635=1,0,MIN(F6635-K6635,Assumptions!$C$15,MAX(0,$B$10-O6634-M6635)))</f>
        <v>0</v>
      </c>
      <c r="M6635" s="0" t="n">
        <f aca="false">'Profiles 8760'!H6624</f>
        <v>71200</v>
      </c>
      <c r="N6635" s="0" t="n">
        <f aca="false">J6635+L6635</f>
        <v>0</v>
      </c>
      <c r="O6635" s="0" t="n">
        <f aca="false">O6634+N6635</f>
        <v>619814.588664601</v>
      </c>
      <c r="P6635" s="0" t="n">
        <f aca="false">MIN($B$5,P6634+K6635*$B$6-I6635)</f>
        <v>161.60527689636</v>
      </c>
      <c r="Q6635" s="0" t="n">
        <f aca="false">MAX(0,F6635-H6635-K6635-L6635)</f>
        <v>0</v>
      </c>
    </row>
    <row r="6636" customFormat="false" ht="15" hidden="false" customHeight="false" outlineLevel="0" collapsed="false">
      <c r="A6636" s="0" t="n">
        <f aca="false">'Profiles 8760'!A6625</f>
        <v>6623</v>
      </c>
      <c r="B6636" s="0" t="n">
        <f aca="false">'Profiles 8760'!B6625</f>
        <v>10</v>
      </c>
      <c r="C6636" s="0" t="n">
        <f aca="false">'Profiles 8760'!E6625</f>
        <v>0</v>
      </c>
      <c r="D6636" s="0" t="n">
        <f aca="false">'Profiles 8760'!F6625</f>
        <v>0</v>
      </c>
      <c r="E6636" s="0" t="n">
        <f aca="false">'Profiles 8760'!G6625</f>
        <v>0.322929</v>
      </c>
      <c r="F6636" s="0" t="n">
        <f aca="false">D6636*Assumptions!$C$11*$B$7+E6636*Assumptions!$C$12*$B$8</f>
        <v>13.2077961</v>
      </c>
      <c r="G6636" s="0" t="n">
        <f aca="false">C6636*Assumptions!$C$15</f>
        <v>0</v>
      </c>
      <c r="H6636" s="0" t="n">
        <f aca="false">MIN(F6636,G6636)</f>
        <v>0</v>
      </c>
      <c r="I6636" s="0" t="n">
        <f aca="false">IF(C6636=1,MIN(G6636-H6636,Assumptions!$C$13,P6635),0)</f>
        <v>0</v>
      </c>
      <c r="J6636" s="0" t="n">
        <f aca="false">H6636+I6636</f>
        <v>0</v>
      </c>
      <c r="K6636" s="0" t="n">
        <f aca="false">MIN(IF(C6636=1,F6636-H6636,F6636),Assumptions!$C$13,MAX(0,($B$5-P6635)/$B$6))</f>
        <v>13.2077961</v>
      </c>
      <c r="L6636" s="0" t="n">
        <f aca="false">IF(C6636=1,0,MIN(F6636-K6636,Assumptions!$C$15,MAX(0,$B$10-O6635-M6636)))</f>
        <v>0</v>
      </c>
      <c r="M6636" s="0" t="n">
        <f aca="false">'Profiles 8760'!H6625</f>
        <v>71200</v>
      </c>
      <c r="N6636" s="0" t="n">
        <f aca="false">J6636+L6636</f>
        <v>0</v>
      </c>
      <c r="O6636" s="0" t="n">
        <f aca="false">O6635+N6636</f>
        <v>619814.588664601</v>
      </c>
      <c r="P6636" s="0" t="n">
        <f aca="false">MIN($B$5,P6635+K6636*$B$6-I6636)</f>
        <v>173.05379455584</v>
      </c>
      <c r="Q6636" s="0" t="n">
        <f aca="false">MAX(0,F6636-H6636-K6636-L6636)</f>
        <v>0</v>
      </c>
    </row>
    <row r="6637" customFormat="false" ht="15" hidden="false" customHeight="false" outlineLevel="0" collapsed="false">
      <c r="A6637" s="0" t="n">
        <f aca="false">'Profiles 8760'!A6626</f>
        <v>6624</v>
      </c>
      <c r="B6637" s="0" t="n">
        <f aca="false">'Profiles 8760'!B6626</f>
        <v>10</v>
      </c>
      <c r="C6637" s="0" t="n">
        <f aca="false">'Profiles 8760'!E6626</f>
        <v>0</v>
      </c>
      <c r="D6637" s="0" t="n">
        <f aca="false">'Profiles 8760'!F6626</f>
        <v>0</v>
      </c>
      <c r="E6637" s="0" t="n">
        <f aca="false">'Profiles 8760'!G6626</f>
        <v>0.389273</v>
      </c>
      <c r="F6637" s="0" t="n">
        <f aca="false">D6637*Assumptions!$C$11*$B$7+E6637*Assumptions!$C$12*$B$8</f>
        <v>15.9212657</v>
      </c>
      <c r="G6637" s="0" t="n">
        <f aca="false">C6637*Assumptions!$C$15</f>
        <v>0</v>
      </c>
      <c r="H6637" s="0" t="n">
        <f aca="false">MIN(F6637,G6637)</f>
        <v>0</v>
      </c>
      <c r="I6637" s="0" t="n">
        <f aca="false">IF(C6637=1,MIN(G6637-H6637,Assumptions!$C$13,P6636),0)</f>
        <v>0</v>
      </c>
      <c r="J6637" s="0" t="n">
        <f aca="false">H6637+I6637</f>
        <v>0</v>
      </c>
      <c r="K6637" s="0" t="n">
        <f aca="false">MIN(IF(C6637=1,F6637-H6637,F6637),Assumptions!$C$13,MAX(0,($B$5-P6636)/$B$6))</f>
        <v>15.9212657</v>
      </c>
      <c r="L6637" s="0" t="n">
        <f aca="false">IF(C6637=1,0,MIN(F6637-K6637,Assumptions!$C$15,MAX(0,$B$10-O6636-M6637)))</f>
        <v>0</v>
      </c>
      <c r="M6637" s="0" t="n">
        <f aca="false">'Profiles 8760'!H6626</f>
        <v>71200</v>
      </c>
      <c r="N6637" s="0" t="n">
        <f aca="false">J6637+L6637</f>
        <v>0</v>
      </c>
      <c r="O6637" s="0" t="n">
        <f aca="false">O6636+N6637</f>
        <v>619814.588664601</v>
      </c>
      <c r="P6637" s="0" t="n">
        <f aca="false">MIN($B$5,P6636+K6637*$B$6-I6637)</f>
        <v>186.8543476646</v>
      </c>
      <c r="Q6637" s="0" t="n">
        <f aca="false">MAX(0,F6637-H6637-K6637-L6637)</f>
        <v>0</v>
      </c>
    </row>
    <row r="6638" customFormat="false" ht="15" hidden="false" customHeight="false" outlineLevel="0" collapsed="false">
      <c r="A6638" s="0" t="n">
        <f aca="false">'Profiles 8760'!A6627</f>
        <v>6625</v>
      </c>
      <c r="B6638" s="0" t="n">
        <f aca="false">'Profiles 8760'!B6627</f>
        <v>10</v>
      </c>
      <c r="C6638" s="0" t="n">
        <f aca="false">'Profiles 8760'!E6627</f>
        <v>0</v>
      </c>
      <c r="D6638" s="0" t="n">
        <f aca="false">'Profiles 8760'!F6627</f>
        <v>0</v>
      </c>
      <c r="E6638" s="0" t="n">
        <f aca="false">'Profiles 8760'!G6627</f>
        <v>0.393182</v>
      </c>
      <c r="F6638" s="0" t="n">
        <f aca="false">D6638*Assumptions!$C$11*$B$7+E6638*Assumptions!$C$12*$B$8</f>
        <v>16.0811438</v>
      </c>
      <c r="G6638" s="0" t="n">
        <f aca="false">C6638*Assumptions!$C$15</f>
        <v>0</v>
      </c>
      <c r="H6638" s="0" t="n">
        <f aca="false">MIN(F6638,G6638)</f>
        <v>0</v>
      </c>
      <c r="I6638" s="0" t="n">
        <f aca="false">IF(C6638=1,MIN(G6638-H6638,Assumptions!$C$13,P6637),0)</f>
        <v>0</v>
      </c>
      <c r="J6638" s="0" t="n">
        <f aca="false">H6638+I6638</f>
        <v>0</v>
      </c>
      <c r="K6638" s="0" t="n">
        <f aca="false">MIN(IF(C6638=1,F6638-H6638,F6638),Assumptions!$C$13,MAX(0,($B$5-P6637)/$B$6))</f>
        <v>16.0811438</v>
      </c>
      <c r="L6638" s="0" t="n">
        <f aca="false">IF(C6638=1,0,MIN(F6638-K6638,Assumptions!$C$15,MAX(0,$B$10-O6637-M6638)))</f>
        <v>0</v>
      </c>
      <c r="M6638" s="0" t="n">
        <f aca="false">'Profiles 8760'!H6627</f>
        <v>71200</v>
      </c>
      <c r="N6638" s="0" t="n">
        <f aca="false">J6638+L6638</f>
        <v>0</v>
      </c>
      <c r="O6638" s="0" t="n">
        <f aca="false">O6637+N6638</f>
        <v>619814.588664601</v>
      </c>
      <c r="P6638" s="0" t="n">
        <f aca="false">MIN($B$5,P6637+K6638*$B$6-I6638)</f>
        <v>200.79348311044</v>
      </c>
      <c r="Q6638" s="0" t="n">
        <f aca="false">MAX(0,F6638-H6638-K6638-L6638)</f>
        <v>0</v>
      </c>
    </row>
    <row r="6639" customFormat="false" ht="15" hidden="false" customHeight="false" outlineLevel="0" collapsed="false">
      <c r="A6639" s="0" t="n">
        <f aca="false">'Profiles 8760'!A6628</f>
        <v>6626</v>
      </c>
      <c r="B6639" s="0" t="n">
        <f aca="false">'Profiles 8760'!B6628</f>
        <v>10</v>
      </c>
      <c r="C6639" s="0" t="n">
        <f aca="false">'Profiles 8760'!E6628</f>
        <v>0</v>
      </c>
      <c r="D6639" s="0" t="n">
        <f aca="false">'Profiles 8760'!F6628</f>
        <v>0</v>
      </c>
      <c r="E6639" s="0" t="n">
        <f aca="false">'Profiles 8760'!G6628</f>
        <v>0.273387</v>
      </c>
      <c r="F6639" s="0" t="n">
        <f aca="false">D6639*Assumptions!$C$11*$B$7+E6639*Assumptions!$C$12*$B$8</f>
        <v>11.1815283</v>
      </c>
      <c r="G6639" s="0" t="n">
        <f aca="false">C6639*Assumptions!$C$15</f>
        <v>0</v>
      </c>
      <c r="H6639" s="0" t="n">
        <f aca="false">MIN(F6639,G6639)</f>
        <v>0</v>
      </c>
      <c r="I6639" s="0" t="n">
        <f aca="false">IF(C6639=1,MIN(G6639-H6639,Assumptions!$C$13,P6638),0)</f>
        <v>0</v>
      </c>
      <c r="J6639" s="0" t="n">
        <f aca="false">H6639+I6639</f>
        <v>0</v>
      </c>
      <c r="K6639" s="0" t="n">
        <f aca="false">MIN(IF(C6639=1,F6639-H6639,F6639),Assumptions!$C$13,MAX(0,($B$5-P6638)/$B$6))</f>
        <v>11.1815283</v>
      </c>
      <c r="L6639" s="0" t="n">
        <f aca="false">IF(C6639=1,0,MIN(F6639-K6639,Assumptions!$C$15,MAX(0,$B$10-O6638-M6639)))</f>
        <v>0</v>
      </c>
      <c r="M6639" s="0" t="n">
        <f aca="false">'Profiles 8760'!H6628</f>
        <v>71200</v>
      </c>
      <c r="N6639" s="0" t="n">
        <f aca="false">J6639+L6639</f>
        <v>0</v>
      </c>
      <c r="O6639" s="0" t="n">
        <f aca="false">O6638+N6639</f>
        <v>619814.588664601</v>
      </c>
      <c r="P6639" s="0" t="n">
        <f aca="false">MIN($B$5,P6638+K6639*$B$6-I6639)</f>
        <v>210.48563184088</v>
      </c>
      <c r="Q6639" s="0" t="n">
        <f aca="false">MAX(0,F6639-H6639-K6639-L6639)</f>
        <v>0</v>
      </c>
    </row>
    <row r="6640" customFormat="false" ht="15" hidden="false" customHeight="false" outlineLevel="0" collapsed="false">
      <c r="A6640" s="0" t="n">
        <f aca="false">'Profiles 8760'!A6629</f>
        <v>6627</v>
      </c>
      <c r="B6640" s="0" t="n">
        <f aca="false">'Profiles 8760'!B6629</f>
        <v>10</v>
      </c>
      <c r="C6640" s="0" t="n">
        <f aca="false">'Profiles 8760'!E6629</f>
        <v>0</v>
      </c>
      <c r="D6640" s="0" t="n">
        <f aca="false">'Profiles 8760'!F6629</f>
        <v>0</v>
      </c>
      <c r="E6640" s="0" t="n">
        <f aca="false">'Profiles 8760'!G6629</f>
        <v>0.335144</v>
      </c>
      <c r="F6640" s="0" t="n">
        <f aca="false">D6640*Assumptions!$C$11*$B$7+E6640*Assumptions!$C$12*$B$8</f>
        <v>13.7073896</v>
      </c>
      <c r="G6640" s="0" t="n">
        <f aca="false">C6640*Assumptions!$C$15</f>
        <v>0</v>
      </c>
      <c r="H6640" s="0" t="n">
        <f aca="false">MIN(F6640,G6640)</f>
        <v>0</v>
      </c>
      <c r="I6640" s="0" t="n">
        <f aca="false">IF(C6640=1,MIN(G6640-H6640,Assumptions!$C$13,P6639),0)</f>
        <v>0</v>
      </c>
      <c r="J6640" s="0" t="n">
        <f aca="false">H6640+I6640</f>
        <v>0</v>
      </c>
      <c r="K6640" s="0" t="n">
        <f aca="false">MIN(IF(C6640=1,F6640-H6640,F6640),Assumptions!$C$13,MAX(0,($B$5-P6639)/$B$6))</f>
        <v>13.7073896</v>
      </c>
      <c r="L6640" s="0" t="n">
        <f aca="false">IF(C6640=1,0,MIN(F6640-K6640,Assumptions!$C$15,MAX(0,$B$10-O6639-M6640)))</f>
        <v>0</v>
      </c>
      <c r="M6640" s="0" t="n">
        <f aca="false">'Profiles 8760'!H6629</f>
        <v>71200</v>
      </c>
      <c r="N6640" s="0" t="n">
        <f aca="false">J6640+L6640</f>
        <v>0</v>
      </c>
      <c r="O6640" s="0" t="n">
        <f aca="false">O6639+N6640</f>
        <v>619814.588664601</v>
      </c>
      <c r="P6640" s="0" t="n">
        <f aca="false">MIN($B$5,P6639+K6640*$B$6-I6640)</f>
        <v>222.36719714616</v>
      </c>
      <c r="Q6640" s="0" t="n">
        <f aca="false">MAX(0,F6640-H6640-K6640-L6640)</f>
        <v>0</v>
      </c>
    </row>
    <row r="6641" customFormat="false" ht="15" hidden="false" customHeight="false" outlineLevel="0" collapsed="false">
      <c r="A6641" s="0" t="n">
        <f aca="false">'Profiles 8760'!A6630</f>
        <v>6628</v>
      </c>
      <c r="B6641" s="0" t="n">
        <f aca="false">'Profiles 8760'!B6630</f>
        <v>10</v>
      </c>
      <c r="C6641" s="0" t="n">
        <f aca="false">'Profiles 8760'!E6630</f>
        <v>0</v>
      </c>
      <c r="D6641" s="0" t="n">
        <f aca="false">'Profiles 8760'!F6630</f>
        <v>0</v>
      </c>
      <c r="E6641" s="0" t="n">
        <f aca="false">'Profiles 8760'!G6630</f>
        <v>0.282165</v>
      </c>
      <c r="F6641" s="0" t="n">
        <f aca="false">D6641*Assumptions!$C$11*$B$7+E6641*Assumptions!$C$12*$B$8</f>
        <v>11.5405485</v>
      </c>
      <c r="G6641" s="0" t="n">
        <f aca="false">C6641*Assumptions!$C$15</f>
        <v>0</v>
      </c>
      <c r="H6641" s="0" t="n">
        <f aca="false">MIN(F6641,G6641)</f>
        <v>0</v>
      </c>
      <c r="I6641" s="0" t="n">
        <f aca="false">IF(C6641=1,MIN(G6641-H6641,Assumptions!$C$13,P6640),0)</f>
        <v>0</v>
      </c>
      <c r="J6641" s="0" t="n">
        <f aca="false">H6641+I6641</f>
        <v>0</v>
      </c>
      <c r="K6641" s="0" t="n">
        <f aca="false">MIN(IF(C6641=1,F6641-H6641,F6641),Assumptions!$C$13,MAX(0,($B$5-P6640)/$B$6))</f>
        <v>11.5405485</v>
      </c>
      <c r="L6641" s="0" t="n">
        <f aca="false">IF(C6641=1,0,MIN(F6641-K6641,Assumptions!$C$15,MAX(0,$B$10-O6640-M6641)))</f>
        <v>0</v>
      </c>
      <c r="M6641" s="0" t="n">
        <f aca="false">'Profiles 8760'!H6630</f>
        <v>71200</v>
      </c>
      <c r="N6641" s="0" t="n">
        <f aca="false">J6641+L6641</f>
        <v>0</v>
      </c>
      <c r="O6641" s="0" t="n">
        <f aca="false">O6640+N6641</f>
        <v>619814.588664601</v>
      </c>
      <c r="P6641" s="0" t="n">
        <f aca="false">MIN($B$5,P6640+K6641*$B$6-I6641)</f>
        <v>232.37054458596</v>
      </c>
      <c r="Q6641" s="0" t="n">
        <f aca="false">MAX(0,F6641-H6641-K6641-L6641)</f>
        <v>0</v>
      </c>
    </row>
    <row r="6642" customFormat="false" ht="15" hidden="false" customHeight="false" outlineLevel="0" collapsed="false">
      <c r="A6642" s="0" t="n">
        <f aca="false">'Profiles 8760'!A6631</f>
        <v>6629</v>
      </c>
      <c r="B6642" s="0" t="n">
        <f aca="false">'Profiles 8760'!B6631</f>
        <v>10</v>
      </c>
      <c r="C6642" s="0" t="n">
        <f aca="false">'Profiles 8760'!E6631</f>
        <v>0</v>
      </c>
      <c r="D6642" s="0" t="n">
        <f aca="false">'Profiles 8760'!F6631</f>
        <v>0</v>
      </c>
      <c r="E6642" s="0" t="n">
        <f aca="false">'Profiles 8760'!G6631</f>
        <v>0.207432</v>
      </c>
      <c r="F6642" s="0" t="n">
        <f aca="false">D6642*Assumptions!$C$11*$B$7+E6642*Assumptions!$C$12*$B$8</f>
        <v>8.4839688</v>
      </c>
      <c r="G6642" s="0" t="n">
        <f aca="false">C6642*Assumptions!$C$15</f>
        <v>0</v>
      </c>
      <c r="H6642" s="0" t="n">
        <f aca="false">MIN(F6642,G6642)</f>
        <v>0</v>
      </c>
      <c r="I6642" s="0" t="n">
        <f aca="false">IF(C6642=1,MIN(G6642-H6642,Assumptions!$C$13,P6641),0)</f>
        <v>0</v>
      </c>
      <c r="J6642" s="0" t="n">
        <f aca="false">H6642+I6642</f>
        <v>0</v>
      </c>
      <c r="K6642" s="0" t="n">
        <f aca="false">MIN(IF(C6642=1,F6642-H6642,F6642),Assumptions!$C$13,MAX(0,($B$5-P6641)/$B$6))</f>
        <v>8.4839688</v>
      </c>
      <c r="L6642" s="0" t="n">
        <f aca="false">IF(C6642=1,0,MIN(F6642-K6642,Assumptions!$C$15,MAX(0,$B$10-O6641-M6642)))</f>
        <v>0</v>
      </c>
      <c r="M6642" s="0" t="n">
        <f aca="false">'Profiles 8760'!H6631</f>
        <v>71200</v>
      </c>
      <c r="N6642" s="0" t="n">
        <f aca="false">J6642+L6642</f>
        <v>0</v>
      </c>
      <c r="O6642" s="0" t="n">
        <f aca="false">O6641+N6642</f>
        <v>619814.588664601</v>
      </c>
      <c r="P6642" s="0" t="n">
        <f aca="false">MIN($B$5,P6641+K6642*$B$6-I6642)</f>
        <v>239.7244487418</v>
      </c>
      <c r="Q6642" s="0" t="n">
        <f aca="false">MAX(0,F6642-H6642-K6642-L6642)</f>
        <v>0</v>
      </c>
    </row>
    <row r="6643" customFormat="false" ht="15" hidden="false" customHeight="false" outlineLevel="0" collapsed="false">
      <c r="A6643" s="0" t="n">
        <f aca="false">'Profiles 8760'!A6632</f>
        <v>6630</v>
      </c>
      <c r="B6643" s="0" t="n">
        <f aca="false">'Profiles 8760'!B6632</f>
        <v>10</v>
      </c>
      <c r="C6643" s="0" t="n">
        <f aca="false">'Profiles 8760'!E6632</f>
        <v>0</v>
      </c>
      <c r="D6643" s="0" t="n">
        <f aca="false">'Profiles 8760'!F6632</f>
        <v>0</v>
      </c>
      <c r="E6643" s="0" t="n">
        <f aca="false">'Profiles 8760'!G6632</f>
        <v>0.174389</v>
      </c>
      <c r="F6643" s="0" t="n">
        <f aca="false">D6643*Assumptions!$C$11*$B$7+E6643*Assumptions!$C$12*$B$8</f>
        <v>7.1325101</v>
      </c>
      <c r="G6643" s="0" t="n">
        <f aca="false">C6643*Assumptions!$C$15</f>
        <v>0</v>
      </c>
      <c r="H6643" s="0" t="n">
        <f aca="false">MIN(F6643,G6643)</f>
        <v>0</v>
      </c>
      <c r="I6643" s="0" t="n">
        <f aca="false">IF(C6643=1,MIN(G6643-H6643,Assumptions!$C$13,P6642),0)</f>
        <v>0</v>
      </c>
      <c r="J6643" s="0" t="n">
        <f aca="false">H6643+I6643</f>
        <v>0</v>
      </c>
      <c r="K6643" s="0" t="n">
        <f aca="false">MIN(IF(C6643=1,F6643-H6643,F6643),Assumptions!$C$13,MAX(0,($B$5-P6642)/$B$6))</f>
        <v>7.1325101</v>
      </c>
      <c r="L6643" s="0" t="n">
        <f aca="false">IF(C6643=1,0,MIN(F6643-K6643,Assumptions!$C$15,MAX(0,$B$10-O6642-M6643)))</f>
        <v>0</v>
      </c>
      <c r="M6643" s="0" t="n">
        <f aca="false">'Profiles 8760'!H6632</f>
        <v>71200</v>
      </c>
      <c r="N6643" s="0" t="n">
        <f aca="false">J6643+L6643</f>
        <v>0</v>
      </c>
      <c r="O6643" s="0" t="n">
        <f aca="false">O6642+N6643</f>
        <v>619814.588664601</v>
      </c>
      <c r="P6643" s="0" t="n">
        <f aca="false">MIN($B$5,P6642+K6643*$B$6-I6643)</f>
        <v>245.90690849648</v>
      </c>
      <c r="Q6643" s="0" t="n">
        <f aca="false">MAX(0,F6643-H6643-K6643-L6643)</f>
        <v>0</v>
      </c>
    </row>
    <row r="6644" customFormat="false" ht="15" hidden="false" customHeight="false" outlineLevel="0" collapsed="false">
      <c r="A6644" s="0" t="n">
        <f aca="false">'Profiles 8760'!A6633</f>
        <v>6631</v>
      </c>
      <c r="B6644" s="0" t="n">
        <f aca="false">'Profiles 8760'!B6633</f>
        <v>10</v>
      </c>
      <c r="C6644" s="0" t="n">
        <f aca="false">'Profiles 8760'!E6633</f>
        <v>0</v>
      </c>
      <c r="D6644" s="0" t="n">
        <f aca="false">'Profiles 8760'!F6633</f>
        <v>0</v>
      </c>
      <c r="E6644" s="0" t="n">
        <f aca="false">'Profiles 8760'!G6633</f>
        <v>0.180557</v>
      </c>
      <c r="F6644" s="0" t="n">
        <f aca="false">D6644*Assumptions!$C$11*$B$7+E6644*Assumptions!$C$12*$B$8</f>
        <v>7.3847813</v>
      </c>
      <c r="G6644" s="0" t="n">
        <f aca="false">C6644*Assumptions!$C$15</f>
        <v>0</v>
      </c>
      <c r="H6644" s="0" t="n">
        <f aca="false">MIN(F6644,G6644)</f>
        <v>0</v>
      </c>
      <c r="I6644" s="0" t="n">
        <f aca="false">IF(C6644=1,MIN(G6644-H6644,Assumptions!$C$13,P6643),0)</f>
        <v>0</v>
      </c>
      <c r="J6644" s="0" t="n">
        <f aca="false">H6644+I6644</f>
        <v>0</v>
      </c>
      <c r="K6644" s="0" t="n">
        <f aca="false">MIN(IF(C6644=1,F6644-H6644,F6644),Assumptions!$C$13,MAX(0,($B$5-P6643)/$B$6))</f>
        <v>7.3847813</v>
      </c>
      <c r="L6644" s="0" t="n">
        <f aca="false">IF(C6644=1,0,MIN(F6644-K6644,Assumptions!$C$15,MAX(0,$B$10-O6643-M6644)))</f>
        <v>0</v>
      </c>
      <c r="M6644" s="0" t="n">
        <f aca="false">'Profiles 8760'!H6633</f>
        <v>71200</v>
      </c>
      <c r="N6644" s="0" t="n">
        <f aca="false">J6644+L6644</f>
        <v>0</v>
      </c>
      <c r="O6644" s="0" t="n">
        <f aca="false">O6643+N6644</f>
        <v>619814.588664601</v>
      </c>
      <c r="P6644" s="0" t="n">
        <f aca="false">MIN($B$5,P6643+K6644*$B$6-I6644)</f>
        <v>252.30803692732</v>
      </c>
      <c r="Q6644" s="0" t="n">
        <f aca="false">MAX(0,F6644-H6644-K6644-L6644)</f>
        <v>0</v>
      </c>
    </row>
    <row r="6645" customFormat="false" ht="15" hidden="false" customHeight="false" outlineLevel="0" collapsed="false">
      <c r="A6645" s="0" t="n">
        <f aca="false">'Profiles 8760'!A6634</f>
        <v>6632</v>
      </c>
      <c r="B6645" s="0" t="n">
        <f aca="false">'Profiles 8760'!B6634</f>
        <v>10</v>
      </c>
      <c r="C6645" s="0" t="n">
        <f aca="false">'Profiles 8760'!E6634</f>
        <v>1</v>
      </c>
      <c r="D6645" s="0" t="n">
        <f aca="false">'Profiles 8760'!F6634</f>
        <v>0.160796</v>
      </c>
      <c r="E6645" s="0" t="n">
        <f aca="false">'Profiles 8760'!G6634</f>
        <v>0.169558</v>
      </c>
      <c r="F6645" s="0" t="n">
        <f aca="false">D6645*Assumptions!$C$11*$B$7+E6645*Assumptions!$C$12*$B$8</f>
        <v>53.372807</v>
      </c>
      <c r="G6645" s="0" t="n">
        <f aca="false">C6645*Assumptions!$C$15</f>
        <v>200</v>
      </c>
      <c r="H6645" s="0" t="n">
        <f aca="false">MIN(F6645,G6645)</f>
        <v>53.372807</v>
      </c>
      <c r="I6645" s="0" t="n">
        <f aca="false">IF(C6645=1,MIN(G6645-H6645,Assumptions!$C$13,P6644),0)</f>
        <v>146.627193</v>
      </c>
      <c r="J6645" s="0" t="n">
        <f aca="false">H6645+I6645</f>
        <v>200</v>
      </c>
      <c r="K6645" s="0" t="n">
        <f aca="false">MIN(IF(C6645=1,F6645-H6645,F6645),Assumptions!$C$13,MAX(0,($B$5-P6644)/$B$6))</f>
        <v>0</v>
      </c>
      <c r="L6645" s="0" t="n">
        <f aca="false">IF(C6645=1,0,MIN(F6645-K6645,Assumptions!$C$15,MAX(0,$B$10-O6644-M6645)))</f>
        <v>0</v>
      </c>
      <c r="M6645" s="0" t="n">
        <f aca="false">'Profiles 8760'!H6634</f>
        <v>71000</v>
      </c>
      <c r="N6645" s="0" t="n">
        <f aca="false">J6645+L6645</f>
        <v>200</v>
      </c>
      <c r="O6645" s="0" t="n">
        <f aca="false">O6644+N6645</f>
        <v>620014.588664601</v>
      </c>
      <c r="P6645" s="0" t="n">
        <f aca="false">MIN($B$5,P6644+K6645*$B$6-I6645)</f>
        <v>105.68084392732</v>
      </c>
      <c r="Q6645" s="0" t="n">
        <f aca="false">MAX(0,F6645-H6645-K6645-L6645)</f>
        <v>0</v>
      </c>
    </row>
    <row r="6646" customFormat="false" ht="15" hidden="false" customHeight="false" outlineLevel="0" collapsed="false">
      <c r="A6646" s="0" t="n">
        <f aca="false">'Profiles 8760'!A6635</f>
        <v>6633</v>
      </c>
      <c r="B6646" s="0" t="n">
        <f aca="false">'Profiles 8760'!B6635</f>
        <v>10</v>
      </c>
      <c r="C6646" s="0" t="n">
        <f aca="false">'Profiles 8760'!E6635</f>
        <v>1</v>
      </c>
      <c r="D6646" s="0" t="n">
        <f aca="false">'Profiles 8760'!F6635</f>
        <v>0.483779</v>
      </c>
      <c r="E6646" s="0" t="n">
        <f aca="false">'Profiles 8760'!G6635</f>
        <v>0.17958</v>
      </c>
      <c r="F6646" s="0" t="n">
        <f aca="false">D6646*Assumptions!$C$11*$B$7+E6646*Assumptions!$C$12*$B$8</f>
        <v>147.0601972</v>
      </c>
      <c r="G6646" s="0" t="n">
        <f aca="false">C6646*Assumptions!$C$15</f>
        <v>200</v>
      </c>
      <c r="H6646" s="0" t="n">
        <f aca="false">MIN(F6646,G6646)</f>
        <v>147.0601972</v>
      </c>
      <c r="I6646" s="0" t="n">
        <f aca="false">IF(C6646=1,MIN(G6646-H6646,Assumptions!$C$13,P6645),0)</f>
        <v>52.9398028</v>
      </c>
      <c r="J6646" s="0" t="n">
        <f aca="false">H6646+I6646</f>
        <v>200</v>
      </c>
      <c r="K6646" s="0" t="n">
        <f aca="false">MIN(IF(C6646=1,F6646-H6646,F6646),Assumptions!$C$13,MAX(0,($B$5-P6645)/$B$6))</f>
        <v>0</v>
      </c>
      <c r="L6646" s="0" t="n">
        <f aca="false">IF(C6646=1,0,MIN(F6646-K6646,Assumptions!$C$15,MAX(0,$B$10-O6645-M6646)))</f>
        <v>0</v>
      </c>
      <c r="M6646" s="0" t="n">
        <f aca="false">'Profiles 8760'!H6635</f>
        <v>70800</v>
      </c>
      <c r="N6646" s="0" t="n">
        <f aca="false">J6646+L6646</f>
        <v>200</v>
      </c>
      <c r="O6646" s="0" t="n">
        <f aca="false">O6645+N6646</f>
        <v>620214.588664601</v>
      </c>
      <c r="P6646" s="0" t="n">
        <f aca="false">MIN($B$5,P6645+K6646*$B$6-I6646)</f>
        <v>52.74104112732</v>
      </c>
      <c r="Q6646" s="0" t="n">
        <f aca="false">MAX(0,F6646-H6646-K6646-L6646)</f>
        <v>0</v>
      </c>
    </row>
    <row r="6647" customFormat="false" ht="15" hidden="false" customHeight="false" outlineLevel="0" collapsed="false">
      <c r="A6647" s="0" t="n">
        <f aca="false">'Profiles 8760'!A6636</f>
        <v>6634</v>
      </c>
      <c r="B6647" s="0" t="n">
        <f aca="false">'Profiles 8760'!B6636</f>
        <v>10</v>
      </c>
      <c r="C6647" s="0" t="n">
        <f aca="false">'Profiles 8760'!E6636</f>
        <v>0</v>
      </c>
      <c r="D6647" s="0" t="n">
        <f aca="false">'Profiles 8760'!F6636</f>
        <v>0.823997</v>
      </c>
      <c r="E6647" s="0" t="n">
        <f aca="false">'Profiles 8760'!G6636</f>
        <v>0.201097</v>
      </c>
      <c r="F6647" s="0" t="n">
        <f aca="false">D6647*Assumptions!$C$11*$B$7+E6647*Assumptions!$C$12*$B$8</f>
        <v>246.1952009</v>
      </c>
      <c r="G6647" s="0" t="n">
        <f aca="false">C6647*Assumptions!$C$15</f>
        <v>0</v>
      </c>
      <c r="H6647" s="0" t="n">
        <f aca="false">MIN(F6647,G6647)</f>
        <v>0</v>
      </c>
      <c r="I6647" s="0" t="n">
        <f aca="false">IF(C6647=1,MIN(G6647-H6647,Assumptions!$C$13,P6646),0)</f>
        <v>0</v>
      </c>
      <c r="J6647" s="0" t="n">
        <f aca="false">H6647+I6647</f>
        <v>0</v>
      </c>
      <c r="K6647" s="0" t="n">
        <f aca="false">MIN(IF(C6647=1,F6647-H6647,F6647),Assumptions!$C$13,MAX(0,($B$5-P6646)/$B$6))</f>
        <v>180</v>
      </c>
      <c r="L6647" s="0" t="n">
        <f aca="false">IF(C6647=1,0,MIN(F6647-K6647,Assumptions!$C$15,MAX(0,$B$10-O6646-M6647)))</f>
        <v>66.1952009</v>
      </c>
      <c r="M6647" s="0" t="n">
        <f aca="false">'Profiles 8760'!H6636</f>
        <v>70800</v>
      </c>
      <c r="N6647" s="0" t="n">
        <f aca="false">J6647+L6647</f>
        <v>66.1952009</v>
      </c>
      <c r="O6647" s="0" t="n">
        <f aca="false">O6646+N6647</f>
        <v>620280.783865501</v>
      </c>
      <c r="P6647" s="0" t="n">
        <f aca="false">MIN($B$5,P6646+K6647*$B$6-I6647)</f>
        <v>208.76504112732</v>
      </c>
      <c r="Q6647" s="0" t="n">
        <f aca="false">MAX(0,F6647-H6647-K6647-L6647)</f>
        <v>0</v>
      </c>
    </row>
    <row r="6648" customFormat="false" ht="15" hidden="false" customHeight="false" outlineLevel="0" collapsed="false">
      <c r="A6648" s="0" t="n">
        <f aca="false">'Profiles 8760'!A6637</f>
        <v>6635</v>
      </c>
      <c r="B6648" s="0" t="n">
        <f aca="false">'Profiles 8760'!B6637</f>
        <v>10</v>
      </c>
      <c r="C6648" s="0" t="n">
        <f aca="false">'Profiles 8760'!E6637</f>
        <v>0</v>
      </c>
      <c r="D6648" s="0" t="n">
        <f aca="false">'Profiles 8760'!F6637</f>
        <v>1</v>
      </c>
      <c r="E6648" s="0" t="n">
        <f aca="false">'Profiles 8760'!G6637</f>
        <v>0.124047</v>
      </c>
      <c r="F6648" s="0" t="n">
        <f aca="false">D6648*Assumptions!$C$11*$B$7+E6648*Assumptions!$C$12*$B$8</f>
        <v>293.8735223</v>
      </c>
      <c r="G6648" s="0" t="n">
        <f aca="false">C6648*Assumptions!$C$15</f>
        <v>0</v>
      </c>
      <c r="H6648" s="0" t="n">
        <f aca="false">MIN(F6648,G6648)</f>
        <v>0</v>
      </c>
      <c r="I6648" s="0" t="n">
        <f aca="false">IF(C6648=1,MIN(G6648-H6648,Assumptions!$C$13,P6647),0)</f>
        <v>0</v>
      </c>
      <c r="J6648" s="0" t="n">
        <f aca="false">H6648+I6648</f>
        <v>0</v>
      </c>
      <c r="K6648" s="0" t="n">
        <f aca="false">MIN(IF(C6648=1,F6648-H6648,F6648),Assumptions!$C$13,MAX(0,($B$5-P6647)/$B$6))</f>
        <v>180</v>
      </c>
      <c r="L6648" s="0" t="n">
        <f aca="false">IF(C6648=1,0,MIN(F6648-K6648,Assumptions!$C$15,MAX(0,$B$10-O6647-M6648)))</f>
        <v>113.8735223</v>
      </c>
      <c r="M6648" s="0" t="n">
        <f aca="false">'Profiles 8760'!H6637</f>
        <v>70800</v>
      </c>
      <c r="N6648" s="0" t="n">
        <f aca="false">J6648+L6648</f>
        <v>113.8735223</v>
      </c>
      <c r="O6648" s="0" t="n">
        <f aca="false">O6647+N6648</f>
        <v>620394.657387801</v>
      </c>
      <c r="P6648" s="0" t="n">
        <f aca="false">MIN($B$5,P6647+K6648*$B$6-I6648)</f>
        <v>364.78904112732</v>
      </c>
      <c r="Q6648" s="0" t="n">
        <f aca="false">MAX(0,F6648-H6648-K6648-L6648)</f>
        <v>0</v>
      </c>
    </row>
    <row r="6649" customFormat="false" ht="15" hidden="false" customHeight="false" outlineLevel="0" collapsed="false">
      <c r="A6649" s="0" t="n">
        <f aca="false">'Profiles 8760'!A6638</f>
        <v>6636</v>
      </c>
      <c r="B6649" s="0" t="n">
        <f aca="false">'Profiles 8760'!B6638</f>
        <v>10</v>
      </c>
      <c r="C6649" s="0" t="n">
        <f aca="false">'Profiles 8760'!E6638</f>
        <v>0</v>
      </c>
      <c r="D6649" s="0" t="n">
        <f aca="false">'Profiles 8760'!F6638</f>
        <v>1</v>
      </c>
      <c r="E6649" s="0" t="n">
        <f aca="false">'Profiles 8760'!G6638</f>
        <v>0.101724</v>
      </c>
      <c r="F6649" s="0" t="n">
        <f aca="false">D6649*Assumptions!$C$11*$B$7+E6649*Assumptions!$C$12*$B$8</f>
        <v>292.9605116</v>
      </c>
      <c r="G6649" s="0" t="n">
        <f aca="false">C6649*Assumptions!$C$15</f>
        <v>0</v>
      </c>
      <c r="H6649" s="0" t="n">
        <f aca="false">MIN(F6649,G6649)</f>
        <v>0</v>
      </c>
      <c r="I6649" s="0" t="n">
        <f aca="false">IF(C6649=1,MIN(G6649-H6649,Assumptions!$C$13,P6648),0)</f>
        <v>0</v>
      </c>
      <c r="J6649" s="0" t="n">
        <f aca="false">H6649+I6649</f>
        <v>0</v>
      </c>
      <c r="K6649" s="0" t="n">
        <f aca="false">MIN(IF(C6649=1,F6649-H6649,F6649),Assumptions!$C$13,MAX(0,($B$5-P6648)/$B$6))</f>
        <v>168.45980488311</v>
      </c>
      <c r="L6649" s="0" t="n">
        <f aca="false">IF(C6649=1,0,MIN(F6649-K6649,Assumptions!$C$15,MAX(0,$B$10-O6648-M6649)))</f>
        <v>124.50070671689</v>
      </c>
      <c r="M6649" s="0" t="n">
        <f aca="false">'Profiles 8760'!H6638</f>
        <v>70800</v>
      </c>
      <c r="N6649" s="0" t="n">
        <f aca="false">J6649+L6649</f>
        <v>124.50070671689</v>
      </c>
      <c r="O6649" s="0" t="n">
        <f aca="false">O6648+N6649</f>
        <v>620519.158094518</v>
      </c>
      <c r="P6649" s="0" t="n">
        <f aca="false">MIN($B$5,P6648+K6649*$B$6-I6649)</f>
        <v>510.81</v>
      </c>
      <c r="Q6649" s="0" t="n">
        <f aca="false">MAX(0,F6649-H6649-K6649-L6649)</f>
        <v>0</v>
      </c>
    </row>
    <row r="6650" customFormat="false" ht="15" hidden="false" customHeight="false" outlineLevel="0" collapsed="false">
      <c r="A6650" s="0" t="n">
        <f aca="false">'Profiles 8760'!A6639</f>
        <v>6637</v>
      </c>
      <c r="B6650" s="0" t="n">
        <f aca="false">'Profiles 8760'!B6639</f>
        <v>10</v>
      </c>
      <c r="C6650" s="0" t="n">
        <f aca="false">'Profiles 8760'!E6639</f>
        <v>0</v>
      </c>
      <c r="D6650" s="0" t="n">
        <f aca="false">'Profiles 8760'!F6639</f>
        <v>1</v>
      </c>
      <c r="E6650" s="0" t="n">
        <f aca="false">'Profiles 8760'!G6639</f>
        <v>0.139771</v>
      </c>
      <c r="F6650" s="0" t="n">
        <f aca="false">D6650*Assumptions!$C$11*$B$7+E6650*Assumptions!$C$12*$B$8</f>
        <v>294.5166339</v>
      </c>
      <c r="G6650" s="0" t="n">
        <f aca="false">C6650*Assumptions!$C$15</f>
        <v>0</v>
      </c>
      <c r="H6650" s="0" t="n">
        <f aca="false">MIN(F6650,G6650)</f>
        <v>0</v>
      </c>
      <c r="I6650" s="0" t="n">
        <f aca="false">IF(C6650=1,MIN(G6650-H6650,Assumptions!$C$13,P6649),0)</f>
        <v>0</v>
      </c>
      <c r="J6650" s="0" t="n">
        <f aca="false">H6650+I6650</f>
        <v>0</v>
      </c>
      <c r="K6650" s="0" t="n">
        <f aca="false">MIN(IF(C6650=1,F6650-H6650,F6650),Assumptions!$C$13,MAX(0,($B$5-P6649)/$B$6))</f>
        <v>0</v>
      </c>
      <c r="L6650" s="0" t="n">
        <f aca="false">IF(C6650=1,0,MIN(F6650-K6650,Assumptions!$C$15,MAX(0,$B$10-O6649-M6650)))</f>
        <v>200</v>
      </c>
      <c r="M6650" s="0" t="n">
        <f aca="false">'Profiles 8760'!H6639</f>
        <v>70800</v>
      </c>
      <c r="N6650" s="0" t="n">
        <f aca="false">J6650+L6650</f>
        <v>200</v>
      </c>
      <c r="O6650" s="0" t="n">
        <f aca="false">O6649+N6650</f>
        <v>620719.158094518</v>
      </c>
      <c r="P6650" s="0" t="n">
        <f aca="false">MIN($B$5,P6649+K6650*$B$6-I6650)</f>
        <v>510.81</v>
      </c>
      <c r="Q6650" s="0" t="n">
        <f aca="false">MAX(0,F6650-H6650-K6650-L6650)</f>
        <v>94.5166339</v>
      </c>
    </row>
    <row r="6651" customFormat="false" ht="15" hidden="false" customHeight="false" outlineLevel="0" collapsed="false">
      <c r="A6651" s="0" t="n">
        <f aca="false">'Profiles 8760'!A6640</f>
        <v>6638</v>
      </c>
      <c r="B6651" s="0" t="n">
        <f aca="false">'Profiles 8760'!B6640</f>
        <v>10</v>
      </c>
      <c r="C6651" s="0" t="n">
        <f aca="false">'Profiles 8760'!E6640</f>
        <v>0</v>
      </c>
      <c r="D6651" s="0" t="n">
        <f aca="false">'Profiles 8760'!F6640</f>
        <v>1</v>
      </c>
      <c r="E6651" s="0" t="n">
        <f aca="false">'Profiles 8760'!G6640</f>
        <v>0.223357</v>
      </c>
      <c r="F6651" s="0" t="n">
        <f aca="false">D6651*Assumptions!$C$11*$B$7+E6651*Assumptions!$C$12*$B$8</f>
        <v>297.9353013</v>
      </c>
      <c r="G6651" s="0" t="n">
        <f aca="false">C6651*Assumptions!$C$15</f>
        <v>0</v>
      </c>
      <c r="H6651" s="0" t="n">
        <f aca="false">MIN(F6651,G6651)</f>
        <v>0</v>
      </c>
      <c r="I6651" s="0" t="n">
        <f aca="false">IF(C6651=1,MIN(G6651-H6651,Assumptions!$C$13,P6650),0)</f>
        <v>0</v>
      </c>
      <c r="J6651" s="0" t="n">
        <f aca="false">H6651+I6651</f>
        <v>0</v>
      </c>
      <c r="K6651" s="0" t="n">
        <f aca="false">MIN(IF(C6651=1,F6651-H6651,F6651),Assumptions!$C$13,MAX(0,($B$5-P6650)/$B$6))</f>
        <v>0</v>
      </c>
      <c r="L6651" s="0" t="n">
        <f aca="false">IF(C6651=1,0,MIN(F6651-K6651,Assumptions!$C$15,MAX(0,$B$10-O6650-M6651)))</f>
        <v>200</v>
      </c>
      <c r="M6651" s="0" t="n">
        <f aca="false">'Profiles 8760'!H6640</f>
        <v>70800</v>
      </c>
      <c r="N6651" s="0" t="n">
        <f aca="false">J6651+L6651</f>
        <v>200</v>
      </c>
      <c r="O6651" s="0" t="n">
        <f aca="false">O6650+N6651</f>
        <v>620919.158094518</v>
      </c>
      <c r="P6651" s="0" t="n">
        <f aca="false">MIN($B$5,P6650+K6651*$B$6-I6651)</f>
        <v>510.81</v>
      </c>
      <c r="Q6651" s="0" t="n">
        <f aca="false">MAX(0,F6651-H6651-K6651-L6651)</f>
        <v>97.9353013</v>
      </c>
    </row>
    <row r="6652" customFormat="false" ht="15" hidden="false" customHeight="false" outlineLevel="0" collapsed="false">
      <c r="A6652" s="0" t="n">
        <f aca="false">'Profiles 8760'!A6641</f>
        <v>6639</v>
      </c>
      <c r="B6652" s="0" t="n">
        <f aca="false">'Profiles 8760'!B6641</f>
        <v>10</v>
      </c>
      <c r="C6652" s="0" t="n">
        <f aca="false">'Profiles 8760'!E6641</f>
        <v>0</v>
      </c>
      <c r="D6652" s="0" t="n">
        <f aca="false">'Profiles 8760'!F6641</f>
        <v>1</v>
      </c>
      <c r="E6652" s="0" t="n">
        <f aca="false">'Profiles 8760'!G6641</f>
        <v>0.19548</v>
      </c>
      <c r="F6652" s="0" t="n">
        <f aca="false">D6652*Assumptions!$C$11*$B$7+E6652*Assumptions!$C$12*$B$8</f>
        <v>296.795132</v>
      </c>
      <c r="G6652" s="0" t="n">
        <f aca="false">C6652*Assumptions!$C$15</f>
        <v>0</v>
      </c>
      <c r="H6652" s="0" t="n">
        <f aca="false">MIN(F6652,G6652)</f>
        <v>0</v>
      </c>
      <c r="I6652" s="0" t="n">
        <f aca="false">IF(C6652=1,MIN(G6652-H6652,Assumptions!$C$13,P6651),0)</f>
        <v>0</v>
      </c>
      <c r="J6652" s="0" t="n">
        <f aca="false">H6652+I6652</f>
        <v>0</v>
      </c>
      <c r="K6652" s="0" t="n">
        <f aca="false">MIN(IF(C6652=1,F6652-H6652,F6652),Assumptions!$C$13,MAX(0,($B$5-P6651)/$B$6))</f>
        <v>0</v>
      </c>
      <c r="L6652" s="0" t="n">
        <f aca="false">IF(C6652=1,0,MIN(F6652-K6652,Assumptions!$C$15,MAX(0,$B$10-O6651-M6652)))</f>
        <v>200</v>
      </c>
      <c r="M6652" s="0" t="n">
        <f aca="false">'Profiles 8760'!H6641</f>
        <v>70800</v>
      </c>
      <c r="N6652" s="0" t="n">
        <f aca="false">J6652+L6652</f>
        <v>200</v>
      </c>
      <c r="O6652" s="0" t="n">
        <f aca="false">O6651+N6652</f>
        <v>621119.158094518</v>
      </c>
      <c r="P6652" s="0" t="n">
        <f aca="false">MIN($B$5,P6651+K6652*$B$6-I6652)</f>
        <v>510.81</v>
      </c>
      <c r="Q6652" s="0" t="n">
        <f aca="false">MAX(0,F6652-H6652-K6652-L6652)</f>
        <v>96.795132</v>
      </c>
    </row>
    <row r="6653" customFormat="false" ht="15" hidden="false" customHeight="false" outlineLevel="0" collapsed="false">
      <c r="A6653" s="0" t="n">
        <f aca="false">'Profiles 8760'!A6642</f>
        <v>6640</v>
      </c>
      <c r="B6653" s="0" t="n">
        <f aca="false">'Profiles 8760'!B6642</f>
        <v>10</v>
      </c>
      <c r="C6653" s="0" t="n">
        <f aca="false">'Profiles 8760'!E6642</f>
        <v>0</v>
      </c>
      <c r="D6653" s="0" t="n">
        <f aca="false">'Profiles 8760'!F6642</f>
        <v>0.823997</v>
      </c>
      <c r="E6653" s="0" t="n">
        <f aca="false">'Profiles 8760'!G6642</f>
        <v>0.316519</v>
      </c>
      <c r="F6653" s="0" t="n">
        <f aca="false">D6653*Assumptions!$C$11*$B$7+E6653*Assumptions!$C$12*$B$8</f>
        <v>250.9159607</v>
      </c>
      <c r="G6653" s="0" t="n">
        <f aca="false">C6653*Assumptions!$C$15</f>
        <v>0</v>
      </c>
      <c r="H6653" s="0" t="n">
        <f aca="false">MIN(F6653,G6653)</f>
        <v>0</v>
      </c>
      <c r="I6653" s="0" t="n">
        <f aca="false">IF(C6653=1,MIN(G6653-H6653,Assumptions!$C$13,P6652),0)</f>
        <v>0</v>
      </c>
      <c r="J6653" s="0" t="n">
        <f aca="false">H6653+I6653</f>
        <v>0</v>
      </c>
      <c r="K6653" s="0" t="n">
        <f aca="false">MIN(IF(C6653=1,F6653-H6653,F6653),Assumptions!$C$13,MAX(0,($B$5-P6652)/$B$6))</f>
        <v>0</v>
      </c>
      <c r="L6653" s="0" t="n">
        <f aca="false">IF(C6653=1,0,MIN(F6653-K6653,Assumptions!$C$15,MAX(0,$B$10-O6652-M6653)))</f>
        <v>200</v>
      </c>
      <c r="M6653" s="0" t="n">
        <f aca="false">'Profiles 8760'!H6642</f>
        <v>70800</v>
      </c>
      <c r="N6653" s="0" t="n">
        <f aca="false">J6653+L6653</f>
        <v>200</v>
      </c>
      <c r="O6653" s="0" t="n">
        <f aca="false">O6652+N6653</f>
        <v>621319.158094518</v>
      </c>
      <c r="P6653" s="0" t="n">
        <f aca="false">MIN($B$5,P6652+K6653*$B$6-I6653)</f>
        <v>510.81</v>
      </c>
      <c r="Q6653" s="0" t="n">
        <f aca="false">MAX(0,F6653-H6653-K6653-L6653)</f>
        <v>50.9159607</v>
      </c>
    </row>
    <row r="6654" customFormat="false" ht="15" hidden="false" customHeight="false" outlineLevel="0" collapsed="false">
      <c r="A6654" s="0" t="n">
        <f aca="false">'Profiles 8760'!A6643</f>
        <v>6641</v>
      </c>
      <c r="B6654" s="0" t="n">
        <f aca="false">'Profiles 8760'!B6643</f>
        <v>10</v>
      </c>
      <c r="C6654" s="0" t="n">
        <f aca="false">'Profiles 8760'!E6643</f>
        <v>0</v>
      </c>
      <c r="D6654" s="0" t="n">
        <f aca="false">'Profiles 8760'!F6643</f>
        <v>0.483779</v>
      </c>
      <c r="E6654" s="0" t="n">
        <f aca="false">'Profiles 8760'!G6643</f>
        <v>0.298142</v>
      </c>
      <c r="F6654" s="0" t="n">
        <f aca="false">D6654*Assumptions!$C$11*$B$7+E6654*Assumptions!$C$12*$B$8</f>
        <v>151.909383</v>
      </c>
      <c r="G6654" s="0" t="n">
        <f aca="false">C6654*Assumptions!$C$15</f>
        <v>0</v>
      </c>
      <c r="H6654" s="0" t="n">
        <f aca="false">MIN(F6654,G6654)</f>
        <v>0</v>
      </c>
      <c r="I6654" s="0" t="n">
        <f aca="false">IF(C6654=1,MIN(G6654-H6654,Assumptions!$C$13,P6653),0)</f>
        <v>0</v>
      </c>
      <c r="J6654" s="0" t="n">
        <f aca="false">H6654+I6654</f>
        <v>0</v>
      </c>
      <c r="K6654" s="0" t="n">
        <f aca="false">MIN(IF(C6654=1,F6654-H6654,F6654),Assumptions!$C$13,MAX(0,($B$5-P6653)/$B$6))</f>
        <v>0</v>
      </c>
      <c r="L6654" s="0" t="n">
        <f aca="false">IF(C6654=1,0,MIN(F6654-K6654,Assumptions!$C$15,MAX(0,$B$10-O6653-M6654)))</f>
        <v>151.909383</v>
      </c>
      <c r="M6654" s="0" t="n">
        <f aca="false">'Profiles 8760'!H6643</f>
        <v>70800</v>
      </c>
      <c r="N6654" s="0" t="n">
        <f aca="false">J6654+L6654</f>
        <v>151.909383</v>
      </c>
      <c r="O6654" s="0" t="n">
        <f aca="false">O6653+N6654</f>
        <v>621471.067477518</v>
      </c>
      <c r="P6654" s="0" t="n">
        <f aca="false">MIN($B$5,P6653+K6654*$B$6-I6654)</f>
        <v>510.81</v>
      </c>
      <c r="Q6654" s="0" t="n">
        <f aca="false">MAX(0,F6654-H6654-K6654-L6654)</f>
        <v>0</v>
      </c>
    </row>
    <row r="6655" customFormat="false" ht="15" hidden="false" customHeight="false" outlineLevel="0" collapsed="false">
      <c r="A6655" s="0" t="n">
        <f aca="false">'Profiles 8760'!A6644</f>
        <v>6642</v>
      </c>
      <c r="B6655" s="0" t="n">
        <f aca="false">'Profiles 8760'!B6644</f>
        <v>10</v>
      </c>
      <c r="C6655" s="0" t="n">
        <f aca="false">'Profiles 8760'!E6644</f>
        <v>0</v>
      </c>
      <c r="D6655" s="0" t="n">
        <f aca="false">'Profiles 8760'!F6644</f>
        <v>0.160796</v>
      </c>
      <c r="E6655" s="0" t="n">
        <f aca="false">'Profiles 8760'!G6644</f>
        <v>0.303446</v>
      </c>
      <c r="F6655" s="0" t="n">
        <f aca="false">D6655*Assumptions!$C$11*$B$7+E6655*Assumptions!$C$12*$B$8</f>
        <v>58.8488262</v>
      </c>
      <c r="G6655" s="0" t="n">
        <f aca="false">C6655*Assumptions!$C$15</f>
        <v>0</v>
      </c>
      <c r="H6655" s="0" t="n">
        <f aca="false">MIN(F6655,G6655)</f>
        <v>0</v>
      </c>
      <c r="I6655" s="0" t="n">
        <f aca="false">IF(C6655=1,MIN(G6655-H6655,Assumptions!$C$13,P6654),0)</f>
        <v>0</v>
      </c>
      <c r="J6655" s="0" t="n">
        <f aca="false">H6655+I6655</f>
        <v>0</v>
      </c>
      <c r="K6655" s="0" t="n">
        <f aca="false">MIN(IF(C6655=1,F6655-H6655,F6655),Assumptions!$C$13,MAX(0,($B$5-P6654)/$B$6))</f>
        <v>0</v>
      </c>
      <c r="L6655" s="0" t="n">
        <f aca="false">IF(C6655=1,0,MIN(F6655-K6655,Assumptions!$C$15,MAX(0,$B$10-O6654-M6655)))</f>
        <v>58.8488262</v>
      </c>
      <c r="M6655" s="0" t="n">
        <f aca="false">'Profiles 8760'!H6644</f>
        <v>70800</v>
      </c>
      <c r="N6655" s="0" t="n">
        <f aca="false">J6655+L6655</f>
        <v>58.8488262</v>
      </c>
      <c r="O6655" s="0" t="n">
        <f aca="false">O6654+N6655</f>
        <v>621529.916303718</v>
      </c>
      <c r="P6655" s="0" t="n">
        <f aca="false">MIN($B$5,P6654+K6655*$B$6-I6655)</f>
        <v>510.81</v>
      </c>
      <c r="Q6655" s="0" t="n">
        <f aca="false">MAX(0,F6655-H6655-K6655-L6655)</f>
        <v>0</v>
      </c>
    </row>
    <row r="6656" customFormat="false" ht="15" hidden="false" customHeight="false" outlineLevel="0" collapsed="false">
      <c r="A6656" s="0" t="n">
        <f aca="false">'Profiles 8760'!A6645</f>
        <v>6643</v>
      </c>
      <c r="B6656" s="0" t="n">
        <f aca="false">'Profiles 8760'!B6645</f>
        <v>10</v>
      </c>
      <c r="C6656" s="0" t="n">
        <f aca="false">'Profiles 8760'!E6645</f>
        <v>0</v>
      </c>
      <c r="D6656" s="0" t="n">
        <f aca="false">'Profiles 8760'!F6645</f>
        <v>0</v>
      </c>
      <c r="E6656" s="0" t="n">
        <f aca="false">'Profiles 8760'!G6645</f>
        <v>0.345714</v>
      </c>
      <c r="F6656" s="0" t="n">
        <f aca="false">D6656*Assumptions!$C$11*$B$7+E6656*Assumptions!$C$12*$B$8</f>
        <v>14.1397026</v>
      </c>
      <c r="G6656" s="0" t="n">
        <f aca="false">C6656*Assumptions!$C$15</f>
        <v>0</v>
      </c>
      <c r="H6656" s="0" t="n">
        <f aca="false">MIN(F6656,G6656)</f>
        <v>0</v>
      </c>
      <c r="I6656" s="0" t="n">
        <f aca="false">IF(C6656=1,MIN(G6656-H6656,Assumptions!$C$13,P6655),0)</f>
        <v>0</v>
      </c>
      <c r="J6656" s="0" t="n">
        <f aca="false">H6656+I6656</f>
        <v>0</v>
      </c>
      <c r="K6656" s="0" t="n">
        <f aca="false">MIN(IF(C6656=1,F6656-H6656,F6656),Assumptions!$C$13,MAX(0,($B$5-P6655)/$B$6))</f>
        <v>0</v>
      </c>
      <c r="L6656" s="0" t="n">
        <f aca="false">IF(C6656=1,0,MIN(F6656-K6656,Assumptions!$C$15,MAX(0,$B$10-O6655-M6656)))</f>
        <v>14.1397026</v>
      </c>
      <c r="M6656" s="0" t="n">
        <f aca="false">'Profiles 8760'!H6645</f>
        <v>70800</v>
      </c>
      <c r="N6656" s="0" t="n">
        <f aca="false">J6656+L6656</f>
        <v>14.1397026</v>
      </c>
      <c r="O6656" s="0" t="n">
        <f aca="false">O6655+N6656</f>
        <v>621544.056006318</v>
      </c>
      <c r="P6656" s="0" t="n">
        <f aca="false">MIN($B$5,P6655+K6656*$B$6-I6656)</f>
        <v>510.81</v>
      </c>
      <c r="Q6656" s="0" t="n">
        <f aca="false">MAX(0,F6656-H6656-K6656-L6656)</f>
        <v>0</v>
      </c>
    </row>
    <row r="6657" customFormat="false" ht="15" hidden="false" customHeight="false" outlineLevel="0" collapsed="false">
      <c r="A6657" s="0" t="n">
        <f aca="false">'Profiles 8760'!A6646</f>
        <v>6644</v>
      </c>
      <c r="B6657" s="0" t="n">
        <f aca="false">'Profiles 8760'!B6646</f>
        <v>10</v>
      </c>
      <c r="C6657" s="0" t="n">
        <f aca="false">'Profiles 8760'!E6646</f>
        <v>1</v>
      </c>
      <c r="D6657" s="0" t="n">
        <f aca="false">'Profiles 8760'!F6646</f>
        <v>0</v>
      </c>
      <c r="E6657" s="0" t="n">
        <f aca="false">'Profiles 8760'!G6646</f>
        <v>0.334452</v>
      </c>
      <c r="F6657" s="0" t="n">
        <f aca="false">D6657*Assumptions!$C$11*$B$7+E6657*Assumptions!$C$12*$B$8</f>
        <v>13.6790868</v>
      </c>
      <c r="G6657" s="0" t="n">
        <f aca="false">C6657*Assumptions!$C$15</f>
        <v>200</v>
      </c>
      <c r="H6657" s="0" t="n">
        <f aca="false">MIN(F6657,G6657)</f>
        <v>13.6790868</v>
      </c>
      <c r="I6657" s="0" t="n">
        <f aca="false">IF(C6657=1,MIN(G6657-H6657,Assumptions!$C$13,P6656),0)</f>
        <v>180</v>
      </c>
      <c r="J6657" s="0" t="n">
        <f aca="false">H6657+I6657</f>
        <v>193.6790868</v>
      </c>
      <c r="K6657" s="0" t="n">
        <f aca="false">MIN(IF(C6657=1,F6657-H6657,F6657),Assumptions!$C$13,MAX(0,($B$5-P6656)/$B$6))</f>
        <v>0</v>
      </c>
      <c r="L6657" s="0" t="n">
        <f aca="false">IF(C6657=1,0,MIN(F6657-K6657,Assumptions!$C$15,MAX(0,$B$10-O6656-M6657)))</f>
        <v>0</v>
      </c>
      <c r="M6657" s="0" t="n">
        <f aca="false">'Profiles 8760'!H6646</f>
        <v>70600</v>
      </c>
      <c r="N6657" s="0" t="n">
        <f aca="false">J6657+L6657</f>
        <v>193.6790868</v>
      </c>
      <c r="O6657" s="0" t="n">
        <f aca="false">O6656+N6657</f>
        <v>621737.735093118</v>
      </c>
      <c r="P6657" s="0" t="n">
        <f aca="false">MIN($B$5,P6656+K6657*$B$6-I6657)</f>
        <v>330.81</v>
      </c>
      <c r="Q6657" s="0" t="n">
        <f aca="false">MAX(0,F6657-H6657-K6657-L6657)</f>
        <v>0</v>
      </c>
    </row>
    <row r="6658" customFormat="false" ht="15" hidden="false" customHeight="false" outlineLevel="0" collapsed="false">
      <c r="A6658" s="0" t="n">
        <f aca="false">'Profiles 8760'!A6647</f>
        <v>6645</v>
      </c>
      <c r="B6658" s="0" t="n">
        <f aca="false">'Profiles 8760'!B6647</f>
        <v>10</v>
      </c>
      <c r="C6658" s="0" t="n">
        <f aca="false">'Profiles 8760'!E6647</f>
        <v>1</v>
      </c>
      <c r="D6658" s="0" t="n">
        <f aca="false">'Profiles 8760'!F6647</f>
        <v>0</v>
      </c>
      <c r="E6658" s="0" t="n">
        <f aca="false">'Profiles 8760'!G6647</f>
        <v>0.432587</v>
      </c>
      <c r="F6658" s="0" t="n">
        <f aca="false">D6658*Assumptions!$C$11*$B$7+E6658*Assumptions!$C$12*$B$8</f>
        <v>17.6928083</v>
      </c>
      <c r="G6658" s="0" t="n">
        <f aca="false">C6658*Assumptions!$C$15</f>
        <v>200</v>
      </c>
      <c r="H6658" s="0" t="n">
        <f aca="false">MIN(F6658,G6658)</f>
        <v>17.6928083</v>
      </c>
      <c r="I6658" s="0" t="n">
        <f aca="false">IF(C6658=1,MIN(G6658-H6658,Assumptions!$C$13,P6657),0)</f>
        <v>180</v>
      </c>
      <c r="J6658" s="0" t="n">
        <f aca="false">H6658+I6658</f>
        <v>197.6928083</v>
      </c>
      <c r="K6658" s="0" t="n">
        <f aca="false">MIN(IF(C6658=1,F6658-H6658,F6658),Assumptions!$C$13,MAX(0,($B$5-P6657)/$B$6))</f>
        <v>0</v>
      </c>
      <c r="L6658" s="0" t="n">
        <f aca="false">IF(C6658=1,0,MIN(F6658-K6658,Assumptions!$C$15,MAX(0,$B$10-O6657-M6658)))</f>
        <v>0</v>
      </c>
      <c r="M6658" s="0" t="n">
        <f aca="false">'Profiles 8760'!H6647</f>
        <v>70400</v>
      </c>
      <c r="N6658" s="0" t="n">
        <f aca="false">J6658+L6658</f>
        <v>197.6928083</v>
      </c>
      <c r="O6658" s="0" t="n">
        <f aca="false">O6657+N6658</f>
        <v>621935.427901418</v>
      </c>
      <c r="P6658" s="0" t="n">
        <f aca="false">MIN($B$5,P6657+K6658*$B$6-I6658)</f>
        <v>150.81</v>
      </c>
      <c r="Q6658" s="0" t="n">
        <f aca="false">MAX(0,F6658-H6658-K6658-L6658)</f>
        <v>0</v>
      </c>
    </row>
    <row r="6659" customFormat="false" ht="15" hidden="false" customHeight="false" outlineLevel="0" collapsed="false">
      <c r="A6659" s="0" t="n">
        <f aca="false">'Profiles 8760'!A6648</f>
        <v>6646</v>
      </c>
      <c r="B6659" s="0" t="n">
        <f aca="false">'Profiles 8760'!B6648</f>
        <v>10</v>
      </c>
      <c r="C6659" s="0" t="n">
        <f aca="false">'Profiles 8760'!E6648</f>
        <v>0</v>
      </c>
      <c r="D6659" s="0" t="n">
        <f aca="false">'Profiles 8760'!F6648</f>
        <v>0</v>
      </c>
      <c r="E6659" s="0" t="n">
        <f aca="false">'Profiles 8760'!G6648</f>
        <v>0.380703</v>
      </c>
      <c r="F6659" s="0" t="n">
        <f aca="false">D6659*Assumptions!$C$11*$B$7+E6659*Assumptions!$C$12*$B$8</f>
        <v>15.5707527</v>
      </c>
      <c r="G6659" s="0" t="n">
        <f aca="false">C6659*Assumptions!$C$15</f>
        <v>0</v>
      </c>
      <c r="H6659" s="0" t="n">
        <f aca="false">MIN(F6659,G6659)</f>
        <v>0</v>
      </c>
      <c r="I6659" s="0" t="n">
        <f aca="false">IF(C6659=1,MIN(G6659-H6659,Assumptions!$C$13,P6658),0)</f>
        <v>0</v>
      </c>
      <c r="J6659" s="0" t="n">
        <f aca="false">H6659+I6659</f>
        <v>0</v>
      </c>
      <c r="K6659" s="0" t="n">
        <f aca="false">MIN(IF(C6659=1,F6659-H6659,F6659),Assumptions!$C$13,MAX(0,($B$5-P6658)/$B$6))</f>
        <v>15.5707527</v>
      </c>
      <c r="L6659" s="0" t="n">
        <f aca="false">IF(C6659=1,0,MIN(F6659-K6659,Assumptions!$C$15,MAX(0,$B$10-O6658-M6659)))</f>
        <v>0</v>
      </c>
      <c r="M6659" s="0" t="n">
        <f aca="false">'Profiles 8760'!H6648</f>
        <v>70400</v>
      </c>
      <c r="N6659" s="0" t="n">
        <f aca="false">J6659+L6659</f>
        <v>0</v>
      </c>
      <c r="O6659" s="0" t="n">
        <f aca="false">O6658+N6659</f>
        <v>621935.427901418</v>
      </c>
      <c r="P6659" s="0" t="n">
        <f aca="false">MIN($B$5,P6658+K6659*$B$6-I6659)</f>
        <v>164.30672844036</v>
      </c>
      <c r="Q6659" s="0" t="n">
        <f aca="false">MAX(0,F6659-H6659-K6659-L6659)</f>
        <v>0</v>
      </c>
    </row>
    <row r="6660" customFormat="false" ht="15" hidden="false" customHeight="false" outlineLevel="0" collapsed="false">
      <c r="A6660" s="0" t="n">
        <f aca="false">'Profiles 8760'!A6649</f>
        <v>6647</v>
      </c>
      <c r="B6660" s="0" t="n">
        <f aca="false">'Profiles 8760'!B6649</f>
        <v>10</v>
      </c>
      <c r="C6660" s="0" t="n">
        <f aca="false">'Profiles 8760'!E6649</f>
        <v>0</v>
      </c>
      <c r="D6660" s="0" t="n">
        <f aca="false">'Profiles 8760'!F6649</f>
        <v>0</v>
      </c>
      <c r="E6660" s="0" t="n">
        <f aca="false">'Profiles 8760'!G6649</f>
        <v>0.495595</v>
      </c>
      <c r="F6660" s="0" t="n">
        <f aca="false">D6660*Assumptions!$C$11*$B$7+E6660*Assumptions!$C$12*$B$8</f>
        <v>20.2698355</v>
      </c>
      <c r="G6660" s="0" t="n">
        <f aca="false">C6660*Assumptions!$C$15</f>
        <v>0</v>
      </c>
      <c r="H6660" s="0" t="n">
        <f aca="false">MIN(F6660,G6660)</f>
        <v>0</v>
      </c>
      <c r="I6660" s="0" t="n">
        <f aca="false">IF(C6660=1,MIN(G6660-H6660,Assumptions!$C$13,P6659),0)</f>
        <v>0</v>
      </c>
      <c r="J6660" s="0" t="n">
        <f aca="false">H6660+I6660</f>
        <v>0</v>
      </c>
      <c r="K6660" s="0" t="n">
        <f aca="false">MIN(IF(C6660=1,F6660-H6660,F6660),Assumptions!$C$13,MAX(0,($B$5-P6659)/$B$6))</f>
        <v>20.2698355</v>
      </c>
      <c r="L6660" s="0" t="n">
        <f aca="false">IF(C6660=1,0,MIN(F6660-K6660,Assumptions!$C$15,MAX(0,$B$10-O6659-M6660)))</f>
        <v>0</v>
      </c>
      <c r="M6660" s="0" t="n">
        <f aca="false">'Profiles 8760'!H6649</f>
        <v>70400</v>
      </c>
      <c r="N6660" s="0" t="n">
        <f aca="false">J6660+L6660</f>
        <v>0</v>
      </c>
      <c r="O6660" s="0" t="n">
        <f aca="false">O6659+N6660</f>
        <v>621935.427901418</v>
      </c>
      <c r="P6660" s="0" t="n">
        <f aca="false">MIN($B$5,P6659+K6660*$B$6-I6660)</f>
        <v>181.87662185176</v>
      </c>
      <c r="Q6660" s="0" t="n">
        <f aca="false">MAX(0,F6660-H6660-K6660-L6660)</f>
        <v>0</v>
      </c>
    </row>
    <row r="6661" customFormat="false" ht="15" hidden="false" customHeight="false" outlineLevel="0" collapsed="false">
      <c r="A6661" s="0" t="n">
        <f aca="false">'Profiles 8760'!A6650</f>
        <v>6648</v>
      </c>
      <c r="B6661" s="0" t="n">
        <f aca="false">'Profiles 8760'!B6650</f>
        <v>10</v>
      </c>
      <c r="C6661" s="0" t="n">
        <f aca="false">'Profiles 8760'!E6650</f>
        <v>0</v>
      </c>
      <c r="D6661" s="0" t="n">
        <f aca="false">'Profiles 8760'!F6650</f>
        <v>0</v>
      </c>
      <c r="E6661" s="0" t="n">
        <f aca="false">'Profiles 8760'!G6650</f>
        <v>0.594605</v>
      </c>
      <c r="F6661" s="0" t="n">
        <f aca="false">D6661*Assumptions!$C$11*$B$7+E6661*Assumptions!$C$12*$B$8</f>
        <v>24.3193445</v>
      </c>
      <c r="G6661" s="0" t="n">
        <f aca="false">C6661*Assumptions!$C$15</f>
        <v>0</v>
      </c>
      <c r="H6661" s="0" t="n">
        <f aca="false">MIN(F6661,G6661)</f>
        <v>0</v>
      </c>
      <c r="I6661" s="0" t="n">
        <f aca="false">IF(C6661=1,MIN(G6661-H6661,Assumptions!$C$13,P6660),0)</f>
        <v>0</v>
      </c>
      <c r="J6661" s="0" t="n">
        <f aca="false">H6661+I6661</f>
        <v>0</v>
      </c>
      <c r="K6661" s="0" t="n">
        <f aca="false">MIN(IF(C6661=1,F6661-H6661,F6661),Assumptions!$C$13,MAX(0,($B$5-P6660)/$B$6))</f>
        <v>24.3193445</v>
      </c>
      <c r="L6661" s="0" t="n">
        <f aca="false">IF(C6661=1,0,MIN(F6661-K6661,Assumptions!$C$15,MAX(0,$B$10-O6660-M6661)))</f>
        <v>0</v>
      </c>
      <c r="M6661" s="0" t="n">
        <f aca="false">'Profiles 8760'!H6650</f>
        <v>70400</v>
      </c>
      <c r="N6661" s="0" t="n">
        <f aca="false">J6661+L6661</f>
        <v>0</v>
      </c>
      <c r="O6661" s="0" t="n">
        <f aca="false">O6660+N6661</f>
        <v>621935.427901418</v>
      </c>
      <c r="P6661" s="0" t="n">
        <f aca="false">MIN($B$5,P6660+K6661*$B$6-I6661)</f>
        <v>202.95662966436</v>
      </c>
      <c r="Q6661" s="0" t="n">
        <f aca="false">MAX(0,F6661-H6661-K6661-L6661)</f>
        <v>0</v>
      </c>
    </row>
    <row r="6662" customFormat="false" ht="15" hidden="false" customHeight="false" outlineLevel="0" collapsed="false">
      <c r="A6662" s="0" t="n">
        <f aca="false">'Profiles 8760'!A6651</f>
        <v>6649</v>
      </c>
      <c r="B6662" s="0" t="n">
        <f aca="false">'Profiles 8760'!B6651</f>
        <v>10</v>
      </c>
      <c r="C6662" s="0" t="n">
        <f aca="false">'Profiles 8760'!E6651</f>
        <v>0</v>
      </c>
      <c r="D6662" s="0" t="n">
        <f aca="false">'Profiles 8760'!F6651</f>
        <v>0</v>
      </c>
      <c r="E6662" s="0" t="n">
        <f aca="false">'Profiles 8760'!G6651</f>
        <v>0.811754</v>
      </c>
      <c r="F6662" s="0" t="n">
        <f aca="false">D6662*Assumptions!$C$11*$B$7+E6662*Assumptions!$C$12*$B$8</f>
        <v>33.2007386</v>
      </c>
      <c r="G6662" s="0" t="n">
        <f aca="false">C6662*Assumptions!$C$15</f>
        <v>0</v>
      </c>
      <c r="H6662" s="0" t="n">
        <f aca="false">MIN(F6662,G6662)</f>
        <v>0</v>
      </c>
      <c r="I6662" s="0" t="n">
        <f aca="false">IF(C6662=1,MIN(G6662-H6662,Assumptions!$C$13,P6661),0)</f>
        <v>0</v>
      </c>
      <c r="J6662" s="0" t="n">
        <f aca="false">H6662+I6662</f>
        <v>0</v>
      </c>
      <c r="K6662" s="0" t="n">
        <f aca="false">MIN(IF(C6662=1,F6662-H6662,F6662),Assumptions!$C$13,MAX(0,($B$5-P6661)/$B$6))</f>
        <v>33.2007386</v>
      </c>
      <c r="L6662" s="0" t="n">
        <f aca="false">IF(C6662=1,0,MIN(F6662-K6662,Assumptions!$C$15,MAX(0,$B$10-O6661-M6662)))</f>
        <v>0</v>
      </c>
      <c r="M6662" s="0" t="n">
        <f aca="false">'Profiles 8760'!H6651</f>
        <v>70400</v>
      </c>
      <c r="N6662" s="0" t="n">
        <f aca="false">J6662+L6662</f>
        <v>0</v>
      </c>
      <c r="O6662" s="0" t="n">
        <f aca="false">O6661+N6662</f>
        <v>621935.427901418</v>
      </c>
      <c r="P6662" s="0" t="n">
        <f aca="false">MIN($B$5,P6661+K6662*$B$6-I6662)</f>
        <v>231.73502988284</v>
      </c>
      <c r="Q6662" s="0" t="n">
        <f aca="false">MAX(0,F6662-H6662-K6662-L6662)</f>
        <v>0</v>
      </c>
    </row>
    <row r="6663" customFormat="false" ht="15" hidden="false" customHeight="false" outlineLevel="0" collapsed="false">
      <c r="A6663" s="0" t="n">
        <f aca="false">'Profiles 8760'!A6652</f>
        <v>6650</v>
      </c>
      <c r="B6663" s="0" t="n">
        <f aca="false">'Profiles 8760'!B6652</f>
        <v>10</v>
      </c>
      <c r="C6663" s="0" t="n">
        <f aca="false">'Profiles 8760'!E6652</f>
        <v>0</v>
      </c>
      <c r="D6663" s="0" t="n">
        <f aca="false">'Profiles 8760'!F6652</f>
        <v>0</v>
      </c>
      <c r="E6663" s="0" t="n">
        <f aca="false">'Profiles 8760'!G6652</f>
        <v>0.736407</v>
      </c>
      <c r="F6663" s="0" t="n">
        <f aca="false">D6663*Assumptions!$C$11*$B$7+E6663*Assumptions!$C$12*$B$8</f>
        <v>30.1190463</v>
      </c>
      <c r="G6663" s="0" t="n">
        <f aca="false">C6663*Assumptions!$C$15</f>
        <v>0</v>
      </c>
      <c r="H6663" s="0" t="n">
        <f aca="false">MIN(F6663,G6663)</f>
        <v>0</v>
      </c>
      <c r="I6663" s="0" t="n">
        <f aca="false">IF(C6663=1,MIN(G6663-H6663,Assumptions!$C$13,P6662),0)</f>
        <v>0</v>
      </c>
      <c r="J6663" s="0" t="n">
        <f aca="false">H6663+I6663</f>
        <v>0</v>
      </c>
      <c r="K6663" s="0" t="n">
        <f aca="false">MIN(IF(C6663=1,F6663-H6663,F6663),Assumptions!$C$13,MAX(0,($B$5-P6662)/$B$6))</f>
        <v>30.1190463</v>
      </c>
      <c r="L6663" s="0" t="n">
        <f aca="false">IF(C6663=1,0,MIN(F6663-K6663,Assumptions!$C$15,MAX(0,$B$10-O6662-M6663)))</f>
        <v>0</v>
      </c>
      <c r="M6663" s="0" t="n">
        <f aca="false">'Profiles 8760'!H6652</f>
        <v>70400</v>
      </c>
      <c r="N6663" s="0" t="n">
        <f aca="false">J6663+L6663</f>
        <v>0</v>
      </c>
      <c r="O6663" s="0" t="n">
        <f aca="false">O6662+N6663</f>
        <v>621935.427901418</v>
      </c>
      <c r="P6663" s="0" t="n">
        <f aca="false">MIN($B$5,P6662+K6663*$B$6-I6663)</f>
        <v>257.84221921568</v>
      </c>
      <c r="Q6663" s="0" t="n">
        <f aca="false">MAX(0,F6663-H6663-K6663-L6663)</f>
        <v>0</v>
      </c>
    </row>
    <row r="6664" customFormat="false" ht="15" hidden="false" customHeight="false" outlineLevel="0" collapsed="false">
      <c r="A6664" s="0" t="n">
        <f aca="false">'Profiles 8760'!A6653</f>
        <v>6651</v>
      </c>
      <c r="B6664" s="0" t="n">
        <f aca="false">'Profiles 8760'!B6653</f>
        <v>10</v>
      </c>
      <c r="C6664" s="0" t="n">
        <f aca="false">'Profiles 8760'!E6653</f>
        <v>0</v>
      </c>
      <c r="D6664" s="0" t="n">
        <f aca="false">'Profiles 8760'!F6653</f>
        <v>0</v>
      </c>
      <c r="E6664" s="0" t="n">
        <f aca="false">'Profiles 8760'!G6653</f>
        <v>0.840664</v>
      </c>
      <c r="F6664" s="0" t="n">
        <f aca="false">D6664*Assumptions!$C$11*$B$7+E6664*Assumptions!$C$12*$B$8</f>
        <v>34.3831576</v>
      </c>
      <c r="G6664" s="0" t="n">
        <f aca="false">C6664*Assumptions!$C$15</f>
        <v>0</v>
      </c>
      <c r="H6664" s="0" t="n">
        <f aca="false">MIN(F6664,G6664)</f>
        <v>0</v>
      </c>
      <c r="I6664" s="0" t="n">
        <f aca="false">IF(C6664=1,MIN(G6664-H6664,Assumptions!$C$13,P6663),0)</f>
        <v>0</v>
      </c>
      <c r="J6664" s="0" t="n">
        <f aca="false">H6664+I6664</f>
        <v>0</v>
      </c>
      <c r="K6664" s="0" t="n">
        <f aca="false">MIN(IF(C6664=1,F6664-H6664,F6664),Assumptions!$C$13,MAX(0,($B$5-P6663)/$B$6))</f>
        <v>34.3831576</v>
      </c>
      <c r="L6664" s="0" t="n">
        <f aca="false">IF(C6664=1,0,MIN(F6664-K6664,Assumptions!$C$15,MAX(0,$B$10-O6663-M6664)))</f>
        <v>0</v>
      </c>
      <c r="M6664" s="0" t="n">
        <f aca="false">'Profiles 8760'!H6653</f>
        <v>70400</v>
      </c>
      <c r="N6664" s="0" t="n">
        <f aca="false">J6664+L6664</f>
        <v>0</v>
      </c>
      <c r="O6664" s="0" t="n">
        <f aca="false">O6663+N6664</f>
        <v>621935.427901418</v>
      </c>
      <c r="P6664" s="0" t="n">
        <f aca="false">MIN($B$5,P6663+K6664*$B$6-I6664)</f>
        <v>287.64554022336</v>
      </c>
      <c r="Q6664" s="0" t="n">
        <f aca="false">MAX(0,F6664-H6664-K6664-L6664)</f>
        <v>0</v>
      </c>
    </row>
    <row r="6665" customFormat="false" ht="15" hidden="false" customHeight="false" outlineLevel="0" collapsed="false">
      <c r="A6665" s="0" t="n">
        <f aca="false">'Profiles 8760'!A6654</f>
        <v>6652</v>
      </c>
      <c r="B6665" s="0" t="n">
        <f aca="false">'Profiles 8760'!B6654</f>
        <v>10</v>
      </c>
      <c r="C6665" s="0" t="n">
        <f aca="false">'Profiles 8760'!E6654</f>
        <v>0</v>
      </c>
      <c r="D6665" s="0" t="n">
        <f aca="false">'Profiles 8760'!F6654</f>
        <v>0</v>
      </c>
      <c r="E6665" s="0" t="n">
        <f aca="false">'Profiles 8760'!G6654</f>
        <v>0.788852</v>
      </c>
      <c r="F6665" s="0" t="n">
        <f aca="false">D6665*Assumptions!$C$11*$B$7+E6665*Assumptions!$C$12*$B$8</f>
        <v>32.2640468</v>
      </c>
      <c r="G6665" s="0" t="n">
        <f aca="false">C6665*Assumptions!$C$15</f>
        <v>0</v>
      </c>
      <c r="H6665" s="0" t="n">
        <f aca="false">MIN(F6665,G6665)</f>
        <v>0</v>
      </c>
      <c r="I6665" s="0" t="n">
        <f aca="false">IF(C6665=1,MIN(G6665-H6665,Assumptions!$C$13,P6664),0)</f>
        <v>0</v>
      </c>
      <c r="J6665" s="0" t="n">
        <f aca="false">H6665+I6665</f>
        <v>0</v>
      </c>
      <c r="K6665" s="0" t="n">
        <f aca="false">MIN(IF(C6665=1,F6665-H6665,F6665),Assumptions!$C$13,MAX(0,($B$5-P6664)/$B$6))</f>
        <v>32.2640468</v>
      </c>
      <c r="L6665" s="0" t="n">
        <f aca="false">IF(C6665=1,0,MIN(F6665-K6665,Assumptions!$C$15,MAX(0,$B$10-O6664-M6665)))</f>
        <v>0</v>
      </c>
      <c r="M6665" s="0" t="n">
        <f aca="false">'Profiles 8760'!H6654</f>
        <v>70400</v>
      </c>
      <c r="N6665" s="0" t="n">
        <f aca="false">J6665+L6665</f>
        <v>0</v>
      </c>
      <c r="O6665" s="0" t="n">
        <f aca="false">O6664+N6665</f>
        <v>621935.427901418</v>
      </c>
      <c r="P6665" s="0" t="n">
        <f aca="false">MIN($B$5,P6664+K6665*$B$6-I6665)</f>
        <v>315.6120159896</v>
      </c>
      <c r="Q6665" s="0" t="n">
        <f aca="false">MAX(0,F6665-H6665-K6665-L6665)</f>
        <v>0</v>
      </c>
    </row>
    <row r="6666" customFormat="false" ht="15" hidden="false" customHeight="false" outlineLevel="0" collapsed="false">
      <c r="A6666" s="0" t="n">
        <f aca="false">'Profiles 8760'!A6655</f>
        <v>6653</v>
      </c>
      <c r="B6666" s="0" t="n">
        <f aca="false">'Profiles 8760'!B6655</f>
        <v>10</v>
      </c>
      <c r="C6666" s="0" t="n">
        <f aca="false">'Profiles 8760'!E6655</f>
        <v>0</v>
      </c>
      <c r="D6666" s="0" t="n">
        <f aca="false">'Profiles 8760'!F6655</f>
        <v>0</v>
      </c>
      <c r="E6666" s="0" t="n">
        <f aca="false">'Profiles 8760'!G6655</f>
        <v>0.390109</v>
      </c>
      <c r="F6666" s="0" t="n">
        <f aca="false">D6666*Assumptions!$C$11*$B$7+E6666*Assumptions!$C$12*$B$8</f>
        <v>15.9554581</v>
      </c>
      <c r="G6666" s="0" t="n">
        <f aca="false">C6666*Assumptions!$C$15</f>
        <v>0</v>
      </c>
      <c r="H6666" s="0" t="n">
        <f aca="false">MIN(F6666,G6666)</f>
        <v>0</v>
      </c>
      <c r="I6666" s="0" t="n">
        <f aca="false">IF(C6666=1,MIN(G6666-H6666,Assumptions!$C$13,P6665),0)</f>
        <v>0</v>
      </c>
      <c r="J6666" s="0" t="n">
        <f aca="false">H6666+I6666</f>
        <v>0</v>
      </c>
      <c r="K6666" s="0" t="n">
        <f aca="false">MIN(IF(C6666=1,F6666-H6666,F6666),Assumptions!$C$13,MAX(0,($B$5-P6665)/$B$6))</f>
        <v>15.9554581</v>
      </c>
      <c r="L6666" s="0" t="n">
        <f aca="false">IF(C6666=1,0,MIN(F6666-K6666,Assumptions!$C$15,MAX(0,$B$10-O6665-M6666)))</f>
        <v>0</v>
      </c>
      <c r="M6666" s="0" t="n">
        <f aca="false">'Profiles 8760'!H6655</f>
        <v>70400</v>
      </c>
      <c r="N6666" s="0" t="n">
        <f aca="false">J6666+L6666</f>
        <v>0</v>
      </c>
      <c r="O6666" s="0" t="n">
        <f aca="false">O6665+N6666</f>
        <v>621935.427901418</v>
      </c>
      <c r="P6666" s="0" t="n">
        <f aca="false">MIN($B$5,P6665+K6666*$B$6-I6666)</f>
        <v>329.44220707068</v>
      </c>
      <c r="Q6666" s="0" t="n">
        <f aca="false">MAX(0,F6666-H6666-K6666-L6666)</f>
        <v>0</v>
      </c>
    </row>
    <row r="6667" customFormat="false" ht="15" hidden="false" customHeight="false" outlineLevel="0" collapsed="false">
      <c r="A6667" s="0" t="n">
        <f aca="false">'Profiles 8760'!A6656</f>
        <v>6654</v>
      </c>
      <c r="B6667" s="0" t="n">
        <f aca="false">'Profiles 8760'!B6656</f>
        <v>10</v>
      </c>
      <c r="C6667" s="0" t="n">
        <f aca="false">'Profiles 8760'!E6656</f>
        <v>0</v>
      </c>
      <c r="D6667" s="0" t="n">
        <f aca="false">'Profiles 8760'!F6656</f>
        <v>0</v>
      </c>
      <c r="E6667" s="0" t="n">
        <f aca="false">'Profiles 8760'!G6656</f>
        <v>0.329807</v>
      </c>
      <c r="F6667" s="0" t="n">
        <f aca="false">D6667*Assumptions!$C$11*$B$7+E6667*Assumptions!$C$12*$B$8</f>
        <v>13.4891063</v>
      </c>
      <c r="G6667" s="0" t="n">
        <f aca="false">C6667*Assumptions!$C$15</f>
        <v>0</v>
      </c>
      <c r="H6667" s="0" t="n">
        <f aca="false">MIN(F6667,G6667)</f>
        <v>0</v>
      </c>
      <c r="I6667" s="0" t="n">
        <f aca="false">IF(C6667=1,MIN(G6667-H6667,Assumptions!$C$13,P6666),0)</f>
        <v>0</v>
      </c>
      <c r="J6667" s="0" t="n">
        <f aca="false">H6667+I6667</f>
        <v>0</v>
      </c>
      <c r="K6667" s="0" t="n">
        <f aca="false">MIN(IF(C6667=1,F6667-H6667,F6667),Assumptions!$C$13,MAX(0,($B$5-P6666)/$B$6))</f>
        <v>13.4891063</v>
      </c>
      <c r="L6667" s="0" t="n">
        <f aca="false">IF(C6667=1,0,MIN(F6667-K6667,Assumptions!$C$15,MAX(0,$B$10-O6666-M6667)))</f>
        <v>0</v>
      </c>
      <c r="M6667" s="0" t="n">
        <f aca="false">'Profiles 8760'!H6656</f>
        <v>70400</v>
      </c>
      <c r="N6667" s="0" t="n">
        <f aca="false">J6667+L6667</f>
        <v>0</v>
      </c>
      <c r="O6667" s="0" t="n">
        <f aca="false">O6666+N6667</f>
        <v>621935.427901418</v>
      </c>
      <c r="P6667" s="0" t="n">
        <f aca="false">MIN($B$5,P6666+K6667*$B$6-I6667)</f>
        <v>341.13456441152</v>
      </c>
      <c r="Q6667" s="0" t="n">
        <f aca="false">MAX(0,F6667-H6667-K6667-L6667)</f>
        <v>0</v>
      </c>
    </row>
    <row r="6668" customFormat="false" ht="15" hidden="false" customHeight="false" outlineLevel="0" collapsed="false">
      <c r="A6668" s="0" t="n">
        <f aca="false">'Profiles 8760'!A6657</f>
        <v>6655</v>
      </c>
      <c r="B6668" s="0" t="n">
        <f aca="false">'Profiles 8760'!B6657</f>
        <v>10</v>
      </c>
      <c r="C6668" s="0" t="n">
        <f aca="false">'Profiles 8760'!E6657</f>
        <v>0</v>
      </c>
      <c r="D6668" s="0" t="n">
        <f aca="false">'Profiles 8760'!F6657</f>
        <v>0</v>
      </c>
      <c r="E6668" s="0" t="n">
        <f aca="false">'Profiles 8760'!G6657</f>
        <v>0.306879</v>
      </c>
      <c r="F6668" s="0" t="n">
        <f aca="false">D6668*Assumptions!$C$11*$B$7+E6668*Assumptions!$C$12*$B$8</f>
        <v>12.5513511</v>
      </c>
      <c r="G6668" s="0" t="n">
        <f aca="false">C6668*Assumptions!$C$15</f>
        <v>0</v>
      </c>
      <c r="H6668" s="0" t="n">
        <f aca="false">MIN(F6668,G6668)</f>
        <v>0</v>
      </c>
      <c r="I6668" s="0" t="n">
        <f aca="false">IF(C6668=1,MIN(G6668-H6668,Assumptions!$C$13,P6667),0)</f>
        <v>0</v>
      </c>
      <c r="J6668" s="0" t="n">
        <f aca="false">H6668+I6668</f>
        <v>0</v>
      </c>
      <c r="K6668" s="0" t="n">
        <f aca="false">MIN(IF(C6668=1,F6668-H6668,F6668),Assumptions!$C$13,MAX(0,($B$5-P6667)/$B$6))</f>
        <v>12.5513511</v>
      </c>
      <c r="L6668" s="0" t="n">
        <f aca="false">IF(C6668=1,0,MIN(F6668-K6668,Assumptions!$C$15,MAX(0,$B$10-O6667-M6668)))</f>
        <v>0</v>
      </c>
      <c r="M6668" s="0" t="n">
        <f aca="false">'Profiles 8760'!H6657</f>
        <v>70400</v>
      </c>
      <c r="N6668" s="0" t="n">
        <f aca="false">J6668+L6668</f>
        <v>0</v>
      </c>
      <c r="O6668" s="0" t="n">
        <f aca="false">O6667+N6668</f>
        <v>621935.427901418</v>
      </c>
      <c r="P6668" s="0" t="n">
        <f aca="false">MIN($B$5,P6667+K6668*$B$6-I6668)</f>
        <v>352.014075545</v>
      </c>
      <c r="Q6668" s="0" t="n">
        <f aca="false">MAX(0,F6668-H6668-K6668-L6668)</f>
        <v>0</v>
      </c>
    </row>
    <row r="6669" customFormat="false" ht="15" hidden="false" customHeight="false" outlineLevel="0" collapsed="false">
      <c r="A6669" s="0" t="n">
        <f aca="false">'Profiles 8760'!A6658</f>
        <v>6656</v>
      </c>
      <c r="B6669" s="0" t="n">
        <f aca="false">'Profiles 8760'!B6658</f>
        <v>10</v>
      </c>
      <c r="C6669" s="0" t="n">
        <f aca="false">'Profiles 8760'!E6658</f>
        <v>1</v>
      </c>
      <c r="D6669" s="0" t="n">
        <f aca="false">'Profiles 8760'!F6658</f>
        <v>0.135671</v>
      </c>
      <c r="E6669" s="0" t="n">
        <f aca="false">'Profiles 8760'!G6658</f>
        <v>0.450623</v>
      </c>
      <c r="F6669" s="0" t="n">
        <f aca="false">D6669*Assumptions!$C$11*$B$7+E6669*Assumptions!$C$12*$B$8</f>
        <v>57.6122655</v>
      </c>
      <c r="G6669" s="0" t="n">
        <f aca="false">C6669*Assumptions!$C$15</f>
        <v>200</v>
      </c>
      <c r="H6669" s="0" t="n">
        <f aca="false">MIN(F6669,G6669)</f>
        <v>57.6122655</v>
      </c>
      <c r="I6669" s="0" t="n">
        <f aca="false">IF(C6669=1,MIN(G6669-H6669,Assumptions!$C$13,P6668),0)</f>
        <v>142.3877345</v>
      </c>
      <c r="J6669" s="0" t="n">
        <f aca="false">H6669+I6669</f>
        <v>200</v>
      </c>
      <c r="K6669" s="0" t="n">
        <f aca="false">MIN(IF(C6669=1,F6669-H6669,F6669),Assumptions!$C$13,MAX(0,($B$5-P6668)/$B$6))</f>
        <v>0</v>
      </c>
      <c r="L6669" s="0" t="n">
        <f aca="false">IF(C6669=1,0,MIN(F6669-K6669,Assumptions!$C$15,MAX(0,$B$10-O6668-M6669)))</f>
        <v>0</v>
      </c>
      <c r="M6669" s="0" t="n">
        <f aca="false">'Profiles 8760'!H6658</f>
        <v>70200</v>
      </c>
      <c r="N6669" s="0" t="n">
        <f aca="false">J6669+L6669</f>
        <v>200</v>
      </c>
      <c r="O6669" s="0" t="n">
        <f aca="false">O6668+N6669</f>
        <v>622135.427901418</v>
      </c>
      <c r="P6669" s="0" t="n">
        <f aca="false">MIN($B$5,P6668+K6669*$B$6-I6669)</f>
        <v>209.626341045</v>
      </c>
      <c r="Q6669" s="0" t="n">
        <f aca="false">MAX(0,F6669-H6669-K6669-L6669)</f>
        <v>0</v>
      </c>
    </row>
    <row r="6670" customFormat="false" ht="15" hidden="false" customHeight="false" outlineLevel="0" collapsed="false">
      <c r="A6670" s="0" t="n">
        <f aca="false">'Profiles 8760'!A6659</f>
        <v>6657</v>
      </c>
      <c r="B6670" s="0" t="n">
        <f aca="false">'Profiles 8760'!B6659</f>
        <v>10</v>
      </c>
      <c r="C6670" s="0" t="n">
        <f aca="false">'Profiles 8760'!E6659</f>
        <v>1</v>
      </c>
      <c r="D6670" s="0" t="n">
        <f aca="false">'Profiles 8760'!F6659</f>
        <v>0.408187</v>
      </c>
      <c r="E6670" s="0" t="n">
        <f aca="false">'Profiles 8760'!G6659</f>
        <v>0.518403</v>
      </c>
      <c r="F6670" s="0" t="n">
        <f aca="false">D6670*Assumptions!$C$11*$B$7+E6670*Assumptions!$C$12*$B$8</f>
        <v>139.0870883</v>
      </c>
      <c r="G6670" s="0" t="n">
        <f aca="false">C6670*Assumptions!$C$15</f>
        <v>200</v>
      </c>
      <c r="H6670" s="0" t="n">
        <f aca="false">MIN(F6670,G6670)</f>
        <v>139.0870883</v>
      </c>
      <c r="I6670" s="0" t="n">
        <f aca="false">IF(C6670=1,MIN(G6670-H6670,Assumptions!$C$13,P6669),0)</f>
        <v>60.9129117</v>
      </c>
      <c r="J6670" s="0" t="n">
        <f aca="false">H6670+I6670</f>
        <v>200</v>
      </c>
      <c r="K6670" s="0" t="n">
        <f aca="false">MIN(IF(C6670=1,F6670-H6670,F6670),Assumptions!$C$13,MAX(0,($B$5-P6669)/$B$6))</f>
        <v>0</v>
      </c>
      <c r="L6670" s="0" t="n">
        <f aca="false">IF(C6670=1,0,MIN(F6670-K6670,Assumptions!$C$15,MAX(0,$B$10-O6669-M6670)))</f>
        <v>0</v>
      </c>
      <c r="M6670" s="0" t="n">
        <f aca="false">'Profiles 8760'!H6659</f>
        <v>70000</v>
      </c>
      <c r="N6670" s="0" t="n">
        <f aca="false">J6670+L6670</f>
        <v>200</v>
      </c>
      <c r="O6670" s="0" t="n">
        <f aca="false">O6669+N6670</f>
        <v>622335.427901418</v>
      </c>
      <c r="P6670" s="0" t="n">
        <f aca="false">MIN($B$5,P6669+K6670*$B$6-I6670)</f>
        <v>148.713429345</v>
      </c>
      <c r="Q6670" s="0" t="n">
        <f aca="false">MAX(0,F6670-H6670-K6670-L6670)</f>
        <v>0</v>
      </c>
    </row>
    <row r="6671" customFormat="false" ht="15" hidden="false" customHeight="false" outlineLevel="0" collapsed="false">
      <c r="A6671" s="0" t="n">
        <f aca="false">'Profiles 8760'!A6660</f>
        <v>6658</v>
      </c>
      <c r="B6671" s="0" t="n">
        <f aca="false">'Profiles 8760'!B6660</f>
        <v>10</v>
      </c>
      <c r="C6671" s="0" t="n">
        <f aca="false">'Profiles 8760'!E6660</f>
        <v>0</v>
      </c>
      <c r="D6671" s="0" t="n">
        <f aca="false">'Profiles 8760'!F6660</f>
        <v>0.695244</v>
      </c>
      <c r="E6671" s="0" t="n">
        <f aca="false">'Profiles 8760'!G6660</f>
        <v>0.432874</v>
      </c>
      <c r="F6671" s="0" t="n">
        <f aca="false">D6671*Assumptions!$C$11*$B$7+E6671*Assumptions!$C$12*$B$8</f>
        <v>218.4910138</v>
      </c>
      <c r="G6671" s="0" t="n">
        <f aca="false">C6671*Assumptions!$C$15</f>
        <v>0</v>
      </c>
      <c r="H6671" s="0" t="n">
        <f aca="false">MIN(F6671,G6671)</f>
        <v>0</v>
      </c>
      <c r="I6671" s="0" t="n">
        <f aca="false">IF(C6671=1,MIN(G6671-H6671,Assumptions!$C$13,P6670),0)</f>
        <v>0</v>
      </c>
      <c r="J6671" s="0" t="n">
        <f aca="false">H6671+I6671</f>
        <v>0</v>
      </c>
      <c r="K6671" s="0" t="n">
        <f aca="false">MIN(IF(C6671=1,F6671-H6671,F6671),Assumptions!$C$13,MAX(0,($B$5-P6670)/$B$6))</f>
        <v>180</v>
      </c>
      <c r="L6671" s="0" t="n">
        <f aca="false">IF(C6671=1,0,MIN(F6671-K6671,Assumptions!$C$15,MAX(0,$B$10-O6670-M6671)))</f>
        <v>38.4910138</v>
      </c>
      <c r="M6671" s="0" t="n">
        <f aca="false">'Profiles 8760'!H6660</f>
        <v>70000</v>
      </c>
      <c r="N6671" s="0" t="n">
        <f aca="false">J6671+L6671</f>
        <v>38.4910138</v>
      </c>
      <c r="O6671" s="0" t="n">
        <f aca="false">O6670+N6671</f>
        <v>622373.918915218</v>
      </c>
      <c r="P6671" s="0" t="n">
        <f aca="false">MIN($B$5,P6670+K6671*$B$6-I6671)</f>
        <v>304.737429345</v>
      </c>
      <c r="Q6671" s="0" t="n">
        <f aca="false">MAX(0,F6671-H6671-K6671-L6671)</f>
        <v>0</v>
      </c>
    </row>
    <row r="6672" customFormat="false" ht="15" hidden="false" customHeight="false" outlineLevel="0" collapsed="false">
      <c r="A6672" s="0" t="n">
        <f aca="false">'Profiles 8760'!A6661</f>
        <v>6659</v>
      </c>
      <c r="B6672" s="0" t="n">
        <f aca="false">'Profiles 8760'!B6661</f>
        <v>10</v>
      </c>
      <c r="C6672" s="0" t="n">
        <f aca="false">'Profiles 8760'!E6661</f>
        <v>0</v>
      </c>
      <c r="D6672" s="0" t="n">
        <f aca="false">'Profiles 8760'!F6661</f>
        <v>0.941475</v>
      </c>
      <c r="E6672" s="0" t="n">
        <f aca="false">'Profiles 8760'!G6661</f>
        <v>0.414257</v>
      </c>
      <c r="F6672" s="0" t="n">
        <f aca="false">D6672*Assumptions!$C$11*$B$7+E6672*Assumptions!$C$12*$B$8</f>
        <v>288.8410913</v>
      </c>
      <c r="G6672" s="0" t="n">
        <f aca="false">C6672*Assumptions!$C$15</f>
        <v>0</v>
      </c>
      <c r="H6672" s="0" t="n">
        <f aca="false">MIN(F6672,G6672)</f>
        <v>0</v>
      </c>
      <c r="I6672" s="0" t="n">
        <f aca="false">IF(C6672=1,MIN(G6672-H6672,Assumptions!$C$13,P6671),0)</f>
        <v>0</v>
      </c>
      <c r="J6672" s="0" t="n">
        <f aca="false">H6672+I6672</f>
        <v>0</v>
      </c>
      <c r="K6672" s="0" t="n">
        <f aca="false">MIN(IF(C6672=1,F6672-H6672,F6672),Assumptions!$C$13,MAX(0,($B$5-P6671)/$B$6))</f>
        <v>180</v>
      </c>
      <c r="L6672" s="0" t="n">
        <f aca="false">IF(C6672=1,0,MIN(F6672-K6672,Assumptions!$C$15,MAX(0,$B$10-O6671-M6672)))</f>
        <v>108.8410913</v>
      </c>
      <c r="M6672" s="0" t="n">
        <f aca="false">'Profiles 8760'!H6661</f>
        <v>70000</v>
      </c>
      <c r="N6672" s="0" t="n">
        <f aca="false">J6672+L6672</f>
        <v>108.8410913</v>
      </c>
      <c r="O6672" s="0" t="n">
        <f aca="false">O6671+N6672</f>
        <v>622482.760006518</v>
      </c>
      <c r="P6672" s="0" t="n">
        <f aca="false">MIN($B$5,P6671+K6672*$B$6-I6672)</f>
        <v>460.761429345</v>
      </c>
      <c r="Q6672" s="0" t="n">
        <f aca="false">MAX(0,F6672-H6672-K6672-L6672)</f>
        <v>0</v>
      </c>
    </row>
    <row r="6673" customFormat="false" ht="15" hidden="false" customHeight="false" outlineLevel="0" collapsed="false">
      <c r="A6673" s="0" t="n">
        <f aca="false">'Profiles 8760'!A6662</f>
        <v>6660</v>
      </c>
      <c r="B6673" s="0" t="n">
        <f aca="false">'Profiles 8760'!B6662</f>
        <v>10</v>
      </c>
      <c r="C6673" s="0" t="n">
        <f aca="false">'Profiles 8760'!E6662</f>
        <v>0</v>
      </c>
      <c r="D6673" s="0" t="n">
        <f aca="false">'Profiles 8760'!F6662</f>
        <v>1</v>
      </c>
      <c r="E6673" s="0" t="n">
        <f aca="false">'Profiles 8760'!G6662</f>
        <v>0.547888</v>
      </c>
      <c r="F6673" s="0" t="n">
        <f aca="false">D6673*Assumptions!$C$11*$B$7+E6673*Assumptions!$C$12*$B$8</f>
        <v>311.2086192</v>
      </c>
      <c r="G6673" s="0" t="n">
        <f aca="false">C6673*Assumptions!$C$15</f>
        <v>0</v>
      </c>
      <c r="H6673" s="0" t="n">
        <f aca="false">MIN(F6673,G6673)</f>
        <v>0</v>
      </c>
      <c r="I6673" s="0" t="n">
        <f aca="false">IF(C6673=1,MIN(G6673-H6673,Assumptions!$C$13,P6672),0)</f>
        <v>0</v>
      </c>
      <c r="J6673" s="0" t="n">
        <f aca="false">H6673+I6673</f>
        <v>0</v>
      </c>
      <c r="K6673" s="0" t="n">
        <f aca="false">MIN(IF(C6673=1,F6673-H6673,F6673),Assumptions!$C$13,MAX(0,($B$5-P6672)/$B$6))</f>
        <v>57.7394677607292</v>
      </c>
      <c r="L6673" s="0" t="n">
        <f aca="false">IF(C6673=1,0,MIN(F6673-K6673,Assumptions!$C$15,MAX(0,$B$10-O6672-M6673)))</f>
        <v>200</v>
      </c>
      <c r="M6673" s="0" t="n">
        <f aca="false">'Profiles 8760'!H6662</f>
        <v>70000</v>
      </c>
      <c r="N6673" s="0" t="n">
        <f aca="false">J6673+L6673</f>
        <v>200</v>
      </c>
      <c r="O6673" s="0" t="n">
        <f aca="false">O6672+N6673</f>
        <v>622682.760006518</v>
      </c>
      <c r="P6673" s="0" t="n">
        <f aca="false">MIN($B$5,P6672+K6673*$B$6-I6673)</f>
        <v>510.81</v>
      </c>
      <c r="Q6673" s="0" t="n">
        <f aca="false">MAX(0,F6673-H6673-K6673-L6673)</f>
        <v>53.4691514392707</v>
      </c>
    </row>
    <row r="6674" customFormat="false" ht="15" hidden="false" customHeight="false" outlineLevel="0" collapsed="false">
      <c r="A6674" s="0" t="n">
        <f aca="false">'Profiles 8760'!A6663</f>
        <v>6661</v>
      </c>
      <c r="B6674" s="0" t="n">
        <f aca="false">'Profiles 8760'!B6663</f>
        <v>10</v>
      </c>
      <c r="C6674" s="0" t="n">
        <f aca="false">'Profiles 8760'!E6663</f>
        <v>0</v>
      </c>
      <c r="D6674" s="0" t="n">
        <f aca="false">'Profiles 8760'!F6663</f>
        <v>1</v>
      </c>
      <c r="E6674" s="0" t="n">
        <f aca="false">'Profiles 8760'!G6663</f>
        <v>0.635217</v>
      </c>
      <c r="F6674" s="0" t="n">
        <f aca="false">D6674*Assumptions!$C$11*$B$7+E6674*Assumptions!$C$12*$B$8</f>
        <v>314.7803753</v>
      </c>
      <c r="G6674" s="0" t="n">
        <f aca="false">C6674*Assumptions!$C$15</f>
        <v>0</v>
      </c>
      <c r="H6674" s="0" t="n">
        <f aca="false">MIN(F6674,G6674)</f>
        <v>0</v>
      </c>
      <c r="I6674" s="0" t="n">
        <f aca="false">IF(C6674=1,MIN(G6674-H6674,Assumptions!$C$13,P6673),0)</f>
        <v>0</v>
      </c>
      <c r="J6674" s="0" t="n">
        <f aca="false">H6674+I6674</f>
        <v>0</v>
      </c>
      <c r="K6674" s="0" t="n">
        <f aca="false">MIN(IF(C6674=1,F6674-H6674,F6674),Assumptions!$C$13,MAX(0,($B$5-P6673)/$B$6))</f>
        <v>0</v>
      </c>
      <c r="L6674" s="0" t="n">
        <f aca="false">IF(C6674=1,0,MIN(F6674-K6674,Assumptions!$C$15,MAX(0,$B$10-O6673-M6674)))</f>
        <v>200</v>
      </c>
      <c r="M6674" s="0" t="n">
        <f aca="false">'Profiles 8760'!H6663</f>
        <v>70000</v>
      </c>
      <c r="N6674" s="0" t="n">
        <f aca="false">J6674+L6674</f>
        <v>200</v>
      </c>
      <c r="O6674" s="0" t="n">
        <f aca="false">O6673+N6674</f>
        <v>622882.760006518</v>
      </c>
      <c r="P6674" s="0" t="n">
        <f aca="false">MIN($B$5,P6673+K6674*$B$6-I6674)</f>
        <v>510.81</v>
      </c>
      <c r="Q6674" s="0" t="n">
        <f aca="false">MAX(0,F6674-H6674-K6674-L6674)</f>
        <v>114.7803753</v>
      </c>
    </row>
    <row r="6675" customFormat="false" ht="15" hidden="false" customHeight="false" outlineLevel="0" collapsed="false">
      <c r="A6675" s="0" t="n">
        <f aca="false">'Profiles 8760'!A6664</f>
        <v>6662</v>
      </c>
      <c r="B6675" s="0" t="n">
        <f aca="false">'Profiles 8760'!B6664</f>
        <v>10</v>
      </c>
      <c r="C6675" s="0" t="n">
        <f aca="false">'Profiles 8760'!E6664</f>
        <v>0</v>
      </c>
      <c r="D6675" s="0" t="n">
        <f aca="false">'Profiles 8760'!F6664</f>
        <v>1</v>
      </c>
      <c r="E6675" s="0" t="n">
        <f aca="false">'Profiles 8760'!G6664</f>
        <v>0.373112</v>
      </c>
      <c r="F6675" s="0" t="n">
        <f aca="false">D6675*Assumptions!$C$11*$B$7+E6675*Assumptions!$C$12*$B$8</f>
        <v>304.0602808</v>
      </c>
      <c r="G6675" s="0" t="n">
        <f aca="false">C6675*Assumptions!$C$15</f>
        <v>0</v>
      </c>
      <c r="H6675" s="0" t="n">
        <f aca="false">MIN(F6675,G6675)</f>
        <v>0</v>
      </c>
      <c r="I6675" s="0" t="n">
        <f aca="false">IF(C6675=1,MIN(G6675-H6675,Assumptions!$C$13,P6674),0)</f>
        <v>0</v>
      </c>
      <c r="J6675" s="0" t="n">
        <f aca="false">H6675+I6675</f>
        <v>0</v>
      </c>
      <c r="K6675" s="0" t="n">
        <f aca="false">MIN(IF(C6675=1,F6675-H6675,F6675),Assumptions!$C$13,MAX(0,($B$5-P6674)/$B$6))</f>
        <v>0</v>
      </c>
      <c r="L6675" s="0" t="n">
        <f aca="false">IF(C6675=1,0,MIN(F6675-K6675,Assumptions!$C$15,MAX(0,$B$10-O6674-M6675)))</f>
        <v>200</v>
      </c>
      <c r="M6675" s="0" t="n">
        <f aca="false">'Profiles 8760'!H6664</f>
        <v>70000</v>
      </c>
      <c r="N6675" s="0" t="n">
        <f aca="false">J6675+L6675</f>
        <v>200</v>
      </c>
      <c r="O6675" s="0" t="n">
        <f aca="false">O6674+N6675</f>
        <v>623082.760006518</v>
      </c>
      <c r="P6675" s="0" t="n">
        <f aca="false">MIN($B$5,P6674+K6675*$B$6-I6675)</f>
        <v>510.81</v>
      </c>
      <c r="Q6675" s="0" t="n">
        <f aca="false">MAX(0,F6675-H6675-K6675-L6675)</f>
        <v>104.0602808</v>
      </c>
    </row>
    <row r="6676" customFormat="false" ht="15" hidden="false" customHeight="false" outlineLevel="0" collapsed="false">
      <c r="A6676" s="0" t="n">
        <f aca="false">'Profiles 8760'!A6665</f>
        <v>6663</v>
      </c>
      <c r="B6676" s="0" t="n">
        <f aca="false">'Profiles 8760'!B6665</f>
        <v>10</v>
      </c>
      <c r="C6676" s="0" t="n">
        <f aca="false">'Profiles 8760'!E6665</f>
        <v>0</v>
      </c>
      <c r="D6676" s="0" t="n">
        <f aca="false">'Profiles 8760'!F6665</f>
        <v>0.941475</v>
      </c>
      <c r="E6676" s="0" t="n">
        <f aca="false">'Profiles 8760'!G6665</f>
        <v>0.468082</v>
      </c>
      <c r="F6676" s="0" t="n">
        <f aca="false">D6676*Assumptions!$C$11*$B$7+E6676*Assumptions!$C$12*$B$8</f>
        <v>291.0425338</v>
      </c>
      <c r="G6676" s="0" t="n">
        <f aca="false">C6676*Assumptions!$C$15</f>
        <v>0</v>
      </c>
      <c r="H6676" s="0" t="n">
        <f aca="false">MIN(F6676,G6676)</f>
        <v>0</v>
      </c>
      <c r="I6676" s="0" t="n">
        <f aca="false">IF(C6676=1,MIN(G6676-H6676,Assumptions!$C$13,P6675),0)</f>
        <v>0</v>
      </c>
      <c r="J6676" s="0" t="n">
        <f aca="false">H6676+I6676</f>
        <v>0</v>
      </c>
      <c r="K6676" s="0" t="n">
        <f aca="false">MIN(IF(C6676=1,F6676-H6676,F6676),Assumptions!$C$13,MAX(0,($B$5-P6675)/$B$6))</f>
        <v>0</v>
      </c>
      <c r="L6676" s="0" t="n">
        <f aca="false">IF(C6676=1,0,MIN(F6676-K6676,Assumptions!$C$15,MAX(0,$B$10-O6675-M6676)))</f>
        <v>200</v>
      </c>
      <c r="M6676" s="0" t="n">
        <f aca="false">'Profiles 8760'!H6665</f>
        <v>70000</v>
      </c>
      <c r="N6676" s="0" t="n">
        <f aca="false">J6676+L6676</f>
        <v>200</v>
      </c>
      <c r="O6676" s="0" t="n">
        <f aca="false">O6675+N6676</f>
        <v>623282.760006518</v>
      </c>
      <c r="P6676" s="0" t="n">
        <f aca="false">MIN($B$5,P6675+K6676*$B$6-I6676)</f>
        <v>510.81</v>
      </c>
      <c r="Q6676" s="0" t="n">
        <f aca="false">MAX(0,F6676-H6676-K6676-L6676)</f>
        <v>91.0425338</v>
      </c>
    </row>
    <row r="6677" customFormat="false" ht="15" hidden="false" customHeight="false" outlineLevel="0" collapsed="false">
      <c r="A6677" s="0" t="n">
        <f aca="false">'Profiles 8760'!A6666</f>
        <v>6664</v>
      </c>
      <c r="B6677" s="0" t="n">
        <f aca="false">'Profiles 8760'!B6666</f>
        <v>10</v>
      </c>
      <c r="C6677" s="0" t="n">
        <f aca="false">'Profiles 8760'!E6666</f>
        <v>0</v>
      </c>
      <c r="D6677" s="0" t="n">
        <f aca="false">'Profiles 8760'!F6666</f>
        <v>0.695244</v>
      </c>
      <c r="E6677" s="0" t="n">
        <f aca="false">'Profiles 8760'!G6666</f>
        <v>0.486015</v>
      </c>
      <c r="F6677" s="0" t="n">
        <f aca="false">D6677*Assumptions!$C$11*$B$7+E6677*Assumptions!$C$12*$B$8</f>
        <v>220.6644807</v>
      </c>
      <c r="G6677" s="0" t="n">
        <f aca="false">C6677*Assumptions!$C$15</f>
        <v>0</v>
      </c>
      <c r="H6677" s="0" t="n">
        <f aca="false">MIN(F6677,G6677)</f>
        <v>0</v>
      </c>
      <c r="I6677" s="0" t="n">
        <f aca="false">IF(C6677=1,MIN(G6677-H6677,Assumptions!$C$13,P6676),0)</f>
        <v>0</v>
      </c>
      <c r="J6677" s="0" t="n">
        <f aca="false">H6677+I6677</f>
        <v>0</v>
      </c>
      <c r="K6677" s="0" t="n">
        <f aca="false">MIN(IF(C6677=1,F6677-H6677,F6677),Assumptions!$C$13,MAX(0,($B$5-P6676)/$B$6))</f>
        <v>0</v>
      </c>
      <c r="L6677" s="0" t="n">
        <f aca="false">IF(C6677=1,0,MIN(F6677-K6677,Assumptions!$C$15,MAX(0,$B$10-O6676-M6677)))</f>
        <v>200</v>
      </c>
      <c r="M6677" s="0" t="n">
        <f aca="false">'Profiles 8760'!H6666</f>
        <v>70000</v>
      </c>
      <c r="N6677" s="0" t="n">
        <f aca="false">J6677+L6677</f>
        <v>200</v>
      </c>
      <c r="O6677" s="0" t="n">
        <f aca="false">O6676+N6677</f>
        <v>623482.760006518</v>
      </c>
      <c r="P6677" s="0" t="n">
        <f aca="false">MIN($B$5,P6676+K6677*$B$6-I6677)</f>
        <v>510.81</v>
      </c>
      <c r="Q6677" s="0" t="n">
        <f aca="false">MAX(0,F6677-H6677-K6677-L6677)</f>
        <v>20.6644807</v>
      </c>
    </row>
    <row r="6678" customFormat="false" ht="15" hidden="false" customHeight="false" outlineLevel="0" collapsed="false">
      <c r="A6678" s="0" t="n">
        <f aca="false">'Profiles 8760'!A6667</f>
        <v>6665</v>
      </c>
      <c r="B6678" s="0" t="n">
        <f aca="false">'Profiles 8760'!B6667</f>
        <v>10</v>
      </c>
      <c r="C6678" s="0" t="n">
        <f aca="false">'Profiles 8760'!E6667</f>
        <v>0</v>
      </c>
      <c r="D6678" s="0" t="n">
        <f aca="false">'Profiles 8760'!F6667</f>
        <v>0.408187</v>
      </c>
      <c r="E6678" s="0" t="n">
        <f aca="false">'Profiles 8760'!G6667</f>
        <v>0.330573</v>
      </c>
      <c r="F6678" s="0" t="n">
        <f aca="false">D6678*Assumptions!$C$11*$B$7+E6678*Assumptions!$C$12*$B$8</f>
        <v>131.4048413</v>
      </c>
      <c r="G6678" s="0" t="n">
        <f aca="false">C6678*Assumptions!$C$15</f>
        <v>0</v>
      </c>
      <c r="H6678" s="0" t="n">
        <f aca="false">MIN(F6678,G6678)</f>
        <v>0</v>
      </c>
      <c r="I6678" s="0" t="n">
        <f aca="false">IF(C6678=1,MIN(G6678-H6678,Assumptions!$C$13,P6677),0)</f>
        <v>0</v>
      </c>
      <c r="J6678" s="0" t="n">
        <f aca="false">H6678+I6678</f>
        <v>0</v>
      </c>
      <c r="K6678" s="0" t="n">
        <f aca="false">MIN(IF(C6678=1,F6678-H6678,F6678),Assumptions!$C$13,MAX(0,($B$5-P6677)/$B$6))</f>
        <v>0</v>
      </c>
      <c r="L6678" s="0" t="n">
        <f aca="false">IF(C6678=1,0,MIN(F6678-K6678,Assumptions!$C$15,MAX(0,$B$10-O6677-M6678)))</f>
        <v>131.4048413</v>
      </c>
      <c r="M6678" s="0" t="n">
        <f aca="false">'Profiles 8760'!H6667</f>
        <v>70000</v>
      </c>
      <c r="N6678" s="0" t="n">
        <f aca="false">J6678+L6678</f>
        <v>131.4048413</v>
      </c>
      <c r="O6678" s="0" t="n">
        <f aca="false">O6677+N6678</f>
        <v>623614.164847818</v>
      </c>
      <c r="P6678" s="0" t="n">
        <f aca="false">MIN($B$5,P6677+K6678*$B$6-I6678)</f>
        <v>510.81</v>
      </c>
      <c r="Q6678" s="0" t="n">
        <f aca="false">MAX(0,F6678-H6678-K6678-L6678)</f>
        <v>0</v>
      </c>
    </row>
    <row r="6679" customFormat="false" ht="15" hidden="false" customHeight="false" outlineLevel="0" collapsed="false">
      <c r="A6679" s="0" t="n">
        <f aca="false">'Profiles 8760'!A6668</f>
        <v>6666</v>
      </c>
      <c r="B6679" s="0" t="n">
        <f aca="false">'Profiles 8760'!B6668</f>
        <v>10</v>
      </c>
      <c r="C6679" s="0" t="n">
        <f aca="false">'Profiles 8760'!E6668</f>
        <v>0</v>
      </c>
      <c r="D6679" s="0" t="n">
        <f aca="false">'Profiles 8760'!F6668</f>
        <v>0.135671</v>
      </c>
      <c r="E6679" s="0" t="n">
        <f aca="false">'Profiles 8760'!G6668</f>
        <v>0.389676</v>
      </c>
      <c r="F6679" s="0" t="n">
        <f aca="false">D6679*Assumptions!$C$11*$B$7+E6679*Assumptions!$C$12*$B$8</f>
        <v>55.1195332</v>
      </c>
      <c r="G6679" s="0" t="n">
        <f aca="false">C6679*Assumptions!$C$15</f>
        <v>0</v>
      </c>
      <c r="H6679" s="0" t="n">
        <f aca="false">MIN(F6679,G6679)</f>
        <v>0</v>
      </c>
      <c r="I6679" s="0" t="n">
        <f aca="false">IF(C6679=1,MIN(G6679-H6679,Assumptions!$C$13,P6678),0)</f>
        <v>0</v>
      </c>
      <c r="J6679" s="0" t="n">
        <f aca="false">H6679+I6679</f>
        <v>0</v>
      </c>
      <c r="K6679" s="0" t="n">
        <f aca="false">MIN(IF(C6679=1,F6679-H6679,F6679),Assumptions!$C$13,MAX(0,($B$5-P6678)/$B$6))</f>
        <v>0</v>
      </c>
      <c r="L6679" s="0" t="n">
        <f aca="false">IF(C6679=1,0,MIN(F6679-K6679,Assumptions!$C$15,MAX(0,$B$10-O6678-M6679)))</f>
        <v>55.1195332</v>
      </c>
      <c r="M6679" s="0" t="n">
        <f aca="false">'Profiles 8760'!H6668</f>
        <v>70000</v>
      </c>
      <c r="N6679" s="0" t="n">
        <f aca="false">J6679+L6679</f>
        <v>55.1195332</v>
      </c>
      <c r="O6679" s="0" t="n">
        <f aca="false">O6678+N6679</f>
        <v>623669.284381018</v>
      </c>
      <c r="P6679" s="0" t="n">
        <f aca="false">MIN($B$5,P6678+K6679*$B$6-I6679)</f>
        <v>510.81</v>
      </c>
      <c r="Q6679" s="0" t="n">
        <f aca="false">MAX(0,F6679-H6679-K6679-L6679)</f>
        <v>0</v>
      </c>
    </row>
    <row r="6680" customFormat="false" ht="15" hidden="false" customHeight="false" outlineLevel="0" collapsed="false">
      <c r="A6680" s="0" t="n">
        <f aca="false">'Profiles 8760'!A6669</f>
        <v>6667</v>
      </c>
      <c r="B6680" s="0" t="n">
        <f aca="false">'Profiles 8760'!B6669</f>
        <v>10</v>
      </c>
      <c r="C6680" s="0" t="n">
        <f aca="false">'Profiles 8760'!E6669</f>
        <v>0</v>
      </c>
      <c r="D6680" s="0" t="n">
        <f aca="false">'Profiles 8760'!F6669</f>
        <v>0</v>
      </c>
      <c r="E6680" s="0" t="n">
        <f aca="false">'Profiles 8760'!G6669</f>
        <v>0.445886</v>
      </c>
      <c r="F6680" s="0" t="n">
        <f aca="false">D6680*Assumptions!$C$11*$B$7+E6680*Assumptions!$C$12*$B$8</f>
        <v>18.2367374</v>
      </c>
      <c r="G6680" s="0" t="n">
        <f aca="false">C6680*Assumptions!$C$15</f>
        <v>0</v>
      </c>
      <c r="H6680" s="0" t="n">
        <f aca="false">MIN(F6680,G6680)</f>
        <v>0</v>
      </c>
      <c r="I6680" s="0" t="n">
        <f aca="false">IF(C6680=1,MIN(G6680-H6680,Assumptions!$C$13,P6679),0)</f>
        <v>0</v>
      </c>
      <c r="J6680" s="0" t="n">
        <f aca="false">H6680+I6680</f>
        <v>0</v>
      </c>
      <c r="K6680" s="0" t="n">
        <f aca="false">MIN(IF(C6680=1,F6680-H6680,F6680),Assumptions!$C$13,MAX(0,($B$5-P6679)/$B$6))</f>
        <v>0</v>
      </c>
      <c r="L6680" s="0" t="n">
        <f aca="false">IF(C6680=1,0,MIN(F6680-K6680,Assumptions!$C$15,MAX(0,$B$10-O6679-M6680)))</f>
        <v>18.2367374</v>
      </c>
      <c r="M6680" s="0" t="n">
        <f aca="false">'Profiles 8760'!H6669</f>
        <v>70000</v>
      </c>
      <c r="N6680" s="0" t="n">
        <f aca="false">J6680+L6680</f>
        <v>18.2367374</v>
      </c>
      <c r="O6680" s="0" t="n">
        <f aca="false">O6679+N6680</f>
        <v>623687.521118418</v>
      </c>
      <c r="P6680" s="0" t="n">
        <f aca="false">MIN($B$5,P6679+K6680*$B$6-I6680)</f>
        <v>510.81</v>
      </c>
      <c r="Q6680" s="0" t="n">
        <f aca="false">MAX(0,F6680-H6680-K6680-L6680)</f>
        <v>0</v>
      </c>
    </row>
    <row r="6681" customFormat="false" ht="15" hidden="false" customHeight="false" outlineLevel="0" collapsed="false">
      <c r="A6681" s="0" t="n">
        <f aca="false">'Profiles 8760'!A6670</f>
        <v>6668</v>
      </c>
      <c r="B6681" s="0" t="n">
        <f aca="false">'Profiles 8760'!B6670</f>
        <v>10</v>
      </c>
      <c r="C6681" s="0" t="n">
        <f aca="false">'Profiles 8760'!E6670</f>
        <v>1</v>
      </c>
      <c r="D6681" s="0" t="n">
        <f aca="false">'Profiles 8760'!F6670</f>
        <v>0</v>
      </c>
      <c r="E6681" s="0" t="n">
        <f aca="false">'Profiles 8760'!G6670</f>
        <v>0.343283</v>
      </c>
      <c r="F6681" s="0" t="n">
        <f aca="false">D6681*Assumptions!$C$11*$B$7+E6681*Assumptions!$C$12*$B$8</f>
        <v>14.0402747</v>
      </c>
      <c r="G6681" s="0" t="n">
        <f aca="false">C6681*Assumptions!$C$15</f>
        <v>200</v>
      </c>
      <c r="H6681" s="0" t="n">
        <f aca="false">MIN(F6681,G6681)</f>
        <v>14.0402747</v>
      </c>
      <c r="I6681" s="0" t="n">
        <f aca="false">IF(C6681=1,MIN(G6681-H6681,Assumptions!$C$13,P6680),0)</f>
        <v>180</v>
      </c>
      <c r="J6681" s="0" t="n">
        <f aca="false">H6681+I6681</f>
        <v>194.0402747</v>
      </c>
      <c r="K6681" s="0" t="n">
        <f aca="false">MIN(IF(C6681=1,F6681-H6681,F6681),Assumptions!$C$13,MAX(0,($B$5-P6680)/$B$6))</f>
        <v>0</v>
      </c>
      <c r="L6681" s="0" t="n">
        <f aca="false">IF(C6681=1,0,MIN(F6681-K6681,Assumptions!$C$15,MAX(0,$B$10-O6680-M6681)))</f>
        <v>0</v>
      </c>
      <c r="M6681" s="0" t="n">
        <f aca="false">'Profiles 8760'!H6670</f>
        <v>69800</v>
      </c>
      <c r="N6681" s="0" t="n">
        <f aca="false">J6681+L6681</f>
        <v>194.0402747</v>
      </c>
      <c r="O6681" s="0" t="n">
        <f aca="false">O6680+N6681</f>
        <v>623881.561393118</v>
      </c>
      <c r="P6681" s="0" t="n">
        <f aca="false">MIN($B$5,P6680+K6681*$B$6-I6681)</f>
        <v>330.81</v>
      </c>
      <c r="Q6681" s="0" t="n">
        <f aca="false">MAX(0,F6681-H6681-K6681-L6681)</f>
        <v>0</v>
      </c>
    </row>
    <row r="6682" customFormat="false" ht="15" hidden="false" customHeight="false" outlineLevel="0" collapsed="false">
      <c r="A6682" s="0" t="n">
        <f aca="false">'Profiles 8760'!A6671</f>
        <v>6669</v>
      </c>
      <c r="B6682" s="0" t="n">
        <f aca="false">'Profiles 8760'!B6671</f>
        <v>10</v>
      </c>
      <c r="C6682" s="0" t="n">
        <f aca="false">'Profiles 8760'!E6671</f>
        <v>1</v>
      </c>
      <c r="D6682" s="0" t="n">
        <f aca="false">'Profiles 8760'!F6671</f>
        <v>0</v>
      </c>
      <c r="E6682" s="0" t="n">
        <f aca="false">'Profiles 8760'!G6671</f>
        <v>0.482872</v>
      </c>
      <c r="F6682" s="0" t="n">
        <f aca="false">D6682*Assumptions!$C$11*$B$7+E6682*Assumptions!$C$12*$B$8</f>
        <v>19.7494648</v>
      </c>
      <c r="G6682" s="0" t="n">
        <f aca="false">C6682*Assumptions!$C$15</f>
        <v>200</v>
      </c>
      <c r="H6682" s="0" t="n">
        <f aca="false">MIN(F6682,G6682)</f>
        <v>19.7494648</v>
      </c>
      <c r="I6682" s="0" t="n">
        <f aca="false">IF(C6682=1,MIN(G6682-H6682,Assumptions!$C$13,P6681),0)</f>
        <v>180</v>
      </c>
      <c r="J6682" s="0" t="n">
        <f aca="false">H6682+I6682</f>
        <v>199.7494648</v>
      </c>
      <c r="K6682" s="0" t="n">
        <f aca="false">MIN(IF(C6682=1,F6682-H6682,F6682),Assumptions!$C$13,MAX(0,($B$5-P6681)/$B$6))</f>
        <v>0</v>
      </c>
      <c r="L6682" s="0" t="n">
        <f aca="false">IF(C6682=1,0,MIN(F6682-K6682,Assumptions!$C$15,MAX(0,$B$10-O6681-M6682)))</f>
        <v>0</v>
      </c>
      <c r="M6682" s="0" t="n">
        <f aca="false">'Profiles 8760'!H6671</f>
        <v>69600</v>
      </c>
      <c r="N6682" s="0" t="n">
        <f aca="false">J6682+L6682</f>
        <v>199.7494648</v>
      </c>
      <c r="O6682" s="0" t="n">
        <f aca="false">O6681+N6682</f>
        <v>624081.310857918</v>
      </c>
      <c r="P6682" s="0" t="n">
        <f aca="false">MIN($B$5,P6681+K6682*$B$6-I6682)</f>
        <v>150.81</v>
      </c>
      <c r="Q6682" s="0" t="n">
        <f aca="false">MAX(0,F6682-H6682-K6682-L6682)</f>
        <v>0</v>
      </c>
    </row>
    <row r="6683" customFormat="false" ht="15" hidden="false" customHeight="false" outlineLevel="0" collapsed="false">
      <c r="A6683" s="0" t="n">
        <f aca="false">'Profiles 8760'!A6672</f>
        <v>6670</v>
      </c>
      <c r="B6683" s="0" t="n">
        <f aca="false">'Profiles 8760'!B6672</f>
        <v>10</v>
      </c>
      <c r="C6683" s="0" t="n">
        <f aca="false">'Profiles 8760'!E6672</f>
        <v>0</v>
      </c>
      <c r="D6683" s="0" t="n">
        <f aca="false">'Profiles 8760'!F6672</f>
        <v>0</v>
      </c>
      <c r="E6683" s="0" t="n">
        <f aca="false">'Profiles 8760'!G6672</f>
        <v>0.398022</v>
      </c>
      <c r="F6683" s="0" t="n">
        <f aca="false">D6683*Assumptions!$C$11*$B$7+E6683*Assumptions!$C$12*$B$8</f>
        <v>16.2790998</v>
      </c>
      <c r="G6683" s="0" t="n">
        <f aca="false">C6683*Assumptions!$C$15</f>
        <v>0</v>
      </c>
      <c r="H6683" s="0" t="n">
        <f aca="false">MIN(F6683,G6683)</f>
        <v>0</v>
      </c>
      <c r="I6683" s="0" t="n">
        <f aca="false">IF(C6683=1,MIN(G6683-H6683,Assumptions!$C$13,P6682),0)</f>
        <v>0</v>
      </c>
      <c r="J6683" s="0" t="n">
        <f aca="false">H6683+I6683</f>
        <v>0</v>
      </c>
      <c r="K6683" s="0" t="n">
        <f aca="false">MIN(IF(C6683=1,F6683-H6683,F6683),Assumptions!$C$13,MAX(0,($B$5-P6682)/$B$6))</f>
        <v>16.2790998</v>
      </c>
      <c r="L6683" s="0" t="n">
        <f aca="false">IF(C6683=1,0,MIN(F6683-K6683,Assumptions!$C$15,MAX(0,$B$10-O6682-M6683)))</f>
        <v>0</v>
      </c>
      <c r="M6683" s="0" t="n">
        <f aca="false">'Profiles 8760'!H6672</f>
        <v>69600</v>
      </c>
      <c r="N6683" s="0" t="n">
        <f aca="false">J6683+L6683</f>
        <v>0</v>
      </c>
      <c r="O6683" s="0" t="n">
        <f aca="false">O6682+N6683</f>
        <v>624081.310857918</v>
      </c>
      <c r="P6683" s="0" t="n">
        <f aca="false">MIN($B$5,P6682+K6683*$B$6-I6683)</f>
        <v>164.92072370664</v>
      </c>
      <c r="Q6683" s="0" t="n">
        <f aca="false">MAX(0,F6683-H6683-K6683-L6683)</f>
        <v>0</v>
      </c>
    </row>
    <row r="6684" customFormat="false" ht="15" hidden="false" customHeight="false" outlineLevel="0" collapsed="false">
      <c r="A6684" s="0" t="n">
        <f aca="false">'Profiles 8760'!A6673</f>
        <v>6671</v>
      </c>
      <c r="B6684" s="0" t="n">
        <f aca="false">'Profiles 8760'!B6673</f>
        <v>10</v>
      </c>
      <c r="C6684" s="0" t="n">
        <f aca="false">'Profiles 8760'!E6673</f>
        <v>0</v>
      </c>
      <c r="D6684" s="0" t="n">
        <f aca="false">'Profiles 8760'!F6673</f>
        <v>0</v>
      </c>
      <c r="E6684" s="0" t="n">
        <f aca="false">'Profiles 8760'!G6673</f>
        <v>0.247571</v>
      </c>
      <c r="F6684" s="0" t="n">
        <f aca="false">D6684*Assumptions!$C$11*$B$7+E6684*Assumptions!$C$12*$B$8</f>
        <v>10.1256539</v>
      </c>
      <c r="G6684" s="0" t="n">
        <f aca="false">C6684*Assumptions!$C$15</f>
        <v>0</v>
      </c>
      <c r="H6684" s="0" t="n">
        <f aca="false">MIN(F6684,G6684)</f>
        <v>0</v>
      </c>
      <c r="I6684" s="0" t="n">
        <f aca="false">IF(C6684=1,MIN(G6684-H6684,Assumptions!$C$13,P6683),0)</f>
        <v>0</v>
      </c>
      <c r="J6684" s="0" t="n">
        <f aca="false">H6684+I6684</f>
        <v>0</v>
      </c>
      <c r="K6684" s="0" t="n">
        <f aca="false">MIN(IF(C6684=1,F6684-H6684,F6684),Assumptions!$C$13,MAX(0,($B$5-P6683)/$B$6))</f>
        <v>10.1256539</v>
      </c>
      <c r="L6684" s="0" t="n">
        <f aca="false">IF(C6684=1,0,MIN(F6684-K6684,Assumptions!$C$15,MAX(0,$B$10-O6683-M6684)))</f>
        <v>0</v>
      </c>
      <c r="M6684" s="0" t="n">
        <f aca="false">'Profiles 8760'!H6673</f>
        <v>69600</v>
      </c>
      <c r="N6684" s="0" t="n">
        <f aca="false">J6684+L6684</f>
        <v>0</v>
      </c>
      <c r="O6684" s="0" t="n">
        <f aca="false">O6683+N6684</f>
        <v>624081.310857918</v>
      </c>
      <c r="P6684" s="0" t="n">
        <f aca="false">MIN($B$5,P6683+K6684*$B$6-I6684)</f>
        <v>173.69764050716</v>
      </c>
      <c r="Q6684" s="0" t="n">
        <f aca="false">MAX(0,F6684-H6684-K6684-L6684)</f>
        <v>0</v>
      </c>
    </row>
    <row r="6685" customFormat="false" ht="15" hidden="false" customHeight="false" outlineLevel="0" collapsed="false">
      <c r="A6685" s="0" t="n">
        <f aca="false">'Profiles 8760'!A6674</f>
        <v>6672</v>
      </c>
      <c r="B6685" s="0" t="n">
        <f aca="false">'Profiles 8760'!B6674</f>
        <v>10</v>
      </c>
      <c r="C6685" s="0" t="n">
        <f aca="false">'Profiles 8760'!E6674</f>
        <v>0</v>
      </c>
      <c r="D6685" s="0" t="n">
        <f aca="false">'Profiles 8760'!F6674</f>
        <v>0</v>
      </c>
      <c r="E6685" s="0" t="n">
        <f aca="false">'Profiles 8760'!G6674</f>
        <v>0.241447</v>
      </c>
      <c r="F6685" s="0" t="n">
        <f aca="false">D6685*Assumptions!$C$11*$B$7+E6685*Assumptions!$C$12*$B$8</f>
        <v>9.8751823</v>
      </c>
      <c r="G6685" s="0" t="n">
        <f aca="false">C6685*Assumptions!$C$15</f>
        <v>0</v>
      </c>
      <c r="H6685" s="0" t="n">
        <f aca="false">MIN(F6685,G6685)</f>
        <v>0</v>
      </c>
      <c r="I6685" s="0" t="n">
        <f aca="false">IF(C6685=1,MIN(G6685-H6685,Assumptions!$C$13,P6684),0)</f>
        <v>0</v>
      </c>
      <c r="J6685" s="0" t="n">
        <f aca="false">H6685+I6685</f>
        <v>0</v>
      </c>
      <c r="K6685" s="0" t="n">
        <f aca="false">MIN(IF(C6685=1,F6685-H6685,F6685),Assumptions!$C$13,MAX(0,($B$5-P6684)/$B$6))</f>
        <v>9.8751823</v>
      </c>
      <c r="L6685" s="0" t="n">
        <f aca="false">IF(C6685=1,0,MIN(F6685-K6685,Assumptions!$C$15,MAX(0,$B$10-O6684-M6685)))</f>
        <v>0</v>
      </c>
      <c r="M6685" s="0" t="n">
        <f aca="false">'Profiles 8760'!H6674</f>
        <v>69600</v>
      </c>
      <c r="N6685" s="0" t="n">
        <f aca="false">J6685+L6685</f>
        <v>0</v>
      </c>
      <c r="O6685" s="0" t="n">
        <f aca="false">O6684+N6685</f>
        <v>624081.310857918</v>
      </c>
      <c r="P6685" s="0" t="n">
        <f aca="false">MIN($B$5,P6684+K6685*$B$6-I6685)</f>
        <v>182.2574485248</v>
      </c>
      <c r="Q6685" s="0" t="n">
        <f aca="false">MAX(0,F6685-H6685-K6685-L6685)</f>
        <v>0</v>
      </c>
    </row>
    <row r="6686" customFormat="false" ht="15" hidden="false" customHeight="false" outlineLevel="0" collapsed="false">
      <c r="A6686" s="0" t="n">
        <f aca="false">'Profiles 8760'!A6675</f>
        <v>6673</v>
      </c>
      <c r="B6686" s="0" t="n">
        <f aca="false">'Profiles 8760'!B6675</f>
        <v>10</v>
      </c>
      <c r="C6686" s="0" t="n">
        <f aca="false">'Profiles 8760'!E6675</f>
        <v>0</v>
      </c>
      <c r="D6686" s="0" t="n">
        <f aca="false">'Profiles 8760'!F6675</f>
        <v>0</v>
      </c>
      <c r="E6686" s="0" t="n">
        <f aca="false">'Profiles 8760'!G6675</f>
        <v>0.280784</v>
      </c>
      <c r="F6686" s="0" t="n">
        <f aca="false">D6686*Assumptions!$C$11*$B$7+E6686*Assumptions!$C$12*$B$8</f>
        <v>11.4840656</v>
      </c>
      <c r="G6686" s="0" t="n">
        <f aca="false">C6686*Assumptions!$C$15</f>
        <v>0</v>
      </c>
      <c r="H6686" s="0" t="n">
        <f aca="false">MIN(F6686,G6686)</f>
        <v>0</v>
      </c>
      <c r="I6686" s="0" t="n">
        <f aca="false">IF(C6686=1,MIN(G6686-H6686,Assumptions!$C$13,P6685),0)</f>
        <v>0</v>
      </c>
      <c r="J6686" s="0" t="n">
        <f aca="false">H6686+I6686</f>
        <v>0</v>
      </c>
      <c r="K6686" s="0" t="n">
        <f aca="false">MIN(IF(C6686=1,F6686-H6686,F6686),Assumptions!$C$13,MAX(0,($B$5-P6685)/$B$6))</f>
        <v>11.4840656</v>
      </c>
      <c r="L6686" s="0" t="n">
        <f aca="false">IF(C6686=1,0,MIN(F6686-K6686,Assumptions!$C$15,MAX(0,$B$10-O6685-M6686)))</f>
        <v>0</v>
      </c>
      <c r="M6686" s="0" t="n">
        <f aca="false">'Profiles 8760'!H6675</f>
        <v>69600</v>
      </c>
      <c r="N6686" s="0" t="n">
        <f aca="false">J6686+L6686</f>
        <v>0</v>
      </c>
      <c r="O6686" s="0" t="n">
        <f aca="false">O6685+N6686</f>
        <v>624081.310857918</v>
      </c>
      <c r="P6686" s="0" t="n">
        <f aca="false">MIN($B$5,P6685+K6686*$B$6-I6686)</f>
        <v>192.21183658688</v>
      </c>
      <c r="Q6686" s="0" t="n">
        <f aca="false">MAX(0,F6686-H6686-K6686-L6686)</f>
        <v>0</v>
      </c>
    </row>
    <row r="6687" customFormat="false" ht="15" hidden="false" customHeight="false" outlineLevel="0" collapsed="false">
      <c r="A6687" s="0" t="n">
        <f aca="false">'Profiles 8760'!A6676</f>
        <v>6674</v>
      </c>
      <c r="B6687" s="0" t="n">
        <f aca="false">'Profiles 8760'!B6676</f>
        <v>10</v>
      </c>
      <c r="C6687" s="0" t="n">
        <f aca="false">'Profiles 8760'!E6676</f>
        <v>0</v>
      </c>
      <c r="D6687" s="0" t="n">
        <f aca="false">'Profiles 8760'!F6676</f>
        <v>0</v>
      </c>
      <c r="E6687" s="0" t="n">
        <f aca="false">'Profiles 8760'!G6676</f>
        <v>0.378989</v>
      </c>
      <c r="F6687" s="0" t="n">
        <f aca="false">D6687*Assumptions!$C$11*$B$7+E6687*Assumptions!$C$12*$B$8</f>
        <v>15.5006501</v>
      </c>
      <c r="G6687" s="0" t="n">
        <f aca="false">C6687*Assumptions!$C$15</f>
        <v>0</v>
      </c>
      <c r="H6687" s="0" t="n">
        <f aca="false">MIN(F6687,G6687)</f>
        <v>0</v>
      </c>
      <c r="I6687" s="0" t="n">
        <f aca="false">IF(C6687=1,MIN(G6687-H6687,Assumptions!$C$13,P6686),0)</f>
        <v>0</v>
      </c>
      <c r="J6687" s="0" t="n">
        <f aca="false">H6687+I6687</f>
        <v>0</v>
      </c>
      <c r="K6687" s="0" t="n">
        <f aca="false">MIN(IF(C6687=1,F6687-H6687,F6687),Assumptions!$C$13,MAX(0,($B$5-P6686)/$B$6))</f>
        <v>15.5006501</v>
      </c>
      <c r="L6687" s="0" t="n">
        <f aca="false">IF(C6687=1,0,MIN(F6687-K6687,Assumptions!$C$15,MAX(0,$B$10-O6686-M6687)))</f>
        <v>0</v>
      </c>
      <c r="M6687" s="0" t="n">
        <f aca="false">'Profiles 8760'!H6676</f>
        <v>69600</v>
      </c>
      <c r="N6687" s="0" t="n">
        <f aca="false">J6687+L6687</f>
        <v>0</v>
      </c>
      <c r="O6687" s="0" t="n">
        <f aca="false">O6686+N6687</f>
        <v>624081.310857918</v>
      </c>
      <c r="P6687" s="0" t="n">
        <f aca="false">MIN($B$5,P6686+K6687*$B$6-I6687)</f>
        <v>205.64780009356</v>
      </c>
      <c r="Q6687" s="0" t="n">
        <f aca="false">MAX(0,F6687-H6687-K6687-L6687)</f>
        <v>0</v>
      </c>
    </row>
    <row r="6688" customFormat="false" ht="15" hidden="false" customHeight="false" outlineLevel="0" collapsed="false">
      <c r="A6688" s="0" t="n">
        <f aca="false">'Profiles 8760'!A6677</f>
        <v>6675</v>
      </c>
      <c r="B6688" s="0" t="n">
        <f aca="false">'Profiles 8760'!B6677</f>
        <v>10</v>
      </c>
      <c r="C6688" s="0" t="n">
        <f aca="false">'Profiles 8760'!E6677</f>
        <v>0</v>
      </c>
      <c r="D6688" s="0" t="n">
        <f aca="false">'Profiles 8760'!F6677</f>
        <v>0</v>
      </c>
      <c r="E6688" s="0" t="n">
        <f aca="false">'Profiles 8760'!G6677</f>
        <v>0.388885</v>
      </c>
      <c r="F6688" s="0" t="n">
        <f aca="false">D6688*Assumptions!$C$11*$B$7+E6688*Assumptions!$C$12*$B$8</f>
        <v>15.9053965</v>
      </c>
      <c r="G6688" s="0" t="n">
        <f aca="false">C6688*Assumptions!$C$15</f>
        <v>0</v>
      </c>
      <c r="H6688" s="0" t="n">
        <f aca="false">MIN(F6688,G6688)</f>
        <v>0</v>
      </c>
      <c r="I6688" s="0" t="n">
        <f aca="false">IF(C6688=1,MIN(G6688-H6688,Assumptions!$C$13,P6687),0)</f>
        <v>0</v>
      </c>
      <c r="J6688" s="0" t="n">
        <f aca="false">H6688+I6688</f>
        <v>0</v>
      </c>
      <c r="K6688" s="0" t="n">
        <f aca="false">MIN(IF(C6688=1,F6688-H6688,F6688),Assumptions!$C$13,MAX(0,($B$5-P6687)/$B$6))</f>
        <v>15.9053965</v>
      </c>
      <c r="L6688" s="0" t="n">
        <f aca="false">IF(C6688=1,0,MIN(F6688-K6688,Assumptions!$C$15,MAX(0,$B$10-O6687-M6688)))</f>
        <v>0</v>
      </c>
      <c r="M6688" s="0" t="n">
        <f aca="false">'Profiles 8760'!H6677</f>
        <v>69600</v>
      </c>
      <c r="N6688" s="0" t="n">
        <f aca="false">J6688+L6688</f>
        <v>0</v>
      </c>
      <c r="O6688" s="0" t="n">
        <f aca="false">O6687+N6688</f>
        <v>624081.310857918</v>
      </c>
      <c r="P6688" s="0" t="n">
        <f aca="false">MIN($B$5,P6687+K6688*$B$6-I6688)</f>
        <v>219.43459777976</v>
      </c>
      <c r="Q6688" s="0" t="n">
        <f aca="false">MAX(0,F6688-H6688-K6688-L6688)</f>
        <v>0</v>
      </c>
    </row>
    <row r="6689" customFormat="false" ht="15" hidden="false" customHeight="false" outlineLevel="0" collapsed="false">
      <c r="A6689" s="0" t="n">
        <f aca="false">'Profiles 8760'!A6678</f>
        <v>6676</v>
      </c>
      <c r="B6689" s="0" t="n">
        <f aca="false">'Profiles 8760'!B6678</f>
        <v>10</v>
      </c>
      <c r="C6689" s="0" t="n">
        <f aca="false">'Profiles 8760'!E6678</f>
        <v>0</v>
      </c>
      <c r="D6689" s="0" t="n">
        <f aca="false">'Profiles 8760'!F6678</f>
        <v>0</v>
      </c>
      <c r="E6689" s="0" t="n">
        <f aca="false">'Profiles 8760'!G6678</f>
        <v>0.402043</v>
      </c>
      <c r="F6689" s="0" t="n">
        <f aca="false">D6689*Assumptions!$C$11*$B$7+E6689*Assumptions!$C$12*$B$8</f>
        <v>16.4435587</v>
      </c>
      <c r="G6689" s="0" t="n">
        <f aca="false">C6689*Assumptions!$C$15</f>
        <v>0</v>
      </c>
      <c r="H6689" s="0" t="n">
        <f aca="false">MIN(F6689,G6689)</f>
        <v>0</v>
      </c>
      <c r="I6689" s="0" t="n">
        <f aca="false">IF(C6689=1,MIN(G6689-H6689,Assumptions!$C$13,P6688),0)</f>
        <v>0</v>
      </c>
      <c r="J6689" s="0" t="n">
        <f aca="false">H6689+I6689</f>
        <v>0</v>
      </c>
      <c r="K6689" s="0" t="n">
        <f aca="false">MIN(IF(C6689=1,F6689-H6689,F6689),Assumptions!$C$13,MAX(0,($B$5-P6688)/$B$6))</f>
        <v>16.4435587</v>
      </c>
      <c r="L6689" s="0" t="n">
        <f aca="false">IF(C6689=1,0,MIN(F6689-K6689,Assumptions!$C$15,MAX(0,$B$10-O6688-M6689)))</f>
        <v>0</v>
      </c>
      <c r="M6689" s="0" t="n">
        <f aca="false">'Profiles 8760'!H6678</f>
        <v>69600</v>
      </c>
      <c r="N6689" s="0" t="n">
        <f aca="false">J6689+L6689</f>
        <v>0</v>
      </c>
      <c r="O6689" s="0" t="n">
        <f aca="false">O6688+N6689</f>
        <v>624081.310857918</v>
      </c>
      <c r="P6689" s="0" t="n">
        <f aca="false">MIN($B$5,P6688+K6689*$B$6-I6689)</f>
        <v>233.68787446092</v>
      </c>
      <c r="Q6689" s="0" t="n">
        <f aca="false">MAX(0,F6689-H6689-K6689-L6689)</f>
        <v>0</v>
      </c>
    </row>
    <row r="6690" customFormat="false" ht="15" hidden="false" customHeight="false" outlineLevel="0" collapsed="false">
      <c r="A6690" s="0" t="n">
        <f aca="false">'Profiles 8760'!A6679</f>
        <v>6677</v>
      </c>
      <c r="B6690" s="0" t="n">
        <f aca="false">'Profiles 8760'!B6679</f>
        <v>10</v>
      </c>
      <c r="C6690" s="0" t="n">
        <f aca="false">'Profiles 8760'!E6679</f>
        <v>0</v>
      </c>
      <c r="D6690" s="0" t="n">
        <f aca="false">'Profiles 8760'!F6679</f>
        <v>0</v>
      </c>
      <c r="E6690" s="0" t="n">
        <f aca="false">'Profiles 8760'!G6679</f>
        <v>0.341283</v>
      </c>
      <c r="F6690" s="0" t="n">
        <f aca="false">D6690*Assumptions!$C$11*$B$7+E6690*Assumptions!$C$12*$B$8</f>
        <v>13.9584747</v>
      </c>
      <c r="G6690" s="0" t="n">
        <f aca="false">C6690*Assumptions!$C$15</f>
        <v>0</v>
      </c>
      <c r="H6690" s="0" t="n">
        <f aca="false">MIN(F6690,G6690)</f>
        <v>0</v>
      </c>
      <c r="I6690" s="0" t="n">
        <f aca="false">IF(C6690=1,MIN(G6690-H6690,Assumptions!$C$13,P6689),0)</f>
        <v>0</v>
      </c>
      <c r="J6690" s="0" t="n">
        <f aca="false">H6690+I6690</f>
        <v>0</v>
      </c>
      <c r="K6690" s="0" t="n">
        <f aca="false">MIN(IF(C6690=1,F6690-H6690,F6690),Assumptions!$C$13,MAX(0,($B$5-P6689)/$B$6))</f>
        <v>13.9584747</v>
      </c>
      <c r="L6690" s="0" t="n">
        <f aca="false">IF(C6690=1,0,MIN(F6690-K6690,Assumptions!$C$15,MAX(0,$B$10-O6689-M6690)))</f>
        <v>0</v>
      </c>
      <c r="M6690" s="0" t="n">
        <f aca="false">'Profiles 8760'!H6679</f>
        <v>69600</v>
      </c>
      <c r="N6690" s="0" t="n">
        <f aca="false">J6690+L6690</f>
        <v>0</v>
      </c>
      <c r="O6690" s="0" t="n">
        <f aca="false">O6689+N6690</f>
        <v>624081.310857918</v>
      </c>
      <c r="P6690" s="0" t="n">
        <f aca="false">MIN($B$5,P6689+K6690*$B$6-I6690)</f>
        <v>245.78708033088</v>
      </c>
      <c r="Q6690" s="0" t="n">
        <f aca="false">MAX(0,F6690-H6690-K6690-L6690)</f>
        <v>0</v>
      </c>
    </row>
    <row r="6691" customFormat="false" ht="15" hidden="false" customHeight="false" outlineLevel="0" collapsed="false">
      <c r="A6691" s="0" t="n">
        <f aca="false">'Profiles 8760'!A6680</f>
        <v>6678</v>
      </c>
      <c r="B6691" s="0" t="n">
        <f aca="false">'Profiles 8760'!B6680</f>
        <v>10</v>
      </c>
      <c r="C6691" s="0" t="n">
        <f aca="false">'Profiles 8760'!E6680</f>
        <v>0</v>
      </c>
      <c r="D6691" s="0" t="n">
        <f aca="false">'Profiles 8760'!F6680</f>
        <v>0</v>
      </c>
      <c r="E6691" s="0" t="n">
        <f aca="false">'Profiles 8760'!G6680</f>
        <v>0.255621</v>
      </c>
      <c r="F6691" s="0" t="n">
        <f aca="false">D6691*Assumptions!$C$11*$B$7+E6691*Assumptions!$C$12*$B$8</f>
        <v>10.4548989</v>
      </c>
      <c r="G6691" s="0" t="n">
        <f aca="false">C6691*Assumptions!$C$15</f>
        <v>0</v>
      </c>
      <c r="H6691" s="0" t="n">
        <f aca="false">MIN(F6691,G6691)</f>
        <v>0</v>
      </c>
      <c r="I6691" s="0" t="n">
        <f aca="false">IF(C6691=1,MIN(G6691-H6691,Assumptions!$C$13,P6690),0)</f>
        <v>0</v>
      </c>
      <c r="J6691" s="0" t="n">
        <f aca="false">H6691+I6691</f>
        <v>0</v>
      </c>
      <c r="K6691" s="0" t="n">
        <f aca="false">MIN(IF(C6691=1,F6691-H6691,F6691),Assumptions!$C$13,MAX(0,($B$5-P6690)/$B$6))</f>
        <v>10.4548989</v>
      </c>
      <c r="L6691" s="0" t="n">
        <f aca="false">IF(C6691=1,0,MIN(F6691-K6691,Assumptions!$C$15,MAX(0,$B$10-O6690-M6691)))</f>
        <v>0</v>
      </c>
      <c r="M6691" s="0" t="n">
        <f aca="false">'Profiles 8760'!H6680</f>
        <v>69600</v>
      </c>
      <c r="N6691" s="0" t="n">
        <f aca="false">J6691+L6691</f>
        <v>0</v>
      </c>
      <c r="O6691" s="0" t="n">
        <f aca="false">O6690+N6691</f>
        <v>624081.310857918</v>
      </c>
      <c r="P6691" s="0" t="n">
        <f aca="false">MIN($B$5,P6690+K6691*$B$6-I6691)</f>
        <v>254.8493866974</v>
      </c>
      <c r="Q6691" s="0" t="n">
        <f aca="false">MAX(0,F6691-H6691-K6691-L6691)</f>
        <v>0</v>
      </c>
    </row>
    <row r="6692" customFormat="false" ht="15" hidden="false" customHeight="false" outlineLevel="0" collapsed="false">
      <c r="A6692" s="0" t="n">
        <f aca="false">'Profiles 8760'!A6681</f>
        <v>6679</v>
      </c>
      <c r="B6692" s="0" t="n">
        <f aca="false">'Profiles 8760'!B6681</f>
        <v>10</v>
      </c>
      <c r="C6692" s="0" t="n">
        <f aca="false">'Profiles 8760'!E6681</f>
        <v>0</v>
      </c>
      <c r="D6692" s="0" t="n">
        <f aca="false">'Profiles 8760'!F6681</f>
        <v>0</v>
      </c>
      <c r="E6692" s="0" t="n">
        <f aca="false">'Profiles 8760'!G6681</f>
        <v>0.238294</v>
      </c>
      <c r="F6692" s="0" t="n">
        <f aca="false">D6692*Assumptions!$C$11*$B$7+E6692*Assumptions!$C$12*$B$8</f>
        <v>9.7462246</v>
      </c>
      <c r="G6692" s="0" t="n">
        <f aca="false">C6692*Assumptions!$C$15</f>
        <v>0</v>
      </c>
      <c r="H6692" s="0" t="n">
        <f aca="false">MIN(F6692,G6692)</f>
        <v>0</v>
      </c>
      <c r="I6692" s="0" t="n">
        <f aca="false">IF(C6692=1,MIN(G6692-H6692,Assumptions!$C$13,P6691),0)</f>
        <v>0</v>
      </c>
      <c r="J6692" s="0" t="n">
        <f aca="false">H6692+I6692</f>
        <v>0</v>
      </c>
      <c r="K6692" s="0" t="n">
        <f aca="false">MIN(IF(C6692=1,F6692-H6692,F6692),Assumptions!$C$13,MAX(0,($B$5-P6691)/$B$6))</f>
        <v>9.7462246</v>
      </c>
      <c r="L6692" s="0" t="n">
        <f aca="false">IF(C6692=1,0,MIN(F6692-K6692,Assumptions!$C$15,MAX(0,$B$10-O6691-M6692)))</f>
        <v>0</v>
      </c>
      <c r="M6692" s="0" t="n">
        <f aca="false">'Profiles 8760'!H6681</f>
        <v>69600</v>
      </c>
      <c r="N6692" s="0" t="n">
        <f aca="false">J6692+L6692</f>
        <v>0</v>
      </c>
      <c r="O6692" s="0" t="n">
        <f aca="false">O6691+N6692</f>
        <v>624081.310857918</v>
      </c>
      <c r="P6692" s="0" t="n">
        <f aca="false">MIN($B$5,P6691+K6692*$B$6-I6692)</f>
        <v>263.29741418068</v>
      </c>
      <c r="Q6692" s="0" t="n">
        <f aca="false">MAX(0,F6692-H6692-K6692-L6692)</f>
        <v>0</v>
      </c>
    </row>
    <row r="6693" customFormat="false" ht="15" hidden="false" customHeight="false" outlineLevel="0" collapsed="false">
      <c r="A6693" s="0" t="n">
        <f aca="false">'Profiles 8760'!A6682</f>
        <v>6680</v>
      </c>
      <c r="B6693" s="0" t="n">
        <f aca="false">'Profiles 8760'!B6682</f>
        <v>10</v>
      </c>
      <c r="C6693" s="0" t="n">
        <f aca="false">'Profiles 8760'!E6682</f>
        <v>1</v>
      </c>
      <c r="D6693" s="0" t="n">
        <f aca="false">'Profiles 8760'!F6682</f>
        <v>0.147878</v>
      </c>
      <c r="E6693" s="0" t="n">
        <f aca="false">'Profiles 8760'!G6682</f>
        <v>0.236351</v>
      </c>
      <c r="F6693" s="0" t="n">
        <f aca="false">D6693*Assumptions!$C$11*$B$7+E6693*Assumptions!$C$12*$B$8</f>
        <v>52.3739223</v>
      </c>
      <c r="G6693" s="0" t="n">
        <f aca="false">C6693*Assumptions!$C$15</f>
        <v>200</v>
      </c>
      <c r="H6693" s="0" t="n">
        <f aca="false">MIN(F6693,G6693)</f>
        <v>52.3739223</v>
      </c>
      <c r="I6693" s="0" t="n">
        <f aca="false">IF(C6693=1,MIN(G6693-H6693,Assumptions!$C$13,P6692),0)</f>
        <v>147.6260777</v>
      </c>
      <c r="J6693" s="0" t="n">
        <f aca="false">H6693+I6693</f>
        <v>200</v>
      </c>
      <c r="K6693" s="0" t="n">
        <f aca="false">MIN(IF(C6693=1,F6693-H6693,F6693),Assumptions!$C$13,MAX(0,($B$5-P6692)/$B$6))</f>
        <v>0</v>
      </c>
      <c r="L6693" s="0" t="n">
        <f aca="false">IF(C6693=1,0,MIN(F6693-K6693,Assumptions!$C$15,MAX(0,$B$10-O6692-M6693)))</f>
        <v>0</v>
      </c>
      <c r="M6693" s="0" t="n">
        <f aca="false">'Profiles 8760'!H6682</f>
        <v>69400</v>
      </c>
      <c r="N6693" s="0" t="n">
        <f aca="false">J6693+L6693</f>
        <v>200</v>
      </c>
      <c r="O6693" s="0" t="n">
        <f aca="false">O6692+N6693</f>
        <v>624281.310857918</v>
      </c>
      <c r="P6693" s="0" t="n">
        <f aca="false">MIN($B$5,P6692+K6693*$B$6-I6693)</f>
        <v>115.67133648068</v>
      </c>
      <c r="Q6693" s="0" t="n">
        <f aca="false">MAX(0,F6693-H6693-K6693-L6693)</f>
        <v>0</v>
      </c>
    </row>
    <row r="6694" customFormat="false" ht="15" hidden="false" customHeight="false" outlineLevel="0" collapsed="false">
      <c r="A6694" s="0" t="n">
        <f aca="false">'Profiles 8760'!A6683</f>
        <v>6681</v>
      </c>
      <c r="B6694" s="0" t="n">
        <f aca="false">'Profiles 8760'!B6683</f>
        <v>10</v>
      </c>
      <c r="C6694" s="0" t="n">
        <f aca="false">'Profiles 8760'!E6683</f>
        <v>1</v>
      </c>
      <c r="D6694" s="0" t="n">
        <f aca="false">'Profiles 8760'!F6683</f>
        <v>0.444911</v>
      </c>
      <c r="E6694" s="0" t="n">
        <f aca="false">'Profiles 8760'!G6683</f>
        <v>0.489497</v>
      </c>
      <c r="F6694" s="0" t="n">
        <f aca="false">D6694*Assumptions!$C$11*$B$7+E6694*Assumptions!$C$12*$B$8</f>
        <v>148.5107241</v>
      </c>
      <c r="G6694" s="0" t="n">
        <f aca="false">C6694*Assumptions!$C$15</f>
        <v>200</v>
      </c>
      <c r="H6694" s="0" t="n">
        <f aca="false">MIN(F6694,G6694)</f>
        <v>148.5107241</v>
      </c>
      <c r="I6694" s="0" t="n">
        <f aca="false">IF(C6694=1,MIN(G6694-H6694,Assumptions!$C$13,P6693),0)</f>
        <v>51.4892759</v>
      </c>
      <c r="J6694" s="0" t="n">
        <f aca="false">H6694+I6694</f>
        <v>200</v>
      </c>
      <c r="K6694" s="0" t="n">
        <f aca="false">MIN(IF(C6694=1,F6694-H6694,F6694),Assumptions!$C$13,MAX(0,($B$5-P6693)/$B$6))</f>
        <v>0</v>
      </c>
      <c r="L6694" s="0" t="n">
        <f aca="false">IF(C6694=1,0,MIN(F6694-K6694,Assumptions!$C$15,MAX(0,$B$10-O6693-M6694)))</f>
        <v>0</v>
      </c>
      <c r="M6694" s="0" t="n">
        <f aca="false">'Profiles 8760'!H6683</f>
        <v>69200</v>
      </c>
      <c r="N6694" s="0" t="n">
        <f aca="false">J6694+L6694</f>
        <v>200</v>
      </c>
      <c r="O6694" s="0" t="n">
        <f aca="false">O6693+N6694</f>
        <v>624481.310857918</v>
      </c>
      <c r="P6694" s="0" t="n">
        <f aca="false">MIN($B$5,P6693+K6694*$B$6-I6694)</f>
        <v>64.18206058068</v>
      </c>
      <c r="Q6694" s="0" t="n">
        <f aca="false">MAX(0,F6694-H6694-K6694-L6694)</f>
        <v>0</v>
      </c>
    </row>
    <row r="6695" customFormat="false" ht="15" hidden="false" customHeight="false" outlineLevel="0" collapsed="false">
      <c r="A6695" s="0" t="n">
        <f aca="false">'Profiles 8760'!A6684</f>
        <v>6682</v>
      </c>
      <c r="B6695" s="0" t="n">
        <f aca="false">'Profiles 8760'!B6684</f>
        <v>10</v>
      </c>
      <c r="C6695" s="0" t="n">
        <f aca="false">'Profiles 8760'!E6684</f>
        <v>0</v>
      </c>
      <c r="D6695" s="0" t="n">
        <f aca="false">'Profiles 8760'!F6684</f>
        <v>0.757795</v>
      </c>
      <c r="E6695" s="0" t="n">
        <f aca="false">'Profiles 8760'!G6684</f>
        <v>0.6192</v>
      </c>
      <c r="F6695" s="0" t="n">
        <f aca="false">D6695*Assumptions!$C$11*$B$7+E6695*Assumptions!$C$12*$B$8</f>
        <v>244.176476</v>
      </c>
      <c r="G6695" s="0" t="n">
        <f aca="false">C6695*Assumptions!$C$15</f>
        <v>0</v>
      </c>
      <c r="H6695" s="0" t="n">
        <f aca="false">MIN(F6695,G6695)</f>
        <v>0</v>
      </c>
      <c r="I6695" s="0" t="n">
        <f aca="false">IF(C6695=1,MIN(G6695-H6695,Assumptions!$C$13,P6694),0)</f>
        <v>0</v>
      </c>
      <c r="J6695" s="0" t="n">
        <f aca="false">H6695+I6695</f>
        <v>0</v>
      </c>
      <c r="K6695" s="0" t="n">
        <f aca="false">MIN(IF(C6695=1,F6695-H6695,F6695),Assumptions!$C$13,MAX(0,($B$5-P6694)/$B$6))</f>
        <v>180</v>
      </c>
      <c r="L6695" s="0" t="n">
        <f aca="false">IF(C6695=1,0,MIN(F6695-K6695,Assumptions!$C$15,MAX(0,$B$10-O6694-M6695)))</f>
        <v>64.176476</v>
      </c>
      <c r="M6695" s="0" t="n">
        <f aca="false">'Profiles 8760'!H6684</f>
        <v>69200</v>
      </c>
      <c r="N6695" s="0" t="n">
        <f aca="false">J6695+L6695</f>
        <v>64.176476</v>
      </c>
      <c r="O6695" s="0" t="n">
        <f aca="false">O6694+N6695</f>
        <v>624545.487333918</v>
      </c>
      <c r="P6695" s="0" t="n">
        <f aca="false">MIN($B$5,P6694+K6695*$B$6-I6695)</f>
        <v>220.20606058068</v>
      </c>
      <c r="Q6695" s="0" t="n">
        <f aca="false">MAX(0,F6695-H6695-K6695-L6695)</f>
        <v>0</v>
      </c>
    </row>
    <row r="6696" customFormat="false" ht="15" hidden="false" customHeight="false" outlineLevel="0" collapsed="false">
      <c r="A6696" s="0" t="n">
        <f aca="false">'Profiles 8760'!A6685</f>
        <v>6683</v>
      </c>
      <c r="B6696" s="0" t="n">
        <f aca="false">'Profiles 8760'!B6685</f>
        <v>10</v>
      </c>
      <c r="C6696" s="0" t="n">
        <f aca="false">'Profiles 8760'!E6685</f>
        <v>0</v>
      </c>
      <c r="D6696" s="0" t="n">
        <f aca="false">'Profiles 8760'!F6685</f>
        <v>1</v>
      </c>
      <c r="E6696" s="0" t="n">
        <f aca="false">'Profiles 8760'!G6685</f>
        <v>0.737896</v>
      </c>
      <c r="F6696" s="0" t="n">
        <f aca="false">D6696*Assumptions!$C$11*$B$7+E6696*Assumptions!$C$12*$B$8</f>
        <v>318.9799464</v>
      </c>
      <c r="G6696" s="0" t="n">
        <f aca="false">C6696*Assumptions!$C$15</f>
        <v>0</v>
      </c>
      <c r="H6696" s="0" t="n">
        <f aca="false">MIN(F6696,G6696)</f>
        <v>0</v>
      </c>
      <c r="I6696" s="0" t="n">
        <f aca="false">IF(C6696=1,MIN(G6696-H6696,Assumptions!$C$13,P6695),0)</f>
        <v>0</v>
      </c>
      <c r="J6696" s="0" t="n">
        <f aca="false">H6696+I6696</f>
        <v>0</v>
      </c>
      <c r="K6696" s="0" t="n">
        <f aca="false">MIN(IF(C6696=1,F6696-H6696,F6696),Assumptions!$C$13,MAX(0,($B$5-P6695)/$B$6))</f>
        <v>180</v>
      </c>
      <c r="L6696" s="0" t="n">
        <f aca="false">IF(C6696=1,0,MIN(F6696-K6696,Assumptions!$C$15,MAX(0,$B$10-O6695-M6696)))</f>
        <v>138.9799464</v>
      </c>
      <c r="M6696" s="0" t="n">
        <f aca="false">'Profiles 8760'!H6685</f>
        <v>69200</v>
      </c>
      <c r="N6696" s="0" t="n">
        <f aca="false">J6696+L6696</f>
        <v>138.9799464</v>
      </c>
      <c r="O6696" s="0" t="n">
        <f aca="false">O6695+N6696</f>
        <v>624684.467280318</v>
      </c>
      <c r="P6696" s="0" t="n">
        <f aca="false">MIN($B$5,P6695+K6696*$B$6-I6696)</f>
        <v>376.23006058068</v>
      </c>
      <c r="Q6696" s="0" t="n">
        <f aca="false">MAX(0,F6696-H6696-K6696-L6696)</f>
        <v>0</v>
      </c>
    </row>
    <row r="6697" customFormat="false" ht="15" hidden="false" customHeight="false" outlineLevel="0" collapsed="false">
      <c r="A6697" s="0" t="n">
        <f aca="false">'Profiles 8760'!A6686</f>
        <v>6684</v>
      </c>
      <c r="B6697" s="0" t="n">
        <f aca="false">'Profiles 8760'!B6686</f>
        <v>10</v>
      </c>
      <c r="C6697" s="0" t="n">
        <f aca="false">'Profiles 8760'!E6686</f>
        <v>0</v>
      </c>
      <c r="D6697" s="0" t="n">
        <f aca="false">'Profiles 8760'!F6686</f>
        <v>1</v>
      </c>
      <c r="E6697" s="0" t="n">
        <f aca="false">'Profiles 8760'!G6686</f>
        <v>1</v>
      </c>
      <c r="F6697" s="0" t="n">
        <f aca="false">D6697*Assumptions!$C$11*$B$7+E6697*Assumptions!$C$12*$B$8</f>
        <v>329.7</v>
      </c>
      <c r="G6697" s="0" t="n">
        <f aca="false">C6697*Assumptions!$C$15</f>
        <v>0</v>
      </c>
      <c r="H6697" s="0" t="n">
        <f aca="false">MIN(F6697,G6697)</f>
        <v>0</v>
      </c>
      <c r="I6697" s="0" t="n">
        <f aca="false">IF(C6697=1,MIN(G6697-H6697,Assumptions!$C$13,P6696),0)</f>
        <v>0</v>
      </c>
      <c r="J6697" s="0" t="n">
        <f aca="false">H6697+I6697</f>
        <v>0</v>
      </c>
      <c r="K6697" s="0" t="n">
        <f aca="false">MIN(IF(C6697=1,F6697-H6697,F6697),Assumptions!$C$13,MAX(0,($B$5-P6696)/$B$6))</f>
        <v>155.260659228565</v>
      </c>
      <c r="L6697" s="0" t="n">
        <f aca="false">IF(C6697=1,0,MIN(F6697-K6697,Assumptions!$C$15,MAX(0,$B$10-O6696-M6697)))</f>
        <v>174.439340771435</v>
      </c>
      <c r="M6697" s="0" t="n">
        <f aca="false">'Profiles 8760'!H6686</f>
        <v>69200</v>
      </c>
      <c r="N6697" s="0" t="n">
        <f aca="false">J6697+L6697</f>
        <v>174.439340771435</v>
      </c>
      <c r="O6697" s="0" t="n">
        <f aca="false">O6696+N6697</f>
        <v>624858.906621089</v>
      </c>
      <c r="P6697" s="0" t="n">
        <f aca="false">MIN($B$5,P6696+K6697*$B$6-I6697)</f>
        <v>510.81</v>
      </c>
      <c r="Q6697" s="0" t="n">
        <f aca="false">MAX(0,F6697-H6697-K6697-L6697)</f>
        <v>0</v>
      </c>
    </row>
    <row r="6698" customFormat="false" ht="15" hidden="false" customHeight="false" outlineLevel="0" collapsed="false">
      <c r="A6698" s="0" t="n">
        <f aca="false">'Profiles 8760'!A6687</f>
        <v>6685</v>
      </c>
      <c r="B6698" s="0" t="n">
        <f aca="false">'Profiles 8760'!B6687</f>
        <v>10</v>
      </c>
      <c r="C6698" s="0" t="n">
        <f aca="false">'Profiles 8760'!E6687</f>
        <v>0</v>
      </c>
      <c r="D6698" s="0" t="n">
        <f aca="false">'Profiles 8760'!F6687</f>
        <v>1</v>
      </c>
      <c r="E6698" s="0" t="n">
        <f aca="false">'Profiles 8760'!G6687</f>
        <v>0.612684</v>
      </c>
      <c r="F6698" s="0" t="n">
        <f aca="false">D6698*Assumptions!$C$11*$B$7+E6698*Assumptions!$C$12*$B$8</f>
        <v>313.8587756</v>
      </c>
      <c r="G6698" s="0" t="n">
        <f aca="false">C6698*Assumptions!$C$15</f>
        <v>0</v>
      </c>
      <c r="H6698" s="0" t="n">
        <f aca="false">MIN(F6698,G6698)</f>
        <v>0</v>
      </c>
      <c r="I6698" s="0" t="n">
        <f aca="false">IF(C6698=1,MIN(G6698-H6698,Assumptions!$C$13,P6697),0)</f>
        <v>0</v>
      </c>
      <c r="J6698" s="0" t="n">
        <f aca="false">H6698+I6698</f>
        <v>0</v>
      </c>
      <c r="K6698" s="0" t="n">
        <f aca="false">MIN(IF(C6698=1,F6698-H6698,F6698),Assumptions!$C$13,MAX(0,($B$5-P6697)/$B$6))</f>
        <v>0</v>
      </c>
      <c r="L6698" s="0" t="n">
        <f aca="false">IF(C6698=1,0,MIN(F6698-K6698,Assumptions!$C$15,MAX(0,$B$10-O6697-M6698)))</f>
        <v>200</v>
      </c>
      <c r="M6698" s="0" t="n">
        <f aca="false">'Profiles 8760'!H6687</f>
        <v>69200</v>
      </c>
      <c r="N6698" s="0" t="n">
        <f aca="false">J6698+L6698</f>
        <v>200</v>
      </c>
      <c r="O6698" s="0" t="n">
        <f aca="false">O6697+N6698</f>
        <v>625058.906621089</v>
      </c>
      <c r="P6698" s="0" t="n">
        <f aca="false">MIN($B$5,P6697+K6698*$B$6-I6698)</f>
        <v>510.81</v>
      </c>
      <c r="Q6698" s="0" t="n">
        <f aca="false">MAX(0,F6698-H6698-K6698-L6698)</f>
        <v>113.8587756</v>
      </c>
    </row>
    <row r="6699" customFormat="false" ht="15" hidden="false" customHeight="false" outlineLevel="0" collapsed="false">
      <c r="A6699" s="0" t="n">
        <f aca="false">'Profiles 8760'!A6688</f>
        <v>6686</v>
      </c>
      <c r="B6699" s="0" t="n">
        <f aca="false">'Profiles 8760'!B6688</f>
        <v>10</v>
      </c>
      <c r="C6699" s="0" t="n">
        <f aca="false">'Profiles 8760'!E6688</f>
        <v>0</v>
      </c>
      <c r="D6699" s="0" t="n">
        <f aca="false">'Profiles 8760'!F6688</f>
        <v>1</v>
      </c>
      <c r="E6699" s="0" t="n">
        <f aca="false">'Profiles 8760'!G6688</f>
        <v>0.794854</v>
      </c>
      <c r="F6699" s="0" t="n">
        <f aca="false">D6699*Assumptions!$C$11*$B$7+E6699*Assumptions!$C$12*$B$8</f>
        <v>321.3095286</v>
      </c>
      <c r="G6699" s="0" t="n">
        <f aca="false">C6699*Assumptions!$C$15</f>
        <v>0</v>
      </c>
      <c r="H6699" s="0" t="n">
        <f aca="false">MIN(F6699,G6699)</f>
        <v>0</v>
      </c>
      <c r="I6699" s="0" t="n">
        <f aca="false">IF(C6699=1,MIN(G6699-H6699,Assumptions!$C$13,P6698),0)</f>
        <v>0</v>
      </c>
      <c r="J6699" s="0" t="n">
        <f aca="false">H6699+I6699</f>
        <v>0</v>
      </c>
      <c r="K6699" s="0" t="n">
        <f aca="false">MIN(IF(C6699=1,F6699-H6699,F6699),Assumptions!$C$13,MAX(0,($B$5-P6698)/$B$6))</f>
        <v>0</v>
      </c>
      <c r="L6699" s="0" t="n">
        <f aca="false">IF(C6699=1,0,MIN(F6699-K6699,Assumptions!$C$15,MAX(0,$B$10-O6698-M6699)))</f>
        <v>200</v>
      </c>
      <c r="M6699" s="0" t="n">
        <f aca="false">'Profiles 8760'!H6688</f>
        <v>69200</v>
      </c>
      <c r="N6699" s="0" t="n">
        <f aca="false">J6699+L6699</f>
        <v>200</v>
      </c>
      <c r="O6699" s="0" t="n">
        <f aca="false">O6698+N6699</f>
        <v>625258.906621089</v>
      </c>
      <c r="P6699" s="0" t="n">
        <f aca="false">MIN($B$5,P6698+K6699*$B$6-I6699)</f>
        <v>510.81</v>
      </c>
      <c r="Q6699" s="0" t="n">
        <f aca="false">MAX(0,F6699-H6699-K6699-L6699)</f>
        <v>121.3095286</v>
      </c>
    </row>
    <row r="6700" customFormat="false" ht="15" hidden="false" customHeight="false" outlineLevel="0" collapsed="false">
      <c r="A6700" s="0" t="n">
        <f aca="false">'Profiles 8760'!A6689</f>
        <v>6687</v>
      </c>
      <c r="B6700" s="0" t="n">
        <f aca="false">'Profiles 8760'!B6689</f>
        <v>10</v>
      </c>
      <c r="C6700" s="0" t="n">
        <f aca="false">'Profiles 8760'!E6689</f>
        <v>0</v>
      </c>
      <c r="D6700" s="0" t="n">
        <f aca="false">'Profiles 8760'!F6689</f>
        <v>1</v>
      </c>
      <c r="E6700" s="0" t="n">
        <f aca="false">'Profiles 8760'!G6689</f>
        <v>0.470814</v>
      </c>
      <c r="F6700" s="0" t="n">
        <f aca="false">D6700*Assumptions!$C$11*$B$7+E6700*Assumptions!$C$12*$B$8</f>
        <v>308.0562926</v>
      </c>
      <c r="G6700" s="0" t="n">
        <f aca="false">C6700*Assumptions!$C$15</f>
        <v>0</v>
      </c>
      <c r="H6700" s="0" t="n">
        <f aca="false">MIN(F6700,G6700)</f>
        <v>0</v>
      </c>
      <c r="I6700" s="0" t="n">
        <f aca="false">IF(C6700=1,MIN(G6700-H6700,Assumptions!$C$13,P6699),0)</f>
        <v>0</v>
      </c>
      <c r="J6700" s="0" t="n">
        <f aca="false">H6700+I6700</f>
        <v>0</v>
      </c>
      <c r="K6700" s="0" t="n">
        <f aca="false">MIN(IF(C6700=1,F6700-H6700,F6700),Assumptions!$C$13,MAX(0,($B$5-P6699)/$B$6))</f>
        <v>0</v>
      </c>
      <c r="L6700" s="0" t="n">
        <f aca="false">IF(C6700=1,0,MIN(F6700-K6700,Assumptions!$C$15,MAX(0,$B$10-O6699-M6700)))</f>
        <v>200</v>
      </c>
      <c r="M6700" s="0" t="n">
        <f aca="false">'Profiles 8760'!H6689</f>
        <v>69200</v>
      </c>
      <c r="N6700" s="0" t="n">
        <f aca="false">J6700+L6700</f>
        <v>200</v>
      </c>
      <c r="O6700" s="0" t="n">
        <f aca="false">O6699+N6700</f>
        <v>625458.906621089</v>
      </c>
      <c r="P6700" s="0" t="n">
        <f aca="false">MIN($B$5,P6699+K6700*$B$6-I6700)</f>
        <v>510.81</v>
      </c>
      <c r="Q6700" s="0" t="n">
        <f aca="false">MAX(0,F6700-H6700-K6700-L6700)</f>
        <v>108.0562926</v>
      </c>
    </row>
    <row r="6701" customFormat="false" ht="15" hidden="false" customHeight="false" outlineLevel="0" collapsed="false">
      <c r="A6701" s="0" t="n">
        <f aca="false">'Profiles 8760'!A6690</f>
        <v>6688</v>
      </c>
      <c r="B6701" s="0" t="n">
        <f aca="false">'Profiles 8760'!B6690</f>
        <v>10</v>
      </c>
      <c r="C6701" s="0" t="n">
        <f aca="false">'Profiles 8760'!E6690</f>
        <v>0</v>
      </c>
      <c r="D6701" s="0" t="n">
        <f aca="false">'Profiles 8760'!F6690</f>
        <v>0.757795</v>
      </c>
      <c r="E6701" s="0" t="n">
        <f aca="false">'Profiles 8760'!G6690</f>
        <v>0.601261</v>
      </c>
      <c r="F6701" s="0" t="n">
        <f aca="false">D6701*Assumptions!$C$11*$B$7+E6701*Assumptions!$C$12*$B$8</f>
        <v>243.4427709</v>
      </c>
      <c r="G6701" s="0" t="n">
        <f aca="false">C6701*Assumptions!$C$15</f>
        <v>0</v>
      </c>
      <c r="H6701" s="0" t="n">
        <f aca="false">MIN(F6701,G6701)</f>
        <v>0</v>
      </c>
      <c r="I6701" s="0" t="n">
        <f aca="false">IF(C6701=1,MIN(G6701-H6701,Assumptions!$C$13,P6700),0)</f>
        <v>0</v>
      </c>
      <c r="J6701" s="0" t="n">
        <f aca="false">H6701+I6701</f>
        <v>0</v>
      </c>
      <c r="K6701" s="0" t="n">
        <f aca="false">MIN(IF(C6701=1,F6701-H6701,F6701),Assumptions!$C$13,MAX(0,($B$5-P6700)/$B$6))</f>
        <v>0</v>
      </c>
      <c r="L6701" s="0" t="n">
        <f aca="false">IF(C6701=1,0,MIN(F6701-K6701,Assumptions!$C$15,MAX(0,$B$10-O6700-M6701)))</f>
        <v>200</v>
      </c>
      <c r="M6701" s="0" t="n">
        <f aca="false">'Profiles 8760'!H6690</f>
        <v>69200</v>
      </c>
      <c r="N6701" s="0" t="n">
        <f aca="false">J6701+L6701</f>
        <v>200</v>
      </c>
      <c r="O6701" s="0" t="n">
        <f aca="false">O6700+N6701</f>
        <v>625658.906621089</v>
      </c>
      <c r="P6701" s="0" t="n">
        <f aca="false">MIN($B$5,P6700+K6701*$B$6-I6701)</f>
        <v>510.81</v>
      </c>
      <c r="Q6701" s="0" t="n">
        <f aca="false">MAX(0,F6701-H6701-K6701-L6701)</f>
        <v>43.4427709</v>
      </c>
    </row>
    <row r="6702" customFormat="false" ht="15" hidden="false" customHeight="false" outlineLevel="0" collapsed="false">
      <c r="A6702" s="0" t="n">
        <f aca="false">'Profiles 8760'!A6691</f>
        <v>6689</v>
      </c>
      <c r="B6702" s="0" t="n">
        <f aca="false">'Profiles 8760'!B6691</f>
        <v>10</v>
      </c>
      <c r="C6702" s="0" t="n">
        <f aca="false">'Profiles 8760'!E6691</f>
        <v>0</v>
      </c>
      <c r="D6702" s="0" t="n">
        <f aca="false">'Profiles 8760'!F6691</f>
        <v>0.444911</v>
      </c>
      <c r="E6702" s="0" t="n">
        <f aca="false">'Profiles 8760'!G6691</f>
        <v>0.629636</v>
      </c>
      <c r="F6702" s="0" t="n">
        <f aca="false">D6702*Assumptions!$C$11*$B$7+E6702*Assumptions!$C$12*$B$8</f>
        <v>154.2424092</v>
      </c>
      <c r="G6702" s="0" t="n">
        <f aca="false">C6702*Assumptions!$C$15</f>
        <v>0</v>
      </c>
      <c r="H6702" s="0" t="n">
        <f aca="false">MIN(F6702,G6702)</f>
        <v>0</v>
      </c>
      <c r="I6702" s="0" t="n">
        <f aca="false">IF(C6702=1,MIN(G6702-H6702,Assumptions!$C$13,P6701),0)</f>
        <v>0</v>
      </c>
      <c r="J6702" s="0" t="n">
        <f aca="false">H6702+I6702</f>
        <v>0</v>
      </c>
      <c r="K6702" s="0" t="n">
        <f aca="false">MIN(IF(C6702=1,F6702-H6702,F6702),Assumptions!$C$13,MAX(0,($B$5-P6701)/$B$6))</f>
        <v>0</v>
      </c>
      <c r="L6702" s="0" t="n">
        <f aca="false">IF(C6702=1,0,MIN(F6702-K6702,Assumptions!$C$15,MAX(0,$B$10-O6701-M6702)))</f>
        <v>154.2424092</v>
      </c>
      <c r="M6702" s="0" t="n">
        <f aca="false">'Profiles 8760'!H6691</f>
        <v>69200</v>
      </c>
      <c r="N6702" s="0" t="n">
        <f aca="false">J6702+L6702</f>
        <v>154.2424092</v>
      </c>
      <c r="O6702" s="0" t="n">
        <f aca="false">O6701+N6702</f>
        <v>625813.149030289</v>
      </c>
      <c r="P6702" s="0" t="n">
        <f aca="false">MIN($B$5,P6701+K6702*$B$6-I6702)</f>
        <v>510.81</v>
      </c>
      <c r="Q6702" s="0" t="n">
        <f aca="false">MAX(0,F6702-H6702-K6702-L6702)</f>
        <v>0</v>
      </c>
    </row>
    <row r="6703" customFormat="false" ht="15" hidden="false" customHeight="false" outlineLevel="0" collapsed="false">
      <c r="A6703" s="0" t="n">
        <f aca="false">'Profiles 8760'!A6692</f>
        <v>6690</v>
      </c>
      <c r="B6703" s="0" t="n">
        <f aca="false">'Profiles 8760'!B6692</f>
        <v>10</v>
      </c>
      <c r="C6703" s="0" t="n">
        <f aca="false">'Profiles 8760'!E6692</f>
        <v>0</v>
      </c>
      <c r="D6703" s="0" t="n">
        <f aca="false">'Profiles 8760'!F6692</f>
        <v>0.147878</v>
      </c>
      <c r="E6703" s="0" t="n">
        <f aca="false">'Profiles 8760'!G6692</f>
        <v>0.52952</v>
      </c>
      <c r="F6703" s="0" t="n">
        <f aca="false">D6703*Assumptions!$C$11*$B$7+E6703*Assumptions!$C$12*$B$8</f>
        <v>64.3645344</v>
      </c>
      <c r="G6703" s="0" t="n">
        <f aca="false">C6703*Assumptions!$C$15</f>
        <v>0</v>
      </c>
      <c r="H6703" s="0" t="n">
        <f aca="false">MIN(F6703,G6703)</f>
        <v>0</v>
      </c>
      <c r="I6703" s="0" t="n">
        <f aca="false">IF(C6703=1,MIN(G6703-H6703,Assumptions!$C$13,P6702),0)</f>
        <v>0</v>
      </c>
      <c r="J6703" s="0" t="n">
        <f aca="false">H6703+I6703</f>
        <v>0</v>
      </c>
      <c r="K6703" s="0" t="n">
        <f aca="false">MIN(IF(C6703=1,F6703-H6703,F6703),Assumptions!$C$13,MAX(0,($B$5-P6702)/$B$6))</f>
        <v>0</v>
      </c>
      <c r="L6703" s="0" t="n">
        <f aca="false">IF(C6703=1,0,MIN(F6703-K6703,Assumptions!$C$15,MAX(0,$B$10-O6702-M6703)))</f>
        <v>64.3645344</v>
      </c>
      <c r="M6703" s="0" t="n">
        <f aca="false">'Profiles 8760'!H6692</f>
        <v>69200</v>
      </c>
      <c r="N6703" s="0" t="n">
        <f aca="false">J6703+L6703</f>
        <v>64.3645344</v>
      </c>
      <c r="O6703" s="0" t="n">
        <f aca="false">O6702+N6703</f>
        <v>625877.513564689</v>
      </c>
      <c r="P6703" s="0" t="n">
        <f aca="false">MIN($B$5,P6702+K6703*$B$6-I6703)</f>
        <v>510.81</v>
      </c>
      <c r="Q6703" s="0" t="n">
        <f aca="false">MAX(0,F6703-H6703-K6703-L6703)</f>
        <v>0</v>
      </c>
    </row>
    <row r="6704" customFormat="false" ht="15" hidden="false" customHeight="false" outlineLevel="0" collapsed="false">
      <c r="A6704" s="0" t="n">
        <f aca="false">'Profiles 8760'!A6693</f>
        <v>6691</v>
      </c>
      <c r="B6704" s="0" t="n">
        <f aca="false">'Profiles 8760'!B6693</f>
        <v>10</v>
      </c>
      <c r="C6704" s="0" t="n">
        <f aca="false">'Profiles 8760'!E6693</f>
        <v>0</v>
      </c>
      <c r="D6704" s="0" t="n">
        <f aca="false">'Profiles 8760'!F6693</f>
        <v>0</v>
      </c>
      <c r="E6704" s="0" t="n">
        <f aca="false">'Profiles 8760'!G6693</f>
        <v>0.439773</v>
      </c>
      <c r="F6704" s="0" t="n">
        <f aca="false">D6704*Assumptions!$C$11*$B$7+E6704*Assumptions!$C$12*$B$8</f>
        <v>17.9867157</v>
      </c>
      <c r="G6704" s="0" t="n">
        <f aca="false">C6704*Assumptions!$C$15</f>
        <v>0</v>
      </c>
      <c r="H6704" s="0" t="n">
        <f aca="false">MIN(F6704,G6704)</f>
        <v>0</v>
      </c>
      <c r="I6704" s="0" t="n">
        <f aca="false">IF(C6704=1,MIN(G6704-H6704,Assumptions!$C$13,P6703),0)</f>
        <v>0</v>
      </c>
      <c r="J6704" s="0" t="n">
        <f aca="false">H6704+I6704</f>
        <v>0</v>
      </c>
      <c r="K6704" s="0" t="n">
        <f aca="false">MIN(IF(C6704=1,F6704-H6704,F6704),Assumptions!$C$13,MAX(0,($B$5-P6703)/$B$6))</f>
        <v>0</v>
      </c>
      <c r="L6704" s="0" t="n">
        <f aca="false">IF(C6704=1,0,MIN(F6704-K6704,Assumptions!$C$15,MAX(0,$B$10-O6703-M6704)))</f>
        <v>17.9867157</v>
      </c>
      <c r="M6704" s="0" t="n">
        <f aca="false">'Profiles 8760'!H6693</f>
        <v>69200</v>
      </c>
      <c r="N6704" s="0" t="n">
        <f aca="false">J6704+L6704</f>
        <v>17.9867157</v>
      </c>
      <c r="O6704" s="0" t="n">
        <f aca="false">O6703+N6704</f>
        <v>625895.500280389</v>
      </c>
      <c r="P6704" s="0" t="n">
        <f aca="false">MIN($B$5,P6703+K6704*$B$6-I6704)</f>
        <v>510.81</v>
      </c>
      <c r="Q6704" s="0" t="n">
        <f aca="false">MAX(0,F6704-H6704-K6704-L6704)</f>
        <v>0</v>
      </c>
    </row>
    <row r="6705" customFormat="false" ht="15" hidden="false" customHeight="false" outlineLevel="0" collapsed="false">
      <c r="A6705" s="0" t="n">
        <f aca="false">'Profiles 8760'!A6694</f>
        <v>6692</v>
      </c>
      <c r="B6705" s="0" t="n">
        <f aca="false">'Profiles 8760'!B6694</f>
        <v>10</v>
      </c>
      <c r="C6705" s="0" t="n">
        <f aca="false">'Profiles 8760'!E6694</f>
        <v>1</v>
      </c>
      <c r="D6705" s="0" t="n">
        <f aca="false">'Profiles 8760'!F6694</f>
        <v>0</v>
      </c>
      <c r="E6705" s="0" t="n">
        <f aca="false">'Profiles 8760'!G6694</f>
        <v>0.473076</v>
      </c>
      <c r="F6705" s="0" t="n">
        <f aca="false">D6705*Assumptions!$C$11*$B$7+E6705*Assumptions!$C$12*$B$8</f>
        <v>19.3488084</v>
      </c>
      <c r="G6705" s="0" t="n">
        <f aca="false">C6705*Assumptions!$C$15</f>
        <v>200</v>
      </c>
      <c r="H6705" s="0" t="n">
        <f aca="false">MIN(F6705,G6705)</f>
        <v>19.3488084</v>
      </c>
      <c r="I6705" s="0" t="n">
        <f aca="false">IF(C6705=1,MIN(G6705-H6705,Assumptions!$C$13,P6704),0)</f>
        <v>180</v>
      </c>
      <c r="J6705" s="0" t="n">
        <f aca="false">H6705+I6705</f>
        <v>199.3488084</v>
      </c>
      <c r="K6705" s="0" t="n">
        <f aca="false">MIN(IF(C6705=1,F6705-H6705,F6705),Assumptions!$C$13,MAX(0,($B$5-P6704)/$B$6))</f>
        <v>0</v>
      </c>
      <c r="L6705" s="0" t="n">
        <f aca="false">IF(C6705=1,0,MIN(F6705-K6705,Assumptions!$C$15,MAX(0,$B$10-O6704-M6705)))</f>
        <v>0</v>
      </c>
      <c r="M6705" s="0" t="n">
        <f aca="false">'Profiles 8760'!H6694</f>
        <v>69000</v>
      </c>
      <c r="N6705" s="0" t="n">
        <f aca="false">J6705+L6705</f>
        <v>199.3488084</v>
      </c>
      <c r="O6705" s="0" t="n">
        <f aca="false">O6704+N6705</f>
        <v>626094.849088789</v>
      </c>
      <c r="P6705" s="0" t="n">
        <f aca="false">MIN($B$5,P6704+K6705*$B$6-I6705)</f>
        <v>330.81</v>
      </c>
      <c r="Q6705" s="0" t="n">
        <f aca="false">MAX(0,F6705-H6705-K6705-L6705)</f>
        <v>0</v>
      </c>
    </row>
    <row r="6706" customFormat="false" ht="15" hidden="false" customHeight="false" outlineLevel="0" collapsed="false">
      <c r="A6706" s="0" t="n">
        <f aca="false">'Profiles 8760'!A6695</f>
        <v>6693</v>
      </c>
      <c r="B6706" s="0" t="n">
        <f aca="false">'Profiles 8760'!B6695</f>
        <v>10</v>
      </c>
      <c r="C6706" s="0" t="n">
        <f aca="false">'Profiles 8760'!E6695</f>
        <v>1</v>
      </c>
      <c r="D6706" s="0" t="n">
        <f aca="false">'Profiles 8760'!F6695</f>
        <v>0</v>
      </c>
      <c r="E6706" s="0" t="n">
        <f aca="false">'Profiles 8760'!G6695</f>
        <v>0.423931</v>
      </c>
      <c r="F6706" s="0" t="n">
        <f aca="false">D6706*Assumptions!$C$11*$B$7+E6706*Assumptions!$C$12*$B$8</f>
        <v>17.3387779</v>
      </c>
      <c r="G6706" s="0" t="n">
        <f aca="false">C6706*Assumptions!$C$15</f>
        <v>200</v>
      </c>
      <c r="H6706" s="0" t="n">
        <f aca="false">MIN(F6706,G6706)</f>
        <v>17.3387779</v>
      </c>
      <c r="I6706" s="0" t="n">
        <f aca="false">IF(C6706=1,MIN(G6706-H6706,Assumptions!$C$13,P6705),0)</f>
        <v>180</v>
      </c>
      <c r="J6706" s="0" t="n">
        <f aca="false">H6706+I6706</f>
        <v>197.3387779</v>
      </c>
      <c r="K6706" s="0" t="n">
        <f aca="false">MIN(IF(C6706=1,F6706-H6706,F6706),Assumptions!$C$13,MAX(0,($B$5-P6705)/$B$6))</f>
        <v>0</v>
      </c>
      <c r="L6706" s="0" t="n">
        <f aca="false">IF(C6706=1,0,MIN(F6706-K6706,Assumptions!$C$15,MAX(0,$B$10-O6705-M6706)))</f>
        <v>0</v>
      </c>
      <c r="M6706" s="0" t="n">
        <f aca="false">'Profiles 8760'!H6695</f>
        <v>68800</v>
      </c>
      <c r="N6706" s="0" t="n">
        <f aca="false">J6706+L6706</f>
        <v>197.3387779</v>
      </c>
      <c r="O6706" s="0" t="n">
        <f aca="false">O6705+N6706</f>
        <v>626292.187866689</v>
      </c>
      <c r="P6706" s="0" t="n">
        <f aca="false">MIN($B$5,P6705+K6706*$B$6-I6706)</f>
        <v>150.81</v>
      </c>
      <c r="Q6706" s="0" t="n">
        <f aca="false">MAX(0,F6706-H6706-K6706-L6706)</f>
        <v>0</v>
      </c>
    </row>
    <row r="6707" customFormat="false" ht="15" hidden="false" customHeight="false" outlineLevel="0" collapsed="false">
      <c r="A6707" s="0" t="n">
        <f aca="false">'Profiles 8760'!A6696</f>
        <v>6694</v>
      </c>
      <c r="B6707" s="0" t="n">
        <f aca="false">'Profiles 8760'!B6696</f>
        <v>10</v>
      </c>
      <c r="C6707" s="0" t="n">
        <f aca="false">'Profiles 8760'!E6696</f>
        <v>0</v>
      </c>
      <c r="D6707" s="0" t="n">
        <f aca="false">'Profiles 8760'!F6696</f>
        <v>0</v>
      </c>
      <c r="E6707" s="0" t="n">
        <f aca="false">'Profiles 8760'!G6696</f>
        <v>0.356168</v>
      </c>
      <c r="F6707" s="0" t="n">
        <f aca="false">D6707*Assumptions!$C$11*$B$7+E6707*Assumptions!$C$12*$B$8</f>
        <v>14.5672712</v>
      </c>
      <c r="G6707" s="0" t="n">
        <f aca="false">C6707*Assumptions!$C$15</f>
        <v>0</v>
      </c>
      <c r="H6707" s="0" t="n">
        <f aca="false">MIN(F6707,G6707)</f>
        <v>0</v>
      </c>
      <c r="I6707" s="0" t="n">
        <f aca="false">IF(C6707=1,MIN(G6707-H6707,Assumptions!$C$13,P6706),0)</f>
        <v>0</v>
      </c>
      <c r="J6707" s="0" t="n">
        <f aca="false">H6707+I6707</f>
        <v>0</v>
      </c>
      <c r="K6707" s="0" t="n">
        <f aca="false">MIN(IF(C6707=1,F6707-H6707,F6707),Assumptions!$C$13,MAX(0,($B$5-P6706)/$B$6))</f>
        <v>14.5672712</v>
      </c>
      <c r="L6707" s="0" t="n">
        <f aca="false">IF(C6707=1,0,MIN(F6707-K6707,Assumptions!$C$15,MAX(0,$B$10-O6706-M6707)))</f>
        <v>0</v>
      </c>
      <c r="M6707" s="0" t="n">
        <f aca="false">'Profiles 8760'!H6696</f>
        <v>68800</v>
      </c>
      <c r="N6707" s="0" t="n">
        <f aca="false">J6707+L6707</f>
        <v>0</v>
      </c>
      <c r="O6707" s="0" t="n">
        <f aca="false">O6706+N6707</f>
        <v>626292.187866689</v>
      </c>
      <c r="P6707" s="0" t="n">
        <f aca="false">MIN($B$5,P6706+K6707*$B$6-I6707)</f>
        <v>163.43691067616</v>
      </c>
      <c r="Q6707" s="0" t="n">
        <f aca="false">MAX(0,F6707-H6707-K6707-L6707)</f>
        <v>0</v>
      </c>
    </row>
    <row r="6708" customFormat="false" ht="15" hidden="false" customHeight="false" outlineLevel="0" collapsed="false">
      <c r="A6708" s="0" t="n">
        <f aca="false">'Profiles 8760'!A6697</f>
        <v>6695</v>
      </c>
      <c r="B6708" s="0" t="n">
        <f aca="false">'Profiles 8760'!B6697</f>
        <v>10</v>
      </c>
      <c r="C6708" s="0" t="n">
        <f aca="false">'Profiles 8760'!E6697</f>
        <v>0</v>
      </c>
      <c r="D6708" s="0" t="n">
        <f aca="false">'Profiles 8760'!F6697</f>
        <v>0</v>
      </c>
      <c r="E6708" s="0" t="n">
        <f aca="false">'Profiles 8760'!G6697</f>
        <v>0.306241</v>
      </c>
      <c r="F6708" s="0" t="n">
        <f aca="false">D6708*Assumptions!$C$11*$B$7+E6708*Assumptions!$C$12*$B$8</f>
        <v>12.5252569</v>
      </c>
      <c r="G6708" s="0" t="n">
        <f aca="false">C6708*Assumptions!$C$15</f>
        <v>0</v>
      </c>
      <c r="H6708" s="0" t="n">
        <f aca="false">MIN(F6708,G6708)</f>
        <v>0</v>
      </c>
      <c r="I6708" s="0" t="n">
        <f aca="false">IF(C6708=1,MIN(G6708-H6708,Assumptions!$C$13,P6707),0)</f>
        <v>0</v>
      </c>
      <c r="J6708" s="0" t="n">
        <f aca="false">H6708+I6708</f>
        <v>0</v>
      </c>
      <c r="K6708" s="0" t="n">
        <f aca="false">MIN(IF(C6708=1,F6708-H6708,F6708),Assumptions!$C$13,MAX(0,($B$5-P6707)/$B$6))</f>
        <v>12.5252569</v>
      </c>
      <c r="L6708" s="0" t="n">
        <f aca="false">IF(C6708=1,0,MIN(F6708-K6708,Assumptions!$C$15,MAX(0,$B$10-O6707-M6708)))</f>
        <v>0</v>
      </c>
      <c r="M6708" s="0" t="n">
        <f aca="false">'Profiles 8760'!H6697</f>
        <v>68800</v>
      </c>
      <c r="N6708" s="0" t="n">
        <f aca="false">J6708+L6708</f>
        <v>0</v>
      </c>
      <c r="O6708" s="0" t="n">
        <f aca="false">O6707+N6708</f>
        <v>626292.187866689</v>
      </c>
      <c r="P6708" s="0" t="n">
        <f aca="false">MIN($B$5,P6707+K6708*$B$6-I6708)</f>
        <v>174.29380335708</v>
      </c>
      <c r="Q6708" s="0" t="n">
        <f aca="false">MAX(0,F6708-H6708-K6708-L6708)</f>
        <v>0</v>
      </c>
    </row>
    <row r="6709" customFormat="false" ht="15" hidden="false" customHeight="false" outlineLevel="0" collapsed="false">
      <c r="A6709" s="0" t="n">
        <f aca="false">'Profiles 8760'!A6698</f>
        <v>6696</v>
      </c>
      <c r="B6709" s="0" t="n">
        <f aca="false">'Profiles 8760'!B6698</f>
        <v>10</v>
      </c>
      <c r="C6709" s="0" t="n">
        <f aca="false">'Profiles 8760'!E6698</f>
        <v>0</v>
      </c>
      <c r="D6709" s="0" t="n">
        <f aca="false">'Profiles 8760'!F6698</f>
        <v>0</v>
      </c>
      <c r="E6709" s="0" t="n">
        <f aca="false">'Profiles 8760'!G6698</f>
        <v>0.351654</v>
      </c>
      <c r="F6709" s="0" t="n">
        <f aca="false">D6709*Assumptions!$C$11*$B$7+E6709*Assumptions!$C$12*$B$8</f>
        <v>14.3826486</v>
      </c>
      <c r="G6709" s="0" t="n">
        <f aca="false">C6709*Assumptions!$C$15</f>
        <v>0</v>
      </c>
      <c r="H6709" s="0" t="n">
        <f aca="false">MIN(F6709,G6709)</f>
        <v>0</v>
      </c>
      <c r="I6709" s="0" t="n">
        <f aca="false">IF(C6709=1,MIN(G6709-H6709,Assumptions!$C$13,P6708),0)</f>
        <v>0</v>
      </c>
      <c r="J6709" s="0" t="n">
        <f aca="false">H6709+I6709</f>
        <v>0</v>
      </c>
      <c r="K6709" s="0" t="n">
        <f aca="false">MIN(IF(C6709=1,F6709-H6709,F6709),Assumptions!$C$13,MAX(0,($B$5-P6708)/$B$6))</f>
        <v>14.3826486</v>
      </c>
      <c r="L6709" s="0" t="n">
        <f aca="false">IF(C6709=1,0,MIN(F6709-K6709,Assumptions!$C$15,MAX(0,$B$10-O6708-M6709)))</f>
        <v>0</v>
      </c>
      <c r="M6709" s="0" t="n">
        <f aca="false">'Profiles 8760'!H6698</f>
        <v>68800</v>
      </c>
      <c r="N6709" s="0" t="n">
        <f aca="false">J6709+L6709</f>
        <v>0</v>
      </c>
      <c r="O6709" s="0" t="n">
        <f aca="false">O6708+N6709</f>
        <v>626292.187866689</v>
      </c>
      <c r="P6709" s="0" t="n">
        <f aca="false">MIN($B$5,P6708+K6709*$B$6-I6709)</f>
        <v>186.76068316356</v>
      </c>
      <c r="Q6709" s="0" t="n">
        <f aca="false">MAX(0,F6709-H6709-K6709-L6709)</f>
        <v>0</v>
      </c>
    </row>
    <row r="6710" customFormat="false" ht="15" hidden="false" customHeight="false" outlineLevel="0" collapsed="false">
      <c r="A6710" s="0" t="n">
        <f aca="false">'Profiles 8760'!A6699</f>
        <v>6697</v>
      </c>
      <c r="B6710" s="0" t="n">
        <f aca="false">'Profiles 8760'!B6699</f>
        <v>10</v>
      </c>
      <c r="C6710" s="0" t="n">
        <f aca="false">'Profiles 8760'!E6699</f>
        <v>0</v>
      </c>
      <c r="D6710" s="0" t="n">
        <f aca="false">'Profiles 8760'!F6699</f>
        <v>0</v>
      </c>
      <c r="E6710" s="0" t="n">
        <f aca="false">'Profiles 8760'!G6699</f>
        <v>0.264004</v>
      </c>
      <c r="F6710" s="0" t="n">
        <f aca="false">D6710*Assumptions!$C$11*$B$7+E6710*Assumptions!$C$12*$B$8</f>
        <v>10.7977636</v>
      </c>
      <c r="G6710" s="0" t="n">
        <f aca="false">C6710*Assumptions!$C$15</f>
        <v>0</v>
      </c>
      <c r="H6710" s="0" t="n">
        <f aca="false">MIN(F6710,G6710)</f>
        <v>0</v>
      </c>
      <c r="I6710" s="0" t="n">
        <f aca="false">IF(C6710=1,MIN(G6710-H6710,Assumptions!$C$13,P6709),0)</f>
        <v>0</v>
      </c>
      <c r="J6710" s="0" t="n">
        <f aca="false">H6710+I6710</f>
        <v>0</v>
      </c>
      <c r="K6710" s="0" t="n">
        <f aca="false">MIN(IF(C6710=1,F6710-H6710,F6710),Assumptions!$C$13,MAX(0,($B$5-P6709)/$B$6))</f>
        <v>10.7977636</v>
      </c>
      <c r="L6710" s="0" t="n">
        <f aca="false">IF(C6710=1,0,MIN(F6710-K6710,Assumptions!$C$15,MAX(0,$B$10-O6709-M6710)))</f>
        <v>0</v>
      </c>
      <c r="M6710" s="0" t="n">
        <f aca="false">'Profiles 8760'!H6699</f>
        <v>68800</v>
      </c>
      <c r="N6710" s="0" t="n">
        <f aca="false">J6710+L6710</f>
        <v>0</v>
      </c>
      <c r="O6710" s="0" t="n">
        <f aca="false">O6709+N6710</f>
        <v>626292.187866689</v>
      </c>
      <c r="P6710" s="0" t="n">
        <f aca="false">MIN($B$5,P6709+K6710*$B$6-I6710)</f>
        <v>196.12018465204</v>
      </c>
      <c r="Q6710" s="0" t="n">
        <f aca="false">MAX(0,F6710-H6710-K6710-L6710)</f>
        <v>0</v>
      </c>
    </row>
    <row r="6711" customFormat="false" ht="15" hidden="false" customHeight="false" outlineLevel="0" collapsed="false">
      <c r="A6711" s="0" t="n">
        <f aca="false">'Profiles 8760'!A6700</f>
        <v>6698</v>
      </c>
      <c r="B6711" s="0" t="n">
        <f aca="false">'Profiles 8760'!B6700</f>
        <v>10</v>
      </c>
      <c r="C6711" s="0" t="n">
        <f aca="false">'Profiles 8760'!E6700</f>
        <v>0</v>
      </c>
      <c r="D6711" s="0" t="n">
        <f aca="false">'Profiles 8760'!F6700</f>
        <v>0</v>
      </c>
      <c r="E6711" s="0" t="n">
        <f aca="false">'Profiles 8760'!G6700</f>
        <v>0.180243</v>
      </c>
      <c r="F6711" s="0" t="n">
        <f aca="false">D6711*Assumptions!$C$11*$B$7+E6711*Assumptions!$C$12*$B$8</f>
        <v>7.3719387</v>
      </c>
      <c r="G6711" s="0" t="n">
        <f aca="false">C6711*Assumptions!$C$15</f>
        <v>0</v>
      </c>
      <c r="H6711" s="0" t="n">
        <f aca="false">MIN(F6711,G6711)</f>
        <v>0</v>
      </c>
      <c r="I6711" s="0" t="n">
        <f aca="false">IF(C6711=1,MIN(G6711-H6711,Assumptions!$C$13,P6710),0)</f>
        <v>0</v>
      </c>
      <c r="J6711" s="0" t="n">
        <f aca="false">H6711+I6711</f>
        <v>0</v>
      </c>
      <c r="K6711" s="0" t="n">
        <f aca="false">MIN(IF(C6711=1,F6711-H6711,F6711),Assumptions!$C$13,MAX(0,($B$5-P6710)/$B$6))</f>
        <v>7.3719387</v>
      </c>
      <c r="L6711" s="0" t="n">
        <f aca="false">IF(C6711=1,0,MIN(F6711-K6711,Assumptions!$C$15,MAX(0,$B$10-O6710-M6711)))</f>
        <v>0</v>
      </c>
      <c r="M6711" s="0" t="n">
        <f aca="false">'Profiles 8760'!H6700</f>
        <v>68800</v>
      </c>
      <c r="N6711" s="0" t="n">
        <f aca="false">J6711+L6711</f>
        <v>0</v>
      </c>
      <c r="O6711" s="0" t="n">
        <f aca="false">O6710+N6711</f>
        <v>626292.187866689</v>
      </c>
      <c r="P6711" s="0" t="n">
        <f aca="false">MIN($B$5,P6710+K6711*$B$6-I6711)</f>
        <v>202.5101811172</v>
      </c>
      <c r="Q6711" s="0" t="n">
        <f aca="false">MAX(0,F6711-H6711-K6711-L6711)</f>
        <v>0</v>
      </c>
    </row>
    <row r="6712" customFormat="false" ht="15" hidden="false" customHeight="false" outlineLevel="0" collapsed="false">
      <c r="A6712" s="0" t="n">
        <f aca="false">'Profiles 8760'!A6701</f>
        <v>6699</v>
      </c>
      <c r="B6712" s="0" t="n">
        <f aca="false">'Profiles 8760'!B6701</f>
        <v>10</v>
      </c>
      <c r="C6712" s="0" t="n">
        <f aca="false">'Profiles 8760'!E6701</f>
        <v>0</v>
      </c>
      <c r="D6712" s="0" t="n">
        <f aca="false">'Profiles 8760'!F6701</f>
        <v>0</v>
      </c>
      <c r="E6712" s="0" t="n">
        <f aca="false">'Profiles 8760'!G6701</f>
        <v>0.186181</v>
      </c>
      <c r="F6712" s="0" t="n">
        <f aca="false">D6712*Assumptions!$C$11*$B$7+E6712*Assumptions!$C$12*$B$8</f>
        <v>7.6148029</v>
      </c>
      <c r="G6712" s="0" t="n">
        <f aca="false">C6712*Assumptions!$C$15</f>
        <v>0</v>
      </c>
      <c r="H6712" s="0" t="n">
        <f aca="false">MIN(F6712,G6712)</f>
        <v>0</v>
      </c>
      <c r="I6712" s="0" t="n">
        <f aca="false">IF(C6712=1,MIN(G6712-H6712,Assumptions!$C$13,P6711),0)</f>
        <v>0</v>
      </c>
      <c r="J6712" s="0" t="n">
        <f aca="false">H6712+I6712</f>
        <v>0</v>
      </c>
      <c r="K6712" s="0" t="n">
        <f aca="false">MIN(IF(C6712=1,F6712-H6712,F6712),Assumptions!$C$13,MAX(0,($B$5-P6711)/$B$6))</f>
        <v>7.6148029</v>
      </c>
      <c r="L6712" s="0" t="n">
        <f aca="false">IF(C6712=1,0,MIN(F6712-K6712,Assumptions!$C$15,MAX(0,$B$10-O6711-M6712)))</f>
        <v>0</v>
      </c>
      <c r="M6712" s="0" t="n">
        <f aca="false">'Profiles 8760'!H6701</f>
        <v>68800</v>
      </c>
      <c r="N6712" s="0" t="n">
        <f aca="false">J6712+L6712</f>
        <v>0</v>
      </c>
      <c r="O6712" s="0" t="n">
        <f aca="false">O6711+N6712</f>
        <v>626292.187866689</v>
      </c>
      <c r="P6712" s="0" t="n">
        <f aca="false">MIN($B$5,P6711+K6712*$B$6-I6712)</f>
        <v>209.11069227092</v>
      </c>
      <c r="Q6712" s="0" t="n">
        <f aca="false">MAX(0,F6712-H6712-K6712-L6712)</f>
        <v>0</v>
      </c>
    </row>
    <row r="6713" customFormat="false" ht="15" hidden="false" customHeight="false" outlineLevel="0" collapsed="false">
      <c r="A6713" s="0" t="n">
        <f aca="false">'Profiles 8760'!A6702</f>
        <v>6700</v>
      </c>
      <c r="B6713" s="0" t="n">
        <f aca="false">'Profiles 8760'!B6702</f>
        <v>10</v>
      </c>
      <c r="C6713" s="0" t="n">
        <f aca="false">'Profiles 8760'!E6702</f>
        <v>0</v>
      </c>
      <c r="D6713" s="0" t="n">
        <f aca="false">'Profiles 8760'!F6702</f>
        <v>0</v>
      </c>
      <c r="E6713" s="0" t="n">
        <f aca="false">'Profiles 8760'!G6702</f>
        <v>0.206787</v>
      </c>
      <c r="F6713" s="0" t="n">
        <f aca="false">D6713*Assumptions!$C$11*$B$7+E6713*Assumptions!$C$12*$B$8</f>
        <v>8.4575883</v>
      </c>
      <c r="G6713" s="0" t="n">
        <f aca="false">C6713*Assumptions!$C$15</f>
        <v>0</v>
      </c>
      <c r="H6713" s="0" t="n">
        <f aca="false">MIN(F6713,G6713)</f>
        <v>0</v>
      </c>
      <c r="I6713" s="0" t="n">
        <f aca="false">IF(C6713=1,MIN(G6713-H6713,Assumptions!$C$13,P6712),0)</f>
        <v>0</v>
      </c>
      <c r="J6713" s="0" t="n">
        <f aca="false">H6713+I6713</f>
        <v>0</v>
      </c>
      <c r="K6713" s="0" t="n">
        <f aca="false">MIN(IF(C6713=1,F6713-H6713,F6713),Assumptions!$C$13,MAX(0,($B$5-P6712)/$B$6))</f>
        <v>8.4575883</v>
      </c>
      <c r="L6713" s="0" t="n">
        <f aca="false">IF(C6713=1,0,MIN(F6713-K6713,Assumptions!$C$15,MAX(0,$B$10-O6712-M6713)))</f>
        <v>0</v>
      </c>
      <c r="M6713" s="0" t="n">
        <f aca="false">'Profiles 8760'!H6702</f>
        <v>68800</v>
      </c>
      <c r="N6713" s="0" t="n">
        <f aca="false">J6713+L6713</f>
        <v>0</v>
      </c>
      <c r="O6713" s="0" t="n">
        <f aca="false">O6712+N6713</f>
        <v>626292.187866689</v>
      </c>
      <c r="P6713" s="0" t="n">
        <f aca="false">MIN($B$5,P6712+K6713*$B$6-I6713)</f>
        <v>216.44172980936</v>
      </c>
      <c r="Q6713" s="0" t="n">
        <f aca="false">MAX(0,F6713-H6713-K6713-L6713)</f>
        <v>0</v>
      </c>
    </row>
    <row r="6714" customFormat="false" ht="15" hidden="false" customHeight="false" outlineLevel="0" collapsed="false">
      <c r="A6714" s="0" t="n">
        <f aca="false">'Profiles 8760'!A6703</f>
        <v>6701</v>
      </c>
      <c r="B6714" s="0" t="n">
        <f aca="false">'Profiles 8760'!B6703</f>
        <v>10</v>
      </c>
      <c r="C6714" s="0" t="n">
        <f aca="false">'Profiles 8760'!E6703</f>
        <v>0</v>
      </c>
      <c r="D6714" s="0" t="n">
        <f aca="false">'Profiles 8760'!F6703</f>
        <v>0</v>
      </c>
      <c r="E6714" s="0" t="n">
        <f aca="false">'Profiles 8760'!G6703</f>
        <v>0.164595</v>
      </c>
      <c r="F6714" s="0" t="n">
        <f aca="false">D6714*Assumptions!$C$11*$B$7+E6714*Assumptions!$C$12*$B$8</f>
        <v>6.7319355</v>
      </c>
      <c r="G6714" s="0" t="n">
        <f aca="false">C6714*Assumptions!$C$15</f>
        <v>0</v>
      </c>
      <c r="H6714" s="0" t="n">
        <f aca="false">MIN(F6714,G6714)</f>
        <v>0</v>
      </c>
      <c r="I6714" s="0" t="n">
        <f aca="false">IF(C6714=1,MIN(G6714-H6714,Assumptions!$C$13,P6713),0)</f>
        <v>0</v>
      </c>
      <c r="J6714" s="0" t="n">
        <f aca="false">H6714+I6714</f>
        <v>0</v>
      </c>
      <c r="K6714" s="0" t="n">
        <f aca="false">MIN(IF(C6714=1,F6714-H6714,F6714),Assumptions!$C$13,MAX(0,($B$5-P6713)/$B$6))</f>
        <v>6.7319355</v>
      </c>
      <c r="L6714" s="0" t="n">
        <f aca="false">IF(C6714=1,0,MIN(F6714-K6714,Assumptions!$C$15,MAX(0,$B$10-O6713-M6714)))</f>
        <v>0</v>
      </c>
      <c r="M6714" s="0" t="n">
        <f aca="false">'Profiles 8760'!H6703</f>
        <v>68800</v>
      </c>
      <c r="N6714" s="0" t="n">
        <f aca="false">J6714+L6714</f>
        <v>0</v>
      </c>
      <c r="O6714" s="0" t="n">
        <f aca="false">O6713+N6714</f>
        <v>626292.187866689</v>
      </c>
      <c r="P6714" s="0" t="n">
        <f aca="false">MIN($B$5,P6713+K6714*$B$6-I6714)</f>
        <v>222.27697150076</v>
      </c>
      <c r="Q6714" s="0" t="n">
        <f aca="false">MAX(0,F6714-H6714-K6714-L6714)</f>
        <v>0</v>
      </c>
    </row>
    <row r="6715" customFormat="false" ht="15" hidden="false" customHeight="false" outlineLevel="0" collapsed="false">
      <c r="A6715" s="0" t="n">
        <f aca="false">'Profiles 8760'!A6704</f>
        <v>6702</v>
      </c>
      <c r="B6715" s="0" t="n">
        <f aca="false">'Profiles 8760'!B6704</f>
        <v>10</v>
      </c>
      <c r="C6715" s="0" t="n">
        <f aca="false">'Profiles 8760'!E6704</f>
        <v>0</v>
      </c>
      <c r="D6715" s="0" t="n">
        <f aca="false">'Profiles 8760'!F6704</f>
        <v>0</v>
      </c>
      <c r="E6715" s="0" t="n">
        <f aca="false">'Profiles 8760'!G6704</f>
        <v>0.163894</v>
      </c>
      <c r="F6715" s="0" t="n">
        <f aca="false">D6715*Assumptions!$C$11*$B$7+E6715*Assumptions!$C$12*$B$8</f>
        <v>6.7032646</v>
      </c>
      <c r="G6715" s="0" t="n">
        <f aca="false">C6715*Assumptions!$C$15</f>
        <v>0</v>
      </c>
      <c r="H6715" s="0" t="n">
        <f aca="false">MIN(F6715,G6715)</f>
        <v>0</v>
      </c>
      <c r="I6715" s="0" t="n">
        <f aca="false">IF(C6715=1,MIN(G6715-H6715,Assumptions!$C$13,P6714),0)</f>
        <v>0</v>
      </c>
      <c r="J6715" s="0" t="n">
        <f aca="false">H6715+I6715</f>
        <v>0</v>
      </c>
      <c r="K6715" s="0" t="n">
        <f aca="false">MIN(IF(C6715=1,F6715-H6715,F6715),Assumptions!$C$13,MAX(0,($B$5-P6714)/$B$6))</f>
        <v>6.7032646</v>
      </c>
      <c r="L6715" s="0" t="n">
        <f aca="false">IF(C6715=1,0,MIN(F6715-K6715,Assumptions!$C$15,MAX(0,$B$10-O6714-M6715)))</f>
        <v>0</v>
      </c>
      <c r="M6715" s="0" t="n">
        <f aca="false">'Profiles 8760'!H6704</f>
        <v>68800</v>
      </c>
      <c r="N6715" s="0" t="n">
        <f aca="false">J6715+L6715</f>
        <v>0</v>
      </c>
      <c r="O6715" s="0" t="n">
        <f aca="false">O6714+N6715</f>
        <v>626292.187866689</v>
      </c>
      <c r="P6715" s="0" t="n">
        <f aca="false">MIN($B$5,P6714+K6715*$B$6-I6715)</f>
        <v>228.08736125604</v>
      </c>
      <c r="Q6715" s="0" t="n">
        <f aca="false">MAX(0,F6715-H6715-K6715-L6715)</f>
        <v>0</v>
      </c>
    </row>
    <row r="6716" customFormat="false" ht="15" hidden="false" customHeight="false" outlineLevel="0" collapsed="false">
      <c r="A6716" s="0" t="n">
        <f aca="false">'Profiles 8760'!A6705</f>
        <v>6703</v>
      </c>
      <c r="B6716" s="0" t="n">
        <f aca="false">'Profiles 8760'!B6705</f>
        <v>10</v>
      </c>
      <c r="C6716" s="0" t="n">
        <f aca="false">'Profiles 8760'!E6705</f>
        <v>0</v>
      </c>
      <c r="D6716" s="0" t="n">
        <f aca="false">'Profiles 8760'!F6705</f>
        <v>0</v>
      </c>
      <c r="E6716" s="0" t="n">
        <f aca="false">'Profiles 8760'!G6705</f>
        <v>0.138258</v>
      </c>
      <c r="F6716" s="0" t="n">
        <f aca="false">D6716*Assumptions!$C$11*$B$7+E6716*Assumptions!$C$12*$B$8</f>
        <v>5.6547522</v>
      </c>
      <c r="G6716" s="0" t="n">
        <f aca="false">C6716*Assumptions!$C$15</f>
        <v>0</v>
      </c>
      <c r="H6716" s="0" t="n">
        <f aca="false">MIN(F6716,G6716)</f>
        <v>0</v>
      </c>
      <c r="I6716" s="0" t="n">
        <f aca="false">IF(C6716=1,MIN(G6716-H6716,Assumptions!$C$13,P6715),0)</f>
        <v>0</v>
      </c>
      <c r="J6716" s="0" t="n">
        <f aca="false">H6716+I6716</f>
        <v>0</v>
      </c>
      <c r="K6716" s="0" t="n">
        <f aca="false">MIN(IF(C6716=1,F6716-H6716,F6716),Assumptions!$C$13,MAX(0,($B$5-P6715)/$B$6))</f>
        <v>5.6547522</v>
      </c>
      <c r="L6716" s="0" t="n">
        <f aca="false">IF(C6716=1,0,MIN(F6716-K6716,Assumptions!$C$15,MAX(0,$B$10-O6715-M6716)))</f>
        <v>0</v>
      </c>
      <c r="M6716" s="0" t="n">
        <f aca="false">'Profiles 8760'!H6705</f>
        <v>68800</v>
      </c>
      <c r="N6716" s="0" t="n">
        <f aca="false">J6716+L6716</f>
        <v>0</v>
      </c>
      <c r="O6716" s="0" t="n">
        <f aca="false">O6715+N6716</f>
        <v>626292.187866689</v>
      </c>
      <c r="P6716" s="0" t="n">
        <f aca="false">MIN($B$5,P6715+K6716*$B$6-I6716)</f>
        <v>232.988900463</v>
      </c>
      <c r="Q6716" s="0" t="n">
        <f aca="false">MAX(0,F6716-H6716-K6716-L6716)</f>
        <v>0</v>
      </c>
    </row>
    <row r="6717" customFormat="false" ht="15" hidden="false" customHeight="false" outlineLevel="0" collapsed="false">
      <c r="A6717" s="0" t="n">
        <f aca="false">'Profiles 8760'!A6706</f>
        <v>6704</v>
      </c>
      <c r="B6717" s="0" t="n">
        <f aca="false">'Profiles 8760'!B6706</f>
        <v>10</v>
      </c>
      <c r="C6717" s="0" t="n">
        <f aca="false">'Profiles 8760'!E6706</f>
        <v>1</v>
      </c>
      <c r="D6717" s="0" t="n">
        <f aca="false">'Profiles 8760'!F6706</f>
        <v>0.155451</v>
      </c>
      <c r="E6717" s="0" t="n">
        <f aca="false">'Profiles 8760'!G6706</f>
        <v>0.215201</v>
      </c>
      <c r="F6717" s="0" t="n">
        <f aca="false">D6717*Assumptions!$C$11*$B$7+E6717*Assumptions!$C$12*$B$8</f>
        <v>53.6959697</v>
      </c>
      <c r="G6717" s="0" t="n">
        <f aca="false">C6717*Assumptions!$C$15</f>
        <v>200</v>
      </c>
      <c r="H6717" s="0" t="n">
        <f aca="false">MIN(F6717,G6717)</f>
        <v>53.6959697</v>
      </c>
      <c r="I6717" s="0" t="n">
        <f aca="false">IF(C6717=1,MIN(G6717-H6717,Assumptions!$C$13,P6716),0)</f>
        <v>146.3040303</v>
      </c>
      <c r="J6717" s="0" t="n">
        <f aca="false">H6717+I6717</f>
        <v>200</v>
      </c>
      <c r="K6717" s="0" t="n">
        <f aca="false">MIN(IF(C6717=1,F6717-H6717,F6717),Assumptions!$C$13,MAX(0,($B$5-P6716)/$B$6))</f>
        <v>0</v>
      </c>
      <c r="L6717" s="0" t="n">
        <f aca="false">IF(C6717=1,0,MIN(F6717-K6717,Assumptions!$C$15,MAX(0,$B$10-O6716-M6717)))</f>
        <v>0</v>
      </c>
      <c r="M6717" s="0" t="n">
        <f aca="false">'Profiles 8760'!H6706</f>
        <v>68600</v>
      </c>
      <c r="N6717" s="0" t="n">
        <f aca="false">J6717+L6717</f>
        <v>200</v>
      </c>
      <c r="O6717" s="0" t="n">
        <f aca="false">O6716+N6717</f>
        <v>626492.187866689</v>
      </c>
      <c r="P6717" s="0" t="n">
        <f aca="false">MIN($B$5,P6716+K6717*$B$6-I6717)</f>
        <v>86.684870163</v>
      </c>
      <c r="Q6717" s="0" t="n">
        <f aca="false">MAX(0,F6717-H6717-K6717-L6717)</f>
        <v>0</v>
      </c>
    </row>
    <row r="6718" customFormat="false" ht="15" hidden="false" customHeight="false" outlineLevel="0" collapsed="false">
      <c r="A6718" s="0" t="n">
        <f aca="false">'Profiles 8760'!A6707</f>
        <v>6705</v>
      </c>
      <c r="B6718" s="0" t="n">
        <f aca="false">'Profiles 8760'!B6707</f>
        <v>10</v>
      </c>
      <c r="C6718" s="0" t="n">
        <f aca="false">'Profiles 8760'!E6707</f>
        <v>1</v>
      </c>
      <c r="D6718" s="0" t="n">
        <f aca="false">'Profiles 8760'!F6707</f>
        <v>0.467696</v>
      </c>
      <c r="E6718" s="0" t="n">
        <f aca="false">'Profiles 8760'!G6707</f>
        <v>0.220868</v>
      </c>
      <c r="F6718" s="0" t="n">
        <f aca="false">D6718*Assumptions!$C$11*$B$7+E6718*Assumptions!$C$12*$B$8</f>
        <v>144.104106</v>
      </c>
      <c r="G6718" s="0" t="n">
        <f aca="false">C6718*Assumptions!$C$15</f>
        <v>200</v>
      </c>
      <c r="H6718" s="0" t="n">
        <f aca="false">MIN(F6718,G6718)</f>
        <v>144.104106</v>
      </c>
      <c r="I6718" s="0" t="n">
        <f aca="false">IF(C6718=1,MIN(G6718-H6718,Assumptions!$C$13,P6717),0)</f>
        <v>55.895894</v>
      </c>
      <c r="J6718" s="0" t="n">
        <f aca="false">H6718+I6718</f>
        <v>200</v>
      </c>
      <c r="K6718" s="0" t="n">
        <f aca="false">MIN(IF(C6718=1,F6718-H6718,F6718),Assumptions!$C$13,MAX(0,($B$5-P6717)/$B$6))</f>
        <v>0</v>
      </c>
      <c r="L6718" s="0" t="n">
        <f aca="false">IF(C6718=1,0,MIN(F6718-K6718,Assumptions!$C$15,MAX(0,$B$10-O6717-M6718)))</f>
        <v>0</v>
      </c>
      <c r="M6718" s="0" t="n">
        <f aca="false">'Profiles 8760'!H6707</f>
        <v>68400</v>
      </c>
      <c r="N6718" s="0" t="n">
        <f aca="false">J6718+L6718</f>
        <v>200</v>
      </c>
      <c r="O6718" s="0" t="n">
        <f aca="false">O6717+N6718</f>
        <v>626692.187866689</v>
      </c>
      <c r="P6718" s="0" t="n">
        <f aca="false">MIN($B$5,P6717+K6718*$B$6-I6718)</f>
        <v>30.788976163</v>
      </c>
      <c r="Q6718" s="0" t="n">
        <f aca="false">MAX(0,F6718-H6718-K6718-L6718)</f>
        <v>0</v>
      </c>
    </row>
    <row r="6719" customFormat="false" ht="15" hidden="false" customHeight="false" outlineLevel="0" collapsed="false">
      <c r="A6719" s="0" t="n">
        <f aca="false">'Profiles 8760'!A6708</f>
        <v>6706</v>
      </c>
      <c r="B6719" s="0" t="n">
        <f aca="false">'Profiles 8760'!B6708</f>
        <v>10</v>
      </c>
      <c r="C6719" s="0" t="n">
        <f aca="false">'Profiles 8760'!E6708</f>
        <v>0</v>
      </c>
      <c r="D6719" s="0" t="n">
        <f aca="false">'Profiles 8760'!F6708</f>
        <v>0.796604</v>
      </c>
      <c r="E6719" s="0" t="n">
        <f aca="false">'Profiles 8760'!G6708</f>
        <v>0.266637</v>
      </c>
      <c r="F6719" s="0" t="n">
        <f aca="false">D6719*Assumptions!$C$11*$B$7+E6719*Assumptions!$C$12*$B$8</f>
        <v>240.9646885</v>
      </c>
      <c r="G6719" s="0" t="n">
        <f aca="false">C6719*Assumptions!$C$15</f>
        <v>0</v>
      </c>
      <c r="H6719" s="0" t="n">
        <f aca="false">MIN(F6719,G6719)</f>
        <v>0</v>
      </c>
      <c r="I6719" s="0" t="n">
        <f aca="false">IF(C6719=1,MIN(G6719-H6719,Assumptions!$C$13,P6718),0)</f>
        <v>0</v>
      </c>
      <c r="J6719" s="0" t="n">
        <f aca="false">H6719+I6719</f>
        <v>0</v>
      </c>
      <c r="K6719" s="0" t="n">
        <f aca="false">MIN(IF(C6719=1,F6719-H6719,F6719),Assumptions!$C$13,MAX(0,($B$5-P6718)/$B$6))</f>
        <v>180</v>
      </c>
      <c r="L6719" s="0" t="n">
        <f aca="false">IF(C6719=1,0,MIN(F6719-K6719,Assumptions!$C$15,MAX(0,$B$10-O6718-M6719)))</f>
        <v>60.9646885</v>
      </c>
      <c r="M6719" s="0" t="n">
        <f aca="false">'Profiles 8760'!H6708</f>
        <v>68400</v>
      </c>
      <c r="N6719" s="0" t="n">
        <f aca="false">J6719+L6719</f>
        <v>60.9646885</v>
      </c>
      <c r="O6719" s="0" t="n">
        <f aca="false">O6718+N6719</f>
        <v>626753.152555189</v>
      </c>
      <c r="P6719" s="0" t="n">
        <f aca="false">MIN($B$5,P6718+K6719*$B$6-I6719)</f>
        <v>186.812976163</v>
      </c>
      <c r="Q6719" s="0" t="n">
        <f aca="false">MAX(0,F6719-H6719-K6719-L6719)</f>
        <v>0</v>
      </c>
    </row>
    <row r="6720" customFormat="false" ht="15" hidden="false" customHeight="false" outlineLevel="0" collapsed="false">
      <c r="A6720" s="0" t="n">
        <f aca="false">'Profiles 8760'!A6709</f>
        <v>6707</v>
      </c>
      <c r="B6720" s="0" t="n">
        <f aca="false">'Profiles 8760'!B6709</f>
        <v>10</v>
      </c>
      <c r="C6720" s="0" t="n">
        <f aca="false">'Profiles 8760'!E6709</f>
        <v>0</v>
      </c>
      <c r="D6720" s="0" t="n">
        <f aca="false">'Profiles 8760'!F6709</f>
        <v>1</v>
      </c>
      <c r="E6720" s="0" t="n">
        <f aca="false">'Profiles 8760'!G6709</f>
        <v>0.279948</v>
      </c>
      <c r="F6720" s="0" t="n">
        <f aca="false">D6720*Assumptions!$C$11*$B$7+E6720*Assumptions!$C$12*$B$8</f>
        <v>300.2498732</v>
      </c>
      <c r="G6720" s="0" t="n">
        <f aca="false">C6720*Assumptions!$C$15</f>
        <v>0</v>
      </c>
      <c r="H6720" s="0" t="n">
        <f aca="false">MIN(F6720,G6720)</f>
        <v>0</v>
      </c>
      <c r="I6720" s="0" t="n">
        <f aca="false">IF(C6720=1,MIN(G6720-H6720,Assumptions!$C$13,P6719),0)</f>
        <v>0</v>
      </c>
      <c r="J6720" s="0" t="n">
        <f aca="false">H6720+I6720</f>
        <v>0</v>
      </c>
      <c r="K6720" s="0" t="n">
        <f aca="false">MIN(IF(C6720=1,F6720-H6720,F6720),Assumptions!$C$13,MAX(0,($B$5-P6719)/$B$6))</f>
        <v>180</v>
      </c>
      <c r="L6720" s="0" t="n">
        <f aca="false">IF(C6720=1,0,MIN(F6720-K6720,Assumptions!$C$15,MAX(0,$B$10-O6719-M6720)))</f>
        <v>120.2498732</v>
      </c>
      <c r="M6720" s="0" t="n">
        <f aca="false">'Profiles 8760'!H6709</f>
        <v>68400</v>
      </c>
      <c r="N6720" s="0" t="n">
        <f aca="false">J6720+L6720</f>
        <v>120.2498732</v>
      </c>
      <c r="O6720" s="0" t="n">
        <f aca="false">O6719+N6720</f>
        <v>626873.402428389</v>
      </c>
      <c r="P6720" s="0" t="n">
        <f aca="false">MIN($B$5,P6719+K6720*$B$6-I6720)</f>
        <v>342.836976163</v>
      </c>
      <c r="Q6720" s="0" t="n">
        <f aca="false">MAX(0,F6720-H6720-K6720-L6720)</f>
        <v>0</v>
      </c>
    </row>
    <row r="6721" customFormat="false" ht="15" hidden="false" customHeight="false" outlineLevel="0" collapsed="false">
      <c r="A6721" s="0" t="n">
        <f aca="false">'Profiles 8760'!A6710</f>
        <v>6708</v>
      </c>
      <c r="B6721" s="0" t="n">
        <f aca="false">'Profiles 8760'!B6710</f>
        <v>10</v>
      </c>
      <c r="C6721" s="0" t="n">
        <f aca="false">'Profiles 8760'!E6710</f>
        <v>0</v>
      </c>
      <c r="D6721" s="0" t="n">
        <f aca="false">'Profiles 8760'!F6710</f>
        <v>1</v>
      </c>
      <c r="E6721" s="0" t="n">
        <f aca="false">'Profiles 8760'!G6710</f>
        <v>0.236722</v>
      </c>
      <c r="F6721" s="0" t="n">
        <f aca="false">D6721*Assumptions!$C$11*$B$7+E6721*Assumptions!$C$12*$B$8</f>
        <v>298.4819298</v>
      </c>
      <c r="G6721" s="0" t="n">
        <f aca="false">C6721*Assumptions!$C$15</f>
        <v>0</v>
      </c>
      <c r="H6721" s="0" t="n">
        <f aca="false">MIN(F6721,G6721)</f>
        <v>0</v>
      </c>
      <c r="I6721" s="0" t="n">
        <f aca="false">IF(C6721=1,MIN(G6721-H6721,Assumptions!$C$13,P6720),0)</f>
        <v>0</v>
      </c>
      <c r="J6721" s="0" t="n">
        <f aca="false">H6721+I6721</f>
        <v>0</v>
      </c>
      <c r="K6721" s="0" t="n">
        <f aca="false">MIN(IF(C6721=1,F6721-H6721,F6721),Assumptions!$C$13,MAX(0,($B$5-P6720)/$B$6))</f>
        <v>180</v>
      </c>
      <c r="L6721" s="0" t="n">
        <f aca="false">IF(C6721=1,0,MIN(F6721-K6721,Assumptions!$C$15,MAX(0,$B$10-O6720-M6721)))</f>
        <v>118.4819298</v>
      </c>
      <c r="M6721" s="0" t="n">
        <f aca="false">'Profiles 8760'!H6710</f>
        <v>68400</v>
      </c>
      <c r="N6721" s="0" t="n">
        <f aca="false">J6721+L6721</f>
        <v>118.4819298</v>
      </c>
      <c r="O6721" s="0" t="n">
        <f aca="false">O6720+N6721</f>
        <v>626991.884358189</v>
      </c>
      <c r="P6721" s="0" t="n">
        <f aca="false">MIN($B$5,P6720+K6721*$B$6-I6721)</f>
        <v>498.860976163</v>
      </c>
      <c r="Q6721" s="0" t="n">
        <f aca="false">MAX(0,F6721-H6721-K6721-L6721)</f>
        <v>0</v>
      </c>
    </row>
    <row r="6722" customFormat="false" ht="15" hidden="false" customHeight="false" outlineLevel="0" collapsed="false">
      <c r="A6722" s="0" t="n">
        <f aca="false">'Profiles 8760'!A6711</f>
        <v>6709</v>
      </c>
      <c r="B6722" s="0" t="n">
        <f aca="false">'Profiles 8760'!B6711</f>
        <v>10</v>
      </c>
      <c r="C6722" s="0" t="n">
        <f aca="false">'Profiles 8760'!E6711</f>
        <v>0</v>
      </c>
      <c r="D6722" s="0" t="n">
        <f aca="false">'Profiles 8760'!F6711</f>
        <v>1</v>
      </c>
      <c r="E6722" s="0" t="n">
        <f aca="false">'Profiles 8760'!G6711</f>
        <v>0.177389</v>
      </c>
      <c r="F6722" s="0" t="n">
        <f aca="false">D6722*Assumptions!$C$11*$B$7+E6722*Assumptions!$C$12*$B$8</f>
        <v>296.0552101</v>
      </c>
      <c r="G6722" s="0" t="n">
        <f aca="false">C6722*Assumptions!$C$15</f>
        <v>0</v>
      </c>
      <c r="H6722" s="0" t="n">
        <f aca="false">MIN(F6722,G6722)</f>
        <v>0</v>
      </c>
      <c r="I6722" s="0" t="n">
        <f aca="false">IF(C6722=1,MIN(G6722-H6722,Assumptions!$C$13,P6721),0)</f>
        <v>0</v>
      </c>
      <c r="J6722" s="0" t="n">
        <f aca="false">H6722+I6722</f>
        <v>0</v>
      </c>
      <c r="K6722" s="0" t="n">
        <f aca="false">MIN(IF(C6722=1,F6722-H6722,F6722),Assumptions!$C$13,MAX(0,($B$5-P6721)/$B$6))</f>
        <v>13.7852143943239</v>
      </c>
      <c r="L6722" s="0" t="n">
        <f aca="false">IF(C6722=1,0,MIN(F6722-K6722,Assumptions!$C$15,MAX(0,$B$10-O6721-M6722)))</f>
        <v>200</v>
      </c>
      <c r="M6722" s="0" t="n">
        <f aca="false">'Profiles 8760'!H6711</f>
        <v>68400</v>
      </c>
      <c r="N6722" s="0" t="n">
        <f aca="false">J6722+L6722</f>
        <v>200</v>
      </c>
      <c r="O6722" s="0" t="n">
        <f aca="false">O6721+N6722</f>
        <v>627191.884358189</v>
      </c>
      <c r="P6722" s="0" t="n">
        <f aca="false">MIN($B$5,P6721+K6722*$B$6-I6722)</f>
        <v>510.81</v>
      </c>
      <c r="Q6722" s="0" t="n">
        <f aca="false">MAX(0,F6722-H6722-K6722-L6722)</f>
        <v>82.2699957056761</v>
      </c>
    </row>
    <row r="6723" customFormat="false" ht="15" hidden="false" customHeight="false" outlineLevel="0" collapsed="false">
      <c r="A6723" s="0" t="n">
        <f aca="false">'Profiles 8760'!A6712</f>
        <v>6710</v>
      </c>
      <c r="B6723" s="0" t="n">
        <f aca="false">'Profiles 8760'!B6712</f>
        <v>10</v>
      </c>
      <c r="C6723" s="0" t="n">
        <f aca="false">'Profiles 8760'!E6712</f>
        <v>0</v>
      </c>
      <c r="D6723" s="0" t="n">
        <f aca="false">'Profiles 8760'!F6712</f>
        <v>1</v>
      </c>
      <c r="E6723" s="0" t="n">
        <f aca="false">'Profiles 8760'!G6712</f>
        <v>0.156783</v>
      </c>
      <c r="F6723" s="0" t="n">
        <f aca="false">D6723*Assumptions!$C$11*$B$7+E6723*Assumptions!$C$12*$B$8</f>
        <v>295.2124247</v>
      </c>
      <c r="G6723" s="0" t="n">
        <f aca="false">C6723*Assumptions!$C$15</f>
        <v>0</v>
      </c>
      <c r="H6723" s="0" t="n">
        <f aca="false">MIN(F6723,G6723)</f>
        <v>0</v>
      </c>
      <c r="I6723" s="0" t="n">
        <f aca="false">IF(C6723=1,MIN(G6723-H6723,Assumptions!$C$13,P6722),0)</f>
        <v>0</v>
      </c>
      <c r="J6723" s="0" t="n">
        <f aca="false">H6723+I6723</f>
        <v>0</v>
      </c>
      <c r="K6723" s="0" t="n">
        <f aca="false">MIN(IF(C6723=1,F6723-H6723,F6723),Assumptions!$C$13,MAX(0,($B$5-P6722)/$B$6))</f>
        <v>0</v>
      </c>
      <c r="L6723" s="0" t="n">
        <f aca="false">IF(C6723=1,0,MIN(F6723-K6723,Assumptions!$C$15,MAX(0,$B$10-O6722-M6723)))</f>
        <v>200</v>
      </c>
      <c r="M6723" s="0" t="n">
        <f aca="false">'Profiles 8760'!H6712</f>
        <v>68400</v>
      </c>
      <c r="N6723" s="0" t="n">
        <f aca="false">J6723+L6723</f>
        <v>200</v>
      </c>
      <c r="O6723" s="0" t="n">
        <f aca="false">O6722+N6723</f>
        <v>627391.884358189</v>
      </c>
      <c r="P6723" s="0" t="n">
        <f aca="false">MIN($B$5,P6722+K6723*$B$6-I6723)</f>
        <v>510.81</v>
      </c>
      <c r="Q6723" s="0" t="n">
        <f aca="false">MAX(0,F6723-H6723-K6723-L6723)</f>
        <v>95.2124247</v>
      </c>
    </row>
    <row r="6724" customFormat="false" ht="15" hidden="false" customHeight="false" outlineLevel="0" collapsed="false">
      <c r="A6724" s="0" t="n">
        <f aca="false">'Profiles 8760'!A6713</f>
        <v>6711</v>
      </c>
      <c r="B6724" s="0" t="n">
        <f aca="false">'Profiles 8760'!B6713</f>
        <v>10</v>
      </c>
      <c r="C6724" s="0" t="n">
        <f aca="false">'Profiles 8760'!E6713</f>
        <v>0</v>
      </c>
      <c r="D6724" s="0" t="n">
        <f aca="false">'Profiles 8760'!F6713</f>
        <v>1</v>
      </c>
      <c r="E6724" s="0" t="n">
        <f aca="false">'Profiles 8760'!G6713</f>
        <v>0.173479</v>
      </c>
      <c r="F6724" s="0" t="n">
        <f aca="false">D6724*Assumptions!$C$11*$B$7+E6724*Assumptions!$C$12*$B$8</f>
        <v>295.8952911</v>
      </c>
      <c r="G6724" s="0" t="n">
        <f aca="false">C6724*Assumptions!$C$15</f>
        <v>0</v>
      </c>
      <c r="H6724" s="0" t="n">
        <f aca="false">MIN(F6724,G6724)</f>
        <v>0</v>
      </c>
      <c r="I6724" s="0" t="n">
        <f aca="false">IF(C6724=1,MIN(G6724-H6724,Assumptions!$C$13,P6723),0)</f>
        <v>0</v>
      </c>
      <c r="J6724" s="0" t="n">
        <f aca="false">H6724+I6724</f>
        <v>0</v>
      </c>
      <c r="K6724" s="0" t="n">
        <f aca="false">MIN(IF(C6724=1,F6724-H6724,F6724),Assumptions!$C$13,MAX(0,($B$5-P6723)/$B$6))</f>
        <v>0</v>
      </c>
      <c r="L6724" s="0" t="n">
        <f aca="false">IF(C6724=1,0,MIN(F6724-K6724,Assumptions!$C$15,MAX(0,$B$10-O6723-M6724)))</f>
        <v>200</v>
      </c>
      <c r="M6724" s="0" t="n">
        <f aca="false">'Profiles 8760'!H6713</f>
        <v>68400</v>
      </c>
      <c r="N6724" s="0" t="n">
        <f aca="false">J6724+L6724</f>
        <v>200</v>
      </c>
      <c r="O6724" s="0" t="n">
        <f aca="false">O6723+N6724</f>
        <v>627591.884358189</v>
      </c>
      <c r="P6724" s="0" t="n">
        <f aca="false">MIN($B$5,P6723+K6724*$B$6-I6724)</f>
        <v>510.81</v>
      </c>
      <c r="Q6724" s="0" t="n">
        <f aca="false">MAX(0,F6724-H6724-K6724-L6724)</f>
        <v>95.8952911</v>
      </c>
    </row>
    <row r="6725" customFormat="false" ht="15" hidden="false" customHeight="false" outlineLevel="0" collapsed="false">
      <c r="A6725" s="0" t="n">
        <f aca="false">'Profiles 8760'!A6714</f>
        <v>6712</v>
      </c>
      <c r="B6725" s="0" t="n">
        <f aca="false">'Profiles 8760'!B6714</f>
        <v>10</v>
      </c>
      <c r="C6725" s="0" t="n">
        <f aca="false">'Profiles 8760'!E6714</f>
        <v>0</v>
      </c>
      <c r="D6725" s="0" t="n">
        <f aca="false">'Profiles 8760'!F6714</f>
        <v>0.796604</v>
      </c>
      <c r="E6725" s="0" t="n">
        <f aca="false">'Profiles 8760'!G6714</f>
        <v>0.133765</v>
      </c>
      <c r="F6725" s="0" t="n">
        <f aca="false">D6725*Assumptions!$C$11*$B$7+E6725*Assumptions!$C$12*$B$8</f>
        <v>235.5302237</v>
      </c>
      <c r="G6725" s="0" t="n">
        <f aca="false">C6725*Assumptions!$C$15</f>
        <v>0</v>
      </c>
      <c r="H6725" s="0" t="n">
        <f aca="false">MIN(F6725,G6725)</f>
        <v>0</v>
      </c>
      <c r="I6725" s="0" t="n">
        <f aca="false">IF(C6725=1,MIN(G6725-H6725,Assumptions!$C$13,P6724),0)</f>
        <v>0</v>
      </c>
      <c r="J6725" s="0" t="n">
        <f aca="false">H6725+I6725</f>
        <v>0</v>
      </c>
      <c r="K6725" s="0" t="n">
        <f aca="false">MIN(IF(C6725=1,F6725-H6725,F6725),Assumptions!$C$13,MAX(0,($B$5-P6724)/$B$6))</f>
        <v>0</v>
      </c>
      <c r="L6725" s="0" t="n">
        <f aca="false">IF(C6725=1,0,MIN(F6725-K6725,Assumptions!$C$15,MAX(0,$B$10-O6724-M6725)))</f>
        <v>200</v>
      </c>
      <c r="M6725" s="0" t="n">
        <f aca="false">'Profiles 8760'!H6714</f>
        <v>68400</v>
      </c>
      <c r="N6725" s="0" t="n">
        <f aca="false">J6725+L6725</f>
        <v>200</v>
      </c>
      <c r="O6725" s="0" t="n">
        <f aca="false">O6724+N6725</f>
        <v>627791.884358189</v>
      </c>
      <c r="P6725" s="0" t="n">
        <f aca="false">MIN($B$5,P6724+K6725*$B$6-I6725)</f>
        <v>510.81</v>
      </c>
      <c r="Q6725" s="0" t="n">
        <f aca="false">MAX(0,F6725-H6725-K6725-L6725)</f>
        <v>35.5302237</v>
      </c>
    </row>
    <row r="6726" customFormat="false" ht="15" hidden="false" customHeight="false" outlineLevel="0" collapsed="false">
      <c r="A6726" s="0" t="n">
        <f aca="false">'Profiles 8760'!A6715</f>
        <v>6713</v>
      </c>
      <c r="B6726" s="0" t="n">
        <f aca="false">'Profiles 8760'!B6715</f>
        <v>10</v>
      </c>
      <c r="C6726" s="0" t="n">
        <f aca="false">'Profiles 8760'!E6715</f>
        <v>0</v>
      </c>
      <c r="D6726" s="0" t="n">
        <f aca="false">'Profiles 8760'!F6715</f>
        <v>0.467696</v>
      </c>
      <c r="E6726" s="0" t="n">
        <f aca="false">'Profiles 8760'!G6715</f>
        <v>0.135236</v>
      </c>
      <c r="F6726" s="0" t="n">
        <f aca="false">D6726*Assumptions!$C$11*$B$7+E6726*Assumptions!$C$12*$B$8</f>
        <v>140.6017572</v>
      </c>
      <c r="G6726" s="0" t="n">
        <f aca="false">C6726*Assumptions!$C$15</f>
        <v>0</v>
      </c>
      <c r="H6726" s="0" t="n">
        <f aca="false">MIN(F6726,G6726)</f>
        <v>0</v>
      </c>
      <c r="I6726" s="0" t="n">
        <f aca="false">IF(C6726=1,MIN(G6726-H6726,Assumptions!$C$13,P6725),0)</f>
        <v>0</v>
      </c>
      <c r="J6726" s="0" t="n">
        <f aca="false">H6726+I6726</f>
        <v>0</v>
      </c>
      <c r="K6726" s="0" t="n">
        <f aca="false">MIN(IF(C6726=1,F6726-H6726,F6726),Assumptions!$C$13,MAX(0,($B$5-P6725)/$B$6))</f>
        <v>0</v>
      </c>
      <c r="L6726" s="0" t="n">
        <f aca="false">IF(C6726=1,0,MIN(F6726-K6726,Assumptions!$C$15,MAX(0,$B$10-O6725-M6726)))</f>
        <v>140.6017572</v>
      </c>
      <c r="M6726" s="0" t="n">
        <f aca="false">'Profiles 8760'!H6715</f>
        <v>68400</v>
      </c>
      <c r="N6726" s="0" t="n">
        <f aca="false">J6726+L6726</f>
        <v>140.6017572</v>
      </c>
      <c r="O6726" s="0" t="n">
        <f aca="false">O6725+N6726</f>
        <v>627932.486115389</v>
      </c>
      <c r="P6726" s="0" t="n">
        <f aca="false">MIN($B$5,P6725+K6726*$B$6-I6726)</f>
        <v>510.81</v>
      </c>
      <c r="Q6726" s="0" t="n">
        <f aca="false">MAX(0,F6726-H6726-K6726-L6726)</f>
        <v>0</v>
      </c>
    </row>
    <row r="6727" customFormat="false" ht="15" hidden="false" customHeight="false" outlineLevel="0" collapsed="false">
      <c r="A6727" s="0" t="n">
        <f aca="false">'Profiles 8760'!A6716</f>
        <v>6714</v>
      </c>
      <c r="B6727" s="0" t="n">
        <f aca="false">'Profiles 8760'!B6716</f>
        <v>10</v>
      </c>
      <c r="C6727" s="0" t="n">
        <f aca="false">'Profiles 8760'!E6716</f>
        <v>0</v>
      </c>
      <c r="D6727" s="0" t="n">
        <f aca="false">'Profiles 8760'!F6716</f>
        <v>0.155451</v>
      </c>
      <c r="E6727" s="0" t="n">
        <f aca="false">'Profiles 8760'!G6716</f>
        <v>0.096832</v>
      </c>
      <c r="F6727" s="0" t="n">
        <f aca="false">D6727*Assumptions!$C$11*$B$7+E6727*Assumptions!$C$12*$B$8</f>
        <v>48.8546776</v>
      </c>
      <c r="G6727" s="0" t="n">
        <f aca="false">C6727*Assumptions!$C$15</f>
        <v>0</v>
      </c>
      <c r="H6727" s="0" t="n">
        <f aca="false">MIN(F6727,G6727)</f>
        <v>0</v>
      </c>
      <c r="I6727" s="0" t="n">
        <f aca="false">IF(C6727=1,MIN(G6727-H6727,Assumptions!$C$13,P6726),0)</f>
        <v>0</v>
      </c>
      <c r="J6727" s="0" t="n">
        <f aca="false">H6727+I6727</f>
        <v>0</v>
      </c>
      <c r="K6727" s="0" t="n">
        <f aca="false">MIN(IF(C6727=1,F6727-H6727,F6727),Assumptions!$C$13,MAX(0,($B$5-P6726)/$B$6))</f>
        <v>0</v>
      </c>
      <c r="L6727" s="0" t="n">
        <f aca="false">IF(C6727=1,0,MIN(F6727-K6727,Assumptions!$C$15,MAX(0,$B$10-O6726-M6727)))</f>
        <v>48.8546776</v>
      </c>
      <c r="M6727" s="0" t="n">
        <f aca="false">'Profiles 8760'!H6716</f>
        <v>68400</v>
      </c>
      <c r="N6727" s="0" t="n">
        <f aca="false">J6727+L6727</f>
        <v>48.8546776</v>
      </c>
      <c r="O6727" s="0" t="n">
        <f aca="false">O6726+N6727</f>
        <v>627981.340792989</v>
      </c>
      <c r="P6727" s="0" t="n">
        <f aca="false">MIN($B$5,P6726+K6727*$B$6-I6727)</f>
        <v>510.81</v>
      </c>
      <c r="Q6727" s="0" t="n">
        <f aca="false">MAX(0,F6727-H6727-K6727-L6727)</f>
        <v>0</v>
      </c>
    </row>
    <row r="6728" customFormat="false" ht="15" hidden="false" customHeight="false" outlineLevel="0" collapsed="false">
      <c r="A6728" s="0" t="n">
        <f aca="false">'Profiles 8760'!A6717</f>
        <v>6715</v>
      </c>
      <c r="B6728" s="0" t="n">
        <f aca="false">'Profiles 8760'!B6717</f>
        <v>10</v>
      </c>
      <c r="C6728" s="0" t="n">
        <f aca="false">'Profiles 8760'!E6717</f>
        <v>0</v>
      </c>
      <c r="D6728" s="0" t="n">
        <f aca="false">'Profiles 8760'!F6717</f>
        <v>0</v>
      </c>
      <c r="E6728" s="0" t="n">
        <f aca="false">'Profiles 8760'!G6717</f>
        <v>0.0907</v>
      </c>
      <c r="F6728" s="0" t="n">
        <f aca="false">D6728*Assumptions!$C$11*$B$7+E6728*Assumptions!$C$12*$B$8</f>
        <v>3.70963</v>
      </c>
      <c r="G6728" s="0" t="n">
        <f aca="false">C6728*Assumptions!$C$15</f>
        <v>0</v>
      </c>
      <c r="H6728" s="0" t="n">
        <f aca="false">MIN(F6728,G6728)</f>
        <v>0</v>
      </c>
      <c r="I6728" s="0" t="n">
        <f aca="false">IF(C6728=1,MIN(G6728-H6728,Assumptions!$C$13,P6727),0)</f>
        <v>0</v>
      </c>
      <c r="J6728" s="0" t="n">
        <f aca="false">H6728+I6728</f>
        <v>0</v>
      </c>
      <c r="K6728" s="0" t="n">
        <f aca="false">MIN(IF(C6728=1,F6728-H6728,F6728),Assumptions!$C$13,MAX(0,($B$5-P6727)/$B$6))</f>
        <v>0</v>
      </c>
      <c r="L6728" s="0" t="n">
        <f aca="false">IF(C6728=1,0,MIN(F6728-K6728,Assumptions!$C$15,MAX(0,$B$10-O6727-M6728)))</f>
        <v>3.70963</v>
      </c>
      <c r="M6728" s="0" t="n">
        <f aca="false">'Profiles 8760'!H6717</f>
        <v>68400</v>
      </c>
      <c r="N6728" s="0" t="n">
        <f aca="false">J6728+L6728</f>
        <v>3.70963</v>
      </c>
      <c r="O6728" s="0" t="n">
        <f aca="false">O6727+N6728</f>
        <v>627985.050422989</v>
      </c>
      <c r="P6728" s="0" t="n">
        <f aca="false">MIN($B$5,P6727+K6728*$B$6-I6728)</f>
        <v>510.81</v>
      </c>
      <c r="Q6728" s="0" t="n">
        <f aca="false">MAX(0,F6728-H6728-K6728-L6728)</f>
        <v>0</v>
      </c>
    </row>
    <row r="6729" customFormat="false" ht="15" hidden="false" customHeight="false" outlineLevel="0" collapsed="false">
      <c r="A6729" s="0" t="n">
        <f aca="false">'Profiles 8760'!A6718</f>
        <v>6716</v>
      </c>
      <c r="B6729" s="0" t="n">
        <f aca="false">'Profiles 8760'!B6718</f>
        <v>10</v>
      </c>
      <c r="C6729" s="0" t="n">
        <f aca="false">'Profiles 8760'!E6718</f>
        <v>1</v>
      </c>
      <c r="D6729" s="0" t="n">
        <f aca="false">'Profiles 8760'!F6718</f>
        <v>0</v>
      </c>
      <c r="E6729" s="0" t="n">
        <f aca="false">'Profiles 8760'!G6718</f>
        <v>0.167165</v>
      </c>
      <c r="F6729" s="0" t="n">
        <f aca="false">D6729*Assumptions!$C$11*$B$7+E6729*Assumptions!$C$12*$B$8</f>
        <v>6.8370485</v>
      </c>
      <c r="G6729" s="0" t="n">
        <f aca="false">C6729*Assumptions!$C$15</f>
        <v>200</v>
      </c>
      <c r="H6729" s="0" t="n">
        <f aca="false">MIN(F6729,G6729)</f>
        <v>6.8370485</v>
      </c>
      <c r="I6729" s="0" t="n">
        <f aca="false">IF(C6729=1,MIN(G6729-H6729,Assumptions!$C$13,P6728),0)</f>
        <v>180</v>
      </c>
      <c r="J6729" s="0" t="n">
        <f aca="false">H6729+I6729</f>
        <v>186.8370485</v>
      </c>
      <c r="K6729" s="0" t="n">
        <f aca="false">MIN(IF(C6729=1,F6729-H6729,F6729),Assumptions!$C$13,MAX(0,($B$5-P6728)/$B$6))</f>
        <v>0</v>
      </c>
      <c r="L6729" s="0" t="n">
        <f aca="false">IF(C6729=1,0,MIN(F6729-K6729,Assumptions!$C$15,MAX(0,$B$10-O6728-M6729)))</f>
        <v>0</v>
      </c>
      <c r="M6729" s="0" t="n">
        <f aca="false">'Profiles 8760'!H6718</f>
        <v>68200</v>
      </c>
      <c r="N6729" s="0" t="n">
        <f aca="false">J6729+L6729</f>
        <v>186.8370485</v>
      </c>
      <c r="O6729" s="0" t="n">
        <f aca="false">O6728+N6729</f>
        <v>628171.887471489</v>
      </c>
      <c r="P6729" s="0" t="n">
        <f aca="false">MIN($B$5,P6728+K6729*$B$6-I6729)</f>
        <v>330.81</v>
      </c>
      <c r="Q6729" s="0" t="n">
        <f aca="false">MAX(0,F6729-H6729-K6729-L6729)</f>
        <v>0</v>
      </c>
    </row>
    <row r="6730" customFormat="false" ht="15" hidden="false" customHeight="false" outlineLevel="0" collapsed="false">
      <c r="A6730" s="0" t="n">
        <f aca="false">'Profiles 8760'!A6719</f>
        <v>6717</v>
      </c>
      <c r="B6730" s="0" t="n">
        <f aca="false">'Profiles 8760'!B6719</f>
        <v>10</v>
      </c>
      <c r="C6730" s="0" t="n">
        <f aca="false">'Profiles 8760'!E6719</f>
        <v>1</v>
      </c>
      <c r="D6730" s="0" t="n">
        <f aca="false">'Profiles 8760'!F6719</f>
        <v>0</v>
      </c>
      <c r="E6730" s="0" t="n">
        <f aca="false">'Profiles 8760'!G6719</f>
        <v>0.191078</v>
      </c>
      <c r="F6730" s="0" t="n">
        <f aca="false">D6730*Assumptions!$C$11*$B$7+E6730*Assumptions!$C$12*$B$8</f>
        <v>7.8150902</v>
      </c>
      <c r="G6730" s="0" t="n">
        <f aca="false">C6730*Assumptions!$C$15</f>
        <v>200</v>
      </c>
      <c r="H6730" s="0" t="n">
        <f aca="false">MIN(F6730,G6730)</f>
        <v>7.8150902</v>
      </c>
      <c r="I6730" s="0" t="n">
        <f aca="false">IF(C6730=1,MIN(G6730-H6730,Assumptions!$C$13,P6729),0)</f>
        <v>180</v>
      </c>
      <c r="J6730" s="0" t="n">
        <f aca="false">H6730+I6730</f>
        <v>187.8150902</v>
      </c>
      <c r="K6730" s="0" t="n">
        <f aca="false">MIN(IF(C6730=1,F6730-H6730,F6730),Assumptions!$C$13,MAX(0,($B$5-P6729)/$B$6))</f>
        <v>0</v>
      </c>
      <c r="L6730" s="0" t="n">
        <f aca="false">IF(C6730=1,0,MIN(F6730-K6730,Assumptions!$C$15,MAX(0,$B$10-O6729-M6730)))</f>
        <v>0</v>
      </c>
      <c r="M6730" s="0" t="n">
        <f aca="false">'Profiles 8760'!H6719</f>
        <v>68000</v>
      </c>
      <c r="N6730" s="0" t="n">
        <f aca="false">J6730+L6730</f>
        <v>187.8150902</v>
      </c>
      <c r="O6730" s="0" t="n">
        <f aca="false">O6729+N6730</f>
        <v>628359.702561689</v>
      </c>
      <c r="P6730" s="0" t="n">
        <f aca="false">MIN($B$5,P6729+K6730*$B$6-I6730)</f>
        <v>150.81</v>
      </c>
      <c r="Q6730" s="0" t="n">
        <f aca="false">MAX(0,F6730-H6730-K6730-L6730)</f>
        <v>0</v>
      </c>
    </row>
    <row r="6731" customFormat="false" ht="15" hidden="false" customHeight="false" outlineLevel="0" collapsed="false">
      <c r="A6731" s="0" t="n">
        <f aca="false">'Profiles 8760'!A6720</f>
        <v>6718</v>
      </c>
      <c r="B6731" s="0" t="n">
        <f aca="false">'Profiles 8760'!B6720</f>
        <v>10</v>
      </c>
      <c r="C6731" s="0" t="n">
        <f aca="false">'Profiles 8760'!E6720</f>
        <v>0</v>
      </c>
      <c r="D6731" s="0" t="n">
        <f aca="false">'Profiles 8760'!F6720</f>
        <v>0</v>
      </c>
      <c r="E6731" s="0" t="n">
        <f aca="false">'Profiles 8760'!G6720</f>
        <v>0.315946</v>
      </c>
      <c r="F6731" s="0" t="n">
        <f aca="false">D6731*Assumptions!$C$11*$B$7+E6731*Assumptions!$C$12*$B$8</f>
        <v>12.9221914</v>
      </c>
      <c r="G6731" s="0" t="n">
        <f aca="false">C6731*Assumptions!$C$15</f>
        <v>0</v>
      </c>
      <c r="H6731" s="0" t="n">
        <f aca="false">MIN(F6731,G6731)</f>
        <v>0</v>
      </c>
      <c r="I6731" s="0" t="n">
        <f aca="false">IF(C6731=1,MIN(G6731-H6731,Assumptions!$C$13,P6730),0)</f>
        <v>0</v>
      </c>
      <c r="J6731" s="0" t="n">
        <f aca="false">H6731+I6731</f>
        <v>0</v>
      </c>
      <c r="K6731" s="0" t="n">
        <f aca="false">MIN(IF(C6731=1,F6731-H6731,F6731),Assumptions!$C$13,MAX(0,($B$5-P6730)/$B$6))</f>
        <v>12.9221914</v>
      </c>
      <c r="L6731" s="0" t="n">
        <f aca="false">IF(C6731=1,0,MIN(F6731-K6731,Assumptions!$C$15,MAX(0,$B$10-O6730-M6731)))</f>
        <v>0</v>
      </c>
      <c r="M6731" s="0" t="n">
        <f aca="false">'Profiles 8760'!H6720</f>
        <v>68000</v>
      </c>
      <c r="N6731" s="0" t="n">
        <f aca="false">J6731+L6731</f>
        <v>0</v>
      </c>
      <c r="O6731" s="0" t="n">
        <f aca="false">O6730+N6731</f>
        <v>628359.702561689</v>
      </c>
      <c r="P6731" s="0" t="n">
        <f aca="false">MIN($B$5,P6730+K6731*$B$6-I6731)</f>
        <v>162.01095550552</v>
      </c>
      <c r="Q6731" s="0" t="n">
        <f aca="false">MAX(0,F6731-H6731-K6731-L6731)</f>
        <v>0</v>
      </c>
    </row>
    <row r="6732" customFormat="false" ht="15" hidden="false" customHeight="false" outlineLevel="0" collapsed="false">
      <c r="A6732" s="0" t="n">
        <f aca="false">'Profiles 8760'!A6721</f>
        <v>6719</v>
      </c>
      <c r="B6732" s="0" t="n">
        <f aca="false">'Profiles 8760'!B6721</f>
        <v>10</v>
      </c>
      <c r="C6732" s="0" t="n">
        <f aca="false">'Profiles 8760'!E6721</f>
        <v>0</v>
      </c>
      <c r="D6732" s="0" t="n">
        <f aca="false">'Profiles 8760'!F6721</f>
        <v>0</v>
      </c>
      <c r="E6732" s="0" t="n">
        <f aca="false">'Profiles 8760'!G6721</f>
        <v>0.239249</v>
      </c>
      <c r="F6732" s="0" t="n">
        <f aca="false">D6732*Assumptions!$C$11*$B$7+E6732*Assumptions!$C$12*$B$8</f>
        <v>9.7852841</v>
      </c>
      <c r="G6732" s="0" t="n">
        <f aca="false">C6732*Assumptions!$C$15</f>
        <v>0</v>
      </c>
      <c r="H6732" s="0" t="n">
        <f aca="false">MIN(F6732,G6732)</f>
        <v>0</v>
      </c>
      <c r="I6732" s="0" t="n">
        <f aca="false">IF(C6732=1,MIN(G6732-H6732,Assumptions!$C$13,P6731),0)</f>
        <v>0</v>
      </c>
      <c r="J6732" s="0" t="n">
        <f aca="false">H6732+I6732</f>
        <v>0</v>
      </c>
      <c r="K6732" s="0" t="n">
        <f aca="false">MIN(IF(C6732=1,F6732-H6732,F6732),Assumptions!$C$13,MAX(0,($B$5-P6731)/$B$6))</f>
        <v>9.7852841</v>
      </c>
      <c r="L6732" s="0" t="n">
        <f aca="false">IF(C6732=1,0,MIN(F6732-K6732,Assumptions!$C$15,MAX(0,$B$10-O6731-M6732)))</f>
        <v>0</v>
      </c>
      <c r="M6732" s="0" t="n">
        <f aca="false">'Profiles 8760'!H6721</f>
        <v>68000</v>
      </c>
      <c r="N6732" s="0" t="n">
        <f aca="false">J6732+L6732</f>
        <v>0</v>
      </c>
      <c r="O6732" s="0" t="n">
        <f aca="false">O6731+N6732</f>
        <v>628359.702561689</v>
      </c>
      <c r="P6732" s="0" t="n">
        <f aca="false">MIN($B$5,P6731+K6732*$B$6-I6732)</f>
        <v>170.4928397634</v>
      </c>
      <c r="Q6732" s="0" t="n">
        <f aca="false">MAX(0,F6732-H6732-K6732-L6732)</f>
        <v>0</v>
      </c>
    </row>
    <row r="6733" customFormat="false" ht="15" hidden="false" customHeight="false" outlineLevel="0" collapsed="false">
      <c r="A6733" s="0" t="n">
        <f aca="false">'Profiles 8760'!A6722</f>
        <v>6720</v>
      </c>
      <c r="B6733" s="0" t="n">
        <f aca="false">'Profiles 8760'!B6722</f>
        <v>10</v>
      </c>
      <c r="C6733" s="0" t="n">
        <f aca="false">'Profiles 8760'!E6722</f>
        <v>0</v>
      </c>
      <c r="D6733" s="0" t="n">
        <f aca="false">'Profiles 8760'!F6722</f>
        <v>0</v>
      </c>
      <c r="E6733" s="0" t="n">
        <f aca="false">'Profiles 8760'!G6722</f>
        <v>0.294404</v>
      </c>
      <c r="F6733" s="0" t="n">
        <f aca="false">D6733*Assumptions!$C$11*$B$7+E6733*Assumptions!$C$12*$B$8</f>
        <v>12.0411236</v>
      </c>
      <c r="G6733" s="0" t="n">
        <f aca="false">C6733*Assumptions!$C$15</f>
        <v>0</v>
      </c>
      <c r="H6733" s="0" t="n">
        <f aca="false">MIN(F6733,G6733)</f>
        <v>0</v>
      </c>
      <c r="I6733" s="0" t="n">
        <f aca="false">IF(C6733=1,MIN(G6733-H6733,Assumptions!$C$13,P6732),0)</f>
        <v>0</v>
      </c>
      <c r="J6733" s="0" t="n">
        <f aca="false">H6733+I6733</f>
        <v>0</v>
      </c>
      <c r="K6733" s="0" t="n">
        <f aca="false">MIN(IF(C6733=1,F6733-H6733,F6733),Assumptions!$C$13,MAX(0,($B$5-P6732)/$B$6))</f>
        <v>12.0411236</v>
      </c>
      <c r="L6733" s="0" t="n">
        <f aca="false">IF(C6733=1,0,MIN(F6733-K6733,Assumptions!$C$15,MAX(0,$B$10-O6732-M6733)))</f>
        <v>0</v>
      </c>
      <c r="M6733" s="0" t="n">
        <f aca="false">'Profiles 8760'!H6722</f>
        <v>68000</v>
      </c>
      <c r="N6733" s="0" t="n">
        <f aca="false">J6733+L6733</f>
        <v>0</v>
      </c>
      <c r="O6733" s="0" t="n">
        <f aca="false">O6732+N6733</f>
        <v>628359.702561689</v>
      </c>
      <c r="P6733" s="0" t="n">
        <f aca="false">MIN($B$5,P6732+K6733*$B$6-I6733)</f>
        <v>180.93008569988</v>
      </c>
      <c r="Q6733" s="0" t="n">
        <f aca="false">MAX(0,F6733-H6733-K6733-L6733)</f>
        <v>0</v>
      </c>
    </row>
    <row r="6734" customFormat="false" ht="15" hidden="false" customHeight="false" outlineLevel="0" collapsed="false">
      <c r="A6734" s="0" t="n">
        <f aca="false">'Profiles 8760'!A6723</f>
        <v>6721</v>
      </c>
      <c r="B6734" s="0" t="n">
        <f aca="false">'Profiles 8760'!B6723</f>
        <v>10</v>
      </c>
      <c r="C6734" s="0" t="n">
        <f aca="false">'Profiles 8760'!E6723</f>
        <v>0</v>
      </c>
      <c r="D6734" s="0" t="n">
        <f aca="false">'Profiles 8760'!F6723</f>
        <v>0</v>
      </c>
      <c r="E6734" s="0" t="n">
        <f aca="false">'Profiles 8760'!G6723</f>
        <v>0.24284</v>
      </c>
      <c r="F6734" s="0" t="n">
        <f aca="false">D6734*Assumptions!$C$11*$B$7+E6734*Assumptions!$C$12*$B$8</f>
        <v>9.932156</v>
      </c>
      <c r="G6734" s="0" t="n">
        <f aca="false">C6734*Assumptions!$C$15</f>
        <v>0</v>
      </c>
      <c r="H6734" s="0" t="n">
        <f aca="false">MIN(F6734,G6734)</f>
        <v>0</v>
      </c>
      <c r="I6734" s="0" t="n">
        <f aca="false">IF(C6734=1,MIN(G6734-H6734,Assumptions!$C$13,P6733),0)</f>
        <v>0</v>
      </c>
      <c r="J6734" s="0" t="n">
        <f aca="false">H6734+I6734</f>
        <v>0</v>
      </c>
      <c r="K6734" s="0" t="n">
        <f aca="false">MIN(IF(C6734=1,F6734-H6734,F6734),Assumptions!$C$13,MAX(0,($B$5-P6733)/$B$6))</f>
        <v>9.932156</v>
      </c>
      <c r="L6734" s="0" t="n">
        <f aca="false">IF(C6734=1,0,MIN(F6734-K6734,Assumptions!$C$15,MAX(0,$B$10-O6733-M6734)))</f>
        <v>0</v>
      </c>
      <c r="M6734" s="0" t="n">
        <f aca="false">'Profiles 8760'!H6723</f>
        <v>68000</v>
      </c>
      <c r="N6734" s="0" t="n">
        <f aca="false">J6734+L6734</f>
        <v>0</v>
      </c>
      <c r="O6734" s="0" t="n">
        <f aca="false">O6733+N6734</f>
        <v>628359.702561689</v>
      </c>
      <c r="P6734" s="0" t="n">
        <f aca="false">MIN($B$5,P6733+K6734*$B$6-I6734)</f>
        <v>189.53927852068</v>
      </c>
      <c r="Q6734" s="0" t="n">
        <f aca="false">MAX(0,F6734-H6734-K6734-L6734)</f>
        <v>0</v>
      </c>
    </row>
    <row r="6735" customFormat="false" ht="15" hidden="false" customHeight="false" outlineLevel="0" collapsed="false">
      <c r="A6735" s="0" t="n">
        <f aca="false">'Profiles 8760'!A6724</f>
        <v>6722</v>
      </c>
      <c r="B6735" s="0" t="n">
        <f aca="false">'Profiles 8760'!B6724</f>
        <v>10</v>
      </c>
      <c r="C6735" s="0" t="n">
        <f aca="false">'Profiles 8760'!E6724</f>
        <v>0</v>
      </c>
      <c r="D6735" s="0" t="n">
        <f aca="false">'Profiles 8760'!F6724</f>
        <v>0</v>
      </c>
      <c r="E6735" s="0" t="n">
        <f aca="false">'Profiles 8760'!G6724</f>
        <v>0.212716</v>
      </c>
      <c r="F6735" s="0" t="n">
        <f aca="false">D6735*Assumptions!$C$11*$B$7+E6735*Assumptions!$C$12*$B$8</f>
        <v>8.7000844</v>
      </c>
      <c r="G6735" s="0" t="n">
        <f aca="false">C6735*Assumptions!$C$15</f>
        <v>0</v>
      </c>
      <c r="H6735" s="0" t="n">
        <f aca="false">MIN(F6735,G6735)</f>
        <v>0</v>
      </c>
      <c r="I6735" s="0" t="n">
        <f aca="false">IF(C6735=1,MIN(G6735-H6735,Assumptions!$C$13,P6734),0)</f>
        <v>0</v>
      </c>
      <c r="J6735" s="0" t="n">
        <f aca="false">H6735+I6735</f>
        <v>0</v>
      </c>
      <c r="K6735" s="0" t="n">
        <f aca="false">MIN(IF(C6735=1,F6735-H6735,F6735),Assumptions!$C$13,MAX(0,($B$5-P6734)/$B$6))</f>
        <v>8.7000844</v>
      </c>
      <c r="L6735" s="0" t="n">
        <f aca="false">IF(C6735=1,0,MIN(F6735-K6735,Assumptions!$C$15,MAX(0,$B$10-O6734-M6735)))</f>
        <v>0</v>
      </c>
      <c r="M6735" s="0" t="n">
        <f aca="false">'Profiles 8760'!H6724</f>
        <v>68000</v>
      </c>
      <c r="N6735" s="0" t="n">
        <f aca="false">J6735+L6735</f>
        <v>0</v>
      </c>
      <c r="O6735" s="0" t="n">
        <f aca="false">O6734+N6735</f>
        <v>628359.702561689</v>
      </c>
      <c r="P6735" s="0" t="n">
        <f aca="false">MIN($B$5,P6734+K6735*$B$6-I6735)</f>
        <v>197.0805116786</v>
      </c>
      <c r="Q6735" s="0" t="n">
        <f aca="false">MAX(0,F6735-H6735-K6735-L6735)</f>
        <v>0</v>
      </c>
    </row>
    <row r="6736" customFormat="false" ht="15" hidden="false" customHeight="false" outlineLevel="0" collapsed="false">
      <c r="A6736" s="0" t="n">
        <f aca="false">'Profiles 8760'!A6725</f>
        <v>6723</v>
      </c>
      <c r="B6736" s="0" t="n">
        <f aca="false">'Profiles 8760'!B6725</f>
        <v>10</v>
      </c>
      <c r="C6736" s="0" t="n">
        <f aca="false">'Profiles 8760'!E6725</f>
        <v>0</v>
      </c>
      <c r="D6736" s="0" t="n">
        <f aca="false">'Profiles 8760'!F6725</f>
        <v>0</v>
      </c>
      <c r="E6736" s="0" t="n">
        <f aca="false">'Profiles 8760'!G6725</f>
        <v>0.221472</v>
      </c>
      <c r="F6736" s="0" t="n">
        <f aca="false">D6736*Assumptions!$C$11*$B$7+E6736*Assumptions!$C$12*$B$8</f>
        <v>9.0582048</v>
      </c>
      <c r="G6736" s="0" t="n">
        <f aca="false">C6736*Assumptions!$C$15</f>
        <v>0</v>
      </c>
      <c r="H6736" s="0" t="n">
        <f aca="false">MIN(F6736,G6736)</f>
        <v>0</v>
      </c>
      <c r="I6736" s="0" t="n">
        <f aca="false">IF(C6736=1,MIN(G6736-H6736,Assumptions!$C$13,P6735),0)</f>
        <v>0</v>
      </c>
      <c r="J6736" s="0" t="n">
        <f aca="false">H6736+I6736</f>
        <v>0</v>
      </c>
      <c r="K6736" s="0" t="n">
        <f aca="false">MIN(IF(C6736=1,F6736-H6736,F6736),Assumptions!$C$13,MAX(0,($B$5-P6735)/$B$6))</f>
        <v>9.0582048</v>
      </c>
      <c r="L6736" s="0" t="n">
        <f aca="false">IF(C6736=1,0,MIN(F6736-K6736,Assumptions!$C$15,MAX(0,$B$10-O6735-M6736)))</f>
        <v>0</v>
      </c>
      <c r="M6736" s="0" t="n">
        <f aca="false">'Profiles 8760'!H6725</f>
        <v>68000</v>
      </c>
      <c r="N6736" s="0" t="n">
        <f aca="false">J6736+L6736</f>
        <v>0</v>
      </c>
      <c r="O6736" s="0" t="n">
        <f aca="false">O6735+N6736</f>
        <v>628359.702561689</v>
      </c>
      <c r="P6736" s="0" t="n">
        <f aca="false">MIN($B$5,P6735+K6736*$B$6-I6736)</f>
        <v>204.93216359924</v>
      </c>
      <c r="Q6736" s="0" t="n">
        <f aca="false">MAX(0,F6736-H6736-K6736-L6736)</f>
        <v>0</v>
      </c>
    </row>
    <row r="6737" customFormat="false" ht="15" hidden="false" customHeight="false" outlineLevel="0" collapsed="false">
      <c r="A6737" s="0" t="n">
        <f aca="false">'Profiles 8760'!A6726</f>
        <v>6724</v>
      </c>
      <c r="B6737" s="0" t="n">
        <f aca="false">'Profiles 8760'!B6726</f>
        <v>10</v>
      </c>
      <c r="C6737" s="0" t="n">
        <f aca="false">'Profiles 8760'!E6726</f>
        <v>0</v>
      </c>
      <c r="D6737" s="0" t="n">
        <f aca="false">'Profiles 8760'!F6726</f>
        <v>0</v>
      </c>
      <c r="E6737" s="0" t="n">
        <f aca="false">'Profiles 8760'!G6726</f>
        <v>0.201353</v>
      </c>
      <c r="F6737" s="0" t="n">
        <f aca="false">D6737*Assumptions!$C$11*$B$7+E6737*Assumptions!$C$12*$B$8</f>
        <v>8.2353377</v>
      </c>
      <c r="G6737" s="0" t="n">
        <f aca="false">C6737*Assumptions!$C$15</f>
        <v>0</v>
      </c>
      <c r="H6737" s="0" t="n">
        <f aca="false">MIN(F6737,G6737)</f>
        <v>0</v>
      </c>
      <c r="I6737" s="0" t="n">
        <f aca="false">IF(C6737=1,MIN(G6737-H6737,Assumptions!$C$13,P6736),0)</f>
        <v>0</v>
      </c>
      <c r="J6737" s="0" t="n">
        <f aca="false">H6737+I6737</f>
        <v>0</v>
      </c>
      <c r="K6737" s="0" t="n">
        <f aca="false">MIN(IF(C6737=1,F6737-H6737,F6737),Assumptions!$C$13,MAX(0,($B$5-P6736)/$B$6))</f>
        <v>8.2353377</v>
      </c>
      <c r="L6737" s="0" t="n">
        <f aca="false">IF(C6737=1,0,MIN(F6737-K6737,Assumptions!$C$15,MAX(0,$B$10-O6736-M6737)))</f>
        <v>0</v>
      </c>
      <c r="M6737" s="0" t="n">
        <f aca="false">'Profiles 8760'!H6726</f>
        <v>68000</v>
      </c>
      <c r="N6737" s="0" t="n">
        <f aca="false">J6737+L6737</f>
        <v>0</v>
      </c>
      <c r="O6737" s="0" t="n">
        <f aca="false">O6736+N6737</f>
        <v>628359.702561689</v>
      </c>
      <c r="P6737" s="0" t="n">
        <f aca="false">MIN($B$5,P6736+K6737*$B$6-I6737)</f>
        <v>212.0705543176</v>
      </c>
      <c r="Q6737" s="0" t="n">
        <f aca="false">MAX(0,F6737-H6737-K6737-L6737)</f>
        <v>0</v>
      </c>
    </row>
    <row r="6738" customFormat="false" ht="15" hidden="false" customHeight="false" outlineLevel="0" collapsed="false">
      <c r="A6738" s="0" t="n">
        <f aca="false">'Profiles 8760'!A6727</f>
        <v>6725</v>
      </c>
      <c r="B6738" s="0" t="n">
        <f aca="false">'Profiles 8760'!B6727</f>
        <v>10</v>
      </c>
      <c r="C6738" s="0" t="n">
        <f aca="false">'Profiles 8760'!E6727</f>
        <v>0</v>
      </c>
      <c r="D6738" s="0" t="n">
        <f aca="false">'Profiles 8760'!F6727</f>
        <v>0</v>
      </c>
      <c r="E6738" s="0" t="n">
        <f aca="false">'Profiles 8760'!G6727</f>
        <v>0.21466</v>
      </c>
      <c r="F6738" s="0" t="n">
        <f aca="false">D6738*Assumptions!$C$11*$B$7+E6738*Assumptions!$C$12*$B$8</f>
        <v>8.779594</v>
      </c>
      <c r="G6738" s="0" t="n">
        <f aca="false">C6738*Assumptions!$C$15</f>
        <v>0</v>
      </c>
      <c r="H6738" s="0" t="n">
        <f aca="false">MIN(F6738,G6738)</f>
        <v>0</v>
      </c>
      <c r="I6738" s="0" t="n">
        <f aca="false">IF(C6738=1,MIN(G6738-H6738,Assumptions!$C$13,P6737),0)</f>
        <v>0</v>
      </c>
      <c r="J6738" s="0" t="n">
        <f aca="false">H6738+I6738</f>
        <v>0</v>
      </c>
      <c r="K6738" s="0" t="n">
        <f aca="false">MIN(IF(C6738=1,F6738-H6738,F6738),Assumptions!$C$13,MAX(0,($B$5-P6737)/$B$6))</f>
        <v>8.779594</v>
      </c>
      <c r="L6738" s="0" t="n">
        <f aca="false">IF(C6738=1,0,MIN(F6738-K6738,Assumptions!$C$15,MAX(0,$B$10-O6737-M6738)))</f>
        <v>0</v>
      </c>
      <c r="M6738" s="0" t="n">
        <f aca="false">'Profiles 8760'!H6727</f>
        <v>68000</v>
      </c>
      <c r="N6738" s="0" t="n">
        <f aca="false">J6738+L6738</f>
        <v>0</v>
      </c>
      <c r="O6738" s="0" t="n">
        <f aca="false">O6737+N6738</f>
        <v>628359.702561689</v>
      </c>
      <c r="P6738" s="0" t="n">
        <f aca="false">MIN($B$5,P6737+K6738*$B$6-I6738)</f>
        <v>219.6807063968</v>
      </c>
      <c r="Q6738" s="0" t="n">
        <f aca="false">MAX(0,F6738-H6738-K6738-L6738)</f>
        <v>0</v>
      </c>
    </row>
    <row r="6739" customFormat="false" ht="15" hidden="false" customHeight="false" outlineLevel="0" collapsed="false">
      <c r="A6739" s="0" t="n">
        <f aca="false">'Profiles 8760'!A6728</f>
        <v>6726</v>
      </c>
      <c r="B6739" s="0" t="n">
        <f aca="false">'Profiles 8760'!B6728</f>
        <v>10</v>
      </c>
      <c r="C6739" s="0" t="n">
        <f aca="false">'Profiles 8760'!E6728</f>
        <v>0</v>
      </c>
      <c r="D6739" s="0" t="n">
        <f aca="false">'Profiles 8760'!F6728</f>
        <v>0</v>
      </c>
      <c r="E6739" s="0" t="n">
        <f aca="false">'Profiles 8760'!G6728</f>
        <v>0.258561</v>
      </c>
      <c r="F6739" s="0" t="n">
        <f aca="false">D6739*Assumptions!$C$11*$B$7+E6739*Assumptions!$C$12*$B$8</f>
        <v>10.5751449</v>
      </c>
      <c r="G6739" s="0" t="n">
        <f aca="false">C6739*Assumptions!$C$15</f>
        <v>0</v>
      </c>
      <c r="H6739" s="0" t="n">
        <f aca="false">MIN(F6739,G6739)</f>
        <v>0</v>
      </c>
      <c r="I6739" s="0" t="n">
        <f aca="false">IF(C6739=1,MIN(G6739-H6739,Assumptions!$C$13,P6738),0)</f>
        <v>0</v>
      </c>
      <c r="J6739" s="0" t="n">
        <f aca="false">H6739+I6739</f>
        <v>0</v>
      </c>
      <c r="K6739" s="0" t="n">
        <f aca="false">MIN(IF(C6739=1,F6739-H6739,F6739),Assumptions!$C$13,MAX(0,($B$5-P6738)/$B$6))</f>
        <v>10.5751449</v>
      </c>
      <c r="L6739" s="0" t="n">
        <f aca="false">IF(C6739=1,0,MIN(F6739-K6739,Assumptions!$C$15,MAX(0,$B$10-O6738-M6739)))</f>
        <v>0</v>
      </c>
      <c r="M6739" s="0" t="n">
        <f aca="false">'Profiles 8760'!H6728</f>
        <v>68000</v>
      </c>
      <c r="N6739" s="0" t="n">
        <f aca="false">J6739+L6739</f>
        <v>0</v>
      </c>
      <c r="O6739" s="0" t="n">
        <f aca="false">O6738+N6739</f>
        <v>628359.702561689</v>
      </c>
      <c r="P6739" s="0" t="n">
        <f aca="false">MIN($B$5,P6738+K6739*$B$6-I6739)</f>
        <v>228.84724199612</v>
      </c>
      <c r="Q6739" s="0" t="n">
        <f aca="false">MAX(0,F6739-H6739-K6739-L6739)</f>
        <v>0</v>
      </c>
    </row>
    <row r="6740" customFormat="false" ht="15" hidden="false" customHeight="false" outlineLevel="0" collapsed="false">
      <c r="A6740" s="0" t="n">
        <f aca="false">'Profiles 8760'!A6729</f>
        <v>6727</v>
      </c>
      <c r="B6740" s="0" t="n">
        <f aca="false">'Profiles 8760'!B6729</f>
        <v>10</v>
      </c>
      <c r="C6740" s="0" t="n">
        <f aca="false">'Profiles 8760'!E6729</f>
        <v>0</v>
      </c>
      <c r="D6740" s="0" t="n">
        <f aca="false">'Profiles 8760'!F6729</f>
        <v>0</v>
      </c>
      <c r="E6740" s="0" t="n">
        <f aca="false">'Profiles 8760'!G6729</f>
        <v>0.226418</v>
      </c>
      <c r="F6740" s="0" t="n">
        <f aca="false">D6740*Assumptions!$C$11*$B$7+E6740*Assumptions!$C$12*$B$8</f>
        <v>9.2604962</v>
      </c>
      <c r="G6740" s="0" t="n">
        <f aca="false">C6740*Assumptions!$C$15</f>
        <v>0</v>
      </c>
      <c r="H6740" s="0" t="n">
        <f aca="false">MIN(F6740,G6740)</f>
        <v>0</v>
      </c>
      <c r="I6740" s="0" t="n">
        <f aca="false">IF(C6740=1,MIN(G6740-H6740,Assumptions!$C$13,P6739),0)</f>
        <v>0</v>
      </c>
      <c r="J6740" s="0" t="n">
        <f aca="false">H6740+I6740</f>
        <v>0</v>
      </c>
      <c r="K6740" s="0" t="n">
        <f aca="false">MIN(IF(C6740=1,F6740-H6740,F6740),Assumptions!$C$13,MAX(0,($B$5-P6739)/$B$6))</f>
        <v>9.2604962</v>
      </c>
      <c r="L6740" s="0" t="n">
        <f aca="false">IF(C6740=1,0,MIN(F6740-K6740,Assumptions!$C$15,MAX(0,$B$10-O6739-M6740)))</f>
        <v>0</v>
      </c>
      <c r="M6740" s="0" t="n">
        <f aca="false">'Profiles 8760'!H6729</f>
        <v>68000</v>
      </c>
      <c r="N6740" s="0" t="n">
        <f aca="false">J6740+L6740</f>
        <v>0</v>
      </c>
      <c r="O6740" s="0" t="n">
        <f aca="false">O6739+N6740</f>
        <v>628359.702561689</v>
      </c>
      <c r="P6740" s="0" t="n">
        <f aca="false">MIN($B$5,P6739+K6740*$B$6-I6740)</f>
        <v>236.87424010228</v>
      </c>
      <c r="Q6740" s="0" t="n">
        <f aca="false">MAX(0,F6740-H6740-K6740-L6740)</f>
        <v>0</v>
      </c>
    </row>
    <row r="6741" customFormat="false" ht="15" hidden="false" customHeight="false" outlineLevel="0" collapsed="false">
      <c r="A6741" s="0" t="n">
        <f aca="false">'Profiles 8760'!A6730</f>
        <v>6728</v>
      </c>
      <c r="B6741" s="0" t="n">
        <f aca="false">'Profiles 8760'!B6730</f>
        <v>10</v>
      </c>
      <c r="C6741" s="0" t="n">
        <f aca="false">'Profiles 8760'!E6730</f>
        <v>1</v>
      </c>
      <c r="D6741" s="0" t="n">
        <f aca="false">'Profiles 8760'!F6730</f>
        <v>0.137682</v>
      </c>
      <c r="E6741" s="0" t="n">
        <f aca="false">'Profiles 8760'!G6730</f>
        <v>0.27103</v>
      </c>
      <c r="F6741" s="0" t="n">
        <f aca="false">D6741*Assumptions!$C$11*$B$7+E6741*Assumptions!$C$12*$B$8</f>
        <v>50.8476886</v>
      </c>
      <c r="G6741" s="0" t="n">
        <f aca="false">C6741*Assumptions!$C$15</f>
        <v>200</v>
      </c>
      <c r="H6741" s="0" t="n">
        <f aca="false">MIN(F6741,G6741)</f>
        <v>50.8476886</v>
      </c>
      <c r="I6741" s="0" t="n">
        <f aca="false">IF(C6741=1,MIN(G6741-H6741,Assumptions!$C$13,P6740),0)</f>
        <v>149.1523114</v>
      </c>
      <c r="J6741" s="0" t="n">
        <f aca="false">H6741+I6741</f>
        <v>200</v>
      </c>
      <c r="K6741" s="0" t="n">
        <f aca="false">MIN(IF(C6741=1,F6741-H6741,F6741),Assumptions!$C$13,MAX(0,($B$5-P6740)/$B$6))</f>
        <v>0</v>
      </c>
      <c r="L6741" s="0" t="n">
        <f aca="false">IF(C6741=1,0,MIN(F6741-K6741,Assumptions!$C$15,MAX(0,$B$10-O6740-M6741)))</f>
        <v>0</v>
      </c>
      <c r="M6741" s="0" t="n">
        <f aca="false">'Profiles 8760'!H6730</f>
        <v>67800</v>
      </c>
      <c r="N6741" s="0" t="n">
        <f aca="false">J6741+L6741</f>
        <v>200</v>
      </c>
      <c r="O6741" s="0" t="n">
        <f aca="false">O6740+N6741</f>
        <v>628559.702561689</v>
      </c>
      <c r="P6741" s="0" t="n">
        <f aca="false">MIN($B$5,P6740+K6741*$B$6-I6741)</f>
        <v>87.72192870228</v>
      </c>
      <c r="Q6741" s="0" t="n">
        <f aca="false">MAX(0,F6741-H6741-K6741-L6741)</f>
        <v>0</v>
      </c>
    </row>
    <row r="6742" customFormat="false" ht="15" hidden="false" customHeight="false" outlineLevel="0" collapsed="false">
      <c r="A6742" s="0" t="n">
        <f aca="false">'Profiles 8760'!A6731</f>
        <v>6729</v>
      </c>
      <c r="B6742" s="0" t="n">
        <f aca="false">'Profiles 8760'!B6731</f>
        <v>10</v>
      </c>
      <c r="C6742" s="0" t="n">
        <f aca="false">'Profiles 8760'!E6731</f>
        <v>1</v>
      </c>
      <c r="D6742" s="0" t="n">
        <f aca="false">'Profiles 8760'!F6731</f>
        <v>0.414236</v>
      </c>
      <c r="E6742" s="0" t="n">
        <f aca="false">'Profiles 8760'!G6731</f>
        <v>0.262537</v>
      </c>
      <c r="F6742" s="0" t="n">
        <f aca="false">D6742*Assumptions!$C$11*$B$7+E6742*Assumptions!$C$12*$B$8</f>
        <v>130.3691201</v>
      </c>
      <c r="G6742" s="0" t="n">
        <f aca="false">C6742*Assumptions!$C$15</f>
        <v>200</v>
      </c>
      <c r="H6742" s="0" t="n">
        <f aca="false">MIN(F6742,G6742)</f>
        <v>130.3691201</v>
      </c>
      <c r="I6742" s="0" t="n">
        <f aca="false">IF(C6742=1,MIN(G6742-H6742,Assumptions!$C$13,P6741),0)</f>
        <v>69.6308799</v>
      </c>
      <c r="J6742" s="0" t="n">
        <f aca="false">H6742+I6742</f>
        <v>200</v>
      </c>
      <c r="K6742" s="0" t="n">
        <f aca="false">MIN(IF(C6742=1,F6742-H6742,F6742),Assumptions!$C$13,MAX(0,($B$5-P6741)/$B$6))</f>
        <v>0</v>
      </c>
      <c r="L6742" s="0" t="n">
        <f aca="false">IF(C6742=1,0,MIN(F6742-K6742,Assumptions!$C$15,MAX(0,$B$10-O6741-M6742)))</f>
        <v>0</v>
      </c>
      <c r="M6742" s="0" t="n">
        <f aca="false">'Profiles 8760'!H6731</f>
        <v>67600</v>
      </c>
      <c r="N6742" s="0" t="n">
        <f aca="false">J6742+L6742</f>
        <v>200</v>
      </c>
      <c r="O6742" s="0" t="n">
        <f aca="false">O6741+N6742</f>
        <v>628759.702561689</v>
      </c>
      <c r="P6742" s="0" t="n">
        <f aca="false">MIN($B$5,P6741+K6742*$B$6-I6742)</f>
        <v>18.09104880228</v>
      </c>
      <c r="Q6742" s="0" t="n">
        <f aca="false">MAX(0,F6742-H6742-K6742-L6742)</f>
        <v>0</v>
      </c>
    </row>
    <row r="6743" customFormat="false" ht="15" hidden="false" customHeight="false" outlineLevel="0" collapsed="false">
      <c r="A6743" s="0" t="n">
        <f aca="false">'Profiles 8760'!A6732</f>
        <v>6730</v>
      </c>
      <c r="B6743" s="0" t="n">
        <f aca="false">'Profiles 8760'!B6732</f>
        <v>10</v>
      </c>
      <c r="C6743" s="0" t="n">
        <f aca="false">'Profiles 8760'!E6732</f>
        <v>0</v>
      </c>
      <c r="D6743" s="0" t="n">
        <f aca="false">'Profiles 8760'!F6732</f>
        <v>0.705547</v>
      </c>
      <c r="E6743" s="0" t="n">
        <f aca="false">'Profiles 8760'!G6732</f>
        <v>0.455094</v>
      </c>
      <c r="F6743" s="0" t="n">
        <f aca="false">D6743*Assumptions!$C$11*$B$7+E6743*Assumptions!$C$12*$B$8</f>
        <v>222.3753182</v>
      </c>
      <c r="G6743" s="0" t="n">
        <f aca="false">C6743*Assumptions!$C$15</f>
        <v>0</v>
      </c>
      <c r="H6743" s="0" t="n">
        <f aca="false">MIN(F6743,G6743)</f>
        <v>0</v>
      </c>
      <c r="I6743" s="0" t="n">
        <f aca="false">IF(C6743=1,MIN(G6743-H6743,Assumptions!$C$13,P6742),0)</f>
        <v>0</v>
      </c>
      <c r="J6743" s="0" t="n">
        <f aca="false">H6743+I6743</f>
        <v>0</v>
      </c>
      <c r="K6743" s="0" t="n">
        <f aca="false">MIN(IF(C6743=1,F6743-H6743,F6743),Assumptions!$C$13,MAX(0,($B$5-P6742)/$B$6))</f>
        <v>180</v>
      </c>
      <c r="L6743" s="0" t="n">
        <f aca="false">IF(C6743=1,0,MIN(F6743-K6743,Assumptions!$C$15,MAX(0,$B$10-O6742-M6743)))</f>
        <v>42.3753182</v>
      </c>
      <c r="M6743" s="0" t="n">
        <f aca="false">'Profiles 8760'!H6732</f>
        <v>67600</v>
      </c>
      <c r="N6743" s="0" t="n">
        <f aca="false">J6743+L6743</f>
        <v>42.3753182</v>
      </c>
      <c r="O6743" s="0" t="n">
        <f aca="false">O6742+N6743</f>
        <v>628802.077879889</v>
      </c>
      <c r="P6743" s="0" t="n">
        <f aca="false">MIN($B$5,P6742+K6743*$B$6-I6743)</f>
        <v>174.11504880228</v>
      </c>
      <c r="Q6743" s="0" t="n">
        <f aca="false">MAX(0,F6743-H6743-K6743-L6743)</f>
        <v>0</v>
      </c>
    </row>
    <row r="6744" customFormat="false" ht="15" hidden="false" customHeight="false" outlineLevel="0" collapsed="false">
      <c r="A6744" s="0" t="n">
        <f aca="false">'Profiles 8760'!A6733</f>
        <v>6731</v>
      </c>
      <c r="B6744" s="0" t="n">
        <f aca="false">'Profiles 8760'!B6733</f>
        <v>10</v>
      </c>
      <c r="C6744" s="0" t="n">
        <f aca="false">'Profiles 8760'!E6733</f>
        <v>0</v>
      </c>
      <c r="D6744" s="0" t="n">
        <f aca="false">'Profiles 8760'!F6733</f>
        <v>0.955427</v>
      </c>
      <c r="E6744" s="0" t="n">
        <f aca="false">'Profiles 8760'!G6733</f>
        <v>0.563839</v>
      </c>
      <c r="F6744" s="0" t="n">
        <f aca="false">D6744*Assumptions!$C$11*$B$7+E6744*Assumptions!$C$12*$B$8</f>
        <v>298.9883327</v>
      </c>
      <c r="G6744" s="0" t="n">
        <f aca="false">C6744*Assumptions!$C$15</f>
        <v>0</v>
      </c>
      <c r="H6744" s="0" t="n">
        <f aca="false">MIN(F6744,G6744)</f>
        <v>0</v>
      </c>
      <c r="I6744" s="0" t="n">
        <f aca="false">IF(C6744=1,MIN(G6744-H6744,Assumptions!$C$13,P6743),0)</f>
        <v>0</v>
      </c>
      <c r="J6744" s="0" t="n">
        <f aca="false">H6744+I6744</f>
        <v>0</v>
      </c>
      <c r="K6744" s="0" t="n">
        <f aca="false">MIN(IF(C6744=1,F6744-H6744,F6744),Assumptions!$C$13,MAX(0,($B$5-P6743)/$B$6))</f>
        <v>180</v>
      </c>
      <c r="L6744" s="0" t="n">
        <f aca="false">IF(C6744=1,0,MIN(F6744-K6744,Assumptions!$C$15,MAX(0,$B$10-O6743-M6744)))</f>
        <v>118.9883327</v>
      </c>
      <c r="M6744" s="0" t="n">
        <f aca="false">'Profiles 8760'!H6733</f>
        <v>67600</v>
      </c>
      <c r="N6744" s="0" t="n">
        <f aca="false">J6744+L6744</f>
        <v>118.9883327</v>
      </c>
      <c r="O6744" s="0" t="n">
        <f aca="false">O6743+N6744</f>
        <v>628921.066212589</v>
      </c>
      <c r="P6744" s="0" t="n">
        <f aca="false">MIN($B$5,P6743+K6744*$B$6-I6744)</f>
        <v>330.13904880228</v>
      </c>
      <c r="Q6744" s="0" t="n">
        <f aca="false">MAX(0,F6744-H6744-K6744-L6744)</f>
        <v>0</v>
      </c>
    </row>
    <row r="6745" customFormat="false" ht="15" hidden="false" customHeight="false" outlineLevel="0" collapsed="false">
      <c r="A6745" s="0" t="n">
        <f aca="false">'Profiles 8760'!A6734</f>
        <v>6732</v>
      </c>
      <c r="B6745" s="0" t="n">
        <f aca="false">'Profiles 8760'!B6734</f>
        <v>10</v>
      </c>
      <c r="C6745" s="0" t="n">
        <f aca="false">'Profiles 8760'!E6734</f>
        <v>0</v>
      </c>
      <c r="D6745" s="0" t="n">
        <f aca="false">'Profiles 8760'!F6734</f>
        <v>1</v>
      </c>
      <c r="E6745" s="0" t="n">
        <f aca="false">'Profiles 8760'!G6734</f>
        <v>0.601448</v>
      </c>
      <c r="F6745" s="0" t="n">
        <f aca="false">D6745*Assumptions!$C$11*$B$7+E6745*Assumptions!$C$12*$B$8</f>
        <v>313.3992232</v>
      </c>
      <c r="G6745" s="0" t="n">
        <f aca="false">C6745*Assumptions!$C$15</f>
        <v>0</v>
      </c>
      <c r="H6745" s="0" t="n">
        <f aca="false">MIN(F6745,G6745)</f>
        <v>0</v>
      </c>
      <c r="I6745" s="0" t="n">
        <f aca="false">IF(C6745=1,MIN(G6745-H6745,Assumptions!$C$13,P6744),0)</f>
        <v>0</v>
      </c>
      <c r="J6745" s="0" t="n">
        <f aca="false">H6745+I6745</f>
        <v>0</v>
      </c>
      <c r="K6745" s="0" t="n">
        <f aca="false">MIN(IF(C6745=1,F6745-H6745,F6745),Assumptions!$C$13,MAX(0,($B$5-P6744)/$B$6))</f>
        <v>180</v>
      </c>
      <c r="L6745" s="0" t="n">
        <f aca="false">IF(C6745=1,0,MIN(F6745-K6745,Assumptions!$C$15,MAX(0,$B$10-O6744-M6745)))</f>
        <v>133.3992232</v>
      </c>
      <c r="M6745" s="0" t="n">
        <f aca="false">'Profiles 8760'!H6734</f>
        <v>67600</v>
      </c>
      <c r="N6745" s="0" t="n">
        <f aca="false">J6745+L6745</f>
        <v>133.3992232</v>
      </c>
      <c r="O6745" s="0" t="n">
        <f aca="false">O6744+N6745</f>
        <v>629054.465435789</v>
      </c>
      <c r="P6745" s="0" t="n">
        <f aca="false">MIN($B$5,P6744+K6745*$B$6-I6745)</f>
        <v>486.16304880228</v>
      </c>
      <c r="Q6745" s="0" t="n">
        <f aca="false">MAX(0,F6745-H6745-K6745-L6745)</f>
        <v>0</v>
      </c>
    </row>
    <row r="6746" customFormat="false" ht="15" hidden="false" customHeight="false" outlineLevel="0" collapsed="false">
      <c r="A6746" s="0" t="n">
        <f aca="false">'Profiles 8760'!A6735</f>
        <v>6733</v>
      </c>
      <c r="B6746" s="0" t="n">
        <f aca="false">'Profiles 8760'!B6735</f>
        <v>10</v>
      </c>
      <c r="C6746" s="0" t="n">
        <f aca="false">'Profiles 8760'!E6735</f>
        <v>0</v>
      </c>
      <c r="D6746" s="0" t="n">
        <f aca="false">'Profiles 8760'!F6735</f>
        <v>1</v>
      </c>
      <c r="E6746" s="0" t="n">
        <f aca="false">'Profiles 8760'!G6735</f>
        <v>0.449751</v>
      </c>
      <c r="F6746" s="0" t="n">
        <f aca="false">D6746*Assumptions!$C$11*$B$7+E6746*Assumptions!$C$12*$B$8</f>
        <v>307.1948159</v>
      </c>
      <c r="G6746" s="0" t="n">
        <f aca="false">C6746*Assumptions!$C$15</f>
        <v>0</v>
      </c>
      <c r="H6746" s="0" t="n">
        <f aca="false">MIN(F6746,G6746)</f>
        <v>0</v>
      </c>
      <c r="I6746" s="0" t="n">
        <f aca="false">IF(C6746=1,MIN(G6746-H6746,Assumptions!$C$13,P6745),0)</f>
        <v>0</v>
      </c>
      <c r="J6746" s="0" t="n">
        <f aca="false">H6746+I6746</f>
        <v>0</v>
      </c>
      <c r="K6746" s="0" t="n">
        <f aca="false">MIN(IF(C6746=1,F6746-H6746,F6746),Assumptions!$C$13,MAX(0,($B$5-P6745)/$B$6))</f>
        <v>28.4344153180896</v>
      </c>
      <c r="L6746" s="0" t="n">
        <f aca="false">IF(C6746=1,0,MIN(F6746-K6746,Assumptions!$C$15,MAX(0,$B$10-O6745-M6746)))</f>
        <v>200</v>
      </c>
      <c r="M6746" s="0" t="n">
        <f aca="false">'Profiles 8760'!H6735</f>
        <v>67600</v>
      </c>
      <c r="N6746" s="0" t="n">
        <f aca="false">J6746+L6746</f>
        <v>200</v>
      </c>
      <c r="O6746" s="0" t="n">
        <f aca="false">O6745+N6746</f>
        <v>629254.465435789</v>
      </c>
      <c r="P6746" s="0" t="n">
        <f aca="false">MIN($B$5,P6745+K6746*$B$6-I6746)</f>
        <v>510.81</v>
      </c>
      <c r="Q6746" s="0" t="n">
        <f aca="false">MAX(0,F6746-H6746-K6746-L6746)</f>
        <v>78.7604005819105</v>
      </c>
    </row>
    <row r="6747" customFormat="false" ht="15" hidden="false" customHeight="false" outlineLevel="0" collapsed="false">
      <c r="A6747" s="0" t="n">
        <f aca="false">'Profiles 8760'!A6736</f>
        <v>6734</v>
      </c>
      <c r="B6747" s="0" t="n">
        <f aca="false">'Profiles 8760'!B6736</f>
        <v>10</v>
      </c>
      <c r="C6747" s="0" t="n">
        <f aca="false">'Profiles 8760'!E6736</f>
        <v>0</v>
      </c>
      <c r="D6747" s="0" t="n">
        <f aca="false">'Profiles 8760'!F6736</f>
        <v>1</v>
      </c>
      <c r="E6747" s="0" t="n">
        <f aca="false">'Profiles 8760'!G6736</f>
        <v>0.576354</v>
      </c>
      <c r="F6747" s="0" t="n">
        <f aca="false">D6747*Assumptions!$C$11*$B$7+E6747*Assumptions!$C$12*$B$8</f>
        <v>312.3728786</v>
      </c>
      <c r="G6747" s="0" t="n">
        <f aca="false">C6747*Assumptions!$C$15</f>
        <v>0</v>
      </c>
      <c r="H6747" s="0" t="n">
        <f aca="false">MIN(F6747,G6747)</f>
        <v>0</v>
      </c>
      <c r="I6747" s="0" t="n">
        <f aca="false">IF(C6747=1,MIN(G6747-H6747,Assumptions!$C$13,P6746),0)</f>
        <v>0</v>
      </c>
      <c r="J6747" s="0" t="n">
        <f aca="false">H6747+I6747</f>
        <v>0</v>
      </c>
      <c r="K6747" s="0" t="n">
        <f aca="false">MIN(IF(C6747=1,F6747-H6747,F6747),Assumptions!$C$13,MAX(0,($B$5-P6746)/$B$6))</f>
        <v>0</v>
      </c>
      <c r="L6747" s="0" t="n">
        <f aca="false">IF(C6747=1,0,MIN(F6747-K6747,Assumptions!$C$15,MAX(0,$B$10-O6746-M6747)))</f>
        <v>200</v>
      </c>
      <c r="M6747" s="0" t="n">
        <f aca="false">'Profiles 8760'!H6736</f>
        <v>67600</v>
      </c>
      <c r="N6747" s="0" t="n">
        <f aca="false">J6747+L6747</f>
        <v>200</v>
      </c>
      <c r="O6747" s="0" t="n">
        <f aca="false">O6746+N6747</f>
        <v>629454.465435789</v>
      </c>
      <c r="P6747" s="0" t="n">
        <f aca="false">MIN($B$5,P6746+K6747*$B$6-I6747)</f>
        <v>510.81</v>
      </c>
      <c r="Q6747" s="0" t="n">
        <f aca="false">MAX(0,F6747-H6747-K6747-L6747)</f>
        <v>112.3728786</v>
      </c>
    </row>
    <row r="6748" customFormat="false" ht="15" hidden="false" customHeight="false" outlineLevel="0" collapsed="false">
      <c r="A6748" s="0" t="n">
        <f aca="false">'Profiles 8760'!A6737</f>
        <v>6735</v>
      </c>
      <c r="B6748" s="0" t="n">
        <f aca="false">'Profiles 8760'!B6737</f>
        <v>10</v>
      </c>
      <c r="C6748" s="0" t="n">
        <f aca="false">'Profiles 8760'!E6737</f>
        <v>0</v>
      </c>
      <c r="D6748" s="0" t="n">
        <f aca="false">'Profiles 8760'!F6737</f>
        <v>0.955427</v>
      </c>
      <c r="E6748" s="0" t="n">
        <f aca="false">'Profiles 8760'!G6737</f>
        <v>0.456147</v>
      </c>
      <c r="F6748" s="0" t="n">
        <f aca="false">D6748*Assumptions!$C$11*$B$7+E6748*Assumptions!$C$12*$B$8</f>
        <v>294.5837299</v>
      </c>
      <c r="G6748" s="0" t="n">
        <f aca="false">C6748*Assumptions!$C$15</f>
        <v>0</v>
      </c>
      <c r="H6748" s="0" t="n">
        <f aca="false">MIN(F6748,G6748)</f>
        <v>0</v>
      </c>
      <c r="I6748" s="0" t="n">
        <f aca="false">IF(C6748=1,MIN(G6748-H6748,Assumptions!$C$13,P6747),0)</f>
        <v>0</v>
      </c>
      <c r="J6748" s="0" t="n">
        <f aca="false">H6748+I6748</f>
        <v>0</v>
      </c>
      <c r="K6748" s="0" t="n">
        <f aca="false">MIN(IF(C6748=1,F6748-H6748,F6748),Assumptions!$C$13,MAX(0,($B$5-P6747)/$B$6))</f>
        <v>0</v>
      </c>
      <c r="L6748" s="0" t="n">
        <f aca="false">IF(C6748=1,0,MIN(F6748-K6748,Assumptions!$C$15,MAX(0,$B$10-O6747-M6748)))</f>
        <v>200</v>
      </c>
      <c r="M6748" s="0" t="n">
        <f aca="false">'Profiles 8760'!H6737</f>
        <v>67600</v>
      </c>
      <c r="N6748" s="0" t="n">
        <f aca="false">J6748+L6748</f>
        <v>200</v>
      </c>
      <c r="O6748" s="0" t="n">
        <f aca="false">O6747+N6748</f>
        <v>629654.465435789</v>
      </c>
      <c r="P6748" s="0" t="n">
        <f aca="false">MIN($B$5,P6747+K6748*$B$6-I6748)</f>
        <v>510.81</v>
      </c>
      <c r="Q6748" s="0" t="n">
        <f aca="false">MAX(0,F6748-H6748-K6748-L6748)</f>
        <v>94.5837299</v>
      </c>
    </row>
    <row r="6749" customFormat="false" ht="15" hidden="false" customHeight="false" outlineLevel="0" collapsed="false">
      <c r="A6749" s="0" t="n">
        <f aca="false">'Profiles 8760'!A6738</f>
        <v>6736</v>
      </c>
      <c r="B6749" s="0" t="n">
        <f aca="false">'Profiles 8760'!B6738</f>
        <v>10</v>
      </c>
      <c r="C6749" s="0" t="n">
        <f aca="false">'Profiles 8760'!E6738</f>
        <v>0</v>
      </c>
      <c r="D6749" s="0" t="n">
        <f aca="false">'Profiles 8760'!F6738</f>
        <v>0.705547</v>
      </c>
      <c r="E6749" s="0" t="n">
        <f aca="false">'Profiles 8760'!G6738</f>
        <v>0.379561</v>
      </c>
      <c r="F6749" s="0" t="n">
        <f aca="false">D6749*Assumptions!$C$11*$B$7+E6749*Assumptions!$C$12*$B$8</f>
        <v>219.2860185</v>
      </c>
      <c r="G6749" s="0" t="n">
        <f aca="false">C6749*Assumptions!$C$15</f>
        <v>0</v>
      </c>
      <c r="H6749" s="0" t="n">
        <f aca="false">MIN(F6749,G6749)</f>
        <v>0</v>
      </c>
      <c r="I6749" s="0" t="n">
        <f aca="false">IF(C6749=1,MIN(G6749-H6749,Assumptions!$C$13,P6748),0)</f>
        <v>0</v>
      </c>
      <c r="J6749" s="0" t="n">
        <f aca="false">H6749+I6749</f>
        <v>0</v>
      </c>
      <c r="K6749" s="0" t="n">
        <f aca="false">MIN(IF(C6749=1,F6749-H6749,F6749),Assumptions!$C$13,MAX(0,($B$5-P6748)/$B$6))</f>
        <v>0</v>
      </c>
      <c r="L6749" s="0" t="n">
        <f aca="false">IF(C6749=1,0,MIN(F6749-K6749,Assumptions!$C$15,MAX(0,$B$10-O6748-M6749)))</f>
        <v>200</v>
      </c>
      <c r="M6749" s="0" t="n">
        <f aca="false">'Profiles 8760'!H6738</f>
        <v>67600</v>
      </c>
      <c r="N6749" s="0" t="n">
        <f aca="false">J6749+L6749</f>
        <v>200</v>
      </c>
      <c r="O6749" s="0" t="n">
        <f aca="false">O6748+N6749</f>
        <v>629854.465435789</v>
      </c>
      <c r="P6749" s="0" t="n">
        <f aca="false">MIN($B$5,P6748+K6749*$B$6-I6749)</f>
        <v>510.81</v>
      </c>
      <c r="Q6749" s="0" t="n">
        <f aca="false">MAX(0,F6749-H6749-K6749-L6749)</f>
        <v>19.2860185</v>
      </c>
    </row>
    <row r="6750" customFormat="false" ht="15" hidden="false" customHeight="false" outlineLevel="0" collapsed="false">
      <c r="A6750" s="0" t="n">
        <f aca="false">'Profiles 8760'!A6739</f>
        <v>6737</v>
      </c>
      <c r="B6750" s="0" t="n">
        <f aca="false">'Profiles 8760'!B6739</f>
        <v>10</v>
      </c>
      <c r="C6750" s="0" t="n">
        <f aca="false">'Profiles 8760'!E6739</f>
        <v>0</v>
      </c>
      <c r="D6750" s="0" t="n">
        <f aca="false">'Profiles 8760'!F6739</f>
        <v>0.414236</v>
      </c>
      <c r="E6750" s="0" t="n">
        <f aca="false">'Profiles 8760'!G6739</f>
        <v>0.351794</v>
      </c>
      <c r="F6750" s="0" t="n">
        <f aca="false">D6750*Assumptions!$C$11*$B$7+E6750*Assumptions!$C$12*$B$8</f>
        <v>134.0197314</v>
      </c>
      <c r="G6750" s="0" t="n">
        <f aca="false">C6750*Assumptions!$C$15</f>
        <v>0</v>
      </c>
      <c r="H6750" s="0" t="n">
        <f aca="false">MIN(F6750,G6750)</f>
        <v>0</v>
      </c>
      <c r="I6750" s="0" t="n">
        <f aca="false">IF(C6750=1,MIN(G6750-H6750,Assumptions!$C$13,P6749),0)</f>
        <v>0</v>
      </c>
      <c r="J6750" s="0" t="n">
        <f aca="false">H6750+I6750</f>
        <v>0</v>
      </c>
      <c r="K6750" s="0" t="n">
        <f aca="false">MIN(IF(C6750=1,F6750-H6750,F6750),Assumptions!$C$13,MAX(0,($B$5-P6749)/$B$6))</f>
        <v>0</v>
      </c>
      <c r="L6750" s="0" t="n">
        <f aca="false">IF(C6750=1,0,MIN(F6750-K6750,Assumptions!$C$15,MAX(0,$B$10-O6749-M6750)))</f>
        <v>134.0197314</v>
      </c>
      <c r="M6750" s="0" t="n">
        <f aca="false">'Profiles 8760'!H6739</f>
        <v>67600</v>
      </c>
      <c r="N6750" s="0" t="n">
        <f aca="false">J6750+L6750</f>
        <v>134.0197314</v>
      </c>
      <c r="O6750" s="0" t="n">
        <f aca="false">O6749+N6750</f>
        <v>629988.485167189</v>
      </c>
      <c r="P6750" s="0" t="n">
        <f aca="false">MIN($B$5,P6749+K6750*$B$6-I6750)</f>
        <v>510.81</v>
      </c>
      <c r="Q6750" s="0" t="n">
        <f aca="false">MAX(0,F6750-H6750-K6750-L6750)</f>
        <v>0</v>
      </c>
    </row>
    <row r="6751" customFormat="false" ht="15" hidden="false" customHeight="false" outlineLevel="0" collapsed="false">
      <c r="A6751" s="0" t="n">
        <f aca="false">'Profiles 8760'!A6740</f>
        <v>6738</v>
      </c>
      <c r="B6751" s="0" t="n">
        <f aca="false">'Profiles 8760'!B6740</f>
        <v>10</v>
      </c>
      <c r="C6751" s="0" t="n">
        <f aca="false">'Profiles 8760'!E6740</f>
        <v>0</v>
      </c>
      <c r="D6751" s="0" t="n">
        <f aca="false">'Profiles 8760'!F6740</f>
        <v>0.137682</v>
      </c>
      <c r="E6751" s="0" t="n">
        <f aca="false">'Profiles 8760'!G6740</f>
        <v>0.25308</v>
      </c>
      <c r="F6751" s="0" t="n">
        <f aca="false">D6751*Assumptions!$C$11*$B$7+E6751*Assumptions!$C$12*$B$8</f>
        <v>50.1135336</v>
      </c>
      <c r="G6751" s="0" t="n">
        <f aca="false">C6751*Assumptions!$C$15</f>
        <v>0</v>
      </c>
      <c r="H6751" s="0" t="n">
        <f aca="false">MIN(F6751,G6751)</f>
        <v>0</v>
      </c>
      <c r="I6751" s="0" t="n">
        <f aca="false">IF(C6751=1,MIN(G6751-H6751,Assumptions!$C$13,P6750),0)</f>
        <v>0</v>
      </c>
      <c r="J6751" s="0" t="n">
        <f aca="false">H6751+I6751</f>
        <v>0</v>
      </c>
      <c r="K6751" s="0" t="n">
        <f aca="false">MIN(IF(C6751=1,F6751-H6751,F6751),Assumptions!$C$13,MAX(0,($B$5-P6750)/$B$6))</f>
        <v>0</v>
      </c>
      <c r="L6751" s="0" t="n">
        <f aca="false">IF(C6751=1,0,MIN(F6751-K6751,Assumptions!$C$15,MAX(0,$B$10-O6750-M6751)))</f>
        <v>50.1135336</v>
      </c>
      <c r="M6751" s="0" t="n">
        <f aca="false">'Profiles 8760'!H6740</f>
        <v>67600</v>
      </c>
      <c r="N6751" s="0" t="n">
        <f aca="false">J6751+L6751</f>
        <v>50.1135336</v>
      </c>
      <c r="O6751" s="0" t="n">
        <f aca="false">O6750+N6751</f>
        <v>630038.598700789</v>
      </c>
      <c r="P6751" s="0" t="n">
        <f aca="false">MIN($B$5,P6750+K6751*$B$6-I6751)</f>
        <v>510.81</v>
      </c>
      <c r="Q6751" s="0" t="n">
        <f aca="false">MAX(0,F6751-H6751-K6751-L6751)</f>
        <v>0</v>
      </c>
    </row>
    <row r="6752" customFormat="false" ht="15" hidden="false" customHeight="false" outlineLevel="0" collapsed="false">
      <c r="A6752" s="0" t="n">
        <f aca="false">'Profiles 8760'!A6741</f>
        <v>6739</v>
      </c>
      <c r="B6752" s="0" t="n">
        <f aca="false">'Profiles 8760'!B6741</f>
        <v>10</v>
      </c>
      <c r="C6752" s="0" t="n">
        <f aca="false">'Profiles 8760'!E6741</f>
        <v>0</v>
      </c>
      <c r="D6752" s="0" t="n">
        <f aca="false">'Profiles 8760'!F6741</f>
        <v>0</v>
      </c>
      <c r="E6752" s="0" t="n">
        <f aca="false">'Profiles 8760'!G6741</f>
        <v>0.236495</v>
      </c>
      <c r="F6752" s="0" t="n">
        <f aca="false">D6752*Assumptions!$C$11*$B$7+E6752*Assumptions!$C$12*$B$8</f>
        <v>9.6726455</v>
      </c>
      <c r="G6752" s="0" t="n">
        <f aca="false">C6752*Assumptions!$C$15</f>
        <v>0</v>
      </c>
      <c r="H6752" s="0" t="n">
        <f aca="false">MIN(F6752,G6752)</f>
        <v>0</v>
      </c>
      <c r="I6752" s="0" t="n">
        <f aca="false">IF(C6752=1,MIN(G6752-H6752,Assumptions!$C$13,P6751),0)</f>
        <v>0</v>
      </c>
      <c r="J6752" s="0" t="n">
        <f aca="false">H6752+I6752</f>
        <v>0</v>
      </c>
      <c r="K6752" s="0" t="n">
        <f aca="false">MIN(IF(C6752=1,F6752-H6752,F6752),Assumptions!$C$13,MAX(0,($B$5-P6751)/$B$6))</f>
        <v>0</v>
      </c>
      <c r="L6752" s="0" t="n">
        <f aca="false">IF(C6752=1,0,MIN(F6752-K6752,Assumptions!$C$15,MAX(0,$B$10-O6751-M6752)))</f>
        <v>9.6726455</v>
      </c>
      <c r="M6752" s="0" t="n">
        <f aca="false">'Profiles 8760'!H6741</f>
        <v>67600</v>
      </c>
      <c r="N6752" s="0" t="n">
        <f aca="false">J6752+L6752</f>
        <v>9.6726455</v>
      </c>
      <c r="O6752" s="0" t="n">
        <f aca="false">O6751+N6752</f>
        <v>630048.271346289</v>
      </c>
      <c r="P6752" s="0" t="n">
        <f aca="false">MIN($B$5,P6751+K6752*$B$6-I6752)</f>
        <v>510.81</v>
      </c>
      <c r="Q6752" s="0" t="n">
        <f aca="false">MAX(0,F6752-H6752-K6752-L6752)</f>
        <v>0</v>
      </c>
    </row>
    <row r="6753" customFormat="false" ht="15" hidden="false" customHeight="false" outlineLevel="0" collapsed="false">
      <c r="A6753" s="0" t="n">
        <f aca="false">'Profiles 8760'!A6742</f>
        <v>6740</v>
      </c>
      <c r="B6753" s="0" t="n">
        <f aca="false">'Profiles 8760'!B6742</f>
        <v>10</v>
      </c>
      <c r="C6753" s="0" t="n">
        <f aca="false">'Profiles 8760'!E6742</f>
        <v>1</v>
      </c>
      <c r="D6753" s="0" t="n">
        <f aca="false">'Profiles 8760'!F6742</f>
        <v>0</v>
      </c>
      <c r="E6753" s="0" t="n">
        <f aca="false">'Profiles 8760'!G6742</f>
        <v>0.26516</v>
      </c>
      <c r="F6753" s="0" t="n">
        <f aca="false">D6753*Assumptions!$C$11*$B$7+E6753*Assumptions!$C$12*$B$8</f>
        <v>10.845044</v>
      </c>
      <c r="G6753" s="0" t="n">
        <f aca="false">C6753*Assumptions!$C$15</f>
        <v>200</v>
      </c>
      <c r="H6753" s="0" t="n">
        <f aca="false">MIN(F6753,G6753)</f>
        <v>10.845044</v>
      </c>
      <c r="I6753" s="0" t="n">
        <f aca="false">IF(C6753=1,MIN(G6753-H6753,Assumptions!$C$13,P6752),0)</f>
        <v>180</v>
      </c>
      <c r="J6753" s="0" t="n">
        <f aca="false">H6753+I6753</f>
        <v>190.845044</v>
      </c>
      <c r="K6753" s="0" t="n">
        <f aca="false">MIN(IF(C6753=1,F6753-H6753,F6753),Assumptions!$C$13,MAX(0,($B$5-P6752)/$B$6))</f>
        <v>0</v>
      </c>
      <c r="L6753" s="0" t="n">
        <f aca="false">IF(C6753=1,0,MIN(F6753-K6753,Assumptions!$C$15,MAX(0,$B$10-O6752-M6753)))</f>
        <v>0</v>
      </c>
      <c r="M6753" s="0" t="n">
        <f aca="false">'Profiles 8760'!H6742</f>
        <v>67400</v>
      </c>
      <c r="N6753" s="0" t="n">
        <f aca="false">J6753+L6753</f>
        <v>190.845044</v>
      </c>
      <c r="O6753" s="0" t="n">
        <f aca="false">O6752+N6753</f>
        <v>630239.116390289</v>
      </c>
      <c r="P6753" s="0" t="n">
        <f aca="false">MIN($B$5,P6752+K6753*$B$6-I6753)</f>
        <v>330.81</v>
      </c>
      <c r="Q6753" s="0" t="n">
        <f aca="false">MAX(0,F6753-H6753-K6753-L6753)</f>
        <v>0</v>
      </c>
    </row>
    <row r="6754" customFormat="false" ht="15" hidden="false" customHeight="false" outlineLevel="0" collapsed="false">
      <c r="A6754" s="0" t="n">
        <f aca="false">'Profiles 8760'!A6743</f>
        <v>6741</v>
      </c>
      <c r="B6754" s="0" t="n">
        <f aca="false">'Profiles 8760'!B6743</f>
        <v>10</v>
      </c>
      <c r="C6754" s="0" t="n">
        <f aca="false">'Profiles 8760'!E6743</f>
        <v>1</v>
      </c>
      <c r="D6754" s="0" t="n">
        <f aca="false">'Profiles 8760'!F6743</f>
        <v>0</v>
      </c>
      <c r="E6754" s="0" t="n">
        <f aca="false">'Profiles 8760'!G6743</f>
        <v>0.169417</v>
      </c>
      <c r="F6754" s="0" t="n">
        <f aca="false">D6754*Assumptions!$C$11*$B$7+E6754*Assumptions!$C$12*$B$8</f>
        <v>6.9291553</v>
      </c>
      <c r="G6754" s="0" t="n">
        <f aca="false">C6754*Assumptions!$C$15</f>
        <v>200</v>
      </c>
      <c r="H6754" s="0" t="n">
        <f aca="false">MIN(F6754,G6754)</f>
        <v>6.9291553</v>
      </c>
      <c r="I6754" s="0" t="n">
        <f aca="false">IF(C6754=1,MIN(G6754-H6754,Assumptions!$C$13,P6753),0)</f>
        <v>180</v>
      </c>
      <c r="J6754" s="0" t="n">
        <f aca="false">H6754+I6754</f>
        <v>186.9291553</v>
      </c>
      <c r="K6754" s="0" t="n">
        <f aca="false">MIN(IF(C6754=1,F6754-H6754,F6754),Assumptions!$C$13,MAX(0,($B$5-P6753)/$B$6))</f>
        <v>0</v>
      </c>
      <c r="L6754" s="0" t="n">
        <f aca="false">IF(C6754=1,0,MIN(F6754-K6754,Assumptions!$C$15,MAX(0,$B$10-O6753-M6754)))</f>
        <v>0</v>
      </c>
      <c r="M6754" s="0" t="n">
        <f aca="false">'Profiles 8760'!H6743</f>
        <v>67200</v>
      </c>
      <c r="N6754" s="0" t="n">
        <f aca="false">J6754+L6754</f>
        <v>186.9291553</v>
      </c>
      <c r="O6754" s="0" t="n">
        <f aca="false">O6753+N6754</f>
        <v>630426.045545589</v>
      </c>
      <c r="P6754" s="0" t="n">
        <f aca="false">MIN($B$5,P6753+K6754*$B$6-I6754)</f>
        <v>150.81</v>
      </c>
      <c r="Q6754" s="0" t="n">
        <f aca="false">MAX(0,F6754-H6754-K6754-L6754)</f>
        <v>0</v>
      </c>
    </row>
    <row r="6755" customFormat="false" ht="15" hidden="false" customHeight="false" outlineLevel="0" collapsed="false">
      <c r="A6755" s="0" t="n">
        <f aca="false">'Profiles 8760'!A6744</f>
        <v>6742</v>
      </c>
      <c r="B6755" s="0" t="n">
        <f aca="false">'Profiles 8760'!B6744</f>
        <v>10</v>
      </c>
      <c r="C6755" s="0" t="n">
        <f aca="false">'Profiles 8760'!E6744</f>
        <v>0</v>
      </c>
      <c r="D6755" s="0" t="n">
        <f aca="false">'Profiles 8760'!F6744</f>
        <v>0</v>
      </c>
      <c r="E6755" s="0" t="n">
        <f aca="false">'Profiles 8760'!G6744</f>
        <v>0.137881</v>
      </c>
      <c r="F6755" s="0" t="n">
        <f aca="false">D6755*Assumptions!$C$11*$B$7+E6755*Assumptions!$C$12*$B$8</f>
        <v>5.6393329</v>
      </c>
      <c r="G6755" s="0" t="n">
        <f aca="false">C6755*Assumptions!$C$15</f>
        <v>0</v>
      </c>
      <c r="H6755" s="0" t="n">
        <f aca="false">MIN(F6755,G6755)</f>
        <v>0</v>
      </c>
      <c r="I6755" s="0" t="n">
        <f aca="false">IF(C6755=1,MIN(G6755-H6755,Assumptions!$C$13,P6754),0)</f>
        <v>0</v>
      </c>
      <c r="J6755" s="0" t="n">
        <f aca="false">H6755+I6755</f>
        <v>0</v>
      </c>
      <c r="K6755" s="0" t="n">
        <f aca="false">MIN(IF(C6755=1,F6755-H6755,F6755),Assumptions!$C$13,MAX(0,($B$5-P6754)/$B$6))</f>
        <v>5.6393329</v>
      </c>
      <c r="L6755" s="0" t="n">
        <f aca="false">IF(C6755=1,0,MIN(F6755-K6755,Assumptions!$C$15,MAX(0,$B$10-O6754-M6755)))</f>
        <v>0</v>
      </c>
      <c r="M6755" s="0" t="n">
        <f aca="false">'Profiles 8760'!H6744</f>
        <v>67200</v>
      </c>
      <c r="N6755" s="0" t="n">
        <f aca="false">J6755+L6755</f>
        <v>0</v>
      </c>
      <c r="O6755" s="0" t="n">
        <f aca="false">O6754+N6755</f>
        <v>630426.045545589</v>
      </c>
      <c r="P6755" s="0" t="n">
        <f aca="false">MIN($B$5,P6754+K6755*$B$6-I6755)</f>
        <v>155.69817375772</v>
      </c>
      <c r="Q6755" s="0" t="n">
        <f aca="false">MAX(0,F6755-H6755-K6755-L6755)</f>
        <v>0</v>
      </c>
    </row>
    <row r="6756" customFormat="false" ht="15" hidden="false" customHeight="false" outlineLevel="0" collapsed="false">
      <c r="A6756" s="0" t="n">
        <f aca="false">'Profiles 8760'!A6745</f>
        <v>6743</v>
      </c>
      <c r="B6756" s="0" t="n">
        <f aca="false">'Profiles 8760'!B6745</f>
        <v>10</v>
      </c>
      <c r="C6756" s="0" t="n">
        <f aca="false">'Profiles 8760'!E6745</f>
        <v>0</v>
      </c>
      <c r="D6756" s="0" t="n">
        <f aca="false">'Profiles 8760'!F6745</f>
        <v>0</v>
      </c>
      <c r="E6756" s="0" t="n">
        <f aca="false">'Profiles 8760'!G6745</f>
        <v>0.168732</v>
      </c>
      <c r="F6756" s="0" t="n">
        <f aca="false">D6756*Assumptions!$C$11*$B$7+E6756*Assumptions!$C$12*$B$8</f>
        <v>6.9011388</v>
      </c>
      <c r="G6756" s="0" t="n">
        <f aca="false">C6756*Assumptions!$C$15</f>
        <v>0</v>
      </c>
      <c r="H6756" s="0" t="n">
        <f aca="false">MIN(F6756,G6756)</f>
        <v>0</v>
      </c>
      <c r="I6756" s="0" t="n">
        <f aca="false">IF(C6756=1,MIN(G6756-H6756,Assumptions!$C$13,P6755),0)</f>
        <v>0</v>
      </c>
      <c r="J6756" s="0" t="n">
        <f aca="false">H6756+I6756</f>
        <v>0</v>
      </c>
      <c r="K6756" s="0" t="n">
        <f aca="false">MIN(IF(C6756=1,F6756-H6756,F6756),Assumptions!$C$13,MAX(0,($B$5-P6755)/$B$6))</f>
        <v>6.9011388</v>
      </c>
      <c r="L6756" s="0" t="n">
        <f aca="false">IF(C6756=1,0,MIN(F6756-K6756,Assumptions!$C$15,MAX(0,$B$10-O6755-M6756)))</f>
        <v>0</v>
      </c>
      <c r="M6756" s="0" t="n">
        <f aca="false">'Profiles 8760'!H6745</f>
        <v>67200</v>
      </c>
      <c r="N6756" s="0" t="n">
        <f aca="false">J6756+L6756</f>
        <v>0</v>
      </c>
      <c r="O6756" s="0" t="n">
        <f aca="false">O6755+N6756</f>
        <v>630426.045545589</v>
      </c>
      <c r="P6756" s="0" t="n">
        <f aca="false">MIN($B$5,P6755+K6756*$B$6-I6756)</f>
        <v>161.68008086956</v>
      </c>
      <c r="Q6756" s="0" t="n">
        <f aca="false">MAX(0,F6756-H6756-K6756-L6756)</f>
        <v>0</v>
      </c>
    </row>
    <row r="6757" customFormat="false" ht="15" hidden="false" customHeight="false" outlineLevel="0" collapsed="false">
      <c r="A6757" s="0" t="n">
        <f aca="false">'Profiles 8760'!A6746</f>
        <v>6744</v>
      </c>
      <c r="B6757" s="0" t="n">
        <f aca="false">'Profiles 8760'!B6746</f>
        <v>10</v>
      </c>
      <c r="C6757" s="0" t="n">
        <f aca="false">'Profiles 8760'!E6746</f>
        <v>0</v>
      </c>
      <c r="D6757" s="0" t="n">
        <f aca="false">'Profiles 8760'!F6746</f>
        <v>0</v>
      </c>
      <c r="E6757" s="0" t="n">
        <f aca="false">'Profiles 8760'!G6746</f>
        <v>0.197381</v>
      </c>
      <c r="F6757" s="0" t="n">
        <f aca="false">D6757*Assumptions!$C$11*$B$7+E6757*Assumptions!$C$12*$B$8</f>
        <v>8.0728829</v>
      </c>
      <c r="G6757" s="0" t="n">
        <f aca="false">C6757*Assumptions!$C$15</f>
        <v>0</v>
      </c>
      <c r="H6757" s="0" t="n">
        <f aca="false">MIN(F6757,G6757)</f>
        <v>0</v>
      </c>
      <c r="I6757" s="0" t="n">
        <f aca="false">IF(C6757=1,MIN(G6757-H6757,Assumptions!$C$13,P6756),0)</f>
        <v>0</v>
      </c>
      <c r="J6757" s="0" t="n">
        <f aca="false">H6757+I6757</f>
        <v>0</v>
      </c>
      <c r="K6757" s="0" t="n">
        <f aca="false">MIN(IF(C6757=1,F6757-H6757,F6757),Assumptions!$C$13,MAX(0,($B$5-P6756)/$B$6))</f>
        <v>8.0728829</v>
      </c>
      <c r="L6757" s="0" t="n">
        <f aca="false">IF(C6757=1,0,MIN(F6757-K6757,Assumptions!$C$15,MAX(0,$B$10-O6756-M6757)))</f>
        <v>0</v>
      </c>
      <c r="M6757" s="0" t="n">
        <f aca="false">'Profiles 8760'!H6746</f>
        <v>67200</v>
      </c>
      <c r="N6757" s="0" t="n">
        <f aca="false">J6757+L6757</f>
        <v>0</v>
      </c>
      <c r="O6757" s="0" t="n">
        <f aca="false">O6756+N6757</f>
        <v>630426.045545589</v>
      </c>
      <c r="P6757" s="0" t="n">
        <f aca="false">MIN($B$5,P6756+K6757*$B$6-I6757)</f>
        <v>168.67765576728</v>
      </c>
      <c r="Q6757" s="0" t="n">
        <f aca="false">MAX(0,F6757-H6757-K6757-L6757)</f>
        <v>0</v>
      </c>
    </row>
    <row r="6758" customFormat="false" ht="15" hidden="false" customHeight="false" outlineLevel="0" collapsed="false">
      <c r="A6758" s="0" t="n">
        <f aca="false">'Profiles 8760'!A6747</f>
        <v>6745</v>
      </c>
      <c r="B6758" s="0" t="n">
        <f aca="false">'Profiles 8760'!B6747</f>
        <v>10</v>
      </c>
      <c r="C6758" s="0" t="n">
        <f aca="false">'Profiles 8760'!E6747</f>
        <v>0</v>
      </c>
      <c r="D6758" s="0" t="n">
        <f aca="false">'Profiles 8760'!F6747</f>
        <v>0</v>
      </c>
      <c r="E6758" s="0" t="n">
        <f aca="false">'Profiles 8760'!G6747</f>
        <v>0.173097</v>
      </c>
      <c r="F6758" s="0" t="n">
        <f aca="false">D6758*Assumptions!$C$11*$B$7+E6758*Assumptions!$C$12*$B$8</f>
        <v>7.0796673</v>
      </c>
      <c r="G6758" s="0" t="n">
        <f aca="false">C6758*Assumptions!$C$15</f>
        <v>0</v>
      </c>
      <c r="H6758" s="0" t="n">
        <f aca="false">MIN(F6758,G6758)</f>
        <v>0</v>
      </c>
      <c r="I6758" s="0" t="n">
        <f aca="false">IF(C6758=1,MIN(G6758-H6758,Assumptions!$C$13,P6757),0)</f>
        <v>0</v>
      </c>
      <c r="J6758" s="0" t="n">
        <f aca="false">H6758+I6758</f>
        <v>0</v>
      </c>
      <c r="K6758" s="0" t="n">
        <f aca="false">MIN(IF(C6758=1,F6758-H6758,F6758),Assumptions!$C$13,MAX(0,($B$5-P6757)/$B$6))</f>
        <v>7.0796673</v>
      </c>
      <c r="L6758" s="0" t="n">
        <f aca="false">IF(C6758=1,0,MIN(F6758-K6758,Assumptions!$C$15,MAX(0,$B$10-O6757-M6758)))</f>
        <v>0</v>
      </c>
      <c r="M6758" s="0" t="n">
        <f aca="false">'Profiles 8760'!H6747</f>
        <v>67200</v>
      </c>
      <c r="N6758" s="0" t="n">
        <f aca="false">J6758+L6758</f>
        <v>0</v>
      </c>
      <c r="O6758" s="0" t="n">
        <f aca="false">O6757+N6758</f>
        <v>630426.045545589</v>
      </c>
      <c r="P6758" s="0" t="n">
        <f aca="false">MIN($B$5,P6757+K6758*$B$6-I6758)</f>
        <v>174.81431138292</v>
      </c>
      <c r="Q6758" s="0" t="n">
        <f aca="false">MAX(0,F6758-H6758-K6758-L6758)</f>
        <v>0</v>
      </c>
    </row>
    <row r="6759" customFormat="false" ht="15" hidden="false" customHeight="false" outlineLevel="0" collapsed="false">
      <c r="A6759" s="0" t="n">
        <f aca="false">'Profiles 8760'!A6748</f>
        <v>6746</v>
      </c>
      <c r="B6759" s="0" t="n">
        <f aca="false">'Profiles 8760'!B6748</f>
        <v>10</v>
      </c>
      <c r="C6759" s="0" t="n">
        <f aca="false">'Profiles 8760'!E6748</f>
        <v>0</v>
      </c>
      <c r="D6759" s="0" t="n">
        <f aca="false">'Profiles 8760'!F6748</f>
        <v>0</v>
      </c>
      <c r="E6759" s="0" t="n">
        <f aca="false">'Profiles 8760'!G6748</f>
        <v>0.174712</v>
      </c>
      <c r="F6759" s="0" t="n">
        <f aca="false">D6759*Assumptions!$C$11*$B$7+E6759*Assumptions!$C$12*$B$8</f>
        <v>7.1457208</v>
      </c>
      <c r="G6759" s="0" t="n">
        <f aca="false">C6759*Assumptions!$C$15</f>
        <v>0</v>
      </c>
      <c r="H6759" s="0" t="n">
        <f aca="false">MIN(F6759,G6759)</f>
        <v>0</v>
      </c>
      <c r="I6759" s="0" t="n">
        <f aca="false">IF(C6759=1,MIN(G6759-H6759,Assumptions!$C$13,P6758),0)</f>
        <v>0</v>
      </c>
      <c r="J6759" s="0" t="n">
        <f aca="false">H6759+I6759</f>
        <v>0</v>
      </c>
      <c r="K6759" s="0" t="n">
        <f aca="false">MIN(IF(C6759=1,F6759-H6759,F6759),Assumptions!$C$13,MAX(0,($B$5-P6758)/$B$6))</f>
        <v>7.1457208</v>
      </c>
      <c r="L6759" s="0" t="n">
        <f aca="false">IF(C6759=1,0,MIN(F6759-K6759,Assumptions!$C$15,MAX(0,$B$10-O6758-M6759)))</f>
        <v>0</v>
      </c>
      <c r="M6759" s="0" t="n">
        <f aca="false">'Profiles 8760'!H6748</f>
        <v>67200</v>
      </c>
      <c r="N6759" s="0" t="n">
        <f aca="false">J6759+L6759</f>
        <v>0</v>
      </c>
      <c r="O6759" s="0" t="n">
        <f aca="false">O6758+N6759</f>
        <v>630426.045545589</v>
      </c>
      <c r="P6759" s="0" t="n">
        <f aca="false">MIN($B$5,P6758+K6759*$B$6-I6759)</f>
        <v>181.00822217236</v>
      </c>
      <c r="Q6759" s="0" t="n">
        <f aca="false">MAX(0,F6759-H6759-K6759-L6759)</f>
        <v>0</v>
      </c>
    </row>
    <row r="6760" customFormat="false" ht="15" hidden="false" customHeight="false" outlineLevel="0" collapsed="false">
      <c r="A6760" s="0" t="n">
        <f aca="false">'Profiles 8760'!A6749</f>
        <v>6747</v>
      </c>
      <c r="B6760" s="0" t="n">
        <f aca="false">'Profiles 8760'!B6749</f>
        <v>10</v>
      </c>
      <c r="C6760" s="0" t="n">
        <f aca="false">'Profiles 8760'!E6749</f>
        <v>0</v>
      </c>
      <c r="D6760" s="0" t="n">
        <f aca="false">'Profiles 8760'!F6749</f>
        <v>0</v>
      </c>
      <c r="E6760" s="0" t="n">
        <f aca="false">'Profiles 8760'!G6749</f>
        <v>0.258362</v>
      </c>
      <c r="F6760" s="0" t="n">
        <f aca="false">D6760*Assumptions!$C$11*$B$7+E6760*Assumptions!$C$12*$B$8</f>
        <v>10.5670058</v>
      </c>
      <c r="G6760" s="0" t="n">
        <f aca="false">C6760*Assumptions!$C$15</f>
        <v>0</v>
      </c>
      <c r="H6760" s="0" t="n">
        <f aca="false">MIN(F6760,G6760)</f>
        <v>0</v>
      </c>
      <c r="I6760" s="0" t="n">
        <f aca="false">IF(C6760=1,MIN(G6760-H6760,Assumptions!$C$13,P6759),0)</f>
        <v>0</v>
      </c>
      <c r="J6760" s="0" t="n">
        <f aca="false">H6760+I6760</f>
        <v>0</v>
      </c>
      <c r="K6760" s="0" t="n">
        <f aca="false">MIN(IF(C6760=1,F6760-H6760,F6760),Assumptions!$C$13,MAX(0,($B$5-P6759)/$B$6))</f>
        <v>10.5670058</v>
      </c>
      <c r="L6760" s="0" t="n">
        <f aca="false">IF(C6760=1,0,MIN(F6760-K6760,Assumptions!$C$15,MAX(0,$B$10-O6759-M6760)))</f>
        <v>0</v>
      </c>
      <c r="M6760" s="0" t="n">
        <f aca="false">'Profiles 8760'!H6749</f>
        <v>67200</v>
      </c>
      <c r="N6760" s="0" t="n">
        <f aca="false">J6760+L6760</f>
        <v>0</v>
      </c>
      <c r="O6760" s="0" t="n">
        <f aca="false">O6759+N6760</f>
        <v>630426.045545589</v>
      </c>
      <c r="P6760" s="0" t="n">
        <f aca="false">MIN($B$5,P6759+K6760*$B$6-I6760)</f>
        <v>190.1677027998</v>
      </c>
      <c r="Q6760" s="0" t="n">
        <f aca="false">MAX(0,F6760-H6760-K6760-L6760)</f>
        <v>0</v>
      </c>
    </row>
    <row r="6761" customFormat="false" ht="15" hidden="false" customHeight="false" outlineLevel="0" collapsed="false">
      <c r="A6761" s="0" t="n">
        <f aca="false">'Profiles 8760'!A6750</f>
        <v>6748</v>
      </c>
      <c r="B6761" s="0" t="n">
        <f aca="false">'Profiles 8760'!B6750</f>
        <v>10</v>
      </c>
      <c r="C6761" s="0" t="n">
        <f aca="false">'Profiles 8760'!E6750</f>
        <v>0</v>
      </c>
      <c r="D6761" s="0" t="n">
        <f aca="false">'Profiles 8760'!F6750</f>
        <v>0</v>
      </c>
      <c r="E6761" s="0" t="n">
        <f aca="false">'Profiles 8760'!G6750</f>
        <v>0.280627</v>
      </c>
      <c r="F6761" s="0" t="n">
        <f aca="false">D6761*Assumptions!$C$11*$B$7+E6761*Assumptions!$C$12*$B$8</f>
        <v>11.4776443</v>
      </c>
      <c r="G6761" s="0" t="n">
        <f aca="false">C6761*Assumptions!$C$15</f>
        <v>0</v>
      </c>
      <c r="H6761" s="0" t="n">
        <f aca="false">MIN(F6761,G6761)</f>
        <v>0</v>
      </c>
      <c r="I6761" s="0" t="n">
        <f aca="false">IF(C6761=1,MIN(G6761-H6761,Assumptions!$C$13,P6760),0)</f>
        <v>0</v>
      </c>
      <c r="J6761" s="0" t="n">
        <f aca="false">H6761+I6761</f>
        <v>0</v>
      </c>
      <c r="K6761" s="0" t="n">
        <f aca="false">MIN(IF(C6761=1,F6761-H6761,F6761),Assumptions!$C$13,MAX(0,($B$5-P6760)/$B$6))</f>
        <v>11.4776443</v>
      </c>
      <c r="L6761" s="0" t="n">
        <f aca="false">IF(C6761=1,0,MIN(F6761-K6761,Assumptions!$C$15,MAX(0,$B$10-O6760-M6761)))</f>
        <v>0</v>
      </c>
      <c r="M6761" s="0" t="n">
        <f aca="false">'Profiles 8760'!H6750</f>
        <v>67200</v>
      </c>
      <c r="N6761" s="0" t="n">
        <f aca="false">J6761+L6761</f>
        <v>0</v>
      </c>
      <c r="O6761" s="0" t="n">
        <f aca="false">O6760+N6761</f>
        <v>630426.045545589</v>
      </c>
      <c r="P6761" s="0" t="n">
        <f aca="false">MIN($B$5,P6760+K6761*$B$6-I6761)</f>
        <v>200.11652487904</v>
      </c>
      <c r="Q6761" s="0" t="n">
        <f aca="false">MAX(0,F6761-H6761-K6761-L6761)</f>
        <v>0</v>
      </c>
    </row>
    <row r="6762" customFormat="false" ht="15" hidden="false" customHeight="false" outlineLevel="0" collapsed="false">
      <c r="A6762" s="0" t="n">
        <f aca="false">'Profiles 8760'!A6751</f>
        <v>6749</v>
      </c>
      <c r="B6762" s="0" t="n">
        <f aca="false">'Profiles 8760'!B6751</f>
        <v>10</v>
      </c>
      <c r="C6762" s="0" t="n">
        <f aca="false">'Profiles 8760'!E6751</f>
        <v>0</v>
      </c>
      <c r="D6762" s="0" t="n">
        <f aca="false">'Profiles 8760'!F6751</f>
        <v>0</v>
      </c>
      <c r="E6762" s="0" t="n">
        <f aca="false">'Profiles 8760'!G6751</f>
        <v>0.411637</v>
      </c>
      <c r="F6762" s="0" t="n">
        <f aca="false">D6762*Assumptions!$C$11*$B$7+E6762*Assumptions!$C$12*$B$8</f>
        <v>16.8359533</v>
      </c>
      <c r="G6762" s="0" t="n">
        <f aca="false">C6762*Assumptions!$C$15</f>
        <v>0</v>
      </c>
      <c r="H6762" s="0" t="n">
        <f aca="false">MIN(F6762,G6762)</f>
        <v>0</v>
      </c>
      <c r="I6762" s="0" t="n">
        <f aca="false">IF(C6762=1,MIN(G6762-H6762,Assumptions!$C$13,P6761),0)</f>
        <v>0</v>
      </c>
      <c r="J6762" s="0" t="n">
        <f aca="false">H6762+I6762</f>
        <v>0</v>
      </c>
      <c r="K6762" s="0" t="n">
        <f aca="false">MIN(IF(C6762=1,F6762-H6762,F6762),Assumptions!$C$13,MAX(0,($B$5-P6761)/$B$6))</f>
        <v>16.8359533</v>
      </c>
      <c r="L6762" s="0" t="n">
        <f aca="false">IF(C6762=1,0,MIN(F6762-K6762,Assumptions!$C$15,MAX(0,$B$10-O6761-M6762)))</f>
        <v>0</v>
      </c>
      <c r="M6762" s="0" t="n">
        <f aca="false">'Profiles 8760'!H6751</f>
        <v>67200</v>
      </c>
      <c r="N6762" s="0" t="n">
        <f aca="false">J6762+L6762</f>
        <v>0</v>
      </c>
      <c r="O6762" s="0" t="n">
        <f aca="false">O6761+N6762</f>
        <v>630426.045545589</v>
      </c>
      <c r="P6762" s="0" t="n">
        <f aca="false">MIN($B$5,P6761+K6762*$B$6-I6762)</f>
        <v>214.70992919948</v>
      </c>
      <c r="Q6762" s="0" t="n">
        <f aca="false">MAX(0,F6762-H6762-K6762-L6762)</f>
        <v>0</v>
      </c>
    </row>
    <row r="6763" customFormat="false" ht="15" hidden="false" customHeight="false" outlineLevel="0" collapsed="false">
      <c r="A6763" s="0" t="n">
        <f aca="false">'Profiles 8760'!A6752</f>
        <v>6750</v>
      </c>
      <c r="B6763" s="0" t="n">
        <f aca="false">'Profiles 8760'!B6752</f>
        <v>10</v>
      </c>
      <c r="C6763" s="0" t="n">
        <f aca="false">'Profiles 8760'!E6752</f>
        <v>0</v>
      </c>
      <c r="D6763" s="0" t="n">
        <f aca="false">'Profiles 8760'!F6752</f>
        <v>0</v>
      </c>
      <c r="E6763" s="0" t="n">
        <f aca="false">'Profiles 8760'!G6752</f>
        <v>0.497178</v>
      </c>
      <c r="F6763" s="0" t="n">
        <f aca="false">D6763*Assumptions!$C$11*$B$7+E6763*Assumptions!$C$12*$B$8</f>
        <v>20.3345802</v>
      </c>
      <c r="G6763" s="0" t="n">
        <f aca="false">C6763*Assumptions!$C$15</f>
        <v>0</v>
      </c>
      <c r="H6763" s="0" t="n">
        <f aca="false">MIN(F6763,G6763)</f>
        <v>0</v>
      </c>
      <c r="I6763" s="0" t="n">
        <f aca="false">IF(C6763=1,MIN(G6763-H6763,Assumptions!$C$13,P6762),0)</f>
        <v>0</v>
      </c>
      <c r="J6763" s="0" t="n">
        <f aca="false">H6763+I6763</f>
        <v>0</v>
      </c>
      <c r="K6763" s="0" t="n">
        <f aca="false">MIN(IF(C6763=1,F6763-H6763,F6763),Assumptions!$C$13,MAX(0,($B$5-P6762)/$B$6))</f>
        <v>20.3345802</v>
      </c>
      <c r="L6763" s="0" t="n">
        <f aca="false">IF(C6763=1,0,MIN(F6763-K6763,Assumptions!$C$15,MAX(0,$B$10-O6762-M6763)))</f>
        <v>0</v>
      </c>
      <c r="M6763" s="0" t="n">
        <f aca="false">'Profiles 8760'!H6752</f>
        <v>67200</v>
      </c>
      <c r="N6763" s="0" t="n">
        <f aca="false">J6763+L6763</f>
        <v>0</v>
      </c>
      <c r="O6763" s="0" t="n">
        <f aca="false">O6762+N6763</f>
        <v>630426.045545589</v>
      </c>
      <c r="P6763" s="0" t="n">
        <f aca="false">MIN($B$5,P6762+K6763*$B$6-I6763)</f>
        <v>232.33594331684</v>
      </c>
      <c r="Q6763" s="0" t="n">
        <f aca="false">MAX(0,F6763-H6763-K6763-L6763)</f>
        <v>0</v>
      </c>
    </row>
    <row r="6764" customFormat="false" ht="15" hidden="false" customHeight="false" outlineLevel="0" collapsed="false">
      <c r="A6764" s="0" t="n">
        <f aca="false">'Profiles 8760'!A6753</f>
        <v>6751</v>
      </c>
      <c r="B6764" s="0" t="n">
        <f aca="false">'Profiles 8760'!B6753</f>
        <v>10</v>
      </c>
      <c r="C6764" s="0" t="n">
        <f aca="false">'Profiles 8760'!E6753</f>
        <v>0</v>
      </c>
      <c r="D6764" s="0" t="n">
        <f aca="false">'Profiles 8760'!F6753</f>
        <v>0</v>
      </c>
      <c r="E6764" s="0" t="n">
        <f aca="false">'Profiles 8760'!G6753</f>
        <v>0.359597</v>
      </c>
      <c r="F6764" s="0" t="n">
        <f aca="false">D6764*Assumptions!$C$11*$B$7+E6764*Assumptions!$C$12*$B$8</f>
        <v>14.7075173</v>
      </c>
      <c r="G6764" s="0" t="n">
        <f aca="false">C6764*Assumptions!$C$15</f>
        <v>0</v>
      </c>
      <c r="H6764" s="0" t="n">
        <f aca="false">MIN(F6764,G6764)</f>
        <v>0</v>
      </c>
      <c r="I6764" s="0" t="n">
        <f aca="false">IF(C6764=1,MIN(G6764-H6764,Assumptions!$C$13,P6763),0)</f>
        <v>0</v>
      </c>
      <c r="J6764" s="0" t="n">
        <f aca="false">H6764+I6764</f>
        <v>0</v>
      </c>
      <c r="K6764" s="0" t="n">
        <f aca="false">MIN(IF(C6764=1,F6764-H6764,F6764),Assumptions!$C$13,MAX(0,($B$5-P6763)/$B$6))</f>
        <v>14.7075173</v>
      </c>
      <c r="L6764" s="0" t="n">
        <f aca="false">IF(C6764=1,0,MIN(F6764-K6764,Assumptions!$C$15,MAX(0,$B$10-O6763-M6764)))</f>
        <v>0</v>
      </c>
      <c r="M6764" s="0" t="n">
        <f aca="false">'Profiles 8760'!H6753</f>
        <v>67200</v>
      </c>
      <c r="N6764" s="0" t="n">
        <f aca="false">J6764+L6764</f>
        <v>0</v>
      </c>
      <c r="O6764" s="0" t="n">
        <f aca="false">O6763+N6764</f>
        <v>630426.045545589</v>
      </c>
      <c r="P6764" s="0" t="n">
        <f aca="false">MIN($B$5,P6763+K6764*$B$6-I6764)</f>
        <v>245.08441931248</v>
      </c>
      <c r="Q6764" s="0" t="n">
        <f aca="false">MAX(0,F6764-H6764-K6764-L6764)</f>
        <v>0</v>
      </c>
    </row>
    <row r="6765" customFormat="false" ht="15" hidden="false" customHeight="false" outlineLevel="0" collapsed="false">
      <c r="A6765" s="0" t="n">
        <f aca="false">'Profiles 8760'!A6754</f>
        <v>6752</v>
      </c>
      <c r="B6765" s="0" t="n">
        <f aca="false">'Profiles 8760'!B6754</f>
        <v>10</v>
      </c>
      <c r="C6765" s="0" t="n">
        <f aca="false">'Profiles 8760'!E6754</f>
        <v>1</v>
      </c>
      <c r="D6765" s="0" t="n">
        <f aca="false">'Profiles 8760'!F6754</f>
        <v>0.151884</v>
      </c>
      <c r="E6765" s="0" t="n">
        <f aca="false">'Profiles 8760'!G6754</f>
        <v>0.347632</v>
      </c>
      <c r="F6765" s="0" t="n">
        <f aca="false">D6765*Assumptions!$C$11*$B$7+E6765*Assumptions!$C$12*$B$8</f>
        <v>58.082248</v>
      </c>
      <c r="G6765" s="0" t="n">
        <f aca="false">C6765*Assumptions!$C$15</f>
        <v>200</v>
      </c>
      <c r="H6765" s="0" t="n">
        <f aca="false">MIN(F6765,G6765)</f>
        <v>58.082248</v>
      </c>
      <c r="I6765" s="0" t="n">
        <f aca="false">IF(C6765=1,MIN(G6765-H6765,Assumptions!$C$13,P6764),0)</f>
        <v>141.917752</v>
      </c>
      <c r="J6765" s="0" t="n">
        <f aca="false">H6765+I6765</f>
        <v>200</v>
      </c>
      <c r="K6765" s="0" t="n">
        <f aca="false">MIN(IF(C6765=1,F6765-H6765,F6765),Assumptions!$C$13,MAX(0,($B$5-P6764)/$B$6))</f>
        <v>0</v>
      </c>
      <c r="L6765" s="0" t="n">
        <f aca="false">IF(C6765=1,0,MIN(F6765-K6765,Assumptions!$C$15,MAX(0,$B$10-O6764-M6765)))</f>
        <v>0</v>
      </c>
      <c r="M6765" s="0" t="n">
        <f aca="false">'Profiles 8760'!H6754</f>
        <v>67000</v>
      </c>
      <c r="N6765" s="0" t="n">
        <f aca="false">J6765+L6765</f>
        <v>200</v>
      </c>
      <c r="O6765" s="0" t="n">
        <f aca="false">O6764+N6765</f>
        <v>630626.045545589</v>
      </c>
      <c r="P6765" s="0" t="n">
        <f aca="false">MIN($B$5,P6764+K6765*$B$6-I6765)</f>
        <v>103.16666731248</v>
      </c>
      <c r="Q6765" s="0" t="n">
        <f aca="false">MAX(0,F6765-H6765-K6765-L6765)</f>
        <v>0</v>
      </c>
    </row>
    <row r="6766" customFormat="false" ht="15" hidden="false" customHeight="false" outlineLevel="0" collapsed="false">
      <c r="A6766" s="0" t="n">
        <f aca="false">'Profiles 8760'!A6755</f>
        <v>6753</v>
      </c>
      <c r="B6766" s="0" t="n">
        <f aca="false">'Profiles 8760'!B6755</f>
        <v>10</v>
      </c>
      <c r="C6766" s="0" t="n">
        <f aca="false">'Profiles 8760'!E6755</f>
        <v>1</v>
      </c>
      <c r="D6766" s="0" t="n">
        <f aca="false">'Profiles 8760'!F6755</f>
        <v>0.456964</v>
      </c>
      <c r="E6766" s="0" t="n">
        <f aca="false">'Profiles 8760'!G6755</f>
        <v>0.459048</v>
      </c>
      <c r="F6766" s="0" t="n">
        <f aca="false">D6766*Assumptions!$C$11*$B$7+E6766*Assumptions!$C$12*$B$8</f>
        <v>150.7462664</v>
      </c>
      <c r="G6766" s="0" t="n">
        <f aca="false">C6766*Assumptions!$C$15</f>
        <v>200</v>
      </c>
      <c r="H6766" s="0" t="n">
        <f aca="false">MIN(F6766,G6766)</f>
        <v>150.7462664</v>
      </c>
      <c r="I6766" s="0" t="n">
        <f aca="false">IF(C6766=1,MIN(G6766-H6766,Assumptions!$C$13,P6765),0)</f>
        <v>49.2537336</v>
      </c>
      <c r="J6766" s="0" t="n">
        <f aca="false">H6766+I6766</f>
        <v>200</v>
      </c>
      <c r="K6766" s="0" t="n">
        <f aca="false">MIN(IF(C6766=1,F6766-H6766,F6766),Assumptions!$C$13,MAX(0,($B$5-P6765)/$B$6))</f>
        <v>0</v>
      </c>
      <c r="L6766" s="0" t="n">
        <f aca="false">IF(C6766=1,0,MIN(F6766-K6766,Assumptions!$C$15,MAX(0,$B$10-O6765-M6766)))</f>
        <v>0</v>
      </c>
      <c r="M6766" s="0" t="n">
        <f aca="false">'Profiles 8760'!H6755</f>
        <v>66800</v>
      </c>
      <c r="N6766" s="0" t="n">
        <f aca="false">J6766+L6766</f>
        <v>200</v>
      </c>
      <c r="O6766" s="0" t="n">
        <f aca="false">O6765+N6766</f>
        <v>630826.045545589</v>
      </c>
      <c r="P6766" s="0" t="n">
        <f aca="false">MIN($B$5,P6765+K6766*$B$6-I6766)</f>
        <v>53.91293371248</v>
      </c>
      <c r="Q6766" s="0" t="n">
        <f aca="false">MAX(0,F6766-H6766-K6766-L6766)</f>
        <v>0</v>
      </c>
    </row>
    <row r="6767" customFormat="false" ht="15" hidden="false" customHeight="false" outlineLevel="0" collapsed="false">
      <c r="A6767" s="0" t="n">
        <f aca="false">'Profiles 8760'!A6756</f>
        <v>6754</v>
      </c>
      <c r="B6767" s="0" t="n">
        <f aca="false">'Profiles 8760'!B6756</f>
        <v>10</v>
      </c>
      <c r="C6767" s="0" t="n">
        <f aca="false">'Profiles 8760'!E6756</f>
        <v>0</v>
      </c>
      <c r="D6767" s="0" t="n">
        <f aca="false">'Profiles 8760'!F6756</f>
        <v>0.778323</v>
      </c>
      <c r="E6767" s="0" t="n">
        <f aca="false">'Profiles 8760'!G6756</f>
        <v>0.383989</v>
      </c>
      <c r="F6767" s="0" t="n">
        <f aca="false">D6767*Assumptions!$C$11*$B$7+E6767*Assumptions!$C$12*$B$8</f>
        <v>240.4848325</v>
      </c>
      <c r="G6767" s="0" t="n">
        <f aca="false">C6767*Assumptions!$C$15</f>
        <v>0</v>
      </c>
      <c r="H6767" s="0" t="n">
        <f aca="false">MIN(F6767,G6767)</f>
        <v>0</v>
      </c>
      <c r="I6767" s="0" t="n">
        <f aca="false">IF(C6767=1,MIN(G6767-H6767,Assumptions!$C$13,P6766),0)</f>
        <v>0</v>
      </c>
      <c r="J6767" s="0" t="n">
        <f aca="false">H6767+I6767</f>
        <v>0</v>
      </c>
      <c r="K6767" s="0" t="n">
        <f aca="false">MIN(IF(C6767=1,F6767-H6767,F6767),Assumptions!$C$13,MAX(0,($B$5-P6766)/$B$6))</f>
        <v>180</v>
      </c>
      <c r="L6767" s="0" t="n">
        <f aca="false">IF(C6767=1,0,MIN(F6767-K6767,Assumptions!$C$15,MAX(0,$B$10-O6766-M6767)))</f>
        <v>60.4848325</v>
      </c>
      <c r="M6767" s="0" t="n">
        <f aca="false">'Profiles 8760'!H6756</f>
        <v>66800</v>
      </c>
      <c r="N6767" s="0" t="n">
        <f aca="false">J6767+L6767</f>
        <v>60.4848325</v>
      </c>
      <c r="O6767" s="0" t="n">
        <f aca="false">O6766+N6767</f>
        <v>630886.530378089</v>
      </c>
      <c r="P6767" s="0" t="n">
        <f aca="false">MIN($B$5,P6766+K6767*$B$6-I6767)</f>
        <v>209.93693371248</v>
      </c>
      <c r="Q6767" s="0" t="n">
        <f aca="false">MAX(0,F6767-H6767-K6767-L6767)</f>
        <v>0</v>
      </c>
    </row>
    <row r="6768" customFormat="false" ht="15" hidden="false" customHeight="false" outlineLevel="0" collapsed="false">
      <c r="A6768" s="0" t="n">
        <f aca="false">'Profiles 8760'!A6757</f>
        <v>6755</v>
      </c>
      <c r="B6768" s="0" t="n">
        <f aca="false">'Profiles 8760'!B6757</f>
        <v>10</v>
      </c>
      <c r="C6768" s="0" t="n">
        <f aca="false">'Profiles 8760'!E6757</f>
        <v>0</v>
      </c>
      <c r="D6768" s="0" t="n">
        <f aca="false">'Profiles 8760'!F6757</f>
        <v>1</v>
      </c>
      <c r="E6768" s="0" t="n">
        <f aca="false">'Profiles 8760'!G6757</f>
        <v>0.518125</v>
      </c>
      <c r="F6768" s="0" t="n">
        <f aca="false">D6768*Assumptions!$C$11*$B$7+E6768*Assumptions!$C$12*$B$8</f>
        <v>309.9913125</v>
      </c>
      <c r="G6768" s="0" t="n">
        <f aca="false">C6768*Assumptions!$C$15</f>
        <v>0</v>
      </c>
      <c r="H6768" s="0" t="n">
        <f aca="false">MIN(F6768,G6768)</f>
        <v>0</v>
      </c>
      <c r="I6768" s="0" t="n">
        <f aca="false">IF(C6768=1,MIN(G6768-H6768,Assumptions!$C$13,P6767),0)</f>
        <v>0</v>
      </c>
      <c r="J6768" s="0" t="n">
        <f aca="false">H6768+I6768</f>
        <v>0</v>
      </c>
      <c r="K6768" s="0" t="n">
        <f aca="false">MIN(IF(C6768=1,F6768-H6768,F6768),Assumptions!$C$13,MAX(0,($B$5-P6767)/$B$6))</f>
        <v>180</v>
      </c>
      <c r="L6768" s="0" t="n">
        <f aca="false">IF(C6768=1,0,MIN(F6768-K6768,Assumptions!$C$15,MAX(0,$B$10-O6767-M6768)))</f>
        <v>129.9913125</v>
      </c>
      <c r="M6768" s="0" t="n">
        <f aca="false">'Profiles 8760'!H6757</f>
        <v>66800</v>
      </c>
      <c r="N6768" s="0" t="n">
        <f aca="false">J6768+L6768</f>
        <v>129.9913125</v>
      </c>
      <c r="O6768" s="0" t="n">
        <f aca="false">O6767+N6768</f>
        <v>631016.521690589</v>
      </c>
      <c r="P6768" s="0" t="n">
        <f aca="false">MIN($B$5,P6767+K6768*$B$6-I6768)</f>
        <v>365.96093371248</v>
      </c>
      <c r="Q6768" s="0" t="n">
        <f aca="false">MAX(0,F6768-H6768-K6768-L6768)</f>
        <v>0</v>
      </c>
    </row>
    <row r="6769" customFormat="false" ht="15" hidden="false" customHeight="false" outlineLevel="0" collapsed="false">
      <c r="A6769" s="0" t="n">
        <f aca="false">'Profiles 8760'!A6758</f>
        <v>6756</v>
      </c>
      <c r="B6769" s="0" t="n">
        <f aca="false">'Profiles 8760'!B6758</f>
        <v>10</v>
      </c>
      <c r="C6769" s="0" t="n">
        <f aca="false">'Profiles 8760'!E6758</f>
        <v>0</v>
      </c>
      <c r="D6769" s="0" t="n">
        <f aca="false">'Profiles 8760'!F6758</f>
        <v>1</v>
      </c>
      <c r="E6769" s="0" t="n">
        <f aca="false">'Profiles 8760'!G6758</f>
        <v>0.514404</v>
      </c>
      <c r="F6769" s="0" t="n">
        <f aca="false">D6769*Assumptions!$C$11*$B$7+E6769*Assumptions!$C$12*$B$8</f>
        <v>309.8391236</v>
      </c>
      <c r="G6769" s="0" t="n">
        <f aca="false">C6769*Assumptions!$C$15</f>
        <v>0</v>
      </c>
      <c r="H6769" s="0" t="n">
        <f aca="false">MIN(F6769,G6769)</f>
        <v>0</v>
      </c>
      <c r="I6769" s="0" t="n">
        <f aca="false">IF(C6769=1,MIN(G6769-H6769,Assumptions!$C$13,P6768),0)</f>
        <v>0</v>
      </c>
      <c r="J6769" s="0" t="n">
        <f aca="false">H6769+I6769</f>
        <v>0</v>
      </c>
      <c r="K6769" s="0" t="n">
        <f aca="false">MIN(IF(C6769=1,F6769-H6769,F6769),Assumptions!$C$13,MAX(0,($B$5-P6768)/$B$6))</f>
        <v>167.107829127273</v>
      </c>
      <c r="L6769" s="0" t="n">
        <f aca="false">IF(C6769=1,0,MIN(F6769-K6769,Assumptions!$C$15,MAX(0,$B$10-O6768-M6769)))</f>
        <v>142.731294472727</v>
      </c>
      <c r="M6769" s="0" t="n">
        <f aca="false">'Profiles 8760'!H6758</f>
        <v>66800</v>
      </c>
      <c r="N6769" s="0" t="n">
        <f aca="false">J6769+L6769</f>
        <v>142.731294472727</v>
      </c>
      <c r="O6769" s="0" t="n">
        <f aca="false">O6768+N6769</f>
        <v>631159.252985062</v>
      </c>
      <c r="P6769" s="0" t="n">
        <f aca="false">MIN($B$5,P6768+K6769*$B$6-I6769)</f>
        <v>510.81</v>
      </c>
      <c r="Q6769" s="0" t="n">
        <f aca="false">MAX(0,F6769-H6769-K6769-L6769)</f>
        <v>0</v>
      </c>
    </row>
    <row r="6770" customFormat="false" ht="15" hidden="false" customHeight="false" outlineLevel="0" collapsed="false">
      <c r="A6770" s="0" t="n">
        <f aca="false">'Profiles 8760'!A6759</f>
        <v>6757</v>
      </c>
      <c r="B6770" s="0" t="n">
        <f aca="false">'Profiles 8760'!B6759</f>
        <v>10</v>
      </c>
      <c r="C6770" s="0" t="n">
        <f aca="false">'Profiles 8760'!E6759</f>
        <v>0</v>
      </c>
      <c r="D6770" s="0" t="n">
        <f aca="false">'Profiles 8760'!F6759</f>
        <v>1</v>
      </c>
      <c r="E6770" s="0" t="n">
        <f aca="false">'Profiles 8760'!G6759</f>
        <v>0.420814</v>
      </c>
      <c r="F6770" s="0" t="n">
        <f aca="false">D6770*Assumptions!$C$11*$B$7+E6770*Assumptions!$C$12*$B$8</f>
        <v>306.0112926</v>
      </c>
      <c r="G6770" s="0" t="n">
        <f aca="false">C6770*Assumptions!$C$15</f>
        <v>0</v>
      </c>
      <c r="H6770" s="0" t="n">
        <f aca="false">MIN(F6770,G6770)</f>
        <v>0</v>
      </c>
      <c r="I6770" s="0" t="n">
        <f aca="false">IF(C6770=1,MIN(G6770-H6770,Assumptions!$C$13,P6769),0)</f>
        <v>0</v>
      </c>
      <c r="J6770" s="0" t="n">
        <f aca="false">H6770+I6770</f>
        <v>0</v>
      </c>
      <c r="K6770" s="0" t="n">
        <f aca="false">MIN(IF(C6770=1,F6770-H6770,F6770),Assumptions!$C$13,MAX(0,($B$5-P6769)/$B$6))</f>
        <v>0</v>
      </c>
      <c r="L6770" s="0" t="n">
        <f aca="false">IF(C6770=1,0,MIN(F6770-K6770,Assumptions!$C$15,MAX(0,$B$10-O6769-M6770)))</f>
        <v>200</v>
      </c>
      <c r="M6770" s="0" t="n">
        <f aca="false">'Profiles 8760'!H6759</f>
        <v>66800</v>
      </c>
      <c r="N6770" s="0" t="n">
        <f aca="false">J6770+L6770</f>
        <v>200</v>
      </c>
      <c r="O6770" s="0" t="n">
        <f aca="false">O6769+N6770</f>
        <v>631359.252985062</v>
      </c>
      <c r="P6770" s="0" t="n">
        <f aca="false">MIN($B$5,P6769+K6770*$B$6-I6770)</f>
        <v>510.81</v>
      </c>
      <c r="Q6770" s="0" t="n">
        <f aca="false">MAX(0,F6770-H6770-K6770-L6770)</f>
        <v>106.0112926</v>
      </c>
    </row>
    <row r="6771" customFormat="false" ht="15" hidden="false" customHeight="false" outlineLevel="0" collapsed="false">
      <c r="A6771" s="0" t="n">
        <f aca="false">'Profiles 8760'!A6760</f>
        <v>6758</v>
      </c>
      <c r="B6771" s="0" t="n">
        <f aca="false">'Profiles 8760'!B6760</f>
        <v>10</v>
      </c>
      <c r="C6771" s="0" t="n">
        <f aca="false">'Profiles 8760'!E6760</f>
        <v>0</v>
      </c>
      <c r="D6771" s="0" t="n">
        <f aca="false">'Profiles 8760'!F6760</f>
        <v>1</v>
      </c>
      <c r="E6771" s="0" t="n">
        <f aca="false">'Profiles 8760'!G6760</f>
        <v>0.497614</v>
      </c>
      <c r="F6771" s="0" t="n">
        <f aca="false">D6771*Assumptions!$C$11*$B$7+E6771*Assumptions!$C$12*$B$8</f>
        <v>309.1524126</v>
      </c>
      <c r="G6771" s="0" t="n">
        <f aca="false">C6771*Assumptions!$C$15</f>
        <v>0</v>
      </c>
      <c r="H6771" s="0" t="n">
        <f aca="false">MIN(F6771,G6771)</f>
        <v>0</v>
      </c>
      <c r="I6771" s="0" t="n">
        <f aca="false">IF(C6771=1,MIN(G6771-H6771,Assumptions!$C$13,P6770),0)</f>
        <v>0</v>
      </c>
      <c r="J6771" s="0" t="n">
        <f aca="false">H6771+I6771</f>
        <v>0</v>
      </c>
      <c r="K6771" s="0" t="n">
        <f aca="false">MIN(IF(C6771=1,F6771-H6771,F6771),Assumptions!$C$13,MAX(0,($B$5-P6770)/$B$6))</f>
        <v>0</v>
      </c>
      <c r="L6771" s="0" t="n">
        <f aca="false">IF(C6771=1,0,MIN(F6771-K6771,Assumptions!$C$15,MAX(0,$B$10-O6770-M6771)))</f>
        <v>200</v>
      </c>
      <c r="M6771" s="0" t="n">
        <f aca="false">'Profiles 8760'!H6760</f>
        <v>66800</v>
      </c>
      <c r="N6771" s="0" t="n">
        <f aca="false">J6771+L6771</f>
        <v>200</v>
      </c>
      <c r="O6771" s="0" t="n">
        <f aca="false">O6770+N6771</f>
        <v>631559.252985062</v>
      </c>
      <c r="P6771" s="0" t="n">
        <f aca="false">MIN($B$5,P6770+K6771*$B$6-I6771)</f>
        <v>510.81</v>
      </c>
      <c r="Q6771" s="0" t="n">
        <f aca="false">MAX(0,F6771-H6771-K6771-L6771)</f>
        <v>109.1524126</v>
      </c>
    </row>
    <row r="6772" customFormat="false" ht="15" hidden="false" customHeight="false" outlineLevel="0" collapsed="false">
      <c r="A6772" s="0" t="n">
        <f aca="false">'Profiles 8760'!A6761</f>
        <v>6759</v>
      </c>
      <c r="B6772" s="0" t="n">
        <f aca="false">'Profiles 8760'!B6761</f>
        <v>10</v>
      </c>
      <c r="C6772" s="0" t="n">
        <f aca="false">'Profiles 8760'!E6761</f>
        <v>0</v>
      </c>
      <c r="D6772" s="0" t="n">
        <f aca="false">'Profiles 8760'!F6761</f>
        <v>1</v>
      </c>
      <c r="E6772" s="0" t="n">
        <f aca="false">'Profiles 8760'!G6761</f>
        <v>0.477168</v>
      </c>
      <c r="F6772" s="0" t="n">
        <f aca="false">D6772*Assumptions!$C$11*$B$7+E6772*Assumptions!$C$12*$B$8</f>
        <v>308.3161712</v>
      </c>
      <c r="G6772" s="0" t="n">
        <f aca="false">C6772*Assumptions!$C$15</f>
        <v>0</v>
      </c>
      <c r="H6772" s="0" t="n">
        <f aca="false">MIN(F6772,G6772)</f>
        <v>0</v>
      </c>
      <c r="I6772" s="0" t="n">
        <f aca="false">IF(C6772=1,MIN(G6772-H6772,Assumptions!$C$13,P6771),0)</f>
        <v>0</v>
      </c>
      <c r="J6772" s="0" t="n">
        <f aca="false">H6772+I6772</f>
        <v>0</v>
      </c>
      <c r="K6772" s="0" t="n">
        <f aca="false">MIN(IF(C6772=1,F6772-H6772,F6772),Assumptions!$C$13,MAX(0,($B$5-P6771)/$B$6))</f>
        <v>0</v>
      </c>
      <c r="L6772" s="0" t="n">
        <f aca="false">IF(C6772=1,0,MIN(F6772-K6772,Assumptions!$C$15,MAX(0,$B$10-O6771-M6772)))</f>
        <v>200</v>
      </c>
      <c r="M6772" s="0" t="n">
        <f aca="false">'Profiles 8760'!H6761</f>
        <v>66800</v>
      </c>
      <c r="N6772" s="0" t="n">
        <f aca="false">J6772+L6772</f>
        <v>200</v>
      </c>
      <c r="O6772" s="0" t="n">
        <f aca="false">O6771+N6772</f>
        <v>631759.252985062</v>
      </c>
      <c r="P6772" s="0" t="n">
        <f aca="false">MIN($B$5,P6771+K6772*$B$6-I6772)</f>
        <v>510.81</v>
      </c>
      <c r="Q6772" s="0" t="n">
        <f aca="false">MAX(0,F6772-H6772-K6772-L6772)</f>
        <v>108.3161712</v>
      </c>
    </row>
    <row r="6773" customFormat="false" ht="15" hidden="false" customHeight="false" outlineLevel="0" collapsed="false">
      <c r="A6773" s="0" t="n">
        <f aca="false">'Profiles 8760'!A6762</f>
        <v>6760</v>
      </c>
      <c r="B6773" s="0" t="n">
        <f aca="false">'Profiles 8760'!B6762</f>
        <v>10</v>
      </c>
      <c r="C6773" s="0" t="n">
        <f aca="false">'Profiles 8760'!E6762</f>
        <v>0</v>
      </c>
      <c r="D6773" s="0" t="n">
        <f aca="false">'Profiles 8760'!F6762</f>
        <v>0.778323</v>
      </c>
      <c r="E6773" s="0" t="n">
        <f aca="false">'Profiles 8760'!G6762</f>
        <v>0.532735</v>
      </c>
      <c r="F6773" s="0" t="n">
        <f aca="false">D6773*Assumptions!$C$11*$B$7+E6773*Assumptions!$C$12*$B$8</f>
        <v>246.5685439</v>
      </c>
      <c r="G6773" s="0" t="n">
        <f aca="false">C6773*Assumptions!$C$15</f>
        <v>0</v>
      </c>
      <c r="H6773" s="0" t="n">
        <f aca="false">MIN(F6773,G6773)</f>
        <v>0</v>
      </c>
      <c r="I6773" s="0" t="n">
        <f aca="false">IF(C6773=1,MIN(G6773-H6773,Assumptions!$C$13,P6772),0)</f>
        <v>0</v>
      </c>
      <c r="J6773" s="0" t="n">
        <f aca="false">H6773+I6773</f>
        <v>0</v>
      </c>
      <c r="K6773" s="0" t="n">
        <f aca="false">MIN(IF(C6773=1,F6773-H6773,F6773),Assumptions!$C$13,MAX(0,($B$5-P6772)/$B$6))</f>
        <v>0</v>
      </c>
      <c r="L6773" s="0" t="n">
        <f aca="false">IF(C6773=1,0,MIN(F6773-K6773,Assumptions!$C$15,MAX(0,$B$10-O6772-M6773)))</f>
        <v>200</v>
      </c>
      <c r="M6773" s="0" t="n">
        <f aca="false">'Profiles 8760'!H6762</f>
        <v>66800</v>
      </c>
      <c r="N6773" s="0" t="n">
        <f aca="false">J6773+L6773</f>
        <v>200</v>
      </c>
      <c r="O6773" s="0" t="n">
        <f aca="false">O6772+N6773</f>
        <v>631959.252985062</v>
      </c>
      <c r="P6773" s="0" t="n">
        <f aca="false">MIN($B$5,P6772+K6773*$B$6-I6773)</f>
        <v>510.81</v>
      </c>
      <c r="Q6773" s="0" t="n">
        <f aca="false">MAX(0,F6773-H6773-K6773-L6773)</f>
        <v>46.5685439</v>
      </c>
    </row>
    <row r="6774" customFormat="false" ht="15" hidden="false" customHeight="false" outlineLevel="0" collapsed="false">
      <c r="A6774" s="0" t="n">
        <f aca="false">'Profiles 8760'!A6763</f>
        <v>6761</v>
      </c>
      <c r="B6774" s="0" t="n">
        <f aca="false">'Profiles 8760'!B6763</f>
        <v>10</v>
      </c>
      <c r="C6774" s="0" t="n">
        <f aca="false">'Profiles 8760'!E6763</f>
        <v>0</v>
      </c>
      <c r="D6774" s="0" t="n">
        <f aca="false">'Profiles 8760'!F6763</f>
        <v>0.456964</v>
      </c>
      <c r="E6774" s="0" t="n">
        <f aca="false">'Profiles 8760'!G6763</f>
        <v>0.348957</v>
      </c>
      <c r="F6774" s="0" t="n">
        <f aca="false">D6774*Assumptions!$C$11*$B$7+E6774*Assumptions!$C$12*$B$8</f>
        <v>146.2435445</v>
      </c>
      <c r="G6774" s="0" t="n">
        <f aca="false">C6774*Assumptions!$C$15</f>
        <v>0</v>
      </c>
      <c r="H6774" s="0" t="n">
        <f aca="false">MIN(F6774,G6774)</f>
        <v>0</v>
      </c>
      <c r="I6774" s="0" t="n">
        <f aca="false">IF(C6774=1,MIN(G6774-H6774,Assumptions!$C$13,P6773),0)</f>
        <v>0</v>
      </c>
      <c r="J6774" s="0" t="n">
        <f aca="false">H6774+I6774</f>
        <v>0</v>
      </c>
      <c r="K6774" s="0" t="n">
        <f aca="false">MIN(IF(C6774=1,F6774-H6774,F6774),Assumptions!$C$13,MAX(0,($B$5-P6773)/$B$6))</f>
        <v>0</v>
      </c>
      <c r="L6774" s="0" t="n">
        <f aca="false">IF(C6774=1,0,MIN(F6774-K6774,Assumptions!$C$15,MAX(0,$B$10-O6773-M6774)))</f>
        <v>146.2435445</v>
      </c>
      <c r="M6774" s="0" t="n">
        <f aca="false">'Profiles 8760'!H6763</f>
        <v>66800</v>
      </c>
      <c r="N6774" s="0" t="n">
        <f aca="false">J6774+L6774</f>
        <v>146.2435445</v>
      </c>
      <c r="O6774" s="0" t="n">
        <f aca="false">O6773+N6774</f>
        <v>632105.496529562</v>
      </c>
      <c r="P6774" s="0" t="n">
        <f aca="false">MIN($B$5,P6773+K6774*$B$6-I6774)</f>
        <v>510.81</v>
      </c>
      <c r="Q6774" s="0" t="n">
        <f aca="false">MAX(0,F6774-H6774-K6774-L6774)</f>
        <v>0</v>
      </c>
    </row>
    <row r="6775" customFormat="false" ht="15" hidden="false" customHeight="false" outlineLevel="0" collapsed="false">
      <c r="A6775" s="0" t="n">
        <f aca="false">'Profiles 8760'!A6764</f>
        <v>6762</v>
      </c>
      <c r="B6775" s="0" t="n">
        <f aca="false">'Profiles 8760'!B6764</f>
        <v>10</v>
      </c>
      <c r="C6775" s="0" t="n">
        <f aca="false">'Profiles 8760'!E6764</f>
        <v>0</v>
      </c>
      <c r="D6775" s="0" t="n">
        <f aca="false">'Profiles 8760'!F6764</f>
        <v>0.151884</v>
      </c>
      <c r="E6775" s="0" t="n">
        <f aca="false">'Profiles 8760'!G6764</f>
        <v>0.380215</v>
      </c>
      <c r="F6775" s="0" t="n">
        <f aca="false">D6775*Assumptions!$C$11*$B$7+E6775*Assumptions!$C$12*$B$8</f>
        <v>59.4148927</v>
      </c>
      <c r="G6775" s="0" t="n">
        <f aca="false">C6775*Assumptions!$C$15</f>
        <v>0</v>
      </c>
      <c r="H6775" s="0" t="n">
        <f aca="false">MIN(F6775,G6775)</f>
        <v>0</v>
      </c>
      <c r="I6775" s="0" t="n">
        <f aca="false">IF(C6775=1,MIN(G6775-H6775,Assumptions!$C$13,P6774),0)</f>
        <v>0</v>
      </c>
      <c r="J6775" s="0" t="n">
        <f aca="false">H6775+I6775</f>
        <v>0</v>
      </c>
      <c r="K6775" s="0" t="n">
        <f aca="false">MIN(IF(C6775=1,F6775-H6775,F6775),Assumptions!$C$13,MAX(0,($B$5-P6774)/$B$6))</f>
        <v>0</v>
      </c>
      <c r="L6775" s="0" t="n">
        <f aca="false">IF(C6775=1,0,MIN(F6775-K6775,Assumptions!$C$15,MAX(0,$B$10-O6774-M6775)))</f>
        <v>59.4148927</v>
      </c>
      <c r="M6775" s="0" t="n">
        <f aca="false">'Profiles 8760'!H6764</f>
        <v>66800</v>
      </c>
      <c r="N6775" s="0" t="n">
        <f aca="false">J6775+L6775</f>
        <v>59.4148927</v>
      </c>
      <c r="O6775" s="0" t="n">
        <f aca="false">O6774+N6775</f>
        <v>632164.911422262</v>
      </c>
      <c r="P6775" s="0" t="n">
        <f aca="false">MIN($B$5,P6774+K6775*$B$6-I6775)</f>
        <v>510.81</v>
      </c>
      <c r="Q6775" s="0" t="n">
        <f aca="false">MAX(0,F6775-H6775-K6775-L6775)</f>
        <v>0</v>
      </c>
    </row>
    <row r="6776" customFormat="false" ht="15" hidden="false" customHeight="false" outlineLevel="0" collapsed="false">
      <c r="A6776" s="0" t="n">
        <f aca="false">'Profiles 8760'!A6765</f>
        <v>6763</v>
      </c>
      <c r="B6776" s="0" t="n">
        <f aca="false">'Profiles 8760'!B6765</f>
        <v>10</v>
      </c>
      <c r="C6776" s="0" t="n">
        <f aca="false">'Profiles 8760'!E6765</f>
        <v>0</v>
      </c>
      <c r="D6776" s="0" t="n">
        <f aca="false">'Profiles 8760'!F6765</f>
        <v>0</v>
      </c>
      <c r="E6776" s="0" t="n">
        <f aca="false">'Profiles 8760'!G6765</f>
        <v>0.323472</v>
      </c>
      <c r="F6776" s="0" t="n">
        <f aca="false">D6776*Assumptions!$C$11*$B$7+E6776*Assumptions!$C$12*$B$8</f>
        <v>13.2300048</v>
      </c>
      <c r="G6776" s="0" t="n">
        <f aca="false">C6776*Assumptions!$C$15</f>
        <v>0</v>
      </c>
      <c r="H6776" s="0" t="n">
        <f aca="false">MIN(F6776,G6776)</f>
        <v>0</v>
      </c>
      <c r="I6776" s="0" t="n">
        <f aca="false">IF(C6776=1,MIN(G6776-H6776,Assumptions!$C$13,P6775),0)</f>
        <v>0</v>
      </c>
      <c r="J6776" s="0" t="n">
        <f aca="false">H6776+I6776</f>
        <v>0</v>
      </c>
      <c r="K6776" s="0" t="n">
        <f aca="false">MIN(IF(C6776=1,F6776-H6776,F6776),Assumptions!$C$13,MAX(0,($B$5-P6775)/$B$6))</f>
        <v>0</v>
      </c>
      <c r="L6776" s="0" t="n">
        <f aca="false">IF(C6776=1,0,MIN(F6776-K6776,Assumptions!$C$15,MAX(0,$B$10-O6775-M6776)))</f>
        <v>13.2300048</v>
      </c>
      <c r="M6776" s="0" t="n">
        <f aca="false">'Profiles 8760'!H6765</f>
        <v>66800</v>
      </c>
      <c r="N6776" s="0" t="n">
        <f aca="false">J6776+L6776</f>
        <v>13.2300048</v>
      </c>
      <c r="O6776" s="0" t="n">
        <f aca="false">O6775+N6776</f>
        <v>632178.141427062</v>
      </c>
      <c r="P6776" s="0" t="n">
        <f aca="false">MIN($B$5,P6775+K6776*$B$6-I6776)</f>
        <v>510.81</v>
      </c>
      <c r="Q6776" s="0" t="n">
        <f aca="false">MAX(0,F6776-H6776-K6776-L6776)</f>
        <v>0</v>
      </c>
    </row>
    <row r="6777" customFormat="false" ht="15" hidden="false" customHeight="false" outlineLevel="0" collapsed="false">
      <c r="A6777" s="0" t="n">
        <f aca="false">'Profiles 8760'!A6766</f>
        <v>6764</v>
      </c>
      <c r="B6777" s="0" t="n">
        <f aca="false">'Profiles 8760'!B6766</f>
        <v>10</v>
      </c>
      <c r="C6777" s="0" t="n">
        <f aca="false">'Profiles 8760'!E6766</f>
        <v>1</v>
      </c>
      <c r="D6777" s="0" t="n">
        <f aca="false">'Profiles 8760'!F6766</f>
        <v>0</v>
      </c>
      <c r="E6777" s="0" t="n">
        <f aca="false">'Profiles 8760'!G6766</f>
        <v>0.393447</v>
      </c>
      <c r="F6777" s="0" t="n">
        <f aca="false">D6777*Assumptions!$C$11*$B$7+E6777*Assumptions!$C$12*$B$8</f>
        <v>16.0919823</v>
      </c>
      <c r="G6777" s="0" t="n">
        <f aca="false">C6777*Assumptions!$C$15</f>
        <v>200</v>
      </c>
      <c r="H6777" s="0" t="n">
        <f aca="false">MIN(F6777,G6777)</f>
        <v>16.0919823</v>
      </c>
      <c r="I6777" s="0" t="n">
        <f aca="false">IF(C6777=1,MIN(G6777-H6777,Assumptions!$C$13,P6776),0)</f>
        <v>180</v>
      </c>
      <c r="J6777" s="0" t="n">
        <f aca="false">H6777+I6777</f>
        <v>196.0919823</v>
      </c>
      <c r="K6777" s="0" t="n">
        <f aca="false">MIN(IF(C6777=1,F6777-H6777,F6777),Assumptions!$C$13,MAX(0,($B$5-P6776)/$B$6))</f>
        <v>0</v>
      </c>
      <c r="L6777" s="0" t="n">
        <f aca="false">IF(C6777=1,0,MIN(F6777-K6777,Assumptions!$C$15,MAX(0,$B$10-O6776-M6777)))</f>
        <v>0</v>
      </c>
      <c r="M6777" s="0" t="n">
        <f aca="false">'Profiles 8760'!H6766</f>
        <v>66600</v>
      </c>
      <c r="N6777" s="0" t="n">
        <f aca="false">J6777+L6777</f>
        <v>196.0919823</v>
      </c>
      <c r="O6777" s="0" t="n">
        <f aca="false">O6776+N6777</f>
        <v>632374.233409362</v>
      </c>
      <c r="P6777" s="0" t="n">
        <f aca="false">MIN($B$5,P6776+K6777*$B$6-I6777)</f>
        <v>330.81</v>
      </c>
      <c r="Q6777" s="0" t="n">
        <f aca="false">MAX(0,F6777-H6777-K6777-L6777)</f>
        <v>0</v>
      </c>
    </row>
    <row r="6778" customFormat="false" ht="15" hidden="false" customHeight="false" outlineLevel="0" collapsed="false">
      <c r="A6778" s="0" t="n">
        <f aca="false">'Profiles 8760'!A6767</f>
        <v>6765</v>
      </c>
      <c r="B6778" s="0" t="n">
        <f aca="false">'Profiles 8760'!B6767</f>
        <v>10</v>
      </c>
      <c r="C6778" s="0" t="n">
        <f aca="false">'Profiles 8760'!E6767</f>
        <v>1</v>
      </c>
      <c r="D6778" s="0" t="n">
        <f aca="false">'Profiles 8760'!F6767</f>
        <v>0</v>
      </c>
      <c r="E6778" s="0" t="n">
        <f aca="false">'Profiles 8760'!G6767</f>
        <v>0.284301</v>
      </c>
      <c r="F6778" s="0" t="n">
        <f aca="false">D6778*Assumptions!$C$11*$B$7+E6778*Assumptions!$C$12*$B$8</f>
        <v>11.6279109</v>
      </c>
      <c r="G6778" s="0" t="n">
        <f aca="false">C6778*Assumptions!$C$15</f>
        <v>200</v>
      </c>
      <c r="H6778" s="0" t="n">
        <f aca="false">MIN(F6778,G6778)</f>
        <v>11.6279109</v>
      </c>
      <c r="I6778" s="0" t="n">
        <f aca="false">IF(C6778=1,MIN(G6778-H6778,Assumptions!$C$13,P6777),0)</f>
        <v>180</v>
      </c>
      <c r="J6778" s="0" t="n">
        <f aca="false">H6778+I6778</f>
        <v>191.6279109</v>
      </c>
      <c r="K6778" s="0" t="n">
        <f aca="false">MIN(IF(C6778=1,F6778-H6778,F6778),Assumptions!$C$13,MAX(0,($B$5-P6777)/$B$6))</f>
        <v>0</v>
      </c>
      <c r="L6778" s="0" t="n">
        <f aca="false">IF(C6778=1,0,MIN(F6778-K6778,Assumptions!$C$15,MAX(0,$B$10-O6777-M6778)))</f>
        <v>0</v>
      </c>
      <c r="M6778" s="0" t="n">
        <f aca="false">'Profiles 8760'!H6767</f>
        <v>66400</v>
      </c>
      <c r="N6778" s="0" t="n">
        <f aca="false">J6778+L6778</f>
        <v>191.6279109</v>
      </c>
      <c r="O6778" s="0" t="n">
        <f aca="false">O6777+N6778</f>
        <v>632565.861320262</v>
      </c>
      <c r="P6778" s="0" t="n">
        <f aca="false">MIN($B$5,P6777+K6778*$B$6-I6778)</f>
        <v>150.81</v>
      </c>
      <c r="Q6778" s="0" t="n">
        <f aca="false">MAX(0,F6778-H6778-K6778-L6778)</f>
        <v>0</v>
      </c>
    </row>
    <row r="6779" customFormat="false" ht="15" hidden="false" customHeight="false" outlineLevel="0" collapsed="false">
      <c r="A6779" s="0" t="n">
        <f aca="false">'Profiles 8760'!A6768</f>
        <v>6766</v>
      </c>
      <c r="B6779" s="0" t="n">
        <f aca="false">'Profiles 8760'!B6768</f>
        <v>10</v>
      </c>
      <c r="C6779" s="0" t="n">
        <f aca="false">'Profiles 8760'!E6768</f>
        <v>0</v>
      </c>
      <c r="D6779" s="0" t="n">
        <f aca="false">'Profiles 8760'!F6768</f>
        <v>0</v>
      </c>
      <c r="E6779" s="0" t="n">
        <f aca="false">'Profiles 8760'!G6768</f>
        <v>0.196701</v>
      </c>
      <c r="F6779" s="0" t="n">
        <f aca="false">D6779*Assumptions!$C$11*$B$7+E6779*Assumptions!$C$12*$B$8</f>
        <v>8.0450709</v>
      </c>
      <c r="G6779" s="0" t="n">
        <f aca="false">C6779*Assumptions!$C$15</f>
        <v>0</v>
      </c>
      <c r="H6779" s="0" t="n">
        <f aca="false">MIN(F6779,G6779)</f>
        <v>0</v>
      </c>
      <c r="I6779" s="0" t="n">
        <f aca="false">IF(C6779=1,MIN(G6779-H6779,Assumptions!$C$13,P6778),0)</f>
        <v>0</v>
      </c>
      <c r="J6779" s="0" t="n">
        <f aca="false">H6779+I6779</f>
        <v>0</v>
      </c>
      <c r="K6779" s="0" t="n">
        <f aca="false">MIN(IF(C6779=1,F6779-H6779,F6779),Assumptions!$C$13,MAX(0,($B$5-P6778)/$B$6))</f>
        <v>8.0450709</v>
      </c>
      <c r="L6779" s="0" t="n">
        <f aca="false">IF(C6779=1,0,MIN(F6779-K6779,Assumptions!$C$15,MAX(0,$B$10-O6778-M6779)))</f>
        <v>0</v>
      </c>
      <c r="M6779" s="0" t="n">
        <f aca="false">'Profiles 8760'!H6768</f>
        <v>66400</v>
      </c>
      <c r="N6779" s="0" t="n">
        <f aca="false">J6779+L6779</f>
        <v>0</v>
      </c>
      <c r="O6779" s="0" t="n">
        <f aca="false">O6778+N6779</f>
        <v>632565.861320262</v>
      </c>
      <c r="P6779" s="0" t="n">
        <f aca="false">MIN($B$5,P6778+K6779*$B$6-I6779)</f>
        <v>157.78346745612</v>
      </c>
      <c r="Q6779" s="0" t="n">
        <f aca="false">MAX(0,F6779-H6779-K6779-L6779)</f>
        <v>0</v>
      </c>
    </row>
    <row r="6780" customFormat="false" ht="15" hidden="false" customHeight="false" outlineLevel="0" collapsed="false">
      <c r="A6780" s="0" t="n">
        <f aca="false">'Profiles 8760'!A6769</f>
        <v>6767</v>
      </c>
      <c r="B6780" s="0" t="n">
        <f aca="false">'Profiles 8760'!B6769</f>
        <v>10</v>
      </c>
      <c r="C6780" s="0" t="n">
        <f aca="false">'Profiles 8760'!E6769</f>
        <v>0</v>
      </c>
      <c r="D6780" s="0" t="n">
        <f aca="false">'Profiles 8760'!F6769</f>
        <v>0</v>
      </c>
      <c r="E6780" s="0" t="n">
        <f aca="false">'Profiles 8760'!G6769</f>
        <v>0.134432</v>
      </c>
      <c r="F6780" s="0" t="n">
        <f aca="false">D6780*Assumptions!$C$11*$B$7+E6780*Assumptions!$C$12*$B$8</f>
        <v>5.4982688</v>
      </c>
      <c r="G6780" s="0" t="n">
        <f aca="false">C6780*Assumptions!$C$15</f>
        <v>0</v>
      </c>
      <c r="H6780" s="0" t="n">
        <f aca="false">MIN(F6780,G6780)</f>
        <v>0</v>
      </c>
      <c r="I6780" s="0" t="n">
        <f aca="false">IF(C6780=1,MIN(G6780-H6780,Assumptions!$C$13,P6779),0)</f>
        <v>0</v>
      </c>
      <c r="J6780" s="0" t="n">
        <f aca="false">H6780+I6780</f>
        <v>0</v>
      </c>
      <c r="K6780" s="0" t="n">
        <f aca="false">MIN(IF(C6780=1,F6780-H6780,F6780),Assumptions!$C$13,MAX(0,($B$5-P6779)/$B$6))</f>
        <v>5.4982688</v>
      </c>
      <c r="L6780" s="0" t="n">
        <f aca="false">IF(C6780=1,0,MIN(F6780-K6780,Assumptions!$C$15,MAX(0,$B$10-O6779-M6780)))</f>
        <v>0</v>
      </c>
      <c r="M6780" s="0" t="n">
        <f aca="false">'Profiles 8760'!H6769</f>
        <v>66400</v>
      </c>
      <c r="N6780" s="0" t="n">
        <f aca="false">J6780+L6780</f>
        <v>0</v>
      </c>
      <c r="O6780" s="0" t="n">
        <f aca="false">O6779+N6780</f>
        <v>632565.861320262</v>
      </c>
      <c r="P6780" s="0" t="n">
        <f aca="false">MIN($B$5,P6779+K6780*$B$6-I6780)</f>
        <v>162.54936685196</v>
      </c>
      <c r="Q6780" s="0" t="n">
        <f aca="false">MAX(0,F6780-H6780-K6780-L6780)</f>
        <v>0</v>
      </c>
    </row>
    <row r="6781" customFormat="false" ht="15" hidden="false" customHeight="false" outlineLevel="0" collapsed="false">
      <c r="A6781" s="0" t="n">
        <f aca="false">'Profiles 8760'!A6770</f>
        <v>6768</v>
      </c>
      <c r="B6781" s="0" t="n">
        <f aca="false">'Profiles 8760'!B6770</f>
        <v>10</v>
      </c>
      <c r="C6781" s="0" t="n">
        <f aca="false">'Profiles 8760'!E6770</f>
        <v>0</v>
      </c>
      <c r="D6781" s="0" t="n">
        <f aca="false">'Profiles 8760'!F6770</f>
        <v>0</v>
      </c>
      <c r="E6781" s="0" t="n">
        <f aca="false">'Profiles 8760'!G6770</f>
        <v>0.086797</v>
      </c>
      <c r="F6781" s="0" t="n">
        <f aca="false">D6781*Assumptions!$C$11*$B$7+E6781*Assumptions!$C$12*$B$8</f>
        <v>3.5499973</v>
      </c>
      <c r="G6781" s="0" t="n">
        <f aca="false">C6781*Assumptions!$C$15</f>
        <v>0</v>
      </c>
      <c r="H6781" s="0" t="n">
        <f aca="false">MIN(F6781,G6781)</f>
        <v>0</v>
      </c>
      <c r="I6781" s="0" t="n">
        <f aca="false">IF(C6781=1,MIN(G6781-H6781,Assumptions!$C$13,P6780),0)</f>
        <v>0</v>
      </c>
      <c r="J6781" s="0" t="n">
        <f aca="false">H6781+I6781</f>
        <v>0</v>
      </c>
      <c r="K6781" s="0" t="n">
        <f aca="false">MIN(IF(C6781=1,F6781-H6781,F6781),Assumptions!$C$13,MAX(0,($B$5-P6780)/$B$6))</f>
        <v>3.5499973</v>
      </c>
      <c r="L6781" s="0" t="n">
        <f aca="false">IF(C6781=1,0,MIN(F6781-K6781,Assumptions!$C$15,MAX(0,$B$10-O6780-M6781)))</f>
        <v>0</v>
      </c>
      <c r="M6781" s="0" t="n">
        <f aca="false">'Profiles 8760'!H6770</f>
        <v>66400</v>
      </c>
      <c r="N6781" s="0" t="n">
        <f aca="false">J6781+L6781</f>
        <v>0</v>
      </c>
      <c r="O6781" s="0" t="n">
        <f aca="false">O6780+N6781</f>
        <v>632565.861320262</v>
      </c>
      <c r="P6781" s="0" t="n">
        <f aca="false">MIN($B$5,P6780+K6781*$B$6-I6781)</f>
        <v>165.6265045116</v>
      </c>
      <c r="Q6781" s="0" t="n">
        <f aca="false">MAX(0,F6781-H6781-K6781-L6781)</f>
        <v>0</v>
      </c>
    </row>
    <row r="6782" customFormat="false" ht="15" hidden="false" customHeight="false" outlineLevel="0" collapsed="false">
      <c r="A6782" s="0" t="n">
        <f aca="false">'Profiles 8760'!A6771</f>
        <v>6769</v>
      </c>
      <c r="B6782" s="0" t="n">
        <f aca="false">'Profiles 8760'!B6771</f>
        <v>10</v>
      </c>
      <c r="C6782" s="0" t="n">
        <f aca="false">'Profiles 8760'!E6771</f>
        <v>0</v>
      </c>
      <c r="D6782" s="0" t="n">
        <f aca="false">'Profiles 8760'!F6771</f>
        <v>0</v>
      </c>
      <c r="E6782" s="0" t="n">
        <f aca="false">'Profiles 8760'!G6771</f>
        <v>0.080316</v>
      </c>
      <c r="F6782" s="0" t="n">
        <f aca="false">D6782*Assumptions!$C$11*$B$7+E6782*Assumptions!$C$12*$B$8</f>
        <v>3.2849244</v>
      </c>
      <c r="G6782" s="0" t="n">
        <f aca="false">C6782*Assumptions!$C$15</f>
        <v>0</v>
      </c>
      <c r="H6782" s="0" t="n">
        <f aca="false">MIN(F6782,G6782)</f>
        <v>0</v>
      </c>
      <c r="I6782" s="0" t="n">
        <f aca="false">IF(C6782=1,MIN(G6782-H6782,Assumptions!$C$13,P6781),0)</f>
        <v>0</v>
      </c>
      <c r="J6782" s="0" t="n">
        <f aca="false">H6782+I6782</f>
        <v>0</v>
      </c>
      <c r="K6782" s="0" t="n">
        <f aca="false">MIN(IF(C6782=1,F6782-H6782,F6782),Assumptions!$C$13,MAX(0,($B$5-P6781)/$B$6))</f>
        <v>3.2849244</v>
      </c>
      <c r="L6782" s="0" t="n">
        <f aca="false">IF(C6782=1,0,MIN(F6782-K6782,Assumptions!$C$15,MAX(0,$B$10-O6781-M6782)))</f>
        <v>0</v>
      </c>
      <c r="M6782" s="0" t="n">
        <f aca="false">'Profiles 8760'!H6771</f>
        <v>66400</v>
      </c>
      <c r="N6782" s="0" t="n">
        <f aca="false">J6782+L6782</f>
        <v>0</v>
      </c>
      <c r="O6782" s="0" t="n">
        <f aca="false">O6781+N6782</f>
        <v>632565.861320262</v>
      </c>
      <c r="P6782" s="0" t="n">
        <f aca="false">MIN($B$5,P6781+K6782*$B$6-I6782)</f>
        <v>168.47387698152</v>
      </c>
      <c r="Q6782" s="0" t="n">
        <f aca="false">MAX(0,F6782-H6782-K6782-L6782)</f>
        <v>0</v>
      </c>
    </row>
    <row r="6783" customFormat="false" ht="15" hidden="false" customHeight="false" outlineLevel="0" collapsed="false">
      <c r="A6783" s="0" t="n">
        <f aca="false">'Profiles 8760'!A6772</f>
        <v>6770</v>
      </c>
      <c r="B6783" s="0" t="n">
        <f aca="false">'Profiles 8760'!B6772</f>
        <v>10</v>
      </c>
      <c r="C6783" s="0" t="n">
        <f aca="false">'Profiles 8760'!E6772</f>
        <v>0</v>
      </c>
      <c r="D6783" s="0" t="n">
        <f aca="false">'Profiles 8760'!F6772</f>
        <v>0</v>
      </c>
      <c r="E6783" s="0" t="n">
        <f aca="false">'Profiles 8760'!G6772</f>
        <v>0.097083</v>
      </c>
      <c r="F6783" s="0" t="n">
        <f aca="false">D6783*Assumptions!$C$11*$B$7+E6783*Assumptions!$C$12*$B$8</f>
        <v>3.9706947</v>
      </c>
      <c r="G6783" s="0" t="n">
        <f aca="false">C6783*Assumptions!$C$15</f>
        <v>0</v>
      </c>
      <c r="H6783" s="0" t="n">
        <f aca="false">MIN(F6783,G6783)</f>
        <v>0</v>
      </c>
      <c r="I6783" s="0" t="n">
        <f aca="false">IF(C6783=1,MIN(G6783-H6783,Assumptions!$C$13,P6782),0)</f>
        <v>0</v>
      </c>
      <c r="J6783" s="0" t="n">
        <f aca="false">H6783+I6783</f>
        <v>0</v>
      </c>
      <c r="K6783" s="0" t="n">
        <f aca="false">MIN(IF(C6783=1,F6783-H6783,F6783),Assumptions!$C$13,MAX(0,($B$5-P6782)/$B$6))</f>
        <v>3.9706947</v>
      </c>
      <c r="L6783" s="0" t="n">
        <f aca="false">IF(C6783=1,0,MIN(F6783-K6783,Assumptions!$C$15,MAX(0,$B$10-O6782-M6783)))</f>
        <v>0</v>
      </c>
      <c r="M6783" s="0" t="n">
        <f aca="false">'Profiles 8760'!H6772</f>
        <v>66400</v>
      </c>
      <c r="N6783" s="0" t="n">
        <f aca="false">J6783+L6783</f>
        <v>0</v>
      </c>
      <c r="O6783" s="0" t="n">
        <f aca="false">O6782+N6783</f>
        <v>632565.861320262</v>
      </c>
      <c r="P6783" s="0" t="n">
        <f aca="false">MIN($B$5,P6782+K6783*$B$6-I6783)</f>
        <v>171.91567514748</v>
      </c>
      <c r="Q6783" s="0" t="n">
        <f aca="false">MAX(0,F6783-H6783-K6783-L6783)</f>
        <v>0</v>
      </c>
    </row>
    <row r="6784" customFormat="false" ht="15" hidden="false" customHeight="false" outlineLevel="0" collapsed="false">
      <c r="A6784" s="0" t="n">
        <f aca="false">'Profiles 8760'!A6773</f>
        <v>6771</v>
      </c>
      <c r="B6784" s="0" t="n">
        <f aca="false">'Profiles 8760'!B6773</f>
        <v>10</v>
      </c>
      <c r="C6784" s="0" t="n">
        <f aca="false">'Profiles 8760'!E6773</f>
        <v>0</v>
      </c>
      <c r="D6784" s="0" t="n">
        <f aca="false">'Profiles 8760'!F6773</f>
        <v>0</v>
      </c>
      <c r="E6784" s="0" t="n">
        <f aca="false">'Profiles 8760'!G6773</f>
        <v>0.117418</v>
      </c>
      <c r="F6784" s="0" t="n">
        <f aca="false">D6784*Assumptions!$C$11*$B$7+E6784*Assumptions!$C$12*$B$8</f>
        <v>4.8023962</v>
      </c>
      <c r="G6784" s="0" t="n">
        <f aca="false">C6784*Assumptions!$C$15</f>
        <v>0</v>
      </c>
      <c r="H6784" s="0" t="n">
        <f aca="false">MIN(F6784,G6784)</f>
        <v>0</v>
      </c>
      <c r="I6784" s="0" t="n">
        <f aca="false">IF(C6784=1,MIN(G6784-H6784,Assumptions!$C$13,P6783),0)</f>
        <v>0</v>
      </c>
      <c r="J6784" s="0" t="n">
        <f aca="false">H6784+I6784</f>
        <v>0</v>
      </c>
      <c r="K6784" s="0" t="n">
        <f aca="false">MIN(IF(C6784=1,F6784-H6784,F6784),Assumptions!$C$13,MAX(0,($B$5-P6783)/$B$6))</f>
        <v>4.8023962</v>
      </c>
      <c r="L6784" s="0" t="n">
        <f aca="false">IF(C6784=1,0,MIN(F6784-K6784,Assumptions!$C$15,MAX(0,$B$10-O6783-M6784)))</f>
        <v>0</v>
      </c>
      <c r="M6784" s="0" t="n">
        <f aca="false">'Profiles 8760'!H6773</f>
        <v>66400</v>
      </c>
      <c r="N6784" s="0" t="n">
        <f aca="false">J6784+L6784</f>
        <v>0</v>
      </c>
      <c r="O6784" s="0" t="n">
        <f aca="false">O6783+N6784</f>
        <v>632565.861320262</v>
      </c>
      <c r="P6784" s="0" t="n">
        <f aca="false">MIN($B$5,P6783+K6784*$B$6-I6784)</f>
        <v>176.07839217364</v>
      </c>
      <c r="Q6784" s="0" t="n">
        <f aca="false">MAX(0,F6784-H6784-K6784-L6784)</f>
        <v>0</v>
      </c>
    </row>
    <row r="6785" customFormat="false" ht="15" hidden="false" customHeight="false" outlineLevel="0" collapsed="false">
      <c r="A6785" s="0" t="n">
        <f aca="false">'Profiles 8760'!A6774</f>
        <v>6772</v>
      </c>
      <c r="B6785" s="0" t="n">
        <f aca="false">'Profiles 8760'!B6774</f>
        <v>10</v>
      </c>
      <c r="C6785" s="0" t="n">
        <f aca="false">'Profiles 8760'!E6774</f>
        <v>0</v>
      </c>
      <c r="D6785" s="0" t="n">
        <f aca="false">'Profiles 8760'!F6774</f>
        <v>0</v>
      </c>
      <c r="E6785" s="0" t="n">
        <f aca="false">'Profiles 8760'!G6774</f>
        <v>0.107752</v>
      </c>
      <c r="F6785" s="0" t="n">
        <f aca="false">D6785*Assumptions!$C$11*$B$7+E6785*Assumptions!$C$12*$B$8</f>
        <v>4.4070568</v>
      </c>
      <c r="G6785" s="0" t="n">
        <f aca="false">C6785*Assumptions!$C$15</f>
        <v>0</v>
      </c>
      <c r="H6785" s="0" t="n">
        <f aca="false">MIN(F6785,G6785)</f>
        <v>0</v>
      </c>
      <c r="I6785" s="0" t="n">
        <f aca="false">IF(C6785=1,MIN(G6785-H6785,Assumptions!$C$13,P6784),0)</f>
        <v>0</v>
      </c>
      <c r="J6785" s="0" t="n">
        <f aca="false">H6785+I6785</f>
        <v>0</v>
      </c>
      <c r="K6785" s="0" t="n">
        <f aca="false">MIN(IF(C6785=1,F6785-H6785,F6785),Assumptions!$C$13,MAX(0,($B$5-P6784)/$B$6))</f>
        <v>4.4070568</v>
      </c>
      <c r="L6785" s="0" t="n">
        <f aca="false">IF(C6785=1,0,MIN(F6785-K6785,Assumptions!$C$15,MAX(0,$B$10-O6784-M6785)))</f>
        <v>0</v>
      </c>
      <c r="M6785" s="0" t="n">
        <f aca="false">'Profiles 8760'!H6774</f>
        <v>66400</v>
      </c>
      <c r="N6785" s="0" t="n">
        <f aca="false">J6785+L6785</f>
        <v>0</v>
      </c>
      <c r="O6785" s="0" t="n">
        <f aca="false">O6784+N6785</f>
        <v>632565.861320262</v>
      </c>
      <c r="P6785" s="0" t="n">
        <f aca="false">MIN($B$5,P6784+K6785*$B$6-I6785)</f>
        <v>179.89842900788</v>
      </c>
      <c r="Q6785" s="0" t="n">
        <f aca="false">MAX(0,F6785-H6785-K6785-L6785)</f>
        <v>0</v>
      </c>
    </row>
    <row r="6786" customFormat="false" ht="15" hidden="false" customHeight="false" outlineLevel="0" collapsed="false">
      <c r="A6786" s="0" t="n">
        <f aca="false">'Profiles 8760'!A6775</f>
        <v>6773</v>
      </c>
      <c r="B6786" s="0" t="n">
        <f aca="false">'Profiles 8760'!B6775</f>
        <v>10</v>
      </c>
      <c r="C6786" s="0" t="n">
        <f aca="false">'Profiles 8760'!E6775</f>
        <v>0</v>
      </c>
      <c r="D6786" s="0" t="n">
        <f aca="false">'Profiles 8760'!F6775</f>
        <v>0</v>
      </c>
      <c r="E6786" s="0" t="n">
        <f aca="false">'Profiles 8760'!G6775</f>
        <v>0.153955</v>
      </c>
      <c r="F6786" s="0" t="n">
        <f aca="false">D6786*Assumptions!$C$11*$B$7+E6786*Assumptions!$C$12*$B$8</f>
        <v>6.2967595</v>
      </c>
      <c r="G6786" s="0" t="n">
        <f aca="false">C6786*Assumptions!$C$15</f>
        <v>0</v>
      </c>
      <c r="H6786" s="0" t="n">
        <f aca="false">MIN(F6786,G6786)</f>
        <v>0</v>
      </c>
      <c r="I6786" s="0" t="n">
        <f aca="false">IF(C6786=1,MIN(G6786-H6786,Assumptions!$C$13,P6785),0)</f>
        <v>0</v>
      </c>
      <c r="J6786" s="0" t="n">
        <f aca="false">H6786+I6786</f>
        <v>0</v>
      </c>
      <c r="K6786" s="0" t="n">
        <f aca="false">MIN(IF(C6786=1,F6786-H6786,F6786),Assumptions!$C$13,MAX(0,($B$5-P6785)/$B$6))</f>
        <v>6.2967595</v>
      </c>
      <c r="L6786" s="0" t="n">
        <f aca="false">IF(C6786=1,0,MIN(F6786-K6786,Assumptions!$C$15,MAX(0,$B$10-O6785-M6786)))</f>
        <v>0</v>
      </c>
      <c r="M6786" s="0" t="n">
        <f aca="false">'Profiles 8760'!H6775</f>
        <v>66400</v>
      </c>
      <c r="N6786" s="0" t="n">
        <f aca="false">J6786+L6786</f>
        <v>0</v>
      </c>
      <c r="O6786" s="0" t="n">
        <f aca="false">O6785+N6786</f>
        <v>632565.861320262</v>
      </c>
      <c r="P6786" s="0" t="n">
        <f aca="false">MIN($B$5,P6785+K6786*$B$6-I6786)</f>
        <v>185.35646014248</v>
      </c>
      <c r="Q6786" s="0" t="n">
        <f aca="false">MAX(0,F6786-H6786-K6786-L6786)</f>
        <v>0</v>
      </c>
    </row>
    <row r="6787" customFormat="false" ht="15" hidden="false" customHeight="false" outlineLevel="0" collapsed="false">
      <c r="A6787" s="0" t="n">
        <f aca="false">'Profiles 8760'!A6776</f>
        <v>6774</v>
      </c>
      <c r="B6787" s="0" t="n">
        <f aca="false">'Profiles 8760'!B6776</f>
        <v>10</v>
      </c>
      <c r="C6787" s="0" t="n">
        <f aca="false">'Profiles 8760'!E6776</f>
        <v>0</v>
      </c>
      <c r="D6787" s="0" t="n">
        <f aca="false">'Profiles 8760'!F6776</f>
        <v>0</v>
      </c>
      <c r="E6787" s="0" t="n">
        <f aca="false">'Profiles 8760'!G6776</f>
        <v>0.162947</v>
      </c>
      <c r="F6787" s="0" t="n">
        <f aca="false">D6787*Assumptions!$C$11*$B$7+E6787*Assumptions!$C$12*$B$8</f>
        <v>6.6645323</v>
      </c>
      <c r="G6787" s="0" t="n">
        <f aca="false">C6787*Assumptions!$C$15</f>
        <v>0</v>
      </c>
      <c r="H6787" s="0" t="n">
        <f aca="false">MIN(F6787,G6787)</f>
        <v>0</v>
      </c>
      <c r="I6787" s="0" t="n">
        <f aca="false">IF(C6787=1,MIN(G6787-H6787,Assumptions!$C$13,P6786),0)</f>
        <v>0</v>
      </c>
      <c r="J6787" s="0" t="n">
        <f aca="false">H6787+I6787</f>
        <v>0</v>
      </c>
      <c r="K6787" s="0" t="n">
        <f aca="false">MIN(IF(C6787=1,F6787-H6787,F6787),Assumptions!$C$13,MAX(0,($B$5-P6786)/$B$6))</f>
        <v>6.6645323</v>
      </c>
      <c r="L6787" s="0" t="n">
        <f aca="false">IF(C6787=1,0,MIN(F6787-K6787,Assumptions!$C$15,MAX(0,$B$10-O6786-M6787)))</f>
        <v>0</v>
      </c>
      <c r="M6787" s="0" t="n">
        <f aca="false">'Profiles 8760'!H6776</f>
        <v>66400</v>
      </c>
      <c r="N6787" s="0" t="n">
        <f aca="false">J6787+L6787</f>
        <v>0</v>
      </c>
      <c r="O6787" s="0" t="n">
        <f aca="false">O6786+N6787</f>
        <v>632565.861320262</v>
      </c>
      <c r="P6787" s="0" t="n">
        <f aca="false">MIN($B$5,P6786+K6787*$B$6-I6787)</f>
        <v>191.13327674012</v>
      </c>
      <c r="Q6787" s="0" t="n">
        <f aca="false">MAX(0,F6787-H6787-K6787-L6787)</f>
        <v>0</v>
      </c>
    </row>
    <row r="6788" customFormat="false" ht="15" hidden="false" customHeight="false" outlineLevel="0" collapsed="false">
      <c r="A6788" s="0" t="n">
        <f aca="false">'Profiles 8760'!A6777</f>
        <v>6775</v>
      </c>
      <c r="B6788" s="0" t="n">
        <f aca="false">'Profiles 8760'!B6777</f>
        <v>10</v>
      </c>
      <c r="C6788" s="0" t="n">
        <f aca="false">'Profiles 8760'!E6777</f>
        <v>0</v>
      </c>
      <c r="D6788" s="0" t="n">
        <f aca="false">'Profiles 8760'!F6777</f>
        <v>0</v>
      </c>
      <c r="E6788" s="0" t="n">
        <f aca="false">'Profiles 8760'!G6777</f>
        <v>0.19509</v>
      </c>
      <c r="F6788" s="0" t="n">
        <f aca="false">D6788*Assumptions!$C$11*$B$7+E6788*Assumptions!$C$12*$B$8</f>
        <v>7.979181</v>
      </c>
      <c r="G6788" s="0" t="n">
        <f aca="false">C6788*Assumptions!$C$15</f>
        <v>0</v>
      </c>
      <c r="H6788" s="0" t="n">
        <f aca="false">MIN(F6788,G6788)</f>
        <v>0</v>
      </c>
      <c r="I6788" s="0" t="n">
        <f aca="false">IF(C6788=1,MIN(G6788-H6788,Assumptions!$C$13,P6787),0)</f>
        <v>0</v>
      </c>
      <c r="J6788" s="0" t="n">
        <f aca="false">H6788+I6788</f>
        <v>0</v>
      </c>
      <c r="K6788" s="0" t="n">
        <f aca="false">MIN(IF(C6788=1,F6788-H6788,F6788),Assumptions!$C$13,MAX(0,($B$5-P6787)/$B$6))</f>
        <v>7.979181</v>
      </c>
      <c r="L6788" s="0" t="n">
        <f aca="false">IF(C6788=1,0,MIN(F6788-K6788,Assumptions!$C$15,MAX(0,$B$10-O6787-M6788)))</f>
        <v>0</v>
      </c>
      <c r="M6788" s="0" t="n">
        <f aca="false">'Profiles 8760'!H6777</f>
        <v>66400</v>
      </c>
      <c r="N6788" s="0" t="n">
        <f aca="false">J6788+L6788</f>
        <v>0</v>
      </c>
      <c r="O6788" s="0" t="n">
        <f aca="false">O6787+N6788</f>
        <v>632565.861320262</v>
      </c>
      <c r="P6788" s="0" t="n">
        <f aca="false">MIN($B$5,P6787+K6788*$B$6-I6788)</f>
        <v>198.04963083092</v>
      </c>
      <c r="Q6788" s="0" t="n">
        <f aca="false">MAX(0,F6788-H6788-K6788-L6788)</f>
        <v>0</v>
      </c>
    </row>
    <row r="6789" customFormat="false" ht="15" hidden="false" customHeight="false" outlineLevel="0" collapsed="false">
      <c r="A6789" s="0" t="n">
        <f aca="false">'Profiles 8760'!A6778</f>
        <v>6776</v>
      </c>
      <c r="B6789" s="0" t="n">
        <f aca="false">'Profiles 8760'!B6778</f>
        <v>10</v>
      </c>
      <c r="C6789" s="0" t="n">
        <f aca="false">'Profiles 8760'!E6778</f>
        <v>1</v>
      </c>
      <c r="D6789" s="0" t="n">
        <f aca="false">'Profiles 8760'!F6778</f>
        <v>0.152087</v>
      </c>
      <c r="E6789" s="0" t="n">
        <f aca="false">'Profiles 8760'!G6778</f>
        <v>0.160083</v>
      </c>
      <c r="F6789" s="0" t="n">
        <f aca="false">D6789*Assumptions!$C$11*$B$7+E6789*Assumptions!$C$12*$B$8</f>
        <v>50.4701203</v>
      </c>
      <c r="G6789" s="0" t="n">
        <f aca="false">C6789*Assumptions!$C$15</f>
        <v>200</v>
      </c>
      <c r="H6789" s="0" t="n">
        <f aca="false">MIN(F6789,G6789)</f>
        <v>50.4701203</v>
      </c>
      <c r="I6789" s="0" t="n">
        <f aca="false">IF(C6789=1,MIN(G6789-H6789,Assumptions!$C$13,P6788),0)</f>
        <v>149.5298797</v>
      </c>
      <c r="J6789" s="0" t="n">
        <f aca="false">H6789+I6789</f>
        <v>200</v>
      </c>
      <c r="K6789" s="0" t="n">
        <f aca="false">MIN(IF(C6789=1,F6789-H6789,F6789),Assumptions!$C$13,MAX(0,($B$5-P6788)/$B$6))</f>
        <v>0</v>
      </c>
      <c r="L6789" s="0" t="n">
        <f aca="false">IF(C6789=1,0,MIN(F6789-K6789,Assumptions!$C$15,MAX(0,$B$10-O6788-M6789)))</f>
        <v>0</v>
      </c>
      <c r="M6789" s="0" t="n">
        <f aca="false">'Profiles 8760'!H6778</f>
        <v>66200</v>
      </c>
      <c r="N6789" s="0" t="n">
        <f aca="false">J6789+L6789</f>
        <v>200</v>
      </c>
      <c r="O6789" s="0" t="n">
        <f aca="false">O6788+N6789</f>
        <v>632765.861320262</v>
      </c>
      <c r="P6789" s="0" t="n">
        <f aca="false">MIN($B$5,P6788+K6789*$B$6-I6789)</f>
        <v>48.51975113092</v>
      </c>
      <c r="Q6789" s="0" t="n">
        <f aca="false">MAX(0,F6789-H6789-K6789-L6789)</f>
        <v>0</v>
      </c>
    </row>
    <row r="6790" customFormat="false" ht="15" hidden="false" customHeight="false" outlineLevel="0" collapsed="false">
      <c r="A6790" s="0" t="n">
        <f aca="false">'Profiles 8760'!A6779</f>
        <v>6777</v>
      </c>
      <c r="B6790" s="0" t="n">
        <f aca="false">'Profiles 8760'!B6779</f>
        <v>10</v>
      </c>
      <c r="C6790" s="0" t="n">
        <f aca="false">'Profiles 8760'!E6779</f>
        <v>1</v>
      </c>
      <c r="D6790" s="0" t="n">
        <f aca="false">'Profiles 8760'!F6779</f>
        <v>0.457574</v>
      </c>
      <c r="E6790" s="0" t="n">
        <f aca="false">'Profiles 8760'!G6779</f>
        <v>0.11352</v>
      </c>
      <c r="F6790" s="0" t="n">
        <f aca="false">D6790*Assumptions!$C$11*$B$7+E6790*Assumptions!$C$12*$B$8</f>
        <v>136.7903392</v>
      </c>
      <c r="G6790" s="0" t="n">
        <f aca="false">C6790*Assumptions!$C$15</f>
        <v>200</v>
      </c>
      <c r="H6790" s="0" t="n">
        <f aca="false">MIN(F6790,G6790)</f>
        <v>136.7903392</v>
      </c>
      <c r="I6790" s="0" t="n">
        <f aca="false">IF(C6790=1,MIN(G6790-H6790,Assumptions!$C$13,P6789),0)</f>
        <v>48.51975113092</v>
      </c>
      <c r="J6790" s="0" t="n">
        <f aca="false">H6790+I6790</f>
        <v>185.31009033092</v>
      </c>
      <c r="K6790" s="0" t="n">
        <f aca="false">MIN(IF(C6790=1,F6790-H6790,F6790),Assumptions!$C$13,MAX(0,($B$5-P6789)/$B$6))</f>
        <v>0</v>
      </c>
      <c r="L6790" s="0" t="n">
        <f aca="false">IF(C6790=1,0,MIN(F6790-K6790,Assumptions!$C$15,MAX(0,$B$10-O6789-M6790)))</f>
        <v>0</v>
      </c>
      <c r="M6790" s="0" t="n">
        <f aca="false">'Profiles 8760'!H6779</f>
        <v>66000</v>
      </c>
      <c r="N6790" s="0" t="n">
        <f aca="false">J6790+L6790</f>
        <v>185.31009033092</v>
      </c>
      <c r="O6790" s="0" t="n">
        <f aca="false">O6789+N6790</f>
        <v>632951.171410593</v>
      </c>
      <c r="P6790" s="0" t="n">
        <f aca="false">MIN($B$5,P6789+K6790*$B$6-I6790)</f>
        <v>0</v>
      </c>
      <c r="Q6790" s="0" t="n">
        <f aca="false">MAX(0,F6790-H6790-K6790-L6790)</f>
        <v>0</v>
      </c>
    </row>
    <row r="6791" customFormat="false" ht="15" hidden="false" customHeight="false" outlineLevel="0" collapsed="false">
      <c r="A6791" s="0" t="n">
        <f aca="false">'Profiles 8760'!A6780</f>
        <v>6778</v>
      </c>
      <c r="B6791" s="0" t="n">
        <f aca="false">'Profiles 8760'!B6780</f>
        <v>10</v>
      </c>
      <c r="C6791" s="0" t="n">
        <f aca="false">'Profiles 8760'!E6780</f>
        <v>0</v>
      </c>
      <c r="D6791" s="0" t="n">
        <f aca="false">'Profiles 8760'!F6780</f>
        <v>0.779363</v>
      </c>
      <c r="E6791" s="0" t="n">
        <f aca="false">'Profiles 8760'!G6780</f>
        <v>0.139397</v>
      </c>
      <c r="F6791" s="0" t="n">
        <f aca="false">D6791*Assumptions!$C$11*$B$7+E6791*Assumptions!$C$12*$B$8</f>
        <v>230.7813717</v>
      </c>
      <c r="G6791" s="0" t="n">
        <f aca="false">C6791*Assumptions!$C$15</f>
        <v>0</v>
      </c>
      <c r="H6791" s="0" t="n">
        <f aca="false">MIN(F6791,G6791)</f>
        <v>0</v>
      </c>
      <c r="I6791" s="0" t="n">
        <f aca="false">IF(C6791=1,MIN(G6791-H6791,Assumptions!$C$13,P6790),0)</f>
        <v>0</v>
      </c>
      <c r="J6791" s="0" t="n">
        <f aca="false">H6791+I6791</f>
        <v>0</v>
      </c>
      <c r="K6791" s="0" t="n">
        <f aca="false">MIN(IF(C6791=1,F6791-H6791,F6791),Assumptions!$C$13,MAX(0,($B$5-P6790)/$B$6))</f>
        <v>180</v>
      </c>
      <c r="L6791" s="0" t="n">
        <f aca="false">IF(C6791=1,0,MIN(F6791-K6791,Assumptions!$C$15,MAX(0,$B$10-O6790-M6791)))</f>
        <v>50.7813717</v>
      </c>
      <c r="M6791" s="0" t="n">
        <f aca="false">'Profiles 8760'!H6780</f>
        <v>66000</v>
      </c>
      <c r="N6791" s="0" t="n">
        <f aca="false">J6791+L6791</f>
        <v>50.7813717</v>
      </c>
      <c r="O6791" s="0" t="n">
        <f aca="false">O6790+N6791</f>
        <v>633001.952782293</v>
      </c>
      <c r="P6791" s="0" t="n">
        <f aca="false">MIN($B$5,P6790+K6791*$B$6-I6791)</f>
        <v>156.024</v>
      </c>
      <c r="Q6791" s="0" t="n">
        <f aca="false">MAX(0,F6791-H6791-K6791-L6791)</f>
        <v>0</v>
      </c>
    </row>
    <row r="6792" customFormat="false" ht="15" hidden="false" customHeight="false" outlineLevel="0" collapsed="false">
      <c r="A6792" s="0" t="n">
        <f aca="false">'Profiles 8760'!A6781</f>
        <v>6779</v>
      </c>
      <c r="B6792" s="0" t="n">
        <f aca="false">'Profiles 8760'!B6781</f>
        <v>10</v>
      </c>
      <c r="C6792" s="0" t="n">
        <f aca="false">'Profiles 8760'!E6781</f>
        <v>0</v>
      </c>
      <c r="D6792" s="0" t="n">
        <f aca="false">'Profiles 8760'!F6781</f>
        <v>1</v>
      </c>
      <c r="E6792" s="0" t="n">
        <f aca="false">'Profiles 8760'!G6781</f>
        <v>0.106114</v>
      </c>
      <c r="F6792" s="0" t="n">
        <f aca="false">D6792*Assumptions!$C$11*$B$7+E6792*Assumptions!$C$12*$B$8</f>
        <v>293.1400626</v>
      </c>
      <c r="G6792" s="0" t="n">
        <f aca="false">C6792*Assumptions!$C$15</f>
        <v>0</v>
      </c>
      <c r="H6792" s="0" t="n">
        <f aca="false">MIN(F6792,G6792)</f>
        <v>0</v>
      </c>
      <c r="I6792" s="0" t="n">
        <f aca="false">IF(C6792=1,MIN(G6792-H6792,Assumptions!$C$13,P6791),0)</f>
        <v>0</v>
      </c>
      <c r="J6792" s="0" t="n">
        <f aca="false">H6792+I6792</f>
        <v>0</v>
      </c>
      <c r="K6792" s="0" t="n">
        <f aca="false">MIN(IF(C6792=1,F6792-H6792,F6792),Assumptions!$C$13,MAX(0,($B$5-P6791)/$B$6))</f>
        <v>180</v>
      </c>
      <c r="L6792" s="0" t="n">
        <f aca="false">IF(C6792=1,0,MIN(F6792-K6792,Assumptions!$C$15,MAX(0,$B$10-O6791-M6792)))</f>
        <v>113.1400626</v>
      </c>
      <c r="M6792" s="0" t="n">
        <f aca="false">'Profiles 8760'!H6781</f>
        <v>66000</v>
      </c>
      <c r="N6792" s="0" t="n">
        <f aca="false">J6792+L6792</f>
        <v>113.1400626</v>
      </c>
      <c r="O6792" s="0" t="n">
        <f aca="false">O6791+N6792</f>
        <v>633115.092844893</v>
      </c>
      <c r="P6792" s="0" t="n">
        <f aca="false">MIN($B$5,P6791+K6792*$B$6-I6792)</f>
        <v>312.048</v>
      </c>
      <c r="Q6792" s="0" t="n">
        <f aca="false">MAX(0,F6792-H6792-K6792-L6792)</f>
        <v>0</v>
      </c>
    </row>
    <row r="6793" customFormat="false" ht="15" hidden="false" customHeight="false" outlineLevel="0" collapsed="false">
      <c r="A6793" s="0" t="n">
        <f aca="false">'Profiles 8760'!A6782</f>
        <v>6780</v>
      </c>
      <c r="B6793" s="0" t="n">
        <f aca="false">'Profiles 8760'!B6782</f>
        <v>10</v>
      </c>
      <c r="C6793" s="0" t="n">
        <f aca="false">'Profiles 8760'!E6782</f>
        <v>0</v>
      </c>
      <c r="D6793" s="0" t="n">
        <f aca="false">'Profiles 8760'!F6782</f>
        <v>1</v>
      </c>
      <c r="E6793" s="0" t="n">
        <f aca="false">'Profiles 8760'!G6782</f>
        <v>0.111007</v>
      </c>
      <c r="F6793" s="0" t="n">
        <f aca="false">D6793*Assumptions!$C$11*$B$7+E6793*Assumptions!$C$12*$B$8</f>
        <v>293.3401863</v>
      </c>
      <c r="G6793" s="0" t="n">
        <f aca="false">C6793*Assumptions!$C$15</f>
        <v>0</v>
      </c>
      <c r="H6793" s="0" t="n">
        <f aca="false">MIN(F6793,G6793)</f>
        <v>0</v>
      </c>
      <c r="I6793" s="0" t="n">
        <f aca="false">IF(C6793=1,MIN(G6793-H6793,Assumptions!$C$13,P6792),0)</f>
        <v>0</v>
      </c>
      <c r="J6793" s="0" t="n">
        <f aca="false">H6793+I6793</f>
        <v>0</v>
      </c>
      <c r="K6793" s="0" t="n">
        <f aca="false">MIN(IF(C6793=1,F6793-H6793,F6793),Assumptions!$C$13,MAX(0,($B$5-P6792)/$B$6))</f>
        <v>180</v>
      </c>
      <c r="L6793" s="0" t="n">
        <f aca="false">IF(C6793=1,0,MIN(F6793-K6793,Assumptions!$C$15,MAX(0,$B$10-O6792-M6793)))</f>
        <v>113.3401863</v>
      </c>
      <c r="M6793" s="0" t="n">
        <f aca="false">'Profiles 8760'!H6782</f>
        <v>66000</v>
      </c>
      <c r="N6793" s="0" t="n">
        <f aca="false">J6793+L6793</f>
        <v>113.3401863</v>
      </c>
      <c r="O6793" s="0" t="n">
        <f aca="false">O6792+N6793</f>
        <v>633228.433031193</v>
      </c>
      <c r="P6793" s="0" t="n">
        <f aca="false">MIN($B$5,P6792+K6793*$B$6-I6793)</f>
        <v>468.072</v>
      </c>
      <c r="Q6793" s="0" t="n">
        <f aca="false">MAX(0,F6793-H6793-K6793-L6793)</f>
        <v>0</v>
      </c>
    </row>
    <row r="6794" customFormat="false" ht="15" hidden="false" customHeight="false" outlineLevel="0" collapsed="false">
      <c r="A6794" s="0" t="n">
        <f aca="false">'Profiles 8760'!A6783</f>
        <v>6781</v>
      </c>
      <c r="B6794" s="0" t="n">
        <f aca="false">'Profiles 8760'!B6783</f>
        <v>10</v>
      </c>
      <c r="C6794" s="0" t="n">
        <f aca="false">'Profiles 8760'!E6783</f>
        <v>0</v>
      </c>
      <c r="D6794" s="0" t="n">
        <f aca="false">'Profiles 8760'!F6783</f>
        <v>1</v>
      </c>
      <c r="E6794" s="0" t="n">
        <f aca="false">'Profiles 8760'!G6783</f>
        <v>0.166298</v>
      </c>
      <c r="F6794" s="0" t="n">
        <f aca="false">D6794*Assumptions!$C$11*$B$7+E6794*Assumptions!$C$12*$B$8</f>
        <v>295.6015882</v>
      </c>
      <c r="G6794" s="0" t="n">
        <f aca="false">C6794*Assumptions!$C$15</f>
        <v>0</v>
      </c>
      <c r="H6794" s="0" t="n">
        <f aca="false">MIN(F6794,G6794)</f>
        <v>0</v>
      </c>
      <c r="I6794" s="0" t="n">
        <f aca="false">IF(C6794=1,MIN(G6794-H6794,Assumptions!$C$13,P6793),0)</f>
        <v>0</v>
      </c>
      <c r="J6794" s="0" t="n">
        <f aca="false">H6794+I6794</f>
        <v>0</v>
      </c>
      <c r="K6794" s="0" t="n">
        <f aca="false">MIN(IF(C6794=1,F6794-H6794,F6794),Assumptions!$C$13,MAX(0,($B$5-P6793)/$B$6))</f>
        <v>49.3054914628519</v>
      </c>
      <c r="L6794" s="0" t="n">
        <f aca="false">IF(C6794=1,0,MIN(F6794-K6794,Assumptions!$C$15,MAX(0,$B$10-O6793-M6794)))</f>
        <v>200</v>
      </c>
      <c r="M6794" s="0" t="n">
        <f aca="false">'Profiles 8760'!H6783</f>
        <v>66000</v>
      </c>
      <c r="N6794" s="0" t="n">
        <f aca="false">J6794+L6794</f>
        <v>200</v>
      </c>
      <c r="O6794" s="0" t="n">
        <f aca="false">O6793+N6794</f>
        <v>633428.433031193</v>
      </c>
      <c r="P6794" s="0" t="n">
        <f aca="false">MIN($B$5,P6793+K6794*$B$6-I6794)</f>
        <v>510.81</v>
      </c>
      <c r="Q6794" s="0" t="n">
        <f aca="false">MAX(0,F6794-H6794-K6794-L6794)</f>
        <v>46.2960967371482</v>
      </c>
    </row>
    <row r="6795" customFormat="false" ht="15" hidden="false" customHeight="false" outlineLevel="0" collapsed="false">
      <c r="A6795" s="0" t="n">
        <f aca="false">'Profiles 8760'!A6784</f>
        <v>6782</v>
      </c>
      <c r="B6795" s="0" t="n">
        <f aca="false">'Profiles 8760'!B6784</f>
        <v>10</v>
      </c>
      <c r="C6795" s="0" t="n">
        <f aca="false">'Profiles 8760'!E6784</f>
        <v>0</v>
      </c>
      <c r="D6795" s="0" t="n">
        <f aca="false">'Profiles 8760'!F6784</f>
        <v>1</v>
      </c>
      <c r="E6795" s="0" t="n">
        <f aca="false">'Profiles 8760'!G6784</f>
        <v>0.138065</v>
      </c>
      <c r="F6795" s="0" t="n">
        <f aca="false">D6795*Assumptions!$C$11*$B$7+E6795*Assumptions!$C$12*$B$8</f>
        <v>294.4468585</v>
      </c>
      <c r="G6795" s="0" t="n">
        <f aca="false">C6795*Assumptions!$C$15</f>
        <v>0</v>
      </c>
      <c r="H6795" s="0" t="n">
        <f aca="false">MIN(F6795,G6795)</f>
        <v>0</v>
      </c>
      <c r="I6795" s="0" t="n">
        <f aca="false">IF(C6795=1,MIN(G6795-H6795,Assumptions!$C$13,P6794),0)</f>
        <v>0</v>
      </c>
      <c r="J6795" s="0" t="n">
        <f aca="false">H6795+I6795</f>
        <v>0</v>
      </c>
      <c r="K6795" s="0" t="n">
        <f aca="false">MIN(IF(C6795=1,F6795-H6795,F6795),Assumptions!$C$13,MAX(0,($B$5-P6794)/$B$6))</f>
        <v>0</v>
      </c>
      <c r="L6795" s="0" t="n">
        <f aca="false">IF(C6795=1,0,MIN(F6795-K6795,Assumptions!$C$15,MAX(0,$B$10-O6794-M6795)))</f>
        <v>200</v>
      </c>
      <c r="M6795" s="0" t="n">
        <f aca="false">'Profiles 8760'!H6784</f>
        <v>66000</v>
      </c>
      <c r="N6795" s="0" t="n">
        <f aca="false">J6795+L6795</f>
        <v>200</v>
      </c>
      <c r="O6795" s="0" t="n">
        <f aca="false">O6794+N6795</f>
        <v>633628.433031193</v>
      </c>
      <c r="P6795" s="0" t="n">
        <f aca="false">MIN($B$5,P6794+K6795*$B$6-I6795)</f>
        <v>510.81</v>
      </c>
      <c r="Q6795" s="0" t="n">
        <f aca="false">MAX(0,F6795-H6795-K6795-L6795)</f>
        <v>94.4468585</v>
      </c>
    </row>
    <row r="6796" customFormat="false" ht="15" hidden="false" customHeight="false" outlineLevel="0" collapsed="false">
      <c r="A6796" s="0" t="n">
        <f aca="false">'Profiles 8760'!A6785</f>
        <v>6783</v>
      </c>
      <c r="B6796" s="0" t="n">
        <f aca="false">'Profiles 8760'!B6785</f>
        <v>10</v>
      </c>
      <c r="C6796" s="0" t="n">
        <f aca="false">'Profiles 8760'!E6785</f>
        <v>0</v>
      </c>
      <c r="D6796" s="0" t="n">
        <f aca="false">'Profiles 8760'!F6785</f>
        <v>1</v>
      </c>
      <c r="E6796" s="0" t="n">
        <f aca="false">'Profiles 8760'!G6785</f>
        <v>0.159892</v>
      </c>
      <c r="F6796" s="0" t="n">
        <f aca="false">D6796*Assumptions!$C$11*$B$7+E6796*Assumptions!$C$12*$B$8</f>
        <v>295.3395828</v>
      </c>
      <c r="G6796" s="0" t="n">
        <f aca="false">C6796*Assumptions!$C$15</f>
        <v>0</v>
      </c>
      <c r="H6796" s="0" t="n">
        <f aca="false">MIN(F6796,G6796)</f>
        <v>0</v>
      </c>
      <c r="I6796" s="0" t="n">
        <f aca="false">IF(C6796=1,MIN(G6796-H6796,Assumptions!$C$13,P6795),0)</f>
        <v>0</v>
      </c>
      <c r="J6796" s="0" t="n">
        <f aca="false">H6796+I6796</f>
        <v>0</v>
      </c>
      <c r="K6796" s="0" t="n">
        <f aca="false">MIN(IF(C6796=1,F6796-H6796,F6796),Assumptions!$C$13,MAX(0,($B$5-P6795)/$B$6))</f>
        <v>0</v>
      </c>
      <c r="L6796" s="0" t="n">
        <f aca="false">IF(C6796=1,0,MIN(F6796-K6796,Assumptions!$C$15,MAX(0,$B$10-O6795-M6796)))</f>
        <v>200</v>
      </c>
      <c r="M6796" s="0" t="n">
        <f aca="false">'Profiles 8760'!H6785</f>
        <v>66000</v>
      </c>
      <c r="N6796" s="0" t="n">
        <f aca="false">J6796+L6796</f>
        <v>200</v>
      </c>
      <c r="O6796" s="0" t="n">
        <f aca="false">O6795+N6796</f>
        <v>633828.433031193</v>
      </c>
      <c r="P6796" s="0" t="n">
        <f aca="false">MIN($B$5,P6795+K6796*$B$6-I6796)</f>
        <v>510.81</v>
      </c>
      <c r="Q6796" s="0" t="n">
        <f aca="false">MAX(0,F6796-H6796-K6796-L6796)</f>
        <v>95.3395828</v>
      </c>
    </row>
    <row r="6797" customFormat="false" ht="15" hidden="false" customHeight="false" outlineLevel="0" collapsed="false">
      <c r="A6797" s="0" t="n">
        <f aca="false">'Profiles 8760'!A6786</f>
        <v>6784</v>
      </c>
      <c r="B6797" s="0" t="n">
        <f aca="false">'Profiles 8760'!B6786</f>
        <v>10</v>
      </c>
      <c r="C6797" s="0" t="n">
        <f aca="false">'Profiles 8760'!E6786</f>
        <v>0</v>
      </c>
      <c r="D6797" s="0" t="n">
        <f aca="false">'Profiles 8760'!F6786</f>
        <v>0.779363</v>
      </c>
      <c r="E6797" s="0" t="n">
        <f aca="false">'Profiles 8760'!G6786</f>
        <v>0.276362</v>
      </c>
      <c r="F6797" s="0" t="n">
        <f aca="false">D6797*Assumptions!$C$11*$B$7+E6797*Assumptions!$C$12*$B$8</f>
        <v>236.3832402</v>
      </c>
      <c r="G6797" s="0" t="n">
        <f aca="false">C6797*Assumptions!$C$15</f>
        <v>0</v>
      </c>
      <c r="H6797" s="0" t="n">
        <f aca="false">MIN(F6797,G6797)</f>
        <v>0</v>
      </c>
      <c r="I6797" s="0" t="n">
        <f aca="false">IF(C6797=1,MIN(G6797-H6797,Assumptions!$C$13,P6796),0)</f>
        <v>0</v>
      </c>
      <c r="J6797" s="0" t="n">
        <f aca="false">H6797+I6797</f>
        <v>0</v>
      </c>
      <c r="K6797" s="0" t="n">
        <f aca="false">MIN(IF(C6797=1,F6797-H6797,F6797),Assumptions!$C$13,MAX(0,($B$5-P6796)/$B$6))</f>
        <v>0</v>
      </c>
      <c r="L6797" s="0" t="n">
        <f aca="false">IF(C6797=1,0,MIN(F6797-K6797,Assumptions!$C$15,MAX(0,$B$10-O6796-M6797)))</f>
        <v>200</v>
      </c>
      <c r="M6797" s="0" t="n">
        <f aca="false">'Profiles 8760'!H6786</f>
        <v>66000</v>
      </c>
      <c r="N6797" s="0" t="n">
        <f aca="false">J6797+L6797</f>
        <v>200</v>
      </c>
      <c r="O6797" s="0" t="n">
        <f aca="false">O6796+N6797</f>
        <v>634028.433031193</v>
      </c>
      <c r="P6797" s="0" t="n">
        <f aca="false">MIN($B$5,P6796+K6797*$B$6-I6797)</f>
        <v>510.81</v>
      </c>
      <c r="Q6797" s="0" t="n">
        <f aca="false">MAX(0,F6797-H6797-K6797-L6797)</f>
        <v>36.3832402</v>
      </c>
    </row>
    <row r="6798" customFormat="false" ht="15" hidden="false" customHeight="false" outlineLevel="0" collapsed="false">
      <c r="A6798" s="0" t="n">
        <f aca="false">'Profiles 8760'!A6787</f>
        <v>6785</v>
      </c>
      <c r="B6798" s="0" t="n">
        <f aca="false">'Profiles 8760'!B6787</f>
        <v>10</v>
      </c>
      <c r="C6798" s="0" t="n">
        <f aca="false">'Profiles 8760'!E6787</f>
        <v>0</v>
      </c>
      <c r="D6798" s="0" t="n">
        <f aca="false">'Profiles 8760'!F6787</f>
        <v>0.457574</v>
      </c>
      <c r="E6798" s="0" t="n">
        <f aca="false">'Profiles 8760'!G6787</f>
        <v>0.375961</v>
      </c>
      <c r="F6798" s="0" t="n">
        <f aca="false">D6798*Assumptions!$C$11*$B$7+E6798*Assumptions!$C$12*$B$8</f>
        <v>147.5241761</v>
      </c>
      <c r="G6798" s="0" t="n">
        <f aca="false">C6798*Assumptions!$C$15</f>
        <v>0</v>
      </c>
      <c r="H6798" s="0" t="n">
        <f aca="false">MIN(F6798,G6798)</f>
        <v>0</v>
      </c>
      <c r="I6798" s="0" t="n">
        <f aca="false">IF(C6798=1,MIN(G6798-H6798,Assumptions!$C$13,P6797),0)</f>
        <v>0</v>
      </c>
      <c r="J6798" s="0" t="n">
        <f aca="false">H6798+I6798</f>
        <v>0</v>
      </c>
      <c r="K6798" s="0" t="n">
        <f aca="false">MIN(IF(C6798=1,F6798-H6798,F6798),Assumptions!$C$13,MAX(0,($B$5-P6797)/$B$6))</f>
        <v>0</v>
      </c>
      <c r="L6798" s="0" t="n">
        <f aca="false">IF(C6798=1,0,MIN(F6798-K6798,Assumptions!$C$15,MAX(0,$B$10-O6797-M6798)))</f>
        <v>147.5241761</v>
      </c>
      <c r="M6798" s="0" t="n">
        <f aca="false">'Profiles 8760'!H6787</f>
        <v>66000</v>
      </c>
      <c r="N6798" s="0" t="n">
        <f aca="false">J6798+L6798</f>
        <v>147.5241761</v>
      </c>
      <c r="O6798" s="0" t="n">
        <f aca="false">O6797+N6798</f>
        <v>634175.957207293</v>
      </c>
      <c r="P6798" s="0" t="n">
        <f aca="false">MIN($B$5,P6797+K6798*$B$6-I6798)</f>
        <v>510.81</v>
      </c>
      <c r="Q6798" s="0" t="n">
        <f aca="false">MAX(0,F6798-H6798-K6798-L6798)</f>
        <v>0</v>
      </c>
    </row>
    <row r="6799" customFormat="false" ht="15" hidden="false" customHeight="false" outlineLevel="0" collapsed="false">
      <c r="A6799" s="0" t="n">
        <f aca="false">'Profiles 8760'!A6788</f>
        <v>6786</v>
      </c>
      <c r="B6799" s="0" t="n">
        <f aca="false">'Profiles 8760'!B6788</f>
        <v>10</v>
      </c>
      <c r="C6799" s="0" t="n">
        <f aca="false">'Profiles 8760'!E6788</f>
        <v>0</v>
      </c>
      <c r="D6799" s="0" t="n">
        <f aca="false">'Profiles 8760'!F6788</f>
        <v>0.152087</v>
      </c>
      <c r="E6799" s="0" t="n">
        <f aca="false">'Profiles 8760'!G6788</f>
        <v>0.45054</v>
      </c>
      <c r="F6799" s="0" t="n">
        <f aca="false">D6799*Assumptions!$C$11*$B$7+E6799*Assumptions!$C$12*$B$8</f>
        <v>62.3498116</v>
      </c>
      <c r="G6799" s="0" t="n">
        <f aca="false">C6799*Assumptions!$C$15</f>
        <v>0</v>
      </c>
      <c r="H6799" s="0" t="n">
        <f aca="false">MIN(F6799,G6799)</f>
        <v>0</v>
      </c>
      <c r="I6799" s="0" t="n">
        <f aca="false">IF(C6799=1,MIN(G6799-H6799,Assumptions!$C$13,P6798),0)</f>
        <v>0</v>
      </c>
      <c r="J6799" s="0" t="n">
        <f aca="false">H6799+I6799</f>
        <v>0</v>
      </c>
      <c r="K6799" s="0" t="n">
        <f aca="false">MIN(IF(C6799=1,F6799-H6799,F6799),Assumptions!$C$13,MAX(0,($B$5-P6798)/$B$6))</f>
        <v>0</v>
      </c>
      <c r="L6799" s="0" t="n">
        <f aca="false">IF(C6799=1,0,MIN(F6799-K6799,Assumptions!$C$15,MAX(0,$B$10-O6798-M6799)))</f>
        <v>62.3498116</v>
      </c>
      <c r="M6799" s="0" t="n">
        <f aca="false">'Profiles 8760'!H6788</f>
        <v>66000</v>
      </c>
      <c r="N6799" s="0" t="n">
        <f aca="false">J6799+L6799</f>
        <v>62.3498116</v>
      </c>
      <c r="O6799" s="0" t="n">
        <f aca="false">O6798+N6799</f>
        <v>634238.307018893</v>
      </c>
      <c r="P6799" s="0" t="n">
        <f aca="false">MIN($B$5,P6798+K6799*$B$6-I6799)</f>
        <v>510.81</v>
      </c>
      <c r="Q6799" s="0" t="n">
        <f aca="false">MAX(0,F6799-H6799-K6799-L6799)</f>
        <v>0</v>
      </c>
    </row>
    <row r="6800" customFormat="false" ht="15" hidden="false" customHeight="false" outlineLevel="0" collapsed="false">
      <c r="A6800" s="0" t="n">
        <f aca="false">'Profiles 8760'!A6789</f>
        <v>6787</v>
      </c>
      <c r="B6800" s="0" t="n">
        <f aca="false">'Profiles 8760'!B6789</f>
        <v>10</v>
      </c>
      <c r="C6800" s="0" t="n">
        <f aca="false">'Profiles 8760'!E6789</f>
        <v>0</v>
      </c>
      <c r="D6800" s="0" t="n">
        <f aca="false">'Profiles 8760'!F6789</f>
        <v>0</v>
      </c>
      <c r="E6800" s="0" t="n">
        <f aca="false">'Profiles 8760'!G6789</f>
        <v>0.444901</v>
      </c>
      <c r="F6800" s="0" t="n">
        <f aca="false">D6800*Assumptions!$C$11*$B$7+E6800*Assumptions!$C$12*$B$8</f>
        <v>18.1964509</v>
      </c>
      <c r="G6800" s="0" t="n">
        <f aca="false">C6800*Assumptions!$C$15</f>
        <v>0</v>
      </c>
      <c r="H6800" s="0" t="n">
        <f aca="false">MIN(F6800,G6800)</f>
        <v>0</v>
      </c>
      <c r="I6800" s="0" t="n">
        <f aca="false">IF(C6800=1,MIN(G6800-H6800,Assumptions!$C$13,P6799),0)</f>
        <v>0</v>
      </c>
      <c r="J6800" s="0" t="n">
        <f aca="false">H6800+I6800</f>
        <v>0</v>
      </c>
      <c r="K6800" s="0" t="n">
        <f aca="false">MIN(IF(C6800=1,F6800-H6800,F6800),Assumptions!$C$13,MAX(0,($B$5-P6799)/$B$6))</f>
        <v>0</v>
      </c>
      <c r="L6800" s="0" t="n">
        <f aca="false">IF(C6800=1,0,MIN(F6800-K6800,Assumptions!$C$15,MAX(0,$B$10-O6799-M6800)))</f>
        <v>18.1964509</v>
      </c>
      <c r="M6800" s="0" t="n">
        <f aca="false">'Profiles 8760'!H6789</f>
        <v>66000</v>
      </c>
      <c r="N6800" s="0" t="n">
        <f aca="false">J6800+L6800</f>
        <v>18.1964509</v>
      </c>
      <c r="O6800" s="0" t="n">
        <f aca="false">O6799+N6800</f>
        <v>634256.503469793</v>
      </c>
      <c r="P6800" s="0" t="n">
        <f aca="false">MIN($B$5,P6799+K6800*$B$6-I6800)</f>
        <v>510.81</v>
      </c>
      <c r="Q6800" s="0" t="n">
        <f aca="false">MAX(0,F6800-H6800-K6800-L6800)</f>
        <v>0</v>
      </c>
    </row>
    <row r="6801" customFormat="false" ht="15" hidden="false" customHeight="false" outlineLevel="0" collapsed="false">
      <c r="A6801" s="0" t="n">
        <f aca="false">'Profiles 8760'!A6790</f>
        <v>6788</v>
      </c>
      <c r="B6801" s="0" t="n">
        <f aca="false">'Profiles 8760'!B6790</f>
        <v>10</v>
      </c>
      <c r="C6801" s="0" t="n">
        <f aca="false">'Profiles 8760'!E6790</f>
        <v>1</v>
      </c>
      <c r="D6801" s="0" t="n">
        <f aca="false">'Profiles 8760'!F6790</f>
        <v>0</v>
      </c>
      <c r="E6801" s="0" t="n">
        <f aca="false">'Profiles 8760'!G6790</f>
        <v>0.427704</v>
      </c>
      <c r="F6801" s="0" t="n">
        <f aca="false">D6801*Assumptions!$C$11*$B$7+E6801*Assumptions!$C$12*$B$8</f>
        <v>17.4930936</v>
      </c>
      <c r="G6801" s="0" t="n">
        <f aca="false">C6801*Assumptions!$C$15</f>
        <v>200</v>
      </c>
      <c r="H6801" s="0" t="n">
        <f aca="false">MIN(F6801,G6801)</f>
        <v>17.4930936</v>
      </c>
      <c r="I6801" s="0" t="n">
        <f aca="false">IF(C6801=1,MIN(G6801-H6801,Assumptions!$C$13,P6800),0)</f>
        <v>180</v>
      </c>
      <c r="J6801" s="0" t="n">
        <f aca="false">H6801+I6801</f>
        <v>197.4930936</v>
      </c>
      <c r="K6801" s="0" t="n">
        <f aca="false">MIN(IF(C6801=1,F6801-H6801,F6801),Assumptions!$C$13,MAX(0,($B$5-P6800)/$B$6))</f>
        <v>0</v>
      </c>
      <c r="L6801" s="0" t="n">
        <f aca="false">IF(C6801=1,0,MIN(F6801-K6801,Assumptions!$C$15,MAX(0,$B$10-O6800-M6801)))</f>
        <v>0</v>
      </c>
      <c r="M6801" s="0" t="n">
        <f aca="false">'Profiles 8760'!H6790</f>
        <v>65800</v>
      </c>
      <c r="N6801" s="0" t="n">
        <f aca="false">J6801+L6801</f>
        <v>197.4930936</v>
      </c>
      <c r="O6801" s="0" t="n">
        <f aca="false">O6800+N6801</f>
        <v>634453.996563393</v>
      </c>
      <c r="P6801" s="0" t="n">
        <f aca="false">MIN($B$5,P6800+K6801*$B$6-I6801)</f>
        <v>330.81</v>
      </c>
      <c r="Q6801" s="0" t="n">
        <f aca="false">MAX(0,F6801-H6801-K6801-L6801)</f>
        <v>0</v>
      </c>
    </row>
    <row r="6802" customFormat="false" ht="15" hidden="false" customHeight="false" outlineLevel="0" collapsed="false">
      <c r="A6802" s="0" t="n">
        <f aca="false">'Profiles 8760'!A6791</f>
        <v>6789</v>
      </c>
      <c r="B6802" s="0" t="n">
        <f aca="false">'Profiles 8760'!B6791</f>
        <v>10</v>
      </c>
      <c r="C6802" s="0" t="n">
        <f aca="false">'Profiles 8760'!E6791</f>
        <v>1</v>
      </c>
      <c r="D6802" s="0" t="n">
        <f aca="false">'Profiles 8760'!F6791</f>
        <v>0</v>
      </c>
      <c r="E6802" s="0" t="n">
        <f aca="false">'Profiles 8760'!G6791</f>
        <v>0.350513</v>
      </c>
      <c r="F6802" s="0" t="n">
        <f aca="false">D6802*Assumptions!$C$11*$B$7+E6802*Assumptions!$C$12*$B$8</f>
        <v>14.3359817</v>
      </c>
      <c r="G6802" s="0" t="n">
        <f aca="false">C6802*Assumptions!$C$15</f>
        <v>200</v>
      </c>
      <c r="H6802" s="0" t="n">
        <f aca="false">MIN(F6802,G6802)</f>
        <v>14.3359817</v>
      </c>
      <c r="I6802" s="0" t="n">
        <f aca="false">IF(C6802=1,MIN(G6802-H6802,Assumptions!$C$13,P6801),0)</f>
        <v>180</v>
      </c>
      <c r="J6802" s="0" t="n">
        <f aca="false">H6802+I6802</f>
        <v>194.3359817</v>
      </c>
      <c r="K6802" s="0" t="n">
        <f aca="false">MIN(IF(C6802=1,F6802-H6802,F6802),Assumptions!$C$13,MAX(0,($B$5-P6801)/$B$6))</f>
        <v>0</v>
      </c>
      <c r="L6802" s="0" t="n">
        <f aca="false">IF(C6802=1,0,MIN(F6802-K6802,Assumptions!$C$15,MAX(0,$B$10-O6801-M6802)))</f>
        <v>0</v>
      </c>
      <c r="M6802" s="0" t="n">
        <f aca="false">'Profiles 8760'!H6791</f>
        <v>65600</v>
      </c>
      <c r="N6802" s="0" t="n">
        <f aca="false">J6802+L6802</f>
        <v>194.3359817</v>
      </c>
      <c r="O6802" s="0" t="n">
        <f aca="false">O6801+N6802</f>
        <v>634648.332545093</v>
      </c>
      <c r="P6802" s="0" t="n">
        <f aca="false">MIN($B$5,P6801+K6802*$B$6-I6802)</f>
        <v>150.81</v>
      </c>
      <c r="Q6802" s="0" t="n">
        <f aca="false">MAX(0,F6802-H6802-K6802-L6802)</f>
        <v>0</v>
      </c>
    </row>
    <row r="6803" customFormat="false" ht="15" hidden="false" customHeight="false" outlineLevel="0" collapsed="false">
      <c r="A6803" s="0" t="n">
        <f aca="false">'Profiles 8760'!A6792</f>
        <v>6790</v>
      </c>
      <c r="B6803" s="0" t="n">
        <f aca="false">'Profiles 8760'!B6792</f>
        <v>10</v>
      </c>
      <c r="C6803" s="0" t="n">
        <f aca="false">'Profiles 8760'!E6792</f>
        <v>0</v>
      </c>
      <c r="D6803" s="0" t="n">
        <f aca="false">'Profiles 8760'!F6792</f>
        <v>0</v>
      </c>
      <c r="E6803" s="0" t="n">
        <f aca="false">'Profiles 8760'!G6792</f>
        <v>0.509442</v>
      </c>
      <c r="F6803" s="0" t="n">
        <f aca="false">D6803*Assumptions!$C$11*$B$7+E6803*Assumptions!$C$12*$B$8</f>
        <v>20.8361778</v>
      </c>
      <c r="G6803" s="0" t="n">
        <f aca="false">C6803*Assumptions!$C$15</f>
        <v>0</v>
      </c>
      <c r="H6803" s="0" t="n">
        <f aca="false">MIN(F6803,G6803)</f>
        <v>0</v>
      </c>
      <c r="I6803" s="0" t="n">
        <f aca="false">IF(C6803=1,MIN(G6803-H6803,Assumptions!$C$13,P6802),0)</f>
        <v>0</v>
      </c>
      <c r="J6803" s="0" t="n">
        <f aca="false">H6803+I6803</f>
        <v>0</v>
      </c>
      <c r="K6803" s="0" t="n">
        <f aca="false">MIN(IF(C6803=1,F6803-H6803,F6803),Assumptions!$C$13,MAX(0,($B$5-P6802)/$B$6))</f>
        <v>20.8361778</v>
      </c>
      <c r="L6803" s="0" t="n">
        <f aca="false">IF(C6803=1,0,MIN(F6803-K6803,Assumptions!$C$15,MAX(0,$B$10-O6802-M6803)))</f>
        <v>0</v>
      </c>
      <c r="M6803" s="0" t="n">
        <f aca="false">'Profiles 8760'!H6792</f>
        <v>65600</v>
      </c>
      <c r="N6803" s="0" t="n">
        <f aca="false">J6803+L6803</f>
        <v>0</v>
      </c>
      <c r="O6803" s="0" t="n">
        <f aca="false">O6802+N6803</f>
        <v>634648.332545093</v>
      </c>
      <c r="P6803" s="0" t="n">
        <f aca="false">MIN($B$5,P6802+K6803*$B$6-I6803)</f>
        <v>168.87079891704</v>
      </c>
      <c r="Q6803" s="0" t="n">
        <f aca="false">MAX(0,F6803-H6803-K6803-L6803)</f>
        <v>0</v>
      </c>
    </row>
    <row r="6804" customFormat="false" ht="15" hidden="false" customHeight="false" outlineLevel="0" collapsed="false">
      <c r="A6804" s="0" t="n">
        <f aca="false">'Profiles 8760'!A6793</f>
        <v>6791</v>
      </c>
      <c r="B6804" s="0" t="n">
        <f aca="false">'Profiles 8760'!B6793</f>
        <v>10</v>
      </c>
      <c r="C6804" s="0" t="n">
        <f aca="false">'Profiles 8760'!E6793</f>
        <v>0</v>
      </c>
      <c r="D6804" s="0" t="n">
        <f aca="false">'Profiles 8760'!F6793</f>
        <v>0</v>
      </c>
      <c r="E6804" s="0" t="n">
        <f aca="false">'Profiles 8760'!G6793</f>
        <v>0.418022</v>
      </c>
      <c r="F6804" s="0" t="n">
        <f aca="false">D6804*Assumptions!$C$11*$B$7+E6804*Assumptions!$C$12*$B$8</f>
        <v>17.0970998</v>
      </c>
      <c r="G6804" s="0" t="n">
        <f aca="false">C6804*Assumptions!$C$15</f>
        <v>0</v>
      </c>
      <c r="H6804" s="0" t="n">
        <f aca="false">MIN(F6804,G6804)</f>
        <v>0</v>
      </c>
      <c r="I6804" s="0" t="n">
        <f aca="false">IF(C6804=1,MIN(G6804-H6804,Assumptions!$C$13,P6803),0)</f>
        <v>0</v>
      </c>
      <c r="J6804" s="0" t="n">
        <f aca="false">H6804+I6804</f>
        <v>0</v>
      </c>
      <c r="K6804" s="0" t="n">
        <f aca="false">MIN(IF(C6804=1,F6804-H6804,F6804),Assumptions!$C$13,MAX(0,($B$5-P6803)/$B$6))</f>
        <v>17.0970998</v>
      </c>
      <c r="L6804" s="0" t="n">
        <f aca="false">IF(C6804=1,0,MIN(F6804-K6804,Assumptions!$C$15,MAX(0,$B$10-O6803-M6804)))</f>
        <v>0</v>
      </c>
      <c r="M6804" s="0" t="n">
        <f aca="false">'Profiles 8760'!H6793</f>
        <v>65600</v>
      </c>
      <c r="N6804" s="0" t="n">
        <f aca="false">J6804+L6804</f>
        <v>0</v>
      </c>
      <c r="O6804" s="0" t="n">
        <f aca="false">O6803+N6804</f>
        <v>634648.332545093</v>
      </c>
      <c r="P6804" s="0" t="n">
        <f aca="false">MIN($B$5,P6803+K6804*$B$6-I6804)</f>
        <v>183.69056502368</v>
      </c>
      <c r="Q6804" s="0" t="n">
        <f aca="false">MAX(0,F6804-H6804-K6804-L6804)</f>
        <v>0</v>
      </c>
    </row>
    <row r="6805" customFormat="false" ht="15" hidden="false" customHeight="false" outlineLevel="0" collapsed="false">
      <c r="A6805" s="0" t="n">
        <f aca="false">'Profiles 8760'!A6794</f>
        <v>6792</v>
      </c>
      <c r="B6805" s="0" t="n">
        <f aca="false">'Profiles 8760'!B6794</f>
        <v>10</v>
      </c>
      <c r="C6805" s="0" t="n">
        <f aca="false">'Profiles 8760'!E6794</f>
        <v>0</v>
      </c>
      <c r="D6805" s="0" t="n">
        <f aca="false">'Profiles 8760'!F6794</f>
        <v>0</v>
      </c>
      <c r="E6805" s="0" t="n">
        <f aca="false">'Profiles 8760'!G6794</f>
        <v>0.406432</v>
      </c>
      <c r="F6805" s="0" t="n">
        <f aca="false">D6805*Assumptions!$C$11*$B$7+E6805*Assumptions!$C$12*$B$8</f>
        <v>16.6230688</v>
      </c>
      <c r="G6805" s="0" t="n">
        <f aca="false">C6805*Assumptions!$C$15</f>
        <v>0</v>
      </c>
      <c r="H6805" s="0" t="n">
        <f aca="false">MIN(F6805,G6805)</f>
        <v>0</v>
      </c>
      <c r="I6805" s="0" t="n">
        <f aca="false">IF(C6805=1,MIN(G6805-H6805,Assumptions!$C$13,P6804),0)</f>
        <v>0</v>
      </c>
      <c r="J6805" s="0" t="n">
        <f aca="false">H6805+I6805</f>
        <v>0</v>
      </c>
      <c r="K6805" s="0" t="n">
        <f aca="false">MIN(IF(C6805=1,F6805-H6805,F6805),Assumptions!$C$13,MAX(0,($B$5-P6804)/$B$6))</f>
        <v>16.6230688</v>
      </c>
      <c r="L6805" s="0" t="n">
        <f aca="false">IF(C6805=1,0,MIN(F6805-K6805,Assumptions!$C$15,MAX(0,$B$10-O6804-M6805)))</f>
        <v>0</v>
      </c>
      <c r="M6805" s="0" t="n">
        <f aca="false">'Profiles 8760'!H6794</f>
        <v>65600</v>
      </c>
      <c r="N6805" s="0" t="n">
        <f aca="false">J6805+L6805</f>
        <v>0</v>
      </c>
      <c r="O6805" s="0" t="n">
        <f aca="false">O6804+N6805</f>
        <v>634648.332545093</v>
      </c>
      <c r="P6805" s="0" t="n">
        <f aca="false">MIN($B$5,P6804+K6805*$B$6-I6805)</f>
        <v>198.09944105952</v>
      </c>
      <c r="Q6805" s="0" t="n">
        <f aca="false">MAX(0,F6805-H6805-K6805-L6805)</f>
        <v>0</v>
      </c>
    </row>
    <row r="6806" customFormat="false" ht="15" hidden="false" customHeight="false" outlineLevel="0" collapsed="false">
      <c r="A6806" s="0" t="n">
        <f aca="false">'Profiles 8760'!A6795</f>
        <v>6793</v>
      </c>
      <c r="B6806" s="0" t="n">
        <f aca="false">'Profiles 8760'!B6795</f>
        <v>10</v>
      </c>
      <c r="C6806" s="0" t="n">
        <f aca="false">'Profiles 8760'!E6795</f>
        <v>0</v>
      </c>
      <c r="D6806" s="0" t="n">
        <f aca="false">'Profiles 8760'!F6795</f>
        <v>0</v>
      </c>
      <c r="E6806" s="0" t="n">
        <f aca="false">'Profiles 8760'!G6795</f>
        <v>0.463172</v>
      </c>
      <c r="F6806" s="0" t="n">
        <f aca="false">D6806*Assumptions!$C$11*$B$7+E6806*Assumptions!$C$12*$B$8</f>
        <v>18.9437348</v>
      </c>
      <c r="G6806" s="0" t="n">
        <f aca="false">C6806*Assumptions!$C$15</f>
        <v>0</v>
      </c>
      <c r="H6806" s="0" t="n">
        <f aca="false">MIN(F6806,G6806)</f>
        <v>0</v>
      </c>
      <c r="I6806" s="0" t="n">
        <f aca="false">IF(C6806=1,MIN(G6806-H6806,Assumptions!$C$13,P6805),0)</f>
        <v>0</v>
      </c>
      <c r="J6806" s="0" t="n">
        <f aca="false">H6806+I6806</f>
        <v>0</v>
      </c>
      <c r="K6806" s="0" t="n">
        <f aca="false">MIN(IF(C6806=1,F6806-H6806,F6806),Assumptions!$C$13,MAX(0,($B$5-P6805)/$B$6))</f>
        <v>18.9437348</v>
      </c>
      <c r="L6806" s="0" t="n">
        <f aca="false">IF(C6806=1,0,MIN(F6806-K6806,Assumptions!$C$15,MAX(0,$B$10-O6805-M6806)))</f>
        <v>0</v>
      </c>
      <c r="M6806" s="0" t="n">
        <f aca="false">'Profiles 8760'!H6795</f>
        <v>65600</v>
      </c>
      <c r="N6806" s="0" t="n">
        <f aca="false">J6806+L6806</f>
        <v>0</v>
      </c>
      <c r="O6806" s="0" t="n">
        <f aca="false">O6805+N6806</f>
        <v>634648.332545093</v>
      </c>
      <c r="P6806" s="0" t="n">
        <f aca="false">MIN($B$5,P6805+K6806*$B$6-I6806)</f>
        <v>214.51987038416</v>
      </c>
      <c r="Q6806" s="0" t="n">
        <f aca="false">MAX(0,F6806-H6806-K6806-L6806)</f>
        <v>0</v>
      </c>
    </row>
    <row r="6807" customFormat="false" ht="15" hidden="false" customHeight="false" outlineLevel="0" collapsed="false">
      <c r="A6807" s="0" t="n">
        <f aca="false">'Profiles 8760'!A6796</f>
        <v>6794</v>
      </c>
      <c r="B6807" s="0" t="n">
        <f aca="false">'Profiles 8760'!B6796</f>
        <v>10</v>
      </c>
      <c r="C6807" s="0" t="n">
        <f aca="false">'Profiles 8760'!E6796</f>
        <v>0</v>
      </c>
      <c r="D6807" s="0" t="n">
        <f aca="false">'Profiles 8760'!F6796</f>
        <v>0</v>
      </c>
      <c r="E6807" s="0" t="n">
        <f aca="false">'Profiles 8760'!G6796</f>
        <v>0.484518</v>
      </c>
      <c r="F6807" s="0" t="n">
        <f aca="false">D6807*Assumptions!$C$11*$B$7+E6807*Assumptions!$C$12*$B$8</f>
        <v>19.8167862</v>
      </c>
      <c r="G6807" s="0" t="n">
        <f aca="false">C6807*Assumptions!$C$15</f>
        <v>0</v>
      </c>
      <c r="H6807" s="0" t="n">
        <f aca="false">MIN(F6807,G6807)</f>
        <v>0</v>
      </c>
      <c r="I6807" s="0" t="n">
        <f aca="false">IF(C6807=1,MIN(G6807-H6807,Assumptions!$C$13,P6806),0)</f>
        <v>0</v>
      </c>
      <c r="J6807" s="0" t="n">
        <f aca="false">H6807+I6807</f>
        <v>0</v>
      </c>
      <c r="K6807" s="0" t="n">
        <f aca="false">MIN(IF(C6807=1,F6807-H6807,F6807),Assumptions!$C$13,MAX(0,($B$5-P6806)/$B$6))</f>
        <v>19.8167862</v>
      </c>
      <c r="L6807" s="0" t="n">
        <f aca="false">IF(C6807=1,0,MIN(F6807-K6807,Assumptions!$C$15,MAX(0,$B$10-O6806-M6807)))</f>
        <v>0</v>
      </c>
      <c r="M6807" s="0" t="n">
        <f aca="false">'Profiles 8760'!H6796</f>
        <v>65600</v>
      </c>
      <c r="N6807" s="0" t="n">
        <f aca="false">J6807+L6807</f>
        <v>0</v>
      </c>
      <c r="O6807" s="0" t="n">
        <f aca="false">O6806+N6807</f>
        <v>634648.332545093</v>
      </c>
      <c r="P6807" s="0" t="n">
        <f aca="false">MIN($B$5,P6806+K6807*$B$6-I6807)</f>
        <v>231.69706066232</v>
      </c>
      <c r="Q6807" s="0" t="n">
        <f aca="false">MAX(0,F6807-H6807-K6807-L6807)</f>
        <v>0</v>
      </c>
    </row>
    <row r="6808" customFormat="false" ht="15" hidden="false" customHeight="false" outlineLevel="0" collapsed="false">
      <c r="A6808" s="0" t="n">
        <f aca="false">'Profiles 8760'!A6797</f>
        <v>6795</v>
      </c>
      <c r="B6808" s="0" t="n">
        <f aca="false">'Profiles 8760'!B6797</f>
        <v>10</v>
      </c>
      <c r="C6808" s="0" t="n">
        <f aca="false">'Profiles 8760'!E6797</f>
        <v>0</v>
      </c>
      <c r="D6808" s="0" t="n">
        <f aca="false">'Profiles 8760'!F6797</f>
        <v>0</v>
      </c>
      <c r="E6808" s="0" t="n">
        <f aca="false">'Profiles 8760'!G6797</f>
        <v>0.468232</v>
      </c>
      <c r="F6808" s="0" t="n">
        <f aca="false">D6808*Assumptions!$C$11*$B$7+E6808*Assumptions!$C$12*$B$8</f>
        <v>19.1506888</v>
      </c>
      <c r="G6808" s="0" t="n">
        <f aca="false">C6808*Assumptions!$C$15</f>
        <v>0</v>
      </c>
      <c r="H6808" s="0" t="n">
        <f aca="false">MIN(F6808,G6808)</f>
        <v>0</v>
      </c>
      <c r="I6808" s="0" t="n">
        <f aca="false">IF(C6808=1,MIN(G6808-H6808,Assumptions!$C$13,P6807),0)</f>
        <v>0</v>
      </c>
      <c r="J6808" s="0" t="n">
        <f aca="false">H6808+I6808</f>
        <v>0</v>
      </c>
      <c r="K6808" s="0" t="n">
        <f aca="false">MIN(IF(C6808=1,F6808-H6808,F6808),Assumptions!$C$13,MAX(0,($B$5-P6807)/$B$6))</f>
        <v>19.1506888</v>
      </c>
      <c r="L6808" s="0" t="n">
        <f aca="false">IF(C6808=1,0,MIN(F6808-K6808,Assumptions!$C$15,MAX(0,$B$10-O6807-M6808)))</f>
        <v>0</v>
      </c>
      <c r="M6808" s="0" t="n">
        <f aca="false">'Profiles 8760'!H6797</f>
        <v>65600</v>
      </c>
      <c r="N6808" s="0" t="n">
        <f aca="false">J6808+L6808</f>
        <v>0</v>
      </c>
      <c r="O6808" s="0" t="n">
        <f aca="false">O6807+N6808</f>
        <v>634648.332545093</v>
      </c>
      <c r="P6808" s="0" t="n">
        <f aca="false">MIN($B$5,P6807+K6808*$B$6-I6808)</f>
        <v>248.29687771416</v>
      </c>
      <c r="Q6808" s="0" t="n">
        <f aca="false">MAX(0,F6808-H6808-K6808-L6808)</f>
        <v>0</v>
      </c>
    </row>
    <row r="6809" customFormat="false" ht="15" hidden="false" customHeight="false" outlineLevel="0" collapsed="false">
      <c r="A6809" s="0" t="n">
        <f aca="false">'Profiles 8760'!A6798</f>
        <v>6796</v>
      </c>
      <c r="B6809" s="0" t="n">
        <f aca="false">'Profiles 8760'!B6798</f>
        <v>10</v>
      </c>
      <c r="C6809" s="0" t="n">
        <f aca="false">'Profiles 8760'!E6798</f>
        <v>0</v>
      </c>
      <c r="D6809" s="0" t="n">
        <f aca="false">'Profiles 8760'!F6798</f>
        <v>0</v>
      </c>
      <c r="E6809" s="0" t="n">
        <f aca="false">'Profiles 8760'!G6798</f>
        <v>0.428964</v>
      </c>
      <c r="F6809" s="0" t="n">
        <f aca="false">D6809*Assumptions!$C$11*$B$7+E6809*Assumptions!$C$12*$B$8</f>
        <v>17.5446276</v>
      </c>
      <c r="G6809" s="0" t="n">
        <f aca="false">C6809*Assumptions!$C$15</f>
        <v>0</v>
      </c>
      <c r="H6809" s="0" t="n">
        <f aca="false">MIN(F6809,G6809)</f>
        <v>0</v>
      </c>
      <c r="I6809" s="0" t="n">
        <f aca="false">IF(C6809=1,MIN(G6809-H6809,Assumptions!$C$13,P6808),0)</f>
        <v>0</v>
      </c>
      <c r="J6809" s="0" t="n">
        <f aca="false">H6809+I6809</f>
        <v>0</v>
      </c>
      <c r="K6809" s="0" t="n">
        <f aca="false">MIN(IF(C6809=1,F6809-H6809,F6809),Assumptions!$C$13,MAX(0,($B$5-P6808)/$B$6))</f>
        <v>17.5446276</v>
      </c>
      <c r="L6809" s="0" t="n">
        <f aca="false">IF(C6809=1,0,MIN(F6809-K6809,Assumptions!$C$15,MAX(0,$B$10-O6808-M6809)))</f>
        <v>0</v>
      </c>
      <c r="M6809" s="0" t="n">
        <f aca="false">'Profiles 8760'!H6798</f>
        <v>65600</v>
      </c>
      <c r="N6809" s="0" t="n">
        <f aca="false">J6809+L6809</f>
        <v>0</v>
      </c>
      <c r="O6809" s="0" t="n">
        <f aca="false">O6808+N6809</f>
        <v>634648.332545093</v>
      </c>
      <c r="P6809" s="0" t="n">
        <f aca="false">MIN($B$5,P6808+K6809*$B$6-I6809)</f>
        <v>263.50456091784</v>
      </c>
      <c r="Q6809" s="0" t="n">
        <f aca="false">MAX(0,F6809-H6809-K6809-L6809)</f>
        <v>0</v>
      </c>
    </row>
    <row r="6810" customFormat="false" ht="15" hidden="false" customHeight="false" outlineLevel="0" collapsed="false">
      <c r="A6810" s="0" t="n">
        <f aca="false">'Profiles 8760'!A6799</f>
        <v>6797</v>
      </c>
      <c r="B6810" s="0" t="n">
        <f aca="false">'Profiles 8760'!B6799</f>
        <v>10</v>
      </c>
      <c r="C6810" s="0" t="n">
        <f aca="false">'Profiles 8760'!E6799</f>
        <v>0</v>
      </c>
      <c r="D6810" s="0" t="n">
        <f aca="false">'Profiles 8760'!F6799</f>
        <v>0</v>
      </c>
      <c r="E6810" s="0" t="n">
        <f aca="false">'Profiles 8760'!G6799</f>
        <v>0.485403</v>
      </c>
      <c r="F6810" s="0" t="n">
        <f aca="false">D6810*Assumptions!$C$11*$B$7+E6810*Assumptions!$C$12*$B$8</f>
        <v>19.8529827</v>
      </c>
      <c r="G6810" s="0" t="n">
        <f aca="false">C6810*Assumptions!$C$15</f>
        <v>0</v>
      </c>
      <c r="H6810" s="0" t="n">
        <f aca="false">MIN(F6810,G6810)</f>
        <v>0</v>
      </c>
      <c r="I6810" s="0" t="n">
        <f aca="false">IF(C6810=1,MIN(G6810-H6810,Assumptions!$C$13,P6809),0)</f>
        <v>0</v>
      </c>
      <c r="J6810" s="0" t="n">
        <f aca="false">H6810+I6810</f>
        <v>0</v>
      </c>
      <c r="K6810" s="0" t="n">
        <f aca="false">MIN(IF(C6810=1,F6810-H6810,F6810),Assumptions!$C$13,MAX(0,($B$5-P6809)/$B$6))</f>
        <v>19.8529827</v>
      </c>
      <c r="L6810" s="0" t="n">
        <f aca="false">IF(C6810=1,0,MIN(F6810-K6810,Assumptions!$C$15,MAX(0,$B$10-O6809-M6810)))</f>
        <v>0</v>
      </c>
      <c r="M6810" s="0" t="n">
        <f aca="false">'Profiles 8760'!H6799</f>
        <v>65600</v>
      </c>
      <c r="N6810" s="0" t="n">
        <f aca="false">J6810+L6810</f>
        <v>0</v>
      </c>
      <c r="O6810" s="0" t="n">
        <f aca="false">O6809+N6810</f>
        <v>634648.332545093</v>
      </c>
      <c r="P6810" s="0" t="n">
        <f aca="false">MIN($B$5,P6809+K6810*$B$6-I6810)</f>
        <v>280.7131263222</v>
      </c>
      <c r="Q6810" s="0" t="n">
        <f aca="false">MAX(0,F6810-H6810-K6810-L6810)</f>
        <v>0</v>
      </c>
    </row>
    <row r="6811" customFormat="false" ht="15" hidden="false" customHeight="false" outlineLevel="0" collapsed="false">
      <c r="A6811" s="0" t="n">
        <f aca="false">'Profiles 8760'!A6800</f>
        <v>6798</v>
      </c>
      <c r="B6811" s="0" t="n">
        <f aca="false">'Profiles 8760'!B6800</f>
        <v>10</v>
      </c>
      <c r="C6811" s="0" t="n">
        <f aca="false">'Profiles 8760'!E6800</f>
        <v>0</v>
      </c>
      <c r="D6811" s="0" t="n">
        <f aca="false">'Profiles 8760'!F6800</f>
        <v>0</v>
      </c>
      <c r="E6811" s="0" t="n">
        <f aca="false">'Profiles 8760'!G6800</f>
        <v>0.623594</v>
      </c>
      <c r="F6811" s="0" t="n">
        <f aca="false">D6811*Assumptions!$C$11*$B$7+E6811*Assumptions!$C$12*$B$8</f>
        <v>25.5049946</v>
      </c>
      <c r="G6811" s="0" t="n">
        <f aca="false">C6811*Assumptions!$C$15</f>
        <v>0</v>
      </c>
      <c r="H6811" s="0" t="n">
        <f aca="false">MIN(F6811,G6811)</f>
        <v>0</v>
      </c>
      <c r="I6811" s="0" t="n">
        <f aca="false">IF(C6811=1,MIN(G6811-H6811,Assumptions!$C$13,P6810),0)</f>
        <v>0</v>
      </c>
      <c r="J6811" s="0" t="n">
        <f aca="false">H6811+I6811</f>
        <v>0</v>
      </c>
      <c r="K6811" s="0" t="n">
        <f aca="false">MIN(IF(C6811=1,F6811-H6811,F6811),Assumptions!$C$13,MAX(0,($B$5-P6810)/$B$6))</f>
        <v>25.5049946</v>
      </c>
      <c r="L6811" s="0" t="n">
        <f aca="false">IF(C6811=1,0,MIN(F6811-K6811,Assumptions!$C$15,MAX(0,$B$10-O6810-M6811)))</f>
        <v>0</v>
      </c>
      <c r="M6811" s="0" t="n">
        <f aca="false">'Profiles 8760'!H6800</f>
        <v>65600</v>
      </c>
      <c r="N6811" s="0" t="n">
        <f aca="false">J6811+L6811</f>
        <v>0</v>
      </c>
      <c r="O6811" s="0" t="n">
        <f aca="false">O6810+N6811</f>
        <v>634648.332545093</v>
      </c>
      <c r="P6811" s="0" t="n">
        <f aca="false">MIN($B$5,P6810+K6811*$B$6-I6811)</f>
        <v>302.82085564148</v>
      </c>
      <c r="Q6811" s="0" t="n">
        <f aca="false">MAX(0,F6811-H6811-K6811-L6811)</f>
        <v>0</v>
      </c>
    </row>
    <row r="6812" customFormat="false" ht="15" hidden="false" customHeight="false" outlineLevel="0" collapsed="false">
      <c r="A6812" s="0" t="n">
        <f aca="false">'Profiles 8760'!A6801</f>
        <v>6799</v>
      </c>
      <c r="B6812" s="0" t="n">
        <f aca="false">'Profiles 8760'!B6801</f>
        <v>10</v>
      </c>
      <c r="C6812" s="0" t="n">
        <f aca="false">'Profiles 8760'!E6801</f>
        <v>0</v>
      </c>
      <c r="D6812" s="0" t="n">
        <f aca="false">'Profiles 8760'!F6801</f>
        <v>0</v>
      </c>
      <c r="E6812" s="0" t="n">
        <f aca="false">'Profiles 8760'!G6801</f>
        <v>0.709579</v>
      </c>
      <c r="F6812" s="0" t="n">
        <f aca="false">D6812*Assumptions!$C$11*$B$7+E6812*Assumptions!$C$12*$B$8</f>
        <v>29.0217811</v>
      </c>
      <c r="G6812" s="0" t="n">
        <f aca="false">C6812*Assumptions!$C$15</f>
        <v>0</v>
      </c>
      <c r="H6812" s="0" t="n">
        <f aca="false">MIN(F6812,G6812)</f>
        <v>0</v>
      </c>
      <c r="I6812" s="0" t="n">
        <f aca="false">IF(C6812=1,MIN(G6812-H6812,Assumptions!$C$13,P6811),0)</f>
        <v>0</v>
      </c>
      <c r="J6812" s="0" t="n">
        <f aca="false">H6812+I6812</f>
        <v>0</v>
      </c>
      <c r="K6812" s="0" t="n">
        <f aca="false">MIN(IF(C6812=1,F6812-H6812,F6812),Assumptions!$C$13,MAX(0,($B$5-P6811)/$B$6))</f>
        <v>29.0217811</v>
      </c>
      <c r="L6812" s="0" t="n">
        <f aca="false">IF(C6812=1,0,MIN(F6812-K6812,Assumptions!$C$15,MAX(0,$B$10-O6811-M6812)))</f>
        <v>0</v>
      </c>
      <c r="M6812" s="0" t="n">
        <f aca="false">'Profiles 8760'!H6801</f>
        <v>65600</v>
      </c>
      <c r="N6812" s="0" t="n">
        <f aca="false">J6812+L6812</f>
        <v>0</v>
      </c>
      <c r="O6812" s="0" t="n">
        <f aca="false">O6811+N6812</f>
        <v>634648.332545093</v>
      </c>
      <c r="P6812" s="0" t="n">
        <f aca="false">MIN($B$5,P6811+K6812*$B$6-I6812)</f>
        <v>327.97693549896</v>
      </c>
      <c r="Q6812" s="0" t="n">
        <f aca="false">MAX(0,F6812-H6812-K6812-L6812)</f>
        <v>0</v>
      </c>
    </row>
    <row r="6813" customFormat="false" ht="15" hidden="false" customHeight="false" outlineLevel="0" collapsed="false">
      <c r="A6813" s="0" t="n">
        <f aca="false">'Profiles 8760'!A6802</f>
        <v>6800</v>
      </c>
      <c r="B6813" s="0" t="n">
        <f aca="false">'Profiles 8760'!B6802</f>
        <v>10</v>
      </c>
      <c r="C6813" s="0" t="n">
        <f aca="false">'Profiles 8760'!E6802</f>
        <v>1</v>
      </c>
      <c r="D6813" s="0" t="n">
        <f aca="false">'Profiles 8760'!F6802</f>
        <v>0.159687</v>
      </c>
      <c r="E6813" s="0" t="n">
        <f aca="false">'Profiles 8760'!G6802</f>
        <v>1</v>
      </c>
      <c r="F6813" s="0" t="n">
        <f aca="false">D6813*Assumptions!$C$11*$B$7+E6813*Assumptions!$C$12*$B$8</f>
        <v>87.0176056</v>
      </c>
      <c r="G6813" s="0" t="n">
        <f aca="false">C6813*Assumptions!$C$15</f>
        <v>200</v>
      </c>
      <c r="H6813" s="0" t="n">
        <f aca="false">MIN(F6813,G6813)</f>
        <v>87.0176056</v>
      </c>
      <c r="I6813" s="0" t="n">
        <f aca="false">IF(C6813=1,MIN(G6813-H6813,Assumptions!$C$13,P6812),0)</f>
        <v>112.9823944</v>
      </c>
      <c r="J6813" s="0" t="n">
        <f aca="false">H6813+I6813</f>
        <v>200</v>
      </c>
      <c r="K6813" s="0" t="n">
        <f aca="false">MIN(IF(C6813=1,F6813-H6813,F6813),Assumptions!$C$13,MAX(0,($B$5-P6812)/$B$6))</f>
        <v>0</v>
      </c>
      <c r="L6813" s="0" t="n">
        <f aca="false">IF(C6813=1,0,MIN(F6813-K6813,Assumptions!$C$15,MAX(0,$B$10-O6812-M6813)))</f>
        <v>0</v>
      </c>
      <c r="M6813" s="0" t="n">
        <f aca="false">'Profiles 8760'!H6802</f>
        <v>65400</v>
      </c>
      <c r="N6813" s="0" t="n">
        <f aca="false">J6813+L6813</f>
        <v>200</v>
      </c>
      <c r="O6813" s="0" t="n">
        <f aca="false">O6812+N6813</f>
        <v>634848.332545093</v>
      </c>
      <c r="P6813" s="0" t="n">
        <f aca="false">MIN($B$5,P6812+K6813*$B$6-I6813)</f>
        <v>214.99454109896</v>
      </c>
      <c r="Q6813" s="0" t="n">
        <f aca="false">MAX(0,F6813-H6813-K6813-L6813)</f>
        <v>0</v>
      </c>
    </row>
    <row r="6814" customFormat="false" ht="15" hidden="false" customHeight="false" outlineLevel="0" collapsed="false">
      <c r="A6814" s="0" t="n">
        <f aca="false">'Profiles 8760'!A6803</f>
        <v>6801</v>
      </c>
      <c r="B6814" s="0" t="n">
        <f aca="false">'Profiles 8760'!B6803</f>
        <v>10</v>
      </c>
      <c r="C6814" s="0" t="n">
        <f aca="false">'Profiles 8760'!E6803</f>
        <v>1</v>
      </c>
      <c r="D6814" s="0" t="n">
        <f aca="false">'Profiles 8760'!F6803</f>
        <v>0.48044</v>
      </c>
      <c r="E6814" s="0" t="n">
        <f aca="false">'Profiles 8760'!G6803</f>
        <v>1</v>
      </c>
      <c r="F6814" s="0" t="n">
        <f aca="false">D6814*Assumptions!$C$11*$B$7+E6814*Assumptions!$C$12*$B$8</f>
        <v>179.651072</v>
      </c>
      <c r="G6814" s="0" t="n">
        <f aca="false">C6814*Assumptions!$C$15</f>
        <v>200</v>
      </c>
      <c r="H6814" s="0" t="n">
        <f aca="false">MIN(F6814,G6814)</f>
        <v>179.651072</v>
      </c>
      <c r="I6814" s="0" t="n">
        <f aca="false">IF(C6814=1,MIN(G6814-H6814,Assumptions!$C$13,P6813),0)</f>
        <v>20.348928</v>
      </c>
      <c r="J6814" s="0" t="n">
        <f aca="false">H6814+I6814</f>
        <v>200</v>
      </c>
      <c r="K6814" s="0" t="n">
        <f aca="false">MIN(IF(C6814=1,F6814-H6814,F6814),Assumptions!$C$13,MAX(0,($B$5-P6813)/$B$6))</f>
        <v>0</v>
      </c>
      <c r="L6814" s="0" t="n">
        <f aca="false">IF(C6814=1,0,MIN(F6814-K6814,Assumptions!$C$15,MAX(0,$B$10-O6813-M6814)))</f>
        <v>0</v>
      </c>
      <c r="M6814" s="0" t="n">
        <f aca="false">'Profiles 8760'!H6803</f>
        <v>65200</v>
      </c>
      <c r="N6814" s="0" t="n">
        <f aca="false">J6814+L6814</f>
        <v>200</v>
      </c>
      <c r="O6814" s="0" t="n">
        <f aca="false">O6813+N6814</f>
        <v>635048.332545093</v>
      </c>
      <c r="P6814" s="0" t="n">
        <f aca="false">MIN($B$5,P6813+K6814*$B$6-I6814)</f>
        <v>194.64561309896</v>
      </c>
      <c r="Q6814" s="0" t="n">
        <f aca="false">MAX(0,F6814-H6814-K6814-L6814)</f>
        <v>0</v>
      </c>
    </row>
    <row r="6815" customFormat="false" ht="15" hidden="false" customHeight="false" outlineLevel="0" collapsed="false">
      <c r="A6815" s="0" t="n">
        <f aca="false">'Profiles 8760'!A6804</f>
        <v>6802</v>
      </c>
      <c r="B6815" s="0" t="n">
        <f aca="false">'Profiles 8760'!B6804</f>
        <v>10</v>
      </c>
      <c r="C6815" s="0" t="n">
        <f aca="false">'Profiles 8760'!E6804</f>
        <v>0</v>
      </c>
      <c r="D6815" s="0" t="n">
        <f aca="false">'Profiles 8760'!F6804</f>
        <v>0.818309</v>
      </c>
      <c r="E6815" s="0" t="n">
        <f aca="false">'Profiles 8760'!G6804</f>
        <v>1</v>
      </c>
      <c r="F6815" s="0" t="n">
        <f aca="false">D6815*Assumptions!$C$11*$B$7+E6815*Assumptions!$C$12*$B$8</f>
        <v>277.2276392</v>
      </c>
      <c r="G6815" s="0" t="n">
        <f aca="false">C6815*Assumptions!$C$15</f>
        <v>0</v>
      </c>
      <c r="H6815" s="0" t="n">
        <f aca="false">MIN(F6815,G6815)</f>
        <v>0</v>
      </c>
      <c r="I6815" s="0" t="n">
        <f aca="false">IF(C6815=1,MIN(G6815-H6815,Assumptions!$C$13,P6814),0)</f>
        <v>0</v>
      </c>
      <c r="J6815" s="0" t="n">
        <f aca="false">H6815+I6815</f>
        <v>0</v>
      </c>
      <c r="K6815" s="0" t="n">
        <f aca="false">MIN(IF(C6815=1,F6815-H6815,F6815),Assumptions!$C$13,MAX(0,($B$5-P6814)/$B$6))</f>
        <v>180</v>
      </c>
      <c r="L6815" s="0" t="n">
        <f aca="false">IF(C6815=1,0,MIN(F6815-K6815,Assumptions!$C$15,MAX(0,$B$10-O6814-M6815)))</f>
        <v>97.2276392</v>
      </c>
      <c r="M6815" s="0" t="n">
        <f aca="false">'Profiles 8760'!H6804</f>
        <v>65200</v>
      </c>
      <c r="N6815" s="0" t="n">
        <f aca="false">J6815+L6815</f>
        <v>97.2276392</v>
      </c>
      <c r="O6815" s="0" t="n">
        <f aca="false">O6814+N6815</f>
        <v>635145.560184293</v>
      </c>
      <c r="P6815" s="0" t="n">
        <f aca="false">MIN($B$5,P6814+K6815*$B$6-I6815)</f>
        <v>350.66961309896</v>
      </c>
      <c r="Q6815" s="0" t="n">
        <f aca="false">MAX(0,F6815-H6815-K6815-L6815)</f>
        <v>0</v>
      </c>
    </row>
    <row r="6816" customFormat="false" ht="15" hidden="false" customHeight="false" outlineLevel="0" collapsed="false">
      <c r="A6816" s="0" t="n">
        <f aca="false">'Profiles 8760'!A6805</f>
        <v>6803</v>
      </c>
      <c r="B6816" s="0" t="n">
        <f aca="false">'Profiles 8760'!B6805</f>
        <v>10</v>
      </c>
      <c r="C6816" s="0" t="n">
        <f aca="false">'Profiles 8760'!E6805</f>
        <v>0</v>
      </c>
      <c r="D6816" s="0" t="n">
        <f aca="false">'Profiles 8760'!F6805</f>
        <v>1</v>
      </c>
      <c r="E6816" s="0" t="n">
        <f aca="false">'Profiles 8760'!G6805</f>
        <v>0.97273</v>
      </c>
      <c r="F6816" s="0" t="n">
        <f aca="false">D6816*Assumptions!$C$11*$B$7+E6816*Assumptions!$C$12*$B$8</f>
        <v>328.584657</v>
      </c>
      <c r="G6816" s="0" t="n">
        <f aca="false">C6816*Assumptions!$C$15</f>
        <v>0</v>
      </c>
      <c r="H6816" s="0" t="n">
        <f aca="false">MIN(F6816,G6816)</f>
        <v>0</v>
      </c>
      <c r="I6816" s="0" t="n">
        <f aca="false">IF(C6816=1,MIN(G6816-H6816,Assumptions!$C$13,P6815),0)</f>
        <v>0</v>
      </c>
      <c r="J6816" s="0" t="n">
        <f aca="false">H6816+I6816</f>
        <v>0</v>
      </c>
      <c r="K6816" s="0" t="n">
        <f aca="false">MIN(IF(C6816=1,F6816-H6816,F6816),Assumptions!$C$13,MAX(0,($B$5-P6815)/$B$6))</f>
        <v>180</v>
      </c>
      <c r="L6816" s="0" t="n">
        <f aca="false">IF(C6816=1,0,MIN(F6816-K6816,Assumptions!$C$15,MAX(0,$B$10-O6815-M6816)))</f>
        <v>148.584657</v>
      </c>
      <c r="M6816" s="0" t="n">
        <f aca="false">'Profiles 8760'!H6805</f>
        <v>65200</v>
      </c>
      <c r="N6816" s="0" t="n">
        <f aca="false">J6816+L6816</f>
        <v>148.584657</v>
      </c>
      <c r="O6816" s="0" t="n">
        <f aca="false">O6815+N6816</f>
        <v>635294.144841293</v>
      </c>
      <c r="P6816" s="0" t="n">
        <f aca="false">MIN($B$5,P6815+K6816*$B$6-I6816)</f>
        <v>506.69361309896</v>
      </c>
      <c r="Q6816" s="0" t="n">
        <f aca="false">MAX(0,F6816-H6816-K6816-L6816)</f>
        <v>0</v>
      </c>
    </row>
    <row r="6817" customFormat="false" ht="15" hidden="false" customHeight="false" outlineLevel="0" collapsed="false">
      <c r="A6817" s="0" t="n">
        <f aca="false">'Profiles 8760'!A6806</f>
        <v>6804</v>
      </c>
      <c r="B6817" s="0" t="n">
        <f aca="false">'Profiles 8760'!B6806</f>
        <v>10</v>
      </c>
      <c r="C6817" s="0" t="n">
        <f aca="false">'Profiles 8760'!E6806</f>
        <v>0</v>
      </c>
      <c r="D6817" s="0" t="n">
        <f aca="false">'Profiles 8760'!F6806</f>
        <v>1</v>
      </c>
      <c r="E6817" s="0" t="n">
        <f aca="false">'Profiles 8760'!G6806</f>
        <v>0.797613</v>
      </c>
      <c r="F6817" s="0" t="n">
        <f aca="false">D6817*Assumptions!$C$11*$B$7+E6817*Assumptions!$C$12*$B$8</f>
        <v>321.4223717</v>
      </c>
      <c r="G6817" s="0" t="n">
        <f aca="false">C6817*Assumptions!$C$15</f>
        <v>0</v>
      </c>
      <c r="H6817" s="0" t="n">
        <f aca="false">MIN(F6817,G6817)</f>
        <v>0</v>
      </c>
      <c r="I6817" s="0" t="n">
        <f aca="false">IF(C6817=1,MIN(G6817-H6817,Assumptions!$C$13,P6816),0)</f>
        <v>0</v>
      </c>
      <c r="J6817" s="0" t="n">
        <f aca="false">H6817+I6817</f>
        <v>0</v>
      </c>
      <c r="K6817" s="0" t="n">
        <f aca="false">MIN(IF(C6817=1,F6817-H6817,F6817),Assumptions!$C$13,MAX(0,($B$5-P6816)/$B$6))</f>
        <v>4.74894658634058</v>
      </c>
      <c r="L6817" s="0" t="n">
        <f aca="false">IF(C6817=1,0,MIN(F6817-K6817,Assumptions!$C$15,MAX(0,$B$10-O6816-M6817)))</f>
        <v>200</v>
      </c>
      <c r="M6817" s="0" t="n">
        <f aca="false">'Profiles 8760'!H6806</f>
        <v>65200</v>
      </c>
      <c r="N6817" s="0" t="n">
        <f aca="false">J6817+L6817</f>
        <v>200</v>
      </c>
      <c r="O6817" s="0" t="n">
        <f aca="false">O6816+N6817</f>
        <v>635494.144841293</v>
      </c>
      <c r="P6817" s="0" t="n">
        <f aca="false">MIN($B$5,P6816+K6817*$B$6-I6817)</f>
        <v>510.81</v>
      </c>
      <c r="Q6817" s="0" t="n">
        <f aca="false">MAX(0,F6817-H6817-K6817-L6817)</f>
        <v>116.673425113659</v>
      </c>
    </row>
    <row r="6818" customFormat="false" ht="15" hidden="false" customHeight="false" outlineLevel="0" collapsed="false">
      <c r="A6818" s="0" t="n">
        <f aca="false">'Profiles 8760'!A6807</f>
        <v>6805</v>
      </c>
      <c r="B6818" s="0" t="n">
        <f aca="false">'Profiles 8760'!B6807</f>
        <v>10</v>
      </c>
      <c r="C6818" s="0" t="n">
        <f aca="false">'Profiles 8760'!E6807</f>
        <v>0</v>
      </c>
      <c r="D6818" s="0" t="n">
        <f aca="false">'Profiles 8760'!F6807</f>
        <v>1</v>
      </c>
      <c r="E6818" s="0" t="n">
        <f aca="false">'Profiles 8760'!G6807</f>
        <v>0.782993</v>
      </c>
      <c r="F6818" s="0" t="n">
        <f aca="false">D6818*Assumptions!$C$11*$B$7+E6818*Assumptions!$C$12*$B$8</f>
        <v>320.8244137</v>
      </c>
      <c r="G6818" s="0" t="n">
        <f aca="false">C6818*Assumptions!$C$15</f>
        <v>0</v>
      </c>
      <c r="H6818" s="0" t="n">
        <f aca="false">MIN(F6818,G6818)</f>
        <v>0</v>
      </c>
      <c r="I6818" s="0" t="n">
        <f aca="false">IF(C6818=1,MIN(G6818-H6818,Assumptions!$C$13,P6817),0)</f>
        <v>0</v>
      </c>
      <c r="J6818" s="0" t="n">
        <f aca="false">H6818+I6818</f>
        <v>0</v>
      </c>
      <c r="K6818" s="0" t="n">
        <f aca="false">MIN(IF(C6818=1,F6818-H6818,F6818),Assumptions!$C$13,MAX(0,($B$5-P6817)/$B$6))</f>
        <v>0</v>
      </c>
      <c r="L6818" s="0" t="n">
        <f aca="false">IF(C6818=1,0,MIN(F6818-K6818,Assumptions!$C$15,MAX(0,$B$10-O6817-M6818)))</f>
        <v>200</v>
      </c>
      <c r="M6818" s="0" t="n">
        <f aca="false">'Profiles 8760'!H6807</f>
        <v>65200</v>
      </c>
      <c r="N6818" s="0" t="n">
        <f aca="false">J6818+L6818</f>
        <v>200</v>
      </c>
      <c r="O6818" s="0" t="n">
        <f aca="false">O6817+N6818</f>
        <v>635694.144841293</v>
      </c>
      <c r="P6818" s="0" t="n">
        <f aca="false">MIN($B$5,P6817+K6818*$B$6-I6818)</f>
        <v>510.81</v>
      </c>
      <c r="Q6818" s="0" t="n">
        <f aca="false">MAX(0,F6818-H6818-K6818-L6818)</f>
        <v>120.8244137</v>
      </c>
    </row>
    <row r="6819" customFormat="false" ht="15" hidden="false" customHeight="false" outlineLevel="0" collapsed="false">
      <c r="A6819" s="0" t="n">
        <f aca="false">'Profiles 8760'!A6808</f>
        <v>6806</v>
      </c>
      <c r="B6819" s="0" t="n">
        <f aca="false">'Profiles 8760'!B6808</f>
        <v>10</v>
      </c>
      <c r="C6819" s="0" t="n">
        <f aca="false">'Profiles 8760'!E6808</f>
        <v>0</v>
      </c>
      <c r="D6819" s="0" t="n">
        <f aca="false">'Profiles 8760'!F6808</f>
        <v>1</v>
      </c>
      <c r="E6819" s="0" t="n">
        <f aca="false">'Profiles 8760'!G6808</f>
        <v>0.781456</v>
      </c>
      <c r="F6819" s="0" t="n">
        <f aca="false">D6819*Assumptions!$C$11*$B$7+E6819*Assumptions!$C$12*$B$8</f>
        <v>320.7615504</v>
      </c>
      <c r="G6819" s="0" t="n">
        <f aca="false">C6819*Assumptions!$C$15</f>
        <v>0</v>
      </c>
      <c r="H6819" s="0" t="n">
        <f aca="false">MIN(F6819,G6819)</f>
        <v>0</v>
      </c>
      <c r="I6819" s="0" t="n">
        <f aca="false">IF(C6819=1,MIN(G6819-H6819,Assumptions!$C$13,P6818),0)</f>
        <v>0</v>
      </c>
      <c r="J6819" s="0" t="n">
        <f aca="false">H6819+I6819</f>
        <v>0</v>
      </c>
      <c r="K6819" s="0" t="n">
        <f aca="false">MIN(IF(C6819=1,F6819-H6819,F6819),Assumptions!$C$13,MAX(0,($B$5-P6818)/$B$6))</f>
        <v>0</v>
      </c>
      <c r="L6819" s="0" t="n">
        <f aca="false">IF(C6819=1,0,MIN(F6819-K6819,Assumptions!$C$15,MAX(0,$B$10-O6818-M6819)))</f>
        <v>200</v>
      </c>
      <c r="M6819" s="0" t="n">
        <f aca="false">'Profiles 8760'!H6808</f>
        <v>65200</v>
      </c>
      <c r="N6819" s="0" t="n">
        <f aca="false">J6819+L6819</f>
        <v>200</v>
      </c>
      <c r="O6819" s="0" t="n">
        <f aca="false">O6818+N6819</f>
        <v>635894.144841293</v>
      </c>
      <c r="P6819" s="0" t="n">
        <f aca="false">MIN($B$5,P6818+K6819*$B$6-I6819)</f>
        <v>510.81</v>
      </c>
      <c r="Q6819" s="0" t="n">
        <f aca="false">MAX(0,F6819-H6819-K6819-L6819)</f>
        <v>120.7615504</v>
      </c>
    </row>
    <row r="6820" customFormat="false" ht="15" hidden="false" customHeight="false" outlineLevel="0" collapsed="false">
      <c r="A6820" s="0" t="n">
        <f aca="false">'Profiles 8760'!A6809</f>
        <v>6807</v>
      </c>
      <c r="B6820" s="0" t="n">
        <f aca="false">'Profiles 8760'!B6809</f>
        <v>10</v>
      </c>
      <c r="C6820" s="0" t="n">
        <f aca="false">'Profiles 8760'!E6809</f>
        <v>0</v>
      </c>
      <c r="D6820" s="0" t="n">
        <f aca="false">'Profiles 8760'!F6809</f>
        <v>1</v>
      </c>
      <c r="E6820" s="0" t="n">
        <f aca="false">'Profiles 8760'!G6809</f>
        <v>0.583433</v>
      </c>
      <c r="F6820" s="0" t="n">
        <f aca="false">D6820*Assumptions!$C$11*$B$7+E6820*Assumptions!$C$12*$B$8</f>
        <v>312.6624097</v>
      </c>
      <c r="G6820" s="0" t="n">
        <f aca="false">C6820*Assumptions!$C$15</f>
        <v>0</v>
      </c>
      <c r="H6820" s="0" t="n">
        <f aca="false">MIN(F6820,G6820)</f>
        <v>0</v>
      </c>
      <c r="I6820" s="0" t="n">
        <f aca="false">IF(C6820=1,MIN(G6820-H6820,Assumptions!$C$13,P6819),0)</f>
        <v>0</v>
      </c>
      <c r="J6820" s="0" t="n">
        <f aca="false">H6820+I6820</f>
        <v>0</v>
      </c>
      <c r="K6820" s="0" t="n">
        <f aca="false">MIN(IF(C6820=1,F6820-H6820,F6820),Assumptions!$C$13,MAX(0,($B$5-P6819)/$B$6))</f>
        <v>0</v>
      </c>
      <c r="L6820" s="0" t="n">
        <f aca="false">IF(C6820=1,0,MIN(F6820-K6820,Assumptions!$C$15,MAX(0,$B$10-O6819-M6820)))</f>
        <v>200</v>
      </c>
      <c r="M6820" s="0" t="n">
        <f aca="false">'Profiles 8760'!H6809</f>
        <v>65200</v>
      </c>
      <c r="N6820" s="0" t="n">
        <f aca="false">J6820+L6820</f>
        <v>200</v>
      </c>
      <c r="O6820" s="0" t="n">
        <f aca="false">O6819+N6820</f>
        <v>636094.144841293</v>
      </c>
      <c r="P6820" s="0" t="n">
        <f aca="false">MIN($B$5,P6819+K6820*$B$6-I6820)</f>
        <v>510.81</v>
      </c>
      <c r="Q6820" s="0" t="n">
        <f aca="false">MAX(0,F6820-H6820-K6820-L6820)</f>
        <v>112.6624097</v>
      </c>
    </row>
    <row r="6821" customFormat="false" ht="15" hidden="false" customHeight="false" outlineLevel="0" collapsed="false">
      <c r="A6821" s="0" t="n">
        <f aca="false">'Profiles 8760'!A6810</f>
        <v>6808</v>
      </c>
      <c r="B6821" s="0" t="n">
        <f aca="false">'Profiles 8760'!B6810</f>
        <v>10</v>
      </c>
      <c r="C6821" s="0" t="n">
        <f aca="false">'Profiles 8760'!E6810</f>
        <v>0</v>
      </c>
      <c r="D6821" s="0" t="n">
        <f aca="false">'Profiles 8760'!F6810</f>
        <v>0.818309</v>
      </c>
      <c r="E6821" s="0" t="n">
        <f aca="false">'Profiles 8760'!G6810</f>
        <v>0.403401</v>
      </c>
      <c r="F6821" s="0" t="n">
        <f aca="false">D6821*Assumptions!$C$11*$B$7+E6821*Assumptions!$C$12*$B$8</f>
        <v>252.8267401</v>
      </c>
      <c r="G6821" s="0" t="n">
        <f aca="false">C6821*Assumptions!$C$15</f>
        <v>0</v>
      </c>
      <c r="H6821" s="0" t="n">
        <f aca="false">MIN(F6821,G6821)</f>
        <v>0</v>
      </c>
      <c r="I6821" s="0" t="n">
        <f aca="false">IF(C6821=1,MIN(G6821-H6821,Assumptions!$C$13,P6820),0)</f>
        <v>0</v>
      </c>
      <c r="J6821" s="0" t="n">
        <f aca="false">H6821+I6821</f>
        <v>0</v>
      </c>
      <c r="K6821" s="0" t="n">
        <f aca="false">MIN(IF(C6821=1,F6821-H6821,F6821),Assumptions!$C$13,MAX(0,($B$5-P6820)/$B$6))</f>
        <v>0</v>
      </c>
      <c r="L6821" s="0" t="n">
        <f aca="false">IF(C6821=1,0,MIN(F6821-K6821,Assumptions!$C$15,MAX(0,$B$10-O6820-M6821)))</f>
        <v>200</v>
      </c>
      <c r="M6821" s="0" t="n">
        <f aca="false">'Profiles 8760'!H6810</f>
        <v>65200</v>
      </c>
      <c r="N6821" s="0" t="n">
        <f aca="false">J6821+L6821</f>
        <v>200</v>
      </c>
      <c r="O6821" s="0" t="n">
        <f aca="false">O6820+N6821</f>
        <v>636294.144841293</v>
      </c>
      <c r="P6821" s="0" t="n">
        <f aca="false">MIN($B$5,P6820+K6821*$B$6-I6821)</f>
        <v>510.81</v>
      </c>
      <c r="Q6821" s="0" t="n">
        <f aca="false">MAX(0,F6821-H6821-K6821-L6821)</f>
        <v>52.8267401</v>
      </c>
    </row>
    <row r="6822" customFormat="false" ht="15" hidden="false" customHeight="false" outlineLevel="0" collapsed="false">
      <c r="A6822" s="0" t="n">
        <f aca="false">'Profiles 8760'!A6811</f>
        <v>6809</v>
      </c>
      <c r="B6822" s="0" t="n">
        <f aca="false">'Profiles 8760'!B6811</f>
        <v>10</v>
      </c>
      <c r="C6822" s="0" t="n">
        <f aca="false">'Profiles 8760'!E6811</f>
        <v>0</v>
      </c>
      <c r="D6822" s="0" t="n">
        <f aca="false">'Profiles 8760'!F6811</f>
        <v>0.48044</v>
      </c>
      <c r="E6822" s="0" t="n">
        <f aca="false">'Profiles 8760'!G6811</f>
        <v>0.340619</v>
      </c>
      <c r="F6822" s="0" t="n">
        <f aca="false">D6822*Assumptions!$C$11*$B$7+E6822*Assumptions!$C$12*$B$8</f>
        <v>152.6823891</v>
      </c>
      <c r="G6822" s="0" t="n">
        <f aca="false">C6822*Assumptions!$C$15</f>
        <v>0</v>
      </c>
      <c r="H6822" s="0" t="n">
        <f aca="false">MIN(F6822,G6822)</f>
        <v>0</v>
      </c>
      <c r="I6822" s="0" t="n">
        <f aca="false">IF(C6822=1,MIN(G6822-H6822,Assumptions!$C$13,P6821),0)</f>
        <v>0</v>
      </c>
      <c r="J6822" s="0" t="n">
        <f aca="false">H6822+I6822</f>
        <v>0</v>
      </c>
      <c r="K6822" s="0" t="n">
        <f aca="false">MIN(IF(C6822=1,F6822-H6822,F6822),Assumptions!$C$13,MAX(0,($B$5-P6821)/$B$6))</f>
        <v>0</v>
      </c>
      <c r="L6822" s="0" t="n">
        <f aca="false">IF(C6822=1,0,MIN(F6822-K6822,Assumptions!$C$15,MAX(0,$B$10-O6821-M6822)))</f>
        <v>152.6823891</v>
      </c>
      <c r="M6822" s="0" t="n">
        <f aca="false">'Profiles 8760'!H6811</f>
        <v>65200</v>
      </c>
      <c r="N6822" s="0" t="n">
        <f aca="false">J6822+L6822</f>
        <v>152.6823891</v>
      </c>
      <c r="O6822" s="0" t="n">
        <f aca="false">O6821+N6822</f>
        <v>636446.827230393</v>
      </c>
      <c r="P6822" s="0" t="n">
        <f aca="false">MIN($B$5,P6821+K6822*$B$6-I6822)</f>
        <v>510.81</v>
      </c>
      <c r="Q6822" s="0" t="n">
        <f aca="false">MAX(0,F6822-H6822-K6822-L6822)</f>
        <v>0</v>
      </c>
    </row>
    <row r="6823" customFormat="false" ht="15" hidden="false" customHeight="false" outlineLevel="0" collapsed="false">
      <c r="A6823" s="0" t="n">
        <f aca="false">'Profiles 8760'!A6812</f>
        <v>6810</v>
      </c>
      <c r="B6823" s="0" t="n">
        <f aca="false">'Profiles 8760'!B6812</f>
        <v>10</v>
      </c>
      <c r="C6823" s="0" t="n">
        <f aca="false">'Profiles 8760'!E6812</f>
        <v>0</v>
      </c>
      <c r="D6823" s="0" t="n">
        <f aca="false">'Profiles 8760'!F6812</f>
        <v>0.159687</v>
      </c>
      <c r="E6823" s="0" t="n">
        <f aca="false">'Profiles 8760'!G6812</f>
        <v>0.244485</v>
      </c>
      <c r="F6823" s="0" t="n">
        <f aca="false">D6823*Assumptions!$C$11*$B$7+E6823*Assumptions!$C$12*$B$8</f>
        <v>56.1170421</v>
      </c>
      <c r="G6823" s="0" t="n">
        <f aca="false">C6823*Assumptions!$C$15</f>
        <v>0</v>
      </c>
      <c r="H6823" s="0" t="n">
        <f aca="false">MIN(F6823,G6823)</f>
        <v>0</v>
      </c>
      <c r="I6823" s="0" t="n">
        <f aca="false">IF(C6823=1,MIN(G6823-H6823,Assumptions!$C$13,P6822),0)</f>
        <v>0</v>
      </c>
      <c r="J6823" s="0" t="n">
        <f aca="false">H6823+I6823</f>
        <v>0</v>
      </c>
      <c r="K6823" s="0" t="n">
        <f aca="false">MIN(IF(C6823=1,F6823-H6823,F6823),Assumptions!$C$13,MAX(0,($B$5-P6822)/$B$6))</f>
        <v>0</v>
      </c>
      <c r="L6823" s="0" t="n">
        <f aca="false">IF(C6823=1,0,MIN(F6823-K6823,Assumptions!$C$15,MAX(0,$B$10-O6822-M6823)))</f>
        <v>56.1170421</v>
      </c>
      <c r="M6823" s="0" t="n">
        <f aca="false">'Profiles 8760'!H6812</f>
        <v>65200</v>
      </c>
      <c r="N6823" s="0" t="n">
        <f aca="false">J6823+L6823</f>
        <v>56.1170421</v>
      </c>
      <c r="O6823" s="0" t="n">
        <f aca="false">O6822+N6823</f>
        <v>636502.944272493</v>
      </c>
      <c r="P6823" s="0" t="n">
        <f aca="false">MIN($B$5,P6822+K6823*$B$6-I6823)</f>
        <v>510.81</v>
      </c>
      <c r="Q6823" s="0" t="n">
        <f aca="false">MAX(0,F6823-H6823-K6823-L6823)</f>
        <v>0</v>
      </c>
    </row>
    <row r="6824" customFormat="false" ht="15" hidden="false" customHeight="false" outlineLevel="0" collapsed="false">
      <c r="A6824" s="0" t="n">
        <f aca="false">'Profiles 8760'!A6813</f>
        <v>6811</v>
      </c>
      <c r="B6824" s="0" t="n">
        <f aca="false">'Profiles 8760'!B6813</f>
        <v>10</v>
      </c>
      <c r="C6824" s="0" t="n">
        <f aca="false">'Profiles 8760'!E6813</f>
        <v>0</v>
      </c>
      <c r="D6824" s="0" t="n">
        <f aca="false">'Profiles 8760'!F6813</f>
        <v>0</v>
      </c>
      <c r="E6824" s="0" t="n">
        <f aca="false">'Profiles 8760'!G6813</f>
        <v>0.325297</v>
      </c>
      <c r="F6824" s="0" t="n">
        <f aca="false">D6824*Assumptions!$C$11*$B$7+E6824*Assumptions!$C$12*$B$8</f>
        <v>13.3046473</v>
      </c>
      <c r="G6824" s="0" t="n">
        <f aca="false">C6824*Assumptions!$C$15</f>
        <v>0</v>
      </c>
      <c r="H6824" s="0" t="n">
        <f aca="false">MIN(F6824,G6824)</f>
        <v>0</v>
      </c>
      <c r="I6824" s="0" t="n">
        <f aca="false">IF(C6824=1,MIN(G6824-H6824,Assumptions!$C$13,P6823),0)</f>
        <v>0</v>
      </c>
      <c r="J6824" s="0" t="n">
        <f aca="false">H6824+I6824</f>
        <v>0</v>
      </c>
      <c r="K6824" s="0" t="n">
        <f aca="false">MIN(IF(C6824=1,F6824-H6824,F6824),Assumptions!$C$13,MAX(0,($B$5-P6823)/$B$6))</f>
        <v>0</v>
      </c>
      <c r="L6824" s="0" t="n">
        <f aca="false">IF(C6824=1,0,MIN(F6824-K6824,Assumptions!$C$15,MAX(0,$B$10-O6823-M6824)))</f>
        <v>13.3046473</v>
      </c>
      <c r="M6824" s="0" t="n">
        <f aca="false">'Profiles 8760'!H6813</f>
        <v>65200</v>
      </c>
      <c r="N6824" s="0" t="n">
        <f aca="false">J6824+L6824</f>
        <v>13.3046473</v>
      </c>
      <c r="O6824" s="0" t="n">
        <f aca="false">O6823+N6824</f>
        <v>636516.248919793</v>
      </c>
      <c r="P6824" s="0" t="n">
        <f aca="false">MIN($B$5,P6823+K6824*$B$6-I6824)</f>
        <v>510.81</v>
      </c>
      <c r="Q6824" s="0" t="n">
        <f aca="false">MAX(0,F6824-H6824-K6824-L6824)</f>
        <v>0</v>
      </c>
    </row>
    <row r="6825" customFormat="false" ht="15" hidden="false" customHeight="false" outlineLevel="0" collapsed="false">
      <c r="A6825" s="0" t="n">
        <f aca="false">'Profiles 8760'!A6814</f>
        <v>6812</v>
      </c>
      <c r="B6825" s="0" t="n">
        <f aca="false">'Profiles 8760'!B6814</f>
        <v>10</v>
      </c>
      <c r="C6825" s="0" t="n">
        <f aca="false">'Profiles 8760'!E6814</f>
        <v>1</v>
      </c>
      <c r="D6825" s="0" t="n">
        <f aca="false">'Profiles 8760'!F6814</f>
        <v>0</v>
      </c>
      <c r="E6825" s="0" t="n">
        <f aca="false">'Profiles 8760'!G6814</f>
        <v>0.229141</v>
      </c>
      <c r="F6825" s="0" t="n">
        <f aca="false">D6825*Assumptions!$C$11*$B$7+E6825*Assumptions!$C$12*$B$8</f>
        <v>9.3718669</v>
      </c>
      <c r="G6825" s="0" t="n">
        <f aca="false">C6825*Assumptions!$C$15</f>
        <v>200</v>
      </c>
      <c r="H6825" s="0" t="n">
        <f aca="false">MIN(F6825,G6825)</f>
        <v>9.3718669</v>
      </c>
      <c r="I6825" s="0" t="n">
        <f aca="false">IF(C6825=1,MIN(G6825-H6825,Assumptions!$C$13,P6824),0)</f>
        <v>180</v>
      </c>
      <c r="J6825" s="0" t="n">
        <f aca="false">H6825+I6825</f>
        <v>189.3718669</v>
      </c>
      <c r="K6825" s="0" t="n">
        <f aca="false">MIN(IF(C6825=1,F6825-H6825,F6825),Assumptions!$C$13,MAX(0,($B$5-P6824)/$B$6))</f>
        <v>0</v>
      </c>
      <c r="L6825" s="0" t="n">
        <f aca="false">IF(C6825=1,0,MIN(F6825-K6825,Assumptions!$C$15,MAX(0,$B$10-O6824-M6825)))</f>
        <v>0</v>
      </c>
      <c r="M6825" s="0" t="n">
        <f aca="false">'Profiles 8760'!H6814</f>
        <v>65000</v>
      </c>
      <c r="N6825" s="0" t="n">
        <f aca="false">J6825+L6825</f>
        <v>189.3718669</v>
      </c>
      <c r="O6825" s="0" t="n">
        <f aca="false">O6824+N6825</f>
        <v>636705.620786693</v>
      </c>
      <c r="P6825" s="0" t="n">
        <f aca="false">MIN($B$5,P6824+K6825*$B$6-I6825)</f>
        <v>330.81</v>
      </c>
      <c r="Q6825" s="0" t="n">
        <f aca="false">MAX(0,F6825-H6825-K6825-L6825)</f>
        <v>0</v>
      </c>
    </row>
    <row r="6826" customFormat="false" ht="15" hidden="false" customHeight="false" outlineLevel="0" collapsed="false">
      <c r="A6826" s="0" t="n">
        <f aca="false">'Profiles 8760'!A6815</f>
        <v>6813</v>
      </c>
      <c r="B6826" s="0" t="n">
        <f aca="false">'Profiles 8760'!B6815</f>
        <v>10</v>
      </c>
      <c r="C6826" s="0" t="n">
        <f aca="false">'Profiles 8760'!E6815</f>
        <v>1</v>
      </c>
      <c r="D6826" s="0" t="n">
        <f aca="false">'Profiles 8760'!F6815</f>
        <v>0</v>
      </c>
      <c r="E6826" s="0" t="n">
        <f aca="false">'Profiles 8760'!G6815</f>
        <v>0.234952</v>
      </c>
      <c r="F6826" s="0" t="n">
        <f aca="false">D6826*Assumptions!$C$11*$B$7+E6826*Assumptions!$C$12*$B$8</f>
        <v>9.6095368</v>
      </c>
      <c r="G6826" s="0" t="n">
        <f aca="false">C6826*Assumptions!$C$15</f>
        <v>200</v>
      </c>
      <c r="H6826" s="0" t="n">
        <f aca="false">MIN(F6826,G6826)</f>
        <v>9.6095368</v>
      </c>
      <c r="I6826" s="0" t="n">
        <f aca="false">IF(C6826=1,MIN(G6826-H6826,Assumptions!$C$13,P6825),0)</f>
        <v>180</v>
      </c>
      <c r="J6826" s="0" t="n">
        <f aca="false">H6826+I6826</f>
        <v>189.6095368</v>
      </c>
      <c r="K6826" s="0" t="n">
        <f aca="false">MIN(IF(C6826=1,F6826-H6826,F6826),Assumptions!$C$13,MAX(0,($B$5-P6825)/$B$6))</f>
        <v>0</v>
      </c>
      <c r="L6826" s="0" t="n">
        <f aca="false">IF(C6826=1,0,MIN(F6826-K6826,Assumptions!$C$15,MAX(0,$B$10-O6825-M6826)))</f>
        <v>0</v>
      </c>
      <c r="M6826" s="0" t="n">
        <f aca="false">'Profiles 8760'!H6815</f>
        <v>64800</v>
      </c>
      <c r="N6826" s="0" t="n">
        <f aca="false">J6826+L6826</f>
        <v>189.6095368</v>
      </c>
      <c r="O6826" s="0" t="n">
        <f aca="false">O6825+N6826</f>
        <v>636895.230323493</v>
      </c>
      <c r="P6826" s="0" t="n">
        <f aca="false">MIN($B$5,P6825+K6826*$B$6-I6826)</f>
        <v>150.81</v>
      </c>
      <c r="Q6826" s="0" t="n">
        <f aca="false">MAX(0,F6826-H6826-K6826-L6826)</f>
        <v>0</v>
      </c>
    </row>
    <row r="6827" customFormat="false" ht="15" hidden="false" customHeight="false" outlineLevel="0" collapsed="false">
      <c r="A6827" s="0" t="n">
        <f aca="false">'Profiles 8760'!A6816</f>
        <v>6814</v>
      </c>
      <c r="B6827" s="0" t="n">
        <f aca="false">'Profiles 8760'!B6816</f>
        <v>10</v>
      </c>
      <c r="C6827" s="0" t="n">
        <f aca="false">'Profiles 8760'!E6816</f>
        <v>0</v>
      </c>
      <c r="D6827" s="0" t="n">
        <f aca="false">'Profiles 8760'!F6816</f>
        <v>0</v>
      </c>
      <c r="E6827" s="0" t="n">
        <f aca="false">'Profiles 8760'!G6816</f>
        <v>0.215498</v>
      </c>
      <c r="F6827" s="0" t="n">
        <f aca="false">D6827*Assumptions!$C$11*$B$7+E6827*Assumptions!$C$12*$B$8</f>
        <v>8.8138682</v>
      </c>
      <c r="G6827" s="0" t="n">
        <f aca="false">C6827*Assumptions!$C$15</f>
        <v>0</v>
      </c>
      <c r="H6827" s="0" t="n">
        <f aca="false">MIN(F6827,G6827)</f>
        <v>0</v>
      </c>
      <c r="I6827" s="0" t="n">
        <f aca="false">IF(C6827=1,MIN(G6827-H6827,Assumptions!$C$13,P6826),0)</f>
        <v>0</v>
      </c>
      <c r="J6827" s="0" t="n">
        <f aca="false">H6827+I6827</f>
        <v>0</v>
      </c>
      <c r="K6827" s="0" t="n">
        <f aca="false">MIN(IF(C6827=1,F6827-H6827,F6827),Assumptions!$C$13,MAX(0,($B$5-P6826)/$B$6))</f>
        <v>8.8138682</v>
      </c>
      <c r="L6827" s="0" t="n">
        <f aca="false">IF(C6827=1,0,MIN(F6827-K6827,Assumptions!$C$15,MAX(0,$B$10-O6826-M6827)))</f>
        <v>0</v>
      </c>
      <c r="M6827" s="0" t="n">
        <f aca="false">'Profiles 8760'!H6816</f>
        <v>64800</v>
      </c>
      <c r="N6827" s="0" t="n">
        <f aca="false">J6827+L6827</f>
        <v>0</v>
      </c>
      <c r="O6827" s="0" t="n">
        <f aca="false">O6826+N6827</f>
        <v>636895.230323493</v>
      </c>
      <c r="P6827" s="0" t="n">
        <f aca="false">MIN($B$5,P6826+K6827*$B$6-I6827)</f>
        <v>158.44986095576</v>
      </c>
      <c r="Q6827" s="0" t="n">
        <f aca="false">MAX(0,F6827-H6827-K6827-L6827)</f>
        <v>0</v>
      </c>
    </row>
    <row r="6828" customFormat="false" ht="15" hidden="false" customHeight="false" outlineLevel="0" collapsed="false">
      <c r="A6828" s="0" t="n">
        <f aca="false">'Profiles 8760'!A6817</f>
        <v>6815</v>
      </c>
      <c r="B6828" s="0" t="n">
        <f aca="false">'Profiles 8760'!B6817</f>
        <v>10</v>
      </c>
      <c r="C6828" s="0" t="n">
        <f aca="false">'Profiles 8760'!E6817</f>
        <v>0</v>
      </c>
      <c r="D6828" s="0" t="n">
        <f aca="false">'Profiles 8760'!F6817</f>
        <v>0</v>
      </c>
      <c r="E6828" s="0" t="n">
        <f aca="false">'Profiles 8760'!G6817</f>
        <v>0.199891</v>
      </c>
      <c r="F6828" s="0" t="n">
        <f aca="false">D6828*Assumptions!$C$11*$B$7+E6828*Assumptions!$C$12*$B$8</f>
        <v>8.1755419</v>
      </c>
      <c r="G6828" s="0" t="n">
        <f aca="false">C6828*Assumptions!$C$15</f>
        <v>0</v>
      </c>
      <c r="H6828" s="0" t="n">
        <f aca="false">MIN(F6828,G6828)</f>
        <v>0</v>
      </c>
      <c r="I6828" s="0" t="n">
        <f aca="false">IF(C6828=1,MIN(G6828-H6828,Assumptions!$C$13,P6827),0)</f>
        <v>0</v>
      </c>
      <c r="J6828" s="0" t="n">
        <f aca="false">H6828+I6828</f>
        <v>0</v>
      </c>
      <c r="K6828" s="0" t="n">
        <f aca="false">MIN(IF(C6828=1,F6828-H6828,F6828),Assumptions!$C$13,MAX(0,($B$5-P6827)/$B$6))</f>
        <v>8.1755419</v>
      </c>
      <c r="L6828" s="0" t="n">
        <f aca="false">IF(C6828=1,0,MIN(F6828-K6828,Assumptions!$C$15,MAX(0,$B$10-O6827-M6828)))</f>
        <v>0</v>
      </c>
      <c r="M6828" s="0" t="n">
        <f aca="false">'Profiles 8760'!H6817</f>
        <v>64800</v>
      </c>
      <c r="N6828" s="0" t="n">
        <f aca="false">J6828+L6828</f>
        <v>0</v>
      </c>
      <c r="O6828" s="0" t="n">
        <f aca="false">O6827+N6828</f>
        <v>636895.230323493</v>
      </c>
      <c r="P6828" s="0" t="n">
        <f aca="false">MIN($B$5,P6827+K6828*$B$6-I6828)</f>
        <v>165.53642067468</v>
      </c>
      <c r="Q6828" s="0" t="n">
        <f aca="false">MAX(0,F6828-H6828-K6828-L6828)</f>
        <v>0</v>
      </c>
    </row>
    <row r="6829" customFormat="false" ht="15" hidden="false" customHeight="false" outlineLevel="0" collapsed="false">
      <c r="A6829" s="0" t="n">
        <f aca="false">'Profiles 8760'!A6818</f>
        <v>6816</v>
      </c>
      <c r="B6829" s="0" t="n">
        <f aca="false">'Profiles 8760'!B6818</f>
        <v>10</v>
      </c>
      <c r="C6829" s="0" t="n">
        <f aca="false">'Profiles 8760'!E6818</f>
        <v>0</v>
      </c>
      <c r="D6829" s="0" t="n">
        <f aca="false">'Profiles 8760'!F6818</f>
        <v>0</v>
      </c>
      <c r="E6829" s="0" t="n">
        <f aca="false">'Profiles 8760'!G6818</f>
        <v>0.225076</v>
      </c>
      <c r="F6829" s="0" t="n">
        <f aca="false">D6829*Assumptions!$C$11*$B$7+E6829*Assumptions!$C$12*$B$8</f>
        <v>9.2056084</v>
      </c>
      <c r="G6829" s="0" t="n">
        <f aca="false">C6829*Assumptions!$C$15</f>
        <v>0</v>
      </c>
      <c r="H6829" s="0" t="n">
        <f aca="false">MIN(F6829,G6829)</f>
        <v>0</v>
      </c>
      <c r="I6829" s="0" t="n">
        <f aca="false">IF(C6829=1,MIN(G6829-H6829,Assumptions!$C$13,P6828),0)</f>
        <v>0</v>
      </c>
      <c r="J6829" s="0" t="n">
        <f aca="false">H6829+I6829</f>
        <v>0</v>
      </c>
      <c r="K6829" s="0" t="n">
        <f aca="false">MIN(IF(C6829=1,F6829-H6829,F6829),Assumptions!$C$13,MAX(0,($B$5-P6828)/$B$6))</f>
        <v>9.2056084</v>
      </c>
      <c r="L6829" s="0" t="n">
        <f aca="false">IF(C6829=1,0,MIN(F6829-K6829,Assumptions!$C$15,MAX(0,$B$10-O6828-M6829)))</f>
        <v>0</v>
      </c>
      <c r="M6829" s="0" t="n">
        <f aca="false">'Profiles 8760'!H6818</f>
        <v>64800</v>
      </c>
      <c r="N6829" s="0" t="n">
        <f aca="false">J6829+L6829</f>
        <v>0</v>
      </c>
      <c r="O6829" s="0" t="n">
        <f aca="false">O6828+N6829</f>
        <v>636895.230323493</v>
      </c>
      <c r="P6829" s="0" t="n">
        <f aca="false">MIN($B$5,P6828+K6829*$B$6-I6829)</f>
        <v>173.5158420358</v>
      </c>
      <c r="Q6829" s="0" t="n">
        <f aca="false">MAX(0,F6829-H6829-K6829-L6829)</f>
        <v>0</v>
      </c>
    </row>
    <row r="6830" customFormat="false" ht="15" hidden="false" customHeight="false" outlineLevel="0" collapsed="false">
      <c r="A6830" s="0" t="n">
        <f aca="false">'Profiles 8760'!A6819</f>
        <v>6817</v>
      </c>
      <c r="B6830" s="0" t="n">
        <f aca="false">'Profiles 8760'!B6819</f>
        <v>10</v>
      </c>
      <c r="C6830" s="0" t="n">
        <f aca="false">'Profiles 8760'!E6819</f>
        <v>0</v>
      </c>
      <c r="D6830" s="0" t="n">
        <f aca="false">'Profiles 8760'!F6819</f>
        <v>0</v>
      </c>
      <c r="E6830" s="0" t="n">
        <f aca="false">'Profiles 8760'!G6819</f>
        <v>0.193829</v>
      </c>
      <c r="F6830" s="0" t="n">
        <f aca="false">D6830*Assumptions!$C$11*$B$7+E6830*Assumptions!$C$12*$B$8</f>
        <v>7.9276061</v>
      </c>
      <c r="G6830" s="0" t="n">
        <f aca="false">C6830*Assumptions!$C$15</f>
        <v>0</v>
      </c>
      <c r="H6830" s="0" t="n">
        <f aca="false">MIN(F6830,G6830)</f>
        <v>0</v>
      </c>
      <c r="I6830" s="0" t="n">
        <f aca="false">IF(C6830=1,MIN(G6830-H6830,Assumptions!$C$13,P6829),0)</f>
        <v>0</v>
      </c>
      <c r="J6830" s="0" t="n">
        <f aca="false">H6830+I6830</f>
        <v>0</v>
      </c>
      <c r="K6830" s="0" t="n">
        <f aca="false">MIN(IF(C6830=1,F6830-H6830,F6830),Assumptions!$C$13,MAX(0,($B$5-P6829)/$B$6))</f>
        <v>7.9276061</v>
      </c>
      <c r="L6830" s="0" t="n">
        <f aca="false">IF(C6830=1,0,MIN(F6830-K6830,Assumptions!$C$15,MAX(0,$B$10-O6829-M6830)))</f>
        <v>0</v>
      </c>
      <c r="M6830" s="0" t="n">
        <f aca="false">'Profiles 8760'!H6819</f>
        <v>64800</v>
      </c>
      <c r="N6830" s="0" t="n">
        <f aca="false">J6830+L6830</f>
        <v>0</v>
      </c>
      <c r="O6830" s="0" t="n">
        <f aca="false">O6829+N6830</f>
        <v>636895.230323493</v>
      </c>
      <c r="P6830" s="0" t="n">
        <f aca="false">MIN($B$5,P6829+K6830*$B$6-I6830)</f>
        <v>180.38749100328</v>
      </c>
      <c r="Q6830" s="0" t="n">
        <f aca="false">MAX(0,F6830-H6830-K6830-L6830)</f>
        <v>0</v>
      </c>
    </row>
    <row r="6831" customFormat="false" ht="15" hidden="false" customHeight="false" outlineLevel="0" collapsed="false">
      <c r="A6831" s="0" t="n">
        <f aca="false">'Profiles 8760'!A6820</f>
        <v>6818</v>
      </c>
      <c r="B6831" s="0" t="n">
        <f aca="false">'Profiles 8760'!B6820</f>
        <v>10</v>
      </c>
      <c r="C6831" s="0" t="n">
        <f aca="false">'Profiles 8760'!E6820</f>
        <v>0</v>
      </c>
      <c r="D6831" s="0" t="n">
        <f aca="false">'Profiles 8760'!F6820</f>
        <v>0</v>
      </c>
      <c r="E6831" s="0" t="n">
        <f aca="false">'Profiles 8760'!G6820</f>
        <v>0.179682</v>
      </c>
      <c r="F6831" s="0" t="n">
        <f aca="false">D6831*Assumptions!$C$11*$B$7+E6831*Assumptions!$C$12*$B$8</f>
        <v>7.3489938</v>
      </c>
      <c r="G6831" s="0" t="n">
        <f aca="false">C6831*Assumptions!$C$15</f>
        <v>0</v>
      </c>
      <c r="H6831" s="0" t="n">
        <f aca="false">MIN(F6831,G6831)</f>
        <v>0</v>
      </c>
      <c r="I6831" s="0" t="n">
        <f aca="false">IF(C6831=1,MIN(G6831-H6831,Assumptions!$C$13,P6830),0)</f>
        <v>0</v>
      </c>
      <c r="J6831" s="0" t="n">
        <f aca="false">H6831+I6831</f>
        <v>0</v>
      </c>
      <c r="K6831" s="0" t="n">
        <f aca="false">MIN(IF(C6831=1,F6831-H6831,F6831),Assumptions!$C$13,MAX(0,($B$5-P6830)/$B$6))</f>
        <v>7.3489938</v>
      </c>
      <c r="L6831" s="0" t="n">
        <f aca="false">IF(C6831=1,0,MIN(F6831-K6831,Assumptions!$C$15,MAX(0,$B$10-O6830-M6831)))</f>
        <v>0</v>
      </c>
      <c r="M6831" s="0" t="n">
        <f aca="false">'Profiles 8760'!H6820</f>
        <v>64800</v>
      </c>
      <c r="N6831" s="0" t="n">
        <f aca="false">J6831+L6831</f>
        <v>0</v>
      </c>
      <c r="O6831" s="0" t="n">
        <f aca="false">O6830+N6831</f>
        <v>636895.230323493</v>
      </c>
      <c r="P6831" s="0" t="n">
        <f aca="false">MIN($B$5,P6830+K6831*$B$6-I6831)</f>
        <v>186.75759882912</v>
      </c>
      <c r="Q6831" s="0" t="n">
        <f aca="false">MAX(0,F6831-H6831-K6831-L6831)</f>
        <v>0</v>
      </c>
    </row>
    <row r="6832" customFormat="false" ht="15" hidden="false" customHeight="false" outlineLevel="0" collapsed="false">
      <c r="A6832" s="0" t="n">
        <f aca="false">'Profiles 8760'!A6821</f>
        <v>6819</v>
      </c>
      <c r="B6832" s="0" t="n">
        <f aca="false">'Profiles 8760'!B6821</f>
        <v>10</v>
      </c>
      <c r="C6832" s="0" t="n">
        <f aca="false">'Profiles 8760'!E6821</f>
        <v>0</v>
      </c>
      <c r="D6832" s="0" t="n">
        <f aca="false">'Profiles 8760'!F6821</f>
        <v>0</v>
      </c>
      <c r="E6832" s="0" t="n">
        <f aca="false">'Profiles 8760'!G6821</f>
        <v>0.295018</v>
      </c>
      <c r="F6832" s="0" t="n">
        <f aca="false">D6832*Assumptions!$C$11*$B$7+E6832*Assumptions!$C$12*$B$8</f>
        <v>12.0662362</v>
      </c>
      <c r="G6832" s="0" t="n">
        <f aca="false">C6832*Assumptions!$C$15</f>
        <v>0</v>
      </c>
      <c r="H6832" s="0" t="n">
        <f aca="false">MIN(F6832,G6832)</f>
        <v>0</v>
      </c>
      <c r="I6832" s="0" t="n">
        <f aca="false">IF(C6832=1,MIN(G6832-H6832,Assumptions!$C$13,P6831),0)</f>
        <v>0</v>
      </c>
      <c r="J6832" s="0" t="n">
        <f aca="false">H6832+I6832</f>
        <v>0</v>
      </c>
      <c r="K6832" s="0" t="n">
        <f aca="false">MIN(IF(C6832=1,F6832-H6832,F6832),Assumptions!$C$13,MAX(0,($B$5-P6831)/$B$6))</f>
        <v>12.0662362</v>
      </c>
      <c r="L6832" s="0" t="n">
        <f aca="false">IF(C6832=1,0,MIN(F6832-K6832,Assumptions!$C$15,MAX(0,$B$10-O6831-M6832)))</f>
        <v>0</v>
      </c>
      <c r="M6832" s="0" t="n">
        <f aca="false">'Profiles 8760'!H6821</f>
        <v>64800</v>
      </c>
      <c r="N6832" s="0" t="n">
        <f aca="false">J6832+L6832</f>
        <v>0</v>
      </c>
      <c r="O6832" s="0" t="n">
        <f aca="false">O6831+N6832</f>
        <v>636895.230323493</v>
      </c>
      <c r="P6832" s="0" t="n">
        <f aca="false">MIN($B$5,P6831+K6832*$B$6-I6832)</f>
        <v>197.21661236728</v>
      </c>
      <c r="Q6832" s="0" t="n">
        <f aca="false">MAX(0,F6832-H6832-K6832-L6832)</f>
        <v>0</v>
      </c>
    </row>
    <row r="6833" customFormat="false" ht="15" hidden="false" customHeight="false" outlineLevel="0" collapsed="false">
      <c r="A6833" s="0" t="n">
        <f aca="false">'Profiles 8760'!A6822</f>
        <v>6820</v>
      </c>
      <c r="B6833" s="0" t="n">
        <f aca="false">'Profiles 8760'!B6822</f>
        <v>10</v>
      </c>
      <c r="C6833" s="0" t="n">
        <f aca="false">'Profiles 8760'!E6822</f>
        <v>0</v>
      </c>
      <c r="D6833" s="0" t="n">
        <f aca="false">'Profiles 8760'!F6822</f>
        <v>0</v>
      </c>
      <c r="E6833" s="0" t="n">
        <f aca="false">'Profiles 8760'!G6822</f>
        <v>0.242846</v>
      </c>
      <c r="F6833" s="0" t="n">
        <f aca="false">D6833*Assumptions!$C$11*$B$7+E6833*Assumptions!$C$12*$B$8</f>
        <v>9.9324014</v>
      </c>
      <c r="G6833" s="0" t="n">
        <f aca="false">C6833*Assumptions!$C$15</f>
        <v>0</v>
      </c>
      <c r="H6833" s="0" t="n">
        <f aca="false">MIN(F6833,G6833)</f>
        <v>0</v>
      </c>
      <c r="I6833" s="0" t="n">
        <f aca="false">IF(C6833=1,MIN(G6833-H6833,Assumptions!$C$13,P6832),0)</f>
        <v>0</v>
      </c>
      <c r="J6833" s="0" t="n">
        <f aca="false">H6833+I6833</f>
        <v>0</v>
      </c>
      <c r="K6833" s="0" t="n">
        <f aca="false">MIN(IF(C6833=1,F6833-H6833,F6833),Assumptions!$C$13,MAX(0,($B$5-P6832)/$B$6))</f>
        <v>9.9324014</v>
      </c>
      <c r="L6833" s="0" t="n">
        <f aca="false">IF(C6833=1,0,MIN(F6833-K6833,Assumptions!$C$15,MAX(0,$B$10-O6832-M6833)))</f>
        <v>0</v>
      </c>
      <c r="M6833" s="0" t="n">
        <f aca="false">'Profiles 8760'!H6822</f>
        <v>64800</v>
      </c>
      <c r="N6833" s="0" t="n">
        <f aca="false">J6833+L6833</f>
        <v>0</v>
      </c>
      <c r="O6833" s="0" t="n">
        <f aca="false">O6832+N6833</f>
        <v>636895.230323493</v>
      </c>
      <c r="P6833" s="0" t="n">
        <f aca="false">MIN($B$5,P6832+K6833*$B$6-I6833)</f>
        <v>205.8260179008</v>
      </c>
      <c r="Q6833" s="0" t="n">
        <f aca="false">MAX(0,F6833-H6833-K6833-L6833)</f>
        <v>0</v>
      </c>
    </row>
    <row r="6834" customFormat="false" ht="15" hidden="false" customHeight="false" outlineLevel="0" collapsed="false">
      <c r="A6834" s="0" t="n">
        <f aca="false">'Profiles 8760'!A6823</f>
        <v>6821</v>
      </c>
      <c r="B6834" s="0" t="n">
        <f aca="false">'Profiles 8760'!B6823</f>
        <v>10</v>
      </c>
      <c r="C6834" s="0" t="n">
        <f aca="false">'Profiles 8760'!E6823</f>
        <v>0</v>
      </c>
      <c r="D6834" s="0" t="n">
        <f aca="false">'Profiles 8760'!F6823</f>
        <v>0</v>
      </c>
      <c r="E6834" s="0" t="n">
        <f aca="false">'Profiles 8760'!G6823</f>
        <v>0.248568</v>
      </c>
      <c r="F6834" s="0" t="n">
        <f aca="false">D6834*Assumptions!$C$11*$B$7+E6834*Assumptions!$C$12*$B$8</f>
        <v>10.1664312</v>
      </c>
      <c r="G6834" s="0" t="n">
        <f aca="false">C6834*Assumptions!$C$15</f>
        <v>0</v>
      </c>
      <c r="H6834" s="0" t="n">
        <f aca="false">MIN(F6834,G6834)</f>
        <v>0</v>
      </c>
      <c r="I6834" s="0" t="n">
        <f aca="false">IF(C6834=1,MIN(G6834-H6834,Assumptions!$C$13,P6833),0)</f>
        <v>0</v>
      </c>
      <c r="J6834" s="0" t="n">
        <f aca="false">H6834+I6834</f>
        <v>0</v>
      </c>
      <c r="K6834" s="0" t="n">
        <f aca="false">MIN(IF(C6834=1,F6834-H6834,F6834),Assumptions!$C$13,MAX(0,($B$5-P6833)/$B$6))</f>
        <v>10.1664312</v>
      </c>
      <c r="L6834" s="0" t="n">
        <f aca="false">IF(C6834=1,0,MIN(F6834-K6834,Assumptions!$C$15,MAX(0,$B$10-O6833-M6834)))</f>
        <v>0</v>
      </c>
      <c r="M6834" s="0" t="n">
        <f aca="false">'Profiles 8760'!H6823</f>
        <v>64800</v>
      </c>
      <c r="N6834" s="0" t="n">
        <f aca="false">J6834+L6834</f>
        <v>0</v>
      </c>
      <c r="O6834" s="0" t="n">
        <f aca="false">O6833+N6834</f>
        <v>636895.230323493</v>
      </c>
      <c r="P6834" s="0" t="n">
        <f aca="false">MIN($B$5,P6833+K6834*$B$6-I6834)</f>
        <v>214.63828046496</v>
      </c>
      <c r="Q6834" s="0" t="n">
        <f aca="false">MAX(0,F6834-H6834-K6834-L6834)</f>
        <v>0</v>
      </c>
    </row>
    <row r="6835" customFormat="false" ht="15" hidden="false" customHeight="false" outlineLevel="0" collapsed="false">
      <c r="A6835" s="0" t="n">
        <f aca="false">'Profiles 8760'!A6824</f>
        <v>6822</v>
      </c>
      <c r="B6835" s="0" t="n">
        <f aca="false">'Profiles 8760'!B6824</f>
        <v>10</v>
      </c>
      <c r="C6835" s="0" t="n">
        <f aca="false">'Profiles 8760'!E6824</f>
        <v>0</v>
      </c>
      <c r="D6835" s="0" t="n">
        <f aca="false">'Profiles 8760'!F6824</f>
        <v>0</v>
      </c>
      <c r="E6835" s="0" t="n">
        <f aca="false">'Profiles 8760'!G6824</f>
        <v>0.243478</v>
      </c>
      <c r="F6835" s="0" t="n">
        <f aca="false">D6835*Assumptions!$C$11*$B$7+E6835*Assumptions!$C$12*$B$8</f>
        <v>9.9582502</v>
      </c>
      <c r="G6835" s="0" t="n">
        <f aca="false">C6835*Assumptions!$C$15</f>
        <v>0</v>
      </c>
      <c r="H6835" s="0" t="n">
        <f aca="false">MIN(F6835,G6835)</f>
        <v>0</v>
      </c>
      <c r="I6835" s="0" t="n">
        <f aca="false">IF(C6835=1,MIN(G6835-H6835,Assumptions!$C$13,P6834),0)</f>
        <v>0</v>
      </c>
      <c r="J6835" s="0" t="n">
        <f aca="false">H6835+I6835</f>
        <v>0</v>
      </c>
      <c r="K6835" s="0" t="n">
        <f aca="false">MIN(IF(C6835=1,F6835-H6835,F6835),Assumptions!$C$13,MAX(0,($B$5-P6834)/$B$6))</f>
        <v>9.9582502</v>
      </c>
      <c r="L6835" s="0" t="n">
        <f aca="false">IF(C6835=1,0,MIN(F6835-K6835,Assumptions!$C$15,MAX(0,$B$10-O6834-M6835)))</f>
        <v>0</v>
      </c>
      <c r="M6835" s="0" t="n">
        <f aca="false">'Profiles 8760'!H6824</f>
        <v>64800</v>
      </c>
      <c r="N6835" s="0" t="n">
        <f aca="false">J6835+L6835</f>
        <v>0</v>
      </c>
      <c r="O6835" s="0" t="n">
        <f aca="false">O6834+N6835</f>
        <v>636895.230323493</v>
      </c>
      <c r="P6835" s="0" t="n">
        <f aca="false">MIN($B$5,P6834+K6835*$B$6-I6835)</f>
        <v>223.27009173832</v>
      </c>
      <c r="Q6835" s="0" t="n">
        <f aca="false">MAX(0,F6835-H6835-K6835-L6835)</f>
        <v>0</v>
      </c>
    </row>
    <row r="6836" customFormat="false" ht="15" hidden="false" customHeight="false" outlineLevel="0" collapsed="false">
      <c r="A6836" s="0" t="n">
        <f aca="false">'Profiles 8760'!A6825</f>
        <v>6823</v>
      </c>
      <c r="B6836" s="0" t="n">
        <f aca="false">'Profiles 8760'!B6825</f>
        <v>10</v>
      </c>
      <c r="C6836" s="0" t="n">
        <f aca="false">'Profiles 8760'!E6825</f>
        <v>0</v>
      </c>
      <c r="D6836" s="0" t="n">
        <f aca="false">'Profiles 8760'!F6825</f>
        <v>0</v>
      </c>
      <c r="E6836" s="0" t="n">
        <f aca="false">'Profiles 8760'!G6825</f>
        <v>0.333544</v>
      </c>
      <c r="F6836" s="0" t="n">
        <f aca="false">D6836*Assumptions!$C$11*$B$7+E6836*Assumptions!$C$12*$B$8</f>
        <v>13.6419496</v>
      </c>
      <c r="G6836" s="0" t="n">
        <f aca="false">C6836*Assumptions!$C$15</f>
        <v>0</v>
      </c>
      <c r="H6836" s="0" t="n">
        <f aca="false">MIN(F6836,G6836)</f>
        <v>0</v>
      </c>
      <c r="I6836" s="0" t="n">
        <f aca="false">IF(C6836=1,MIN(G6836-H6836,Assumptions!$C$13,P6835),0)</f>
        <v>0</v>
      </c>
      <c r="J6836" s="0" t="n">
        <f aca="false">H6836+I6836</f>
        <v>0</v>
      </c>
      <c r="K6836" s="0" t="n">
        <f aca="false">MIN(IF(C6836=1,F6836-H6836,F6836),Assumptions!$C$13,MAX(0,($B$5-P6835)/$B$6))</f>
        <v>13.6419496</v>
      </c>
      <c r="L6836" s="0" t="n">
        <f aca="false">IF(C6836=1,0,MIN(F6836-K6836,Assumptions!$C$15,MAX(0,$B$10-O6835-M6836)))</f>
        <v>0</v>
      </c>
      <c r="M6836" s="0" t="n">
        <f aca="false">'Profiles 8760'!H6825</f>
        <v>64800</v>
      </c>
      <c r="N6836" s="0" t="n">
        <f aca="false">J6836+L6836</f>
        <v>0</v>
      </c>
      <c r="O6836" s="0" t="n">
        <f aca="false">O6835+N6836</f>
        <v>636895.230323493</v>
      </c>
      <c r="P6836" s="0" t="n">
        <f aca="false">MIN($B$5,P6835+K6836*$B$6-I6836)</f>
        <v>235.0949336516</v>
      </c>
      <c r="Q6836" s="0" t="n">
        <f aca="false">MAX(0,F6836-H6836-K6836-L6836)</f>
        <v>0</v>
      </c>
    </row>
    <row r="6837" customFormat="false" ht="15" hidden="false" customHeight="false" outlineLevel="0" collapsed="false">
      <c r="A6837" s="0" t="n">
        <f aca="false">'Profiles 8760'!A6826</f>
        <v>6824</v>
      </c>
      <c r="B6837" s="0" t="n">
        <f aca="false">'Profiles 8760'!B6826</f>
        <v>10</v>
      </c>
      <c r="C6837" s="0" t="n">
        <f aca="false">'Profiles 8760'!E6826</f>
        <v>1</v>
      </c>
      <c r="D6837" s="0" t="n">
        <f aca="false">'Profiles 8760'!F6826</f>
        <v>0.156247</v>
      </c>
      <c r="E6837" s="0" t="n">
        <f aca="false">'Profiles 8760'!G6826</f>
        <v>0.331848</v>
      </c>
      <c r="F6837" s="0" t="n">
        <f aca="false">D6837*Assumptions!$C$11*$B$7+E6837*Assumptions!$C$12*$B$8</f>
        <v>58.6967168</v>
      </c>
      <c r="G6837" s="0" t="n">
        <f aca="false">C6837*Assumptions!$C$15</f>
        <v>200</v>
      </c>
      <c r="H6837" s="0" t="n">
        <f aca="false">MIN(F6837,G6837)</f>
        <v>58.6967168</v>
      </c>
      <c r="I6837" s="0" t="n">
        <f aca="false">IF(C6837=1,MIN(G6837-H6837,Assumptions!$C$13,P6836),0)</f>
        <v>141.3032832</v>
      </c>
      <c r="J6837" s="0" t="n">
        <f aca="false">H6837+I6837</f>
        <v>200</v>
      </c>
      <c r="K6837" s="0" t="n">
        <f aca="false">MIN(IF(C6837=1,F6837-H6837,F6837),Assumptions!$C$13,MAX(0,($B$5-P6836)/$B$6))</f>
        <v>0</v>
      </c>
      <c r="L6837" s="0" t="n">
        <f aca="false">IF(C6837=1,0,MIN(F6837-K6837,Assumptions!$C$15,MAX(0,$B$10-O6836-M6837)))</f>
        <v>0</v>
      </c>
      <c r="M6837" s="0" t="n">
        <f aca="false">'Profiles 8760'!H6826</f>
        <v>64600</v>
      </c>
      <c r="N6837" s="0" t="n">
        <f aca="false">J6837+L6837</f>
        <v>200</v>
      </c>
      <c r="O6837" s="0" t="n">
        <f aca="false">O6836+N6837</f>
        <v>637095.230323493</v>
      </c>
      <c r="P6837" s="0" t="n">
        <f aca="false">MIN($B$5,P6836+K6837*$B$6-I6837)</f>
        <v>93.7916504516</v>
      </c>
      <c r="Q6837" s="0" t="n">
        <f aca="false">MAX(0,F6837-H6837-K6837-L6837)</f>
        <v>0</v>
      </c>
    </row>
    <row r="6838" customFormat="false" ht="15" hidden="false" customHeight="false" outlineLevel="0" collapsed="false">
      <c r="A6838" s="0" t="n">
        <f aca="false">'Profiles 8760'!A6827</f>
        <v>6825</v>
      </c>
      <c r="B6838" s="0" t="n">
        <f aca="false">'Profiles 8760'!B6827</f>
        <v>10</v>
      </c>
      <c r="C6838" s="0" t="n">
        <f aca="false">'Profiles 8760'!E6827</f>
        <v>1</v>
      </c>
      <c r="D6838" s="0" t="n">
        <f aca="false">'Profiles 8760'!F6827</f>
        <v>0.470091</v>
      </c>
      <c r="E6838" s="0" t="n">
        <f aca="false">'Profiles 8760'!G6827</f>
        <v>0.301174</v>
      </c>
      <c r="F6838" s="0" t="n">
        <f aca="false">D6838*Assumptions!$C$11*$B$7+E6838*Assumptions!$C$12*$B$8</f>
        <v>148.0802974</v>
      </c>
      <c r="G6838" s="0" t="n">
        <f aca="false">C6838*Assumptions!$C$15</f>
        <v>200</v>
      </c>
      <c r="H6838" s="0" t="n">
        <f aca="false">MIN(F6838,G6838)</f>
        <v>148.0802974</v>
      </c>
      <c r="I6838" s="0" t="n">
        <f aca="false">IF(C6838=1,MIN(G6838-H6838,Assumptions!$C$13,P6837),0)</f>
        <v>51.9197026</v>
      </c>
      <c r="J6838" s="0" t="n">
        <f aca="false">H6838+I6838</f>
        <v>200</v>
      </c>
      <c r="K6838" s="0" t="n">
        <f aca="false">MIN(IF(C6838=1,F6838-H6838,F6838),Assumptions!$C$13,MAX(0,($B$5-P6837)/$B$6))</f>
        <v>0</v>
      </c>
      <c r="L6838" s="0" t="n">
        <f aca="false">IF(C6838=1,0,MIN(F6838-K6838,Assumptions!$C$15,MAX(0,$B$10-O6837-M6838)))</f>
        <v>0</v>
      </c>
      <c r="M6838" s="0" t="n">
        <f aca="false">'Profiles 8760'!H6827</f>
        <v>64400</v>
      </c>
      <c r="N6838" s="0" t="n">
        <f aca="false">J6838+L6838</f>
        <v>200</v>
      </c>
      <c r="O6838" s="0" t="n">
        <f aca="false">O6837+N6838</f>
        <v>637295.230323493</v>
      </c>
      <c r="P6838" s="0" t="n">
        <f aca="false">MIN($B$5,P6837+K6838*$B$6-I6838)</f>
        <v>41.8719478516</v>
      </c>
      <c r="Q6838" s="0" t="n">
        <f aca="false">MAX(0,F6838-H6838-K6838-L6838)</f>
        <v>0</v>
      </c>
    </row>
    <row r="6839" customFormat="false" ht="15" hidden="false" customHeight="false" outlineLevel="0" collapsed="false">
      <c r="A6839" s="0" t="n">
        <f aca="false">'Profiles 8760'!A6828</f>
        <v>6826</v>
      </c>
      <c r="B6839" s="0" t="n">
        <f aca="false">'Profiles 8760'!B6828</f>
        <v>10</v>
      </c>
      <c r="C6839" s="0" t="n">
        <f aca="false">'Profiles 8760'!E6828</f>
        <v>0</v>
      </c>
      <c r="D6839" s="0" t="n">
        <f aca="false">'Profiles 8760'!F6828</f>
        <v>0.800681</v>
      </c>
      <c r="E6839" s="0" t="n">
        <f aca="false">'Profiles 8760'!G6828</f>
        <v>0.434179</v>
      </c>
      <c r="F6839" s="0" t="n">
        <f aca="false">D6839*Assumptions!$C$11*$B$7+E6839*Assumptions!$C$12*$B$8</f>
        <v>248.9945939</v>
      </c>
      <c r="G6839" s="0" t="n">
        <f aca="false">C6839*Assumptions!$C$15</f>
        <v>0</v>
      </c>
      <c r="H6839" s="0" t="n">
        <f aca="false">MIN(F6839,G6839)</f>
        <v>0</v>
      </c>
      <c r="I6839" s="0" t="n">
        <f aca="false">IF(C6839=1,MIN(G6839-H6839,Assumptions!$C$13,P6838),0)</f>
        <v>0</v>
      </c>
      <c r="J6839" s="0" t="n">
        <f aca="false">H6839+I6839</f>
        <v>0</v>
      </c>
      <c r="K6839" s="0" t="n">
        <f aca="false">MIN(IF(C6839=1,F6839-H6839,F6839),Assumptions!$C$13,MAX(0,($B$5-P6838)/$B$6))</f>
        <v>180</v>
      </c>
      <c r="L6839" s="0" t="n">
        <f aca="false">IF(C6839=1,0,MIN(F6839-K6839,Assumptions!$C$15,MAX(0,$B$10-O6838-M6839)))</f>
        <v>68.9945939</v>
      </c>
      <c r="M6839" s="0" t="n">
        <f aca="false">'Profiles 8760'!H6828</f>
        <v>64400</v>
      </c>
      <c r="N6839" s="0" t="n">
        <f aca="false">J6839+L6839</f>
        <v>68.9945939</v>
      </c>
      <c r="O6839" s="0" t="n">
        <f aca="false">O6838+N6839</f>
        <v>637364.224917393</v>
      </c>
      <c r="P6839" s="0" t="n">
        <f aca="false">MIN($B$5,P6838+K6839*$B$6-I6839)</f>
        <v>197.8959478516</v>
      </c>
      <c r="Q6839" s="0" t="n">
        <f aca="false">MAX(0,F6839-H6839-K6839-L6839)</f>
        <v>0</v>
      </c>
    </row>
    <row r="6840" customFormat="false" ht="15" hidden="false" customHeight="false" outlineLevel="0" collapsed="false">
      <c r="A6840" s="0" t="n">
        <f aca="false">'Profiles 8760'!A6829</f>
        <v>6827</v>
      </c>
      <c r="B6840" s="0" t="n">
        <f aca="false">'Profiles 8760'!B6829</f>
        <v>10</v>
      </c>
      <c r="C6840" s="0" t="n">
        <f aca="false">'Profiles 8760'!E6829</f>
        <v>0</v>
      </c>
      <c r="D6840" s="0" t="n">
        <f aca="false">'Profiles 8760'!F6829</f>
        <v>1</v>
      </c>
      <c r="E6840" s="0" t="n">
        <f aca="false">'Profiles 8760'!G6829</f>
        <v>0.540022</v>
      </c>
      <c r="F6840" s="0" t="n">
        <f aca="false">D6840*Assumptions!$C$11*$B$7+E6840*Assumptions!$C$12*$B$8</f>
        <v>310.8868998</v>
      </c>
      <c r="G6840" s="0" t="n">
        <f aca="false">C6840*Assumptions!$C$15</f>
        <v>0</v>
      </c>
      <c r="H6840" s="0" t="n">
        <f aca="false">MIN(F6840,G6840)</f>
        <v>0</v>
      </c>
      <c r="I6840" s="0" t="n">
        <f aca="false">IF(C6840=1,MIN(G6840-H6840,Assumptions!$C$13,P6839),0)</f>
        <v>0</v>
      </c>
      <c r="J6840" s="0" t="n">
        <f aca="false">H6840+I6840</f>
        <v>0</v>
      </c>
      <c r="K6840" s="0" t="n">
        <f aca="false">MIN(IF(C6840=1,F6840-H6840,F6840),Assumptions!$C$13,MAX(0,($B$5-P6839)/$B$6))</f>
        <v>180</v>
      </c>
      <c r="L6840" s="0" t="n">
        <f aca="false">IF(C6840=1,0,MIN(F6840-K6840,Assumptions!$C$15,MAX(0,$B$10-O6839-M6840)))</f>
        <v>130.8868998</v>
      </c>
      <c r="M6840" s="0" t="n">
        <f aca="false">'Profiles 8760'!H6829</f>
        <v>64400</v>
      </c>
      <c r="N6840" s="0" t="n">
        <f aca="false">J6840+L6840</f>
        <v>130.8868998</v>
      </c>
      <c r="O6840" s="0" t="n">
        <f aca="false">O6839+N6840</f>
        <v>637495.111817194</v>
      </c>
      <c r="P6840" s="0" t="n">
        <f aca="false">MIN($B$5,P6839+K6840*$B$6-I6840)</f>
        <v>353.9199478516</v>
      </c>
      <c r="Q6840" s="0" t="n">
        <f aca="false">MAX(0,F6840-H6840-K6840-L6840)</f>
        <v>0</v>
      </c>
    </row>
    <row r="6841" customFormat="false" ht="15" hidden="false" customHeight="false" outlineLevel="0" collapsed="false">
      <c r="A6841" s="0" t="n">
        <f aca="false">'Profiles 8760'!A6830</f>
        <v>6828</v>
      </c>
      <c r="B6841" s="0" t="n">
        <f aca="false">'Profiles 8760'!B6830</f>
        <v>10</v>
      </c>
      <c r="C6841" s="0" t="n">
        <f aca="false">'Profiles 8760'!E6830</f>
        <v>0</v>
      </c>
      <c r="D6841" s="0" t="n">
        <f aca="false">'Profiles 8760'!F6830</f>
        <v>1</v>
      </c>
      <c r="E6841" s="0" t="n">
        <f aca="false">'Profiles 8760'!G6830</f>
        <v>0.556116</v>
      </c>
      <c r="F6841" s="0" t="n">
        <f aca="false">D6841*Assumptions!$C$11*$B$7+E6841*Assumptions!$C$12*$B$8</f>
        <v>311.5451444</v>
      </c>
      <c r="G6841" s="0" t="n">
        <f aca="false">C6841*Assumptions!$C$15</f>
        <v>0</v>
      </c>
      <c r="H6841" s="0" t="n">
        <f aca="false">MIN(F6841,G6841)</f>
        <v>0</v>
      </c>
      <c r="I6841" s="0" t="n">
        <f aca="false">IF(C6841=1,MIN(G6841-H6841,Assumptions!$C$13,P6840),0)</f>
        <v>0</v>
      </c>
      <c r="J6841" s="0" t="n">
        <f aca="false">H6841+I6841</f>
        <v>0</v>
      </c>
      <c r="K6841" s="0" t="n">
        <f aca="false">MIN(IF(C6841=1,F6841-H6841,F6841),Assumptions!$C$13,MAX(0,($B$5-P6840)/$B$6))</f>
        <v>180</v>
      </c>
      <c r="L6841" s="0" t="n">
        <f aca="false">IF(C6841=1,0,MIN(F6841-K6841,Assumptions!$C$15,MAX(0,$B$10-O6840-M6841)))</f>
        <v>131.5451444</v>
      </c>
      <c r="M6841" s="0" t="n">
        <f aca="false">'Profiles 8760'!H6830</f>
        <v>64400</v>
      </c>
      <c r="N6841" s="0" t="n">
        <f aca="false">J6841+L6841</f>
        <v>131.5451444</v>
      </c>
      <c r="O6841" s="0" t="n">
        <f aca="false">O6840+N6841</f>
        <v>637626.656961593</v>
      </c>
      <c r="P6841" s="0" t="n">
        <f aca="false">MIN($B$5,P6840+K6841*$B$6-I6841)</f>
        <v>509.9439478516</v>
      </c>
      <c r="Q6841" s="0" t="n">
        <f aca="false">MAX(0,F6841-H6841-K6841-L6841)</f>
        <v>0</v>
      </c>
    </row>
    <row r="6842" customFormat="false" ht="15" hidden="false" customHeight="false" outlineLevel="0" collapsed="false">
      <c r="A6842" s="0" t="n">
        <f aca="false">'Profiles 8760'!A6831</f>
        <v>6829</v>
      </c>
      <c r="B6842" s="0" t="n">
        <f aca="false">'Profiles 8760'!B6831</f>
        <v>10</v>
      </c>
      <c r="C6842" s="0" t="n">
        <f aca="false">'Profiles 8760'!E6831</f>
        <v>0</v>
      </c>
      <c r="D6842" s="0" t="n">
        <f aca="false">'Profiles 8760'!F6831</f>
        <v>1</v>
      </c>
      <c r="E6842" s="0" t="n">
        <f aca="false">'Profiles 8760'!G6831</f>
        <v>0.655962</v>
      </c>
      <c r="F6842" s="0" t="n">
        <f aca="false">D6842*Assumptions!$C$11*$B$7+E6842*Assumptions!$C$12*$B$8</f>
        <v>315.6288458</v>
      </c>
      <c r="G6842" s="0" t="n">
        <f aca="false">C6842*Assumptions!$C$15</f>
        <v>0</v>
      </c>
      <c r="H6842" s="0" t="n">
        <f aca="false">MIN(F6842,G6842)</f>
        <v>0</v>
      </c>
      <c r="I6842" s="0" t="n">
        <f aca="false">IF(C6842=1,MIN(G6842-H6842,Assumptions!$C$13,P6841),0)</f>
        <v>0</v>
      </c>
      <c r="J6842" s="0" t="n">
        <f aca="false">H6842+I6842</f>
        <v>0</v>
      </c>
      <c r="K6842" s="0" t="n">
        <f aca="false">MIN(IF(C6842=1,F6842-H6842,F6842),Assumptions!$C$13,MAX(0,($B$5-P6841)/$B$6))</f>
        <v>0.999137227041995</v>
      </c>
      <c r="L6842" s="0" t="n">
        <f aca="false">IF(C6842=1,0,MIN(F6842-K6842,Assumptions!$C$15,MAX(0,$B$10-O6841-M6842)))</f>
        <v>200</v>
      </c>
      <c r="M6842" s="0" t="n">
        <f aca="false">'Profiles 8760'!H6831</f>
        <v>64400</v>
      </c>
      <c r="N6842" s="0" t="n">
        <f aca="false">J6842+L6842</f>
        <v>200</v>
      </c>
      <c r="O6842" s="0" t="n">
        <f aca="false">O6841+N6842</f>
        <v>637826.656961593</v>
      </c>
      <c r="P6842" s="0" t="n">
        <f aca="false">MIN($B$5,P6841+K6842*$B$6-I6842)</f>
        <v>510.81</v>
      </c>
      <c r="Q6842" s="0" t="n">
        <f aca="false">MAX(0,F6842-H6842-K6842-L6842)</f>
        <v>114.629708572958</v>
      </c>
    </row>
    <row r="6843" customFormat="false" ht="15" hidden="false" customHeight="false" outlineLevel="0" collapsed="false">
      <c r="A6843" s="0" t="n">
        <f aca="false">'Profiles 8760'!A6832</f>
        <v>6830</v>
      </c>
      <c r="B6843" s="0" t="n">
        <f aca="false">'Profiles 8760'!B6832</f>
        <v>10</v>
      </c>
      <c r="C6843" s="0" t="n">
        <f aca="false">'Profiles 8760'!E6832</f>
        <v>0</v>
      </c>
      <c r="D6843" s="0" t="n">
        <f aca="false">'Profiles 8760'!F6832</f>
        <v>1</v>
      </c>
      <c r="E6843" s="0" t="n">
        <f aca="false">'Profiles 8760'!G6832</f>
        <v>0.529665</v>
      </c>
      <c r="F6843" s="0" t="n">
        <f aca="false">D6843*Assumptions!$C$11*$B$7+E6843*Assumptions!$C$12*$B$8</f>
        <v>310.4632985</v>
      </c>
      <c r="G6843" s="0" t="n">
        <f aca="false">C6843*Assumptions!$C$15</f>
        <v>0</v>
      </c>
      <c r="H6843" s="0" t="n">
        <f aca="false">MIN(F6843,G6843)</f>
        <v>0</v>
      </c>
      <c r="I6843" s="0" t="n">
        <f aca="false">IF(C6843=1,MIN(G6843-H6843,Assumptions!$C$13,P6842),0)</f>
        <v>0</v>
      </c>
      <c r="J6843" s="0" t="n">
        <f aca="false">H6843+I6843</f>
        <v>0</v>
      </c>
      <c r="K6843" s="0" t="n">
        <f aca="false">MIN(IF(C6843=1,F6843-H6843,F6843),Assumptions!$C$13,MAX(0,($B$5-P6842)/$B$6))</f>
        <v>0</v>
      </c>
      <c r="L6843" s="0" t="n">
        <f aca="false">IF(C6843=1,0,MIN(F6843-K6843,Assumptions!$C$15,MAX(0,$B$10-O6842-M6843)))</f>
        <v>200</v>
      </c>
      <c r="M6843" s="0" t="n">
        <f aca="false">'Profiles 8760'!H6832</f>
        <v>64400</v>
      </c>
      <c r="N6843" s="0" t="n">
        <f aca="false">J6843+L6843</f>
        <v>200</v>
      </c>
      <c r="O6843" s="0" t="n">
        <f aca="false">O6842+N6843</f>
        <v>638026.656961593</v>
      </c>
      <c r="P6843" s="0" t="n">
        <f aca="false">MIN($B$5,P6842+K6843*$B$6-I6843)</f>
        <v>510.81</v>
      </c>
      <c r="Q6843" s="0" t="n">
        <f aca="false">MAX(0,F6843-H6843-K6843-L6843)</f>
        <v>110.4632985</v>
      </c>
    </row>
    <row r="6844" customFormat="false" ht="15" hidden="false" customHeight="false" outlineLevel="0" collapsed="false">
      <c r="A6844" s="0" t="n">
        <f aca="false">'Profiles 8760'!A6833</f>
        <v>6831</v>
      </c>
      <c r="B6844" s="0" t="n">
        <f aca="false">'Profiles 8760'!B6833</f>
        <v>10</v>
      </c>
      <c r="C6844" s="0" t="n">
        <f aca="false">'Profiles 8760'!E6833</f>
        <v>0</v>
      </c>
      <c r="D6844" s="0" t="n">
        <f aca="false">'Profiles 8760'!F6833</f>
        <v>1</v>
      </c>
      <c r="E6844" s="0" t="n">
        <f aca="false">'Profiles 8760'!G6833</f>
        <v>0.45871</v>
      </c>
      <c r="F6844" s="0" t="n">
        <f aca="false">D6844*Assumptions!$C$11*$B$7+E6844*Assumptions!$C$12*$B$8</f>
        <v>307.561239</v>
      </c>
      <c r="G6844" s="0" t="n">
        <f aca="false">C6844*Assumptions!$C$15</f>
        <v>0</v>
      </c>
      <c r="H6844" s="0" t="n">
        <f aca="false">MIN(F6844,G6844)</f>
        <v>0</v>
      </c>
      <c r="I6844" s="0" t="n">
        <f aca="false">IF(C6844=1,MIN(G6844-H6844,Assumptions!$C$13,P6843),0)</f>
        <v>0</v>
      </c>
      <c r="J6844" s="0" t="n">
        <f aca="false">H6844+I6844</f>
        <v>0</v>
      </c>
      <c r="K6844" s="0" t="n">
        <f aca="false">MIN(IF(C6844=1,F6844-H6844,F6844),Assumptions!$C$13,MAX(0,($B$5-P6843)/$B$6))</f>
        <v>0</v>
      </c>
      <c r="L6844" s="0" t="n">
        <f aca="false">IF(C6844=1,0,MIN(F6844-K6844,Assumptions!$C$15,MAX(0,$B$10-O6843-M6844)))</f>
        <v>200</v>
      </c>
      <c r="M6844" s="0" t="n">
        <f aca="false">'Profiles 8760'!H6833</f>
        <v>64400</v>
      </c>
      <c r="N6844" s="0" t="n">
        <f aca="false">J6844+L6844</f>
        <v>200</v>
      </c>
      <c r="O6844" s="0" t="n">
        <f aca="false">O6843+N6844</f>
        <v>638226.656961593</v>
      </c>
      <c r="P6844" s="0" t="n">
        <f aca="false">MIN($B$5,P6843+K6844*$B$6-I6844)</f>
        <v>510.81</v>
      </c>
      <c r="Q6844" s="0" t="n">
        <f aca="false">MAX(0,F6844-H6844-K6844-L6844)</f>
        <v>107.561239</v>
      </c>
    </row>
    <row r="6845" customFormat="false" ht="15" hidden="false" customHeight="false" outlineLevel="0" collapsed="false">
      <c r="A6845" s="0" t="n">
        <f aca="false">'Profiles 8760'!A6834</f>
        <v>6832</v>
      </c>
      <c r="B6845" s="0" t="n">
        <f aca="false">'Profiles 8760'!B6834</f>
        <v>10</v>
      </c>
      <c r="C6845" s="0" t="n">
        <f aca="false">'Profiles 8760'!E6834</f>
        <v>0</v>
      </c>
      <c r="D6845" s="0" t="n">
        <f aca="false">'Profiles 8760'!F6834</f>
        <v>0.800681</v>
      </c>
      <c r="E6845" s="0" t="n">
        <f aca="false">'Profiles 8760'!G6834</f>
        <v>0.538326</v>
      </c>
      <c r="F6845" s="0" t="n">
        <f aca="false">D6845*Assumptions!$C$11*$B$7+E6845*Assumptions!$C$12*$B$8</f>
        <v>253.2542062</v>
      </c>
      <c r="G6845" s="0" t="n">
        <f aca="false">C6845*Assumptions!$C$15</f>
        <v>0</v>
      </c>
      <c r="H6845" s="0" t="n">
        <f aca="false">MIN(F6845,G6845)</f>
        <v>0</v>
      </c>
      <c r="I6845" s="0" t="n">
        <f aca="false">IF(C6845=1,MIN(G6845-H6845,Assumptions!$C$13,P6844),0)</f>
        <v>0</v>
      </c>
      <c r="J6845" s="0" t="n">
        <f aca="false">H6845+I6845</f>
        <v>0</v>
      </c>
      <c r="K6845" s="0" t="n">
        <f aca="false">MIN(IF(C6845=1,F6845-H6845,F6845),Assumptions!$C$13,MAX(0,($B$5-P6844)/$B$6))</f>
        <v>0</v>
      </c>
      <c r="L6845" s="0" t="n">
        <f aca="false">IF(C6845=1,0,MIN(F6845-K6845,Assumptions!$C$15,MAX(0,$B$10-O6844-M6845)))</f>
        <v>200</v>
      </c>
      <c r="M6845" s="0" t="n">
        <f aca="false">'Profiles 8760'!H6834</f>
        <v>64400</v>
      </c>
      <c r="N6845" s="0" t="n">
        <f aca="false">J6845+L6845</f>
        <v>200</v>
      </c>
      <c r="O6845" s="0" t="n">
        <f aca="false">O6844+N6845</f>
        <v>638426.656961593</v>
      </c>
      <c r="P6845" s="0" t="n">
        <f aca="false">MIN($B$5,P6844+K6845*$B$6-I6845)</f>
        <v>510.81</v>
      </c>
      <c r="Q6845" s="0" t="n">
        <f aca="false">MAX(0,F6845-H6845-K6845-L6845)</f>
        <v>53.2542062</v>
      </c>
    </row>
    <row r="6846" customFormat="false" ht="15" hidden="false" customHeight="false" outlineLevel="0" collapsed="false">
      <c r="A6846" s="0" t="n">
        <f aca="false">'Profiles 8760'!A6835</f>
        <v>6833</v>
      </c>
      <c r="B6846" s="0" t="n">
        <f aca="false">'Profiles 8760'!B6835</f>
        <v>10</v>
      </c>
      <c r="C6846" s="0" t="n">
        <f aca="false">'Profiles 8760'!E6835</f>
        <v>0</v>
      </c>
      <c r="D6846" s="0" t="n">
        <f aca="false">'Profiles 8760'!F6835</f>
        <v>0.470091</v>
      </c>
      <c r="E6846" s="0" t="n">
        <f aca="false">'Profiles 8760'!G6835</f>
        <v>0.433973</v>
      </c>
      <c r="F6846" s="0" t="n">
        <f aca="false">D6846*Assumptions!$C$11*$B$7+E6846*Assumptions!$C$12*$B$8</f>
        <v>153.5117765</v>
      </c>
      <c r="G6846" s="0" t="n">
        <f aca="false">C6846*Assumptions!$C$15</f>
        <v>0</v>
      </c>
      <c r="H6846" s="0" t="n">
        <f aca="false">MIN(F6846,G6846)</f>
        <v>0</v>
      </c>
      <c r="I6846" s="0" t="n">
        <f aca="false">IF(C6846=1,MIN(G6846-H6846,Assumptions!$C$13,P6845),0)</f>
        <v>0</v>
      </c>
      <c r="J6846" s="0" t="n">
        <f aca="false">H6846+I6846</f>
        <v>0</v>
      </c>
      <c r="K6846" s="0" t="n">
        <f aca="false">MIN(IF(C6846=1,F6846-H6846,F6846),Assumptions!$C$13,MAX(0,($B$5-P6845)/$B$6))</f>
        <v>0</v>
      </c>
      <c r="L6846" s="0" t="n">
        <f aca="false">IF(C6846=1,0,MIN(F6846-K6846,Assumptions!$C$15,MAX(0,$B$10-O6845-M6846)))</f>
        <v>153.5117765</v>
      </c>
      <c r="M6846" s="0" t="n">
        <f aca="false">'Profiles 8760'!H6835</f>
        <v>64400</v>
      </c>
      <c r="N6846" s="0" t="n">
        <f aca="false">J6846+L6846</f>
        <v>153.5117765</v>
      </c>
      <c r="O6846" s="0" t="n">
        <f aca="false">O6845+N6846</f>
        <v>638580.168738094</v>
      </c>
      <c r="P6846" s="0" t="n">
        <f aca="false">MIN($B$5,P6845+K6846*$B$6-I6846)</f>
        <v>510.81</v>
      </c>
      <c r="Q6846" s="0" t="n">
        <f aca="false">MAX(0,F6846-H6846-K6846-L6846)</f>
        <v>0</v>
      </c>
    </row>
    <row r="6847" customFormat="false" ht="15" hidden="false" customHeight="false" outlineLevel="0" collapsed="false">
      <c r="A6847" s="0" t="n">
        <f aca="false">'Profiles 8760'!A6836</f>
        <v>6834</v>
      </c>
      <c r="B6847" s="0" t="n">
        <f aca="false">'Profiles 8760'!B6836</f>
        <v>10</v>
      </c>
      <c r="C6847" s="0" t="n">
        <f aca="false">'Profiles 8760'!E6836</f>
        <v>0</v>
      </c>
      <c r="D6847" s="0" t="n">
        <f aca="false">'Profiles 8760'!F6836</f>
        <v>0.156247</v>
      </c>
      <c r="E6847" s="0" t="n">
        <f aca="false">'Profiles 8760'!G6836</f>
        <v>0.65986</v>
      </c>
      <c r="F6847" s="0" t="n">
        <f aca="false">D6847*Assumptions!$C$11*$B$7+E6847*Assumptions!$C$12*$B$8</f>
        <v>72.1124076</v>
      </c>
      <c r="G6847" s="0" t="n">
        <f aca="false">C6847*Assumptions!$C$15</f>
        <v>0</v>
      </c>
      <c r="H6847" s="0" t="n">
        <f aca="false">MIN(F6847,G6847)</f>
        <v>0</v>
      </c>
      <c r="I6847" s="0" t="n">
        <f aca="false">IF(C6847=1,MIN(G6847-H6847,Assumptions!$C$13,P6846),0)</f>
        <v>0</v>
      </c>
      <c r="J6847" s="0" t="n">
        <f aca="false">H6847+I6847</f>
        <v>0</v>
      </c>
      <c r="K6847" s="0" t="n">
        <f aca="false">MIN(IF(C6847=1,F6847-H6847,F6847),Assumptions!$C$13,MAX(0,($B$5-P6846)/$B$6))</f>
        <v>0</v>
      </c>
      <c r="L6847" s="0" t="n">
        <f aca="false">IF(C6847=1,0,MIN(F6847-K6847,Assumptions!$C$15,MAX(0,$B$10-O6846-M6847)))</f>
        <v>72.1124076</v>
      </c>
      <c r="M6847" s="0" t="n">
        <f aca="false">'Profiles 8760'!H6836</f>
        <v>64400</v>
      </c>
      <c r="N6847" s="0" t="n">
        <f aca="false">J6847+L6847</f>
        <v>72.1124076</v>
      </c>
      <c r="O6847" s="0" t="n">
        <f aca="false">O6846+N6847</f>
        <v>638652.281145694</v>
      </c>
      <c r="P6847" s="0" t="n">
        <f aca="false">MIN($B$5,P6846+K6847*$B$6-I6847)</f>
        <v>510.81</v>
      </c>
      <c r="Q6847" s="0" t="n">
        <f aca="false">MAX(0,F6847-H6847-K6847-L6847)</f>
        <v>0</v>
      </c>
    </row>
    <row r="6848" customFormat="false" ht="15" hidden="false" customHeight="false" outlineLevel="0" collapsed="false">
      <c r="A6848" s="0" t="n">
        <f aca="false">'Profiles 8760'!A6837</f>
        <v>6835</v>
      </c>
      <c r="B6848" s="0" t="n">
        <f aca="false">'Profiles 8760'!B6837</f>
        <v>10</v>
      </c>
      <c r="C6848" s="0" t="n">
        <f aca="false">'Profiles 8760'!E6837</f>
        <v>0</v>
      </c>
      <c r="D6848" s="0" t="n">
        <f aca="false">'Profiles 8760'!F6837</f>
        <v>0</v>
      </c>
      <c r="E6848" s="0" t="n">
        <f aca="false">'Profiles 8760'!G6837</f>
        <v>0.470901</v>
      </c>
      <c r="F6848" s="0" t="n">
        <f aca="false">D6848*Assumptions!$C$11*$B$7+E6848*Assumptions!$C$12*$B$8</f>
        <v>19.2598509</v>
      </c>
      <c r="G6848" s="0" t="n">
        <f aca="false">C6848*Assumptions!$C$15</f>
        <v>0</v>
      </c>
      <c r="H6848" s="0" t="n">
        <f aca="false">MIN(F6848,G6848)</f>
        <v>0</v>
      </c>
      <c r="I6848" s="0" t="n">
        <f aca="false">IF(C6848=1,MIN(G6848-H6848,Assumptions!$C$13,P6847),0)</f>
        <v>0</v>
      </c>
      <c r="J6848" s="0" t="n">
        <f aca="false">H6848+I6848</f>
        <v>0</v>
      </c>
      <c r="K6848" s="0" t="n">
        <f aca="false">MIN(IF(C6848=1,F6848-H6848,F6848),Assumptions!$C$13,MAX(0,($B$5-P6847)/$B$6))</f>
        <v>0</v>
      </c>
      <c r="L6848" s="0" t="n">
        <f aca="false">IF(C6848=1,0,MIN(F6848-K6848,Assumptions!$C$15,MAX(0,$B$10-O6847-M6848)))</f>
        <v>19.2598509</v>
      </c>
      <c r="M6848" s="0" t="n">
        <f aca="false">'Profiles 8760'!H6837</f>
        <v>64400</v>
      </c>
      <c r="N6848" s="0" t="n">
        <f aca="false">J6848+L6848</f>
        <v>19.2598509</v>
      </c>
      <c r="O6848" s="0" t="n">
        <f aca="false">O6847+N6848</f>
        <v>638671.540996594</v>
      </c>
      <c r="P6848" s="0" t="n">
        <f aca="false">MIN($B$5,P6847+K6848*$B$6-I6848)</f>
        <v>510.81</v>
      </c>
      <c r="Q6848" s="0" t="n">
        <f aca="false">MAX(0,F6848-H6848-K6848-L6848)</f>
        <v>0</v>
      </c>
    </row>
    <row r="6849" customFormat="false" ht="15" hidden="false" customHeight="false" outlineLevel="0" collapsed="false">
      <c r="A6849" s="0" t="n">
        <f aca="false">'Profiles 8760'!A6838</f>
        <v>6836</v>
      </c>
      <c r="B6849" s="0" t="n">
        <f aca="false">'Profiles 8760'!B6838</f>
        <v>10</v>
      </c>
      <c r="C6849" s="0" t="n">
        <f aca="false">'Profiles 8760'!E6838</f>
        <v>1</v>
      </c>
      <c r="D6849" s="0" t="n">
        <f aca="false">'Profiles 8760'!F6838</f>
        <v>0</v>
      </c>
      <c r="E6849" s="0" t="n">
        <f aca="false">'Profiles 8760'!G6838</f>
        <v>0.472458</v>
      </c>
      <c r="F6849" s="0" t="n">
        <f aca="false">D6849*Assumptions!$C$11*$B$7+E6849*Assumptions!$C$12*$B$8</f>
        <v>19.3235322</v>
      </c>
      <c r="G6849" s="0" t="n">
        <f aca="false">C6849*Assumptions!$C$15</f>
        <v>200</v>
      </c>
      <c r="H6849" s="0" t="n">
        <f aca="false">MIN(F6849,G6849)</f>
        <v>19.3235322</v>
      </c>
      <c r="I6849" s="0" t="n">
        <f aca="false">IF(C6849=1,MIN(G6849-H6849,Assumptions!$C$13,P6848),0)</f>
        <v>180</v>
      </c>
      <c r="J6849" s="0" t="n">
        <f aca="false">H6849+I6849</f>
        <v>199.3235322</v>
      </c>
      <c r="K6849" s="0" t="n">
        <f aca="false">MIN(IF(C6849=1,F6849-H6849,F6849),Assumptions!$C$13,MAX(0,($B$5-P6848)/$B$6))</f>
        <v>0</v>
      </c>
      <c r="L6849" s="0" t="n">
        <f aca="false">IF(C6849=1,0,MIN(F6849-K6849,Assumptions!$C$15,MAX(0,$B$10-O6848-M6849)))</f>
        <v>0</v>
      </c>
      <c r="M6849" s="0" t="n">
        <f aca="false">'Profiles 8760'!H6838</f>
        <v>64200</v>
      </c>
      <c r="N6849" s="0" t="n">
        <f aca="false">J6849+L6849</f>
        <v>199.3235322</v>
      </c>
      <c r="O6849" s="0" t="n">
        <f aca="false">O6848+N6849</f>
        <v>638870.864528794</v>
      </c>
      <c r="P6849" s="0" t="n">
        <f aca="false">MIN($B$5,P6848+K6849*$B$6-I6849)</f>
        <v>330.81</v>
      </c>
      <c r="Q6849" s="0" t="n">
        <f aca="false">MAX(0,F6849-H6849-K6849-L6849)</f>
        <v>0</v>
      </c>
    </row>
    <row r="6850" customFormat="false" ht="15" hidden="false" customHeight="false" outlineLevel="0" collapsed="false">
      <c r="A6850" s="0" t="n">
        <f aca="false">'Profiles 8760'!A6839</f>
        <v>6837</v>
      </c>
      <c r="B6850" s="0" t="n">
        <f aca="false">'Profiles 8760'!B6839</f>
        <v>10</v>
      </c>
      <c r="C6850" s="0" t="n">
        <f aca="false">'Profiles 8760'!E6839</f>
        <v>1</v>
      </c>
      <c r="D6850" s="0" t="n">
        <f aca="false">'Profiles 8760'!F6839</f>
        <v>0</v>
      </c>
      <c r="E6850" s="0" t="n">
        <f aca="false">'Profiles 8760'!G6839</f>
        <v>0.435875</v>
      </c>
      <c r="F6850" s="0" t="n">
        <f aca="false">D6850*Assumptions!$C$11*$B$7+E6850*Assumptions!$C$12*$B$8</f>
        <v>17.8272875</v>
      </c>
      <c r="G6850" s="0" t="n">
        <f aca="false">C6850*Assumptions!$C$15</f>
        <v>200</v>
      </c>
      <c r="H6850" s="0" t="n">
        <f aca="false">MIN(F6850,G6850)</f>
        <v>17.8272875</v>
      </c>
      <c r="I6850" s="0" t="n">
        <f aca="false">IF(C6850=1,MIN(G6850-H6850,Assumptions!$C$13,P6849),0)</f>
        <v>180</v>
      </c>
      <c r="J6850" s="0" t="n">
        <f aca="false">H6850+I6850</f>
        <v>197.8272875</v>
      </c>
      <c r="K6850" s="0" t="n">
        <f aca="false">MIN(IF(C6850=1,F6850-H6850,F6850),Assumptions!$C$13,MAX(0,($B$5-P6849)/$B$6))</f>
        <v>0</v>
      </c>
      <c r="L6850" s="0" t="n">
        <f aca="false">IF(C6850=1,0,MIN(F6850-K6850,Assumptions!$C$15,MAX(0,$B$10-O6849-M6850)))</f>
        <v>0</v>
      </c>
      <c r="M6850" s="0" t="n">
        <f aca="false">'Profiles 8760'!H6839</f>
        <v>64000</v>
      </c>
      <c r="N6850" s="0" t="n">
        <f aca="false">J6850+L6850</f>
        <v>197.8272875</v>
      </c>
      <c r="O6850" s="0" t="n">
        <f aca="false">O6849+N6850</f>
        <v>639068.691816294</v>
      </c>
      <c r="P6850" s="0" t="n">
        <f aca="false">MIN($B$5,P6849+K6850*$B$6-I6850)</f>
        <v>150.81</v>
      </c>
      <c r="Q6850" s="0" t="n">
        <f aca="false">MAX(0,F6850-H6850-K6850-L6850)</f>
        <v>0</v>
      </c>
    </row>
    <row r="6851" customFormat="false" ht="15" hidden="false" customHeight="false" outlineLevel="0" collapsed="false">
      <c r="A6851" s="0" t="n">
        <f aca="false">'Profiles 8760'!A6840</f>
        <v>6838</v>
      </c>
      <c r="B6851" s="0" t="n">
        <f aca="false">'Profiles 8760'!B6840</f>
        <v>10</v>
      </c>
      <c r="C6851" s="0" t="n">
        <f aca="false">'Profiles 8760'!E6840</f>
        <v>0</v>
      </c>
      <c r="D6851" s="0" t="n">
        <f aca="false">'Profiles 8760'!F6840</f>
        <v>0</v>
      </c>
      <c r="E6851" s="0" t="n">
        <f aca="false">'Profiles 8760'!G6840</f>
        <v>0.49132</v>
      </c>
      <c r="F6851" s="0" t="n">
        <f aca="false">D6851*Assumptions!$C$11*$B$7+E6851*Assumptions!$C$12*$B$8</f>
        <v>20.094988</v>
      </c>
      <c r="G6851" s="0" t="n">
        <f aca="false">C6851*Assumptions!$C$15</f>
        <v>0</v>
      </c>
      <c r="H6851" s="0" t="n">
        <f aca="false">MIN(F6851,G6851)</f>
        <v>0</v>
      </c>
      <c r="I6851" s="0" t="n">
        <f aca="false">IF(C6851=1,MIN(G6851-H6851,Assumptions!$C$13,P6850),0)</f>
        <v>0</v>
      </c>
      <c r="J6851" s="0" t="n">
        <f aca="false">H6851+I6851</f>
        <v>0</v>
      </c>
      <c r="K6851" s="0" t="n">
        <f aca="false">MIN(IF(C6851=1,F6851-H6851,F6851),Assumptions!$C$13,MAX(0,($B$5-P6850)/$B$6))</f>
        <v>20.094988</v>
      </c>
      <c r="L6851" s="0" t="n">
        <f aca="false">IF(C6851=1,0,MIN(F6851-K6851,Assumptions!$C$15,MAX(0,$B$10-O6850-M6851)))</f>
        <v>0</v>
      </c>
      <c r="M6851" s="0" t="n">
        <f aca="false">'Profiles 8760'!H6840</f>
        <v>64000</v>
      </c>
      <c r="N6851" s="0" t="n">
        <f aca="false">J6851+L6851</f>
        <v>0</v>
      </c>
      <c r="O6851" s="0" t="n">
        <f aca="false">O6850+N6851</f>
        <v>639068.691816294</v>
      </c>
      <c r="P6851" s="0" t="n">
        <f aca="false">MIN($B$5,P6850+K6851*$B$6-I6851)</f>
        <v>168.2283355984</v>
      </c>
      <c r="Q6851" s="0" t="n">
        <f aca="false">MAX(0,F6851-H6851-K6851-L6851)</f>
        <v>0</v>
      </c>
    </row>
    <row r="6852" customFormat="false" ht="15" hidden="false" customHeight="false" outlineLevel="0" collapsed="false">
      <c r="A6852" s="0" t="n">
        <f aca="false">'Profiles 8760'!A6841</f>
        <v>6839</v>
      </c>
      <c r="B6852" s="0" t="n">
        <f aca="false">'Profiles 8760'!B6841</f>
        <v>10</v>
      </c>
      <c r="C6852" s="0" t="n">
        <f aca="false">'Profiles 8760'!E6841</f>
        <v>0</v>
      </c>
      <c r="D6852" s="0" t="n">
        <f aca="false">'Profiles 8760'!F6841</f>
        <v>0</v>
      </c>
      <c r="E6852" s="0" t="n">
        <f aca="false">'Profiles 8760'!G6841</f>
        <v>0.637605</v>
      </c>
      <c r="F6852" s="0" t="n">
        <f aca="false">D6852*Assumptions!$C$11*$B$7+E6852*Assumptions!$C$12*$B$8</f>
        <v>26.0780445</v>
      </c>
      <c r="G6852" s="0" t="n">
        <f aca="false">C6852*Assumptions!$C$15</f>
        <v>0</v>
      </c>
      <c r="H6852" s="0" t="n">
        <f aca="false">MIN(F6852,G6852)</f>
        <v>0</v>
      </c>
      <c r="I6852" s="0" t="n">
        <f aca="false">IF(C6852=1,MIN(G6852-H6852,Assumptions!$C$13,P6851),0)</f>
        <v>0</v>
      </c>
      <c r="J6852" s="0" t="n">
        <f aca="false">H6852+I6852</f>
        <v>0</v>
      </c>
      <c r="K6852" s="0" t="n">
        <f aca="false">MIN(IF(C6852=1,F6852-H6852,F6852),Assumptions!$C$13,MAX(0,($B$5-P6851)/$B$6))</f>
        <v>26.0780445</v>
      </c>
      <c r="L6852" s="0" t="n">
        <f aca="false">IF(C6852=1,0,MIN(F6852-K6852,Assumptions!$C$15,MAX(0,$B$10-O6851-M6852)))</f>
        <v>0</v>
      </c>
      <c r="M6852" s="0" t="n">
        <f aca="false">'Profiles 8760'!H6841</f>
        <v>64000</v>
      </c>
      <c r="N6852" s="0" t="n">
        <f aca="false">J6852+L6852</f>
        <v>0</v>
      </c>
      <c r="O6852" s="0" t="n">
        <f aca="false">O6851+N6852</f>
        <v>639068.691816294</v>
      </c>
      <c r="P6852" s="0" t="n">
        <f aca="false">MIN($B$5,P6851+K6852*$B$6-I6852)</f>
        <v>190.832784571</v>
      </c>
      <c r="Q6852" s="0" t="n">
        <f aca="false">MAX(0,F6852-H6852-K6852-L6852)</f>
        <v>0</v>
      </c>
    </row>
    <row r="6853" customFormat="false" ht="15" hidden="false" customHeight="false" outlineLevel="0" collapsed="false">
      <c r="A6853" s="0" t="n">
        <f aca="false">'Profiles 8760'!A6842</f>
        <v>6840</v>
      </c>
      <c r="B6853" s="0" t="n">
        <f aca="false">'Profiles 8760'!B6842</f>
        <v>10</v>
      </c>
      <c r="C6853" s="0" t="n">
        <f aca="false">'Profiles 8760'!E6842</f>
        <v>0</v>
      </c>
      <c r="D6853" s="0" t="n">
        <f aca="false">'Profiles 8760'!F6842</f>
        <v>0</v>
      </c>
      <c r="E6853" s="0" t="n">
        <f aca="false">'Profiles 8760'!G6842</f>
        <v>0.375111</v>
      </c>
      <c r="F6853" s="0" t="n">
        <f aca="false">D6853*Assumptions!$C$11*$B$7+E6853*Assumptions!$C$12*$B$8</f>
        <v>15.3420399</v>
      </c>
      <c r="G6853" s="0" t="n">
        <f aca="false">C6853*Assumptions!$C$15</f>
        <v>0</v>
      </c>
      <c r="H6853" s="0" t="n">
        <f aca="false">MIN(F6853,G6853)</f>
        <v>0</v>
      </c>
      <c r="I6853" s="0" t="n">
        <f aca="false">IF(C6853=1,MIN(G6853-H6853,Assumptions!$C$13,P6852),0)</f>
        <v>0</v>
      </c>
      <c r="J6853" s="0" t="n">
        <f aca="false">H6853+I6853</f>
        <v>0</v>
      </c>
      <c r="K6853" s="0" t="n">
        <f aca="false">MIN(IF(C6853=1,F6853-H6853,F6853),Assumptions!$C$13,MAX(0,($B$5-P6852)/$B$6))</f>
        <v>15.3420399</v>
      </c>
      <c r="L6853" s="0" t="n">
        <f aca="false">IF(C6853=1,0,MIN(F6853-K6853,Assumptions!$C$15,MAX(0,$B$10-O6852-M6853)))</f>
        <v>0</v>
      </c>
      <c r="M6853" s="0" t="n">
        <f aca="false">'Profiles 8760'!H6842</f>
        <v>64000</v>
      </c>
      <c r="N6853" s="0" t="n">
        <f aca="false">J6853+L6853</f>
        <v>0</v>
      </c>
      <c r="O6853" s="0" t="n">
        <f aca="false">O6852+N6853</f>
        <v>639068.691816294</v>
      </c>
      <c r="P6853" s="0" t="n">
        <f aca="false">MIN($B$5,P6852+K6853*$B$6-I6853)</f>
        <v>204.13126475632</v>
      </c>
      <c r="Q6853" s="0" t="n">
        <f aca="false">MAX(0,F6853-H6853-K6853-L6853)</f>
        <v>0</v>
      </c>
    </row>
    <row r="6854" customFormat="false" ht="15" hidden="false" customHeight="false" outlineLevel="0" collapsed="false">
      <c r="A6854" s="0" t="n">
        <f aca="false">'Profiles 8760'!A6843</f>
        <v>6841</v>
      </c>
      <c r="B6854" s="0" t="n">
        <f aca="false">'Profiles 8760'!B6843</f>
        <v>10</v>
      </c>
      <c r="C6854" s="0" t="n">
        <f aca="false">'Profiles 8760'!E6843</f>
        <v>0</v>
      </c>
      <c r="D6854" s="0" t="n">
        <f aca="false">'Profiles 8760'!F6843</f>
        <v>0</v>
      </c>
      <c r="E6854" s="0" t="n">
        <f aca="false">'Profiles 8760'!G6843</f>
        <v>0.417585</v>
      </c>
      <c r="F6854" s="0" t="n">
        <f aca="false">D6854*Assumptions!$C$11*$B$7+E6854*Assumptions!$C$12*$B$8</f>
        <v>17.0792265</v>
      </c>
      <c r="G6854" s="0" t="n">
        <f aca="false">C6854*Assumptions!$C$15</f>
        <v>0</v>
      </c>
      <c r="H6854" s="0" t="n">
        <f aca="false">MIN(F6854,G6854)</f>
        <v>0</v>
      </c>
      <c r="I6854" s="0" t="n">
        <f aca="false">IF(C6854=1,MIN(G6854-H6854,Assumptions!$C$13,P6853),0)</f>
        <v>0</v>
      </c>
      <c r="J6854" s="0" t="n">
        <f aca="false">H6854+I6854</f>
        <v>0</v>
      </c>
      <c r="K6854" s="0" t="n">
        <f aca="false">MIN(IF(C6854=1,F6854-H6854,F6854),Assumptions!$C$13,MAX(0,($B$5-P6853)/$B$6))</f>
        <v>17.0792265</v>
      </c>
      <c r="L6854" s="0" t="n">
        <f aca="false">IF(C6854=1,0,MIN(F6854-K6854,Assumptions!$C$15,MAX(0,$B$10-O6853-M6854)))</f>
        <v>0</v>
      </c>
      <c r="M6854" s="0" t="n">
        <f aca="false">'Profiles 8760'!H6843</f>
        <v>64000</v>
      </c>
      <c r="N6854" s="0" t="n">
        <f aca="false">J6854+L6854</f>
        <v>0</v>
      </c>
      <c r="O6854" s="0" t="n">
        <f aca="false">O6853+N6854</f>
        <v>639068.691816294</v>
      </c>
      <c r="P6854" s="0" t="n">
        <f aca="false">MIN($B$5,P6853+K6854*$B$6-I6854)</f>
        <v>218.93553828652</v>
      </c>
      <c r="Q6854" s="0" t="n">
        <f aca="false">MAX(0,F6854-H6854-K6854-L6854)</f>
        <v>0</v>
      </c>
    </row>
    <row r="6855" customFormat="false" ht="15" hidden="false" customHeight="false" outlineLevel="0" collapsed="false">
      <c r="A6855" s="0" t="n">
        <f aca="false">'Profiles 8760'!A6844</f>
        <v>6842</v>
      </c>
      <c r="B6855" s="0" t="n">
        <f aca="false">'Profiles 8760'!B6844</f>
        <v>10</v>
      </c>
      <c r="C6855" s="0" t="n">
        <f aca="false">'Profiles 8760'!E6844</f>
        <v>0</v>
      </c>
      <c r="D6855" s="0" t="n">
        <f aca="false">'Profiles 8760'!F6844</f>
        <v>0</v>
      </c>
      <c r="E6855" s="0" t="n">
        <f aca="false">'Profiles 8760'!G6844</f>
        <v>0.423955</v>
      </c>
      <c r="F6855" s="0" t="n">
        <f aca="false">D6855*Assumptions!$C$11*$B$7+E6855*Assumptions!$C$12*$B$8</f>
        <v>17.3397595</v>
      </c>
      <c r="G6855" s="0" t="n">
        <f aca="false">C6855*Assumptions!$C$15</f>
        <v>0</v>
      </c>
      <c r="H6855" s="0" t="n">
        <f aca="false">MIN(F6855,G6855)</f>
        <v>0</v>
      </c>
      <c r="I6855" s="0" t="n">
        <f aca="false">IF(C6855=1,MIN(G6855-H6855,Assumptions!$C$13,P6854),0)</f>
        <v>0</v>
      </c>
      <c r="J6855" s="0" t="n">
        <f aca="false">H6855+I6855</f>
        <v>0</v>
      </c>
      <c r="K6855" s="0" t="n">
        <f aca="false">MIN(IF(C6855=1,F6855-H6855,F6855),Assumptions!$C$13,MAX(0,($B$5-P6854)/$B$6))</f>
        <v>17.3397595</v>
      </c>
      <c r="L6855" s="0" t="n">
        <f aca="false">IF(C6855=1,0,MIN(F6855-K6855,Assumptions!$C$15,MAX(0,$B$10-O6854-M6855)))</f>
        <v>0</v>
      </c>
      <c r="M6855" s="0" t="n">
        <f aca="false">'Profiles 8760'!H6844</f>
        <v>64000</v>
      </c>
      <c r="N6855" s="0" t="n">
        <f aca="false">J6855+L6855</f>
        <v>0</v>
      </c>
      <c r="O6855" s="0" t="n">
        <f aca="false">O6854+N6855</f>
        <v>639068.691816294</v>
      </c>
      <c r="P6855" s="0" t="n">
        <f aca="false">MIN($B$5,P6854+K6855*$B$6-I6855)</f>
        <v>233.96564182112</v>
      </c>
      <c r="Q6855" s="0" t="n">
        <f aca="false">MAX(0,F6855-H6855-K6855-L6855)</f>
        <v>0</v>
      </c>
    </row>
    <row r="6856" customFormat="false" ht="15" hidden="false" customHeight="false" outlineLevel="0" collapsed="false">
      <c r="A6856" s="0" t="n">
        <f aca="false">'Profiles 8760'!A6845</f>
        <v>6843</v>
      </c>
      <c r="B6856" s="0" t="n">
        <f aca="false">'Profiles 8760'!B6845</f>
        <v>10</v>
      </c>
      <c r="C6856" s="0" t="n">
        <f aca="false">'Profiles 8760'!E6845</f>
        <v>0</v>
      </c>
      <c r="D6856" s="0" t="n">
        <f aca="false">'Profiles 8760'!F6845</f>
        <v>0</v>
      </c>
      <c r="E6856" s="0" t="n">
        <f aca="false">'Profiles 8760'!G6845</f>
        <v>0.562956</v>
      </c>
      <c r="F6856" s="0" t="n">
        <f aca="false">D6856*Assumptions!$C$11*$B$7+E6856*Assumptions!$C$12*$B$8</f>
        <v>23.0249004</v>
      </c>
      <c r="G6856" s="0" t="n">
        <f aca="false">C6856*Assumptions!$C$15</f>
        <v>0</v>
      </c>
      <c r="H6856" s="0" t="n">
        <f aca="false">MIN(F6856,G6856)</f>
        <v>0</v>
      </c>
      <c r="I6856" s="0" t="n">
        <f aca="false">IF(C6856=1,MIN(G6856-H6856,Assumptions!$C$13,P6855),0)</f>
        <v>0</v>
      </c>
      <c r="J6856" s="0" t="n">
        <f aca="false">H6856+I6856</f>
        <v>0</v>
      </c>
      <c r="K6856" s="0" t="n">
        <f aca="false">MIN(IF(C6856=1,F6856-H6856,F6856),Assumptions!$C$13,MAX(0,($B$5-P6855)/$B$6))</f>
        <v>23.0249004</v>
      </c>
      <c r="L6856" s="0" t="n">
        <f aca="false">IF(C6856=1,0,MIN(F6856-K6856,Assumptions!$C$15,MAX(0,$B$10-O6855-M6856)))</f>
        <v>0</v>
      </c>
      <c r="M6856" s="0" t="n">
        <f aca="false">'Profiles 8760'!H6845</f>
        <v>64000</v>
      </c>
      <c r="N6856" s="0" t="n">
        <f aca="false">J6856+L6856</f>
        <v>0</v>
      </c>
      <c r="O6856" s="0" t="n">
        <f aca="false">O6855+N6856</f>
        <v>639068.691816294</v>
      </c>
      <c r="P6856" s="0" t="n">
        <f aca="false">MIN($B$5,P6855+K6856*$B$6-I6856)</f>
        <v>253.92362548784</v>
      </c>
      <c r="Q6856" s="0" t="n">
        <f aca="false">MAX(0,F6856-H6856-K6856-L6856)</f>
        <v>0</v>
      </c>
    </row>
    <row r="6857" customFormat="false" ht="15" hidden="false" customHeight="false" outlineLevel="0" collapsed="false">
      <c r="A6857" s="0" t="n">
        <f aca="false">'Profiles 8760'!A6846</f>
        <v>6844</v>
      </c>
      <c r="B6857" s="0" t="n">
        <f aca="false">'Profiles 8760'!B6846</f>
        <v>10</v>
      </c>
      <c r="C6857" s="0" t="n">
        <f aca="false">'Profiles 8760'!E6846</f>
        <v>0</v>
      </c>
      <c r="D6857" s="0" t="n">
        <f aca="false">'Profiles 8760'!F6846</f>
        <v>0</v>
      </c>
      <c r="E6857" s="0" t="n">
        <f aca="false">'Profiles 8760'!G6846</f>
        <v>0.685806</v>
      </c>
      <c r="F6857" s="0" t="n">
        <f aca="false">D6857*Assumptions!$C$11*$B$7+E6857*Assumptions!$C$12*$B$8</f>
        <v>28.0494654</v>
      </c>
      <c r="G6857" s="0" t="n">
        <f aca="false">C6857*Assumptions!$C$15</f>
        <v>0</v>
      </c>
      <c r="H6857" s="0" t="n">
        <f aca="false">MIN(F6857,G6857)</f>
        <v>0</v>
      </c>
      <c r="I6857" s="0" t="n">
        <f aca="false">IF(C6857=1,MIN(G6857-H6857,Assumptions!$C$13,P6856),0)</f>
        <v>0</v>
      </c>
      <c r="J6857" s="0" t="n">
        <f aca="false">H6857+I6857</f>
        <v>0</v>
      </c>
      <c r="K6857" s="0" t="n">
        <f aca="false">MIN(IF(C6857=1,F6857-H6857,F6857),Assumptions!$C$13,MAX(0,($B$5-P6856)/$B$6))</f>
        <v>28.0494654</v>
      </c>
      <c r="L6857" s="0" t="n">
        <f aca="false">IF(C6857=1,0,MIN(F6857-K6857,Assumptions!$C$15,MAX(0,$B$10-O6856-M6857)))</f>
        <v>0</v>
      </c>
      <c r="M6857" s="0" t="n">
        <f aca="false">'Profiles 8760'!H6846</f>
        <v>64000</v>
      </c>
      <c r="N6857" s="0" t="n">
        <f aca="false">J6857+L6857</f>
        <v>0</v>
      </c>
      <c r="O6857" s="0" t="n">
        <f aca="false">O6856+N6857</f>
        <v>639068.691816294</v>
      </c>
      <c r="P6857" s="0" t="n">
        <f aca="false">MIN($B$5,P6856+K6857*$B$6-I6857)</f>
        <v>278.23690209656</v>
      </c>
      <c r="Q6857" s="0" t="n">
        <f aca="false">MAX(0,F6857-H6857-K6857-L6857)</f>
        <v>0</v>
      </c>
    </row>
    <row r="6858" customFormat="false" ht="15" hidden="false" customHeight="false" outlineLevel="0" collapsed="false">
      <c r="A6858" s="0" t="n">
        <f aca="false">'Profiles 8760'!A6847</f>
        <v>6845</v>
      </c>
      <c r="B6858" s="0" t="n">
        <f aca="false">'Profiles 8760'!B6847</f>
        <v>10</v>
      </c>
      <c r="C6858" s="0" t="n">
        <f aca="false">'Profiles 8760'!E6847</f>
        <v>0</v>
      </c>
      <c r="D6858" s="0" t="n">
        <f aca="false">'Profiles 8760'!F6847</f>
        <v>0</v>
      </c>
      <c r="E6858" s="0" t="n">
        <f aca="false">'Profiles 8760'!G6847</f>
        <v>0.50735</v>
      </c>
      <c r="F6858" s="0" t="n">
        <f aca="false">D6858*Assumptions!$C$11*$B$7+E6858*Assumptions!$C$12*$B$8</f>
        <v>20.750615</v>
      </c>
      <c r="G6858" s="0" t="n">
        <f aca="false">C6858*Assumptions!$C$15</f>
        <v>0</v>
      </c>
      <c r="H6858" s="0" t="n">
        <f aca="false">MIN(F6858,G6858)</f>
        <v>0</v>
      </c>
      <c r="I6858" s="0" t="n">
        <f aca="false">IF(C6858=1,MIN(G6858-H6858,Assumptions!$C$13,P6857),0)</f>
        <v>0</v>
      </c>
      <c r="J6858" s="0" t="n">
        <f aca="false">H6858+I6858</f>
        <v>0</v>
      </c>
      <c r="K6858" s="0" t="n">
        <f aca="false">MIN(IF(C6858=1,F6858-H6858,F6858),Assumptions!$C$13,MAX(0,($B$5-P6857)/$B$6))</f>
        <v>20.750615</v>
      </c>
      <c r="L6858" s="0" t="n">
        <f aca="false">IF(C6858=1,0,MIN(F6858-K6858,Assumptions!$C$15,MAX(0,$B$10-O6857-M6858)))</f>
        <v>0</v>
      </c>
      <c r="M6858" s="0" t="n">
        <f aca="false">'Profiles 8760'!H6847</f>
        <v>64000</v>
      </c>
      <c r="N6858" s="0" t="n">
        <f aca="false">J6858+L6858</f>
        <v>0</v>
      </c>
      <c r="O6858" s="0" t="n">
        <f aca="false">O6857+N6858</f>
        <v>639068.691816294</v>
      </c>
      <c r="P6858" s="0" t="n">
        <f aca="false">MIN($B$5,P6857+K6858*$B$6-I6858)</f>
        <v>296.22353517856</v>
      </c>
      <c r="Q6858" s="0" t="n">
        <f aca="false">MAX(0,F6858-H6858-K6858-L6858)</f>
        <v>0</v>
      </c>
    </row>
    <row r="6859" customFormat="false" ht="15" hidden="false" customHeight="false" outlineLevel="0" collapsed="false">
      <c r="A6859" s="0" t="n">
        <f aca="false">'Profiles 8760'!A6848</f>
        <v>6846</v>
      </c>
      <c r="B6859" s="0" t="n">
        <f aca="false">'Profiles 8760'!B6848</f>
        <v>10</v>
      </c>
      <c r="C6859" s="0" t="n">
        <f aca="false">'Profiles 8760'!E6848</f>
        <v>0</v>
      </c>
      <c r="D6859" s="0" t="n">
        <f aca="false">'Profiles 8760'!F6848</f>
        <v>0</v>
      </c>
      <c r="E6859" s="0" t="n">
        <f aca="false">'Profiles 8760'!G6848</f>
        <v>0.465907</v>
      </c>
      <c r="F6859" s="0" t="n">
        <f aca="false">D6859*Assumptions!$C$11*$B$7+E6859*Assumptions!$C$12*$B$8</f>
        <v>19.0555963</v>
      </c>
      <c r="G6859" s="0" t="n">
        <f aca="false">C6859*Assumptions!$C$15</f>
        <v>0</v>
      </c>
      <c r="H6859" s="0" t="n">
        <f aca="false">MIN(F6859,G6859)</f>
        <v>0</v>
      </c>
      <c r="I6859" s="0" t="n">
        <f aca="false">IF(C6859=1,MIN(G6859-H6859,Assumptions!$C$13,P6858),0)</f>
        <v>0</v>
      </c>
      <c r="J6859" s="0" t="n">
        <f aca="false">H6859+I6859</f>
        <v>0</v>
      </c>
      <c r="K6859" s="0" t="n">
        <f aca="false">MIN(IF(C6859=1,F6859-H6859,F6859),Assumptions!$C$13,MAX(0,($B$5-P6858)/$B$6))</f>
        <v>19.0555963</v>
      </c>
      <c r="L6859" s="0" t="n">
        <f aca="false">IF(C6859=1,0,MIN(F6859-K6859,Assumptions!$C$15,MAX(0,$B$10-O6858-M6859)))</f>
        <v>0</v>
      </c>
      <c r="M6859" s="0" t="n">
        <f aca="false">'Profiles 8760'!H6848</f>
        <v>64000</v>
      </c>
      <c r="N6859" s="0" t="n">
        <f aca="false">J6859+L6859</f>
        <v>0</v>
      </c>
      <c r="O6859" s="0" t="n">
        <f aca="false">O6858+N6859</f>
        <v>639068.691816294</v>
      </c>
      <c r="P6859" s="0" t="n">
        <f aca="false">MIN($B$5,P6858+K6859*$B$6-I6859)</f>
        <v>312.7409260514</v>
      </c>
      <c r="Q6859" s="0" t="n">
        <f aca="false">MAX(0,F6859-H6859-K6859-L6859)</f>
        <v>0</v>
      </c>
    </row>
    <row r="6860" customFormat="false" ht="15" hidden="false" customHeight="false" outlineLevel="0" collapsed="false">
      <c r="A6860" s="0" t="n">
        <f aca="false">'Profiles 8760'!A6849</f>
        <v>6847</v>
      </c>
      <c r="B6860" s="0" t="n">
        <f aca="false">'Profiles 8760'!B6849</f>
        <v>10</v>
      </c>
      <c r="C6860" s="0" t="n">
        <f aca="false">'Profiles 8760'!E6849</f>
        <v>0</v>
      </c>
      <c r="D6860" s="0" t="n">
        <f aca="false">'Profiles 8760'!F6849</f>
        <v>0</v>
      </c>
      <c r="E6860" s="0" t="n">
        <f aca="false">'Profiles 8760'!G6849</f>
        <v>0.427247</v>
      </c>
      <c r="F6860" s="0" t="n">
        <f aca="false">D6860*Assumptions!$C$11*$B$7+E6860*Assumptions!$C$12*$B$8</f>
        <v>17.4744023</v>
      </c>
      <c r="G6860" s="0" t="n">
        <f aca="false">C6860*Assumptions!$C$15</f>
        <v>0</v>
      </c>
      <c r="H6860" s="0" t="n">
        <f aca="false">MIN(F6860,G6860)</f>
        <v>0</v>
      </c>
      <c r="I6860" s="0" t="n">
        <f aca="false">IF(C6860=1,MIN(G6860-H6860,Assumptions!$C$13,P6859),0)</f>
        <v>0</v>
      </c>
      <c r="J6860" s="0" t="n">
        <f aca="false">H6860+I6860</f>
        <v>0</v>
      </c>
      <c r="K6860" s="0" t="n">
        <f aca="false">MIN(IF(C6860=1,F6860-H6860,F6860),Assumptions!$C$13,MAX(0,($B$5-P6859)/$B$6))</f>
        <v>17.4744023</v>
      </c>
      <c r="L6860" s="0" t="n">
        <f aca="false">IF(C6860=1,0,MIN(F6860-K6860,Assumptions!$C$15,MAX(0,$B$10-O6859-M6860)))</f>
        <v>0</v>
      </c>
      <c r="M6860" s="0" t="n">
        <f aca="false">'Profiles 8760'!H6849</f>
        <v>64000</v>
      </c>
      <c r="N6860" s="0" t="n">
        <f aca="false">J6860+L6860</f>
        <v>0</v>
      </c>
      <c r="O6860" s="0" t="n">
        <f aca="false">O6859+N6860</f>
        <v>639068.691816294</v>
      </c>
      <c r="P6860" s="0" t="n">
        <f aca="false">MIN($B$5,P6859+K6860*$B$6-I6860)</f>
        <v>327.88773796504</v>
      </c>
      <c r="Q6860" s="0" t="n">
        <f aca="false">MAX(0,F6860-H6860-K6860-L6860)</f>
        <v>0</v>
      </c>
    </row>
    <row r="6861" customFormat="false" ht="15" hidden="false" customHeight="false" outlineLevel="0" collapsed="false">
      <c r="A6861" s="0" t="n">
        <f aca="false">'Profiles 8760'!A6850</f>
        <v>6848</v>
      </c>
      <c r="B6861" s="0" t="n">
        <f aca="false">'Profiles 8760'!B6850</f>
        <v>10</v>
      </c>
      <c r="C6861" s="0" t="n">
        <f aca="false">'Profiles 8760'!E6850</f>
        <v>1</v>
      </c>
      <c r="D6861" s="0" t="n">
        <f aca="false">'Profiles 8760'!F6850</f>
        <v>0.176102</v>
      </c>
      <c r="E6861" s="0" t="n">
        <f aca="false">'Profiles 8760'!G6850</f>
        <v>0.584591</v>
      </c>
      <c r="F6861" s="0" t="n">
        <f aca="false">D6861*Assumptions!$C$11*$B$7+E6861*Assumptions!$C$12*$B$8</f>
        <v>74.7680295</v>
      </c>
      <c r="G6861" s="0" t="n">
        <f aca="false">C6861*Assumptions!$C$15</f>
        <v>200</v>
      </c>
      <c r="H6861" s="0" t="n">
        <f aca="false">MIN(F6861,G6861)</f>
        <v>74.7680295</v>
      </c>
      <c r="I6861" s="0" t="n">
        <f aca="false">IF(C6861=1,MIN(G6861-H6861,Assumptions!$C$13,P6860),0)</f>
        <v>125.2319705</v>
      </c>
      <c r="J6861" s="0" t="n">
        <f aca="false">H6861+I6861</f>
        <v>200</v>
      </c>
      <c r="K6861" s="0" t="n">
        <f aca="false">MIN(IF(C6861=1,F6861-H6861,F6861),Assumptions!$C$13,MAX(0,($B$5-P6860)/$B$6))</f>
        <v>0</v>
      </c>
      <c r="L6861" s="0" t="n">
        <f aca="false">IF(C6861=1,0,MIN(F6861-K6861,Assumptions!$C$15,MAX(0,$B$10-O6860-M6861)))</f>
        <v>0</v>
      </c>
      <c r="M6861" s="0" t="n">
        <f aca="false">'Profiles 8760'!H6850</f>
        <v>63800</v>
      </c>
      <c r="N6861" s="0" t="n">
        <f aca="false">J6861+L6861</f>
        <v>200</v>
      </c>
      <c r="O6861" s="0" t="n">
        <f aca="false">O6860+N6861</f>
        <v>639268.691816294</v>
      </c>
      <c r="P6861" s="0" t="n">
        <f aca="false">MIN($B$5,P6860+K6861*$B$6-I6861)</f>
        <v>202.65576746504</v>
      </c>
      <c r="Q6861" s="0" t="n">
        <f aca="false">MAX(0,F6861-H6861-K6861-L6861)</f>
        <v>0</v>
      </c>
    </row>
    <row r="6862" customFormat="false" ht="15" hidden="false" customHeight="false" outlineLevel="0" collapsed="false">
      <c r="A6862" s="0" t="n">
        <f aca="false">'Profiles 8760'!A6851</f>
        <v>6849</v>
      </c>
      <c r="B6862" s="0" t="n">
        <f aca="false">'Profiles 8760'!B6851</f>
        <v>10</v>
      </c>
      <c r="C6862" s="0" t="n">
        <f aca="false">'Profiles 8760'!E6851</f>
        <v>1</v>
      </c>
      <c r="D6862" s="0" t="n">
        <f aca="false">'Profiles 8760'!F6851</f>
        <v>0.529828</v>
      </c>
      <c r="E6862" s="0" t="n">
        <f aca="false">'Profiles 8760'!G6851</f>
        <v>0.65142</v>
      </c>
      <c r="F6862" s="0" t="n">
        <f aca="false">D6862*Assumptions!$C$11*$B$7+E6862*Assumptions!$C$12*$B$8</f>
        <v>179.6574044</v>
      </c>
      <c r="G6862" s="0" t="n">
        <f aca="false">C6862*Assumptions!$C$15</f>
        <v>200</v>
      </c>
      <c r="H6862" s="0" t="n">
        <f aca="false">MIN(F6862,G6862)</f>
        <v>179.6574044</v>
      </c>
      <c r="I6862" s="0" t="n">
        <f aca="false">IF(C6862=1,MIN(G6862-H6862,Assumptions!$C$13,P6861),0)</f>
        <v>20.3425956</v>
      </c>
      <c r="J6862" s="0" t="n">
        <f aca="false">H6862+I6862</f>
        <v>200</v>
      </c>
      <c r="K6862" s="0" t="n">
        <f aca="false">MIN(IF(C6862=1,F6862-H6862,F6862),Assumptions!$C$13,MAX(0,($B$5-P6861)/$B$6))</f>
        <v>0</v>
      </c>
      <c r="L6862" s="0" t="n">
        <f aca="false">IF(C6862=1,0,MIN(F6862-K6862,Assumptions!$C$15,MAX(0,$B$10-O6861-M6862)))</f>
        <v>0</v>
      </c>
      <c r="M6862" s="0" t="n">
        <f aca="false">'Profiles 8760'!H6851</f>
        <v>63600</v>
      </c>
      <c r="N6862" s="0" t="n">
        <f aca="false">J6862+L6862</f>
        <v>200</v>
      </c>
      <c r="O6862" s="0" t="n">
        <f aca="false">O6861+N6862</f>
        <v>639468.691816294</v>
      </c>
      <c r="P6862" s="0" t="n">
        <f aca="false">MIN($B$5,P6861+K6862*$B$6-I6862)</f>
        <v>182.31317186504</v>
      </c>
      <c r="Q6862" s="0" t="n">
        <f aca="false">MAX(0,F6862-H6862-K6862-L6862)</f>
        <v>0</v>
      </c>
    </row>
    <row r="6863" customFormat="false" ht="15" hidden="false" customHeight="false" outlineLevel="0" collapsed="false">
      <c r="A6863" s="0" t="n">
        <f aca="false">'Profiles 8760'!A6852</f>
        <v>6850</v>
      </c>
      <c r="B6863" s="0" t="n">
        <f aca="false">'Profiles 8760'!B6852</f>
        <v>10</v>
      </c>
      <c r="C6863" s="0" t="n">
        <f aca="false">'Profiles 8760'!E6852</f>
        <v>0</v>
      </c>
      <c r="D6863" s="0" t="n">
        <f aca="false">'Profiles 8760'!F6852</f>
        <v>0.902429</v>
      </c>
      <c r="E6863" s="0" t="n">
        <f aca="false">'Profiles 8760'!G6852</f>
        <v>0.571867</v>
      </c>
      <c r="F6863" s="0" t="n">
        <f aca="false">D6863*Assumptions!$C$11*$B$7+E6863*Assumptions!$C$12*$B$8</f>
        <v>284.0108555</v>
      </c>
      <c r="G6863" s="0" t="n">
        <f aca="false">C6863*Assumptions!$C$15</f>
        <v>0</v>
      </c>
      <c r="H6863" s="0" t="n">
        <f aca="false">MIN(F6863,G6863)</f>
        <v>0</v>
      </c>
      <c r="I6863" s="0" t="n">
        <f aca="false">IF(C6863=1,MIN(G6863-H6863,Assumptions!$C$13,P6862),0)</f>
        <v>0</v>
      </c>
      <c r="J6863" s="0" t="n">
        <f aca="false">H6863+I6863</f>
        <v>0</v>
      </c>
      <c r="K6863" s="0" t="n">
        <f aca="false">MIN(IF(C6863=1,F6863-H6863,F6863),Assumptions!$C$13,MAX(0,($B$5-P6862)/$B$6))</f>
        <v>180</v>
      </c>
      <c r="L6863" s="0" t="n">
        <f aca="false">IF(C6863=1,0,MIN(F6863-K6863,Assumptions!$C$15,MAX(0,$B$10-O6862-M6863)))</f>
        <v>104.0108555</v>
      </c>
      <c r="M6863" s="0" t="n">
        <f aca="false">'Profiles 8760'!H6852</f>
        <v>63600</v>
      </c>
      <c r="N6863" s="0" t="n">
        <f aca="false">J6863+L6863</f>
        <v>104.0108555</v>
      </c>
      <c r="O6863" s="0" t="n">
        <f aca="false">O6862+N6863</f>
        <v>639572.702671794</v>
      </c>
      <c r="P6863" s="0" t="n">
        <f aca="false">MIN($B$5,P6862+K6863*$B$6-I6863)</f>
        <v>338.33717186504</v>
      </c>
      <c r="Q6863" s="0" t="n">
        <f aca="false">MAX(0,F6863-H6863-K6863-L6863)</f>
        <v>0</v>
      </c>
    </row>
    <row r="6864" customFormat="false" ht="15" hidden="false" customHeight="false" outlineLevel="0" collapsed="false">
      <c r="A6864" s="0" t="n">
        <f aca="false">'Profiles 8760'!A6853</f>
        <v>6851</v>
      </c>
      <c r="B6864" s="0" t="n">
        <f aca="false">'Profiles 8760'!B6853</f>
        <v>10</v>
      </c>
      <c r="C6864" s="0" t="n">
        <f aca="false">'Profiles 8760'!E6853</f>
        <v>0</v>
      </c>
      <c r="D6864" s="0" t="n">
        <f aca="false">'Profiles 8760'!F6853</f>
        <v>1</v>
      </c>
      <c r="E6864" s="0" t="n">
        <f aca="false">'Profiles 8760'!G6853</f>
        <v>0.653806</v>
      </c>
      <c r="F6864" s="0" t="n">
        <f aca="false">D6864*Assumptions!$C$11*$B$7+E6864*Assumptions!$C$12*$B$8</f>
        <v>315.5406654</v>
      </c>
      <c r="G6864" s="0" t="n">
        <f aca="false">C6864*Assumptions!$C$15</f>
        <v>0</v>
      </c>
      <c r="H6864" s="0" t="n">
        <f aca="false">MIN(F6864,G6864)</f>
        <v>0</v>
      </c>
      <c r="I6864" s="0" t="n">
        <f aca="false">IF(C6864=1,MIN(G6864-H6864,Assumptions!$C$13,P6863),0)</f>
        <v>0</v>
      </c>
      <c r="J6864" s="0" t="n">
        <f aca="false">H6864+I6864</f>
        <v>0</v>
      </c>
      <c r="K6864" s="0" t="n">
        <f aca="false">MIN(IF(C6864=1,F6864-H6864,F6864),Assumptions!$C$13,MAX(0,($B$5-P6863)/$B$6))</f>
        <v>180</v>
      </c>
      <c r="L6864" s="0" t="n">
        <f aca="false">IF(C6864=1,0,MIN(F6864-K6864,Assumptions!$C$15,MAX(0,$B$10-O6863-M6864)))</f>
        <v>135.5406654</v>
      </c>
      <c r="M6864" s="0" t="n">
        <f aca="false">'Profiles 8760'!H6853</f>
        <v>63600</v>
      </c>
      <c r="N6864" s="0" t="n">
        <f aca="false">J6864+L6864</f>
        <v>135.5406654</v>
      </c>
      <c r="O6864" s="0" t="n">
        <f aca="false">O6863+N6864</f>
        <v>639708.243337194</v>
      </c>
      <c r="P6864" s="0" t="n">
        <f aca="false">MIN($B$5,P6863+K6864*$B$6-I6864)</f>
        <v>494.36117186504</v>
      </c>
      <c r="Q6864" s="0" t="n">
        <f aca="false">MAX(0,F6864-H6864-K6864-L6864)</f>
        <v>0</v>
      </c>
    </row>
    <row r="6865" customFormat="false" ht="15" hidden="false" customHeight="false" outlineLevel="0" collapsed="false">
      <c r="A6865" s="0" t="n">
        <f aca="false">'Profiles 8760'!A6854</f>
        <v>6852</v>
      </c>
      <c r="B6865" s="0" t="n">
        <f aca="false">'Profiles 8760'!B6854</f>
        <v>10</v>
      </c>
      <c r="C6865" s="0" t="n">
        <f aca="false">'Profiles 8760'!E6854</f>
        <v>0</v>
      </c>
      <c r="D6865" s="0" t="n">
        <f aca="false">'Profiles 8760'!F6854</f>
        <v>1</v>
      </c>
      <c r="E6865" s="0" t="n">
        <f aca="false">'Profiles 8760'!G6854</f>
        <v>0.682681</v>
      </c>
      <c r="F6865" s="0" t="n">
        <f aca="false">D6865*Assumptions!$C$11*$B$7+E6865*Assumptions!$C$12*$B$8</f>
        <v>316.7216529</v>
      </c>
      <c r="G6865" s="0" t="n">
        <f aca="false">C6865*Assumptions!$C$15</f>
        <v>0</v>
      </c>
      <c r="H6865" s="0" t="n">
        <f aca="false">MIN(F6865,G6865)</f>
        <v>0</v>
      </c>
      <c r="I6865" s="0" t="n">
        <f aca="false">IF(C6865=1,MIN(G6865-H6865,Assumptions!$C$13,P6864),0)</f>
        <v>0</v>
      </c>
      <c r="J6865" s="0" t="n">
        <f aca="false">H6865+I6865</f>
        <v>0</v>
      </c>
      <c r="K6865" s="0" t="n">
        <f aca="false">MIN(IF(C6865=1,F6865-H6865,F6865),Assumptions!$C$13,MAX(0,($B$5-P6864)/$B$6))</f>
        <v>18.9764976176281</v>
      </c>
      <c r="L6865" s="0" t="n">
        <f aca="false">IF(C6865=1,0,MIN(F6865-K6865,Assumptions!$C$15,MAX(0,$B$10-O6864-M6865)))</f>
        <v>200</v>
      </c>
      <c r="M6865" s="0" t="n">
        <f aca="false">'Profiles 8760'!H6854</f>
        <v>63600</v>
      </c>
      <c r="N6865" s="0" t="n">
        <f aca="false">J6865+L6865</f>
        <v>200</v>
      </c>
      <c r="O6865" s="0" t="n">
        <f aca="false">O6864+N6865</f>
        <v>639908.243337194</v>
      </c>
      <c r="P6865" s="0" t="n">
        <f aca="false">MIN($B$5,P6864+K6865*$B$6-I6865)</f>
        <v>510.81</v>
      </c>
      <c r="Q6865" s="0" t="n">
        <f aca="false">MAX(0,F6865-H6865-K6865-L6865)</f>
        <v>97.7451552823719</v>
      </c>
    </row>
    <row r="6866" customFormat="false" ht="15" hidden="false" customHeight="false" outlineLevel="0" collapsed="false">
      <c r="A6866" s="0" t="n">
        <f aca="false">'Profiles 8760'!A6855</f>
        <v>6853</v>
      </c>
      <c r="B6866" s="0" t="n">
        <f aca="false">'Profiles 8760'!B6855</f>
        <v>10</v>
      </c>
      <c r="C6866" s="0" t="n">
        <f aca="false">'Profiles 8760'!E6855</f>
        <v>0</v>
      </c>
      <c r="D6866" s="0" t="n">
        <f aca="false">'Profiles 8760'!F6855</f>
        <v>1</v>
      </c>
      <c r="E6866" s="0" t="n">
        <f aca="false">'Profiles 8760'!G6855</f>
        <v>0.714429</v>
      </c>
      <c r="F6866" s="0" t="n">
        <f aca="false">D6866*Assumptions!$C$11*$B$7+E6866*Assumptions!$C$12*$B$8</f>
        <v>318.0201461</v>
      </c>
      <c r="G6866" s="0" t="n">
        <f aca="false">C6866*Assumptions!$C$15</f>
        <v>0</v>
      </c>
      <c r="H6866" s="0" t="n">
        <f aca="false">MIN(F6866,G6866)</f>
        <v>0</v>
      </c>
      <c r="I6866" s="0" t="n">
        <f aca="false">IF(C6866=1,MIN(G6866-H6866,Assumptions!$C$13,P6865),0)</f>
        <v>0</v>
      </c>
      <c r="J6866" s="0" t="n">
        <f aca="false">H6866+I6866</f>
        <v>0</v>
      </c>
      <c r="K6866" s="0" t="n">
        <f aca="false">MIN(IF(C6866=1,F6866-H6866,F6866),Assumptions!$C$13,MAX(0,($B$5-P6865)/$B$6))</f>
        <v>0</v>
      </c>
      <c r="L6866" s="0" t="n">
        <f aca="false">IF(C6866=1,0,MIN(F6866-K6866,Assumptions!$C$15,MAX(0,$B$10-O6865-M6866)))</f>
        <v>200</v>
      </c>
      <c r="M6866" s="0" t="n">
        <f aca="false">'Profiles 8760'!H6855</f>
        <v>63600</v>
      </c>
      <c r="N6866" s="0" t="n">
        <f aca="false">J6866+L6866</f>
        <v>200</v>
      </c>
      <c r="O6866" s="0" t="n">
        <f aca="false">O6865+N6866</f>
        <v>640108.243337194</v>
      </c>
      <c r="P6866" s="0" t="n">
        <f aca="false">MIN($B$5,P6865+K6866*$B$6-I6866)</f>
        <v>510.81</v>
      </c>
      <c r="Q6866" s="0" t="n">
        <f aca="false">MAX(0,F6866-H6866-K6866-L6866)</f>
        <v>118.0201461</v>
      </c>
    </row>
    <row r="6867" customFormat="false" ht="15" hidden="false" customHeight="false" outlineLevel="0" collapsed="false">
      <c r="A6867" s="0" t="n">
        <f aca="false">'Profiles 8760'!A6856</f>
        <v>6854</v>
      </c>
      <c r="B6867" s="0" t="n">
        <f aca="false">'Profiles 8760'!B6856</f>
        <v>10</v>
      </c>
      <c r="C6867" s="0" t="n">
        <f aca="false">'Profiles 8760'!E6856</f>
        <v>0</v>
      </c>
      <c r="D6867" s="0" t="n">
        <f aca="false">'Profiles 8760'!F6856</f>
        <v>1</v>
      </c>
      <c r="E6867" s="0" t="n">
        <f aca="false">'Profiles 8760'!G6856</f>
        <v>0.724396</v>
      </c>
      <c r="F6867" s="0" t="n">
        <f aca="false">D6867*Assumptions!$C$11*$B$7+E6867*Assumptions!$C$12*$B$8</f>
        <v>318.4277964</v>
      </c>
      <c r="G6867" s="0" t="n">
        <f aca="false">C6867*Assumptions!$C$15</f>
        <v>0</v>
      </c>
      <c r="H6867" s="0" t="n">
        <f aca="false">MIN(F6867,G6867)</f>
        <v>0</v>
      </c>
      <c r="I6867" s="0" t="n">
        <f aca="false">IF(C6867=1,MIN(G6867-H6867,Assumptions!$C$13,P6866),0)</f>
        <v>0</v>
      </c>
      <c r="J6867" s="0" t="n">
        <f aca="false">H6867+I6867</f>
        <v>0</v>
      </c>
      <c r="K6867" s="0" t="n">
        <f aca="false">MIN(IF(C6867=1,F6867-H6867,F6867),Assumptions!$C$13,MAX(0,($B$5-P6866)/$B$6))</f>
        <v>0</v>
      </c>
      <c r="L6867" s="0" t="n">
        <f aca="false">IF(C6867=1,0,MIN(F6867-K6867,Assumptions!$C$15,MAX(0,$B$10-O6866-M6867)))</f>
        <v>200</v>
      </c>
      <c r="M6867" s="0" t="n">
        <f aca="false">'Profiles 8760'!H6856</f>
        <v>63600</v>
      </c>
      <c r="N6867" s="0" t="n">
        <f aca="false">J6867+L6867</f>
        <v>200</v>
      </c>
      <c r="O6867" s="0" t="n">
        <f aca="false">O6866+N6867</f>
        <v>640308.243337194</v>
      </c>
      <c r="P6867" s="0" t="n">
        <f aca="false">MIN($B$5,P6866+K6867*$B$6-I6867)</f>
        <v>510.81</v>
      </c>
      <c r="Q6867" s="0" t="n">
        <f aca="false">MAX(0,F6867-H6867-K6867-L6867)</f>
        <v>118.4277964</v>
      </c>
    </row>
    <row r="6868" customFormat="false" ht="15" hidden="false" customHeight="false" outlineLevel="0" collapsed="false">
      <c r="A6868" s="0" t="n">
        <f aca="false">'Profiles 8760'!A6857</f>
        <v>6855</v>
      </c>
      <c r="B6868" s="0" t="n">
        <f aca="false">'Profiles 8760'!B6857</f>
        <v>10</v>
      </c>
      <c r="C6868" s="0" t="n">
        <f aca="false">'Profiles 8760'!E6857</f>
        <v>0</v>
      </c>
      <c r="D6868" s="0" t="n">
        <f aca="false">'Profiles 8760'!F6857</f>
        <v>1</v>
      </c>
      <c r="E6868" s="0" t="n">
        <f aca="false">'Profiles 8760'!G6857</f>
        <v>0.580294</v>
      </c>
      <c r="F6868" s="0" t="n">
        <f aca="false">D6868*Assumptions!$C$11*$B$7+E6868*Assumptions!$C$12*$B$8</f>
        <v>312.5340246</v>
      </c>
      <c r="G6868" s="0" t="n">
        <f aca="false">C6868*Assumptions!$C$15</f>
        <v>0</v>
      </c>
      <c r="H6868" s="0" t="n">
        <f aca="false">MIN(F6868,G6868)</f>
        <v>0</v>
      </c>
      <c r="I6868" s="0" t="n">
        <f aca="false">IF(C6868=1,MIN(G6868-H6868,Assumptions!$C$13,P6867),0)</f>
        <v>0</v>
      </c>
      <c r="J6868" s="0" t="n">
        <f aca="false">H6868+I6868</f>
        <v>0</v>
      </c>
      <c r="K6868" s="0" t="n">
        <f aca="false">MIN(IF(C6868=1,F6868-H6868,F6868),Assumptions!$C$13,MAX(0,($B$5-P6867)/$B$6))</f>
        <v>0</v>
      </c>
      <c r="L6868" s="0" t="n">
        <f aca="false">IF(C6868=1,0,MIN(F6868-K6868,Assumptions!$C$15,MAX(0,$B$10-O6867-M6868)))</f>
        <v>200</v>
      </c>
      <c r="M6868" s="0" t="n">
        <f aca="false">'Profiles 8760'!H6857</f>
        <v>63600</v>
      </c>
      <c r="N6868" s="0" t="n">
        <f aca="false">J6868+L6868</f>
        <v>200</v>
      </c>
      <c r="O6868" s="0" t="n">
        <f aca="false">O6867+N6868</f>
        <v>640508.243337194</v>
      </c>
      <c r="P6868" s="0" t="n">
        <f aca="false">MIN($B$5,P6867+K6868*$B$6-I6868)</f>
        <v>510.81</v>
      </c>
      <c r="Q6868" s="0" t="n">
        <f aca="false">MAX(0,F6868-H6868-K6868-L6868)</f>
        <v>112.5340246</v>
      </c>
    </row>
    <row r="6869" customFormat="false" ht="15" hidden="false" customHeight="false" outlineLevel="0" collapsed="false">
      <c r="A6869" s="0" t="n">
        <f aca="false">'Profiles 8760'!A6858</f>
        <v>6856</v>
      </c>
      <c r="B6869" s="0" t="n">
        <f aca="false">'Profiles 8760'!B6858</f>
        <v>10</v>
      </c>
      <c r="C6869" s="0" t="n">
        <f aca="false">'Profiles 8760'!E6858</f>
        <v>0</v>
      </c>
      <c r="D6869" s="0" t="n">
        <f aca="false">'Profiles 8760'!F6858</f>
        <v>0.902429</v>
      </c>
      <c r="E6869" s="0" t="n">
        <f aca="false">'Profiles 8760'!G6858</f>
        <v>0.560655</v>
      </c>
      <c r="F6869" s="0" t="n">
        <f aca="false">D6869*Assumptions!$C$11*$B$7+E6869*Assumptions!$C$12*$B$8</f>
        <v>283.5522847</v>
      </c>
      <c r="G6869" s="0" t="n">
        <f aca="false">C6869*Assumptions!$C$15</f>
        <v>0</v>
      </c>
      <c r="H6869" s="0" t="n">
        <f aca="false">MIN(F6869,G6869)</f>
        <v>0</v>
      </c>
      <c r="I6869" s="0" t="n">
        <f aca="false">IF(C6869=1,MIN(G6869-H6869,Assumptions!$C$13,P6868),0)</f>
        <v>0</v>
      </c>
      <c r="J6869" s="0" t="n">
        <f aca="false">H6869+I6869</f>
        <v>0</v>
      </c>
      <c r="K6869" s="0" t="n">
        <f aca="false">MIN(IF(C6869=1,F6869-H6869,F6869),Assumptions!$C$13,MAX(0,($B$5-P6868)/$B$6))</f>
        <v>0</v>
      </c>
      <c r="L6869" s="0" t="n">
        <f aca="false">IF(C6869=1,0,MIN(F6869-K6869,Assumptions!$C$15,MAX(0,$B$10-O6868-M6869)))</f>
        <v>200</v>
      </c>
      <c r="M6869" s="0" t="n">
        <f aca="false">'Profiles 8760'!H6858</f>
        <v>63600</v>
      </c>
      <c r="N6869" s="0" t="n">
        <f aca="false">J6869+L6869</f>
        <v>200</v>
      </c>
      <c r="O6869" s="0" t="n">
        <f aca="false">O6868+N6869</f>
        <v>640708.243337194</v>
      </c>
      <c r="P6869" s="0" t="n">
        <f aca="false">MIN($B$5,P6868+K6869*$B$6-I6869)</f>
        <v>510.81</v>
      </c>
      <c r="Q6869" s="0" t="n">
        <f aca="false">MAX(0,F6869-H6869-K6869-L6869)</f>
        <v>83.5522847</v>
      </c>
    </row>
    <row r="6870" customFormat="false" ht="15" hidden="false" customHeight="false" outlineLevel="0" collapsed="false">
      <c r="A6870" s="0" t="n">
        <f aca="false">'Profiles 8760'!A6859</f>
        <v>6857</v>
      </c>
      <c r="B6870" s="0" t="n">
        <f aca="false">'Profiles 8760'!B6859</f>
        <v>10</v>
      </c>
      <c r="C6870" s="0" t="n">
        <f aca="false">'Profiles 8760'!E6859</f>
        <v>0</v>
      </c>
      <c r="D6870" s="0" t="n">
        <f aca="false">'Profiles 8760'!F6859</f>
        <v>0.529828</v>
      </c>
      <c r="E6870" s="0" t="n">
        <f aca="false">'Profiles 8760'!G6859</f>
        <v>0.716767</v>
      </c>
      <c r="F6870" s="0" t="n">
        <f aca="false">D6870*Assumptions!$C$11*$B$7+E6870*Assumptions!$C$12*$B$8</f>
        <v>182.3300967</v>
      </c>
      <c r="G6870" s="0" t="n">
        <f aca="false">C6870*Assumptions!$C$15</f>
        <v>0</v>
      </c>
      <c r="H6870" s="0" t="n">
        <f aca="false">MIN(F6870,G6870)</f>
        <v>0</v>
      </c>
      <c r="I6870" s="0" t="n">
        <f aca="false">IF(C6870=1,MIN(G6870-H6870,Assumptions!$C$13,P6869),0)</f>
        <v>0</v>
      </c>
      <c r="J6870" s="0" t="n">
        <f aca="false">H6870+I6870</f>
        <v>0</v>
      </c>
      <c r="K6870" s="0" t="n">
        <f aca="false">MIN(IF(C6870=1,F6870-H6870,F6870),Assumptions!$C$13,MAX(0,($B$5-P6869)/$B$6))</f>
        <v>0</v>
      </c>
      <c r="L6870" s="0" t="n">
        <f aca="false">IF(C6870=1,0,MIN(F6870-K6870,Assumptions!$C$15,MAX(0,$B$10-O6869-M6870)))</f>
        <v>182.3300967</v>
      </c>
      <c r="M6870" s="0" t="n">
        <f aca="false">'Profiles 8760'!H6859</f>
        <v>63600</v>
      </c>
      <c r="N6870" s="0" t="n">
        <f aca="false">J6870+L6870</f>
        <v>182.3300967</v>
      </c>
      <c r="O6870" s="0" t="n">
        <f aca="false">O6869+N6870</f>
        <v>640890.573433894</v>
      </c>
      <c r="P6870" s="0" t="n">
        <f aca="false">MIN($B$5,P6869+K6870*$B$6-I6870)</f>
        <v>510.81</v>
      </c>
      <c r="Q6870" s="0" t="n">
        <f aca="false">MAX(0,F6870-H6870-K6870-L6870)</f>
        <v>0</v>
      </c>
    </row>
    <row r="6871" customFormat="false" ht="15" hidden="false" customHeight="false" outlineLevel="0" collapsed="false">
      <c r="A6871" s="0" t="n">
        <f aca="false">'Profiles 8760'!A6860</f>
        <v>6858</v>
      </c>
      <c r="B6871" s="0" t="n">
        <f aca="false">'Profiles 8760'!B6860</f>
        <v>10</v>
      </c>
      <c r="C6871" s="0" t="n">
        <f aca="false">'Profiles 8760'!E6860</f>
        <v>0</v>
      </c>
      <c r="D6871" s="0" t="n">
        <f aca="false">'Profiles 8760'!F6860</f>
        <v>0.176102</v>
      </c>
      <c r="E6871" s="0" t="n">
        <f aca="false">'Profiles 8760'!G6860</f>
        <v>0.548609</v>
      </c>
      <c r="F6871" s="0" t="n">
        <f aca="false">D6871*Assumptions!$C$11*$B$7+E6871*Assumptions!$C$12*$B$8</f>
        <v>73.2963657</v>
      </c>
      <c r="G6871" s="0" t="n">
        <f aca="false">C6871*Assumptions!$C$15</f>
        <v>0</v>
      </c>
      <c r="H6871" s="0" t="n">
        <f aca="false">MIN(F6871,G6871)</f>
        <v>0</v>
      </c>
      <c r="I6871" s="0" t="n">
        <f aca="false">IF(C6871=1,MIN(G6871-H6871,Assumptions!$C$13,P6870),0)</f>
        <v>0</v>
      </c>
      <c r="J6871" s="0" t="n">
        <f aca="false">H6871+I6871</f>
        <v>0</v>
      </c>
      <c r="K6871" s="0" t="n">
        <f aca="false">MIN(IF(C6871=1,F6871-H6871,F6871),Assumptions!$C$13,MAX(0,($B$5-P6870)/$B$6))</f>
        <v>0</v>
      </c>
      <c r="L6871" s="0" t="n">
        <f aca="false">IF(C6871=1,0,MIN(F6871-K6871,Assumptions!$C$15,MAX(0,$B$10-O6870-M6871)))</f>
        <v>73.2963657</v>
      </c>
      <c r="M6871" s="0" t="n">
        <f aca="false">'Profiles 8760'!H6860</f>
        <v>63600</v>
      </c>
      <c r="N6871" s="0" t="n">
        <f aca="false">J6871+L6871</f>
        <v>73.2963657</v>
      </c>
      <c r="O6871" s="0" t="n">
        <f aca="false">O6870+N6871</f>
        <v>640963.869799594</v>
      </c>
      <c r="P6871" s="0" t="n">
        <f aca="false">MIN($B$5,P6870+K6871*$B$6-I6871)</f>
        <v>510.81</v>
      </c>
      <c r="Q6871" s="0" t="n">
        <f aca="false">MAX(0,F6871-H6871-K6871-L6871)</f>
        <v>0</v>
      </c>
    </row>
    <row r="6872" customFormat="false" ht="15" hidden="false" customHeight="false" outlineLevel="0" collapsed="false">
      <c r="A6872" s="0" t="n">
        <f aca="false">'Profiles 8760'!A6861</f>
        <v>6859</v>
      </c>
      <c r="B6872" s="0" t="n">
        <f aca="false">'Profiles 8760'!B6861</f>
        <v>10</v>
      </c>
      <c r="C6872" s="0" t="n">
        <f aca="false">'Profiles 8760'!E6861</f>
        <v>0</v>
      </c>
      <c r="D6872" s="0" t="n">
        <f aca="false">'Profiles 8760'!F6861</f>
        <v>0</v>
      </c>
      <c r="E6872" s="0" t="n">
        <f aca="false">'Profiles 8760'!G6861</f>
        <v>0.649465</v>
      </c>
      <c r="F6872" s="0" t="n">
        <f aca="false">D6872*Assumptions!$C$11*$B$7+E6872*Assumptions!$C$12*$B$8</f>
        <v>26.5631185</v>
      </c>
      <c r="G6872" s="0" t="n">
        <f aca="false">C6872*Assumptions!$C$15</f>
        <v>0</v>
      </c>
      <c r="H6872" s="0" t="n">
        <f aca="false">MIN(F6872,G6872)</f>
        <v>0</v>
      </c>
      <c r="I6872" s="0" t="n">
        <f aca="false">IF(C6872=1,MIN(G6872-H6872,Assumptions!$C$13,P6871),0)</f>
        <v>0</v>
      </c>
      <c r="J6872" s="0" t="n">
        <f aca="false">H6872+I6872</f>
        <v>0</v>
      </c>
      <c r="K6872" s="0" t="n">
        <f aca="false">MIN(IF(C6872=1,F6872-H6872,F6872),Assumptions!$C$13,MAX(0,($B$5-P6871)/$B$6))</f>
        <v>0</v>
      </c>
      <c r="L6872" s="0" t="n">
        <f aca="false">IF(C6872=1,0,MIN(F6872-K6872,Assumptions!$C$15,MAX(0,$B$10-O6871-M6872)))</f>
        <v>26.5631185</v>
      </c>
      <c r="M6872" s="0" t="n">
        <f aca="false">'Profiles 8760'!H6861</f>
        <v>63600</v>
      </c>
      <c r="N6872" s="0" t="n">
        <f aca="false">J6872+L6872</f>
        <v>26.5631185</v>
      </c>
      <c r="O6872" s="0" t="n">
        <f aca="false">O6871+N6872</f>
        <v>640990.432918094</v>
      </c>
      <c r="P6872" s="0" t="n">
        <f aca="false">MIN($B$5,P6871+K6872*$B$6-I6872)</f>
        <v>510.81</v>
      </c>
      <c r="Q6872" s="0" t="n">
        <f aca="false">MAX(0,F6872-H6872-K6872-L6872)</f>
        <v>0</v>
      </c>
    </row>
    <row r="6873" customFormat="false" ht="15" hidden="false" customHeight="false" outlineLevel="0" collapsed="false">
      <c r="A6873" s="0" t="n">
        <f aca="false">'Profiles 8760'!A6862</f>
        <v>6860</v>
      </c>
      <c r="B6873" s="0" t="n">
        <f aca="false">'Profiles 8760'!B6862</f>
        <v>10</v>
      </c>
      <c r="C6873" s="0" t="n">
        <f aca="false">'Profiles 8760'!E6862</f>
        <v>1</v>
      </c>
      <c r="D6873" s="0" t="n">
        <f aca="false">'Profiles 8760'!F6862</f>
        <v>0</v>
      </c>
      <c r="E6873" s="0" t="n">
        <f aca="false">'Profiles 8760'!G6862</f>
        <v>0.521712</v>
      </c>
      <c r="F6873" s="0" t="n">
        <f aca="false">D6873*Assumptions!$C$11*$B$7+E6873*Assumptions!$C$12*$B$8</f>
        <v>21.3380208</v>
      </c>
      <c r="G6873" s="0" t="n">
        <f aca="false">C6873*Assumptions!$C$15</f>
        <v>200</v>
      </c>
      <c r="H6873" s="0" t="n">
        <f aca="false">MIN(F6873,G6873)</f>
        <v>21.3380208</v>
      </c>
      <c r="I6873" s="0" t="n">
        <f aca="false">IF(C6873=1,MIN(G6873-H6873,Assumptions!$C$13,P6872),0)</f>
        <v>178.6619792</v>
      </c>
      <c r="J6873" s="0" t="n">
        <f aca="false">H6873+I6873</f>
        <v>200</v>
      </c>
      <c r="K6873" s="0" t="n">
        <f aca="false">MIN(IF(C6873=1,F6873-H6873,F6873),Assumptions!$C$13,MAX(0,($B$5-P6872)/$B$6))</f>
        <v>0</v>
      </c>
      <c r="L6873" s="0" t="n">
        <f aca="false">IF(C6873=1,0,MIN(F6873-K6873,Assumptions!$C$15,MAX(0,$B$10-O6872-M6873)))</f>
        <v>0</v>
      </c>
      <c r="M6873" s="0" t="n">
        <f aca="false">'Profiles 8760'!H6862</f>
        <v>63400</v>
      </c>
      <c r="N6873" s="0" t="n">
        <f aca="false">J6873+L6873</f>
        <v>200</v>
      </c>
      <c r="O6873" s="0" t="n">
        <f aca="false">O6872+N6873</f>
        <v>641190.432918094</v>
      </c>
      <c r="P6873" s="0" t="n">
        <f aca="false">MIN($B$5,P6872+K6873*$B$6-I6873)</f>
        <v>332.1480208</v>
      </c>
      <c r="Q6873" s="0" t="n">
        <f aca="false">MAX(0,F6873-H6873-K6873-L6873)</f>
        <v>0</v>
      </c>
    </row>
    <row r="6874" customFormat="false" ht="15" hidden="false" customHeight="false" outlineLevel="0" collapsed="false">
      <c r="A6874" s="0" t="n">
        <f aca="false">'Profiles 8760'!A6863</f>
        <v>6861</v>
      </c>
      <c r="B6874" s="0" t="n">
        <f aca="false">'Profiles 8760'!B6863</f>
        <v>10</v>
      </c>
      <c r="C6874" s="0" t="n">
        <f aca="false">'Profiles 8760'!E6863</f>
        <v>1</v>
      </c>
      <c r="D6874" s="0" t="n">
        <f aca="false">'Profiles 8760'!F6863</f>
        <v>0</v>
      </c>
      <c r="E6874" s="0" t="n">
        <f aca="false">'Profiles 8760'!G6863</f>
        <v>0.5058</v>
      </c>
      <c r="F6874" s="0" t="n">
        <f aca="false">D6874*Assumptions!$C$11*$B$7+E6874*Assumptions!$C$12*$B$8</f>
        <v>20.68722</v>
      </c>
      <c r="G6874" s="0" t="n">
        <f aca="false">C6874*Assumptions!$C$15</f>
        <v>200</v>
      </c>
      <c r="H6874" s="0" t="n">
        <f aca="false">MIN(F6874,G6874)</f>
        <v>20.68722</v>
      </c>
      <c r="I6874" s="0" t="n">
        <f aca="false">IF(C6874=1,MIN(G6874-H6874,Assumptions!$C$13,P6873),0)</f>
        <v>179.31278</v>
      </c>
      <c r="J6874" s="0" t="n">
        <f aca="false">H6874+I6874</f>
        <v>200</v>
      </c>
      <c r="K6874" s="0" t="n">
        <f aca="false">MIN(IF(C6874=1,F6874-H6874,F6874),Assumptions!$C$13,MAX(0,($B$5-P6873)/$B$6))</f>
        <v>0</v>
      </c>
      <c r="L6874" s="0" t="n">
        <f aca="false">IF(C6874=1,0,MIN(F6874-K6874,Assumptions!$C$15,MAX(0,$B$10-O6873-M6874)))</f>
        <v>0</v>
      </c>
      <c r="M6874" s="0" t="n">
        <f aca="false">'Profiles 8760'!H6863</f>
        <v>63200</v>
      </c>
      <c r="N6874" s="0" t="n">
        <f aca="false">J6874+L6874</f>
        <v>200</v>
      </c>
      <c r="O6874" s="0" t="n">
        <f aca="false">O6873+N6874</f>
        <v>641390.432918094</v>
      </c>
      <c r="P6874" s="0" t="n">
        <f aca="false">MIN($B$5,P6873+K6874*$B$6-I6874)</f>
        <v>152.8352408</v>
      </c>
      <c r="Q6874" s="0" t="n">
        <f aca="false">MAX(0,F6874-H6874-K6874-L6874)</f>
        <v>0</v>
      </c>
    </row>
    <row r="6875" customFormat="false" ht="15" hidden="false" customHeight="false" outlineLevel="0" collapsed="false">
      <c r="A6875" s="0" t="n">
        <f aca="false">'Profiles 8760'!A6864</f>
        <v>6862</v>
      </c>
      <c r="B6875" s="0" t="n">
        <f aca="false">'Profiles 8760'!B6864</f>
        <v>10</v>
      </c>
      <c r="C6875" s="0" t="n">
        <f aca="false">'Profiles 8760'!E6864</f>
        <v>0</v>
      </c>
      <c r="D6875" s="0" t="n">
        <f aca="false">'Profiles 8760'!F6864</f>
        <v>0</v>
      </c>
      <c r="E6875" s="0" t="n">
        <f aca="false">'Profiles 8760'!G6864</f>
        <v>0.300133</v>
      </c>
      <c r="F6875" s="0" t="n">
        <f aca="false">D6875*Assumptions!$C$11*$B$7+E6875*Assumptions!$C$12*$B$8</f>
        <v>12.2754397</v>
      </c>
      <c r="G6875" s="0" t="n">
        <f aca="false">C6875*Assumptions!$C$15</f>
        <v>0</v>
      </c>
      <c r="H6875" s="0" t="n">
        <f aca="false">MIN(F6875,G6875)</f>
        <v>0</v>
      </c>
      <c r="I6875" s="0" t="n">
        <f aca="false">IF(C6875=1,MIN(G6875-H6875,Assumptions!$C$13,P6874),0)</f>
        <v>0</v>
      </c>
      <c r="J6875" s="0" t="n">
        <f aca="false">H6875+I6875</f>
        <v>0</v>
      </c>
      <c r="K6875" s="0" t="n">
        <f aca="false">MIN(IF(C6875=1,F6875-H6875,F6875),Assumptions!$C$13,MAX(0,($B$5-P6874)/$B$6))</f>
        <v>12.2754397</v>
      </c>
      <c r="L6875" s="0" t="n">
        <f aca="false">IF(C6875=1,0,MIN(F6875-K6875,Assumptions!$C$15,MAX(0,$B$10-O6874-M6875)))</f>
        <v>0</v>
      </c>
      <c r="M6875" s="0" t="n">
        <f aca="false">'Profiles 8760'!H6864</f>
        <v>63200</v>
      </c>
      <c r="N6875" s="0" t="n">
        <f aca="false">J6875+L6875</f>
        <v>0</v>
      </c>
      <c r="O6875" s="0" t="n">
        <f aca="false">O6874+N6875</f>
        <v>641390.432918094</v>
      </c>
      <c r="P6875" s="0" t="n">
        <f aca="false">MIN($B$5,P6874+K6875*$B$6-I6875)</f>
        <v>163.47559193196</v>
      </c>
      <c r="Q6875" s="0" t="n">
        <f aca="false">MAX(0,F6875-H6875-K6875-L6875)</f>
        <v>0</v>
      </c>
    </row>
    <row r="6876" customFormat="false" ht="15" hidden="false" customHeight="false" outlineLevel="0" collapsed="false">
      <c r="A6876" s="0" t="n">
        <f aca="false">'Profiles 8760'!A6865</f>
        <v>6863</v>
      </c>
      <c r="B6876" s="0" t="n">
        <f aca="false">'Profiles 8760'!B6865</f>
        <v>10</v>
      </c>
      <c r="C6876" s="0" t="n">
        <f aca="false">'Profiles 8760'!E6865</f>
        <v>0</v>
      </c>
      <c r="D6876" s="0" t="n">
        <f aca="false">'Profiles 8760'!F6865</f>
        <v>0</v>
      </c>
      <c r="E6876" s="0" t="n">
        <f aca="false">'Profiles 8760'!G6865</f>
        <v>0.349334</v>
      </c>
      <c r="F6876" s="0" t="n">
        <f aca="false">D6876*Assumptions!$C$11*$B$7+E6876*Assumptions!$C$12*$B$8</f>
        <v>14.2877606</v>
      </c>
      <c r="G6876" s="0" t="n">
        <f aca="false">C6876*Assumptions!$C$15</f>
        <v>0</v>
      </c>
      <c r="H6876" s="0" t="n">
        <f aca="false">MIN(F6876,G6876)</f>
        <v>0</v>
      </c>
      <c r="I6876" s="0" t="n">
        <f aca="false">IF(C6876=1,MIN(G6876-H6876,Assumptions!$C$13,P6875),0)</f>
        <v>0</v>
      </c>
      <c r="J6876" s="0" t="n">
        <f aca="false">H6876+I6876</f>
        <v>0</v>
      </c>
      <c r="K6876" s="0" t="n">
        <f aca="false">MIN(IF(C6876=1,F6876-H6876,F6876),Assumptions!$C$13,MAX(0,($B$5-P6875)/$B$6))</f>
        <v>14.2877606</v>
      </c>
      <c r="L6876" s="0" t="n">
        <f aca="false">IF(C6876=1,0,MIN(F6876-K6876,Assumptions!$C$15,MAX(0,$B$10-O6875-M6876)))</f>
        <v>0</v>
      </c>
      <c r="M6876" s="0" t="n">
        <f aca="false">'Profiles 8760'!H6865</f>
        <v>63200</v>
      </c>
      <c r="N6876" s="0" t="n">
        <f aca="false">J6876+L6876</f>
        <v>0</v>
      </c>
      <c r="O6876" s="0" t="n">
        <f aca="false">O6875+N6876</f>
        <v>641390.432918094</v>
      </c>
      <c r="P6876" s="0" t="n">
        <f aca="false">MIN($B$5,P6875+K6876*$B$6-I6876)</f>
        <v>175.86022282004</v>
      </c>
      <c r="Q6876" s="0" t="n">
        <f aca="false">MAX(0,F6876-H6876-K6876-L6876)</f>
        <v>0</v>
      </c>
    </row>
    <row r="6877" customFormat="false" ht="15" hidden="false" customHeight="false" outlineLevel="0" collapsed="false">
      <c r="A6877" s="0" t="n">
        <f aca="false">'Profiles 8760'!A6866</f>
        <v>6864</v>
      </c>
      <c r="B6877" s="0" t="n">
        <f aca="false">'Profiles 8760'!B6866</f>
        <v>10</v>
      </c>
      <c r="C6877" s="0" t="n">
        <f aca="false">'Profiles 8760'!E6866</f>
        <v>0</v>
      </c>
      <c r="D6877" s="0" t="n">
        <f aca="false">'Profiles 8760'!F6866</f>
        <v>0</v>
      </c>
      <c r="E6877" s="0" t="n">
        <f aca="false">'Profiles 8760'!G6866</f>
        <v>0.295959</v>
      </c>
      <c r="F6877" s="0" t="n">
        <f aca="false">D6877*Assumptions!$C$11*$B$7+E6877*Assumptions!$C$12*$B$8</f>
        <v>12.1047231</v>
      </c>
      <c r="G6877" s="0" t="n">
        <f aca="false">C6877*Assumptions!$C$15</f>
        <v>0</v>
      </c>
      <c r="H6877" s="0" t="n">
        <f aca="false">MIN(F6877,G6877)</f>
        <v>0</v>
      </c>
      <c r="I6877" s="0" t="n">
        <f aca="false">IF(C6877=1,MIN(G6877-H6877,Assumptions!$C$13,P6876),0)</f>
        <v>0</v>
      </c>
      <c r="J6877" s="0" t="n">
        <f aca="false">H6877+I6877</f>
        <v>0</v>
      </c>
      <c r="K6877" s="0" t="n">
        <f aca="false">MIN(IF(C6877=1,F6877-H6877,F6877),Assumptions!$C$13,MAX(0,($B$5-P6876)/$B$6))</f>
        <v>12.1047231</v>
      </c>
      <c r="L6877" s="0" t="n">
        <f aca="false">IF(C6877=1,0,MIN(F6877-K6877,Assumptions!$C$15,MAX(0,$B$10-O6876-M6877)))</f>
        <v>0</v>
      </c>
      <c r="M6877" s="0" t="n">
        <f aca="false">'Profiles 8760'!H6866</f>
        <v>63200</v>
      </c>
      <c r="N6877" s="0" t="n">
        <f aca="false">J6877+L6877</f>
        <v>0</v>
      </c>
      <c r="O6877" s="0" t="n">
        <f aca="false">O6876+N6877</f>
        <v>641390.432918094</v>
      </c>
      <c r="P6877" s="0" t="n">
        <f aca="false">MIN($B$5,P6876+K6877*$B$6-I6877)</f>
        <v>186.35259680312</v>
      </c>
      <c r="Q6877" s="0" t="n">
        <f aca="false">MAX(0,F6877-H6877-K6877-L6877)</f>
        <v>0</v>
      </c>
    </row>
    <row r="6878" customFormat="false" ht="15" hidden="false" customHeight="false" outlineLevel="0" collapsed="false">
      <c r="A6878" s="0" t="n">
        <f aca="false">'Profiles 8760'!A6867</f>
        <v>6865</v>
      </c>
      <c r="B6878" s="0" t="n">
        <f aca="false">'Profiles 8760'!B6867</f>
        <v>10</v>
      </c>
      <c r="C6878" s="0" t="n">
        <f aca="false">'Profiles 8760'!E6867</f>
        <v>0</v>
      </c>
      <c r="D6878" s="0" t="n">
        <f aca="false">'Profiles 8760'!F6867</f>
        <v>0</v>
      </c>
      <c r="E6878" s="0" t="n">
        <f aca="false">'Profiles 8760'!G6867</f>
        <v>0.355246</v>
      </c>
      <c r="F6878" s="0" t="n">
        <f aca="false">D6878*Assumptions!$C$11*$B$7+E6878*Assumptions!$C$12*$B$8</f>
        <v>14.5295614</v>
      </c>
      <c r="G6878" s="0" t="n">
        <f aca="false">C6878*Assumptions!$C$15</f>
        <v>0</v>
      </c>
      <c r="H6878" s="0" t="n">
        <f aca="false">MIN(F6878,G6878)</f>
        <v>0</v>
      </c>
      <c r="I6878" s="0" t="n">
        <f aca="false">IF(C6878=1,MIN(G6878-H6878,Assumptions!$C$13,P6877),0)</f>
        <v>0</v>
      </c>
      <c r="J6878" s="0" t="n">
        <f aca="false">H6878+I6878</f>
        <v>0</v>
      </c>
      <c r="K6878" s="0" t="n">
        <f aca="false">MIN(IF(C6878=1,F6878-H6878,F6878),Assumptions!$C$13,MAX(0,($B$5-P6877)/$B$6))</f>
        <v>14.5295614</v>
      </c>
      <c r="L6878" s="0" t="n">
        <f aca="false">IF(C6878=1,0,MIN(F6878-K6878,Assumptions!$C$15,MAX(0,$B$10-O6877-M6878)))</f>
        <v>0</v>
      </c>
      <c r="M6878" s="0" t="n">
        <f aca="false">'Profiles 8760'!H6867</f>
        <v>63200</v>
      </c>
      <c r="N6878" s="0" t="n">
        <f aca="false">J6878+L6878</f>
        <v>0</v>
      </c>
      <c r="O6878" s="0" t="n">
        <f aca="false">O6877+N6878</f>
        <v>641390.432918094</v>
      </c>
      <c r="P6878" s="0" t="n">
        <f aca="false">MIN($B$5,P6877+K6878*$B$6-I6878)</f>
        <v>198.94682062464</v>
      </c>
      <c r="Q6878" s="0" t="n">
        <f aca="false">MAX(0,F6878-H6878-K6878-L6878)</f>
        <v>0</v>
      </c>
    </row>
    <row r="6879" customFormat="false" ht="15" hidden="false" customHeight="false" outlineLevel="0" collapsed="false">
      <c r="A6879" s="0" t="n">
        <f aca="false">'Profiles 8760'!A6868</f>
        <v>6866</v>
      </c>
      <c r="B6879" s="0" t="n">
        <f aca="false">'Profiles 8760'!B6868</f>
        <v>10</v>
      </c>
      <c r="C6879" s="0" t="n">
        <f aca="false">'Profiles 8760'!E6868</f>
        <v>0</v>
      </c>
      <c r="D6879" s="0" t="n">
        <f aca="false">'Profiles 8760'!F6868</f>
        <v>0</v>
      </c>
      <c r="E6879" s="0" t="n">
        <f aca="false">'Profiles 8760'!G6868</f>
        <v>0.353639</v>
      </c>
      <c r="F6879" s="0" t="n">
        <f aca="false">D6879*Assumptions!$C$11*$B$7+E6879*Assumptions!$C$12*$B$8</f>
        <v>14.4638351</v>
      </c>
      <c r="G6879" s="0" t="n">
        <f aca="false">C6879*Assumptions!$C$15</f>
        <v>0</v>
      </c>
      <c r="H6879" s="0" t="n">
        <f aca="false">MIN(F6879,G6879)</f>
        <v>0</v>
      </c>
      <c r="I6879" s="0" t="n">
        <f aca="false">IF(C6879=1,MIN(G6879-H6879,Assumptions!$C$13,P6878),0)</f>
        <v>0</v>
      </c>
      <c r="J6879" s="0" t="n">
        <f aca="false">H6879+I6879</f>
        <v>0</v>
      </c>
      <c r="K6879" s="0" t="n">
        <f aca="false">MIN(IF(C6879=1,F6879-H6879,F6879),Assumptions!$C$13,MAX(0,($B$5-P6878)/$B$6))</f>
        <v>14.4638351</v>
      </c>
      <c r="L6879" s="0" t="n">
        <f aca="false">IF(C6879=1,0,MIN(F6879-K6879,Assumptions!$C$15,MAX(0,$B$10-O6878-M6879)))</f>
        <v>0</v>
      </c>
      <c r="M6879" s="0" t="n">
        <f aca="false">'Profiles 8760'!H6868</f>
        <v>63200</v>
      </c>
      <c r="N6879" s="0" t="n">
        <f aca="false">J6879+L6879</f>
        <v>0</v>
      </c>
      <c r="O6879" s="0" t="n">
        <f aca="false">O6878+N6879</f>
        <v>641390.432918094</v>
      </c>
      <c r="P6879" s="0" t="n">
        <f aca="false">MIN($B$5,P6878+K6879*$B$6-I6879)</f>
        <v>211.48407288932</v>
      </c>
      <c r="Q6879" s="0" t="n">
        <f aca="false">MAX(0,F6879-H6879-K6879-L6879)</f>
        <v>0</v>
      </c>
    </row>
    <row r="6880" customFormat="false" ht="15" hidden="false" customHeight="false" outlineLevel="0" collapsed="false">
      <c r="A6880" s="0" t="n">
        <f aca="false">'Profiles 8760'!A6869</f>
        <v>6867</v>
      </c>
      <c r="B6880" s="0" t="n">
        <f aca="false">'Profiles 8760'!B6869</f>
        <v>10</v>
      </c>
      <c r="C6880" s="0" t="n">
        <f aca="false">'Profiles 8760'!E6869</f>
        <v>0</v>
      </c>
      <c r="D6880" s="0" t="n">
        <f aca="false">'Profiles 8760'!F6869</f>
        <v>0</v>
      </c>
      <c r="E6880" s="0" t="n">
        <f aca="false">'Profiles 8760'!G6869</f>
        <v>0.518326</v>
      </c>
      <c r="F6880" s="0" t="n">
        <f aca="false">D6880*Assumptions!$C$11*$B$7+E6880*Assumptions!$C$12*$B$8</f>
        <v>21.1995334</v>
      </c>
      <c r="G6880" s="0" t="n">
        <f aca="false">C6880*Assumptions!$C$15</f>
        <v>0</v>
      </c>
      <c r="H6880" s="0" t="n">
        <f aca="false">MIN(F6880,G6880)</f>
        <v>0</v>
      </c>
      <c r="I6880" s="0" t="n">
        <f aca="false">IF(C6880=1,MIN(G6880-H6880,Assumptions!$C$13,P6879),0)</f>
        <v>0</v>
      </c>
      <c r="J6880" s="0" t="n">
        <f aca="false">H6880+I6880</f>
        <v>0</v>
      </c>
      <c r="K6880" s="0" t="n">
        <f aca="false">MIN(IF(C6880=1,F6880-H6880,F6880),Assumptions!$C$13,MAX(0,($B$5-P6879)/$B$6))</f>
        <v>21.1995334</v>
      </c>
      <c r="L6880" s="0" t="n">
        <f aca="false">IF(C6880=1,0,MIN(F6880-K6880,Assumptions!$C$15,MAX(0,$B$10-O6879-M6880)))</f>
        <v>0</v>
      </c>
      <c r="M6880" s="0" t="n">
        <f aca="false">'Profiles 8760'!H6869</f>
        <v>63200</v>
      </c>
      <c r="N6880" s="0" t="n">
        <f aca="false">J6880+L6880</f>
        <v>0</v>
      </c>
      <c r="O6880" s="0" t="n">
        <f aca="false">O6879+N6880</f>
        <v>641390.432918094</v>
      </c>
      <c r="P6880" s="0" t="n">
        <f aca="false">MIN($B$5,P6879+K6880*$B$6-I6880)</f>
        <v>229.85982844044</v>
      </c>
      <c r="Q6880" s="0" t="n">
        <f aca="false">MAX(0,F6880-H6880-K6880-L6880)</f>
        <v>0</v>
      </c>
    </row>
    <row r="6881" customFormat="false" ht="15" hidden="false" customHeight="false" outlineLevel="0" collapsed="false">
      <c r="A6881" s="0" t="n">
        <f aca="false">'Profiles 8760'!A6870</f>
        <v>6868</v>
      </c>
      <c r="B6881" s="0" t="n">
        <f aca="false">'Profiles 8760'!B6870</f>
        <v>10</v>
      </c>
      <c r="C6881" s="0" t="n">
        <f aca="false">'Profiles 8760'!E6870</f>
        <v>0</v>
      </c>
      <c r="D6881" s="0" t="n">
        <f aca="false">'Profiles 8760'!F6870</f>
        <v>0</v>
      </c>
      <c r="E6881" s="0" t="n">
        <f aca="false">'Profiles 8760'!G6870</f>
        <v>0.411625</v>
      </c>
      <c r="F6881" s="0" t="n">
        <f aca="false">D6881*Assumptions!$C$11*$B$7+E6881*Assumptions!$C$12*$B$8</f>
        <v>16.8354625</v>
      </c>
      <c r="G6881" s="0" t="n">
        <f aca="false">C6881*Assumptions!$C$15</f>
        <v>0</v>
      </c>
      <c r="H6881" s="0" t="n">
        <f aca="false">MIN(F6881,G6881)</f>
        <v>0</v>
      </c>
      <c r="I6881" s="0" t="n">
        <f aca="false">IF(C6881=1,MIN(G6881-H6881,Assumptions!$C$13,P6880),0)</f>
        <v>0</v>
      </c>
      <c r="J6881" s="0" t="n">
        <f aca="false">H6881+I6881</f>
        <v>0</v>
      </c>
      <c r="K6881" s="0" t="n">
        <f aca="false">MIN(IF(C6881=1,F6881-H6881,F6881),Assumptions!$C$13,MAX(0,($B$5-P6880)/$B$6))</f>
        <v>16.8354625</v>
      </c>
      <c r="L6881" s="0" t="n">
        <f aca="false">IF(C6881=1,0,MIN(F6881-K6881,Assumptions!$C$15,MAX(0,$B$10-O6880-M6881)))</f>
        <v>0</v>
      </c>
      <c r="M6881" s="0" t="n">
        <f aca="false">'Profiles 8760'!H6870</f>
        <v>63200</v>
      </c>
      <c r="N6881" s="0" t="n">
        <f aca="false">J6881+L6881</f>
        <v>0</v>
      </c>
      <c r="O6881" s="0" t="n">
        <f aca="false">O6880+N6881</f>
        <v>641390.432918094</v>
      </c>
      <c r="P6881" s="0" t="n">
        <f aca="false">MIN($B$5,P6880+K6881*$B$6-I6881)</f>
        <v>244.45280733544</v>
      </c>
      <c r="Q6881" s="0" t="n">
        <f aca="false">MAX(0,F6881-H6881-K6881-L6881)</f>
        <v>0</v>
      </c>
    </row>
    <row r="6882" customFormat="false" ht="15" hidden="false" customHeight="false" outlineLevel="0" collapsed="false">
      <c r="A6882" s="0" t="n">
        <f aca="false">'Profiles 8760'!A6871</f>
        <v>6869</v>
      </c>
      <c r="B6882" s="0" t="n">
        <f aca="false">'Profiles 8760'!B6871</f>
        <v>10</v>
      </c>
      <c r="C6882" s="0" t="n">
        <f aca="false">'Profiles 8760'!E6871</f>
        <v>0</v>
      </c>
      <c r="D6882" s="0" t="n">
        <f aca="false">'Profiles 8760'!F6871</f>
        <v>0</v>
      </c>
      <c r="E6882" s="0" t="n">
        <f aca="false">'Profiles 8760'!G6871</f>
        <v>0.493406</v>
      </c>
      <c r="F6882" s="0" t="n">
        <f aca="false">D6882*Assumptions!$C$11*$B$7+E6882*Assumptions!$C$12*$B$8</f>
        <v>20.1803054</v>
      </c>
      <c r="G6882" s="0" t="n">
        <f aca="false">C6882*Assumptions!$C$15</f>
        <v>0</v>
      </c>
      <c r="H6882" s="0" t="n">
        <f aca="false">MIN(F6882,G6882)</f>
        <v>0</v>
      </c>
      <c r="I6882" s="0" t="n">
        <f aca="false">IF(C6882=1,MIN(G6882-H6882,Assumptions!$C$13,P6881),0)</f>
        <v>0</v>
      </c>
      <c r="J6882" s="0" t="n">
        <f aca="false">H6882+I6882</f>
        <v>0</v>
      </c>
      <c r="K6882" s="0" t="n">
        <f aca="false">MIN(IF(C6882=1,F6882-H6882,F6882),Assumptions!$C$13,MAX(0,($B$5-P6881)/$B$6))</f>
        <v>20.1803054</v>
      </c>
      <c r="L6882" s="0" t="n">
        <f aca="false">IF(C6882=1,0,MIN(F6882-K6882,Assumptions!$C$15,MAX(0,$B$10-O6881-M6882)))</f>
        <v>0</v>
      </c>
      <c r="M6882" s="0" t="n">
        <f aca="false">'Profiles 8760'!H6871</f>
        <v>63200</v>
      </c>
      <c r="N6882" s="0" t="n">
        <f aca="false">J6882+L6882</f>
        <v>0</v>
      </c>
      <c r="O6882" s="0" t="n">
        <f aca="false">O6881+N6882</f>
        <v>641390.432918094</v>
      </c>
      <c r="P6882" s="0" t="n">
        <f aca="false">MIN($B$5,P6881+K6882*$B$6-I6882)</f>
        <v>261.94509605616</v>
      </c>
      <c r="Q6882" s="0" t="n">
        <f aca="false">MAX(0,F6882-H6882-K6882-L6882)</f>
        <v>0</v>
      </c>
    </row>
    <row r="6883" customFormat="false" ht="15" hidden="false" customHeight="false" outlineLevel="0" collapsed="false">
      <c r="A6883" s="0" t="n">
        <f aca="false">'Profiles 8760'!A6872</f>
        <v>6870</v>
      </c>
      <c r="B6883" s="0" t="n">
        <f aca="false">'Profiles 8760'!B6872</f>
        <v>10</v>
      </c>
      <c r="C6883" s="0" t="n">
        <f aca="false">'Profiles 8760'!E6872</f>
        <v>0</v>
      </c>
      <c r="D6883" s="0" t="n">
        <f aca="false">'Profiles 8760'!F6872</f>
        <v>0</v>
      </c>
      <c r="E6883" s="0" t="n">
        <f aca="false">'Profiles 8760'!G6872</f>
        <v>0.500037</v>
      </c>
      <c r="F6883" s="0" t="n">
        <f aca="false">D6883*Assumptions!$C$11*$B$7+E6883*Assumptions!$C$12*$B$8</f>
        <v>20.4515133</v>
      </c>
      <c r="G6883" s="0" t="n">
        <f aca="false">C6883*Assumptions!$C$15</f>
        <v>0</v>
      </c>
      <c r="H6883" s="0" t="n">
        <f aca="false">MIN(F6883,G6883)</f>
        <v>0</v>
      </c>
      <c r="I6883" s="0" t="n">
        <f aca="false">IF(C6883=1,MIN(G6883-H6883,Assumptions!$C$13,P6882),0)</f>
        <v>0</v>
      </c>
      <c r="J6883" s="0" t="n">
        <f aca="false">H6883+I6883</f>
        <v>0</v>
      </c>
      <c r="K6883" s="0" t="n">
        <f aca="false">MIN(IF(C6883=1,F6883-H6883,F6883),Assumptions!$C$13,MAX(0,($B$5-P6882)/$B$6))</f>
        <v>20.4515133</v>
      </c>
      <c r="L6883" s="0" t="n">
        <f aca="false">IF(C6883=1,0,MIN(F6883-K6883,Assumptions!$C$15,MAX(0,$B$10-O6882-M6883)))</f>
        <v>0</v>
      </c>
      <c r="M6883" s="0" t="n">
        <f aca="false">'Profiles 8760'!H6872</f>
        <v>63200</v>
      </c>
      <c r="N6883" s="0" t="n">
        <f aca="false">J6883+L6883</f>
        <v>0</v>
      </c>
      <c r="O6883" s="0" t="n">
        <f aca="false">O6882+N6883</f>
        <v>641390.432918094</v>
      </c>
      <c r="P6883" s="0" t="n">
        <f aca="false">MIN($B$5,P6882+K6883*$B$6-I6883)</f>
        <v>279.6724677846</v>
      </c>
      <c r="Q6883" s="0" t="n">
        <f aca="false">MAX(0,F6883-H6883-K6883-L6883)</f>
        <v>0</v>
      </c>
    </row>
    <row r="6884" customFormat="false" ht="15" hidden="false" customHeight="false" outlineLevel="0" collapsed="false">
      <c r="A6884" s="0" t="n">
        <f aca="false">'Profiles 8760'!A6873</f>
        <v>6871</v>
      </c>
      <c r="B6884" s="0" t="n">
        <f aca="false">'Profiles 8760'!B6873</f>
        <v>10</v>
      </c>
      <c r="C6884" s="0" t="n">
        <f aca="false">'Profiles 8760'!E6873</f>
        <v>0</v>
      </c>
      <c r="D6884" s="0" t="n">
        <f aca="false">'Profiles 8760'!F6873</f>
        <v>0</v>
      </c>
      <c r="E6884" s="0" t="n">
        <f aca="false">'Profiles 8760'!G6873</f>
        <v>0.482442</v>
      </c>
      <c r="F6884" s="0" t="n">
        <f aca="false">D6884*Assumptions!$C$11*$B$7+E6884*Assumptions!$C$12*$B$8</f>
        <v>19.7318778</v>
      </c>
      <c r="G6884" s="0" t="n">
        <f aca="false">C6884*Assumptions!$C$15</f>
        <v>0</v>
      </c>
      <c r="H6884" s="0" t="n">
        <f aca="false">MIN(F6884,G6884)</f>
        <v>0</v>
      </c>
      <c r="I6884" s="0" t="n">
        <f aca="false">IF(C6884=1,MIN(G6884-H6884,Assumptions!$C$13,P6883),0)</f>
        <v>0</v>
      </c>
      <c r="J6884" s="0" t="n">
        <f aca="false">H6884+I6884</f>
        <v>0</v>
      </c>
      <c r="K6884" s="0" t="n">
        <f aca="false">MIN(IF(C6884=1,F6884-H6884,F6884),Assumptions!$C$13,MAX(0,($B$5-P6883)/$B$6))</f>
        <v>19.7318778</v>
      </c>
      <c r="L6884" s="0" t="n">
        <f aca="false">IF(C6884=1,0,MIN(F6884-K6884,Assumptions!$C$15,MAX(0,$B$10-O6883-M6884)))</f>
        <v>0</v>
      </c>
      <c r="M6884" s="0" t="n">
        <f aca="false">'Profiles 8760'!H6873</f>
        <v>63200</v>
      </c>
      <c r="N6884" s="0" t="n">
        <f aca="false">J6884+L6884</f>
        <v>0</v>
      </c>
      <c r="O6884" s="0" t="n">
        <f aca="false">O6883+N6884</f>
        <v>641390.432918094</v>
      </c>
      <c r="P6884" s="0" t="n">
        <f aca="false">MIN($B$5,P6883+K6884*$B$6-I6884)</f>
        <v>296.77605946164</v>
      </c>
      <c r="Q6884" s="0" t="n">
        <f aca="false">MAX(0,F6884-H6884-K6884-L6884)</f>
        <v>0</v>
      </c>
    </row>
    <row r="6885" customFormat="false" ht="15" hidden="false" customHeight="false" outlineLevel="0" collapsed="false">
      <c r="A6885" s="0" t="n">
        <f aca="false">'Profiles 8760'!A6874</f>
        <v>6872</v>
      </c>
      <c r="B6885" s="0" t="n">
        <f aca="false">'Profiles 8760'!B6874</f>
        <v>10</v>
      </c>
      <c r="C6885" s="0" t="n">
        <f aca="false">'Profiles 8760'!E6874</f>
        <v>1</v>
      </c>
      <c r="D6885" s="0" t="n">
        <f aca="false">'Profiles 8760'!F6874</f>
        <v>0.154755</v>
      </c>
      <c r="E6885" s="0" t="n">
        <f aca="false">'Profiles 8760'!G6874</f>
        <v>0.692833</v>
      </c>
      <c r="F6885" s="0" t="n">
        <f aca="false">D6885*Assumptions!$C$11*$B$7+E6885*Assumptions!$C$12*$B$8</f>
        <v>73.0301137</v>
      </c>
      <c r="G6885" s="0" t="n">
        <f aca="false">C6885*Assumptions!$C$15</f>
        <v>200</v>
      </c>
      <c r="H6885" s="0" t="n">
        <f aca="false">MIN(F6885,G6885)</f>
        <v>73.0301137</v>
      </c>
      <c r="I6885" s="0" t="n">
        <f aca="false">IF(C6885=1,MIN(G6885-H6885,Assumptions!$C$13,P6884),0)</f>
        <v>126.9698863</v>
      </c>
      <c r="J6885" s="0" t="n">
        <f aca="false">H6885+I6885</f>
        <v>200</v>
      </c>
      <c r="K6885" s="0" t="n">
        <f aca="false">MIN(IF(C6885=1,F6885-H6885,F6885),Assumptions!$C$13,MAX(0,($B$5-P6884)/$B$6))</f>
        <v>0</v>
      </c>
      <c r="L6885" s="0" t="n">
        <f aca="false">IF(C6885=1,0,MIN(F6885-K6885,Assumptions!$C$15,MAX(0,$B$10-O6884-M6885)))</f>
        <v>0</v>
      </c>
      <c r="M6885" s="0" t="n">
        <f aca="false">'Profiles 8760'!H6874</f>
        <v>63000</v>
      </c>
      <c r="N6885" s="0" t="n">
        <f aca="false">J6885+L6885</f>
        <v>200</v>
      </c>
      <c r="O6885" s="0" t="n">
        <f aca="false">O6884+N6885</f>
        <v>641590.432918094</v>
      </c>
      <c r="P6885" s="0" t="n">
        <f aca="false">MIN($B$5,P6884+K6885*$B$6-I6885)</f>
        <v>169.80617316164</v>
      </c>
      <c r="Q6885" s="0" t="n">
        <f aca="false">MAX(0,F6885-H6885-K6885-L6885)</f>
        <v>0</v>
      </c>
    </row>
    <row r="6886" customFormat="false" ht="15" hidden="false" customHeight="false" outlineLevel="0" collapsed="false">
      <c r="A6886" s="0" t="n">
        <f aca="false">'Profiles 8760'!A6875</f>
        <v>6873</v>
      </c>
      <c r="B6886" s="0" t="n">
        <f aca="false">'Profiles 8760'!B6875</f>
        <v>10</v>
      </c>
      <c r="C6886" s="0" t="n">
        <f aca="false">'Profiles 8760'!E6875</f>
        <v>1</v>
      </c>
      <c r="D6886" s="0" t="n">
        <f aca="false">'Profiles 8760'!F6875</f>
        <v>0.465603</v>
      </c>
      <c r="E6886" s="0" t="n">
        <f aca="false">'Profiles 8760'!G6875</f>
        <v>0.516581</v>
      </c>
      <c r="F6886" s="0" t="n">
        <f aca="false">D6886*Assumptions!$C$11*$B$7+E6886*Assumptions!$C$12*$B$8</f>
        <v>155.5943093</v>
      </c>
      <c r="G6886" s="0" t="n">
        <f aca="false">C6886*Assumptions!$C$15</f>
        <v>200</v>
      </c>
      <c r="H6886" s="0" t="n">
        <f aca="false">MIN(F6886,G6886)</f>
        <v>155.5943093</v>
      </c>
      <c r="I6886" s="0" t="n">
        <f aca="false">IF(C6886=1,MIN(G6886-H6886,Assumptions!$C$13,P6885),0)</f>
        <v>44.4056907</v>
      </c>
      <c r="J6886" s="0" t="n">
        <f aca="false">H6886+I6886</f>
        <v>200</v>
      </c>
      <c r="K6886" s="0" t="n">
        <f aca="false">MIN(IF(C6886=1,F6886-H6886,F6886),Assumptions!$C$13,MAX(0,($B$5-P6885)/$B$6))</f>
        <v>0</v>
      </c>
      <c r="L6886" s="0" t="n">
        <f aca="false">IF(C6886=1,0,MIN(F6886-K6886,Assumptions!$C$15,MAX(0,$B$10-O6885-M6886)))</f>
        <v>0</v>
      </c>
      <c r="M6886" s="0" t="n">
        <f aca="false">'Profiles 8760'!H6875</f>
        <v>62800</v>
      </c>
      <c r="N6886" s="0" t="n">
        <f aca="false">J6886+L6886</f>
        <v>200</v>
      </c>
      <c r="O6886" s="0" t="n">
        <f aca="false">O6885+N6886</f>
        <v>641790.432918094</v>
      </c>
      <c r="P6886" s="0" t="n">
        <f aca="false">MIN($B$5,P6885+K6886*$B$6-I6886)</f>
        <v>125.40048246164</v>
      </c>
      <c r="Q6886" s="0" t="n">
        <f aca="false">MAX(0,F6886-H6886-K6886-L6886)</f>
        <v>0</v>
      </c>
    </row>
    <row r="6887" customFormat="false" ht="15" hidden="false" customHeight="false" outlineLevel="0" collapsed="false">
      <c r="A6887" s="0" t="n">
        <f aca="false">'Profiles 8760'!A6876</f>
        <v>6874</v>
      </c>
      <c r="B6887" s="0" t="n">
        <f aca="false">'Profiles 8760'!B6876</f>
        <v>10</v>
      </c>
      <c r="C6887" s="0" t="n">
        <f aca="false">'Profiles 8760'!E6876</f>
        <v>0</v>
      </c>
      <c r="D6887" s="0" t="n">
        <f aca="false">'Profiles 8760'!F6876</f>
        <v>0.793039</v>
      </c>
      <c r="E6887" s="0" t="n">
        <f aca="false">'Profiles 8760'!G6876</f>
        <v>0.597888</v>
      </c>
      <c r="F6887" s="0" t="n">
        <f aca="false">D6887*Assumptions!$C$11*$B$7+E6887*Assumptions!$C$12*$B$8</f>
        <v>253.4832824</v>
      </c>
      <c r="G6887" s="0" t="n">
        <f aca="false">C6887*Assumptions!$C$15</f>
        <v>0</v>
      </c>
      <c r="H6887" s="0" t="n">
        <f aca="false">MIN(F6887,G6887)</f>
        <v>0</v>
      </c>
      <c r="I6887" s="0" t="n">
        <f aca="false">IF(C6887=1,MIN(G6887-H6887,Assumptions!$C$13,P6886),0)</f>
        <v>0</v>
      </c>
      <c r="J6887" s="0" t="n">
        <f aca="false">H6887+I6887</f>
        <v>0</v>
      </c>
      <c r="K6887" s="0" t="n">
        <f aca="false">MIN(IF(C6887=1,F6887-H6887,F6887),Assumptions!$C$13,MAX(0,($B$5-P6886)/$B$6))</f>
        <v>180</v>
      </c>
      <c r="L6887" s="0" t="n">
        <f aca="false">IF(C6887=1,0,MIN(F6887-K6887,Assumptions!$C$15,MAX(0,$B$10-O6886-M6887)))</f>
        <v>73.4832824</v>
      </c>
      <c r="M6887" s="0" t="n">
        <f aca="false">'Profiles 8760'!H6876</f>
        <v>62800</v>
      </c>
      <c r="N6887" s="0" t="n">
        <f aca="false">J6887+L6887</f>
        <v>73.4832824</v>
      </c>
      <c r="O6887" s="0" t="n">
        <f aca="false">O6886+N6887</f>
        <v>641863.916200494</v>
      </c>
      <c r="P6887" s="0" t="n">
        <f aca="false">MIN($B$5,P6886+K6887*$B$6-I6887)</f>
        <v>281.42448246164</v>
      </c>
      <c r="Q6887" s="0" t="n">
        <f aca="false">MAX(0,F6887-H6887-K6887-L6887)</f>
        <v>0</v>
      </c>
    </row>
    <row r="6888" customFormat="false" ht="15" hidden="false" customHeight="false" outlineLevel="0" collapsed="false">
      <c r="A6888" s="0" t="n">
        <f aca="false">'Profiles 8760'!A6877</f>
        <v>6875</v>
      </c>
      <c r="B6888" s="0" t="n">
        <f aca="false">'Profiles 8760'!B6877</f>
        <v>10</v>
      </c>
      <c r="C6888" s="0" t="n">
        <f aca="false">'Profiles 8760'!E6877</f>
        <v>0</v>
      </c>
      <c r="D6888" s="0" t="n">
        <f aca="false">'Profiles 8760'!F6877</f>
        <v>1</v>
      </c>
      <c r="E6888" s="0" t="n">
        <f aca="false">'Profiles 8760'!G6877</f>
        <v>0.497049</v>
      </c>
      <c r="F6888" s="0" t="n">
        <f aca="false">D6888*Assumptions!$C$11*$B$7+E6888*Assumptions!$C$12*$B$8</f>
        <v>309.1293041</v>
      </c>
      <c r="G6888" s="0" t="n">
        <f aca="false">C6888*Assumptions!$C$15</f>
        <v>0</v>
      </c>
      <c r="H6888" s="0" t="n">
        <f aca="false">MIN(F6888,G6888)</f>
        <v>0</v>
      </c>
      <c r="I6888" s="0" t="n">
        <f aca="false">IF(C6888=1,MIN(G6888-H6888,Assumptions!$C$13,P6887),0)</f>
        <v>0</v>
      </c>
      <c r="J6888" s="0" t="n">
        <f aca="false">H6888+I6888</f>
        <v>0</v>
      </c>
      <c r="K6888" s="0" t="n">
        <f aca="false">MIN(IF(C6888=1,F6888-H6888,F6888),Assumptions!$C$13,MAX(0,($B$5-P6887)/$B$6))</f>
        <v>180</v>
      </c>
      <c r="L6888" s="0" t="n">
        <f aca="false">IF(C6888=1,0,MIN(F6888-K6888,Assumptions!$C$15,MAX(0,$B$10-O6887-M6888)))</f>
        <v>129.1293041</v>
      </c>
      <c r="M6888" s="0" t="n">
        <f aca="false">'Profiles 8760'!H6877</f>
        <v>62800</v>
      </c>
      <c r="N6888" s="0" t="n">
        <f aca="false">J6888+L6888</f>
        <v>129.1293041</v>
      </c>
      <c r="O6888" s="0" t="n">
        <f aca="false">O6887+N6888</f>
        <v>641993.045504593</v>
      </c>
      <c r="P6888" s="0" t="n">
        <f aca="false">MIN($B$5,P6887+K6888*$B$6-I6888)</f>
        <v>437.44848246164</v>
      </c>
      <c r="Q6888" s="0" t="n">
        <f aca="false">MAX(0,F6888-H6888-K6888-L6888)</f>
        <v>0</v>
      </c>
    </row>
    <row r="6889" customFormat="false" ht="15" hidden="false" customHeight="false" outlineLevel="0" collapsed="false">
      <c r="A6889" s="0" t="n">
        <f aca="false">'Profiles 8760'!A6878</f>
        <v>6876</v>
      </c>
      <c r="B6889" s="0" t="n">
        <f aca="false">'Profiles 8760'!B6878</f>
        <v>10</v>
      </c>
      <c r="C6889" s="0" t="n">
        <f aca="false">'Profiles 8760'!E6878</f>
        <v>0</v>
      </c>
      <c r="D6889" s="0" t="n">
        <f aca="false">'Profiles 8760'!F6878</f>
        <v>1</v>
      </c>
      <c r="E6889" s="0" t="n">
        <f aca="false">'Profiles 8760'!G6878</f>
        <v>0.81924</v>
      </c>
      <c r="F6889" s="0" t="n">
        <f aca="false">D6889*Assumptions!$C$11*$B$7+E6889*Assumptions!$C$12*$B$8</f>
        <v>322.306916</v>
      </c>
      <c r="G6889" s="0" t="n">
        <f aca="false">C6889*Assumptions!$C$15</f>
        <v>0</v>
      </c>
      <c r="H6889" s="0" t="n">
        <f aca="false">MIN(F6889,G6889)</f>
        <v>0</v>
      </c>
      <c r="I6889" s="0" t="n">
        <f aca="false">IF(C6889=1,MIN(G6889-H6889,Assumptions!$C$13,P6888),0)</f>
        <v>0</v>
      </c>
      <c r="J6889" s="0" t="n">
        <f aca="false">H6889+I6889</f>
        <v>0</v>
      </c>
      <c r="K6889" s="0" t="n">
        <f aca="false">MIN(IF(C6889=1,F6889-H6889,F6889),Assumptions!$C$13,MAX(0,($B$5-P6888)/$B$6))</f>
        <v>84.6348841005537</v>
      </c>
      <c r="L6889" s="0" t="n">
        <f aca="false">IF(C6889=1,0,MIN(F6889-K6889,Assumptions!$C$15,MAX(0,$B$10-O6888-M6889)))</f>
        <v>200</v>
      </c>
      <c r="M6889" s="0" t="n">
        <f aca="false">'Profiles 8760'!H6878</f>
        <v>62800</v>
      </c>
      <c r="N6889" s="0" t="n">
        <f aca="false">J6889+L6889</f>
        <v>200</v>
      </c>
      <c r="O6889" s="0" t="n">
        <f aca="false">O6888+N6889</f>
        <v>642193.045504593</v>
      </c>
      <c r="P6889" s="0" t="n">
        <f aca="false">MIN($B$5,P6888+K6889*$B$6-I6889)</f>
        <v>510.81</v>
      </c>
      <c r="Q6889" s="0" t="n">
        <f aca="false">MAX(0,F6889-H6889-K6889-L6889)</f>
        <v>37.6720318994463</v>
      </c>
    </row>
    <row r="6890" customFormat="false" ht="15" hidden="false" customHeight="false" outlineLevel="0" collapsed="false">
      <c r="A6890" s="0" t="n">
        <f aca="false">'Profiles 8760'!A6879</f>
        <v>6877</v>
      </c>
      <c r="B6890" s="0" t="n">
        <f aca="false">'Profiles 8760'!B6879</f>
        <v>10</v>
      </c>
      <c r="C6890" s="0" t="n">
        <f aca="false">'Profiles 8760'!E6879</f>
        <v>0</v>
      </c>
      <c r="D6890" s="0" t="n">
        <f aca="false">'Profiles 8760'!F6879</f>
        <v>1</v>
      </c>
      <c r="E6890" s="0" t="n">
        <f aca="false">'Profiles 8760'!G6879</f>
        <v>0.962716</v>
      </c>
      <c r="F6890" s="0" t="n">
        <f aca="false">D6890*Assumptions!$C$11*$B$7+E6890*Assumptions!$C$12*$B$8</f>
        <v>328.1750844</v>
      </c>
      <c r="G6890" s="0" t="n">
        <f aca="false">C6890*Assumptions!$C$15</f>
        <v>0</v>
      </c>
      <c r="H6890" s="0" t="n">
        <f aca="false">MIN(F6890,G6890)</f>
        <v>0</v>
      </c>
      <c r="I6890" s="0" t="n">
        <f aca="false">IF(C6890=1,MIN(G6890-H6890,Assumptions!$C$13,P6889),0)</f>
        <v>0</v>
      </c>
      <c r="J6890" s="0" t="n">
        <f aca="false">H6890+I6890</f>
        <v>0</v>
      </c>
      <c r="K6890" s="0" t="n">
        <f aca="false">MIN(IF(C6890=1,F6890-H6890,F6890),Assumptions!$C$13,MAX(0,($B$5-P6889)/$B$6))</f>
        <v>0</v>
      </c>
      <c r="L6890" s="0" t="n">
        <f aca="false">IF(C6890=1,0,MIN(F6890-K6890,Assumptions!$C$15,MAX(0,$B$10-O6889-M6890)))</f>
        <v>200</v>
      </c>
      <c r="M6890" s="0" t="n">
        <f aca="false">'Profiles 8760'!H6879</f>
        <v>62800</v>
      </c>
      <c r="N6890" s="0" t="n">
        <f aca="false">J6890+L6890</f>
        <v>200</v>
      </c>
      <c r="O6890" s="0" t="n">
        <f aca="false">O6889+N6890</f>
        <v>642393.045504593</v>
      </c>
      <c r="P6890" s="0" t="n">
        <f aca="false">MIN($B$5,P6889+K6890*$B$6-I6890)</f>
        <v>510.81</v>
      </c>
      <c r="Q6890" s="0" t="n">
        <f aca="false">MAX(0,F6890-H6890-K6890-L6890)</f>
        <v>128.1750844</v>
      </c>
    </row>
    <row r="6891" customFormat="false" ht="15" hidden="false" customHeight="false" outlineLevel="0" collapsed="false">
      <c r="A6891" s="0" t="n">
        <f aca="false">'Profiles 8760'!A6880</f>
        <v>6878</v>
      </c>
      <c r="B6891" s="0" t="n">
        <f aca="false">'Profiles 8760'!B6880</f>
        <v>10</v>
      </c>
      <c r="C6891" s="0" t="n">
        <f aca="false">'Profiles 8760'!E6880</f>
        <v>0</v>
      </c>
      <c r="D6891" s="0" t="n">
        <f aca="false">'Profiles 8760'!F6880</f>
        <v>1</v>
      </c>
      <c r="E6891" s="0" t="n">
        <f aca="false">'Profiles 8760'!G6880</f>
        <v>0.763136</v>
      </c>
      <c r="F6891" s="0" t="n">
        <f aca="false">D6891*Assumptions!$C$11*$B$7+E6891*Assumptions!$C$12*$B$8</f>
        <v>320.0122624</v>
      </c>
      <c r="G6891" s="0" t="n">
        <f aca="false">C6891*Assumptions!$C$15</f>
        <v>0</v>
      </c>
      <c r="H6891" s="0" t="n">
        <f aca="false">MIN(F6891,G6891)</f>
        <v>0</v>
      </c>
      <c r="I6891" s="0" t="n">
        <f aca="false">IF(C6891=1,MIN(G6891-H6891,Assumptions!$C$13,P6890),0)</f>
        <v>0</v>
      </c>
      <c r="J6891" s="0" t="n">
        <f aca="false">H6891+I6891</f>
        <v>0</v>
      </c>
      <c r="K6891" s="0" t="n">
        <f aca="false">MIN(IF(C6891=1,F6891-H6891,F6891),Assumptions!$C$13,MAX(0,($B$5-P6890)/$B$6))</f>
        <v>0</v>
      </c>
      <c r="L6891" s="0" t="n">
        <f aca="false">IF(C6891=1,0,MIN(F6891-K6891,Assumptions!$C$15,MAX(0,$B$10-O6890-M6891)))</f>
        <v>200</v>
      </c>
      <c r="M6891" s="0" t="n">
        <f aca="false">'Profiles 8760'!H6880</f>
        <v>62800</v>
      </c>
      <c r="N6891" s="0" t="n">
        <f aca="false">J6891+L6891</f>
        <v>200</v>
      </c>
      <c r="O6891" s="0" t="n">
        <f aca="false">O6890+N6891</f>
        <v>642593.045504593</v>
      </c>
      <c r="P6891" s="0" t="n">
        <f aca="false">MIN($B$5,P6890+K6891*$B$6-I6891)</f>
        <v>510.81</v>
      </c>
      <c r="Q6891" s="0" t="n">
        <f aca="false">MAX(0,F6891-H6891-K6891-L6891)</f>
        <v>120.0122624</v>
      </c>
    </row>
    <row r="6892" customFormat="false" ht="15" hidden="false" customHeight="false" outlineLevel="0" collapsed="false">
      <c r="A6892" s="0" t="n">
        <f aca="false">'Profiles 8760'!A6881</f>
        <v>6879</v>
      </c>
      <c r="B6892" s="0" t="n">
        <f aca="false">'Profiles 8760'!B6881</f>
        <v>10</v>
      </c>
      <c r="C6892" s="0" t="n">
        <f aca="false">'Profiles 8760'!E6881</f>
        <v>0</v>
      </c>
      <c r="D6892" s="0" t="n">
        <f aca="false">'Profiles 8760'!F6881</f>
        <v>1</v>
      </c>
      <c r="E6892" s="0" t="n">
        <f aca="false">'Profiles 8760'!G6881</f>
        <v>0.768289</v>
      </c>
      <c r="F6892" s="0" t="n">
        <f aca="false">D6892*Assumptions!$C$11*$B$7+E6892*Assumptions!$C$12*$B$8</f>
        <v>320.2230201</v>
      </c>
      <c r="G6892" s="0" t="n">
        <f aca="false">C6892*Assumptions!$C$15</f>
        <v>0</v>
      </c>
      <c r="H6892" s="0" t="n">
        <f aca="false">MIN(F6892,G6892)</f>
        <v>0</v>
      </c>
      <c r="I6892" s="0" t="n">
        <f aca="false">IF(C6892=1,MIN(G6892-H6892,Assumptions!$C$13,P6891),0)</f>
        <v>0</v>
      </c>
      <c r="J6892" s="0" t="n">
        <f aca="false">H6892+I6892</f>
        <v>0</v>
      </c>
      <c r="K6892" s="0" t="n">
        <f aca="false">MIN(IF(C6892=1,F6892-H6892,F6892),Assumptions!$C$13,MAX(0,($B$5-P6891)/$B$6))</f>
        <v>0</v>
      </c>
      <c r="L6892" s="0" t="n">
        <f aca="false">IF(C6892=1,0,MIN(F6892-K6892,Assumptions!$C$15,MAX(0,$B$10-O6891-M6892)))</f>
        <v>200</v>
      </c>
      <c r="M6892" s="0" t="n">
        <f aca="false">'Profiles 8760'!H6881</f>
        <v>62800</v>
      </c>
      <c r="N6892" s="0" t="n">
        <f aca="false">J6892+L6892</f>
        <v>200</v>
      </c>
      <c r="O6892" s="0" t="n">
        <f aca="false">O6891+N6892</f>
        <v>642793.045504593</v>
      </c>
      <c r="P6892" s="0" t="n">
        <f aca="false">MIN($B$5,P6891+K6892*$B$6-I6892)</f>
        <v>510.81</v>
      </c>
      <c r="Q6892" s="0" t="n">
        <f aca="false">MAX(0,F6892-H6892-K6892-L6892)</f>
        <v>120.2230201</v>
      </c>
    </row>
    <row r="6893" customFormat="false" ht="15" hidden="false" customHeight="false" outlineLevel="0" collapsed="false">
      <c r="A6893" s="0" t="n">
        <f aca="false">'Profiles 8760'!A6882</f>
        <v>6880</v>
      </c>
      <c r="B6893" s="0" t="n">
        <f aca="false">'Profiles 8760'!B6882</f>
        <v>10</v>
      </c>
      <c r="C6893" s="0" t="n">
        <f aca="false">'Profiles 8760'!E6882</f>
        <v>0</v>
      </c>
      <c r="D6893" s="0" t="n">
        <f aca="false">'Profiles 8760'!F6882</f>
        <v>0.793039</v>
      </c>
      <c r="E6893" s="0" t="n">
        <f aca="false">'Profiles 8760'!G6882</f>
        <v>0.58742</v>
      </c>
      <c r="F6893" s="0" t="n">
        <f aca="false">D6893*Assumptions!$C$11*$B$7+E6893*Assumptions!$C$12*$B$8</f>
        <v>253.0551412</v>
      </c>
      <c r="G6893" s="0" t="n">
        <f aca="false">C6893*Assumptions!$C$15</f>
        <v>0</v>
      </c>
      <c r="H6893" s="0" t="n">
        <f aca="false">MIN(F6893,G6893)</f>
        <v>0</v>
      </c>
      <c r="I6893" s="0" t="n">
        <f aca="false">IF(C6893=1,MIN(G6893-H6893,Assumptions!$C$13,P6892),0)</f>
        <v>0</v>
      </c>
      <c r="J6893" s="0" t="n">
        <f aca="false">H6893+I6893</f>
        <v>0</v>
      </c>
      <c r="K6893" s="0" t="n">
        <f aca="false">MIN(IF(C6893=1,F6893-H6893,F6893),Assumptions!$C$13,MAX(0,($B$5-P6892)/$B$6))</f>
        <v>0</v>
      </c>
      <c r="L6893" s="0" t="n">
        <f aca="false">IF(C6893=1,0,MIN(F6893-K6893,Assumptions!$C$15,MAX(0,$B$10-O6892-M6893)))</f>
        <v>200</v>
      </c>
      <c r="M6893" s="0" t="n">
        <f aca="false">'Profiles 8760'!H6882</f>
        <v>62800</v>
      </c>
      <c r="N6893" s="0" t="n">
        <f aca="false">J6893+L6893</f>
        <v>200</v>
      </c>
      <c r="O6893" s="0" t="n">
        <f aca="false">O6892+N6893</f>
        <v>642993.045504593</v>
      </c>
      <c r="P6893" s="0" t="n">
        <f aca="false">MIN($B$5,P6892+K6893*$B$6-I6893)</f>
        <v>510.81</v>
      </c>
      <c r="Q6893" s="0" t="n">
        <f aca="false">MAX(0,F6893-H6893-K6893-L6893)</f>
        <v>53.0551412</v>
      </c>
    </row>
    <row r="6894" customFormat="false" ht="15" hidden="false" customHeight="false" outlineLevel="0" collapsed="false">
      <c r="A6894" s="0" t="n">
        <f aca="false">'Profiles 8760'!A6883</f>
        <v>6881</v>
      </c>
      <c r="B6894" s="0" t="n">
        <f aca="false">'Profiles 8760'!B6883</f>
        <v>10</v>
      </c>
      <c r="C6894" s="0" t="n">
        <f aca="false">'Profiles 8760'!E6883</f>
        <v>0</v>
      </c>
      <c r="D6894" s="0" t="n">
        <f aca="false">'Profiles 8760'!F6883</f>
        <v>0.465603</v>
      </c>
      <c r="E6894" s="0" t="n">
        <f aca="false">'Profiles 8760'!G6883</f>
        <v>0.475761</v>
      </c>
      <c r="F6894" s="0" t="n">
        <f aca="false">D6894*Assumptions!$C$11*$B$7+E6894*Assumptions!$C$12*$B$8</f>
        <v>153.9247713</v>
      </c>
      <c r="G6894" s="0" t="n">
        <f aca="false">C6894*Assumptions!$C$15</f>
        <v>0</v>
      </c>
      <c r="H6894" s="0" t="n">
        <f aca="false">MIN(F6894,G6894)</f>
        <v>0</v>
      </c>
      <c r="I6894" s="0" t="n">
        <f aca="false">IF(C6894=1,MIN(G6894-H6894,Assumptions!$C$13,P6893),0)</f>
        <v>0</v>
      </c>
      <c r="J6894" s="0" t="n">
        <f aca="false">H6894+I6894</f>
        <v>0</v>
      </c>
      <c r="K6894" s="0" t="n">
        <f aca="false">MIN(IF(C6894=1,F6894-H6894,F6894),Assumptions!$C$13,MAX(0,($B$5-P6893)/$B$6))</f>
        <v>0</v>
      </c>
      <c r="L6894" s="0" t="n">
        <f aca="false">IF(C6894=1,0,MIN(F6894-K6894,Assumptions!$C$15,MAX(0,$B$10-O6893-M6894)))</f>
        <v>153.9247713</v>
      </c>
      <c r="M6894" s="0" t="n">
        <f aca="false">'Profiles 8760'!H6883</f>
        <v>62800</v>
      </c>
      <c r="N6894" s="0" t="n">
        <f aca="false">J6894+L6894</f>
        <v>153.9247713</v>
      </c>
      <c r="O6894" s="0" t="n">
        <f aca="false">O6893+N6894</f>
        <v>643146.970275894</v>
      </c>
      <c r="P6894" s="0" t="n">
        <f aca="false">MIN($B$5,P6893+K6894*$B$6-I6894)</f>
        <v>510.81</v>
      </c>
      <c r="Q6894" s="0" t="n">
        <f aca="false">MAX(0,F6894-H6894-K6894-L6894)</f>
        <v>0</v>
      </c>
    </row>
    <row r="6895" customFormat="false" ht="15" hidden="false" customHeight="false" outlineLevel="0" collapsed="false">
      <c r="A6895" s="0" t="n">
        <f aca="false">'Profiles 8760'!A6884</f>
        <v>6882</v>
      </c>
      <c r="B6895" s="0" t="n">
        <f aca="false">'Profiles 8760'!B6884</f>
        <v>10</v>
      </c>
      <c r="C6895" s="0" t="n">
        <f aca="false">'Profiles 8760'!E6884</f>
        <v>0</v>
      </c>
      <c r="D6895" s="0" t="n">
        <f aca="false">'Profiles 8760'!F6884</f>
        <v>0.154755</v>
      </c>
      <c r="E6895" s="0" t="n">
        <f aca="false">'Profiles 8760'!G6884</f>
        <v>0.50687</v>
      </c>
      <c r="F6895" s="0" t="n">
        <f aca="false">D6895*Assumptions!$C$11*$B$7+E6895*Assumptions!$C$12*$B$8</f>
        <v>65.424227</v>
      </c>
      <c r="G6895" s="0" t="n">
        <f aca="false">C6895*Assumptions!$C$15</f>
        <v>0</v>
      </c>
      <c r="H6895" s="0" t="n">
        <f aca="false">MIN(F6895,G6895)</f>
        <v>0</v>
      </c>
      <c r="I6895" s="0" t="n">
        <f aca="false">IF(C6895=1,MIN(G6895-H6895,Assumptions!$C$13,P6894),0)</f>
        <v>0</v>
      </c>
      <c r="J6895" s="0" t="n">
        <f aca="false">H6895+I6895</f>
        <v>0</v>
      </c>
      <c r="K6895" s="0" t="n">
        <f aca="false">MIN(IF(C6895=1,F6895-H6895,F6895),Assumptions!$C$13,MAX(0,($B$5-P6894)/$B$6))</f>
        <v>0</v>
      </c>
      <c r="L6895" s="0" t="n">
        <f aca="false">IF(C6895=1,0,MIN(F6895-K6895,Assumptions!$C$15,MAX(0,$B$10-O6894-M6895)))</f>
        <v>65.424227</v>
      </c>
      <c r="M6895" s="0" t="n">
        <f aca="false">'Profiles 8760'!H6884</f>
        <v>62800</v>
      </c>
      <c r="N6895" s="0" t="n">
        <f aca="false">J6895+L6895</f>
        <v>65.424227</v>
      </c>
      <c r="O6895" s="0" t="n">
        <f aca="false">O6894+N6895</f>
        <v>643212.394502893</v>
      </c>
      <c r="P6895" s="0" t="n">
        <f aca="false">MIN($B$5,P6894+K6895*$B$6-I6895)</f>
        <v>510.81</v>
      </c>
      <c r="Q6895" s="0" t="n">
        <f aca="false">MAX(0,F6895-H6895-K6895-L6895)</f>
        <v>0</v>
      </c>
    </row>
    <row r="6896" customFormat="false" ht="15" hidden="false" customHeight="false" outlineLevel="0" collapsed="false">
      <c r="A6896" s="0" t="n">
        <f aca="false">'Profiles 8760'!A6885</f>
        <v>6883</v>
      </c>
      <c r="B6896" s="0" t="n">
        <f aca="false">'Profiles 8760'!B6885</f>
        <v>10</v>
      </c>
      <c r="C6896" s="0" t="n">
        <f aca="false">'Profiles 8760'!E6885</f>
        <v>0</v>
      </c>
      <c r="D6896" s="0" t="n">
        <f aca="false">'Profiles 8760'!F6885</f>
        <v>0</v>
      </c>
      <c r="E6896" s="0" t="n">
        <f aca="false">'Profiles 8760'!G6885</f>
        <v>0.486687</v>
      </c>
      <c r="F6896" s="0" t="n">
        <f aca="false">D6896*Assumptions!$C$11*$B$7+E6896*Assumptions!$C$12*$B$8</f>
        <v>19.9054983</v>
      </c>
      <c r="G6896" s="0" t="n">
        <f aca="false">C6896*Assumptions!$C$15</f>
        <v>0</v>
      </c>
      <c r="H6896" s="0" t="n">
        <f aca="false">MIN(F6896,G6896)</f>
        <v>0</v>
      </c>
      <c r="I6896" s="0" t="n">
        <f aca="false">IF(C6896=1,MIN(G6896-H6896,Assumptions!$C$13,P6895),0)</f>
        <v>0</v>
      </c>
      <c r="J6896" s="0" t="n">
        <f aca="false">H6896+I6896</f>
        <v>0</v>
      </c>
      <c r="K6896" s="0" t="n">
        <f aca="false">MIN(IF(C6896=1,F6896-H6896,F6896),Assumptions!$C$13,MAX(0,($B$5-P6895)/$B$6))</f>
        <v>0</v>
      </c>
      <c r="L6896" s="0" t="n">
        <f aca="false">IF(C6896=1,0,MIN(F6896-K6896,Assumptions!$C$15,MAX(0,$B$10-O6895-M6896)))</f>
        <v>19.9054983</v>
      </c>
      <c r="M6896" s="0" t="n">
        <f aca="false">'Profiles 8760'!H6885</f>
        <v>62800</v>
      </c>
      <c r="N6896" s="0" t="n">
        <f aca="false">J6896+L6896</f>
        <v>19.9054983</v>
      </c>
      <c r="O6896" s="0" t="n">
        <f aca="false">O6895+N6896</f>
        <v>643232.300001193</v>
      </c>
      <c r="P6896" s="0" t="n">
        <f aca="false">MIN($B$5,P6895+K6896*$B$6-I6896)</f>
        <v>510.81</v>
      </c>
      <c r="Q6896" s="0" t="n">
        <f aca="false">MAX(0,F6896-H6896-K6896-L6896)</f>
        <v>0</v>
      </c>
    </row>
    <row r="6897" customFormat="false" ht="15" hidden="false" customHeight="false" outlineLevel="0" collapsed="false">
      <c r="A6897" s="0" t="n">
        <f aca="false">'Profiles 8760'!A6886</f>
        <v>6884</v>
      </c>
      <c r="B6897" s="0" t="n">
        <f aca="false">'Profiles 8760'!B6886</f>
        <v>10</v>
      </c>
      <c r="C6897" s="0" t="n">
        <f aca="false">'Profiles 8760'!E6886</f>
        <v>1</v>
      </c>
      <c r="D6897" s="0" t="n">
        <f aca="false">'Profiles 8760'!F6886</f>
        <v>0</v>
      </c>
      <c r="E6897" s="0" t="n">
        <f aca="false">'Profiles 8760'!G6886</f>
        <v>0.407937</v>
      </c>
      <c r="F6897" s="0" t="n">
        <f aca="false">D6897*Assumptions!$C$11*$B$7+E6897*Assumptions!$C$12*$B$8</f>
        <v>16.6846233</v>
      </c>
      <c r="G6897" s="0" t="n">
        <f aca="false">C6897*Assumptions!$C$15</f>
        <v>200</v>
      </c>
      <c r="H6897" s="0" t="n">
        <f aca="false">MIN(F6897,G6897)</f>
        <v>16.6846233</v>
      </c>
      <c r="I6897" s="0" t="n">
        <f aca="false">IF(C6897=1,MIN(G6897-H6897,Assumptions!$C$13,P6896),0)</f>
        <v>180</v>
      </c>
      <c r="J6897" s="0" t="n">
        <f aca="false">H6897+I6897</f>
        <v>196.6846233</v>
      </c>
      <c r="K6897" s="0" t="n">
        <f aca="false">MIN(IF(C6897=1,F6897-H6897,F6897),Assumptions!$C$13,MAX(0,($B$5-P6896)/$B$6))</f>
        <v>0</v>
      </c>
      <c r="L6897" s="0" t="n">
        <f aca="false">IF(C6897=1,0,MIN(F6897-K6897,Assumptions!$C$15,MAX(0,$B$10-O6896-M6897)))</f>
        <v>0</v>
      </c>
      <c r="M6897" s="0" t="n">
        <f aca="false">'Profiles 8760'!H6886</f>
        <v>62600</v>
      </c>
      <c r="N6897" s="0" t="n">
        <f aca="false">J6897+L6897</f>
        <v>196.6846233</v>
      </c>
      <c r="O6897" s="0" t="n">
        <f aca="false">O6896+N6897</f>
        <v>643428.984624493</v>
      </c>
      <c r="P6897" s="0" t="n">
        <f aca="false">MIN($B$5,P6896+K6897*$B$6-I6897)</f>
        <v>330.81</v>
      </c>
      <c r="Q6897" s="0" t="n">
        <f aca="false">MAX(0,F6897-H6897-K6897-L6897)</f>
        <v>0</v>
      </c>
    </row>
    <row r="6898" customFormat="false" ht="15" hidden="false" customHeight="false" outlineLevel="0" collapsed="false">
      <c r="A6898" s="0" t="n">
        <f aca="false">'Profiles 8760'!A6887</f>
        <v>6885</v>
      </c>
      <c r="B6898" s="0" t="n">
        <f aca="false">'Profiles 8760'!B6887</f>
        <v>10</v>
      </c>
      <c r="C6898" s="0" t="n">
        <f aca="false">'Profiles 8760'!E6887</f>
        <v>1</v>
      </c>
      <c r="D6898" s="0" t="n">
        <f aca="false">'Profiles 8760'!F6887</f>
        <v>0</v>
      </c>
      <c r="E6898" s="0" t="n">
        <f aca="false">'Profiles 8760'!G6887</f>
        <v>0.407248</v>
      </c>
      <c r="F6898" s="0" t="n">
        <f aca="false">D6898*Assumptions!$C$11*$B$7+E6898*Assumptions!$C$12*$B$8</f>
        <v>16.6564432</v>
      </c>
      <c r="G6898" s="0" t="n">
        <f aca="false">C6898*Assumptions!$C$15</f>
        <v>200</v>
      </c>
      <c r="H6898" s="0" t="n">
        <f aca="false">MIN(F6898,G6898)</f>
        <v>16.6564432</v>
      </c>
      <c r="I6898" s="0" t="n">
        <f aca="false">IF(C6898=1,MIN(G6898-H6898,Assumptions!$C$13,P6897),0)</f>
        <v>180</v>
      </c>
      <c r="J6898" s="0" t="n">
        <f aca="false">H6898+I6898</f>
        <v>196.6564432</v>
      </c>
      <c r="K6898" s="0" t="n">
        <f aca="false">MIN(IF(C6898=1,F6898-H6898,F6898),Assumptions!$C$13,MAX(0,($B$5-P6897)/$B$6))</f>
        <v>0</v>
      </c>
      <c r="L6898" s="0" t="n">
        <f aca="false">IF(C6898=1,0,MIN(F6898-K6898,Assumptions!$C$15,MAX(0,$B$10-O6897-M6898)))</f>
        <v>0</v>
      </c>
      <c r="M6898" s="0" t="n">
        <f aca="false">'Profiles 8760'!H6887</f>
        <v>62400</v>
      </c>
      <c r="N6898" s="0" t="n">
        <f aca="false">J6898+L6898</f>
        <v>196.6564432</v>
      </c>
      <c r="O6898" s="0" t="n">
        <f aca="false">O6897+N6898</f>
        <v>643625.641067693</v>
      </c>
      <c r="P6898" s="0" t="n">
        <f aca="false">MIN($B$5,P6897+K6898*$B$6-I6898)</f>
        <v>150.81</v>
      </c>
      <c r="Q6898" s="0" t="n">
        <f aca="false">MAX(0,F6898-H6898-K6898-L6898)</f>
        <v>0</v>
      </c>
    </row>
    <row r="6899" customFormat="false" ht="15" hidden="false" customHeight="false" outlineLevel="0" collapsed="false">
      <c r="A6899" s="0" t="n">
        <f aca="false">'Profiles 8760'!A6888</f>
        <v>6886</v>
      </c>
      <c r="B6899" s="0" t="n">
        <f aca="false">'Profiles 8760'!B6888</f>
        <v>10</v>
      </c>
      <c r="C6899" s="0" t="n">
        <f aca="false">'Profiles 8760'!E6888</f>
        <v>0</v>
      </c>
      <c r="D6899" s="0" t="n">
        <f aca="false">'Profiles 8760'!F6888</f>
        <v>0</v>
      </c>
      <c r="E6899" s="0" t="n">
        <f aca="false">'Profiles 8760'!G6888</f>
        <v>0.347129</v>
      </c>
      <c r="F6899" s="0" t="n">
        <f aca="false">D6899*Assumptions!$C$11*$B$7+E6899*Assumptions!$C$12*$B$8</f>
        <v>14.1975761</v>
      </c>
      <c r="G6899" s="0" t="n">
        <f aca="false">C6899*Assumptions!$C$15</f>
        <v>0</v>
      </c>
      <c r="H6899" s="0" t="n">
        <f aca="false">MIN(F6899,G6899)</f>
        <v>0</v>
      </c>
      <c r="I6899" s="0" t="n">
        <f aca="false">IF(C6899=1,MIN(G6899-H6899,Assumptions!$C$13,P6898),0)</f>
        <v>0</v>
      </c>
      <c r="J6899" s="0" t="n">
        <f aca="false">H6899+I6899</f>
        <v>0</v>
      </c>
      <c r="K6899" s="0" t="n">
        <f aca="false">MIN(IF(C6899=1,F6899-H6899,F6899),Assumptions!$C$13,MAX(0,($B$5-P6898)/$B$6))</f>
        <v>14.1975761</v>
      </c>
      <c r="L6899" s="0" t="n">
        <f aca="false">IF(C6899=1,0,MIN(F6899-K6899,Assumptions!$C$15,MAX(0,$B$10-O6898-M6899)))</f>
        <v>0</v>
      </c>
      <c r="M6899" s="0" t="n">
        <f aca="false">'Profiles 8760'!H6888</f>
        <v>62400</v>
      </c>
      <c r="N6899" s="0" t="n">
        <f aca="false">J6899+L6899</f>
        <v>0</v>
      </c>
      <c r="O6899" s="0" t="n">
        <f aca="false">O6898+N6899</f>
        <v>643625.641067693</v>
      </c>
      <c r="P6899" s="0" t="n">
        <f aca="false">MIN($B$5,P6898+K6899*$B$6-I6899)</f>
        <v>163.11645896348</v>
      </c>
      <c r="Q6899" s="0" t="n">
        <f aca="false">MAX(0,F6899-H6899-K6899-L6899)</f>
        <v>0</v>
      </c>
    </row>
    <row r="6900" customFormat="false" ht="15" hidden="false" customHeight="false" outlineLevel="0" collapsed="false">
      <c r="A6900" s="0" t="n">
        <f aca="false">'Profiles 8760'!A6889</f>
        <v>6887</v>
      </c>
      <c r="B6900" s="0" t="n">
        <f aca="false">'Profiles 8760'!B6889</f>
        <v>10</v>
      </c>
      <c r="C6900" s="0" t="n">
        <f aca="false">'Profiles 8760'!E6889</f>
        <v>0</v>
      </c>
      <c r="D6900" s="0" t="n">
        <f aca="false">'Profiles 8760'!F6889</f>
        <v>0</v>
      </c>
      <c r="E6900" s="0" t="n">
        <f aca="false">'Profiles 8760'!G6889</f>
        <v>0.365178</v>
      </c>
      <c r="F6900" s="0" t="n">
        <f aca="false">D6900*Assumptions!$C$11*$B$7+E6900*Assumptions!$C$12*$B$8</f>
        <v>14.9357802</v>
      </c>
      <c r="G6900" s="0" t="n">
        <f aca="false">C6900*Assumptions!$C$15</f>
        <v>0</v>
      </c>
      <c r="H6900" s="0" t="n">
        <f aca="false">MIN(F6900,G6900)</f>
        <v>0</v>
      </c>
      <c r="I6900" s="0" t="n">
        <f aca="false">IF(C6900=1,MIN(G6900-H6900,Assumptions!$C$13,P6899),0)</f>
        <v>0</v>
      </c>
      <c r="J6900" s="0" t="n">
        <f aca="false">H6900+I6900</f>
        <v>0</v>
      </c>
      <c r="K6900" s="0" t="n">
        <f aca="false">MIN(IF(C6900=1,F6900-H6900,F6900),Assumptions!$C$13,MAX(0,($B$5-P6899)/$B$6))</f>
        <v>14.9357802</v>
      </c>
      <c r="L6900" s="0" t="n">
        <f aca="false">IF(C6900=1,0,MIN(F6900-K6900,Assumptions!$C$15,MAX(0,$B$10-O6899-M6900)))</f>
        <v>0</v>
      </c>
      <c r="M6900" s="0" t="n">
        <f aca="false">'Profiles 8760'!H6889</f>
        <v>62400</v>
      </c>
      <c r="N6900" s="0" t="n">
        <f aca="false">J6900+L6900</f>
        <v>0</v>
      </c>
      <c r="O6900" s="0" t="n">
        <f aca="false">O6899+N6900</f>
        <v>643625.641067693</v>
      </c>
      <c r="P6900" s="0" t="n">
        <f aca="false">MIN($B$5,P6899+K6900*$B$6-I6900)</f>
        <v>176.06279324084</v>
      </c>
      <c r="Q6900" s="0" t="n">
        <f aca="false">MAX(0,F6900-H6900-K6900-L6900)</f>
        <v>0</v>
      </c>
    </row>
    <row r="6901" customFormat="false" ht="15" hidden="false" customHeight="false" outlineLevel="0" collapsed="false">
      <c r="A6901" s="0" t="n">
        <f aca="false">'Profiles 8760'!A6890</f>
        <v>6888</v>
      </c>
      <c r="B6901" s="0" t="n">
        <f aca="false">'Profiles 8760'!B6890</f>
        <v>10</v>
      </c>
      <c r="C6901" s="0" t="n">
        <f aca="false">'Profiles 8760'!E6890</f>
        <v>0</v>
      </c>
      <c r="D6901" s="0" t="n">
        <f aca="false">'Profiles 8760'!F6890</f>
        <v>0</v>
      </c>
      <c r="E6901" s="0" t="n">
        <f aca="false">'Profiles 8760'!G6890</f>
        <v>0.317443</v>
      </c>
      <c r="F6901" s="0" t="n">
        <f aca="false">D6901*Assumptions!$C$11*$B$7+E6901*Assumptions!$C$12*$B$8</f>
        <v>12.9834187</v>
      </c>
      <c r="G6901" s="0" t="n">
        <f aca="false">C6901*Assumptions!$C$15</f>
        <v>0</v>
      </c>
      <c r="H6901" s="0" t="n">
        <f aca="false">MIN(F6901,G6901)</f>
        <v>0</v>
      </c>
      <c r="I6901" s="0" t="n">
        <f aca="false">IF(C6901=1,MIN(G6901-H6901,Assumptions!$C$13,P6900),0)</f>
        <v>0</v>
      </c>
      <c r="J6901" s="0" t="n">
        <f aca="false">H6901+I6901</f>
        <v>0</v>
      </c>
      <c r="K6901" s="0" t="n">
        <f aca="false">MIN(IF(C6901=1,F6901-H6901,F6901),Assumptions!$C$13,MAX(0,($B$5-P6900)/$B$6))</f>
        <v>12.9834187</v>
      </c>
      <c r="L6901" s="0" t="n">
        <f aca="false">IF(C6901=1,0,MIN(F6901-K6901,Assumptions!$C$15,MAX(0,$B$10-O6900-M6901)))</f>
        <v>0</v>
      </c>
      <c r="M6901" s="0" t="n">
        <f aca="false">'Profiles 8760'!H6890</f>
        <v>62400</v>
      </c>
      <c r="N6901" s="0" t="n">
        <f aca="false">J6901+L6901</f>
        <v>0</v>
      </c>
      <c r="O6901" s="0" t="n">
        <f aca="false">O6900+N6901</f>
        <v>643625.641067693</v>
      </c>
      <c r="P6901" s="0" t="n">
        <f aca="false">MIN($B$5,P6900+K6901*$B$6-I6901)</f>
        <v>187.31682057</v>
      </c>
      <c r="Q6901" s="0" t="n">
        <f aca="false">MAX(0,F6901-H6901-K6901-L6901)</f>
        <v>0</v>
      </c>
    </row>
    <row r="6902" customFormat="false" ht="15" hidden="false" customHeight="false" outlineLevel="0" collapsed="false">
      <c r="A6902" s="0" t="n">
        <f aca="false">'Profiles 8760'!A6891</f>
        <v>6889</v>
      </c>
      <c r="B6902" s="0" t="n">
        <f aca="false">'Profiles 8760'!B6891</f>
        <v>10</v>
      </c>
      <c r="C6902" s="0" t="n">
        <f aca="false">'Profiles 8760'!E6891</f>
        <v>0</v>
      </c>
      <c r="D6902" s="0" t="n">
        <f aca="false">'Profiles 8760'!F6891</f>
        <v>0</v>
      </c>
      <c r="E6902" s="0" t="n">
        <f aca="false">'Profiles 8760'!G6891</f>
        <v>0.188397</v>
      </c>
      <c r="F6902" s="0" t="n">
        <f aca="false">D6902*Assumptions!$C$11*$B$7+E6902*Assumptions!$C$12*$B$8</f>
        <v>7.7054373</v>
      </c>
      <c r="G6902" s="0" t="n">
        <f aca="false">C6902*Assumptions!$C$15</f>
        <v>0</v>
      </c>
      <c r="H6902" s="0" t="n">
        <f aca="false">MIN(F6902,G6902)</f>
        <v>0</v>
      </c>
      <c r="I6902" s="0" t="n">
        <f aca="false">IF(C6902=1,MIN(G6902-H6902,Assumptions!$C$13,P6901),0)</f>
        <v>0</v>
      </c>
      <c r="J6902" s="0" t="n">
        <f aca="false">H6902+I6902</f>
        <v>0</v>
      </c>
      <c r="K6902" s="0" t="n">
        <f aca="false">MIN(IF(C6902=1,F6902-H6902,F6902),Assumptions!$C$13,MAX(0,($B$5-P6901)/$B$6))</f>
        <v>7.7054373</v>
      </c>
      <c r="L6902" s="0" t="n">
        <f aca="false">IF(C6902=1,0,MIN(F6902-K6902,Assumptions!$C$15,MAX(0,$B$10-O6901-M6902)))</f>
        <v>0</v>
      </c>
      <c r="M6902" s="0" t="n">
        <f aca="false">'Profiles 8760'!H6891</f>
        <v>62400</v>
      </c>
      <c r="N6902" s="0" t="n">
        <f aca="false">J6902+L6902</f>
        <v>0</v>
      </c>
      <c r="O6902" s="0" t="n">
        <f aca="false">O6901+N6902</f>
        <v>643625.641067693</v>
      </c>
      <c r="P6902" s="0" t="n">
        <f aca="false">MIN($B$5,P6901+K6902*$B$6-I6902)</f>
        <v>193.99589362164</v>
      </c>
      <c r="Q6902" s="0" t="n">
        <f aca="false">MAX(0,F6902-H6902-K6902-L6902)</f>
        <v>0</v>
      </c>
    </row>
    <row r="6903" customFormat="false" ht="15" hidden="false" customHeight="false" outlineLevel="0" collapsed="false">
      <c r="A6903" s="0" t="n">
        <f aca="false">'Profiles 8760'!A6892</f>
        <v>6890</v>
      </c>
      <c r="B6903" s="0" t="n">
        <f aca="false">'Profiles 8760'!B6892</f>
        <v>10</v>
      </c>
      <c r="C6903" s="0" t="n">
        <f aca="false">'Profiles 8760'!E6892</f>
        <v>0</v>
      </c>
      <c r="D6903" s="0" t="n">
        <f aca="false">'Profiles 8760'!F6892</f>
        <v>0</v>
      </c>
      <c r="E6903" s="0" t="n">
        <f aca="false">'Profiles 8760'!G6892</f>
        <v>0.213891</v>
      </c>
      <c r="F6903" s="0" t="n">
        <f aca="false">D6903*Assumptions!$C$11*$B$7+E6903*Assumptions!$C$12*$B$8</f>
        <v>8.7481419</v>
      </c>
      <c r="G6903" s="0" t="n">
        <f aca="false">C6903*Assumptions!$C$15</f>
        <v>0</v>
      </c>
      <c r="H6903" s="0" t="n">
        <f aca="false">MIN(F6903,G6903)</f>
        <v>0</v>
      </c>
      <c r="I6903" s="0" t="n">
        <f aca="false">IF(C6903=1,MIN(G6903-H6903,Assumptions!$C$13,P6902),0)</f>
        <v>0</v>
      </c>
      <c r="J6903" s="0" t="n">
        <f aca="false">H6903+I6903</f>
        <v>0</v>
      </c>
      <c r="K6903" s="0" t="n">
        <f aca="false">MIN(IF(C6903=1,F6903-H6903,F6903),Assumptions!$C$13,MAX(0,($B$5-P6902)/$B$6))</f>
        <v>8.7481419</v>
      </c>
      <c r="L6903" s="0" t="n">
        <f aca="false">IF(C6903=1,0,MIN(F6903-K6903,Assumptions!$C$15,MAX(0,$B$10-O6902-M6903)))</f>
        <v>0</v>
      </c>
      <c r="M6903" s="0" t="n">
        <f aca="false">'Profiles 8760'!H6892</f>
        <v>62400</v>
      </c>
      <c r="N6903" s="0" t="n">
        <f aca="false">J6903+L6903</f>
        <v>0</v>
      </c>
      <c r="O6903" s="0" t="n">
        <f aca="false">O6902+N6903</f>
        <v>643625.641067693</v>
      </c>
      <c r="P6903" s="0" t="n">
        <f aca="false">MIN($B$5,P6902+K6903*$B$6-I6903)</f>
        <v>201.57878302056</v>
      </c>
      <c r="Q6903" s="0" t="n">
        <f aca="false">MAX(0,F6903-H6903-K6903-L6903)</f>
        <v>0</v>
      </c>
    </row>
    <row r="6904" customFormat="false" ht="15" hidden="false" customHeight="false" outlineLevel="0" collapsed="false">
      <c r="A6904" s="0" t="n">
        <f aca="false">'Profiles 8760'!A6893</f>
        <v>6891</v>
      </c>
      <c r="B6904" s="0" t="n">
        <f aca="false">'Profiles 8760'!B6893</f>
        <v>10</v>
      </c>
      <c r="C6904" s="0" t="n">
        <f aca="false">'Profiles 8760'!E6893</f>
        <v>0</v>
      </c>
      <c r="D6904" s="0" t="n">
        <f aca="false">'Profiles 8760'!F6893</f>
        <v>0</v>
      </c>
      <c r="E6904" s="0" t="n">
        <f aca="false">'Profiles 8760'!G6893</f>
        <v>0.256554</v>
      </c>
      <c r="F6904" s="0" t="n">
        <f aca="false">D6904*Assumptions!$C$11*$B$7+E6904*Assumptions!$C$12*$B$8</f>
        <v>10.4930586</v>
      </c>
      <c r="G6904" s="0" t="n">
        <f aca="false">C6904*Assumptions!$C$15</f>
        <v>0</v>
      </c>
      <c r="H6904" s="0" t="n">
        <f aca="false">MIN(F6904,G6904)</f>
        <v>0</v>
      </c>
      <c r="I6904" s="0" t="n">
        <f aca="false">IF(C6904=1,MIN(G6904-H6904,Assumptions!$C$13,P6903),0)</f>
        <v>0</v>
      </c>
      <c r="J6904" s="0" t="n">
        <f aca="false">H6904+I6904</f>
        <v>0</v>
      </c>
      <c r="K6904" s="0" t="n">
        <f aca="false">MIN(IF(C6904=1,F6904-H6904,F6904),Assumptions!$C$13,MAX(0,($B$5-P6903)/$B$6))</f>
        <v>10.4930586</v>
      </c>
      <c r="L6904" s="0" t="n">
        <f aca="false">IF(C6904=1,0,MIN(F6904-K6904,Assumptions!$C$15,MAX(0,$B$10-O6903-M6904)))</f>
        <v>0</v>
      </c>
      <c r="M6904" s="0" t="n">
        <f aca="false">'Profiles 8760'!H6893</f>
        <v>62400</v>
      </c>
      <c r="N6904" s="0" t="n">
        <f aca="false">J6904+L6904</f>
        <v>0</v>
      </c>
      <c r="O6904" s="0" t="n">
        <f aca="false">O6903+N6904</f>
        <v>643625.641067693</v>
      </c>
      <c r="P6904" s="0" t="n">
        <f aca="false">MIN($B$5,P6903+K6904*$B$6-I6904)</f>
        <v>210.67416621504</v>
      </c>
      <c r="Q6904" s="0" t="n">
        <f aca="false">MAX(0,F6904-H6904-K6904-L6904)</f>
        <v>0</v>
      </c>
    </row>
    <row r="6905" customFormat="false" ht="15" hidden="false" customHeight="false" outlineLevel="0" collapsed="false">
      <c r="A6905" s="0" t="n">
        <f aca="false">'Profiles 8760'!A6894</f>
        <v>6892</v>
      </c>
      <c r="B6905" s="0" t="n">
        <f aca="false">'Profiles 8760'!B6894</f>
        <v>10</v>
      </c>
      <c r="C6905" s="0" t="n">
        <f aca="false">'Profiles 8760'!E6894</f>
        <v>0</v>
      </c>
      <c r="D6905" s="0" t="n">
        <f aca="false">'Profiles 8760'!F6894</f>
        <v>0</v>
      </c>
      <c r="E6905" s="0" t="n">
        <f aca="false">'Profiles 8760'!G6894</f>
        <v>0.224278</v>
      </c>
      <c r="F6905" s="0" t="n">
        <f aca="false">D6905*Assumptions!$C$11*$B$7+E6905*Assumptions!$C$12*$B$8</f>
        <v>9.1729702</v>
      </c>
      <c r="G6905" s="0" t="n">
        <f aca="false">C6905*Assumptions!$C$15</f>
        <v>0</v>
      </c>
      <c r="H6905" s="0" t="n">
        <f aca="false">MIN(F6905,G6905)</f>
        <v>0</v>
      </c>
      <c r="I6905" s="0" t="n">
        <f aca="false">IF(C6905=1,MIN(G6905-H6905,Assumptions!$C$13,P6904),0)</f>
        <v>0</v>
      </c>
      <c r="J6905" s="0" t="n">
        <f aca="false">H6905+I6905</f>
        <v>0</v>
      </c>
      <c r="K6905" s="0" t="n">
        <f aca="false">MIN(IF(C6905=1,F6905-H6905,F6905),Assumptions!$C$13,MAX(0,($B$5-P6904)/$B$6))</f>
        <v>9.1729702</v>
      </c>
      <c r="L6905" s="0" t="n">
        <f aca="false">IF(C6905=1,0,MIN(F6905-K6905,Assumptions!$C$15,MAX(0,$B$10-O6904-M6905)))</f>
        <v>0</v>
      </c>
      <c r="M6905" s="0" t="n">
        <f aca="false">'Profiles 8760'!H6894</f>
        <v>62400</v>
      </c>
      <c r="N6905" s="0" t="n">
        <f aca="false">J6905+L6905</f>
        <v>0</v>
      </c>
      <c r="O6905" s="0" t="n">
        <f aca="false">O6904+N6905</f>
        <v>643625.641067693</v>
      </c>
      <c r="P6905" s="0" t="n">
        <f aca="false">MIN($B$5,P6904+K6905*$B$6-I6905)</f>
        <v>218.6252967844</v>
      </c>
      <c r="Q6905" s="0" t="n">
        <f aca="false">MAX(0,F6905-H6905-K6905-L6905)</f>
        <v>0</v>
      </c>
    </row>
    <row r="6906" customFormat="false" ht="15" hidden="false" customHeight="false" outlineLevel="0" collapsed="false">
      <c r="A6906" s="0" t="n">
        <f aca="false">'Profiles 8760'!A6895</f>
        <v>6893</v>
      </c>
      <c r="B6906" s="0" t="n">
        <f aca="false">'Profiles 8760'!B6895</f>
        <v>10</v>
      </c>
      <c r="C6906" s="0" t="n">
        <f aca="false">'Profiles 8760'!E6895</f>
        <v>0</v>
      </c>
      <c r="D6906" s="0" t="n">
        <f aca="false">'Profiles 8760'!F6895</f>
        <v>0</v>
      </c>
      <c r="E6906" s="0" t="n">
        <f aca="false">'Profiles 8760'!G6895</f>
        <v>0.170981</v>
      </c>
      <c r="F6906" s="0" t="n">
        <f aca="false">D6906*Assumptions!$C$11*$B$7+E6906*Assumptions!$C$12*$B$8</f>
        <v>6.9931229</v>
      </c>
      <c r="G6906" s="0" t="n">
        <f aca="false">C6906*Assumptions!$C$15</f>
        <v>0</v>
      </c>
      <c r="H6906" s="0" t="n">
        <f aca="false">MIN(F6906,G6906)</f>
        <v>0</v>
      </c>
      <c r="I6906" s="0" t="n">
        <f aca="false">IF(C6906=1,MIN(G6906-H6906,Assumptions!$C$13,P6905),0)</f>
        <v>0</v>
      </c>
      <c r="J6906" s="0" t="n">
        <f aca="false">H6906+I6906</f>
        <v>0</v>
      </c>
      <c r="K6906" s="0" t="n">
        <f aca="false">MIN(IF(C6906=1,F6906-H6906,F6906),Assumptions!$C$13,MAX(0,($B$5-P6905)/$B$6))</f>
        <v>6.9931229</v>
      </c>
      <c r="L6906" s="0" t="n">
        <f aca="false">IF(C6906=1,0,MIN(F6906-K6906,Assumptions!$C$15,MAX(0,$B$10-O6905-M6906)))</f>
        <v>0</v>
      </c>
      <c r="M6906" s="0" t="n">
        <f aca="false">'Profiles 8760'!H6895</f>
        <v>62400</v>
      </c>
      <c r="N6906" s="0" t="n">
        <f aca="false">J6906+L6906</f>
        <v>0</v>
      </c>
      <c r="O6906" s="0" t="n">
        <f aca="false">O6905+N6906</f>
        <v>643625.641067693</v>
      </c>
      <c r="P6906" s="0" t="n">
        <f aca="false">MIN($B$5,P6905+K6906*$B$6-I6906)</f>
        <v>224.68693571412</v>
      </c>
      <c r="Q6906" s="0" t="n">
        <f aca="false">MAX(0,F6906-H6906-K6906-L6906)</f>
        <v>0</v>
      </c>
    </row>
    <row r="6907" customFormat="false" ht="15" hidden="false" customHeight="false" outlineLevel="0" collapsed="false">
      <c r="A6907" s="0" t="n">
        <f aca="false">'Profiles 8760'!A6896</f>
        <v>6894</v>
      </c>
      <c r="B6907" s="0" t="n">
        <f aca="false">'Profiles 8760'!B6896</f>
        <v>10</v>
      </c>
      <c r="C6907" s="0" t="n">
        <f aca="false">'Profiles 8760'!E6896</f>
        <v>0</v>
      </c>
      <c r="D6907" s="0" t="n">
        <f aca="false">'Profiles 8760'!F6896</f>
        <v>0</v>
      </c>
      <c r="E6907" s="0" t="n">
        <f aca="false">'Profiles 8760'!G6896</f>
        <v>0.150797</v>
      </c>
      <c r="F6907" s="0" t="n">
        <f aca="false">D6907*Assumptions!$C$11*$B$7+E6907*Assumptions!$C$12*$B$8</f>
        <v>6.1675973</v>
      </c>
      <c r="G6907" s="0" t="n">
        <f aca="false">C6907*Assumptions!$C$15</f>
        <v>0</v>
      </c>
      <c r="H6907" s="0" t="n">
        <f aca="false">MIN(F6907,G6907)</f>
        <v>0</v>
      </c>
      <c r="I6907" s="0" t="n">
        <f aca="false">IF(C6907=1,MIN(G6907-H6907,Assumptions!$C$13,P6906),0)</f>
        <v>0</v>
      </c>
      <c r="J6907" s="0" t="n">
        <f aca="false">H6907+I6907</f>
        <v>0</v>
      </c>
      <c r="K6907" s="0" t="n">
        <f aca="false">MIN(IF(C6907=1,F6907-H6907,F6907),Assumptions!$C$13,MAX(0,($B$5-P6906)/$B$6))</f>
        <v>6.1675973</v>
      </c>
      <c r="L6907" s="0" t="n">
        <f aca="false">IF(C6907=1,0,MIN(F6907-K6907,Assumptions!$C$15,MAX(0,$B$10-O6906-M6907)))</f>
        <v>0</v>
      </c>
      <c r="M6907" s="0" t="n">
        <f aca="false">'Profiles 8760'!H6896</f>
        <v>62400</v>
      </c>
      <c r="N6907" s="0" t="n">
        <f aca="false">J6907+L6907</f>
        <v>0</v>
      </c>
      <c r="O6907" s="0" t="n">
        <f aca="false">O6906+N6907</f>
        <v>643625.641067693</v>
      </c>
      <c r="P6907" s="0" t="n">
        <f aca="false">MIN($B$5,P6906+K6907*$B$6-I6907)</f>
        <v>230.03300905376</v>
      </c>
      <c r="Q6907" s="0" t="n">
        <f aca="false">MAX(0,F6907-H6907-K6907-L6907)</f>
        <v>0</v>
      </c>
    </row>
    <row r="6908" customFormat="false" ht="15" hidden="false" customHeight="false" outlineLevel="0" collapsed="false">
      <c r="A6908" s="0" t="n">
        <f aca="false">'Profiles 8760'!A6897</f>
        <v>6895</v>
      </c>
      <c r="B6908" s="0" t="n">
        <f aca="false">'Profiles 8760'!B6897</f>
        <v>10</v>
      </c>
      <c r="C6908" s="0" t="n">
        <f aca="false">'Profiles 8760'!E6897</f>
        <v>0</v>
      </c>
      <c r="D6908" s="0" t="n">
        <f aca="false">'Profiles 8760'!F6897</f>
        <v>0</v>
      </c>
      <c r="E6908" s="0" t="n">
        <f aca="false">'Profiles 8760'!G6897</f>
        <v>0.20872</v>
      </c>
      <c r="F6908" s="0" t="n">
        <f aca="false">D6908*Assumptions!$C$11*$B$7+E6908*Assumptions!$C$12*$B$8</f>
        <v>8.536648</v>
      </c>
      <c r="G6908" s="0" t="n">
        <f aca="false">C6908*Assumptions!$C$15</f>
        <v>0</v>
      </c>
      <c r="H6908" s="0" t="n">
        <f aca="false">MIN(F6908,G6908)</f>
        <v>0</v>
      </c>
      <c r="I6908" s="0" t="n">
        <f aca="false">IF(C6908=1,MIN(G6908-H6908,Assumptions!$C$13,P6907),0)</f>
        <v>0</v>
      </c>
      <c r="J6908" s="0" t="n">
        <f aca="false">H6908+I6908</f>
        <v>0</v>
      </c>
      <c r="K6908" s="0" t="n">
        <f aca="false">MIN(IF(C6908=1,F6908-H6908,F6908),Assumptions!$C$13,MAX(0,($B$5-P6907)/$B$6))</f>
        <v>8.536648</v>
      </c>
      <c r="L6908" s="0" t="n">
        <f aca="false">IF(C6908=1,0,MIN(F6908-K6908,Assumptions!$C$15,MAX(0,$B$10-O6907-M6908)))</f>
        <v>0</v>
      </c>
      <c r="M6908" s="0" t="n">
        <f aca="false">'Profiles 8760'!H6897</f>
        <v>62400</v>
      </c>
      <c r="N6908" s="0" t="n">
        <f aca="false">J6908+L6908</f>
        <v>0</v>
      </c>
      <c r="O6908" s="0" t="n">
        <f aca="false">O6907+N6908</f>
        <v>643625.641067693</v>
      </c>
      <c r="P6908" s="0" t="n">
        <f aca="false">MIN($B$5,P6907+K6908*$B$6-I6908)</f>
        <v>237.43257554016</v>
      </c>
      <c r="Q6908" s="0" t="n">
        <f aca="false">MAX(0,F6908-H6908-K6908-L6908)</f>
        <v>0</v>
      </c>
    </row>
    <row r="6909" customFormat="false" ht="15" hidden="false" customHeight="false" outlineLevel="0" collapsed="false">
      <c r="A6909" s="0" t="n">
        <f aca="false">'Profiles 8760'!A6898</f>
        <v>6896</v>
      </c>
      <c r="B6909" s="0" t="n">
        <f aca="false">'Profiles 8760'!B6898</f>
        <v>10</v>
      </c>
      <c r="C6909" s="0" t="n">
        <f aca="false">'Profiles 8760'!E6898</f>
        <v>1</v>
      </c>
      <c r="D6909" s="0" t="n">
        <f aca="false">'Profiles 8760'!F6898</f>
        <v>0.176332</v>
      </c>
      <c r="E6909" s="0" t="n">
        <f aca="false">'Profiles 8760'!G6898</f>
        <v>0.206283</v>
      </c>
      <c r="F6909" s="0" t="n">
        <f aca="false">D6909*Assumptions!$C$11*$B$7+E6909*Assumptions!$C$12*$B$8</f>
        <v>59.3616563</v>
      </c>
      <c r="G6909" s="0" t="n">
        <f aca="false">C6909*Assumptions!$C$15</f>
        <v>200</v>
      </c>
      <c r="H6909" s="0" t="n">
        <f aca="false">MIN(F6909,G6909)</f>
        <v>59.3616563</v>
      </c>
      <c r="I6909" s="0" t="n">
        <f aca="false">IF(C6909=1,MIN(G6909-H6909,Assumptions!$C$13,P6908),0)</f>
        <v>140.6383437</v>
      </c>
      <c r="J6909" s="0" t="n">
        <f aca="false">H6909+I6909</f>
        <v>200</v>
      </c>
      <c r="K6909" s="0" t="n">
        <f aca="false">MIN(IF(C6909=1,F6909-H6909,F6909),Assumptions!$C$13,MAX(0,($B$5-P6908)/$B$6))</f>
        <v>0</v>
      </c>
      <c r="L6909" s="0" t="n">
        <f aca="false">IF(C6909=1,0,MIN(F6909-K6909,Assumptions!$C$15,MAX(0,$B$10-O6908-M6909)))</f>
        <v>0</v>
      </c>
      <c r="M6909" s="0" t="n">
        <f aca="false">'Profiles 8760'!H6898</f>
        <v>62200</v>
      </c>
      <c r="N6909" s="0" t="n">
        <f aca="false">J6909+L6909</f>
        <v>200</v>
      </c>
      <c r="O6909" s="0" t="n">
        <f aca="false">O6908+N6909</f>
        <v>643825.641067693</v>
      </c>
      <c r="P6909" s="0" t="n">
        <f aca="false">MIN($B$5,P6908+K6909*$B$6-I6909)</f>
        <v>96.79423184016</v>
      </c>
      <c r="Q6909" s="0" t="n">
        <f aca="false">MAX(0,F6909-H6909-K6909-L6909)</f>
        <v>0</v>
      </c>
    </row>
    <row r="6910" customFormat="false" ht="15" hidden="false" customHeight="false" outlineLevel="0" collapsed="false">
      <c r="A6910" s="0" t="n">
        <f aca="false">'Profiles 8760'!A6899</f>
        <v>6897</v>
      </c>
      <c r="B6910" s="0" t="n">
        <f aca="false">'Profiles 8760'!B6899</f>
        <v>10</v>
      </c>
      <c r="C6910" s="0" t="n">
        <f aca="false">'Profiles 8760'!E6899</f>
        <v>1</v>
      </c>
      <c r="D6910" s="0" t="n">
        <f aca="false">'Profiles 8760'!F6899</f>
        <v>0.530522</v>
      </c>
      <c r="E6910" s="0" t="n">
        <f aca="false">'Profiles 8760'!G6899</f>
        <v>0.312083</v>
      </c>
      <c r="F6910" s="0" t="n">
        <f aca="false">D6910*Assumptions!$C$11*$B$7+E6910*Assumptions!$C$12*$B$8</f>
        <v>165.9789483</v>
      </c>
      <c r="G6910" s="0" t="n">
        <f aca="false">C6910*Assumptions!$C$15</f>
        <v>200</v>
      </c>
      <c r="H6910" s="0" t="n">
        <f aca="false">MIN(F6910,G6910)</f>
        <v>165.9789483</v>
      </c>
      <c r="I6910" s="0" t="n">
        <f aca="false">IF(C6910=1,MIN(G6910-H6910,Assumptions!$C$13,P6909),0)</f>
        <v>34.0210517</v>
      </c>
      <c r="J6910" s="0" t="n">
        <f aca="false">H6910+I6910</f>
        <v>200</v>
      </c>
      <c r="K6910" s="0" t="n">
        <f aca="false">MIN(IF(C6910=1,F6910-H6910,F6910),Assumptions!$C$13,MAX(0,($B$5-P6909)/$B$6))</f>
        <v>0</v>
      </c>
      <c r="L6910" s="0" t="n">
        <f aca="false">IF(C6910=1,0,MIN(F6910-K6910,Assumptions!$C$15,MAX(0,$B$10-O6909-M6910)))</f>
        <v>0</v>
      </c>
      <c r="M6910" s="0" t="n">
        <f aca="false">'Profiles 8760'!H6899</f>
        <v>62000</v>
      </c>
      <c r="N6910" s="0" t="n">
        <f aca="false">J6910+L6910</f>
        <v>200</v>
      </c>
      <c r="O6910" s="0" t="n">
        <f aca="false">O6909+N6910</f>
        <v>644025.641067693</v>
      </c>
      <c r="P6910" s="0" t="n">
        <f aca="false">MIN($B$5,P6909+K6910*$B$6-I6910)</f>
        <v>62.77318014016</v>
      </c>
      <c r="Q6910" s="0" t="n">
        <f aca="false">MAX(0,F6910-H6910-K6910-L6910)</f>
        <v>0</v>
      </c>
    </row>
    <row r="6911" customFormat="false" ht="15" hidden="false" customHeight="false" outlineLevel="0" collapsed="false">
      <c r="A6911" s="0" t="n">
        <f aca="false">'Profiles 8760'!A6900</f>
        <v>6898</v>
      </c>
      <c r="B6911" s="0" t="n">
        <f aca="false">'Profiles 8760'!B6900</f>
        <v>10</v>
      </c>
      <c r="C6911" s="0" t="n">
        <f aca="false">'Profiles 8760'!E6900</f>
        <v>0</v>
      </c>
      <c r="D6911" s="0" t="n">
        <f aca="false">'Profiles 8760'!F6900</f>
        <v>0.903611</v>
      </c>
      <c r="E6911" s="0" t="n">
        <f aca="false">'Profiles 8760'!G6900</f>
        <v>0.311816</v>
      </c>
      <c r="F6911" s="0" t="n">
        <f aca="false">D6911*Assumptions!$C$11*$B$7+E6911*Assumptions!$C$12*$B$8</f>
        <v>273.7161312</v>
      </c>
      <c r="G6911" s="0" t="n">
        <f aca="false">C6911*Assumptions!$C$15</f>
        <v>0</v>
      </c>
      <c r="H6911" s="0" t="n">
        <f aca="false">MIN(F6911,G6911)</f>
        <v>0</v>
      </c>
      <c r="I6911" s="0" t="n">
        <f aca="false">IF(C6911=1,MIN(G6911-H6911,Assumptions!$C$13,P6910),0)</f>
        <v>0</v>
      </c>
      <c r="J6911" s="0" t="n">
        <f aca="false">H6911+I6911</f>
        <v>0</v>
      </c>
      <c r="K6911" s="0" t="n">
        <f aca="false">MIN(IF(C6911=1,F6911-H6911,F6911),Assumptions!$C$13,MAX(0,($B$5-P6910)/$B$6))</f>
        <v>180</v>
      </c>
      <c r="L6911" s="0" t="n">
        <f aca="false">IF(C6911=1,0,MIN(F6911-K6911,Assumptions!$C$15,MAX(0,$B$10-O6910-M6911)))</f>
        <v>93.7161312</v>
      </c>
      <c r="M6911" s="0" t="n">
        <f aca="false">'Profiles 8760'!H6900</f>
        <v>62000</v>
      </c>
      <c r="N6911" s="0" t="n">
        <f aca="false">J6911+L6911</f>
        <v>93.7161312</v>
      </c>
      <c r="O6911" s="0" t="n">
        <f aca="false">O6910+N6911</f>
        <v>644119.357198893</v>
      </c>
      <c r="P6911" s="0" t="n">
        <f aca="false">MIN($B$5,P6910+K6911*$B$6-I6911)</f>
        <v>218.79718014016</v>
      </c>
      <c r="Q6911" s="0" t="n">
        <f aca="false">MAX(0,F6911-H6911-K6911-L6911)</f>
        <v>0</v>
      </c>
    </row>
    <row r="6912" customFormat="false" ht="15" hidden="false" customHeight="false" outlineLevel="0" collapsed="false">
      <c r="A6912" s="0" t="n">
        <f aca="false">'Profiles 8760'!A6901</f>
        <v>6899</v>
      </c>
      <c r="B6912" s="0" t="n">
        <f aca="false">'Profiles 8760'!B6901</f>
        <v>10</v>
      </c>
      <c r="C6912" s="0" t="n">
        <f aca="false">'Profiles 8760'!E6901</f>
        <v>0</v>
      </c>
      <c r="D6912" s="0" t="n">
        <f aca="false">'Profiles 8760'!F6901</f>
        <v>1</v>
      </c>
      <c r="E6912" s="0" t="n">
        <f aca="false">'Profiles 8760'!G6901</f>
        <v>0.308484</v>
      </c>
      <c r="F6912" s="0" t="n">
        <f aca="false">D6912*Assumptions!$C$11*$B$7+E6912*Assumptions!$C$12*$B$8</f>
        <v>301.4169956</v>
      </c>
      <c r="G6912" s="0" t="n">
        <f aca="false">C6912*Assumptions!$C$15</f>
        <v>0</v>
      </c>
      <c r="H6912" s="0" t="n">
        <f aca="false">MIN(F6912,G6912)</f>
        <v>0</v>
      </c>
      <c r="I6912" s="0" t="n">
        <f aca="false">IF(C6912=1,MIN(G6912-H6912,Assumptions!$C$13,P6911),0)</f>
        <v>0</v>
      </c>
      <c r="J6912" s="0" t="n">
        <f aca="false">H6912+I6912</f>
        <v>0</v>
      </c>
      <c r="K6912" s="0" t="n">
        <f aca="false">MIN(IF(C6912=1,F6912-H6912,F6912),Assumptions!$C$13,MAX(0,($B$5-P6911)/$B$6))</f>
        <v>180</v>
      </c>
      <c r="L6912" s="0" t="n">
        <f aca="false">IF(C6912=1,0,MIN(F6912-K6912,Assumptions!$C$15,MAX(0,$B$10-O6911-M6912)))</f>
        <v>121.4169956</v>
      </c>
      <c r="M6912" s="0" t="n">
        <f aca="false">'Profiles 8760'!H6901</f>
        <v>62000</v>
      </c>
      <c r="N6912" s="0" t="n">
        <f aca="false">J6912+L6912</f>
        <v>121.4169956</v>
      </c>
      <c r="O6912" s="0" t="n">
        <f aca="false">O6911+N6912</f>
        <v>644240.774194493</v>
      </c>
      <c r="P6912" s="0" t="n">
        <f aca="false">MIN($B$5,P6911+K6912*$B$6-I6912)</f>
        <v>374.82118014016</v>
      </c>
      <c r="Q6912" s="0" t="n">
        <f aca="false">MAX(0,F6912-H6912-K6912-L6912)</f>
        <v>0</v>
      </c>
    </row>
    <row r="6913" customFormat="false" ht="15" hidden="false" customHeight="false" outlineLevel="0" collapsed="false">
      <c r="A6913" s="0" t="n">
        <f aca="false">'Profiles 8760'!A6902</f>
        <v>6900</v>
      </c>
      <c r="B6913" s="0" t="n">
        <f aca="false">'Profiles 8760'!B6902</f>
        <v>10</v>
      </c>
      <c r="C6913" s="0" t="n">
        <f aca="false">'Profiles 8760'!E6902</f>
        <v>0</v>
      </c>
      <c r="D6913" s="0" t="n">
        <f aca="false">'Profiles 8760'!F6902</f>
        <v>1</v>
      </c>
      <c r="E6913" s="0" t="n">
        <f aca="false">'Profiles 8760'!G6902</f>
        <v>0.258226</v>
      </c>
      <c r="F6913" s="0" t="n">
        <f aca="false">D6913*Assumptions!$C$11*$B$7+E6913*Assumptions!$C$12*$B$8</f>
        <v>299.3614434</v>
      </c>
      <c r="G6913" s="0" t="n">
        <f aca="false">C6913*Assumptions!$C$15</f>
        <v>0</v>
      </c>
      <c r="H6913" s="0" t="n">
        <f aca="false">MIN(F6913,G6913)</f>
        <v>0</v>
      </c>
      <c r="I6913" s="0" t="n">
        <f aca="false">IF(C6913=1,MIN(G6913-H6913,Assumptions!$C$13,P6912),0)</f>
        <v>0</v>
      </c>
      <c r="J6913" s="0" t="n">
        <f aca="false">H6913+I6913</f>
        <v>0</v>
      </c>
      <c r="K6913" s="0" t="n">
        <f aca="false">MIN(IF(C6913=1,F6913-H6913,F6913),Assumptions!$C$13,MAX(0,($B$5-P6912)/$B$6))</f>
        <v>156.886040447439</v>
      </c>
      <c r="L6913" s="0" t="n">
        <f aca="false">IF(C6913=1,0,MIN(F6913-K6913,Assumptions!$C$15,MAX(0,$B$10-O6912-M6913)))</f>
        <v>142.475402952561</v>
      </c>
      <c r="M6913" s="0" t="n">
        <f aca="false">'Profiles 8760'!H6902</f>
        <v>62000</v>
      </c>
      <c r="N6913" s="0" t="n">
        <f aca="false">J6913+L6913</f>
        <v>142.475402952561</v>
      </c>
      <c r="O6913" s="0" t="n">
        <f aca="false">O6912+N6913</f>
        <v>644383.249597446</v>
      </c>
      <c r="P6913" s="0" t="n">
        <f aca="false">MIN($B$5,P6912+K6913*$B$6-I6913)</f>
        <v>510.81</v>
      </c>
      <c r="Q6913" s="0" t="n">
        <f aca="false">MAX(0,F6913-H6913-K6913-L6913)</f>
        <v>0</v>
      </c>
    </row>
    <row r="6914" customFormat="false" ht="15" hidden="false" customHeight="false" outlineLevel="0" collapsed="false">
      <c r="A6914" s="0" t="n">
        <f aca="false">'Profiles 8760'!A6903</f>
        <v>6901</v>
      </c>
      <c r="B6914" s="0" t="n">
        <f aca="false">'Profiles 8760'!B6903</f>
        <v>10</v>
      </c>
      <c r="C6914" s="0" t="n">
        <f aca="false">'Profiles 8760'!E6903</f>
        <v>0</v>
      </c>
      <c r="D6914" s="0" t="n">
        <f aca="false">'Profiles 8760'!F6903</f>
        <v>1</v>
      </c>
      <c r="E6914" s="0" t="n">
        <f aca="false">'Profiles 8760'!G6903</f>
        <v>0.350943</v>
      </c>
      <c r="F6914" s="0" t="n">
        <f aca="false">D6914*Assumptions!$C$11*$B$7+E6914*Assumptions!$C$12*$B$8</f>
        <v>303.1535687</v>
      </c>
      <c r="G6914" s="0" t="n">
        <f aca="false">C6914*Assumptions!$C$15</f>
        <v>0</v>
      </c>
      <c r="H6914" s="0" t="n">
        <f aca="false">MIN(F6914,G6914)</f>
        <v>0</v>
      </c>
      <c r="I6914" s="0" t="n">
        <f aca="false">IF(C6914=1,MIN(G6914-H6914,Assumptions!$C$13,P6913),0)</f>
        <v>0</v>
      </c>
      <c r="J6914" s="0" t="n">
        <f aca="false">H6914+I6914</f>
        <v>0</v>
      </c>
      <c r="K6914" s="0" t="n">
        <f aca="false">MIN(IF(C6914=1,F6914-H6914,F6914),Assumptions!$C$13,MAX(0,($B$5-P6913)/$B$6))</f>
        <v>0</v>
      </c>
      <c r="L6914" s="0" t="n">
        <f aca="false">IF(C6914=1,0,MIN(F6914-K6914,Assumptions!$C$15,MAX(0,$B$10-O6913-M6914)))</f>
        <v>200</v>
      </c>
      <c r="M6914" s="0" t="n">
        <f aca="false">'Profiles 8760'!H6903</f>
        <v>62000</v>
      </c>
      <c r="N6914" s="0" t="n">
        <f aca="false">J6914+L6914</f>
        <v>200</v>
      </c>
      <c r="O6914" s="0" t="n">
        <f aca="false">O6913+N6914</f>
        <v>644583.249597446</v>
      </c>
      <c r="P6914" s="0" t="n">
        <f aca="false">MIN($B$5,P6913+K6914*$B$6-I6914)</f>
        <v>510.81</v>
      </c>
      <c r="Q6914" s="0" t="n">
        <f aca="false">MAX(0,F6914-H6914-K6914-L6914)</f>
        <v>103.1535687</v>
      </c>
    </row>
    <row r="6915" customFormat="false" ht="15" hidden="false" customHeight="false" outlineLevel="0" collapsed="false">
      <c r="A6915" s="0" t="n">
        <f aca="false">'Profiles 8760'!A6904</f>
        <v>6902</v>
      </c>
      <c r="B6915" s="0" t="n">
        <f aca="false">'Profiles 8760'!B6904</f>
        <v>10</v>
      </c>
      <c r="C6915" s="0" t="n">
        <f aca="false">'Profiles 8760'!E6904</f>
        <v>0</v>
      </c>
      <c r="D6915" s="0" t="n">
        <f aca="false">'Profiles 8760'!F6904</f>
        <v>1</v>
      </c>
      <c r="E6915" s="0" t="n">
        <f aca="false">'Profiles 8760'!G6904</f>
        <v>0.42766</v>
      </c>
      <c r="F6915" s="0" t="n">
        <f aca="false">D6915*Assumptions!$C$11*$B$7+E6915*Assumptions!$C$12*$B$8</f>
        <v>306.291294</v>
      </c>
      <c r="G6915" s="0" t="n">
        <f aca="false">C6915*Assumptions!$C$15</f>
        <v>0</v>
      </c>
      <c r="H6915" s="0" t="n">
        <f aca="false">MIN(F6915,G6915)</f>
        <v>0</v>
      </c>
      <c r="I6915" s="0" t="n">
        <f aca="false">IF(C6915=1,MIN(G6915-H6915,Assumptions!$C$13,P6914),0)</f>
        <v>0</v>
      </c>
      <c r="J6915" s="0" t="n">
        <f aca="false">H6915+I6915</f>
        <v>0</v>
      </c>
      <c r="K6915" s="0" t="n">
        <f aca="false">MIN(IF(C6915=1,F6915-H6915,F6915),Assumptions!$C$13,MAX(0,($B$5-P6914)/$B$6))</f>
        <v>0</v>
      </c>
      <c r="L6915" s="0" t="n">
        <f aca="false">IF(C6915=1,0,MIN(F6915-K6915,Assumptions!$C$15,MAX(0,$B$10-O6914-M6915)))</f>
        <v>200</v>
      </c>
      <c r="M6915" s="0" t="n">
        <f aca="false">'Profiles 8760'!H6904</f>
        <v>62000</v>
      </c>
      <c r="N6915" s="0" t="n">
        <f aca="false">J6915+L6915</f>
        <v>200</v>
      </c>
      <c r="O6915" s="0" t="n">
        <f aca="false">O6914+N6915</f>
        <v>644783.249597446</v>
      </c>
      <c r="P6915" s="0" t="n">
        <f aca="false">MIN($B$5,P6914+K6915*$B$6-I6915)</f>
        <v>510.81</v>
      </c>
      <c r="Q6915" s="0" t="n">
        <f aca="false">MAX(0,F6915-H6915-K6915-L6915)</f>
        <v>106.291294</v>
      </c>
    </row>
    <row r="6916" customFormat="false" ht="15" hidden="false" customHeight="false" outlineLevel="0" collapsed="false">
      <c r="A6916" s="0" t="n">
        <f aca="false">'Profiles 8760'!A6905</f>
        <v>6903</v>
      </c>
      <c r="B6916" s="0" t="n">
        <f aca="false">'Profiles 8760'!B6905</f>
        <v>10</v>
      </c>
      <c r="C6916" s="0" t="n">
        <f aca="false">'Profiles 8760'!E6905</f>
        <v>0</v>
      </c>
      <c r="D6916" s="0" t="n">
        <f aca="false">'Profiles 8760'!F6905</f>
        <v>1</v>
      </c>
      <c r="E6916" s="0" t="n">
        <f aca="false">'Profiles 8760'!G6905</f>
        <v>0.462844</v>
      </c>
      <c r="F6916" s="0" t="n">
        <f aca="false">D6916*Assumptions!$C$11*$B$7+E6916*Assumptions!$C$12*$B$8</f>
        <v>307.7303196</v>
      </c>
      <c r="G6916" s="0" t="n">
        <f aca="false">C6916*Assumptions!$C$15</f>
        <v>0</v>
      </c>
      <c r="H6916" s="0" t="n">
        <f aca="false">MIN(F6916,G6916)</f>
        <v>0</v>
      </c>
      <c r="I6916" s="0" t="n">
        <f aca="false">IF(C6916=1,MIN(G6916-H6916,Assumptions!$C$13,P6915),0)</f>
        <v>0</v>
      </c>
      <c r="J6916" s="0" t="n">
        <f aca="false">H6916+I6916</f>
        <v>0</v>
      </c>
      <c r="K6916" s="0" t="n">
        <f aca="false">MIN(IF(C6916=1,F6916-H6916,F6916),Assumptions!$C$13,MAX(0,($B$5-P6915)/$B$6))</f>
        <v>0</v>
      </c>
      <c r="L6916" s="0" t="n">
        <f aca="false">IF(C6916=1,0,MIN(F6916-K6916,Assumptions!$C$15,MAX(0,$B$10-O6915-M6916)))</f>
        <v>200</v>
      </c>
      <c r="M6916" s="0" t="n">
        <f aca="false">'Profiles 8760'!H6905</f>
        <v>62000</v>
      </c>
      <c r="N6916" s="0" t="n">
        <f aca="false">J6916+L6916</f>
        <v>200</v>
      </c>
      <c r="O6916" s="0" t="n">
        <f aca="false">O6915+N6916</f>
        <v>644983.249597446</v>
      </c>
      <c r="P6916" s="0" t="n">
        <f aca="false">MIN($B$5,P6915+K6916*$B$6-I6916)</f>
        <v>510.81</v>
      </c>
      <c r="Q6916" s="0" t="n">
        <f aca="false">MAX(0,F6916-H6916-K6916-L6916)</f>
        <v>107.7303196</v>
      </c>
    </row>
    <row r="6917" customFormat="false" ht="15" hidden="false" customHeight="false" outlineLevel="0" collapsed="false">
      <c r="A6917" s="0" t="n">
        <f aca="false">'Profiles 8760'!A6906</f>
        <v>6904</v>
      </c>
      <c r="B6917" s="0" t="n">
        <f aca="false">'Profiles 8760'!B6906</f>
        <v>10</v>
      </c>
      <c r="C6917" s="0" t="n">
        <f aca="false">'Profiles 8760'!E6906</f>
        <v>0</v>
      </c>
      <c r="D6917" s="0" t="n">
        <f aca="false">'Profiles 8760'!F6906</f>
        <v>0.903611</v>
      </c>
      <c r="E6917" s="0" t="n">
        <f aca="false">'Profiles 8760'!G6906</f>
        <v>0.446619</v>
      </c>
      <c r="F6917" s="0" t="n">
        <f aca="false">D6917*Assumptions!$C$11*$B$7+E6917*Assumptions!$C$12*$B$8</f>
        <v>279.2295739</v>
      </c>
      <c r="G6917" s="0" t="n">
        <f aca="false">C6917*Assumptions!$C$15</f>
        <v>0</v>
      </c>
      <c r="H6917" s="0" t="n">
        <f aca="false">MIN(F6917,G6917)</f>
        <v>0</v>
      </c>
      <c r="I6917" s="0" t="n">
        <f aca="false">IF(C6917=1,MIN(G6917-H6917,Assumptions!$C$13,P6916),0)</f>
        <v>0</v>
      </c>
      <c r="J6917" s="0" t="n">
        <f aca="false">H6917+I6917</f>
        <v>0</v>
      </c>
      <c r="K6917" s="0" t="n">
        <f aca="false">MIN(IF(C6917=1,F6917-H6917,F6917),Assumptions!$C$13,MAX(0,($B$5-P6916)/$B$6))</f>
        <v>0</v>
      </c>
      <c r="L6917" s="0" t="n">
        <f aca="false">IF(C6917=1,0,MIN(F6917-K6917,Assumptions!$C$15,MAX(0,$B$10-O6916-M6917)))</f>
        <v>200</v>
      </c>
      <c r="M6917" s="0" t="n">
        <f aca="false">'Profiles 8760'!H6906</f>
        <v>62000</v>
      </c>
      <c r="N6917" s="0" t="n">
        <f aca="false">J6917+L6917</f>
        <v>200</v>
      </c>
      <c r="O6917" s="0" t="n">
        <f aca="false">O6916+N6917</f>
        <v>645183.249597446</v>
      </c>
      <c r="P6917" s="0" t="n">
        <f aca="false">MIN($B$5,P6916+K6917*$B$6-I6917)</f>
        <v>510.81</v>
      </c>
      <c r="Q6917" s="0" t="n">
        <f aca="false">MAX(0,F6917-H6917-K6917-L6917)</f>
        <v>79.2295739</v>
      </c>
    </row>
    <row r="6918" customFormat="false" ht="15" hidden="false" customHeight="false" outlineLevel="0" collapsed="false">
      <c r="A6918" s="0" t="n">
        <f aca="false">'Profiles 8760'!A6907</f>
        <v>6905</v>
      </c>
      <c r="B6918" s="0" t="n">
        <f aca="false">'Profiles 8760'!B6907</f>
        <v>10</v>
      </c>
      <c r="C6918" s="0" t="n">
        <f aca="false">'Profiles 8760'!E6907</f>
        <v>0</v>
      </c>
      <c r="D6918" s="0" t="n">
        <f aca="false">'Profiles 8760'!F6907</f>
        <v>0.530522</v>
      </c>
      <c r="E6918" s="0" t="n">
        <f aca="false">'Profiles 8760'!G6907</f>
        <v>0.440118</v>
      </c>
      <c r="F6918" s="0" t="n">
        <f aca="false">D6918*Assumptions!$C$11*$B$7+E6918*Assumptions!$C$12*$B$8</f>
        <v>171.2155798</v>
      </c>
      <c r="G6918" s="0" t="n">
        <f aca="false">C6918*Assumptions!$C$15</f>
        <v>0</v>
      </c>
      <c r="H6918" s="0" t="n">
        <f aca="false">MIN(F6918,G6918)</f>
        <v>0</v>
      </c>
      <c r="I6918" s="0" t="n">
        <f aca="false">IF(C6918=1,MIN(G6918-H6918,Assumptions!$C$13,P6917),0)</f>
        <v>0</v>
      </c>
      <c r="J6918" s="0" t="n">
        <f aca="false">H6918+I6918</f>
        <v>0</v>
      </c>
      <c r="K6918" s="0" t="n">
        <f aca="false">MIN(IF(C6918=1,F6918-H6918,F6918),Assumptions!$C$13,MAX(0,($B$5-P6917)/$B$6))</f>
        <v>0</v>
      </c>
      <c r="L6918" s="0" t="n">
        <f aca="false">IF(C6918=1,0,MIN(F6918-K6918,Assumptions!$C$15,MAX(0,$B$10-O6917-M6918)))</f>
        <v>171.2155798</v>
      </c>
      <c r="M6918" s="0" t="n">
        <f aca="false">'Profiles 8760'!H6907</f>
        <v>62000</v>
      </c>
      <c r="N6918" s="0" t="n">
        <f aca="false">J6918+L6918</f>
        <v>171.2155798</v>
      </c>
      <c r="O6918" s="0" t="n">
        <f aca="false">O6917+N6918</f>
        <v>645354.465177246</v>
      </c>
      <c r="P6918" s="0" t="n">
        <f aca="false">MIN($B$5,P6917+K6918*$B$6-I6918)</f>
        <v>510.81</v>
      </c>
      <c r="Q6918" s="0" t="n">
        <f aca="false">MAX(0,F6918-H6918-K6918-L6918)</f>
        <v>0</v>
      </c>
    </row>
    <row r="6919" customFormat="false" ht="15" hidden="false" customHeight="false" outlineLevel="0" collapsed="false">
      <c r="A6919" s="0" t="n">
        <f aca="false">'Profiles 8760'!A6908</f>
        <v>6906</v>
      </c>
      <c r="B6919" s="0" t="n">
        <f aca="false">'Profiles 8760'!B6908</f>
        <v>10</v>
      </c>
      <c r="C6919" s="0" t="n">
        <f aca="false">'Profiles 8760'!E6908</f>
        <v>0</v>
      </c>
      <c r="D6919" s="0" t="n">
        <f aca="false">'Profiles 8760'!F6908</f>
        <v>0.176332</v>
      </c>
      <c r="E6919" s="0" t="n">
        <f aca="false">'Profiles 8760'!G6908</f>
        <v>0.373487</v>
      </c>
      <c r="F6919" s="0" t="n">
        <f aca="false">D6919*Assumptions!$C$11*$B$7+E6919*Assumptions!$C$12*$B$8</f>
        <v>66.2002999</v>
      </c>
      <c r="G6919" s="0" t="n">
        <f aca="false">C6919*Assumptions!$C$15</f>
        <v>0</v>
      </c>
      <c r="H6919" s="0" t="n">
        <f aca="false">MIN(F6919,G6919)</f>
        <v>0</v>
      </c>
      <c r="I6919" s="0" t="n">
        <f aca="false">IF(C6919=1,MIN(G6919-H6919,Assumptions!$C$13,P6918),0)</f>
        <v>0</v>
      </c>
      <c r="J6919" s="0" t="n">
        <f aca="false">H6919+I6919</f>
        <v>0</v>
      </c>
      <c r="K6919" s="0" t="n">
        <f aca="false">MIN(IF(C6919=1,F6919-H6919,F6919),Assumptions!$C$13,MAX(0,($B$5-P6918)/$B$6))</f>
        <v>0</v>
      </c>
      <c r="L6919" s="0" t="n">
        <f aca="false">IF(C6919=1,0,MIN(F6919-K6919,Assumptions!$C$15,MAX(0,$B$10-O6918-M6919)))</f>
        <v>66.2002999</v>
      </c>
      <c r="M6919" s="0" t="n">
        <f aca="false">'Profiles 8760'!H6908</f>
        <v>62000</v>
      </c>
      <c r="N6919" s="0" t="n">
        <f aca="false">J6919+L6919</f>
        <v>66.2002999</v>
      </c>
      <c r="O6919" s="0" t="n">
        <f aca="false">O6918+N6919</f>
        <v>645420.665477146</v>
      </c>
      <c r="P6919" s="0" t="n">
        <f aca="false">MIN($B$5,P6918+K6919*$B$6-I6919)</f>
        <v>510.81</v>
      </c>
      <c r="Q6919" s="0" t="n">
        <f aca="false">MAX(0,F6919-H6919-K6919-L6919)</f>
        <v>0</v>
      </c>
    </row>
    <row r="6920" customFormat="false" ht="15" hidden="false" customHeight="false" outlineLevel="0" collapsed="false">
      <c r="A6920" s="0" t="n">
        <f aca="false">'Profiles 8760'!A6909</f>
        <v>6907</v>
      </c>
      <c r="B6920" s="0" t="n">
        <f aca="false">'Profiles 8760'!B6909</f>
        <v>10</v>
      </c>
      <c r="C6920" s="0" t="n">
        <f aca="false">'Profiles 8760'!E6909</f>
        <v>0</v>
      </c>
      <c r="D6920" s="0" t="n">
        <f aca="false">'Profiles 8760'!F6909</f>
        <v>0</v>
      </c>
      <c r="E6920" s="0" t="n">
        <f aca="false">'Profiles 8760'!G6909</f>
        <v>0.339095</v>
      </c>
      <c r="F6920" s="0" t="n">
        <f aca="false">D6920*Assumptions!$C$11*$B$7+E6920*Assumptions!$C$12*$B$8</f>
        <v>13.8689855</v>
      </c>
      <c r="G6920" s="0" t="n">
        <f aca="false">C6920*Assumptions!$C$15</f>
        <v>0</v>
      </c>
      <c r="H6920" s="0" t="n">
        <f aca="false">MIN(F6920,G6920)</f>
        <v>0</v>
      </c>
      <c r="I6920" s="0" t="n">
        <f aca="false">IF(C6920=1,MIN(G6920-H6920,Assumptions!$C$13,P6919),0)</f>
        <v>0</v>
      </c>
      <c r="J6920" s="0" t="n">
        <f aca="false">H6920+I6920</f>
        <v>0</v>
      </c>
      <c r="K6920" s="0" t="n">
        <f aca="false">MIN(IF(C6920=1,F6920-H6920,F6920),Assumptions!$C$13,MAX(0,($B$5-P6919)/$B$6))</f>
        <v>0</v>
      </c>
      <c r="L6920" s="0" t="n">
        <f aca="false">IF(C6920=1,0,MIN(F6920-K6920,Assumptions!$C$15,MAX(0,$B$10-O6919-M6920)))</f>
        <v>13.8689855</v>
      </c>
      <c r="M6920" s="0" t="n">
        <f aca="false">'Profiles 8760'!H6909</f>
        <v>62000</v>
      </c>
      <c r="N6920" s="0" t="n">
        <f aca="false">J6920+L6920</f>
        <v>13.8689855</v>
      </c>
      <c r="O6920" s="0" t="n">
        <f aca="false">O6919+N6920</f>
        <v>645434.534462646</v>
      </c>
      <c r="P6920" s="0" t="n">
        <f aca="false">MIN($B$5,P6919+K6920*$B$6-I6920)</f>
        <v>510.81</v>
      </c>
      <c r="Q6920" s="0" t="n">
        <f aca="false">MAX(0,F6920-H6920-K6920-L6920)</f>
        <v>0</v>
      </c>
    </row>
    <row r="6921" customFormat="false" ht="15" hidden="false" customHeight="false" outlineLevel="0" collapsed="false">
      <c r="A6921" s="0" t="n">
        <f aca="false">'Profiles 8760'!A6910</f>
        <v>6908</v>
      </c>
      <c r="B6921" s="0" t="n">
        <f aca="false">'Profiles 8760'!B6910</f>
        <v>10</v>
      </c>
      <c r="C6921" s="0" t="n">
        <f aca="false">'Profiles 8760'!E6910</f>
        <v>1</v>
      </c>
      <c r="D6921" s="0" t="n">
        <f aca="false">'Profiles 8760'!F6910</f>
        <v>0</v>
      </c>
      <c r="E6921" s="0" t="n">
        <f aca="false">'Profiles 8760'!G6910</f>
        <v>0.321621</v>
      </c>
      <c r="F6921" s="0" t="n">
        <f aca="false">D6921*Assumptions!$C$11*$B$7+E6921*Assumptions!$C$12*$B$8</f>
        <v>13.1542989</v>
      </c>
      <c r="G6921" s="0" t="n">
        <f aca="false">C6921*Assumptions!$C$15</f>
        <v>200</v>
      </c>
      <c r="H6921" s="0" t="n">
        <f aca="false">MIN(F6921,G6921)</f>
        <v>13.1542989</v>
      </c>
      <c r="I6921" s="0" t="n">
        <f aca="false">IF(C6921=1,MIN(G6921-H6921,Assumptions!$C$13,P6920),0)</f>
        <v>180</v>
      </c>
      <c r="J6921" s="0" t="n">
        <f aca="false">H6921+I6921</f>
        <v>193.1542989</v>
      </c>
      <c r="K6921" s="0" t="n">
        <f aca="false">MIN(IF(C6921=1,F6921-H6921,F6921),Assumptions!$C$13,MAX(0,($B$5-P6920)/$B$6))</f>
        <v>0</v>
      </c>
      <c r="L6921" s="0" t="n">
        <f aca="false">IF(C6921=1,0,MIN(F6921-K6921,Assumptions!$C$15,MAX(0,$B$10-O6920-M6921)))</f>
        <v>0</v>
      </c>
      <c r="M6921" s="0" t="n">
        <f aca="false">'Profiles 8760'!H6910</f>
        <v>61800</v>
      </c>
      <c r="N6921" s="0" t="n">
        <f aca="false">J6921+L6921</f>
        <v>193.1542989</v>
      </c>
      <c r="O6921" s="0" t="n">
        <f aca="false">O6920+N6921</f>
        <v>645627.688761546</v>
      </c>
      <c r="P6921" s="0" t="n">
        <f aca="false">MIN($B$5,P6920+K6921*$B$6-I6921)</f>
        <v>330.81</v>
      </c>
      <c r="Q6921" s="0" t="n">
        <f aca="false">MAX(0,F6921-H6921-K6921-L6921)</f>
        <v>0</v>
      </c>
    </row>
    <row r="6922" customFormat="false" ht="15" hidden="false" customHeight="false" outlineLevel="0" collapsed="false">
      <c r="A6922" s="0" t="n">
        <f aca="false">'Profiles 8760'!A6911</f>
        <v>6909</v>
      </c>
      <c r="B6922" s="0" t="n">
        <f aca="false">'Profiles 8760'!B6911</f>
        <v>10</v>
      </c>
      <c r="C6922" s="0" t="n">
        <f aca="false">'Profiles 8760'!E6911</f>
        <v>1</v>
      </c>
      <c r="D6922" s="0" t="n">
        <f aca="false">'Profiles 8760'!F6911</f>
        <v>0</v>
      </c>
      <c r="E6922" s="0" t="n">
        <f aca="false">'Profiles 8760'!G6911</f>
        <v>0.264029</v>
      </c>
      <c r="F6922" s="0" t="n">
        <f aca="false">D6922*Assumptions!$C$11*$B$7+E6922*Assumptions!$C$12*$B$8</f>
        <v>10.7987861</v>
      </c>
      <c r="G6922" s="0" t="n">
        <f aca="false">C6922*Assumptions!$C$15</f>
        <v>200</v>
      </c>
      <c r="H6922" s="0" t="n">
        <f aca="false">MIN(F6922,G6922)</f>
        <v>10.7987861</v>
      </c>
      <c r="I6922" s="0" t="n">
        <f aca="false">IF(C6922=1,MIN(G6922-H6922,Assumptions!$C$13,P6921),0)</f>
        <v>180</v>
      </c>
      <c r="J6922" s="0" t="n">
        <f aca="false">H6922+I6922</f>
        <v>190.7987861</v>
      </c>
      <c r="K6922" s="0" t="n">
        <f aca="false">MIN(IF(C6922=1,F6922-H6922,F6922),Assumptions!$C$13,MAX(0,($B$5-P6921)/$B$6))</f>
        <v>0</v>
      </c>
      <c r="L6922" s="0" t="n">
        <f aca="false">IF(C6922=1,0,MIN(F6922-K6922,Assumptions!$C$15,MAX(0,$B$10-O6921-M6922)))</f>
        <v>0</v>
      </c>
      <c r="M6922" s="0" t="n">
        <f aca="false">'Profiles 8760'!H6911</f>
        <v>61600</v>
      </c>
      <c r="N6922" s="0" t="n">
        <f aca="false">J6922+L6922</f>
        <v>190.7987861</v>
      </c>
      <c r="O6922" s="0" t="n">
        <f aca="false">O6921+N6922</f>
        <v>645818.487547646</v>
      </c>
      <c r="P6922" s="0" t="n">
        <f aca="false">MIN($B$5,P6921+K6922*$B$6-I6922)</f>
        <v>150.81</v>
      </c>
      <c r="Q6922" s="0" t="n">
        <f aca="false">MAX(0,F6922-H6922-K6922-L6922)</f>
        <v>0</v>
      </c>
    </row>
    <row r="6923" customFormat="false" ht="15" hidden="false" customHeight="false" outlineLevel="0" collapsed="false">
      <c r="A6923" s="0" t="n">
        <f aca="false">'Profiles 8760'!A6912</f>
        <v>6910</v>
      </c>
      <c r="B6923" s="0" t="n">
        <f aca="false">'Profiles 8760'!B6912</f>
        <v>10</v>
      </c>
      <c r="C6923" s="0" t="n">
        <f aca="false">'Profiles 8760'!E6912</f>
        <v>0</v>
      </c>
      <c r="D6923" s="0" t="n">
        <f aca="false">'Profiles 8760'!F6912</f>
        <v>0</v>
      </c>
      <c r="E6923" s="0" t="n">
        <f aca="false">'Profiles 8760'!G6912</f>
        <v>0.385409</v>
      </c>
      <c r="F6923" s="0" t="n">
        <f aca="false">D6923*Assumptions!$C$11*$B$7+E6923*Assumptions!$C$12*$B$8</f>
        <v>15.7632281</v>
      </c>
      <c r="G6923" s="0" t="n">
        <f aca="false">C6923*Assumptions!$C$15</f>
        <v>0</v>
      </c>
      <c r="H6923" s="0" t="n">
        <f aca="false">MIN(F6923,G6923)</f>
        <v>0</v>
      </c>
      <c r="I6923" s="0" t="n">
        <f aca="false">IF(C6923=1,MIN(G6923-H6923,Assumptions!$C$13,P6922),0)</f>
        <v>0</v>
      </c>
      <c r="J6923" s="0" t="n">
        <f aca="false">H6923+I6923</f>
        <v>0</v>
      </c>
      <c r="K6923" s="0" t="n">
        <f aca="false">MIN(IF(C6923=1,F6923-H6923,F6923),Assumptions!$C$13,MAX(0,($B$5-P6922)/$B$6))</f>
        <v>15.7632281</v>
      </c>
      <c r="L6923" s="0" t="n">
        <f aca="false">IF(C6923=1,0,MIN(F6923-K6923,Assumptions!$C$15,MAX(0,$B$10-O6922-M6923)))</f>
        <v>0</v>
      </c>
      <c r="M6923" s="0" t="n">
        <f aca="false">'Profiles 8760'!H6912</f>
        <v>61600</v>
      </c>
      <c r="N6923" s="0" t="n">
        <f aca="false">J6923+L6923</f>
        <v>0</v>
      </c>
      <c r="O6923" s="0" t="n">
        <f aca="false">O6922+N6923</f>
        <v>645818.487547646</v>
      </c>
      <c r="P6923" s="0" t="n">
        <f aca="false">MIN($B$5,P6922+K6923*$B$6-I6923)</f>
        <v>164.47356611708</v>
      </c>
      <c r="Q6923" s="0" t="n">
        <f aca="false">MAX(0,F6923-H6923-K6923-L6923)</f>
        <v>0</v>
      </c>
    </row>
    <row r="6924" customFormat="false" ht="15" hidden="false" customHeight="false" outlineLevel="0" collapsed="false">
      <c r="A6924" s="0" t="n">
        <f aca="false">'Profiles 8760'!A6913</f>
        <v>6911</v>
      </c>
      <c r="B6924" s="0" t="n">
        <f aca="false">'Profiles 8760'!B6913</f>
        <v>10</v>
      </c>
      <c r="C6924" s="0" t="n">
        <f aca="false">'Profiles 8760'!E6913</f>
        <v>0</v>
      </c>
      <c r="D6924" s="0" t="n">
        <f aca="false">'Profiles 8760'!F6913</f>
        <v>0</v>
      </c>
      <c r="E6924" s="0" t="n">
        <f aca="false">'Profiles 8760'!G6913</f>
        <v>0.355971</v>
      </c>
      <c r="F6924" s="0" t="n">
        <f aca="false">D6924*Assumptions!$C$11*$B$7+E6924*Assumptions!$C$12*$B$8</f>
        <v>14.5592139</v>
      </c>
      <c r="G6924" s="0" t="n">
        <f aca="false">C6924*Assumptions!$C$15</f>
        <v>0</v>
      </c>
      <c r="H6924" s="0" t="n">
        <f aca="false">MIN(F6924,G6924)</f>
        <v>0</v>
      </c>
      <c r="I6924" s="0" t="n">
        <f aca="false">IF(C6924=1,MIN(G6924-H6924,Assumptions!$C$13,P6923),0)</f>
        <v>0</v>
      </c>
      <c r="J6924" s="0" t="n">
        <f aca="false">H6924+I6924</f>
        <v>0</v>
      </c>
      <c r="K6924" s="0" t="n">
        <f aca="false">MIN(IF(C6924=1,F6924-H6924,F6924),Assumptions!$C$13,MAX(0,($B$5-P6923)/$B$6))</f>
        <v>14.5592139</v>
      </c>
      <c r="L6924" s="0" t="n">
        <f aca="false">IF(C6924=1,0,MIN(F6924-K6924,Assumptions!$C$15,MAX(0,$B$10-O6923-M6924)))</f>
        <v>0</v>
      </c>
      <c r="M6924" s="0" t="n">
        <f aca="false">'Profiles 8760'!H6913</f>
        <v>61600</v>
      </c>
      <c r="N6924" s="0" t="n">
        <f aca="false">J6924+L6924</f>
        <v>0</v>
      </c>
      <c r="O6924" s="0" t="n">
        <f aca="false">O6923+N6924</f>
        <v>645818.487547646</v>
      </c>
      <c r="P6924" s="0" t="n">
        <f aca="false">MIN($B$5,P6923+K6924*$B$6-I6924)</f>
        <v>177.0934927256</v>
      </c>
      <c r="Q6924" s="0" t="n">
        <f aca="false">MAX(0,F6924-H6924-K6924-L6924)</f>
        <v>0</v>
      </c>
    </row>
    <row r="6925" customFormat="false" ht="15" hidden="false" customHeight="false" outlineLevel="0" collapsed="false">
      <c r="A6925" s="0" t="n">
        <f aca="false">'Profiles 8760'!A6914</f>
        <v>6912</v>
      </c>
      <c r="B6925" s="0" t="n">
        <f aca="false">'Profiles 8760'!B6914</f>
        <v>10</v>
      </c>
      <c r="C6925" s="0" t="n">
        <f aca="false">'Profiles 8760'!E6914</f>
        <v>0</v>
      </c>
      <c r="D6925" s="0" t="n">
        <f aca="false">'Profiles 8760'!F6914</f>
        <v>0</v>
      </c>
      <c r="E6925" s="0" t="n">
        <f aca="false">'Profiles 8760'!G6914</f>
        <v>0.364666</v>
      </c>
      <c r="F6925" s="0" t="n">
        <f aca="false">D6925*Assumptions!$C$11*$B$7+E6925*Assumptions!$C$12*$B$8</f>
        <v>14.9148394</v>
      </c>
      <c r="G6925" s="0" t="n">
        <f aca="false">C6925*Assumptions!$C$15</f>
        <v>0</v>
      </c>
      <c r="H6925" s="0" t="n">
        <f aca="false">MIN(F6925,G6925)</f>
        <v>0</v>
      </c>
      <c r="I6925" s="0" t="n">
        <f aca="false">IF(C6925=1,MIN(G6925-H6925,Assumptions!$C$13,P6924),0)</f>
        <v>0</v>
      </c>
      <c r="J6925" s="0" t="n">
        <f aca="false">H6925+I6925</f>
        <v>0</v>
      </c>
      <c r="K6925" s="0" t="n">
        <f aca="false">MIN(IF(C6925=1,F6925-H6925,F6925),Assumptions!$C$13,MAX(0,($B$5-P6924)/$B$6))</f>
        <v>14.9148394</v>
      </c>
      <c r="L6925" s="0" t="n">
        <f aca="false">IF(C6925=1,0,MIN(F6925-K6925,Assumptions!$C$15,MAX(0,$B$10-O6924-M6925)))</f>
        <v>0</v>
      </c>
      <c r="M6925" s="0" t="n">
        <f aca="false">'Profiles 8760'!H6914</f>
        <v>61600</v>
      </c>
      <c r="N6925" s="0" t="n">
        <f aca="false">J6925+L6925</f>
        <v>0</v>
      </c>
      <c r="O6925" s="0" t="n">
        <f aca="false">O6924+N6925</f>
        <v>645818.487547646</v>
      </c>
      <c r="P6925" s="0" t="n">
        <f aca="false">MIN($B$5,P6924+K6925*$B$6-I6925)</f>
        <v>190.02167551752</v>
      </c>
      <c r="Q6925" s="0" t="n">
        <f aca="false">MAX(0,F6925-H6925-K6925-L6925)</f>
        <v>0</v>
      </c>
    </row>
    <row r="6926" customFormat="false" ht="15" hidden="false" customHeight="false" outlineLevel="0" collapsed="false">
      <c r="A6926" s="0" t="n">
        <f aca="false">'Profiles 8760'!A6915</f>
        <v>6913</v>
      </c>
      <c r="B6926" s="0" t="n">
        <f aca="false">'Profiles 8760'!B6915</f>
        <v>10</v>
      </c>
      <c r="C6926" s="0" t="n">
        <f aca="false">'Profiles 8760'!E6915</f>
        <v>0</v>
      </c>
      <c r="D6926" s="0" t="n">
        <f aca="false">'Profiles 8760'!F6915</f>
        <v>0</v>
      </c>
      <c r="E6926" s="0" t="n">
        <f aca="false">'Profiles 8760'!G6915</f>
        <v>0.320304</v>
      </c>
      <c r="F6926" s="0" t="n">
        <f aca="false">D6926*Assumptions!$C$11*$B$7+E6926*Assumptions!$C$12*$B$8</f>
        <v>13.1004336</v>
      </c>
      <c r="G6926" s="0" t="n">
        <f aca="false">C6926*Assumptions!$C$15</f>
        <v>0</v>
      </c>
      <c r="H6926" s="0" t="n">
        <f aca="false">MIN(F6926,G6926)</f>
        <v>0</v>
      </c>
      <c r="I6926" s="0" t="n">
        <f aca="false">IF(C6926=1,MIN(G6926-H6926,Assumptions!$C$13,P6925),0)</f>
        <v>0</v>
      </c>
      <c r="J6926" s="0" t="n">
        <f aca="false">H6926+I6926</f>
        <v>0</v>
      </c>
      <c r="K6926" s="0" t="n">
        <f aca="false">MIN(IF(C6926=1,F6926-H6926,F6926),Assumptions!$C$13,MAX(0,($B$5-P6925)/$B$6))</f>
        <v>13.1004336</v>
      </c>
      <c r="L6926" s="0" t="n">
        <f aca="false">IF(C6926=1,0,MIN(F6926-K6926,Assumptions!$C$15,MAX(0,$B$10-O6925-M6926)))</f>
        <v>0</v>
      </c>
      <c r="M6926" s="0" t="n">
        <f aca="false">'Profiles 8760'!H6915</f>
        <v>61600</v>
      </c>
      <c r="N6926" s="0" t="n">
        <f aca="false">J6926+L6926</f>
        <v>0</v>
      </c>
      <c r="O6926" s="0" t="n">
        <f aca="false">O6925+N6926</f>
        <v>645818.487547646</v>
      </c>
      <c r="P6926" s="0" t="n">
        <f aca="false">MIN($B$5,P6925+K6926*$B$6-I6926)</f>
        <v>201.377131362</v>
      </c>
      <c r="Q6926" s="0" t="n">
        <f aca="false">MAX(0,F6926-H6926-K6926-L6926)</f>
        <v>0</v>
      </c>
    </row>
    <row r="6927" customFormat="false" ht="15" hidden="false" customHeight="false" outlineLevel="0" collapsed="false">
      <c r="A6927" s="0" t="n">
        <f aca="false">'Profiles 8760'!A6916</f>
        <v>6914</v>
      </c>
      <c r="B6927" s="0" t="n">
        <f aca="false">'Profiles 8760'!B6916</f>
        <v>10</v>
      </c>
      <c r="C6927" s="0" t="n">
        <f aca="false">'Profiles 8760'!E6916</f>
        <v>0</v>
      </c>
      <c r="D6927" s="0" t="n">
        <f aca="false">'Profiles 8760'!F6916</f>
        <v>0</v>
      </c>
      <c r="E6927" s="0" t="n">
        <f aca="false">'Profiles 8760'!G6916</f>
        <v>0.411085</v>
      </c>
      <c r="F6927" s="0" t="n">
        <f aca="false">D6927*Assumptions!$C$11*$B$7+E6927*Assumptions!$C$12*$B$8</f>
        <v>16.8133765</v>
      </c>
      <c r="G6927" s="0" t="n">
        <f aca="false">C6927*Assumptions!$C$15</f>
        <v>0</v>
      </c>
      <c r="H6927" s="0" t="n">
        <f aca="false">MIN(F6927,G6927)</f>
        <v>0</v>
      </c>
      <c r="I6927" s="0" t="n">
        <f aca="false">IF(C6927=1,MIN(G6927-H6927,Assumptions!$C$13,P6926),0)</f>
        <v>0</v>
      </c>
      <c r="J6927" s="0" t="n">
        <f aca="false">H6927+I6927</f>
        <v>0</v>
      </c>
      <c r="K6927" s="0" t="n">
        <f aca="false">MIN(IF(C6927=1,F6927-H6927,F6927),Assumptions!$C$13,MAX(0,($B$5-P6926)/$B$6))</f>
        <v>16.8133765</v>
      </c>
      <c r="L6927" s="0" t="n">
        <f aca="false">IF(C6927=1,0,MIN(F6927-K6927,Assumptions!$C$15,MAX(0,$B$10-O6926-M6927)))</f>
        <v>0</v>
      </c>
      <c r="M6927" s="0" t="n">
        <f aca="false">'Profiles 8760'!H6916</f>
        <v>61600</v>
      </c>
      <c r="N6927" s="0" t="n">
        <f aca="false">J6927+L6927</f>
        <v>0</v>
      </c>
      <c r="O6927" s="0" t="n">
        <f aca="false">O6926+N6927</f>
        <v>645818.487547646</v>
      </c>
      <c r="P6927" s="0" t="n">
        <f aca="false">MIN($B$5,P6926+K6927*$B$6-I6927)</f>
        <v>215.9509661122</v>
      </c>
      <c r="Q6927" s="0" t="n">
        <f aca="false">MAX(0,F6927-H6927-K6927-L6927)</f>
        <v>0</v>
      </c>
    </row>
    <row r="6928" customFormat="false" ht="15" hidden="false" customHeight="false" outlineLevel="0" collapsed="false">
      <c r="A6928" s="0" t="n">
        <f aca="false">'Profiles 8760'!A6917</f>
        <v>6915</v>
      </c>
      <c r="B6928" s="0" t="n">
        <f aca="false">'Profiles 8760'!B6917</f>
        <v>10</v>
      </c>
      <c r="C6928" s="0" t="n">
        <f aca="false">'Profiles 8760'!E6917</f>
        <v>0</v>
      </c>
      <c r="D6928" s="0" t="n">
        <f aca="false">'Profiles 8760'!F6917</f>
        <v>0</v>
      </c>
      <c r="E6928" s="0" t="n">
        <f aca="false">'Profiles 8760'!G6917</f>
        <v>0.519046</v>
      </c>
      <c r="F6928" s="0" t="n">
        <f aca="false">D6928*Assumptions!$C$11*$B$7+E6928*Assumptions!$C$12*$B$8</f>
        <v>21.2289814</v>
      </c>
      <c r="G6928" s="0" t="n">
        <f aca="false">C6928*Assumptions!$C$15</f>
        <v>0</v>
      </c>
      <c r="H6928" s="0" t="n">
        <f aca="false">MIN(F6928,G6928)</f>
        <v>0</v>
      </c>
      <c r="I6928" s="0" t="n">
        <f aca="false">IF(C6928=1,MIN(G6928-H6928,Assumptions!$C$13,P6927),0)</f>
        <v>0</v>
      </c>
      <c r="J6928" s="0" t="n">
        <f aca="false">H6928+I6928</f>
        <v>0</v>
      </c>
      <c r="K6928" s="0" t="n">
        <f aca="false">MIN(IF(C6928=1,F6928-H6928,F6928),Assumptions!$C$13,MAX(0,($B$5-P6927)/$B$6))</f>
        <v>21.2289814</v>
      </c>
      <c r="L6928" s="0" t="n">
        <f aca="false">IF(C6928=1,0,MIN(F6928-K6928,Assumptions!$C$15,MAX(0,$B$10-O6927-M6928)))</f>
        <v>0</v>
      </c>
      <c r="M6928" s="0" t="n">
        <f aca="false">'Profiles 8760'!H6917</f>
        <v>61600</v>
      </c>
      <c r="N6928" s="0" t="n">
        <f aca="false">J6928+L6928</f>
        <v>0</v>
      </c>
      <c r="O6928" s="0" t="n">
        <f aca="false">O6927+N6928</f>
        <v>645818.487547646</v>
      </c>
      <c r="P6928" s="0" t="n">
        <f aca="false">MIN($B$5,P6927+K6928*$B$6-I6928)</f>
        <v>234.35224718972</v>
      </c>
      <c r="Q6928" s="0" t="n">
        <f aca="false">MAX(0,F6928-H6928-K6928-L6928)</f>
        <v>0</v>
      </c>
    </row>
    <row r="6929" customFormat="false" ht="15" hidden="false" customHeight="false" outlineLevel="0" collapsed="false">
      <c r="A6929" s="0" t="n">
        <f aca="false">'Profiles 8760'!A6918</f>
        <v>6916</v>
      </c>
      <c r="B6929" s="0" t="n">
        <f aca="false">'Profiles 8760'!B6918</f>
        <v>10</v>
      </c>
      <c r="C6929" s="0" t="n">
        <f aca="false">'Profiles 8760'!E6918</f>
        <v>0</v>
      </c>
      <c r="D6929" s="0" t="n">
        <f aca="false">'Profiles 8760'!F6918</f>
        <v>0</v>
      </c>
      <c r="E6929" s="0" t="n">
        <f aca="false">'Profiles 8760'!G6918</f>
        <v>0.64766</v>
      </c>
      <c r="F6929" s="0" t="n">
        <f aca="false">D6929*Assumptions!$C$11*$B$7+E6929*Assumptions!$C$12*$B$8</f>
        <v>26.489294</v>
      </c>
      <c r="G6929" s="0" t="n">
        <f aca="false">C6929*Assumptions!$C$15</f>
        <v>0</v>
      </c>
      <c r="H6929" s="0" t="n">
        <f aca="false">MIN(F6929,G6929)</f>
        <v>0</v>
      </c>
      <c r="I6929" s="0" t="n">
        <f aca="false">IF(C6929=1,MIN(G6929-H6929,Assumptions!$C$13,P6928),0)</f>
        <v>0</v>
      </c>
      <c r="J6929" s="0" t="n">
        <f aca="false">H6929+I6929</f>
        <v>0</v>
      </c>
      <c r="K6929" s="0" t="n">
        <f aca="false">MIN(IF(C6929=1,F6929-H6929,F6929),Assumptions!$C$13,MAX(0,($B$5-P6928)/$B$6))</f>
        <v>26.489294</v>
      </c>
      <c r="L6929" s="0" t="n">
        <f aca="false">IF(C6929=1,0,MIN(F6929-K6929,Assumptions!$C$15,MAX(0,$B$10-O6928-M6929)))</f>
        <v>0</v>
      </c>
      <c r="M6929" s="0" t="n">
        <f aca="false">'Profiles 8760'!H6918</f>
        <v>61600</v>
      </c>
      <c r="N6929" s="0" t="n">
        <f aca="false">J6929+L6929</f>
        <v>0</v>
      </c>
      <c r="O6929" s="0" t="n">
        <f aca="false">O6928+N6929</f>
        <v>645818.487547646</v>
      </c>
      <c r="P6929" s="0" t="n">
        <f aca="false">MIN($B$5,P6928+K6929*$B$6-I6929)</f>
        <v>257.31316722892</v>
      </c>
      <c r="Q6929" s="0" t="n">
        <f aca="false">MAX(0,F6929-H6929-K6929-L6929)</f>
        <v>0</v>
      </c>
    </row>
    <row r="6930" customFormat="false" ht="15" hidden="false" customHeight="false" outlineLevel="0" collapsed="false">
      <c r="A6930" s="0" t="n">
        <f aca="false">'Profiles 8760'!A6919</f>
        <v>6917</v>
      </c>
      <c r="B6930" s="0" t="n">
        <f aca="false">'Profiles 8760'!B6919</f>
        <v>10</v>
      </c>
      <c r="C6930" s="0" t="n">
        <f aca="false">'Profiles 8760'!E6919</f>
        <v>0</v>
      </c>
      <c r="D6930" s="0" t="n">
        <f aca="false">'Profiles 8760'!F6919</f>
        <v>0</v>
      </c>
      <c r="E6930" s="0" t="n">
        <f aca="false">'Profiles 8760'!G6919</f>
        <v>0.664384</v>
      </c>
      <c r="F6930" s="0" t="n">
        <f aca="false">D6930*Assumptions!$C$11*$B$7+E6930*Assumptions!$C$12*$B$8</f>
        <v>27.1733056</v>
      </c>
      <c r="G6930" s="0" t="n">
        <f aca="false">C6930*Assumptions!$C$15</f>
        <v>0</v>
      </c>
      <c r="H6930" s="0" t="n">
        <f aca="false">MIN(F6930,G6930)</f>
        <v>0</v>
      </c>
      <c r="I6930" s="0" t="n">
        <f aca="false">IF(C6930=1,MIN(G6930-H6930,Assumptions!$C$13,P6929),0)</f>
        <v>0</v>
      </c>
      <c r="J6930" s="0" t="n">
        <f aca="false">H6930+I6930</f>
        <v>0</v>
      </c>
      <c r="K6930" s="0" t="n">
        <f aca="false">MIN(IF(C6930=1,F6930-H6930,F6930),Assumptions!$C$13,MAX(0,($B$5-P6929)/$B$6))</f>
        <v>27.1733056</v>
      </c>
      <c r="L6930" s="0" t="n">
        <f aca="false">IF(C6930=1,0,MIN(F6930-K6930,Assumptions!$C$15,MAX(0,$B$10-O6929-M6930)))</f>
        <v>0</v>
      </c>
      <c r="M6930" s="0" t="n">
        <f aca="false">'Profiles 8760'!H6919</f>
        <v>61600</v>
      </c>
      <c r="N6930" s="0" t="n">
        <f aca="false">J6930+L6930</f>
        <v>0</v>
      </c>
      <c r="O6930" s="0" t="n">
        <f aca="false">O6929+N6930</f>
        <v>645818.487547646</v>
      </c>
      <c r="P6930" s="0" t="n">
        <f aca="false">MIN($B$5,P6929+K6930*$B$6-I6930)</f>
        <v>280.866988523</v>
      </c>
      <c r="Q6930" s="0" t="n">
        <f aca="false">MAX(0,F6930-H6930-K6930-L6930)</f>
        <v>0</v>
      </c>
    </row>
    <row r="6931" customFormat="false" ht="15" hidden="false" customHeight="false" outlineLevel="0" collapsed="false">
      <c r="A6931" s="0" t="n">
        <f aca="false">'Profiles 8760'!A6920</f>
        <v>6918</v>
      </c>
      <c r="B6931" s="0" t="n">
        <f aca="false">'Profiles 8760'!B6920</f>
        <v>10</v>
      </c>
      <c r="C6931" s="0" t="n">
        <f aca="false">'Profiles 8760'!E6920</f>
        <v>0</v>
      </c>
      <c r="D6931" s="0" t="n">
        <f aca="false">'Profiles 8760'!F6920</f>
        <v>0</v>
      </c>
      <c r="E6931" s="0" t="n">
        <f aca="false">'Profiles 8760'!G6920</f>
        <v>0.480981</v>
      </c>
      <c r="F6931" s="0" t="n">
        <f aca="false">D6931*Assumptions!$C$11*$B$7+E6931*Assumptions!$C$12*$B$8</f>
        <v>19.6721229</v>
      </c>
      <c r="G6931" s="0" t="n">
        <f aca="false">C6931*Assumptions!$C$15</f>
        <v>0</v>
      </c>
      <c r="H6931" s="0" t="n">
        <f aca="false">MIN(F6931,G6931)</f>
        <v>0</v>
      </c>
      <c r="I6931" s="0" t="n">
        <f aca="false">IF(C6931=1,MIN(G6931-H6931,Assumptions!$C$13,P6930),0)</f>
        <v>0</v>
      </c>
      <c r="J6931" s="0" t="n">
        <f aca="false">H6931+I6931</f>
        <v>0</v>
      </c>
      <c r="K6931" s="0" t="n">
        <f aca="false">MIN(IF(C6931=1,F6931-H6931,F6931),Assumptions!$C$13,MAX(0,($B$5-P6930)/$B$6))</f>
        <v>19.6721229</v>
      </c>
      <c r="L6931" s="0" t="n">
        <f aca="false">IF(C6931=1,0,MIN(F6931-K6931,Assumptions!$C$15,MAX(0,$B$10-O6930-M6931)))</f>
        <v>0</v>
      </c>
      <c r="M6931" s="0" t="n">
        <f aca="false">'Profiles 8760'!H6920</f>
        <v>61600</v>
      </c>
      <c r="N6931" s="0" t="n">
        <f aca="false">J6931+L6931</f>
        <v>0</v>
      </c>
      <c r="O6931" s="0" t="n">
        <f aca="false">O6930+N6931</f>
        <v>645818.487547646</v>
      </c>
      <c r="P6931" s="0" t="n">
        <f aca="false">MIN($B$5,P6930+K6931*$B$6-I6931)</f>
        <v>297.91878465272</v>
      </c>
      <c r="Q6931" s="0" t="n">
        <f aca="false">MAX(0,F6931-H6931-K6931-L6931)</f>
        <v>0</v>
      </c>
    </row>
    <row r="6932" customFormat="false" ht="15" hidden="false" customHeight="false" outlineLevel="0" collapsed="false">
      <c r="A6932" s="0" t="n">
        <f aca="false">'Profiles 8760'!A6921</f>
        <v>6919</v>
      </c>
      <c r="B6932" s="0" t="n">
        <f aca="false">'Profiles 8760'!B6921</f>
        <v>10</v>
      </c>
      <c r="C6932" s="0" t="n">
        <f aca="false">'Profiles 8760'!E6921</f>
        <v>0</v>
      </c>
      <c r="D6932" s="0" t="n">
        <f aca="false">'Profiles 8760'!F6921</f>
        <v>0</v>
      </c>
      <c r="E6932" s="0" t="n">
        <f aca="false">'Profiles 8760'!G6921</f>
        <v>0.741391</v>
      </c>
      <c r="F6932" s="0" t="n">
        <f aca="false">D6932*Assumptions!$C$11*$B$7+E6932*Assumptions!$C$12*$B$8</f>
        <v>30.3228919</v>
      </c>
      <c r="G6932" s="0" t="n">
        <f aca="false">C6932*Assumptions!$C$15</f>
        <v>0</v>
      </c>
      <c r="H6932" s="0" t="n">
        <f aca="false">MIN(F6932,G6932)</f>
        <v>0</v>
      </c>
      <c r="I6932" s="0" t="n">
        <f aca="false">IF(C6932=1,MIN(G6932-H6932,Assumptions!$C$13,P6931),0)</f>
        <v>0</v>
      </c>
      <c r="J6932" s="0" t="n">
        <f aca="false">H6932+I6932</f>
        <v>0</v>
      </c>
      <c r="K6932" s="0" t="n">
        <f aca="false">MIN(IF(C6932=1,F6932-H6932,F6932),Assumptions!$C$13,MAX(0,($B$5-P6931)/$B$6))</f>
        <v>30.3228919</v>
      </c>
      <c r="L6932" s="0" t="n">
        <f aca="false">IF(C6932=1,0,MIN(F6932-K6932,Assumptions!$C$15,MAX(0,$B$10-O6931-M6932)))</f>
        <v>0</v>
      </c>
      <c r="M6932" s="0" t="n">
        <f aca="false">'Profiles 8760'!H6921</f>
        <v>61600</v>
      </c>
      <c r="N6932" s="0" t="n">
        <f aca="false">J6932+L6932</f>
        <v>0</v>
      </c>
      <c r="O6932" s="0" t="n">
        <f aca="false">O6931+N6932</f>
        <v>645818.487547646</v>
      </c>
      <c r="P6932" s="0" t="n">
        <f aca="false">MIN($B$5,P6931+K6932*$B$6-I6932)</f>
        <v>324.20266735164</v>
      </c>
      <c r="Q6932" s="0" t="n">
        <f aca="false">MAX(0,F6932-H6932-K6932-L6932)</f>
        <v>0</v>
      </c>
    </row>
    <row r="6933" customFormat="false" ht="15" hidden="false" customHeight="false" outlineLevel="0" collapsed="false">
      <c r="A6933" s="0" t="n">
        <f aca="false">'Profiles 8760'!A6922</f>
        <v>6920</v>
      </c>
      <c r="B6933" s="0" t="n">
        <f aca="false">'Profiles 8760'!B6922</f>
        <v>10</v>
      </c>
      <c r="C6933" s="0" t="n">
        <f aca="false">'Profiles 8760'!E6922</f>
        <v>1</v>
      </c>
      <c r="D6933" s="0" t="n">
        <f aca="false">'Profiles 8760'!F6922</f>
        <v>0.15137</v>
      </c>
      <c r="E6933" s="0" t="n">
        <f aca="false">'Profiles 8760'!G6922</f>
        <v>0.848357</v>
      </c>
      <c r="F6933" s="0" t="n">
        <f aca="false">D6933*Assumptions!$C$11*$B$7+E6933*Assumptions!$C$12*$B$8</f>
        <v>78.4134573</v>
      </c>
      <c r="G6933" s="0" t="n">
        <f aca="false">C6933*Assumptions!$C$15</f>
        <v>200</v>
      </c>
      <c r="H6933" s="0" t="n">
        <f aca="false">MIN(F6933,G6933)</f>
        <v>78.4134573</v>
      </c>
      <c r="I6933" s="0" t="n">
        <f aca="false">IF(C6933=1,MIN(G6933-H6933,Assumptions!$C$13,P6932),0)</f>
        <v>121.5865427</v>
      </c>
      <c r="J6933" s="0" t="n">
        <f aca="false">H6933+I6933</f>
        <v>200</v>
      </c>
      <c r="K6933" s="0" t="n">
        <f aca="false">MIN(IF(C6933=1,F6933-H6933,F6933),Assumptions!$C$13,MAX(0,($B$5-P6932)/$B$6))</f>
        <v>0</v>
      </c>
      <c r="L6933" s="0" t="n">
        <f aca="false">IF(C6933=1,0,MIN(F6933-K6933,Assumptions!$C$15,MAX(0,$B$10-O6932-M6933)))</f>
        <v>0</v>
      </c>
      <c r="M6933" s="0" t="n">
        <f aca="false">'Profiles 8760'!H6922</f>
        <v>61400</v>
      </c>
      <c r="N6933" s="0" t="n">
        <f aca="false">J6933+L6933</f>
        <v>200</v>
      </c>
      <c r="O6933" s="0" t="n">
        <f aca="false">O6932+N6933</f>
        <v>646018.487547646</v>
      </c>
      <c r="P6933" s="0" t="n">
        <f aca="false">MIN($B$5,P6932+K6933*$B$6-I6933)</f>
        <v>202.61612465164</v>
      </c>
      <c r="Q6933" s="0" t="n">
        <f aca="false">MAX(0,F6933-H6933-K6933-L6933)</f>
        <v>0</v>
      </c>
    </row>
    <row r="6934" customFormat="false" ht="15" hidden="false" customHeight="false" outlineLevel="0" collapsed="false">
      <c r="A6934" s="0" t="n">
        <f aca="false">'Profiles 8760'!A6923</f>
        <v>6921</v>
      </c>
      <c r="B6934" s="0" t="n">
        <f aca="false">'Profiles 8760'!B6923</f>
        <v>10</v>
      </c>
      <c r="C6934" s="0" t="n">
        <f aca="false">'Profiles 8760'!E6923</f>
        <v>1</v>
      </c>
      <c r="D6934" s="0" t="n">
        <f aca="false">'Profiles 8760'!F6923</f>
        <v>0.455419</v>
      </c>
      <c r="E6934" s="0" t="n">
        <f aca="false">'Profiles 8760'!G6923</f>
        <v>1</v>
      </c>
      <c r="F6934" s="0" t="n">
        <f aca="false">D6934*Assumptions!$C$11*$B$7+E6934*Assumptions!$C$12*$B$8</f>
        <v>172.4250072</v>
      </c>
      <c r="G6934" s="0" t="n">
        <f aca="false">C6934*Assumptions!$C$15</f>
        <v>200</v>
      </c>
      <c r="H6934" s="0" t="n">
        <f aca="false">MIN(F6934,G6934)</f>
        <v>172.4250072</v>
      </c>
      <c r="I6934" s="0" t="n">
        <f aca="false">IF(C6934=1,MIN(G6934-H6934,Assumptions!$C$13,P6933),0)</f>
        <v>27.5749928</v>
      </c>
      <c r="J6934" s="0" t="n">
        <f aca="false">H6934+I6934</f>
        <v>200</v>
      </c>
      <c r="K6934" s="0" t="n">
        <f aca="false">MIN(IF(C6934=1,F6934-H6934,F6934),Assumptions!$C$13,MAX(0,($B$5-P6933)/$B$6))</f>
        <v>0</v>
      </c>
      <c r="L6934" s="0" t="n">
        <f aca="false">IF(C6934=1,0,MIN(F6934-K6934,Assumptions!$C$15,MAX(0,$B$10-O6933-M6934)))</f>
        <v>0</v>
      </c>
      <c r="M6934" s="0" t="n">
        <f aca="false">'Profiles 8760'!H6923</f>
        <v>61200</v>
      </c>
      <c r="N6934" s="0" t="n">
        <f aca="false">J6934+L6934</f>
        <v>200</v>
      </c>
      <c r="O6934" s="0" t="n">
        <f aca="false">O6933+N6934</f>
        <v>646218.487547646</v>
      </c>
      <c r="P6934" s="0" t="n">
        <f aca="false">MIN($B$5,P6933+K6934*$B$6-I6934)</f>
        <v>175.04113185164</v>
      </c>
      <c r="Q6934" s="0" t="n">
        <f aca="false">MAX(0,F6934-H6934-K6934-L6934)</f>
        <v>0</v>
      </c>
    </row>
    <row r="6935" customFormat="false" ht="15" hidden="false" customHeight="false" outlineLevel="0" collapsed="false">
      <c r="A6935" s="0" t="n">
        <f aca="false">'Profiles 8760'!A6924</f>
        <v>6922</v>
      </c>
      <c r="B6935" s="0" t="n">
        <f aca="false">'Profiles 8760'!B6924</f>
        <v>10</v>
      </c>
      <c r="C6935" s="0" t="n">
        <f aca="false">'Profiles 8760'!E6924</f>
        <v>0</v>
      </c>
      <c r="D6935" s="0" t="n">
        <f aca="false">'Profiles 8760'!F6924</f>
        <v>0.775693</v>
      </c>
      <c r="E6935" s="0" t="n">
        <f aca="false">'Profiles 8760'!G6924</f>
        <v>0.98905</v>
      </c>
      <c r="F6935" s="0" t="n">
        <f aca="false">D6935*Assumptions!$C$11*$B$7+E6935*Assumptions!$C$12*$B$8</f>
        <v>264.4722834</v>
      </c>
      <c r="G6935" s="0" t="n">
        <f aca="false">C6935*Assumptions!$C$15</f>
        <v>0</v>
      </c>
      <c r="H6935" s="0" t="n">
        <f aca="false">MIN(F6935,G6935)</f>
        <v>0</v>
      </c>
      <c r="I6935" s="0" t="n">
        <f aca="false">IF(C6935=1,MIN(G6935-H6935,Assumptions!$C$13,P6934),0)</f>
        <v>0</v>
      </c>
      <c r="J6935" s="0" t="n">
        <f aca="false">H6935+I6935</f>
        <v>0</v>
      </c>
      <c r="K6935" s="0" t="n">
        <f aca="false">MIN(IF(C6935=1,F6935-H6935,F6935),Assumptions!$C$13,MAX(0,($B$5-P6934)/$B$6))</f>
        <v>180</v>
      </c>
      <c r="L6935" s="0" t="n">
        <f aca="false">IF(C6935=1,0,MIN(F6935-K6935,Assumptions!$C$15,MAX(0,$B$10-O6934-M6935)))</f>
        <v>84.4722834</v>
      </c>
      <c r="M6935" s="0" t="n">
        <f aca="false">'Profiles 8760'!H6924</f>
        <v>61200</v>
      </c>
      <c r="N6935" s="0" t="n">
        <f aca="false">J6935+L6935</f>
        <v>84.4722834</v>
      </c>
      <c r="O6935" s="0" t="n">
        <f aca="false">O6934+N6935</f>
        <v>646302.959831046</v>
      </c>
      <c r="P6935" s="0" t="n">
        <f aca="false">MIN($B$5,P6934+K6935*$B$6-I6935)</f>
        <v>331.06513185164</v>
      </c>
      <c r="Q6935" s="0" t="n">
        <f aca="false">MAX(0,F6935-H6935-K6935-L6935)</f>
        <v>0</v>
      </c>
    </row>
    <row r="6936" customFormat="false" ht="15" hidden="false" customHeight="false" outlineLevel="0" collapsed="false">
      <c r="A6936" s="0" t="n">
        <f aca="false">'Profiles 8760'!A6925</f>
        <v>6923</v>
      </c>
      <c r="B6936" s="0" t="n">
        <f aca="false">'Profiles 8760'!B6925</f>
        <v>10</v>
      </c>
      <c r="C6936" s="0" t="n">
        <f aca="false">'Profiles 8760'!E6925</f>
        <v>0</v>
      </c>
      <c r="D6936" s="0" t="n">
        <f aca="false">'Profiles 8760'!F6925</f>
        <v>1</v>
      </c>
      <c r="E6936" s="0" t="n">
        <f aca="false">'Profiles 8760'!G6925</f>
        <v>1</v>
      </c>
      <c r="F6936" s="0" t="n">
        <f aca="false">D6936*Assumptions!$C$11*$B$7+E6936*Assumptions!$C$12*$B$8</f>
        <v>329.7</v>
      </c>
      <c r="G6936" s="0" t="n">
        <f aca="false">C6936*Assumptions!$C$15</f>
        <v>0</v>
      </c>
      <c r="H6936" s="0" t="n">
        <f aca="false">MIN(F6936,G6936)</f>
        <v>0</v>
      </c>
      <c r="I6936" s="0" t="n">
        <f aca="false">IF(C6936=1,MIN(G6936-H6936,Assumptions!$C$13,P6935),0)</f>
        <v>0</v>
      </c>
      <c r="J6936" s="0" t="n">
        <f aca="false">H6936+I6936</f>
        <v>0</v>
      </c>
      <c r="K6936" s="0" t="n">
        <f aca="false">MIN(IF(C6936=1,F6936-H6936,F6936),Assumptions!$C$13,MAX(0,($B$5-P6935)/$B$6))</f>
        <v>180</v>
      </c>
      <c r="L6936" s="0" t="n">
        <f aca="false">IF(C6936=1,0,MIN(F6936-K6936,Assumptions!$C$15,MAX(0,$B$10-O6935-M6936)))</f>
        <v>149.7</v>
      </c>
      <c r="M6936" s="0" t="n">
        <f aca="false">'Profiles 8760'!H6925</f>
        <v>61200</v>
      </c>
      <c r="N6936" s="0" t="n">
        <f aca="false">J6936+L6936</f>
        <v>149.7</v>
      </c>
      <c r="O6936" s="0" t="n">
        <f aca="false">O6935+N6936</f>
        <v>646452.659831046</v>
      </c>
      <c r="P6936" s="0" t="n">
        <f aca="false">MIN($B$5,P6935+K6936*$B$6-I6936)</f>
        <v>487.08913185164</v>
      </c>
      <c r="Q6936" s="0" t="n">
        <f aca="false">MAX(0,F6936-H6936-K6936-L6936)</f>
        <v>0</v>
      </c>
    </row>
    <row r="6937" customFormat="false" ht="15" hidden="false" customHeight="false" outlineLevel="0" collapsed="false">
      <c r="A6937" s="0" t="n">
        <f aca="false">'Profiles 8760'!A6926</f>
        <v>6924</v>
      </c>
      <c r="B6937" s="0" t="n">
        <f aca="false">'Profiles 8760'!B6926</f>
        <v>10</v>
      </c>
      <c r="C6937" s="0" t="n">
        <f aca="false">'Profiles 8760'!E6926</f>
        <v>0</v>
      </c>
      <c r="D6937" s="0" t="n">
        <f aca="false">'Profiles 8760'!F6926</f>
        <v>1</v>
      </c>
      <c r="E6937" s="0" t="n">
        <f aca="false">'Profiles 8760'!G6926</f>
        <v>1</v>
      </c>
      <c r="F6937" s="0" t="n">
        <f aca="false">D6937*Assumptions!$C$11*$B$7+E6937*Assumptions!$C$12*$B$8</f>
        <v>329.7</v>
      </c>
      <c r="G6937" s="0" t="n">
        <f aca="false">C6937*Assumptions!$C$15</f>
        <v>0</v>
      </c>
      <c r="H6937" s="0" t="n">
        <f aca="false">MIN(F6937,G6937)</f>
        <v>0</v>
      </c>
      <c r="I6937" s="0" t="n">
        <f aca="false">IF(C6937=1,MIN(G6937-H6937,Assumptions!$C$13,P6936),0)</f>
        <v>0</v>
      </c>
      <c r="J6937" s="0" t="n">
        <f aca="false">H6937+I6937</f>
        <v>0</v>
      </c>
      <c r="K6937" s="0" t="n">
        <f aca="false">MIN(IF(C6937=1,F6937-H6937,F6937),Assumptions!$C$13,MAX(0,($B$5-P6936)/$B$6))</f>
        <v>27.3660223215967</v>
      </c>
      <c r="L6937" s="0" t="n">
        <f aca="false">IF(C6937=1,0,MIN(F6937-K6937,Assumptions!$C$15,MAX(0,$B$10-O6936-M6937)))</f>
        <v>200</v>
      </c>
      <c r="M6937" s="0" t="n">
        <f aca="false">'Profiles 8760'!H6926</f>
        <v>61200</v>
      </c>
      <c r="N6937" s="0" t="n">
        <f aca="false">J6937+L6937</f>
        <v>200</v>
      </c>
      <c r="O6937" s="0" t="n">
        <f aca="false">O6936+N6937</f>
        <v>646652.659831046</v>
      </c>
      <c r="P6937" s="0" t="n">
        <f aca="false">MIN($B$5,P6936+K6937*$B$6-I6937)</f>
        <v>510.81</v>
      </c>
      <c r="Q6937" s="0" t="n">
        <f aca="false">MAX(0,F6937-H6937-K6937-L6937)</f>
        <v>102.333977678403</v>
      </c>
    </row>
    <row r="6938" customFormat="false" ht="15" hidden="false" customHeight="false" outlineLevel="0" collapsed="false">
      <c r="A6938" s="0" t="n">
        <f aca="false">'Profiles 8760'!A6927</f>
        <v>6925</v>
      </c>
      <c r="B6938" s="0" t="n">
        <f aca="false">'Profiles 8760'!B6927</f>
        <v>10</v>
      </c>
      <c r="C6938" s="0" t="n">
        <f aca="false">'Profiles 8760'!E6927</f>
        <v>0</v>
      </c>
      <c r="D6938" s="0" t="n">
        <f aca="false">'Profiles 8760'!F6927</f>
        <v>1</v>
      </c>
      <c r="E6938" s="0" t="n">
        <f aca="false">'Profiles 8760'!G6927</f>
        <v>0.733244</v>
      </c>
      <c r="F6938" s="0" t="n">
        <f aca="false">D6938*Assumptions!$C$11*$B$7+E6938*Assumptions!$C$12*$B$8</f>
        <v>318.7896796</v>
      </c>
      <c r="G6938" s="0" t="n">
        <f aca="false">C6938*Assumptions!$C$15</f>
        <v>0</v>
      </c>
      <c r="H6938" s="0" t="n">
        <f aca="false">MIN(F6938,G6938)</f>
        <v>0</v>
      </c>
      <c r="I6938" s="0" t="n">
        <f aca="false">IF(C6938=1,MIN(G6938-H6938,Assumptions!$C$13,P6937),0)</f>
        <v>0</v>
      </c>
      <c r="J6938" s="0" t="n">
        <f aca="false">H6938+I6938</f>
        <v>0</v>
      </c>
      <c r="K6938" s="0" t="n">
        <f aca="false">MIN(IF(C6938=1,F6938-H6938,F6938),Assumptions!$C$13,MAX(0,($B$5-P6937)/$B$6))</f>
        <v>0</v>
      </c>
      <c r="L6938" s="0" t="n">
        <f aca="false">IF(C6938=1,0,MIN(F6938-K6938,Assumptions!$C$15,MAX(0,$B$10-O6937-M6938)))</f>
        <v>200</v>
      </c>
      <c r="M6938" s="0" t="n">
        <f aca="false">'Profiles 8760'!H6927</f>
        <v>61200</v>
      </c>
      <c r="N6938" s="0" t="n">
        <f aca="false">J6938+L6938</f>
        <v>200</v>
      </c>
      <c r="O6938" s="0" t="n">
        <f aca="false">O6937+N6938</f>
        <v>646852.659831046</v>
      </c>
      <c r="P6938" s="0" t="n">
        <f aca="false">MIN($B$5,P6937+K6938*$B$6-I6938)</f>
        <v>510.81</v>
      </c>
      <c r="Q6938" s="0" t="n">
        <f aca="false">MAX(0,F6938-H6938-K6938-L6938)</f>
        <v>118.7896796</v>
      </c>
    </row>
    <row r="6939" customFormat="false" ht="15" hidden="false" customHeight="false" outlineLevel="0" collapsed="false">
      <c r="A6939" s="0" t="n">
        <f aca="false">'Profiles 8760'!A6928</f>
        <v>6926</v>
      </c>
      <c r="B6939" s="0" t="n">
        <f aca="false">'Profiles 8760'!B6928</f>
        <v>10</v>
      </c>
      <c r="C6939" s="0" t="n">
        <f aca="false">'Profiles 8760'!E6928</f>
        <v>0</v>
      </c>
      <c r="D6939" s="0" t="n">
        <f aca="false">'Profiles 8760'!F6928</f>
        <v>1</v>
      </c>
      <c r="E6939" s="0" t="n">
        <f aca="false">'Profiles 8760'!G6928</f>
        <v>0.757651</v>
      </c>
      <c r="F6939" s="0" t="n">
        <f aca="false">D6939*Assumptions!$C$11*$B$7+E6939*Assumptions!$C$12*$B$8</f>
        <v>319.7879259</v>
      </c>
      <c r="G6939" s="0" t="n">
        <f aca="false">C6939*Assumptions!$C$15</f>
        <v>0</v>
      </c>
      <c r="H6939" s="0" t="n">
        <f aca="false">MIN(F6939,G6939)</f>
        <v>0</v>
      </c>
      <c r="I6939" s="0" t="n">
        <f aca="false">IF(C6939=1,MIN(G6939-H6939,Assumptions!$C$13,P6938),0)</f>
        <v>0</v>
      </c>
      <c r="J6939" s="0" t="n">
        <f aca="false">H6939+I6939</f>
        <v>0</v>
      </c>
      <c r="K6939" s="0" t="n">
        <f aca="false">MIN(IF(C6939=1,F6939-H6939,F6939),Assumptions!$C$13,MAX(0,($B$5-P6938)/$B$6))</f>
        <v>0</v>
      </c>
      <c r="L6939" s="0" t="n">
        <f aca="false">IF(C6939=1,0,MIN(F6939-K6939,Assumptions!$C$15,MAX(0,$B$10-O6938-M6939)))</f>
        <v>200</v>
      </c>
      <c r="M6939" s="0" t="n">
        <f aca="false">'Profiles 8760'!H6928</f>
        <v>61200</v>
      </c>
      <c r="N6939" s="0" t="n">
        <f aca="false">J6939+L6939</f>
        <v>200</v>
      </c>
      <c r="O6939" s="0" t="n">
        <f aca="false">O6938+N6939</f>
        <v>647052.659831046</v>
      </c>
      <c r="P6939" s="0" t="n">
        <f aca="false">MIN($B$5,P6938+K6939*$B$6-I6939)</f>
        <v>510.81</v>
      </c>
      <c r="Q6939" s="0" t="n">
        <f aca="false">MAX(0,F6939-H6939-K6939-L6939)</f>
        <v>119.7879259</v>
      </c>
    </row>
    <row r="6940" customFormat="false" ht="15" hidden="false" customHeight="false" outlineLevel="0" collapsed="false">
      <c r="A6940" s="0" t="n">
        <f aca="false">'Profiles 8760'!A6929</f>
        <v>6927</v>
      </c>
      <c r="B6940" s="0" t="n">
        <f aca="false">'Profiles 8760'!B6929</f>
        <v>10</v>
      </c>
      <c r="C6940" s="0" t="n">
        <f aca="false">'Profiles 8760'!E6929</f>
        <v>0</v>
      </c>
      <c r="D6940" s="0" t="n">
        <f aca="false">'Profiles 8760'!F6929</f>
        <v>1</v>
      </c>
      <c r="E6940" s="0" t="n">
        <f aca="false">'Profiles 8760'!G6929</f>
        <v>0.827023</v>
      </c>
      <c r="F6940" s="0" t="n">
        <f aca="false">D6940*Assumptions!$C$11*$B$7+E6940*Assumptions!$C$12*$B$8</f>
        <v>322.6252407</v>
      </c>
      <c r="G6940" s="0" t="n">
        <f aca="false">C6940*Assumptions!$C$15</f>
        <v>0</v>
      </c>
      <c r="H6940" s="0" t="n">
        <f aca="false">MIN(F6940,G6940)</f>
        <v>0</v>
      </c>
      <c r="I6940" s="0" t="n">
        <f aca="false">IF(C6940=1,MIN(G6940-H6940,Assumptions!$C$13,P6939),0)</f>
        <v>0</v>
      </c>
      <c r="J6940" s="0" t="n">
        <f aca="false">H6940+I6940</f>
        <v>0</v>
      </c>
      <c r="K6940" s="0" t="n">
        <f aca="false">MIN(IF(C6940=1,F6940-H6940,F6940),Assumptions!$C$13,MAX(0,($B$5-P6939)/$B$6))</f>
        <v>0</v>
      </c>
      <c r="L6940" s="0" t="n">
        <f aca="false">IF(C6940=1,0,MIN(F6940-K6940,Assumptions!$C$15,MAX(0,$B$10-O6939-M6940)))</f>
        <v>200</v>
      </c>
      <c r="M6940" s="0" t="n">
        <f aca="false">'Profiles 8760'!H6929</f>
        <v>61200</v>
      </c>
      <c r="N6940" s="0" t="n">
        <f aca="false">J6940+L6940</f>
        <v>200</v>
      </c>
      <c r="O6940" s="0" t="n">
        <f aca="false">O6939+N6940</f>
        <v>647252.659831046</v>
      </c>
      <c r="P6940" s="0" t="n">
        <f aca="false">MIN($B$5,P6939+K6940*$B$6-I6940)</f>
        <v>510.81</v>
      </c>
      <c r="Q6940" s="0" t="n">
        <f aca="false">MAX(0,F6940-H6940-K6940-L6940)</f>
        <v>122.6252407</v>
      </c>
    </row>
    <row r="6941" customFormat="false" ht="15" hidden="false" customHeight="false" outlineLevel="0" collapsed="false">
      <c r="A6941" s="0" t="n">
        <f aca="false">'Profiles 8760'!A6930</f>
        <v>6928</v>
      </c>
      <c r="B6941" s="0" t="n">
        <f aca="false">'Profiles 8760'!B6930</f>
        <v>10</v>
      </c>
      <c r="C6941" s="0" t="n">
        <f aca="false">'Profiles 8760'!E6930</f>
        <v>0</v>
      </c>
      <c r="D6941" s="0" t="n">
        <f aca="false">'Profiles 8760'!F6930</f>
        <v>0.775693</v>
      </c>
      <c r="E6941" s="0" t="n">
        <f aca="false">'Profiles 8760'!G6930</f>
        <v>0.421503</v>
      </c>
      <c r="F6941" s="0" t="n">
        <f aca="false">D6941*Assumptions!$C$11*$B$7+E6941*Assumptions!$C$12*$B$8</f>
        <v>241.2596111</v>
      </c>
      <c r="G6941" s="0" t="n">
        <f aca="false">C6941*Assumptions!$C$15</f>
        <v>0</v>
      </c>
      <c r="H6941" s="0" t="n">
        <f aca="false">MIN(F6941,G6941)</f>
        <v>0</v>
      </c>
      <c r="I6941" s="0" t="n">
        <f aca="false">IF(C6941=1,MIN(G6941-H6941,Assumptions!$C$13,P6940),0)</f>
        <v>0</v>
      </c>
      <c r="J6941" s="0" t="n">
        <f aca="false">H6941+I6941</f>
        <v>0</v>
      </c>
      <c r="K6941" s="0" t="n">
        <f aca="false">MIN(IF(C6941=1,F6941-H6941,F6941),Assumptions!$C$13,MAX(0,($B$5-P6940)/$B$6))</f>
        <v>0</v>
      </c>
      <c r="L6941" s="0" t="n">
        <f aca="false">IF(C6941=1,0,MIN(F6941-K6941,Assumptions!$C$15,MAX(0,$B$10-O6940-M6941)))</f>
        <v>200</v>
      </c>
      <c r="M6941" s="0" t="n">
        <f aca="false">'Profiles 8760'!H6930</f>
        <v>61200</v>
      </c>
      <c r="N6941" s="0" t="n">
        <f aca="false">J6941+L6941</f>
        <v>200</v>
      </c>
      <c r="O6941" s="0" t="n">
        <f aca="false">O6940+N6941</f>
        <v>647452.659831046</v>
      </c>
      <c r="P6941" s="0" t="n">
        <f aca="false">MIN($B$5,P6940+K6941*$B$6-I6941)</f>
        <v>510.81</v>
      </c>
      <c r="Q6941" s="0" t="n">
        <f aca="false">MAX(0,F6941-H6941-K6941-L6941)</f>
        <v>41.2596111</v>
      </c>
    </row>
    <row r="6942" customFormat="false" ht="15" hidden="false" customHeight="false" outlineLevel="0" collapsed="false">
      <c r="A6942" s="0" t="n">
        <f aca="false">'Profiles 8760'!A6931</f>
        <v>6929</v>
      </c>
      <c r="B6942" s="0" t="n">
        <f aca="false">'Profiles 8760'!B6931</f>
        <v>10</v>
      </c>
      <c r="C6942" s="0" t="n">
        <f aca="false">'Profiles 8760'!E6931</f>
        <v>0</v>
      </c>
      <c r="D6942" s="0" t="n">
        <f aca="false">'Profiles 8760'!F6931</f>
        <v>0.455419</v>
      </c>
      <c r="E6942" s="0" t="n">
        <f aca="false">'Profiles 8760'!G6931</f>
        <v>0.774007</v>
      </c>
      <c r="F6942" s="0" t="n">
        <f aca="false">D6942*Assumptions!$C$11*$B$7+E6942*Assumptions!$C$12*$B$8</f>
        <v>163.1818935</v>
      </c>
      <c r="G6942" s="0" t="n">
        <f aca="false">C6942*Assumptions!$C$15</f>
        <v>0</v>
      </c>
      <c r="H6942" s="0" t="n">
        <f aca="false">MIN(F6942,G6942)</f>
        <v>0</v>
      </c>
      <c r="I6942" s="0" t="n">
        <f aca="false">IF(C6942=1,MIN(G6942-H6942,Assumptions!$C$13,P6941),0)</f>
        <v>0</v>
      </c>
      <c r="J6942" s="0" t="n">
        <f aca="false">H6942+I6942</f>
        <v>0</v>
      </c>
      <c r="K6942" s="0" t="n">
        <f aca="false">MIN(IF(C6942=1,F6942-H6942,F6942),Assumptions!$C$13,MAX(0,($B$5-P6941)/$B$6))</f>
        <v>0</v>
      </c>
      <c r="L6942" s="0" t="n">
        <f aca="false">IF(C6942=1,0,MIN(F6942-K6942,Assumptions!$C$15,MAX(0,$B$10-O6941-M6942)))</f>
        <v>163.1818935</v>
      </c>
      <c r="M6942" s="0" t="n">
        <f aca="false">'Profiles 8760'!H6931</f>
        <v>61200</v>
      </c>
      <c r="N6942" s="0" t="n">
        <f aca="false">J6942+L6942</f>
        <v>163.1818935</v>
      </c>
      <c r="O6942" s="0" t="n">
        <f aca="false">O6941+N6942</f>
        <v>647615.841724546</v>
      </c>
      <c r="P6942" s="0" t="n">
        <f aca="false">MIN($B$5,P6941+K6942*$B$6-I6942)</f>
        <v>510.81</v>
      </c>
      <c r="Q6942" s="0" t="n">
        <f aca="false">MAX(0,F6942-H6942-K6942-L6942)</f>
        <v>0</v>
      </c>
    </row>
    <row r="6943" customFormat="false" ht="15" hidden="false" customHeight="false" outlineLevel="0" collapsed="false">
      <c r="A6943" s="0" t="n">
        <f aca="false">'Profiles 8760'!A6932</f>
        <v>6930</v>
      </c>
      <c r="B6943" s="0" t="n">
        <f aca="false">'Profiles 8760'!B6932</f>
        <v>10</v>
      </c>
      <c r="C6943" s="0" t="n">
        <f aca="false">'Profiles 8760'!E6932</f>
        <v>0</v>
      </c>
      <c r="D6943" s="0" t="n">
        <f aca="false">'Profiles 8760'!F6932</f>
        <v>0.15137</v>
      </c>
      <c r="E6943" s="0" t="n">
        <f aca="false">'Profiles 8760'!G6932</f>
        <v>0.672522</v>
      </c>
      <c r="F6943" s="0" t="n">
        <f aca="false">D6943*Assumptions!$C$11*$B$7+E6943*Assumptions!$C$12*$B$8</f>
        <v>71.2218058</v>
      </c>
      <c r="G6943" s="0" t="n">
        <f aca="false">C6943*Assumptions!$C$15</f>
        <v>0</v>
      </c>
      <c r="H6943" s="0" t="n">
        <f aca="false">MIN(F6943,G6943)</f>
        <v>0</v>
      </c>
      <c r="I6943" s="0" t="n">
        <f aca="false">IF(C6943=1,MIN(G6943-H6943,Assumptions!$C$13,P6942),0)</f>
        <v>0</v>
      </c>
      <c r="J6943" s="0" t="n">
        <f aca="false">H6943+I6943</f>
        <v>0</v>
      </c>
      <c r="K6943" s="0" t="n">
        <f aca="false">MIN(IF(C6943=1,F6943-H6943,F6943),Assumptions!$C$13,MAX(0,($B$5-P6942)/$B$6))</f>
        <v>0</v>
      </c>
      <c r="L6943" s="0" t="n">
        <f aca="false">IF(C6943=1,0,MIN(F6943-K6943,Assumptions!$C$15,MAX(0,$B$10-O6942-M6943)))</f>
        <v>71.2218058</v>
      </c>
      <c r="M6943" s="0" t="n">
        <f aca="false">'Profiles 8760'!H6932</f>
        <v>61200</v>
      </c>
      <c r="N6943" s="0" t="n">
        <f aca="false">J6943+L6943</f>
        <v>71.2218058</v>
      </c>
      <c r="O6943" s="0" t="n">
        <f aca="false">O6942+N6943</f>
        <v>647687.063530346</v>
      </c>
      <c r="P6943" s="0" t="n">
        <f aca="false">MIN($B$5,P6942+K6943*$B$6-I6943)</f>
        <v>510.81</v>
      </c>
      <c r="Q6943" s="0" t="n">
        <f aca="false">MAX(0,F6943-H6943-K6943-L6943)</f>
        <v>0</v>
      </c>
    </row>
    <row r="6944" customFormat="false" ht="15" hidden="false" customHeight="false" outlineLevel="0" collapsed="false">
      <c r="A6944" s="0" t="n">
        <f aca="false">'Profiles 8760'!A6933</f>
        <v>6931</v>
      </c>
      <c r="B6944" s="0" t="n">
        <f aca="false">'Profiles 8760'!B6933</f>
        <v>10</v>
      </c>
      <c r="C6944" s="0" t="n">
        <f aca="false">'Profiles 8760'!E6933</f>
        <v>0</v>
      </c>
      <c r="D6944" s="0" t="n">
        <f aca="false">'Profiles 8760'!F6933</f>
        <v>0</v>
      </c>
      <c r="E6944" s="0" t="n">
        <f aca="false">'Profiles 8760'!G6933</f>
        <v>0.39533</v>
      </c>
      <c r="F6944" s="0" t="n">
        <f aca="false">D6944*Assumptions!$C$11*$B$7+E6944*Assumptions!$C$12*$B$8</f>
        <v>16.168997</v>
      </c>
      <c r="G6944" s="0" t="n">
        <f aca="false">C6944*Assumptions!$C$15</f>
        <v>0</v>
      </c>
      <c r="H6944" s="0" t="n">
        <f aca="false">MIN(F6944,G6944)</f>
        <v>0</v>
      </c>
      <c r="I6944" s="0" t="n">
        <f aca="false">IF(C6944=1,MIN(G6944-H6944,Assumptions!$C$13,P6943),0)</f>
        <v>0</v>
      </c>
      <c r="J6944" s="0" t="n">
        <f aca="false">H6944+I6944</f>
        <v>0</v>
      </c>
      <c r="K6944" s="0" t="n">
        <f aca="false">MIN(IF(C6944=1,F6944-H6944,F6944),Assumptions!$C$13,MAX(0,($B$5-P6943)/$B$6))</f>
        <v>0</v>
      </c>
      <c r="L6944" s="0" t="n">
        <f aca="false">IF(C6944=1,0,MIN(F6944-K6944,Assumptions!$C$15,MAX(0,$B$10-O6943-M6944)))</f>
        <v>16.168997</v>
      </c>
      <c r="M6944" s="0" t="n">
        <f aca="false">'Profiles 8760'!H6933</f>
        <v>61200</v>
      </c>
      <c r="N6944" s="0" t="n">
        <f aca="false">J6944+L6944</f>
        <v>16.168997</v>
      </c>
      <c r="O6944" s="0" t="n">
        <f aca="false">O6943+N6944</f>
        <v>647703.232527346</v>
      </c>
      <c r="P6944" s="0" t="n">
        <f aca="false">MIN($B$5,P6943+K6944*$B$6-I6944)</f>
        <v>510.81</v>
      </c>
      <c r="Q6944" s="0" t="n">
        <f aca="false">MAX(0,F6944-H6944-K6944-L6944)</f>
        <v>0</v>
      </c>
    </row>
    <row r="6945" customFormat="false" ht="15" hidden="false" customHeight="false" outlineLevel="0" collapsed="false">
      <c r="A6945" s="0" t="n">
        <f aca="false">'Profiles 8760'!A6934</f>
        <v>6932</v>
      </c>
      <c r="B6945" s="0" t="n">
        <f aca="false">'Profiles 8760'!B6934</f>
        <v>10</v>
      </c>
      <c r="C6945" s="0" t="n">
        <f aca="false">'Profiles 8760'!E6934</f>
        <v>1</v>
      </c>
      <c r="D6945" s="0" t="n">
        <f aca="false">'Profiles 8760'!F6934</f>
        <v>0</v>
      </c>
      <c r="E6945" s="0" t="n">
        <f aca="false">'Profiles 8760'!G6934</f>
        <v>0.335798</v>
      </c>
      <c r="F6945" s="0" t="n">
        <f aca="false">D6945*Assumptions!$C$11*$B$7+E6945*Assumptions!$C$12*$B$8</f>
        <v>13.7341382</v>
      </c>
      <c r="G6945" s="0" t="n">
        <f aca="false">C6945*Assumptions!$C$15</f>
        <v>200</v>
      </c>
      <c r="H6945" s="0" t="n">
        <f aca="false">MIN(F6945,G6945)</f>
        <v>13.7341382</v>
      </c>
      <c r="I6945" s="0" t="n">
        <f aca="false">IF(C6945=1,MIN(G6945-H6945,Assumptions!$C$13,P6944),0)</f>
        <v>180</v>
      </c>
      <c r="J6945" s="0" t="n">
        <f aca="false">H6945+I6945</f>
        <v>193.7341382</v>
      </c>
      <c r="K6945" s="0" t="n">
        <f aca="false">MIN(IF(C6945=1,F6945-H6945,F6945),Assumptions!$C$13,MAX(0,($B$5-P6944)/$B$6))</f>
        <v>0</v>
      </c>
      <c r="L6945" s="0" t="n">
        <f aca="false">IF(C6945=1,0,MIN(F6945-K6945,Assumptions!$C$15,MAX(0,$B$10-O6944-M6945)))</f>
        <v>0</v>
      </c>
      <c r="M6945" s="0" t="n">
        <f aca="false">'Profiles 8760'!H6934</f>
        <v>61000</v>
      </c>
      <c r="N6945" s="0" t="n">
        <f aca="false">J6945+L6945</f>
        <v>193.7341382</v>
      </c>
      <c r="O6945" s="0" t="n">
        <f aca="false">O6944+N6945</f>
        <v>647896.966665546</v>
      </c>
      <c r="P6945" s="0" t="n">
        <f aca="false">MIN($B$5,P6944+K6945*$B$6-I6945)</f>
        <v>330.81</v>
      </c>
      <c r="Q6945" s="0" t="n">
        <f aca="false">MAX(0,F6945-H6945-K6945-L6945)</f>
        <v>0</v>
      </c>
    </row>
    <row r="6946" customFormat="false" ht="15" hidden="false" customHeight="false" outlineLevel="0" collapsed="false">
      <c r="A6946" s="0" t="n">
        <f aca="false">'Profiles 8760'!A6935</f>
        <v>6933</v>
      </c>
      <c r="B6946" s="0" t="n">
        <f aca="false">'Profiles 8760'!B6935</f>
        <v>10</v>
      </c>
      <c r="C6946" s="0" t="n">
        <f aca="false">'Profiles 8760'!E6935</f>
        <v>1</v>
      </c>
      <c r="D6946" s="0" t="n">
        <f aca="false">'Profiles 8760'!F6935</f>
        <v>0</v>
      </c>
      <c r="E6946" s="0" t="n">
        <f aca="false">'Profiles 8760'!G6935</f>
        <v>0.370486</v>
      </c>
      <c r="F6946" s="0" t="n">
        <f aca="false">D6946*Assumptions!$C$11*$B$7+E6946*Assumptions!$C$12*$B$8</f>
        <v>15.1528774</v>
      </c>
      <c r="G6946" s="0" t="n">
        <f aca="false">C6946*Assumptions!$C$15</f>
        <v>200</v>
      </c>
      <c r="H6946" s="0" t="n">
        <f aca="false">MIN(F6946,G6946)</f>
        <v>15.1528774</v>
      </c>
      <c r="I6946" s="0" t="n">
        <f aca="false">IF(C6946=1,MIN(G6946-H6946,Assumptions!$C$13,P6945),0)</f>
        <v>180</v>
      </c>
      <c r="J6946" s="0" t="n">
        <f aca="false">H6946+I6946</f>
        <v>195.1528774</v>
      </c>
      <c r="K6946" s="0" t="n">
        <f aca="false">MIN(IF(C6946=1,F6946-H6946,F6946),Assumptions!$C$13,MAX(0,($B$5-P6945)/$B$6))</f>
        <v>0</v>
      </c>
      <c r="L6946" s="0" t="n">
        <f aca="false">IF(C6946=1,0,MIN(F6946-K6946,Assumptions!$C$15,MAX(0,$B$10-O6945-M6946)))</f>
        <v>0</v>
      </c>
      <c r="M6946" s="0" t="n">
        <f aca="false">'Profiles 8760'!H6935</f>
        <v>60800</v>
      </c>
      <c r="N6946" s="0" t="n">
        <f aca="false">J6946+L6946</f>
        <v>195.1528774</v>
      </c>
      <c r="O6946" s="0" t="n">
        <f aca="false">O6945+N6946</f>
        <v>648092.119542946</v>
      </c>
      <c r="P6946" s="0" t="n">
        <f aca="false">MIN($B$5,P6945+K6946*$B$6-I6946)</f>
        <v>150.81</v>
      </c>
      <c r="Q6946" s="0" t="n">
        <f aca="false">MAX(0,F6946-H6946-K6946-L6946)</f>
        <v>0</v>
      </c>
    </row>
    <row r="6947" customFormat="false" ht="15" hidden="false" customHeight="false" outlineLevel="0" collapsed="false">
      <c r="A6947" s="0" t="n">
        <f aca="false">'Profiles 8760'!A6936</f>
        <v>6934</v>
      </c>
      <c r="B6947" s="0" t="n">
        <f aca="false">'Profiles 8760'!B6936</f>
        <v>10</v>
      </c>
      <c r="C6947" s="0" t="n">
        <f aca="false">'Profiles 8760'!E6936</f>
        <v>0</v>
      </c>
      <c r="D6947" s="0" t="n">
        <f aca="false">'Profiles 8760'!F6936</f>
        <v>0</v>
      </c>
      <c r="E6947" s="0" t="n">
        <f aca="false">'Profiles 8760'!G6936</f>
        <v>0.255193</v>
      </c>
      <c r="F6947" s="0" t="n">
        <f aca="false">D6947*Assumptions!$C$11*$B$7+E6947*Assumptions!$C$12*$B$8</f>
        <v>10.4373937</v>
      </c>
      <c r="G6947" s="0" t="n">
        <f aca="false">C6947*Assumptions!$C$15</f>
        <v>0</v>
      </c>
      <c r="H6947" s="0" t="n">
        <f aca="false">MIN(F6947,G6947)</f>
        <v>0</v>
      </c>
      <c r="I6947" s="0" t="n">
        <f aca="false">IF(C6947=1,MIN(G6947-H6947,Assumptions!$C$13,P6946),0)</f>
        <v>0</v>
      </c>
      <c r="J6947" s="0" t="n">
        <f aca="false">H6947+I6947</f>
        <v>0</v>
      </c>
      <c r="K6947" s="0" t="n">
        <f aca="false">MIN(IF(C6947=1,F6947-H6947,F6947),Assumptions!$C$13,MAX(0,($B$5-P6946)/$B$6))</f>
        <v>10.4373937</v>
      </c>
      <c r="L6947" s="0" t="n">
        <f aca="false">IF(C6947=1,0,MIN(F6947-K6947,Assumptions!$C$15,MAX(0,$B$10-O6946-M6947)))</f>
        <v>0</v>
      </c>
      <c r="M6947" s="0" t="n">
        <f aca="false">'Profiles 8760'!H6936</f>
        <v>60800</v>
      </c>
      <c r="N6947" s="0" t="n">
        <f aca="false">J6947+L6947</f>
        <v>0</v>
      </c>
      <c r="O6947" s="0" t="n">
        <f aca="false">O6946+N6947</f>
        <v>648092.119542946</v>
      </c>
      <c r="P6947" s="0" t="n">
        <f aca="false">MIN($B$5,P6946+K6947*$B$6-I6947)</f>
        <v>159.85713285916</v>
      </c>
      <c r="Q6947" s="0" t="n">
        <f aca="false">MAX(0,F6947-H6947-K6947-L6947)</f>
        <v>0</v>
      </c>
    </row>
    <row r="6948" customFormat="false" ht="15" hidden="false" customHeight="false" outlineLevel="0" collapsed="false">
      <c r="A6948" s="0" t="n">
        <f aca="false">'Profiles 8760'!A6937</f>
        <v>6935</v>
      </c>
      <c r="B6948" s="0" t="n">
        <f aca="false">'Profiles 8760'!B6937</f>
        <v>10</v>
      </c>
      <c r="C6948" s="0" t="n">
        <f aca="false">'Profiles 8760'!E6937</f>
        <v>0</v>
      </c>
      <c r="D6948" s="0" t="n">
        <f aca="false">'Profiles 8760'!F6937</f>
        <v>0</v>
      </c>
      <c r="E6948" s="0" t="n">
        <f aca="false">'Profiles 8760'!G6937</f>
        <v>0.306601</v>
      </c>
      <c r="F6948" s="0" t="n">
        <f aca="false">D6948*Assumptions!$C$11*$B$7+E6948*Assumptions!$C$12*$B$8</f>
        <v>12.5399809</v>
      </c>
      <c r="G6948" s="0" t="n">
        <f aca="false">C6948*Assumptions!$C$15</f>
        <v>0</v>
      </c>
      <c r="H6948" s="0" t="n">
        <f aca="false">MIN(F6948,G6948)</f>
        <v>0</v>
      </c>
      <c r="I6948" s="0" t="n">
        <f aca="false">IF(C6948=1,MIN(G6948-H6948,Assumptions!$C$13,P6947),0)</f>
        <v>0</v>
      </c>
      <c r="J6948" s="0" t="n">
        <f aca="false">H6948+I6948</f>
        <v>0</v>
      </c>
      <c r="K6948" s="0" t="n">
        <f aca="false">MIN(IF(C6948=1,F6948-H6948,F6948),Assumptions!$C$13,MAX(0,($B$5-P6947)/$B$6))</f>
        <v>12.5399809</v>
      </c>
      <c r="L6948" s="0" t="n">
        <f aca="false">IF(C6948=1,0,MIN(F6948-K6948,Assumptions!$C$15,MAX(0,$B$10-O6947-M6948)))</f>
        <v>0</v>
      </c>
      <c r="M6948" s="0" t="n">
        <f aca="false">'Profiles 8760'!H6937</f>
        <v>60800</v>
      </c>
      <c r="N6948" s="0" t="n">
        <f aca="false">J6948+L6948</f>
        <v>0</v>
      </c>
      <c r="O6948" s="0" t="n">
        <f aca="false">O6947+N6948</f>
        <v>648092.119542946</v>
      </c>
      <c r="P6948" s="0" t="n">
        <f aca="false">MIN($B$5,P6947+K6948*$B$6-I6948)</f>
        <v>170.72678830328</v>
      </c>
      <c r="Q6948" s="0" t="n">
        <f aca="false">MAX(0,F6948-H6948-K6948-L6948)</f>
        <v>0</v>
      </c>
    </row>
    <row r="6949" customFormat="false" ht="15" hidden="false" customHeight="false" outlineLevel="0" collapsed="false">
      <c r="A6949" s="0" t="n">
        <f aca="false">'Profiles 8760'!A6938</f>
        <v>6936</v>
      </c>
      <c r="B6949" s="0" t="n">
        <f aca="false">'Profiles 8760'!B6938</f>
        <v>10</v>
      </c>
      <c r="C6949" s="0" t="n">
        <f aca="false">'Profiles 8760'!E6938</f>
        <v>0</v>
      </c>
      <c r="D6949" s="0" t="n">
        <f aca="false">'Profiles 8760'!F6938</f>
        <v>0</v>
      </c>
      <c r="E6949" s="0" t="n">
        <f aca="false">'Profiles 8760'!G6938</f>
        <v>0.271447</v>
      </c>
      <c r="F6949" s="0" t="n">
        <f aca="false">D6949*Assumptions!$C$11*$B$7+E6949*Assumptions!$C$12*$B$8</f>
        <v>11.1021823</v>
      </c>
      <c r="G6949" s="0" t="n">
        <f aca="false">C6949*Assumptions!$C$15</f>
        <v>0</v>
      </c>
      <c r="H6949" s="0" t="n">
        <f aca="false">MIN(F6949,G6949)</f>
        <v>0</v>
      </c>
      <c r="I6949" s="0" t="n">
        <f aca="false">IF(C6949=1,MIN(G6949-H6949,Assumptions!$C$13,P6948),0)</f>
        <v>0</v>
      </c>
      <c r="J6949" s="0" t="n">
        <f aca="false">H6949+I6949</f>
        <v>0</v>
      </c>
      <c r="K6949" s="0" t="n">
        <f aca="false">MIN(IF(C6949=1,F6949-H6949,F6949),Assumptions!$C$13,MAX(0,($B$5-P6948)/$B$6))</f>
        <v>11.1021823</v>
      </c>
      <c r="L6949" s="0" t="n">
        <f aca="false">IF(C6949=1,0,MIN(F6949-K6949,Assumptions!$C$15,MAX(0,$B$10-O6948-M6949)))</f>
        <v>0</v>
      </c>
      <c r="M6949" s="0" t="n">
        <f aca="false">'Profiles 8760'!H6938</f>
        <v>60800</v>
      </c>
      <c r="N6949" s="0" t="n">
        <f aca="false">J6949+L6949</f>
        <v>0</v>
      </c>
      <c r="O6949" s="0" t="n">
        <f aca="false">O6948+N6949</f>
        <v>648092.119542946</v>
      </c>
      <c r="P6949" s="0" t="n">
        <f aca="false">MIN($B$5,P6948+K6949*$B$6-I6949)</f>
        <v>180.35015992092</v>
      </c>
      <c r="Q6949" s="0" t="n">
        <f aca="false">MAX(0,F6949-H6949-K6949-L6949)</f>
        <v>0</v>
      </c>
    </row>
    <row r="6950" customFormat="false" ht="15" hidden="false" customHeight="false" outlineLevel="0" collapsed="false">
      <c r="A6950" s="0" t="n">
        <f aca="false">'Profiles 8760'!A6939</f>
        <v>6937</v>
      </c>
      <c r="B6950" s="0" t="n">
        <f aca="false">'Profiles 8760'!B6939</f>
        <v>10</v>
      </c>
      <c r="C6950" s="0" t="n">
        <f aca="false">'Profiles 8760'!E6939</f>
        <v>0</v>
      </c>
      <c r="D6950" s="0" t="n">
        <f aca="false">'Profiles 8760'!F6939</f>
        <v>0</v>
      </c>
      <c r="E6950" s="0" t="n">
        <f aca="false">'Profiles 8760'!G6939</f>
        <v>0.161997</v>
      </c>
      <c r="F6950" s="0" t="n">
        <f aca="false">D6950*Assumptions!$C$11*$B$7+E6950*Assumptions!$C$12*$B$8</f>
        <v>6.6256773</v>
      </c>
      <c r="G6950" s="0" t="n">
        <f aca="false">C6950*Assumptions!$C$15</f>
        <v>0</v>
      </c>
      <c r="H6950" s="0" t="n">
        <f aca="false">MIN(F6950,G6950)</f>
        <v>0</v>
      </c>
      <c r="I6950" s="0" t="n">
        <f aca="false">IF(C6950=1,MIN(G6950-H6950,Assumptions!$C$13,P6949),0)</f>
        <v>0</v>
      </c>
      <c r="J6950" s="0" t="n">
        <f aca="false">H6950+I6950</f>
        <v>0</v>
      </c>
      <c r="K6950" s="0" t="n">
        <f aca="false">MIN(IF(C6950=1,F6950-H6950,F6950),Assumptions!$C$13,MAX(0,($B$5-P6949)/$B$6))</f>
        <v>6.6256773</v>
      </c>
      <c r="L6950" s="0" t="n">
        <f aca="false">IF(C6950=1,0,MIN(F6950-K6950,Assumptions!$C$15,MAX(0,$B$10-O6949-M6950)))</f>
        <v>0</v>
      </c>
      <c r="M6950" s="0" t="n">
        <f aca="false">'Profiles 8760'!H6939</f>
        <v>60800</v>
      </c>
      <c r="N6950" s="0" t="n">
        <f aca="false">J6950+L6950</f>
        <v>0</v>
      </c>
      <c r="O6950" s="0" t="n">
        <f aca="false">O6949+N6950</f>
        <v>648092.119542946</v>
      </c>
      <c r="P6950" s="0" t="n">
        <f aca="false">MIN($B$5,P6949+K6950*$B$6-I6950)</f>
        <v>186.09329700456</v>
      </c>
      <c r="Q6950" s="0" t="n">
        <f aca="false">MAX(0,F6950-H6950-K6950-L6950)</f>
        <v>0</v>
      </c>
    </row>
    <row r="6951" customFormat="false" ht="15" hidden="false" customHeight="false" outlineLevel="0" collapsed="false">
      <c r="A6951" s="0" t="n">
        <f aca="false">'Profiles 8760'!A6940</f>
        <v>6938</v>
      </c>
      <c r="B6951" s="0" t="n">
        <f aca="false">'Profiles 8760'!B6940</f>
        <v>10</v>
      </c>
      <c r="C6951" s="0" t="n">
        <f aca="false">'Profiles 8760'!E6940</f>
        <v>0</v>
      </c>
      <c r="D6951" s="0" t="n">
        <f aca="false">'Profiles 8760'!F6940</f>
        <v>0</v>
      </c>
      <c r="E6951" s="0" t="n">
        <f aca="false">'Profiles 8760'!G6940</f>
        <v>0.143897</v>
      </c>
      <c r="F6951" s="0" t="n">
        <f aca="false">D6951*Assumptions!$C$11*$B$7+E6951*Assumptions!$C$12*$B$8</f>
        <v>5.8853873</v>
      </c>
      <c r="G6951" s="0" t="n">
        <f aca="false">C6951*Assumptions!$C$15</f>
        <v>0</v>
      </c>
      <c r="H6951" s="0" t="n">
        <f aca="false">MIN(F6951,G6951)</f>
        <v>0</v>
      </c>
      <c r="I6951" s="0" t="n">
        <f aca="false">IF(C6951=1,MIN(G6951-H6951,Assumptions!$C$13,P6950),0)</f>
        <v>0</v>
      </c>
      <c r="J6951" s="0" t="n">
        <f aca="false">H6951+I6951</f>
        <v>0</v>
      </c>
      <c r="K6951" s="0" t="n">
        <f aca="false">MIN(IF(C6951=1,F6951-H6951,F6951),Assumptions!$C$13,MAX(0,($B$5-P6950)/$B$6))</f>
        <v>5.8853873</v>
      </c>
      <c r="L6951" s="0" t="n">
        <f aca="false">IF(C6951=1,0,MIN(F6951-K6951,Assumptions!$C$15,MAX(0,$B$10-O6950-M6951)))</f>
        <v>0</v>
      </c>
      <c r="M6951" s="0" t="n">
        <f aca="false">'Profiles 8760'!H6940</f>
        <v>60800</v>
      </c>
      <c r="N6951" s="0" t="n">
        <f aca="false">J6951+L6951</f>
        <v>0</v>
      </c>
      <c r="O6951" s="0" t="n">
        <f aca="false">O6950+N6951</f>
        <v>648092.119542946</v>
      </c>
      <c r="P6951" s="0" t="n">
        <f aca="false">MIN($B$5,P6950+K6951*$B$6-I6951)</f>
        <v>191.1947507162</v>
      </c>
      <c r="Q6951" s="0" t="n">
        <f aca="false">MAX(0,F6951-H6951-K6951-L6951)</f>
        <v>0</v>
      </c>
    </row>
    <row r="6952" customFormat="false" ht="15" hidden="false" customHeight="false" outlineLevel="0" collapsed="false">
      <c r="A6952" s="0" t="n">
        <f aca="false">'Profiles 8760'!A6941</f>
        <v>6939</v>
      </c>
      <c r="B6952" s="0" t="n">
        <f aca="false">'Profiles 8760'!B6941</f>
        <v>10</v>
      </c>
      <c r="C6952" s="0" t="n">
        <f aca="false">'Profiles 8760'!E6941</f>
        <v>0</v>
      </c>
      <c r="D6952" s="0" t="n">
        <f aca="false">'Profiles 8760'!F6941</f>
        <v>0</v>
      </c>
      <c r="E6952" s="0" t="n">
        <f aca="false">'Profiles 8760'!G6941</f>
        <v>0.150489</v>
      </c>
      <c r="F6952" s="0" t="n">
        <f aca="false">D6952*Assumptions!$C$11*$B$7+E6952*Assumptions!$C$12*$B$8</f>
        <v>6.1550001</v>
      </c>
      <c r="G6952" s="0" t="n">
        <f aca="false">C6952*Assumptions!$C$15</f>
        <v>0</v>
      </c>
      <c r="H6952" s="0" t="n">
        <f aca="false">MIN(F6952,G6952)</f>
        <v>0</v>
      </c>
      <c r="I6952" s="0" t="n">
        <f aca="false">IF(C6952=1,MIN(G6952-H6952,Assumptions!$C$13,P6951),0)</f>
        <v>0</v>
      </c>
      <c r="J6952" s="0" t="n">
        <f aca="false">H6952+I6952</f>
        <v>0</v>
      </c>
      <c r="K6952" s="0" t="n">
        <f aca="false">MIN(IF(C6952=1,F6952-H6952,F6952),Assumptions!$C$13,MAX(0,($B$5-P6951)/$B$6))</f>
        <v>6.1550001</v>
      </c>
      <c r="L6952" s="0" t="n">
        <f aca="false">IF(C6952=1,0,MIN(F6952-K6952,Assumptions!$C$15,MAX(0,$B$10-O6951-M6952)))</f>
        <v>0</v>
      </c>
      <c r="M6952" s="0" t="n">
        <f aca="false">'Profiles 8760'!H6941</f>
        <v>60800</v>
      </c>
      <c r="N6952" s="0" t="n">
        <f aca="false">J6952+L6952</f>
        <v>0</v>
      </c>
      <c r="O6952" s="0" t="n">
        <f aca="false">O6951+N6952</f>
        <v>648092.119542946</v>
      </c>
      <c r="P6952" s="0" t="n">
        <f aca="false">MIN($B$5,P6951+K6952*$B$6-I6952)</f>
        <v>196.52990480288</v>
      </c>
      <c r="Q6952" s="0" t="n">
        <f aca="false">MAX(0,F6952-H6952-K6952-L6952)</f>
        <v>0</v>
      </c>
    </row>
    <row r="6953" customFormat="false" ht="15" hidden="false" customHeight="false" outlineLevel="0" collapsed="false">
      <c r="A6953" s="0" t="n">
        <f aca="false">'Profiles 8760'!A6942</f>
        <v>6940</v>
      </c>
      <c r="B6953" s="0" t="n">
        <f aca="false">'Profiles 8760'!B6942</f>
        <v>10</v>
      </c>
      <c r="C6953" s="0" t="n">
        <f aca="false">'Profiles 8760'!E6942</f>
        <v>0</v>
      </c>
      <c r="D6953" s="0" t="n">
        <f aca="false">'Profiles 8760'!F6942</f>
        <v>0</v>
      </c>
      <c r="E6953" s="0" t="n">
        <f aca="false">'Profiles 8760'!G6942</f>
        <v>0.161849</v>
      </c>
      <c r="F6953" s="0" t="n">
        <f aca="false">D6953*Assumptions!$C$11*$B$7+E6953*Assumptions!$C$12*$B$8</f>
        <v>6.6196241</v>
      </c>
      <c r="G6953" s="0" t="n">
        <f aca="false">C6953*Assumptions!$C$15</f>
        <v>0</v>
      </c>
      <c r="H6953" s="0" t="n">
        <f aca="false">MIN(F6953,G6953)</f>
        <v>0</v>
      </c>
      <c r="I6953" s="0" t="n">
        <f aca="false">IF(C6953=1,MIN(G6953-H6953,Assumptions!$C$13,P6952),0)</f>
        <v>0</v>
      </c>
      <c r="J6953" s="0" t="n">
        <f aca="false">H6953+I6953</f>
        <v>0</v>
      </c>
      <c r="K6953" s="0" t="n">
        <f aca="false">MIN(IF(C6953=1,F6953-H6953,F6953),Assumptions!$C$13,MAX(0,($B$5-P6952)/$B$6))</f>
        <v>6.6196241</v>
      </c>
      <c r="L6953" s="0" t="n">
        <f aca="false">IF(C6953=1,0,MIN(F6953-K6953,Assumptions!$C$15,MAX(0,$B$10-O6952-M6953)))</f>
        <v>0</v>
      </c>
      <c r="M6953" s="0" t="n">
        <f aca="false">'Profiles 8760'!H6942</f>
        <v>60800</v>
      </c>
      <c r="N6953" s="0" t="n">
        <f aca="false">J6953+L6953</f>
        <v>0</v>
      </c>
      <c r="O6953" s="0" t="n">
        <f aca="false">O6952+N6953</f>
        <v>648092.119542946</v>
      </c>
      <c r="P6953" s="0" t="n">
        <f aca="false">MIN($B$5,P6952+K6953*$B$6-I6953)</f>
        <v>202.26779497276</v>
      </c>
      <c r="Q6953" s="0" t="n">
        <f aca="false">MAX(0,F6953-H6953-K6953-L6953)</f>
        <v>0</v>
      </c>
    </row>
    <row r="6954" customFormat="false" ht="15" hidden="false" customHeight="false" outlineLevel="0" collapsed="false">
      <c r="A6954" s="0" t="n">
        <f aca="false">'Profiles 8760'!A6943</f>
        <v>6941</v>
      </c>
      <c r="B6954" s="0" t="n">
        <f aca="false">'Profiles 8760'!B6943</f>
        <v>10</v>
      </c>
      <c r="C6954" s="0" t="n">
        <f aca="false">'Profiles 8760'!E6943</f>
        <v>0</v>
      </c>
      <c r="D6954" s="0" t="n">
        <f aca="false">'Profiles 8760'!F6943</f>
        <v>0</v>
      </c>
      <c r="E6954" s="0" t="n">
        <f aca="false">'Profiles 8760'!G6943</f>
        <v>0.176045</v>
      </c>
      <c r="F6954" s="0" t="n">
        <f aca="false">D6954*Assumptions!$C$11*$B$7+E6954*Assumptions!$C$12*$B$8</f>
        <v>7.2002405</v>
      </c>
      <c r="G6954" s="0" t="n">
        <f aca="false">C6954*Assumptions!$C$15</f>
        <v>0</v>
      </c>
      <c r="H6954" s="0" t="n">
        <f aca="false">MIN(F6954,G6954)</f>
        <v>0</v>
      </c>
      <c r="I6954" s="0" t="n">
        <f aca="false">IF(C6954=1,MIN(G6954-H6954,Assumptions!$C$13,P6953),0)</f>
        <v>0</v>
      </c>
      <c r="J6954" s="0" t="n">
        <f aca="false">H6954+I6954</f>
        <v>0</v>
      </c>
      <c r="K6954" s="0" t="n">
        <f aca="false">MIN(IF(C6954=1,F6954-H6954,F6954),Assumptions!$C$13,MAX(0,($B$5-P6953)/$B$6))</f>
        <v>7.2002405</v>
      </c>
      <c r="L6954" s="0" t="n">
        <f aca="false">IF(C6954=1,0,MIN(F6954-K6954,Assumptions!$C$15,MAX(0,$B$10-O6953-M6954)))</f>
        <v>0</v>
      </c>
      <c r="M6954" s="0" t="n">
        <f aca="false">'Profiles 8760'!H6943</f>
        <v>60800</v>
      </c>
      <c r="N6954" s="0" t="n">
        <f aca="false">J6954+L6954</f>
        <v>0</v>
      </c>
      <c r="O6954" s="0" t="n">
        <f aca="false">O6953+N6954</f>
        <v>648092.119542946</v>
      </c>
      <c r="P6954" s="0" t="n">
        <f aca="false">MIN($B$5,P6953+K6954*$B$6-I6954)</f>
        <v>208.50896343816</v>
      </c>
      <c r="Q6954" s="0" t="n">
        <f aca="false">MAX(0,F6954-H6954-K6954-L6954)</f>
        <v>0</v>
      </c>
    </row>
    <row r="6955" customFormat="false" ht="15" hidden="false" customHeight="false" outlineLevel="0" collapsed="false">
      <c r="A6955" s="0" t="n">
        <f aca="false">'Profiles 8760'!A6944</f>
        <v>6942</v>
      </c>
      <c r="B6955" s="0" t="n">
        <f aca="false">'Profiles 8760'!B6944</f>
        <v>10</v>
      </c>
      <c r="C6955" s="0" t="n">
        <f aca="false">'Profiles 8760'!E6944</f>
        <v>0</v>
      </c>
      <c r="D6955" s="0" t="n">
        <f aca="false">'Profiles 8760'!F6944</f>
        <v>0</v>
      </c>
      <c r="E6955" s="0" t="n">
        <f aca="false">'Profiles 8760'!G6944</f>
        <v>0.135042</v>
      </c>
      <c r="F6955" s="0" t="n">
        <f aca="false">D6955*Assumptions!$C$11*$B$7+E6955*Assumptions!$C$12*$B$8</f>
        <v>5.5232178</v>
      </c>
      <c r="G6955" s="0" t="n">
        <f aca="false">C6955*Assumptions!$C$15</f>
        <v>0</v>
      </c>
      <c r="H6955" s="0" t="n">
        <f aca="false">MIN(F6955,G6955)</f>
        <v>0</v>
      </c>
      <c r="I6955" s="0" t="n">
        <f aca="false">IF(C6955=1,MIN(G6955-H6955,Assumptions!$C$13,P6954),0)</f>
        <v>0</v>
      </c>
      <c r="J6955" s="0" t="n">
        <f aca="false">H6955+I6955</f>
        <v>0</v>
      </c>
      <c r="K6955" s="0" t="n">
        <f aca="false">MIN(IF(C6955=1,F6955-H6955,F6955),Assumptions!$C$13,MAX(0,($B$5-P6954)/$B$6))</f>
        <v>5.5232178</v>
      </c>
      <c r="L6955" s="0" t="n">
        <f aca="false">IF(C6955=1,0,MIN(F6955-K6955,Assumptions!$C$15,MAX(0,$B$10-O6954-M6955)))</f>
        <v>0</v>
      </c>
      <c r="M6955" s="0" t="n">
        <f aca="false">'Profiles 8760'!H6944</f>
        <v>60800</v>
      </c>
      <c r="N6955" s="0" t="n">
        <f aca="false">J6955+L6955</f>
        <v>0</v>
      </c>
      <c r="O6955" s="0" t="n">
        <f aca="false">O6954+N6955</f>
        <v>648092.119542946</v>
      </c>
      <c r="P6955" s="0" t="n">
        <f aca="false">MIN($B$5,P6954+K6955*$B$6-I6955)</f>
        <v>213.2964886272</v>
      </c>
      <c r="Q6955" s="0" t="n">
        <f aca="false">MAX(0,F6955-H6955-K6955-L6955)</f>
        <v>0</v>
      </c>
    </row>
    <row r="6956" customFormat="false" ht="15" hidden="false" customHeight="false" outlineLevel="0" collapsed="false">
      <c r="A6956" s="0" t="n">
        <f aca="false">'Profiles 8760'!A6945</f>
        <v>6943</v>
      </c>
      <c r="B6956" s="0" t="n">
        <f aca="false">'Profiles 8760'!B6945</f>
        <v>10</v>
      </c>
      <c r="C6956" s="0" t="n">
        <f aca="false">'Profiles 8760'!E6945</f>
        <v>0</v>
      </c>
      <c r="D6956" s="0" t="n">
        <f aca="false">'Profiles 8760'!F6945</f>
        <v>0</v>
      </c>
      <c r="E6956" s="0" t="n">
        <f aca="false">'Profiles 8760'!G6945</f>
        <v>0.179345</v>
      </c>
      <c r="F6956" s="0" t="n">
        <f aca="false">D6956*Assumptions!$C$11*$B$7+E6956*Assumptions!$C$12*$B$8</f>
        <v>7.3352105</v>
      </c>
      <c r="G6956" s="0" t="n">
        <f aca="false">C6956*Assumptions!$C$15</f>
        <v>0</v>
      </c>
      <c r="H6956" s="0" t="n">
        <f aca="false">MIN(F6956,G6956)</f>
        <v>0</v>
      </c>
      <c r="I6956" s="0" t="n">
        <f aca="false">IF(C6956=1,MIN(G6956-H6956,Assumptions!$C$13,P6955),0)</f>
        <v>0</v>
      </c>
      <c r="J6956" s="0" t="n">
        <f aca="false">H6956+I6956</f>
        <v>0</v>
      </c>
      <c r="K6956" s="0" t="n">
        <f aca="false">MIN(IF(C6956=1,F6956-H6956,F6956),Assumptions!$C$13,MAX(0,($B$5-P6955)/$B$6))</f>
        <v>7.3352105</v>
      </c>
      <c r="L6956" s="0" t="n">
        <f aca="false">IF(C6956=1,0,MIN(F6956-K6956,Assumptions!$C$15,MAX(0,$B$10-O6955-M6956)))</f>
        <v>0</v>
      </c>
      <c r="M6956" s="0" t="n">
        <f aca="false">'Profiles 8760'!H6945</f>
        <v>60800</v>
      </c>
      <c r="N6956" s="0" t="n">
        <f aca="false">J6956+L6956</f>
        <v>0</v>
      </c>
      <c r="O6956" s="0" t="n">
        <f aca="false">O6955+N6956</f>
        <v>648092.119542946</v>
      </c>
      <c r="P6956" s="0" t="n">
        <f aca="false">MIN($B$5,P6955+K6956*$B$6-I6956)</f>
        <v>219.6546490886</v>
      </c>
      <c r="Q6956" s="0" t="n">
        <f aca="false">MAX(0,F6956-H6956-K6956-L6956)</f>
        <v>0</v>
      </c>
    </row>
    <row r="6957" customFormat="false" ht="15" hidden="false" customHeight="false" outlineLevel="0" collapsed="false">
      <c r="A6957" s="0" t="n">
        <f aca="false">'Profiles 8760'!A6946</f>
        <v>6944</v>
      </c>
      <c r="B6957" s="0" t="n">
        <f aca="false">'Profiles 8760'!B6946</f>
        <v>10</v>
      </c>
      <c r="C6957" s="0" t="n">
        <f aca="false">'Profiles 8760'!E6946</f>
        <v>1</v>
      </c>
      <c r="D6957" s="0" t="n">
        <f aca="false">'Profiles 8760'!F6946</f>
        <v>0.155909</v>
      </c>
      <c r="E6957" s="0" t="n">
        <f aca="false">'Profiles 8760'!G6946</f>
        <v>0.171835</v>
      </c>
      <c r="F6957" s="0" t="n">
        <f aca="false">D6957*Assumptions!$C$11*$B$7+E6957*Assumptions!$C$12*$B$8</f>
        <v>52.0545707</v>
      </c>
      <c r="G6957" s="0" t="n">
        <f aca="false">C6957*Assumptions!$C$15</f>
        <v>200</v>
      </c>
      <c r="H6957" s="0" t="n">
        <f aca="false">MIN(F6957,G6957)</f>
        <v>52.0545707</v>
      </c>
      <c r="I6957" s="0" t="n">
        <f aca="false">IF(C6957=1,MIN(G6957-H6957,Assumptions!$C$13,P6956),0)</f>
        <v>147.9454293</v>
      </c>
      <c r="J6957" s="0" t="n">
        <f aca="false">H6957+I6957</f>
        <v>200</v>
      </c>
      <c r="K6957" s="0" t="n">
        <f aca="false">MIN(IF(C6957=1,F6957-H6957,F6957),Assumptions!$C$13,MAX(0,($B$5-P6956)/$B$6))</f>
        <v>0</v>
      </c>
      <c r="L6957" s="0" t="n">
        <f aca="false">IF(C6957=1,0,MIN(F6957-K6957,Assumptions!$C$15,MAX(0,$B$10-O6956-M6957)))</f>
        <v>0</v>
      </c>
      <c r="M6957" s="0" t="n">
        <f aca="false">'Profiles 8760'!H6946</f>
        <v>60600</v>
      </c>
      <c r="N6957" s="0" t="n">
        <f aca="false">J6957+L6957</f>
        <v>200</v>
      </c>
      <c r="O6957" s="0" t="n">
        <f aca="false">O6956+N6957</f>
        <v>648292.119542946</v>
      </c>
      <c r="P6957" s="0" t="n">
        <f aca="false">MIN($B$5,P6956+K6957*$B$6-I6957)</f>
        <v>71.7092197886</v>
      </c>
      <c r="Q6957" s="0" t="n">
        <f aca="false">MAX(0,F6957-H6957-K6957-L6957)</f>
        <v>0</v>
      </c>
    </row>
    <row r="6958" customFormat="false" ht="15" hidden="false" customHeight="false" outlineLevel="0" collapsed="false">
      <c r="A6958" s="0" t="n">
        <f aca="false">'Profiles 8760'!A6947</f>
        <v>6945</v>
      </c>
      <c r="B6958" s="0" t="n">
        <f aca="false">'Profiles 8760'!B6947</f>
        <v>10</v>
      </c>
      <c r="C6958" s="0" t="n">
        <f aca="false">'Profiles 8760'!E6947</f>
        <v>1</v>
      </c>
      <c r="D6958" s="0" t="n">
        <f aca="false">'Profiles 8760'!F6947</f>
        <v>0.469075</v>
      </c>
      <c r="E6958" s="0" t="n">
        <f aca="false">'Profiles 8760'!G6947</f>
        <v>0.187251</v>
      </c>
      <c r="F6958" s="0" t="n">
        <f aca="false">D6958*Assumptions!$C$11*$B$7+E6958*Assumptions!$C$12*$B$8</f>
        <v>143.1274259</v>
      </c>
      <c r="G6958" s="0" t="n">
        <f aca="false">C6958*Assumptions!$C$15</f>
        <v>200</v>
      </c>
      <c r="H6958" s="0" t="n">
        <f aca="false">MIN(F6958,G6958)</f>
        <v>143.1274259</v>
      </c>
      <c r="I6958" s="0" t="n">
        <f aca="false">IF(C6958=1,MIN(G6958-H6958,Assumptions!$C$13,P6957),0)</f>
        <v>56.8725741</v>
      </c>
      <c r="J6958" s="0" t="n">
        <f aca="false">H6958+I6958</f>
        <v>200</v>
      </c>
      <c r="K6958" s="0" t="n">
        <f aca="false">MIN(IF(C6958=1,F6958-H6958,F6958),Assumptions!$C$13,MAX(0,($B$5-P6957)/$B$6))</f>
        <v>0</v>
      </c>
      <c r="L6958" s="0" t="n">
        <f aca="false">IF(C6958=1,0,MIN(F6958-K6958,Assumptions!$C$15,MAX(0,$B$10-O6957-M6958)))</f>
        <v>0</v>
      </c>
      <c r="M6958" s="0" t="n">
        <f aca="false">'Profiles 8760'!H6947</f>
        <v>60400</v>
      </c>
      <c r="N6958" s="0" t="n">
        <f aca="false">J6958+L6958</f>
        <v>200</v>
      </c>
      <c r="O6958" s="0" t="n">
        <f aca="false">O6957+N6958</f>
        <v>648492.119542946</v>
      </c>
      <c r="P6958" s="0" t="n">
        <f aca="false">MIN($B$5,P6957+K6958*$B$6-I6958)</f>
        <v>14.8366456886</v>
      </c>
      <c r="Q6958" s="0" t="n">
        <f aca="false">MAX(0,F6958-H6958-K6958-L6958)</f>
        <v>0</v>
      </c>
    </row>
    <row r="6959" customFormat="false" ht="15" hidden="false" customHeight="false" outlineLevel="0" collapsed="false">
      <c r="A6959" s="0" t="n">
        <f aca="false">'Profiles 8760'!A6948</f>
        <v>6946</v>
      </c>
      <c r="B6959" s="0" t="n">
        <f aca="false">'Profiles 8760'!B6948</f>
        <v>10</v>
      </c>
      <c r="C6959" s="0" t="n">
        <f aca="false">'Profiles 8760'!E6948</f>
        <v>0</v>
      </c>
      <c r="D6959" s="0" t="n">
        <f aca="false">'Profiles 8760'!F6948</f>
        <v>0.798952</v>
      </c>
      <c r="E6959" s="0" t="n">
        <f aca="false">'Profiles 8760'!G6948</f>
        <v>0.199091</v>
      </c>
      <c r="F6959" s="0" t="n">
        <f aca="false">D6959*Assumptions!$C$11*$B$7+E6959*Assumptions!$C$12*$B$8</f>
        <v>238.8801595</v>
      </c>
      <c r="G6959" s="0" t="n">
        <f aca="false">C6959*Assumptions!$C$15</f>
        <v>0</v>
      </c>
      <c r="H6959" s="0" t="n">
        <f aca="false">MIN(F6959,G6959)</f>
        <v>0</v>
      </c>
      <c r="I6959" s="0" t="n">
        <f aca="false">IF(C6959=1,MIN(G6959-H6959,Assumptions!$C$13,P6958),0)</f>
        <v>0</v>
      </c>
      <c r="J6959" s="0" t="n">
        <f aca="false">H6959+I6959</f>
        <v>0</v>
      </c>
      <c r="K6959" s="0" t="n">
        <f aca="false">MIN(IF(C6959=1,F6959-H6959,F6959),Assumptions!$C$13,MAX(0,($B$5-P6958)/$B$6))</f>
        <v>180</v>
      </c>
      <c r="L6959" s="0" t="n">
        <f aca="false">IF(C6959=1,0,MIN(F6959-K6959,Assumptions!$C$15,MAX(0,$B$10-O6958-M6959)))</f>
        <v>58.8801595</v>
      </c>
      <c r="M6959" s="0" t="n">
        <f aca="false">'Profiles 8760'!H6948</f>
        <v>60400</v>
      </c>
      <c r="N6959" s="0" t="n">
        <f aca="false">J6959+L6959</f>
        <v>58.8801595</v>
      </c>
      <c r="O6959" s="0" t="n">
        <f aca="false">O6958+N6959</f>
        <v>648550.999702446</v>
      </c>
      <c r="P6959" s="0" t="n">
        <f aca="false">MIN($B$5,P6958+K6959*$B$6-I6959)</f>
        <v>170.8606456886</v>
      </c>
      <c r="Q6959" s="0" t="n">
        <f aca="false">MAX(0,F6959-H6959-K6959-L6959)</f>
        <v>0</v>
      </c>
    </row>
    <row r="6960" customFormat="false" ht="15" hidden="false" customHeight="false" outlineLevel="0" collapsed="false">
      <c r="A6960" s="0" t="n">
        <f aca="false">'Profiles 8760'!A6949</f>
        <v>6947</v>
      </c>
      <c r="B6960" s="0" t="n">
        <f aca="false">'Profiles 8760'!B6949</f>
        <v>10</v>
      </c>
      <c r="C6960" s="0" t="n">
        <f aca="false">'Profiles 8760'!E6949</f>
        <v>0</v>
      </c>
      <c r="D6960" s="0" t="n">
        <f aca="false">'Profiles 8760'!F6949</f>
        <v>1</v>
      </c>
      <c r="E6960" s="0" t="n">
        <f aca="false">'Profiles 8760'!G6949</f>
        <v>0.156844</v>
      </c>
      <c r="F6960" s="0" t="n">
        <f aca="false">D6960*Assumptions!$C$11*$B$7+E6960*Assumptions!$C$12*$B$8</f>
        <v>295.2149196</v>
      </c>
      <c r="G6960" s="0" t="n">
        <f aca="false">C6960*Assumptions!$C$15</f>
        <v>0</v>
      </c>
      <c r="H6960" s="0" t="n">
        <f aca="false">MIN(F6960,G6960)</f>
        <v>0</v>
      </c>
      <c r="I6960" s="0" t="n">
        <f aca="false">IF(C6960=1,MIN(G6960-H6960,Assumptions!$C$13,P6959),0)</f>
        <v>0</v>
      </c>
      <c r="J6960" s="0" t="n">
        <f aca="false">H6960+I6960</f>
        <v>0</v>
      </c>
      <c r="K6960" s="0" t="n">
        <f aca="false">MIN(IF(C6960=1,F6960-H6960,F6960),Assumptions!$C$13,MAX(0,($B$5-P6959)/$B$6))</f>
        <v>180</v>
      </c>
      <c r="L6960" s="0" t="n">
        <f aca="false">IF(C6960=1,0,MIN(F6960-K6960,Assumptions!$C$15,MAX(0,$B$10-O6959-M6960)))</f>
        <v>115.2149196</v>
      </c>
      <c r="M6960" s="0" t="n">
        <f aca="false">'Profiles 8760'!H6949</f>
        <v>60400</v>
      </c>
      <c r="N6960" s="0" t="n">
        <f aca="false">J6960+L6960</f>
        <v>115.2149196</v>
      </c>
      <c r="O6960" s="0" t="n">
        <f aca="false">O6959+N6960</f>
        <v>648666.214622046</v>
      </c>
      <c r="P6960" s="0" t="n">
        <f aca="false">MIN($B$5,P6959+K6960*$B$6-I6960)</f>
        <v>326.8846456886</v>
      </c>
      <c r="Q6960" s="0" t="n">
        <f aca="false">MAX(0,F6960-H6960-K6960-L6960)</f>
        <v>0</v>
      </c>
    </row>
    <row r="6961" customFormat="false" ht="15" hidden="false" customHeight="false" outlineLevel="0" collapsed="false">
      <c r="A6961" s="0" t="n">
        <f aca="false">'Profiles 8760'!A6950</f>
        <v>6948</v>
      </c>
      <c r="B6961" s="0" t="n">
        <f aca="false">'Profiles 8760'!B6950</f>
        <v>10</v>
      </c>
      <c r="C6961" s="0" t="n">
        <f aca="false">'Profiles 8760'!E6950</f>
        <v>0</v>
      </c>
      <c r="D6961" s="0" t="n">
        <f aca="false">'Profiles 8760'!F6950</f>
        <v>1</v>
      </c>
      <c r="E6961" s="0" t="n">
        <f aca="false">'Profiles 8760'!G6950</f>
        <v>0.222242</v>
      </c>
      <c r="F6961" s="0" t="n">
        <f aca="false">D6961*Assumptions!$C$11*$B$7+E6961*Assumptions!$C$12*$B$8</f>
        <v>297.8896978</v>
      </c>
      <c r="G6961" s="0" t="n">
        <f aca="false">C6961*Assumptions!$C$15</f>
        <v>0</v>
      </c>
      <c r="H6961" s="0" t="n">
        <f aca="false">MIN(F6961,G6961)</f>
        <v>0</v>
      </c>
      <c r="I6961" s="0" t="n">
        <f aca="false">IF(C6961=1,MIN(G6961-H6961,Assumptions!$C$13,P6960),0)</f>
        <v>0</v>
      </c>
      <c r="J6961" s="0" t="n">
        <f aca="false">H6961+I6961</f>
        <v>0</v>
      </c>
      <c r="K6961" s="0" t="n">
        <f aca="false">MIN(IF(C6961=1,F6961-H6961,F6961),Assumptions!$C$13,MAX(0,($B$5-P6960)/$B$6))</f>
        <v>180</v>
      </c>
      <c r="L6961" s="0" t="n">
        <f aca="false">IF(C6961=1,0,MIN(F6961-K6961,Assumptions!$C$15,MAX(0,$B$10-O6960-M6961)))</f>
        <v>117.8896978</v>
      </c>
      <c r="M6961" s="0" t="n">
        <f aca="false">'Profiles 8760'!H6950</f>
        <v>60400</v>
      </c>
      <c r="N6961" s="0" t="n">
        <f aca="false">J6961+L6961</f>
        <v>117.8896978</v>
      </c>
      <c r="O6961" s="0" t="n">
        <f aca="false">O6960+N6961</f>
        <v>648784.104319846</v>
      </c>
      <c r="P6961" s="0" t="n">
        <f aca="false">MIN($B$5,P6960+K6961*$B$6-I6961)</f>
        <v>482.9086456886</v>
      </c>
      <c r="Q6961" s="0" t="n">
        <f aca="false">MAX(0,F6961-H6961-K6961-L6961)</f>
        <v>0</v>
      </c>
    </row>
    <row r="6962" customFormat="false" ht="15" hidden="false" customHeight="false" outlineLevel="0" collapsed="false">
      <c r="A6962" s="0" t="n">
        <f aca="false">'Profiles 8760'!A6951</f>
        <v>6949</v>
      </c>
      <c r="B6962" s="0" t="n">
        <f aca="false">'Profiles 8760'!B6951</f>
        <v>10</v>
      </c>
      <c r="C6962" s="0" t="n">
        <f aca="false">'Profiles 8760'!E6951</f>
        <v>0</v>
      </c>
      <c r="D6962" s="0" t="n">
        <f aca="false">'Profiles 8760'!F6951</f>
        <v>1</v>
      </c>
      <c r="E6962" s="0" t="n">
        <f aca="false">'Profiles 8760'!G6951</f>
        <v>0.22846</v>
      </c>
      <c r="F6962" s="0" t="n">
        <f aca="false">D6962*Assumptions!$C$11*$B$7+E6962*Assumptions!$C$12*$B$8</f>
        <v>298.144014</v>
      </c>
      <c r="G6962" s="0" t="n">
        <f aca="false">C6962*Assumptions!$C$15</f>
        <v>0</v>
      </c>
      <c r="H6962" s="0" t="n">
        <f aca="false">MIN(F6962,G6962)</f>
        <v>0</v>
      </c>
      <c r="I6962" s="0" t="n">
        <f aca="false">IF(C6962=1,MIN(G6962-H6962,Assumptions!$C$13,P6961),0)</f>
        <v>0</v>
      </c>
      <c r="J6962" s="0" t="n">
        <f aca="false">H6962+I6962</f>
        <v>0</v>
      </c>
      <c r="K6962" s="0" t="n">
        <f aca="false">MIN(IF(C6962=1,F6962-H6962,F6962),Assumptions!$C$13,MAX(0,($B$5-P6961)/$B$6))</f>
        <v>32.1889182180434</v>
      </c>
      <c r="L6962" s="0" t="n">
        <f aca="false">IF(C6962=1,0,MIN(F6962-K6962,Assumptions!$C$15,MAX(0,$B$10-O6961-M6962)))</f>
        <v>200</v>
      </c>
      <c r="M6962" s="0" t="n">
        <f aca="false">'Profiles 8760'!H6951</f>
        <v>60400</v>
      </c>
      <c r="N6962" s="0" t="n">
        <f aca="false">J6962+L6962</f>
        <v>200</v>
      </c>
      <c r="O6962" s="0" t="n">
        <f aca="false">O6961+N6962</f>
        <v>648984.104319846</v>
      </c>
      <c r="P6962" s="0" t="n">
        <f aca="false">MIN($B$5,P6961+K6962*$B$6-I6962)</f>
        <v>510.81</v>
      </c>
      <c r="Q6962" s="0" t="n">
        <f aca="false">MAX(0,F6962-H6962-K6962-L6962)</f>
        <v>65.9550957819567</v>
      </c>
    </row>
    <row r="6963" customFormat="false" ht="15" hidden="false" customHeight="false" outlineLevel="0" collapsed="false">
      <c r="A6963" s="0" t="n">
        <f aca="false">'Profiles 8760'!A6952</f>
        <v>6950</v>
      </c>
      <c r="B6963" s="0" t="n">
        <f aca="false">'Profiles 8760'!B6952</f>
        <v>10</v>
      </c>
      <c r="C6963" s="0" t="n">
        <f aca="false">'Profiles 8760'!E6952</f>
        <v>0</v>
      </c>
      <c r="D6963" s="0" t="n">
        <f aca="false">'Profiles 8760'!F6952</f>
        <v>1</v>
      </c>
      <c r="E6963" s="0" t="n">
        <f aca="false">'Profiles 8760'!G6952</f>
        <v>0.230103</v>
      </c>
      <c r="F6963" s="0" t="n">
        <f aca="false">D6963*Assumptions!$C$11*$B$7+E6963*Assumptions!$C$12*$B$8</f>
        <v>298.2112127</v>
      </c>
      <c r="G6963" s="0" t="n">
        <f aca="false">C6963*Assumptions!$C$15</f>
        <v>0</v>
      </c>
      <c r="H6963" s="0" t="n">
        <f aca="false">MIN(F6963,G6963)</f>
        <v>0</v>
      </c>
      <c r="I6963" s="0" t="n">
        <f aca="false">IF(C6963=1,MIN(G6963-H6963,Assumptions!$C$13,P6962),0)</f>
        <v>0</v>
      </c>
      <c r="J6963" s="0" t="n">
        <f aca="false">H6963+I6963</f>
        <v>0</v>
      </c>
      <c r="K6963" s="0" t="n">
        <f aca="false">MIN(IF(C6963=1,F6963-H6963,F6963),Assumptions!$C$13,MAX(0,($B$5-P6962)/$B$6))</f>
        <v>0</v>
      </c>
      <c r="L6963" s="0" t="n">
        <f aca="false">IF(C6963=1,0,MIN(F6963-K6963,Assumptions!$C$15,MAX(0,$B$10-O6962-M6963)))</f>
        <v>200</v>
      </c>
      <c r="M6963" s="0" t="n">
        <f aca="false">'Profiles 8760'!H6952</f>
        <v>60400</v>
      </c>
      <c r="N6963" s="0" t="n">
        <f aca="false">J6963+L6963</f>
        <v>200</v>
      </c>
      <c r="O6963" s="0" t="n">
        <f aca="false">O6962+N6963</f>
        <v>649184.104319846</v>
      </c>
      <c r="P6963" s="0" t="n">
        <f aca="false">MIN($B$5,P6962+K6963*$B$6-I6963)</f>
        <v>510.81</v>
      </c>
      <c r="Q6963" s="0" t="n">
        <f aca="false">MAX(0,F6963-H6963-K6963-L6963)</f>
        <v>98.2112127</v>
      </c>
    </row>
    <row r="6964" customFormat="false" ht="15" hidden="false" customHeight="false" outlineLevel="0" collapsed="false">
      <c r="A6964" s="0" t="n">
        <f aca="false">'Profiles 8760'!A6953</f>
        <v>6951</v>
      </c>
      <c r="B6964" s="0" t="n">
        <f aca="false">'Profiles 8760'!B6953</f>
        <v>10</v>
      </c>
      <c r="C6964" s="0" t="n">
        <f aca="false">'Profiles 8760'!E6953</f>
        <v>0</v>
      </c>
      <c r="D6964" s="0" t="n">
        <f aca="false">'Profiles 8760'!F6953</f>
        <v>1</v>
      </c>
      <c r="E6964" s="0" t="n">
        <f aca="false">'Profiles 8760'!G6953</f>
        <v>0.217379</v>
      </c>
      <c r="F6964" s="0" t="n">
        <f aca="false">D6964*Assumptions!$C$11*$B$7+E6964*Assumptions!$C$12*$B$8</f>
        <v>297.6908011</v>
      </c>
      <c r="G6964" s="0" t="n">
        <f aca="false">C6964*Assumptions!$C$15</f>
        <v>0</v>
      </c>
      <c r="H6964" s="0" t="n">
        <f aca="false">MIN(F6964,G6964)</f>
        <v>0</v>
      </c>
      <c r="I6964" s="0" t="n">
        <f aca="false">IF(C6964=1,MIN(G6964-H6964,Assumptions!$C$13,P6963),0)</f>
        <v>0</v>
      </c>
      <c r="J6964" s="0" t="n">
        <f aca="false">H6964+I6964</f>
        <v>0</v>
      </c>
      <c r="K6964" s="0" t="n">
        <f aca="false">MIN(IF(C6964=1,F6964-H6964,F6964),Assumptions!$C$13,MAX(0,($B$5-P6963)/$B$6))</f>
        <v>0</v>
      </c>
      <c r="L6964" s="0" t="n">
        <f aca="false">IF(C6964=1,0,MIN(F6964-K6964,Assumptions!$C$15,MAX(0,$B$10-O6963-M6964)))</f>
        <v>200</v>
      </c>
      <c r="M6964" s="0" t="n">
        <f aca="false">'Profiles 8760'!H6953</f>
        <v>60400</v>
      </c>
      <c r="N6964" s="0" t="n">
        <f aca="false">J6964+L6964</f>
        <v>200</v>
      </c>
      <c r="O6964" s="0" t="n">
        <f aca="false">O6963+N6964</f>
        <v>649384.104319846</v>
      </c>
      <c r="P6964" s="0" t="n">
        <f aca="false">MIN($B$5,P6963+K6964*$B$6-I6964)</f>
        <v>510.81</v>
      </c>
      <c r="Q6964" s="0" t="n">
        <f aca="false">MAX(0,F6964-H6964-K6964-L6964)</f>
        <v>97.6908011</v>
      </c>
    </row>
    <row r="6965" customFormat="false" ht="15" hidden="false" customHeight="false" outlineLevel="0" collapsed="false">
      <c r="A6965" s="0" t="n">
        <f aca="false">'Profiles 8760'!A6954</f>
        <v>6952</v>
      </c>
      <c r="B6965" s="0" t="n">
        <f aca="false">'Profiles 8760'!B6954</f>
        <v>10</v>
      </c>
      <c r="C6965" s="0" t="n">
        <f aca="false">'Profiles 8760'!E6954</f>
        <v>0</v>
      </c>
      <c r="D6965" s="0" t="n">
        <f aca="false">'Profiles 8760'!F6954</f>
        <v>0.798952</v>
      </c>
      <c r="E6965" s="0" t="n">
        <f aca="false">'Profiles 8760'!G6954</f>
        <v>0.219298</v>
      </c>
      <c r="F6965" s="0" t="n">
        <f aca="false">D6965*Assumptions!$C$11*$B$7+E6965*Assumptions!$C$12*$B$8</f>
        <v>239.7066258</v>
      </c>
      <c r="G6965" s="0" t="n">
        <f aca="false">C6965*Assumptions!$C$15</f>
        <v>0</v>
      </c>
      <c r="H6965" s="0" t="n">
        <f aca="false">MIN(F6965,G6965)</f>
        <v>0</v>
      </c>
      <c r="I6965" s="0" t="n">
        <f aca="false">IF(C6965=1,MIN(G6965-H6965,Assumptions!$C$13,P6964),0)</f>
        <v>0</v>
      </c>
      <c r="J6965" s="0" t="n">
        <f aca="false">H6965+I6965</f>
        <v>0</v>
      </c>
      <c r="K6965" s="0" t="n">
        <f aca="false">MIN(IF(C6965=1,F6965-H6965,F6965),Assumptions!$C$13,MAX(0,($B$5-P6964)/$B$6))</f>
        <v>0</v>
      </c>
      <c r="L6965" s="0" t="n">
        <f aca="false">IF(C6965=1,0,MIN(F6965-K6965,Assumptions!$C$15,MAX(0,$B$10-O6964-M6965)))</f>
        <v>200</v>
      </c>
      <c r="M6965" s="0" t="n">
        <f aca="false">'Profiles 8760'!H6954</f>
        <v>60400</v>
      </c>
      <c r="N6965" s="0" t="n">
        <f aca="false">J6965+L6965</f>
        <v>200</v>
      </c>
      <c r="O6965" s="0" t="n">
        <f aca="false">O6964+N6965</f>
        <v>649584.104319846</v>
      </c>
      <c r="P6965" s="0" t="n">
        <f aca="false">MIN($B$5,P6964+K6965*$B$6-I6965)</f>
        <v>510.81</v>
      </c>
      <c r="Q6965" s="0" t="n">
        <f aca="false">MAX(0,F6965-H6965-K6965-L6965)</f>
        <v>39.7066258</v>
      </c>
    </row>
    <row r="6966" customFormat="false" ht="15" hidden="false" customHeight="false" outlineLevel="0" collapsed="false">
      <c r="A6966" s="0" t="n">
        <f aca="false">'Profiles 8760'!A6955</f>
        <v>6953</v>
      </c>
      <c r="B6966" s="0" t="n">
        <f aca="false">'Profiles 8760'!B6955</f>
        <v>10</v>
      </c>
      <c r="C6966" s="0" t="n">
        <f aca="false">'Profiles 8760'!E6955</f>
        <v>0</v>
      </c>
      <c r="D6966" s="0" t="n">
        <f aca="false">'Profiles 8760'!F6955</f>
        <v>0.469075</v>
      </c>
      <c r="E6966" s="0" t="n">
        <f aca="false">'Profiles 8760'!G6955</f>
        <v>0.202488</v>
      </c>
      <c r="F6966" s="0" t="n">
        <f aca="false">D6966*Assumptions!$C$11*$B$7+E6966*Assumptions!$C$12*$B$8</f>
        <v>143.7506192</v>
      </c>
      <c r="G6966" s="0" t="n">
        <f aca="false">C6966*Assumptions!$C$15</f>
        <v>0</v>
      </c>
      <c r="H6966" s="0" t="n">
        <f aca="false">MIN(F6966,G6966)</f>
        <v>0</v>
      </c>
      <c r="I6966" s="0" t="n">
        <f aca="false">IF(C6966=1,MIN(G6966-H6966,Assumptions!$C$13,P6965),0)</f>
        <v>0</v>
      </c>
      <c r="J6966" s="0" t="n">
        <f aca="false">H6966+I6966</f>
        <v>0</v>
      </c>
      <c r="K6966" s="0" t="n">
        <f aca="false">MIN(IF(C6966=1,F6966-H6966,F6966),Assumptions!$C$13,MAX(0,($B$5-P6965)/$B$6))</f>
        <v>0</v>
      </c>
      <c r="L6966" s="0" t="n">
        <f aca="false">IF(C6966=1,0,MIN(F6966-K6966,Assumptions!$C$15,MAX(0,$B$10-O6965-M6966)))</f>
        <v>143.7506192</v>
      </c>
      <c r="M6966" s="0" t="n">
        <f aca="false">'Profiles 8760'!H6955</f>
        <v>60400</v>
      </c>
      <c r="N6966" s="0" t="n">
        <f aca="false">J6966+L6966</f>
        <v>143.7506192</v>
      </c>
      <c r="O6966" s="0" t="n">
        <f aca="false">O6965+N6966</f>
        <v>649727.854939046</v>
      </c>
      <c r="P6966" s="0" t="n">
        <f aca="false">MIN($B$5,P6965+K6966*$B$6-I6966)</f>
        <v>510.81</v>
      </c>
      <c r="Q6966" s="0" t="n">
        <f aca="false">MAX(0,F6966-H6966-K6966-L6966)</f>
        <v>0</v>
      </c>
    </row>
    <row r="6967" customFormat="false" ht="15" hidden="false" customHeight="false" outlineLevel="0" collapsed="false">
      <c r="A6967" s="0" t="n">
        <f aca="false">'Profiles 8760'!A6956</f>
        <v>6954</v>
      </c>
      <c r="B6967" s="0" t="n">
        <f aca="false">'Profiles 8760'!B6956</f>
        <v>10</v>
      </c>
      <c r="C6967" s="0" t="n">
        <f aca="false">'Profiles 8760'!E6956</f>
        <v>0</v>
      </c>
      <c r="D6967" s="0" t="n">
        <f aca="false">'Profiles 8760'!F6956</f>
        <v>0.155909</v>
      </c>
      <c r="E6967" s="0" t="n">
        <f aca="false">'Profiles 8760'!G6956</f>
        <v>0.156837</v>
      </c>
      <c r="F6967" s="0" t="n">
        <f aca="false">D6967*Assumptions!$C$11*$B$7+E6967*Assumptions!$C$12*$B$8</f>
        <v>51.4411525</v>
      </c>
      <c r="G6967" s="0" t="n">
        <f aca="false">C6967*Assumptions!$C$15</f>
        <v>0</v>
      </c>
      <c r="H6967" s="0" t="n">
        <f aca="false">MIN(F6967,G6967)</f>
        <v>0</v>
      </c>
      <c r="I6967" s="0" t="n">
        <f aca="false">IF(C6967=1,MIN(G6967-H6967,Assumptions!$C$13,P6966),0)</f>
        <v>0</v>
      </c>
      <c r="J6967" s="0" t="n">
        <f aca="false">H6967+I6967</f>
        <v>0</v>
      </c>
      <c r="K6967" s="0" t="n">
        <f aca="false">MIN(IF(C6967=1,F6967-H6967,F6967),Assumptions!$C$13,MAX(0,($B$5-P6966)/$B$6))</f>
        <v>0</v>
      </c>
      <c r="L6967" s="0" t="n">
        <f aca="false">IF(C6967=1,0,MIN(F6967-K6967,Assumptions!$C$15,MAX(0,$B$10-O6966-M6967)))</f>
        <v>51.4411525</v>
      </c>
      <c r="M6967" s="0" t="n">
        <f aca="false">'Profiles 8760'!H6956</f>
        <v>60400</v>
      </c>
      <c r="N6967" s="0" t="n">
        <f aca="false">J6967+L6967</f>
        <v>51.4411525</v>
      </c>
      <c r="O6967" s="0" t="n">
        <f aca="false">O6966+N6967</f>
        <v>649779.296091546</v>
      </c>
      <c r="P6967" s="0" t="n">
        <f aca="false">MIN($B$5,P6966+K6967*$B$6-I6967)</f>
        <v>510.81</v>
      </c>
      <c r="Q6967" s="0" t="n">
        <f aca="false">MAX(0,F6967-H6967-K6967-L6967)</f>
        <v>0</v>
      </c>
    </row>
    <row r="6968" customFormat="false" ht="15" hidden="false" customHeight="false" outlineLevel="0" collapsed="false">
      <c r="A6968" s="0" t="n">
        <f aca="false">'Profiles 8760'!A6957</f>
        <v>6955</v>
      </c>
      <c r="B6968" s="0" t="n">
        <f aca="false">'Profiles 8760'!B6957</f>
        <v>10</v>
      </c>
      <c r="C6968" s="0" t="n">
        <f aca="false">'Profiles 8760'!E6957</f>
        <v>0</v>
      </c>
      <c r="D6968" s="0" t="n">
        <f aca="false">'Profiles 8760'!F6957</f>
        <v>0</v>
      </c>
      <c r="E6968" s="0" t="n">
        <f aca="false">'Profiles 8760'!G6957</f>
        <v>0.185094</v>
      </c>
      <c r="F6968" s="0" t="n">
        <f aca="false">D6968*Assumptions!$C$11*$B$7+E6968*Assumptions!$C$12*$B$8</f>
        <v>7.5703446</v>
      </c>
      <c r="G6968" s="0" t="n">
        <f aca="false">C6968*Assumptions!$C$15</f>
        <v>0</v>
      </c>
      <c r="H6968" s="0" t="n">
        <f aca="false">MIN(F6968,G6968)</f>
        <v>0</v>
      </c>
      <c r="I6968" s="0" t="n">
        <f aca="false">IF(C6968=1,MIN(G6968-H6968,Assumptions!$C$13,P6967),0)</f>
        <v>0</v>
      </c>
      <c r="J6968" s="0" t="n">
        <f aca="false">H6968+I6968</f>
        <v>0</v>
      </c>
      <c r="K6968" s="0" t="n">
        <f aca="false">MIN(IF(C6968=1,F6968-H6968,F6968),Assumptions!$C$13,MAX(0,($B$5-P6967)/$B$6))</f>
        <v>0</v>
      </c>
      <c r="L6968" s="0" t="n">
        <f aca="false">IF(C6968=1,0,MIN(F6968-K6968,Assumptions!$C$15,MAX(0,$B$10-O6967-M6968)))</f>
        <v>7.5703446</v>
      </c>
      <c r="M6968" s="0" t="n">
        <f aca="false">'Profiles 8760'!H6957</f>
        <v>60400</v>
      </c>
      <c r="N6968" s="0" t="n">
        <f aca="false">J6968+L6968</f>
        <v>7.5703446</v>
      </c>
      <c r="O6968" s="0" t="n">
        <f aca="false">O6967+N6968</f>
        <v>649786.866436146</v>
      </c>
      <c r="P6968" s="0" t="n">
        <f aca="false">MIN($B$5,P6967+K6968*$B$6-I6968)</f>
        <v>510.81</v>
      </c>
      <c r="Q6968" s="0" t="n">
        <f aca="false">MAX(0,F6968-H6968-K6968-L6968)</f>
        <v>0</v>
      </c>
    </row>
    <row r="6969" customFormat="false" ht="15" hidden="false" customHeight="false" outlineLevel="0" collapsed="false">
      <c r="A6969" s="0" t="n">
        <f aca="false">'Profiles 8760'!A6958</f>
        <v>6956</v>
      </c>
      <c r="B6969" s="0" t="n">
        <f aca="false">'Profiles 8760'!B6958</f>
        <v>10</v>
      </c>
      <c r="C6969" s="0" t="n">
        <f aca="false">'Profiles 8760'!E6958</f>
        <v>1</v>
      </c>
      <c r="D6969" s="0" t="n">
        <f aca="false">'Profiles 8760'!F6958</f>
        <v>0</v>
      </c>
      <c r="E6969" s="0" t="n">
        <f aca="false">'Profiles 8760'!G6958</f>
        <v>0.210745</v>
      </c>
      <c r="F6969" s="0" t="n">
        <f aca="false">D6969*Assumptions!$C$11*$B$7+E6969*Assumptions!$C$12*$B$8</f>
        <v>8.6194705</v>
      </c>
      <c r="G6969" s="0" t="n">
        <f aca="false">C6969*Assumptions!$C$15</f>
        <v>200</v>
      </c>
      <c r="H6969" s="0" t="n">
        <f aca="false">MIN(F6969,G6969)</f>
        <v>8.6194705</v>
      </c>
      <c r="I6969" s="0" t="n">
        <f aca="false">IF(C6969=1,MIN(G6969-H6969,Assumptions!$C$13,P6968),0)</f>
        <v>180</v>
      </c>
      <c r="J6969" s="0" t="n">
        <f aca="false">H6969+I6969</f>
        <v>188.6194705</v>
      </c>
      <c r="K6969" s="0" t="n">
        <f aca="false">MIN(IF(C6969=1,F6969-H6969,F6969),Assumptions!$C$13,MAX(0,($B$5-P6968)/$B$6))</f>
        <v>0</v>
      </c>
      <c r="L6969" s="0" t="n">
        <f aca="false">IF(C6969=1,0,MIN(F6969-K6969,Assumptions!$C$15,MAX(0,$B$10-O6968-M6969)))</f>
        <v>0</v>
      </c>
      <c r="M6969" s="0" t="n">
        <f aca="false">'Profiles 8760'!H6958</f>
        <v>60200</v>
      </c>
      <c r="N6969" s="0" t="n">
        <f aca="false">J6969+L6969</f>
        <v>188.6194705</v>
      </c>
      <c r="O6969" s="0" t="n">
        <f aca="false">O6968+N6969</f>
        <v>649975.485906646</v>
      </c>
      <c r="P6969" s="0" t="n">
        <f aca="false">MIN($B$5,P6968+K6969*$B$6-I6969)</f>
        <v>330.81</v>
      </c>
      <c r="Q6969" s="0" t="n">
        <f aca="false">MAX(0,F6969-H6969-K6969-L6969)</f>
        <v>0</v>
      </c>
    </row>
    <row r="6970" customFormat="false" ht="15" hidden="false" customHeight="false" outlineLevel="0" collapsed="false">
      <c r="A6970" s="0" t="n">
        <f aca="false">'Profiles 8760'!A6959</f>
        <v>6957</v>
      </c>
      <c r="B6970" s="0" t="n">
        <f aca="false">'Profiles 8760'!B6959</f>
        <v>10</v>
      </c>
      <c r="C6970" s="0" t="n">
        <f aca="false">'Profiles 8760'!E6959</f>
        <v>1</v>
      </c>
      <c r="D6970" s="0" t="n">
        <f aca="false">'Profiles 8760'!F6959</f>
        <v>0</v>
      </c>
      <c r="E6970" s="0" t="n">
        <f aca="false">'Profiles 8760'!G6959</f>
        <v>0.220046</v>
      </c>
      <c r="F6970" s="0" t="n">
        <f aca="false">D6970*Assumptions!$C$11*$B$7+E6970*Assumptions!$C$12*$B$8</f>
        <v>8.9998814</v>
      </c>
      <c r="G6970" s="0" t="n">
        <f aca="false">C6970*Assumptions!$C$15</f>
        <v>200</v>
      </c>
      <c r="H6970" s="0" t="n">
        <f aca="false">MIN(F6970,G6970)</f>
        <v>8.9998814</v>
      </c>
      <c r="I6970" s="0" t="n">
        <f aca="false">IF(C6970=1,MIN(G6970-H6970,Assumptions!$C$13,P6969),0)</f>
        <v>180</v>
      </c>
      <c r="J6970" s="0" t="n">
        <f aca="false">H6970+I6970</f>
        <v>188.9998814</v>
      </c>
      <c r="K6970" s="0" t="n">
        <f aca="false">MIN(IF(C6970=1,F6970-H6970,F6970),Assumptions!$C$13,MAX(0,($B$5-P6969)/$B$6))</f>
        <v>0</v>
      </c>
      <c r="L6970" s="0" t="n">
        <f aca="false">IF(C6970=1,0,MIN(F6970-K6970,Assumptions!$C$15,MAX(0,$B$10-O6969-M6970)))</f>
        <v>0</v>
      </c>
      <c r="M6970" s="0" t="n">
        <f aca="false">'Profiles 8760'!H6959</f>
        <v>60000</v>
      </c>
      <c r="N6970" s="0" t="n">
        <f aca="false">J6970+L6970</f>
        <v>188.9998814</v>
      </c>
      <c r="O6970" s="0" t="n">
        <f aca="false">O6969+N6970</f>
        <v>650164.485788046</v>
      </c>
      <c r="P6970" s="0" t="n">
        <f aca="false">MIN($B$5,P6969+K6970*$B$6-I6970)</f>
        <v>150.81</v>
      </c>
      <c r="Q6970" s="0" t="n">
        <f aca="false">MAX(0,F6970-H6970-K6970-L6970)</f>
        <v>0</v>
      </c>
    </row>
    <row r="6971" customFormat="false" ht="15" hidden="false" customHeight="false" outlineLevel="0" collapsed="false">
      <c r="A6971" s="0" t="n">
        <f aca="false">'Profiles 8760'!A6960</f>
        <v>6958</v>
      </c>
      <c r="B6971" s="0" t="n">
        <f aca="false">'Profiles 8760'!B6960</f>
        <v>10</v>
      </c>
      <c r="C6971" s="0" t="n">
        <f aca="false">'Profiles 8760'!E6960</f>
        <v>0</v>
      </c>
      <c r="D6971" s="0" t="n">
        <f aca="false">'Profiles 8760'!F6960</f>
        <v>0</v>
      </c>
      <c r="E6971" s="0" t="n">
        <f aca="false">'Profiles 8760'!G6960</f>
        <v>0.183861</v>
      </c>
      <c r="F6971" s="0" t="n">
        <f aca="false">D6971*Assumptions!$C$11*$B$7+E6971*Assumptions!$C$12*$B$8</f>
        <v>7.5199149</v>
      </c>
      <c r="G6971" s="0" t="n">
        <f aca="false">C6971*Assumptions!$C$15</f>
        <v>0</v>
      </c>
      <c r="H6971" s="0" t="n">
        <f aca="false">MIN(F6971,G6971)</f>
        <v>0</v>
      </c>
      <c r="I6971" s="0" t="n">
        <f aca="false">IF(C6971=1,MIN(G6971-H6971,Assumptions!$C$13,P6970),0)</f>
        <v>0</v>
      </c>
      <c r="J6971" s="0" t="n">
        <f aca="false">H6971+I6971</f>
        <v>0</v>
      </c>
      <c r="K6971" s="0" t="n">
        <f aca="false">MIN(IF(C6971=1,F6971-H6971,F6971),Assumptions!$C$13,MAX(0,($B$5-P6970)/$B$6))</f>
        <v>7.5199149</v>
      </c>
      <c r="L6971" s="0" t="n">
        <f aca="false">IF(C6971=1,0,MIN(F6971-K6971,Assumptions!$C$15,MAX(0,$B$10-O6970-M6971)))</f>
        <v>0</v>
      </c>
      <c r="M6971" s="0" t="n">
        <f aca="false">'Profiles 8760'!H6960</f>
        <v>60000</v>
      </c>
      <c r="N6971" s="0" t="n">
        <f aca="false">J6971+L6971</f>
        <v>0</v>
      </c>
      <c r="O6971" s="0" t="n">
        <f aca="false">O6970+N6971</f>
        <v>650164.485788046</v>
      </c>
      <c r="P6971" s="0" t="n">
        <f aca="false">MIN($B$5,P6970+K6971*$B$6-I6971)</f>
        <v>157.32826223532</v>
      </c>
      <c r="Q6971" s="0" t="n">
        <f aca="false">MAX(0,F6971-H6971-K6971-L6971)</f>
        <v>0</v>
      </c>
    </row>
    <row r="6972" customFormat="false" ht="15" hidden="false" customHeight="false" outlineLevel="0" collapsed="false">
      <c r="A6972" s="0" t="n">
        <f aca="false">'Profiles 8760'!A6961</f>
        <v>6959</v>
      </c>
      <c r="B6972" s="0" t="n">
        <f aca="false">'Profiles 8760'!B6961</f>
        <v>10</v>
      </c>
      <c r="C6972" s="0" t="n">
        <f aca="false">'Profiles 8760'!E6961</f>
        <v>0</v>
      </c>
      <c r="D6972" s="0" t="n">
        <f aca="false">'Profiles 8760'!F6961</f>
        <v>0</v>
      </c>
      <c r="E6972" s="0" t="n">
        <f aca="false">'Profiles 8760'!G6961</f>
        <v>0.289323</v>
      </c>
      <c r="F6972" s="0" t="n">
        <f aca="false">D6972*Assumptions!$C$11*$B$7+E6972*Assumptions!$C$12*$B$8</f>
        <v>11.8333107</v>
      </c>
      <c r="G6972" s="0" t="n">
        <f aca="false">C6972*Assumptions!$C$15</f>
        <v>0</v>
      </c>
      <c r="H6972" s="0" t="n">
        <f aca="false">MIN(F6972,G6972)</f>
        <v>0</v>
      </c>
      <c r="I6972" s="0" t="n">
        <f aca="false">IF(C6972=1,MIN(G6972-H6972,Assumptions!$C$13,P6971),0)</f>
        <v>0</v>
      </c>
      <c r="J6972" s="0" t="n">
        <f aca="false">H6972+I6972</f>
        <v>0</v>
      </c>
      <c r="K6972" s="0" t="n">
        <f aca="false">MIN(IF(C6972=1,F6972-H6972,F6972),Assumptions!$C$13,MAX(0,($B$5-P6971)/$B$6))</f>
        <v>11.8333107</v>
      </c>
      <c r="L6972" s="0" t="n">
        <f aca="false">IF(C6972=1,0,MIN(F6972-K6972,Assumptions!$C$15,MAX(0,$B$10-O6971-M6972)))</f>
        <v>0</v>
      </c>
      <c r="M6972" s="0" t="n">
        <f aca="false">'Profiles 8760'!H6961</f>
        <v>60000</v>
      </c>
      <c r="N6972" s="0" t="n">
        <f aca="false">J6972+L6972</f>
        <v>0</v>
      </c>
      <c r="O6972" s="0" t="n">
        <f aca="false">O6971+N6972</f>
        <v>650164.485788046</v>
      </c>
      <c r="P6972" s="0" t="n">
        <f aca="false">MIN($B$5,P6971+K6972*$B$6-I6972)</f>
        <v>167.58537595008</v>
      </c>
      <c r="Q6972" s="0" t="n">
        <f aca="false">MAX(0,F6972-H6972-K6972-L6972)</f>
        <v>0</v>
      </c>
    </row>
    <row r="6973" customFormat="false" ht="15" hidden="false" customHeight="false" outlineLevel="0" collapsed="false">
      <c r="A6973" s="0" t="n">
        <f aca="false">'Profiles 8760'!A6962</f>
        <v>6960</v>
      </c>
      <c r="B6973" s="0" t="n">
        <f aca="false">'Profiles 8760'!B6962</f>
        <v>10</v>
      </c>
      <c r="C6973" s="0" t="n">
        <f aca="false">'Profiles 8760'!E6962</f>
        <v>0</v>
      </c>
      <c r="D6973" s="0" t="n">
        <f aca="false">'Profiles 8760'!F6962</f>
        <v>0</v>
      </c>
      <c r="E6973" s="0" t="n">
        <f aca="false">'Profiles 8760'!G6962</f>
        <v>0.260852</v>
      </c>
      <c r="F6973" s="0" t="n">
        <f aca="false">D6973*Assumptions!$C$11*$B$7+E6973*Assumptions!$C$12*$B$8</f>
        <v>10.6688468</v>
      </c>
      <c r="G6973" s="0" t="n">
        <f aca="false">C6973*Assumptions!$C$15</f>
        <v>0</v>
      </c>
      <c r="H6973" s="0" t="n">
        <f aca="false">MIN(F6973,G6973)</f>
        <v>0</v>
      </c>
      <c r="I6973" s="0" t="n">
        <f aca="false">IF(C6973=1,MIN(G6973-H6973,Assumptions!$C$13,P6972),0)</f>
        <v>0</v>
      </c>
      <c r="J6973" s="0" t="n">
        <f aca="false">H6973+I6973</f>
        <v>0</v>
      </c>
      <c r="K6973" s="0" t="n">
        <f aca="false">MIN(IF(C6973=1,F6973-H6973,F6973),Assumptions!$C$13,MAX(0,($B$5-P6972)/$B$6))</f>
        <v>10.6688468</v>
      </c>
      <c r="L6973" s="0" t="n">
        <f aca="false">IF(C6973=1,0,MIN(F6973-K6973,Assumptions!$C$15,MAX(0,$B$10-O6972-M6973)))</f>
        <v>0</v>
      </c>
      <c r="M6973" s="0" t="n">
        <f aca="false">'Profiles 8760'!H6962</f>
        <v>60000</v>
      </c>
      <c r="N6973" s="0" t="n">
        <f aca="false">J6973+L6973</f>
        <v>0</v>
      </c>
      <c r="O6973" s="0" t="n">
        <f aca="false">O6972+N6973</f>
        <v>650164.485788046</v>
      </c>
      <c r="P6973" s="0" t="n">
        <f aca="false">MIN($B$5,P6972+K6973*$B$6-I6973)</f>
        <v>176.83313235632</v>
      </c>
      <c r="Q6973" s="0" t="n">
        <f aca="false">MAX(0,F6973-H6973-K6973-L6973)</f>
        <v>0</v>
      </c>
    </row>
    <row r="6974" customFormat="false" ht="15" hidden="false" customHeight="false" outlineLevel="0" collapsed="false">
      <c r="A6974" s="0" t="n">
        <f aca="false">'Profiles 8760'!A6963</f>
        <v>6961</v>
      </c>
      <c r="B6974" s="0" t="n">
        <f aca="false">'Profiles 8760'!B6963</f>
        <v>10</v>
      </c>
      <c r="C6974" s="0" t="n">
        <f aca="false">'Profiles 8760'!E6963</f>
        <v>0</v>
      </c>
      <c r="D6974" s="0" t="n">
        <f aca="false">'Profiles 8760'!F6963</f>
        <v>0</v>
      </c>
      <c r="E6974" s="0" t="n">
        <f aca="false">'Profiles 8760'!G6963</f>
        <v>0.381167</v>
      </c>
      <c r="F6974" s="0" t="n">
        <f aca="false">D6974*Assumptions!$C$11*$B$7+E6974*Assumptions!$C$12*$B$8</f>
        <v>15.5897303</v>
      </c>
      <c r="G6974" s="0" t="n">
        <f aca="false">C6974*Assumptions!$C$15</f>
        <v>0</v>
      </c>
      <c r="H6974" s="0" t="n">
        <f aca="false">MIN(F6974,G6974)</f>
        <v>0</v>
      </c>
      <c r="I6974" s="0" t="n">
        <f aca="false">IF(C6974=1,MIN(G6974-H6974,Assumptions!$C$13,P6973),0)</f>
        <v>0</v>
      </c>
      <c r="J6974" s="0" t="n">
        <f aca="false">H6974+I6974</f>
        <v>0</v>
      </c>
      <c r="K6974" s="0" t="n">
        <f aca="false">MIN(IF(C6974=1,F6974-H6974,F6974),Assumptions!$C$13,MAX(0,($B$5-P6973)/$B$6))</f>
        <v>15.5897303</v>
      </c>
      <c r="L6974" s="0" t="n">
        <f aca="false">IF(C6974=1,0,MIN(F6974-K6974,Assumptions!$C$15,MAX(0,$B$10-O6973-M6974)))</f>
        <v>0</v>
      </c>
      <c r="M6974" s="0" t="n">
        <f aca="false">'Profiles 8760'!H6963</f>
        <v>60000</v>
      </c>
      <c r="N6974" s="0" t="n">
        <f aca="false">J6974+L6974</f>
        <v>0</v>
      </c>
      <c r="O6974" s="0" t="n">
        <f aca="false">O6973+N6974</f>
        <v>650164.485788046</v>
      </c>
      <c r="P6974" s="0" t="n">
        <f aca="false">MIN($B$5,P6973+K6974*$B$6-I6974)</f>
        <v>190.34631058036</v>
      </c>
      <c r="Q6974" s="0" t="n">
        <f aca="false">MAX(0,F6974-H6974-K6974-L6974)</f>
        <v>0</v>
      </c>
    </row>
    <row r="6975" customFormat="false" ht="15" hidden="false" customHeight="false" outlineLevel="0" collapsed="false">
      <c r="A6975" s="0" t="n">
        <f aca="false">'Profiles 8760'!A6964</f>
        <v>6962</v>
      </c>
      <c r="B6975" s="0" t="n">
        <f aca="false">'Profiles 8760'!B6964</f>
        <v>10</v>
      </c>
      <c r="C6975" s="0" t="n">
        <f aca="false">'Profiles 8760'!E6964</f>
        <v>0</v>
      </c>
      <c r="D6975" s="0" t="n">
        <f aca="false">'Profiles 8760'!F6964</f>
        <v>0</v>
      </c>
      <c r="E6975" s="0" t="n">
        <f aca="false">'Profiles 8760'!G6964</f>
        <v>0.355748</v>
      </c>
      <c r="F6975" s="0" t="n">
        <f aca="false">D6975*Assumptions!$C$11*$B$7+E6975*Assumptions!$C$12*$B$8</f>
        <v>14.5500932</v>
      </c>
      <c r="G6975" s="0" t="n">
        <f aca="false">C6975*Assumptions!$C$15</f>
        <v>0</v>
      </c>
      <c r="H6975" s="0" t="n">
        <f aca="false">MIN(F6975,G6975)</f>
        <v>0</v>
      </c>
      <c r="I6975" s="0" t="n">
        <f aca="false">IF(C6975=1,MIN(G6975-H6975,Assumptions!$C$13,P6974),0)</f>
        <v>0</v>
      </c>
      <c r="J6975" s="0" t="n">
        <f aca="false">H6975+I6975</f>
        <v>0</v>
      </c>
      <c r="K6975" s="0" t="n">
        <f aca="false">MIN(IF(C6975=1,F6975-H6975,F6975),Assumptions!$C$13,MAX(0,($B$5-P6974)/$B$6))</f>
        <v>14.5500932</v>
      </c>
      <c r="L6975" s="0" t="n">
        <f aca="false">IF(C6975=1,0,MIN(F6975-K6975,Assumptions!$C$15,MAX(0,$B$10-O6974-M6975)))</f>
        <v>0</v>
      </c>
      <c r="M6975" s="0" t="n">
        <f aca="false">'Profiles 8760'!H6964</f>
        <v>60000</v>
      </c>
      <c r="N6975" s="0" t="n">
        <f aca="false">J6975+L6975</f>
        <v>0</v>
      </c>
      <c r="O6975" s="0" t="n">
        <f aca="false">O6974+N6975</f>
        <v>650164.485788046</v>
      </c>
      <c r="P6975" s="0" t="n">
        <f aca="false">MIN($B$5,P6974+K6975*$B$6-I6975)</f>
        <v>202.95833136612</v>
      </c>
      <c r="Q6975" s="0" t="n">
        <f aca="false">MAX(0,F6975-H6975-K6975-L6975)</f>
        <v>0</v>
      </c>
    </row>
    <row r="6976" customFormat="false" ht="15" hidden="false" customHeight="false" outlineLevel="0" collapsed="false">
      <c r="A6976" s="0" t="n">
        <f aca="false">'Profiles 8760'!A6965</f>
        <v>6963</v>
      </c>
      <c r="B6976" s="0" t="n">
        <f aca="false">'Profiles 8760'!B6965</f>
        <v>10</v>
      </c>
      <c r="C6976" s="0" t="n">
        <f aca="false">'Profiles 8760'!E6965</f>
        <v>0</v>
      </c>
      <c r="D6976" s="0" t="n">
        <f aca="false">'Profiles 8760'!F6965</f>
        <v>0</v>
      </c>
      <c r="E6976" s="0" t="n">
        <f aca="false">'Profiles 8760'!G6965</f>
        <v>0.274143</v>
      </c>
      <c r="F6976" s="0" t="n">
        <f aca="false">D6976*Assumptions!$C$11*$B$7+E6976*Assumptions!$C$12*$B$8</f>
        <v>11.2124487</v>
      </c>
      <c r="G6976" s="0" t="n">
        <f aca="false">C6976*Assumptions!$C$15</f>
        <v>0</v>
      </c>
      <c r="H6976" s="0" t="n">
        <f aca="false">MIN(F6976,G6976)</f>
        <v>0</v>
      </c>
      <c r="I6976" s="0" t="n">
        <f aca="false">IF(C6976=1,MIN(G6976-H6976,Assumptions!$C$13,P6975),0)</f>
        <v>0</v>
      </c>
      <c r="J6976" s="0" t="n">
        <f aca="false">H6976+I6976</f>
        <v>0</v>
      </c>
      <c r="K6976" s="0" t="n">
        <f aca="false">MIN(IF(C6976=1,F6976-H6976,F6976),Assumptions!$C$13,MAX(0,($B$5-P6975)/$B$6))</f>
        <v>11.2124487</v>
      </c>
      <c r="L6976" s="0" t="n">
        <f aca="false">IF(C6976=1,0,MIN(F6976-K6976,Assumptions!$C$15,MAX(0,$B$10-O6975-M6976)))</f>
        <v>0</v>
      </c>
      <c r="M6976" s="0" t="n">
        <f aca="false">'Profiles 8760'!H6965</f>
        <v>60000</v>
      </c>
      <c r="N6976" s="0" t="n">
        <f aca="false">J6976+L6976</f>
        <v>0</v>
      </c>
      <c r="O6976" s="0" t="n">
        <f aca="false">O6975+N6976</f>
        <v>650164.485788046</v>
      </c>
      <c r="P6976" s="0" t="n">
        <f aca="false">MIN($B$5,P6975+K6976*$B$6-I6976)</f>
        <v>212.67728189928</v>
      </c>
      <c r="Q6976" s="0" t="n">
        <f aca="false">MAX(0,F6976-H6976-K6976-L6976)</f>
        <v>0</v>
      </c>
    </row>
    <row r="6977" customFormat="false" ht="15" hidden="false" customHeight="false" outlineLevel="0" collapsed="false">
      <c r="A6977" s="0" t="n">
        <f aca="false">'Profiles 8760'!A6966</f>
        <v>6964</v>
      </c>
      <c r="B6977" s="0" t="n">
        <f aca="false">'Profiles 8760'!B6966</f>
        <v>10</v>
      </c>
      <c r="C6977" s="0" t="n">
        <f aca="false">'Profiles 8760'!E6966</f>
        <v>0</v>
      </c>
      <c r="D6977" s="0" t="n">
        <f aca="false">'Profiles 8760'!F6966</f>
        <v>0</v>
      </c>
      <c r="E6977" s="0" t="n">
        <f aca="false">'Profiles 8760'!G6966</f>
        <v>0.333913</v>
      </c>
      <c r="F6977" s="0" t="n">
        <f aca="false">D6977*Assumptions!$C$11*$B$7+E6977*Assumptions!$C$12*$B$8</f>
        <v>13.6570417</v>
      </c>
      <c r="G6977" s="0" t="n">
        <f aca="false">C6977*Assumptions!$C$15</f>
        <v>0</v>
      </c>
      <c r="H6977" s="0" t="n">
        <f aca="false">MIN(F6977,G6977)</f>
        <v>0</v>
      </c>
      <c r="I6977" s="0" t="n">
        <f aca="false">IF(C6977=1,MIN(G6977-H6977,Assumptions!$C$13,P6976),0)</f>
        <v>0</v>
      </c>
      <c r="J6977" s="0" t="n">
        <f aca="false">H6977+I6977</f>
        <v>0</v>
      </c>
      <c r="K6977" s="0" t="n">
        <f aca="false">MIN(IF(C6977=1,F6977-H6977,F6977),Assumptions!$C$13,MAX(0,($B$5-P6976)/$B$6))</f>
        <v>13.6570417</v>
      </c>
      <c r="L6977" s="0" t="n">
        <f aca="false">IF(C6977=1,0,MIN(F6977-K6977,Assumptions!$C$15,MAX(0,$B$10-O6976-M6977)))</f>
        <v>0</v>
      </c>
      <c r="M6977" s="0" t="n">
        <f aca="false">'Profiles 8760'!H6966</f>
        <v>60000</v>
      </c>
      <c r="N6977" s="0" t="n">
        <f aca="false">J6977+L6977</f>
        <v>0</v>
      </c>
      <c r="O6977" s="0" t="n">
        <f aca="false">O6976+N6977</f>
        <v>650164.485788046</v>
      </c>
      <c r="P6977" s="0" t="n">
        <f aca="false">MIN($B$5,P6976+K6977*$B$6-I6977)</f>
        <v>224.51520564484</v>
      </c>
      <c r="Q6977" s="0" t="n">
        <f aca="false">MAX(0,F6977-H6977-K6977-L6977)</f>
        <v>0</v>
      </c>
    </row>
    <row r="6978" customFormat="false" ht="15" hidden="false" customHeight="false" outlineLevel="0" collapsed="false">
      <c r="A6978" s="0" t="n">
        <f aca="false">'Profiles 8760'!A6967</f>
        <v>6965</v>
      </c>
      <c r="B6978" s="0" t="n">
        <f aca="false">'Profiles 8760'!B6967</f>
        <v>10</v>
      </c>
      <c r="C6978" s="0" t="n">
        <f aca="false">'Profiles 8760'!E6967</f>
        <v>0</v>
      </c>
      <c r="D6978" s="0" t="n">
        <f aca="false">'Profiles 8760'!F6967</f>
        <v>0</v>
      </c>
      <c r="E6978" s="0" t="n">
        <f aca="false">'Profiles 8760'!G6967</f>
        <v>0.340572</v>
      </c>
      <c r="F6978" s="0" t="n">
        <f aca="false">D6978*Assumptions!$C$11*$B$7+E6978*Assumptions!$C$12*$B$8</f>
        <v>13.9293948</v>
      </c>
      <c r="G6978" s="0" t="n">
        <f aca="false">C6978*Assumptions!$C$15</f>
        <v>0</v>
      </c>
      <c r="H6978" s="0" t="n">
        <f aca="false">MIN(F6978,G6978)</f>
        <v>0</v>
      </c>
      <c r="I6978" s="0" t="n">
        <f aca="false">IF(C6978=1,MIN(G6978-H6978,Assumptions!$C$13,P6977),0)</f>
        <v>0</v>
      </c>
      <c r="J6978" s="0" t="n">
        <f aca="false">H6978+I6978</f>
        <v>0</v>
      </c>
      <c r="K6978" s="0" t="n">
        <f aca="false">MIN(IF(C6978=1,F6978-H6978,F6978),Assumptions!$C$13,MAX(0,($B$5-P6977)/$B$6))</f>
        <v>13.9293948</v>
      </c>
      <c r="L6978" s="0" t="n">
        <f aca="false">IF(C6978=1,0,MIN(F6978-K6978,Assumptions!$C$15,MAX(0,$B$10-O6977-M6978)))</f>
        <v>0</v>
      </c>
      <c r="M6978" s="0" t="n">
        <f aca="false">'Profiles 8760'!H6967</f>
        <v>60000</v>
      </c>
      <c r="N6978" s="0" t="n">
        <f aca="false">J6978+L6978</f>
        <v>0</v>
      </c>
      <c r="O6978" s="0" t="n">
        <f aca="false">O6977+N6978</f>
        <v>650164.485788046</v>
      </c>
      <c r="P6978" s="0" t="n">
        <f aca="false">MIN($B$5,P6977+K6978*$B$6-I6978)</f>
        <v>236.58920505748</v>
      </c>
      <c r="Q6978" s="0" t="n">
        <f aca="false">MAX(0,F6978-H6978-K6978-L6978)</f>
        <v>0</v>
      </c>
    </row>
    <row r="6979" customFormat="false" ht="15" hidden="false" customHeight="false" outlineLevel="0" collapsed="false">
      <c r="A6979" s="0" t="n">
        <f aca="false">'Profiles 8760'!A6968</f>
        <v>6966</v>
      </c>
      <c r="B6979" s="0" t="n">
        <f aca="false">'Profiles 8760'!B6968</f>
        <v>10</v>
      </c>
      <c r="C6979" s="0" t="n">
        <f aca="false">'Profiles 8760'!E6968</f>
        <v>0</v>
      </c>
      <c r="D6979" s="0" t="n">
        <f aca="false">'Profiles 8760'!F6968</f>
        <v>0</v>
      </c>
      <c r="E6979" s="0" t="n">
        <f aca="false">'Profiles 8760'!G6968</f>
        <v>0.469808</v>
      </c>
      <c r="F6979" s="0" t="n">
        <f aca="false">D6979*Assumptions!$C$11*$B$7+E6979*Assumptions!$C$12*$B$8</f>
        <v>19.2151472</v>
      </c>
      <c r="G6979" s="0" t="n">
        <f aca="false">C6979*Assumptions!$C$15</f>
        <v>0</v>
      </c>
      <c r="H6979" s="0" t="n">
        <f aca="false">MIN(F6979,G6979)</f>
        <v>0</v>
      </c>
      <c r="I6979" s="0" t="n">
        <f aca="false">IF(C6979=1,MIN(G6979-H6979,Assumptions!$C$13,P6978),0)</f>
        <v>0</v>
      </c>
      <c r="J6979" s="0" t="n">
        <f aca="false">H6979+I6979</f>
        <v>0</v>
      </c>
      <c r="K6979" s="0" t="n">
        <f aca="false">MIN(IF(C6979=1,F6979-H6979,F6979),Assumptions!$C$13,MAX(0,($B$5-P6978)/$B$6))</f>
        <v>19.2151472</v>
      </c>
      <c r="L6979" s="0" t="n">
        <f aca="false">IF(C6979=1,0,MIN(F6979-K6979,Assumptions!$C$15,MAX(0,$B$10-O6978-M6979)))</f>
        <v>0</v>
      </c>
      <c r="M6979" s="0" t="n">
        <f aca="false">'Profiles 8760'!H6968</f>
        <v>60000</v>
      </c>
      <c r="N6979" s="0" t="n">
        <f aca="false">J6979+L6979</f>
        <v>0</v>
      </c>
      <c r="O6979" s="0" t="n">
        <f aca="false">O6978+N6979</f>
        <v>650164.485788046</v>
      </c>
      <c r="P6979" s="0" t="n">
        <f aca="false">MIN($B$5,P6978+K6979*$B$6-I6979)</f>
        <v>253.24489465044</v>
      </c>
      <c r="Q6979" s="0" t="n">
        <f aca="false">MAX(0,F6979-H6979-K6979-L6979)</f>
        <v>0</v>
      </c>
    </row>
    <row r="6980" customFormat="false" ht="15" hidden="false" customHeight="false" outlineLevel="0" collapsed="false">
      <c r="A6980" s="0" t="n">
        <f aca="false">'Profiles 8760'!A6969</f>
        <v>6967</v>
      </c>
      <c r="B6980" s="0" t="n">
        <f aca="false">'Profiles 8760'!B6969</f>
        <v>10</v>
      </c>
      <c r="C6980" s="0" t="n">
        <f aca="false">'Profiles 8760'!E6969</f>
        <v>0</v>
      </c>
      <c r="D6980" s="0" t="n">
        <f aca="false">'Profiles 8760'!F6969</f>
        <v>0</v>
      </c>
      <c r="E6980" s="0" t="n">
        <f aca="false">'Profiles 8760'!G6969</f>
        <v>0.440553</v>
      </c>
      <c r="F6980" s="0" t="n">
        <f aca="false">D6980*Assumptions!$C$11*$B$7+E6980*Assumptions!$C$12*$B$8</f>
        <v>18.0186177</v>
      </c>
      <c r="G6980" s="0" t="n">
        <f aca="false">C6980*Assumptions!$C$15</f>
        <v>0</v>
      </c>
      <c r="H6980" s="0" t="n">
        <f aca="false">MIN(F6980,G6980)</f>
        <v>0</v>
      </c>
      <c r="I6980" s="0" t="n">
        <f aca="false">IF(C6980=1,MIN(G6980-H6980,Assumptions!$C$13,P6979),0)</f>
        <v>0</v>
      </c>
      <c r="J6980" s="0" t="n">
        <f aca="false">H6980+I6980</f>
        <v>0</v>
      </c>
      <c r="K6980" s="0" t="n">
        <f aca="false">MIN(IF(C6980=1,F6980-H6980,F6980),Assumptions!$C$13,MAX(0,($B$5-P6979)/$B$6))</f>
        <v>18.0186177</v>
      </c>
      <c r="L6980" s="0" t="n">
        <f aca="false">IF(C6980=1,0,MIN(F6980-K6980,Assumptions!$C$15,MAX(0,$B$10-O6979-M6980)))</f>
        <v>0</v>
      </c>
      <c r="M6980" s="0" t="n">
        <f aca="false">'Profiles 8760'!H6969</f>
        <v>60000</v>
      </c>
      <c r="N6980" s="0" t="n">
        <f aca="false">J6980+L6980</f>
        <v>0</v>
      </c>
      <c r="O6980" s="0" t="n">
        <f aca="false">O6979+N6980</f>
        <v>650164.485788046</v>
      </c>
      <c r="P6980" s="0" t="n">
        <f aca="false">MIN($B$5,P6979+K6980*$B$6-I6980)</f>
        <v>268.8634324728</v>
      </c>
      <c r="Q6980" s="0" t="n">
        <f aca="false">MAX(0,F6980-H6980-K6980-L6980)</f>
        <v>0</v>
      </c>
    </row>
    <row r="6981" customFormat="false" ht="15" hidden="false" customHeight="false" outlineLevel="0" collapsed="false">
      <c r="A6981" s="0" t="n">
        <f aca="false">'Profiles 8760'!A6970</f>
        <v>6968</v>
      </c>
      <c r="B6981" s="0" t="n">
        <f aca="false">'Profiles 8760'!B6970</f>
        <v>10</v>
      </c>
      <c r="C6981" s="0" t="n">
        <f aca="false">'Profiles 8760'!E6970</f>
        <v>1</v>
      </c>
      <c r="D6981" s="0" t="n">
        <f aca="false">'Profiles 8760'!F6970</f>
        <v>0.157188</v>
      </c>
      <c r="E6981" s="0" t="n">
        <f aca="false">'Profiles 8760'!G6970</f>
        <v>0.448608</v>
      </c>
      <c r="F6981" s="0" t="n">
        <f aca="false">D6981*Assumptions!$C$11*$B$7+E6981*Assumptions!$C$12*$B$8</f>
        <v>63.7439616</v>
      </c>
      <c r="G6981" s="0" t="n">
        <f aca="false">C6981*Assumptions!$C$15</f>
        <v>200</v>
      </c>
      <c r="H6981" s="0" t="n">
        <f aca="false">MIN(F6981,G6981)</f>
        <v>63.7439616</v>
      </c>
      <c r="I6981" s="0" t="n">
        <f aca="false">IF(C6981=1,MIN(G6981-H6981,Assumptions!$C$13,P6980),0)</f>
        <v>136.2560384</v>
      </c>
      <c r="J6981" s="0" t="n">
        <f aca="false">H6981+I6981</f>
        <v>200</v>
      </c>
      <c r="K6981" s="0" t="n">
        <f aca="false">MIN(IF(C6981=1,F6981-H6981,F6981),Assumptions!$C$13,MAX(0,($B$5-P6980)/$B$6))</f>
        <v>0</v>
      </c>
      <c r="L6981" s="0" t="n">
        <f aca="false">IF(C6981=1,0,MIN(F6981-K6981,Assumptions!$C$15,MAX(0,$B$10-O6980-M6981)))</f>
        <v>0</v>
      </c>
      <c r="M6981" s="0" t="n">
        <f aca="false">'Profiles 8760'!H6970</f>
        <v>59800</v>
      </c>
      <c r="N6981" s="0" t="n">
        <f aca="false">J6981+L6981</f>
        <v>200</v>
      </c>
      <c r="O6981" s="0" t="n">
        <f aca="false">O6980+N6981</f>
        <v>650364.485788046</v>
      </c>
      <c r="P6981" s="0" t="n">
        <f aca="false">MIN($B$5,P6980+K6981*$B$6-I6981)</f>
        <v>132.6073940728</v>
      </c>
      <c r="Q6981" s="0" t="n">
        <f aca="false">MAX(0,F6981-H6981-K6981-L6981)</f>
        <v>0</v>
      </c>
    </row>
    <row r="6982" customFormat="false" ht="15" hidden="false" customHeight="false" outlineLevel="0" collapsed="false">
      <c r="A6982" s="0" t="n">
        <f aca="false">'Profiles 8760'!A6971</f>
        <v>6969</v>
      </c>
      <c r="B6982" s="0" t="n">
        <f aca="false">'Profiles 8760'!B6971</f>
        <v>10</v>
      </c>
      <c r="C6982" s="0" t="n">
        <f aca="false">'Profiles 8760'!E6971</f>
        <v>1</v>
      </c>
      <c r="D6982" s="0" t="n">
        <f aca="false">'Profiles 8760'!F6971</f>
        <v>0.472923</v>
      </c>
      <c r="E6982" s="0" t="n">
        <f aca="false">'Profiles 8760'!G6971</f>
        <v>0.362007</v>
      </c>
      <c r="F6982" s="0" t="n">
        <f aca="false">D6982*Assumptions!$C$11*$B$7+E6982*Assumptions!$C$12*$B$8</f>
        <v>151.3862487</v>
      </c>
      <c r="G6982" s="0" t="n">
        <f aca="false">C6982*Assumptions!$C$15</f>
        <v>200</v>
      </c>
      <c r="H6982" s="0" t="n">
        <f aca="false">MIN(F6982,G6982)</f>
        <v>151.3862487</v>
      </c>
      <c r="I6982" s="0" t="n">
        <f aca="false">IF(C6982=1,MIN(G6982-H6982,Assumptions!$C$13,P6981),0)</f>
        <v>48.6137513</v>
      </c>
      <c r="J6982" s="0" t="n">
        <f aca="false">H6982+I6982</f>
        <v>200</v>
      </c>
      <c r="K6982" s="0" t="n">
        <f aca="false">MIN(IF(C6982=1,F6982-H6982,F6982),Assumptions!$C$13,MAX(0,($B$5-P6981)/$B$6))</f>
        <v>0</v>
      </c>
      <c r="L6982" s="0" t="n">
        <f aca="false">IF(C6982=1,0,MIN(F6982-K6982,Assumptions!$C$15,MAX(0,$B$10-O6981-M6982)))</f>
        <v>0</v>
      </c>
      <c r="M6982" s="0" t="n">
        <f aca="false">'Profiles 8760'!H6971</f>
        <v>59600</v>
      </c>
      <c r="N6982" s="0" t="n">
        <f aca="false">J6982+L6982</f>
        <v>200</v>
      </c>
      <c r="O6982" s="0" t="n">
        <f aca="false">O6981+N6982</f>
        <v>650564.485788046</v>
      </c>
      <c r="P6982" s="0" t="n">
        <f aca="false">MIN($B$5,P6981+K6982*$B$6-I6982)</f>
        <v>83.9936427728</v>
      </c>
      <c r="Q6982" s="0" t="n">
        <f aca="false">MAX(0,F6982-H6982-K6982-L6982)</f>
        <v>0</v>
      </c>
    </row>
    <row r="6983" customFormat="false" ht="15" hidden="false" customHeight="false" outlineLevel="0" collapsed="false">
      <c r="A6983" s="0" t="n">
        <f aca="false">'Profiles 8760'!A6972</f>
        <v>6970</v>
      </c>
      <c r="B6983" s="0" t="n">
        <f aca="false">'Profiles 8760'!B6972</f>
        <v>10</v>
      </c>
      <c r="C6983" s="0" t="n">
        <f aca="false">'Profiles 8760'!E6972</f>
        <v>0</v>
      </c>
      <c r="D6983" s="0" t="n">
        <f aca="false">'Profiles 8760'!F6972</f>
        <v>0.805506</v>
      </c>
      <c r="E6983" s="0" t="n">
        <f aca="false">'Profiles 8760'!G6972</f>
        <v>0.454091</v>
      </c>
      <c r="F6983" s="0" t="n">
        <f aca="false">D6983*Assumptions!$C$11*$B$7+E6983*Assumptions!$C$12*$B$8</f>
        <v>251.2024547</v>
      </c>
      <c r="G6983" s="0" t="n">
        <f aca="false">C6983*Assumptions!$C$15</f>
        <v>0</v>
      </c>
      <c r="H6983" s="0" t="n">
        <f aca="false">MIN(F6983,G6983)</f>
        <v>0</v>
      </c>
      <c r="I6983" s="0" t="n">
        <f aca="false">IF(C6983=1,MIN(G6983-H6983,Assumptions!$C$13,P6982),0)</f>
        <v>0</v>
      </c>
      <c r="J6983" s="0" t="n">
        <f aca="false">H6983+I6983</f>
        <v>0</v>
      </c>
      <c r="K6983" s="0" t="n">
        <f aca="false">MIN(IF(C6983=1,F6983-H6983,F6983),Assumptions!$C$13,MAX(0,($B$5-P6982)/$B$6))</f>
        <v>180</v>
      </c>
      <c r="L6983" s="0" t="n">
        <f aca="false">IF(C6983=1,0,MIN(F6983-K6983,Assumptions!$C$15,MAX(0,$B$10-O6982-M6983)))</f>
        <v>71.2024547</v>
      </c>
      <c r="M6983" s="0" t="n">
        <f aca="false">'Profiles 8760'!H6972</f>
        <v>59600</v>
      </c>
      <c r="N6983" s="0" t="n">
        <f aca="false">J6983+L6983</f>
        <v>71.2024547</v>
      </c>
      <c r="O6983" s="0" t="n">
        <f aca="false">O6982+N6983</f>
        <v>650635.688242746</v>
      </c>
      <c r="P6983" s="0" t="n">
        <f aca="false">MIN($B$5,P6982+K6983*$B$6-I6983)</f>
        <v>240.0176427728</v>
      </c>
      <c r="Q6983" s="0" t="n">
        <f aca="false">MAX(0,F6983-H6983-K6983-L6983)</f>
        <v>0</v>
      </c>
    </row>
    <row r="6984" customFormat="false" ht="15" hidden="false" customHeight="false" outlineLevel="0" collapsed="false">
      <c r="A6984" s="0" t="n">
        <f aca="false">'Profiles 8760'!A6973</f>
        <v>6971</v>
      </c>
      <c r="B6984" s="0" t="n">
        <f aca="false">'Profiles 8760'!B6973</f>
        <v>10</v>
      </c>
      <c r="C6984" s="0" t="n">
        <f aca="false">'Profiles 8760'!E6973</f>
        <v>0</v>
      </c>
      <c r="D6984" s="0" t="n">
        <f aca="false">'Profiles 8760'!F6973</f>
        <v>1</v>
      </c>
      <c r="E6984" s="0" t="n">
        <f aca="false">'Profiles 8760'!G6973</f>
        <v>0.706499</v>
      </c>
      <c r="F6984" s="0" t="n">
        <f aca="false">D6984*Assumptions!$C$11*$B$7+E6984*Assumptions!$C$12*$B$8</f>
        <v>317.6958091</v>
      </c>
      <c r="G6984" s="0" t="n">
        <f aca="false">C6984*Assumptions!$C$15</f>
        <v>0</v>
      </c>
      <c r="H6984" s="0" t="n">
        <f aca="false">MIN(F6984,G6984)</f>
        <v>0</v>
      </c>
      <c r="I6984" s="0" t="n">
        <f aca="false">IF(C6984=1,MIN(G6984-H6984,Assumptions!$C$13,P6983),0)</f>
        <v>0</v>
      </c>
      <c r="J6984" s="0" t="n">
        <f aca="false">H6984+I6984</f>
        <v>0</v>
      </c>
      <c r="K6984" s="0" t="n">
        <f aca="false">MIN(IF(C6984=1,F6984-H6984,F6984),Assumptions!$C$13,MAX(0,($B$5-P6983)/$B$6))</f>
        <v>180</v>
      </c>
      <c r="L6984" s="0" t="n">
        <f aca="false">IF(C6984=1,0,MIN(F6984-K6984,Assumptions!$C$15,MAX(0,$B$10-O6983-M6984)))</f>
        <v>137.6958091</v>
      </c>
      <c r="M6984" s="0" t="n">
        <f aca="false">'Profiles 8760'!H6973</f>
        <v>59600</v>
      </c>
      <c r="N6984" s="0" t="n">
        <f aca="false">J6984+L6984</f>
        <v>137.6958091</v>
      </c>
      <c r="O6984" s="0" t="n">
        <f aca="false">O6983+N6984</f>
        <v>650773.384051846</v>
      </c>
      <c r="P6984" s="0" t="n">
        <f aca="false">MIN($B$5,P6983+K6984*$B$6-I6984)</f>
        <v>396.0416427728</v>
      </c>
      <c r="Q6984" s="0" t="n">
        <f aca="false">MAX(0,F6984-H6984-K6984-L6984)</f>
        <v>0</v>
      </c>
    </row>
    <row r="6985" customFormat="false" ht="15" hidden="false" customHeight="false" outlineLevel="0" collapsed="false">
      <c r="A6985" s="0" t="n">
        <f aca="false">'Profiles 8760'!A6974</f>
        <v>6972</v>
      </c>
      <c r="B6985" s="0" t="n">
        <f aca="false">'Profiles 8760'!B6974</f>
        <v>10</v>
      </c>
      <c r="C6985" s="0" t="n">
        <f aca="false">'Profiles 8760'!E6974</f>
        <v>0</v>
      </c>
      <c r="D6985" s="0" t="n">
        <f aca="false">'Profiles 8760'!F6974</f>
        <v>1</v>
      </c>
      <c r="E6985" s="0" t="n">
        <f aca="false">'Profiles 8760'!G6974</f>
        <v>0.830944</v>
      </c>
      <c r="F6985" s="0" t="n">
        <f aca="false">D6985*Assumptions!$C$11*$B$7+E6985*Assumptions!$C$12*$B$8</f>
        <v>322.7856096</v>
      </c>
      <c r="G6985" s="0" t="n">
        <f aca="false">C6985*Assumptions!$C$15</f>
        <v>0</v>
      </c>
      <c r="H6985" s="0" t="n">
        <f aca="false">MIN(F6985,G6985)</f>
        <v>0</v>
      </c>
      <c r="I6985" s="0" t="n">
        <f aca="false">IF(C6985=1,MIN(G6985-H6985,Assumptions!$C$13,P6984),0)</f>
        <v>0</v>
      </c>
      <c r="J6985" s="0" t="n">
        <f aca="false">H6985+I6985</f>
        <v>0</v>
      </c>
      <c r="K6985" s="0" t="n">
        <f aca="false">MIN(IF(C6985=1,F6985-H6985,F6985),Assumptions!$C$13,MAX(0,($B$5-P6984)/$B$6))</f>
        <v>132.40465762252</v>
      </c>
      <c r="L6985" s="0" t="n">
        <f aca="false">IF(C6985=1,0,MIN(F6985-K6985,Assumptions!$C$15,MAX(0,$B$10-O6984-M6985)))</f>
        <v>190.38095197748</v>
      </c>
      <c r="M6985" s="0" t="n">
        <f aca="false">'Profiles 8760'!H6974</f>
        <v>59600</v>
      </c>
      <c r="N6985" s="0" t="n">
        <f aca="false">J6985+L6985</f>
        <v>190.38095197748</v>
      </c>
      <c r="O6985" s="0" t="n">
        <f aca="false">O6984+N6985</f>
        <v>650963.765003823</v>
      </c>
      <c r="P6985" s="0" t="n">
        <f aca="false">MIN($B$5,P6984+K6985*$B$6-I6985)</f>
        <v>510.81</v>
      </c>
      <c r="Q6985" s="0" t="n">
        <f aca="false">MAX(0,F6985-H6985-K6985-L6985)</f>
        <v>0</v>
      </c>
    </row>
    <row r="6986" customFormat="false" ht="15" hidden="false" customHeight="false" outlineLevel="0" collapsed="false">
      <c r="A6986" s="0" t="n">
        <f aca="false">'Profiles 8760'!A6975</f>
        <v>6973</v>
      </c>
      <c r="B6986" s="0" t="n">
        <f aca="false">'Profiles 8760'!B6975</f>
        <v>10</v>
      </c>
      <c r="C6986" s="0" t="n">
        <f aca="false">'Profiles 8760'!E6975</f>
        <v>0</v>
      </c>
      <c r="D6986" s="0" t="n">
        <f aca="false">'Profiles 8760'!F6975</f>
        <v>1</v>
      </c>
      <c r="E6986" s="0" t="n">
        <f aca="false">'Profiles 8760'!G6975</f>
        <v>0.810097</v>
      </c>
      <c r="F6986" s="0" t="n">
        <f aca="false">D6986*Assumptions!$C$11*$B$7+E6986*Assumptions!$C$12*$B$8</f>
        <v>321.9329673</v>
      </c>
      <c r="G6986" s="0" t="n">
        <f aca="false">C6986*Assumptions!$C$15</f>
        <v>0</v>
      </c>
      <c r="H6986" s="0" t="n">
        <f aca="false">MIN(F6986,G6986)</f>
        <v>0</v>
      </c>
      <c r="I6986" s="0" t="n">
        <f aca="false">IF(C6986=1,MIN(G6986-H6986,Assumptions!$C$13,P6985),0)</f>
        <v>0</v>
      </c>
      <c r="J6986" s="0" t="n">
        <f aca="false">H6986+I6986</f>
        <v>0</v>
      </c>
      <c r="K6986" s="0" t="n">
        <f aca="false">MIN(IF(C6986=1,F6986-H6986,F6986),Assumptions!$C$13,MAX(0,($B$5-P6985)/$B$6))</f>
        <v>0</v>
      </c>
      <c r="L6986" s="0" t="n">
        <f aca="false">IF(C6986=1,0,MIN(F6986-K6986,Assumptions!$C$15,MAX(0,$B$10-O6985-M6986)))</f>
        <v>200</v>
      </c>
      <c r="M6986" s="0" t="n">
        <f aca="false">'Profiles 8760'!H6975</f>
        <v>59600</v>
      </c>
      <c r="N6986" s="0" t="n">
        <f aca="false">J6986+L6986</f>
        <v>200</v>
      </c>
      <c r="O6986" s="0" t="n">
        <f aca="false">O6985+N6986</f>
        <v>651163.765003823</v>
      </c>
      <c r="P6986" s="0" t="n">
        <f aca="false">MIN($B$5,P6985+K6986*$B$6-I6986)</f>
        <v>510.81</v>
      </c>
      <c r="Q6986" s="0" t="n">
        <f aca="false">MAX(0,F6986-H6986-K6986-L6986)</f>
        <v>121.9329673</v>
      </c>
    </row>
    <row r="6987" customFormat="false" ht="15" hidden="false" customHeight="false" outlineLevel="0" collapsed="false">
      <c r="A6987" s="0" t="n">
        <f aca="false">'Profiles 8760'!A6976</f>
        <v>6974</v>
      </c>
      <c r="B6987" s="0" t="n">
        <f aca="false">'Profiles 8760'!B6976</f>
        <v>10</v>
      </c>
      <c r="C6987" s="0" t="n">
        <f aca="false">'Profiles 8760'!E6976</f>
        <v>0</v>
      </c>
      <c r="D6987" s="0" t="n">
        <f aca="false">'Profiles 8760'!F6976</f>
        <v>1</v>
      </c>
      <c r="E6987" s="0" t="n">
        <f aca="false">'Profiles 8760'!G6976</f>
        <v>0.973951</v>
      </c>
      <c r="F6987" s="0" t="n">
        <f aca="false">D6987*Assumptions!$C$11*$B$7+E6987*Assumptions!$C$12*$B$8</f>
        <v>328.6345959</v>
      </c>
      <c r="G6987" s="0" t="n">
        <f aca="false">C6987*Assumptions!$C$15</f>
        <v>0</v>
      </c>
      <c r="H6987" s="0" t="n">
        <f aca="false">MIN(F6987,G6987)</f>
        <v>0</v>
      </c>
      <c r="I6987" s="0" t="n">
        <f aca="false">IF(C6987=1,MIN(G6987-H6987,Assumptions!$C$13,P6986),0)</f>
        <v>0</v>
      </c>
      <c r="J6987" s="0" t="n">
        <f aca="false">H6987+I6987</f>
        <v>0</v>
      </c>
      <c r="K6987" s="0" t="n">
        <f aca="false">MIN(IF(C6987=1,F6987-H6987,F6987),Assumptions!$C$13,MAX(0,($B$5-P6986)/$B$6))</f>
        <v>0</v>
      </c>
      <c r="L6987" s="0" t="n">
        <f aca="false">IF(C6987=1,0,MIN(F6987-K6987,Assumptions!$C$15,MAX(0,$B$10-O6986-M6987)))</f>
        <v>200</v>
      </c>
      <c r="M6987" s="0" t="n">
        <f aca="false">'Profiles 8760'!H6976</f>
        <v>59600</v>
      </c>
      <c r="N6987" s="0" t="n">
        <f aca="false">J6987+L6987</f>
        <v>200</v>
      </c>
      <c r="O6987" s="0" t="n">
        <f aca="false">O6986+N6987</f>
        <v>651363.765003823</v>
      </c>
      <c r="P6987" s="0" t="n">
        <f aca="false">MIN($B$5,P6986+K6987*$B$6-I6987)</f>
        <v>510.81</v>
      </c>
      <c r="Q6987" s="0" t="n">
        <f aca="false">MAX(0,F6987-H6987-K6987-L6987)</f>
        <v>128.6345959</v>
      </c>
    </row>
    <row r="6988" customFormat="false" ht="15" hidden="false" customHeight="false" outlineLevel="0" collapsed="false">
      <c r="A6988" s="0" t="n">
        <f aca="false">'Profiles 8760'!A6977</f>
        <v>6975</v>
      </c>
      <c r="B6988" s="0" t="n">
        <f aca="false">'Profiles 8760'!B6977</f>
        <v>10</v>
      </c>
      <c r="C6988" s="0" t="n">
        <f aca="false">'Profiles 8760'!E6977</f>
        <v>0</v>
      </c>
      <c r="D6988" s="0" t="n">
        <f aca="false">'Profiles 8760'!F6977</f>
        <v>1</v>
      </c>
      <c r="E6988" s="0" t="n">
        <f aca="false">'Profiles 8760'!G6977</f>
        <v>0.738082</v>
      </c>
      <c r="F6988" s="0" t="n">
        <f aca="false">D6988*Assumptions!$C$11*$B$7+E6988*Assumptions!$C$12*$B$8</f>
        <v>318.9875538</v>
      </c>
      <c r="G6988" s="0" t="n">
        <f aca="false">C6988*Assumptions!$C$15</f>
        <v>0</v>
      </c>
      <c r="H6988" s="0" t="n">
        <f aca="false">MIN(F6988,G6988)</f>
        <v>0</v>
      </c>
      <c r="I6988" s="0" t="n">
        <f aca="false">IF(C6988=1,MIN(G6988-H6988,Assumptions!$C$13,P6987),0)</f>
        <v>0</v>
      </c>
      <c r="J6988" s="0" t="n">
        <f aca="false">H6988+I6988</f>
        <v>0</v>
      </c>
      <c r="K6988" s="0" t="n">
        <f aca="false">MIN(IF(C6988=1,F6988-H6988,F6988),Assumptions!$C$13,MAX(0,($B$5-P6987)/$B$6))</f>
        <v>0</v>
      </c>
      <c r="L6988" s="0" t="n">
        <f aca="false">IF(C6988=1,0,MIN(F6988-K6988,Assumptions!$C$15,MAX(0,$B$10-O6987-M6988)))</f>
        <v>200</v>
      </c>
      <c r="M6988" s="0" t="n">
        <f aca="false">'Profiles 8760'!H6977</f>
        <v>59600</v>
      </c>
      <c r="N6988" s="0" t="n">
        <f aca="false">J6988+L6988</f>
        <v>200</v>
      </c>
      <c r="O6988" s="0" t="n">
        <f aca="false">O6987+N6988</f>
        <v>651563.765003823</v>
      </c>
      <c r="P6988" s="0" t="n">
        <f aca="false">MIN($B$5,P6987+K6988*$B$6-I6988)</f>
        <v>510.81</v>
      </c>
      <c r="Q6988" s="0" t="n">
        <f aca="false">MAX(0,F6988-H6988-K6988-L6988)</f>
        <v>118.9875538</v>
      </c>
    </row>
    <row r="6989" customFormat="false" ht="15" hidden="false" customHeight="false" outlineLevel="0" collapsed="false">
      <c r="A6989" s="0" t="n">
        <f aca="false">'Profiles 8760'!A6978</f>
        <v>6976</v>
      </c>
      <c r="B6989" s="0" t="n">
        <f aca="false">'Profiles 8760'!B6978</f>
        <v>10</v>
      </c>
      <c r="C6989" s="0" t="n">
        <f aca="false">'Profiles 8760'!E6978</f>
        <v>0</v>
      </c>
      <c r="D6989" s="0" t="n">
        <f aca="false">'Profiles 8760'!F6978</f>
        <v>0.805506</v>
      </c>
      <c r="E6989" s="0" t="n">
        <f aca="false">'Profiles 8760'!G6978</f>
        <v>0.462889</v>
      </c>
      <c r="F6989" s="0" t="n">
        <f aca="false">D6989*Assumptions!$C$11*$B$7+E6989*Assumptions!$C$12*$B$8</f>
        <v>251.5622929</v>
      </c>
      <c r="G6989" s="0" t="n">
        <f aca="false">C6989*Assumptions!$C$15</f>
        <v>0</v>
      </c>
      <c r="H6989" s="0" t="n">
        <f aca="false">MIN(F6989,G6989)</f>
        <v>0</v>
      </c>
      <c r="I6989" s="0" t="n">
        <f aca="false">IF(C6989=1,MIN(G6989-H6989,Assumptions!$C$13,P6988),0)</f>
        <v>0</v>
      </c>
      <c r="J6989" s="0" t="n">
        <f aca="false">H6989+I6989</f>
        <v>0</v>
      </c>
      <c r="K6989" s="0" t="n">
        <f aca="false">MIN(IF(C6989=1,F6989-H6989,F6989),Assumptions!$C$13,MAX(0,($B$5-P6988)/$B$6))</f>
        <v>0</v>
      </c>
      <c r="L6989" s="0" t="n">
        <f aca="false">IF(C6989=1,0,MIN(F6989-K6989,Assumptions!$C$15,MAX(0,$B$10-O6988-M6989)))</f>
        <v>200</v>
      </c>
      <c r="M6989" s="0" t="n">
        <f aca="false">'Profiles 8760'!H6978</f>
        <v>59600</v>
      </c>
      <c r="N6989" s="0" t="n">
        <f aca="false">J6989+L6989</f>
        <v>200</v>
      </c>
      <c r="O6989" s="0" t="n">
        <f aca="false">O6988+N6989</f>
        <v>651763.765003823</v>
      </c>
      <c r="P6989" s="0" t="n">
        <f aca="false">MIN($B$5,P6988+K6989*$B$6-I6989)</f>
        <v>510.81</v>
      </c>
      <c r="Q6989" s="0" t="n">
        <f aca="false">MAX(0,F6989-H6989-K6989-L6989)</f>
        <v>51.5622929</v>
      </c>
    </row>
    <row r="6990" customFormat="false" ht="15" hidden="false" customHeight="false" outlineLevel="0" collapsed="false">
      <c r="A6990" s="0" t="n">
        <f aca="false">'Profiles 8760'!A6979</f>
        <v>6977</v>
      </c>
      <c r="B6990" s="0" t="n">
        <f aca="false">'Profiles 8760'!B6979</f>
        <v>10</v>
      </c>
      <c r="C6990" s="0" t="n">
        <f aca="false">'Profiles 8760'!E6979</f>
        <v>0</v>
      </c>
      <c r="D6990" s="0" t="n">
        <f aca="false">'Profiles 8760'!F6979</f>
        <v>0.472923</v>
      </c>
      <c r="E6990" s="0" t="n">
        <f aca="false">'Profiles 8760'!G6979</f>
        <v>0.545624</v>
      </c>
      <c r="F6990" s="0" t="n">
        <f aca="false">D6990*Assumptions!$C$11*$B$7+E6990*Assumptions!$C$12*$B$8</f>
        <v>158.896184</v>
      </c>
      <c r="G6990" s="0" t="n">
        <f aca="false">C6990*Assumptions!$C$15</f>
        <v>0</v>
      </c>
      <c r="H6990" s="0" t="n">
        <f aca="false">MIN(F6990,G6990)</f>
        <v>0</v>
      </c>
      <c r="I6990" s="0" t="n">
        <f aca="false">IF(C6990=1,MIN(G6990-H6990,Assumptions!$C$13,P6989),0)</f>
        <v>0</v>
      </c>
      <c r="J6990" s="0" t="n">
        <f aca="false">H6990+I6990</f>
        <v>0</v>
      </c>
      <c r="K6990" s="0" t="n">
        <f aca="false">MIN(IF(C6990=1,F6990-H6990,F6990),Assumptions!$C$13,MAX(0,($B$5-P6989)/$B$6))</f>
        <v>0</v>
      </c>
      <c r="L6990" s="0" t="n">
        <f aca="false">IF(C6990=1,0,MIN(F6990-K6990,Assumptions!$C$15,MAX(0,$B$10-O6989-M6990)))</f>
        <v>158.896184</v>
      </c>
      <c r="M6990" s="0" t="n">
        <f aca="false">'Profiles 8760'!H6979</f>
        <v>59600</v>
      </c>
      <c r="N6990" s="0" t="n">
        <f aca="false">J6990+L6990</f>
        <v>158.896184</v>
      </c>
      <c r="O6990" s="0" t="n">
        <f aca="false">O6989+N6990</f>
        <v>651922.661187823</v>
      </c>
      <c r="P6990" s="0" t="n">
        <f aca="false">MIN($B$5,P6989+K6990*$B$6-I6990)</f>
        <v>510.81</v>
      </c>
      <c r="Q6990" s="0" t="n">
        <f aca="false">MAX(0,F6990-H6990-K6990-L6990)</f>
        <v>0</v>
      </c>
    </row>
    <row r="6991" customFormat="false" ht="15" hidden="false" customHeight="false" outlineLevel="0" collapsed="false">
      <c r="A6991" s="0" t="n">
        <f aca="false">'Profiles 8760'!A6980</f>
        <v>6978</v>
      </c>
      <c r="B6991" s="0" t="n">
        <f aca="false">'Profiles 8760'!B6980</f>
        <v>10</v>
      </c>
      <c r="C6991" s="0" t="n">
        <f aca="false">'Profiles 8760'!E6980</f>
        <v>0</v>
      </c>
      <c r="D6991" s="0" t="n">
        <f aca="false">'Profiles 8760'!F6980</f>
        <v>0.157188</v>
      </c>
      <c r="E6991" s="0" t="n">
        <f aca="false">'Profiles 8760'!G6980</f>
        <v>0.42178</v>
      </c>
      <c r="F6991" s="0" t="n">
        <f aca="false">D6991*Assumptions!$C$11*$B$7+E6991*Assumptions!$C$12*$B$8</f>
        <v>62.6466964</v>
      </c>
      <c r="G6991" s="0" t="n">
        <f aca="false">C6991*Assumptions!$C$15</f>
        <v>0</v>
      </c>
      <c r="H6991" s="0" t="n">
        <f aca="false">MIN(F6991,G6991)</f>
        <v>0</v>
      </c>
      <c r="I6991" s="0" t="n">
        <f aca="false">IF(C6991=1,MIN(G6991-H6991,Assumptions!$C$13,P6990),0)</f>
        <v>0</v>
      </c>
      <c r="J6991" s="0" t="n">
        <f aca="false">H6991+I6991</f>
        <v>0</v>
      </c>
      <c r="K6991" s="0" t="n">
        <f aca="false">MIN(IF(C6991=1,F6991-H6991,F6991),Assumptions!$C$13,MAX(0,($B$5-P6990)/$B$6))</f>
        <v>0</v>
      </c>
      <c r="L6991" s="0" t="n">
        <f aca="false">IF(C6991=1,0,MIN(F6991-K6991,Assumptions!$C$15,MAX(0,$B$10-O6990-M6991)))</f>
        <v>62.6466964</v>
      </c>
      <c r="M6991" s="0" t="n">
        <f aca="false">'Profiles 8760'!H6980</f>
        <v>59600</v>
      </c>
      <c r="N6991" s="0" t="n">
        <f aca="false">J6991+L6991</f>
        <v>62.6466964</v>
      </c>
      <c r="O6991" s="0" t="n">
        <f aca="false">O6990+N6991</f>
        <v>651985.307884223</v>
      </c>
      <c r="P6991" s="0" t="n">
        <f aca="false">MIN($B$5,P6990+K6991*$B$6-I6991)</f>
        <v>510.81</v>
      </c>
      <c r="Q6991" s="0" t="n">
        <f aca="false">MAX(0,F6991-H6991-K6991-L6991)</f>
        <v>0</v>
      </c>
    </row>
    <row r="6992" customFormat="false" ht="15" hidden="false" customHeight="false" outlineLevel="0" collapsed="false">
      <c r="A6992" s="0" t="n">
        <f aca="false">'Profiles 8760'!A6981</f>
        <v>6979</v>
      </c>
      <c r="B6992" s="0" t="n">
        <f aca="false">'Profiles 8760'!B6981</f>
        <v>10</v>
      </c>
      <c r="C6992" s="0" t="n">
        <f aca="false">'Profiles 8760'!E6981</f>
        <v>0</v>
      </c>
      <c r="D6992" s="0" t="n">
        <f aca="false">'Profiles 8760'!F6981</f>
        <v>0</v>
      </c>
      <c r="E6992" s="0" t="n">
        <f aca="false">'Profiles 8760'!G6981</f>
        <v>0.383508</v>
      </c>
      <c r="F6992" s="0" t="n">
        <f aca="false">D6992*Assumptions!$C$11*$B$7+E6992*Assumptions!$C$12*$B$8</f>
        <v>15.6854772</v>
      </c>
      <c r="G6992" s="0" t="n">
        <f aca="false">C6992*Assumptions!$C$15</f>
        <v>0</v>
      </c>
      <c r="H6992" s="0" t="n">
        <f aca="false">MIN(F6992,G6992)</f>
        <v>0</v>
      </c>
      <c r="I6992" s="0" t="n">
        <f aca="false">IF(C6992=1,MIN(G6992-H6992,Assumptions!$C$13,P6991),0)</f>
        <v>0</v>
      </c>
      <c r="J6992" s="0" t="n">
        <f aca="false">H6992+I6992</f>
        <v>0</v>
      </c>
      <c r="K6992" s="0" t="n">
        <f aca="false">MIN(IF(C6992=1,F6992-H6992,F6992),Assumptions!$C$13,MAX(0,($B$5-P6991)/$B$6))</f>
        <v>0</v>
      </c>
      <c r="L6992" s="0" t="n">
        <f aca="false">IF(C6992=1,0,MIN(F6992-K6992,Assumptions!$C$15,MAX(0,$B$10-O6991-M6992)))</f>
        <v>15.6854772</v>
      </c>
      <c r="M6992" s="0" t="n">
        <f aca="false">'Profiles 8760'!H6981</f>
        <v>59600</v>
      </c>
      <c r="N6992" s="0" t="n">
        <f aca="false">J6992+L6992</f>
        <v>15.6854772</v>
      </c>
      <c r="O6992" s="0" t="n">
        <f aca="false">O6991+N6992</f>
        <v>652000.993361423</v>
      </c>
      <c r="P6992" s="0" t="n">
        <f aca="false">MIN($B$5,P6991+K6992*$B$6-I6992)</f>
        <v>510.81</v>
      </c>
      <c r="Q6992" s="0" t="n">
        <f aca="false">MAX(0,F6992-H6992-K6992-L6992)</f>
        <v>0</v>
      </c>
    </row>
    <row r="6993" customFormat="false" ht="15" hidden="false" customHeight="false" outlineLevel="0" collapsed="false">
      <c r="A6993" s="0" t="n">
        <f aca="false">'Profiles 8760'!A6982</f>
        <v>6980</v>
      </c>
      <c r="B6993" s="0" t="n">
        <f aca="false">'Profiles 8760'!B6982</f>
        <v>10</v>
      </c>
      <c r="C6993" s="0" t="n">
        <f aca="false">'Profiles 8760'!E6982</f>
        <v>1</v>
      </c>
      <c r="D6993" s="0" t="n">
        <f aca="false">'Profiles 8760'!F6982</f>
        <v>0</v>
      </c>
      <c r="E6993" s="0" t="n">
        <f aca="false">'Profiles 8760'!G6982</f>
        <v>0.552763</v>
      </c>
      <c r="F6993" s="0" t="n">
        <f aca="false">D6993*Assumptions!$C$11*$B$7+E6993*Assumptions!$C$12*$B$8</f>
        <v>22.6080067</v>
      </c>
      <c r="G6993" s="0" t="n">
        <f aca="false">C6993*Assumptions!$C$15</f>
        <v>200</v>
      </c>
      <c r="H6993" s="0" t="n">
        <f aca="false">MIN(F6993,G6993)</f>
        <v>22.6080067</v>
      </c>
      <c r="I6993" s="0" t="n">
        <f aca="false">IF(C6993=1,MIN(G6993-H6993,Assumptions!$C$13,P6992),0)</f>
        <v>177.3919933</v>
      </c>
      <c r="J6993" s="0" t="n">
        <f aca="false">H6993+I6993</f>
        <v>200</v>
      </c>
      <c r="K6993" s="0" t="n">
        <f aca="false">MIN(IF(C6993=1,F6993-H6993,F6993),Assumptions!$C$13,MAX(0,($B$5-P6992)/$B$6))</f>
        <v>0</v>
      </c>
      <c r="L6993" s="0" t="n">
        <f aca="false">IF(C6993=1,0,MIN(F6993-K6993,Assumptions!$C$15,MAX(0,$B$10-O6992-M6993)))</f>
        <v>0</v>
      </c>
      <c r="M6993" s="0" t="n">
        <f aca="false">'Profiles 8760'!H6982</f>
        <v>59400</v>
      </c>
      <c r="N6993" s="0" t="n">
        <f aca="false">J6993+L6993</f>
        <v>200</v>
      </c>
      <c r="O6993" s="0" t="n">
        <f aca="false">O6992+N6993</f>
        <v>652200.993361423</v>
      </c>
      <c r="P6993" s="0" t="n">
        <f aca="false">MIN($B$5,P6992+K6993*$B$6-I6993)</f>
        <v>333.4180067</v>
      </c>
      <c r="Q6993" s="0" t="n">
        <f aca="false">MAX(0,F6993-H6993-K6993-L6993)</f>
        <v>0</v>
      </c>
    </row>
    <row r="6994" customFormat="false" ht="15" hidden="false" customHeight="false" outlineLevel="0" collapsed="false">
      <c r="A6994" s="0" t="n">
        <f aca="false">'Profiles 8760'!A6983</f>
        <v>6981</v>
      </c>
      <c r="B6994" s="0" t="n">
        <f aca="false">'Profiles 8760'!B6983</f>
        <v>10</v>
      </c>
      <c r="C6994" s="0" t="n">
        <f aca="false">'Profiles 8760'!E6983</f>
        <v>1</v>
      </c>
      <c r="D6994" s="0" t="n">
        <f aca="false">'Profiles 8760'!F6983</f>
        <v>0</v>
      </c>
      <c r="E6994" s="0" t="n">
        <f aca="false">'Profiles 8760'!G6983</f>
        <v>0.31875</v>
      </c>
      <c r="F6994" s="0" t="n">
        <f aca="false">D6994*Assumptions!$C$11*$B$7+E6994*Assumptions!$C$12*$B$8</f>
        <v>13.036875</v>
      </c>
      <c r="G6994" s="0" t="n">
        <f aca="false">C6994*Assumptions!$C$15</f>
        <v>200</v>
      </c>
      <c r="H6994" s="0" t="n">
        <f aca="false">MIN(F6994,G6994)</f>
        <v>13.036875</v>
      </c>
      <c r="I6994" s="0" t="n">
        <f aca="false">IF(C6994=1,MIN(G6994-H6994,Assumptions!$C$13,P6993),0)</f>
        <v>180</v>
      </c>
      <c r="J6994" s="0" t="n">
        <f aca="false">H6994+I6994</f>
        <v>193.036875</v>
      </c>
      <c r="K6994" s="0" t="n">
        <f aca="false">MIN(IF(C6994=1,F6994-H6994,F6994),Assumptions!$C$13,MAX(0,($B$5-P6993)/$B$6))</f>
        <v>0</v>
      </c>
      <c r="L6994" s="0" t="n">
        <f aca="false">IF(C6994=1,0,MIN(F6994-K6994,Assumptions!$C$15,MAX(0,$B$10-O6993-M6994)))</f>
        <v>0</v>
      </c>
      <c r="M6994" s="0" t="n">
        <f aca="false">'Profiles 8760'!H6983</f>
        <v>59200</v>
      </c>
      <c r="N6994" s="0" t="n">
        <f aca="false">J6994+L6994</f>
        <v>193.036875</v>
      </c>
      <c r="O6994" s="0" t="n">
        <f aca="false">O6993+N6994</f>
        <v>652394.030236423</v>
      </c>
      <c r="P6994" s="0" t="n">
        <f aca="false">MIN($B$5,P6993+K6994*$B$6-I6994)</f>
        <v>153.4180067</v>
      </c>
      <c r="Q6994" s="0" t="n">
        <f aca="false">MAX(0,F6994-H6994-K6994-L6994)</f>
        <v>0</v>
      </c>
    </row>
    <row r="6995" customFormat="false" ht="15" hidden="false" customHeight="false" outlineLevel="0" collapsed="false">
      <c r="A6995" s="0" t="n">
        <f aca="false">'Profiles 8760'!A6984</f>
        <v>6982</v>
      </c>
      <c r="B6995" s="0" t="n">
        <f aca="false">'Profiles 8760'!B6984</f>
        <v>10</v>
      </c>
      <c r="C6995" s="0" t="n">
        <f aca="false">'Profiles 8760'!E6984</f>
        <v>0</v>
      </c>
      <c r="D6995" s="0" t="n">
        <f aca="false">'Profiles 8760'!F6984</f>
        <v>0</v>
      </c>
      <c r="E6995" s="0" t="n">
        <f aca="false">'Profiles 8760'!G6984</f>
        <v>0.297293</v>
      </c>
      <c r="F6995" s="0" t="n">
        <f aca="false">D6995*Assumptions!$C$11*$B$7+E6995*Assumptions!$C$12*$B$8</f>
        <v>12.1592837</v>
      </c>
      <c r="G6995" s="0" t="n">
        <f aca="false">C6995*Assumptions!$C$15</f>
        <v>0</v>
      </c>
      <c r="H6995" s="0" t="n">
        <f aca="false">MIN(F6995,G6995)</f>
        <v>0</v>
      </c>
      <c r="I6995" s="0" t="n">
        <f aca="false">IF(C6995=1,MIN(G6995-H6995,Assumptions!$C$13,P6994),0)</f>
        <v>0</v>
      </c>
      <c r="J6995" s="0" t="n">
        <f aca="false">H6995+I6995</f>
        <v>0</v>
      </c>
      <c r="K6995" s="0" t="n">
        <f aca="false">MIN(IF(C6995=1,F6995-H6995,F6995),Assumptions!$C$13,MAX(0,($B$5-P6994)/$B$6))</f>
        <v>12.1592837</v>
      </c>
      <c r="L6995" s="0" t="n">
        <f aca="false">IF(C6995=1,0,MIN(F6995-K6995,Assumptions!$C$15,MAX(0,$B$10-O6994-M6995)))</f>
        <v>0</v>
      </c>
      <c r="M6995" s="0" t="n">
        <f aca="false">'Profiles 8760'!H6984</f>
        <v>59200</v>
      </c>
      <c r="N6995" s="0" t="n">
        <f aca="false">J6995+L6995</f>
        <v>0</v>
      </c>
      <c r="O6995" s="0" t="n">
        <f aca="false">O6994+N6995</f>
        <v>652394.030236423</v>
      </c>
      <c r="P6995" s="0" t="n">
        <f aca="false">MIN($B$5,P6994+K6995*$B$6-I6995)</f>
        <v>163.95767381116</v>
      </c>
      <c r="Q6995" s="0" t="n">
        <f aca="false">MAX(0,F6995-H6995-K6995-L6995)</f>
        <v>0</v>
      </c>
    </row>
    <row r="6996" customFormat="false" ht="15" hidden="false" customHeight="false" outlineLevel="0" collapsed="false">
      <c r="A6996" s="0" t="n">
        <f aca="false">'Profiles 8760'!A6985</f>
        <v>6983</v>
      </c>
      <c r="B6996" s="0" t="n">
        <f aca="false">'Profiles 8760'!B6985</f>
        <v>10</v>
      </c>
      <c r="C6996" s="0" t="n">
        <f aca="false">'Profiles 8760'!E6985</f>
        <v>0</v>
      </c>
      <c r="D6996" s="0" t="n">
        <f aca="false">'Profiles 8760'!F6985</f>
        <v>0</v>
      </c>
      <c r="E6996" s="0" t="n">
        <f aca="false">'Profiles 8760'!G6985</f>
        <v>0.408535</v>
      </c>
      <c r="F6996" s="0" t="n">
        <f aca="false">D6996*Assumptions!$C$11*$B$7+E6996*Assumptions!$C$12*$B$8</f>
        <v>16.7090815</v>
      </c>
      <c r="G6996" s="0" t="n">
        <f aca="false">C6996*Assumptions!$C$15</f>
        <v>0</v>
      </c>
      <c r="H6996" s="0" t="n">
        <f aca="false">MIN(F6996,G6996)</f>
        <v>0</v>
      </c>
      <c r="I6996" s="0" t="n">
        <f aca="false">IF(C6996=1,MIN(G6996-H6996,Assumptions!$C$13,P6995),0)</f>
        <v>0</v>
      </c>
      <c r="J6996" s="0" t="n">
        <f aca="false">H6996+I6996</f>
        <v>0</v>
      </c>
      <c r="K6996" s="0" t="n">
        <f aca="false">MIN(IF(C6996=1,F6996-H6996,F6996),Assumptions!$C$13,MAX(0,($B$5-P6995)/$B$6))</f>
        <v>16.7090815</v>
      </c>
      <c r="L6996" s="0" t="n">
        <f aca="false">IF(C6996=1,0,MIN(F6996-K6996,Assumptions!$C$15,MAX(0,$B$10-O6995-M6996)))</f>
        <v>0</v>
      </c>
      <c r="M6996" s="0" t="n">
        <f aca="false">'Profiles 8760'!H6985</f>
        <v>59200</v>
      </c>
      <c r="N6996" s="0" t="n">
        <f aca="false">J6996+L6996</f>
        <v>0</v>
      </c>
      <c r="O6996" s="0" t="n">
        <f aca="false">O6995+N6996</f>
        <v>652394.030236423</v>
      </c>
      <c r="P6996" s="0" t="n">
        <f aca="false">MIN($B$5,P6995+K6996*$B$6-I6996)</f>
        <v>178.44110565536</v>
      </c>
      <c r="Q6996" s="0" t="n">
        <f aca="false">MAX(0,F6996-H6996-K6996-L6996)</f>
        <v>0</v>
      </c>
    </row>
    <row r="6997" customFormat="false" ht="15" hidden="false" customHeight="false" outlineLevel="0" collapsed="false">
      <c r="A6997" s="0" t="n">
        <f aca="false">'Profiles 8760'!A6986</f>
        <v>6984</v>
      </c>
      <c r="B6997" s="0" t="n">
        <f aca="false">'Profiles 8760'!B6986</f>
        <v>10</v>
      </c>
      <c r="C6997" s="0" t="n">
        <f aca="false">'Profiles 8760'!E6986</f>
        <v>0</v>
      </c>
      <c r="D6997" s="0" t="n">
        <f aca="false">'Profiles 8760'!F6986</f>
        <v>0</v>
      </c>
      <c r="E6997" s="0" t="n">
        <f aca="false">'Profiles 8760'!G6986</f>
        <v>0.449498</v>
      </c>
      <c r="F6997" s="0" t="n">
        <f aca="false">D6997*Assumptions!$C$11*$B$7+E6997*Assumptions!$C$12*$B$8</f>
        <v>18.3844682</v>
      </c>
      <c r="G6997" s="0" t="n">
        <f aca="false">C6997*Assumptions!$C$15</f>
        <v>0</v>
      </c>
      <c r="H6997" s="0" t="n">
        <f aca="false">MIN(F6997,G6997)</f>
        <v>0</v>
      </c>
      <c r="I6997" s="0" t="n">
        <f aca="false">IF(C6997=1,MIN(G6997-H6997,Assumptions!$C$13,P6996),0)</f>
        <v>0</v>
      </c>
      <c r="J6997" s="0" t="n">
        <f aca="false">H6997+I6997</f>
        <v>0</v>
      </c>
      <c r="K6997" s="0" t="n">
        <f aca="false">MIN(IF(C6997=1,F6997-H6997,F6997),Assumptions!$C$13,MAX(0,($B$5-P6996)/$B$6))</f>
        <v>18.3844682</v>
      </c>
      <c r="L6997" s="0" t="n">
        <f aca="false">IF(C6997=1,0,MIN(F6997-K6997,Assumptions!$C$15,MAX(0,$B$10-O6996-M6997)))</f>
        <v>0</v>
      </c>
      <c r="M6997" s="0" t="n">
        <f aca="false">'Profiles 8760'!H6986</f>
        <v>59200</v>
      </c>
      <c r="N6997" s="0" t="n">
        <f aca="false">J6997+L6997</f>
        <v>0</v>
      </c>
      <c r="O6997" s="0" t="n">
        <f aca="false">O6996+N6997</f>
        <v>652394.030236423</v>
      </c>
      <c r="P6997" s="0" t="n">
        <f aca="false">MIN($B$5,P6996+K6997*$B$6-I6997)</f>
        <v>194.37676269112</v>
      </c>
      <c r="Q6997" s="0" t="n">
        <f aca="false">MAX(0,F6997-H6997-K6997-L6997)</f>
        <v>0</v>
      </c>
    </row>
    <row r="6998" customFormat="false" ht="15" hidden="false" customHeight="false" outlineLevel="0" collapsed="false">
      <c r="A6998" s="0" t="n">
        <f aca="false">'Profiles 8760'!A6987</f>
        <v>6985</v>
      </c>
      <c r="B6998" s="0" t="n">
        <f aca="false">'Profiles 8760'!B6987</f>
        <v>10</v>
      </c>
      <c r="C6998" s="0" t="n">
        <f aca="false">'Profiles 8760'!E6987</f>
        <v>0</v>
      </c>
      <c r="D6998" s="0" t="n">
        <f aca="false">'Profiles 8760'!F6987</f>
        <v>0</v>
      </c>
      <c r="E6998" s="0" t="n">
        <f aca="false">'Profiles 8760'!G6987</f>
        <v>0.59005</v>
      </c>
      <c r="F6998" s="0" t="n">
        <f aca="false">D6998*Assumptions!$C$11*$B$7+E6998*Assumptions!$C$12*$B$8</f>
        <v>24.133045</v>
      </c>
      <c r="G6998" s="0" t="n">
        <f aca="false">C6998*Assumptions!$C$15</f>
        <v>0</v>
      </c>
      <c r="H6998" s="0" t="n">
        <f aca="false">MIN(F6998,G6998)</f>
        <v>0</v>
      </c>
      <c r="I6998" s="0" t="n">
        <f aca="false">IF(C6998=1,MIN(G6998-H6998,Assumptions!$C$13,P6997),0)</f>
        <v>0</v>
      </c>
      <c r="J6998" s="0" t="n">
        <f aca="false">H6998+I6998</f>
        <v>0</v>
      </c>
      <c r="K6998" s="0" t="n">
        <f aca="false">MIN(IF(C6998=1,F6998-H6998,F6998),Assumptions!$C$13,MAX(0,($B$5-P6997)/$B$6))</f>
        <v>24.133045</v>
      </c>
      <c r="L6998" s="0" t="n">
        <f aca="false">IF(C6998=1,0,MIN(F6998-K6998,Assumptions!$C$15,MAX(0,$B$10-O6997-M6998)))</f>
        <v>0</v>
      </c>
      <c r="M6998" s="0" t="n">
        <f aca="false">'Profiles 8760'!H6987</f>
        <v>59200</v>
      </c>
      <c r="N6998" s="0" t="n">
        <f aca="false">J6998+L6998</f>
        <v>0</v>
      </c>
      <c r="O6998" s="0" t="n">
        <f aca="false">O6997+N6998</f>
        <v>652394.030236423</v>
      </c>
      <c r="P6998" s="0" t="n">
        <f aca="false">MIN($B$5,P6997+K6998*$B$6-I6998)</f>
        <v>215.29528609712</v>
      </c>
      <c r="Q6998" s="0" t="n">
        <f aca="false">MAX(0,F6998-H6998-K6998-L6998)</f>
        <v>0</v>
      </c>
    </row>
    <row r="6999" customFormat="false" ht="15" hidden="false" customHeight="false" outlineLevel="0" collapsed="false">
      <c r="A6999" s="0" t="n">
        <f aca="false">'Profiles 8760'!A6988</f>
        <v>6986</v>
      </c>
      <c r="B6999" s="0" t="n">
        <f aca="false">'Profiles 8760'!B6988</f>
        <v>10</v>
      </c>
      <c r="C6999" s="0" t="n">
        <f aca="false">'Profiles 8760'!E6988</f>
        <v>0</v>
      </c>
      <c r="D6999" s="0" t="n">
        <f aca="false">'Profiles 8760'!F6988</f>
        <v>0</v>
      </c>
      <c r="E6999" s="0" t="n">
        <f aca="false">'Profiles 8760'!G6988</f>
        <v>0.54796</v>
      </c>
      <c r="F6999" s="0" t="n">
        <f aca="false">D6999*Assumptions!$C$11*$B$7+E6999*Assumptions!$C$12*$B$8</f>
        <v>22.411564</v>
      </c>
      <c r="G6999" s="0" t="n">
        <f aca="false">C6999*Assumptions!$C$15</f>
        <v>0</v>
      </c>
      <c r="H6999" s="0" t="n">
        <f aca="false">MIN(F6999,G6999)</f>
        <v>0</v>
      </c>
      <c r="I6999" s="0" t="n">
        <f aca="false">IF(C6999=1,MIN(G6999-H6999,Assumptions!$C$13,P6998),0)</f>
        <v>0</v>
      </c>
      <c r="J6999" s="0" t="n">
        <f aca="false">H6999+I6999</f>
        <v>0</v>
      </c>
      <c r="K6999" s="0" t="n">
        <f aca="false">MIN(IF(C6999=1,F6999-H6999,F6999),Assumptions!$C$13,MAX(0,($B$5-P6998)/$B$6))</f>
        <v>22.411564</v>
      </c>
      <c r="L6999" s="0" t="n">
        <f aca="false">IF(C6999=1,0,MIN(F6999-K6999,Assumptions!$C$15,MAX(0,$B$10-O6998-M6999)))</f>
        <v>0</v>
      </c>
      <c r="M6999" s="0" t="n">
        <f aca="false">'Profiles 8760'!H6988</f>
        <v>59200</v>
      </c>
      <c r="N6999" s="0" t="n">
        <f aca="false">J6999+L6999</f>
        <v>0</v>
      </c>
      <c r="O6999" s="0" t="n">
        <f aca="false">O6998+N6999</f>
        <v>652394.030236423</v>
      </c>
      <c r="P6999" s="0" t="n">
        <f aca="false">MIN($B$5,P6998+K6999*$B$6-I6999)</f>
        <v>234.72162977232</v>
      </c>
      <c r="Q6999" s="0" t="n">
        <f aca="false">MAX(0,F6999-H6999-K6999-L6999)</f>
        <v>0</v>
      </c>
    </row>
    <row r="7000" customFormat="false" ht="15" hidden="false" customHeight="false" outlineLevel="0" collapsed="false">
      <c r="A7000" s="0" t="n">
        <f aca="false">'Profiles 8760'!A6989</f>
        <v>6987</v>
      </c>
      <c r="B7000" s="0" t="n">
        <f aca="false">'Profiles 8760'!B6989</f>
        <v>10</v>
      </c>
      <c r="C7000" s="0" t="n">
        <f aca="false">'Profiles 8760'!E6989</f>
        <v>0</v>
      </c>
      <c r="D7000" s="0" t="n">
        <f aca="false">'Profiles 8760'!F6989</f>
        <v>0</v>
      </c>
      <c r="E7000" s="0" t="n">
        <f aca="false">'Profiles 8760'!G6989</f>
        <v>0.54076</v>
      </c>
      <c r="F7000" s="0" t="n">
        <f aca="false">D7000*Assumptions!$C$11*$B$7+E7000*Assumptions!$C$12*$B$8</f>
        <v>22.117084</v>
      </c>
      <c r="G7000" s="0" t="n">
        <f aca="false">C7000*Assumptions!$C$15</f>
        <v>0</v>
      </c>
      <c r="H7000" s="0" t="n">
        <f aca="false">MIN(F7000,G7000)</f>
        <v>0</v>
      </c>
      <c r="I7000" s="0" t="n">
        <f aca="false">IF(C7000=1,MIN(G7000-H7000,Assumptions!$C$13,P6999),0)</f>
        <v>0</v>
      </c>
      <c r="J7000" s="0" t="n">
        <f aca="false">H7000+I7000</f>
        <v>0</v>
      </c>
      <c r="K7000" s="0" t="n">
        <f aca="false">MIN(IF(C7000=1,F7000-H7000,F7000),Assumptions!$C$13,MAX(0,($B$5-P6999)/$B$6))</f>
        <v>22.117084</v>
      </c>
      <c r="L7000" s="0" t="n">
        <f aca="false">IF(C7000=1,0,MIN(F7000-K7000,Assumptions!$C$15,MAX(0,$B$10-O6999-M7000)))</f>
        <v>0</v>
      </c>
      <c r="M7000" s="0" t="n">
        <f aca="false">'Profiles 8760'!H6989</f>
        <v>59200</v>
      </c>
      <c r="N7000" s="0" t="n">
        <f aca="false">J7000+L7000</f>
        <v>0</v>
      </c>
      <c r="O7000" s="0" t="n">
        <f aca="false">O6999+N7000</f>
        <v>652394.030236423</v>
      </c>
      <c r="P7000" s="0" t="n">
        <f aca="false">MIN($B$5,P6999+K7000*$B$6-I7000)</f>
        <v>253.89271818352</v>
      </c>
      <c r="Q7000" s="0" t="n">
        <f aca="false">MAX(0,F7000-H7000-K7000-L7000)</f>
        <v>0</v>
      </c>
    </row>
    <row r="7001" customFormat="false" ht="15" hidden="false" customHeight="false" outlineLevel="0" collapsed="false">
      <c r="A7001" s="0" t="n">
        <f aca="false">'Profiles 8760'!A6990</f>
        <v>6988</v>
      </c>
      <c r="B7001" s="0" t="n">
        <f aca="false">'Profiles 8760'!B6990</f>
        <v>10</v>
      </c>
      <c r="C7001" s="0" t="n">
        <f aca="false">'Profiles 8760'!E6990</f>
        <v>0</v>
      </c>
      <c r="D7001" s="0" t="n">
        <f aca="false">'Profiles 8760'!F6990</f>
        <v>0</v>
      </c>
      <c r="E7001" s="0" t="n">
        <f aca="false">'Profiles 8760'!G6990</f>
        <v>0.612657</v>
      </c>
      <c r="F7001" s="0" t="n">
        <f aca="false">D7001*Assumptions!$C$11*$B$7+E7001*Assumptions!$C$12*$B$8</f>
        <v>25.0576713</v>
      </c>
      <c r="G7001" s="0" t="n">
        <f aca="false">C7001*Assumptions!$C$15</f>
        <v>0</v>
      </c>
      <c r="H7001" s="0" t="n">
        <f aca="false">MIN(F7001,G7001)</f>
        <v>0</v>
      </c>
      <c r="I7001" s="0" t="n">
        <f aca="false">IF(C7001=1,MIN(G7001-H7001,Assumptions!$C$13,P7000),0)</f>
        <v>0</v>
      </c>
      <c r="J7001" s="0" t="n">
        <f aca="false">H7001+I7001</f>
        <v>0</v>
      </c>
      <c r="K7001" s="0" t="n">
        <f aca="false">MIN(IF(C7001=1,F7001-H7001,F7001),Assumptions!$C$13,MAX(0,($B$5-P7000)/$B$6))</f>
        <v>25.0576713</v>
      </c>
      <c r="L7001" s="0" t="n">
        <f aca="false">IF(C7001=1,0,MIN(F7001-K7001,Assumptions!$C$15,MAX(0,$B$10-O7000-M7001)))</f>
        <v>0</v>
      </c>
      <c r="M7001" s="0" t="n">
        <f aca="false">'Profiles 8760'!H6990</f>
        <v>59200</v>
      </c>
      <c r="N7001" s="0" t="n">
        <f aca="false">J7001+L7001</f>
        <v>0</v>
      </c>
      <c r="O7001" s="0" t="n">
        <f aca="false">O7000+N7001</f>
        <v>652394.030236423</v>
      </c>
      <c r="P7001" s="0" t="n">
        <f aca="false">MIN($B$5,P7000+K7001*$B$6-I7001)</f>
        <v>275.61270766636</v>
      </c>
      <c r="Q7001" s="0" t="n">
        <f aca="false">MAX(0,F7001-H7001-K7001-L7001)</f>
        <v>0</v>
      </c>
    </row>
    <row r="7002" customFormat="false" ht="15" hidden="false" customHeight="false" outlineLevel="0" collapsed="false">
      <c r="A7002" s="0" t="n">
        <f aca="false">'Profiles 8760'!A6991</f>
        <v>6989</v>
      </c>
      <c r="B7002" s="0" t="n">
        <f aca="false">'Profiles 8760'!B6991</f>
        <v>10</v>
      </c>
      <c r="C7002" s="0" t="n">
        <f aca="false">'Profiles 8760'!E6991</f>
        <v>0</v>
      </c>
      <c r="D7002" s="0" t="n">
        <f aca="false">'Profiles 8760'!F6991</f>
        <v>0</v>
      </c>
      <c r="E7002" s="0" t="n">
        <f aca="false">'Profiles 8760'!G6991</f>
        <v>0.507463</v>
      </c>
      <c r="F7002" s="0" t="n">
        <f aca="false">D7002*Assumptions!$C$11*$B$7+E7002*Assumptions!$C$12*$B$8</f>
        <v>20.7552367</v>
      </c>
      <c r="G7002" s="0" t="n">
        <f aca="false">C7002*Assumptions!$C$15</f>
        <v>0</v>
      </c>
      <c r="H7002" s="0" t="n">
        <f aca="false">MIN(F7002,G7002)</f>
        <v>0</v>
      </c>
      <c r="I7002" s="0" t="n">
        <f aca="false">IF(C7002=1,MIN(G7002-H7002,Assumptions!$C$13,P7001),0)</f>
        <v>0</v>
      </c>
      <c r="J7002" s="0" t="n">
        <f aca="false">H7002+I7002</f>
        <v>0</v>
      </c>
      <c r="K7002" s="0" t="n">
        <f aca="false">MIN(IF(C7002=1,F7002-H7002,F7002),Assumptions!$C$13,MAX(0,($B$5-P7001)/$B$6))</f>
        <v>20.7552367</v>
      </c>
      <c r="L7002" s="0" t="n">
        <f aca="false">IF(C7002=1,0,MIN(F7002-K7002,Assumptions!$C$15,MAX(0,$B$10-O7001-M7002)))</f>
        <v>0</v>
      </c>
      <c r="M7002" s="0" t="n">
        <f aca="false">'Profiles 8760'!H6991</f>
        <v>59200</v>
      </c>
      <c r="N7002" s="0" t="n">
        <f aca="false">J7002+L7002</f>
        <v>0</v>
      </c>
      <c r="O7002" s="0" t="n">
        <f aca="false">O7001+N7002</f>
        <v>652394.030236423</v>
      </c>
      <c r="P7002" s="0" t="n">
        <f aca="false">MIN($B$5,P7001+K7002*$B$6-I7002)</f>
        <v>293.60334683792</v>
      </c>
      <c r="Q7002" s="0" t="n">
        <f aca="false">MAX(0,F7002-H7002-K7002-L7002)</f>
        <v>0</v>
      </c>
    </row>
    <row r="7003" customFormat="false" ht="15" hidden="false" customHeight="false" outlineLevel="0" collapsed="false">
      <c r="A7003" s="0" t="n">
        <f aca="false">'Profiles 8760'!A6992</f>
        <v>6990</v>
      </c>
      <c r="B7003" s="0" t="n">
        <f aca="false">'Profiles 8760'!B6992</f>
        <v>10</v>
      </c>
      <c r="C7003" s="0" t="n">
        <f aca="false">'Profiles 8760'!E6992</f>
        <v>0</v>
      </c>
      <c r="D7003" s="0" t="n">
        <f aca="false">'Profiles 8760'!F6992</f>
        <v>0</v>
      </c>
      <c r="E7003" s="0" t="n">
        <f aca="false">'Profiles 8760'!G6992</f>
        <v>0.397518</v>
      </c>
      <c r="F7003" s="0" t="n">
        <f aca="false">D7003*Assumptions!$C$11*$B$7+E7003*Assumptions!$C$12*$B$8</f>
        <v>16.2584862</v>
      </c>
      <c r="G7003" s="0" t="n">
        <f aca="false">C7003*Assumptions!$C$15</f>
        <v>0</v>
      </c>
      <c r="H7003" s="0" t="n">
        <f aca="false">MIN(F7003,G7003)</f>
        <v>0</v>
      </c>
      <c r="I7003" s="0" t="n">
        <f aca="false">IF(C7003=1,MIN(G7003-H7003,Assumptions!$C$13,P7002),0)</f>
        <v>0</v>
      </c>
      <c r="J7003" s="0" t="n">
        <f aca="false">H7003+I7003</f>
        <v>0</v>
      </c>
      <c r="K7003" s="0" t="n">
        <f aca="false">MIN(IF(C7003=1,F7003-H7003,F7003),Assumptions!$C$13,MAX(0,($B$5-P7002)/$B$6))</f>
        <v>16.2584862</v>
      </c>
      <c r="L7003" s="0" t="n">
        <f aca="false">IF(C7003=1,0,MIN(F7003-K7003,Assumptions!$C$15,MAX(0,$B$10-O7002-M7003)))</f>
        <v>0</v>
      </c>
      <c r="M7003" s="0" t="n">
        <f aca="false">'Profiles 8760'!H6992</f>
        <v>59200</v>
      </c>
      <c r="N7003" s="0" t="n">
        <f aca="false">J7003+L7003</f>
        <v>0</v>
      </c>
      <c r="O7003" s="0" t="n">
        <f aca="false">O7002+N7003</f>
        <v>652394.030236423</v>
      </c>
      <c r="P7003" s="0" t="n">
        <f aca="false">MIN($B$5,P7002+K7003*$B$6-I7003)</f>
        <v>307.69620267608</v>
      </c>
      <c r="Q7003" s="0" t="n">
        <f aca="false">MAX(0,F7003-H7003-K7003-L7003)</f>
        <v>0</v>
      </c>
    </row>
    <row r="7004" customFormat="false" ht="15" hidden="false" customHeight="false" outlineLevel="0" collapsed="false">
      <c r="A7004" s="0" t="n">
        <f aca="false">'Profiles 8760'!A6993</f>
        <v>6991</v>
      </c>
      <c r="B7004" s="0" t="n">
        <f aca="false">'Profiles 8760'!B6993</f>
        <v>10</v>
      </c>
      <c r="C7004" s="0" t="n">
        <f aca="false">'Profiles 8760'!E6993</f>
        <v>0</v>
      </c>
      <c r="D7004" s="0" t="n">
        <f aca="false">'Profiles 8760'!F6993</f>
        <v>0</v>
      </c>
      <c r="E7004" s="0" t="n">
        <f aca="false">'Profiles 8760'!G6993</f>
        <v>0.4664</v>
      </c>
      <c r="F7004" s="0" t="n">
        <f aca="false">D7004*Assumptions!$C$11*$B$7+E7004*Assumptions!$C$12*$B$8</f>
        <v>19.07576</v>
      </c>
      <c r="G7004" s="0" t="n">
        <f aca="false">C7004*Assumptions!$C$15</f>
        <v>0</v>
      </c>
      <c r="H7004" s="0" t="n">
        <f aca="false">MIN(F7004,G7004)</f>
        <v>0</v>
      </c>
      <c r="I7004" s="0" t="n">
        <f aca="false">IF(C7004=1,MIN(G7004-H7004,Assumptions!$C$13,P7003),0)</f>
        <v>0</v>
      </c>
      <c r="J7004" s="0" t="n">
        <f aca="false">H7004+I7004</f>
        <v>0</v>
      </c>
      <c r="K7004" s="0" t="n">
        <f aca="false">MIN(IF(C7004=1,F7004-H7004,F7004),Assumptions!$C$13,MAX(0,($B$5-P7003)/$B$6))</f>
        <v>19.07576</v>
      </c>
      <c r="L7004" s="0" t="n">
        <f aca="false">IF(C7004=1,0,MIN(F7004-K7004,Assumptions!$C$15,MAX(0,$B$10-O7003-M7004)))</f>
        <v>0</v>
      </c>
      <c r="M7004" s="0" t="n">
        <f aca="false">'Profiles 8760'!H6993</f>
        <v>59200</v>
      </c>
      <c r="N7004" s="0" t="n">
        <f aca="false">J7004+L7004</f>
        <v>0</v>
      </c>
      <c r="O7004" s="0" t="n">
        <f aca="false">O7003+N7004</f>
        <v>652394.030236423</v>
      </c>
      <c r="P7004" s="0" t="n">
        <f aca="false">MIN($B$5,P7003+K7004*$B$6-I7004)</f>
        <v>324.23107144408</v>
      </c>
      <c r="Q7004" s="0" t="n">
        <f aca="false">MAX(0,F7004-H7004-K7004-L7004)</f>
        <v>0</v>
      </c>
    </row>
    <row r="7005" customFormat="false" ht="15" hidden="false" customHeight="false" outlineLevel="0" collapsed="false">
      <c r="A7005" s="0" t="n">
        <f aca="false">'Profiles 8760'!A6994</f>
        <v>6992</v>
      </c>
      <c r="B7005" s="0" t="n">
        <f aca="false">'Profiles 8760'!B6994</f>
        <v>10</v>
      </c>
      <c r="C7005" s="0" t="n">
        <f aca="false">'Profiles 8760'!E6994</f>
        <v>1</v>
      </c>
      <c r="D7005" s="0" t="n">
        <f aca="false">'Profiles 8760'!F6994</f>
        <v>0.168545</v>
      </c>
      <c r="E7005" s="0" t="n">
        <f aca="false">'Profiles 8760'!G6994</f>
        <v>0.458826</v>
      </c>
      <c r="F7005" s="0" t="n">
        <f aca="false">D7005*Assumptions!$C$11*$B$7+E7005*Assumptions!$C$12*$B$8</f>
        <v>67.4417794</v>
      </c>
      <c r="G7005" s="0" t="n">
        <f aca="false">C7005*Assumptions!$C$15</f>
        <v>200</v>
      </c>
      <c r="H7005" s="0" t="n">
        <f aca="false">MIN(F7005,G7005)</f>
        <v>67.4417794</v>
      </c>
      <c r="I7005" s="0" t="n">
        <f aca="false">IF(C7005=1,MIN(G7005-H7005,Assumptions!$C$13,P7004),0)</f>
        <v>132.5582206</v>
      </c>
      <c r="J7005" s="0" t="n">
        <f aca="false">H7005+I7005</f>
        <v>200</v>
      </c>
      <c r="K7005" s="0" t="n">
        <f aca="false">MIN(IF(C7005=1,F7005-H7005,F7005),Assumptions!$C$13,MAX(0,($B$5-P7004)/$B$6))</f>
        <v>0</v>
      </c>
      <c r="L7005" s="0" t="n">
        <f aca="false">IF(C7005=1,0,MIN(F7005-K7005,Assumptions!$C$15,MAX(0,$B$10-O7004-M7005)))</f>
        <v>0</v>
      </c>
      <c r="M7005" s="0" t="n">
        <f aca="false">'Profiles 8760'!H6994</f>
        <v>59000</v>
      </c>
      <c r="N7005" s="0" t="n">
        <f aca="false">J7005+L7005</f>
        <v>200</v>
      </c>
      <c r="O7005" s="0" t="n">
        <f aca="false">O7004+N7005</f>
        <v>652594.030236423</v>
      </c>
      <c r="P7005" s="0" t="n">
        <f aca="false">MIN($B$5,P7004+K7005*$B$6-I7005)</f>
        <v>191.67285084408</v>
      </c>
      <c r="Q7005" s="0" t="n">
        <f aca="false">MAX(0,F7005-H7005-K7005-L7005)</f>
        <v>0</v>
      </c>
    </row>
    <row r="7006" customFormat="false" ht="15" hidden="false" customHeight="false" outlineLevel="0" collapsed="false">
      <c r="A7006" s="0" t="n">
        <f aca="false">'Profiles 8760'!A6995</f>
        <v>6993</v>
      </c>
      <c r="B7006" s="0" t="n">
        <f aca="false">'Profiles 8760'!B6995</f>
        <v>10</v>
      </c>
      <c r="C7006" s="0" t="n">
        <f aca="false">'Profiles 8760'!E6995</f>
        <v>1</v>
      </c>
      <c r="D7006" s="0" t="n">
        <f aca="false">'Profiles 8760'!F6995</f>
        <v>0.507092</v>
      </c>
      <c r="E7006" s="0" t="n">
        <f aca="false">'Profiles 8760'!G6995</f>
        <v>0.347946</v>
      </c>
      <c r="F7006" s="0" t="n">
        <f aca="false">D7006*Assumptions!$C$11*$B$7+E7006*Assumptions!$C$12*$B$8</f>
        <v>160.679161</v>
      </c>
      <c r="G7006" s="0" t="n">
        <f aca="false">C7006*Assumptions!$C$15</f>
        <v>200</v>
      </c>
      <c r="H7006" s="0" t="n">
        <f aca="false">MIN(F7006,G7006)</f>
        <v>160.679161</v>
      </c>
      <c r="I7006" s="0" t="n">
        <f aca="false">IF(C7006=1,MIN(G7006-H7006,Assumptions!$C$13,P7005),0)</f>
        <v>39.320839</v>
      </c>
      <c r="J7006" s="0" t="n">
        <f aca="false">H7006+I7006</f>
        <v>200</v>
      </c>
      <c r="K7006" s="0" t="n">
        <f aca="false">MIN(IF(C7006=1,F7006-H7006,F7006),Assumptions!$C$13,MAX(0,($B$5-P7005)/$B$6))</f>
        <v>0</v>
      </c>
      <c r="L7006" s="0" t="n">
        <f aca="false">IF(C7006=1,0,MIN(F7006-K7006,Assumptions!$C$15,MAX(0,$B$10-O7005-M7006)))</f>
        <v>0</v>
      </c>
      <c r="M7006" s="0" t="n">
        <f aca="false">'Profiles 8760'!H6995</f>
        <v>58800</v>
      </c>
      <c r="N7006" s="0" t="n">
        <f aca="false">J7006+L7006</f>
        <v>200</v>
      </c>
      <c r="O7006" s="0" t="n">
        <f aca="false">O7005+N7006</f>
        <v>652794.030236423</v>
      </c>
      <c r="P7006" s="0" t="n">
        <f aca="false">MIN($B$5,P7005+K7006*$B$6-I7006)</f>
        <v>152.35201184408</v>
      </c>
      <c r="Q7006" s="0" t="n">
        <f aca="false">MAX(0,F7006-H7006-K7006-L7006)</f>
        <v>0</v>
      </c>
    </row>
    <row r="7007" customFormat="false" ht="15" hidden="false" customHeight="false" outlineLevel="0" collapsed="false">
      <c r="A7007" s="0" t="n">
        <f aca="false">'Profiles 8760'!A6996</f>
        <v>6994</v>
      </c>
      <c r="B7007" s="0" t="n">
        <f aca="false">'Profiles 8760'!B6996</f>
        <v>10</v>
      </c>
      <c r="C7007" s="0" t="n">
        <f aca="false">'Profiles 8760'!E6996</f>
        <v>0</v>
      </c>
      <c r="D7007" s="0" t="n">
        <f aca="false">'Profiles 8760'!F6996</f>
        <v>0.863705</v>
      </c>
      <c r="E7007" s="0" t="n">
        <f aca="false">'Profiles 8760'!G6996</f>
        <v>0.340474</v>
      </c>
      <c r="F7007" s="0" t="n">
        <f aca="false">D7007*Assumptions!$C$11*$B$7+E7007*Assumptions!$C$12*$B$8</f>
        <v>263.3633906</v>
      </c>
      <c r="G7007" s="0" t="n">
        <f aca="false">C7007*Assumptions!$C$15</f>
        <v>0</v>
      </c>
      <c r="H7007" s="0" t="n">
        <f aca="false">MIN(F7007,G7007)</f>
        <v>0</v>
      </c>
      <c r="I7007" s="0" t="n">
        <f aca="false">IF(C7007=1,MIN(G7007-H7007,Assumptions!$C$13,P7006),0)</f>
        <v>0</v>
      </c>
      <c r="J7007" s="0" t="n">
        <f aca="false">H7007+I7007</f>
        <v>0</v>
      </c>
      <c r="K7007" s="0" t="n">
        <f aca="false">MIN(IF(C7007=1,F7007-H7007,F7007),Assumptions!$C$13,MAX(0,($B$5-P7006)/$B$6))</f>
        <v>180</v>
      </c>
      <c r="L7007" s="0" t="n">
        <f aca="false">IF(C7007=1,0,MIN(F7007-K7007,Assumptions!$C$15,MAX(0,$B$10-O7006-M7007)))</f>
        <v>83.3633906</v>
      </c>
      <c r="M7007" s="0" t="n">
        <f aca="false">'Profiles 8760'!H6996</f>
        <v>58800</v>
      </c>
      <c r="N7007" s="0" t="n">
        <f aca="false">J7007+L7007</f>
        <v>83.3633906</v>
      </c>
      <c r="O7007" s="0" t="n">
        <f aca="false">O7006+N7007</f>
        <v>652877.393627023</v>
      </c>
      <c r="P7007" s="0" t="n">
        <f aca="false">MIN($B$5,P7006+K7007*$B$6-I7007)</f>
        <v>308.37601184408</v>
      </c>
      <c r="Q7007" s="0" t="n">
        <f aca="false">MAX(0,F7007-H7007-K7007-L7007)</f>
        <v>0</v>
      </c>
    </row>
    <row r="7008" customFormat="false" ht="15" hidden="false" customHeight="false" outlineLevel="0" collapsed="false">
      <c r="A7008" s="0" t="n">
        <f aca="false">'Profiles 8760'!A6997</f>
        <v>6995</v>
      </c>
      <c r="B7008" s="0" t="n">
        <f aca="false">'Profiles 8760'!B6997</f>
        <v>10</v>
      </c>
      <c r="C7008" s="0" t="n">
        <f aca="false">'Profiles 8760'!E6997</f>
        <v>0</v>
      </c>
      <c r="D7008" s="0" t="n">
        <f aca="false">'Profiles 8760'!F6997</f>
        <v>1</v>
      </c>
      <c r="E7008" s="0" t="n">
        <f aca="false">'Profiles 8760'!G6997</f>
        <v>0.282624</v>
      </c>
      <c r="F7008" s="0" t="n">
        <f aca="false">D7008*Assumptions!$C$11*$B$7+E7008*Assumptions!$C$12*$B$8</f>
        <v>300.3593216</v>
      </c>
      <c r="G7008" s="0" t="n">
        <f aca="false">C7008*Assumptions!$C$15</f>
        <v>0</v>
      </c>
      <c r="H7008" s="0" t="n">
        <f aca="false">MIN(F7008,G7008)</f>
        <v>0</v>
      </c>
      <c r="I7008" s="0" t="n">
        <f aca="false">IF(C7008=1,MIN(G7008-H7008,Assumptions!$C$13,P7007),0)</f>
        <v>0</v>
      </c>
      <c r="J7008" s="0" t="n">
        <f aca="false">H7008+I7008</f>
        <v>0</v>
      </c>
      <c r="K7008" s="0" t="n">
        <f aca="false">MIN(IF(C7008=1,F7008-H7008,F7008),Assumptions!$C$13,MAX(0,($B$5-P7007)/$B$6))</f>
        <v>180</v>
      </c>
      <c r="L7008" s="0" t="n">
        <f aca="false">IF(C7008=1,0,MIN(F7008-K7008,Assumptions!$C$15,MAX(0,$B$10-O7007-M7008)))</f>
        <v>120.3593216</v>
      </c>
      <c r="M7008" s="0" t="n">
        <f aca="false">'Profiles 8760'!H6997</f>
        <v>58800</v>
      </c>
      <c r="N7008" s="0" t="n">
        <f aca="false">J7008+L7008</f>
        <v>120.3593216</v>
      </c>
      <c r="O7008" s="0" t="n">
        <f aca="false">O7007+N7008</f>
        <v>652997.752948623</v>
      </c>
      <c r="P7008" s="0" t="n">
        <f aca="false">MIN($B$5,P7007+K7008*$B$6-I7008)</f>
        <v>464.40001184408</v>
      </c>
      <c r="Q7008" s="0" t="n">
        <f aca="false">MAX(0,F7008-H7008-K7008-L7008)</f>
        <v>0</v>
      </c>
    </row>
    <row r="7009" customFormat="false" ht="15" hidden="false" customHeight="false" outlineLevel="0" collapsed="false">
      <c r="A7009" s="0" t="n">
        <f aca="false">'Profiles 8760'!A6998</f>
        <v>6996</v>
      </c>
      <c r="B7009" s="0" t="n">
        <f aca="false">'Profiles 8760'!B6998</f>
        <v>10</v>
      </c>
      <c r="C7009" s="0" t="n">
        <f aca="false">'Profiles 8760'!E6998</f>
        <v>0</v>
      </c>
      <c r="D7009" s="0" t="n">
        <f aca="false">'Profiles 8760'!F6998</f>
        <v>1</v>
      </c>
      <c r="E7009" s="0" t="n">
        <f aca="false">'Profiles 8760'!G6998</f>
        <v>0.392093</v>
      </c>
      <c r="F7009" s="0" t="n">
        <f aca="false">D7009*Assumptions!$C$11*$B$7+E7009*Assumptions!$C$12*$B$8</f>
        <v>304.8366037</v>
      </c>
      <c r="G7009" s="0" t="n">
        <f aca="false">C7009*Assumptions!$C$15</f>
        <v>0</v>
      </c>
      <c r="H7009" s="0" t="n">
        <f aca="false">MIN(F7009,G7009)</f>
        <v>0</v>
      </c>
      <c r="I7009" s="0" t="n">
        <f aca="false">IF(C7009=1,MIN(G7009-H7009,Assumptions!$C$13,P7008),0)</f>
        <v>0</v>
      </c>
      <c r="J7009" s="0" t="n">
        <f aca="false">H7009+I7009</f>
        <v>0</v>
      </c>
      <c r="K7009" s="0" t="n">
        <f aca="false">MIN(IF(C7009=1,F7009-H7009,F7009),Assumptions!$C$13,MAX(0,($B$5-P7008)/$B$6))</f>
        <v>53.5417491415782</v>
      </c>
      <c r="L7009" s="0" t="n">
        <f aca="false">IF(C7009=1,0,MIN(F7009-K7009,Assumptions!$C$15,MAX(0,$B$10-O7008-M7009)))</f>
        <v>200</v>
      </c>
      <c r="M7009" s="0" t="n">
        <f aca="false">'Profiles 8760'!H6998</f>
        <v>58800</v>
      </c>
      <c r="N7009" s="0" t="n">
        <f aca="false">J7009+L7009</f>
        <v>200</v>
      </c>
      <c r="O7009" s="0" t="n">
        <f aca="false">O7008+N7009</f>
        <v>653197.752948623</v>
      </c>
      <c r="P7009" s="0" t="n">
        <f aca="false">MIN($B$5,P7008+K7009*$B$6-I7009)</f>
        <v>510.81</v>
      </c>
      <c r="Q7009" s="0" t="n">
        <f aca="false">MAX(0,F7009-H7009-K7009-L7009)</f>
        <v>51.2948545584218</v>
      </c>
    </row>
    <row r="7010" customFormat="false" ht="15" hidden="false" customHeight="false" outlineLevel="0" collapsed="false">
      <c r="A7010" s="0" t="n">
        <f aca="false">'Profiles 8760'!A6999</f>
        <v>6997</v>
      </c>
      <c r="B7010" s="0" t="n">
        <f aca="false">'Profiles 8760'!B6999</f>
        <v>10</v>
      </c>
      <c r="C7010" s="0" t="n">
        <f aca="false">'Profiles 8760'!E6999</f>
        <v>0</v>
      </c>
      <c r="D7010" s="0" t="n">
        <f aca="false">'Profiles 8760'!F6999</f>
        <v>1</v>
      </c>
      <c r="E7010" s="0" t="n">
        <f aca="false">'Profiles 8760'!G6999</f>
        <v>0.33267</v>
      </c>
      <c r="F7010" s="0" t="n">
        <f aca="false">D7010*Assumptions!$C$11*$B$7+E7010*Assumptions!$C$12*$B$8</f>
        <v>302.406203</v>
      </c>
      <c r="G7010" s="0" t="n">
        <f aca="false">C7010*Assumptions!$C$15</f>
        <v>0</v>
      </c>
      <c r="H7010" s="0" t="n">
        <f aca="false">MIN(F7010,G7010)</f>
        <v>0</v>
      </c>
      <c r="I7010" s="0" t="n">
        <f aca="false">IF(C7010=1,MIN(G7010-H7010,Assumptions!$C$13,P7009),0)</f>
        <v>0</v>
      </c>
      <c r="J7010" s="0" t="n">
        <f aca="false">H7010+I7010</f>
        <v>0</v>
      </c>
      <c r="K7010" s="0" t="n">
        <f aca="false">MIN(IF(C7010=1,F7010-H7010,F7010),Assumptions!$C$13,MAX(0,($B$5-P7009)/$B$6))</f>
        <v>0</v>
      </c>
      <c r="L7010" s="0" t="n">
        <f aca="false">IF(C7010=1,0,MIN(F7010-K7010,Assumptions!$C$15,MAX(0,$B$10-O7009-M7010)))</f>
        <v>200</v>
      </c>
      <c r="M7010" s="0" t="n">
        <f aca="false">'Profiles 8760'!H6999</f>
        <v>58800</v>
      </c>
      <c r="N7010" s="0" t="n">
        <f aca="false">J7010+L7010</f>
        <v>200</v>
      </c>
      <c r="O7010" s="0" t="n">
        <f aca="false">O7009+N7010</f>
        <v>653397.752948623</v>
      </c>
      <c r="P7010" s="0" t="n">
        <f aca="false">MIN($B$5,P7009+K7010*$B$6-I7010)</f>
        <v>510.81</v>
      </c>
      <c r="Q7010" s="0" t="n">
        <f aca="false">MAX(0,F7010-H7010-K7010-L7010)</f>
        <v>102.406203</v>
      </c>
    </row>
    <row r="7011" customFormat="false" ht="15" hidden="false" customHeight="false" outlineLevel="0" collapsed="false">
      <c r="A7011" s="0" t="n">
        <f aca="false">'Profiles 8760'!A7000</f>
        <v>6998</v>
      </c>
      <c r="B7011" s="0" t="n">
        <f aca="false">'Profiles 8760'!B7000</f>
        <v>10</v>
      </c>
      <c r="C7011" s="0" t="n">
        <f aca="false">'Profiles 8760'!E7000</f>
        <v>0</v>
      </c>
      <c r="D7011" s="0" t="n">
        <f aca="false">'Profiles 8760'!F7000</f>
        <v>1</v>
      </c>
      <c r="E7011" s="0" t="n">
        <f aca="false">'Profiles 8760'!G7000</f>
        <v>0.394399</v>
      </c>
      <c r="F7011" s="0" t="n">
        <f aca="false">D7011*Assumptions!$C$11*$B$7+E7011*Assumptions!$C$12*$B$8</f>
        <v>304.9309191</v>
      </c>
      <c r="G7011" s="0" t="n">
        <f aca="false">C7011*Assumptions!$C$15</f>
        <v>0</v>
      </c>
      <c r="H7011" s="0" t="n">
        <f aca="false">MIN(F7011,G7011)</f>
        <v>0</v>
      </c>
      <c r="I7011" s="0" t="n">
        <f aca="false">IF(C7011=1,MIN(G7011-H7011,Assumptions!$C$13,P7010),0)</f>
        <v>0</v>
      </c>
      <c r="J7011" s="0" t="n">
        <f aca="false">H7011+I7011</f>
        <v>0</v>
      </c>
      <c r="K7011" s="0" t="n">
        <f aca="false">MIN(IF(C7011=1,F7011-H7011,F7011),Assumptions!$C$13,MAX(0,($B$5-P7010)/$B$6))</f>
        <v>0</v>
      </c>
      <c r="L7011" s="0" t="n">
        <f aca="false">IF(C7011=1,0,MIN(F7011-K7011,Assumptions!$C$15,MAX(0,$B$10-O7010-M7011)))</f>
        <v>200</v>
      </c>
      <c r="M7011" s="0" t="n">
        <f aca="false">'Profiles 8760'!H7000</f>
        <v>58800</v>
      </c>
      <c r="N7011" s="0" t="n">
        <f aca="false">J7011+L7011</f>
        <v>200</v>
      </c>
      <c r="O7011" s="0" t="n">
        <f aca="false">O7010+N7011</f>
        <v>653597.752948623</v>
      </c>
      <c r="P7011" s="0" t="n">
        <f aca="false">MIN($B$5,P7010+K7011*$B$6-I7011)</f>
        <v>510.81</v>
      </c>
      <c r="Q7011" s="0" t="n">
        <f aca="false">MAX(0,F7011-H7011-K7011-L7011)</f>
        <v>104.9309191</v>
      </c>
    </row>
    <row r="7012" customFormat="false" ht="15" hidden="false" customHeight="false" outlineLevel="0" collapsed="false">
      <c r="A7012" s="0" t="n">
        <f aca="false">'Profiles 8760'!A7001</f>
        <v>6999</v>
      </c>
      <c r="B7012" s="0" t="n">
        <f aca="false">'Profiles 8760'!B7001</f>
        <v>10</v>
      </c>
      <c r="C7012" s="0" t="n">
        <f aca="false">'Profiles 8760'!E7001</f>
        <v>0</v>
      </c>
      <c r="D7012" s="0" t="n">
        <f aca="false">'Profiles 8760'!F7001</f>
        <v>1</v>
      </c>
      <c r="E7012" s="0" t="n">
        <f aca="false">'Profiles 8760'!G7001</f>
        <v>0.44588</v>
      </c>
      <c r="F7012" s="0" t="n">
        <f aca="false">D7012*Assumptions!$C$11*$B$7+E7012*Assumptions!$C$12*$B$8</f>
        <v>307.036492</v>
      </c>
      <c r="G7012" s="0" t="n">
        <f aca="false">C7012*Assumptions!$C$15</f>
        <v>0</v>
      </c>
      <c r="H7012" s="0" t="n">
        <f aca="false">MIN(F7012,G7012)</f>
        <v>0</v>
      </c>
      <c r="I7012" s="0" t="n">
        <f aca="false">IF(C7012=1,MIN(G7012-H7012,Assumptions!$C$13,P7011),0)</f>
        <v>0</v>
      </c>
      <c r="J7012" s="0" t="n">
        <f aca="false">H7012+I7012</f>
        <v>0</v>
      </c>
      <c r="K7012" s="0" t="n">
        <f aca="false">MIN(IF(C7012=1,F7012-H7012,F7012),Assumptions!$C$13,MAX(0,($B$5-P7011)/$B$6))</f>
        <v>0</v>
      </c>
      <c r="L7012" s="0" t="n">
        <f aca="false">IF(C7012=1,0,MIN(F7012-K7012,Assumptions!$C$15,MAX(0,$B$10-O7011-M7012)))</f>
        <v>200</v>
      </c>
      <c r="M7012" s="0" t="n">
        <f aca="false">'Profiles 8760'!H7001</f>
        <v>58800</v>
      </c>
      <c r="N7012" s="0" t="n">
        <f aca="false">J7012+L7012</f>
        <v>200</v>
      </c>
      <c r="O7012" s="0" t="n">
        <f aca="false">O7011+N7012</f>
        <v>653797.752948623</v>
      </c>
      <c r="P7012" s="0" t="n">
        <f aca="false">MIN($B$5,P7011+K7012*$B$6-I7012)</f>
        <v>510.81</v>
      </c>
      <c r="Q7012" s="0" t="n">
        <f aca="false">MAX(0,F7012-H7012-K7012-L7012)</f>
        <v>107.036492</v>
      </c>
    </row>
    <row r="7013" customFormat="false" ht="15" hidden="false" customHeight="false" outlineLevel="0" collapsed="false">
      <c r="A7013" s="0" t="n">
        <f aca="false">'Profiles 8760'!A7002</f>
        <v>7000</v>
      </c>
      <c r="B7013" s="0" t="n">
        <f aca="false">'Profiles 8760'!B7002</f>
        <v>10</v>
      </c>
      <c r="C7013" s="0" t="n">
        <f aca="false">'Profiles 8760'!E7002</f>
        <v>0</v>
      </c>
      <c r="D7013" s="0" t="n">
        <f aca="false">'Profiles 8760'!F7002</f>
        <v>0.863705</v>
      </c>
      <c r="E7013" s="0" t="n">
        <f aca="false">'Profiles 8760'!G7002</f>
        <v>0.499061</v>
      </c>
      <c r="F7013" s="0" t="n">
        <f aca="false">D7013*Assumptions!$C$11*$B$7+E7013*Assumptions!$C$12*$B$8</f>
        <v>269.8495989</v>
      </c>
      <c r="G7013" s="0" t="n">
        <f aca="false">C7013*Assumptions!$C$15</f>
        <v>0</v>
      </c>
      <c r="H7013" s="0" t="n">
        <f aca="false">MIN(F7013,G7013)</f>
        <v>0</v>
      </c>
      <c r="I7013" s="0" t="n">
        <f aca="false">IF(C7013=1,MIN(G7013-H7013,Assumptions!$C$13,P7012),0)</f>
        <v>0</v>
      </c>
      <c r="J7013" s="0" t="n">
        <f aca="false">H7013+I7013</f>
        <v>0</v>
      </c>
      <c r="K7013" s="0" t="n">
        <f aca="false">MIN(IF(C7013=1,F7013-H7013,F7013),Assumptions!$C$13,MAX(0,($B$5-P7012)/$B$6))</f>
        <v>0</v>
      </c>
      <c r="L7013" s="0" t="n">
        <f aca="false">IF(C7013=1,0,MIN(F7013-K7013,Assumptions!$C$15,MAX(0,$B$10-O7012-M7013)))</f>
        <v>200</v>
      </c>
      <c r="M7013" s="0" t="n">
        <f aca="false">'Profiles 8760'!H7002</f>
        <v>58800</v>
      </c>
      <c r="N7013" s="0" t="n">
        <f aca="false">J7013+L7013</f>
        <v>200</v>
      </c>
      <c r="O7013" s="0" t="n">
        <f aca="false">O7012+N7013</f>
        <v>653997.752948623</v>
      </c>
      <c r="P7013" s="0" t="n">
        <f aca="false">MIN($B$5,P7012+K7013*$B$6-I7013)</f>
        <v>510.81</v>
      </c>
      <c r="Q7013" s="0" t="n">
        <f aca="false">MAX(0,F7013-H7013-K7013-L7013)</f>
        <v>69.8495989</v>
      </c>
    </row>
    <row r="7014" customFormat="false" ht="15" hidden="false" customHeight="false" outlineLevel="0" collapsed="false">
      <c r="A7014" s="0" t="n">
        <f aca="false">'Profiles 8760'!A7003</f>
        <v>7001</v>
      </c>
      <c r="B7014" s="0" t="n">
        <f aca="false">'Profiles 8760'!B7003</f>
        <v>10</v>
      </c>
      <c r="C7014" s="0" t="n">
        <f aca="false">'Profiles 8760'!E7003</f>
        <v>0</v>
      </c>
      <c r="D7014" s="0" t="n">
        <f aca="false">'Profiles 8760'!F7003</f>
        <v>0.507092</v>
      </c>
      <c r="E7014" s="0" t="n">
        <f aca="false">'Profiles 8760'!G7003</f>
        <v>0.44835</v>
      </c>
      <c r="F7014" s="0" t="n">
        <f aca="false">D7014*Assumptions!$C$11*$B$7+E7014*Assumptions!$C$12*$B$8</f>
        <v>164.7856846</v>
      </c>
      <c r="G7014" s="0" t="n">
        <f aca="false">C7014*Assumptions!$C$15</f>
        <v>0</v>
      </c>
      <c r="H7014" s="0" t="n">
        <f aca="false">MIN(F7014,G7014)</f>
        <v>0</v>
      </c>
      <c r="I7014" s="0" t="n">
        <f aca="false">IF(C7014=1,MIN(G7014-H7014,Assumptions!$C$13,P7013),0)</f>
        <v>0</v>
      </c>
      <c r="J7014" s="0" t="n">
        <f aca="false">H7014+I7014</f>
        <v>0</v>
      </c>
      <c r="K7014" s="0" t="n">
        <f aca="false">MIN(IF(C7014=1,F7014-H7014,F7014),Assumptions!$C$13,MAX(0,($B$5-P7013)/$B$6))</f>
        <v>0</v>
      </c>
      <c r="L7014" s="0" t="n">
        <f aca="false">IF(C7014=1,0,MIN(F7014-K7014,Assumptions!$C$15,MAX(0,$B$10-O7013-M7014)))</f>
        <v>164.7856846</v>
      </c>
      <c r="M7014" s="0" t="n">
        <f aca="false">'Profiles 8760'!H7003</f>
        <v>58800</v>
      </c>
      <c r="N7014" s="0" t="n">
        <f aca="false">J7014+L7014</f>
        <v>164.7856846</v>
      </c>
      <c r="O7014" s="0" t="n">
        <f aca="false">O7013+N7014</f>
        <v>654162.538633223</v>
      </c>
      <c r="P7014" s="0" t="n">
        <f aca="false">MIN($B$5,P7013+K7014*$B$6-I7014)</f>
        <v>510.81</v>
      </c>
      <c r="Q7014" s="0" t="n">
        <f aca="false">MAX(0,F7014-H7014-K7014-L7014)</f>
        <v>0</v>
      </c>
    </row>
    <row r="7015" customFormat="false" ht="15" hidden="false" customHeight="false" outlineLevel="0" collapsed="false">
      <c r="A7015" s="0" t="n">
        <f aca="false">'Profiles 8760'!A7004</f>
        <v>7002</v>
      </c>
      <c r="B7015" s="0" t="n">
        <f aca="false">'Profiles 8760'!B7004</f>
        <v>10</v>
      </c>
      <c r="C7015" s="0" t="n">
        <f aca="false">'Profiles 8760'!E7004</f>
        <v>0</v>
      </c>
      <c r="D7015" s="0" t="n">
        <f aca="false">'Profiles 8760'!F7004</f>
        <v>0.168545</v>
      </c>
      <c r="E7015" s="0" t="n">
        <f aca="false">'Profiles 8760'!G7004</f>
        <v>0.48977</v>
      </c>
      <c r="F7015" s="0" t="n">
        <f aca="false">D7015*Assumptions!$C$11*$B$7+E7015*Assumptions!$C$12*$B$8</f>
        <v>68.707389</v>
      </c>
      <c r="G7015" s="0" t="n">
        <f aca="false">C7015*Assumptions!$C$15</f>
        <v>0</v>
      </c>
      <c r="H7015" s="0" t="n">
        <f aca="false">MIN(F7015,G7015)</f>
        <v>0</v>
      </c>
      <c r="I7015" s="0" t="n">
        <f aca="false">IF(C7015=1,MIN(G7015-H7015,Assumptions!$C$13,P7014),0)</f>
        <v>0</v>
      </c>
      <c r="J7015" s="0" t="n">
        <f aca="false">H7015+I7015</f>
        <v>0</v>
      </c>
      <c r="K7015" s="0" t="n">
        <f aca="false">MIN(IF(C7015=1,F7015-H7015,F7015),Assumptions!$C$13,MAX(0,($B$5-P7014)/$B$6))</f>
        <v>0</v>
      </c>
      <c r="L7015" s="0" t="n">
        <f aca="false">IF(C7015=1,0,MIN(F7015-K7015,Assumptions!$C$15,MAX(0,$B$10-O7014-M7015)))</f>
        <v>68.707389</v>
      </c>
      <c r="M7015" s="0" t="n">
        <f aca="false">'Profiles 8760'!H7004</f>
        <v>58800</v>
      </c>
      <c r="N7015" s="0" t="n">
        <f aca="false">J7015+L7015</f>
        <v>68.707389</v>
      </c>
      <c r="O7015" s="0" t="n">
        <f aca="false">O7014+N7015</f>
        <v>654231.246022223</v>
      </c>
      <c r="P7015" s="0" t="n">
        <f aca="false">MIN($B$5,P7014+K7015*$B$6-I7015)</f>
        <v>510.81</v>
      </c>
      <c r="Q7015" s="0" t="n">
        <f aca="false">MAX(0,F7015-H7015-K7015-L7015)</f>
        <v>0</v>
      </c>
    </row>
    <row r="7016" customFormat="false" ht="15" hidden="false" customHeight="false" outlineLevel="0" collapsed="false">
      <c r="A7016" s="0" t="n">
        <f aca="false">'Profiles 8760'!A7005</f>
        <v>7003</v>
      </c>
      <c r="B7016" s="0" t="n">
        <f aca="false">'Profiles 8760'!B7005</f>
        <v>10</v>
      </c>
      <c r="C7016" s="0" t="n">
        <f aca="false">'Profiles 8760'!E7005</f>
        <v>0</v>
      </c>
      <c r="D7016" s="0" t="n">
        <f aca="false">'Profiles 8760'!F7005</f>
        <v>0</v>
      </c>
      <c r="E7016" s="0" t="n">
        <f aca="false">'Profiles 8760'!G7005</f>
        <v>0.335042</v>
      </c>
      <c r="F7016" s="0" t="n">
        <f aca="false">D7016*Assumptions!$C$11*$B$7+E7016*Assumptions!$C$12*$B$8</f>
        <v>13.7032178</v>
      </c>
      <c r="G7016" s="0" t="n">
        <f aca="false">C7016*Assumptions!$C$15</f>
        <v>0</v>
      </c>
      <c r="H7016" s="0" t="n">
        <f aca="false">MIN(F7016,G7016)</f>
        <v>0</v>
      </c>
      <c r="I7016" s="0" t="n">
        <f aca="false">IF(C7016=1,MIN(G7016-H7016,Assumptions!$C$13,P7015),0)</f>
        <v>0</v>
      </c>
      <c r="J7016" s="0" t="n">
        <f aca="false">H7016+I7016</f>
        <v>0</v>
      </c>
      <c r="K7016" s="0" t="n">
        <f aca="false">MIN(IF(C7016=1,F7016-H7016,F7016),Assumptions!$C$13,MAX(0,($B$5-P7015)/$B$6))</f>
        <v>0</v>
      </c>
      <c r="L7016" s="0" t="n">
        <f aca="false">IF(C7016=1,0,MIN(F7016-K7016,Assumptions!$C$15,MAX(0,$B$10-O7015-M7016)))</f>
        <v>13.7032178</v>
      </c>
      <c r="M7016" s="0" t="n">
        <f aca="false">'Profiles 8760'!H7005</f>
        <v>58800</v>
      </c>
      <c r="N7016" s="0" t="n">
        <f aca="false">J7016+L7016</f>
        <v>13.7032178</v>
      </c>
      <c r="O7016" s="0" t="n">
        <f aca="false">O7015+N7016</f>
        <v>654244.949240023</v>
      </c>
      <c r="P7016" s="0" t="n">
        <f aca="false">MIN($B$5,P7015+K7016*$B$6-I7016)</f>
        <v>510.81</v>
      </c>
      <c r="Q7016" s="0" t="n">
        <f aca="false">MAX(0,F7016-H7016-K7016-L7016)</f>
        <v>0</v>
      </c>
    </row>
    <row r="7017" customFormat="false" ht="15" hidden="false" customHeight="false" outlineLevel="0" collapsed="false">
      <c r="A7017" s="0" t="n">
        <f aca="false">'Profiles 8760'!A7006</f>
        <v>7004</v>
      </c>
      <c r="B7017" s="0" t="n">
        <f aca="false">'Profiles 8760'!B7006</f>
        <v>10</v>
      </c>
      <c r="C7017" s="0" t="n">
        <f aca="false">'Profiles 8760'!E7006</f>
        <v>1</v>
      </c>
      <c r="D7017" s="0" t="n">
        <f aca="false">'Profiles 8760'!F7006</f>
        <v>0</v>
      </c>
      <c r="E7017" s="0" t="n">
        <f aca="false">'Profiles 8760'!G7006</f>
        <v>0.531325</v>
      </c>
      <c r="F7017" s="0" t="n">
        <f aca="false">D7017*Assumptions!$C$11*$B$7+E7017*Assumptions!$C$12*$B$8</f>
        <v>21.7311925</v>
      </c>
      <c r="G7017" s="0" t="n">
        <f aca="false">C7017*Assumptions!$C$15</f>
        <v>200</v>
      </c>
      <c r="H7017" s="0" t="n">
        <f aca="false">MIN(F7017,G7017)</f>
        <v>21.7311925</v>
      </c>
      <c r="I7017" s="0" t="n">
        <f aca="false">IF(C7017=1,MIN(G7017-H7017,Assumptions!$C$13,P7016),0)</f>
        <v>178.2688075</v>
      </c>
      <c r="J7017" s="0" t="n">
        <f aca="false">H7017+I7017</f>
        <v>200</v>
      </c>
      <c r="K7017" s="0" t="n">
        <f aca="false">MIN(IF(C7017=1,F7017-H7017,F7017),Assumptions!$C$13,MAX(0,($B$5-P7016)/$B$6))</f>
        <v>0</v>
      </c>
      <c r="L7017" s="0" t="n">
        <f aca="false">IF(C7017=1,0,MIN(F7017-K7017,Assumptions!$C$15,MAX(0,$B$10-O7016-M7017)))</f>
        <v>0</v>
      </c>
      <c r="M7017" s="0" t="n">
        <f aca="false">'Profiles 8760'!H7006</f>
        <v>58600</v>
      </c>
      <c r="N7017" s="0" t="n">
        <f aca="false">J7017+L7017</f>
        <v>200</v>
      </c>
      <c r="O7017" s="0" t="n">
        <f aca="false">O7016+N7017</f>
        <v>654444.949240023</v>
      </c>
      <c r="P7017" s="0" t="n">
        <f aca="false">MIN($B$5,P7016+K7017*$B$6-I7017)</f>
        <v>332.5411925</v>
      </c>
      <c r="Q7017" s="0" t="n">
        <f aca="false">MAX(0,F7017-H7017-K7017-L7017)</f>
        <v>0</v>
      </c>
    </row>
    <row r="7018" customFormat="false" ht="15" hidden="false" customHeight="false" outlineLevel="0" collapsed="false">
      <c r="A7018" s="0" t="n">
        <f aca="false">'Profiles 8760'!A7007</f>
        <v>7005</v>
      </c>
      <c r="B7018" s="0" t="n">
        <f aca="false">'Profiles 8760'!B7007</f>
        <v>10</v>
      </c>
      <c r="C7018" s="0" t="n">
        <f aca="false">'Profiles 8760'!E7007</f>
        <v>1</v>
      </c>
      <c r="D7018" s="0" t="n">
        <f aca="false">'Profiles 8760'!F7007</f>
        <v>0</v>
      </c>
      <c r="E7018" s="0" t="n">
        <f aca="false">'Profiles 8760'!G7007</f>
        <v>0.578994</v>
      </c>
      <c r="F7018" s="0" t="n">
        <f aca="false">D7018*Assumptions!$C$11*$B$7+E7018*Assumptions!$C$12*$B$8</f>
        <v>23.6808546</v>
      </c>
      <c r="G7018" s="0" t="n">
        <f aca="false">C7018*Assumptions!$C$15</f>
        <v>200</v>
      </c>
      <c r="H7018" s="0" t="n">
        <f aca="false">MIN(F7018,G7018)</f>
        <v>23.6808546</v>
      </c>
      <c r="I7018" s="0" t="n">
        <f aca="false">IF(C7018=1,MIN(G7018-H7018,Assumptions!$C$13,P7017),0)</f>
        <v>176.3191454</v>
      </c>
      <c r="J7018" s="0" t="n">
        <f aca="false">H7018+I7018</f>
        <v>200</v>
      </c>
      <c r="K7018" s="0" t="n">
        <f aca="false">MIN(IF(C7018=1,F7018-H7018,F7018),Assumptions!$C$13,MAX(0,($B$5-P7017)/$B$6))</f>
        <v>0</v>
      </c>
      <c r="L7018" s="0" t="n">
        <f aca="false">IF(C7018=1,0,MIN(F7018-K7018,Assumptions!$C$15,MAX(0,$B$10-O7017-M7018)))</f>
        <v>0</v>
      </c>
      <c r="M7018" s="0" t="n">
        <f aca="false">'Profiles 8760'!H7007</f>
        <v>58400</v>
      </c>
      <c r="N7018" s="0" t="n">
        <f aca="false">J7018+L7018</f>
        <v>200</v>
      </c>
      <c r="O7018" s="0" t="n">
        <f aca="false">O7017+N7018</f>
        <v>654644.949240023</v>
      </c>
      <c r="P7018" s="0" t="n">
        <f aca="false">MIN($B$5,P7017+K7018*$B$6-I7018)</f>
        <v>156.2220471</v>
      </c>
      <c r="Q7018" s="0" t="n">
        <f aca="false">MAX(0,F7018-H7018-K7018-L7018)</f>
        <v>0</v>
      </c>
    </row>
    <row r="7019" customFormat="false" ht="15" hidden="false" customHeight="false" outlineLevel="0" collapsed="false">
      <c r="A7019" s="0" t="n">
        <f aca="false">'Profiles 8760'!A7008</f>
        <v>7006</v>
      </c>
      <c r="B7019" s="0" t="n">
        <f aca="false">'Profiles 8760'!B7008</f>
        <v>10</v>
      </c>
      <c r="C7019" s="0" t="n">
        <f aca="false">'Profiles 8760'!E7008</f>
        <v>0</v>
      </c>
      <c r="D7019" s="0" t="n">
        <f aca="false">'Profiles 8760'!F7008</f>
        <v>0</v>
      </c>
      <c r="E7019" s="0" t="n">
        <f aca="false">'Profiles 8760'!G7008</f>
        <v>0.491094</v>
      </c>
      <c r="F7019" s="0" t="n">
        <f aca="false">D7019*Assumptions!$C$11*$B$7+E7019*Assumptions!$C$12*$B$8</f>
        <v>20.0857446</v>
      </c>
      <c r="G7019" s="0" t="n">
        <f aca="false">C7019*Assumptions!$C$15</f>
        <v>0</v>
      </c>
      <c r="H7019" s="0" t="n">
        <f aca="false">MIN(F7019,G7019)</f>
        <v>0</v>
      </c>
      <c r="I7019" s="0" t="n">
        <f aca="false">IF(C7019=1,MIN(G7019-H7019,Assumptions!$C$13,P7018),0)</f>
        <v>0</v>
      </c>
      <c r="J7019" s="0" t="n">
        <f aca="false">H7019+I7019</f>
        <v>0</v>
      </c>
      <c r="K7019" s="0" t="n">
        <f aca="false">MIN(IF(C7019=1,F7019-H7019,F7019),Assumptions!$C$13,MAX(0,($B$5-P7018)/$B$6))</f>
        <v>20.0857446</v>
      </c>
      <c r="L7019" s="0" t="n">
        <f aca="false">IF(C7019=1,0,MIN(F7019-K7019,Assumptions!$C$15,MAX(0,$B$10-O7018-M7019)))</f>
        <v>0</v>
      </c>
      <c r="M7019" s="0" t="n">
        <f aca="false">'Profiles 8760'!H7008</f>
        <v>58400</v>
      </c>
      <c r="N7019" s="0" t="n">
        <f aca="false">J7019+L7019</f>
        <v>0</v>
      </c>
      <c r="O7019" s="0" t="n">
        <f aca="false">O7018+N7019</f>
        <v>654644.949240023</v>
      </c>
      <c r="P7019" s="0" t="n">
        <f aca="false">MIN($B$5,P7018+K7019*$B$6-I7019)</f>
        <v>173.63237051928</v>
      </c>
      <c r="Q7019" s="0" t="n">
        <f aca="false">MAX(0,F7019-H7019-K7019-L7019)</f>
        <v>0</v>
      </c>
    </row>
    <row r="7020" customFormat="false" ht="15" hidden="false" customHeight="false" outlineLevel="0" collapsed="false">
      <c r="A7020" s="0" t="n">
        <f aca="false">'Profiles 8760'!A7009</f>
        <v>7007</v>
      </c>
      <c r="B7020" s="0" t="n">
        <f aca="false">'Profiles 8760'!B7009</f>
        <v>10</v>
      </c>
      <c r="C7020" s="0" t="n">
        <f aca="false">'Profiles 8760'!E7009</f>
        <v>0</v>
      </c>
      <c r="D7020" s="0" t="n">
        <f aca="false">'Profiles 8760'!F7009</f>
        <v>0</v>
      </c>
      <c r="E7020" s="0" t="n">
        <f aca="false">'Profiles 8760'!G7009</f>
        <v>0.452856</v>
      </c>
      <c r="F7020" s="0" t="n">
        <f aca="false">D7020*Assumptions!$C$11*$B$7+E7020*Assumptions!$C$12*$B$8</f>
        <v>18.5218104</v>
      </c>
      <c r="G7020" s="0" t="n">
        <f aca="false">C7020*Assumptions!$C$15</f>
        <v>0</v>
      </c>
      <c r="H7020" s="0" t="n">
        <f aca="false">MIN(F7020,G7020)</f>
        <v>0</v>
      </c>
      <c r="I7020" s="0" t="n">
        <f aca="false">IF(C7020=1,MIN(G7020-H7020,Assumptions!$C$13,P7019),0)</f>
        <v>0</v>
      </c>
      <c r="J7020" s="0" t="n">
        <f aca="false">H7020+I7020</f>
        <v>0</v>
      </c>
      <c r="K7020" s="0" t="n">
        <f aca="false">MIN(IF(C7020=1,F7020-H7020,F7020),Assumptions!$C$13,MAX(0,($B$5-P7019)/$B$6))</f>
        <v>18.5218104</v>
      </c>
      <c r="L7020" s="0" t="n">
        <f aca="false">IF(C7020=1,0,MIN(F7020-K7020,Assumptions!$C$15,MAX(0,$B$10-O7019-M7020)))</f>
        <v>0</v>
      </c>
      <c r="M7020" s="0" t="n">
        <f aca="false">'Profiles 8760'!H7009</f>
        <v>58400</v>
      </c>
      <c r="N7020" s="0" t="n">
        <f aca="false">J7020+L7020</f>
        <v>0</v>
      </c>
      <c r="O7020" s="0" t="n">
        <f aca="false">O7019+N7020</f>
        <v>654644.949240023</v>
      </c>
      <c r="P7020" s="0" t="n">
        <f aca="false">MIN($B$5,P7019+K7020*$B$6-I7020)</f>
        <v>189.687075774</v>
      </c>
      <c r="Q7020" s="0" t="n">
        <f aca="false">MAX(0,F7020-H7020-K7020-L7020)</f>
        <v>0</v>
      </c>
    </row>
    <row r="7021" customFormat="false" ht="15" hidden="false" customHeight="false" outlineLevel="0" collapsed="false">
      <c r="A7021" s="0" t="n">
        <f aca="false">'Profiles 8760'!A7010</f>
        <v>7008</v>
      </c>
      <c r="B7021" s="0" t="n">
        <f aca="false">'Profiles 8760'!B7010</f>
        <v>10</v>
      </c>
      <c r="C7021" s="0" t="n">
        <f aca="false">'Profiles 8760'!E7010</f>
        <v>0</v>
      </c>
      <c r="D7021" s="0" t="n">
        <f aca="false">'Profiles 8760'!F7010</f>
        <v>0</v>
      </c>
      <c r="E7021" s="0" t="n">
        <f aca="false">'Profiles 8760'!G7010</f>
        <v>0.545647</v>
      </c>
      <c r="F7021" s="0" t="n">
        <f aca="false">D7021*Assumptions!$C$11*$B$7+E7021*Assumptions!$C$12*$B$8</f>
        <v>22.3169623</v>
      </c>
      <c r="G7021" s="0" t="n">
        <f aca="false">C7021*Assumptions!$C$15</f>
        <v>0</v>
      </c>
      <c r="H7021" s="0" t="n">
        <f aca="false">MIN(F7021,G7021)</f>
        <v>0</v>
      </c>
      <c r="I7021" s="0" t="n">
        <f aca="false">IF(C7021=1,MIN(G7021-H7021,Assumptions!$C$13,P7020),0)</f>
        <v>0</v>
      </c>
      <c r="J7021" s="0" t="n">
        <f aca="false">H7021+I7021</f>
        <v>0</v>
      </c>
      <c r="K7021" s="0" t="n">
        <f aca="false">MIN(IF(C7021=1,F7021-H7021,F7021),Assumptions!$C$13,MAX(0,($B$5-P7020)/$B$6))</f>
        <v>22.3169623</v>
      </c>
      <c r="L7021" s="0" t="n">
        <f aca="false">IF(C7021=1,0,MIN(F7021-K7021,Assumptions!$C$15,MAX(0,$B$10-O7020-M7021)))</f>
        <v>0</v>
      </c>
      <c r="M7021" s="0" t="n">
        <f aca="false">'Profiles 8760'!H7010</f>
        <v>58400</v>
      </c>
      <c r="N7021" s="0" t="n">
        <f aca="false">J7021+L7021</f>
        <v>0</v>
      </c>
      <c r="O7021" s="0" t="n">
        <f aca="false">O7020+N7021</f>
        <v>654644.949240023</v>
      </c>
      <c r="P7021" s="0" t="n">
        <f aca="false">MIN($B$5,P7020+K7021*$B$6-I7021)</f>
        <v>209.03141869564</v>
      </c>
      <c r="Q7021" s="0" t="n">
        <f aca="false">MAX(0,F7021-H7021-K7021-L7021)</f>
        <v>0</v>
      </c>
    </row>
    <row r="7022" customFormat="false" ht="15" hidden="false" customHeight="false" outlineLevel="0" collapsed="false">
      <c r="A7022" s="0" t="n">
        <f aca="false">'Profiles 8760'!A7011</f>
        <v>7009</v>
      </c>
      <c r="B7022" s="0" t="n">
        <f aca="false">'Profiles 8760'!B7011</f>
        <v>10</v>
      </c>
      <c r="C7022" s="0" t="n">
        <f aca="false">'Profiles 8760'!E7011</f>
        <v>0</v>
      </c>
      <c r="D7022" s="0" t="n">
        <f aca="false">'Profiles 8760'!F7011</f>
        <v>0</v>
      </c>
      <c r="E7022" s="0" t="n">
        <f aca="false">'Profiles 8760'!G7011</f>
        <v>0.65436</v>
      </c>
      <c r="F7022" s="0" t="n">
        <f aca="false">D7022*Assumptions!$C$11*$B$7+E7022*Assumptions!$C$12*$B$8</f>
        <v>26.763324</v>
      </c>
      <c r="G7022" s="0" t="n">
        <f aca="false">C7022*Assumptions!$C$15</f>
        <v>0</v>
      </c>
      <c r="H7022" s="0" t="n">
        <f aca="false">MIN(F7022,G7022)</f>
        <v>0</v>
      </c>
      <c r="I7022" s="0" t="n">
        <f aca="false">IF(C7022=1,MIN(G7022-H7022,Assumptions!$C$13,P7021),0)</f>
        <v>0</v>
      </c>
      <c r="J7022" s="0" t="n">
        <f aca="false">H7022+I7022</f>
        <v>0</v>
      </c>
      <c r="K7022" s="0" t="n">
        <f aca="false">MIN(IF(C7022=1,F7022-H7022,F7022),Assumptions!$C$13,MAX(0,($B$5-P7021)/$B$6))</f>
        <v>26.763324</v>
      </c>
      <c r="L7022" s="0" t="n">
        <f aca="false">IF(C7022=1,0,MIN(F7022-K7022,Assumptions!$C$15,MAX(0,$B$10-O7021-M7022)))</f>
        <v>0</v>
      </c>
      <c r="M7022" s="0" t="n">
        <f aca="false">'Profiles 8760'!H7011</f>
        <v>58400</v>
      </c>
      <c r="N7022" s="0" t="n">
        <f aca="false">J7022+L7022</f>
        <v>0</v>
      </c>
      <c r="O7022" s="0" t="n">
        <f aca="false">O7021+N7022</f>
        <v>654644.949240023</v>
      </c>
      <c r="P7022" s="0" t="n">
        <f aca="false">MIN($B$5,P7021+K7022*$B$6-I7022)</f>
        <v>232.22986793884</v>
      </c>
      <c r="Q7022" s="0" t="n">
        <f aca="false">MAX(0,F7022-H7022-K7022-L7022)</f>
        <v>0</v>
      </c>
    </row>
    <row r="7023" customFormat="false" ht="15" hidden="false" customHeight="false" outlineLevel="0" collapsed="false">
      <c r="A7023" s="0" t="n">
        <f aca="false">'Profiles 8760'!A7012</f>
        <v>7010</v>
      </c>
      <c r="B7023" s="0" t="n">
        <f aca="false">'Profiles 8760'!B7012</f>
        <v>10</v>
      </c>
      <c r="C7023" s="0" t="n">
        <f aca="false">'Profiles 8760'!E7012</f>
        <v>0</v>
      </c>
      <c r="D7023" s="0" t="n">
        <f aca="false">'Profiles 8760'!F7012</f>
        <v>0</v>
      </c>
      <c r="E7023" s="0" t="n">
        <f aca="false">'Profiles 8760'!G7012</f>
        <v>0.58683</v>
      </c>
      <c r="F7023" s="0" t="n">
        <f aca="false">D7023*Assumptions!$C$11*$B$7+E7023*Assumptions!$C$12*$B$8</f>
        <v>24.001347</v>
      </c>
      <c r="G7023" s="0" t="n">
        <f aca="false">C7023*Assumptions!$C$15</f>
        <v>0</v>
      </c>
      <c r="H7023" s="0" t="n">
        <f aca="false">MIN(F7023,G7023)</f>
        <v>0</v>
      </c>
      <c r="I7023" s="0" t="n">
        <f aca="false">IF(C7023=1,MIN(G7023-H7023,Assumptions!$C$13,P7022),0)</f>
        <v>0</v>
      </c>
      <c r="J7023" s="0" t="n">
        <f aca="false">H7023+I7023</f>
        <v>0</v>
      </c>
      <c r="K7023" s="0" t="n">
        <f aca="false">MIN(IF(C7023=1,F7023-H7023,F7023),Assumptions!$C$13,MAX(0,($B$5-P7022)/$B$6))</f>
        <v>24.001347</v>
      </c>
      <c r="L7023" s="0" t="n">
        <f aca="false">IF(C7023=1,0,MIN(F7023-K7023,Assumptions!$C$15,MAX(0,$B$10-O7022-M7023)))</f>
        <v>0</v>
      </c>
      <c r="M7023" s="0" t="n">
        <f aca="false">'Profiles 8760'!H7012</f>
        <v>58400</v>
      </c>
      <c r="N7023" s="0" t="n">
        <f aca="false">J7023+L7023</f>
        <v>0</v>
      </c>
      <c r="O7023" s="0" t="n">
        <f aca="false">O7022+N7023</f>
        <v>654644.949240023</v>
      </c>
      <c r="P7023" s="0" t="n">
        <f aca="false">MIN($B$5,P7022+K7023*$B$6-I7023)</f>
        <v>253.03423551844</v>
      </c>
      <c r="Q7023" s="0" t="n">
        <f aca="false">MAX(0,F7023-H7023-K7023-L7023)</f>
        <v>0</v>
      </c>
    </row>
    <row r="7024" customFormat="false" ht="15" hidden="false" customHeight="false" outlineLevel="0" collapsed="false">
      <c r="A7024" s="0" t="n">
        <f aca="false">'Profiles 8760'!A7013</f>
        <v>7011</v>
      </c>
      <c r="B7024" s="0" t="n">
        <f aca="false">'Profiles 8760'!B7013</f>
        <v>10</v>
      </c>
      <c r="C7024" s="0" t="n">
        <f aca="false">'Profiles 8760'!E7013</f>
        <v>0</v>
      </c>
      <c r="D7024" s="0" t="n">
        <f aca="false">'Profiles 8760'!F7013</f>
        <v>0</v>
      </c>
      <c r="E7024" s="0" t="n">
        <f aca="false">'Profiles 8760'!G7013</f>
        <v>0.559964</v>
      </c>
      <c r="F7024" s="0" t="n">
        <f aca="false">D7024*Assumptions!$C$11*$B$7+E7024*Assumptions!$C$12*$B$8</f>
        <v>22.9025276</v>
      </c>
      <c r="G7024" s="0" t="n">
        <f aca="false">C7024*Assumptions!$C$15</f>
        <v>0</v>
      </c>
      <c r="H7024" s="0" t="n">
        <f aca="false">MIN(F7024,G7024)</f>
        <v>0</v>
      </c>
      <c r="I7024" s="0" t="n">
        <f aca="false">IF(C7024=1,MIN(G7024-H7024,Assumptions!$C$13,P7023),0)</f>
        <v>0</v>
      </c>
      <c r="J7024" s="0" t="n">
        <f aca="false">H7024+I7024</f>
        <v>0</v>
      </c>
      <c r="K7024" s="0" t="n">
        <f aca="false">MIN(IF(C7024=1,F7024-H7024,F7024),Assumptions!$C$13,MAX(0,($B$5-P7023)/$B$6))</f>
        <v>22.9025276</v>
      </c>
      <c r="L7024" s="0" t="n">
        <f aca="false">IF(C7024=1,0,MIN(F7024-K7024,Assumptions!$C$15,MAX(0,$B$10-O7023-M7024)))</f>
        <v>0</v>
      </c>
      <c r="M7024" s="0" t="n">
        <f aca="false">'Profiles 8760'!H7013</f>
        <v>58400</v>
      </c>
      <c r="N7024" s="0" t="n">
        <f aca="false">J7024+L7024</f>
        <v>0</v>
      </c>
      <c r="O7024" s="0" t="n">
        <f aca="false">O7023+N7024</f>
        <v>654644.949240023</v>
      </c>
      <c r="P7024" s="0" t="n">
        <f aca="false">MIN($B$5,P7023+K7024*$B$6-I7024)</f>
        <v>272.88614644212</v>
      </c>
      <c r="Q7024" s="0" t="n">
        <f aca="false">MAX(0,F7024-H7024-K7024-L7024)</f>
        <v>0</v>
      </c>
    </row>
    <row r="7025" customFormat="false" ht="15" hidden="false" customHeight="false" outlineLevel="0" collapsed="false">
      <c r="A7025" s="0" t="n">
        <f aca="false">'Profiles 8760'!A7014</f>
        <v>7012</v>
      </c>
      <c r="B7025" s="0" t="n">
        <f aca="false">'Profiles 8760'!B7014</f>
        <v>10</v>
      </c>
      <c r="C7025" s="0" t="n">
        <f aca="false">'Profiles 8760'!E7014</f>
        <v>0</v>
      </c>
      <c r="D7025" s="0" t="n">
        <f aca="false">'Profiles 8760'!F7014</f>
        <v>0</v>
      </c>
      <c r="E7025" s="0" t="n">
        <f aca="false">'Profiles 8760'!G7014</f>
        <v>0.671375</v>
      </c>
      <c r="F7025" s="0" t="n">
        <f aca="false">D7025*Assumptions!$C$11*$B$7+E7025*Assumptions!$C$12*$B$8</f>
        <v>27.4592375</v>
      </c>
      <c r="G7025" s="0" t="n">
        <f aca="false">C7025*Assumptions!$C$15</f>
        <v>0</v>
      </c>
      <c r="H7025" s="0" t="n">
        <f aca="false">MIN(F7025,G7025)</f>
        <v>0</v>
      </c>
      <c r="I7025" s="0" t="n">
        <f aca="false">IF(C7025=1,MIN(G7025-H7025,Assumptions!$C$13,P7024),0)</f>
        <v>0</v>
      </c>
      <c r="J7025" s="0" t="n">
        <f aca="false">H7025+I7025</f>
        <v>0</v>
      </c>
      <c r="K7025" s="0" t="n">
        <f aca="false">MIN(IF(C7025=1,F7025-H7025,F7025),Assumptions!$C$13,MAX(0,($B$5-P7024)/$B$6))</f>
        <v>27.4592375</v>
      </c>
      <c r="L7025" s="0" t="n">
        <f aca="false">IF(C7025=1,0,MIN(F7025-K7025,Assumptions!$C$15,MAX(0,$B$10-O7024-M7025)))</f>
        <v>0</v>
      </c>
      <c r="M7025" s="0" t="n">
        <f aca="false">'Profiles 8760'!H7014</f>
        <v>58400</v>
      </c>
      <c r="N7025" s="0" t="n">
        <f aca="false">J7025+L7025</f>
        <v>0</v>
      </c>
      <c r="O7025" s="0" t="n">
        <f aca="false">O7024+N7025</f>
        <v>654644.949240023</v>
      </c>
      <c r="P7025" s="0" t="n">
        <f aca="false">MIN($B$5,P7024+K7025*$B$6-I7025)</f>
        <v>296.68781350712</v>
      </c>
      <c r="Q7025" s="0" t="n">
        <f aca="false">MAX(0,F7025-H7025-K7025-L7025)</f>
        <v>0</v>
      </c>
    </row>
    <row r="7026" customFormat="false" ht="15" hidden="false" customHeight="false" outlineLevel="0" collapsed="false">
      <c r="A7026" s="0" t="n">
        <f aca="false">'Profiles 8760'!A7015</f>
        <v>7013</v>
      </c>
      <c r="B7026" s="0" t="n">
        <f aca="false">'Profiles 8760'!B7015</f>
        <v>10</v>
      </c>
      <c r="C7026" s="0" t="n">
        <f aca="false">'Profiles 8760'!E7015</f>
        <v>0</v>
      </c>
      <c r="D7026" s="0" t="n">
        <f aca="false">'Profiles 8760'!F7015</f>
        <v>0</v>
      </c>
      <c r="E7026" s="0" t="n">
        <f aca="false">'Profiles 8760'!G7015</f>
        <v>0.502631</v>
      </c>
      <c r="F7026" s="0" t="n">
        <f aca="false">D7026*Assumptions!$C$11*$B$7+E7026*Assumptions!$C$12*$B$8</f>
        <v>20.5576079</v>
      </c>
      <c r="G7026" s="0" t="n">
        <f aca="false">C7026*Assumptions!$C$15</f>
        <v>0</v>
      </c>
      <c r="H7026" s="0" t="n">
        <f aca="false">MIN(F7026,G7026)</f>
        <v>0</v>
      </c>
      <c r="I7026" s="0" t="n">
        <f aca="false">IF(C7026=1,MIN(G7026-H7026,Assumptions!$C$13,P7025),0)</f>
        <v>0</v>
      </c>
      <c r="J7026" s="0" t="n">
        <f aca="false">H7026+I7026</f>
        <v>0</v>
      </c>
      <c r="K7026" s="0" t="n">
        <f aca="false">MIN(IF(C7026=1,F7026-H7026,F7026),Assumptions!$C$13,MAX(0,($B$5-P7025)/$B$6))</f>
        <v>20.5576079</v>
      </c>
      <c r="L7026" s="0" t="n">
        <f aca="false">IF(C7026=1,0,MIN(F7026-K7026,Assumptions!$C$15,MAX(0,$B$10-O7025-M7026)))</f>
        <v>0</v>
      </c>
      <c r="M7026" s="0" t="n">
        <f aca="false">'Profiles 8760'!H7015</f>
        <v>58400</v>
      </c>
      <c r="N7026" s="0" t="n">
        <f aca="false">J7026+L7026</f>
        <v>0</v>
      </c>
      <c r="O7026" s="0" t="n">
        <f aca="false">O7025+N7026</f>
        <v>654644.949240023</v>
      </c>
      <c r="P7026" s="0" t="n">
        <f aca="false">MIN($B$5,P7025+K7026*$B$6-I7026)</f>
        <v>314.50714803484</v>
      </c>
      <c r="Q7026" s="0" t="n">
        <f aca="false">MAX(0,F7026-H7026-K7026-L7026)</f>
        <v>0</v>
      </c>
    </row>
    <row r="7027" customFormat="false" ht="15" hidden="false" customHeight="false" outlineLevel="0" collapsed="false">
      <c r="A7027" s="0" t="n">
        <f aca="false">'Profiles 8760'!A7016</f>
        <v>7014</v>
      </c>
      <c r="B7027" s="0" t="n">
        <f aca="false">'Profiles 8760'!B7016</f>
        <v>10</v>
      </c>
      <c r="C7027" s="0" t="n">
        <f aca="false">'Profiles 8760'!E7016</f>
        <v>0</v>
      </c>
      <c r="D7027" s="0" t="n">
        <f aca="false">'Profiles 8760'!F7016</f>
        <v>0</v>
      </c>
      <c r="E7027" s="0" t="n">
        <f aca="false">'Profiles 8760'!G7016</f>
        <v>0.644123</v>
      </c>
      <c r="F7027" s="0" t="n">
        <f aca="false">D7027*Assumptions!$C$11*$B$7+E7027*Assumptions!$C$12*$B$8</f>
        <v>26.3446307</v>
      </c>
      <c r="G7027" s="0" t="n">
        <f aca="false">C7027*Assumptions!$C$15</f>
        <v>0</v>
      </c>
      <c r="H7027" s="0" t="n">
        <f aca="false">MIN(F7027,G7027)</f>
        <v>0</v>
      </c>
      <c r="I7027" s="0" t="n">
        <f aca="false">IF(C7027=1,MIN(G7027-H7027,Assumptions!$C$13,P7026),0)</f>
        <v>0</v>
      </c>
      <c r="J7027" s="0" t="n">
        <f aca="false">H7027+I7027</f>
        <v>0</v>
      </c>
      <c r="K7027" s="0" t="n">
        <f aca="false">MIN(IF(C7027=1,F7027-H7027,F7027),Assumptions!$C$13,MAX(0,($B$5-P7026)/$B$6))</f>
        <v>26.3446307</v>
      </c>
      <c r="L7027" s="0" t="n">
        <f aca="false">IF(C7027=1,0,MIN(F7027-K7027,Assumptions!$C$15,MAX(0,$B$10-O7026-M7027)))</f>
        <v>0</v>
      </c>
      <c r="M7027" s="0" t="n">
        <f aca="false">'Profiles 8760'!H7016</f>
        <v>58400</v>
      </c>
      <c r="N7027" s="0" t="n">
        <f aca="false">J7027+L7027</f>
        <v>0</v>
      </c>
      <c r="O7027" s="0" t="n">
        <f aca="false">O7026+N7027</f>
        <v>654644.949240023</v>
      </c>
      <c r="P7027" s="0" t="n">
        <f aca="false">MIN($B$5,P7026+K7027*$B$6-I7027)</f>
        <v>337.3426739256</v>
      </c>
      <c r="Q7027" s="0" t="n">
        <f aca="false">MAX(0,F7027-H7027-K7027-L7027)</f>
        <v>0</v>
      </c>
    </row>
    <row r="7028" customFormat="false" ht="15" hidden="false" customHeight="false" outlineLevel="0" collapsed="false">
      <c r="A7028" s="0" t="n">
        <f aca="false">'Profiles 8760'!A7017</f>
        <v>7015</v>
      </c>
      <c r="B7028" s="0" t="n">
        <f aca="false">'Profiles 8760'!B7017</f>
        <v>10</v>
      </c>
      <c r="C7028" s="0" t="n">
        <f aca="false">'Profiles 8760'!E7017</f>
        <v>0</v>
      </c>
      <c r="D7028" s="0" t="n">
        <f aca="false">'Profiles 8760'!F7017</f>
        <v>0</v>
      </c>
      <c r="E7028" s="0" t="n">
        <f aca="false">'Profiles 8760'!G7017</f>
        <v>0.797059</v>
      </c>
      <c r="F7028" s="0" t="n">
        <f aca="false">D7028*Assumptions!$C$11*$B$7+E7028*Assumptions!$C$12*$B$8</f>
        <v>32.5997131</v>
      </c>
      <c r="G7028" s="0" t="n">
        <f aca="false">C7028*Assumptions!$C$15</f>
        <v>0</v>
      </c>
      <c r="H7028" s="0" t="n">
        <f aca="false">MIN(F7028,G7028)</f>
        <v>0</v>
      </c>
      <c r="I7028" s="0" t="n">
        <f aca="false">IF(C7028=1,MIN(G7028-H7028,Assumptions!$C$13,P7027),0)</f>
        <v>0</v>
      </c>
      <c r="J7028" s="0" t="n">
        <f aca="false">H7028+I7028</f>
        <v>0</v>
      </c>
      <c r="K7028" s="0" t="n">
        <f aca="false">MIN(IF(C7028=1,F7028-H7028,F7028),Assumptions!$C$13,MAX(0,($B$5-P7027)/$B$6))</f>
        <v>32.5997131</v>
      </c>
      <c r="L7028" s="0" t="n">
        <f aca="false">IF(C7028=1,0,MIN(F7028-K7028,Assumptions!$C$15,MAX(0,$B$10-O7027-M7028)))</f>
        <v>0</v>
      </c>
      <c r="M7028" s="0" t="n">
        <f aca="false">'Profiles 8760'!H7017</f>
        <v>58400</v>
      </c>
      <c r="N7028" s="0" t="n">
        <f aca="false">J7028+L7028</f>
        <v>0</v>
      </c>
      <c r="O7028" s="0" t="n">
        <f aca="false">O7027+N7028</f>
        <v>654644.949240023</v>
      </c>
      <c r="P7028" s="0" t="n">
        <f aca="false">MIN($B$5,P7027+K7028*$B$6-I7028)</f>
        <v>365.60010524068</v>
      </c>
      <c r="Q7028" s="0" t="n">
        <f aca="false">MAX(0,F7028-H7028-K7028-L7028)</f>
        <v>0</v>
      </c>
    </row>
    <row r="7029" customFormat="false" ht="15" hidden="false" customHeight="false" outlineLevel="0" collapsed="false">
      <c r="A7029" s="0" t="n">
        <f aca="false">'Profiles 8760'!A7018</f>
        <v>7016</v>
      </c>
      <c r="B7029" s="0" t="n">
        <f aca="false">'Profiles 8760'!B7018</f>
        <v>10</v>
      </c>
      <c r="C7029" s="0" t="n">
        <f aca="false">'Profiles 8760'!E7018</f>
        <v>1</v>
      </c>
      <c r="D7029" s="0" t="n">
        <f aca="false">'Profiles 8760'!F7018</f>
        <v>0.143003</v>
      </c>
      <c r="E7029" s="0" t="n">
        <f aca="false">'Profiles 8760'!G7018</f>
        <v>0.806282</v>
      </c>
      <c r="F7029" s="0" t="n">
        <f aca="false">D7029*Assumptions!$C$11*$B$7+E7029*Assumptions!$C$12*$B$8</f>
        <v>74.2762002</v>
      </c>
      <c r="G7029" s="0" t="n">
        <f aca="false">C7029*Assumptions!$C$15</f>
        <v>200</v>
      </c>
      <c r="H7029" s="0" t="n">
        <f aca="false">MIN(F7029,G7029)</f>
        <v>74.2762002</v>
      </c>
      <c r="I7029" s="0" t="n">
        <f aca="false">IF(C7029=1,MIN(G7029-H7029,Assumptions!$C$13,P7028),0)</f>
        <v>125.7237998</v>
      </c>
      <c r="J7029" s="0" t="n">
        <f aca="false">H7029+I7029</f>
        <v>200</v>
      </c>
      <c r="K7029" s="0" t="n">
        <f aca="false">MIN(IF(C7029=1,F7029-H7029,F7029),Assumptions!$C$13,MAX(0,($B$5-P7028)/$B$6))</f>
        <v>0</v>
      </c>
      <c r="L7029" s="0" t="n">
        <f aca="false">IF(C7029=1,0,MIN(F7029-K7029,Assumptions!$C$15,MAX(0,$B$10-O7028-M7029)))</f>
        <v>0</v>
      </c>
      <c r="M7029" s="0" t="n">
        <f aca="false">'Profiles 8760'!H7018</f>
        <v>58200</v>
      </c>
      <c r="N7029" s="0" t="n">
        <f aca="false">J7029+L7029</f>
        <v>200</v>
      </c>
      <c r="O7029" s="0" t="n">
        <f aca="false">O7028+N7029</f>
        <v>654844.949240023</v>
      </c>
      <c r="P7029" s="0" t="n">
        <f aca="false">MIN($B$5,P7028+K7029*$B$6-I7029)</f>
        <v>239.87630544068</v>
      </c>
      <c r="Q7029" s="0" t="n">
        <f aca="false">MAX(0,F7029-H7029-K7029-L7029)</f>
        <v>0</v>
      </c>
    </row>
    <row r="7030" customFormat="false" ht="15" hidden="false" customHeight="false" outlineLevel="0" collapsed="false">
      <c r="A7030" s="0" t="n">
        <f aca="false">'Profiles 8760'!A7019</f>
        <v>7017</v>
      </c>
      <c r="B7030" s="0" t="n">
        <f aca="false">'Profiles 8760'!B7019</f>
        <v>10</v>
      </c>
      <c r="C7030" s="0" t="n">
        <f aca="false">'Profiles 8760'!E7019</f>
        <v>1</v>
      </c>
      <c r="D7030" s="0" t="n">
        <f aca="false">'Profiles 8760'!F7019</f>
        <v>0.430244</v>
      </c>
      <c r="E7030" s="0" t="n">
        <f aca="false">'Profiles 8760'!G7019</f>
        <v>0.967874</v>
      </c>
      <c r="F7030" s="0" t="n">
        <f aca="false">D7030*Assumptions!$C$11*$B$7+E7030*Assumptions!$C$12*$B$8</f>
        <v>163.8405138</v>
      </c>
      <c r="G7030" s="0" t="n">
        <f aca="false">C7030*Assumptions!$C$15</f>
        <v>200</v>
      </c>
      <c r="H7030" s="0" t="n">
        <f aca="false">MIN(F7030,G7030)</f>
        <v>163.8405138</v>
      </c>
      <c r="I7030" s="0" t="n">
        <f aca="false">IF(C7030=1,MIN(G7030-H7030,Assumptions!$C$13,P7029),0)</f>
        <v>36.1594862</v>
      </c>
      <c r="J7030" s="0" t="n">
        <f aca="false">H7030+I7030</f>
        <v>200</v>
      </c>
      <c r="K7030" s="0" t="n">
        <f aca="false">MIN(IF(C7030=1,F7030-H7030,F7030),Assumptions!$C$13,MAX(0,($B$5-P7029)/$B$6))</f>
        <v>0</v>
      </c>
      <c r="L7030" s="0" t="n">
        <f aca="false">IF(C7030=1,0,MIN(F7030-K7030,Assumptions!$C$15,MAX(0,$B$10-O7029-M7030)))</f>
        <v>0</v>
      </c>
      <c r="M7030" s="0" t="n">
        <f aca="false">'Profiles 8760'!H7019</f>
        <v>58000</v>
      </c>
      <c r="N7030" s="0" t="n">
        <f aca="false">J7030+L7030</f>
        <v>200</v>
      </c>
      <c r="O7030" s="0" t="n">
        <f aca="false">O7029+N7030</f>
        <v>655044.949240023</v>
      </c>
      <c r="P7030" s="0" t="n">
        <f aca="false">MIN($B$5,P7029+K7030*$B$6-I7030)</f>
        <v>203.71681924068</v>
      </c>
      <c r="Q7030" s="0" t="n">
        <f aca="false">MAX(0,F7030-H7030-K7030-L7030)</f>
        <v>0</v>
      </c>
    </row>
    <row r="7031" customFormat="false" ht="15" hidden="false" customHeight="false" outlineLevel="0" collapsed="false">
      <c r="A7031" s="0" t="n">
        <f aca="false">'Profiles 8760'!A7020</f>
        <v>7018</v>
      </c>
      <c r="B7031" s="0" t="n">
        <f aca="false">'Profiles 8760'!B7020</f>
        <v>10</v>
      </c>
      <c r="C7031" s="0" t="n">
        <f aca="false">'Profiles 8760'!E7020</f>
        <v>0</v>
      </c>
      <c r="D7031" s="0" t="n">
        <f aca="false">'Profiles 8760'!F7020</f>
        <v>0.732812</v>
      </c>
      <c r="E7031" s="0" t="n">
        <f aca="false">'Profiles 8760'!G7020</f>
        <v>0.971913</v>
      </c>
      <c r="F7031" s="0" t="n">
        <f aca="false">D7031*Assumptions!$C$11*$B$7+E7031*Assumptions!$C$12*$B$8</f>
        <v>251.3873473</v>
      </c>
      <c r="G7031" s="0" t="n">
        <f aca="false">C7031*Assumptions!$C$15</f>
        <v>0</v>
      </c>
      <c r="H7031" s="0" t="n">
        <f aca="false">MIN(F7031,G7031)</f>
        <v>0</v>
      </c>
      <c r="I7031" s="0" t="n">
        <f aca="false">IF(C7031=1,MIN(G7031-H7031,Assumptions!$C$13,P7030),0)</f>
        <v>0</v>
      </c>
      <c r="J7031" s="0" t="n">
        <f aca="false">H7031+I7031</f>
        <v>0</v>
      </c>
      <c r="K7031" s="0" t="n">
        <f aca="false">MIN(IF(C7031=1,F7031-H7031,F7031),Assumptions!$C$13,MAX(0,($B$5-P7030)/$B$6))</f>
        <v>180</v>
      </c>
      <c r="L7031" s="0" t="n">
        <f aca="false">IF(C7031=1,0,MIN(F7031-K7031,Assumptions!$C$15,MAX(0,$B$10-O7030-M7031)))</f>
        <v>71.3873473</v>
      </c>
      <c r="M7031" s="0" t="n">
        <f aca="false">'Profiles 8760'!H7020</f>
        <v>58000</v>
      </c>
      <c r="N7031" s="0" t="n">
        <f aca="false">J7031+L7031</f>
        <v>71.3873473</v>
      </c>
      <c r="O7031" s="0" t="n">
        <f aca="false">O7030+N7031</f>
        <v>655116.336587323</v>
      </c>
      <c r="P7031" s="0" t="n">
        <f aca="false">MIN($B$5,P7030+K7031*$B$6-I7031)</f>
        <v>359.74081924068</v>
      </c>
      <c r="Q7031" s="0" t="n">
        <f aca="false">MAX(0,F7031-H7031-K7031-L7031)</f>
        <v>0</v>
      </c>
    </row>
    <row r="7032" customFormat="false" ht="15" hidden="false" customHeight="false" outlineLevel="0" collapsed="false">
      <c r="A7032" s="0" t="n">
        <f aca="false">'Profiles 8760'!A7021</f>
        <v>7019</v>
      </c>
      <c r="B7032" s="0" t="n">
        <f aca="false">'Profiles 8760'!B7021</f>
        <v>10</v>
      </c>
      <c r="C7032" s="0" t="n">
        <f aca="false">'Profiles 8760'!E7021</f>
        <v>0</v>
      </c>
      <c r="D7032" s="0" t="n">
        <f aca="false">'Profiles 8760'!F7021</f>
        <v>0.992349</v>
      </c>
      <c r="E7032" s="0" t="n">
        <f aca="false">'Profiles 8760'!G7021</f>
        <v>1</v>
      </c>
      <c r="F7032" s="0" t="n">
        <f aca="false">D7032*Assumptions!$C$11*$B$7+E7032*Assumptions!$C$12*$B$8</f>
        <v>327.4903912</v>
      </c>
      <c r="G7032" s="0" t="n">
        <f aca="false">C7032*Assumptions!$C$15</f>
        <v>0</v>
      </c>
      <c r="H7032" s="0" t="n">
        <f aca="false">MIN(F7032,G7032)</f>
        <v>0</v>
      </c>
      <c r="I7032" s="0" t="n">
        <f aca="false">IF(C7032=1,MIN(G7032-H7032,Assumptions!$C$13,P7031),0)</f>
        <v>0</v>
      </c>
      <c r="J7032" s="0" t="n">
        <f aca="false">H7032+I7032</f>
        <v>0</v>
      </c>
      <c r="K7032" s="0" t="n">
        <f aca="false">MIN(IF(C7032=1,F7032-H7032,F7032),Assumptions!$C$13,MAX(0,($B$5-P7031)/$B$6))</f>
        <v>174.283780294555</v>
      </c>
      <c r="L7032" s="0" t="n">
        <f aca="false">IF(C7032=1,0,MIN(F7032-K7032,Assumptions!$C$15,MAX(0,$B$10-O7031-M7032)))</f>
        <v>153.206610905445</v>
      </c>
      <c r="M7032" s="0" t="n">
        <f aca="false">'Profiles 8760'!H7021</f>
        <v>58000</v>
      </c>
      <c r="N7032" s="0" t="n">
        <f aca="false">J7032+L7032</f>
        <v>153.206610905445</v>
      </c>
      <c r="O7032" s="0" t="n">
        <f aca="false">O7031+N7032</f>
        <v>655269.543198229</v>
      </c>
      <c r="P7032" s="0" t="n">
        <f aca="false">MIN($B$5,P7031+K7032*$B$6-I7032)</f>
        <v>510.81</v>
      </c>
      <c r="Q7032" s="0" t="n">
        <f aca="false">MAX(0,F7032-H7032-K7032-L7032)</f>
        <v>0</v>
      </c>
    </row>
    <row r="7033" customFormat="false" ht="15" hidden="false" customHeight="false" outlineLevel="0" collapsed="false">
      <c r="A7033" s="0" t="n">
        <f aca="false">'Profiles 8760'!A7022</f>
        <v>7020</v>
      </c>
      <c r="B7033" s="0" t="n">
        <f aca="false">'Profiles 8760'!B7022</f>
        <v>10</v>
      </c>
      <c r="C7033" s="0" t="n">
        <f aca="false">'Profiles 8760'!E7022</f>
        <v>0</v>
      </c>
      <c r="D7033" s="0" t="n">
        <f aca="false">'Profiles 8760'!F7022</f>
        <v>1</v>
      </c>
      <c r="E7033" s="0" t="n">
        <f aca="false">'Profiles 8760'!G7022</f>
        <v>0.932629</v>
      </c>
      <c r="F7033" s="0" t="n">
        <f aca="false">D7033*Assumptions!$C$11*$B$7+E7033*Assumptions!$C$12*$B$8</f>
        <v>326.9445261</v>
      </c>
      <c r="G7033" s="0" t="n">
        <f aca="false">C7033*Assumptions!$C$15</f>
        <v>0</v>
      </c>
      <c r="H7033" s="0" t="n">
        <f aca="false">MIN(F7033,G7033)</f>
        <v>0</v>
      </c>
      <c r="I7033" s="0" t="n">
        <f aca="false">IF(C7033=1,MIN(G7033-H7033,Assumptions!$C$13,P7032),0)</f>
        <v>0</v>
      </c>
      <c r="J7033" s="0" t="n">
        <f aca="false">H7033+I7033</f>
        <v>0</v>
      </c>
      <c r="K7033" s="0" t="n">
        <f aca="false">MIN(IF(C7033=1,F7033-H7033,F7033),Assumptions!$C$13,MAX(0,($B$5-P7032)/$B$6))</f>
        <v>0</v>
      </c>
      <c r="L7033" s="0" t="n">
        <f aca="false">IF(C7033=1,0,MIN(F7033-K7033,Assumptions!$C$15,MAX(0,$B$10-O7032-M7033)))</f>
        <v>200</v>
      </c>
      <c r="M7033" s="0" t="n">
        <f aca="false">'Profiles 8760'!H7022</f>
        <v>58000</v>
      </c>
      <c r="N7033" s="0" t="n">
        <f aca="false">J7033+L7033</f>
        <v>200</v>
      </c>
      <c r="O7033" s="0" t="n">
        <f aca="false">O7032+N7033</f>
        <v>655469.543198229</v>
      </c>
      <c r="P7033" s="0" t="n">
        <f aca="false">MIN($B$5,P7032+K7033*$B$6-I7033)</f>
        <v>510.81</v>
      </c>
      <c r="Q7033" s="0" t="n">
        <f aca="false">MAX(0,F7033-H7033-K7033-L7033)</f>
        <v>126.9445261</v>
      </c>
    </row>
    <row r="7034" customFormat="false" ht="15" hidden="false" customHeight="false" outlineLevel="0" collapsed="false">
      <c r="A7034" s="0" t="n">
        <f aca="false">'Profiles 8760'!A7023</f>
        <v>7021</v>
      </c>
      <c r="B7034" s="0" t="n">
        <f aca="false">'Profiles 8760'!B7023</f>
        <v>10</v>
      </c>
      <c r="C7034" s="0" t="n">
        <f aca="false">'Profiles 8760'!E7023</f>
        <v>0</v>
      </c>
      <c r="D7034" s="0" t="n">
        <f aca="false">'Profiles 8760'!F7023</f>
        <v>1</v>
      </c>
      <c r="E7034" s="0" t="n">
        <f aca="false">'Profiles 8760'!G7023</f>
        <v>0.792492</v>
      </c>
      <c r="F7034" s="0" t="n">
        <f aca="false">D7034*Assumptions!$C$11*$B$7+E7034*Assumptions!$C$12*$B$8</f>
        <v>321.2129228</v>
      </c>
      <c r="G7034" s="0" t="n">
        <f aca="false">C7034*Assumptions!$C$15</f>
        <v>0</v>
      </c>
      <c r="H7034" s="0" t="n">
        <f aca="false">MIN(F7034,G7034)</f>
        <v>0</v>
      </c>
      <c r="I7034" s="0" t="n">
        <f aca="false">IF(C7034=1,MIN(G7034-H7034,Assumptions!$C$13,P7033),0)</f>
        <v>0</v>
      </c>
      <c r="J7034" s="0" t="n">
        <f aca="false">H7034+I7034</f>
        <v>0</v>
      </c>
      <c r="K7034" s="0" t="n">
        <f aca="false">MIN(IF(C7034=1,F7034-H7034,F7034),Assumptions!$C$13,MAX(0,($B$5-P7033)/$B$6))</f>
        <v>0</v>
      </c>
      <c r="L7034" s="0" t="n">
        <f aca="false">IF(C7034=1,0,MIN(F7034-K7034,Assumptions!$C$15,MAX(0,$B$10-O7033-M7034)))</f>
        <v>200</v>
      </c>
      <c r="M7034" s="0" t="n">
        <f aca="false">'Profiles 8760'!H7023</f>
        <v>58000</v>
      </c>
      <c r="N7034" s="0" t="n">
        <f aca="false">J7034+L7034</f>
        <v>200</v>
      </c>
      <c r="O7034" s="0" t="n">
        <f aca="false">O7033+N7034</f>
        <v>655669.543198229</v>
      </c>
      <c r="P7034" s="0" t="n">
        <f aca="false">MIN($B$5,P7033+K7034*$B$6-I7034)</f>
        <v>510.81</v>
      </c>
      <c r="Q7034" s="0" t="n">
        <f aca="false">MAX(0,F7034-H7034-K7034-L7034)</f>
        <v>121.2129228</v>
      </c>
    </row>
    <row r="7035" customFormat="false" ht="15" hidden="false" customHeight="false" outlineLevel="0" collapsed="false">
      <c r="A7035" s="0" t="n">
        <f aca="false">'Profiles 8760'!A7024</f>
        <v>7022</v>
      </c>
      <c r="B7035" s="0" t="n">
        <f aca="false">'Profiles 8760'!B7024</f>
        <v>10</v>
      </c>
      <c r="C7035" s="0" t="n">
        <f aca="false">'Profiles 8760'!E7024</f>
        <v>0</v>
      </c>
      <c r="D7035" s="0" t="n">
        <f aca="false">'Profiles 8760'!F7024</f>
        <v>1</v>
      </c>
      <c r="E7035" s="0" t="n">
        <f aca="false">'Profiles 8760'!G7024</f>
        <v>0.669463</v>
      </c>
      <c r="F7035" s="0" t="n">
        <f aca="false">D7035*Assumptions!$C$11*$B$7+E7035*Assumptions!$C$12*$B$8</f>
        <v>316.1810367</v>
      </c>
      <c r="G7035" s="0" t="n">
        <f aca="false">C7035*Assumptions!$C$15</f>
        <v>0</v>
      </c>
      <c r="H7035" s="0" t="n">
        <f aca="false">MIN(F7035,G7035)</f>
        <v>0</v>
      </c>
      <c r="I7035" s="0" t="n">
        <f aca="false">IF(C7035=1,MIN(G7035-H7035,Assumptions!$C$13,P7034),0)</f>
        <v>0</v>
      </c>
      <c r="J7035" s="0" t="n">
        <f aca="false">H7035+I7035</f>
        <v>0</v>
      </c>
      <c r="K7035" s="0" t="n">
        <f aca="false">MIN(IF(C7035=1,F7035-H7035,F7035),Assumptions!$C$13,MAX(0,($B$5-P7034)/$B$6))</f>
        <v>0</v>
      </c>
      <c r="L7035" s="0" t="n">
        <f aca="false">IF(C7035=1,0,MIN(F7035-K7035,Assumptions!$C$15,MAX(0,$B$10-O7034-M7035)))</f>
        <v>200</v>
      </c>
      <c r="M7035" s="0" t="n">
        <f aca="false">'Profiles 8760'!H7024</f>
        <v>58000</v>
      </c>
      <c r="N7035" s="0" t="n">
        <f aca="false">J7035+L7035</f>
        <v>200</v>
      </c>
      <c r="O7035" s="0" t="n">
        <f aca="false">O7034+N7035</f>
        <v>655869.543198229</v>
      </c>
      <c r="P7035" s="0" t="n">
        <f aca="false">MIN($B$5,P7034+K7035*$B$6-I7035)</f>
        <v>510.81</v>
      </c>
      <c r="Q7035" s="0" t="n">
        <f aca="false">MAX(0,F7035-H7035-K7035-L7035)</f>
        <v>116.1810367</v>
      </c>
    </row>
    <row r="7036" customFormat="false" ht="15" hidden="false" customHeight="false" outlineLevel="0" collapsed="false">
      <c r="A7036" s="0" t="n">
        <f aca="false">'Profiles 8760'!A7025</f>
        <v>7023</v>
      </c>
      <c r="B7036" s="0" t="n">
        <f aca="false">'Profiles 8760'!B7025</f>
        <v>10</v>
      </c>
      <c r="C7036" s="0" t="n">
        <f aca="false">'Profiles 8760'!E7025</f>
        <v>0</v>
      </c>
      <c r="D7036" s="0" t="n">
        <f aca="false">'Profiles 8760'!F7025</f>
        <v>0.992349</v>
      </c>
      <c r="E7036" s="0" t="n">
        <f aca="false">'Profiles 8760'!G7025</f>
        <v>0.990273</v>
      </c>
      <c r="F7036" s="0" t="n">
        <f aca="false">D7036*Assumptions!$C$11*$B$7+E7036*Assumptions!$C$12*$B$8</f>
        <v>327.0925569</v>
      </c>
      <c r="G7036" s="0" t="n">
        <f aca="false">C7036*Assumptions!$C$15</f>
        <v>0</v>
      </c>
      <c r="H7036" s="0" t="n">
        <f aca="false">MIN(F7036,G7036)</f>
        <v>0</v>
      </c>
      <c r="I7036" s="0" t="n">
        <f aca="false">IF(C7036=1,MIN(G7036-H7036,Assumptions!$C$13,P7035),0)</f>
        <v>0</v>
      </c>
      <c r="J7036" s="0" t="n">
        <f aca="false">H7036+I7036</f>
        <v>0</v>
      </c>
      <c r="K7036" s="0" t="n">
        <f aca="false">MIN(IF(C7036=1,F7036-H7036,F7036),Assumptions!$C$13,MAX(0,($B$5-P7035)/$B$6))</f>
        <v>0</v>
      </c>
      <c r="L7036" s="0" t="n">
        <f aca="false">IF(C7036=1,0,MIN(F7036-K7036,Assumptions!$C$15,MAX(0,$B$10-O7035-M7036)))</f>
        <v>200</v>
      </c>
      <c r="M7036" s="0" t="n">
        <f aca="false">'Profiles 8760'!H7025</f>
        <v>58000</v>
      </c>
      <c r="N7036" s="0" t="n">
        <f aca="false">J7036+L7036</f>
        <v>200</v>
      </c>
      <c r="O7036" s="0" t="n">
        <f aca="false">O7035+N7036</f>
        <v>656069.543198229</v>
      </c>
      <c r="P7036" s="0" t="n">
        <f aca="false">MIN($B$5,P7035+K7036*$B$6-I7036)</f>
        <v>510.81</v>
      </c>
      <c r="Q7036" s="0" t="n">
        <f aca="false">MAX(0,F7036-H7036-K7036-L7036)</f>
        <v>127.0925569</v>
      </c>
    </row>
    <row r="7037" customFormat="false" ht="15" hidden="false" customHeight="false" outlineLevel="0" collapsed="false">
      <c r="A7037" s="0" t="n">
        <f aca="false">'Profiles 8760'!A7026</f>
        <v>7024</v>
      </c>
      <c r="B7037" s="0" t="n">
        <f aca="false">'Profiles 8760'!B7026</f>
        <v>10</v>
      </c>
      <c r="C7037" s="0" t="n">
        <f aca="false">'Profiles 8760'!E7026</f>
        <v>0</v>
      </c>
      <c r="D7037" s="0" t="n">
        <f aca="false">'Profiles 8760'!F7026</f>
        <v>0.732812</v>
      </c>
      <c r="E7037" s="0" t="n">
        <f aca="false">'Profiles 8760'!G7026</f>
        <v>0.61174</v>
      </c>
      <c r="F7037" s="0" t="n">
        <f aca="false">D7037*Assumptions!$C$11*$B$7+E7037*Assumptions!$C$12*$B$8</f>
        <v>236.6562716</v>
      </c>
      <c r="G7037" s="0" t="n">
        <f aca="false">C7037*Assumptions!$C$15</f>
        <v>0</v>
      </c>
      <c r="H7037" s="0" t="n">
        <f aca="false">MIN(F7037,G7037)</f>
        <v>0</v>
      </c>
      <c r="I7037" s="0" t="n">
        <f aca="false">IF(C7037=1,MIN(G7037-H7037,Assumptions!$C$13,P7036),0)</f>
        <v>0</v>
      </c>
      <c r="J7037" s="0" t="n">
        <f aca="false">H7037+I7037</f>
        <v>0</v>
      </c>
      <c r="K7037" s="0" t="n">
        <f aca="false">MIN(IF(C7037=1,F7037-H7037,F7037),Assumptions!$C$13,MAX(0,($B$5-P7036)/$B$6))</f>
        <v>0</v>
      </c>
      <c r="L7037" s="0" t="n">
        <f aca="false">IF(C7037=1,0,MIN(F7037-K7037,Assumptions!$C$15,MAX(0,$B$10-O7036-M7037)))</f>
        <v>200</v>
      </c>
      <c r="M7037" s="0" t="n">
        <f aca="false">'Profiles 8760'!H7026</f>
        <v>58000</v>
      </c>
      <c r="N7037" s="0" t="n">
        <f aca="false">J7037+L7037</f>
        <v>200</v>
      </c>
      <c r="O7037" s="0" t="n">
        <f aca="false">O7036+N7037</f>
        <v>656269.543198229</v>
      </c>
      <c r="P7037" s="0" t="n">
        <f aca="false">MIN($B$5,P7036+K7037*$B$6-I7037)</f>
        <v>510.81</v>
      </c>
      <c r="Q7037" s="0" t="n">
        <f aca="false">MAX(0,F7037-H7037-K7037-L7037)</f>
        <v>36.6562716</v>
      </c>
    </row>
    <row r="7038" customFormat="false" ht="15" hidden="false" customHeight="false" outlineLevel="0" collapsed="false">
      <c r="A7038" s="0" t="n">
        <f aca="false">'Profiles 8760'!A7027</f>
        <v>7025</v>
      </c>
      <c r="B7038" s="0" t="n">
        <f aca="false">'Profiles 8760'!B7027</f>
        <v>10</v>
      </c>
      <c r="C7038" s="0" t="n">
        <f aca="false">'Profiles 8760'!E7027</f>
        <v>0</v>
      </c>
      <c r="D7038" s="0" t="n">
        <f aca="false">'Profiles 8760'!F7027</f>
        <v>0.430244</v>
      </c>
      <c r="E7038" s="0" t="n">
        <f aca="false">'Profiles 8760'!G7027</f>
        <v>0.637917</v>
      </c>
      <c r="F7038" s="0" t="n">
        <f aca="false">D7038*Assumptions!$C$11*$B$7+E7038*Assumptions!$C$12*$B$8</f>
        <v>150.3452725</v>
      </c>
      <c r="G7038" s="0" t="n">
        <f aca="false">C7038*Assumptions!$C$15</f>
        <v>0</v>
      </c>
      <c r="H7038" s="0" t="n">
        <f aca="false">MIN(F7038,G7038)</f>
        <v>0</v>
      </c>
      <c r="I7038" s="0" t="n">
        <f aca="false">IF(C7038=1,MIN(G7038-H7038,Assumptions!$C$13,P7037),0)</f>
        <v>0</v>
      </c>
      <c r="J7038" s="0" t="n">
        <f aca="false">H7038+I7038</f>
        <v>0</v>
      </c>
      <c r="K7038" s="0" t="n">
        <f aca="false">MIN(IF(C7038=1,F7038-H7038,F7038),Assumptions!$C$13,MAX(0,($B$5-P7037)/$B$6))</f>
        <v>0</v>
      </c>
      <c r="L7038" s="0" t="n">
        <f aca="false">IF(C7038=1,0,MIN(F7038-K7038,Assumptions!$C$15,MAX(0,$B$10-O7037-M7038)))</f>
        <v>150.3452725</v>
      </c>
      <c r="M7038" s="0" t="n">
        <f aca="false">'Profiles 8760'!H7027</f>
        <v>58000</v>
      </c>
      <c r="N7038" s="0" t="n">
        <f aca="false">J7038+L7038</f>
        <v>150.3452725</v>
      </c>
      <c r="O7038" s="0" t="n">
        <f aca="false">O7037+N7038</f>
        <v>656419.888470729</v>
      </c>
      <c r="P7038" s="0" t="n">
        <f aca="false">MIN($B$5,P7037+K7038*$B$6-I7038)</f>
        <v>510.81</v>
      </c>
      <c r="Q7038" s="0" t="n">
        <f aca="false">MAX(0,F7038-H7038-K7038-L7038)</f>
        <v>0</v>
      </c>
    </row>
    <row r="7039" customFormat="false" ht="15" hidden="false" customHeight="false" outlineLevel="0" collapsed="false">
      <c r="A7039" s="0" t="n">
        <f aca="false">'Profiles 8760'!A7028</f>
        <v>7026</v>
      </c>
      <c r="B7039" s="0" t="n">
        <f aca="false">'Profiles 8760'!B7028</f>
        <v>10</v>
      </c>
      <c r="C7039" s="0" t="n">
        <f aca="false">'Profiles 8760'!E7028</f>
        <v>0</v>
      </c>
      <c r="D7039" s="0" t="n">
        <f aca="false">'Profiles 8760'!F7028</f>
        <v>0.143003</v>
      </c>
      <c r="E7039" s="0" t="n">
        <f aca="false">'Profiles 8760'!G7028</f>
        <v>0.698728</v>
      </c>
      <c r="F7039" s="0" t="n">
        <f aca="false">D7039*Assumptions!$C$11*$B$7+E7039*Assumptions!$C$12*$B$8</f>
        <v>69.8772416</v>
      </c>
      <c r="G7039" s="0" t="n">
        <f aca="false">C7039*Assumptions!$C$15</f>
        <v>0</v>
      </c>
      <c r="H7039" s="0" t="n">
        <f aca="false">MIN(F7039,G7039)</f>
        <v>0</v>
      </c>
      <c r="I7039" s="0" t="n">
        <f aca="false">IF(C7039=1,MIN(G7039-H7039,Assumptions!$C$13,P7038),0)</f>
        <v>0</v>
      </c>
      <c r="J7039" s="0" t="n">
        <f aca="false">H7039+I7039</f>
        <v>0</v>
      </c>
      <c r="K7039" s="0" t="n">
        <f aca="false">MIN(IF(C7039=1,F7039-H7039,F7039),Assumptions!$C$13,MAX(0,($B$5-P7038)/$B$6))</f>
        <v>0</v>
      </c>
      <c r="L7039" s="0" t="n">
        <f aca="false">IF(C7039=1,0,MIN(F7039-K7039,Assumptions!$C$15,MAX(0,$B$10-O7038-M7039)))</f>
        <v>69.8772416</v>
      </c>
      <c r="M7039" s="0" t="n">
        <f aca="false">'Profiles 8760'!H7028</f>
        <v>58000</v>
      </c>
      <c r="N7039" s="0" t="n">
        <f aca="false">J7039+L7039</f>
        <v>69.8772416</v>
      </c>
      <c r="O7039" s="0" t="n">
        <f aca="false">O7038+N7039</f>
        <v>656489.765712329</v>
      </c>
      <c r="P7039" s="0" t="n">
        <f aca="false">MIN($B$5,P7038+K7039*$B$6-I7039)</f>
        <v>510.81</v>
      </c>
      <c r="Q7039" s="0" t="n">
        <f aca="false">MAX(0,F7039-H7039-K7039-L7039)</f>
        <v>0</v>
      </c>
    </row>
    <row r="7040" customFormat="false" ht="15" hidden="false" customHeight="false" outlineLevel="0" collapsed="false">
      <c r="A7040" s="0" t="n">
        <f aca="false">'Profiles 8760'!A7029</f>
        <v>7027</v>
      </c>
      <c r="B7040" s="0" t="n">
        <f aca="false">'Profiles 8760'!B7029</f>
        <v>10</v>
      </c>
      <c r="C7040" s="0" t="n">
        <f aca="false">'Profiles 8760'!E7029</f>
        <v>0</v>
      </c>
      <c r="D7040" s="0" t="n">
        <f aca="false">'Profiles 8760'!F7029</f>
        <v>0</v>
      </c>
      <c r="E7040" s="0" t="n">
        <f aca="false">'Profiles 8760'!G7029</f>
        <v>0.832646</v>
      </c>
      <c r="F7040" s="0" t="n">
        <f aca="false">D7040*Assumptions!$C$11*$B$7+E7040*Assumptions!$C$12*$B$8</f>
        <v>34.0552214</v>
      </c>
      <c r="G7040" s="0" t="n">
        <f aca="false">C7040*Assumptions!$C$15</f>
        <v>0</v>
      </c>
      <c r="H7040" s="0" t="n">
        <f aca="false">MIN(F7040,G7040)</f>
        <v>0</v>
      </c>
      <c r="I7040" s="0" t="n">
        <f aca="false">IF(C7040=1,MIN(G7040-H7040,Assumptions!$C$13,P7039),0)</f>
        <v>0</v>
      </c>
      <c r="J7040" s="0" t="n">
        <f aca="false">H7040+I7040</f>
        <v>0</v>
      </c>
      <c r="K7040" s="0" t="n">
        <f aca="false">MIN(IF(C7040=1,F7040-H7040,F7040),Assumptions!$C$13,MAX(0,($B$5-P7039)/$B$6))</f>
        <v>0</v>
      </c>
      <c r="L7040" s="0" t="n">
        <f aca="false">IF(C7040=1,0,MIN(F7040-K7040,Assumptions!$C$15,MAX(0,$B$10-O7039-M7040)))</f>
        <v>34.0552214</v>
      </c>
      <c r="M7040" s="0" t="n">
        <f aca="false">'Profiles 8760'!H7029</f>
        <v>58000</v>
      </c>
      <c r="N7040" s="0" t="n">
        <f aca="false">J7040+L7040</f>
        <v>34.0552214</v>
      </c>
      <c r="O7040" s="0" t="n">
        <f aca="false">O7039+N7040</f>
        <v>656523.820933729</v>
      </c>
      <c r="P7040" s="0" t="n">
        <f aca="false">MIN($B$5,P7039+K7040*$B$6-I7040)</f>
        <v>510.81</v>
      </c>
      <c r="Q7040" s="0" t="n">
        <f aca="false">MAX(0,F7040-H7040-K7040-L7040)</f>
        <v>0</v>
      </c>
    </row>
    <row r="7041" customFormat="false" ht="15" hidden="false" customHeight="false" outlineLevel="0" collapsed="false">
      <c r="A7041" s="0" t="n">
        <f aca="false">'Profiles 8760'!A7030</f>
        <v>7028</v>
      </c>
      <c r="B7041" s="0" t="n">
        <f aca="false">'Profiles 8760'!B7030</f>
        <v>10</v>
      </c>
      <c r="C7041" s="0" t="n">
        <f aca="false">'Profiles 8760'!E7030</f>
        <v>1</v>
      </c>
      <c r="D7041" s="0" t="n">
        <f aca="false">'Profiles 8760'!F7030</f>
        <v>0</v>
      </c>
      <c r="E7041" s="0" t="n">
        <f aca="false">'Profiles 8760'!G7030</f>
        <v>0.673803</v>
      </c>
      <c r="F7041" s="0" t="n">
        <f aca="false">D7041*Assumptions!$C$11*$B$7+E7041*Assumptions!$C$12*$B$8</f>
        <v>27.5585427</v>
      </c>
      <c r="G7041" s="0" t="n">
        <f aca="false">C7041*Assumptions!$C$15</f>
        <v>200</v>
      </c>
      <c r="H7041" s="0" t="n">
        <f aca="false">MIN(F7041,G7041)</f>
        <v>27.5585427</v>
      </c>
      <c r="I7041" s="0" t="n">
        <f aca="false">IF(C7041=1,MIN(G7041-H7041,Assumptions!$C$13,P7040),0)</f>
        <v>172.4414573</v>
      </c>
      <c r="J7041" s="0" t="n">
        <f aca="false">H7041+I7041</f>
        <v>200</v>
      </c>
      <c r="K7041" s="0" t="n">
        <f aca="false">MIN(IF(C7041=1,F7041-H7041,F7041),Assumptions!$C$13,MAX(0,($B$5-P7040)/$B$6))</f>
        <v>0</v>
      </c>
      <c r="L7041" s="0" t="n">
        <f aca="false">IF(C7041=1,0,MIN(F7041-K7041,Assumptions!$C$15,MAX(0,$B$10-O7040-M7041)))</f>
        <v>0</v>
      </c>
      <c r="M7041" s="0" t="n">
        <f aca="false">'Profiles 8760'!H7030</f>
        <v>57800</v>
      </c>
      <c r="N7041" s="0" t="n">
        <f aca="false">J7041+L7041</f>
        <v>200</v>
      </c>
      <c r="O7041" s="0" t="n">
        <f aca="false">O7040+N7041</f>
        <v>656723.820933729</v>
      </c>
      <c r="P7041" s="0" t="n">
        <f aca="false">MIN($B$5,P7040+K7041*$B$6-I7041)</f>
        <v>338.3685427</v>
      </c>
      <c r="Q7041" s="0" t="n">
        <f aca="false">MAX(0,F7041-H7041-K7041-L7041)</f>
        <v>0</v>
      </c>
    </row>
    <row r="7042" customFormat="false" ht="15" hidden="false" customHeight="false" outlineLevel="0" collapsed="false">
      <c r="A7042" s="0" t="n">
        <f aca="false">'Profiles 8760'!A7031</f>
        <v>7029</v>
      </c>
      <c r="B7042" s="0" t="n">
        <f aca="false">'Profiles 8760'!B7031</f>
        <v>10</v>
      </c>
      <c r="C7042" s="0" t="n">
        <f aca="false">'Profiles 8760'!E7031</f>
        <v>1</v>
      </c>
      <c r="D7042" s="0" t="n">
        <f aca="false">'Profiles 8760'!F7031</f>
        <v>0</v>
      </c>
      <c r="E7042" s="0" t="n">
        <f aca="false">'Profiles 8760'!G7031</f>
        <v>0.805563</v>
      </c>
      <c r="F7042" s="0" t="n">
        <f aca="false">D7042*Assumptions!$C$11*$B$7+E7042*Assumptions!$C$12*$B$8</f>
        <v>32.9475267</v>
      </c>
      <c r="G7042" s="0" t="n">
        <f aca="false">C7042*Assumptions!$C$15</f>
        <v>200</v>
      </c>
      <c r="H7042" s="0" t="n">
        <f aca="false">MIN(F7042,G7042)</f>
        <v>32.9475267</v>
      </c>
      <c r="I7042" s="0" t="n">
        <f aca="false">IF(C7042=1,MIN(G7042-H7042,Assumptions!$C$13,P7041),0)</f>
        <v>167.0524733</v>
      </c>
      <c r="J7042" s="0" t="n">
        <f aca="false">H7042+I7042</f>
        <v>200</v>
      </c>
      <c r="K7042" s="0" t="n">
        <f aca="false">MIN(IF(C7042=1,F7042-H7042,F7042),Assumptions!$C$13,MAX(0,($B$5-P7041)/$B$6))</f>
        <v>0</v>
      </c>
      <c r="L7042" s="0" t="n">
        <f aca="false">IF(C7042=1,0,MIN(F7042-K7042,Assumptions!$C$15,MAX(0,$B$10-O7041-M7042)))</f>
        <v>0</v>
      </c>
      <c r="M7042" s="0" t="n">
        <f aca="false">'Profiles 8760'!H7031</f>
        <v>57600</v>
      </c>
      <c r="N7042" s="0" t="n">
        <f aca="false">J7042+L7042</f>
        <v>200</v>
      </c>
      <c r="O7042" s="0" t="n">
        <f aca="false">O7041+N7042</f>
        <v>656923.820933729</v>
      </c>
      <c r="P7042" s="0" t="n">
        <f aca="false">MIN($B$5,P7041+K7042*$B$6-I7042)</f>
        <v>171.3160694</v>
      </c>
      <c r="Q7042" s="0" t="n">
        <f aca="false">MAX(0,F7042-H7042-K7042-L7042)</f>
        <v>0</v>
      </c>
    </row>
    <row r="7043" customFormat="false" ht="15" hidden="false" customHeight="false" outlineLevel="0" collapsed="false">
      <c r="A7043" s="0" t="n">
        <f aca="false">'Profiles 8760'!A7032</f>
        <v>7030</v>
      </c>
      <c r="B7043" s="0" t="n">
        <f aca="false">'Profiles 8760'!B7032</f>
        <v>10</v>
      </c>
      <c r="C7043" s="0" t="n">
        <f aca="false">'Profiles 8760'!E7032</f>
        <v>0</v>
      </c>
      <c r="D7043" s="0" t="n">
        <f aca="false">'Profiles 8760'!F7032</f>
        <v>0</v>
      </c>
      <c r="E7043" s="0" t="n">
        <f aca="false">'Profiles 8760'!G7032</f>
        <v>0.708539</v>
      </c>
      <c r="F7043" s="0" t="n">
        <f aca="false">D7043*Assumptions!$C$11*$B$7+E7043*Assumptions!$C$12*$B$8</f>
        <v>28.9792451</v>
      </c>
      <c r="G7043" s="0" t="n">
        <f aca="false">C7043*Assumptions!$C$15</f>
        <v>0</v>
      </c>
      <c r="H7043" s="0" t="n">
        <f aca="false">MIN(F7043,G7043)</f>
        <v>0</v>
      </c>
      <c r="I7043" s="0" t="n">
        <f aca="false">IF(C7043=1,MIN(G7043-H7043,Assumptions!$C$13,P7042),0)</f>
        <v>0</v>
      </c>
      <c r="J7043" s="0" t="n">
        <f aca="false">H7043+I7043</f>
        <v>0</v>
      </c>
      <c r="K7043" s="0" t="n">
        <f aca="false">MIN(IF(C7043=1,F7043-H7043,F7043),Assumptions!$C$13,MAX(0,($B$5-P7042)/$B$6))</f>
        <v>28.9792451</v>
      </c>
      <c r="L7043" s="0" t="n">
        <f aca="false">IF(C7043=1,0,MIN(F7043-K7043,Assumptions!$C$15,MAX(0,$B$10-O7042-M7043)))</f>
        <v>0</v>
      </c>
      <c r="M7043" s="0" t="n">
        <f aca="false">'Profiles 8760'!H7032</f>
        <v>57600</v>
      </c>
      <c r="N7043" s="0" t="n">
        <f aca="false">J7043+L7043</f>
        <v>0</v>
      </c>
      <c r="O7043" s="0" t="n">
        <f aca="false">O7042+N7043</f>
        <v>656923.820933729</v>
      </c>
      <c r="P7043" s="0" t="n">
        <f aca="false">MIN($B$5,P7042+K7043*$B$6-I7043)</f>
        <v>196.43527905268</v>
      </c>
      <c r="Q7043" s="0" t="n">
        <f aca="false">MAX(0,F7043-H7043-K7043-L7043)</f>
        <v>0</v>
      </c>
    </row>
    <row r="7044" customFormat="false" ht="15" hidden="false" customHeight="false" outlineLevel="0" collapsed="false">
      <c r="A7044" s="0" t="n">
        <f aca="false">'Profiles 8760'!A7033</f>
        <v>7031</v>
      </c>
      <c r="B7044" s="0" t="n">
        <f aca="false">'Profiles 8760'!B7033</f>
        <v>10</v>
      </c>
      <c r="C7044" s="0" t="n">
        <f aca="false">'Profiles 8760'!E7033</f>
        <v>0</v>
      </c>
      <c r="D7044" s="0" t="n">
        <f aca="false">'Profiles 8760'!F7033</f>
        <v>0</v>
      </c>
      <c r="E7044" s="0" t="n">
        <f aca="false">'Profiles 8760'!G7033</f>
        <v>0.652555</v>
      </c>
      <c r="F7044" s="0" t="n">
        <f aca="false">D7044*Assumptions!$C$11*$B$7+E7044*Assumptions!$C$12*$B$8</f>
        <v>26.6894995</v>
      </c>
      <c r="G7044" s="0" t="n">
        <f aca="false">C7044*Assumptions!$C$15</f>
        <v>0</v>
      </c>
      <c r="H7044" s="0" t="n">
        <f aca="false">MIN(F7044,G7044)</f>
        <v>0</v>
      </c>
      <c r="I7044" s="0" t="n">
        <f aca="false">IF(C7044=1,MIN(G7044-H7044,Assumptions!$C$13,P7043),0)</f>
        <v>0</v>
      </c>
      <c r="J7044" s="0" t="n">
        <f aca="false">H7044+I7044</f>
        <v>0</v>
      </c>
      <c r="K7044" s="0" t="n">
        <f aca="false">MIN(IF(C7044=1,F7044-H7044,F7044),Assumptions!$C$13,MAX(0,($B$5-P7043)/$B$6))</f>
        <v>26.6894995</v>
      </c>
      <c r="L7044" s="0" t="n">
        <f aca="false">IF(C7044=1,0,MIN(F7044-K7044,Assumptions!$C$15,MAX(0,$B$10-O7043-M7044)))</f>
        <v>0</v>
      </c>
      <c r="M7044" s="0" t="n">
        <f aca="false">'Profiles 8760'!H7033</f>
        <v>57600</v>
      </c>
      <c r="N7044" s="0" t="n">
        <f aca="false">J7044+L7044</f>
        <v>0</v>
      </c>
      <c r="O7044" s="0" t="n">
        <f aca="false">O7043+N7044</f>
        <v>656923.820933729</v>
      </c>
      <c r="P7044" s="0" t="n">
        <f aca="false">MIN($B$5,P7043+K7044*$B$6-I7044)</f>
        <v>219.56973721928</v>
      </c>
      <c r="Q7044" s="0" t="n">
        <f aca="false">MAX(0,F7044-H7044-K7044-L7044)</f>
        <v>0</v>
      </c>
    </row>
    <row r="7045" customFormat="false" ht="15" hidden="false" customHeight="false" outlineLevel="0" collapsed="false">
      <c r="A7045" s="0" t="n">
        <f aca="false">'Profiles 8760'!A7034</f>
        <v>7032</v>
      </c>
      <c r="B7045" s="0" t="n">
        <f aca="false">'Profiles 8760'!B7034</f>
        <v>10</v>
      </c>
      <c r="C7045" s="0" t="n">
        <f aca="false">'Profiles 8760'!E7034</f>
        <v>0</v>
      </c>
      <c r="D7045" s="0" t="n">
        <f aca="false">'Profiles 8760'!F7034</f>
        <v>0</v>
      </c>
      <c r="E7045" s="0" t="n">
        <f aca="false">'Profiles 8760'!G7034</f>
        <v>0.634646</v>
      </c>
      <c r="F7045" s="0" t="n">
        <f aca="false">D7045*Assumptions!$C$11*$B$7+E7045*Assumptions!$C$12*$B$8</f>
        <v>25.9570214</v>
      </c>
      <c r="G7045" s="0" t="n">
        <f aca="false">C7045*Assumptions!$C$15</f>
        <v>0</v>
      </c>
      <c r="H7045" s="0" t="n">
        <f aca="false">MIN(F7045,G7045)</f>
        <v>0</v>
      </c>
      <c r="I7045" s="0" t="n">
        <f aca="false">IF(C7045=1,MIN(G7045-H7045,Assumptions!$C$13,P7044),0)</f>
        <v>0</v>
      </c>
      <c r="J7045" s="0" t="n">
        <f aca="false">H7045+I7045</f>
        <v>0</v>
      </c>
      <c r="K7045" s="0" t="n">
        <f aca="false">MIN(IF(C7045=1,F7045-H7045,F7045),Assumptions!$C$13,MAX(0,($B$5-P7044)/$B$6))</f>
        <v>25.9570214</v>
      </c>
      <c r="L7045" s="0" t="n">
        <f aca="false">IF(C7045=1,0,MIN(F7045-K7045,Assumptions!$C$15,MAX(0,$B$10-O7044-M7045)))</f>
        <v>0</v>
      </c>
      <c r="M7045" s="0" t="n">
        <f aca="false">'Profiles 8760'!H7034</f>
        <v>57600</v>
      </c>
      <c r="N7045" s="0" t="n">
        <f aca="false">J7045+L7045</f>
        <v>0</v>
      </c>
      <c r="O7045" s="0" t="n">
        <f aca="false">O7044+N7045</f>
        <v>656923.820933729</v>
      </c>
      <c r="P7045" s="0" t="n">
        <f aca="false">MIN($B$5,P7044+K7045*$B$6-I7045)</f>
        <v>242.0692833688</v>
      </c>
      <c r="Q7045" s="0" t="n">
        <f aca="false">MAX(0,F7045-H7045-K7045-L7045)</f>
        <v>0</v>
      </c>
    </row>
    <row r="7046" customFormat="false" ht="15" hidden="false" customHeight="false" outlineLevel="0" collapsed="false">
      <c r="A7046" s="0" t="n">
        <f aca="false">'Profiles 8760'!A7035</f>
        <v>7033</v>
      </c>
      <c r="B7046" s="0" t="n">
        <f aca="false">'Profiles 8760'!B7035</f>
        <v>10</v>
      </c>
      <c r="C7046" s="0" t="n">
        <f aca="false">'Profiles 8760'!E7035</f>
        <v>0</v>
      </c>
      <c r="D7046" s="0" t="n">
        <f aca="false">'Profiles 8760'!F7035</f>
        <v>0</v>
      </c>
      <c r="E7046" s="0" t="n">
        <f aca="false">'Profiles 8760'!G7035</f>
        <v>0.547902</v>
      </c>
      <c r="F7046" s="0" t="n">
        <f aca="false">D7046*Assumptions!$C$11*$B$7+E7046*Assumptions!$C$12*$B$8</f>
        <v>22.4091918</v>
      </c>
      <c r="G7046" s="0" t="n">
        <f aca="false">C7046*Assumptions!$C$15</f>
        <v>0</v>
      </c>
      <c r="H7046" s="0" t="n">
        <f aca="false">MIN(F7046,G7046)</f>
        <v>0</v>
      </c>
      <c r="I7046" s="0" t="n">
        <f aca="false">IF(C7046=1,MIN(G7046-H7046,Assumptions!$C$13,P7045),0)</f>
        <v>0</v>
      </c>
      <c r="J7046" s="0" t="n">
        <f aca="false">H7046+I7046</f>
        <v>0</v>
      </c>
      <c r="K7046" s="0" t="n">
        <f aca="false">MIN(IF(C7046=1,F7046-H7046,F7046),Assumptions!$C$13,MAX(0,($B$5-P7045)/$B$6))</f>
        <v>22.4091918</v>
      </c>
      <c r="L7046" s="0" t="n">
        <f aca="false">IF(C7046=1,0,MIN(F7046-K7046,Assumptions!$C$15,MAX(0,$B$10-O7045-M7046)))</f>
        <v>0</v>
      </c>
      <c r="M7046" s="0" t="n">
        <f aca="false">'Profiles 8760'!H7035</f>
        <v>57600</v>
      </c>
      <c r="N7046" s="0" t="n">
        <f aca="false">J7046+L7046</f>
        <v>0</v>
      </c>
      <c r="O7046" s="0" t="n">
        <f aca="false">O7045+N7046</f>
        <v>656923.820933729</v>
      </c>
      <c r="P7046" s="0" t="n">
        <f aca="false">MIN($B$5,P7045+K7046*$B$6-I7046)</f>
        <v>261.49357082104</v>
      </c>
      <c r="Q7046" s="0" t="n">
        <f aca="false">MAX(0,F7046-H7046-K7046-L7046)</f>
        <v>0</v>
      </c>
    </row>
    <row r="7047" customFormat="false" ht="15" hidden="false" customHeight="false" outlineLevel="0" collapsed="false">
      <c r="A7047" s="0" t="n">
        <f aca="false">'Profiles 8760'!A7036</f>
        <v>7034</v>
      </c>
      <c r="B7047" s="0" t="n">
        <f aca="false">'Profiles 8760'!B7036</f>
        <v>10</v>
      </c>
      <c r="C7047" s="0" t="n">
        <f aca="false">'Profiles 8760'!E7036</f>
        <v>0</v>
      </c>
      <c r="D7047" s="0" t="n">
        <f aca="false">'Profiles 8760'!F7036</f>
        <v>0</v>
      </c>
      <c r="E7047" s="0" t="n">
        <f aca="false">'Profiles 8760'!G7036</f>
        <v>0.395948</v>
      </c>
      <c r="F7047" s="0" t="n">
        <f aca="false">D7047*Assumptions!$C$11*$B$7+E7047*Assumptions!$C$12*$B$8</f>
        <v>16.1942732</v>
      </c>
      <c r="G7047" s="0" t="n">
        <f aca="false">C7047*Assumptions!$C$15</f>
        <v>0</v>
      </c>
      <c r="H7047" s="0" t="n">
        <f aca="false">MIN(F7047,G7047)</f>
        <v>0</v>
      </c>
      <c r="I7047" s="0" t="n">
        <f aca="false">IF(C7047=1,MIN(G7047-H7047,Assumptions!$C$13,P7046),0)</f>
        <v>0</v>
      </c>
      <c r="J7047" s="0" t="n">
        <f aca="false">H7047+I7047</f>
        <v>0</v>
      </c>
      <c r="K7047" s="0" t="n">
        <f aca="false">MIN(IF(C7047=1,F7047-H7047,F7047),Assumptions!$C$13,MAX(0,($B$5-P7046)/$B$6))</f>
        <v>16.1942732</v>
      </c>
      <c r="L7047" s="0" t="n">
        <f aca="false">IF(C7047=1,0,MIN(F7047-K7047,Assumptions!$C$15,MAX(0,$B$10-O7046-M7047)))</f>
        <v>0</v>
      </c>
      <c r="M7047" s="0" t="n">
        <f aca="false">'Profiles 8760'!H7036</f>
        <v>57600</v>
      </c>
      <c r="N7047" s="0" t="n">
        <f aca="false">J7047+L7047</f>
        <v>0</v>
      </c>
      <c r="O7047" s="0" t="n">
        <f aca="false">O7046+N7047</f>
        <v>656923.820933729</v>
      </c>
      <c r="P7047" s="0" t="n">
        <f aca="false">MIN($B$5,P7046+K7047*$B$6-I7047)</f>
        <v>275.5307668308</v>
      </c>
      <c r="Q7047" s="0" t="n">
        <f aca="false">MAX(0,F7047-H7047-K7047-L7047)</f>
        <v>0</v>
      </c>
    </row>
    <row r="7048" customFormat="false" ht="15" hidden="false" customHeight="false" outlineLevel="0" collapsed="false">
      <c r="A7048" s="0" t="n">
        <f aca="false">'Profiles 8760'!A7037</f>
        <v>7035</v>
      </c>
      <c r="B7048" s="0" t="n">
        <f aca="false">'Profiles 8760'!B7037</f>
        <v>10</v>
      </c>
      <c r="C7048" s="0" t="n">
        <f aca="false">'Profiles 8760'!E7037</f>
        <v>0</v>
      </c>
      <c r="D7048" s="0" t="n">
        <f aca="false">'Profiles 8760'!F7037</f>
        <v>0</v>
      </c>
      <c r="E7048" s="0" t="n">
        <f aca="false">'Profiles 8760'!G7037</f>
        <v>0.311205</v>
      </c>
      <c r="F7048" s="0" t="n">
        <f aca="false">D7048*Assumptions!$C$11*$B$7+E7048*Assumptions!$C$12*$B$8</f>
        <v>12.7282845</v>
      </c>
      <c r="G7048" s="0" t="n">
        <f aca="false">C7048*Assumptions!$C$15</f>
        <v>0</v>
      </c>
      <c r="H7048" s="0" t="n">
        <f aca="false">MIN(F7048,G7048)</f>
        <v>0</v>
      </c>
      <c r="I7048" s="0" t="n">
        <f aca="false">IF(C7048=1,MIN(G7048-H7048,Assumptions!$C$13,P7047),0)</f>
        <v>0</v>
      </c>
      <c r="J7048" s="0" t="n">
        <f aca="false">H7048+I7048</f>
        <v>0</v>
      </c>
      <c r="K7048" s="0" t="n">
        <f aca="false">MIN(IF(C7048=1,F7048-H7048,F7048),Assumptions!$C$13,MAX(0,($B$5-P7047)/$B$6))</f>
        <v>12.7282845</v>
      </c>
      <c r="L7048" s="0" t="n">
        <f aca="false">IF(C7048=1,0,MIN(F7048-K7048,Assumptions!$C$15,MAX(0,$B$10-O7047-M7048)))</f>
        <v>0</v>
      </c>
      <c r="M7048" s="0" t="n">
        <f aca="false">'Profiles 8760'!H7037</f>
        <v>57600</v>
      </c>
      <c r="N7048" s="0" t="n">
        <f aca="false">J7048+L7048</f>
        <v>0</v>
      </c>
      <c r="O7048" s="0" t="n">
        <f aca="false">O7047+N7048</f>
        <v>656923.820933729</v>
      </c>
      <c r="P7048" s="0" t="n">
        <f aca="false">MIN($B$5,P7047+K7048*$B$6-I7048)</f>
        <v>286.5636438354</v>
      </c>
      <c r="Q7048" s="0" t="n">
        <f aca="false">MAX(0,F7048-H7048-K7048-L7048)</f>
        <v>0</v>
      </c>
    </row>
    <row r="7049" customFormat="false" ht="15" hidden="false" customHeight="false" outlineLevel="0" collapsed="false">
      <c r="A7049" s="0" t="n">
        <f aca="false">'Profiles 8760'!A7038</f>
        <v>7036</v>
      </c>
      <c r="B7049" s="0" t="n">
        <f aca="false">'Profiles 8760'!B7038</f>
        <v>10</v>
      </c>
      <c r="C7049" s="0" t="n">
        <f aca="false">'Profiles 8760'!E7038</f>
        <v>0</v>
      </c>
      <c r="D7049" s="0" t="n">
        <f aca="false">'Profiles 8760'!F7038</f>
        <v>0</v>
      </c>
      <c r="E7049" s="0" t="n">
        <f aca="false">'Profiles 8760'!G7038</f>
        <v>0.233433</v>
      </c>
      <c r="F7049" s="0" t="n">
        <f aca="false">D7049*Assumptions!$C$11*$B$7+E7049*Assumptions!$C$12*$B$8</f>
        <v>9.5474097</v>
      </c>
      <c r="G7049" s="0" t="n">
        <f aca="false">C7049*Assumptions!$C$15</f>
        <v>0</v>
      </c>
      <c r="H7049" s="0" t="n">
        <f aca="false">MIN(F7049,G7049)</f>
        <v>0</v>
      </c>
      <c r="I7049" s="0" t="n">
        <f aca="false">IF(C7049=1,MIN(G7049-H7049,Assumptions!$C$13,P7048),0)</f>
        <v>0</v>
      </c>
      <c r="J7049" s="0" t="n">
        <f aca="false">H7049+I7049</f>
        <v>0</v>
      </c>
      <c r="K7049" s="0" t="n">
        <f aca="false">MIN(IF(C7049=1,F7049-H7049,F7049),Assumptions!$C$13,MAX(0,($B$5-P7048)/$B$6))</f>
        <v>9.5474097</v>
      </c>
      <c r="L7049" s="0" t="n">
        <f aca="false">IF(C7049=1,0,MIN(F7049-K7049,Assumptions!$C$15,MAX(0,$B$10-O7048-M7049)))</f>
        <v>0</v>
      </c>
      <c r="M7049" s="0" t="n">
        <f aca="false">'Profiles 8760'!H7038</f>
        <v>57600</v>
      </c>
      <c r="N7049" s="0" t="n">
        <f aca="false">J7049+L7049</f>
        <v>0</v>
      </c>
      <c r="O7049" s="0" t="n">
        <f aca="false">O7048+N7049</f>
        <v>656923.820933729</v>
      </c>
      <c r="P7049" s="0" t="n">
        <f aca="false">MIN($B$5,P7048+K7049*$B$6-I7049)</f>
        <v>294.83933856336</v>
      </c>
      <c r="Q7049" s="0" t="n">
        <f aca="false">MAX(0,F7049-H7049-K7049-L7049)</f>
        <v>0</v>
      </c>
    </row>
    <row r="7050" customFormat="false" ht="15" hidden="false" customHeight="false" outlineLevel="0" collapsed="false">
      <c r="A7050" s="0" t="n">
        <f aca="false">'Profiles 8760'!A7039</f>
        <v>7037</v>
      </c>
      <c r="B7050" s="0" t="n">
        <f aca="false">'Profiles 8760'!B7039</f>
        <v>10</v>
      </c>
      <c r="C7050" s="0" t="n">
        <f aca="false">'Profiles 8760'!E7039</f>
        <v>0</v>
      </c>
      <c r="D7050" s="0" t="n">
        <f aca="false">'Profiles 8760'!F7039</f>
        <v>0</v>
      </c>
      <c r="E7050" s="0" t="n">
        <f aca="false">'Profiles 8760'!G7039</f>
        <v>0.229402</v>
      </c>
      <c r="F7050" s="0" t="n">
        <f aca="false">D7050*Assumptions!$C$11*$B$7+E7050*Assumptions!$C$12*$B$8</f>
        <v>9.3825418</v>
      </c>
      <c r="G7050" s="0" t="n">
        <f aca="false">C7050*Assumptions!$C$15</f>
        <v>0</v>
      </c>
      <c r="H7050" s="0" t="n">
        <f aca="false">MIN(F7050,G7050)</f>
        <v>0</v>
      </c>
      <c r="I7050" s="0" t="n">
        <f aca="false">IF(C7050=1,MIN(G7050-H7050,Assumptions!$C$13,P7049),0)</f>
        <v>0</v>
      </c>
      <c r="J7050" s="0" t="n">
        <f aca="false">H7050+I7050</f>
        <v>0</v>
      </c>
      <c r="K7050" s="0" t="n">
        <f aca="false">MIN(IF(C7050=1,F7050-H7050,F7050),Assumptions!$C$13,MAX(0,($B$5-P7049)/$B$6))</f>
        <v>9.3825418</v>
      </c>
      <c r="L7050" s="0" t="n">
        <f aca="false">IF(C7050=1,0,MIN(F7050-K7050,Assumptions!$C$15,MAX(0,$B$10-O7049-M7050)))</f>
        <v>0</v>
      </c>
      <c r="M7050" s="0" t="n">
        <f aca="false">'Profiles 8760'!H7039</f>
        <v>57600</v>
      </c>
      <c r="N7050" s="0" t="n">
        <f aca="false">J7050+L7050</f>
        <v>0</v>
      </c>
      <c r="O7050" s="0" t="n">
        <f aca="false">O7049+N7050</f>
        <v>656923.820933729</v>
      </c>
      <c r="P7050" s="0" t="n">
        <f aca="false">MIN($B$5,P7049+K7050*$B$6-I7050)</f>
        <v>302.9721257956</v>
      </c>
      <c r="Q7050" s="0" t="n">
        <f aca="false">MAX(0,F7050-H7050-K7050-L7050)</f>
        <v>0</v>
      </c>
    </row>
    <row r="7051" customFormat="false" ht="15" hidden="false" customHeight="false" outlineLevel="0" collapsed="false">
      <c r="A7051" s="0" t="n">
        <f aca="false">'Profiles 8760'!A7040</f>
        <v>7038</v>
      </c>
      <c r="B7051" s="0" t="n">
        <f aca="false">'Profiles 8760'!B7040</f>
        <v>10</v>
      </c>
      <c r="C7051" s="0" t="n">
        <f aca="false">'Profiles 8760'!E7040</f>
        <v>0</v>
      </c>
      <c r="D7051" s="0" t="n">
        <f aca="false">'Profiles 8760'!F7040</f>
        <v>0</v>
      </c>
      <c r="E7051" s="0" t="n">
        <f aca="false">'Profiles 8760'!G7040</f>
        <v>0.210278</v>
      </c>
      <c r="F7051" s="0" t="n">
        <f aca="false">D7051*Assumptions!$C$11*$B$7+E7051*Assumptions!$C$12*$B$8</f>
        <v>8.6003702</v>
      </c>
      <c r="G7051" s="0" t="n">
        <f aca="false">C7051*Assumptions!$C$15</f>
        <v>0</v>
      </c>
      <c r="H7051" s="0" t="n">
        <f aca="false">MIN(F7051,G7051)</f>
        <v>0</v>
      </c>
      <c r="I7051" s="0" t="n">
        <f aca="false">IF(C7051=1,MIN(G7051-H7051,Assumptions!$C$13,P7050),0)</f>
        <v>0</v>
      </c>
      <c r="J7051" s="0" t="n">
        <f aca="false">H7051+I7051</f>
        <v>0</v>
      </c>
      <c r="K7051" s="0" t="n">
        <f aca="false">MIN(IF(C7051=1,F7051-H7051,F7051),Assumptions!$C$13,MAX(0,($B$5-P7050)/$B$6))</f>
        <v>8.6003702</v>
      </c>
      <c r="L7051" s="0" t="n">
        <f aca="false">IF(C7051=1,0,MIN(F7051-K7051,Assumptions!$C$15,MAX(0,$B$10-O7050-M7051)))</f>
        <v>0</v>
      </c>
      <c r="M7051" s="0" t="n">
        <f aca="false">'Profiles 8760'!H7040</f>
        <v>57600</v>
      </c>
      <c r="N7051" s="0" t="n">
        <f aca="false">J7051+L7051</f>
        <v>0</v>
      </c>
      <c r="O7051" s="0" t="n">
        <f aca="false">O7050+N7051</f>
        <v>656923.820933729</v>
      </c>
      <c r="P7051" s="0" t="n">
        <f aca="false">MIN($B$5,P7050+K7051*$B$6-I7051)</f>
        <v>310.42692668496</v>
      </c>
      <c r="Q7051" s="0" t="n">
        <f aca="false">MAX(0,F7051-H7051-K7051-L7051)</f>
        <v>0</v>
      </c>
    </row>
    <row r="7052" customFormat="false" ht="15" hidden="false" customHeight="false" outlineLevel="0" collapsed="false">
      <c r="A7052" s="0" t="n">
        <f aca="false">'Profiles 8760'!A7041</f>
        <v>7039</v>
      </c>
      <c r="B7052" s="0" t="n">
        <f aca="false">'Profiles 8760'!B7041</f>
        <v>10</v>
      </c>
      <c r="C7052" s="0" t="n">
        <f aca="false">'Profiles 8760'!E7041</f>
        <v>0</v>
      </c>
      <c r="D7052" s="0" t="n">
        <f aca="false">'Profiles 8760'!F7041</f>
        <v>0</v>
      </c>
      <c r="E7052" s="0" t="n">
        <f aca="false">'Profiles 8760'!G7041</f>
        <v>0.277906</v>
      </c>
      <c r="F7052" s="0" t="n">
        <f aca="false">D7052*Assumptions!$C$11*$B$7+E7052*Assumptions!$C$12*$B$8</f>
        <v>11.3663554</v>
      </c>
      <c r="G7052" s="0" t="n">
        <f aca="false">C7052*Assumptions!$C$15</f>
        <v>0</v>
      </c>
      <c r="H7052" s="0" t="n">
        <f aca="false">MIN(F7052,G7052)</f>
        <v>0</v>
      </c>
      <c r="I7052" s="0" t="n">
        <f aca="false">IF(C7052=1,MIN(G7052-H7052,Assumptions!$C$13,P7051),0)</f>
        <v>0</v>
      </c>
      <c r="J7052" s="0" t="n">
        <f aca="false">H7052+I7052</f>
        <v>0</v>
      </c>
      <c r="K7052" s="0" t="n">
        <f aca="false">MIN(IF(C7052=1,F7052-H7052,F7052),Assumptions!$C$13,MAX(0,($B$5-P7051)/$B$6))</f>
        <v>11.3663554</v>
      </c>
      <c r="L7052" s="0" t="n">
        <f aca="false">IF(C7052=1,0,MIN(F7052-K7052,Assumptions!$C$15,MAX(0,$B$10-O7051-M7052)))</f>
        <v>0</v>
      </c>
      <c r="M7052" s="0" t="n">
        <f aca="false">'Profiles 8760'!H7041</f>
        <v>57600</v>
      </c>
      <c r="N7052" s="0" t="n">
        <f aca="false">J7052+L7052</f>
        <v>0</v>
      </c>
      <c r="O7052" s="0" t="n">
        <f aca="false">O7051+N7052</f>
        <v>656923.820933729</v>
      </c>
      <c r="P7052" s="0" t="n">
        <f aca="false">MIN($B$5,P7051+K7052*$B$6-I7052)</f>
        <v>320.27928354568</v>
      </c>
      <c r="Q7052" s="0" t="n">
        <f aca="false">MAX(0,F7052-H7052-K7052-L7052)</f>
        <v>0</v>
      </c>
    </row>
    <row r="7053" customFormat="false" ht="15" hidden="false" customHeight="false" outlineLevel="0" collapsed="false">
      <c r="A7053" s="0" t="n">
        <f aca="false">'Profiles 8760'!A7042</f>
        <v>7040</v>
      </c>
      <c r="B7053" s="0" t="n">
        <f aca="false">'Profiles 8760'!B7042</f>
        <v>10</v>
      </c>
      <c r="C7053" s="0" t="n">
        <f aca="false">'Profiles 8760'!E7042</f>
        <v>1</v>
      </c>
      <c r="D7053" s="0" t="n">
        <f aca="false">'Profiles 8760'!F7042</f>
        <v>0.150865</v>
      </c>
      <c r="E7053" s="0" t="n">
        <f aca="false">'Profiles 8760'!G7042</f>
        <v>0.29089</v>
      </c>
      <c r="F7053" s="0" t="n">
        <f aca="false">D7053*Assumptions!$C$11*$B$7+E7053*Assumptions!$C$12*$B$8</f>
        <v>55.467213</v>
      </c>
      <c r="G7053" s="0" t="n">
        <f aca="false">C7053*Assumptions!$C$15</f>
        <v>200</v>
      </c>
      <c r="H7053" s="0" t="n">
        <f aca="false">MIN(F7053,G7053)</f>
        <v>55.467213</v>
      </c>
      <c r="I7053" s="0" t="n">
        <f aca="false">IF(C7053=1,MIN(G7053-H7053,Assumptions!$C$13,P7052),0)</f>
        <v>144.532787</v>
      </c>
      <c r="J7053" s="0" t="n">
        <f aca="false">H7053+I7053</f>
        <v>200</v>
      </c>
      <c r="K7053" s="0" t="n">
        <f aca="false">MIN(IF(C7053=1,F7053-H7053,F7053),Assumptions!$C$13,MAX(0,($B$5-P7052)/$B$6))</f>
        <v>0</v>
      </c>
      <c r="L7053" s="0" t="n">
        <f aca="false">IF(C7053=1,0,MIN(F7053-K7053,Assumptions!$C$15,MAX(0,$B$10-O7052-M7053)))</f>
        <v>0</v>
      </c>
      <c r="M7053" s="0" t="n">
        <f aca="false">'Profiles 8760'!H7042</f>
        <v>57400</v>
      </c>
      <c r="N7053" s="0" t="n">
        <f aca="false">J7053+L7053</f>
        <v>200</v>
      </c>
      <c r="O7053" s="0" t="n">
        <f aca="false">O7052+N7053</f>
        <v>657123.820933729</v>
      </c>
      <c r="P7053" s="0" t="n">
        <f aca="false">MIN($B$5,P7052+K7053*$B$6-I7053)</f>
        <v>175.74649654568</v>
      </c>
      <c r="Q7053" s="0" t="n">
        <f aca="false">MAX(0,F7053-H7053-K7053-L7053)</f>
        <v>0</v>
      </c>
    </row>
    <row r="7054" customFormat="false" ht="15" hidden="false" customHeight="false" outlineLevel="0" collapsed="false">
      <c r="A7054" s="0" t="n">
        <f aca="false">'Profiles 8760'!A7043</f>
        <v>7041</v>
      </c>
      <c r="B7054" s="0" t="n">
        <f aca="false">'Profiles 8760'!B7043</f>
        <v>10</v>
      </c>
      <c r="C7054" s="0" t="n">
        <f aca="false">'Profiles 8760'!E7043</f>
        <v>1</v>
      </c>
      <c r="D7054" s="0" t="n">
        <f aca="false">'Profiles 8760'!F7043</f>
        <v>0.453899</v>
      </c>
      <c r="E7054" s="0" t="n">
        <f aca="false">'Profiles 8760'!G7043</f>
        <v>0.189238</v>
      </c>
      <c r="F7054" s="0" t="n">
        <f aca="false">D7054*Assumptions!$C$11*$B$7+E7054*Assumptions!$C$12*$B$8</f>
        <v>138.8258654</v>
      </c>
      <c r="G7054" s="0" t="n">
        <f aca="false">C7054*Assumptions!$C$15</f>
        <v>200</v>
      </c>
      <c r="H7054" s="0" t="n">
        <f aca="false">MIN(F7054,G7054)</f>
        <v>138.8258654</v>
      </c>
      <c r="I7054" s="0" t="n">
        <f aca="false">IF(C7054=1,MIN(G7054-H7054,Assumptions!$C$13,P7053),0)</f>
        <v>61.1741346</v>
      </c>
      <c r="J7054" s="0" t="n">
        <f aca="false">H7054+I7054</f>
        <v>200</v>
      </c>
      <c r="K7054" s="0" t="n">
        <f aca="false">MIN(IF(C7054=1,F7054-H7054,F7054),Assumptions!$C$13,MAX(0,($B$5-P7053)/$B$6))</f>
        <v>0</v>
      </c>
      <c r="L7054" s="0" t="n">
        <f aca="false">IF(C7054=1,0,MIN(F7054-K7054,Assumptions!$C$15,MAX(0,$B$10-O7053-M7054)))</f>
        <v>0</v>
      </c>
      <c r="M7054" s="0" t="n">
        <f aca="false">'Profiles 8760'!H7043</f>
        <v>57200</v>
      </c>
      <c r="N7054" s="0" t="n">
        <f aca="false">J7054+L7054</f>
        <v>200</v>
      </c>
      <c r="O7054" s="0" t="n">
        <f aca="false">O7053+N7054</f>
        <v>657323.820933729</v>
      </c>
      <c r="P7054" s="0" t="n">
        <f aca="false">MIN($B$5,P7053+K7054*$B$6-I7054)</f>
        <v>114.57236194568</v>
      </c>
      <c r="Q7054" s="0" t="n">
        <f aca="false">MAX(0,F7054-H7054-K7054-L7054)</f>
        <v>0</v>
      </c>
    </row>
    <row r="7055" customFormat="false" ht="15" hidden="false" customHeight="false" outlineLevel="0" collapsed="false">
      <c r="A7055" s="0" t="n">
        <f aca="false">'Profiles 8760'!A7044</f>
        <v>7042</v>
      </c>
      <c r="B7055" s="0" t="n">
        <f aca="false">'Profiles 8760'!B7044</f>
        <v>10</v>
      </c>
      <c r="C7055" s="0" t="n">
        <f aca="false">'Profiles 8760'!E7044</f>
        <v>0</v>
      </c>
      <c r="D7055" s="0" t="n">
        <f aca="false">'Profiles 8760'!F7044</f>
        <v>0.773104</v>
      </c>
      <c r="E7055" s="0" t="n">
        <f aca="false">'Profiles 8760'!G7044</f>
        <v>0.190555</v>
      </c>
      <c r="F7055" s="0" t="n">
        <f aca="false">D7055*Assumptions!$C$11*$B$7+E7055*Assumptions!$C$12*$B$8</f>
        <v>231.0661347</v>
      </c>
      <c r="G7055" s="0" t="n">
        <f aca="false">C7055*Assumptions!$C$15</f>
        <v>0</v>
      </c>
      <c r="H7055" s="0" t="n">
        <f aca="false">MIN(F7055,G7055)</f>
        <v>0</v>
      </c>
      <c r="I7055" s="0" t="n">
        <f aca="false">IF(C7055=1,MIN(G7055-H7055,Assumptions!$C$13,P7054),0)</f>
        <v>0</v>
      </c>
      <c r="J7055" s="0" t="n">
        <f aca="false">H7055+I7055</f>
        <v>0</v>
      </c>
      <c r="K7055" s="0" t="n">
        <f aca="false">MIN(IF(C7055=1,F7055-H7055,F7055),Assumptions!$C$13,MAX(0,($B$5-P7054)/$B$6))</f>
        <v>180</v>
      </c>
      <c r="L7055" s="0" t="n">
        <f aca="false">IF(C7055=1,0,MIN(F7055-K7055,Assumptions!$C$15,MAX(0,$B$10-O7054-M7055)))</f>
        <v>51.0661347</v>
      </c>
      <c r="M7055" s="0" t="n">
        <f aca="false">'Profiles 8760'!H7044</f>
        <v>57200</v>
      </c>
      <c r="N7055" s="0" t="n">
        <f aca="false">J7055+L7055</f>
        <v>51.0661347</v>
      </c>
      <c r="O7055" s="0" t="n">
        <f aca="false">O7054+N7055</f>
        <v>657374.887068429</v>
      </c>
      <c r="P7055" s="0" t="n">
        <f aca="false">MIN($B$5,P7054+K7055*$B$6-I7055)</f>
        <v>270.59636194568</v>
      </c>
      <c r="Q7055" s="0" t="n">
        <f aca="false">MAX(0,F7055-H7055-K7055-L7055)</f>
        <v>0</v>
      </c>
    </row>
    <row r="7056" customFormat="false" ht="15" hidden="false" customHeight="false" outlineLevel="0" collapsed="false">
      <c r="A7056" s="0" t="n">
        <f aca="false">'Profiles 8760'!A7045</f>
        <v>7043</v>
      </c>
      <c r="B7056" s="0" t="n">
        <f aca="false">'Profiles 8760'!B7045</f>
        <v>10</v>
      </c>
      <c r="C7056" s="0" t="n">
        <f aca="false">'Profiles 8760'!E7045</f>
        <v>0</v>
      </c>
      <c r="D7056" s="0" t="n">
        <f aca="false">'Profiles 8760'!F7045</f>
        <v>1</v>
      </c>
      <c r="E7056" s="0" t="n">
        <f aca="false">'Profiles 8760'!G7045</f>
        <v>0.218717</v>
      </c>
      <c r="F7056" s="0" t="n">
        <f aca="false">D7056*Assumptions!$C$11*$B$7+E7056*Assumptions!$C$12*$B$8</f>
        <v>297.7455253</v>
      </c>
      <c r="G7056" s="0" t="n">
        <f aca="false">C7056*Assumptions!$C$15</f>
        <v>0</v>
      </c>
      <c r="H7056" s="0" t="n">
        <f aca="false">MIN(F7056,G7056)</f>
        <v>0</v>
      </c>
      <c r="I7056" s="0" t="n">
        <f aca="false">IF(C7056=1,MIN(G7056-H7056,Assumptions!$C$13,P7055),0)</f>
        <v>0</v>
      </c>
      <c r="J7056" s="0" t="n">
        <f aca="false">H7056+I7056</f>
        <v>0</v>
      </c>
      <c r="K7056" s="0" t="n">
        <f aca="false">MIN(IF(C7056=1,F7056-H7056,F7056),Assumptions!$C$13,MAX(0,($B$5-P7055)/$B$6))</f>
        <v>180</v>
      </c>
      <c r="L7056" s="0" t="n">
        <f aca="false">IF(C7056=1,0,MIN(F7056-K7056,Assumptions!$C$15,MAX(0,$B$10-O7055-M7056)))</f>
        <v>117.7455253</v>
      </c>
      <c r="M7056" s="0" t="n">
        <f aca="false">'Profiles 8760'!H7045</f>
        <v>57200</v>
      </c>
      <c r="N7056" s="0" t="n">
        <f aca="false">J7056+L7056</f>
        <v>117.7455253</v>
      </c>
      <c r="O7056" s="0" t="n">
        <f aca="false">O7055+N7056</f>
        <v>657492.632593729</v>
      </c>
      <c r="P7056" s="0" t="n">
        <f aca="false">MIN($B$5,P7055+K7056*$B$6-I7056)</f>
        <v>426.62036194568</v>
      </c>
      <c r="Q7056" s="0" t="n">
        <f aca="false">MAX(0,F7056-H7056-K7056-L7056)</f>
        <v>0</v>
      </c>
    </row>
    <row r="7057" customFormat="false" ht="15" hidden="false" customHeight="false" outlineLevel="0" collapsed="false">
      <c r="A7057" s="0" t="n">
        <f aca="false">'Profiles 8760'!A7046</f>
        <v>7044</v>
      </c>
      <c r="B7057" s="0" t="n">
        <f aca="false">'Profiles 8760'!B7046</f>
        <v>10</v>
      </c>
      <c r="C7057" s="0" t="n">
        <f aca="false">'Profiles 8760'!E7046</f>
        <v>0</v>
      </c>
      <c r="D7057" s="0" t="n">
        <f aca="false">'Profiles 8760'!F7046</f>
        <v>1</v>
      </c>
      <c r="E7057" s="0" t="n">
        <f aca="false">'Profiles 8760'!G7046</f>
        <v>0.219382</v>
      </c>
      <c r="F7057" s="0" t="n">
        <f aca="false">D7057*Assumptions!$C$11*$B$7+E7057*Assumptions!$C$12*$B$8</f>
        <v>297.7727238</v>
      </c>
      <c r="G7057" s="0" t="n">
        <f aca="false">C7057*Assumptions!$C$15</f>
        <v>0</v>
      </c>
      <c r="H7057" s="0" t="n">
        <f aca="false">MIN(F7057,G7057)</f>
        <v>0</v>
      </c>
      <c r="I7057" s="0" t="n">
        <f aca="false">IF(C7057=1,MIN(G7057-H7057,Assumptions!$C$13,P7056),0)</f>
        <v>0</v>
      </c>
      <c r="J7057" s="0" t="n">
        <f aca="false">H7057+I7057</f>
        <v>0</v>
      </c>
      <c r="K7057" s="0" t="n">
        <f aca="false">MIN(IF(C7057=1,F7057-H7057,F7057),Assumptions!$C$13,MAX(0,($B$5-P7056)/$B$6))</f>
        <v>97.126947455376</v>
      </c>
      <c r="L7057" s="0" t="n">
        <f aca="false">IF(C7057=1,0,MIN(F7057-K7057,Assumptions!$C$15,MAX(0,$B$10-O7056-M7057)))</f>
        <v>200</v>
      </c>
      <c r="M7057" s="0" t="n">
        <f aca="false">'Profiles 8760'!H7046</f>
        <v>57200</v>
      </c>
      <c r="N7057" s="0" t="n">
        <f aca="false">J7057+L7057</f>
        <v>200</v>
      </c>
      <c r="O7057" s="0" t="n">
        <f aca="false">O7056+N7057</f>
        <v>657692.632593729</v>
      </c>
      <c r="P7057" s="0" t="n">
        <f aca="false">MIN($B$5,P7056+K7057*$B$6-I7057)</f>
        <v>510.81</v>
      </c>
      <c r="Q7057" s="0" t="n">
        <f aca="false">MAX(0,F7057-H7057-K7057-L7057)</f>
        <v>0.645776344623982</v>
      </c>
    </row>
    <row r="7058" customFormat="false" ht="15" hidden="false" customHeight="false" outlineLevel="0" collapsed="false">
      <c r="A7058" s="0" t="n">
        <f aca="false">'Profiles 8760'!A7047</f>
        <v>7045</v>
      </c>
      <c r="B7058" s="0" t="n">
        <f aca="false">'Profiles 8760'!B7047</f>
        <v>10</v>
      </c>
      <c r="C7058" s="0" t="n">
        <f aca="false">'Profiles 8760'!E7047</f>
        <v>0</v>
      </c>
      <c r="D7058" s="0" t="n">
        <f aca="false">'Profiles 8760'!F7047</f>
        <v>1</v>
      </c>
      <c r="E7058" s="0" t="n">
        <f aca="false">'Profiles 8760'!G7047</f>
        <v>0.255492</v>
      </c>
      <c r="F7058" s="0" t="n">
        <f aca="false">D7058*Assumptions!$C$11*$B$7+E7058*Assumptions!$C$12*$B$8</f>
        <v>299.2496228</v>
      </c>
      <c r="G7058" s="0" t="n">
        <f aca="false">C7058*Assumptions!$C$15</f>
        <v>0</v>
      </c>
      <c r="H7058" s="0" t="n">
        <f aca="false">MIN(F7058,G7058)</f>
        <v>0</v>
      </c>
      <c r="I7058" s="0" t="n">
        <f aca="false">IF(C7058=1,MIN(G7058-H7058,Assumptions!$C$13,P7057),0)</f>
        <v>0</v>
      </c>
      <c r="J7058" s="0" t="n">
        <f aca="false">H7058+I7058</f>
        <v>0</v>
      </c>
      <c r="K7058" s="0" t="n">
        <f aca="false">MIN(IF(C7058=1,F7058-H7058,F7058),Assumptions!$C$13,MAX(0,($B$5-P7057)/$B$6))</f>
        <v>0</v>
      </c>
      <c r="L7058" s="0" t="n">
        <f aca="false">IF(C7058=1,0,MIN(F7058-K7058,Assumptions!$C$15,MAX(0,$B$10-O7057-M7058)))</f>
        <v>200</v>
      </c>
      <c r="M7058" s="0" t="n">
        <f aca="false">'Profiles 8760'!H7047</f>
        <v>57200</v>
      </c>
      <c r="N7058" s="0" t="n">
        <f aca="false">J7058+L7058</f>
        <v>200</v>
      </c>
      <c r="O7058" s="0" t="n">
        <f aca="false">O7057+N7058</f>
        <v>657892.632593729</v>
      </c>
      <c r="P7058" s="0" t="n">
        <f aca="false">MIN($B$5,P7057+K7058*$B$6-I7058)</f>
        <v>510.81</v>
      </c>
      <c r="Q7058" s="0" t="n">
        <f aca="false">MAX(0,F7058-H7058-K7058-L7058)</f>
        <v>99.2496228</v>
      </c>
    </row>
    <row r="7059" customFormat="false" ht="15" hidden="false" customHeight="false" outlineLevel="0" collapsed="false">
      <c r="A7059" s="0" t="n">
        <f aca="false">'Profiles 8760'!A7048</f>
        <v>7046</v>
      </c>
      <c r="B7059" s="0" t="n">
        <f aca="false">'Profiles 8760'!B7048</f>
        <v>10</v>
      </c>
      <c r="C7059" s="0" t="n">
        <f aca="false">'Profiles 8760'!E7048</f>
        <v>0</v>
      </c>
      <c r="D7059" s="0" t="n">
        <f aca="false">'Profiles 8760'!F7048</f>
        <v>1</v>
      </c>
      <c r="E7059" s="0" t="n">
        <f aca="false">'Profiles 8760'!G7048</f>
        <v>0.208438</v>
      </c>
      <c r="F7059" s="0" t="n">
        <f aca="false">D7059*Assumptions!$C$11*$B$7+E7059*Assumptions!$C$12*$B$8</f>
        <v>297.3251142</v>
      </c>
      <c r="G7059" s="0" t="n">
        <f aca="false">C7059*Assumptions!$C$15</f>
        <v>0</v>
      </c>
      <c r="H7059" s="0" t="n">
        <f aca="false">MIN(F7059,G7059)</f>
        <v>0</v>
      </c>
      <c r="I7059" s="0" t="n">
        <f aca="false">IF(C7059=1,MIN(G7059-H7059,Assumptions!$C$13,P7058),0)</f>
        <v>0</v>
      </c>
      <c r="J7059" s="0" t="n">
        <f aca="false">H7059+I7059</f>
        <v>0</v>
      </c>
      <c r="K7059" s="0" t="n">
        <f aca="false">MIN(IF(C7059=1,F7059-H7059,F7059),Assumptions!$C$13,MAX(0,($B$5-P7058)/$B$6))</f>
        <v>0</v>
      </c>
      <c r="L7059" s="0" t="n">
        <f aca="false">IF(C7059=1,0,MIN(F7059-K7059,Assumptions!$C$15,MAX(0,$B$10-O7058-M7059)))</f>
        <v>200</v>
      </c>
      <c r="M7059" s="0" t="n">
        <f aca="false">'Profiles 8760'!H7048</f>
        <v>57200</v>
      </c>
      <c r="N7059" s="0" t="n">
        <f aca="false">J7059+L7059</f>
        <v>200</v>
      </c>
      <c r="O7059" s="0" t="n">
        <f aca="false">O7058+N7059</f>
        <v>658092.632593729</v>
      </c>
      <c r="P7059" s="0" t="n">
        <f aca="false">MIN($B$5,P7058+K7059*$B$6-I7059)</f>
        <v>510.81</v>
      </c>
      <c r="Q7059" s="0" t="n">
        <f aca="false">MAX(0,F7059-H7059-K7059-L7059)</f>
        <v>97.3251142</v>
      </c>
    </row>
    <row r="7060" customFormat="false" ht="15" hidden="false" customHeight="false" outlineLevel="0" collapsed="false">
      <c r="A7060" s="0" t="n">
        <f aca="false">'Profiles 8760'!A7049</f>
        <v>7047</v>
      </c>
      <c r="B7060" s="0" t="n">
        <f aca="false">'Profiles 8760'!B7049</f>
        <v>10</v>
      </c>
      <c r="C7060" s="0" t="n">
        <f aca="false">'Profiles 8760'!E7049</f>
        <v>0</v>
      </c>
      <c r="D7060" s="0" t="n">
        <f aca="false">'Profiles 8760'!F7049</f>
        <v>1</v>
      </c>
      <c r="E7060" s="0" t="n">
        <f aca="false">'Profiles 8760'!G7049</f>
        <v>0.319932</v>
      </c>
      <c r="F7060" s="0" t="n">
        <f aca="false">D7060*Assumptions!$C$11*$B$7+E7060*Assumptions!$C$12*$B$8</f>
        <v>301.8852188</v>
      </c>
      <c r="G7060" s="0" t="n">
        <f aca="false">C7060*Assumptions!$C$15</f>
        <v>0</v>
      </c>
      <c r="H7060" s="0" t="n">
        <f aca="false">MIN(F7060,G7060)</f>
        <v>0</v>
      </c>
      <c r="I7060" s="0" t="n">
        <f aca="false">IF(C7060=1,MIN(G7060-H7060,Assumptions!$C$13,P7059),0)</f>
        <v>0</v>
      </c>
      <c r="J7060" s="0" t="n">
        <f aca="false">H7060+I7060</f>
        <v>0</v>
      </c>
      <c r="K7060" s="0" t="n">
        <f aca="false">MIN(IF(C7060=1,F7060-H7060,F7060),Assumptions!$C$13,MAX(0,($B$5-P7059)/$B$6))</f>
        <v>0</v>
      </c>
      <c r="L7060" s="0" t="n">
        <f aca="false">IF(C7060=1,0,MIN(F7060-K7060,Assumptions!$C$15,MAX(0,$B$10-O7059-M7060)))</f>
        <v>200</v>
      </c>
      <c r="M7060" s="0" t="n">
        <f aca="false">'Profiles 8760'!H7049</f>
        <v>57200</v>
      </c>
      <c r="N7060" s="0" t="n">
        <f aca="false">J7060+L7060</f>
        <v>200</v>
      </c>
      <c r="O7060" s="0" t="n">
        <f aca="false">O7059+N7060</f>
        <v>658292.632593729</v>
      </c>
      <c r="P7060" s="0" t="n">
        <f aca="false">MIN($B$5,P7059+K7060*$B$6-I7060)</f>
        <v>510.81</v>
      </c>
      <c r="Q7060" s="0" t="n">
        <f aca="false">MAX(0,F7060-H7060-K7060-L7060)</f>
        <v>101.8852188</v>
      </c>
    </row>
    <row r="7061" customFormat="false" ht="15" hidden="false" customHeight="false" outlineLevel="0" collapsed="false">
      <c r="A7061" s="0" t="n">
        <f aca="false">'Profiles 8760'!A7050</f>
        <v>7048</v>
      </c>
      <c r="B7061" s="0" t="n">
        <f aca="false">'Profiles 8760'!B7050</f>
        <v>10</v>
      </c>
      <c r="C7061" s="0" t="n">
        <f aca="false">'Profiles 8760'!E7050</f>
        <v>0</v>
      </c>
      <c r="D7061" s="0" t="n">
        <f aca="false">'Profiles 8760'!F7050</f>
        <v>0.773104</v>
      </c>
      <c r="E7061" s="0" t="n">
        <f aca="false">'Profiles 8760'!G7050</f>
        <v>0.388186</v>
      </c>
      <c r="F7061" s="0" t="n">
        <f aca="false">D7061*Assumptions!$C$11*$B$7+E7061*Assumptions!$C$12*$B$8</f>
        <v>239.1492426</v>
      </c>
      <c r="G7061" s="0" t="n">
        <f aca="false">C7061*Assumptions!$C$15</f>
        <v>0</v>
      </c>
      <c r="H7061" s="0" t="n">
        <f aca="false">MIN(F7061,G7061)</f>
        <v>0</v>
      </c>
      <c r="I7061" s="0" t="n">
        <f aca="false">IF(C7061=1,MIN(G7061-H7061,Assumptions!$C$13,P7060),0)</f>
        <v>0</v>
      </c>
      <c r="J7061" s="0" t="n">
        <f aca="false">H7061+I7061</f>
        <v>0</v>
      </c>
      <c r="K7061" s="0" t="n">
        <f aca="false">MIN(IF(C7061=1,F7061-H7061,F7061),Assumptions!$C$13,MAX(0,($B$5-P7060)/$B$6))</f>
        <v>0</v>
      </c>
      <c r="L7061" s="0" t="n">
        <f aca="false">IF(C7061=1,0,MIN(F7061-K7061,Assumptions!$C$15,MAX(0,$B$10-O7060-M7061)))</f>
        <v>200</v>
      </c>
      <c r="M7061" s="0" t="n">
        <f aca="false">'Profiles 8760'!H7050</f>
        <v>57200</v>
      </c>
      <c r="N7061" s="0" t="n">
        <f aca="false">J7061+L7061</f>
        <v>200</v>
      </c>
      <c r="O7061" s="0" t="n">
        <f aca="false">O7060+N7061</f>
        <v>658492.632593729</v>
      </c>
      <c r="P7061" s="0" t="n">
        <f aca="false">MIN($B$5,P7060+K7061*$B$6-I7061)</f>
        <v>510.81</v>
      </c>
      <c r="Q7061" s="0" t="n">
        <f aca="false">MAX(0,F7061-H7061-K7061-L7061)</f>
        <v>39.1492426</v>
      </c>
    </row>
    <row r="7062" customFormat="false" ht="15" hidden="false" customHeight="false" outlineLevel="0" collapsed="false">
      <c r="A7062" s="0" t="n">
        <f aca="false">'Profiles 8760'!A7051</f>
        <v>7049</v>
      </c>
      <c r="B7062" s="0" t="n">
        <f aca="false">'Profiles 8760'!B7051</f>
        <v>10</v>
      </c>
      <c r="C7062" s="0" t="n">
        <f aca="false">'Profiles 8760'!E7051</f>
        <v>0</v>
      </c>
      <c r="D7062" s="0" t="n">
        <f aca="false">'Profiles 8760'!F7051</f>
        <v>0.453899</v>
      </c>
      <c r="E7062" s="0" t="n">
        <f aca="false">'Profiles 8760'!G7051</f>
        <v>0.374481</v>
      </c>
      <c r="F7062" s="0" t="n">
        <f aca="false">D7062*Assumptions!$C$11*$B$7+E7062*Assumptions!$C$12*$B$8</f>
        <v>146.4023041</v>
      </c>
      <c r="G7062" s="0" t="n">
        <f aca="false">C7062*Assumptions!$C$15</f>
        <v>0</v>
      </c>
      <c r="H7062" s="0" t="n">
        <f aca="false">MIN(F7062,G7062)</f>
        <v>0</v>
      </c>
      <c r="I7062" s="0" t="n">
        <f aca="false">IF(C7062=1,MIN(G7062-H7062,Assumptions!$C$13,P7061),0)</f>
        <v>0</v>
      </c>
      <c r="J7062" s="0" t="n">
        <f aca="false">H7062+I7062</f>
        <v>0</v>
      </c>
      <c r="K7062" s="0" t="n">
        <f aca="false">MIN(IF(C7062=1,F7062-H7062,F7062),Assumptions!$C$13,MAX(0,($B$5-P7061)/$B$6))</f>
        <v>0</v>
      </c>
      <c r="L7062" s="0" t="n">
        <f aca="false">IF(C7062=1,0,MIN(F7062-K7062,Assumptions!$C$15,MAX(0,$B$10-O7061-M7062)))</f>
        <v>146.4023041</v>
      </c>
      <c r="M7062" s="0" t="n">
        <f aca="false">'Profiles 8760'!H7051</f>
        <v>57200</v>
      </c>
      <c r="N7062" s="0" t="n">
        <f aca="false">J7062+L7062</f>
        <v>146.4023041</v>
      </c>
      <c r="O7062" s="0" t="n">
        <f aca="false">O7061+N7062</f>
        <v>658639.034897829</v>
      </c>
      <c r="P7062" s="0" t="n">
        <f aca="false">MIN($B$5,P7061+K7062*$B$6-I7062)</f>
        <v>510.81</v>
      </c>
      <c r="Q7062" s="0" t="n">
        <f aca="false">MAX(0,F7062-H7062-K7062-L7062)</f>
        <v>0</v>
      </c>
    </row>
    <row r="7063" customFormat="false" ht="15" hidden="false" customHeight="false" outlineLevel="0" collapsed="false">
      <c r="A7063" s="0" t="n">
        <f aca="false">'Profiles 8760'!A7052</f>
        <v>7050</v>
      </c>
      <c r="B7063" s="0" t="n">
        <f aca="false">'Profiles 8760'!B7052</f>
        <v>10</v>
      </c>
      <c r="C7063" s="0" t="n">
        <f aca="false">'Profiles 8760'!E7052</f>
        <v>0</v>
      </c>
      <c r="D7063" s="0" t="n">
        <f aca="false">'Profiles 8760'!F7052</f>
        <v>0.150865</v>
      </c>
      <c r="E7063" s="0" t="n">
        <f aca="false">'Profiles 8760'!G7052</f>
        <v>0.301243</v>
      </c>
      <c r="F7063" s="0" t="n">
        <f aca="false">D7063*Assumptions!$C$11*$B$7+E7063*Assumptions!$C$12*$B$8</f>
        <v>55.8906507</v>
      </c>
      <c r="G7063" s="0" t="n">
        <f aca="false">C7063*Assumptions!$C$15</f>
        <v>0</v>
      </c>
      <c r="H7063" s="0" t="n">
        <f aca="false">MIN(F7063,G7063)</f>
        <v>0</v>
      </c>
      <c r="I7063" s="0" t="n">
        <f aca="false">IF(C7063=1,MIN(G7063-H7063,Assumptions!$C$13,P7062),0)</f>
        <v>0</v>
      </c>
      <c r="J7063" s="0" t="n">
        <f aca="false">H7063+I7063</f>
        <v>0</v>
      </c>
      <c r="K7063" s="0" t="n">
        <f aca="false">MIN(IF(C7063=1,F7063-H7063,F7063),Assumptions!$C$13,MAX(0,($B$5-P7062)/$B$6))</f>
        <v>0</v>
      </c>
      <c r="L7063" s="0" t="n">
        <f aca="false">IF(C7063=1,0,MIN(F7063-K7063,Assumptions!$C$15,MAX(0,$B$10-O7062-M7063)))</f>
        <v>55.8906507</v>
      </c>
      <c r="M7063" s="0" t="n">
        <f aca="false">'Profiles 8760'!H7052</f>
        <v>57200</v>
      </c>
      <c r="N7063" s="0" t="n">
        <f aca="false">J7063+L7063</f>
        <v>55.8906507</v>
      </c>
      <c r="O7063" s="0" t="n">
        <f aca="false">O7062+N7063</f>
        <v>658694.925548529</v>
      </c>
      <c r="P7063" s="0" t="n">
        <f aca="false">MIN($B$5,P7062+K7063*$B$6-I7063)</f>
        <v>510.81</v>
      </c>
      <c r="Q7063" s="0" t="n">
        <f aca="false">MAX(0,F7063-H7063-K7063-L7063)</f>
        <v>0</v>
      </c>
    </row>
    <row r="7064" customFormat="false" ht="15" hidden="false" customHeight="false" outlineLevel="0" collapsed="false">
      <c r="A7064" s="0" t="n">
        <f aca="false">'Profiles 8760'!A7053</f>
        <v>7051</v>
      </c>
      <c r="B7064" s="0" t="n">
        <f aca="false">'Profiles 8760'!B7053</f>
        <v>10</v>
      </c>
      <c r="C7064" s="0" t="n">
        <f aca="false">'Profiles 8760'!E7053</f>
        <v>0</v>
      </c>
      <c r="D7064" s="0" t="n">
        <f aca="false">'Profiles 8760'!F7053</f>
        <v>0</v>
      </c>
      <c r="E7064" s="0" t="n">
        <f aca="false">'Profiles 8760'!G7053</f>
        <v>0.448989</v>
      </c>
      <c r="F7064" s="0" t="n">
        <f aca="false">D7064*Assumptions!$C$11*$B$7+E7064*Assumptions!$C$12*$B$8</f>
        <v>18.3636501</v>
      </c>
      <c r="G7064" s="0" t="n">
        <f aca="false">C7064*Assumptions!$C$15</f>
        <v>0</v>
      </c>
      <c r="H7064" s="0" t="n">
        <f aca="false">MIN(F7064,G7064)</f>
        <v>0</v>
      </c>
      <c r="I7064" s="0" t="n">
        <f aca="false">IF(C7064=1,MIN(G7064-H7064,Assumptions!$C$13,P7063),0)</f>
        <v>0</v>
      </c>
      <c r="J7064" s="0" t="n">
        <f aca="false">H7064+I7064</f>
        <v>0</v>
      </c>
      <c r="K7064" s="0" t="n">
        <f aca="false">MIN(IF(C7064=1,F7064-H7064,F7064),Assumptions!$C$13,MAX(0,($B$5-P7063)/$B$6))</f>
        <v>0</v>
      </c>
      <c r="L7064" s="0" t="n">
        <f aca="false">IF(C7064=1,0,MIN(F7064-K7064,Assumptions!$C$15,MAX(0,$B$10-O7063-M7064)))</f>
        <v>18.3636501</v>
      </c>
      <c r="M7064" s="0" t="n">
        <f aca="false">'Profiles 8760'!H7053</f>
        <v>57200</v>
      </c>
      <c r="N7064" s="0" t="n">
        <f aca="false">J7064+L7064</f>
        <v>18.3636501</v>
      </c>
      <c r="O7064" s="0" t="n">
        <f aca="false">O7063+N7064</f>
        <v>658713.289198629</v>
      </c>
      <c r="P7064" s="0" t="n">
        <f aca="false">MIN($B$5,P7063+K7064*$B$6-I7064)</f>
        <v>510.81</v>
      </c>
      <c r="Q7064" s="0" t="n">
        <f aca="false">MAX(0,F7064-H7064-K7064-L7064)</f>
        <v>0</v>
      </c>
    </row>
    <row r="7065" customFormat="false" ht="15" hidden="false" customHeight="false" outlineLevel="0" collapsed="false">
      <c r="A7065" s="0" t="n">
        <f aca="false">'Profiles 8760'!A7054</f>
        <v>7052</v>
      </c>
      <c r="B7065" s="0" t="n">
        <f aca="false">'Profiles 8760'!B7054</f>
        <v>10</v>
      </c>
      <c r="C7065" s="0" t="n">
        <f aca="false">'Profiles 8760'!E7054</f>
        <v>1</v>
      </c>
      <c r="D7065" s="0" t="n">
        <f aca="false">'Profiles 8760'!F7054</f>
        <v>0</v>
      </c>
      <c r="E7065" s="0" t="n">
        <f aca="false">'Profiles 8760'!G7054</f>
        <v>0.614839</v>
      </c>
      <c r="F7065" s="0" t="n">
        <f aca="false">D7065*Assumptions!$C$11*$B$7+E7065*Assumptions!$C$12*$B$8</f>
        <v>25.1469151</v>
      </c>
      <c r="G7065" s="0" t="n">
        <f aca="false">C7065*Assumptions!$C$15</f>
        <v>200</v>
      </c>
      <c r="H7065" s="0" t="n">
        <f aca="false">MIN(F7065,G7065)</f>
        <v>25.1469151</v>
      </c>
      <c r="I7065" s="0" t="n">
        <f aca="false">IF(C7065=1,MIN(G7065-H7065,Assumptions!$C$13,P7064),0)</f>
        <v>174.8530849</v>
      </c>
      <c r="J7065" s="0" t="n">
        <f aca="false">H7065+I7065</f>
        <v>200</v>
      </c>
      <c r="K7065" s="0" t="n">
        <f aca="false">MIN(IF(C7065=1,F7065-H7065,F7065),Assumptions!$C$13,MAX(0,($B$5-P7064)/$B$6))</f>
        <v>0</v>
      </c>
      <c r="L7065" s="0" t="n">
        <f aca="false">IF(C7065=1,0,MIN(F7065-K7065,Assumptions!$C$15,MAX(0,$B$10-O7064-M7065)))</f>
        <v>0</v>
      </c>
      <c r="M7065" s="0" t="n">
        <f aca="false">'Profiles 8760'!H7054</f>
        <v>57000</v>
      </c>
      <c r="N7065" s="0" t="n">
        <f aca="false">J7065+L7065</f>
        <v>200</v>
      </c>
      <c r="O7065" s="0" t="n">
        <f aca="false">O7064+N7065</f>
        <v>658913.289198629</v>
      </c>
      <c r="P7065" s="0" t="n">
        <f aca="false">MIN($B$5,P7064+K7065*$B$6-I7065)</f>
        <v>335.9569151</v>
      </c>
      <c r="Q7065" s="0" t="n">
        <f aca="false">MAX(0,F7065-H7065-K7065-L7065)</f>
        <v>0</v>
      </c>
    </row>
    <row r="7066" customFormat="false" ht="15" hidden="false" customHeight="false" outlineLevel="0" collapsed="false">
      <c r="A7066" s="0" t="n">
        <f aca="false">'Profiles 8760'!A7055</f>
        <v>7053</v>
      </c>
      <c r="B7066" s="0" t="n">
        <f aca="false">'Profiles 8760'!B7055</f>
        <v>10</v>
      </c>
      <c r="C7066" s="0" t="n">
        <f aca="false">'Profiles 8760'!E7055</f>
        <v>1</v>
      </c>
      <c r="D7066" s="0" t="n">
        <f aca="false">'Profiles 8760'!F7055</f>
        <v>0</v>
      </c>
      <c r="E7066" s="0" t="n">
        <f aca="false">'Profiles 8760'!G7055</f>
        <v>0.391059</v>
      </c>
      <c r="F7066" s="0" t="n">
        <f aca="false">D7066*Assumptions!$C$11*$B$7+E7066*Assumptions!$C$12*$B$8</f>
        <v>15.9943131</v>
      </c>
      <c r="G7066" s="0" t="n">
        <f aca="false">C7066*Assumptions!$C$15</f>
        <v>200</v>
      </c>
      <c r="H7066" s="0" t="n">
        <f aca="false">MIN(F7066,G7066)</f>
        <v>15.9943131</v>
      </c>
      <c r="I7066" s="0" t="n">
        <f aca="false">IF(C7066=1,MIN(G7066-H7066,Assumptions!$C$13,P7065),0)</f>
        <v>180</v>
      </c>
      <c r="J7066" s="0" t="n">
        <f aca="false">H7066+I7066</f>
        <v>195.9943131</v>
      </c>
      <c r="K7066" s="0" t="n">
        <f aca="false">MIN(IF(C7066=1,F7066-H7066,F7066),Assumptions!$C$13,MAX(0,($B$5-P7065)/$B$6))</f>
        <v>0</v>
      </c>
      <c r="L7066" s="0" t="n">
        <f aca="false">IF(C7066=1,0,MIN(F7066-K7066,Assumptions!$C$15,MAX(0,$B$10-O7065-M7066)))</f>
        <v>0</v>
      </c>
      <c r="M7066" s="0" t="n">
        <f aca="false">'Profiles 8760'!H7055</f>
        <v>56800</v>
      </c>
      <c r="N7066" s="0" t="n">
        <f aca="false">J7066+L7066</f>
        <v>195.9943131</v>
      </c>
      <c r="O7066" s="0" t="n">
        <f aca="false">O7065+N7066</f>
        <v>659109.283511729</v>
      </c>
      <c r="P7066" s="0" t="n">
        <f aca="false">MIN($B$5,P7065+K7066*$B$6-I7066)</f>
        <v>155.9569151</v>
      </c>
      <c r="Q7066" s="0" t="n">
        <f aca="false">MAX(0,F7066-H7066-K7066-L7066)</f>
        <v>0</v>
      </c>
    </row>
    <row r="7067" customFormat="false" ht="15" hidden="false" customHeight="false" outlineLevel="0" collapsed="false">
      <c r="A7067" s="0" t="n">
        <f aca="false">'Profiles 8760'!A7056</f>
        <v>7054</v>
      </c>
      <c r="B7067" s="0" t="n">
        <f aca="false">'Profiles 8760'!B7056</f>
        <v>10</v>
      </c>
      <c r="C7067" s="0" t="n">
        <f aca="false">'Profiles 8760'!E7056</f>
        <v>0</v>
      </c>
      <c r="D7067" s="0" t="n">
        <f aca="false">'Profiles 8760'!F7056</f>
        <v>0</v>
      </c>
      <c r="E7067" s="0" t="n">
        <f aca="false">'Profiles 8760'!G7056</f>
        <v>0.410428</v>
      </c>
      <c r="F7067" s="0" t="n">
        <f aca="false">D7067*Assumptions!$C$11*$B$7+E7067*Assumptions!$C$12*$B$8</f>
        <v>16.7865052</v>
      </c>
      <c r="G7067" s="0" t="n">
        <f aca="false">C7067*Assumptions!$C$15</f>
        <v>0</v>
      </c>
      <c r="H7067" s="0" t="n">
        <f aca="false">MIN(F7067,G7067)</f>
        <v>0</v>
      </c>
      <c r="I7067" s="0" t="n">
        <f aca="false">IF(C7067=1,MIN(G7067-H7067,Assumptions!$C$13,P7066),0)</f>
        <v>0</v>
      </c>
      <c r="J7067" s="0" t="n">
        <f aca="false">H7067+I7067</f>
        <v>0</v>
      </c>
      <c r="K7067" s="0" t="n">
        <f aca="false">MIN(IF(C7067=1,F7067-H7067,F7067),Assumptions!$C$13,MAX(0,($B$5-P7066)/$B$6))</f>
        <v>16.7865052</v>
      </c>
      <c r="L7067" s="0" t="n">
        <f aca="false">IF(C7067=1,0,MIN(F7067-K7067,Assumptions!$C$15,MAX(0,$B$10-O7066-M7067)))</f>
        <v>0</v>
      </c>
      <c r="M7067" s="0" t="n">
        <f aca="false">'Profiles 8760'!H7056</f>
        <v>56800</v>
      </c>
      <c r="N7067" s="0" t="n">
        <f aca="false">J7067+L7067</f>
        <v>0</v>
      </c>
      <c r="O7067" s="0" t="n">
        <f aca="false">O7066+N7067</f>
        <v>659109.283511729</v>
      </c>
      <c r="P7067" s="0" t="n">
        <f aca="false">MIN($B$5,P7066+K7067*$B$6-I7067)</f>
        <v>170.50745780736</v>
      </c>
      <c r="Q7067" s="0" t="n">
        <f aca="false">MAX(0,F7067-H7067-K7067-L7067)</f>
        <v>0</v>
      </c>
    </row>
    <row r="7068" customFormat="false" ht="15" hidden="false" customHeight="false" outlineLevel="0" collapsed="false">
      <c r="A7068" s="0" t="n">
        <f aca="false">'Profiles 8760'!A7057</f>
        <v>7055</v>
      </c>
      <c r="B7068" s="0" t="n">
        <f aca="false">'Profiles 8760'!B7057</f>
        <v>10</v>
      </c>
      <c r="C7068" s="0" t="n">
        <f aca="false">'Profiles 8760'!E7057</f>
        <v>0</v>
      </c>
      <c r="D7068" s="0" t="n">
        <f aca="false">'Profiles 8760'!F7057</f>
        <v>0</v>
      </c>
      <c r="E7068" s="0" t="n">
        <f aca="false">'Profiles 8760'!G7057</f>
        <v>0.305312</v>
      </c>
      <c r="F7068" s="0" t="n">
        <f aca="false">D7068*Assumptions!$C$11*$B$7+E7068*Assumptions!$C$12*$B$8</f>
        <v>12.4872608</v>
      </c>
      <c r="G7068" s="0" t="n">
        <f aca="false">C7068*Assumptions!$C$15</f>
        <v>0</v>
      </c>
      <c r="H7068" s="0" t="n">
        <f aca="false">MIN(F7068,G7068)</f>
        <v>0</v>
      </c>
      <c r="I7068" s="0" t="n">
        <f aca="false">IF(C7068=1,MIN(G7068-H7068,Assumptions!$C$13,P7067),0)</f>
        <v>0</v>
      </c>
      <c r="J7068" s="0" t="n">
        <f aca="false">H7068+I7068</f>
        <v>0</v>
      </c>
      <c r="K7068" s="0" t="n">
        <f aca="false">MIN(IF(C7068=1,F7068-H7068,F7068),Assumptions!$C$13,MAX(0,($B$5-P7067)/$B$6))</f>
        <v>12.4872608</v>
      </c>
      <c r="L7068" s="0" t="n">
        <f aca="false">IF(C7068=1,0,MIN(F7068-K7068,Assumptions!$C$15,MAX(0,$B$10-O7067-M7068)))</f>
        <v>0</v>
      </c>
      <c r="M7068" s="0" t="n">
        <f aca="false">'Profiles 8760'!H7057</f>
        <v>56800</v>
      </c>
      <c r="N7068" s="0" t="n">
        <f aca="false">J7068+L7068</f>
        <v>0</v>
      </c>
      <c r="O7068" s="0" t="n">
        <f aca="false">O7067+N7068</f>
        <v>659109.283511729</v>
      </c>
      <c r="P7068" s="0" t="n">
        <f aca="false">MIN($B$5,P7067+K7068*$B$6-I7068)</f>
        <v>181.3314154688</v>
      </c>
      <c r="Q7068" s="0" t="n">
        <f aca="false">MAX(0,F7068-H7068-K7068-L7068)</f>
        <v>0</v>
      </c>
    </row>
    <row r="7069" customFormat="false" ht="15" hidden="false" customHeight="false" outlineLevel="0" collapsed="false">
      <c r="A7069" s="0" t="n">
        <f aca="false">'Profiles 8760'!A7058</f>
        <v>7056</v>
      </c>
      <c r="B7069" s="0" t="n">
        <f aca="false">'Profiles 8760'!B7058</f>
        <v>10</v>
      </c>
      <c r="C7069" s="0" t="n">
        <f aca="false">'Profiles 8760'!E7058</f>
        <v>0</v>
      </c>
      <c r="D7069" s="0" t="n">
        <f aca="false">'Profiles 8760'!F7058</f>
        <v>0</v>
      </c>
      <c r="E7069" s="0" t="n">
        <f aca="false">'Profiles 8760'!G7058</f>
        <v>0.31105</v>
      </c>
      <c r="F7069" s="0" t="n">
        <f aca="false">D7069*Assumptions!$C$11*$B$7+E7069*Assumptions!$C$12*$B$8</f>
        <v>12.721945</v>
      </c>
      <c r="G7069" s="0" t="n">
        <f aca="false">C7069*Assumptions!$C$15</f>
        <v>0</v>
      </c>
      <c r="H7069" s="0" t="n">
        <f aca="false">MIN(F7069,G7069)</f>
        <v>0</v>
      </c>
      <c r="I7069" s="0" t="n">
        <f aca="false">IF(C7069=1,MIN(G7069-H7069,Assumptions!$C$13,P7068),0)</f>
        <v>0</v>
      </c>
      <c r="J7069" s="0" t="n">
        <f aca="false">H7069+I7069</f>
        <v>0</v>
      </c>
      <c r="K7069" s="0" t="n">
        <f aca="false">MIN(IF(C7069=1,F7069-H7069,F7069),Assumptions!$C$13,MAX(0,($B$5-P7068)/$B$6))</f>
        <v>12.721945</v>
      </c>
      <c r="L7069" s="0" t="n">
        <f aca="false">IF(C7069=1,0,MIN(F7069-K7069,Assumptions!$C$15,MAX(0,$B$10-O7068-M7069)))</f>
        <v>0</v>
      </c>
      <c r="M7069" s="0" t="n">
        <f aca="false">'Profiles 8760'!H7058</f>
        <v>56800</v>
      </c>
      <c r="N7069" s="0" t="n">
        <f aca="false">J7069+L7069</f>
        <v>0</v>
      </c>
      <c r="O7069" s="0" t="n">
        <f aca="false">O7068+N7069</f>
        <v>659109.283511729</v>
      </c>
      <c r="P7069" s="0" t="n">
        <f aca="false">MIN($B$5,P7068+K7069*$B$6-I7069)</f>
        <v>192.3587973948</v>
      </c>
      <c r="Q7069" s="0" t="n">
        <f aca="false">MAX(0,F7069-H7069-K7069-L7069)</f>
        <v>0</v>
      </c>
    </row>
    <row r="7070" customFormat="false" ht="15" hidden="false" customHeight="false" outlineLevel="0" collapsed="false">
      <c r="A7070" s="0" t="n">
        <f aca="false">'Profiles 8760'!A7059</f>
        <v>7057</v>
      </c>
      <c r="B7070" s="0" t="n">
        <f aca="false">'Profiles 8760'!B7059</f>
        <v>10</v>
      </c>
      <c r="C7070" s="0" t="n">
        <f aca="false">'Profiles 8760'!E7059</f>
        <v>0</v>
      </c>
      <c r="D7070" s="0" t="n">
        <f aca="false">'Profiles 8760'!F7059</f>
        <v>0</v>
      </c>
      <c r="E7070" s="0" t="n">
        <f aca="false">'Profiles 8760'!G7059</f>
        <v>0.411836</v>
      </c>
      <c r="F7070" s="0" t="n">
        <f aca="false">D7070*Assumptions!$C$11*$B$7+E7070*Assumptions!$C$12*$B$8</f>
        <v>16.8440924</v>
      </c>
      <c r="G7070" s="0" t="n">
        <f aca="false">C7070*Assumptions!$C$15</f>
        <v>0</v>
      </c>
      <c r="H7070" s="0" t="n">
        <f aca="false">MIN(F7070,G7070)</f>
        <v>0</v>
      </c>
      <c r="I7070" s="0" t="n">
        <f aca="false">IF(C7070=1,MIN(G7070-H7070,Assumptions!$C$13,P7069),0)</f>
        <v>0</v>
      </c>
      <c r="J7070" s="0" t="n">
        <f aca="false">H7070+I7070</f>
        <v>0</v>
      </c>
      <c r="K7070" s="0" t="n">
        <f aca="false">MIN(IF(C7070=1,F7070-H7070,F7070),Assumptions!$C$13,MAX(0,($B$5-P7069)/$B$6))</f>
        <v>16.8440924</v>
      </c>
      <c r="L7070" s="0" t="n">
        <f aca="false">IF(C7070=1,0,MIN(F7070-K7070,Assumptions!$C$15,MAX(0,$B$10-O7069-M7070)))</f>
        <v>0</v>
      </c>
      <c r="M7070" s="0" t="n">
        <f aca="false">'Profiles 8760'!H7059</f>
        <v>56800</v>
      </c>
      <c r="N7070" s="0" t="n">
        <f aca="false">J7070+L7070</f>
        <v>0</v>
      </c>
      <c r="O7070" s="0" t="n">
        <f aca="false">O7069+N7070</f>
        <v>659109.283511729</v>
      </c>
      <c r="P7070" s="0" t="n">
        <f aca="false">MIN($B$5,P7069+K7070*$B$6-I7070)</f>
        <v>206.95925668712</v>
      </c>
      <c r="Q7070" s="0" t="n">
        <f aca="false">MAX(0,F7070-H7070-K7070-L7070)</f>
        <v>0</v>
      </c>
    </row>
    <row r="7071" customFormat="false" ht="15" hidden="false" customHeight="false" outlineLevel="0" collapsed="false">
      <c r="A7071" s="0" t="n">
        <f aca="false">'Profiles 8760'!A7060</f>
        <v>7058</v>
      </c>
      <c r="B7071" s="0" t="n">
        <f aca="false">'Profiles 8760'!B7060</f>
        <v>10</v>
      </c>
      <c r="C7071" s="0" t="n">
        <f aca="false">'Profiles 8760'!E7060</f>
        <v>0</v>
      </c>
      <c r="D7071" s="0" t="n">
        <f aca="false">'Profiles 8760'!F7060</f>
        <v>0</v>
      </c>
      <c r="E7071" s="0" t="n">
        <f aca="false">'Profiles 8760'!G7060</f>
        <v>0.404661</v>
      </c>
      <c r="F7071" s="0" t="n">
        <f aca="false">D7071*Assumptions!$C$11*$B$7+E7071*Assumptions!$C$12*$B$8</f>
        <v>16.5506349</v>
      </c>
      <c r="G7071" s="0" t="n">
        <f aca="false">C7071*Assumptions!$C$15</f>
        <v>0</v>
      </c>
      <c r="H7071" s="0" t="n">
        <f aca="false">MIN(F7071,G7071)</f>
        <v>0</v>
      </c>
      <c r="I7071" s="0" t="n">
        <f aca="false">IF(C7071=1,MIN(G7071-H7071,Assumptions!$C$13,P7070),0)</f>
        <v>0</v>
      </c>
      <c r="J7071" s="0" t="n">
        <f aca="false">H7071+I7071</f>
        <v>0</v>
      </c>
      <c r="K7071" s="0" t="n">
        <f aca="false">MIN(IF(C7071=1,F7071-H7071,F7071),Assumptions!$C$13,MAX(0,($B$5-P7070)/$B$6))</f>
        <v>16.5506349</v>
      </c>
      <c r="L7071" s="0" t="n">
        <f aca="false">IF(C7071=1,0,MIN(F7071-K7071,Assumptions!$C$15,MAX(0,$B$10-O7070-M7071)))</f>
        <v>0</v>
      </c>
      <c r="M7071" s="0" t="n">
        <f aca="false">'Profiles 8760'!H7060</f>
        <v>56800</v>
      </c>
      <c r="N7071" s="0" t="n">
        <f aca="false">J7071+L7071</f>
        <v>0</v>
      </c>
      <c r="O7071" s="0" t="n">
        <f aca="false">O7070+N7071</f>
        <v>659109.283511729</v>
      </c>
      <c r="P7071" s="0" t="n">
        <f aca="false">MIN($B$5,P7070+K7071*$B$6-I7071)</f>
        <v>221.30534701844</v>
      </c>
      <c r="Q7071" s="0" t="n">
        <f aca="false">MAX(0,F7071-H7071-K7071-L7071)</f>
        <v>0</v>
      </c>
    </row>
    <row r="7072" customFormat="false" ht="15" hidden="false" customHeight="false" outlineLevel="0" collapsed="false">
      <c r="A7072" s="0" t="n">
        <f aca="false">'Profiles 8760'!A7061</f>
        <v>7059</v>
      </c>
      <c r="B7072" s="0" t="n">
        <f aca="false">'Profiles 8760'!B7061</f>
        <v>10</v>
      </c>
      <c r="C7072" s="0" t="n">
        <f aca="false">'Profiles 8760'!E7061</f>
        <v>0</v>
      </c>
      <c r="D7072" s="0" t="n">
        <f aca="false">'Profiles 8760'!F7061</f>
        <v>0</v>
      </c>
      <c r="E7072" s="0" t="n">
        <f aca="false">'Profiles 8760'!G7061</f>
        <v>0.344711</v>
      </c>
      <c r="F7072" s="0" t="n">
        <f aca="false">D7072*Assumptions!$C$11*$B$7+E7072*Assumptions!$C$12*$B$8</f>
        <v>14.0986799</v>
      </c>
      <c r="G7072" s="0" t="n">
        <f aca="false">C7072*Assumptions!$C$15</f>
        <v>0</v>
      </c>
      <c r="H7072" s="0" t="n">
        <f aca="false">MIN(F7072,G7072)</f>
        <v>0</v>
      </c>
      <c r="I7072" s="0" t="n">
        <f aca="false">IF(C7072=1,MIN(G7072-H7072,Assumptions!$C$13,P7071),0)</f>
        <v>0</v>
      </c>
      <c r="J7072" s="0" t="n">
        <f aca="false">H7072+I7072</f>
        <v>0</v>
      </c>
      <c r="K7072" s="0" t="n">
        <f aca="false">MIN(IF(C7072=1,F7072-H7072,F7072),Assumptions!$C$13,MAX(0,($B$5-P7071)/$B$6))</f>
        <v>14.0986799</v>
      </c>
      <c r="L7072" s="0" t="n">
        <f aca="false">IF(C7072=1,0,MIN(F7072-K7072,Assumptions!$C$15,MAX(0,$B$10-O7071-M7072)))</f>
        <v>0</v>
      </c>
      <c r="M7072" s="0" t="n">
        <f aca="false">'Profiles 8760'!H7061</f>
        <v>56800</v>
      </c>
      <c r="N7072" s="0" t="n">
        <f aca="false">J7072+L7072</f>
        <v>0</v>
      </c>
      <c r="O7072" s="0" t="n">
        <f aca="false">O7071+N7072</f>
        <v>659109.283511729</v>
      </c>
      <c r="P7072" s="0" t="n">
        <f aca="false">MIN($B$5,P7071+K7072*$B$6-I7072)</f>
        <v>233.52608275576</v>
      </c>
      <c r="Q7072" s="0" t="n">
        <f aca="false">MAX(0,F7072-H7072-K7072-L7072)</f>
        <v>0</v>
      </c>
    </row>
    <row r="7073" customFormat="false" ht="15" hidden="false" customHeight="false" outlineLevel="0" collapsed="false">
      <c r="A7073" s="0" t="n">
        <f aca="false">'Profiles 8760'!A7062</f>
        <v>7060</v>
      </c>
      <c r="B7073" s="0" t="n">
        <f aca="false">'Profiles 8760'!B7062</f>
        <v>10</v>
      </c>
      <c r="C7073" s="0" t="n">
        <f aca="false">'Profiles 8760'!E7062</f>
        <v>0</v>
      </c>
      <c r="D7073" s="0" t="n">
        <f aca="false">'Profiles 8760'!F7062</f>
        <v>0</v>
      </c>
      <c r="E7073" s="0" t="n">
        <f aca="false">'Profiles 8760'!G7062</f>
        <v>0.365283</v>
      </c>
      <c r="F7073" s="0" t="n">
        <f aca="false">D7073*Assumptions!$C$11*$B$7+E7073*Assumptions!$C$12*$B$8</f>
        <v>14.9400747</v>
      </c>
      <c r="G7073" s="0" t="n">
        <f aca="false">C7073*Assumptions!$C$15</f>
        <v>0</v>
      </c>
      <c r="H7073" s="0" t="n">
        <f aca="false">MIN(F7073,G7073)</f>
        <v>0</v>
      </c>
      <c r="I7073" s="0" t="n">
        <f aca="false">IF(C7073=1,MIN(G7073-H7073,Assumptions!$C$13,P7072),0)</f>
        <v>0</v>
      </c>
      <c r="J7073" s="0" t="n">
        <f aca="false">H7073+I7073</f>
        <v>0</v>
      </c>
      <c r="K7073" s="0" t="n">
        <f aca="false">MIN(IF(C7073=1,F7073-H7073,F7073),Assumptions!$C$13,MAX(0,($B$5-P7072)/$B$6))</f>
        <v>14.9400747</v>
      </c>
      <c r="L7073" s="0" t="n">
        <f aca="false">IF(C7073=1,0,MIN(F7073-K7073,Assumptions!$C$15,MAX(0,$B$10-O7072-M7073)))</f>
        <v>0</v>
      </c>
      <c r="M7073" s="0" t="n">
        <f aca="false">'Profiles 8760'!H7062</f>
        <v>56800</v>
      </c>
      <c r="N7073" s="0" t="n">
        <f aca="false">J7073+L7073</f>
        <v>0</v>
      </c>
      <c r="O7073" s="0" t="n">
        <f aca="false">O7072+N7073</f>
        <v>659109.283511729</v>
      </c>
      <c r="P7073" s="0" t="n">
        <f aca="false">MIN($B$5,P7072+K7073*$B$6-I7073)</f>
        <v>246.47613950572</v>
      </c>
      <c r="Q7073" s="0" t="n">
        <f aca="false">MAX(0,F7073-H7073-K7073-L7073)</f>
        <v>0</v>
      </c>
    </row>
    <row r="7074" customFormat="false" ht="15" hidden="false" customHeight="false" outlineLevel="0" collapsed="false">
      <c r="A7074" s="0" t="n">
        <f aca="false">'Profiles 8760'!A7063</f>
        <v>7061</v>
      </c>
      <c r="B7074" s="0" t="n">
        <f aca="false">'Profiles 8760'!B7063</f>
        <v>10</v>
      </c>
      <c r="C7074" s="0" t="n">
        <f aca="false">'Profiles 8760'!E7063</f>
        <v>0</v>
      </c>
      <c r="D7074" s="0" t="n">
        <f aca="false">'Profiles 8760'!F7063</f>
        <v>0</v>
      </c>
      <c r="E7074" s="0" t="n">
        <f aca="false">'Profiles 8760'!G7063</f>
        <v>0.316231</v>
      </c>
      <c r="F7074" s="0" t="n">
        <f aca="false">D7074*Assumptions!$C$11*$B$7+E7074*Assumptions!$C$12*$B$8</f>
        <v>12.9338479</v>
      </c>
      <c r="G7074" s="0" t="n">
        <f aca="false">C7074*Assumptions!$C$15</f>
        <v>0</v>
      </c>
      <c r="H7074" s="0" t="n">
        <f aca="false">MIN(F7074,G7074)</f>
        <v>0</v>
      </c>
      <c r="I7074" s="0" t="n">
        <f aca="false">IF(C7074=1,MIN(G7074-H7074,Assumptions!$C$13,P7073),0)</f>
        <v>0</v>
      </c>
      <c r="J7074" s="0" t="n">
        <f aca="false">H7074+I7074</f>
        <v>0</v>
      </c>
      <c r="K7074" s="0" t="n">
        <f aca="false">MIN(IF(C7074=1,F7074-H7074,F7074),Assumptions!$C$13,MAX(0,($B$5-P7073)/$B$6))</f>
        <v>12.9338479</v>
      </c>
      <c r="L7074" s="0" t="n">
        <f aca="false">IF(C7074=1,0,MIN(F7074-K7074,Assumptions!$C$15,MAX(0,$B$10-O7073-M7074)))</f>
        <v>0</v>
      </c>
      <c r="M7074" s="0" t="n">
        <f aca="false">'Profiles 8760'!H7063</f>
        <v>56800</v>
      </c>
      <c r="N7074" s="0" t="n">
        <f aca="false">J7074+L7074</f>
        <v>0</v>
      </c>
      <c r="O7074" s="0" t="n">
        <f aca="false">O7073+N7074</f>
        <v>659109.283511729</v>
      </c>
      <c r="P7074" s="0" t="n">
        <f aca="false">MIN($B$5,P7073+K7074*$B$6-I7074)</f>
        <v>257.68719886544</v>
      </c>
      <c r="Q7074" s="0" t="n">
        <f aca="false">MAX(0,F7074-H7074-K7074-L7074)</f>
        <v>0</v>
      </c>
    </row>
    <row r="7075" customFormat="false" ht="15" hidden="false" customHeight="false" outlineLevel="0" collapsed="false">
      <c r="A7075" s="0" t="n">
        <f aca="false">'Profiles 8760'!A7064</f>
        <v>7062</v>
      </c>
      <c r="B7075" s="0" t="n">
        <f aca="false">'Profiles 8760'!B7064</f>
        <v>10</v>
      </c>
      <c r="C7075" s="0" t="n">
        <f aca="false">'Profiles 8760'!E7064</f>
        <v>0</v>
      </c>
      <c r="D7075" s="0" t="n">
        <f aca="false">'Profiles 8760'!F7064</f>
        <v>0</v>
      </c>
      <c r="E7075" s="0" t="n">
        <f aca="false">'Profiles 8760'!G7064</f>
        <v>0.434752</v>
      </c>
      <c r="F7075" s="0" t="n">
        <f aca="false">D7075*Assumptions!$C$11*$B$7+E7075*Assumptions!$C$12*$B$8</f>
        <v>17.7813568</v>
      </c>
      <c r="G7075" s="0" t="n">
        <f aca="false">C7075*Assumptions!$C$15</f>
        <v>0</v>
      </c>
      <c r="H7075" s="0" t="n">
        <f aca="false">MIN(F7075,G7075)</f>
        <v>0</v>
      </c>
      <c r="I7075" s="0" t="n">
        <f aca="false">IF(C7075=1,MIN(G7075-H7075,Assumptions!$C$13,P7074),0)</f>
        <v>0</v>
      </c>
      <c r="J7075" s="0" t="n">
        <f aca="false">H7075+I7075</f>
        <v>0</v>
      </c>
      <c r="K7075" s="0" t="n">
        <f aca="false">MIN(IF(C7075=1,F7075-H7075,F7075),Assumptions!$C$13,MAX(0,($B$5-P7074)/$B$6))</f>
        <v>17.7813568</v>
      </c>
      <c r="L7075" s="0" t="n">
        <f aca="false">IF(C7075=1,0,MIN(F7075-K7075,Assumptions!$C$15,MAX(0,$B$10-O7074-M7075)))</f>
        <v>0</v>
      </c>
      <c r="M7075" s="0" t="n">
        <f aca="false">'Profiles 8760'!H7064</f>
        <v>56800</v>
      </c>
      <c r="N7075" s="0" t="n">
        <f aca="false">J7075+L7075</f>
        <v>0</v>
      </c>
      <c r="O7075" s="0" t="n">
        <f aca="false">O7074+N7075</f>
        <v>659109.283511729</v>
      </c>
      <c r="P7075" s="0" t="n">
        <f aca="false">MIN($B$5,P7074+K7075*$B$6-I7075)</f>
        <v>273.10007893968</v>
      </c>
      <c r="Q7075" s="0" t="n">
        <f aca="false">MAX(0,F7075-H7075-K7075-L7075)</f>
        <v>0</v>
      </c>
    </row>
    <row r="7076" customFormat="false" ht="15" hidden="false" customHeight="false" outlineLevel="0" collapsed="false">
      <c r="A7076" s="0" t="n">
        <f aca="false">'Profiles 8760'!A7065</f>
        <v>7063</v>
      </c>
      <c r="B7076" s="0" t="n">
        <f aca="false">'Profiles 8760'!B7065</f>
        <v>10</v>
      </c>
      <c r="C7076" s="0" t="n">
        <f aca="false">'Profiles 8760'!E7065</f>
        <v>0</v>
      </c>
      <c r="D7076" s="0" t="n">
        <f aca="false">'Profiles 8760'!F7065</f>
        <v>0</v>
      </c>
      <c r="E7076" s="0" t="n">
        <f aca="false">'Profiles 8760'!G7065</f>
        <v>0.438564</v>
      </c>
      <c r="F7076" s="0" t="n">
        <f aca="false">D7076*Assumptions!$C$11*$B$7+E7076*Assumptions!$C$12*$B$8</f>
        <v>17.9372676</v>
      </c>
      <c r="G7076" s="0" t="n">
        <f aca="false">C7076*Assumptions!$C$15</f>
        <v>0</v>
      </c>
      <c r="H7076" s="0" t="n">
        <f aca="false">MIN(F7076,G7076)</f>
        <v>0</v>
      </c>
      <c r="I7076" s="0" t="n">
        <f aca="false">IF(C7076=1,MIN(G7076-H7076,Assumptions!$C$13,P7075),0)</f>
        <v>0</v>
      </c>
      <c r="J7076" s="0" t="n">
        <f aca="false">H7076+I7076</f>
        <v>0</v>
      </c>
      <c r="K7076" s="0" t="n">
        <f aca="false">MIN(IF(C7076=1,F7076-H7076,F7076),Assumptions!$C$13,MAX(0,($B$5-P7075)/$B$6))</f>
        <v>17.9372676</v>
      </c>
      <c r="L7076" s="0" t="n">
        <f aca="false">IF(C7076=1,0,MIN(F7076-K7076,Assumptions!$C$15,MAX(0,$B$10-O7075-M7076)))</f>
        <v>0</v>
      </c>
      <c r="M7076" s="0" t="n">
        <f aca="false">'Profiles 8760'!H7065</f>
        <v>56800</v>
      </c>
      <c r="N7076" s="0" t="n">
        <f aca="false">J7076+L7076</f>
        <v>0</v>
      </c>
      <c r="O7076" s="0" t="n">
        <f aca="false">O7075+N7076</f>
        <v>659109.283511729</v>
      </c>
      <c r="P7076" s="0" t="n">
        <f aca="false">MIN($B$5,P7075+K7076*$B$6-I7076)</f>
        <v>288.64810249536</v>
      </c>
      <c r="Q7076" s="0" t="n">
        <f aca="false">MAX(0,F7076-H7076-K7076-L7076)</f>
        <v>0</v>
      </c>
    </row>
    <row r="7077" customFormat="false" ht="15" hidden="false" customHeight="false" outlineLevel="0" collapsed="false">
      <c r="A7077" s="0" t="n">
        <f aca="false">'Profiles 8760'!A7066</f>
        <v>7064</v>
      </c>
      <c r="B7077" s="0" t="n">
        <f aca="false">'Profiles 8760'!B7066</f>
        <v>10</v>
      </c>
      <c r="C7077" s="0" t="n">
        <f aca="false">'Profiles 8760'!E7066</f>
        <v>1</v>
      </c>
      <c r="D7077" s="0" t="n">
        <f aca="false">'Profiles 8760'!F7066</f>
        <v>0.15887</v>
      </c>
      <c r="E7077" s="0" t="n">
        <f aca="false">'Profiles 8760'!G7066</f>
        <v>0.431048</v>
      </c>
      <c r="F7077" s="0" t="n">
        <f aca="false">D7077*Assumptions!$C$11*$B$7+E7077*Assumptions!$C$12*$B$8</f>
        <v>63.5115192</v>
      </c>
      <c r="G7077" s="0" t="n">
        <f aca="false">C7077*Assumptions!$C$15</f>
        <v>200</v>
      </c>
      <c r="H7077" s="0" t="n">
        <f aca="false">MIN(F7077,G7077)</f>
        <v>63.5115192</v>
      </c>
      <c r="I7077" s="0" t="n">
        <f aca="false">IF(C7077=1,MIN(G7077-H7077,Assumptions!$C$13,P7076),0)</f>
        <v>136.4884808</v>
      </c>
      <c r="J7077" s="0" t="n">
        <f aca="false">H7077+I7077</f>
        <v>200</v>
      </c>
      <c r="K7077" s="0" t="n">
        <f aca="false">MIN(IF(C7077=1,F7077-H7077,F7077),Assumptions!$C$13,MAX(0,($B$5-P7076)/$B$6))</f>
        <v>0</v>
      </c>
      <c r="L7077" s="0" t="n">
        <f aca="false">IF(C7077=1,0,MIN(F7077-K7077,Assumptions!$C$15,MAX(0,$B$10-O7076-M7077)))</f>
        <v>0</v>
      </c>
      <c r="M7077" s="0" t="n">
        <f aca="false">'Profiles 8760'!H7066</f>
        <v>56600</v>
      </c>
      <c r="N7077" s="0" t="n">
        <f aca="false">J7077+L7077</f>
        <v>200</v>
      </c>
      <c r="O7077" s="0" t="n">
        <f aca="false">O7076+N7077</f>
        <v>659309.283511729</v>
      </c>
      <c r="P7077" s="0" t="n">
        <f aca="false">MIN($B$5,P7076+K7077*$B$6-I7077)</f>
        <v>152.15962169536</v>
      </c>
      <c r="Q7077" s="0" t="n">
        <f aca="false">MAX(0,F7077-H7077-K7077-L7077)</f>
        <v>0</v>
      </c>
    </row>
    <row r="7078" customFormat="false" ht="15" hidden="false" customHeight="false" outlineLevel="0" collapsed="false">
      <c r="A7078" s="0" t="n">
        <f aca="false">'Profiles 8760'!A7067</f>
        <v>7065</v>
      </c>
      <c r="B7078" s="0" t="n">
        <f aca="false">'Profiles 8760'!B7067</f>
        <v>10</v>
      </c>
      <c r="C7078" s="0" t="n">
        <f aca="false">'Profiles 8760'!E7067</f>
        <v>1</v>
      </c>
      <c r="D7078" s="0" t="n">
        <f aca="false">'Profiles 8760'!F7067</f>
        <v>0.477984</v>
      </c>
      <c r="E7078" s="0" t="n">
        <f aca="false">'Profiles 8760'!G7067</f>
        <v>0.504331</v>
      </c>
      <c r="F7078" s="0" t="n">
        <f aca="false">D7078*Assumptions!$C$11*$B$7+E7078*Assumptions!$C$12*$B$8</f>
        <v>158.6689171</v>
      </c>
      <c r="G7078" s="0" t="n">
        <f aca="false">C7078*Assumptions!$C$15</f>
        <v>200</v>
      </c>
      <c r="H7078" s="0" t="n">
        <f aca="false">MIN(F7078,G7078)</f>
        <v>158.6689171</v>
      </c>
      <c r="I7078" s="0" t="n">
        <f aca="false">IF(C7078=1,MIN(G7078-H7078,Assumptions!$C$13,P7077),0)</f>
        <v>41.3310829</v>
      </c>
      <c r="J7078" s="0" t="n">
        <f aca="false">H7078+I7078</f>
        <v>200</v>
      </c>
      <c r="K7078" s="0" t="n">
        <f aca="false">MIN(IF(C7078=1,F7078-H7078,F7078),Assumptions!$C$13,MAX(0,($B$5-P7077)/$B$6))</f>
        <v>0</v>
      </c>
      <c r="L7078" s="0" t="n">
        <f aca="false">IF(C7078=1,0,MIN(F7078-K7078,Assumptions!$C$15,MAX(0,$B$10-O7077-M7078)))</f>
        <v>0</v>
      </c>
      <c r="M7078" s="0" t="n">
        <f aca="false">'Profiles 8760'!H7067</f>
        <v>56400</v>
      </c>
      <c r="N7078" s="0" t="n">
        <f aca="false">J7078+L7078</f>
        <v>200</v>
      </c>
      <c r="O7078" s="0" t="n">
        <f aca="false">O7077+N7078</f>
        <v>659509.283511729</v>
      </c>
      <c r="P7078" s="0" t="n">
        <f aca="false">MIN($B$5,P7077+K7078*$B$6-I7078)</f>
        <v>110.82853879536</v>
      </c>
      <c r="Q7078" s="0" t="n">
        <f aca="false">MAX(0,F7078-H7078-K7078-L7078)</f>
        <v>0</v>
      </c>
    </row>
    <row r="7079" customFormat="false" ht="15" hidden="false" customHeight="false" outlineLevel="0" collapsed="false">
      <c r="A7079" s="0" t="n">
        <f aca="false">'Profiles 8760'!A7068</f>
        <v>7066</v>
      </c>
      <c r="B7079" s="0" t="n">
        <f aca="false">'Profiles 8760'!B7068</f>
        <v>10</v>
      </c>
      <c r="C7079" s="0" t="n">
        <f aca="false">'Profiles 8760'!E7068</f>
        <v>0</v>
      </c>
      <c r="D7079" s="0" t="n">
        <f aca="false">'Profiles 8760'!F7068</f>
        <v>0.814127</v>
      </c>
      <c r="E7079" s="0" t="n">
        <f aca="false">'Profiles 8760'!G7068</f>
        <v>0.369154</v>
      </c>
      <c r="F7079" s="0" t="n">
        <f aca="false">D7079*Assumptions!$C$11*$B$7+E7079*Assumptions!$C$12*$B$8</f>
        <v>250.2182762</v>
      </c>
      <c r="G7079" s="0" t="n">
        <f aca="false">C7079*Assumptions!$C$15</f>
        <v>0</v>
      </c>
      <c r="H7079" s="0" t="n">
        <f aca="false">MIN(F7079,G7079)</f>
        <v>0</v>
      </c>
      <c r="I7079" s="0" t="n">
        <f aca="false">IF(C7079=1,MIN(G7079-H7079,Assumptions!$C$13,P7078),0)</f>
        <v>0</v>
      </c>
      <c r="J7079" s="0" t="n">
        <f aca="false">H7079+I7079</f>
        <v>0</v>
      </c>
      <c r="K7079" s="0" t="n">
        <f aca="false">MIN(IF(C7079=1,F7079-H7079,F7079),Assumptions!$C$13,MAX(0,($B$5-P7078)/$B$6))</f>
        <v>180</v>
      </c>
      <c r="L7079" s="0" t="n">
        <f aca="false">IF(C7079=1,0,MIN(F7079-K7079,Assumptions!$C$15,MAX(0,$B$10-O7078-M7079)))</f>
        <v>70.2182762</v>
      </c>
      <c r="M7079" s="0" t="n">
        <f aca="false">'Profiles 8760'!H7068</f>
        <v>56400</v>
      </c>
      <c r="N7079" s="0" t="n">
        <f aca="false">J7079+L7079</f>
        <v>70.2182762</v>
      </c>
      <c r="O7079" s="0" t="n">
        <f aca="false">O7078+N7079</f>
        <v>659579.501787929</v>
      </c>
      <c r="P7079" s="0" t="n">
        <f aca="false">MIN($B$5,P7078+K7079*$B$6-I7079)</f>
        <v>266.85253879536</v>
      </c>
      <c r="Q7079" s="0" t="n">
        <f aca="false">MAX(0,F7079-H7079-K7079-L7079)</f>
        <v>0</v>
      </c>
    </row>
    <row r="7080" customFormat="false" ht="15" hidden="false" customHeight="false" outlineLevel="0" collapsed="false">
      <c r="A7080" s="0" t="n">
        <f aca="false">'Profiles 8760'!A7069</f>
        <v>7067</v>
      </c>
      <c r="B7080" s="0" t="n">
        <f aca="false">'Profiles 8760'!B7069</f>
        <v>10</v>
      </c>
      <c r="C7080" s="0" t="n">
        <f aca="false">'Profiles 8760'!E7069</f>
        <v>0</v>
      </c>
      <c r="D7080" s="0" t="n">
        <f aca="false">'Profiles 8760'!F7069</f>
        <v>1</v>
      </c>
      <c r="E7080" s="0" t="n">
        <f aca="false">'Profiles 8760'!G7069</f>
        <v>0.235573</v>
      </c>
      <c r="F7080" s="0" t="n">
        <f aca="false">D7080*Assumptions!$C$11*$B$7+E7080*Assumptions!$C$12*$B$8</f>
        <v>298.4349357</v>
      </c>
      <c r="G7080" s="0" t="n">
        <f aca="false">C7080*Assumptions!$C$15</f>
        <v>0</v>
      </c>
      <c r="H7080" s="0" t="n">
        <f aca="false">MIN(F7080,G7080)</f>
        <v>0</v>
      </c>
      <c r="I7080" s="0" t="n">
        <f aca="false">IF(C7080=1,MIN(G7080-H7080,Assumptions!$C$13,P7079),0)</f>
        <v>0</v>
      </c>
      <c r="J7080" s="0" t="n">
        <f aca="false">H7080+I7080</f>
        <v>0</v>
      </c>
      <c r="K7080" s="0" t="n">
        <f aca="false">MIN(IF(C7080=1,F7080-H7080,F7080),Assumptions!$C$13,MAX(0,($B$5-P7079)/$B$6))</f>
        <v>180</v>
      </c>
      <c r="L7080" s="0" t="n">
        <f aca="false">IF(C7080=1,0,MIN(F7080-K7080,Assumptions!$C$15,MAX(0,$B$10-O7079-M7080)))</f>
        <v>118.4349357</v>
      </c>
      <c r="M7080" s="0" t="n">
        <f aca="false">'Profiles 8760'!H7069</f>
        <v>56400</v>
      </c>
      <c r="N7080" s="0" t="n">
        <f aca="false">J7080+L7080</f>
        <v>118.4349357</v>
      </c>
      <c r="O7080" s="0" t="n">
        <f aca="false">O7079+N7080</f>
        <v>659697.936723629</v>
      </c>
      <c r="P7080" s="0" t="n">
        <f aca="false">MIN($B$5,P7079+K7080*$B$6-I7080)</f>
        <v>422.87653879536</v>
      </c>
      <c r="Q7080" s="0" t="n">
        <f aca="false">MAX(0,F7080-H7080-K7080-L7080)</f>
        <v>0</v>
      </c>
    </row>
    <row r="7081" customFormat="false" ht="15" hidden="false" customHeight="false" outlineLevel="0" collapsed="false">
      <c r="A7081" s="0" t="n">
        <f aca="false">'Profiles 8760'!A7070</f>
        <v>7068</v>
      </c>
      <c r="B7081" s="0" t="n">
        <f aca="false">'Profiles 8760'!B7070</f>
        <v>10</v>
      </c>
      <c r="C7081" s="0" t="n">
        <f aca="false">'Profiles 8760'!E7070</f>
        <v>0</v>
      </c>
      <c r="D7081" s="0" t="n">
        <f aca="false">'Profiles 8760'!F7070</f>
        <v>1</v>
      </c>
      <c r="E7081" s="0" t="n">
        <f aca="false">'Profiles 8760'!G7070</f>
        <v>0.196233</v>
      </c>
      <c r="F7081" s="0" t="n">
        <f aca="false">D7081*Assumptions!$C$11*$B$7+E7081*Assumptions!$C$12*$B$8</f>
        <v>296.8259297</v>
      </c>
      <c r="G7081" s="0" t="n">
        <f aca="false">C7081*Assumptions!$C$15</f>
        <v>0</v>
      </c>
      <c r="H7081" s="0" t="n">
        <f aca="false">MIN(F7081,G7081)</f>
        <v>0</v>
      </c>
      <c r="I7081" s="0" t="n">
        <f aca="false">IF(C7081=1,MIN(G7081-H7081,Assumptions!$C$13,P7080),0)</f>
        <v>0</v>
      </c>
      <c r="J7081" s="0" t="n">
        <f aca="false">H7081+I7081</f>
        <v>0</v>
      </c>
      <c r="K7081" s="0" t="n">
        <f aca="false">MIN(IF(C7081=1,F7081-H7081,F7081),Assumptions!$C$13,MAX(0,($B$5-P7080)/$B$6))</f>
        <v>101.44607891629</v>
      </c>
      <c r="L7081" s="0" t="n">
        <f aca="false">IF(C7081=1,0,MIN(F7081-K7081,Assumptions!$C$15,MAX(0,$B$10-O7080-M7081)))</f>
        <v>195.37985078371</v>
      </c>
      <c r="M7081" s="0" t="n">
        <f aca="false">'Profiles 8760'!H7070</f>
        <v>56400</v>
      </c>
      <c r="N7081" s="0" t="n">
        <f aca="false">J7081+L7081</f>
        <v>195.37985078371</v>
      </c>
      <c r="O7081" s="0" t="n">
        <f aca="false">O7080+N7081</f>
        <v>659893.316574412</v>
      </c>
      <c r="P7081" s="0" t="n">
        <f aca="false">MIN($B$5,P7080+K7081*$B$6-I7081)</f>
        <v>510.81</v>
      </c>
      <c r="Q7081" s="0" t="n">
        <f aca="false">MAX(0,F7081-H7081-K7081-L7081)</f>
        <v>0</v>
      </c>
    </row>
    <row r="7082" customFormat="false" ht="15" hidden="false" customHeight="false" outlineLevel="0" collapsed="false">
      <c r="A7082" s="0" t="n">
        <f aca="false">'Profiles 8760'!A7071</f>
        <v>7069</v>
      </c>
      <c r="B7082" s="0" t="n">
        <f aca="false">'Profiles 8760'!B7071</f>
        <v>10</v>
      </c>
      <c r="C7082" s="0" t="n">
        <f aca="false">'Profiles 8760'!E7071</f>
        <v>0</v>
      </c>
      <c r="D7082" s="0" t="n">
        <f aca="false">'Profiles 8760'!F7071</f>
        <v>1</v>
      </c>
      <c r="E7082" s="0" t="n">
        <f aca="false">'Profiles 8760'!G7071</f>
        <v>0.122339</v>
      </c>
      <c r="F7082" s="0" t="n">
        <f aca="false">D7082*Assumptions!$C$11*$B$7+E7082*Assumptions!$C$12*$B$8</f>
        <v>293.8036651</v>
      </c>
      <c r="G7082" s="0" t="n">
        <f aca="false">C7082*Assumptions!$C$15</f>
        <v>0</v>
      </c>
      <c r="H7082" s="0" t="n">
        <f aca="false">MIN(F7082,G7082)</f>
        <v>0</v>
      </c>
      <c r="I7082" s="0" t="n">
        <f aca="false">IF(C7082=1,MIN(G7082-H7082,Assumptions!$C$13,P7081),0)</f>
        <v>0</v>
      </c>
      <c r="J7082" s="0" t="n">
        <f aca="false">H7082+I7082</f>
        <v>0</v>
      </c>
      <c r="K7082" s="0" t="n">
        <f aca="false">MIN(IF(C7082=1,F7082-H7082,F7082),Assumptions!$C$13,MAX(0,($B$5-P7081)/$B$6))</f>
        <v>0</v>
      </c>
      <c r="L7082" s="0" t="n">
        <f aca="false">IF(C7082=1,0,MIN(F7082-K7082,Assumptions!$C$15,MAX(0,$B$10-O7081-M7082)))</f>
        <v>200</v>
      </c>
      <c r="M7082" s="0" t="n">
        <f aca="false">'Profiles 8760'!H7071</f>
        <v>56400</v>
      </c>
      <c r="N7082" s="0" t="n">
        <f aca="false">J7082+L7082</f>
        <v>200</v>
      </c>
      <c r="O7082" s="0" t="n">
        <f aca="false">O7081+N7082</f>
        <v>660093.316574412</v>
      </c>
      <c r="P7082" s="0" t="n">
        <f aca="false">MIN($B$5,P7081+K7082*$B$6-I7082)</f>
        <v>510.81</v>
      </c>
      <c r="Q7082" s="0" t="n">
        <f aca="false">MAX(0,F7082-H7082-K7082-L7082)</f>
        <v>93.8036651</v>
      </c>
    </row>
    <row r="7083" customFormat="false" ht="15" hidden="false" customHeight="false" outlineLevel="0" collapsed="false">
      <c r="A7083" s="0" t="n">
        <f aca="false">'Profiles 8760'!A7072</f>
        <v>7070</v>
      </c>
      <c r="B7083" s="0" t="n">
        <f aca="false">'Profiles 8760'!B7072</f>
        <v>10</v>
      </c>
      <c r="C7083" s="0" t="n">
        <f aca="false">'Profiles 8760'!E7072</f>
        <v>0</v>
      </c>
      <c r="D7083" s="0" t="n">
        <f aca="false">'Profiles 8760'!F7072</f>
        <v>1</v>
      </c>
      <c r="E7083" s="0" t="n">
        <f aca="false">'Profiles 8760'!G7072</f>
        <v>0.09307</v>
      </c>
      <c r="F7083" s="0" t="n">
        <f aca="false">D7083*Assumptions!$C$11*$B$7+E7083*Assumptions!$C$12*$B$8</f>
        <v>292.606563</v>
      </c>
      <c r="G7083" s="0" t="n">
        <f aca="false">C7083*Assumptions!$C$15</f>
        <v>0</v>
      </c>
      <c r="H7083" s="0" t="n">
        <f aca="false">MIN(F7083,G7083)</f>
        <v>0</v>
      </c>
      <c r="I7083" s="0" t="n">
        <f aca="false">IF(C7083=1,MIN(G7083-H7083,Assumptions!$C$13,P7082),0)</f>
        <v>0</v>
      </c>
      <c r="J7083" s="0" t="n">
        <f aca="false">H7083+I7083</f>
        <v>0</v>
      </c>
      <c r="K7083" s="0" t="n">
        <f aca="false">MIN(IF(C7083=1,F7083-H7083,F7083),Assumptions!$C$13,MAX(0,($B$5-P7082)/$B$6))</f>
        <v>0</v>
      </c>
      <c r="L7083" s="0" t="n">
        <f aca="false">IF(C7083=1,0,MIN(F7083-K7083,Assumptions!$C$15,MAX(0,$B$10-O7082-M7083)))</f>
        <v>200</v>
      </c>
      <c r="M7083" s="0" t="n">
        <f aca="false">'Profiles 8760'!H7072</f>
        <v>56400</v>
      </c>
      <c r="N7083" s="0" t="n">
        <f aca="false">J7083+L7083</f>
        <v>200</v>
      </c>
      <c r="O7083" s="0" t="n">
        <f aca="false">O7082+N7083</f>
        <v>660293.316574412</v>
      </c>
      <c r="P7083" s="0" t="n">
        <f aca="false">MIN($B$5,P7082+K7083*$B$6-I7083)</f>
        <v>510.81</v>
      </c>
      <c r="Q7083" s="0" t="n">
        <f aca="false">MAX(0,F7083-H7083-K7083-L7083)</f>
        <v>92.606563</v>
      </c>
    </row>
    <row r="7084" customFormat="false" ht="15" hidden="false" customHeight="false" outlineLevel="0" collapsed="false">
      <c r="A7084" s="0" t="n">
        <f aca="false">'Profiles 8760'!A7073</f>
        <v>7071</v>
      </c>
      <c r="B7084" s="0" t="n">
        <f aca="false">'Profiles 8760'!B7073</f>
        <v>10</v>
      </c>
      <c r="C7084" s="0" t="n">
        <f aca="false">'Profiles 8760'!E7073</f>
        <v>0</v>
      </c>
      <c r="D7084" s="0" t="n">
        <f aca="false">'Profiles 8760'!F7073</f>
        <v>1</v>
      </c>
      <c r="E7084" s="0" t="n">
        <f aca="false">'Profiles 8760'!G7073</f>
        <v>0.071654</v>
      </c>
      <c r="F7084" s="0" t="n">
        <f aca="false">D7084*Assumptions!$C$11*$B$7+E7084*Assumptions!$C$12*$B$8</f>
        <v>291.7306486</v>
      </c>
      <c r="G7084" s="0" t="n">
        <f aca="false">C7084*Assumptions!$C$15</f>
        <v>0</v>
      </c>
      <c r="H7084" s="0" t="n">
        <f aca="false">MIN(F7084,G7084)</f>
        <v>0</v>
      </c>
      <c r="I7084" s="0" t="n">
        <f aca="false">IF(C7084=1,MIN(G7084-H7084,Assumptions!$C$13,P7083),0)</f>
        <v>0</v>
      </c>
      <c r="J7084" s="0" t="n">
        <f aca="false">H7084+I7084</f>
        <v>0</v>
      </c>
      <c r="K7084" s="0" t="n">
        <f aca="false">MIN(IF(C7084=1,F7084-H7084,F7084),Assumptions!$C$13,MAX(0,($B$5-P7083)/$B$6))</f>
        <v>0</v>
      </c>
      <c r="L7084" s="0" t="n">
        <f aca="false">IF(C7084=1,0,MIN(F7084-K7084,Assumptions!$C$15,MAX(0,$B$10-O7083-M7084)))</f>
        <v>200</v>
      </c>
      <c r="M7084" s="0" t="n">
        <f aca="false">'Profiles 8760'!H7073</f>
        <v>56400</v>
      </c>
      <c r="N7084" s="0" t="n">
        <f aca="false">J7084+L7084</f>
        <v>200</v>
      </c>
      <c r="O7084" s="0" t="n">
        <f aca="false">O7083+N7084</f>
        <v>660493.316574412</v>
      </c>
      <c r="P7084" s="0" t="n">
        <f aca="false">MIN($B$5,P7083+K7084*$B$6-I7084)</f>
        <v>510.81</v>
      </c>
      <c r="Q7084" s="0" t="n">
        <f aca="false">MAX(0,F7084-H7084-K7084-L7084)</f>
        <v>91.7306486</v>
      </c>
    </row>
    <row r="7085" customFormat="false" ht="15" hidden="false" customHeight="false" outlineLevel="0" collapsed="false">
      <c r="A7085" s="0" t="n">
        <f aca="false">'Profiles 8760'!A7074</f>
        <v>7072</v>
      </c>
      <c r="B7085" s="0" t="n">
        <f aca="false">'Profiles 8760'!B7074</f>
        <v>10</v>
      </c>
      <c r="C7085" s="0" t="n">
        <f aca="false">'Profiles 8760'!E7074</f>
        <v>0</v>
      </c>
      <c r="D7085" s="0" t="n">
        <f aca="false">'Profiles 8760'!F7074</f>
        <v>0.814127</v>
      </c>
      <c r="E7085" s="0" t="n">
        <f aca="false">'Profiles 8760'!G7074</f>
        <v>0.104767</v>
      </c>
      <c r="F7085" s="0" t="n">
        <f aca="false">D7085*Assumptions!$C$11*$B$7+E7085*Assumptions!$C$12*$B$8</f>
        <v>239.4048479</v>
      </c>
      <c r="G7085" s="0" t="n">
        <f aca="false">C7085*Assumptions!$C$15</f>
        <v>0</v>
      </c>
      <c r="H7085" s="0" t="n">
        <f aca="false">MIN(F7085,G7085)</f>
        <v>0</v>
      </c>
      <c r="I7085" s="0" t="n">
        <f aca="false">IF(C7085=1,MIN(G7085-H7085,Assumptions!$C$13,P7084),0)</f>
        <v>0</v>
      </c>
      <c r="J7085" s="0" t="n">
        <f aca="false">H7085+I7085</f>
        <v>0</v>
      </c>
      <c r="K7085" s="0" t="n">
        <f aca="false">MIN(IF(C7085=1,F7085-H7085,F7085),Assumptions!$C$13,MAX(0,($B$5-P7084)/$B$6))</f>
        <v>0</v>
      </c>
      <c r="L7085" s="0" t="n">
        <f aca="false">IF(C7085=1,0,MIN(F7085-K7085,Assumptions!$C$15,MAX(0,$B$10-O7084-M7085)))</f>
        <v>200</v>
      </c>
      <c r="M7085" s="0" t="n">
        <f aca="false">'Profiles 8760'!H7074</f>
        <v>56400</v>
      </c>
      <c r="N7085" s="0" t="n">
        <f aca="false">J7085+L7085</f>
        <v>200</v>
      </c>
      <c r="O7085" s="0" t="n">
        <f aca="false">O7084+N7085</f>
        <v>660693.316574412</v>
      </c>
      <c r="P7085" s="0" t="n">
        <f aca="false">MIN($B$5,P7084+K7085*$B$6-I7085)</f>
        <v>510.81</v>
      </c>
      <c r="Q7085" s="0" t="n">
        <f aca="false">MAX(0,F7085-H7085-K7085-L7085)</f>
        <v>39.4048479</v>
      </c>
    </row>
    <row r="7086" customFormat="false" ht="15" hidden="false" customHeight="false" outlineLevel="0" collapsed="false">
      <c r="A7086" s="0" t="n">
        <f aca="false">'Profiles 8760'!A7075</f>
        <v>7073</v>
      </c>
      <c r="B7086" s="0" t="n">
        <f aca="false">'Profiles 8760'!B7075</f>
        <v>10</v>
      </c>
      <c r="C7086" s="0" t="n">
        <f aca="false">'Profiles 8760'!E7075</f>
        <v>0</v>
      </c>
      <c r="D7086" s="0" t="n">
        <f aca="false">'Profiles 8760'!F7075</f>
        <v>0.477984</v>
      </c>
      <c r="E7086" s="0" t="n">
        <f aca="false">'Profiles 8760'!G7075</f>
        <v>0.162769</v>
      </c>
      <c r="F7086" s="0" t="n">
        <f aca="false">D7086*Assumptions!$C$11*$B$7+E7086*Assumptions!$C$12*$B$8</f>
        <v>144.6990313</v>
      </c>
      <c r="G7086" s="0" t="n">
        <f aca="false">C7086*Assumptions!$C$15</f>
        <v>0</v>
      </c>
      <c r="H7086" s="0" t="n">
        <f aca="false">MIN(F7086,G7086)</f>
        <v>0</v>
      </c>
      <c r="I7086" s="0" t="n">
        <f aca="false">IF(C7086=1,MIN(G7086-H7086,Assumptions!$C$13,P7085),0)</f>
        <v>0</v>
      </c>
      <c r="J7086" s="0" t="n">
        <f aca="false">H7086+I7086</f>
        <v>0</v>
      </c>
      <c r="K7086" s="0" t="n">
        <f aca="false">MIN(IF(C7086=1,F7086-H7086,F7086),Assumptions!$C$13,MAX(0,($B$5-P7085)/$B$6))</f>
        <v>0</v>
      </c>
      <c r="L7086" s="0" t="n">
        <f aca="false">IF(C7086=1,0,MIN(F7086-K7086,Assumptions!$C$15,MAX(0,$B$10-O7085-M7086)))</f>
        <v>144.6990313</v>
      </c>
      <c r="M7086" s="0" t="n">
        <f aca="false">'Profiles 8760'!H7075</f>
        <v>56400</v>
      </c>
      <c r="N7086" s="0" t="n">
        <f aca="false">J7086+L7086</f>
        <v>144.6990313</v>
      </c>
      <c r="O7086" s="0" t="n">
        <f aca="false">O7085+N7086</f>
        <v>660838.015605712</v>
      </c>
      <c r="P7086" s="0" t="n">
        <f aca="false">MIN($B$5,P7085+K7086*$B$6-I7086)</f>
        <v>510.81</v>
      </c>
      <c r="Q7086" s="0" t="n">
        <f aca="false">MAX(0,F7086-H7086-K7086-L7086)</f>
        <v>0</v>
      </c>
    </row>
    <row r="7087" customFormat="false" ht="15" hidden="false" customHeight="false" outlineLevel="0" collapsed="false">
      <c r="A7087" s="0" t="n">
        <f aca="false">'Profiles 8760'!A7076</f>
        <v>7074</v>
      </c>
      <c r="B7087" s="0" t="n">
        <f aca="false">'Profiles 8760'!B7076</f>
        <v>10</v>
      </c>
      <c r="C7087" s="0" t="n">
        <f aca="false">'Profiles 8760'!E7076</f>
        <v>0</v>
      </c>
      <c r="D7087" s="0" t="n">
        <f aca="false">'Profiles 8760'!F7076</f>
        <v>0.15887</v>
      </c>
      <c r="E7087" s="0" t="n">
        <f aca="false">'Profiles 8760'!G7076</f>
        <v>0.173169</v>
      </c>
      <c r="F7087" s="0" t="n">
        <f aca="false">D7087*Assumptions!$C$11*$B$7+E7087*Assumptions!$C$12*$B$8</f>
        <v>52.9642681</v>
      </c>
      <c r="G7087" s="0" t="n">
        <f aca="false">C7087*Assumptions!$C$15</f>
        <v>0</v>
      </c>
      <c r="H7087" s="0" t="n">
        <f aca="false">MIN(F7087,G7087)</f>
        <v>0</v>
      </c>
      <c r="I7087" s="0" t="n">
        <f aca="false">IF(C7087=1,MIN(G7087-H7087,Assumptions!$C$13,P7086),0)</f>
        <v>0</v>
      </c>
      <c r="J7087" s="0" t="n">
        <f aca="false">H7087+I7087</f>
        <v>0</v>
      </c>
      <c r="K7087" s="0" t="n">
        <f aca="false">MIN(IF(C7087=1,F7087-H7087,F7087),Assumptions!$C$13,MAX(0,($B$5-P7086)/$B$6))</f>
        <v>0</v>
      </c>
      <c r="L7087" s="0" t="n">
        <f aca="false">IF(C7087=1,0,MIN(F7087-K7087,Assumptions!$C$15,MAX(0,$B$10-O7086-M7087)))</f>
        <v>52.9642681</v>
      </c>
      <c r="M7087" s="0" t="n">
        <f aca="false">'Profiles 8760'!H7076</f>
        <v>56400</v>
      </c>
      <c r="N7087" s="0" t="n">
        <f aca="false">J7087+L7087</f>
        <v>52.9642681</v>
      </c>
      <c r="O7087" s="0" t="n">
        <f aca="false">O7086+N7087</f>
        <v>660890.979873812</v>
      </c>
      <c r="P7087" s="0" t="n">
        <f aca="false">MIN($B$5,P7086+K7087*$B$6-I7087)</f>
        <v>510.81</v>
      </c>
      <c r="Q7087" s="0" t="n">
        <f aca="false">MAX(0,F7087-H7087-K7087-L7087)</f>
        <v>0</v>
      </c>
    </row>
    <row r="7088" customFormat="false" ht="15" hidden="false" customHeight="false" outlineLevel="0" collapsed="false">
      <c r="A7088" s="0" t="n">
        <f aca="false">'Profiles 8760'!A7077</f>
        <v>7075</v>
      </c>
      <c r="B7088" s="0" t="n">
        <f aca="false">'Profiles 8760'!B7077</f>
        <v>10</v>
      </c>
      <c r="C7088" s="0" t="n">
        <f aca="false">'Profiles 8760'!E7077</f>
        <v>0</v>
      </c>
      <c r="D7088" s="0" t="n">
        <f aca="false">'Profiles 8760'!F7077</f>
        <v>0</v>
      </c>
      <c r="E7088" s="0" t="n">
        <f aca="false">'Profiles 8760'!G7077</f>
        <v>0.153424</v>
      </c>
      <c r="F7088" s="0" t="n">
        <f aca="false">D7088*Assumptions!$C$11*$B$7+E7088*Assumptions!$C$12*$B$8</f>
        <v>6.2750416</v>
      </c>
      <c r="G7088" s="0" t="n">
        <f aca="false">C7088*Assumptions!$C$15</f>
        <v>0</v>
      </c>
      <c r="H7088" s="0" t="n">
        <f aca="false">MIN(F7088,G7088)</f>
        <v>0</v>
      </c>
      <c r="I7088" s="0" t="n">
        <f aca="false">IF(C7088=1,MIN(G7088-H7088,Assumptions!$C$13,P7087),0)</f>
        <v>0</v>
      </c>
      <c r="J7088" s="0" t="n">
        <f aca="false">H7088+I7088</f>
        <v>0</v>
      </c>
      <c r="K7088" s="0" t="n">
        <f aca="false">MIN(IF(C7088=1,F7088-H7088,F7088),Assumptions!$C$13,MAX(0,($B$5-P7087)/$B$6))</f>
        <v>0</v>
      </c>
      <c r="L7088" s="0" t="n">
        <f aca="false">IF(C7088=1,0,MIN(F7088-K7088,Assumptions!$C$15,MAX(0,$B$10-O7087-M7088)))</f>
        <v>6.2750416</v>
      </c>
      <c r="M7088" s="0" t="n">
        <f aca="false">'Profiles 8760'!H7077</f>
        <v>56400</v>
      </c>
      <c r="N7088" s="0" t="n">
        <f aca="false">J7088+L7088</f>
        <v>6.2750416</v>
      </c>
      <c r="O7088" s="0" t="n">
        <f aca="false">O7087+N7088</f>
        <v>660897.254915412</v>
      </c>
      <c r="P7088" s="0" t="n">
        <f aca="false">MIN($B$5,P7087+K7088*$B$6-I7088)</f>
        <v>510.81</v>
      </c>
      <c r="Q7088" s="0" t="n">
        <f aca="false">MAX(0,F7088-H7088-K7088-L7088)</f>
        <v>0</v>
      </c>
    </row>
    <row r="7089" customFormat="false" ht="15" hidden="false" customHeight="false" outlineLevel="0" collapsed="false">
      <c r="A7089" s="0" t="n">
        <f aca="false">'Profiles 8760'!A7078</f>
        <v>7076</v>
      </c>
      <c r="B7089" s="0" t="n">
        <f aca="false">'Profiles 8760'!B7078</f>
        <v>10</v>
      </c>
      <c r="C7089" s="0" t="n">
        <f aca="false">'Profiles 8760'!E7078</f>
        <v>1</v>
      </c>
      <c r="D7089" s="0" t="n">
        <f aca="false">'Profiles 8760'!F7078</f>
        <v>0</v>
      </c>
      <c r="E7089" s="0" t="n">
        <f aca="false">'Profiles 8760'!G7078</f>
        <v>0.135788</v>
      </c>
      <c r="F7089" s="0" t="n">
        <f aca="false">D7089*Assumptions!$C$11*$B$7+E7089*Assumptions!$C$12*$B$8</f>
        <v>5.5537292</v>
      </c>
      <c r="G7089" s="0" t="n">
        <f aca="false">C7089*Assumptions!$C$15</f>
        <v>200</v>
      </c>
      <c r="H7089" s="0" t="n">
        <f aca="false">MIN(F7089,G7089)</f>
        <v>5.5537292</v>
      </c>
      <c r="I7089" s="0" t="n">
        <f aca="false">IF(C7089=1,MIN(G7089-H7089,Assumptions!$C$13,P7088),0)</f>
        <v>180</v>
      </c>
      <c r="J7089" s="0" t="n">
        <f aca="false">H7089+I7089</f>
        <v>185.5537292</v>
      </c>
      <c r="K7089" s="0" t="n">
        <f aca="false">MIN(IF(C7089=1,F7089-H7089,F7089),Assumptions!$C$13,MAX(0,($B$5-P7088)/$B$6))</f>
        <v>0</v>
      </c>
      <c r="L7089" s="0" t="n">
        <f aca="false">IF(C7089=1,0,MIN(F7089-K7089,Assumptions!$C$15,MAX(0,$B$10-O7088-M7089)))</f>
        <v>0</v>
      </c>
      <c r="M7089" s="0" t="n">
        <f aca="false">'Profiles 8760'!H7078</f>
        <v>56200</v>
      </c>
      <c r="N7089" s="0" t="n">
        <f aca="false">J7089+L7089</f>
        <v>185.5537292</v>
      </c>
      <c r="O7089" s="0" t="n">
        <f aca="false">O7088+N7089</f>
        <v>661082.808644612</v>
      </c>
      <c r="P7089" s="0" t="n">
        <f aca="false">MIN($B$5,P7088+K7089*$B$6-I7089)</f>
        <v>330.81</v>
      </c>
      <c r="Q7089" s="0" t="n">
        <f aca="false">MAX(0,F7089-H7089-K7089-L7089)</f>
        <v>0</v>
      </c>
    </row>
    <row r="7090" customFormat="false" ht="15" hidden="false" customHeight="false" outlineLevel="0" collapsed="false">
      <c r="A7090" s="0" t="n">
        <f aca="false">'Profiles 8760'!A7079</f>
        <v>7077</v>
      </c>
      <c r="B7090" s="0" t="n">
        <f aca="false">'Profiles 8760'!B7079</f>
        <v>10</v>
      </c>
      <c r="C7090" s="0" t="n">
        <f aca="false">'Profiles 8760'!E7079</f>
        <v>1</v>
      </c>
      <c r="D7090" s="0" t="n">
        <f aca="false">'Profiles 8760'!F7079</f>
        <v>0</v>
      </c>
      <c r="E7090" s="0" t="n">
        <f aca="false">'Profiles 8760'!G7079</f>
        <v>0.131895</v>
      </c>
      <c r="F7090" s="0" t="n">
        <f aca="false">D7090*Assumptions!$C$11*$B$7+E7090*Assumptions!$C$12*$B$8</f>
        <v>5.3945055</v>
      </c>
      <c r="G7090" s="0" t="n">
        <f aca="false">C7090*Assumptions!$C$15</f>
        <v>200</v>
      </c>
      <c r="H7090" s="0" t="n">
        <f aca="false">MIN(F7090,G7090)</f>
        <v>5.3945055</v>
      </c>
      <c r="I7090" s="0" t="n">
        <f aca="false">IF(C7090=1,MIN(G7090-H7090,Assumptions!$C$13,P7089),0)</f>
        <v>180</v>
      </c>
      <c r="J7090" s="0" t="n">
        <f aca="false">H7090+I7090</f>
        <v>185.3945055</v>
      </c>
      <c r="K7090" s="0" t="n">
        <f aca="false">MIN(IF(C7090=1,F7090-H7090,F7090),Assumptions!$C$13,MAX(0,($B$5-P7089)/$B$6))</f>
        <v>0</v>
      </c>
      <c r="L7090" s="0" t="n">
        <f aca="false">IF(C7090=1,0,MIN(F7090-K7090,Assumptions!$C$15,MAX(0,$B$10-O7089-M7090)))</f>
        <v>0</v>
      </c>
      <c r="M7090" s="0" t="n">
        <f aca="false">'Profiles 8760'!H7079</f>
        <v>56000</v>
      </c>
      <c r="N7090" s="0" t="n">
        <f aca="false">J7090+L7090</f>
        <v>185.3945055</v>
      </c>
      <c r="O7090" s="0" t="n">
        <f aca="false">O7089+N7090</f>
        <v>661268.203150112</v>
      </c>
      <c r="P7090" s="0" t="n">
        <f aca="false">MIN($B$5,P7089+K7090*$B$6-I7090)</f>
        <v>150.81</v>
      </c>
      <c r="Q7090" s="0" t="n">
        <f aca="false">MAX(0,F7090-H7090-K7090-L7090)</f>
        <v>0</v>
      </c>
    </row>
    <row r="7091" customFormat="false" ht="15" hidden="false" customHeight="false" outlineLevel="0" collapsed="false">
      <c r="A7091" s="0" t="n">
        <f aca="false">'Profiles 8760'!A7080</f>
        <v>7078</v>
      </c>
      <c r="B7091" s="0" t="n">
        <f aca="false">'Profiles 8760'!B7080</f>
        <v>10</v>
      </c>
      <c r="C7091" s="0" t="n">
        <f aca="false">'Profiles 8760'!E7080</f>
        <v>0</v>
      </c>
      <c r="D7091" s="0" t="n">
        <f aca="false">'Profiles 8760'!F7080</f>
        <v>0</v>
      </c>
      <c r="E7091" s="0" t="n">
        <f aca="false">'Profiles 8760'!G7080</f>
        <v>0.107828</v>
      </c>
      <c r="F7091" s="0" t="n">
        <f aca="false">D7091*Assumptions!$C$11*$B$7+E7091*Assumptions!$C$12*$B$8</f>
        <v>4.4101652</v>
      </c>
      <c r="G7091" s="0" t="n">
        <f aca="false">C7091*Assumptions!$C$15</f>
        <v>0</v>
      </c>
      <c r="H7091" s="0" t="n">
        <f aca="false">MIN(F7091,G7091)</f>
        <v>0</v>
      </c>
      <c r="I7091" s="0" t="n">
        <f aca="false">IF(C7091=1,MIN(G7091-H7091,Assumptions!$C$13,P7090),0)</f>
        <v>0</v>
      </c>
      <c r="J7091" s="0" t="n">
        <f aca="false">H7091+I7091</f>
        <v>0</v>
      </c>
      <c r="K7091" s="0" t="n">
        <f aca="false">MIN(IF(C7091=1,F7091-H7091,F7091),Assumptions!$C$13,MAX(0,($B$5-P7090)/$B$6))</f>
        <v>4.4101652</v>
      </c>
      <c r="L7091" s="0" t="n">
        <f aca="false">IF(C7091=1,0,MIN(F7091-K7091,Assumptions!$C$15,MAX(0,$B$10-O7090-M7091)))</f>
        <v>0</v>
      </c>
      <c r="M7091" s="0" t="n">
        <f aca="false">'Profiles 8760'!H7080</f>
        <v>56000</v>
      </c>
      <c r="N7091" s="0" t="n">
        <f aca="false">J7091+L7091</f>
        <v>0</v>
      </c>
      <c r="O7091" s="0" t="n">
        <f aca="false">O7090+N7091</f>
        <v>661268.203150112</v>
      </c>
      <c r="P7091" s="0" t="n">
        <f aca="false">MIN($B$5,P7090+K7091*$B$6-I7091)</f>
        <v>154.63273119536</v>
      </c>
      <c r="Q7091" s="0" t="n">
        <f aca="false">MAX(0,F7091-H7091-K7091-L7091)</f>
        <v>0</v>
      </c>
    </row>
    <row r="7092" customFormat="false" ht="15" hidden="false" customHeight="false" outlineLevel="0" collapsed="false">
      <c r="A7092" s="0" t="n">
        <f aca="false">'Profiles 8760'!A7081</f>
        <v>7079</v>
      </c>
      <c r="B7092" s="0" t="n">
        <f aca="false">'Profiles 8760'!B7081</f>
        <v>10</v>
      </c>
      <c r="C7092" s="0" t="n">
        <f aca="false">'Profiles 8760'!E7081</f>
        <v>0</v>
      </c>
      <c r="D7092" s="0" t="n">
        <f aca="false">'Profiles 8760'!F7081</f>
        <v>0</v>
      </c>
      <c r="E7092" s="0" t="n">
        <f aca="false">'Profiles 8760'!G7081</f>
        <v>0.102866</v>
      </c>
      <c r="F7092" s="0" t="n">
        <f aca="false">D7092*Assumptions!$C$11*$B$7+E7092*Assumptions!$C$12*$B$8</f>
        <v>4.2072194</v>
      </c>
      <c r="G7092" s="0" t="n">
        <f aca="false">C7092*Assumptions!$C$15</f>
        <v>0</v>
      </c>
      <c r="H7092" s="0" t="n">
        <f aca="false">MIN(F7092,G7092)</f>
        <v>0</v>
      </c>
      <c r="I7092" s="0" t="n">
        <f aca="false">IF(C7092=1,MIN(G7092-H7092,Assumptions!$C$13,P7091),0)</f>
        <v>0</v>
      </c>
      <c r="J7092" s="0" t="n">
        <f aca="false">H7092+I7092</f>
        <v>0</v>
      </c>
      <c r="K7092" s="0" t="n">
        <f aca="false">MIN(IF(C7092=1,F7092-H7092,F7092),Assumptions!$C$13,MAX(0,($B$5-P7091)/$B$6))</f>
        <v>4.2072194</v>
      </c>
      <c r="L7092" s="0" t="n">
        <f aca="false">IF(C7092=1,0,MIN(F7092-K7092,Assumptions!$C$15,MAX(0,$B$10-O7091-M7092)))</f>
        <v>0</v>
      </c>
      <c r="M7092" s="0" t="n">
        <f aca="false">'Profiles 8760'!H7081</f>
        <v>56000</v>
      </c>
      <c r="N7092" s="0" t="n">
        <f aca="false">J7092+L7092</f>
        <v>0</v>
      </c>
      <c r="O7092" s="0" t="n">
        <f aca="false">O7091+N7092</f>
        <v>661268.203150112</v>
      </c>
      <c r="P7092" s="0" t="n">
        <f aca="false">MIN($B$5,P7091+K7092*$B$6-I7092)</f>
        <v>158.27954897128</v>
      </c>
      <c r="Q7092" s="0" t="n">
        <f aca="false">MAX(0,F7092-H7092-K7092-L7092)</f>
        <v>0</v>
      </c>
    </row>
    <row r="7093" customFormat="false" ht="15" hidden="false" customHeight="false" outlineLevel="0" collapsed="false">
      <c r="A7093" s="0" t="n">
        <f aca="false">'Profiles 8760'!A7082</f>
        <v>7080</v>
      </c>
      <c r="B7093" s="0" t="n">
        <f aca="false">'Profiles 8760'!B7082</f>
        <v>10</v>
      </c>
      <c r="C7093" s="0" t="n">
        <f aca="false">'Profiles 8760'!E7082</f>
        <v>0</v>
      </c>
      <c r="D7093" s="0" t="n">
        <f aca="false">'Profiles 8760'!F7082</f>
        <v>0</v>
      </c>
      <c r="E7093" s="0" t="n">
        <f aca="false">'Profiles 8760'!G7082</f>
        <v>0.088498</v>
      </c>
      <c r="F7093" s="0" t="n">
        <f aca="false">D7093*Assumptions!$C$11*$B$7+E7093*Assumptions!$C$12*$B$8</f>
        <v>3.6195682</v>
      </c>
      <c r="G7093" s="0" t="n">
        <f aca="false">C7093*Assumptions!$C$15</f>
        <v>0</v>
      </c>
      <c r="H7093" s="0" t="n">
        <f aca="false">MIN(F7093,G7093)</f>
        <v>0</v>
      </c>
      <c r="I7093" s="0" t="n">
        <f aca="false">IF(C7093=1,MIN(G7093-H7093,Assumptions!$C$13,P7092),0)</f>
        <v>0</v>
      </c>
      <c r="J7093" s="0" t="n">
        <f aca="false">H7093+I7093</f>
        <v>0</v>
      </c>
      <c r="K7093" s="0" t="n">
        <f aca="false">MIN(IF(C7093=1,F7093-H7093,F7093),Assumptions!$C$13,MAX(0,($B$5-P7092)/$B$6))</f>
        <v>3.6195682</v>
      </c>
      <c r="L7093" s="0" t="n">
        <f aca="false">IF(C7093=1,0,MIN(F7093-K7093,Assumptions!$C$15,MAX(0,$B$10-O7092-M7093)))</f>
        <v>0</v>
      </c>
      <c r="M7093" s="0" t="n">
        <f aca="false">'Profiles 8760'!H7082</f>
        <v>56000</v>
      </c>
      <c r="N7093" s="0" t="n">
        <f aca="false">J7093+L7093</f>
        <v>0</v>
      </c>
      <c r="O7093" s="0" t="n">
        <f aca="false">O7092+N7093</f>
        <v>661268.203150112</v>
      </c>
      <c r="P7093" s="0" t="n">
        <f aca="false">MIN($B$5,P7092+K7093*$B$6-I7093)</f>
        <v>161.41699068704</v>
      </c>
      <c r="Q7093" s="0" t="n">
        <f aca="false">MAX(0,F7093-H7093-K7093-L7093)</f>
        <v>0</v>
      </c>
    </row>
    <row r="7094" customFormat="false" ht="15" hidden="false" customHeight="false" outlineLevel="0" collapsed="false">
      <c r="A7094" s="0" t="n">
        <f aca="false">'Profiles 8760'!A7083</f>
        <v>7081</v>
      </c>
      <c r="B7094" s="0" t="n">
        <f aca="false">'Profiles 8760'!B7083</f>
        <v>10</v>
      </c>
      <c r="C7094" s="0" t="n">
        <f aca="false">'Profiles 8760'!E7083</f>
        <v>0</v>
      </c>
      <c r="D7094" s="0" t="n">
        <f aca="false">'Profiles 8760'!F7083</f>
        <v>0</v>
      </c>
      <c r="E7094" s="0" t="n">
        <f aca="false">'Profiles 8760'!G7083</f>
        <v>0.066135</v>
      </c>
      <c r="F7094" s="0" t="n">
        <f aca="false">D7094*Assumptions!$C$11*$B$7+E7094*Assumptions!$C$12*$B$8</f>
        <v>2.7049215</v>
      </c>
      <c r="G7094" s="0" t="n">
        <f aca="false">C7094*Assumptions!$C$15</f>
        <v>0</v>
      </c>
      <c r="H7094" s="0" t="n">
        <f aca="false">MIN(F7094,G7094)</f>
        <v>0</v>
      </c>
      <c r="I7094" s="0" t="n">
        <f aca="false">IF(C7094=1,MIN(G7094-H7094,Assumptions!$C$13,P7093),0)</f>
        <v>0</v>
      </c>
      <c r="J7094" s="0" t="n">
        <f aca="false">H7094+I7094</f>
        <v>0</v>
      </c>
      <c r="K7094" s="0" t="n">
        <f aca="false">MIN(IF(C7094=1,F7094-H7094,F7094),Assumptions!$C$13,MAX(0,($B$5-P7093)/$B$6))</f>
        <v>2.7049215</v>
      </c>
      <c r="L7094" s="0" t="n">
        <f aca="false">IF(C7094=1,0,MIN(F7094-K7094,Assumptions!$C$15,MAX(0,$B$10-O7093-M7094)))</f>
        <v>0</v>
      </c>
      <c r="M7094" s="0" t="n">
        <f aca="false">'Profiles 8760'!H7083</f>
        <v>56000</v>
      </c>
      <c r="N7094" s="0" t="n">
        <f aca="false">J7094+L7094</f>
        <v>0</v>
      </c>
      <c r="O7094" s="0" t="n">
        <f aca="false">O7093+N7094</f>
        <v>661268.203150112</v>
      </c>
      <c r="P7094" s="0" t="n">
        <f aca="false">MIN($B$5,P7093+K7094*$B$6-I7094)</f>
        <v>163.76161664324</v>
      </c>
      <c r="Q7094" s="0" t="n">
        <f aca="false">MAX(0,F7094-H7094-K7094-L7094)</f>
        <v>0</v>
      </c>
    </row>
    <row r="7095" customFormat="false" ht="15" hidden="false" customHeight="false" outlineLevel="0" collapsed="false">
      <c r="A7095" s="0" t="n">
        <f aca="false">'Profiles 8760'!A7084</f>
        <v>7082</v>
      </c>
      <c r="B7095" s="0" t="n">
        <f aca="false">'Profiles 8760'!B7084</f>
        <v>10</v>
      </c>
      <c r="C7095" s="0" t="n">
        <f aca="false">'Profiles 8760'!E7084</f>
        <v>0</v>
      </c>
      <c r="D7095" s="0" t="n">
        <f aca="false">'Profiles 8760'!F7084</f>
        <v>0</v>
      </c>
      <c r="E7095" s="0" t="n">
        <f aca="false">'Profiles 8760'!G7084</f>
        <v>0.048421</v>
      </c>
      <c r="F7095" s="0" t="n">
        <f aca="false">D7095*Assumptions!$C$11*$B$7+E7095*Assumptions!$C$12*$B$8</f>
        <v>1.9804189</v>
      </c>
      <c r="G7095" s="0" t="n">
        <f aca="false">C7095*Assumptions!$C$15</f>
        <v>0</v>
      </c>
      <c r="H7095" s="0" t="n">
        <f aca="false">MIN(F7095,G7095)</f>
        <v>0</v>
      </c>
      <c r="I7095" s="0" t="n">
        <f aca="false">IF(C7095=1,MIN(G7095-H7095,Assumptions!$C$13,P7094),0)</f>
        <v>0</v>
      </c>
      <c r="J7095" s="0" t="n">
        <f aca="false">H7095+I7095</f>
        <v>0</v>
      </c>
      <c r="K7095" s="0" t="n">
        <f aca="false">MIN(IF(C7095=1,F7095-H7095,F7095),Assumptions!$C$13,MAX(0,($B$5-P7094)/$B$6))</f>
        <v>1.9804189</v>
      </c>
      <c r="L7095" s="0" t="n">
        <f aca="false">IF(C7095=1,0,MIN(F7095-K7095,Assumptions!$C$15,MAX(0,$B$10-O7094-M7095)))</f>
        <v>0</v>
      </c>
      <c r="M7095" s="0" t="n">
        <f aca="false">'Profiles 8760'!H7084</f>
        <v>56000</v>
      </c>
      <c r="N7095" s="0" t="n">
        <f aca="false">J7095+L7095</f>
        <v>0</v>
      </c>
      <c r="O7095" s="0" t="n">
        <f aca="false">O7094+N7095</f>
        <v>661268.203150112</v>
      </c>
      <c r="P7095" s="0" t="n">
        <f aca="false">MIN($B$5,P7094+K7095*$B$6-I7095)</f>
        <v>165.47824374576</v>
      </c>
      <c r="Q7095" s="0" t="n">
        <f aca="false">MAX(0,F7095-H7095-K7095-L7095)</f>
        <v>0</v>
      </c>
    </row>
    <row r="7096" customFormat="false" ht="15" hidden="false" customHeight="false" outlineLevel="0" collapsed="false">
      <c r="A7096" s="0" t="n">
        <f aca="false">'Profiles 8760'!A7085</f>
        <v>7083</v>
      </c>
      <c r="B7096" s="0" t="n">
        <f aca="false">'Profiles 8760'!B7085</f>
        <v>10</v>
      </c>
      <c r="C7096" s="0" t="n">
        <f aca="false">'Profiles 8760'!E7085</f>
        <v>0</v>
      </c>
      <c r="D7096" s="0" t="n">
        <f aca="false">'Profiles 8760'!F7085</f>
        <v>0</v>
      </c>
      <c r="E7096" s="0" t="n">
        <f aca="false">'Profiles 8760'!G7085</f>
        <v>0.033215</v>
      </c>
      <c r="F7096" s="0" t="n">
        <f aca="false">D7096*Assumptions!$C$11*$B$7+E7096*Assumptions!$C$12*$B$8</f>
        <v>1.3584935</v>
      </c>
      <c r="G7096" s="0" t="n">
        <f aca="false">C7096*Assumptions!$C$15</f>
        <v>0</v>
      </c>
      <c r="H7096" s="0" t="n">
        <f aca="false">MIN(F7096,G7096)</f>
        <v>0</v>
      </c>
      <c r="I7096" s="0" t="n">
        <f aca="false">IF(C7096=1,MIN(G7096-H7096,Assumptions!$C$13,P7095),0)</f>
        <v>0</v>
      </c>
      <c r="J7096" s="0" t="n">
        <f aca="false">H7096+I7096</f>
        <v>0</v>
      </c>
      <c r="K7096" s="0" t="n">
        <f aca="false">MIN(IF(C7096=1,F7096-H7096,F7096),Assumptions!$C$13,MAX(0,($B$5-P7095)/$B$6))</f>
        <v>1.3584935</v>
      </c>
      <c r="L7096" s="0" t="n">
        <f aca="false">IF(C7096=1,0,MIN(F7096-K7096,Assumptions!$C$15,MAX(0,$B$10-O7095-M7096)))</f>
        <v>0</v>
      </c>
      <c r="M7096" s="0" t="n">
        <f aca="false">'Profiles 8760'!H7085</f>
        <v>56000</v>
      </c>
      <c r="N7096" s="0" t="n">
        <f aca="false">J7096+L7096</f>
        <v>0</v>
      </c>
      <c r="O7096" s="0" t="n">
        <f aca="false">O7095+N7096</f>
        <v>661268.203150112</v>
      </c>
      <c r="P7096" s="0" t="n">
        <f aca="false">MIN($B$5,P7095+K7096*$B$6-I7096)</f>
        <v>166.65578591156</v>
      </c>
      <c r="Q7096" s="0" t="n">
        <f aca="false">MAX(0,F7096-H7096-K7096-L7096)</f>
        <v>0</v>
      </c>
    </row>
    <row r="7097" customFormat="false" ht="15" hidden="false" customHeight="false" outlineLevel="0" collapsed="false">
      <c r="A7097" s="0" t="n">
        <f aca="false">'Profiles 8760'!A7086</f>
        <v>7084</v>
      </c>
      <c r="B7097" s="0" t="n">
        <f aca="false">'Profiles 8760'!B7086</f>
        <v>10</v>
      </c>
      <c r="C7097" s="0" t="n">
        <f aca="false">'Profiles 8760'!E7086</f>
        <v>0</v>
      </c>
      <c r="D7097" s="0" t="n">
        <f aca="false">'Profiles 8760'!F7086</f>
        <v>0</v>
      </c>
      <c r="E7097" s="0" t="n">
        <f aca="false">'Profiles 8760'!G7086</f>
        <v>0.045268</v>
      </c>
      <c r="F7097" s="0" t="n">
        <f aca="false">D7097*Assumptions!$C$11*$B$7+E7097*Assumptions!$C$12*$B$8</f>
        <v>1.8514612</v>
      </c>
      <c r="G7097" s="0" t="n">
        <f aca="false">C7097*Assumptions!$C$15</f>
        <v>0</v>
      </c>
      <c r="H7097" s="0" t="n">
        <f aca="false">MIN(F7097,G7097)</f>
        <v>0</v>
      </c>
      <c r="I7097" s="0" t="n">
        <f aca="false">IF(C7097=1,MIN(G7097-H7097,Assumptions!$C$13,P7096),0)</f>
        <v>0</v>
      </c>
      <c r="J7097" s="0" t="n">
        <f aca="false">H7097+I7097</f>
        <v>0</v>
      </c>
      <c r="K7097" s="0" t="n">
        <f aca="false">MIN(IF(C7097=1,F7097-H7097,F7097),Assumptions!$C$13,MAX(0,($B$5-P7096)/$B$6))</f>
        <v>1.8514612</v>
      </c>
      <c r="L7097" s="0" t="n">
        <f aca="false">IF(C7097=1,0,MIN(F7097-K7097,Assumptions!$C$15,MAX(0,$B$10-O7096-M7097)))</f>
        <v>0</v>
      </c>
      <c r="M7097" s="0" t="n">
        <f aca="false">'Profiles 8760'!H7086</f>
        <v>56000</v>
      </c>
      <c r="N7097" s="0" t="n">
        <f aca="false">J7097+L7097</f>
        <v>0</v>
      </c>
      <c r="O7097" s="0" t="n">
        <f aca="false">O7096+N7097</f>
        <v>661268.203150112</v>
      </c>
      <c r="P7097" s="0" t="n">
        <f aca="false">MIN($B$5,P7096+K7097*$B$6-I7097)</f>
        <v>168.26063247972</v>
      </c>
      <c r="Q7097" s="0" t="n">
        <f aca="false">MAX(0,F7097-H7097-K7097-L7097)</f>
        <v>0</v>
      </c>
    </row>
    <row r="7098" customFormat="false" ht="15" hidden="false" customHeight="false" outlineLevel="0" collapsed="false">
      <c r="A7098" s="0" t="n">
        <f aca="false">'Profiles 8760'!A7087</f>
        <v>7085</v>
      </c>
      <c r="B7098" s="0" t="n">
        <f aca="false">'Profiles 8760'!B7087</f>
        <v>10</v>
      </c>
      <c r="C7098" s="0" t="n">
        <f aca="false">'Profiles 8760'!E7087</f>
        <v>0</v>
      </c>
      <c r="D7098" s="0" t="n">
        <f aca="false">'Profiles 8760'!F7087</f>
        <v>0</v>
      </c>
      <c r="E7098" s="0" t="n">
        <f aca="false">'Profiles 8760'!G7087</f>
        <v>0.049623</v>
      </c>
      <c r="F7098" s="0" t="n">
        <f aca="false">D7098*Assumptions!$C$11*$B$7+E7098*Assumptions!$C$12*$B$8</f>
        <v>2.0295807</v>
      </c>
      <c r="G7098" s="0" t="n">
        <f aca="false">C7098*Assumptions!$C$15</f>
        <v>0</v>
      </c>
      <c r="H7098" s="0" t="n">
        <f aca="false">MIN(F7098,G7098)</f>
        <v>0</v>
      </c>
      <c r="I7098" s="0" t="n">
        <f aca="false">IF(C7098=1,MIN(G7098-H7098,Assumptions!$C$13,P7097),0)</f>
        <v>0</v>
      </c>
      <c r="J7098" s="0" t="n">
        <f aca="false">H7098+I7098</f>
        <v>0</v>
      </c>
      <c r="K7098" s="0" t="n">
        <f aca="false">MIN(IF(C7098=1,F7098-H7098,F7098),Assumptions!$C$13,MAX(0,($B$5-P7097)/$B$6))</f>
        <v>2.0295807</v>
      </c>
      <c r="L7098" s="0" t="n">
        <f aca="false">IF(C7098=1,0,MIN(F7098-K7098,Assumptions!$C$15,MAX(0,$B$10-O7097-M7098)))</f>
        <v>0</v>
      </c>
      <c r="M7098" s="0" t="n">
        <f aca="false">'Profiles 8760'!H7087</f>
        <v>56000</v>
      </c>
      <c r="N7098" s="0" t="n">
        <f aca="false">J7098+L7098</f>
        <v>0</v>
      </c>
      <c r="O7098" s="0" t="n">
        <f aca="false">O7097+N7098</f>
        <v>661268.203150112</v>
      </c>
      <c r="P7098" s="0" t="n">
        <f aca="false">MIN($B$5,P7097+K7098*$B$6-I7098)</f>
        <v>170.01987303048</v>
      </c>
      <c r="Q7098" s="0" t="n">
        <f aca="false">MAX(0,F7098-H7098-K7098-L7098)</f>
        <v>0</v>
      </c>
    </row>
    <row r="7099" customFormat="false" ht="15" hidden="false" customHeight="false" outlineLevel="0" collapsed="false">
      <c r="A7099" s="0" t="n">
        <f aca="false">'Profiles 8760'!A7088</f>
        <v>7086</v>
      </c>
      <c r="B7099" s="0" t="n">
        <f aca="false">'Profiles 8760'!B7088</f>
        <v>10</v>
      </c>
      <c r="C7099" s="0" t="n">
        <f aca="false">'Profiles 8760'!E7088</f>
        <v>0</v>
      </c>
      <c r="D7099" s="0" t="n">
        <f aca="false">'Profiles 8760'!F7088</f>
        <v>0</v>
      </c>
      <c r="E7099" s="0" t="n">
        <f aca="false">'Profiles 8760'!G7088</f>
        <v>0.049204</v>
      </c>
      <c r="F7099" s="0" t="n">
        <f aca="false">D7099*Assumptions!$C$11*$B$7+E7099*Assumptions!$C$12*$B$8</f>
        <v>2.0124436</v>
      </c>
      <c r="G7099" s="0" t="n">
        <f aca="false">C7099*Assumptions!$C$15</f>
        <v>0</v>
      </c>
      <c r="H7099" s="0" t="n">
        <f aca="false">MIN(F7099,G7099)</f>
        <v>0</v>
      </c>
      <c r="I7099" s="0" t="n">
        <f aca="false">IF(C7099=1,MIN(G7099-H7099,Assumptions!$C$13,P7098),0)</f>
        <v>0</v>
      </c>
      <c r="J7099" s="0" t="n">
        <f aca="false">H7099+I7099</f>
        <v>0</v>
      </c>
      <c r="K7099" s="0" t="n">
        <f aca="false">MIN(IF(C7099=1,F7099-H7099,F7099),Assumptions!$C$13,MAX(0,($B$5-P7098)/$B$6))</f>
        <v>2.0124436</v>
      </c>
      <c r="L7099" s="0" t="n">
        <f aca="false">IF(C7099=1,0,MIN(F7099-K7099,Assumptions!$C$15,MAX(0,$B$10-O7098-M7099)))</f>
        <v>0</v>
      </c>
      <c r="M7099" s="0" t="n">
        <f aca="false">'Profiles 8760'!H7088</f>
        <v>56000</v>
      </c>
      <c r="N7099" s="0" t="n">
        <f aca="false">J7099+L7099</f>
        <v>0</v>
      </c>
      <c r="O7099" s="0" t="n">
        <f aca="false">O7098+N7099</f>
        <v>661268.203150112</v>
      </c>
      <c r="P7099" s="0" t="n">
        <f aca="false">MIN($B$5,P7098+K7099*$B$6-I7099)</f>
        <v>171.76425914296</v>
      </c>
      <c r="Q7099" s="0" t="n">
        <f aca="false">MAX(0,F7099-H7099-K7099-L7099)</f>
        <v>0</v>
      </c>
    </row>
    <row r="7100" customFormat="false" ht="15" hidden="false" customHeight="false" outlineLevel="0" collapsed="false">
      <c r="A7100" s="0" t="n">
        <f aca="false">'Profiles 8760'!A7089</f>
        <v>7087</v>
      </c>
      <c r="B7100" s="0" t="n">
        <f aca="false">'Profiles 8760'!B7089</f>
        <v>10</v>
      </c>
      <c r="C7100" s="0" t="n">
        <f aca="false">'Profiles 8760'!E7089</f>
        <v>0</v>
      </c>
      <c r="D7100" s="0" t="n">
        <f aca="false">'Profiles 8760'!F7089</f>
        <v>0</v>
      </c>
      <c r="E7100" s="0" t="n">
        <f aca="false">'Profiles 8760'!G7089</f>
        <v>0.074546</v>
      </c>
      <c r="F7100" s="0" t="n">
        <f aca="false">D7100*Assumptions!$C$11*$B$7+E7100*Assumptions!$C$12*$B$8</f>
        <v>3.0489314</v>
      </c>
      <c r="G7100" s="0" t="n">
        <f aca="false">C7100*Assumptions!$C$15</f>
        <v>0</v>
      </c>
      <c r="H7100" s="0" t="n">
        <f aca="false">MIN(F7100,G7100)</f>
        <v>0</v>
      </c>
      <c r="I7100" s="0" t="n">
        <f aca="false">IF(C7100=1,MIN(G7100-H7100,Assumptions!$C$13,P7099),0)</f>
        <v>0</v>
      </c>
      <c r="J7100" s="0" t="n">
        <f aca="false">H7100+I7100</f>
        <v>0</v>
      </c>
      <c r="K7100" s="0" t="n">
        <f aca="false">MIN(IF(C7100=1,F7100-H7100,F7100),Assumptions!$C$13,MAX(0,($B$5-P7099)/$B$6))</f>
        <v>3.0489314</v>
      </c>
      <c r="L7100" s="0" t="n">
        <f aca="false">IF(C7100=1,0,MIN(F7100-K7100,Assumptions!$C$15,MAX(0,$B$10-O7099-M7100)))</f>
        <v>0</v>
      </c>
      <c r="M7100" s="0" t="n">
        <f aca="false">'Profiles 8760'!H7089</f>
        <v>56000</v>
      </c>
      <c r="N7100" s="0" t="n">
        <f aca="false">J7100+L7100</f>
        <v>0</v>
      </c>
      <c r="O7100" s="0" t="n">
        <f aca="false">O7099+N7100</f>
        <v>661268.203150112</v>
      </c>
      <c r="P7100" s="0" t="n">
        <f aca="false">MIN($B$5,P7099+K7100*$B$6-I7100)</f>
        <v>174.40707288048</v>
      </c>
      <c r="Q7100" s="0" t="n">
        <f aca="false">MAX(0,F7100-H7100-K7100-L7100)</f>
        <v>0</v>
      </c>
    </row>
    <row r="7101" customFormat="false" ht="15" hidden="false" customHeight="false" outlineLevel="0" collapsed="false">
      <c r="A7101" s="0" t="n">
        <f aca="false">'Profiles 8760'!A7090</f>
        <v>7088</v>
      </c>
      <c r="B7101" s="0" t="n">
        <f aca="false">'Profiles 8760'!B7090</f>
        <v>10</v>
      </c>
      <c r="C7101" s="0" t="n">
        <f aca="false">'Profiles 8760'!E7090</f>
        <v>1</v>
      </c>
      <c r="D7101" s="0" t="n">
        <f aca="false">'Profiles 8760'!F7090</f>
        <v>0.154687</v>
      </c>
      <c r="E7101" s="0" t="n">
        <f aca="false">'Profiles 8760'!G7090</f>
        <v>0.06174</v>
      </c>
      <c r="F7101" s="0" t="n">
        <f aca="false">D7101*Assumptions!$C$11*$B$7+E7101*Assumptions!$C$12*$B$8</f>
        <v>47.1987716</v>
      </c>
      <c r="G7101" s="0" t="n">
        <f aca="false">C7101*Assumptions!$C$15</f>
        <v>200</v>
      </c>
      <c r="H7101" s="0" t="n">
        <f aca="false">MIN(F7101,G7101)</f>
        <v>47.1987716</v>
      </c>
      <c r="I7101" s="0" t="n">
        <f aca="false">IF(C7101=1,MIN(G7101-H7101,Assumptions!$C$13,P7100),0)</f>
        <v>152.8012284</v>
      </c>
      <c r="J7101" s="0" t="n">
        <f aca="false">H7101+I7101</f>
        <v>200</v>
      </c>
      <c r="K7101" s="0" t="n">
        <f aca="false">MIN(IF(C7101=1,F7101-H7101,F7101),Assumptions!$C$13,MAX(0,($B$5-P7100)/$B$6))</f>
        <v>0</v>
      </c>
      <c r="L7101" s="0" t="n">
        <f aca="false">IF(C7101=1,0,MIN(F7101-K7101,Assumptions!$C$15,MAX(0,$B$10-O7100-M7101)))</f>
        <v>0</v>
      </c>
      <c r="M7101" s="0" t="n">
        <f aca="false">'Profiles 8760'!H7090</f>
        <v>55800</v>
      </c>
      <c r="N7101" s="0" t="n">
        <f aca="false">J7101+L7101</f>
        <v>200</v>
      </c>
      <c r="O7101" s="0" t="n">
        <f aca="false">O7100+N7101</f>
        <v>661468.203150112</v>
      </c>
      <c r="P7101" s="0" t="n">
        <f aca="false">MIN($B$5,P7100+K7101*$B$6-I7101)</f>
        <v>21.60584448048</v>
      </c>
      <c r="Q7101" s="0" t="n">
        <f aca="false">MAX(0,F7101-H7101-K7101-L7101)</f>
        <v>0</v>
      </c>
    </row>
    <row r="7102" customFormat="false" ht="15" hidden="false" customHeight="false" outlineLevel="0" collapsed="false">
      <c r="A7102" s="0" t="n">
        <f aca="false">'Profiles 8760'!A7091</f>
        <v>7089</v>
      </c>
      <c r="B7102" s="0" t="n">
        <f aca="false">'Profiles 8760'!B7091</f>
        <v>10</v>
      </c>
      <c r="C7102" s="0" t="n">
        <f aca="false">'Profiles 8760'!E7091</f>
        <v>1</v>
      </c>
      <c r="D7102" s="0" t="n">
        <f aca="false">'Profiles 8760'!F7091</f>
        <v>0.4654</v>
      </c>
      <c r="E7102" s="0" t="n">
        <f aca="false">'Profiles 8760'!G7091</f>
        <v>0.067824</v>
      </c>
      <c r="F7102" s="0" t="n">
        <f aca="false">D7102*Assumptions!$C$11*$B$7+E7102*Assumptions!$C$12*$B$8</f>
        <v>137.1815216</v>
      </c>
      <c r="G7102" s="0" t="n">
        <f aca="false">C7102*Assumptions!$C$15</f>
        <v>200</v>
      </c>
      <c r="H7102" s="0" t="n">
        <f aca="false">MIN(F7102,G7102)</f>
        <v>137.1815216</v>
      </c>
      <c r="I7102" s="0" t="n">
        <f aca="false">IF(C7102=1,MIN(G7102-H7102,Assumptions!$C$13,P7101),0)</f>
        <v>21.60584448048</v>
      </c>
      <c r="J7102" s="0" t="n">
        <f aca="false">H7102+I7102</f>
        <v>158.78736608048</v>
      </c>
      <c r="K7102" s="0" t="n">
        <f aca="false">MIN(IF(C7102=1,F7102-H7102,F7102),Assumptions!$C$13,MAX(0,($B$5-P7101)/$B$6))</f>
        <v>0</v>
      </c>
      <c r="L7102" s="0" t="n">
        <f aca="false">IF(C7102=1,0,MIN(F7102-K7102,Assumptions!$C$15,MAX(0,$B$10-O7101-M7102)))</f>
        <v>0</v>
      </c>
      <c r="M7102" s="0" t="n">
        <f aca="false">'Profiles 8760'!H7091</f>
        <v>55600</v>
      </c>
      <c r="N7102" s="0" t="n">
        <f aca="false">J7102+L7102</f>
        <v>158.78736608048</v>
      </c>
      <c r="O7102" s="0" t="n">
        <f aca="false">O7101+N7102</f>
        <v>661626.990516193</v>
      </c>
      <c r="P7102" s="0" t="n">
        <f aca="false">MIN($B$5,P7101+K7102*$B$6-I7102)</f>
        <v>0</v>
      </c>
      <c r="Q7102" s="0" t="n">
        <f aca="false">MAX(0,F7102-H7102-K7102-L7102)</f>
        <v>0</v>
      </c>
    </row>
    <row r="7103" customFormat="false" ht="15" hidden="false" customHeight="false" outlineLevel="0" collapsed="false">
      <c r="A7103" s="0" t="n">
        <f aca="false">'Profiles 8760'!A7092</f>
        <v>7090</v>
      </c>
      <c r="B7103" s="0" t="n">
        <f aca="false">'Profiles 8760'!B7092</f>
        <v>10</v>
      </c>
      <c r="C7103" s="0" t="n">
        <f aca="false">'Profiles 8760'!E7092</f>
        <v>0</v>
      </c>
      <c r="D7103" s="0" t="n">
        <f aca="false">'Profiles 8760'!F7092</f>
        <v>0.792691</v>
      </c>
      <c r="E7103" s="0" t="n">
        <f aca="false">'Profiles 8760'!G7092</f>
        <v>0.097882</v>
      </c>
      <c r="F7103" s="0" t="n">
        <f aca="false">D7103*Assumptions!$C$11*$B$7+E7103*Assumptions!$C$12*$B$8</f>
        <v>232.9325346</v>
      </c>
      <c r="G7103" s="0" t="n">
        <f aca="false">C7103*Assumptions!$C$15</f>
        <v>0</v>
      </c>
      <c r="H7103" s="0" t="n">
        <f aca="false">MIN(F7103,G7103)</f>
        <v>0</v>
      </c>
      <c r="I7103" s="0" t="n">
        <f aca="false">IF(C7103=1,MIN(G7103-H7103,Assumptions!$C$13,P7102),0)</f>
        <v>0</v>
      </c>
      <c r="J7103" s="0" t="n">
        <f aca="false">H7103+I7103</f>
        <v>0</v>
      </c>
      <c r="K7103" s="0" t="n">
        <f aca="false">MIN(IF(C7103=1,F7103-H7103,F7103),Assumptions!$C$13,MAX(0,($B$5-P7102)/$B$6))</f>
        <v>180</v>
      </c>
      <c r="L7103" s="0" t="n">
        <f aca="false">IF(C7103=1,0,MIN(F7103-K7103,Assumptions!$C$15,MAX(0,$B$10-O7102-M7103)))</f>
        <v>52.9325346</v>
      </c>
      <c r="M7103" s="0" t="n">
        <f aca="false">'Profiles 8760'!H7092</f>
        <v>55600</v>
      </c>
      <c r="N7103" s="0" t="n">
        <f aca="false">J7103+L7103</f>
        <v>52.9325346</v>
      </c>
      <c r="O7103" s="0" t="n">
        <f aca="false">O7102+N7103</f>
        <v>661679.923050793</v>
      </c>
      <c r="P7103" s="0" t="n">
        <f aca="false">MIN($B$5,P7102+K7103*$B$6-I7103)</f>
        <v>156.024</v>
      </c>
      <c r="Q7103" s="0" t="n">
        <f aca="false">MAX(0,F7103-H7103-K7103-L7103)</f>
        <v>0</v>
      </c>
    </row>
    <row r="7104" customFormat="false" ht="15" hidden="false" customHeight="false" outlineLevel="0" collapsed="false">
      <c r="A7104" s="0" t="n">
        <f aca="false">'Profiles 8760'!A7093</f>
        <v>7091</v>
      </c>
      <c r="B7104" s="0" t="n">
        <f aca="false">'Profiles 8760'!B7093</f>
        <v>10</v>
      </c>
      <c r="C7104" s="0" t="n">
        <f aca="false">'Profiles 8760'!E7093</f>
        <v>0</v>
      </c>
      <c r="D7104" s="0" t="n">
        <f aca="false">'Profiles 8760'!F7093</f>
        <v>1</v>
      </c>
      <c r="E7104" s="0" t="n">
        <f aca="false">'Profiles 8760'!G7093</f>
        <v>0.113021</v>
      </c>
      <c r="F7104" s="0" t="n">
        <f aca="false">D7104*Assumptions!$C$11*$B$7+E7104*Assumptions!$C$12*$B$8</f>
        <v>293.4225589</v>
      </c>
      <c r="G7104" s="0" t="n">
        <f aca="false">C7104*Assumptions!$C$15</f>
        <v>0</v>
      </c>
      <c r="H7104" s="0" t="n">
        <f aca="false">MIN(F7104,G7104)</f>
        <v>0</v>
      </c>
      <c r="I7104" s="0" t="n">
        <f aca="false">IF(C7104=1,MIN(G7104-H7104,Assumptions!$C$13,P7103),0)</f>
        <v>0</v>
      </c>
      <c r="J7104" s="0" t="n">
        <f aca="false">H7104+I7104</f>
        <v>0</v>
      </c>
      <c r="K7104" s="0" t="n">
        <f aca="false">MIN(IF(C7104=1,F7104-H7104,F7104),Assumptions!$C$13,MAX(0,($B$5-P7103)/$B$6))</f>
        <v>180</v>
      </c>
      <c r="L7104" s="0" t="n">
        <f aca="false">IF(C7104=1,0,MIN(F7104-K7104,Assumptions!$C$15,MAX(0,$B$10-O7103-M7104)))</f>
        <v>113.4225589</v>
      </c>
      <c r="M7104" s="0" t="n">
        <f aca="false">'Profiles 8760'!H7093</f>
        <v>55600</v>
      </c>
      <c r="N7104" s="0" t="n">
        <f aca="false">J7104+L7104</f>
        <v>113.4225589</v>
      </c>
      <c r="O7104" s="0" t="n">
        <f aca="false">O7103+N7104</f>
        <v>661793.345609693</v>
      </c>
      <c r="P7104" s="0" t="n">
        <f aca="false">MIN($B$5,P7103+K7104*$B$6-I7104)</f>
        <v>312.048</v>
      </c>
      <c r="Q7104" s="0" t="n">
        <f aca="false">MAX(0,F7104-H7104-K7104-L7104)</f>
        <v>0</v>
      </c>
    </row>
    <row r="7105" customFormat="false" ht="15" hidden="false" customHeight="false" outlineLevel="0" collapsed="false">
      <c r="A7105" s="0" t="n">
        <f aca="false">'Profiles 8760'!A7094</f>
        <v>7092</v>
      </c>
      <c r="B7105" s="0" t="n">
        <f aca="false">'Profiles 8760'!B7094</f>
        <v>10</v>
      </c>
      <c r="C7105" s="0" t="n">
        <f aca="false">'Profiles 8760'!E7094</f>
        <v>0</v>
      </c>
      <c r="D7105" s="0" t="n">
        <f aca="false">'Profiles 8760'!F7094</f>
        <v>1</v>
      </c>
      <c r="E7105" s="0" t="n">
        <f aca="false">'Profiles 8760'!G7094</f>
        <v>0.198037</v>
      </c>
      <c r="F7105" s="0" t="n">
        <f aca="false">D7105*Assumptions!$C$11*$B$7+E7105*Assumptions!$C$12*$B$8</f>
        <v>296.8997133</v>
      </c>
      <c r="G7105" s="0" t="n">
        <f aca="false">C7105*Assumptions!$C$15</f>
        <v>0</v>
      </c>
      <c r="H7105" s="0" t="n">
        <f aca="false">MIN(F7105,G7105)</f>
        <v>0</v>
      </c>
      <c r="I7105" s="0" t="n">
        <f aca="false">IF(C7105=1,MIN(G7105-H7105,Assumptions!$C$13,P7104),0)</f>
        <v>0</v>
      </c>
      <c r="J7105" s="0" t="n">
        <f aca="false">H7105+I7105</f>
        <v>0</v>
      </c>
      <c r="K7105" s="0" t="n">
        <f aca="false">MIN(IF(C7105=1,F7105-H7105,F7105),Assumptions!$C$13,MAX(0,($B$5-P7104)/$B$6))</f>
        <v>180</v>
      </c>
      <c r="L7105" s="0" t="n">
        <f aca="false">IF(C7105=1,0,MIN(F7105-K7105,Assumptions!$C$15,MAX(0,$B$10-O7104-M7105)))</f>
        <v>116.8997133</v>
      </c>
      <c r="M7105" s="0" t="n">
        <f aca="false">'Profiles 8760'!H7094</f>
        <v>55600</v>
      </c>
      <c r="N7105" s="0" t="n">
        <f aca="false">J7105+L7105</f>
        <v>116.8997133</v>
      </c>
      <c r="O7105" s="0" t="n">
        <f aca="false">O7104+N7105</f>
        <v>661910.245322993</v>
      </c>
      <c r="P7105" s="0" t="n">
        <f aca="false">MIN($B$5,P7104+K7105*$B$6-I7105)</f>
        <v>468.072</v>
      </c>
      <c r="Q7105" s="0" t="n">
        <f aca="false">MAX(0,F7105-H7105-K7105-L7105)</f>
        <v>0</v>
      </c>
    </row>
    <row r="7106" customFormat="false" ht="15" hidden="false" customHeight="false" outlineLevel="0" collapsed="false">
      <c r="A7106" s="0" t="n">
        <f aca="false">'Profiles 8760'!A7095</f>
        <v>7093</v>
      </c>
      <c r="B7106" s="0" t="n">
        <f aca="false">'Profiles 8760'!B7095</f>
        <v>10</v>
      </c>
      <c r="C7106" s="0" t="n">
        <f aca="false">'Profiles 8760'!E7095</f>
        <v>0</v>
      </c>
      <c r="D7106" s="0" t="n">
        <f aca="false">'Profiles 8760'!F7095</f>
        <v>1</v>
      </c>
      <c r="E7106" s="0" t="n">
        <f aca="false">'Profiles 8760'!G7095</f>
        <v>0.327376</v>
      </c>
      <c r="F7106" s="0" t="n">
        <f aca="false">D7106*Assumptions!$C$11*$B$7+E7106*Assumptions!$C$12*$B$8</f>
        <v>302.1896784</v>
      </c>
      <c r="G7106" s="0" t="n">
        <f aca="false">C7106*Assumptions!$C$15</f>
        <v>0</v>
      </c>
      <c r="H7106" s="0" t="n">
        <f aca="false">MIN(F7106,G7106)</f>
        <v>0</v>
      </c>
      <c r="I7106" s="0" t="n">
        <f aca="false">IF(C7106=1,MIN(G7106-H7106,Assumptions!$C$13,P7105),0)</f>
        <v>0</v>
      </c>
      <c r="J7106" s="0" t="n">
        <f aca="false">H7106+I7106</f>
        <v>0</v>
      </c>
      <c r="K7106" s="0" t="n">
        <f aca="false">MIN(IF(C7106=1,F7106-H7106,F7106),Assumptions!$C$13,MAX(0,($B$5-P7105)/$B$6))</f>
        <v>49.3054914628519</v>
      </c>
      <c r="L7106" s="0" t="n">
        <f aca="false">IF(C7106=1,0,MIN(F7106-K7106,Assumptions!$C$15,MAX(0,$B$10-O7105-M7106)))</f>
        <v>200</v>
      </c>
      <c r="M7106" s="0" t="n">
        <f aca="false">'Profiles 8760'!H7095</f>
        <v>55600</v>
      </c>
      <c r="N7106" s="0" t="n">
        <f aca="false">J7106+L7106</f>
        <v>200</v>
      </c>
      <c r="O7106" s="0" t="n">
        <f aca="false">O7105+N7106</f>
        <v>662110.245322993</v>
      </c>
      <c r="P7106" s="0" t="n">
        <f aca="false">MIN($B$5,P7105+K7106*$B$6-I7106)</f>
        <v>510.81</v>
      </c>
      <c r="Q7106" s="0" t="n">
        <f aca="false">MAX(0,F7106-H7106-K7106-L7106)</f>
        <v>52.8841869371481</v>
      </c>
    </row>
    <row r="7107" customFormat="false" ht="15" hidden="false" customHeight="false" outlineLevel="0" collapsed="false">
      <c r="A7107" s="0" t="n">
        <f aca="false">'Profiles 8760'!A7096</f>
        <v>7094</v>
      </c>
      <c r="B7107" s="0" t="n">
        <f aca="false">'Profiles 8760'!B7096</f>
        <v>10</v>
      </c>
      <c r="C7107" s="0" t="n">
        <f aca="false">'Profiles 8760'!E7096</f>
        <v>0</v>
      </c>
      <c r="D7107" s="0" t="n">
        <f aca="false">'Profiles 8760'!F7096</f>
        <v>1</v>
      </c>
      <c r="E7107" s="0" t="n">
        <f aca="false">'Profiles 8760'!G7096</f>
        <v>0.413433</v>
      </c>
      <c r="F7107" s="0" t="n">
        <f aca="false">D7107*Assumptions!$C$11*$B$7+E7107*Assumptions!$C$12*$B$8</f>
        <v>305.7094097</v>
      </c>
      <c r="G7107" s="0" t="n">
        <f aca="false">C7107*Assumptions!$C$15</f>
        <v>0</v>
      </c>
      <c r="H7107" s="0" t="n">
        <f aca="false">MIN(F7107,G7107)</f>
        <v>0</v>
      </c>
      <c r="I7107" s="0" t="n">
        <f aca="false">IF(C7107=1,MIN(G7107-H7107,Assumptions!$C$13,P7106),0)</f>
        <v>0</v>
      </c>
      <c r="J7107" s="0" t="n">
        <f aca="false">H7107+I7107</f>
        <v>0</v>
      </c>
      <c r="K7107" s="0" t="n">
        <f aca="false">MIN(IF(C7107=1,F7107-H7107,F7107),Assumptions!$C$13,MAX(0,($B$5-P7106)/$B$6))</f>
        <v>0</v>
      </c>
      <c r="L7107" s="0" t="n">
        <f aca="false">IF(C7107=1,0,MIN(F7107-K7107,Assumptions!$C$15,MAX(0,$B$10-O7106-M7107)))</f>
        <v>200</v>
      </c>
      <c r="M7107" s="0" t="n">
        <f aca="false">'Profiles 8760'!H7096</f>
        <v>55600</v>
      </c>
      <c r="N7107" s="0" t="n">
        <f aca="false">J7107+L7107</f>
        <v>200</v>
      </c>
      <c r="O7107" s="0" t="n">
        <f aca="false">O7106+N7107</f>
        <v>662310.245322993</v>
      </c>
      <c r="P7107" s="0" t="n">
        <f aca="false">MIN($B$5,P7106+K7107*$B$6-I7107)</f>
        <v>510.81</v>
      </c>
      <c r="Q7107" s="0" t="n">
        <f aca="false">MAX(0,F7107-H7107-K7107-L7107)</f>
        <v>105.7094097</v>
      </c>
    </row>
    <row r="7108" customFormat="false" ht="15" hidden="false" customHeight="false" outlineLevel="0" collapsed="false">
      <c r="A7108" s="0" t="n">
        <f aca="false">'Profiles 8760'!A7097</f>
        <v>7095</v>
      </c>
      <c r="B7108" s="0" t="n">
        <f aca="false">'Profiles 8760'!B7097</f>
        <v>10</v>
      </c>
      <c r="C7108" s="0" t="n">
        <f aca="false">'Profiles 8760'!E7097</f>
        <v>0</v>
      </c>
      <c r="D7108" s="0" t="n">
        <f aca="false">'Profiles 8760'!F7097</f>
        <v>1</v>
      </c>
      <c r="E7108" s="0" t="n">
        <f aca="false">'Profiles 8760'!G7097</f>
        <v>0.509405</v>
      </c>
      <c r="F7108" s="0" t="n">
        <f aca="false">D7108*Assumptions!$C$11*$B$7+E7108*Assumptions!$C$12*$B$8</f>
        <v>309.6346645</v>
      </c>
      <c r="G7108" s="0" t="n">
        <f aca="false">C7108*Assumptions!$C$15</f>
        <v>0</v>
      </c>
      <c r="H7108" s="0" t="n">
        <f aca="false">MIN(F7108,G7108)</f>
        <v>0</v>
      </c>
      <c r="I7108" s="0" t="n">
        <f aca="false">IF(C7108=1,MIN(G7108-H7108,Assumptions!$C$13,P7107),0)</f>
        <v>0</v>
      </c>
      <c r="J7108" s="0" t="n">
        <f aca="false">H7108+I7108</f>
        <v>0</v>
      </c>
      <c r="K7108" s="0" t="n">
        <f aca="false">MIN(IF(C7108=1,F7108-H7108,F7108),Assumptions!$C$13,MAX(0,($B$5-P7107)/$B$6))</f>
        <v>0</v>
      </c>
      <c r="L7108" s="0" t="n">
        <f aca="false">IF(C7108=1,0,MIN(F7108-K7108,Assumptions!$C$15,MAX(0,$B$10-O7107-M7108)))</f>
        <v>200</v>
      </c>
      <c r="M7108" s="0" t="n">
        <f aca="false">'Profiles 8760'!H7097</f>
        <v>55600</v>
      </c>
      <c r="N7108" s="0" t="n">
        <f aca="false">J7108+L7108</f>
        <v>200</v>
      </c>
      <c r="O7108" s="0" t="n">
        <f aca="false">O7107+N7108</f>
        <v>662510.245322993</v>
      </c>
      <c r="P7108" s="0" t="n">
        <f aca="false">MIN($B$5,P7107+K7108*$B$6-I7108)</f>
        <v>510.81</v>
      </c>
      <c r="Q7108" s="0" t="n">
        <f aca="false">MAX(0,F7108-H7108-K7108-L7108)</f>
        <v>109.6346645</v>
      </c>
    </row>
    <row r="7109" customFormat="false" ht="15" hidden="false" customHeight="false" outlineLevel="0" collapsed="false">
      <c r="A7109" s="0" t="n">
        <f aca="false">'Profiles 8760'!A7098</f>
        <v>7096</v>
      </c>
      <c r="B7109" s="0" t="n">
        <f aca="false">'Profiles 8760'!B7098</f>
        <v>10</v>
      </c>
      <c r="C7109" s="0" t="n">
        <f aca="false">'Profiles 8760'!E7098</f>
        <v>0</v>
      </c>
      <c r="D7109" s="0" t="n">
        <f aca="false">'Profiles 8760'!F7098</f>
        <v>0.792691</v>
      </c>
      <c r="E7109" s="0" t="n">
        <f aca="false">'Profiles 8760'!G7098</f>
        <v>0.521381</v>
      </c>
      <c r="F7109" s="0" t="n">
        <f aca="false">D7109*Assumptions!$C$11*$B$7+E7109*Assumptions!$C$12*$B$8</f>
        <v>250.2536437</v>
      </c>
      <c r="G7109" s="0" t="n">
        <f aca="false">C7109*Assumptions!$C$15</f>
        <v>0</v>
      </c>
      <c r="H7109" s="0" t="n">
        <f aca="false">MIN(F7109,G7109)</f>
        <v>0</v>
      </c>
      <c r="I7109" s="0" t="n">
        <f aca="false">IF(C7109=1,MIN(G7109-H7109,Assumptions!$C$13,P7108),0)</f>
        <v>0</v>
      </c>
      <c r="J7109" s="0" t="n">
        <f aca="false">H7109+I7109</f>
        <v>0</v>
      </c>
      <c r="K7109" s="0" t="n">
        <f aca="false">MIN(IF(C7109=1,F7109-H7109,F7109),Assumptions!$C$13,MAX(0,($B$5-P7108)/$B$6))</f>
        <v>0</v>
      </c>
      <c r="L7109" s="0" t="n">
        <f aca="false">IF(C7109=1,0,MIN(F7109-K7109,Assumptions!$C$15,MAX(0,$B$10-O7108-M7109)))</f>
        <v>200</v>
      </c>
      <c r="M7109" s="0" t="n">
        <f aca="false">'Profiles 8760'!H7098</f>
        <v>55600</v>
      </c>
      <c r="N7109" s="0" t="n">
        <f aca="false">J7109+L7109</f>
        <v>200</v>
      </c>
      <c r="O7109" s="0" t="n">
        <f aca="false">O7108+N7109</f>
        <v>662710.245322993</v>
      </c>
      <c r="P7109" s="0" t="n">
        <f aca="false">MIN($B$5,P7108+K7109*$B$6-I7109)</f>
        <v>510.81</v>
      </c>
      <c r="Q7109" s="0" t="n">
        <f aca="false">MAX(0,F7109-H7109-K7109-L7109)</f>
        <v>50.2536437</v>
      </c>
    </row>
    <row r="7110" customFormat="false" ht="15" hidden="false" customHeight="false" outlineLevel="0" collapsed="false">
      <c r="A7110" s="0" t="n">
        <f aca="false">'Profiles 8760'!A7099</f>
        <v>7097</v>
      </c>
      <c r="B7110" s="0" t="n">
        <f aca="false">'Profiles 8760'!B7099</f>
        <v>10</v>
      </c>
      <c r="C7110" s="0" t="n">
        <f aca="false">'Profiles 8760'!E7099</f>
        <v>0</v>
      </c>
      <c r="D7110" s="0" t="n">
        <f aca="false">'Profiles 8760'!F7099</f>
        <v>0.4654</v>
      </c>
      <c r="E7110" s="0" t="n">
        <f aca="false">'Profiles 8760'!G7099</f>
        <v>0.367445</v>
      </c>
      <c r="F7110" s="0" t="n">
        <f aca="false">D7110*Assumptions!$C$11*$B$7+E7110*Assumptions!$C$12*$B$8</f>
        <v>149.4360205</v>
      </c>
      <c r="G7110" s="0" t="n">
        <f aca="false">C7110*Assumptions!$C$15</f>
        <v>0</v>
      </c>
      <c r="H7110" s="0" t="n">
        <f aca="false">MIN(F7110,G7110)</f>
        <v>0</v>
      </c>
      <c r="I7110" s="0" t="n">
        <f aca="false">IF(C7110=1,MIN(G7110-H7110,Assumptions!$C$13,P7109),0)</f>
        <v>0</v>
      </c>
      <c r="J7110" s="0" t="n">
        <f aca="false">H7110+I7110</f>
        <v>0</v>
      </c>
      <c r="K7110" s="0" t="n">
        <f aca="false">MIN(IF(C7110=1,F7110-H7110,F7110),Assumptions!$C$13,MAX(0,($B$5-P7109)/$B$6))</f>
        <v>0</v>
      </c>
      <c r="L7110" s="0" t="n">
        <f aca="false">IF(C7110=1,0,MIN(F7110-K7110,Assumptions!$C$15,MAX(0,$B$10-O7109-M7110)))</f>
        <v>149.4360205</v>
      </c>
      <c r="M7110" s="0" t="n">
        <f aca="false">'Profiles 8760'!H7099</f>
        <v>55600</v>
      </c>
      <c r="N7110" s="0" t="n">
        <f aca="false">J7110+L7110</f>
        <v>149.4360205</v>
      </c>
      <c r="O7110" s="0" t="n">
        <f aca="false">O7109+N7110</f>
        <v>662859.681343493</v>
      </c>
      <c r="P7110" s="0" t="n">
        <f aca="false">MIN($B$5,P7109+K7110*$B$6-I7110)</f>
        <v>510.81</v>
      </c>
      <c r="Q7110" s="0" t="n">
        <f aca="false">MAX(0,F7110-H7110-K7110-L7110)</f>
        <v>0</v>
      </c>
    </row>
    <row r="7111" customFormat="false" ht="15" hidden="false" customHeight="false" outlineLevel="0" collapsed="false">
      <c r="A7111" s="0" t="n">
        <f aca="false">'Profiles 8760'!A7100</f>
        <v>7098</v>
      </c>
      <c r="B7111" s="0" t="n">
        <f aca="false">'Profiles 8760'!B7100</f>
        <v>10</v>
      </c>
      <c r="C7111" s="0" t="n">
        <f aca="false">'Profiles 8760'!E7100</f>
        <v>0</v>
      </c>
      <c r="D7111" s="0" t="n">
        <f aca="false">'Profiles 8760'!F7100</f>
        <v>0.154687</v>
      </c>
      <c r="E7111" s="0" t="n">
        <f aca="false">'Profiles 8760'!G7100</f>
        <v>0.38476</v>
      </c>
      <c r="F7111" s="0" t="n">
        <f aca="false">D7111*Assumptions!$C$11*$B$7+E7111*Assumptions!$C$12*$B$8</f>
        <v>60.4102896</v>
      </c>
      <c r="G7111" s="0" t="n">
        <f aca="false">C7111*Assumptions!$C$15</f>
        <v>0</v>
      </c>
      <c r="H7111" s="0" t="n">
        <f aca="false">MIN(F7111,G7111)</f>
        <v>0</v>
      </c>
      <c r="I7111" s="0" t="n">
        <f aca="false">IF(C7111=1,MIN(G7111-H7111,Assumptions!$C$13,P7110),0)</f>
        <v>0</v>
      </c>
      <c r="J7111" s="0" t="n">
        <f aca="false">H7111+I7111</f>
        <v>0</v>
      </c>
      <c r="K7111" s="0" t="n">
        <f aca="false">MIN(IF(C7111=1,F7111-H7111,F7111),Assumptions!$C$13,MAX(0,($B$5-P7110)/$B$6))</f>
        <v>0</v>
      </c>
      <c r="L7111" s="0" t="n">
        <f aca="false">IF(C7111=1,0,MIN(F7111-K7111,Assumptions!$C$15,MAX(0,$B$10-O7110-M7111)))</f>
        <v>60.4102896</v>
      </c>
      <c r="M7111" s="0" t="n">
        <f aca="false">'Profiles 8760'!H7100</f>
        <v>55600</v>
      </c>
      <c r="N7111" s="0" t="n">
        <f aca="false">J7111+L7111</f>
        <v>60.4102896</v>
      </c>
      <c r="O7111" s="0" t="n">
        <f aca="false">O7110+N7111</f>
        <v>662920.091633093</v>
      </c>
      <c r="P7111" s="0" t="n">
        <f aca="false">MIN($B$5,P7110+K7111*$B$6-I7111)</f>
        <v>510.81</v>
      </c>
      <c r="Q7111" s="0" t="n">
        <f aca="false">MAX(0,F7111-H7111-K7111-L7111)</f>
        <v>0</v>
      </c>
    </row>
    <row r="7112" customFormat="false" ht="15" hidden="false" customHeight="false" outlineLevel="0" collapsed="false">
      <c r="A7112" s="0" t="n">
        <f aca="false">'Profiles 8760'!A7101</f>
        <v>7099</v>
      </c>
      <c r="B7112" s="0" t="n">
        <f aca="false">'Profiles 8760'!B7101</f>
        <v>10</v>
      </c>
      <c r="C7112" s="0" t="n">
        <f aca="false">'Profiles 8760'!E7101</f>
        <v>0</v>
      </c>
      <c r="D7112" s="0" t="n">
        <f aca="false">'Profiles 8760'!F7101</f>
        <v>0</v>
      </c>
      <c r="E7112" s="0" t="n">
        <f aca="false">'Profiles 8760'!G7101</f>
        <v>0.533346</v>
      </c>
      <c r="F7112" s="0" t="n">
        <f aca="false">D7112*Assumptions!$C$11*$B$7+E7112*Assumptions!$C$12*$B$8</f>
        <v>21.8138514</v>
      </c>
      <c r="G7112" s="0" t="n">
        <f aca="false">C7112*Assumptions!$C$15</f>
        <v>0</v>
      </c>
      <c r="H7112" s="0" t="n">
        <f aca="false">MIN(F7112,G7112)</f>
        <v>0</v>
      </c>
      <c r="I7112" s="0" t="n">
        <f aca="false">IF(C7112=1,MIN(G7112-H7112,Assumptions!$C$13,P7111),0)</f>
        <v>0</v>
      </c>
      <c r="J7112" s="0" t="n">
        <f aca="false">H7112+I7112</f>
        <v>0</v>
      </c>
      <c r="K7112" s="0" t="n">
        <f aca="false">MIN(IF(C7112=1,F7112-H7112,F7112),Assumptions!$C$13,MAX(0,($B$5-P7111)/$B$6))</f>
        <v>0</v>
      </c>
      <c r="L7112" s="0" t="n">
        <f aca="false">IF(C7112=1,0,MIN(F7112-K7112,Assumptions!$C$15,MAX(0,$B$10-O7111-M7112)))</f>
        <v>21.8138514</v>
      </c>
      <c r="M7112" s="0" t="n">
        <f aca="false">'Profiles 8760'!H7101</f>
        <v>55600</v>
      </c>
      <c r="N7112" s="0" t="n">
        <f aca="false">J7112+L7112</f>
        <v>21.8138514</v>
      </c>
      <c r="O7112" s="0" t="n">
        <f aca="false">O7111+N7112</f>
        <v>662941.905484493</v>
      </c>
      <c r="P7112" s="0" t="n">
        <f aca="false">MIN($B$5,P7111+K7112*$B$6-I7112)</f>
        <v>510.81</v>
      </c>
      <c r="Q7112" s="0" t="n">
        <f aca="false">MAX(0,F7112-H7112-K7112-L7112)</f>
        <v>0</v>
      </c>
    </row>
    <row r="7113" customFormat="false" ht="15" hidden="false" customHeight="false" outlineLevel="0" collapsed="false">
      <c r="A7113" s="0" t="n">
        <f aca="false">'Profiles 8760'!A7102</f>
        <v>7100</v>
      </c>
      <c r="B7113" s="0" t="n">
        <f aca="false">'Profiles 8760'!B7102</f>
        <v>10</v>
      </c>
      <c r="C7113" s="0" t="n">
        <f aca="false">'Profiles 8760'!E7102</f>
        <v>1</v>
      </c>
      <c r="D7113" s="0" t="n">
        <f aca="false">'Profiles 8760'!F7102</f>
        <v>0</v>
      </c>
      <c r="E7113" s="0" t="n">
        <f aca="false">'Profiles 8760'!G7102</f>
        <v>0.328056</v>
      </c>
      <c r="F7113" s="0" t="n">
        <f aca="false">D7113*Assumptions!$C$11*$B$7+E7113*Assumptions!$C$12*$B$8</f>
        <v>13.4174904</v>
      </c>
      <c r="G7113" s="0" t="n">
        <f aca="false">C7113*Assumptions!$C$15</f>
        <v>200</v>
      </c>
      <c r="H7113" s="0" t="n">
        <f aca="false">MIN(F7113,G7113)</f>
        <v>13.4174904</v>
      </c>
      <c r="I7113" s="0" t="n">
        <f aca="false">IF(C7113=1,MIN(G7113-H7113,Assumptions!$C$13,P7112),0)</f>
        <v>180</v>
      </c>
      <c r="J7113" s="0" t="n">
        <f aca="false">H7113+I7113</f>
        <v>193.4174904</v>
      </c>
      <c r="K7113" s="0" t="n">
        <f aca="false">MIN(IF(C7113=1,F7113-H7113,F7113),Assumptions!$C$13,MAX(0,($B$5-P7112)/$B$6))</f>
        <v>0</v>
      </c>
      <c r="L7113" s="0" t="n">
        <f aca="false">IF(C7113=1,0,MIN(F7113-K7113,Assumptions!$C$15,MAX(0,$B$10-O7112-M7113)))</f>
        <v>0</v>
      </c>
      <c r="M7113" s="0" t="n">
        <f aca="false">'Profiles 8760'!H7102</f>
        <v>55400</v>
      </c>
      <c r="N7113" s="0" t="n">
        <f aca="false">J7113+L7113</f>
        <v>193.4174904</v>
      </c>
      <c r="O7113" s="0" t="n">
        <f aca="false">O7112+N7113</f>
        <v>663135.322974893</v>
      </c>
      <c r="P7113" s="0" t="n">
        <f aca="false">MIN($B$5,P7112+K7113*$B$6-I7113)</f>
        <v>330.81</v>
      </c>
      <c r="Q7113" s="0" t="n">
        <f aca="false">MAX(0,F7113-H7113-K7113-L7113)</f>
        <v>0</v>
      </c>
    </row>
    <row r="7114" customFormat="false" ht="15" hidden="false" customHeight="false" outlineLevel="0" collapsed="false">
      <c r="A7114" s="0" t="n">
        <f aca="false">'Profiles 8760'!A7103</f>
        <v>7101</v>
      </c>
      <c r="B7114" s="0" t="n">
        <f aca="false">'Profiles 8760'!B7103</f>
        <v>10</v>
      </c>
      <c r="C7114" s="0" t="n">
        <f aca="false">'Profiles 8760'!E7103</f>
        <v>1</v>
      </c>
      <c r="D7114" s="0" t="n">
        <f aca="false">'Profiles 8760'!F7103</f>
        <v>0</v>
      </c>
      <c r="E7114" s="0" t="n">
        <f aca="false">'Profiles 8760'!G7103</f>
        <v>0.350386</v>
      </c>
      <c r="F7114" s="0" t="n">
        <f aca="false">D7114*Assumptions!$C$11*$B$7+E7114*Assumptions!$C$12*$B$8</f>
        <v>14.3307874</v>
      </c>
      <c r="G7114" s="0" t="n">
        <f aca="false">C7114*Assumptions!$C$15</f>
        <v>200</v>
      </c>
      <c r="H7114" s="0" t="n">
        <f aca="false">MIN(F7114,G7114)</f>
        <v>14.3307874</v>
      </c>
      <c r="I7114" s="0" t="n">
        <f aca="false">IF(C7114=1,MIN(G7114-H7114,Assumptions!$C$13,P7113),0)</f>
        <v>180</v>
      </c>
      <c r="J7114" s="0" t="n">
        <f aca="false">H7114+I7114</f>
        <v>194.3307874</v>
      </c>
      <c r="K7114" s="0" t="n">
        <f aca="false">MIN(IF(C7114=1,F7114-H7114,F7114),Assumptions!$C$13,MAX(0,($B$5-P7113)/$B$6))</f>
        <v>0</v>
      </c>
      <c r="L7114" s="0" t="n">
        <f aca="false">IF(C7114=1,0,MIN(F7114-K7114,Assumptions!$C$15,MAX(0,$B$10-O7113-M7114)))</f>
        <v>0</v>
      </c>
      <c r="M7114" s="0" t="n">
        <f aca="false">'Profiles 8760'!H7103</f>
        <v>55200</v>
      </c>
      <c r="N7114" s="0" t="n">
        <f aca="false">J7114+L7114</f>
        <v>194.3307874</v>
      </c>
      <c r="O7114" s="0" t="n">
        <f aca="false">O7113+N7114</f>
        <v>663329.653762293</v>
      </c>
      <c r="P7114" s="0" t="n">
        <f aca="false">MIN($B$5,P7113+K7114*$B$6-I7114)</f>
        <v>150.81</v>
      </c>
      <c r="Q7114" s="0" t="n">
        <f aca="false">MAX(0,F7114-H7114-K7114-L7114)</f>
        <v>0</v>
      </c>
    </row>
    <row r="7115" customFormat="false" ht="15" hidden="false" customHeight="false" outlineLevel="0" collapsed="false">
      <c r="A7115" s="0" t="n">
        <f aca="false">'Profiles 8760'!A7104</f>
        <v>7102</v>
      </c>
      <c r="B7115" s="0" t="n">
        <f aca="false">'Profiles 8760'!B7104</f>
        <v>10</v>
      </c>
      <c r="C7115" s="0" t="n">
        <f aca="false">'Profiles 8760'!E7104</f>
        <v>0</v>
      </c>
      <c r="D7115" s="0" t="n">
        <f aca="false">'Profiles 8760'!F7104</f>
        <v>0</v>
      </c>
      <c r="E7115" s="0" t="n">
        <f aca="false">'Profiles 8760'!G7104</f>
        <v>0.485215</v>
      </c>
      <c r="F7115" s="0" t="n">
        <f aca="false">D7115*Assumptions!$C$11*$B$7+E7115*Assumptions!$C$12*$B$8</f>
        <v>19.8452935</v>
      </c>
      <c r="G7115" s="0" t="n">
        <f aca="false">C7115*Assumptions!$C$15</f>
        <v>0</v>
      </c>
      <c r="H7115" s="0" t="n">
        <f aca="false">MIN(F7115,G7115)</f>
        <v>0</v>
      </c>
      <c r="I7115" s="0" t="n">
        <f aca="false">IF(C7115=1,MIN(G7115-H7115,Assumptions!$C$13,P7114),0)</f>
        <v>0</v>
      </c>
      <c r="J7115" s="0" t="n">
        <f aca="false">H7115+I7115</f>
        <v>0</v>
      </c>
      <c r="K7115" s="0" t="n">
        <f aca="false">MIN(IF(C7115=1,F7115-H7115,F7115),Assumptions!$C$13,MAX(0,($B$5-P7114)/$B$6))</f>
        <v>19.8452935</v>
      </c>
      <c r="L7115" s="0" t="n">
        <f aca="false">IF(C7115=1,0,MIN(F7115-K7115,Assumptions!$C$15,MAX(0,$B$10-O7114-M7115)))</f>
        <v>0</v>
      </c>
      <c r="M7115" s="0" t="n">
        <f aca="false">'Profiles 8760'!H7104</f>
        <v>55200</v>
      </c>
      <c r="N7115" s="0" t="n">
        <f aca="false">J7115+L7115</f>
        <v>0</v>
      </c>
      <c r="O7115" s="0" t="n">
        <f aca="false">O7114+N7115</f>
        <v>663329.653762293</v>
      </c>
      <c r="P7115" s="0" t="n">
        <f aca="false">MIN($B$5,P7114+K7115*$B$6-I7115)</f>
        <v>168.0119004058</v>
      </c>
      <c r="Q7115" s="0" t="n">
        <f aca="false">MAX(0,F7115-H7115-K7115-L7115)</f>
        <v>0</v>
      </c>
    </row>
    <row r="7116" customFormat="false" ht="15" hidden="false" customHeight="false" outlineLevel="0" collapsed="false">
      <c r="A7116" s="0" t="n">
        <f aca="false">'Profiles 8760'!A7105</f>
        <v>7103</v>
      </c>
      <c r="B7116" s="0" t="n">
        <f aca="false">'Profiles 8760'!B7105</f>
        <v>10</v>
      </c>
      <c r="C7116" s="0" t="n">
        <f aca="false">'Profiles 8760'!E7105</f>
        <v>0</v>
      </c>
      <c r="D7116" s="0" t="n">
        <f aca="false">'Profiles 8760'!F7105</f>
        <v>0</v>
      </c>
      <c r="E7116" s="0" t="n">
        <f aca="false">'Profiles 8760'!G7105</f>
        <v>0.479652</v>
      </c>
      <c r="F7116" s="0" t="n">
        <f aca="false">D7116*Assumptions!$C$11*$B$7+E7116*Assumptions!$C$12*$B$8</f>
        <v>19.6177668</v>
      </c>
      <c r="G7116" s="0" t="n">
        <f aca="false">C7116*Assumptions!$C$15</f>
        <v>0</v>
      </c>
      <c r="H7116" s="0" t="n">
        <f aca="false">MIN(F7116,G7116)</f>
        <v>0</v>
      </c>
      <c r="I7116" s="0" t="n">
        <f aca="false">IF(C7116=1,MIN(G7116-H7116,Assumptions!$C$13,P7115),0)</f>
        <v>0</v>
      </c>
      <c r="J7116" s="0" t="n">
        <f aca="false">H7116+I7116</f>
        <v>0</v>
      </c>
      <c r="K7116" s="0" t="n">
        <f aca="false">MIN(IF(C7116=1,F7116-H7116,F7116),Assumptions!$C$13,MAX(0,($B$5-P7115)/$B$6))</f>
        <v>19.6177668</v>
      </c>
      <c r="L7116" s="0" t="n">
        <f aca="false">IF(C7116=1,0,MIN(F7116-K7116,Assumptions!$C$15,MAX(0,$B$10-O7115-M7116)))</f>
        <v>0</v>
      </c>
      <c r="M7116" s="0" t="n">
        <f aca="false">'Profiles 8760'!H7105</f>
        <v>55200</v>
      </c>
      <c r="N7116" s="0" t="n">
        <f aca="false">J7116+L7116</f>
        <v>0</v>
      </c>
      <c r="O7116" s="0" t="n">
        <f aca="false">O7115+N7116</f>
        <v>663329.653762293</v>
      </c>
      <c r="P7116" s="0" t="n">
        <f aca="false">MIN($B$5,P7115+K7116*$B$6-I7116)</f>
        <v>185.01658066804</v>
      </c>
      <c r="Q7116" s="0" t="n">
        <f aca="false">MAX(0,F7116-H7116-K7116-L7116)</f>
        <v>0</v>
      </c>
    </row>
    <row r="7117" customFormat="false" ht="15" hidden="false" customHeight="false" outlineLevel="0" collapsed="false">
      <c r="A7117" s="0" t="n">
        <f aca="false">'Profiles 8760'!A7106</f>
        <v>7104</v>
      </c>
      <c r="B7117" s="0" t="n">
        <f aca="false">'Profiles 8760'!B7106</f>
        <v>10</v>
      </c>
      <c r="C7117" s="0" t="n">
        <f aca="false">'Profiles 8760'!E7106</f>
        <v>0</v>
      </c>
      <c r="D7117" s="0" t="n">
        <f aca="false">'Profiles 8760'!F7106</f>
        <v>0</v>
      </c>
      <c r="E7117" s="0" t="n">
        <f aca="false">'Profiles 8760'!G7106</f>
        <v>0.459097</v>
      </c>
      <c r="F7117" s="0" t="n">
        <f aca="false">D7117*Assumptions!$C$11*$B$7+E7117*Assumptions!$C$12*$B$8</f>
        <v>18.7770673</v>
      </c>
      <c r="G7117" s="0" t="n">
        <f aca="false">C7117*Assumptions!$C$15</f>
        <v>0</v>
      </c>
      <c r="H7117" s="0" t="n">
        <f aca="false">MIN(F7117,G7117)</f>
        <v>0</v>
      </c>
      <c r="I7117" s="0" t="n">
        <f aca="false">IF(C7117=1,MIN(G7117-H7117,Assumptions!$C$13,P7116),0)</f>
        <v>0</v>
      </c>
      <c r="J7117" s="0" t="n">
        <f aca="false">H7117+I7117</f>
        <v>0</v>
      </c>
      <c r="K7117" s="0" t="n">
        <f aca="false">MIN(IF(C7117=1,F7117-H7117,F7117),Assumptions!$C$13,MAX(0,($B$5-P7116)/$B$6))</f>
        <v>18.7770673</v>
      </c>
      <c r="L7117" s="0" t="n">
        <f aca="false">IF(C7117=1,0,MIN(F7117-K7117,Assumptions!$C$15,MAX(0,$B$10-O7116-M7117)))</f>
        <v>0</v>
      </c>
      <c r="M7117" s="0" t="n">
        <f aca="false">'Profiles 8760'!H7106</f>
        <v>55200</v>
      </c>
      <c r="N7117" s="0" t="n">
        <f aca="false">J7117+L7117</f>
        <v>0</v>
      </c>
      <c r="O7117" s="0" t="n">
        <f aca="false">O7116+N7117</f>
        <v>663329.653762293</v>
      </c>
      <c r="P7117" s="0" t="n">
        <f aca="false">MIN($B$5,P7116+K7117*$B$6-I7117)</f>
        <v>201.29254260368</v>
      </c>
      <c r="Q7117" s="0" t="n">
        <f aca="false">MAX(0,F7117-H7117-K7117-L7117)</f>
        <v>0</v>
      </c>
    </row>
    <row r="7118" customFormat="false" ht="15" hidden="false" customHeight="false" outlineLevel="0" collapsed="false">
      <c r="A7118" s="0" t="n">
        <f aca="false">'Profiles 8760'!A7107</f>
        <v>7105</v>
      </c>
      <c r="B7118" s="0" t="n">
        <f aca="false">'Profiles 8760'!B7107</f>
        <v>10</v>
      </c>
      <c r="C7118" s="0" t="n">
        <f aca="false">'Profiles 8760'!E7107</f>
        <v>0</v>
      </c>
      <c r="D7118" s="0" t="n">
        <f aca="false">'Profiles 8760'!F7107</f>
        <v>0</v>
      </c>
      <c r="E7118" s="0" t="n">
        <f aca="false">'Profiles 8760'!G7107</f>
        <v>0.325842</v>
      </c>
      <c r="F7118" s="0" t="n">
        <f aca="false">D7118*Assumptions!$C$11*$B$7+E7118*Assumptions!$C$12*$B$8</f>
        <v>13.3269378</v>
      </c>
      <c r="G7118" s="0" t="n">
        <f aca="false">C7118*Assumptions!$C$15</f>
        <v>0</v>
      </c>
      <c r="H7118" s="0" t="n">
        <f aca="false">MIN(F7118,G7118)</f>
        <v>0</v>
      </c>
      <c r="I7118" s="0" t="n">
        <f aca="false">IF(C7118=1,MIN(G7118-H7118,Assumptions!$C$13,P7117),0)</f>
        <v>0</v>
      </c>
      <c r="J7118" s="0" t="n">
        <f aca="false">H7118+I7118</f>
        <v>0</v>
      </c>
      <c r="K7118" s="0" t="n">
        <f aca="false">MIN(IF(C7118=1,F7118-H7118,F7118),Assumptions!$C$13,MAX(0,($B$5-P7117)/$B$6))</f>
        <v>13.3269378</v>
      </c>
      <c r="L7118" s="0" t="n">
        <f aca="false">IF(C7118=1,0,MIN(F7118-K7118,Assumptions!$C$15,MAX(0,$B$10-O7117-M7118)))</f>
        <v>0</v>
      </c>
      <c r="M7118" s="0" t="n">
        <f aca="false">'Profiles 8760'!H7107</f>
        <v>55200</v>
      </c>
      <c r="N7118" s="0" t="n">
        <f aca="false">J7118+L7118</f>
        <v>0</v>
      </c>
      <c r="O7118" s="0" t="n">
        <f aca="false">O7117+N7118</f>
        <v>663329.653762293</v>
      </c>
      <c r="P7118" s="0" t="n">
        <f aca="false">MIN($B$5,P7117+K7118*$B$6-I7118)</f>
        <v>212.84433228872</v>
      </c>
      <c r="Q7118" s="0" t="n">
        <f aca="false">MAX(0,F7118-H7118-K7118-L7118)</f>
        <v>0</v>
      </c>
    </row>
    <row r="7119" customFormat="false" ht="15" hidden="false" customHeight="false" outlineLevel="0" collapsed="false">
      <c r="A7119" s="0" t="n">
        <f aca="false">'Profiles 8760'!A7108</f>
        <v>7106</v>
      </c>
      <c r="B7119" s="0" t="n">
        <f aca="false">'Profiles 8760'!B7108</f>
        <v>10</v>
      </c>
      <c r="C7119" s="0" t="n">
        <f aca="false">'Profiles 8760'!E7108</f>
        <v>0</v>
      </c>
      <c r="D7119" s="0" t="n">
        <f aca="false">'Profiles 8760'!F7108</f>
        <v>0</v>
      </c>
      <c r="E7119" s="0" t="n">
        <f aca="false">'Profiles 8760'!G7108</f>
        <v>0.29667</v>
      </c>
      <c r="F7119" s="0" t="n">
        <f aca="false">D7119*Assumptions!$C$11*$B$7+E7119*Assumptions!$C$12*$B$8</f>
        <v>12.133803</v>
      </c>
      <c r="G7119" s="0" t="n">
        <f aca="false">C7119*Assumptions!$C$15</f>
        <v>0</v>
      </c>
      <c r="H7119" s="0" t="n">
        <f aca="false">MIN(F7119,G7119)</f>
        <v>0</v>
      </c>
      <c r="I7119" s="0" t="n">
        <f aca="false">IF(C7119=1,MIN(G7119-H7119,Assumptions!$C$13,P7118),0)</f>
        <v>0</v>
      </c>
      <c r="J7119" s="0" t="n">
        <f aca="false">H7119+I7119</f>
        <v>0</v>
      </c>
      <c r="K7119" s="0" t="n">
        <f aca="false">MIN(IF(C7119=1,F7119-H7119,F7119),Assumptions!$C$13,MAX(0,($B$5-P7118)/$B$6))</f>
        <v>12.133803</v>
      </c>
      <c r="L7119" s="0" t="n">
        <f aca="false">IF(C7119=1,0,MIN(F7119-K7119,Assumptions!$C$15,MAX(0,$B$10-O7118-M7119)))</f>
        <v>0</v>
      </c>
      <c r="M7119" s="0" t="n">
        <f aca="false">'Profiles 8760'!H7108</f>
        <v>55200</v>
      </c>
      <c r="N7119" s="0" t="n">
        <f aca="false">J7119+L7119</f>
        <v>0</v>
      </c>
      <c r="O7119" s="0" t="n">
        <f aca="false">O7118+N7119</f>
        <v>663329.653762293</v>
      </c>
      <c r="P7119" s="0" t="n">
        <f aca="false">MIN($B$5,P7118+K7119*$B$6-I7119)</f>
        <v>223.36191272912</v>
      </c>
      <c r="Q7119" s="0" t="n">
        <f aca="false">MAX(0,F7119-H7119-K7119-L7119)</f>
        <v>0</v>
      </c>
    </row>
    <row r="7120" customFormat="false" ht="15" hidden="false" customHeight="false" outlineLevel="0" collapsed="false">
      <c r="A7120" s="0" t="n">
        <f aca="false">'Profiles 8760'!A7109</f>
        <v>7107</v>
      </c>
      <c r="B7120" s="0" t="n">
        <f aca="false">'Profiles 8760'!B7109</f>
        <v>10</v>
      </c>
      <c r="C7120" s="0" t="n">
        <f aca="false">'Profiles 8760'!E7109</f>
        <v>0</v>
      </c>
      <c r="D7120" s="0" t="n">
        <f aca="false">'Profiles 8760'!F7109</f>
        <v>0</v>
      </c>
      <c r="E7120" s="0" t="n">
        <f aca="false">'Profiles 8760'!G7109</f>
        <v>0.209804</v>
      </c>
      <c r="F7120" s="0" t="n">
        <f aca="false">D7120*Assumptions!$C$11*$B$7+E7120*Assumptions!$C$12*$B$8</f>
        <v>8.5809836</v>
      </c>
      <c r="G7120" s="0" t="n">
        <f aca="false">C7120*Assumptions!$C$15</f>
        <v>0</v>
      </c>
      <c r="H7120" s="0" t="n">
        <f aca="false">MIN(F7120,G7120)</f>
        <v>0</v>
      </c>
      <c r="I7120" s="0" t="n">
        <f aca="false">IF(C7120=1,MIN(G7120-H7120,Assumptions!$C$13,P7119),0)</f>
        <v>0</v>
      </c>
      <c r="J7120" s="0" t="n">
        <f aca="false">H7120+I7120</f>
        <v>0</v>
      </c>
      <c r="K7120" s="0" t="n">
        <f aca="false">MIN(IF(C7120=1,F7120-H7120,F7120),Assumptions!$C$13,MAX(0,($B$5-P7119)/$B$6))</f>
        <v>8.5809836</v>
      </c>
      <c r="L7120" s="0" t="n">
        <f aca="false">IF(C7120=1,0,MIN(F7120-K7120,Assumptions!$C$15,MAX(0,$B$10-O7119-M7120)))</f>
        <v>0</v>
      </c>
      <c r="M7120" s="0" t="n">
        <f aca="false">'Profiles 8760'!H7109</f>
        <v>55200</v>
      </c>
      <c r="N7120" s="0" t="n">
        <f aca="false">J7120+L7120</f>
        <v>0</v>
      </c>
      <c r="O7120" s="0" t="n">
        <f aca="false">O7119+N7120</f>
        <v>663329.653762293</v>
      </c>
      <c r="P7120" s="0" t="n">
        <f aca="false">MIN($B$5,P7119+K7120*$B$6-I7120)</f>
        <v>230.7999093136</v>
      </c>
      <c r="Q7120" s="0" t="n">
        <f aca="false">MAX(0,F7120-H7120-K7120-L7120)</f>
        <v>0</v>
      </c>
    </row>
    <row r="7121" customFormat="false" ht="15" hidden="false" customHeight="false" outlineLevel="0" collapsed="false">
      <c r="A7121" s="0" t="n">
        <f aca="false">'Profiles 8760'!A7110</f>
        <v>7108</v>
      </c>
      <c r="B7121" s="0" t="n">
        <f aca="false">'Profiles 8760'!B7110</f>
        <v>10</v>
      </c>
      <c r="C7121" s="0" t="n">
        <f aca="false">'Profiles 8760'!E7110</f>
        <v>0</v>
      </c>
      <c r="D7121" s="0" t="n">
        <f aca="false">'Profiles 8760'!F7110</f>
        <v>0</v>
      </c>
      <c r="E7121" s="0" t="n">
        <f aca="false">'Profiles 8760'!G7110</f>
        <v>0.318247</v>
      </c>
      <c r="F7121" s="0" t="n">
        <f aca="false">D7121*Assumptions!$C$11*$B$7+E7121*Assumptions!$C$12*$B$8</f>
        <v>13.0163023</v>
      </c>
      <c r="G7121" s="0" t="n">
        <f aca="false">C7121*Assumptions!$C$15</f>
        <v>0</v>
      </c>
      <c r="H7121" s="0" t="n">
        <f aca="false">MIN(F7121,G7121)</f>
        <v>0</v>
      </c>
      <c r="I7121" s="0" t="n">
        <f aca="false">IF(C7121=1,MIN(G7121-H7121,Assumptions!$C$13,P7120),0)</f>
        <v>0</v>
      </c>
      <c r="J7121" s="0" t="n">
        <f aca="false">H7121+I7121</f>
        <v>0</v>
      </c>
      <c r="K7121" s="0" t="n">
        <f aca="false">MIN(IF(C7121=1,F7121-H7121,F7121),Assumptions!$C$13,MAX(0,($B$5-P7120)/$B$6))</f>
        <v>13.0163023</v>
      </c>
      <c r="L7121" s="0" t="n">
        <f aca="false">IF(C7121=1,0,MIN(F7121-K7121,Assumptions!$C$15,MAX(0,$B$10-O7120-M7121)))</f>
        <v>0</v>
      </c>
      <c r="M7121" s="0" t="n">
        <f aca="false">'Profiles 8760'!H7110</f>
        <v>55200</v>
      </c>
      <c r="N7121" s="0" t="n">
        <f aca="false">J7121+L7121</f>
        <v>0</v>
      </c>
      <c r="O7121" s="0" t="n">
        <f aca="false">O7120+N7121</f>
        <v>663329.653762293</v>
      </c>
      <c r="P7121" s="0" t="n">
        <f aca="false">MIN($B$5,P7120+K7121*$B$6-I7121)</f>
        <v>242.08244014724</v>
      </c>
      <c r="Q7121" s="0" t="n">
        <f aca="false">MAX(0,F7121-H7121-K7121-L7121)</f>
        <v>0</v>
      </c>
    </row>
    <row r="7122" customFormat="false" ht="15" hidden="false" customHeight="false" outlineLevel="0" collapsed="false">
      <c r="A7122" s="0" t="n">
        <f aca="false">'Profiles 8760'!A7111</f>
        <v>7109</v>
      </c>
      <c r="B7122" s="0" t="n">
        <f aca="false">'Profiles 8760'!B7111</f>
        <v>10</v>
      </c>
      <c r="C7122" s="0" t="n">
        <f aca="false">'Profiles 8760'!E7111</f>
        <v>0</v>
      </c>
      <c r="D7122" s="0" t="n">
        <f aca="false">'Profiles 8760'!F7111</f>
        <v>0</v>
      </c>
      <c r="E7122" s="0" t="n">
        <f aca="false">'Profiles 8760'!G7111</f>
        <v>0.384986</v>
      </c>
      <c r="F7122" s="0" t="n">
        <f aca="false">D7122*Assumptions!$C$11*$B$7+E7122*Assumptions!$C$12*$B$8</f>
        <v>15.7459274</v>
      </c>
      <c r="G7122" s="0" t="n">
        <f aca="false">C7122*Assumptions!$C$15</f>
        <v>0</v>
      </c>
      <c r="H7122" s="0" t="n">
        <f aca="false">MIN(F7122,G7122)</f>
        <v>0</v>
      </c>
      <c r="I7122" s="0" t="n">
        <f aca="false">IF(C7122=1,MIN(G7122-H7122,Assumptions!$C$13,P7121),0)</f>
        <v>0</v>
      </c>
      <c r="J7122" s="0" t="n">
        <f aca="false">H7122+I7122</f>
        <v>0</v>
      </c>
      <c r="K7122" s="0" t="n">
        <f aca="false">MIN(IF(C7122=1,F7122-H7122,F7122),Assumptions!$C$13,MAX(0,($B$5-P7121)/$B$6))</f>
        <v>15.7459274</v>
      </c>
      <c r="L7122" s="0" t="n">
        <f aca="false">IF(C7122=1,0,MIN(F7122-K7122,Assumptions!$C$15,MAX(0,$B$10-O7121-M7122)))</f>
        <v>0</v>
      </c>
      <c r="M7122" s="0" t="n">
        <f aca="false">'Profiles 8760'!H7111</f>
        <v>55200</v>
      </c>
      <c r="N7122" s="0" t="n">
        <f aca="false">J7122+L7122</f>
        <v>0</v>
      </c>
      <c r="O7122" s="0" t="n">
        <f aca="false">O7121+N7122</f>
        <v>663329.653762293</v>
      </c>
      <c r="P7122" s="0" t="n">
        <f aca="false">MIN($B$5,P7121+K7122*$B$6-I7122)</f>
        <v>255.73101001756</v>
      </c>
      <c r="Q7122" s="0" t="n">
        <f aca="false">MAX(0,F7122-H7122-K7122-L7122)</f>
        <v>0</v>
      </c>
    </row>
    <row r="7123" customFormat="false" ht="15" hidden="false" customHeight="false" outlineLevel="0" collapsed="false">
      <c r="A7123" s="0" t="n">
        <f aca="false">'Profiles 8760'!A7112</f>
        <v>7110</v>
      </c>
      <c r="B7123" s="0" t="n">
        <f aca="false">'Profiles 8760'!B7112</f>
        <v>10</v>
      </c>
      <c r="C7123" s="0" t="n">
        <f aca="false">'Profiles 8760'!E7112</f>
        <v>0</v>
      </c>
      <c r="D7123" s="0" t="n">
        <f aca="false">'Profiles 8760'!F7112</f>
        <v>0</v>
      </c>
      <c r="E7123" s="0" t="n">
        <f aca="false">'Profiles 8760'!G7112</f>
        <v>0.563637</v>
      </c>
      <c r="F7123" s="0" t="n">
        <f aca="false">D7123*Assumptions!$C$11*$B$7+E7123*Assumptions!$C$12*$B$8</f>
        <v>23.0527533</v>
      </c>
      <c r="G7123" s="0" t="n">
        <f aca="false">C7123*Assumptions!$C$15</f>
        <v>0</v>
      </c>
      <c r="H7123" s="0" t="n">
        <f aca="false">MIN(F7123,G7123)</f>
        <v>0</v>
      </c>
      <c r="I7123" s="0" t="n">
        <f aca="false">IF(C7123=1,MIN(G7123-H7123,Assumptions!$C$13,P7122),0)</f>
        <v>0</v>
      </c>
      <c r="J7123" s="0" t="n">
        <f aca="false">H7123+I7123</f>
        <v>0</v>
      </c>
      <c r="K7123" s="0" t="n">
        <f aca="false">MIN(IF(C7123=1,F7123-H7123,F7123),Assumptions!$C$13,MAX(0,($B$5-P7122)/$B$6))</f>
        <v>23.0527533</v>
      </c>
      <c r="L7123" s="0" t="n">
        <f aca="false">IF(C7123=1,0,MIN(F7123-K7123,Assumptions!$C$15,MAX(0,$B$10-O7122-M7123)))</f>
        <v>0</v>
      </c>
      <c r="M7123" s="0" t="n">
        <f aca="false">'Profiles 8760'!H7112</f>
        <v>55200</v>
      </c>
      <c r="N7123" s="0" t="n">
        <f aca="false">J7123+L7123</f>
        <v>0</v>
      </c>
      <c r="O7123" s="0" t="n">
        <f aca="false">O7122+N7123</f>
        <v>663329.653762293</v>
      </c>
      <c r="P7123" s="0" t="n">
        <f aca="false">MIN($B$5,P7122+K7123*$B$6-I7123)</f>
        <v>275.713136578</v>
      </c>
      <c r="Q7123" s="0" t="n">
        <f aca="false">MAX(0,F7123-H7123-K7123-L7123)</f>
        <v>0</v>
      </c>
    </row>
    <row r="7124" customFormat="false" ht="15" hidden="false" customHeight="false" outlineLevel="0" collapsed="false">
      <c r="A7124" s="0" t="n">
        <f aca="false">'Profiles 8760'!A7113</f>
        <v>7111</v>
      </c>
      <c r="B7124" s="0" t="n">
        <f aca="false">'Profiles 8760'!B7113</f>
        <v>10</v>
      </c>
      <c r="C7124" s="0" t="n">
        <f aca="false">'Profiles 8760'!E7113</f>
        <v>0</v>
      </c>
      <c r="D7124" s="0" t="n">
        <f aca="false">'Profiles 8760'!F7113</f>
        <v>0</v>
      </c>
      <c r="E7124" s="0" t="n">
        <f aca="false">'Profiles 8760'!G7113</f>
        <v>0.449203</v>
      </c>
      <c r="F7124" s="0" t="n">
        <f aca="false">D7124*Assumptions!$C$11*$B$7+E7124*Assumptions!$C$12*$B$8</f>
        <v>18.3724027</v>
      </c>
      <c r="G7124" s="0" t="n">
        <f aca="false">C7124*Assumptions!$C$15</f>
        <v>0</v>
      </c>
      <c r="H7124" s="0" t="n">
        <f aca="false">MIN(F7124,G7124)</f>
        <v>0</v>
      </c>
      <c r="I7124" s="0" t="n">
        <f aca="false">IF(C7124=1,MIN(G7124-H7124,Assumptions!$C$13,P7123),0)</f>
        <v>0</v>
      </c>
      <c r="J7124" s="0" t="n">
        <f aca="false">H7124+I7124</f>
        <v>0</v>
      </c>
      <c r="K7124" s="0" t="n">
        <f aca="false">MIN(IF(C7124=1,F7124-H7124,F7124),Assumptions!$C$13,MAX(0,($B$5-P7123)/$B$6))</f>
        <v>18.3724027</v>
      </c>
      <c r="L7124" s="0" t="n">
        <f aca="false">IF(C7124=1,0,MIN(F7124-K7124,Assumptions!$C$15,MAX(0,$B$10-O7123-M7124)))</f>
        <v>0</v>
      </c>
      <c r="M7124" s="0" t="n">
        <f aca="false">'Profiles 8760'!H7113</f>
        <v>55200</v>
      </c>
      <c r="N7124" s="0" t="n">
        <f aca="false">J7124+L7124</f>
        <v>0</v>
      </c>
      <c r="O7124" s="0" t="n">
        <f aca="false">O7123+N7124</f>
        <v>663329.653762293</v>
      </c>
      <c r="P7124" s="0" t="n">
        <f aca="false">MIN($B$5,P7123+K7124*$B$6-I7124)</f>
        <v>291.63833523836</v>
      </c>
      <c r="Q7124" s="0" t="n">
        <f aca="false">MAX(0,F7124-H7124-K7124-L7124)</f>
        <v>0</v>
      </c>
    </row>
    <row r="7125" customFormat="false" ht="15" hidden="false" customHeight="false" outlineLevel="0" collapsed="false">
      <c r="A7125" s="0" t="n">
        <f aca="false">'Profiles 8760'!A7114</f>
        <v>7112</v>
      </c>
      <c r="B7125" s="0" t="n">
        <f aca="false">'Profiles 8760'!B7114</f>
        <v>10</v>
      </c>
      <c r="C7125" s="0" t="n">
        <f aca="false">'Profiles 8760'!E7114</f>
        <v>1</v>
      </c>
      <c r="D7125" s="0" t="n">
        <f aca="false">'Profiles 8760'!F7114</f>
        <v>0.184382</v>
      </c>
      <c r="E7125" s="0" t="n">
        <f aca="false">'Profiles 8760'!G7114</f>
        <v>0.420656</v>
      </c>
      <c r="F7125" s="0" t="n">
        <f aca="false">D7125*Assumptions!$C$11*$B$7+E7125*Assumptions!$C$12*$B$8</f>
        <v>70.454352</v>
      </c>
      <c r="G7125" s="0" t="n">
        <f aca="false">C7125*Assumptions!$C$15</f>
        <v>200</v>
      </c>
      <c r="H7125" s="0" t="n">
        <f aca="false">MIN(F7125,G7125)</f>
        <v>70.454352</v>
      </c>
      <c r="I7125" s="0" t="n">
        <f aca="false">IF(C7125=1,MIN(G7125-H7125,Assumptions!$C$13,P7124),0)</f>
        <v>129.545648</v>
      </c>
      <c r="J7125" s="0" t="n">
        <f aca="false">H7125+I7125</f>
        <v>200</v>
      </c>
      <c r="K7125" s="0" t="n">
        <f aca="false">MIN(IF(C7125=1,F7125-H7125,F7125),Assumptions!$C$13,MAX(0,($B$5-P7124)/$B$6))</f>
        <v>0</v>
      </c>
      <c r="L7125" s="0" t="n">
        <f aca="false">IF(C7125=1,0,MIN(F7125-K7125,Assumptions!$C$15,MAX(0,$B$10-O7124-M7125)))</f>
        <v>0</v>
      </c>
      <c r="M7125" s="0" t="n">
        <f aca="false">'Profiles 8760'!H7114</f>
        <v>55000</v>
      </c>
      <c r="N7125" s="0" t="n">
        <f aca="false">J7125+L7125</f>
        <v>200</v>
      </c>
      <c r="O7125" s="0" t="n">
        <f aca="false">O7124+N7125</f>
        <v>663529.653762293</v>
      </c>
      <c r="P7125" s="0" t="n">
        <f aca="false">MIN($B$5,P7124+K7125*$B$6-I7125)</f>
        <v>162.09268723836</v>
      </c>
      <c r="Q7125" s="0" t="n">
        <f aca="false">MAX(0,F7125-H7125-K7125-L7125)</f>
        <v>0</v>
      </c>
    </row>
    <row r="7126" customFormat="false" ht="15" hidden="false" customHeight="false" outlineLevel="0" collapsed="false">
      <c r="A7126" s="0" t="n">
        <f aca="false">'Profiles 8760'!A7115</f>
        <v>7113</v>
      </c>
      <c r="B7126" s="0" t="n">
        <f aca="false">'Profiles 8760'!B7115</f>
        <v>10</v>
      </c>
      <c r="C7126" s="0" t="n">
        <f aca="false">'Profiles 8760'!E7115</f>
        <v>1</v>
      </c>
      <c r="D7126" s="0" t="n">
        <f aca="false">'Profiles 8760'!F7115</f>
        <v>0.554739</v>
      </c>
      <c r="E7126" s="0" t="n">
        <f aca="false">'Profiles 8760'!G7115</f>
        <v>0.581957</v>
      </c>
      <c r="F7126" s="0" t="n">
        <f aca="false">D7126*Assumptions!$C$11*$B$7+E7126*Assumptions!$C$12*$B$8</f>
        <v>184.0106645</v>
      </c>
      <c r="G7126" s="0" t="n">
        <f aca="false">C7126*Assumptions!$C$15</f>
        <v>200</v>
      </c>
      <c r="H7126" s="0" t="n">
        <f aca="false">MIN(F7126,G7126)</f>
        <v>184.0106645</v>
      </c>
      <c r="I7126" s="0" t="n">
        <f aca="false">IF(C7126=1,MIN(G7126-H7126,Assumptions!$C$13,P7125),0)</f>
        <v>15.9893355</v>
      </c>
      <c r="J7126" s="0" t="n">
        <f aca="false">H7126+I7126</f>
        <v>200</v>
      </c>
      <c r="K7126" s="0" t="n">
        <f aca="false">MIN(IF(C7126=1,F7126-H7126,F7126),Assumptions!$C$13,MAX(0,($B$5-P7125)/$B$6))</f>
        <v>0</v>
      </c>
      <c r="L7126" s="0" t="n">
        <f aca="false">IF(C7126=1,0,MIN(F7126-K7126,Assumptions!$C$15,MAX(0,$B$10-O7125-M7126)))</f>
        <v>0</v>
      </c>
      <c r="M7126" s="0" t="n">
        <f aca="false">'Profiles 8760'!H7115</f>
        <v>54800</v>
      </c>
      <c r="N7126" s="0" t="n">
        <f aca="false">J7126+L7126</f>
        <v>200</v>
      </c>
      <c r="O7126" s="0" t="n">
        <f aca="false">O7125+N7126</f>
        <v>663729.653762293</v>
      </c>
      <c r="P7126" s="0" t="n">
        <f aca="false">MIN($B$5,P7125+K7126*$B$6-I7126)</f>
        <v>146.10335173836</v>
      </c>
      <c r="Q7126" s="0" t="n">
        <f aca="false">MAX(0,F7126-H7126-K7126-L7126)</f>
        <v>0</v>
      </c>
    </row>
    <row r="7127" customFormat="false" ht="15" hidden="false" customHeight="false" outlineLevel="0" collapsed="false">
      <c r="A7127" s="0" t="n">
        <f aca="false">'Profiles 8760'!A7116</f>
        <v>7114</v>
      </c>
      <c r="B7127" s="0" t="n">
        <f aca="false">'Profiles 8760'!B7116</f>
        <v>10</v>
      </c>
      <c r="C7127" s="0" t="n">
        <f aca="false">'Profiles 8760'!E7116</f>
        <v>0</v>
      </c>
      <c r="D7127" s="0" t="n">
        <f aca="false">'Profiles 8760'!F7116</f>
        <v>0.944859</v>
      </c>
      <c r="E7127" s="0" t="n">
        <f aca="false">'Profiles 8760'!G7116</f>
        <v>0.665119</v>
      </c>
      <c r="F7127" s="0" t="n">
        <f aca="false">D7127*Assumptions!$C$11*$B$7+E7127*Assumptions!$C$12*$B$8</f>
        <v>300.0786463</v>
      </c>
      <c r="G7127" s="0" t="n">
        <f aca="false">C7127*Assumptions!$C$15</f>
        <v>0</v>
      </c>
      <c r="H7127" s="0" t="n">
        <f aca="false">MIN(F7127,G7127)</f>
        <v>0</v>
      </c>
      <c r="I7127" s="0" t="n">
        <f aca="false">IF(C7127=1,MIN(G7127-H7127,Assumptions!$C$13,P7126),0)</f>
        <v>0</v>
      </c>
      <c r="J7127" s="0" t="n">
        <f aca="false">H7127+I7127</f>
        <v>0</v>
      </c>
      <c r="K7127" s="0" t="n">
        <f aca="false">MIN(IF(C7127=1,F7127-H7127,F7127),Assumptions!$C$13,MAX(0,($B$5-P7126)/$B$6))</f>
        <v>180</v>
      </c>
      <c r="L7127" s="0" t="n">
        <f aca="false">IF(C7127=1,0,MIN(F7127-K7127,Assumptions!$C$15,MAX(0,$B$10-O7126-M7127)))</f>
        <v>120.0786463</v>
      </c>
      <c r="M7127" s="0" t="n">
        <f aca="false">'Profiles 8760'!H7116</f>
        <v>54800</v>
      </c>
      <c r="N7127" s="0" t="n">
        <f aca="false">J7127+L7127</f>
        <v>120.0786463</v>
      </c>
      <c r="O7127" s="0" t="n">
        <f aca="false">O7126+N7127</f>
        <v>663849.732408593</v>
      </c>
      <c r="P7127" s="0" t="n">
        <f aca="false">MIN($B$5,P7126+K7127*$B$6-I7127)</f>
        <v>302.12735173836</v>
      </c>
      <c r="Q7127" s="0" t="n">
        <f aca="false">MAX(0,F7127-H7127-K7127-L7127)</f>
        <v>0</v>
      </c>
    </row>
    <row r="7128" customFormat="false" ht="15" hidden="false" customHeight="false" outlineLevel="0" collapsed="false">
      <c r="A7128" s="0" t="n">
        <f aca="false">'Profiles 8760'!A7117</f>
        <v>7115</v>
      </c>
      <c r="B7128" s="0" t="n">
        <f aca="false">'Profiles 8760'!B7117</f>
        <v>10</v>
      </c>
      <c r="C7128" s="0" t="n">
        <f aca="false">'Profiles 8760'!E7117</f>
        <v>0</v>
      </c>
      <c r="D7128" s="0" t="n">
        <f aca="false">'Profiles 8760'!F7117</f>
        <v>1</v>
      </c>
      <c r="E7128" s="0" t="n">
        <f aca="false">'Profiles 8760'!G7117</f>
        <v>0.849257</v>
      </c>
      <c r="F7128" s="0" t="n">
        <f aca="false">D7128*Assumptions!$C$11*$B$7+E7128*Assumptions!$C$12*$B$8</f>
        <v>323.5346113</v>
      </c>
      <c r="G7128" s="0" t="n">
        <f aca="false">C7128*Assumptions!$C$15</f>
        <v>0</v>
      </c>
      <c r="H7128" s="0" t="n">
        <f aca="false">MIN(F7128,G7128)</f>
        <v>0</v>
      </c>
      <c r="I7128" s="0" t="n">
        <f aca="false">IF(C7128=1,MIN(G7128-H7128,Assumptions!$C$13,P7127),0)</f>
        <v>0</v>
      </c>
      <c r="J7128" s="0" t="n">
        <f aca="false">H7128+I7128</f>
        <v>0</v>
      </c>
      <c r="K7128" s="0" t="n">
        <f aca="false">MIN(IF(C7128=1,F7128-H7128,F7128),Assumptions!$C$13,MAX(0,($B$5-P7127)/$B$6))</f>
        <v>180</v>
      </c>
      <c r="L7128" s="0" t="n">
        <f aca="false">IF(C7128=1,0,MIN(F7128-K7128,Assumptions!$C$15,MAX(0,$B$10-O7127-M7128)))</f>
        <v>143.5346113</v>
      </c>
      <c r="M7128" s="0" t="n">
        <f aca="false">'Profiles 8760'!H7117</f>
        <v>54800</v>
      </c>
      <c r="N7128" s="0" t="n">
        <f aca="false">J7128+L7128</f>
        <v>143.5346113</v>
      </c>
      <c r="O7128" s="0" t="n">
        <f aca="false">O7127+N7128</f>
        <v>663993.267019893</v>
      </c>
      <c r="P7128" s="0" t="n">
        <f aca="false">MIN($B$5,P7127+K7128*$B$6-I7128)</f>
        <v>458.15135173836</v>
      </c>
      <c r="Q7128" s="0" t="n">
        <f aca="false">MAX(0,F7128-H7128-K7128-L7128)</f>
        <v>0</v>
      </c>
    </row>
    <row r="7129" customFormat="false" ht="15" hidden="false" customHeight="false" outlineLevel="0" collapsed="false">
      <c r="A7129" s="0" t="n">
        <f aca="false">'Profiles 8760'!A7118</f>
        <v>7116</v>
      </c>
      <c r="B7129" s="0" t="n">
        <f aca="false">'Profiles 8760'!B7118</f>
        <v>10</v>
      </c>
      <c r="C7129" s="0" t="n">
        <f aca="false">'Profiles 8760'!E7118</f>
        <v>0</v>
      </c>
      <c r="D7129" s="0" t="n">
        <f aca="false">'Profiles 8760'!F7118</f>
        <v>1</v>
      </c>
      <c r="E7129" s="0" t="n">
        <f aca="false">'Profiles 8760'!G7118</f>
        <v>0.691151</v>
      </c>
      <c r="F7129" s="0" t="n">
        <f aca="false">D7129*Assumptions!$C$11*$B$7+E7129*Assumptions!$C$12*$B$8</f>
        <v>317.0680759</v>
      </c>
      <c r="G7129" s="0" t="n">
        <f aca="false">C7129*Assumptions!$C$15</f>
        <v>0</v>
      </c>
      <c r="H7129" s="0" t="n">
        <f aca="false">MIN(F7129,G7129)</f>
        <v>0</v>
      </c>
      <c r="I7129" s="0" t="n">
        <f aca="false">IF(C7129=1,MIN(G7129-H7129,Assumptions!$C$13,P7128),0)</f>
        <v>0</v>
      </c>
      <c r="J7129" s="0" t="n">
        <f aca="false">H7129+I7129</f>
        <v>0</v>
      </c>
      <c r="K7129" s="0" t="n">
        <f aca="false">MIN(IF(C7129=1,F7129-H7129,F7129),Assumptions!$C$13,MAX(0,($B$5-P7128)/$B$6))</f>
        <v>60.750632512275</v>
      </c>
      <c r="L7129" s="0" t="n">
        <f aca="false">IF(C7129=1,0,MIN(F7129-K7129,Assumptions!$C$15,MAX(0,$B$10-O7128-M7129)))</f>
        <v>200</v>
      </c>
      <c r="M7129" s="0" t="n">
        <f aca="false">'Profiles 8760'!H7118</f>
        <v>54800</v>
      </c>
      <c r="N7129" s="0" t="n">
        <f aca="false">J7129+L7129</f>
        <v>200</v>
      </c>
      <c r="O7129" s="0" t="n">
        <f aca="false">O7128+N7129</f>
        <v>664193.267019893</v>
      </c>
      <c r="P7129" s="0" t="n">
        <f aca="false">MIN($B$5,P7128+K7129*$B$6-I7129)</f>
        <v>510.81</v>
      </c>
      <c r="Q7129" s="0" t="n">
        <f aca="false">MAX(0,F7129-H7129-K7129-L7129)</f>
        <v>56.317443387725</v>
      </c>
    </row>
    <row r="7130" customFormat="false" ht="15" hidden="false" customHeight="false" outlineLevel="0" collapsed="false">
      <c r="A7130" s="0" t="n">
        <f aca="false">'Profiles 8760'!A7119</f>
        <v>7117</v>
      </c>
      <c r="B7130" s="0" t="n">
        <f aca="false">'Profiles 8760'!B7119</f>
        <v>10</v>
      </c>
      <c r="C7130" s="0" t="n">
        <f aca="false">'Profiles 8760'!E7119</f>
        <v>0</v>
      </c>
      <c r="D7130" s="0" t="n">
        <f aca="false">'Profiles 8760'!F7119</f>
        <v>1</v>
      </c>
      <c r="E7130" s="0" t="n">
        <f aca="false">'Profiles 8760'!G7119</f>
        <v>0.911543</v>
      </c>
      <c r="F7130" s="0" t="n">
        <f aca="false">D7130*Assumptions!$C$11*$B$7+E7130*Assumptions!$C$12*$B$8</f>
        <v>326.0821087</v>
      </c>
      <c r="G7130" s="0" t="n">
        <f aca="false">C7130*Assumptions!$C$15</f>
        <v>0</v>
      </c>
      <c r="H7130" s="0" t="n">
        <f aca="false">MIN(F7130,G7130)</f>
        <v>0</v>
      </c>
      <c r="I7130" s="0" t="n">
        <f aca="false">IF(C7130=1,MIN(G7130-H7130,Assumptions!$C$13,P7129),0)</f>
        <v>0</v>
      </c>
      <c r="J7130" s="0" t="n">
        <f aca="false">H7130+I7130</f>
        <v>0</v>
      </c>
      <c r="K7130" s="0" t="n">
        <f aca="false">MIN(IF(C7130=1,F7130-H7130,F7130),Assumptions!$C$13,MAX(0,($B$5-P7129)/$B$6))</f>
        <v>0</v>
      </c>
      <c r="L7130" s="0" t="n">
        <f aca="false">IF(C7130=1,0,MIN(F7130-K7130,Assumptions!$C$15,MAX(0,$B$10-O7129-M7130)))</f>
        <v>200</v>
      </c>
      <c r="M7130" s="0" t="n">
        <f aca="false">'Profiles 8760'!H7119</f>
        <v>54800</v>
      </c>
      <c r="N7130" s="0" t="n">
        <f aca="false">J7130+L7130</f>
        <v>200</v>
      </c>
      <c r="O7130" s="0" t="n">
        <f aca="false">O7129+N7130</f>
        <v>664393.267019893</v>
      </c>
      <c r="P7130" s="0" t="n">
        <f aca="false">MIN($B$5,P7129+K7130*$B$6-I7130)</f>
        <v>510.81</v>
      </c>
      <c r="Q7130" s="0" t="n">
        <f aca="false">MAX(0,F7130-H7130-K7130-L7130)</f>
        <v>126.0821087</v>
      </c>
    </row>
    <row r="7131" customFormat="false" ht="15" hidden="false" customHeight="false" outlineLevel="0" collapsed="false">
      <c r="A7131" s="0" t="n">
        <f aca="false">'Profiles 8760'!A7120</f>
        <v>7118</v>
      </c>
      <c r="B7131" s="0" t="n">
        <f aca="false">'Profiles 8760'!B7120</f>
        <v>10</v>
      </c>
      <c r="C7131" s="0" t="n">
        <f aca="false">'Profiles 8760'!E7120</f>
        <v>0</v>
      </c>
      <c r="D7131" s="0" t="n">
        <f aca="false">'Profiles 8760'!F7120</f>
        <v>1</v>
      </c>
      <c r="E7131" s="0" t="n">
        <f aca="false">'Profiles 8760'!G7120</f>
        <v>0.818137</v>
      </c>
      <c r="F7131" s="0" t="n">
        <f aca="false">D7131*Assumptions!$C$11*$B$7+E7131*Assumptions!$C$12*$B$8</f>
        <v>322.2618033</v>
      </c>
      <c r="G7131" s="0" t="n">
        <f aca="false">C7131*Assumptions!$C$15</f>
        <v>0</v>
      </c>
      <c r="H7131" s="0" t="n">
        <f aca="false">MIN(F7131,G7131)</f>
        <v>0</v>
      </c>
      <c r="I7131" s="0" t="n">
        <f aca="false">IF(C7131=1,MIN(G7131-H7131,Assumptions!$C$13,P7130),0)</f>
        <v>0</v>
      </c>
      <c r="J7131" s="0" t="n">
        <f aca="false">H7131+I7131</f>
        <v>0</v>
      </c>
      <c r="K7131" s="0" t="n">
        <f aca="false">MIN(IF(C7131=1,F7131-H7131,F7131),Assumptions!$C$13,MAX(0,($B$5-P7130)/$B$6))</f>
        <v>0</v>
      </c>
      <c r="L7131" s="0" t="n">
        <f aca="false">IF(C7131=1,0,MIN(F7131-K7131,Assumptions!$C$15,MAX(0,$B$10-O7130-M7131)))</f>
        <v>200</v>
      </c>
      <c r="M7131" s="0" t="n">
        <f aca="false">'Profiles 8760'!H7120</f>
        <v>54800</v>
      </c>
      <c r="N7131" s="0" t="n">
        <f aca="false">J7131+L7131</f>
        <v>200</v>
      </c>
      <c r="O7131" s="0" t="n">
        <f aca="false">O7130+N7131</f>
        <v>664593.267019893</v>
      </c>
      <c r="P7131" s="0" t="n">
        <f aca="false">MIN($B$5,P7130+K7131*$B$6-I7131)</f>
        <v>510.81</v>
      </c>
      <c r="Q7131" s="0" t="n">
        <f aca="false">MAX(0,F7131-H7131-K7131-L7131)</f>
        <v>122.2618033</v>
      </c>
    </row>
    <row r="7132" customFormat="false" ht="15" hidden="false" customHeight="false" outlineLevel="0" collapsed="false">
      <c r="A7132" s="0" t="n">
        <f aca="false">'Profiles 8760'!A7121</f>
        <v>7119</v>
      </c>
      <c r="B7132" s="0" t="n">
        <f aca="false">'Profiles 8760'!B7121</f>
        <v>10</v>
      </c>
      <c r="C7132" s="0" t="n">
        <f aca="false">'Profiles 8760'!E7121</f>
        <v>0</v>
      </c>
      <c r="D7132" s="0" t="n">
        <f aca="false">'Profiles 8760'!F7121</f>
        <v>1</v>
      </c>
      <c r="E7132" s="0" t="n">
        <f aca="false">'Profiles 8760'!G7121</f>
        <v>0.844783</v>
      </c>
      <c r="F7132" s="0" t="n">
        <f aca="false">D7132*Assumptions!$C$11*$B$7+E7132*Assumptions!$C$12*$B$8</f>
        <v>323.3516247</v>
      </c>
      <c r="G7132" s="0" t="n">
        <f aca="false">C7132*Assumptions!$C$15</f>
        <v>0</v>
      </c>
      <c r="H7132" s="0" t="n">
        <f aca="false">MIN(F7132,G7132)</f>
        <v>0</v>
      </c>
      <c r="I7132" s="0" t="n">
        <f aca="false">IF(C7132=1,MIN(G7132-H7132,Assumptions!$C$13,P7131),0)</f>
        <v>0</v>
      </c>
      <c r="J7132" s="0" t="n">
        <f aca="false">H7132+I7132</f>
        <v>0</v>
      </c>
      <c r="K7132" s="0" t="n">
        <f aca="false">MIN(IF(C7132=1,F7132-H7132,F7132),Assumptions!$C$13,MAX(0,($B$5-P7131)/$B$6))</f>
        <v>0</v>
      </c>
      <c r="L7132" s="0" t="n">
        <f aca="false">IF(C7132=1,0,MIN(F7132-K7132,Assumptions!$C$15,MAX(0,$B$10-O7131-M7132)))</f>
        <v>200</v>
      </c>
      <c r="M7132" s="0" t="n">
        <f aca="false">'Profiles 8760'!H7121</f>
        <v>54800</v>
      </c>
      <c r="N7132" s="0" t="n">
        <f aca="false">J7132+L7132</f>
        <v>200</v>
      </c>
      <c r="O7132" s="0" t="n">
        <f aca="false">O7131+N7132</f>
        <v>664793.267019893</v>
      </c>
      <c r="P7132" s="0" t="n">
        <f aca="false">MIN($B$5,P7131+K7132*$B$6-I7132)</f>
        <v>510.81</v>
      </c>
      <c r="Q7132" s="0" t="n">
        <f aca="false">MAX(0,F7132-H7132-K7132-L7132)</f>
        <v>123.3516247</v>
      </c>
    </row>
    <row r="7133" customFormat="false" ht="15" hidden="false" customHeight="false" outlineLevel="0" collapsed="false">
      <c r="A7133" s="0" t="n">
        <f aca="false">'Profiles 8760'!A7122</f>
        <v>7120</v>
      </c>
      <c r="B7133" s="0" t="n">
        <f aca="false">'Profiles 8760'!B7122</f>
        <v>10</v>
      </c>
      <c r="C7133" s="0" t="n">
        <f aca="false">'Profiles 8760'!E7122</f>
        <v>0</v>
      </c>
      <c r="D7133" s="0" t="n">
        <f aca="false">'Profiles 8760'!F7122</f>
        <v>0.944859</v>
      </c>
      <c r="E7133" s="0" t="n">
        <f aca="false">'Profiles 8760'!G7122</f>
        <v>0.842581</v>
      </c>
      <c r="F7133" s="0" t="n">
        <f aca="false">D7133*Assumptions!$C$11*$B$7+E7133*Assumptions!$C$12*$B$8</f>
        <v>307.3368421</v>
      </c>
      <c r="G7133" s="0" t="n">
        <f aca="false">C7133*Assumptions!$C$15</f>
        <v>0</v>
      </c>
      <c r="H7133" s="0" t="n">
        <f aca="false">MIN(F7133,G7133)</f>
        <v>0</v>
      </c>
      <c r="I7133" s="0" t="n">
        <f aca="false">IF(C7133=1,MIN(G7133-H7133,Assumptions!$C$13,P7132),0)</f>
        <v>0</v>
      </c>
      <c r="J7133" s="0" t="n">
        <f aca="false">H7133+I7133</f>
        <v>0</v>
      </c>
      <c r="K7133" s="0" t="n">
        <f aca="false">MIN(IF(C7133=1,F7133-H7133,F7133),Assumptions!$C$13,MAX(0,($B$5-P7132)/$B$6))</f>
        <v>0</v>
      </c>
      <c r="L7133" s="0" t="n">
        <f aca="false">IF(C7133=1,0,MIN(F7133-K7133,Assumptions!$C$15,MAX(0,$B$10-O7132-M7133)))</f>
        <v>200</v>
      </c>
      <c r="M7133" s="0" t="n">
        <f aca="false">'Profiles 8760'!H7122</f>
        <v>54800</v>
      </c>
      <c r="N7133" s="0" t="n">
        <f aca="false">J7133+L7133</f>
        <v>200</v>
      </c>
      <c r="O7133" s="0" t="n">
        <f aca="false">O7132+N7133</f>
        <v>664993.267019893</v>
      </c>
      <c r="P7133" s="0" t="n">
        <f aca="false">MIN($B$5,P7132+K7133*$B$6-I7133)</f>
        <v>510.81</v>
      </c>
      <c r="Q7133" s="0" t="n">
        <f aca="false">MAX(0,F7133-H7133-K7133-L7133)</f>
        <v>107.3368421</v>
      </c>
    </row>
    <row r="7134" customFormat="false" ht="15" hidden="false" customHeight="false" outlineLevel="0" collapsed="false">
      <c r="A7134" s="0" t="n">
        <f aca="false">'Profiles 8760'!A7123</f>
        <v>7121</v>
      </c>
      <c r="B7134" s="0" t="n">
        <f aca="false">'Profiles 8760'!B7123</f>
        <v>10</v>
      </c>
      <c r="C7134" s="0" t="n">
        <f aca="false">'Profiles 8760'!E7123</f>
        <v>0</v>
      </c>
      <c r="D7134" s="0" t="n">
        <f aca="false">'Profiles 8760'!F7123</f>
        <v>0.554739</v>
      </c>
      <c r="E7134" s="0" t="n">
        <f aca="false">'Profiles 8760'!G7123</f>
        <v>0.683059</v>
      </c>
      <c r="F7134" s="0" t="n">
        <f aca="false">D7134*Assumptions!$C$11*$B$7+E7134*Assumptions!$C$12*$B$8</f>
        <v>188.1457363</v>
      </c>
      <c r="G7134" s="0" t="n">
        <f aca="false">C7134*Assumptions!$C$15</f>
        <v>0</v>
      </c>
      <c r="H7134" s="0" t="n">
        <f aca="false">MIN(F7134,G7134)</f>
        <v>0</v>
      </c>
      <c r="I7134" s="0" t="n">
        <f aca="false">IF(C7134=1,MIN(G7134-H7134,Assumptions!$C$13,P7133),0)</f>
        <v>0</v>
      </c>
      <c r="J7134" s="0" t="n">
        <f aca="false">H7134+I7134</f>
        <v>0</v>
      </c>
      <c r="K7134" s="0" t="n">
        <f aca="false">MIN(IF(C7134=1,F7134-H7134,F7134),Assumptions!$C$13,MAX(0,($B$5-P7133)/$B$6))</f>
        <v>0</v>
      </c>
      <c r="L7134" s="0" t="n">
        <f aca="false">IF(C7134=1,0,MIN(F7134-K7134,Assumptions!$C$15,MAX(0,$B$10-O7133-M7134)))</f>
        <v>188.1457363</v>
      </c>
      <c r="M7134" s="0" t="n">
        <f aca="false">'Profiles 8760'!H7123</f>
        <v>54800</v>
      </c>
      <c r="N7134" s="0" t="n">
        <f aca="false">J7134+L7134</f>
        <v>188.1457363</v>
      </c>
      <c r="O7134" s="0" t="n">
        <f aca="false">O7133+N7134</f>
        <v>665181.412756193</v>
      </c>
      <c r="P7134" s="0" t="n">
        <f aca="false">MIN($B$5,P7133+K7134*$B$6-I7134)</f>
        <v>510.81</v>
      </c>
      <c r="Q7134" s="0" t="n">
        <f aca="false">MAX(0,F7134-H7134-K7134-L7134)</f>
        <v>0</v>
      </c>
    </row>
    <row r="7135" customFormat="false" ht="15" hidden="false" customHeight="false" outlineLevel="0" collapsed="false">
      <c r="A7135" s="0" t="n">
        <f aca="false">'Profiles 8760'!A7124</f>
        <v>7122</v>
      </c>
      <c r="B7135" s="0" t="n">
        <f aca="false">'Profiles 8760'!B7124</f>
        <v>10</v>
      </c>
      <c r="C7135" s="0" t="n">
        <f aca="false">'Profiles 8760'!E7124</f>
        <v>0</v>
      </c>
      <c r="D7135" s="0" t="n">
        <f aca="false">'Profiles 8760'!F7124</f>
        <v>0.184382</v>
      </c>
      <c r="E7135" s="0" t="n">
        <f aca="false">'Profiles 8760'!G7124</f>
        <v>0.614822</v>
      </c>
      <c r="F7135" s="0" t="n">
        <f aca="false">D7135*Assumptions!$C$11*$B$7+E7135*Assumptions!$C$12*$B$8</f>
        <v>78.3957414</v>
      </c>
      <c r="G7135" s="0" t="n">
        <f aca="false">C7135*Assumptions!$C$15</f>
        <v>0</v>
      </c>
      <c r="H7135" s="0" t="n">
        <f aca="false">MIN(F7135,G7135)</f>
        <v>0</v>
      </c>
      <c r="I7135" s="0" t="n">
        <f aca="false">IF(C7135=1,MIN(G7135-H7135,Assumptions!$C$13,P7134),0)</f>
        <v>0</v>
      </c>
      <c r="J7135" s="0" t="n">
        <f aca="false">H7135+I7135</f>
        <v>0</v>
      </c>
      <c r="K7135" s="0" t="n">
        <f aca="false">MIN(IF(C7135=1,F7135-H7135,F7135),Assumptions!$C$13,MAX(0,($B$5-P7134)/$B$6))</f>
        <v>0</v>
      </c>
      <c r="L7135" s="0" t="n">
        <f aca="false">IF(C7135=1,0,MIN(F7135-K7135,Assumptions!$C$15,MAX(0,$B$10-O7134-M7135)))</f>
        <v>78.3957414</v>
      </c>
      <c r="M7135" s="0" t="n">
        <f aca="false">'Profiles 8760'!H7124</f>
        <v>54800</v>
      </c>
      <c r="N7135" s="0" t="n">
        <f aca="false">J7135+L7135</f>
        <v>78.3957414</v>
      </c>
      <c r="O7135" s="0" t="n">
        <f aca="false">O7134+N7135</f>
        <v>665259.808497593</v>
      </c>
      <c r="P7135" s="0" t="n">
        <f aca="false">MIN($B$5,P7134+K7135*$B$6-I7135)</f>
        <v>510.81</v>
      </c>
      <c r="Q7135" s="0" t="n">
        <f aca="false">MAX(0,F7135-H7135-K7135-L7135)</f>
        <v>0</v>
      </c>
    </row>
    <row r="7136" customFormat="false" ht="15" hidden="false" customHeight="false" outlineLevel="0" collapsed="false">
      <c r="A7136" s="0" t="n">
        <f aca="false">'Profiles 8760'!A7125</f>
        <v>7123</v>
      </c>
      <c r="B7136" s="0" t="n">
        <f aca="false">'Profiles 8760'!B7125</f>
        <v>10</v>
      </c>
      <c r="C7136" s="0" t="n">
        <f aca="false">'Profiles 8760'!E7125</f>
        <v>0</v>
      </c>
      <c r="D7136" s="0" t="n">
        <f aca="false">'Profiles 8760'!F7125</f>
        <v>0</v>
      </c>
      <c r="E7136" s="0" t="n">
        <f aca="false">'Profiles 8760'!G7125</f>
        <v>0.78995</v>
      </c>
      <c r="F7136" s="0" t="n">
        <f aca="false">D7136*Assumptions!$C$11*$B$7+E7136*Assumptions!$C$12*$B$8</f>
        <v>32.308955</v>
      </c>
      <c r="G7136" s="0" t="n">
        <f aca="false">C7136*Assumptions!$C$15</f>
        <v>0</v>
      </c>
      <c r="H7136" s="0" t="n">
        <f aca="false">MIN(F7136,G7136)</f>
        <v>0</v>
      </c>
      <c r="I7136" s="0" t="n">
        <f aca="false">IF(C7136=1,MIN(G7136-H7136,Assumptions!$C$13,P7135),0)</f>
        <v>0</v>
      </c>
      <c r="J7136" s="0" t="n">
        <f aca="false">H7136+I7136</f>
        <v>0</v>
      </c>
      <c r="K7136" s="0" t="n">
        <f aca="false">MIN(IF(C7136=1,F7136-H7136,F7136),Assumptions!$C$13,MAX(0,($B$5-P7135)/$B$6))</f>
        <v>0</v>
      </c>
      <c r="L7136" s="0" t="n">
        <f aca="false">IF(C7136=1,0,MIN(F7136-K7136,Assumptions!$C$15,MAX(0,$B$10-O7135-M7136)))</f>
        <v>32.308955</v>
      </c>
      <c r="M7136" s="0" t="n">
        <f aca="false">'Profiles 8760'!H7125</f>
        <v>54800</v>
      </c>
      <c r="N7136" s="0" t="n">
        <f aca="false">J7136+L7136</f>
        <v>32.308955</v>
      </c>
      <c r="O7136" s="0" t="n">
        <f aca="false">O7135+N7136</f>
        <v>665292.117452593</v>
      </c>
      <c r="P7136" s="0" t="n">
        <f aca="false">MIN($B$5,P7135+K7136*$B$6-I7136)</f>
        <v>510.81</v>
      </c>
      <c r="Q7136" s="0" t="n">
        <f aca="false">MAX(0,F7136-H7136-K7136-L7136)</f>
        <v>0</v>
      </c>
    </row>
    <row r="7137" customFormat="false" ht="15" hidden="false" customHeight="false" outlineLevel="0" collapsed="false">
      <c r="A7137" s="0" t="n">
        <f aca="false">'Profiles 8760'!A7126</f>
        <v>7124</v>
      </c>
      <c r="B7137" s="0" t="n">
        <f aca="false">'Profiles 8760'!B7126</f>
        <v>10</v>
      </c>
      <c r="C7137" s="0" t="n">
        <f aca="false">'Profiles 8760'!E7126</f>
        <v>1</v>
      </c>
      <c r="D7137" s="0" t="n">
        <f aca="false">'Profiles 8760'!F7126</f>
        <v>0</v>
      </c>
      <c r="E7137" s="0" t="n">
        <f aca="false">'Profiles 8760'!G7126</f>
        <v>0.985154</v>
      </c>
      <c r="F7137" s="0" t="n">
        <f aca="false">D7137*Assumptions!$C$11*$B$7+E7137*Assumptions!$C$12*$B$8</f>
        <v>40.2927986</v>
      </c>
      <c r="G7137" s="0" t="n">
        <f aca="false">C7137*Assumptions!$C$15</f>
        <v>200</v>
      </c>
      <c r="H7137" s="0" t="n">
        <f aca="false">MIN(F7137,G7137)</f>
        <v>40.2927986</v>
      </c>
      <c r="I7137" s="0" t="n">
        <f aca="false">IF(C7137=1,MIN(G7137-H7137,Assumptions!$C$13,P7136),0)</f>
        <v>159.7072014</v>
      </c>
      <c r="J7137" s="0" t="n">
        <f aca="false">H7137+I7137</f>
        <v>200</v>
      </c>
      <c r="K7137" s="0" t="n">
        <f aca="false">MIN(IF(C7137=1,F7137-H7137,F7137),Assumptions!$C$13,MAX(0,($B$5-P7136)/$B$6))</f>
        <v>0</v>
      </c>
      <c r="L7137" s="0" t="n">
        <f aca="false">IF(C7137=1,0,MIN(F7137-K7137,Assumptions!$C$15,MAX(0,$B$10-O7136-M7137)))</f>
        <v>0</v>
      </c>
      <c r="M7137" s="0" t="n">
        <f aca="false">'Profiles 8760'!H7126</f>
        <v>54600</v>
      </c>
      <c r="N7137" s="0" t="n">
        <f aca="false">J7137+L7137</f>
        <v>200</v>
      </c>
      <c r="O7137" s="0" t="n">
        <f aca="false">O7136+N7137</f>
        <v>665492.117452593</v>
      </c>
      <c r="P7137" s="0" t="n">
        <f aca="false">MIN($B$5,P7136+K7137*$B$6-I7137)</f>
        <v>351.1027986</v>
      </c>
      <c r="Q7137" s="0" t="n">
        <f aca="false">MAX(0,F7137-H7137-K7137-L7137)</f>
        <v>0</v>
      </c>
    </row>
    <row r="7138" customFormat="false" ht="15" hidden="false" customHeight="false" outlineLevel="0" collapsed="false">
      <c r="A7138" s="0" t="n">
        <f aca="false">'Profiles 8760'!A7127</f>
        <v>7125</v>
      </c>
      <c r="B7138" s="0" t="n">
        <f aca="false">'Profiles 8760'!B7127</f>
        <v>10</v>
      </c>
      <c r="C7138" s="0" t="n">
        <f aca="false">'Profiles 8760'!E7127</f>
        <v>1</v>
      </c>
      <c r="D7138" s="0" t="n">
        <f aca="false">'Profiles 8760'!F7127</f>
        <v>0</v>
      </c>
      <c r="E7138" s="0" t="n">
        <f aca="false">'Profiles 8760'!G7127</f>
        <v>0.838742</v>
      </c>
      <c r="F7138" s="0" t="n">
        <f aca="false">D7138*Assumptions!$C$11*$B$7+E7138*Assumptions!$C$12*$B$8</f>
        <v>34.3045478</v>
      </c>
      <c r="G7138" s="0" t="n">
        <f aca="false">C7138*Assumptions!$C$15</f>
        <v>200</v>
      </c>
      <c r="H7138" s="0" t="n">
        <f aca="false">MIN(F7138,G7138)</f>
        <v>34.3045478</v>
      </c>
      <c r="I7138" s="0" t="n">
        <f aca="false">IF(C7138=1,MIN(G7138-H7138,Assumptions!$C$13,P7137),0)</f>
        <v>165.6954522</v>
      </c>
      <c r="J7138" s="0" t="n">
        <f aca="false">H7138+I7138</f>
        <v>200</v>
      </c>
      <c r="K7138" s="0" t="n">
        <f aca="false">MIN(IF(C7138=1,F7138-H7138,F7138),Assumptions!$C$13,MAX(0,($B$5-P7137)/$B$6))</f>
        <v>0</v>
      </c>
      <c r="L7138" s="0" t="n">
        <f aca="false">IF(C7138=1,0,MIN(F7138-K7138,Assumptions!$C$15,MAX(0,$B$10-O7137-M7138)))</f>
        <v>0</v>
      </c>
      <c r="M7138" s="0" t="n">
        <f aca="false">'Profiles 8760'!H7127</f>
        <v>54400</v>
      </c>
      <c r="N7138" s="0" t="n">
        <f aca="false">J7138+L7138</f>
        <v>200</v>
      </c>
      <c r="O7138" s="0" t="n">
        <f aca="false">O7137+N7138</f>
        <v>665692.117452593</v>
      </c>
      <c r="P7138" s="0" t="n">
        <f aca="false">MIN($B$5,P7137+K7138*$B$6-I7138)</f>
        <v>185.4073464</v>
      </c>
      <c r="Q7138" s="0" t="n">
        <f aca="false">MAX(0,F7138-H7138-K7138-L7138)</f>
        <v>0</v>
      </c>
    </row>
    <row r="7139" customFormat="false" ht="15" hidden="false" customHeight="false" outlineLevel="0" collapsed="false">
      <c r="A7139" s="0" t="n">
        <f aca="false">'Profiles 8760'!A7128</f>
        <v>7126</v>
      </c>
      <c r="B7139" s="0" t="n">
        <f aca="false">'Profiles 8760'!B7128</f>
        <v>10</v>
      </c>
      <c r="C7139" s="0" t="n">
        <f aca="false">'Profiles 8760'!E7128</f>
        <v>0</v>
      </c>
      <c r="D7139" s="0" t="n">
        <f aca="false">'Profiles 8760'!F7128</f>
        <v>0</v>
      </c>
      <c r="E7139" s="0" t="n">
        <f aca="false">'Profiles 8760'!G7128</f>
        <v>1</v>
      </c>
      <c r="F7139" s="0" t="n">
        <f aca="false">D7139*Assumptions!$C$11*$B$7+E7139*Assumptions!$C$12*$B$8</f>
        <v>40.9</v>
      </c>
      <c r="G7139" s="0" t="n">
        <f aca="false">C7139*Assumptions!$C$15</f>
        <v>0</v>
      </c>
      <c r="H7139" s="0" t="n">
        <f aca="false">MIN(F7139,G7139)</f>
        <v>0</v>
      </c>
      <c r="I7139" s="0" t="n">
        <f aca="false">IF(C7139=1,MIN(G7139-H7139,Assumptions!$C$13,P7138),0)</f>
        <v>0</v>
      </c>
      <c r="J7139" s="0" t="n">
        <f aca="false">H7139+I7139</f>
        <v>0</v>
      </c>
      <c r="K7139" s="0" t="n">
        <f aca="false">MIN(IF(C7139=1,F7139-H7139,F7139),Assumptions!$C$13,MAX(0,($B$5-P7138)/$B$6))</f>
        <v>40.9</v>
      </c>
      <c r="L7139" s="0" t="n">
        <f aca="false">IF(C7139=1,0,MIN(F7139-K7139,Assumptions!$C$15,MAX(0,$B$10-O7138-M7139)))</f>
        <v>0</v>
      </c>
      <c r="M7139" s="0" t="n">
        <f aca="false">'Profiles 8760'!H7128</f>
        <v>54400</v>
      </c>
      <c r="N7139" s="0" t="n">
        <f aca="false">J7139+L7139</f>
        <v>0</v>
      </c>
      <c r="O7139" s="0" t="n">
        <f aca="false">O7138+N7139</f>
        <v>665692.117452593</v>
      </c>
      <c r="P7139" s="0" t="n">
        <f aca="false">MIN($B$5,P7138+K7139*$B$6-I7139)</f>
        <v>220.8594664</v>
      </c>
      <c r="Q7139" s="0" t="n">
        <f aca="false">MAX(0,F7139-H7139-K7139-L7139)</f>
        <v>0</v>
      </c>
    </row>
    <row r="7140" customFormat="false" ht="15" hidden="false" customHeight="false" outlineLevel="0" collapsed="false">
      <c r="A7140" s="0" t="n">
        <f aca="false">'Profiles 8760'!A7129</f>
        <v>7127</v>
      </c>
      <c r="B7140" s="0" t="n">
        <f aca="false">'Profiles 8760'!B7129</f>
        <v>10</v>
      </c>
      <c r="C7140" s="0" t="n">
        <f aca="false">'Profiles 8760'!E7129</f>
        <v>0</v>
      </c>
      <c r="D7140" s="0" t="n">
        <f aca="false">'Profiles 8760'!F7129</f>
        <v>0</v>
      </c>
      <c r="E7140" s="0" t="n">
        <f aca="false">'Profiles 8760'!G7129</f>
        <v>0.713899</v>
      </c>
      <c r="F7140" s="0" t="n">
        <f aca="false">D7140*Assumptions!$C$11*$B$7+E7140*Assumptions!$C$12*$B$8</f>
        <v>29.1984691</v>
      </c>
      <c r="G7140" s="0" t="n">
        <f aca="false">C7140*Assumptions!$C$15</f>
        <v>0</v>
      </c>
      <c r="H7140" s="0" t="n">
        <f aca="false">MIN(F7140,G7140)</f>
        <v>0</v>
      </c>
      <c r="I7140" s="0" t="n">
        <f aca="false">IF(C7140=1,MIN(G7140-H7140,Assumptions!$C$13,P7139),0)</f>
        <v>0</v>
      </c>
      <c r="J7140" s="0" t="n">
        <f aca="false">H7140+I7140</f>
        <v>0</v>
      </c>
      <c r="K7140" s="0" t="n">
        <f aca="false">MIN(IF(C7140=1,F7140-H7140,F7140),Assumptions!$C$13,MAX(0,($B$5-P7139)/$B$6))</f>
        <v>29.1984691</v>
      </c>
      <c r="L7140" s="0" t="n">
        <f aca="false">IF(C7140=1,0,MIN(F7140-K7140,Assumptions!$C$15,MAX(0,$B$10-O7139-M7140)))</f>
        <v>0</v>
      </c>
      <c r="M7140" s="0" t="n">
        <f aca="false">'Profiles 8760'!H7129</f>
        <v>54400</v>
      </c>
      <c r="N7140" s="0" t="n">
        <f aca="false">J7140+L7140</f>
        <v>0</v>
      </c>
      <c r="O7140" s="0" t="n">
        <f aca="false">O7139+N7140</f>
        <v>665692.117452593</v>
      </c>
      <c r="P7140" s="0" t="n">
        <f aca="false">MIN($B$5,P7139+K7140*$B$6-I7140)</f>
        <v>246.16869941588</v>
      </c>
      <c r="Q7140" s="0" t="n">
        <f aca="false">MAX(0,F7140-H7140-K7140-L7140)</f>
        <v>0</v>
      </c>
    </row>
    <row r="7141" customFormat="false" ht="15" hidden="false" customHeight="false" outlineLevel="0" collapsed="false">
      <c r="A7141" s="0" t="n">
        <f aca="false">'Profiles 8760'!A7130</f>
        <v>7128</v>
      </c>
      <c r="B7141" s="0" t="n">
        <f aca="false">'Profiles 8760'!B7130</f>
        <v>10</v>
      </c>
      <c r="C7141" s="0" t="n">
        <f aca="false">'Profiles 8760'!E7130</f>
        <v>0</v>
      </c>
      <c r="D7141" s="0" t="n">
        <f aca="false">'Profiles 8760'!F7130</f>
        <v>0</v>
      </c>
      <c r="E7141" s="0" t="n">
        <f aca="false">'Profiles 8760'!G7130</f>
        <v>0.447221</v>
      </c>
      <c r="F7141" s="0" t="n">
        <f aca="false">D7141*Assumptions!$C$11*$B$7+E7141*Assumptions!$C$12*$B$8</f>
        <v>18.2913389</v>
      </c>
      <c r="G7141" s="0" t="n">
        <f aca="false">C7141*Assumptions!$C$15</f>
        <v>0</v>
      </c>
      <c r="H7141" s="0" t="n">
        <f aca="false">MIN(F7141,G7141)</f>
        <v>0</v>
      </c>
      <c r="I7141" s="0" t="n">
        <f aca="false">IF(C7141=1,MIN(G7141-H7141,Assumptions!$C$13,P7140),0)</f>
        <v>0</v>
      </c>
      <c r="J7141" s="0" t="n">
        <f aca="false">H7141+I7141</f>
        <v>0</v>
      </c>
      <c r="K7141" s="0" t="n">
        <f aca="false">MIN(IF(C7141=1,F7141-H7141,F7141),Assumptions!$C$13,MAX(0,($B$5-P7140)/$B$6))</f>
        <v>18.2913389</v>
      </c>
      <c r="L7141" s="0" t="n">
        <f aca="false">IF(C7141=1,0,MIN(F7141-K7141,Assumptions!$C$15,MAX(0,$B$10-O7140-M7141)))</f>
        <v>0</v>
      </c>
      <c r="M7141" s="0" t="n">
        <f aca="false">'Profiles 8760'!H7130</f>
        <v>54400</v>
      </c>
      <c r="N7141" s="0" t="n">
        <f aca="false">J7141+L7141</f>
        <v>0</v>
      </c>
      <c r="O7141" s="0" t="n">
        <f aca="false">O7140+N7141</f>
        <v>665692.117452593</v>
      </c>
      <c r="P7141" s="0" t="n">
        <f aca="false">MIN($B$5,P7140+K7141*$B$6-I7141)</f>
        <v>262.0236319744</v>
      </c>
      <c r="Q7141" s="0" t="n">
        <f aca="false">MAX(0,F7141-H7141-K7141-L7141)</f>
        <v>0</v>
      </c>
    </row>
    <row r="7142" customFormat="false" ht="15" hidden="false" customHeight="false" outlineLevel="0" collapsed="false">
      <c r="A7142" s="0" t="n">
        <f aca="false">'Profiles 8760'!A7131</f>
        <v>7129</v>
      </c>
      <c r="B7142" s="0" t="n">
        <f aca="false">'Profiles 8760'!B7131</f>
        <v>10</v>
      </c>
      <c r="C7142" s="0" t="n">
        <f aca="false">'Profiles 8760'!E7131</f>
        <v>0</v>
      </c>
      <c r="D7142" s="0" t="n">
        <f aca="false">'Profiles 8760'!F7131</f>
        <v>0</v>
      </c>
      <c r="E7142" s="0" t="n">
        <f aca="false">'Profiles 8760'!G7131</f>
        <v>0.517465</v>
      </c>
      <c r="F7142" s="0" t="n">
        <f aca="false">D7142*Assumptions!$C$11*$B$7+E7142*Assumptions!$C$12*$B$8</f>
        <v>21.1643185</v>
      </c>
      <c r="G7142" s="0" t="n">
        <f aca="false">C7142*Assumptions!$C$15</f>
        <v>0</v>
      </c>
      <c r="H7142" s="0" t="n">
        <f aca="false">MIN(F7142,G7142)</f>
        <v>0</v>
      </c>
      <c r="I7142" s="0" t="n">
        <f aca="false">IF(C7142=1,MIN(G7142-H7142,Assumptions!$C$13,P7141),0)</f>
        <v>0</v>
      </c>
      <c r="J7142" s="0" t="n">
        <f aca="false">H7142+I7142</f>
        <v>0</v>
      </c>
      <c r="K7142" s="0" t="n">
        <f aca="false">MIN(IF(C7142=1,F7142-H7142,F7142),Assumptions!$C$13,MAX(0,($B$5-P7141)/$B$6))</f>
        <v>21.1643185</v>
      </c>
      <c r="L7142" s="0" t="n">
        <f aca="false">IF(C7142=1,0,MIN(F7142-K7142,Assumptions!$C$15,MAX(0,$B$10-O7141-M7142)))</f>
        <v>0</v>
      </c>
      <c r="M7142" s="0" t="n">
        <f aca="false">'Profiles 8760'!H7131</f>
        <v>54400</v>
      </c>
      <c r="N7142" s="0" t="n">
        <f aca="false">J7142+L7142</f>
        <v>0</v>
      </c>
      <c r="O7142" s="0" t="n">
        <f aca="false">O7141+N7142</f>
        <v>665692.117452593</v>
      </c>
      <c r="P7142" s="0" t="n">
        <f aca="false">MIN($B$5,P7141+K7142*$B$6-I7142)</f>
        <v>280.3688632502</v>
      </c>
      <c r="Q7142" s="0" t="n">
        <f aca="false">MAX(0,F7142-H7142-K7142-L7142)</f>
        <v>0</v>
      </c>
    </row>
    <row r="7143" customFormat="false" ht="15" hidden="false" customHeight="false" outlineLevel="0" collapsed="false">
      <c r="A7143" s="0" t="n">
        <f aca="false">'Profiles 8760'!A7132</f>
        <v>7130</v>
      </c>
      <c r="B7143" s="0" t="n">
        <f aca="false">'Profiles 8760'!B7132</f>
        <v>10</v>
      </c>
      <c r="C7143" s="0" t="n">
        <f aca="false">'Profiles 8760'!E7132</f>
        <v>0</v>
      </c>
      <c r="D7143" s="0" t="n">
        <f aca="false">'Profiles 8760'!F7132</f>
        <v>0</v>
      </c>
      <c r="E7143" s="0" t="n">
        <f aca="false">'Profiles 8760'!G7132</f>
        <v>0.405557</v>
      </c>
      <c r="F7143" s="0" t="n">
        <f aca="false">D7143*Assumptions!$C$11*$B$7+E7143*Assumptions!$C$12*$B$8</f>
        <v>16.5872813</v>
      </c>
      <c r="G7143" s="0" t="n">
        <f aca="false">C7143*Assumptions!$C$15</f>
        <v>0</v>
      </c>
      <c r="H7143" s="0" t="n">
        <f aca="false">MIN(F7143,G7143)</f>
        <v>0</v>
      </c>
      <c r="I7143" s="0" t="n">
        <f aca="false">IF(C7143=1,MIN(G7143-H7143,Assumptions!$C$13,P7142),0)</f>
        <v>0</v>
      </c>
      <c r="J7143" s="0" t="n">
        <f aca="false">H7143+I7143</f>
        <v>0</v>
      </c>
      <c r="K7143" s="0" t="n">
        <f aca="false">MIN(IF(C7143=1,F7143-H7143,F7143),Assumptions!$C$13,MAX(0,($B$5-P7142)/$B$6))</f>
        <v>16.5872813</v>
      </c>
      <c r="L7143" s="0" t="n">
        <f aca="false">IF(C7143=1,0,MIN(F7143-K7143,Assumptions!$C$15,MAX(0,$B$10-O7142-M7143)))</f>
        <v>0</v>
      </c>
      <c r="M7143" s="0" t="n">
        <f aca="false">'Profiles 8760'!H7132</f>
        <v>54400</v>
      </c>
      <c r="N7143" s="0" t="n">
        <f aca="false">J7143+L7143</f>
        <v>0</v>
      </c>
      <c r="O7143" s="0" t="n">
        <f aca="false">O7142+N7143</f>
        <v>665692.117452593</v>
      </c>
      <c r="P7143" s="0" t="n">
        <f aca="false">MIN($B$5,P7142+K7143*$B$6-I7143)</f>
        <v>294.74671868104</v>
      </c>
      <c r="Q7143" s="0" t="n">
        <f aca="false">MAX(0,F7143-H7143-K7143-L7143)</f>
        <v>0</v>
      </c>
    </row>
    <row r="7144" customFormat="false" ht="15" hidden="false" customHeight="false" outlineLevel="0" collapsed="false">
      <c r="A7144" s="0" t="n">
        <f aca="false">'Profiles 8760'!A7133</f>
        <v>7131</v>
      </c>
      <c r="B7144" s="0" t="n">
        <f aca="false">'Profiles 8760'!B7133</f>
        <v>10</v>
      </c>
      <c r="C7144" s="0" t="n">
        <f aca="false">'Profiles 8760'!E7133</f>
        <v>0</v>
      </c>
      <c r="D7144" s="0" t="n">
        <f aca="false">'Profiles 8760'!F7133</f>
        <v>0</v>
      </c>
      <c r="E7144" s="0" t="n">
        <f aca="false">'Profiles 8760'!G7133</f>
        <v>0.387817</v>
      </c>
      <c r="F7144" s="0" t="n">
        <f aca="false">D7144*Assumptions!$C$11*$B$7+E7144*Assumptions!$C$12*$B$8</f>
        <v>15.8617153</v>
      </c>
      <c r="G7144" s="0" t="n">
        <f aca="false">C7144*Assumptions!$C$15</f>
        <v>0</v>
      </c>
      <c r="H7144" s="0" t="n">
        <f aca="false">MIN(F7144,G7144)</f>
        <v>0</v>
      </c>
      <c r="I7144" s="0" t="n">
        <f aca="false">IF(C7144=1,MIN(G7144-H7144,Assumptions!$C$13,P7143),0)</f>
        <v>0</v>
      </c>
      <c r="J7144" s="0" t="n">
        <f aca="false">H7144+I7144</f>
        <v>0</v>
      </c>
      <c r="K7144" s="0" t="n">
        <f aca="false">MIN(IF(C7144=1,F7144-H7144,F7144),Assumptions!$C$13,MAX(0,($B$5-P7143)/$B$6))</f>
        <v>15.8617153</v>
      </c>
      <c r="L7144" s="0" t="n">
        <f aca="false">IF(C7144=1,0,MIN(F7144-K7144,Assumptions!$C$15,MAX(0,$B$10-O7143-M7144)))</f>
        <v>0</v>
      </c>
      <c r="M7144" s="0" t="n">
        <f aca="false">'Profiles 8760'!H7133</f>
        <v>54400</v>
      </c>
      <c r="N7144" s="0" t="n">
        <f aca="false">J7144+L7144</f>
        <v>0</v>
      </c>
      <c r="O7144" s="0" t="n">
        <f aca="false">O7143+N7144</f>
        <v>665692.117452593</v>
      </c>
      <c r="P7144" s="0" t="n">
        <f aca="false">MIN($B$5,P7143+K7144*$B$6-I7144)</f>
        <v>308.49565350308</v>
      </c>
      <c r="Q7144" s="0" t="n">
        <f aca="false">MAX(0,F7144-H7144-K7144-L7144)</f>
        <v>0</v>
      </c>
    </row>
    <row r="7145" customFormat="false" ht="15" hidden="false" customHeight="false" outlineLevel="0" collapsed="false">
      <c r="A7145" s="0" t="n">
        <f aca="false">'Profiles 8760'!A7134</f>
        <v>7132</v>
      </c>
      <c r="B7145" s="0" t="n">
        <f aca="false">'Profiles 8760'!B7134</f>
        <v>10</v>
      </c>
      <c r="C7145" s="0" t="n">
        <f aca="false">'Profiles 8760'!E7134</f>
        <v>0</v>
      </c>
      <c r="D7145" s="0" t="n">
        <f aca="false">'Profiles 8760'!F7134</f>
        <v>0</v>
      </c>
      <c r="E7145" s="0" t="n">
        <f aca="false">'Profiles 8760'!G7134</f>
        <v>0.488705</v>
      </c>
      <c r="F7145" s="0" t="n">
        <f aca="false">D7145*Assumptions!$C$11*$B$7+E7145*Assumptions!$C$12*$B$8</f>
        <v>19.9880345</v>
      </c>
      <c r="G7145" s="0" t="n">
        <f aca="false">C7145*Assumptions!$C$15</f>
        <v>0</v>
      </c>
      <c r="H7145" s="0" t="n">
        <f aca="false">MIN(F7145,G7145)</f>
        <v>0</v>
      </c>
      <c r="I7145" s="0" t="n">
        <f aca="false">IF(C7145=1,MIN(G7145-H7145,Assumptions!$C$13,P7144),0)</f>
        <v>0</v>
      </c>
      <c r="J7145" s="0" t="n">
        <f aca="false">H7145+I7145</f>
        <v>0</v>
      </c>
      <c r="K7145" s="0" t="n">
        <f aca="false">MIN(IF(C7145=1,F7145-H7145,F7145),Assumptions!$C$13,MAX(0,($B$5-P7144)/$B$6))</f>
        <v>19.9880345</v>
      </c>
      <c r="L7145" s="0" t="n">
        <f aca="false">IF(C7145=1,0,MIN(F7145-K7145,Assumptions!$C$15,MAX(0,$B$10-O7144-M7145)))</f>
        <v>0</v>
      </c>
      <c r="M7145" s="0" t="n">
        <f aca="false">'Profiles 8760'!H7134</f>
        <v>54400</v>
      </c>
      <c r="N7145" s="0" t="n">
        <f aca="false">J7145+L7145</f>
        <v>0</v>
      </c>
      <c r="O7145" s="0" t="n">
        <f aca="false">O7144+N7145</f>
        <v>665692.117452593</v>
      </c>
      <c r="P7145" s="0" t="n">
        <f aca="false">MIN($B$5,P7144+K7145*$B$6-I7145)</f>
        <v>325.82128180768</v>
      </c>
      <c r="Q7145" s="0" t="n">
        <f aca="false">MAX(0,F7145-H7145-K7145-L7145)</f>
        <v>0</v>
      </c>
    </row>
    <row r="7146" customFormat="false" ht="15" hidden="false" customHeight="false" outlineLevel="0" collapsed="false">
      <c r="A7146" s="0" t="n">
        <f aca="false">'Profiles 8760'!A7135</f>
        <v>7133</v>
      </c>
      <c r="B7146" s="0" t="n">
        <f aca="false">'Profiles 8760'!B7135</f>
        <v>10</v>
      </c>
      <c r="C7146" s="0" t="n">
        <f aca="false">'Profiles 8760'!E7135</f>
        <v>0</v>
      </c>
      <c r="D7146" s="0" t="n">
        <f aca="false">'Profiles 8760'!F7135</f>
        <v>0</v>
      </c>
      <c r="E7146" s="0" t="n">
        <f aca="false">'Profiles 8760'!G7135</f>
        <v>0.447382</v>
      </c>
      <c r="F7146" s="0" t="n">
        <f aca="false">D7146*Assumptions!$C$11*$B$7+E7146*Assumptions!$C$12*$B$8</f>
        <v>18.2979238</v>
      </c>
      <c r="G7146" s="0" t="n">
        <f aca="false">C7146*Assumptions!$C$15</f>
        <v>0</v>
      </c>
      <c r="H7146" s="0" t="n">
        <f aca="false">MIN(F7146,G7146)</f>
        <v>0</v>
      </c>
      <c r="I7146" s="0" t="n">
        <f aca="false">IF(C7146=1,MIN(G7146-H7146,Assumptions!$C$13,P7145),0)</f>
        <v>0</v>
      </c>
      <c r="J7146" s="0" t="n">
        <f aca="false">H7146+I7146</f>
        <v>0</v>
      </c>
      <c r="K7146" s="0" t="n">
        <f aca="false">MIN(IF(C7146=1,F7146-H7146,F7146),Assumptions!$C$13,MAX(0,($B$5-P7145)/$B$6))</f>
        <v>18.2979238</v>
      </c>
      <c r="L7146" s="0" t="n">
        <f aca="false">IF(C7146=1,0,MIN(F7146-K7146,Assumptions!$C$15,MAX(0,$B$10-O7145-M7146)))</f>
        <v>0</v>
      </c>
      <c r="M7146" s="0" t="n">
        <f aca="false">'Profiles 8760'!H7135</f>
        <v>54400</v>
      </c>
      <c r="N7146" s="0" t="n">
        <f aca="false">J7146+L7146</f>
        <v>0</v>
      </c>
      <c r="O7146" s="0" t="n">
        <f aca="false">O7145+N7146</f>
        <v>665692.117452593</v>
      </c>
      <c r="P7146" s="0" t="n">
        <f aca="false">MIN($B$5,P7145+K7146*$B$6-I7146)</f>
        <v>341.68192215752</v>
      </c>
      <c r="Q7146" s="0" t="n">
        <f aca="false">MAX(0,F7146-H7146-K7146-L7146)</f>
        <v>0</v>
      </c>
    </row>
    <row r="7147" customFormat="false" ht="15" hidden="false" customHeight="false" outlineLevel="0" collapsed="false">
      <c r="A7147" s="0" t="n">
        <f aca="false">'Profiles 8760'!A7136</f>
        <v>7134</v>
      </c>
      <c r="B7147" s="0" t="n">
        <f aca="false">'Profiles 8760'!B7136</f>
        <v>10</v>
      </c>
      <c r="C7147" s="0" t="n">
        <f aca="false">'Profiles 8760'!E7136</f>
        <v>0</v>
      </c>
      <c r="D7147" s="0" t="n">
        <f aca="false">'Profiles 8760'!F7136</f>
        <v>0</v>
      </c>
      <c r="E7147" s="0" t="n">
        <f aca="false">'Profiles 8760'!G7136</f>
        <v>0.364328</v>
      </c>
      <c r="F7147" s="0" t="n">
        <f aca="false">D7147*Assumptions!$C$11*$B$7+E7147*Assumptions!$C$12*$B$8</f>
        <v>14.9010152</v>
      </c>
      <c r="G7147" s="0" t="n">
        <f aca="false">C7147*Assumptions!$C$15</f>
        <v>0</v>
      </c>
      <c r="H7147" s="0" t="n">
        <f aca="false">MIN(F7147,G7147)</f>
        <v>0</v>
      </c>
      <c r="I7147" s="0" t="n">
        <f aca="false">IF(C7147=1,MIN(G7147-H7147,Assumptions!$C$13,P7146),0)</f>
        <v>0</v>
      </c>
      <c r="J7147" s="0" t="n">
        <f aca="false">H7147+I7147</f>
        <v>0</v>
      </c>
      <c r="K7147" s="0" t="n">
        <f aca="false">MIN(IF(C7147=1,F7147-H7147,F7147),Assumptions!$C$13,MAX(0,($B$5-P7146)/$B$6))</f>
        <v>14.9010152</v>
      </c>
      <c r="L7147" s="0" t="n">
        <f aca="false">IF(C7147=1,0,MIN(F7147-K7147,Assumptions!$C$15,MAX(0,$B$10-O7146-M7147)))</f>
        <v>0</v>
      </c>
      <c r="M7147" s="0" t="n">
        <f aca="false">'Profiles 8760'!H7136</f>
        <v>54400</v>
      </c>
      <c r="N7147" s="0" t="n">
        <f aca="false">J7147+L7147</f>
        <v>0</v>
      </c>
      <c r="O7147" s="0" t="n">
        <f aca="false">O7146+N7147</f>
        <v>665692.117452593</v>
      </c>
      <c r="P7147" s="0" t="n">
        <f aca="false">MIN($B$5,P7146+K7147*$B$6-I7147)</f>
        <v>354.59812213288</v>
      </c>
      <c r="Q7147" s="0" t="n">
        <f aca="false">MAX(0,F7147-H7147-K7147-L7147)</f>
        <v>0</v>
      </c>
    </row>
    <row r="7148" customFormat="false" ht="15" hidden="false" customHeight="false" outlineLevel="0" collapsed="false">
      <c r="A7148" s="0" t="n">
        <f aca="false">'Profiles 8760'!A7137</f>
        <v>7135</v>
      </c>
      <c r="B7148" s="0" t="n">
        <f aca="false">'Profiles 8760'!B7137</f>
        <v>10</v>
      </c>
      <c r="C7148" s="0" t="n">
        <f aca="false">'Profiles 8760'!E7137</f>
        <v>0</v>
      </c>
      <c r="D7148" s="0" t="n">
        <f aca="false">'Profiles 8760'!F7137</f>
        <v>0</v>
      </c>
      <c r="E7148" s="0" t="n">
        <f aca="false">'Profiles 8760'!G7137</f>
        <v>0.405289</v>
      </c>
      <c r="F7148" s="0" t="n">
        <f aca="false">D7148*Assumptions!$C$11*$B$7+E7148*Assumptions!$C$12*$B$8</f>
        <v>16.5763201</v>
      </c>
      <c r="G7148" s="0" t="n">
        <f aca="false">C7148*Assumptions!$C$15</f>
        <v>0</v>
      </c>
      <c r="H7148" s="0" t="n">
        <f aca="false">MIN(F7148,G7148)</f>
        <v>0</v>
      </c>
      <c r="I7148" s="0" t="n">
        <f aca="false">IF(C7148=1,MIN(G7148-H7148,Assumptions!$C$13,P7147),0)</f>
        <v>0</v>
      </c>
      <c r="J7148" s="0" t="n">
        <f aca="false">H7148+I7148</f>
        <v>0</v>
      </c>
      <c r="K7148" s="0" t="n">
        <f aca="false">MIN(IF(C7148=1,F7148-H7148,F7148),Assumptions!$C$13,MAX(0,($B$5-P7147)/$B$6))</f>
        <v>16.5763201</v>
      </c>
      <c r="L7148" s="0" t="n">
        <f aca="false">IF(C7148=1,0,MIN(F7148-K7148,Assumptions!$C$15,MAX(0,$B$10-O7147-M7148)))</f>
        <v>0</v>
      </c>
      <c r="M7148" s="0" t="n">
        <f aca="false">'Profiles 8760'!H7137</f>
        <v>54400</v>
      </c>
      <c r="N7148" s="0" t="n">
        <f aca="false">J7148+L7148</f>
        <v>0</v>
      </c>
      <c r="O7148" s="0" t="n">
        <f aca="false">O7147+N7148</f>
        <v>665692.117452593</v>
      </c>
      <c r="P7148" s="0" t="n">
        <f aca="false">MIN($B$5,P7147+K7148*$B$6-I7148)</f>
        <v>368.96647639556</v>
      </c>
      <c r="Q7148" s="0" t="n">
        <f aca="false">MAX(0,F7148-H7148-K7148-L7148)</f>
        <v>0</v>
      </c>
    </row>
    <row r="7149" customFormat="false" ht="15" hidden="false" customHeight="false" outlineLevel="0" collapsed="false">
      <c r="A7149" s="0" t="n">
        <f aca="false">'Profiles 8760'!A7138</f>
        <v>7136</v>
      </c>
      <c r="B7149" s="0" t="n">
        <f aca="false">'Profiles 8760'!B7138</f>
        <v>10</v>
      </c>
      <c r="C7149" s="0" t="n">
        <f aca="false">'Profiles 8760'!E7138</f>
        <v>1</v>
      </c>
      <c r="D7149" s="0" t="n">
        <f aca="false">'Profiles 8760'!F7138</f>
        <v>0.160812</v>
      </c>
      <c r="E7149" s="0" t="n">
        <f aca="false">'Profiles 8760'!G7138</f>
        <v>0.401429</v>
      </c>
      <c r="F7149" s="0" t="n">
        <f aca="false">D7149*Assumptions!$C$11*$B$7+E7149*Assumptions!$C$12*$B$8</f>
        <v>62.8609517</v>
      </c>
      <c r="G7149" s="0" t="n">
        <f aca="false">C7149*Assumptions!$C$15</f>
        <v>200</v>
      </c>
      <c r="H7149" s="0" t="n">
        <f aca="false">MIN(F7149,G7149)</f>
        <v>62.8609517</v>
      </c>
      <c r="I7149" s="0" t="n">
        <f aca="false">IF(C7149=1,MIN(G7149-H7149,Assumptions!$C$13,P7148),0)</f>
        <v>137.1390483</v>
      </c>
      <c r="J7149" s="0" t="n">
        <f aca="false">H7149+I7149</f>
        <v>200</v>
      </c>
      <c r="K7149" s="0" t="n">
        <f aca="false">MIN(IF(C7149=1,F7149-H7149,F7149),Assumptions!$C$13,MAX(0,($B$5-P7148)/$B$6))</f>
        <v>0</v>
      </c>
      <c r="L7149" s="0" t="n">
        <f aca="false">IF(C7149=1,0,MIN(F7149-K7149,Assumptions!$C$15,MAX(0,$B$10-O7148-M7149)))</f>
        <v>0</v>
      </c>
      <c r="M7149" s="0" t="n">
        <f aca="false">'Profiles 8760'!H7138</f>
        <v>54200</v>
      </c>
      <c r="N7149" s="0" t="n">
        <f aca="false">J7149+L7149</f>
        <v>200</v>
      </c>
      <c r="O7149" s="0" t="n">
        <f aca="false">O7148+N7149</f>
        <v>665892.117452593</v>
      </c>
      <c r="P7149" s="0" t="n">
        <f aca="false">MIN($B$5,P7148+K7149*$B$6-I7149)</f>
        <v>231.82742809556</v>
      </c>
      <c r="Q7149" s="0" t="n">
        <f aca="false">MAX(0,F7149-H7149-K7149-L7149)</f>
        <v>0</v>
      </c>
    </row>
    <row r="7150" customFormat="false" ht="15" hidden="false" customHeight="false" outlineLevel="0" collapsed="false">
      <c r="A7150" s="0" t="n">
        <f aca="false">'Profiles 8760'!A7139</f>
        <v>7137</v>
      </c>
      <c r="B7150" s="0" t="n">
        <f aca="false">'Profiles 8760'!B7139</f>
        <v>10</v>
      </c>
      <c r="C7150" s="0" t="n">
        <f aca="false">'Profiles 8760'!E7139</f>
        <v>1</v>
      </c>
      <c r="D7150" s="0" t="n">
        <f aca="false">'Profiles 8760'!F7139</f>
        <v>0.483827</v>
      </c>
      <c r="E7150" s="0" t="n">
        <f aca="false">'Profiles 8760'!G7139</f>
        <v>0.302891</v>
      </c>
      <c r="F7150" s="0" t="n">
        <f aca="false">D7150*Assumptions!$C$11*$B$7+E7150*Assumptions!$C$12*$B$8</f>
        <v>152.1174795</v>
      </c>
      <c r="G7150" s="0" t="n">
        <f aca="false">C7150*Assumptions!$C$15</f>
        <v>200</v>
      </c>
      <c r="H7150" s="0" t="n">
        <f aca="false">MIN(F7150,G7150)</f>
        <v>152.1174795</v>
      </c>
      <c r="I7150" s="0" t="n">
        <f aca="false">IF(C7150=1,MIN(G7150-H7150,Assumptions!$C$13,P7149),0)</f>
        <v>47.8825205</v>
      </c>
      <c r="J7150" s="0" t="n">
        <f aca="false">H7150+I7150</f>
        <v>200</v>
      </c>
      <c r="K7150" s="0" t="n">
        <f aca="false">MIN(IF(C7150=1,F7150-H7150,F7150),Assumptions!$C$13,MAX(0,($B$5-P7149)/$B$6))</f>
        <v>0</v>
      </c>
      <c r="L7150" s="0" t="n">
        <f aca="false">IF(C7150=1,0,MIN(F7150-K7150,Assumptions!$C$15,MAX(0,$B$10-O7149-M7150)))</f>
        <v>0</v>
      </c>
      <c r="M7150" s="0" t="n">
        <f aca="false">'Profiles 8760'!H7139</f>
        <v>54000</v>
      </c>
      <c r="N7150" s="0" t="n">
        <f aca="false">J7150+L7150</f>
        <v>200</v>
      </c>
      <c r="O7150" s="0" t="n">
        <f aca="false">O7149+N7150</f>
        <v>666092.117452593</v>
      </c>
      <c r="P7150" s="0" t="n">
        <f aca="false">MIN($B$5,P7149+K7150*$B$6-I7150)</f>
        <v>183.94490759556</v>
      </c>
      <c r="Q7150" s="0" t="n">
        <f aca="false">MAX(0,F7150-H7150-K7150-L7150)</f>
        <v>0</v>
      </c>
    </row>
    <row r="7151" customFormat="false" ht="15" hidden="false" customHeight="false" outlineLevel="0" collapsed="false">
      <c r="A7151" s="0" t="n">
        <f aca="false">'Profiles 8760'!A7140</f>
        <v>7138</v>
      </c>
      <c r="B7151" s="0" t="n">
        <f aca="false">'Profiles 8760'!B7140</f>
        <v>10</v>
      </c>
      <c r="C7151" s="0" t="n">
        <f aca="false">'Profiles 8760'!E7140</f>
        <v>0</v>
      </c>
      <c r="D7151" s="0" t="n">
        <f aca="false">'Profiles 8760'!F7140</f>
        <v>0.824078</v>
      </c>
      <c r="E7151" s="0" t="n">
        <f aca="false">'Profiles 8760'!G7140</f>
        <v>0.437496</v>
      </c>
      <c r="F7151" s="0" t="n">
        <f aca="false">D7151*Assumptions!$C$11*$B$7+E7151*Assumptions!$C$12*$B$8</f>
        <v>255.8873128</v>
      </c>
      <c r="G7151" s="0" t="n">
        <f aca="false">C7151*Assumptions!$C$15</f>
        <v>0</v>
      </c>
      <c r="H7151" s="0" t="n">
        <f aca="false">MIN(F7151,G7151)</f>
        <v>0</v>
      </c>
      <c r="I7151" s="0" t="n">
        <f aca="false">IF(C7151=1,MIN(G7151-H7151,Assumptions!$C$13,P7150),0)</f>
        <v>0</v>
      </c>
      <c r="J7151" s="0" t="n">
        <f aca="false">H7151+I7151</f>
        <v>0</v>
      </c>
      <c r="K7151" s="0" t="n">
        <f aca="false">MIN(IF(C7151=1,F7151-H7151,F7151),Assumptions!$C$13,MAX(0,($B$5-P7150)/$B$6))</f>
        <v>180</v>
      </c>
      <c r="L7151" s="0" t="n">
        <f aca="false">IF(C7151=1,0,MIN(F7151-K7151,Assumptions!$C$15,MAX(0,$B$10-O7150-M7151)))</f>
        <v>75.8873128</v>
      </c>
      <c r="M7151" s="0" t="n">
        <f aca="false">'Profiles 8760'!H7140</f>
        <v>54000</v>
      </c>
      <c r="N7151" s="0" t="n">
        <f aca="false">J7151+L7151</f>
        <v>75.8873128</v>
      </c>
      <c r="O7151" s="0" t="n">
        <f aca="false">O7150+N7151</f>
        <v>666168.004765393</v>
      </c>
      <c r="P7151" s="0" t="n">
        <f aca="false">MIN($B$5,P7150+K7151*$B$6-I7151)</f>
        <v>339.96890759556</v>
      </c>
      <c r="Q7151" s="0" t="n">
        <f aca="false">MAX(0,F7151-H7151-K7151-L7151)</f>
        <v>0</v>
      </c>
    </row>
    <row r="7152" customFormat="false" ht="15" hidden="false" customHeight="false" outlineLevel="0" collapsed="false">
      <c r="A7152" s="0" t="n">
        <f aca="false">'Profiles 8760'!A7141</f>
        <v>7139</v>
      </c>
      <c r="B7152" s="0" t="n">
        <f aca="false">'Profiles 8760'!B7141</f>
        <v>10</v>
      </c>
      <c r="C7152" s="0" t="n">
        <f aca="false">'Profiles 8760'!E7141</f>
        <v>0</v>
      </c>
      <c r="D7152" s="0" t="n">
        <f aca="false">'Profiles 8760'!F7141</f>
        <v>1</v>
      </c>
      <c r="E7152" s="0" t="n">
        <f aca="false">'Profiles 8760'!G7141</f>
        <v>0.362367</v>
      </c>
      <c r="F7152" s="0" t="n">
        <f aca="false">D7152*Assumptions!$C$11*$B$7+E7152*Assumptions!$C$12*$B$8</f>
        <v>303.6208103</v>
      </c>
      <c r="G7152" s="0" t="n">
        <f aca="false">C7152*Assumptions!$C$15</f>
        <v>0</v>
      </c>
      <c r="H7152" s="0" t="n">
        <f aca="false">MIN(F7152,G7152)</f>
        <v>0</v>
      </c>
      <c r="I7152" s="0" t="n">
        <f aca="false">IF(C7152=1,MIN(G7152-H7152,Assumptions!$C$13,P7151),0)</f>
        <v>0</v>
      </c>
      <c r="J7152" s="0" t="n">
        <f aca="false">H7152+I7152</f>
        <v>0</v>
      </c>
      <c r="K7152" s="0" t="n">
        <f aca="false">MIN(IF(C7152=1,F7152-H7152,F7152),Assumptions!$C$13,MAX(0,($B$5-P7151)/$B$6))</f>
        <v>180</v>
      </c>
      <c r="L7152" s="0" t="n">
        <f aca="false">IF(C7152=1,0,MIN(F7152-K7152,Assumptions!$C$15,MAX(0,$B$10-O7151-M7152)))</f>
        <v>123.6208103</v>
      </c>
      <c r="M7152" s="0" t="n">
        <f aca="false">'Profiles 8760'!H7141</f>
        <v>54000</v>
      </c>
      <c r="N7152" s="0" t="n">
        <f aca="false">J7152+L7152</f>
        <v>123.6208103</v>
      </c>
      <c r="O7152" s="0" t="n">
        <f aca="false">O7151+N7152</f>
        <v>666291.625575693</v>
      </c>
      <c r="P7152" s="0" t="n">
        <f aca="false">MIN($B$5,P7151+K7152*$B$6-I7152)</f>
        <v>495.99290759556</v>
      </c>
      <c r="Q7152" s="0" t="n">
        <f aca="false">MAX(0,F7152-H7152-K7152-L7152)</f>
        <v>0</v>
      </c>
    </row>
    <row r="7153" customFormat="false" ht="15" hidden="false" customHeight="false" outlineLevel="0" collapsed="false">
      <c r="A7153" s="0" t="n">
        <f aca="false">'Profiles 8760'!A7142</f>
        <v>7140</v>
      </c>
      <c r="B7153" s="0" t="n">
        <f aca="false">'Profiles 8760'!B7142</f>
        <v>10</v>
      </c>
      <c r="C7153" s="0" t="n">
        <f aca="false">'Profiles 8760'!E7142</f>
        <v>0</v>
      </c>
      <c r="D7153" s="0" t="n">
        <f aca="false">'Profiles 8760'!F7142</f>
        <v>1</v>
      </c>
      <c r="E7153" s="0" t="n">
        <f aca="false">'Profiles 8760'!G7142</f>
        <v>0.347222</v>
      </c>
      <c r="F7153" s="0" t="n">
        <f aca="false">D7153*Assumptions!$C$11*$B$7+E7153*Assumptions!$C$12*$B$8</f>
        <v>303.0013798</v>
      </c>
      <c r="G7153" s="0" t="n">
        <f aca="false">C7153*Assumptions!$C$15</f>
        <v>0</v>
      </c>
      <c r="H7153" s="0" t="n">
        <f aca="false">MIN(F7153,G7153)</f>
        <v>0</v>
      </c>
      <c r="I7153" s="0" t="n">
        <f aca="false">IF(C7153=1,MIN(G7153-H7153,Assumptions!$C$13,P7152),0)</f>
        <v>0</v>
      </c>
      <c r="J7153" s="0" t="n">
        <f aca="false">H7153+I7153</f>
        <v>0</v>
      </c>
      <c r="K7153" s="0" t="n">
        <f aca="false">MIN(IF(C7153=1,F7153-H7153,F7153),Assumptions!$C$13,MAX(0,($B$5-P7152)/$B$6))</f>
        <v>17.0940152335487</v>
      </c>
      <c r="L7153" s="0" t="n">
        <f aca="false">IF(C7153=1,0,MIN(F7153-K7153,Assumptions!$C$15,MAX(0,$B$10-O7152-M7153)))</f>
        <v>200</v>
      </c>
      <c r="M7153" s="0" t="n">
        <f aca="false">'Profiles 8760'!H7142</f>
        <v>54000</v>
      </c>
      <c r="N7153" s="0" t="n">
        <f aca="false">J7153+L7153</f>
        <v>200</v>
      </c>
      <c r="O7153" s="0" t="n">
        <f aca="false">O7152+N7153</f>
        <v>666491.625575693</v>
      </c>
      <c r="P7153" s="0" t="n">
        <f aca="false">MIN($B$5,P7152+K7153*$B$6-I7153)</f>
        <v>510.81</v>
      </c>
      <c r="Q7153" s="0" t="n">
        <f aca="false">MAX(0,F7153-H7153-K7153-L7153)</f>
        <v>85.9073645664513</v>
      </c>
    </row>
    <row r="7154" customFormat="false" ht="15" hidden="false" customHeight="false" outlineLevel="0" collapsed="false">
      <c r="A7154" s="0" t="n">
        <f aca="false">'Profiles 8760'!A7143</f>
        <v>7141</v>
      </c>
      <c r="B7154" s="0" t="n">
        <f aca="false">'Profiles 8760'!B7143</f>
        <v>10</v>
      </c>
      <c r="C7154" s="0" t="n">
        <f aca="false">'Profiles 8760'!E7143</f>
        <v>0</v>
      </c>
      <c r="D7154" s="0" t="n">
        <f aca="false">'Profiles 8760'!F7143</f>
        <v>1</v>
      </c>
      <c r="E7154" s="0" t="n">
        <f aca="false">'Profiles 8760'!G7143</f>
        <v>0.380798</v>
      </c>
      <c r="F7154" s="0" t="n">
        <f aca="false">D7154*Assumptions!$C$11*$B$7+E7154*Assumptions!$C$12*$B$8</f>
        <v>304.3746382</v>
      </c>
      <c r="G7154" s="0" t="n">
        <f aca="false">C7154*Assumptions!$C$15</f>
        <v>0</v>
      </c>
      <c r="H7154" s="0" t="n">
        <f aca="false">MIN(F7154,G7154)</f>
        <v>0</v>
      </c>
      <c r="I7154" s="0" t="n">
        <f aca="false">IF(C7154=1,MIN(G7154-H7154,Assumptions!$C$13,P7153),0)</f>
        <v>0</v>
      </c>
      <c r="J7154" s="0" t="n">
        <f aca="false">H7154+I7154</f>
        <v>0</v>
      </c>
      <c r="K7154" s="0" t="n">
        <f aca="false">MIN(IF(C7154=1,F7154-H7154,F7154),Assumptions!$C$13,MAX(0,($B$5-P7153)/$B$6))</f>
        <v>0</v>
      </c>
      <c r="L7154" s="0" t="n">
        <f aca="false">IF(C7154=1,0,MIN(F7154-K7154,Assumptions!$C$15,MAX(0,$B$10-O7153-M7154)))</f>
        <v>200</v>
      </c>
      <c r="M7154" s="0" t="n">
        <f aca="false">'Profiles 8760'!H7143</f>
        <v>54000</v>
      </c>
      <c r="N7154" s="0" t="n">
        <f aca="false">J7154+L7154</f>
        <v>200</v>
      </c>
      <c r="O7154" s="0" t="n">
        <f aca="false">O7153+N7154</f>
        <v>666691.625575693</v>
      </c>
      <c r="P7154" s="0" t="n">
        <f aca="false">MIN($B$5,P7153+K7154*$B$6-I7154)</f>
        <v>510.81</v>
      </c>
      <c r="Q7154" s="0" t="n">
        <f aca="false">MAX(0,F7154-H7154-K7154-L7154)</f>
        <v>104.3746382</v>
      </c>
    </row>
    <row r="7155" customFormat="false" ht="15" hidden="false" customHeight="false" outlineLevel="0" collapsed="false">
      <c r="A7155" s="0" t="n">
        <f aca="false">'Profiles 8760'!A7144</f>
        <v>7142</v>
      </c>
      <c r="B7155" s="0" t="n">
        <f aca="false">'Profiles 8760'!B7144</f>
        <v>10</v>
      </c>
      <c r="C7155" s="0" t="n">
        <f aca="false">'Profiles 8760'!E7144</f>
        <v>0</v>
      </c>
      <c r="D7155" s="0" t="n">
        <f aca="false">'Profiles 8760'!F7144</f>
        <v>1</v>
      </c>
      <c r="E7155" s="0" t="n">
        <f aca="false">'Profiles 8760'!G7144</f>
        <v>0.385759</v>
      </c>
      <c r="F7155" s="0" t="n">
        <f aca="false">D7155*Assumptions!$C$11*$B$7+E7155*Assumptions!$C$12*$B$8</f>
        <v>304.5775431</v>
      </c>
      <c r="G7155" s="0" t="n">
        <f aca="false">C7155*Assumptions!$C$15</f>
        <v>0</v>
      </c>
      <c r="H7155" s="0" t="n">
        <f aca="false">MIN(F7155,G7155)</f>
        <v>0</v>
      </c>
      <c r="I7155" s="0" t="n">
        <f aca="false">IF(C7155=1,MIN(G7155-H7155,Assumptions!$C$13,P7154),0)</f>
        <v>0</v>
      </c>
      <c r="J7155" s="0" t="n">
        <f aca="false">H7155+I7155</f>
        <v>0</v>
      </c>
      <c r="K7155" s="0" t="n">
        <f aca="false">MIN(IF(C7155=1,F7155-H7155,F7155),Assumptions!$C$13,MAX(0,($B$5-P7154)/$B$6))</f>
        <v>0</v>
      </c>
      <c r="L7155" s="0" t="n">
        <f aca="false">IF(C7155=1,0,MIN(F7155-K7155,Assumptions!$C$15,MAX(0,$B$10-O7154-M7155)))</f>
        <v>200</v>
      </c>
      <c r="M7155" s="0" t="n">
        <f aca="false">'Profiles 8760'!H7144</f>
        <v>54000</v>
      </c>
      <c r="N7155" s="0" t="n">
        <f aca="false">J7155+L7155</f>
        <v>200</v>
      </c>
      <c r="O7155" s="0" t="n">
        <f aca="false">O7154+N7155</f>
        <v>666891.625575693</v>
      </c>
      <c r="P7155" s="0" t="n">
        <f aca="false">MIN($B$5,P7154+K7155*$B$6-I7155)</f>
        <v>510.81</v>
      </c>
      <c r="Q7155" s="0" t="n">
        <f aca="false">MAX(0,F7155-H7155-K7155-L7155)</f>
        <v>104.5775431</v>
      </c>
    </row>
    <row r="7156" customFormat="false" ht="15" hidden="false" customHeight="false" outlineLevel="0" collapsed="false">
      <c r="A7156" s="0" t="n">
        <f aca="false">'Profiles 8760'!A7145</f>
        <v>7143</v>
      </c>
      <c r="B7156" s="0" t="n">
        <f aca="false">'Profiles 8760'!B7145</f>
        <v>10</v>
      </c>
      <c r="C7156" s="0" t="n">
        <f aca="false">'Profiles 8760'!E7145</f>
        <v>0</v>
      </c>
      <c r="D7156" s="0" t="n">
        <f aca="false">'Profiles 8760'!F7145</f>
        <v>1</v>
      </c>
      <c r="E7156" s="0" t="n">
        <f aca="false">'Profiles 8760'!G7145</f>
        <v>0.374988</v>
      </c>
      <c r="F7156" s="0" t="n">
        <f aca="false">D7156*Assumptions!$C$11*$B$7+E7156*Assumptions!$C$12*$B$8</f>
        <v>304.1370092</v>
      </c>
      <c r="G7156" s="0" t="n">
        <f aca="false">C7156*Assumptions!$C$15</f>
        <v>0</v>
      </c>
      <c r="H7156" s="0" t="n">
        <f aca="false">MIN(F7156,G7156)</f>
        <v>0</v>
      </c>
      <c r="I7156" s="0" t="n">
        <f aca="false">IF(C7156=1,MIN(G7156-H7156,Assumptions!$C$13,P7155),0)</f>
        <v>0</v>
      </c>
      <c r="J7156" s="0" t="n">
        <f aca="false">H7156+I7156</f>
        <v>0</v>
      </c>
      <c r="K7156" s="0" t="n">
        <f aca="false">MIN(IF(C7156=1,F7156-H7156,F7156),Assumptions!$C$13,MAX(0,($B$5-P7155)/$B$6))</f>
        <v>0</v>
      </c>
      <c r="L7156" s="0" t="n">
        <f aca="false">IF(C7156=1,0,MIN(F7156-K7156,Assumptions!$C$15,MAX(0,$B$10-O7155-M7156)))</f>
        <v>200</v>
      </c>
      <c r="M7156" s="0" t="n">
        <f aca="false">'Profiles 8760'!H7145</f>
        <v>54000</v>
      </c>
      <c r="N7156" s="0" t="n">
        <f aca="false">J7156+L7156</f>
        <v>200</v>
      </c>
      <c r="O7156" s="0" t="n">
        <f aca="false">O7155+N7156</f>
        <v>667091.625575693</v>
      </c>
      <c r="P7156" s="0" t="n">
        <f aca="false">MIN($B$5,P7155+K7156*$B$6-I7156)</f>
        <v>510.81</v>
      </c>
      <c r="Q7156" s="0" t="n">
        <f aca="false">MAX(0,F7156-H7156-K7156-L7156)</f>
        <v>104.1370092</v>
      </c>
    </row>
    <row r="7157" customFormat="false" ht="15" hidden="false" customHeight="false" outlineLevel="0" collapsed="false">
      <c r="A7157" s="0" t="n">
        <f aca="false">'Profiles 8760'!A7146</f>
        <v>7144</v>
      </c>
      <c r="B7157" s="0" t="n">
        <f aca="false">'Profiles 8760'!B7146</f>
        <v>10</v>
      </c>
      <c r="C7157" s="0" t="n">
        <f aca="false">'Profiles 8760'!E7146</f>
        <v>0</v>
      </c>
      <c r="D7157" s="0" t="n">
        <f aca="false">'Profiles 8760'!F7146</f>
        <v>0.824078</v>
      </c>
      <c r="E7157" s="0" t="n">
        <f aca="false">'Profiles 8760'!G7146</f>
        <v>0.314426</v>
      </c>
      <c r="F7157" s="0" t="n">
        <f aca="false">D7157*Assumptions!$C$11*$B$7+E7157*Assumptions!$C$12*$B$8</f>
        <v>250.8537498</v>
      </c>
      <c r="G7157" s="0" t="n">
        <f aca="false">C7157*Assumptions!$C$15</f>
        <v>0</v>
      </c>
      <c r="H7157" s="0" t="n">
        <f aca="false">MIN(F7157,G7157)</f>
        <v>0</v>
      </c>
      <c r="I7157" s="0" t="n">
        <f aca="false">IF(C7157=1,MIN(G7157-H7157,Assumptions!$C$13,P7156),0)</f>
        <v>0</v>
      </c>
      <c r="J7157" s="0" t="n">
        <f aca="false">H7157+I7157</f>
        <v>0</v>
      </c>
      <c r="K7157" s="0" t="n">
        <f aca="false">MIN(IF(C7157=1,F7157-H7157,F7157),Assumptions!$C$13,MAX(0,($B$5-P7156)/$B$6))</f>
        <v>0</v>
      </c>
      <c r="L7157" s="0" t="n">
        <f aca="false">IF(C7157=1,0,MIN(F7157-K7157,Assumptions!$C$15,MAX(0,$B$10-O7156-M7157)))</f>
        <v>200</v>
      </c>
      <c r="M7157" s="0" t="n">
        <f aca="false">'Profiles 8760'!H7146</f>
        <v>54000</v>
      </c>
      <c r="N7157" s="0" t="n">
        <f aca="false">J7157+L7157</f>
        <v>200</v>
      </c>
      <c r="O7157" s="0" t="n">
        <f aca="false">O7156+N7157</f>
        <v>667291.625575693</v>
      </c>
      <c r="P7157" s="0" t="n">
        <f aca="false">MIN($B$5,P7156+K7157*$B$6-I7157)</f>
        <v>510.81</v>
      </c>
      <c r="Q7157" s="0" t="n">
        <f aca="false">MAX(0,F7157-H7157-K7157-L7157)</f>
        <v>50.8537498</v>
      </c>
    </row>
    <row r="7158" customFormat="false" ht="15" hidden="false" customHeight="false" outlineLevel="0" collapsed="false">
      <c r="A7158" s="0" t="n">
        <f aca="false">'Profiles 8760'!A7147</f>
        <v>7145</v>
      </c>
      <c r="B7158" s="0" t="n">
        <f aca="false">'Profiles 8760'!B7147</f>
        <v>10</v>
      </c>
      <c r="C7158" s="0" t="n">
        <f aca="false">'Profiles 8760'!E7147</f>
        <v>0</v>
      </c>
      <c r="D7158" s="0" t="n">
        <f aca="false">'Profiles 8760'!F7147</f>
        <v>0.483827</v>
      </c>
      <c r="E7158" s="0" t="n">
        <f aca="false">'Profiles 8760'!G7147</f>
        <v>0.336493</v>
      </c>
      <c r="F7158" s="0" t="n">
        <f aca="false">D7158*Assumptions!$C$11*$B$7+E7158*Assumptions!$C$12*$B$8</f>
        <v>153.4918013</v>
      </c>
      <c r="G7158" s="0" t="n">
        <f aca="false">C7158*Assumptions!$C$15</f>
        <v>0</v>
      </c>
      <c r="H7158" s="0" t="n">
        <f aca="false">MIN(F7158,G7158)</f>
        <v>0</v>
      </c>
      <c r="I7158" s="0" t="n">
        <f aca="false">IF(C7158=1,MIN(G7158-H7158,Assumptions!$C$13,P7157),0)</f>
        <v>0</v>
      </c>
      <c r="J7158" s="0" t="n">
        <f aca="false">H7158+I7158</f>
        <v>0</v>
      </c>
      <c r="K7158" s="0" t="n">
        <f aca="false">MIN(IF(C7158=1,F7158-H7158,F7158),Assumptions!$C$13,MAX(0,($B$5-P7157)/$B$6))</f>
        <v>0</v>
      </c>
      <c r="L7158" s="0" t="n">
        <f aca="false">IF(C7158=1,0,MIN(F7158-K7158,Assumptions!$C$15,MAX(0,$B$10-O7157-M7158)))</f>
        <v>153.4918013</v>
      </c>
      <c r="M7158" s="0" t="n">
        <f aca="false">'Profiles 8760'!H7147</f>
        <v>54000</v>
      </c>
      <c r="N7158" s="0" t="n">
        <f aca="false">J7158+L7158</f>
        <v>153.4918013</v>
      </c>
      <c r="O7158" s="0" t="n">
        <f aca="false">O7157+N7158</f>
        <v>667445.117376993</v>
      </c>
      <c r="P7158" s="0" t="n">
        <f aca="false">MIN($B$5,P7157+K7158*$B$6-I7158)</f>
        <v>510.81</v>
      </c>
      <c r="Q7158" s="0" t="n">
        <f aca="false">MAX(0,F7158-H7158-K7158-L7158)</f>
        <v>0</v>
      </c>
    </row>
    <row r="7159" customFormat="false" ht="15" hidden="false" customHeight="false" outlineLevel="0" collapsed="false">
      <c r="A7159" s="0" t="n">
        <f aca="false">'Profiles 8760'!A7148</f>
        <v>7146</v>
      </c>
      <c r="B7159" s="0" t="n">
        <f aca="false">'Profiles 8760'!B7148</f>
        <v>10</v>
      </c>
      <c r="C7159" s="0" t="n">
        <f aca="false">'Profiles 8760'!E7148</f>
        <v>0</v>
      </c>
      <c r="D7159" s="0" t="n">
        <f aca="false">'Profiles 8760'!F7148</f>
        <v>0.160812</v>
      </c>
      <c r="E7159" s="0" t="n">
        <f aca="false">'Profiles 8760'!G7148</f>
        <v>0.232342</v>
      </c>
      <c r="F7159" s="0" t="n">
        <f aca="false">D7159*Assumptions!$C$11*$B$7+E7159*Assumptions!$C$12*$B$8</f>
        <v>55.9452934</v>
      </c>
      <c r="G7159" s="0" t="n">
        <f aca="false">C7159*Assumptions!$C$15</f>
        <v>0</v>
      </c>
      <c r="H7159" s="0" t="n">
        <f aca="false">MIN(F7159,G7159)</f>
        <v>0</v>
      </c>
      <c r="I7159" s="0" t="n">
        <f aca="false">IF(C7159=1,MIN(G7159-H7159,Assumptions!$C$13,P7158),0)</f>
        <v>0</v>
      </c>
      <c r="J7159" s="0" t="n">
        <f aca="false">H7159+I7159</f>
        <v>0</v>
      </c>
      <c r="K7159" s="0" t="n">
        <f aca="false">MIN(IF(C7159=1,F7159-H7159,F7159),Assumptions!$C$13,MAX(0,($B$5-P7158)/$B$6))</f>
        <v>0</v>
      </c>
      <c r="L7159" s="0" t="n">
        <f aca="false">IF(C7159=1,0,MIN(F7159-K7159,Assumptions!$C$15,MAX(0,$B$10-O7158-M7159)))</f>
        <v>55.9452934</v>
      </c>
      <c r="M7159" s="0" t="n">
        <f aca="false">'Profiles 8760'!H7148</f>
        <v>54000</v>
      </c>
      <c r="N7159" s="0" t="n">
        <f aca="false">J7159+L7159</f>
        <v>55.9452934</v>
      </c>
      <c r="O7159" s="0" t="n">
        <f aca="false">O7158+N7159</f>
        <v>667501.062670393</v>
      </c>
      <c r="P7159" s="0" t="n">
        <f aca="false">MIN($B$5,P7158+K7159*$B$6-I7159)</f>
        <v>510.81</v>
      </c>
      <c r="Q7159" s="0" t="n">
        <f aca="false">MAX(0,F7159-H7159-K7159-L7159)</f>
        <v>0</v>
      </c>
    </row>
    <row r="7160" customFormat="false" ht="15" hidden="false" customHeight="false" outlineLevel="0" collapsed="false">
      <c r="A7160" s="0" t="n">
        <f aca="false">'Profiles 8760'!A7149</f>
        <v>7147</v>
      </c>
      <c r="B7160" s="0" t="n">
        <f aca="false">'Profiles 8760'!B7149</f>
        <v>10</v>
      </c>
      <c r="C7160" s="0" t="n">
        <f aca="false">'Profiles 8760'!E7149</f>
        <v>0</v>
      </c>
      <c r="D7160" s="0" t="n">
        <f aca="false">'Profiles 8760'!F7149</f>
        <v>0</v>
      </c>
      <c r="E7160" s="0" t="n">
        <f aca="false">'Profiles 8760'!G7149</f>
        <v>0.210794</v>
      </c>
      <c r="F7160" s="0" t="n">
        <f aca="false">D7160*Assumptions!$C$11*$B$7+E7160*Assumptions!$C$12*$B$8</f>
        <v>8.6214746</v>
      </c>
      <c r="G7160" s="0" t="n">
        <f aca="false">C7160*Assumptions!$C$15</f>
        <v>0</v>
      </c>
      <c r="H7160" s="0" t="n">
        <f aca="false">MIN(F7160,G7160)</f>
        <v>0</v>
      </c>
      <c r="I7160" s="0" t="n">
        <f aca="false">IF(C7160=1,MIN(G7160-H7160,Assumptions!$C$13,P7159),0)</f>
        <v>0</v>
      </c>
      <c r="J7160" s="0" t="n">
        <f aca="false">H7160+I7160</f>
        <v>0</v>
      </c>
      <c r="K7160" s="0" t="n">
        <f aca="false">MIN(IF(C7160=1,F7160-H7160,F7160),Assumptions!$C$13,MAX(0,($B$5-P7159)/$B$6))</f>
        <v>0</v>
      </c>
      <c r="L7160" s="0" t="n">
        <f aca="false">IF(C7160=1,0,MIN(F7160-K7160,Assumptions!$C$15,MAX(0,$B$10-O7159-M7160)))</f>
        <v>8.6214746</v>
      </c>
      <c r="M7160" s="0" t="n">
        <f aca="false">'Profiles 8760'!H7149</f>
        <v>54000</v>
      </c>
      <c r="N7160" s="0" t="n">
        <f aca="false">J7160+L7160</f>
        <v>8.6214746</v>
      </c>
      <c r="O7160" s="0" t="n">
        <f aca="false">O7159+N7160</f>
        <v>667509.684144993</v>
      </c>
      <c r="P7160" s="0" t="n">
        <f aca="false">MIN($B$5,P7159+K7160*$B$6-I7160)</f>
        <v>510.81</v>
      </c>
      <c r="Q7160" s="0" t="n">
        <f aca="false">MAX(0,F7160-H7160-K7160-L7160)</f>
        <v>0</v>
      </c>
    </row>
    <row r="7161" customFormat="false" ht="15" hidden="false" customHeight="false" outlineLevel="0" collapsed="false">
      <c r="A7161" s="0" t="n">
        <f aca="false">'Profiles 8760'!A7150</f>
        <v>7148</v>
      </c>
      <c r="B7161" s="0" t="n">
        <f aca="false">'Profiles 8760'!B7150</f>
        <v>10</v>
      </c>
      <c r="C7161" s="0" t="n">
        <f aca="false">'Profiles 8760'!E7150</f>
        <v>1</v>
      </c>
      <c r="D7161" s="0" t="n">
        <f aca="false">'Profiles 8760'!F7150</f>
        <v>0</v>
      </c>
      <c r="E7161" s="0" t="n">
        <f aca="false">'Profiles 8760'!G7150</f>
        <v>0.192653</v>
      </c>
      <c r="F7161" s="0" t="n">
        <f aca="false">D7161*Assumptions!$C$11*$B$7+E7161*Assumptions!$C$12*$B$8</f>
        <v>7.8795077</v>
      </c>
      <c r="G7161" s="0" t="n">
        <f aca="false">C7161*Assumptions!$C$15</f>
        <v>200</v>
      </c>
      <c r="H7161" s="0" t="n">
        <f aca="false">MIN(F7161,G7161)</f>
        <v>7.8795077</v>
      </c>
      <c r="I7161" s="0" t="n">
        <f aca="false">IF(C7161=1,MIN(G7161-H7161,Assumptions!$C$13,P7160),0)</f>
        <v>180</v>
      </c>
      <c r="J7161" s="0" t="n">
        <f aca="false">H7161+I7161</f>
        <v>187.8795077</v>
      </c>
      <c r="K7161" s="0" t="n">
        <f aca="false">MIN(IF(C7161=1,F7161-H7161,F7161),Assumptions!$C$13,MAX(0,($B$5-P7160)/$B$6))</f>
        <v>0</v>
      </c>
      <c r="L7161" s="0" t="n">
        <f aca="false">IF(C7161=1,0,MIN(F7161-K7161,Assumptions!$C$15,MAX(0,$B$10-O7160-M7161)))</f>
        <v>0</v>
      </c>
      <c r="M7161" s="0" t="n">
        <f aca="false">'Profiles 8760'!H7150</f>
        <v>53800</v>
      </c>
      <c r="N7161" s="0" t="n">
        <f aca="false">J7161+L7161</f>
        <v>187.8795077</v>
      </c>
      <c r="O7161" s="0" t="n">
        <f aca="false">O7160+N7161</f>
        <v>667697.563652693</v>
      </c>
      <c r="P7161" s="0" t="n">
        <f aca="false">MIN($B$5,P7160+K7161*$B$6-I7161)</f>
        <v>330.81</v>
      </c>
      <c r="Q7161" s="0" t="n">
        <f aca="false">MAX(0,F7161-H7161-K7161-L7161)</f>
        <v>0</v>
      </c>
    </row>
    <row r="7162" customFormat="false" ht="15" hidden="false" customHeight="false" outlineLevel="0" collapsed="false">
      <c r="A7162" s="0" t="n">
        <f aca="false">'Profiles 8760'!A7151</f>
        <v>7149</v>
      </c>
      <c r="B7162" s="0" t="n">
        <f aca="false">'Profiles 8760'!B7151</f>
        <v>10</v>
      </c>
      <c r="C7162" s="0" t="n">
        <f aca="false">'Profiles 8760'!E7151</f>
        <v>1</v>
      </c>
      <c r="D7162" s="0" t="n">
        <f aca="false">'Profiles 8760'!F7151</f>
        <v>0</v>
      </c>
      <c r="E7162" s="0" t="n">
        <f aca="false">'Profiles 8760'!G7151</f>
        <v>0.2545</v>
      </c>
      <c r="F7162" s="0" t="n">
        <f aca="false">D7162*Assumptions!$C$11*$B$7+E7162*Assumptions!$C$12*$B$8</f>
        <v>10.40905</v>
      </c>
      <c r="G7162" s="0" t="n">
        <f aca="false">C7162*Assumptions!$C$15</f>
        <v>200</v>
      </c>
      <c r="H7162" s="0" t="n">
        <f aca="false">MIN(F7162,G7162)</f>
        <v>10.40905</v>
      </c>
      <c r="I7162" s="0" t="n">
        <f aca="false">IF(C7162=1,MIN(G7162-H7162,Assumptions!$C$13,P7161),0)</f>
        <v>180</v>
      </c>
      <c r="J7162" s="0" t="n">
        <f aca="false">H7162+I7162</f>
        <v>190.40905</v>
      </c>
      <c r="K7162" s="0" t="n">
        <f aca="false">MIN(IF(C7162=1,F7162-H7162,F7162),Assumptions!$C$13,MAX(0,($B$5-P7161)/$B$6))</f>
        <v>0</v>
      </c>
      <c r="L7162" s="0" t="n">
        <f aca="false">IF(C7162=1,0,MIN(F7162-K7162,Assumptions!$C$15,MAX(0,$B$10-O7161-M7162)))</f>
        <v>0</v>
      </c>
      <c r="M7162" s="0" t="n">
        <f aca="false">'Profiles 8760'!H7151</f>
        <v>53600</v>
      </c>
      <c r="N7162" s="0" t="n">
        <f aca="false">J7162+L7162</f>
        <v>190.40905</v>
      </c>
      <c r="O7162" s="0" t="n">
        <f aca="false">O7161+N7162</f>
        <v>667887.972702693</v>
      </c>
      <c r="P7162" s="0" t="n">
        <f aca="false">MIN($B$5,P7161+K7162*$B$6-I7162)</f>
        <v>150.81</v>
      </c>
      <c r="Q7162" s="0" t="n">
        <f aca="false">MAX(0,F7162-H7162-K7162-L7162)</f>
        <v>0</v>
      </c>
    </row>
    <row r="7163" customFormat="false" ht="15" hidden="false" customHeight="false" outlineLevel="0" collapsed="false">
      <c r="A7163" s="0" t="n">
        <f aca="false">'Profiles 8760'!A7152</f>
        <v>7150</v>
      </c>
      <c r="B7163" s="0" t="n">
        <f aca="false">'Profiles 8760'!B7152</f>
        <v>10</v>
      </c>
      <c r="C7163" s="0" t="n">
        <f aca="false">'Profiles 8760'!E7152</f>
        <v>0</v>
      </c>
      <c r="D7163" s="0" t="n">
        <f aca="false">'Profiles 8760'!F7152</f>
        <v>0</v>
      </c>
      <c r="E7163" s="0" t="n">
        <f aca="false">'Profiles 8760'!G7152</f>
        <v>0.172319</v>
      </c>
      <c r="F7163" s="0" t="n">
        <f aca="false">D7163*Assumptions!$C$11*$B$7+E7163*Assumptions!$C$12*$B$8</f>
        <v>7.0478471</v>
      </c>
      <c r="G7163" s="0" t="n">
        <f aca="false">C7163*Assumptions!$C$15</f>
        <v>0</v>
      </c>
      <c r="H7163" s="0" t="n">
        <f aca="false">MIN(F7163,G7163)</f>
        <v>0</v>
      </c>
      <c r="I7163" s="0" t="n">
        <f aca="false">IF(C7163=1,MIN(G7163-H7163,Assumptions!$C$13,P7162),0)</f>
        <v>0</v>
      </c>
      <c r="J7163" s="0" t="n">
        <f aca="false">H7163+I7163</f>
        <v>0</v>
      </c>
      <c r="K7163" s="0" t="n">
        <f aca="false">MIN(IF(C7163=1,F7163-H7163,F7163),Assumptions!$C$13,MAX(0,($B$5-P7162)/$B$6))</f>
        <v>7.0478471</v>
      </c>
      <c r="L7163" s="0" t="n">
        <f aca="false">IF(C7163=1,0,MIN(F7163-K7163,Assumptions!$C$15,MAX(0,$B$10-O7162-M7163)))</f>
        <v>0</v>
      </c>
      <c r="M7163" s="0" t="n">
        <f aca="false">'Profiles 8760'!H7152</f>
        <v>53600</v>
      </c>
      <c r="N7163" s="0" t="n">
        <f aca="false">J7163+L7163</f>
        <v>0</v>
      </c>
      <c r="O7163" s="0" t="n">
        <f aca="false">O7162+N7163</f>
        <v>667887.972702693</v>
      </c>
      <c r="P7163" s="0" t="n">
        <f aca="false">MIN($B$5,P7162+K7163*$B$6-I7163)</f>
        <v>156.91907386628</v>
      </c>
      <c r="Q7163" s="0" t="n">
        <f aca="false">MAX(0,F7163-H7163-K7163-L7163)</f>
        <v>0</v>
      </c>
    </row>
    <row r="7164" customFormat="false" ht="15" hidden="false" customHeight="false" outlineLevel="0" collapsed="false">
      <c r="A7164" s="0" t="n">
        <f aca="false">'Profiles 8760'!A7153</f>
        <v>7151</v>
      </c>
      <c r="B7164" s="0" t="n">
        <f aca="false">'Profiles 8760'!B7153</f>
        <v>10</v>
      </c>
      <c r="C7164" s="0" t="n">
        <f aca="false">'Profiles 8760'!E7153</f>
        <v>0</v>
      </c>
      <c r="D7164" s="0" t="n">
        <f aca="false">'Profiles 8760'!F7153</f>
        <v>0</v>
      </c>
      <c r="E7164" s="0" t="n">
        <f aca="false">'Profiles 8760'!G7153</f>
        <v>0.129689</v>
      </c>
      <c r="F7164" s="0" t="n">
        <f aca="false">D7164*Assumptions!$C$11*$B$7+E7164*Assumptions!$C$12*$B$8</f>
        <v>5.3042801</v>
      </c>
      <c r="G7164" s="0" t="n">
        <f aca="false">C7164*Assumptions!$C$15</f>
        <v>0</v>
      </c>
      <c r="H7164" s="0" t="n">
        <f aca="false">MIN(F7164,G7164)</f>
        <v>0</v>
      </c>
      <c r="I7164" s="0" t="n">
        <f aca="false">IF(C7164=1,MIN(G7164-H7164,Assumptions!$C$13,P7163),0)</f>
        <v>0</v>
      </c>
      <c r="J7164" s="0" t="n">
        <f aca="false">H7164+I7164</f>
        <v>0</v>
      </c>
      <c r="K7164" s="0" t="n">
        <f aca="false">MIN(IF(C7164=1,F7164-H7164,F7164),Assumptions!$C$13,MAX(0,($B$5-P7163)/$B$6))</f>
        <v>5.3042801</v>
      </c>
      <c r="L7164" s="0" t="n">
        <f aca="false">IF(C7164=1,0,MIN(F7164-K7164,Assumptions!$C$15,MAX(0,$B$10-O7163-M7164)))</f>
        <v>0</v>
      </c>
      <c r="M7164" s="0" t="n">
        <f aca="false">'Profiles 8760'!H7153</f>
        <v>53600</v>
      </c>
      <c r="N7164" s="0" t="n">
        <f aca="false">J7164+L7164</f>
        <v>0</v>
      </c>
      <c r="O7164" s="0" t="n">
        <f aca="false">O7163+N7164</f>
        <v>667887.972702693</v>
      </c>
      <c r="P7164" s="0" t="n">
        <f aca="false">MIN($B$5,P7163+K7164*$B$6-I7164)</f>
        <v>161.51682385696</v>
      </c>
      <c r="Q7164" s="0" t="n">
        <f aca="false">MAX(0,F7164-H7164-K7164-L7164)</f>
        <v>0</v>
      </c>
    </row>
    <row r="7165" customFormat="false" ht="15" hidden="false" customHeight="false" outlineLevel="0" collapsed="false">
      <c r="A7165" s="0" t="n">
        <f aca="false">'Profiles 8760'!A7154</f>
        <v>7152</v>
      </c>
      <c r="B7165" s="0" t="n">
        <f aca="false">'Profiles 8760'!B7154</f>
        <v>10</v>
      </c>
      <c r="C7165" s="0" t="n">
        <f aca="false">'Profiles 8760'!E7154</f>
        <v>0</v>
      </c>
      <c r="D7165" s="0" t="n">
        <f aca="false">'Profiles 8760'!F7154</f>
        <v>0</v>
      </c>
      <c r="E7165" s="0" t="n">
        <f aca="false">'Profiles 8760'!G7154</f>
        <v>0.148251</v>
      </c>
      <c r="F7165" s="0" t="n">
        <f aca="false">D7165*Assumptions!$C$11*$B$7+E7165*Assumptions!$C$12*$B$8</f>
        <v>6.0634659</v>
      </c>
      <c r="G7165" s="0" t="n">
        <f aca="false">C7165*Assumptions!$C$15</f>
        <v>0</v>
      </c>
      <c r="H7165" s="0" t="n">
        <f aca="false">MIN(F7165,G7165)</f>
        <v>0</v>
      </c>
      <c r="I7165" s="0" t="n">
        <f aca="false">IF(C7165=1,MIN(G7165-H7165,Assumptions!$C$13,P7164),0)</f>
        <v>0</v>
      </c>
      <c r="J7165" s="0" t="n">
        <f aca="false">H7165+I7165</f>
        <v>0</v>
      </c>
      <c r="K7165" s="0" t="n">
        <f aca="false">MIN(IF(C7165=1,F7165-H7165,F7165),Assumptions!$C$13,MAX(0,($B$5-P7164)/$B$6))</f>
        <v>6.0634659</v>
      </c>
      <c r="L7165" s="0" t="n">
        <f aca="false">IF(C7165=1,0,MIN(F7165-K7165,Assumptions!$C$15,MAX(0,$B$10-O7164-M7165)))</f>
        <v>0</v>
      </c>
      <c r="M7165" s="0" t="n">
        <f aca="false">'Profiles 8760'!H7154</f>
        <v>53600</v>
      </c>
      <c r="N7165" s="0" t="n">
        <f aca="false">J7165+L7165</f>
        <v>0</v>
      </c>
      <c r="O7165" s="0" t="n">
        <f aca="false">O7164+N7165</f>
        <v>667887.972702693</v>
      </c>
      <c r="P7165" s="0" t="n">
        <f aca="false">MIN($B$5,P7164+K7165*$B$6-I7165)</f>
        <v>166.77263609908</v>
      </c>
      <c r="Q7165" s="0" t="n">
        <f aca="false">MAX(0,F7165-H7165-K7165-L7165)</f>
        <v>0</v>
      </c>
    </row>
    <row r="7166" customFormat="false" ht="15" hidden="false" customHeight="false" outlineLevel="0" collapsed="false">
      <c r="A7166" s="0" t="n">
        <f aca="false">'Profiles 8760'!A7155</f>
        <v>7153</v>
      </c>
      <c r="B7166" s="0" t="n">
        <f aca="false">'Profiles 8760'!B7155</f>
        <v>10</v>
      </c>
      <c r="C7166" s="0" t="n">
        <f aca="false">'Profiles 8760'!E7155</f>
        <v>0</v>
      </c>
      <c r="D7166" s="0" t="n">
        <f aca="false">'Profiles 8760'!F7155</f>
        <v>0</v>
      </c>
      <c r="E7166" s="0" t="n">
        <f aca="false">'Profiles 8760'!G7155</f>
        <v>0.212689</v>
      </c>
      <c r="F7166" s="0" t="n">
        <f aca="false">D7166*Assumptions!$C$11*$B$7+E7166*Assumptions!$C$12*$B$8</f>
        <v>8.6989801</v>
      </c>
      <c r="G7166" s="0" t="n">
        <f aca="false">C7166*Assumptions!$C$15</f>
        <v>0</v>
      </c>
      <c r="H7166" s="0" t="n">
        <f aca="false">MIN(F7166,G7166)</f>
        <v>0</v>
      </c>
      <c r="I7166" s="0" t="n">
        <f aca="false">IF(C7166=1,MIN(G7166-H7166,Assumptions!$C$13,P7165),0)</f>
        <v>0</v>
      </c>
      <c r="J7166" s="0" t="n">
        <f aca="false">H7166+I7166</f>
        <v>0</v>
      </c>
      <c r="K7166" s="0" t="n">
        <f aca="false">MIN(IF(C7166=1,F7166-H7166,F7166),Assumptions!$C$13,MAX(0,($B$5-P7165)/$B$6))</f>
        <v>8.6989801</v>
      </c>
      <c r="L7166" s="0" t="n">
        <f aca="false">IF(C7166=1,0,MIN(F7166-K7166,Assumptions!$C$15,MAX(0,$B$10-O7165-M7166)))</f>
        <v>0</v>
      </c>
      <c r="M7166" s="0" t="n">
        <f aca="false">'Profiles 8760'!H7155</f>
        <v>53600</v>
      </c>
      <c r="N7166" s="0" t="n">
        <f aca="false">J7166+L7166</f>
        <v>0</v>
      </c>
      <c r="O7166" s="0" t="n">
        <f aca="false">O7165+N7166</f>
        <v>667887.972702693</v>
      </c>
      <c r="P7166" s="0" t="n">
        <f aca="false">MIN($B$5,P7165+K7166*$B$6-I7166)</f>
        <v>174.31291204976</v>
      </c>
      <c r="Q7166" s="0" t="n">
        <f aca="false">MAX(0,F7166-H7166-K7166-L7166)</f>
        <v>0</v>
      </c>
    </row>
    <row r="7167" customFormat="false" ht="15" hidden="false" customHeight="false" outlineLevel="0" collapsed="false">
      <c r="A7167" s="0" t="n">
        <f aca="false">'Profiles 8760'!A7156</f>
        <v>7154</v>
      </c>
      <c r="B7167" s="0" t="n">
        <f aca="false">'Profiles 8760'!B7156</f>
        <v>10</v>
      </c>
      <c r="C7167" s="0" t="n">
        <f aca="false">'Profiles 8760'!E7156</f>
        <v>0</v>
      </c>
      <c r="D7167" s="0" t="n">
        <f aca="false">'Profiles 8760'!F7156</f>
        <v>0</v>
      </c>
      <c r="E7167" s="0" t="n">
        <f aca="false">'Profiles 8760'!G7156</f>
        <v>0.309764</v>
      </c>
      <c r="F7167" s="0" t="n">
        <f aca="false">D7167*Assumptions!$C$11*$B$7+E7167*Assumptions!$C$12*$B$8</f>
        <v>12.6693476</v>
      </c>
      <c r="G7167" s="0" t="n">
        <f aca="false">C7167*Assumptions!$C$15</f>
        <v>0</v>
      </c>
      <c r="H7167" s="0" t="n">
        <f aca="false">MIN(F7167,G7167)</f>
        <v>0</v>
      </c>
      <c r="I7167" s="0" t="n">
        <f aca="false">IF(C7167=1,MIN(G7167-H7167,Assumptions!$C$13,P7166),0)</f>
        <v>0</v>
      </c>
      <c r="J7167" s="0" t="n">
        <f aca="false">H7167+I7167</f>
        <v>0</v>
      </c>
      <c r="K7167" s="0" t="n">
        <f aca="false">MIN(IF(C7167=1,F7167-H7167,F7167),Assumptions!$C$13,MAX(0,($B$5-P7166)/$B$6))</f>
        <v>12.6693476</v>
      </c>
      <c r="L7167" s="0" t="n">
        <f aca="false">IF(C7167=1,0,MIN(F7167-K7167,Assumptions!$C$15,MAX(0,$B$10-O7166-M7167)))</f>
        <v>0</v>
      </c>
      <c r="M7167" s="0" t="n">
        <f aca="false">'Profiles 8760'!H7156</f>
        <v>53600</v>
      </c>
      <c r="N7167" s="0" t="n">
        <f aca="false">J7167+L7167</f>
        <v>0</v>
      </c>
      <c r="O7167" s="0" t="n">
        <f aca="false">O7166+N7167</f>
        <v>667887.972702693</v>
      </c>
      <c r="P7167" s="0" t="n">
        <f aca="false">MIN($B$5,P7166+K7167*$B$6-I7167)</f>
        <v>185.29470254944</v>
      </c>
      <c r="Q7167" s="0" t="n">
        <f aca="false">MAX(0,F7167-H7167-K7167-L7167)</f>
        <v>0</v>
      </c>
    </row>
    <row r="7168" customFormat="false" ht="15" hidden="false" customHeight="false" outlineLevel="0" collapsed="false">
      <c r="A7168" s="0" t="n">
        <f aca="false">'Profiles 8760'!A7157</f>
        <v>7155</v>
      </c>
      <c r="B7168" s="0" t="n">
        <f aca="false">'Profiles 8760'!B7157</f>
        <v>10</v>
      </c>
      <c r="C7168" s="0" t="n">
        <f aca="false">'Profiles 8760'!E7157</f>
        <v>0</v>
      </c>
      <c r="D7168" s="0" t="n">
        <f aca="false">'Profiles 8760'!F7157</f>
        <v>0</v>
      </c>
      <c r="E7168" s="0" t="n">
        <f aca="false">'Profiles 8760'!G7157</f>
        <v>0.326227</v>
      </c>
      <c r="F7168" s="0" t="n">
        <f aca="false">D7168*Assumptions!$C$11*$B$7+E7168*Assumptions!$C$12*$B$8</f>
        <v>13.3426843</v>
      </c>
      <c r="G7168" s="0" t="n">
        <f aca="false">C7168*Assumptions!$C$15</f>
        <v>0</v>
      </c>
      <c r="H7168" s="0" t="n">
        <f aca="false">MIN(F7168,G7168)</f>
        <v>0</v>
      </c>
      <c r="I7168" s="0" t="n">
        <f aca="false">IF(C7168=1,MIN(G7168-H7168,Assumptions!$C$13,P7167),0)</f>
        <v>0</v>
      </c>
      <c r="J7168" s="0" t="n">
        <f aca="false">H7168+I7168</f>
        <v>0</v>
      </c>
      <c r="K7168" s="0" t="n">
        <f aca="false">MIN(IF(C7168=1,F7168-H7168,F7168),Assumptions!$C$13,MAX(0,($B$5-P7167)/$B$6))</f>
        <v>13.3426843</v>
      </c>
      <c r="L7168" s="0" t="n">
        <f aca="false">IF(C7168=1,0,MIN(F7168-K7168,Assumptions!$C$15,MAX(0,$B$10-O7167-M7168)))</f>
        <v>0</v>
      </c>
      <c r="M7168" s="0" t="n">
        <f aca="false">'Profiles 8760'!H7157</f>
        <v>53600</v>
      </c>
      <c r="N7168" s="0" t="n">
        <f aca="false">J7168+L7168</f>
        <v>0</v>
      </c>
      <c r="O7168" s="0" t="n">
        <f aca="false">O7167+N7168</f>
        <v>667887.972702693</v>
      </c>
      <c r="P7168" s="0" t="n">
        <f aca="false">MIN($B$5,P7167+K7168*$B$6-I7168)</f>
        <v>196.86014130068</v>
      </c>
      <c r="Q7168" s="0" t="n">
        <f aca="false">MAX(0,F7168-H7168-K7168-L7168)</f>
        <v>0</v>
      </c>
    </row>
    <row r="7169" customFormat="false" ht="15" hidden="false" customHeight="false" outlineLevel="0" collapsed="false">
      <c r="A7169" s="0" t="n">
        <f aca="false">'Profiles 8760'!A7158</f>
        <v>7156</v>
      </c>
      <c r="B7169" s="0" t="n">
        <f aca="false">'Profiles 8760'!B7158</f>
        <v>10</v>
      </c>
      <c r="C7169" s="0" t="n">
        <f aca="false">'Profiles 8760'!E7158</f>
        <v>0</v>
      </c>
      <c r="D7169" s="0" t="n">
        <f aca="false">'Profiles 8760'!F7158</f>
        <v>0</v>
      </c>
      <c r="E7169" s="0" t="n">
        <f aca="false">'Profiles 8760'!G7158</f>
        <v>0.279625</v>
      </c>
      <c r="F7169" s="0" t="n">
        <f aca="false">D7169*Assumptions!$C$11*$B$7+E7169*Assumptions!$C$12*$B$8</f>
        <v>11.4366625</v>
      </c>
      <c r="G7169" s="0" t="n">
        <f aca="false">C7169*Assumptions!$C$15</f>
        <v>0</v>
      </c>
      <c r="H7169" s="0" t="n">
        <f aca="false">MIN(F7169,G7169)</f>
        <v>0</v>
      </c>
      <c r="I7169" s="0" t="n">
        <f aca="false">IF(C7169=1,MIN(G7169-H7169,Assumptions!$C$13,P7168),0)</f>
        <v>0</v>
      </c>
      <c r="J7169" s="0" t="n">
        <f aca="false">H7169+I7169</f>
        <v>0</v>
      </c>
      <c r="K7169" s="0" t="n">
        <f aca="false">MIN(IF(C7169=1,F7169-H7169,F7169),Assumptions!$C$13,MAX(0,($B$5-P7168)/$B$6))</f>
        <v>11.4366625</v>
      </c>
      <c r="L7169" s="0" t="n">
        <f aca="false">IF(C7169=1,0,MIN(F7169-K7169,Assumptions!$C$15,MAX(0,$B$10-O7168-M7169)))</f>
        <v>0</v>
      </c>
      <c r="M7169" s="0" t="n">
        <f aca="false">'Profiles 8760'!H7158</f>
        <v>53600</v>
      </c>
      <c r="N7169" s="0" t="n">
        <f aca="false">J7169+L7169</f>
        <v>0</v>
      </c>
      <c r="O7169" s="0" t="n">
        <f aca="false">O7168+N7169</f>
        <v>667887.972702693</v>
      </c>
      <c r="P7169" s="0" t="n">
        <f aca="false">MIN($B$5,P7168+K7169*$B$6-I7169)</f>
        <v>206.77344035568</v>
      </c>
      <c r="Q7169" s="0" t="n">
        <f aca="false">MAX(0,F7169-H7169-K7169-L7169)</f>
        <v>0</v>
      </c>
    </row>
    <row r="7170" customFormat="false" ht="15" hidden="false" customHeight="false" outlineLevel="0" collapsed="false">
      <c r="A7170" s="0" t="n">
        <f aca="false">'Profiles 8760'!A7159</f>
        <v>7157</v>
      </c>
      <c r="B7170" s="0" t="n">
        <f aca="false">'Profiles 8760'!B7159</f>
        <v>10</v>
      </c>
      <c r="C7170" s="0" t="n">
        <f aca="false">'Profiles 8760'!E7159</f>
        <v>0</v>
      </c>
      <c r="D7170" s="0" t="n">
        <f aca="false">'Profiles 8760'!F7159</f>
        <v>0</v>
      </c>
      <c r="E7170" s="0" t="n">
        <f aca="false">'Profiles 8760'!G7159</f>
        <v>0.3053</v>
      </c>
      <c r="F7170" s="0" t="n">
        <f aca="false">D7170*Assumptions!$C$11*$B$7+E7170*Assumptions!$C$12*$B$8</f>
        <v>12.48677</v>
      </c>
      <c r="G7170" s="0" t="n">
        <f aca="false">C7170*Assumptions!$C$15</f>
        <v>0</v>
      </c>
      <c r="H7170" s="0" t="n">
        <f aca="false">MIN(F7170,G7170)</f>
        <v>0</v>
      </c>
      <c r="I7170" s="0" t="n">
        <f aca="false">IF(C7170=1,MIN(G7170-H7170,Assumptions!$C$13,P7169),0)</f>
        <v>0</v>
      </c>
      <c r="J7170" s="0" t="n">
        <f aca="false">H7170+I7170</f>
        <v>0</v>
      </c>
      <c r="K7170" s="0" t="n">
        <f aca="false">MIN(IF(C7170=1,F7170-H7170,F7170),Assumptions!$C$13,MAX(0,($B$5-P7169)/$B$6))</f>
        <v>12.48677</v>
      </c>
      <c r="L7170" s="0" t="n">
        <f aca="false">IF(C7170=1,0,MIN(F7170-K7170,Assumptions!$C$15,MAX(0,$B$10-O7169-M7170)))</f>
        <v>0</v>
      </c>
      <c r="M7170" s="0" t="n">
        <f aca="false">'Profiles 8760'!H7159</f>
        <v>53600</v>
      </c>
      <c r="N7170" s="0" t="n">
        <f aca="false">J7170+L7170</f>
        <v>0</v>
      </c>
      <c r="O7170" s="0" t="n">
        <f aca="false">O7169+N7170</f>
        <v>667887.972702693</v>
      </c>
      <c r="P7170" s="0" t="n">
        <f aca="false">MIN($B$5,P7169+K7170*$B$6-I7170)</f>
        <v>217.59697259168</v>
      </c>
      <c r="Q7170" s="0" t="n">
        <f aca="false">MAX(0,F7170-H7170-K7170-L7170)</f>
        <v>0</v>
      </c>
    </row>
    <row r="7171" customFormat="false" ht="15" hidden="false" customHeight="false" outlineLevel="0" collapsed="false">
      <c r="A7171" s="0" t="n">
        <f aca="false">'Profiles 8760'!A7160</f>
        <v>7158</v>
      </c>
      <c r="B7171" s="0" t="n">
        <f aca="false">'Profiles 8760'!B7160</f>
        <v>10</v>
      </c>
      <c r="C7171" s="0" t="n">
        <f aca="false">'Profiles 8760'!E7160</f>
        <v>0</v>
      </c>
      <c r="D7171" s="0" t="n">
        <f aca="false">'Profiles 8760'!F7160</f>
        <v>0</v>
      </c>
      <c r="E7171" s="0" t="n">
        <f aca="false">'Profiles 8760'!G7160</f>
        <v>0.306519</v>
      </c>
      <c r="F7171" s="0" t="n">
        <f aca="false">D7171*Assumptions!$C$11*$B$7+E7171*Assumptions!$C$12*$B$8</f>
        <v>12.5366271</v>
      </c>
      <c r="G7171" s="0" t="n">
        <f aca="false">C7171*Assumptions!$C$15</f>
        <v>0</v>
      </c>
      <c r="H7171" s="0" t="n">
        <f aca="false">MIN(F7171,G7171)</f>
        <v>0</v>
      </c>
      <c r="I7171" s="0" t="n">
        <f aca="false">IF(C7171=1,MIN(G7171-H7171,Assumptions!$C$13,P7170),0)</f>
        <v>0</v>
      </c>
      <c r="J7171" s="0" t="n">
        <f aca="false">H7171+I7171</f>
        <v>0</v>
      </c>
      <c r="K7171" s="0" t="n">
        <f aca="false">MIN(IF(C7171=1,F7171-H7171,F7171),Assumptions!$C$13,MAX(0,($B$5-P7170)/$B$6))</f>
        <v>12.5366271</v>
      </c>
      <c r="L7171" s="0" t="n">
        <f aca="false">IF(C7171=1,0,MIN(F7171-K7171,Assumptions!$C$15,MAX(0,$B$10-O7170-M7171)))</f>
        <v>0</v>
      </c>
      <c r="M7171" s="0" t="n">
        <f aca="false">'Profiles 8760'!H7160</f>
        <v>53600</v>
      </c>
      <c r="N7171" s="0" t="n">
        <f aca="false">J7171+L7171</f>
        <v>0</v>
      </c>
      <c r="O7171" s="0" t="n">
        <f aca="false">O7170+N7171</f>
        <v>667887.972702693</v>
      </c>
      <c r="P7171" s="0" t="n">
        <f aca="false">MIN($B$5,P7170+K7171*$B$6-I7171)</f>
        <v>228.46372096196</v>
      </c>
      <c r="Q7171" s="0" t="n">
        <f aca="false">MAX(0,F7171-H7171-K7171-L7171)</f>
        <v>0</v>
      </c>
    </row>
    <row r="7172" customFormat="false" ht="15" hidden="false" customHeight="false" outlineLevel="0" collapsed="false">
      <c r="A7172" s="0" t="n">
        <f aca="false">'Profiles 8760'!A7161</f>
        <v>7159</v>
      </c>
      <c r="B7172" s="0" t="n">
        <f aca="false">'Profiles 8760'!B7161</f>
        <v>10</v>
      </c>
      <c r="C7172" s="0" t="n">
        <f aca="false">'Profiles 8760'!E7161</f>
        <v>0</v>
      </c>
      <c r="D7172" s="0" t="n">
        <f aca="false">'Profiles 8760'!F7161</f>
        <v>0</v>
      </c>
      <c r="E7172" s="0" t="n">
        <f aca="false">'Profiles 8760'!G7161</f>
        <v>0.45189</v>
      </c>
      <c r="F7172" s="0" t="n">
        <f aca="false">D7172*Assumptions!$C$11*$B$7+E7172*Assumptions!$C$12*$B$8</f>
        <v>18.482301</v>
      </c>
      <c r="G7172" s="0" t="n">
        <f aca="false">C7172*Assumptions!$C$15</f>
        <v>0</v>
      </c>
      <c r="H7172" s="0" t="n">
        <f aca="false">MIN(F7172,G7172)</f>
        <v>0</v>
      </c>
      <c r="I7172" s="0" t="n">
        <f aca="false">IF(C7172=1,MIN(G7172-H7172,Assumptions!$C$13,P7171),0)</f>
        <v>0</v>
      </c>
      <c r="J7172" s="0" t="n">
        <f aca="false">H7172+I7172</f>
        <v>0</v>
      </c>
      <c r="K7172" s="0" t="n">
        <f aca="false">MIN(IF(C7172=1,F7172-H7172,F7172),Assumptions!$C$13,MAX(0,($B$5-P7171)/$B$6))</f>
        <v>18.482301</v>
      </c>
      <c r="L7172" s="0" t="n">
        <f aca="false">IF(C7172=1,0,MIN(F7172-K7172,Assumptions!$C$15,MAX(0,$B$10-O7171-M7172)))</f>
        <v>0</v>
      </c>
      <c r="M7172" s="0" t="n">
        <f aca="false">'Profiles 8760'!H7161</f>
        <v>53600</v>
      </c>
      <c r="N7172" s="0" t="n">
        <f aca="false">J7172+L7172</f>
        <v>0</v>
      </c>
      <c r="O7172" s="0" t="n">
        <f aca="false">O7171+N7172</f>
        <v>667887.972702693</v>
      </c>
      <c r="P7172" s="0" t="n">
        <f aca="false">MIN($B$5,P7171+K7172*$B$6-I7172)</f>
        <v>244.48417946876</v>
      </c>
      <c r="Q7172" s="0" t="n">
        <f aca="false">MAX(0,F7172-H7172-K7172-L7172)</f>
        <v>0</v>
      </c>
    </row>
    <row r="7173" customFormat="false" ht="15" hidden="false" customHeight="false" outlineLevel="0" collapsed="false">
      <c r="A7173" s="0" t="n">
        <f aca="false">'Profiles 8760'!A7162</f>
        <v>7160</v>
      </c>
      <c r="B7173" s="0" t="n">
        <f aca="false">'Profiles 8760'!B7162</f>
        <v>10</v>
      </c>
      <c r="C7173" s="0" t="n">
        <f aca="false">'Profiles 8760'!E7162</f>
        <v>1</v>
      </c>
      <c r="D7173" s="0" t="n">
        <f aca="false">'Profiles 8760'!F7162</f>
        <v>0.156782</v>
      </c>
      <c r="E7173" s="0" t="n">
        <f aca="false">'Profiles 8760'!G7162</f>
        <v>0.448527</v>
      </c>
      <c r="F7173" s="0" t="n">
        <f aca="false">D7173*Assumptions!$C$11*$B$7+E7173*Assumptions!$C$12*$B$8</f>
        <v>63.6233959</v>
      </c>
      <c r="G7173" s="0" t="n">
        <f aca="false">C7173*Assumptions!$C$15</f>
        <v>200</v>
      </c>
      <c r="H7173" s="0" t="n">
        <f aca="false">MIN(F7173,G7173)</f>
        <v>63.6233959</v>
      </c>
      <c r="I7173" s="0" t="n">
        <f aca="false">IF(C7173=1,MIN(G7173-H7173,Assumptions!$C$13,P7172),0)</f>
        <v>136.3766041</v>
      </c>
      <c r="J7173" s="0" t="n">
        <f aca="false">H7173+I7173</f>
        <v>200</v>
      </c>
      <c r="K7173" s="0" t="n">
        <f aca="false">MIN(IF(C7173=1,F7173-H7173,F7173),Assumptions!$C$13,MAX(0,($B$5-P7172)/$B$6))</f>
        <v>0</v>
      </c>
      <c r="L7173" s="0" t="n">
        <f aca="false">IF(C7173=1,0,MIN(F7173-K7173,Assumptions!$C$15,MAX(0,$B$10-O7172-M7173)))</f>
        <v>0</v>
      </c>
      <c r="M7173" s="0" t="n">
        <f aca="false">'Profiles 8760'!H7162</f>
        <v>53400</v>
      </c>
      <c r="N7173" s="0" t="n">
        <f aca="false">J7173+L7173</f>
        <v>200</v>
      </c>
      <c r="O7173" s="0" t="n">
        <f aca="false">O7172+N7173</f>
        <v>668087.972702693</v>
      </c>
      <c r="P7173" s="0" t="n">
        <f aca="false">MIN($B$5,P7172+K7173*$B$6-I7173)</f>
        <v>108.10757536876</v>
      </c>
      <c r="Q7173" s="0" t="n">
        <f aca="false">MAX(0,F7173-H7173-K7173-L7173)</f>
        <v>0</v>
      </c>
    </row>
    <row r="7174" customFormat="false" ht="15" hidden="false" customHeight="false" outlineLevel="0" collapsed="false">
      <c r="A7174" s="0" t="n">
        <f aca="false">'Profiles 8760'!A7163</f>
        <v>7161</v>
      </c>
      <c r="B7174" s="0" t="n">
        <f aca="false">'Profiles 8760'!B7163</f>
        <v>10</v>
      </c>
      <c r="C7174" s="0" t="n">
        <f aca="false">'Profiles 8760'!E7163</f>
        <v>1</v>
      </c>
      <c r="D7174" s="0" t="n">
        <f aca="false">'Profiles 8760'!F7163</f>
        <v>0.471701</v>
      </c>
      <c r="E7174" s="0" t="n">
        <f aca="false">'Profiles 8760'!G7163</f>
        <v>0.608165</v>
      </c>
      <c r="F7174" s="0" t="n">
        <f aca="false">D7174*Assumptions!$C$11*$B$7+E7174*Assumptions!$C$12*$B$8</f>
        <v>161.1011973</v>
      </c>
      <c r="G7174" s="0" t="n">
        <f aca="false">C7174*Assumptions!$C$15</f>
        <v>200</v>
      </c>
      <c r="H7174" s="0" t="n">
        <f aca="false">MIN(F7174,G7174)</f>
        <v>161.1011973</v>
      </c>
      <c r="I7174" s="0" t="n">
        <f aca="false">IF(C7174=1,MIN(G7174-H7174,Assumptions!$C$13,P7173),0)</f>
        <v>38.8988027</v>
      </c>
      <c r="J7174" s="0" t="n">
        <f aca="false">H7174+I7174</f>
        <v>200</v>
      </c>
      <c r="K7174" s="0" t="n">
        <f aca="false">MIN(IF(C7174=1,F7174-H7174,F7174),Assumptions!$C$13,MAX(0,($B$5-P7173)/$B$6))</f>
        <v>0</v>
      </c>
      <c r="L7174" s="0" t="n">
        <f aca="false">IF(C7174=1,0,MIN(F7174-K7174,Assumptions!$C$15,MAX(0,$B$10-O7173-M7174)))</f>
        <v>0</v>
      </c>
      <c r="M7174" s="0" t="n">
        <f aca="false">'Profiles 8760'!H7163</f>
        <v>53200</v>
      </c>
      <c r="N7174" s="0" t="n">
        <f aca="false">J7174+L7174</f>
        <v>200</v>
      </c>
      <c r="O7174" s="0" t="n">
        <f aca="false">O7173+N7174</f>
        <v>668287.972702693</v>
      </c>
      <c r="P7174" s="0" t="n">
        <f aca="false">MIN($B$5,P7173+K7174*$B$6-I7174)</f>
        <v>69.20877266876</v>
      </c>
      <c r="Q7174" s="0" t="n">
        <f aca="false">MAX(0,F7174-H7174-K7174-L7174)</f>
        <v>0</v>
      </c>
    </row>
    <row r="7175" customFormat="false" ht="15" hidden="false" customHeight="false" outlineLevel="0" collapsed="false">
      <c r="A7175" s="0" t="n">
        <f aca="false">'Profiles 8760'!A7164</f>
        <v>7162</v>
      </c>
      <c r="B7175" s="0" t="n">
        <f aca="false">'Profiles 8760'!B7164</f>
        <v>10</v>
      </c>
      <c r="C7175" s="0" t="n">
        <f aca="false">'Profiles 8760'!E7164</f>
        <v>0</v>
      </c>
      <c r="D7175" s="0" t="n">
        <f aca="false">'Profiles 8760'!F7164</f>
        <v>0.803425</v>
      </c>
      <c r="E7175" s="0" t="n">
        <f aca="false">'Profiles 8760'!G7164</f>
        <v>0.583225</v>
      </c>
      <c r="F7175" s="0" t="n">
        <f aca="false">D7175*Assumptions!$C$11*$B$7+E7175*Assumptions!$C$12*$B$8</f>
        <v>255.8830425</v>
      </c>
      <c r="G7175" s="0" t="n">
        <f aca="false">C7175*Assumptions!$C$15</f>
        <v>0</v>
      </c>
      <c r="H7175" s="0" t="n">
        <f aca="false">MIN(F7175,G7175)</f>
        <v>0</v>
      </c>
      <c r="I7175" s="0" t="n">
        <f aca="false">IF(C7175=1,MIN(G7175-H7175,Assumptions!$C$13,P7174),0)</f>
        <v>0</v>
      </c>
      <c r="J7175" s="0" t="n">
        <f aca="false">H7175+I7175</f>
        <v>0</v>
      </c>
      <c r="K7175" s="0" t="n">
        <f aca="false">MIN(IF(C7175=1,F7175-H7175,F7175),Assumptions!$C$13,MAX(0,($B$5-P7174)/$B$6))</f>
        <v>180</v>
      </c>
      <c r="L7175" s="0" t="n">
        <f aca="false">IF(C7175=1,0,MIN(F7175-K7175,Assumptions!$C$15,MAX(0,$B$10-O7174-M7175)))</f>
        <v>75.8830425</v>
      </c>
      <c r="M7175" s="0" t="n">
        <f aca="false">'Profiles 8760'!H7164</f>
        <v>53200</v>
      </c>
      <c r="N7175" s="0" t="n">
        <f aca="false">J7175+L7175</f>
        <v>75.8830425</v>
      </c>
      <c r="O7175" s="0" t="n">
        <f aca="false">O7174+N7175</f>
        <v>668363.855745193</v>
      </c>
      <c r="P7175" s="0" t="n">
        <f aca="false">MIN($B$5,P7174+K7175*$B$6-I7175)</f>
        <v>225.23277266876</v>
      </c>
      <c r="Q7175" s="0" t="n">
        <f aca="false">MAX(0,F7175-H7175-K7175-L7175)</f>
        <v>0</v>
      </c>
    </row>
    <row r="7176" customFormat="false" ht="15" hidden="false" customHeight="false" outlineLevel="0" collapsed="false">
      <c r="A7176" s="0" t="n">
        <f aca="false">'Profiles 8760'!A7165</f>
        <v>7163</v>
      </c>
      <c r="B7176" s="0" t="n">
        <f aca="false">'Profiles 8760'!B7165</f>
        <v>10</v>
      </c>
      <c r="C7176" s="0" t="n">
        <f aca="false">'Profiles 8760'!E7165</f>
        <v>0</v>
      </c>
      <c r="D7176" s="0" t="n">
        <f aca="false">'Profiles 8760'!F7165</f>
        <v>1</v>
      </c>
      <c r="E7176" s="0" t="n">
        <f aca="false">'Profiles 8760'!G7165</f>
        <v>0.525389</v>
      </c>
      <c r="F7176" s="0" t="n">
        <f aca="false">D7176*Assumptions!$C$11*$B$7+E7176*Assumptions!$C$12*$B$8</f>
        <v>310.2884101</v>
      </c>
      <c r="G7176" s="0" t="n">
        <f aca="false">C7176*Assumptions!$C$15</f>
        <v>0</v>
      </c>
      <c r="H7176" s="0" t="n">
        <f aca="false">MIN(F7176,G7176)</f>
        <v>0</v>
      </c>
      <c r="I7176" s="0" t="n">
        <f aca="false">IF(C7176=1,MIN(G7176-H7176,Assumptions!$C$13,P7175),0)</f>
        <v>0</v>
      </c>
      <c r="J7176" s="0" t="n">
        <f aca="false">H7176+I7176</f>
        <v>0</v>
      </c>
      <c r="K7176" s="0" t="n">
        <f aca="false">MIN(IF(C7176=1,F7176-H7176,F7176),Assumptions!$C$13,MAX(0,($B$5-P7175)/$B$6))</f>
        <v>180</v>
      </c>
      <c r="L7176" s="0" t="n">
        <f aca="false">IF(C7176=1,0,MIN(F7176-K7176,Assumptions!$C$15,MAX(0,$B$10-O7175-M7176)))</f>
        <v>130.2884101</v>
      </c>
      <c r="M7176" s="0" t="n">
        <f aca="false">'Profiles 8760'!H7165</f>
        <v>53200</v>
      </c>
      <c r="N7176" s="0" t="n">
        <f aca="false">J7176+L7176</f>
        <v>130.2884101</v>
      </c>
      <c r="O7176" s="0" t="n">
        <f aca="false">O7175+N7176</f>
        <v>668494.144155293</v>
      </c>
      <c r="P7176" s="0" t="n">
        <f aca="false">MIN($B$5,P7175+K7176*$B$6-I7176)</f>
        <v>381.25677266876</v>
      </c>
      <c r="Q7176" s="0" t="n">
        <f aca="false">MAX(0,F7176-H7176-K7176-L7176)</f>
        <v>0</v>
      </c>
    </row>
    <row r="7177" customFormat="false" ht="15" hidden="false" customHeight="false" outlineLevel="0" collapsed="false">
      <c r="A7177" s="0" t="n">
        <f aca="false">'Profiles 8760'!A7166</f>
        <v>7164</v>
      </c>
      <c r="B7177" s="0" t="n">
        <f aca="false">'Profiles 8760'!B7166</f>
        <v>10</v>
      </c>
      <c r="C7177" s="0" t="n">
        <f aca="false">'Profiles 8760'!E7166</f>
        <v>0</v>
      </c>
      <c r="D7177" s="0" t="n">
        <f aca="false">'Profiles 8760'!F7166</f>
        <v>1</v>
      </c>
      <c r="E7177" s="0" t="n">
        <f aca="false">'Profiles 8760'!G7166</f>
        <v>0.541696</v>
      </c>
      <c r="F7177" s="0" t="n">
        <f aca="false">D7177*Assumptions!$C$11*$B$7+E7177*Assumptions!$C$12*$B$8</f>
        <v>310.9553664</v>
      </c>
      <c r="G7177" s="0" t="n">
        <f aca="false">C7177*Assumptions!$C$15</f>
        <v>0</v>
      </c>
      <c r="H7177" s="0" t="n">
        <f aca="false">MIN(F7177,G7177)</f>
        <v>0</v>
      </c>
      <c r="I7177" s="0" t="n">
        <f aca="false">IF(C7177=1,MIN(G7177-H7177,Assumptions!$C$13,P7176),0)</f>
        <v>0</v>
      </c>
      <c r="J7177" s="0" t="n">
        <f aca="false">H7177+I7177</f>
        <v>0</v>
      </c>
      <c r="K7177" s="0" t="n">
        <f aca="false">MIN(IF(C7177=1,F7177-H7177,F7177),Assumptions!$C$13,MAX(0,($B$5-P7176)/$B$6))</f>
        <v>149.461498997739</v>
      </c>
      <c r="L7177" s="0" t="n">
        <f aca="false">IF(C7177=1,0,MIN(F7177-K7177,Assumptions!$C$15,MAX(0,$B$10-O7176-M7177)))</f>
        <v>161.493867402261</v>
      </c>
      <c r="M7177" s="0" t="n">
        <f aca="false">'Profiles 8760'!H7166</f>
        <v>53200</v>
      </c>
      <c r="N7177" s="0" t="n">
        <f aca="false">J7177+L7177</f>
        <v>161.493867402261</v>
      </c>
      <c r="O7177" s="0" t="n">
        <f aca="false">O7176+N7177</f>
        <v>668655.638022695</v>
      </c>
      <c r="P7177" s="0" t="n">
        <f aca="false">MIN($B$5,P7176+K7177*$B$6-I7177)</f>
        <v>510.81</v>
      </c>
      <c r="Q7177" s="0" t="n">
        <f aca="false">MAX(0,F7177-H7177-K7177-L7177)</f>
        <v>0</v>
      </c>
    </row>
    <row r="7178" customFormat="false" ht="15" hidden="false" customHeight="false" outlineLevel="0" collapsed="false">
      <c r="A7178" s="0" t="n">
        <f aca="false">'Profiles 8760'!A7167</f>
        <v>7165</v>
      </c>
      <c r="B7178" s="0" t="n">
        <f aca="false">'Profiles 8760'!B7167</f>
        <v>10</v>
      </c>
      <c r="C7178" s="0" t="n">
        <f aca="false">'Profiles 8760'!E7167</f>
        <v>0</v>
      </c>
      <c r="D7178" s="0" t="n">
        <f aca="false">'Profiles 8760'!F7167</f>
        <v>1</v>
      </c>
      <c r="E7178" s="0" t="n">
        <f aca="false">'Profiles 8760'!G7167</f>
        <v>0.761158</v>
      </c>
      <c r="F7178" s="0" t="n">
        <f aca="false">D7178*Assumptions!$C$11*$B$7+E7178*Assumptions!$C$12*$B$8</f>
        <v>319.9313622</v>
      </c>
      <c r="G7178" s="0" t="n">
        <f aca="false">C7178*Assumptions!$C$15</f>
        <v>0</v>
      </c>
      <c r="H7178" s="0" t="n">
        <f aca="false">MIN(F7178,G7178)</f>
        <v>0</v>
      </c>
      <c r="I7178" s="0" t="n">
        <f aca="false">IF(C7178=1,MIN(G7178-H7178,Assumptions!$C$13,P7177),0)</f>
        <v>0</v>
      </c>
      <c r="J7178" s="0" t="n">
        <f aca="false">H7178+I7178</f>
        <v>0</v>
      </c>
      <c r="K7178" s="0" t="n">
        <f aca="false">MIN(IF(C7178=1,F7178-H7178,F7178),Assumptions!$C$13,MAX(0,($B$5-P7177)/$B$6))</f>
        <v>0</v>
      </c>
      <c r="L7178" s="0" t="n">
        <f aca="false">IF(C7178=1,0,MIN(F7178-K7178,Assumptions!$C$15,MAX(0,$B$10-O7177-M7178)))</f>
        <v>200</v>
      </c>
      <c r="M7178" s="0" t="n">
        <f aca="false">'Profiles 8760'!H7167</f>
        <v>53200</v>
      </c>
      <c r="N7178" s="0" t="n">
        <f aca="false">J7178+L7178</f>
        <v>200</v>
      </c>
      <c r="O7178" s="0" t="n">
        <f aca="false">O7177+N7178</f>
        <v>668855.638022695</v>
      </c>
      <c r="P7178" s="0" t="n">
        <f aca="false">MIN($B$5,P7177+K7178*$B$6-I7178)</f>
        <v>510.81</v>
      </c>
      <c r="Q7178" s="0" t="n">
        <f aca="false">MAX(0,F7178-H7178-K7178-L7178)</f>
        <v>119.9313622</v>
      </c>
    </row>
    <row r="7179" customFormat="false" ht="15" hidden="false" customHeight="false" outlineLevel="0" collapsed="false">
      <c r="A7179" s="0" t="n">
        <f aca="false">'Profiles 8760'!A7168</f>
        <v>7166</v>
      </c>
      <c r="B7179" s="0" t="n">
        <f aca="false">'Profiles 8760'!B7168</f>
        <v>10</v>
      </c>
      <c r="C7179" s="0" t="n">
        <f aca="false">'Profiles 8760'!E7168</f>
        <v>0</v>
      </c>
      <c r="D7179" s="0" t="n">
        <f aca="false">'Profiles 8760'!F7168</f>
        <v>1</v>
      </c>
      <c r="E7179" s="0" t="n">
        <f aca="false">'Profiles 8760'!G7168</f>
        <v>0.518831</v>
      </c>
      <c r="F7179" s="0" t="n">
        <f aca="false">D7179*Assumptions!$C$11*$B$7+E7179*Assumptions!$C$12*$B$8</f>
        <v>310.0201879</v>
      </c>
      <c r="G7179" s="0" t="n">
        <f aca="false">C7179*Assumptions!$C$15</f>
        <v>0</v>
      </c>
      <c r="H7179" s="0" t="n">
        <f aca="false">MIN(F7179,G7179)</f>
        <v>0</v>
      </c>
      <c r="I7179" s="0" t="n">
        <f aca="false">IF(C7179=1,MIN(G7179-H7179,Assumptions!$C$13,P7178),0)</f>
        <v>0</v>
      </c>
      <c r="J7179" s="0" t="n">
        <f aca="false">H7179+I7179</f>
        <v>0</v>
      </c>
      <c r="K7179" s="0" t="n">
        <f aca="false">MIN(IF(C7179=1,F7179-H7179,F7179),Assumptions!$C$13,MAX(0,($B$5-P7178)/$B$6))</f>
        <v>0</v>
      </c>
      <c r="L7179" s="0" t="n">
        <f aca="false">IF(C7179=1,0,MIN(F7179-K7179,Assumptions!$C$15,MAX(0,$B$10-O7178-M7179)))</f>
        <v>200</v>
      </c>
      <c r="M7179" s="0" t="n">
        <f aca="false">'Profiles 8760'!H7168</f>
        <v>53200</v>
      </c>
      <c r="N7179" s="0" t="n">
        <f aca="false">J7179+L7179</f>
        <v>200</v>
      </c>
      <c r="O7179" s="0" t="n">
        <f aca="false">O7178+N7179</f>
        <v>669055.638022695</v>
      </c>
      <c r="P7179" s="0" t="n">
        <f aca="false">MIN($B$5,P7178+K7179*$B$6-I7179)</f>
        <v>510.81</v>
      </c>
      <c r="Q7179" s="0" t="n">
        <f aca="false">MAX(0,F7179-H7179-K7179-L7179)</f>
        <v>110.0201879</v>
      </c>
    </row>
    <row r="7180" customFormat="false" ht="15" hidden="false" customHeight="false" outlineLevel="0" collapsed="false">
      <c r="A7180" s="0" t="n">
        <f aca="false">'Profiles 8760'!A7169</f>
        <v>7167</v>
      </c>
      <c r="B7180" s="0" t="n">
        <f aca="false">'Profiles 8760'!B7169</f>
        <v>10</v>
      </c>
      <c r="C7180" s="0" t="n">
        <f aca="false">'Profiles 8760'!E7169</f>
        <v>0</v>
      </c>
      <c r="D7180" s="0" t="n">
        <f aca="false">'Profiles 8760'!F7169</f>
        <v>1</v>
      </c>
      <c r="E7180" s="0" t="n">
        <f aca="false">'Profiles 8760'!G7169</f>
        <v>0.655733</v>
      </c>
      <c r="F7180" s="0" t="n">
        <f aca="false">D7180*Assumptions!$C$11*$B$7+E7180*Assumptions!$C$12*$B$8</f>
        <v>315.6194797</v>
      </c>
      <c r="G7180" s="0" t="n">
        <f aca="false">C7180*Assumptions!$C$15</f>
        <v>0</v>
      </c>
      <c r="H7180" s="0" t="n">
        <f aca="false">MIN(F7180,G7180)</f>
        <v>0</v>
      </c>
      <c r="I7180" s="0" t="n">
        <f aca="false">IF(C7180=1,MIN(G7180-H7180,Assumptions!$C$13,P7179),0)</f>
        <v>0</v>
      </c>
      <c r="J7180" s="0" t="n">
        <f aca="false">H7180+I7180</f>
        <v>0</v>
      </c>
      <c r="K7180" s="0" t="n">
        <f aca="false">MIN(IF(C7180=1,F7180-H7180,F7180),Assumptions!$C$13,MAX(0,($B$5-P7179)/$B$6))</f>
        <v>0</v>
      </c>
      <c r="L7180" s="0" t="n">
        <f aca="false">IF(C7180=1,0,MIN(F7180-K7180,Assumptions!$C$15,MAX(0,$B$10-O7179-M7180)))</f>
        <v>200</v>
      </c>
      <c r="M7180" s="0" t="n">
        <f aca="false">'Profiles 8760'!H7169</f>
        <v>53200</v>
      </c>
      <c r="N7180" s="0" t="n">
        <f aca="false">J7180+L7180</f>
        <v>200</v>
      </c>
      <c r="O7180" s="0" t="n">
        <f aca="false">O7179+N7180</f>
        <v>669255.638022695</v>
      </c>
      <c r="P7180" s="0" t="n">
        <f aca="false">MIN($B$5,P7179+K7180*$B$6-I7180)</f>
        <v>510.81</v>
      </c>
      <c r="Q7180" s="0" t="n">
        <f aca="false">MAX(0,F7180-H7180-K7180-L7180)</f>
        <v>115.6194797</v>
      </c>
    </row>
    <row r="7181" customFormat="false" ht="15" hidden="false" customHeight="false" outlineLevel="0" collapsed="false">
      <c r="A7181" s="0" t="n">
        <f aca="false">'Profiles 8760'!A7170</f>
        <v>7168</v>
      </c>
      <c r="B7181" s="0" t="n">
        <f aca="false">'Profiles 8760'!B7170</f>
        <v>10</v>
      </c>
      <c r="C7181" s="0" t="n">
        <f aca="false">'Profiles 8760'!E7170</f>
        <v>0</v>
      </c>
      <c r="D7181" s="0" t="n">
        <f aca="false">'Profiles 8760'!F7170</f>
        <v>0.803425</v>
      </c>
      <c r="E7181" s="0" t="n">
        <f aca="false">'Profiles 8760'!G7170</f>
        <v>0.433683</v>
      </c>
      <c r="F7181" s="0" t="n">
        <f aca="false">D7181*Assumptions!$C$11*$B$7+E7181*Assumptions!$C$12*$B$8</f>
        <v>249.7667747</v>
      </c>
      <c r="G7181" s="0" t="n">
        <f aca="false">C7181*Assumptions!$C$15</f>
        <v>0</v>
      </c>
      <c r="H7181" s="0" t="n">
        <f aca="false">MIN(F7181,G7181)</f>
        <v>0</v>
      </c>
      <c r="I7181" s="0" t="n">
        <f aca="false">IF(C7181=1,MIN(G7181-H7181,Assumptions!$C$13,P7180),0)</f>
        <v>0</v>
      </c>
      <c r="J7181" s="0" t="n">
        <f aca="false">H7181+I7181</f>
        <v>0</v>
      </c>
      <c r="K7181" s="0" t="n">
        <f aca="false">MIN(IF(C7181=1,F7181-H7181,F7181),Assumptions!$C$13,MAX(0,($B$5-P7180)/$B$6))</f>
        <v>0</v>
      </c>
      <c r="L7181" s="0" t="n">
        <f aca="false">IF(C7181=1,0,MIN(F7181-K7181,Assumptions!$C$15,MAX(0,$B$10-O7180-M7181)))</f>
        <v>200</v>
      </c>
      <c r="M7181" s="0" t="n">
        <f aca="false">'Profiles 8760'!H7170</f>
        <v>53200</v>
      </c>
      <c r="N7181" s="0" t="n">
        <f aca="false">J7181+L7181</f>
        <v>200</v>
      </c>
      <c r="O7181" s="0" t="n">
        <f aca="false">O7180+N7181</f>
        <v>669455.638022695</v>
      </c>
      <c r="P7181" s="0" t="n">
        <f aca="false">MIN($B$5,P7180+K7181*$B$6-I7181)</f>
        <v>510.81</v>
      </c>
      <c r="Q7181" s="0" t="n">
        <f aca="false">MAX(0,F7181-H7181-K7181-L7181)</f>
        <v>49.7667747</v>
      </c>
    </row>
    <row r="7182" customFormat="false" ht="15" hidden="false" customHeight="false" outlineLevel="0" collapsed="false">
      <c r="A7182" s="0" t="n">
        <f aca="false">'Profiles 8760'!A7171</f>
        <v>7169</v>
      </c>
      <c r="B7182" s="0" t="n">
        <f aca="false">'Profiles 8760'!B7171</f>
        <v>10</v>
      </c>
      <c r="C7182" s="0" t="n">
        <f aca="false">'Profiles 8760'!E7171</f>
        <v>0</v>
      </c>
      <c r="D7182" s="0" t="n">
        <f aca="false">'Profiles 8760'!F7171</f>
        <v>0.471701</v>
      </c>
      <c r="E7182" s="0" t="n">
        <f aca="false">'Profiles 8760'!G7171</f>
        <v>0.460275</v>
      </c>
      <c r="F7182" s="0" t="n">
        <f aca="false">D7182*Assumptions!$C$11*$B$7+E7182*Assumptions!$C$12*$B$8</f>
        <v>155.0524963</v>
      </c>
      <c r="G7182" s="0" t="n">
        <f aca="false">C7182*Assumptions!$C$15</f>
        <v>0</v>
      </c>
      <c r="H7182" s="0" t="n">
        <f aca="false">MIN(F7182,G7182)</f>
        <v>0</v>
      </c>
      <c r="I7182" s="0" t="n">
        <f aca="false">IF(C7182=1,MIN(G7182-H7182,Assumptions!$C$13,P7181),0)</f>
        <v>0</v>
      </c>
      <c r="J7182" s="0" t="n">
        <f aca="false">H7182+I7182</f>
        <v>0</v>
      </c>
      <c r="K7182" s="0" t="n">
        <f aca="false">MIN(IF(C7182=1,F7182-H7182,F7182),Assumptions!$C$13,MAX(0,($B$5-P7181)/$B$6))</f>
        <v>0</v>
      </c>
      <c r="L7182" s="0" t="n">
        <f aca="false">IF(C7182=1,0,MIN(F7182-K7182,Assumptions!$C$15,MAX(0,$B$10-O7181-M7182)))</f>
        <v>155.0524963</v>
      </c>
      <c r="M7182" s="0" t="n">
        <f aca="false">'Profiles 8760'!H7171</f>
        <v>53200</v>
      </c>
      <c r="N7182" s="0" t="n">
        <f aca="false">J7182+L7182</f>
        <v>155.0524963</v>
      </c>
      <c r="O7182" s="0" t="n">
        <f aca="false">O7181+N7182</f>
        <v>669610.690518995</v>
      </c>
      <c r="P7182" s="0" t="n">
        <f aca="false">MIN($B$5,P7181+K7182*$B$6-I7182)</f>
        <v>510.81</v>
      </c>
      <c r="Q7182" s="0" t="n">
        <f aca="false">MAX(0,F7182-H7182-K7182-L7182)</f>
        <v>0</v>
      </c>
    </row>
    <row r="7183" customFormat="false" ht="15" hidden="false" customHeight="false" outlineLevel="0" collapsed="false">
      <c r="A7183" s="0" t="n">
        <f aca="false">'Profiles 8760'!A7172</f>
        <v>7170</v>
      </c>
      <c r="B7183" s="0" t="n">
        <f aca="false">'Profiles 8760'!B7172</f>
        <v>10</v>
      </c>
      <c r="C7183" s="0" t="n">
        <f aca="false">'Profiles 8760'!E7172</f>
        <v>0</v>
      </c>
      <c r="D7183" s="0" t="n">
        <f aca="false">'Profiles 8760'!F7172</f>
        <v>0.156782</v>
      </c>
      <c r="E7183" s="0" t="n">
        <f aca="false">'Profiles 8760'!G7172</f>
        <v>0.374257</v>
      </c>
      <c r="F7183" s="0" t="n">
        <f aca="false">D7183*Assumptions!$C$11*$B$7+E7183*Assumptions!$C$12*$B$8</f>
        <v>60.5857529</v>
      </c>
      <c r="G7183" s="0" t="n">
        <f aca="false">C7183*Assumptions!$C$15</f>
        <v>0</v>
      </c>
      <c r="H7183" s="0" t="n">
        <f aca="false">MIN(F7183,G7183)</f>
        <v>0</v>
      </c>
      <c r="I7183" s="0" t="n">
        <f aca="false">IF(C7183=1,MIN(G7183-H7183,Assumptions!$C$13,P7182),0)</f>
        <v>0</v>
      </c>
      <c r="J7183" s="0" t="n">
        <f aca="false">H7183+I7183</f>
        <v>0</v>
      </c>
      <c r="K7183" s="0" t="n">
        <f aca="false">MIN(IF(C7183=1,F7183-H7183,F7183),Assumptions!$C$13,MAX(0,($B$5-P7182)/$B$6))</f>
        <v>0</v>
      </c>
      <c r="L7183" s="0" t="n">
        <f aca="false">IF(C7183=1,0,MIN(F7183-K7183,Assumptions!$C$15,MAX(0,$B$10-O7182-M7183)))</f>
        <v>60.5857529</v>
      </c>
      <c r="M7183" s="0" t="n">
        <f aca="false">'Profiles 8760'!H7172</f>
        <v>53200</v>
      </c>
      <c r="N7183" s="0" t="n">
        <f aca="false">J7183+L7183</f>
        <v>60.5857529</v>
      </c>
      <c r="O7183" s="0" t="n">
        <f aca="false">O7182+N7183</f>
        <v>669671.276271895</v>
      </c>
      <c r="P7183" s="0" t="n">
        <f aca="false">MIN($B$5,P7182+K7183*$B$6-I7183)</f>
        <v>510.81</v>
      </c>
      <c r="Q7183" s="0" t="n">
        <f aca="false">MAX(0,F7183-H7183-K7183-L7183)</f>
        <v>0</v>
      </c>
    </row>
    <row r="7184" customFormat="false" ht="15" hidden="false" customHeight="false" outlineLevel="0" collapsed="false">
      <c r="A7184" s="0" t="n">
        <f aca="false">'Profiles 8760'!A7173</f>
        <v>7171</v>
      </c>
      <c r="B7184" s="0" t="n">
        <f aca="false">'Profiles 8760'!B7173</f>
        <v>10</v>
      </c>
      <c r="C7184" s="0" t="n">
        <f aca="false">'Profiles 8760'!E7173</f>
        <v>0</v>
      </c>
      <c r="D7184" s="0" t="n">
        <f aca="false">'Profiles 8760'!F7173</f>
        <v>0</v>
      </c>
      <c r="E7184" s="0" t="n">
        <f aca="false">'Profiles 8760'!G7173</f>
        <v>0.303479</v>
      </c>
      <c r="F7184" s="0" t="n">
        <f aca="false">D7184*Assumptions!$C$11*$B$7+E7184*Assumptions!$C$12*$B$8</f>
        <v>12.4122911</v>
      </c>
      <c r="G7184" s="0" t="n">
        <f aca="false">C7184*Assumptions!$C$15</f>
        <v>0</v>
      </c>
      <c r="H7184" s="0" t="n">
        <f aca="false">MIN(F7184,G7184)</f>
        <v>0</v>
      </c>
      <c r="I7184" s="0" t="n">
        <f aca="false">IF(C7184=1,MIN(G7184-H7184,Assumptions!$C$13,P7183),0)</f>
        <v>0</v>
      </c>
      <c r="J7184" s="0" t="n">
        <f aca="false">H7184+I7184</f>
        <v>0</v>
      </c>
      <c r="K7184" s="0" t="n">
        <f aca="false">MIN(IF(C7184=1,F7184-H7184,F7184),Assumptions!$C$13,MAX(0,($B$5-P7183)/$B$6))</f>
        <v>0</v>
      </c>
      <c r="L7184" s="0" t="n">
        <f aca="false">IF(C7184=1,0,MIN(F7184-K7184,Assumptions!$C$15,MAX(0,$B$10-O7183-M7184)))</f>
        <v>12.4122911</v>
      </c>
      <c r="M7184" s="0" t="n">
        <f aca="false">'Profiles 8760'!H7173</f>
        <v>53200</v>
      </c>
      <c r="N7184" s="0" t="n">
        <f aca="false">J7184+L7184</f>
        <v>12.4122911</v>
      </c>
      <c r="O7184" s="0" t="n">
        <f aca="false">O7183+N7184</f>
        <v>669683.688562995</v>
      </c>
      <c r="P7184" s="0" t="n">
        <f aca="false">MIN($B$5,P7183+K7184*$B$6-I7184)</f>
        <v>510.81</v>
      </c>
      <c r="Q7184" s="0" t="n">
        <f aca="false">MAX(0,F7184-H7184-K7184-L7184)</f>
        <v>0</v>
      </c>
    </row>
    <row r="7185" customFormat="false" ht="15" hidden="false" customHeight="false" outlineLevel="0" collapsed="false">
      <c r="A7185" s="0" t="n">
        <f aca="false">'Profiles 8760'!A7174</f>
        <v>7172</v>
      </c>
      <c r="B7185" s="0" t="n">
        <f aca="false">'Profiles 8760'!B7174</f>
        <v>10</v>
      </c>
      <c r="C7185" s="0" t="n">
        <f aca="false">'Profiles 8760'!E7174</f>
        <v>1</v>
      </c>
      <c r="D7185" s="0" t="n">
        <f aca="false">'Profiles 8760'!F7174</f>
        <v>0</v>
      </c>
      <c r="E7185" s="0" t="n">
        <f aca="false">'Profiles 8760'!G7174</f>
        <v>0.333156</v>
      </c>
      <c r="F7185" s="0" t="n">
        <f aca="false">D7185*Assumptions!$C$11*$B$7+E7185*Assumptions!$C$12*$B$8</f>
        <v>13.6260804</v>
      </c>
      <c r="G7185" s="0" t="n">
        <f aca="false">C7185*Assumptions!$C$15</f>
        <v>200</v>
      </c>
      <c r="H7185" s="0" t="n">
        <f aca="false">MIN(F7185,G7185)</f>
        <v>13.6260804</v>
      </c>
      <c r="I7185" s="0" t="n">
        <f aca="false">IF(C7185=1,MIN(G7185-H7185,Assumptions!$C$13,P7184),0)</f>
        <v>180</v>
      </c>
      <c r="J7185" s="0" t="n">
        <f aca="false">H7185+I7185</f>
        <v>193.6260804</v>
      </c>
      <c r="K7185" s="0" t="n">
        <f aca="false">MIN(IF(C7185=1,F7185-H7185,F7185),Assumptions!$C$13,MAX(0,($B$5-P7184)/$B$6))</f>
        <v>0</v>
      </c>
      <c r="L7185" s="0" t="n">
        <f aca="false">IF(C7185=1,0,MIN(F7185-K7185,Assumptions!$C$15,MAX(0,$B$10-O7184-M7185)))</f>
        <v>0</v>
      </c>
      <c r="M7185" s="0" t="n">
        <f aca="false">'Profiles 8760'!H7174</f>
        <v>53000</v>
      </c>
      <c r="N7185" s="0" t="n">
        <f aca="false">J7185+L7185</f>
        <v>193.6260804</v>
      </c>
      <c r="O7185" s="0" t="n">
        <f aca="false">O7184+N7185</f>
        <v>669877.314643395</v>
      </c>
      <c r="P7185" s="0" t="n">
        <f aca="false">MIN($B$5,P7184+K7185*$B$6-I7185)</f>
        <v>330.81</v>
      </c>
      <c r="Q7185" s="0" t="n">
        <f aca="false">MAX(0,F7185-H7185-K7185-L7185)</f>
        <v>0</v>
      </c>
    </row>
    <row r="7186" customFormat="false" ht="15" hidden="false" customHeight="false" outlineLevel="0" collapsed="false">
      <c r="A7186" s="0" t="n">
        <f aca="false">'Profiles 8760'!A7175</f>
        <v>7173</v>
      </c>
      <c r="B7186" s="0" t="n">
        <f aca="false">'Profiles 8760'!B7175</f>
        <v>10</v>
      </c>
      <c r="C7186" s="0" t="n">
        <f aca="false">'Profiles 8760'!E7175</f>
        <v>1</v>
      </c>
      <c r="D7186" s="0" t="n">
        <f aca="false">'Profiles 8760'!F7175</f>
        <v>0</v>
      </c>
      <c r="E7186" s="0" t="n">
        <f aca="false">'Profiles 8760'!G7175</f>
        <v>0.350279</v>
      </c>
      <c r="F7186" s="0" t="n">
        <f aca="false">D7186*Assumptions!$C$11*$B$7+E7186*Assumptions!$C$12*$B$8</f>
        <v>14.3264111</v>
      </c>
      <c r="G7186" s="0" t="n">
        <f aca="false">C7186*Assumptions!$C$15</f>
        <v>200</v>
      </c>
      <c r="H7186" s="0" t="n">
        <f aca="false">MIN(F7186,G7186)</f>
        <v>14.3264111</v>
      </c>
      <c r="I7186" s="0" t="n">
        <f aca="false">IF(C7186=1,MIN(G7186-H7186,Assumptions!$C$13,P7185),0)</f>
        <v>180</v>
      </c>
      <c r="J7186" s="0" t="n">
        <f aca="false">H7186+I7186</f>
        <v>194.3264111</v>
      </c>
      <c r="K7186" s="0" t="n">
        <f aca="false">MIN(IF(C7186=1,F7186-H7186,F7186),Assumptions!$C$13,MAX(0,($B$5-P7185)/$B$6))</f>
        <v>0</v>
      </c>
      <c r="L7186" s="0" t="n">
        <f aca="false">IF(C7186=1,0,MIN(F7186-K7186,Assumptions!$C$15,MAX(0,$B$10-O7185-M7186)))</f>
        <v>0</v>
      </c>
      <c r="M7186" s="0" t="n">
        <f aca="false">'Profiles 8760'!H7175</f>
        <v>52800</v>
      </c>
      <c r="N7186" s="0" t="n">
        <f aca="false">J7186+L7186</f>
        <v>194.3264111</v>
      </c>
      <c r="O7186" s="0" t="n">
        <f aca="false">O7185+N7186</f>
        <v>670071.641054495</v>
      </c>
      <c r="P7186" s="0" t="n">
        <f aca="false">MIN($B$5,P7185+K7186*$B$6-I7186)</f>
        <v>150.81</v>
      </c>
      <c r="Q7186" s="0" t="n">
        <f aca="false">MAX(0,F7186-H7186-K7186-L7186)</f>
        <v>0</v>
      </c>
    </row>
    <row r="7187" customFormat="false" ht="15" hidden="false" customHeight="false" outlineLevel="0" collapsed="false">
      <c r="A7187" s="0" t="n">
        <f aca="false">'Profiles 8760'!A7176</f>
        <v>7174</v>
      </c>
      <c r="B7187" s="0" t="n">
        <f aca="false">'Profiles 8760'!B7176</f>
        <v>10</v>
      </c>
      <c r="C7187" s="0" t="n">
        <f aca="false">'Profiles 8760'!E7176</f>
        <v>0</v>
      </c>
      <c r="D7187" s="0" t="n">
        <f aca="false">'Profiles 8760'!F7176</f>
        <v>0</v>
      </c>
      <c r="E7187" s="0" t="n">
        <f aca="false">'Profiles 8760'!G7176</f>
        <v>0.334629</v>
      </c>
      <c r="F7187" s="0" t="n">
        <f aca="false">D7187*Assumptions!$C$11*$B$7+E7187*Assumptions!$C$12*$B$8</f>
        <v>13.6863261</v>
      </c>
      <c r="G7187" s="0" t="n">
        <f aca="false">C7187*Assumptions!$C$15</f>
        <v>0</v>
      </c>
      <c r="H7187" s="0" t="n">
        <f aca="false">MIN(F7187,G7187)</f>
        <v>0</v>
      </c>
      <c r="I7187" s="0" t="n">
        <f aca="false">IF(C7187=1,MIN(G7187-H7187,Assumptions!$C$13,P7186),0)</f>
        <v>0</v>
      </c>
      <c r="J7187" s="0" t="n">
        <f aca="false">H7187+I7187</f>
        <v>0</v>
      </c>
      <c r="K7187" s="0" t="n">
        <f aca="false">MIN(IF(C7187=1,F7187-H7187,F7187),Assumptions!$C$13,MAX(0,($B$5-P7186)/$B$6))</f>
        <v>13.6863261</v>
      </c>
      <c r="L7187" s="0" t="n">
        <f aca="false">IF(C7187=1,0,MIN(F7187-K7187,Assumptions!$C$15,MAX(0,$B$10-O7186-M7187)))</f>
        <v>0</v>
      </c>
      <c r="M7187" s="0" t="n">
        <f aca="false">'Profiles 8760'!H7176</f>
        <v>52800</v>
      </c>
      <c r="N7187" s="0" t="n">
        <f aca="false">J7187+L7187</f>
        <v>0</v>
      </c>
      <c r="O7187" s="0" t="n">
        <f aca="false">O7186+N7187</f>
        <v>670071.641054495</v>
      </c>
      <c r="P7187" s="0" t="n">
        <f aca="false">MIN($B$5,P7186+K7187*$B$6-I7187)</f>
        <v>162.67330746348</v>
      </c>
      <c r="Q7187" s="0" t="n">
        <f aca="false">MAX(0,F7187-H7187-K7187-L7187)</f>
        <v>0</v>
      </c>
    </row>
    <row r="7188" customFormat="false" ht="15" hidden="false" customHeight="false" outlineLevel="0" collapsed="false">
      <c r="A7188" s="0" t="n">
        <f aca="false">'Profiles 8760'!A7177</f>
        <v>7175</v>
      </c>
      <c r="B7188" s="0" t="n">
        <f aca="false">'Profiles 8760'!B7177</f>
        <v>10</v>
      </c>
      <c r="C7188" s="0" t="n">
        <f aca="false">'Profiles 8760'!E7177</f>
        <v>0</v>
      </c>
      <c r="D7188" s="0" t="n">
        <f aca="false">'Profiles 8760'!F7177</f>
        <v>0</v>
      </c>
      <c r="E7188" s="0" t="n">
        <f aca="false">'Profiles 8760'!G7177</f>
        <v>0.233187</v>
      </c>
      <c r="F7188" s="0" t="n">
        <f aca="false">D7188*Assumptions!$C$11*$B$7+E7188*Assumptions!$C$12*$B$8</f>
        <v>9.5373483</v>
      </c>
      <c r="G7188" s="0" t="n">
        <f aca="false">C7188*Assumptions!$C$15</f>
        <v>0</v>
      </c>
      <c r="H7188" s="0" t="n">
        <f aca="false">MIN(F7188,G7188)</f>
        <v>0</v>
      </c>
      <c r="I7188" s="0" t="n">
        <f aca="false">IF(C7188=1,MIN(G7188-H7188,Assumptions!$C$13,P7187),0)</f>
        <v>0</v>
      </c>
      <c r="J7188" s="0" t="n">
        <f aca="false">H7188+I7188</f>
        <v>0</v>
      </c>
      <c r="K7188" s="0" t="n">
        <f aca="false">MIN(IF(C7188=1,F7188-H7188,F7188),Assumptions!$C$13,MAX(0,($B$5-P7187)/$B$6))</f>
        <v>9.5373483</v>
      </c>
      <c r="L7188" s="0" t="n">
        <f aca="false">IF(C7188=1,0,MIN(F7188-K7188,Assumptions!$C$15,MAX(0,$B$10-O7187-M7188)))</f>
        <v>0</v>
      </c>
      <c r="M7188" s="0" t="n">
        <f aca="false">'Profiles 8760'!H7177</f>
        <v>52800</v>
      </c>
      <c r="N7188" s="0" t="n">
        <f aca="false">J7188+L7188</f>
        <v>0</v>
      </c>
      <c r="O7188" s="0" t="n">
        <f aca="false">O7187+N7188</f>
        <v>670071.641054495</v>
      </c>
      <c r="P7188" s="0" t="n">
        <f aca="false">MIN($B$5,P7187+K7188*$B$6-I7188)</f>
        <v>170.94028096992</v>
      </c>
      <c r="Q7188" s="0" t="n">
        <f aca="false">MAX(0,F7188-H7188-K7188-L7188)</f>
        <v>0</v>
      </c>
    </row>
    <row r="7189" customFormat="false" ht="15" hidden="false" customHeight="false" outlineLevel="0" collapsed="false">
      <c r="A7189" s="0" t="n">
        <f aca="false">'Profiles 8760'!A7178</f>
        <v>7176</v>
      </c>
      <c r="B7189" s="0" t="n">
        <f aca="false">'Profiles 8760'!B7178</f>
        <v>10</v>
      </c>
      <c r="C7189" s="0" t="n">
        <f aca="false">'Profiles 8760'!E7178</f>
        <v>0</v>
      </c>
      <c r="D7189" s="0" t="n">
        <f aca="false">'Profiles 8760'!F7178</f>
        <v>0</v>
      </c>
      <c r="E7189" s="0" t="n">
        <f aca="false">'Profiles 8760'!G7178</f>
        <v>0.276769</v>
      </c>
      <c r="F7189" s="0" t="n">
        <f aca="false">D7189*Assumptions!$C$11*$B$7+E7189*Assumptions!$C$12*$B$8</f>
        <v>11.3198521</v>
      </c>
      <c r="G7189" s="0" t="n">
        <f aca="false">C7189*Assumptions!$C$15</f>
        <v>0</v>
      </c>
      <c r="H7189" s="0" t="n">
        <f aca="false">MIN(F7189,G7189)</f>
        <v>0</v>
      </c>
      <c r="I7189" s="0" t="n">
        <f aca="false">IF(C7189=1,MIN(G7189-H7189,Assumptions!$C$13,P7188),0)</f>
        <v>0</v>
      </c>
      <c r="J7189" s="0" t="n">
        <f aca="false">H7189+I7189</f>
        <v>0</v>
      </c>
      <c r="K7189" s="0" t="n">
        <f aca="false">MIN(IF(C7189=1,F7189-H7189,F7189),Assumptions!$C$13,MAX(0,($B$5-P7188)/$B$6))</f>
        <v>11.3198521</v>
      </c>
      <c r="L7189" s="0" t="n">
        <f aca="false">IF(C7189=1,0,MIN(F7189-K7189,Assumptions!$C$15,MAX(0,$B$10-O7188-M7189)))</f>
        <v>0</v>
      </c>
      <c r="M7189" s="0" t="n">
        <f aca="false">'Profiles 8760'!H7178</f>
        <v>52800</v>
      </c>
      <c r="N7189" s="0" t="n">
        <f aca="false">J7189+L7189</f>
        <v>0</v>
      </c>
      <c r="O7189" s="0" t="n">
        <f aca="false">O7188+N7189</f>
        <v>670071.641054495</v>
      </c>
      <c r="P7189" s="0" t="n">
        <f aca="false">MIN($B$5,P7188+K7189*$B$6-I7189)</f>
        <v>180.7523287702</v>
      </c>
      <c r="Q7189" s="0" t="n">
        <f aca="false">MAX(0,F7189-H7189-K7189-L7189)</f>
        <v>0</v>
      </c>
    </row>
    <row r="7190" customFormat="false" ht="15" hidden="false" customHeight="false" outlineLevel="0" collapsed="false">
      <c r="A7190" s="0" t="n">
        <f aca="false">'Profiles 8760'!A7179</f>
        <v>7177</v>
      </c>
      <c r="B7190" s="0" t="n">
        <f aca="false">'Profiles 8760'!B7179</f>
        <v>10</v>
      </c>
      <c r="C7190" s="0" t="n">
        <f aca="false">'Profiles 8760'!E7179</f>
        <v>0</v>
      </c>
      <c r="D7190" s="0" t="n">
        <f aca="false">'Profiles 8760'!F7179</f>
        <v>0</v>
      </c>
      <c r="E7190" s="0" t="n">
        <f aca="false">'Profiles 8760'!G7179</f>
        <v>0.269272</v>
      </c>
      <c r="F7190" s="0" t="n">
        <f aca="false">D7190*Assumptions!$C$11*$B$7+E7190*Assumptions!$C$12*$B$8</f>
        <v>11.0132248</v>
      </c>
      <c r="G7190" s="0" t="n">
        <f aca="false">C7190*Assumptions!$C$15</f>
        <v>0</v>
      </c>
      <c r="H7190" s="0" t="n">
        <f aca="false">MIN(F7190,G7190)</f>
        <v>0</v>
      </c>
      <c r="I7190" s="0" t="n">
        <f aca="false">IF(C7190=1,MIN(G7190-H7190,Assumptions!$C$13,P7189),0)</f>
        <v>0</v>
      </c>
      <c r="J7190" s="0" t="n">
        <f aca="false">H7190+I7190</f>
        <v>0</v>
      </c>
      <c r="K7190" s="0" t="n">
        <f aca="false">MIN(IF(C7190=1,F7190-H7190,F7190),Assumptions!$C$13,MAX(0,($B$5-P7189)/$B$6))</f>
        <v>11.0132248</v>
      </c>
      <c r="L7190" s="0" t="n">
        <f aca="false">IF(C7190=1,0,MIN(F7190-K7190,Assumptions!$C$15,MAX(0,$B$10-O7189-M7190)))</f>
        <v>0</v>
      </c>
      <c r="M7190" s="0" t="n">
        <f aca="false">'Profiles 8760'!H7179</f>
        <v>52800</v>
      </c>
      <c r="N7190" s="0" t="n">
        <f aca="false">J7190+L7190</f>
        <v>0</v>
      </c>
      <c r="O7190" s="0" t="n">
        <f aca="false">O7189+N7190</f>
        <v>670071.641054495</v>
      </c>
      <c r="P7190" s="0" t="n">
        <f aca="false">MIN($B$5,P7189+K7190*$B$6-I7190)</f>
        <v>190.29859202684</v>
      </c>
      <c r="Q7190" s="0" t="n">
        <f aca="false">MAX(0,F7190-H7190-K7190-L7190)</f>
        <v>0</v>
      </c>
    </row>
    <row r="7191" customFormat="false" ht="15" hidden="false" customHeight="false" outlineLevel="0" collapsed="false">
      <c r="A7191" s="0" t="n">
        <f aca="false">'Profiles 8760'!A7180</f>
        <v>7178</v>
      </c>
      <c r="B7191" s="0" t="n">
        <f aca="false">'Profiles 8760'!B7180</f>
        <v>10</v>
      </c>
      <c r="C7191" s="0" t="n">
        <f aca="false">'Profiles 8760'!E7180</f>
        <v>0</v>
      </c>
      <c r="D7191" s="0" t="n">
        <f aca="false">'Profiles 8760'!F7180</f>
        <v>0</v>
      </c>
      <c r="E7191" s="0" t="n">
        <f aca="false">'Profiles 8760'!G7180</f>
        <v>0.313348</v>
      </c>
      <c r="F7191" s="0" t="n">
        <f aca="false">D7191*Assumptions!$C$11*$B$7+E7191*Assumptions!$C$12*$B$8</f>
        <v>12.8159332</v>
      </c>
      <c r="G7191" s="0" t="n">
        <f aca="false">C7191*Assumptions!$C$15</f>
        <v>0</v>
      </c>
      <c r="H7191" s="0" t="n">
        <f aca="false">MIN(F7191,G7191)</f>
        <v>0</v>
      </c>
      <c r="I7191" s="0" t="n">
        <f aca="false">IF(C7191=1,MIN(G7191-H7191,Assumptions!$C$13,P7190),0)</f>
        <v>0</v>
      </c>
      <c r="J7191" s="0" t="n">
        <f aca="false">H7191+I7191</f>
        <v>0</v>
      </c>
      <c r="K7191" s="0" t="n">
        <f aca="false">MIN(IF(C7191=1,F7191-H7191,F7191),Assumptions!$C$13,MAX(0,($B$5-P7190)/$B$6))</f>
        <v>12.8159332</v>
      </c>
      <c r="L7191" s="0" t="n">
        <f aca="false">IF(C7191=1,0,MIN(F7191-K7191,Assumptions!$C$15,MAX(0,$B$10-O7190-M7191)))</f>
        <v>0</v>
      </c>
      <c r="M7191" s="0" t="n">
        <f aca="false">'Profiles 8760'!H7180</f>
        <v>52800</v>
      </c>
      <c r="N7191" s="0" t="n">
        <f aca="false">J7191+L7191</f>
        <v>0</v>
      </c>
      <c r="O7191" s="0" t="n">
        <f aca="false">O7190+N7191</f>
        <v>670071.641054495</v>
      </c>
      <c r="P7191" s="0" t="n">
        <f aca="false">MIN($B$5,P7190+K7191*$B$6-I7191)</f>
        <v>201.4074429246</v>
      </c>
      <c r="Q7191" s="0" t="n">
        <f aca="false">MAX(0,F7191-H7191-K7191-L7191)</f>
        <v>0</v>
      </c>
    </row>
    <row r="7192" customFormat="false" ht="15" hidden="false" customHeight="false" outlineLevel="0" collapsed="false">
      <c r="A7192" s="0" t="n">
        <f aca="false">'Profiles 8760'!A7181</f>
        <v>7179</v>
      </c>
      <c r="B7192" s="0" t="n">
        <f aca="false">'Profiles 8760'!B7181</f>
        <v>10</v>
      </c>
      <c r="C7192" s="0" t="n">
        <f aca="false">'Profiles 8760'!E7181</f>
        <v>0</v>
      </c>
      <c r="D7192" s="0" t="n">
        <f aca="false">'Profiles 8760'!F7181</f>
        <v>0</v>
      </c>
      <c r="E7192" s="0" t="n">
        <f aca="false">'Profiles 8760'!G7181</f>
        <v>0.225391</v>
      </c>
      <c r="F7192" s="0" t="n">
        <f aca="false">D7192*Assumptions!$C$11*$B$7+E7192*Assumptions!$C$12*$B$8</f>
        <v>9.2184919</v>
      </c>
      <c r="G7192" s="0" t="n">
        <f aca="false">C7192*Assumptions!$C$15</f>
        <v>0</v>
      </c>
      <c r="H7192" s="0" t="n">
        <f aca="false">MIN(F7192,G7192)</f>
        <v>0</v>
      </c>
      <c r="I7192" s="0" t="n">
        <f aca="false">IF(C7192=1,MIN(G7192-H7192,Assumptions!$C$13,P7191),0)</f>
        <v>0</v>
      </c>
      <c r="J7192" s="0" t="n">
        <f aca="false">H7192+I7192</f>
        <v>0</v>
      </c>
      <c r="K7192" s="0" t="n">
        <f aca="false">MIN(IF(C7192=1,F7192-H7192,F7192),Assumptions!$C$13,MAX(0,($B$5-P7191)/$B$6))</f>
        <v>9.2184919</v>
      </c>
      <c r="L7192" s="0" t="n">
        <f aca="false">IF(C7192=1,0,MIN(F7192-K7192,Assumptions!$C$15,MAX(0,$B$10-O7191-M7192)))</f>
        <v>0</v>
      </c>
      <c r="M7192" s="0" t="n">
        <f aca="false">'Profiles 8760'!H7181</f>
        <v>52800</v>
      </c>
      <c r="N7192" s="0" t="n">
        <f aca="false">J7192+L7192</f>
        <v>0</v>
      </c>
      <c r="O7192" s="0" t="n">
        <f aca="false">O7191+N7192</f>
        <v>670071.641054495</v>
      </c>
      <c r="P7192" s="0" t="n">
        <f aca="false">MIN($B$5,P7191+K7192*$B$6-I7192)</f>
        <v>209.39803170352</v>
      </c>
      <c r="Q7192" s="0" t="n">
        <f aca="false">MAX(0,F7192-H7192-K7192-L7192)</f>
        <v>0</v>
      </c>
    </row>
    <row r="7193" customFormat="false" ht="15" hidden="false" customHeight="false" outlineLevel="0" collapsed="false">
      <c r="A7193" s="0" t="n">
        <f aca="false">'Profiles 8760'!A7182</f>
        <v>7180</v>
      </c>
      <c r="B7193" s="0" t="n">
        <f aca="false">'Profiles 8760'!B7182</f>
        <v>10</v>
      </c>
      <c r="C7193" s="0" t="n">
        <f aca="false">'Profiles 8760'!E7182</f>
        <v>0</v>
      </c>
      <c r="D7193" s="0" t="n">
        <f aca="false">'Profiles 8760'!F7182</f>
        <v>0</v>
      </c>
      <c r="E7193" s="0" t="n">
        <f aca="false">'Profiles 8760'!G7182</f>
        <v>0.197676</v>
      </c>
      <c r="F7193" s="0" t="n">
        <f aca="false">D7193*Assumptions!$C$11*$B$7+E7193*Assumptions!$C$12*$B$8</f>
        <v>8.0849484</v>
      </c>
      <c r="G7193" s="0" t="n">
        <f aca="false">C7193*Assumptions!$C$15</f>
        <v>0</v>
      </c>
      <c r="H7193" s="0" t="n">
        <f aca="false">MIN(F7193,G7193)</f>
        <v>0</v>
      </c>
      <c r="I7193" s="0" t="n">
        <f aca="false">IF(C7193=1,MIN(G7193-H7193,Assumptions!$C$13,P7192),0)</f>
        <v>0</v>
      </c>
      <c r="J7193" s="0" t="n">
        <f aca="false">H7193+I7193</f>
        <v>0</v>
      </c>
      <c r="K7193" s="0" t="n">
        <f aca="false">MIN(IF(C7193=1,F7193-H7193,F7193),Assumptions!$C$13,MAX(0,($B$5-P7192)/$B$6))</f>
        <v>8.0849484</v>
      </c>
      <c r="L7193" s="0" t="n">
        <f aca="false">IF(C7193=1,0,MIN(F7193-K7193,Assumptions!$C$15,MAX(0,$B$10-O7192-M7193)))</f>
        <v>0</v>
      </c>
      <c r="M7193" s="0" t="n">
        <f aca="false">'Profiles 8760'!H7182</f>
        <v>52800</v>
      </c>
      <c r="N7193" s="0" t="n">
        <f aca="false">J7193+L7193</f>
        <v>0</v>
      </c>
      <c r="O7193" s="0" t="n">
        <f aca="false">O7192+N7193</f>
        <v>670071.641054495</v>
      </c>
      <c r="P7193" s="0" t="n">
        <f aca="false">MIN($B$5,P7192+K7193*$B$6-I7193)</f>
        <v>216.40606497664</v>
      </c>
      <c r="Q7193" s="0" t="n">
        <f aca="false">MAX(0,F7193-H7193-K7193-L7193)</f>
        <v>0</v>
      </c>
    </row>
    <row r="7194" customFormat="false" ht="15" hidden="false" customHeight="false" outlineLevel="0" collapsed="false">
      <c r="A7194" s="0" t="n">
        <f aca="false">'Profiles 8760'!A7183</f>
        <v>7181</v>
      </c>
      <c r="B7194" s="0" t="n">
        <f aca="false">'Profiles 8760'!B7183</f>
        <v>10</v>
      </c>
      <c r="C7194" s="0" t="n">
        <f aca="false">'Profiles 8760'!E7183</f>
        <v>0</v>
      </c>
      <c r="D7194" s="0" t="n">
        <f aca="false">'Profiles 8760'!F7183</f>
        <v>0</v>
      </c>
      <c r="E7194" s="0" t="n">
        <f aca="false">'Profiles 8760'!G7183</f>
        <v>0.280709</v>
      </c>
      <c r="F7194" s="0" t="n">
        <f aca="false">D7194*Assumptions!$C$11*$B$7+E7194*Assumptions!$C$12*$B$8</f>
        <v>11.4809981</v>
      </c>
      <c r="G7194" s="0" t="n">
        <f aca="false">C7194*Assumptions!$C$15</f>
        <v>0</v>
      </c>
      <c r="H7194" s="0" t="n">
        <f aca="false">MIN(F7194,G7194)</f>
        <v>0</v>
      </c>
      <c r="I7194" s="0" t="n">
        <f aca="false">IF(C7194=1,MIN(G7194-H7194,Assumptions!$C$13,P7193),0)</f>
        <v>0</v>
      </c>
      <c r="J7194" s="0" t="n">
        <f aca="false">H7194+I7194</f>
        <v>0</v>
      </c>
      <c r="K7194" s="0" t="n">
        <f aca="false">MIN(IF(C7194=1,F7194-H7194,F7194),Assumptions!$C$13,MAX(0,($B$5-P7193)/$B$6))</f>
        <v>11.4809981</v>
      </c>
      <c r="L7194" s="0" t="n">
        <f aca="false">IF(C7194=1,0,MIN(F7194-K7194,Assumptions!$C$15,MAX(0,$B$10-O7193-M7194)))</f>
        <v>0</v>
      </c>
      <c r="M7194" s="0" t="n">
        <f aca="false">'Profiles 8760'!H7183</f>
        <v>52800</v>
      </c>
      <c r="N7194" s="0" t="n">
        <f aca="false">J7194+L7194</f>
        <v>0</v>
      </c>
      <c r="O7194" s="0" t="n">
        <f aca="false">O7193+N7194</f>
        <v>670071.641054495</v>
      </c>
      <c r="P7194" s="0" t="n">
        <f aca="false">MIN($B$5,P7193+K7194*$B$6-I7194)</f>
        <v>226.35779412972</v>
      </c>
      <c r="Q7194" s="0" t="n">
        <f aca="false">MAX(0,F7194-H7194-K7194-L7194)</f>
        <v>0</v>
      </c>
    </row>
    <row r="7195" customFormat="false" ht="15" hidden="false" customHeight="false" outlineLevel="0" collapsed="false">
      <c r="A7195" s="0" t="n">
        <f aca="false">'Profiles 8760'!A7184</f>
        <v>7182</v>
      </c>
      <c r="B7195" s="0" t="n">
        <f aca="false">'Profiles 8760'!B7184</f>
        <v>10</v>
      </c>
      <c r="C7195" s="0" t="n">
        <f aca="false">'Profiles 8760'!E7184</f>
        <v>0</v>
      </c>
      <c r="D7195" s="0" t="n">
        <f aca="false">'Profiles 8760'!F7184</f>
        <v>0</v>
      </c>
      <c r="E7195" s="0" t="n">
        <f aca="false">'Profiles 8760'!G7184</f>
        <v>0.250523</v>
      </c>
      <c r="F7195" s="0" t="n">
        <f aca="false">D7195*Assumptions!$C$11*$B$7+E7195*Assumptions!$C$12*$B$8</f>
        <v>10.2463907</v>
      </c>
      <c r="G7195" s="0" t="n">
        <f aca="false">C7195*Assumptions!$C$15</f>
        <v>0</v>
      </c>
      <c r="H7195" s="0" t="n">
        <f aca="false">MIN(F7195,G7195)</f>
        <v>0</v>
      </c>
      <c r="I7195" s="0" t="n">
        <f aca="false">IF(C7195=1,MIN(G7195-H7195,Assumptions!$C$13,P7194),0)</f>
        <v>0</v>
      </c>
      <c r="J7195" s="0" t="n">
        <f aca="false">H7195+I7195</f>
        <v>0</v>
      </c>
      <c r="K7195" s="0" t="n">
        <f aca="false">MIN(IF(C7195=1,F7195-H7195,F7195),Assumptions!$C$13,MAX(0,($B$5-P7194)/$B$6))</f>
        <v>10.2463907</v>
      </c>
      <c r="L7195" s="0" t="n">
        <f aca="false">IF(C7195=1,0,MIN(F7195-K7195,Assumptions!$C$15,MAX(0,$B$10-O7194-M7195)))</f>
        <v>0</v>
      </c>
      <c r="M7195" s="0" t="n">
        <f aca="false">'Profiles 8760'!H7184</f>
        <v>52800</v>
      </c>
      <c r="N7195" s="0" t="n">
        <f aca="false">J7195+L7195</f>
        <v>0</v>
      </c>
      <c r="O7195" s="0" t="n">
        <f aca="false">O7194+N7195</f>
        <v>670071.641054495</v>
      </c>
      <c r="P7195" s="0" t="n">
        <f aca="false">MIN($B$5,P7194+K7195*$B$6-I7195)</f>
        <v>235.23936558848</v>
      </c>
      <c r="Q7195" s="0" t="n">
        <f aca="false">MAX(0,F7195-H7195-K7195-L7195)</f>
        <v>0</v>
      </c>
    </row>
    <row r="7196" customFormat="false" ht="15" hidden="false" customHeight="false" outlineLevel="0" collapsed="false">
      <c r="A7196" s="0" t="n">
        <f aca="false">'Profiles 8760'!A7185</f>
        <v>7183</v>
      </c>
      <c r="B7196" s="0" t="n">
        <f aca="false">'Profiles 8760'!B7185</f>
        <v>10</v>
      </c>
      <c r="C7196" s="0" t="n">
        <f aca="false">'Profiles 8760'!E7185</f>
        <v>0</v>
      </c>
      <c r="D7196" s="0" t="n">
        <f aca="false">'Profiles 8760'!F7185</f>
        <v>0</v>
      </c>
      <c r="E7196" s="0" t="n">
        <f aca="false">'Profiles 8760'!G7185</f>
        <v>0.397871</v>
      </c>
      <c r="F7196" s="0" t="n">
        <f aca="false">D7196*Assumptions!$C$11*$B$7+E7196*Assumptions!$C$12*$B$8</f>
        <v>16.2729239</v>
      </c>
      <c r="G7196" s="0" t="n">
        <f aca="false">C7196*Assumptions!$C$15</f>
        <v>0</v>
      </c>
      <c r="H7196" s="0" t="n">
        <f aca="false">MIN(F7196,G7196)</f>
        <v>0</v>
      </c>
      <c r="I7196" s="0" t="n">
        <f aca="false">IF(C7196=1,MIN(G7196-H7196,Assumptions!$C$13,P7195),0)</f>
        <v>0</v>
      </c>
      <c r="J7196" s="0" t="n">
        <f aca="false">H7196+I7196</f>
        <v>0</v>
      </c>
      <c r="K7196" s="0" t="n">
        <f aca="false">MIN(IF(C7196=1,F7196-H7196,F7196),Assumptions!$C$13,MAX(0,($B$5-P7195)/$B$6))</f>
        <v>16.2729239</v>
      </c>
      <c r="L7196" s="0" t="n">
        <f aca="false">IF(C7196=1,0,MIN(F7196-K7196,Assumptions!$C$15,MAX(0,$B$10-O7195-M7196)))</f>
        <v>0</v>
      </c>
      <c r="M7196" s="0" t="n">
        <f aca="false">'Profiles 8760'!H7185</f>
        <v>52800</v>
      </c>
      <c r="N7196" s="0" t="n">
        <f aca="false">J7196+L7196</f>
        <v>0</v>
      </c>
      <c r="O7196" s="0" t="n">
        <f aca="false">O7195+N7196</f>
        <v>670071.641054495</v>
      </c>
      <c r="P7196" s="0" t="n">
        <f aca="false">MIN($B$5,P7195+K7196*$B$6-I7196)</f>
        <v>249.344736025</v>
      </c>
      <c r="Q7196" s="0" t="n">
        <f aca="false">MAX(0,F7196-H7196-K7196-L7196)</f>
        <v>0</v>
      </c>
    </row>
    <row r="7197" customFormat="false" ht="15" hidden="false" customHeight="false" outlineLevel="0" collapsed="false">
      <c r="A7197" s="0" t="n">
        <f aca="false">'Profiles 8760'!A7186</f>
        <v>7184</v>
      </c>
      <c r="B7197" s="0" t="n">
        <f aca="false">'Profiles 8760'!B7186</f>
        <v>10</v>
      </c>
      <c r="C7197" s="0" t="n">
        <f aca="false">'Profiles 8760'!E7186</f>
        <v>1</v>
      </c>
      <c r="D7197" s="0" t="n">
        <f aca="false">'Profiles 8760'!F7186</f>
        <v>0.162592</v>
      </c>
      <c r="E7197" s="0" t="n">
        <f aca="false">'Profiles 8760'!G7186</f>
        <v>0.49865</v>
      </c>
      <c r="F7197" s="0" t="n">
        <f aca="false">D7197*Assumptions!$C$11*$B$7+E7197*Assumptions!$C$12*$B$8</f>
        <v>67.3513546</v>
      </c>
      <c r="G7197" s="0" t="n">
        <f aca="false">C7197*Assumptions!$C$15</f>
        <v>200</v>
      </c>
      <c r="H7197" s="0" t="n">
        <f aca="false">MIN(F7197,G7197)</f>
        <v>67.3513546</v>
      </c>
      <c r="I7197" s="0" t="n">
        <f aca="false">IF(C7197=1,MIN(G7197-H7197,Assumptions!$C$13,P7196),0)</f>
        <v>132.6486454</v>
      </c>
      <c r="J7197" s="0" t="n">
        <f aca="false">H7197+I7197</f>
        <v>200</v>
      </c>
      <c r="K7197" s="0" t="n">
        <f aca="false">MIN(IF(C7197=1,F7197-H7197,F7197),Assumptions!$C$13,MAX(0,($B$5-P7196)/$B$6))</f>
        <v>0</v>
      </c>
      <c r="L7197" s="0" t="n">
        <f aca="false">IF(C7197=1,0,MIN(F7197-K7197,Assumptions!$C$15,MAX(0,$B$10-O7196-M7197)))</f>
        <v>0</v>
      </c>
      <c r="M7197" s="0" t="n">
        <f aca="false">'Profiles 8760'!H7186</f>
        <v>52600</v>
      </c>
      <c r="N7197" s="0" t="n">
        <f aca="false">J7197+L7197</f>
        <v>200</v>
      </c>
      <c r="O7197" s="0" t="n">
        <f aca="false">O7196+N7197</f>
        <v>670271.641054495</v>
      </c>
      <c r="P7197" s="0" t="n">
        <f aca="false">MIN($B$5,P7196+K7197*$B$6-I7197)</f>
        <v>116.696090625</v>
      </c>
      <c r="Q7197" s="0" t="n">
        <f aca="false">MAX(0,F7197-H7197-K7197-L7197)</f>
        <v>0</v>
      </c>
    </row>
    <row r="7198" customFormat="false" ht="15" hidden="false" customHeight="false" outlineLevel="0" collapsed="false">
      <c r="A7198" s="0" t="n">
        <f aca="false">'Profiles 8760'!A7187</f>
        <v>7185</v>
      </c>
      <c r="B7198" s="0" t="n">
        <f aca="false">'Profiles 8760'!B7187</f>
        <v>10</v>
      </c>
      <c r="C7198" s="0" t="n">
        <f aca="false">'Profiles 8760'!E7187</f>
        <v>1</v>
      </c>
      <c r="D7198" s="0" t="n">
        <f aca="false">'Profiles 8760'!F7187</f>
        <v>0.48918</v>
      </c>
      <c r="E7198" s="0" t="n">
        <f aca="false">'Profiles 8760'!G7187</f>
        <v>0.517354</v>
      </c>
      <c r="F7198" s="0" t="n">
        <f aca="false">D7198*Assumptions!$C$11*$B$7+E7198*Assumptions!$C$12*$B$8</f>
        <v>162.4349626</v>
      </c>
      <c r="G7198" s="0" t="n">
        <f aca="false">C7198*Assumptions!$C$15</f>
        <v>200</v>
      </c>
      <c r="H7198" s="0" t="n">
        <f aca="false">MIN(F7198,G7198)</f>
        <v>162.4349626</v>
      </c>
      <c r="I7198" s="0" t="n">
        <f aca="false">IF(C7198=1,MIN(G7198-H7198,Assumptions!$C$13,P7197),0)</f>
        <v>37.5650374</v>
      </c>
      <c r="J7198" s="0" t="n">
        <f aca="false">H7198+I7198</f>
        <v>200</v>
      </c>
      <c r="K7198" s="0" t="n">
        <f aca="false">MIN(IF(C7198=1,F7198-H7198,F7198),Assumptions!$C$13,MAX(0,($B$5-P7197)/$B$6))</f>
        <v>0</v>
      </c>
      <c r="L7198" s="0" t="n">
        <f aca="false">IF(C7198=1,0,MIN(F7198-K7198,Assumptions!$C$15,MAX(0,$B$10-O7197-M7198)))</f>
        <v>0</v>
      </c>
      <c r="M7198" s="0" t="n">
        <f aca="false">'Profiles 8760'!H7187</f>
        <v>52400</v>
      </c>
      <c r="N7198" s="0" t="n">
        <f aca="false">J7198+L7198</f>
        <v>200</v>
      </c>
      <c r="O7198" s="0" t="n">
        <f aca="false">O7197+N7198</f>
        <v>670471.641054495</v>
      </c>
      <c r="P7198" s="0" t="n">
        <f aca="false">MIN($B$5,P7197+K7198*$B$6-I7198)</f>
        <v>79.131053225</v>
      </c>
      <c r="Q7198" s="0" t="n">
        <f aca="false">MAX(0,F7198-H7198-K7198-L7198)</f>
        <v>0</v>
      </c>
    </row>
    <row r="7199" customFormat="false" ht="15" hidden="false" customHeight="false" outlineLevel="0" collapsed="false">
      <c r="A7199" s="0" t="n">
        <f aca="false">'Profiles 8760'!A7188</f>
        <v>7186</v>
      </c>
      <c r="B7199" s="0" t="n">
        <f aca="false">'Profiles 8760'!B7188</f>
        <v>10</v>
      </c>
      <c r="C7199" s="0" t="n">
        <f aca="false">'Profiles 8760'!E7188</f>
        <v>0</v>
      </c>
      <c r="D7199" s="0" t="n">
        <f aca="false">'Profiles 8760'!F7188</f>
        <v>0.833196</v>
      </c>
      <c r="E7199" s="0" t="n">
        <f aca="false">'Profiles 8760'!G7188</f>
        <v>0.616117</v>
      </c>
      <c r="F7199" s="0" t="n">
        <f aca="false">D7199*Assumptions!$C$11*$B$7+E7199*Assumptions!$C$12*$B$8</f>
        <v>265.8261901</v>
      </c>
      <c r="G7199" s="0" t="n">
        <f aca="false">C7199*Assumptions!$C$15</f>
        <v>0</v>
      </c>
      <c r="H7199" s="0" t="n">
        <f aca="false">MIN(F7199,G7199)</f>
        <v>0</v>
      </c>
      <c r="I7199" s="0" t="n">
        <f aca="false">IF(C7199=1,MIN(G7199-H7199,Assumptions!$C$13,P7198),0)</f>
        <v>0</v>
      </c>
      <c r="J7199" s="0" t="n">
        <f aca="false">H7199+I7199</f>
        <v>0</v>
      </c>
      <c r="K7199" s="0" t="n">
        <f aca="false">MIN(IF(C7199=1,F7199-H7199,F7199),Assumptions!$C$13,MAX(0,($B$5-P7198)/$B$6))</f>
        <v>180</v>
      </c>
      <c r="L7199" s="0" t="n">
        <f aca="false">IF(C7199=1,0,MIN(F7199-K7199,Assumptions!$C$15,MAX(0,$B$10-O7198-M7199)))</f>
        <v>85.8261901</v>
      </c>
      <c r="M7199" s="0" t="n">
        <f aca="false">'Profiles 8760'!H7188</f>
        <v>52400</v>
      </c>
      <c r="N7199" s="0" t="n">
        <f aca="false">J7199+L7199</f>
        <v>85.8261901</v>
      </c>
      <c r="O7199" s="0" t="n">
        <f aca="false">O7198+N7199</f>
        <v>670557.467244595</v>
      </c>
      <c r="P7199" s="0" t="n">
        <f aca="false">MIN($B$5,P7198+K7199*$B$6-I7199)</f>
        <v>235.155053225</v>
      </c>
      <c r="Q7199" s="0" t="n">
        <f aca="false">MAX(0,F7199-H7199-K7199-L7199)</f>
        <v>0</v>
      </c>
    </row>
    <row r="7200" customFormat="false" ht="15" hidden="false" customHeight="false" outlineLevel="0" collapsed="false">
      <c r="A7200" s="0" t="n">
        <f aca="false">'Profiles 8760'!A7189</f>
        <v>7187</v>
      </c>
      <c r="B7200" s="0" t="n">
        <f aca="false">'Profiles 8760'!B7189</f>
        <v>10</v>
      </c>
      <c r="C7200" s="0" t="n">
        <f aca="false">'Profiles 8760'!E7189</f>
        <v>0</v>
      </c>
      <c r="D7200" s="0" t="n">
        <f aca="false">'Profiles 8760'!F7189</f>
        <v>1</v>
      </c>
      <c r="E7200" s="0" t="n">
        <f aca="false">'Profiles 8760'!G7189</f>
        <v>0.468117</v>
      </c>
      <c r="F7200" s="0" t="n">
        <f aca="false">D7200*Assumptions!$C$11*$B$7+E7200*Assumptions!$C$12*$B$8</f>
        <v>307.9459853</v>
      </c>
      <c r="G7200" s="0" t="n">
        <f aca="false">C7200*Assumptions!$C$15</f>
        <v>0</v>
      </c>
      <c r="H7200" s="0" t="n">
        <f aca="false">MIN(F7200,G7200)</f>
        <v>0</v>
      </c>
      <c r="I7200" s="0" t="n">
        <f aca="false">IF(C7200=1,MIN(G7200-H7200,Assumptions!$C$13,P7199),0)</f>
        <v>0</v>
      </c>
      <c r="J7200" s="0" t="n">
        <f aca="false">H7200+I7200</f>
        <v>0</v>
      </c>
      <c r="K7200" s="0" t="n">
        <f aca="false">MIN(IF(C7200=1,F7200-H7200,F7200),Assumptions!$C$13,MAX(0,($B$5-P7199)/$B$6))</f>
        <v>180</v>
      </c>
      <c r="L7200" s="0" t="n">
        <f aca="false">IF(C7200=1,0,MIN(F7200-K7200,Assumptions!$C$15,MAX(0,$B$10-O7199-M7200)))</f>
        <v>127.9459853</v>
      </c>
      <c r="M7200" s="0" t="n">
        <f aca="false">'Profiles 8760'!H7189</f>
        <v>52400</v>
      </c>
      <c r="N7200" s="0" t="n">
        <f aca="false">J7200+L7200</f>
        <v>127.9459853</v>
      </c>
      <c r="O7200" s="0" t="n">
        <f aca="false">O7199+N7200</f>
        <v>670685.413229895</v>
      </c>
      <c r="P7200" s="0" t="n">
        <f aca="false">MIN($B$5,P7199+K7200*$B$6-I7200)</f>
        <v>391.179053225</v>
      </c>
      <c r="Q7200" s="0" t="n">
        <f aca="false">MAX(0,F7200-H7200-K7200-L7200)</f>
        <v>0</v>
      </c>
    </row>
    <row r="7201" customFormat="false" ht="15" hidden="false" customHeight="false" outlineLevel="0" collapsed="false">
      <c r="A7201" s="0" t="n">
        <f aca="false">'Profiles 8760'!A7190</f>
        <v>7188</v>
      </c>
      <c r="B7201" s="0" t="n">
        <f aca="false">'Profiles 8760'!B7190</f>
        <v>10</v>
      </c>
      <c r="C7201" s="0" t="n">
        <f aca="false">'Profiles 8760'!E7190</f>
        <v>0</v>
      </c>
      <c r="D7201" s="0" t="n">
        <f aca="false">'Profiles 8760'!F7190</f>
        <v>1</v>
      </c>
      <c r="E7201" s="0" t="n">
        <f aca="false">'Profiles 8760'!G7190</f>
        <v>0.484866</v>
      </c>
      <c r="F7201" s="0" t="n">
        <f aca="false">D7201*Assumptions!$C$11*$B$7+E7201*Assumptions!$C$12*$B$8</f>
        <v>308.6310194</v>
      </c>
      <c r="G7201" s="0" t="n">
        <f aca="false">C7201*Assumptions!$C$15</f>
        <v>0</v>
      </c>
      <c r="H7201" s="0" t="n">
        <f aca="false">MIN(F7201,G7201)</f>
        <v>0</v>
      </c>
      <c r="I7201" s="0" t="n">
        <f aca="false">IF(C7201=1,MIN(G7201-H7201,Assumptions!$C$13,P7200),0)</f>
        <v>0</v>
      </c>
      <c r="J7201" s="0" t="n">
        <f aca="false">H7201+I7201</f>
        <v>0</v>
      </c>
      <c r="K7201" s="0" t="n">
        <f aca="false">MIN(IF(C7201=1,F7201-H7201,F7201),Assumptions!$C$13,MAX(0,($B$5-P7200)/$B$6))</f>
        <v>138.014474821181</v>
      </c>
      <c r="L7201" s="0" t="n">
        <f aca="false">IF(C7201=1,0,MIN(F7201-K7201,Assumptions!$C$15,MAX(0,$B$10-O7200-M7201)))</f>
        <v>170.616544578819</v>
      </c>
      <c r="M7201" s="0" t="n">
        <f aca="false">'Profiles 8760'!H7190</f>
        <v>52400</v>
      </c>
      <c r="N7201" s="0" t="n">
        <f aca="false">J7201+L7201</f>
        <v>170.616544578819</v>
      </c>
      <c r="O7201" s="0" t="n">
        <f aca="false">O7200+N7201</f>
        <v>670856.029774474</v>
      </c>
      <c r="P7201" s="0" t="n">
        <f aca="false">MIN($B$5,P7200+K7201*$B$6-I7201)</f>
        <v>510.81</v>
      </c>
      <c r="Q7201" s="0" t="n">
        <f aca="false">MAX(0,F7201-H7201-K7201-L7201)</f>
        <v>0</v>
      </c>
    </row>
    <row r="7202" customFormat="false" ht="15" hidden="false" customHeight="false" outlineLevel="0" collapsed="false">
      <c r="A7202" s="0" t="n">
        <f aca="false">'Profiles 8760'!A7191</f>
        <v>7189</v>
      </c>
      <c r="B7202" s="0" t="n">
        <f aca="false">'Profiles 8760'!B7191</f>
        <v>10</v>
      </c>
      <c r="C7202" s="0" t="n">
        <f aca="false">'Profiles 8760'!E7191</f>
        <v>0</v>
      </c>
      <c r="D7202" s="0" t="n">
        <f aca="false">'Profiles 8760'!F7191</f>
        <v>1</v>
      </c>
      <c r="E7202" s="0" t="n">
        <f aca="false">'Profiles 8760'!G7191</f>
        <v>0.550069</v>
      </c>
      <c r="F7202" s="0" t="n">
        <f aca="false">D7202*Assumptions!$C$11*$B$7+E7202*Assumptions!$C$12*$B$8</f>
        <v>311.2978221</v>
      </c>
      <c r="G7202" s="0" t="n">
        <f aca="false">C7202*Assumptions!$C$15</f>
        <v>0</v>
      </c>
      <c r="H7202" s="0" t="n">
        <f aca="false">MIN(F7202,G7202)</f>
        <v>0</v>
      </c>
      <c r="I7202" s="0" t="n">
        <f aca="false">IF(C7202=1,MIN(G7202-H7202,Assumptions!$C$13,P7201),0)</f>
        <v>0</v>
      </c>
      <c r="J7202" s="0" t="n">
        <f aca="false">H7202+I7202</f>
        <v>0</v>
      </c>
      <c r="K7202" s="0" t="n">
        <f aca="false">MIN(IF(C7202=1,F7202-H7202,F7202),Assumptions!$C$13,MAX(0,($B$5-P7201)/$B$6))</f>
        <v>0</v>
      </c>
      <c r="L7202" s="0" t="n">
        <f aca="false">IF(C7202=1,0,MIN(F7202-K7202,Assumptions!$C$15,MAX(0,$B$10-O7201-M7202)))</f>
        <v>200</v>
      </c>
      <c r="M7202" s="0" t="n">
        <f aca="false">'Profiles 8760'!H7191</f>
        <v>52400</v>
      </c>
      <c r="N7202" s="0" t="n">
        <f aca="false">J7202+L7202</f>
        <v>200</v>
      </c>
      <c r="O7202" s="0" t="n">
        <f aca="false">O7201+N7202</f>
        <v>671056.029774474</v>
      </c>
      <c r="P7202" s="0" t="n">
        <f aca="false">MIN($B$5,P7201+K7202*$B$6-I7202)</f>
        <v>510.81</v>
      </c>
      <c r="Q7202" s="0" t="n">
        <f aca="false">MAX(0,F7202-H7202-K7202-L7202)</f>
        <v>111.2978221</v>
      </c>
    </row>
    <row r="7203" customFormat="false" ht="15" hidden="false" customHeight="false" outlineLevel="0" collapsed="false">
      <c r="A7203" s="0" t="n">
        <f aca="false">'Profiles 8760'!A7192</f>
        <v>7190</v>
      </c>
      <c r="B7203" s="0" t="n">
        <f aca="false">'Profiles 8760'!B7192</f>
        <v>10</v>
      </c>
      <c r="C7203" s="0" t="n">
        <f aca="false">'Profiles 8760'!E7192</f>
        <v>0</v>
      </c>
      <c r="D7203" s="0" t="n">
        <f aca="false">'Profiles 8760'!F7192</f>
        <v>1</v>
      </c>
      <c r="E7203" s="0" t="n">
        <f aca="false">'Profiles 8760'!G7192</f>
        <v>0.597905</v>
      </c>
      <c r="F7203" s="0" t="n">
        <f aca="false">D7203*Assumptions!$C$11*$B$7+E7203*Assumptions!$C$12*$B$8</f>
        <v>313.2543145</v>
      </c>
      <c r="G7203" s="0" t="n">
        <f aca="false">C7203*Assumptions!$C$15</f>
        <v>0</v>
      </c>
      <c r="H7203" s="0" t="n">
        <f aca="false">MIN(F7203,G7203)</f>
        <v>0</v>
      </c>
      <c r="I7203" s="0" t="n">
        <f aca="false">IF(C7203=1,MIN(G7203-H7203,Assumptions!$C$13,P7202),0)</f>
        <v>0</v>
      </c>
      <c r="J7203" s="0" t="n">
        <f aca="false">H7203+I7203</f>
        <v>0</v>
      </c>
      <c r="K7203" s="0" t="n">
        <f aca="false">MIN(IF(C7203=1,F7203-H7203,F7203),Assumptions!$C$13,MAX(0,($B$5-P7202)/$B$6))</f>
        <v>0</v>
      </c>
      <c r="L7203" s="0" t="n">
        <f aca="false">IF(C7203=1,0,MIN(F7203-K7203,Assumptions!$C$15,MAX(0,$B$10-O7202-M7203)))</f>
        <v>200</v>
      </c>
      <c r="M7203" s="0" t="n">
        <f aca="false">'Profiles 8760'!H7192</f>
        <v>52400</v>
      </c>
      <c r="N7203" s="0" t="n">
        <f aca="false">J7203+L7203</f>
        <v>200</v>
      </c>
      <c r="O7203" s="0" t="n">
        <f aca="false">O7202+N7203</f>
        <v>671256.029774474</v>
      </c>
      <c r="P7203" s="0" t="n">
        <f aca="false">MIN($B$5,P7202+K7203*$B$6-I7203)</f>
        <v>510.81</v>
      </c>
      <c r="Q7203" s="0" t="n">
        <f aca="false">MAX(0,F7203-H7203-K7203-L7203)</f>
        <v>113.2543145</v>
      </c>
    </row>
    <row r="7204" customFormat="false" ht="15" hidden="false" customHeight="false" outlineLevel="0" collapsed="false">
      <c r="A7204" s="0" t="n">
        <f aca="false">'Profiles 8760'!A7193</f>
        <v>7191</v>
      </c>
      <c r="B7204" s="0" t="n">
        <f aca="false">'Profiles 8760'!B7193</f>
        <v>10</v>
      </c>
      <c r="C7204" s="0" t="n">
        <f aca="false">'Profiles 8760'!E7193</f>
        <v>0</v>
      </c>
      <c r="D7204" s="0" t="n">
        <f aca="false">'Profiles 8760'!F7193</f>
        <v>1</v>
      </c>
      <c r="E7204" s="0" t="n">
        <f aca="false">'Profiles 8760'!G7193</f>
        <v>0.502293</v>
      </c>
      <c r="F7204" s="0" t="n">
        <f aca="false">D7204*Assumptions!$C$11*$B$7+E7204*Assumptions!$C$12*$B$8</f>
        <v>309.3437837</v>
      </c>
      <c r="G7204" s="0" t="n">
        <f aca="false">C7204*Assumptions!$C$15</f>
        <v>0</v>
      </c>
      <c r="H7204" s="0" t="n">
        <f aca="false">MIN(F7204,G7204)</f>
        <v>0</v>
      </c>
      <c r="I7204" s="0" t="n">
        <f aca="false">IF(C7204=1,MIN(G7204-H7204,Assumptions!$C$13,P7203),0)</f>
        <v>0</v>
      </c>
      <c r="J7204" s="0" t="n">
        <f aca="false">H7204+I7204</f>
        <v>0</v>
      </c>
      <c r="K7204" s="0" t="n">
        <f aca="false">MIN(IF(C7204=1,F7204-H7204,F7204),Assumptions!$C$13,MAX(0,($B$5-P7203)/$B$6))</f>
        <v>0</v>
      </c>
      <c r="L7204" s="0" t="n">
        <f aca="false">IF(C7204=1,0,MIN(F7204-K7204,Assumptions!$C$15,MAX(0,$B$10-O7203-M7204)))</f>
        <v>200</v>
      </c>
      <c r="M7204" s="0" t="n">
        <f aca="false">'Profiles 8760'!H7193</f>
        <v>52400</v>
      </c>
      <c r="N7204" s="0" t="n">
        <f aca="false">J7204+L7204</f>
        <v>200</v>
      </c>
      <c r="O7204" s="0" t="n">
        <f aca="false">O7203+N7204</f>
        <v>671456.029774474</v>
      </c>
      <c r="P7204" s="0" t="n">
        <f aca="false">MIN($B$5,P7203+K7204*$B$6-I7204)</f>
        <v>510.81</v>
      </c>
      <c r="Q7204" s="0" t="n">
        <f aca="false">MAX(0,F7204-H7204-K7204-L7204)</f>
        <v>109.3437837</v>
      </c>
    </row>
    <row r="7205" customFormat="false" ht="15" hidden="false" customHeight="false" outlineLevel="0" collapsed="false">
      <c r="A7205" s="0" t="n">
        <f aca="false">'Profiles 8760'!A7194</f>
        <v>7192</v>
      </c>
      <c r="B7205" s="0" t="n">
        <f aca="false">'Profiles 8760'!B7194</f>
        <v>10</v>
      </c>
      <c r="C7205" s="0" t="n">
        <f aca="false">'Profiles 8760'!E7194</f>
        <v>0</v>
      </c>
      <c r="D7205" s="0" t="n">
        <f aca="false">'Profiles 8760'!F7194</f>
        <v>0.833196</v>
      </c>
      <c r="E7205" s="0" t="n">
        <f aca="false">'Profiles 8760'!G7194</f>
        <v>0.619902</v>
      </c>
      <c r="F7205" s="0" t="n">
        <f aca="false">D7205*Assumptions!$C$11*$B$7+E7205*Assumptions!$C$12*$B$8</f>
        <v>265.9809966</v>
      </c>
      <c r="G7205" s="0" t="n">
        <f aca="false">C7205*Assumptions!$C$15</f>
        <v>0</v>
      </c>
      <c r="H7205" s="0" t="n">
        <f aca="false">MIN(F7205,G7205)</f>
        <v>0</v>
      </c>
      <c r="I7205" s="0" t="n">
        <f aca="false">IF(C7205=1,MIN(G7205-H7205,Assumptions!$C$13,P7204),0)</f>
        <v>0</v>
      </c>
      <c r="J7205" s="0" t="n">
        <f aca="false">H7205+I7205</f>
        <v>0</v>
      </c>
      <c r="K7205" s="0" t="n">
        <f aca="false">MIN(IF(C7205=1,F7205-H7205,F7205),Assumptions!$C$13,MAX(0,($B$5-P7204)/$B$6))</f>
        <v>0</v>
      </c>
      <c r="L7205" s="0" t="n">
        <f aca="false">IF(C7205=1,0,MIN(F7205-K7205,Assumptions!$C$15,MAX(0,$B$10-O7204-M7205)))</f>
        <v>200</v>
      </c>
      <c r="M7205" s="0" t="n">
        <f aca="false">'Profiles 8760'!H7194</f>
        <v>52400</v>
      </c>
      <c r="N7205" s="0" t="n">
        <f aca="false">J7205+L7205</f>
        <v>200</v>
      </c>
      <c r="O7205" s="0" t="n">
        <f aca="false">O7204+N7205</f>
        <v>671656.029774474</v>
      </c>
      <c r="P7205" s="0" t="n">
        <f aca="false">MIN($B$5,P7204+K7205*$B$6-I7205)</f>
        <v>510.81</v>
      </c>
      <c r="Q7205" s="0" t="n">
        <f aca="false">MAX(0,F7205-H7205-K7205-L7205)</f>
        <v>65.9809966</v>
      </c>
    </row>
    <row r="7206" customFormat="false" ht="15" hidden="false" customHeight="false" outlineLevel="0" collapsed="false">
      <c r="A7206" s="0" t="n">
        <f aca="false">'Profiles 8760'!A7195</f>
        <v>7193</v>
      </c>
      <c r="B7206" s="0" t="n">
        <f aca="false">'Profiles 8760'!B7195</f>
        <v>10</v>
      </c>
      <c r="C7206" s="0" t="n">
        <f aca="false">'Profiles 8760'!E7195</f>
        <v>0</v>
      </c>
      <c r="D7206" s="0" t="n">
        <f aca="false">'Profiles 8760'!F7195</f>
        <v>0.48918</v>
      </c>
      <c r="E7206" s="0" t="n">
        <f aca="false">'Profiles 8760'!G7195</f>
        <v>0.771964</v>
      </c>
      <c r="F7206" s="0" t="n">
        <f aca="false">D7206*Assumptions!$C$11*$B$7+E7206*Assumptions!$C$12*$B$8</f>
        <v>172.8485116</v>
      </c>
      <c r="G7206" s="0" t="n">
        <f aca="false">C7206*Assumptions!$C$15</f>
        <v>0</v>
      </c>
      <c r="H7206" s="0" t="n">
        <f aca="false">MIN(F7206,G7206)</f>
        <v>0</v>
      </c>
      <c r="I7206" s="0" t="n">
        <f aca="false">IF(C7206=1,MIN(G7206-H7206,Assumptions!$C$13,P7205),0)</f>
        <v>0</v>
      </c>
      <c r="J7206" s="0" t="n">
        <f aca="false">H7206+I7206</f>
        <v>0</v>
      </c>
      <c r="K7206" s="0" t="n">
        <f aca="false">MIN(IF(C7206=1,F7206-H7206,F7206),Assumptions!$C$13,MAX(0,($B$5-P7205)/$B$6))</f>
        <v>0</v>
      </c>
      <c r="L7206" s="0" t="n">
        <f aca="false">IF(C7206=1,0,MIN(F7206-K7206,Assumptions!$C$15,MAX(0,$B$10-O7205-M7206)))</f>
        <v>172.8485116</v>
      </c>
      <c r="M7206" s="0" t="n">
        <f aca="false">'Profiles 8760'!H7195</f>
        <v>52400</v>
      </c>
      <c r="N7206" s="0" t="n">
        <f aca="false">J7206+L7206</f>
        <v>172.8485116</v>
      </c>
      <c r="O7206" s="0" t="n">
        <f aca="false">O7205+N7206</f>
        <v>671828.878286074</v>
      </c>
      <c r="P7206" s="0" t="n">
        <f aca="false">MIN($B$5,P7205+K7206*$B$6-I7206)</f>
        <v>510.81</v>
      </c>
      <c r="Q7206" s="0" t="n">
        <f aca="false">MAX(0,F7206-H7206-K7206-L7206)</f>
        <v>0</v>
      </c>
    </row>
    <row r="7207" customFormat="false" ht="15" hidden="false" customHeight="false" outlineLevel="0" collapsed="false">
      <c r="A7207" s="0" t="n">
        <f aca="false">'Profiles 8760'!A7196</f>
        <v>7194</v>
      </c>
      <c r="B7207" s="0" t="n">
        <f aca="false">'Profiles 8760'!B7196</f>
        <v>10</v>
      </c>
      <c r="C7207" s="0" t="n">
        <f aca="false">'Profiles 8760'!E7196</f>
        <v>0</v>
      </c>
      <c r="D7207" s="0" t="n">
        <f aca="false">'Profiles 8760'!F7196</f>
        <v>0.162592</v>
      </c>
      <c r="E7207" s="0" t="n">
        <f aca="false">'Profiles 8760'!G7196</f>
        <v>0.691254</v>
      </c>
      <c r="F7207" s="0" t="n">
        <f aca="false">D7207*Assumptions!$C$11*$B$7+E7207*Assumptions!$C$12*$B$8</f>
        <v>75.2288582</v>
      </c>
      <c r="G7207" s="0" t="n">
        <f aca="false">C7207*Assumptions!$C$15</f>
        <v>0</v>
      </c>
      <c r="H7207" s="0" t="n">
        <f aca="false">MIN(F7207,G7207)</f>
        <v>0</v>
      </c>
      <c r="I7207" s="0" t="n">
        <f aca="false">IF(C7207=1,MIN(G7207-H7207,Assumptions!$C$13,P7206),0)</f>
        <v>0</v>
      </c>
      <c r="J7207" s="0" t="n">
        <f aca="false">H7207+I7207</f>
        <v>0</v>
      </c>
      <c r="K7207" s="0" t="n">
        <f aca="false">MIN(IF(C7207=1,F7207-H7207,F7207),Assumptions!$C$13,MAX(0,($B$5-P7206)/$B$6))</f>
        <v>0</v>
      </c>
      <c r="L7207" s="0" t="n">
        <f aca="false">IF(C7207=1,0,MIN(F7207-K7207,Assumptions!$C$15,MAX(0,$B$10-O7206-M7207)))</f>
        <v>75.2288582</v>
      </c>
      <c r="M7207" s="0" t="n">
        <f aca="false">'Profiles 8760'!H7196</f>
        <v>52400</v>
      </c>
      <c r="N7207" s="0" t="n">
        <f aca="false">J7207+L7207</f>
        <v>75.2288582</v>
      </c>
      <c r="O7207" s="0" t="n">
        <f aca="false">O7206+N7207</f>
        <v>671904.107144274</v>
      </c>
      <c r="P7207" s="0" t="n">
        <f aca="false">MIN($B$5,P7206+K7207*$B$6-I7207)</f>
        <v>510.81</v>
      </c>
      <c r="Q7207" s="0" t="n">
        <f aca="false">MAX(0,F7207-H7207-K7207-L7207)</f>
        <v>0</v>
      </c>
    </row>
    <row r="7208" customFormat="false" ht="15" hidden="false" customHeight="false" outlineLevel="0" collapsed="false">
      <c r="A7208" s="0" t="n">
        <f aca="false">'Profiles 8760'!A7197</f>
        <v>7195</v>
      </c>
      <c r="B7208" s="0" t="n">
        <f aca="false">'Profiles 8760'!B7197</f>
        <v>10</v>
      </c>
      <c r="C7208" s="0" t="n">
        <f aca="false">'Profiles 8760'!E7197</f>
        <v>0</v>
      </c>
      <c r="D7208" s="0" t="n">
        <f aca="false">'Profiles 8760'!F7197</f>
        <v>0</v>
      </c>
      <c r="E7208" s="0" t="n">
        <f aca="false">'Profiles 8760'!G7197</f>
        <v>0.845484</v>
      </c>
      <c r="F7208" s="0" t="n">
        <f aca="false">D7208*Assumptions!$C$11*$B$7+E7208*Assumptions!$C$12*$B$8</f>
        <v>34.5802956</v>
      </c>
      <c r="G7208" s="0" t="n">
        <f aca="false">C7208*Assumptions!$C$15</f>
        <v>0</v>
      </c>
      <c r="H7208" s="0" t="n">
        <f aca="false">MIN(F7208,G7208)</f>
        <v>0</v>
      </c>
      <c r="I7208" s="0" t="n">
        <f aca="false">IF(C7208=1,MIN(G7208-H7208,Assumptions!$C$13,P7207),0)</f>
        <v>0</v>
      </c>
      <c r="J7208" s="0" t="n">
        <f aca="false">H7208+I7208</f>
        <v>0</v>
      </c>
      <c r="K7208" s="0" t="n">
        <f aca="false">MIN(IF(C7208=1,F7208-H7208,F7208),Assumptions!$C$13,MAX(0,($B$5-P7207)/$B$6))</f>
        <v>0</v>
      </c>
      <c r="L7208" s="0" t="n">
        <f aca="false">IF(C7208=1,0,MIN(F7208-K7208,Assumptions!$C$15,MAX(0,$B$10-O7207-M7208)))</f>
        <v>34.5802956</v>
      </c>
      <c r="M7208" s="0" t="n">
        <f aca="false">'Profiles 8760'!H7197</f>
        <v>52400</v>
      </c>
      <c r="N7208" s="0" t="n">
        <f aca="false">J7208+L7208</f>
        <v>34.5802956</v>
      </c>
      <c r="O7208" s="0" t="n">
        <f aca="false">O7207+N7208</f>
        <v>671938.687439874</v>
      </c>
      <c r="P7208" s="0" t="n">
        <f aca="false">MIN($B$5,P7207+K7208*$B$6-I7208)</f>
        <v>510.81</v>
      </c>
      <c r="Q7208" s="0" t="n">
        <f aca="false">MAX(0,F7208-H7208-K7208-L7208)</f>
        <v>0</v>
      </c>
    </row>
    <row r="7209" customFormat="false" ht="15" hidden="false" customHeight="false" outlineLevel="0" collapsed="false">
      <c r="A7209" s="0" t="n">
        <f aca="false">'Profiles 8760'!A7198</f>
        <v>7196</v>
      </c>
      <c r="B7209" s="0" t="n">
        <f aca="false">'Profiles 8760'!B7198</f>
        <v>10</v>
      </c>
      <c r="C7209" s="0" t="n">
        <f aca="false">'Profiles 8760'!E7198</f>
        <v>1</v>
      </c>
      <c r="D7209" s="0" t="n">
        <f aca="false">'Profiles 8760'!F7198</f>
        <v>0</v>
      </c>
      <c r="E7209" s="0" t="n">
        <f aca="false">'Profiles 8760'!G7198</f>
        <v>1</v>
      </c>
      <c r="F7209" s="0" t="n">
        <f aca="false">D7209*Assumptions!$C$11*$B$7+E7209*Assumptions!$C$12*$B$8</f>
        <v>40.9</v>
      </c>
      <c r="G7209" s="0" t="n">
        <f aca="false">C7209*Assumptions!$C$15</f>
        <v>200</v>
      </c>
      <c r="H7209" s="0" t="n">
        <f aca="false">MIN(F7209,G7209)</f>
        <v>40.9</v>
      </c>
      <c r="I7209" s="0" t="n">
        <f aca="false">IF(C7209=1,MIN(G7209-H7209,Assumptions!$C$13,P7208),0)</f>
        <v>159.1</v>
      </c>
      <c r="J7209" s="0" t="n">
        <f aca="false">H7209+I7209</f>
        <v>200</v>
      </c>
      <c r="K7209" s="0" t="n">
        <f aca="false">MIN(IF(C7209=1,F7209-H7209,F7209),Assumptions!$C$13,MAX(0,($B$5-P7208)/$B$6))</f>
        <v>0</v>
      </c>
      <c r="L7209" s="0" t="n">
        <f aca="false">IF(C7209=1,0,MIN(F7209-K7209,Assumptions!$C$15,MAX(0,$B$10-O7208-M7209)))</f>
        <v>0</v>
      </c>
      <c r="M7209" s="0" t="n">
        <f aca="false">'Profiles 8760'!H7198</f>
        <v>52200</v>
      </c>
      <c r="N7209" s="0" t="n">
        <f aca="false">J7209+L7209</f>
        <v>200</v>
      </c>
      <c r="O7209" s="0" t="n">
        <f aca="false">O7208+N7209</f>
        <v>672138.687439874</v>
      </c>
      <c r="P7209" s="0" t="n">
        <f aca="false">MIN($B$5,P7208+K7209*$B$6-I7209)</f>
        <v>351.71</v>
      </c>
      <c r="Q7209" s="0" t="n">
        <f aca="false">MAX(0,F7209-H7209-K7209-L7209)</f>
        <v>0</v>
      </c>
    </row>
    <row r="7210" customFormat="false" ht="15" hidden="false" customHeight="false" outlineLevel="0" collapsed="false">
      <c r="A7210" s="0" t="n">
        <f aca="false">'Profiles 8760'!A7199</f>
        <v>7197</v>
      </c>
      <c r="B7210" s="0" t="n">
        <f aca="false">'Profiles 8760'!B7199</f>
        <v>10</v>
      </c>
      <c r="C7210" s="0" t="n">
        <f aca="false">'Profiles 8760'!E7199</f>
        <v>1</v>
      </c>
      <c r="D7210" s="0" t="n">
        <f aca="false">'Profiles 8760'!F7199</f>
        <v>0</v>
      </c>
      <c r="E7210" s="0" t="n">
        <f aca="false">'Profiles 8760'!G7199</f>
        <v>0.709895</v>
      </c>
      <c r="F7210" s="0" t="n">
        <f aca="false">D7210*Assumptions!$C$11*$B$7+E7210*Assumptions!$C$12*$B$8</f>
        <v>29.0347055</v>
      </c>
      <c r="G7210" s="0" t="n">
        <f aca="false">C7210*Assumptions!$C$15</f>
        <v>200</v>
      </c>
      <c r="H7210" s="0" t="n">
        <f aca="false">MIN(F7210,G7210)</f>
        <v>29.0347055</v>
      </c>
      <c r="I7210" s="0" t="n">
        <f aca="false">IF(C7210=1,MIN(G7210-H7210,Assumptions!$C$13,P7209),0)</f>
        <v>170.9652945</v>
      </c>
      <c r="J7210" s="0" t="n">
        <f aca="false">H7210+I7210</f>
        <v>200</v>
      </c>
      <c r="K7210" s="0" t="n">
        <f aca="false">MIN(IF(C7210=1,F7210-H7210,F7210),Assumptions!$C$13,MAX(0,($B$5-P7209)/$B$6))</f>
        <v>0</v>
      </c>
      <c r="L7210" s="0" t="n">
        <f aca="false">IF(C7210=1,0,MIN(F7210-K7210,Assumptions!$C$15,MAX(0,$B$10-O7209-M7210)))</f>
        <v>0</v>
      </c>
      <c r="M7210" s="0" t="n">
        <f aca="false">'Profiles 8760'!H7199</f>
        <v>52000</v>
      </c>
      <c r="N7210" s="0" t="n">
        <f aca="false">J7210+L7210</f>
        <v>200</v>
      </c>
      <c r="O7210" s="0" t="n">
        <f aca="false">O7209+N7210</f>
        <v>672338.687439874</v>
      </c>
      <c r="P7210" s="0" t="n">
        <f aca="false">MIN($B$5,P7209+K7210*$B$6-I7210)</f>
        <v>180.7447055</v>
      </c>
      <c r="Q7210" s="0" t="n">
        <f aca="false">MAX(0,F7210-H7210-K7210-L7210)</f>
        <v>0</v>
      </c>
    </row>
    <row r="7211" customFormat="false" ht="15" hidden="false" customHeight="false" outlineLevel="0" collapsed="false">
      <c r="A7211" s="0" t="n">
        <f aca="false">'Profiles 8760'!A7200</f>
        <v>7198</v>
      </c>
      <c r="B7211" s="0" t="n">
        <f aca="false">'Profiles 8760'!B7200</f>
        <v>10</v>
      </c>
      <c r="C7211" s="0" t="n">
        <f aca="false">'Profiles 8760'!E7200</f>
        <v>0</v>
      </c>
      <c r="D7211" s="0" t="n">
        <f aca="false">'Profiles 8760'!F7200</f>
        <v>0</v>
      </c>
      <c r="E7211" s="0" t="n">
        <f aca="false">'Profiles 8760'!G7200</f>
        <v>0.572058</v>
      </c>
      <c r="F7211" s="0" t="n">
        <f aca="false">D7211*Assumptions!$C$11*$B$7+E7211*Assumptions!$C$12*$B$8</f>
        <v>23.3971722</v>
      </c>
      <c r="G7211" s="0" t="n">
        <f aca="false">C7211*Assumptions!$C$15</f>
        <v>0</v>
      </c>
      <c r="H7211" s="0" t="n">
        <f aca="false">MIN(F7211,G7211)</f>
        <v>0</v>
      </c>
      <c r="I7211" s="0" t="n">
        <f aca="false">IF(C7211=1,MIN(G7211-H7211,Assumptions!$C$13,P7210),0)</f>
        <v>0</v>
      </c>
      <c r="J7211" s="0" t="n">
        <f aca="false">H7211+I7211</f>
        <v>0</v>
      </c>
      <c r="K7211" s="0" t="n">
        <f aca="false">MIN(IF(C7211=1,F7211-H7211,F7211),Assumptions!$C$13,MAX(0,($B$5-P7210)/$B$6))</f>
        <v>23.3971722</v>
      </c>
      <c r="L7211" s="0" t="n">
        <f aca="false">IF(C7211=1,0,MIN(F7211-K7211,Assumptions!$C$15,MAX(0,$B$10-O7210-M7211)))</f>
        <v>0</v>
      </c>
      <c r="M7211" s="0" t="n">
        <f aca="false">'Profiles 8760'!H7200</f>
        <v>52000</v>
      </c>
      <c r="N7211" s="0" t="n">
        <f aca="false">J7211+L7211</f>
        <v>0</v>
      </c>
      <c r="O7211" s="0" t="n">
        <f aca="false">O7210+N7211</f>
        <v>672338.687439874</v>
      </c>
      <c r="P7211" s="0" t="n">
        <f aca="false">MIN($B$5,P7210+K7211*$B$6-I7211)</f>
        <v>201.02537436296</v>
      </c>
      <c r="Q7211" s="0" t="n">
        <f aca="false">MAX(0,F7211-H7211-K7211-L7211)</f>
        <v>0</v>
      </c>
    </row>
    <row r="7212" customFormat="false" ht="15" hidden="false" customHeight="false" outlineLevel="0" collapsed="false">
      <c r="A7212" s="0" t="n">
        <f aca="false">'Profiles 8760'!A7201</f>
        <v>7199</v>
      </c>
      <c r="B7212" s="0" t="n">
        <f aca="false">'Profiles 8760'!B7201</f>
        <v>10</v>
      </c>
      <c r="C7212" s="0" t="n">
        <f aca="false">'Profiles 8760'!E7201</f>
        <v>0</v>
      </c>
      <c r="D7212" s="0" t="n">
        <f aca="false">'Profiles 8760'!F7201</f>
        <v>0</v>
      </c>
      <c r="E7212" s="0" t="n">
        <f aca="false">'Profiles 8760'!G7201</f>
        <v>0.589068</v>
      </c>
      <c r="F7212" s="0" t="n">
        <f aca="false">D7212*Assumptions!$C$11*$B$7+E7212*Assumptions!$C$12*$B$8</f>
        <v>24.0928812</v>
      </c>
      <c r="G7212" s="0" t="n">
        <f aca="false">C7212*Assumptions!$C$15</f>
        <v>0</v>
      </c>
      <c r="H7212" s="0" t="n">
        <f aca="false">MIN(F7212,G7212)</f>
        <v>0</v>
      </c>
      <c r="I7212" s="0" t="n">
        <f aca="false">IF(C7212=1,MIN(G7212-H7212,Assumptions!$C$13,P7211),0)</f>
        <v>0</v>
      </c>
      <c r="J7212" s="0" t="n">
        <f aca="false">H7212+I7212</f>
        <v>0</v>
      </c>
      <c r="K7212" s="0" t="n">
        <f aca="false">MIN(IF(C7212=1,F7212-H7212,F7212),Assumptions!$C$13,MAX(0,($B$5-P7211)/$B$6))</f>
        <v>24.0928812</v>
      </c>
      <c r="L7212" s="0" t="n">
        <f aca="false">IF(C7212=1,0,MIN(F7212-K7212,Assumptions!$C$15,MAX(0,$B$10-O7211-M7212)))</f>
        <v>0</v>
      </c>
      <c r="M7212" s="0" t="n">
        <f aca="false">'Profiles 8760'!H7201</f>
        <v>52000</v>
      </c>
      <c r="N7212" s="0" t="n">
        <f aca="false">J7212+L7212</f>
        <v>0</v>
      </c>
      <c r="O7212" s="0" t="n">
        <f aca="false">O7211+N7212</f>
        <v>672338.687439874</v>
      </c>
      <c r="P7212" s="0" t="n">
        <f aca="false">MIN($B$5,P7211+K7212*$B$6-I7212)</f>
        <v>221.90908378712</v>
      </c>
      <c r="Q7212" s="0" t="n">
        <f aca="false">MAX(0,F7212-H7212-K7212-L7212)</f>
        <v>0</v>
      </c>
    </row>
    <row r="7213" customFormat="false" ht="15" hidden="false" customHeight="false" outlineLevel="0" collapsed="false">
      <c r="A7213" s="0" t="n">
        <f aca="false">'Profiles 8760'!A7202</f>
        <v>7200</v>
      </c>
      <c r="B7213" s="0" t="n">
        <f aca="false">'Profiles 8760'!B7202</f>
        <v>10</v>
      </c>
      <c r="C7213" s="0" t="n">
        <f aca="false">'Profiles 8760'!E7202</f>
        <v>0</v>
      </c>
      <c r="D7213" s="0" t="n">
        <f aca="false">'Profiles 8760'!F7202</f>
        <v>0</v>
      </c>
      <c r="E7213" s="0" t="n">
        <f aca="false">'Profiles 8760'!G7202</f>
        <v>0.651055</v>
      </c>
      <c r="F7213" s="0" t="n">
        <f aca="false">D7213*Assumptions!$C$11*$B$7+E7213*Assumptions!$C$12*$B$8</f>
        <v>26.6281495</v>
      </c>
      <c r="G7213" s="0" t="n">
        <f aca="false">C7213*Assumptions!$C$15</f>
        <v>0</v>
      </c>
      <c r="H7213" s="0" t="n">
        <f aca="false">MIN(F7213,G7213)</f>
        <v>0</v>
      </c>
      <c r="I7213" s="0" t="n">
        <f aca="false">IF(C7213=1,MIN(G7213-H7213,Assumptions!$C$13,P7212),0)</f>
        <v>0</v>
      </c>
      <c r="J7213" s="0" t="n">
        <f aca="false">H7213+I7213</f>
        <v>0</v>
      </c>
      <c r="K7213" s="0" t="n">
        <f aca="false">MIN(IF(C7213=1,F7213-H7213,F7213),Assumptions!$C$13,MAX(0,($B$5-P7212)/$B$6))</f>
        <v>26.6281495</v>
      </c>
      <c r="L7213" s="0" t="n">
        <f aca="false">IF(C7213=1,0,MIN(F7213-K7213,Assumptions!$C$15,MAX(0,$B$10-O7212-M7213)))</f>
        <v>0</v>
      </c>
      <c r="M7213" s="0" t="n">
        <f aca="false">'Profiles 8760'!H7202</f>
        <v>52000</v>
      </c>
      <c r="N7213" s="0" t="n">
        <f aca="false">J7213+L7213</f>
        <v>0</v>
      </c>
      <c r="O7213" s="0" t="n">
        <f aca="false">O7212+N7213</f>
        <v>672338.687439874</v>
      </c>
      <c r="P7213" s="0" t="n">
        <f aca="false">MIN($B$5,P7212+K7213*$B$6-I7213)</f>
        <v>244.99036377372</v>
      </c>
      <c r="Q7213" s="0" t="n">
        <f aca="false">MAX(0,F7213-H7213-K7213-L7213)</f>
        <v>0</v>
      </c>
    </row>
    <row r="7214" customFormat="false" ht="15" hidden="false" customHeight="false" outlineLevel="0" collapsed="false">
      <c r="A7214" s="0" t="n">
        <f aca="false">'Profiles 8760'!A7203</f>
        <v>7201</v>
      </c>
      <c r="B7214" s="0" t="n">
        <f aca="false">'Profiles 8760'!B7203</f>
        <v>10</v>
      </c>
      <c r="C7214" s="0" t="n">
        <f aca="false">'Profiles 8760'!E7203</f>
        <v>0</v>
      </c>
      <c r="D7214" s="0" t="n">
        <f aca="false">'Profiles 8760'!F7203</f>
        <v>0</v>
      </c>
      <c r="E7214" s="0" t="n">
        <f aca="false">'Profiles 8760'!G7203</f>
        <v>0.549637</v>
      </c>
      <c r="F7214" s="0" t="n">
        <f aca="false">D7214*Assumptions!$C$11*$B$7+E7214*Assumptions!$C$12*$B$8</f>
        <v>22.4801533</v>
      </c>
      <c r="G7214" s="0" t="n">
        <f aca="false">C7214*Assumptions!$C$15</f>
        <v>0</v>
      </c>
      <c r="H7214" s="0" t="n">
        <f aca="false">MIN(F7214,G7214)</f>
        <v>0</v>
      </c>
      <c r="I7214" s="0" t="n">
        <f aca="false">IF(C7214=1,MIN(G7214-H7214,Assumptions!$C$13,P7213),0)</f>
        <v>0</v>
      </c>
      <c r="J7214" s="0" t="n">
        <f aca="false">H7214+I7214</f>
        <v>0</v>
      </c>
      <c r="K7214" s="0" t="n">
        <f aca="false">MIN(IF(C7214=1,F7214-H7214,F7214),Assumptions!$C$13,MAX(0,($B$5-P7213)/$B$6))</f>
        <v>22.4801533</v>
      </c>
      <c r="L7214" s="0" t="n">
        <f aca="false">IF(C7214=1,0,MIN(F7214-K7214,Assumptions!$C$15,MAX(0,$B$10-O7213-M7214)))</f>
        <v>0</v>
      </c>
      <c r="M7214" s="0" t="n">
        <f aca="false">'Profiles 8760'!H7203</f>
        <v>52000</v>
      </c>
      <c r="N7214" s="0" t="n">
        <f aca="false">J7214+L7214</f>
        <v>0</v>
      </c>
      <c r="O7214" s="0" t="n">
        <f aca="false">O7213+N7214</f>
        <v>672338.687439874</v>
      </c>
      <c r="P7214" s="0" t="n">
        <f aca="false">MIN($B$5,P7213+K7214*$B$6-I7214)</f>
        <v>264.47616065416</v>
      </c>
      <c r="Q7214" s="0" t="n">
        <f aca="false">MAX(0,F7214-H7214-K7214-L7214)</f>
        <v>0</v>
      </c>
    </row>
    <row r="7215" customFormat="false" ht="15" hidden="false" customHeight="false" outlineLevel="0" collapsed="false">
      <c r="A7215" s="0" t="n">
        <f aca="false">'Profiles 8760'!A7204</f>
        <v>7202</v>
      </c>
      <c r="B7215" s="0" t="n">
        <f aca="false">'Profiles 8760'!B7204</f>
        <v>10</v>
      </c>
      <c r="C7215" s="0" t="n">
        <f aca="false">'Profiles 8760'!E7204</f>
        <v>0</v>
      </c>
      <c r="D7215" s="0" t="n">
        <f aca="false">'Profiles 8760'!F7204</f>
        <v>0</v>
      </c>
      <c r="E7215" s="0" t="n">
        <f aca="false">'Profiles 8760'!G7204</f>
        <v>0.572766</v>
      </c>
      <c r="F7215" s="0" t="n">
        <f aca="false">D7215*Assumptions!$C$11*$B$7+E7215*Assumptions!$C$12*$B$8</f>
        <v>23.4261294</v>
      </c>
      <c r="G7215" s="0" t="n">
        <f aca="false">C7215*Assumptions!$C$15</f>
        <v>0</v>
      </c>
      <c r="H7215" s="0" t="n">
        <f aca="false">MIN(F7215,G7215)</f>
        <v>0</v>
      </c>
      <c r="I7215" s="0" t="n">
        <f aca="false">IF(C7215=1,MIN(G7215-H7215,Assumptions!$C$13,P7214),0)</f>
        <v>0</v>
      </c>
      <c r="J7215" s="0" t="n">
        <f aca="false">H7215+I7215</f>
        <v>0</v>
      </c>
      <c r="K7215" s="0" t="n">
        <f aca="false">MIN(IF(C7215=1,F7215-H7215,F7215),Assumptions!$C$13,MAX(0,($B$5-P7214)/$B$6))</f>
        <v>23.4261294</v>
      </c>
      <c r="L7215" s="0" t="n">
        <f aca="false">IF(C7215=1,0,MIN(F7215-K7215,Assumptions!$C$15,MAX(0,$B$10-O7214-M7215)))</f>
        <v>0</v>
      </c>
      <c r="M7215" s="0" t="n">
        <f aca="false">'Profiles 8760'!H7204</f>
        <v>52000</v>
      </c>
      <c r="N7215" s="0" t="n">
        <f aca="false">J7215+L7215</f>
        <v>0</v>
      </c>
      <c r="O7215" s="0" t="n">
        <f aca="false">O7214+N7215</f>
        <v>672338.687439874</v>
      </c>
      <c r="P7215" s="0" t="n">
        <f aca="false">MIN($B$5,P7214+K7215*$B$6-I7215)</f>
        <v>284.78192961808</v>
      </c>
      <c r="Q7215" s="0" t="n">
        <f aca="false">MAX(0,F7215-H7215-K7215-L7215)</f>
        <v>0</v>
      </c>
    </row>
    <row r="7216" customFormat="false" ht="15" hidden="false" customHeight="false" outlineLevel="0" collapsed="false">
      <c r="A7216" s="0" t="n">
        <f aca="false">'Profiles 8760'!A7205</f>
        <v>7203</v>
      </c>
      <c r="B7216" s="0" t="n">
        <f aca="false">'Profiles 8760'!B7205</f>
        <v>10</v>
      </c>
      <c r="C7216" s="0" t="n">
        <f aca="false">'Profiles 8760'!E7205</f>
        <v>0</v>
      </c>
      <c r="D7216" s="0" t="n">
        <f aca="false">'Profiles 8760'!F7205</f>
        <v>0</v>
      </c>
      <c r="E7216" s="0" t="n">
        <f aca="false">'Profiles 8760'!G7205</f>
        <v>0.399367</v>
      </c>
      <c r="F7216" s="0" t="n">
        <f aca="false">D7216*Assumptions!$C$11*$B$7+E7216*Assumptions!$C$12*$B$8</f>
        <v>16.3341103</v>
      </c>
      <c r="G7216" s="0" t="n">
        <f aca="false">C7216*Assumptions!$C$15</f>
        <v>0</v>
      </c>
      <c r="H7216" s="0" t="n">
        <f aca="false">MIN(F7216,G7216)</f>
        <v>0</v>
      </c>
      <c r="I7216" s="0" t="n">
        <f aca="false">IF(C7216=1,MIN(G7216-H7216,Assumptions!$C$13,P7215),0)</f>
        <v>0</v>
      </c>
      <c r="J7216" s="0" t="n">
        <f aca="false">H7216+I7216</f>
        <v>0</v>
      </c>
      <c r="K7216" s="0" t="n">
        <f aca="false">MIN(IF(C7216=1,F7216-H7216,F7216),Assumptions!$C$13,MAX(0,($B$5-P7215)/$B$6))</f>
        <v>16.3341103</v>
      </c>
      <c r="L7216" s="0" t="n">
        <f aca="false">IF(C7216=1,0,MIN(F7216-K7216,Assumptions!$C$15,MAX(0,$B$10-O7215-M7216)))</f>
        <v>0</v>
      </c>
      <c r="M7216" s="0" t="n">
        <f aca="false">'Profiles 8760'!H7205</f>
        <v>52000</v>
      </c>
      <c r="N7216" s="0" t="n">
        <f aca="false">J7216+L7216</f>
        <v>0</v>
      </c>
      <c r="O7216" s="0" t="n">
        <f aca="false">O7215+N7216</f>
        <v>672338.687439874</v>
      </c>
      <c r="P7216" s="0" t="n">
        <f aca="false">MIN($B$5,P7215+K7216*$B$6-I7216)</f>
        <v>298.94033642612</v>
      </c>
      <c r="Q7216" s="0" t="n">
        <f aca="false">MAX(0,F7216-H7216-K7216-L7216)</f>
        <v>0</v>
      </c>
    </row>
    <row r="7217" customFormat="false" ht="15" hidden="false" customHeight="false" outlineLevel="0" collapsed="false">
      <c r="A7217" s="0" t="n">
        <f aca="false">'Profiles 8760'!A7206</f>
        <v>7204</v>
      </c>
      <c r="B7217" s="0" t="n">
        <f aca="false">'Profiles 8760'!B7206</f>
        <v>10</v>
      </c>
      <c r="C7217" s="0" t="n">
        <f aca="false">'Profiles 8760'!E7206</f>
        <v>0</v>
      </c>
      <c r="D7217" s="0" t="n">
        <f aca="false">'Profiles 8760'!F7206</f>
        <v>0</v>
      </c>
      <c r="E7217" s="0" t="n">
        <f aca="false">'Profiles 8760'!G7206</f>
        <v>0.584214</v>
      </c>
      <c r="F7217" s="0" t="n">
        <f aca="false">D7217*Assumptions!$C$11*$B$7+E7217*Assumptions!$C$12*$B$8</f>
        <v>23.8943526</v>
      </c>
      <c r="G7217" s="0" t="n">
        <f aca="false">C7217*Assumptions!$C$15</f>
        <v>0</v>
      </c>
      <c r="H7217" s="0" t="n">
        <f aca="false">MIN(F7217,G7217)</f>
        <v>0</v>
      </c>
      <c r="I7217" s="0" t="n">
        <f aca="false">IF(C7217=1,MIN(G7217-H7217,Assumptions!$C$13,P7216),0)</f>
        <v>0</v>
      </c>
      <c r="J7217" s="0" t="n">
        <f aca="false">H7217+I7217</f>
        <v>0</v>
      </c>
      <c r="K7217" s="0" t="n">
        <f aca="false">MIN(IF(C7217=1,F7217-H7217,F7217),Assumptions!$C$13,MAX(0,($B$5-P7216)/$B$6))</f>
        <v>23.8943526</v>
      </c>
      <c r="L7217" s="0" t="n">
        <f aca="false">IF(C7217=1,0,MIN(F7217-K7217,Assumptions!$C$15,MAX(0,$B$10-O7216-M7217)))</f>
        <v>0</v>
      </c>
      <c r="M7217" s="0" t="n">
        <f aca="false">'Profiles 8760'!H7206</f>
        <v>52000</v>
      </c>
      <c r="N7217" s="0" t="n">
        <f aca="false">J7217+L7217</f>
        <v>0</v>
      </c>
      <c r="O7217" s="0" t="n">
        <f aca="false">O7216+N7217</f>
        <v>672338.687439874</v>
      </c>
      <c r="P7217" s="0" t="n">
        <f aca="false">MIN($B$5,P7216+K7217*$B$6-I7217)</f>
        <v>319.6519612598</v>
      </c>
      <c r="Q7217" s="0" t="n">
        <f aca="false">MAX(0,F7217-H7217-K7217-L7217)</f>
        <v>0</v>
      </c>
    </row>
    <row r="7218" customFormat="false" ht="15" hidden="false" customHeight="false" outlineLevel="0" collapsed="false">
      <c r="A7218" s="0" t="n">
        <f aca="false">'Profiles 8760'!A7207</f>
        <v>7205</v>
      </c>
      <c r="B7218" s="0" t="n">
        <f aca="false">'Profiles 8760'!B7207</f>
        <v>10</v>
      </c>
      <c r="C7218" s="0" t="n">
        <f aca="false">'Profiles 8760'!E7207</f>
        <v>0</v>
      </c>
      <c r="D7218" s="0" t="n">
        <f aca="false">'Profiles 8760'!F7207</f>
        <v>0</v>
      </c>
      <c r="E7218" s="0" t="n">
        <f aca="false">'Profiles 8760'!G7207</f>
        <v>0.220062</v>
      </c>
      <c r="F7218" s="0" t="n">
        <f aca="false">D7218*Assumptions!$C$11*$B$7+E7218*Assumptions!$C$12*$B$8</f>
        <v>9.0005358</v>
      </c>
      <c r="G7218" s="0" t="n">
        <f aca="false">C7218*Assumptions!$C$15</f>
        <v>0</v>
      </c>
      <c r="H7218" s="0" t="n">
        <f aca="false">MIN(F7218,G7218)</f>
        <v>0</v>
      </c>
      <c r="I7218" s="0" t="n">
        <f aca="false">IF(C7218=1,MIN(G7218-H7218,Assumptions!$C$13,P7217),0)</f>
        <v>0</v>
      </c>
      <c r="J7218" s="0" t="n">
        <f aca="false">H7218+I7218</f>
        <v>0</v>
      </c>
      <c r="K7218" s="0" t="n">
        <f aca="false">MIN(IF(C7218=1,F7218-H7218,F7218),Assumptions!$C$13,MAX(0,($B$5-P7217)/$B$6))</f>
        <v>9.0005358</v>
      </c>
      <c r="L7218" s="0" t="n">
        <f aca="false">IF(C7218=1,0,MIN(F7218-K7218,Assumptions!$C$15,MAX(0,$B$10-O7217-M7218)))</f>
        <v>0</v>
      </c>
      <c r="M7218" s="0" t="n">
        <f aca="false">'Profiles 8760'!H7207</f>
        <v>52000</v>
      </c>
      <c r="N7218" s="0" t="n">
        <f aca="false">J7218+L7218</f>
        <v>0</v>
      </c>
      <c r="O7218" s="0" t="n">
        <f aca="false">O7217+N7218</f>
        <v>672338.687439874</v>
      </c>
      <c r="P7218" s="0" t="n">
        <f aca="false">MIN($B$5,P7217+K7218*$B$6-I7218)</f>
        <v>327.45362569124</v>
      </c>
      <c r="Q7218" s="0" t="n">
        <f aca="false">MAX(0,F7218-H7218-K7218-L7218)</f>
        <v>0</v>
      </c>
    </row>
    <row r="7219" customFormat="false" ht="15" hidden="false" customHeight="false" outlineLevel="0" collapsed="false">
      <c r="A7219" s="0" t="n">
        <f aca="false">'Profiles 8760'!A7208</f>
        <v>7206</v>
      </c>
      <c r="B7219" s="0" t="n">
        <f aca="false">'Profiles 8760'!B7208</f>
        <v>10</v>
      </c>
      <c r="C7219" s="0" t="n">
        <f aca="false">'Profiles 8760'!E7208</f>
        <v>0</v>
      </c>
      <c r="D7219" s="0" t="n">
        <f aca="false">'Profiles 8760'!F7208</f>
        <v>0</v>
      </c>
      <c r="E7219" s="0" t="n">
        <f aca="false">'Profiles 8760'!G7208</f>
        <v>0.216879</v>
      </c>
      <c r="F7219" s="0" t="n">
        <f aca="false">D7219*Assumptions!$C$11*$B$7+E7219*Assumptions!$C$12*$B$8</f>
        <v>8.8703511</v>
      </c>
      <c r="G7219" s="0" t="n">
        <f aca="false">C7219*Assumptions!$C$15</f>
        <v>0</v>
      </c>
      <c r="H7219" s="0" t="n">
        <f aca="false">MIN(F7219,G7219)</f>
        <v>0</v>
      </c>
      <c r="I7219" s="0" t="n">
        <f aca="false">IF(C7219=1,MIN(G7219-H7219,Assumptions!$C$13,P7218),0)</f>
        <v>0</v>
      </c>
      <c r="J7219" s="0" t="n">
        <f aca="false">H7219+I7219</f>
        <v>0</v>
      </c>
      <c r="K7219" s="0" t="n">
        <f aca="false">MIN(IF(C7219=1,F7219-H7219,F7219),Assumptions!$C$13,MAX(0,($B$5-P7218)/$B$6))</f>
        <v>8.8703511</v>
      </c>
      <c r="L7219" s="0" t="n">
        <f aca="false">IF(C7219=1,0,MIN(F7219-K7219,Assumptions!$C$15,MAX(0,$B$10-O7218-M7219)))</f>
        <v>0</v>
      </c>
      <c r="M7219" s="0" t="n">
        <f aca="false">'Profiles 8760'!H7208</f>
        <v>52000</v>
      </c>
      <c r="N7219" s="0" t="n">
        <f aca="false">J7219+L7219</f>
        <v>0</v>
      </c>
      <c r="O7219" s="0" t="n">
        <f aca="false">O7218+N7219</f>
        <v>672338.687439874</v>
      </c>
      <c r="P7219" s="0" t="n">
        <f aca="false">MIN($B$5,P7218+K7219*$B$6-I7219)</f>
        <v>335.14244602472</v>
      </c>
      <c r="Q7219" s="0" t="n">
        <f aca="false">MAX(0,F7219-H7219-K7219-L7219)</f>
        <v>0</v>
      </c>
    </row>
    <row r="7220" customFormat="false" ht="15" hidden="false" customHeight="false" outlineLevel="0" collapsed="false">
      <c r="A7220" s="0" t="n">
        <f aca="false">'Profiles 8760'!A7209</f>
        <v>7207</v>
      </c>
      <c r="B7220" s="0" t="n">
        <f aca="false">'Profiles 8760'!B7209</f>
        <v>10</v>
      </c>
      <c r="C7220" s="0" t="n">
        <f aca="false">'Profiles 8760'!E7209</f>
        <v>0</v>
      </c>
      <c r="D7220" s="0" t="n">
        <f aca="false">'Profiles 8760'!F7209</f>
        <v>0</v>
      </c>
      <c r="E7220" s="0" t="n">
        <f aca="false">'Profiles 8760'!G7209</f>
        <v>0.256551</v>
      </c>
      <c r="F7220" s="0" t="n">
        <f aca="false">D7220*Assumptions!$C$11*$B$7+E7220*Assumptions!$C$12*$B$8</f>
        <v>10.4929359</v>
      </c>
      <c r="G7220" s="0" t="n">
        <f aca="false">C7220*Assumptions!$C$15</f>
        <v>0</v>
      </c>
      <c r="H7220" s="0" t="n">
        <f aca="false">MIN(F7220,G7220)</f>
        <v>0</v>
      </c>
      <c r="I7220" s="0" t="n">
        <f aca="false">IF(C7220=1,MIN(G7220-H7220,Assumptions!$C$13,P7219),0)</f>
        <v>0</v>
      </c>
      <c r="J7220" s="0" t="n">
        <f aca="false">H7220+I7220</f>
        <v>0</v>
      </c>
      <c r="K7220" s="0" t="n">
        <f aca="false">MIN(IF(C7220=1,F7220-H7220,F7220),Assumptions!$C$13,MAX(0,($B$5-P7219)/$B$6))</f>
        <v>10.4929359</v>
      </c>
      <c r="L7220" s="0" t="n">
        <f aca="false">IF(C7220=1,0,MIN(F7220-K7220,Assumptions!$C$15,MAX(0,$B$10-O7219-M7220)))</f>
        <v>0</v>
      </c>
      <c r="M7220" s="0" t="n">
        <f aca="false">'Profiles 8760'!H7209</f>
        <v>52000</v>
      </c>
      <c r="N7220" s="0" t="n">
        <f aca="false">J7220+L7220</f>
        <v>0</v>
      </c>
      <c r="O7220" s="0" t="n">
        <f aca="false">O7219+N7220</f>
        <v>672338.687439874</v>
      </c>
      <c r="P7220" s="0" t="n">
        <f aca="false">MIN($B$5,P7219+K7220*$B$6-I7220)</f>
        <v>344.23772286284</v>
      </c>
      <c r="Q7220" s="0" t="n">
        <f aca="false">MAX(0,F7220-H7220-K7220-L7220)</f>
        <v>0</v>
      </c>
    </row>
    <row r="7221" customFormat="false" ht="15" hidden="false" customHeight="false" outlineLevel="0" collapsed="false">
      <c r="A7221" s="0" t="n">
        <f aca="false">'Profiles 8760'!A7210</f>
        <v>7208</v>
      </c>
      <c r="B7221" s="0" t="n">
        <f aca="false">'Profiles 8760'!B7210</f>
        <v>10</v>
      </c>
      <c r="C7221" s="0" t="n">
        <f aca="false">'Profiles 8760'!E7210</f>
        <v>1</v>
      </c>
      <c r="D7221" s="0" t="n">
        <f aca="false">'Profiles 8760'!F7210</f>
        <v>0.160002</v>
      </c>
      <c r="E7221" s="0" t="n">
        <f aca="false">'Profiles 8760'!G7210</f>
        <v>0.234315</v>
      </c>
      <c r="F7221" s="0" t="n">
        <f aca="false">D7221*Assumptions!$C$11*$B$7+E7221*Assumptions!$C$12*$B$8</f>
        <v>55.7920611</v>
      </c>
      <c r="G7221" s="0" t="n">
        <f aca="false">C7221*Assumptions!$C$15</f>
        <v>200</v>
      </c>
      <c r="H7221" s="0" t="n">
        <f aca="false">MIN(F7221,G7221)</f>
        <v>55.7920611</v>
      </c>
      <c r="I7221" s="0" t="n">
        <f aca="false">IF(C7221=1,MIN(G7221-H7221,Assumptions!$C$13,P7220),0)</f>
        <v>144.2079389</v>
      </c>
      <c r="J7221" s="0" t="n">
        <f aca="false">H7221+I7221</f>
        <v>200</v>
      </c>
      <c r="K7221" s="0" t="n">
        <f aca="false">MIN(IF(C7221=1,F7221-H7221,F7221),Assumptions!$C$13,MAX(0,($B$5-P7220)/$B$6))</f>
        <v>0</v>
      </c>
      <c r="L7221" s="0" t="n">
        <f aca="false">IF(C7221=1,0,MIN(F7221-K7221,Assumptions!$C$15,MAX(0,$B$10-O7220-M7221)))</f>
        <v>0</v>
      </c>
      <c r="M7221" s="0" t="n">
        <f aca="false">'Profiles 8760'!H7210</f>
        <v>51800</v>
      </c>
      <c r="N7221" s="0" t="n">
        <f aca="false">J7221+L7221</f>
        <v>200</v>
      </c>
      <c r="O7221" s="0" t="n">
        <f aca="false">O7220+N7221</f>
        <v>672538.687439874</v>
      </c>
      <c r="P7221" s="0" t="n">
        <f aca="false">MIN($B$5,P7220+K7221*$B$6-I7221)</f>
        <v>200.02978396284</v>
      </c>
      <c r="Q7221" s="0" t="n">
        <f aca="false">MAX(0,F7221-H7221-K7221-L7221)</f>
        <v>0</v>
      </c>
    </row>
    <row r="7222" customFormat="false" ht="15" hidden="false" customHeight="false" outlineLevel="0" collapsed="false">
      <c r="A7222" s="0" t="n">
        <f aca="false">'Profiles 8760'!A7211</f>
        <v>7209</v>
      </c>
      <c r="B7222" s="0" t="n">
        <f aca="false">'Profiles 8760'!B7211</f>
        <v>10</v>
      </c>
      <c r="C7222" s="0" t="n">
        <f aca="false">'Profiles 8760'!E7211</f>
        <v>1</v>
      </c>
      <c r="D7222" s="0" t="n">
        <f aca="false">'Profiles 8760'!F7211</f>
        <v>0.48139</v>
      </c>
      <c r="E7222" s="0" t="n">
        <f aca="false">'Profiles 8760'!G7211</f>
        <v>0.153091</v>
      </c>
      <c r="F7222" s="0" t="n">
        <f aca="false">D7222*Assumptions!$C$11*$B$7+E7222*Assumptions!$C$12*$B$8</f>
        <v>145.2868539</v>
      </c>
      <c r="G7222" s="0" t="n">
        <f aca="false">C7222*Assumptions!$C$15</f>
        <v>200</v>
      </c>
      <c r="H7222" s="0" t="n">
        <f aca="false">MIN(F7222,G7222)</f>
        <v>145.2868539</v>
      </c>
      <c r="I7222" s="0" t="n">
        <f aca="false">IF(C7222=1,MIN(G7222-H7222,Assumptions!$C$13,P7221),0)</f>
        <v>54.7131461</v>
      </c>
      <c r="J7222" s="0" t="n">
        <f aca="false">H7222+I7222</f>
        <v>200</v>
      </c>
      <c r="K7222" s="0" t="n">
        <f aca="false">MIN(IF(C7222=1,F7222-H7222,F7222),Assumptions!$C$13,MAX(0,($B$5-P7221)/$B$6))</f>
        <v>0</v>
      </c>
      <c r="L7222" s="0" t="n">
        <f aca="false">IF(C7222=1,0,MIN(F7222-K7222,Assumptions!$C$15,MAX(0,$B$10-O7221-M7222)))</f>
        <v>0</v>
      </c>
      <c r="M7222" s="0" t="n">
        <f aca="false">'Profiles 8760'!H7211</f>
        <v>51600</v>
      </c>
      <c r="N7222" s="0" t="n">
        <f aca="false">J7222+L7222</f>
        <v>200</v>
      </c>
      <c r="O7222" s="0" t="n">
        <f aca="false">O7221+N7222</f>
        <v>672738.687439874</v>
      </c>
      <c r="P7222" s="0" t="n">
        <f aca="false">MIN($B$5,P7221+K7222*$B$6-I7222)</f>
        <v>145.31663786284</v>
      </c>
      <c r="Q7222" s="0" t="n">
        <f aca="false">MAX(0,F7222-H7222-K7222-L7222)</f>
        <v>0</v>
      </c>
    </row>
    <row r="7223" customFormat="false" ht="15" hidden="false" customHeight="false" outlineLevel="0" collapsed="false">
      <c r="A7223" s="0" t="n">
        <f aca="false">'Profiles 8760'!A7212</f>
        <v>7210</v>
      </c>
      <c r="B7223" s="0" t="n">
        <f aca="false">'Profiles 8760'!B7212</f>
        <v>10</v>
      </c>
      <c r="C7223" s="0" t="n">
        <f aca="false">'Profiles 8760'!E7212</f>
        <v>0</v>
      </c>
      <c r="D7223" s="0" t="n">
        <f aca="false">'Profiles 8760'!F7212</f>
        <v>0.819927</v>
      </c>
      <c r="E7223" s="0" t="n">
        <f aca="false">'Profiles 8760'!G7212</f>
        <v>0.126224</v>
      </c>
      <c r="F7223" s="0" t="n">
        <f aca="false">D7223*Assumptions!$C$11*$B$7+E7223*Assumptions!$C$12*$B$8</f>
        <v>241.9574792</v>
      </c>
      <c r="G7223" s="0" t="n">
        <f aca="false">C7223*Assumptions!$C$15</f>
        <v>0</v>
      </c>
      <c r="H7223" s="0" t="n">
        <f aca="false">MIN(F7223,G7223)</f>
        <v>0</v>
      </c>
      <c r="I7223" s="0" t="n">
        <f aca="false">IF(C7223=1,MIN(G7223-H7223,Assumptions!$C$13,P7222),0)</f>
        <v>0</v>
      </c>
      <c r="J7223" s="0" t="n">
        <f aca="false">H7223+I7223</f>
        <v>0</v>
      </c>
      <c r="K7223" s="0" t="n">
        <f aca="false">MIN(IF(C7223=1,F7223-H7223,F7223),Assumptions!$C$13,MAX(0,($B$5-P7222)/$B$6))</f>
        <v>180</v>
      </c>
      <c r="L7223" s="0" t="n">
        <f aca="false">IF(C7223=1,0,MIN(F7223-K7223,Assumptions!$C$15,MAX(0,$B$10-O7222-M7223)))</f>
        <v>61.9574792</v>
      </c>
      <c r="M7223" s="0" t="n">
        <f aca="false">'Profiles 8760'!H7212</f>
        <v>51600</v>
      </c>
      <c r="N7223" s="0" t="n">
        <f aca="false">J7223+L7223</f>
        <v>61.9574792</v>
      </c>
      <c r="O7223" s="0" t="n">
        <f aca="false">O7222+N7223</f>
        <v>672800.644919074</v>
      </c>
      <c r="P7223" s="0" t="n">
        <f aca="false">MIN($B$5,P7222+K7223*$B$6-I7223)</f>
        <v>301.34063786284</v>
      </c>
      <c r="Q7223" s="0" t="n">
        <f aca="false">MAX(0,F7223-H7223-K7223-L7223)</f>
        <v>0</v>
      </c>
    </row>
    <row r="7224" customFormat="false" ht="15" hidden="false" customHeight="false" outlineLevel="0" collapsed="false">
      <c r="A7224" s="0" t="n">
        <f aca="false">'Profiles 8760'!A7213</f>
        <v>7211</v>
      </c>
      <c r="B7224" s="0" t="n">
        <f aca="false">'Profiles 8760'!B7213</f>
        <v>10</v>
      </c>
      <c r="C7224" s="0" t="n">
        <f aca="false">'Profiles 8760'!E7213</f>
        <v>0</v>
      </c>
      <c r="D7224" s="0" t="n">
        <f aca="false">'Profiles 8760'!F7213</f>
        <v>1</v>
      </c>
      <c r="E7224" s="0" t="n">
        <f aca="false">'Profiles 8760'!G7213</f>
        <v>0.132677</v>
      </c>
      <c r="F7224" s="0" t="n">
        <f aca="false">D7224*Assumptions!$C$11*$B$7+E7224*Assumptions!$C$12*$B$8</f>
        <v>294.2264893</v>
      </c>
      <c r="G7224" s="0" t="n">
        <f aca="false">C7224*Assumptions!$C$15</f>
        <v>0</v>
      </c>
      <c r="H7224" s="0" t="n">
        <f aca="false">MIN(F7224,G7224)</f>
        <v>0</v>
      </c>
      <c r="I7224" s="0" t="n">
        <f aca="false">IF(C7224=1,MIN(G7224-H7224,Assumptions!$C$13,P7223),0)</f>
        <v>0</v>
      </c>
      <c r="J7224" s="0" t="n">
        <f aca="false">H7224+I7224</f>
        <v>0</v>
      </c>
      <c r="K7224" s="0" t="n">
        <f aca="false">MIN(IF(C7224=1,F7224-H7224,F7224),Assumptions!$C$13,MAX(0,($B$5-P7223)/$B$6))</f>
        <v>180</v>
      </c>
      <c r="L7224" s="0" t="n">
        <f aca="false">IF(C7224=1,0,MIN(F7224-K7224,Assumptions!$C$15,MAX(0,$B$10-O7223-M7224)))</f>
        <v>114.2264893</v>
      </c>
      <c r="M7224" s="0" t="n">
        <f aca="false">'Profiles 8760'!H7213</f>
        <v>51600</v>
      </c>
      <c r="N7224" s="0" t="n">
        <f aca="false">J7224+L7224</f>
        <v>114.2264893</v>
      </c>
      <c r="O7224" s="0" t="n">
        <f aca="false">O7223+N7224</f>
        <v>672914.871408374</v>
      </c>
      <c r="P7224" s="0" t="n">
        <f aca="false">MIN($B$5,P7223+K7224*$B$6-I7224)</f>
        <v>457.36463786284</v>
      </c>
      <c r="Q7224" s="0" t="n">
        <f aca="false">MAX(0,F7224-H7224-K7224-L7224)</f>
        <v>0</v>
      </c>
    </row>
    <row r="7225" customFormat="false" ht="15" hidden="false" customHeight="false" outlineLevel="0" collapsed="false">
      <c r="A7225" s="0" t="n">
        <f aca="false">'Profiles 8760'!A7214</f>
        <v>7212</v>
      </c>
      <c r="B7225" s="0" t="n">
        <f aca="false">'Profiles 8760'!B7214</f>
        <v>10</v>
      </c>
      <c r="C7225" s="0" t="n">
        <f aca="false">'Profiles 8760'!E7214</f>
        <v>0</v>
      </c>
      <c r="D7225" s="0" t="n">
        <f aca="false">'Profiles 8760'!F7214</f>
        <v>1</v>
      </c>
      <c r="E7225" s="0" t="n">
        <f aca="false">'Profiles 8760'!G7214</f>
        <v>0.154829</v>
      </c>
      <c r="F7225" s="0" t="n">
        <f aca="false">D7225*Assumptions!$C$11*$B$7+E7225*Assumptions!$C$12*$B$8</f>
        <v>295.1325061</v>
      </c>
      <c r="G7225" s="0" t="n">
        <f aca="false">C7225*Assumptions!$C$15</f>
        <v>0</v>
      </c>
      <c r="H7225" s="0" t="n">
        <f aca="false">MIN(F7225,G7225)</f>
        <v>0</v>
      </c>
      <c r="I7225" s="0" t="n">
        <f aca="false">IF(C7225=1,MIN(G7225-H7225,Assumptions!$C$13,P7224),0)</f>
        <v>0</v>
      </c>
      <c r="J7225" s="0" t="n">
        <f aca="false">H7225+I7225</f>
        <v>0</v>
      </c>
      <c r="K7225" s="0" t="n">
        <f aca="false">MIN(IF(C7225=1,F7225-H7225,F7225),Assumptions!$C$13,MAX(0,($B$5-P7224)/$B$6))</f>
        <v>61.6582396598523</v>
      </c>
      <c r="L7225" s="0" t="n">
        <f aca="false">IF(C7225=1,0,MIN(F7225-K7225,Assumptions!$C$15,MAX(0,$B$10-O7224-M7225)))</f>
        <v>200</v>
      </c>
      <c r="M7225" s="0" t="n">
        <f aca="false">'Profiles 8760'!H7214</f>
        <v>51600</v>
      </c>
      <c r="N7225" s="0" t="n">
        <f aca="false">J7225+L7225</f>
        <v>200</v>
      </c>
      <c r="O7225" s="0" t="n">
        <f aca="false">O7224+N7225</f>
        <v>673114.871408374</v>
      </c>
      <c r="P7225" s="0" t="n">
        <f aca="false">MIN($B$5,P7224+K7225*$B$6-I7225)</f>
        <v>510.81</v>
      </c>
      <c r="Q7225" s="0" t="n">
        <f aca="false">MAX(0,F7225-H7225-K7225-L7225)</f>
        <v>33.4742664401477</v>
      </c>
    </row>
    <row r="7226" customFormat="false" ht="15" hidden="false" customHeight="false" outlineLevel="0" collapsed="false">
      <c r="A7226" s="0" t="n">
        <f aca="false">'Profiles 8760'!A7215</f>
        <v>7213</v>
      </c>
      <c r="B7226" s="0" t="n">
        <f aca="false">'Profiles 8760'!B7215</f>
        <v>10</v>
      </c>
      <c r="C7226" s="0" t="n">
        <f aca="false">'Profiles 8760'!E7215</f>
        <v>0</v>
      </c>
      <c r="D7226" s="0" t="n">
        <f aca="false">'Profiles 8760'!F7215</f>
        <v>1</v>
      </c>
      <c r="E7226" s="0" t="n">
        <f aca="false">'Profiles 8760'!G7215</f>
        <v>0.127317</v>
      </c>
      <c r="F7226" s="0" t="n">
        <f aca="false">D7226*Assumptions!$C$11*$B$7+E7226*Assumptions!$C$12*$B$8</f>
        <v>294.0072653</v>
      </c>
      <c r="G7226" s="0" t="n">
        <f aca="false">C7226*Assumptions!$C$15</f>
        <v>0</v>
      </c>
      <c r="H7226" s="0" t="n">
        <f aca="false">MIN(F7226,G7226)</f>
        <v>0</v>
      </c>
      <c r="I7226" s="0" t="n">
        <f aca="false">IF(C7226=1,MIN(G7226-H7226,Assumptions!$C$13,P7225),0)</f>
        <v>0</v>
      </c>
      <c r="J7226" s="0" t="n">
        <f aca="false">H7226+I7226</f>
        <v>0</v>
      </c>
      <c r="K7226" s="0" t="n">
        <f aca="false">MIN(IF(C7226=1,F7226-H7226,F7226),Assumptions!$C$13,MAX(0,($B$5-P7225)/$B$6))</f>
        <v>0</v>
      </c>
      <c r="L7226" s="0" t="n">
        <f aca="false">IF(C7226=1,0,MIN(F7226-K7226,Assumptions!$C$15,MAX(0,$B$10-O7225-M7226)))</f>
        <v>200</v>
      </c>
      <c r="M7226" s="0" t="n">
        <f aca="false">'Profiles 8760'!H7215</f>
        <v>51600</v>
      </c>
      <c r="N7226" s="0" t="n">
        <f aca="false">J7226+L7226</f>
        <v>200</v>
      </c>
      <c r="O7226" s="0" t="n">
        <f aca="false">O7225+N7226</f>
        <v>673314.871408374</v>
      </c>
      <c r="P7226" s="0" t="n">
        <f aca="false">MIN($B$5,P7225+K7226*$B$6-I7226)</f>
        <v>510.81</v>
      </c>
      <c r="Q7226" s="0" t="n">
        <f aca="false">MAX(0,F7226-H7226-K7226-L7226)</f>
        <v>94.0072653</v>
      </c>
    </row>
    <row r="7227" customFormat="false" ht="15" hidden="false" customHeight="false" outlineLevel="0" collapsed="false">
      <c r="A7227" s="0" t="n">
        <f aca="false">'Profiles 8760'!A7216</f>
        <v>7214</v>
      </c>
      <c r="B7227" s="0" t="n">
        <f aca="false">'Profiles 8760'!B7216</f>
        <v>10</v>
      </c>
      <c r="C7227" s="0" t="n">
        <f aca="false">'Profiles 8760'!E7216</f>
        <v>0</v>
      </c>
      <c r="D7227" s="0" t="n">
        <f aca="false">'Profiles 8760'!F7216</f>
        <v>1</v>
      </c>
      <c r="E7227" s="0" t="n">
        <f aca="false">'Profiles 8760'!G7216</f>
        <v>0.116109</v>
      </c>
      <c r="F7227" s="0" t="n">
        <f aca="false">D7227*Assumptions!$C$11*$B$7+E7227*Assumptions!$C$12*$B$8</f>
        <v>293.5488581</v>
      </c>
      <c r="G7227" s="0" t="n">
        <f aca="false">C7227*Assumptions!$C$15</f>
        <v>0</v>
      </c>
      <c r="H7227" s="0" t="n">
        <f aca="false">MIN(F7227,G7227)</f>
        <v>0</v>
      </c>
      <c r="I7227" s="0" t="n">
        <f aca="false">IF(C7227=1,MIN(G7227-H7227,Assumptions!$C$13,P7226),0)</f>
        <v>0</v>
      </c>
      <c r="J7227" s="0" t="n">
        <f aca="false">H7227+I7227</f>
        <v>0</v>
      </c>
      <c r="K7227" s="0" t="n">
        <f aca="false">MIN(IF(C7227=1,F7227-H7227,F7227),Assumptions!$C$13,MAX(0,($B$5-P7226)/$B$6))</f>
        <v>0</v>
      </c>
      <c r="L7227" s="0" t="n">
        <f aca="false">IF(C7227=1,0,MIN(F7227-K7227,Assumptions!$C$15,MAX(0,$B$10-O7226-M7227)))</f>
        <v>200</v>
      </c>
      <c r="M7227" s="0" t="n">
        <f aca="false">'Profiles 8760'!H7216</f>
        <v>51600</v>
      </c>
      <c r="N7227" s="0" t="n">
        <f aca="false">J7227+L7227</f>
        <v>200</v>
      </c>
      <c r="O7227" s="0" t="n">
        <f aca="false">O7226+N7227</f>
        <v>673514.871408374</v>
      </c>
      <c r="P7227" s="0" t="n">
        <f aca="false">MIN($B$5,P7226+K7227*$B$6-I7227)</f>
        <v>510.81</v>
      </c>
      <c r="Q7227" s="0" t="n">
        <f aca="false">MAX(0,F7227-H7227-K7227-L7227)</f>
        <v>93.5488581</v>
      </c>
    </row>
    <row r="7228" customFormat="false" ht="15" hidden="false" customHeight="false" outlineLevel="0" collapsed="false">
      <c r="A7228" s="0" t="n">
        <f aca="false">'Profiles 8760'!A7217</f>
        <v>7215</v>
      </c>
      <c r="B7228" s="0" t="n">
        <f aca="false">'Profiles 8760'!B7217</f>
        <v>10</v>
      </c>
      <c r="C7228" s="0" t="n">
        <f aca="false">'Profiles 8760'!E7217</f>
        <v>0</v>
      </c>
      <c r="D7228" s="0" t="n">
        <f aca="false">'Profiles 8760'!F7217</f>
        <v>1</v>
      </c>
      <c r="E7228" s="0" t="n">
        <f aca="false">'Profiles 8760'!G7217</f>
        <v>0.107984</v>
      </c>
      <c r="F7228" s="0" t="n">
        <f aca="false">D7228*Assumptions!$C$11*$B$7+E7228*Assumptions!$C$12*$B$8</f>
        <v>293.2165456</v>
      </c>
      <c r="G7228" s="0" t="n">
        <f aca="false">C7228*Assumptions!$C$15</f>
        <v>0</v>
      </c>
      <c r="H7228" s="0" t="n">
        <f aca="false">MIN(F7228,G7228)</f>
        <v>0</v>
      </c>
      <c r="I7228" s="0" t="n">
        <f aca="false">IF(C7228=1,MIN(G7228-H7228,Assumptions!$C$13,P7227),0)</f>
        <v>0</v>
      </c>
      <c r="J7228" s="0" t="n">
        <f aca="false">H7228+I7228</f>
        <v>0</v>
      </c>
      <c r="K7228" s="0" t="n">
        <f aca="false">MIN(IF(C7228=1,F7228-H7228,F7228),Assumptions!$C$13,MAX(0,($B$5-P7227)/$B$6))</f>
        <v>0</v>
      </c>
      <c r="L7228" s="0" t="n">
        <f aca="false">IF(C7228=1,0,MIN(F7228-K7228,Assumptions!$C$15,MAX(0,$B$10-O7227-M7228)))</f>
        <v>200</v>
      </c>
      <c r="M7228" s="0" t="n">
        <f aca="false">'Profiles 8760'!H7217</f>
        <v>51600</v>
      </c>
      <c r="N7228" s="0" t="n">
        <f aca="false">J7228+L7228</f>
        <v>200</v>
      </c>
      <c r="O7228" s="0" t="n">
        <f aca="false">O7227+N7228</f>
        <v>673714.871408374</v>
      </c>
      <c r="P7228" s="0" t="n">
        <f aca="false">MIN($B$5,P7227+K7228*$B$6-I7228)</f>
        <v>510.81</v>
      </c>
      <c r="Q7228" s="0" t="n">
        <f aca="false">MAX(0,F7228-H7228-K7228-L7228)</f>
        <v>93.2165456</v>
      </c>
    </row>
    <row r="7229" customFormat="false" ht="15" hidden="false" customHeight="false" outlineLevel="0" collapsed="false">
      <c r="A7229" s="0" t="n">
        <f aca="false">'Profiles 8760'!A7218</f>
        <v>7216</v>
      </c>
      <c r="B7229" s="0" t="n">
        <f aca="false">'Profiles 8760'!B7218</f>
        <v>10</v>
      </c>
      <c r="C7229" s="0" t="n">
        <f aca="false">'Profiles 8760'!E7218</f>
        <v>0</v>
      </c>
      <c r="D7229" s="0" t="n">
        <f aca="false">'Profiles 8760'!F7218</f>
        <v>0.819927</v>
      </c>
      <c r="E7229" s="0" t="n">
        <f aca="false">'Profiles 8760'!G7218</f>
        <v>0.082451</v>
      </c>
      <c r="F7229" s="0" t="n">
        <f aca="false">D7229*Assumptions!$C$11*$B$7+E7229*Assumptions!$C$12*$B$8</f>
        <v>240.1671635</v>
      </c>
      <c r="G7229" s="0" t="n">
        <f aca="false">C7229*Assumptions!$C$15</f>
        <v>0</v>
      </c>
      <c r="H7229" s="0" t="n">
        <f aca="false">MIN(F7229,G7229)</f>
        <v>0</v>
      </c>
      <c r="I7229" s="0" t="n">
        <f aca="false">IF(C7229=1,MIN(G7229-H7229,Assumptions!$C$13,P7228),0)</f>
        <v>0</v>
      </c>
      <c r="J7229" s="0" t="n">
        <f aca="false">H7229+I7229</f>
        <v>0</v>
      </c>
      <c r="K7229" s="0" t="n">
        <f aca="false">MIN(IF(C7229=1,F7229-H7229,F7229),Assumptions!$C$13,MAX(0,($B$5-P7228)/$B$6))</f>
        <v>0</v>
      </c>
      <c r="L7229" s="0" t="n">
        <f aca="false">IF(C7229=1,0,MIN(F7229-K7229,Assumptions!$C$15,MAX(0,$B$10-O7228-M7229)))</f>
        <v>200</v>
      </c>
      <c r="M7229" s="0" t="n">
        <f aca="false">'Profiles 8760'!H7218</f>
        <v>51600</v>
      </c>
      <c r="N7229" s="0" t="n">
        <f aca="false">J7229+L7229</f>
        <v>200</v>
      </c>
      <c r="O7229" s="0" t="n">
        <f aca="false">O7228+N7229</f>
        <v>673914.871408374</v>
      </c>
      <c r="P7229" s="0" t="n">
        <f aca="false">MIN($B$5,P7228+K7229*$B$6-I7229)</f>
        <v>510.81</v>
      </c>
      <c r="Q7229" s="0" t="n">
        <f aca="false">MAX(0,F7229-H7229-K7229-L7229)</f>
        <v>40.1671635</v>
      </c>
    </row>
    <row r="7230" customFormat="false" ht="15" hidden="false" customHeight="false" outlineLevel="0" collapsed="false">
      <c r="A7230" s="0" t="n">
        <f aca="false">'Profiles 8760'!A7219</f>
        <v>7217</v>
      </c>
      <c r="B7230" s="0" t="n">
        <f aca="false">'Profiles 8760'!B7219</f>
        <v>10</v>
      </c>
      <c r="C7230" s="0" t="n">
        <f aca="false">'Profiles 8760'!E7219</f>
        <v>0</v>
      </c>
      <c r="D7230" s="0" t="n">
        <f aca="false">'Profiles 8760'!F7219</f>
        <v>0.48139</v>
      </c>
      <c r="E7230" s="0" t="n">
        <f aca="false">'Profiles 8760'!G7219</f>
        <v>0.079246</v>
      </c>
      <c r="F7230" s="0" t="n">
        <f aca="false">D7230*Assumptions!$C$11*$B$7+E7230*Assumptions!$C$12*$B$8</f>
        <v>142.2665934</v>
      </c>
      <c r="G7230" s="0" t="n">
        <f aca="false">C7230*Assumptions!$C$15</f>
        <v>0</v>
      </c>
      <c r="H7230" s="0" t="n">
        <f aca="false">MIN(F7230,G7230)</f>
        <v>0</v>
      </c>
      <c r="I7230" s="0" t="n">
        <f aca="false">IF(C7230=1,MIN(G7230-H7230,Assumptions!$C$13,P7229),0)</f>
        <v>0</v>
      </c>
      <c r="J7230" s="0" t="n">
        <f aca="false">H7230+I7230</f>
        <v>0</v>
      </c>
      <c r="K7230" s="0" t="n">
        <f aca="false">MIN(IF(C7230=1,F7230-H7230,F7230),Assumptions!$C$13,MAX(0,($B$5-P7229)/$B$6))</f>
        <v>0</v>
      </c>
      <c r="L7230" s="0" t="n">
        <f aca="false">IF(C7230=1,0,MIN(F7230-K7230,Assumptions!$C$15,MAX(0,$B$10-O7229-M7230)))</f>
        <v>142.2665934</v>
      </c>
      <c r="M7230" s="0" t="n">
        <f aca="false">'Profiles 8760'!H7219</f>
        <v>51600</v>
      </c>
      <c r="N7230" s="0" t="n">
        <f aca="false">J7230+L7230</f>
        <v>142.2665934</v>
      </c>
      <c r="O7230" s="0" t="n">
        <f aca="false">O7229+N7230</f>
        <v>674057.138001774</v>
      </c>
      <c r="P7230" s="0" t="n">
        <f aca="false">MIN($B$5,P7229+K7230*$B$6-I7230)</f>
        <v>510.81</v>
      </c>
      <c r="Q7230" s="0" t="n">
        <f aca="false">MAX(0,F7230-H7230-K7230-L7230)</f>
        <v>0</v>
      </c>
    </row>
    <row r="7231" customFormat="false" ht="15" hidden="false" customHeight="false" outlineLevel="0" collapsed="false">
      <c r="A7231" s="0" t="n">
        <f aca="false">'Profiles 8760'!A7220</f>
        <v>7218</v>
      </c>
      <c r="B7231" s="0" t="n">
        <f aca="false">'Profiles 8760'!B7220</f>
        <v>10</v>
      </c>
      <c r="C7231" s="0" t="n">
        <f aca="false">'Profiles 8760'!E7220</f>
        <v>0</v>
      </c>
      <c r="D7231" s="0" t="n">
        <f aca="false">'Profiles 8760'!F7220</f>
        <v>0.160002</v>
      </c>
      <c r="E7231" s="0" t="n">
        <f aca="false">'Profiles 8760'!G7220</f>
        <v>0.088659</v>
      </c>
      <c r="F7231" s="0" t="n">
        <f aca="false">D7231*Assumptions!$C$11*$B$7+E7231*Assumptions!$C$12*$B$8</f>
        <v>49.8347307</v>
      </c>
      <c r="G7231" s="0" t="n">
        <f aca="false">C7231*Assumptions!$C$15</f>
        <v>0</v>
      </c>
      <c r="H7231" s="0" t="n">
        <f aca="false">MIN(F7231,G7231)</f>
        <v>0</v>
      </c>
      <c r="I7231" s="0" t="n">
        <f aca="false">IF(C7231=1,MIN(G7231-H7231,Assumptions!$C$13,P7230),0)</f>
        <v>0</v>
      </c>
      <c r="J7231" s="0" t="n">
        <f aca="false">H7231+I7231</f>
        <v>0</v>
      </c>
      <c r="K7231" s="0" t="n">
        <f aca="false">MIN(IF(C7231=1,F7231-H7231,F7231),Assumptions!$C$13,MAX(0,($B$5-P7230)/$B$6))</f>
        <v>0</v>
      </c>
      <c r="L7231" s="0" t="n">
        <f aca="false">IF(C7231=1,0,MIN(F7231-K7231,Assumptions!$C$15,MAX(0,$B$10-O7230-M7231)))</f>
        <v>49.8347307</v>
      </c>
      <c r="M7231" s="0" t="n">
        <f aca="false">'Profiles 8760'!H7220</f>
        <v>51600</v>
      </c>
      <c r="N7231" s="0" t="n">
        <f aca="false">J7231+L7231</f>
        <v>49.8347307</v>
      </c>
      <c r="O7231" s="0" t="n">
        <f aca="false">O7230+N7231</f>
        <v>674106.972732474</v>
      </c>
      <c r="P7231" s="0" t="n">
        <f aca="false">MIN($B$5,P7230+K7231*$B$6-I7231)</f>
        <v>510.81</v>
      </c>
      <c r="Q7231" s="0" t="n">
        <f aca="false">MAX(0,F7231-H7231-K7231-L7231)</f>
        <v>0</v>
      </c>
    </row>
    <row r="7232" customFormat="false" ht="15" hidden="false" customHeight="false" outlineLevel="0" collapsed="false">
      <c r="A7232" s="0" t="n">
        <f aca="false">'Profiles 8760'!A7221</f>
        <v>7219</v>
      </c>
      <c r="B7232" s="0" t="n">
        <f aca="false">'Profiles 8760'!B7221</f>
        <v>10</v>
      </c>
      <c r="C7232" s="0" t="n">
        <f aca="false">'Profiles 8760'!E7221</f>
        <v>0</v>
      </c>
      <c r="D7232" s="0" t="n">
        <f aca="false">'Profiles 8760'!F7221</f>
        <v>0</v>
      </c>
      <c r="E7232" s="0" t="n">
        <f aca="false">'Profiles 8760'!G7221</f>
        <v>0.110627</v>
      </c>
      <c r="F7232" s="0" t="n">
        <f aca="false">D7232*Assumptions!$C$11*$B$7+E7232*Assumptions!$C$12*$B$8</f>
        <v>4.5246443</v>
      </c>
      <c r="G7232" s="0" t="n">
        <f aca="false">C7232*Assumptions!$C$15</f>
        <v>0</v>
      </c>
      <c r="H7232" s="0" t="n">
        <f aca="false">MIN(F7232,G7232)</f>
        <v>0</v>
      </c>
      <c r="I7232" s="0" t="n">
        <f aca="false">IF(C7232=1,MIN(G7232-H7232,Assumptions!$C$13,P7231),0)</f>
        <v>0</v>
      </c>
      <c r="J7232" s="0" t="n">
        <f aca="false">H7232+I7232</f>
        <v>0</v>
      </c>
      <c r="K7232" s="0" t="n">
        <f aca="false">MIN(IF(C7232=1,F7232-H7232,F7232),Assumptions!$C$13,MAX(0,($B$5-P7231)/$B$6))</f>
        <v>0</v>
      </c>
      <c r="L7232" s="0" t="n">
        <f aca="false">IF(C7232=1,0,MIN(F7232-K7232,Assumptions!$C$15,MAX(0,$B$10-O7231-M7232)))</f>
        <v>4.5246443</v>
      </c>
      <c r="M7232" s="0" t="n">
        <f aca="false">'Profiles 8760'!H7221</f>
        <v>51600</v>
      </c>
      <c r="N7232" s="0" t="n">
        <f aca="false">J7232+L7232</f>
        <v>4.5246443</v>
      </c>
      <c r="O7232" s="0" t="n">
        <f aca="false">O7231+N7232</f>
        <v>674111.497376774</v>
      </c>
      <c r="P7232" s="0" t="n">
        <f aca="false">MIN($B$5,P7231+K7232*$B$6-I7232)</f>
        <v>510.81</v>
      </c>
      <c r="Q7232" s="0" t="n">
        <f aca="false">MAX(0,F7232-H7232-K7232-L7232)</f>
        <v>0</v>
      </c>
    </row>
    <row r="7233" customFormat="false" ht="15" hidden="false" customHeight="false" outlineLevel="0" collapsed="false">
      <c r="A7233" s="0" t="n">
        <f aca="false">'Profiles 8760'!A7222</f>
        <v>7220</v>
      </c>
      <c r="B7233" s="0" t="n">
        <f aca="false">'Profiles 8760'!B7222</f>
        <v>10</v>
      </c>
      <c r="C7233" s="0" t="n">
        <f aca="false">'Profiles 8760'!E7222</f>
        <v>1</v>
      </c>
      <c r="D7233" s="0" t="n">
        <f aca="false">'Profiles 8760'!F7222</f>
        <v>0</v>
      </c>
      <c r="E7233" s="0" t="n">
        <f aca="false">'Profiles 8760'!G7222</f>
        <v>0.114004</v>
      </c>
      <c r="F7233" s="0" t="n">
        <f aca="false">D7233*Assumptions!$C$11*$B$7+E7233*Assumptions!$C$12*$B$8</f>
        <v>4.6627636</v>
      </c>
      <c r="G7233" s="0" t="n">
        <f aca="false">C7233*Assumptions!$C$15</f>
        <v>200</v>
      </c>
      <c r="H7233" s="0" t="n">
        <f aca="false">MIN(F7233,G7233)</f>
        <v>4.6627636</v>
      </c>
      <c r="I7233" s="0" t="n">
        <f aca="false">IF(C7233=1,MIN(G7233-H7233,Assumptions!$C$13,P7232),0)</f>
        <v>180</v>
      </c>
      <c r="J7233" s="0" t="n">
        <f aca="false">H7233+I7233</f>
        <v>184.6627636</v>
      </c>
      <c r="K7233" s="0" t="n">
        <f aca="false">MIN(IF(C7233=1,F7233-H7233,F7233),Assumptions!$C$13,MAX(0,($B$5-P7232)/$B$6))</f>
        <v>0</v>
      </c>
      <c r="L7233" s="0" t="n">
        <f aca="false">IF(C7233=1,0,MIN(F7233-K7233,Assumptions!$C$15,MAX(0,$B$10-O7232-M7233)))</f>
        <v>0</v>
      </c>
      <c r="M7233" s="0" t="n">
        <f aca="false">'Profiles 8760'!H7222</f>
        <v>51400</v>
      </c>
      <c r="N7233" s="0" t="n">
        <f aca="false">J7233+L7233</f>
        <v>184.6627636</v>
      </c>
      <c r="O7233" s="0" t="n">
        <f aca="false">O7232+N7233</f>
        <v>674296.160140374</v>
      </c>
      <c r="P7233" s="0" t="n">
        <f aca="false">MIN($B$5,P7232+K7233*$B$6-I7233)</f>
        <v>330.81</v>
      </c>
      <c r="Q7233" s="0" t="n">
        <f aca="false">MAX(0,F7233-H7233-K7233-L7233)</f>
        <v>0</v>
      </c>
    </row>
    <row r="7234" customFormat="false" ht="15" hidden="false" customHeight="false" outlineLevel="0" collapsed="false">
      <c r="A7234" s="0" t="n">
        <f aca="false">'Profiles 8760'!A7223</f>
        <v>7221</v>
      </c>
      <c r="B7234" s="0" t="n">
        <f aca="false">'Profiles 8760'!B7223</f>
        <v>10</v>
      </c>
      <c r="C7234" s="0" t="n">
        <f aca="false">'Profiles 8760'!E7223</f>
        <v>1</v>
      </c>
      <c r="D7234" s="0" t="n">
        <f aca="false">'Profiles 8760'!F7223</f>
        <v>0</v>
      </c>
      <c r="E7234" s="0" t="n">
        <f aca="false">'Profiles 8760'!G7223</f>
        <v>0.091407</v>
      </c>
      <c r="F7234" s="0" t="n">
        <f aca="false">D7234*Assumptions!$C$11*$B$7+E7234*Assumptions!$C$12*$B$8</f>
        <v>3.7385463</v>
      </c>
      <c r="G7234" s="0" t="n">
        <f aca="false">C7234*Assumptions!$C$15</f>
        <v>200</v>
      </c>
      <c r="H7234" s="0" t="n">
        <f aca="false">MIN(F7234,G7234)</f>
        <v>3.7385463</v>
      </c>
      <c r="I7234" s="0" t="n">
        <f aca="false">IF(C7234=1,MIN(G7234-H7234,Assumptions!$C$13,P7233),0)</f>
        <v>180</v>
      </c>
      <c r="J7234" s="0" t="n">
        <f aca="false">H7234+I7234</f>
        <v>183.7385463</v>
      </c>
      <c r="K7234" s="0" t="n">
        <f aca="false">MIN(IF(C7234=1,F7234-H7234,F7234),Assumptions!$C$13,MAX(0,($B$5-P7233)/$B$6))</f>
        <v>0</v>
      </c>
      <c r="L7234" s="0" t="n">
        <f aca="false">IF(C7234=1,0,MIN(F7234-K7234,Assumptions!$C$15,MAX(0,$B$10-O7233-M7234)))</f>
        <v>0</v>
      </c>
      <c r="M7234" s="0" t="n">
        <f aca="false">'Profiles 8760'!H7223</f>
        <v>51200</v>
      </c>
      <c r="N7234" s="0" t="n">
        <f aca="false">J7234+L7234</f>
        <v>183.7385463</v>
      </c>
      <c r="O7234" s="0" t="n">
        <f aca="false">O7233+N7234</f>
        <v>674479.898686674</v>
      </c>
      <c r="P7234" s="0" t="n">
        <f aca="false">MIN($B$5,P7233+K7234*$B$6-I7234)</f>
        <v>150.81</v>
      </c>
      <c r="Q7234" s="0" t="n">
        <f aca="false">MAX(0,F7234-H7234-K7234-L7234)</f>
        <v>0</v>
      </c>
    </row>
    <row r="7235" customFormat="false" ht="15" hidden="false" customHeight="false" outlineLevel="0" collapsed="false">
      <c r="A7235" s="0" t="n">
        <f aca="false">'Profiles 8760'!A7224</f>
        <v>7222</v>
      </c>
      <c r="B7235" s="0" t="n">
        <f aca="false">'Profiles 8760'!B7224</f>
        <v>10</v>
      </c>
      <c r="C7235" s="0" t="n">
        <f aca="false">'Profiles 8760'!E7224</f>
        <v>0</v>
      </c>
      <c r="D7235" s="0" t="n">
        <f aca="false">'Profiles 8760'!F7224</f>
        <v>0</v>
      </c>
      <c r="E7235" s="0" t="n">
        <f aca="false">'Profiles 8760'!G7224</f>
        <v>0.103918</v>
      </c>
      <c r="F7235" s="0" t="n">
        <f aca="false">D7235*Assumptions!$C$11*$B$7+E7235*Assumptions!$C$12*$B$8</f>
        <v>4.2502462</v>
      </c>
      <c r="G7235" s="0" t="n">
        <f aca="false">C7235*Assumptions!$C$15</f>
        <v>0</v>
      </c>
      <c r="H7235" s="0" t="n">
        <f aca="false">MIN(F7235,G7235)</f>
        <v>0</v>
      </c>
      <c r="I7235" s="0" t="n">
        <f aca="false">IF(C7235=1,MIN(G7235-H7235,Assumptions!$C$13,P7234),0)</f>
        <v>0</v>
      </c>
      <c r="J7235" s="0" t="n">
        <f aca="false">H7235+I7235</f>
        <v>0</v>
      </c>
      <c r="K7235" s="0" t="n">
        <f aca="false">MIN(IF(C7235=1,F7235-H7235,F7235),Assumptions!$C$13,MAX(0,($B$5-P7234)/$B$6))</f>
        <v>4.2502462</v>
      </c>
      <c r="L7235" s="0" t="n">
        <f aca="false">IF(C7235=1,0,MIN(F7235-K7235,Assumptions!$C$15,MAX(0,$B$10-O7234-M7235)))</f>
        <v>0</v>
      </c>
      <c r="M7235" s="0" t="n">
        <f aca="false">'Profiles 8760'!H7224</f>
        <v>51200</v>
      </c>
      <c r="N7235" s="0" t="n">
        <f aca="false">J7235+L7235</f>
        <v>0</v>
      </c>
      <c r="O7235" s="0" t="n">
        <f aca="false">O7234+N7235</f>
        <v>674479.898686674</v>
      </c>
      <c r="P7235" s="0" t="n">
        <f aca="false">MIN($B$5,P7234+K7235*$B$6-I7235)</f>
        <v>154.49411340616</v>
      </c>
      <c r="Q7235" s="0" t="n">
        <f aca="false">MAX(0,F7235-H7235-K7235-L7235)</f>
        <v>0</v>
      </c>
    </row>
    <row r="7236" customFormat="false" ht="15" hidden="false" customHeight="false" outlineLevel="0" collapsed="false">
      <c r="A7236" s="0" t="n">
        <f aca="false">'Profiles 8760'!A7225</f>
        <v>7223</v>
      </c>
      <c r="B7236" s="0" t="n">
        <f aca="false">'Profiles 8760'!B7225</f>
        <v>10</v>
      </c>
      <c r="C7236" s="0" t="n">
        <f aca="false">'Profiles 8760'!E7225</f>
        <v>0</v>
      </c>
      <c r="D7236" s="0" t="n">
        <f aca="false">'Profiles 8760'!F7225</f>
        <v>0</v>
      </c>
      <c r="E7236" s="0" t="n">
        <f aca="false">'Profiles 8760'!G7225</f>
        <v>0.136851</v>
      </c>
      <c r="F7236" s="0" t="n">
        <f aca="false">D7236*Assumptions!$C$11*$B$7+E7236*Assumptions!$C$12*$B$8</f>
        <v>5.5972059</v>
      </c>
      <c r="G7236" s="0" t="n">
        <f aca="false">C7236*Assumptions!$C$15</f>
        <v>0</v>
      </c>
      <c r="H7236" s="0" t="n">
        <f aca="false">MIN(F7236,G7236)</f>
        <v>0</v>
      </c>
      <c r="I7236" s="0" t="n">
        <f aca="false">IF(C7236=1,MIN(G7236-H7236,Assumptions!$C$13,P7235),0)</f>
        <v>0</v>
      </c>
      <c r="J7236" s="0" t="n">
        <f aca="false">H7236+I7236</f>
        <v>0</v>
      </c>
      <c r="K7236" s="0" t="n">
        <f aca="false">MIN(IF(C7236=1,F7236-H7236,F7236),Assumptions!$C$13,MAX(0,($B$5-P7235)/$B$6))</f>
        <v>5.5972059</v>
      </c>
      <c r="L7236" s="0" t="n">
        <f aca="false">IF(C7236=1,0,MIN(F7236-K7236,Assumptions!$C$15,MAX(0,$B$10-O7235-M7236)))</f>
        <v>0</v>
      </c>
      <c r="M7236" s="0" t="n">
        <f aca="false">'Profiles 8760'!H7225</f>
        <v>51200</v>
      </c>
      <c r="N7236" s="0" t="n">
        <f aca="false">J7236+L7236</f>
        <v>0</v>
      </c>
      <c r="O7236" s="0" t="n">
        <f aca="false">O7235+N7236</f>
        <v>674479.898686674</v>
      </c>
      <c r="P7236" s="0" t="n">
        <f aca="false">MIN($B$5,P7235+K7236*$B$6-I7236)</f>
        <v>159.34577148028</v>
      </c>
      <c r="Q7236" s="0" t="n">
        <f aca="false">MAX(0,F7236-H7236-K7236-L7236)</f>
        <v>0</v>
      </c>
    </row>
    <row r="7237" customFormat="false" ht="15" hidden="false" customHeight="false" outlineLevel="0" collapsed="false">
      <c r="A7237" s="0" t="n">
        <f aca="false">'Profiles 8760'!A7226</f>
        <v>7224</v>
      </c>
      <c r="B7237" s="0" t="n">
        <f aca="false">'Profiles 8760'!B7226</f>
        <v>10</v>
      </c>
      <c r="C7237" s="0" t="n">
        <f aca="false">'Profiles 8760'!E7226</f>
        <v>0</v>
      </c>
      <c r="D7237" s="0" t="n">
        <f aca="false">'Profiles 8760'!F7226</f>
        <v>0</v>
      </c>
      <c r="E7237" s="0" t="n">
        <f aca="false">'Profiles 8760'!G7226</f>
        <v>0.129273</v>
      </c>
      <c r="F7237" s="0" t="n">
        <f aca="false">D7237*Assumptions!$C$11*$B$7+E7237*Assumptions!$C$12*$B$8</f>
        <v>5.2872657</v>
      </c>
      <c r="G7237" s="0" t="n">
        <f aca="false">C7237*Assumptions!$C$15</f>
        <v>0</v>
      </c>
      <c r="H7237" s="0" t="n">
        <f aca="false">MIN(F7237,G7237)</f>
        <v>0</v>
      </c>
      <c r="I7237" s="0" t="n">
        <f aca="false">IF(C7237=1,MIN(G7237-H7237,Assumptions!$C$13,P7236),0)</f>
        <v>0</v>
      </c>
      <c r="J7237" s="0" t="n">
        <f aca="false">H7237+I7237</f>
        <v>0</v>
      </c>
      <c r="K7237" s="0" t="n">
        <f aca="false">MIN(IF(C7237=1,F7237-H7237,F7237),Assumptions!$C$13,MAX(0,($B$5-P7236)/$B$6))</f>
        <v>5.2872657</v>
      </c>
      <c r="L7237" s="0" t="n">
        <f aca="false">IF(C7237=1,0,MIN(F7237-K7237,Assumptions!$C$15,MAX(0,$B$10-O7236-M7237)))</f>
        <v>0</v>
      </c>
      <c r="M7237" s="0" t="n">
        <f aca="false">'Profiles 8760'!H7226</f>
        <v>51200</v>
      </c>
      <c r="N7237" s="0" t="n">
        <f aca="false">J7237+L7237</f>
        <v>0</v>
      </c>
      <c r="O7237" s="0" t="n">
        <f aca="false">O7236+N7237</f>
        <v>674479.898686674</v>
      </c>
      <c r="P7237" s="0" t="n">
        <f aca="false">MIN($B$5,P7236+K7237*$B$6-I7237)</f>
        <v>163.92877338904</v>
      </c>
      <c r="Q7237" s="0" t="n">
        <f aca="false">MAX(0,F7237-H7237-K7237-L7237)</f>
        <v>0</v>
      </c>
    </row>
    <row r="7238" customFormat="false" ht="15" hidden="false" customHeight="false" outlineLevel="0" collapsed="false">
      <c r="A7238" s="0" t="n">
        <f aca="false">'Profiles 8760'!A7227</f>
        <v>7225</v>
      </c>
      <c r="B7238" s="0" t="n">
        <f aca="false">'Profiles 8760'!B7227</f>
        <v>10</v>
      </c>
      <c r="C7238" s="0" t="n">
        <f aca="false">'Profiles 8760'!E7227</f>
        <v>0</v>
      </c>
      <c r="D7238" s="0" t="n">
        <f aca="false">'Profiles 8760'!F7227</f>
        <v>0</v>
      </c>
      <c r="E7238" s="0" t="n">
        <f aca="false">'Profiles 8760'!G7227</f>
        <v>0.143069</v>
      </c>
      <c r="F7238" s="0" t="n">
        <f aca="false">D7238*Assumptions!$C$11*$B$7+E7238*Assumptions!$C$12*$B$8</f>
        <v>5.8515221</v>
      </c>
      <c r="G7238" s="0" t="n">
        <f aca="false">C7238*Assumptions!$C$15</f>
        <v>0</v>
      </c>
      <c r="H7238" s="0" t="n">
        <f aca="false">MIN(F7238,G7238)</f>
        <v>0</v>
      </c>
      <c r="I7238" s="0" t="n">
        <f aca="false">IF(C7238=1,MIN(G7238-H7238,Assumptions!$C$13,P7237),0)</f>
        <v>0</v>
      </c>
      <c r="J7238" s="0" t="n">
        <f aca="false">H7238+I7238</f>
        <v>0</v>
      </c>
      <c r="K7238" s="0" t="n">
        <f aca="false">MIN(IF(C7238=1,F7238-H7238,F7238),Assumptions!$C$13,MAX(0,($B$5-P7237)/$B$6))</f>
        <v>5.8515221</v>
      </c>
      <c r="L7238" s="0" t="n">
        <f aca="false">IF(C7238=1,0,MIN(F7238-K7238,Assumptions!$C$15,MAX(0,$B$10-O7237-M7238)))</f>
        <v>0</v>
      </c>
      <c r="M7238" s="0" t="n">
        <f aca="false">'Profiles 8760'!H7227</f>
        <v>51200</v>
      </c>
      <c r="N7238" s="0" t="n">
        <f aca="false">J7238+L7238</f>
        <v>0</v>
      </c>
      <c r="O7238" s="0" t="n">
        <f aca="false">O7237+N7238</f>
        <v>674479.898686674</v>
      </c>
      <c r="P7238" s="0" t="n">
        <f aca="false">MIN($B$5,P7237+K7238*$B$6-I7238)</f>
        <v>169.00087274532</v>
      </c>
      <c r="Q7238" s="0" t="n">
        <f aca="false">MAX(0,F7238-H7238-K7238-L7238)</f>
        <v>0</v>
      </c>
    </row>
    <row r="7239" customFormat="false" ht="15" hidden="false" customHeight="false" outlineLevel="0" collapsed="false">
      <c r="A7239" s="0" t="n">
        <f aca="false">'Profiles 8760'!A7228</f>
        <v>7226</v>
      </c>
      <c r="B7239" s="0" t="n">
        <f aca="false">'Profiles 8760'!B7228</f>
        <v>10</v>
      </c>
      <c r="C7239" s="0" t="n">
        <f aca="false">'Profiles 8760'!E7228</f>
        <v>0</v>
      </c>
      <c r="D7239" s="0" t="n">
        <f aca="false">'Profiles 8760'!F7228</f>
        <v>0</v>
      </c>
      <c r="E7239" s="0" t="n">
        <f aca="false">'Profiles 8760'!G7228</f>
        <v>0.156699</v>
      </c>
      <c r="F7239" s="0" t="n">
        <f aca="false">D7239*Assumptions!$C$11*$B$7+E7239*Assumptions!$C$12*$B$8</f>
        <v>6.4089891</v>
      </c>
      <c r="G7239" s="0" t="n">
        <f aca="false">C7239*Assumptions!$C$15</f>
        <v>0</v>
      </c>
      <c r="H7239" s="0" t="n">
        <f aca="false">MIN(F7239,G7239)</f>
        <v>0</v>
      </c>
      <c r="I7239" s="0" t="n">
        <f aca="false">IF(C7239=1,MIN(G7239-H7239,Assumptions!$C$13,P7238),0)</f>
        <v>0</v>
      </c>
      <c r="J7239" s="0" t="n">
        <f aca="false">H7239+I7239</f>
        <v>0</v>
      </c>
      <c r="K7239" s="0" t="n">
        <f aca="false">MIN(IF(C7239=1,F7239-H7239,F7239),Assumptions!$C$13,MAX(0,($B$5-P7238)/$B$6))</f>
        <v>6.4089891</v>
      </c>
      <c r="L7239" s="0" t="n">
        <f aca="false">IF(C7239=1,0,MIN(F7239-K7239,Assumptions!$C$15,MAX(0,$B$10-O7238-M7239)))</f>
        <v>0</v>
      </c>
      <c r="M7239" s="0" t="n">
        <f aca="false">'Profiles 8760'!H7228</f>
        <v>51200</v>
      </c>
      <c r="N7239" s="0" t="n">
        <f aca="false">J7239+L7239</f>
        <v>0</v>
      </c>
      <c r="O7239" s="0" t="n">
        <f aca="false">O7238+N7239</f>
        <v>674479.898686674</v>
      </c>
      <c r="P7239" s="0" t="n">
        <f aca="false">MIN($B$5,P7238+K7239*$B$6-I7239)</f>
        <v>174.5561844972</v>
      </c>
      <c r="Q7239" s="0" t="n">
        <f aca="false">MAX(0,F7239-H7239-K7239-L7239)</f>
        <v>0</v>
      </c>
    </row>
    <row r="7240" customFormat="false" ht="15" hidden="false" customHeight="false" outlineLevel="0" collapsed="false">
      <c r="A7240" s="0" t="n">
        <f aca="false">'Profiles 8760'!A7229</f>
        <v>7227</v>
      </c>
      <c r="B7240" s="0" t="n">
        <f aca="false">'Profiles 8760'!B7229</f>
        <v>10</v>
      </c>
      <c r="C7240" s="0" t="n">
        <f aca="false">'Profiles 8760'!E7229</f>
        <v>0</v>
      </c>
      <c r="D7240" s="0" t="n">
        <f aca="false">'Profiles 8760'!F7229</f>
        <v>0</v>
      </c>
      <c r="E7240" s="0" t="n">
        <f aca="false">'Profiles 8760'!G7229</f>
        <v>0.217407</v>
      </c>
      <c r="F7240" s="0" t="n">
        <f aca="false">D7240*Assumptions!$C$11*$B$7+E7240*Assumptions!$C$12*$B$8</f>
        <v>8.8919463</v>
      </c>
      <c r="G7240" s="0" t="n">
        <f aca="false">C7240*Assumptions!$C$15</f>
        <v>0</v>
      </c>
      <c r="H7240" s="0" t="n">
        <f aca="false">MIN(F7240,G7240)</f>
        <v>0</v>
      </c>
      <c r="I7240" s="0" t="n">
        <f aca="false">IF(C7240=1,MIN(G7240-H7240,Assumptions!$C$13,P7239),0)</f>
        <v>0</v>
      </c>
      <c r="J7240" s="0" t="n">
        <f aca="false">H7240+I7240</f>
        <v>0</v>
      </c>
      <c r="K7240" s="0" t="n">
        <f aca="false">MIN(IF(C7240=1,F7240-H7240,F7240),Assumptions!$C$13,MAX(0,($B$5-P7239)/$B$6))</f>
        <v>8.8919463</v>
      </c>
      <c r="L7240" s="0" t="n">
        <f aca="false">IF(C7240=1,0,MIN(F7240-K7240,Assumptions!$C$15,MAX(0,$B$10-O7239-M7240)))</f>
        <v>0</v>
      </c>
      <c r="M7240" s="0" t="n">
        <f aca="false">'Profiles 8760'!H7229</f>
        <v>51200</v>
      </c>
      <c r="N7240" s="0" t="n">
        <f aca="false">J7240+L7240</f>
        <v>0</v>
      </c>
      <c r="O7240" s="0" t="n">
        <f aca="false">O7239+N7240</f>
        <v>674479.898686674</v>
      </c>
      <c r="P7240" s="0" t="n">
        <f aca="false">MIN($B$5,P7239+K7240*$B$6-I7240)</f>
        <v>182.26372355004</v>
      </c>
      <c r="Q7240" s="0" t="n">
        <f aca="false">MAX(0,F7240-H7240-K7240-L7240)</f>
        <v>0</v>
      </c>
    </row>
    <row r="7241" customFormat="false" ht="15" hidden="false" customHeight="false" outlineLevel="0" collapsed="false">
      <c r="A7241" s="0" t="n">
        <f aca="false">'Profiles 8760'!A7230</f>
        <v>7228</v>
      </c>
      <c r="B7241" s="0" t="n">
        <f aca="false">'Profiles 8760'!B7230</f>
        <v>10</v>
      </c>
      <c r="C7241" s="0" t="n">
        <f aca="false">'Profiles 8760'!E7230</f>
        <v>0</v>
      </c>
      <c r="D7241" s="0" t="n">
        <f aca="false">'Profiles 8760'!F7230</f>
        <v>0</v>
      </c>
      <c r="E7241" s="0" t="n">
        <f aca="false">'Profiles 8760'!G7230</f>
        <v>0.149808</v>
      </c>
      <c r="F7241" s="0" t="n">
        <f aca="false">D7241*Assumptions!$C$11*$B$7+E7241*Assumptions!$C$12*$B$8</f>
        <v>6.1271472</v>
      </c>
      <c r="G7241" s="0" t="n">
        <f aca="false">C7241*Assumptions!$C$15</f>
        <v>0</v>
      </c>
      <c r="H7241" s="0" t="n">
        <f aca="false">MIN(F7241,G7241)</f>
        <v>0</v>
      </c>
      <c r="I7241" s="0" t="n">
        <f aca="false">IF(C7241=1,MIN(G7241-H7241,Assumptions!$C$13,P7240),0)</f>
        <v>0</v>
      </c>
      <c r="J7241" s="0" t="n">
        <f aca="false">H7241+I7241</f>
        <v>0</v>
      </c>
      <c r="K7241" s="0" t="n">
        <f aca="false">MIN(IF(C7241=1,F7241-H7241,F7241),Assumptions!$C$13,MAX(0,($B$5-P7240)/$B$6))</f>
        <v>6.1271472</v>
      </c>
      <c r="L7241" s="0" t="n">
        <f aca="false">IF(C7241=1,0,MIN(F7241-K7241,Assumptions!$C$15,MAX(0,$B$10-O7240-M7241)))</f>
        <v>0</v>
      </c>
      <c r="M7241" s="0" t="n">
        <f aca="false">'Profiles 8760'!H7230</f>
        <v>51200</v>
      </c>
      <c r="N7241" s="0" t="n">
        <f aca="false">J7241+L7241</f>
        <v>0</v>
      </c>
      <c r="O7241" s="0" t="n">
        <f aca="false">O7240+N7241</f>
        <v>674479.898686674</v>
      </c>
      <c r="P7241" s="0" t="n">
        <f aca="false">MIN($B$5,P7240+K7241*$B$6-I7241)</f>
        <v>187.574734743</v>
      </c>
      <c r="Q7241" s="0" t="n">
        <f aca="false">MAX(0,F7241-H7241-K7241-L7241)</f>
        <v>0</v>
      </c>
    </row>
    <row r="7242" customFormat="false" ht="15" hidden="false" customHeight="false" outlineLevel="0" collapsed="false">
      <c r="A7242" s="0" t="n">
        <f aca="false">'Profiles 8760'!A7231</f>
        <v>7229</v>
      </c>
      <c r="B7242" s="0" t="n">
        <f aca="false">'Profiles 8760'!B7231</f>
        <v>10</v>
      </c>
      <c r="C7242" s="0" t="n">
        <f aca="false">'Profiles 8760'!E7231</f>
        <v>0</v>
      </c>
      <c r="D7242" s="0" t="n">
        <f aca="false">'Profiles 8760'!F7231</f>
        <v>0</v>
      </c>
      <c r="E7242" s="0" t="n">
        <f aca="false">'Profiles 8760'!G7231</f>
        <v>0.126977</v>
      </c>
      <c r="F7242" s="0" t="n">
        <f aca="false">D7242*Assumptions!$C$11*$B$7+E7242*Assumptions!$C$12*$B$8</f>
        <v>5.1933593</v>
      </c>
      <c r="G7242" s="0" t="n">
        <f aca="false">C7242*Assumptions!$C$15</f>
        <v>0</v>
      </c>
      <c r="H7242" s="0" t="n">
        <f aca="false">MIN(F7242,G7242)</f>
        <v>0</v>
      </c>
      <c r="I7242" s="0" t="n">
        <f aca="false">IF(C7242=1,MIN(G7242-H7242,Assumptions!$C$13,P7241),0)</f>
        <v>0</v>
      </c>
      <c r="J7242" s="0" t="n">
        <f aca="false">H7242+I7242</f>
        <v>0</v>
      </c>
      <c r="K7242" s="0" t="n">
        <f aca="false">MIN(IF(C7242=1,F7242-H7242,F7242),Assumptions!$C$13,MAX(0,($B$5-P7241)/$B$6))</f>
        <v>5.1933593</v>
      </c>
      <c r="L7242" s="0" t="n">
        <f aca="false">IF(C7242=1,0,MIN(F7242-K7242,Assumptions!$C$15,MAX(0,$B$10-O7241-M7242)))</f>
        <v>0</v>
      </c>
      <c r="M7242" s="0" t="n">
        <f aca="false">'Profiles 8760'!H7231</f>
        <v>51200</v>
      </c>
      <c r="N7242" s="0" t="n">
        <f aca="false">J7242+L7242</f>
        <v>0</v>
      </c>
      <c r="O7242" s="0" t="n">
        <f aca="false">O7241+N7242</f>
        <v>674479.898686674</v>
      </c>
      <c r="P7242" s="0" t="n">
        <f aca="false">MIN($B$5,P7241+K7242*$B$6-I7242)</f>
        <v>192.07633858424</v>
      </c>
      <c r="Q7242" s="0" t="n">
        <f aca="false">MAX(0,F7242-H7242-K7242-L7242)</f>
        <v>0</v>
      </c>
    </row>
    <row r="7243" customFormat="false" ht="15" hidden="false" customHeight="false" outlineLevel="0" collapsed="false">
      <c r="A7243" s="0" t="n">
        <f aca="false">'Profiles 8760'!A7232</f>
        <v>7230</v>
      </c>
      <c r="B7243" s="0" t="n">
        <f aca="false">'Profiles 8760'!B7232</f>
        <v>10</v>
      </c>
      <c r="C7243" s="0" t="n">
        <f aca="false">'Profiles 8760'!E7232</f>
        <v>0</v>
      </c>
      <c r="D7243" s="0" t="n">
        <f aca="false">'Profiles 8760'!F7232</f>
        <v>0</v>
      </c>
      <c r="E7243" s="0" t="n">
        <f aca="false">'Profiles 8760'!G7232</f>
        <v>0.143493</v>
      </c>
      <c r="F7243" s="0" t="n">
        <f aca="false">D7243*Assumptions!$C$11*$B$7+E7243*Assumptions!$C$12*$B$8</f>
        <v>5.8688637</v>
      </c>
      <c r="G7243" s="0" t="n">
        <f aca="false">C7243*Assumptions!$C$15</f>
        <v>0</v>
      </c>
      <c r="H7243" s="0" t="n">
        <f aca="false">MIN(F7243,G7243)</f>
        <v>0</v>
      </c>
      <c r="I7243" s="0" t="n">
        <f aca="false">IF(C7243=1,MIN(G7243-H7243,Assumptions!$C$13,P7242),0)</f>
        <v>0</v>
      </c>
      <c r="J7243" s="0" t="n">
        <f aca="false">H7243+I7243</f>
        <v>0</v>
      </c>
      <c r="K7243" s="0" t="n">
        <f aca="false">MIN(IF(C7243=1,F7243-H7243,F7243),Assumptions!$C$13,MAX(0,($B$5-P7242)/$B$6))</f>
        <v>5.8688637</v>
      </c>
      <c r="L7243" s="0" t="n">
        <f aca="false">IF(C7243=1,0,MIN(F7243-K7243,Assumptions!$C$15,MAX(0,$B$10-O7242-M7243)))</f>
        <v>0</v>
      </c>
      <c r="M7243" s="0" t="n">
        <f aca="false">'Profiles 8760'!H7232</f>
        <v>51200</v>
      </c>
      <c r="N7243" s="0" t="n">
        <f aca="false">J7243+L7243</f>
        <v>0</v>
      </c>
      <c r="O7243" s="0" t="n">
        <f aca="false">O7242+N7243</f>
        <v>674479.898686674</v>
      </c>
      <c r="P7243" s="0" t="n">
        <f aca="false">MIN($B$5,P7242+K7243*$B$6-I7243)</f>
        <v>197.1634696394</v>
      </c>
      <c r="Q7243" s="0" t="n">
        <f aca="false">MAX(0,F7243-H7243-K7243-L7243)</f>
        <v>0</v>
      </c>
    </row>
    <row r="7244" customFormat="false" ht="15" hidden="false" customHeight="false" outlineLevel="0" collapsed="false">
      <c r="A7244" s="0" t="n">
        <f aca="false">'Profiles 8760'!A7233</f>
        <v>7231</v>
      </c>
      <c r="B7244" s="0" t="n">
        <f aca="false">'Profiles 8760'!B7233</f>
        <v>10</v>
      </c>
      <c r="C7244" s="0" t="n">
        <f aca="false">'Profiles 8760'!E7233</f>
        <v>0</v>
      </c>
      <c r="D7244" s="0" t="n">
        <f aca="false">'Profiles 8760'!F7233</f>
        <v>0</v>
      </c>
      <c r="E7244" s="0" t="n">
        <f aca="false">'Profiles 8760'!G7233</f>
        <v>0.135463</v>
      </c>
      <c r="F7244" s="0" t="n">
        <f aca="false">D7244*Assumptions!$C$11*$B$7+E7244*Assumptions!$C$12*$B$8</f>
        <v>5.5404367</v>
      </c>
      <c r="G7244" s="0" t="n">
        <f aca="false">C7244*Assumptions!$C$15</f>
        <v>0</v>
      </c>
      <c r="H7244" s="0" t="n">
        <f aca="false">MIN(F7244,G7244)</f>
        <v>0</v>
      </c>
      <c r="I7244" s="0" t="n">
        <f aca="false">IF(C7244=1,MIN(G7244-H7244,Assumptions!$C$13,P7243),0)</f>
        <v>0</v>
      </c>
      <c r="J7244" s="0" t="n">
        <f aca="false">H7244+I7244</f>
        <v>0</v>
      </c>
      <c r="K7244" s="0" t="n">
        <f aca="false">MIN(IF(C7244=1,F7244-H7244,F7244),Assumptions!$C$13,MAX(0,($B$5-P7243)/$B$6))</f>
        <v>5.5404367</v>
      </c>
      <c r="L7244" s="0" t="n">
        <f aca="false">IF(C7244=1,0,MIN(F7244-K7244,Assumptions!$C$15,MAX(0,$B$10-O7243-M7244)))</f>
        <v>0</v>
      </c>
      <c r="M7244" s="0" t="n">
        <f aca="false">'Profiles 8760'!H7233</f>
        <v>51200</v>
      </c>
      <c r="N7244" s="0" t="n">
        <f aca="false">J7244+L7244</f>
        <v>0</v>
      </c>
      <c r="O7244" s="0" t="n">
        <f aca="false">O7243+N7244</f>
        <v>674479.898686674</v>
      </c>
      <c r="P7244" s="0" t="n">
        <f aca="false">MIN($B$5,P7243+K7244*$B$6-I7244)</f>
        <v>201.96592017096</v>
      </c>
      <c r="Q7244" s="0" t="n">
        <f aca="false">MAX(0,F7244-H7244-K7244-L7244)</f>
        <v>0</v>
      </c>
    </row>
    <row r="7245" customFormat="false" ht="15" hidden="false" customHeight="false" outlineLevel="0" collapsed="false">
      <c r="A7245" s="0" t="n">
        <f aca="false">'Profiles 8760'!A7234</f>
        <v>7232</v>
      </c>
      <c r="B7245" s="0" t="n">
        <f aca="false">'Profiles 8760'!B7234</f>
        <v>10</v>
      </c>
      <c r="C7245" s="0" t="n">
        <f aca="false">'Profiles 8760'!E7234</f>
        <v>1</v>
      </c>
      <c r="D7245" s="0" t="n">
        <f aca="false">'Profiles 8760'!F7234</f>
        <v>0.137263</v>
      </c>
      <c r="E7245" s="0" t="n">
        <f aca="false">'Profiles 8760'!G7234</f>
        <v>0.130297</v>
      </c>
      <c r="F7245" s="0" t="n">
        <f aca="false">D7245*Assumptions!$C$11*$B$7+E7245*Assumptions!$C$12*$B$8</f>
        <v>44.9707017</v>
      </c>
      <c r="G7245" s="0" t="n">
        <f aca="false">C7245*Assumptions!$C$15</f>
        <v>200</v>
      </c>
      <c r="H7245" s="0" t="n">
        <f aca="false">MIN(F7245,G7245)</f>
        <v>44.9707017</v>
      </c>
      <c r="I7245" s="0" t="n">
        <f aca="false">IF(C7245=1,MIN(G7245-H7245,Assumptions!$C$13,P7244),0)</f>
        <v>155.0292983</v>
      </c>
      <c r="J7245" s="0" t="n">
        <f aca="false">H7245+I7245</f>
        <v>200</v>
      </c>
      <c r="K7245" s="0" t="n">
        <f aca="false">MIN(IF(C7245=1,F7245-H7245,F7245),Assumptions!$C$13,MAX(0,($B$5-P7244)/$B$6))</f>
        <v>0</v>
      </c>
      <c r="L7245" s="0" t="n">
        <f aca="false">IF(C7245=1,0,MIN(F7245-K7245,Assumptions!$C$15,MAX(0,$B$10-O7244-M7245)))</f>
        <v>0</v>
      </c>
      <c r="M7245" s="0" t="n">
        <f aca="false">'Profiles 8760'!H7234</f>
        <v>51000</v>
      </c>
      <c r="N7245" s="0" t="n">
        <f aca="false">J7245+L7245</f>
        <v>200</v>
      </c>
      <c r="O7245" s="0" t="n">
        <f aca="false">O7244+N7245</f>
        <v>674679.898686674</v>
      </c>
      <c r="P7245" s="0" t="n">
        <f aca="false">MIN($B$5,P7244+K7245*$B$6-I7245)</f>
        <v>46.93662187096</v>
      </c>
      <c r="Q7245" s="0" t="n">
        <f aca="false">MAX(0,F7245-H7245-K7245-L7245)</f>
        <v>0</v>
      </c>
    </row>
    <row r="7246" customFormat="false" ht="15" hidden="false" customHeight="false" outlineLevel="0" collapsed="false">
      <c r="A7246" s="0" t="n">
        <f aca="false">'Profiles 8760'!A7235</f>
        <v>7233</v>
      </c>
      <c r="B7246" s="0" t="n">
        <f aca="false">'Profiles 8760'!B7235</f>
        <v>10</v>
      </c>
      <c r="C7246" s="0" t="n">
        <f aca="false">'Profiles 8760'!E7235</f>
        <v>1</v>
      </c>
      <c r="D7246" s="0" t="n">
        <f aca="false">'Profiles 8760'!F7235</f>
        <v>0.412976</v>
      </c>
      <c r="E7246" s="0" t="n">
        <f aca="false">'Profiles 8760'!G7235</f>
        <v>0.211103</v>
      </c>
      <c r="F7246" s="0" t="n">
        <f aca="false">D7246*Assumptions!$C$11*$B$7+E7246*Assumptions!$C$12*$B$8</f>
        <v>127.9015815</v>
      </c>
      <c r="G7246" s="0" t="n">
        <f aca="false">C7246*Assumptions!$C$15</f>
        <v>200</v>
      </c>
      <c r="H7246" s="0" t="n">
        <f aca="false">MIN(F7246,G7246)</f>
        <v>127.9015815</v>
      </c>
      <c r="I7246" s="0" t="n">
        <f aca="false">IF(C7246=1,MIN(G7246-H7246,Assumptions!$C$13,P7245),0)</f>
        <v>46.93662187096</v>
      </c>
      <c r="J7246" s="0" t="n">
        <f aca="false">H7246+I7246</f>
        <v>174.83820337096</v>
      </c>
      <c r="K7246" s="0" t="n">
        <f aca="false">MIN(IF(C7246=1,F7246-H7246,F7246),Assumptions!$C$13,MAX(0,($B$5-P7245)/$B$6))</f>
        <v>0</v>
      </c>
      <c r="L7246" s="0" t="n">
        <f aca="false">IF(C7246=1,0,MIN(F7246-K7246,Assumptions!$C$15,MAX(0,$B$10-O7245-M7246)))</f>
        <v>0</v>
      </c>
      <c r="M7246" s="0" t="n">
        <f aca="false">'Profiles 8760'!H7235</f>
        <v>50800</v>
      </c>
      <c r="N7246" s="0" t="n">
        <f aca="false">J7246+L7246</f>
        <v>174.83820337096</v>
      </c>
      <c r="O7246" s="0" t="n">
        <f aca="false">O7245+N7246</f>
        <v>674854.736890045</v>
      </c>
      <c r="P7246" s="0" t="n">
        <f aca="false">MIN($B$5,P7245+K7246*$B$6-I7246)</f>
        <v>0</v>
      </c>
      <c r="Q7246" s="0" t="n">
        <f aca="false">MAX(0,F7246-H7246-K7246-L7246)</f>
        <v>0</v>
      </c>
    </row>
    <row r="7247" customFormat="false" ht="15" hidden="false" customHeight="false" outlineLevel="0" collapsed="false">
      <c r="A7247" s="0" t="n">
        <f aca="false">'Profiles 8760'!A7236</f>
        <v>7234</v>
      </c>
      <c r="B7247" s="0" t="n">
        <f aca="false">'Profiles 8760'!B7236</f>
        <v>10</v>
      </c>
      <c r="C7247" s="0" t="n">
        <f aca="false">'Profiles 8760'!E7236</f>
        <v>0</v>
      </c>
      <c r="D7247" s="0" t="n">
        <f aca="false">'Profiles 8760'!F7236</f>
        <v>0.703401</v>
      </c>
      <c r="E7247" s="0" t="n">
        <f aca="false">'Profiles 8760'!G7236</f>
        <v>0.256032</v>
      </c>
      <c r="F7247" s="0" t="n">
        <f aca="false">D7247*Assumptions!$C$11*$B$7+E7247*Assumptions!$C$12*$B$8</f>
        <v>213.6139176</v>
      </c>
      <c r="G7247" s="0" t="n">
        <f aca="false">C7247*Assumptions!$C$15</f>
        <v>0</v>
      </c>
      <c r="H7247" s="0" t="n">
        <f aca="false">MIN(F7247,G7247)</f>
        <v>0</v>
      </c>
      <c r="I7247" s="0" t="n">
        <f aca="false">IF(C7247=1,MIN(G7247-H7247,Assumptions!$C$13,P7246),0)</f>
        <v>0</v>
      </c>
      <c r="J7247" s="0" t="n">
        <f aca="false">H7247+I7247</f>
        <v>0</v>
      </c>
      <c r="K7247" s="0" t="n">
        <f aca="false">MIN(IF(C7247=1,F7247-H7247,F7247),Assumptions!$C$13,MAX(0,($B$5-P7246)/$B$6))</f>
        <v>180</v>
      </c>
      <c r="L7247" s="0" t="n">
        <f aca="false">IF(C7247=1,0,MIN(F7247-K7247,Assumptions!$C$15,MAX(0,$B$10-O7246-M7247)))</f>
        <v>33.6139176</v>
      </c>
      <c r="M7247" s="0" t="n">
        <f aca="false">'Profiles 8760'!H7236</f>
        <v>50800</v>
      </c>
      <c r="N7247" s="0" t="n">
        <f aca="false">J7247+L7247</f>
        <v>33.6139176</v>
      </c>
      <c r="O7247" s="0" t="n">
        <f aca="false">O7246+N7247</f>
        <v>674888.350807645</v>
      </c>
      <c r="P7247" s="0" t="n">
        <f aca="false">MIN($B$5,P7246+K7247*$B$6-I7247)</f>
        <v>156.024</v>
      </c>
      <c r="Q7247" s="0" t="n">
        <f aca="false">MAX(0,F7247-H7247-K7247-L7247)</f>
        <v>0</v>
      </c>
    </row>
    <row r="7248" customFormat="false" ht="15" hidden="false" customHeight="false" outlineLevel="0" collapsed="false">
      <c r="A7248" s="0" t="n">
        <f aca="false">'Profiles 8760'!A7237</f>
        <v>7235</v>
      </c>
      <c r="B7248" s="0" t="n">
        <f aca="false">'Profiles 8760'!B7237</f>
        <v>10</v>
      </c>
      <c r="C7248" s="0" t="n">
        <f aca="false">'Profiles 8760'!E7237</f>
        <v>0</v>
      </c>
      <c r="D7248" s="0" t="n">
        <f aca="false">'Profiles 8760'!F7237</f>
        <v>0.952522</v>
      </c>
      <c r="E7248" s="0" t="n">
        <f aca="false">'Profiles 8760'!G7237</f>
        <v>0.223571</v>
      </c>
      <c r="F7248" s="0" t="n">
        <f aca="false">D7248*Assumptions!$C$11*$B$7+E7248*Assumptions!$C$12*$B$8</f>
        <v>284.2324075</v>
      </c>
      <c r="G7248" s="0" t="n">
        <f aca="false">C7248*Assumptions!$C$15</f>
        <v>0</v>
      </c>
      <c r="H7248" s="0" t="n">
        <f aca="false">MIN(F7248,G7248)</f>
        <v>0</v>
      </c>
      <c r="I7248" s="0" t="n">
        <f aca="false">IF(C7248=1,MIN(G7248-H7248,Assumptions!$C$13,P7247),0)</f>
        <v>0</v>
      </c>
      <c r="J7248" s="0" t="n">
        <f aca="false">H7248+I7248</f>
        <v>0</v>
      </c>
      <c r="K7248" s="0" t="n">
        <f aca="false">MIN(IF(C7248=1,F7248-H7248,F7248),Assumptions!$C$13,MAX(0,($B$5-P7247)/$B$6))</f>
        <v>180</v>
      </c>
      <c r="L7248" s="0" t="n">
        <f aca="false">IF(C7248=1,0,MIN(F7248-K7248,Assumptions!$C$15,MAX(0,$B$10-O7247-M7248)))</f>
        <v>104.2324075</v>
      </c>
      <c r="M7248" s="0" t="n">
        <f aca="false">'Profiles 8760'!H7237</f>
        <v>50800</v>
      </c>
      <c r="N7248" s="0" t="n">
        <f aca="false">J7248+L7248</f>
        <v>104.2324075</v>
      </c>
      <c r="O7248" s="0" t="n">
        <f aca="false">O7247+N7248</f>
        <v>674992.583215145</v>
      </c>
      <c r="P7248" s="0" t="n">
        <f aca="false">MIN($B$5,P7247+K7248*$B$6-I7248)</f>
        <v>312.048</v>
      </c>
      <c r="Q7248" s="0" t="n">
        <f aca="false">MAX(0,F7248-H7248-K7248-L7248)</f>
        <v>0</v>
      </c>
    </row>
    <row r="7249" customFormat="false" ht="15" hidden="false" customHeight="false" outlineLevel="0" collapsed="false">
      <c r="A7249" s="0" t="n">
        <f aca="false">'Profiles 8760'!A7238</f>
        <v>7236</v>
      </c>
      <c r="B7249" s="0" t="n">
        <f aca="false">'Profiles 8760'!B7238</f>
        <v>10</v>
      </c>
      <c r="C7249" s="0" t="n">
        <f aca="false">'Profiles 8760'!E7238</f>
        <v>0</v>
      </c>
      <c r="D7249" s="0" t="n">
        <f aca="false">'Profiles 8760'!F7238</f>
        <v>1</v>
      </c>
      <c r="E7249" s="0" t="n">
        <f aca="false">'Profiles 8760'!G7238</f>
        <v>0.161857</v>
      </c>
      <c r="F7249" s="0" t="n">
        <f aca="false">D7249*Assumptions!$C$11*$B$7+E7249*Assumptions!$C$12*$B$8</f>
        <v>295.4199513</v>
      </c>
      <c r="G7249" s="0" t="n">
        <f aca="false">C7249*Assumptions!$C$15</f>
        <v>0</v>
      </c>
      <c r="H7249" s="0" t="n">
        <f aca="false">MIN(F7249,G7249)</f>
        <v>0</v>
      </c>
      <c r="I7249" s="0" t="n">
        <f aca="false">IF(C7249=1,MIN(G7249-H7249,Assumptions!$C$13,P7248),0)</f>
        <v>0</v>
      </c>
      <c r="J7249" s="0" t="n">
        <f aca="false">H7249+I7249</f>
        <v>0</v>
      </c>
      <c r="K7249" s="0" t="n">
        <f aca="false">MIN(IF(C7249=1,F7249-H7249,F7249),Assumptions!$C$13,MAX(0,($B$5-P7248)/$B$6))</f>
        <v>180</v>
      </c>
      <c r="L7249" s="0" t="n">
        <f aca="false">IF(C7249=1,0,MIN(F7249-K7249,Assumptions!$C$15,MAX(0,$B$10-O7248-M7249)))</f>
        <v>115.4199513</v>
      </c>
      <c r="M7249" s="0" t="n">
        <f aca="false">'Profiles 8760'!H7238</f>
        <v>50800</v>
      </c>
      <c r="N7249" s="0" t="n">
        <f aca="false">J7249+L7249</f>
        <v>115.4199513</v>
      </c>
      <c r="O7249" s="0" t="n">
        <f aca="false">O7248+N7249</f>
        <v>675108.003166445</v>
      </c>
      <c r="P7249" s="0" t="n">
        <f aca="false">MIN($B$5,P7248+K7249*$B$6-I7249)</f>
        <v>468.072</v>
      </c>
      <c r="Q7249" s="0" t="n">
        <f aca="false">MAX(0,F7249-H7249-K7249-L7249)</f>
        <v>0</v>
      </c>
    </row>
    <row r="7250" customFormat="false" ht="15" hidden="false" customHeight="false" outlineLevel="0" collapsed="false">
      <c r="A7250" s="0" t="n">
        <f aca="false">'Profiles 8760'!A7239</f>
        <v>7237</v>
      </c>
      <c r="B7250" s="0" t="n">
        <f aca="false">'Profiles 8760'!B7239</f>
        <v>10</v>
      </c>
      <c r="C7250" s="0" t="n">
        <f aca="false">'Profiles 8760'!E7239</f>
        <v>0</v>
      </c>
      <c r="D7250" s="0" t="n">
        <f aca="false">'Profiles 8760'!F7239</f>
        <v>1</v>
      </c>
      <c r="E7250" s="0" t="n">
        <f aca="false">'Profiles 8760'!G7239</f>
        <v>0.227673</v>
      </c>
      <c r="F7250" s="0" t="n">
        <f aca="false">D7250*Assumptions!$C$11*$B$7+E7250*Assumptions!$C$12*$B$8</f>
        <v>298.1118257</v>
      </c>
      <c r="G7250" s="0" t="n">
        <f aca="false">C7250*Assumptions!$C$15</f>
        <v>0</v>
      </c>
      <c r="H7250" s="0" t="n">
        <f aca="false">MIN(F7250,G7250)</f>
        <v>0</v>
      </c>
      <c r="I7250" s="0" t="n">
        <f aca="false">IF(C7250=1,MIN(G7250-H7250,Assumptions!$C$13,P7249),0)</f>
        <v>0</v>
      </c>
      <c r="J7250" s="0" t="n">
        <f aca="false">H7250+I7250</f>
        <v>0</v>
      </c>
      <c r="K7250" s="0" t="n">
        <f aca="false">MIN(IF(C7250=1,F7250-H7250,F7250),Assumptions!$C$13,MAX(0,($B$5-P7249)/$B$6))</f>
        <v>49.3054914628519</v>
      </c>
      <c r="L7250" s="0" t="n">
        <f aca="false">IF(C7250=1,0,MIN(F7250-K7250,Assumptions!$C$15,MAX(0,$B$10-O7249-M7250)))</f>
        <v>200</v>
      </c>
      <c r="M7250" s="0" t="n">
        <f aca="false">'Profiles 8760'!H7239</f>
        <v>50800</v>
      </c>
      <c r="N7250" s="0" t="n">
        <f aca="false">J7250+L7250</f>
        <v>200</v>
      </c>
      <c r="O7250" s="0" t="n">
        <f aca="false">O7249+N7250</f>
        <v>675308.003166445</v>
      </c>
      <c r="P7250" s="0" t="n">
        <f aca="false">MIN($B$5,P7249+K7250*$B$6-I7250)</f>
        <v>510.81</v>
      </c>
      <c r="Q7250" s="0" t="n">
        <f aca="false">MAX(0,F7250-H7250-K7250-L7250)</f>
        <v>48.8063342371481</v>
      </c>
    </row>
    <row r="7251" customFormat="false" ht="15" hidden="false" customHeight="false" outlineLevel="0" collapsed="false">
      <c r="A7251" s="0" t="n">
        <f aca="false">'Profiles 8760'!A7240</f>
        <v>7238</v>
      </c>
      <c r="B7251" s="0" t="n">
        <f aca="false">'Profiles 8760'!B7240</f>
        <v>10</v>
      </c>
      <c r="C7251" s="0" t="n">
        <f aca="false">'Profiles 8760'!E7240</f>
        <v>0</v>
      </c>
      <c r="D7251" s="0" t="n">
        <f aca="false">'Profiles 8760'!F7240</f>
        <v>1</v>
      </c>
      <c r="E7251" s="0" t="n">
        <f aca="false">'Profiles 8760'!G7240</f>
        <v>0.281351</v>
      </c>
      <c r="F7251" s="0" t="n">
        <f aca="false">D7251*Assumptions!$C$11*$B$7+E7251*Assumptions!$C$12*$B$8</f>
        <v>300.3072559</v>
      </c>
      <c r="G7251" s="0" t="n">
        <f aca="false">C7251*Assumptions!$C$15</f>
        <v>0</v>
      </c>
      <c r="H7251" s="0" t="n">
        <f aca="false">MIN(F7251,G7251)</f>
        <v>0</v>
      </c>
      <c r="I7251" s="0" t="n">
        <f aca="false">IF(C7251=1,MIN(G7251-H7251,Assumptions!$C$13,P7250),0)</f>
        <v>0</v>
      </c>
      <c r="J7251" s="0" t="n">
        <f aca="false">H7251+I7251</f>
        <v>0</v>
      </c>
      <c r="K7251" s="0" t="n">
        <f aca="false">MIN(IF(C7251=1,F7251-H7251,F7251),Assumptions!$C$13,MAX(0,($B$5-P7250)/$B$6))</f>
        <v>0</v>
      </c>
      <c r="L7251" s="0" t="n">
        <f aca="false">IF(C7251=1,0,MIN(F7251-K7251,Assumptions!$C$15,MAX(0,$B$10-O7250-M7251)))</f>
        <v>200</v>
      </c>
      <c r="M7251" s="0" t="n">
        <f aca="false">'Profiles 8760'!H7240</f>
        <v>50800</v>
      </c>
      <c r="N7251" s="0" t="n">
        <f aca="false">J7251+L7251</f>
        <v>200</v>
      </c>
      <c r="O7251" s="0" t="n">
        <f aca="false">O7250+N7251</f>
        <v>675508.003166445</v>
      </c>
      <c r="P7251" s="0" t="n">
        <f aca="false">MIN($B$5,P7250+K7251*$B$6-I7251)</f>
        <v>510.81</v>
      </c>
      <c r="Q7251" s="0" t="n">
        <f aca="false">MAX(0,F7251-H7251-K7251-L7251)</f>
        <v>100.3072559</v>
      </c>
    </row>
    <row r="7252" customFormat="false" ht="15" hidden="false" customHeight="false" outlineLevel="0" collapsed="false">
      <c r="A7252" s="0" t="n">
        <f aca="false">'Profiles 8760'!A7241</f>
        <v>7239</v>
      </c>
      <c r="B7252" s="0" t="n">
        <f aca="false">'Profiles 8760'!B7241</f>
        <v>10</v>
      </c>
      <c r="C7252" s="0" t="n">
        <f aca="false">'Profiles 8760'!E7241</f>
        <v>0</v>
      </c>
      <c r="D7252" s="0" t="n">
        <f aca="false">'Profiles 8760'!F7241</f>
        <v>0.952522</v>
      </c>
      <c r="E7252" s="0" t="n">
        <f aca="false">'Profiles 8760'!G7241</f>
        <v>0.187428</v>
      </c>
      <c r="F7252" s="0" t="n">
        <f aca="false">D7252*Assumptions!$C$11*$B$7+E7252*Assumptions!$C$12*$B$8</f>
        <v>282.7541588</v>
      </c>
      <c r="G7252" s="0" t="n">
        <f aca="false">C7252*Assumptions!$C$15</f>
        <v>0</v>
      </c>
      <c r="H7252" s="0" t="n">
        <f aca="false">MIN(F7252,G7252)</f>
        <v>0</v>
      </c>
      <c r="I7252" s="0" t="n">
        <f aca="false">IF(C7252=1,MIN(G7252-H7252,Assumptions!$C$13,P7251),0)</f>
        <v>0</v>
      </c>
      <c r="J7252" s="0" t="n">
        <f aca="false">H7252+I7252</f>
        <v>0</v>
      </c>
      <c r="K7252" s="0" t="n">
        <f aca="false">MIN(IF(C7252=1,F7252-H7252,F7252),Assumptions!$C$13,MAX(0,($B$5-P7251)/$B$6))</f>
        <v>0</v>
      </c>
      <c r="L7252" s="0" t="n">
        <f aca="false">IF(C7252=1,0,MIN(F7252-K7252,Assumptions!$C$15,MAX(0,$B$10-O7251-M7252)))</f>
        <v>200</v>
      </c>
      <c r="M7252" s="0" t="n">
        <f aca="false">'Profiles 8760'!H7241</f>
        <v>50800</v>
      </c>
      <c r="N7252" s="0" t="n">
        <f aca="false">J7252+L7252</f>
        <v>200</v>
      </c>
      <c r="O7252" s="0" t="n">
        <f aca="false">O7251+N7252</f>
        <v>675708.003166445</v>
      </c>
      <c r="P7252" s="0" t="n">
        <f aca="false">MIN($B$5,P7251+K7252*$B$6-I7252)</f>
        <v>510.81</v>
      </c>
      <c r="Q7252" s="0" t="n">
        <f aca="false">MAX(0,F7252-H7252-K7252-L7252)</f>
        <v>82.7541588</v>
      </c>
    </row>
    <row r="7253" customFormat="false" ht="15" hidden="false" customHeight="false" outlineLevel="0" collapsed="false">
      <c r="A7253" s="0" t="n">
        <f aca="false">'Profiles 8760'!A7242</f>
        <v>7240</v>
      </c>
      <c r="B7253" s="0" t="n">
        <f aca="false">'Profiles 8760'!B7242</f>
        <v>10</v>
      </c>
      <c r="C7253" s="0" t="n">
        <f aca="false">'Profiles 8760'!E7242</f>
        <v>0</v>
      </c>
      <c r="D7253" s="0" t="n">
        <f aca="false">'Profiles 8760'!F7242</f>
        <v>0.703401</v>
      </c>
      <c r="E7253" s="0" t="n">
        <f aca="false">'Profiles 8760'!G7242</f>
        <v>0.211212</v>
      </c>
      <c r="F7253" s="0" t="n">
        <f aca="false">D7253*Assumptions!$C$11*$B$7+E7253*Assumptions!$C$12*$B$8</f>
        <v>211.7807796</v>
      </c>
      <c r="G7253" s="0" t="n">
        <f aca="false">C7253*Assumptions!$C$15</f>
        <v>0</v>
      </c>
      <c r="H7253" s="0" t="n">
        <f aca="false">MIN(F7253,G7253)</f>
        <v>0</v>
      </c>
      <c r="I7253" s="0" t="n">
        <f aca="false">IF(C7253=1,MIN(G7253-H7253,Assumptions!$C$13,P7252),0)</f>
        <v>0</v>
      </c>
      <c r="J7253" s="0" t="n">
        <f aca="false">H7253+I7253</f>
        <v>0</v>
      </c>
      <c r="K7253" s="0" t="n">
        <f aca="false">MIN(IF(C7253=1,F7253-H7253,F7253),Assumptions!$C$13,MAX(0,($B$5-P7252)/$B$6))</f>
        <v>0</v>
      </c>
      <c r="L7253" s="0" t="n">
        <f aca="false">IF(C7253=1,0,MIN(F7253-K7253,Assumptions!$C$15,MAX(0,$B$10-O7252-M7253)))</f>
        <v>200</v>
      </c>
      <c r="M7253" s="0" t="n">
        <f aca="false">'Profiles 8760'!H7242</f>
        <v>50800</v>
      </c>
      <c r="N7253" s="0" t="n">
        <f aca="false">J7253+L7253</f>
        <v>200</v>
      </c>
      <c r="O7253" s="0" t="n">
        <f aca="false">O7252+N7253</f>
        <v>675908.003166445</v>
      </c>
      <c r="P7253" s="0" t="n">
        <f aca="false">MIN($B$5,P7252+K7253*$B$6-I7253)</f>
        <v>510.81</v>
      </c>
      <c r="Q7253" s="0" t="n">
        <f aca="false">MAX(0,F7253-H7253-K7253-L7253)</f>
        <v>11.7807796</v>
      </c>
    </row>
    <row r="7254" customFormat="false" ht="15" hidden="false" customHeight="false" outlineLevel="0" collapsed="false">
      <c r="A7254" s="0" t="n">
        <f aca="false">'Profiles 8760'!A7243</f>
        <v>7241</v>
      </c>
      <c r="B7254" s="0" t="n">
        <f aca="false">'Profiles 8760'!B7243</f>
        <v>10</v>
      </c>
      <c r="C7254" s="0" t="n">
        <f aca="false">'Profiles 8760'!E7243</f>
        <v>0</v>
      </c>
      <c r="D7254" s="0" t="n">
        <f aca="false">'Profiles 8760'!F7243</f>
        <v>0.412976</v>
      </c>
      <c r="E7254" s="0" t="n">
        <f aca="false">'Profiles 8760'!G7243</f>
        <v>0.200054</v>
      </c>
      <c r="F7254" s="0" t="n">
        <f aca="false">D7254*Assumptions!$C$11*$B$7+E7254*Assumptions!$C$12*$B$8</f>
        <v>127.4496774</v>
      </c>
      <c r="G7254" s="0" t="n">
        <f aca="false">C7254*Assumptions!$C$15</f>
        <v>0</v>
      </c>
      <c r="H7254" s="0" t="n">
        <f aca="false">MIN(F7254,G7254)</f>
        <v>0</v>
      </c>
      <c r="I7254" s="0" t="n">
        <f aca="false">IF(C7254=1,MIN(G7254-H7254,Assumptions!$C$13,P7253),0)</f>
        <v>0</v>
      </c>
      <c r="J7254" s="0" t="n">
        <f aca="false">H7254+I7254</f>
        <v>0</v>
      </c>
      <c r="K7254" s="0" t="n">
        <f aca="false">MIN(IF(C7254=1,F7254-H7254,F7254),Assumptions!$C$13,MAX(0,($B$5-P7253)/$B$6))</f>
        <v>0</v>
      </c>
      <c r="L7254" s="0" t="n">
        <f aca="false">IF(C7254=1,0,MIN(F7254-K7254,Assumptions!$C$15,MAX(0,$B$10-O7253-M7254)))</f>
        <v>127.4496774</v>
      </c>
      <c r="M7254" s="0" t="n">
        <f aca="false">'Profiles 8760'!H7243</f>
        <v>50800</v>
      </c>
      <c r="N7254" s="0" t="n">
        <f aca="false">J7254+L7254</f>
        <v>127.4496774</v>
      </c>
      <c r="O7254" s="0" t="n">
        <f aca="false">O7253+N7254</f>
        <v>676035.452843845</v>
      </c>
      <c r="P7254" s="0" t="n">
        <f aca="false">MIN($B$5,P7253+K7254*$B$6-I7254)</f>
        <v>510.81</v>
      </c>
      <c r="Q7254" s="0" t="n">
        <f aca="false">MAX(0,F7254-H7254-K7254-L7254)</f>
        <v>0</v>
      </c>
    </row>
    <row r="7255" customFormat="false" ht="15" hidden="false" customHeight="false" outlineLevel="0" collapsed="false">
      <c r="A7255" s="0" t="n">
        <f aca="false">'Profiles 8760'!A7244</f>
        <v>7242</v>
      </c>
      <c r="B7255" s="0" t="n">
        <f aca="false">'Profiles 8760'!B7244</f>
        <v>10</v>
      </c>
      <c r="C7255" s="0" t="n">
        <f aca="false">'Profiles 8760'!E7244</f>
        <v>0</v>
      </c>
      <c r="D7255" s="0" t="n">
        <f aca="false">'Profiles 8760'!F7244</f>
        <v>0.137263</v>
      </c>
      <c r="E7255" s="0" t="n">
        <f aca="false">'Profiles 8760'!G7244</f>
        <v>0.294297</v>
      </c>
      <c r="F7255" s="0" t="n">
        <f aca="false">D7255*Assumptions!$C$11*$B$7+E7255*Assumptions!$C$12*$B$8</f>
        <v>51.6783017</v>
      </c>
      <c r="G7255" s="0" t="n">
        <f aca="false">C7255*Assumptions!$C$15</f>
        <v>0</v>
      </c>
      <c r="H7255" s="0" t="n">
        <f aca="false">MIN(F7255,G7255)</f>
        <v>0</v>
      </c>
      <c r="I7255" s="0" t="n">
        <f aca="false">IF(C7255=1,MIN(G7255-H7255,Assumptions!$C$13,P7254),0)</f>
        <v>0</v>
      </c>
      <c r="J7255" s="0" t="n">
        <f aca="false">H7255+I7255</f>
        <v>0</v>
      </c>
      <c r="K7255" s="0" t="n">
        <f aca="false">MIN(IF(C7255=1,F7255-H7255,F7255),Assumptions!$C$13,MAX(0,($B$5-P7254)/$B$6))</f>
        <v>0</v>
      </c>
      <c r="L7255" s="0" t="n">
        <f aca="false">IF(C7255=1,0,MIN(F7255-K7255,Assumptions!$C$15,MAX(0,$B$10-O7254-M7255)))</f>
        <v>51.6783017</v>
      </c>
      <c r="M7255" s="0" t="n">
        <f aca="false">'Profiles 8760'!H7244</f>
        <v>50800</v>
      </c>
      <c r="N7255" s="0" t="n">
        <f aca="false">J7255+L7255</f>
        <v>51.6783017</v>
      </c>
      <c r="O7255" s="0" t="n">
        <f aca="false">O7254+N7255</f>
        <v>676087.131145545</v>
      </c>
      <c r="P7255" s="0" t="n">
        <f aca="false">MIN($B$5,P7254+K7255*$B$6-I7255)</f>
        <v>510.81</v>
      </c>
      <c r="Q7255" s="0" t="n">
        <f aca="false">MAX(0,F7255-H7255-K7255-L7255)</f>
        <v>0</v>
      </c>
    </row>
    <row r="7256" customFormat="false" ht="15" hidden="false" customHeight="false" outlineLevel="0" collapsed="false">
      <c r="A7256" s="0" t="n">
        <f aca="false">'Profiles 8760'!A7245</f>
        <v>7243</v>
      </c>
      <c r="B7256" s="0" t="n">
        <f aca="false">'Profiles 8760'!B7245</f>
        <v>10</v>
      </c>
      <c r="C7256" s="0" t="n">
        <f aca="false">'Profiles 8760'!E7245</f>
        <v>0</v>
      </c>
      <c r="D7256" s="0" t="n">
        <f aca="false">'Profiles 8760'!F7245</f>
        <v>0</v>
      </c>
      <c r="E7256" s="0" t="n">
        <f aca="false">'Profiles 8760'!G7245</f>
        <v>0.335825</v>
      </c>
      <c r="F7256" s="0" t="n">
        <f aca="false">D7256*Assumptions!$C$11*$B$7+E7256*Assumptions!$C$12*$B$8</f>
        <v>13.7352425</v>
      </c>
      <c r="G7256" s="0" t="n">
        <f aca="false">C7256*Assumptions!$C$15</f>
        <v>0</v>
      </c>
      <c r="H7256" s="0" t="n">
        <f aca="false">MIN(F7256,G7256)</f>
        <v>0</v>
      </c>
      <c r="I7256" s="0" t="n">
        <f aca="false">IF(C7256=1,MIN(G7256-H7256,Assumptions!$C$13,P7255),0)</f>
        <v>0</v>
      </c>
      <c r="J7256" s="0" t="n">
        <f aca="false">H7256+I7256</f>
        <v>0</v>
      </c>
      <c r="K7256" s="0" t="n">
        <f aca="false">MIN(IF(C7256=1,F7256-H7256,F7256),Assumptions!$C$13,MAX(0,($B$5-P7255)/$B$6))</f>
        <v>0</v>
      </c>
      <c r="L7256" s="0" t="n">
        <f aca="false">IF(C7256=1,0,MIN(F7256-K7256,Assumptions!$C$15,MAX(0,$B$10-O7255-M7256)))</f>
        <v>13.7352425</v>
      </c>
      <c r="M7256" s="0" t="n">
        <f aca="false">'Profiles 8760'!H7245</f>
        <v>50800</v>
      </c>
      <c r="N7256" s="0" t="n">
        <f aca="false">J7256+L7256</f>
        <v>13.7352425</v>
      </c>
      <c r="O7256" s="0" t="n">
        <f aca="false">O7255+N7256</f>
        <v>676100.866388045</v>
      </c>
      <c r="P7256" s="0" t="n">
        <f aca="false">MIN($B$5,P7255+K7256*$B$6-I7256)</f>
        <v>510.81</v>
      </c>
      <c r="Q7256" s="0" t="n">
        <f aca="false">MAX(0,F7256-H7256-K7256-L7256)</f>
        <v>0</v>
      </c>
    </row>
    <row r="7257" customFormat="false" ht="15" hidden="false" customHeight="false" outlineLevel="0" collapsed="false">
      <c r="A7257" s="0" t="n">
        <f aca="false">'Profiles 8760'!A7246</f>
        <v>7244</v>
      </c>
      <c r="B7257" s="0" t="n">
        <f aca="false">'Profiles 8760'!B7246</f>
        <v>10</v>
      </c>
      <c r="C7257" s="0" t="n">
        <f aca="false">'Profiles 8760'!E7246</f>
        <v>1</v>
      </c>
      <c r="D7257" s="0" t="n">
        <f aca="false">'Profiles 8760'!F7246</f>
        <v>0</v>
      </c>
      <c r="E7257" s="0" t="n">
        <f aca="false">'Profiles 8760'!G7246</f>
        <v>0.232379</v>
      </c>
      <c r="F7257" s="0" t="n">
        <f aca="false">D7257*Assumptions!$C$11*$B$7+E7257*Assumptions!$C$12*$B$8</f>
        <v>9.5043011</v>
      </c>
      <c r="G7257" s="0" t="n">
        <f aca="false">C7257*Assumptions!$C$15</f>
        <v>200</v>
      </c>
      <c r="H7257" s="0" t="n">
        <f aca="false">MIN(F7257,G7257)</f>
        <v>9.5043011</v>
      </c>
      <c r="I7257" s="0" t="n">
        <f aca="false">IF(C7257=1,MIN(G7257-H7257,Assumptions!$C$13,P7256),0)</f>
        <v>180</v>
      </c>
      <c r="J7257" s="0" t="n">
        <f aca="false">H7257+I7257</f>
        <v>189.5043011</v>
      </c>
      <c r="K7257" s="0" t="n">
        <f aca="false">MIN(IF(C7257=1,F7257-H7257,F7257),Assumptions!$C$13,MAX(0,($B$5-P7256)/$B$6))</f>
        <v>0</v>
      </c>
      <c r="L7257" s="0" t="n">
        <f aca="false">IF(C7257=1,0,MIN(F7257-K7257,Assumptions!$C$15,MAX(0,$B$10-O7256-M7257)))</f>
        <v>0</v>
      </c>
      <c r="M7257" s="0" t="n">
        <f aca="false">'Profiles 8760'!H7246</f>
        <v>50600</v>
      </c>
      <c r="N7257" s="0" t="n">
        <f aca="false">J7257+L7257</f>
        <v>189.5043011</v>
      </c>
      <c r="O7257" s="0" t="n">
        <f aca="false">O7256+N7257</f>
        <v>676290.370689145</v>
      </c>
      <c r="P7257" s="0" t="n">
        <f aca="false">MIN($B$5,P7256+K7257*$B$6-I7257)</f>
        <v>330.81</v>
      </c>
      <c r="Q7257" s="0" t="n">
        <f aca="false">MAX(0,F7257-H7257-K7257-L7257)</f>
        <v>0</v>
      </c>
    </row>
    <row r="7258" customFormat="false" ht="15" hidden="false" customHeight="false" outlineLevel="0" collapsed="false">
      <c r="A7258" s="0" t="n">
        <f aca="false">'Profiles 8760'!A7247</f>
        <v>7245</v>
      </c>
      <c r="B7258" s="0" t="n">
        <f aca="false">'Profiles 8760'!B7247</f>
        <v>10</v>
      </c>
      <c r="C7258" s="0" t="n">
        <f aca="false">'Profiles 8760'!E7247</f>
        <v>1</v>
      </c>
      <c r="D7258" s="0" t="n">
        <f aca="false">'Profiles 8760'!F7247</f>
        <v>0</v>
      </c>
      <c r="E7258" s="0" t="n">
        <f aca="false">'Profiles 8760'!G7247</f>
        <v>0.108963</v>
      </c>
      <c r="F7258" s="0" t="n">
        <f aca="false">D7258*Assumptions!$C$11*$B$7+E7258*Assumptions!$C$12*$B$8</f>
        <v>4.4565867</v>
      </c>
      <c r="G7258" s="0" t="n">
        <f aca="false">C7258*Assumptions!$C$15</f>
        <v>200</v>
      </c>
      <c r="H7258" s="0" t="n">
        <f aca="false">MIN(F7258,G7258)</f>
        <v>4.4565867</v>
      </c>
      <c r="I7258" s="0" t="n">
        <f aca="false">IF(C7258=1,MIN(G7258-H7258,Assumptions!$C$13,P7257),0)</f>
        <v>180</v>
      </c>
      <c r="J7258" s="0" t="n">
        <f aca="false">H7258+I7258</f>
        <v>184.4565867</v>
      </c>
      <c r="K7258" s="0" t="n">
        <f aca="false">MIN(IF(C7258=1,F7258-H7258,F7258),Assumptions!$C$13,MAX(0,($B$5-P7257)/$B$6))</f>
        <v>0</v>
      </c>
      <c r="L7258" s="0" t="n">
        <f aca="false">IF(C7258=1,0,MIN(F7258-K7258,Assumptions!$C$15,MAX(0,$B$10-O7257-M7258)))</f>
        <v>0</v>
      </c>
      <c r="M7258" s="0" t="n">
        <f aca="false">'Profiles 8760'!H7247</f>
        <v>50400</v>
      </c>
      <c r="N7258" s="0" t="n">
        <f aca="false">J7258+L7258</f>
        <v>184.4565867</v>
      </c>
      <c r="O7258" s="0" t="n">
        <f aca="false">O7257+N7258</f>
        <v>676474.827275845</v>
      </c>
      <c r="P7258" s="0" t="n">
        <f aca="false">MIN($B$5,P7257+K7258*$B$6-I7258)</f>
        <v>150.81</v>
      </c>
      <c r="Q7258" s="0" t="n">
        <f aca="false">MAX(0,F7258-H7258-K7258-L7258)</f>
        <v>0</v>
      </c>
    </row>
    <row r="7259" customFormat="false" ht="15" hidden="false" customHeight="false" outlineLevel="0" collapsed="false">
      <c r="A7259" s="0" t="n">
        <f aca="false">'Profiles 8760'!A7248</f>
        <v>7246</v>
      </c>
      <c r="B7259" s="0" t="n">
        <f aca="false">'Profiles 8760'!B7248</f>
        <v>10</v>
      </c>
      <c r="C7259" s="0" t="n">
        <f aca="false">'Profiles 8760'!E7248</f>
        <v>0</v>
      </c>
      <c r="D7259" s="0" t="n">
        <f aca="false">'Profiles 8760'!F7248</f>
        <v>0</v>
      </c>
      <c r="E7259" s="0" t="n">
        <f aca="false">'Profiles 8760'!G7248</f>
        <v>0.154715</v>
      </c>
      <c r="F7259" s="0" t="n">
        <f aca="false">D7259*Assumptions!$C$11*$B$7+E7259*Assumptions!$C$12*$B$8</f>
        <v>6.3278435</v>
      </c>
      <c r="G7259" s="0" t="n">
        <f aca="false">C7259*Assumptions!$C$15</f>
        <v>0</v>
      </c>
      <c r="H7259" s="0" t="n">
        <f aca="false">MIN(F7259,G7259)</f>
        <v>0</v>
      </c>
      <c r="I7259" s="0" t="n">
        <f aca="false">IF(C7259=1,MIN(G7259-H7259,Assumptions!$C$13,P7258),0)</f>
        <v>0</v>
      </c>
      <c r="J7259" s="0" t="n">
        <f aca="false">H7259+I7259</f>
        <v>0</v>
      </c>
      <c r="K7259" s="0" t="n">
        <f aca="false">MIN(IF(C7259=1,F7259-H7259,F7259),Assumptions!$C$13,MAX(0,($B$5-P7258)/$B$6))</f>
        <v>6.3278435</v>
      </c>
      <c r="L7259" s="0" t="n">
        <f aca="false">IF(C7259=1,0,MIN(F7259-K7259,Assumptions!$C$15,MAX(0,$B$10-O7258-M7259)))</f>
        <v>0</v>
      </c>
      <c r="M7259" s="0" t="n">
        <f aca="false">'Profiles 8760'!H7248</f>
        <v>50400</v>
      </c>
      <c r="N7259" s="0" t="n">
        <f aca="false">J7259+L7259</f>
        <v>0</v>
      </c>
      <c r="O7259" s="0" t="n">
        <f aca="false">O7258+N7259</f>
        <v>676474.827275845</v>
      </c>
      <c r="P7259" s="0" t="n">
        <f aca="false">MIN($B$5,P7258+K7259*$B$6-I7259)</f>
        <v>156.2949747458</v>
      </c>
      <c r="Q7259" s="0" t="n">
        <f aca="false">MAX(0,F7259-H7259-K7259-L7259)</f>
        <v>0</v>
      </c>
    </row>
    <row r="7260" customFormat="false" ht="15" hidden="false" customHeight="false" outlineLevel="0" collapsed="false">
      <c r="A7260" s="0" t="n">
        <f aca="false">'Profiles 8760'!A7249</f>
        <v>7247</v>
      </c>
      <c r="B7260" s="0" t="n">
        <f aca="false">'Profiles 8760'!B7249</f>
        <v>10</v>
      </c>
      <c r="C7260" s="0" t="n">
        <f aca="false">'Profiles 8760'!E7249</f>
        <v>0</v>
      </c>
      <c r="D7260" s="0" t="n">
        <f aca="false">'Profiles 8760'!F7249</f>
        <v>0</v>
      </c>
      <c r="E7260" s="0" t="n">
        <f aca="false">'Profiles 8760'!G7249</f>
        <v>0.205275</v>
      </c>
      <c r="F7260" s="0" t="n">
        <f aca="false">D7260*Assumptions!$C$11*$B$7+E7260*Assumptions!$C$12*$B$8</f>
        <v>8.3957475</v>
      </c>
      <c r="G7260" s="0" t="n">
        <f aca="false">C7260*Assumptions!$C$15</f>
        <v>0</v>
      </c>
      <c r="H7260" s="0" t="n">
        <f aca="false">MIN(F7260,G7260)</f>
        <v>0</v>
      </c>
      <c r="I7260" s="0" t="n">
        <f aca="false">IF(C7260=1,MIN(G7260-H7260,Assumptions!$C$13,P7259),0)</f>
        <v>0</v>
      </c>
      <c r="J7260" s="0" t="n">
        <f aca="false">H7260+I7260</f>
        <v>0</v>
      </c>
      <c r="K7260" s="0" t="n">
        <f aca="false">MIN(IF(C7260=1,F7260-H7260,F7260),Assumptions!$C$13,MAX(0,($B$5-P7259)/$B$6))</f>
        <v>8.3957475</v>
      </c>
      <c r="L7260" s="0" t="n">
        <f aca="false">IF(C7260=1,0,MIN(F7260-K7260,Assumptions!$C$15,MAX(0,$B$10-O7259-M7260)))</f>
        <v>0</v>
      </c>
      <c r="M7260" s="0" t="n">
        <f aca="false">'Profiles 8760'!H7249</f>
        <v>50400</v>
      </c>
      <c r="N7260" s="0" t="n">
        <f aca="false">J7260+L7260</f>
        <v>0</v>
      </c>
      <c r="O7260" s="0" t="n">
        <f aca="false">O7259+N7260</f>
        <v>676474.827275845</v>
      </c>
      <c r="P7260" s="0" t="n">
        <f aca="false">MIN($B$5,P7259+K7260*$B$6-I7260)</f>
        <v>163.5724086788</v>
      </c>
      <c r="Q7260" s="0" t="n">
        <f aca="false">MAX(0,F7260-H7260-K7260-L7260)</f>
        <v>0</v>
      </c>
    </row>
    <row r="7261" customFormat="false" ht="15" hidden="false" customHeight="false" outlineLevel="0" collapsed="false">
      <c r="A7261" s="0" t="n">
        <f aca="false">'Profiles 8760'!A7250</f>
        <v>7248</v>
      </c>
      <c r="B7261" s="0" t="n">
        <f aca="false">'Profiles 8760'!B7250</f>
        <v>10</v>
      </c>
      <c r="C7261" s="0" t="n">
        <f aca="false">'Profiles 8760'!E7250</f>
        <v>0</v>
      </c>
      <c r="D7261" s="0" t="n">
        <f aca="false">'Profiles 8760'!F7250</f>
        <v>0</v>
      </c>
      <c r="E7261" s="0" t="n">
        <f aca="false">'Profiles 8760'!G7250</f>
        <v>0.223864</v>
      </c>
      <c r="F7261" s="0" t="n">
        <f aca="false">D7261*Assumptions!$C$11*$B$7+E7261*Assumptions!$C$12*$B$8</f>
        <v>9.1560376</v>
      </c>
      <c r="G7261" s="0" t="n">
        <f aca="false">C7261*Assumptions!$C$15</f>
        <v>0</v>
      </c>
      <c r="H7261" s="0" t="n">
        <f aca="false">MIN(F7261,G7261)</f>
        <v>0</v>
      </c>
      <c r="I7261" s="0" t="n">
        <f aca="false">IF(C7261=1,MIN(G7261-H7261,Assumptions!$C$13,P7260),0)</f>
        <v>0</v>
      </c>
      <c r="J7261" s="0" t="n">
        <f aca="false">H7261+I7261</f>
        <v>0</v>
      </c>
      <c r="K7261" s="0" t="n">
        <f aca="false">MIN(IF(C7261=1,F7261-H7261,F7261),Assumptions!$C$13,MAX(0,($B$5-P7260)/$B$6))</f>
        <v>9.1560376</v>
      </c>
      <c r="L7261" s="0" t="n">
        <f aca="false">IF(C7261=1,0,MIN(F7261-K7261,Assumptions!$C$15,MAX(0,$B$10-O7260-M7261)))</f>
        <v>0</v>
      </c>
      <c r="M7261" s="0" t="n">
        <f aca="false">'Profiles 8760'!H7250</f>
        <v>50400</v>
      </c>
      <c r="N7261" s="0" t="n">
        <f aca="false">J7261+L7261</f>
        <v>0</v>
      </c>
      <c r="O7261" s="0" t="n">
        <f aca="false">O7260+N7261</f>
        <v>676474.827275845</v>
      </c>
      <c r="P7261" s="0" t="n">
        <f aca="false">MIN($B$5,P7260+K7261*$B$6-I7261)</f>
        <v>171.50886207048</v>
      </c>
      <c r="Q7261" s="0" t="n">
        <f aca="false">MAX(0,F7261-H7261-K7261-L7261)</f>
        <v>0</v>
      </c>
    </row>
    <row r="7262" customFormat="false" ht="15" hidden="false" customHeight="false" outlineLevel="0" collapsed="false">
      <c r="A7262" s="0" t="n">
        <f aca="false">'Profiles 8760'!A7251</f>
        <v>7249</v>
      </c>
      <c r="B7262" s="0" t="n">
        <f aca="false">'Profiles 8760'!B7251</f>
        <v>10</v>
      </c>
      <c r="C7262" s="0" t="n">
        <f aca="false">'Profiles 8760'!E7251</f>
        <v>0</v>
      </c>
      <c r="D7262" s="0" t="n">
        <f aca="false">'Profiles 8760'!F7251</f>
        <v>0</v>
      </c>
      <c r="E7262" s="0" t="n">
        <f aca="false">'Profiles 8760'!G7251</f>
        <v>0.189889</v>
      </c>
      <c r="F7262" s="0" t="n">
        <f aca="false">D7262*Assumptions!$C$11*$B$7+E7262*Assumptions!$C$12*$B$8</f>
        <v>7.7664601</v>
      </c>
      <c r="G7262" s="0" t="n">
        <f aca="false">C7262*Assumptions!$C$15</f>
        <v>0</v>
      </c>
      <c r="H7262" s="0" t="n">
        <f aca="false">MIN(F7262,G7262)</f>
        <v>0</v>
      </c>
      <c r="I7262" s="0" t="n">
        <f aca="false">IF(C7262=1,MIN(G7262-H7262,Assumptions!$C$13,P7261),0)</f>
        <v>0</v>
      </c>
      <c r="J7262" s="0" t="n">
        <f aca="false">H7262+I7262</f>
        <v>0</v>
      </c>
      <c r="K7262" s="0" t="n">
        <f aca="false">MIN(IF(C7262=1,F7262-H7262,F7262),Assumptions!$C$13,MAX(0,($B$5-P7261)/$B$6))</f>
        <v>7.7664601</v>
      </c>
      <c r="L7262" s="0" t="n">
        <f aca="false">IF(C7262=1,0,MIN(F7262-K7262,Assumptions!$C$15,MAX(0,$B$10-O7261-M7262)))</f>
        <v>0</v>
      </c>
      <c r="M7262" s="0" t="n">
        <f aca="false">'Profiles 8760'!H7251</f>
        <v>50400</v>
      </c>
      <c r="N7262" s="0" t="n">
        <f aca="false">J7262+L7262</f>
        <v>0</v>
      </c>
      <c r="O7262" s="0" t="n">
        <f aca="false">O7261+N7262</f>
        <v>676474.827275845</v>
      </c>
      <c r="P7262" s="0" t="n">
        <f aca="false">MIN($B$5,P7261+K7262*$B$6-I7262)</f>
        <v>178.24082968516</v>
      </c>
      <c r="Q7262" s="0" t="n">
        <f aca="false">MAX(0,F7262-H7262-K7262-L7262)</f>
        <v>0</v>
      </c>
    </row>
    <row r="7263" customFormat="false" ht="15" hidden="false" customHeight="false" outlineLevel="0" collapsed="false">
      <c r="A7263" s="0" t="n">
        <f aca="false">'Profiles 8760'!A7252</f>
        <v>7250</v>
      </c>
      <c r="B7263" s="0" t="n">
        <f aca="false">'Profiles 8760'!B7252</f>
        <v>10</v>
      </c>
      <c r="C7263" s="0" t="n">
        <f aca="false">'Profiles 8760'!E7252</f>
        <v>0</v>
      </c>
      <c r="D7263" s="0" t="n">
        <f aca="false">'Profiles 8760'!F7252</f>
        <v>0</v>
      </c>
      <c r="E7263" s="0" t="n">
        <f aca="false">'Profiles 8760'!G7252</f>
        <v>0.197043</v>
      </c>
      <c r="F7263" s="0" t="n">
        <f aca="false">D7263*Assumptions!$C$11*$B$7+E7263*Assumptions!$C$12*$B$8</f>
        <v>8.0590587</v>
      </c>
      <c r="G7263" s="0" t="n">
        <f aca="false">C7263*Assumptions!$C$15</f>
        <v>0</v>
      </c>
      <c r="H7263" s="0" t="n">
        <f aca="false">MIN(F7263,G7263)</f>
        <v>0</v>
      </c>
      <c r="I7263" s="0" t="n">
        <f aca="false">IF(C7263=1,MIN(G7263-H7263,Assumptions!$C$13,P7262),0)</f>
        <v>0</v>
      </c>
      <c r="J7263" s="0" t="n">
        <f aca="false">H7263+I7263</f>
        <v>0</v>
      </c>
      <c r="K7263" s="0" t="n">
        <f aca="false">MIN(IF(C7263=1,F7263-H7263,F7263),Assumptions!$C$13,MAX(0,($B$5-P7262)/$B$6))</f>
        <v>8.0590587</v>
      </c>
      <c r="L7263" s="0" t="n">
        <f aca="false">IF(C7263=1,0,MIN(F7263-K7263,Assumptions!$C$15,MAX(0,$B$10-O7262-M7263)))</f>
        <v>0</v>
      </c>
      <c r="M7263" s="0" t="n">
        <f aca="false">'Profiles 8760'!H7252</f>
        <v>50400</v>
      </c>
      <c r="N7263" s="0" t="n">
        <f aca="false">J7263+L7263</f>
        <v>0</v>
      </c>
      <c r="O7263" s="0" t="n">
        <f aca="false">O7262+N7263</f>
        <v>676474.827275845</v>
      </c>
      <c r="P7263" s="0" t="n">
        <f aca="false">MIN($B$5,P7262+K7263*$B$6-I7263)</f>
        <v>185.22642176632</v>
      </c>
      <c r="Q7263" s="0" t="n">
        <f aca="false">MAX(0,F7263-H7263-K7263-L7263)</f>
        <v>0</v>
      </c>
    </row>
    <row r="7264" customFormat="false" ht="15" hidden="false" customHeight="false" outlineLevel="0" collapsed="false">
      <c r="A7264" s="0" t="n">
        <f aca="false">'Profiles 8760'!A7253</f>
        <v>7251</v>
      </c>
      <c r="B7264" s="0" t="n">
        <f aca="false">'Profiles 8760'!B7253</f>
        <v>10</v>
      </c>
      <c r="C7264" s="0" t="n">
        <f aca="false">'Profiles 8760'!E7253</f>
        <v>0</v>
      </c>
      <c r="D7264" s="0" t="n">
        <f aca="false">'Profiles 8760'!F7253</f>
        <v>0</v>
      </c>
      <c r="E7264" s="0" t="n">
        <f aca="false">'Profiles 8760'!G7253</f>
        <v>0.145577</v>
      </c>
      <c r="F7264" s="0" t="n">
        <f aca="false">D7264*Assumptions!$C$11*$B$7+E7264*Assumptions!$C$12*$B$8</f>
        <v>5.9540993</v>
      </c>
      <c r="G7264" s="0" t="n">
        <f aca="false">C7264*Assumptions!$C$15</f>
        <v>0</v>
      </c>
      <c r="H7264" s="0" t="n">
        <f aca="false">MIN(F7264,G7264)</f>
        <v>0</v>
      </c>
      <c r="I7264" s="0" t="n">
        <f aca="false">IF(C7264=1,MIN(G7264-H7264,Assumptions!$C$13,P7263),0)</f>
        <v>0</v>
      </c>
      <c r="J7264" s="0" t="n">
        <f aca="false">H7264+I7264</f>
        <v>0</v>
      </c>
      <c r="K7264" s="0" t="n">
        <f aca="false">MIN(IF(C7264=1,F7264-H7264,F7264),Assumptions!$C$13,MAX(0,($B$5-P7263)/$B$6))</f>
        <v>5.9540993</v>
      </c>
      <c r="L7264" s="0" t="n">
        <f aca="false">IF(C7264=1,0,MIN(F7264-K7264,Assumptions!$C$15,MAX(0,$B$10-O7263-M7264)))</f>
        <v>0</v>
      </c>
      <c r="M7264" s="0" t="n">
        <f aca="false">'Profiles 8760'!H7253</f>
        <v>50400</v>
      </c>
      <c r="N7264" s="0" t="n">
        <f aca="false">J7264+L7264</f>
        <v>0</v>
      </c>
      <c r="O7264" s="0" t="n">
        <f aca="false">O7263+N7264</f>
        <v>676474.827275845</v>
      </c>
      <c r="P7264" s="0" t="n">
        <f aca="false">MIN($B$5,P7263+K7264*$B$6-I7264)</f>
        <v>190.38743503956</v>
      </c>
      <c r="Q7264" s="0" t="n">
        <f aca="false">MAX(0,F7264-H7264-K7264-L7264)</f>
        <v>0</v>
      </c>
    </row>
    <row r="7265" customFormat="false" ht="15" hidden="false" customHeight="false" outlineLevel="0" collapsed="false">
      <c r="A7265" s="0" t="n">
        <f aca="false">'Profiles 8760'!A7254</f>
        <v>7252</v>
      </c>
      <c r="B7265" s="0" t="n">
        <f aca="false">'Profiles 8760'!B7254</f>
        <v>10</v>
      </c>
      <c r="C7265" s="0" t="n">
        <f aca="false">'Profiles 8760'!E7254</f>
        <v>0</v>
      </c>
      <c r="D7265" s="0" t="n">
        <f aca="false">'Profiles 8760'!F7254</f>
        <v>0</v>
      </c>
      <c r="E7265" s="0" t="n">
        <f aca="false">'Profiles 8760'!G7254</f>
        <v>0.169001</v>
      </c>
      <c r="F7265" s="0" t="n">
        <f aca="false">D7265*Assumptions!$C$11*$B$7+E7265*Assumptions!$C$12*$B$8</f>
        <v>6.9121409</v>
      </c>
      <c r="G7265" s="0" t="n">
        <f aca="false">C7265*Assumptions!$C$15</f>
        <v>0</v>
      </c>
      <c r="H7265" s="0" t="n">
        <f aca="false">MIN(F7265,G7265)</f>
        <v>0</v>
      </c>
      <c r="I7265" s="0" t="n">
        <f aca="false">IF(C7265=1,MIN(G7265-H7265,Assumptions!$C$13,P7264),0)</f>
        <v>0</v>
      </c>
      <c r="J7265" s="0" t="n">
        <f aca="false">H7265+I7265</f>
        <v>0</v>
      </c>
      <c r="K7265" s="0" t="n">
        <f aca="false">MIN(IF(C7265=1,F7265-H7265,F7265),Assumptions!$C$13,MAX(0,($B$5-P7264)/$B$6))</f>
        <v>6.9121409</v>
      </c>
      <c r="L7265" s="0" t="n">
        <f aca="false">IF(C7265=1,0,MIN(F7265-K7265,Assumptions!$C$15,MAX(0,$B$10-O7264-M7265)))</f>
        <v>0</v>
      </c>
      <c r="M7265" s="0" t="n">
        <f aca="false">'Profiles 8760'!H7254</f>
        <v>50400</v>
      </c>
      <c r="N7265" s="0" t="n">
        <f aca="false">J7265+L7265</f>
        <v>0</v>
      </c>
      <c r="O7265" s="0" t="n">
        <f aca="false">O7264+N7265</f>
        <v>676474.827275845</v>
      </c>
      <c r="P7265" s="0" t="n">
        <f aca="false">MIN($B$5,P7264+K7265*$B$6-I7265)</f>
        <v>196.37887877168</v>
      </c>
      <c r="Q7265" s="0" t="n">
        <f aca="false">MAX(0,F7265-H7265-K7265-L7265)</f>
        <v>0</v>
      </c>
    </row>
    <row r="7266" customFormat="false" ht="15" hidden="false" customHeight="false" outlineLevel="0" collapsed="false">
      <c r="A7266" s="0" t="n">
        <f aca="false">'Profiles 8760'!A7255</f>
        <v>7253</v>
      </c>
      <c r="B7266" s="0" t="n">
        <f aca="false">'Profiles 8760'!B7255</f>
        <v>10</v>
      </c>
      <c r="C7266" s="0" t="n">
        <f aca="false">'Profiles 8760'!E7255</f>
        <v>0</v>
      </c>
      <c r="D7266" s="0" t="n">
        <f aca="false">'Profiles 8760'!F7255</f>
        <v>0</v>
      </c>
      <c r="E7266" s="0" t="n">
        <f aca="false">'Profiles 8760'!G7255</f>
        <v>0.216388</v>
      </c>
      <c r="F7266" s="0" t="n">
        <f aca="false">D7266*Assumptions!$C$11*$B$7+E7266*Assumptions!$C$12*$B$8</f>
        <v>8.8502692</v>
      </c>
      <c r="G7266" s="0" t="n">
        <f aca="false">C7266*Assumptions!$C$15</f>
        <v>0</v>
      </c>
      <c r="H7266" s="0" t="n">
        <f aca="false">MIN(F7266,G7266)</f>
        <v>0</v>
      </c>
      <c r="I7266" s="0" t="n">
        <f aca="false">IF(C7266=1,MIN(G7266-H7266,Assumptions!$C$13,P7265),0)</f>
        <v>0</v>
      </c>
      <c r="J7266" s="0" t="n">
        <f aca="false">H7266+I7266</f>
        <v>0</v>
      </c>
      <c r="K7266" s="0" t="n">
        <f aca="false">MIN(IF(C7266=1,F7266-H7266,F7266),Assumptions!$C$13,MAX(0,($B$5-P7265)/$B$6))</f>
        <v>8.8502692</v>
      </c>
      <c r="L7266" s="0" t="n">
        <f aca="false">IF(C7266=1,0,MIN(F7266-K7266,Assumptions!$C$15,MAX(0,$B$10-O7265-M7266)))</f>
        <v>0</v>
      </c>
      <c r="M7266" s="0" t="n">
        <f aca="false">'Profiles 8760'!H7255</f>
        <v>50400</v>
      </c>
      <c r="N7266" s="0" t="n">
        <f aca="false">J7266+L7266</f>
        <v>0</v>
      </c>
      <c r="O7266" s="0" t="n">
        <f aca="false">O7265+N7266</f>
        <v>676474.827275845</v>
      </c>
      <c r="P7266" s="0" t="n">
        <f aca="false">MIN($B$5,P7265+K7266*$B$6-I7266)</f>
        <v>204.05029211424</v>
      </c>
      <c r="Q7266" s="0" t="n">
        <f aca="false">MAX(0,F7266-H7266-K7266-L7266)</f>
        <v>0</v>
      </c>
    </row>
    <row r="7267" customFormat="false" ht="15" hidden="false" customHeight="false" outlineLevel="0" collapsed="false">
      <c r="A7267" s="0" t="n">
        <f aca="false">'Profiles 8760'!A7256</f>
        <v>7254</v>
      </c>
      <c r="B7267" s="0" t="n">
        <f aca="false">'Profiles 8760'!B7256</f>
        <v>10</v>
      </c>
      <c r="C7267" s="0" t="n">
        <f aca="false">'Profiles 8760'!E7256</f>
        <v>0</v>
      </c>
      <c r="D7267" s="0" t="n">
        <f aca="false">'Profiles 8760'!F7256</f>
        <v>0</v>
      </c>
      <c r="E7267" s="0" t="n">
        <f aca="false">'Profiles 8760'!G7256</f>
        <v>0.292604</v>
      </c>
      <c r="F7267" s="0" t="n">
        <f aca="false">D7267*Assumptions!$C$11*$B$7+E7267*Assumptions!$C$12*$B$8</f>
        <v>11.9675036</v>
      </c>
      <c r="G7267" s="0" t="n">
        <f aca="false">C7267*Assumptions!$C$15</f>
        <v>0</v>
      </c>
      <c r="H7267" s="0" t="n">
        <f aca="false">MIN(F7267,G7267)</f>
        <v>0</v>
      </c>
      <c r="I7267" s="0" t="n">
        <f aca="false">IF(C7267=1,MIN(G7267-H7267,Assumptions!$C$13,P7266),0)</f>
        <v>0</v>
      </c>
      <c r="J7267" s="0" t="n">
        <f aca="false">H7267+I7267</f>
        <v>0</v>
      </c>
      <c r="K7267" s="0" t="n">
        <f aca="false">MIN(IF(C7267=1,F7267-H7267,F7267),Assumptions!$C$13,MAX(0,($B$5-P7266)/$B$6))</f>
        <v>11.9675036</v>
      </c>
      <c r="L7267" s="0" t="n">
        <f aca="false">IF(C7267=1,0,MIN(F7267-K7267,Assumptions!$C$15,MAX(0,$B$10-O7266-M7267)))</f>
        <v>0</v>
      </c>
      <c r="M7267" s="0" t="n">
        <f aca="false">'Profiles 8760'!H7256</f>
        <v>50400</v>
      </c>
      <c r="N7267" s="0" t="n">
        <f aca="false">J7267+L7267</f>
        <v>0</v>
      </c>
      <c r="O7267" s="0" t="n">
        <f aca="false">O7266+N7267</f>
        <v>676474.827275845</v>
      </c>
      <c r="P7267" s="0" t="n">
        <f aca="false">MIN($B$5,P7266+K7267*$B$6-I7267)</f>
        <v>214.42372423472</v>
      </c>
      <c r="Q7267" s="0" t="n">
        <f aca="false">MAX(0,F7267-H7267-K7267-L7267)</f>
        <v>0</v>
      </c>
    </row>
    <row r="7268" customFormat="false" ht="15" hidden="false" customHeight="false" outlineLevel="0" collapsed="false">
      <c r="A7268" s="0" t="n">
        <f aca="false">'Profiles 8760'!A7257</f>
        <v>7255</v>
      </c>
      <c r="B7268" s="0" t="n">
        <f aca="false">'Profiles 8760'!B7257</f>
        <v>10</v>
      </c>
      <c r="C7268" s="0" t="n">
        <f aca="false">'Profiles 8760'!E7257</f>
        <v>0</v>
      </c>
      <c r="D7268" s="0" t="n">
        <f aca="false">'Profiles 8760'!F7257</f>
        <v>0</v>
      </c>
      <c r="E7268" s="0" t="n">
        <f aca="false">'Profiles 8760'!G7257</f>
        <v>0.320578</v>
      </c>
      <c r="F7268" s="0" t="n">
        <f aca="false">D7268*Assumptions!$C$11*$B$7+E7268*Assumptions!$C$12*$B$8</f>
        <v>13.1116402</v>
      </c>
      <c r="G7268" s="0" t="n">
        <f aca="false">C7268*Assumptions!$C$15</f>
        <v>0</v>
      </c>
      <c r="H7268" s="0" t="n">
        <f aca="false">MIN(F7268,G7268)</f>
        <v>0</v>
      </c>
      <c r="I7268" s="0" t="n">
        <f aca="false">IF(C7268=1,MIN(G7268-H7268,Assumptions!$C$13,P7267),0)</f>
        <v>0</v>
      </c>
      <c r="J7268" s="0" t="n">
        <f aca="false">H7268+I7268</f>
        <v>0</v>
      </c>
      <c r="K7268" s="0" t="n">
        <f aca="false">MIN(IF(C7268=1,F7268-H7268,F7268),Assumptions!$C$13,MAX(0,($B$5-P7267)/$B$6))</f>
        <v>13.1116402</v>
      </c>
      <c r="L7268" s="0" t="n">
        <f aca="false">IF(C7268=1,0,MIN(F7268-K7268,Assumptions!$C$15,MAX(0,$B$10-O7267-M7268)))</f>
        <v>0</v>
      </c>
      <c r="M7268" s="0" t="n">
        <f aca="false">'Profiles 8760'!H7257</f>
        <v>50400</v>
      </c>
      <c r="N7268" s="0" t="n">
        <f aca="false">J7268+L7268</f>
        <v>0</v>
      </c>
      <c r="O7268" s="0" t="n">
        <f aca="false">O7267+N7268</f>
        <v>676474.827275845</v>
      </c>
      <c r="P7268" s="0" t="n">
        <f aca="false">MIN($B$5,P7267+K7268*$B$6-I7268)</f>
        <v>225.78889396008</v>
      </c>
      <c r="Q7268" s="0" t="n">
        <f aca="false">MAX(0,F7268-H7268-K7268-L7268)</f>
        <v>0</v>
      </c>
    </row>
    <row r="7269" customFormat="false" ht="15" hidden="false" customHeight="false" outlineLevel="0" collapsed="false">
      <c r="A7269" s="0" t="n">
        <f aca="false">'Profiles 8760'!A7258</f>
        <v>7256</v>
      </c>
      <c r="B7269" s="0" t="n">
        <f aca="false">'Profiles 8760'!B7258</f>
        <v>10</v>
      </c>
      <c r="C7269" s="0" t="n">
        <f aca="false">'Profiles 8760'!E7258</f>
        <v>1</v>
      </c>
      <c r="D7269" s="0" t="n">
        <f aca="false">'Profiles 8760'!F7258</f>
        <v>0.139675</v>
      </c>
      <c r="E7269" s="0" t="n">
        <f aca="false">'Profiles 8760'!G7258</f>
        <v>0.387065</v>
      </c>
      <c r="F7269" s="0" t="n">
        <f aca="false">D7269*Assumptions!$C$11*$B$7+E7269*Assumptions!$C$12*$B$8</f>
        <v>56.1690985</v>
      </c>
      <c r="G7269" s="0" t="n">
        <f aca="false">C7269*Assumptions!$C$15</f>
        <v>200</v>
      </c>
      <c r="H7269" s="0" t="n">
        <f aca="false">MIN(F7269,G7269)</f>
        <v>56.1690985</v>
      </c>
      <c r="I7269" s="0" t="n">
        <f aca="false">IF(C7269=1,MIN(G7269-H7269,Assumptions!$C$13,P7268),0)</f>
        <v>143.8309015</v>
      </c>
      <c r="J7269" s="0" t="n">
        <f aca="false">H7269+I7269</f>
        <v>200</v>
      </c>
      <c r="K7269" s="0" t="n">
        <f aca="false">MIN(IF(C7269=1,F7269-H7269,F7269),Assumptions!$C$13,MAX(0,($B$5-P7268)/$B$6))</f>
        <v>0</v>
      </c>
      <c r="L7269" s="0" t="n">
        <f aca="false">IF(C7269=1,0,MIN(F7269-K7269,Assumptions!$C$15,MAX(0,$B$10-O7268-M7269)))</f>
        <v>0</v>
      </c>
      <c r="M7269" s="0" t="n">
        <f aca="false">'Profiles 8760'!H7258</f>
        <v>50200</v>
      </c>
      <c r="N7269" s="0" t="n">
        <f aca="false">J7269+L7269</f>
        <v>200</v>
      </c>
      <c r="O7269" s="0" t="n">
        <f aca="false">O7268+N7269</f>
        <v>676674.827275845</v>
      </c>
      <c r="P7269" s="0" t="n">
        <f aca="false">MIN($B$5,P7268+K7269*$B$6-I7269)</f>
        <v>81.95799246008</v>
      </c>
      <c r="Q7269" s="0" t="n">
        <f aca="false">MAX(0,F7269-H7269-K7269-L7269)</f>
        <v>0</v>
      </c>
    </row>
    <row r="7270" customFormat="false" ht="15" hidden="false" customHeight="false" outlineLevel="0" collapsed="false">
      <c r="A7270" s="0" t="n">
        <f aca="false">'Profiles 8760'!A7259</f>
        <v>7257</v>
      </c>
      <c r="B7270" s="0" t="n">
        <f aca="false">'Profiles 8760'!B7259</f>
        <v>10</v>
      </c>
      <c r="C7270" s="0" t="n">
        <f aca="false">'Profiles 8760'!E7259</f>
        <v>1</v>
      </c>
      <c r="D7270" s="0" t="n">
        <f aca="false">'Profiles 8760'!F7259</f>
        <v>0.420232</v>
      </c>
      <c r="E7270" s="0" t="n">
        <f aca="false">'Profiles 8760'!G7259</f>
        <v>0.438514</v>
      </c>
      <c r="F7270" s="0" t="n">
        <f aca="false">D7270*Assumptions!$C$11*$B$7+E7270*Assumptions!$C$12*$B$8</f>
        <v>139.2982242</v>
      </c>
      <c r="G7270" s="0" t="n">
        <f aca="false">C7270*Assumptions!$C$15</f>
        <v>200</v>
      </c>
      <c r="H7270" s="0" t="n">
        <f aca="false">MIN(F7270,G7270)</f>
        <v>139.2982242</v>
      </c>
      <c r="I7270" s="0" t="n">
        <f aca="false">IF(C7270=1,MIN(G7270-H7270,Assumptions!$C$13,P7269),0)</f>
        <v>60.7017758</v>
      </c>
      <c r="J7270" s="0" t="n">
        <f aca="false">H7270+I7270</f>
        <v>200</v>
      </c>
      <c r="K7270" s="0" t="n">
        <f aca="false">MIN(IF(C7270=1,F7270-H7270,F7270),Assumptions!$C$13,MAX(0,($B$5-P7269)/$B$6))</f>
        <v>0</v>
      </c>
      <c r="L7270" s="0" t="n">
        <f aca="false">IF(C7270=1,0,MIN(F7270-K7270,Assumptions!$C$15,MAX(0,$B$10-O7269-M7270)))</f>
        <v>0</v>
      </c>
      <c r="M7270" s="0" t="n">
        <f aca="false">'Profiles 8760'!H7259</f>
        <v>50000</v>
      </c>
      <c r="N7270" s="0" t="n">
        <f aca="false">J7270+L7270</f>
        <v>200</v>
      </c>
      <c r="O7270" s="0" t="n">
        <f aca="false">O7269+N7270</f>
        <v>676874.827275845</v>
      </c>
      <c r="P7270" s="0" t="n">
        <f aca="false">MIN($B$5,P7269+K7270*$B$6-I7270)</f>
        <v>21.25621666008</v>
      </c>
      <c r="Q7270" s="0" t="n">
        <f aca="false">MAX(0,F7270-H7270-K7270-L7270)</f>
        <v>0</v>
      </c>
    </row>
    <row r="7271" customFormat="false" ht="15" hidden="false" customHeight="false" outlineLevel="0" collapsed="false">
      <c r="A7271" s="0" t="n">
        <f aca="false">'Profiles 8760'!A7260</f>
        <v>7258</v>
      </c>
      <c r="B7271" s="0" t="n">
        <f aca="false">'Profiles 8760'!B7260</f>
        <v>10</v>
      </c>
      <c r="C7271" s="0" t="n">
        <f aca="false">'Profiles 8760'!E7260</f>
        <v>0</v>
      </c>
      <c r="D7271" s="0" t="n">
        <f aca="false">'Profiles 8760'!F7260</f>
        <v>0.71576</v>
      </c>
      <c r="E7271" s="0" t="n">
        <f aca="false">'Profiles 8760'!G7260</f>
        <v>0.891248</v>
      </c>
      <c r="F7271" s="0" t="n">
        <f aca="false">D7271*Assumptions!$C$11*$B$7+E7271*Assumptions!$C$12*$B$8</f>
        <v>243.1635312</v>
      </c>
      <c r="G7271" s="0" t="n">
        <f aca="false">C7271*Assumptions!$C$15</f>
        <v>0</v>
      </c>
      <c r="H7271" s="0" t="n">
        <f aca="false">MIN(F7271,G7271)</f>
        <v>0</v>
      </c>
      <c r="I7271" s="0" t="n">
        <f aca="false">IF(C7271=1,MIN(G7271-H7271,Assumptions!$C$13,P7270),0)</f>
        <v>0</v>
      </c>
      <c r="J7271" s="0" t="n">
        <f aca="false">H7271+I7271</f>
        <v>0</v>
      </c>
      <c r="K7271" s="0" t="n">
        <f aca="false">MIN(IF(C7271=1,F7271-H7271,F7271),Assumptions!$C$13,MAX(0,($B$5-P7270)/$B$6))</f>
        <v>180</v>
      </c>
      <c r="L7271" s="0" t="n">
        <f aca="false">IF(C7271=1,0,MIN(F7271-K7271,Assumptions!$C$15,MAX(0,$B$10-O7270-M7271)))</f>
        <v>63.1635312</v>
      </c>
      <c r="M7271" s="0" t="n">
        <f aca="false">'Profiles 8760'!H7260</f>
        <v>50000</v>
      </c>
      <c r="N7271" s="0" t="n">
        <f aca="false">J7271+L7271</f>
        <v>63.1635312</v>
      </c>
      <c r="O7271" s="0" t="n">
        <f aca="false">O7270+N7271</f>
        <v>676937.990807045</v>
      </c>
      <c r="P7271" s="0" t="n">
        <f aca="false">MIN($B$5,P7270+K7271*$B$6-I7271)</f>
        <v>177.28021666008</v>
      </c>
      <c r="Q7271" s="0" t="n">
        <f aca="false">MAX(0,F7271-H7271-K7271-L7271)</f>
        <v>0</v>
      </c>
    </row>
    <row r="7272" customFormat="false" ht="15" hidden="false" customHeight="false" outlineLevel="0" collapsed="false">
      <c r="A7272" s="0" t="n">
        <f aca="false">'Profiles 8760'!A7261</f>
        <v>7259</v>
      </c>
      <c r="B7272" s="0" t="n">
        <f aca="false">'Profiles 8760'!B7261</f>
        <v>10</v>
      </c>
      <c r="C7272" s="0" t="n">
        <f aca="false">'Profiles 8760'!E7261</f>
        <v>0</v>
      </c>
      <c r="D7272" s="0" t="n">
        <f aca="false">'Profiles 8760'!F7261</f>
        <v>0.969257</v>
      </c>
      <c r="E7272" s="0" t="n">
        <f aca="false">'Profiles 8760'!G7261</f>
        <v>1</v>
      </c>
      <c r="F7272" s="0" t="n">
        <f aca="false">D7272*Assumptions!$C$11*$B$7+E7272*Assumptions!$C$12*$B$8</f>
        <v>320.8214216</v>
      </c>
      <c r="G7272" s="0" t="n">
        <f aca="false">C7272*Assumptions!$C$15</f>
        <v>0</v>
      </c>
      <c r="H7272" s="0" t="n">
        <f aca="false">MIN(F7272,G7272)</f>
        <v>0</v>
      </c>
      <c r="I7272" s="0" t="n">
        <f aca="false">IF(C7272=1,MIN(G7272-H7272,Assumptions!$C$13,P7271),0)</f>
        <v>0</v>
      </c>
      <c r="J7272" s="0" t="n">
        <f aca="false">H7272+I7272</f>
        <v>0</v>
      </c>
      <c r="K7272" s="0" t="n">
        <f aca="false">MIN(IF(C7272=1,F7272-H7272,F7272),Assumptions!$C$13,MAX(0,($B$5-P7271)/$B$6))</f>
        <v>180</v>
      </c>
      <c r="L7272" s="0" t="n">
        <f aca="false">IF(C7272=1,0,MIN(F7272-K7272,Assumptions!$C$15,MAX(0,$B$10-O7271-M7272)))</f>
        <v>140.8214216</v>
      </c>
      <c r="M7272" s="0" t="n">
        <f aca="false">'Profiles 8760'!H7261</f>
        <v>50000</v>
      </c>
      <c r="N7272" s="0" t="n">
        <f aca="false">J7272+L7272</f>
        <v>140.8214216</v>
      </c>
      <c r="O7272" s="0" t="n">
        <f aca="false">O7271+N7272</f>
        <v>677078.812228645</v>
      </c>
      <c r="P7272" s="0" t="n">
        <f aca="false">MIN($B$5,P7271+K7272*$B$6-I7272)</f>
        <v>333.30421666008</v>
      </c>
      <c r="Q7272" s="0" t="n">
        <f aca="false">MAX(0,F7272-H7272-K7272-L7272)</f>
        <v>0</v>
      </c>
    </row>
    <row r="7273" customFormat="false" ht="15" hidden="false" customHeight="false" outlineLevel="0" collapsed="false">
      <c r="A7273" s="0" t="n">
        <f aca="false">'Profiles 8760'!A7262</f>
        <v>7260</v>
      </c>
      <c r="B7273" s="0" t="n">
        <f aca="false">'Profiles 8760'!B7262</f>
        <v>10</v>
      </c>
      <c r="C7273" s="0" t="n">
        <f aca="false">'Profiles 8760'!E7262</f>
        <v>0</v>
      </c>
      <c r="D7273" s="0" t="n">
        <f aca="false">'Profiles 8760'!F7262</f>
        <v>1</v>
      </c>
      <c r="E7273" s="0" t="n">
        <f aca="false">'Profiles 8760'!G7262</f>
        <v>0.923176</v>
      </c>
      <c r="F7273" s="0" t="n">
        <f aca="false">D7273*Assumptions!$C$11*$B$7+E7273*Assumptions!$C$12*$B$8</f>
        <v>326.5578984</v>
      </c>
      <c r="G7273" s="0" t="n">
        <f aca="false">C7273*Assumptions!$C$15</f>
        <v>0</v>
      </c>
      <c r="H7273" s="0" t="n">
        <f aca="false">MIN(F7273,G7273)</f>
        <v>0</v>
      </c>
      <c r="I7273" s="0" t="n">
        <f aca="false">IF(C7273=1,MIN(G7273-H7273,Assumptions!$C$13,P7272),0)</f>
        <v>0</v>
      </c>
      <c r="J7273" s="0" t="n">
        <f aca="false">H7273+I7273</f>
        <v>0</v>
      </c>
      <c r="K7273" s="0" t="n">
        <f aca="false">MIN(IF(C7273=1,F7273-H7273,F7273),Assumptions!$C$13,MAX(0,($B$5-P7272)/$B$6))</f>
        <v>180</v>
      </c>
      <c r="L7273" s="0" t="n">
        <f aca="false">IF(C7273=1,0,MIN(F7273-K7273,Assumptions!$C$15,MAX(0,$B$10-O7272-M7273)))</f>
        <v>146.5578984</v>
      </c>
      <c r="M7273" s="0" t="n">
        <f aca="false">'Profiles 8760'!H7262</f>
        <v>50000</v>
      </c>
      <c r="N7273" s="0" t="n">
        <f aca="false">J7273+L7273</f>
        <v>146.5578984</v>
      </c>
      <c r="O7273" s="0" t="n">
        <f aca="false">O7272+N7273</f>
        <v>677225.370127045</v>
      </c>
      <c r="P7273" s="0" t="n">
        <f aca="false">MIN($B$5,P7272+K7273*$B$6-I7273)</f>
        <v>489.32821666008</v>
      </c>
      <c r="Q7273" s="0" t="n">
        <f aca="false">MAX(0,F7273-H7273-K7273-L7273)</f>
        <v>0</v>
      </c>
    </row>
    <row r="7274" customFormat="false" ht="15" hidden="false" customHeight="false" outlineLevel="0" collapsed="false">
      <c r="A7274" s="0" t="n">
        <f aca="false">'Profiles 8760'!A7263</f>
        <v>7261</v>
      </c>
      <c r="B7274" s="0" t="n">
        <f aca="false">'Profiles 8760'!B7263</f>
        <v>10</v>
      </c>
      <c r="C7274" s="0" t="n">
        <f aca="false">'Profiles 8760'!E7263</f>
        <v>0</v>
      </c>
      <c r="D7274" s="0" t="n">
        <f aca="false">'Profiles 8760'!F7263</f>
        <v>1</v>
      </c>
      <c r="E7274" s="0" t="n">
        <f aca="false">'Profiles 8760'!G7263</f>
        <v>0.676315</v>
      </c>
      <c r="F7274" s="0" t="n">
        <f aca="false">D7274*Assumptions!$C$11*$B$7+E7274*Assumptions!$C$12*$B$8</f>
        <v>316.4612835</v>
      </c>
      <c r="G7274" s="0" t="n">
        <f aca="false">C7274*Assumptions!$C$15</f>
        <v>0</v>
      </c>
      <c r="H7274" s="0" t="n">
        <f aca="false">MIN(F7274,G7274)</f>
        <v>0</v>
      </c>
      <c r="I7274" s="0" t="n">
        <f aca="false">IF(C7274=1,MIN(G7274-H7274,Assumptions!$C$13,P7273),0)</f>
        <v>0</v>
      </c>
      <c r="J7274" s="0" t="n">
        <f aca="false">H7274+I7274</f>
        <v>0</v>
      </c>
      <c r="K7274" s="0" t="n">
        <f aca="false">MIN(IF(C7274=1,F7274-H7274,F7274),Assumptions!$C$13,MAX(0,($B$5-P7273)/$B$6))</f>
        <v>24.782860336779</v>
      </c>
      <c r="L7274" s="0" t="n">
        <f aca="false">IF(C7274=1,0,MIN(F7274-K7274,Assumptions!$C$15,MAX(0,$B$10-O7273-M7274)))</f>
        <v>200</v>
      </c>
      <c r="M7274" s="0" t="n">
        <f aca="false">'Profiles 8760'!H7263</f>
        <v>50000</v>
      </c>
      <c r="N7274" s="0" t="n">
        <f aca="false">J7274+L7274</f>
        <v>200</v>
      </c>
      <c r="O7274" s="0" t="n">
        <f aca="false">O7273+N7274</f>
        <v>677425.370127045</v>
      </c>
      <c r="P7274" s="0" t="n">
        <f aca="false">MIN($B$5,P7273+K7274*$B$6-I7274)</f>
        <v>510.81</v>
      </c>
      <c r="Q7274" s="0" t="n">
        <f aca="false">MAX(0,F7274-H7274-K7274-L7274)</f>
        <v>91.6784231632211</v>
      </c>
    </row>
    <row r="7275" customFormat="false" ht="15" hidden="false" customHeight="false" outlineLevel="0" collapsed="false">
      <c r="A7275" s="0" t="n">
        <f aca="false">'Profiles 8760'!A7264</f>
        <v>7262</v>
      </c>
      <c r="B7275" s="0" t="n">
        <f aca="false">'Profiles 8760'!B7264</f>
        <v>10</v>
      </c>
      <c r="C7275" s="0" t="n">
        <f aca="false">'Profiles 8760'!E7264</f>
        <v>0</v>
      </c>
      <c r="D7275" s="0" t="n">
        <f aca="false">'Profiles 8760'!F7264</f>
        <v>1</v>
      </c>
      <c r="E7275" s="0" t="n">
        <f aca="false">'Profiles 8760'!G7264</f>
        <v>0.59508</v>
      </c>
      <c r="F7275" s="0" t="n">
        <f aca="false">D7275*Assumptions!$C$11*$B$7+E7275*Assumptions!$C$12*$B$8</f>
        <v>313.138772</v>
      </c>
      <c r="G7275" s="0" t="n">
        <f aca="false">C7275*Assumptions!$C$15</f>
        <v>0</v>
      </c>
      <c r="H7275" s="0" t="n">
        <f aca="false">MIN(F7275,G7275)</f>
        <v>0</v>
      </c>
      <c r="I7275" s="0" t="n">
        <f aca="false">IF(C7275=1,MIN(G7275-H7275,Assumptions!$C$13,P7274),0)</f>
        <v>0</v>
      </c>
      <c r="J7275" s="0" t="n">
        <f aca="false">H7275+I7275</f>
        <v>0</v>
      </c>
      <c r="K7275" s="0" t="n">
        <f aca="false">MIN(IF(C7275=1,F7275-H7275,F7275),Assumptions!$C$13,MAX(0,($B$5-P7274)/$B$6))</f>
        <v>0</v>
      </c>
      <c r="L7275" s="0" t="n">
        <f aca="false">IF(C7275=1,0,MIN(F7275-K7275,Assumptions!$C$15,MAX(0,$B$10-O7274-M7275)))</f>
        <v>200</v>
      </c>
      <c r="M7275" s="0" t="n">
        <f aca="false">'Profiles 8760'!H7264</f>
        <v>50000</v>
      </c>
      <c r="N7275" s="0" t="n">
        <f aca="false">J7275+L7275</f>
        <v>200</v>
      </c>
      <c r="O7275" s="0" t="n">
        <f aca="false">O7274+N7275</f>
        <v>677625.370127045</v>
      </c>
      <c r="P7275" s="0" t="n">
        <f aca="false">MIN($B$5,P7274+K7275*$B$6-I7275)</f>
        <v>510.81</v>
      </c>
      <c r="Q7275" s="0" t="n">
        <f aca="false">MAX(0,F7275-H7275-K7275-L7275)</f>
        <v>113.138772</v>
      </c>
    </row>
    <row r="7276" customFormat="false" ht="15" hidden="false" customHeight="false" outlineLevel="0" collapsed="false">
      <c r="A7276" s="0" t="n">
        <f aca="false">'Profiles 8760'!A7265</f>
        <v>7263</v>
      </c>
      <c r="B7276" s="0" t="n">
        <f aca="false">'Profiles 8760'!B7265</f>
        <v>10</v>
      </c>
      <c r="C7276" s="0" t="n">
        <f aca="false">'Profiles 8760'!E7265</f>
        <v>0</v>
      </c>
      <c r="D7276" s="0" t="n">
        <f aca="false">'Profiles 8760'!F7265</f>
        <v>0.969257</v>
      </c>
      <c r="E7276" s="0" t="n">
        <f aca="false">'Profiles 8760'!G7265</f>
        <v>0.328758</v>
      </c>
      <c r="F7276" s="0" t="n">
        <f aca="false">D7276*Assumptions!$C$11*$B$7+E7276*Assumptions!$C$12*$B$8</f>
        <v>293.3676238</v>
      </c>
      <c r="G7276" s="0" t="n">
        <f aca="false">C7276*Assumptions!$C$15</f>
        <v>0</v>
      </c>
      <c r="H7276" s="0" t="n">
        <f aca="false">MIN(F7276,G7276)</f>
        <v>0</v>
      </c>
      <c r="I7276" s="0" t="n">
        <f aca="false">IF(C7276=1,MIN(G7276-H7276,Assumptions!$C$13,P7275),0)</f>
        <v>0</v>
      </c>
      <c r="J7276" s="0" t="n">
        <f aca="false">H7276+I7276</f>
        <v>0</v>
      </c>
      <c r="K7276" s="0" t="n">
        <f aca="false">MIN(IF(C7276=1,F7276-H7276,F7276),Assumptions!$C$13,MAX(0,($B$5-P7275)/$B$6))</f>
        <v>0</v>
      </c>
      <c r="L7276" s="0" t="n">
        <f aca="false">IF(C7276=1,0,MIN(F7276-K7276,Assumptions!$C$15,MAX(0,$B$10-O7275-M7276)))</f>
        <v>200</v>
      </c>
      <c r="M7276" s="0" t="n">
        <f aca="false">'Profiles 8760'!H7265</f>
        <v>50000</v>
      </c>
      <c r="N7276" s="0" t="n">
        <f aca="false">J7276+L7276</f>
        <v>200</v>
      </c>
      <c r="O7276" s="0" t="n">
        <f aca="false">O7275+N7276</f>
        <v>677825.370127045</v>
      </c>
      <c r="P7276" s="0" t="n">
        <f aca="false">MIN($B$5,P7275+K7276*$B$6-I7276)</f>
        <v>510.81</v>
      </c>
      <c r="Q7276" s="0" t="n">
        <f aca="false">MAX(0,F7276-H7276-K7276-L7276)</f>
        <v>93.3676238000001</v>
      </c>
    </row>
    <row r="7277" customFormat="false" ht="15" hidden="false" customHeight="false" outlineLevel="0" collapsed="false">
      <c r="A7277" s="0" t="n">
        <f aca="false">'Profiles 8760'!A7266</f>
        <v>7264</v>
      </c>
      <c r="B7277" s="0" t="n">
        <f aca="false">'Profiles 8760'!B7266</f>
        <v>10</v>
      </c>
      <c r="C7277" s="0" t="n">
        <f aca="false">'Profiles 8760'!E7266</f>
        <v>0</v>
      </c>
      <c r="D7277" s="0" t="n">
        <f aca="false">'Profiles 8760'!F7266</f>
        <v>0.71576</v>
      </c>
      <c r="E7277" s="0" t="n">
        <f aca="false">'Profiles 8760'!G7266</f>
        <v>0.295894</v>
      </c>
      <c r="F7277" s="0" t="n">
        <f aca="false">D7277*Assumptions!$C$11*$B$7+E7277*Assumptions!$C$12*$B$8</f>
        <v>218.8135526</v>
      </c>
      <c r="G7277" s="0" t="n">
        <f aca="false">C7277*Assumptions!$C$15</f>
        <v>0</v>
      </c>
      <c r="H7277" s="0" t="n">
        <f aca="false">MIN(F7277,G7277)</f>
        <v>0</v>
      </c>
      <c r="I7277" s="0" t="n">
        <f aca="false">IF(C7277=1,MIN(G7277-H7277,Assumptions!$C$13,P7276),0)</f>
        <v>0</v>
      </c>
      <c r="J7277" s="0" t="n">
        <f aca="false">H7277+I7277</f>
        <v>0</v>
      </c>
      <c r="K7277" s="0" t="n">
        <f aca="false">MIN(IF(C7277=1,F7277-H7277,F7277),Assumptions!$C$13,MAX(0,($B$5-P7276)/$B$6))</f>
        <v>0</v>
      </c>
      <c r="L7277" s="0" t="n">
        <f aca="false">IF(C7277=1,0,MIN(F7277-K7277,Assumptions!$C$15,MAX(0,$B$10-O7276-M7277)))</f>
        <v>200</v>
      </c>
      <c r="M7277" s="0" t="n">
        <f aca="false">'Profiles 8760'!H7266</f>
        <v>50000</v>
      </c>
      <c r="N7277" s="0" t="n">
        <f aca="false">J7277+L7277</f>
        <v>200</v>
      </c>
      <c r="O7277" s="0" t="n">
        <f aca="false">O7276+N7277</f>
        <v>678025.370127045</v>
      </c>
      <c r="P7277" s="0" t="n">
        <f aca="false">MIN($B$5,P7276+K7277*$B$6-I7277)</f>
        <v>510.81</v>
      </c>
      <c r="Q7277" s="0" t="n">
        <f aca="false">MAX(0,F7277-H7277-K7277-L7277)</f>
        <v>18.8135526</v>
      </c>
    </row>
    <row r="7278" customFormat="false" ht="15" hidden="false" customHeight="false" outlineLevel="0" collapsed="false">
      <c r="A7278" s="0" t="n">
        <f aca="false">'Profiles 8760'!A7267</f>
        <v>7265</v>
      </c>
      <c r="B7278" s="0" t="n">
        <f aca="false">'Profiles 8760'!B7267</f>
        <v>10</v>
      </c>
      <c r="C7278" s="0" t="n">
        <f aca="false">'Profiles 8760'!E7267</f>
        <v>0</v>
      </c>
      <c r="D7278" s="0" t="n">
        <f aca="false">'Profiles 8760'!F7267</f>
        <v>0.420232</v>
      </c>
      <c r="E7278" s="0" t="n">
        <f aca="false">'Profiles 8760'!G7267</f>
        <v>0.315616</v>
      </c>
      <c r="F7278" s="0" t="n">
        <f aca="false">D7278*Assumptions!$C$11*$B$7+E7278*Assumptions!$C$12*$B$8</f>
        <v>134.271696</v>
      </c>
      <c r="G7278" s="0" t="n">
        <f aca="false">C7278*Assumptions!$C$15</f>
        <v>0</v>
      </c>
      <c r="H7278" s="0" t="n">
        <f aca="false">MIN(F7278,G7278)</f>
        <v>0</v>
      </c>
      <c r="I7278" s="0" t="n">
        <f aca="false">IF(C7278=1,MIN(G7278-H7278,Assumptions!$C$13,P7277),0)</f>
        <v>0</v>
      </c>
      <c r="J7278" s="0" t="n">
        <f aca="false">H7278+I7278</f>
        <v>0</v>
      </c>
      <c r="K7278" s="0" t="n">
        <f aca="false">MIN(IF(C7278=1,F7278-H7278,F7278),Assumptions!$C$13,MAX(0,($B$5-P7277)/$B$6))</f>
        <v>0</v>
      </c>
      <c r="L7278" s="0" t="n">
        <f aca="false">IF(C7278=1,0,MIN(F7278-K7278,Assumptions!$C$15,MAX(0,$B$10-O7277-M7278)))</f>
        <v>134.271696</v>
      </c>
      <c r="M7278" s="0" t="n">
        <f aca="false">'Profiles 8760'!H7267</f>
        <v>50000</v>
      </c>
      <c r="N7278" s="0" t="n">
        <f aca="false">J7278+L7278</f>
        <v>134.271696</v>
      </c>
      <c r="O7278" s="0" t="n">
        <f aca="false">O7277+N7278</f>
        <v>678159.641823045</v>
      </c>
      <c r="P7278" s="0" t="n">
        <f aca="false">MIN($B$5,P7277+K7278*$B$6-I7278)</f>
        <v>510.81</v>
      </c>
      <c r="Q7278" s="0" t="n">
        <f aca="false">MAX(0,F7278-H7278-K7278-L7278)</f>
        <v>0</v>
      </c>
    </row>
    <row r="7279" customFormat="false" ht="15" hidden="false" customHeight="false" outlineLevel="0" collapsed="false">
      <c r="A7279" s="0" t="n">
        <f aca="false">'Profiles 8760'!A7268</f>
        <v>7266</v>
      </c>
      <c r="B7279" s="0" t="n">
        <f aca="false">'Profiles 8760'!B7268</f>
        <v>10</v>
      </c>
      <c r="C7279" s="0" t="n">
        <f aca="false">'Profiles 8760'!E7268</f>
        <v>0</v>
      </c>
      <c r="D7279" s="0" t="n">
        <f aca="false">'Profiles 8760'!F7268</f>
        <v>0.139675</v>
      </c>
      <c r="E7279" s="0" t="n">
        <f aca="false">'Profiles 8760'!G7268</f>
        <v>0.382096</v>
      </c>
      <c r="F7279" s="0" t="n">
        <f aca="false">D7279*Assumptions!$C$11*$B$7+E7279*Assumptions!$C$12*$B$8</f>
        <v>55.9658664</v>
      </c>
      <c r="G7279" s="0" t="n">
        <f aca="false">C7279*Assumptions!$C$15</f>
        <v>0</v>
      </c>
      <c r="H7279" s="0" t="n">
        <f aca="false">MIN(F7279,G7279)</f>
        <v>0</v>
      </c>
      <c r="I7279" s="0" t="n">
        <f aca="false">IF(C7279=1,MIN(G7279-H7279,Assumptions!$C$13,P7278),0)</f>
        <v>0</v>
      </c>
      <c r="J7279" s="0" t="n">
        <f aca="false">H7279+I7279</f>
        <v>0</v>
      </c>
      <c r="K7279" s="0" t="n">
        <f aca="false">MIN(IF(C7279=1,F7279-H7279,F7279),Assumptions!$C$13,MAX(0,($B$5-P7278)/$B$6))</f>
        <v>0</v>
      </c>
      <c r="L7279" s="0" t="n">
        <f aca="false">IF(C7279=1,0,MIN(F7279-K7279,Assumptions!$C$15,MAX(0,$B$10-O7278-M7279)))</f>
        <v>55.9658664</v>
      </c>
      <c r="M7279" s="0" t="n">
        <f aca="false">'Profiles 8760'!H7268</f>
        <v>50000</v>
      </c>
      <c r="N7279" s="0" t="n">
        <f aca="false">J7279+L7279</f>
        <v>55.9658664</v>
      </c>
      <c r="O7279" s="0" t="n">
        <f aca="false">O7278+N7279</f>
        <v>678215.607689445</v>
      </c>
      <c r="P7279" s="0" t="n">
        <f aca="false">MIN($B$5,P7278+K7279*$B$6-I7279)</f>
        <v>510.81</v>
      </c>
      <c r="Q7279" s="0" t="n">
        <f aca="false">MAX(0,F7279-H7279-K7279-L7279)</f>
        <v>0</v>
      </c>
    </row>
    <row r="7280" customFormat="false" ht="15" hidden="false" customHeight="false" outlineLevel="0" collapsed="false">
      <c r="A7280" s="0" t="n">
        <f aca="false">'Profiles 8760'!A7269</f>
        <v>7267</v>
      </c>
      <c r="B7280" s="0" t="n">
        <f aca="false">'Profiles 8760'!B7269</f>
        <v>10</v>
      </c>
      <c r="C7280" s="0" t="n">
        <f aca="false">'Profiles 8760'!E7269</f>
        <v>0</v>
      </c>
      <c r="D7280" s="0" t="n">
        <f aca="false">'Profiles 8760'!F7269</f>
        <v>0</v>
      </c>
      <c r="E7280" s="0" t="n">
        <f aca="false">'Profiles 8760'!G7269</f>
        <v>0.400737</v>
      </c>
      <c r="F7280" s="0" t="n">
        <f aca="false">D7280*Assumptions!$C$11*$B$7+E7280*Assumptions!$C$12*$B$8</f>
        <v>16.3901433</v>
      </c>
      <c r="G7280" s="0" t="n">
        <f aca="false">C7280*Assumptions!$C$15</f>
        <v>0</v>
      </c>
      <c r="H7280" s="0" t="n">
        <f aca="false">MIN(F7280,G7280)</f>
        <v>0</v>
      </c>
      <c r="I7280" s="0" t="n">
        <f aca="false">IF(C7280=1,MIN(G7280-H7280,Assumptions!$C$13,P7279),0)</f>
        <v>0</v>
      </c>
      <c r="J7280" s="0" t="n">
        <f aca="false">H7280+I7280</f>
        <v>0</v>
      </c>
      <c r="K7280" s="0" t="n">
        <f aca="false">MIN(IF(C7280=1,F7280-H7280,F7280),Assumptions!$C$13,MAX(0,($B$5-P7279)/$B$6))</f>
        <v>0</v>
      </c>
      <c r="L7280" s="0" t="n">
        <f aca="false">IF(C7280=1,0,MIN(F7280-K7280,Assumptions!$C$15,MAX(0,$B$10-O7279-M7280)))</f>
        <v>16.3901433</v>
      </c>
      <c r="M7280" s="0" t="n">
        <f aca="false">'Profiles 8760'!H7269</f>
        <v>50000</v>
      </c>
      <c r="N7280" s="0" t="n">
        <f aca="false">J7280+L7280</f>
        <v>16.3901433</v>
      </c>
      <c r="O7280" s="0" t="n">
        <f aca="false">O7279+N7280</f>
        <v>678231.997832745</v>
      </c>
      <c r="P7280" s="0" t="n">
        <f aca="false">MIN($B$5,P7279+K7280*$B$6-I7280)</f>
        <v>510.81</v>
      </c>
      <c r="Q7280" s="0" t="n">
        <f aca="false">MAX(0,F7280-H7280-K7280-L7280)</f>
        <v>0</v>
      </c>
    </row>
    <row r="7281" customFormat="false" ht="15" hidden="false" customHeight="false" outlineLevel="0" collapsed="false">
      <c r="A7281" s="0" t="n">
        <f aca="false">'Profiles 8760'!A7270</f>
        <v>7268</v>
      </c>
      <c r="B7281" s="0" t="n">
        <f aca="false">'Profiles 8760'!B7270</f>
        <v>10</v>
      </c>
      <c r="C7281" s="0" t="n">
        <f aca="false">'Profiles 8760'!E7270</f>
        <v>1</v>
      </c>
      <c r="D7281" s="0" t="n">
        <f aca="false">'Profiles 8760'!F7270</f>
        <v>0</v>
      </c>
      <c r="E7281" s="0" t="n">
        <f aca="false">'Profiles 8760'!G7270</f>
        <v>0.712359</v>
      </c>
      <c r="F7281" s="0" t="n">
        <f aca="false">D7281*Assumptions!$C$11*$B$7+E7281*Assumptions!$C$12*$B$8</f>
        <v>29.1354831</v>
      </c>
      <c r="G7281" s="0" t="n">
        <f aca="false">C7281*Assumptions!$C$15</f>
        <v>200</v>
      </c>
      <c r="H7281" s="0" t="n">
        <f aca="false">MIN(F7281,G7281)</f>
        <v>29.1354831</v>
      </c>
      <c r="I7281" s="0" t="n">
        <f aca="false">IF(C7281=1,MIN(G7281-H7281,Assumptions!$C$13,P7280),0)</f>
        <v>170.8645169</v>
      </c>
      <c r="J7281" s="0" t="n">
        <f aca="false">H7281+I7281</f>
        <v>200</v>
      </c>
      <c r="K7281" s="0" t="n">
        <f aca="false">MIN(IF(C7281=1,F7281-H7281,F7281),Assumptions!$C$13,MAX(0,($B$5-P7280)/$B$6))</f>
        <v>0</v>
      </c>
      <c r="L7281" s="0" t="n">
        <f aca="false">IF(C7281=1,0,MIN(F7281-K7281,Assumptions!$C$15,MAX(0,$B$10-O7280-M7281)))</f>
        <v>0</v>
      </c>
      <c r="M7281" s="0" t="n">
        <f aca="false">'Profiles 8760'!H7270</f>
        <v>49800</v>
      </c>
      <c r="N7281" s="0" t="n">
        <f aca="false">J7281+L7281</f>
        <v>200</v>
      </c>
      <c r="O7281" s="0" t="n">
        <f aca="false">O7280+N7281</f>
        <v>678431.997832745</v>
      </c>
      <c r="P7281" s="0" t="n">
        <f aca="false">MIN($B$5,P7280+K7281*$B$6-I7281)</f>
        <v>339.9454831</v>
      </c>
      <c r="Q7281" s="0" t="n">
        <f aca="false">MAX(0,F7281-H7281-K7281-L7281)</f>
        <v>0</v>
      </c>
    </row>
    <row r="7282" customFormat="false" ht="15" hidden="false" customHeight="false" outlineLevel="0" collapsed="false">
      <c r="A7282" s="0" t="n">
        <f aca="false">'Profiles 8760'!A7271</f>
        <v>7269</v>
      </c>
      <c r="B7282" s="0" t="n">
        <f aca="false">'Profiles 8760'!B7271</f>
        <v>10</v>
      </c>
      <c r="C7282" s="0" t="n">
        <f aca="false">'Profiles 8760'!E7271</f>
        <v>1</v>
      </c>
      <c r="D7282" s="0" t="n">
        <f aca="false">'Profiles 8760'!F7271</f>
        <v>0</v>
      </c>
      <c r="E7282" s="0" t="n">
        <f aca="false">'Profiles 8760'!G7271</f>
        <v>0.641684</v>
      </c>
      <c r="F7282" s="0" t="n">
        <f aca="false">D7282*Assumptions!$C$11*$B$7+E7282*Assumptions!$C$12*$B$8</f>
        <v>26.2448756</v>
      </c>
      <c r="G7282" s="0" t="n">
        <f aca="false">C7282*Assumptions!$C$15</f>
        <v>200</v>
      </c>
      <c r="H7282" s="0" t="n">
        <f aca="false">MIN(F7282,G7282)</f>
        <v>26.2448756</v>
      </c>
      <c r="I7282" s="0" t="n">
        <f aca="false">IF(C7282=1,MIN(G7282-H7282,Assumptions!$C$13,P7281),0)</f>
        <v>173.7551244</v>
      </c>
      <c r="J7282" s="0" t="n">
        <f aca="false">H7282+I7282</f>
        <v>200</v>
      </c>
      <c r="K7282" s="0" t="n">
        <f aca="false">MIN(IF(C7282=1,F7282-H7282,F7282),Assumptions!$C$13,MAX(0,($B$5-P7281)/$B$6))</f>
        <v>0</v>
      </c>
      <c r="L7282" s="0" t="n">
        <f aca="false">IF(C7282=1,0,MIN(F7282-K7282,Assumptions!$C$15,MAX(0,$B$10-O7281-M7282)))</f>
        <v>0</v>
      </c>
      <c r="M7282" s="0" t="n">
        <f aca="false">'Profiles 8760'!H7271</f>
        <v>49600</v>
      </c>
      <c r="N7282" s="0" t="n">
        <f aca="false">J7282+L7282</f>
        <v>200</v>
      </c>
      <c r="O7282" s="0" t="n">
        <f aca="false">O7281+N7282</f>
        <v>678631.997832745</v>
      </c>
      <c r="P7282" s="0" t="n">
        <f aca="false">MIN($B$5,P7281+K7282*$B$6-I7282)</f>
        <v>166.1903587</v>
      </c>
      <c r="Q7282" s="0" t="n">
        <f aca="false">MAX(0,F7282-H7282-K7282-L7282)</f>
        <v>0</v>
      </c>
    </row>
    <row r="7283" customFormat="false" ht="15" hidden="false" customHeight="false" outlineLevel="0" collapsed="false">
      <c r="A7283" s="0" t="n">
        <f aca="false">'Profiles 8760'!A7272</f>
        <v>7270</v>
      </c>
      <c r="B7283" s="0" t="n">
        <f aca="false">'Profiles 8760'!B7272</f>
        <v>10</v>
      </c>
      <c r="C7283" s="0" t="n">
        <f aca="false">'Profiles 8760'!E7272</f>
        <v>0</v>
      </c>
      <c r="D7283" s="0" t="n">
        <f aca="false">'Profiles 8760'!F7272</f>
        <v>0</v>
      </c>
      <c r="E7283" s="0" t="n">
        <f aca="false">'Profiles 8760'!G7272</f>
        <v>0.85665</v>
      </c>
      <c r="F7283" s="0" t="n">
        <f aca="false">D7283*Assumptions!$C$11*$B$7+E7283*Assumptions!$C$12*$B$8</f>
        <v>35.036985</v>
      </c>
      <c r="G7283" s="0" t="n">
        <f aca="false">C7283*Assumptions!$C$15</f>
        <v>0</v>
      </c>
      <c r="H7283" s="0" t="n">
        <f aca="false">MIN(F7283,G7283)</f>
        <v>0</v>
      </c>
      <c r="I7283" s="0" t="n">
        <f aca="false">IF(C7283=1,MIN(G7283-H7283,Assumptions!$C$13,P7282),0)</f>
        <v>0</v>
      </c>
      <c r="J7283" s="0" t="n">
        <f aca="false">H7283+I7283</f>
        <v>0</v>
      </c>
      <c r="K7283" s="0" t="n">
        <f aca="false">MIN(IF(C7283=1,F7283-H7283,F7283),Assumptions!$C$13,MAX(0,($B$5-P7282)/$B$6))</f>
        <v>35.036985</v>
      </c>
      <c r="L7283" s="0" t="n">
        <f aca="false">IF(C7283=1,0,MIN(F7283-K7283,Assumptions!$C$15,MAX(0,$B$10-O7282-M7283)))</f>
        <v>0</v>
      </c>
      <c r="M7283" s="0" t="n">
        <f aca="false">'Profiles 8760'!H7272</f>
        <v>49600</v>
      </c>
      <c r="N7283" s="0" t="n">
        <f aca="false">J7283+L7283</f>
        <v>0</v>
      </c>
      <c r="O7283" s="0" t="n">
        <f aca="false">O7282+N7283</f>
        <v>678631.997832745</v>
      </c>
      <c r="P7283" s="0" t="n">
        <f aca="false">MIN($B$5,P7282+K7283*$B$6-I7283)</f>
        <v>196.560417298</v>
      </c>
      <c r="Q7283" s="0" t="n">
        <f aca="false">MAX(0,F7283-H7283-K7283-L7283)</f>
        <v>0</v>
      </c>
    </row>
    <row r="7284" customFormat="false" ht="15" hidden="false" customHeight="false" outlineLevel="0" collapsed="false">
      <c r="A7284" s="0" t="n">
        <f aca="false">'Profiles 8760'!A7273</f>
        <v>7271</v>
      </c>
      <c r="B7284" s="0" t="n">
        <f aca="false">'Profiles 8760'!B7273</f>
        <v>10</v>
      </c>
      <c r="C7284" s="0" t="n">
        <f aca="false">'Profiles 8760'!E7273</f>
        <v>0</v>
      </c>
      <c r="D7284" s="0" t="n">
        <f aca="false">'Profiles 8760'!F7273</f>
        <v>0</v>
      </c>
      <c r="E7284" s="0" t="n">
        <f aca="false">'Profiles 8760'!G7273</f>
        <v>0.837157</v>
      </c>
      <c r="F7284" s="0" t="n">
        <f aca="false">D7284*Assumptions!$C$11*$B$7+E7284*Assumptions!$C$12*$B$8</f>
        <v>34.2397213</v>
      </c>
      <c r="G7284" s="0" t="n">
        <f aca="false">C7284*Assumptions!$C$15</f>
        <v>0</v>
      </c>
      <c r="H7284" s="0" t="n">
        <f aca="false">MIN(F7284,G7284)</f>
        <v>0</v>
      </c>
      <c r="I7284" s="0" t="n">
        <f aca="false">IF(C7284=1,MIN(G7284-H7284,Assumptions!$C$13,P7283),0)</f>
        <v>0</v>
      </c>
      <c r="J7284" s="0" t="n">
        <f aca="false">H7284+I7284</f>
        <v>0</v>
      </c>
      <c r="K7284" s="0" t="n">
        <f aca="false">MIN(IF(C7284=1,F7284-H7284,F7284),Assumptions!$C$13,MAX(0,($B$5-P7283)/$B$6))</f>
        <v>34.2397213</v>
      </c>
      <c r="L7284" s="0" t="n">
        <f aca="false">IF(C7284=1,0,MIN(F7284-K7284,Assumptions!$C$15,MAX(0,$B$10-O7283-M7284)))</f>
        <v>0</v>
      </c>
      <c r="M7284" s="0" t="n">
        <f aca="false">'Profiles 8760'!H7273</f>
        <v>49600</v>
      </c>
      <c r="N7284" s="0" t="n">
        <f aca="false">J7284+L7284</f>
        <v>0</v>
      </c>
      <c r="O7284" s="0" t="n">
        <f aca="false">O7283+N7284</f>
        <v>678631.997832745</v>
      </c>
      <c r="P7284" s="0" t="n">
        <f aca="false">MIN($B$5,P7283+K7284*$B$6-I7284)</f>
        <v>226.23940772084</v>
      </c>
      <c r="Q7284" s="0" t="n">
        <f aca="false">MAX(0,F7284-H7284-K7284-L7284)</f>
        <v>0</v>
      </c>
    </row>
    <row r="7285" customFormat="false" ht="15" hidden="false" customHeight="false" outlineLevel="0" collapsed="false">
      <c r="A7285" s="0" t="n">
        <f aca="false">'Profiles 8760'!A7274</f>
        <v>7272</v>
      </c>
      <c r="B7285" s="0" t="n">
        <f aca="false">'Profiles 8760'!B7274</f>
        <v>10</v>
      </c>
      <c r="C7285" s="0" t="n">
        <f aca="false">'Profiles 8760'!E7274</f>
        <v>0</v>
      </c>
      <c r="D7285" s="0" t="n">
        <f aca="false">'Profiles 8760'!F7274</f>
        <v>0</v>
      </c>
      <c r="E7285" s="0" t="n">
        <f aca="false">'Profiles 8760'!G7274</f>
        <v>0.607181</v>
      </c>
      <c r="F7285" s="0" t="n">
        <f aca="false">D7285*Assumptions!$C$11*$B$7+E7285*Assumptions!$C$12*$B$8</f>
        <v>24.8337029</v>
      </c>
      <c r="G7285" s="0" t="n">
        <f aca="false">C7285*Assumptions!$C$15</f>
        <v>0</v>
      </c>
      <c r="H7285" s="0" t="n">
        <f aca="false">MIN(F7285,G7285)</f>
        <v>0</v>
      </c>
      <c r="I7285" s="0" t="n">
        <f aca="false">IF(C7285=1,MIN(G7285-H7285,Assumptions!$C$13,P7284),0)</f>
        <v>0</v>
      </c>
      <c r="J7285" s="0" t="n">
        <f aca="false">H7285+I7285</f>
        <v>0</v>
      </c>
      <c r="K7285" s="0" t="n">
        <f aca="false">MIN(IF(C7285=1,F7285-H7285,F7285),Assumptions!$C$13,MAX(0,($B$5-P7284)/$B$6))</f>
        <v>24.8337029</v>
      </c>
      <c r="L7285" s="0" t="n">
        <f aca="false">IF(C7285=1,0,MIN(F7285-K7285,Assumptions!$C$15,MAX(0,$B$10-O7284-M7285)))</f>
        <v>0</v>
      </c>
      <c r="M7285" s="0" t="n">
        <f aca="false">'Profiles 8760'!H7274</f>
        <v>49600</v>
      </c>
      <c r="N7285" s="0" t="n">
        <f aca="false">J7285+L7285</f>
        <v>0</v>
      </c>
      <c r="O7285" s="0" t="n">
        <f aca="false">O7284+N7285</f>
        <v>678631.997832745</v>
      </c>
      <c r="P7285" s="0" t="n">
        <f aca="false">MIN($B$5,P7284+K7285*$B$6-I7285)</f>
        <v>247.76526139456</v>
      </c>
      <c r="Q7285" s="0" t="n">
        <f aca="false">MAX(0,F7285-H7285-K7285-L7285)</f>
        <v>0</v>
      </c>
    </row>
    <row r="7286" customFormat="false" ht="15" hidden="false" customHeight="false" outlineLevel="0" collapsed="false">
      <c r="A7286" s="0" t="n">
        <f aca="false">'Profiles 8760'!A7275</f>
        <v>7273</v>
      </c>
      <c r="B7286" s="0" t="n">
        <f aca="false">'Profiles 8760'!B7275</f>
        <v>10</v>
      </c>
      <c r="C7286" s="0" t="n">
        <f aca="false">'Profiles 8760'!E7275</f>
        <v>0</v>
      </c>
      <c r="D7286" s="0" t="n">
        <f aca="false">'Profiles 8760'!F7275</f>
        <v>0</v>
      </c>
      <c r="E7286" s="0" t="n">
        <f aca="false">'Profiles 8760'!G7275</f>
        <v>0.350955</v>
      </c>
      <c r="F7286" s="0" t="n">
        <f aca="false">D7286*Assumptions!$C$11*$B$7+E7286*Assumptions!$C$12*$B$8</f>
        <v>14.3540595</v>
      </c>
      <c r="G7286" s="0" t="n">
        <f aca="false">C7286*Assumptions!$C$15</f>
        <v>0</v>
      </c>
      <c r="H7286" s="0" t="n">
        <f aca="false">MIN(F7286,G7286)</f>
        <v>0</v>
      </c>
      <c r="I7286" s="0" t="n">
        <f aca="false">IF(C7286=1,MIN(G7286-H7286,Assumptions!$C$13,P7285),0)</f>
        <v>0</v>
      </c>
      <c r="J7286" s="0" t="n">
        <f aca="false">H7286+I7286</f>
        <v>0</v>
      </c>
      <c r="K7286" s="0" t="n">
        <f aca="false">MIN(IF(C7286=1,F7286-H7286,F7286),Assumptions!$C$13,MAX(0,($B$5-P7285)/$B$6))</f>
        <v>14.3540595</v>
      </c>
      <c r="L7286" s="0" t="n">
        <f aca="false">IF(C7286=1,0,MIN(F7286-K7286,Assumptions!$C$15,MAX(0,$B$10-O7285-M7286)))</f>
        <v>0</v>
      </c>
      <c r="M7286" s="0" t="n">
        <f aca="false">'Profiles 8760'!H7275</f>
        <v>49600</v>
      </c>
      <c r="N7286" s="0" t="n">
        <f aca="false">J7286+L7286</f>
        <v>0</v>
      </c>
      <c r="O7286" s="0" t="n">
        <f aca="false">O7285+N7286</f>
        <v>678631.997832745</v>
      </c>
      <c r="P7286" s="0" t="n">
        <f aca="false">MIN($B$5,P7285+K7286*$B$6-I7286)</f>
        <v>260.20736016916</v>
      </c>
      <c r="Q7286" s="0" t="n">
        <f aca="false">MAX(0,F7286-H7286-K7286-L7286)</f>
        <v>0</v>
      </c>
    </row>
    <row r="7287" customFormat="false" ht="15" hidden="false" customHeight="false" outlineLevel="0" collapsed="false">
      <c r="A7287" s="0" t="n">
        <f aca="false">'Profiles 8760'!A7276</f>
        <v>7274</v>
      </c>
      <c r="B7287" s="0" t="n">
        <f aca="false">'Profiles 8760'!B7276</f>
        <v>10</v>
      </c>
      <c r="C7287" s="0" t="n">
        <f aca="false">'Profiles 8760'!E7276</f>
        <v>0</v>
      </c>
      <c r="D7287" s="0" t="n">
        <f aca="false">'Profiles 8760'!F7276</f>
        <v>0</v>
      </c>
      <c r="E7287" s="0" t="n">
        <f aca="false">'Profiles 8760'!G7276</f>
        <v>0.320759</v>
      </c>
      <c r="F7287" s="0" t="n">
        <f aca="false">D7287*Assumptions!$C$11*$B$7+E7287*Assumptions!$C$12*$B$8</f>
        <v>13.1190431</v>
      </c>
      <c r="G7287" s="0" t="n">
        <f aca="false">C7287*Assumptions!$C$15</f>
        <v>0</v>
      </c>
      <c r="H7287" s="0" t="n">
        <f aca="false">MIN(F7287,G7287)</f>
        <v>0</v>
      </c>
      <c r="I7287" s="0" t="n">
        <f aca="false">IF(C7287=1,MIN(G7287-H7287,Assumptions!$C$13,P7286),0)</f>
        <v>0</v>
      </c>
      <c r="J7287" s="0" t="n">
        <f aca="false">H7287+I7287</f>
        <v>0</v>
      </c>
      <c r="K7287" s="0" t="n">
        <f aca="false">MIN(IF(C7287=1,F7287-H7287,F7287),Assumptions!$C$13,MAX(0,($B$5-P7286)/$B$6))</f>
        <v>13.1190431</v>
      </c>
      <c r="L7287" s="0" t="n">
        <f aca="false">IF(C7287=1,0,MIN(F7287-K7287,Assumptions!$C$15,MAX(0,$B$10-O7286-M7287)))</f>
        <v>0</v>
      </c>
      <c r="M7287" s="0" t="n">
        <f aca="false">'Profiles 8760'!H7276</f>
        <v>49600</v>
      </c>
      <c r="N7287" s="0" t="n">
        <f aca="false">J7287+L7287</f>
        <v>0</v>
      </c>
      <c r="O7287" s="0" t="n">
        <f aca="false">O7286+N7287</f>
        <v>678631.997832745</v>
      </c>
      <c r="P7287" s="0" t="n">
        <f aca="false">MIN($B$5,P7286+K7287*$B$6-I7287)</f>
        <v>271.57894672824</v>
      </c>
      <c r="Q7287" s="0" t="n">
        <f aca="false">MAX(0,F7287-H7287-K7287-L7287)</f>
        <v>0</v>
      </c>
    </row>
    <row r="7288" customFormat="false" ht="15" hidden="false" customHeight="false" outlineLevel="0" collapsed="false">
      <c r="A7288" s="0" t="n">
        <f aca="false">'Profiles 8760'!A7277</f>
        <v>7275</v>
      </c>
      <c r="B7288" s="0" t="n">
        <f aca="false">'Profiles 8760'!B7277</f>
        <v>10</v>
      </c>
      <c r="C7288" s="0" t="n">
        <f aca="false">'Profiles 8760'!E7277</f>
        <v>0</v>
      </c>
      <c r="D7288" s="0" t="n">
        <f aca="false">'Profiles 8760'!F7277</f>
        <v>0</v>
      </c>
      <c r="E7288" s="0" t="n">
        <f aca="false">'Profiles 8760'!G7277</f>
        <v>0.249694</v>
      </c>
      <c r="F7288" s="0" t="n">
        <f aca="false">D7288*Assumptions!$C$11*$B$7+E7288*Assumptions!$C$12*$B$8</f>
        <v>10.2124846</v>
      </c>
      <c r="G7288" s="0" t="n">
        <f aca="false">C7288*Assumptions!$C$15</f>
        <v>0</v>
      </c>
      <c r="H7288" s="0" t="n">
        <f aca="false">MIN(F7288,G7288)</f>
        <v>0</v>
      </c>
      <c r="I7288" s="0" t="n">
        <f aca="false">IF(C7288=1,MIN(G7288-H7288,Assumptions!$C$13,P7287),0)</f>
        <v>0</v>
      </c>
      <c r="J7288" s="0" t="n">
        <f aca="false">H7288+I7288</f>
        <v>0</v>
      </c>
      <c r="K7288" s="0" t="n">
        <f aca="false">MIN(IF(C7288=1,F7288-H7288,F7288),Assumptions!$C$13,MAX(0,($B$5-P7287)/$B$6))</f>
        <v>10.2124846</v>
      </c>
      <c r="L7288" s="0" t="n">
        <f aca="false">IF(C7288=1,0,MIN(F7288-K7288,Assumptions!$C$15,MAX(0,$B$10-O7287-M7288)))</f>
        <v>0</v>
      </c>
      <c r="M7288" s="0" t="n">
        <f aca="false">'Profiles 8760'!H7277</f>
        <v>49600</v>
      </c>
      <c r="N7288" s="0" t="n">
        <f aca="false">J7288+L7288</f>
        <v>0</v>
      </c>
      <c r="O7288" s="0" t="n">
        <f aca="false">O7287+N7288</f>
        <v>678631.997832745</v>
      </c>
      <c r="P7288" s="0" t="n">
        <f aca="false">MIN($B$5,P7287+K7288*$B$6-I7288)</f>
        <v>280.43112837952</v>
      </c>
      <c r="Q7288" s="0" t="n">
        <f aca="false">MAX(0,F7288-H7288-K7288-L7288)</f>
        <v>0</v>
      </c>
    </row>
    <row r="7289" customFormat="false" ht="15" hidden="false" customHeight="false" outlineLevel="0" collapsed="false">
      <c r="A7289" s="0" t="n">
        <f aca="false">'Profiles 8760'!A7278</f>
        <v>7276</v>
      </c>
      <c r="B7289" s="0" t="n">
        <f aca="false">'Profiles 8760'!B7278</f>
        <v>10</v>
      </c>
      <c r="C7289" s="0" t="n">
        <f aca="false">'Profiles 8760'!E7278</f>
        <v>0</v>
      </c>
      <c r="D7289" s="0" t="n">
        <f aca="false">'Profiles 8760'!F7278</f>
        <v>0</v>
      </c>
      <c r="E7289" s="0" t="n">
        <f aca="false">'Profiles 8760'!G7278</f>
        <v>0.346929</v>
      </c>
      <c r="F7289" s="0" t="n">
        <f aca="false">D7289*Assumptions!$C$11*$B$7+E7289*Assumptions!$C$12*$B$8</f>
        <v>14.1893961</v>
      </c>
      <c r="G7289" s="0" t="n">
        <f aca="false">C7289*Assumptions!$C$15</f>
        <v>0</v>
      </c>
      <c r="H7289" s="0" t="n">
        <f aca="false">MIN(F7289,G7289)</f>
        <v>0</v>
      </c>
      <c r="I7289" s="0" t="n">
        <f aca="false">IF(C7289=1,MIN(G7289-H7289,Assumptions!$C$13,P7288),0)</f>
        <v>0</v>
      </c>
      <c r="J7289" s="0" t="n">
        <f aca="false">H7289+I7289</f>
        <v>0</v>
      </c>
      <c r="K7289" s="0" t="n">
        <f aca="false">MIN(IF(C7289=1,F7289-H7289,F7289),Assumptions!$C$13,MAX(0,($B$5-P7288)/$B$6))</f>
        <v>14.1893961</v>
      </c>
      <c r="L7289" s="0" t="n">
        <f aca="false">IF(C7289=1,0,MIN(F7289-K7289,Assumptions!$C$15,MAX(0,$B$10-O7288-M7289)))</f>
        <v>0</v>
      </c>
      <c r="M7289" s="0" t="n">
        <f aca="false">'Profiles 8760'!H7278</f>
        <v>49600</v>
      </c>
      <c r="N7289" s="0" t="n">
        <f aca="false">J7289+L7289</f>
        <v>0</v>
      </c>
      <c r="O7289" s="0" t="n">
        <f aca="false">O7288+N7289</f>
        <v>678631.997832745</v>
      </c>
      <c r="P7289" s="0" t="n">
        <f aca="false">MIN($B$5,P7288+K7289*$B$6-I7289)</f>
        <v>292.730496919</v>
      </c>
      <c r="Q7289" s="0" t="n">
        <f aca="false">MAX(0,F7289-H7289-K7289-L7289)</f>
        <v>0</v>
      </c>
    </row>
    <row r="7290" customFormat="false" ht="15" hidden="false" customHeight="false" outlineLevel="0" collapsed="false">
      <c r="A7290" s="0" t="n">
        <f aca="false">'Profiles 8760'!A7279</f>
        <v>7277</v>
      </c>
      <c r="B7290" s="0" t="n">
        <f aca="false">'Profiles 8760'!B7279</f>
        <v>10</v>
      </c>
      <c r="C7290" s="0" t="n">
        <f aca="false">'Profiles 8760'!E7279</f>
        <v>0</v>
      </c>
      <c r="D7290" s="0" t="n">
        <f aca="false">'Profiles 8760'!F7279</f>
        <v>0</v>
      </c>
      <c r="E7290" s="0" t="n">
        <f aca="false">'Profiles 8760'!G7279</f>
        <v>0.340186</v>
      </c>
      <c r="F7290" s="0" t="n">
        <f aca="false">D7290*Assumptions!$C$11*$B$7+E7290*Assumptions!$C$12*$B$8</f>
        <v>13.9136074</v>
      </c>
      <c r="G7290" s="0" t="n">
        <f aca="false">C7290*Assumptions!$C$15</f>
        <v>0</v>
      </c>
      <c r="H7290" s="0" t="n">
        <f aca="false">MIN(F7290,G7290)</f>
        <v>0</v>
      </c>
      <c r="I7290" s="0" t="n">
        <f aca="false">IF(C7290=1,MIN(G7290-H7290,Assumptions!$C$13,P7289),0)</f>
        <v>0</v>
      </c>
      <c r="J7290" s="0" t="n">
        <f aca="false">H7290+I7290</f>
        <v>0</v>
      </c>
      <c r="K7290" s="0" t="n">
        <f aca="false">MIN(IF(C7290=1,F7290-H7290,F7290),Assumptions!$C$13,MAX(0,($B$5-P7289)/$B$6))</f>
        <v>13.9136074</v>
      </c>
      <c r="L7290" s="0" t="n">
        <f aca="false">IF(C7290=1,0,MIN(F7290-K7290,Assumptions!$C$15,MAX(0,$B$10-O7289-M7290)))</f>
        <v>0</v>
      </c>
      <c r="M7290" s="0" t="n">
        <f aca="false">'Profiles 8760'!H7279</f>
        <v>49600</v>
      </c>
      <c r="N7290" s="0" t="n">
        <f aca="false">J7290+L7290</f>
        <v>0</v>
      </c>
      <c r="O7290" s="0" t="n">
        <f aca="false">O7289+N7290</f>
        <v>678631.997832745</v>
      </c>
      <c r="P7290" s="0" t="n">
        <f aca="false">MIN($B$5,P7289+K7290*$B$6-I7290)</f>
        <v>304.79081181332</v>
      </c>
      <c r="Q7290" s="0" t="n">
        <f aca="false">MAX(0,F7290-H7290-K7290-L7290)</f>
        <v>0</v>
      </c>
    </row>
    <row r="7291" customFormat="false" ht="15" hidden="false" customHeight="false" outlineLevel="0" collapsed="false">
      <c r="A7291" s="0" t="n">
        <f aca="false">'Profiles 8760'!A7280</f>
        <v>7278</v>
      </c>
      <c r="B7291" s="0" t="n">
        <f aca="false">'Profiles 8760'!B7280</f>
        <v>10</v>
      </c>
      <c r="C7291" s="0" t="n">
        <f aca="false">'Profiles 8760'!E7280</f>
        <v>0</v>
      </c>
      <c r="D7291" s="0" t="n">
        <f aca="false">'Profiles 8760'!F7280</f>
        <v>0</v>
      </c>
      <c r="E7291" s="0" t="n">
        <f aca="false">'Profiles 8760'!G7280</f>
        <v>0.273975</v>
      </c>
      <c r="F7291" s="0" t="n">
        <f aca="false">D7291*Assumptions!$C$11*$B$7+E7291*Assumptions!$C$12*$B$8</f>
        <v>11.2055775</v>
      </c>
      <c r="G7291" s="0" t="n">
        <f aca="false">C7291*Assumptions!$C$15</f>
        <v>0</v>
      </c>
      <c r="H7291" s="0" t="n">
        <f aca="false">MIN(F7291,G7291)</f>
        <v>0</v>
      </c>
      <c r="I7291" s="0" t="n">
        <f aca="false">IF(C7291=1,MIN(G7291-H7291,Assumptions!$C$13,P7290),0)</f>
        <v>0</v>
      </c>
      <c r="J7291" s="0" t="n">
        <f aca="false">H7291+I7291</f>
        <v>0</v>
      </c>
      <c r="K7291" s="0" t="n">
        <f aca="false">MIN(IF(C7291=1,F7291-H7291,F7291),Assumptions!$C$13,MAX(0,($B$5-P7290)/$B$6))</f>
        <v>11.2055775</v>
      </c>
      <c r="L7291" s="0" t="n">
        <f aca="false">IF(C7291=1,0,MIN(F7291-K7291,Assumptions!$C$15,MAX(0,$B$10-O7290-M7291)))</f>
        <v>0</v>
      </c>
      <c r="M7291" s="0" t="n">
        <f aca="false">'Profiles 8760'!H7280</f>
        <v>49600</v>
      </c>
      <c r="N7291" s="0" t="n">
        <f aca="false">J7291+L7291</f>
        <v>0</v>
      </c>
      <c r="O7291" s="0" t="n">
        <f aca="false">O7290+N7291</f>
        <v>678631.997832745</v>
      </c>
      <c r="P7291" s="0" t="n">
        <f aca="false">MIN($B$5,P7290+K7291*$B$6-I7291)</f>
        <v>314.50380639032</v>
      </c>
      <c r="Q7291" s="0" t="n">
        <f aca="false">MAX(0,F7291-H7291-K7291-L7291)</f>
        <v>0</v>
      </c>
    </row>
    <row r="7292" customFormat="false" ht="15" hidden="false" customHeight="false" outlineLevel="0" collapsed="false">
      <c r="A7292" s="0" t="n">
        <f aca="false">'Profiles 8760'!A7281</f>
        <v>7279</v>
      </c>
      <c r="B7292" s="0" t="n">
        <f aca="false">'Profiles 8760'!B7281</f>
        <v>10</v>
      </c>
      <c r="C7292" s="0" t="n">
        <f aca="false">'Profiles 8760'!E7281</f>
        <v>0</v>
      </c>
      <c r="D7292" s="0" t="n">
        <f aca="false">'Profiles 8760'!F7281</f>
        <v>0</v>
      </c>
      <c r="E7292" s="0" t="n">
        <f aca="false">'Profiles 8760'!G7281</f>
        <v>0.305261</v>
      </c>
      <c r="F7292" s="0" t="n">
        <f aca="false">D7292*Assumptions!$C$11*$B$7+E7292*Assumptions!$C$12*$B$8</f>
        <v>12.4851749</v>
      </c>
      <c r="G7292" s="0" t="n">
        <f aca="false">C7292*Assumptions!$C$15</f>
        <v>0</v>
      </c>
      <c r="H7292" s="0" t="n">
        <f aca="false">MIN(F7292,G7292)</f>
        <v>0</v>
      </c>
      <c r="I7292" s="0" t="n">
        <f aca="false">IF(C7292=1,MIN(G7292-H7292,Assumptions!$C$13,P7291),0)</f>
        <v>0</v>
      </c>
      <c r="J7292" s="0" t="n">
        <f aca="false">H7292+I7292</f>
        <v>0</v>
      </c>
      <c r="K7292" s="0" t="n">
        <f aca="false">MIN(IF(C7292=1,F7292-H7292,F7292),Assumptions!$C$13,MAX(0,($B$5-P7291)/$B$6))</f>
        <v>12.4851749</v>
      </c>
      <c r="L7292" s="0" t="n">
        <f aca="false">IF(C7292=1,0,MIN(F7292-K7292,Assumptions!$C$15,MAX(0,$B$10-O7291-M7292)))</f>
        <v>0</v>
      </c>
      <c r="M7292" s="0" t="n">
        <f aca="false">'Profiles 8760'!H7281</f>
        <v>49600</v>
      </c>
      <c r="N7292" s="0" t="n">
        <f aca="false">J7292+L7292</f>
        <v>0</v>
      </c>
      <c r="O7292" s="0" t="n">
        <f aca="false">O7291+N7292</f>
        <v>678631.997832745</v>
      </c>
      <c r="P7292" s="0" t="n">
        <f aca="false">MIN($B$5,P7291+K7292*$B$6-I7292)</f>
        <v>325.32595599364</v>
      </c>
      <c r="Q7292" s="0" t="n">
        <f aca="false">MAX(0,F7292-H7292-K7292-L7292)</f>
        <v>0</v>
      </c>
    </row>
    <row r="7293" customFormat="false" ht="15" hidden="false" customHeight="false" outlineLevel="0" collapsed="false">
      <c r="A7293" s="0" t="n">
        <f aca="false">'Profiles 8760'!A7282</f>
        <v>7280</v>
      </c>
      <c r="B7293" s="0" t="n">
        <f aca="false">'Profiles 8760'!B7282</f>
        <v>10</v>
      </c>
      <c r="C7293" s="0" t="n">
        <f aca="false">'Profiles 8760'!E7282</f>
        <v>1</v>
      </c>
      <c r="D7293" s="0" t="n">
        <f aca="false">'Profiles 8760'!F7282</f>
        <v>0.149948</v>
      </c>
      <c r="E7293" s="0" t="n">
        <f aca="false">'Profiles 8760'!G7282</f>
        <v>0.32939</v>
      </c>
      <c r="F7293" s="0" t="n">
        <f aca="false">D7293*Assumptions!$C$11*$B$7+E7293*Assumptions!$C$12*$B$8</f>
        <v>56.7770334</v>
      </c>
      <c r="G7293" s="0" t="n">
        <f aca="false">C7293*Assumptions!$C$15</f>
        <v>200</v>
      </c>
      <c r="H7293" s="0" t="n">
        <f aca="false">MIN(F7293,G7293)</f>
        <v>56.7770334</v>
      </c>
      <c r="I7293" s="0" t="n">
        <f aca="false">IF(C7293=1,MIN(G7293-H7293,Assumptions!$C$13,P7292),0)</f>
        <v>143.2229666</v>
      </c>
      <c r="J7293" s="0" t="n">
        <f aca="false">H7293+I7293</f>
        <v>200</v>
      </c>
      <c r="K7293" s="0" t="n">
        <f aca="false">MIN(IF(C7293=1,F7293-H7293,F7293),Assumptions!$C$13,MAX(0,($B$5-P7292)/$B$6))</f>
        <v>0</v>
      </c>
      <c r="L7293" s="0" t="n">
        <f aca="false">IF(C7293=1,0,MIN(F7293-K7293,Assumptions!$C$15,MAX(0,$B$10-O7292-M7293)))</f>
        <v>0</v>
      </c>
      <c r="M7293" s="0" t="n">
        <f aca="false">'Profiles 8760'!H7282</f>
        <v>49400</v>
      </c>
      <c r="N7293" s="0" t="n">
        <f aca="false">J7293+L7293</f>
        <v>200</v>
      </c>
      <c r="O7293" s="0" t="n">
        <f aca="false">O7292+N7293</f>
        <v>678831.997832745</v>
      </c>
      <c r="P7293" s="0" t="n">
        <f aca="false">MIN($B$5,P7292+K7293*$B$6-I7293)</f>
        <v>182.10298939364</v>
      </c>
      <c r="Q7293" s="0" t="n">
        <f aca="false">MAX(0,F7293-H7293-K7293-L7293)</f>
        <v>0</v>
      </c>
    </row>
    <row r="7294" customFormat="false" ht="15" hidden="false" customHeight="false" outlineLevel="0" collapsed="false">
      <c r="A7294" s="0" t="n">
        <f aca="false">'Profiles 8760'!A7283</f>
        <v>7281</v>
      </c>
      <c r="B7294" s="0" t="n">
        <f aca="false">'Profiles 8760'!B7283</f>
        <v>10</v>
      </c>
      <c r="C7294" s="0" t="n">
        <f aca="false">'Profiles 8760'!E7283</f>
        <v>1</v>
      </c>
      <c r="D7294" s="0" t="n">
        <f aca="false">'Profiles 8760'!F7283</f>
        <v>0.451141</v>
      </c>
      <c r="E7294" s="0" t="n">
        <f aca="false">'Profiles 8760'!G7283</f>
        <v>0.294559</v>
      </c>
      <c r="F7294" s="0" t="n">
        <f aca="false">D7294*Assumptions!$C$11*$B$7+E7294*Assumptions!$C$12*$B$8</f>
        <v>142.3369839</v>
      </c>
      <c r="G7294" s="0" t="n">
        <f aca="false">C7294*Assumptions!$C$15</f>
        <v>200</v>
      </c>
      <c r="H7294" s="0" t="n">
        <f aca="false">MIN(F7294,G7294)</f>
        <v>142.3369839</v>
      </c>
      <c r="I7294" s="0" t="n">
        <f aca="false">IF(C7294=1,MIN(G7294-H7294,Assumptions!$C$13,P7293),0)</f>
        <v>57.6630161</v>
      </c>
      <c r="J7294" s="0" t="n">
        <f aca="false">H7294+I7294</f>
        <v>200</v>
      </c>
      <c r="K7294" s="0" t="n">
        <f aca="false">MIN(IF(C7294=1,F7294-H7294,F7294),Assumptions!$C$13,MAX(0,($B$5-P7293)/$B$6))</f>
        <v>0</v>
      </c>
      <c r="L7294" s="0" t="n">
        <f aca="false">IF(C7294=1,0,MIN(F7294-K7294,Assumptions!$C$15,MAX(0,$B$10-O7293-M7294)))</f>
        <v>0</v>
      </c>
      <c r="M7294" s="0" t="n">
        <f aca="false">'Profiles 8760'!H7283</f>
        <v>49200</v>
      </c>
      <c r="N7294" s="0" t="n">
        <f aca="false">J7294+L7294</f>
        <v>200</v>
      </c>
      <c r="O7294" s="0" t="n">
        <f aca="false">O7293+N7294</f>
        <v>679031.997832745</v>
      </c>
      <c r="P7294" s="0" t="n">
        <f aca="false">MIN($B$5,P7293+K7294*$B$6-I7294)</f>
        <v>124.43997329364</v>
      </c>
      <c r="Q7294" s="0" t="n">
        <f aca="false">MAX(0,F7294-H7294-K7294-L7294)</f>
        <v>0</v>
      </c>
    </row>
    <row r="7295" customFormat="false" ht="15" hidden="false" customHeight="false" outlineLevel="0" collapsed="false">
      <c r="A7295" s="0" t="n">
        <f aca="false">'Profiles 8760'!A7284</f>
        <v>7282</v>
      </c>
      <c r="B7295" s="0" t="n">
        <f aca="false">'Profiles 8760'!B7284</f>
        <v>10</v>
      </c>
      <c r="C7295" s="0" t="n">
        <f aca="false">'Profiles 8760'!E7284</f>
        <v>0</v>
      </c>
      <c r="D7295" s="0" t="n">
        <f aca="false">'Profiles 8760'!F7284</f>
        <v>0.768405</v>
      </c>
      <c r="E7295" s="0" t="n">
        <f aca="false">'Profiles 8760'!G7284</f>
        <v>0.345401</v>
      </c>
      <c r="F7295" s="0" t="n">
        <f aca="false">D7295*Assumptions!$C$11*$B$7+E7295*Assumptions!$C$12*$B$8</f>
        <v>236.0422649</v>
      </c>
      <c r="G7295" s="0" t="n">
        <f aca="false">C7295*Assumptions!$C$15</f>
        <v>0</v>
      </c>
      <c r="H7295" s="0" t="n">
        <f aca="false">MIN(F7295,G7295)</f>
        <v>0</v>
      </c>
      <c r="I7295" s="0" t="n">
        <f aca="false">IF(C7295=1,MIN(G7295-H7295,Assumptions!$C$13,P7294),0)</f>
        <v>0</v>
      </c>
      <c r="J7295" s="0" t="n">
        <f aca="false">H7295+I7295</f>
        <v>0</v>
      </c>
      <c r="K7295" s="0" t="n">
        <f aca="false">MIN(IF(C7295=1,F7295-H7295,F7295),Assumptions!$C$13,MAX(0,($B$5-P7294)/$B$6))</f>
        <v>180</v>
      </c>
      <c r="L7295" s="0" t="n">
        <f aca="false">IF(C7295=1,0,MIN(F7295-K7295,Assumptions!$C$15,MAX(0,$B$10-O7294-M7295)))</f>
        <v>56.0422649</v>
      </c>
      <c r="M7295" s="0" t="n">
        <f aca="false">'Profiles 8760'!H7284</f>
        <v>49200</v>
      </c>
      <c r="N7295" s="0" t="n">
        <f aca="false">J7295+L7295</f>
        <v>56.0422649</v>
      </c>
      <c r="O7295" s="0" t="n">
        <f aca="false">O7294+N7295</f>
        <v>679088.040097646</v>
      </c>
      <c r="P7295" s="0" t="n">
        <f aca="false">MIN($B$5,P7294+K7295*$B$6-I7295)</f>
        <v>280.46397329364</v>
      </c>
      <c r="Q7295" s="0" t="n">
        <f aca="false">MAX(0,F7295-H7295-K7295-L7295)</f>
        <v>0</v>
      </c>
    </row>
    <row r="7296" customFormat="false" ht="15" hidden="false" customHeight="false" outlineLevel="0" collapsed="false">
      <c r="A7296" s="0" t="n">
        <f aca="false">'Profiles 8760'!A7285</f>
        <v>7283</v>
      </c>
      <c r="B7296" s="0" t="n">
        <f aca="false">'Profiles 8760'!B7285</f>
        <v>10</v>
      </c>
      <c r="C7296" s="0" t="n">
        <f aca="false">'Profiles 8760'!E7285</f>
        <v>0</v>
      </c>
      <c r="D7296" s="0" t="n">
        <f aca="false">'Profiles 8760'!F7285</f>
        <v>1</v>
      </c>
      <c r="E7296" s="0" t="n">
        <f aca="false">'Profiles 8760'!G7285</f>
        <v>0.635791</v>
      </c>
      <c r="F7296" s="0" t="n">
        <f aca="false">D7296*Assumptions!$C$11*$B$7+E7296*Assumptions!$C$12*$B$8</f>
        <v>314.8038519</v>
      </c>
      <c r="G7296" s="0" t="n">
        <f aca="false">C7296*Assumptions!$C$15</f>
        <v>0</v>
      </c>
      <c r="H7296" s="0" t="n">
        <f aca="false">MIN(F7296,G7296)</f>
        <v>0</v>
      </c>
      <c r="I7296" s="0" t="n">
        <f aca="false">IF(C7296=1,MIN(G7296-H7296,Assumptions!$C$13,P7295),0)</f>
        <v>0</v>
      </c>
      <c r="J7296" s="0" t="n">
        <f aca="false">H7296+I7296</f>
        <v>0</v>
      </c>
      <c r="K7296" s="0" t="n">
        <f aca="false">MIN(IF(C7296=1,F7296-H7296,F7296),Assumptions!$C$13,MAX(0,($B$5-P7295)/$B$6))</f>
        <v>180</v>
      </c>
      <c r="L7296" s="0" t="n">
        <f aca="false">IF(C7296=1,0,MIN(F7296-K7296,Assumptions!$C$15,MAX(0,$B$10-O7295-M7296)))</f>
        <v>134.8038519</v>
      </c>
      <c r="M7296" s="0" t="n">
        <f aca="false">'Profiles 8760'!H7285</f>
        <v>49200</v>
      </c>
      <c r="N7296" s="0" t="n">
        <f aca="false">J7296+L7296</f>
        <v>134.8038519</v>
      </c>
      <c r="O7296" s="0" t="n">
        <f aca="false">O7295+N7296</f>
        <v>679222.843949546</v>
      </c>
      <c r="P7296" s="0" t="n">
        <f aca="false">MIN($B$5,P7295+K7296*$B$6-I7296)</f>
        <v>436.48797329364</v>
      </c>
      <c r="Q7296" s="0" t="n">
        <f aca="false">MAX(0,F7296-H7296-K7296-L7296)</f>
        <v>0</v>
      </c>
    </row>
    <row r="7297" customFormat="false" ht="15" hidden="false" customHeight="false" outlineLevel="0" collapsed="false">
      <c r="A7297" s="0" t="n">
        <f aca="false">'Profiles 8760'!A7286</f>
        <v>7284</v>
      </c>
      <c r="B7297" s="0" t="n">
        <f aca="false">'Profiles 8760'!B7286</f>
        <v>10</v>
      </c>
      <c r="C7297" s="0" t="n">
        <f aca="false">'Profiles 8760'!E7286</f>
        <v>0</v>
      </c>
      <c r="D7297" s="0" t="n">
        <f aca="false">'Profiles 8760'!F7286</f>
        <v>1</v>
      </c>
      <c r="E7297" s="0" t="n">
        <f aca="false">'Profiles 8760'!G7286</f>
        <v>0.871863</v>
      </c>
      <c r="F7297" s="0" t="n">
        <f aca="false">D7297*Assumptions!$C$11*$B$7+E7297*Assumptions!$C$12*$B$8</f>
        <v>324.4591967</v>
      </c>
      <c r="G7297" s="0" t="n">
        <f aca="false">C7297*Assumptions!$C$15</f>
        <v>0</v>
      </c>
      <c r="H7297" s="0" t="n">
        <f aca="false">MIN(F7297,G7297)</f>
        <v>0</v>
      </c>
      <c r="I7297" s="0" t="n">
        <f aca="false">IF(C7297=1,MIN(G7297-H7297,Assumptions!$C$13,P7296),0)</f>
        <v>0</v>
      </c>
      <c r="J7297" s="0" t="n">
        <f aca="false">H7297+I7297</f>
        <v>0</v>
      </c>
      <c r="K7297" s="0" t="n">
        <f aca="false">MIN(IF(C7297=1,F7297-H7297,F7297),Assumptions!$C$13,MAX(0,($B$5-P7296)/$B$6))</f>
        <v>85.7429934314259</v>
      </c>
      <c r="L7297" s="0" t="n">
        <f aca="false">IF(C7297=1,0,MIN(F7297-K7297,Assumptions!$C$15,MAX(0,$B$10-O7296-M7297)))</f>
        <v>200</v>
      </c>
      <c r="M7297" s="0" t="n">
        <f aca="false">'Profiles 8760'!H7286</f>
        <v>49200</v>
      </c>
      <c r="N7297" s="0" t="n">
        <f aca="false">J7297+L7297</f>
        <v>200</v>
      </c>
      <c r="O7297" s="0" t="n">
        <f aca="false">O7296+N7297</f>
        <v>679422.843949546</v>
      </c>
      <c r="P7297" s="0" t="n">
        <f aca="false">MIN($B$5,P7296+K7297*$B$6-I7297)</f>
        <v>510.81</v>
      </c>
      <c r="Q7297" s="0" t="n">
        <f aca="false">MAX(0,F7297-H7297-K7297-L7297)</f>
        <v>38.7162032685741</v>
      </c>
    </row>
    <row r="7298" customFormat="false" ht="15" hidden="false" customHeight="false" outlineLevel="0" collapsed="false">
      <c r="A7298" s="0" t="n">
        <f aca="false">'Profiles 8760'!A7287</f>
        <v>7285</v>
      </c>
      <c r="B7298" s="0" t="n">
        <f aca="false">'Profiles 8760'!B7287</f>
        <v>10</v>
      </c>
      <c r="C7298" s="0" t="n">
        <f aca="false">'Profiles 8760'!E7287</f>
        <v>0</v>
      </c>
      <c r="D7298" s="0" t="n">
        <f aca="false">'Profiles 8760'!F7287</f>
        <v>1</v>
      </c>
      <c r="E7298" s="0" t="n">
        <f aca="false">'Profiles 8760'!G7287</f>
        <v>1</v>
      </c>
      <c r="F7298" s="0" t="n">
        <f aca="false">D7298*Assumptions!$C$11*$B$7+E7298*Assumptions!$C$12*$B$8</f>
        <v>329.7</v>
      </c>
      <c r="G7298" s="0" t="n">
        <f aca="false">C7298*Assumptions!$C$15</f>
        <v>0</v>
      </c>
      <c r="H7298" s="0" t="n">
        <f aca="false">MIN(F7298,G7298)</f>
        <v>0</v>
      </c>
      <c r="I7298" s="0" t="n">
        <f aca="false">IF(C7298=1,MIN(G7298-H7298,Assumptions!$C$13,P7297),0)</f>
        <v>0</v>
      </c>
      <c r="J7298" s="0" t="n">
        <f aca="false">H7298+I7298</f>
        <v>0</v>
      </c>
      <c r="K7298" s="0" t="n">
        <f aca="false">MIN(IF(C7298=1,F7298-H7298,F7298),Assumptions!$C$13,MAX(0,($B$5-P7297)/$B$6))</f>
        <v>0</v>
      </c>
      <c r="L7298" s="0" t="n">
        <f aca="false">IF(C7298=1,0,MIN(F7298-K7298,Assumptions!$C$15,MAX(0,$B$10-O7297-M7298)))</f>
        <v>200</v>
      </c>
      <c r="M7298" s="0" t="n">
        <f aca="false">'Profiles 8760'!H7287</f>
        <v>49200</v>
      </c>
      <c r="N7298" s="0" t="n">
        <f aca="false">J7298+L7298</f>
        <v>200</v>
      </c>
      <c r="O7298" s="0" t="n">
        <f aca="false">O7297+N7298</f>
        <v>679622.843949546</v>
      </c>
      <c r="P7298" s="0" t="n">
        <f aca="false">MIN($B$5,P7297+K7298*$B$6-I7298)</f>
        <v>510.81</v>
      </c>
      <c r="Q7298" s="0" t="n">
        <f aca="false">MAX(0,F7298-H7298-K7298-L7298)</f>
        <v>129.7</v>
      </c>
    </row>
    <row r="7299" customFormat="false" ht="15" hidden="false" customHeight="false" outlineLevel="0" collapsed="false">
      <c r="A7299" s="0" t="n">
        <f aca="false">'Profiles 8760'!A7288</f>
        <v>7286</v>
      </c>
      <c r="B7299" s="0" t="n">
        <f aca="false">'Profiles 8760'!B7288</f>
        <v>10</v>
      </c>
      <c r="C7299" s="0" t="n">
        <f aca="false">'Profiles 8760'!E7288</f>
        <v>0</v>
      </c>
      <c r="D7299" s="0" t="n">
        <f aca="false">'Profiles 8760'!F7288</f>
        <v>1</v>
      </c>
      <c r="E7299" s="0" t="n">
        <f aca="false">'Profiles 8760'!G7288</f>
        <v>1</v>
      </c>
      <c r="F7299" s="0" t="n">
        <f aca="false">D7299*Assumptions!$C$11*$B$7+E7299*Assumptions!$C$12*$B$8</f>
        <v>329.7</v>
      </c>
      <c r="G7299" s="0" t="n">
        <f aca="false">C7299*Assumptions!$C$15</f>
        <v>0</v>
      </c>
      <c r="H7299" s="0" t="n">
        <f aca="false">MIN(F7299,G7299)</f>
        <v>0</v>
      </c>
      <c r="I7299" s="0" t="n">
        <f aca="false">IF(C7299=1,MIN(G7299-H7299,Assumptions!$C$13,P7298),0)</f>
        <v>0</v>
      </c>
      <c r="J7299" s="0" t="n">
        <f aca="false">H7299+I7299</f>
        <v>0</v>
      </c>
      <c r="K7299" s="0" t="n">
        <f aca="false">MIN(IF(C7299=1,F7299-H7299,F7299),Assumptions!$C$13,MAX(0,($B$5-P7298)/$B$6))</f>
        <v>0</v>
      </c>
      <c r="L7299" s="0" t="n">
        <f aca="false">IF(C7299=1,0,MIN(F7299-K7299,Assumptions!$C$15,MAX(0,$B$10-O7298-M7299)))</f>
        <v>200</v>
      </c>
      <c r="M7299" s="0" t="n">
        <f aca="false">'Profiles 8760'!H7288</f>
        <v>49200</v>
      </c>
      <c r="N7299" s="0" t="n">
        <f aca="false">J7299+L7299</f>
        <v>200</v>
      </c>
      <c r="O7299" s="0" t="n">
        <f aca="false">O7298+N7299</f>
        <v>679822.843949546</v>
      </c>
      <c r="P7299" s="0" t="n">
        <f aca="false">MIN($B$5,P7298+K7299*$B$6-I7299)</f>
        <v>510.81</v>
      </c>
      <c r="Q7299" s="0" t="n">
        <f aca="false">MAX(0,F7299-H7299-K7299-L7299)</f>
        <v>129.7</v>
      </c>
    </row>
    <row r="7300" customFormat="false" ht="15" hidden="false" customHeight="false" outlineLevel="0" collapsed="false">
      <c r="A7300" s="0" t="n">
        <f aca="false">'Profiles 8760'!A7289</f>
        <v>7287</v>
      </c>
      <c r="B7300" s="0" t="n">
        <f aca="false">'Profiles 8760'!B7289</f>
        <v>10</v>
      </c>
      <c r="C7300" s="0" t="n">
        <f aca="false">'Profiles 8760'!E7289</f>
        <v>0</v>
      </c>
      <c r="D7300" s="0" t="n">
        <f aca="false">'Profiles 8760'!F7289</f>
        <v>1</v>
      </c>
      <c r="E7300" s="0" t="n">
        <f aca="false">'Profiles 8760'!G7289</f>
        <v>1</v>
      </c>
      <c r="F7300" s="0" t="n">
        <f aca="false">D7300*Assumptions!$C$11*$B$7+E7300*Assumptions!$C$12*$B$8</f>
        <v>329.7</v>
      </c>
      <c r="G7300" s="0" t="n">
        <f aca="false">C7300*Assumptions!$C$15</f>
        <v>0</v>
      </c>
      <c r="H7300" s="0" t="n">
        <f aca="false">MIN(F7300,G7300)</f>
        <v>0</v>
      </c>
      <c r="I7300" s="0" t="n">
        <f aca="false">IF(C7300=1,MIN(G7300-H7300,Assumptions!$C$13,P7299),0)</f>
        <v>0</v>
      </c>
      <c r="J7300" s="0" t="n">
        <f aca="false">H7300+I7300</f>
        <v>0</v>
      </c>
      <c r="K7300" s="0" t="n">
        <f aca="false">MIN(IF(C7300=1,F7300-H7300,F7300),Assumptions!$C$13,MAX(0,($B$5-P7299)/$B$6))</f>
        <v>0</v>
      </c>
      <c r="L7300" s="0" t="n">
        <f aca="false">IF(C7300=1,0,MIN(F7300-K7300,Assumptions!$C$15,MAX(0,$B$10-O7299-M7300)))</f>
        <v>200</v>
      </c>
      <c r="M7300" s="0" t="n">
        <f aca="false">'Profiles 8760'!H7289</f>
        <v>49200</v>
      </c>
      <c r="N7300" s="0" t="n">
        <f aca="false">J7300+L7300</f>
        <v>200</v>
      </c>
      <c r="O7300" s="0" t="n">
        <f aca="false">O7299+N7300</f>
        <v>680022.843949546</v>
      </c>
      <c r="P7300" s="0" t="n">
        <f aca="false">MIN($B$5,P7299+K7300*$B$6-I7300)</f>
        <v>510.81</v>
      </c>
      <c r="Q7300" s="0" t="n">
        <f aca="false">MAX(0,F7300-H7300-K7300-L7300)</f>
        <v>129.7</v>
      </c>
    </row>
    <row r="7301" customFormat="false" ht="15" hidden="false" customHeight="false" outlineLevel="0" collapsed="false">
      <c r="A7301" s="0" t="n">
        <f aca="false">'Profiles 8760'!A7290</f>
        <v>7288</v>
      </c>
      <c r="B7301" s="0" t="n">
        <f aca="false">'Profiles 8760'!B7290</f>
        <v>10</v>
      </c>
      <c r="C7301" s="0" t="n">
        <f aca="false">'Profiles 8760'!E7290</f>
        <v>0</v>
      </c>
      <c r="D7301" s="0" t="n">
        <f aca="false">'Profiles 8760'!F7290</f>
        <v>0.768405</v>
      </c>
      <c r="E7301" s="0" t="n">
        <f aca="false">'Profiles 8760'!G7290</f>
        <v>0.943656</v>
      </c>
      <c r="F7301" s="0" t="n">
        <f aca="false">D7301*Assumptions!$C$11*$B$7+E7301*Assumptions!$C$12*$B$8</f>
        <v>260.5108944</v>
      </c>
      <c r="G7301" s="0" t="n">
        <f aca="false">C7301*Assumptions!$C$15</f>
        <v>0</v>
      </c>
      <c r="H7301" s="0" t="n">
        <f aca="false">MIN(F7301,G7301)</f>
        <v>0</v>
      </c>
      <c r="I7301" s="0" t="n">
        <f aca="false">IF(C7301=1,MIN(G7301-H7301,Assumptions!$C$13,P7300),0)</f>
        <v>0</v>
      </c>
      <c r="J7301" s="0" t="n">
        <f aca="false">H7301+I7301</f>
        <v>0</v>
      </c>
      <c r="K7301" s="0" t="n">
        <f aca="false">MIN(IF(C7301=1,F7301-H7301,F7301),Assumptions!$C$13,MAX(0,($B$5-P7300)/$B$6))</f>
        <v>0</v>
      </c>
      <c r="L7301" s="0" t="n">
        <f aca="false">IF(C7301=1,0,MIN(F7301-K7301,Assumptions!$C$15,MAX(0,$B$10-O7300-M7301)))</f>
        <v>200</v>
      </c>
      <c r="M7301" s="0" t="n">
        <f aca="false">'Profiles 8760'!H7290</f>
        <v>49200</v>
      </c>
      <c r="N7301" s="0" t="n">
        <f aca="false">J7301+L7301</f>
        <v>200</v>
      </c>
      <c r="O7301" s="0" t="n">
        <f aca="false">O7300+N7301</f>
        <v>680222.843949546</v>
      </c>
      <c r="P7301" s="0" t="n">
        <f aca="false">MIN($B$5,P7300+K7301*$B$6-I7301)</f>
        <v>510.81</v>
      </c>
      <c r="Q7301" s="0" t="n">
        <f aca="false">MAX(0,F7301-H7301-K7301-L7301)</f>
        <v>60.5108944</v>
      </c>
    </row>
    <row r="7302" customFormat="false" ht="15" hidden="false" customHeight="false" outlineLevel="0" collapsed="false">
      <c r="A7302" s="0" t="n">
        <f aca="false">'Profiles 8760'!A7291</f>
        <v>7289</v>
      </c>
      <c r="B7302" s="0" t="n">
        <f aca="false">'Profiles 8760'!B7291</f>
        <v>10</v>
      </c>
      <c r="C7302" s="0" t="n">
        <f aca="false">'Profiles 8760'!E7291</f>
        <v>0</v>
      </c>
      <c r="D7302" s="0" t="n">
        <f aca="false">'Profiles 8760'!F7291</f>
        <v>0.451141</v>
      </c>
      <c r="E7302" s="0" t="n">
        <f aca="false">'Profiles 8760'!G7291</f>
        <v>0.671264</v>
      </c>
      <c r="F7302" s="0" t="n">
        <f aca="false">D7302*Assumptions!$C$11*$B$7+E7302*Assumptions!$C$12*$B$8</f>
        <v>157.7442184</v>
      </c>
      <c r="G7302" s="0" t="n">
        <f aca="false">C7302*Assumptions!$C$15</f>
        <v>0</v>
      </c>
      <c r="H7302" s="0" t="n">
        <f aca="false">MIN(F7302,G7302)</f>
        <v>0</v>
      </c>
      <c r="I7302" s="0" t="n">
        <f aca="false">IF(C7302=1,MIN(G7302-H7302,Assumptions!$C$13,P7301),0)</f>
        <v>0</v>
      </c>
      <c r="J7302" s="0" t="n">
        <f aca="false">H7302+I7302</f>
        <v>0</v>
      </c>
      <c r="K7302" s="0" t="n">
        <f aca="false">MIN(IF(C7302=1,F7302-H7302,F7302),Assumptions!$C$13,MAX(0,($B$5-P7301)/$B$6))</f>
        <v>0</v>
      </c>
      <c r="L7302" s="0" t="n">
        <f aca="false">IF(C7302=1,0,MIN(F7302-K7302,Assumptions!$C$15,MAX(0,$B$10-O7301-M7302)))</f>
        <v>157.7442184</v>
      </c>
      <c r="M7302" s="0" t="n">
        <f aca="false">'Profiles 8760'!H7291</f>
        <v>49200</v>
      </c>
      <c r="N7302" s="0" t="n">
        <f aca="false">J7302+L7302</f>
        <v>157.7442184</v>
      </c>
      <c r="O7302" s="0" t="n">
        <f aca="false">O7301+N7302</f>
        <v>680380.588167946</v>
      </c>
      <c r="P7302" s="0" t="n">
        <f aca="false">MIN($B$5,P7301+K7302*$B$6-I7302)</f>
        <v>510.81</v>
      </c>
      <c r="Q7302" s="0" t="n">
        <f aca="false">MAX(0,F7302-H7302-K7302-L7302)</f>
        <v>0</v>
      </c>
    </row>
    <row r="7303" customFormat="false" ht="15" hidden="false" customHeight="false" outlineLevel="0" collapsed="false">
      <c r="A7303" s="0" t="n">
        <f aca="false">'Profiles 8760'!A7292</f>
        <v>7290</v>
      </c>
      <c r="B7303" s="0" t="n">
        <f aca="false">'Profiles 8760'!B7292</f>
        <v>10</v>
      </c>
      <c r="C7303" s="0" t="n">
        <f aca="false">'Profiles 8760'!E7292</f>
        <v>0</v>
      </c>
      <c r="D7303" s="0" t="n">
        <f aca="false">'Profiles 8760'!F7292</f>
        <v>0.149948</v>
      </c>
      <c r="E7303" s="0" t="n">
        <f aca="false">'Profiles 8760'!G7292</f>
        <v>0.791731</v>
      </c>
      <c r="F7303" s="0" t="n">
        <f aca="false">D7303*Assumptions!$C$11*$B$7+E7303*Assumptions!$C$12*$B$8</f>
        <v>75.6867803</v>
      </c>
      <c r="G7303" s="0" t="n">
        <f aca="false">C7303*Assumptions!$C$15</f>
        <v>0</v>
      </c>
      <c r="H7303" s="0" t="n">
        <f aca="false">MIN(F7303,G7303)</f>
        <v>0</v>
      </c>
      <c r="I7303" s="0" t="n">
        <f aca="false">IF(C7303=1,MIN(G7303-H7303,Assumptions!$C$13,P7302),0)</f>
        <v>0</v>
      </c>
      <c r="J7303" s="0" t="n">
        <f aca="false">H7303+I7303</f>
        <v>0</v>
      </c>
      <c r="K7303" s="0" t="n">
        <f aca="false">MIN(IF(C7303=1,F7303-H7303,F7303),Assumptions!$C$13,MAX(0,($B$5-P7302)/$B$6))</f>
        <v>0</v>
      </c>
      <c r="L7303" s="0" t="n">
        <f aca="false">IF(C7303=1,0,MIN(F7303-K7303,Assumptions!$C$15,MAX(0,$B$10-O7302-M7303)))</f>
        <v>75.6867803</v>
      </c>
      <c r="M7303" s="0" t="n">
        <f aca="false">'Profiles 8760'!H7292</f>
        <v>49200</v>
      </c>
      <c r="N7303" s="0" t="n">
        <f aca="false">J7303+L7303</f>
        <v>75.6867803</v>
      </c>
      <c r="O7303" s="0" t="n">
        <f aca="false">O7302+N7303</f>
        <v>680456.274948246</v>
      </c>
      <c r="P7303" s="0" t="n">
        <f aca="false">MIN($B$5,P7302+K7303*$B$6-I7303)</f>
        <v>510.81</v>
      </c>
      <c r="Q7303" s="0" t="n">
        <f aca="false">MAX(0,F7303-H7303-K7303-L7303)</f>
        <v>0</v>
      </c>
    </row>
    <row r="7304" customFormat="false" ht="15" hidden="false" customHeight="false" outlineLevel="0" collapsed="false">
      <c r="A7304" s="0" t="n">
        <f aca="false">'Profiles 8760'!A7293</f>
        <v>7291</v>
      </c>
      <c r="B7304" s="0" t="n">
        <f aca="false">'Profiles 8760'!B7293</f>
        <v>10</v>
      </c>
      <c r="C7304" s="0" t="n">
        <f aca="false">'Profiles 8760'!E7293</f>
        <v>0</v>
      </c>
      <c r="D7304" s="0" t="n">
        <f aca="false">'Profiles 8760'!F7293</f>
        <v>0</v>
      </c>
      <c r="E7304" s="0" t="n">
        <f aca="false">'Profiles 8760'!G7293</f>
        <v>0.447844</v>
      </c>
      <c r="F7304" s="0" t="n">
        <f aca="false">D7304*Assumptions!$C$11*$B$7+E7304*Assumptions!$C$12*$B$8</f>
        <v>18.3168196</v>
      </c>
      <c r="G7304" s="0" t="n">
        <f aca="false">C7304*Assumptions!$C$15</f>
        <v>0</v>
      </c>
      <c r="H7304" s="0" t="n">
        <f aca="false">MIN(F7304,G7304)</f>
        <v>0</v>
      </c>
      <c r="I7304" s="0" t="n">
        <f aca="false">IF(C7304=1,MIN(G7304-H7304,Assumptions!$C$13,P7303),0)</f>
        <v>0</v>
      </c>
      <c r="J7304" s="0" t="n">
        <f aca="false">H7304+I7304</f>
        <v>0</v>
      </c>
      <c r="K7304" s="0" t="n">
        <f aca="false">MIN(IF(C7304=1,F7304-H7304,F7304),Assumptions!$C$13,MAX(0,($B$5-P7303)/$B$6))</f>
        <v>0</v>
      </c>
      <c r="L7304" s="0" t="n">
        <f aca="false">IF(C7304=1,0,MIN(F7304-K7304,Assumptions!$C$15,MAX(0,$B$10-O7303-M7304)))</f>
        <v>18.3168196</v>
      </c>
      <c r="M7304" s="0" t="n">
        <f aca="false">'Profiles 8760'!H7293</f>
        <v>49200</v>
      </c>
      <c r="N7304" s="0" t="n">
        <f aca="false">J7304+L7304</f>
        <v>18.3168196</v>
      </c>
      <c r="O7304" s="0" t="n">
        <f aca="false">O7303+N7304</f>
        <v>680474.591767845</v>
      </c>
      <c r="P7304" s="0" t="n">
        <f aca="false">MIN($B$5,P7303+K7304*$B$6-I7304)</f>
        <v>510.81</v>
      </c>
      <c r="Q7304" s="0" t="n">
        <f aca="false">MAX(0,F7304-H7304-K7304-L7304)</f>
        <v>0</v>
      </c>
    </row>
    <row r="7305" customFormat="false" ht="15" hidden="false" customHeight="false" outlineLevel="0" collapsed="false">
      <c r="A7305" s="0" t="n">
        <f aca="false">'Profiles 8760'!A7294</f>
        <v>7292</v>
      </c>
      <c r="B7305" s="0" t="n">
        <f aca="false">'Profiles 8760'!B7294</f>
        <v>10</v>
      </c>
      <c r="C7305" s="0" t="n">
        <f aca="false">'Profiles 8760'!E7294</f>
        <v>1</v>
      </c>
      <c r="D7305" s="0" t="n">
        <f aca="false">'Profiles 8760'!F7294</f>
        <v>0</v>
      </c>
      <c r="E7305" s="0" t="n">
        <f aca="false">'Profiles 8760'!G7294</f>
        <v>0.400091</v>
      </c>
      <c r="F7305" s="0" t="n">
        <f aca="false">D7305*Assumptions!$C$11*$B$7+E7305*Assumptions!$C$12*$B$8</f>
        <v>16.3637219</v>
      </c>
      <c r="G7305" s="0" t="n">
        <f aca="false">C7305*Assumptions!$C$15</f>
        <v>200</v>
      </c>
      <c r="H7305" s="0" t="n">
        <f aca="false">MIN(F7305,G7305)</f>
        <v>16.3637219</v>
      </c>
      <c r="I7305" s="0" t="n">
        <f aca="false">IF(C7305=1,MIN(G7305-H7305,Assumptions!$C$13,P7304),0)</f>
        <v>180</v>
      </c>
      <c r="J7305" s="0" t="n">
        <f aca="false">H7305+I7305</f>
        <v>196.3637219</v>
      </c>
      <c r="K7305" s="0" t="n">
        <f aca="false">MIN(IF(C7305=1,F7305-H7305,F7305),Assumptions!$C$13,MAX(0,($B$5-P7304)/$B$6))</f>
        <v>0</v>
      </c>
      <c r="L7305" s="0" t="n">
        <f aca="false">IF(C7305=1,0,MIN(F7305-K7305,Assumptions!$C$15,MAX(0,$B$10-O7304-M7305)))</f>
        <v>0</v>
      </c>
      <c r="M7305" s="0" t="n">
        <f aca="false">'Profiles 8760'!H7294</f>
        <v>49000</v>
      </c>
      <c r="N7305" s="0" t="n">
        <f aca="false">J7305+L7305</f>
        <v>196.3637219</v>
      </c>
      <c r="O7305" s="0" t="n">
        <f aca="false">O7304+N7305</f>
        <v>680670.955489746</v>
      </c>
      <c r="P7305" s="0" t="n">
        <f aca="false">MIN($B$5,P7304+K7305*$B$6-I7305)</f>
        <v>330.81</v>
      </c>
      <c r="Q7305" s="0" t="n">
        <f aca="false">MAX(0,F7305-H7305-K7305-L7305)</f>
        <v>0</v>
      </c>
    </row>
    <row r="7306" customFormat="false" ht="15" hidden="false" customHeight="false" outlineLevel="0" collapsed="false">
      <c r="A7306" s="0" t="n">
        <f aca="false">'Profiles 8760'!A7295</f>
        <v>7293</v>
      </c>
      <c r="B7306" s="0" t="n">
        <f aca="false">'Profiles 8760'!B7295</f>
        <v>10</v>
      </c>
      <c r="C7306" s="0" t="n">
        <f aca="false">'Profiles 8760'!E7295</f>
        <v>1</v>
      </c>
      <c r="D7306" s="0" t="n">
        <f aca="false">'Profiles 8760'!F7295</f>
        <v>0</v>
      </c>
      <c r="E7306" s="0" t="n">
        <f aca="false">'Profiles 8760'!G7295</f>
        <v>0.262389</v>
      </c>
      <c r="F7306" s="0" t="n">
        <f aca="false">D7306*Assumptions!$C$11*$B$7+E7306*Assumptions!$C$12*$B$8</f>
        <v>10.7317101</v>
      </c>
      <c r="G7306" s="0" t="n">
        <f aca="false">C7306*Assumptions!$C$15</f>
        <v>200</v>
      </c>
      <c r="H7306" s="0" t="n">
        <f aca="false">MIN(F7306,G7306)</f>
        <v>10.7317101</v>
      </c>
      <c r="I7306" s="0" t="n">
        <f aca="false">IF(C7306=1,MIN(G7306-H7306,Assumptions!$C$13,P7305),0)</f>
        <v>180</v>
      </c>
      <c r="J7306" s="0" t="n">
        <f aca="false">H7306+I7306</f>
        <v>190.7317101</v>
      </c>
      <c r="K7306" s="0" t="n">
        <f aca="false">MIN(IF(C7306=1,F7306-H7306,F7306),Assumptions!$C$13,MAX(0,($B$5-P7305)/$B$6))</f>
        <v>0</v>
      </c>
      <c r="L7306" s="0" t="n">
        <f aca="false">IF(C7306=1,0,MIN(F7306-K7306,Assumptions!$C$15,MAX(0,$B$10-O7305-M7306)))</f>
        <v>0</v>
      </c>
      <c r="M7306" s="0" t="n">
        <f aca="false">'Profiles 8760'!H7295</f>
        <v>48800</v>
      </c>
      <c r="N7306" s="0" t="n">
        <f aca="false">J7306+L7306</f>
        <v>190.7317101</v>
      </c>
      <c r="O7306" s="0" t="n">
        <f aca="false">O7305+N7306</f>
        <v>680861.687199845</v>
      </c>
      <c r="P7306" s="0" t="n">
        <f aca="false">MIN($B$5,P7305+K7306*$B$6-I7306)</f>
        <v>150.81</v>
      </c>
      <c r="Q7306" s="0" t="n">
        <f aca="false">MAX(0,F7306-H7306-K7306-L7306)</f>
        <v>0</v>
      </c>
    </row>
    <row r="7307" customFormat="false" ht="15" hidden="false" customHeight="false" outlineLevel="0" collapsed="false">
      <c r="A7307" s="0" t="n">
        <f aca="false">'Profiles 8760'!A7296</f>
        <v>7294</v>
      </c>
      <c r="B7307" s="0" t="n">
        <f aca="false">'Profiles 8760'!B7296</f>
        <v>10</v>
      </c>
      <c r="C7307" s="0" t="n">
        <f aca="false">'Profiles 8760'!E7296</f>
        <v>0</v>
      </c>
      <c r="D7307" s="0" t="n">
        <f aca="false">'Profiles 8760'!F7296</f>
        <v>0</v>
      </c>
      <c r="E7307" s="0" t="n">
        <f aca="false">'Profiles 8760'!G7296</f>
        <v>0.139201</v>
      </c>
      <c r="F7307" s="0" t="n">
        <f aca="false">D7307*Assumptions!$C$11*$B$7+E7307*Assumptions!$C$12*$B$8</f>
        <v>5.6933209</v>
      </c>
      <c r="G7307" s="0" t="n">
        <f aca="false">C7307*Assumptions!$C$15</f>
        <v>0</v>
      </c>
      <c r="H7307" s="0" t="n">
        <f aca="false">MIN(F7307,G7307)</f>
        <v>0</v>
      </c>
      <c r="I7307" s="0" t="n">
        <f aca="false">IF(C7307=1,MIN(G7307-H7307,Assumptions!$C$13,P7306),0)</f>
        <v>0</v>
      </c>
      <c r="J7307" s="0" t="n">
        <f aca="false">H7307+I7307</f>
        <v>0</v>
      </c>
      <c r="K7307" s="0" t="n">
        <f aca="false">MIN(IF(C7307=1,F7307-H7307,F7307),Assumptions!$C$13,MAX(0,($B$5-P7306)/$B$6))</f>
        <v>5.6933209</v>
      </c>
      <c r="L7307" s="0" t="n">
        <f aca="false">IF(C7307=1,0,MIN(F7307-K7307,Assumptions!$C$15,MAX(0,$B$10-O7306-M7307)))</f>
        <v>0</v>
      </c>
      <c r="M7307" s="0" t="n">
        <f aca="false">'Profiles 8760'!H7296</f>
        <v>48800</v>
      </c>
      <c r="N7307" s="0" t="n">
        <f aca="false">J7307+L7307</f>
        <v>0</v>
      </c>
      <c r="O7307" s="0" t="n">
        <f aca="false">O7306+N7307</f>
        <v>680861.687199845</v>
      </c>
      <c r="P7307" s="0" t="n">
        <f aca="false">MIN($B$5,P7306+K7307*$B$6-I7307)</f>
        <v>155.74497055612</v>
      </c>
      <c r="Q7307" s="0" t="n">
        <f aca="false">MAX(0,F7307-H7307-K7307-L7307)</f>
        <v>0</v>
      </c>
    </row>
    <row r="7308" customFormat="false" ht="15" hidden="false" customHeight="false" outlineLevel="0" collapsed="false">
      <c r="A7308" s="0" t="n">
        <f aca="false">'Profiles 8760'!A7297</f>
        <v>7295</v>
      </c>
      <c r="B7308" s="0" t="n">
        <f aca="false">'Profiles 8760'!B7297</f>
        <v>10</v>
      </c>
      <c r="C7308" s="0" t="n">
        <f aca="false">'Profiles 8760'!E7297</f>
        <v>0</v>
      </c>
      <c r="D7308" s="0" t="n">
        <f aca="false">'Profiles 8760'!F7297</f>
        <v>0</v>
      </c>
      <c r="E7308" s="0" t="n">
        <f aca="false">'Profiles 8760'!G7297</f>
        <v>0.164065</v>
      </c>
      <c r="F7308" s="0" t="n">
        <f aca="false">D7308*Assumptions!$C$11*$B$7+E7308*Assumptions!$C$12*$B$8</f>
        <v>6.7102585</v>
      </c>
      <c r="G7308" s="0" t="n">
        <f aca="false">C7308*Assumptions!$C$15</f>
        <v>0</v>
      </c>
      <c r="H7308" s="0" t="n">
        <f aca="false">MIN(F7308,G7308)</f>
        <v>0</v>
      </c>
      <c r="I7308" s="0" t="n">
        <f aca="false">IF(C7308=1,MIN(G7308-H7308,Assumptions!$C$13,P7307),0)</f>
        <v>0</v>
      </c>
      <c r="J7308" s="0" t="n">
        <f aca="false">H7308+I7308</f>
        <v>0</v>
      </c>
      <c r="K7308" s="0" t="n">
        <f aca="false">MIN(IF(C7308=1,F7308-H7308,F7308),Assumptions!$C$13,MAX(0,($B$5-P7307)/$B$6))</f>
        <v>6.7102585</v>
      </c>
      <c r="L7308" s="0" t="n">
        <f aca="false">IF(C7308=1,0,MIN(F7308-K7308,Assumptions!$C$15,MAX(0,$B$10-O7307-M7308)))</f>
        <v>0</v>
      </c>
      <c r="M7308" s="0" t="n">
        <f aca="false">'Profiles 8760'!H7297</f>
        <v>48800</v>
      </c>
      <c r="N7308" s="0" t="n">
        <f aca="false">J7308+L7308</f>
        <v>0</v>
      </c>
      <c r="O7308" s="0" t="n">
        <f aca="false">O7307+N7308</f>
        <v>680861.687199845</v>
      </c>
      <c r="P7308" s="0" t="n">
        <f aca="false">MIN($B$5,P7307+K7308*$B$6-I7308)</f>
        <v>161.56142262392</v>
      </c>
      <c r="Q7308" s="0" t="n">
        <f aca="false">MAX(0,F7308-H7308-K7308-L7308)</f>
        <v>0</v>
      </c>
    </row>
    <row r="7309" customFormat="false" ht="15" hidden="false" customHeight="false" outlineLevel="0" collapsed="false">
      <c r="A7309" s="0" t="n">
        <f aca="false">'Profiles 8760'!A7298</f>
        <v>7296</v>
      </c>
      <c r="B7309" s="0" t="n">
        <f aca="false">'Profiles 8760'!B7298</f>
        <v>10</v>
      </c>
      <c r="C7309" s="0" t="n">
        <f aca="false">'Profiles 8760'!E7298</f>
        <v>0</v>
      </c>
      <c r="D7309" s="0" t="n">
        <f aca="false">'Profiles 8760'!F7298</f>
        <v>0</v>
      </c>
      <c r="E7309" s="0" t="n">
        <f aca="false">'Profiles 8760'!G7298</f>
        <v>0.152838</v>
      </c>
      <c r="F7309" s="0" t="n">
        <f aca="false">D7309*Assumptions!$C$11*$B$7+E7309*Assumptions!$C$12*$B$8</f>
        <v>6.2510742</v>
      </c>
      <c r="G7309" s="0" t="n">
        <f aca="false">C7309*Assumptions!$C$15</f>
        <v>0</v>
      </c>
      <c r="H7309" s="0" t="n">
        <f aca="false">MIN(F7309,G7309)</f>
        <v>0</v>
      </c>
      <c r="I7309" s="0" t="n">
        <f aca="false">IF(C7309=1,MIN(G7309-H7309,Assumptions!$C$13,P7308),0)</f>
        <v>0</v>
      </c>
      <c r="J7309" s="0" t="n">
        <f aca="false">H7309+I7309</f>
        <v>0</v>
      </c>
      <c r="K7309" s="0" t="n">
        <f aca="false">MIN(IF(C7309=1,F7309-H7309,F7309),Assumptions!$C$13,MAX(0,($B$5-P7308)/$B$6))</f>
        <v>6.2510742</v>
      </c>
      <c r="L7309" s="0" t="n">
        <f aca="false">IF(C7309=1,0,MIN(F7309-K7309,Assumptions!$C$15,MAX(0,$B$10-O7308-M7309)))</f>
        <v>0</v>
      </c>
      <c r="M7309" s="0" t="n">
        <f aca="false">'Profiles 8760'!H7298</f>
        <v>48800</v>
      </c>
      <c r="N7309" s="0" t="n">
        <f aca="false">J7309+L7309</f>
        <v>0</v>
      </c>
      <c r="O7309" s="0" t="n">
        <f aca="false">O7308+N7309</f>
        <v>680861.687199845</v>
      </c>
      <c r="P7309" s="0" t="n">
        <f aca="false">MIN($B$5,P7308+K7309*$B$6-I7309)</f>
        <v>166.97985374048</v>
      </c>
      <c r="Q7309" s="0" t="n">
        <f aca="false">MAX(0,F7309-H7309-K7309-L7309)</f>
        <v>0</v>
      </c>
    </row>
    <row r="7310" customFormat="false" ht="15" hidden="false" customHeight="false" outlineLevel="0" collapsed="false">
      <c r="A7310" s="0" t="n">
        <f aca="false">'Profiles 8760'!A7299</f>
        <v>7297</v>
      </c>
      <c r="B7310" s="0" t="n">
        <f aca="false">'Profiles 8760'!B7299</f>
        <v>11</v>
      </c>
      <c r="C7310" s="0" t="n">
        <f aca="false">'Profiles 8760'!E7299</f>
        <v>0</v>
      </c>
      <c r="D7310" s="0" t="n">
        <f aca="false">'Profiles 8760'!F7299</f>
        <v>0</v>
      </c>
      <c r="E7310" s="0" t="n">
        <f aca="false">'Profiles 8760'!G7299</f>
        <v>0.102705</v>
      </c>
      <c r="F7310" s="0" t="n">
        <f aca="false">D7310*Assumptions!$C$11*$B$7+E7310*Assumptions!$C$12*$B$8</f>
        <v>4.2006345</v>
      </c>
      <c r="G7310" s="0" t="n">
        <f aca="false">C7310*Assumptions!$C$15</f>
        <v>0</v>
      </c>
      <c r="H7310" s="0" t="n">
        <f aca="false">MIN(F7310,G7310)</f>
        <v>0</v>
      </c>
      <c r="I7310" s="0" t="n">
        <f aca="false">IF(C7310=1,MIN(G7310-H7310,Assumptions!$C$13,P7309),0)</f>
        <v>0</v>
      </c>
      <c r="J7310" s="0" t="n">
        <f aca="false">H7310+I7310</f>
        <v>0</v>
      </c>
      <c r="K7310" s="0" t="n">
        <f aca="false">MIN(IF(C7310=1,F7310-H7310,F7310),Assumptions!$C$13,MAX(0,($B$5-P7309)/$B$6))</f>
        <v>4.2006345</v>
      </c>
      <c r="L7310" s="0" t="n">
        <f aca="false">IF(C7310=1,0,MIN(F7310-K7310,Assumptions!$C$15,MAX(0,$B$10-O7309-M7310)))</f>
        <v>0</v>
      </c>
      <c r="M7310" s="0" t="n">
        <f aca="false">'Profiles 8760'!H7299</f>
        <v>48800</v>
      </c>
      <c r="N7310" s="0" t="n">
        <f aca="false">J7310+L7310</f>
        <v>0</v>
      </c>
      <c r="O7310" s="0" t="n">
        <f aca="false">O7309+N7310</f>
        <v>680861.687199845</v>
      </c>
      <c r="P7310" s="0" t="n">
        <f aca="false">MIN($B$5,P7309+K7310*$B$6-I7310)</f>
        <v>170.62096372508</v>
      </c>
      <c r="Q7310" s="0" t="n">
        <f aca="false">MAX(0,F7310-H7310-K7310-L7310)</f>
        <v>0</v>
      </c>
    </row>
    <row r="7311" customFormat="false" ht="15" hidden="false" customHeight="false" outlineLevel="0" collapsed="false">
      <c r="A7311" s="0" t="n">
        <f aca="false">'Profiles 8760'!A7300</f>
        <v>7298</v>
      </c>
      <c r="B7311" s="0" t="n">
        <f aca="false">'Profiles 8760'!B7300</f>
        <v>11</v>
      </c>
      <c r="C7311" s="0" t="n">
        <f aca="false">'Profiles 8760'!E7300</f>
        <v>0</v>
      </c>
      <c r="D7311" s="0" t="n">
        <f aca="false">'Profiles 8760'!F7300</f>
        <v>0</v>
      </c>
      <c r="E7311" s="0" t="n">
        <f aca="false">'Profiles 8760'!G7300</f>
        <v>0.077925</v>
      </c>
      <c r="F7311" s="0" t="n">
        <f aca="false">D7311*Assumptions!$C$11*$B$7+E7311*Assumptions!$C$12*$B$8</f>
        <v>3.1871325</v>
      </c>
      <c r="G7311" s="0" t="n">
        <f aca="false">C7311*Assumptions!$C$15</f>
        <v>0</v>
      </c>
      <c r="H7311" s="0" t="n">
        <f aca="false">MIN(F7311,G7311)</f>
        <v>0</v>
      </c>
      <c r="I7311" s="0" t="n">
        <f aca="false">IF(C7311=1,MIN(G7311-H7311,Assumptions!$C$13,P7310),0)</f>
        <v>0</v>
      </c>
      <c r="J7311" s="0" t="n">
        <f aca="false">H7311+I7311</f>
        <v>0</v>
      </c>
      <c r="K7311" s="0" t="n">
        <f aca="false">MIN(IF(C7311=1,F7311-H7311,F7311),Assumptions!$C$13,MAX(0,($B$5-P7310)/$B$6))</f>
        <v>3.1871325</v>
      </c>
      <c r="L7311" s="0" t="n">
        <f aca="false">IF(C7311=1,0,MIN(F7311-K7311,Assumptions!$C$15,MAX(0,$B$10-O7310-M7311)))</f>
        <v>0</v>
      </c>
      <c r="M7311" s="0" t="n">
        <f aca="false">'Profiles 8760'!H7300</f>
        <v>48800</v>
      </c>
      <c r="N7311" s="0" t="n">
        <f aca="false">J7311+L7311</f>
        <v>0</v>
      </c>
      <c r="O7311" s="0" t="n">
        <f aca="false">O7310+N7311</f>
        <v>680861.687199845</v>
      </c>
      <c r="P7311" s="0" t="n">
        <f aca="false">MIN($B$5,P7310+K7311*$B$6-I7311)</f>
        <v>173.38357017608</v>
      </c>
      <c r="Q7311" s="0" t="n">
        <f aca="false">MAX(0,F7311-H7311-K7311-L7311)</f>
        <v>0</v>
      </c>
    </row>
    <row r="7312" customFormat="false" ht="15" hidden="false" customHeight="false" outlineLevel="0" collapsed="false">
      <c r="A7312" s="0" t="n">
        <f aca="false">'Profiles 8760'!A7301</f>
        <v>7299</v>
      </c>
      <c r="B7312" s="0" t="n">
        <f aca="false">'Profiles 8760'!B7301</f>
        <v>11</v>
      </c>
      <c r="C7312" s="0" t="n">
        <f aca="false">'Profiles 8760'!E7301</f>
        <v>0</v>
      </c>
      <c r="D7312" s="0" t="n">
        <f aca="false">'Profiles 8760'!F7301</f>
        <v>0</v>
      </c>
      <c r="E7312" s="0" t="n">
        <f aca="false">'Profiles 8760'!G7301</f>
        <v>0.092586</v>
      </c>
      <c r="F7312" s="0" t="n">
        <f aca="false">D7312*Assumptions!$C$11*$B$7+E7312*Assumptions!$C$12*$B$8</f>
        <v>3.7867674</v>
      </c>
      <c r="G7312" s="0" t="n">
        <f aca="false">C7312*Assumptions!$C$15</f>
        <v>0</v>
      </c>
      <c r="H7312" s="0" t="n">
        <f aca="false">MIN(F7312,G7312)</f>
        <v>0</v>
      </c>
      <c r="I7312" s="0" t="n">
        <f aca="false">IF(C7312=1,MIN(G7312-H7312,Assumptions!$C$13,P7311),0)</f>
        <v>0</v>
      </c>
      <c r="J7312" s="0" t="n">
        <f aca="false">H7312+I7312</f>
        <v>0</v>
      </c>
      <c r="K7312" s="0" t="n">
        <f aca="false">MIN(IF(C7312=1,F7312-H7312,F7312),Assumptions!$C$13,MAX(0,($B$5-P7311)/$B$6))</f>
        <v>3.7867674</v>
      </c>
      <c r="L7312" s="0" t="n">
        <f aca="false">IF(C7312=1,0,MIN(F7312-K7312,Assumptions!$C$15,MAX(0,$B$10-O7311-M7312)))</f>
        <v>0</v>
      </c>
      <c r="M7312" s="0" t="n">
        <f aca="false">'Profiles 8760'!H7301</f>
        <v>48800</v>
      </c>
      <c r="N7312" s="0" t="n">
        <f aca="false">J7312+L7312</f>
        <v>0</v>
      </c>
      <c r="O7312" s="0" t="n">
        <f aca="false">O7311+N7312</f>
        <v>680861.687199845</v>
      </c>
      <c r="P7312" s="0" t="n">
        <f aca="false">MIN($B$5,P7311+K7312*$B$6-I7312)</f>
        <v>176.6659401584</v>
      </c>
      <c r="Q7312" s="0" t="n">
        <f aca="false">MAX(0,F7312-H7312-K7312-L7312)</f>
        <v>0</v>
      </c>
    </row>
    <row r="7313" customFormat="false" ht="15" hidden="false" customHeight="false" outlineLevel="0" collapsed="false">
      <c r="A7313" s="0" t="n">
        <f aca="false">'Profiles 8760'!A7302</f>
        <v>7300</v>
      </c>
      <c r="B7313" s="0" t="n">
        <f aca="false">'Profiles 8760'!B7302</f>
        <v>11</v>
      </c>
      <c r="C7313" s="0" t="n">
        <f aca="false">'Profiles 8760'!E7302</f>
        <v>0</v>
      </c>
      <c r="D7313" s="0" t="n">
        <f aca="false">'Profiles 8760'!F7302</f>
        <v>0</v>
      </c>
      <c r="E7313" s="0" t="n">
        <f aca="false">'Profiles 8760'!G7302</f>
        <v>0.161667</v>
      </c>
      <c r="F7313" s="0" t="n">
        <f aca="false">D7313*Assumptions!$C$11*$B$7+E7313*Assumptions!$C$12*$B$8</f>
        <v>6.6121803</v>
      </c>
      <c r="G7313" s="0" t="n">
        <f aca="false">C7313*Assumptions!$C$15</f>
        <v>0</v>
      </c>
      <c r="H7313" s="0" t="n">
        <f aca="false">MIN(F7313,G7313)</f>
        <v>0</v>
      </c>
      <c r="I7313" s="0" t="n">
        <f aca="false">IF(C7313=1,MIN(G7313-H7313,Assumptions!$C$13,P7312),0)</f>
        <v>0</v>
      </c>
      <c r="J7313" s="0" t="n">
        <f aca="false">H7313+I7313</f>
        <v>0</v>
      </c>
      <c r="K7313" s="0" t="n">
        <f aca="false">MIN(IF(C7313=1,F7313-H7313,F7313),Assumptions!$C$13,MAX(0,($B$5-P7312)/$B$6))</f>
        <v>6.6121803</v>
      </c>
      <c r="L7313" s="0" t="n">
        <f aca="false">IF(C7313=1,0,MIN(F7313-K7313,Assumptions!$C$15,MAX(0,$B$10-O7312-M7313)))</f>
        <v>0</v>
      </c>
      <c r="M7313" s="0" t="n">
        <f aca="false">'Profiles 8760'!H7302</f>
        <v>48800</v>
      </c>
      <c r="N7313" s="0" t="n">
        <f aca="false">J7313+L7313</f>
        <v>0</v>
      </c>
      <c r="O7313" s="0" t="n">
        <f aca="false">O7312+N7313</f>
        <v>680861.687199845</v>
      </c>
      <c r="P7313" s="0" t="n">
        <f aca="false">MIN($B$5,P7312+K7313*$B$6-I7313)</f>
        <v>182.39737804244</v>
      </c>
      <c r="Q7313" s="0" t="n">
        <f aca="false">MAX(0,F7313-H7313-K7313-L7313)</f>
        <v>0</v>
      </c>
    </row>
    <row r="7314" customFormat="false" ht="15" hidden="false" customHeight="false" outlineLevel="0" collapsed="false">
      <c r="A7314" s="0" t="n">
        <f aca="false">'Profiles 8760'!A7303</f>
        <v>7301</v>
      </c>
      <c r="B7314" s="0" t="n">
        <f aca="false">'Profiles 8760'!B7303</f>
        <v>11</v>
      </c>
      <c r="C7314" s="0" t="n">
        <f aca="false">'Profiles 8760'!E7303</f>
        <v>0</v>
      </c>
      <c r="D7314" s="0" t="n">
        <f aca="false">'Profiles 8760'!F7303</f>
        <v>0</v>
      </c>
      <c r="E7314" s="0" t="n">
        <f aca="false">'Profiles 8760'!G7303</f>
        <v>0.155895</v>
      </c>
      <c r="F7314" s="0" t="n">
        <f aca="false">D7314*Assumptions!$C$11*$B$7+E7314*Assumptions!$C$12*$B$8</f>
        <v>6.3761055</v>
      </c>
      <c r="G7314" s="0" t="n">
        <f aca="false">C7314*Assumptions!$C$15</f>
        <v>0</v>
      </c>
      <c r="H7314" s="0" t="n">
        <f aca="false">MIN(F7314,G7314)</f>
        <v>0</v>
      </c>
      <c r="I7314" s="0" t="n">
        <f aca="false">IF(C7314=1,MIN(G7314-H7314,Assumptions!$C$13,P7313),0)</f>
        <v>0</v>
      </c>
      <c r="J7314" s="0" t="n">
        <f aca="false">H7314+I7314</f>
        <v>0</v>
      </c>
      <c r="K7314" s="0" t="n">
        <f aca="false">MIN(IF(C7314=1,F7314-H7314,F7314),Assumptions!$C$13,MAX(0,($B$5-P7313)/$B$6))</f>
        <v>6.3761055</v>
      </c>
      <c r="L7314" s="0" t="n">
        <f aca="false">IF(C7314=1,0,MIN(F7314-K7314,Assumptions!$C$15,MAX(0,$B$10-O7313-M7314)))</f>
        <v>0</v>
      </c>
      <c r="M7314" s="0" t="n">
        <f aca="false">'Profiles 8760'!H7303</f>
        <v>48800</v>
      </c>
      <c r="N7314" s="0" t="n">
        <f aca="false">J7314+L7314</f>
        <v>0</v>
      </c>
      <c r="O7314" s="0" t="n">
        <f aca="false">O7313+N7314</f>
        <v>680861.687199845</v>
      </c>
      <c r="P7314" s="0" t="n">
        <f aca="false">MIN($B$5,P7313+K7314*$B$6-I7314)</f>
        <v>187.92418628984</v>
      </c>
      <c r="Q7314" s="0" t="n">
        <f aca="false">MAX(0,F7314-H7314-K7314-L7314)</f>
        <v>0</v>
      </c>
    </row>
    <row r="7315" customFormat="false" ht="15" hidden="false" customHeight="false" outlineLevel="0" collapsed="false">
      <c r="A7315" s="0" t="n">
        <f aca="false">'Profiles 8760'!A7304</f>
        <v>7302</v>
      </c>
      <c r="B7315" s="0" t="n">
        <f aca="false">'Profiles 8760'!B7304</f>
        <v>11</v>
      </c>
      <c r="C7315" s="0" t="n">
        <f aca="false">'Profiles 8760'!E7304</f>
        <v>0</v>
      </c>
      <c r="D7315" s="0" t="n">
        <f aca="false">'Profiles 8760'!F7304</f>
        <v>0</v>
      </c>
      <c r="E7315" s="0" t="n">
        <f aca="false">'Profiles 8760'!G7304</f>
        <v>0.169998</v>
      </c>
      <c r="F7315" s="0" t="n">
        <f aca="false">D7315*Assumptions!$C$11*$B$7+E7315*Assumptions!$C$12*$B$8</f>
        <v>6.9529182</v>
      </c>
      <c r="G7315" s="0" t="n">
        <f aca="false">C7315*Assumptions!$C$15</f>
        <v>0</v>
      </c>
      <c r="H7315" s="0" t="n">
        <f aca="false">MIN(F7315,G7315)</f>
        <v>0</v>
      </c>
      <c r="I7315" s="0" t="n">
        <f aca="false">IF(C7315=1,MIN(G7315-H7315,Assumptions!$C$13,P7314),0)</f>
        <v>0</v>
      </c>
      <c r="J7315" s="0" t="n">
        <f aca="false">H7315+I7315</f>
        <v>0</v>
      </c>
      <c r="K7315" s="0" t="n">
        <f aca="false">MIN(IF(C7315=1,F7315-H7315,F7315),Assumptions!$C$13,MAX(0,($B$5-P7314)/$B$6))</f>
        <v>6.9529182</v>
      </c>
      <c r="L7315" s="0" t="n">
        <f aca="false">IF(C7315=1,0,MIN(F7315-K7315,Assumptions!$C$15,MAX(0,$B$10-O7314-M7315)))</f>
        <v>0</v>
      </c>
      <c r="M7315" s="0" t="n">
        <f aca="false">'Profiles 8760'!H7304</f>
        <v>48800</v>
      </c>
      <c r="N7315" s="0" t="n">
        <f aca="false">J7315+L7315</f>
        <v>0</v>
      </c>
      <c r="O7315" s="0" t="n">
        <f aca="false">O7314+N7315</f>
        <v>680861.687199845</v>
      </c>
      <c r="P7315" s="0" t="n">
        <f aca="false">MIN($B$5,P7314+K7315*$B$6-I7315)</f>
        <v>193.9509757856</v>
      </c>
      <c r="Q7315" s="0" t="n">
        <f aca="false">MAX(0,F7315-H7315-K7315-L7315)</f>
        <v>0</v>
      </c>
    </row>
    <row r="7316" customFormat="false" ht="15" hidden="false" customHeight="false" outlineLevel="0" collapsed="false">
      <c r="A7316" s="0" t="n">
        <f aca="false">'Profiles 8760'!A7305</f>
        <v>7303</v>
      </c>
      <c r="B7316" s="0" t="n">
        <f aca="false">'Profiles 8760'!B7305</f>
        <v>11</v>
      </c>
      <c r="C7316" s="0" t="n">
        <f aca="false">'Profiles 8760'!E7305</f>
        <v>0</v>
      </c>
      <c r="D7316" s="0" t="n">
        <f aca="false">'Profiles 8760'!F7305</f>
        <v>0</v>
      </c>
      <c r="E7316" s="0" t="n">
        <f aca="false">'Profiles 8760'!G7305</f>
        <v>0.222204</v>
      </c>
      <c r="F7316" s="0" t="n">
        <f aca="false">D7316*Assumptions!$C$11*$B$7+E7316*Assumptions!$C$12*$B$8</f>
        <v>9.0881436</v>
      </c>
      <c r="G7316" s="0" t="n">
        <f aca="false">C7316*Assumptions!$C$15</f>
        <v>0</v>
      </c>
      <c r="H7316" s="0" t="n">
        <f aca="false">MIN(F7316,G7316)</f>
        <v>0</v>
      </c>
      <c r="I7316" s="0" t="n">
        <f aca="false">IF(C7316=1,MIN(G7316-H7316,Assumptions!$C$13,P7315),0)</f>
        <v>0</v>
      </c>
      <c r="J7316" s="0" t="n">
        <f aca="false">H7316+I7316</f>
        <v>0</v>
      </c>
      <c r="K7316" s="0" t="n">
        <f aca="false">MIN(IF(C7316=1,F7316-H7316,F7316),Assumptions!$C$13,MAX(0,($B$5-P7315)/$B$6))</f>
        <v>9.0881436</v>
      </c>
      <c r="L7316" s="0" t="n">
        <f aca="false">IF(C7316=1,0,MIN(F7316-K7316,Assumptions!$C$15,MAX(0,$B$10-O7315-M7316)))</f>
        <v>0</v>
      </c>
      <c r="M7316" s="0" t="n">
        <f aca="false">'Profiles 8760'!H7305</f>
        <v>48800</v>
      </c>
      <c r="N7316" s="0" t="n">
        <f aca="false">J7316+L7316</f>
        <v>0</v>
      </c>
      <c r="O7316" s="0" t="n">
        <f aca="false">O7315+N7316</f>
        <v>680861.687199845</v>
      </c>
      <c r="P7316" s="0" t="n">
        <f aca="false">MIN($B$5,P7315+K7316*$B$6-I7316)</f>
        <v>201.82857865808</v>
      </c>
      <c r="Q7316" s="0" t="n">
        <f aca="false">MAX(0,F7316-H7316-K7316-L7316)</f>
        <v>0</v>
      </c>
    </row>
    <row r="7317" customFormat="false" ht="15" hidden="false" customHeight="false" outlineLevel="0" collapsed="false">
      <c r="A7317" s="0" t="n">
        <f aca="false">'Profiles 8760'!A7306</f>
        <v>7304</v>
      </c>
      <c r="B7317" s="0" t="n">
        <f aca="false">'Profiles 8760'!B7306</f>
        <v>11</v>
      </c>
      <c r="C7317" s="0" t="n">
        <f aca="false">'Profiles 8760'!E7306</f>
        <v>1</v>
      </c>
      <c r="D7317" s="0" t="n">
        <f aca="false">'Profiles 8760'!F7306</f>
        <v>0.08065</v>
      </c>
      <c r="E7317" s="0" t="n">
        <f aca="false">'Profiles 8760'!G7306</f>
        <v>0.311359</v>
      </c>
      <c r="F7317" s="0" t="n">
        <f aca="false">D7317*Assumptions!$C$11*$B$7+E7317*Assumptions!$C$12*$B$8</f>
        <v>36.0263031</v>
      </c>
      <c r="G7317" s="0" t="n">
        <f aca="false">C7317*Assumptions!$C$15</f>
        <v>200</v>
      </c>
      <c r="H7317" s="0" t="n">
        <f aca="false">MIN(F7317,G7317)</f>
        <v>36.0263031</v>
      </c>
      <c r="I7317" s="0" t="n">
        <f aca="false">IF(C7317=1,MIN(G7317-H7317,Assumptions!$C$13,P7316),0)</f>
        <v>163.9736969</v>
      </c>
      <c r="J7317" s="0" t="n">
        <f aca="false">H7317+I7317</f>
        <v>200</v>
      </c>
      <c r="K7317" s="0" t="n">
        <f aca="false">MIN(IF(C7317=1,F7317-H7317,F7317),Assumptions!$C$13,MAX(0,($B$5-P7316)/$B$6))</f>
        <v>0</v>
      </c>
      <c r="L7317" s="0" t="n">
        <f aca="false">IF(C7317=1,0,MIN(F7317-K7317,Assumptions!$C$15,MAX(0,$B$10-O7316-M7317)))</f>
        <v>0</v>
      </c>
      <c r="M7317" s="0" t="n">
        <f aca="false">'Profiles 8760'!H7306</f>
        <v>48600</v>
      </c>
      <c r="N7317" s="0" t="n">
        <f aca="false">J7317+L7317</f>
        <v>200</v>
      </c>
      <c r="O7317" s="0" t="n">
        <f aca="false">O7316+N7317</f>
        <v>681061.687199845</v>
      </c>
      <c r="P7317" s="0" t="n">
        <f aca="false">MIN($B$5,P7316+K7317*$B$6-I7317)</f>
        <v>37.85488175808</v>
      </c>
      <c r="Q7317" s="0" t="n">
        <f aca="false">MAX(0,F7317-H7317-K7317-L7317)</f>
        <v>0</v>
      </c>
    </row>
    <row r="7318" customFormat="false" ht="15" hidden="false" customHeight="false" outlineLevel="0" collapsed="false">
      <c r="A7318" s="0" t="n">
        <f aca="false">'Profiles 8760'!A7307</f>
        <v>7305</v>
      </c>
      <c r="B7318" s="0" t="n">
        <f aca="false">'Profiles 8760'!B7307</f>
        <v>11</v>
      </c>
      <c r="C7318" s="0" t="n">
        <f aca="false">'Profiles 8760'!E7307</f>
        <v>1</v>
      </c>
      <c r="D7318" s="0" t="n">
        <f aca="false">'Profiles 8760'!F7307</f>
        <v>0.377651</v>
      </c>
      <c r="E7318" s="0" t="n">
        <f aca="false">'Profiles 8760'!G7307</f>
        <v>0.404154</v>
      </c>
      <c r="F7318" s="0" t="n">
        <f aca="false">D7318*Assumptions!$C$11*$B$7+E7318*Assumptions!$C$12*$B$8</f>
        <v>125.5955074</v>
      </c>
      <c r="G7318" s="0" t="n">
        <f aca="false">C7318*Assumptions!$C$15</f>
        <v>200</v>
      </c>
      <c r="H7318" s="0" t="n">
        <f aca="false">MIN(F7318,G7318)</f>
        <v>125.5955074</v>
      </c>
      <c r="I7318" s="0" t="n">
        <f aca="false">IF(C7318=1,MIN(G7318-H7318,Assumptions!$C$13,P7317),0)</f>
        <v>37.85488175808</v>
      </c>
      <c r="J7318" s="0" t="n">
        <f aca="false">H7318+I7318</f>
        <v>163.45038915808</v>
      </c>
      <c r="K7318" s="0" t="n">
        <f aca="false">MIN(IF(C7318=1,F7318-H7318,F7318),Assumptions!$C$13,MAX(0,($B$5-P7317)/$B$6))</f>
        <v>0</v>
      </c>
      <c r="L7318" s="0" t="n">
        <f aca="false">IF(C7318=1,0,MIN(F7318-K7318,Assumptions!$C$15,MAX(0,$B$10-O7317-M7318)))</f>
        <v>0</v>
      </c>
      <c r="M7318" s="0" t="n">
        <f aca="false">'Profiles 8760'!H7307</f>
        <v>48400</v>
      </c>
      <c r="N7318" s="0" t="n">
        <f aca="false">J7318+L7318</f>
        <v>163.45038915808</v>
      </c>
      <c r="O7318" s="0" t="n">
        <f aca="false">O7317+N7318</f>
        <v>681225.137589004</v>
      </c>
      <c r="P7318" s="0" t="n">
        <f aca="false">MIN($B$5,P7317+K7318*$B$6-I7318)</f>
        <v>0</v>
      </c>
      <c r="Q7318" s="0" t="n">
        <f aca="false">MAX(0,F7318-H7318-K7318-L7318)</f>
        <v>0</v>
      </c>
    </row>
    <row r="7319" customFormat="false" ht="15" hidden="false" customHeight="false" outlineLevel="0" collapsed="false">
      <c r="A7319" s="0" t="n">
        <f aca="false">'Profiles 8760'!A7308</f>
        <v>7306</v>
      </c>
      <c r="B7319" s="0" t="n">
        <f aca="false">'Profiles 8760'!B7308</f>
        <v>11</v>
      </c>
      <c r="C7319" s="0" t="n">
        <f aca="false">'Profiles 8760'!E7308</f>
        <v>0</v>
      </c>
      <c r="D7319" s="0" t="n">
        <f aca="false">'Profiles 8760'!F7308</f>
        <v>0.71158</v>
      </c>
      <c r="E7319" s="0" t="n">
        <f aca="false">'Profiles 8760'!G7308</f>
        <v>0.53425</v>
      </c>
      <c r="F7319" s="0" t="n">
        <f aca="false">D7319*Assumptions!$C$11*$B$7+E7319*Assumptions!$C$12*$B$8</f>
        <v>227.355129</v>
      </c>
      <c r="G7319" s="0" t="n">
        <f aca="false">C7319*Assumptions!$C$15</f>
        <v>0</v>
      </c>
      <c r="H7319" s="0" t="n">
        <f aca="false">MIN(F7319,G7319)</f>
        <v>0</v>
      </c>
      <c r="I7319" s="0" t="n">
        <f aca="false">IF(C7319=1,MIN(G7319-H7319,Assumptions!$C$13,P7318),0)</f>
        <v>0</v>
      </c>
      <c r="J7319" s="0" t="n">
        <f aca="false">H7319+I7319</f>
        <v>0</v>
      </c>
      <c r="K7319" s="0" t="n">
        <f aca="false">MIN(IF(C7319=1,F7319-H7319,F7319),Assumptions!$C$13,MAX(0,($B$5-P7318)/$B$6))</f>
        <v>180</v>
      </c>
      <c r="L7319" s="0" t="n">
        <f aca="false">IF(C7319=1,0,MIN(F7319-K7319,Assumptions!$C$15,MAX(0,$B$10-O7318-M7319)))</f>
        <v>47.355129</v>
      </c>
      <c r="M7319" s="0" t="n">
        <f aca="false">'Profiles 8760'!H7308</f>
        <v>48400</v>
      </c>
      <c r="N7319" s="0" t="n">
        <f aca="false">J7319+L7319</f>
        <v>47.355129</v>
      </c>
      <c r="O7319" s="0" t="n">
        <f aca="false">O7318+N7319</f>
        <v>681272.492718004</v>
      </c>
      <c r="P7319" s="0" t="n">
        <f aca="false">MIN($B$5,P7318+K7319*$B$6-I7319)</f>
        <v>156.024</v>
      </c>
      <c r="Q7319" s="0" t="n">
        <f aca="false">MAX(0,F7319-H7319-K7319-L7319)</f>
        <v>0</v>
      </c>
    </row>
    <row r="7320" customFormat="false" ht="15" hidden="false" customHeight="false" outlineLevel="0" collapsed="false">
      <c r="A7320" s="0" t="n">
        <f aca="false">'Profiles 8760'!A7309</f>
        <v>7307</v>
      </c>
      <c r="B7320" s="0" t="n">
        <f aca="false">'Profiles 8760'!B7309</f>
        <v>11</v>
      </c>
      <c r="C7320" s="0" t="n">
        <f aca="false">'Profiles 8760'!E7309</f>
        <v>0</v>
      </c>
      <c r="D7320" s="0" t="n">
        <f aca="false">'Profiles 8760'!F7309</f>
        <v>1</v>
      </c>
      <c r="E7320" s="0" t="n">
        <f aca="false">'Profiles 8760'!G7309</f>
        <v>0.311462</v>
      </c>
      <c r="F7320" s="0" t="n">
        <f aca="false">D7320*Assumptions!$C$11*$B$7+E7320*Assumptions!$C$12*$B$8</f>
        <v>301.5387958</v>
      </c>
      <c r="G7320" s="0" t="n">
        <f aca="false">C7320*Assumptions!$C$15</f>
        <v>0</v>
      </c>
      <c r="H7320" s="0" t="n">
        <f aca="false">MIN(F7320,G7320)</f>
        <v>0</v>
      </c>
      <c r="I7320" s="0" t="n">
        <f aca="false">IF(C7320=1,MIN(G7320-H7320,Assumptions!$C$13,P7319),0)</f>
        <v>0</v>
      </c>
      <c r="J7320" s="0" t="n">
        <f aca="false">H7320+I7320</f>
        <v>0</v>
      </c>
      <c r="K7320" s="0" t="n">
        <f aca="false">MIN(IF(C7320=1,F7320-H7320,F7320),Assumptions!$C$13,MAX(0,($B$5-P7319)/$B$6))</f>
        <v>180</v>
      </c>
      <c r="L7320" s="0" t="n">
        <f aca="false">IF(C7320=1,0,MIN(F7320-K7320,Assumptions!$C$15,MAX(0,$B$10-O7319-M7320)))</f>
        <v>121.5387958</v>
      </c>
      <c r="M7320" s="0" t="n">
        <f aca="false">'Profiles 8760'!H7309</f>
        <v>48400</v>
      </c>
      <c r="N7320" s="0" t="n">
        <f aca="false">J7320+L7320</f>
        <v>121.5387958</v>
      </c>
      <c r="O7320" s="0" t="n">
        <f aca="false">O7319+N7320</f>
        <v>681394.031513804</v>
      </c>
      <c r="P7320" s="0" t="n">
        <f aca="false">MIN($B$5,P7319+K7320*$B$6-I7320)</f>
        <v>312.048</v>
      </c>
      <c r="Q7320" s="0" t="n">
        <f aca="false">MAX(0,F7320-H7320-K7320-L7320)</f>
        <v>0</v>
      </c>
    </row>
    <row r="7321" customFormat="false" ht="15" hidden="false" customHeight="false" outlineLevel="0" collapsed="false">
      <c r="A7321" s="0" t="n">
        <f aca="false">'Profiles 8760'!A7310</f>
        <v>7308</v>
      </c>
      <c r="B7321" s="0" t="n">
        <f aca="false">'Profiles 8760'!B7310</f>
        <v>11</v>
      </c>
      <c r="C7321" s="0" t="n">
        <f aca="false">'Profiles 8760'!E7310</f>
        <v>0</v>
      </c>
      <c r="D7321" s="0" t="n">
        <f aca="false">'Profiles 8760'!F7310</f>
        <v>1</v>
      </c>
      <c r="E7321" s="0" t="n">
        <f aca="false">'Profiles 8760'!G7310</f>
        <v>0.278566</v>
      </c>
      <c r="F7321" s="0" t="n">
        <f aca="false">D7321*Assumptions!$C$11*$B$7+E7321*Assumptions!$C$12*$B$8</f>
        <v>300.1933494</v>
      </c>
      <c r="G7321" s="0" t="n">
        <f aca="false">C7321*Assumptions!$C$15</f>
        <v>0</v>
      </c>
      <c r="H7321" s="0" t="n">
        <f aca="false">MIN(F7321,G7321)</f>
        <v>0</v>
      </c>
      <c r="I7321" s="0" t="n">
        <f aca="false">IF(C7321=1,MIN(G7321-H7321,Assumptions!$C$13,P7320),0)</f>
        <v>0</v>
      </c>
      <c r="J7321" s="0" t="n">
        <f aca="false">H7321+I7321</f>
        <v>0</v>
      </c>
      <c r="K7321" s="0" t="n">
        <f aca="false">MIN(IF(C7321=1,F7321-H7321,F7321),Assumptions!$C$13,MAX(0,($B$5-P7320)/$B$6))</f>
        <v>180</v>
      </c>
      <c r="L7321" s="0" t="n">
        <f aca="false">IF(C7321=1,0,MIN(F7321-K7321,Assumptions!$C$15,MAX(0,$B$10-O7320-M7321)))</f>
        <v>120.1933494</v>
      </c>
      <c r="M7321" s="0" t="n">
        <f aca="false">'Profiles 8760'!H7310</f>
        <v>48400</v>
      </c>
      <c r="N7321" s="0" t="n">
        <f aca="false">J7321+L7321</f>
        <v>120.1933494</v>
      </c>
      <c r="O7321" s="0" t="n">
        <f aca="false">O7320+N7321</f>
        <v>681514.224863204</v>
      </c>
      <c r="P7321" s="0" t="n">
        <f aca="false">MIN($B$5,P7320+K7321*$B$6-I7321)</f>
        <v>468.072</v>
      </c>
      <c r="Q7321" s="0" t="n">
        <f aca="false">MAX(0,F7321-H7321-K7321-L7321)</f>
        <v>0</v>
      </c>
    </row>
    <row r="7322" customFormat="false" ht="15" hidden="false" customHeight="false" outlineLevel="0" collapsed="false">
      <c r="A7322" s="0" t="n">
        <f aca="false">'Profiles 8760'!A7311</f>
        <v>7309</v>
      </c>
      <c r="B7322" s="0" t="n">
        <f aca="false">'Profiles 8760'!B7311</f>
        <v>11</v>
      </c>
      <c r="C7322" s="0" t="n">
        <f aca="false">'Profiles 8760'!E7311</f>
        <v>0</v>
      </c>
      <c r="D7322" s="0" t="n">
        <f aca="false">'Profiles 8760'!F7311</f>
        <v>1</v>
      </c>
      <c r="E7322" s="0" t="n">
        <f aca="false">'Profiles 8760'!G7311</f>
        <v>0.23728</v>
      </c>
      <c r="F7322" s="0" t="n">
        <f aca="false">D7322*Assumptions!$C$11*$B$7+E7322*Assumptions!$C$12*$B$8</f>
        <v>298.504752</v>
      </c>
      <c r="G7322" s="0" t="n">
        <f aca="false">C7322*Assumptions!$C$15</f>
        <v>0</v>
      </c>
      <c r="H7322" s="0" t="n">
        <f aca="false">MIN(F7322,G7322)</f>
        <v>0</v>
      </c>
      <c r="I7322" s="0" t="n">
        <f aca="false">IF(C7322=1,MIN(G7322-H7322,Assumptions!$C$13,P7321),0)</f>
        <v>0</v>
      </c>
      <c r="J7322" s="0" t="n">
        <f aca="false">H7322+I7322</f>
        <v>0</v>
      </c>
      <c r="K7322" s="0" t="n">
        <f aca="false">MIN(IF(C7322=1,F7322-H7322,F7322),Assumptions!$C$13,MAX(0,($B$5-P7321)/$B$6))</f>
        <v>49.3054914628519</v>
      </c>
      <c r="L7322" s="0" t="n">
        <f aca="false">IF(C7322=1,0,MIN(F7322-K7322,Assumptions!$C$15,MAX(0,$B$10-O7321-M7322)))</f>
        <v>200</v>
      </c>
      <c r="M7322" s="0" t="n">
        <f aca="false">'Profiles 8760'!H7311</f>
        <v>48400</v>
      </c>
      <c r="N7322" s="0" t="n">
        <f aca="false">J7322+L7322</f>
        <v>200</v>
      </c>
      <c r="O7322" s="0" t="n">
        <f aca="false">O7321+N7322</f>
        <v>681714.224863204</v>
      </c>
      <c r="P7322" s="0" t="n">
        <f aca="false">MIN($B$5,P7321+K7322*$B$6-I7322)</f>
        <v>510.81</v>
      </c>
      <c r="Q7322" s="0" t="n">
        <f aca="false">MAX(0,F7322-H7322-K7322-L7322)</f>
        <v>49.1992605371481</v>
      </c>
    </row>
    <row r="7323" customFormat="false" ht="15" hidden="false" customHeight="false" outlineLevel="0" collapsed="false">
      <c r="A7323" s="0" t="n">
        <f aca="false">'Profiles 8760'!A7312</f>
        <v>7310</v>
      </c>
      <c r="B7323" s="0" t="n">
        <f aca="false">'Profiles 8760'!B7312</f>
        <v>11</v>
      </c>
      <c r="C7323" s="0" t="n">
        <f aca="false">'Profiles 8760'!E7312</f>
        <v>0</v>
      </c>
      <c r="D7323" s="0" t="n">
        <f aca="false">'Profiles 8760'!F7312</f>
        <v>1</v>
      </c>
      <c r="E7323" s="0" t="n">
        <f aca="false">'Profiles 8760'!G7312</f>
        <v>0.25531</v>
      </c>
      <c r="F7323" s="0" t="n">
        <f aca="false">D7323*Assumptions!$C$11*$B$7+E7323*Assumptions!$C$12*$B$8</f>
        <v>299.242179</v>
      </c>
      <c r="G7323" s="0" t="n">
        <f aca="false">C7323*Assumptions!$C$15</f>
        <v>0</v>
      </c>
      <c r="H7323" s="0" t="n">
        <f aca="false">MIN(F7323,G7323)</f>
        <v>0</v>
      </c>
      <c r="I7323" s="0" t="n">
        <f aca="false">IF(C7323=1,MIN(G7323-H7323,Assumptions!$C$13,P7322),0)</f>
        <v>0</v>
      </c>
      <c r="J7323" s="0" t="n">
        <f aca="false">H7323+I7323</f>
        <v>0</v>
      </c>
      <c r="K7323" s="0" t="n">
        <f aca="false">MIN(IF(C7323=1,F7323-H7323,F7323),Assumptions!$C$13,MAX(0,($B$5-P7322)/$B$6))</f>
        <v>0</v>
      </c>
      <c r="L7323" s="0" t="n">
        <f aca="false">IF(C7323=1,0,MIN(F7323-K7323,Assumptions!$C$15,MAX(0,$B$10-O7322-M7323)))</f>
        <v>200</v>
      </c>
      <c r="M7323" s="0" t="n">
        <f aca="false">'Profiles 8760'!H7312</f>
        <v>48400</v>
      </c>
      <c r="N7323" s="0" t="n">
        <f aca="false">J7323+L7323</f>
        <v>200</v>
      </c>
      <c r="O7323" s="0" t="n">
        <f aca="false">O7322+N7323</f>
        <v>681914.224863204</v>
      </c>
      <c r="P7323" s="0" t="n">
        <f aca="false">MIN($B$5,P7322+K7323*$B$6-I7323)</f>
        <v>510.81</v>
      </c>
      <c r="Q7323" s="0" t="n">
        <f aca="false">MAX(0,F7323-H7323-K7323-L7323)</f>
        <v>99.242179</v>
      </c>
    </row>
    <row r="7324" customFormat="false" ht="15" hidden="false" customHeight="false" outlineLevel="0" collapsed="false">
      <c r="A7324" s="0" t="n">
        <f aca="false">'Profiles 8760'!A7313</f>
        <v>7311</v>
      </c>
      <c r="B7324" s="0" t="n">
        <f aca="false">'Profiles 8760'!B7313</f>
        <v>11</v>
      </c>
      <c r="C7324" s="0" t="n">
        <f aca="false">'Profiles 8760'!E7313</f>
        <v>0</v>
      </c>
      <c r="D7324" s="0" t="n">
        <f aca="false">'Profiles 8760'!F7313</f>
        <v>1</v>
      </c>
      <c r="E7324" s="0" t="n">
        <f aca="false">'Profiles 8760'!G7313</f>
        <v>0.2247</v>
      </c>
      <c r="F7324" s="0" t="n">
        <f aca="false">D7324*Assumptions!$C$11*$B$7+E7324*Assumptions!$C$12*$B$8</f>
        <v>297.99023</v>
      </c>
      <c r="G7324" s="0" t="n">
        <f aca="false">C7324*Assumptions!$C$15</f>
        <v>0</v>
      </c>
      <c r="H7324" s="0" t="n">
        <f aca="false">MIN(F7324,G7324)</f>
        <v>0</v>
      </c>
      <c r="I7324" s="0" t="n">
        <f aca="false">IF(C7324=1,MIN(G7324-H7324,Assumptions!$C$13,P7323),0)</f>
        <v>0</v>
      </c>
      <c r="J7324" s="0" t="n">
        <f aca="false">H7324+I7324</f>
        <v>0</v>
      </c>
      <c r="K7324" s="0" t="n">
        <f aca="false">MIN(IF(C7324=1,F7324-H7324,F7324),Assumptions!$C$13,MAX(0,($B$5-P7323)/$B$6))</f>
        <v>0</v>
      </c>
      <c r="L7324" s="0" t="n">
        <f aca="false">IF(C7324=1,0,MIN(F7324-K7324,Assumptions!$C$15,MAX(0,$B$10-O7323-M7324)))</f>
        <v>200</v>
      </c>
      <c r="M7324" s="0" t="n">
        <f aca="false">'Profiles 8760'!H7313</f>
        <v>48400</v>
      </c>
      <c r="N7324" s="0" t="n">
        <f aca="false">J7324+L7324</f>
        <v>200</v>
      </c>
      <c r="O7324" s="0" t="n">
        <f aca="false">O7323+N7324</f>
        <v>682114.224863204</v>
      </c>
      <c r="P7324" s="0" t="n">
        <f aca="false">MIN($B$5,P7323+K7324*$B$6-I7324)</f>
        <v>510.81</v>
      </c>
      <c r="Q7324" s="0" t="n">
        <f aca="false">MAX(0,F7324-H7324-K7324-L7324)</f>
        <v>97.99023</v>
      </c>
    </row>
    <row r="7325" customFormat="false" ht="15" hidden="false" customHeight="false" outlineLevel="0" collapsed="false">
      <c r="A7325" s="0" t="n">
        <f aca="false">'Profiles 8760'!A7314</f>
        <v>7312</v>
      </c>
      <c r="B7325" s="0" t="n">
        <f aca="false">'Profiles 8760'!B7314</f>
        <v>11</v>
      </c>
      <c r="C7325" s="0" t="n">
        <f aca="false">'Profiles 8760'!E7314</f>
        <v>0</v>
      </c>
      <c r="D7325" s="0" t="n">
        <f aca="false">'Profiles 8760'!F7314</f>
        <v>0.71158</v>
      </c>
      <c r="E7325" s="0" t="n">
        <f aca="false">'Profiles 8760'!G7314</f>
        <v>0.19383</v>
      </c>
      <c r="F7325" s="0" t="n">
        <f aca="false">D7325*Assumptions!$C$11*$B$7+E7325*Assumptions!$C$12*$B$8</f>
        <v>213.431951</v>
      </c>
      <c r="G7325" s="0" t="n">
        <f aca="false">C7325*Assumptions!$C$15</f>
        <v>0</v>
      </c>
      <c r="H7325" s="0" t="n">
        <f aca="false">MIN(F7325,G7325)</f>
        <v>0</v>
      </c>
      <c r="I7325" s="0" t="n">
        <f aca="false">IF(C7325=1,MIN(G7325-H7325,Assumptions!$C$13,P7324),0)</f>
        <v>0</v>
      </c>
      <c r="J7325" s="0" t="n">
        <f aca="false">H7325+I7325</f>
        <v>0</v>
      </c>
      <c r="K7325" s="0" t="n">
        <f aca="false">MIN(IF(C7325=1,F7325-H7325,F7325),Assumptions!$C$13,MAX(0,($B$5-P7324)/$B$6))</f>
        <v>0</v>
      </c>
      <c r="L7325" s="0" t="n">
        <f aca="false">IF(C7325=1,0,MIN(F7325-K7325,Assumptions!$C$15,MAX(0,$B$10-O7324-M7325)))</f>
        <v>200</v>
      </c>
      <c r="M7325" s="0" t="n">
        <f aca="false">'Profiles 8760'!H7314</f>
        <v>48400</v>
      </c>
      <c r="N7325" s="0" t="n">
        <f aca="false">J7325+L7325</f>
        <v>200</v>
      </c>
      <c r="O7325" s="0" t="n">
        <f aca="false">O7324+N7325</f>
        <v>682314.224863204</v>
      </c>
      <c r="P7325" s="0" t="n">
        <f aca="false">MIN($B$5,P7324+K7325*$B$6-I7325)</f>
        <v>510.81</v>
      </c>
      <c r="Q7325" s="0" t="n">
        <f aca="false">MAX(0,F7325-H7325-K7325-L7325)</f>
        <v>13.431951</v>
      </c>
    </row>
    <row r="7326" customFormat="false" ht="15" hidden="false" customHeight="false" outlineLevel="0" collapsed="false">
      <c r="A7326" s="0" t="n">
        <f aca="false">'Profiles 8760'!A7315</f>
        <v>7313</v>
      </c>
      <c r="B7326" s="0" t="n">
        <f aca="false">'Profiles 8760'!B7315</f>
        <v>11</v>
      </c>
      <c r="C7326" s="0" t="n">
        <f aca="false">'Profiles 8760'!E7315</f>
        <v>0</v>
      </c>
      <c r="D7326" s="0" t="n">
        <f aca="false">'Profiles 8760'!F7315</f>
        <v>0.377651</v>
      </c>
      <c r="E7326" s="0" t="n">
        <f aca="false">'Profiles 8760'!G7315</f>
        <v>0.21586</v>
      </c>
      <c r="F7326" s="0" t="n">
        <f aca="false">D7326*Assumptions!$C$11*$B$7+E7326*Assumptions!$C$12*$B$8</f>
        <v>117.8942828</v>
      </c>
      <c r="G7326" s="0" t="n">
        <f aca="false">C7326*Assumptions!$C$15</f>
        <v>0</v>
      </c>
      <c r="H7326" s="0" t="n">
        <f aca="false">MIN(F7326,G7326)</f>
        <v>0</v>
      </c>
      <c r="I7326" s="0" t="n">
        <f aca="false">IF(C7326=1,MIN(G7326-H7326,Assumptions!$C$13,P7325),0)</f>
        <v>0</v>
      </c>
      <c r="J7326" s="0" t="n">
        <f aca="false">H7326+I7326</f>
        <v>0</v>
      </c>
      <c r="K7326" s="0" t="n">
        <f aca="false">MIN(IF(C7326=1,F7326-H7326,F7326),Assumptions!$C$13,MAX(0,($B$5-P7325)/$B$6))</f>
        <v>0</v>
      </c>
      <c r="L7326" s="0" t="n">
        <f aca="false">IF(C7326=1,0,MIN(F7326-K7326,Assumptions!$C$15,MAX(0,$B$10-O7325-M7326)))</f>
        <v>117.8942828</v>
      </c>
      <c r="M7326" s="0" t="n">
        <f aca="false">'Profiles 8760'!H7315</f>
        <v>48400</v>
      </c>
      <c r="N7326" s="0" t="n">
        <f aca="false">J7326+L7326</f>
        <v>117.8942828</v>
      </c>
      <c r="O7326" s="0" t="n">
        <f aca="false">O7325+N7326</f>
        <v>682432.119146004</v>
      </c>
      <c r="P7326" s="0" t="n">
        <f aca="false">MIN($B$5,P7325+K7326*$B$6-I7326)</f>
        <v>510.81</v>
      </c>
      <c r="Q7326" s="0" t="n">
        <f aca="false">MAX(0,F7326-H7326-K7326-L7326)</f>
        <v>0</v>
      </c>
    </row>
    <row r="7327" customFormat="false" ht="15" hidden="false" customHeight="false" outlineLevel="0" collapsed="false">
      <c r="A7327" s="0" t="n">
        <f aca="false">'Profiles 8760'!A7316</f>
        <v>7314</v>
      </c>
      <c r="B7327" s="0" t="n">
        <f aca="false">'Profiles 8760'!B7316</f>
        <v>11</v>
      </c>
      <c r="C7327" s="0" t="n">
        <f aca="false">'Profiles 8760'!E7316</f>
        <v>0</v>
      </c>
      <c r="D7327" s="0" t="n">
        <f aca="false">'Profiles 8760'!F7316</f>
        <v>0.08065</v>
      </c>
      <c r="E7327" s="0" t="n">
        <f aca="false">'Profiles 8760'!G7316</f>
        <v>0.228914</v>
      </c>
      <c r="F7327" s="0" t="n">
        <f aca="false">D7327*Assumptions!$C$11*$B$7+E7327*Assumptions!$C$12*$B$8</f>
        <v>32.6543026</v>
      </c>
      <c r="G7327" s="0" t="n">
        <f aca="false">C7327*Assumptions!$C$15</f>
        <v>0</v>
      </c>
      <c r="H7327" s="0" t="n">
        <f aca="false">MIN(F7327,G7327)</f>
        <v>0</v>
      </c>
      <c r="I7327" s="0" t="n">
        <f aca="false">IF(C7327=1,MIN(G7327-H7327,Assumptions!$C$13,P7326),0)</f>
        <v>0</v>
      </c>
      <c r="J7327" s="0" t="n">
        <f aca="false">H7327+I7327</f>
        <v>0</v>
      </c>
      <c r="K7327" s="0" t="n">
        <f aca="false">MIN(IF(C7327=1,F7327-H7327,F7327),Assumptions!$C$13,MAX(0,($B$5-P7326)/$B$6))</f>
        <v>0</v>
      </c>
      <c r="L7327" s="0" t="n">
        <f aca="false">IF(C7327=1,0,MIN(F7327-K7327,Assumptions!$C$15,MAX(0,$B$10-O7326-M7327)))</f>
        <v>32.6543026</v>
      </c>
      <c r="M7327" s="0" t="n">
        <f aca="false">'Profiles 8760'!H7316</f>
        <v>48400</v>
      </c>
      <c r="N7327" s="0" t="n">
        <f aca="false">J7327+L7327</f>
        <v>32.6543026</v>
      </c>
      <c r="O7327" s="0" t="n">
        <f aca="false">O7326+N7327</f>
        <v>682464.773448604</v>
      </c>
      <c r="P7327" s="0" t="n">
        <f aca="false">MIN($B$5,P7326+K7327*$B$6-I7327)</f>
        <v>510.81</v>
      </c>
      <c r="Q7327" s="0" t="n">
        <f aca="false">MAX(0,F7327-H7327-K7327-L7327)</f>
        <v>0</v>
      </c>
    </row>
    <row r="7328" customFormat="false" ht="15" hidden="false" customHeight="false" outlineLevel="0" collapsed="false">
      <c r="A7328" s="0" t="n">
        <f aca="false">'Profiles 8760'!A7317</f>
        <v>7315</v>
      </c>
      <c r="B7328" s="0" t="n">
        <f aca="false">'Profiles 8760'!B7317</f>
        <v>11</v>
      </c>
      <c r="C7328" s="0" t="n">
        <f aca="false">'Profiles 8760'!E7317</f>
        <v>0</v>
      </c>
      <c r="D7328" s="0" t="n">
        <f aca="false">'Profiles 8760'!F7317</f>
        <v>0</v>
      </c>
      <c r="E7328" s="0" t="n">
        <f aca="false">'Profiles 8760'!G7317</f>
        <v>0.142205</v>
      </c>
      <c r="F7328" s="0" t="n">
        <f aca="false">D7328*Assumptions!$C$11*$B$7+E7328*Assumptions!$C$12*$B$8</f>
        <v>5.8161845</v>
      </c>
      <c r="G7328" s="0" t="n">
        <f aca="false">C7328*Assumptions!$C$15</f>
        <v>0</v>
      </c>
      <c r="H7328" s="0" t="n">
        <f aca="false">MIN(F7328,G7328)</f>
        <v>0</v>
      </c>
      <c r="I7328" s="0" t="n">
        <f aca="false">IF(C7328=1,MIN(G7328-H7328,Assumptions!$C$13,P7327),0)</f>
        <v>0</v>
      </c>
      <c r="J7328" s="0" t="n">
        <f aca="false">H7328+I7328</f>
        <v>0</v>
      </c>
      <c r="K7328" s="0" t="n">
        <f aca="false">MIN(IF(C7328=1,F7328-H7328,F7328),Assumptions!$C$13,MAX(0,($B$5-P7327)/$B$6))</f>
        <v>0</v>
      </c>
      <c r="L7328" s="0" t="n">
        <f aca="false">IF(C7328=1,0,MIN(F7328-K7328,Assumptions!$C$15,MAX(0,$B$10-O7327-M7328)))</f>
        <v>5.8161845</v>
      </c>
      <c r="M7328" s="0" t="n">
        <f aca="false">'Profiles 8760'!H7317</f>
        <v>48400</v>
      </c>
      <c r="N7328" s="0" t="n">
        <f aca="false">J7328+L7328</f>
        <v>5.8161845</v>
      </c>
      <c r="O7328" s="0" t="n">
        <f aca="false">O7327+N7328</f>
        <v>682470.589633104</v>
      </c>
      <c r="P7328" s="0" t="n">
        <f aca="false">MIN($B$5,P7327+K7328*$B$6-I7328)</f>
        <v>510.81</v>
      </c>
      <c r="Q7328" s="0" t="n">
        <f aca="false">MAX(0,F7328-H7328-K7328-L7328)</f>
        <v>0</v>
      </c>
    </row>
    <row r="7329" customFormat="false" ht="15" hidden="false" customHeight="false" outlineLevel="0" collapsed="false">
      <c r="A7329" s="0" t="n">
        <f aca="false">'Profiles 8760'!A7318</f>
        <v>7316</v>
      </c>
      <c r="B7329" s="0" t="n">
        <f aca="false">'Profiles 8760'!B7318</f>
        <v>11</v>
      </c>
      <c r="C7329" s="0" t="n">
        <f aca="false">'Profiles 8760'!E7318</f>
        <v>1</v>
      </c>
      <c r="D7329" s="0" t="n">
        <f aca="false">'Profiles 8760'!F7318</f>
        <v>0</v>
      </c>
      <c r="E7329" s="0" t="n">
        <f aca="false">'Profiles 8760'!G7318</f>
        <v>0.18464</v>
      </c>
      <c r="F7329" s="0" t="n">
        <f aca="false">D7329*Assumptions!$C$11*$B$7+E7329*Assumptions!$C$12*$B$8</f>
        <v>7.551776</v>
      </c>
      <c r="G7329" s="0" t="n">
        <f aca="false">C7329*Assumptions!$C$15</f>
        <v>200</v>
      </c>
      <c r="H7329" s="0" t="n">
        <f aca="false">MIN(F7329,G7329)</f>
        <v>7.551776</v>
      </c>
      <c r="I7329" s="0" t="n">
        <f aca="false">IF(C7329=1,MIN(G7329-H7329,Assumptions!$C$13,P7328),0)</f>
        <v>180</v>
      </c>
      <c r="J7329" s="0" t="n">
        <f aca="false">H7329+I7329</f>
        <v>187.551776</v>
      </c>
      <c r="K7329" s="0" t="n">
        <f aca="false">MIN(IF(C7329=1,F7329-H7329,F7329),Assumptions!$C$13,MAX(0,($B$5-P7328)/$B$6))</f>
        <v>0</v>
      </c>
      <c r="L7329" s="0" t="n">
        <f aca="false">IF(C7329=1,0,MIN(F7329-K7329,Assumptions!$C$15,MAX(0,$B$10-O7328-M7329)))</f>
        <v>0</v>
      </c>
      <c r="M7329" s="0" t="n">
        <f aca="false">'Profiles 8760'!H7318</f>
        <v>48200</v>
      </c>
      <c r="N7329" s="0" t="n">
        <f aca="false">J7329+L7329</f>
        <v>187.551776</v>
      </c>
      <c r="O7329" s="0" t="n">
        <f aca="false">O7328+N7329</f>
        <v>682658.141409103</v>
      </c>
      <c r="P7329" s="0" t="n">
        <f aca="false">MIN($B$5,P7328+K7329*$B$6-I7329)</f>
        <v>330.81</v>
      </c>
      <c r="Q7329" s="0" t="n">
        <f aca="false">MAX(0,F7329-H7329-K7329-L7329)</f>
        <v>0</v>
      </c>
    </row>
    <row r="7330" customFormat="false" ht="15" hidden="false" customHeight="false" outlineLevel="0" collapsed="false">
      <c r="A7330" s="0" t="n">
        <f aca="false">'Profiles 8760'!A7319</f>
        <v>7317</v>
      </c>
      <c r="B7330" s="0" t="n">
        <f aca="false">'Profiles 8760'!B7319</f>
        <v>11</v>
      </c>
      <c r="C7330" s="0" t="n">
        <f aca="false">'Profiles 8760'!E7319</f>
        <v>1</v>
      </c>
      <c r="D7330" s="0" t="n">
        <f aca="false">'Profiles 8760'!F7319</f>
        <v>0</v>
      </c>
      <c r="E7330" s="0" t="n">
        <f aca="false">'Profiles 8760'!G7319</f>
        <v>0.196099</v>
      </c>
      <c r="F7330" s="0" t="n">
        <f aca="false">D7330*Assumptions!$C$11*$B$7+E7330*Assumptions!$C$12*$B$8</f>
        <v>8.0204491</v>
      </c>
      <c r="G7330" s="0" t="n">
        <f aca="false">C7330*Assumptions!$C$15</f>
        <v>200</v>
      </c>
      <c r="H7330" s="0" t="n">
        <f aca="false">MIN(F7330,G7330)</f>
        <v>8.0204491</v>
      </c>
      <c r="I7330" s="0" t="n">
        <f aca="false">IF(C7330=1,MIN(G7330-H7330,Assumptions!$C$13,P7329),0)</f>
        <v>180</v>
      </c>
      <c r="J7330" s="0" t="n">
        <f aca="false">H7330+I7330</f>
        <v>188.0204491</v>
      </c>
      <c r="K7330" s="0" t="n">
        <f aca="false">MIN(IF(C7330=1,F7330-H7330,F7330),Assumptions!$C$13,MAX(0,($B$5-P7329)/$B$6))</f>
        <v>0</v>
      </c>
      <c r="L7330" s="0" t="n">
        <f aca="false">IF(C7330=1,0,MIN(F7330-K7330,Assumptions!$C$15,MAX(0,$B$10-O7329-M7330)))</f>
        <v>0</v>
      </c>
      <c r="M7330" s="0" t="n">
        <f aca="false">'Profiles 8760'!H7319</f>
        <v>48000</v>
      </c>
      <c r="N7330" s="0" t="n">
        <f aca="false">J7330+L7330</f>
        <v>188.0204491</v>
      </c>
      <c r="O7330" s="0" t="n">
        <f aca="false">O7329+N7330</f>
        <v>682846.161858203</v>
      </c>
      <c r="P7330" s="0" t="n">
        <f aca="false">MIN($B$5,P7329+K7330*$B$6-I7330)</f>
        <v>150.81</v>
      </c>
      <c r="Q7330" s="0" t="n">
        <f aca="false">MAX(0,F7330-H7330-K7330-L7330)</f>
        <v>0</v>
      </c>
    </row>
    <row r="7331" customFormat="false" ht="15" hidden="false" customHeight="false" outlineLevel="0" collapsed="false">
      <c r="A7331" s="0" t="n">
        <f aca="false">'Profiles 8760'!A7320</f>
        <v>7318</v>
      </c>
      <c r="B7331" s="0" t="n">
        <f aca="false">'Profiles 8760'!B7320</f>
        <v>11</v>
      </c>
      <c r="C7331" s="0" t="n">
        <f aca="false">'Profiles 8760'!E7320</f>
        <v>0</v>
      </c>
      <c r="D7331" s="0" t="n">
        <f aca="false">'Profiles 8760'!F7320</f>
        <v>0</v>
      </c>
      <c r="E7331" s="0" t="n">
        <f aca="false">'Profiles 8760'!G7320</f>
        <v>0.418403</v>
      </c>
      <c r="F7331" s="0" t="n">
        <f aca="false">D7331*Assumptions!$C$11*$B$7+E7331*Assumptions!$C$12*$B$8</f>
        <v>17.1126827</v>
      </c>
      <c r="G7331" s="0" t="n">
        <f aca="false">C7331*Assumptions!$C$15</f>
        <v>0</v>
      </c>
      <c r="H7331" s="0" t="n">
        <f aca="false">MIN(F7331,G7331)</f>
        <v>0</v>
      </c>
      <c r="I7331" s="0" t="n">
        <f aca="false">IF(C7331=1,MIN(G7331-H7331,Assumptions!$C$13,P7330),0)</f>
        <v>0</v>
      </c>
      <c r="J7331" s="0" t="n">
        <f aca="false">H7331+I7331</f>
        <v>0</v>
      </c>
      <c r="K7331" s="0" t="n">
        <f aca="false">MIN(IF(C7331=1,F7331-H7331,F7331),Assumptions!$C$13,MAX(0,($B$5-P7330)/$B$6))</f>
        <v>17.1126827</v>
      </c>
      <c r="L7331" s="0" t="n">
        <f aca="false">IF(C7331=1,0,MIN(F7331-K7331,Assumptions!$C$15,MAX(0,$B$10-O7330-M7331)))</f>
        <v>0</v>
      </c>
      <c r="M7331" s="0" t="n">
        <f aca="false">'Profiles 8760'!H7320</f>
        <v>48000</v>
      </c>
      <c r="N7331" s="0" t="n">
        <f aca="false">J7331+L7331</f>
        <v>0</v>
      </c>
      <c r="O7331" s="0" t="n">
        <f aca="false">O7330+N7331</f>
        <v>682846.161858203</v>
      </c>
      <c r="P7331" s="0" t="n">
        <f aca="false">MIN($B$5,P7330+K7331*$B$6-I7331)</f>
        <v>165.64327336436</v>
      </c>
      <c r="Q7331" s="0" t="n">
        <f aca="false">MAX(0,F7331-H7331-K7331-L7331)</f>
        <v>0</v>
      </c>
    </row>
    <row r="7332" customFormat="false" ht="15" hidden="false" customHeight="false" outlineLevel="0" collapsed="false">
      <c r="A7332" s="0" t="n">
        <f aca="false">'Profiles 8760'!A7321</f>
        <v>7319</v>
      </c>
      <c r="B7332" s="0" t="n">
        <f aca="false">'Profiles 8760'!B7321</f>
        <v>11</v>
      </c>
      <c r="C7332" s="0" t="n">
        <f aca="false">'Profiles 8760'!E7321</f>
        <v>0</v>
      </c>
      <c r="D7332" s="0" t="n">
        <f aca="false">'Profiles 8760'!F7321</f>
        <v>0</v>
      </c>
      <c r="E7332" s="0" t="n">
        <f aca="false">'Profiles 8760'!G7321</f>
        <v>0.349649</v>
      </c>
      <c r="F7332" s="0" t="n">
        <f aca="false">D7332*Assumptions!$C$11*$B$7+E7332*Assumptions!$C$12*$B$8</f>
        <v>14.3006441</v>
      </c>
      <c r="G7332" s="0" t="n">
        <f aca="false">C7332*Assumptions!$C$15</f>
        <v>0</v>
      </c>
      <c r="H7332" s="0" t="n">
        <f aca="false">MIN(F7332,G7332)</f>
        <v>0</v>
      </c>
      <c r="I7332" s="0" t="n">
        <f aca="false">IF(C7332=1,MIN(G7332-H7332,Assumptions!$C$13,P7331),0)</f>
        <v>0</v>
      </c>
      <c r="J7332" s="0" t="n">
        <f aca="false">H7332+I7332</f>
        <v>0</v>
      </c>
      <c r="K7332" s="0" t="n">
        <f aca="false">MIN(IF(C7332=1,F7332-H7332,F7332),Assumptions!$C$13,MAX(0,($B$5-P7331)/$B$6))</f>
        <v>14.3006441</v>
      </c>
      <c r="L7332" s="0" t="n">
        <f aca="false">IF(C7332=1,0,MIN(F7332-K7332,Assumptions!$C$15,MAX(0,$B$10-O7331-M7332)))</f>
        <v>0</v>
      </c>
      <c r="M7332" s="0" t="n">
        <f aca="false">'Profiles 8760'!H7321</f>
        <v>48000</v>
      </c>
      <c r="N7332" s="0" t="n">
        <f aca="false">J7332+L7332</f>
        <v>0</v>
      </c>
      <c r="O7332" s="0" t="n">
        <f aca="false">O7331+N7332</f>
        <v>682846.161858203</v>
      </c>
      <c r="P7332" s="0" t="n">
        <f aca="false">MIN($B$5,P7331+K7332*$B$6-I7332)</f>
        <v>178.03907167024</v>
      </c>
      <c r="Q7332" s="0" t="n">
        <f aca="false">MAX(0,F7332-H7332-K7332-L7332)</f>
        <v>0</v>
      </c>
    </row>
    <row r="7333" customFormat="false" ht="15" hidden="false" customHeight="false" outlineLevel="0" collapsed="false">
      <c r="A7333" s="0" t="n">
        <f aca="false">'Profiles 8760'!A7322</f>
        <v>7320</v>
      </c>
      <c r="B7333" s="0" t="n">
        <f aca="false">'Profiles 8760'!B7322</f>
        <v>11</v>
      </c>
      <c r="C7333" s="0" t="n">
        <f aca="false">'Profiles 8760'!E7322</f>
        <v>0</v>
      </c>
      <c r="D7333" s="0" t="n">
        <f aca="false">'Profiles 8760'!F7322</f>
        <v>0</v>
      </c>
      <c r="E7333" s="0" t="n">
        <f aca="false">'Profiles 8760'!G7322</f>
        <v>0.314772</v>
      </c>
      <c r="F7333" s="0" t="n">
        <f aca="false">D7333*Assumptions!$C$11*$B$7+E7333*Assumptions!$C$12*$B$8</f>
        <v>12.8741748</v>
      </c>
      <c r="G7333" s="0" t="n">
        <f aca="false">C7333*Assumptions!$C$15</f>
        <v>0</v>
      </c>
      <c r="H7333" s="0" t="n">
        <f aca="false">MIN(F7333,G7333)</f>
        <v>0</v>
      </c>
      <c r="I7333" s="0" t="n">
        <f aca="false">IF(C7333=1,MIN(G7333-H7333,Assumptions!$C$13,P7332),0)</f>
        <v>0</v>
      </c>
      <c r="J7333" s="0" t="n">
        <f aca="false">H7333+I7333</f>
        <v>0</v>
      </c>
      <c r="K7333" s="0" t="n">
        <f aca="false">MIN(IF(C7333=1,F7333-H7333,F7333),Assumptions!$C$13,MAX(0,($B$5-P7332)/$B$6))</f>
        <v>12.8741748</v>
      </c>
      <c r="L7333" s="0" t="n">
        <f aca="false">IF(C7333=1,0,MIN(F7333-K7333,Assumptions!$C$15,MAX(0,$B$10-O7332-M7333)))</f>
        <v>0</v>
      </c>
      <c r="M7333" s="0" t="n">
        <f aca="false">'Profiles 8760'!H7322</f>
        <v>48000</v>
      </c>
      <c r="N7333" s="0" t="n">
        <f aca="false">J7333+L7333</f>
        <v>0</v>
      </c>
      <c r="O7333" s="0" t="n">
        <f aca="false">O7332+N7333</f>
        <v>682846.161858203</v>
      </c>
      <c r="P7333" s="0" t="n">
        <f aca="false">MIN($B$5,P7332+K7333*$B$6-I7333)</f>
        <v>189.19840638688</v>
      </c>
      <c r="Q7333" s="0" t="n">
        <f aca="false">MAX(0,F7333-H7333-K7333-L7333)</f>
        <v>0</v>
      </c>
    </row>
    <row r="7334" customFormat="false" ht="15" hidden="false" customHeight="false" outlineLevel="0" collapsed="false">
      <c r="A7334" s="0" t="n">
        <f aca="false">'Profiles 8760'!A7323</f>
        <v>7321</v>
      </c>
      <c r="B7334" s="0" t="n">
        <f aca="false">'Profiles 8760'!B7323</f>
        <v>11</v>
      </c>
      <c r="C7334" s="0" t="n">
        <f aca="false">'Profiles 8760'!E7323</f>
        <v>0</v>
      </c>
      <c r="D7334" s="0" t="n">
        <f aca="false">'Profiles 8760'!F7323</f>
        <v>0</v>
      </c>
      <c r="E7334" s="0" t="n">
        <f aca="false">'Profiles 8760'!G7323</f>
        <v>0.353858</v>
      </c>
      <c r="F7334" s="0" t="n">
        <f aca="false">D7334*Assumptions!$C$11*$B$7+E7334*Assumptions!$C$12*$B$8</f>
        <v>14.4727922</v>
      </c>
      <c r="G7334" s="0" t="n">
        <f aca="false">C7334*Assumptions!$C$15</f>
        <v>0</v>
      </c>
      <c r="H7334" s="0" t="n">
        <f aca="false">MIN(F7334,G7334)</f>
        <v>0</v>
      </c>
      <c r="I7334" s="0" t="n">
        <f aca="false">IF(C7334=1,MIN(G7334-H7334,Assumptions!$C$13,P7333),0)</f>
        <v>0</v>
      </c>
      <c r="J7334" s="0" t="n">
        <f aca="false">H7334+I7334</f>
        <v>0</v>
      </c>
      <c r="K7334" s="0" t="n">
        <f aca="false">MIN(IF(C7334=1,F7334-H7334,F7334),Assumptions!$C$13,MAX(0,($B$5-P7333)/$B$6))</f>
        <v>14.4727922</v>
      </c>
      <c r="L7334" s="0" t="n">
        <f aca="false">IF(C7334=1,0,MIN(F7334-K7334,Assumptions!$C$15,MAX(0,$B$10-O7333-M7334)))</f>
        <v>0</v>
      </c>
      <c r="M7334" s="0" t="n">
        <f aca="false">'Profiles 8760'!H7323</f>
        <v>48000</v>
      </c>
      <c r="N7334" s="0" t="n">
        <f aca="false">J7334+L7334</f>
        <v>0</v>
      </c>
      <c r="O7334" s="0" t="n">
        <f aca="false">O7333+N7334</f>
        <v>682846.161858203</v>
      </c>
      <c r="P7334" s="0" t="n">
        <f aca="false">MIN($B$5,P7333+K7334*$B$6-I7334)</f>
        <v>201.74342266584</v>
      </c>
      <c r="Q7334" s="0" t="n">
        <f aca="false">MAX(0,F7334-H7334-K7334-L7334)</f>
        <v>0</v>
      </c>
    </row>
    <row r="7335" customFormat="false" ht="15" hidden="false" customHeight="false" outlineLevel="0" collapsed="false">
      <c r="A7335" s="0" t="n">
        <f aca="false">'Profiles 8760'!A7324</f>
        <v>7322</v>
      </c>
      <c r="B7335" s="0" t="n">
        <f aca="false">'Profiles 8760'!B7324</f>
        <v>11</v>
      </c>
      <c r="C7335" s="0" t="n">
        <f aca="false">'Profiles 8760'!E7324</f>
        <v>0</v>
      </c>
      <c r="D7335" s="0" t="n">
        <f aca="false">'Profiles 8760'!F7324</f>
        <v>0</v>
      </c>
      <c r="E7335" s="0" t="n">
        <f aca="false">'Profiles 8760'!G7324</f>
        <v>0.40408</v>
      </c>
      <c r="F7335" s="0" t="n">
        <f aca="false">D7335*Assumptions!$C$11*$B$7+E7335*Assumptions!$C$12*$B$8</f>
        <v>16.526872</v>
      </c>
      <c r="G7335" s="0" t="n">
        <f aca="false">C7335*Assumptions!$C$15</f>
        <v>0</v>
      </c>
      <c r="H7335" s="0" t="n">
        <f aca="false">MIN(F7335,G7335)</f>
        <v>0</v>
      </c>
      <c r="I7335" s="0" t="n">
        <f aca="false">IF(C7335=1,MIN(G7335-H7335,Assumptions!$C$13,P7334),0)</f>
        <v>0</v>
      </c>
      <c r="J7335" s="0" t="n">
        <f aca="false">H7335+I7335</f>
        <v>0</v>
      </c>
      <c r="K7335" s="0" t="n">
        <f aca="false">MIN(IF(C7335=1,F7335-H7335,F7335),Assumptions!$C$13,MAX(0,($B$5-P7334)/$B$6))</f>
        <v>16.526872</v>
      </c>
      <c r="L7335" s="0" t="n">
        <f aca="false">IF(C7335=1,0,MIN(F7335-K7335,Assumptions!$C$15,MAX(0,$B$10-O7334-M7335)))</f>
        <v>0</v>
      </c>
      <c r="M7335" s="0" t="n">
        <f aca="false">'Profiles 8760'!H7324</f>
        <v>48000</v>
      </c>
      <c r="N7335" s="0" t="n">
        <f aca="false">J7335+L7335</f>
        <v>0</v>
      </c>
      <c r="O7335" s="0" t="n">
        <f aca="false">O7334+N7335</f>
        <v>682846.161858203</v>
      </c>
      <c r="P7335" s="0" t="n">
        <f aca="false">MIN($B$5,P7334+K7335*$B$6-I7335)</f>
        <v>216.06891531544</v>
      </c>
      <c r="Q7335" s="0" t="n">
        <f aca="false">MAX(0,F7335-H7335-K7335-L7335)</f>
        <v>0</v>
      </c>
    </row>
    <row r="7336" customFormat="false" ht="15" hidden="false" customHeight="false" outlineLevel="0" collapsed="false">
      <c r="A7336" s="0" t="n">
        <f aca="false">'Profiles 8760'!A7325</f>
        <v>7323</v>
      </c>
      <c r="B7336" s="0" t="n">
        <f aca="false">'Profiles 8760'!B7325</f>
        <v>11</v>
      </c>
      <c r="C7336" s="0" t="n">
        <f aca="false">'Profiles 8760'!E7325</f>
        <v>0</v>
      </c>
      <c r="D7336" s="0" t="n">
        <f aca="false">'Profiles 8760'!F7325</f>
        <v>0</v>
      </c>
      <c r="E7336" s="0" t="n">
        <f aca="false">'Profiles 8760'!G7325</f>
        <v>0.424924</v>
      </c>
      <c r="F7336" s="0" t="n">
        <f aca="false">D7336*Assumptions!$C$11*$B$7+E7336*Assumptions!$C$12*$B$8</f>
        <v>17.3793916</v>
      </c>
      <c r="G7336" s="0" t="n">
        <f aca="false">C7336*Assumptions!$C$15</f>
        <v>0</v>
      </c>
      <c r="H7336" s="0" t="n">
        <f aca="false">MIN(F7336,G7336)</f>
        <v>0</v>
      </c>
      <c r="I7336" s="0" t="n">
        <f aca="false">IF(C7336=1,MIN(G7336-H7336,Assumptions!$C$13,P7335),0)</f>
        <v>0</v>
      </c>
      <c r="J7336" s="0" t="n">
        <f aca="false">H7336+I7336</f>
        <v>0</v>
      </c>
      <c r="K7336" s="0" t="n">
        <f aca="false">MIN(IF(C7336=1,F7336-H7336,F7336),Assumptions!$C$13,MAX(0,($B$5-P7335)/$B$6))</f>
        <v>17.3793916</v>
      </c>
      <c r="L7336" s="0" t="n">
        <f aca="false">IF(C7336=1,0,MIN(F7336-K7336,Assumptions!$C$15,MAX(0,$B$10-O7335-M7336)))</f>
        <v>0</v>
      </c>
      <c r="M7336" s="0" t="n">
        <f aca="false">'Profiles 8760'!H7325</f>
        <v>48000</v>
      </c>
      <c r="N7336" s="0" t="n">
        <f aca="false">J7336+L7336</f>
        <v>0</v>
      </c>
      <c r="O7336" s="0" t="n">
        <f aca="false">O7335+N7336</f>
        <v>682846.161858203</v>
      </c>
      <c r="P7336" s="0" t="n">
        <f aca="false">MIN($B$5,P7335+K7336*$B$6-I7336)</f>
        <v>231.13337195432</v>
      </c>
      <c r="Q7336" s="0" t="n">
        <f aca="false">MAX(0,F7336-H7336-K7336-L7336)</f>
        <v>0</v>
      </c>
    </row>
    <row r="7337" customFormat="false" ht="15" hidden="false" customHeight="false" outlineLevel="0" collapsed="false">
      <c r="A7337" s="0" t="n">
        <f aca="false">'Profiles 8760'!A7326</f>
        <v>7324</v>
      </c>
      <c r="B7337" s="0" t="n">
        <f aca="false">'Profiles 8760'!B7326</f>
        <v>11</v>
      </c>
      <c r="C7337" s="0" t="n">
        <f aca="false">'Profiles 8760'!E7326</f>
        <v>0</v>
      </c>
      <c r="D7337" s="0" t="n">
        <f aca="false">'Profiles 8760'!F7326</f>
        <v>0</v>
      </c>
      <c r="E7337" s="0" t="n">
        <f aca="false">'Profiles 8760'!G7326</f>
        <v>0.416839</v>
      </c>
      <c r="F7337" s="0" t="n">
        <f aca="false">D7337*Assumptions!$C$11*$B$7+E7337*Assumptions!$C$12*$B$8</f>
        <v>17.0487151</v>
      </c>
      <c r="G7337" s="0" t="n">
        <f aca="false">C7337*Assumptions!$C$15</f>
        <v>0</v>
      </c>
      <c r="H7337" s="0" t="n">
        <f aca="false">MIN(F7337,G7337)</f>
        <v>0</v>
      </c>
      <c r="I7337" s="0" t="n">
        <f aca="false">IF(C7337=1,MIN(G7337-H7337,Assumptions!$C$13,P7336),0)</f>
        <v>0</v>
      </c>
      <c r="J7337" s="0" t="n">
        <f aca="false">H7337+I7337</f>
        <v>0</v>
      </c>
      <c r="K7337" s="0" t="n">
        <f aca="false">MIN(IF(C7337=1,F7337-H7337,F7337),Assumptions!$C$13,MAX(0,($B$5-P7336)/$B$6))</f>
        <v>17.0487151</v>
      </c>
      <c r="L7337" s="0" t="n">
        <f aca="false">IF(C7337=1,0,MIN(F7337-K7337,Assumptions!$C$15,MAX(0,$B$10-O7336-M7337)))</f>
        <v>0</v>
      </c>
      <c r="M7337" s="0" t="n">
        <f aca="false">'Profiles 8760'!H7326</f>
        <v>48000</v>
      </c>
      <c r="N7337" s="0" t="n">
        <f aca="false">J7337+L7337</f>
        <v>0</v>
      </c>
      <c r="O7337" s="0" t="n">
        <f aca="false">O7336+N7337</f>
        <v>682846.161858203</v>
      </c>
      <c r="P7337" s="0" t="n">
        <f aca="false">MIN($B$5,P7336+K7337*$B$6-I7337)</f>
        <v>245.911198203</v>
      </c>
      <c r="Q7337" s="0" t="n">
        <f aca="false">MAX(0,F7337-H7337-K7337-L7337)</f>
        <v>0</v>
      </c>
    </row>
    <row r="7338" customFormat="false" ht="15" hidden="false" customHeight="false" outlineLevel="0" collapsed="false">
      <c r="A7338" s="0" t="n">
        <f aca="false">'Profiles 8760'!A7327</f>
        <v>7325</v>
      </c>
      <c r="B7338" s="0" t="n">
        <f aca="false">'Profiles 8760'!B7327</f>
        <v>11</v>
      </c>
      <c r="C7338" s="0" t="n">
        <f aca="false">'Profiles 8760'!E7327</f>
        <v>0</v>
      </c>
      <c r="D7338" s="0" t="n">
        <f aca="false">'Profiles 8760'!F7327</f>
        <v>0</v>
      </c>
      <c r="E7338" s="0" t="n">
        <f aca="false">'Profiles 8760'!G7327</f>
        <v>0.408161</v>
      </c>
      <c r="F7338" s="0" t="n">
        <f aca="false">D7338*Assumptions!$C$11*$B$7+E7338*Assumptions!$C$12*$B$8</f>
        <v>16.6937849</v>
      </c>
      <c r="G7338" s="0" t="n">
        <f aca="false">C7338*Assumptions!$C$15</f>
        <v>0</v>
      </c>
      <c r="H7338" s="0" t="n">
        <f aca="false">MIN(F7338,G7338)</f>
        <v>0</v>
      </c>
      <c r="I7338" s="0" t="n">
        <f aca="false">IF(C7338=1,MIN(G7338-H7338,Assumptions!$C$13,P7337),0)</f>
        <v>0</v>
      </c>
      <c r="J7338" s="0" t="n">
        <f aca="false">H7338+I7338</f>
        <v>0</v>
      </c>
      <c r="K7338" s="0" t="n">
        <f aca="false">MIN(IF(C7338=1,F7338-H7338,F7338),Assumptions!$C$13,MAX(0,($B$5-P7337)/$B$6))</f>
        <v>16.6937849</v>
      </c>
      <c r="L7338" s="0" t="n">
        <f aca="false">IF(C7338=1,0,MIN(F7338-K7338,Assumptions!$C$15,MAX(0,$B$10-O7337-M7338)))</f>
        <v>0</v>
      </c>
      <c r="M7338" s="0" t="n">
        <f aca="false">'Profiles 8760'!H7327</f>
        <v>48000</v>
      </c>
      <c r="N7338" s="0" t="n">
        <f aca="false">J7338+L7338</f>
        <v>0</v>
      </c>
      <c r="O7338" s="0" t="n">
        <f aca="false">O7337+N7338</f>
        <v>682846.161858203</v>
      </c>
      <c r="P7338" s="0" t="n">
        <f aca="false">MIN($B$5,P7337+K7338*$B$6-I7338)</f>
        <v>260.38137095432</v>
      </c>
      <c r="Q7338" s="0" t="n">
        <f aca="false">MAX(0,F7338-H7338-K7338-L7338)</f>
        <v>0</v>
      </c>
    </row>
    <row r="7339" customFormat="false" ht="15" hidden="false" customHeight="false" outlineLevel="0" collapsed="false">
      <c r="A7339" s="0" t="n">
        <f aca="false">'Profiles 8760'!A7328</f>
        <v>7326</v>
      </c>
      <c r="B7339" s="0" t="n">
        <f aca="false">'Profiles 8760'!B7328</f>
        <v>11</v>
      </c>
      <c r="C7339" s="0" t="n">
        <f aca="false">'Profiles 8760'!E7328</f>
        <v>0</v>
      </c>
      <c r="D7339" s="0" t="n">
        <f aca="false">'Profiles 8760'!F7328</f>
        <v>0</v>
      </c>
      <c r="E7339" s="0" t="n">
        <f aca="false">'Profiles 8760'!G7328</f>
        <v>0.613335</v>
      </c>
      <c r="F7339" s="0" t="n">
        <f aca="false">D7339*Assumptions!$C$11*$B$7+E7339*Assumptions!$C$12*$B$8</f>
        <v>25.0854015</v>
      </c>
      <c r="G7339" s="0" t="n">
        <f aca="false">C7339*Assumptions!$C$15</f>
        <v>0</v>
      </c>
      <c r="H7339" s="0" t="n">
        <f aca="false">MIN(F7339,G7339)</f>
        <v>0</v>
      </c>
      <c r="I7339" s="0" t="n">
        <f aca="false">IF(C7339=1,MIN(G7339-H7339,Assumptions!$C$13,P7338),0)</f>
        <v>0</v>
      </c>
      <c r="J7339" s="0" t="n">
        <f aca="false">H7339+I7339</f>
        <v>0</v>
      </c>
      <c r="K7339" s="0" t="n">
        <f aca="false">MIN(IF(C7339=1,F7339-H7339,F7339),Assumptions!$C$13,MAX(0,($B$5-P7338)/$B$6))</f>
        <v>25.0854015</v>
      </c>
      <c r="L7339" s="0" t="n">
        <f aca="false">IF(C7339=1,0,MIN(F7339-K7339,Assumptions!$C$15,MAX(0,$B$10-O7338-M7339)))</f>
        <v>0</v>
      </c>
      <c r="M7339" s="0" t="n">
        <f aca="false">'Profiles 8760'!H7328</f>
        <v>48000</v>
      </c>
      <c r="N7339" s="0" t="n">
        <f aca="false">J7339+L7339</f>
        <v>0</v>
      </c>
      <c r="O7339" s="0" t="n">
        <f aca="false">O7338+N7339</f>
        <v>682846.161858203</v>
      </c>
      <c r="P7339" s="0" t="n">
        <f aca="false">MIN($B$5,P7338+K7339*$B$6-I7339)</f>
        <v>282.12539697452</v>
      </c>
      <c r="Q7339" s="0" t="n">
        <f aca="false">MAX(0,F7339-H7339-K7339-L7339)</f>
        <v>0</v>
      </c>
    </row>
    <row r="7340" customFormat="false" ht="15" hidden="false" customHeight="false" outlineLevel="0" collapsed="false">
      <c r="A7340" s="0" t="n">
        <f aca="false">'Profiles 8760'!A7329</f>
        <v>7327</v>
      </c>
      <c r="B7340" s="0" t="n">
        <f aca="false">'Profiles 8760'!B7329</f>
        <v>11</v>
      </c>
      <c r="C7340" s="0" t="n">
        <f aca="false">'Profiles 8760'!E7329</f>
        <v>0</v>
      </c>
      <c r="D7340" s="0" t="n">
        <f aca="false">'Profiles 8760'!F7329</f>
        <v>0</v>
      </c>
      <c r="E7340" s="0" t="n">
        <f aca="false">'Profiles 8760'!G7329</f>
        <v>0.765824</v>
      </c>
      <c r="F7340" s="0" t="n">
        <f aca="false">D7340*Assumptions!$C$11*$B$7+E7340*Assumptions!$C$12*$B$8</f>
        <v>31.3222016</v>
      </c>
      <c r="G7340" s="0" t="n">
        <f aca="false">C7340*Assumptions!$C$15</f>
        <v>0</v>
      </c>
      <c r="H7340" s="0" t="n">
        <f aca="false">MIN(F7340,G7340)</f>
        <v>0</v>
      </c>
      <c r="I7340" s="0" t="n">
        <f aca="false">IF(C7340=1,MIN(G7340-H7340,Assumptions!$C$13,P7339),0)</f>
        <v>0</v>
      </c>
      <c r="J7340" s="0" t="n">
        <f aca="false">H7340+I7340</f>
        <v>0</v>
      </c>
      <c r="K7340" s="0" t="n">
        <f aca="false">MIN(IF(C7340=1,F7340-H7340,F7340),Assumptions!$C$13,MAX(0,($B$5-P7339)/$B$6))</f>
        <v>31.3222016</v>
      </c>
      <c r="L7340" s="0" t="n">
        <f aca="false">IF(C7340=1,0,MIN(F7340-K7340,Assumptions!$C$15,MAX(0,$B$10-O7339-M7340)))</f>
        <v>0</v>
      </c>
      <c r="M7340" s="0" t="n">
        <f aca="false">'Profiles 8760'!H7329</f>
        <v>48000</v>
      </c>
      <c r="N7340" s="0" t="n">
        <f aca="false">J7340+L7340</f>
        <v>0</v>
      </c>
      <c r="O7340" s="0" t="n">
        <f aca="false">O7339+N7340</f>
        <v>682846.161858203</v>
      </c>
      <c r="P7340" s="0" t="n">
        <f aca="false">MIN($B$5,P7339+K7340*$B$6-I7340)</f>
        <v>309.2754813214</v>
      </c>
      <c r="Q7340" s="0" t="n">
        <f aca="false">MAX(0,F7340-H7340-K7340-L7340)</f>
        <v>0</v>
      </c>
    </row>
    <row r="7341" customFormat="false" ht="15" hidden="false" customHeight="false" outlineLevel="0" collapsed="false">
      <c r="A7341" s="0" t="n">
        <f aca="false">'Profiles 8760'!A7330</f>
        <v>7328</v>
      </c>
      <c r="B7341" s="0" t="n">
        <f aca="false">'Profiles 8760'!B7330</f>
        <v>11</v>
      </c>
      <c r="C7341" s="0" t="n">
        <f aca="false">'Profiles 8760'!E7330</f>
        <v>1</v>
      </c>
      <c r="D7341" s="0" t="n">
        <f aca="false">'Profiles 8760'!F7330</f>
        <v>0.086069</v>
      </c>
      <c r="E7341" s="0" t="n">
        <f aca="false">'Profiles 8760'!G7330</f>
        <v>0.830624</v>
      </c>
      <c r="F7341" s="0" t="n">
        <f aca="false">D7341*Assumptions!$C$11*$B$7+E7341*Assumptions!$C$12*$B$8</f>
        <v>58.8292488</v>
      </c>
      <c r="G7341" s="0" t="n">
        <f aca="false">C7341*Assumptions!$C$15</f>
        <v>200</v>
      </c>
      <c r="H7341" s="0" t="n">
        <f aca="false">MIN(F7341,G7341)</f>
        <v>58.8292488</v>
      </c>
      <c r="I7341" s="0" t="n">
        <f aca="false">IF(C7341=1,MIN(G7341-H7341,Assumptions!$C$13,P7340),0)</f>
        <v>141.1707512</v>
      </c>
      <c r="J7341" s="0" t="n">
        <f aca="false">H7341+I7341</f>
        <v>200</v>
      </c>
      <c r="K7341" s="0" t="n">
        <f aca="false">MIN(IF(C7341=1,F7341-H7341,F7341),Assumptions!$C$13,MAX(0,($B$5-P7340)/$B$6))</f>
        <v>0</v>
      </c>
      <c r="L7341" s="0" t="n">
        <f aca="false">IF(C7341=1,0,MIN(F7341-K7341,Assumptions!$C$15,MAX(0,$B$10-O7340-M7341)))</f>
        <v>0</v>
      </c>
      <c r="M7341" s="0" t="n">
        <f aca="false">'Profiles 8760'!H7330</f>
        <v>47800</v>
      </c>
      <c r="N7341" s="0" t="n">
        <f aca="false">J7341+L7341</f>
        <v>200</v>
      </c>
      <c r="O7341" s="0" t="n">
        <f aca="false">O7340+N7341</f>
        <v>683046.161858203</v>
      </c>
      <c r="P7341" s="0" t="n">
        <f aca="false">MIN($B$5,P7340+K7341*$B$6-I7341)</f>
        <v>168.1047301214</v>
      </c>
      <c r="Q7341" s="0" t="n">
        <f aca="false">MAX(0,F7341-H7341-K7341-L7341)</f>
        <v>0</v>
      </c>
    </row>
    <row r="7342" customFormat="false" ht="15" hidden="false" customHeight="false" outlineLevel="0" collapsed="false">
      <c r="A7342" s="0" t="n">
        <f aca="false">'Profiles 8760'!A7331</f>
        <v>7329</v>
      </c>
      <c r="B7342" s="0" t="n">
        <f aca="false">'Profiles 8760'!B7331</f>
        <v>11</v>
      </c>
      <c r="C7342" s="0" t="n">
        <f aca="false">'Profiles 8760'!E7331</f>
        <v>1</v>
      </c>
      <c r="D7342" s="0" t="n">
        <f aca="false">'Profiles 8760'!F7331</f>
        <v>0.403028</v>
      </c>
      <c r="E7342" s="0" t="n">
        <f aca="false">'Profiles 8760'!G7331</f>
        <v>0.774491</v>
      </c>
      <c r="F7342" s="0" t="n">
        <f aca="false">D7342*Assumptions!$C$11*$B$7+E7342*Assumptions!$C$12*$B$8</f>
        <v>148.0711683</v>
      </c>
      <c r="G7342" s="0" t="n">
        <f aca="false">C7342*Assumptions!$C$15</f>
        <v>200</v>
      </c>
      <c r="H7342" s="0" t="n">
        <f aca="false">MIN(F7342,G7342)</f>
        <v>148.0711683</v>
      </c>
      <c r="I7342" s="0" t="n">
        <f aca="false">IF(C7342=1,MIN(G7342-H7342,Assumptions!$C$13,P7341),0)</f>
        <v>51.9288317</v>
      </c>
      <c r="J7342" s="0" t="n">
        <f aca="false">H7342+I7342</f>
        <v>200</v>
      </c>
      <c r="K7342" s="0" t="n">
        <f aca="false">MIN(IF(C7342=1,F7342-H7342,F7342),Assumptions!$C$13,MAX(0,($B$5-P7341)/$B$6))</f>
        <v>0</v>
      </c>
      <c r="L7342" s="0" t="n">
        <f aca="false">IF(C7342=1,0,MIN(F7342-K7342,Assumptions!$C$15,MAX(0,$B$10-O7341-M7342)))</f>
        <v>0</v>
      </c>
      <c r="M7342" s="0" t="n">
        <f aca="false">'Profiles 8760'!H7331</f>
        <v>47600</v>
      </c>
      <c r="N7342" s="0" t="n">
        <f aca="false">J7342+L7342</f>
        <v>200</v>
      </c>
      <c r="O7342" s="0" t="n">
        <f aca="false">O7341+N7342</f>
        <v>683246.161858203</v>
      </c>
      <c r="P7342" s="0" t="n">
        <f aca="false">MIN($B$5,P7341+K7342*$B$6-I7342)</f>
        <v>116.1758984214</v>
      </c>
      <c r="Q7342" s="0" t="n">
        <f aca="false">MAX(0,F7342-H7342-K7342-L7342)</f>
        <v>0</v>
      </c>
    </row>
    <row r="7343" customFormat="false" ht="15" hidden="false" customHeight="false" outlineLevel="0" collapsed="false">
      <c r="A7343" s="0" t="n">
        <f aca="false">'Profiles 8760'!A7332</f>
        <v>7330</v>
      </c>
      <c r="B7343" s="0" t="n">
        <f aca="false">'Profiles 8760'!B7332</f>
        <v>11</v>
      </c>
      <c r="C7343" s="0" t="n">
        <f aca="false">'Profiles 8760'!E7332</f>
        <v>0</v>
      </c>
      <c r="D7343" s="0" t="n">
        <f aca="false">'Profiles 8760'!F7332</f>
        <v>0.759398</v>
      </c>
      <c r="E7343" s="0" t="n">
        <f aca="false">'Profiles 8760'!G7332</f>
        <v>0.66693</v>
      </c>
      <c r="F7343" s="0" t="n">
        <f aca="false">D7343*Assumptions!$C$11*$B$7+E7343*Assumptions!$C$12*$B$8</f>
        <v>246.5915794</v>
      </c>
      <c r="G7343" s="0" t="n">
        <f aca="false">C7343*Assumptions!$C$15</f>
        <v>0</v>
      </c>
      <c r="H7343" s="0" t="n">
        <f aca="false">MIN(F7343,G7343)</f>
        <v>0</v>
      </c>
      <c r="I7343" s="0" t="n">
        <f aca="false">IF(C7343=1,MIN(G7343-H7343,Assumptions!$C$13,P7342),0)</f>
        <v>0</v>
      </c>
      <c r="J7343" s="0" t="n">
        <f aca="false">H7343+I7343</f>
        <v>0</v>
      </c>
      <c r="K7343" s="0" t="n">
        <f aca="false">MIN(IF(C7343=1,F7343-H7343,F7343),Assumptions!$C$13,MAX(0,($B$5-P7342)/$B$6))</f>
        <v>180</v>
      </c>
      <c r="L7343" s="0" t="n">
        <f aca="false">IF(C7343=1,0,MIN(F7343-K7343,Assumptions!$C$15,MAX(0,$B$10-O7342-M7343)))</f>
        <v>66.5915794</v>
      </c>
      <c r="M7343" s="0" t="n">
        <f aca="false">'Profiles 8760'!H7332</f>
        <v>47600</v>
      </c>
      <c r="N7343" s="0" t="n">
        <f aca="false">J7343+L7343</f>
        <v>66.5915794</v>
      </c>
      <c r="O7343" s="0" t="n">
        <f aca="false">O7342+N7343</f>
        <v>683312.753437603</v>
      </c>
      <c r="P7343" s="0" t="n">
        <f aca="false">MIN($B$5,P7342+K7343*$B$6-I7343)</f>
        <v>272.1998984214</v>
      </c>
      <c r="Q7343" s="0" t="n">
        <f aca="false">MAX(0,F7343-H7343-K7343-L7343)</f>
        <v>0</v>
      </c>
    </row>
    <row r="7344" customFormat="false" ht="15" hidden="false" customHeight="false" outlineLevel="0" collapsed="false">
      <c r="A7344" s="0" t="n">
        <f aca="false">'Profiles 8760'!A7333</f>
        <v>7331</v>
      </c>
      <c r="B7344" s="0" t="n">
        <f aca="false">'Profiles 8760'!B7333</f>
        <v>11</v>
      </c>
      <c r="C7344" s="0" t="n">
        <f aca="false">'Profiles 8760'!E7333</f>
        <v>0</v>
      </c>
      <c r="D7344" s="0" t="n">
        <f aca="false">'Profiles 8760'!F7333</f>
        <v>1</v>
      </c>
      <c r="E7344" s="0" t="n">
        <f aca="false">'Profiles 8760'!G7333</f>
        <v>0.673609</v>
      </c>
      <c r="F7344" s="0" t="n">
        <f aca="false">D7344*Assumptions!$C$11*$B$7+E7344*Assumptions!$C$12*$B$8</f>
        <v>316.3506081</v>
      </c>
      <c r="G7344" s="0" t="n">
        <f aca="false">C7344*Assumptions!$C$15</f>
        <v>0</v>
      </c>
      <c r="H7344" s="0" t="n">
        <f aca="false">MIN(F7344,G7344)</f>
        <v>0</v>
      </c>
      <c r="I7344" s="0" t="n">
        <f aca="false">IF(C7344=1,MIN(G7344-H7344,Assumptions!$C$13,P7343),0)</f>
        <v>0</v>
      </c>
      <c r="J7344" s="0" t="n">
        <f aca="false">H7344+I7344</f>
        <v>0</v>
      </c>
      <c r="K7344" s="0" t="n">
        <f aca="false">MIN(IF(C7344=1,F7344-H7344,F7344),Assumptions!$C$13,MAX(0,($B$5-P7343)/$B$6))</f>
        <v>180</v>
      </c>
      <c r="L7344" s="0" t="n">
        <f aca="false">IF(C7344=1,0,MIN(F7344-K7344,Assumptions!$C$15,MAX(0,$B$10-O7343-M7344)))</f>
        <v>136.3506081</v>
      </c>
      <c r="M7344" s="0" t="n">
        <f aca="false">'Profiles 8760'!H7333</f>
        <v>47600</v>
      </c>
      <c r="N7344" s="0" t="n">
        <f aca="false">J7344+L7344</f>
        <v>136.3506081</v>
      </c>
      <c r="O7344" s="0" t="n">
        <f aca="false">O7343+N7344</f>
        <v>683449.104045703</v>
      </c>
      <c r="P7344" s="0" t="n">
        <f aca="false">MIN($B$5,P7343+K7344*$B$6-I7344)</f>
        <v>428.2238984214</v>
      </c>
      <c r="Q7344" s="0" t="n">
        <f aca="false">MAX(0,F7344-H7344-K7344-L7344)</f>
        <v>0</v>
      </c>
    </row>
    <row r="7345" customFormat="false" ht="15" hidden="false" customHeight="false" outlineLevel="0" collapsed="false">
      <c r="A7345" s="0" t="n">
        <f aca="false">'Profiles 8760'!A7334</f>
        <v>7332</v>
      </c>
      <c r="B7345" s="0" t="n">
        <f aca="false">'Profiles 8760'!B7334</f>
        <v>11</v>
      </c>
      <c r="C7345" s="0" t="n">
        <f aca="false">'Profiles 8760'!E7334</f>
        <v>0</v>
      </c>
      <c r="D7345" s="0" t="n">
        <f aca="false">'Profiles 8760'!F7334</f>
        <v>1</v>
      </c>
      <c r="E7345" s="0" t="n">
        <f aca="false">'Profiles 8760'!G7334</f>
        <v>0.943032</v>
      </c>
      <c r="F7345" s="0" t="n">
        <f aca="false">D7345*Assumptions!$C$11*$B$7+E7345*Assumptions!$C$12*$B$8</f>
        <v>327.3700088</v>
      </c>
      <c r="G7345" s="0" t="n">
        <f aca="false">C7345*Assumptions!$C$15</f>
        <v>0</v>
      </c>
      <c r="H7345" s="0" t="n">
        <f aca="false">MIN(F7345,G7345)</f>
        <v>0</v>
      </c>
      <c r="I7345" s="0" t="n">
        <f aca="false">IF(C7345=1,MIN(G7345-H7345,Assumptions!$C$13,P7344),0)</f>
        <v>0</v>
      </c>
      <c r="J7345" s="0" t="n">
        <f aca="false">H7345+I7345</f>
        <v>0</v>
      </c>
      <c r="K7345" s="0" t="n">
        <f aca="false">MIN(IF(C7345=1,F7345-H7345,F7345),Assumptions!$C$13,MAX(0,($B$5-P7344)/$B$6))</f>
        <v>95.2769976679741</v>
      </c>
      <c r="L7345" s="0" t="n">
        <f aca="false">IF(C7345=1,0,MIN(F7345-K7345,Assumptions!$C$15,MAX(0,$B$10-O7344-M7345)))</f>
        <v>200</v>
      </c>
      <c r="M7345" s="0" t="n">
        <f aca="false">'Profiles 8760'!H7334</f>
        <v>47600</v>
      </c>
      <c r="N7345" s="0" t="n">
        <f aca="false">J7345+L7345</f>
        <v>200</v>
      </c>
      <c r="O7345" s="0" t="n">
        <f aca="false">O7344+N7345</f>
        <v>683649.104045703</v>
      </c>
      <c r="P7345" s="0" t="n">
        <f aca="false">MIN($B$5,P7344+K7345*$B$6-I7345)</f>
        <v>510.81</v>
      </c>
      <c r="Q7345" s="0" t="n">
        <f aca="false">MAX(0,F7345-H7345-K7345-L7345)</f>
        <v>32.0930111320259</v>
      </c>
    </row>
    <row r="7346" customFormat="false" ht="15" hidden="false" customHeight="false" outlineLevel="0" collapsed="false">
      <c r="A7346" s="0" t="n">
        <f aca="false">'Profiles 8760'!A7335</f>
        <v>7333</v>
      </c>
      <c r="B7346" s="0" t="n">
        <f aca="false">'Profiles 8760'!B7335</f>
        <v>11</v>
      </c>
      <c r="C7346" s="0" t="n">
        <f aca="false">'Profiles 8760'!E7335</f>
        <v>0</v>
      </c>
      <c r="D7346" s="0" t="n">
        <f aca="false">'Profiles 8760'!F7335</f>
        <v>1</v>
      </c>
      <c r="E7346" s="0" t="n">
        <f aca="false">'Profiles 8760'!G7335</f>
        <v>0.990234</v>
      </c>
      <c r="F7346" s="0" t="n">
        <f aca="false">D7346*Assumptions!$C$11*$B$7+E7346*Assumptions!$C$12*$B$8</f>
        <v>329.3005706</v>
      </c>
      <c r="G7346" s="0" t="n">
        <f aca="false">C7346*Assumptions!$C$15</f>
        <v>0</v>
      </c>
      <c r="H7346" s="0" t="n">
        <f aca="false">MIN(F7346,G7346)</f>
        <v>0</v>
      </c>
      <c r="I7346" s="0" t="n">
        <f aca="false">IF(C7346=1,MIN(G7346-H7346,Assumptions!$C$13,P7345),0)</f>
        <v>0</v>
      </c>
      <c r="J7346" s="0" t="n">
        <f aca="false">H7346+I7346</f>
        <v>0</v>
      </c>
      <c r="K7346" s="0" t="n">
        <f aca="false">MIN(IF(C7346=1,F7346-H7346,F7346),Assumptions!$C$13,MAX(0,($B$5-P7345)/$B$6))</f>
        <v>0</v>
      </c>
      <c r="L7346" s="0" t="n">
        <f aca="false">IF(C7346=1,0,MIN(F7346-K7346,Assumptions!$C$15,MAX(0,$B$10-O7345-M7346)))</f>
        <v>200</v>
      </c>
      <c r="M7346" s="0" t="n">
        <f aca="false">'Profiles 8760'!H7335</f>
        <v>47600</v>
      </c>
      <c r="N7346" s="0" t="n">
        <f aca="false">J7346+L7346</f>
        <v>200</v>
      </c>
      <c r="O7346" s="0" t="n">
        <f aca="false">O7345+N7346</f>
        <v>683849.104045703</v>
      </c>
      <c r="P7346" s="0" t="n">
        <f aca="false">MIN($B$5,P7345+K7346*$B$6-I7346)</f>
        <v>510.81</v>
      </c>
      <c r="Q7346" s="0" t="n">
        <f aca="false">MAX(0,F7346-H7346-K7346-L7346)</f>
        <v>129.3005706</v>
      </c>
    </row>
    <row r="7347" customFormat="false" ht="15" hidden="false" customHeight="false" outlineLevel="0" collapsed="false">
      <c r="A7347" s="0" t="n">
        <f aca="false">'Profiles 8760'!A7336</f>
        <v>7334</v>
      </c>
      <c r="B7347" s="0" t="n">
        <f aca="false">'Profiles 8760'!B7336</f>
        <v>11</v>
      </c>
      <c r="C7347" s="0" t="n">
        <f aca="false">'Profiles 8760'!E7336</f>
        <v>0</v>
      </c>
      <c r="D7347" s="0" t="n">
        <f aca="false">'Profiles 8760'!F7336</f>
        <v>1</v>
      </c>
      <c r="E7347" s="0" t="n">
        <f aca="false">'Profiles 8760'!G7336</f>
        <v>0.809408</v>
      </c>
      <c r="F7347" s="0" t="n">
        <f aca="false">D7347*Assumptions!$C$11*$B$7+E7347*Assumptions!$C$12*$B$8</f>
        <v>321.9047872</v>
      </c>
      <c r="G7347" s="0" t="n">
        <f aca="false">C7347*Assumptions!$C$15</f>
        <v>0</v>
      </c>
      <c r="H7347" s="0" t="n">
        <f aca="false">MIN(F7347,G7347)</f>
        <v>0</v>
      </c>
      <c r="I7347" s="0" t="n">
        <f aca="false">IF(C7347=1,MIN(G7347-H7347,Assumptions!$C$13,P7346),0)</f>
        <v>0</v>
      </c>
      <c r="J7347" s="0" t="n">
        <f aca="false">H7347+I7347</f>
        <v>0</v>
      </c>
      <c r="K7347" s="0" t="n">
        <f aca="false">MIN(IF(C7347=1,F7347-H7347,F7347),Assumptions!$C$13,MAX(0,($B$5-P7346)/$B$6))</f>
        <v>0</v>
      </c>
      <c r="L7347" s="0" t="n">
        <f aca="false">IF(C7347=1,0,MIN(F7347-K7347,Assumptions!$C$15,MAX(0,$B$10-O7346-M7347)))</f>
        <v>200</v>
      </c>
      <c r="M7347" s="0" t="n">
        <f aca="false">'Profiles 8760'!H7336</f>
        <v>47600</v>
      </c>
      <c r="N7347" s="0" t="n">
        <f aca="false">J7347+L7347</f>
        <v>200</v>
      </c>
      <c r="O7347" s="0" t="n">
        <f aca="false">O7346+N7347</f>
        <v>684049.104045703</v>
      </c>
      <c r="P7347" s="0" t="n">
        <f aca="false">MIN($B$5,P7346+K7347*$B$6-I7347)</f>
        <v>510.81</v>
      </c>
      <c r="Q7347" s="0" t="n">
        <f aca="false">MAX(0,F7347-H7347-K7347-L7347)</f>
        <v>121.9047872</v>
      </c>
    </row>
    <row r="7348" customFormat="false" ht="15" hidden="false" customHeight="false" outlineLevel="0" collapsed="false">
      <c r="A7348" s="0" t="n">
        <f aca="false">'Profiles 8760'!A7337</f>
        <v>7335</v>
      </c>
      <c r="B7348" s="0" t="n">
        <f aca="false">'Profiles 8760'!B7337</f>
        <v>11</v>
      </c>
      <c r="C7348" s="0" t="n">
        <f aca="false">'Profiles 8760'!E7337</f>
        <v>0</v>
      </c>
      <c r="D7348" s="0" t="n">
        <f aca="false">'Profiles 8760'!F7337</f>
        <v>1</v>
      </c>
      <c r="E7348" s="0" t="n">
        <f aca="false">'Profiles 8760'!G7337</f>
        <v>0.655983</v>
      </c>
      <c r="F7348" s="0" t="n">
        <f aca="false">D7348*Assumptions!$C$11*$B$7+E7348*Assumptions!$C$12*$B$8</f>
        <v>315.6297047</v>
      </c>
      <c r="G7348" s="0" t="n">
        <f aca="false">C7348*Assumptions!$C$15</f>
        <v>0</v>
      </c>
      <c r="H7348" s="0" t="n">
        <f aca="false">MIN(F7348,G7348)</f>
        <v>0</v>
      </c>
      <c r="I7348" s="0" t="n">
        <f aca="false">IF(C7348=1,MIN(G7348-H7348,Assumptions!$C$13,P7347),0)</f>
        <v>0</v>
      </c>
      <c r="J7348" s="0" t="n">
        <f aca="false">H7348+I7348</f>
        <v>0</v>
      </c>
      <c r="K7348" s="0" t="n">
        <f aca="false">MIN(IF(C7348=1,F7348-H7348,F7348),Assumptions!$C$13,MAX(0,($B$5-P7347)/$B$6))</f>
        <v>0</v>
      </c>
      <c r="L7348" s="0" t="n">
        <f aca="false">IF(C7348=1,0,MIN(F7348-K7348,Assumptions!$C$15,MAX(0,$B$10-O7347-M7348)))</f>
        <v>200</v>
      </c>
      <c r="M7348" s="0" t="n">
        <f aca="false">'Profiles 8760'!H7337</f>
        <v>47600</v>
      </c>
      <c r="N7348" s="0" t="n">
        <f aca="false">J7348+L7348</f>
        <v>200</v>
      </c>
      <c r="O7348" s="0" t="n">
        <f aca="false">O7347+N7348</f>
        <v>684249.104045703</v>
      </c>
      <c r="P7348" s="0" t="n">
        <f aca="false">MIN($B$5,P7347+K7348*$B$6-I7348)</f>
        <v>510.81</v>
      </c>
      <c r="Q7348" s="0" t="n">
        <f aca="false">MAX(0,F7348-H7348-K7348-L7348)</f>
        <v>115.6297047</v>
      </c>
    </row>
    <row r="7349" customFormat="false" ht="15" hidden="false" customHeight="false" outlineLevel="0" collapsed="false">
      <c r="A7349" s="0" t="n">
        <f aca="false">'Profiles 8760'!A7338</f>
        <v>7336</v>
      </c>
      <c r="B7349" s="0" t="n">
        <f aca="false">'Profiles 8760'!B7338</f>
        <v>11</v>
      </c>
      <c r="C7349" s="0" t="n">
        <f aca="false">'Profiles 8760'!E7338</f>
        <v>0</v>
      </c>
      <c r="D7349" s="0" t="n">
        <f aca="false">'Profiles 8760'!F7338</f>
        <v>0.759398</v>
      </c>
      <c r="E7349" s="0" t="n">
        <f aca="false">'Profiles 8760'!G7338</f>
        <v>0.376679</v>
      </c>
      <c r="F7349" s="0" t="n">
        <f aca="false">D7349*Assumptions!$C$11*$B$7+E7349*Assumptions!$C$12*$B$8</f>
        <v>234.7203135</v>
      </c>
      <c r="G7349" s="0" t="n">
        <f aca="false">C7349*Assumptions!$C$15</f>
        <v>0</v>
      </c>
      <c r="H7349" s="0" t="n">
        <f aca="false">MIN(F7349,G7349)</f>
        <v>0</v>
      </c>
      <c r="I7349" s="0" t="n">
        <f aca="false">IF(C7349=1,MIN(G7349-H7349,Assumptions!$C$13,P7348),0)</f>
        <v>0</v>
      </c>
      <c r="J7349" s="0" t="n">
        <f aca="false">H7349+I7349</f>
        <v>0</v>
      </c>
      <c r="K7349" s="0" t="n">
        <f aca="false">MIN(IF(C7349=1,F7349-H7349,F7349),Assumptions!$C$13,MAX(0,($B$5-P7348)/$B$6))</f>
        <v>0</v>
      </c>
      <c r="L7349" s="0" t="n">
        <f aca="false">IF(C7349=1,0,MIN(F7349-K7349,Assumptions!$C$15,MAX(0,$B$10-O7348-M7349)))</f>
        <v>200</v>
      </c>
      <c r="M7349" s="0" t="n">
        <f aca="false">'Profiles 8760'!H7338</f>
        <v>47600</v>
      </c>
      <c r="N7349" s="0" t="n">
        <f aca="false">J7349+L7349</f>
        <v>200</v>
      </c>
      <c r="O7349" s="0" t="n">
        <f aca="false">O7348+N7349</f>
        <v>684449.104045703</v>
      </c>
      <c r="P7349" s="0" t="n">
        <f aca="false">MIN($B$5,P7348+K7349*$B$6-I7349)</f>
        <v>510.81</v>
      </c>
      <c r="Q7349" s="0" t="n">
        <f aca="false">MAX(0,F7349-H7349-K7349-L7349)</f>
        <v>34.7203135</v>
      </c>
    </row>
    <row r="7350" customFormat="false" ht="15" hidden="false" customHeight="false" outlineLevel="0" collapsed="false">
      <c r="A7350" s="0" t="n">
        <f aca="false">'Profiles 8760'!A7339</f>
        <v>7337</v>
      </c>
      <c r="B7350" s="0" t="n">
        <f aca="false">'Profiles 8760'!B7339</f>
        <v>11</v>
      </c>
      <c r="C7350" s="0" t="n">
        <f aca="false">'Profiles 8760'!E7339</f>
        <v>0</v>
      </c>
      <c r="D7350" s="0" t="n">
        <f aca="false">'Profiles 8760'!F7339</f>
        <v>0.403028</v>
      </c>
      <c r="E7350" s="0" t="n">
        <f aca="false">'Profiles 8760'!G7339</f>
        <v>0.358332</v>
      </c>
      <c r="F7350" s="0" t="n">
        <f aca="false">D7350*Assumptions!$C$11*$B$7+E7350*Assumptions!$C$12*$B$8</f>
        <v>131.0502652</v>
      </c>
      <c r="G7350" s="0" t="n">
        <f aca="false">C7350*Assumptions!$C$15</f>
        <v>0</v>
      </c>
      <c r="H7350" s="0" t="n">
        <f aca="false">MIN(F7350,G7350)</f>
        <v>0</v>
      </c>
      <c r="I7350" s="0" t="n">
        <f aca="false">IF(C7350=1,MIN(G7350-H7350,Assumptions!$C$13,P7349),0)</f>
        <v>0</v>
      </c>
      <c r="J7350" s="0" t="n">
        <f aca="false">H7350+I7350</f>
        <v>0</v>
      </c>
      <c r="K7350" s="0" t="n">
        <f aca="false">MIN(IF(C7350=1,F7350-H7350,F7350),Assumptions!$C$13,MAX(0,($B$5-P7349)/$B$6))</f>
        <v>0</v>
      </c>
      <c r="L7350" s="0" t="n">
        <f aca="false">IF(C7350=1,0,MIN(F7350-K7350,Assumptions!$C$15,MAX(0,$B$10-O7349-M7350)))</f>
        <v>131.0502652</v>
      </c>
      <c r="M7350" s="0" t="n">
        <f aca="false">'Profiles 8760'!H7339</f>
        <v>47600</v>
      </c>
      <c r="N7350" s="0" t="n">
        <f aca="false">J7350+L7350</f>
        <v>131.0502652</v>
      </c>
      <c r="O7350" s="0" t="n">
        <f aca="false">O7349+N7350</f>
        <v>684580.154310903</v>
      </c>
      <c r="P7350" s="0" t="n">
        <f aca="false">MIN($B$5,P7349+K7350*$B$6-I7350)</f>
        <v>510.81</v>
      </c>
      <c r="Q7350" s="0" t="n">
        <f aca="false">MAX(0,F7350-H7350-K7350-L7350)</f>
        <v>0</v>
      </c>
    </row>
    <row r="7351" customFormat="false" ht="15" hidden="false" customHeight="false" outlineLevel="0" collapsed="false">
      <c r="A7351" s="0" t="n">
        <f aca="false">'Profiles 8760'!A7340</f>
        <v>7338</v>
      </c>
      <c r="B7351" s="0" t="n">
        <f aca="false">'Profiles 8760'!B7340</f>
        <v>11</v>
      </c>
      <c r="C7351" s="0" t="n">
        <f aca="false">'Profiles 8760'!E7340</f>
        <v>0</v>
      </c>
      <c r="D7351" s="0" t="n">
        <f aca="false">'Profiles 8760'!F7340</f>
        <v>0.086069</v>
      </c>
      <c r="E7351" s="0" t="n">
        <f aca="false">'Profiles 8760'!G7340</f>
        <v>0.363403</v>
      </c>
      <c r="F7351" s="0" t="n">
        <f aca="false">D7351*Assumptions!$C$11*$B$7+E7351*Assumptions!$C$12*$B$8</f>
        <v>39.7199099</v>
      </c>
      <c r="G7351" s="0" t="n">
        <f aca="false">C7351*Assumptions!$C$15</f>
        <v>0</v>
      </c>
      <c r="H7351" s="0" t="n">
        <f aca="false">MIN(F7351,G7351)</f>
        <v>0</v>
      </c>
      <c r="I7351" s="0" t="n">
        <f aca="false">IF(C7351=1,MIN(G7351-H7351,Assumptions!$C$13,P7350),0)</f>
        <v>0</v>
      </c>
      <c r="J7351" s="0" t="n">
        <f aca="false">H7351+I7351</f>
        <v>0</v>
      </c>
      <c r="K7351" s="0" t="n">
        <f aca="false">MIN(IF(C7351=1,F7351-H7351,F7351),Assumptions!$C$13,MAX(0,($B$5-P7350)/$B$6))</f>
        <v>0</v>
      </c>
      <c r="L7351" s="0" t="n">
        <f aca="false">IF(C7351=1,0,MIN(F7351-K7351,Assumptions!$C$15,MAX(0,$B$10-O7350-M7351)))</f>
        <v>39.7199099</v>
      </c>
      <c r="M7351" s="0" t="n">
        <f aca="false">'Profiles 8760'!H7340</f>
        <v>47600</v>
      </c>
      <c r="N7351" s="0" t="n">
        <f aca="false">J7351+L7351</f>
        <v>39.7199099</v>
      </c>
      <c r="O7351" s="0" t="n">
        <f aca="false">O7350+N7351</f>
        <v>684619.874220803</v>
      </c>
      <c r="P7351" s="0" t="n">
        <f aca="false">MIN($B$5,P7350+K7351*$B$6-I7351)</f>
        <v>510.81</v>
      </c>
      <c r="Q7351" s="0" t="n">
        <f aca="false">MAX(0,F7351-H7351-K7351-L7351)</f>
        <v>0</v>
      </c>
    </row>
    <row r="7352" customFormat="false" ht="15" hidden="false" customHeight="false" outlineLevel="0" collapsed="false">
      <c r="A7352" s="0" t="n">
        <f aca="false">'Profiles 8760'!A7341</f>
        <v>7339</v>
      </c>
      <c r="B7352" s="0" t="n">
        <f aca="false">'Profiles 8760'!B7341</f>
        <v>11</v>
      </c>
      <c r="C7352" s="0" t="n">
        <f aca="false">'Profiles 8760'!E7341</f>
        <v>0</v>
      </c>
      <c r="D7352" s="0" t="n">
        <f aca="false">'Profiles 8760'!F7341</f>
        <v>0</v>
      </c>
      <c r="E7352" s="0" t="n">
        <f aca="false">'Profiles 8760'!G7341</f>
        <v>0.413222</v>
      </c>
      <c r="F7352" s="0" t="n">
        <f aca="false">D7352*Assumptions!$C$11*$B$7+E7352*Assumptions!$C$12*$B$8</f>
        <v>16.9007798</v>
      </c>
      <c r="G7352" s="0" t="n">
        <f aca="false">C7352*Assumptions!$C$15</f>
        <v>0</v>
      </c>
      <c r="H7352" s="0" t="n">
        <f aca="false">MIN(F7352,G7352)</f>
        <v>0</v>
      </c>
      <c r="I7352" s="0" t="n">
        <f aca="false">IF(C7352=1,MIN(G7352-H7352,Assumptions!$C$13,P7351),0)</f>
        <v>0</v>
      </c>
      <c r="J7352" s="0" t="n">
        <f aca="false">H7352+I7352</f>
        <v>0</v>
      </c>
      <c r="K7352" s="0" t="n">
        <f aca="false">MIN(IF(C7352=1,F7352-H7352,F7352),Assumptions!$C$13,MAX(0,($B$5-P7351)/$B$6))</f>
        <v>0</v>
      </c>
      <c r="L7352" s="0" t="n">
        <f aca="false">IF(C7352=1,0,MIN(F7352-K7352,Assumptions!$C$15,MAX(0,$B$10-O7351-M7352)))</f>
        <v>16.9007798</v>
      </c>
      <c r="M7352" s="0" t="n">
        <f aca="false">'Profiles 8760'!H7341</f>
        <v>47600</v>
      </c>
      <c r="N7352" s="0" t="n">
        <f aca="false">J7352+L7352</f>
        <v>16.9007798</v>
      </c>
      <c r="O7352" s="0" t="n">
        <f aca="false">O7351+N7352</f>
        <v>684636.775000603</v>
      </c>
      <c r="P7352" s="0" t="n">
        <f aca="false">MIN($B$5,P7351+K7352*$B$6-I7352)</f>
        <v>510.81</v>
      </c>
      <c r="Q7352" s="0" t="n">
        <f aca="false">MAX(0,F7352-H7352-K7352-L7352)</f>
        <v>0</v>
      </c>
    </row>
    <row r="7353" customFormat="false" ht="15" hidden="false" customHeight="false" outlineLevel="0" collapsed="false">
      <c r="A7353" s="0" t="n">
        <f aca="false">'Profiles 8760'!A7342</f>
        <v>7340</v>
      </c>
      <c r="B7353" s="0" t="n">
        <f aca="false">'Profiles 8760'!B7342</f>
        <v>11</v>
      </c>
      <c r="C7353" s="0" t="n">
        <f aca="false">'Profiles 8760'!E7342</f>
        <v>1</v>
      </c>
      <c r="D7353" s="0" t="n">
        <f aca="false">'Profiles 8760'!F7342</f>
        <v>0</v>
      </c>
      <c r="E7353" s="0" t="n">
        <f aca="false">'Profiles 8760'!G7342</f>
        <v>0.294899</v>
      </c>
      <c r="F7353" s="0" t="n">
        <f aca="false">D7353*Assumptions!$C$11*$B$7+E7353*Assumptions!$C$12*$B$8</f>
        <v>12.0613691</v>
      </c>
      <c r="G7353" s="0" t="n">
        <f aca="false">C7353*Assumptions!$C$15</f>
        <v>200</v>
      </c>
      <c r="H7353" s="0" t="n">
        <f aca="false">MIN(F7353,G7353)</f>
        <v>12.0613691</v>
      </c>
      <c r="I7353" s="0" t="n">
        <f aca="false">IF(C7353=1,MIN(G7353-H7353,Assumptions!$C$13,P7352),0)</f>
        <v>180</v>
      </c>
      <c r="J7353" s="0" t="n">
        <f aca="false">H7353+I7353</f>
        <v>192.0613691</v>
      </c>
      <c r="K7353" s="0" t="n">
        <f aca="false">MIN(IF(C7353=1,F7353-H7353,F7353),Assumptions!$C$13,MAX(0,($B$5-P7352)/$B$6))</f>
        <v>0</v>
      </c>
      <c r="L7353" s="0" t="n">
        <f aca="false">IF(C7353=1,0,MIN(F7353-K7353,Assumptions!$C$15,MAX(0,$B$10-O7352-M7353)))</f>
        <v>0</v>
      </c>
      <c r="M7353" s="0" t="n">
        <f aca="false">'Profiles 8760'!H7342</f>
        <v>47400</v>
      </c>
      <c r="N7353" s="0" t="n">
        <f aca="false">J7353+L7353</f>
        <v>192.0613691</v>
      </c>
      <c r="O7353" s="0" t="n">
        <f aca="false">O7352+N7353</f>
        <v>684828.836369703</v>
      </c>
      <c r="P7353" s="0" t="n">
        <f aca="false">MIN($B$5,P7352+K7353*$B$6-I7353)</f>
        <v>330.81</v>
      </c>
      <c r="Q7353" s="0" t="n">
        <f aca="false">MAX(0,F7353-H7353-K7353-L7353)</f>
        <v>0</v>
      </c>
    </row>
    <row r="7354" customFormat="false" ht="15" hidden="false" customHeight="false" outlineLevel="0" collapsed="false">
      <c r="A7354" s="0" t="n">
        <f aca="false">'Profiles 8760'!A7343</f>
        <v>7341</v>
      </c>
      <c r="B7354" s="0" t="n">
        <f aca="false">'Profiles 8760'!B7343</f>
        <v>11</v>
      </c>
      <c r="C7354" s="0" t="n">
        <f aca="false">'Profiles 8760'!E7343</f>
        <v>1</v>
      </c>
      <c r="D7354" s="0" t="n">
        <f aca="false">'Profiles 8760'!F7343</f>
        <v>0</v>
      </c>
      <c r="E7354" s="0" t="n">
        <f aca="false">'Profiles 8760'!G7343</f>
        <v>0.237799</v>
      </c>
      <c r="F7354" s="0" t="n">
        <f aca="false">D7354*Assumptions!$C$11*$B$7+E7354*Assumptions!$C$12*$B$8</f>
        <v>9.7259791</v>
      </c>
      <c r="G7354" s="0" t="n">
        <f aca="false">C7354*Assumptions!$C$15</f>
        <v>200</v>
      </c>
      <c r="H7354" s="0" t="n">
        <f aca="false">MIN(F7354,G7354)</f>
        <v>9.7259791</v>
      </c>
      <c r="I7354" s="0" t="n">
        <f aca="false">IF(C7354=1,MIN(G7354-H7354,Assumptions!$C$13,P7353),0)</f>
        <v>180</v>
      </c>
      <c r="J7354" s="0" t="n">
        <f aca="false">H7354+I7354</f>
        <v>189.7259791</v>
      </c>
      <c r="K7354" s="0" t="n">
        <f aca="false">MIN(IF(C7354=1,F7354-H7354,F7354),Assumptions!$C$13,MAX(0,($B$5-P7353)/$B$6))</f>
        <v>0</v>
      </c>
      <c r="L7354" s="0" t="n">
        <f aca="false">IF(C7354=1,0,MIN(F7354-K7354,Assumptions!$C$15,MAX(0,$B$10-O7353-M7354)))</f>
        <v>0</v>
      </c>
      <c r="M7354" s="0" t="n">
        <f aca="false">'Profiles 8760'!H7343</f>
        <v>47200</v>
      </c>
      <c r="N7354" s="0" t="n">
        <f aca="false">J7354+L7354</f>
        <v>189.7259791</v>
      </c>
      <c r="O7354" s="0" t="n">
        <f aca="false">O7353+N7354</f>
        <v>685018.562348803</v>
      </c>
      <c r="P7354" s="0" t="n">
        <f aca="false">MIN($B$5,P7353+K7354*$B$6-I7354)</f>
        <v>150.81</v>
      </c>
      <c r="Q7354" s="0" t="n">
        <f aca="false">MAX(0,F7354-H7354-K7354-L7354)</f>
        <v>0</v>
      </c>
    </row>
    <row r="7355" customFormat="false" ht="15" hidden="false" customHeight="false" outlineLevel="0" collapsed="false">
      <c r="A7355" s="0" t="n">
        <f aca="false">'Profiles 8760'!A7344</f>
        <v>7342</v>
      </c>
      <c r="B7355" s="0" t="n">
        <f aca="false">'Profiles 8760'!B7344</f>
        <v>11</v>
      </c>
      <c r="C7355" s="0" t="n">
        <f aca="false">'Profiles 8760'!E7344</f>
        <v>0</v>
      </c>
      <c r="D7355" s="0" t="n">
        <f aca="false">'Profiles 8760'!F7344</f>
        <v>0</v>
      </c>
      <c r="E7355" s="0" t="n">
        <f aca="false">'Profiles 8760'!G7344</f>
        <v>0.194464</v>
      </c>
      <c r="F7355" s="0" t="n">
        <f aca="false">D7355*Assumptions!$C$11*$B$7+E7355*Assumptions!$C$12*$B$8</f>
        <v>7.9535776</v>
      </c>
      <c r="G7355" s="0" t="n">
        <f aca="false">C7355*Assumptions!$C$15</f>
        <v>0</v>
      </c>
      <c r="H7355" s="0" t="n">
        <f aca="false">MIN(F7355,G7355)</f>
        <v>0</v>
      </c>
      <c r="I7355" s="0" t="n">
        <f aca="false">IF(C7355=1,MIN(G7355-H7355,Assumptions!$C$13,P7354),0)</f>
        <v>0</v>
      </c>
      <c r="J7355" s="0" t="n">
        <f aca="false">H7355+I7355</f>
        <v>0</v>
      </c>
      <c r="K7355" s="0" t="n">
        <f aca="false">MIN(IF(C7355=1,F7355-H7355,F7355),Assumptions!$C$13,MAX(0,($B$5-P7354)/$B$6))</f>
        <v>7.9535776</v>
      </c>
      <c r="L7355" s="0" t="n">
        <f aca="false">IF(C7355=1,0,MIN(F7355-K7355,Assumptions!$C$15,MAX(0,$B$10-O7354-M7355)))</f>
        <v>0</v>
      </c>
      <c r="M7355" s="0" t="n">
        <f aca="false">'Profiles 8760'!H7344</f>
        <v>47200</v>
      </c>
      <c r="N7355" s="0" t="n">
        <f aca="false">J7355+L7355</f>
        <v>0</v>
      </c>
      <c r="O7355" s="0" t="n">
        <f aca="false">O7354+N7355</f>
        <v>685018.562348803</v>
      </c>
      <c r="P7355" s="0" t="n">
        <f aca="false">MIN($B$5,P7354+K7355*$B$6-I7355)</f>
        <v>157.70416106368</v>
      </c>
      <c r="Q7355" s="0" t="n">
        <f aca="false">MAX(0,F7355-H7355-K7355-L7355)</f>
        <v>0</v>
      </c>
    </row>
    <row r="7356" customFormat="false" ht="15" hidden="false" customHeight="false" outlineLevel="0" collapsed="false">
      <c r="A7356" s="0" t="n">
        <f aca="false">'Profiles 8760'!A7345</f>
        <v>7343</v>
      </c>
      <c r="B7356" s="0" t="n">
        <f aca="false">'Profiles 8760'!B7345</f>
        <v>11</v>
      </c>
      <c r="C7356" s="0" t="n">
        <f aca="false">'Profiles 8760'!E7345</f>
        <v>0</v>
      </c>
      <c r="D7356" s="0" t="n">
        <f aca="false">'Profiles 8760'!F7345</f>
        <v>0</v>
      </c>
      <c r="E7356" s="0" t="n">
        <f aca="false">'Profiles 8760'!G7345</f>
        <v>0.191212</v>
      </c>
      <c r="F7356" s="0" t="n">
        <f aca="false">D7356*Assumptions!$C$11*$B$7+E7356*Assumptions!$C$12*$B$8</f>
        <v>7.8205708</v>
      </c>
      <c r="G7356" s="0" t="n">
        <f aca="false">C7356*Assumptions!$C$15</f>
        <v>0</v>
      </c>
      <c r="H7356" s="0" t="n">
        <f aca="false">MIN(F7356,G7356)</f>
        <v>0</v>
      </c>
      <c r="I7356" s="0" t="n">
        <f aca="false">IF(C7356=1,MIN(G7356-H7356,Assumptions!$C$13,P7355),0)</f>
        <v>0</v>
      </c>
      <c r="J7356" s="0" t="n">
        <f aca="false">H7356+I7356</f>
        <v>0</v>
      </c>
      <c r="K7356" s="0" t="n">
        <f aca="false">MIN(IF(C7356=1,F7356-H7356,F7356),Assumptions!$C$13,MAX(0,($B$5-P7355)/$B$6))</f>
        <v>7.8205708</v>
      </c>
      <c r="L7356" s="0" t="n">
        <f aca="false">IF(C7356=1,0,MIN(F7356-K7356,Assumptions!$C$15,MAX(0,$B$10-O7355-M7356)))</f>
        <v>0</v>
      </c>
      <c r="M7356" s="0" t="n">
        <f aca="false">'Profiles 8760'!H7345</f>
        <v>47200</v>
      </c>
      <c r="N7356" s="0" t="n">
        <f aca="false">J7356+L7356</f>
        <v>0</v>
      </c>
      <c r="O7356" s="0" t="n">
        <f aca="false">O7355+N7356</f>
        <v>685018.562348803</v>
      </c>
      <c r="P7356" s="0" t="n">
        <f aca="false">MIN($B$5,P7355+K7356*$B$6-I7356)</f>
        <v>164.48303183312</v>
      </c>
      <c r="Q7356" s="0" t="n">
        <f aca="false">MAX(0,F7356-H7356-K7356-L7356)</f>
        <v>0</v>
      </c>
    </row>
    <row r="7357" customFormat="false" ht="15" hidden="false" customHeight="false" outlineLevel="0" collapsed="false">
      <c r="A7357" s="0" t="n">
        <f aca="false">'Profiles 8760'!A7346</f>
        <v>7344</v>
      </c>
      <c r="B7357" s="0" t="n">
        <f aca="false">'Profiles 8760'!B7346</f>
        <v>11</v>
      </c>
      <c r="C7357" s="0" t="n">
        <f aca="false">'Profiles 8760'!E7346</f>
        <v>0</v>
      </c>
      <c r="D7357" s="0" t="n">
        <f aca="false">'Profiles 8760'!F7346</f>
        <v>0</v>
      </c>
      <c r="E7357" s="0" t="n">
        <f aca="false">'Profiles 8760'!G7346</f>
        <v>0.239366</v>
      </c>
      <c r="F7357" s="0" t="n">
        <f aca="false">D7357*Assumptions!$C$11*$B$7+E7357*Assumptions!$C$12*$B$8</f>
        <v>9.7900694</v>
      </c>
      <c r="G7357" s="0" t="n">
        <f aca="false">C7357*Assumptions!$C$15</f>
        <v>0</v>
      </c>
      <c r="H7357" s="0" t="n">
        <f aca="false">MIN(F7357,G7357)</f>
        <v>0</v>
      </c>
      <c r="I7357" s="0" t="n">
        <f aca="false">IF(C7357=1,MIN(G7357-H7357,Assumptions!$C$13,P7356),0)</f>
        <v>0</v>
      </c>
      <c r="J7357" s="0" t="n">
        <f aca="false">H7357+I7357</f>
        <v>0</v>
      </c>
      <c r="K7357" s="0" t="n">
        <f aca="false">MIN(IF(C7357=1,F7357-H7357,F7357),Assumptions!$C$13,MAX(0,($B$5-P7356)/$B$6))</f>
        <v>9.7900694</v>
      </c>
      <c r="L7357" s="0" t="n">
        <f aca="false">IF(C7357=1,0,MIN(F7357-K7357,Assumptions!$C$15,MAX(0,$B$10-O7356-M7357)))</f>
        <v>0</v>
      </c>
      <c r="M7357" s="0" t="n">
        <f aca="false">'Profiles 8760'!H7346</f>
        <v>47200</v>
      </c>
      <c r="N7357" s="0" t="n">
        <f aca="false">J7357+L7357</f>
        <v>0</v>
      </c>
      <c r="O7357" s="0" t="n">
        <f aca="false">O7356+N7357</f>
        <v>685018.562348803</v>
      </c>
      <c r="P7357" s="0" t="n">
        <f aca="false">MIN($B$5,P7356+K7357*$B$6-I7357)</f>
        <v>172.96906398904</v>
      </c>
      <c r="Q7357" s="0" t="n">
        <f aca="false">MAX(0,F7357-H7357-K7357-L7357)</f>
        <v>0</v>
      </c>
    </row>
    <row r="7358" customFormat="false" ht="15" hidden="false" customHeight="false" outlineLevel="0" collapsed="false">
      <c r="A7358" s="0" t="n">
        <f aca="false">'Profiles 8760'!A7347</f>
        <v>7345</v>
      </c>
      <c r="B7358" s="0" t="n">
        <f aca="false">'Profiles 8760'!B7347</f>
        <v>11</v>
      </c>
      <c r="C7358" s="0" t="n">
        <f aca="false">'Profiles 8760'!E7347</f>
        <v>0</v>
      </c>
      <c r="D7358" s="0" t="n">
        <f aca="false">'Profiles 8760'!F7347</f>
        <v>0</v>
      </c>
      <c r="E7358" s="0" t="n">
        <f aca="false">'Profiles 8760'!G7347</f>
        <v>0.143051</v>
      </c>
      <c r="F7358" s="0" t="n">
        <f aca="false">D7358*Assumptions!$C$11*$B$7+E7358*Assumptions!$C$12*$B$8</f>
        <v>5.8507859</v>
      </c>
      <c r="G7358" s="0" t="n">
        <f aca="false">C7358*Assumptions!$C$15</f>
        <v>0</v>
      </c>
      <c r="H7358" s="0" t="n">
        <f aca="false">MIN(F7358,G7358)</f>
        <v>0</v>
      </c>
      <c r="I7358" s="0" t="n">
        <f aca="false">IF(C7358=1,MIN(G7358-H7358,Assumptions!$C$13,P7357),0)</f>
        <v>0</v>
      </c>
      <c r="J7358" s="0" t="n">
        <f aca="false">H7358+I7358</f>
        <v>0</v>
      </c>
      <c r="K7358" s="0" t="n">
        <f aca="false">MIN(IF(C7358=1,F7358-H7358,F7358),Assumptions!$C$13,MAX(0,($B$5-P7357)/$B$6))</f>
        <v>5.8507859</v>
      </c>
      <c r="L7358" s="0" t="n">
        <f aca="false">IF(C7358=1,0,MIN(F7358-K7358,Assumptions!$C$15,MAX(0,$B$10-O7357-M7358)))</f>
        <v>0</v>
      </c>
      <c r="M7358" s="0" t="n">
        <f aca="false">'Profiles 8760'!H7347</f>
        <v>47200</v>
      </c>
      <c r="N7358" s="0" t="n">
        <f aca="false">J7358+L7358</f>
        <v>0</v>
      </c>
      <c r="O7358" s="0" t="n">
        <f aca="false">O7357+N7358</f>
        <v>685018.562348803</v>
      </c>
      <c r="P7358" s="0" t="n">
        <f aca="false">MIN($B$5,P7357+K7358*$B$6-I7358)</f>
        <v>178.04052520716</v>
      </c>
      <c r="Q7358" s="0" t="n">
        <f aca="false">MAX(0,F7358-H7358-K7358-L7358)</f>
        <v>0</v>
      </c>
    </row>
    <row r="7359" customFormat="false" ht="15" hidden="false" customHeight="false" outlineLevel="0" collapsed="false">
      <c r="A7359" s="0" t="n">
        <f aca="false">'Profiles 8760'!A7348</f>
        <v>7346</v>
      </c>
      <c r="B7359" s="0" t="n">
        <f aca="false">'Profiles 8760'!B7348</f>
        <v>11</v>
      </c>
      <c r="C7359" s="0" t="n">
        <f aca="false">'Profiles 8760'!E7348</f>
        <v>0</v>
      </c>
      <c r="D7359" s="0" t="n">
        <f aca="false">'Profiles 8760'!F7348</f>
        <v>0</v>
      </c>
      <c r="E7359" s="0" t="n">
        <f aca="false">'Profiles 8760'!G7348</f>
        <v>0.151293</v>
      </c>
      <c r="F7359" s="0" t="n">
        <f aca="false">D7359*Assumptions!$C$11*$B$7+E7359*Assumptions!$C$12*$B$8</f>
        <v>6.1878837</v>
      </c>
      <c r="G7359" s="0" t="n">
        <f aca="false">C7359*Assumptions!$C$15</f>
        <v>0</v>
      </c>
      <c r="H7359" s="0" t="n">
        <f aca="false">MIN(F7359,G7359)</f>
        <v>0</v>
      </c>
      <c r="I7359" s="0" t="n">
        <f aca="false">IF(C7359=1,MIN(G7359-H7359,Assumptions!$C$13,P7358),0)</f>
        <v>0</v>
      </c>
      <c r="J7359" s="0" t="n">
        <f aca="false">H7359+I7359</f>
        <v>0</v>
      </c>
      <c r="K7359" s="0" t="n">
        <f aca="false">MIN(IF(C7359=1,F7359-H7359,F7359),Assumptions!$C$13,MAX(0,($B$5-P7358)/$B$6))</f>
        <v>6.1878837</v>
      </c>
      <c r="L7359" s="0" t="n">
        <f aca="false">IF(C7359=1,0,MIN(F7359-K7359,Assumptions!$C$15,MAX(0,$B$10-O7358-M7359)))</f>
        <v>0</v>
      </c>
      <c r="M7359" s="0" t="n">
        <f aca="false">'Profiles 8760'!H7348</f>
        <v>47200</v>
      </c>
      <c r="N7359" s="0" t="n">
        <f aca="false">J7359+L7359</f>
        <v>0</v>
      </c>
      <c r="O7359" s="0" t="n">
        <f aca="false">O7358+N7359</f>
        <v>685018.562348803</v>
      </c>
      <c r="P7359" s="0" t="n">
        <f aca="false">MIN($B$5,P7358+K7359*$B$6-I7359)</f>
        <v>183.40418279832</v>
      </c>
      <c r="Q7359" s="0" t="n">
        <f aca="false">MAX(0,F7359-H7359-K7359-L7359)</f>
        <v>0</v>
      </c>
    </row>
    <row r="7360" customFormat="false" ht="15" hidden="false" customHeight="false" outlineLevel="0" collapsed="false">
      <c r="A7360" s="0" t="n">
        <f aca="false">'Profiles 8760'!A7349</f>
        <v>7347</v>
      </c>
      <c r="B7360" s="0" t="n">
        <f aca="false">'Profiles 8760'!B7349</f>
        <v>11</v>
      </c>
      <c r="C7360" s="0" t="n">
        <f aca="false">'Profiles 8760'!E7349</f>
        <v>0</v>
      </c>
      <c r="D7360" s="0" t="n">
        <f aca="false">'Profiles 8760'!F7349</f>
        <v>0</v>
      </c>
      <c r="E7360" s="0" t="n">
        <f aca="false">'Profiles 8760'!G7349</f>
        <v>0.14252</v>
      </c>
      <c r="F7360" s="0" t="n">
        <f aca="false">D7360*Assumptions!$C$11*$B$7+E7360*Assumptions!$C$12*$B$8</f>
        <v>5.829068</v>
      </c>
      <c r="G7360" s="0" t="n">
        <f aca="false">C7360*Assumptions!$C$15</f>
        <v>0</v>
      </c>
      <c r="H7360" s="0" t="n">
        <f aca="false">MIN(F7360,G7360)</f>
        <v>0</v>
      </c>
      <c r="I7360" s="0" t="n">
        <f aca="false">IF(C7360=1,MIN(G7360-H7360,Assumptions!$C$13,P7359),0)</f>
        <v>0</v>
      </c>
      <c r="J7360" s="0" t="n">
        <f aca="false">H7360+I7360</f>
        <v>0</v>
      </c>
      <c r="K7360" s="0" t="n">
        <f aca="false">MIN(IF(C7360=1,F7360-H7360,F7360),Assumptions!$C$13,MAX(0,($B$5-P7359)/$B$6))</f>
        <v>5.829068</v>
      </c>
      <c r="L7360" s="0" t="n">
        <f aca="false">IF(C7360=1,0,MIN(F7360-K7360,Assumptions!$C$15,MAX(0,$B$10-O7359-M7360)))</f>
        <v>0</v>
      </c>
      <c r="M7360" s="0" t="n">
        <f aca="false">'Profiles 8760'!H7349</f>
        <v>47200</v>
      </c>
      <c r="N7360" s="0" t="n">
        <f aca="false">J7360+L7360</f>
        <v>0</v>
      </c>
      <c r="O7360" s="0" t="n">
        <f aca="false">O7359+N7360</f>
        <v>685018.562348803</v>
      </c>
      <c r="P7360" s="0" t="n">
        <f aca="false">MIN($B$5,P7359+K7360*$B$6-I7360)</f>
        <v>188.45681894072</v>
      </c>
      <c r="Q7360" s="0" t="n">
        <f aca="false">MAX(0,F7360-H7360-K7360-L7360)</f>
        <v>0</v>
      </c>
    </row>
    <row r="7361" customFormat="false" ht="15" hidden="false" customHeight="false" outlineLevel="0" collapsed="false">
      <c r="A7361" s="0" t="n">
        <f aca="false">'Profiles 8760'!A7350</f>
        <v>7348</v>
      </c>
      <c r="B7361" s="0" t="n">
        <f aca="false">'Profiles 8760'!B7350</f>
        <v>11</v>
      </c>
      <c r="C7361" s="0" t="n">
        <f aca="false">'Profiles 8760'!E7350</f>
        <v>0</v>
      </c>
      <c r="D7361" s="0" t="n">
        <f aca="false">'Profiles 8760'!F7350</f>
        <v>0</v>
      </c>
      <c r="E7361" s="0" t="n">
        <f aca="false">'Profiles 8760'!G7350</f>
        <v>0.132666</v>
      </c>
      <c r="F7361" s="0" t="n">
        <f aca="false">D7361*Assumptions!$C$11*$B$7+E7361*Assumptions!$C$12*$B$8</f>
        <v>5.4260394</v>
      </c>
      <c r="G7361" s="0" t="n">
        <f aca="false">C7361*Assumptions!$C$15</f>
        <v>0</v>
      </c>
      <c r="H7361" s="0" t="n">
        <f aca="false">MIN(F7361,G7361)</f>
        <v>0</v>
      </c>
      <c r="I7361" s="0" t="n">
        <f aca="false">IF(C7361=1,MIN(G7361-H7361,Assumptions!$C$13,P7360),0)</f>
        <v>0</v>
      </c>
      <c r="J7361" s="0" t="n">
        <f aca="false">H7361+I7361</f>
        <v>0</v>
      </c>
      <c r="K7361" s="0" t="n">
        <f aca="false">MIN(IF(C7361=1,F7361-H7361,F7361),Assumptions!$C$13,MAX(0,($B$5-P7360)/$B$6))</f>
        <v>5.4260394</v>
      </c>
      <c r="L7361" s="0" t="n">
        <f aca="false">IF(C7361=1,0,MIN(F7361-K7361,Assumptions!$C$15,MAX(0,$B$10-O7360-M7361)))</f>
        <v>0</v>
      </c>
      <c r="M7361" s="0" t="n">
        <f aca="false">'Profiles 8760'!H7350</f>
        <v>47200</v>
      </c>
      <c r="N7361" s="0" t="n">
        <f aca="false">J7361+L7361</f>
        <v>0</v>
      </c>
      <c r="O7361" s="0" t="n">
        <f aca="false">O7360+N7361</f>
        <v>685018.562348803</v>
      </c>
      <c r="P7361" s="0" t="n">
        <f aca="false">MIN($B$5,P7360+K7361*$B$6-I7361)</f>
        <v>193.16010989264</v>
      </c>
      <c r="Q7361" s="0" t="n">
        <f aca="false">MAX(0,F7361-H7361-K7361-L7361)</f>
        <v>0</v>
      </c>
    </row>
    <row r="7362" customFormat="false" ht="15" hidden="false" customHeight="false" outlineLevel="0" collapsed="false">
      <c r="A7362" s="0" t="n">
        <f aca="false">'Profiles 8760'!A7351</f>
        <v>7349</v>
      </c>
      <c r="B7362" s="0" t="n">
        <f aca="false">'Profiles 8760'!B7351</f>
        <v>11</v>
      </c>
      <c r="C7362" s="0" t="n">
        <f aca="false">'Profiles 8760'!E7351</f>
        <v>0</v>
      </c>
      <c r="D7362" s="0" t="n">
        <f aca="false">'Profiles 8760'!F7351</f>
        <v>0</v>
      </c>
      <c r="E7362" s="0" t="n">
        <f aca="false">'Profiles 8760'!G7351</f>
        <v>0.142571</v>
      </c>
      <c r="F7362" s="0" t="n">
        <f aca="false">D7362*Assumptions!$C$11*$B$7+E7362*Assumptions!$C$12*$B$8</f>
        <v>5.8311539</v>
      </c>
      <c r="G7362" s="0" t="n">
        <f aca="false">C7362*Assumptions!$C$15</f>
        <v>0</v>
      </c>
      <c r="H7362" s="0" t="n">
        <f aca="false">MIN(F7362,G7362)</f>
        <v>0</v>
      </c>
      <c r="I7362" s="0" t="n">
        <f aca="false">IF(C7362=1,MIN(G7362-H7362,Assumptions!$C$13,P7361),0)</f>
        <v>0</v>
      </c>
      <c r="J7362" s="0" t="n">
        <f aca="false">H7362+I7362</f>
        <v>0</v>
      </c>
      <c r="K7362" s="0" t="n">
        <f aca="false">MIN(IF(C7362=1,F7362-H7362,F7362),Assumptions!$C$13,MAX(0,($B$5-P7361)/$B$6))</f>
        <v>5.8311539</v>
      </c>
      <c r="L7362" s="0" t="n">
        <f aca="false">IF(C7362=1,0,MIN(F7362-K7362,Assumptions!$C$15,MAX(0,$B$10-O7361-M7362)))</f>
        <v>0</v>
      </c>
      <c r="M7362" s="0" t="n">
        <f aca="false">'Profiles 8760'!H7351</f>
        <v>47200</v>
      </c>
      <c r="N7362" s="0" t="n">
        <f aca="false">J7362+L7362</f>
        <v>0</v>
      </c>
      <c r="O7362" s="0" t="n">
        <f aca="false">O7361+N7362</f>
        <v>685018.562348803</v>
      </c>
      <c r="P7362" s="0" t="n">
        <f aca="false">MIN($B$5,P7361+K7362*$B$6-I7362)</f>
        <v>198.21455409316</v>
      </c>
      <c r="Q7362" s="0" t="n">
        <f aca="false">MAX(0,F7362-H7362-K7362-L7362)</f>
        <v>0</v>
      </c>
    </row>
    <row r="7363" customFormat="false" ht="15" hidden="false" customHeight="false" outlineLevel="0" collapsed="false">
      <c r="A7363" s="0" t="n">
        <f aca="false">'Profiles 8760'!A7352</f>
        <v>7350</v>
      </c>
      <c r="B7363" s="0" t="n">
        <f aca="false">'Profiles 8760'!B7352</f>
        <v>11</v>
      </c>
      <c r="C7363" s="0" t="n">
        <f aca="false">'Profiles 8760'!E7352</f>
        <v>0</v>
      </c>
      <c r="D7363" s="0" t="n">
        <f aca="false">'Profiles 8760'!F7352</f>
        <v>0</v>
      </c>
      <c r="E7363" s="0" t="n">
        <f aca="false">'Profiles 8760'!G7352</f>
        <v>0.153364</v>
      </c>
      <c r="F7363" s="0" t="n">
        <f aca="false">D7363*Assumptions!$C$11*$B$7+E7363*Assumptions!$C$12*$B$8</f>
        <v>6.2725876</v>
      </c>
      <c r="G7363" s="0" t="n">
        <f aca="false">C7363*Assumptions!$C$15</f>
        <v>0</v>
      </c>
      <c r="H7363" s="0" t="n">
        <f aca="false">MIN(F7363,G7363)</f>
        <v>0</v>
      </c>
      <c r="I7363" s="0" t="n">
        <f aca="false">IF(C7363=1,MIN(G7363-H7363,Assumptions!$C$13,P7362),0)</f>
        <v>0</v>
      </c>
      <c r="J7363" s="0" t="n">
        <f aca="false">H7363+I7363</f>
        <v>0</v>
      </c>
      <c r="K7363" s="0" t="n">
        <f aca="false">MIN(IF(C7363=1,F7363-H7363,F7363),Assumptions!$C$13,MAX(0,($B$5-P7362)/$B$6))</f>
        <v>6.2725876</v>
      </c>
      <c r="L7363" s="0" t="n">
        <f aca="false">IF(C7363=1,0,MIN(F7363-K7363,Assumptions!$C$15,MAX(0,$B$10-O7362-M7363)))</f>
        <v>0</v>
      </c>
      <c r="M7363" s="0" t="n">
        <f aca="false">'Profiles 8760'!H7352</f>
        <v>47200</v>
      </c>
      <c r="N7363" s="0" t="n">
        <f aca="false">J7363+L7363</f>
        <v>0</v>
      </c>
      <c r="O7363" s="0" t="n">
        <f aca="false">O7362+N7363</f>
        <v>685018.562348803</v>
      </c>
      <c r="P7363" s="0" t="n">
        <f aca="false">MIN($B$5,P7362+K7363*$B$6-I7363)</f>
        <v>203.65163302484</v>
      </c>
      <c r="Q7363" s="0" t="n">
        <f aca="false">MAX(0,F7363-H7363-K7363-L7363)</f>
        <v>0</v>
      </c>
    </row>
    <row r="7364" customFormat="false" ht="15" hidden="false" customHeight="false" outlineLevel="0" collapsed="false">
      <c r="A7364" s="0" t="n">
        <f aca="false">'Profiles 8760'!A7353</f>
        <v>7351</v>
      </c>
      <c r="B7364" s="0" t="n">
        <f aca="false">'Profiles 8760'!B7353</f>
        <v>11</v>
      </c>
      <c r="C7364" s="0" t="n">
        <f aca="false">'Profiles 8760'!E7353</f>
        <v>0</v>
      </c>
      <c r="D7364" s="0" t="n">
        <f aca="false">'Profiles 8760'!F7353</f>
        <v>0</v>
      </c>
      <c r="E7364" s="0" t="n">
        <f aca="false">'Profiles 8760'!G7353</f>
        <v>0.148905</v>
      </c>
      <c r="F7364" s="0" t="n">
        <f aca="false">D7364*Assumptions!$C$11*$B$7+E7364*Assumptions!$C$12*$B$8</f>
        <v>6.0902145</v>
      </c>
      <c r="G7364" s="0" t="n">
        <f aca="false">C7364*Assumptions!$C$15</f>
        <v>0</v>
      </c>
      <c r="H7364" s="0" t="n">
        <f aca="false">MIN(F7364,G7364)</f>
        <v>0</v>
      </c>
      <c r="I7364" s="0" t="n">
        <f aca="false">IF(C7364=1,MIN(G7364-H7364,Assumptions!$C$13,P7363),0)</f>
        <v>0</v>
      </c>
      <c r="J7364" s="0" t="n">
        <f aca="false">H7364+I7364</f>
        <v>0</v>
      </c>
      <c r="K7364" s="0" t="n">
        <f aca="false">MIN(IF(C7364=1,F7364-H7364,F7364),Assumptions!$C$13,MAX(0,($B$5-P7363)/$B$6))</f>
        <v>6.0902145</v>
      </c>
      <c r="L7364" s="0" t="n">
        <f aca="false">IF(C7364=1,0,MIN(F7364-K7364,Assumptions!$C$15,MAX(0,$B$10-O7363-M7364)))</f>
        <v>0</v>
      </c>
      <c r="M7364" s="0" t="n">
        <f aca="false">'Profiles 8760'!H7353</f>
        <v>47200</v>
      </c>
      <c r="N7364" s="0" t="n">
        <f aca="false">J7364+L7364</f>
        <v>0</v>
      </c>
      <c r="O7364" s="0" t="n">
        <f aca="false">O7363+N7364</f>
        <v>685018.562348803</v>
      </c>
      <c r="P7364" s="0" t="n">
        <f aca="false">MIN($B$5,P7363+K7364*$B$6-I7364)</f>
        <v>208.93063095344</v>
      </c>
      <c r="Q7364" s="0" t="n">
        <f aca="false">MAX(0,F7364-H7364-K7364-L7364)</f>
        <v>0</v>
      </c>
    </row>
    <row r="7365" customFormat="false" ht="15" hidden="false" customHeight="false" outlineLevel="0" collapsed="false">
      <c r="A7365" s="0" t="n">
        <f aca="false">'Profiles 8760'!A7354</f>
        <v>7352</v>
      </c>
      <c r="B7365" s="0" t="n">
        <f aca="false">'Profiles 8760'!B7354</f>
        <v>11</v>
      </c>
      <c r="C7365" s="0" t="n">
        <f aca="false">'Profiles 8760'!E7354</f>
        <v>1</v>
      </c>
      <c r="D7365" s="0" t="n">
        <f aca="false">'Profiles 8760'!F7354</f>
        <v>0.090522</v>
      </c>
      <c r="E7365" s="0" t="n">
        <f aca="false">'Profiles 8760'!G7354</f>
        <v>0.20204</v>
      </c>
      <c r="F7365" s="0" t="n">
        <f aca="false">D7365*Assumptions!$C$11*$B$7+E7365*Assumptions!$C$12*$B$8</f>
        <v>34.4061896</v>
      </c>
      <c r="G7365" s="0" t="n">
        <f aca="false">C7365*Assumptions!$C$15</f>
        <v>200</v>
      </c>
      <c r="H7365" s="0" t="n">
        <f aca="false">MIN(F7365,G7365)</f>
        <v>34.4061896</v>
      </c>
      <c r="I7365" s="0" t="n">
        <f aca="false">IF(C7365=1,MIN(G7365-H7365,Assumptions!$C$13,P7364),0)</f>
        <v>165.5938104</v>
      </c>
      <c r="J7365" s="0" t="n">
        <f aca="false">H7365+I7365</f>
        <v>200</v>
      </c>
      <c r="K7365" s="0" t="n">
        <f aca="false">MIN(IF(C7365=1,F7365-H7365,F7365),Assumptions!$C$13,MAX(0,($B$5-P7364)/$B$6))</f>
        <v>0</v>
      </c>
      <c r="L7365" s="0" t="n">
        <f aca="false">IF(C7365=1,0,MIN(F7365-K7365,Assumptions!$C$15,MAX(0,$B$10-O7364-M7365)))</f>
        <v>0</v>
      </c>
      <c r="M7365" s="0" t="n">
        <f aca="false">'Profiles 8760'!H7354</f>
        <v>47000</v>
      </c>
      <c r="N7365" s="0" t="n">
        <f aca="false">J7365+L7365</f>
        <v>200</v>
      </c>
      <c r="O7365" s="0" t="n">
        <f aca="false">O7364+N7365</f>
        <v>685218.562348803</v>
      </c>
      <c r="P7365" s="0" t="n">
        <f aca="false">MIN($B$5,P7364+K7365*$B$6-I7365)</f>
        <v>43.33682055344</v>
      </c>
      <c r="Q7365" s="0" t="n">
        <f aca="false">MAX(0,F7365-H7365-K7365-L7365)</f>
        <v>0</v>
      </c>
    </row>
    <row r="7366" customFormat="false" ht="15" hidden="false" customHeight="false" outlineLevel="0" collapsed="false">
      <c r="A7366" s="0" t="n">
        <f aca="false">'Profiles 8760'!A7355</f>
        <v>7353</v>
      </c>
      <c r="B7366" s="0" t="n">
        <f aca="false">'Profiles 8760'!B7355</f>
        <v>11</v>
      </c>
      <c r="C7366" s="0" t="n">
        <f aca="false">'Profiles 8760'!E7355</f>
        <v>1</v>
      </c>
      <c r="D7366" s="0" t="n">
        <f aca="false">'Profiles 8760'!F7355</f>
        <v>0.423879</v>
      </c>
      <c r="E7366" s="0" t="n">
        <f aca="false">'Profiles 8760'!G7355</f>
        <v>0.186566</v>
      </c>
      <c r="F7366" s="0" t="n">
        <f aca="false">D7366*Assumptions!$C$11*$B$7+E7366*Assumptions!$C$12*$B$8</f>
        <v>130.0468046</v>
      </c>
      <c r="G7366" s="0" t="n">
        <f aca="false">C7366*Assumptions!$C$15</f>
        <v>200</v>
      </c>
      <c r="H7366" s="0" t="n">
        <f aca="false">MIN(F7366,G7366)</f>
        <v>130.0468046</v>
      </c>
      <c r="I7366" s="0" t="n">
        <f aca="false">IF(C7366=1,MIN(G7366-H7366,Assumptions!$C$13,P7365),0)</f>
        <v>43.33682055344</v>
      </c>
      <c r="J7366" s="0" t="n">
        <f aca="false">H7366+I7366</f>
        <v>173.38362515344</v>
      </c>
      <c r="K7366" s="0" t="n">
        <f aca="false">MIN(IF(C7366=1,F7366-H7366,F7366),Assumptions!$C$13,MAX(0,($B$5-P7365)/$B$6))</f>
        <v>0</v>
      </c>
      <c r="L7366" s="0" t="n">
        <f aca="false">IF(C7366=1,0,MIN(F7366-K7366,Assumptions!$C$15,MAX(0,$B$10-O7365-M7366)))</f>
        <v>0</v>
      </c>
      <c r="M7366" s="0" t="n">
        <f aca="false">'Profiles 8760'!H7355</f>
        <v>46800</v>
      </c>
      <c r="N7366" s="0" t="n">
        <f aca="false">J7366+L7366</f>
        <v>173.38362515344</v>
      </c>
      <c r="O7366" s="0" t="n">
        <f aca="false">O7365+N7366</f>
        <v>685391.945973957</v>
      </c>
      <c r="P7366" s="0" t="n">
        <f aca="false">MIN($B$5,P7365+K7366*$B$6-I7366)</f>
        <v>0</v>
      </c>
      <c r="Q7366" s="0" t="n">
        <f aca="false">MAX(0,F7366-H7366-K7366-L7366)</f>
        <v>0</v>
      </c>
    </row>
    <row r="7367" customFormat="false" ht="15" hidden="false" customHeight="false" outlineLevel="0" collapsed="false">
      <c r="A7367" s="0" t="n">
        <f aca="false">'Profiles 8760'!A7356</f>
        <v>7354</v>
      </c>
      <c r="B7367" s="0" t="n">
        <f aca="false">'Profiles 8760'!B7356</f>
        <v>11</v>
      </c>
      <c r="C7367" s="0" t="n">
        <f aca="false">'Profiles 8760'!E7356</f>
        <v>0</v>
      </c>
      <c r="D7367" s="0" t="n">
        <f aca="false">'Profiles 8760'!F7356</f>
        <v>0.798685</v>
      </c>
      <c r="E7367" s="0" t="n">
        <f aca="false">'Profiles 8760'!G7356</f>
        <v>0.183895</v>
      </c>
      <c r="F7367" s="0" t="n">
        <f aca="false">D7367*Assumptions!$C$11*$B$7+E7367*Assumptions!$C$12*$B$8</f>
        <v>238.1815335</v>
      </c>
      <c r="G7367" s="0" t="n">
        <f aca="false">C7367*Assumptions!$C$15</f>
        <v>0</v>
      </c>
      <c r="H7367" s="0" t="n">
        <f aca="false">MIN(F7367,G7367)</f>
        <v>0</v>
      </c>
      <c r="I7367" s="0" t="n">
        <f aca="false">IF(C7367=1,MIN(G7367-H7367,Assumptions!$C$13,P7366),0)</f>
        <v>0</v>
      </c>
      <c r="J7367" s="0" t="n">
        <f aca="false">H7367+I7367</f>
        <v>0</v>
      </c>
      <c r="K7367" s="0" t="n">
        <f aca="false">MIN(IF(C7367=1,F7367-H7367,F7367),Assumptions!$C$13,MAX(0,($B$5-P7366)/$B$6))</f>
        <v>180</v>
      </c>
      <c r="L7367" s="0" t="n">
        <f aca="false">IF(C7367=1,0,MIN(F7367-K7367,Assumptions!$C$15,MAX(0,$B$10-O7366-M7367)))</f>
        <v>58.1815335</v>
      </c>
      <c r="M7367" s="0" t="n">
        <f aca="false">'Profiles 8760'!H7356</f>
        <v>46800</v>
      </c>
      <c r="N7367" s="0" t="n">
        <f aca="false">J7367+L7367</f>
        <v>58.1815335</v>
      </c>
      <c r="O7367" s="0" t="n">
        <f aca="false">O7366+N7367</f>
        <v>685450.127507457</v>
      </c>
      <c r="P7367" s="0" t="n">
        <f aca="false">MIN($B$5,P7366+K7367*$B$6-I7367)</f>
        <v>156.024</v>
      </c>
      <c r="Q7367" s="0" t="n">
        <f aca="false">MAX(0,F7367-H7367-K7367-L7367)</f>
        <v>0</v>
      </c>
    </row>
    <row r="7368" customFormat="false" ht="15" hidden="false" customHeight="false" outlineLevel="0" collapsed="false">
      <c r="A7368" s="0" t="n">
        <f aca="false">'Profiles 8760'!A7357</f>
        <v>7355</v>
      </c>
      <c r="B7368" s="0" t="n">
        <f aca="false">'Profiles 8760'!B7357</f>
        <v>11</v>
      </c>
      <c r="C7368" s="0" t="n">
        <f aca="false">'Profiles 8760'!E7357</f>
        <v>0</v>
      </c>
      <c r="D7368" s="0" t="n">
        <f aca="false">'Profiles 8760'!F7357</f>
        <v>1</v>
      </c>
      <c r="E7368" s="0" t="n">
        <f aca="false">'Profiles 8760'!G7357</f>
        <v>0.237475</v>
      </c>
      <c r="F7368" s="0" t="n">
        <f aca="false">D7368*Assumptions!$C$11*$B$7+E7368*Assumptions!$C$12*$B$8</f>
        <v>298.5127275</v>
      </c>
      <c r="G7368" s="0" t="n">
        <f aca="false">C7368*Assumptions!$C$15</f>
        <v>0</v>
      </c>
      <c r="H7368" s="0" t="n">
        <f aca="false">MIN(F7368,G7368)</f>
        <v>0</v>
      </c>
      <c r="I7368" s="0" t="n">
        <f aca="false">IF(C7368=1,MIN(G7368-H7368,Assumptions!$C$13,P7367),0)</f>
        <v>0</v>
      </c>
      <c r="J7368" s="0" t="n">
        <f aca="false">H7368+I7368</f>
        <v>0</v>
      </c>
      <c r="K7368" s="0" t="n">
        <f aca="false">MIN(IF(C7368=1,F7368-H7368,F7368),Assumptions!$C$13,MAX(0,($B$5-P7367)/$B$6))</f>
        <v>180</v>
      </c>
      <c r="L7368" s="0" t="n">
        <f aca="false">IF(C7368=1,0,MIN(F7368-K7368,Assumptions!$C$15,MAX(0,$B$10-O7367-M7368)))</f>
        <v>118.5127275</v>
      </c>
      <c r="M7368" s="0" t="n">
        <f aca="false">'Profiles 8760'!H7357</f>
        <v>46800</v>
      </c>
      <c r="N7368" s="0" t="n">
        <f aca="false">J7368+L7368</f>
        <v>118.5127275</v>
      </c>
      <c r="O7368" s="0" t="n">
        <f aca="false">O7367+N7368</f>
        <v>685568.640234957</v>
      </c>
      <c r="P7368" s="0" t="n">
        <f aca="false">MIN($B$5,P7367+K7368*$B$6-I7368)</f>
        <v>312.048</v>
      </c>
      <c r="Q7368" s="0" t="n">
        <f aca="false">MAX(0,F7368-H7368-K7368-L7368)</f>
        <v>0</v>
      </c>
    </row>
    <row r="7369" customFormat="false" ht="15" hidden="false" customHeight="false" outlineLevel="0" collapsed="false">
      <c r="A7369" s="0" t="n">
        <f aca="false">'Profiles 8760'!A7358</f>
        <v>7356</v>
      </c>
      <c r="B7369" s="0" t="n">
        <f aca="false">'Profiles 8760'!B7358</f>
        <v>11</v>
      </c>
      <c r="C7369" s="0" t="n">
        <f aca="false">'Profiles 8760'!E7358</f>
        <v>0</v>
      </c>
      <c r="D7369" s="0" t="n">
        <f aca="false">'Profiles 8760'!F7358</f>
        <v>1</v>
      </c>
      <c r="E7369" s="0" t="n">
        <f aca="false">'Profiles 8760'!G7358</f>
        <v>0.287002</v>
      </c>
      <c r="F7369" s="0" t="n">
        <f aca="false">D7369*Assumptions!$C$11*$B$7+E7369*Assumptions!$C$12*$B$8</f>
        <v>300.5383818</v>
      </c>
      <c r="G7369" s="0" t="n">
        <f aca="false">C7369*Assumptions!$C$15</f>
        <v>0</v>
      </c>
      <c r="H7369" s="0" t="n">
        <f aca="false">MIN(F7369,G7369)</f>
        <v>0</v>
      </c>
      <c r="I7369" s="0" t="n">
        <f aca="false">IF(C7369=1,MIN(G7369-H7369,Assumptions!$C$13,P7368),0)</f>
        <v>0</v>
      </c>
      <c r="J7369" s="0" t="n">
        <f aca="false">H7369+I7369</f>
        <v>0</v>
      </c>
      <c r="K7369" s="0" t="n">
        <f aca="false">MIN(IF(C7369=1,F7369-H7369,F7369),Assumptions!$C$13,MAX(0,($B$5-P7368)/$B$6))</f>
        <v>180</v>
      </c>
      <c r="L7369" s="0" t="n">
        <f aca="false">IF(C7369=1,0,MIN(F7369-K7369,Assumptions!$C$15,MAX(0,$B$10-O7368-M7369)))</f>
        <v>120.5383818</v>
      </c>
      <c r="M7369" s="0" t="n">
        <f aca="false">'Profiles 8760'!H7358</f>
        <v>46800</v>
      </c>
      <c r="N7369" s="0" t="n">
        <f aca="false">J7369+L7369</f>
        <v>120.5383818</v>
      </c>
      <c r="O7369" s="0" t="n">
        <f aca="false">O7368+N7369</f>
        <v>685689.178616757</v>
      </c>
      <c r="P7369" s="0" t="n">
        <f aca="false">MIN($B$5,P7368+K7369*$B$6-I7369)</f>
        <v>468.072</v>
      </c>
      <c r="Q7369" s="0" t="n">
        <f aca="false">MAX(0,F7369-H7369-K7369-L7369)</f>
        <v>0</v>
      </c>
    </row>
    <row r="7370" customFormat="false" ht="15" hidden="false" customHeight="false" outlineLevel="0" collapsed="false">
      <c r="A7370" s="0" t="n">
        <f aca="false">'Profiles 8760'!A7359</f>
        <v>7357</v>
      </c>
      <c r="B7370" s="0" t="n">
        <f aca="false">'Profiles 8760'!B7359</f>
        <v>11</v>
      </c>
      <c r="C7370" s="0" t="n">
        <f aca="false">'Profiles 8760'!E7359</f>
        <v>0</v>
      </c>
      <c r="D7370" s="0" t="n">
        <f aca="false">'Profiles 8760'!F7359</f>
        <v>1</v>
      </c>
      <c r="E7370" s="0" t="n">
        <f aca="false">'Profiles 8760'!G7359</f>
        <v>0.285284</v>
      </c>
      <c r="F7370" s="0" t="n">
        <f aca="false">D7370*Assumptions!$C$11*$B$7+E7370*Assumptions!$C$12*$B$8</f>
        <v>300.4681156</v>
      </c>
      <c r="G7370" s="0" t="n">
        <f aca="false">C7370*Assumptions!$C$15</f>
        <v>0</v>
      </c>
      <c r="H7370" s="0" t="n">
        <f aca="false">MIN(F7370,G7370)</f>
        <v>0</v>
      </c>
      <c r="I7370" s="0" t="n">
        <f aca="false">IF(C7370=1,MIN(G7370-H7370,Assumptions!$C$13,P7369),0)</f>
        <v>0</v>
      </c>
      <c r="J7370" s="0" t="n">
        <f aca="false">H7370+I7370</f>
        <v>0</v>
      </c>
      <c r="K7370" s="0" t="n">
        <f aca="false">MIN(IF(C7370=1,F7370-H7370,F7370),Assumptions!$C$13,MAX(0,($B$5-P7369)/$B$6))</f>
        <v>49.3054914628519</v>
      </c>
      <c r="L7370" s="0" t="n">
        <f aca="false">IF(C7370=1,0,MIN(F7370-K7370,Assumptions!$C$15,MAX(0,$B$10-O7369-M7370)))</f>
        <v>200</v>
      </c>
      <c r="M7370" s="0" t="n">
        <f aca="false">'Profiles 8760'!H7359</f>
        <v>46800</v>
      </c>
      <c r="N7370" s="0" t="n">
        <f aca="false">J7370+L7370</f>
        <v>200</v>
      </c>
      <c r="O7370" s="0" t="n">
        <f aca="false">O7369+N7370</f>
        <v>685889.178616757</v>
      </c>
      <c r="P7370" s="0" t="n">
        <f aca="false">MIN($B$5,P7369+K7370*$B$6-I7370)</f>
        <v>510.81</v>
      </c>
      <c r="Q7370" s="0" t="n">
        <f aca="false">MAX(0,F7370-H7370-K7370-L7370)</f>
        <v>51.1626241371482</v>
      </c>
    </row>
    <row r="7371" customFormat="false" ht="15" hidden="false" customHeight="false" outlineLevel="0" collapsed="false">
      <c r="A7371" s="0" t="n">
        <f aca="false">'Profiles 8760'!A7360</f>
        <v>7358</v>
      </c>
      <c r="B7371" s="0" t="n">
        <f aca="false">'Profiles 8760'!B7360</f>
        <v>11</v>
      </c>
      <c r="C7371" s="0" t="n">
        <f aca="false">'Profiles 8760'!E7360</f>
        <v>0</v>
      </c>
      <c r="D7371" s="0" t="n">
        <f aca="false">'Profiles 8760'!F7360</f>
        <v>1</v>
      </c>
      <c r="E7371" s="0" t="n">
        <f aca="false">'Profiles 8760'!G7360</f>
        <v>0.24739</v>
      </c>
      <c r="F7371" s="0" t="n">
        <f aca="false">D7371*Assumptions!$C$11*$B$7+E7371*Assumptions!$C$12*$B$8</f>
        <v>298.918251</v>
      </c>
      <c r="G7371" s="0" t="n">
        <f aca="false">C7371*Assumptions!$C$15</f>
        <v>0</v>
      </c>
      <c r="H7371" s="0" t="n">
        <f aca="false">MIN(F7371,G7371)</f>
        <v>0</v>
      </c>
      <c r="I7371" s="0" t="n">
        <f aca="false">IF(C7371=1,MIN(G7371-H7371,Assumptions!$C$13,P7370),0)</f>
        <v>0</v>
      </c>
      <c r="J7371" s="0" t="n">
        <f aca="false">H7371+I7371</f>
        <v>0</v>
      </c>
      <c r="K7371" s="0" t="n">
        <f aca="false">MIN(IF(C7371=1,F7371-H7371,F7371),Assumptions!$C$13,MAX(0,($B$5-P7370)/$B$6))</f>
        <v>0</v>
      </c>
      <c r="L7371" s="0" t="n">
        <f aca="false">IF(C7371=1,0,MIN(F7371-K7371,Assumptions!$C$15,MAX(0,$B$10-O7370-M7371)))</f>
        <v>200</v>
      </c>
      <c r="M7371" s="0" t="n">
        <f aca="false">'Profiles 8760'!H7360</f>
        <v>46800</v>
      </c>
      <c r="N7371" s="0" t="n">
        <f aca="false">J7371+L7371</f>
        <v>200</v>
      </c>
      <c r="O7371" s="0" t="n">
        <f aca="false">O7370+N7371</f>
        <v>686089.178616757</v>
      </c>
      <c r="P7371" s="0" t="n">
        <f aca="false">MIN($B$5,P7370+K7371*$B$6-I7371)</f>
        <v>510.81</v>
      </c>
      <c r="Q7371" s="0" t="n">
        <f aca="false">MAX(0,F7371-H7371-K7371-L7371)</f>
        <v>98.918251</v>
      </c>
    </row>
    <row r="7372" customFormat="false" ht="15" hidden="false" customHeight="false" outlineLevel="0" collapsed="false">
      <c r="A7372" s="0" t="n">
        <f aca="false">'Profiles 8760'!A7361</f>
        <v>7359</v>
      </c>
      <c r="B7372" s="0" t="n">
        <f aca="false">'Profiles 8760'!B7361</f>
        <v>11</v>
      </c>
      <c r="C7372" s="0" t="n">
        <f aca="false">'Profiles 8760'!E7361</f>
        <v>0</v>
      </c>
      <c r="D7372" s="0" t="n">
        <f aca="false">'Profiles 8760'!F7361</f>
        <v>1</v>
      </c>
      <c r="E7372" s="0" t="n">
        <f aca="false">'Profiles 8760'!G7361</f>
        <v>0.272057</v>
      </c>
      <c r="F7372" s="0" t="n">
        <f aca="false">D7372*Assumptions!$C$11*$B$7+E7372*Assumptions!$C$12*$B$8</f>
        <v>299.9271313</v>
      </c>
      <c r="G7372" s="0" t="n">
        <f aca="false">C7372*Assumptions!$C$15</f>
        <v>0</v>
      </c>
      <c r="H7372" s="0" t="n">
        <f aca="false">MIN(F7372,G7372)</f>
        <v>0</v>
      </c>
      <c r="I7372" s="0" t="n">
        <f aca="false">IF(C7372=1,MIN(G7372-H7372,Assumptions!$C$13,P7371),0)</f>
        <v>0</v>
      </c>
      <c r="J7372" s="0" t="n">
        <f aca="false">H7372+I7372</f>
        <v>0</v>
      </c>
      <c r="K7372" s="0" t="n">
        <f aca="false">MIN(IF(C7372=1,F7372-H7372,F7372),Assumptions!$C$13,MAX(0,($B$5-P7371)/$B$6))</f>
        <v>0</v>
      </c>
      <c r="L7372" s="0" t="n">
        <f aca="false">IF(C7372=1,0,MIN(F7372-K7372,Assumptions!$C$15,MAX(0,$B$10-O7371-M7372)))</f>
        <v>200</v>
      </c>
      <c r="M7372" s="0" t="n">
        <f aca="false">'Profiles 8760'!H7361</f>
        <v>46800</v>
      </c>
      <c r="N7372" s="0" t="n">
        <f aca="false">J7372+L7372</f>
        <v>200</v>
      </c>
      <c r="O7372" s="0" t="n">
        <f aca="false">O7371+N7372</f>
        <v>686289.178616757</v>
      </c>
      <c r="P7372" s="0" t="n">
        <f aca="false">MIN($B$5,P7371+K7372*$B$6-I7372)</f>
        <v>510.81</v>
      </c>
      <c r="Q7372" s="0" t="n">
        <f aca="false">MAX(0,F7372-H7372-K7372-L7372)</f>
        <v>99.9271313</v>
      </c>
    </row>
    <row r="7373" customFormat="false" ht="15" hidden="false" customHeight="false" outlineLevel="0" collapsed="false">
      <c r="A7373" s="0" t="n">
        <f aca="false">'Profiles 8760'!A7362</f>
        <v>7360</v>
      </c>
      <c r="B7373" s="0" t="n">
        <f aca="false">'Profiles 8760'!B7362</f>
        <v>11</v>
      </c>
      <c r="C7373" s="0" t="n">
        <f aca="false">'Profiles 8760'!E7362</f>
        <v>0</v>
      </c>
      <c r="D7373" s="0" t="n">
        <f aca="false">'Profiles 8760'!F7362</f>
        <v>0.798685</v>
      </c>
      <c r="E7373" s="0" t="n">
        <f aca="false">'Profiles 8760'!G7362</f>
        <v>0.253017</v>
      </c>
      <c r="F7373" s="0" t="n">
        <f aca="false">D7373*Assumptions!$C$11*$B$7+E7373*Assumptions!$C$12*$B$8</f>
        <v>241.0086233</v>
      </c>
      <c r="G7373" s="0" t="n">
        <f aca="false">C7373*Assumptions!$C$15</f>
        <v>0</v>
      </c>
      <c r="H7373" s="0" t="n">
        <f aca="false">MIN(F7373,G7373)</f>
        <v>0</v>
      </c>
      <c r="I7373" s="0" t="n">
        <f aca="false">IF(C7373=1,MIN(G7373-H7373,Assumptions!$C$13,P7372),0)</f>
        <v>0</v>
      </c>
      <c r="J7373" s="0" t="n">
        <f aca="false">H7373+I7373</f>
        <v>0</v>
      </c>
      <c r="K7373" s="0" t="n">
        <f aca="false">MIN(IF(C7373=1,F7373-H7373,F7373),Assumptions!$C$13,MAX(0,($B$5-P7372)/$B$6))</f>
        <v>0</v>
      </c>
      <c r="L7373" s="0" t="n">
        <f aca="false">IF(C7373=1,0,MIN(F7373-K7373,Assumptions!$C$15,MAX(0,$B$10-O7372-M7373)))</f>
        <v>200</v>
      </c>
      <c r="M7373" s="0" t="n">
        <f aca="false">'Profiles 8760'!H7362</f>
        <v>46800</v>
      </c>
      <c r="N7373" s="0" t="n">
        <f aca="false">J7373+L7373</f>
        <v>200</v>
      </c>
      <c r="O7373" s="0" t="n">
        <f aca="false">O7372+N7373</f>
        <v>686489.178616757</v>
      </c>
      <c r="P7373" s="0" t="n">
        <f aca="false">MIN($B$5,P7372+K7373*$B$6-I7373)</f>
        <v>510.81</v>
      </c>
      <c r="Q7373" s="0" t="n">
        <f aca="false">MAX(0,F7373-H7373-K7373-L7373)</f>
        <v>41.0086233</v>
      </c>
    </row>
    <row r="7374" customFormat="false" ht="15" hidden="false" customHeight="false" outlineLevel="0" collapsed="false">
      <c r="A7374" s="0" t="n">
        <f aca="false">'Profiles 8760'!A7363</f>
        <v>7361</v>
      </c>
      <c r="B7374" s="0" t="n">
        <f aca="false">'Profiles 8760'!B7363</f>
        <v>11</v>
      </c>
      <c r="C7374" s="0" t="n">
        <f aca="false">'Profiles 8760'!E7363</f>
        <v>0</v>
      </c>
      <c r="D7374" s="0" t="n">
        <f aca="false">'Profiles 8760'!F7363</f>
        <v>0.423879</v>
      </c>
      <c r="E7374" s="0" t="n">
        <f aca="false">'Profiles 8760'!G7363</f>
        <v>0.341802</v>
      </c>
      <c r="F7374" s="0" t="n">
        <f aca="false">D7374*Assumptions!$C$11*$B$7+E7374*Assumptions!$C$12*$B$8</f>
        <v>136.395957</v>
      </c>
      <c r="G7374" s="0" t="n">
        <f aca="false">C7374*Assumptions!$C$15</f>
        <v>0</v>
      </c>
      <c r="H7374" s="0" t="n">
        <f aca="false">MIN(F7374,G7374)</f>
        <v>0</v>
      </c>
      <c r="I7374" s="0" t="n">
        <f aca="false">IF(C7374=1,MIN(G7374-H7374,Assumptions!$C$13,P7373),0)</f>
        <v>0</v>
      </c>
      <c r="J7374" s="0" t="n">
        <f aca="false">H7374+I7374</f>
        <v>0</v>
      </c>
      <c r="K7374" s="0" t="n">
        <f aca="false">MIN(IF(C7374=1,F7374-H7374,F7374),Assumptions!$C$13,MAX(0,($B$5-P7373)/$B$6))</f>
        <v>0</v>
      </c>
      <c r="L7374" s="0" t="n">
        <f aca="false">IF(C7374=1,0,MIN(F7374-K7374,Assumptions!$C$15,MAX(0,$B$10-O7373-M7374)))</f>
        <v>136.395957</v>
      </c>
      <c r="M7374" s="0" t="n">
        <f aca="false">'Profiles 8760'!H7363</f>
        <v>46800</v>
      </c>
      <c r="N7374" s="0" t="n">
        <f aca="false">J7374+L7374</f>
        <v>136.395957</v>
      </c>
      <c r="O7374" s="0" t="n">
        <f aca="false">O7373+N7374</f>
        <v>686625.574573757</v>
      </c>
      <c r="P7374" s="0" t="n">
        <f aca="false">MIN($B$5,P7373+K7374*$B$6-I7374)</f>
        <v>510.81</v>
      </c>
      <c r="Q7374" s="0" t="n">
        <f aca="false">MAX(0,F7374-H7374-K7374-L7374)</f>
        <v>0</v>
      </c>
    </row>
    <row r="7375" customFormat="false" ht="15" hidden="false" customHeight="false" outlineLevel="0" collapsed="false">
      <c r="A7375" s="0" t="n">
        <f aca="false">'Profiles 8760'!A7364</f>
        <v>7362</v>
      </c>
      <c r="B7375" s="0" t="n">
        <f aca="false">'Profiles 8760'!B7364</f>
        <v>11</v>
      </c>
      <c r="C7375" s="0" t="n">
        <f aca="false">'Profiles 8760'!E7364</f>
        <v>0</v>
      </c>
      <c r="D7375" s="0" t="n">
        <f aca="false">'Profiles 8760'!F7364</f>
        <v>0.090522</v>
      </c>
      <c r="E7375" s="0" t="n">
        <f aca="false">'Profiles 8760'!G7364</f>
        <v>0.406223</v>
      </c>
      <c r="F7375" s="0" t="n">
        <f aca="false">D7375*Assumptions!$C$11*$B$7+E7375*Assumptions!$C$12*$B$8</f>
        <v>42.7572743</v>
      </c>
      <c r="G7375" s="0" t="n">
        <f aca="false">C7375*Assumptions!$C$15</f>
        <v>0</v>
      </c>
      <c r="H7375" s="0" t="n">
        <f aca="false">MIN(F7375,G7375)</f>
        <v>0</v>
      </c>
      <c r="I7375" s="0" t="n">
        <f aca="false">IF(C7375=1,MIN(G7375-H7375,Assumptions!$C$13,P7374),0)</f>
        <v>0</v>
      </c>
      <c r="J7375" s="0" t="n">
        <f aca="false">H7375+I7375</f>
        <v>0</v>
      </c>
      <c r="K7375" s="0" t="n">
        <f aca="false">MIN(IF(C7375=1,F7375-H7375,F7375),Assumptions!$C$13,MAX(0,($B$5-P7374)/$B$6))</f>
        <v>0</v>
      </c>
      <c r="L7375" s="0" t="n">
        <f aca="false">IF(C7375=1,0,MIN(F7375-K7375,Assumptions!$C$15,MAX(0,$B$10-O7374-M7375)))</f>
        <v>42.7572743</v>
      </c>
      <c r="M7375" s="0" t="n">
        <f aca="false">'Profiles 8760'!H7364</f>
        <v>46800</v>
      </c>
      <c r="N7375" s="0" t="n">
        <f aca="false">J7375+L7375</f>
        <v>42.7572743</v>
      </c>
      <c r="O7375" s="0" t="n">
        <f aca="false">O7374+N7375</f>
        <v>686668.331848057</v>
      </c>
      <c r="P7375" s="0" t="n">
        <f aca="false">MIN($B$5,P7374+K7375*$B$6-I7375)</f>
        <v>510.81</v>
      </c>
      <c r="Q7375" s="0" t="n">
        <f aca="false">MAX(0,F7375-H7375-K7375-L7375)</f>
        <v>0</v>
      </c>
    </row>
    <row r="7376" customFormat="false" ht="15" hidden="false" customHeight="false" outlineLevel="0" collapsed="false">
      <c r="A7376" s="0" t="n">
        <f aca="false">'Profiles 8760'!A7365</f>
        <v>7363</v>
      </c>
      <c r="B7376" s="0" t="n">
        <f aca="false">'Profiles 8760'!B7365</f>
        <v>11</v>
      </c>
      <c r="C7376" s="0" t="n">
        <f aca="false">'Profiles 8760'!E7365</f>
        <v>0</v>
      </c>
      <c r="D7376" s="0" t="n">
        <f aca="false">'Profiles 8760'!F7365</f>
        <v>0</v>
      </c>
      <c r="E7376" s="0" t="n">
        <f aca="false">'Profiles 8760'!G7365</f>
        <v>0.386146</v>
      </c>
      <c r="F7376" s="0" t="n">
        <f aca="false">D7376*Assumptions!$C$11*$B$7+E7376*Assumptions!$C$12*$B$8</f>
        <v>15.7933714</v>
      </c>
      <c r="G7376" s="0" t="n">
        <f aca="false">C7376*Assumptions!$C$15</f>
        <v>0</v>
      </c>
      <c r="H7376" s="0" t="n">
        <f aca="false">MIN(F7376,G7376)</f>
        <v>0</v>
      </c>
      <c r="I7376" s="0" t="n">
        <f aca="false">IF(C7376=1,MIN(G7376-H7376,Assumptions!$C$13,P7375),0)</f>
        <v>0</v>
      </c>
      <c r="J7376" s="0" t="n">
        <f aca="false">H7376+I7376</f>
        <v>0</v>
      </c>
      <c r="K7376" s="0" t="n">
        <f aca="false">MIN(IF(C7376=1,F7376-H7376,F7376),Assumptions!$C$13,MAX(0,($B$5-P7375)/$B$6))</f>
        <v>0</v>
      </c>
      <c r="L7376" s="0" t="n">
        <f aca="false">IF(C7376=1,0,MIN(F7376-K7376,Assumptions!$C$15,MAX(0,$B$10-O7375-M7376)))</f>
        <v>15.7933714</v>
      </c>
      <c r="M7376" s="0" t="n">
        <f aca="false">'Profiles 8760'!H7365</f>
        <v>46800</v>
      </c>
      <c r="N7376" s="0" t="n">
        <f aca="false">J7376+L7376</f>
        <v>15.7933714</v>
      </c>
      <c r="O7376" s="0" t="n">
        <f aca="false">O7375+N7376</f>
        <v>686684.125219457</v>
      </c>
      <c r="P7376" s="0" t="n">
        <f aca="false">MIN($B$5,P7375+K7376*$B$6-I7376)</f>
        <v>510.81</v>
      </c>
      <c r="Q7376" s="0" t="n">
        <f aca="false">MAX(0,F7376-H7376-K7376-L7376)</f>
        <v>0</v>
      </c>
    </row>
    <row r="7377" customFormat="false" ht="15" hidden="false" customHeight="false" outlineLevel="0" collapsed="false">
      <c r="A7377" s="0" t="n">
        <f aca="false">'Profiles 8760'!A7366</f>
        <v>7364</v>
      </c>
      <c r="B7377" s="0" t="n">
        <f aca="false">'Profiles 8760'!B7366</f>
        <v>11</v>
      </c>
      <c r="C7377" s="0" t="n">
        <f aca="false">'Profiles 8760'!E7366</f>
        <v>1</v>
      </c>
      <c r="D7377" s="0" t="n">
        <f aca="false">'Profiles 8760'!F7366</f>
        <v>0</v>
      </c>
      <c r="E7377" s="0" t="n">
        <f aca="false">'Profiles 8760'!G7366</f>
        <v>0.256828</v>
      </c>
      <c r="F7377" s="0" t="n">
        <f aca="false">D7377*Assumptions!$C$11*$B$7+E7377*Assumptions!$C$12*$B$8</f>
        <v>10.5042652</v>
      </c>
      <c r="G7377" s="0" t="n">
        <f aca="false">C7377*Assumptions!$C$15</f>
        <v>200</v>
      </c>
      <c r="H7377" s="0" t="n">
        <f aca="false">MIN(F7377,G7377)</f>
        <v>10.5042652</v>
      </c>
      <c r="I7377" s="0" t="n">
        <f aca="false">IF(C7377=1,MIN(G7377-H7377,Assumptions!$C$13,P7376),0)</f>
        <v>180</v>
      </c>
      <c r="J7377" s="0" t="n">
        <f aca="false">H7377+I7377</f>
        <v>190.5042652</v>
      </c>
      <c r="K7377" s="0" t="n">
        <f aca="false">MIN(IF(C7377=1,F7377-H7377,F7377),Assumptions!$C$13,MAX(0,($B$5-P7376)/$B$6))</f>
        <v>0</v>
      </c>
      <c r="L7377" s="0" t="n">
        <f aca="false">IF(C7377=1,0,MIN(F7377-K7377,Assumptions!$C$15,MAX(0,$B$10-O7376-M7377)))</f>
        <v>0</v>
      </c>
      <c r="M7377" s="0" t="n">
        <f aca="false">'Profiles 8760'!H7366</f>
        <v>46600</v>
      </c>
      <c r="N7377" s="0" t="n">
        <f aca="false">J7377+L7377</f>
        <v>190.5042652</v>
      </c>
      <c r="O7377" s="0" t="n">
        <f aca="false">O7376+N7377</f>
        <v>686874.629484657</v>
      </c>
      <c r="P7377" s="0" t="n">
        <f aca="false">MIN($B$5,P7376+K7377*$B$6-I7377)</f>
        <v>330.81</v>
      </c>
      <c r="Q7377" s="0" t="n">
        <f aca="false">MAX(0,F7377-H7377-K7377-L7377)</f>
        <v>0</v>
      </c>
    </row>
    <row r="7378" customFormat="false" ht="15" hidden="false" customHeight="false" outlineLevel="0" collapsed="false">
      <c r="A7378" s="0" t="n">
        <f aca="false">'Profiles 8760'!A7367</f>
        <v>7365</v>
      </c>
      <c r="B7378" s="0" t="n">
        <f aca="false">'Profiles 8760'!B7367</f>
        <v>11</v>
      </c>
      <c r="C7378" s="0" t="n">
        <f aca="false">'Profiles 8760'!E7367</f>
        <v>1</v>
      </c>
      <c r="D7378" s="0" t="n">
        <f aca="false">'Profiles 8760'!F7367</f>
        <v>0</v>
      </c>
      <c r="E7378" s="0" t="n">
        <f aca="false">'Profiles 8760'!G7367</f>
        <v>0.187229</v>
      </c>
      <c r="F7378" s="0" t="n">
        <f aca="false">D7378*Assumptions!$C$11*$B$7+E7378*Assumptions!$C$12*$B$8</f>
        <v>7.6576661</v>
      </c>
      <c r="G7378" s="0" t="n">
        <f aca="false">C7378*Assumptions!$C$15</f>
        <v>200</v>
      </c>
      <c r="H7378" s="0" t="n">
        <f aca="false">MIN(F7378,G7378)</f>
        <v>7.6576661</v>
      </c>
      <c r="I7378" s="0" t="n">
        <f aca="false">IF(C7378=1,MIN(G7378-H7378,Assumptions!$C$13,P7377),0)</f>
        <v>180</v>
      </c>
      <c r="J7378" s="0" t="n">
        <f aca="false">H7378+I7378</f>
        <v>187.6576661</v>
      </c>
      <c r="K7378" s="0" t="n">
        <f aca="false">MIN(IF(C7378=1,F7378-H7378,F7378),Assumptions!$C$13,MAX(0,($B$5-P7377)/$B$6))</f>
        <v>0</v>
      </c>
      <c r="L7378" s="0" t="n">
        <f aca="false">IF(C7378=1,0,MIN(F7378-K7378,Assumptions!$C$15,MAX(0,$B$10-O7377-M7378)))</f>
        <v>0</v>
      </c>
      <c r="M7378" s="0" t="n">
        <f aca="false">'Profiles 8760'!H7367</f>
        <v>46400</v>
      </c>
      <c r="N7378" s="0" t="n">
        <f aca="false">J7378+L7378</f>
        <v>187.6576661</v>
      </c>
      <c r="O7378" s="0" t="n">
        <f aca="false">O7377+N7378</f>
        <v>687062.287150757</v>
      </c>
      <c r="P7378" s="0" t="n">
        <f aca="false">MIN($B$5,P7377+K7378*$B$6-I7378)</f>
        <v>150.81</v>
      </c>
      <c r="Q7378" s="0" t="n">
        <f aca="false">MAX(0,F7378-H7378-K7378-L7378)</f>
        <v>0</v>
      </c>
    </row>
    <row r="7379" customFormat="false" ht="15" hidden="false" customHeight="false" outlineLevel="0" collapsed="false">
      <c r="A7379" s="0" t="n">
        <f aca="false">'Profiles 8760'!A7368</f>
        <v>7366</v>
      </c>
      <c r="B7379" s="0" t="n">
        <f aca="false">'Profiles 8760'!B7368</f>
        <v>11</v>
      </c>
      <c r="C7379" s="0" t="n">
        <f aca="false">'Profiles 8760'!E7368</f>
        <v>0</v>
      </c>
      <c r="D7379" s="0" t="n">
        <f aca="false">'Profiles 8760'!F7368</f>
        <v>0</v>
      </c>
      <c r="E7379" s="0" t="n">
        <f aca="false">'Profiles 8760'!G7368</f>
        <v>0.245772</v>
      </c>
      <c r="F7379" s="0" t="n">
        <f aca="false">D7379*Assumptions!$C$11*$B$7+E7379*Assumptions!$C$12*$B$8</f>
        <v>10.0520748</v>
      </c>
      <c r="G7379" s="0" t="n">
        <f aca="false">C7379*Assumptions!$C$15</f>
        <v>0</v>
      </c>
      <c r="H7379" s="0" t="n">
        <f aca="false">MIN(F7379,G7379)</f>
        <v>0</v>
      </c>
      <c r="I7379" s="0" t="n">
        <f aca="false">IF(C7379=1,MIN(G7379-H7379,Assumptions!$C$13,P7378),0)</f>
        <v>0</v>
      </c>
      <c r="J7379" s="0" t="n">
        <f aca="false">H7379+I7379</f>
        <v>0</v>
      </c>
      <c r="K7379" s="0" t="n">
        <f aca="false">MIN(IF(C7379=1,F7379-H7379,F7379),Assumptions!$C$13,MAX(0,($B$5-P7378)/$B$6))</f>
        <v>10.0520748</v>
      </c>
      <c r="L7379" s="0" t="n">
        <f aca="false">IF(C7379=1,0,MIN(F7379-K7379,Assumptions!$C$15,MAX(0,$B$10-O7378-M7379)))</f>
        <v>0</v>
      </c>
      <c r="M7379" s="0" t="n">
        <f aca="false">'Profiles 8760'!H7368</f>
        <v>46400</v>
      </c>
      <c r="N7379" s="0" t="n">
        <f aca="false">J7379+L7379</f>
        <v>0</v>
      </c>
      <c r="O7379" s="0" t="n">
        <f aca="false">O7378+N7379</f>
        <v>687062.287150757</v>
      </c>
      <c r="P7379" s="0" t="n">
        <f aca="false">MIN($B$5,P7378+K7379*$B$6-I7379)</f>
        <v>159.52313843664</v>
      </c>
      <c r="Q7379" s="0" t="n">
        <f aca="false">MAX(0,F7379-H7379-K7379-L7379)</f>
        <v>0</v>
      </c>
    </row>
    <row r="7380" customFormat="false" ht="15" hidden="false" customHeight="false" outlineLevel="0" collapsed="false">
      <c r="A7380" s="0" t="n">
        <f aca="false">'Profiles 8760'!A7369</f>
        <v>7367</v>
      </c>
      <c r="B7380" s="0" t="n">
        <f aca="false">'Profiles 8760'!B7369</f>
        <v>11</v>
      </c>
      <c r="C7380" s="0" t="n">
        <f aca="false">'Profiles 8760'!E7369</f>
        <v>0</v>
      </c>
      <c r="D7380" s="0" t="n">
        <f aca="false">'Profiles 8760'!F7369</f>
        <v>0</v>
      </c>
      <c r="E7380" s="0" t="n">
        <f aca="false">'Profiles 8760'!G7369</f>
        <v>0.23679</v>
      </c>
      <c r="F7380" s="0" t="n">
        <f aca="false">D7380*Assumptions!$C$11*$B$7+E7380*Assumptions!$C$12*$B$8</f>
        <v>9.684711</v>
      </c>
      <c r="G7380" s="0" t="n">
        <f aca="false">C7380*Assumptions!$C$15</f>
        <v>0</v>
      </c>
      <c r="H7380" s="0" t="n">
        <f aca="false">MIN(F7380,G7380)</f>
        <v>0</v>
      </c>
      <c r="I7380" s="0" t="n">
        <f aca="false">IF(C7380=1,MIN(G7380-H7380,Assumptions!$C$13,P7379),0)</f>
        <v>0</v>
      </c>
      <c r="J7380" s="0" t="n">
        <f aca="false">H7380+I7380</f>
        <v>0</v>
      </c>
      <c r="K7380" s="0" t="n">
        <f aca="false">MIN(IF(C7380=1,F7380-H7380,F7380),Assumptions!$C$13,MAX(0,($B$5-P7379)/$B$6))</f>
        <v>9.684711</v>
      </c>
      <c r="L7380" s="0" t="n">
        <f aca="false">IF(C7380=1,0,MIN(F7380-K7380,Assumptions!$C$15,MAX(0,$B$10-O7379-M7380)))</f>
        <v>0</v>
      </c>
      <c r="M7380" s="0" t="n">
        <f aca="false">'Profiles 8760'!H7369</f>
        <v>46400</v>
      </c>
      <c r="N7380" s="0" t="n">
        <f aca="false">J7380+L7380</f>
        <v>0</v>
      </c>
      <c r="O7380" s="0" t="n">
        <f aca="false">O7379+N7380</f>
        <v>687062.287150757</v>
      </c>
      <c r="P7380" s="0" t="n">
        <f aca="false">MIN($B$5,P7379+K7380*$B$6-I7380)</f>
        <v>167.91784593144</v>
      </c>
      <c r="Q7380" s="0" t="n">
        <f aca="false">MAX(0,F7380-H7380-K7380-L7380)</f>
        <v>0</v>
      </c>
    </row>
    <row r="7381" customFormat="false" ht="15" hidden="false" customHeight="false" outlineLevel="0" collapsed="false">
      <c r="A7381" s="0" t="n">
        <f aca="false">'Profiles 8760'!A7370</f>
        <v>7368</v>
      </c>
      <c r="B7381" s="0" t="n">
        <f aca="false">'Profiles 8760'!B7370</f>
        <v>11</v>
      </c>
      <c r="C7381" s="0" t="n">
        <f aca="false">'Profiles 8760'!E7370</f>
        <v>0</v>
      </c>
      <c r="D7381" s="0" t="n">
        <f aca="false">'Profiles 8760'!F7370</f>
        <v>0</v>
      </c>
      <c r="E7381" s="0" t="n">
        <f aca="false">'Profiles 8760'!G7370</f>
        <v>0.267782</v>
      </c>
      <c r="F7381" s="0" t="n">
        <f aca="false">D7381*Assumptions!$C$11*$B$7+E7381*Assumptions!$C$12*$B$8</f>
        <v>10.9522838</v>
      </c>
      <c r="G7381" s="0" t="n">
        <f aca="false">C7381*Assumptions!$C$15</f>
        <v>0</v>
      </c>
      <c r="H7381" s="0" t="n">
        <f aca="false">MIN(F7381,G7381)</f>
        <v>0</v>
      </c>
      <c r="I7381" s="0" t="n">
        <f aca="false">IF(C7381=1,MIN(G7381-H7381,Assumptions!$C$13,P7380),0)</f>
        <v>0</v>
      </c>
      <c r="J7381" s="0" t="n">
        <f aca="false">H7381+I7381</f>
        <v>0</v>
      </c>
      <c r="K7381" s="0" t="n">
        <f aca="false">MIN(IF(C7381=1,F7381-H7381,F7381),Assumptions!$C$13,MAX(0,($B$5-P7380)/$B$6))</f>
        <v>10.9522838</v>
      </c>
      <c r="L7381" s="0" t="n">
        <f aca="false">IF(C7381=1,0,MIN(F7381-K7381,Assumptions!$C$15,MAX(0,$B$10-O7380-M7381)))</f>
        <v>0</v>
      </c>
      <c r="M7381" s="0" t="n">
        <f aca="false">'Profiles 8760'!H7370</f>
        <v>46400</v>
      </c>
      <c r="N7381" s="0" t="n">
        <f aca="false">J7381+L7381</f>
        <v>0</v>
      </c>
      <c r="O7381" s="0" t="n">
        <f aca="false">O7380+N7381</f>
        <v>687062.287150757</v>
      </c>
      <c r="P7381" s="0" t="n">
        <f aca="false">MIN($B$5,P7380+K7381*$B$6-I7381)</f>
        <v>177.41128552928</v>
      </c>
      <c r="Q7381" s="0" t="n">
        <f aca="false">MAX(0,F7381-H7381-K7381-L7381)</f>
        <v>0</v>
      </c>
    </row>
    <row r="7382" customFormat="false" ht="15" hidden="false" customHeight="false" outlineLevel="0" collapsed="false">
      <c r="A7382" s="0" t="n">
        <f aca="false">'Profiles 8760'!A7371</f>
        <v>7369</v>
      </c>
      <c r="B7382" s="0" t="n">
        <f aca="false">'Profiles 8760'!B7371</f>
        <v>11</v>
      </c>
      <c r="C7382" s="0" t="n">
        <f aca="false">'Profiles 8760'!E7371</f>
        <v>0</v>
      </c>
      <c r="D7382" s="0" t="n">
        <f aca="false">'Profiles 8760'!F7371</f>
        <v>0</v>
      </c>
      <c r="E7382" s="0" t="n">
        <f aca="false">'Profiles 8760'!G7371</f>
        <v>0.204986</v>
      </c>
      <c r="F7382" s="0" t="n">
        <f aca="false">D7382*Assumptions!$C$11*$B$7+E7382*Assumptions!$C$12*$B$8</f>
        <v>8.3839274</v>
      </c>
      <c r="G7382" s="0" t="n">
        <f aca="false">C7382*Assumptions!$C$15</f>
        <v>0</v>
      </c>
      <c r="H7382" s="0" t="n">
        <f aca="false">MIN(F7382,G7382)</f>
        <v>0</v>
      </c>
      <c r="I7382" s="0" t="n">
        <f aca="false">IF(C7382=1,MIN(G7382-H7382,Assumptions!$C$13,P7381),0)</f>
        <v>0</v>
      </c>
      <c r="J7382" s="0" t="n">
        <f aca="false">H7382+I7382</f>
        <v>0</v>
      </c>
      <c r="K7382" s="0" t="n">
        <f aca="false">MIN(IF(C7382=1,F7382-H7382,F7382),Assumptions!$C$13,MAX(0,($B$5-P7381)/$B$6))</f>
        <v>8.3839274</v>
      </c>
      <c r="L7382" s="0" t="n">
        <f aca="false">IF(C7382=1,0,MIN(F7382-K7382,Assumptions!$C$15,MAX(0,$B$10-O7381-M7382)))</f>
        <v>0</v>
      </c>
      <c r="M7382" s="0" t="n">
        <f aca="false">'Profiles 8760'!H7371</f>
        <v>46400</v>
      </c>
      <c r="N7382" s="0" t="n">
        <f aca="false">J7382+L7382</f>
        <v>0</v>
      </c>
      <c r="O7382" s="0" t="n">
        <f aca="false">O7381+N7382</f>
        <v>687062.287150757</v>
      </c>
      <c r="P7382" s="0" t="n">
        <f aca="false">MIN($B$5,P7381+K7382*$B$6-I7382)</f>
        <v>184.6784737996</v>
      </c>
      <c r="Q7382" s="0" t="n">
        <f aca="false">MAX(0,F7382-H7382-K7382-L7382)</f>
        <v>0</v>
      </c>
    </row>
    <row r="7383" customFormat="false" ht="15" hidden="false" customHeight="false" outlineLevel="0" collapsed="false">
      <c r="A7383" s="0" t="n">
        <f aca="false">'Profiles 8760'!A7372</f>
        <v>7370</v>
      </c>
      <c r="B7383" s="0" t="n">
        <f aca="false">'Profiles 8760'!B7372</f>
        <v>11</v>
      </c>
      <c r="C7383" s="0" t="n">
        <f aca="false">'Profiles 8760'!E7372</f>
        <v>0</v>
      </c>
      <c r="D7383" s="0" t="n">
        <f aca="false">'Profiles 8760'!F7372</f>
        <v>0</v>
      </c>
      <c r="E7383" s="0" t="n">
        <f aca="false">'Profiles 8760'!G7372</f>
        <v>0.114318</v>
      </c>
      <c r="F7383" s="0" t="n">
        <f aca="false">D7383*Assumptions!$C$11*$B$7+E7383*Assumptions!$C$12*$B$8</f>
        <v>4.6756062</v>
      </c>
      <c r="G7383" s="0" t="n">
        <f aca="false">C7383*Assumptions!$C$15</f>
        <v>0</v>
      </c>
      <c r="H7383" s="0" t="n">
        <f aca="false">MIN(F7383,G7383)</f>
        <v>0</v>
      </c>
      <c r="I7383" s="0" t="n">
        <f aca="false">IF(C7383=1,MIN(G7383-H7383,Assumptions!$C$13,P7382),0)</f>
        <v>0</v>
      </c>
      <c r="J7383" s="0" t="n">
        <f aca="false">H7383+I7383</f>
        <v>0</v>
      </c>
      <c r="K7383" s="0" t="n">
        <f aca="false">MIN(IF(C7383=1,F7383-H7383,F7383),Assumptions!$C$13,MAX(0,($B$5-P7382)/$B$6))</f>
        <v>4.6756062</v>
      </c>
      <c r="L7383" s="0" t="n">
        <f aca="false">IF(C7383=1,0,MIN(F7383-K7383,Assumptions!$C$15,MAX(0,$B$10-O7382-M7383)))</f>
        <v>0</v>
      </c>
      <c r="M7383" s="0" t="n">
        <f aca="false">'Profiles 8760'!H7372</f>
        <v>46400</v>
      </c>
      <c r="N7383" s="0" t="n">
        <f aca="false">J7383+L7383</f>
        <v>0</v>
      </c>
      <c r="O7383" s="0" t="n">
        <f aca="false">O7382+N7383</f>
        <v>687062.287150757</v>
      </c>
      <c r="P7383" s="0" t="n">
        <f aca="false">MIN($B$5,P7382+K7383*$B$6-I7383)</f>
        <v>188.73128925376</v>
      </c>
      <c r="Q7383" s="0" t="n">
        <f aca="false">MAX(0,F7383-H7383-K7383-L7383)</f>
        <v>0</v>
      </c>
    </row>
    <row r="7384" customFormat="false" ht="15" hidden="false" customHeight="false" outlineLevel="0" collapsed="false">
      <c r="A7384" s="0" t="n">
        <f aca="false">'Profiles 8760'!A7373</f>
        <v>7371</v>
      </c>
      <c r="B7384" s="0" t="n">
        <f aca="false">'Profiles 8760'!B7373</f>
        <v>11</v>
      </c>
      <c r="C7384" s="0" t="n">
        <f aca="false">'Profiles 8760'!E7373</f>
        <v>0</v>
      </c>
      <c r="D7384" s="0" t="n">
        <f aca="false">'Profiles 8760'!F7373</f>
        <v>0</v>
      </c>
      <c r="E7384" s="0" t="n">
        <f aca="false">'Profiles 8760'!G7373</f>
        <v>0.124061</v>
      </c>
      <c r="F7384" s="0" t="n">
        <f aca="false">D7384*Assumptions!$C$11*$B$7+E7384*Assumptions!$C$12*$B$8</f>
        <v>5.0740949</v>
      </c>
      <c r="G7384" s="0" t="n">
        <f aca="false">C7384*Assumptions!$C$15</f>
        <v>0</v>
      </c>
      <c r="H7384" s="0" t="n">
        <f aca="false">MIN(F7384,G7384)</f>
        <v>0</v>
      </c>
      <c r="I7384" s="0" t="n">
        <f aca="false">IF(C7384=1,MIN(G7384-H7384,Assumptions!$C$13,P7383),0)</f>
        <v>0</v>
      </c>
      <c r="J7384" s="0" t="n">
        <f aca="false">H7384+I7384</f>
        <v>0</v>
      </c>
      <c r="K7384" s="0" t="n">
        <f aca="false">MIN(IF(C7384=1,F7384-H7384,F7384),Assumptions!$C$13,MAX(0,($B$5-P7383)/$B$6))</f>
        <v>5.0740949</v>
      </c>
      <c r="L7384" s="0" t="n">
        <f aca="false">IF(C7384=1,0,MIN(F7384-K7384,Assumptions!$C$15,MAX(0,$B$10-O7383-M7384)))</f>
        <v>0</v>
      </c>
      <c r="M7384" s="0" t="n">
        <f aca="false">'Profiles 8760'!H7373</f>
        <v>46400</v>
      </c>
      <c r="N7384" s="0" t="n">
        <f aca="false">J7384+L7384</f>
        <v>0</v>
      </c>
      <c r="O7384" s="0" t="n">
        <f aca="false">O7383+N7384</f>
        <v>687062.287150757</v>
      </c>
      <c r="P7384" s="0" t="n">
        <f aca="false">MIN($B$5,P7383+K7384*$B$6-I7384)</f>
        <v>193.12951471308</v>
      </c>
      <c r="Q7384" s="0" t="n">
        <f aca="false">MAX(0,F7384-H7384-K7384-L7384)</f>
        <v>0</v>
      </c>
    </row>
    <row r="7385" customFormat="false" ht="15" hidden="false" customHeight="false" outlineLevel="0" collapsed="false">
      <c r="A7385" s="0" t="n">
        <f aca="false">'Profiles 8760'!A7374</f>
        <v>7372</v>
      </c>
      <c r="B7385" s="0" t="n">
        <f aca="false">'Profiles 8760'!B7374</f>
        <v>11</v>
      </c>
      <c r="C7385" s="0" t="n">
        <f aca="false">'Profiles 8760'!E7374</f>
        <v>0</v>
      </c>
      <c r="D7385" s="0" t="n">
        <f aca="false">'Profiles 8760'!F7374</f>
        <v>0</v>
      </c>
      <c r="E7385" s="0" t="n">
        <f aca="false">'Profiles 8760'!G7374</f>
        <v>0.134374</v>
      </c>
      <c r="F7385" s="0" t="n">
        <f aca="false">D7385*Assumptions!$C$11*$B$7+E7385*Assumptions!$C$12*$B$8</f>
        <v>5.4958966</v>
      </c>
      <c r="G7385" s="0" t="n">
        <f aca="false">C7385*Assumptions!$C$15</f>
        <v>0</v>
      </c>
      <c r="H7385" s="0" t="n">
        <f aca="false">MIN(F7385,G7385)</f>
        <v>0</v>
      </c>
      <c r="I7385" s="0" t="n">
        <f aca="false">IF(C7385=1,MIN(G7385-H7385,Assumptions!$C$13,P7384),0)</f>
        <v>0</v>
      </c>
      <c r="J7385" s="0" t="n">
        <f aca="false">H7385+I7385</f>
        <v>0</v>
      </c>
      <c r="K7385" s="0" t="n">
        <f aca="false">MIN(IF(C7385=1,F7385-H7385,F7385),Assumptions!$C$13,MAX(0,($B$5-P7384)/$B$6))</f>
        <v>5.4958966</v>
      </c>
      <c r="L7385" s="0" t="n">
        <f aca="false">IF(C7385=1,0,MIN(F7385-K7385,Assumptions!$C$15,MAX(0,$B$10-O7384-M7385)))</f>
        <v>0</v>
      </c>
      <c r="M7385" s="0" t="n">
        <f aca="false">'Profiles 8760'!H7374</f>
        <v>46400</v>
      </c>
      <c r="N7385" s="0" t="n">
        <f aca="false">J7385+L7385</f>
        <v>0</v>
      </c>
      <c r="O7385" s="0" t="n">
        <f aca="false">O7384+N7385</f>
        <v>687062.287150757</v>
      </c>
      <c r="P7385" s="0" t="n">
        <f aca="false">MIN($B$5,P7384+K7385*$B$6-I7385)</f>
        <v>197.89335788596</v>
      </c>
      <c r="Q7385" s="0" t="n">
        <f aca="false">MAX(0,F7385-H7385-K7385-L7385)</f>
        <v>0</v>
      </c>
    </row>
    <row r="7386" customFormat="false" ht="15" hidden="false" customHeight="false" outlineLevel="0" collapsed="false">
      <c r="A7386" s="0" t="n">
        <f aca="false">'Profiles 8760'!A7375</f>
        <v>7373</v>
      </c>
      <c r="B7386" s="0" t="n">
        <f aca="false">'Profiles 8760'!B7375</f>
        <v>11</v>
      </c>
      <c r="C7386" s="0" t="n">
        <f aca="false">'Profiles 8760'!E7375</f>
        <v>0</v>
      </c>
      <c r="D7386" s="0" t="n">
        <f aca="false">'Profiles 8760'!F7375</f>
        <v>0</v>
      </c>
      <c r="E7386" s="0" t="n">
        <f aca="false">'Profiles 8760'!G7375</f>
        <v>0.13577</v>
      </c>
      <c r="F7386" s="0" t="n">
        <f aca="false">D7386*Assumptions!$C$11*$B$7+E7386*Assumptions!$C$12*$B$8</f>
        <v>5.552993</v>
      </c>
      <c r="G7386" s="0" t="n">
        <f aca="false">C7386*Assumptions!$C$15</f>
        <v>0</v>
      </c>
      <c r="H7386" s="0" t="n">
        <f aca="false">MIN(F7386,G7386)</f>
        <v>0</v>
      </c>
      <c r="I7386" s="0" t="n">
        <f aca="false">IF(C7386=1,MIN(G7386-H7386,Assumptions!$C$13,P7385),0)</f>
        <v>0</v>
      </c>
      <c r="J7386" s="0" t="n">
        <f aca="false">H7386+I7386</f>
        <v>0</v>
      </c>
      <c r="K7386" s="0" t="n">
        <f aca="false">MIN(IF(C7386=1,F7386-H7386,F7386),Assumptions!$C$13,MAX(0,($B$5-P7385)/$B$6))</f>
        <v>5.552993</v>
      </c>
      <c r="L7386" s="0" t="n">
        <f aca="false">IF(C7386=1,0,MIN(F7386-K7386,Assumptions!$C$15,MAX(0,$B$10-O7385-M7386)))</f>
        <v>0</v>
      </c>
      <c r="M7386" s="0" t="n">
        <f aca="false">'Profiles 8760'!H7375</f>
        <v>46400</v>
      </c>
      <c r="N7386" s="0" t="n">
        <f aca="false">J7386+L7386</f>
        <v>0</v>
      </c>
      <c r="O7386" s="0" t="n">
        <f aca="false">O7385+N7386</f>
        <v>687062.287150757</v>
      </c>
      <c r="P7386" s="0" t="n">
        <f aca="false">MIN($B$5,P7385+K7386*$B$6-I7386)</f>
        <v>202.70669221836</v>
      </c>
      <c r="Q7386" s="0" t="n">
        <f aca="false">MAX(0,F7386-H7386-K7386-L7386)</f>
        <v>0</v>
      </c>
    </row>
    <row r="7387" customFormat="false" ht="15" hidden="false" customHeight="false" outlineLevel="0" collapsed="false">
      <c r="A7387" s="0" t="n">
        <f aca="false">'Profiles 8760'!A7376</f>
        <v>7374</v>
      </c>
      <c r="B7387" s="0" t="n">
        <f aca="false">'Profiles 8760'!B7376</f>
        <v>11</v>
      </c>
      <c r="C7387" s="0" t="n">
        <f aca="false">'Profiles 8760'!E7376</f>
        <v>0</v>
      </c>
      <c r="D7387" s="0" t="n">
        <f aca="false">'Profiles 8760'!F7376</f>
        <v>0</v>
      </c>
      <c r="E7387" s="0" t="n">
        <f aca="false">'Profiles 8760'!G7376</f>
        <v>0.134963</v>
      </c>
      <c r="F7387" s="0" t="n">
        <f aca="false">D7387*Assumptions!$C$11*$B$7+E7387*Assumptions!$C$12*$B$8</f>
        <v>5.5199867</v>
      </c>
      <c r="G7387" s="0" t="n">
        <f aca="false">C7387*Assumptions!$C$15</f>
        <v>0</v>
      </c>
      <c r="H7387" s="0" t="n">
        <f aca="false">MIN(F7387,G7387)</f>
        <v>0</v>
      </c>
      <c r="I7387" s="0" t="n">
        <f aca="false">IF(C7387=1,MIN(G7387-H7387,Assumptions!$C$13,P7386),0)</f>
        <v>0</v>
      </c>
      <c r="J7387" s="0" t="n">
        <f aca="false">H7387+I7387</f>
        <v>0</v>
      </c>
      <c r="K7387" s="0" t="n">
        <f aca="false">MIN(IF(C7387=1,F7387-H7387,F7387),Assumptions!$C$13,MAX(0,($B$5-P7386)/$B$6))</f>
        <v>5.5199867</v>
      </c>
      <c r="L7387" s="0" t="n">
        <f aca="false">IF(C7387=1,0,MIN(F7387-K7387,Assumptions!$C$15,MAX(0,$B$10-O7386-M7387)))</f>
        <v>0</v>
      </c>
      <c r="M7387" s="0" t="n">
        <f aca="false">'Profiles 8760'!H7376</f>
        <v>46400</v>
      </c>
      <c r="N7387" s="0" t="n">
        <f aca="false">J7387+L7387</f>
        <v>0</v>
      </c>
      <c r="O7387" s="0" t="n">
        <f aca="false">O7386+N7387</f>
        <v>687062.287150757</v>
      </c>
      <c r="P7387" s="0" t="n">
        <f aca="false">MIN($B$5,P7386+K7387*$B$6-I7387)</f>
        <v>207.49141668992</v>
      </c>
      <c r="Q7387" s="0" t="n">
        <f aca="false">MAX(0,F7387-H7387-K7387-L7387)</f>
        <v>0</v>
      </c>
    </row>
    <row r="7388" customFormat="false" ht="15" hidden="false" customHeight="false" outlineLevel="0" collapsed="false">
      <c r="A7388" s="0" t="n">
        <f aca="false">'Profiles 8760'!A7377</f>
        <v>7375</v>
      </c>
      <c r="B7388" s="0" t="n">
        <f aca="false">'Profiles 8760'!B7377</f>
        <v>11</v>
      </c>
      <c r="C7388" s="0" t="n">
        <f aca="false">'Profiles 8760'!E7377</f>
        <v>0</v>
      </c>
      <c r="D7388" s="0" t="n">
        <f aca="false">'Profiles 8760'!F7377</f>
        <v>0</v>
      </c>
      <c r="E7388" s="0" t="n">
        <f aca="false">'Profiles 8760'!G7377</f>
        <v>0.149542</v>
      </c>
      <c r="F7388" s="0" t="n">
        <f aca="false">D7388*Assumptions!$C$11*$B$7+E7388*Assumptions!$C$12*$B$8</f>
        <v>6.1162678</v>
      </c>
      <c r="G7388" s="0" t="n">
        <f aca="false">C7388*Assumptions!$C$15</f>
        <v>0</v>
      </c>
      <c r="H7388" s="0" t="n">
        <f aca="false">MIN(F7388,G7388)</f>
        <v>0</v>
      </c>
      <c r="I7388" s="0" t="n">
        <f aca="false">IF(C7388=1,MIN(G7388-H7388,Assumptions!$C$13,P7387),0)</f>
        <v>0</v>
      </c>
      <c r="J7388" s="0" t="n">
        <f aca="false">H7388+I7388</f>
        <v>0</v>
      </c>
      <c r="K7388" s="0" t="n">
        <f aca="false">MIN(IF(C7388=1,F7388-H7388,F7388),Assumptions!$C$13,MAX(0,($B$5-P7387)/$B$6))</f>
        <v>6.1162678</v>
      </c>
      <c r="L7388" s="0" t="n">
        <f aca="false">IF(C7388=1,0,MIN(F7388-K7388,Assumptions!$C$15,MAX(0,$B$10-O7387-M7388)))</f>
        <v>0</v>
      </c>
      <c r="M7388" s="0" t="n">
        <f aca="false">'Profiles 8760'!H7377</f>
        <v>46400</v>
      </c>
      <c r="N7388" s="0" t="n">
        <f aca="false">J7388+L7388</f>
        <v>0</v>
      </c>
      <c r="O7388" s="0" t="n">
        <f aca="false">O7387+N7388</f>
        <v>687062.287150757</v>
      </c>
      <c r="P7388" s="0" t="n">
        <f aca="false">MIN($B$5,P7387+K7388*$B$6-I7388)</f>
        <v>212.79299761896</v>
      </c>
      <c r="Q7388" s="0" t="n">
        <f aca="false">MAX(0,F7388-H7388-K7388-L7388)</f>
        <v>0</v>
      </c>
    </row>
    <row r="7389" customFormat="false" ht="15" hidden="false" customHeight="false" outlineLevel="0" collapsed="false">
      <c r="A7389" s="0" t="n">
        <f aca="false">'Profiles 8760'!A7378</f>
        <v>7376</v>
      </c>
      <c r="B7389" s="0" t="n">
        <f aca="false">'Profiles 8760'!B7378</f>
        <v>11</v>
      </c>
      <c r="C7389" s="0" t="n">
        <f aca="false">'Profiles 8760'!E7378</f>
        <v>1</v>
      </c>
      <c r="D7389" s="0" t="n">
        <f aca="false">'Profiles 8760'!F7378</f>
        <v>0.086486</v>
      </c>
      <c r="E7389" s="0" t="n">
        <f aca="false">'Profiles 8760'!G7378</f>
        <v>0.133338</v>
      </c>
      <c r="F7389" s="0" t="n">
        <f aca="false">D7389*Assumptions!$C$11*$B$7+E7389*Assumptions!$C$12*$B$8</f>
        <v>30.430681</v>
      </c>
      <c r="G7389" s="0" t="n">
        <f aca="false">C7389*Assumptions!$C$15</f>
        <v>200</v>
      </c>
      <c r="H7389" s="0" t="n">
        <f aca="false">MIN(F7389,G7389)</f>
        <v>30.430681</v>
      </c>
      <c r="I7389" s="0" t="n">
        <f aca="false">IF(C7389=1,MIN(G7389-H7389,Assumptions!$C$13,P7388),0)</f>
        <v>169.569319</v>
      </c>
      <c r="J7389" s="0" t="n">
        <f aca="false">H7389+I7389</f>
        <v>200</v>
      </c>
      <c r="K7389" s="0" t="n">
        <f aca="false">MIN(IF(C7389=1,F7389-H7389,F7389),Assumptions!$C$13,MAX(0,($B$5-P7388)/$B$6))</f>
        <v>0</v>
      </c>
      <c r="L7389" s="0" t="n">
        <f aca="false">IF(C7389=1,0,MIN(F7389-K7389,Assumptions!$C$15,MAX(0,$B$10-O7388-M7389)))</f>
        <v>0</v>
      </c>
      <c r="M7389" s="0" t="n">
        <f aca="false">'Profiles 8760'!H7378</f>
        <v>46200</v>
      </c>
      <c r="N7389" s="0" t="n">
        <f aca="false">J7389+L7389</f>
        <v>200</v>
      </c>
      <c r="O7389" s="0" t="n">
        <f aca="false">O7388+N7389</f>
        <v>687262.287150757</v>
      </c>
      <c r="P7389" s="0" t="n">
        <f aca="false">MIN($B$5,P7388+K7389*$B$6-I7389)</f>
        <v>43.22367861896</v>
      </c>
      <c r="Q7389" s="0" t="n">
        <f aca="false">MAX(0,F7389-H7389-K7389-L7389)</f>
        <v>0</v>
      </c>
    </row>
    <row r="7390" customFormat="false" ht="15" hidden="false" customHeight="false" outlineLevel="0" collapsed="false">
      <c r="A7390" s="0" t="n">
        <f aca="false">'Profiles 8760'!A7379</f>
        <v>7377</v>
      </c>
      <c r="B7390" s="0" t="n">
        <f aca="false">'Profiles 8760'!B7379</f>
        <v>11</v>
      </c>
      <c r="C7390" s="0" t="n">
        <f aca="false">'Profiles 8760'!E7379</f>
        <v>1</v>
      </c>
      <c r="D7390" s="0" t="n">
        <f aca="false">'Profiles 8760'!F7379</f>
        <v>0.404979</v>
      </c>
      <c r="E7390" s="0" t="n">
        <f aca="false">'Profiles 8760'!G7379</f>
        <v>0.23322</v>
      </c>
      <c r="F7390" s="0" t="n">
        <f aca="false">D7390*Assumptions!$C$11*$B$7+E7390*Assumptions!$C$12*$B$8</f>
        <v>126.4966332</v>
      </c>
      <c r="G7390" s="0" t="n">
        <f aca="false">C7390*Assumptions!$C$15</f>
        <v>200</v>
      </c>
      <c r="H7390" s="0" t="n">
        <f aca="false">MIN(F7390,G7390)</f>
        <v>126.4966332</v>
      </c>
      <c r="I7390" s="0" t="n">
        <f aca="false">IF(C7390=1,MIN(G7390-H7390,Assumptions!$C$13,P7389),0)</f>
        <v>43.22367861896</v>
      </c>
      <c r="J7390" s="0" t="n">
        <f aca="false">H7390+I7390</f>
        <v>169.72031181896</v>
      </c>
      <c r="K7390" s="0" t="n">
        <f aca="false">MIN(IF(C7390=1,F7390-H7390,F7390),Assumptions!$C$13,MAX(0,($B$5-P7389)/$B$6))</f>
        <v>0</v>
      </c>
      <c r="L7390" s="0" t="n">
        <f aca="false">IF(C7390=1,0,MIN(F7390-K7390,Assumptions!$C$15,MAX(0,$B$10-O7389-M7390)))</f>
        <v>0</v>
      </c>
      <c r="M7390" s="0" t="n">
        <f aca="false">'Profiles 8760'!H7379</f>
        <v>46000</v>
      </c>
      <c r="N7390" s="0" t="n">
        <f aca="false">J7390+L7390</f>
        <v>169.72031181896</v>
      </c>
      <c r="O7390" s="0" t="n">
        <f aca="false">O7389+N7390</f>
        <v>687432.007462576</v>
      </c>
      <c r="P7390" s="0" t="n">
        <f aca="false">MIN($B$5,P7389+K7390*$B$6-I7390)</f>
        <v>0</v>
      </c>
      <c r="Q7390" s="0" t="n">
        <f aca="false">MAX(0,F7390-H7390-K7390-L7390)</f>
        <v>0</v>
      </c>
    </row>
    <row r="7391" customFormat="false" ht="15" hidden="false" customHeight="false" outlineLevel="0" collapsed="false">
      <c r="A7391" s="0" t="n">
        <f aca="false">'Profiles 8760'!A7380</f>
        <v>7378</v>
      </c>
      <c r="B7391" s="0" t="n">
        <f aca="false">'Profiles 8760'!B7380</f>
        <v>11</v>
      </c>
      <c r="C7391" s="0" t="n">
        <f aca="false">'Profiles 8760'!E7380</f>
        <v>0</v>
      </c>
      <c r="D7391" s="0" t="n">
        <f aca="false">'Profiles 8760'!F7380</f>
        <v>0.763074</v>
      </c>
      <c r="E7391" s="0" t="n">
        <f aca="false">'Profiles 8760'!G7380</f>
        <v>0.259937</v>
      </c>
      <c r="F7391" s="0" t="n">
        <f aca="false">D7391*Assumptions!$C$11*$B$7+E7391*Assumptions!$C$12*$B$8</f>
        <v>231.0071945</v>
      </c>
      <c r="G7391" s="0" t="n">
        <f aca="false">C7391*Assumptions!$C$15</f>
        <v>0</v>
      </c>
      <c r="H7391" s="0" t="n">
        <f aca="false">MIN(F7391,G7391)</f>
        <v>0</v>
      </c>
      <c r="I7391" s="0" t="n">
        <f aca="false">IF(C7391=1,MIN(G7391-H7391,Assumptions!$C$13,P7390),0)</f>
        <v>0</v>
      </c>
      <c r="J7391" s="0" t="n">
        <f aca="false">H7391+I7391</f>
        <v>0</v>
      </c>
      <c r="K7391" s="0" t="n">
        <f aca="false">MIN(IF(C7391=1,F7391-H7391,F7391),Assumptions!$C$13,MAX(0,($B$5-P7390)/$B$6))</f>
        <v>180</v>
      </c>
      <c r="L7391" s="0" t="n">
        <f aca="false">IF(C7391=1,0,MIN(F7391-K7391,Assumptions!$C$15,MAX(0,$B$10-O7390-M7391)))</f>
        <v>51.0071945</v>
      </c>
      <c r="M7391" s="0" t="n">
        <f aca="false">'Profiles 8760'!H7380</f>
        <v>46000</v>
      </c>
      <c r="N7391" s="0" t="n">
        <f aca="false">J7391+L7391</f>
        <v>51.0071945</v>
      </c>
      <c r="O7391" s="0" t="n">
        <f aca="false">O7390+N7391</f>
        <v>687483.014657076</v>
      </c>
      <c r="P7391" s="0" t="n">
        <f aca="false">MIN($B$5,P7390+K7391*$B$6-I7391)</f>
        <v>156.024</v>
      </c>
      <c r="Q7391" s="0" t="n">
        <f aca="false">MAX(0,F7391-H7391-K7391-L7391)</f>
        <v>0</v>
      </c>
    </row>
    <row r="7392" customFormat="false" ht="15" hidden="false" customHeight="false" outlineLevel="0" collapsed="false">
      <c r="A7392" s="0" t="n">
        <f aca="false">'Profiles 8760'!A7381</f>
        <v>7379</v>
      </c>
      <c r="B7392" s="0" t="n">
        <f aca="false">'Profiles 8760'!B7381</f>
        <v>11</v>
      </c>
      <c r="C7392" s="0" t="n">
        <f aca="false">'Profiles 8760'!E7381</f>
        <v>0</v>
      </c>
      <c r="D7392" s="0" t="n">
        <f aca="false">'Profiles 8760'!F7381</f>
        <v>1</v>
      </c>
      <c r="E7392" s="0" t="n">
        <f aca="false">'Profiles 8760'!G7381</f>
        <v>0.28507</v>
      </c>
      <c r="F7392" s="0" t="n">
        <f aca="false">D7392*Assumptions!$C$11*$B$7+E7392*Assumptions!$C$12*$B$8</f>
        <v>300.459363</v>
      </c>
      <c r="G7392" s="0" t="n">
        <f aca="false">C7392*Assumptions!$C$15</f>
        <v>0</v>
      </c>
      <c r="H7392" s="0" t="n">
        <f aca="false">MIN(F7392,G7392)</f>
        <v>0</v>
      </c>
      <c r="I7392" s="0" t="n">
        <f aca="false">IF(C7392=1,MIN(G7392-H7392,Assumptions!$C$13,P7391),0)</f>
        <v>0</v>
      </c>
      <c r="J7392" s="0" t="n">
        <f aca="false">H7392+I7392</f>
        <v>0</v>
      </c>
      <c r="K7392" s="0" t="n">
        <f aca="false">MIN(IF(C7392=1,F7392-H7392,F7392),Assumptions!$C$13,MAX(0,($B$5-P7391)/$B$6))</f>
        <v>180</v>
      </c>
      <c r="L7392" s="0" t="n">
        <f aca="false">IF(C7392=1,0,MIN(F7392-K7392,Assumptions!$C$15,MAX(0,$B$10-O7391-M7392)))</f>
        <v>120.459363</v>
      </c>
      <c r="M7392" s="0" t="n">
        <f aca="false">'Profiles 8760'!H7381</f>
        <v>46000</v>
      </c>
      <c r="N7392" s="0" t="n">
        <f aca="false">J7392+L7392</f>
        <v>120.459363</v>
      </c>
      <c r="O7392" s="0" t="n">
        <f aca="false">O7391+N7392</f>
        <v>687603.474020076</v>
      </c>
      <c r="P7392" s="0" t="n">
        <f aca="false">MIN($B$5,P7391+K7392*$B$6-I7392)</f>
        <v>312.048</v>
      </c>
      <c r="Q7392" s="0" t="n">
        <f aca="false">MAX(0,F7392-H7392-K7392-L7392)</f>
        <v>0</v>
      </c>
    </row>
    <row r="7393" customFormat="false" ht="15" hidden="false" customHeight="false" outlineLevel="0" collapsed="false">
      <c r="A7393" s="0" t="n">
        <f aca="false">'Profiles 8760'!A7382</f>
        <v>7380</v>
      </c>
      <c r="B7393" s="0" t="n">
        <f aca="false">'Profiles 8760'!B7382</f>
        <v>11</v>
      </c>
      <c r="C7393" s="0" t="n">
        <f aca="false">'Profiles 8760'!E7382</f>
        <v>0</v>
      </c>
      <c r="D7393" s="0" t="n">
        <f aca="false">'Profiles 8760'!F7382</f>
        <v>1</v>
      </c>
      <c r="E7393" s="0" t="n">
        <f aca="false">'Profiles 8760'!G7382</f>
        <v>0.316816</v>
      </c>
      <c r="F7393" s="0" t="n">
        <f aca="false">D7393*Assumptions!$C$11*$B$7+E7393*Assumptions!$C$12*$B$8</f>
        <v>301.7577744</v>
      </c>
      <c r="G7393" s="0" t="n">
        <f aca="false">C7393*Assumptions!$C$15</f>
        <v>0</v>
      </c>
      <c r="H7393" s="0" t="n">
        <f aca="false">MIN(F7393,G7393)</f>
        <v>0</v>
      </c>
      <c r="I7393" s="0" t="n">
        <f aca="false">IF(C7393=1,MIN(G7393-H7393,Assumptions!$C$13,P7392),0)</f>
        <v>0</v>
      </c>
      <c r="J7393" s="0" t="n">
        <f aca="false">H7393+I7393</f>
        <v>0</v>
      </c>
      <c r="K7393" s="0" t="n">
        <f aca="false">MIN(IF(C7393=1,F7393-H7393,F7393),Assumptions!$C$13,MAX(0,($B$5-P7392)/$B$6))</f>
        <v>180</v>
      </c>
      <c r="L7393" s="0" t="n">
        <f aca="false">IF(C7393=1,0,MIN(F7393-K7393,Assumptions!$C$15,MAX(0,$B$10-O7392-M7393)))</f>
        <v>121.7577744</v>
      </c>
      <c r="M7393" s="0" t="n">
        <f aca="false">'Profiles 8760'!H7382</f>
        <v>46000</v>
      </c>
      <c r="N7393" s="0" t="n">
        <f aca="false">J7393+L7393</f>
        <v>121.7577744</v>
      </c>
      <c r="O7393" s="0" t="n">
        <f aca="false">O7392+N7393</f>
        <v>687725.231794476</v>
      </c>
      <c r="P7393" s="0" t="n">
        <f aca="false">MIN($B$5,P7392+K7393*$B$6-I7393)</f>
        <v>468.072</v>
      </c>
      <c r="Q7393" s="0" t="n">
        <f aca="false">MAX(0,F7393-H7393-K7393-L7393)</f>
        <v>0</v>
      </c>
    </row>
    <row r="7394" customFormat="false" ht="15" hidden="false" customHeight="false" outlineLevel="0" collapsed="false">
      <c r="A7394" s="0" t="n">
        <f aca="false">'Profiles 8760'!A7383</f>
        <v>7381</v>
      </c>
      <c r="B7394" s="0" t="n">
        <f aca="false">'Profiles 8760'!B7383</f>
        <v>11</v>
      </c>
      <c r="C7394" s="0" t="n">
        <f aca="false">'Profiles 8760'!E7383</f>
        <v>0</v>
      </c>
      <c r="D7394" s="0" t="n">
        <f aca="false">'Profiles 8760'!F7383</f>
        <v>1</v>
      </c>
      <c r="E7394" s="0" t="n">
        <f aca="false">'Profiles 8760'!G7383</f>
        <v>0.274858</v>
      </c>
      <c r="F7394" s="0" t="n">
        <f aca="false">D7394*Assumptions!$C$11*$B$7+E7394*Assumptions!$C$12*$B$8</f>
        <v>300.0416922</v>
      </c>
      <c r="G7394" s="0" t="n">
        <f aca="false">C7394*Assumptions!$C$15</f>
        <v>0</v>
      </c>
      <c r="H7394" s="0" t="n">
        <f aca="false">MIN(F7394,G7394)</f>
        <v>0</v>
      </c>
      <c r="I7394" s="0" t="n">
        <f aca="false">IF(C7394=1,MIN(G7394-H7394,Assumptions!$C$13,P7393),0)</f>
        <v>0</v>
      </c>
      <c r="J7394" s="0" t="n">
        <f aca="false">H7394+I7394</f>
        <v>0</v>
      </c>
      <c r="K7394" s="0" t="n">
        <f aca="false">MIN(IF(C7394=1,F7394-H7394,F7394),Assumptions!$C$13,MAX(0,($B$5-P7393)/$B$6))</f>
        <v>49.3054914628519</v>
      </c>
      <c r="L7394" s="0" t="n">
        <f aca="false">IF(C7394=1,0,MIN(F7394-K7394,Assumptions!$C$15,MAX(0,$B$10-O7393-M7394)))</f>
        <v>200</v>
      </c>
      <c r="M7394" s="0" t="n">
        <f aca="false">'Profiles 8760'!H7383</f>
        <v>46000</v>
      </c>
      <c r="N7394" s="0" t="n">
        <f aca="false">J7394+L7394</f>
        <v>200</v>
      </c>
      <c r="O7394" s="0" t="n">
        <f aca="false">O7393+N7394</f>
        <v>687925.231794476</v>
      </c>
      <c r="P7394" s="0" t="n">
        <f aca="false">MIN($B$5,P7393+K7394*$B$6-I7394)</f>
        <v>510.81</v>
      </c>
      <c r="Q7394" s="0" t="n">
        <f aca="false">MAX(0,F7394-H7394-K7394-L7394)</f>
        <v>50.7362007371481</v>
      </c>
    </row>
    <row r="7395" customFormat="false" ht="15" hidden="false" customHeight="false" outlineLevel="0" collapsed="false">
      <c r="A7395" s="0" t="n">
        <f aca="false">'Profiles 8760'!A7384</f>
        <v>7382</v>
      </c>
      <c r="B7395" s="0" t="n">
        <f aca="false">'Profiles 8760'!B7384</f>
        <v>11</v>
      </c>
      <c r="C7395" s="0" t="n">
        <f aca="false">'Profiles 8760'!E7384</f>
        <v>0</v>
      </c>
      <c r="D7395" s="0" t="n">
        <f aca="false">'Profiles 8760'!F7384</f>
        <v>1</v>
      </c>
      <c r="E7395" s="0" t="n">
        <f aca="false">'Profiles 8760'!G7384</f>
        <v>0.384837</v>
      </c>
      <c r="F7395" s="0" t="n">
        <f aca="false">D7395*Assumptions!$C$11*$B$7+E7395*Assumptions!$C$12*$B$8</f>
        <v>304.5398333</v>
      </c>
      <c r="G7395" s="0" t="n">
        <f aca="false">C7395*Assumptions!$C$15</f>
        <v>0</v>
      </c>
      <c r="H7395" s="0" t="n">
        <f aca="false">MIN(F7395,G7395)</f>
        <v>0</v>
      </c>
      <c r="I7395" s="0" t="n">
        <f aca="false">IF(C7395=1,MIN(G7395-H7395,Assumptions!$C$13,P7394),0)</f>
        <v>0</v>
      </c>
      <c r="J7395" s="0" t="n">
        <f aca="false">H7395+I7395</f>
        <v>0</v>
      </c>
      <c r="K7395" s="0" t="n">
        <f aca="false">MIN(IF(C7395=1,F7395-H7395,F7395),Assumptions!$C$13,MAX(0,($B$5-P7394)/$B$6))</f>
        <v>0</v>
      </c>
      <c r="L7395" s="0" t="n">
        <f aca="false">IF(C7395=1,0,MIN(F7395-K7395,Assumptions!$C$15,MAX(0,$B$10-O7394-M7395)))</f>
        <v>200</v>
      </c>
      <c r="M7395" s="0" t="n">
        <f aca="false">'Profiles 8760'!H7384</f>
        <v>46000</v>
      </c>
      <c r="N7395" s="0" t="n">
        <f aca="false">J7395+L7395</f>
        <v>200</v>
      </c>
      <c r="O7395" s="0" t="n">
        <f aca="false">O7394+N7395</f>
        <v>688125.231794476</v>
      </c>
      <c r="P7395" s="0" t="n">
        <f aca="false">MIN($B$5,P7394+K7395*$B$6-I7395)</f>
        <v>510.81</v>
      </c>
      <c r="Q7395" s="0" t="n">
        <f aca="false">MAX(0,F7395-H7395-K7395-L7395)</f>
        <v>104.5398333</v>
      </c>
    </row>
    <row r="7396" customFormat="false" ht="15" hidden="false" customHeight="false" outlineLevel="0" collapsed="false">
      <c r="A7396" s="0" t="n">
        <f aca="false">'Profiles 8760'!A7385</f>
        <v>7383</v>
      </c>
      <c r="B7396" s="0" t="n">
        <f aca="false">'Profiles 8760'!B7385</f>
        <v>11</v>
      </c>
      <c r="C7396" s="0" t="n">
        <f aca="false">'Profiles 8760'!E7385</f>
        <v>0</v>
      </c>
      <c r="D7396" s="0" t="n">
        <f aca="false">'Profiles 8760'!F7385</f>
        <v>1</v>
      </c>
      <c r="E7396" s="0" t="n">
        <f aca="false">'Profiles 8760'!G7385</f>
        <v>0.331177</v>
      </c>
      <c r="F7396" s="0" t="n">
        <f aca="false">D7396*Assumptions!$C$11*$B$7+E7396*Assumptions!$C$12*$B$8</f>
        <v>302.3451393</v>
      </c>
      <c r="G7396" s="0" t="n">
        <f aca="false">C7396*Assumptions!$C$15</f>
        <v>0</v>
      </c>
      <c r="H7396" s="0" t="n">
        <f aca="false">MIN(F7396,G7396)</f>
        <v>0</v>
      </c>
      <c r="I7396" s="0" t="n">
        <f aca="false">IF(C7396=1,MIN(G7396-H7396,Assumptions!$C$13,P7395),0)</f>
        <v>0</v>
      </c>
      <c r="J7396" s="0" t="n">
        <f aca="false">H7396+I7396</f>
        <v>0</v>
      </c>
      <c r="K7396" s="0" t="n">
        <f aca="false">MIN(IF(C7396=1,F7396-H7396,F7396),Assumptions!$C$13,MAX(0,($B$5-P7395)/$B$6))</f>
        <v>0</v>
      </c>
      <c r="L7396" s="0" t="n">
        <f aca="false">IF(C7396=1,0,MIN(F7396-K7396,Assumptions!$C$15,MAX(0,$B$10-O7395-M7396)))</f>
        <v>200</v>
      </c>
      <c r="M7396" s="0" t="n">
        <f aca="false">'Profiles 8760'!H7385</f>
        <v>46000</v>
      </c>
      <c r="N7396" s="0" t="n">
        <f aca="false">J7396+L7396</f>
        <v>200</v>
      </c>
      <c r="O7396" s="0" t="n">
        <f aca="false">O7395+N7396</f>
        <v>688325.231794476</v>
      </c>
      <c r="P7396" s="0" t="n">
        <f aca="false">MIN($B$5,P7395+K7396*$B$6-I7396)</f>
        <v>510.81</v>
      </c>
      <c r="Q7396" s="0" t="n">
        <f aca="false">MAX(0,F7396-H7396-K7396-L7396)</f>
        <v>102.3451393</v>
      </c>
    </row>
    <row r="7397" customFormat="false" ht="15" hidden="false" customHeight="false" outlineLevel="0" collapsed="false">
      <c r="A7397" s="0" t="n">
        <f aca="false">'Profiles 8760'!A7386</f>
        <v>7384</v>
      </c>
      <c r="B7397" s="0" t="n">
        <f aca="false">'Profiles 8760'!B7386</f>
        <v>11</v>
      </c>
      <c r="C7397" s="0" t="n">
        <f aca="false">'Profiles 8760'!E7386</f>
        <v>0</v>
      </c>
      <c r="D7397" s="0" t="n">
        <f aca="false">'Profiles 8760'!F7386</f>
        <v>0.763074</v>
      </c>
      <c r="E7397" s="0" t="n">
        <f aca="false">'Profiles 8760'!G7386</f>
        <v>0.2694</v>
      </c>
      <c r="F7397" s="0" t="n">
        <f aca="false">D7397*Assumptions!$C$11*$B$7+E7397*Assumptions!$C$12*$B$8</f>
        <v>231.3942312</v>
      </c>
      <c r="G7397" s="0" t="n">
        <f aca="false">C7397*Assumptions!$C$15</f>
        <v>0</v>
      </c>
      <c r="H7397" s="0" t="n">
        <f aca="false">MIN(F7397,G7397)</f>
        <v>0</v>
      </c>
      <c r="I7397" s="0" t="n">
        <f aca="false">IF(C7397=1,MIN(G7397-H7397,Assumptions!$C$13,P7396),0)</f>
        <v>0</v>
      </c>
      <c r="J7397" s="0" t="n">
        <f aca="false">H7397+I7397</f>
        <v>0</v>
      </c>
      <c r="K7397" s="0" t="n">
        <f aca="false">MIN(IF(C7397=1,F7397-H7397,F7397),Assumptions!$C$13,MAX(0,($B$5-P7396)/$B$6))</f>
        <v>0</v>
      </c>
      <c r="L7397" s="0" t="n">
        <f aca="false">IF(C7397=1,0,MIN(F7397-K7397,Assumptions!$C$15,MAX(0,$B$10-O7396-M7397)))</f>
        <v>200</v>
      </c>
      <c r="M7397" s="0" t="n">
        <f aca="false">'Profiles 8760'!H7386</f>
        <v>46000</v>
      </c>
      <c r="N7397" s="0" t="n">
        <f aca="false">J7397+L7397</f>
        <v>200</v>
      </c>
      <c r="O7397" s="0" t="n">
        <f aca="false">O7396+N7397</f>
        <v>688525.231794476</v>
      </c>
      <c r="P7397" s="0" t="n">
        <f aca="false">MIN($B$5,P7396+K7397*$B$6-I7397)</f>
        <v>510.81</v>
      </c>
      <c r="Q7397" s="0" t="n">
        <f aca="false">MAX(0,F7397-H7397-K7397-L7397)</f>
        <v>31.3942312</v>
      </c>
    </row>
    <row r="7398" customFormat="false" ht="15" hidden="false" customHeight="false" outlineLevel="0" collapsed="false">
      <c r="A7398" s="0" t="n">
        <f aca="false">'Profiles 8760'!A7387</f>
        <v>7385</v>
      </c>
      <c r="B7398" s="0" t="n">
        <f aca="false">'Profiles 8760'!B7387</f>
        <v>11</v>
      </c>
      <c r="C7398" s="0" t="n">
        <f aca="false">'Profiles 8760'!E7387</f>
        <v>0</v>
      </c>
      <c r="D7398" s="0" t="n">
        <f aca="false">'Profiles 8760'!F7387</f>
        <v>0.404979</v>
      </c>
      <c r="E7398" s="0" t="n">
        <f aca="false">'Profiles 8760'!G7387</f>
        <v>0.200038</v>
      </c>
      <c r="F7398" s="0" t="n">
        <f aca="false">D7398*Assumptions!$C$11*$B$7+E7398*Assumptions!$C$12*$B$8</f>
        <v>125.1394894</v>
      </c>
      <c r="G7398" s="0" t="n">
        <f aca="false">C7398*Assumptions!$C$15</f>
        <v>0</v>
      </c>
      <c r="H7398" s="0" t="n">
        <f aca="false">MIN(F7398,G7398)</f>
        <v>0</v>
      </c>
      <c r="I7398" s="0" t="n">
        <f aca="false">IF(C7398=1,MIN(G7398-H7398,Assumptions!$C$13,P7397),0)</f>
        <v>0</v>
      </c>
      <c r="J7398" s="0" t="n">
        <f aca="false">H7398+I7398</f>
        <v>0</v>
      </c>
      <c r="K7398" s="0" t="n">
        <f aca="false">MIN(IF(C7398=1,F7398-H7398,F7398),Assumptions!$C$13,MAX(0,($B$5-P7397)/$B$6))</f>
        <v>0</v>
      </c>
      <c r="L7398" s="0" t="n">
        <f aca="false">IF(C7398=1,0,MIN(F7398-K7398,Assumptions!$C$15,MAX(0,$B$10-O7397-M7398)))</f>
        <v>125.1394894</v>
      </c>
      <c r="M7398" s="0" t="n">
        <f aca="false">'Profiles 8760'!H7387</f>
        <v>46000</v>
      </c>
      <c r="N7398" s="0" t="n">
        <f aca="false">J7398+L7398</f>
        <v>125.1394894</v>
      </c>
      <c r="O7398" s="0" t="n">
        <f aca="false">O7397+N7398</f>
        <v>688650.371283876</v>
      </c>
      <c r="P7398" s="0" t="n">
        <f aca="false">MIN($B$5,P7397+K7398*$B$6-I7398)</f>
        <v>510.81</v>
      </c>
      <c r="Q7398" s="0" t="n">
        <f aca="false">MAX(0,F7398-H7398-K7398-L7398)</f>
        <v>0</v>
      </c>
    </row>
    <row r="7399" customFormat="false" ht="15" hidden="false" customHeight="false" outlineLevel="0" collapsed="false">
      <c r="A7399" s="0" t="n">
        <f aca="false">'Profiles 8760'!A7388</f>
        <v>7386</v>
      </c>
      <c r="B7399" s="0" t="n">
        <f aca="false">'Profiles 8760'!B7388</f>
        <v>11</v>
      </c>
      <c r="C7399" s="0" t="n">
        <f aca="false">'Profiles 8760'!E7388</f>
        <v>0</v>
      </c>
      <c r="D7399" s="0" t="n">
        <f aca="false">'Profiles 8760'!F7388</f>
        <v>0.086486</v>
      </c>
      <c r="E7399" s="0" t="n">
        <f aca="false">'Profiles 8760'!G7388</f>
        <v>0.185266</v>
      </c>
      <c r="F7399" s="0" t="n">
        <f aca="false">D7399*Assumptions!$C$11*$B$7+E7399*Assumptions!$C$12*$B$8</f>
        <v>32.5545362</v>
      </c>
      <c r="G7399" s="0" t="n">
        <f aca="false">C7399*Assumptions!$C$15</f>
        <v>0</v>
      </c>
      <c r="H7399" s="0" t="n">
        <f aca="false">MIN(F7399,G7399)</f>
        <v>0</v>
      </c>
      <c r="I7399" s="0" t="n">
        <f aca="false">IF(C7399=1,MIN(G7399-H7399,Assumptions!$C$13,P7398),0)</f>
        <v>0</v>
      </c>
      <c r="J7399" s="0" t="n">
        <f aca="false">H7399+I7399</f>
        <v>0</v>
      </c>
      <c r="K7399" s="0" t="n">
        <f aca="false">MIN(IF(C7399=1,F7399-H7399,F7399),Assumptions!$C$13,MAX(0,($B$5-P7398)/$B$6))</f>
        <v>0</v>
      </c>
      <c r="L7399" s="0" t="n">
        <f aca="false">IF(C7399=1,0,MIN(F7399-K7399,Assumptions!$C$15,MAX(0,$B$10-O7398-M7399)))</f>
        <v>32.5545362</v>
      </c>
      <c r="M7399" s="0" t="n">
        <f aca="false">'Profiles 8760'!H7388</f>
        <v>46000</v>
      </c>
      <c r="N7399" s="0" t="n">
        <f aca="false">J7399+L7399</f>
        <v>32.5545362</v>
      </c>
      <c r="O7399" s="0" t="n">
        <f aca="false">O7398+N7399</f>
        <v>688682.925820076</v>
      </c>
      <c r="P7399" s="0" t="n">
        <f aca="false">MIN($B$5,P7398+K7399*$B$6-I7399)</f>
        <v>510.81</v>
      </c>
      <c r="Q7399" s="0" t="n">
        <f aca="false">MAX(0,F7399-H7399-K7399-L7399)</f>
        <v>0</v>
      </c>
    </row>
    <row r="7400" customFormat="false" ht="15" hidden="false" customHeight="false" outlineLevel="0" collapsed="false">
      <c r="A7400" s="0" t="n">
        <f aca="false">'Profiles 8760'!A7389</f>
        <v>7387</v>
      </c>
      <c r="B7400" s="0" t="n">
        <f aca="false">'Profiles 8760'!B7389</f>
        <v>11</v>
      </c>
      <c r="C7400" s="0" t="n">
        <f aca="false">'Profiles 8760'!E7389</f>
        <v>0</v>
      </c>
      <c r="D7400" s="0" t="n">
        <f aca="false">'Profiles 8760'!F7389</f>
        <v>0</v>
      </c>
      <c r="E7400" s="0" t="n">
        <f aca="false">'Profiles 8760'!G7389</f>
        <v>0.200819</v>
      </c>
      <c r="F7400" s="0" t="n">
        <f aca="false">D7400*Assumptions!$C$11*$B$7+E7400*Assumptions!$C$12*$B$8</f>
        <v>8.2134971</v>
      </c>
      <c r="G7400" s="0" t="n">
        <f aca="false">C7400*Assumptions!$C$15</f>
        <v>0</v>
      </c>
      <c r="H7400" s="0" t="n">
        <f aca="false">MIN(F7400,G7400)</f>
        <v>0</v>
      </c>
      <c r="I7400" s="0" t="n">
        <f aca="false">IF(C7400=1,MIN(G7400-H7400,Assumptions!$C$13,P7399),0)</f>
        <v>0</v>
      </c>
      <c r="J7400" s="0" t="n">
        <f aca="false">H7400+I7400</f>
        <v>0</v>
      </c>
      <c r="K7400" s="0" t="n">
        <f aca="false">MIN(IF(C7400=1,F7400-H7400,F7400),Assumptions!$C$13,MAX(0,($B$5-P7399)/$B$6))</f>
        <v>0</v>
      </c>
      <c r="L7400" s="0" t="n">
        <f aca="false">IF(C7400=1,0,MIN(F7400-K7400,Assumptions!$C$15,MAX(0,$B$10-O7399-M7400)))</f>
        <v>8.2134971</v>
      </c>
      <c r="M7400" s="0" t="n">
        <f aca="false">'Profiles 8760'!H7389</f>
        <v>46000</v>
      </c>
      <c r="N7400" s="0" t="n">
        <f aca="false">J7400+L7400</f>
        <v>8.2134971</v>
      </c>
      <c r="O7400" s="0" t="n">
        <f aca="false">O7399+N7400</f>
        <v>688691.139317176</v>
      </c>
      <c r="P7400" s="0" t="n">
        <f aca="false">MIN($B$5,P7399+K7400*$B$6-I7400)</f>
        <v>510.81</v>
      </c>
      <c r="Q7400" s="0" t="n">
        <f aca="false">MAX(0,F7400-H7400-K7400-L7400)</f>
        <v>0</v>
      </c>
    </row>
    <row r="7401" customFormat="false" ht="15" hidden="false" customHeight="false" outlineLevel="0" collapsed="false">
      <c r="A7401" s="0" t="n">
        <f aca="false">'Profiles 8760'!A7390</f>
        <v>7388</v>
      </c>
      <c r="B7401" s="0" t="n">
        <f aca="false">'Profiles 8760'!B7390</f>
        <v>11</v>
      </c>
      <c r="C7401" s="0" t="n">
        <f aca="false">'Profiles 8760'!E7390</f>
        <v>1</v>
      </c>
      <c r="D7401" s="0" t="n">
        <f aca="false">'Profiles 8760'!F7390</f>
        <v>0</v>
      </c>
      <c r="E7401" s="0" t="n">
        <f aca="false">'Profiles 8760'!G7390</f>
        <v>0.173907</v>
      </c>
      <c r="F7401" s="0" t="n">
        <f aca="false">D7401*Assumptions!$C$11*$B$7+E7401*Assumptions!$C$12*$B$8</f>
        <v>7.1127963</v>
      </c>
      <c r="G7401" s="0" t="n">
        <f aca="false">C7401*Assumptions!$C$15</f>
        <v>200</v>
      </c>
      <c r="H7401" s="0" t="n">
        <f aca="false">MIN(F7401,G7401)</f>
        <v>7.1127963</v>
      </c>
      <c r="I7401" s="0" t="n">
        <f aca="false">IF(C7401=1,MIN(G7401-H7401,Assumptions!$C$13,P7400),0)</f>
        <v>180</v>
      </c>
      <c r="J7401" s="0" t="n">
        <f aca="false">H7401+I7401</f>
        <v>187.1127963</v>
      </c>
      <c r="K7401" s="0" t="n">
        <f aca="false">MIN(IF(C7401=1,F7401-H7401,F7401),Assumptions!$C$13,MAX(0,($B$5-P7400)/$B$6))</f>
        <v>0</v>
      </c>
      <c r="L7401" s="0" t="n">
        <f aca="false">IF(C7401=1,0,MIN(F7401-K7401,Assumptions!$C$15,MAX(0,$B$10-O7400-M7401)))</f>
        <v>0</v>
      </c>
      <c r="M7401" s="0" t="n">
        <f aca="false">'Profiles 8760'!H7390</f>
        <v>45800</v>
      </c>
      <c r="N7401" s="0" t="n">
        <f aca="false">J7401+L7401</f>
        <v>187.1127963</v>
      </c>
      <c r="O7401" s="0" t="n">
        <f aca="false">O7400+N7401</f>
        <v>688878.252113476</v>
      </c>
      <c r="P7401" s="0" t="n">
        <f aca="false">MIN($B$5,P7400+K7401*$B$6-I7401)</f>
        <v>330.81</v>
      </c>
      <c r="Q7401" s="0" t="n">
        <f aca="false">MAX(0,F7401-H7401-K7401-L7401)</f>
        <v>0</v>
      </c>
    </row>
    <row r="7402" customFormat="false" ht="15" hidden="false" customHeight="false" outlineLevel="0" collapsed="false">
      <c r="A7402" s="0" t="n">
        <f aca="false">'Profiles 8760'!A7391</f>
        <v>7389</v>
      </c>
      <c r="B7402" s="0" t="n">
        <f aca="false">'Profiles 8760'!B7391</f>
        <v>11</v>
      </c>
      <c r="C7402" s="0" t="n">
        <f aca="false">'Profiles 8760'!E7391</f>
        <v>1</v>
      </c>
      <c r="D7402" s="0" t="n">
        <f aca="false">'Profiles 8760'!F7391</f>
        <v>0</v>
      </c>
      <c r="E7402" s="0" t="n">
        <f aca="false">'Profiles 8760'!G7391</f>
        <v>0.144031</v>
      </c>
      <c r="F7402" s="0" t="n">
        <f aca="false">D7402*Assumptions!$C$11*$B$7+E7402*Assumptions!$C$12*$B$8</f>
        <v>5.8908679</v>
      </c>
      <c r="G7402" s="0" t="n">
        <f aca="false">C7402*Assumptions!$C$15</f>
        <v>200</v>
      </c>
      <c r="H7402" s="0" t="n">
        <f aca="false">MIN(F7402,G7402)</f>
        <v>5.8908679</v>
      </c>
      <c r="I7402" s="0" t="n">
        <f aca="false">IF(C7402=1,MIN(G7402-H7402,Assumptions!$C$13,P7401),0)</f>
        <v>180</v>
      </c>
      <c r="J7402" s="0" t="n">
        <f aca="false">H7402+I7402</f>
        <v>185.8908679</v>
      </c>
      <c r="K7402" s="0" t="n">
        <f aca="false">MIN(IF(C7402=1,F7402-H7402,F7402),Assumptions!$C$13,MAX(0,($B$5-P7401)/$B$6))</f>
        <v>0</v>
      </c>
      <c r="L7402" s="0" t="n">
        <f aca="false">IF(C7402=1,0,MIN(F7402-K7402,Assumptions!$C$15,MAX(0,$B$10-O7401-M7402)))</f>
        <v>0</v>
      </c>
      <c r="M7402" s="0" t="n">
        <f aca="false">'Profiles 8760'!H7391</f>
        <v>45600</v>
      </c>
      <c r="N7402" s="0" t="n">
        <f aca="false">J7402+L7402</f>
        <v>185.8908679</v>
      </c>
      <c r="O7402" s="0" t="n">
        <f aca="false">O7401+N7402</f>
        <v>689064.142981376</v>
      </c>
      <c r="P7402" s="0" t="n">
        <f aca="false">MIN($B$5,P7401+K7402*$B$6-I7402)</f>
        <v>150.81</v>
      </c>
      <c r="Q7402" s="0" t="n">
        <f aca="false">MAX(0,F7402-H7402-K7402-L7402)</f>
        <v>0</v>
      </c>
    </row>
    <row r="7403" customFormat="false" ht="15" hidden="false" customHeight="false" outlineLevel="0" collapsed="false">
      <c r="A7403" s="0" t="n">
        <f aca="false">'Profiles 8760'!A7392</f>
        <v>7390</v>
      </c>
      <c r="B7403" s="0" t="n">
        <f aca="false">'Profiles 8760'!B7392</f>
        <v>11</v>
      </c>
      <c r="C7403" s="0" t="n">
        <f aca="false">'Profiles 8760'!E7392</f>
        <v>0</v>
      </c>
      <c r="D7403" s="0" t="n">
        <f aca="false">'Profiles 8760'!F7392</f>
        <v>0</v>
      </c>
      <c r="E7403" s="0" t="n">
        <f aca="false">'Profiles 8760'!G7392</f>
        <v>0.160431</v>
      </c>
      <c r="F7403" s="0" t="n">
        <f aca="false">D7403*Assumptions!$C$11*$B$7+E7403*Assumptions!$C$12*$B$8</f>
        <v>6.5616279</v>
      </c>
      <c r="G7403" s="0" t="n">
        <f aca="false">C7403*Assumptions!$C$15</f>
        <v>0</v>
      </c>
      <c r="H7403" s="0" t="n">
        <f aca="false">MIN(F7403,G7403)</f>
        <v>0</v>
      </c>
      <c r="I7403" s="0" t="n">
        <f aca="false">IF(C7403=1,MIN(G7403-H7403,Assumptions!$C$13,P7402),0)</f>
        <v>0</v>
      </c>
      <c r="J7403" s="0" t="n">
        <f aca="false">H7403+I7403</f>
        <v>0</v>
      </c>
      <c r="K7403" s="0" t="n">
        <f aca="false">MIN(IF(C7403=1,F7403-H7403,F7403),Assumptions!$C$13,MAX(0,($B$5-P7402)/$B$6))</f>
        <v>6.5616279</v>
      </c>
      <c r="L7403" s="0" t="n">
        <f aca="false">IF(C7403=1,0,MIN(F7403-K7403,Assumptions!$C$15,MAX(0,$B$10-O7402-M7403)))</f>
        <v>0</v>
      </c>
      <c r="M7403" s="0" t="n">
        <f aca="false">'Profiles 8760'!H7392</f>
        <v>45600</v>
      </c>
      <c r="N7403" s="0" t="n">
        <f aca="false">J7403+L7403</f>
        <v>0</v>
      </c>
      <c r="O7403" s="0" t="n">
        <f aca="false">O7402+N7403</f>
        <v>689064.142981376</v>
      </c>
      <c r="P7403" s="0" t="n">
        <f aca="false">MIN($B$5,P7402+K7403*$B$6-I7403)</f>
        <v>156.49761906372</v>
      </c>
      <c r="Q7403" s="0" t="n">
        <f aca="false">MAX(0,F7403-H7403-K7403-L7403)</f>
        <v>0</v>
      </c>
    </row>
    <row r="7404" customFormat="false" ht="15" hidden="false" customHeight="false" outlineLevel="0" collapsed="false">
      <c r="A7404" s="0" t="n">
        <f aca="false">'Profiles 8760'!A7393</f>
        <v>7391</v>
      </c>
      <c r="B7404" s="0" t="n">
        <f aca="false">'Profiles 8760'!B7393</f>
        <v>11</v>
      </c>
      <c r="C7404" s="0" t="n">
        <f aca="false">'Profiles 8760'!E7393</f>
        <v>0</v>
      </c>
      <c r="D7404" s="0" t="n">
        <f aca="false">'Profiles 8760'!F7393</f>
        <v>0</v>
      </c>
      <c r="E7404" s="0" t="n">
        <f aca="false">'Profiles 8760'!G7393</f>
        <v>0.201605</v>
      </c>
      <c r="F7404" s="0" t="n">
        <f aca="false">D7404*Assumptions!$C$11*$B$7+E7404*Assumptions!$C$12*$B$8</f>
        <v>8.2456445</v>
      </c>
      <c r="G7404" s="0" t="n">
        <f aca="false">C7404*Assumptions!$C$15</f>
        <v>0</v>
      </c>
      <c r="H7404" s="0" t="n">
        <f aca="false">MIN(F7404,G7404)</f>
        <v>0</v>
      </c>
      <c r="I7404" s="0" t="n">
        <f aca="false">IF(C7404=1,MIN(G7404-H7404,Assumptions!$C$13,P7403),0)</f>
        <v>0</v>
      </c>
      <c r="J7404" s="0" t="n">
        <f aca="false">H7404+I7404</f>
        <v>0</v>
      </c>
      <c r="K7404" s="0" t="n">
        <f aca="false">MIN(IF(C7404=1,F7404-H7404,F7404),Assumptions!$C$13,MAX(0,($B$5-P7403)/$B$6))</f>
        <v>8.2456445</v>
      </c>
      <c r="L7404" s="0" t="n">
        <f aca="false">IF(C7404=1,0,MIN(F7404-K7404,Assumptions!$C$15,MAX(0,$B$10-O7403-M7404)))</f>
        <v>0</v>
      </c>
      <c r="M7404" s="0" t="n">
        <f aca="false">'Profiles 8760'!H7393</f>
        <v>45600</v>
      </c>
      <c r="N7404" s="0" t="n">
        <f aca="false">J7404+L7404</f>
        <v>0</v>
      </c>
      <c r="O7404" s="0" t="n">
        <f aca="false">O7403+N7404</f>
        <v>689064.142981376</v>
      </c>
      <c r="P7404" s="0" t="n">
        <f aca="false">MIN($B$5,P7403+K7404*$B$6-I7404)</f>
        <v>163.64494371632</v>
      </c>
      <c r="Q7404" s="0" t="n">
        <f aca="false">MAX(0,F7404-H7404-K7404-L7404)</f>
        <v>0</v>
      </c>
    </row>
    <row r="7405" customFormat="false" ht="15" hidden="false" customHeight="false" outlineLevel="0" collapsed="false">
      <c r="A7405" s="0" t="n">
        <f aca="false">'Profiles 8760'!A7394</f>
        <v>7392</v>
      </c>
      <c r="B7405" s="0" t="n">
        <f aca="false">'Profiles 8760'!B7394</f>
        <v>11</v>
      </c>
      <c r="C7405" s="0" t="n">
        <f aca="false">'Profiles 8760'!E7394</f>
        <v>0</v>
      </c>
      <c r="D7405" s="0" t="n">
        <f aca="false">'Profiles 8760'!F7394</f>
        <v>0</v>
      </c>
      <c r="E7405" s="0" t="n">
        <f aca="false">'Profiles 8760'!G7394</f>
        <v>0.244269</v>
      </c>
      <c r="F7405" s="0" t="n">
        <f aca="false">D7405*Assumptions!$C$11*$B$7+E7405*Assumptions!$C$12*$B$8</f>
        <v>9.9906021</v>
      </c>
      <c r="G7405" s="0" t="n">
        <f aca="false">C7405*Assumptions!$C$15</f>
        <v>0</v>
      </c>
      <c r="H7405" s="0" t="n">
        <f aca="false">MIN(F7405,G7405)</f>
        <v>0</v>
      </c>
      <c r="I7405" s="0" t="n">
        <f aca="false">IF(C7405=1,MIN(G7405-H7405,Assumptions!$C$13,P7404),0)</f>
        <v>0</v>
      </c>
      <c r="J7405" s="0" t="n">
        <f aca="false">H7405+I7405</f>
        <v>0</v>
      </c>
      <c r="K7405" s="0" t="n">
        <f aca="false">MIN(IF(C7405=1,F7405-H7405,F7405),Assumptions!$C$13,MAX(0,($B$5-P7404)/$B$6))</f>
        <v>9.9906021</v>
      </c>
      <c r="L7405" s="0" t="n">
        <f aca="false">IF(C7405=1,0,MIN(F7405-K7405,Assumptions!$C$15,MAX(0,$B$10-O7404-M7405)))</f>
        <v>0</v>
      </c>
      <c r="M7405" s="0" t="n">
        <f aca="false">'Profiles 8760'!H7394</f>
        <v>45600</v>
      </c>
      <c r="N7405" s="0" t="n">
        <f aca="false">J7405+L7405</f>
        <v>0</v>
      </c>
      <c r="O7405" s="0" t="n">
        <f aca="false">O7404+N7405</f>
        <v>689064.142981376</v>
      </c>
      <c r="P7405" s="0" t="n">
        <f aca="false">MIN($B$5,P7404+K7405*$B$6-I7405)</f>
        <v>172.3047976166</v>
      </c>
      <c r="Q7405" s="0" t="n">
        <f aca="false">MAX(0,F7405-H7405-K7405-L7405)</f>
        <v>0</v>
      </c>
    </row>
    <row r="7406" customFormat="false" ht="15" hidden="false" customHeight="false" outlineLevel="0" collapsed="false">
      <c r="A7406" s="0" t="n">
        <f aca="false">'Profiles 8760'!A7395</f>
        <v>7393</v>
      </c>
      <c r="B7406" s="0" t="n">
        <f aca="false">'Profiles 8760'!B7395</f>
        <v>11</v>
      </c>
      <c r="C7406" s="0" t="n">
        <f aca="false">'Profiles 8760'!E7395</f>
        <v>0</v>
      </c>
      <c r="D7406" s="0" t="n">
        <f aca="false">'Profiles 8760'!F7395</f>
        <v>0</v>
      </c>
      <c r="E7406" s="0" t="n">
        <f aca="false">'Profiles 8760'!G7395</f>
        <v>0.229012</v>
      </c>
      <c r="F7406" s="0" t="n">
        <f aca="false">D7406*Assumptions!$C$11*$B$7+E7406*Assumptions!$C$12*$B$8</f>
        <v>9.3665908</v>
      </c>
      <c r="G7406" s="0" t="n">
        <f aca="false">C7406*Assumptions!$C$15</f>
        <v>0</v>
      </c>
      <c r="H7406" s="0" t="n">
        <f aca="false">MIN(F7406,G7406)</f>
        <v>0</v>
      </c>
      <c r="I7406" s="0" t="n">
        <f aca="false">IF(C7406=1,MIN(G7406-H7406,Assumptions!$C$13,P7405),0)</f>
        <v>0</v>
      </c>
      <c r="J7406" s="0" t="n">
        <f aca="false">H7406+I7406</f>
        <v>0</v>
      </c>
      <c r="K7406" s="0" t="n">
        <f aca="false">MIN(IF(C7406=1,F7406-H7406,F7406),Assumptions!$C$13,MAX(0,($B$5-P7405)/$B$6))</f>
        <v>9.3665908</v>
      </c>
      <c r="L7406" s="0" t="n">
        <f aca="false">IF(C7406=1,0,MIN(F7406-K7406,Assumptions!$C$15,MAX(0,$B$10-O7405-M7406)))</f>
        <v>0</v>
      </c>
      <c r="M7406" s="0" t="n">
        <f aca="false">'Profiles 8760'!H7395</f>
        <v>45600</v>
      </c>
      <c r="N7406" s="0" t="n">
        <f aca="false">J7406+L7406</f>
        <v>0</v>
      </c>
      <c r="O7406" s="0" t="n">
        <f aca="false">O7405+N7406</f>
        <v>689064.142981376</v>
      </c>
      <c r="P7406" s="0" t="n">
        <f aca="false">MIN($B$5,P7405+K7406*$B$6-I7406)</f>
        <v>180.42375852204</v>
      </c>
      <c r="Q7406" s="0" t="n">
        <f aca="false">MAX(0,F7406-H7406-K7406-L7406)</f>
        <v>0</v>
      </c>
    </row>
    <row r="7407" customFormat="false" ht="15" hidden="false" customHeight="false" outlineLevel="0" collapsed="false">
      <c r="A7407" s="0" t="n">
        <f aca="false">'Profiles 8760'!A7396</f>
        <v>7394</v>
      </c>
      <c r="B7407" s="0" t="n">
        <f aca="false">'Profiles 8760'!B7396</f>
        <v>11</v>
      </c>
      <c r="C7407" s="0" t="n">
        <f aca="false">'Profiles 8760'!E7396</f>
        <v>0</v>
      </c>
      <c r="D7407" s="0" t="n">
        <f aca="false">'Profiles 8760'!F7396</f>
        <v>0</v>
      </c>
      <c r="E7407" s="0" t="n">
        <f aca="false">'Profiles 8760'!G7396</f>
        <v>0.176898</v>
      </c>
      <c r="F7407" s="0" t="n">
        <f aca="false">D7407*Assumptions!$C$11*$B$7+E7407*Assumptions!$C$12*$B$8</f>
        <v>7.2351282</v>
      </c>
      <c r="G7407" s="0" t="n">
        <f aca="false">C7407*Assumptions!$C$15</f>
        <v>0</v>
      </c>
      <c r="H7407" s="0" t="n">
        <f aca="false">MIN(F7407,G7407)</f>
        <v>0</v>
      </c>
      <c r="I7407" s="0" t="n">
        <f aca="false">IF(C7407=1,MIN(G7407-H7407,Assumptions!$C$13,P7406),0)</f>
        <v>0</v>
      </c>
      <c r="J7407" s="0" t="n">
        <f aca="false">H7407+I7407</f>
        <v>0</v>
      </c>
      <c r="K7407" s="0" t="n">
        <f aca="false">MIN(IF(C7407=1,F7407-H7407,F7407),Assumptions!$C$13,MAX(0,($B$5-P7406)/$B$6))</f>
        <v>7.2351282</v>
      </c>
      <c r="L7407" s="0" t="n">
        <f aca="false">IF(C7407=1,0,MIN(F7407-K7407,Assumptions!$C$15,MAX(0,$B$10-O7406-M7407)))</f>
        <v>0</v>
      </c>
      <c r="M7407" s="0" t="n">
        <f aca="false">'Profiles 8760'!H7396</f>
        <v>45600</v>
      </c>
      <c r="N7407" s="0" t="n">
        <f aca="false">J7407+L7407</f>
        <v>0</v>
      </c>
      <c r="O7407" s="0" t="n">
        <f aca="false">O7406+N7407</f>
        <v>689064.142981376</v>
      </c>
      <c r="P7407" s="0" t="n">
        <f aca="false">MIN($B$5,P7406+K7407*$B$6-I7407)</f>
        <v>186.6951676458</v>
      </c>
      <c r="Q7407" s="0" t="n">
        <f aca="false">MAX(0,F7407-H7407-K7407-L7407)</f>
        <v>0</v>
      </c>
    </row>
    <row r="7408" customFormat="false" ht="15" hidden="false" customHeight="false" outlineLevel="0" collapsed="false">
      <c r="A7408" s="0" t="n">
        <f aca="false">'Profiles 8760'!A7397</f>
        <v>7395</v>
      </c>
      <c r="B7408" s="0" t="n">
        <f aca="false">'Profiles 8760'!B7397</f>
        <v>11</v>
      </c>
      <c r="C7408" s="0" t="n">
        <f aca="false">'Profiles 8760'!E7397</f>
        <v>0</v>
      </c>
      <c r="D7408" s="0" t="n">
        <f aca="false">'Profiles 8760'!F7397</f>
        <v>0</v>
      </c>
      <c r="E7408" s="0" t="n">
        <f aca="false">'Profiles 8760'!G7397</f>
        <v>0.122748</v>
      </c>
      <c r="F7408" s="0" t="n">
        <f aca="false">D7408*Assumptions!$C$11*$B$7+E7408*Assumptions!$C$12*$B$8</f>
        <v>5.0203932</v>
      </c>
      <c r="G7408" s="0" t="n">
        <f aca="false">C7408*Assumptions!$C$15</f>
        <v>0</v>
      </c>
      <c r="H7408" s="0" t="n">
        <f aca="false">MIN(F7408,G7408)</f>
        <v>0</v>
      </c>
      <c r="I7408" s="0" t="n">
        <f aca="false">IF(C7408=1,MIN(G7408-H7408,Assumptions!$C$13,P7407),0)</f>
        <v>0</v>
      </c>
      <c r="J7408" s="0" t="n">
        <f aca="false">H7408+I7408</f>
        <v>0</v>
      </c>
      <c r="K7408" s="0" t="n">
        <f aca="false">MIN(IF(C7408=1,F7408-H7408,F7408),Assumptions!$C$13,MAX(0,($B$5-P7407)/$B$6))</f>
        <v>5.0203932</v>
      </c>
      <c r="L7408" s="0" t="n">
        <f aca="false">IF(C7408=1,0,MIN(F7408-K7408,Assumptions!$C$15,MAX(0,$B$10-O7407-M7408)))</f>
        <v>0</v>
      </c>
      <c r="M7408" s="0" t="n">
        <f aca="false">'Profiles 8760'!H7397</f>
        <v>45600</v>
      </c>
      <c r="N7408" s="0" t="n">
        <f aca="false">J7408+L7408</f>
        <v>0</v>
      </c>
      <c r="O7408" s="0" t="n">
        <f aca="false">O7407+N7408</f>
        <v>689064.142981376</v>
      </c>
      <c r="P7408" s="0" t="n">
        <f aca="false">MIN($B$5,P7407+K7408*$B$6-I7408)</f>
        <v>191.04684447156</v>
      </c>
      <c r="Q7408" s="0" t="n">
        <f aca="false">MAX(0,F7408-H7408-K7408-L7408)</f>
        <v>0</v>
      </c>
    </row>
    <row r="7409" customFormat="false" ht="15" hidden="false" customHeight="false" outlineLevel="0" collapsed="false">
      <c r="A7409" s="0" t="n">
        <f aca="false">'Profiles 8760'!A7398</f>
        <v>7396</v>
      </c>
      <c r="B7409" s="0" t="n">
        <f aca="false">'Profiles 8760'!B7398</f>
        <v>11</v>
      </c>
      <c r="C7409" s="0" t="n">
        <f aca="false">'Profiles 8760'!E7398</f>
        <v>0</v>
      </c>
      <c r="D7409" s="0" t="n">
        <f aca="false">'Profiles 8760'!F7398</f>
        <v>0</v>
      </c>
      <c r="E7409" s="0" t="n">
        <f aca="false">'Profiles 8760'!G7398</f>
        <v>0.173304</v>
      </c>
      <c r="F7409" s="0" t="n">
        <f aca="false">D7409*Assumptions!$C$11*$B$7+E7409*Assumptions!$C$12*$B$8</f>
        <v>7.0881336</v>
      </c>
      <c r="G7409" s="0" t="n">
        <f aca="false">C7409*Assumptions!$C$15</f>
        <v>0</v>
      </c>
      <c r="H7409" s="0" t="n">
        <f aca="false">MIN(F7409,G7409)</f>
        <v>0</v>
      </c>
      <c r="I7409" s="0" t="n">
        <f aca="false">IF(C7409=1,MIN(G7409-H7409,Assumptions!$C$13,P7408),0)</f>
        <v>0</v>
      </c>
      <c r="J7409" s="0" t="n">
        <f aca="false">H7409+I7409</f>
        <v>0</v>
      </c>
      <c r="K7409" s="0" t="n">
        <f aca="false">MIN(IF(C7409=1,F7409-H7409,F7409),Assumptions!$C$13,MAX(0,($B$5-P7408)/$B$6))</f>
        <v>7.0881336</v>
      </c>
      <c r="L7409" s="0" t="n">
        <f aca="false">IF(C7409=1,0,MIN(F7409-K7409,Assumptions!$C$15,MAX(0,$B$10-O7408-M7409)))</f>
        <v>0</v>
      </c>
      <c r="M7409" s="0" t="n">
        <f aca="false">'Profiles 8760'!H7398</f>
        <v>45600</v>
      </c>
      <c r="N7409" s="0" t="n">
        <f aca="false">J7409+L7409</f>
        <v>0</v>
      </c>
      <c r="O7409" s="0" t="n">
        <f aca="false">O7408+N7409</f>
        <v>689064.142981376</v>
      </c>
      <c r="P7409" s="0" t="n">
        <f aca="false">MIN($B$5,P7408+K7409*$B$6-I7409)</f>
        <v>197.19083867604</v>
      </c>
      <c r="Q7409" s="0" t="n">
        <f aca="false">MAX(0,F7409-H7409-K7409-L7409)</f>
        <v>0</v>
      </c>
    </row>
    <row r="7410" customFormat="false" ht="15" hidden="false" customHeight="false" outlineLevel="0" collapsed="false">
      <c r="A7410" s="0" t="n">
        <f aca="false">'Profiles 8760'!A7399</f>
        <v>7397</v>
      </c>
      <c r="B7410" s="0" t="n">
        <f aca="false">'Profiles 8760'!B7399</f>
        <v>11</v>
      </c>
      <c r="C7410" s="0" t="n">
        <f aca="false">'Profiles 8760'!E7399</f>
        <v>0</v>
      </c>
      <c r="D7410" s="0" t="n">
        <f aca="false">'Profiles 8760'!F7399</f>
        <v>0</v>
      </c>
      <c r="E7410" s="0" t="n">
        <f aca="false">'Profiles 8760'!G7399</f>
        <v>0.344384</v>
      </c>
      <c r="F7410" s="0" t="n">
        <f aca="false">D7410*Assumptions!$C$11*$B$7+E7410*Assumptions!$C$12*$B$8</f>
        <v>14.0853056</v>
      </c>
      <c r="G7410" s="0" t="n">
        <f aca="false">C7410*Assumptions!$C$15</f>
        <v>0</v>
      </c>
      <c r="H7410" s="0" t="n">
        <f aca="false">MIN(F7410,G7410)</f>
        <v>0</v>
      </c>
      <c r="I7410" s="0" t="n">
        <f aca="false">IF(C7410=1,MIN(G7410-H7410,Assumptions!$C$13,P7409),0)</f>
        <v>0</v>
      </c>
      <c r="J7410" s="0" t="n">
        <f aca="false">H7410+I7410</f>
        <v>0</v>
      </c>
      <c r="K7410" s="0" t="n">
        <f aca="false">MIN(IF(C7410=1,F7410-H7410,F7410),Assumptions!$C$13,MAX(0,($B$5-P7409)/$B$6))</f>
        <v>14.0853056</v>
      </c>
      <c r="L7410" s="0" t="n">
        <f aca="false">IF(C7410=1,0,MIN(F7410-K7410,Assumptions!$C$15,MAX(0,$B$10-O7409-M7410)))</f>
        <v>0</v>
      </c>
      <c r="M7410" s="0" t="n">
        <f aca="false">'Profiles 8760'!H7399</f>
        <v>45600</v>
      </c>
      <c r="N7410" s="0" t="n">
        <f aca="false">J7410+L7410</f>
        <v>0</v>
      </c>
      <c r="O7410" s="0" t="n">
        <f aca="false">O7409+N7410</f>
        <v>689064.142981376</v>
      </c>
      <c r="P7410" s="0" t="n">
        <f aca="false">MIN($B$5,P7409+K7410*$B$6-I7410)</f>
        <v>209.39998157012</v>
      </c>
      <c r="Q7410" s="0" t="n">
        <f aca="false">MAX(0,F7410-H7410-K7410-L7410)</f>
        <v>0</v>
      </c>
    </row>
    <row r="7411" customFormat="false" ht="15" hidden="false" customHeight="false" outlineLevel="0" collapsed="false">
      <c r="A7411" s="0" t="n">
        <f aca="false">'Profiles 8760'!A7400</f>
        <v>7398</v>
      </c>
      <c r="B7411" s="0" t="n">
        <f aca="false">'Profiles 8760'!B7400</f>
        <v>11</v>
      </c>
      <c r="C7411" s="0" t="n">
        <f aca="false">'Profiles 8760'!E7400</f>
        <v>0</v>
      </c>
      <c r="D7411" s="0" t="n">
        <f aca="false">'Profiles 8760'!F7400</f>
        <v>0</v>
      </c>
      <c r="E7411" s="0" t="n">
        <f aca="false">'Profiles 8760'!G7400</f>
        <v>0.347947</v>
      </c>
      <c r="F7411" s="0" t="n">
        <f aca="false">D7411*Assumptions!$C$11*$B$7+E7411*Assumptions!$C$12*$B$8</f>
        <v>14.2310323</v>
      </c>
      <c r="G7411" s="0" t="n">
        <f aca="false">C7411*Assumptions!$C$15</f>
        <v>0</v>
      </c>
      <c r="H7411" s="0" t="n">
        <f aca="false">MIN(F7411,G7411)</f>
        <v>0</v>
      </c>
      <c r="I7411" s="0" t="n">
        <f aca="false">IF(C7411=1,MIN(G7411-H7411,Assumptions!$C$13,P7410),0)</f>
        <v>0</v>
      </c>
      <c r="J7411" s="0" t="n">
        <f aca="false">H7411+I7411</f>
        <v>0</v>
      </c>
      <c r="K7411" s="0" t="n">
        <f aca="false">MIN(IF(C7411=1,F7411-H7411,F7411),Assumptions!$C$13,MAX(0,($B$5-P7410)/$B$6))</f>
        <v>14.2310323</v>
      </c>
      <c r="L7411" s="0" t="n">
        <f aca="false">IF(C7411=1,0,MIN(F7411-K7411,Assumptions!$C$15,MAX(0,$B$10-O7410-M7411)))</f>
        <v>0</v>
      </c>
      <c r="M7411" s="0" t="n">
        <f aca="false">'Profiles 8760'!H7400</f>
        <v>45600</v>
      </c>
      <c r="N7411" s="0" t="n">
        <f aca="false">J7411+L7411</f>
        <v>0</v>
      </c>
      <c r="O7411" s="0" t="n">
        <f aca="false">O7410+N7411</f>
        <v>689064.142981376</v>
      </c>
      <c r="P7411" s="0" t="n">
        <f aca="false">MIN($B$5,P7410+K7411*$B$6-I7411)</f>
        <v>221.73544036776</v>
      </c>
      <c r="Q7411" s="0" t="n">
        <f aca="false">MAX(0,F7411-H7411-K7411-L7411)</f>
        <v>0</v>
      </c>
    </row>
    <row r="7412" customFormat="false" ht="15" hidden="false" customHeight="false" outlineLevel="0" collapsed="false">
      <c r="A7412" s="0" t="n">
        <f aca="false">'Profiles 8760'!A7401</f>
        <v>7399</v>
      </c>
      <c r="B7412" s="0" t="n">
        <f aca="false">'Profiles 8760'!B7401</f>
        <v>11</v>
      </c>
      <c r="C7412" s="0" t="n">
        <f aca="false">'Profiles 8760'!E7401</f>
        <v>0</v>
      </c>
      <c r="D7412" s="0" t="n">
        <f aca="false">'Profiles 8760'!F7401</f>
        <v>0</v>
      </c>
      <c r="E7412" s="0" t="n">
        <f aca="false">'Profiles 8760'!G7401</f>
        <v>0.311034</v>
      </c>
      <c r="F7412" s="0" t="n">
        <f aca="false">D7412*Assumptions!$C$11*$B$7+E7412*Assumptions!$C$12*$B$8</f>
        <v>12.7212906</v>
      </c>
      <c r="G7412" s="0" t="n">
        <f aca="false">C7412*Assumptions!$C$15</f>
        <v>0</v>
      </c>
      <c r="H7412" s="0" t="n">
        <f aca="false">MIN(F7412,G7412)</f>
        <v>0</v>
      </c>
      <c r="I7412" s="0" t="n">
        <f aca="false">IF(C7412=1,MIN(G7412-H7412,Assumptions!$C$13,P7411),0)</f>
        <v>0</v>
      </c>
      <c r="J7412" s="0" t="n">
        <f aca="false">H7412+I7412</f>
        <v>0</v>
      </c>
      <c r="K7412" s="0" t="n">
        <f aca="false">MIN(IF(C7412=1,F7412-H7412,F7412),Assumptions!$C$13,MAX(0,($B$5-P7411)/$B$6))</f>
        <v>12.7212906</v>
      </c>
      <c r="L7412" s="0" t="n">
        <f aca="false">IF(C7412=1,0,MIN(F7412-K7412,Assumptions!$C$15,MAX(0,$B$10-O7411-M7412)))</f>
        <v>0</v>
      </c>
      <c r="M7412" s="0" t="n">
        <f aca="false">'Profiles 8760'!H7401</f>
        <v>45600</v>
      </c>
      <c r="N7412" s="0" t="n">
        <f aca="false">J7412+L7412</f>
        <v>0</v>
      </c>
      <c r="O7412" s="0" t="n">
        <f aca="false">O7411+N7412</f>
        <v>689064.142981376</v>
      </c>
      <c r="P7412" s="0" t="n">
        <f aca="false">MIN($B$5,P7411+K7412*$B$6-I7412)</f>
        <v>232.76225505984</v>
      </c>
      <c r="Q7412" s="0" t="n">
        <f aca="false">MAX(0,F7412-H7412-K7412-L7412)</f>
        <v>0</v>
      </c>
    </row>
    <row r="7413" customFormat="false" ht="15" hidden="false" customHeight="false" outlineLevel="0" collapsed="false">
      <c r="A7413" s="0" t="n">
        <f aca="false">'Profiles 8760'!A7402</f>
        <v>7400</v>
      </c>
      <c r="B7413" s="0" t="n">
        <f aca="false">'Profiles 8760'!B7402</f>
        <v>11</v>
      </c>
      <c r="C7413" s="0" t="n">
        <f aca="false">'Profiles 8760'!E7402</f>
        <v>1</v>
      </c>
      <c r="D7413" s="0" t="n">
        <f aca="false">'Profiles 8760'!F7402</f>
        <v>0.091204</v>
      </c>
      <c r="E7413" s="0" t="n">
        <f aca="false">'Profiles 8760'!G7402</f>
        <v>0.333513</v>
      </c>
      <c r="F7413" s="0" t="n">
        <f aca="false">D7413*Assumptions!$C$11*$B$7+E7413*Assumptions!$C$12*$B$8</f>
        <v>39.9803969</v>
      </c>
      <c r="G7413" s="0" t="n">
        <f aca="false">C7413*Assumptions!$C$15</f>
        <v>200</v>
      </c>
      <c r="H7413" s="0" t="n">
        <f aca="false">MIN(F7413,G7413)</f>
        <v>39.9803969</v>
      </c>
      <c r="I7413" s="0" t="n">
        <f aca="false">IF(C7413=1,MIN(G7413-H7413,Assumptions!$C$13,P7412),0)</f>
        <v>160.0196031</v>
      </c>
      <c r="J7413" s="0" t="n">
        <f aca="false">H7413+I7413</f>
        <v>200</v>
      </c>
      <c r="K7413" s="0" t="n">
        <f aca="false">MIN(IF(C7413=1,F7413-H7413,F7413),Assumptions!$C$13,MAX(0,($B$5-P7412)/$B$6))</f>
        <v>0</v>
      </c>
      <c r="L7413" s="0" t="n">
        <f aca="false">IF(C7413=1,0,MIN(F7413-K7413,Assumptions!$C$15,MAX(0,$B$10-O7412-M7413)))</f>
        <v>0</v>
      </c>
      <c r="M7413" s="0" t="n">
        <f aca="false">'Profiles 8760'!H7402</f>
        <v>45400</v>
      </c>
      <c r="N7413" s="0" t="n">
        <f aca="false">J7413+L7413</f>
        <v>200</v>
      </c>
      <c r="O7413" s="0" t="n">
        <f aca="false">O7412+N7413</f>
        <v>689264.142981376</v>
      </c>
      <c r="P7413" s="0" t="n">
        <f aca="false">MIN($B$5,P7412+K7413*$B$6-I7413)</f>
        <v>72.74265195984</v>
      </c>
      <c r="Q7413" s="0" t="n">
        <f aca="false">MAX(0,F7413-H7413-K7413-L7413)</f>
        <v>0</v>
      </c>
    </row>
    <row r="7414" customFormat="false" ht="15" hidden="false" customHeight="false" outlineLevel="0" collapsed="false">
      <c r="A7414" s="0" t="n">
        <f aca="false">'Profiles 8760'!A7403</f>
        <v>7401</v>
      </c>
      <c r="B7414" s="0" t="n">
        <f aca="false">'Profiles 8760'!B7403</f>
        <v>11</v>
      </c>
      <c r="C7414" s="0" t="n">
        <f aca="false">'Profiles 8760'!E7403</f>
        <v>1</v>
      </c>
      <c r="D7414" s="0" t="n">
        <f aca="false">'Profiles 8760'!F7403</f>
        <v>0.427071</v>
      </c>
      <c r="E7414" s="0" t="n">
        <f aca="false">'Profiles 8760'!G7403</f>
        <v>0.329245</v>
      </c>
      <c r="F7414" s="0" t="n">
        <f aca="false">D7414*Assumptions!$C$11*$B$7+E7414*Assumptions!$C$12*$B$8</f>
        <v>136.8042253</v>
      </c>
      <c r="G7414" s="0" t="n">
        <f aca="false">C7414*Assumptions!$C$15</f>
        <v>200</v>
      </c>
      <c r="H7414" s="0" t="n">
        <f aca="false">MIN(F7414,G7414)</f>
        <v>136.8042253</v>
      </c>
      <c r="I7414" s="0" t="n">
        <f aca="false">IF(C7414=1,MIN(G7414-H7414,Assumptions!$C$13,P7413),0)</f>
        <v>63.1957747</v>
      </c>
      <c r="J7414" s="0" t="n">
        <f aca="false">H7414+I7414</f>
        <v>200</v>
      </c>
      <c r="K7414" s="0" t="n">
        <f aca="false">MIN(IF(C7414=1,F7414-H7414,F7414),Assumptions!$C$13,MAX(0,($B$5-P7413)/$B$6))</f>
        <v>0</v>
      </c>
      <c r="L7414" s="0" t="n">
        <f aca="false">IF(C7414=1,0,MIN(F7414-K7414,Assumptions!$C$15,MAX(0,$B$10-O7413-M7414)))</f>
        <v>0</v>
      </c>
      <c r="M7414" s="0" t="n">
        <f aca="false">'Profiles 8760'!H7403</f>
        <v>45200</v>
      </c>
      <c r="N7414" s="0" t="n">
        <f aca="false">J7414+L7414</f>
        <v>200</v>
      </c>
      <c r="O7414" s="0" t="n">
        <f aca="false">O7413+N7414</f>
        <v>689464.142981376</v>
      </c>
      <c r="P7414" s="0" t="n">
        <f aca="false">MIN($B$5,P7413+K7414*$B$6-I7414)</f>
        <v>9.54687725984002</v>
      </c>
      <c r="Q7414" s="0" t="n">
        <f aca="false">MAX(0,F7414-H7414-K7414-L7414)</f>
        <v>0</v>
      </c>
    </row>
    <row r="7415" customFormat="false" ht="15" hidden="false" customHeight="false" outlineLevel="0" collapsed="false">
      <c r="A7415" s="0" t="n">
        <f aca="false">'Profiles 8760'!A7404</f>
        <v>7402</v>
      </c>
      <c r="B7415" s="0" t="n">
        <f aca="false">'Profiles 8760'!B7404</f>
        <v>11</v>
      </c>
      <c r="C7415" s="0" t="n">
        <f aca="false">'Profiles 8760'!E7404</f>
        <v>0</v>
      </c>
      <c r="D7415" s="0" t="n">
        <f aca="false">'Profiles 8760'!F7404</f>
        <v>0.804699</v>
      </c>
      <c r="E7415" s="0" t="n">
        <f aca="false">'Profiles 8760'!G7404</f>
        <v>0.240013</v>
      </c>
      <c r="F7415" s="0" t="n">
        <f aca="false">D7415*Assumptions!$C$11*$B$7+E7415*Assumptions!$C$12*$B$8</f>
        <v>242.2136029</v>
      </c>
      <c r="G7415" s="0" t="n">
        <f aca="false">C7415*Assumptions!$C$15</f>
        <v>0</v>
      </c>
      <c r="H7415" s="0" t="n">
        <f aca="false">MIN(F7415,G7415)</f>
        <v>0</v>
      </c>
      <c r="I7415" s="0" t="n">
        <f aca="false">IF(C7415=1,MIN(G7415-H7415,Assumptions!$C$13,P7414),0)</f>
        <v>0</v>
      </c>
      <c r="J7415" s="0" t="n">
        <f aca="false">H7415+I7415</f>
        <v>0</v>
      </c>
      <c r="K7415" s="0" t="n">
        <f aca="false">MIN(IF(C7415=1,F7415-H7415,F7415),Assumptions!$C$13,MAX(0,($B$5-P7414)/$B$6))</f>
        <v>180</v>
      </c>
      <c r="L7415" s="0" t="n">
        <f aca="false">IF(C7415=1,0,MIN(F7415-K7415,Assumptions!$C$15,MAX(0,$B$10-O7414-M7415)))</f>
        <v>62.2136029</v>
      </c>
      <c r="M7415" s="0" t="n">
        <f aca="false">'Profiles 8760'!H7404</f>
        <v>45200</v>
      </c>
      <c r="N7415" s="0" t="n">
        <f aca="false">J7415+L7415</f>
        <v>62.2136029</v>
      </c>
      <c r="O7415" s="0" t="n">
        <f aca="false">O7414+N7415</f>
        <v>689526.356584276</v>
      </c>
      <c r="P7415" s="0" t="n">
        <f aca="false">MIN($B$5,P7414+K7415*$B$6-I7415)</f>
        <v>165.57087725984</v>
      </c>
      <c r="Q7415" s="0" t="n">
        <f aca="false">MAX(0,F7415-H7415-K7415-L7415)</f>
        <v>0</v>
      </c>
    </row>
    <row r="7416" customFormat="false" ht="15" hidden="false" customHeight="false" outlineLevel="0" collapsed="false">
      <c r="A7416" s="0" t="n">
        <f aca="false">'Profiles 8760'!A7405</f>
        <v>7403</v>
      </c>
      <c r="B7416" s="0" t="n">
        <f aca="false">'Profiles 8760'!B7405</f>
        <v>11</v>
      </c>
      <c r="C7416" s="0" t="n">
        <f aca="false">'Profiles 8760'!E7405</f>
        <v>0</v>
      </c>
      <c r="D7416" s="0" t="n">
        <f aca="false">'Profiles 8760'!F7405</f>
        <v>1</v>
      </c>
      <c r="E7416" s="0" t="n">
        <f aca="false">'Profiles 8760'!G7405</f>
        <v>0.201828</v>
      </c>
      <c r="F7416" s="0" t="n">
        <f aca="false">D7416*Assumptions!$C$11*$B$7+E7416*Assumptions!$C$12*$B$8</f>
        <v>297.0547652</v>
      </c>
      <c r="G7416" s="0" t="n">
        <f aca="false">C7416*Assumptions!$C$15</f>
        <v>0</v>
      </c>
      <c r="H7416" s="0" t="n">
        <f aca="false">MIN(F7416,G7416)</f>
        <v>0</v>
      </c>
      <c r="I7416" s="0" t="n">
        <f aca="false">IF(C7416=1,MIN(G7416-H7416,Assumptions!$C$13,P7415),0)</f>
        <v>0</v>
      </c>
      <c r="J7416" s="0" t="n">
        <f aca="false">H7416+I7416</f>
        <v>0</v>
      </c>
      <c r="K7416" s="0" t="n">
        <f aca="false">MIN(IF(C7416=1,F7416-H7416,F7416),Assumptions!$C$13,MAX(0,($B$5-P7415)/$B$6))</f>
        <v>180</v>
      </c>
      <c r="L7416" s="0" t="n">
        <f aca="false">IF(C7416=1,0,MIN(F7416-K7416,Assumptions!$C$15,MAX(0,$B$10-O7415-M7416)))</f>
        <v>117.0547652</v>
      </c>
      <c r="M7416" s="0" t="n">
        <f aca="false">'Profiles 8760'!H7405</f>
        <v>45200</v>
      </c>
      <c r="N7416" s="0" t="n">
        <f aca="false">J7416+L7416</f>
        <v>117.0547652</v>
      </c>
      <c r="O7416" s="0" t="n">
        <f aca="false">O7415+N7416</f>
        <v>689643.411349476</v>
      </c>
      <c r="P7416" s="0" t="n">
        <f aca="false">MIN($B$5,P7415+K7416*$B$6-I7416)</f>
        <v>321.59487725984</v>
      </c>
      <c r="Q7416" s="0" t="n">
        <f aca="false">MAX(0,F7416-H7416-K7416-L7416)</f>
        <v>0</v>
      </c>
    </row>
    <row r="7417" customFormat="false" ht="15" hidden="false" customHeight="false" outlineLevel="0" collapsed="false">
      <c r="A7417" s="0" t="n">
        <f aca="false">'Profiles 8760'!A7406</f>
        <v>7404</v>
      </c>
      <c r="B7417" s="0" t="n">
        <f aca="false">'Profiles 8760'!B7406</f>
        <v>11</v>
      </c>
      <c r="C7417" s="0" t="n">
        <f aca="false">'Profiles 8760'!E7406</f>
        <v>0</v>
      </c>
      <c r="D7417" s="0" t="n">
        <f aca="false">'Profiles 8760'!F7406</f>
        <v>1</v>
      </c>
      <c r="E7417" s="0" t="n">
        <f aca="false">'Profiles 8760'!G7406</f>
        <v>0.12689</v>
      </c>
      <c r="F7417" s="0" t="n">
        <f aca="false">D7417*Assumptions!$C$11*$B$7+E7417*Assumptions!$C$12*$B$8</f>
        <v>293.989801</v>
      </c>
      <c r="G7417" s="0" t="n">
        <f aca="false">C7417*Assumptions!$C$15</f>
        <v>0</v>
      </c>
      <c r="H7417" s="0" t="n">
        <f aca="false">MIN(F7417,G7417)</f>
        <v>0</v>
      </c>
      <c r="I7417" s="0" t="n">
        <f aca="false">IF(C7417=1,MIN(G7417-H7417,Assumptions!$C$13,P7416),0)</f>
        <v>0</v>
      </c>
      <c r="J7417" s="0" t="n">
        <f aca="false">H7417+I7417</f>
        <v>0</v>
      </c>
      <c r="K7417" s="0" t="n">
        <f aca="false">MIN(IF(C7417=1,F7417-H7417,F7417),Assumptions!$C$13,MAX(0,($B$5-P7416)/$B$6))</f>
        <v>180</v>
      </c>
      <c r="L7417" s="0" t="n">
        <f aca="false">IF(C7417=1,0,MIN(F7417-K7417,Assumptions!$C$15,MAX(0,$B$10-O7416-M7417)))</f>
        <v>113.989801</v>
      </c>
      <c r="M7417" s="0" t="n">
        <f aca="false">'Profiles 8760'!H7406</f>
        <v>45200</v>
      </c>
      <c r="N7417" s="0" t="n">
        <f aca="false">J7417+L7417</f>
        <v>113.989801</v>
      </c>
      <c r="O7417" s="0" t="n">
        <f aca="false">O7416+N7417</f>
        <v>689757.401150476</v>
      </c>
      <c r="P7417" s="0" t="n">
        <f aca="false">MIN($B$5,P7416+K7417*$B$6-I7417)</f>
        <v>477.61887725984</v>
      </c>
      <c r="Q7417" s="0" t="n">
        <f aca="false">MAX(0,F7417-H7417-K7417-L7417)</f>
        <v>0</v>
      </c>
    </row>
    <row r="7418" customFormat="false" ht="15" hidden="false" customHeight="false" outlineLevel="0" collapsed="false">
      <c r="A7418" s="0" t="n">
        <f aca="false">'Profiles 8760'!A7407</f>
        <v>7405</v>
      </c>
      <c r="B7418" s="0" t="n">
        <f aca="false">'Profiles 8760'!B7407</f>
        <v>11</v>
      </c>
      <c r="C7418" s="0" t="n">
        <f aca="false">'Profiles 8760'!E7407</f>
        <v>0</v>
      </c>
      <c r="D7418" s="0" t="n">
        <f aca="false">'Profiles 8760'!F7407</f>
        <v>1</v>
      </c>
      <c r="E7418" s="0" t="n">
        <f aca="false">'Profiles 8760'!G7407</f>
        <v>0.193153</v>
      </c>
      <c r="F7418" s="0" t="n">
        <f aca="false">D7418*Assumptions!$C$11*$B$7+E7418*Assumptions!$C$12*$B$8</f>
        <v>296.6999577</v>
      </c>
      <c r="G7418" s="0" t="n">
        <f aca="false">C7418*Assumptions!$C$15</f>
        <v>0</v>
      </c>
      <c r="H7418" s="0" t="n">
        <f aca="false">MIN(F7418,G7418)</f>
        <v>0</v>
      </c>
      <c r="I7418" s="0" t="n">
        <f aca="false">IF(C7418=1,MIN(G7418-H7418,Assumptions!$C$13,P7417),0)</f>
        <v>0</v>
      </c>
      <c r="J7418" s="0" t="n">
        <f aca="false">H7418+I7418</f>
        <v>0</v>
      </c>
      <c r="K7418" s="0" t="n">
        <f aca="false">MIN(IF(C7418=1,F7418-H7418,F7418),Assumptions!$C$13,MAX(0,($B$5-P7417)/$B$6))</f>
        <v>38.291558306599</v>
      </c>
      <c r="L7418" s="0" t="n">
        <f aca="false">IF(C7418=1,0,MIN(F7418-K7418,Assumptions!$C$15,MAX(0,$B$10-O7417-M7418)))</f>
        <v>200</v>
      </c>
      <c r="M7418" s="0" t="n">
        <f aca="false">'Profiles 8760'!H7407</f>
        <v>45200</v>
      </c>
      <c r="N7418" s="0" t="n">
        <f aca="false">J7418+L7418</f>
        <v>200</v>
      </c>
      <c r="O7418" s="0" t="n">
        <f aca="false">O7417+N7418</f>
        <v>689957.401150476</v>
      </c>
      <c r="P7418" s="0" t="n">
        <f aca="false">MIN($B$5,P7417+K7418*$B$6-I7418)</f>
        <v>510.81</v>
      </c>
      <c r="Q7418" s="0" t="n">
        <f aca="false">MAX(0,F7418-H7418-K7418-L7418)</f>
        <v>58.4083993934011</v>
      </c>
    </row>
    <row r="7419" customFormat="false" ht="15" hidden="false" customHeight="false" outlineLevel="0" collapsed="false">
      <c r="A7419" s="0" t="n">
        <f aca="false">'Profiles 8760'!A7408</f>
        <v>7406</v>
      </c>
      <c r="B7419" s="0" t="n">
        <f aca="false">'Profiles 8760'!B7408</f>
        <v>11</v>
      </c>
      <c r="C7419" s="0" t="n">
        <f aca="false">'Profiles 8760'!E7408</f>
        <v>0</v>
      </c>
      <c r="D7419" s="0" t="n">
        <f aca="false">'Profiles 8760'!F7408</f>
        <v>1</v>
      </c>
      <c r="E7419" s="0" t="n">
        <f aca="false">'Profiles 8760'!G7408</f>
        <v>0.154938</v>
      </c>
      <c r="F7419" s="0" t="n">
        <f aca="false">D7419*Assumptions!$C$11*$B$7+E7419*Assumptions!$C$12*$B$8</f>
        <v>295.1369642</v>
      </c>
      <c r="G7419" s="0" t="n">
        <f aca="false">C7419*Assumptions!$C$15</f>
        <v>0</v>
      </c>
      <c r="H7419" s="0" t="n">
        <f aca="false">MIN(F7419,G7419)</f>
        <v>0</v>
      </c>
      <c r="I7419" s="0" t="n">
        <f aca="false">IF(C7419=1,MIN(G7419-H7419,Assumptions!$C$13,P7418),0)</f>
        <v>0</v>
      </c>
      <c r="J7419" s="0" t="n">
        <f aca="false">H7419+I7419</f>
        <v>0</v>
      </c>
      <c r="K7419" s="0" t="n">
        <f aca="false">MIN(IF(C7419=1,F7419-H7419,F7419),Assumptions!$C$13,MAX(0,($B$5-P7418)/$B$6))</f>
        <v>0</v>
      </c>
      <c r="L7419" s="0" t="n">
        <f aca="false">IF(C7419=1,0,MIN(F7419-K7419,Assumptions!$C$15,MAX(0,$B$10-O7418-M7419)))</f>
        <v>200</v>
      </c>
      <c r="M7419" s="0" t="n">
        <f aca="false">'Profiles 8760'!H7408</f>
        <v>45200</v>
      </c>
      <c r="N7419" s="0" t="n">
        <f aca="false">J7419+L7419</f>
        <v>200</v>
      </c>
      <c r="O7419" s="0" t="n">
        <f aca="false">O7418+N7419</f>
        <v>690157.401150476</v>
      </c>
      <c r="P7419" s="0" t="n">
        <f aca="false">MIN($B$5,P7418+K7419*$B$6-I7419)</f>
        <v>510.81</v>
      </c>
      <c r="Q7419" s="0" t="n">
        <f aca="false">MAX(0,F7419-H7419-K7419-L7419)</f>
        <v>95.1369642</v>
      </c>
    </row>
    <row r="7420" customFormat="false" ht="15" hidden="false" customHeight="false" outlineLevel="0" collapsed="false">
      <c r="A7420" s="0" t="n">
        <f aca="false">'Profiles 8760'!A7409</f>
        <v>7407</v>
      </c>
      <c r="B7420" s="0" t="n">
        <f aca="false">'Profiles 8760'!B7409</f>
        <v>11</v>
      </c>
      <c r="C7420" s="0" t="n">
        <f aca="false">'Profiles 8760'!E7409</f>
        <v>0</v>
      </c>
      <c r="D7420" s="0" t="n">
        <f aca="false">'Profiles 8760'!F7409</f>
        <v>1</v>
      </c>
      <c r="E7420" s="0" t="n">
        <f aca="false">'Profiles 8760'!G7409</f>
        <v>0.23876</v>
      </c>
      <c r="F7420" s="0" t="n">
        <f aca="false">D7420*Assumptions!$C$11*$B$7+E7420*Assumptions!$C$12*$B$8</f>
        <v>298.565284</v>
      </c>
      <c r="G7420" s="0" t="n">
        <f aca="false">C7420*Assumptions!$C$15</f>
        <v>0</v>
      </c>
      <c r="H7420" s="0" t="n">
        <f aca="false">MIN(F7420,G7420)</f>
        <v>0</v>
      </c>
      <c r="I7420" s="0" t="n">
        <f aca="false">IF(C7420=1,MIN(G7420-H7420,Assumptions!$C$13,P7419),0)</f>
        <v>0</v>
      </c>
      <c r="J7420" s="0" t="n">
        <f aca="false">H7420+I7420</f>
        <v>0</v>
      </c>
      <c r="K7420" s="0" t="n">
        <f aca="false">MIN(IF(C7420=1,F7420-H7420,F7420),Assumptions!$C$13,MAX(0,($B$5-P7419)/$B$6))</f>
        <v>0</v>
      </c>
      <c r="L7420" s="0" t="n">
        <f aca="false">IF(C7420=1,0,MIN(F7420-K7420,Assumptions!$C$15,MAX(0,$B$10-O7419-M7420)))</f>
        <v>200</v>
      </c>
      <c r="M7420" s="0" t="n">
        <f aca="false">'Profiles 8760'!H7409</f>
        <v>45200</v>
      </c>
      <c r="N7420" s="0" t="n">
        <f aca="false">J7420+L7420</f>
        <v>200</v>
      </c>
      <c r="O7420" s="0" t="n">
        <f aca="false">O7419+N7420</f>
        <v>690357.401150476</v>
      </c>
      <c r="P7420" s="0" t="n">
        <f aca="false">MIN($B$5,P7419+K7420*$B$6-I7420)</f>
        <v>510.81</v>
      </c>
      <c r="Q7420" s="0" t="n">
        <f aca="false">MAX(0,F7420-H7420-K7420-L7420)</f>
        <v>98.565284</v>
      </c>
    </row>
    <row r="7421" customFormat="false" ht="15" hidden="false" customHeight="false" outlineLevel="0" collapsed="false">
      <c r="A7421" s="0" t="n">
        <f aca="false">'Profiles 8760'!A7410</f>
        <v>7408</v>
      </c>
      <c r="B7421" s="0" t="n">
        <f aca="false">'Profiles 8760'!B7410</f>
        <v>11</v>
      </c>
      <c r="C7421" s="0" t="n">
        <f aca="false">'Profiles 8760'!E7410</f>
        <v>0</v>
      </c>
      <c r="D7421" s="0" t="n">
        <f aca="false">'Profiles 8760'!F7410</f>
        <v>0.804699</v>
      </c>
      <c r="E7421" s="0" t="n">
        <f aca="false">'Profiles 8760'!G7410</f>
        <v>0.193204</v>
      </c>
      <c r="F7421" s="0" t="n">
        <f aca="false">D7421*Assumptions!$C$11*$B$7+E7421*Assumptions!$C$12*$B$8</f>
        <v>240.2991148</v>
      </c>
      <c r="G7421" s="0" t="n">
        <f aca="false">C7421*Assumptions!$C$15</f>
        <v>0</v>
      </c>
      <c r="H7421" s="0" t="n">
        <f aca="false">MIN(F7421,G7421)</f>
        <v>0</v>
      </c>
      <c r="I7421" s="0" t="n">
        <f aca="false">IF(C7421=1,MIN(G7421-H7421,Assumptions!$C$13,P7420),0)</f>
        <v>0</v>
      </c>
      <c r="J7421" s="0" t="n">
        <f aca="false">H7421+I7421</f>
        <v>0</v>
      </c>
      <c r="K7421" s="0" t="n">
        <f aca="false">MIN(IF(C7421=1,F7421-H7421,F7421),Assumptions!$C$13,MAX(0,($B$5-P7420)/$B$6))</f>
        <v>0</v>
      </c>
      <c r="L7421" s="0" t="n">
        <f aca="false">IF(C7421=1,0,MIN(F7421-K7421,Assumptions!$C$15,MAX(0,$B$10-O7420-M7421)))</f>
        <v>200</v>
      </c>
      <c r="M7421" s="0" t="n">
        <f aca="false">'Profiles 8760'!H7410</f>
        <v>45200</v>
      </c>
      <c r="N7421" s="0" t="n">
        <f aca="false">J7421+L7421</f>
        <v>200</v>
      </c>
      <c r="O7421" s="0" t="n">
        <f aca="false">O7420+N7421</f>
        <v>690557.401150476</v>
      </c>
      <c r="P7421" s="0" t="n">
        <f aca="false">MIN($B$5,P7420+K7421*$B$6-I7421)</f>
        <v>510.81</v>
      </c>
      <c r="Q7421" s="0" t="n">
        <f aca="false">MAX(0,F7421-H7421-K7421-L7421)</f>
        <v>40.2991148</v>
      </c>
    </row>
    <row r="7422" customFormat="false" ht="15" hidden="false" customHeight="false" outlineLevel="0" collapsed="false">
      <c r="A7422" s="0" t="n">
        <f aca="false">'Profiles 8760'!A7411</f>
        <v>7409</v>
      </c>
      <c r="B7422" s="0" t="n">
        <f aca="false">'Profiles 8760'!B7411</f>
        <v>11</v>
      </c>
      <c r="C7422" s="0" t="n">
        <f aca="false">'Profiles 8760'!E7411</f>
        <v>0</v>
      </c>
      <c r="D7422" s="0" t="n">
        <f aca="false">'Profiles 8760'!F7411</f>
        <v>0.427071</v>
      </c>
      <c r="E7422" s="0" t="n">
        <f aca="false">'Profiles 8760'!G7411</f>
        <v>0.124422</v>
      </c>
      <c r="F7422" s="0" t="n">
        <f aca="false">D7422*Assumptions!$C$11*$B$7+E7422*Assumptions!$C$12*$B$8</f>
        <v>128.4269646</v>
      </c>
      <c r="G7422" s="0" t="n">
        <f aca="false">C7422*Assumptions!$C$15</f>
        <v>0</v>
      </c>
      <c r="H7422" s="0" t="n">
        <f aca="false">MIN(F7422,G7422)</f>
        <v>0</v>
      </c>
      <c r="I7422" s="0" t="n">
        <f aca="false">IF(C7422=1,MIN(G7422-H7422,Assumptions!$C$13,P7421),0)</f>
        <v>0</v>
      </c>
      <c r="J7422" s="0" t="n">
        <f aca="false">H7422+I7422</f>
        <v>0</v>
      </c>
      <c r="K7422" s="0" t="n">
        <f aca="false">MIN(IF(C7422=1,F7422-H7422,F7422),Assumptions!$C$13,MAX(0,($B$5-P7421)/$B$6))</f>
        <v>0</v>
      </c>
      <c r="L7422" s="0" t="n">
        <f aca="false">IF(C7422=1,0,MIN(F7422-K7422,Assumptions!$C$15,MAX(0,$B$10-O7421-M7422)))</f>
        <v>128.4269646</v>
      </c>
      <c r="M7422" s="0" t="n">
        <f aca="false">'Profiles 8760'!H7411</f>
        <v>45200</v>
      </c>
      <c r="N7422" s="0" t="n">
        <f aca="false">J7422+L7422</f>
        <v>128.4269646</v>
      </c>
      <c r="O7422" s="0" t="n">
        <f aca="false">O7421+N7422</f>
        <v>690685.828115076</v>
      </c>
      <c r="P7422" s="0" t="n">
        <f aca="false">MIN($B$5,P7421+K7422*$B$6-I7422)</f>
        <v>510.81</v>
      </c>
      <c r="Q7422" s="0" t="n">
        <f aca="false">MAX(0,F7422-H7422-K7422-L7422)</f>
        <v>0</v>
      </c>
    </row>
    <row r="7423" customFormat="false" ht="15" hidden="false" customHeight="false" outlineLevel="0" collapsed="false">
      <c r="A7423" s="0" t="n">
        <f aca="false">'Profiles 8760'!A7412</f>
        <v>7410</v>
      </c>
      <c r="B7423" s="0" t="n">
        <f aca="false">'Profiles 8760'!B7412</f>
        <v>11</v>
      </c>
      <c r="C7423" s="0" t="n">
        <f aca="false">'Profiles 8760'!E7412</f>
        <v>0</v>
      </c>
      <c r="D7423" s="0" t="n">
        <f aca="false">'Profiles 8760'!F7412</f>
        <v>0.091204</v>
      </c>
      <c r="E7423" s="0" t="n">
        <f aca="false">'Profiles 8760'!G7412</f>
        <v>0.154658</v>
      </c>
      <c r="F7423" s="0" t="n">
        <f aca="false">D7423*Assumptions!$C$11*$B$7+E7423*Assumptions!$C$12*$B$8</f>
        <v>32.6652274</v>
      </c>
      <c r="G7423" s="0" t="n">
        <f aca="false">C7423*Assumptions!$C$15</f>
        <v>0</v>
      </c>
      <c r="H7423" s="0" t="n">
        <f aca="false">MIN(F7423,G7423)</f>
        <v>0</v>
      </c>
      <c r="I7423" s="0" t="n">
        <f aca="false">IF(C7423=1,MIN(G7423-H7423,Assumptions!$C$13,P7422),0)</f>
        <v>0</v>
      </c>
      <c r="J7423" s="0" t="n">
        <f aca="false">H7423+I7423</f>
        <v>0</v>
      </c>
      <c r="K7423" s="0" t="n">
        <f aca="false">MIN(IF(C7423=1,F7423-H7423,F7423),Assumptions!$C$13,MAX(0,($B$5-P7422)/$B$6))</f>
        <v>0</v>
      </c>
      <c r="L7423" s="0" t="n">
        <f aca="false">IF(C7423=1,0,MIN(F7423-K7423,Assumptions!$C$15,MAX(0,$B$10-O7422-M7423)))</f>
        <v>32.6652274</v>
      </c>
      <c r="M7423" s="0" t="n">
        <f aca="false">'Profiles 8760'!H7412</f>
        <v>45200</v>
      </c>
      <c r="N7423" s="0" t="n">
        <f aca="false">J7423+L7423</f>
        <v>32.6652274</v>
      </c>
      <c r="O7423" s="0" t="n">
        <f aca="false">O7422+N7423</f>
        <v>690718.493342476</v>
      </c>
      <c r="P7423" s="0" t="n">
        <f aca="false">MIN($B$5,P7422+K7423*$B$6-I7423)</f>
        <v>510.81</v>
      </c>
      <c r="Q7423" s="0" t="n">
        <f aca="false">MAX(0,F7423-H7423-K7423-L7423)</f>
        <v>0</v>
      </c>
    </row>
    <row r="7424" customFormat="false" ht="15" hidden="false" customHeight="false" outlineLevel="0" collapsed="false">
      <c r="A7424" s="0" t="n">
        <f aca="false">'Profiles 8760'!A7413</f>
        <v>7411</v>
      </c>
      <c r="B7424" s="0" t="n">
        <f aca="false">'Profiles 8760'!B7413</f>
        <v>11</v>
      </c>
      <c r="C7424" s="0" t="n">
        <f aca="false">'Profiles 8760'!E7413</f>
        <v>0</v>
      </c>
      <c r="D7424" s="0" t="n">
        <f aca="false">'Profiles 8760'!F7413</f>
        <v>0</v>
      </c>
      <c r="E7424" s="0" t="n">
        <f aca="false">'Profiles 8760'!G7413</f>
        <v>0.1486</v>
      </c>
      <c r="F7424" s="0" t="n">
        <f aca="false">D7424*Assumptions!$C$11*$B$7+E7424*Assumptions!$C$12*$B$8</f>
        <v>6.07774</v>
      </c>
      <c r="G7424" s="0" t="n">
        <f aca="false">C7424*Assumptions!$C$15</f>
        <v>0</v>
      </c>
      <c r="H7424" s="0" t="n">
        <f aca="false">MIN(F7424,G7424)</f>
        <v>0</v>
      </c>
      <c r="I7424" s="0" t="n">
        <f aca="false">IF(C7424=1,MIN(G7424-H7424,Assumptions!$C$13,P7423),0)</f>
        <v>0</v>
      </c>
      <c r="J7424" s="0" t="n">
        <f aca="false">H7424+I7424</f>
        <v>0</v>
      </c>
      <c r="K7424" s="0" t="n">
        <f aca="false">MIN(IF(C7424=1,F7424-H7424,F7424),Assumptions!$C$13,MAX(0,($B$5-P7423)/$B$6))</f>
        <v>0</v>
      </c>
      <c r="L7424" s="0" t="n">
        <f aca="false">IF(C7424=1,0,MIN(F7424-K7424,Assumptions!$C$15,MAX(0,$B$10-O7423-M7424)))</f>
        <v>6.07774</v>
      </c>
      <c r="M7424" s="0" t="n">
        <f aca="false">'Profiles 8760'!H7413</f>
        <v>45200</v>
      </c>
      <c r="N7424" s="0" t="n">
        <f aca="false">J7424+L7424</f>
        <v>6.07774</v>
      </c>
      <c r="O7424" s="0" t="n">
        <f aca="false">O7423+N7424</f>
        <v>690724.571082476</v>
      </c>
      <c r="P7424" s="0" t="n">
        <f aca="false">MIN($B$5,P7423+K7424*$B$6-I7424)</f>
        <v>510.81</v>
      </c>
      <c r="Q7424" s="0" t="n">
        <f aca="false">MAX(0,F7424-H7424-K7424-L7424)</f>
        <v>0</v>
      </c>
    </row>
    <row r="7425" customFormat="false" ht="15" hidden="false" customHeight="false" outlineLevel="0" collapsed="false">
      <c r="A7425" s="0" t="n">
        <f aca="false">'Profiles 8760'!A7414</f>
        <v>7412</v>
      </c>
      <c r="B7425" s="0" t="n">
        <f aca="false">'Profiles 8760'!B7414</f>
        <v>11</v>
      </c>
      <c r="C7425" s="0" t="n">
        <f aca="false">'Profiles 8760'!E7414</f>
        <v>1</v>
      </c>
      <c r="D7425" s="0" t="n">
        <f aca="false">'Profiles 8760'!F7414</f>
        <v>0</v>
      </c>
      <c r="E7425" s="0" t="n">
        <f aca="false">'Profiles 8760'!G7414</f>
        <v>0.259285</v>
      </c>
      <c r="F7425" s="0" t="n">
        <f aca="false">D7425*Assumptions!$C$11*$B$7+E7425*Assumptions!$C$12*$B$8</f>
        <v>10.6047565</v>
      </c>
      <c r="G7425" s="0" t="n">
        <f aca="false">C7425*Assumptions!$C$15</f>
        <v>200</v>
      </c>
      <c r="H7425" s="0" t="n">
        <f aca="false">MIN(F7425,G7425)</f>
        <v>10.6047565</v>
      </c>
      <c r="I7425" s="0" t="n">
        <f aca="false">IF(C7425=1,MIN(G7425-H7425,Assumptions!$C$13,P7424),0)</f>
        <v>180</v>
      </c>
      <c r="J7425" s="0" t="n">
        <f aca="false">H7425+I7425</f>
        <v>190.6047565</v>
      </c>
      <c r="K7425" s="0" t="n">
        <f aca="false">MIN(IF(C7425=1,F7425-H7425,F7425),Assumptions!$C$13,MAX(0,($B$5-P7424)/$B$6))</f>
        <v>0</v>
      </c>
      <c r="L7425" s="0" t="n">
        <f aca="false">IF(C7425=1,0,MIN(F7425-K7425,Assumptions!$C$15,MAX(0,$B$10-O7424-M7425)))</f>
        <v>0</v>
      </c>
      <c r="M7425" s="0" t="n">
        <f aca="false">'Profiles 8760'!H7414</f>
        <v>45000</v>
      </c>
      <c r="N7425" s="0" t="n">
        <f aca="false">J7425+L7425</f>
        <v>190.6047565</v>
      </c>
      <c r="O7425" s="0" t="n">
        <f aca="false">O7424+N7425</f>
        <v>690915.175838976</v>
      </c>
      <c r="P7425" s="0" t="n">
        <f aca="false">MIN($B$5,P7424+K7425*$B$6-I7425)</f>
        <v>330.81</v>
      </c>
      <c r="Q7425" s="0" t="n">
        <f aca="false">MAX(0,F7425-H7425-K7425-L7425)</f>
        <v>0</v>
      </c>
    </row>
    <row r="7426" customFormat="false" ht="15" hidden="false" customHeight="false" outlineLevel="0" collapsed="false">
      <c r="A7426" s="0" t="n">
        <f aca="false">'Profiles 8760'!A7415</f>
        <v>7413</v>
      </c>
      <c r="B7426" s="0" t="n">
        <f aca="false">'Profiles 8760'!B7415</f>
        <v>11</v>
      </c>
      <c r="C7426" s="0" t="n">
        <f aca="false">'Profiles 8760'!E7415</f>
        <v>1</v>
      </c>
      <c r="D7426" s="0" t="n">
        <f aca="false">'Profiles 8760'!F7415</f>
        <v>0</v>
      </c>
      <c r="E7426" s="0" t="n">
        <f aca="false">'Profiles 8760'!G7415</f>
        <v>0.309909</v>
      </c>
      <c r="F7426" s="0" t="n">
        <f aca="false">D7426*Assumptions!$C$11*$B$7+E7426*Assumptions!$C$12*$B$8</f>
        <v>12.6752781</v>
      </c>
      <c r="G7426" s="0" t="n">
        <f aca="false">C7426*Assumptions!$C$15</f>
        <v>200</v>
      </c>
      <c r="H7426" s="0" t="n">
        <f aca="false">MIN(F7426,G7426)</f>
        <v>12.6752781</v>
      </c>
      <c r="I7426" s="0" t="n">
        <f aca="false">IF(C7426=1,MIN(G7426-H7426,Assumptions!$C$13,P7425),0)</f>
        <v>180</v>
      </c>
      <c r="J7426" s="0" t="n">
        <f aca="false">H7426+I7426</f>
        <v>192.6752781</v>
      </c>
      <c r="K7426" s="0" t="n">
        <f aca="false">MIN(IF(C7426=1,F7426-H7426,F7426),Assumptions!$C$13,MAX(0,($B$5-P7425)/$B$6))</f>
        <v>0</v>
      </c>
      <c r="L7426" s="0" t="n">
        <f aca="false">IF(C7426=1,0,MIN(F7426-K7426,Assumptions!$C$15,MAX(0,$B$10-O7425-M7426)))</f>
        <v>0</v>
      </c>
      <c r="M7426" s="0" t="n">
        <f aca="false">'Profiles 8760'!H7415</f>
        <v>44800</v>
      </c>
      <c r="N7426" s="0" t="n">
        <f aca="false">J7426+L7426</f>
        <v>192.6752781</v>
      </c>
      <c r="O7426" s="0" t="n">
        <f aca="false">O7425+N7426</f>
        <v>691107.851117076</v>
      </c>
      <c r="P7426" s="0" t="n">
        <f aca="false">MIN($B$5,P7425+K7426*$B$6-I7426)</f>
        <v>150.81</v>
      </c>
      <c r="Q7426" s="0" t="n">
        <f aca="false">MAX(0,F7426-H7426-K7426-L7426)</f>
        <v>0</v>
      </c>
    </row>
    <row r="7427" customFormat="false" ht="15" hidden="false" customHeight="false" outlineLevel="0" collapsed="false">
      <c r="A7427" s="0" t="n">
        <f aca="false">'Profiles 8760'!A7416</f>
        <v>7414</v>
      </c>
      <c r="B7427" s="0" t="n">
        <f aca="false">'Profiles 8760'!B7416</f>
        <v>11</v>
      </c>
      <c r="C7427" s="0" t="n">
        <f aca="false">'Profiles 8760'!E7416</f>
        <v>0</v>
      </c>
      <c r="D7427" s="0" t="n">
        <f aca="false">'Profiles 8760'!F7416</f>
        <v>0</v>
      </c>
      <c r="E7427" s="0" t="n">
        <f aca="false">'Profiles 8760'!G7416</f>
        <v>0.196106</v>
      </c>
      <c r="F7427" s="0" t="n">
        <f aca="false">D7427*Assumptions!$C$11*$B$7+E7427*Assumptions!$C$12*$B$8</f>
        <v>8.0207354</v>
      </c>
      <c r="G7427" s="0" t="n">
        <f aca="false">C7427*Assumptions!$C$15</f>
        <v>0</v>
      </c>
      <c r="H7427" s="0" t="n">
        <f aca="false">MIN(F7427,G7427)</f>
        <v>0</v>
      </c>
      <c r="I7427" s="0" t="n">
        <f aca="false">IF(C7427=1,MIN(G7427-H7427,Assumptions!$C$13,P7426),0)</f>
        <v>0</v>
      </c>
      <c r="J7427" s="0" t="n">
        <f aca="false">H7427+I7427</f>
        <v>0</v>
      </c>
      <c r="K7427" s="0" t="n">
        <f aca="false">MIN(IF(C7427=1,F7427-H7427,F7427),Assumptions!$C$13,MAX(0,($B$5-P7426)/$B$6))</f>
        <v>8.0207354</v>
      </c>
      <c r="L7427" s="0" t="n">
        <f aca="false">IF(C7427=1,0,MIN(F7427-K7427,Assumptions!$C$15,MAX(0,$B$10-O7426-M7427)))</f>
        <v>0</v>
      </c>
      <c r="M7427" s="0" t="n">
        <f aca="false">'Profiles 8760'!H7416</f>
        <v>44800</v>
      </c>
      <c r="N7427" s="0" t="n">
        <f aca="false">J7427+L7427</f>
        <v>0</v>
      </c>
      <c r="O7427" s="0" t="n">
        <f aca="false">O7426+N7427</f>
        <v>691107.851117076</v>
      </c>
      <c r="P7427" s="0" t="n">
        <f aca="false">MIN($B$5,P7426+K7427*$B$6-I7427)</f>
        <v>157.76237344472</v>
      </c>
      <c r="Q7427" s="0" t="n">
        <f aca="false">MAX(0,F7427-H7427-K7427-L7427)</f>
        <v>0</v>
      </c>
    </row>
    <row r="7428" customFormat="false" ht="15" hidden="false" customHeight="false" outlineLevel="0" collapsed="false">
      <c r="A7428" s="0" t="n">
        <f aca="false">'Profiles 8760'!A7417</f>
        <v>7415</v>
      </c>
      <c r="B7428" s="0" t="n">
        <f aca="false">'Profiles 8760'!B7417</f>
        <v>11</v>
      </c>
      <c r="C7428" s="0" t="n">
        <f aca="false">'Profiles 8760'!E7417</f>
        <v>0</v>
      </c>
      <c r="D7428" s="0" t="n">
        <f aca="false">'Profiles 8760'!F7417</f>
        <v>0</v>
      </c>
      <c r="E7428" s="0" t="n">
        <f aca="false">'Profiles 8760'!G7417</f>
        <v>0.195789</v>
      </c>
      <c r="F7428" s="0" t="n">
        <f aca="false">D7428*Assumptions!$C$11*$B$7+E7428*Assumptions!$C$12*$B$8</f>
        <v>8.0077701</v>
      </c>
      <c r="G7428" s="0" t="n">
        <f aca="false">C7428*Assumptions!$C$15</f>
        <v>0</v>
      </c>
      <c r="H7428" s="0" t="n">
        <f aca="false">MIN(F7428,G7428)</f>
        <v>0</v>
      </c>
      <c r="I7428" s="0" t="n">
        <f aca="false">IF(C7428=1,MIN(G7428-H7428,Assumptions!$C$13,P7427),0)</f>
        <v>0</v>
      </c>
      <c r="J7428" s="0" t="n">
        <f aca="false">H7428+I7428</f>
        <v>0</v>
      </c>
      <c r="K7428" s="0" t="n">
        <f aca="false">MIN(IF(C7428=1,F7428-H7428,F7428),Assumptions!$C$13,MAX(0,($B$5-P7427)/$B$6))</f>
        <v>8.0077701</v>
      </c>
      <c r="L7428" s="0" t="n">
        <f aca="false">IF(C7428=1,0,MIN(F7428-K7428,Assumptions!$C$15,MAX(0,$B$10-O7427-M7428)))</f>
        <v>0</v>
      </c>
      <c r="M7428" s="0" t="n">
        <f aca="false">'Profiles 8760'!H7417</f>
        <v>44800</v>
      </c>
      <c r="N7428" s="0" t="n">
        <f aca="false">J7428+L7428</f>
        <v>0</v>
      </c>
      <c r="O7428" s="0" t="n">
        <f aca="false">O7427+N7428</f>
        <v>691107.851117076</v>
      </c>
      <c r="P7428" s="0" t="n">
        <f aca="false">MIN($B$5,P7427+K7428*$B$6-I7428)</f>
        <v>164.7035085674</v>
      </c>
      <c r="Q7428" s="0" t="n">
        <f aca="false">MAX(0,F7428-H7428-K7428-L7428)</f>
        <v>0</v>
      </c>
    </row>
    <row r="7429" customFormat="false" ht="15" hidden="false" customHeight="false" outlineLevel="0" collapsed="false">
      <c r="A7429" s="0" t="n">
        <f aca="false">'Profiles 8760'!A7418</f>
        <v>7416</v>
      </c>
      <c r="B7429" s="0" t="n">
        <f aca="false">'Profiles 8760'!B7418</f>
        <v>11</v>
      </c>
      <c r="C7429" s="0" t="n">
        <f aca="false">'Profiles 8760'!E7418</f>
        <v>0</v>
      </c>
      <c r="D7429" s="0" t="n">
        <f aca="false">'Profiles 8760'!F7418</f>
        <v>0</v>
      </c>
      <c r="E7429" s="0" t="n">
        <f aca="false">'Profiles 8760'!G7418</f>
        <v>0.151412</v>
      </c>
      <c r="F7429" s="0" t="n">
        <f aca="false">D7429*Assumptions!$C$11*$B$7+E7429*Assumptions!$C$12*$B$8</f>
        <v>6.1927508</v>
      </c>
      <c r="G7429" s="0" t="n">
        <f aca="false">C7429*Assumptions!$C$15</f>
        <v>0</v>
      </c>
      <c r="H7429" s="0" t="n">
        <f aca="false">MIN(F7429,G7429)</f>
        <v>0</v>
      </c>
      <c r="I7429" s="0" t="n">
        <f aca="false">IF(C7429=1,MIN(G7429-H7429,Assumptions!$C$13,P7428),0)</f>
        <v>0</v>
      </c>
      <c r="J7429" s="0" t="n">
        <f aca="false">H7429+I7429</f>
        <v>0</v>
      </c>
      <c r="K7429" s="0" t="n">
        <f aca="false">MIN(IF(C7429=1,F7429-H7429,F7429),Assumptions!$C$13,MAX(0,($B$5-P7428)/$B$6))</f>
        <v>6.1927508</v>
      </c>
      <c r="L7429" s="0" t="n">
        <f aca="false">IF(C7429=1,0,MIN(F7429-K7429,Assumptions!$C$15,MAX(0,$B$10-O7428-M7429)))</f>
        <v>0</v>
      </c>
      <c r="M7429" s="0" t="n">
        <f aca="false">'Profiles 8760'!H7418</f>
        <v>44800</v>
      </c>
      <c r="N7429" s="0" t="n">
        <f aca="false">J7429+L7429</f>
        <v>0</v>
      </c>
      <c r="O7429" s="0" t="n">
        <f aca="false">O7428+N7429</f>
        <v>691107.851117076</v>
      </c>
      <c r="P7429" s="0" t="n">
        <f aca="false">MIN($B$5,P7428+K7429*$B$6-I7429)</f>
        <v>170.07138496084</v>
      </c>
      <c r="Q7429" s="0" t="n">
        <f aca="false">MAX(0,F7429-H7429-K7429-L7429)</f>
        <v>0</v>
      </c>
    </row>
    <row r="7430" customFormat="false" ht="15" hidden="false" customHeight="false" outlineLevel="0" collapsed="false">
      <c r="A7430" s="0" t="n">
        <f aca="false">'Profiles 8760'!A7419</f>
        <v>7417</v>
      </c>
      <c r="B7430" s="0" t="n">
        <f aca="false">'Profiles 8760'!B7419</f>
        <v>11</v>
      </c>
      <c r="C7430" s="0" t="n">
        <f aca="false">'Profiles 8760'!E7419</f>
        <v>0</v>
      </c>
      <c r="D7430" s="0" t="n">
        <f aca="false">'Profiles 8760'!F7419</f>
        <v>0</v>
      </c>
      <c r="E7430" s="0" t="n">
        <f aca="false">'Profiles 8760'!G7419</f>
        <v>0.186692</v>
      </c>
      <c r="F7430" s="0" t="n">
        <f aca="false">D7430*Assumptions!$C$11*$B$7+E7430*Assumptions!$C$12*$B$8</f>
        <v>7.6357028</v>
      </c>
      <c r="G7430" s="0" t="n">
        <f aca="false">C7430*Assumptions!$C$15</f>
        <v>0</v>
      </c>
      <c r="H7430" s="0" t="n">
        <f aca="false">MIN(F7430,G7430)</f>
        <v>0</v>
      </c>
      <c r="I7430" s="0" t="n">
        <f aca="false">IF(C7430=1,MIN(G7430-H7430,Assumptions!$C$13,P7429),0)</f>
        <v>0</v>
      </c>
      <c r="J7430" s="0" t="n">
        <f aca="false">H7430+I7430</f>
        <v>0</v>
      </c>
      <c r="K7430" s="0" t="n">
        <f aca="false">MIN(IF(C7430=1,F7430-H7430,F7430),Assumptions!$C$13,MAX(0,($B$5-P7429)/$B$6))</f>
        <v>7.6357028</v>
      </c>
      <c r="L7430" s="0" t="n">
        <f aca="false">IF(C7430=1,0,MIN(F7430-K7430,Assumptions!$C$15,MAX(0,$B$10-O7429-M7430)))</f>
        <v>0</v>
      </c>
      <c r="M7430" s="0" t="n">
        <f aca="false">'Profiles 8760'!H7419</f>
        <v>44800</v>
      </c>
      <c r="N7430" s="0" t="n">
        <f aca="false">J7430+L7430</f>
        <v>0</v>
      </c>
      <c r="O7430" s="0" t="n">
        <f aca="false">O7429+N7430</f>
        <v>691107.851117076</v>
      </c>
      <c r="P7430" s="0" t="n">
        <f aca="false">MIN($B$5,P7429+K7430*$B$6-I7430)</f>
        <v>176.69001214788</v>
      </c>
      <c r="Q7430" s="0" t="n">
        <f aca="false">MAX(0,F7430-H7430-K7430-L7430)</f>
        <v>0</v>
      </c>
    </row>
    <row r="7431" customFormat="false" ht="15" hidden="false" customHeight="false" outlineLevel="0" collapsed="false">
      <c r="A7431" s="0" t="n">
        <f aca="false">'Profiles 8760'!A7420</f>
        <v>7418</v>
      </c>
      <c r="B7431" s="0" t="n">
        <f aca="false">'Profiles 8760'!B7420</f>
        <v>11</v>
      </c>
      <c r="C7431" s="0" t="n">
        <f aca="false">'Profiles 8760'!E7420</f>
        <v>0</v>
      </c>
      <c r="D7431" s="0" t="n">
        <f aca="false">'Profiles 8760'!F7420</f>
        <v>0</v>
      </c>
      <c r="E7431" s="0" t="n">
        <f aca="false">'Profiles 8760'!G7420</f>
        <v>0.354724</v>
      </c>
      <c r="F7431" s="0" t="n">
        <f aca="false">D7431*Assumptions!$C$11*$B$7+E7431*Assumptions!$C$12*$B$8</f>
        <v>14.5082116</v>
      </c>
      <c r="G7431" s="0" t="n">
        <f aca="false">C7431*Assumptions!$C$15</f>
        <v>0</v>
      </c>
      <c r="H7431" s="0" t="n">
        <f aca="false">MIN(F7431,G7431)</f>
        <v>0</v>
      </c>
      <c r="I7431" s="0" t="n">
        <f aca="false">IF(C7431=1,MIN(G7431-H7431,Assumptions!$C$13,P7430),0)</f>
        <v>0</v>
      </c>
      <c r="J7431" s="0" t="n">
        <f aca="false">H7431+I7431</f>
        <v>0</v>
      </c>
      <c r="K7431" s="0" t="n">
        <f aca="false">MIN(IF(C7431=1,F7431-H7431,F7431),Assumptions!$C$13,MAX(0,($B$5-P7430)/$B$6))</f>
        <v>14.5082116</v>
      </c>
      <c r="L7431" s="0" t="n">
        <f aca="false">IF(C7431=1,0,MIN(F7431-K7431,Assumptions!$C$15,MAX(0,$B$10-O7430-M7431)))</f>
        <v>0</v>
      </c>
      <c r="M7431" s="0" t="n">
        <f aca="false">'Profiles 8760'!H7420</f>
        <v>44800</v>
      </c>
      <c r="N7431" s="0" t="n">
        <f aca="false">J7431+L7431</f>
        <v>0</v>
      </c>
      <c r="O7431" s="0" t="n">
        <f aca="false">O7430+N7431</f>
        <v>691107.851117076</v>
      </c>
      <c r="P7431" s="0" t="n">
        <f aca="false">MIN($B$5,P7430+K7431*$B$6-I7431)</f>
        <v>189.26572996276</v>
      </c>
      <c r="Q7431" s="0" t="n">
        <f aca="false">MAX(0,F7431-H7431-K7431-L7431)</f>
        <v>0</v>
      </c>
    </row>
    <row r="7432" customFormat="false" ht="15" hidden="false" customHeight="false" outlineLevel="0" collapsed="false">
      <c r="A7432" s="0" t="n">
        <f aca="false">'Profiles 8760'!A7421</f>
        <v>7419</v>
      </c>
      <c r="B7432" s="0" t="n">
        <f aca="false">'Profiles 8760'!B7421</f>
        <v>11</v>
      </c>
      <c r="C7432" s="0" t="n">
        <f aca="false">'Profiles 8760'!E7421</f>
        <v>0</v>
      </c>
      <c r="D7432" s="0" t="n">
        <f aca="false">'Profiles 8760'!F7421</f>
        <v>0</v>
      </c>
      <c r="E7432" s="0" t="n">
        <f aca="false">'Profiles 8760'!G7421</f>
        <v>0.274019</v>
      </c>
      <c r="F7432" s="0" t="n">
        <f aca="false">D7432*Assumptions!$C$11*$B$7+E7432*Assumptions!$C$12*$B$8</f>
        <v>11.2073771</v>
      </c>
      <c r="G7432" s="0" t="n">
        <f aca="false">C7432*Assumptions!$C$15</f>
        <v>0</v>
      </c>
      <c r="H7432" s="0" t="n">
        <f aca="false">MIN(F7432,G7432)</f>
        <v>0</v>
      </c>
      <c r="I7432" s="0" t="n">
        <f aca="false">IF(C7432=1,MIN(G7432-H7432,Assumptions!$C$13,P7431),0)</f>
        <v>0</v>
      </c>
      <c r="J7432" s="0" t="n">
        <f aca="false">H7432+I7432</f>
        <v>0</v>
      </c>
      <c r="K7432" s="0" t="n">
        <f aca="false">MIN(IF(C7432=1,F7432-H7432,F7432),Assumptions!$C$13,MAX(0,($B$5-P7431)/$B$6))</f>
        <v>11.2073771</v>
      </c>
      <c r="L7432" s="0" t="n">
        <f aca="false">IF(C7432=1,0,MIN(F7432-K7432,Assumptions!$C$15,MAX(0,$B$10-O7431-M7432)))</f>
        <v>0</v>
      </c>
      <c r="M7432" s="0" t="n">
        <f aca="false">'Profiles 8760'!H7421</f>
        <v>44800</v>
      </c>
      <c r="N7432" s="0" t="n">
        <f aca="false">J7432+L7432</f>
        <v>0</v>
      </c>
      <c r="O7432" s="0" t="n">
        <f aca="false">O7431+N7432</f>
        <v>691107.851117076</v>
      </c>
      <c r="P7432" s="0" t="n">
        <f aca="false">MIN($B$5,P7431+K7432*$B$6-I7432)</f>
        <v>198.98028443304</v>
      </c>
      <c r="Q7432" s="0" t="n">
        <f aca="false">MAX(0,F7432-H7432-K7432-L7432)</f>
        <v>0</v>
      </c>
    </row>
    <row r="7433" customFormat="false" ht="15" hidden="false" customHeight="false" outlineLevel="0" collapsed="false">
      <c r="A7433" s="0" t="n">
        <f aca="false">'Profiles 8760'!A7422</f>
        <v>7420</v>
      </c>
      <c r="B7433" s="0" t="n">
        <f aca="false">'Profiles 8760'!B7422</f>
        <v>11</v>
      </c>
      <c r="C7433" s="0" t="n">
        <f aca="false">'Profiles 8760'!E7422</f>
        <v>0</v>
      </c>
      <c r="D7433" s="0" t="n">
        <f aca="false">'Profiles 8760'!F7422</f>
        <v>0</v>
      </c>
      <c r="E7433" s="0" t="n">
        <f aca="false">'Profiles 8760'!G7422</f>
        <v>0.379894</v>
      </c>
      <c r="F7433" s="0" t="n">
        <f aca="false">D7433*Assumptions!$C$11*$B$7+E7433*Assumptions!$C$12*$B$8</f>
        <v>15.5376646</v>
      </c>
      <c r="G7433" s="0" t="n">
        <f aca="false">C7433*Assumptions!$C$15</f>
        <v>0</v>
      </c>
      <c r="H7433" s="0" t="n">
        <f aca="false">MIN(F7433,G7433)</f>
        <v>0</v>
      </c>
      <c r="I7433" s="0" t="n">
        <f aca="false">IF(C7433=1,MIN(G7433-H7433,Assumptions!$C$13,P7432),0)</f>
        <v>0</v>
      </c>
      <c r="J7433" s="0" t="n">
        <f aca="false">H7433+I7433</f>
        <v>0</v>
      </c>
      <c r="K7433" s="0" t="n">
        <f aca="false">MIN(IF(C7433=1,F7433-H7433,F7433),Assumptions!$C$13,MAX(0,($B$5-P7432)/$B$6))</f>
        <v>15.5376646</v>
      </c>
      <c r="L7433" s="0" t="n">
        <f aca="false">IF(C7433=1,0,MIN(F7433-K7433,Assumptions!$C$15,MAX(0,$B$10-O7432-M7433)))</f>
        <v>0</v>
      </c>
      <c r="M7433" s="0" t="n">
        <f aca="false">'Profiles 8760'!H7422</f>
        <v>44800</v>
      </c>
      <c r="N7433" s="0" t="n">
        <f aca="false">J7433+L7433</f>
        <v>0</v>
      </c>
      <c r="O7433" s="0" t="n">
        <f aca="false">O7432+N7433</f>
        <v>691107.851117076</v>
      </c>
      <c r="P7433" s="0" t="n">
        <f aca="false">MIN($B$5,P7432+K7433*$B$6-I7433)</f>
        <v>212.44833210832</v>
      </c>
      <c r="Q7433" s="0" t="n">
        <f aca="false">MAX(0,F7433-H7433-K7433-L7433)</f>
        <v>0</v>
      </c>
    </row>
    <row r="7434" customFormat="false" ht="15" hidden="false" customHeight="false" outlineLevel="0" collapsed="false">
      <c r="A7434" s="0" t="n">
        <f aca="false">'Profiles 8760'!A7423</f>
        <v>7421</v>
      </c>
      <c r="B7434" s="0" t="n">
        <f aca="false">'Profiles 8760'!B7423</f>
        <v>11</v>
      </c>
      <c r="C7434" s="0" t="n">
        <f aca="false">'Profiles 8760'!E7423</f>
        <v>0</v>
      </c>
      <c r="D7434" s="0" t="n">
        <f aca="false">'Profiles 8760'!F7423</f>
        <v>0</v>
      </c>
      <c r="E7434" s="0" t="n">
        <f aca="false">'Profiles 8760'!G7423</f>
        <v>0.227948</v>
      </c>
      <c r="F7434" s="0" t="n">
        <f aca="false">D7434*Assumptions!$C$11*$B$7+E7434*Assumptions!$C$12*$B$8</f>
        <v>9.3230732</v>
      </c>
      <c r="G7434" s="0" t="n">
        <f aca="false">C7434*Assumptions!$C$15</f>
        <v>0</v>
      </c>
      <c r="H7434" s="0" t="n">
        <f aca="false">MIN(F7434,G7434)</f>
        <v>0</v>
      </c>
      <c r="I7434" s="0" t="n">
        <f aca="false">IF(C7434=1,MIN(G7434-H7434,Assumptions!$C$13,P7433),0)</f>
        <v>0</v>
      </c>
      <c r="J7434" s="0" t="n">
        <f aca="false">H7434+I7434</f>
        <v>0</v>
      </c>
      <c r="K7434" s="0" t="n">
        <f aca="false">MIN(IF(C7434=1,F7434-H7434,F7434),Assumptions!$C$13,MAX(0,($B$5-P7433)/$B$6))</f>
        <v>9.3230732</v>
      </c>
      <c r="L7434" s="0" t="n">
        <f aca="false">IF(C7434=1,0,MIN(F7434-K7434,Assumptions!$C$15,MAX(0,$B$10-O7433-M7434)))</f>
        <v>0</v>
      </c>
      <c r="M7434" s="0" t="n">
        <f aca="false">'Profiles 8760'!H7423</f>
        <v>44800</v>
      </c>
      <c r="N7434" s="0" t="n">
        <f aca="false">J7434+L7434</f>
        <v>0</v>
      </c>
      <c r="O7434" s="0" t="n">
        <f aca="false">O7433+N7434</f>
        <v>691107.851117076</v>
      </c>
      <c r="P7434" s="0" t="n">
        <f aca="false">MIN($B$5,P7433+K7434*$B$6-I7434)</f>
        <v>220.52957195808</v>
      </c>
      <c r="Q7434" s="0" t="n">
        <f aca="false">MAX(0,F7434-H7434-K7434-L7434)</f>
        <v>0</v>
      </c>
    </row>
    <row r="7435" customFormat="false" ht="15" hidden="false" customHeight="false" outlineLevel="0" collapsed="false">
      <c r="A7435" s="0" t="n">
        <f aca="false">'Profiles 8760'!A7424</f>
        <v>7422</v>
      </c>
      <c r="B7435" s="0" t="n">
        <f aca="false">'Profiles 8760'!B7424</f>
        <v>11</v>
      </c>
      <c r="C7435" s="0" t="n">
        <f aca="false">'Profiles 8760'!E7424</f>
        <v>0</v>
      </c>
      <c r="D7435" s="0" t="n">
        <f aca="false">'Profiles 8760'!F7424</f>
        <v>0</v>
      </c>
      <c r="E7435" s="0" t="n">
        <f aca="false">'Profiles 8760'!G7424</f>
        <v>0.230892</v>
      </c>
      <c r="F7435" s="0" t="n">
        <f aca="false">D7435*Assumptions!$C$11*$B$7+E7435*Assumptions!$C$12*$B$8</f>
        <v>9.4434828</v>
      </c>
      <c r="G7435" s="0" t="n">
        <f aca="false">C7435*Assumptions!$C$15</f>
        <v>0</v>
      </c>
      <c r="H7435" s="0" t="n">
        <f aca="false">MIN(F7435,G7435)</f>
        <v>0</v>
      </c>
      <c r="I7435" s="0" t="n">
        <f aca="false">IF(C7435=1,MIN(G7435-H7435,Assumptions!$C$13,P7434),0)</f>
        <v>0</v>
      </c>
      <c r="J7435" s="0" t="n">
        <f aca="false">H7435+I7435</f>
        <v>0</v>
      </c>
      <c r="K7435" s="0" t="n">
        <f aca="false">MIN(IF(C7435=1,F7435-H7435,F7435),Assumptions!$C$13,MAX(0,($B$5-P7434)/$B$6))</f>
        <v>9.4434828</v>
      </c>
      <c r="L7435" s="0" t="n">
        <f aca="false">IF(C7435=1,0,MIN(F7435-K7435,Assumptions!$C$15,MAX(0,$B$10-O7434-M7435)))</f>
        <v>0</v>
      </c>
      <c r="M7435" s="0" t="n">
        <f aca="false">'Profiles 8760'!H7424</f>
        <v>44800</v>
      </c>
      <c r="N7435" s="0" t="n">
        <f aca="false">J7435+L7435</f>
        <v>0</v>
      </c>
      <c r="O7435" s="0" t="n">
        <f aca="false">O7434+N7435</f>
        <v>691107.851117076</v>
      </c>
      <c r="P7435" s="0" t="n">
        <f aca="false">MIN($B$5,P7434+K7435*$B$6-I7435)</f>
        <v>228.71518284912</v>
      </c>
      <c r="Q7435" s="0" t="n">
        <f aca="false">MAX(0,F7435-H7435-K7435-L7435)</f>
        <v>0</v>
      </c>
    </row>
    <row r="7436" customFormat="false" ht="15" hidden="false" customHeight="false" outlineLevel="0" collapsed="false">
      <c r="A7436" s="0" t="n">
        <f aca="false">'Profiles 8760'!A7425</f>
        <v>7423</v>
      </c>
      <c r="B7436" s="0" t="n">
        <f aca="false">'Profiles 8760'!B7425</f>
        <v>11</v>
      </c>
      <c r="C7436" s="0" t="n">
        <f aca="false">'Profiles 8760'!E7425</f>
        <v>0</v>
      </c>
      <c r="D7436" s="0" t="n">
        <f aca="false">'Profiles 8760'!F7425</f>
        <v>0</v>
      </c>
      <c r="E7436" s="0" t="n">
        <f aca="false">'Profiles 8760'!G7425</f>
        <v>0.222168</v>
      </c>
      <c r="F7436" s="0" t="n">
        <f aca="false">D7436*Assumptions!$C$11*$B$7+E7436*Assumptions!$C$12*$B$8</f>
        <v>9.0866712</v>
      </c>
      <c r="G7436" s="0" t="n">
        <f aca="false">C7436*Assumptions!$C$15</f>
        <v>0</v>
      </c>
      <c r="H7436" s="0" t="n">
        <f aca="false">MIN(F7436,G7436)</f>
        <v>0</v>
      </c>
      <c r="I7436" s="0" t="n">
        <f aca="false">IF(C7436=1,MIN(G7436-H7436,Assumptions!$C$13,P7435),0)</f>
        <v>0</v>
      </c>
      <c r="J7436" s="0" t="n">
        <f aca="false">H7436+I7436</f>
        <v>0</v>
      </c>
      <c r="K7436" s="0" t="n">
        <f aca="false">MIN(IF(C7436=1,F7436-H7436,F7436),Assumptions!$C$13,MAX(0,($B$5-P7435)/$B$6))</f>
        <v>9.0866712</v>
      </c>
      <c r="L7436" s="0" t="n">
        <f aca="false">IF(C7436=1,0,MIN(F7436-K7436,Assumptions!$C$15,MAX(0,$B$10-O7435-M7436)))</f>
        <v>0</v>
      </c>
      <c r="M7436" s="0" t="n">
        <f aca="false">'Profiles 8760'!H7425</f>
        <v>44800</v>
      </c>
      <c r="N7436" s="0" t="n">
        <f aca="false">J7436+L7436</f>
        <v>0</v>
      </c>
      <c r="O7436" s="0" t="n">
        <f aca="false">O7435+N7436</f>
        <v>691107.851117076</v>
      </c>
      <c r="P7436" s="0" t="n">
        <f aca="false">MIN($B$5,P7435+K7436*$B$6-I7436)</f>
        <v>236.59150944528</v>
      </c>
      <c r="Q7436" s="0" t="n">
        <f aca="false">MAX(0,F7436-H7436-K7436-L7436)</f>
        <v>0</v>
      </c>
    </row>
    <row r="7437" customFormat="false" ht="15" hidden="false" customHeight="false" outlineLevel="0" collapsed="false">
      <c r="A7437" s="0" t="n">
        <f aca="false">'Profiles 8760'!A7426</f>
        <v>7424</v>
      </c>
      <c r="B7437" s="0" t="n">
        <f aca="false">'Profiles 8760'!B7426</f>
        <v>11</v>
      </c>
      <c r="C7437" s="0" t="n">
        <f aca="false">'Profiles 8760'!E7426</f>
        <v>1</v>
      </c>
      <c r="D7437" s="0" t="n">
        <f aca="false">'Profiles 8760'!F7426</f>
        <v>0.097551</v>
      </c>
      <c r="E7437" s="0" t="n">
        <f aca="false">'Profiles 8760'!G7426</f>
        <v>0.405717</v>
      </c>
      <c r="F7437" s="0" t="n">
        <f aca="false">D7437*Assumptions!$C$11*$B$7+E7437*Assumptions!$C$12*$B$8</f>
        <v>44.7665541</v>
      </c>
      <c r="G7437" s="0" t="n">
        <f aca="false">C7437*Assumptions!$C$15</f>
        <v>200</v>
      </c>
      <c r="H7437" s="0" t="n">
        <f aca="false">MIN(F7437,G7437)</f>
        <v>44.7665541</v>
      </c>
      <c r="I7437" s="0" t="n">
        <f aca="false">IF(C7437=1,MIN(G7437-H7437,Assumptions!$C$13,P7436),0)</f>
        <v>155.2334459</v>
      </c>
      <c r="J7437" s="0" t="n">
        <f aca="false">H7437+I7437</f>
        <v>200</v>
      </c>
      <c r="K7437" s="0" t="n">
        <f aca="false">MIN(IF(C7437=1,F7437-H7437,F7437),Assumptions!$C$13,MAX(0,($B$5-P7436)/$B$6))</f>
        <v>0</v>
      </c>
      <c r="L7437" s="0" t="n">
        <f aca="false">IF(C7437=1,0,MIN(F7437-K7437,Assumptions!$C$15,MAX(0,$B$10-O7436-M7437)))</f>
        <v>0</v>
      </c>
      <c r="M7437" s="0" t="n">
        <f aca="false">'Profiles 8760'!H7426</f>
        <v>44600</v>
      </c>
      <c r="N7437" s="0" t="n">
        <f aca="false">J7437+L7437</f>
        <v>200</v>
      </c>
      <c r="O7437" s="0" t="n">
        <f aca="false">O7436+N7437</f>
        <v>691307.851117076</v>
      </c>
      <c r="P7437" s="0" t="n">
        <f aca="false">MIN($B$5,P7436+K7437*$B$6-I7437)</f>
        <v>81.35806354528</v>
      </c>
      <c r="Q7437" s="0" t="n">
        <f aca="false">MAX(0,F7437-H7437-K7437-L7437)</f>
        <v>0</v>
      </c>
    </row>
    <row r="7438" customFormat="false" ht="15" hidden="false" customHeight="false" outlineLevel="0" collapsed="false">
      <c r="A7438" s="0" t="n">
        <f aca="false">'Profiles 8760'!A7427</f>
        <v>7425</v>
      </c>
      <c r="B7438" s="0" t="n">
        <f aca="false">'Profiles 8760'!B7427</f>
        <v>11</v>
      </c>
      <c r="C7438" s="0" t="n">
        <f aca="false">'Profiles 8760'!E7427</f>
        <v>1</v>
      </c>
      <c r="D7438" s="0" t="n">
        <f aca="false">'Profiles 8760'!F7427</f>
        <v>0.456793</v>
      </c>
      <c r="E7438" s="0" t="n">
        <f aca="false">'Profiles 8760'!G7427</f>
        <v>0.317323</v>
      </c>
      <c r="F7438" s="0" t="n">
        <f aca="false">D7438*Assumptions!$C$11*$B$7+E7438*Assumptions!$C$12*$B$8</f>
        <v>144.9003291</v>
      </c>
      <c r="G7438" s="0" t="n">
        <f aca="false">C7438*Assumptions!$C$15</f>
        <v>200</v>
      </c>
      <c r="H7438" s="0" t="n">
        <f aca="false">MIN(F7438,G7438)</f>
        <v>144.9003291</v>
      </c>
      <c r="I7438" s="0" t="n">
        <f aca="false">IF(C7438=1,MIN(G7438-H7438,Assumptions!$C$13,P7437),0)</f>
        <v>55.0996709</v>
      </c>
      <c r="J7438" s="0" t="n">
        <f aca="false">H7438+I7438</f>
        <v>200</v>
      </c>
      <c r="K7438" s="0" t="n">
        <f aca="false">MIN(IF(C7438=1,F7438-H7438,F7438),Assumptions!$C$13,MAX(0,($B$5-P7437)/$B$6))</f>
        <v>0</v>
      </c>
      <c r="L7438" s="0" t="n">
        <f aca="false">IF(C7438=1,0,MIN(F7438-K7438,Assumptions!$C$15,MAX(0,$B$10-O7437-M7438)))</f>
        <v>0</v>
      </c>
      <c r="M7438" s="0" t="n">
        <f aca="false">'Profiles 8760'!H7427</f>
        <v>44400</v>
      </c>
      <c r="N7438" s="0" t="n">
        <f aca="false">J7438+L7438</f>
        <v>200</v>
      </c>
      <c r="O7438" s="0" t="n">
        <f aca="false">O7437+N7438</f>
        <v>691507.851117076</v>
      </c>
      <c r="P7438" s="0" t="n">
        <f aca="false">MIN($B$5,P7437+K7438*$B$6-I7438)</f>
        <v>26.2583926452801</v>
      </c>
      <c r="Q7438" s="0" t="n">
        <f aca="false">MAX(0,F7438-H7438-K7438-L7438)</f>
        <v>0</v>
      </c>
    </row>
    <row r="7439" customFormat="false" ht="15" hidden="false" customHeight="false" outlineLevel="0" collapsed="false">
      <c r="A7439" s="0" t="n">
        <f aca="false">'Profiles 8760'!A7428</f>
        <v>7426</v>
      </c>
      <c r="B7439" s="0" t="n">
        <f aca="false">'Profiles 8760'!B7428</f>
        <v>11</v>
      </c>
      <c r="C7439" s="0" t="n">
        <f aca="false">'Profiles 8760'!E7428</f>
        <v>0</v>
      </c>
      <c r="D7439" s="0" t="n">
        <f aca="false">'Profiles 8760'!F7428</f>
        <v>0.860702</v>
      </c>
      <c r="E7439" s="0" t="n">
        <f aca="false">'Profiles 8760'!G7428</f>
        <v>0.405283</v>
      </c>
      <c r="F7439" s="0" t="n">
        <f aca="false">D7439*Assumptions!$C$11*$B$7+E7439*Assumptions!$C$12*$B$8</f>
        <v>265.1468123</v>
      </c>
      <c r="G7439" s="0" t="n">
        <f aca="false">C7439*Assumptions!$C$15</f>
        <v>0</v>
      </c>
      <c r="H7439" s="0" t="n">
        <f aca="false">MIN(F7439,G7439)</f>
        <v>0</v>
      </c>
      <c r="I7439" s="0" t="n">
        <f aca="false">IF(C7439=1,MIN(G7439-H7439,Assumptions!$C$13,P7438),0)</f>
        <v>0</v>
      </c>
      <c r="J7439" s="0" t="n">
        <f aca="false">H7439+I7439</f>
        <v>0</v>
      </c>
      <c r="K7439" s="0" t="n">
        <f aca="false">MIN(IF(C7439=1,F7439-H7439,F7439),Assumptions!$C$13,MAX(0,($B$5-P7438)/$B$6))</f>
        <v>180</v>
      </c>
      <c r="L7439" s="0" t="n">
        <f aca="false">IF(C7439=1,0,MIN(F7439-K7439,Assumptions!$C$15,MAX(0,$B$10-O7438-M7439)))</f>
        <v>85.1468123</v>
      </c>
      <c r="M7439" s="0" t="n">
        <f aca="false">'Profiles 8760'!H7428</f>
        <v>44400</v>
      </c>
      <c r="N7439" s="0" t="n">
        <f aca="false">J7439+L7439</f>
        <v>85.1468123</v>
      </c>
      <c r="O7439" s="0" t="n">
        <f aca="false">O7438+N7439</f>
        <v>691592.997929376</v>
      </c>
      <c r="P7439" s="0" t="n">
        <f aca="false">MIN($B$5,P7438+K7439*$B$6-I7439)</f>
        <v>182.28239264528</v>
      </c>
      <c r="Q7439" s="0" t="n">
        <f aca="false">MAX(0,F7439-H7439-K7439-L7439)</f>
        <v>0</v>
      </c>
    </row>
    <row r="7440" customFormat="false" ht="15" hidden="false" customHeight="false" outlineLevel="0" collapsed="false">
      <c r="A7440" s="0" t="n">
        <f aca="false">'Profiles 8760'!A7429</f>
        <v>7427</v>
      </c>
      <c r="B7440" s="0" t="n">
        <f aca="false">'Profiles 8760'!B7429</f>
        <v>11</v>
      </c>
      <c r="C7440" s="0" t="n">
        <f aca="false">'Profiles 8760'!E7429</f>
        <v>0</v>
      </c>
      <c r="D7440" s="0" t="n">
        <f aca="false">'Profiles 8760'!F7429</f>
        <v>1</v>
      </c>
      <c r="E7440" s="0" t="n">
        <f aca="false">'Profiles 8760'!G7429</f>
        <v>0.391682</v>
      </c>
      <c r="F7440" s="0" t="n">
        <f aca="false">D7440*Assumptions!$C$11*$B$7+E7440*Assumptions!$C$12*$B$8</f>
        <v>304.8197938</v>
      </c>
      <c r="G7440" s="0" t="n">
        <f aca="false">C7440*Assumptions!$C$15</f>
        <v>0</v>
      </c>
      <c r="H7440" s="0" t="n">
        <f aca="false">MIN(F7440,G7440)</f>
        <v>0</v>
      </c>
      <c r="I7440" s="0" t="n">
        <f aca="false">IF(C7440=1,MIN(G7440-H7440,Assumptions!$C$13,P7439),0)</f>
        <v>0</v>
      </c>
      <c r="J7440" s="0" t="n">
        <f aca="false">H7440+I7440</f>
        <v>0</v>
      </c>
      <c r="K7440" s="0" t="n">
        <f aca="false">MIN(IF(C7440=1,F7440-H7440,F7440),Assumptions!$C$13,MAX(0,($B$5-P7439)/$B$6))</f>
        <v>180</v>
      </c>
      <c r="L7440" s="0" t="n">
        <f aca="false">IF(C7440=1,0,MIN(F7440-K7440,Assumptions!$C$15,MAX(0,$B$10-O7439-M7440)))</f>
        <v>124.8197938</v>
      </c>
      <c r="M7440" s="0" t="n">
        <f aca="false">'Profiles 8760'!H7429</f>
        <v>44400</v>
      </c>
      <c r="N7440" s="0" t="n">
        <f aca="false">J7440+L7440</f>
        <v>124.8197938</v>
      </c>
      <c r="O7440" s="0" t="n">
        <f aca="false">O7439+N7440</f>
        <v>691717.817723176</v>
      </c>
      <c r="P7440" s="0" t="n">
        <f aca="false">MIN($B$5,P7439+K7440*$B$6-I7440)</f>
        <v>338.30639264528</v>
      </c>
      <c r="Q7440" s="0" t="n">
        <f aca="false">MAX(0,F7440-H7440-K7440-L7440)</f>
        <v>0</v>
      </c>
    </row>
    <row r="7441" customFormat="false" ht="15" hidden="false" customHeight="false" outlineLevel="0" collapsed="false">
      <c r="A7441" s="0" t="n">
        <f aca="false">'Profiles 8760'!A7430</f>
        <v>7428</v>
      </c>
      <c r="B7441" s="0" t="n">
        <f aca="false">'Profiles 8760'!B7430</f>
        <v>11</v>
      </c>
      <c r="C7441" s="0" t="n">
        <f aca="false">'Profiles 8760'!E7430</f>
        <v>0</v>
      </c>
      <c r="D7441" s="0" t="n">
        <f aca="false">'Profiles 8760'!F7430</f>
        <v>1</v>
      </c>
      <c r="E7441" s="0" t="n">
        <f aca="false">'Profiles 8760'!G7430</f>
        <v>0.831454</v>
      </c>
      <c r="F7441" s="0" t="n">
        <f aca="false">D7441*Assumptions!$C$11*$B$7+E7441*Assumptions!$C$12*$B$8</f>
        <v>322.8064686</v>
      </c>
      <c r="G7441" s="0" t="n">
        <f aca="false">C7441*Assumptions!$C$15</f>
        <v>0</v>
      </c>
      <c r="H7441" s="0" t="n">
        <f aca="false">MIN(F7441,G7441)</f>
        <v>0</v>
      </c>
      <c r="I7441" s="0" t="n">
        <f aca="false">IF(C7441=1,MIN(G7441-H7441,Assumptions!$C$13,P7440),0)</f>
        <v>0</v>
      </c>
      <c r="J7441" s="0" t="n">
        <f aca="false">H7441+I7441</f>
        <v>0</v>
      </c>
      <c r="K7441" s="0" t="n">
        <f aca="false">MIN(IF(C7441=1,F7441-H7441,F7441),Assumptions!$C$13,MAX(0,($B$5-P7440)/$B$6))</f>
        <v>180</v>
      </c>
      <c r="L7441" s="0" t="n">
        <f aca="false">IF(C7441=1,0,MIN(F7441-K7441,Assumptions!$C$15,MAX(0,$B$10-O7440-M7441)))</f>
        <v>142.8064686</v>
      </c>
      <c r="M7441" s="0" t="n">
        <f aca="false">'Profiles 8760'!H7430</f>
        <v>44400</v>
      </c>
      <c r="N7441" s="0" t="n">
        <f aca="false">J7441+L7441</f>
        <v>142.8064686</v>
      </c>
      <c r="O7441" s="0" t="n">
        <f aca="false">O7440+N7441</f>
        <v>691860.624191776</v>
      </c>
      <c r="P7441" s="0" t="n">
        <f aca="false">MIN($B$5,P7440+K7441*$B$6-I7441)</f>
        <v>494.33039264528</v>
      </c>
      <c r="Q7441" s="0" t="n">
        <f aca="false">MAX(0,F7441-H7441-K7441-L7441)</f>
        <v>0</v>
      </c>
    </row>
    <row r="7442" customFormat="false" ht="15" hidden="false" customHeight="false" outlineLevel="0" collapsed="false">
      <c r="A7442" s="0" t="n">
        <f aca="false">'Profiles 8760'!A7431</f>
        <v>7429</v>
      </c>
      <c r="B7442" s="0" t="n">
        <f aca="false">'Profiles 8760'!B7431</f>
        <v>11</v>
      </c>
      <c r="C7442" s="0" t="n">
        <f aca="false">'Profiles 8760'!E7431</f>
        <v>0</v>
      </c>
      <c r="D7442" s="0" t="n">
        <f aca="false">'Profiles 8760'!F7431</f>
        <v>1</v>
      </c>
      <c r="E7442" s="0" t="n">
        <f aca="false">'Profiles 8760'!G7431</f>
        <v>1</v>
      </c>
      <c r="F7442" s="0" t="n">
        <f aca="false">D7442*Assumptions!$C$11*$B$7+E7442*Assumptions!$C$12*$B$8</f>
        <v>329.7</v>
      </c>
      <c r="G7442" s="0" t="n">
        <f aca="false">C7442*Assumptions!$C$15</f>
        <v>0</v>
      </c>
      <c r="H7442" s="0" t="n">
        <f aca="false">MIN(F7442,G7442)</f>
        <v>0</v>
      </c>
      <c r="I7442" s="0" t="n">
        <f aca="false">IF(C7442=1,MIN(G7442-H7442,Assumptions!$C$13,P7441),0)</f>
        <v>0</v>
      </c>
      <c r="J7442" s="0" t="n">
        <f aca="false">H7442+I7442</f>
        <v>0</v>
      </c>
      <c r="K7442" s="0" t="n">
        <f aca="false">MIN(IF(C7442=1,F7442-H7442,F7442),Assumptions!$C$13,MAX(0,($B$5-P7441)/$B$6))</f>
        <v>19.0120066390401</v>
      </c>
      <c r="L7442" s="0" t="n">
        <f aca="false">IF(C7442=1,0,MIN(F7442-K7442,Assumptions!$C$15,MAX(0,$B$10-O7441-M7442)))</f>
        <v>200</v>
      </c>
      <c r="M7442" s="0" t="n">
        <f aca="false">'Profiles 8760'!H7431</f>
        <v>44400</v>
      </c>
      <c r="N7442" s="0" t="n">
        <f aca="false">J7442+L7442</f>
        <v>200</v>
      </c>
      <c r="O7442" s="0" t="n">
        <f aca="false">O7441+N7442</f>
        <v>692060.624191776</v>
      </c>
      <c r="P7442" s="0" t="n">
        <f aca="false">MIN($B$5,P7441+K7442*$B$6-I7442)</f>
        <v>510.81</v>
      </c>
      <c r="Q7442" s="0" t="n">
        <f aca="false">MAX(0,F7442-H7442-K7442-L7442)</f>
        <v>110.68799336096</v>
      </c>
    </row>
    <row r="7443" customFormat="false" ht="15" hidden="false" customHeight="false" outlineLevel="0" collapsed="false">
      <c r="A7443" s="0" t="n">
        <f aca="false">'Profiles 8760'!A7432</f>
        <v>7430</v>
      </c>
      <c r="B7443" s="0" t="n">
        <f aca="false">'Profiles 8760'!B7432</f>
        <v>11</v>
      </c>
      <c r="C7443" s="0" t="n">
        <f aca="false">'Profiles 8760'!E7432</f>
        <v>0</v>
      </c>
      <c r="D7443" s="0" t="n">
        <f aca="false">'Profiles 8760'!F7432</f>
        <v>1</v>
      </c>
      <c r="E7443" s="0" t="n">
        <f aca="false">'Profiles 8760'!G7432</f>
        <v>1</v>
      </c>
      <c r="F7443" s="0" t="n">
        <f aca="false">D7443*Assumptions!$C$11*$B$7+E7443*Assumptions!$C$12*$B$8</f>
        <v>329.7</v>
      </c>
      <c r="G7443" s="0" t="n">
        <f aca="false">C7443*Assumptions!$C$15</f>
        <v>0</v>
      </c>
      <c r="H7443" s="0" t="n">
        <f aca="false">MIN(F7443,G7443)</f>
        <v>0</v>
      </c>
      <c r="I7443" s="0" t="n">
        <f aca="false">IF(C7443=1,MIN(G7443-H7443,Assumptions!$C$13,P7442),0)</f>
        <v>0</v>
      </c>
      <c r="J7443" s="0" t="n">
        <f aca="false">H7443+I7443</f>
        <v>0</v>
      </c>
      <c r="K7443" s="0" t="n">
        <f aca="false">MIN(IF(C7443=1,F7443-H7443,F7443),Assumptions!$C$13,MAX(0,($B$5-P7442)/$B$6))</f>
        <v>0</v>
      </c>
      <c r="L7443" s="0" t="n">
        <f aca="false">IF(C7443=1,0,MIN(F7443-K7443,Assumptions!$C$15,MAX(0,$B$10-O7442-M7443)))</f>
        <v>200</v>
      </c>
      <c r="M7443" s="0" t="n">
        <f aca="false">'Profiles 8760'!H7432</f>
        <v>44400</v>
      </c>
      <c r="N7443" s="0" t="n">
        <f aca="false">J7443+L7443</f>
        <v>200</v>
      </c>
      <c r="O7443" s="0" t="n">
        <f aca="false">O7442+N7443</f>
        <v>692260.624191776</v>
      </c>
      <c r="P7443" s="0" t="n">
        <f aca="false">MIN($B$5,P7442+K7443*$B$6-I7443)</f>
        <v>510.81</v>
      </c>
      <c r="Q7443" s="0" t="n">
        <f aca="false">MAX(0,F7443-H7443-K7443-L7443)</f>
        <v>129.7</v>
      </c>
    </row>
    <row r="7444" customFormat="false" ht="15" hidden="false" customHeight="false" outlineLevel="0" collapsed="false">
      <c r="A7444" s="0" t="n">
        <f aca="false">'Profiles 8760'!A7433</f>
        <v>7431</v>
      </c>
      <c r="B7444" s="0" t="n">
        <f aca="false">'Profiles 8760'!B7433</f>
        <v>11</v>
      </c>
      <c r="C7444" s="0" t="n">
        <f aca="false">'Profiles 8760'!E7433</f>
        <v>0</v>
      </c>
      <c r="D7444" s="0" t="n">
        <f aca="false">'Profiles 8760'!F7433</f>
        <v>1</v>
      </c>
      <c r="E7444" s="0" t="n">
        <f aca="false">'Profiles 8760'!G7433</f>
        <v>1</v>
      </c>
      <c r="F7444" s="0" t="n">
        <f aca="false">D7444*Assumptions!$C$11*$B$7+E7444*Assumptions!$C$12*$B$8</f>
        <v>329.7</v>
      </c>
      <c r="G7444" s="0" t="n">
        <f aca="false">C7444*Assumptions!$C$15</f>
        <v>0</v>
      </c>
      <c r="H7444" s="0" t="n">
        <f aca="false">MIN(F7444,G7444)</f>
        <v>0</v>
      </c>
      <c r="I7444" s="0" t="n">
        <f aca="false">IF(C7444=1,MIN(G7444-H7444,Assumptions!$C$13,P7443),0)</f>
        <v>0</v>
      </c>
      <c r="J7444" s="0" t="n">
        <f aca="false">H7444+I7444</f>
        <v>0</v>
      </c>
      <c r="K7444" s="0" t="n">
        <f aca="false">MIN(IF(C7444=1,F7444-H7444,F7444),Assumptions!$C$13,MAX(0,($B$5-P7443)/$B$6))</f>
        <v>0</v>
      </c>
      <c r="L7444" s="0" t="n">
        <f aca="false">IF(C7444=1,0,MIN(F7444-K7444,Assumptions!$C$15,MAX(0,$B$10-O7443-M7444)))</f>
        <v>200</v>
      </c>
      <c r="M7444" s="0" t="n">
        <f aca="false">'Profiles 8760'!H7433</f>
        <v>44400</v>
      </c>
      <c r="N7444" s="0" t="n">
        <f aca="false">J7444+L7444</f>
        <v>200</v>
      </c>
      <c r="O7444" s="0" t="n">
        <f aca="false">O7443+N7444</f>
        <v>692460.624191776</v>
      </c>
      <c r="P7444" s="0" t="n">
        <f aca="false">MIN($B$5,P7443+K7444*$B$6-I7444)</f>
        <v>510.81</v>
      </c>
      <c r="Q7444" s="0" t="n">
        <f aca="false">MAX(0,F7444-H7444-K7444-L7444)</f>
        <v>129.7</v>
      </c>
    </row>
    <row r="7445" customFormat="false" ht="15" hidden="false" customHeight="false" outlineLevel="0" collapsed="false">
      <c r="A7445" s="0" t="n">
        <f aca="false">'Profiles 8760'!A7434</f>
        <v>7432</v>
      </c>
      <c r="B7445" s="0" t="n">
        <f aca="false">'Profiles 8760'!B7434</f>
        <v>11</v>
      </c>
      <c r="C7445" s="0" t="n">
        <f aca="false">'Profiles 8760'!E7434</f>
        <v>0</v>
      </c>
      <c r="D7445" s="0" t="n">
        <f aca="false">'Profiles 8760'!F7434</f>
        <v>0.860702</v>
      </c>
      <c r="E7445" s="0" t="n">
        <f aca="false">'Profiles 8760'!G7434</f>
        <v>1</v>
      </c>
      <c r="F7445" s="0" t="n">
        <f aca="false">D7445*Assumptions!$C$11*$B$7+E7445*Assumptions!$C$12*$B$8</f>
        <v>289.4707376</v>
      </c>
      <c r="G7445" s="0" t="n">
        <f aca="false">C7445*Assumptions!$C$15</f>
        <v>0</v>
      </c>
      <c r="H7445" s="0" t="n">
        <f aca="false">MIN(F7445,G7445)</f>
        <v>0</v>
      </c>
      <c r="I7445" s="0" t="n">
        <f aca="false">IF(C7445=1,MIN(G7445-H7445,Assumptions!$C$13,P7444),0)</f>
        <v>0</v>
      </c>
      <c r="J7445" s="0" t="n">
        <f aca="false">H7445+I7445</f>
        <v>0</v>
      </c>
      <c r="K7445" s="0" t="n">
        <f aca="false">MIN(IF(C7445=1,F7445-H7445,F7445),Assumptions!$C$13,MAX(0,($B$5-P7444)/$B$6))</f>
        <v>0</v>
      </c>
      <c r="L7445" s="0" t="n">
        <f aca="false">IF(C7445=1,0,MIN(F7445-K7445,Assumptions!$C$15,MAX(0,$B$10-O7444-M7445)))</f>
        <v>200</v>
      </c>
      <c r="M7445" s="0" t="n">
        <f aca="false">'Profiles 8760'!H7434</f>
        <v>44400</v>
      </c>
      <c r="N7445" s="0" t="n">
        <f aca="false">J7445+L7445</f>
        <v>200</v>
      </c>
      <c r="O7445" s="0" t="n">
        <f aca="false">O7444+N7445</f>
        <v>692660.624191776</v>
      </c>
      <c r="P7445" s="0" t="n">
        <f aca="false">MIN($B$5,P7444+K7445*$B$6-I7445)</f>
        <v>510.81</v>
      </c>
      <c r="Q7445" s="0" t="n">
        <f aca="false">MAX(0,F7445-H7445-K7445-L7445)</f>
        <v>89.4707376</v>
      </c>
    </row>
    <row r="7446" customFormat="false" ht="15" hidden="false" customHeight="false" outlineLevel="0" collapsed="false">
      <c r="A7446" s="0" t="n">
        <f aca="false">'Profiles 8760'!A7435</f>
        <v>7433</v>
      </c>
      <c r="B7446" s="0" t="n">
        <f aca="false">'Profiles 8760'!B7435</f>
        <v>11</v>
      </c>
      <c r="C7446" s="0" t="n">
        <f aca="false">'Profiles 8760'!E7435</f>
        <v>0</v>
      </c>
      <c r="D7446" s="0" t="n">
        <f aca="false">'Profiles 8760'!F7435</f>
        <v>0.456793</v>
      </c>
      <c r="E7446" s="0" t="n">
        <f aca="false">'Profiles 8760'!G7435</f>
        <v>0.760833</v>
      </c>
      <c r="F7446" s="0" t="n">
        <f aca="false">D7446*Assumptions!$C$11*$B$7+E7446*Assumptions!$C$12*$B$8</f>
        <v>163.0398881</v>
      </c>
      <c r="G7446" s="0" t="n">
        <f aca="false">C7446*Assumptions!$C$15</f>
        <v>0</v>
      </c>
      <c r="H7446" s="0" t="n">
        <f aca="false">MIN(F7446,G7446)</f>
        <v>0</v>
      </c>
      <c r="I7446" s="0" t="n">
        <f aca="false">IF(C7446=1,MIN(G7446-H7446,Assumptions!$C$13,P7445),0)</f>
        <v>0</v>
      </c>
      <c r="J7446" s="0" t="n">
        <f aca="false">H7446+I7446</f>
        <v>0</v>
      </c>
      <c r="K7446" s="0" t="n">
        <f aca="false">MIN(IF(C7446=1,F7446-H7446,F7446),Assumptions!$C$13,MAX(0,($B$5-P7445)/$B$6))</f>
        <v>0</v>
      </c>
      <c r="L7446" s="0" t="n">
        <f aca="false">IF(C7446=1,0,MIN(F7446-K7446,Assumptions!$C$15,MAX(0,$B$10-O7445-M7446)))</f>
        <v>163.0398881</v>
      </c>
      <c r="M7446" s="0" t="n">
        <f aca="false">'Profiles 8760'!H7435</f>
        <v>44400</v>
      </c>
      <c r="N7446" s="0" t="n">
        <f aca="false">J7446+L7446</f>
        <v>163.0398881</v>
      </c>
      <c r="O7446" s="0" t="n">
        <f aca="false">O7445+N7446</f>
        <v>692823.664079876</v>
      </c>
      <c r="P7446" s="0" t="n">
        <f aca="false">MIN($B$5,P7445+K7446*$B$6-I7446)</f>
        <v>510.81</v>
      </c>
      <c r="Q7446" s="0" t="n">
        <f aca="false">MAX(0,F7446-H7446-K7446-L7446)</f>
        <v>0</v>
      </c>
    </row>
    <row r="7447" customFormat="false" ht="15" hidden="false" customHeight="false" outlineLevel="0" collapsed="false">
      <c r="A7447" s="0" t="n">
        <f aca="false">'Profiles 8760'!A7436</f>
        <v>7434</v>
      </c>
      <c r="B7447" s="0" t="n">
        <f aca="false">'Profiles 8760'!B7436</f>
        <v>11</v>
      </c>
      <c r="C7447" s="0" t="n">
        <f aca="false">'Profiles 8760'!E7436</f>
        <v>0</v>
      </c>
      <c r="D7447" s="0" t="n">
        <f aca="false">'Profiles 8760'!F7436</f>
        <v>0.097551</v>
      </c>
      <c r="E7447" s="0" t="n">
        <f aca="false">'Profiles 8760'!G7436</f>
        <v>0.600415</v>
      </c>
      <c r="F7447" s="0" t="n">
        <f aca="false">D7447*Assumptions!$C$11*$B$7+E7447*Assumptions!$C$12*$B$8</f>
        <v>52.7297023</v>
      </c>
      <c r="G7447" s="0" t="n">
        <f aca="false">C7447*Assumptions!$C$15</f>
        <v>0</v>
      </c>
      <c r="H7447" s="0" t="n">
        <f aca="false">MIN(F7447,G7447)</f>
        <v>0</v>
      </c>
      <c r="I7447" s="0" t="n">
        <f aca="false">IF(C7447=1,MIN(G7447-H7447,Assumptions!$C$13,P7446),0)</f>
        <v>0</v>
      </c>
      <c r="J7447" s="0" t="n">
        <f aca="false">H7447+I7447</f>
        <v>0</v>
      </c>
      <c r="K7447" s="0" t="n">
        <f aca="false">MIN(IF(C7447=1,F7447-H7447,F7447),Assumptions!$C$13,MAX(0,($B$5-P7446)/$B$6))</f>
        <v>0</v>
      </c>
      <c r="L7447" s="0" t="n">
        <f aca="false">IF(C7447=1,0,MIN(F7447-K7447,Assumptions!$C$15,MAX(0,$B$10-O7446-M7447)))</f>
        <v>52.7297023</v>
      </c>
      <c r="M7447" s="0" t="n">
        <f aca="false">'Profiles 8760'!H7436</f>
        <v>44400</v>
      </c>
      <c r="N7447" s="0" t="n">
        <f aca="false">J7447+L7447</f>
        <v>52.7297023</v>
      </c>
      <c r="O7447" s="0" t="n">
        <f aca="false">O7446+N7447</f>
        <v>692876.393782176</v>
      </c>
      <c r="P7447" s="0" t="n">
        <f aca="false">MIN($B$5,P7446+K7447*$B$6-I7447)</f>
        <v>510.81</v>
      </c>
      <c r="Q7447" s="0" t="n">
        <f aca="false">MAX(0,F7447-H7447-K7447-L7447)</f>
        <v>0</v>
      </c>
    </row>
    <row r="7448" customFormat="false" ht="15" hidden="false" customHeight="false" outlineLevel="0" collapsed="false">
      <c r="A7448" s="0" t="n">
        <f aca="false">'Profiles 8760'!A7437</f>
        <v>7435</v>
      </c>
      <c r="B7448" s="0" t="n">
        <f aca="false">'Profiles 8760'!B7437</f>
        <v>11</v>
      </c>
      <c r="C7448" s="0" t="n">
        <f aca="false">'Profiles 8760'!E7437</f>
        <v>0</v>
      </c>
      <c r="D7448" s="0" t="n">
        <f aca="false">'Profiles 8760'!F7437</f>
        <v>0</v>
      </c>
      <c r="E7448" s="0" t="n">
        <f aca="false">'Profiles 8760'!G7437</f>
        <v>0.373162</v>
      </c>
      <c r="F7448" s="0" t="n">
        <f aca="false">D7448*Assumptions!$C$11*$B$7+E7448*Assumptions!$C$12*$B$8</f>
        <v>15.2623258</v>
      </c>
      <c r="G7448" s="0" t="n">
        <f aca="false">C7448*Assumptions!$C$15</f>
        <v>0</v>
      </c>
      <c r="H7448" s="0" t="n">
        <f aca="false">MIN(F7448,G7448)</f>
        <v>0</v>
      </c>
      <c r="I7448" s="0" t="n">
        <f aca="false">IF(C7448=1,MIN(G7448-H7448,Assumptions!$C$13,P7447),0)</f>
        <v>0</v>
      </c>
      <c r="J7448" s="0" t="n">
        <f aca="false">H7448+I7448</f>
        <v>0</v>
      </c>
      <c r="K7448" s="0" t="n">
        <f aca="false">MIN(IF(C7448=1,F7448-H7448,F7448),Assumptions!$C$13,MAX(0,($B$5-P7447)/$B$6))</f>
        <v>0</v>
      </c>
      <c r="L7448" s="0" t="n">
        <f aca="false">IF(C7448=1,0,MIN(F7448-K7448,Assumptions!$C$15,MAX(0,$B$10-O7447-M7448)))</f>
        <v>15.2623258</v>
      </c>
      <c r="M7448" s="0" t="n">
        <f aca="false">'Profiles 8760'!H7437</f>
        <v>44400</v>
      </c>
      <c r="N7448" s="0" t="n">
        <f aca="false">J7448+L7448</f>
        <v>15.2623258</v>
      </c>
      <c r="O7448" s="0" t="n">
        <f aca="false">O7447+N7448</f>
        <v>692891.656107976</v>
      </c>
      <c r="P7448" s="0" t="n">
        <f aca="false">MIN($B$5,P7447+K7448*$B$6-I7448)</f>
        <v>510.81</v>
      </c>
      <c r="Q7448" s="0" t="n">
        <f aca="false">MAX(0,F7448-H7448-K7448-L7448)</f>
        <v>0</v>
      </c>
    </row>
    <row r="7449" customFormat="false" ht="15" hidden="false" customHeight="false" outlineLevel="0" collapsed="false">
      <c r="A7449" s="0" t="n">
        <f aca="false">'Profiles 8760'!A7438</f>
        <v>7436</v>
      </c>
      <c r="B7449" s="0" t="n">
        <f aca="false">'Profiles 8760'!B7438</f>
        <v>11</v>
      </c>
      <c r="C7449" s="0" t="n">
        <f aca="false">'Profiles 8760'!E7438</f>
        <v>1</v>
      </c>
      <c r="D7449" s="0" t="n">
        <f aca="false">'Profiles 8760'!F7438</f>
        <v>0</v>
      </c>
      <c r="E7449" s="0" t="n">
        <f aca="false">'Profiles 8760'!G7438</f>
        <v>0.307978</v>
      </c>
      <c r="F7449" s="0" t="n">
        <f aca="false">D7449*Assumptions!$C$11*$B$7+E7449*Assumptions!$C$12*$B$8</f>
        <v>12.5963002</v>
      </c>
      <c r="G7449" s="0" t="n">
        <f aca="false">C7449*Assumptions!$C$15</f>
        <v>200</v>
      </c>
      <c r="H7449" s="0" t="n">
        <f aca="false">MIN(F7449,G7449)</f>
        <v>12.5963002</v>
      </c>
      <c r="I7449" s="0" t="n">
        <f aca="false">IF(C7449=1,MIN(G7449-H7449,Assumptions!$C$13,P7448),0)</f>
        <v>180</v>
      </c>
      <c r="J7449" s="0" t="n">
        <f aca="false">H7449+I7449</f>
        <v>192.5963002</v>
      </c>
      <c r="K7449" s="0" t="n">
        <f aca="false">MIN(IF(C7449=1,F7449-H7449,F7449),Assumptions!$C$13,MAX(0,($B$5-P7448)/$B$6))</f>
        <v>0</v>
      </c>
      <c r="L7449" s="0" t="n">
        <f aca="false">IF(C7449=1,0,MIN(F7449-K7449,Assumptions!$C$15,MAX(0,$B$10-O7448-M7449)))</f>
        <v>0</v>
      </c>
      <c r="M7449" s="0" t="n">
        <f aca="false">'Profiles 8760'!H7438</f>
        <v>44200</v>
      </c>
      <c r="N7449" s="0" t="n">
        <f aca="false">J7449+L7449</f>
        <v>192.5963002</v>
      </c>
      <c r="O7449" s="0" t="n">
        <f aca="false">O7448+N7449</f>
        <v>693084.252408176</v>
      </c>
      <c r="P7449" s="0" t="n">
        <f aca="false">MIN($B$5,P7448+K7449*$B$6-I7449)</f>
        <v>330.81</v>
      </c>
      <c r="Q7449" s="0" t="n">
        <f aca="false">MAX(0,F7449-H7449-K7449-L7449)</f>
        <v>0</v>
      </c>
    </row>
    <row r="7450" customFormat="false" ht="15" hidden="false" customHeight="false" outlineLevel="0" collapsed="false">
      <c r="A7450" s="0" t="n">
        <f aca="false">'Profiles 8760'!A7439</f>
        <v>7437</v>
      </c>
      <c r="B7450" s="0" t="n">
        <f aca="false">'Profiles 8760'!B7439</f>
        <v>11</v>
      </c>
      <c r="C7450" s="0" t="n">
        <f aca="false">'Profiles 8760'!E7439</f>
        <v>1</v>
      </c>
      <c r="D7450" s="0" t="n">
        <f aca="false">'Profiles 8760'!F7439</f>
        <v>0</v>
      </c>
      <c r="E7450" s="0" t="n">
        <f aca="false">'Profiles 8760'!G7439</f>
        <v>0.261697</v>
      </c>
      <c r="F7450" s="0" t="n">
        <f aca="false">D7450*Assumptions!$C$11*$B$7+E7450*Assumptions!$C$12*$B$8</f>
        <v>10.7034073</v>
      </c>
      <c r="G7450" s="0" t="n">
        <f aca="false">C7450*Assumptions!$C$15</f>
        <v>200</v>
      </c>
      <c r="H7450" s="0" t="n">
        <f aca="false">MIN(F7450,G7450)</f>
        <v>10.7034073</v>
      </c>
      <c r="I7450" s="0" t="n">
        <f aca="false">IF(C7450=1,MIN(G7450-H7450,Assumptions!$C$13,P7449),0)</f>
        <v>180</v>
      </c>
      <c r="J7450" s="0" t="n">
        <f aca="false">H7450+I7450</f>
        <v>190.7034073</v>
      </c>
      <c r="K7450" s="0" t="n">
        <f aca="false">MIN(IF(C7450=1,F7450-H7450,F7450),Assumptions!$C$13,MAX(0,($B$5-P7449)/$B$6))</f>
        <v>0</v>
      </c>
      <c r="L7450" s="0" t="n">
        <f aca="false">IF(C7450=1,0,MIN(F7450-K7450,Assumptions!$C$15,MAX(0,$B$10-O7449-M7450)))</f>
        <v>0</v>
      </c>
      <c r="M7450" s="0" t="n">
        <f aca="false">'Profiles 8760'!H7439</f>
        <v>44000</v>
      </c>
      <c r="N7450" s="0" t="n">
        <f aca="false">J7450+L7450</f>
        <v>190.7034073</v>
      </c>
      <c r="O7450" s="0" t="n">
        <f aca="false">O7449+N7450</f>
        <v>693274.955815476</v>
      </c>
      <c r="P7450" s="0" t="n">
        <f aca="false">MIN($B$5,P7449+K7450*$B$6-I7450)</f>
        <v>150.81</v>
      </c>
      <c r="Q7450" s="0" t="n">
        <f aca="false">MAX(0,F7450-H7450-K7450-L7450)</f>
        <v>0</v>
      </c>
    </row>
    <row r="7451" customFormat="false" ht="15" hidden="false" customHeight="false" outlineLevel="0" collapsed="false">
      <c r="A7451" s="0" t="n">
        <f aca="false">'Profiles 8760'!A7440</f>
        <v>7438</v>
      </c>
      <c r="B7451" s="0" t="n">
        <f aca="false">'Profiles 8760'!B7440</f>
        <v>11</v>
      </c>
      <c r="C7451" s="0" t="n">
        <f aca="false">'Profiles 8760'!E7440</f>
        <v>0</v>
      </c>
      <c r="D7451" s="0" t="n">
        <f aca="false">'Profiles 8760'!F7440</f>
        <v>0</v>
      </c>
      <c r="E7451" s="0" t="n">
        <f aca="false">'Profiles 8760'!G7440</f>
        <v>0.27603</v>
      </c>
      <c r="F7451" s="0" t="n">
        <f aca="false">D7451*Assumptions!$C$11*$B$7+E7451*Assumptions!$C$12*$B$8</f>
        <v>11.289627</v>
      </c>
      <c r="G7451" s="0" t="n">
        <f aca="false">C7451*Assumptions!$C$15</f>
        <v>0</v>
      </c>
      <c r="H7451" s="0" t="n">
        <f aca="false">MIN(F7451,G7451)</f>
        <v>0</v>
      </c>
      <c r="I7451" s="0" t="n">
        <f aca="false">IF(C7451=1,MIN(G7451-H7451,Assumptions!$C$13,P7450),0)</f>
        <v>0</v>
      </c>
      <c r="J7451" s="0" t="n">
        <f aca="false">H7451+I7451</f>
        <v>0</v>
      </c>
      <c r="K7451" s="0" t="n">
        <f aca="false">MIN(IF(C7451=1,F7451-H7451,F7451),Assumptions!$C$13,MAX(0,($B$5-P7450)/$B$6))</f>
        <v>11.289627</v>
      </c>
      <c r="L7451" s="0" t="n">
        <f aca="false">IF(C7451=1,0,MIN(F7451-K7451,Assumptions!$C$15,MAX(0,$B$10-O7450-M7451)))</f>
        <v>0</v>
      </c>
      <c r="M7451" s="0" t="n">
        <f aca="false">'Profiles 8760'!H7440</f>
        <v>44000</v>
      </c>
      <c r="N7451" s="0" t="n">
        <f aca="false">J7451+L7451</f>
        <v>0</v>
      </c>
      <c r="O7451" s="0" t="n">
        <f aca="false">O7450+N7451</f>
        <v>693274.955815476</v>
      </c>
      <c r="P7451" s="0" t="n">
        <f aca="false">MIN($B$5,P7450+K7451*$B$6-I7451)</f>
        <v>160.5958486836</v>
      </c>
      <c r="Q7451" s="0" t="n">
        <f aca="false">MAX(0,F7451-H7451-K7451-L7451)</f>
        <v>0</v>
      </c>
    </row>
    <row r="7452" customFormat="false" ht="15" hidden="false" customHeight="false" outlineLevel="0" collapsed="false">
      <c r="A7452" s="0" t="n">
        <f aca="false">'Profiles 8760'!A7441</f>
        <v>7439</v>
      </c>
      <c r="B7452" s="0" t="n">
        <f aca="false">'Profiles 8760'!B7441</f>
        <v>11</v>
      </c>
      <c r="C7452" s="0" t="n">
        <f aca="false">'Profiles 8760'!E7441</f>
        <v>0</v>
      </c>
      <c r="D7452" s="0" t="n">
        <f aca="false">'Profiles 8760'!F7441</f>
        <v>0</v>
      </c>
      <c r="E7452" s="0" t="n">
        <f aca="false">'Profiles 8760'!G7441</f>
        <v>0.280352</v>
      </c>
      <c r="F7452" s="0" t="n">
        <f aca="false">D7452*Assumptions!$C$11*$B$7+E7452*Assumptions!$C$12*$B$8</f>
        <v>11.4663968</v>
      </c>
      <c r="G7452" s="0" t="n">
        <f aca="false">C7452*Assumptions!$C$15</f>
        <v>0</v>
      </c>
      <c r="H7452" s="0" t="n">
        <f aca="false">MIN(F7452,G7452)</f>
        <v>0</v>
      </c>
      <c r="I7452" s="0" t="n">
        <f aca="false">IF(C7452=1,MIN(G7452-H7452,Assumptions!$C$13,P7451),0)</f>
        <v>0</v>
      </c>
      <c r="J7452" s="0" t="n">
        <f aca="false">H7452+I7452</f>
        <v>0</v>
      </c>
      <c r="K7452" s="0" t="n">
        <f aca="false">MIN(IF(C7452=1,F7452-H7452,F7452),Assumptions!$C$13,MAX(0,($B$5-P7451)/$B$6))</f>
        <v>11.4663968</v>
      </c>
      <c r="L7452" s="0" t="n">
        <f aca="false">IF(C7452=1,0,MIN(F7452-K7452,Assumptions!$C$15,MAX(0,$B$10-O7451-M7452)))</f>
        <v>0</v>
      </c>
      <c r="M7452" s="0" t="n">
        <f aca="false">'Profiles 8760'!H7441</f>
        <v>44000</v>
      </c>
      <c r="N7452" s="0" t="n">
        <f aca="false">J7452+L7452</f>
        <v>0</v>
      </c>
      <c r="O7452" s="0" t="n">
        <f aca="false">O7451+N7452</f>
        <v>693274.955815476</v>
      </c>
      <c r="P7452" s="0" t="n">
        <f aca="false">MIN($B$5,P7451+K7452*$B$6-I7452)</f>
        <v>170.53492142984</v>
      </c>
      <c r="Q7452" s="0" t="n">
        <f aca="false">MAX(0,F7452-H7452-K7452-L7452)</f>
        <v>0</v>
      </c>
    </row>
    <row r="7453" customFormat="false" ht="15" hidden="false" customHeight="false" outlineLevel="0" collapsed="false">
      <c r="A7453" s="0" t="n">
        <f aca="false">'Profiles 8760'!A7442</f>
        <v>7440</v>
      </c>
      <c r="B7453" s="0" t="n">
        <f aca="false">'Profiles 8760'!B7442</f>
        <v>11</v>
      </c>
      <c r="C7453" s="0" t="n">
        <f aca="false">'Profiles 8760'!E7442</f>
        <v>0</v>
      </c>
      <c r="D7453" s="0" t="n">
        <f aca="false">'Profiles 8760'!F7442</f>
        <v>0</v>
      </c>
      <c r="E7453" s="0" t="n">
        <f aca="false">'Profiles 8760'!G7442</f>
        <v>0.24487</v>
      </c>
      <c r="F7453" s="0" t="n">
        <f aca="false">D7453*Assumptions!$C$11*$B$7+E7453*Assumptions!$C$12*$B$8</f>
        <v>10.015183</v>
      </c>
      <c r="G7453" s="0" t="n">
        <f aca="false">C7453*Assumptions!$C$15</f>
        <v>0</v>
      </c>
      <c r="H7453" s="0" t="n">
        <f aca="false">MIN(F7453,G7453)</f>
        <v>0</v>
      </c>
      <c r="I7453" s="0" t="n">
        <f aca="false">IF(C7453=1,MIN(G7453-H7453,Assumptions!$C$13,P7452),0)</f>
        <v>0</v>
      </c>
      <c r="J7453" s="0" t="n">
        <f aca="false">H7453+I7453</f>
        <v>0</v>
      </c>
      <c r="K7453" s="0" t="n">
        <f aca="false">MIN(IF(C7453=1,F7453-H7453,F7453),Assumptions!$C$13,MAX(0,($B$5-P7452)/$B$6))</f>
        <v>10.015183</v>
      </c>
      <c r="L7453" s="0" t="n">
        <f aca="false">IF(C7453=1,0,MIN(F7453-K7453,Assumptions!$C$15,MAX(0,$B$10-O7452-M7453)))</f>
        <v>0</v>
      </c>
      <c r="M7453" s="0" t="n">
        <f aca="false">'Profiles 8760'!H7442</f>
        <v>44000</v>
      </c>
      <c r="N7453" s="0" t="n">
        <f aca="false">J7453+L7453</f>
        <v>0</v>
      </c>
      <c r="O7453" s="0" t="n">
        <f aca="false">O7452+N7453</f>
        <v>693274.955815476</v>
      </c>
      <c r="P7453" s="0" t="n">
        <f aca="false">MIN($B$5,P7452+K7453*$B$6-I7453)</f>
        <v>179.21608205424</v>
      </c>
      <c r="Q7453" s="0" t="n">
        <f aca="false">MAX(0,F7453-H7453-K7453-L7453)</f>
        <v>0</v>
      </c>
    </row>
    <row r="7454" customFormat="false" ht="15" hidden="false" customHeight="false" outlineLevel="0" collapsed="false">
      <c r="A7454" s="0" t="n">
        <f aca="false">'Profiles 8760'!A7443</f>
        <v>7441</v>
      </c>
      <c r="B7454" s="0" t="n">
        <f aca="false">'Profiles 8760'!B7443</f>
        <v>11</v>
      </c>
      <c r="C7454" s="0" t="n">
        <f aca="false">'Profiles 8760'!E7443</f>
        <v>0</v>
      </c>
      <c r="D7454" s="0" t="n">
        <f aca="false">'Profiles 8760'!F7443</f>
        <v>0</v>
      </c>
      <c r="E7454" s="0" t="n">
        <f aca="false">'Profiles 8760'!G7443</f>
        <v>0.241154</v>
      </c>
      <c r="F7454" s="0" t="n">
        <f aca="false">D7454*Assumptions!$C$11*$B$7+E7454*Assumptions!$C$12*$B$8</f>
        <v>9.8631986</v>
      </c>
      <c r="G7454" s="0" t="n">
        <f aca="false">C7454*Assumptions!$C$15</f>
        <v>0</v>
      </c>
      <c r="H7454" s="0" t="n">
        <f aca="false">MIN(F7454,G7454)</f>
        <v>0</v>
      </c>
      <c r="I7454" s="0" t="n">
        <f aca="false">IF(C7454=1,MIN(G7454-H7454,Assumptions!$C$13,P7453),0)</f>
        <v>0</v>
      </c>
      <c r="J7454" s="0" t="n">
        <f aca="false">H7454+I7454</f>
        <v>0</v>
      </c>
      <c r="K7454" s="0" t="n">
        <f aca="false">MIN(IF(C7454=1,F7454-H7454,F7454),Assumptions!$C$13,MAX(0,($B$5-P7453)/$B$6))</f>
        <v>9.8631986</v>
      </c>
      <c r="L7454" s="0" t="n">
        <f aca="false">IF(C7454=1,0,MIN(F7454-K7454,Assumptions!$C$15,MAX(0,$B$10-O7453-M7454)))</f>
        <v>0</v>
      </c>
      <c r="M7454" s="0" t="n">
        <f aca="false">'Profiles 8760'!H7443</f>
        <v>44000</v>
      </c>
      <c r="N7454" s="0" t="n">
        <f aca="false">J7454+L7454</f>
        <v>0</v>
      </c>
      <c r="O7454" s="0" t="n">
        <f aca="false">O7453+N7454</f>
        <v>693274.955815476</v>
      </c>
      <c r="P7454" s="0" t="n">
        <f aca="false">MIN($B$5,P7453+K7454*$B$6-I7454)</f>
        <v>187.76550260072</v>
      </c>
      <c r="Q7454" s="0" t="n">
        <f aca="false">MAX(0,F7454-H7454-K7454-L7454)</f>
        <v>0</v>
      </c>
    </row>
    <row r="7455" customFormat="false" ht="15" hidden="false" customHeight="false" outlineLevel="0" collapsed="false">
      <c r="A7455" s="0" t="n">
        <f aca="false">'Profiles 8760'!A7444</f>
        <v>7442</v>
      </c>
      <c r="B7455" s="0" t="n">
        <f aca="false">'Profiles 8760'!B7444</f>
        <v>11</v>
      </c>
      <c r="C7455" s="0" t="n">
        <f aca="false">'Profiles 8760'!E7444</f>
        <v>0</v>
      </c>
      <c r="D7455" s="0" t="n">
        <f aca="false">'Profiles 8760'!F7444</f>
        <v>0</v>
      </c>
      <c r="E7455" s="0" t="n">
        <f aca="false">'Profiles 8760'!G7444</f>
        <v>0.286937</v>
      </c>
      <c r="F7455" s="0" t="n">
        <f aca="false">D7455*Assumptions!$C$11*$B$7+E7455*Assumptions!$C$12*$B$8</f>
        <v>11.7357233</v>
      </c>
      <c r="G7455" s="0" t="n">
        <f aca="false">C7455*Assumptions!$C$15</f>
        <v>0</v>
      </c>
      <c r="H7455" s="0" t="n">
        <f aca="false">MIN(F7455,G7455)</f>
        <v>0</v>
      </c>
      <c r="I7455" s="0" t="n">
        <f aca="false">IF(C7455=1,MIN(G7455-H7455,Assumptions!$C$13,P7454),0)</f>
        <v>0</v>
      </c>
      <c r="J7455" s="0" t="n">
        <f aca="false">H7455+I7455</f>
        <v>0</v>
      </c>
      <c r="K7455" s="0" t="n">
        <f aca="false">MIN(IF(C7455=1,F7455-H7455,F7455),Assumptions!$C$13,MAX(0,($B$5-P7454)/$B$6))</f>
        <v>11.7357233</v>
      </c>
      <c r="L7455" s="0" t="n">
        <f aca="false">IF(C7455=1,0,MIN(F7455-K7455,Assumptions!$C$15,MAX(0,$B$10-O7454-M7455)))</f>
        <v>0</v>
      </c>
      <c r="M7455" s="0" t="n">
        <f aca="false">'Profiles 8760'!H7444</f>
        <v>44000</v>
      </c>
      <c r="N7455" s="0" t="n">
        <f aca="false">J7455+L7455</f>
        <v>0</v>
      </c>
      <c r="O7455" s="0" t="n">
        <f aca="false">O7454+N7455</f>
        <v>693274.955815476</v>
      </c>
      <c r="P7455" s="0" t="n">
        <f aca="false">MIN($B$5,P7454+K7455*$B$6-I7455)</f>
        <v>197.93802755716</v>
      </c>
      <c r="Q7455" s="0" t="n">
        <f aca="false">MAX(0,F7455-H7455-K7455-L7455)</f>
        <v>0</v>
      </c>
    </row>
    <row r="7456" customFormat="false" ht="15" hidden="false" customHeight="false" outlineLevel="0" collapsed="false">
      <c r="A7456" s="0" t="n">
        <f aca="false">'Profiles 8760'!A7445</f>
        <v>7443</v>
      </c>
      <c r="B7456" s="0" t="n">
        <f aca="false">'Profiles 8760'!B7445</f>
        <v>11</v>
      </c>
      <c r="C7456" s="0" t="n">
        <f aca="false">'Profiles 8760'!E7445</f>
        <v>0</v>
      </c>
      <c r="D7456" s="0" t="n">
        <f aca="false">'Profiles 8760'!F7445</f>
        <v>0</v>
      </c>
      <c r="E7456" s="0" t="n">
        <f aca="false">'Profiles 8760'!G7445</f>
        <v>0.244068</v>
      </c>
      <c r="F7456" s="0" t="n">
        <f aca="false">D7456*Assumptions!$C$11*$B$7+E7456*Assumptions!$C$12*$B$8</f>
        <v>9.9823812</v>
      </c>
      <c r="G7456" s="0" t="n">
        <f aca="false">C7456*Assumptions!$C$15</f>
        <v>0</v>
      </c>
      <c r="H7456" s="0" t="n">
        <f aca="false">MIN(F7456,G7456)</f>
        <v>0</v>
      </c>
      <c r="I7456" s="0" t="n">
        <f aca="false">IF(C7456=1,MIN(G7456-H7456,Assumptions!$C$13,P7455),0)</f>
        <v>0</v>
      </c>
      <c r="J7456" s="0" t="n">
        <f aca="false">H7456+I7456</f>
        <v>0</v>
      </c>
      <c r="K7456" s="0" t="n">
        <f aca="false">MIN(IF(C7456=1,F7456-H7456,F7456),Assumptions!$C$13,MAX(0,($B$5-P7455)/$B$6))</f>
        <v>9.9823812</v>
      </c>
      <c r="L7456" s="0" t="n">
        <f aca="false">IF(C7456=1,0,MIN(F7456-K7456,Assumptions!$C$15,MAX(0,$B$10-O7455-M7456)))</f>
        <v>0</v>
      </c>
      <c r="M7456" s="0" t="n">
        <f aca="false">'Profiles 8760'!H7445</f>
        <v>44000</v>
      </c>
      <c r="N7456" s="0" t="n">
        <f aca="false">J7456+L7456</f>
        <v>0</v>
      </c>
      <c r="O7456" s="0" t="n">
        <f aca="false">O7455+N7456</f>
        <v>693274.955815476</v>
      </c>
      <c r="P7456" s="0" t="n">
        <f aca="false">MIN($B$5,P7455+K7456*$B$6-I7456)</f>
        <v>206.59075558132</v>
      </c>
      <c r="Q7456" s="0" t="n">
        <f aca="false">MAX(0,F7456-H7456-K7456-L7456)</f>
        <v>0</v>
      </c>
    </row>
    <row r="7457" customFormat="false" ht="15" hidden="false" customHeight="false" outlineLevel="0" collapsed="false">
      <c r="A7457" s="0" t="n">
        <f aca="false">'Profiles 8760'!A7446</f>
        <v>7444</v>
      </c>
      <c r="B7457" s="0" t="n">
        <f aca="false">'Profiles 8760'!B7446</f>
        <v>11</v>
      </c>
      <c r="C7457" s="0" t="n">
        <f aca="false">'Profiles 8760'!E7446</f>
        <v>0</v>
      </c>
      <c r="D7457" s="0" t="n">
        <f aca="false">'Profiles 8760'!F7446</f>
        <v>0</v>
      </c>
      <c r="E7457" s="0" t="n">
        <f aca="false">'Profiles 8760'!G7446</f>
        <v>0.185697</v>
      </c>
      <c r="F7457" s="0" t="n">
        <f aca="false">D7457*Assumptions!$C$11*$B$7+E7457*Assumptions!$C$12*$B$8</f>
        <v>7.5950073</v>
      </c>
      <c r="G7457" s="0" t="n">
        <f aca="false">C7457*Assumptions!$C$15</f>
        <v>0</v>
      </c>
      <c r="H7457" s="0" t="n">
        <f aca="false">MIN(F7457,G7457)</f>
        <v>0</v>
      </c>
      <c r="I7457" s="0" t="n">
        <f aca="false">IF(C7457=1,MIN(G7457-H7457,Assumptions!$C$13,P7456),0)</f>
        <v>0</v>
      </c>
      <c r="J7457" s="0" t="n">
        <f aca="false">H7457+I7457</f>
        <v>0</v>
      </c>
      <c r="K7457" s="0" t="n">
        <f aca="false">MIN(IF(C7457=1,F7457-H7457,F7457),Assumptions!$C$13,MAX(0,($B$5-P7456)/$B$6))</f>
        <v>7.5950073</v>
      </c>
      <c r="L7457" s="0" t="n">
        <f aca="false">IF(C7457=1,0,MIN(F7457-K7457,Assumptions!$C$15,MAX(0,$B$10-O7456-M7457)))</f>
        <v>0</v>
      </c>
      <c r="M7457" s="0" t="n">
        <f aca="false">'Profiles 8760'!H7446</f>
        <v>44000</v>
      </c>
      <c r="N7457" s="0" t="n">
        <f aca="false">J7457+L7457</f>
        <v>0</v>
      </c>
      <c r="O7457" s="0" t="n">
        <f aca="false">O7456+N7457</f>
        <v>693274.955815476</v>
      </c>
      <c r="P7457" s="0" t="n">
        <f aca="false">MIN($B$5,P7456+K7457*$B$6-I7457)</f>
        <v>213.17410790896</v>
      </c>
      <c r="Q7457" s="0" t="n">
        <f aca="false">MAX(0,F7457-H7457-K7457-L7457)</f>
        <v>0</v>
      </c>
    </row>
    <row r="7458" customFormat="false" ht="15" hidden="false" customHeight="false" outlineLevel="0" collapsed="false">
      <c r="A7458" s="0" t="n">
        <f aca="false">'Profiles 8760'!A7447</f>
        <v>7445</v>
      </c>
      <c r="B7458" s="0" t="n">
        <f aca="false">'Profiles 8760'!B7447</f>
        <v>11</v>
      </c>
      <c r="C7458" s="0" t="n">
        <f aca="false">'Profiles 8760'!E7447</f>
        <v>0</v>
      </c>
      <c r="D7458" s="0" t="n">
        <f aca="false">'Profiles 8760'!F7447</f>
        <v>0</v>
      </c>
      <c r="E7458" s="0" t="n">
        <f aca="false">'Profiles 8760'!G7447</f>
        <v>0.11667</v>
      </c>
      <c r="F7458" s="0" t="n">
        <f aca="false">D7458*Assumptions!$C$11*$B$7+E7458*Assumptions!$C$12*$B$8</f>
        <v>4.771803</v>
      </c>
      <c r="G7458" s="0" t="n">
        <f aca="false">C7458*Assumptions!$C$15</f>
        <v>0</v>
      </c>
      <c r="H7458" s="0" t="n">
        <f aca="false">MIN(F7458,G7458)</f>
        <v>0</v>
      </c>
      <c r="I7458" s="0" t="n">
        <f aca="false">IF(C7458=1,MIN(G7458-H7458,Assumptions!$C$13,P7457),0)</f>
        <v>0</v>
      </c>
      <c r="J7458" s="0" t="n">
        <f aca="false">H7458+I7458</f>
        <v>0</v>
      </c>
      <c r="K7458" s="0" t="n">
        <f aca="false">MIN(IF(C7458=1,F7458-H7458,F7458),Assumptions!$C$13,MAX(0,($B$5-P7457)/$B$6))</f>
        <v>4.771803</v>
      </c>
      <c r="L7458" s="0" t="n">
        <f aca="false">IF(C7458=1,0,MIN(F7458-K7458,Assumptions!$C$15,MAX(0,$B$10-O7457-M7458)))</f>
        <v>0</v>
      </c>
      <c r="M7458" s="0" t="n">
        <f aca="false">'Profiles 8760'!H7447</f>
        <v>44000</v>
      </c>
      <c r="N7458" s="0" t="n">
        <f aca="false">J7458+L7458</f>
        <v>0</v>
      </c>
      <c r="O7458" s="0" t="n">
        <f aca="false">O7457+N7458</f>
        <v>693274.955815476</v>
      </c>
      <c r="P7458" s="0" t="n">
        <f aca="false">MIN($B$5,P7457+K7458*$B$6-I7458)</f>
        <v>217.31030674936</v>
      </c>
      <c r="Q7458" s="0" t="n">
        <f aca="false">MAX(0,F7458-H7458-K7458-L7458)</f>
        <v>0</v>
      </c>
    </row>
    <row r="7459" customFormat="false" ht="15" hidden="false" customHeight="false" outlineLevel="0" collapsed="false">
      <c r="A7459" s="0" t="n">
        <f aca="false">'Profiles 8760'!A7448</f>
        <v>7446</v>
      </c>
      <c r="B7459" s="0" t="n">
        <f aca="false">'Profiles 8760'!B7448</f>
        <v>11</v>
      </c>
      <c r="C7459" s="0" t="n">
        <f aca="false">'Profiles 8760'!E7448</f>
        <v>0</v>
      </c>
      <c r="D7459" s="0" t="n">
        <f aca="false">'Profiles 8760'!F7448</f>
        <v>0</v>
      </c>
      <c r="E7459" s="0" t="n">
        <f aca="false">'Profiles 8760'!G7448</f>
        <v>0.111854</v>
      </c>
      <c r="F7459" s="0" t="n">
        <f aca="false">D7459*Assumptions!$C$11*$B$7+E7459*Assumptions!$C$12*$B$8</f>
        <v>4.5748286</v>
      </c>
      <c r="G7459" s="0" t="n">
        <f aca="false">C7459*Assumptions!$C$15</f>
        <v>0</v>
      </c>
      <c r="H7459" s="0" t="n">
        <f aca="false">MIN(F7459,G7459)</f>
        <v>0</v>
      </c>
      <c r="I7459" s="0" t="n">
        <f aca="false">IF(C7459=1,MIN(G7459-H7459,Assumptions!$C$13,P7458),0)</f>
        <v>0</v>
      </c>
      <c r="J7459" s="0" t="n">
        <f aca="false">H7459+I7459</f>
        <v>0</v>
      </c>
      <c r="K7459" s="0" t="n">
        <f aca="false">MIN(IF(C7459=1,F7459-H7459,F7459),Assumptions!$C$13,MAX(0,($B$5-P7458)/$B$6))</f>
        <v>4.5748286</v>
      </c>
      <c r="L7459" s="0" t="n">
        <f aca="false">IF(C7459=1,0,MIN(F7459-K7459,Assumptions!$C$15,MAX(0,$B$10-O7458-M7459)))</f>
        <v>0</v>
      </c>
      <c r="M7459" s="0" t="n">
        <f aca="false">'Profiles 8760'!H7448</f>
        <v>44000</v>
      </c>
      <c r="N7459" s="0" t="n">
        <f aca="false">J7459+L7459</f>
        <v>0</v>
      </c>
      <c r="O7459" s="0" t="n">
        <f aca="false">O7458+N7459</f>
        <v>693274.955815476</v>
      </c>
      <c r="P7459" s="0" t="n">
        <f aca="false">MIN($B$5,P7458+K7459*$B$6-I7459)</f>
        <v>221.27576817984</v>
      </c>
      <c r="Q7459" s="0" t="n">
        <f aca="false">MAX(0,F7459-H7459-K7459-L7459)</f>
        <v>0</v>
      </c>
    </row>
    <row r="7460" customFormat="false" ht="15" hidden="false" customHeight="false" outlineLevel="0" collapsed="false">
      <c r="A7460" s="0" t="n">
        <f aca="false">'Profiles 8760'!A7449</f>
        <v>7447</v>
      </c>
      <c r="B7460" s="0" t="n">
        <f aca="false">'Profiles 8760'!B7449</f>
        <v>11</v>
      </c>
      <c r="C7460" s="0" t="n">
        <f aca="false">'Profiles 8760'!E7449</f>
        <v>0</v>
      </c>
      <c r="D7460" s="0" t="n">
        <f aca="false">'Profiles 8760'!F7449</f>
        <v>0</v>
      </c>
      <c r="E7460" s="0" t="n">
        <f aca="false">'Profiles 8760'!G7449</f>
        <v>0.122936</v>
      </c>
      <c r="F7460" s="0" t="n">
        <f aca="false">D7460*Assumptions!$C$11*$B$7+E7460*Assumptions!$C$12*$B$8</f>
        <v>5.0280824</v>
      </c>
      <c r="G7460" s="0" t="n">
        <f aca="false">C7460*Assumptions!$C$15</f>
        <v>0</v>
      </c>
      <c r="H7460" s="0" t="n">
        <f aca="false">MIN(F7460,G7460)</f>
        <v>0</v>
      </c>
      <c r="I7460" s="0" t="n">
        <f aca="false">IF(C7460=1,MIN(G7460-H7460,Assumptions!$C$13,P7459),0)</f>
        <v>0</v>
      </c>
      <c r="J7460" s="0" t="n">
        <f aca="false">H7460+I7460</f>
        <v>0</v>
      </c>
      <c r="K7460" s="0" t="n">
        <f aca="false">MIN(IF(C7460=1,F7460-H7460,F7460),Assumptions!$C$13,MAX(0,($B$5-P7459)/$B$6))</f>
        <v>5.0280824</v>
      </c>
      <c r="L7460" s="0" t="n">
        <f aca="false">IF(C7460=1,0,MIN(F7460-K7460,Assumptions!$C$15,MAX(0,$B$10-O7459-M7460)))</f>
        <v>0</v>
      </c>
      <c r="M7460" s="0" t="n">
        <f aca="false">'Profiles 8760'!H7449</f>
        <v>44000</v>
      </c>
      <c r="N7460" s="0" t="n">
        <f aca="false">J7460+L7460</f>
        <v>0</v>
      </c>
      <c r="O7460" s="0" t="n">
        <f aca="false">O7459+N7460</f>
        <v>693274.955815476</v>
      </c>
      <c r="P7460" s="0" t="n">
        <f aca="false">MIN($B$5,P7459+K7460*$B$6-I7460)</f>
        <v>225.63411000416</v>
      </c>
      <c r="Q7460" s="0" t="n">
        <f aca="false">MAX(0,F7460-H7460-K7460-L7460)</f>
        <v>0</v>
      </c>
    </row>
    <row r="7461" customFormat="false" ht="15" hidden="false" customHeight="false" outlineLevel="0" collapsed="false">
      <c r="A7461" s="0" t="n">
        <f aca="false">'Profiles 8760'!A7450</f>
        <v>7448</v>
      </c>
      <c r="B7461" s="0" t="n">
        <f aca="false">'Profiles 8760'!B7450</f>
        <v>11</v>
      </c>
      <c r="C7461" s="0" t="n">
        <f aca="false">'Profiles 8760'!E7450</f>
        <v>1</v>
      </c>
      <c r="D7461" s="0" t="n">
        <f aca="false">'Profiles 8760'!F7450</f>
        <v>0.084335</v>
      </c>
      <c r="E7461" s="0" t="n">
        <f aca="false">'Profiles 8760'!G7450</f>
        <v>0.122994</v>
      </c>
      <c r="F7461" s="0" t="n">
        <f aca="false">D7461*Assumptions!$C$11*$B$7+E7461*Assumptions!$C$12*$B$8</f>
        <v>29.3864026</v>
      </c>
      <c r="G7461" s="0" t="n">
        <f aca="false">C7461*Assumptions!$C$15</f>
        <v>200</v>
      </c>
      <c r="H7461" s="0" t="n">
        <f aca="false">MIN(F7461,G7461)</f>
        <v>29.3864026</v>
      </c>
      <c r="I7461" s="0" t="n">
        <f aca="false">IF(C7461=1,MIN(G7461-H7461,Assumptions!$C$13,P7460),0)</f>
        <v>170.6135974</v>
      </c>
      <c r="J7461" s="0" t="n">
        <f aca="false">H7461+I7461</f>
        <v>200</v>
      </c>
      <c r="K7461" s="0" t="n">
        <f aca="false">MIN(IF(C7461=1,F7461-H7461,F7461),Assumptions!$C$13,MAX(0,($B$5-P7460)/$B$6))</f>
        <v>0</v>
      </c>
      <c r="L7461" s="0" t="n">
        <f aca="false">IF(C7461=1,0,MIN(F7461-K7461,Assumptions!$C$15,MAX(0,$B$10-O7460-M7461)))</f>
        <v>0</v>
      </c>
      <c r="M7461" s="0" t="n">
        <f aca="false">'Profiles 8760'!H7450</f>
        <v>43800</v>
      </c>
      <c r="N7461" s="0" t="n">
        <f aca="false">J7461+L7461</f>
        <v>200</v>
      </c>
      <c r="O7461" s="0" t="n">
        <f aca="false">O7460+N7461</f>
        <v>693474.955815476</v>
      </c>
      <c r="P7461" s="0" t="n">
        <f aca="false">MIN($B$5,P7460+K7461*$B$6-I7461)</f>
        <v>55.02051260416</v>
      </c>
      <c r="Q7461" s="0" t="n">
        <f aca="false">MAX(0,F7461-H7461-K7461-L7461)</f>
        <v>0</v>
      </c>
    </row>
    <row r="7462" customFormat="false" ht="15" hidden="false" customHeight="false" outlineLevel="0" collapsed="false">
      <c r="A7462" s="0" t="n">
        <f aca="false">'Profiles 8760'!A7451</f>
        <v>7449</v>
      </c>
      <c r="B7462" s="0" t="n">
        <f aca="false">'Profiles 8760'!B7451</f>
        <v>11</v>
      </c>
      <c r="C7462" s="0" t="n">
        <f aca="false">'Profiles 8760'!E7451</f>
        <v>1</v>
      </c>
      <c r="D7462" s="0" t="n">
        <f aca="false">'Profiles 8760'!F7451</f>
        <v>0.394907</v>
      </c>
      <c r="E7462" s="0" t="n">
        <f aca="false">'Profiles 8760'!G7451</f>
        <v>0.203745</v>
      </c>
      <c r="F7462" s="0" t="n">
        <f aca="false">D7462*Assumptions!$C$11*$B$7+E7462*Assumptions!$C$12*$B$8</f>
        <v>122.3823121</v>
      </c>
      <c r="G7462" s="0" t="n">
        <f aca="false">C7462*Assumptions!$C$15</f>
        <v>200</v>
      </c>
      <c r="H7462" s="0" t="n">
        <f aca="false">MIN(F7462,G7462)</f>
        <v>122.3823121</v>
      </c>
      <c r="I7462" s="0" t="n">
        <f aca="false">IF(C7462=1,MIN(G7462-H7462,Assumptions!$C$13,P7461),0)</f>
        <v>55.02051260416</v>
      </c>
      <c r="J7462" s="0" t="n">
        <f aca="false">H7462+I7462</f>
        <v>177.40282470416</v>
      </c>
      <c r="K7462" s="0" t="n">
        <f aca="false">MIN(IF(C7462=1,F7462-H7462,F7462),Assumptions!$C$13,MAX(0,($B$5-P7461)/$B$6))</f>
        <v>0</v>
      </c>
      <c r="L7462" s="0" t="n">
        <f aca="false">IF(C7462=1,0,MIN(F7462-K7462,Assumptions!$C$15,MAX(0,$B$10-O7461-M7462)))</f>
        <v>0</v>
      </c>
      <c r="M7462" s="0" t="n">
        <f aca="false">'Profiles 8760'!H7451</f>
        <v>43600</v>
      </c>
      <c r="N7462" s="0" t="n">
        <f aca="false">J7462+L7462</f>
        <v>177.40282470416</v>
      </c>
      <c r="O7462" s="0" t="n">
        <f aca="false">O7461+N7462</f>
        <v>693652.35864018</v>
      </c>
      <c r="P7462" s="0" t="n">
        <f aca="false">MIN($B$5,P7461+K7462*$B$6-I7462)</f>
        <v>0</v>
      </c>
      <c r="Q7462" s="0" t="n">
        <f aca="false">MAX(0,F7462-H7462-K7462-L7462)</f>
        <v>0</v>
      </c>
    </row>
    <row r="7463" customFormat="false" ht="15" hidden="false" customHeight="false" outlineLevel="0" collapsed="false">
      <c r="A7463" s="0" t="n">
        <f aca="false">'Profiles 8760'!A7452</f>
        <v>7450</v>
      </c>
      <c r="B7463" s="0" t="n">
        <f aca="false">'Profiles 8760'!B7452</f>
        <v>11</v>
      </c>
      <c r="C7463" s="0" t="n">
        <f aca="false">'Profiles 8760'!E7452</f>
        <v>0</v>
      </c>
      <c r="D7463" s="0" t="n">
        <f aca="false">'Profiles 8760'!F7452</f>
        <v>0.744096</v>
      </c>
      <c r="E7463" s="0" t="n">
        <f aca="false">'Profiles 8760'!G7452</f>
        <v>0.237745</v>
      </c>
      <c r="F7463" s="0" t="n">
        <f aca="false">D7463*Assumptions!$C$11*$B$7+E7463*Assumptions!$C$12*$B$8</f>
        <v>224.6186953</v>
      </c>
      <c r="G7463" s="0" t="n">
        <f aca="false">C7463*Assumptions!$C$15</f>
        <v>0</v>
      </c>
      <c r="H7463" s="0" t="n">
        <f aca="false">MIN(F7463,G7463)</f>
        <v>0</v>
      </c>
      <c r="I7463" s="0" t="n">
        <f aca="false">IF(C7463=1,MIN(G7463-H7463,Assumptions!$C$13,P7462),0)</f>
        <v>0</v>
      </c>
      <c r="J7463" s="0" t="n">
        <f aca="false">H7463+I7463</f>
        <v>0</v>
      </c>
      <c r="K7463" s="0" t="n">
        <f aca="false">MIN(IF(C7463=1,F7463-H7463,F7463),Assumptions!$C$13,MAX(0,($B$5-P7462)/$B$6))</f>
        <v>180</v>
      </c>
      <c r="L7463" s="0" t="n">
        <f aca="false">IF(C7463=1,0,MIN(F7463-K7463,Assumptions!$C$15,MAX(0,$B$10-O7462-M7463)))</f>
        <v>44.6186953</v>
      </c>
      <c r="M7463" s="0" t="n">
        <f aca="false">'Profiles 8760'!H7452</f>
        <v>43600</v>
      </c>
      <c r="N7463" s="0" t="n">
        <f aca="false">J7463+L7463</f>
        <v>44.6186953</v>
      </c>
      <c r="O7463" s="0" t="n">
        <f aca="false">O7462+N7463</f>
        <v>693696.97733548</v>
      </c>
      <c r="P7463" s="0" t="n">
        <f aca="false">MIN($B$5,P7462+K7463*$B$6-I7463)</f>
        <v>156.024</v>
      </c>
      <c r="Q7463" s="0" t="n">
        <f aca="false">MAX(0,F7463-H7463-K7463-L7463)</f>
        <v>0</v>
      </c>
    </row>
    <row r="7464" customFormat="false" ht="15" hidden="false" customHeight="false" outlineLevel="0" collapsed="false">
      <c r="A7464" s="0" t="n">
        <f aca="false">'Profiles 8760'!A7453</f>
        <v>7451</v>
      </c>
      <c r="B7464" s="0" t="n">
        <f aca="false">'Profiles 8760'!B7453</f>
        <v>11</v>
      </c>
      <c r="C7464" s="0" t="n">
        <f aca="false">'Profiles 8760'!E7453</f>
        <v>0</v>
      </c>
      <c r="D7464" s="0" t="n">
        <f aca="false">'Profiles 8760'!F7453</f>
        <v>1</v>
      </c>
      <c r="E7464" s="0" t="n">
        <f aca="false">'Profiles 8760'!G7453</f>
        <v>0.202739</v>
      </c>
      <c r="F7464" s="0" t="n">
        <f aca="false">D7464*Assumptions!$C$11*$B$7+E7464*Assumptions!$C$12*$B$8</f>
        <v>297.0920251</v>
      </c>
      <c r="G7464" s="0" t="n">
        <f aca="false">C7464*Assumptions!$C$15</f>
        <v>0</v>
      </c>
      <c r="H7464" s="0" t="n">
        <f aca="false">MIN(F7464,G7464)</f>
        <v>0</v>
      </c>
      <c r="I7464" s="0" t="n">
        <f aca="false">IF(C7464=1,MIN(G7464-H7464,Assumptions!$C$13,P7463),0)</f>
        <v>0</v>
      </c>
      <c r="J7464" s="0" t="n">
        <f aca="false">H7464+I7464</f>
        <v>0</v>
      </c>
      <c r="K7464" s="0" t="n">
        <f aca="false">MIN(IF(C7464=1,F7464-H7464,F7464),Assumptions!$C$13,MAX(0,($B$5-P7463)/$B$6))</f>
        <v>180</v>
      </c>
      <c r="L7464" s="0" t="n">
        <f aca="false">IF(C7464=1,0,MIN(F7464-K7464,Assumptions!$C$15,MAX(0,$B$10-O7463-M7464)))</f>
        <v>117.0920251</v>
      </c>
      <c r="M7464" s="0" t="n">
        <f aca="false">'Profiles 8760'!H7453</f>
        <v>43600</v>
      </c>
      <c r="N7464" s="0" t="n">
        <f aca="false">J7464+L7464</f>
        <v>117.0920251</v>
      </c>
      <c r="O7464" s="0" t="n">
        <f aca="false">O7463+N7464</f>
        <v>693814.06936058</v>
      </c>
      <c r="P7464" s="0" t="n">
        <f aca="false">MIN($B$5,P7463+K7464*$B$6-I7464)</f>
        <v>312.048</v>
      </c>
      <c r="Q7464" s="0" t="n">
        <f aca="false">MAX(0,F7464-H7464-K7464-L7464)</f>
        <v>0</v>
      </c>
    </row>
    <row r="7465" customFormat="false" ht="15" hidden="false" customHeight="false" outlineLevel="0" collapsed="false">
      <c r="A7465" s="0" t="n">
        <f aca="false">'Profiles 8760'!A7454</f>
        <v>7452</v>
      </c>
      <c r="B7465" s="0" t="n">
        <f aca="false">'Profiles 8760'!B7454</f>
        <v>11</v>
      </c>
      <c r="C7465" s="0" t="n">
        <f aca="false">'Profiles 8760'!E7454</f>
        <v>0</v>
      </c>
      <c r="D7465" s="0" t="n">
        <f aca="false">'Profiles 8760'!F7454</f>
        <v>1</v>
      </c>
      <c r="E7465" s="0" t="n">
        <f aca="false">'Profiles 8760'!G7454</f>
        <v>0.239731</v>
      </c>
      <c r="F7465" s="0" t="n">
        <f aca="false">D7465*Assumptions!$C$11*$B$7+E7465*Assumptions!$C$12*$B$8</f>
        <v>298.6049979</v>
      </c>
      <c r="G7465" s="0" t="n">
        <f aca="false">C7465*Assumptions!$C$15</f>
        <v>0</v>
      </c>
      <c r="H7465" s="0" t="n">
        <f aca="false">MIN(F7465,G7465)</f>
        <v>0</v>
      </c>
      <c r="I7465" s="0" t="n">
        <f aca="false">IF(C7465=1,MIN(G7465-H7465,Assumptions!$C$13,P7464),0)</f>
        <v>0</v>
      </c>
      <c r="J7465" s="0" t="n">
        <f aca="false">H7465+I7465</f>
        <v>0</v>
      </c>
      <c r="K7465" s="0" t="n">
        <f aca="false">MIN(IF(C7465=1,F7465-H7465,F7465),Assumptions!$C$13,MAX(0,($B$5-P7464)/$B$6))</f>
        <v>180</v>
      </c>
      <c r="L7465" s="0" t="n">
        <f aca="false">IF(C7465=1,0,MIN(F7465-K7465,Assumptions!$C$15,MAX(0,$B$10-O7464-M7465)))</f>
        <v>118.6049979</v>
      </c>
      <c r="M7465" s="0" t="n">
        <f aca="false">'Profiles 8760'!H7454</f>
        <v>43600</v>
      </c>
      <c r="N7465" s="0" t="n">
        <f aca="false">J7465+L7465</f>
        <v>118.6049979</v>
      </c>
      <c r="O7465" s="0" t="n">
        <f aca="false">O7464+N7465</f>
        <v>693932.67435848</v>
      </c>
      <c r="P7465" s="0" t="n">
        <f aca="false">MIN($B$5,P7464+K7465*$B$6-I7465)</f>
        <v>468.072</v>
      </c>
      <c r="Q7465" s="0" t="n">
        <f aca="false">MAX(0,F7465-H7465-K7465-L7465)</f>
        <v>0</v>
      </c>
    </row>
    <row r="7466" customFormat="false" ht="15" hidden="false" customHeight="false" outlineLevel="0" collapsed="false">
      <c r="A7466" s="0" t="n">
        <f aca="false">'Profiles 8760'!A7455</f>
        <v>7453</v>
      </c>
      <c r="B7466" s="0" t="n">
        <f aca="false">'Profiles 8760'!B7455</f>
        <v>11</v>
      </c>
      <c r="C7466" s="0" t="n">
        <f aca="false">'Profiles 8760'!E7455</f>
        <v>0</v>
      </c>
      <c r="D7466" s="0" t="n">
        <f aca="false">'Profiles 8760'!F7455</f>
        <v>1</v>
      </c>
      <c r="E7466" s="0" t="n">
        <f aca="false">'Profiles 8760'!G7455</f>
        <v>0.2687</v>
      </c>
      <c r="F7466" s="0" t="n">
        <f aca="false">D7466*Assumptions!$C$11*$B$7+E7466*Assumptions!$C$12*$B$8</f>
        <v>299.78983</v>
      </c>
      <c r="G7466" s="0" t="n">
        <f aca="false">C7466*Assumptions!$C$15</f>
        <v>0</v>
      </c>
      <c r="H7466" s="0" t="n">
        <f aca="false">MIN(F7466,G7466)</f>
        <v>0</v>
      </c>
      <c r="I7466" s="0" t="n">
        <f aca="false">IF(C7466=1,MIN(G7466-H7466,Assumptions!$C$13,P7465),0)</f>
        <v>0</v>
      </c>
      <c r="J7466" s="0" t="n">
        <f aca="false">H7466+I7466</f>
        <v>0</v>
      </c>
      <c r="K7466" s="0" t="n">
        <f aca="false">MIN(IF(C7466=1,F7466-H7466,F7466),Assumptions!$C$13,MAX(0,($B$5-P7465)/$B$6))</f>
        <v>49.3054914628519</v>
      </c>
      <c r="L7466" s="0" t="n">
        <f aca="false">IF(C7466=1,0,MIN(F7466-K7466,Assumptions!$C$15,MAX(0,$B$10-O7465-M7466)))</f>
        <v>200</v>
      </c>
      <c r="M7466" s="0" t="n">
        <f aca="false">'Profiles 8760'!H7455</f>
        <v>43600</v>
      </c>
      <c r="N7466" s="0" t="n">
        <f aca="false">J7466+L7466</f>
        <v>200</v>
      </c>
      <c r="O7466" s="0" t="n">
        <f aca="false">O7465+N7466</f>
        <v>694132.67435848</v>
      </c>
      <c r="P7466" s="0" t="n">
        <f aca="false">MIN($B$5,P7465+K7466*$B$6-I7466)</f>
        <v>510.81</v>
      </c>
      <c r="Q7466" s="0" t="n">
        <f aca="false">MAX(0,F7466-H7466-K7466-L7466)</f>
        <v>50.4843385371481</v>
      </c>
    </row>
    <row r="7467" customFormat="false" ht="15" hidden="false" customHeight="false" outlineLevel="0" collapsed="false">
      <c r="A7467" s="0" t="n">
        <f aca="false">'Profiles 8760'!A7456</f>
        <v>7454</v>
      </c>
      <c r="B7467" s="0" t="n">
        <f aca="false">'Profiles 8760'!B7456</f>
        <v>11</v>
      </c>
      <c r="C7467" s="0" t="n">
        <f aca="false">'Profiles 8760'!E7456</f>
        <v>0</v>
      </c>
      <c r="D7467" s="0" t="n">
        <f aca="false">'Profiles 8760'!F7456</f>
        <v>1</v>
      </c>
      <c r="E7467" s="0" t="n">
        <f aca="false">'Profiles 8760'!G7456</f>
        <v>0.186835</v>
      </c>
      <c r="F7467" s="0" t="n">
        <f aca="false">D7467*Assumptions!$C$11*$B$7+E7467*Assumptions!$C$12*$B$8</f>
        <v>296.4415515</v>
      </c>
      <c r="G7467" s="0" t="n">
        <f aca="false">C7467*Assumptions!$C$15</f>
        <v>0</v>
      </c>
      <c r="H7467" s="0" t="n">
        <f aca="false">MIN(F7467,G7467)</f>
        <v>0</v>
      </c>
      <c r="I7467" s="0" t="n">
        <f aca="false">IF(C7467=1,MIN(G7467-H7467,Assumptions!$C$13,P7466),0)</f>
        <v>0</v>
      </c>
      <c r="J7467" s="0" t="n">
        <f aca="false">H7467+I7467</f>
        <v>0</v>
      </c>
      <c r="K7467" s="0" t="n">
        <f aca="false">MIN(IF(C7467=1,F7467-H7467,F7467),Assumptions!$C$13,MAX(0,($B$5-P7466)/$B$6))</f>
        <v>0</v>
      </c>
      <c r="L7467" s="0" t="n">
        <f aca="false">IF(C7467=1,0,MIN(F7467-K7467,Assumptions!$C$15,MAX(0,$B$10-O7466-M7467)))</f>
        <v>200</v>
      </c>
      <c r="M7467" s="0" t="n">
        <f aca="false">'Profiles 8760'!H7456</f>
        <v>43600</v>
      </c>
      <c r="N7467" s="0" t="n">
        <f aca="false">J7467+L7467</f>
        <v>200</v>
      </c>
      <c r="O7467" s="0" t="n">
        <f aca="false">O7466+N7467</f>
        <v>694332.67435848</v>
      </c>
      <c r="P7467" s="0" t="n">
        <f aca="false">MIN($B$5,P7466+K7467*$B$6-I7467)</f>
        <v>510.81</v>
      </c>
      <c r="Q7467" s="0" t="n">
        <f aca="false">MAX(0,F7467-H7467-K7467-L7467)</f>
        <v>96.4415515</v>
      </c>
    </row>
    <row r="7468" customFormat="false" ht="15" hidden="false" customHeight="false" outlineLevel="0" collapsed="false">
      <c r="A7468" s="0" t="n">
        <f aca="false">'Profiles 8760'!A7457</f>
        <v>7455</v>
      </c>
      <c r="B7468" s="0" t="n">
        <f aca="false">'Profiles 8760'!B7457</f>
        <v>11</v>
      </c>
      <c r="C7468" s="0" t="n">
        <f aca="false">'Profiles 8760'!E7457</f>
        <v>0</v>
      </c>
      <c r="D7468" s="0" t="n">
        <f aca="false">'Profiles 8760'!F7457</f>
        <v>1</v>
      </c>
      <c r="E7468" s="0" t="n">
        <f aca="false">'Profiles 8760'!G7457</f>
        <v>0.141836</v>
      </c>
      <c r="F7468" s="0" t="n">
        <f aca="false">D7468*Assumptions!$C$11*$B$7+E7468*Assumptions!$C$12*$B$8</f>
        <v>294.6010924</v>
      </c>
      <c r="G7468" s="0" t="n">
        <f aca="false">C7468*Assumptions!$C$15</f>
        <v>0</v>
      </c>
      <c r="H7468" s="0" t="n">
        <f aca="false">MIN(F7468,G7468)</f>
        <v>0</v>
      </c>
      <c r="I7468" s="0" t="n">
        <f aca="false">IF(C7468=1,MIN(G7468-H7468,Assumptions!$C$13,P7467),0)</f>
        <v>0</v>
      </c>
      <c r="J7468" s="0" t="n">
        <f aca="false">H7468+I7468</f>
        <v>0</v>
      </c>
      <c r="K7468" s="0" t="n">
        <f aca="false">MIN(IF(C7468=1,F7468-H7468,F7468),Assumptions!$C$13,MAX(0,($B$5-P7467)/$B$6))</f>
        <v>0</v>
      </c>
      <c r="L7468" s="0" t="n">
        <f aca="false">IF(C7468=1,0,MIN(F7468-K7468,Assumptions!$C$15,MAX(0,$B$10-O7467-M7468)))</f>
        <v>200</v>
      </c>
      <c r="M7468" s="0" t="n">
        <f aca="false">'Profiles 8760'!H7457</f>
        <v>43600</v>
      </c>
      <c r="N7468" s="0" t="n">
        <f aca="false">J7468+L7468</f>
        <v>200</v>
      </c>
      <c r="O7468" s="0" t="n">
        <f aca="false">O7467+N7468</f>
        <v>694532.67435848</v>
      </c>
      <c r="P7468" s="0" t="n">
        <f aca="false">MIN($B$5,P7467+K7468*$B$6-I7468)</f>
        <v>510.81</v>
      </c>
      <c r="Q7468" s="0" t="n">
        <f aca="false">MAX(0,F7468-H7468-K7468-L7468)</f>
        <v>94.6010924</v>
      </c>
    </row>
    <row r="7469" customFormat="false" ht="15" hidden="false" customHeight="false" outlineLevel="0" collapsed="false">
      <c r="A7469" s="0" t="n">
        <f aca="false">'Profiles 8760'!A7458</f>
        <v>7456</v>
      </c>
      <c r="B7469" s="0" t="n">
        <f aca="false">'Profiles 8760'!B7458</f>
        <v>11</v>
      </c>
      <c r="C7469" s="0" t="n">
        <f aca="false">'Profiles 8760'!E7458</f>
        <v>0</v>
      </c>
      <c r="D7469" s="0" t="n">
        <f aca="false">'Profiles 8760'!F7458</f>
        <v>0.744096</v>
      </c>
      <c r="E7469" s="0" t="n">
        <f aca="false">'Profiles 8760'!G7458</f>
        <v>0.178023</v>
      </c>
      <c r="F7469" s="0" t="n">
        <f aca="false">D7469*Assumptions!$C$11*$B$7+E7469*Assumptions!$C$12*$B$8</f>
        <v>222.1760655</v>
      </c>
      <c r="G7469" s="0" t="n">
        <f aca="false">C7469*Assumptions!$C$15</f>
        <v>0</v>
      </c>
      <c r="H7469" s="0" t="n">
        <f aca="false">MIN(F7469,G7469)</f>
        <v>0</v>
      </c>
      <c r="I7469" s="0" t="n">
        <f aca="false">IF(C7469=1,MIN(G7469-H7469,Assumptions!$C$13,P7468),0)</f>
        <v>0</v>
      </c>
      <c r="J7469" s="0" t="n">
        <f aca="false">H7469+I7469</f>
        <v>0</v>
      </c>
      <c r="K7469" s="0" t="n">
        <f aca="false">MIN(IF(C7469=1,F7469-H7469,F7469),Assumptions!$C$13,MAX(0,($B$5-P7468)/$B$6))</f>
        <v>0</v>
      </c>
      <c r="L7469" s="0" t="n">
        <f aca="false">IF(C7469=1,0,MIN(F7469-K7469,Assumptions!$C$15,MAX(0,$B$10-O7468-M7469)))</f>
        <v>200</v>
      </c>
      <c r="M7469" s="0" t="n">
        <f aca="false">'Profiles 8760'!H7458</f>
        <v>43600</v>
      </c>
      <c r="N7469" s="0" t="n">
        <f aca="false">J7469+L7469</f>
        <v>200</v>
      </c>
      <c r="O7469" s="0" t="n">
        <f aca="false">O7468+N7469</f>
        <v>694732.67435848</v>
      </c>
      <c r="P7469" s="0" t="n">
        <f aca="false">MIN($B$5,P7468+K7469*$B$6-I7469)</f>
        <v>510.81</v>
      </c>
      <c r="Q7469" s="0" t="n">
        <f aca="false">MAX(0,F7469-H7469-K7469-L7469)</f>
        <v>22.1760655</v>
      </c>
    </row>
    <row r="7470" customFormat="false" ht="15" hidden="false" customHeight="false" outlineLevel="0" collapsed="false">
      <c r="A7470" s="0" t="n">
        <f aca="false">'Profiles 8760'!A7459</f>
        <v>7457</v>
      </c>
      <c r="B7470" s="0" t="n">
        <f aca="false">'Profiles 8760'!B7459</f>
        <v>11</v>
      </c>
      <c r="C7470" s="0" t="n">
        <f aca="false">'Profiles 8760'!E7459</f>
        <v>0</v>
      </c>
      <c r="D7470" s="0" t="n">
        <f aca="false">'Profiles 8760'!F7459</f>
        <v>0.394907</v>
      </c>
      <c r="E7470" s="0" t="n">
        <f aca="false">'Profiles 8760'!G7459</f>
        <v>0.158769</v>
      </c>
      <c r="F7470" s="0" t="n">
        <f aca="false">D7470*Assumptions!$C$11*$B$7+E7470*Assumptions!$C$12*$B$8</f>
        <v>120.5427937</v>
      </c>
      <c r="G7470" s="0" t="n">
        <f aca="false">C7470*Assumptions!$C$15</f>
        <v>0</v>
      </c>
      <c r="H7470" s="0" t="n">
        <f aca="false">MIN(F7470,G7470)</f>
        <v>0</v>
      </c>
      <c r="I7470" s="0" t="n">
        <f aca="false">IF(C7470=1,MIN(G7470-H7470,Assumptions!$C$13,P7469),0)</f>
        <v>0</v>
      </c>
      <c r="J7470" s="0" t="n">
        <f aca="false">H7470+I7470</f>
        <v>0</v>
      </c>
      <c r="K7470" s="0" t="n">
        <f aca="false">MIN(IF(C7470=1,F7470-H7470,F7470),Assumptions!$C$13,MAX(0,($B$5-P7469)/$B$6))</f>
        <v>0</v>
      </c>
      <c r="L7470" s="0" t="n">
        <f aca="false">IF(C7470=1,0,MIN(F7470-K7470,Assumptions!$C$15,MAX(0,$B$10-O7469-M7470)))</f>
        <v>120.5427937</v>
      </c>
      <c r="M7470" s="0" t="n">
        <f aca="false">'Profiles 8760'!H7459</f>
        <v>43600</v>
      </c>
      <c r="N7470" s="0" t="n">
        <f aca="false">J7470+L7470</f>
        <v>120.5427937</v>
      </c>
      <c r="O7470" s="0" t="n">
        <f aca="false">O7469+N7470</f>
        <v>694853.21715218</v>
      </c>
      <c r="P7470" s="0" t="n">
        <f aca="false">MIN($B$5,P7469+K7470*$B$6-I7470)</f>
        <v>510.81</v>
      </c>
      <c r="Q7470" s="0" t="n">
        <f aca="false">MAX(0,F7470-H7470-K7470-L7470)</f>
        <v>0</v>
      </c>
    </row>
    <row r="7471" customFormat="false" ht="15" hidden="false" customHeight="false" outlineLevel="0" collapsed="false">
      <c r="A7471" s="0" t="n">
        <f aca="false">'Profiles 8760'!A7460</f>
        <v>7458</v>
      </c>
      <c r="B7471" s="0" t="n">
        <f aca="false">'Profiles 8760'!B7460</f>
        <v>11</v>
      </c>
      <c r="C7471" s="0" t="n">
        <f aca="false">'Profiles 8760'!E7460</f>
        <v>0</v>
      </c>
      <c r="D7471" s="0" t="n">
        <f aca="false">'Profiles 8760'!F7460</f>
        <v>0.084335</v>
      </c>
      <c r="E7471" s="0" t="n">
        <f aca="false">'Profiles 8760'!G7460</f>
        <v>0.167045</v>
      </c>
      <c r="F7471" s="0" t="n">
        <f aca="false">D7471*Assumptions!$C$11*$B$7+E7471*Assumptions!$C$12*$B$8</f>
        <v>31.1880885</v>
      </c>
      <c r="G7471" s="0" t="n">
        <f aca="false">C7471*Assumptions!$C$15</f>
        <v>0</v>
      </c>
      <c r="H7471" s="0" t="n">
        <f aca="false">MIN(F7471,G7471)</f>
        <v>0</v>
      </c>
      <c r="I7471" s="0" t="n">
        <f aca="false">IF(C7471=1,MIN(G7471-H7471,Assumptions!$C$13,P7470),0)</f>
        <v>0</v>
      </c>
      <c r="J7471" s="0" t="n">
        <f aca="false">H7471+I7471</f>
        <v>0</v>
      </c>
      <c r="K7471" s="0" t="n">
        <f aca="false">MIN(IF(C7471=1,F7471-H7471,F7471),Assumptions!$C$13,MAX(0,($B$5-P7470)/$B$6))</f>
        <v>0</v>
      </c>
      <c r="L7471" s="0" t="n">
        <f aca="false">IF(C7471=1,0,MIN(F7471-K7471,Assumptions!$C$15,MAX(0,$B$10-O7470-M7471)))</f>
        <v>31.1880885</v>
      </c>
      <c r="M7471" s="0" t="n">
        <f aca="false">'Profiles 8760'!H7460</f>
        <v>43600</v>
      </c>
      <c r="N7471" s="0" t="n">
        <f aca="false">J7471+L7471</f>
        <v>31.1880885</v>
      </c>
      <c r="O7471" s="0" t="n">
        <f aca="false">O7470+N7471</f>
        <v>694884.40524068</v>
      </c>
      <c r="P7471" s="0" t="n">
        <f aca="false">MIN($B$5,P7470+K7471*$B$6-I7471)</f>
        <v>510.81</v>
      </c>
      <c r="Q7471" s="0" t="n">
        <f aca="false">MAX(0,F7471-H7471-K7471-L7471)</f>
        <v>0</v>
      </c>
    </row>
    <row r="7472" customFormat="false" ht="15" hidden="false" customHeight="false" outlineLevel="0" collapsed="false">
      <c r="A7472" s="0" t="n">
        <f aca="false">'Profiles 8760'!A7461</f>
        <v>7459</v>
      </c>
      <c r="B7472" s="0" t="n">
        <f aca="false">'Profiles 8760'!B7461</f>
        <v>11</v>
      </c>
      <c r="C7472" s="0" t="n">
        <f aca="false">'Profiles 8760'!E7461</f>
        <v>0</v>
      </c>
      <c r="D7472" s="0" t="n">
        <f aca="false">'Profiles 8760'!F7461</f>
        <v>0</v>
      </c>
      <c r="E7472" s="0" t="n">
        <f aca="false">'Profiles 8760'!G7461</f>
        <v>0.180596</v>
      </c>
      <c r="F7472" s="0" t="n">
        <f aca="false">D7472*Assumptions!$C$11*$B$7+E7472*Assumptions!$C$12*$B$8</f>
        <v>7.3863764</v>
      </c>
      <c r="G7472" s="0" t="n">
        <f aca="false">C7472*Assumptions!$C$15</f>
        <v>0</v>
      </c>
      <c r="H7472" s="0" t="n">
        <f aca="false">MIN(F7472,G7472)</f>
        <v>0</v>
      </c>
      <c r="I7472" s="0" t="n">
        <f aca="false">IF(C7472=1,MIN(G7472-H7472,Assumptions!$C$13,P7471),0)</f>
        <v>0</v>
      </c>
      <c r="J7472" s="0" t="n">
        <f aca="false">H7472+I7472</f>
        <v>0</v>
      </c>
      <c r="K7472" s="0" t="n">
        <f aca="false">MIN(IF(C7472=1,F7472-H7472,F7472),Assumptions!$C$13,MAX(0,($B$5-P7471)/$B$6))</f>
        <v>0</v>
      </c>
      <c r="L7472" s="0" t="n">
        <f aca="false">IF(C7472=1,0,MIN(F7472-K7472,Assumptions!$C$15,MAX(0,$B$10-O7471-M7472)))</f>
        <v>7.3863764</v>
      </c>
      <c r="M7472" s="0" t="n">
        <f aca="false">'Profiles 8760'!H7461</f>
        <v>43600</v>
      </c>
      <c r="N7472" s="0" t="n">
        <f aca="false">J7472+L7472</f>
        <v>7.3863764</v>
      </c>
      <c r="O7472" s="0" t="n">
        <f aca="false">O7471+N7472</f>
        <v>694891.79161708</v>
      </c>
      <c r="P7472" s="0" t="n">
        <f aca="false">MIN($B$5,P7471+K7472*$B$6-I7472)</f>
        <v>510.81</v>
      </c>
      <c r="Q7472" s="0" t="n">
        <f aca="false">MAX(0,F7472-H7472-K7472-L7472)</f>
        <v>0</v>
      </c>
    </row>
    <row r="7473" customFormat="false" ht="15" hidden="false" customHeight="false" outlineLevel="0" collapsed="false">
      <c r="A7473" s="0" t="n">
        <f aca="false">'Profiles 8760'!A7462</f>
        <v>7460</v>
      </c>
      <c r="B7473" s="0" t="n">
        <f aca="false">'Profiles 8760'!B7462</f>
        <v>11</v>
      </c>
      <c r="C7473" s="0" t="n">
        <f aca="false">'Profiles 8760'!E7462</f>
        <v>1</v>
      </c>
      <c r="D7473" s="0" t="n">
        <f aca="false">'Profiles 8760'!F7462</f>
        <v>0</v>
      </c>
      <c r="E7473" s="0" t="n">
        <f aca="false">'Profiles 8760'!G7462</f>
        <v>0.205764</v>
      </c>
      <c r="F7473" s="0" t="n">
        <f aca="false">D7473*Assumptions!$C$11*$B$7+E7473*Assumptions!$C$12*$B$8</f>
        <v>8.4157476</v>
      </c>
      <c r="G7473" s="0" t="n">
        <f aca="false">C7473*Assumptions!$C$15</f>
        <v>200</v>
      </c>
      <c r="H7473" s="0" t="n">
        <f aca="false">MIN(F7473,G7473)</f>
        <v>8.4157476</v>
      </c>
      <c r="I7473" s="0" t="n">
        <f aca="false">IF(C7473=1,MIN(G7473-H7473,Assumptions!$C$13,P7472),0)</f>
        <v>180</v>
      </c>
      <c r="J7473" s="0" t="n">
        <f aca="false">H7473+I7473</f>
        <v>188.4157476</v>
      </c>
      <c r="K7473" s="0" t="n">
        <f aca="false">MIN(IF(C7473=1,F7473-H7473,F7473),Assumptions!$C$13,MAX(0,($B$5-P7472)/$B$6))</f>
        <v>0</v>
      </c>
      <c r="L7473" s="0" t="n">
        <f aca="false">IF(C7473=1,0,MIN(F7473-K7473,Assumptions!$C$15,MAX(0,$B$10-O7472-M7473)))</f>
        <v>0</v>
      </c>
      <c r="M7473" s="0" t="n">
        <f aca="false">'Profiles 8760'!H7462</f>
        <v>43400</v>
      </c>
      <c r="N7473" s="0" t="n">
        <f aca="false">J7473+L7473</f>
        <v>188.4157476</v>
      </c>
      <c r="O7473" s="0" t="n">
        <f aca="false">O7472+N7473</f>
        <v>695080.20736468</v>
      </c>
      <c r="P7473" s="0" t="n">
        <f aca="false">MIN($B$5,P7472+K7473*$B$6-I7473)</f>
        <v>330.81</v>
      </c>
      <c r="Q7473" s="0" t="n">
        <f aca="false">MAX(0,F7473-H7473-K7473-L7473)</f>
        <v>0</v>
      </c>
    </row>
    <row r="7474" customFormat="false" ht="15" hidden="false" customHeight="false" outlineLevel="0" collapsed="false">
      <c r="A7474" s="0" t="n">
        <f aca="false">'Profiles 8760'!A7463</f>
        <v>7461</v>
      </c>
      <c r="B7474" s="0" t="n">
        <f aca="false">'Profiles 8760'!B7463</f>
        <v>11</v>
      </c>
      <c r="C7474" s="0" t="n">
        <f aca="false">'Profiles 8760'!E7463</f>
        <v>1</v>
      </c>
      <c r="D7474" s="0" t="n">
        <f aca="false">'Profiles 8760'!F7463</f>
        <v>0</v>
      </c>
      <c r="E7474" s="0" t="n">
        <f aca="false">'Profiles 8760'!G7463</f>
        <v>0.176989</v>
      </c>
      <c r="F7474" s="0" t="n">
        <f aca="false">D7474*Assumptions!$C$11*$B$7+E7474*Assumptions!$C$12*$B$8</f>
        <v>7.2388501</v>
      </c>
      <c r="G7474" s="0" t="n">
        <f aca="false">C7474*Assumptions!$C$15</f>
        <v>200</v>
      </c>
      <c r="H7474" s="0" t="n">
        <f aca="false">MIN(F7474,G7474)</f>
        <v>7.2388501</v>
      </c>
      <c r="I7474" s="0" t="n">
        <f aca="false">IF(C7474=1,MIN(G7474-H7474,Assumptions!$C$13,P7473),0)</f>
        <v>180</v>
      </c>
      <c r="J7474" s="0" t="n">
        <f aca="false">H7474+I7474</f>
        <v>187.2388501</v>
      </c>
      <c r="K7474" s="0" t="n">
        <f aca="false">MIN(IF(C7474=1,F7474-H7474,F7474),Assumptions!$C$13,MAX(0,($B$5-P7473)/$B$6))</f>
        <v>0</v>
      </c>
      <c r="L7474" s="0" t="n">
        <f aca="false">IF(C7474=1,0,MIN(F7474-K7474,Assumptions!$C$15,MAX(0,$B$10-O7473-M7474)))</f>
        <v>0</v>
      </c>
      <c r="M7474" s="0" t="n">
        <f aca="false">'Profiles 8760'!H7463</f>
        <v>43200</v>
      </c>
      <c r="N7474" s="0" t="n">
        <f aca="false">J7474+L7474</f>
        <v>187.2388501</v>
      </c>
      <c r="O7474" s="0" t="n">
        <f aca="false">O7473+N7474</f>
        <v>695267.44621478</v>
      </c>
      <c r="P7474" s="0" t="n">
        <f aca="false">MIN($B$5,P7473+K7474*$B$6-I7474)</f>
        <v>150.81</v>
      </c>
      <c r="Q7474" s="0" t="n">
        <f aca="false">MAX(0,F7474-H7474-K7474-L7474)</f>
        <v>0</v>
      </c>
    </row>
    <row r="7475" customFormat="false" ht="15" hidden="false" customHeight="false" outlineLevel="0" collapsed="false">
      <c r="A7475" s="0" t="n">
        <f aca="false">'Profiles 8760'!A7464</f>
        <v>7462</v>
      </c>
      <c r="B7475" s="0" t="n">
        <f aca="false">'Profiles 8760'!B7464</f>
        <v>11</v>
      </c>
      <c r="C7475" s="0" t="n">
        <f aca="false">'Profiles 8760'!E7464</f>
        <v>0</v>
      </c>
      <c r="D7475" s="0" t="n">
        <f aca="false">'Profiles 8760'!F7464</f>
        <v>0</v>
      </c>
      <c r="E7475" s="0" t="n">
        <f aca="false">'Profiles 8760'!G7464</f>
        <v>0.138672</v>
      </c>
      <c r="F7475" s="0" t="n">
        <f aca="false">D7475*Assumptions!$C$11*$B$7+E7475*Assumptions!$C$12*$B$8</f>
        <v>5.6716848</v>
      </c>
      <c r="G7475" s="0" t="n">
        <f aca="false">C7475*Assumptions!$C$15</f>
        <v>0</v>
      </c>
      <c r="H7475" s="0" t="n">
        <f aca="false">MIN(F7475,G7475)</f>
        <v>0</v>
      </c>
      <c r="I7475" s="0" t="n">
        <f aca="false">IF(C7475=1,MIN(G7475-H7475,Assumptions!$C$13,P7474),0)</f>
        <v>0</v>
      </c>
      <c r="J7475" s="0" t="n">
        <f aca="false">H7475+I7475</f>
        <v>0</v>
      </c>
      <c r="K7475" s="0" t="n">
        <f aca="false">MIN(IF(C7475=1,F7475-H7475,F7475),Assumptions!$C$13,MAX(0,($B$5-P7474)/$B$6))</f>
        <v>5.6716848</v>
      </c>
      <c r="L7475" s="0" t="n">
        <f aca="false">IF(C7475=1,0,MIN(F7475-K7475,Assumptions!$C$15,MAX(0,$B$10-O7474-M7475)))</f>
        <v>0</v>
      </c>
      <c r="M7475" s="0" t="n">
        <f aca="false">'Profiles 8760'!H7464</f>
        <v>43200</v>
      </c>
      <c r="N7475" s="0" t="n">
        <f aca="false">J7475+L7475</f>
        <v>0</v>
      </c>
      <c r="O7475" s="0" t="n">
        <f aca="false">O7474+N7475</f>
        <v>695267.44621478</v>
      </c>
      <c r="P7475" s="0" t="n">
        <f aca="false">MIN($B$5,P7474+K7475*$B$6-I7475)</f>
        <v>155.72621638464</v>
      </c>
      <c r="Q7475" s="0" t="n">
        <f aca="false">MAX(0,F7475-H7475-K7475-L7475)</f>
        <v>0</v>
      </c>
    </row>
    <row r="7476" customFormat="false" ht="15" hidden="false" customHeight="false" outlineLevel="0" collapsed="false">
      <c r="A7476" s="0" t="n">
        <f aca="false">'Profiles 8760'!A7465</f>
        <v>7463</v>
      </c>
      <c r="B7476" s="0" t="n">
        <f aca="false">'Profiles 8760'!B7465</f>
        <v>11</v>
      </c>
      <c r="C7476" s="0" t="n">
        <f aca="false">'Profiles 8760'!E7465</f>
        <v>0</v>
      </c>
      <c r="D7476" s="0" t="n">
        <f aca="false">'Profiles 8760'!F7465</f>
        <v>0</v>
      </c>
      <c r="E7476" s="0" t="n">
        <f aca="false">'Profiles 8760'!G7465</f>
        <v>0.175076</v>
      </c>
      <c r="F7476" s="0" t="n">
        <f aca="false">D7476*Assumptions!$C$11*$B$7+E7476*Assumptions!$C$12*$B$8</f>
        <v>7.1606084</v>
      </c>
      <c r="G7476" s="0" t="n">
        <f aca="false">C7476*Assumptions!$C$15</f>
        <v>0</v>
      </c>
      <c r="H7476" s="0" t="n">
        <f aca="false">MIN(F7476,G7476)</f>
        <v>0</v>
      </c>
      <c r="I7476" s="0" t="n">
        <f aca="false">IF(C7476=1,MIN(G7476-H7476,Assumptions!$C$13,P7475),0)</f>
        <v>0</v>
      </c>
      <c r="J7476" s="0" t="n">
        <f aca="false">H7476+I7476</f>
        <v>0</v>
      </c>
      <c r="K7476" s="0" t="n">
        <f aca="false">MIN(IF(C7476=1,F7476-H7476,F7476),Assumptions!$C$13,MAX(0,($B$5-P7475)/$B$6))</f>
        <v>7.1606084</v>
      </c>
      <c r="L7476" s="0" t="n">
        <f aca="false">IF(C7476=1,0,MIN(F7476-K7476,Assumptions!$C$15,MAX(0,$B$10-O7475-M7476)))</f>
        <v>0</v>
      </c>
      <c r="M7476" s="0" t="n">
        <f aca="false">'Profiles 8760'!H7465</f>
        <v>43200</v>
      </c>
      <c r="N7476" s="0" t="n">
        <f aca="false">J7476+L7476</f>
        <v>0</v>
      </c>
      <c r="O7476" s="0" t="n">
        <f aca="false">O7475+N7476</f>
        <v>695267.44621478</v>
      </c>
      <c r="P7476" s="0" t="n">
        <f aca="false">MIN($B$5,P7475+K7476*$B$6-I7476)</f>
        <v>161.93303174576</v>
      </c>
      <c r="Q7476" s="0" t="n">
        <f aca="false">MAX(0,F7476-H7476-K7476-L7476)</f>
        <v>0</v>
      </c>
    </row>
    <row r="7477" customFormat="false" ht="15" hidden="false" customHeight="false" outlineLevel="0" collapsed="false">
      <c r="A7477" s="0" t="n">
        <f aca="false">'Profiles 8760'!A7466</f>
        <v>7464</v>
      </c>
      <c r="B7477" s="0" t="n">
        <f aca="false">'Profiles 8760'!B7466</f>
        <v>11</v>
      </c>
      <c r="C7477" s="0" t="n">
        <f aca="false">'Profiles 8760'!E7466</f>
        <v>0</v>
      </c>
      <c r="D7477" s="0" t="n">
        <f aca="false">'Profiles 8760'!F7466</f>
        <v>0</v>
      </c>
      <c r="E7477" s="0" t="n">
        <f aca="false">'Profiles 8760'!G7466</f>
        <v>0.131725</v>
      </c>
      <c r="F7477" s="0" t="n">
        <f aca="false">D7477*Assumptions!$C$11*$B$7+E7477*Assumptions!$C$12*$B$8</f>
        <v>5.3875525</v>
      </c>
      <c r="G7477" s="0" t="n">
        <f aca="false">C7477*Assumptions!$C$15</f>
        <v>0</v>
      </c>
      <c r="H7477" s="0" t="n">
        <f aca="false">MIN(F7477,G7477)</f>
        <v>0</v>
      </c>
      <c r="I7477" s="0" t="n">
        <f aca="false">IF(C7477=1,MIN(G7477-H7477,Assumptions!$C$13,P7476),0)</f>
        <v>0</v>
      </c>
      <c r="J7477" s="0" t="n">
        <f aca="false">H7477+I7477</f>
        <v>0</v>
      </c>
      <c r="K7477" s="0" t="n">
        <f aca="false">MIN(IF(C7477=1,F7477-H7477,F7477),Assumptions!$C$13,MAX(0,($B$5-P7476)/$B$6))</f>
        <v>5.3875525</v>
      </c>
      <c r="L7477" s="0" t="n">
        <f aca="false">IF(C7477=1,0,MIN(F7477-K7477,Assumptions!$C$15,MAX(0,$B$10-O7476-M7477)))</f>
        <v>0</v>
      </c>
      <c r="M7477" s="0" t="n">
        <f aca="false">'Profiles 8760'!H7466</f>
        <v>43200</v>
      </c>
      <c r="N7477" s="0" t="n">
        <f aca="false">J7477+L7477</f>
        <v>0</v>
      </c>
      <c r="O7477" s="0" t="n">
        <f aca="false">O7476+N7477</f>
        <v>695267.44621478</v>
      </c>
      <c r="P7477" s="0" t="n">
        <f aca="false">MIN($B$5,P7476+K7477*$B$6-I7477)</f>
        <v>166.60296225276</v>
      </c>
      <c r="Q7477" s="0" t="n">
        <f aca="false">MAX(0,F7477-H7477-K7477-L7477)</f>
        <v>0</v>
      </c>
    </row>
    <row r="7478" customFormat="false" ht="15" hidden="false" customHeight="false" outlineLevel="0" collapsed="false">
      <c r="A7478" s="0" t="n">
        <f aca="false">'Profiles 8760'!A7467</f>
        <v>7465</v>
      </c>
      <c r="B7478" s="0" t="n">
        <f aca="false">'Profiles 8760'!B7467</f>
        <v>11</v>
      </c>
      <c r="C7478" s="0" t="n">
        <f aca="false">'Profiles 8760'!E7467</f>
        <v>0</v>
      </c>
      <c r="D7478" s="0" t="n">
        <f aca="false">'Profiles 8760'!F7467</f>
        <v>0</v>
      </c>
      <c r="E7478" s="0" t="n">
        <f aca="false">'Profiles 8760'!G7467</f>
        <v>0.149521</v>
      </c>
      <c r="F7478" s="0" t="n">
        <f aca="false">D7478*Assumptions!$C$11*$B$7+E7478*Assumptions!$C$12*$B$8</f>
        <v>6.1154089</v>
      </c>
      <c r="G7478" s="0" t="n">
        <f aca="false">C7478*Assumptions!$C$15</f>
        <v>0</v>
      </c>
      <c r="H7478" s="0" t="n">
        <f aca="false">MIN(F7478,G7478)</f>
        <v>0</v>
      </c>
      <c r="I7478" s="0" t="n">
        <f aca="false">IF(C7478=1,MIN(G7478-H7478,Assumptions!$C$13,P7477),0)</f>
        <v>0</v>
      </c>
      <c r="J7478" s="0" t="n">
        <f aca="false">H7478+I7478</f>
        <v>0</v>
      </c>
      <c r="K7478" s="0" t="n">
        <f aca="false">MIN(IF(C7478=1,F7478-H7478,F7478),Assumptions!$C$13,MAX(0,($B$5-P7477)/$B$6))</f>
        <v>6.1154089</v>
      </c>
      <c r="L7478" s="0" t="n">
        <f aca="false">IF(C7478=1,0,MIN(F7478-K7478,Assumptions!$C$15,MAX(0,$B$10-O7477-M7478)))</f>
        <v>0</v>
      </c>
      <c r="M7478" s="0" t="n">
        <f aca="false">'Profiles 8760'!H7467</f>
        <v>43200</v>
      </c>
      <c r="N7478" s="0" t="n">
        <f aca="false">J7478+L7478</f>
        <v>0</v>
      </c>
      <c r="O7478" s="0" t="n">
        <f aca="false">O7477+N7478</f>
        <v>695267.44621478</v>
      </c>
      <c r="P7478" s="0" t="n">
        <f aca="false">MIN($B$5,P7477+K7478*$B$6-I7478)</f>
        <v>171.90379868728</v>
      </c>
      <c r="Q7478" s="0" t="n">
        <f aca="false">MAX(0,F7478-H7478-K7478-L7478)</f>
        <v>0</v>
      </c>
    </row>
    <row r="7479" customFormat="false" ht="15" hidden="false" customHeight="false" outlineLevel="0" collapsed="false">
      <c r="A7479" s="0" t="n">
        <f aca="false">'Profiles 8760'!A7468</f>
        <v>7466</v>
      </c>
      <c r="B7479" s="0" t="n">
        <f aca="false">'Profiles 8760'!B7468</f>
        <v>11</v>
      </c>
      <c r="C7479" s="0" t="n">
        <f aca="false">'Profiles 8760'!E7468</f>
        <v>0</v>
      </c>
      <c r="D7479" s="0" t="n">
        <f aca="false">'Profiles 8760'!F7468</f>
        <v>0</v>
      </c>
      <c r="E7479" s="0" t="n">
        <f aca="false">'Profiles 8760'!G7468</f>
        <v>0.102992</v>
      </c>
      <c r="F7479" s="0" t="n">
        <f aca="false">D7479*Assumptions!$C$11*$B$7+E7479*Assumptions!$C$12*$B$8</f>
        <v>4.2123728</v>
      </c>
      <c r="G7479" s="0" t="n">
        <f aca="false">C7479*Assumptions!$C$15</f>
        <v>0</v>
      </c>
      <c r="H7479" s="0" t="n">
        <f aca="false">MIN(F7479,G7479)</f>
        <v>0</v>
      </c>
      <c r="I7479" s="0" t="n">
        <f aca="false">IF(C7479=1,MIN(G7479-H7479,Assumptions!$C$13,P7478),0)</f>
        <v>0</v>
      </c>
      <c r="J7479" s="0" t="n">
        <f aca="false">H7479+I7479</f>
        <v>0</v>
      </c>
      <c r="K7479" s="0" t="n">
        <f aca="false">MIN(IF(C7479=1,F7479-H7479,F7479),Assumptions!$C$13,MAX(0,($B$5-P7478)/$B$6))</f>
        <v>4.2123728</v>
      </c>
      <c r="L7479" s="0" t="n">
        <f aca="false">IF(C7479=1,0,MIN(F7479-K7479,Assumptions!$C$15,MAX(0,$B$10-O7478-M7479)))</f>
        <v>0</v>
      </c>
      <c r="M7479" s="0" t="n">
        <f aca="false">'Profiles 8760'!H7468</f>
        <v>43200</v>
      </c>
      <c r="N7479" s="0" t="n">
        <f aca="false">J7479+L7479</f>
        <v>0</v>
      </c>
      <c r="O7479" s="0" t="n">
        <f aca="false">O7478+N7479</f>
        <v>695267.44621478</v>
      </c>
      <c r="P7479" s="0" t="n">
        <f aca="false">MIN($B$5,P7478+K7479*$B$6-I7479)</f>
        <v>175.55508343032</v>
      </c>
      <c r="Q7479" s="0" t="n">
        <f aca="false">MAX(0,F7479-H7479-K7479-L7479)</f>
        <v>0</v>
      </c>
    </row>
    <row r="7480" customFormat="false" ht="15" hidden="false" customHeight="false" outlineLevel="0" collapsed="false">
      <c r="A7480" s="0" t="n">
        <f aca="false">'Profiles 8760'!A7469</f>
        <v>7467</v>
      </c>
      <c r="B7480" s="0" t="n">
        <f aca="false">'Profiles 8760'!B7469</f>
        <v>11</v>
      </c>
      <c r="C7480" s="0" t="n">
        <f aca="false">'Profiles 8760'!E7469</f>
        <v>0</v>
      </c>
      <c r="D7480" s="0" t="n">
        <f aca="false">'Profiles 8760'!F7469</f>
        <v>0</v>
      </c>
      <c r="E7480" s="0" t="n">
        <f aca="false">'Profiles 8760'!G7469</f>
        <v>0.08999</v>
      </c>
      <c r="F7480" s="0" t="n">
        <f aca="false">D7480*Assumptions!$C$11*$B$7+E7480*Assumptions!$C$12*$B$8</f>
        <v>3.680591</v>
      </c>
      <c r="G7480" s="0" t="n">
        <f aca="false">C7480*Assumptions!$C$15</f>
        <v>0</v>
      </c>
      <c r="H7480" s="0" t="n">
        <f aca="false">MIN(F7480,G7480)</f>
        <v>0</v>
      </c>
      <c r="I7480" s="0" t="n">
        <f aca="false">IF(C7480=1,MIN(G7480-H7480,Assumptions!$C$13,P7479),0)</f>
        <v>0</v>
      </c>
      <c r="J7480" s="0" t="n">
        <f aca="false">H7480+I7480</f>
        <v>0</v>
      </c>
      <c r="K7480" s="0" t="n">
        <f aca="false">MIN(IF(C7480=1,F7480-H7480,F7480),Assumptions!$C$13,MAX(0,($B$5-P7479)/$B$6))</f>
        <v>3.680591</v>
      </c>
      <c r="L7480" s="0" t="n">
        <f aca="false">IF(C7480=1,0,MIN(F7480-K7480,Assumptions!$C$15,MAX(0,$B$10-O7479-M7480)))</f>
        <v>0</v>
      </c>
      <c r="M7480" s="0" t="n">
        <f aca="false">'Profiles 8760'!H7469</f>
        <v>43200</v>
      </c>
      <c r="N7480" s="0" t="n">
        <f aca="false">J7480+L7480</f>
        <v>0</v>
      </c>
      <c r="O7480" s="0" t="n">
        <f aca="false">O7479+N7480</f>
        <v>695267.44621478</v>
      </c>
      <c r="P7480" s="0" t="n">
        <f aca="false">MIN($B$5,P7479+K7480*$B$6-I7480)</f>
        <v>178.74541970912</v>
      </c>
      <c r="Q7480" s="0" t="n">
        <f aca="false">MAX(0,F7480-H7480-K7480-L7480)</f>
        <v>0</v>
      </c>
    </row>
    <row r="7481" customFormat="false" ht="15" hidden="false" customHeight="false" outlineLevel="0" collapsed="false">
      <c r="A7481" s="0" t="n">
        <f aca="false">'Profiles 8760'!A7470</f>
        <v>7468</v>
      </c>
      <c r="B7481" s="0" t="n">
        <f aca="false">'Profiles 8760'!B7470</f>
        <v>11</v>
      </c>
      <c r="C7481" s="0" t="n">
        <f aca="false">'Profiles 8760'!E7470</f>
        <v>0</v>
      </c>
      <c r="D7481" s="0" t="n">
        <f aca="false">'Profiles 8760'!F7470</f>
        <v>0</v>
      </c>
      <c r="E7481" s="0" t="n">
        <f aca="false">'Profiles 8760'!G7470</f>
        <v>0.084451</v>
      </c>
      <c r="F7481" s="0" t="n">
        <f aca="false">D7481*Assumptions!$C$11*$B$7+E7481*Assumptions!$C$12*$B$8</f>
        <v>3.4540459</v>
      </c>
      <c r="G7481" s="0" t="n">
        <f aca="false">C7481*Assumptions!$C$15</f>
        <v>0</v>
      </c>
      <c r="H7481" s="0" t="n">
        <f aca="false">MIN(F7481,G7481)</f>
        <v>0</v>
      </c>
      <c r="I7481" s="0" t="n">
        <f aca="false">IF(C7481=1,MIN(G7481-H7481,Assumptions!$C$13,P7480),0)</f>
        <v>0</v>
      </c>
      <c r="J7481" s="0" t="n">
        <f aca="false">H7481+I7481</f>
        <v>0</v>
      </c>
      <c r="K7481" s="0" t="n">
        <f aca="false">MIN(IF(C7481=1,F7481-H7481,F7481),Assumptions!$C$13,MAX(0,($B$5-P7480)/$B$6))</f>
        <v>3.4540459</v>
      </c>
      <c r="L7481" s="0" t="n">
        <f aca="false">IF(C7481=1,0,MIN(F7481-K7481,Assumptions!$C$15,MAX(0,$B$10-O7480-M7481)))</f>
        <v>0</v>
      </c>
      <c r="M7481" s="0" t="n">
        <f aca="false">'Profiles 8760'!H7470</f>
        <v>43200</v>
      </c>
      <c r="N7481" s="0" t="n">
        <f aca="false">J7481+L7481</f>
        <v>0</v>
      </c>
      <c r="O7481" s="0" t="n">
        <f aca="false">O7480+N7481</f>
        <v>695267.44621478</v>
      </c>
      <c r="P7481" s="0" t="n">
        <f aca="false">MIN($B$5,P7480+K7481*$B$6-I7481)</f>
        <v>181.73938669524</v>
      </c>
      <c r="Q7481" s="0" t="n">
        <f aca="false">MAX(0,F7481-H7481-K7481-L7481)</f>
        <v>0</v>
      </c>
    </row>
    <row r="7482" customFormat="false" ht="15" hidden="false" customHeight="false" outlineLevel="0" collapsed="false">
      <c r="A7482" s="0" t="n">
        <f aca="false">'Profiles 8760'!A7471</f>
        <v>7469</v>
      </c>
      <c r="B7482" s="0" t="n">
        <f aca="false">'Profiles 8760'!B7471</f>
        <v>11</v>
      </c>
      <c r="C7482" s="0" t="n">
        <f aca="false">'Profiles 8760'!E7471</f>
        <v>0</v>
      </c>
      <c r="D7482" s="0" t="n">
        <f aca="false">'Profiles 8760'!F7471</f>
        <v>0</v>
      </c>
      <c r="E7482" s="0" t="n">
        <f aca="false">'Profiles 8760'!G7471</f>
        <v>0.102981</v>
      </c>
      <c r="F7482" s="0" t="n">
        <f aca="false">D7482*Assumptions!$C$11*$B$7+E7482*Assumptions!$C$12*$B$8</f>
        <v>4.2119229</v>
      </c>
      <c r="G7482" s="0" t="n">
        <f aca="false">C7482*Assumptions!$C$15</f>
        <v>0</v>
      </c>
      <c r="H7482" s="0" t="n">
        <f aca="false">MIN(F7482,G7482)</f>
        <v>0</v>
      </c>
      <c r="I7482" s="0" t="n">
        <f aca="false">IF(C7482=1,MIN(G7482-H7482,Assumptions!$C$13,P7481),0)</f>
        <v>0</v>
      </c>
      <c r="J7482" s="0" t="n">
        <f aca="false">H7482+I7482</f>
        <v>0</v>
      </c>
      <c r="K7482" s="0" t="n">
        <f aca="false">MIN(IF(C7482=1,F7482-H7482,F7482),Assumptions!$C$13,MAX(0,($B$5-P7481)/$B$6))</f>
        <v>4.2119229</v>
      </c>
      <c r="L7482" s="0" t="n">
        <f aca="false">IF(C7482=1,0,MIN(F7482-K7482,Assumptions!$C$15,MAX(0,$B$10-O7481-M7482)))</f>
        <v>0</v>
      </c>
      <c r="M7482" s="0" t="n">
        <f aca="false">'Profiles 8760'!H7471</f>
        <v>43200</v>
      </c>
      <c r="N7482" s="0" t="n">
        <f aca="false">J7482+L7482</f>
        <v>0</v>
      </c>
      <c r="O7482" s="0" t="n">
        <f aca="false">O7481+N7482</f>
        <v>695267.44621478</v>
      </c>
      <c r="P7482" s="0" t="n">
        <f aca="false">MIN($B$5,P7481+K7482*$B$6-I7482)</f>
        <v>185.39028146496</v>
      </c>
      <c r="Q7482" s="0" t="n">
        <f aca="false">MAX(0,F7482-H7482-K7482-L7482)</f>
        <v>0</v>
      </c>
    </row>
    <row r="7483" customFormat="false" ht="15" hidden="false" customHeight="false" outlineLevel="0" collapsed="false">
      <c r="A7483" s="0" t="n">
        <f aca="false">'Profiles 8760'!A7472</f>
        <v>7470</v>
      </c>
      <c r="B7483" s="0" t="n">
        <f aca="false">'Profiles 8760'!B7472</f>
        <v>11</v>
      </c>
      <c r="C7483" s="0" t="n">
        <f aca="false">'Profiles 8760'!E7472</f>
        <v>0</v>
      </c>
      <c r="D7483" s="0" t="n">
        <f aca="false">'Profiles 8760'!F7472</f>
        <v>0</v>
      </c>
      <c r="E7483" s="0" t="n">
        <f aca="false">'Profiles 8760'!G7472</f>
        <v>0.092605</v>
      </c>
      <c r="F7483" s="0" t="n">
        <f aca="false">D7483*Assumptions!$C$11*$B$7+E7483*Assumptions!$C$12*$B$8</f>
        <v>3.7875445</v>
      </c>
      <c r="G7483" s="0" t="n">
        <f aca="false">C7483*Assumptions!$C$15</f>
        <v>0</v>
      </c>
      <c r="H7483" s="0" t="n">
        <f aca="false">MIN(F7483,G7483)</f>
        <v>0</v>
      </c>
      <c r="I7483" s="0" t="n">
        <f aca="false">IF(C7483=1,MIN(G7483-H7483,Assumptions!$C$13,P7482),0)</f>
        <v>0</v>
      </c>
      <c r="J7483" s="0" t="n">
        <f aca="false">H7483+I7483</f>
        <v>0</v>
      </c>
      <c r="K7483" s="0" t="n">
        <f aca="false">MIN(IF(C7483=1,F7483-H7483,F7483),Assumptions!$C$13,MAX(0,($B$5-P7482)/$B$6))</f>
        <v>3.7875445</v>
      </c>
      <c r="L7483" s="0" t="n">
        <f aca="false">IF(C7483=1,0,MIN(F7483-K7483,Assumptions!$C$15,MAX(0,$B$10-O7482-M7483)))</f>
        <v>0</v>
      </c>
      <c r="M7483" s="0" t="n">
        <f aca="false">'Profiles 8760'!H7472</f>
        <v>43200</v>
      </c>
      <c r="N7483" s="0" t="n">
        <f aca="false">J7483+L7483</f>
        <v>0</v>
      </c>
      <c r="O7483" s="0" t="n">
        <f aca="false">O7482+N7483</f>
        <v>695267.44621478</v>
      </c>
      <c r="P7483" s="0" t="n">
        <f aca="false">MIN($B$5,P7482+K7483*$B$6-I7483)</f>
        <v>188.67332503756</v>
      </c>
      <c r="Q7483" s="0" t="n">
        <f aca="false">MAX(0,F7483-H7483-K7483-L7483)</f>
        <v>0</v>
      </c>
    </row>
    <row r="7484" customFormat="false" ht="15" hidden="false" customHeight="false" outlineLevel="0" collapsed="false">
      <c r="A7484" s="0" t="n">
        <f aca="false">'Profiles 8760'!A7473</f>
        <v>7471</v>
      </c>
      <c r="B7484" s="0" t="n">
        <f aca="false">'Profiles 8760'!B7473</f>
        <v>11</v>
      </c>
      <c r="C7484" s="0" t="n">
        <f aca="false">'Profiles 8760'!E7473</f>
        <v>0</v>
      </c>
      <c r="D7484" s="0" t="n">
        <f aca="false">'Profiles 8760'!F7473</f>
        <v>0</v>
      </c>
      <c r="E7484" s="0" t="n">
        <f aca="false">'Profiles 8760'!G7473</f>
        <v>0.125351</v>
      </c>
      <c r="F7484" s="0" t="n">
        <f aca="false">D7484*Assumptions!$C$11*$B$7+E7484*Assumptions!$C$12*$B$8</f>
        <v>5.1268559</v>
      </c>
      <c r="G7484" s="0" t="n">
        <f aca="false">C7484*Assumptions!$C$15</f>
        <v>0</v>
      </c>
      <c r="H7484" s="0" t="n">
        <f aca="false">MIN(F7484,G7484)</f>
        <v>0</v>
      </c>
      <c r="I7484" s="0" t="n">
        <f aca="false">IF(C7484=1,MIN(G7484-H7484,Assumptions!$C$13,P7483),0)</f>
        <v>0</v>
      </c>
      <c r="J7484" s="0" t="n">
        <f aca="false">H7484+I7484</f>
        <v>0</v>
      </c>
      <c r="K7484" s="0" t="n">
        <f aca="false">MIN(IF(C7484=1,F7484-H7484,F7484),Assumptions!$C$13,MAX(0,($B$5-P7483)/$B$6))</f>
        <v>5.1268559</v>
      </c>
      <c r="L7484" s="0" t="n">
        <f aca="false">IF(C7484=1,0,MIN(F7484-K7484,Assumptions!$C$15,MAX(0,$B$10-O7483-M7484)))</f>
        <v>0</v>
      </c>
      <c r="M7484" s="0" t="n">
        <f aca="false">'Profiles 8760'!H7473</f>
        <v>43200</v>
      </c>
      <c r="N7484" s="0" t="n">
        <f aca="false">J7484+L7484</f>
        <v>0</v>
      </c>
      <c r="O7484" s="0" t="n">
        <f aca="false">O7483+N7484</f>
        <v>695267.44621478</v>
      </c>
      <c r="P7484" s="0" t="n">
        <f aca="false">MIN($B$5,P7483+K7484*$B$6-I7484)</f>
        <v>193.11728373168</v>
      </c>
      <c r="Q7484" s="0" t="n">
        <f aca="false">MAX(0,F7484-H7484-K7484-L7484)</f>
        <v>0</v>
      </c>
    </row>
    <row r="7485" customFormat="false" ht="15" hidden="false" customHeight="false" outlineLevel="0" collapsed="false">
      <c r="A7485" s="0" t="n">
        <f aca="false">'Profiles 8760'!A7474</f>
        <v>7472</v>
      </c>
      <c r="B7485" s="0" t="n">
        <f aca="false">'Profiles 8760'!B7474</f>
        <v>11</v>
      </c>
      <c r="C7485" s="0" t="n">
        <f aca="false">'Profiles 8760'!E7474</f>
        <v>1</v>
      </c>
      <c r="D7485" s="0" t="n">
        <f aca="false">'Profiles 8760'!F7474</f>
        <v>0.078207</v>
      </c>
      <c r="E7485" s="0" t="n">
        <f aca="false">'Profiles 8760'!G7474</f>
        <v>0.200117</v>
      </c>
      <c r="F7485" s="0" t="n">
        <f aca="false">D7485*Assumptions!$C$11*$B$7+E7485*Assumptions!$C$12*$B$8</f>
        <v>30.7709669</v>
      </c>
      <c r="G7485" s="0" t="n">
        <f aca="false">C7485*Assumptions!$C$15</f>
        <v>200</v>
      </c>
      <c r="H7485" s="0" t="n">
        <f aca="false">MIN(F7485,G7485)</f>
        <v>30.7709669</v>
      </c>
      <c r="I7485" s="0" t="n">
        <f aca="false">IF(C7485=1,MIN(G7485-H7485,Assumptions!$C$13,P7484),0)</f>
        <v>169.2290331</v>
      </c>
      <c r="J7485" s="0" t="n">
        <f aca="false">H7485+I7485</f>
        <v>200</v>
      </c>
      <c r="K7485" s="0" t="n">
        <f aca="false">MIN(IF(C7485=1,F7485-H7485,F7485),Assumptions!$C$13,MAX(0,($B$5-P7484)/$B$6))</f>
        <v>0</v>
      </c>
      <c r="L7485" s="0" t="n">
        <f aca="false">IF(C7485=1,0,MIN(F7485-K7485,Assumptions!$C$15,MAX(0,$B$10-O7484-M7485)))</f>
        <v>0</v>
      </c>
      <c r="M7485" s="0" t="n">
        <f aca="false">'Profiles 8760'!H7474</f>
        <v>43000</v>
      </c>
      <c r="N7485" s="0" t="n">
        <f aca="false">J7485+L7485</f>
        <v>200</v>
      </c>
      <c r="O7485" s="0" t="n">
        <f aca="false">O7484+N7485</f>
        <v>695467.44621478</v>
      </c>
      <c r="P7485" s="0" t="n">
        <f aca="false">MIN($B$5,P7484+K7485*$B$6-I7485)</f>
        <v>23.88825063168</v>
      </c>
      <c r="Q7485" s="0" t="n">
        <f aca="false">MAX(0,F7485-H7485-K7485-L7485)</f>
        <v>0</v>
      </c>
    </row>
    <row r="7486" customFormat="false" ht="15" hidden="false" customHeight="false" outlineLevel="0" collapsed="false">
      <c r="A7486" s="0" t="n">
        <f aca="false">'Profiles 8760'!A7475</f>
        <v>7473</v>
      </c>
      <c r="B7486" s="0" t="n">
        <f aca="false">'Profiles 8760'!B7475</f>
        <v>11</v>
      </c>
      <c r="C7486" s="0" t="n">
        <f aca="false">'Profiles 8760'!E7475</f>
        <v>1</v>
      </c>
      <c r="D7486" s="0" t="n">
        <f aca="false">'Profiles 8760'!F7475</f>
        <v>0.366213</v>
      </c>
      <c r="E7486" s="0" t="n">
        <f aca="false">'Profiles 8760'!G7475</f>
        <v>0.328171</v>
      </c>
      <c r="F7486" s="0" t="n">
        <f aca="false">D7486*Assumptions!$C$11*$B$7+E7486*Assumptions!$C$12*$B$8</f>
        <v>119.1845083</v>
      </c>
      <c r="G7486" s="0" t="n">
        <f aca="false">C7486*Assumptions!$C$15</f>
        <v>200</v>
      </c>
      <c r="H7486" s="0" t="n">
        <f aca="false">MIN(F7486,G7486)</f>
        <v>119.1845083</v>
      </c>
      <c r="I7486" s="0" t="n">
        <f aca="false">IF(C7486=1,MIN(G7486-H7486,Assumptions!$C$13,P7485),0)</f>
        <v>23.88825063168</v>
      </c>
      <c r="J7486" s="0" t="n">
        <f aca="false">H7486+I7486</f>
        <v>143.07275893168</v>
      </c>
      <c r="K7486" s="0" t="n">
        <f aca="false">MIN(IF(C7486=1,F7486-H7486,F7486),Assumptions!$C$13,MAX(0,($B$5-P7485)/$B$6))</f>
        <v>0</v>
      </c>
      <c r="L7486" s="0" t="n">
        <f aca="false">IF(C7486=1,0,MIN(F7486-K7486,Assumptions!$C$15,MAX(0,$B$10-O7485-M7486)))</f>
        <v>0</v>
      </c>
      <c r="M7486" s="0" t="n">
        <f aca="false">'Profiles 8760'!H7475</f>
        <v>42800</v>
      </c>
      <c r="N7486" s="0" t="n">
        <f aca="false">J7486+L7486</f>
        <v>143.07275893168</v>
      </c>
      <c r="O7486" s="0" t="n">
        <f aca="false">O7485+N7486</f>
        <v>695610.518973712</v>
      </c>
      <c r="P7486" s="0" t="n">
        <f aca="false">MIN($B$5,P7485+K7486*$B$6-I7486)</f>
        <v>0</v>
      </c>
      <c r="Q7486" s="0" t="n">
        <f aca="false">MAX(0,F7486-H7486-K7486-L7486)</f>
        <v>0</v>
      </c>
    </row>
    <row r="7487" customFormat="false" ht="15" hidden="false" customHeight="false" outlineLevel="0" collapsed="false">
      <c r="A7487" s="0" t="n">
        <f aca="false">'Profiles 8760'!A7476</f>
        <v>7474</v>
      </c>
      <c r="B7487" s="0" t="n">
        <f aca="false">'Profiles 8760'!B7476</f>
        <v>11</v>
      </c>
      <c r="C7487" s="0" t="n">
        <f aca="false">'Profiles 8760'!E7476</f>
        <v>0</v>
      </c>
      <c r="D7487" s="0" t="n">
        <f aca="false">'Profiles 8760'!F7476</f>
        <v>0.69003</v>
      </c>
      <c r="E7487" s="0" t="n">
        <f aca="false">'Profiles 8760'!G7476</f>
        <v>0.479909</v>
      </c>
      <c r="F7487" s="0" t="n">
        <f aca="false">D7487*Assumptions!$C$11*$B$7+E7487*Assumptions!$C$12*$B$8</f>
        <v>218.9089421</v>
      </c>
      <c r="G7487" s="0" t="n">
        <f aca="false">C7487*Assumptions!$C$15</f>
        <v>0</v>
      </c>
      <c r="H7487" s="0" t="n">
        <f aca="false">MIN(F7487,G7487)</f>
        <v>0</v>
      </c>
      <c r="I7487" s="0" t="n">
        <f aca="false">IF(C7487=1,MIN(G7487-H7487,Assumptions!$C$13,P7486),0)</f>
        <v>0</v>
      </c>
      <c r="J7487" s="0" t="n">
        <f aca="false">H7487+I7487</f>
        <v>0</v>
      </c>
      <c r="K7487" s="0" t="n">
        <f aca="false">MIN(IF(C7487=1,F7487-H7487,F7487),Assumptions!$C$13,MAX(0,($B$5-P7486)/$B$6))</f>
        <v>180</v>
      </c>
      <c r="L7487" s="0" t="n">
        <f aca="false">IF(C7487=1,0,MIN(F7487-K7487,Assumptions!$C$15,MAX(0,$B$10-O7486-M7487)))</f>
        <v>38.9089421</v>
      </c>
      <c r="M7487" s="0" t="n">
        <f aca="false">'Profiles 8760'!H7476</f>
        <v>42800</v>
      </c>
      <c r="N7487" s="0" t="n">
        <f aca="false">J7487+L7487</f>
        <v>38.9089421</v>
      </c>
      <c r="O7487" s="0" t="n">
        <f aca="false">O7486+N7487</f>
        <v>695649.427915812</v>
      </c>
      <c r="P7487" s="0" t="n">
        <f aca="false">MIN($B$5,P7486+K7487*$B$6-I7487)</f>
        <v>156.024</v>
      </c>
      <c r="Q7487" s="0" t="n">
        <f aca="false">MAX(0,F7487-H7487-K7487-L7487)</f>
        <v>0</v>
      </c>
    </row>
    <row r="7488" customFormat="false" ht="15" hidden="false" customHeight="false" outlineLevel="0" collapsed="false">
      <c r="A7488" s="0" t="n">
        <f aca="false">'Profiles 8760'!A7477</f>
        <v>7475</v>
      </c>
      <c r="B7488" s="0" t="n">
        <f aca="false">'Profiles 8760'!B7477</f>
        <v>11</v>
      </c>
      <c r="C7488" s="0" t="n">
        <f aca="false">'Profiles 8760'!E7477</f>
        <v>0</v>
      </c>
      <c r="D7488" s="0" t="n">
        <f aca="false">'Profiles 8760'!F7477</f>
        <v>0.9752</v>
      </c>
      <c r="E7488" s="0" t="n">
        <f aca="false">'Profiles 8760'!G7477</f>
        <v>0.703869</v>
      </c>
      <c r="F7488" s="0" t="n">
        <f aca="false">D7488*Assumptions!$C$11*$B$7+E7488*Assumptions!$C$12*$B$8</f>
        <v>310.4260021</v>
      </c>
      <c r="G7488" s="0" t="n">
        <f aca="false">C7488*Assumptions!$C$15</f>
        <v>0</v>
      </c>
      <c r="H7488" s="0" t="n">
        <f aca="false">MIN(F7488,G7488)</f>
        <v>0</v>
      </c>
      <c r="I7488" s="0" t="n">
        <f aca="false">IF(C7488=1,MIN(G7488-H7488,Assumptions!$C$13,P7487),0)</f>
        <v>0</v>
      </c>
      <c r="J7488" s="0" t="n">
        <f aca="false">H7488+I7488</f>
        <v>0</v>
      </c>
      <c r="K7488" s="0" t="n">
        <f aca="false">MIN(IF(C7488=1,F7488-H7488,F7488),Assumptions!$C$13,MAX(0,($B$5-P7487)/$B$6))</f>
        <v>180</v>
      </c>
      <c r="L7488" s="0" t="n">
        <f aca="false">IF(C7488=1,0,MIN(F7488-K7488,Assumptions!$C$15,MAX(0,$B$10-O7487-M7488)))</f>
        <v>130.4260021</v>
      </c>
      <c r="M7488" s="0" t="n">
        <f aca="false">'Profiles 8760'!H7477</f>
        <v>42800</v>
      </c>
      <c r="N7488" s="0" t="n">
        <f aca="false">J7488+L7488</f>
        <v>130.4260021</v>
      </c>
      <c r="O7488" s="0" t="n">
        <f aca="false">O7487+N7488</f>
        <v>695779.853917912</v>
      </c>
      <c r="P7488" s="0" t="n">
        <f aca="false">MIN($B$5,P7487+K7488*$B$6-I7488)</f>
        <v>312.048</v>
      </c>
      <c r="Q7488" s="0" t="n">
        <f aca="false">MAX(0,F7488-H7488-K7488-L7488)</f>
        <v>0</v>
      </c>
    </row>
    <row r="7489" customFormat="false" ht="15" hidden="false" customHeight="false" outlineLevel="0" collapsed="false">
      <c r="A7489" s="0" t="n">
        <f aca="false">'Profiles 8760'!A7478</f>
        <v>7476</v>
      </c>
      <c r="B7489" s="0" t="n">
        <f aca="false">'Profiles 8760'!B7478</f>
        <v>11</v>
      </c>
      <c r="C7489" s="0" t="n">
        <f aca="false">'Profiles 8760'!E7478</f>
        <v>0</v>
      </c>
      <c r="D7489" s="0" t="n">
        <f aca="false">'Profiles 8760'!F7478</f>
        <v>1</v>
      </c>
      <c r="E7489" s="0" t="n">
        <f aca="false">'Profiles 8760'!G7478</f>
        <v>0.647253</v>
      </c>
      <c r="F7489" s="0" t="n">
        <f aca="false">D7489*Assumptions!$C$11*$B$7+E7489*Assumptions!$C$12*$B$8</f>
        <v>315.2726477</v>
      </c>
      <c r="G7489" s="0" t="n">
        <f aca="false">C7489*Assumptions!$C$15</f>
        <v>0</v>
      </c>
      <c r="H7489" s="0" t="n">
        <f aca="false">MIN(F7489,G7489)</f>
        <v>0</v>
      </c>
      <c r="I7489" s="0" t="n">
        <f aca="false">IF(C7489=1,MIN(G7489-H7489,Assumptions!$C$13,P7488),0)</f>
        <v>0</v>
      </c>
      <c r="J7489" s="0" t="n">
        <f aca="false">H7489+I7489</f>
        <v>0</v>
      </c>
      <c r="K7489" s="0" t="n">
        <f aca="false">MIN(IF(C7489=1,F7489-H7489,F7489),Assumptions!$C$13,MAX(0,($B$5-P7488)/$B$6))</f>
        <v>180</v>
      </c>
      <c r="L7489" s="0" t="n">
        <f aca="false">IF(C7489=1,0,MIN(F7489-K7489,Assumptions!$C$15,MAX(0,$B$10-O7488-M7489)))</f>
        <v>135.2726477</v>
      </c>
      <c r="M7489" s="0" t="n">
        <f aca="false">'Profiles 8760'!H7478</f>
        <v>42800</v>
      </c>
      <c r="N7489" s="0" t="n">
        <f aca="false">J7489+L7489</f>
        <v>135.2726477</v>
      </c>
      <c r="O7489" s="0" t="n">
        <f aca="false">O7488+N7489</f>
        <v>695915.126565612</v>
      </c>
      <c r="P7489" s="0" t="n">
        <f aca="false">MIN($B$5,P7488+K7489*$B$6-I7489)</f>
        <v>468.072</v>
      </c>
      <c r="Q7489" s="0" t="n">
        <f aca="false">MAX(0,F7489-H7489-K7489-L7489)</f>
        <v>0</v>
      </c>
    </row>
    <row r="7490" customFormat="false" ht="15" hidden="false" customHeight="false" outlineLevel="0" collapsed="false">
      <c r="A7490" s="0" t="n">
        <f aca="false">'Profiles 8760'!A7479</f>
        <v>7477</v>
      </c>
      <c r="B7490" s="0" t="n">
        <f aca="false">'Profiles 8760'!B7479</f>
        <v>11</v>
      </c>
      <c r="C7490" s="0" t="n">
        <f aca="false">'Profiles 8760'!E7479</f>
        <v>0</v>
      </c>
      <c r="D7490" s="0" t="n">
        <f aca="false">'Profiles 8760'!F7479</f>
        <v>1</v>
      </c>
      <c r="E7490" s="0" t="n">
        <f aca="false">'Profiles 8760'!G7479</f>
        <v>0.446555</v>
      </c>
      <c r="F7490" s="0" t="n">
        <f aca="false">D7490*Assumptions!$C$11*$B$7+E7490*Assumptions!$C$12*$B$8</f>
        <v>307.0640995</v>
      </c>
      <c r="G7490" s="0" t="n">
        <f aca="false">C7490*Assumptions!$C$15</f>
        <v>0</v>
      </c>
      <c r="H7490" s="0" t="n">
        <f aca="false">MIN(F7490,G7490)</f>
        <v>0</v>
      </c>
      <c r="I7490" s="0" t="n">
        <f aca="false">IF(C7490=1,MIN(G7490-H7490,Assumptions!$C$13,P7489),0)</f>
        <v>0</v>
      </c>
      <c r="J7490" s="0" t="n">
        <f aca="false">H7490+I7490</f>
        <v>0</v>
      </c>
      <c r="K7490" s="0" t="n">
        <f aca="false">MIN(IF(C7490=1,F7490-H7490,F7490),Assumptions!$C$13,MAX(0,($B$5-P7489)/$B$6))</f>
        <v>49.3054914628519</v>
      </c>
      <c r="L7490" s="0" t="n">
        <f aca="false">IF(C7490=1,0,MIN(F7490-K7490,Assumptions!$C$15,MAX(0,$B$10-O7489-M7490)))</f>
        <v>200</v>
      </c>
      <c r="M7490" s="0" t="n">
        <f aca="false">'Profiles 8760'!H7479</f>
        <v>42800</v>
      </c>
      <c r="N7490" s="0" t="n">
        <f aca="false">J7490+L7490</f>
        <v>200</v>
      </c>
      <c r="O7490" s="0" t="n">
        <f aca="false">O7489+N7490</f>
        <v>696115.126565612</v>
      </c>
      <c r="P7490" s="0" t="n">
        <f aca="false">MIN($B$5,P7489+K7490*$B$6-I7490)</f>
        <v>510.81</v>
      </c>
      <c r="Q7490" s="0" t="n">
        <f aca="false">MAX(0,F7490-H7490-K7490-L7490)</f>
        <v>57.7586080371481</v>
      </c>
    </row>
    <row r="7491" customFormat="false" ht="15" hidden="false" customHeight="false" outlineLevel="0" collapsed="false">
      <c r="A7491" s="0" t="n">
        <f aca="false">'Profiles 8760'!A7480</f>
        <v>7478</v>
      </c>
      <c r="B7491" s="0" t="n">
        <f aca="false">'Profiles 8760'!B7480</f>
        <v>11</v>
      </c>
      <c r="C7491" s="0" t="n">
        <f aca="false">'Profiles 8760'!E7480</f>
        <v>0</v>
      </c>
      <c r="D7491" s="0" t="n">
        <f aca="false">'Profiles 8760'!F7480</f>
        <v>1</v>
      </c>
      <c r="E7491" s="0" t="n">
        <f aca="false">'Profiles 8760'!G7480</f>
        <v>0.277462</v>
      </c>
      <c r="F7491" s="0" t="n">
        <f aca="false">D7491*Assumptions!$C$11*$B$7+E7491*Assumptions!$C$12*$B$8</f>
        <v>300.1481958</v>
      </c>
      <c r="G7491" s="0" t="n">
        <f aca="false">C7491*Assumptions!$C$15</f>
        <v>0</v>
      </c>
      <c r="H7491" s="0" t="n">
        <f aca="false">MIN(F7491,G7491)</f>
        <v>0</v>
      </c>
      <c r="I7491" s="0" t="n">
        <f aca="false">IF(C7491=1,MIN(G7491-H7491,Assumptions!$C$13,P7490),0)</f>
        <v>0</v>
      </c>
      <c r="J7491" s="0" t="n">
        <f aca="false">H7491+I7491</f>
        <v>0</v>
      </c>
      <c r="K7491" s="0" t="n">
        <f aca="false">MIN(IF(C7491=1,F7491-H7491,F7491),Assumptions!$C$13,MAX(0,($B$5-P7490)/$B$6))</f>
        <v>0</v>
      </c>
      <c r="L7491" s="0" t="n">
        <f aca="false">IF(C7491=1,0,MIN(F7491-K7491,Assumptions!$C$15,MAX(0,$B$10-O7490-M7491)))</f>
        <v>200</v>
      </c>
      <c r="M7491" s="0" t="n">
        <f aca="false">'Profiles 8760'!H7480</f>
        <v>42800</v>
      </c>
      <c r="N7491" s="0" t="n">
        <f aca="false">J7491+L7491</f>
        <v>200</v>
      </c>
      <c r="O7491" s="0" t="n">
        <f aca="false">O7490+N7491</f>
        <v>696315.126565612</v>
      </c>
      <c r="P7491" s="0" t="n">
        <f aca="false">MIN($B$5,P7490+K7491*$B$6-I7491)</f>
        <v>510.81</v>
      </c>
      <c r="Q7491" s="0" t="n">
        <f aca="false">MAX(0,F7491-H7491-K7491-L7491)</f>
        <v>100.1481958</v>
      </c>
    </row>
    <row r="7492" customFormat="false" ht="15" hidden="false" customHeight="false" outlineLevel="0" collapsed="false">
      <c r="A7492" s="0" t="n">
        <f aca="false">'Profiles 8760'!A7481</f>
        <v>7479</v>
      </c>
      <c r="B7492" s="0" t="n">
        <f aca="false">'Profiles 8760'!B7481</f>
        <v>11</v>
      </c>
      <c r="C7492" s="0" t="n">
        <f aca="false">'Profiles 8760'!E7481</f>
        <v>0</v>
      </c>
      <c r="D7492" s="0" t="n">
        <f aca="false">'Profiles 8760'!F7481</f>
        <v>0.9752</v>
      </c>
      <c r="E7492" s="0" t="n">
        <f aca="false">'Profiles 8760'!G7481</f>
        <v>0.290072</v>
      </c>
      <c r="F7492" s="0" t="n">
        <f aca="false">D7492*Assumptions!$C$11*$B$7+E7492*Assumptions!$C$12*$B$8</f>
        <v>293.5017048</v>
      </c>
      <c r="G7492" s="0" t="n">
        <f aca="false">C7492*Assumptions!$C$15</f>
        <v>0</v>
      </c>
      <c r="H7492" s="0" t="n">
        <f aca="false">MIN(F7492,G7492)</f>
        <v>0</v>
      </c>
      <c r="I7492" s="0" t="n">
        <f aca="false">IF(C7492=1,MIN(G7492-H7492,Assumptions!$C$13,P7491),0)</f>
        <v>0</v>
      </c>
      <c r="J7492" s="0" t="n">
        <f aca="false">H7492+I7492</f>
        <v>0</v>
      </c>
      <c r="K7492" s="0" t="n">
        <f aca="false">MIN(IF(C7492=1,F7492-H7492,F7492),Assumptions!$C$13,MAX(0,($B$5-P7491)/$B$6))</f>
        <v>0</v>
      </c>
      <c r="L7492" s="0" t="n">
        <f aca="false">IF(C7492=1,0,MIN(F7492-K7492,Assumptions!$C$15,MAX(0,$B$10-O7491-M7492)))</f>
        <v>200</v>
      </c>
      <c r="M7492" s="0" t="n">
        <f aca="false">'Profiles 8760'!H7481</f>
        <v>42800</v>
      </c>
      <c r="N7492" s="0" t="n">
        <f aca="false">J7492+L7492</f>
        <v>200</v>
      </c>
      <c r="O7492" s="0" t="n">
        <f aca="false">O7491+N7492</f>
        <v>696515.126565612</v>
      </c>
      <c r="P7492" s="0" t="n">
        <f aca="false">MIN($B$5,P7491+K7492*$B$6-I7492)</f>
        <v>510.81</v>
      </c>
      <c r="Q7492" s="0" t="n">
        <f aca="false">MAX(0,F7492-H7492-K7492-L7492)</f>
        <v>93.5017048</v>
      </c>
    </row>
    <row r="7493" customFormat="false" ht="15" hidden="false" customHeight="false" outlineLevel="0" collapsed="false">
      <c r="A7493" s="0" t="n">
        <f aca="false">'Profiles 8760'!A7482</f>
        <v>7480</v>
      </c>
      <c r="B7493" s="0" t="n">
        <f aca="false">'Profiles 8760'!B7482</f>
        <v>11</v>
      </c>
      <c r="C7493" s="0" t="n">
        <f aca="false">'Profiles 8760'!E7482</f>
        <v>0</v>
      </c>
      <c r="D7493" s="0" t="n">
        <f aca="false">'Profiles 8760'!F7482</f>
        <v>0.69003</v>
      </c>
      <c r="E7493" s="0" t="n">
        <f aca="false">'Profiles 8760'!G7482</f>
        <v>0.327218</v>
      </c>
      <c r="F7493" s="0" t="n">
        <f aca="false">D7493*Assumptions!$C$11*$B$7+E7493*Assumptions!$C$12*$B$8</f>
        <v>212.6638802</v>
      </c>
      <c r="G7493" s="0" t="n">
        <f aca="false">C7493*Assumptions!$C$15</f>
        <v>0</v>
      </c>
      <c r="H7493" s="0" t="n">
        <f aca="false">MIN(F7493,G7493)</f>
        <v>0</v>
      </c>
      <c r="I7493" s="0" t="n">
        <f aca="false">IF(C7493=1,MIN(G7493-H7493,Assumptions!$C$13,P7492),0)</f>
        <v>0</v>
      </c>
      <c r="J7493" s="0" t="n">
        <f aca="false">H7493+I7493</f>
        <v>0</v>
      </c>
      <c r="K7493" s="0" t="n">
        <f aca="false">MIN(IF(C7493=1,F7493-H7493,F7493),Assumptions!$C$13,MAX(0,($B$5-P7492)/$B$6))</f>
        <v>0</v>
      </c>
      <c r="L7493" s="0" t="n">
        <f aca="false">IF(C7493=1,0,MIN(F7493-K7493,Assumptions!$C$15,MAX(0,$B$10-O7492-M7493)))</f>
        <v>200</v>
      </c>
      <c r="M7493" s="0" t="n">
        <f aca="false">'Profiles 8760'!H7482</f>
        <v>42800</v>
      </c>
      <c r="N7493" s="0" t="n">
        <f aca="false">J7493+L7493</f>
        <v>200</v>
      </c>
      <c r="O7493" s="0" t="n">
        <f aca="false">O7492+N7493</f>
        <v>696715.126565612</v>
      </c>
      <c r="P7493" s="0" t="n">
        <f aca="false">MIN($B$5,P7492+K7493*$B$6-I7493)</f>
        <v>510.81</v>
      </c>
      <c r="Q7493" s="0" t="n">
        <f aca="false">MAX(0,F7493-H7493-K7493-L7493)</f>
        <v>12.6638802</v>
      </c>
    </row>
    <row r="7494" customFormat="false" ht="15" hidden="false" customHeight="false" outlineLevel="0" collapsed="false">
      <c r="A7494" s="0" t="n">
        <f aca="false">'Profiles 8760'!A7483</f>
        <v>7481</v>
      </c>
      <c r="B7494" s="0" t="n">
        <f aca="false">'Profiles 8760'!B7483</f>
        <v>11</v>
      </c>
      <c r="C7494" s="0" t="n">
        <f aca="false">'Profiles 8760'!E7483</f>
        <v>0</v>
      </c>
      <c r="D7494" s="0" t="n">
        <f aca="false">'Profiles 8760'!F7483</f>
        <v>0.366213</v>
      </c>
      <c r="E7494" s="0" t="n">
        <f aca="false">'Profiles 8760'!G7483</f>
        <v>0.33688</v>
      </c>
      <c r="F7494" s="0" t="n">
        <f aca="false">D7494*Assumptions!$C$11*$B$7+E7494*Assumptions!$C$12*$B$8</f>
        <v>119.5407064</v>
      </c>
      <c r="G7494" s="0" t="n">
        <f aca="false">C7494*Assumptions!$C$15</f>
        <v>0</v>
      </c>
      <c r="H7494" s="0" t="n">
        <f aca="false">MIN(F7494,G7494)</f>
        <v>0</v>
      </c>
      <c r="I7494" s="0" t="n">
        <f aca="false">IF(C7494=1,MIN(G7494-H7494,Assumptions!$C$13,P7493),0)</f>
        <v>0</v>
      </c>
      <c r="J7494" s="0" t="n">
        <f aca="false">H7494+I7494</f>
        <v>0</v>
      </c>
      <c r="K7494" s="0" t="n">
        <f aca="false">MIN(IF(C7494=1,F7494-H7494,F7494),Assumptions!$C$13,MAX(0,($B$5-P7493)/$B$6))</f>
        <v>0</v>
      </c>
      <c r="L7494" s="0" t="n">
        <f aca="false">IF(C7494=1,0,MIN(F7494-K7494,Assumptions!$C$15,MAX(0,$B$10-O7493-M7494)))</f>
        <v>119.5407064</v>
      </c>
      <c r="M7494" s="0" t="n">
        <f aca="false">'Profiles 8760'!H7483</f>
        <v>42800</v>
      </c>
      <c r="N7494" s="0" t="n">
        <f aca="false">J7494+L7494</f>
        <v>119.5407064</v>
      </c>
      <c r="O7494" s="0" t="n">
        <f aca="false">O7493+N7494</f>
        <v>696834.667272012</v>
      </c>
      <c r="P7494" s="0" t="n">
        <f aca="false">MIN($B$5,P7493+K7494*$B$6-I7494)</f>
        <v>510.81</v>
      </c>
      <c r="Q7494" s="0" t="n">
        <f aca="false">MAX(0,F7494-H7494-K7494-L7494)</f>
        <v>0</v>
      </c>
    </row>
    <row r="7495" customFormat="false" ht="15" hidden="false" customHeight="false" outlineLevel="0" collapsed="false">
      <c r="A7495" s="0" t="n">
        <f aca="false">'Profiles 8760'!A7484</f>
        <v>7482</v>
      </c>
      <c r="B7495" s="0" t="n">
        <f aca="false">'Profiles 8760'!B7484</f>
        <v>11</v>
      </c>
      <c r="C7495" s="0" t="n">
        <f aca="false">'Profiles 8760'!E7484</f>
        <v>0</v>
      </c>
      <c r="D7495" s="0" t="n">
        <f aca="false">'Profiles 8760'!F7484</f>
        <v>0.078207</v>
      </c>
      <c r="E7495" s="0" t="n">
        <f aca="false">'Profiles 8760'!G7484</f>
        <v>0.316348</v>
      </c>
      <c r="F7495" s="0" t="n">
        <f aca="false">D7495*Assumptions!$C$11*$B$7+E7495*Assumptions!$C$12*$B$8</f>
        <v>35.5248148</v>
      </c>
      <c r="G7495" s="0" t="n">
        <f aca="false">C7495*Assumptions!$C$15</f>
        <v>0</v>
      </c>
      <c r="H7495" s="0" t="n">
        <f aca="false">MIN(F7495,G7495)</f>
        <v>0</v>
      </c>
      <c r="I7495" s="0" t="n">
        <f aca="false">IF(C7495=1,MIN(G7495-H7495,Assumptions!$C$13,P7494),0)</f>
        <v>0</v>
      </c>
      <c r="J7495" s="0" t="n">
        <f aca="false">H7495+I7495</f>
        <v>0</v>
      </c>
      <c r="K7495" s="0" t="n">
        <f aca="false">MIN(IF(C7495=1,F7495-H7495,F7495),Assumptions!$C$13,MAX(0,($B$5-P7494)/$B$6))</f>
        <v>0</v>
      </c>
      <c r="L7495" s="0" t="n">
        <f aca="false">IF(C7495=1,0,MIN(F7495-K7495,Assumptions!$C$15,MAX(0,$B$10-O7494-M7495)))</f>
        <v>35.5248148</v>
      </c>
      <c r="M7495" s="0" t="n">
        <f aca="false">'Profiles 8760'!H7484</f>
        <v>42800</v>
      </c>
      <c r="N7495" s="0" t="n">
        <f aca="false">J7495+L7495</f>
        <v>35.5248148</v>
      </c>
      <c r="O7495" s="0" t="n">
        <f aca="false">O7494+N7495</f>
        <v>696870.192086812</v>
      </c>
      <c r="P7495" s="0" t="n">
        <f aca="false">MIN($B$5,P7494+K7495*$B$6-I7495)</f>
        <v>510.81</v>
      </c>
      <c r="Q7495" s="0" t="n">
        <f aca="false">MAX(0,F7495-H7495-K7495-L7495)</f>
        <v>0</v>
      </c>
    </row>
    <row r="7496" customFormat="false" ht="15" hidden="false" customHeight="false" outlineLevel="0" collapsed="false">
      <c r="A7496" s="0" t="n">
        <f aca="false">'Profiles 8760'!A7485</f>
        <v>7483</v>
      </c>
      <c r="B7496" s="0" t="n">
        <f aca="false">'Profiles 8760'!B7485</f>
        <v>11</v>
      </c>
      <c r="C7496" s="0" t="n">
        <f aca="false">'Profiles 8760'!E7485</f>
        <v>0</v>
      </c>
      <c r="D7496" s="0" t="n">
        <f aca="false">'Profiles 8760'!F7485</f>
        <v>0</v>
      </c>
      <c r="E7496" s="0" t="n">
        <f aca="false">'Profiles 8760'!G7485</f>
        <v>0.411272</v>
      </c>
      <c r="F7496" s="0" t="n">
        <f aca="false">D7496*Assumptions!$C$11*$B$7+E7496*Assumptions!$C$12*$B$8</f>
        <v>16.8210248</v>
      </c>
      <c r="G7496" s="0" t="n">
        <f aca="false">C7496*Assumptions!$C$15</f>
        <v>0</v>
      </c>
      <c r="H7496" s="0" t="n">
        <f aca="false">MIN(F7496,G7496)</f>
        <v>0</v>
      </c>
      <c r="I7496" s="0" t="n">
        <f aca="false">IF(C7496=1,MIN(G7496-H7496,Assumptions!$C$13,P7495),0)</f>
        <v>0</v>
      </c>
      <c r="J7496" s="0" t="n">
        <f aca="false">H7496+I7496</f>
        <v>0</v>
      </c>
      <c r="K7496" s="0" t="n">
        <f aca="false">MIN(IF(C7496=1,F7496-H7496,F7496),Assumptions!$C$13,MAX(0,($B$5-P7495)/$B$6))</f>
        <v>0</v>
      </c>
      <c r="L7496" s="0" t="n">
        <f aca="false">IF(C7496=1,0,MIN(F7496-K7496,Assumptions!$C$15,MAX(0,$B$10-O7495-M7496)))</f>
        <v>16.8210248</v>
      </c>
      <c r="M7496" s="0" t="n">
        <f aca="false">'Profiles 8760'!H7485</f>
        <v>42800</v>
      </c>
      <c r="N7496" s="0" t="n">
        <f aca="false">J7496+L7496</f>
        <v>16.8210248</v>
      </c>
      <c r="O7496" s="0" t="n">
        <f aca="false">O7495+N7496</f>
        <v>696887.013111612</v>
      </c>
      <c r="P7496" s="0" t="n">
        <f aca="false">MIN($B$5,P7495+K7496*$B$6-I7496)</f>
        <v>510.81</v>
      </c>
      <c r="Q7496" s="0" t="n">
        <f aca="false">MAX(0,F7496-H7496-K7496-L7496)</f>
        <v>0</v>
      </c>
    </row>
    <row r="7497" customFormat="false" ht="15" hidden="false" customHeight="false" outlineLevel="0" collapsed="false">
      <c r="A7497" s="0" t="n">
        <f aca="false">'Profiles 8760'!A7486</f>
        <v>7484</v>
      </c>
      <c r="B7497" s="0" t="n">
        <f aca="false">'Profiles 8760'!B7486</f>
        <v>11</v>
      </c>
      <c r="C7497" s="0" t="n">
        <f aca="false">'Profiles 8760'!E7486</f>
        <v>1</v>
      </c>
      <c r="D7497" s="0" t="n">
        <f aca="false">'Profiles 8760'!F7486</f>
        <v>0</v>
      </c>
      <c r="E7497" s="0" t="n">
        <f aca="false">'Profiles 8760'!G7486</f>
        <v>0.293771</v>
      </c>
      <c r="F7497" s="0" t="n">
        <f aca="false">D7497*Assumptions!$C$11*$B$7+E7497*Assumptions!$C$12*$B$8</f>
        <v>12.0152339</v>
      </c>
      <c r="G7497" s="0" t="n">
        <f aca="false">C7497*Assumptions!$C$15</f>
        <v>200</v>
      </c>
      <c r="H7497" s="0" t="n">
        <f aca="false">MIN(F7497,G7497)</f>
        <v>12.0152339</v>
      </c>
      <c r="I7497" s="0" t="n">
        <f aca="false">IF(C7497=1,MIN(G7497-H7497,Assumptions!$C$13,P7496),0)</f>
        <v>180</v>
      </c>
      <c r="J7497" s="0" t="n">
        <f aca="false">H7497+I7497</f>
        <v>192.0152339</v>
      </c>
      <c r="K7497" s="0" t="n">
        <f aca="false">MIN(IF(C7497=1,F7497-H7497,F7497),Assumptions!$C$13,MAX(0,($B$5-P7496)/$B$6))</f>
        <v>0</v>
      </c>
      <c r="L7497" s="0" t="n">
        <f aca="false">IF(C7497=1,0,MIN(F7497-K7497,Assumptions!$C$15,MAX(0,$B$10-O7496-M7497)))</f>
        <v>0</v>
      </c>
      <c r="M7497" s="0" t="n">
        <f aca="false">'Profiles 8760'!H7486</f>
        <v>42600</v>
      </c>
      <c r="N7497" s="0" t="n">
        <f aca="false">J7497+L7497</f>
        <v>192.0152339</v>
      </c>
      <c r="O7497" s="0" t="n">
        <f aca="false">O7496+N7497</f>
        <v>697079.028345512</v>
      </c>
      <c r="P7497" s="0" t="n">
        <f aca="false">MIN($B$5,P7496+K7497*$B$6-I7497)</f>
        <v>330.81</v>
      </c>
      <c r="Q7497" s="0" t="n">
        <f aca="false">MAX(0,F7497-H7497-K7497-L7497)</f>
        <v>0</v>
      </c>
    </row>
    <row r="7498" customFormat="false" ht="15" hidden="false" customHeight="false" outlineLevel="0" collapsed="false">
      <c r="A7498" s="0" t="n">
        <f aca="false">'Profiles 8760'!A7487</f>
        <v>7485</v>
      </c>
      <c r="B7498" s="0" t="n">
        <f aca="false">'Profiles 8760'!B7487</f>
        <v>11</v>
      </c>
      <c r="C7498" s="0" t="n">
        <f aca="false">'Profiles 8760'!E7487</f>
        <v>1</v>
      </c>
      <c r="D7498" s="0" t="n">
        <f aca="false">'Profiles 8760'!F7487</f>
        <v>0</v>
      </c>
      <c r="E7498" s="0" t="n">
        <f aca="false">'Profiles 8760'!G7487</f>
        <v>0.422073</v>
      </c>
      <c r="F7498" s="0" t="n">
        <f aca="false">D7498*Assumptions!$C$11*$B$7+E7498*Assumptions!$C$12*$B$8</f>
        <v>17.2627857</v>
      </c>
      <c r="G7498" s="0" t="n">
        <f aca="false">C7498*Assumptions!$C$15</f>
        <v>200</v>
      </c>
      <c r="H7498" s="0" t="n">
        <f aca="false">MIN(F7498,G7498)</f>
        <v>17.2627857</v>
      </c>
      <c r="I7498" s="0" t="n">
        <f aca="false">IF(C7498=1,MIN(G7498-H7498,Assumptions!$C$13,P7497),0)</f>
        <v>180</v>
      </c>
      <c r="J7498" s="0" t="n">
        <f aca="false">H7498+I7498</f>
        <v>197.2627857</v>
      </c>
      <c r="K7498" s="0" t="n">
        <f aca="false">MIN(IF(C7498=1,F7498-H7498,F7498),Assumptions!$C$13,MAX(0,($B$5-P7497)/$B$6))</f>
        <v>0</v>
      </c>
      <c r="L7498" s="0" t="n">
        <f aca="false">IF(C7498=1,0,MIN(F7498-K7498,Assumptions!$C$15,MAX(0,$B$10-O7497-M7498)))</f>
        <v>0</v>
      </c>
      <c r="M7498" s="0" t="n">
        <f aca="false">'Profiles 8760'!H7487</f>
        <v>42400</v>
      </c>
      <c r="N7498" s="0" t="n">
        <f aca="false">J7498+L7498</f>
        <v>197.2627857</v>
      </c>
      <c r="O7498" s="0" t="n">
        <f aca="false">O7497+N7498</f>
        <v>697276.291131212</v>
      </c>
      <c r="P7498" s="0" t="n">
        <f aca="false">MIN($B$5,P7497+K7498*$B$6-I7498)</f>
        <v>150.81</v>
      </c>
      <c r="Q7498" s="0" t="n">
        <f aca="false">MAX(0,F7498-H7498-K7498-L7498)</f>
        <v>0</v>
      </c>
    </row>
    <row r="7499" customFormat="false" ht="15" hidden="false" customHeight="false" outlineLevel="0" collapsed="false">
      <c r="A7499" s="0" t="n">
        <f aca="false">'Profiles 8760'!A7488</f>
        <v>7486</v>
      </c>
      <c r="B7499" s="0" t="n">
        <f aca="false">'Profiles 8760'!B7488</f>
        <v>11</v>
      </c>
      <c r="C7499" s="0" t="n">
        <f aca="false">'Profiles 8760'!E7488</f>
        <v>0</v>
      </c>
      <c r="D7499" s="0" t="n">
        <f aca="false">'Profiles 8760'!F7488</f>
        <v>0</v>
      </c>
      <c r="E7499" s="0" t="n">
        <f aca="false">'Profiles 8760'!G7488</f>
        <v>0.421489</v>
      </c>
      <c r="F7499" s="0" t="n">
        <f aca="false">D7499*Assumptions!$C$11*$B$7+E7499*Assumptions!$C$12*$B$8</f>
        <v>17.2389001</v>
      </c>
      <c r="G7499" s="0" t="n">
        <f aca="false">C7499*Assumptions!$C$15</f>
        <v>0</v>
      </c>
      <c r="H7499" s="0" t="n">
        <f aca="false">MIN(F7499,G7499)</f>
        <v>0</v>
      </c>
      <c r="I7499" s="0" t="n">
        <f aca="false">IF(C7499=1,MIN(G7499-H7499,Assumptions!$C$13,P7498),0)</f>
        <v>0</v>
      </c>
      <c r="J7499" s="0" t="n">
        <f aca="false">H7499+I7499</f>
        <v>0</v>
      </c>
      <c r="K7499" s="0" t="n">
        <f aca="false">MIN(IF(C7499=1,F7499-H7499,F7499),Assumptions!$C$13,MAX(0,($B$5-P7498)/$B$6))</f>
        <v>17.2389001</v>
      </c>
      <c r="L7499" s="0" t="n">
        <f aca="false">IF(C7499=1,0,MIN(F7499-K7499,Assumptions!$C$15,MAX(0,$B$10-O7498-M7499)))</f>
        <v>0</v>
      </c>
      <c r="M7499" s="0" t="n">
        <f aca="false">'Profiles 8760'!H7488</f>
        <v>42400</v>
      </c>
      <c r="N7499" s="0" t="n">
        <f aca="false">J7499+L7499</f>
        <v>0</v>
      </c>
      <c r="O7499" s="0" t="n">
        <f aca="false">O7498+N7499</f>
        <v>697276.291131212</v>
      </c>
      <c r="P7499" s="0" t="n">
        <f aca="false">MIN($B$5,P7498+K7499*$B$6-I7499)</f>
        <v>165.75267860668</v>
      </c>
      <c r="Q7499" s="0" t="n">
        <f aca="false">MAX(0,F7499-H7499-K7499-L7499)</f>
        <v>0</v>
      </c>
    </row>
    <row r="7500" customFormat="false" ht="15" hidden="false" customHeight="false" outlineLevel="0" collapsed="false">
      <c r="A7500" s="0" t="n">
        <f aca="false">'Profiles 8760'!A7489</f>
        <v>7487</v>
      </c>
      <c r="B7500" s="0" t="n">
        <f aca="false">'Profiles 8760'!B7489</f>
        <v>11</v>
      </c>
      <c r="C7500" s="0" t="n">
        <f aca="false">'Profiles 8760'!E7489</f>
        <v>0</v>
      </c>
      <c r="D7500" s="0" t="n">
        <f aca="false">'Profiles 8760'!F7489</f>
        <v>0</v>
      </c>
      <c r="E7500" s="0" t="n">
        <f aca="false">'Profiles 8760'!G7489</f>
        <v>0.507976</v>
      </c>
      <c r="F7500" s="0" t="n">
        <f aca="false">D7500*Assumptions!$C$11*$B$7+E7500*Assumptions!$C$12*$B$8</f>
        <v>20.7762184</v>
      </c>
      <c r="G7500" s="0" t="n">
        <f aca="false">C7500*Assumptions!$C$15</f>
        <v>0</v>
      </c>
      <c r="H7500" s="0" t="n">
        <f aca="false">MIN(F7500,G7500)</f>
        <v>0</v>
      </c>
      <c r="I7500" s="0" t="n">
        <f aca="false">IF(C7500=1,MIN(G7500-H7500,Assumptions!$C$13,P7499),0)</f>
        <v>0</v>
      </c>
      <c r="J7500" s="0" t="n">
        <f aca="false">H7500+I7500</f>
        <v>0</v>
      </c>
      <c r="K7500" s="0" t="n">
        <f aca="false">MIN(IF(C7500=1,F7500-H7500,F7500),Assumptions!$C$13,MAX(0,($B$5-P7499)/$B$6))</f>
        <v>20.7762184</v>
      </c>
      <c r="L7500" s="0" t="n">
        <f aca="false">IF(C7500=1,0,MIN(F7500-K7500,Assumptions!$C$15,MAX(0,$B$10-O7499-M7500)))</f>
        <v>0</v>
      </c>
      <c r="M7500" s="0" t="n">
        <f aca="false">'Profiles 8760'!H7489</f>
        <v>42400</v>
      </c>
      <c r="N7500" s="0" t="n">
        <f aca="false">J7500+L7500</f>
        <v>0</v>
      </c>
      <c r="O7500" s="0" t="n">
        <f aca="false">O7499+N7500</f>
        <v>697276.291131212</v>
      </c>
      <c r="P7500" s="0" t="n">
        <f aca="false">MIN($B$5,P7499+K7500*$B$6-I7500)</f>
        <v>183.7615047158</v>
      </c>
      <c r="Q7500" s="0" t="n">
        <f aca="false">MAX(0,F7500-H7500-K7500-L7500)</f>
        <v>0</v>
      </c>
    </row>
    <row r="7501" customFormat="false" ht="15" hidden="false" customHeight="false" outlineLevel="0" collapsed="false">
      <c r="A7501" s="0" t="n">
        <f aca="false">'Profiles 8760'!A7490</f>
        <v>7488</v>
      </c>
      <c r="B7501" s="0" t="n">
        <f aca="false">'Profiles 8760'!B7490</f>
        <v>11</v>
      </c>
      <c r="C7501" s="0" t="n">
        <f aca="false">'Profiles 8760'!E7490</f>
        <v>0</v>
      </c>
      <c r="D7501" s="0" t="n">
        <f aca="false">'Profiles 8760'!F7490</f>
        <v>0</v>
      </c>
      <c r="E7501" s="0" t="n">
        <f aca="false">'Profiles 8760'!G7490</f>
        <v>0.265832</v>
      </c>
      <c r="F7501" s="0" t="n">
        <f aca="false">D7501*Assumptions!$C$11*$B$7+E7501*Assumptions!$C$12*$B$8</f>
        <v>10.8725288</v>
      </c>
      <c r="G7501" s="0" t="n">
        <f aca="false">C7501*Assumptions!$C$15</f>
        <v>0</v>
      </c>
      <c r="H7501" s="0" t="n">
        <f aca="false">MIN(F7501,G7501)</f>
        <v>0</v>
      </c>
      <c r="I7501" s="0" t="n">
        <f aca="false">IF(C7501=1,MIN(G7501-H7501,Assumptions!$C$13,P7500),0)</f>
        <v>0</v>
      </c>
      <c r="J7501" s="0" t="n">
        <f aca="false">H7501+I7501</f>
        <v>0</v>
      </c>
      <c r="K7501" s="0" t="n">
        <f aca="false">MIN(IF(C7501=1,F7501-H7501,F7501),Assumptions!$C$13,MAX(0,($B$5-P7500)/$B$6))</f>
        <v>10.8725288</v>
      </c>
      <c r="L7501" s="0" t="n">
        <f aca="false">IF(C7501=1,0,MIN(F7501-K7501,Assumptions!$C$15,MAX(0,$B$10-O7500-M7501)))</f>
        <v>0</v>
      </c>
      <c r="M7501" s="0" t="n">
        <f aca="false">'Profiles 8760'!H7490</f>
        <v>42400</v>
      </c>
      <c r="N7501" s="0" t="n">
        <f aca="false">J7501+L7501</f>
        <v>0</v>
      </c>
      <c r="O7501" s="0" t="n">
        <f aca="false">O7500+N7501</f>
        <v>697276.291131212</v>
      </c>
      <c r="P7501" s="0" t="n">
        <f aca="false">MIN($B$5,P7500+K7501*$B$6-I7501)</f>
        <v>193.18581267964</v>
      </c>
      <c r="Q7501" s="0" t="n">
        <f aca="false">MAX(0,F7501-H7501-K7501-L7501)</f>
        <v>0</v>
      </c>
    </row>
    <row r="7502" customFormat="false" ht="15" hidden="false" customHeight="false" outlineLevel="0" collapsed="false">
      <c r="A7502" s="0" t="n">
        <f aca="false">'Profiles 8760'!A7491</f>
        <v>7489</v>
      </c>
      <c r="B7502" s="0" t="n">
        <f aca="false">'Profiles 8760'!B7491</f>
        <v>11</v>
      </c>
      <c r="C7502" s="0" t="n">
        <f aca="false">'Profiles 8760'!E7491</f>
        <v>0</v>
      </c>
      <c r="D7502" s="0" t="n">
        <f aca="false">'Profiles 8760'!F7491</f>
        <v>0</v>
      </c>
      <c r="E7502" s="0" t="n">
        <f aca="false">'Profiles 8760'!G7491</f>
        <v>0.23298</v>
      </c>
      <c r="F7502" s="0" t="n">
        <f aca="false">D7502*Assumptions!$C$11*$B$7+E7502*Assumptions!$C$12*$B$8</f>
        <v>9.528882</v>
      </c>
      <c r="G7502" s="0" t="n">
        <f aca="false">C7502*Assumptions!$C$15</f>
        <v>0</v>
      </c>
      <c r="H7502" s="0" t="n">
        <f aca="false">MIN(F7502,G7502)</f>
        <v>0</v>
      </c>
      <c r="I7502" s="0" t="n">
        <f aca="false">IF(C7502=1,MIN(G7502-H7502,Assumptions!$C$13,P7501),0)</f>
        <v>0</v>
      </c>
      <c r="J7502" s="0" t="n">
        <f aca="false">H7502+I7502</f>
        <v>0</v>
      </c>
      <c r="K7502" s="0" t="n">
        <f aca="false">MIN(IF(C7502=1,F7502-H7502,F7502),Assumptions!$C$13,MAX(0,($B$5-P7501)/$B$6))</f>
        <v>9.528882</v>
      </c>
      <c r="L7502" s="0" t="n">
        <f aca="false">IF(C7502=1,0,MIN(F7502-K7502,Assumptions!$C$15,MAX(0,$B$10-O7501-M7502)))</f>
        <v>0</v>
      </c>
      <c r="M7502" s="0" t="n">
        <f aca="false">'Profiles 8760'!H7491</f>
        <v>42400</v>
      </c>
      <c r="N7502" s="0" t="n">
        <f aca="false">J7502+L7502</f>
        <v>0</v>
      </c>
      <c r="O7502" s="0" t="n">
        <f aca="false">O7501+N7502</f>
        <v>697276.291131212</v>
      </c>
      <c r="P7502" s="0" t="n">
        <f aca="false">MIN($B$5,P7501+K7502*$B$6-I7502)</f>
        <v>201.44544759724</v>
      </c>
      <c r="Q7502" s="0" t="n">
        <f aca="false">MAX(0,F7502-H7502-K7502-L7502)</f>
        <v>0</v>
      </c>
    </row>
    <row r="7503" customFormat="false" ht="15" hidden="false" customHeight="false" outlineLevel="0" collapsed="false">
      <c r="A7503" s="0" t="n">
        <f aca="false">'Profiles 8760'!A7492</f>
        <v>7490</v>
      </c>
      <c r="B7503" s="0" t="n">
        <f aca="false">'Profiles 8760'!B7492</f>
        <v>11</v>
      </c>
      <c r="C7503" s="0" t="n">
        <f aca="false">'Profiles 8760'!E7492</f>
        <v>0</v>
      </c>
      <c r="D7503" s="0" t="n">
        <f aca="false">'Profiles 8760'!F7492</f>
        <v>0</v>
      </c>
      <c r="E7503" s="0" t="n">
        <f aca="false">'Profiles 8760'!G7492</f>
        <v>0.255983</v>
      </c>
      <c r="F7503" s="0" t="n">
        <f aca="false">D7503*Assumptions!$C$11*$B$7+E7503*Assumptions!$C$12*$B$8</f>
        <v>10.4697047</v>
      </c>
      <c r="G7503" s="0" t="n">
        <f aca="false">C7503*Assumptions!$C$15</f>
        <v>0</v>
      </c>
      <c r="H7503" s="0" t="n">
        <f aca="false">MIN(F7503,G7503)</f>
        <v>0</v>
      </c>
      <c r="I7503" s="0" t="n">
        <f aca="false">IF(C7503=1,MIN(G7503-H7503,Assumptions!$C$13,P7502),0)</f>
        <v>0</v>
      </c>
      <c r="J7503" s="0" t="n">
        <f aca="false">H7503+I7503</f>
        <v>0</v>
      </c>
      <c r="K7503" s="0" t="n">
        <f aca="false">MIN(IF(C7503=1,F7503-H7503,F7503),Assumptions!$C$13,MAX(0,($B$5-P7502)/$B$6))</f>
        <v>10.4697047</v>
      </c>
      <c r="L7503" s="0" t="n">
        <f aca="false">IF(C7503=1,0,MIN(F7503-K7503,Assumptions!$C$15,MAX(0,$B$10-O7502-M7503)))</f>
        <v>0</v>
      </c>
      <c r="M7503" s="0" t="n">
        <f aca="false">'Profiles 8760'!H7492</f>
        <v>42400</v>
      </c>
      <c r="N7503" s="0" t="n">
        <f aca="false">J7503+L7503</f>
        <v>0</v>
      </c>
      <c r="O7503" s="0" t="n">
        <f aca="false">O7502+N7503</f>
        <v>697276.291131212</v>
      </c>
      <c r="P7503" s="0" t="n">
        <f aca="false">MIN($B$5,P7502+K7503*$B$6-I7503)</f>
        <v>210.5205876312</v>
      </c>
      <c r="Q7503" s="0" t="n">
        <f aca="false">MAX(0,F7503-H7503-K7503-L7503)</f>
        <v>0</v>
      </c>
    </row>
    <row r="7504" customFormat="false" ht="15" hidden="false" customHeight="false" outlineLevel="0" collapsed="false">
      <c r="A7504" s="0" t="n">
        <f aca="false">'Profiles 8760'!A7493</f>
        <v>7491</v>
      </c>
      <c r="B7504" s="0" t="n">
        <f aca="false">'Profiles 8760'!B7493</f>
        <v>11</v>
      </c>
      <c r="C7504" s="0" t="n">
        <f aca="false">'Profiles 8760'!E7493</f>
        <v>0</v>
      </c>
      <c r="D7504" s="0" t="n">
        <f aca="false">'Profiles 8760'!F7493</f>
        <v>0</v>
      </c>
      <c r="E7504" s="0" t="n">
        <f aca="false">'Profiles 8760'!G7493</f>
        <v>0.379259</v>
      </c>
      <c r="F7504" s="0" t="n">
        <f aca="false">D7504*Assumptions!$C$11*$B$7+E7504*Assumptions!$C$12*$B$8</f>
        <v>15.5116931</v>
      </c>
      <c r="G7504" s="0" t="n">
        <f aca="false">C7504*Assumptions!$C$15</f>
        <v>0</v>
      </c>
      <c r="H7504" s="0" t="n">
        <f aca="false">MIN(F7504,G7504)</f>
        <v>0</v>
      </c>
      <c r="I7504" s="0" t="n">
        <f aca="false">IF(C7504=1,MIN(G7504-H7504,Assumptions!$C$13,P7503),0)</f>
        <v>0</v>
      </c>
      <c r="J7504" s="0" t="n">
        <f aca="false">H7504+I7504</f>
        <v>0</v>
      </c>
      <c r="K7504" s="0" t="n">
        <f aca="false">MIN(IF(C7504=1,F7504-H7504,F7504),Assumptions!$C$13,MAX(0,($B$5-P7503)/$B$6))</f>
        <v>15.5116931</v>
      </c>
      <c r="L7504" s="0" t="n">
        <f aca="false">IF(C7504=1,0,MIN(F7504-K7504,Assumptions!$C$15,MAX(0,$B$10-O7503-M7504)))</f>
        <v>0</v>
      </c>
      <c r="M7504" s="0" t="n">
        <f aca="false">'Profiles 8760'!H7493</f>
        <v>42400</v>
      </c>
      <c r="N7504" s="0" t="n">
        <f aca="false">J7504+L7504</f>
        <v>0</v>
      </c>
      <c r="O7504" s="0" t="n">
        <f aca="false">O7503+N7504</f>
        <v>697276.291131212</v>
      </c>
      <c r="P7504" s="0" t="n">
        <f aca="false">MIN($B$5,P7503+K7504*$B$6-I7504)</f>
        <v>223.96612321028</v>
      </c>
      <c r="Q7504" s="0" t="n">
        <f aca="false">MAX(0,F7504-H7504-K7504-L7504)</f>
        <v>0</v>
      </c>
    </row>
    <row r="7505" customFormat="false" ht="15" hidden="false" customHeight="false" outlineLevel="0" collapsed="false">
      <c r="A7505" s="0" t="n">
        <f aca="false">'Profiles 8760'!A7494</f>
        <v>7492</v>
      </c>
      <c r="B7505" s="0" t="n">
        <f aca="false">'Profiles 8760'!B7494</f>
        <v>11</v>
      </c>
      <c r="C7505" s="0" t="n">
        <f aca="false">'Profiles 8760'!E7494</f>
        <v>0</v>
      </c>
      <c r="D7505" s="0" t="n">
        <f aca="false">'Profiles 8760'!F7494</f>
        <v>0</v>
      </c>
      <c r="E7505" s="0" t="n">
        <f aca="false">'Profiles 8760'!G7494</f>
        <v>0.28603</v>
      </c>
      <c r="F7505" s="0" t="n">
        <f aca="false">D7505*Assumptions!$C$11*$B$7+E7505*Assumptions!$C$12*$B$8</f>
        <v>11.698627</v>
      </c>
      <c r="G7505" s="0" t="n">
        <f aca="false">C7505*Assumptions!$C$15</f>
        <v>0</v>
      </c>
      <c r="H7505" s="0" t="n">
        <f aca="false">MIN(F7505,G7505)</f>
        <v>0</v>
      </c>
      <c r="I7505" s="0" t="n">
        <f aca="false">IF(C7505=1,MIN(G7505-H7505,Assumptions!$C$13,P7504),0)</f>
        <v>0</v>
      </c>
      <c r="J7505" s="0" t="n">
        <f aca="false">H7505+I7505</f>
        <v>0</v>
      </c>
      <c r="K7505" s="0" t="n">
        <f aca="false">MIN(IF(C7505=1,F7505-H7505,F7505),Assumptions!$C$13,MAX(0,($B$5-P7504)/$B$6))</f>
        <v>11.698627</v>
      </c>
      <c r="L7505" s="0" t="n">
        <f aca="false">IF(C7505=1,0,MIN(F7505-K7505,Assumptions!$C$15,MAX(0,$B$10-O7504-M7505)))</f>
        <v>0</v>
      </c>
      <c r="M7505" s="0" t="n">
        <f aca="false">'Profiles 8760'!H7494</f>
        <v>42400</v>
      </c>
      <c r="N7505" s="0" t="n">
        <f aca="false">J7505+L7505</f>
        <v>0</v>
      </c>
      <c r="O7505" s="0" t="n">
        <f aca="false">O7504+N7505</f>
        <v>697276.291131212</v>
      </c>
      <c r="P7505" s="0" t="n">
        <f aca="false">MIN($B$5,P7504+K7505*$B$6-I7505)</f>
        <v>234.10649309388</v>
      </c>
      <c r="Q7505" s="0" t="n">
        <f aca="false">MAX(0,F7505-H7505-K7505-L7505)</f>
        <v>0</v>
      </c>
    </row>
    <row r="7506" customFormat="false" ht="15" hidden="false" customHeight="false" outlineLevel="0" collapsed="false">
      <c r="A7506" s="0" t="n">
        <f aca="false">'Profiles 8760'!A7495</f>
        <v>7493</v>
      </c>
      <c r="B7506" s="0" t="n">
        <f aca="false">'Profiles 8760'!B7495</f>
        <v>11</v>
      </c>
      <c r="C7506" s="0" t="n">
        <f aca="false">'Profiles 8760'!E7495</f>
        <v>0</v>
      </c>
      <c r="D7506" s="0" t="n">
        <f aca="false">'Profiles 8760'!F7495</f>
        <v>0</v>
      </c>
      <c r="E7506" s="0" t="n">
        <f aca="false">'Profiles 8760'!G7495</f>
        <v>0.425193</v>
      </c>
      <c r="F7506" s="0" t="n">
        <f aca="false">D7506*Assumptions!$C$11*$B$7+E7506*Assumptions!$C$12*$B$8</f>
        <v>17.3903937</v>
      </c>
      <c r="G7506" s="0" t="n">
        <f aca="false">C7506*Assumptions!$C$15</f>
        <v>0</v>
      </c>
      <c r="H7506" s="0" t="n">
        <f aca="false">MIN(F7506,G7506)</f>
        <v>0</v>
      </c>
      <c r="I7506" s="0" t="n">
        <f aca="false">IF(C7506=1,MIN(G7506-H7506,Assumptions!$C$13,P7505),0)</f>
        <v>0</v>
      </c>
      <c r="J7506" s="0" t="n">
        <f aca="false">H7506+I7506</f>
        <v>0</v>
      </c>
      <c r="K7506" s="0" t="n">
        <f aca="false">MIN(IF(C7506=1,F7506-H7506,F7506),Assumptions!$C$13,MAX(0,($B$5-P7505)/$B$6))</f>
        <v>17.3903937</v>
      </c>
      <c r="L7506" s="0" t="n">
        <f aca="false">IF(C7506=1,0,MIN(F7506-K7506,Assumptions!$C$15,MAX(0,$B$10-O7505-M7506)))</f>
        <v>0</v>
      </c>
      <c r="M7506" s="0" t="n">
        <f aca="false">'Profiles 8760'!H7495</f>
        <v>42400</v>
      </c>
      <c r="N7506" s="0" t="n">
        <f aca="false">J7506+L7506</f>
        <v>0</v>
      </c>
      <c r="O7506" s="0" t="n">
        <f aca="false">O7505+N7506</f>
        <v>697276.291131212</v>
      </c>
      <c r="P7506" s="0" t="n">
        <f aca="false">MIN($B$5,P7505+K7506*$B$6-I7506)</f>
        <v>249.18048635304</v>
      </c>
      <c r="Q7506" s="0" t="n">
        <f aca="false">MAX(0,F7506-H7506-K7506-L7506)</f>
        <v>0</v>
      </c>
    </row>
    <row r="7507" customFormat="false" ht="15" hidden="false" customHeight="false" outlineLevel="0" collapsed="false">
      <c r="A7507" s="0" t="n">
        <f aca="false">'Profiles 8760'!A7496</f>
        <v>7494</v>
      </c>
      <c r="B7507" s="0" t="n">
        <f aca="false">'Profiles 8760'!B7496</f>
        <v>11</v>
      </c>
      <c r="C7507" s="0" t="n">
        <f aca="false">'Profiles 8760'!E7496</f>
        <v>0</v>
      </c>
      <c r="D7507" s="0" t="n">
        <f aca="false">'Profiles 8760'!F7496</f>
        <v>0</v>
      </c>
      <c r="E7507" s="0" t="n">
        <f aca="false">'Profiles 8760'!G7496</f>
        <v>0.314588</v>
      </c>
      <c r="F7507" s="0" t="n">
        <f aca="false">D7507*Assumptions!$C$11*$B$7+E7507*Assumptions!$C$12*$B$8</f>
        <v>12.8666492</v>
      </c>
      <c r="G7507" s="0" t="n">
        <f aca="false">C7507*Assumptions!$C$15</f>
        <v>0</v>
      </c>
      <c r="H7507" s="0" t="n">
        <f aca="false">MIN(F7507,G7507)</f>
        <v>0</v>
      </c>
      <c r="I7507" s="0" t="n">
        <f aca="false">IF(C7507=1,MIN(G7507-H7507,Assumptions!$C$13,P7506),0)</f>
        <v>0</v>
      </c>
      <c r="J7507" s="0" t="n">
        <f aca="false">H7507+I7507</f>
        <v>0</v>
      </c>
      <c r="K7507" s="0" t="n">
        <f aca="false">MIN(IF(C7507=1,F7507-H7507,F7507),Assumptions!$C$13,MAX(0,($B$5-P7506)/$B$6))</f>
        <v>12.8666492</v>
      </c>
      <c r="L7507" s="0" t="n">
        <f aca="false">IF(C7507=1,0,MIN(F7507-K7507,Assumptions!$C$15,MAX(0,$B$10-O7506-M7507)))</f>
        <v>0</v>
      </c>
      <c r="M7507" s="0" t="n">
        <f aca="false">'Profiles 8760'!H7496</f>
        <v>42400</v>
      </c>
      <c r="N7507" s="0" t="n">
        <f aca="false">J7507+L7507</f>
        <v>0</v>
      </c>
      <c r="O7507" s="0" t="n">
        <f aca="false">O7506+N7507</f>
        <v>697276.291131212</v>
      </c>
      <c r="P7507" s="0" t="n">
        <f aca="false">MIN($B$5,P7506+K7507*$B$6-I7507)</f>
        <v>260.3332978796</v>
      </c>
      <c r="Q7507" s="0" t="n">
        <f aca="false">MAX(0,F7507-H7507-K7507-L7507)</f>
        <v>0</v>
      </c>
    </row>
    <row r="7508" customFormat="false" ht="15" hidden="false" customHeight="false" outlineLevel="0" collapsed="false">
      <c r="A7508" s="0" t="n">
        <f aca="false">'Profiles 8760'!A7497</f>
        <v>7495</v>
      </c>
      <c r="B7508" s="0" t="n">
        <f aca="false">'Profiles 8760'!B7497</f>
        <v>11</v>
      </c>
      <c r="C7508" s="0" t="n">
        <f aca="false">'Profiles 8760'!E7497</f>
        <v>0</v>
      </c>
      <c r="D7508" s="0" t="n">
        <f aca="false">'Profiles 8760'!F7497</f>
        <v>0</v>
      </c>
      <c r="E7508" s="0" t="n">
        <f aca="false">'Profiles 8760'!G7497</f>
        <v>0.311403</v>
      </c>
      <c r="F7508" s="0" t="n">
        <f aca="false">D7508*Assumptions!$C$11*$B$7+E7508*Assumptions!$C$12*$B$8</f>
        <v>12.7363827</v>
      </c>
      <c r="G7508" s="0" t="n">
        <f aca="false">C7508*Assumptions!$C$15</f>
        <v>0</v>
      </c>
      <c r="H7508" s="0" t="n">
        <f aca="false">MIN(F7508,G7508)</f>
        <v>0</v>
      </c>
      <c r="I7508" s="0" t="n">
        <f aca="false">IF(C7508=1,MIN(G7508-H7508,Assumptions!$C$13,P7507),0)</f>
        <v>0</v>
      </c>
      <c r="J7508" s="0" t="n">
        <f aca="false">H7508+I7508</f>
        <v>0</v>
      </c>
      <c r="K7508" s="0" t="n">
        <f aca="false">MIN(IF(C7508=1,F7508-H7508,F7508),Assumptions!$C$13,MAX(0,($B$5-P7507)/$B$6))</f>
        <v>12.7363827</v>
      </c>
      <c r="L7508" s="0" t="n">
        <f aca="false">IF(C7508=1,0,MIN(F7508-K7508,Assumptions!$C$15,MAX(0,$B$10-O7507-M7508)))</f>
        <v>0</v>
      </c>
      <c r="M7508" s="0" t="n">
        <f aca="false">'Profiles 8760'!H7497</f>
        <v>42400</v>
      </c>
      <c r="N7508" s="0" t="n">
        <f aca="false">J7508+L7508</f>
        <v>0</v>
      </c>
      <c r="O7508" s="0" t="n">
        <f aca="false">O7507+N7508</f>
        <v>697276.291131212</v>
      </c>
      <c r="P7508" s="0" t="n">
        <f aca="false">MIN($B$5,P7507+K7508*$B$6-I7508)</f>
        <v>271.37319440396</v>
      </c>
      <c r="Q7508" s="0" t="n">
        <f aca="false">MAX(0,F7508-H7508-K7508-L7508)</f>
        <v>0</v>
      </c>
    </row>
    <row r="7509" customFormat="false" ht="15" hidden="false" customHeight="false" outlineLevel="0" collapsed="false">
      <c r="A7509" s="0" t="n">
        <f aca="false">'Profiles 8760'!A7498</f>
        <v>7496</v>
      </c>
      <c r="B7509" s="0" t="n">
        <f aca="false">'Profiles 8760'!B7498</f>
        <v>11</v>
      </c>
      <c r="C7509" s="0" t="n">
        <f aca="false">'Profiles 8760'!E7498</f>
        <v>1</v>
      </c>
      <c r="D7509" s="0" t="n">
        <f aca="false">'Profiles 8760'!F7498</f>
        <v>0.09592</v>
      </c>
      <c r="E7509" s="0" t="n">
        <f aca="false">'Profiles 8760'!G7498</f>
        <v>0.314875</v>
      </c>
      <c r="F7509" s="0" t="n">
        <f aca="false">D7509*Assumptions!$C$11*$B$7+E7509*Assumptions!$C$12*$B$8</f>
        <v>40.5800835</v>
      </c>
      <c r="G7509" s="0" t="n">
        <f aca="false">C7509*Assumptions!$C$15</f>
        <v>200</v>
      </c>
      <c r="H7509" s="0" t="n">
        <f aca="false">MIN(F7509,G7509)</f>
        <v>40.5800835</v>
      </c>
      <c r="I7509" s="0" t="n">
        <f aca="false">IF(C7509=1,MIN(G7509-H7509,Assumptions!$C$13,P7508),0)</f>
        <v>159.4199165</v>
      </c>
      <c r="J7509" s="0" t="n">
        <f aca="false">H7509+I7509</f>
        <v>200</v>
      </c>
      <c r="K7509" s="0" t="n">
        <f aca="false">MIN(IF(C7509=1,F7509-H7509,F7509),Assumptions!$C$13,MAX(0,($B$5-P7508)/$B$6))</f>
        <v>0</v>
      </c>
      <c r="L7509" s="0" t="n">
        <f aca="false">IF(C7509=1,0,MIN(F7509-K7509,Assumptions!$C$15,MAX(0,$B$10-O7508-M7509)))</f>
        <v>0</v>
      </c>
      <c r="M7509" s="0" t="n">
        <f aca="false">'Profiles 8760'!H7498</f>
        <v>42200</v>
      </c>
      <c r="N7509" s="0" t="n">
        <f aca="false">J7509+L7509</f>
        <v>200</v>
      </c>
      <c r="O7509" s="0" t="n">
        <f aca="false">O7508+N7509</f>
        <v>697476.291131212</v>
      </c>
      <c r="P7509" s="0" t="n">
        <f aca="false">MIN($B$5,P7508+K7509*$B$6-I7509)</f>
        <v>111.95327790396</v>
      </c>
      <c r="Q7509" s="0" t="n">
        <f aca="false">MAX(0,F7509-H7509-K7509-L7509)</f>
        <v>0</v>
      </c>
    </row>
    <row r="7510" customFormat="false" ht="15" hidden="false" customHeight="false" outlineLevel="0" collapsed="false">
      <c r="A7510" s="0" t="n">
        <f aca="false">'Profiles 8760'!A7499</f>
        <v>7497</v>
      </c>
      <c r="B7510" s="0" t="n">
        <f aca="false">'Profiles 8760'!B7499</f>
        <v>11</v>
      </c>
      <c r="C7510" s="0" t="n">
        <f aca="false">'Profiles 8760'!E7499</f>
        <v>1</v>
      </c>
      <c r="D7510" s="0" t="n">
        <f aca="false">'Profiles 8760'!F7499</f>
        <v>0.449156</v>
      </c>
      <c r="E7510" s="0" t="n">
        <f aca="false">'Profiles 8760'!G7499</f>
        <v>0.454483</v>
      </c>
      <c r="F7510" s="0" t="n">
        <f aca="false">D7510*Assumptions!$C$11*$B$7+E7510*Assumptions!$C$12*$B$8</f>
        <v>148.3046075</v>
      </c>
      <c r="G7510" s="0" t="n">
        <f aca="false">C7510*Assumptions!$C$15</f>
        <v>200</v>
      </c>
      <c r="H7510" s="0" t="n">
        <f aca="false">MIN(F7510,G7510)</f>
        <v>148.3046075</v>
      </c>
      <c r="I7510" s="0" t="n">
        <f aca="false">IF(C7510=1,MIN(G7510-H7510,Assumptions!$C$13,P7509),0)</f>
        <v>51.6953925</v>
      </c>
      <c r="J7510" s="0" t="n">
        <f aca="false">H7510+I7510</f>
        <v>200</v>
      </c>
      <c r="K7510" s="0" t="n">
        <f aca="false">MIN(IF(C7510=1,F7510-H7510,F7510),Assumptions!$C$13,MAX(0,($B$5-P7509)/$B$6))</f>
        <v>0</v>
      </c>
      <c r="L7510" s="0" t="n">
        <f aca="false">IF(C7510=1,0,MIN(F7510-K7510,Assumptions!$C$15,MAX(0,$B$10-O7509-M7510)))</f>
        <v>0</v>
      </c>
      <c r="M7510" s="0" t="n">
        <f aca="false">'Profiles 8760'!H7499</f>
        <v>42000</v>
      </c>
      <c r="N7510" s="0" t="n">
        <f aca="false">J7510+L7510</f>
        <v>200</v>
      </c>
      <c r="O7510" s="0" t="n">
        <f aca="false">O7509+N7510</f>
        <v>697676.291131212</v>
      </c>
      <c r="P7510" s="0" t="n">
        <f aca="false">MIN($B$5,P7509+K7510*$B$6-I7510)</f>
        <v>60.25788540396</v>
      </c>
      <c r="Q7510" s="0" t="n">
        <f aca="false">MAX(0,F7510-H7510-K7510-L7510)</f>
        <v>0</v>
      </c>
    </row>
    <row r="7511" customFormat="false" ht="15" hidden="false" customHeight="false" outlineLevel="0" collapsed="false">
      <c r="A7511" s="0" t="n">
        <f aca="false">'Profiles 8760'!A7500</f>
        <v>7498</v>
      </c>
      <c r="B7511" s="0" t="n">
        <f aca="false">'Profiles 8760'!B7500</f>
        <v>11</v>
      </c>
      <c r="C7511" s="0" t="n">
        <f aca="false">'Profiles 8760'!E7500</f>
        <v>0</v>
      </c>
      <c r="D7511" s="0" t="n">
        <f aca="false">'Profiles 8760'!F7500</f>
        <v>0.846314</v>
      </c>
      <c r="E7511" s="0" t="n">
        <f aca="false">'Profiles 8760'!G7500</f>
        <v>0.346443</v>
      </c>
      <c r="F7511" s="0" t="n">
        <f aca="false">D7511*Assumptions!$C$11*$B$7+E7511*Assumptions!$C$12*$B$8</f>
        <v>258.5850019</v>
      </c>
      <c r="G7511" s="0" t="n">
        <f aca="false">C7511*Assumptions!$C$15</f>
        <v>0</v>
      </c>
      <c r="H7511" s="0" t="n">
        <f aca="false">MIN(F7511,G7511)</f>
        <v>0</v>
      </c>
      <c r="I7511" s="0" t="n">
        <f aca="false">IF(C7511=1,MIN(G7511-H7511,Assumptions!$C$13,P7510),0)</f>
        <v>0</v>
      </c>
      <c r="J7511" s="0" t="n">
        <f aca="false">H7511+I7511</f>
        <v>0</v>
      </c>
      <c r="K7511" s="0" t="n">
        <f aca="false">MIN(IF(C7511=1,F7511-H7511,F7511),Assumptions!$C$13,MAX(0,($B$5-P7510)/$B$6))</f>
        <v>180</v>
      </c>
      <c r="L7511" s="0" t="n">
        <f aca="false">IF(C7511=1,0,MIN(F7511-K7511,Assumptions!$C$15,MAX(0,$B$10-O7510-M7511)))</f>
        <v>78.5850019</v>
      </c>
      <c r="M7511" s="0" t="n">
        <f aca="false">'Profiles 8760'!H7500</f>
        <v>42000</v>
      </c>
      <c r="N7511" s="0" t="n">
        <f aca="false">J7511+L7511</f>
        <v>78.5850019</v>
      </c>
      <c r="O7511" s="0" t="n">
        <f aca="false">O7510+N7511</f>
        <v>697754.876133112</v>
      </c>
      <c r="P7511" s="0" t="n">
        <f aca="false">MIN($B$5,P7510+K7511*$B$6-I7511)</f>
        <v>216.28188540396</v>
      </c>
      <c r="Q7511" s="0" t="n">
        <f aca="false">MAX(0,F7511-H7511-K7511-L7511)</f>
        <v>0</v>
      </c>
    </row>
    <row r="7512" customFormat="false" ht="15" hidden="false" customHeight="false" outlineLevel="0" collapsed="false">
      <c r="A7512" s="0" t="n">
        <f aca="false">'Profiles 8760'!A7501</f>
        <v>7499</v>
      </c>
      <c r="B7512" s="0" t="n">
        <f aca="false">'Profiles 8760'!B7501</f>
        <v>11</v>
      </c>
      <c r="C7512" s="0" t="n">
        <f aca="false">'Profiles 8760'!E7501</f>
        <v>0</v>
      </c>
      <c r="D7512" s="0" t="n">
        <f aca="false">'Profiles 8760'!F7501</f>
        <v>1</v>
      </c>
      <c r="E7512" s="0" t="n">
        <f aca="false">'Profiles 8760'!G7501</f>
        <v>0.385497</v>
      </c>
      <c r="F7512" s="0" t="n">
        <f aca="false">D7512*Assumptions!$C$11*$B$7+E7512*Assumptions!$C$12*$B$8</f>
        <v>304.5668273</v>
      </c>
      <c r="G7512" s="0" t="n">
        <f aca="false">C7512*Assumptions!$C$15</f>
        <v>0</v>
      </c>
      <c r="H7512" s="0" t="n">
        <f aca="false">MIN(F7512,G7512)</f>
        <v>0</v>
      </c>
      <c r="I7512" s="0" t="n">
        <f aca="false">IF(C7512=1,MIN(G7512-H7512,Assumptions!$C$13,P7511),0)</f>
        <v>0</v>
      </c>
      <c r="J7512" s="0" t="n">
        <f aca="false">H7512+I7512</f>
        <v>0</v>
      </c>
      <c r="K7512" s="0" t="n">
        <f aca="false">MIN(IF(C7512=1,F7512-H7512,F7512),Assumptions!$C$13,MAX(0,($B$5-P7511)/$B$6))</f>
        <v>180</v>
      </c>
      <c r="L7512" s="0" t="n">
        <f aca="false">IF(C7512=1,0,MIN(F7512-K7512,Assumptions!$C$15,MAX(0,$B$10-O7511-M7512)))</f>
        <v>124.5668273</v>
      </c>
      <c r="M7512" s="0" t="n">
        <f aca="false">'Profiles 8760'!H7501</f>
        <v>42000</v>
      </c>
      <c r="N7512" s="0" t="n">
        <f aca="false">J7512+L7512</f>
        <v>124.5668273</v>
      </c>
      <c r="O7512" s="0" t="n">
        <f aca="false">O7511+N7512</f>
        <v>697879.442960412</v>
      </c>
      <c r="P7512" s="0" t="n">
        <f aca="false">MIN($B$5,P7511+K7512*$B$6-I7512)</f>
        <v>372.30588540396</v>
      </c>
      <c r="Q7512" s="0" t="n">
        <f aca="false">MAX(0,F7512-H7512-K7512-L7512)</f>
        <v>0</v>
      </c>
    </row>
    <row r="7513" customFormat="false" ht="15" hidden="false" customHeight="false" outlineLevel="0" collapsed="false">
      <c r="A7513" s="0" t="n">
        <f aca="false">'Profiles 8760'!A7502</f>
        <v>7500</v>
      </c>
      <c r="B7513" s="0" t="n">
        <f aca="false">'Profiles 8760'!B7502</f>
        <v>11</v>
      </c>
      <c r="C7513" s="0" t="n">
        <f aca="false">'Profiles 8760'!E7502</f>
        <v>0</v>
      </c>
      <c r="D7513" s="0" t="n">
        <f aca="false">'Profiles 8760'!F7502</f>
        <v>1</v>
      </c>
      <c r="E7513" s="0" t="n">
        <f aca="false">'Profiles 8760'!G7502</f>
        <v>0.392787</v>
      </c>
      <c r="F7513" s="0" t="n">
        <f aca="false">D7513*Assumptions!$C$11*$B$7+E7513*Assumptions!$C$12*$B$8</f>
        <v>304.8649883</v>
      </c>
      <c r="G7513" s="0" t="n">
        <f aca="false">C7513*Assumptions!$C$15</f>
        <v>0</v>
      </c>
      <c r="H7513" s="0" t="n">
        <f aca="false">MIN(F7513,G7513)</f>
        <v>0</v>
      </c>
      <c r="I7513" s="0" t="n">
        <f aca="false">IF(C7513=1,MIN(G7513-H7513,Assumptions!$C$13,P7512),0)</f>
        <v>0</v>
      </c>
      <c r="J7513" s="0" t="n">
        <f aca="false">H7513+I7513</f>
        <v>0</v>
      </c>
      <c r="K7513" s="0" t="n">
        <f aca="false">MIN(IF(C7513=1,F7513-H7513,F7513),Assumptions!$C$13,MAX(0,($B$5-P7512)/$B$6))</f>
        <v>159.787857171251</v>
      </c>
      <c r="L7513" s="0" t="n">
        <f aca="false">IF(C7513=1,0,MIN(F7513-K7513,Assumptions!$C$15,MAX(0,$B$10-O7512-M7513)))</f>
        <v>145.077131128749</v>
      </c>
      <c r="M7513" s="0" t="n">
        <f aca="false">'Profiles 8760'!H7502</f>
        <v>42000</v>
      </c>
      <c r="N7513" s="0" t="n">
        <f aca="false">J7513+L7513</f>
        <v>145.077131128749</v>
      </c>
      <c r="O7513" s="0" t="n">
        <f aca="false">O7512+N7513</f>
        <v>698024.52009154</v>
      </c>
      <c r="P7513" s="0" t="n">
        <f aca="false">MIN($B$5,P7512+K7513*$B$6-I7513)</f>
        <v>510.81</v>
      </c>
      <c r="Q7513" s="0" t="n">
        <f aca="false">MAX(0,F7513-H7513-K7513-L7513)</f>
        <v>0</v>
      </c>
    </row>
    <row r="7514" customFormat="false" ht="15" hidden="false" customHeight="false" outlineLevel="0" collapsed="false">
      <c r="A7514" s="0" t="n">
        <f aca="false">'Profiles 8760'!A7503</f>
        <v>7501</v>
      </c>
      <c r="B7514" s="0" t="n">
        <f aca="false">'Profiles 8760'!B7503</f>
        <v>11</v>
      </c>
      <c r="C7514" s="0" t="n">
        <f aca="false">'Profiles 8760'!E7503</f>
        <v>0</v>
      </c>
      <c r="D7514" s="0" t="n">
        <f aca="false">'Profiles 8760'!F7503</f>
        <v>1</v>
      </c>
      <c r="E7514" s="0" t="n">
        <f aca="false">'Profiles 8760'!G7503</f>
        <v>0.308599</v>
      </c>
      <c r="F7514" s="0" t="n">
        <f aca="false">D7514*Assumptions!$C$11*$B$7+E7514*Assumptions!$C$12*$B$8</f>
        <v>301.4216991</v>
      </c>
      <c r="G7514" s="0" t="n">
        <f aca="false">C7514*Assumptions!$C$15</f>
        <v>0</v>
      </c>
      <c r="H7514" s="0" t="n">
        <f aca="false">MIN(F7514,G7514)</f>
        <v>0</v>
      </c>
      <c r="I7514" s="0" t="n">
        <f aca="false">IF(C7514=1,MIN(G7514-H7514,Assumptions!$C$13,P7513),0)</f>
        <v>0</v>
      </c>
      <c r="J7514" s="0" t="n">
        <f aca="false">H7514+I7514</f>
        <v>0</v>
      </c>
      <c r="K7514" s="0" t="n">
        <f aca="false">MIN(IF(C7514=1,F7514-H7514,F7514),Assumptions!$C$13,MAX(0,($B$5-P7513)/$B$6))</f>
        <v>0</v>
      </c>
      <c r="L7514" s="0" t="n">
        <f aca="false">IF(C7514=1,0,MIN(F7514-K7514,Assumptions!$C$15,MAX(0,$B$10-O7513-M7514)))</f>
        <v>200</v>
      </c>
      <c r="M7514" s="0" t="n">
        <f aca="false">'Profiles 8760'!H7503</f>
        <v>42000</v>
      </c>
      <c r="N7514" s="0" t="n">
        <f aca="false">J7514+L7514</f>
        <v>200</v>
      </c>
      <c r="O7514" s="0" t="n">
        <f aca="false">O7513+N7514</f>
        <v>698224.52009154</v>
      </c>
      <c r="P7514" s="0" t="n">
        <f aca="false">MIN($B$5,P7513+K7514*$B$6-I7514)</f>
        <v>510.81</v>
      </c>
      <c r="Q7514" s="0" t="n">
        <f aca="false">MAX(0,F7514-H7514-K7514-L7514)</f>
        <v>101.4216991</v>
      </c>
    </row>
    <row r="7515" customFormat="false" ht="15" hidden="false" customHeight="false" outlineLevel="0" collapsed="false">
      <c r="A7515" s="0" t="n">
        <f aca="false">'Profiles 8760'!A7504</f>
        <v>7502</v>
      </c>
      <c r="B7515" s="0" t="n">
        <f aca="false">'Profiles 8760'!B7504</f>
        <v>11</v>
      </c>
      <c r="C7515" s="0" t="n">
        <f aca="false">'Profiles 8760'!E7504</f>
        <v>0</v>
      </c>
      <c r="D7515" s="0" t="n">
        <f aca="false">'Profiles 8760'!F7504</f>
        <v>1</v>
      </c>
      <c r="E7515" s="0" t="n">
        <f aca="false">'Profiles 8760'!G7504</f>
        <v>0.253533</v>
      </c>
      <c r="F7515" s="0" t="n">
        <f aca="false">D7515*Assumptions!$C$11*$B$7+E7515*Assumptions!$C$12*$B$8</f>
        <v>299.1694997</v>
      </c>
      <c r="G7515" s="0" t="n">
        <f aca="false">C7515*Assumptions!$C$15</f>
        <v>0</v>
      </c>
      <c r="H7515" s="0" t="n">
        <f aca="false">MIN(F7515,G7515)</f>
        <v>0</v>
      </c>
      <c r="I7515" s="0" t="n">
        <f aca="false">IF(C7515=1,MIN(G7515-H7515,Assumptions!$C$13,P7514),0)</f>
        <v>0</v>
      </c>
      <c r="J7515" s="0" t="n">
        <f aca="false">H7515+I7515</f>
        <v>0</v>
      </c>
      <c r="K7515" s="0" t="n">
        <f aca="false">MIN(IF(C7515=1,F7515-H7515,F7515),Assumptions!$C$13,MAX(0,($B$5-P7514)/$B$6))</f>
        <v>0</v>
      </c>
      <c r="L7515" s="0" t="n">
        <f aca="false">IF(C7515=1,0,MIN(F7515-K7515,Assumptions!$C$15,MAX(0,$B$10-O7514-M7515)))</f>
        <v>200</v>
      </c>
      <c r="M7515" s="0" t="n">
        <f aca="false">'Profiles 8760'!H7504</f>
        <v>42000</v>
      </c>
      <c r="N7515" s="0" t="n">
        <f aca="false">J7515+L7515</f>
        <v>200</v>
      </c>
      <c r="O7515" s="0" t="n">
        <f aca="false">O7514+N7515</f>
        <v>698424.52009154</v>
      </c>
      <c r="P7515" s="0" t="n">
        <f aca="false">MIN($B$5,P7514+K7515*$B$6-I7515)</f>
        <v>510.81</v>
      </c>
      <c r="Q7515" s="0" t="n">
        <f aca="false">MAX(0,F7515-H7515-K7515-L7515)</f>
        <v>99.1694997</v>
      </c>
    </row>
    <row r="7516" customFormat="false" ht="15" hidden="false" customHeight="false" outlineLevel="0" collapsed="false">
      <c r="A7516" s="0" t="n">
        <f aca="false">'Profiles 8760'!A7505</f>
        <v>7503</v>
      </c>
      <c r="B7516" s="0" t="n">
        <f aca="false">'Profiles 8760'!B7505</f>
        <v>11</v>
      </c>
      <c r="C7516" s="0" t="n">
        <f aca="false">'Profiles 8760'!E7505</f>
        <v>0</v>
      </c>
      <c r="D7516" s="0" t="n">
        <f aca="false">'Profiles 8760'!F7505</f>
        <v>1</v>
      </c>
      <c r="E7516" s="0" t="n">
        <f aca="false">'Profiles 8760'!G7505</f>
        <v>0.346915</v>
      </c>
      <c r="F7516" s="0" t="n">
        <f aca="false">D7516*Assumptions!$C$11*$B$7+E7516*Assumptions!$C$12*$B$8</f>
        <v>302.9888235</v>
      </c>
      <c r="G7516" s="0" t="n">
        <f aca="false">C7516*Assumptions!$C$15</f>
        <v>0</v>
      </c>
      <c r="H7516" s="0" t="n">
        <f aca="false">MIN(F7516,G7516)</f>
        <v>0</v>
      </c>
      <c r="I7516" s="0" t="n">
        <f aca="false">IF(C7516=1,MIN(G7516-H7516,Assumptions!$C$13,P7515),0)</f>
        <v>0</v>
      </c>
      <c r="J7516" s="0" t="n">
        <f aca="false">H7516+I7516</f>
        <v>0</v>
      </c>
      <c r="K7516" s="0" t="n">
        <f aca="false">MIN(IF(C7516=1,F7516-H7516,F7516),Assumptions!$C$13,MAX(0,($B$5-P7515)/$B$6))</f>
        <v>0</v>
      </c>
      <c r="L7516" s="0" t="n">
        <f aca="false">IF(C7516=1,0,MIN(F7516-K7516,Assumptions!$C$15,MAX(0,$B$10-O7515-M7516)))</f>
        <v>200</v>
      </c>
      <c r="M7516" s="0" t="n">
        <f aca="false">'Profiles 8760'!H7505</f>
        <v>42000</v>
      </c>
      <c r="N7516" s="0" t="n">
        <f aca="false">J7516+L7516</f>
        <v>200</v>
      </c>
      <c r="O7516" s="0" t="n">
        <f aca="false">O7515+N7516</f>
        <v>698624.52009154</v>
      </c>
      <c r="P7516" s="0" t="n">
        <f aca="false">MIN($B$5,P7515+K7516*$B$6-I7516)</f>
        <v>510.81</v>
      </c>
      <c r="Q7516" s="0" t="n">
        <f aca="false">MAX(0,F7516-H7516-K7516-L7516)</f>
        <v>102.9888235</v>
      </c>
    </row>
    <row r="7517" customFormat="false" ht="15" hidden="false" customHeight="false" outlineLevel="0" collapsed="false">
      <c r="A7517" s="0" t="n">
        <f aca="false">'Profiles 8760'!A7506</f>
        <v>7504</v>
      </c>
      <c r="B7517" s="0" t="n">
        <f aca="false">'Profiles 8760'!B7506</f>
        <v>11</v>
      </c>
      <c r="C7517" s="0" t="n">
        <f aca="false">'Profiles 8760'!E7506</f>
        <v>0</v>
      </c>
      <c r="D7517" s="0" t="n">
        <f aca="false">'Profiles 8760'!F7506</f>
        <v>0.846314</v>
      </c>
      <c r="E7517" s="0" t="n">
        <f aca="false">'Profiles 8760'!G7506</f>
        <v>0.410156</v>
      </c>
      <c r="F7517" s="0" t="n">
        <f aca="false">D7517*Assumptions!$C$11*$B$7+E7517*Assumptions!$C$12*$B$8</f>
        <v>261.1908636</v>
      </c>
      <c r="G7517" s="0" t="n">
        <f aca="false">C7517*Assumptions!$C$15</f>
        <v>0</v>
      </c>
      <c r="H7517" s="0" t="n">
        <f aca="false">MIN(F7517,G7517)</f>
        <v>0</v>
      </c>
      <c r="I7517" s="0" t="n">
        <f aca="false">IF(C7517=1,MIN(G7517-H7517,Assumptions!$C$13,P7516),0)</f>
        <v>0</v>
      </c>
      <c r="J7517" s="0" t="n">
        <f aca="false">H7517+I7517</f>
        <v>0</v>
      </c>
      <c r="K7517" s="0" t="n">
        <f aca="false">MIN(IF(C7517=1,F7517-H7517,F7517),Assumptions!$C$13,MAX(0,($B$5-P7516)/$B$6))</f>
        <v>0</v>
      </c>
      <c r="L7517" s="0" t="n">
        <f aca="false">IF(C7517=1,0,MIN(F7517-K7517,Assumptions!$C$15,MAX(0,$B$10-O7516-M7517)))</f>
        <v>200</v>
      </c>
      <c r="M7517" s="0" t="n">
        <f aca="false">'Profiles 8760'!H7506</f>
        <v>42000</v>
      </c>
      <c r="N7517" s="0" t="n">
        <f aca="false">J7517+L7517</f>
        <v>200</v>
      </c>
      <c r="O7517" s="0" t="n">
        <f aca="false">O7516+N7517</f>
        <v>698824.52009154</v>
      </c>
      <c r="P7517" s="0" t="n">
        <f aca="false">MIN($B$5,P7516+K7517*$B$6-I7517)</f>
        <v>510.81</v>
      </c>
      <c r="Q7517" s="0" t="n">
        <f aca="false">MAX(0,F7517-H7517-K7517-L7517)</f>
        <v>61.1908636</v>
      </c>
    </row>
    <row r="7518" customFormat="false" ht="15" hidden="false" customHeight="false" outlineLevel="0" collapsed="false">
      <c r="A7518" s="0" t="n">
        <f aca="false">'Profiles 8760'!A7507</f>
        <v>7505</v>
      </c>
      <c r="B7518" s="0" t="n">
        <f aca="false">'Profiles 8760'!B7507</f>
        <v>11</v>
      </c>
      <c r="C7518" s="0" t="n">
        <f aca="false">'Profiles 8760'!E7507</f>
        <v>0</v>
      </c>
      <c r="D7518" s="0" t="n">
        <f aca="false">'Profiles 8760'!F7507</f>
        <v>0.449156</v>
      </c>
      <c r="E7518" s="0" t="n">
        <f aca="false">'Profiles 8760'!G7507</f>
        <v>0.531057</v>
      </c>
      <c r="F7518" s="0" t="n">
        <f aca="false">D7518*Assumptions!$C$11*$B$7+E7518*Assumptions!$C$12*$B$8</f>
        <v>151.4364841</v>
      </c>
      <c r="G7518" s="0" t="n">
        <f aca="false">C7518*Assumptions!$C$15</f>
        <v>0</v>
      </c>
      <c r="H7518" s="0" t="n">
        <f aca="false">MIN(F7518,G7518)</f>
        <v>0</v>
      </c>
      <c r="I7518" s="0" t="n">
        <f aca="false">IF(C7518=1,MIN(G7518-H7518,Assumptions!$C$13,P7517),0)</f>
        <v>0</v>
      </c>
      <c r="J7518" s="0" t="n">
        <f aca="false">H7518+I7518</f>
        <v>0</v>
      </c>
      <c r="K7518" s="0" t="n">
        <f aca="false">MIN(IF(C7518=1,F7518-H7518,F7518),Assumptions!$C$13,MAX(0,($B$5-P7517)/$B$6))</f>
        <v>0</v>
      </c>
      <c r="L7518" s="0" t="n">
        <f aca="false">IF(C7518=1,0,MIN(F7518-K7518,Assumptions!$C$15,MAX(0,$B$10-O7517-M7518)))</f>
        <v>151.4364841</v>
      </c>
      <c r="M7518" s="0" t="n">
        <f aca="false">'Profiles 8760'!H7507</f>
        <v>42000</v>
      </c>
      <c r="N7518" s="0" t="n">
        <f aca="false">J7518+L7518</f>
        <v>151.4364841</v>
      </c>
      <c r="O7518" s="0" t="n">
        <f aca="false">O7517+N7518</f>
        <v>698975.95657564</v>
      </c>
      <c r="P7518" s="0" t="n">
        <f aca="false">MIN($B$5,P7517+K7518*$B$6-I7518)</f>
        <v>510.81</v>
      </c>
      <c r="Q7518" s="0" t="n">
        <f aca="false">MAX(0,F7518-H7518-K7518-L7518)</f>
        <v>0</v>
      </c>
    </row>
    <row r="7519" customFormat="false" ht="15" hidden="false" customHeight="false" outlineLevel="0" collapsed="false">
      <c r="A7519" s="0" t="n">
        <f aca="false">'Profiles 8760'!A7508</f>
        <v>7506</v>
      </c>
      <c r="B7519" s="0" t="n">
        <f aca="false">'Profiles 8760'!B7508</f>
        <v>11</v>
      </c>
      <c r="C7519" s="0" t="n">
        <f aca="false">'Profiles 8760'!E7508</f>
        <v>0</v>
      </c>
      <c r="D7519" s="0" t="n">
        <f aca="false">'Profiles 8760'!F7508</f>
        <v>0.09592</v>
      </c>
      <c r="E7519" s="0" t="n">
        <f aca="false">'Profiles 8760'!G7508</f>
        <v>0.503511</v>
      </c>
      <c r="F7519" s="0" t="n">
        <f aca="false">D7519*Assumptions!$C$11*$B$7+E7519*Assumptions!$C$12*$B$8</f>
        <v>48.2952959</v>
      </c>
      <c r="G7519" s="0" t="n">
        <f aca="false">C7519*Assumptions!$C$15</f>
        <v>0</v>
      </c>
      <c r="H7519" s="0" t="n">
        <f aca="false">MIN(F7519,G7519)</f>
        <v>0</v>
      </c>
      <c r="I7519" s="0" t="n">
        <f aca="false">IF(C7519=1,MIN(G7519-H7519,Assumptions!$C$13,P7518),0)</f>
        <v>0</v>
      </c>
      <c r="J7519" s="0" t="n">
        <f aca="false">H7519+I7519</f>
        <v>0</v>
      </c>
      <c r="K7519" s="0" t="n">
        <f aca="false">MIN(IF(C7519=1,F7519-H7519,F7519),Assumptions!$C$13,MAX(0,($B$5-P7518)/$B$6))</f>
        <v>0</v>
      </c>
      <c r="L7519" s="0" t="n">
        <f aca="false">IF(C7519=1,0,MIN(F7519-K7519,Assumptions!$C$15,MAX(0,$B$10-O7518-M7519)))</f>
        <v>48.2952959</v>
      </c>
      <c r="M7519" s="0" t="n">
        <f aca="false">'Profiles 8760'!H7508</f>
        <v>42000</v>
      </c>
      <c r="N7519" s="0" t="n">
        <f aca="false">J7519+L7519</f>
        <v>48.2952959</v>
      </c>
      <c r="O7519" s="0" t="n">
        <f aca="false">O7518+N7519</f>
        <v>699024.25187154</v>
      </c>
      <c r="P7519" s="0" t="n">
        <f aca="false">MIN($B$5,P7518+K7519*$B$6-I7519)</f>
        <v>510.81</v>
      </c>
      <c r="Q7519" s="0" t="n">
        <f aca="false">MAX(0,F7519-H7519-K7519-L7519)</f>
        <v>0</v>
      </c>
    </row>
    <row r="7520" customFormat="false" ht="15" hidden="false" customHeight="false" outlineLevel="0" collapsed="false">
      <c r="A7520" s="0" t="n">
        <f aca="false">'Profiles 8760'!A7509</f>
        <v>7507</v>
      </c>
      <c r="B7520" s="0" t="n">
        <f aca="false">'Profiles 8760'!B7509</f>
        <v>11</v>
      </c>
      <c r="C7520" s="0" t="n">
        <f aca="false">'Profiles 8760'!E7509</f>
        <v>0</v>
      </c>
      <c r="D7520" s="0" t="n">
        <f aca="false">'Profiles 8760'!F7509</f>
        <v>0</v>
      </c>
      <c r="E7520" s="0" t="n">
        <f aca="false">'Profiles 8760'!G7509</f>
        <v>0.542969</v>
      </c>
      <c r="F7520" s="0" t="n">
        <f aca="false">D7520*Assumptions!$C$11*$B$7+E7520*Assumptions!$C$12*$B$8</f>
        <v>22.2074321</v>
      </c>
      <c r="G7520" s="0" t="n">
        <f aca="false">C7520*Assumptions!$C$15</f>
        <v>0</v>
      </c>
      <c r="H7520" s="0" t="n">
        <f aca="false">MIN(F7520,G7520)</f>
        <v>0</v>
      </c>
      <c r="I7520" s="0" t="n">
        <f aca="false">IF(C7520=1,MIN(G7520-H7520,Assumptions!$C$13,P7519),0)</f>
        <v>0</v>
      </c>
      <c r="J7520" s="0" t="n">
        <f aca="false">H7520+I7520</f>
        <v>0</v>
      </c>
      <c r="K7520" s="0" t="n">
        <f aca="false">MIN(IF(C7520=1,F7520-H7520,F7520),Assumptions!$C$13,MAX(0,($B$5-P7519)/$B$6))</f>
        <v>0</v>
      </c>
      <c r="L7520" s="0" t="n">
        <f aca="false">IF(C7520=1,0,MIN(F7520-K7520,Assumptions!$C$15,MAX(0,$B$10-O7519-M7520)))</f>
        <v>22.2074321</v>
      </c>
      <c r="M7520" s="0" t="n">
        <f aca="false">'Profiles 8760'!H7509</f>
        <v>42000</v>
      </c>
      <c r="N7520" s="0" t="n">
        <f aca="false">J7520+L7520</f>
        <v>22.2074321</v>
      </c>
      <c r="O7520" s="0" t="n">
        <f aca="false">O7519+N7520</f>
        <v>699046.45930364</v>
      </c>
      <c r="P7520" s="0" t="n">
        <f aca="false">MIN($B$5,P7519+K7520*$B$6-I7520)</f>
        <v>510.81</v>
      </c>
      <c r="Q7520" s="0" t="n">
        <f aca="false">MAX(0,F7520-H7520-K7520-L7520)</f>
        <v>0</v>
      </c>
    </row>
    <row r="7521" customFormat="false" ht="15" hidden="false" customHeight="false" outlineLevel="0" collapsed="false">
      <c r="A7521" s="0" t="n">
        <f aca="false">'Profiles 8760'!A7510</f>
        <v>7508</v>
      </c>
      <c r="B7521" s="0" t="n">
        <f aca="false">'Profiles 8760'!B7510</f>
        <v>11</v>
      </c>
      <c r="C7521" s="0" t="n">
        <f aca="false">'Profiles 8760'!E7510</f>
        <v>1</v>
      </c>
      <c r="D7521" s="0" t="n">
        <f aca="false">'Profiles 8760'!F7510</f>
        <v>0</v>
      </c>
      <c r="E7521" s="0" t="n">
        <f aca="false">'Profiles 8760'!G7510</f>
        <v>0.829309</v>
      </c>
      <c r="F7521" s="0" t="n">
        <f aca="false">D7521*Assumptions!$C$11*$B$7+E7521*Assumptions!$C$12*$B$8</f>
        <v>33.9187381</v>
      </c>
      <c r="G7521" s="0" t="n">
        <f aca="false">C7521*Assumptions!$C$15</f>
        <v>200</v>
      </c>
      <c r="H7521" s="0" t="n">
        <f aca="false">MIN(F7521,G7521)</f>
        <v>33.9187381</v>
      </c>
      <c r="I7521" s="0" t="n">
        <f aca="false">IF(C7521=1,MIN(G7521-H7521,Assumptions!$C$13,P7520),0)</f>
        <v>166.0812619</v>
      </c>
      <c r="J7521" s="0" t="n">
        <f aca="false">H7521+I7521</f>
        <v>200</v>
      </c>
      <c r="K7521" s="0" t="n">
        <f aca="false">MIN(IF(C7521=1,F7521-H7521,F7521),Assumptions!$C$13,MAX(0,($B$5-P7520)/$B$6))</f>
        <v>0</v>
      </c>
      <c r="L7521" s="0" t="n">
        <f aca="false">IF(C7521=1,0,MIN(F7521-K7521,Assumptions!$C$15,MAX(0,$B$10-O7520-M7521)))</f>
        <v>0</v>
      </c>
      <c r="M7521" s="0" t="n">
        <f aca="false">'Profiles 8760'!H7510</f>
        <v>41800</v>
      </c>
      <c r="N7521" s="0" t="n">
        <f aca="false">J7521+L7521</f>
        <v>200</v>
      </c>
      <c r="O7521" s="0" t="n">
        <f aca="false">O7520+N7521</f>
        <v>699246.45930364</v>
      </c>
      <c r="P7521" s="0" t="n">
        <f aca="false">MIN($B$5,P7520+K7521*$B$6-I7521)</f>
        <v>344.7287381</v>
      </c>
      <c r="Q7521" s="0" t="n">
        <f aca="false">MAX(0,F7521-H7521-K7521-L7521)</f>
        <v>0</v>
      </c>
    </row>
    <row r="7522" customFormat="false" ht="15" hidden="false" customHeight="false" outlineLevel="0" collapsed="false">
      <c r="A7522" s="0" t="n">
        <f aca="false">'Profiles 8760'!A7511</f>
        <v>7509</v>
      </c>
      <c r="B7522" s="0" t="n">
        <f aca="false">'Profiles 8760'!B7511</f>
        <v>11</v>
      </c>
      <c r="C7522" s="0" t="n">
        <f aca="false">'Profiles 8760'!E7511</f>
        <v>1</v>
      </c>
      <c r="D7522" s="0" t="n">
        <f aca="false">'Profiles 8760'!F7511</f>
        <v>0</v>
      </c>
      <c r="E7522" s="0" t="n">
        <f aca="false">'Profiles 8760'!G7511</f>
        <v>0.745939</v>
      </c>
      <c r="F7522" s="0" t="n">
        <f aca="false">D7522*Assumptions!$C$11*$B$7+E7522*Assumptions!$C$12*$B$8</f>
        <v>30.5089051</v>
      </c>
      <c r="G7522" s="0" t="n">
        <f aca="false">C7522*Assumptions!$C$15</f>
        <v>200</v>
      </c>
      <c r="H7522" s="0" t="n">
        <f aca="false">MIN(F7522,G7522)</f>
        <v>30.5089051</v>
      </c>
      <c r="I7522" s="0" t="n">
        <f aca="false">IF(C7522=1,MIN(G7522-H7522,Assumptions!$C$13,P7521),0)</f>
        <v>169.4910949</v>
      </c>
      <c r="J7522" s="0" t="n">
        <f aca="false">H7522+I7522</f>
        <v>200</v>
      </c>
      <c r="K7522" s="0" t="n">
        <f aca="false">MIN(IF(C7522=1,F7522-H7522,F7522),Assumptions!$C$13,MAX(0,($B$5-P7521)/$B$6))</f>
        <v>0</v>
      </c>
      <c r="L7522" s="0" t="n">
        <f aca="false">IF(C7522=1,0,MIN(F7522-K7522,Assumptions!$C$15,MAX(0,$B$10-O7521-M7522)))</f>
        <v>0</v>
      </c>
      <c r="M7522" s="0" t="n">
        <f aca="false">'Profiles 8760'!H7511</f>
        <v>41600</v>
      </c>
      <c r="N7522" s="0" t="n">
        <f aca="false">J7522+L7522</f>
        <v>200</v>
      </c>
      <c r="O7522" s="0" t="n">
        <f aca="false">O7521+N7522</f>
        <v>699446.45930364</v>
      </c>
      <c r="P7522" s="0" t="n">
        <f aca="false">MIN($B$5,P7521+K7522*$B$6-I7522)</f>
        <v>175.2376432</v>
      </c>
      <c r="Q7522" s="0" t="n">
        <f aca="false">MAX(0,F7522-H7522-K7522-L7522)</f>
        <v>0</v>
      </c>
    </row>
    <row r="7523" customFormat="false" ht="15" hidden="false" customHeight="false" outlineLevel="0" collapsed="false">
      <c r="A7523" s="0" t="n">
        <f aca="false">'Profiles 8760'!A7512</f>
        <v>7510</v>
      </c>
      <c r="B7523" s="0" t="n">
        <f aca="false">'Profiles 8760'!B7512</f>
        <v>11</v>
      </c>
      <c r="C7523" s="0" t="n">
        <f aca="false">'Profiles 8760'!E7512</f>
        <v>0</v>
      </c>
      <c r="D7523" s="0" t="n">
        <f aca="false">'Profiles 8760'!F7512</f>
        <v>0</v>
      </c>
      <c r="E7523" s="0" t="n">
        <f aca="false">'Profiles 8760'!G7512</f>
        <v>0.67132</v>
      </c>
      <c r="F7523" s="0" t="n">
        <f aca="false">D7523*Assumptions!$C$11*$B$7+E7523*Assumptions!$C$12*$B$8</f>
        <v>27.456988</v>
      </c>
      <c r="G7523" s="0" t="n">
        <f aca="false">C7523*Assumptions!$C$15</f>
        <v>0</v>
      </c>
      <c r="H7523" s="0" t="n">
        <f aca="false">MIN(F7523,G7523)</f>
        <v>0</v>
      </c>
      <c r="I7523" s="0" t="n">
        <f aca="false">IF(C7523=1,MIN(G7523-H7523,Assumptions!$C$13,P7522),0)</f>
        <v>0</v>
      </c>
      <c r="J7523" s="0" t="n">
        <f aca="false">H7523+I7523</f>
        <v>0</v>
      </c>
      <c r="K7523" s="0" t="n">
        <f aca="false">MIN(IF(C7523=1,F7523-H7523,F7523),Assumptions!$C$13,MAX(0,($B$5-P7522)/$B$6))</f>
        <v>27.456988</v>
      </c>
      <c r="L7523" s="0" t="n">
        <f aca="false">IF(C7523=1,0,MIN(F7523-K7523,Assumptions!$C$15,MAX(0,$B$10-O7522-M7523)))</f>
        <v>0</v>
      </c>
      <c r="M7523" s="0" t="n">
        <f aca="false">'Profiles 8760'!H7512</f>
        <v>41600</v>
      </c>
      <c r="N7523" s="0" t="n">
        <f aca="false">J7523+L7523</f>
        <v>0</v>
      </c>
      <c r="O7523" s="0" t="n">
        <f aca="false">O7522+N7523</f>
        <v>699446.45930364</v>
      </c>
      <c r="P7523" s="0" t="n">
        <f aca="false">MIN($B$5,P7522+K7523*$B$6-I7523)</f>
        <v>199.0373603984</v>
      </c>
      <c r="Q7523" s="0" t="n">
        <f aca="false">MAX(0,F7523-H7523-K7523-L7523)</f>
        <v>0</v>
      </c>
    </row>
    <row r="7524" customFormat="false" ht="15" hidden="false" customHeight="false" outlineLevel="0" collapsed="false">
      <c r="A7524" s="0" t="n">
        <f aca="false">'Profiles 8760'!A7513</f>
        <v>7511</v>
      </c>
      <c r="B7524" s="0" t="n">
        <f aca="false">'Profiles 8760'!B7513</f>
        <v>11</v>
      </c>
      <c r="C7524" s="0" t="n">
        <f aca="false">'Profiles 8760'!E7513</f>
        <v>0</v>
      </c>
      <c r="D7524" s="0" t="n">
        <f aca="false">'Profiles 8760'!F7513</f>
        <v>0</v>
      </c>
      <c r="E7524" s="0" t="n">
        <f aca="false">'Profiles 8760'!G7513</f>
        <v>0.696028</v>
      </c>
      <c r="F7524" s="0" t="n">
        <f aca="false">D7524*Assumptions!$C$11*$B$7+E7524*Assumptions!$C$12*$B$8</f>
        <v>28.4675452</v>
      </c>
      <c r="G7524" s="0" t="n">
        <f aca="false">C7524*Assumptions!$C$15</f>
        <v>0</v>
      </c>
      <c r="H7524" s="0" t="n">
        <f aca="false">MIN(F7524,G7524)</f>
        <v>0</v>
      </c>
      <c r="I7524" s="0" t="n">
        <f aca="false">IF(C7524=1,MIN(G7524-H7524,Assumptions!$C$13,P7523),0)</f>
        <v>0</v>
      </c>
      <c r="J7524" s="0" t="n">
        <f aca="false">H7524+I7524</f>
        <v>0</v>
      </c>
      <c r="K7524" s="0" t="n">
        <f aca="false">MIN(IF(C7524=1,F7524-H7524,F7524),Assumptions!$C$13,MAX(0,($B$5-P7523)/$B$6))</f>
        <v>28.4675452</v>
      </c>
      <c r="L7524" s="0" t="n">
        <f aca="false">IF(C7524=1,0,MIN(F7524-K7524,Assumptions!$C$15,MAX(0,$B$10-O7523-M7524)))</f>
        <v>0</v>
      </c>
      <c r="M7524" s="0" t="n">
        <f aca="false">'Profiles 8760'!H7513</f>
        <v>41600</v>
      </c>
      <c r="N7524" s="0" t="n">
        <f aca="false">J7524+L7524</f>
        <v>0</v>
      </c>
      <c r="O7524" s="0" t="n">
        <f aca="false">O7523+N7524</f>
        <v>699446.45930364</v>
      </c>
      <c r="P7524" s="0" t="n">
        <f aca="false">MIN($B$5,P7523+K7524*$B$6-I7524)</f>
        <v>223.71302857776</v>
      </c>
      <c r="Q7524" s="0" t="n">
        <f aca="false">MAX(0,F7524-H7524-K7524-L7524)</f>
        <v>0</v>
      </c>
    </row>
    <row r="7525" customFormat="false" ht="15" hidden="false" customHeight="false" outlineLevel="0" collapsed="false">
      <c r="A7525" s="0" t="n">
        <f aca="false">'Profiles 8760'!A7514</f>
        <v>7512</v>
      </c>
      <c r="B7525" s="0" t="n">
        <f aca="false">'Profiles 8760'!B7514</f>
        <v>11</v>
      </c>
      <c r="C7525" s="0" t="n">
        <f aca="false">'Profiles 8760'!E7514</f>
        <v>0</v>
      </c>
      <c r="D7525" s="0" t="n">
        <f aca="false">'Profiles 8760'!F7514</f>
        <v>0</v>
      </c>
      <c r="E7525" s="0" t="n">
        <f aca="false">'Profiles 8760'!G7514</f>
        <v>0.601296</v>
      </c>
      <c r="F7525" s="0" t="n">
        <f aca="false">D7525*Assumptions!$C$11*$B$7+E7525*Assumptions!$C$12*$B$8</f>
        <v>24.5930064</v>
      </c>
      <c r="G7525" s="0" t="n">
        <f aca="false">C7525*Assumptions!$C$15</f>
        <v>0</v>
      </c>
      <c r="H7525" s="0" t="n">
        <f aca="false">MIN(F7525,G7525)</f>
        <v>0</v>
      </c>
      <c r="I7525" s="0" t="n">
        <f aca="false">IF(C7525=1,MIN(G7525-H7525,Assumptions!$C$13,P7524),0)</f>
        <v>0</v>
      </c>
      <c r="J7525" s="0" t="n">
        <f aca="false">H7525+I7525</f>
        <v>0</v>
      </c>
      <c r="K7525" s="0" t="n">
        <f aca="false">MIN(IF(C7525=1,F7525-H7525,F7525),Assumptions!$C$13,MAX(0,($B$5-P7524)/$B$6))</f>
        <v>24.5930064</v>
      </c>
      <c r="L7525" s="0" t="n">
        <f aca="false">IF(C7525=1,0,MIN(F7525-K7525,Assumptions!$C$15,MAX(0,$B$10-O7524-M7525)))</f>
        <v>0</v>
      </c>
      <c r="M7525" s="0" t="n">
        <f aca="false">'Profiles 8760'!H7514</f>
        <v>41600</v>
      </c>
      <c r="N7525" s="0" t="n">
        <f aca="false">J7525+L7525</f>
        <v>0</v>
      </c>
      <c r="O7525" s="0" t="n">
        <f aca="false">O7524+N7525</f>
        <v>699446.45930364</v>
      </c>
      <c r="P7525" s="0" t="n">
        <f aca="false">MIN($B$5,P7524+K7525*$B$6-I7525)</f>
        <v>245.03024652528</v>
      </c>
      <c r="Q7525" s="0" t="n">
        <f aca="false">MAX(0,F7525-H7525-K7525-L7525)</f>
        <v>0</v>
      </c>
    </row>
    <row r="7526" customFormat="false" ht="15" hidden="false" customHeight="false" outlineLevel="0" collapsed="false">
      <c r="A7526" s="0" t="n">
        <f aca="false">'Profiles 8760'!A7515</f>
        <v>7513</v>
      </c>
      <c r="B7526" s="0" t="n">
        <f aca="false">'Profiles 8760'!B7515</f>
        <v>11</v>
      </c>
      <c r="C7526" s="0" t="n">
        <f aca="false">'Profiles 8760'!E7515</f>
        <v>0</v>
      </c>
      <c r="D7526" s="0" t="n">
        <f aca="false">'Profiles 8760'!F7515</f>
        <v>0</v>
      </c>
      <c r="E7526" s="0" t="n">
        <f aca="false">'Profiles 8760'!G7515</f>
        <v>0.456987</v>
      </c>
      <c r="F7526" s="0" t="n">
        <f aca="false">D7526*Assumptions!$C$11*$B$7+E7526*Assumptions!$C$12*$B$8</f>
        <v>18.6907683</v>
      </c>
      <c r="G7526" s="0" t="n">
        <f aca="false">C7526*Assumptions!$C$15</f>
        <v>0</v>
      </c>
      <c r="H7526" s="0" t="n">
        <f aca="false">MIN(F7526,G7526)</f>
        <v>0</v>
      </c>
      <c r="I7526" s="0" t="n">
        <f aca="false">IF(C7526=1,MIN(G7526-H7526,Assumptions!$C$13,P7525),0)</f>
        <v>0</v>
      </c>
      <c r="J7526" s="0" t="n">
        <f aca="false">H7526+I7526</f>
        <v>0</v>
      </c>
      <c r="K7526" s="0" t="n">
        <f aca="false">MIN(IF(C7526=1,F7526-H7526,F7526),Assumptions!$C$13,MAX(0,($B$5-P7525)/$B$6))</f>
        <v>18.6907683</v>
      </c>
      <c r="L7526" s="0" t="n">
        <f aca="false">IF(C7526=1,0,MIN(F7526-K7526,Assumptions!$C$15,MAX(0,$B$10-O7525-M7526)))</f>
        <v>0</v>
      </c>
      <c r="M7526" s="0" t="n">
        <f aca="false">'Profiles 8760'!H7515</f>
        <v>41600</v>
      </c>
      <c r="N7526" s="0" t="n">
        <f aca="false">J7526+L7526</f>
        <v>0</v>
      </c>
      <c r="O7526" s="0" t="n">
        <f aca="false">O7525+N7526</f>
        <v>699446.45930364</v>
      </c>
      <c r="P7526" s="0" t="n">
        <f aca="false">MIN($B$5,P7525+K7526*$B$6-I7526)</f>
        <v>261.23140448772</v>
      </c>
      <c r="Q7526" s="0" t="n">
        <f aca="false">MAX(0,F7526-H7526-K7526-L7526)</f>
        <v>0</v>
      </c>
    </row>
    <row r="7527" customFormat="false" ht="15" hidden="false" customHeight="false" outlineLevel="0" collapsed="false">
      <c r="A7527" s="0" t="n">
        <f aca="false">'Profiles 8760'!A7516</f>
        <v>7514</v>
      </c>
      <c r="B7527" s="0" t="n">
        <f aca="false">'Profiles 8760'!B7516</f>
        <v>11</v>
      </c>
      <c r="C7527" s="0" t="n">
        <f aca="false">'Profiles 8760'!E7516</f>
        <v>0</v>
      </c>
      <c r="D7527" s="0" t="n">
        <f aca="false">'Profiles 8760'!F7516</f>
        <v>0</v>
      </c>
      <c r="E7527" s="0" t="n">
        <f aca="false">'Profiles 8760'!G7516</f>
        <v>0.455802</v>
      </c>
      <c r="F7527" s="0" t="n">
        <f aca="false">D7527*Assumptions!$C$11*$B$7+E7527*Assumptions!$C$12*$B$8</f>
        <v>18.6423018</v>
      </c>
      <c r="G7527" s="0" t="n">
        <f aca="false">C7527*Assumptions!$C$15</f>
        <v>0</v>
      </c>
      <c r="H7527" s="0" t="n">
        <f aca="false">MIN(F7527,G7527)</f>
        <v>0</v>
      </c>
      <c r="I7527" s="0" t="n">
        <f aca="false">IF(C7527=1,MIN(G7527-H7527,Assumptions!$C$13,P7526),0)</f>
        <v>0</v>
      </c>
      <c r="J7527" s="0" t="n">
        <f aca="false">H7527+I7527</f>
        <v>0</v>
      </c>
      <c r="K7527" s="0" t="n">
        <f aca="false">MIN(IF(C7527=1,F7527-H7527,F7527),Assumptions!$C$13,MAX(0,($B$5-P7526)/$B$6))</f>
        <v>18.6423018</v>
      </c>
      <c r="L7527" s="0" t="n">
        <f aca="false">IF(C7527=1,0,MIN(F7527-K7527,Assumptions!$C$15,MAX(0,$B$10-O7526-M7527)))</f>
        <v>0</v>
      </c>
      <c r="M7527" s="0" t="n">
        <f aca="false">'Profiles 8760'!H7516</f>
        <v>41600</v>
      </c>
      <c r="N7527" s="0" t="n">
        <f aca="false">J7527+L7527</f>
        <v>0</v>
      </c>
      <c r="O7527" s="0" t="n">
        <f aca="false">O7526+N7527</f>
        <v>699446.45930364</v>
      </c>
      <c r="P7527" s="0" t="n">
        <f aca="false">MIN($B$5,P7526+K7527*$B$6-I7527)</f>
        <v>277.39055168796</v>
      </c>
      <c r="Q7527" s="0" t="n">
        <f aca="false">MAX(0,F7527-H7527-K7527-L7527)</f>
        <v>0</v>
      </c>
    </row>
    <row r="7528" customFormat="false" ht="15" hidden="false" customHeight="false" outlineLevel="0" collapsed="false">
      <c r="A7528" s="0" t="n">
        <f aca="false">'Profiles 8760'!A7517</f>
        <v>7515</v>
      </c>
      <c r="B7528" s="0" t="n">
        <f aca="false">'Profiles 8760'!B7517</f>
        <v>11</v>
      </c>
      <c r="C7528" s="0" t="n">
        <f aca="false">'Profiles 8760'!E7517</f>
        <v>0</v>
      </c>
      <c r="D7528" s="0" t="n">
        <f aca="false">'Profiles 8760'!F7517</f>
        <v>0</v>
      </c>
      <c r="E7528" s="0" t="n">
        <f aca="false">'Profiles 8760'!G7517</f>
        <v>0.356543</v>
      </c>
      <c r="F7528" s="0" t="n">
        <f aca="false">D7528*Assumptions!$C$11*$B$7+E7528*Assumptions!$C$12*$B$8</f>
        <v>14.5826087</v>
      </c>
      <c r="G7528" s="0" t="n">
        <f aca="false">C7528*Assumptions!$C$15</f>
        <v>0</v>
      </c>
      <c r="H7528" s="0" t="n">
        <f aca="false">MIN(F7528,G7528)</f>
        <v>0</v>
      </c>
      <c r="I7528" s="0" t="n">
        <f aca="false">IF(C7528=1,MIN(G7528-H7528,Assumptions!$C$13,P7527),0)</f>
        <v>0</v>
      </c>
      <c r="J7528" s="0" t="n">
        <f aca="false">H7528+I7528</f>
        <v>0</v>
      </c>
      <c r="K7528" s="0" t="n">
        <f aca="false">MIN(IF(C7528=1,F7528-H7528,F7528),Assumptions!$C$13,MAX(0,($B$5-P7527)/$B$6))</f>
        <v>14.5826087</v>
      </c>
      <c r="L7528" s="0" t="n">
        <f aca="false">IF(C7528=1,0,MIN(F7528-K7528,Assumptions!$C$15,MAX(0,$B$10-O7527-M7528)))</f>
        <v>0</v>
      </c>
      <c r="M7528" s="0" t="n">
        <f aca="false">'Profiles 8760'!H7517</f>
        <v>41600</v>
      </c>
      <c r="N7528" s="0" t="n">
        <f aca="false">J7528+L7528</f>
        <v>0</v>
      </c>
      <c r="O7528" s="0" t="n">
        <f aca="false">O7527+N7528</f>
        <v>699446.45930364</v>
      </c>
      <c r="P7528" s="0" t="n">
        <f aca="false">MIN($B$5,P7527+K7528*$B$6-I7528)</f>
        <v>290.03075690912</v>
      </c>
      <c r="Q7528" s="0" t="n">
        <f aca="false">MAX(0,F7528-H7528-K7528-L7528)</f>
        <v>0</v>
      </c>
    </row>
    <row r="7529" customFormat="false" ht="15" hidden="false" customHeight="false" outlineLevel="0" collapsed="false">
      <c r="A7529" s="0" t="n">
        <f aca="false">'Profiles 8760'!A7518</f>
        <v>7516</v>
      </c>
      <c r="B7529" s="0" t="n">
        <f aca="false">'Profiles 8760'!B7518</f>
        <v>11</v>
      </c>
      <c r="C7529" s="0" t="n">
        <f aca="false">'Profiles 8760'!E7518</f>
        <v>0</v>
      </c>
      <c r="D7529" s="0" t="n">
        <f aca="false">'Profiles 8760'!F7518</f>
        <v>0</v>
      </c>
      <c r="E7529" s="0" t="n">
        <f aca="false">'Profiles 8760'!G7518</f>
        <v>0.391954</v>
      </c>
      <c r="F7529" s="0" t="n">
        <f aca="false">D7529*Assumptions!$C$11*$B$7+E7529*Assumptions!$C$12*$B$8</f>
        <v>16.0309186</v>
      </c>
      <c r="G7529" s="0" t="n">
        <f aca="false">C7529*Assumptions!$C$15</f>
        <v>0</v>
      </c>
      <c r="H7529" s="0" t="n">
        <f aca="false">MIN(F7529,G7529)</f>
        <v>0</v>
      </c>
      <c r="I7529" s="0" t="n">
        <f aca="false">IF(C7529=1,MIN(G7529-H7529,Assumptions!$C$13,P7528),0)</f>
        <v>0</v>
      </c>
      <c r="J7529" s="0" t="n">
        <f aca="false">H7529+I7529</f>
        <v>0</v>
      </c>
      <c r="K7529" s="0" t="n">
        <f aca="false">MIN(IF(C7529=1,F7529-H7529,F7529),Assumptions!$C$13,MAX(0,($B$5-P7528)/$B$6))</f>
        <v>16.0309186</v>
      </c>
      <c r="L7529" s="0" t="n">
        <f aca="false">IF(C7529=1,0,MIN(F7529-K7529,Assumptions!$C$15,MAX(0,$B$10-O7528-M7529)))</f>
        <v>0</v>
      </c>
      <c r="M7529" s="0" t="n">
        <f aca="false">'Profiles 8760'!H7518</f>
        <v>41600</v>
      </c>
      <c r="N7529" s="0" t="n">
        <f aca="false">J7529+L7529</f>
        <v>0</v>
      </c>
      <c r="O7529" s="0" t="n">
        <f aca="false">O7528+N7529</f>
        <v>699446.45930364</v>
      </c>
      <c r="P7529" s="0" t="n">
        <f aca="false">MIN($B$5,P7528+K7529*$B$6-I7529)</f>
        <v>303.9263571516</v>
      </c>
      <c r="Q7529" s="0" t="n">
        <f aca="false">MAX(0,F7529-H7529-K7529-L7529)</f>
        <v>0</v>
      </c>
    </row>
    <row r="7530" customFormat="false" ht="15" hidden="false" customHeight="false" outlineLevel="0" collapsed="false">
      <c r="A7530" s="0" t="n">
        <f aca="false">'Profiles 8760'!A7519</f>
        <v>7517</v>
      </c>
      <c r="B7530" s="0" t="n">
        <f aca="false">'Profiles 8760'!B7519</f>
        <v>11</v>
      </c>
      <c r="C7530" s="0" t="n">
        <f aca="false">'Profiles 8760'!E7519</f>
        <v>0</v>
      </c>
      <c r="D7530" s="0" t="n">
        <f aca="false">'Profiles 8760'!F7519</f>
        <v>0</v>
      </c>
      <c r="E7530" s="0" t="n">
        <f aca="false">'Profiles 8760'!G7519</f>
        <v>0.463725</v>
      </c>
      <c r="F7530" s="0" t="n">
        <f aca="false">D7530*Assumptions!$C$11*$B$7+E7530*Assumptions!$C$12*$B$8</f>
        <v>18.9663525</v>
      </c>
      <c r="G7530" s="0" t="n">
        <f aca="false">C7530*Assumptions!$C$15</f>
        <v>0</v>
      </c>
      <c r="H7530" s="0" t="n">
        <f aca="false">MIN(F7530,G7530)</f>
        <v>0</v>
      </c>
      <c r="I7530" s="0" t="n">
        <f aca="false">IF(C7530=1,MIN(G7530-H7530,Assumptions!$C$13,P7529),0)</f>
        <v>0</v>
      </c>
      <c r="J7530" s="0" t="n">
        <f aca="false">H7530+I7530</f>
        <v>0</v>
      </c>
      <c r="K7530" s="0" t="n">
        <f aca="false">MIN(IF(C7530=1,F7530-H7530,F7530),Assumptions!$C$13,MAX(0,($B$5-P7529)/$B$6))</f>
        <v>18.9663525</v>
      </c>
      <c r="L7530" s="0" t="n">
        <f aca="false">IF(C7530=1,0,MIN(F7530-K7530,Assumptions!$C$15,MAX(0,$B$10-O7529-M7530)))</f>
        <v>0</v>
      </c>
      <c r="M7530" s="0" t="n">
        <f aca="false">'Profiles 8760'!H7519</f>
        <v>41600</v>
      </c>
      <c r="N7530" s="0" t="n">
        <f aca="false">J7530+L7530</f>
        <v>0</v>
      </c>
      <c r="O7530" s="0" t="n">
        <f aca="false">O7529+N7530</f>
        <v>699446.45930364</v>
      </c>
      <c r="P7530" s="0" t="n">
        <f aca="false">MIN($B$5,P7529+K7530*$B$6-I7530)</f>
        <v>320.3663914986</v>
      </c>
      <c r="Q7530" s="0" t="n">
        <f aca="false">MAX(0,F7530-H7530-K7530-L7530)</f>
        <v>0</v>
      </c>
    </row>
    <row r="7531" customFormat="false" ht="15" hidden="false" customHeight="false" outlineLevel="0" collapsed="false">
      <c r="A7531" s="0" t="n">
        <f aca="false">'Profiles 8760'!A7520</f>
        <v>7518</v>
      </c>
      <c r="B7531" s="0" t="n">
        <f aca="false">'Profiles 8760'!B7520</f>
        <v>11</v>
      </c>
      <c r="C7531" s="0" t="n">
        <f aca="false">'Profiles 8760'!E7520</f>
        <v>0</v>
      </c>
      <c r="D7531" s="0" t="n">
        <f aca="false">'Profiles 8760'!F7520</f>
        <v>0</v>
      </c>
      <c r="E7531" s="0" t="n">
        <f aca="false">'Profiles 8760'!G7520</f>
        <v>0.376163</v>
      </c>
      <c r="F7531" s="0" t="n">
        <f aca="false">D7531*Assumptions!$C$11*$B$7+E7531*Assumptions!$C$12*$B$8</f>
        <v>15.3850667</v>
      </c>
      <c r="G7531" s="0" t="n">
        <f aca="false">C7531*Assumptions!$C$15</f>
        <v>0</v>
      </c>
      <c r="H7531" s="0" t="n">
        <f aca="false">MIN(F7531,G7531)</f>
        <v>0</v>
      </c>
      <c r="I7531" s="0" t="n">
        <f aca="false">IF(C7531=1,MIN(G7531-H7531,Assumptions!$C$13,P7530),0)</f>
        <v>0</v>
      </c>
      <c r="J7531" s="0" t="n">
        <f aca="false">H7531+I7531</f>
        <v>0</v>
      </c>
      <c r="K7531" s="0" t="n">
        <f aca="false">MIN(IF(C7531=1,F7531-H7531,F7531),Assumptions!$C$13,MAX(0,($B$5-P7530)/$B$6))</f>
        <v>15.3850667</v>
      </c>
      <c r="L7531" s="0" t="n">
        <f aca="false">IF(C7531=1,0,MIN(F7531-K7531,Assumptions!$C$15,MAX(0,$B$10-O7530-M7531)))</f>
        <v>0</v>
      </c>
      <c r="M7531" s="0" t="n">
        <f aca="false">'Profiles 8760'!H7520</f>
        <v>41600</v>
      </c>
      <c r="N7531" s="0" t="n">
        <f aca="false">J7531+L7531</f>
        <v>0</v>
      </c>
      <c r="O7531" s="0" t="n">
        <f aca="false">O7530+N7531</f>
        <v>699446.45930364</v>
      </c>
      <c r="P7531" s="0" t="n">
        <f aca="false">MIN($B$5,P7530+K7531*$B$6-I7531)</f>
        <v>333.70216731416</v>
      </c>
      <c r="Q7531" s="0" t="n">
        <f aca="false">MAX(0,F7531-H7531-K7531-L7531)</f>
        <v>0</v>
      </c>
    </row>
    <row r="7532" customFormat="false" ht="15" hidden="false" customHeight="false" outlineLevel="0" collapsed="false">
      <c r="A7532" s="0" t="n">
        <f aca="false">'Profiles 8760'!A7521</f>
        <v>7519</v>
      </c>
      <c r="B7532" s="0" t="n">
        <f aca="false">'Profiles 8760'!B7521</f>
        <v>11</v>
      </c>
      <c r="C7532" s="0" t="n">
        <f aca="false">'Profiles 8760'!E7521</f>
        <v>0</v>
      </c>
      <c r="D7532" s="0" t="n">
        <f aca="false">'Profiles 8760'!F7521</f>
        <v>0</v>
      </c>
      <c r="E7532" s="0" t="n">
        <f aca="false">'Profiles 8760'!G7521</f>
        <v>0.447842</v>
      </c>
      <c r="F7532" s="0" t="n">
        <f aca="false">D7532*Assumptions!$C$11*$B$7+E7532*Assumptions!$C$12*$B$8</f>
        <v>18.3167378</v>
      </c>
      <c r="G7532" s="0" t="n">
        <f aca="false">C7532*Assumptions!$C$15</f>
        <v>0</v>
      </c>
      <c r="H7532" s="0" t="n">
        <f aca="false">MIN(F7532,G7532)</f>
        <v>0</v>
      </c>
      <c r="I7532" s="0" t="n">
        <f aca="false">IF(C7532=1,MIN(G7532-H7532,Assumptions!$C$13,P7531),0)</f>
        <v>0</v>
      </c>
      <c r="J7532" s="0" t="n">
        <f aca="false">H7532+I7532</f>
        <v>0</v>
      </c>
      <c r="K7532" s="0" t="n">
        <f aca="false">MIN(IF(C7532=1,F7532-H7532,F7532),Assumptions!$C$13,MAX(0,($B$5-P7531)/$B$6))</f>
        <v>18.3167378</v>
      </c>
      <c r="L7532" s="0" t="n">
        <f aca="false">IF(C7532=1,0,MIN(F7532-K7532,Assumptions!$C$15,MAX(0,$B$10-O7531-M7532)))</f>
        <v>0</v>
      </c>
      <c r="M7532" s="0" t="n">
        <f aca="false">'Profiles 8760'!H7521</f>
        <v>41600</v>
      </c>
      <c r="N7532" s="0" t="n">
        <f aca="false">J7532+L7532</f>
        <v>0</v>
      </c>
      <c r="O7532" s="0" t="n">
        <f aca="false">O7531+N7532</f>
        <v>699446.45930364</v>
      </c>
      <c r="P7532" s="0" t="n">
        <f aca="false">MIN($B$5,P7531+K7532*$B$6-I7532)</f>
        <v>349.5791156392</v>
      </c>
      <c r="Q7532" s="0" t="n">
        <f aca="false">MAX(0,F7532-H7532-K7532-L7532)</f>
        <v>0</v>
      </c>
    </row>
    <row r="7533" customFormat="false" ht="15" hidden="false" customHeight="false" outlineLevel="0" collapsed="false">
      <c r="A7533" s="0" t="n">
        <f aca="false">'Profiles 8760'!A7522</f>
        <v>7520</v>
      </c>
      <c r="B7533" s="0" t="n">
        <f aca="false">'Profiles 8760'!B7522</f>
        <v>11</v>
      </c>
      <c r="C7533" s="0" t="n">
        <f aca="false">'Profiles 8760'!E7522</f>
        <v>1</v>
      </c>
      <c r="D7533" s="0" t="n">
        <f aca="false">'Profiles 8760'!F7522</f>
        <v>0.083715</v>
      </c>
      <c r="E7533" s="0" t="n">
        <f aca="false">'Profiles 8760'!G7522</f>
        <v>0.541319</v>
      </c>
      <c r="F7533" s="0" t="n">
        <f aca="false">D7533*Assumptions!$C$11*$B$7+E7533*Assumptions!$C$12*$B$8</f>
        <v>46.3168391</v>
      </c>
      <c r="G7533" s="0" t="n">
        <f aca="false">C7533*Assumptions!$C$15</f>
        <v>200</v>
      </c>
      <c r="H7533" s="0" t="n">
        <f aca="false">MIN(F7533,G7533)</f>
        <v>46.3168391</v>
      </c>
      <c r="I7533" s="0" t="n">
        <f aca="false">IF(C7533=1,MIN(G7533-H7533,Assumptions!$C$13,P7532),0)</f>
        <v>153.6831609</v>
      </c>
      <c r="J7533" s="0" t="n">
        <f aca="false">H7533+I7533</f>
        <v>200</v>
      </c>
      <c r="K7533" s="0" t="n">
        <f aca="false">MIN(IF(C7533=1,F7533-H7533,F7533),Assumptions!$C$13,MAX(0,($B$5-P7532)/$B$6))</f>
        <v>0</v>
      </c>
      <c r="L7533" s="0" t="n">
        <f aca="false">IF(C7533=1,0,MIN(F7533-K7533,Assumptions!$C$15,MAX(0,$B$10-O7532-M7533)))</f>
        <v>0</v>
      </c>
      <c r="M7533" s="0" t="n">
        <f aca="false">'Profiles 8760'!H7522</f>
        <v>41400</v>
      </c>
      <c r="N7533" s="0" t="n">
        <f aca="false">J7533+L7533</f>
        <v>200</v>
      </c>
      <c r="O7533" s="0" t="n">
        <f aca="false">O7532+N7533</f>
        <v>699646.45930364</v>
      </c>
      <c r="P7533" s="0" t="n">
        <f aca="false">MIN($B$5,P7532+K7533*$B$6-I7533)</f>
        <v>195.8959547392</v>
      </c>
      <c r="Q7533" s="0" t="n">
        <f aca="false">MAX(0,F7533-H7533-K7533-L7533)</f>
        <v>0</v>
      </c>
    </row>
    <row r="7534" customFormat="false" ht="15" hidden="false" customHeight="false" outlineLevel="0" collapsed="false">
      <c r="A7534" s="0" t="n">
        <f aca="false">'Profiles 8760'!A7523</f>
        <v>7521</v>
      </c>
      <c r="B7534" s="0" t="n">
        <f aca="false">'Profiles 8760'!B7523</f>
        <v>11</v>
      </c>
      <c r="C7534" s="0" t="n">
        <f aca="false">'Profiles 8760'!E7523</f>
        <v>1</v>
      </c>
      <c r="D7534" s="0" t="n">
        <f aca="false">'Profiles 8760'!F7523</f>
        <v>0.392006</v>
      </c>
      <c r="E7534" s="0" t="n">
        <f aca="false">'Profiles 8760'!G7523</f>
        <v>0.407679</v>
      </c>
      <c r="F7534" s="0" t="n">
        <f aca="false">D7534*Assumptions!$C$11*$B$7+E7534*Assumptions!$C$12*$B$8</f>
        <v>129.8854039</v>
      </c>
      <c r="G7534" s="0" t="n">
        <f aca="false">C7534*Assumptions!$C$15</f>
        <v>200</v>
      </c>
      <c r="H7534" s="0" t="n">
        <f aca="false">MIN(F7534,G7534)</f>
        <v>129.8854039</v>
      </c>
      <c r="I7534" s="0" t="n">
        <f aca="false">IF(C7534=1,MIN(G7534-H7534,Assumptions!$C$13,P7533),0)</f>
        <v>70.1145961</v>
      </c>
      <c r="J7534" s="0" t="n">
        <f aca="false">H7534+I7534</f>
        <v>200</v>
      </c>
      <c r="K7534" s="0" t="n">
        <f aca="false">MIN(IF(C7534=1,F7534-H7534,F7534),Assumptions!$C$13,MAX(0,($B$5-P7533)/$B$6))</f>
        <v>0</v>
      </c>
      <c r="L7534" s="0" t="n">
        <f aca="false">IF(C7534=1,0,MIN(F7534-K7534,Assumptions!$C$15,MAX(0,$B$10-O7533-M7534)))</f>
        <v>0</v>
      </c>
      <c r="M7534" s="0" t="n">
        <f aca="false">'Profiles 8760'!H7523</f>
        <v>41200</v>
      </c>
      <c r="N7534" s="0" t="n">
        <f aca="false">J7534+L7534</f>
        <v>200</v>
      </c>
      <c r="O7534" s="0" t="n">
        <f aca="false">O7533+N7534</f>
        <v>699846.45930364</v>
      </c>
      <c r="P7534" s="0" t="n">
        <f aca="false">MIN($B$5,P7533+K7534*$B$6-I7534)</f>
        <v>125.7813586392</v>
      </c>
      <c r="Q7534" s="0" t="n">
        <f aca="false">MAX(0,F7534-H7534-K7534-L7534)</f>
        <v>0</v>
      </c>
    </row>
    <row r="7535" customFormat="false" ht="15" hidden="false" customHeight="false" outlineLevel="0" collapsed="false">
      <c r="A7535" s="0" t="n">
        <f aca="false">'Profiles 8760'!A7524</f>
        <v>7522</v>
      </c>
      <c r="B7535" s="0" t="n">
        <f aca="false">'Profiles 8760'!B7524</f>
        <v>11</v>
      </c>
      <c r="C7535" s="0" t="n">
        <f aca="false">'Profiles 8760'!E7524</f>
        <v>0</v>
      </c>
      <c r="D7535" s="0" t="n">
        <f aca="false">'Profiles 8760'!F7524</f>
        <v>0.73863</v>
      </c>
      <c r="E7535" s="0" t="n">
        <f aca="false">'Profiles 8760'!G7524</f>
        <v>0.607883</v>
      </c>
      <c r="F7535" s="0" t="n">
        <f aca="false">D7535*Assumptions!$C$11*$B$7+E7535*Assumptions!$C$12*$B$8</f>
        <v>238.1787587</v>
      </c>
      <c r="G7535" s="0" t="n">
        <f aca="false">C7535*Assumptions!$C$15</f>
        <v>0</v>
      </c>
      <c r="H7535" s="0" t="n">
        <f aca="false">MIN(F7535,G7535)</f>
        <v>0</v>
      </c>
      <c r="I7535" s="0" t="n">
        <f aca="false">IF(C7535=1,MIN(G7535-H7535,Assumptions!$C$13,P7534),0)</f>
        <v>0</v>
      </c>
      <c r="J7535" s="0" t="n">
        <f aca="false">H7535+I7535</f>
        <v>0</v>
      </c>
      <c r="K7535" s="0" t="n">
        <f aca="false">MIN(IF(C7535=1,F7535-H7535,F7535),Assumptions!$C$13,MAX(0,($B$5-P7534)/$B$6))</f>
        <v>180</v>
      </c>
      <c r="L7535" s="0" t="n">
        <f aca="false">IF(C7535=1,0,MIN(F7535-K7535,Assumptions!$C$15,MAX(0,$B$10-O7534-M7535)))</f>
        <v>58.1787587</v>
      </c>
      <c r="M7535" s="0" t="n">
        <f aca="false">'Profiles 8760'!H7524</f>
        <v>41200</v>
      </c>
      <c r="N7535" s="0" t="n">
        <f aca="false">J7535+L7535</f>
        <v>58.1787587</v>
      </c>
      <c r="O7535" s="0" t="n">
        <f aca="false">O7534+N7535</f>
        <v>699904.63806234</v>
      </c>
      <c r="P7535" s="0" t="n">
        <f aca="false">MIN($B$5,P7534+K7535*$B$6-I7535)</f>
        <v>281.8053586392</v>
      </c>
      <c r="Q7535" s="0" t="n">
        <f aca="false">MAX(0,F7535-H7535-K7535-L7535)</f>
        <v>0</v>
      </c>
    </row>
    <row r="7536" customFormat="false" ht="15" hidden="false" customHeight="false" outlineLevel="0" collapsed="false">
      <c r="A7536" s="0" t="n">
        <f aca="false">'Profiles 8760'!A7525</f>
        <v>7523</v>
      </c>
      <c r="B7536" s="0" t="n">
        <f aca="false">'Profiles 8760'!B7525</f>
        <v>11</v>
      </c>
      <c r="C7536" s="0" t="n">
        <f aca="false">'Profiles 8760'!E7525</f>
        <v>0</v>
      </c>
      <c r="D7536" s="0" t="n">
        <f aca="false">'Profiles 8760'!F7525</f>
        <v>1</v>
      </c>
      <c r="E7536" s="0" t="n">
        <f aca="false">'Profiles 8760'!G7525</f>
        <v>0.453578</v>
      </c>
      <c r="F7536" s="0" t="n">
        <f aca="false">D7536*Assumptions!$C$11*$B$7+E7536*Assumptions!$C$12*$B$8</f>
        <v>307.3513402</v>
      </c>
      <c r="G7536" s="0" t="n">
        <f aca="false">C7536*Assumptions!$C$15</f>
        <v>0</v>
      </c>
      <c r="H7536" s="0" t="n">
        <f aca="false">MIN(F7536,G7536)</f>
        <v>0</v>
      </c>
      <c r="I7536" s="0" t="n">
        <f aca="false">IF(C7536=1,MIN(G7536-H7536,Assumptions!$C$13,P7535),0)</f>
        <v>0</v>
      </c>
      <c r="J7536" s="0" t="n">
        <f aca="false">H7536+I7536</f>
        <v>0</v>
      </c>
      <c r="K7536" s="0" t="n">
        <f aca="false">MIN(IF(C7536=1,F7536-H7536,F7536),Assumptions!$C$13,MAX(0,($B$5-P7535)/$B$6))</f>
        <v>180</v>
      </c>
      <c r="L7536" s="0" t="n">
        <f aca="false">IF(C7536=1,0,MIN(F7536-K7536,Assumptions!$C$15,MAX(0,$B$10-O7535-M7536)))</f>
        <v>127.3513402</v>
      </c>
      <c r="M7536" s="0" t="n">
        <f aca="false">'Profiles 8760'!H7525</f>
        <v>41200</v>
      </c>
      <c r="N7536" s="0" t="n">
        <f aca="false">J7536+L7536</f>
        <v>127.3513402</v>
      </c>
      <c r="O7536" s="0" t="n">
        <f aca="false">O7535+N7536</f>
        <v>700031.98940254</v>
      </c>
      <c r="P7536" s="0" t="n">
        <f aca="false">MIN($B$5,P7535+K7536*$B$6-I7536)</f>
        <v>437.8293586392</v>
      </c>
      <c r="Q7536" s="0" t="n">
        <f aca="false">MAX(0,F7536-H7536-K7536-L7536)</f>
        <v>0</v>
      </c>
    </row>
    <row r="7537" customFormat="false" ht="15" hidden="false" customHeight="false" outlineLevel="0" collapsed="false">
      <c r="A7537" s="0" t="n">
        <f aca="false">'Profiles 8760'!A7526</f>
        <v>7524</v>
      </c>
      <c r="B7537" s="0" t="n">
        <f aca="false">'Profiles 8760'!B7526</f>
        <v>11</v>
      </c>
      <c r="C7537" s="0" t="n">
        <f aca="false">'Profiles 8760'!E7526</f>
        <v>0</v>
      </c>
      <c r="D7537" s="0" t="n">
        <f aca="false">'Profiles 8760'!F7526</f>
        <v>1</v>
      </c>
      <c r="E7537" s="0" t="n">
        <f aca="false">'Profiles 8760'!G7526</f>
        <v>0.429435</v>
      </c>
      <c r="F7537" s="0" t="n">
        <f aca="false">D7537*Assumptions!$C$11*$B$7+E7537*Assumptions!$C$12*$B$8</f>
        <v>306.3638915</v>
      </c>
      <c r="G7537" s="0" t="n">
        <f aca="false">C7537*Assumptions!$C$15</f>
        <v>0</v>
      </c>
      <c r="H7537" s="0" t="n">
        <f aca="false">MIN(F7537,G7537)</f>
        <v>0</v>
      </c>
      <c r="I7537" s="0" t="n">
        <f aca="false">IF(C7537=1,MIN(G7537-H7537,Assumptions!$C$13,P7536),0)</f>
        <v>0</v>
      </c>
      <c r="J7537" s="0" t="n">
        <f aca="false">H7537+I7537</f>
        <v>0</v>
      </c>
      <c r="K7537" s="0" t="n">
        <f aca="false">MIN(IF(C7537=1,F7537-H7537,F7537),Assumptions!$C$13,MAX(0,($B$5-P7536)/$B$6))</f>
        <v>84.1954791887402</v>
      </c>
      <c r="L7537" s="0" t="n">
        <f aca="false">IF(C7537=1,0,MIN(F7537-K7537,Assumptions!$C$15,MAX(0,$B$10-O7536-M7537)))</f>
        <v>200</v>
      </c>
      <c r="M7537" s="0" t="n">
        <f aca="false">'Profiles 8760'!H7526</f>
        <v>41200</v>
      </c>
      <c r="N7537" s="0" t="n">
        <f aca="false">J7537+L7537</f>
        <v>200</v>
      </c>
      <c r="O7537" s="0" t="n">
        <f aca="false">O7536+N7537</f>
        <v>700231.98940254</v>
      </c>
      <c r="P7537" s="0" t="n">
        <f aca="false">MIN($B$5,P7536+K7537*$B$6-I7537)</f>
        <v>510.81</v>
      </c>
      <c r="Q7537" s="0" t="n">
        <f aca="false">MAX(0,F7537-H7537-K7537-L7537)</f>
        <v>22.1684123112598</v>
      </c>
    </row>
    <row r="7538" customFormat="false" ht="15" hidden="false" customHeight="false" outlineLevel="0" collapsed="false">
      <c r="A7538" s="0" t="n">
        <f aca="false">'Profiles 8760'!A7527</f>
        <v>7525</v>
      </c>
      <c r="B7538" s="0" t="n">
        <f aca="false">'Profiles 8760'!B7527</f>
        <v>11</v>
      </c>
      <c r="C7538" s="0" t="n">
        <f aca="false">'Profiles 8760'!E7527</f>
        <v>0</v>
      </c>
      <c r="D7538" s="0" t="n">
        <f aca="false">'Profiles 8760'!F7527</f>
        <v>1</v>
      </c>
      <c r="E7538" s="0" t="n">
        <f aca="false">'Profiles 8760'!G7527</f>
        <v>0.484166</v>
      </c>
      <c r="F7538" s="0" t="n">
        <f aca="false">D7538*Assumptions!$C$11*$B$7+E7538*Assumptions!$C$12*$B$8</f>
        <v>308.6023894</v>
      </c>
      <c r="G7538" s="0" t="n">
        <f aca="false">C7538*Assumptions!$C$15</f>
        <v>0</v>
      </c>
      <c r="H7538" s="0" t="n">
        <f aca="false">MIN(F7538,G7538)</f>
        <v>0</v>
      </c>
      <c r="I7538" s="0" t="n">
        <f aca="false">IF(C7538=1,MIN(G7538-H7538,Assumptions!$C$13,P7537),0)</f>
        <v>0</v>
      </c>
      <c r="J7538" s="0" t="n">
        <f aca="false">H7538+I7538</f>
        <v>0</v>
      </c>
      <c r="K7538" s="0" t="n">
        <f aca="false">MIN(IF(C7538=1,F7538-H7538,F7538),Assumptions!$C$13,MAX(0,($B$5-P7537)/$B$6))</f>
        <v>0</v>
      </c>
      <c r="L7538" s="0" t="n">
        <f aca="false">IF(C7538=1,0,MIN(F7538-K7538,Assumptions!$C$15,MAX(0,$B$10-O7537-M7538)))</f>
        <v>200</v>
      </c>
      <c r="M7538" s="0" t="n">
        <f aca="false">'Profiles 8760'!H7527</f>
        <v>41200</v>
      </c>
      <c r="N7538" s="0" t="n">
        <f aca="false">J7538+L7538</f>
        <v>200</v>
      </c>
      <c r="O7538" s="0" t="n">
        <f aca="false">O7537+N7538</f>
        <v>700431.98940254</v>
      </c>
      <c r="P7538" s="0" t="n">
        <f aca="false">MIN($B$5,P7537+K7538*$B$6-I7538)</f>
        <v>510.81</v>
      </c>
      <c r="Q7538" s="0" t="n">
        <f aca="false">MAX(0,F7538-H7538-K7538-L7538)</f>
        <v>108.6023894</v>
      </c>
    </row>
    <row r="7539" customFormat="false" ht="15" hidden="false" customHeight="false" outlineLevel="0" collapsed="false">
      <c r="A7539" s="0" t="n">
        <f aca="false">'Profiles 8760'!A7528</f>
        <v>7526</v>
      </c>
      <c r="B7539" s="0" t="n">
        <f aca="false">'Profiles 8760'!B7528</f>
        <v>11</v>
      </c>
      <c r="C7539" s="0" t="n">
        <f aca="false">'Profiles 8760'!E7528</f>
        <v>0</v>
      </c>
      <c r="D7539" s="0" t="n">
        <f aca="false">'Profiles 8760'!F7528</f>
        <v>1</v>
      </c>
      <c r="E7539" s="0" t="n">
        <f aca="false">'Profiles 8760'!G7528</f>
        <v>0.629934</v>
      </c>
      <c r="F7539" s="0" t="n">
        <f aca="false">D7539*Assumptions!$C$11*$B$7+E7539*Assumptions!$C$12*$B$8</f>
        <v>314.5643006</v>
      </c>
      <c r="G7539" s="0" t="n">
        <f aca="false">C7539*Assumptions!$C$15</f>
        <v>0</v>
      </c>
      <c r="H7539" s="0" t="n">
        <f aca="false">MIN(F7539,G7539)</f>
        <v>0</v>
      </c>
      <c r="I7539" s="0" t="n">
        <f aca="false">IF(C7539=1,MIN(G7539-H7539,Assumptions!$C$13,P7538),0)</f>
        <v>0</v>
      </c>
      <c r="J7539" s="0" t="n">
        <f aca="false">H7539+I7539</f>
        <v>0</v>
      </c>
      <c r="K7539" s="0" t="n">
        <f aca="false">MIN(IF(C7539=1,F7539-H7539,F7539),Assumptions!$C$13,MAX(0,($B$5-P7538)/$B$6))</f>
        <v>0</v>
      </c>
      <c r="L7539" s="0" t="n">
        <f aca="false">IF(C7539=1,0,MIN(F7539-K7539,Assumptions!$C$15,MAX(0,$B$10-O7538-M7539)))</f>
        <v>200</v>
      </c>
      <c r="M7539" s="0" t="n">
        <f aca="false">'Profiles 8760'!H7528</f>
        <v>41200</v>
      </c>
      <c r="N7539" s="0" t="n">
        <f aca="false">J7539+L7539</f>
        <v>200</v>
      </c>
      <c r="O7539" s="0" t="n">
        <f aca="false">O7538+N7539</f>
        <v>700631.98940254</v>
      </c>
      <c r="P7539" s="0" t="n">
        <f aca="false">MIN($B$5,P7538+K7539*$B$6-I7539)</f>
        <v>510.81</v>
      </c>
      <c r="Q7539" s="0" t="n">
        <f aca="false">MAX(0,F7539-H7539-K7539-L7539)</f>
        <v>114.5643006</v>
      </c>
    </row>
    <row r="7540" customFormat="false" ht="15" hidden="false" customHeight="false" outlineLevel="0" collapsed="false">
      <c r="A7540" s="0" t="n">
        <f aca="false">'Profiles 8760'!A7529</f>
        <v>7527</v>
      </c>
      <c r="B7540" s="0" t="n">
        <f aca="false">'Profiles 8760'!B7529</f>
        <v>11</v>
      </c>
      <c r="C7540" s="0" t="n">
        <f aca="false">'Profiles 8760'!E7529</f>
        <v>0</v>
      </c>
      <c r="D7540" s="0" t="n">
        <f aca="false">'Profiles 8760'!F7529</f>
        <v>1</v>
      </c>
      <c r="E7540" s="0" t="n">
        <f aca="false">'Profiles 8760'!G7529</f>
        <v>0.696407</v>
      </c>
      <c r="F7540" s="0" t="n">
        <f aca="false">D7540*Assumptions!$C$11*$B$7+E7540*Assumptions!$C$12*$B$8</f>
        <v>317.2830463</v>
      </c>
      <c r="G7540" s="0" t="n">
        <f aca="false">C7540*Assumptions!$C$15</f>
        <v>0</v>
      </c>
      <c r="H7540" s="0" t="n">
        <f aca="false">MIN(F7540,G7540)</f>
        <v>0</v>
      </c>
      <c r="I7540" s="0" t="n">
        <f aca="false">IF(C7540=1,MIN(G7540-H7540,Assumptions!$C$13,P7539),0)</f>
        <v>0</v>
      </c>
      <c r="J7540" s="0" t="n">
        <f aca="false">H7540+I7540</f>
        <v>0</v>
      </c>
      <c r="K7540" s="0" t="n">
        <f aca="false">MIN(IF(C7540=1,F7540-H7540,F7540),Assumptions!$C$13,MAX(0,($B$5-P7539)/$B$6))</f>
        <v>0</v>
      </c>
      <c r="L7540" s="0" t="n">
        <f aca="false">IF(C7540=1,0,MIN(F7540-K7540,Assumptions!$C$15,MAX(0,$B$10-O7539-M7540)))</f>
        <v>200</v>
      </c>
      <c r="M7540" s="0" t="n">
        <f aca="false">'Profiles 8760'!H7529</f>
        <v>41200</v>
      </c>
      <c r="N7540" s="0" t="n">
        <f aca="false">J7540+L7540</f>
        <v>200</v>
      </c>
      <c r="O7540" s="0" t="n">
        <f aca="false">O7539+N7540</f>
        <v>700831.98940254</v>
      </c>
      <c r="P7540" s="0" t="n">
        <f aca="false">MIN($B$5,P7539+K7540*$B$6-I7540)</f>
        <v>510.81</v>
      </c>
      <c r="Q7540" s="0" t="n">
        <f aca="false">MAX(0,F7540-H7540-K7540-L7540)</f>
        <v>117.2830463</v>
      </c>
    </row>
    <row r="7541" customFormat="false" ht="15" hidden="false" customHeight="false" outlineLevel="0" collapsed="false">
      <c r="A7541" s="0" t="n">
        <f aca="false">'Profiles 8760'!A7530</f>
        <v>7528</v>
      </c>
      <c r="B7541" s="0" t="n">
        <f aca="false">'Profiles 8760'!B7530</f>
        <v>11</v>
      </c>
      <c r="C7541" s="0" t="n">
        <f aca="false">'Profiles 8760'!E7530</f>
        <v>0</v>
      </c>
      <c r="D7541" s="0" t="n">
        <f aca="false">'Profiles 8760'!F7530</f>
        <v>0.73863</v>
      </c>
      <c r="E7541" s="0" t="n">
        <f aca="false">'Profiles 8760'!G7530</f>
        <v>0.671334</v>
      </c>
      <c r="F7541" s="0" t="n">
        <f aca="false">D7541*Assumptions!$C$11*$B$7+E7541*Assumptions!$C$12*$B$8</f>
        <v>240.7739046</v>
      </c>
      <c r="G7541" s="0" t="n">
        <f aca="false">C7541*Assumptions!$C$15</f>
        <v>0</v>
      </c>
      <c r="H7541" s="0" t="n">
        <f aca="false">MIN(F7541,G7541)</f>
        <v>0</v>
      </c>
      <c r="I7541" s="0" t="n">
        <f aca="false">IF(C7541=1,MIN(G7541-H7541,Assumptions!$C$13,P7540),0)</f>
        <v>0</v>
      </c>
      <c r="J7541" s="0" t="n">
        <f aca="false">H7541+I7541</f>
        <v>0</v>
      </c>
      <c r="K7541" s="0" t="n">
        <f aca="false">MIN(IF(C7541=1,F7541-H7541,F7541),Assumptions!$C$13,MAX(0,($B$5-P7540)/$B$6))</f>
        <v>0</v>
      </c>
      <c r="L7541" s="0" t="n">
        <f aca="false">IF(C7541=1,0,MIN(F7541-K7541,Assumptions!$C$15,MAX(0,$B$10-O7540-M7541)))</f>
        <v>200</v>
      </c>
      <c r="M7541" s="0" t="n">
        <f aca="false">'Profiles 8760'!H7530</f>
        <v>41200</v>
      </c>
      <c r="N7541" s="0" t="n">
        <f aca="false">J7541+L7541</f>
        <v>200</v>
      </c>
      <c r="O7541" s="0" t="n">
        <f aca="false">O7540+N7541</f>
        <v>701031.98940254</v>
      </c>
      <c r="P7541" s="0" t="n">
        <f aca="false">MIN($B$5,P7540+K7541*$B$6-I7541)</f>
        <v>510.81</v>
      </c>
      <c r="Q7541" s="0" t="n">
        <f aca="false">MAX(0,F7541-H7541-K7541-L7541)</f>
        <v>40.7739046</v>
      </c>
    </row>
    <row r="7542" customFormat="false" ht="15" hidden="false" customHeight="false" outlineLevel="0" collapsed="false">
      <c r="A7542" s="0" t="n">
        <f aca="false">'Profiles 8760'!A7531</f>
        <v>7529</v>
      </c>
      <c r="B7542" s="0" t="n">
        <f aca="false">'Profiles 8760'!B7531</f>
        <v>11</v>
      </c>
      <c r="C7542" s="0" t="n">
        <f aca="false">'Profiles 8760'!E7531</f>
        <v>0</v>
      </c>
      <c r="D7542" s="0" t="n">
        <f aca="false">'Profiles 8760'!F7531</f>
        <v>0.392006</v>
      </c>
      <c r="E7542" s="0" t="n">
        <f aca="false">'Profiles 8760'!G7531</f>
        <v>0.432351</v>
      </c>
      <c r="F7542" s="0" t="n">
        <f aca="false">D7542*Assumptions!$C$11*$B$7+E7542*Assumptions!$C$12*$B$8</f>
        <v>130.8944887</v>
      </c>
      <c r="G7542" s="0" t="n">
        <f aca="false">C7542*Assumptions!$C$15</f>
        <v>0</v>
      </c>
      <c r="H7542" s="0" t="n">
        <f aca="false">MIN(F7542,G7542)</f>
        <v>0</v>
      </c>
      <c r="I7542" s="0" t="n">
        <f aca="false">IF(C7542=1,MIN(G7542-H7542,Assumptions!$C$13,P7541),0)</f>
        <v>0</v>
      </c>
      <c r="J7542" s="0" t="n">
        <f aca="false">H7542+I7542</f>
        <v>0</v>
      </c>
      <c r="K7542" s="0" t="n">
        <f aca="false">MIN(IF(C7542=1,F7542-H7542,F7542),Assumptions!$C$13,MAX(0,($B$5-P7541)/$B$6))</f>
        <v>0</v>
      </c>
      <c r="L7542" s="0" t="n">
        <f aca="false">IF(C7542=1,0,MIN(F7542-K7542,Assumptions!$C$15,MAX(0,$B$10-O7541-M7542)))</f>
        <v>130.8944887</v>
      </c>
      <c r="M7542" s="0" t="n">
        <f aca="false">'Profiles 8760'!H7531</f>
        <v>41200</v>
      </c>
      <c r="N7542" s="0" t="n">
        <f aca="false">J7542+L7542</f>
        <v>130.8944887</v>
      </c>
      <c r="O7542" s="0" t="n">
        <f aca="false">O7541+N7542</f>
        <v>701162.88389124</v>
      </c>
      <c r="P7542" s="0" t="n">
        <f aca="false">MIN($B$5,P7541+K7542*$B$6-I7542)</f>
        <v>510.81</v>
      </c>
      <c r="Q7542" s="0" t="n">
        <f aca="false">MAX(0,F7542-H7542-K7542-L7542)</f>
        <v>0</v>
      </c>
    </row>
    <row r="7543" customFormat="false" ht="15" hidden="false" customHeight="false" outlineLevel="0" collapsed="false">
      <c r="A7543" s="0" t="n">
        <f aca="false">'Profiles 8760'!A7532</f>
        <v>7530</v>
      </c>
      <c r="B7543" s="0" t="n">
        <f aca="false">'Profiles 8760'!B7532</f>
        <v>11</v>
      </c>
      <c r="C7543" s="0" t="n">
        <f aca="false">'Profiles 8760'!E7532</f>
        <v>0</v>
      </c>
      <c r="D7543" s="0" t="n">
        <f aca="false">'Profiles 8760'!F7532</f>
        <v>0.083715</v>
      </c>
      <c r="E7543" s="0" t="n">
        <f aca="false">'Profiles 8760'!G7532</f>
        <v>0.470711</v>
      </c>
      <c r="F7543" s="0" t="n">
        <f aca="false">D7543*Assumptions!$C$11*$B$7+E7543*Assumptions!$C$12*$B$8</f>
        <v>43.4289719</v>
      </c>
      <c r="G7543" s="0" t="n">
        <f aca="false">C7543*Assumptions!$C$15</f>
        <v>0</v>
      </c>
      <c r="H7543" s="0" t="n">
        <f aca="false">MIN(F7543,G7543)</f>
        <v>0</v>
      </c>
      <c r="I7543" s="0" t="n">
        <f aca="false">IF(C7543=1,MIN(G7543-H7543,Assumptions!$C$13,P7542),0)</f>
        <v>0</v>
      </c>
      <c r="J7543" s="0" t="n">
        <f aca="false">H7543+I7543</f>
        <v>0</v>
      </c>
      <c r="K7543" s="0" t="n">
        <f aca="false">MIN(IF(C7543=1,F7543-H7543,F7543),Assumptions!$C$13,MAX(0,($B$5-P7542)/$B$6))</f>
        <v>0</v>
      </c>
      <c r="L7543" s="0" t="n">
        <f aca="false">IF(C7543=1,0,MIN(F7543-K7543,Assumptions!$C$15,MAX(0,$B$10-O7542-M7543)))</f>
        <v>43.4289719</v>
      </c>
      <c r="M7543" s="0" t="n">
        <f aca="false">'Profiles 8760'!H7532</f>
        <v>41200</v>
      </c>
      <c r="N7543" s="0" t="n">
        <f aca="false">J7543+L7543</f>
        <v>43.4289719</v>
      </c>
      <c r="O7543" s="0" t="n">
        <f aca="false">O7542+N7543</f>
        <v>701206.31286314</v>
      </c>
      <c r="P7543" s="0" t="n">
        <f aca="false">MIN($B$5,P7542+K7543*$B$6-I7543)</f>
        <v>510.81</v>
      </c>
      <c r="Q7543" s="0" t="n">
        <f aca="false">MAX(0,F7543-H7543-K7543-L7543)</f>
        <v>0</v>
      </c>
    </row>
    <row r="7544" customFormat="false" ht="15" hidden="false" customHeight="false" outlineLevel="0" collapsed="false">
      <c r="A7544" s="0" t="n">
        <f aca="false">'Profiles 8760'!A7533</f>
        <v>7531</v>
      </c>
      <c r="B7544" s="0" t="n">
        <f aca="false">'Profiles 8760'!B7533</f>
        <v>11</v>
      </c>
      <c r="C7544" s="0" t="n">
        <f aca="false">'Profiles 8760'!E7533</f>
        <v>0</v>
      </c>
      <c r="D7544" s="0" t="n">
        <f aca="false">'Profiles 8760'!F7533</f>
        <v>0</v>
      </c>
      <c r="E7544" s="0" t="n">
        <f aca="false">'Profiles 8760'!G7533</f>
        <v>0.512652</v>
      </c>
      <c r="F7544" s="0" t="n">
        <f aca="false">D7544*Assumptions!$C$11*$B$7+E7544*Assumptions!$C$12*$B$8</f>
        <v>20.9674668</v>
      </c>
      <c r="G7544" s="0" t="n">
        <f aca="false">C7544*Assumptions!$C$15</f>
        <v>0</v>
      </c>
      <c r="H7544" s="0" t="n">
        <f aca="false">MIN(F7544,G7544)</f>
        <v>0</v>
      </c>
      <c r="I7544" s="0" t="n">
        <f aca="false">IF(C7544=1,MIN(G7544-H7544,Assumptions!$C$13,P7543),0)</f>
        <v>0</v>
      </c>
      <c r="J7544" s="0" t="n">
        <f aca="false">H7544+I7544</f>
        <v>0</v>
      </c>
      <c r="K7544" s="0" t="n">
        <f aca="false">MIN(IF(C7544=1,F7544-H7544,F7544),Assumptions!$C$13,MAX(0,($B$5-P7543)/$B$6))</f>
        <v>0</v>
      </c>
      <c r="L7544" s="0" t="n">
        <f aca="false">IF(C7544=1,0,MIN(F7544-K7544,Assumptions!$C$15,MAX(0,$B$10-O7543-M7544)))</f>
        <v>20.9674668</v>
      </c>
      <c r="M7544" s="0" t="n">
        <f aca="false">'Profiles 8760'!H7533</f>
        <v>41200</v>
      </c>
      <c r="N7544" s="0" t="n">
        <f aca="false">J7544+L7544</f>
        <v>20.9674668</v>
      </c>
      <c r="O7544" s="0" t="n">
        <f aca="false">O7543+N7544</f>
        <v>701227.28032994</v>
      </c>
      <c r="P7544" s="0" t="n">
        <f aca="false">MIN($B$5,P7543+K7544*$B$6-I7544)</f>
        <v>510.81</v>
      </c>
      <c r="Q7544" s="0" t="n">
        <f aca="false">MAX(0,F7544-H7544-K7544-L7544)</f>
        <v>0</v>
      </c>
    </row>
    <row r="7545" customFormat="false" ht="15" hidden="false" customHeight="false" outlineLevel="0" collapsed="false">
      <c r="A7545" s="0" t="n">
        <f aca="false">'Profiles 8760'!A7534</f>
        <v>7532</v>
      </c>
      <c r="B7545" s="0" t="n">
        <f aca="false">'Profiles 8760'!B7534</f>
        <v>11</v>
      </c>
      <c r="C7545" s="0" t="n">
        <f aca="false">'Profiles 8760'!E7534</f>
        <v>1</v>
      </c>
      <c r="D7545" s="0" t="n">
        <f aca="false">'Profiles 8760'!F7534</f>
        <v>0</v>
      </c>
      <c r="E7545" s="0" t="n">
        <f aca="false">'Profiles 8760'!G7534</f>
        <v>0.616842</v>
      </c>
      <c r="F7545" s="0" t="n">
        <f aca="false">D7545*Assumptions!$C$11*$B$7+E7545*Assumptions!$C$12*$B$8</f>
        <v>25.2288378</v>
      </c>
      <c r="G7545" s="0" t="n">
        <f aca="false">C7545*Assumptions!$C$15</f>
        <v>200</v>
      </c>
      <c r="H7545" s="0" t="n">
        <f aca="false">MIN(F7545,G7545)</f>
        <v>25.2288378</v>
      </c>
      <c r="I7545" s="0" t="n">
        <f aca="false">IF(C7545=1,MIN(G7545-H7545,Assumptions!$C$13,P7544),0)</f>
        <v>174.7711622</v>
      </c>
      <c r="J7545" s="0" t="n">
        <f aca="false">H7545+I7545</f>
        <v>200</v>
      </c>
      <c r="K7545" s="0" t="n">
        <f aca="false">MIN(IF(C7545=1,F7545-H7545,F7545),Assumptions!$C$13,MAX(0,($B$5-P7544)/$B$6))</f>
        <v>0</v>
      </c>
      <c r="L7545" s="0" t="n">
        <f aca="false">IF(C7545=1,0,MIN(F7545-K7545,Assumptions!$C$15,MAX(0,$B$10-O7544-M7545)))</f>
        <v>0</v>
      </c>
      <c r="M7545" s="0" t="n">
        <f aca="false">'Profiles 8760'!H7534</f>
        <v>41000</v>
      </c>
      <c r="N7545" s="0" t="n">
        <f aca="false">J7545+L7545</f>
        <v>200</v>
      </c>
      <c r="O7545" s="0" t="n">
        <f aca="false">O7544+N7545</f>
        <v>701427.28032994</v>
      </c>
      <c r="P7545" s="0" t="n">
        <f aca="false">MIN($B$5,P7544+K7545*$B$6-I7545)</f>
        <v>336.0388378</v>
      </c>
      <c r="Q7545" s="0" t="n">
        <f aca="false">MAX(0,F7545-H7545-K7545-L7545)</f>
        <v>0</v>
      </c>
    </row>
    <row r="7546" customFormat="false" ht="15" hidden="false" customHeight="false" outlineLevel="0" collapsed="false">
      <c r="A7546" s="0" t="n">
        <f aca="false">'Profiles 8760'!A7535</f>
        <v>7533</v>
      </c>
      <c r="B7546" s="0" t="n">
        <f aca="false">'Profiles 8760'!B7535</f>
        <v>11</v>
      </c>
      <c r="C7546" s="0" t="n">
        <f aca="false">'Profiles 8760'!E7535</f>
        <v>1</v>
      </c>
      <c r="D7546" s="0" t="n">
        <f aca="false">'Profiles 8760'!F7535</f>
        <v>0</v>
      </c>
      <c r="E7546" s="0" t="n">
        <f aca="false">'Profiles 8760'!G7535</f>
        <v>0.322065</v>
      </c>
      <c r="F7546" s="0" t="n">
        <f aca="false">D7546*Assumptions!$C$11*$B$7+E7546*Assumptions!$C$12*$B$8</f>
        <v>13.1724585</v>
      </c>
      <c r="G7546" s="0" t="n">
        <f aca="false">C7546*Assumptions!$C$15</f>
        <v>200</v>
      </c>
      <c r="H7546" s="0" t="n">
        <f aca="false">MIN(F7546,G7546)</f>
        <v>13.1724585</v>
      </c>
      <c r="I7546" s="0" t="n">
        <f aca="false">IF(C7546=1,MIN(G7546-H7546,Assumptions!$C$13,P7545),0)</f>
        <v>180</v>
      </c>
      <c r="J7546" s="0" t="n">
        <f aca="false">H7546+I7546</f>
        <v>193.1724585</v>
      </c>
      <c r="K7546" s="0" t="n">
        <f aca="false">MIN(IF(C7546=1,F7546-H7546,F7546),Assumptions!$C$13,MAX(0,($B$5-P7545)/$B$6))</f>
        <v>0</v>
      </c>
      <c r="L7546" s="0" t="n">
        <f aca="false">IF(C7546=1,0,MIN(F7546-K7546,Assumptions!$C$15,MAX(0,$B$10-O7545-M7546)))</f>
        <v>0</v>
      </c>
      <c r="M7546" s="0" t="n">
        <f aca="false">'Profiles 8760'!H7535</f>
        <v>40800</v>
      </c>
      <c r="N7546" s="0" t="n">
        <f aca="false">J7546+L7546</f>
        <v>193.1724585</v>
      </c>
      <c r="O7546" s="0" t="n">
        <f aca="false">O7545+N7546</f>
        <v>701620.45278844</v>
      </c>
      <c r="P7546" s="0" t="n">
        <f aca="false">MIN($B$5,P7545+K7546*$B$6-I7546)</f>
        <v>156.0388378</v>
      </c>
      <c r="Q7546" s="0" t="n">
        <f aca="false">MAX(0,F7546-H7546-K7546-L7546)</f>
        <v>0</v>
      </c>
    </row>
    <row r="7547" customFormat="false" ht="15" hidden="false" customHeight="false" outlineLevel="0" collapsed="false">
      <c r="A7547" s="0" t="n">
        <f aca="false">'Profiles 8760'!A7536</f>
        <v>7534</v>
      </c>
      <c r="B7547" s="0" t="n">
        <f aca="false">'Profiles 8760'!B7536</f>
        <v>11</v>
      </c>
      <c r="C7547" s="0" t="n">
        <f aca="false">'Profiles 8760'!E7536</f>
        <v>0</v>
      </c>
      <c r="D7547" s="0" t="n">
        <f aca="false">'Profiles 8760'!F7536</f>
        <v>0</v>
      </c>
      <c r="E7547" s="0" t="n">
        <f aca="false">'Profiles 8760'!G7536</f>
        <v>0.37361</v>
      </c>
      <c r="F7547" s="0" t="n">
        <f aca="false">D7547*Assumptions!$C$11*$B$7+E7547*Assumptions!$C$12*$B$8</f>
        <v>15.280649</v>
      </c>
      <c r="G7547" s="0" t="n">
        <f aca="false">C7547*Assumptions!$C$15</f>
        <v>0</v>
      </c>
      <c r="H7547" s="0" t="n">
        <f aca="false">MIN(F7547,G7547)</f>
        <v>0</v>
      </c>
      <c r="I7547" s="0" t="n">
        <f aca="false">IF(C7547=1,MIN(G7547-H7547,Assumptions!$C$13,P7546),0)</f>
        <v>0</v>
      </c>
      <c r="J7547" s="0" t="n">
        <f aca="false">H7547+I7547</f>
        <v>0</v>
      </c>
      <c r="K7547" s="0" t="n">
        <f aca="false">MIN(IF(C7547=1,F7547-H7547,F7547),Assumptions!$C$13,MAX(0,($B$5-P7546)/$B$6))</f>
        <v>15.280649</v>
      </c>
      <c r="L7547" s="0" t="n">
        <f aca="false">IF(C7547=1,0,MIN(F7547-K7547,Assumptions!$C$15,MAX(0,$B$10-O7546-M7547)))</f>
        <v>0</v>
      </c>
      <c r="M7547" s="0" t="n">
        <f aca="false">'Profiles 8760'!H7536</f>
        <v>40800</v>
      </c>
      <c r="N7547" s="0" t="n">
        <f aca="false">J7547+L7547</f>
        <v>0</v>
      </c>
      <c r="O7547" s="0" t="n">
        <f aca="false">O7546+N7547</f>
        <v>701620.45278844</v>
      </c>
      <c r="P7547" s="0" t="n">
        <f aca="false">MIN($B$5,P7546+K7547*$B$6-I7547)</f>
        <v>169.2841043532</v>
      </c>
      <c r="Q7547" s="0" t="n">
        <f aca="false">MAX(0,F7547-H7547-K7547-L7547)</f>
        <v>0</v>
      </c>
    </row>
    <row r="7548" customFormat="false" ht="15" hidden="false" customHeight="false" outlineLevel="0" collapsed="false">
      <c r="A7548" s="0" t="n">
        <f aca="false">'Profiles 8760'!A7537</f>
        <v>7535</v>
      </c>
      <c r="B7548" s="0" t="n">
        <f aca="false">'Profiles 8760'!B7537</f>
        <v>11</v>
      </c>
      <c r="C7548" s="0" t="n">
        <f aca="false">'Profiles 8760'!E7537</f>
        <v>0</v>
      </c>
      <c r="D7548" s="0" t="n">
        <f aca="false">'Profiles 8760'!F7537</f>
        <v>0</v>
      </c>
      <c r="E7548" s="0" t="n">
        <f aca="false">'Profiles 8760'!G7537</f>
        <v>0.315551</v>
      </c>
      <c r="F7548" s="0" t="n">
        <f aca="false">D7548*Assumptions!$C$11*$B$7+E7548*Assumptions!$C$12*$B$8</f>
        <v>12.9060359</v>
      </c>
      <c r="G7548" s="0" t="n">
        <f aca="false">C7548*Assumptions!$C$15</f>
        <v>0</v>
      </c>
      <c r="H7548" s="0" t="n">
        <f aca="false">MIN(F7548,G7548)</f>
        <v>0</v>
      </c>
      <c r="I7548" s="0" t="n">
        <f aca="false">IF(C7548=1,MIN(G7548-H7548,Assumptions!$C$13,P7547),0)</f>
        <v>0</v>
      </c>
      <c r="J7548" s="0" t="n">
        <f aca="false">H7548+I7548</f>
        <v>0</v>
      </c>
      <c r="K7548" s="0" t="n">
        <f aca="false">MIN(IF(C7548=1,F7548-H7548,F7548),Assumptions!$C$13,MAX(0,($B$5-P7547)/$B$6))</f>
        <v>12.9060359</v>
      </c>
      <c r="L7548" s="0" t="n">
        <f aca="false">IF(C7548=1,0,MIN(F7548-K7548,Assumptions!$C$15,MAX(0,$B$10-O7547-M7548)))</f>
        <v>0</v>
      </c>
      <c r="M7548" s="0" t="n">
        <f aca="false">'Profiles 8760'!H7537</f>
        <v>40800</v>
      </c>
      <c r="N7548" s="0" t="n">
        <f aca="false">J7548+L7548</f>
        <v>0</v>
      </c>
      <c r="O7548" s="0" t="n">
        <f aca="false">O7547+N7548</f>
        <v>701620.45278844</v>
      </c>
      <c r="P7548" s="0" t="n">
        <f aca="false">MIN($B$5,P7547+K7548*$B$6-I7548)</f>
        <v>180.47105627132</v>
      </c>
      <c r="Q7548" s="0" t="n">
        <f aca="false">MAX(0,F7548-H7548-K7548-L7548)</f>
        <v>0</v>
      </c>
    </row>
    <row r="7549" customFormat="false" ht="15" hidden="false" customHeight="false" outlineLevel="0" collapsed="false">
      <c r="A7549" s="0" t="n">
        <f aca="false">'Profiles 8760'!A7538</f>
        <v>7536</v>
      </c>
      <c r="B7549" s="0" t="n">
        <f aca="false">'Profiles 8760'!B7538</f>
        <v>11</v>
      </c>
      <c r="C7549" s="0" t="n">
        <f aca="false">'Profiles 8760'!E7538</f>
        <v>0</v>
      </c>
      <c r="D7549" s="0" t="n">
        <f aca="false">'Profiles 8760'!F7538</f>
        <v>0</v>
      </c>
      <c r="E7549" s="0" t="n">
        <f aca="false">'Profiles 8760'!G7538</f>
        <v>0.368836</v>
      </c>
      <c r="F7549" s="0" t="n">
        <f aca="false">D7549*Assumptions!$C$11*$B$7+E7549*Assumptions!$C$12*$B$8</f>
        <v>15.0853924</v>
      </c>
      <c r="G7549" s="0" t="n">
        <f aca="false">C7549*Assumptions!$C$15</f>
        <v>0</v>
      </c>
      <c r="H7549" s="0" t="n">
        <f aca="false">MIN(F7549,G7549)</f>
        <v>0</v>
      </c>
      <c r="I7549" s="0" t="n">
        <f aca="false">IF(C7549=1,MIN(G7549-H7549,Assumptions!$C$13,P7548),0)</f>
        <v>0</v>
      </c>
      <c r="J7549" s="0" t="n">
        <f aca="false">H7549+I7549</f>
        <v>0</v>
      </c>
      <c r="K7549" s="0" t="n">
        <f aca="false">MIN(IF(C7549=1,F7549-H7549,F7549),Assumptions!$C$13,MAX(0,($B$5-P7548)/$B$6))</f>
        <v>15.0853924</v>
      </c>
      <c r="L7549" s="0" t="n">
        <f aca="false">IF(C7549=1,0,MIN(F7549-K7549,Assumptions!$C$15,MAX(0,$B$10-O7548-M7549)))</f>
        <v>0</v>
      </c>
      <c r="M7549" s="0" t="n">
        <f aca="false">'Profiles 8760'!H7538</f>
        <v>40800</v>
      </c>
      <c r="N7549" s="0" t="n">
        <f aca="false">J7549+L7549</f>
        <v>0</v>
      </c>
      <c r="O7549" s="0" t="n">
        <f aca="false">O7548+N7549</f>
        <v>701620.45278844</v>
      </c>
      <c r="P7549" s="0" t="n">
        <f aca="false">MIN($B$5,P7548+K7549*$B$6-I7549)</f>
        <v>193.54707440364</v>
      </c>
      <c r="Q7549" s="0" t="n">
        <f aca="false">MAX(0,F7549-H7549-K7549-L7549)</f>
        <v>0</v>
      </c>
    </row>
    <row r="7550" customFormat="false" ht="15" hidden="false" customHeight="false" outlineLevel="0" collapsed="false">
      <c r="A7550" s="0" t="n">
        <f aca="false">'Profiles 8760'!A7539</f>
        <v>7537</v>
      </c>
      <c r="B7550" s="0" t="n">
        <f aca="false">'Profiles 8760'!B7539</f>
        <v>11</v>
      </c>
      <c r="C7550" s="0" t="n">
        <f aca="false">'Profiles 8760'!E7539</f>
        <v>0</v>
      </c>
      <c r="D7550" s="0" t="n">
        <f aca="false">'Profiles 8760'!F7539</f>
        <v>0</v>
      </c>
      <c r="E7550" s="0" t="n">
        <f aca="false">'Profiles 8760'!G7539</f>
        <v>0.42192</v>
      </c>
      <c r="F7550" s="0" t="n">
        <f aca="false">D7550*Assumptions!$C$11*$B$7+E7550*Assumptions!$C$12*$B$8</f>
        <v>17.256528</v>
      </c>
      <c r="G7550" s="0" t="n">
        <f aca="false">C7550*Assumptions!$C$15</f>
        <v>0</v>
      </c>
      <c r="H7550" s="0" t="n">
        <f aca="false">MIN(F7550,G7550)</f>
        <v>0</v>
      </c>
      <c r="I7550" s="0" t="n">
        <f aca="false">IF(C7550=1,MIN(G7550-H7550,Assumptions!$C$13,P7549),0)</f>
        <v>0</v>
      </c>
      <c r="J7550" s="0" t="n">
        <f aca="false">H7550+I7550</f>
        <v>0</v>
      </c>
      <c r="K7550" s="0" t="n">
        <f aca="false">MIN(IF(C7550=1,F7550-H7550,F7550),Assumptions!$C$13,MAX(0,($B$5-P7549)/$B$6))</f>
        <v>17.256528</v>
      </c>
      <c r="L7550" s="0" t="n">
        <f aca="false">IF(C7550=1,0,MIN(F7550-K7550,Assumptions!$C$15,MAX(0,$B$10-O7549-M7550)))</f>
        <v>0</v>
      </c>
      <c r="M7550" s="0" t="n">
        <f aca="false">'Profiles 8760'!H7539</f>
        <v>40800</v>
      </c>
      <c r="N7550" s="0" t="n">
        <f aca="false">J7550+L7550</f>
        <v>0</v>
      </c>
      <c r="O7550" s="0" t="n">
        <f aca="false">O7549+N7550</f>
        <v>701620.45278844</v>
      </c>
      <c r="P7550" s="0" t="n">
        <f aca="false">MIN($B$5,P7549+K7550*$B$6-I7550)</f>
        <v>208.50503287404</v>
      </c>
      <c r="Q7550" s="0" t="n">
        <f aca="false">MAX(0,F7550-H7550-K7550-L7550)</f>
        <v>0</v>
      </c>
    </row>
    <row r="7551" customFormat="false" ht="15" hidden="false" customHeight="false" outlineLevel="0" collapsed="false">
      <c r="A7551" s="0" t="n">
        <f aca="false">'Profiles 8760'!A7540</f>
        <v>7538</v>
      </c>
      <c r="B7551" s="0" t="n">
        <f aca="false">'Profiles 8760'!B7540</f>
        <v>11</v>
      </c>
      <c r="C7551" s="0" t="n">
        <f aca="false">'Profiles 8760'!E7540</f>
        <v>0</v>
      </c>
      <c r="D7551" s="0" t="n">
        <f aca="false">'Profiles 8760'!F7540</f>
        <v>0</v>
      </c>
      <c r="E7551" s="0" t="n">
        <f aca="false">'Profiles 8760'!G7540</f>
        <v>0.453343</v>
      </c>
      <c r="F7551" s="0" t="n">
        <f aca="false">D7551*Assumptions!$C$11*$B$7+E7551*Assumptions!$C$12*$B$8</f>
        <v>18.5417287</v>
      </c>
      <c r="G7551" s="0" t="n">
        <f aca="false">C7551*Assumptions!$C$15</f>
        <v>0</v>
      </c>
      <c r="H7551" s="0" t="n">
        <f aca="false">MIN(F7551,G7551)</f>
        <v>0</v>
      </c>
      <c r="I7551" s="0" t="n">
        <f aca="false">IF(C7551=1,MIN(G7551-H7551,Assumptions!$C$13,P7550),0)</f>
        <v>0</v>
      </c>
      <c r="J7551" s="0" t="n">
        <f aca="false">H7551+I7551</f>
        <v>0</v>
      </c>
      <c r="K7551" s="0" t="n">
        <f aca="false">MIN(IF(C7551=1,F7551-H7551,F7551),Assumptions!$C$13,MAX(0,($B$5-P7550)/$B$6))</f>
        <v>18.5417287</v>
      </c>
      <c r="L7551" s="0" t="n">
        <f aca="false">IF(C7551=1,0,MIN(F7551-K7551,Assumptions!$C$15,MAX(0,$B$10-O7550-M7551)))</f>
        <v>0</v>
      </c>
      <c r="M7551" s="0" t="n">
        <f aca="false">'Profiles 8760'!H7540</f>
        <v>40800</v>
      </c>
      <c r="N7551" s="0" t="n">
        <f aca="false">J7551+L7551</f>
        <v>0</v>
      </c>
      <c r="O7551" s="0" t="n">
        <f aca="false">O7550+N7551</f>
        <v>701620.45278844</v>
      </c>
      <c r="P7551" s="0" t="n">
        <f aca="false">MIN($B$5,P7550+K7551*$B$6-I7551)</f>
        <v>224.5770033112</v>
      </c>
      <c r="Q7551" s="0" t="n">
        <f aca="false">MAX(0,F7551-H7551-K7551-L7551)</f>
        <v>0</v>
      </c>
    </row>
    <row r="7552" customFormat="false" ht="15" hidden="false" customHeight="false" outlineLevel="0" collapsed="false">
      <c r="A7552" s="0" t="n">
        <f aca="false">'Profiles 8760'!A7541</f>
        <v>7539</v>
      </c>
      <c r="B7552" s="0" t="n">
        <f aca="false">'Profiles 8760'!B7541</f>
        <v>11</v>
      </c>
      <c r="C7552" s="0" t="n">
        <f aca="false">'Profiles 8760'!E7541</f>
        <v>0</v>
      </c>
      <c r="D7552" s="0" t="n">
        <f aca="false">'Profiles 8760'!F7541</f>
        <v>0</v>
      </c>
      <c r="E7552" s="0" t="n">
        <f aca="false">'Profiles 8760'!G7541</f>
        <v>0.518709</v>
      </c>
      <c r="F7552" s="0" t="n">
        <f aca="false">D7552*Assumptions!$C$11*$B$7+E7552*Assumptions!$C$12*$B$8</f>
        <v>21.2151981</v>
      </c>
      <c r="G7552" s="0" t="n">
        <f aca="false">C7552*Assumptions!$C$15</f>
        <v>0</v>
      </c>
      <c r="H7552" s="0" t="n">
        <f aca="false">MIN(F7552,G7552)</f>
        <v>0</v>
      </c>
      <c r="I7552" s="0" t="n">
        <f aca="false">IF(C7552=1,MIN(G7552-H7552,Assumptions!$C$13,P7551),0)</f>
        <v>0</v>
      </c>
      <c r="J7552" s="0" t="n">
        <f aca="false">H7552+I7552</f>
        <v>0</v>
      </c>
      <c r="K7552" s="0" t="n">
        <f aca="false">MIN(IF(C7552=1,F7552-H7552,F7552),Assumptions!$C$13,MAX(0,($B$5-P7551)/$B$6))</f>
        <v>21.2151981</v>
      </c>
      <c r="L7552" s="0" t="n">
        <f aca="false">IF(C7552=1,0,MIN(F7552-K7552,Assumptions!$C$15,MAX(0,$B$10-O7551-M7552)))</f>
        <v>0</v>
      </c>
      <c r="M7552" s="0" t="n">
        <f aca="false">'Profiles 8760'!H7541</f>
        <v>40800</v>
      </c>
      <c r="N7552" s="0" t="n">
        <f aca="false">J7552+L7552</f>
        <v>0</v>
      </c>
      <c r="O7552" s="0" t="n">
        <f aca="false">O7551+N7552</f>
        <v>701620.45278844</v>
      </c>
      <c r="P7552" s="0" t="n">
        <f aca="false">MIN($B$5,P7551+K7552*$B$6-I7552)</f>
        <v>242.96633702428</v>
      </c>
      <c r="Q7552" s="0" t="n">
        <f aca="false">MAX(0,F7552-H7552-K7552-L7552)</f>
        <v>0</v>
      </c>
    </row>
    <row r="7553" customFormat="false" ht="15" hidden="false" customHeight="false" outlineLevel="0" collapsed="false">
      <c r="A7553" s="0" t="n">
        <f aca="false">'Profiles 8760'!A7542</f>
        <v>7540</v>
      </c>
      <c r="B7553" s="0" t="n">
        <f aca="false">'Profiles 8760'!B7542</f>
        <v>11</v>
      </c>
      <c r="C7553" s="0" t="n">
        <f aca="false">'Profiles 8760'!E7542</f>
        <v>0</v>
      </c>
      <c r="D7553" s="0" t="n">
        <f aca="false">'Profiles 8760'!F7542</f>
        <v>0</v>
      </c>
      <c r="E7553" s="0" t="n">
        <f aca="false">'Profiles 8760'!G7542</f>
        <v>0.320292</v>
      </c>
      <c r="F7553" s="0" t="n">
        <f aca="false">D7553*Assumptions!$C$11*$B$7+E7553*Assumptions!$C$12*$B$8</f>
        <v>13.0999428</v>
      </c>
      <c r="G7553" s="0" t="n">
        <f aca="false">C7553*Assumptions!$C$15</f>
        <v>0</v>
      </c>
      <c r="H7553" s="0" t="n">
        <f aca="false">MIN(F7553,G7553)</f>
        <v>0</v>
      </c>
      <c r="I7553" s="0" t="n">
        <f aca="false">IF(C7553=1,MIN(G7553-H7553,Assumptions!$C$13,P7552),0)</f>
        <v>0</v>
      </c>
      <c r="J7553" s="0" t="n">
        <f aca="false">H7553+I7553</f>
        <v>0</v>
      </c>
      <c r="K7553" s="0" t="n">
        <f aca="false">MIN(IF(C7553=1,F7553-H7553,F7553),Assumptions!$C$13,MAX(0,($B$5-P7552)/$B$6))</f>
        <v>13.0999428</v>
      </c>
      <c r="L7553" s="0" t="n">
        <f aca="false">IF(C7553=1,0,MIN(F7553-K7553,Assumptions!$C$15,MAX(0,$B$10-O7552-M7553)))</f>
        <v>0</v>
      </c>
      <c r="M7553" s="0" t="n">
        <f aca="false">'Profiles 8760'!H7542</f>
        <v>40800</v>
      </c>
      <c r="N7553" s="0" t="n">
        <f aca="false">J7553+L7553</f>
        <v>0</v>
      </c>
      <c r="O7553" s="0" t="n">
        <f aca="false">O7552+N7553</f>
        <v>701620.45278844</v>
      </c>
      <c r="P7553" s="0" t="n">
        <f aca="false">MIN($B$5,P7552+K7553*$B$6-I7553)</f>
        <v>254.32136744332</v>
      </c>
      <c r="Q7553" s="0" t="n">
        <f aca="false">MAX(0,F7553-H7553-K7553-L7553)</f>
        <v>0</v>
      </c>
    </row>
    <row r="7554" customFormat="false" ht="15" hidden="false" customHeight="false" outlineLevel="0" collapsed="false">
      <c r="A7554" s="0" t="n">
        <f aca="false">'Profiles 8760'!A7543</f>
        <v>7541</v>
      </c>
      <c r="B7554" s="0" t="n">
        <f aca="false">'Profiles 8760'!B7543</f>
        <v>11</v>
      </c>
      <c r="C7554" s="0" t="n">
        <f aca="false">'Profiles 8760'!E7543</f>
        <v>0</v>
      </c>
      <c r="D7554" s="0" t="n">
        <f aca="false">'Profiles 8760'!F7543</f>
        <v>0</v>
      </c>
      <c r="E7554" s="0" t="n">
        <f aca="false">'Profiles 8760'!G7543</f>
        <v>0.390264</v>
      </c>
      <c r="F7554" s="0" t="n">
        <f aca="false">D7554*Assumptions!$C$11*$B$7+E7554*Assumptions!$C$12*$B$8</f>
        <v>15.9617976</v>
      </c>
      <c r="G7554" s="0" t="n">
        <f aca="false">C7554*Assumptions!$C$15</f>
        <v>0</v>
      </c>
      <c r="H7554" s="0" t="n">
        <f aca="false">MIN(F7554,G7554)</f>
        <v>0</v>
      </c>
      <c r="I7554" s="0" t="n">
        <f aca="false">IF(C7554=1,MIN(G7554-H7554,Assumptions!$C$13,P7553),0)</f>
        <v>0</v>
      </c>
      <c r="J7554" s="0" t="n">
        <f aca="false">H7554+I7554</f>
        <v>0</v>
      </c>
      <c r="K7554" s="0" t="n">
        <f aca="false">MIN(IF(C7554=1,F7554-H7554,F7554),Assumptions!$C$13,MAX(0,($B$5-P7553)/$B$6))</f>
        <v>15.9617976</v>
      </c>
      <c r="L7554" s="0" t="n">
        <f aca="false">IF(C7554=1,0,MIN(F7554-K7554,Assumptions!$C$15,MAX(0,$B$10-O7553-M7554)))</f>
        <v>0</v>
      </c>
      <c r="M7554" s="0" t="n">
        <f aca="false">'Profiles 8760'!H7543</f>
        <v>40800</v>
      </c>
      <c r="N7554" s="0" t="n">
        <f aca="false">J7554+L7554</f>
        <v>0</v>
      </c>
      <c r="O7554" s="0" t="n">
        <f aca="false">O7553+N7554</f>
        <v>701620.45278844</v>
      </c>
      <c r="P7554" s="0" t="n">
        <f aca="false">MIN($B$5,P7553+K7554*$B$6-I7554)</f>
        <v>268.157053603</v>
      </c>
      <c r="Q7554" s="0" t="n">
        <f aca="false">MAX(0,F7554-H7554-K7554-L7554)</f>
        <v>0</v>
      </c>
    </row>
    <row r="7555" customFormat="false" ht="15" hidden="false" customHeight="false" outlineLevel="0" collapsed="false">
      <c r="A7555" s="0" t="n">
        <f aca="false">'Profiles 8760'!A7544</f>
        <v>7542</v>
      </c>
      <c r="B7555" s="0" t="n">
        <f aca="false">'Profiles 8760'!B7544</f>
        <v>11</v>
      </c>
      <c r="C7555" s="0" t="n">
        <f aca="false">'Profiles 8760'!E7544</f>
        <v>0</v>
      </c>
      <c r="D7555" s="0" t="n">
        <f aca="false">'Profiles 8760'!F7544</f>
        <v>0</v>
      </c>
      <c r="E7555" s="0" t="n">
        <f aca="false">'Profiles 8760'!G7544</f>
        <v>0.282037</v>
      </c>
      <c r="F7555" s="0" t="n">
        <f aca="false">D7555*Assumptions!$C$11*$B$7+E7555*Assumptions!$C$12*$B$8</f>
        <v>11.5353133</v>
      </c>
      <c r="G7555" s="0" t="n">
        <f aca="false">C7555*Assumptions!$C$15</f>
        <v>0</v>
      </c>
      <c r="H7555" s="0" t="n">
        <f aca="false">MIN(F7555,G7555)</f>
        <v>0</v>
      </c>
      <c r="I7555" s="0" t="n">
        <f aca="false">IF(C7555=1,MIN(G7555-H7555,Assumptions!$C$13,P7554),0)</f>
        <v>0</v>
      </c>
      <c r="J7555" s="0" t="n">
        <f aca="false">H7555+I7555</f>
        <v>0</v>
      </c>
      <c r="K7555" s="0" t="n">
        <f aca="false">MIN(IF(C7555=1,F7555-H7555,F7555),Assumptions!$C$13,MAX(0,($B$5-P7554)/$B$6))</f>
        <v>11.5353133</v>
      </c>
      <c r="L7555" s="0" t="n">
        <f aca="false">IF(C7555=1,0,MIN(F7555-K7555,Assumptions!$C$15,MAX(0,$B$10-O7554-M7555)))</f>
        <v>0</v>
      </c>
      <c r="M7555" s="0" t="n">
        <f aca="false">'Profiles 8760'!H7544</f>
        <v>40800</v>
      </c>
      <c r="N7555" s="0" t="n">
        <f aca="false">J7555+L7555</f>
        <v>0</v>
      </c>
      <c r="O7555" s="0" t="n">
        <f aca="false">O7554+N7555</f>
        <v>701620.45278844</v>
      </c>
      <c r="P7555" s="0" t="n">
        <f aca="false">MIN($B$5,P7554+K7555*$B$6-I7555)</f>
        <v>278.15586317144</v>
      </c>
      <c r="Q7555" s="0" t="n">
        <f aca="false">MAX(0,F7555-H7555-K7555-L7555)</f>
        <v>0</v>
      </c>
    </row>
    <row r="7556" customFormat="false" ht="15" hidden="false" customHeight="false" outlineLevel="0" collapsed="false">
      <c r="A7556" s="0" t="n">
        <f aca="false">'Profiles 8760'!A7545</f>
        <v>7543</v>
      </c>
      <c r="B7556" s="0" t="n">
        <f aca="false">'Profiles 8760'!B7545</f>
        <v>11</v>
      </c>
      <c r="C7556" s="0" t="n">
        <f aca="false">'Profiles 8760'!E7545</f>
        <v>0</v>
      </c>
      <c r="D7556" s="0" t="n">
        <f aca="false">'Profiles 8760'!F7545</f>
        <v>0</v>
      </c>
      <c r="E7556" s="0" t="n">
        <f aca="false">'Profiles 8760'!G7545</f>
        <v>0.165823</v>
      </c>
      <c r="F7556" s="0" t="n">
        <f aca="false">D7556*Assumptions!$C$11*$B$7+E7556*Assumptions!$C$12*$B$8</f>
        <v>6.7821607</v>
      </c>
      <c r="G7556" s="0" t="n">
        <f aca="false">C7556*Assumptions!$C$15</f>
        <v>0</v>
      </c>
      <c r="H7556" s="0" t="n">
        <f aca="false">MIN(F7556,G7556)</f>
        <v>0</v>
      </c>
      <c r="I7556" s="0" t="n">
        <f aca="false">IF(C7556=1,MIN(G7556-H7556,Assumptions!$C$13,P7555),0)</f>
        <v>0</v>
      </c>
      <c r="J7556" s="0" t="n">
        <f aca="false">H7556+I7556</f>
        <v>0</v>
      </c>
      <c r="K7556" s="0" t="n">
        <f aca="false">MIN(IF(C7556=1,F7556-H7556,F7556),Assumptions!$C$13,MAX(0,($B$5-P7555)/$B$6))</f>
        <v>6.7821607</v>
      </c>
      <c r="L7556" s="0" t="n">
        <f aca="false">IF(C7556=1,0,MIN(F7556-K7556,Assumptions!$C$15,MAX(0,$B$10-O7555-M7556)))</f>
        <v>0</v>
      </c>
      <c r="M7556" s="0" t="n">
        <f aca="false">'Profiles 8760'!H7545</f>
        <v>40800</v>
      </c>
      <c r="N7556" s="0" t="n">
        <f aca="false">J7556+L7556</f>
        <v>0</v>
      </c>
      <c r="O7556" s="0" t="n">
        <f aca="false">O7555+N7556</f>
        <v>701620.45278844</v>
      </c>
      <c r="P7556" s="0" t="n">
        <f aca="false">MIN($B$5,P7555+K7556*$B$6-I7556)</f>
        <v>284.0346400662</v>
      </c>
      <c r="Q7556" s="0" t="n">
        <f aca="false">MAX(0,F7556-H7556-K7556-L7556)</f>
        <v>0</v>
      </c>
    </row>
    <row r="7557" customFormat="false" ht="15" hidden="false" customHeight="false" outlineLevel="0" collapsed="false">
      <c r="A7557" s="0" t="n">
        <f aca="false">'Profiles 8760'!A7546</f>
        <v>7544</v>
      </c>
      <c r="B7557" s="0" t="n">
        <f aca="false">'Profiles 8760'!B7546</f>
        <v>11</v>
      </c>
      <c r="C7557" s="0" t="n">
        <f aca="false">'Profiles 8760'!E7546</f>
        <v>1</v>
      </c>
      <c r="D7557" s="0" t="n">
        <f aca="false">'Profiles 8760'!F7546</f>
        <v>0.08601</v>
      </c>
      <c r="E7557" s="0" t="n">
        <f aca="false">'Profiles 8760'!G7546</f>
        <v>0.10098</v>
      </c>
      <c r="F7557" s="0" t="n">
        <f aca="false">D7557*Assumptions!$C$11*$B$7+E7557*Assumptions!$C$12*$B$8</f>
        <v>28.96977</v>
      </c>
      <c r="G7557" s="0" t="n">
        <f aca="false">C7557*Assumptions!$C$15</f>
        <v>200</v>
      </c>
      <c r="H7557" s="0" t="n">
        <f aca="false">MIN(F7557,G7557)</f>
        <v>28.96977</v>
      </c>
      <c r="I7557" s="0" t="n">
        <f aca="false">IF(C7557=1,MIN(G7557-H7557,Assumptions!$C$13,P7556),0)</f>
        <v>171.03023</v>
      </c>
      <c r="J7557" s="0" t="n">
        <f aca="false">H7557+I7557</f>
        <v>200</v>
      </c>
      <c r="K7557" s="0" t="n">
        <f aca="false">MIN(IF(C7557=1,F7557-H7557,F7557),Assumptions!$C$13,MAX(0,($B$5-P7556)/$B$6))</f>
        <v>0</v>
      </c>
      <c r="L7557" s="0" t="n">
        <f aca="false">IF(C7557=1,0,MIN(F7557-K7557,Assumptions!$C$15,MAX(0,$B$10-O7556-M7557)))</f>
        <v>0</v>
      </c>
      <c r="M7557" s="0" t="n">
        <f aca="false">'Profiles 8760'!H7546</f>
        <v>40600</v>
      </c>
      <c r="N7557" s="0" t="n">
        <f aca="false">J7557+L7557</f>
        <v>200</v>
      </c>
      <c r="O7557" s="0" t="n">
        <f aca="false">O7556+N7557</f>
        <v>701820.45278844</v>
      </c>
      <c r="P7557" s="0" t="n">
        <f aca="false">MIN($B$5,P7556+K7557*$B$6-I7557)</f>
        <v>113.0044100662</v>
      </c>
      <c r="Q7557" s="0" t="n">
        <f aca="false">MAX(0,F7557-H7557-K7557-L7557)</f>
        <v>0</v>
      </c>
    </row>
    <row r="7558" customFormat="false" ht="15" hidden="false" customHeight="false" outlineLevel="0" collapsed="false">
      <c r="A7558" s="0" t="n">
        <f aca="false">'Profiles 8760'!A7547</f>
        <v>7545</v>
      </c>
      <c r="B7558" s="0" t="n">
        <f aca="false">'Profiles 8760'!B7547</f>
        <v>11</v>
      </c>
      <c r="C7558" s="0" t="n">
        <f aca="false">'Profiles 8760'!E7547</f>
        <v>1</v>
      </c>
      <c r="D7558" s="0" t="n">
        <f aca="false">'Profiles 8760'!F7547</f>
        <v>0.402749</v>
      </c>
      <c r="E7558" s="0" t="n">
        <f aca="false">'Profiles 8760'!G7547</f>
        <v>0.093772</v>
      </c>
      <c r="F7558" s="0" t="n">
        <f aca="false">D7558*Assumptions!$C$11*$B$7+E7558*Assumptions!$C$12*$B$8</f>
        <v>120.149186</v>
      </c>
      <c r="G7558" s="0" t="n">
        <f aca="false">C7558*Assumptions!$C$15</f>
        <v>200</v>
      </c>
      <c r="H7558" s="0" t="n">
        <f aca="false">MIN(F7558,G7558)</f>
        <v>120.149186</v>
      </c>
      <c r="I7558" s="0" t="n">
        <f aca="false">IF(C7558=1,MIN(G7558-H7558,Assumptions!$C$13,P7557),0)</f>
        <v>79.850814</v>
      </c>
      <c r="J7558" s="0" t="n">
        <f aca="false">H7558+I7558</f>
        <v>200</v>
      </c>
      <c r="K7558" s="0" t="n">
        <f aca="false">MIN(IF(C7558=1,F7558-H7558,F7558),Assumptions!$C$13,MAX(0,($B$5-P7557)/$B$6))</f>
        <v>0</v>
      </c>
      <c r="L7558" s="0" t="n">
        <f aca="false">IF(C7558=1,0,MIN(F7558-K7558,Assumptions!$C$15,MAX(0,$B$10-O7557-M7558)))</f>
        <v>0</v>
      </c>
      <c r="M7558" s="0" t="n">
        <f aca="false">'Profiles 8760'!H7547</f>
        <v>40400</v>
      </c>
      <c r="N7558" s="0" t="n">
        <f aca="false">J7558+L7558</f>
        <v>200</v>
      </c>
      <c r="O7558" s="0" t="n">
        <f aca="false">O7557+N7558</f>
        <v>702020.45278844</v>
      </c>
      <c r="P7558" s="0" t="n">
        <f aca="false">MIN($B$5,P7557+K7558*$B$6-I7558)</f>
        <v>33.1535960662</v>
      </c>
      <c r="Q7558" s="0" t="n">
        <f aca="false">MAX(0,F7558-H7558-K7558-L7558)</f>
        <v>0</v>
      </c>
    </row>
    <row r="7559" customFormat="false" ht="15" hidden="false" customHeight="false" outlineLevel="0" collapsed="false">
      <c r="A7559" s="0" t="n">
        <f aca="false">'Profiles 8760'!A7548</f>
        <v>7546</v>
      </c>
      <c r="B7559" s="0" t="n">
        <f aca="false">'Profiles 8760'!B7548</f>
        <v>11</v>
      </c>
      <c r="C7559" s="0" t="n">
        <f aca="false">'Profiles 8760'!E7548</f>
        <v>0</v>
      </c>
      <c r="D7559" s="0" t="n">
        <f aca="false">'Profiles 8760'!F7548</f>
        <v>0.758871</v>
      </c>
      <c r="E7559" s="0" t="n">
        <f aca="false">'Profiles 8760'!G7548</f>
        <v>0.10966</v>
      </c>
      <c r="F7559" s="0" t="n">
        <f aca="false">D7559*Assumptions!$C$11*$B$7+E7559*Assumptions!$C$12*$B$8</f>
        <v>223.6470388</v>
      </c>
      <c r="G7559" s="0" t="n">
        <f aca="false">C7559*Assumptions!$C$15</f>
        <v>0</v>
      </c>
      <c r="H7559" s="0" t="n">
        <f aca="false">MIN(F7559,G7559)</f>
        <v>0</v>
      </c>
      <c r="I7559" s="0" t="n">
        <f aca="false">IF(C7559=1,MIN(G7559-H7559,Assumptions!$C$13,P7558),0)</f>
        <v>0</v>
      </c>
      <c r="J7559" s="0" t="n">
        <f aca="false">H7559+I7559</f>
        <v>0</v>
      </c>
      <c r="K7559" s="0" t="n">
        <f aca="false">MIN(IF(C7559=1,F7559-H7559,F7559),Assumptions!$C$13,MAX(0,($B$5-P7558)/$B$6))</f>
        <v>180</v>
      </c>
      <c r="L7559" s="0" t="n">
        <f aca="false">IF(C7559=1,0,MIN(F7559-K7559,Assumptions!$C$15,MAX(0,$B$10-O7558-M7559)))</f>
        <v>43.6470388</v>
      </c>
      <c r="M7559" s="0" t="n">
        <f aca="false">'Profiles 8760'!H7548</f>
        <v>40400</v>
      </c>
      <c r="N7559" s="0" t="n">
        <f aca="false">J7559+L7559</f>
        <v>43.6470388</v>
      </c>
      <c r="O7559" s="0" t="n">
        <f aca="false">O7558+N7559</f>
        <v>702064.09982724</v>
      </c>
      <c r="P7559" s="0" t="n">
        <f aca="false">MIN($B$5,P7558+K7559*$B$6-I7559)</f>
        <v>189.1775960662</v>
      </c>
      <c r="Q7559" s="0" t="n">
        <f aca="false">MAX(0,F7559-H7559-K7559-L7559)</f>
        <v>0</v>
      </c>
    </row>
    <row r="7560" customFormat="false" ht="15" hidden="false" customHeight="false" outlineLevel="0" collapsed="false">
      <c r="A7560" s="0" t="n">
        <f aca="false">'Profiles 8760'!A7549</f>
        <v>7547</v>
      </c>
      <c r="B7560" s="0" t="n">
        <f aca="false">'Profiles 8760'!B7549</f>
        <v>11</v>
      </c>
      <c r="C7560" s="0" t="n">
        <f aca="false">'Profiles 8760'!E7549</f>
        <v>0</v>
      </c>
      <c r="D7560" s="0" t="n">
        <f aca="false">'Profiles 8760'!F7549</f>
        <v>1</v>
      </c>
      <c r="E7560" s="0" t="n">
        <f aca="false">'Profiles 8760'!G7549</f>
        <v>0.194642</v>
      </c>
      <c r="F7560" s="0" t="n">
        <f aca="false">D7560*Assumptions!$C$11*$B$7+E7560*Assumptions!$C$12*$B$8</f>
        <v>296.7608578</v>
      </c>
      <c r="G7560" s="0" t="n">
        <f aca="false">C7560*Assumptions!$C$15</f>
        <v>0</v>
      </c>
      <c r="H7560" s="0" t="n">
        <f aca="false">MIN(F7560,G7560)</f>
        <v>0</v>
      </c>
      <c r="I7560" s="0" t="n">
        <f aca="false">IF(C7560=1,MIN(G7560-H7560,Assumptions!$C$13,P7559),0)</f>
        <v>0</v>
      </c>
      <c r="J7560" s="0" t="n">
        <f aca="false">H7560+I7560</f>
        <v>0</v>
      </c>
      <c r="K7560" s="0" t="n">
        <f aca="false">MIN(IF(C7560=1,F7560-H7560,F7560),Assumptions!$C$13,MAX(0,($B$5-P7559)/$B$6))</f>
        <v>180</v>
      </c>
      <c r="L7560" s="0" t="n">
        <f aca="false">IF(C7560=1,0,MIN(F7560-K7560,Assumptions!$C$15,MAX(0,$B$10-O7559-M7560)))</f>
        <v>116.7608578</v>
      </c>
      <c r="M7560" s="0" t="n">
        <f aca="false">'Profiles 8760'!H7549</f>
        <v>40400</v>
      </c>
      <c r="N7560" s="0" t="n">
        <f aca="false">J7560+L7560</f>
        <v>116.7608578</v>
      </c>
      <c r="O7560" s="0" t="n">
        <f aca="false">O7559+N7560</f>
        <v>702180.86068504</v>
      </c>
      <c r="P7560" s="0" t="n">
        <f aca="false">MIN($B$5,P7559+K7560*$B$6-I7560)</f>
        <v>345.2015960662</v>
      </c>
      <c r="Q7560" s="0" t="n">
        <f aca="false">MAX(0,F7560-H7560-K7560-L7560)</f>
        <v>0</v>
      </c>
    </row>
    <row r="7561" customFormat="false" ht="15" hidden="false" customHeight="false" outlineLevel="0" collapsed="false">
      <c r="A7561" s="0" t="n">
        <f aca="false">'Profiles 8760'!A7550</f>
        <v>7548</v>
      </c>
      <c r="B7561" s="0" t="n">
        <f aca="false">'Profiles 8760'!B7550</f>
        <v>11</v>
      </c>
      <c r="C7561" s="0" t="n">
        <f aca="false">'Profiles 8760'!E7550</f>
        <v>0</v>
      </c>
      <c r="D7561" s="0" t="n">
        <f aca="false">'Profiles 8760'!F7550</f>
        <v>1</v>
      </c>
      <c r="E7561" s="0" t="n">
        <f aca="false">'Profiles 8760'!G7550</f>
        <v>0.20077</v>
      </c>
      <c r="F7561" s="0" t="n">
        <f aca="false">D7561*Assumptions!$C$11*$B$7+E7561*Assumptions!$C$12*$B$8</f>
        <v>297.011493</v>
      </c>
      <c r="G7561" s="0" t="n">
        <f aca="false">C7561*Assumptions!$C$15</f>
        <v>0</v>
      </c>
      <c r="H7561" s="0" t="n">
        <f aca="false">MIN(F7561,G7561)</f>
        <v>0</v>
      </c>
      <c r="I7561" s="0" t="n">
        <f aca="false">IF(C7561=1,MIN(G7561-H7561,Assumptions!$C$13,P7560),0)</f>
        <v>0</v>
      </c>
      <c r="J7561" s="0" t="n">
        <f aca="false">H7561+I7561</f>
        <v>0</v>
      </c>
      <c r="K7561" s="0" t="n">
        <f aca="false">MIN(IF(C7561=1,F7561-H7561,F7561),Assumptions!$C$13,MAX(0,($B$5-P7560)/$B$6))</f>
        <v>180</v>
      </c>
      <c r="L7561" s="0" t="n">
        <f aca="false">IF(C7561=1,0,MIN(F7561-K7561,Assumptions!$C$15,MAX(0,$B$10-O7560-M7561)))</f>
        <v>117.011493</v>
      </c>
      <c r="M7561" s="0" t="n">
        <f aca="false">'Profiles 8760'!H7550</f>
        <v>40400</v>
      </c>
      <c r="N7561" s="0" t="n">
        <f aca="false">J7561+L7561</f>
        <v>117.011493</v>
      </c>
      <c r="O7561" s="0" t="n">
        <f aca="false">O7560+N7561</f>
        <v>702297.87217804</v>
      </c>
      <c r="P7561" s="0" t="n">
        <f aca="false">MIN($B$5,P7560+K7561*$B$6-I7561)</f>
        <v>501.2255960662</v>
      </c>
      <c r="Q7561" s="0" t="n">
        <f aca="false">MAX(0,F7561-H7561-K7561-L7561)</f>
        <v>0</v>
      </c>
    </row>
    <row r="7562" customFormat="false" ht="15" hidden="false" customHeight="false" outlineLevel="0" collapsed="false">
      <c r="A7562" s="0" t="n">
        <f aca="false">'Profiles 8760'!A7551</f>
        <v>7549</v>
      </c>
      <c r="B7562" s="0" t="n">
        <f aca="false">'Profiles 8760'!B7551</f>
        <v>11</v>
      </c>
      <c r="C7562" s="0" t="n">
        <f aca="false">'Profiles 8760'!E7551</f>
        <v>0</v>
      </c>
      <c r="D7562" s="0" t="n">
        <f aca="false">'Profiles 8760'!F7551</f>
        <v>1</v>
      </c>
      <c r="E7562" s="0" t="n">
        <f aca="false">'Profiles 8760'!G7551</f>
        <v>0.266735</v>
      </c>
      <c r="F7562" s="0" t="n">
        <f aca="false">D7562*Assumptions!$C$11*$B$7+E7562*Assumptions!$C$12*$B$8</f>
        <v>299.7094615</v>
      </c>
      <c r="G7562" s="0" t="n">
        <f aca="false">C7562*Assumptions!$C$15</f>
        <v>0</v>
      </c>
      <c r="H7562" s="0" t="n">
        <f aca="false">MIN(F7562,G7562)</f>
        <v>0</v>
      </c>
      <c r="I7562" s="0" t="n">
        <f aca="false">IF(C7562=1,MIN(G7562-H7562,Assumptions!$C$13,P7561),0)</f>
        <v>0</v>
      </c>
      <c r="J7562" s="0" t="n">
        <f aca="false">H7562+I7562</f>
        <v>0</v>
      </c>
      <c r="K7562" s="0" t="n">
        <f aca="false">MIN(IF(C7562=1,F7562-H7562,F7562),Assumptions!$C$13,MAX(0,($B$5-P7561)/$B$6))</f>
        <v>11.0572265041532</v>
      </c>
      <c r="L7562" s="0" t="n">
        <f aca="false">IF(C7562=1,0,MIN(F7562-K7562,Assumptions!$C$15,MAX(0,$B$10-O7561-M7562)))</f>
        <v>200</v>
      </c>
      <c r="M7562" s="0" t="n">
        <f aca="false">'Profiles 8760'!H7551</f>
        <v>40400</v>
      </c>
      <c r="N7562" s="0" t="n">
        <f aca="false">J7562+L7562</f>
        <v>200</v>
      </c>
      <c r="O7562" s="0" t="n">
        <f aca="false">O7561+N7562</f>
        <v>702497.87217804</v>
      </c>
      <c r="P7562" s="0" t="n">
        <f aca="false">MIN($B$5,P7561+K7562*$B$6-I7562)</f>
        <v>510.81</v>
      </c>
      <c r="Q7562" s="0" t="n">
        <f aca="false">MAX(0,F7562-H7562-K7562-L7562)</f>
        <v>88.6522349958468</v>
      </c>
    </row>
    <row r="7563" customFormat="false" ht="15" hidden="false" customHeight="false" outlineLevel="0" collapsed="false">
      <c r="A7563" s="0" t="n">
        <f aca="false">'Profiles 8760'!A7552</f>
        <v>7550</v>
      </c>
      <c r="B7563" s="0" t="n">
        <f aca="false">'Profiles 8760'!B7552</f>
        <v>11</v>
      </c>
      <c r="C7563" s="0" t="n">
        <f aca="false">'Profiles 8760'!E7552</f>
        <v>0</v>
      </c>
      <c r="D7563" s="0" t="n">
        <f aca="false">'Profiles 8760'!F7552</f>
        <v>1</v>
      </c>
      <c r="E7563" s="0" t="n">
        <f aca="false">'Profiles 8760'!G7552</f>
        <v>0.230526</v>
      </c>
      <c r="F7563" s="0" t="n">
        <f aca="false">D7563*Assumptions!$C$11*$B$7+E7563*Assumptions!$C$12*$B$8</f>
        <v>298.2285134</v>
      </c>
      <c r="G7563" s="0" t="n">
        <f aca="false">C7563*Assumptions!$C$15</f>
        <v>0</v>
      </c>
      <c r="H7563" s="0" t="n">
        <f aca="false">MIN(F7563,G7563)</f>
        <v>0</v>
      </c>
      <c r="I7563" s="0" t="n">
        <f aca="false">IF(C7563=1,MIN(G7563-H7563,Assumptions!$C$13,P7562),0)</f>
        <v>0</v>
      </c>
      <c r="J7563" s="0" t="n">
        <f aca="false">H7563+I7563</f>
        <v>0</v>
      </c>
      <c r="K7563" s="0" t="n">
        <f aca="false">MIN(IF(C7563=1,F7563-H7563,F7563),Assumptions!$C$13,MAX(0,($B$5-P7562)/$B$6))</f>
        <v>0</v>
      </c>
      <c r="L7563" s="0" t="n">
        <f aca="false">IF(C7563=1,0,MIN(F7563-K7563,Assumptions!$C$15,MAX(0,$B$10-O7562-M7563)))</f>
        <v>200</v>
      </c>
      <c r="M7563" s="0" t="n">
        <f aca="false">'Profiles 8760'!H7552</f>
        <v>40400</v>
      </c>
      <c r="N7563" s="0" t="n">
        <f aca="false">J7563+L7563</f>
        <v>200</v>
      </c>
      <c r="O7563" s="0" t="n">
        <f aca="false">O7562+N7563</f>
        <v>702697.87217804</v>
      </c>
      <c r="P7563" s="0" t="n">
        <f aca="false">MIN($B$5,P7562+K7563*$B$6-I7563)</f>
        <v>510.81</v>
      </c>
      <c r="Q7563" s="0" t="n">
        <f aca="false">MAX(0,F7563-H7563-K7563-L7563)</f>
        <v>98.2285134</v>
      </c>
    </row>
    <row r="7564" customFormat="false" ht="15" hidden="false" customHeight="false" outlineLevel="0" collapsed="false">
      <c r="A7564" s="0" t="n">
        <f aca="false">'Profiles 8760'!A7553</f>
        <v>7551</v>
      </c>
      <c r="B7564" s="0" t="n">
        <f aca="false">'Profiles 8760'!B7553</f>
        <v>11</v>
      </c>
      <c r="C7564" s="0" t="n">
        <f aca="false">'Profiles 8760'!E7553</f>
        <v>0</v>
      </c>
      <c r="D7564" s="0" t="n">
        <f aca="false">'Profiles 8760'!F7553</f>
        <v>1</v>
      </c>
      <c r="E7564" s="0" t="n">
        <f aca="false">'Profiles 8760'!G7553</f>
        <v>0.273649</v>
      </c>
      <c r="F7564" s="0" t="n">
        <f aca="false">D7564*Assumptions!$C$11*$B$7+E7564*Assumptions!$C$12*$B$8</f>
        <v>299.9922441</v>
      </c>
      <c r="G7564" s="0" t="n">
        <f aca="false">C7564*Assumptions!$C$15</f>
        <v>0</v>
      </c>
      <c r="H7564" s="0" t="n">
        <f aca="false">MIN(F7564,G7564)</f>
        <v>0</v>
      </c>
      <c r="I7564" s="0" t="n">
        <f aca="false">IF(C7564=1,MIN(G7564-H7564,Assumptions!$C$13,P7563),0)</f>
        <v>0</v>
      </c>
      <c r="J7564" s="0" t="n">
        <f aca="false">H7564+I7564</f>
        <v>0</v>
      </c>
      <c r="K7564" s="0" t="n">
        <f aca="false">MIN(IF(C7564=1,F7564-H7564,F7564),Assumptions!$C$13,MAX(0,($B$5-P7563)/$B$6))</f>
        <v>0</v>
      </c>
      <c r="L7564" s="0" t="n">
        <f aca="false">IF(C7564=1,0,MIN(F7564-K7564,Assumptions!$C$15,MAX(0,$B$10-O7563-M7564)))</f>
        <v>200</v>
      </c>
      <c r="M7564" s="0" t="n">
        <f aca="false">'Profiles 8760'!H7553</f>
        <v>40400</v>
      </c>
      <c r="N7564" s="0" t="n">
        <f aca="false">J7564+L7564</f>
        <v>200</v>
      </c>
      <c r="O7564" s="0" t="n">
        <f aca="false">O7563+N7564</f>
        <v>702897.87217804</v>
      </c>
      <c r="P7564" s="0" t="n">
        <f aca="false">MIN($B$5,P7563+K7564*$B$6-I7564)</f>
        <v>510.81</v>
      </c>
      <c r="Q7564" s="0" t="n">
        <f aca="false">MAX(0,F7564-H7564-K7564-L7564)</f>
        <v>99.9922441</v>
      </c>
    </row>
    <row r="7565" customFormat="false" ht="15" hidden="false" customHeight="false" outlineLevel="0" collapsed="false">
      <c r="A7565" s="0" t="n">
        <f aca="false">'Profiles 8760'!A7554</f>
        <v>7552</v>
      </c>
      <c r="B7565" s="0" t="n">
        <f aca="false">'Profiles 8760'!B7554</f>
        <v>11</v>
      </c>
      <c r="C7565" s="0" t="n">
        <f aca="false">'Profiles 8760'!E7554</f>
        <v>0</v>
      </c>
      <c r="D7565" s="0" t="n">
        <f aca="false">'Profiles 8760'!F7554</f>
        <v>0.758871</v>
      </c>
      <c r="E7565" s="0" t="n">
        <f aca="false">'Profiles 8760'!G7554</f>
        <v>0.282765</v>
      </c>
      <c r="F7565" s="0" t="n">
        <f aca="false">D7565*Assumptions!$C$11*$B$7+E7565*Assumptions!$C$12*$B$8</f>
        <v>230.7270333</v>
      </c>
      <c r="G7565" s="0" t="n">
        <f aca="false">C7565*Assumptions!$C$15</f>
        <v>0</v>
      </c>
      <c r="H7565" s="0" t="n">
        <f aca="false">MIN(F7565,G7565)</f>
        <v>0</v>
      </c>
      <c r="I7565" s="0" t="n">
        <f aca="false">IF(C7565=1,MIN(G7565-H7565,Assumptions!$C$13,P7564),0)</f>
        <v>0</v>
      </c>
      <c r="J7565" s="0" t="n">
        <f aca="false">H7565+I7565</f>
        <v>0</v>
      </c>
      <c r="K7565" s="0" t="n">
        <f aca="false">MIN(IF(C7565=1,F7565-H7565,F7565),Assumptions!$C$13,MAX(0,($B$5-P7564)/$B$6))</f>
        <v>0</v>
      </c>
      <c r="L7565" s="0" t="n">
        <f aca="false">IF(C7565=1,0,MIN(F7565-K7565,Assumptions!$C$15,MAX(0,$B$10-O7564-M7565)))</f>
        <v>200</v>
      </c>
      <c r="M7565" s="0" t="n">
        <f aca="false">'Profiles 8760'!H7554</f>
        <v>40400</v>
      </c>
      <c r="N7565" s="0" t="n">
        <f aca="false">J7565+L7565</f>
        <v>200</v>
      </c>
      <c r="O7565" s="0" t="n">
        <f aca="false">O7564+N7565</f>
        <v>703097.87217804</v>
      </c>
      <c r="P7565" s="0" t="n">
        <f aca="false">MIN($B$5,P7564+K7565*$B$6-I7565)</f>
        <v>510.81</v>
      </c>
      <c r="Q7565" s="0" t="n">
        <f aca="false">MAX(0,F7565-H7565-K7565-L7565)</f>
        <v>30.7270333</v>
      </c>
    </row>
    <row r="7566" customFormat="false" ht="15" hidden="false" customHeight="false" outlineLevel="0" collapsed="false">
      <c r="A7566" s="0" t="n">
        <f aca="false">'Profiles 8760'!A7555</f>
        <v>7553</v>
      </c>
      <c r="B7566" s="0" t="n">
        <f aca="false">'Profiles 8760'!B7555</f>
        <v>11</v>
      </c>
      <c r="C7566" s="0" t="n">
        <f aca="false">'Profiles 8760'!E7555</f>
        <v>0</v>
      </c>
      <c r="D7566" s="0" t="n">
        <f aca="false">'Profiles 8760'!F7555</f>
        <v>0.402749</v>
      </c>
      <c r="E7566" s="0" t="n">
        <f aca="false">'Profiles 8760'!G7555</f>
        <v>0.388566</v>
      </c>
      <c r="F7566" s="0" t="n">
        <f aca="false">D7566*Assumptions!$C$11*$B$7+E7566*Assumptions!$C$12*$B$8</f>
        <v>132.2062606</v>
      </c>
      <c r="G7566" s="0" t="n">
        <f aca="false">C7566*Assumptions!$C$15</f>
        <v>0</v>
      </c>
      <c r="H7566" s="0" t="n">
        <f aca="false">MIN(F7566,G7566)</f>
        <v>0</v>
      </c>
      <c r="I7566" s="0" t="n">
        <f aca="false">IF(C7566=1,MIN(G7566-H7566,Assumptions!$C$13,P7565),0)</f>
        <v>0</v>
      </c>
      <c r="J7566" s="0" t="n">
        <f aca="false">H7566+I7566</f>
        <v>0</v>
      </c>
      <c r="K7566" s="0" t="n">
        <f aca="false">MIN(IF(C7566=1,F7566-H7566,F7566),Assumptions!$C$13,MAX(0,($B$5-P7565)/$B$6))</f>
        <v>0</v>
      </c>
      <c r="L7566" s="0" t="n">
        <f aca="false">IF(C7566=1,0,MIN(F7566-K7566,Assumptions!$C$15,MAX(0,$B$10-O7565-M7566)))</f>
        <v>132.2062606</v>
      </c>
      <c r="M7566" s="0" t="n">
        <f aca="false">'Profiles 8760'!H7555</f>
        <v>40400</v>
      </c>
      <c r="N7566" s="0" t="n">
        <f aca="false">J7566+L7566</f>
        <v>132.2062606</v>
      </c>
      <c r="O7566" s="0" t="n">
        <f aca="false">O7565+N7566</f>
        <v>703230.07843864</v>
      </c>
      <c r="P7566" s="0" t="n">
        <f aca="false">MIN($B$5,P7565+K7566*$B$6-I7566)</f>
        <v>510.81</v>
      </c>
      <c r="Q7566" s="0" t="n">
        <f aca="false">MAX(0,F7566-H7566-K7566-L7566)</f>
        <v>0</v>
      </c>
    </row>
    <row r="7567" customFormat="false" ht="15" hidden="false" customHeight="false" outlineLevel="0" collapsed="false">
      <c r="A7567" s="0" t="n">
        <f aca="false">'Profiles 8760'!A7556</f>
        <v>7554</v>
      </c>
      <c r="B7567" s="0" t="n">
        <f aca="false">'Profiles 8760'!B7556</f>
        <v>11</v>
      </c>
      <c r="C7567" s="0" t="n">
        <f aca="false">'Profiles 8760'!E7556</f>
        <v>0</v>
      </c>
      <c r="D7567" s="0" t="n">
        <f aca="false">'Profiles 8760'!F7556</f>
        <v>0.08601</v>
      </c>
      <c r="E7567" s="0" t="n">
        <f aca="false">'Profiles 8760'!G7556</f>
        <v>0.350158</v>
      </c>
      <c r="F7567" s="0" t="n">
        <f aca="false">D7567*Assumptions!$C$11*$B$7+E7567*Assumptions!$C$12*$B$8</f>
        <v>39.1611502</v>
      </c>
      <c r="G7567" s="0" t="n">
        <f aca="false">C7567*Assumptions!$C$15</f>
        <v>0</v>
      </c>
      <c r="H7567" s="0" t="n">
        <f aca="false">MIN(F7567,G7567)</f>
        <v>0</v>
      </c>
      <c r="I7567" s="0" t="n">
        <f aca="false">IF(C7567=1,MIN(G7567-H7567,Assumptions!$C$13,P7566),0)</f>
        <v>0</v>
      </c>
      <c r="J7567" s="0" t="n">
        <f aca="false">H7567+I7567</f>
        <v>0</v>
      </c>
      <c r="K7567" s="0" t="n">
        <f aca="false">MIN(IF(C7567=1,F7567-H7567,F7567),Assumptions!$C$13,MAX(0,($B$5-P7566)/$B$6))</f>
        <v>0</v>
      </c>
      <c r="L7567" s="0" t="n">
        <f aca="false">IF(C7567=1,0,MIN(F7567-K7567,Assumptions!$C$15,MAX(0,$B$10-O7566-M7567)))</f>
        <v>39.1611502</v>
      </c>
      <c r="M7567" s="0" t="n">
        <f aca="false">'Profiles 8760'!H7556</f>
        <v>40400</v>
      </c>
      <c r="N7567" s="0" t="n">
        <f aca="false">J7567+L7567</f>
        <v>39.1611502</v>
      </c>
      <c r="O7567" s="0" t="n">
        <f aca="false">O7566+N7567</f>
        <v>703269.23958884</v>
      </c>
      <c r="P7567" s="0" t="n">
        <f aca="false">MIN($B$5,P7566+K7567*$B$6-I7567)</f>
        <v>510.81</v>
      </c>
      <c r="Q7567" s="0" t="n">
        <f aca="false">MAX(0,F7567-H7567-K7567-L7567)</f>
        <v>0</v>
      </c>
    </row>
    <row r="7568" customFormat="false" ht="15" hidden="false" customHeight="false" outlineLevel="0" collapsed="false">
      <c r="A7568" s="0" t="n">
        <f aca="false">'Profiles 8760'!A7557</f>
        <v>7555</v>
      </c>
      <c r="B7568" s="0" t="n">
        <f aca="false">'Profiles 8760'!B7557</f>
        <v>11</v>
      </c>
      <c r="C7568" s="0" t="n">
        <f aca="false">'Profiles 8760'!E7557</f>
        <v>0</v>
      </c>
      <c r="D7568" s="0" t="n">
        <f aca="false">'Profiles 8760'!F7557</f>
        <v>0</v>
      </c>
      <c r="E7568" s="0" t="n">
        <f aca="false">'Profiles 8760'!G7557</f>
        <v>0.373827</v>
      </c>
      <c r="F7568" s="0" t="n">
        <f aca="false">D7568*Assumptions!$C$11*$B$7+E7568*Assumptions!$C$12*$B$8</f>
        <v>15.2895243</v>
      </c>
      <c r="G7568" s="0" t="n">
        <f aca="false">C7568*Assumptions!$C$15</f>
        <v>0</v>
      </c>
      <c r="H7568" s="0" t="n">
        <f aca="false">MIN(F7568,G7568)</f>
        <v>0</v>
      </c>
      <c r="I7568" s="0" t="n">
        <f aca="false">IF(C7568=1,MIN(G7568-H7568,Assumptions!$C$13,P7567),0)</f>
        <v>0</v>
      </c>
      <c r="J7568" s="0" t="n">
        <f aca="false">H7568+I7568</f>
        <v>0</v>
      </c>
      <c r="K7568" s="0" t="n">
        <f aca="false">MIN(IF(C7568=1,F7568-H7568,F7568),Assumptions!$C$13,MAX(0,($B$5-P7567)/$B$6))</f>
        <v>0</v>
      </c>
      <c r="L7568" s="0" t="n">
        <f aca="false">IF(C7568=1,0,MIN(F7568-K7568,Assumptions!$C$15,MAX(0,$B$10-O7567-M7568)))</f>
        <v>15.2895243</v>
      </c>
      <c r="M7568" s="0" t="n">
        <f aca="false">'Profiles 8760'!H7557</f>
        <v>40400</v>
      </c>
      <c r="N7568" s="0" t="n">
        <f aca="false">J7568+L7568</f>
        <v>15.2895243</v>
      </c>
      <c r="O7568" s="0" t="n">
        <f aca="false">O7567+N7568</f>
        <v>703284.52911314</v>
      </c>
      <c r="P7568" s="0" t="n">
        <f aca="false">MIN($B$5,P7567+K7568*$B$6-I7568)</f>
        <v>510.81</v>
      </c>
      <c r="Q7568" s="0" t="n">
        <f aca="false">MAX(0,F7568-H7568-K7568-L7568)</f>
        <v>0</v>
      </c>
    </row>
    <row r="7569" customFormat="false" ht="15" hidden="false" customHeight="false" outlineLevel="0" collapsed="false">
      <c r="A7569" s="0" t="n">
        <f aca="false">'Profiles 8760'!A7558</f>
        <v>7556</v>
      </c>
      <c r="B7569" s="0" t="n">
        <f aca="false">'Profiles 8760'!B7558</f>
        <v>11</v>
      </c>
      <c r="C7569" s="0" t="n">
        <f aca="false">'Profiles 8760'!E7558</f>
        <v>1</v>
      </c>
      <c r="D7569" s="0" t="n">
        <f aca="false">'Profiles 8760'!F7558</f>
        <v>0</v>
      </c>
      <c r="E7569" s="0" t="n">
        <f aca="false">'Profiles 8760'!G7558</f>
        <v>0.467117</v>
      </c>
      <c r="F7569" s="0" t="n">
        <f aca="false">D7569*Assumptions!$C$11*$B$7+E7569*Assumptions!$C$12*$B$8</f>
        <v>19.1050853</v>
      </c>
      <c r="G7569" s="0" t="n">
        <f aca="false">C7569*Assumptions!$C$15</f>
        <v>200</v>
      </c>
      <c r="H7569" s="0" t="n">
        <f aca="false">MIN(F7569,G7569)</f>
        <v>19.1050853</v>
      </c>
      <c r="I7569" s="0" t="n">
        <f aca="false">IF(C7569=1,MIN(G7569-H7569,Assumptions!$C$13,P7568),0)</f>
        <v>180</v>
      </c>
      <c r="J7569" s="0" t="n">
        <f aca="false">H7569+I7569</f>
        <v>199.1050853</v>
      </c>
      <c r="K7569" s="0" t="n">
        <f aca="false">MIN(IF(C7569=1,F7569-H7569,F7569),Assumptions!$C$13,MAX(0,($B$5-P7568)/$B$6))</f>
        <v>0</v>
      </c>
      <c r="L7569" s="0" t="n">
        <f aca="false">IF(C7569=1,0,MIN(F7569-K7569,Assumptions!$C$15,MAX(0,$B$10-O7568-M7569)))</f>
        <v>0</v>
      </c>
      <c r="M7569" s="0" t="n">
        <f aca="false">'Profiles 8760'!H7558</f>
        <v>40200</v>
      </c>
      <c r="N7569" s="0" t="n">
        <f aca="false">J7569+L7569</f>
        <v>199.1050853</v>
      </c>
      <c r="O7569" s="0" t="n">
        <f aca="false">O7568+N7569</f>
        <v>703483.63419844</v>
      </c>
      <c r="P7569" s="0" t="n">
        <f aca="false">MIN($B$5,P7568+K7569*$B$6-I7569)</f>
        <v>330.81</v>
      </c>
      <c r="Q7569" s="0" t="n">
        <f aca="false">MAX(0,F7569-H7569-K7569-L7569)</f>
        <v>0</v>
      </c>
    </row>
    <row r="7570" customFormat="false" ht="15" hidden="false" customHeight="false" outlineLevel="0" collapsed="false">
      <c r="A7570" s="0" t="n">
        <f aca="false">'Profiles 8760'!A7559</f>
        <v>7557</v>
      </c>
      <c r="B7570" s="0" t="n">
        <f aca="false">'Profiles 8760'!B7559</f>
        <v>11</v>
      </c>
      <c r="C7570" s="0" t="n">
        <f aca="false">'Profiles 8760'!E7559</f>
        <v>1</v>
      </c>
      <c r="D7570" s="0" t="n">
        <f aca="false">'Profiles 8760'!F7559</f>
        <v>0</v>
      </c>
      <c r="E7570" s="0" t="n">
        <f aca="false">'Profiles 8760'!G7559</f>
        <v>0.386429</v>
      </c>
      <c r="F7570" s="0" t="n">
        <f aca="false">D7570*Assumptions!$C$11*$B$7+E7570*Assumptions!$C$12*$B$8</f>
        <v>15.8049461</v>
      </c>
      <c r="G7570" s="0" t="n">
        <f aca="false">C7570*Assumptions!$C$15</f>
        <v>200</v>
      </c>
      <c r="H7570" s="0" t="n">
        <f aca="false">MIN(F7570,G7570)</f>
        <v>15.8049461</v>
      </c>
      <c r="I7570" s="0" t="n">
        <f aca="false">IF(C7570=1,MIN(G7570-H7570,Assumptions!$C$13,P7569),0)</f>
        <v>180</v>
      </c>
      <c r="J7570" s="0" t="n">
        <f aca="false">H7570+I7570</f>
        <v>195.8049461</v>
      </c>
      <c r="K7570" s="0" t="n">
        <f aca="false">MIN(IF(C7570=1,F7570-H7570,F7570),Assumptions!$C$13,MAX(0,($B$5-P7569)/$B$6))</f>
        <v>0</v>
      </c>
      <c r="L7570" s="0" t="n">
        <f aca="false">IF(C7570=1,0,MIN(F7570-K7570,Assumptions!$C$15,MAX(0,$B$10-O7569-M7570)))</f>
        <v>0</v>
      </c>
      <c r="M7570" s="0" t="n">
        <f aca="false">'Profiles 8760'!H7559</f>
        <v>40000</v>
      </c>
      <c r="N7570" s="0" t="n">
        <f aca="false">J7570+L7570</f>
        <v>195.8049461</v>
      </c>
      <c r="O7570" s="0" t="n">
        <f aca="false">O7569+N7570</f>
        <v>703679.43914454</v>
      </c>
      <c r="P7570" s="0" t="n">
        <f aca="false">MIN($B$5,P7569+K7570*$B$6-I7570)</f>
        <v>150.81</v>
      </c>
      <c r="Q7570" s="0" t="n">
        <f aca="false">MAX(0,F7570-H7570-K7570-L7570)</f>
        <v>0</v>
      </c>
    </row>
    <row r="7571" customFormat="false" ht="15" hidden="false" customHeight="false" outlineLevel="0" collapsed="false">
      <c r="A7571" s="0" t="n">
        <f aca="false">'Profiles 8760'!A7560</f>
        <v>7558</v>
      </c>
      <c r="B7571" s="0" t="n">
        <f aca="false">'Profiles 8760'!B7560</f>
        <v>11</v>
      </c>
      <c r="C7571" s="0" t="n">
        <f aca="false">'Profiles 8760'!E7560</f>
        <v>0</v>
      </c>
      <c r="D7571" s="0" t="n">
        <f aca="false">'Profiles 8760'!F7560</f>
        <v>0</v>
      </c>
      <c r="E7571" s="0" t="n">
        <f aca="false">'Profiles 8760'!G7560</f>
        <v>0.414946</v>
      </c>
      <c r="F7571" s="0" t="n">
        <f aca="false">D7571*Assumptions!$C$11*$B$7+E7571*Assumptions!$C$12*$B$8</f>
        <v>16.9712914</v>
      </c>
      <c r="G7571" s="0" t="n">
        <f aca="false">C7571*Assumptions!$C$15</f>
        <v>0</v>
      </c>
      <c r="H7571" s="0" t="n">
        <f aca="false">MIN(F7571,G7571)</f>
        <v>0</v>
      </c>
      <c r="I7571" s="0" t="n">
        <f aca="false">IF(C7571=1,MIN(G7571-H7571,Assumptions!$C$13,P7570),0)</f>
        <v>0</v>
      </c>
      <c r="J7571" s="0" t="n">
        <f aca="false">H7571+I7571</f>
        <v>0</v>
      </c>
      <c r="K7571" s="0" t="n">
        <f aca="false">MIN(IF(C7571=1,F7571-H7571,F7571),Assumptions!$C$13,MAX(0,($B$5-P7570)/$B$6))</f>
        <v>16.9712914</v>
      </c>
      <c r="L7571" s="0" t="n">
        <f aca="false">IF(C7571=1,0,MIN(F7571-K7571,Assumptions!$C$15,MAX(0,$B$10-O7570-M7571)))</f>
        <v>0</v>
      </c>
      <c r="M7571" s="0" t="n">
        <f aca="false">'Profiles 8760'!H7560</f>
        <v>40000</v>
      </c>
      <c r="N7571" s="0" t="n">
        <f aca="false">J7571+L7571</f>
        <v>0</v>
      </c>
      <c r="O7571" s="0" t="n">
        <f aca="false">O7570+N7571</f>
        <v>703679.43914454</v>
      </c>
      <c r="P7571" s="0" t="n">
        <f aca="false">MIN($B$5,P7570+K7571*$B$6-I7571)</f>
        <v>165.52071538552</v>
      </c>
      <c r="Q7571" s="0" t="n">
        <f aca="false">MAX(0,F7571-H7571-K7571-L7571)</f>
        <v>0</v>
      </c>
    </row>
    <row r="7572" customFormat="false" ht="15" hidden="false" customHeight="false" outlineLevel="0" collapsed="false">
      <c r="A7572" s="0" t="n">
        <f aca="false">'Profiles 8760'!A7561</f>
        <v>7559</v>
      </c>
      <c r="B7572" s="0" t="n">
        <f aca="false">'Profiles 8760'!B7561</f>
        <v>11</v>
      </c>
      <c r="C7572" s="0" t="n">
        <f aca="false">'Profiles 8760'!E7561</f>
        <v>0</v>
      </c>
      <c r="D7572" s="0" t="n">
        <f aca="false">'Profiles 8760'!F7561</f>
        <v>0</v>
      </c>
      <c r="E7572" s="0" t="n">
        <f aca="false">'Profiles 8760'!G7561</f>
        <v>0.359809</v>
      </c>
      <c r="F7572" s="0" t="n">
        <f aca="false">D7572*Assumptions!$C$11*$B$7+E7572*Assumptions!$C$12*$B$8</f>
        <v>14.7161881</v>
      </c>
      <c r="G7572" s="0" t="n">
        <f aca="false">C7572*Assumptions!$C$15</f>
        <v>0</v>
      </c>
      <c r="H7572" s="0" t="n">
        <f aca="false">MIN(F7572,G7572)</f>
        <v>0</v>
      </c>
      <c r="I7572" s="0" t="n">
        <f aca="false">IF(C7572=1,MIN(G7572-H7572,Assumptions!$C$13,P7571),0)</f>
        <v>0</v>
      </c>
      <c r="J7572" s="0" t="n">
        <f aca="false">H7572+I7572</f>
        <v>0</v>
      </c>
      <c r="K7572" s="0" t="n">
        <f aca="false">MIN(IF(C7572=1,F7572-H7572,F7572),Assumptions!$C$13,MAX(0,($B$5-P7571)/$B$6))</f>
        <v>14.7161881</v>
      </c>
      <c r="L7572" s="0" t="n">
        <f aca="false">IF(C7572=1,0,MIN(F7572-K7572,Assumptions!$C$15,MAX(0,$B$10-O7571-M7572)))</f>
        <v>0</v>
      </c>
      <c r="M7572" s="0" t="n">
        <f aca="false">'Profiles 8760'!H7561</f>
        <v>40000</v>
      </c>
      <c r="N7572" s="0" t="n">
        <f aca="false">J7572+L7572</f>
        <v>0</v>
      </c>
      <c r="O7572" s="0" t="n">
        <f aca="false">O7571+N7572</f>
        <v>703679.43914454</v>
      </c>
      <c r="P7572" s="0" t="n">
        <f aca="false">MIN($B$5,P7571+K7572*$B$6-I7572)</f>
        <v>178.2767072306</v>
      </c>
      <c r="Q7572" s="0" t="n">
        <f aca="false">MAX(0,F7572-H7572-K7572-L7572)</f>
        <v>0</v>
      </c>
    </row>
    <row r="7573" customFormat="false" ht="15" hidden="false" customHeight="false" outlineLevel="0" collapsed="false">
      <c r="A7573" s="0" t="n">
        <f aca="false">'Profiles 8760'!A7562</f>
        <v>7560</v>
      </c>
      <c r="B7573" s="0" t="n">
        <f aca="false">'Profiles 8760'!B7562</f>
        <v>11</v>
      </c>
      <c r="C7573" s="0" t="n">
        <f aca="false">'Profiles 8760'!E7562</f>
        <v>0</v>
      </c>
      <c r="D7573" s="0" t="n">
        <f aca="false">'Profiles 8760'!F7562</f>
        <v>0</v>
      </c>
      <c r="E7573" s="0" t="n">
        <f aca="false">'Profiles 8760'!G7562</f>
        <v>0.233805</v>
      </c>
      <c r="F7573" s="0" t="n">
        <f aca="false">D7573*Assumptions!$C$11*$B$7+E7573*Assumptions!$C$12*$B$8</f>
        <v>9.5626245</v>
      </c>
      <c r="G7573" s="0" t="n">
        <f aca="false">C7573*Assumptions!$C$15</f>
        <v>0</v>
      </c>
      <c r="H7573" s="0" t="n">
        <f aca="false">MIN(F7573,G7573)</f>
        <v>0</v>
      </c>
      <c r="I7573" s="0" t="n">
        <f aca="false">IF(C7573=1,MIN(G7573-H7573,Assumptions!$C$13,P7572),0)</f>
        <v>0</v>
      </c>
      <c r="J7573" s="0" t="n">
        <f aca="false">H7573+I7573</f>
        <v>0</v>
      </c>
      <c r="K7573" s="0" t="n">
        <f aca="false">MIN(IF(C7573=1,F7573-H7573,F7573),Assumptions!$C$13,MAX(0,($B$5-P7572)/$B$6))</f>
        <v>9.5626245</v>
      </c>
      <c r="L7573" s="0" t="n">
        <f aca="false">IF(C7573=1,0,MIN(F7573-K7573,Assumptions!$C$15,MAX(0,$B$10-O7572-M7573)))</f>
        <v>0</v>
      </c>
      <c r="M7573" s="0" t="n">
        <f aca="false">'Profiles 8760'!H7562</f>
        <v>40000</v>
      </c>
      <c r="N7573" s="0" t="n">
        <f aca="false">J7573+L7573</f>
        <v>0</v>
      </c>
      <c r="O7573" s="0" t="n">
        <f aca="false">O7572+N7573</f>
        <v>703679.43914454</v>
      </c>
      <c r="P7573" s="0" t="n">
        <f aca="false">MIN($B$5,P7572+K7573*$B$6-I7573)</f>
        <v>186.5655901472</v>
      </c>
      <c r="Q7573" s="0" t="n">
        <f aca="false">MAX(0,F7573-H7573-K7573-L7573)</f>
        <v>0</v>
      </c>
    </row>
    <row r="7574" customFormat="false" ht="15" hidden="false" customHeight="false" outlineLevel="0" collapsed="false">
      <c r="A7574" s="0" t="n">
        <f aca="false">'Profiles 8760'!A7563</f>
        <v>7561</v>
      </c>
      <c r="B7574" s="0" t="n">
        <f aca="false">'Profiles 8760'!B7563</f>
        <v>11</v>
      </c>
      <c r="C7574" s="0" t="n">
        <f aca="false">'Profiles 8760'!E7563</f>
        <v>0</v>
      </c>
      <c r="D7574" s="0" t="n">
        <f aca="false">'Profiles 8760'!F7563</f>
        <v>0</v>
      </c>
      <c r="E7574" s="0" t="n">
        <f aca="false">'Profiles 8760'!G7563</f>
        <v>0.216141</v>
      </c>
      <c r="F7574" s="0" t="n">
        <f aca="false">D7574*Assumptions!$C$11*$B$7+E7574*Assumptions!$C$12*$B$8</f>
        <v>8.8401669</v>
      </c>
      <c r="G7574" s="0" t="n">
        <f aca="false">C7574*Assumptions!$C$15</f>
        <v>0</v>
      </c>
      <c r="H7574" s="0" t="n">
        <f aca="false">MIN(F7574,G7574)</f>
        <v>0</v>
      </c>
      <c r="I7574" s="0" t="n">
        <f aca="false">IF(C7574=1,MIN(G7574-H7574,Assumptions!$C$13,P7573),0)</f>
        <v>0</v>
      </c>
      <c r="J7574" s="0" t="n">
        <f aca="false">H7574+I7574</f>
        <v>0</v>
      </c>
      <c r="K7574" s="0" t="n">
        <f aca="false">MIN(IF(C7574=1,F7574-H7574,F7574),Assumptions!$C$13,MAX(0,($B$5-P7573)/$B$6))</f>
        <v>8.8401669</v>
      </c>
      <c r="L7574" s="0" t="n">
        <f aca="false">IF(C7574=1,0,MIN(F7574-K7574,Assumptions!$C$15,MAX(0,$B$10-O7573-M7574)))</f>
        <v>0</v>
      </c>
      <c r="M7574" s="0" t="n">
        <f aca="false">'Profiles 8760'!H7563</f>
        <v>40000</v>
      </c>
      <c r="N7574" s="0" t="n">
        <f aca="false">J7574+L7574</f>
        <v>0</v>
      </c>
      <c r="O7574" s="0" t="n">
        <f aca="false">O7573+N7574</f>
        <v>703679.43914454</v>
      </c>
      <c r="P7574" s="0" t="n">
        <f aca="false">MIN($B$5,P7573+K7574*$B$6-I7574)</f>
        <v>194.22824681612</v>
      </c>
      <c r="Q7574" s="0" t="n">
        <f aca="false">MAX(0,F7574-H7574-K7574-L7574)</f>
        <v>0</v>
      </c>
    </row>
    <row r="7575" customFormat="false" ht="15" hidden="false" customHeight="false" outlineLevel="0" collapsed="false">
      <c r="A7575" s="0" t="n">
        <f aca="false">'Profiles 8760'!A7564</f>
        <v>7562</v>
      </c>
      <c r="B7575" s="0" t="n">
        <f aca="false">'Profiles 8760'!B7564</f>
        <v>11</v>
      </c>
      <c r="C7575" s="0" t="n">
        <f aca="false">'Profiles 8760'!E7564</f>
        <v>0</v>
      </c>
      <c r="D7575" s="0" t="n">
        <f aca="false">'Profiles 8760'!F7564</f>
        <v>0</v>
      </c>
      <c r="E7575" s="0" t="n">
        <f aca="false">'Profiles 8760'!G7564</f>
        <v>0.264141</v>
      </c>
      <c r="F7575" s="0" t="n">
        <f aca="false">D7575*Assumptions!$C$11*$B$7+E7575*Assumptions!$C$12*$B$8</f>
        <v>10.8033669</v>
      </c>
      <c r="G7575" s="0" t="n">
        <f aca="false">C7575*Assumptions!$C$15</f>
        <v>0</v>
      </c>
      <c r="H7575" s="0" t="n">
        <f aca="false">MIN(F7575,G7575)</f>
        <v>0</v>
      </c>
      <c r="I7575" s="0" t="n">
        <f aca="false">IF(C7575=1,MIN(G7575-H7575,Assumptions!$C$13,P7574),0)</f>
        <v>0</v>
      </c>
      <c r="J7575" s="0" t="n">
        <f aca="false">H7575+I7575</f>
        <v>0</v>
      </c>
      <c r="K7575" s="0" t="n">
        <f aca="false">MIN(IF(C7575=1,F7575-H7575,F7575),Assumptions!$C$13,MAX(0,($B$5-P7574)/$B$6))</f>
        <v>10.8033669</v>
      </c>
      <c r="L7575" s="0" t="n">
        <f aca="false">IF(C7575=1,0,MIN(F7575-K7575,Assumptions!$C$15,MAX(0,$B$10-O7574-M7575)))</f>
        <v>0</v>
      </c>
      <c r="M7575" s="0" t="n">
        <f aca="false">'Profiles 8760'!H7564</f>
        <v>40000</v>
      </c>
      <c r="N7575" s="0" t="n">
        <f aca="false">J7575+L7575</f>
        <v>0</v>
      </c>
      <c r="O7575" s="0" t="n">
        <f aca="false">O7574+N7575</f>
        <v>703679.43914454</v>
      </c>
      <c r="P7575" s="0" t="n">
        <f aca="false">MIN($B$5,P7574+K7575*$B$6-I7575)</f>
        <v>203.59260524504</v>
      </c>
      <c r="Q7575" s="0" t="n">
        <f aca="false">MAX(0,F7575-H7575-K7575-L7575)</f>
        <v>0</v>
      </c>
    </row>
    <row r="7576" customFormat="false" ht="15" hidden="false" customHeight="false" outlineLevel="0" collapsed="false">
      <c r="A7576" s="0" t="n">
        <f aca="false">'Profiles 8760'!A7565</f>
        <v>7563</v>
      </c>
      <c r="B7576" s="0" t="n">
        <f aca="false">'Profiles 8760'!B7565</f>
        <v>11</v>
      </c>
      <c r="C7576" s="0" t="n">
        <f aca="false">'Profiles 8760'!E7565</f>
        <v>0</v>
      </c>
      <c r="D7576" s="0" t="n">
        <f aca="false">'Profiles 8760'!F7565</f>
        <v>0</v>
      </c>
      <c r="E7576" s="0" t="n">
        <f aca="false">'Profiles 8760'!G7565</f>
        <v>0.28324</v>
      </c>
      <c r="F7576" s="0" t="n">
        <f aca="false">D7576*Assumptions!$C$11*$B$7+E7576*Assumptions!$C$12*$B$8</f>
        <v>11.584516</v>
      </c>
      <c r="G7576" s="0" t="n">
        <f aca="false">C7576*Assumptions!$C$15</f>
        <v>0</v>
      </c>
      <c r="H7576" s="0" t="n">
        <f aca="false">MIN(F7576,G7576)</f>
        <v>0</v>
      </c>
      <c r="I7576" s="0" t="n">
        <f aca="false">IF(C7576=1,MIN(G7576-H7576,Assumptions!$C$13,P7575),0)</f>
        <v>0</v>
      </c>
      <c r="J7576" s="0" t="n">
        <f aca="false">H7576+I7576</f>
        <v>0</v>
      </c>
      <c r="K7576" s="0" t="n">
        <f aca="false">MIN(IF(C7576=1,F7576-H7576,F7576),Assumptions!$C$13,MAX(0,($B$5-P7575)/$B$6))</f>
        <v>11.584516</v>
      </c>
      <c r="L7576" s="0" t="n">
        <f aca="false">IF(C7576=1,0,MIN(F7576-K7576,Assumptions!$C$15,MAX(0,$B$10-O7575-M7576)))</f>
        <v>0</v>
      </c>
      <c r="M7576" s="0" t="n">
        <f aca="false">'Profiles 8760'!H7565</f>
        <v>40000</v>
      </c>
      <c r="N7576" s="0" t="n">
        <f aca="false">J7576+L7576</f>
        <v>0</v>
      </c>
      <c r="O7576" s="0" t="n">
        <f aca="false">O7575+N7576</f>
        <v>703679.43914454</v>
      </c>
      <c r="P7576" s="0" t="n">
        <f aca="false">MIN($B$5,P7575+K7576*$B$6-I7576)</f>
        <v>213.63406371384</v>
      </c>
      <c r="Q7576" s="0" t="n">
        <f aca="false">MAX(0,F7576-H7576-K7576-L7576)</f>
        <v>0</v>
      </c>
    </row>
    <row r="7577" customFormat="false" ht="15" hidden="false" customHeight="false" outlineLevel="0" collapsed="false">
      <c r="A7577" s="0" t="n">
        <f aca="false">'Profiles 8760'!A7566</f>
        <v>7564</v>
      </c>
      <c r="B7577" s="0" t="n">
        <f aca="false">'Profiles 8760'!B7566</f>
        <v>11</v>
      </c>
      <c r="C7577" s="0" t="n">
        <f aca="false">'Profiles 8760'!E7566</f>
        <v>0</v>
      </c>
      <c r="D7577" s="0" t="n">
        <f aca="false">'Profiles 8760'!F7566</f>
        <v>0</v>
      </c>
      <c r="E7577" s="0" t="n">
        <f aca="false">'Profiles 8760'!G7566</f>
        <v>0.367171</v>
      </c>
      <c r="F7577" s="0" t="n">
        <f aca="false">D7577*Assumptions!$C$11*$B$7+E7577*Assumptions!$C$12*$B$8</f>
        <v>15.0172939</v>
      </c>
      <c r="G7577" s="0" t="n">
        <f aca="false">C7577*Assumptions!$C$15</f>
        <v>0</v>
      </c>
      <c r="H7577" s="0" t="n">
        <f aca="false">MIN(F7577,G7577)</f>
        <v>0</v>
      </c>
      <c r="I7577" s="0" t="n">
        <f aca="false">IF(C7577=1,MIN(G7577-H7577,Assumptions!$C$13,P7576),0)</f>
        <v>0</v>
      </c>
      <c r="J7577" s="0" t="n">
        <f aca="false">H7577+I7577</f>
        <v>0</v>
      </c>
      <c r="K7577" s="0" t="n">
        <f aca="false">MIN(IF(C7577=1,F7577-H7577,F7577),Assumptions!$C$13,MAX(0,($B$5-P7576)/$B$6))</f>
        <v>15.0172939</v>
      </c>
      <c r="L7577" s="0" t="n">
        <f aca="false">IF(C7577=1,0,MIN(F7577-K7577,Assumptions!$C$15,MAX(0,$B$10-O7576-M7577)))</f>
        <v>0</v>
      </c>
      <c r="M7577" s="0" t="n">
        <f aca="false">'Profiles 8760'!H7566</f>
        <v>40000</v>
      </c>
      <c r="N7577" s="0" t="n">
        <f aca="false">J7577+L7577</f>
        <v>0</v>
      </c>
      <c r="O7577" s="0" t="n">
        <f aca="false">O7576+N7577</f>
        <v>703679.43914454</v>
      </c>
      <c r="P7577" s="0" t="n">
        <f aca="false">MIN($B$5,P7576+K7577*$B$6-I7577)</f>
        <v>226.65105406636</v>
      </c>
      <c r="Q7577" s="0" t="n">
        <f aca="false">MAX(0,F7577-H7577-K7577-L7577)</f>
        <v>0</v>
      </c>
    </row>
    <row r="7578" customFormat="false" ht="15" hidden="false" customHeight="false" outlineLevel="0" collapsed="false">
      <c r="A7578" s="0" t="n">
        <f aca="false">'Profiles 8760'!A7567</f>
        <v>7565</v>
      </c>
      <c r="B7578" s="0" t="n">
        <f aca="false">'Profiles 8760'!B7567</f>
        <v>11</v>
      </c>
      <c r="C7578" s="0" t="n">
        <f aca="false">'Profiles 8760'!E7567</f>
        <v>0</v>
      </c>
      <c r="D7578" s="0" t="n">
        <f aca="false">'Profiles 8760'!F7567</f>
        <v>0</v>
      </c>
      <c r="E7578" s="0" t="n">
        <f aca="false">'Profiles 8760'!G7567</f>
        <v>0.468312</v>
      </c>
      <c r="F7578" s="0" t="n">
        <f aca="false">D7578*Assumptions!$C$11*$B$7+E7578*Assumptions!$C$12*$B$8</f>
        <v>19.1539608</v>
      </c>
      <c r="G7578" s="0" t="n">
        <f aca="false">C7578*Assumptions!$C$15</f>
        <v>0</v>
      </c>
      <c r="H7578" s="0" t="n">
        <f aca="false">MIN(F7578,G7578)</f>
        <v>0</v>
      </c>
      <c r="I7578" s="0" t="n">
        <f aca="false">IF(C7578=1,MIN(G7578-H7578,Assumptions!$C$13,P7577),0)</f>
        <v>0</v>
      </c>
      <c r="J7578" s="0" t="n">
        <f aca="false">H7578+I7578</f>
        <v>0</v>
      </c>
      <c r="K7578" s="0" t="n">
        <f aca="false">MIN(IF(C7578=1,F7578-H7578,F7578),Assumptions!$C$13,MAX(0,($B$5-P7577)/$B$6))</f>
        <v>19.1539608</v>
      </c>
      <c r="L7578" s="0" t="n">
        <f aca="false">IF(C7578=1,0,MIN(F7578-K7578,Assumptions!$C$15,MAX(0,$B$10-O7577-M7578)))</f>
        <v>0</v>
      </c>
      <c r="M7578" s="0" t="n">
        <f aca="false">'Profiles 8760'!H7567</f>
        <v>40000</v>
      </c>
      <c r="N7578" s="0" t="n">
        <f aca="false">J7578+L7578</f>
        <v>0</v>
      </c>
      <c r="O7578" s="0" t="n">
        <f aca="false">O7577+N7578</f>
        <v>703679.43914454</v>
      </c>
      <c r="P7578" s="0" t="n">
        <f aca="false">MIN($B$5,P7577+K7578*$B$6-I7578)</f>
        <v>243.2537072878</v>
      </c>
      <c r="Q7578" s="0" t="n">
        <f aca="false">MAX(0,F7578-H7578-K7578-L7578)</f>
        <v>0</v>
      </c>
    </row>
    <row r="7579" customFormat="false" ht="15" hidden="false" customHeight="false" outlineLevel="0" collapsed="false">
      <c r="A7579" s="0" t="n">
        <f aca="false">'Profiles 8760'!A7568</f>
        <v>7566</v>
      </c>
      <c r="B7579" s="0" t="n">
        <f aca="false">'Profiles 8760'!B7568</f>
        <v>11</v>
      </c>
      <c r="C7579" s="0" t="n">
        <f aca="false">'Profiles 8760'!E7568</f>
        <v>0</v>
      </c>
      <c r="D7579" s="0" t="n">
        <f aca="false">'Profiles 8760'!F7568</f>
        <v>0</v>
      </c>
      <c r="E7579" s="0" t="n">
        <f aca="false">'Profiles 8760'!G7568</f>
        <v>0.663522</v>
      </c>
      <c r="F7579" s="0" t="n">
        <f aca="false">D7579*Assumptions!$C$11*$B$7+E7579*Assumptions!$C$12*$B$8</f>
        <v>27.1380498</v>
      </c>
      <c r="G7579" s="0" t="n">
        <f aca="false">C7579*Assumptions!$C$15</f>
        <v>0</v>
      </c>
      <c r="H7579" s="0" t="n">
        <f aca="false">MIN(F7579,G7579)</f>
        <v>0</v>
      </c>
      <c r="I7579" s="0" t="n">
        <f aca="false">IF(C7579=1,MIN(G7579-H7579,Assumptions!$C$13,P7578),0)</f>
        <v>0</v>
      </c>
      <c r="J7579" s="0" t="n">
        <f aca="false">H7579+I7579</f>
        <v>0</v>
      </c>
      <c r="K7579" s="0" t="n">
        <f aca="false">MIN(IF(C7579=1,F7579-H7579,F7579),Assumptions!$C$13,MAX(0,($B$5-P7578)/$B$6))</f>
        <v>27.1380498</v>
      </c>
      <c r="L7579" s="0" t="n">
        <f aca="false">IF(C7579=1,0,MIN(F7579-K7579,Assumptions!$C$15,MAX(0,$B$10-O7578-M7579)))</f>
        <v>0</v>
      </c>
      <c r="M7579" s="0" t="n">
        <f aca="false">'Profiles 8760'!H7568</f>
        <v>40000</v>
      </c>
      <c r="N7579" s="0" t="n">
        <f aca="false">J7579+L7579</f>
        <v>0</v>
      </c>
      <c r="O7579" s="0" t="n">
        <f aca="false">O7578+N7579</f>
        <v>703679.43914454</v>
      </c>
      <c r="P7579" s="0" t="n">
        <f aca="false">MIN($B$5,P7578+K7579*$B$6-I7579)</f>
        <v>266.77696885444</v>
      </c>
      <c r="Q7579" s="0" t="n">
        <f aca="false">MAX(0,F7579-H7579-K7579-L7579)</f>
        <v>0</v>
      </c>
    </row>
    <row r="7580" customFormat="false" ht="15" hidden="false" customHeight="false" outlineLevel="0" collapsed="false">
      <c r="A7580" s="0" t="n">
        <f aca="false">'Profiles 8760'!A7569</f>
        <v>7567</v>
      </c>
      <c r="B7580" s="0" t="n">
        <f aca="false">'Profiles 8760'!B7569</f>
        <v>11</v>
      </c>
      <c r="C7580" s="0" t="n">
        <f aca="false">'Profiles 8760'!E7569</f>
        <v>0</v>
      </c>
      <c r="D7580" s="0" t="n">
        <f aca="false">'Profiles 8760'!F7569</f>
        <v>0</v>
      </c>
      <c r="E7580" s="0" t="n">
        <f aca="false">'Profiles 8760'!G7569</f>
        <v>0.651026</v>
      </c>
      <c r="F7580" s="0" t="n">
        <f aca="false">D7580*Assumptions!$C$11*$B$7+E7580*Assumptions!$C$12*$B$8</f>
        <v>26.6269634</v>
      </c>
      <c r="G7580" s="0" t="n">
        <f aca="false">C7580*Assumptions!$C$15</f>
        <v>0</v>
      </c>
      <c r="H7580" s="0" t="n">
        <f aca="false">MIN(F7580,G7580)</f>
        <v>0</v>
      </c>
      <c r="I7580" s="0" t="n">
        <f aca="false">IF(C7580=1,MIN(G7580-H7580,Assumptions!$C$13,P7579),0)</f>
        <v>0</v>
      </c>
      <c r="J7580" s="0" t="n">
        <f aca="false">H7580+I7580</f>
        <v>0</v>
      </c>
      <c r="K7580" s="0" t="n">
        <f aca="false">MIN(IF(C7580=1,F7580-H7580,F7580),Assumptions!$C$13,MAX(0,($B$5-P7579)/$B$6))</f>
        <v>26.6269634</v>
      </c>
      <c r="L7580" s="0" t="n">
        <f aca="false">IF(C7580=1,0,MIN(F7580-K7580,Assumptions!$C$15,MAX(0,$B$10-O7579-M7580)))</f>
        <v>0</v>
      </c>
      <c r="M7580" s="0" t="n">
        <f aca="false">'Profiles 8760'!H7569</f>
        <v>40000</v>
      </c>
      <c r="N7580" s="0" t="n">
        <f aca="false">J7580+L7580</f>
        <v>0</v>
      </c>
      <c r="O7580" s="0" t="n">
        <f aca="false">O7579+N7580</f>
        <v>703679.43914454</v>
      </c>
      <c r="P7580" s="0" t="n">
        <f aca="false">MIN($B$5,P7579+K7580*$B$6-I7580)</f>
        <v>289.85722072956</v>
      </c>
      <c r="Q7580" s="0" t="n">
        <f aca="false">MAX(0,F7580-H7580-K7580-L7580)</f>
        <v>0</v>
      </c>
    </row>
    <row r="7581" customFormat="false" ht="15" hidden="false" customHeight="false" outlineLevel="0" collapsed="false">
      <c r="A7581" s="0" t="n">
        <f aca="false">'Profiles 8760'!A7570</f>
        <v>7568</v>
      </c>
      <c r="B7581" s="0" t="n">
        <f aca="false">'Profiles 8760'!B7570</f>
        <v>11</v>
      </c>
      <c r="C7581" s="0" t="n">
        <f aca="false">'Profiles 8760'!E7570</f>
        <v>1</v>
      </c>
      <c r="D7581" s="0" t="n">
        <f aca="false">'Profiles 8760'!F7570</f>
        <v>0.094716</v>
      </c>
      <c r="E7581" s="0" t="n">
        <f aca="false">'Profiles 8760'!G7570</f>
        <v>0.596437</v>
      </c>
      <c r="F7581" s="0" t="n">
        <f aca="false">D7581*Assumptions!$C$11*$B$7+E7581*Assumptions!$C$12*$B$8</f>
        <v>51.7482541</v>
      </c>
      <c r="G7581" s="0" t="n">
        <f aca="false">C7581*Assumptions!$C$15</f>
        <v>200</v>
      </c>
      <c r="H7581" s="0" t="n">
        <f aca="false">MIN(F7581,G7581)</f>
        <v>51.7482541</v>
      </c>
      <c r="I7581" s="0" t="n">
        <f aca="false">IF(C7581=1,MIN(G7581-H7581,Assumptions!$C$13,P7580),0)</f>
        <v>148.2517459</v>
      </c>
      <c r="J7581" s="0" t="n">
        <f aca="false">H7581+I7581</f>
        <v>200</v>
      </c>
      <c r="K7581" s="0" t="n">
        <f aca="false">MIN(IF(C7581=1,F7581-H7581,F7581),Assumptions!$C$13,MAX(0,($B$5-P7580)/$B$6))</f>
        <v>0</v>
      </c>
      <c r="L7581" s="0" t="n">
        <f aca="false">IF(C7581=1,0,MIN(F7581-K7581,Assumptions!$C$15,MAX(0,$B$10-O7580-M7581)))</f>
        <v>0</v>
      </c>
      <c r="M7581" s="0" t="n">
        <f aca="false">'Profiles 8760'!H7570</f>
        <v>39800</v>
      </c>
      <c r="N7581" s="0" t="n">
        <f aca="false">J7581+L7581</f>
        <v>200</v>
      </c>
      <c r="O7581" s="0" t="n">
        <f aca="false">O7580+N7581</f>
        <v>703879.43914454</v>
      </c>
      <c r="P7581" s="0" t="n">
        <f aca="false">MIN($B$5,P7580+K7581*$B$6-I7581)</f>
        <v>141.60547482956</v>
      </c>
      <c r="Q7581" s="0" t="n">
        <f aca="false">MAX(0,F7581-H7581-K7581-L7581)</f>
        <v>0</v>
      </c>
    </row>
    <row r="7582" customFormat="false" ht="15" hidden="false" customHeight="false" outlineLevel="0" collapsed="false">
      <c r="A7582" s="0" t="n">
        <f aca="false">'Profiles 8760'!A7571</f>
        <v>7569</v>
      </c>
      <c r="B7582" s="0" t="n">
        <f aca="false">'Profiles 8760'!B7571</f>
        <v>11</v>
      </c>
      <c r="C7582" s="0" t="n">
        <f aca="false">'Profiles 8760'!E7571</f>
        <v>1</v>
      </c>
      <c r="D7582" s="0" t="n">
        <f aca="false">'Profiles 8760'!F7571</f>
        <v>0.44352</v>
      </c>
      <c r="E7582" s="0" t="n">
        <f aca="false">'Profiles 8760'!G7571</f>
        <v>0.665213</v>
      </c>
      <c r="F7582" s="0" t="n">
        <f aca="false">D7582*Assumptions!$C$11*$B$7+E7582*Assumptions!$C$12*$B$8</f>
        <v>155.2957877</v>
      </c>
      <c r="G7582" s="0" t="n">
        <f aca="false">C7582*Assumptions!$C$15</f>
        <v>200</v>
      </c>
      <c r="H7582" s="0" t="n">
        <f aca="false">MIN(F7582,G7582)</f>
        <v>155.2957877</v>
      </c>
      <c r="I7582" s="0" t="n">
        <f aca="false">IF(C7582=1,MIN(G7582-H7582,Assumptions!$C$13,P7581),0)</f>
        <v>44.7042123</v>
      </c>
      <c r="J7582" s="0" t="n">
        <f aca="false">H7582+I7582</f>
        <v>200</v>
      </c>
      <c r="K7582" s="0" t="n">
        <f aca="false">MIN(IF(C7582=1,F7582-H7582,F7582),Assumptions!$C$13,MAX(0,($B$5-P7581)/$B$6))</f>
        <v>0</v>
      </c>
      <c r="L7582" s="0" t="n">
        <f aca="false">IF(C7582=1,0,MIN(F7582-K7582,Assumptions!$C$15,MAX(0,$B$10-O7581-M7582)))</f>
        <v>0</v>
      </c>
      <c r="M7582" s="0" t="n">
        <f aca="false">'Profiles 8760'!H7571</f>
        <v>39600</v>
      </c>
      <c r="N7582" s="0" t="n">
        <f aca="false">J7582+L7582</f>
        <v>200</v>
      </c>
      <c r="O7582" s="0" t="n">
        <f aca="false">O7581+N7582</f>
        <v>704079.43914454</v>
      </c>
      <c r="P7582" s="0" t="n">
        <f aca="false">MIN($B$5,P7581+K7582*$B$6-I7582)</f>
        <v>96.9012625295599</v>
      </c>
      <c r="Q7582" s="0" t="n">
        <f aca="false">MAX(0,F7582-H7582-K7582-L7582)</f>
        <v>0</v>
      </c>
    </row>
    <row r="7583" customFormat="false" ht="15" hidden="false" customHeight="false" outlineLevel="0" collapsed="false">
      <c r="A7583" s="0" t="n">
        <f aca="false">'Profiles 8760'!A7572</f>
        <v>7570</v>
      </c>
      <c r="B7583" s="0" t="n">
        <f aca="false">'Profiles 8760'!B7572</f>
        <v>11</v>
      </c>
      <c r="C7583" s="0" t="n">
        <f aca="false">'Profiles 8760'!E7572</f>
        <v>0</v>
      </c>
      <c r="D7583" s="0" t="n">
        <f aca="false">'Profiles 8760'!F7572</f>
        <v>0.835693</v>
      </c>
      <c r="E7583" s="0" t="n">
        <f aca="false">'Profiles 8760'!G7572</f>
        <v>0.772143</v>
      </c>
      <c r="F7583" s="0" t="n">
        <f aca="false">D7583*Assumptions!$C$11*$B$7+E7583*Assumptions!$C$12*$B$8</f>
        <v>272.9287871</v>
      </c>
      <c r="G7583" s="0" t="n">
        <f aca="false">C7583*Assumptions!$C$15</f>
        <v>0</v>
      </c>
      <c r="H7583" s="0" t="n">
        <f aca="false">MIN(F7583,G7583)</f>
        <v>0</v>
      </c>
      <c r="I7583" s="0" t="n">
        <f aca="false">IF(C7583=1,MIN(G7583-H7583,Assumptions!$C$13,P7582),0)</f>
        <v>0</v>
      </c>
      <c r="J7583" s="0" t="n">
        <f aca="false">H7583+I7583</f>
        <v>0</v>
      </c>
      <c r="K7583" s="0" t="n">
        <f aca="false">MIN(IF(C7583=1,F7583-H7583,F7583),Assumptions!$C$13,MAX(0,($B$5-P7582)/$B$6))</f>
        <v>180</v>
      </c>
      <c r="L7583" s="0" t="n">
        <f aca="false">IF(C7583=1,0,MIN(F7583-K7583,Assumptions!$C$15,MAX(0,$B$10-O7582-M7583)))</f>
        <v>92.9287871</v>
      </c>
      <c r="M7583" s="0" t="n">
        <f aca="false">'Profiles 8760'!H7572</f>
        <v>39600</v>
      </c>
      <c r="N7583" s="0" t="n">
        <f aca="false">J7583+L7583</f>
        <v>92.9287871</v>
      </c>
      <c r="O7583" s="0" t="n">
        <f aca="false">O7582+N7583</f>
        <v>704172.36793164</v>
      </c>
      <c r="P7583" s="0" t="n">
        <f aca="false">MIN($B$5,P7582+K7583*$B$6-I7583)</f>
        <v>252.92526252956</v>
      </c>
      <c r="Q7583" s="0" t="n">
        <f aca="false">MAX(0,F7583-H7583-K7583-L7583)</f>
        <v>0</v>
      </c>
    </row>
    <row r="7584" customFormat="false" ht="15" hidden="false" customHeight="false" outlineLevel="0" collapsed="false">
      <c r="A7584" s="0" t="n">
        <f aca="false">'Profiles 8760'!A7573</f>
        <v>7571</v>
      </c>
      <c r="B7584" s="0" t="n">
        <f aca="false">'Profiles 8760'!B7573</f>
        <v>11</v>
      </c>
      <c r="C7584" s="0" t="n">
        <f aca="false">'Profiles 8760'!E7573</f>
        <v>0</v>
      </c>
      <c r="D7584" s="0" t="n">
        <f aca="false">'Profiles 8760'!F7573</f>
        <v>1</v>
      </c>
      <c r="E7584" s="0" t="n">
        <f aca="false">'Profiles 8760'!G7573</f>
        <v>0.375679</v>
      </c>
      <c r="F7584" s="0" t="n">
        <f aca="false">D7584*Assumptions!$C$11*$B$7+E7584*Assumptions!$C$12*$B$8</f>
        <v>304.1652711</v>
      </c>
      <c r="G7584" s="0" t="n">
        <f aca="false">C7584*Assumptions!$C$15</f>
        <v>0</v>
      </c>
      <c r="H7584" s="0" t="n">
        <f aca="false">MIN(F7584,G7584)</f>
        <v>0</v>
      </c>
      <c r="I7584" s="0" t="n">
        <f aca="false">IF(C7584=1,MIN(G7584-H7584,Assumptions!$C$13,P7583),0)</f>
        <v>0</v>
      </c>
      <c r="J7584" s="0" t="n">
        <f aca="false">H7584+I7584</f>
        <v>0</v>
      </c>
      <c r="K7584" s="0" t="n">
        <f aca="false">MIN(IF(C7584=1,F7584-H7584,F7584),Assumptions!$C$13,MAX(0,($B$5-P7583)/$B$6))</f>
        <v>180</v>
      </c>
      <c r="L7584" s="0" t="n">
        <f aca="false">IF(C7584=1,0,MIN(F7584-K7584,Assumptions!$C$15,MAX(0,$B$10-O7583-M7584)))</f>
        <v>124.1652711</v>
      </c>
      <c r="M7584" s="0" t="n">
        <f aca="false">'Profiles 8760'!H7573</f>
        <v>39600</v>
      </c>
      <c r="N7584" s="0" t="n">
        <f aca="false">J7584+L7584</f>
        <v>124.1652711</v>
      </c>
      <c r="O7584" s="0" t="n">
        <f aca="false">O7583+N7584</f>
        <v>704296.53320274</v>
      </c>
      <c r="P7584" s="0" t="n">
        <f aca="false">MIN($B$5,P7583+K7584*$B$6-I7584)</f>
        <v>408.94926252956</v>
      </c>
      <c r="Q7584" s="0" t="n">
        <f aca="false">MAX(0,F7584-H7584-K7584-L7584)</f>
        <v>0</v>
      </c>
    </row>
    <row r="7585" customFormat="false" ht="15" hidden="false" customHeight="false" outlineLevel="0" collapsed="false">
      <c r="A7585" s="0" t="n">
        <f aca="false">'Profiles 8760'!A7574</f>
        <v>7572</v>
      </c>
      <c r="B7585" s="0" t="n">
        <f aca="false">'Profiles 8760'!B7574</f>
        <v>11</v>
      </c>
      <c r="C7585" s="0" t="n">
        <f aca="false">'Profiles 8760'!E7574</f>
        <v>0</v>
      </c>
      <c r="D7585" s="0" t="n">
        <f aca="false">'Profiles 8760'!F7574</f>
        <v>1</v>
      </c>
      <c r="E7585" s="0" t="n">
        <f aca="false">'Profiles 8760'!G7574</f>
        <v>0.385092</v>
      </c>
      <c r="F7585" s="0" t="n">
        <f aca="false">D7585*Assumptions!$C$11*$B$7+E7585*Assumptions!$C$12*$B$8</f>
        <v>304.5502628</v>
      </c>
      <c r="G7585" s="0" t="n">
        <f aca="false">C7585*Assumptions!$C$15</f>
        <v>0</v>
      </c>
      <c r="H7585" s="0" t="n">
        <f aca="false">MIN(F7585,G7585)</f>
        <v>0</v>
      </c>
      <c r="I7585" s="0" t="n">
        <f aca="false">IF(C7585=1,MIN(G7585-H7585,Assumptions!$C$13,P7584),0)</f>
        <v>0</v>
      </c>
      <c r="J7585" s="0" t="n">
        <f aca="false">H7585+I7585</f>
        <v>0</v>
      </c>
      <c r="K7585" s="0" t="n">
        <f aca="false">MIN(IF(C7585=1,F7585-H7585,F7585),Assumptions!$C$13,MAX(0,($B$5-P7584)/$B$6))</f>
        <v>117.513541151869</v>
      </c>
      <c r="L7585" s="0" t="n">
        <f aca="false">IF(C7585=1,0,MIN(F7585-K7585,Assumptions!$C$15,MAX(0,$B$10-O7584-M7585)))</f>
        <v>187.036721648131</v>
      </c>
      <c r="M7585" s="0" t="n">
        <f aca="false">'Profiles 8760'!H7574</f>
        <v>39600</v>
      </c>
      <c r="N7585" s="0" t="n">
        <f aca="false">J7585+L7585</f>
        <v>187.036721648131</v>
      </c>
      <c r="O7585" s="0" t="n">
        <f aca="false">O7584+N7585</f>
        <v>704483.569924388</v>
      </c>
      <c r="P7585" s="0" t="n">
        <f aca="false">MIN($B$5,P7584+K7585*$B$6-I7585)</f>
        <v>510.81</v>
      </c>
      <c r="Q7585" s="0" t="n">
        <f aca="false">MAX(0,F7585-H7585-K7585-L7585)</f>
        <v>0</v>
      </c>
    </row>
    <row r="7586" customFormat="false" ht="15" hidden="false" customHeight="false" outlineLevel="0" collapsed="false">
      <c r="A7586" s="0" t="n">
        <f aca="false">'Profiles 8760'!A7575</f>
        <v>7573</v>
      </c>
      <c r="B7586" s="0" t="n">
        <f aca="false">'Profiles 8760'!B7575</f>
        <v>11</v>
      </c>
      <c r="C7586" s="0" t="n">
        <f aca="false">'Profiles 8760'!E7575</f>
        <v>0</v>
      </c>
      <c r="D7586" s="0" t="n">
        <f aca="false">'Profiles 8760'!F7575</f>
        <v>1</v>
      </c>
      <c r="E7586" s="0" t="n">
        <f aca="false">'Profiles 8760'!G7575</f>
        <v>0.420966</v>
      </c>
      <c r="F7586" s="0" t="n">
        <f aca="false">D7586*Assumptions!$C$11*$B$7+E7586*Assumptions!$C$12*$B$8</f>
        <v>306.0175094</v>
      </c>
      <c r="G7586" s="0" t="n">
        <f aca="false">C7586*Assumptions!$C$15</f>
        <v>0</v>
      </c>
      <c r="H7586" s="0" t="n">
        <f aca="false">MIN(F7586,G7586)</f>
        <v>0</v>
      </c>
      <c r="I7586" s="0" t="n">
        <f aca="false">IF(C7586=1,MIN(G7586-H7586,Assumptions!$C$13,P7585),0)</f>
        <v>0</v>
      </c>
      <c r="J7586" s="0" t="n">
        <f aca="false">H7586+I7586</f>
        <v>0</v>
      </c>
      <c r="K7586" s="0" t="n">
        <f aca="false">MIN(IF(C7586=1,F7586-H7586,F7586),Assumptions!$C$13,MAX(0,($B$5-P7585)/$B$6))</f>
        <v>0</v>
      </c>
      <c r="L7586" s="0" t="n">
        <f aca="false">IF(C7586=1,0,MIN(F7586-K7586,Assumptions!$C$15,MAX(0,$B$10-O7585-M7586)))</f>
        <v>200</v>
      </c>
      <c r="M7586" s="0" t="n">
        <f aca="false">'Profiles 8760'!H7575</f>
        <v>39600</v>
      </c>
      <c r="N7586" s="0" t="n">
        <f aca="false">J7586+L7586</f>
        <v>200</v>
      </c>
      <c r="O7586" s="0" t="n">
        <f aca="false">O7585+N7586</f>
        <v>704683.569924388</v>
      </c>
      <c r="P7586" s="0" t="n">
        <f aca="false">MIN($B$5,P7585+K7586*$B$6-I7586)</f>
        <v>510.81</v>
      </c>
      <c r="Q7586" s="0" t="n">
        <f aca="false">MAX(0,F7586-H7586-K7586-L7586)</f>
        <v>106.0175094</v>
      </c>
    </row>
    <row r="7587" customFormat="false" ht="15" hidden="false" customHeight="false" outlineLevel="0" collapsed="false">
      <c r="A7587" s="0" t="n">
        <f aca="false">'Profiles 8760'!A7576</f>
        <v>7574</v>
      </c>
      <c r="B7587" s="0" t="n">
        <f aca="false">'Profiles 8760'!B7576</f>
        <v>11</v>
      </c>
      <c r="C7587" s="0" t="n">
        <f aca="false">'Profiles 8760'!E7576</f>
        <v>0</v>
      </c>
      <c r="D7587" s="0" t="n">
        <f aca="false">'Profiles 8760'!F7576</f>
        <v>1</v>
      </c>
      <c r="E7587" s="0" t="n">
        <f aca="false">'Profiles 8760'!G7576</f>
        <v>0.330341</v>
      </c>
      <c r="F7587" s="0" t="n">
        <f aca="false">D7587*Assumptions!$C$11*$B$7+E7587*Assumptions!$C$12*$B$8</f>
        <v>302.3109469</v>
      </c>
      <c r="G7587" s="0" t="n">
        <f aca="false">C7587*Assumptions!$C$15</f>
        <v>0</v>
      </c>
      <c r="H7587" s="0" t="n">
        <f aca="false">MIN(F7587,G7587)</f>
        <v>0</v>
      </c>
      <c r="I7587" s="0" t="n">
        <f aca="false">IF(C7587=1,MIN(G7587-H7587,Assumptions!$C$13,P7586),0)</f>
        <v>0</v>
      </c>
      <c r="J7587" s="0" t="n">
        <f aca="false">H7587+I7587</f>
        <v>0</v>
      </c>
      <c r="K7587" s="0" t="n">
        <f aca="false">MIN(IF(C7587=1,F7587-H7587,F7587),Assumptions!$C$13,MAX(0,($B$5-P7586)/$B$6))</f>
        <v>0</v>
      </c>
      <c r="L7587" s="0" t="n">
        <f aca="false">IF(C7587=1,0,MIN(F7587-K7587,Assumptions!$C$15,MAX(0,$B$10-O7586-M7587)))</f>
        <v>200</v>
      </c>
      <c r="M7587" s="0" t="n">
        <f aca="false">'Profiles 8760'!H7576</f>
        <v>39600</v>
      </c>
      <c r="N7587" s="0" t="n">
        <f aca="false">J7587+L7587</f>
        <v>200</v>
      </c>
      <c r="O7587" s="0" t="n">
        <f aca="false">O7586+N7587</f>
        <v>704883.569924388</v>
      </c>
      <c r="P7587" s="0" t="n">
        <f aca="false">MIN($B$5,P7586+K7587*$B$6-I7587)</f>
        <v>510.81</v>
      </c>
      <c r="Q7587" s="0" t="n">
        <f aca="false">MAX(0,F7587-H7587-K7587-L7587)</f>
        <v>102.3109469</v>
      </c>
    </row>
    <row r="7588" customFormat="false" ht="15" hidden="false" customHeight="false" outlineLevel="0" collapsed="false">
      <c r="A7588" s="0" t="n">
        <f aca="false">'Profiles 8760'!A7577</f>
        <v>7575</v>
      </c>
      <c r="B7588" s="0" t="n">
        <f aca="false">'Profiles 8760'!B7577</f>
        <v>11</v>
      </c>
      <c r="C7588" s="0" t="n">
        <f aca="false">'Profiles 8760'!E7577</f>
        <v>0</v>
      </c>
      <c r="D7588" s="0" t="n">
        <f aca="false">'Profiles 8760'!F7577</f>
        <v>1</v>
      </c>
      <c r="E7588" s="0" t="n">
        <f aca="false">'Profiles 8760'!G7577</f>
        <v>0.282977</v>
      </c>
      <c r="F7588" s="0" t="n">
        <f aca="false">D7588*Assumptions!$C$11*$B$7+E7588*Assumptions!$C$12*$B$8</f>
        <v>300.3737593</v>
      </c>
      <c r="G7588" s="0" t="n">
        <f aca="false">C7588*Assumptions!$C$15</f>
        <v>0</v>
      </c>
      <c r="H7588" s="0" t="n">
        <f aca="false">MIN(F7588,G7588)</f>
        <v>0</v>
      </c>
      <c r="I7588" s="0" t="n">
        <f aca="false">IF(C7588=1,MIN(G7588-H7588,Assumptions!$C$13,P7587),0)</f>
        <v>0</v>
      </c>
      <c r="J7588" s="0" t="n">
        <f aca="false">H7588+I7588</f>
        <v>0</v>
      </c>
      <c r="K7588" s="0" t="n">
        <f aca="false">MIN(IF(C7588=1,F7588-H7588,F7588),Assumptions!$C$13,MAX(0,($B$5-P7587)/$B$6))</f>
        <v>0</v>
      </c>
      <c r="L7588" s="0" t="n">
        <f aca="false">IF(C7588=1,0,MIN(F7588-K7588,Assumptions!$C$15,MAX(0,$B$10-O7587-M7588)))</f>
        <v>200</v>
      </c>
      <c r="M7588" s="0" t="n">
        <f aca="false">'Profiles 8760'!H7577</f>
        <v>39600</v>
      </c>
      <c r="N7588" s="0" t="n">
        <f aca="false">J7588+L7588</f>
        <v>200</v>
      </c>
      <c r="O7588" s="0" t="n">
        <f aca="false">O7587+N7588</f>
        <v>705083.569924388</v>
      </c>
      <c r="P7588" s="0" t="n">
        <f aca="false">MIN($B$5,P7587+K7588*$B$6-I7588)</f>
        <v>510.81</v>
      </c>
      <c r="Q7588" s="0" t="n">
        <f aca="false">MAX(0,F7588-H7588-K7588-L7588)</f>
        <v>100.3737593</v>
      </c>
    </row>
    <row r="7589" customFormat="false" ht="15" hidden="false" customHeight="false" outlineLevel="0" collapsed="false">
      <c r="A7589" s="0" t="n">
        <f aca="false">'Profiles 8760'!A7578</f>
        <v>7576</v>
      </c>
      <c r="B7589" s="0" t="n">
        <f aca="false">'Profiles 8760'!B7578</f>
        <v>11</v>
      </c>
      <c r="C7589" s="0" t="n">
        <f aca="false">'Profiles 8760'!E7578</f>
        <v>0</v>
      </c>
      <c r="D7589" s="0" t="n">
        <f aca="false">'Profiles 8760'!F7578</f>
        <v>0.835693</v>
      </c>
      <c r="E7589" s="0" t="n">
        <f aca="false">'Profiles 8760'!G7578</f>
        <v>0.373987</v>
      </c>
      <c r="F7589" s="0" t="n">
        <f aca="false">D7589*Assumptions!$C$11*$B$7+E7589*Assumptions!$C$12*$B$8</f>
        <v>256.6442067</v>
      </c>
      <c r="G7589" s="0" t="n">
        <f aca="false">C7589*Assumptions!$C$15</f>
        <v>0</v>
      </c>
      <c r="H7589" s="0" t="n">
        <f aca="false">MIN(F7589,G7589)</f>
        <v>0</v>
      </c>
      <c r="I7589" s="0" t="n">
        <f aca="false">IF(C7589=1,MIN(G7589-H7589,Assumptions!$C$13,P7588),0)</f>
        <v>0</v>
      </c>
      <c r="J7589" s="0" t="n">
        <f aca="false">H7589+I7589</f>
        <v>0</v>
      </c>
      <c r="K7589" s="0" t="n">
        <f aca="false">MIN(IF(C7589=1,F7589-H7589,F7589),Assumptions!$C$13,MAX(0,($B$5-P7588)/$B$6))</f>
        <v>0</v>
      </c>
      <c r="L7589" s="0" t="n">
        <f aca="false">IF(C7589=1,0,MIN(F7589-K7589,Assumptions!$C$15,MAX(0,$B$10-O7588-M7589)))</f>
        <v>200</v>
      </c>
      <c r="M7589" s="0" t="n">
        <f aca="false">'Profiles 8760'!H7578</f>
        <v>39600</v>
      </c>
      <c r="N7589" s="0" t="n">
        <f aca="false">J7589+L7589</f>
        <v>200</v>
      </c>
      <c r="O7589" s="0" t="n">
        <f aca="false">O7588+N7589</f>
        <v>705283.569924388</v>
      </c>
      <c r="P7589" s="0" t="n">
        <f aca="false">MIN($B$5,P7588+K7589*$B$6-I7589)</f>
        <v>510.81</v>
      </c>
      <c r="Q7589" s="0" t="n">
        <f aca="false">MAX(0,F7589-H7589-K7589-L7589)</f>
        <v>56.6442067</v>
      </c>
    </row>
    <row r="7590" customFormat="false" ht="15" hidden="false" customHeight="false" outlineLevel="0" collapsed="false">
      <c r="A7590" s="0" t="n">
        <f aca="false">'Profiles 8760'!A7579</f>
        <v>7577</v>
      </c>
      <c r="B7590" s="0" t="n">
        <f aca="false">'Profiles 8760'!B7579</f>
        <v>11</v>
      </c>
      <c r="C7590" s="0" t="n">
        <f aca="false">'Profiles 8760'!E7579</f>
        <v>0</v>
      </c>
      <c r="D7590" s="0" t="n">
        <f aca="false">'Profiles 8760'!F7579</f>
        <v>0.44352</v>
      </c>
      <c r="E7590" s="0" t="n">
        <f aca="false">'Profiles 8760'!G7579</f>
        <v>0.385831</v>
      </c>
      <c r="F7590" s="0" t="n">
        <f aca="false">D7590*Assumptions!$C$11*$B$7+E7590*Assumptions!$C$12*$B$8</f>
        <v>143.8690639</v>
      </c>
      <c r="G7590" s="0" t="n">
        <f aca="false">C7590*Assumptions!$C$15</f>
        <v>0</v>
      </c>
      <c r="H7590" s="0" t="n">
        <f aca="false">MIN(F7590,G7590)</f>
        <v>0</v>
      </c>
      <c r="I7590" s="0" t="n">
        <f aca="false">IF(C7590=1,MIN(G7590-H7590,Assumptions!$C$13,P7589),0)</f>
        <v>0</v>
      </c>
      <c r="J7590" s="0" t="n">
        <f aca="false">H7590+I7590</f>
        <v>0</v>
      </c>
      <c r="K7590" s="0" t="n">
        <f aca="false">MIN(IF(C7590=1,F7590-H7590,F7590),Assumptions!$C$13,MAX(0,($B$5-P7589)/$B$6))</f>
        <v>0</v>
      </c>
      <c r="L7590" s="0" t="n">
        <f aca="false">IF(C7590=1,0,MIN(F7590-K7590,Assumptions!$C$15,MAX(0,$B$10-O7589-M7590)))</f>
        <v>143.8690639</v>
      </c>
      <c r="M7590" s="0" t="n">
        <f aca="false">'Profiles 8760'!H7579</f>
        <v>39600</v>
      </c>
      <c r="N7590" s="0" t="n">
        <f aca="false">J7590+L7590</f>
        <v>143.8690639</v>
      </c>
      <c r="O7590" s="0" t="n">
        <f aca="false">O7589+N7590</f>
        <v>705427.438988288</v>
      </c>
      <c r="P7590" s="0" t="n">
        <f aca="false">MIN($B$5,P7589+K7590*$B$6-I7590)</f>
        <v>510.81</v>
      </c>
      <c r="Q7590" s="0" t="n">
        <f aca="false">MAX(0,F7590-H7590-K7590-L7590)</f>
        <v>0</v>
      </c>
    </row>
    <row r="7591" customFormat="false" ht="15" hidden="false" customHeight="false" outlineLevel="0" collapsed="false">
      <c r="A7591" s="0" t="n">
        <f aca="false">'Profiles 8760'!A7580</f>
        <v>7578</v>
      </c>
      <c r="B7591" s="0" t="n">
        <f aca="false">'Profiles 8760'!B7580</f>
        <v>11</v>
      </c>
      <c r="C7591" s="0" t="n">
        <f aca="false">'Profiles 8760'!E7580</f>
        <v>0</v>
      </c>
      <c r="D7591" s="0" t="n">
        <f aca="false">'Profiles 8760'!F7580</f>
        <v>0.094716</v>
      </c>
      <c r="E7591" s="0" t="n">
        <f aca="false">'Profiles 8760'!G7580</f>
        <v>0.354814</v>
      </c>
      <c r="F7591" s="0" t="n">
        <f aca="false">D7591*Assumptions!$C$11*$B$7+E7591*Assumptions!$C$12*$B$8</f>
        <v>41.8658734</v>
      </c>
      <c r="G7591" s="0" t="n">
        <f aca="false">C7591*Assumptions!$C$15</f>
        <v>0</v>
      </c>
      <c r="H7591" s="0" t="n">
        <f aca="false">MIN(F7591,G7591)</f>
        <v>0</v>
      </c>
      <c r="I7591" s="0" t="n">
        <f aca="false">IF(C7591=1,MIN(G7591-H7591,Assumptions!$C$13,P7590),0)</f>
        <v>0</v>
      </c>
      <c r="J7591" s="0" t="n">
        <f aca="false">H7591+I7591</f>
        <v>0</v>
      </c>
      <c r="K7591" s="0" t="n">
        <f aca="false">MIN(IF(C7591=1,F7591-H7591,F7591),Assumptions!$C$13,MAX(0,($B$5-P7590)/$B$6))</f>
        <v>0</v>
      </c>
      <c r="L7591" s="0" t="n">
        <f aca="false">IF(C7591=1,0,MIN(F7591-K7591,Assumptions!$C$15,MAX(0,$B$10-O7590-M7591)))</f>
        <v>41.8658734</v>
      </c>
      <c r="M7591" s="0" t="n">
        <f aca="false">'Profiles 8760'!H7580</f>
        <v>39600</v>
      </c>
      <c r="N7591" s="0" t="n">
        <f aca="false">J7591+L7591</f>
        <v>41.8658734</v>
      </c>
      <c r="O7591" s="0" t="n">
        <f aca="false">O7590+N7591</f>
        <v>705469.304861688</v>
      </c>
      <c r="P7591" s="0" t="n">
        <f aca="false">MIN($B$5,P7590+K7591*$B$6-I7591)</f>
        <v>510.81</v>
      </c>
      <c r="Q7591" s="0" t="n">
        <f aca="false">MAX(0,F7591-H7591-K7591-L7591)</f>
        <v>0</v>
      </c>
    </row>
    <row r="7592" customFormat="false" ht="15" hidden="false" customHeight="false" outlineLevel="0" collapsed="false">
      <c r="A7592" s="0" t="n">
        <f aca="false">'Profiles 8760'!A7581</f>
        <v>7579</v>
      </c>
      <c r="B7592" s="0" t="n">
        <f aca="false">'Profiles 8760'!B7581</f>
        <v>11</v>
      </c>
      <c r="C7592" s="0" t="n">
        <f aca="false">'Profiles 8760'!E7581</f>
        <v>0</v>
      </c>
      <c r="D7592" s="0" t="n">
        <f aca="false">'Profiles 8760'!F7581</f>
        <v>0</v>
      </c>
      <c r="E7592" s="0" t="n">
        <f aca="false">'Profiles 8760'!G7581</f>
        <v>0.532001</v>
      </c>
      <c r="F7592" s="0" t="n">
        <f aca="false">D7592*Assumptions!$C$11*$B$7+E7592*Assumptions!$C$12*$B$8</f>
        <v>21.7588409</v>
      </c>
      <c r="G7592" s="0" t="n">
        <f aca="false">C7592*Assumptions!$C$15</f>
        <v>0</v>
      </c>
      <c r="H7592" s="0" t="n">
        <f aca="false">MIN(F7592,G7592)</f>
        <v>0</v>
      </c>
      <c r="I7592" s="0" t="n">
        <f aca="false">IF(C7592=1,MIN(G7592-H7592,Assumptions!$C$13,P7591),0)</f>
        <v>0</v>
      </c>
      <c r="J7592" s="0" t="n">
        <f aca="false">H7592+I7592</f>
        <v>0</v>
      </c>
      <c r="K7592" s="0" t="n">
        <f aca="false">MIN(IF(C7592=1,F7592-H7592,F7592),Assumptions!$C$13,MAX(0,($B$5-P7591)/$B$6))</f>
        <v>0</v>
      </c>
      <c r="L7592" s="0" t="n">
        <f aca="false">IF(C7592=1,0,MIN(F7592-K7592,Assumptions!$C$15,MAX(0,$B$10-O7591-M7592)))</f>
        <v>21.7588409</v>
      </c>
      <c r="M7592" s="0" t="n">
        <f aca="false">'Profiles 8760'!H7581</f>
        <v>39600</v>
      </c>
      <c r="N7592" s="0" t="n">
        <f aca="false">J7592+L7592</f>
        <v>21.7588409</v>
      </c>
      <c r="O7592" s="0" t="n">
        <f aca="false">O7591+N7592</f>
        <v>705491.063702588</v>
      </c>
      <c r="P7592" s="0" t="n">
        <f aca="false">MIN($B$5,P7591+K7592*$B$6-I7592)</f>
        <v>510.81</v>
      </c>
      <c r="Q7592" s="0" t="n">
        <f aca="false">MAX(0,F7592-H7592-K7592-L7592)</f>
        <v>0</v>
      </c>
    </row>
    <row r="7593" customFormat="false" ht="15" hidden="false" customHeight="false" outlineLevel="0" collapsed="false">
      <c r="A7593" s="0" t="n">
        <f aca="false">'Profiles 8760'!A7582</f>
        <v>7580</v>
      </c>
      <c r="B7593" s="0" t="n">
        <f aca="false">'Profiles 8760'!B7582</f>
        <v>11</v>
      </c>
      <c r="C7593" s="0" t="n">
        <f aca="false">'Profiles 8760'!E7582</f>
        <v>1</v>
      </c>
      <c r="D7593" s="0" t="n">
        <f aca="false">'Profiles 8760'!F7582</f>
        <v>0</v>
      </c>
      <c r="E7593" s="0" t="n">
        <f aca="false">'Profiles 8760'!G7582</f>
        <v>0.402341</v>
      </c>
      <c r="F7593" s="0" t="n">
        <f aca="false">D7593*Assumptions!$C$11*$B$7+E7593*Assumptions!$C$12*$B$8</f>
        <v>16.4557469</v>
      </c>
      <c r="G7593" s="0" t="n">
        <f aca="false">C7593*Assumptions!$C$15</f>
        <v>200</v>
      </c>
      <c r="H7593" s="0" t="n">
        <f aca="false">MIN(F7593,G7593)</f>
        <v>16.4557469</v>
      </c>
      <c r="I7593" s="0" t="n">
        <f aca="false">IF(C7593=1,MIN(G7593-H7593,Assumptions!$C$13,P7592),0)</f>
        <v>180</v>
      </c>
      <c r="J7593" s="0" t="n">
        <f aca="false">H7593+I7593</f>
        <v>196.4557469</v>
      </c>
      <c r="K7593" s="0" t="n">
        <f aca="false">MIN(IF(C7593=1,F7593-H7593,F7593),Assumptions!$C$13,MAX(0,($B$5-P7592)/$B$6))</f>
        <v>0</v>
      </c>
      <c r="L7593" s="0" t="n">
        <f aca="false">IF(C7593=1,0,MIN(F7593-K7593,Assumptions!$C$15,MAX(0,$B$10-O7592-M7593)))</f>
        <v>0</v>
      </c>
      <c r="M7593" s="0" t="n">
        <f aca="false">'Profiles 8760'!H7582</f>
        <v>39400</v>
      </c>
      <c r="N7593" s="0" t="n">
        <f aca="false">J7593+L7593</f>
        <v>196.4557469</v>
      </c>
      <c r="O7593" s="0" t="n">
        <f aca="false">O7592+N7593</f>
        <v>705687.519449489</v>
      </c>
      <c r="P7593" s="0" t="n">
        <f aca="false">MIN($B$5,P7592+K7593*$B$6-I7593)</f>
        <v>330.81</v>
      </c>
      <c r="Q7593" s="0" t="n">
        <f aca="false">MAX(0,F7593-H7593-K7593-L7593)</f>
        <v>0</v>
      </c>
    </row>
    <row r="7594" customFormat="false" ht="15" hidden="false" customHeight="false" outlineLevel="0" collapsed="false">
      <c r="A7594" s="0" t="n">
        <f aca="false">'Profiles 8760'!A7583</f>
        <v>7581</v>
      </c>
      <c r="B7594" s="0" t="n">
        <f aca="false">'Profiles 8760'!B7583</f>
        <v>11</v>
      </c>
      <c r="C7594" s="0" t="n">
        <f aca="false">'Profiles 8760'!E7583</f>
        <v>1</v>
      </c>
      <c r="D7594" s="0" t="n">
        <f aca="false">'Profiles 8760'!F7583</f>
        <v>0</v>
      </c>
      <c r="E7594" s="0" t="n">
        <f aca="false">'Profiles 8760'!G7583</f>
        <v>0.396324</v>
      </c>
      <c r="F7594" s="0" t="n">
        <f aca="false">D7594*Assumptions!$C$11*$B$7+E7594*Assumptions!$C$12*$B$8</f>
        <v>16.2096516</v>
      </c>
      <c r="G7594" s="0" t="n">
        <f aca="false">C7594*Assumptions!$C$15</f>
        <v>200</v>
      </c>
      <c r="H7594" s="0" t="n">
        <f aca="false">MIN(F7594,G7594)</f>
        <v>16.2096516</v>
      </c>
      <c r="I7594" s="0" t="n">
        <f aca="false">IF(C7594=1,MIN(G7594-H7594,Assumptions!$C$13,P7593),0)</f>
        <v>180</v>
      </c>
      <c r="J7594" s="0" t="n">
        <f aca="false">H7594+I7594</f>
        <v>196.2096516</v>
      </c>
      <c r="K7594" s="0" t="n">
        <f aca="false">MIN(IF(C7594=1,F7594-H7594,F7594),Assumptions!$C$13,MAX(0,($B$5-P7593)/$B$6))</f>
        <v>0</v>
      </c>
      <c r="L7594" s="0" t="n">
        <f aca="false">IF(C7594=1,0,MIN(F7594-K7594,Assumptions!$C$15,MAX(0,$B$10-O7593-M7594)))</f>
        <v>0</v>
      </c>
      <c r="M7594" s="0" t="n">
        <f aca="false">'Profiles 8760'!H7583</f>
        <v>39200</v>
      </c>
      <c r="N7594" s="0" t="n">
        <f aca="false">J7594+L7594</f>
        <v>196.2096516</v>
      </c>
      <c r="O7594" s="0" t="n">
        <f aca="false">O7593+N7594</f>
        <v>705883.729101089</v>
      </c>
      <c r="P7594" s="0" t="n">
        <f aca="false">MIN($B$5,P7593+K7594*$B$6-I7594)</f>
        <v>150.81</v>
      </c>
      <c r="Q7594" s="0" t="n">
        <f aca="false">MAX(0,F7594-H7594-K7594-L7594)</f>
        <v>0</v>
      </c>
    </row>
    <row r="7595" customFormat="false" ht="15" hidden="false" customHeight="false" outlineLevel="0" collapsed="false">
      <c r="A7595" s="0" t="n">
        <f aca="false">'Profiles 8760'!A7584</f>
        <v>7582</v>
      </c>
      <c r="B7595" s="0" t="n">
        <f aca="false">'Profiles 8760'!B7584</f>
        <v>11</v>
      </c>
      <c r="C7595" s="0" t="n">
        <f aca="false">'Profiles 8760'!E7584</f>
        <v>0</v>
      </c>
      <c r="D7595" s="0" t="n">
        <f aca="false">'Profiles 8760'!F7584</f>
        <v>0</v>
      </c>
      <c r="E7595" s="0" t="n">
        <f aca="false">'Profiles 8760'!G7584</f>
        <v>0.50999</v>
      </c>
      <c r="F7595" s="0" t="n">
        <f aca="false">D7595*Assumptions!$C$11*$B$7+E7595*Assumptions!$C$12*$B$8</f>
        <v>20.858591</v>
      </c>
      <c r="G7595" s="0" t="n">
        <f aca="false">C7595*Assumptions!$C$15</f>
        <v>0</v>
      </c>
      <c r="H7595" s="0" t="n">
        <f aca="false">MIN(F7595,G7595)</f>
        <v>0</v>
      </c>
      <c r="I7595" s="0" t="n">
        <f aca="false">IF(C7595=1,MIN(G7595-H7595,Assumptions!$C$13,P7594),0)</f>
        <v>0</v>
      </c>
      <c r="J7595" s="0" t="n">
        <f aca="false">H7595+I7595</f>
        <v>0</v>
      </c>
      <c r="K7595" s="0" t="n">
        <f aca="false">MIN(IF(C7595=1,F7595-H7595,F7595),Assumptions!$C$13,MAX(0,($B$5-P7594)/$B$6))</f>
        <v>20.858591</v>
      </c>
      <c r="L7595" s="0" t="n">
        <f aca="false">IF(C7595=1,0,MIN(F7595-K7595,Assumptions!$C$15,MAX(0,$B$10-O7594-M7595)))</f>
        <v>0</v>
      </c>
      <c r="M7595" s="0" t="n">
        <f aca="false">'Profiles 8760'!H7584</f>
        <v>39200</v>
      </c>
      <c r="N7595" s="0" t="n">
        <f aca="false">J7595+L7595</f>
        <v>0</v>
      </c>
      <c r="O7595" s="0" t="n">
        <f aca="false">O7594+N7595</f>
        <v>705883.729101089</v>
      </c>
      <c r="P7595" s="0" t="n">
        <f aca="false">MIN($B$5,P7594+K7595*$B$6-I7595)</f>
        <v>168.8902266788</v>
      </c>
      <c r="Q7595" s="0" t="n">
        <f aca="false">MAX(0,F7595-H7595-K7595-L7595)</f>
        <v>0</v>
      </c>
    </row>
    <row r="7596" customFormat="false" ht="15" hidden="false" customHeight="false" outlineLevel="0" collapsed="false">
      <c r="A7596" s="0" t="n">
        <f aca="false">'Profiles 8760'!A7585</f>
        <v>7583</v>
      </c>
      <c r="B7596" s="0" t="n">
        <f aca="false">'Profiles 8760'!B7585</f>
        <v>11</v>
      </c>
      <c r="C7596" s="0" t="n">
        <f aca="false">'Profiles 8760'!E7585</f>
        <v>0</v>
      </c>
      <c r="D7596" s="0" t="n">
        <f aca="false">'Profiles 8760'!F7585</f>
        <v>0</v>
      </c>
      <c r="E7596" s="0" t="n">
        <f aca="false">'Profiles 8760'!G7585</f>
        <v>0.30739</v>
      </c>
      <c r="F7596" s="0" t="n">
        <f aca="false">D7596*Assumptions!$C$11*$B$7+E7596*Assumptions!$C$12*$B$8</f>
        <v>12.572251</v>
      </c>
      <c r="G7596" s="0" t="n">
        <f aca="false">C7596*Assumptions!$C$15</f>
        <v>0</v>
      </c>
      <c r="H7596" s="0" t="n">
        <f aca="false">MIN(F7596,G7596)</f>
        <v>0</v>
      </c>
      <c r="I7596" s="0" t="n">
        <f aca="false">IF(C7596=1,MIN(G7596-H7596,Assumptions!$C$13,P7595),0)</f>
        <v>0</v>
      </c>
      <c r="J7596" s="0" t="n">
        <f aca="false">H7596+I7596</f>
        <v>0</v>
      </c>
      <c r="K7596" s="0" t="n">
        <f aca="false">MIN(IF(C7596=1,F7596-H7596,F7596),Assumptions!$C$13,MAX(0,($B$5-P7595)/$B$6))</f>
        <v>12.572251</v>
      </c>
      <c r="L7596" s="0" t="n">
        <f aca="false">IF(C7596=1,0,MIN(F7596-K7596,Assumptions!$C$15,MAX(0,$B$10-O7595-M7596)))</f>
        <v>0</v>
      </c>
      <c r="M7596" s="0" t="n">
        <f aca="false">'Profiles 8760'!H7585</f>
        <v>39200</v>
      </c>
      <c r="N7596" s="0" t="n">
        <f aca="false">J7596+L7596</f>
        <v>0</v>
      </c>
      <c r="O7596" s="0" t="n">
        <f aca="false">O7595+N7596</f>
        <v>705883.729101089</v>
      </c>
      <c r="P7596" s="0" t="n">
        <f aca="false">MIN($B$5,P7595+K7596*$B$6-I7596)</f>
        <v>179.7878538456</v>
      </c>
      <c r="Q7596" s="0" t="n">
        <f aca="false">MAX(0,F7596-H7596-K7596-L7596)</f>
        <v>0</v>
      </c>
    </row>
    <row r="7597" customFormat="false" ht="15" hidden="false" customHeight="false" outlineLevel="0" collapsed="false">
      <c r="A7597" s="0" t="n">
        <f aca="false">'Profiles 8760'!A7586</f>
        <v>7584</v>
      </c>
      <c r="B7597" s="0" t="n">
        <f aca="false">'Profiles 8760'!B7586</f>
        <v>11</v>
      </c>
      <c r="C7597" s="0" t="n">
        <f aca="false">'Profiles 8760'!E7586</f>
        <v>0</v>
      </c>
      <c r="D7597" s="0" t="n">
        <f aca="false">'Profiles 8760'!F7586</f>
        <v>0</v>
      </c>
      <c r="E7597" s="0" t="n">
        <f aca="false">'Profiles 8760'!G7586</f>
        <v>0.223425</v>
      </c>
      <c r="F7597" s="0" t="n">
        <f aca="false">D7597*Assumptions!$C$11*$B$7+E7597*Assumptions!$C$12*$B$8</f>
        <v>9.1380825</v>
      </c>
      <c r="G7597" s="0" t="n">
        <f aca="false">C7597*Assumptions!$C$15</f>
        <v>0</v>
      </c>
      <c r="H7597" s="0" t="n">
        <f aca="false">MIN(F7597,G7597)</f>
        <v>0</v>
      </c>
      <c r="I7597" s="0" t="n">
        <f aca="false">IF(C7597=1,MIN(G7597-H7597,Assumptions!$C$13,P7596),0)</f>
        <v>0</v>
      </c>
      <c r="J7597" s="0" t="n">
        <f aca="false">H7597+I7597</f>
        <v>0</v>
      </c>
      <c r="K7597" s="0" t="n">
        <f aca="false">MIN(IF(C7597=1,F7597-H7597,F7597),Assumptions!$C$13,MAX(0,($B$5-P7596)/$B$6))</f>
        <v>9.1380825</v>
      </c>
      <c r="L7597" s="0" t="n">
        <f aca="false">IF(C7597=1,0,MIN(F7597-K7597,Assumptions!$C$15,MAX(0,$B$10-O7596-M7597)))</f>
        <v>0</v>
      </c>
      <c r="M7597" s="0" t="n">
        <f aca="false">'Profiles 8760'!H7586</f>
        <v>39200</v>
      </c>
      <c r="N7597" s="0" t="n">
        <f aca="false">J7597+L7597</f>
        <v>0</v>
      </c>
      <c r="O7597" s="0" t="n">
        <f aca="false">O7596+N7597</f>
        <v>705883.729101089</v>
      </c>
      <c r="P7597" s="0" t="n">
        <f aca="false">MIN($B$5,P7596+K7597*$B$6-I7597)</f>
        <v>187.7087437566</v>
      </c>
      <c r="Q7597" s="0" t="n">
        <f aca="false">MAX(0,F7597-H7597-K7597-L7597)</f>
        <v>0</v>
      </c>
    </row>
    <row r="7598" customFormat="false" ht="15" hidden="false" customHeight="false" outlineLevel="0" collapsed="false">
      <c r="A7598" s="0" t="n">
        <f aca="false">'Profiles 8760'!A7587</f>
        <v>7585</v>
      </c>
      <c r="B7598" s="0" t="n">
        <f aca="false">'Profiles 8760'!B7587</f>
        <v>11</v>
      </c>
      <c r="C7598" s="0" t="n">
        <f aca="false">'Profiles 8760'!E7587</f>
        <v>0</v>
      </c>
      <c r="D7598" s="0" t="n">
        <f aca="false">'Profiles 8760'!F7587</f>
        <v>0</v>
      </c>
      <c r="E7598" s="0" t="n">
        <f aca="false">'Profiles 8760'!G7587</f>
        <v>0.178021</v>
      </c>
      <c r="F7598" s="0" t="n">
        <f aca="false">D7598*Assumptions!$C$11*$B$7+E7598*Assumptions!$C$12*$B$8</f>
        <v>7.2810589</v>
      </c>
      <c r="G7598" s="0" t="n">
        <f aca="false">C7598*Assumptions!$C$15</f>
        <v>0</v>
      </c>
      <c r="H7598" s="0" t="n">
        <f aca="false">MIN(F7598,G7598)</f>
        <v>0</v>
      </c>
      <c r="I7598" s="0" t="n">
        <f aca="false">IF(C7598=1,MIN(G7598-H7598,Assumptions!$C$13,P7597),0)</f>
        <v>0</v>
      </c>
      <c r="J7598" s="0" t="n">
        <f aca="false">H7598+I7598</f>
        <v>0</v>
      </c>
      <c r="K7598" s="0" t="n">
        <f aca="false">MIN(IF(C7598=1,F7598-H7598,F7598),Assumptions!$C$13,MAX(0,($B$5-P7597)/$B$6))</f>
        <v>7.2810589</v>
      </c>
      <c r="L7598" s="0" t="n">
        <f aca="false">IF(C7598=1,0,MIN(F7598-K7598,Assumptions!$C$15,MAX(0,$B$10-O7597-M7598)))</f>
        <v>0</v>
      </c>
      <c r="M7598" s="0" t="n">
        <f aca="false">'Profiles 8760'!H7587</f>
        <v>39200</v>
      </c>
      <c r="N7598" s="0" t="n">
        <f aca="false">J7598+L7598</f>
        <v>0</v>
      </c>
      <c r="O7598" s="0" t="n">
        <f aca="false">O7597+N7598</f>
        <v>705883.729101089</v>
      </c>
      <c r="P7598" s="0" t="n">
        <f aca="false">MIN($B$5,P7597+K7598*$B$6-I7598)</f>
        <v>194.01996561112</v>
      </c>
      <c r="Q7598" s="0" t="n">
        <f aca="false">MAX(0,F7598-H7598-K7598-L7598)</f>
        <v>0</v>
      </c>
    </row>
    <row r="7599" customFormat="false" ht="15" hidden="false" customHeight="false" outlineLevel="0" collapsed="false">
      <c r="A7599" s="0" t="n">
        <f aca="false">'Profiles 8760'!A7588</f>
        <v>7586</v>
      </c>
      <c r="B7599" s="0" t="n">
        <f aca="false">'Profiles 8760'!B7588</f>
        <v>11</v>
      </c>
      <c r="C7599" s="0" t="n">
        <f aca="false">'Profiles 8760'!E7588</f>
        <v>0</v>
      </c>
      <c r="D7599" s="0" t="n">
        <f aca="false">'Profiles 8760'!F7588</f>
        <v>0</v>
      </c>
      <c r="E7599" s="0" t="n">
        <f aca="false">'Profiles 8760'!G7588</f>
        <v>0.201015</v>
      </c>
      <c r="F7599" s="0" t="n">
        <f aca="false">D7599*Assumptions!$C$11*$B$7+E7599*Assumptions!$C$12*$B$8</f>
        <v>8.2215135</v>
      </c>
      <c r="G7599" s="0" t="n">
        <f aca="false">C7599*Assumptions!$C$15</f>
        <v>0</v>
      </c>
      <c r="H7599" s="0" t="n">
        <f aca="false">MIN(F7599,G7599)</f>
        <v>0</v>
      </c>
      <c r="I7599" s="0" t="n">
        <f aca="false">IF(C7599=1,MIN(G7599-H7599,Assumptions!$C$13,P7598),0)</f>
        <v>0</v>
      </c>
      <c r="J7599" s="0" t="n">
        <f aca="false">H7599+I7599</f>
        <v>0</v>
      </c>
      <c r="K7599" s="0" t="n">
        <f aca="false">MIN(IF(C7599=1,F7599-H7599,F7599),Assumptions!$C$13,MAX(0,($B$5-P7598)/$B$6))</f>
        <v>8.2215135</v>
      </c>
      <c r="L7599" s="0" t="n">
        <f aca="false">IF(C7599=1,0,MIN(F7599-K7599,Assumptions!$C$15,MAX(0,$B$10-O7598-M7599)))</f>
        <v>0</v>
      </c>
      <c r="M7599" s="0" t="n">
        <f aca="false">'Profiles 8760'!H7588</f>
        <v>39200</v>
      </c>
      <c r="N7599" s="0" t="n">
        <f aca="false">J7599+L7599</f>
        <v>0</v>
      </c>
      <c r="O7599" s="0" t="n">
        <f aca="false">O7598+N7599</f>
        <v>705883.729101089</v>
      </c>
      <c r="P7599" s="0" t="n">
        <f aca="false">MIN($B$5,P7598+K7599*$B$6-I7599)</f>
        <v>201.14637351292</v>
      </c>
      <c r="Q7599" s="0" t="n">
        <f aca="false">MAX(0,F7599-H7599-K7599-L7599)</f>
        <v>0</v>
      </c>
    </row>
    <row r="7600" customFormat="false" ht="15" hidden="false" customHeight="false" outlineLevel="0" collapsed="false">
      <c r="A7600" s="0" t="n">
        <f aca="false">'Profiles 8760'!A7589</f>
        <v>7587</v>
      </c>
      <c r="B7600" s="0" t="n">
        <f aca="false">'Profiles 8760'!B7589</f>
        <v>11</v>
      </c>
      <c r="C7600" s="0" t="n">
        <f aca="false">'Profiles 8760'!E7589</f>
        <v>0</v>
      </c>
      <c r="D7600" s="0" t="n">
        <f aca="false">'Profiles 8760'!F7589</f>
        <v>0</v>
      </c>
      <c r="E7600" s="0" t="n">
        <f aca="false">'Profiles 8760'!G7589</f>
        <v>0.208867</v>
      </c>
      <c r="F7600" s="0" t="n">
        <f aca="false">D7600*Assumptions!$C$11*$B$7+E7600*Assumptions!$C$12*$B$8</f>
        <v>8.5426603</v>
      </c>
      <c r="G7600" s="0" t="n">
        <f aca="false">C7600*Assumptions!$C$15</f>
        <v>0</v>
      </c>
      <c r="H7600" s="0" t="n">
        <f aca="false">MIN(F7600,G7600)</f>
        <v>0</v>
      </c>
      <c r="I7600" s="0" t="n">
        <f aca="false">IF(C7600=1,MIN(G7600-H7600,Assumptions!$C$13,P7599),0)</f>
        <v>0</v>
      </c>
      <c r="J7600" s="0" t="n">
        <f aca="false">H7600+I7600</f>
        <v>0</v>
      </c>
      <c r="K7600" s="0" t="n">
        <f aca="false">MIN(IF(C7600=1,F7600-H7600,F7600),Assumptions!$C$13,MAX(0,($B$5-P7599)/$B$6))</f>
        <v>8.5426603</v>
      </c>
      <c r="L7600" s="0" t="n">
        <f aca="false">IF(C7600=1,0,MIN(F7600-K7600,Assumptions!$C$15,MAX(0,$B$10-O7599-M7600)))</f>
        <v>0</v>
      </c>
      <c r="M7600" s="0" t="n">
        <f aca="false">'Profiles 8760'!H7589</f>
        <v>39200</v>
      </c>
      <c r="N7600" s="0" t="n">
        <f aca="false">J7600+L7600</f>
        <v>0</v>
      </c>
      <c r="O7600" s="0" t="n">
        <f aca="false">O7599+N7600</f>
        <v>705883.729101089</v>
      </c>
      <c r="P7600" s="0" t="n">
        <f aca="false">MIN($B$5,P7599+K7600*$B$6-I7600)</f>
        <v>208.55115146096</v>
      </c>
      <c r="Q7600" s="0" t="n">
        <f aca="false">MAX(0,F7600-H7600-K7600-L7600)</f>
        <v>0</v>
      </c>
    </row>
    <row r="7601" customFormat="false" ht="15" hidden="false" customHeight="false" outlineLevel="0" collapsed="false">
      <c r="A7601" s="0" t="n">
        <f aca="false">'Profiles 8760'!A7590</f>
        <v>7588</v>
      </c>
      <c r="B7601" s="0" t="n">
        <f aca="false">'Profiles 8760'!B7590</f>
        <v>11</v>
      </c>
      <c r="C7601" s="0" t="n">
        <f aca="false">'Profiles 8760'!E7590</f>
        <v>0</v>
      </c>
      <c r="D7601" s="0" t="n">
        <f aca="false">'Profiles 8760'!F7590</f>
        <v>0</v>
      </c>
      <c r="E7601" s="0" t="n">
        <f aca="false">'Profiles 8760'!G7590</f>
        <v>0.230431</v>
      </c>
      <c r="F7601" s="0" t="n">
        <f aca="false">D7601*Assumptions!$C$11*$B$7+E7601*Assumptions!$C$12*$B$8</f>
        <v>9.4246279</v>
      </c>
      <c r="G7601" s="0" t="n">
        <f aca="false">C7601*Assumptions!$C$15</f>
        <v>0</v>
      </c>
      <c r="H7601" s="0" t="n">
        <f aca="false">MIN(F7601,G7601)</f>
        <v>0</v>
      </c>
      <c r="I7601" s="0" t="n">
        <f aca="false">IF(C7601=1,MIN(G7601-H7601,Assumptions!$C$13,P7600),0)</f>
        <v>0</v>
      </c>
      <c r="J7601" s="0" t="n">
        <f aca="false">H7601+I7601</f>
        <v>0</v>
      </c>
      <c r="K7601" s="0" t="n">
        <f aca="false">MIN(IF(C7601=1,F7601-H7601,F7601),Assumptions!$C$13,MAX(0,($B$5-P7600)/$B$6))</f>
        <v>9.4246279</v>
      </c>
      <c r="L7601" s="0" t="n">
        <f aca="false">IF(C7601=1,0,MIN(F7601-K7601,Assumptions!$C$15,MAX(0,$B$10-O7600-M7601)))</f>
        <v>0</v>
      </c>
      <c r="M7601" s="0" t="n">
        <f aca="false">'Profiles 8760'!H7590</f>
        <v>39200</v>
      </c>
      <c r="N7601" s="0" t="n">
        <f aca="false">J7601+L7601</f>
        <v>0</v>
      </c>
      <c r="O7601" s="0" t="n">
        <f aca="false">O7600+N7601</f>
        <v>705883.729101089</v>
      </c>
      <c r="P7601" s="0" t="n">
        <f aca="false">MIN($B$5,P7600+K7601*$B$6-I7601)</f>
        <v>216.72041892468</v>
      </c>
      <c r="Q7601" s="0" t="n">
        <f aca="false">MAX(0,F7601-H7601-K7601-L7601)</f>
        <v>0</v>
      </c>
    </row>
    <row r="7602" customFormat="false" ht="15" hidden="false" customHeight="false" outlineLevel="0" collapsed="false">
      <c r="A7602" s="0" t="n">
        <f aca="false">'Profiles 8760'!A7591</f>
        <v>7589</v>
      </c>
      <c r="B7602" s="0" t="n">
        <f aca="false">'Profiles 8760'!B7591</f>
        <v>11</v>
      </c>
      <c r="C7602" s="0" t="n">
        <f aca="false">'Profiles 8760'!E7591</f>
        <v>0</v>
      </c>
      <c r="D7602" s="0" t="n">
        <f aca="false">'Profiles 8760'!F7591</f>
        <v>0</v>
      </c>
      <c r="E7602" s="0" t="n">
        <f aca="false">'Profiles 8760'!G7591</f>
        <v>0.215805</v>
      </c>
      <c r="F7602" s="0" t="n">
        <f aca="false">D7602*Assumptions!$C$11*$B$7+E7602*Assumptions!$C$12*$B$8</f>
        <v>8.8264245</v>
      </c>
      <c r="G7602" s="0" t="n">
        <f aca="false">C7602*Assumptions!$C$15</f>
        <v>0</v>
      </c>
      <c r="H7602" s="0" t="n">
        <f aca="false">MIN(F7602,G7602)</f>
        <v>0</v>
      </c>
      <c r="I7602" s="0" t="n">
        <f aca="false">IF(C7602=1,MIN(G7602-H7602,Assumptions!$C$13,P7601),0)</f>
        <v>0</v>
      </c>
      <c r="J7602" s="0" t="n">
        <f aca="false">H7602+I7602</f>
        <v>0</v>
      </c>
      <c r="K7602" s="0" t="n">
        <f aca="false">MIN(IF(C7602=1,F7602-H7602,F7602),Assumptions!$C$13,MAX(0,($B$5-P7601)/$B$6))</f>
        <v>8.8264245</v>
      </c>
      <c r="L7602" s="0" t="n">
        <f aca="false">IF(C7602=1,0,MIN(F7602-K7602,Assumptions!$C$15,MAX(0,$B$10-O7601-M7602)))</f>
        <v>0</v>
      </c>
      <c r="M7602" s="0" t="n">
        <f aca="false">'Profiles 8760'!H7591</f>
        <v>39200</v>
      </c>
      <c r="N7602" s="0" t="n">
        <f aca="false">J7602+L7602</f>
        <v>0</v>
      </c>
      <c r="O7602" s="0" t="n">
        <f aca="false">O7601+N7602</f>
        <v>705883.729101089</v>
      </c>
      <c r="P7602" s="0" t="n">
        <f aca="false">MIN($B$5,P7601+K7602*$B$6-I7602)</f>
        <v>224.37116368128</v>
      </c>
      <c r="Q7602" s="0" t="n">
        <f aca="false">MAX(0,F7602-H7602-K7602-L7602)</f>
        <v>0</v>
      </c>
    </row>
    <row r="7603" customFormat="false" ht="15" hidden="false" customHeight="false" outlineLevel="0" collapsed="false">
      <c r="A7603" s="0" t="n">
        <f aca="false">'Profiles 8760'!A7592</f>
        <v>7590</v>
      </c>
      <c r="B7603" s="0" t="n">
        <f aca="false">'Profiles 8760'!B7592</f>
        <v>11</v>
      </c>
      <c r="C7603" s="0" t="n">
        <f aca="false">'Profiles 8760'!E7592</f>
        <v>0</v>
      </c>
      <c r="D7603" s="0" t="n">
        <f aca="false">'Profiles 8760'!F7592</f>
        <v>0</v>
      </c>
      <c r="E7603" s="0" t="n">
        <f aca="false">'Profiles 8760'!G7592</f>
        <v>0.117141</v>
      </c>
      <c r="F7603" s="0" t="n">
        <f aca="false">D7603*Assumptions!$C$11*$B$7+E7603*Assumptions!$C$12*$B$8</f>
        <v>4.7910669</v>
      </c>
      <c r="G7603" s="0" t="n">
        <f aca="false">C7603*Assumptions!$C$15</f>
        <v>0</v>
      </c>
      <c r="H7603" s="0" t="n">
        <f aca="false">MIN(F7603,G7603)</f>
        <v>0</v>
      </c>
      <c r="I7603" s="0" t="n">
        <f aca="false">IF(C7603=1,MIN(G7603-H7603,Assumptions!$C$13,P7602),0)</f>
        <v>0</v>
      </c>
      <c r="J7603" s="0" t="n">
        <f aca="false">H7603+I7603</f>
        <v>0</v>
      </c>
      <c r="K7603" s="0" t="n">
        <f aca="false">MIN(IF(C7603=1,F7603-H7603,F7603),Assumptions!$C$13,MAX(0,($B$5-P7602)/$B$6))</f>
        <v>4.7910669</v>
      </c>
      <c r="L7603" s="0" t="n">
        <f aca="false">IF(C7603=1,0,MIN(F7603-K7603,Assumptions!$C$15,MAX(0,$B$10-O7602-M7603)))</f>
        <v>0</v>
      </c>
      <c r="M7603" s="0" t="n">
        <f aca="false">'Profiles 8760'!H7592</f>
        <v>39200</v>
      </c>
      <c r="N7603" s="0" t="n">
        <f aca="false">J7603+L7603</f>
        <v>0</v>
      </c>
      <c r="O7603" s="0" t="n">
        <f aca="false">O7602+N7603</f>
        <v>705883.729101089</v>
      </c>
      <c r="P7603" s="0" t="n">
        <f aca="false">MIN($B$5,P7602+K7603*$B$6-I7603)</f>
        <v>228.5240604702</v>
      </c>
      <c r="Q7603" s="0" t="n">
        <f aca="false">MAX(0,F7603-H7603-K7603-L7603)</f>
        <v>0</v>
      </c>
    </row>
    <row r="7604" customFormat="false" ht="15" hidden="false" customHeight="false" outlineLevel="0" collapsed="false">
      <c r="A7604" s="0" t="n">
        <f aca="false">'Profiles 8760'!A7593</f>
        <v>7591</v>
      </c>
      <c r="B7604" s="0" t="n">
        <f aca="false">'Profiles 8760'!B7593</f>
        <v>11</v>
      </c>
      <c r="C7604" s="0" t="n">
        <f aca="false">'Profiles 8760'!E7593</f>
        <v>0</v>
      </c>
      <c r="D7604" s="0" t="n">
        <f aca="false">'Profiles 8760'!F7593</f>
        <v>0</v>
      </c>
      <c r="E7604" s="0" t="n">
        <f aca="false">'Profiles 8760'!G7593</f>
        <v>0.101972</v>
      </c>
      <c r="F7604" s="0" t="n">
        <f aca="false">D7604*Assumptions!$C$11*$B$7+E7604*Assumptions!$C$12*$B$8</f>
        <v>4.1706548</v>
      </c>
      <c r="G7604" s="0" t="n">
        <f aca="false">C7604*Assumptions!$C$15</f>
        <v>0</v>
      </c>
      <c r="H7604" s="0" t="n">
        <f aca="false">MIN(F7604,G7604)</f>
        <v>0</v>
      </c>
      <c r="I7604" s="0" t="n">
        <f aca="false">IF(C7604=1,MIN(G7604-H7604,Assumptions!$C$13,P7603),0)</f>
        <v>0</v>
      </c>
      <c r="J7604" s="0" t="n">
        <f aca="false">H7604+I7604</f>
        <v>0</v>
      </c>
      <c r="K7604" s="0" t="n">
        <f aca="false">MIN(IF(C7604=1,F7604-H7604,F7604),Assumptions!$C$13,MAX(0,($B$5-P7603)/$B$6))</f>
        <v>4.1706548</v>
      </c>
      <c r="L7604" s="0" t="n">
        <f aca="false">IF(C7604=1,0,MIN(F7604-K7604,Assumptions!$C$15,MAX(0,$B$10-O7603-M7604)))</f>
        <v>0</v>
      </c>
      <c r="M7604" s="0" t="n">
        <f aca="false">'Profiles 8760'!H7593</f>
        <v>39200</v>
      </c>
      <c r="N7604" s="0" t="n">
        <f aca="false">J7604+L7604</f>
        <v>0</v>
      </c>
      <c r="O7604" s="0" t="n">
        <f aca="false">O7603+N7604</f>
        <v>705883.729101089</v>
      </c>
      <c r="P7604" s="0" t="n">
        <f aca="false">MIN($B$5,P7603+K7604*$B$6-I7604)</f>
        <v>232.13918405084</v>
      </c>
      <c r="Q7604" s="0" t="n">
        <f aca="false">MAX(0,F7604-H7604-K7604-L7604)</f>
        <v>0</v>
      </c>
    </row>
    <row r="7605" customFormat="false" ht="15" hidden="false" customHeight="false" outlineLevel="0" collapsed="false">
      <c r="A7605" s="0" t="n">
        <f aca="false">'Profiles 8760'!A7594</f>
        <v>7592</v>
      </c>
      <c r="B7605" s="0" t="n">
        <f aca="false">'Profiles 8760'!B7594</f>
        <v>11</v>
      </c>
      <c r="C7605" s="0" t="n">
        <f aca="false">'Profiles 8760'!E7594</f>
        <v>1</v>
      </c>
      <c r="D7605" s="0" t="n">
        <f aca="false">'Profiles 8760'!F7594</f>
        <v>0.092844</v>
      </c>
      <c r="E7605" s="0" t="n">
        <f aca="false">'Profiles 8760'!G7594</f>
        <v>0.070088</v>
      </c>
      <c r="F7605" s="0" t="n">
        <f aca="false">D7605*Assumptions!$C$11*$B$7+E7605*Assumptions!$C$12*$B$8</f>
        <v>29.6799464</v>
      </c>
      <c r="G7605" s="0" t="n">
        <f aca="false">C7605*Assumptions!$C$15</f>
        <v>200</v>
      </c>
      <c r="H7605" s="0" t="n">
        <f aca="false">MIN(F7605,G7605)</f>
        <v>29.6799464</v>
      </c>
      <c r="I7605" s="0" t="n">
        <f aca="false">IF(C7605=1,MIN(G7605-H7605,Assumptions!$C$13,P7604),0)</f>
        <v>170.3200536</v>
      </c>
      <c r="J7605" s="0" t="n">
        <f aca="false">H7605+I7605</f>
        <v>200</v>
      </c>
      <c r="K7605" s="0" t="n">
        <f aca="false">MIN(IF(C7605=1,F7605-H7605,F7605),Assumptions!$C$13,MAX(0,($B$5-P7604)/$B$6))</f>
        <v>0</v>
      </c>
      <c r="L7605" s="0" t="n">
        <f aca="false">IF(C7605=1,0,MIN(F7605-K7605,Assumptions!$C$15,MAX(0,$B$10-O7604-M7605)))</f>
        <v>0</v>
      </c>
      <c r="M7605" s="0" t="n">
        <f aca="false">'Profiles 8760'!H7594</f>
        <v>39000</v>
      </c>
      <c r="N7605" s="0" t="n">
        <f aca="false">J7605+L7605</f>
        <v>200</v>
      </c>
      <c r="O7605" s="0" t="n">
        <f aca="false">O7604+N7605</f>
        <v>706083.729101089</v>
      </c>
      <c r="P7605" s="0" t="n">
        <f aca="false">MIN($B$5,P7604+K7605*$B$6-I7605)</f>
        <v>61.81913045084</v>
      </c>
      <c r="Q7605" s="0" t="n">
        <f aca="false">MAX(0,F7605-H7605-K7605-L7605)</f>
        <v>0</v>
      </c>
    </row>
    <row r="7606" customFormat="false" ht="15" hidden="false" customHeight="false" outlineLevel="0" collapsed="false">
      <c r="A7606" s="0" t="n">
        <f aca="false">'Profiles 8760'!A7595</f>
        <v>7593</v>
      </c>
      <c r="B7606" s="0" t="n">
        <f aca="false">'Profiles 8760'!B7595</f>
        <v>11</v>
      </c>
      <c r="C7606" s="0" t="n">
        <f aca="false">'Profiles 8760'!E7595</f>
        <v>1</v>
      </c>
      <c r="D7606" s="0" t="n">
        <f aca="false">'Profiles 8760'!F7595</f>
        <v>0.43475</v>
      </c>
      <c r="E7606" s="0" t="n">
        <f aca="false">'Profiles 8760'!G7595</f>
        <v>0.086937</v>
      </c>
      <c r="F7606" s="0" t="n">
        <f aca="false">D7606*Assumptions!$C$11*$B$7+E7606*Assumptions!$C$12*$B$8</f>
        <v>129.1115233</v>
      </c>
      <c r="G7606" s="0" t="n">
        <f aca="false">C7606*Assumptions!$C$15</f>
        <v>200</v>
      </c>
      <c r="H7606" s="0" t="n">
        <f aca="false">MIN(F7606,G7606)</f>
        <v>129.1115233</v>
      </c>
      <c r="I7606" s="0" t="n">
        <f aca="false">IF(C7606=1,MIN(G7606-H7606,Assumptions!$C$13,P7605),0)</f>
        <v>61.81913045084</v>
      </c>
      <c r="J7606" s="0" t="n">
        <f aca="false">H7606+I7606</f>
        <v>190.93065375084</v>
      </c>
      <c r="K7606" s="0" t="n">
        <f aca="false">MIN(IF(C7606=1,F7606-H7606,F7606),Assumptions!$C$13,MAX(0,($B$5-P7605)/$B$6))</f>
        <v>0</v>
      </c>
      <c r="L7606" s="0" t="n">
        <f aca="false">IF(C7606=1,0,MIN(F7606-K7606,Assumptions!$C$15,MAX(0,$B$10-O7605-M7606)))</f>
        <v>0</v>
      </c>
      <c r="M7606" s="0" t="n">
        <f aca="false">'Profiles 8760'!H7595</f>
        <v>38800</v>
      </c>
      <c r="N7606" s="0" t="n">
        <f aca="false">J7606+L7606</f>
        <v>190.93065375084</v>
      </c>
      <c r="O7606" s="0" t="n">
        <f aca="false">O7605+N7606</f>
        <v>706274.659754839</v>
      </c>
      <c r="P7606" s="0" t="n">
        <f aca="false">MIN($B$5,P7605+K7606*$B$6-I7606)</f>
        <v>0</v>
      </c>
      <c r="Q7606" s="0" t="n">
        <f aca="false">MAX(0,F7606-H7606-K7606-L7606)</f>
        <v>0</v>
      </c>
    </row>
    <row r="7607" customFormat="false" ht="15" hidden="false" customHeight="false" outlineLevel="0" collapsed="false">
      <c r="A7607" s="0" t="n">
        <f aca="false">'Profiles 8760'!A7596</f>
        <v>7594</v>
      </c>
      <c r="B7607" s="0" t="n">
        <f aca="false">'Profiles 8760'!B7596</f>
        <v>11</v>
      </c>
      <c r="C7607" s="0" t="n">
        <f aca="false">'Profiles 8760'!E7596</f>
        <v>0</v>
      </c>
      <c r="D7607" s="0" t="n">
        <f aca="false">'Profiles 8760'!F7596</f>
        <v>0.819168</v>
      </c>
      <c r="E7607" s="0" t="n">
        <f aca="false">'Profiles 8760'!G7596</f>
        <v>0.068761</v>
      </c>
      <c r="F7607" s="0" t="n">
        <f aca="false">D7607*Assumptions!$C$11*$B$7+E7607*Assumptions!$C$12*$B$8</f>
        <v>239.3880433</v>
      </c>
      <c r="G7607" s="0" t="n">
        <f aca="false">C7607*Assumptions!$C$15</f>
        <v>0</v>
      </c>
      <c r="H7607" s="0" t="n">
        <f aca="false">MIN(F7607,G7607)</f>
        <v>0</v>
      </c>
      <c r="I7607" s="0" t="n">
        <f aca="false">IF(C7607=1,MIN(G7607-H7607,Assumptions!$C$13,P7606),0)</f>
        <v>0</v>
      </c>
      <c r="J7607" s="0" t="n">
        <f aca="false">H7607+I7607</f>
        <v>0</v>
      </c>
      <c r="K7607" s="0" t="n">
        <f aca="false">MIN(IF(C7607=1,F7607-H7607,F7607),Assumptions!$C$13,MAX(0,($B$5-P7606)/$B$6))</f>
        <v>180</v>
      </c>
      <c r="L7607" s="0" t="n">
        <f aca="false">IF(C7607=1,0,MIN(F7607-K7607,Assumptions!$C$15,MAX(0,$B$10-O7606-M7607)))</f>
        <v>59.3880433</v>
      </c>
      <c r="M7607" s="0" t="n">
        <f aca="false">'Profiles 8760'!H7596</f>
        <v>38800</v>
      </c>
      <c r="N7607" s="0" t="n">
        <f aca="false">J7607+L7607</f>
        <v>59.3880433</v>
      </c>
      <c r="O7607" s="0" t="n">
        <f aca="false">O7606+N7607</f>
        <v>706334.047798139</v>
      </c>
      <c r="P7607" s="0" t="n">
        <f aca="false">MIN($B$5,P7606+K7607*$B$6-I7607)</f>
        <v>156.024</v>
      </c>
      <c r="Q7607" s="0" t="n">
        <f aca="false">MAX(0,F7607-H7607-K7607-L7607)</f>
        <v>0</v>
      </c>
    </row>
    <row r="7608" customFormat="false" ht="15" hidden="false" customHeight="false" outlineLevel="0" collapsed="false">
      <c r="A7608" s="0" t="n">
        <f aca="false">'Profiles 8760'!A7597</f>
        <v>7595</v>
      </c>
      <c r="B7608" s="0" t="n">
        <f aca="false">'Profiles 8760'!B7597</f>
        <v>11</v>
      </c>
      <c r="C7608" s="0" t="n">
        <f aca="false">'Profiles 8760'!E7597</f>
        <v>0</v>
      </c>
      <c r="D7608" s="0" t="n">
        <f aca="false">'Profiles 8760'!F7597</f>
        <v>1</v>
      </c>
      <c r="E7608" s="0" t="n">
        <f aca="false">'Profiles 8760'!G7597</f>
        <v>0.07291</v>
      </c>
      <c r="F7608" s="0" t="n">
        <f aca="false">D7608*Assumptions!$C$11*$B$7+E7608*Assumptions!$C$12*$B$8</f>
        <v>291.782019</v>
      </c>
      <c r="G7608" s="0" t="n">
        <f aca="false">C7608*Assumptions!$C$15</f>
        <v>0</v>
      </c>
      <c r="H7608" s="0" t="n">
        <f aca="false">MIN(F7608,G7608)</f>
        <v>0</v>
      </c>
      <c r="I7608" s="0" t="n">
        <f aca="false">IF(C7608=1,MIN(G7608-H7608,Assumptions!$C$13,P7607),0)</f>
        <v>0</v>
      </c>
      <c r="J7608" s="0" t="n">
        <f aca="false">H7608+I7608</f>
        <v>0</v>
      </c>
      <c r="K7608" s="0" t="n">
        <f aca="false">MIN(IF(C7608=1,F7608-H7608,F7608),Assumptions!$C$13,MAX(0,($B$5-P7607)/$B$6))</f>
        <v>180</v>
      </c>
      <c r="L7608" s="0" t="n">
        <f aca="false">IF(C7608=1,0,MIN(F7608-K7608,Assumptions!$C$15,MAX(0,$B$10-O7607-M7608)))</f>
        <v>111.782019</v>
      </c>
      <c r="M7608" s="0" t="n">
        <f aca="false">'Profiles 8760'!H7597</f>
        <v>38800</v>
      </c>
      <c r="N7608" s="0" t="n">
        <f aca="false">J7608+L7608</f>
        <v>111.782019</v>
      </c>
      <c r="O7608" s="0" t="n">
        <f aca="false">O7607+N7608</f>
        <v>706445.829817139</v>
      </c>
      <c r="P7608" s="0" t="n">
        <f aca="false">MIN($B$5,P7607+K7608*$B$6-I7608)</f>
        <v>312.048</v>
      </c>
      <c r="Q7608" s="0" t="n">
        <f aca="false">MAX(0,F7608-H7608-K7608-L7608)</f>
        <v>0</v>
      </c>
    </row>
    <row r="7609" customFormat="false" ht="15" hidden="false" customHeight="false" outlineLevel="0" collapsed="false">
      <c r="A7609" s="0" t="n">
        <f aca="false">'Profiles 8760'!A7598</f>
        <v>7596</v>
      </c>
      <c r="B7609" s="0" t="n">
        <f aca="false">'Profiles 8760'!B7598</f>
        <v>11</v>
      </c>
      <c r="C7609" s="0" t="n">
        <f aca="false">'Profiles 8760'!E7598</f>
        <v>0</v>
      </c>
      <c r="D7609" s="0" t="n">
        <f aca="false">'Profiles 8760'!F7598</f>
        <v>1</v>
      </c>
      <c r="E7609" s="0" t="n">
        <f aca="false">'Profiles 8760'!G7598</f>
        <v>0.098542</v>
      </c>
      <c r="F7609" s="0" t="n">
        <f aca="false">D7609*Assumptions!$C$11*$B$7+E7609*Assumptions!$C$12*$B$8</f>
        <v>292.8303678</v>
      </c>
      <c r="G7609" s="0" t="n">
        <f aca="false">C7609*Assumptions!$C$15</f>
        <v>0</v>
      </c>
      <c r="H7609" s="0" t="n">
        <f aca="false">MIN(F7609,G7609)</f>
        <v>0</v>
      </c>
      <c r="I7609" s="0" t="n">
        <f aca="false">IF(C7609=1,MIN(G7609-H7609,Assumptions!$C$13,P7608),0)</f>
        <v>0</v>
      </c>
      <c r="J7609" s="0" t="n">
        <f aca="false">H7609+I7609</f>
        <v>0</v>
      </c>
      <c r="K7609" s="0" t="n">
        <f aca="false">MIN(IF(C7609=1,F7609-H7609,F7609),Assumptions!$C$13,MAX(0,($B$5-P7608)/$B$6))</f>
        <v>180</v>
      </c>
      <c r="L7609" s="0" t="n">
        <f aca="false">IF(C7609=1,0,MIN(F7609-K7609,Assumptions!$C$15,MAX(0,$B$10-O7608-M7609)))</f>
        <v>112.8303678</v>
      </c>
      <c r="M7609" s="0" t="n">
        <f aca="false">'Profiles 8760'!H7598</f>
        <v>38800</v>
      </c>
      <c r="N7609" s="0" t="n">
        <f aca="false">J7609+L7609</f>
        <v>112.8303678</v>
      </c>
      <c r="O7609" s="0" t="n">
        <f aca="false">O7608+N7609</f>
        <v>706558.660184939</v>
      </c>
      <c r="P7609" s="0" t="n">
        <f aca="false">MIN($B$5,P7608+K7609*$B$6-I7609)</f>
        <v>468.072</v>
      </c>
      <c r="Q7609" s="0" t="n">
        <f aca="false">MAX(0,F7609-H7609-K7609-L7609)</f>
        <v>0</v>
      </c>
    </row>
    <row r="7610" customFormat="false" ht="15" hidden="false" customHeight="false" outlineLevel="0" collapsed="false">
      <c r="A7610" s="0" t="n">
        <f aca="false">'Profiles 8760'!A7599</f>
        <v>7597</v>
      </c>
      <c r="B7610" s="0" t="n">
        <f aca="false">'Profiles 8760'!B7599</f>
        <v>11</v>
      </c>
      <c r="C7610" s="0" t="n">
        <f aca="false">'Profiles 8760'!E7599</f>
        <v>0</v>
      </c>
      <c r="D7610" s="0" t="n">
        <f aca="false">'Profiles 8760'!F7599</f>
        <v>1</v>
      </c>
      <c r="E7610" s="0" t="n">
        <f aca="false">'Profiles 8760'!G7599</f>
        <v>0.134464</v>
      </c>
      <c r="F7610" s="0" t="n">
        <f aca="false">D7610*Assumptions!$C$11*$B$7+E7610*Assumptions!$C$12*$B$8</f>
        <v>294.2995776</v>
      </c>
      <c r="G7610" s="0" t="n">
        <f aca="false">C7610*Assumptions!$C$15</f>
        <v>0</v>
      </c>
      <c r="H7610" s="0" t="n">
        <f aca="false">MIN(F7610,G7610)</f>
        <v>0</v>
      </c>
      <c r="I7610" s="0" t="n">
        <f aca="false">IF(C7610=1,MIN(G7610-H7610,Assumptions!$C$13,P7609),0)</f>
        <v>0</v>
      </c>
      <c r="J7610" s="0" t="n">
        <f aca="false">H7610+I7610</f>
        <v>0</v>
      </c>
      <c r="K7610" s="0" t="n">
        <f aca="false">MIN(IF(C7610=1,F7610-H7610,F7610),Assumptions!$C$13,MAX(0,($B$5-P7609)/$B$6))</f>
        <v>49.3054914628519</v>
      </c>
      <c r="L7610" s="0" t="n">
        <f aca="false">IF(C7610=1,0,MIN(F7610-K7610,Assumptions!$C$15,MAX(0,$B$10-O7609-M7610)))</f>
        <v>200</v>
      </c>
      <c r="M7610" s="0" t="n">
        <f aca="false">'Profiles 8760'!H7599</f>
        <v>38800</v>
      </c>
      <c r="N7610" s="0" t="n">
        <f aca="false">J7610+L7610</f>
        <v>200</v>
      </c>
      <c r="O7610" s="0" t="n">
        <f aca="false">O7609+N7610</f>
        <v>706758.660184939</v>
      </c>
      <c r="P7610" s="0" t="n">
        <f aca="false">MIN($B$5,P7609+K7610*$B$6-I7610)</f>
        <v>510.81</v>
      </c>
      <c r="Q7610" s="0" t="n">
        <f aca="false">MAX(0,F7610-H7610-K7610-L7610)</f>
        <v>44.9940861371481</v>
      </c>
    </row>
    <row r="7611" customFormat="false" ht="15" hidden="false" customHeight="false" outlineLevel="0" collapsed="false">
      <c r="A7611" s="0" t="n">
        <f aca="false">'Profiles 8760'!A7600</f>
        <v>7598</v>
      </c>
      <c r="B7611" s="0" t="n">
        <f aca="false">'Profiles 8760'!B7600</f>
        <v>11</v>
      </c>
      <c r="C7611" s="0" t="n">
        <f aca="false">'Profiles 8760'!E7600</f>
        <v>0</v>
      </c>
      <c r="D7611" s="0" t="n">
        <f aca="false">'Profiles 8760'!F7600</f>
        <v>1</v>
      </c>
      <c r="E7611" s="0" t="n">
        <f aca="false">'Profiles 8760'!G7600</f>
        <v>0.141474</v>
      </c>
      <c r="F7611" s="0" t="n">
        <f aca="false">D7611*Assumptions!$C$11*$B$7+E7611*Assumptions!$C$12*$B$8</f>
        <v>294.5862866</v>
      </c>
      <c r="G7611" s="0" t="n">
        <f aca="false">C7611*Assumptions!$C$15</f>
        <v>0</v>
      </c>
      <c r="H7611" s="0" t="n">
        <f aca="false">MIN(F7611,G7611)</f>
        <v>0</v>
      </c>
      <c r="I7611" s="0" t="n">
        <f aca="false">IF(C7611=1,MIN(G7611-H7611,Assumptions!$C$13,P7610),0)</f>
        <v>0</v>
      </c>
      <c r="J7611" s="0" t="n">
        <f aca="false">H7611+I7611</f>
        <v>0</v>
      </c>
      <c r="K7611" s="0" t="n">
        <f aca="false">MIN(IF(C7611=1,F7611-H7611,F7611),Assumptions!$C$13,MAX(0,($B$5-P7610)/$B$6))</f>
        <v>0</v>
      </c>
      <c r="L7611" s="0" t="n">
        <f aca="false">IF(C7611=1,0,MIN(F7611-K7611,Assumptions!$C$15,MAX(0,$B$10-O7610-M7611)))</f>
        <v>200</v>
      </c>
      <c r="M7611" s="0" t="n">
        <f aca="false">'Profiles 8760'!H7600</f>
        <v>38800</v>
      </c>
      <c r="N7611" s="0" t="n">
        <f aca="false">J7611+L7611</f>
        <v>200</v>
      </c>
      <c r="O7611" s="0" t="n">
        <f aca="false">O7610+N7611</f>
        <v>706958.660184939</v>
      </c>
      <c r="P7611" s="0" t="n">
        <f aca="false">MIN($B$5,P7610+K7611*$B$6-I7611)</f>
        <v>510.81</v>
      </c>
      <c r="Q7611" s="0" t="n">
        <f aca="false">MAX(0,F7611-H7611-K7611-L7611)</f>
        <v>94.5862866</v>
      </c>
    </row>
    <row r="7612" customFormat="false" ht="15" hidden="false" customHeight="false" outlineLevel="0" collapsed="false">
      <c r="A7612" s="0" t="n">
        <f aca="false">'Profiles 8760'!A7601</f>
        <v>7599</v>
      </c>
      <c r="B7612" s="0" t="n">
        <f aca="false">'Profiles 8760'!B7601</f>
        <v>11</v>
      </c>
      <c r="C7612" s="0" t="n">
        <f aca="false">'Profiles 8760'!E7601</f>
        <v>0</v>
      </c>
      <c r="D7612" s="0" t="n">
        <f aca="false">'Profiles 8760'!F7601</f>
        <v>1</v>
      </c>
      <c r="E7612" s="0" t="n">
        <f aca="false">'Profiles 8760'!G7601</f>
        <v>0.213302</v>
      </c>
      <c r="F7612" s="0" t="n">
        <f aca="false">D7612*Assumptions!$C$11*$B$7+E7612*Assumptions!$C$12*$B$8</f>
        <v>297.5240518</v>
      </c>
      <c r="G7612" s="0" t="n">
        <f aca="false">C7612*Assumptions!$C$15</f>
        <v>0</v>
      </c>
      <c r="H7612" s="0" t="n">
        <f aca="false">MIN(F7612,G7612)</f>
        <v>0</v>
      </c>
      <c r="I7612" s="0" t="n">
        <f aca="false">IF(C7612=1,MIN(G7612-H7612,Assumptions!$C$13,P7611),0)</f>
        <v>0</v>
      </c>
      <c r="J7612" s="0" t="n">
        <f aca="false">H7612+I7612</f>
        <v>0</v>
      </c>
      <c r="K7612" s="0" t="n">
        <f aca="false">MIN(IF(C7612=1,F7612-H7612,F7612),Assumptions!$C$13,MAX(0,($B$5-P7611)/$B$6))</f>
        <v>0</v>
      </c>
      <c r="L7612" s="0" t="n">
        <f aca="false">IF(C7612=1,0,MIN(F7612-K7612,Assumptions!$C$15,MAX(0,$B$10-O7611-M7612)))</f>
        <v>200</v>
      </c>
      <c r="M7612" s="0" t="n">
        <f aca="false">'Profiles 8760'!H7601</f>
        <v>38800</v>
      </c>
      <c r="N7612" s="0" t="n">
        <f aca="false">J7612+L7612</f>
        <v>200</v>
      </c>
      <c r="O7612" s="0" t="n">
        <f aca="false">O7611+N7612</f>
        <v>707158.660184939</v>
      </c>
      <c r="P7612" s="0" t="n">
        <f aca="false">MIN($B$5,P7611+K7612*$B$6-I7612)</f>
        <v>510.81</v>
      </c>
      <c r="Q7612" s="0" t="n">
        <f aca="false">MAX(0,F7612-H7612-K7612-L7612)</f>
        <v>97.5240518</v>
      </c>
    </row>
    <row r="7613" customFormat="false" ht="15" hidden="false" customHeight="false" outlineLevel="0" collapsed="false">
      <c r="A7613" s="0" t="n">
        <f aca="false">'Profiles 8760'!A7602</f>
        <v>7600</v>
      </c>
      <c r="B7613" s="0" t="n">
        <f aca="false">'Profiles 8760'!B7602</f>
        <v>11</v>
      </c>
      <c r="C7613" s="0" t="n">
        <f aca="false">'Profiles 8760'!E7602</f>
        <v>0</v>
      </c>
      <c r="D7613" s="0" t="n">
        <f aca="false">'Profiles 8760'!F7602</f>
        <v>0.819168</v>
      </c>
      <c r="E7613" s="0" t="n">
        <f aca="false">'Profiles 8760'!G7602</f>
        <v>0.279874</v>
      </c>
      <c r="F7613" s="0" t="n">
        <f aca="false">D7613*Assumptions!$C$11*$B$7+E7613*Assumptions!$C$12*$B$8</f>
        <v>248.022565</v>
      </c>
      <c r="G7613" s="0" t="n">
        <f aca="false">C7613*Assumptions!$C$15</f>
        <v>0</v>
      </c>
      <c r="H7613" s="0" t="n">
        <f aca="false">MIN(F7613,G7613)</f>
        <v>0</v>
      </c>
      <c r="I7613" s="0" t="n">
        <f aca="false">IF(C7613=1,MIN(G7613-H7613,Assumptions!$C$13,P7612),0)</f>
        <v>0</v>
      </c>
      <c r="J7613" s="0" t="n">
        <f aca="false">H7613+I7613</f>
        <v>0</v>
      </c>
      <c r="K7613" s="0" t="n">
        <f aca="false">MIN(IF(C7613=1,F7613-H7613,F7613),Assumptions!$C$13,MAX(0,($B$5-P7612)/$B$6))</f>
        <v>0</v>
      </c>
      <c r="L7613" s="0" t="n">
        <f aca="false">IF(C7613=1,0,MIN(F7613-K7613,Assumptions!$C$15,MAX(0,$B$10-O7612-M7613)))</f>
        <v>200</v>
      </c>
      <c r="M7613" s="0" t="n">
        <f aca="false">'Profiles 8760'!H7602</f>
        <v>38800</v>
      </c>
      <c r="N7613" s="0" t="n">
        <f aca="false">J7613+L7613</f>
        <v>200</v>
      </c>
      <c r="O7613" s="0" t="n">
        <f aca="false">O7612+N7613</f>
        <v>707358.660184939</v>
      </c>
      <c r="P7613" s="0" t="n">
        <f aca="false">MIN($B$5,P7612+K7613*$B$6-I7613)</f>
        <v>510.81</v>
      </c>
      <c r="Q7613" s="0" t="n">
        <f aca="false">MAX(0,F7613-H7613-K7613-L7613)</f>
        <v>48.022565</v>
      </c>
    </row>
    <row r="7614" customFormat="false" ht="15" hidden="false" customHeight="false" outlineLevel="0" collapsed="false">
      <c r="A7614" s="0" t="n">
        <f aca="false">'Profiles 8760'!A7603</f>
        <v>7601</v>
      </c>
      <c r="B7614" s="0" t="n">
        <f aca="false">'Profiles 8760'!B7603</f>
        <v>11</v>
      </c>
      <c r="C7614" s="0" t="n">
        <f aca="false">'Profiles 8760'!E7603</f>
        <v>0</v>
      </c>
      <c r="D7614" s="0" t="n">
        <f aca="false">'Profiles 8760'!F7603</f>
        <v>0.43475</v>
      </c>
      <c r="E7614" s="0" t="n">
        <f aca="false">'Profiles 8760'!G7603</f>
        <v>0.28666</v>
      </c>
      <c r="F7614" s="0" t="n">
        <f aca="false">D7614*Assumptions!$C$11*$B$7+E7614*Assumptions!$C$12*$B$8</f>
        <v>137.280194</v>
      </c>
      <c r="G7614" s="0" t="n">
        <f aca="false">C7614*Assumptions!$C$15</f>
        <v>0</v>
      </c>
      <c r="H7614" s="0" t="n">
        <f aca="false">MIN(F7614,G7614)</f>
        <v>0</v>
      </c>
      <c r="I7614" s="0" t="n">
        <f aca="false">IF(C7614=1,MIN(G7614-H7614,Assumptions!$C$13,P7613),0)</f>
        <v>0</v>
      </c>
      <c r="J7614" s="0" t="n">
        <f aca="false">H7614+I7614</f>
        <v>0</v>
      </c>
      <c r="K7614" s="0" t="n">
        <f aca="false">MIN(IF(C7614=1,F7614-H7614,F7614),Assumptions!$C$13,MAX(0,($B$5-P7613)/$B$6))</f>
        <v>0</v>
      </c>
      <c r="L7614" s="0" t="n">
        <f aca="false">IF(C7614=1,0,MIN(F7614-K7614,Assumptions!$C$15,MAX(0,$B$10-O7613-M7614)))</f>
        <v>137.280194</v>
      </c>
      <c r="M7614" s="0" t="n">
        <f aca="false">'Profiles 8760'!H7603</f>
        <v>38800</v>
      </c>
      <c r="N7614" s="0" t="n">
        <f aca="false">J7614+L7614</f>
        <v>137.280194</v>
      </c>
      <c r="O7614" s="0" t="n">
        <f aca="false">O7613+N7614</f>
        <v>707495.940378939</v>
      </c>
      <c r="P7614" s="0" t="n">
        <f aca="false">MIN($B$5,P7613+K7614*$B$6-I7614)</f>
        <v>510.81</v>
      </c>
      <c r="Q7614" s="0" t="n">
        <f aca="false">MAX(0,F7614-H7614-K7614-L7614)</f>
        <v>0</v>
      </c>
    </row>
    <row r="7615" customFormat="false" ht="15" hidden="false" customHeight="false" outlineLevel="0" collapsed="false">
      <c r="A7615" s="0" t="n">
        <f aca="false">'Profiles 8760'!A7604</f>
        <v>7602</v>
      </c>
      <c r="B7615" s="0" t="n">
        <f aca="false">'Profiles 8760'!B7604</f>
        <v>11</v>
      </c>
      <c r="C7615" s="0" t="n">
        <f aca="false">'Profiles 8760'!E7604</f>
        <v>0</v>
      </c>
      <c r="D7615" s="0" t="n">
        <f aca="false">'Profiles 8760'!F7604</f>
        <v>0.092844</v>
      </c>
      <c r="E7615" s="0" t="n">
        <f aca="false">'Profiles 8760'!G7604</f>
        <v>0.465256</v>
      </c>
      <c r="F7615" s="0" t="n">
        <f aca="false">D7615*Assumptions!$C$11*$B$7+E7615*Assumptions!$C$12*$B$8</f>
        <v>45.8423176</v>
      </c>
      <c r="G7615" s="0" t="n">
        <f aca="false">C7615*Assumptions!$C$15</f>
        <v>0</v>
      </c>
      <c r="H7615" s="0" t="n">
        <f aca="false">MIN(F7615,G7615)</f>
        <v>0</v>
      </c>
      <c r="I7615" s="0" t="n">
        <f aca="false">IF(C7615=1,MIN(G7615-H7615,Assumptions!$C$13,P7614),0)</f>
        <v>0</v>
      </c>
      <c r="J7615" s="0" t="n">
        <f aca="false">H7615+I7615</f>
        <v>0</v>
      </c>
      <c r="K7615" s="0" t="n">
        <f aca="false">MIN(IF(C7615=1,F7615-H7615,F7615),Assumptions!$C$13,MAX(0,($B$5-P7614)/$B$6))</f>
        <v>0</v>
      </c>
      <c r="L7615" s="0" t="n">
        <f aca="false">IF(C7615=1,0,MIN(F7615-K7615,Assumptions!$C$15,MAX(0,$B$10-O7614-M7615)))</f>
        <v>45.8423176</v>
      </c>
      <c r="M7615" s="0" t="n">
        <f aca="false">'Profiles 8760'!H7604</f>
        <v>38800</v>
      </c>
      <c r="N7615" s="0" t="n">
        <f aca="false">J7615+L7615</f>
        <v>45.8423176</v>
      </c>
      <c r="O7615" s="0" t="n">
        <f aca="false">O7614+N7615</f>
        <v>707541.782696539</v>
      </c>
      <c r="P7615" s="0" t="n">
        <f aca="false">MIN($B$5,P7614+K7615*$B$6-I7615)</f>
        <v>510.81</v>
      </c>
      <c r="Q7615" s="0" t="n">
        <f aca="false">MAX(0,F7615-H7615-K7615-L7615)</f>
        <v>0</v>
      </c>
    </row>
    <row r="7616" customFormat="false" ht="15" hidden="false" customHeight="false" outlineLevel="0" collapsed="false">
      <c r="A7616" s="0" t="n">
        <f aca="false">'Profiles 8760'!A7605</f>
        <v>7603</v>
      </c>
      <c r="B7616" s="0" t="n">
        <f aca="false">'Profiles 8760'!B7605</f>
        <v>11</v>
      </c>
      <c r="C7616" s="0" t="n">
        <f aca="false">'Profiles 8760'!E7605</f>
        <v>0</v>
      </c>
      <c r="D7616" s="0" t="n">
        <f aca="false">'Profiles 8760'!F7605</f>
        <v>0</v>
      </c>
      <c r="E7616" s="0" t="n">
        <f aca="false">'Profiles 8760'!G7605</f>
        <v>0.501281</v>
      </c>
      <c r="F7616" s="0" t="n">
        <f aca="false">D7616*Assumptions!$C$11*$B$7+E7616*Assumptions!$C$12*$B$8</f>
        <v>20.5023929</v>
      </c>
      <c r="G7616" s="0" t="n">
        <f aca="false">C7616*Assumptions!$C$15</f>
        <v>0</v>
      </c>
      <c r="H7616" s="0" t="n">
        <f aca="false">MIN(F7616,G7616)</f>
        <v>0</v>
      </c>
      <c r="I7616" s="0" t="n">
        <f aca="false">IF(C7616=1,MIN(G7616-H7616,Assumptions!$C$13,P7615),0)</f>
        <v>0</v>
      </c>
      <c r="J7616" s="0" t="n">
        <f aca="false">H7616+I7616</f>
        <v>0</v>
      </c>
      <c r="K7616" s="0" t="n">
        <f aca="false">MIN(IF(C7616=1,F7616-H7616,F7616),Assumptions!$C$13,MAX(0,($B$5-P7615)/$B$6))</f>
        <v>0</v>
      </c>
      <c r="L7616" s="0" t="n">
        <f aca="false">IF(C7616=1,0,MIN(F7616-K7616,Assumptions!$C$15,MAX(0,$B$10-O7615-M7616)))</f>
        <v>20.5023929</v>
      </c>
      <c r="M7616" s="0" t="n">
        <f aca="false">'Profiles 8760'!H7605</f>
        <v>38800</v>
      </c>
      <c r="N7616" s="0" t="n">
        <f aca="false">J7616+L7616</f>
        <v>20.5023929</v>
      </c>
      <c r="O7616" s="0" t="n">
        <f aca="false">O7615+N7616</f>
        <v>707562.285089439</v>
      </c>
      <c r="P7616" s="0" t="n">
        <f aca="false">MIN($B$5,P7615+K7616*$B$6-I7616)</f>
        <v>510.81</v>
      </c>
      <c r="Q7616" s="0" t="n">
        <f aca="false">MAX(0,F7616-H7616-K7616-L7616)</f>
        <v>0</v>
      </c>
    </row>
    <row r="7617" customFormat="false" ht="15" hidden="false" customHeight="false" outlineLevel="0" collapsed="false">
      <c r="A7617" s="0" t="n">
        <f aca="false">'Profiles 8760'!A7606</f>
        <v>7604</v>
      </c>
      <c r="B7617" s="0" t="n">
        <f aca="false">'Profiles 8760'!B7606</f>
        <v>11</v>
      </c>
      <c r="C7617" s="0" t="n">
        <f aca="false">'Profiles 8760'!E7606</f>
        <v>1</v>
      </c>
      <c r="D7617" s="0" t="n">
        <f aca="false">'Profiles 8760'!F7606</f>
        <v>0</v>
      </c>
      <c r="E7617" s="0" t="n">
        <f aca="false">'Profiles 8760'!G7606</f>
        <v>0.306553</v>
      </c>
      <c r="F7617" s="0" t="n">
        <f aca="false">D7617*Assumptions!$C$11*$B$7+E7617*Assumptions!$C$12*$B$8</f>
        <v>12.5380177</v>
      </c>
      <c r="G7617" s="0" t="n">
        <f aca="false">C7617*Assumptions!$C$15</f>
        <v>200</v>
      </c>
      <c r="H7617" s="0" t="n">
        <f aca="false">MIN(F7617,G7617)</f>
        <v>12.5380177</v>
      </c>
      <c r="I7617" s="0" t="n">
        <f aca="false">IF(C7617=1,MIN(G7617-H7617,Assumptions!$C$13,P7616),0)</f>
        <v>180</v>
      </c>
      <c r="J7617" s="0" t="n">
        <f aca="false">H7617+I7617</f>
        <v>192.5380177</v>
      </c>
      <c r="K7617" s="0" t="n">
        <f aca="false">MIN(IF(C7617=1,F7617-H7617,F7617),Assumptions!$C$13,MAX(0,($B$5-P7616)/$B$6))</f>
        <v>0</v>
      </c>
      <c r="L7617" s="0" t="n">
        <f aca="false">IF(C7617=1,0,MIN(F7617-K7617,Assumptions!$C$15,MAX(0,$B$10-O7616-M7617)))</f>
        <v>0</v>
      </c>
      <c r="M7617" s="0" t="n">
        <f aca="false">'Profiles 8760'!H7606</f>
        <v>38600</v>
      </c>
      <c r="N7617" s="0" t="n">
        <f aca="false">J7617+L7617</f>
        <v>192.5380177</v>
      </c>
      <c r="O7617" s="0" t="n">
        <f aca="false">O7616+N7617</f>
        <v>707754.823107139</v>
      </c>
      <c r="P7617" s="0" t="n">
        <f aca="false">MIN($B$5,P7616+K7617*$B$6-I7617)</f>
        <v>330.81</v>
      </c>
      <c r="Q7617" s="0" t="n">
        <f aca="false">MAX(0,F7617-H7617-K7617-L7617)</f>
        <v>0</v>
      </c>
    </row>
    <row r="7618" customFormat="false" ht="15" hidden="false" customHeight="false" outlineLevel="0" collapsed="false">
      <c r="A7618" s="0" t="n">
        <f aca="false">'Profiles 8760'!A7607</f>
        <v>7605</v>
      </c>
      <c r="B7618" s="0" t="n">
        <f aca="false">'Profiles 8760'!B7607</f>
        <v>11</v>
      </c>
      <c r="C7618" s="0" t="n">
        <f aca="false">'Profiles 8760'!E7607</f>
        <v>1</v>
      </c>
      <c r="D7618" s="0" t="n">
        <f aca="false">'Profiles 8760'!F7607</f>
        <v>0</v>
      </c>
      <c r="E7618" s="0" t="n">
        <f aca="false">'Profiles 8760'!G7607</f>
        <v>0.402894</v>
      </c>
      <c r="F7618" s="0" t="n">
        <f aca="false">D7618*Assumptions!$C$11*$B$7+E7618*Assumptions!$C$12*$B$8</f>
        <v>16.4783646</v>
      </c>
      <c r="G7618" s="0" t="n">
        <f aca="false">C7618*Assumptions!$C$15</f>
        <v>200</v>
      </c>
      <c r="H7618" s="0" t="n">
        <f aca="false">MIN(F7618,G7618)</f>
        <v>16.4783646</v>
      </c>
      <c r="I7618" s="0" t="n">
        <f aca="false">IF(C7618=1,MIN(G7618-H7618,Assumptions!$C$13,P7617),0)</f>
        <v>180</v>
      </c>
      <c r="J7618" s="0" t="n">
        <f aca="false">H7618+I7618</f>
        <v>196.4783646</v>
      </c>
      <c r="K7618" s="0" t="n">
        <f aca="false">MIN(IF(C7618=1,F7618-H7618,F7618),Assumptions!$C$13,MAX(0,($B$5-P7617)/$B$6))</f>
        <v>0</v>
      </c>
      <c r="L7618" s="0" t="n">
        <f aca="false">IF(C7618=1,0,MIN(F7618-K7618,Assumptions!$C$15,MAX(0,$B$10-O7617-M7618)))</f>
        <v>0</v>
      </c>
      <c r="M7618" s="0" t="n">
        <f aca="false">'Profiles 8760'!H7607</f>
        <v>38400</v>
      </c>
      <c r="N7618" s="0" t="n">
        <f aca="false">J7618+L7618</f>
        <v>196.4783646</v>
      </c>
      <c r="O7618" s="0" t="n">
        <f aca="false">O7617+N7618</f>
        <v>707951.301471739</v>
      </c>
      <c r="P7618" s="0" t="n">
        <f aca="false">MIN($B$5,P7617+K7618*$B$6-I7618)</f>
        <v>150.81</v>
      </c>
      <c r="Q7618" s="0" t="n">
        <f aca="false">MAX(0,F7618-H7618-K7618-L7618)</f>
        <v>0</v>
      </c>
    </row>
    <row r="7619" customFormat="false" ht="15" hidden="false" customHeight="false" outlineLevel="0" collapsed="false">
      <c r="A7619" s="0" t="n">
        <f aca="false">'Profiles 8760'!A7608</f>
        <v>7606</v>
      </c>
      <c r="B7619" s="0" t="n">
        <f aca="false">'Profiles 8760'!B7608</f>
        <v>11</v>
      </c>
      <c r="C7619" s="0" t="n">
        <f aca="false">'Profiles 8760'!E7608</f>
        <v>0</v>
      </c>
      <c r="D7619" s="0" t="n">
        <f aca="false">'Profiles 8760'!F7608</f>
        <v>0</v>
      </c>
      <c r="E7619" s="0" t="n">
        <f aca="false">'Profiles 8760'!G7608</f>
        <v>0.420791</v>
      </c>
      <c r="F7619" s="0" t="n">
        <f aca="false">D7619*Assumptions!$C$11*$B$7+E7619*Assumptions!$C$12*$B$8</f>
        <v>17.2103519</v>
      </c>
      <c r="G7619" s="0" t="n">
        <f aca="false">C7619*Assumptions!$C$15</f>
        <v>0</v>
      </c>
      <c r="H7619" s="0" t="n">
        <f aca="false">MIN(F7619,G7619)</f>
        <v>0</v>
      </c>
      <c r="I7619" s="0" t="n">
        <f aca="false">IF(C7619=1,MIN(G7619-H7619,Assumptions!$C$13,P7618),0)</f>
        <v>0</v>
      </c>
      <c r="J7619" s="0" t="n">
        <f aca="false">H7619+I7619</f>
        <v>0</v>
      </c>
      <c r="K7619" s="0" t="n">
        <f aca="false">MIN(IF(C7619=1,F7619-H7619,F7619),Assumptions!$C$13,MAX(0,($B$5-P7618)/$B$6))</f>
        <v>17.2103519</v>
      </c>
      <c r="L7619" s="0" t="n">
        <f aca="false">IF(C7619=1,0,MIN(F7619-K7619,Assumptions!$C$15,MAX(0,$B$10-O7618-M7619)))</f>
        <v>0</v>
      </c>
      <c r="M7619" s="0" t="n">
        <f aca="false">'Profiles 8760'!H7608</f>
        <v>38400</v>
      </c>
      <c r="N7619" s="0" t="n">
        <f aca="false">J7619+L7619</f>
        <v>0</v>
      </c>
      <c r="O7619" s="0" t="n">
        <f aca="false">O7618+N7619</f>
        <v>707951.301471739</v>
      </c>
      <c r="P7619" s="0" t="n">
        <f aca="false">MIN($B$5,P7618+K7619*$B$6-I7619)</f>
        <v>165.72793302692</v>
      </c>
      <c r="Q7619" s="0" t="n">
        <f aca="false">MAX(0,F7619-H7619-K7619-L7619)</f>
        <v>0</v>
      </c>
    </row>
    <row r="7620" customFormat="false" ht="15" hidden="false" customHeight="false" outlineLevel="0" collapsed="false">
      <c r="A7620" s="0" t="n">
        <f aca="false">'Profiles 8760'!A7609</f>
        <v>7607</v>
      </c>
      <c r="B7620" s="0" t="n">
        <f aca="false">'Profiles 8760'!B7609</f>
        <v>11</v>
      </c>
      <c r="C7620" s="0" t="n">
        <f aca="false">'Profiles 8760'!E7609</f>
        <v>0</v>
      </c>
      <c r="D7620" s="0" t="n">
        <f aca="false">'Profiles 8760'!F7609</f>
        <v>0</v>
      </c>
      <c r="E7620" s="0" t="n">
        <f aca="false">'Profiles 8760'!G7609</f>
        <v>0.350133</v>
      </c>
      <c r="F7620" s="0" t="n">
        <f aca="false">D7620*Assumptions!$C$11*$B$7+E7620*Assumptions!$C$12*$B$8</f>
        <v>14.3204397</v>
      </c>
      <c r="G7620" s="0" t="n">
        <f aca="false">C7620*Assumptions!$C$15</f>
        <v>0</v>
      </c>
      <c r="H7620" s="0" t="n">
        <f aca="false">MIN(F7620,G7620)</f>
        <v>0</v>
      </c>
      <c r="I7620" s="0" t="n">
        <f aca="false">IF(C7620=1,MIN(G7620-H7620,Assumptions!$C$13,P7619),0)</f>
        <v>0</v>
      </c>
      <c r="J7620" s="0" t="n">
        <f aca="false">H7620+I7620</f>
        <v>0</v>
      </c>
      <c r="K7620" s="0" t="n">
        <f aca="false">MIN(IF(C7620=1,F7620-H7620,F7620),Assumptions!$C$13,MAX(0,($B$5-P7619)/$B$6))</f>
        <v>14.3204397</v>
      </c>
      <c r="L7620" s="0" t="n">
        <f aca="false">IF(C7620=1,0,MIN(F7620-K7620,Assumptions!$C$15,MAX(0,$B$10-O7619-M7620)))</f>
        <v>0</v>
      </c>
      <c r="M7620" s="0" t="n">
        <f aca="false">'Profiles 8760'!H7609</f>
        <v>38400</v>
      </c>
      <c r="N7620" s="0" t="n">
        <f aca="false">J7620+L7620</f>
        <v>0</v>
      </c>
      <c r="O7620" s="0" t="n">
        <f aca="false">O7619+N7620</f>
        <v>707951.301471739</v>
      </c>
      <c r="P7620" s="0" t="n">
        <f aca="false">MIN($B$5,P7619+K7620*$B$6-I7620)</f>
        <v>178.14089015888</v>
      </c>
      <c r="Q7620" s="0" t="n">
        <f aca="false">MAX(0,F7620-H7620-K7620-L7620)</f>
        <v>0</v>
      </c>
    </row>
    <row r="7621" customFormat="false" ht="15" hidden="false" customHeight="false" outlineLevel="0" collapsed="false">
      <c r="A7621" s="0" t="n">
        <f aca="false">'Profiles 8760'!A7610</f>
        <v>7608</v>
      </c>
      <c r="B7621" s="0" t="n">
        <f aca="false">'Profiles 8760'!B7610</f>
        <v>11</v>
      </c>
      <c r="C7621" s="0" t="n">
        <f aca="false">'Profiles 8760'!E7610</f>
        <v>0</v>
      </c>
      <c r="D7621" s="0" t="n">
        <f aca="false">'Profiles 8760'!F7610</f>
        <v>0</v>
      </c>
      <c r="E7621" s="0" t="n">
        <f aca="false">'Profiles 8760'!G7610</f>
        <v>0.428055</v>
      </c>
      <c r="F7621" s="0" t="n">
        <f aca="false">D7621*Assumptions!$C$11*$B$7+E7621*Assumptions!$C$12*$B$8</f>
        <v>17.5074495</v>
      </c>
      <c r="G7621" s="0" t="n">
        <f aca="false">C7621*Assumptions!$C$15</f>
        <v>0</v>
      </c>
      <c r="H7621" s="0" t="n">
        <f aca="false">MIN(F7621,G7621)</f>
        <v>0</v>
      </c>
      <c r="I7621" s="0" t="n">
        <f aca="false">IF(C7621=1,MIN(G7621-H7621,Assumptions!$C$13,P7620),0)</f>
        <v>0</v>
      </c>
      <c r="J7621" s="0" t="n">
        <f aca="false">H7621+I7621</f>
        <v>0</v>
      </c>
      <c r="K7621" s="0" t="n">
        <f aca="false">MIN(IF(C7621=1,F7621-H7621,F7621),Assumptions!$C$13,MAX(0,($B$5-P7620)/$B$6))</f>
        <v>17.5074495</v>
      </c>
      <c r="L7621" s="0" t="n">
        <f aca="false">IF(C7621=1,0,MIN(F7621-K7621,Assumptions!$C$15,MAX(0,$B$10-O7620-M7621)))</f>
        <v>0</v>
      </c>
      <c r="M7621" s="0" t="n">
        <f aca="false">'Profiles 8760'!H7610</f>
        <v>38400</v>
      </c>
      <c r="N7621" s="0" t="n">
        <f aca="false">J7621+L7621</f>
        <v>0</v>
      </c>
      <c r="O7621" s="0" t="n">
        <f aca="false">O7620+N7621</f>
        <v>707951.301471739</v>
      </c>
      <c r="P7621" s="0" t="n">
        <f aca="false">MIN($B$5,P7620+K7621*$B$6-I7621)</f>
        <v>193.31634738548</v>
      </c>
      <c r="Q7621" s="0" t="n">
        <f aca="false">MAX(0,F7621-H7621-K7621-L7621)</f>
        <v>0</v>
      </c>
    </row>
    <row r="7622" customFormat="false" ht="15" hidden="false" customHeight="false" outlineLevel="0" collapsed="false">
      <c r="A7622" s="0" t="n">
        <f aca="false">'Profiles 8760'!A7611</f>
        <v>7609</v>
      </c>
      <c r="B7622" s="0" t="n">
        <f aca="false">'Profiles 8760'!B7611</f>
        <v>11</v>
      </c>
      <c r="C7622" s="0" t="n">
        <f aca="false">'Profiles 8760'!E7611</f>
        <v>0</v>
      </c>
      <c r="D7622" s="0" t="n">
        <f aca="false">'Profiles 8760'!F7611</f>
        <v>0</v>
      </c>
      <c r="E7622" s="0" t="n">
        <f aca="false">'Profiles 8760'!G7611</f>
        <v>0.587144</v>
      </c>
      <c r="F7622" s="0" t="n">
        <f aca="false">D7622*Assumptions!$C$11*$B$7+E7622*Assumptions!$C$12*$B$8</f>
        <v>24.0141896</v>
      </c>
      <c r="G7622" s="0" t="n">
        <f aca="false">C7622*Assumptions!$C$15</f>
        <v>0</v>
      </c>
      <c r="H7622" s="0" t="n">
        <f aca="false">MIN(F7622,G7622)</f>
        <v>0</v>
      </c>
      <c r="I7622" s="0" t="n">
        <f aca="false">IF(C7622=1,MIN(G7622-H7622,Assumptions!$C$13,P7621),0)</f>
        <v>0</v>
      </c>
      <c r="J7622" s="0" t="n">
        <f aca="false">H7622+I7622</f>
        <v>0</v>
      </c>
      <c r="K7622" s="0" t="n">
        <f aca="false">MIN(IF(C7622=1,F7622-H7622,F7622),Assumptions!$C$13,MAX(0,($B$5-P7621)/$B$6))</f>
        <v>24.0141896</v>
      </c>
      <c r="L7622" s="0" t="n">
        <f aca="false">IF(C7622=1,0,MIN(F7622-K7622,Assumptions!$C$15,MAX(0,$B$10-O7621-M7622)))</f>
        <v>0</v>
      </c>
      <c r="M7622" s="0" t="n">
        <f aca="false">'Profiles 8760'!H7611</f>
        <v>38400</v>
      </c>
      <c r="N7622" s="0" t="n">
        <f aca="false">J7622+L7622</f>
        <v>0</v>
      </c>
      <c r="O7622" s="0" t="n">
        <f aca="false">O7621+N7622</f>
        <v>707951.301471739</v>
      </c>
      <c r="P7622" s="0" t="n">
        <f aca="false">MIN($B$5,P7621+K7622*$B$6-I7622)</f>
        <v>214.13184693076</v>
      </c>
      <c r="Q7622" s="0" t="n">
        <f aca="false">MAX(0,F7622-H7622-K7622-L7622)</f>
        <v>0</v>
      </c>
    </row>
    <row r="7623" customFormat="false" ht="15" hidden="false" customHeight="false" outlineLevel="0" collapsed="false">
      <c r="A7623" s="0" t="n">
        <f aca="false">'Profiles 8760'!A7612</f>
        <v>7610</v>
      </c>
      <c r="B7623" s="0" t="n">
        <f aca="false">'Profiles 8760'!B7612</f>
        <v>11</v>
      </c>
      <c r="C7623" s="0" t="n">
        <f aca="false">'Profiles 8760'!E7612</f>
        <v>0</v>
      </c>
      <c r="D7623" s="0" t="n">
        <f aca="false">'Profiles 8760'!F7612</f>
        <v>0</v>
      </c>
      <c r="E7623" s="0" t="n">
        <f aca="false">'Profiles 8760'!G7612</f>
        <v>0.383593</v>
      </c>
      <c r="F7623" s="0" t="n">
        <f aca="false">D7623*Assumptions!$C$11*$B$7+E7623*Assumptions!$C$12*$B$8</f>
        <v>15.6889537</v>
      </c>
      <c r="G7623" s="0" t="n">
        <f aca="false">C7623*Assumptions!$C$15</f>
        <v>0</v>
      </c>
      <c r="H7623" s="0" t="n">
        <f aca="false">MIN(F7623,G7623)</f>
        <v>0</v>
      </c>
      <c r="I7623" s="0" t="n">
        <f aca="false">IF(C7623=1,MIN(G7623-H7623,Assumptions!$C$13,P7622),0)</f>
        <v>0</v>
      </c>
      <c r="J7623" s="0" t="n">
        <f aca="false">H7623+I7623</f>
        <v>0</v>
      </c>
      <c r="K7623" s="0" t="n">
        <f aca="false">MIN(IF(C7623=1,F7623-H7623,F7623),Assumptions!$C$13,MAX(0,($B$5-P7622)/$B$6))</f>
        <v>15.6889537</v>
      </c>
      <c r="L7623" s="0" t="n">
        <f aca="false">IF(C7623=1,0,MIN(F7623-K7623,Assumptions!$C$15,MAX(0,$B$10-O7622-M7623)))</f>
        <v>0</v>
      </c>
      <c r="M7623" s="0" t="n">
        <f aca="false">'Profiles 8760'!H7612</f>
        <v>38400</v>
      </c>
      <c r="N7623" s="0" t="n">
        <f aca="false">J7623+L7623</f>
        <v>0</v>
      </c>
      <c r="O7623" s="0" t="n">
        <f aca="false">O7622+N7623</f>
        <v>707951.301471739</v>
      </c>
      <c r="P7623" s="0" t="n">
        <f aca="false">MIN($B$5,P7622+K7623*$B$6-I7623)</f>
        <v>227.73103199792</v>
      </c>
      <c r="Q7623" s="0" t="n">
        <f aca="false">MAX(0,F7623-H7623-K7623-L7623)</f>
        <v>0</v>
      </c>
    </row>
    <row r="7624" customFormat="false" ht="15" hidden="false" customHeight="false" outlineLevel="0" collapsed="false">
      <c r="A7624" s="0" t="n">
        <f aca="false">'Profiles 8760'!A7613</f>
        <v>7611</v>
      </c>
      <c r="B7624" s="0" t="n">
        <f aca="false">'Profiles 8760'!B7613</f>
        <v>11</v>
      </c>
      <c r="C7624" s="0" t="n">
        <f aca="false">'Profiles 8760'!E7613</f>
        <v>0</v>
      </c>
      <c r="D7624" s="0" t="n">
        <f aca="false">'Profiles 8760'!F7613</f>
        <v>0</v>
      </c>
      <c r="E7624" s="0" t="n">
        <f aca="false">'Profiles 8760'!G7613</f>
        <v>0.325712</v>
      </c>
      <c r="F7624" s="0" t="n">
        <f aca="false">D7624*Assumptions!$C$11*$B$7+E7624*Assumptions!$C$12*$B$8</f>
        <v>13.3216208</v>
      </c>
      <c r="G7624" s="0" t="n">
        <f aca="false">C7624*Assumptions!$C$15</f>
        <v>0</v>
      </c>
      <c r="H7624" s="0" t="n">
        <f aca="false">MIN(F7624,G7624)</f>
        <v>0</v>
      </c>
      <c r="I7624" s="0" t="n">
        <f aca="false">IF(C7624=1,MIN(G7624-H7624,Assumptions!$C$13,P7623),0)</f>
        <v>0</v>
      </c>
      <c r="J7624" s="0" t="n">
        <f aca="false">H7624+I7624</f>
        <v>0</v>
      </c>
      <c r="K7624" s="0" t="n">
        <f aca="false">MIN(IF(C7624=1,F7624-H7624,F7624),Assumptions!$C$13,MAX(0,($B$5-P7623)/$B$6))</f>
        <v>13.3216208</v>
      </c>
      <c r="L7624" s="0" t="n">
        <f aca="false">IF(C7624=1,0,MIN(F7624-K7624,Assumptions!$C$15,MAX(0,$B$10-O7623-M7624)))</f>
        <v>0</v>
      </c>
      <c r="M7624" s="0" t="n">
        <f aca="false">'Profiles 8760'!H7613</f>
        <v>38400</v>
      </c>
      <c r="N7624" s="0" t="n">
        <f aca="false">J7624+L7624</f>
        <v>0</v>
      </c>
      <c r="O7624" s="0" t="n">
        <f aca="false">O7623+N7624</f>
        <v>707951.301471739</v>
      </c>
      <c r="P7624" s="0" t="n">
        <f aca="false">MIN($B$5,P7623+K7624*$B$6-I7624)</f>
        <v>239.27821290736</v>
      </c>
      <c r="Q7624" s="0" t="n">
        <f aca="false">MAX(0,F7624-H7624-K7624-L7624)</f>
        <v>0</v>
      </c>
    </row>
    <row r="7625" customFormat="false" ht="15" hidden="false" customHeight="false" outlineLevel="0" collapsed="false">
      <c r="A7625" s="0" t="n">
        <f aca="false">'Profiles 8760'!A7614</f>
        <v>7612</v>
      </c>
      <c r="B7625" s="0" t="n">
        <f aca="false">'Profiles 8760'!B7614</f>
        <v>11</v>
      </c>
      <c r="C7625" s="0" t="n">
        <f aca="false">'Profiles 8760'!E7614</f>
        <v>0</v>
      </c>
      <c r="D7625" s="0" t="n">
        <f aca="false">'Profiles 8760'!F7614</f>
        <v>0</v>
      </c>
      <c r="E7625" s="0" t="n">
        <f aca="false">'Profiles 8760'!G7614</f>
        <v>0.229565</v>
      </c>
      <c r="F7625" s="0" t="n">
        <f aca="false">D7625*Assumptions!$C$11*$B$7+E7625*Assumptions!$C$12*$B$8</f>
        <v>9.3892085</v>
      </c>
      <c r="G7625" s="0" t="n">
        <f aca="false">C7625*Assumptions!$C$15</f>
        <v>0</v>
      </c>
      <c r="H7625" s="0" t="n">
        <f aca="false">MIN(F7625,G7625)</f>
        <v>0</v>
      </c>
      <c r="I7625" s="0" t="n">
        <f aca="false">IF(C7625=1,MIN(G7625-H7625,Assumptions!$C$13,P7624),0)</f>
        <v>0</v>
      </c>
      <c r="J7625" s="0" t="n">
        <f aca="false">H7625+I7625</f>
        <v>0</v>
      </c>
      <c r="K7625" s="0" t="n">
        <f aca="false">MIN(IF(C7625=1,F7625-H7625,F7625),Assumptions!$C$13,MAX(0,($B$5-P7624)/$B$6))</f>
        <v>9.3892085</v>
      </c>
      <c r="L7625" s="0" t="n">
        <f aca="false">IF(C7625=1,0,MIN(F7625-K7625,Assumptions!$C$15,MAX(0,$B$10-O7624-M7625)))</f>
        <v>0</v>
      </c>
      <c r="M7625" s="0" t="n">
        <f aca="false">'Profiles 8760'!H7614</f>
        <v>38400</v>
      </c>
      <c r="N7625" s="0" t="n">
        <f aca="false">J7625+L7625</f>
        <v>0</v>
      </c>
      <c r="O7625" s="0" t="n">
        <f aca="false">O7624+N7625</f>
        <v>707951.301471739</v>
      </c>
      <c r="P7625" s="0" t="n">
        <f aca="false">MIN($B$5,P7624+K7625*$B$6-I7625)</f>
        <v>247.41677883516</v>
      </c>
      <c r="Q7625" s="0" t="n">
        <f aca="false">MAX(0,F7625-H7625-K7625-L7625)</f>
        <v>0</v>
      </c>
    </row>
    <row r="7626" customFormat="false" ht="15" hidden="false" customHeight="false" outlineLevel="0" collapsed="false">
      <c r="A7626" s="0" t="n">
        <f aca="false">'Profiles 8760'!A7615</f>
        <v>7613</v>
      </c>
      <c r="B7626" s="0" t="n">
        <f aca="false">'Profiles 8760'!B7615</f>
        <v>11</v>
      </c>
      <c r="C7626" s="0" t="n">
        <f aca="false">'Profiles 8760'!E7615</f>
        <v>0</v>
      </c>
      <c r="D7626" s="0" t="n">
        <f aca="false">'Profiles 8760'!F7615</f>
        <v>0</v>
      </c>
      <c r="E7626" s="0" t="n">
        <f aca="false">'Profiles 8760'!G7615</f>
        <v>0.183569</v>
      </c>
      <c r="F7626" s="0" t="n">
        <f aca="false">D7626*Assumptions!$C$11*$B$7+E7626*Assumptions!$C$12*$B$8</f>
        <v>7.5079721</v>
      </c>
      <c r="G7626" s="0" t="n">
        <f aca="false">C7626*Assumptions!$C$15</f>
        <v>0</v>
      </c>
      <c r="H7626" s="0" t="n">
        <f aca="false">MIN(F7626,G7626)</f>
        <v>0</v>
      </c>
      <c r="I7626" s="0" t="n">
        <f aca="false">IF(C7626=1,MIN(G7626-H7626,Assumptions!$C$13,P7625),0)</f>
        <v>0</v>
      </c>
      <c r="J7626" s="0" t="n">
        <f aca="false">H7626+I7626</f>
        <v>0</v>
      </c>
      <c r="K7626" s="0" t="n">
        <f aca="false">MIN(IF(C7626=1,F7626-H7626,F7626),Assumptions!$C$13,MAX(0,($B$5-P7625)/$B$6))</f>
        <v>7.5079721</v>
      </c>
      <c r="L7626" s="0" t="n">
        <f aca="false">IF(C7626=1,0,MIN(F7626-K7626,Assumptions!$C$15,MAX(0,$B$10-O7625-M7626)))</f>
        <v>0</v>
      </c>
      <c r="M7626" s="0" t="n">
        <f aca="false">'Profiles 8760'!H7615</f>
        <v>38400</v>
      </c>
      <c r="N7626" s="0" t="n">
        <f aca="false">J7626+L7626</f>
        <v>0</v>
      </c>
      <c r="O7626" s="0" t="n">
        <f aca="false">O7625+N7626</f>
        <v>707951.301471739</v>
      </c>
      <c r="P7626" s="0" t="n">
        <f aca="false">MIN($B$5,P7625+K7626*$B$6-I7626)</f>
        <v>253.92468905144</v>
      </c>
      <c r="Q7626" s="0" t="n">
        <f aca="false">MAX(0,F7626-H7626-K7626-L7626)</f>
        <v>0</v>
      </c>
    </row>
    <row r="7627" customFormat="false" ht="15" hidden="false" customHeight="false" outlineLevel="0" collapsed="false">
      <c r="A7627" s="0" t="n">
        <f aca="false">'Profiles 8760'!A7616</f>
        <v>7614</v>
      </c>
      <c r="B7627" s="0" t="n">
        <f aca="false">'Profiles 8760'!B7616</f>
        <v>11</v>
      </c>
      <c r="C7627" s="0" t="n">
        <f aca="false">'Profiles 8760'!E7616</f>
        <v>0</v>
      </c>
      <c r="D7627" s="0" t="n">
        <f aca="false">'Profiles 8760'!F7616</f>
        <v>0</v>
      </c>
      <c r="E7627" s="0" t="n">
        <f aca="false">'Profiles 8760'!G7616</f>
        <v>0.243024</v>
      </c>
      <c r="F7627" s="0" t="n">
        <f aca="false">D7627*Assumptions!$C$11*$B$7+E7627*Assumptions!$C$12*$B$8</f>
        <v>9.9396816</v>
      </c>
      <c r="G7627" s="0" t="n">
        <f aca="false">C7627*Assumptions!$C$15</f>
        <v>0</v>
      </c>
      <c r="H7627" s="0" t="n">
        <f aca="false">MIN(F7627,G7627)</f>
        <v>0</v>
      </c>
      <c r="I7627" s="0" t="n">
        <f aca="false">IF(C7627=1,MIN(G7627-H7627,Assumptions!$C$13,P7626),0)</f>
        <v>0</v>
      </c>
      <c r="J7627" s="0" t="n">
        <f aca="false">H7627+I7627</f>
        <v>0</v>
      </c>
      <c r="K7627" s="0" t="n">
        <f aca="false">MIN(IF(C7627=1,F7627-H7627,F7627),Assumptions!$C$13,MAX(0,($B$5-P7626)/$B$6))</f>
        <v>9.9396816</v>
      </c>
      <c r="L7627" s="0" t="n">
        <f aca="false">IF(C7627=1,0,MIN(F7627-K7627,Assumptions!$C$15,MAX(0,$B$10-O7626-M7627)))</f>
        <v>0</v>
      </c>
      <c r="M7627" s="0" t="n">
        <f aca="false">'Profiles 8760'!H7616</f>
        <v>38400</v>
      </c>
      <c r="N7627" s="0" t="n">
        <f aca="false">J7627+L7627</f>
        <v>0</v>
      </c>
      <c r="O7627" s="0" t="n">
        <f aca="false">O7626+N7627</f>
        <v>707951.301471739</v>
      </c>
      <c r="P7627" s="0" t="n">
        <f aca="false">MIN($B$5,P7626+K7627*$B$6-I7627)</f>
        <v>262.54040506232</v>
      </c>
      <c r="Q7627" s="0" t="n">
        <f aca="false">MAX(0,F7627-H7627-K7627-L7627)</f>
        <v>0</v>
      </c>
    </row>
    <row r="7628" customFormat="false" ht="15" hidden="false" customHeight="false" outlineLevel="0" collapsed="false">
      <c r="A7628" s="0" t="n">
        <f aca="false">'Profiles 8760'!A7617</f>
        <v>7615</v>
      </c>
      <c r="B7628" s="0" t="n">
        <f aca="false">'Profiles 8760'!B7617</f>
        <v>11</v>
      </c>
      <c r="C7628" s="0" t="n">
        <f aca="false">'Profiles 8760'!E7617</f>
        <v>0</v>
      </c>
      <c r="D7628" s="0" t="n">
        <f aca="false">'Profiles 8760'!F7617</f>
        <v>0</v>
      </c>
      <c r="E7628" s="0" t="n">
        <f aca="false">'Profiles 8760'!G7617</f>
        <v>0.210378</v>
      </c>
      <c r="F7628" s="0" t="n">
        <f aca="false">D7628*Assumptions!$C$11*$B$7+E7628*Assumptions!$C$12*$B$8</f>
        <v>8.6044602</v>
      </c>
      <c r="G7628" s="0" t="n">
        <f aca="false">C7628*Assumptions!$C$15</f>
        <v>0</v>
      </c>
      <c r="H7628" s="0" t="n">
        <f aca="false">MIN(F7628,G7628)</f>
        <v>0</v>
      </c>
      <c r="I7628" s="0" t="n">
        <f aca="false">IF(C7628=1,MIN(G7628-H7628,Assumptions!$C$13,P7627),0)</f>
        <v>0</v>
      </c>
      <c r="J7628" s="0" t="n">
        <f aca="false">H7628+I7628</f>
        <v>0</v>
      </c>
      <c r="K7628" s="0" t="n">
        <f aca="false">MIN(IF(C7628=1,F7628-H7628,F7628),Assumptions!$C$13,MAX(0,($B$5-P7627)/$B$6))</f>
        <v>8.6044602</v>
      </c>
      <c r="L7628" s="0" t="n">
        <f aca="false">IF(C7628=1,0,MIN(F7628-K7628,Assumptions!$C$15,MAX(0,$B$10-O7627-M7628)))</f>
        <v>0</v>
      </c>
      <c r="M7628" s="0" t="n">
        <f aca="false">'Profiles 8760'!H7617</f>
        <v>38400</v>
      </c>
      <c r="N7628" s="0" t="n">
        <f aca="false">J7628+L7628</f>
        <v>0</v>
      </c>
      <c r="O7628" s="0" t="n">
        <f aca="false">O7627+N7628</f>
        <v>707951.301471739</v>
      </c>
      <c r="P7628" s="0" t="n">
        <f aca="false">MIN($B$5,P7627+K7628*$B$6-I7628)</f>
        <v>269.99875116368</v>
      </c>
      <c r="Q7628" s="0" t="n">
        <f aca="false">MAX(0,F7628-H7628-K7628-L7628)</f>
        <v>0</v>
      </c>
    </row>
    <row r="7629" customFormat="false" ht="15" hidden="false" customHeight="false" outlineLevel="0" collapsed="false">
      <c r="A7629" s="0" t="n">
        <f aca="false">'Profiles 8760'!A7618</f>
        <v>7616</v>
      </c>
      <c r="B7629" s="0" t="n">
        <f aca="false">'Profiles 8760'!B7618</f>
        <v>11</v>
      </c>
      <c r="C7629" s="0" t="n">
        <f aca="false">'Profiles 8760'!E7618</f>
        <v>1</v>
      </c>
      <c r="D7629" s="0" t="n">
        <f aca="false">'Profiles 8760'!F7618</f>
        <v>0.082503</v>
      </c>
      <c r="E7629" s="0" t="n">
        <f aca="false">'Profiles 8760'!G7618</f>
        <v>0.144543</v>
      </c>
      <c r="F7629" s="0" t="n">
        <f aca="false">D7629*Assumptions!$C$11*$B$7+E7629*Assumptions!$C$12*$B$8</f>
        <v>29.7386751</v>
      </c>
      <c r="G7629" s="0" t="n">
        <f aca="false">C7629*Assumptions!$C$15</f>
        <v>200</v>
      </c>
      <c r="H7629" s="0" t="n">
        <f aca="false">MIN(F7629,G7629)</f>
        <v>29.7386751</v>
      </c>
      <c r="I7629" s="0" t="n">
        <f aca="false">IF(C7629=1,MIN(G7629-H7629,Assumptions!$C$13,P7628),0)</f>
        <v>170.2613249</v>
      </c>
      <c r="J7629" s="0" t="n">
        <f aca="false">H7629+I7629</f>
        <v>200</v>
      </c>
      <c r="K7629" s="0" t="n">
        <f aca="false">MIN(IF(C7629=1,F7629-H7629,F7629),Assumptions!$C$13,MAX(0,($B$5-P7628)/$B$6))</f>
        <v>0</v>
      </c>
      <c r="L7629" s="0" t="n">
        <f aca="false">IF(C7629=1,0,MIN(F7629-K7629,Assumptions!$C$15,MAX(0,$B$10-O7628-M7629)))</f>
        <v>0</v>
      </c>
      <c r="M7629" s="0" t="n">
        <f aca="false">'Profiles 8760'!H7618</f>
        <v>38200</v>
      </c>
      <c r="N7629" s="0" t="n">
        <f aca="false">J7629+L7629</f>
        <v>200</v>
      </c>
      <c r="O7629" s="0" t="n">
        <f aca="false">O7628+N7629</f>
        <v>708151.301471739</v>
      </c>
      <c r="P7629" s="0" t="n">
        <f aca="false">MIN($B$5,P7628+K7629*$B$6-I7629)</f>
        <v>99.73742626368</v>
      </c>
      <c r="Q7629" s="0" t="n">
        <f aca="false">MAX(0,F7629-H7629-K7629-L7629)</f>
        <v>0</v>
      </c>
    </row>
    <row r="7630" customFormat="false" ht="15" hidden="false" customHeight="false" outlineLevel="0" collapsed="false">
      <c r="A7630" s="0" t="n">
        <f aca="false">'Profiles 8760'!A7619</f>
        <v>7617</v>
      </c>
      <c r="B7630" s="0" t="n">
        <f aca="false">'Profiles 8760'!B7619</f>
        <v>11</v>
      </c>
      <c r="C7630" s="0" t="n">
        <f aca="false">'Profiles 8760'!E7619</f>
        <v>1</v>
      </c>
      <c r="D7630" s="0" t="n">
        <f aca="false">'Profiles 8760'!F7619</f>
        <v>0.386327</v>
      </c>
      <c r="E7630" s="0" t="n">
        <f aca="false">'Profiles 8760'!G7619</f>
        <v>0.146236</v>
      </c>
      <c r="F7630" s="0" t="n">
        <f aca="false">D7630*Assumptions!$C$11*$B$7+E7630*Assumptions!$C$12*$B$8</f>
        <v>117.55229</v>
      </c>
      <c r="G7630" s="0" t="n">
        <f aca="false">C7630*Assumptions!$C$15</f>
        <v>200</v>
      </c>
      <c r="H7630" s="0" t="n">
        <f aca="false">MIN(F7630,G7630)</f>
        <v>117.55229</v>
      </c>
      <c r="I7630" s="0" t="n">
        <f aca="false">IF(C7630=1,MIN(G7630-H7630,Assumptions!$C$13,P7629),0)</f>
        <v>82.44771</v>
      </c>
      <c r="J7630" s="0" t="n">
        <f aca="false">H7630+I7630</f>
        <v>200</v>
      </c>
      <c r="K7630" s="0" t="n">
        <f aca="false">MIN(IF(C7630=1,F7630-H7630,F7630),Assumptions!$C$13,MAX(0,($B$5-P7629)/$B$6))</f>
        <v>0</v>
      </c>
      <c r="L7630" s="0" t="n">
        <f aca="false">IF(C7630=1,0,MIN(F7630-K7630,Assumptions!$C$15,MAX(0,$B$10-O7629-M7630)))</f>
        <v>0</v>
      </c>
      <c r="M7630" s="0" t="n">
        <f aca="false">'Profiles 8760'!H7619</f>
        <v>38000</v>
      </c>
      <c r="N7630" s="0" t="n">
        <f aca="false">J7630+L7630</f>
        <v>200</v>
      </c>
      <c r="O7630" s="0" t="n">
        <f aca="false">O7629+N7630</f>
        <v>708351.301471739</v>
      </c>
      <c r="P7630" s="0" t="n">
        <f aca="false">MIN($B$5,P7629+K7630*$B$6-I7630)</f>
        <v>17.28971626368</v>
      </c>
      <c r="Q7630" s="0" t="n">
        <f aca="false">MAX(0,F7630-H7630-K7630-L7630)</f>
        <v>0</v>
      </c>
    </row>
    <row r="7631" customFormat="false" ht="15" hidden="false" customHeight="false" outlineLevel="0" collapsed="false">
      <c r="A7631" s="0" t="n">
        <f aca="false">'Profiles 8760'!A7620</f>
        <v>7618</v>
      </c>
      <c r="B7631" s="0" t="n">
        <f aca="false">'Profiles 8760'!B7620</f>
        <v>11</v>
      </c>
      <c r="C7631" s="0" t="n">
        <f aca="false">'Profiles 8760'!E7620</f>
        <v>0</v>
      </c>
      <c r="D7631" s="0" t="n">
        <f aca="false">'Profiles 8760'!F7620</f>
        <v>0.727929</v>
      </c>
      <c r="E7631" s="0" t="n">
        <f aca="false">'Profiles 8760'!G7620</f>
        <v>0.154464</v>
      </c>
      <c r="F7631" s="0" t="n">
        <f aca="false">D7631*Assumptions!$C$11*$B$7+E7631*Assumptions!$C$12*$B$8</f>
        <v>216.5434728</v>
      </c>
      <c r="G7631" s="0" t="n">
        <f aca="false">C7631*Assumptions!$C$15</f>
        <v>0</v>
      </c>
      <c r="H7631" s="0" t="n">
        <f aca="false">MIN(F7631,G7631)</f>
        <v>0</v>
      </c>
      <c r="I7631" s="0" t="n">
        <f aca="false">IF(C7631=1,MIN(G7631-H7631,Assumptions!$C$13,P7630),0)</f>
        <v>0</v>
      </c>
      <c r="J7631" s="0" t="n">
        <f aca="false">H7631+I7631</f>
        <v>0</v>
      </c>
      <c r="K7631" s="0" t="n">
        <f aca="false">MIN(IF(C7631=1,F7631-H7631,F7631),Assumptions!$C$13,MAX(0,($B$5-P7630)/$B$6))</f>
        <v>180</v>
      </c>
      <c r="L7631" s="0" t="n">
        <f aca="false">IF(C7631=1,0,MIN(F7631-K7631,Assumptions!$C$15,MAX(0,$B$10-O7630-M7631)))</f>
        <v>36.5434728</v>
      </c>
      <c r="M7631" s="0" t="n">
        <f aca="false">'Profiles 8760'!H7620</f>
        <v>38000</v>
      </c>
      <c r="N7631" s="0" t="n">
        <f aca="false">J7631+L7631</f>
        <v>36.5434728</v>
      </c>
      <c r="O7631" s="0" t="n">
        <f aca="false">O7630+N7631</f>
        <v>708387.844944539</v>
      </c>
      <c r="P7631" s="0" t="n">
        <f aca="false">MIN($B$5,P7630+K7631*$B$6-I7631)</f>
        <v>173.31371626368</v>
      </c>
      <c r="Q7631" s="0" t="n">
        <f aca="false">MAX(0,F7631-H7631-K7631-L7631)</f>
        <v>0</v>
      </c>
    </row>
    <row r="7632" customFormat="false" ht="15" hidden="false" customHeight="false" outlineLevel="0" collapsed="false">
      <c r="A7632" s="0" t="n">
        <f aca="false">'Profiles 8760'!A7621</f>
        <v>7619</v>
      </c>
      <c r="B7632" s="0" t="n">
        <f aca="false">'Profiles 8760'!B7621</f>
        <v>11</v>
      </c>
      <c r="C7632" s="0" t="n">
        <f aca="false">'Profiles 8760'!E7621</f>
        <v>0</v>
      </c>
      <c r="D7632" s="0" t="n">
        <f aca="false">'Profiles 8760'!F7621</f>
        <v>1</v>
      </c>
      <c r="E7632" s="0" t="n">
        <f aca="false">'Profiles 8760'!G7621</f>
        <v>0.147705</v>
      </c>
      <c r="F7632" s="0" t="n">
        <f aca="false">D7632*Assumptions!$C$11*$B$7+E7632*Assumptions!$C$12*$B$8</f>
        <v>294.8411345</v>
      </c>
      <c r="G7632" s="0" t="n">
        <f aca="false">C7632*Assumptions!$C$15</f>
        <v>0</v>
      </c>
      <c r="H7632" s="0" t="n">
        <f aca="false">MIN(F7632,G7632)</f>
        <v>0</v>
      </c>
      <c r="I7632" s="0" t="n">
        <f aca="false">IF(C7632=1,MIN(G7632-H7632,Assumptions!$C$13,P7631),0)</f>
        <v>0</v>
      </c>
      <c r="J7632" s="0" t="n">
        <f aca="false">H7632+I7632</f>
        <v>0</v>
      </c>
      <c r="K7632" s="0" t="n">
        <f aca="false">MIN(IF(C7632=1,F7632-H7632,F7632),Assumptions!$C$13,MAX(0,($B$5-P7631)/$B$6))</f>
        <v>180</v>
      </c>
      <c r="L7632" s="0" t="n">
        <f aca="false">IF(C7632=1,0,MIN(F7632-K7632,Assumptions!$C$15,MAX(0,$B$10-O7631-M7632)))</f>
        <v>114.8411345</v>
      </c>
      <c r="M7632" s="0" t="n">
        <f aca="false">'Profiles 8760'!H7621</f>
        <v>38000</v>
      </c>
      <c r="N7632" s="0" t="n">
        <f aca="false">J7632+L7632</f>
        <v>114.8411345</v>
      </c>
      <c r="O7632" s="0" t="n">
        <f aca="false">O7631+N7632</f>
        <v>708502.686079039</v>
      </c>
      <c r="P7632" s="0" t="n">
        <f aca="false">MIN($B$5,P7631+K7632*$B$6-I7632)</f>
        <v>329.33771626368</v>
      </c>
      <c r="Q7632" s="0" t="n">
        <f aca="false">MAX(0,F7632-H7632-K7632-L7632)</f>
        <v>0</v>
      </c>
    </row>
    <row r="7633" customFormat="false" ht="15" hidden="false" customHeight="false" outlineLevel="0" collapsed="false">
      <c r="A7633" s="0" t="n">
        <f aca="false">'Profiles 8760'!A7622</f>
        <v>7620</v>
      </c>
      <c r="B7633" s="0" t="n">
        <f aca="false">'Profiles 8760'!B7622</f>
        <v>11</v>
      </c>
      <c r="C7633" s="0" t="n">
        <f aca="false">'Profiles 8760'!E7622</f>
        <v>0</v>
      </c>
      <c r="D7633" s="0" t="n">
        <f aca="false">'Profiles 8760'!F7622</f>
        <v>1</v>
      </c>
      <c r="E7633" s="0" t="n">
        <f aca="false">'Profiles 8760'!G7622</f>
        <v>0.152028</v>
      </c>
      <c r="F7633" s="0" t="n">
        <f aca="false">D7633*Assumptions!$C$11*$B$7+E7633*Assumptions!$C$12*$B$8</f>
        <v>295.0179452</v>
      </c>
      <c r="G7633" s="0" t="n">
        <f aca="false">C7633*Assumptions!$C$15</f>
        <v>0</v>
      </c>
      <c r="H7633" s="0" t="n">
        <f aca="false">MIN(F7633,G7633)</f>
        <v>0</v>
      </c>
      <c r="I7633" s="0" t="n">
        <f aca="false">IF(C7633=1,MIN(G7633-H7633,Assumptions!$C$13,P7632),0)</f>
        <v>0</v>
      </c>
      <c r="J7633" s="0" t="n">
        <f aca="false">H7633+I7633</f>
        <v>0</v>
      </c>
      <c r="K7633" s="0" t="n">
        <f aca="false">MIN(IF(C7633=1,F7633-H7633,F7633),Assumptions!$C$13,MAX(0,($B$5-P7632)/$B$6))</f>
        <v>180</v>
      </c>
      <c r="L7633" s="0" t="n">
        <f aca="false">IF(C7633=1,0,MIN(F7633-K7633,Assumptions!$C$15,MAX(0,$B$10-O7632-M7633)))</f>
        <v>115.0179452</v>
      </c>
      <c r="M7633" s="0" t="n">
        <f aca="false">'Profiles 8760'!H7622</f>
        <v>38000</v>
      </c>
      <c r="N7633" s="0" t="n">
        <f aca="false">J7633+L7633</f>
        <v>115.0179452</v>
      </c>
      <c r="O7633" s="0" t="n">
        <f aca="false">O7632+N7633</f>
        <v>708617.704024239</v>
      </c>
      <c r="P7633" s="0" t="n">
        <f aca="false">MIN($B$5,P7632+K7633*$B$6-I7633)</f>
        <v>485.36171626368</v>
      </c>
      <c r="Q7633" s="0" t="n">
        <f aca="false">MAX(0,F7633-H7633-K7633-L7633)</f>
        <v>0</v>
      </c>
    </row>
    <row r="7634" customFormat="false" ht="15" hidden="false" customHeight="false" outlineLevel="0" collapsed="false">
      <c r="A7634" s="0" t="n">
        <f aca="false">'Profiles 8760'!A7623</f>
        <v>7621</v>
      </c>
      <c r="B7634" s="0" t="n">
        <f aca="false">'Profiles 8760'!B7623</f>
        <v>11</v>
      </c>
      <c r="C7634" s="0" t="n">
        <f aca="false">'Profiles 8760'!E7623</f>
        <v>0</v>
      </c>
      <c r="D7634" s="0" t="n">
        <f aca="false">'Profiles 8760'!F7623</f>
        <v>1</v>
      </c>
      <c r="E7634" s="0" t="n">
        <f aca="false">'Profiles 8760'!G7623</f>
        <v>0.0946</v>
      </c>
      <c r="F7634" s="0" t="n">
        <f aca="false">D7634*Assumptions!$C$11*$B$7+E7634*Assumptions!$C$12*$B$8</f>
        <v>292.66914</v>
      </c>
      <c r="G7634" s="0" t="n">
        <f aca="false">C7634*Assumptions!$C$15</f>
        <v>0</v>
      </c>
      <c r="H7634" s="0" t="n">
        <f aca="false">MIN(F7634,G7634)</f>
        <v>0</v>
      </c>
      <c r="I7634" s="0" t="n">
        <f aca="false">IF(C7634=1,MIN(G7634-H7634,Assumptions!$C$13,P7633),0)</f>
        <v>0</v>
      </c>
      <c r="J7634" s="0" t="n">
        <f aca="false">H7634+I7634</f>
        <v>0</v>
      </c>
      <c r="K7634" s="0" t="n">
        <f aca="false">MIN(IF(C7634=1,F7634-H7634,F7634),Assumptions!$C$13,MAX(0,($B$5-P7633)/$B$6))</f>
        <v>29.3588875592063</v>
      </c>
      <c r="L7634" s="0" t="n">
        <f aca="false">IF(C7634=1,0,MIN(F7634-K7634,Assumptions!$C$15,MAX(0,$B$10-O7633-M7634)))</f>
        <v>200</v>
      </c>
      <c r="M7634" s="0" t="n">
        <f aca="false">'Profiles 8760'!H7623</f>
        <v>38000</v>
      </c>
      <c r="N7634" s="0" t="n">
        <f aca="false">J7634+L7634</f>
        <v>200</v>
      </c>
      <c r="O7634" s="0" t="n">
        <f aca="false">O7633+N7634</f>
        <v>708817.704024239</v>
      </c>
      <c r="P7634" s="0" t="n">
        <f aca="false">MIN($B$5,P7633+K7634*$B$6-I7634)</f>
        <v>510.81</v>
      </c>
      <c r="Q7634" s="0" t="n">
        <f aca="false">MAX(0,F7634-H7634-K7634-L7634)</f>
        <v>63.3102524407938</v>
      </c>
    </row>
    <row r="7635" customFormat="false" ht="15" hidden="false" customHeight="false" outlineLevel="0" collapsed="false">
      <c r="A7635" s="0" t="n">
        <f aca="false">'Profiles 8760'!A7624</f>
        <v>7622</v>
      </c>
      <c r="B7635" s="0" t="n">
        <f aca="false">'Profiles 8760'!B7624</f>
        <v>11</v>
      </c>
      <c r="C7635" s="0" t="n">
        <f aca="false">'Profiles 8760'!E7624</f>
        <v>0</v>
      </c>
      <c r="D7635" s="0" t="n">
        <f aca="false">'Profiles 8760'!F7624</f>
        <v>1</v>
      </c>
      <c r="E7635" s="0" t="n">
        <f aca="false">'Profiles 8760'!G7624</f>
        <v>0.162004</v>
      </c>
      <c r="F7635" s="0" t="n">
        <f aca="false">D7635*Assumptions!$C$11*$B$7+E7635*Assumptions!$C$12*$B$8</f>
        <v>295.4259636</v>
      </c>
      <c r="G7635" s="0" t="n">
        <f aca="false">C7635*Assumptions!$C$15</f>
        <v>0</v>
      </c>
      <c r="H7635" s="0" t="n">
        <f aca="false">MIN(F7635,G7635)</f>
        <v>0</v>
      </c>
      <c r="I7635" s="0" t="n">
        <f aca="false">IF(C7635=1,MIN(G7635-H7635,Assumptions!$C$13,P7634),0)</f>
        <v>0</v>
      </c>
      <c r="J7635" s="0" t="n">
        <f aca="false">H7635+I7635</f>
        <v>0</v>
      </c>
      <c r="K7635" s="0" t="n">
        <f aca="false">MIN(IF(C7635=1,F7635-H7635,F7635),Assumptions!$C$13,MAX(0,($B$5-P7634)/$B$6))</f>
        <v>0</v>
      </c>
      <c r="L7635" s="0" t="n">
        <f aca="false">IF(C7635=1,0,MIN(F7635-K7635,Assumptions!$C$15,MAX(0,$B$10-O7634-M7635)))</f>
        <v>200</v>
      </c>
      <c r="M7635" s="0" t="n">
        <f aca="false">'Profiles 8760'!H7624</f>
        <v>38000</v>
      </c>
      <c r="N7635" s="0" t="n">
        <f aca="false">J7635+L7635</f>
        <v>200</v>
      </c>
      <c r="O7635" s="0" t="n">
        <f aca="false">O7634+N7635</f>
        <v>709017.704024239</v>
      </c>
      <c r="P7635" s="0" t="n">
        <f aca="false">MIN($B$5,P7634+K7635*$B$6-I7635)</f>
        <v>510.81</v>
      </c>
      <c r="Q7635" s="0" t="n">
        <f aca="false">MAX(0,F7635-H7635-K7635-L7635)</f>
        <v>95.4259636</v>
      </c>
    </row>
    <row r="7636" customFormat="false" ht="15" hidden="false" customHeight="false" outlineLevel="0" collapsed="false">
      <c r="A7636" s="0" t="n">
        <f aca="false">'Profiles 8760'!A7625</f>
        <v>7623</v>
      </c>
      <c r="B7636" s="0" t="n">
        <f aca="false">'Profiles 8760'!B7625</f>
        <v>11</v>
      </c>
      <c r="C7636" s="0" t="n">
        <f aca="false">'Profiles 8760'!E7625</f>
        <v>0</v>
      </c>
      <c r="D7636" s="0" t="n">
        <f aca="false">'Profiles 8760'!F7625</f>
        <v>1</v>
      </c>
      <c r="E7636" s="0" t="n">
        <f aca="false">'Profiles 8760'!G7625</f>
        <v>0.192394</v>
      </c>
      <c r="F7636" s="0" t="n">
        <f aca="false">D7636*Assumptions!$C$11*$B$7+E7636*Assumptions!$C$12*$B$8</f>
        <v>296.6689146</v>
      </c>
      <c r="G7636" s="0" t="n">
        <f aca="false">C7636*Assumptions!$C$15</f>
        <v>0</v>
      </c>
      <c r="H7636" s="0" t="n">
        <f aca="false">MIN(F7636,G7636)</f>
        <v>0</v>
      </c>
      <c r="I7636" s="0" t="n">
        <f aca="false">IF(C7636=1,MIN(G7636-H7636,Assumptions!$C$13,P7635),0)</f>
        <v>0</v>
      </c>
      <c r="J7636" s="0" t="n">
        <f aca="false">H7636+I7636</f>
        <v>0</v>
      </c>
      <c r="K7636" s="0" t="n">
        <f aca="false">MIN(IF(C7636=1,F7636-H7636,F7636),Assumptions!$C$13,MAX(0,($B$5-P7635)/$B$6))</f>
        <v>0</v>
      </c>
      <c r="L7636" s="0" t="n">
        <f aca="false">IF(C7636=1,0,MIN(F7636-K7636,Assumptions!$C$15,MAX(0,$B$10-O7635-M7636)))</f>
        <v>200</v>
      </c>
      <c r="M7636" s="0" t="n">
        <f aca="false">'Profiles 8760'!H7625</f>
        <v>38000</v>
      </c>
      <c r="N7636" s="0" t="n">
        <f aca="false">J7636+L7636</f>
        <v>200</v>
      </c>
      <c r="O7636" s="0" t="n">
        <f aca="false">O7635+N7636</f>
        <v>709217.704024239</v>
      </c>
      <c r="P7636" s="0" t="n">
        <f aca="false">MIN($B$5,P7635+K7636*$B$6-I7636)</f>
        <v>510.81</v>
      </c>
      <c r="Q7636" s="0" t="n">
        <f aca="false">MAX(0,F7636-H7636-K7636-L7636)</f>
        <v>96.6689146</v>
      </c>
    </row>
    <row r="7637" customFormat="false" ht="15" hidden="false" customHeight="false" outlineLevel="0" collapsed="false">
      <c r="A7637" s="0" t="n">
        <f aca="false">'Profiles 8760'!A7626</f>
        <v>7624</v>
      </c>
      <c r="B7637" s="0" t="n">
        <f aca="false">'Profiles 8760'!B7626</f>
        <v>11</v>
      </c>
      <c r="C7637" s="0" t="n">
        <f aca="false">'Profiles 8760'!E7626</f>
        <v>0</v>
      </c>
      <c r="D7637" s="0" t="n">
        <f aca="false">'Profiles 8760'!F7626</f>
        <v>0.727929</v>
      </c>
      <c r="E7637" s="0" t="n">
        <f aca="false">'Profiles 8760'!G7626</f>
        <v>0.224734</v>
      </c>
      <c r="F7637" s="0" t="n">
        <f aca="false">D7637*Assumptions!$C$11*$B$7+E7637*Assumptions!$C$12*$B$8</f>
        <v>219.4175158</v>
      </c>
      <c r="G7637" s="0" t="n">
        <f aca="false">C7637*Assumptions!$C$15</f>
        <v>0</v>
      </c>
      <c r="H7637" s="0" t="n">
        <f aca="false">MIN(F7637,G7637)</f>
        <v>0</v>
      </c>
      <c r="I7637" s="0" t="n">
        <f aca="false">IF(C7637=1,MIN(G7637-H7637,Assumptions!$C$13,P7636),0)</f>
        <v>0</v>
      </c>
      <c r="J7637" s="0" t="n">
        <f aca="false">H7637+I7637</f>
        <v>0</v>
      </c>
      <c r="K7637" s="0" t="n">
        <f aca="false">MIN(IF(C7637=1,F7637-H7637,F7637),Assumptions!$C$13,MAX(0,($B$5-P7636)/$B$6))</f>
        <v>0</v>
      </c>
      <c r="L7637" s="0" t="n">
        <f aca="false">IF(C7637=1,0,MIN(F7637-K7637,Assumptions!$C$15,MAX(0,$B$10-O7636-M7637)))</f>
        <v>200</v>
      </c>
      <c r="M7637" s="0" t="n">
        <f aca="false">'Profiles 8760'!H7626</f>
        <v>38000</v>
      </c>
      <c r="N7637" s="0" t="n">
        <f aca="false">J7637+L7637</f>
        <v>200</v>
      </c>
      <c r="O7637" s="0" t="n">
        <f aca="false">O7636+N7637</f>
        <v>709417.704024239</v>
      </c>
      <c r="P7637" s="0" t="n">
        <f aca="false">MIN($B$5,P7636+K7637*$B$6-I7637)</f>
        <v>510.81</v>
      </c>
      <c r="Q7637" s="0" t="n">
        <f aca="false">MAX(0,F7637-H7637-K7637-L7637)</f>
        <v>19.4175158</v>
      </c>
    </row>
    <row r="7638" customFormat="false" ht="15" hidden="false" customHeight="false" outlineLevel="0" collapsed="false">
      <c r="A7638" s="0" t="n">
        <f aca="false">'Profiles 8760'!A7627</f>
        <v>7625</v>
      </c>
      <c r="B7638" s="0" t="n">
        <f aca="false">'Profiles 8760'!B7627</f>
        <v>11</v>
      </c>
      <c r="C7638" s="0" t="n">
        <f aca="false">'Profiles 8760'!E7627</f>
        <v>0</v>
      </c>
      <c r="D7638" s="0" t="n">
        <f aca="false">'Profiles 8760'!F7627</f>
        <v>0.386327</v>
      </c>
      <c r="E7638" s="0" t="n">
        <f aca="false">'Profiles 8760'!G7627</f>
        <v>0.1866</v>
      </c>
      <c r="F7638" s="0" t="n">
        <f aca="false">D7638*Assumptions!$C$11*$B$7+E7638*Assumptions!$C$12*$B$8</f>
        <v>119.2031776</v>
      </c>
      <c r="G7638" s="0" t="n">
        <f aca="false">C7638*Assumptions!$C$15</f>
        <v>0</v>
      </c>
      <c r="H7638" s="0" t="n">
        <f aca="false">MIN(F7638,G7638)</f>
        <v>0</v>
      </c>
      <c r="I7638" s="0" t="n">
        <f aca="false">IF(C7638=1,MIN(G7638-H7638,Assumptions!$C$13,P7637),0)</f>
        <v>0</v>
      </c>
      <c r="J7638" s="0" t="n">
        <f aca="false">H7638+I7638</f>
        <v>0</v>
      </c>
      <c r="K7638" s="0" t="n">
        <f aca="false">MIN(IF(C7638=1,F7638-H7638,F7638),Assumptions!$C$13,MAX(0,($B$5-P7637)/$B$6))</f>
        <v>0</v>
      </c>
      <c r="L7638" s="0" t="n">
        <f aca="false">IF(C7638=1,0,MIN(F7638-K7638,Assumptions!$C$15,MAX(0,$B$10-O7637-M7638)))</f>
        <v>119.2031776</v>
      </c>
      <c r="M7638" s="0" t="n">
        <f aca="false">'Profiles 8760'!H7627</f>
        <v>38000</v>
      </c>
      <c r="N7638" s="0" t="n">
        <f aca="false">J7638+L7638</f>
        <v>119.2031776</v>
      </c>
      <c r="O7638" s="0" t="n">
        <f aca="false">O7637+N7638</f>
        <v>709536.907201839</v>
      </c>
      <c r="P7638" s="0" t="n">
        <f aca="false">MIN($B$5,P7637+K7638*$B$6-I7638)</f>
        <v>510.81</v>
      </c>
      <c r="Q7638" s="0" t="n">
        <f aca="false">MAX(0,F7638-H7638-K7638-L7638)</f>
        <v>0</v>
      </c>
    </row>
    <row r="7639" customFormat="false" ht="15" hidden="false" customHeight="false" outlineLevel="0" collapsed="false">
      <c r="A7639" s="0" t="n">
        <f aca="false">'Profiles 8760'!A7628</f>
        <v>7626</v>
      </c>
      <c r="B7639" s="0" t="n">
        <f aca="false">'Profiles 8760'!B7628</f>
        <v>11</v>
      </c>
      <c r="C7639" s="0" t="n">
        <f aca="false">'Profiles 8760'!E7628</f>
        <v>0</v>
      </c>
      <c r="D7639" s="0" t="n">
        <f aca="false">'Profiles 8760'!F7628</f>
        <v>0.082503</v>
      </c>
      <c r="E7639" s="0" t="n">
        <f aca="false">'Profiles 8760'!G7628</f>
        <v>0.232702</v>
      </c>
      <c r="F7639" s="0" t="n">
        <f aca="false">D7639*Assumptions!$C$11*$B$7+E7639*Assumptions!$C$12*$B$8</f>
        <v>33.3443782</v>
      </c>
      <c r="G7639" s="0" t="n">
        <f aca="false">C7639*Assumptions!$C$15</f>
        <v>0</v>
      </c>
      <c r="H7639" s="0" t="n">
        <f aca="false">MIN(F7639,G7639)</f>
        <v>0</v>
      </c>
      <c r="I7639" s="0" t="n">
        <f aca="false">IF(C7639=1,MIN(G7639-H7639,Assumptions!$C$13,P7638),0)</f>
        <v>0</v>
      </c>
      <c r="J7639" s="0" t="n">
        <f aca="false">H7639+I7639</f>
        <v>0</v>
      </c>
      <c r="K7639" s="0" t="n">
        <f aca="false">MIN(IF(C7639=1,F7639-H7639,F7639),Assumptions!$C$13,MAX(0,($B$5-P7638)/$B$6))</f>
        <v>0</v>
      </c>
      <c r="L7639" s="0" t="n">
        <f aca="false">IF(C7639=1,0,MIN(F7639-K7639,Assumptions!$C$15,MAX(0,$B$10-O7638-M7639)))</f>
        <v>33.3443782</v>
      </c>
      <c r="M7639" s="0" t="n">
        <f aca="false">'Profiles 8760'!H7628</f>
        <v>38000</v>
      </c>
      <c r="N7639" s="0" t="n">
        <f aca="false">J7639+L7639</f>
        <v>33.3443782</v>
      </c>
      <c r="O7639" s="0" t="n">
        <f aca="false">O7638+N7639</f>
        <v>709570.251580039</v>
      </c>
      <c r="P7639" s="0" t="n">
        <f aca="false">MIN($B$5,P7638+K7639*$B$6-I7639)</f>
        <v>510.81</v>
      </c>
      <c r="Q7639" s="0" t="n">
        <f aca="false">MAX(0,F7639-H7639-K7639-L7639)</f>
        <v>0</v>
      </c>
    </row>
    <row r="7640" customFormat="false" ht="15" hidden="false" customHeight="false" outlineLevel="0" collapsed="false">
      <c r="A7640" s="0" t="n">
        <f aca="false">'Profiles 8760'!A7629</f>
        <v>7627</v>
      </c>
      <c r="B7640" s="0" t="n">
        <f aca="false">'Profiles 8760'!B7629</f>
        <v>11</v>
      </c>
      <c r="C7640" s="0" t="n">
        <f aca="false">'Profiles 8760'!E7629</f>
        <v>0</v>
      </c>
      <c r="D7640" s="0" t="n">
        <f aca="false">'Profiles 8760'!F7629</f>
        <v>0</v>
      </c>
      <c r="E7640" s="0" t="n">
        <f aca="false">'Profiles 8760'!G7629</f>
        <v>0.316142</v>
      </c>
      <c r="F7640" s="0" t="n">
        <f aca="false">D7640*Assumptions!$C$11*$B$7+E7640*Assumptions!$C$12*$B$8</f>
        <v>12.9302078</v>
      </c>
      <c r="G7640" s="0" t="n">
        <f aca="false">C7640*Assumptions!$C$15</f>
        <v>0</v>
      </c>
      <c r="H7640" s="0" t="n">
        <f aca="false">MIN(F7640,G7640)</f>
        <v>0</v>
      </c>
      <c r="I7640" s="0" t="n">
        <f aca="false">IF(C7640=1,MIN(G7640-H7640,Assumptions!$C$13,P7639),0)</f>
        <v>0</v>
      </c>
      <c r="J7640" s="0" t="n">
        <f aca="false">H7640+I7640</f>
        <v>0</v>
      </c>
      <c r="K7640" s="0" t="n">
        <f aca="false">MIN(IF(C7640=1,F7640-H7640,F7640),Assumptions!$C$13,MAX(0,($B$5-P7639)/$B$6))</f>
        <v>0</v>
      </c>
      <c r="L7640" s="0" t="n">
        <f aca="false">IF(C7640=1,0,MIN(F7640-K7640,Assumptions!$C$15,MAX(0,$B$10-O7639-M7640)))</f>
        <v>12.9302078</v>
      </c>
      <c r="M7640" s="0" t="n">
        <f aca="false">'Profiles 8760'!H7629</f>
        <v>38000</v>
      </c>
      <c r="N7640" s="0" t="n">
        <f aca="false">J7640+L7640</f>
        <v>12.9302078</v>
      </c>
      <c r="O7640" s="0" t="n">
        <f aca="false">O7639+N7640</f>
        <v>709583.181787839</v>
      </c>
      <c r="P7640" s="0" t="n">
        <f aca="false">MIN($B$5,P7639+K7640*$B$6-I7640)</f>
        <v>510.81</v>
      </c>
      <c r="Q7640" s="0" t="n">
        <f aca="false">MAX(0,F7640-H7640-K7640-L7640)</f>
        <v>0</v>
      </c>
    </row>
    <row r="7641" customFormat="false" ht="15" hidden="false" customHeight="false" outlineLevel="0" collapsed="false">
      <c r="A7641" s="0" t="n">
        <f aca="false">'Profiles 8760'!A7630</f>
        <v>7628</v>
      </c>
      <c r="B7641" s="0" t="n">
        <f aca="false">'Profiles 8760'!B7630</f>
        <v>11</v>
      </c>
      <c r="C7641" s="0" t="n">
        <f aca="false">'Profiles 8760'!E7630</f>
        <v>1</v>
      </c>
      <c r="D7641" s="0" t="n">
        <f aca="false">'Profiles 8760'!F7630</f>
        <v>0</v>
      </c>
      <c r="E7641" s="0" t="n">
        <f aca="false">'Profiles 8760'!G7630</f>
        <v>0.249788</v>
      </c>
      <c r="F7641" s="0" t="n">
        <f aca="false">D7641*Assumptions!$C$11*$B$7+E7641*Assumptions!$C$12*$B$8</f>
        <v>10.2163292</v>
      </c>
      <c r="G7641" s="0" t="n">
        <f aca="false">C7641*Assumptions!$C$15</f>
        <v>200</v>
      </c>
      <c r="H7641" s="0" t="n">
        <f aca="false">MIN(F7641,G7641)</f>
        <v>10.2163292</v>
      </c>
      <c r="I7641" s="0" t="n">
        <f aca="false">IF(C7641=1,MIN(G7641-H7641,Assumptions!$C$13,P7640),0)</f>
        <v>180</v>
      </c>
      <c r="J7641" s="0" t="n">
        <f aca="false">H7641+I7641</f>
        <v>190.2163292</v>
      </c>
      <c r="K7641" s="0" t="n">
        <f aca="false">MIN(IF(C7641=1,F7641-H7641,F7641),Assumptions!$C$13,MAX(0,($B$5-P7640)/$B$6))</f>
        <v>0</v>
      </c>
      <c r="L7641" s="0" t="n">
        <f aca="false">IF(C7641=1,0,MIN(F7641-K7641,Assumptions!$C$15,MAX(0,$B$10-O7640-M7641)))</f>
        <v>0</v>
      </c>
      <c r="M7641" s="0" t="n">
        <f aca="false">'Profiles 8760'!H7630</f>
        <v>37800</v>
      </c>
      <c r="N7641" s="0" t="n">
        <f aca="false">J7641+L7641</f>
        <v>190.2163292</v>
      </c>
      <c r="O7641" s="0" t="n">
        <f aca="false">O7640+N7641</f>
        <v>709773.398117039</v>
      </c>
      <c r="P7641" s="0" t="n">
        <f aca="false">MIN($B$5,P7640+K7641*$B$6-I7641)</f>
        <v>330.81</v>
      </c>
      <c r="Q7641" s="0" t="n">
        <f aca="false">MAX(0,F7641-H7641-K7641-L7641)</f>
        <v>0</v>
      </c>
    </row>
    <row r="7642" customFormat="false" ht="15" hidden="false" customHeight="false" outlineLevel="0" collapsed="false">
      <c r="A7642" s="0" t="n">
        <f aca="false">'Profiles 8760'!A7631</f>
        <v>7629</v>
      </c>
      <c r="B7642" s="0" t="n">
        <f aca="false">'Profiles 8760'!B7631</f>
        <v>11</v>
      </c>
      <c r="C7642" s="0" t="n">
        <f aca="false">'Profiles 8760'!E7631</f>
        <v>1</v>
      </c>
      <c r="D7642" s="0" t="n">
        <f aca="false">'Profiles 8760'!F7631</f>
        <v>0</v>
      </c>
      <c r="E7642" s="0" t="n">
        <f aca="false">'Profiles 8760'!G7631</f>
        <v>0.215939</v>
      </c>
      <c r="F7642" s="0" t="n">
        <f aca="false">D7642*Assumptions!$C$11*$B$7+E7642*Assumptions!$C$12*$B$8</f>
        <v>8.8319051</v>
      </c>
      <c r="G7642" s="0" t="n">
        <f aca="false">C7642*Assumptions!$C$15</f>
        <v>200</v>
      </c>
      <c r="H7642" s="0" t="n">
        <f aca="false">MIN(F7642,G7642)</f>
        <v>8.8319051</v>
      </c>
      <c r="I7642" s="0" t="n">
        <f aca="false">IF(C7642=1,MIN(G7642-H7642,Assumptions!$C$13,P7641),0)</f>
        <v>180</v>
      </c>
      <c r="J7642" s="0" t="n">
        <f aca="false">H7642+I7642</f>
        <v>188.8319051</v>
      </c>
      <c r="K7642" s="0" t="n">
        <f aca="false">MIN(IF(C7642=1,F7642-H7642,F7642),Assumptions!$C$13,MAX(0,($B$5-P7641)/$B$6))</f>
        <v>0</v>
      </c>
      <c r="L7642" s="0" t="n">
        <f aca="false">IF(C7642=1,0,MIN(F7642-K7642,Assumptions!$C$15,MAX(0,$B$10-O7641-M7642)))</f>
        <v>0</v>
      </c>
      <c r="M7642" s="0" t="n">
        <f aca="false">'Profiles 8760'!H7631</f>
        <v>37600</v>
      </c>
      <c r="N7642" s="0" t="n">
        <f aca="false">J7642+L7642</f>
        <v>188.8319051</v>
      </c>
      <c r="O7642" s="0" t="n">
        <f aca="false">O7641+N7642</f>
        <v>709962.230022139</v>
      </c>
      <c r="P7642" s="0" t="n">
        <f aca="false">MIN($B$5,P7641+K7642*$B$6-I7642)</f>
        <v>150.81</v>
      </c>
      <c r="Q7642" s="0" t="n">
        <f aca="false">MAX(0,F7642-H7642-K7642-L7642)</f>
        <v>0</v>
      </c>
    </row>
    <row r="7643" customFormat="false" ht="15" hidden="false" customHeight="false" outlineLevel="0" collapsed="false">
      <c r="A7643" s="0" t="n">
        <f aca="false">'Profiles 8760'!A7632</f>
        <v>7630</v>
      </c>
      <c r="B7643" s="0" t="n">
        <f aca="false">'Profiles 8760'!B7632</f>
        <v>11</v>
      </c>
      <c r="C7643" s="0" t="n">
        <f aca="false">'Profiles 8760'!E7632</f>
        <v>0</v>
      </c>
      <c r="D7643" s="0" t="n">
        <f aca="false">'Profiles 8760'!F7632</f>
        <v>0</v>
      </c>
      <c r="E7643" s="0" t="n">
        <f aca="false">'Profiles 8760'!G7632</f>
        <v>0.209449</v>
      </c>
      <c r="F7643" s="0" t="n">
        <f aca="false">D7643*Assumptions!$C$11*$B$7+E7643*Assumptions!$C$12*$B$8</f>
        <v>8.5664641</v>
      </c>
      <c r="G7643" s="0" t="n">
        <f aca="false">C7643*Assumptions!$C$15</f>
        <v>0</v>
      </c>
      <c r="H7643" s="0" t="n">
        <f aca="false">MIN(F7643,G7643)</f>
        <v>0</v>
      </c>
      <c r="I7643" s="0" t="n">
        <f aca="false">IF(C7643=1,MIN(G7643-H7643,Assumptions!$C$13,P7642),0)</f>
        <v>0</v>
      </c>
      <c r="J7643" s="0" t="n">
        <f aca="false">H7643+I7643</f>
        <v>0</v>
      </c>
      <c r="K7643" s="0" t="n">
        <f aca="false">MIN(IF(C7643=1,F7643-H7643,F7643),Assumptions!$C$13,MAX(0,($B$5-P7642)/$B$6))</f>
        <v>8.5664641</v>
      </c>
      <c r="L7643" s="0" t="n">
        <f aca="false">IF(C7643=1,0,MIN(F7643-K7643,Assumptions!$C$15,MAX(0,$B$10-O7642-M7643)))</f>
        <v>0</v>
      </c>
      <c r="M7643" s="0" t="n">
        <f aca="false">'Profiles 8760'!H7632</f>
        <v>37600</v>
      </c>
      <c r="N7643" s="0" t="n">
        <f aca="false">J7643+L7643</f>
        <v>0</v>
      </c>
      <c r="O7643" s="0" t="n">
        <f aca="false">O7642+N7643</f>
        <v>709962.230022139</v>
      </c>
      <c r="P7643" s="0" t="n">
        <f aca="false">MIN($B$5,P7642+K7643*$B$6-I7643)</f>
        <v>158.23541108188</v>
      </c>
      <c r="Q7643" s="0" t="n">
        <f aca="false">MAX(0,F7643-H7643-K7643-L7643)</f>
        <v>0</v>
      </c>
    </row>
    <row r="7644" customFormat="false" ht="15" hidden="false" customHeight="false" outlineLevel="0" collapsed="false">
      <c r="A7644" s="0" t="n">
        <f aca="false">'Profiles 8760'!A7633</f>
        <v>7631</v>
      </c>
      <c r="B7644" s="0" t="n">
        <f aca="false">'Profiles 8760'!B7633</f>
        <v>11</v>
      </c>
      <c r="C7644" s="0" t="n">
        <f aca="false">'Profiles 8760'!E7633</f>
        <v>0</v>
      </c>
      <c r="D7644" s="0" t="n">
        <f aca="false">'Profiles 8760'!F7633</f>
        <v>0</v>
      </c>
      <c r="E7644" s="0" t="n">
        <f aca="false">'Profiles 8760'!G7633</f>
        <v>0.25015</v>
      </c>
      <c r="F7644" s="0" t="n">
        <f aca="false">D7644*Assumptions!$C$11*$B$7+E7644*Assumptions!$C$12*$B$8</f>
        <v>10.231135</v>
      </c>
      <c r="G7644" s="0" t="n">
        <f aca="false">C7644*Assumptions!$C$15</f>
        <v>0</v>
      </c>
      <c r="H7644" s="0" t="n">
        <f aca="false">MIN(F7644,G7644)</f>
        <v>0</v>
      </c>
      <c r="I7644" s="0" t="n">
        <f aca="false">IF(C7644=1,MIN(G7644-H7644,Assumptions!$C$13,P7643),0)</f>
        <v>0</v>
      </c>
      <c r="J7644" s="0" t="n">
        <f aca="false">H7644+I7644</f>
        <v>0</v>
      </c>
      <c r="K7644" s="0" t="n">
        <f aca="false">MIN(IF(C7644=1,F7644-H7644,F7644),Assumptions!$C$13,MAX(0,($B$5-P7643)/$B$6))</f>
        <v>10.231135</v>
      </c>
      <c r="L7644" s="0" t="n">
        <f aca="false">IF(C7644=1,0,MIN(F7644-K7644,Assumptions!$C$15,MAX(0,$B$10-O7643-M7644)))</f>
        <v>0</v>
      </c>
      <c r="M7644" s="0" t="n">
        <f aca="false">'Profiles 8760'!H7633</f>
        <v>37600</v>
      </c>
      <c r="N7644" s="0" t="n">
        <f aca="false">J7644+L7644</f>
        <v>0</v>
      </c>
      <c r="O7644" s="0" t="n">
        <f aca="false">O7643+N7644</f>
        <v>709962.230022139</v>
      </c>
      <c r="P7644" s="0" t="n">
        <f aca="false">MIN($B$5,P7643+K7644*$B$6-I7644)</f>
        <v>167.10375889988</v>
      </c>
      <c r="Q7644" s="0" t="n">
        <f aca="false">MAX(0,F7644-H7644-K7644-L7644)</f>
        <v>0</v>
      </c>
    </row>
    <row r="7645" customFormat="false" ht="15" hidden="false" customHeight="false" outlineLevel="0" collapsed="false">
      <c r="A7645" s="0" t="n">
        <f aca="false">'Profiles 8760'!A7634</f>
        <v>7632</v>
      </c>
      <c r="B7645" s="0" t="n">
        <f aca="false">'Profiles 8760'!B7634</f>
        <v>11</v>
      </c>
      <c r="C7645" s="0" t="n">
        <f aca="false">'Profiles 8760'!E7634</f>
        <v>0</v>
      </c>
      <c r="D7645" s="0" t="n">
        <f aca="false">'Profiles 8760'!F7634</f>
        <v>0</v>
      </c>
      <c r="E7645" s="0" t="n">
        <f aca="false">'Profiles 8760'!G7634</f>
        <v>0.179857</v>
      </c>
      <c r="F7645" s="0" t="n">
        <f aca="false">D7645*Assumptions!$C$11*$B$7+E7645*Assumptions!$C$12*$B$8</f>
        <v>7.3561513</v>
      </c>
      <c r="G7645" s="0" t="n">
        <f aca="false">C7645*Assumptions!$C$15</f>
        <v>0</v>
      </c>
      <c r="H7645" s="0" t="n">
        <f aca="false">MIN(F7645,G7645)</f>
        <v>0</v>
      </c>
      <c r="I7645" s="0" t="n">
        <f aca="false">IF(C7645=1,MIN(G7645-H7645,Assumptions!$C$13,P7644),0)</f>
        <v>0</v>
      </c>
      <c r="J7645" s="0" t="n">
        <f aca="false">H7645+I7645</f>
        <v>0</v>
      </c>
      <c r="K7645" s="0" t="n">
        <f aca="false">MIN(IF(C7645=1,F7645-H7645,F7645),Assumptions!$C$13,MAX(0,($B$5-P7644)/$B$6))</f>
        <v>7.3561513</v>
      </c>
      <c r="L7645" s="0" t="n">
        <f aca="false">IF(C7645=1,0,MIN(F7645-K7645,Assumptions!$C$15,MAX(0,$B$10-O7644-M7645)))</f>
        <v>0</v>
      </c>
      <c r="M7645" s="0" t="n">
        <f aca="false">'Profiles 8760'!H7634</f>
        <v>37600</v>
      </c>
      <c r="N7645" s="0" t="n">
        <f aca="false">J7645+L7645</f>
        <v>0</v>
      </c>
      <c r="O7645" s="0" t="n">
        <f aca="false">O7644+N7645</f>
        <v>709962.230022139</v>
      </c>
      <c r="P7645" s="0" t="n">
        <f aca="false">MIN($B$5,P7644+K7645*$B$6-I7645)</f>
        <v>173.48007084672</v>
      </c>
      <c r="Q7645" s="0" t="n">
        <f aca="false">MAX(0,F7645-H7645-K7645-L7645)</f>
        <v>0</v>
      </c>
    </row>
    <row r="7646" customFormat="false" ht="15" hidden="false" customHeight="false" outlineLevel="0" collapsed="false">
      <c r="A7646" s="0" t="n">
        <f aca="false">'Profiles 8760'!A7635</f>
        <v>7633</v>
      </c>
      <c r="B7646" s="0" t="n">
        <f aca="false">'Profiles 8760'!B7635</f>
        <v>11</v>
      </c>
      <c r="C7646" s="0" t="n">
        <f aca="false">'Profiles 8760'!E7635</f>
        <v>0</v>
      </c>
      <c r="D7646" s="0" t="n">
        <f aca="false">'Profiles 8760'!F7635</f>
        <v>0</v>
      </c>
      <c r="E7646" s="0" t="n">
        <f aca="false">'Profiles 8760'!G7635</f>
        <v>0.225358</v>
      </c>
      <c r="F7646" s="0" t="n">
        <f aca="false">D7646*Assumptions!$C$11*$B$7+E7646*Assumptions!$C$12*$B$8</f>
        <v>9.2171422</v>
      </c>
      <c r="G7646" s="0" t="n">
        <f aca="false">C7646*Assumptions!$C$15</f>
        <v>0</v>
      </c>
      <c r="H7646" s="0" t="n">
        <f aca="false">MIN(F7646,G7646)</f>
        <v>0</v>
      </c>
      <c r="I7646" s="0" t="n">
        <f aca="false">IF(C7646=1,MIN(G7646-H7646,Assumptions!$C$13,P7645),0)</f>
        <v>0</v>
      </c>
      <c r="J7646" s="0" t="n">
        <f aca="false">H7646+I7646</f>
        <v>0</v>
      </c>
      <c r="K7646" s="0" t="n">
        <f aca="false">MIN(IF(C7646=1,F7646-H7646,F7646),Assumptions!$C$13,MAX(0,($B$5-P7645)/$B$6))</f>
        <v>9.2171422</v>
      </c>
      <c r="L7646" s="0" t="n">
        <f aca="false">IF(C7646=1,0,MIN(F7646-K7646,Assumptions!$C$15,MAX(0,$B$10-O7645-M7646)))</f>
        <v>0</v>
      </c>
      <c r="M7646" s="0" t="n">
        <f aca="false">'Profiles 8760'!H7635</f>
        <v>37600</v>
      </c>
      <c r="N7646" s="0" t="n">
        <f aca="false">J7646+L7646</f>
        <v>0</v>
      </c>
      <c r="O7646" s="0" t="n">
        <f aca="false">O7645+N7646</f>
        <v>709962.230022139</v>
      </c>
      <c r="P7646" s="0" t="n">
        <f aca="false">MIN($B$5,P7645+K7646*$B$6-I7646)</f>
        <v>181.46948970568</v>
      </c>
      <c r="Q7646" s="0" t="n">
        <f aca="false">MAX(0,F7646-H7646-K7646-L7646)</f>
        <v>0</v>
      </c>
    </row>
    <row r="7647" customFormat="false" ht="15" hidden="false" customHeight="false" outlineLevel="0" collapsed="false">
      <c r="A7647" s="0" t="n">
        <f aca="false">'Profiles 8760'!A7636</f>
        <v>7634</v>
      </c>
      <c r="B7647" s="0" t="n">
        <f aca="false">'Profiles 8760'!B7636</f>
        <v>11</v>
      </c>
      <c r="C7647" s="0" t="n">
        <f aca="false">'Profiles 8760'!E7636</f>
        <v>0</v>
      </c>
      <c r="D7647" s="0" t="n">
        <f aca="false">'Profiles 8760'!F7636</f>
        <v>0</v>
      </c>
      <c r="E7647" s="0" t="n">
        <f aca="false">'Profiles 8760'!G7636</f>
        <v>0.143666</v>
      </c>
      <c r="F7647" s="0" t="n">
        <f aca="false">D7647*Assumptions!$C$11*$B$7+E7647*Assumptions!$C$12*$B$8</f>
        <v>5.8759394</v>
      </c>
      <c r="G7647" s="0" t="n">
        <f aca="false">C7647*Assumptions!$C$15</f>
        <v>0</v>
      </c>
      <c r="H7647" s="0" t="n">
        <f aca="false">MIN(F7647,G7647)</f>
        <v>0</v>
      </c>
      <c r="I7647" s="0" t="n">
        <f aca="false">IF(C7647=1,MIN(G7647-H7647,Assumptions!$C$13,P7646),0)</f>
        <v>0</v>
      </c>
      <c r="J7647" s="0" t="n">
        <f aca="false">H7647+I7647</f>
        <v>0</v>
      </c>
      <c r="K7647" s="0" t="n">
        <f aca="false">MIN(IF(C7647=1,F7647-H7647,F7647),Assumptions!$C$13,MAX(0,($B$5-P7646)/$B$6))</f>
        <v>5.8759394</v>
      </c>
      <c r="L7647" s="0" t="n">
        <f aca="false">IF(C7647=1,0,MIN(F7647-K7647,Assumptions!$C$15,MAX(0,$B$10-O7646-M7647)))</f>
        <v>0</v>
      </c>
      <c r="M7647" s="0" t="n">
        <f aca="false">'Profiles 8760'!H7636</f>
        <v>37600</v>
      </c>
      <c r="N7647" s="0" t="n">
        <f aca="false">J7647+L7647</f>
        <v>0</v>
      </c>
      <c r="O7647" s="0" t="n">
        <f aca="false">O7646+N7647</f>
        <v>709962.230022139</v>
      </c>
      <c r="P7647" s="0" t="n">
        <f aca="false">MIN($B$5,P7646+K7647*$B$6-I7647)</f>
        <v>186.5627539776</v>
      </c>
      <c r="Q7647" s="0" t="n">
        <f aca="false">MAX(0,F7647-H7647-K7647-L7647)</f>
        <v>0</v>
      </c>
    </row>
    <row r="7648" customFormat="false" ht="15" hidden="false" customHeight="false" outlineLevel="0" collapsed="false">
      <c r="A7648" s="0" t="n">
        <f aca="false">'Profiles 8760'!A7637</f>
        <v>7635</v>
      </c>
      <c r="B7648" s="0" t="n">
        <f aca="false">'Profiles 8760'!B7637</f>
        <v>11</v>
      </c>
      <c r="C7648" s="0" t="n">
        <f aca="false">'Profiles 8760'!E7637</f>
        <v>0</v>
      </c>
      <c r="D7648" s="0" t="n">
        <f aca="false">'Profiles 8760'!F7637</f>
        <v>0</v>
      </c>
      <c r="E7648" s="0" t="n">
        <f aca="false">'Profiles 8760'!G7637</f>
        <v>0.190386</v>
      </c>
      <c r="F7648" s="0" t="n">
        <f aca="false">D7648*Assumptions!$C$11*$B$7+E7648*Assumptions!$C$12*$B$8</f>
        <v>7.7867874</v>
      </c>
      <c r="G7648" s="0" t="n">
        <f aca="false">C7648*Assumptions!$C$15</f>
        <v>0</v>
      </c>
      <c r="H7648" s="0" t="n">
        <f aca="false">MIN(F7648,G7648)</f>
        <v>0</v>
      </c>
      <c r="I7648" s="0" t="n">
        <f aca="false">IF(C7648=1,MIN(G7648-H7648,Assumptions!$C$13,P7647),0)</f>
        <v>0</v>
      </c>
      <c r="J7648" s="0" t="n">
        <f aca="false">H7648+I7648</f>
        <v>0</v>
      </c>
      <c r="K7648" s="0" t="n">
        <f aca="false">MIN(IF(C7648=1,F7648-H7648,F7648),Assumptions!$C$13,MAX(0,($B$5-P7647)/$B$6))</f>
        <v>7.7867874</v>
      </c>
      <c r="L7648" s="0" t="n">
        <f aca="false">IF(C7648=1,0,MIN(F7648-K7648,Assumptions!$C$15,MAX(0,$B$10-O7647-M7648)))</f>
        <v>0</v>
      </c>
      <c r="M7648" s="0" t="n">
        <f aca="false">'Profiles 8760'!H7637</f>
        <v>37600</v>
      </c>
      <c r="N7648" s="0" t="n">
        <f aca="false">J7648+L7648</f>
        <v>0</v>
      </c>
      <c r="O7648" s="0" t="n">
        <f aca="false">O7647+N7648</f>
        <v>709962.230022139</v>
      </c>
      <c r="P7648" s="0" t="n">
        <f aca="false">MIN($B$5,P7647+K7648*$B$6-I7648)</f>
        <v>193.31234129592</v>
      </c>
      <c r="Q7648" s="0" t="n">
        <f aca="false">MAX(0,F7648-H7648-K7648-L7648)</f>
        <v>0</v>
      </c>
    </row>
    <row r="7649" customFormat="false" ht="15" hidden="false" customHeight="false" outlineLevel="0" collapsed="false">
      <c r="A7649" s="0" t="n">
        <f aca="false">'Profiles 8760'!A7638</f>
        <v>7636</v>
      </c>
      <c r="B7649" s="0" t="n">
        <f aca="false">'Profiles 8760'!B7638</f>
        <v>11</v>
      </c>
      <c r="C7649" s="0" t="n">
        <f aca="false">'Profiles 8760'!E7638</f>
        <v>0</v>
      </c>
      <c r="D7649" s="0" t="n">
        <f aca="false">'Profiles 8760'!F7638</f>
        <v>0</v>
      </c>
      <c r="E7649" s="0" t="n">
        <f aca="false">'Profiles 8760'!G7638</f>
        <v>0.205463</v>
      </c>
      <c r="F7649" s="0" t="n">
        <f aca="false">D7649*Assumptions!$C$11*$B$7+E7649*Assumptions!$C$12*$B$8</f>
        <v>8.4034367</v>
      </c>
      <c r="G7649" s="0" t="n">
        <f aca="false">C7649*Assumptions!$C$15</f>
        <v>0</v>
      </c>
      <c r="H7649" s="0" t="n">
        <f aca="false">MIN(F7649,G7649)</f>
        <v>0</v>
      </c>
      <c r="I7649" s="0" t="n">
        <f aca="false">IF(C7649=1,MIN(G7649-H7649,Assumptions!$C$13,P7648),0)</f>
        <v>0</v>
      </c>
      <c r="J7649" s="0" t="n">
        <f aca="false">H7649+I7649</f>
        <v>0</v>
      </c>
      <c r="K7649" s="0" t="n">
        <f aca="false">MIN(IF(C7649=1,F7649-H7649,F7649),Assumptions!$C$13,MAX(0,($B$5-P7648)/$B$6))</f>
        <v>8.4034367</v>
      </c>
      <c r="L7649" s="0" t="n">
        <f aca="false">IF(C7649=1,0,MIN(F7649-K7649,Assumptions!$C$15,MAX(0,$B$10-O7648-M7649)))</f>
        <v>0</v>
      </c>
      <c r="M7649" s="0" t="n">
        <f aca="false">'Profiles 8760'!H7638</f>
        <v>37600</v>
      </c>
      <c r="N7649" s="0" t="n">
        <f aca="false">J7649+L7649</f>
        <v>0</v>
      </c>
      <c r="O7649" s="0" t="n">
        <f aca="false">O7648+N7649</f>
        <v>709962.230022139</v>
      </c>
      <c r="P7649" s="0" t="n">
        <f aca="false">MIN($B$5,P7648+K7649*$B$6-I7649)</f>
        <v>200.59644022748</v>
      </c>
      <c r="Q7649" s="0" t="n">
        <f aca="false">MAX(0,F7649-H7649-K7649-L7649)</f>
        <v>0</v>
      </c>
    </row>
    <row r="7650" customFormat="false" ht="15" hidden="false" customHeight="false" outlineLevel="0" collapsed="false">
      <c r="A7650" s="0" t="n">
        <f aca="false">'Profiles 8760'!A7639</f>
        <v>7637</v>
      </c>
      <c r="B7650" s="0" t="n">
        <f aca="false">'Profiles 8760'!B7639</f>
        <v>11</v>
      </c>
      <c r="C7650" s="0" t="n">
        <f aca="false">'Profiles 8760'!E7639</f>
        <v>0</v>
      </c>
      <c r="D7650" s="0" t="n">
        <f aca="false">'Profiles 8760'!F7639</f>
        <v>0</v>
      </c>
      <c r="E7650" s="0" t="n">
        <f aca="false">'Profiles 8760'!G7639</f>
        <v>0.177018</v>
      </c>
      <c r="F7650" s="0" t="n">
        <f aca="false">D7650*Assumptions!$C$11*$B$7+E7650*Assumptions!$C$12*$B$8</f>
        <v>7.2400362</v>
      </c>
      <c r="G7650" s="0" t="n">
        <f aca="false">C7650*Assumptions!$C$15</f>
        <v>0</v>
      </c>
      <c r="H7650" s="0" t="n">
        <f aca="false">MIN(F7650,G7650)</f>
        <v>0</v>
      </c>
      <c r="I7650" s="0" t="n">
        <f aca="false">IF(C7650=1,MIN(G7650-H7650,Assumptions!$C$13,P7649),0)</f>
        <v>0</v>
      </c>
      <c r="J7650" s="0" t="n">
        <f aca="false">H7650+I7650</f>
        <v>0</v>
      </c>
      <c r="K7650" s="0" t="n">
        <f aca="false">MIN(IF(C7650=1,F7650-H7650,F7650),Assumptions!$C$13,MAX(0,($B$5-P7649)/$B$6))</f>
        <v>7.2400362</v>
      </c>
      <c r="L7650" s="0" t="n">
        <f aca="false">IF(C7650=1,0,MIN(F7650-K7650,Assumptions!$C$15,MAX(0,$B$10-O7649-M7650)))</f>
        <v>0</v>
      </c>
      <c r="M7650" s="0" t="n">
        <f aca="false">'Profiles 8760'!H7639</f>
        <v>37600</v>
      </c>
      <c r="N7650" s="0" t="n">
        <f aca="false">J7650+L7650</f>
        <v>0</v>
      </c>
      <c r="O7650" s="0" t="n">
        <f aca="false">O7649+N7650</f>
        <v>709962.230022139</v>
      </c>
      <c r="P7650" s="0" t="n">
        <f aca="false">MIN($B$5,P7649+K7650*$B$6-I7650)</f>
        <v>206.87210360564</v>
      </c>
      <c r="Q7650" s="0" t="n">
        <f aca="false">MAX(0,F7650-H7650-K7650-L7650)</f>
        <v>0</v>
      </c>
    </row>
    <row r="7651" customFormat="false" ht="15" hidden="false" customHeight="false" outlineLevel="0" collapsed="false">
      <c r="A7651" s="0" t="n">
        <f aca="false">'Profiles 8760'!A7640</f>
        <v>7638</v>
      </c>
      <c r="B7651" s="0" t="n">
        <f aca="false">'Profiles 8760'!B7640</f>
        <v>11</v>
      </c>
      <c r="C7651" s="0" t="n">
        <f aca="false">'Profiles 8760'!E7640</f>
        <v>0</v>
      </c>
      <c r="D7651" s="0" t="n">
        <f aca="false">'Profiles 8760'!F7640</f>
        <v>0</v>
      </c>
      <c r="E7651" s="0" t="n">
        <f aca="false">'Profiles 8760'!G7640</f>
        <v>0.249286</v>
      </c>
      <c r="F7651" s="0" t="n">
        <f aca="false">D7651*Assumptions!$C$11*$B$7+E7651*Assumptions!$C$12*$B$8</f>
        <v>10.1957974</v>
      </c>
      <c r="G7651" s="0" t="n">
        <f aca="false">C7651*Assumptions!$C$15</f>
        <v>0</v>
      </c>
      <c r="H7651" s="0" t="n">
        <f aca="false">MIN(F7651,G7651)</f>
        <v>0</v>
      </c>
      <c r="I7651" s="0" t="n">
        <f aca="false">IF(C7651=1,MIN(G7651-H7651,Assumptions!$C$13,P7650),0)</f>
        <v>0</v>
      </c>
      <c r="J7651" s="0" t="n">
        <f aca="false">H7651+I7651</f>
        <v>0</v>
      </c>
      <c r="K7651" s="0" t="n">
        <f aca="false">MIN(IF(C7651=1,F7651-H7651,F7651),Assumptions!$C$13,MAX(0,($B$5-P7650)/$B$6))</f>
        <v>10.1957974</v>
      </c>
      <c r="L7651" s="0" t="n">
        <f aca="false">IF(C7651=1,0,MIN(F7651-K7651,Assumptions!$C$15,MAX(0,$B$10-O7650-M7651)))</f>
        <v>0</v>
      </c>
      <c r="M7651" s="0" t="n">
        <f aca="false">'Profiles 8760'!H7640</f>
        <v>37600</v>
      </c>
      <c r="N7651" s="0" t="n">
        <f aca="false">J7651+L7651</f>
        <v>0</v>
      </c>
      <c r="O7651" s="0" t="n">
        <f aca="false">O7650+N7651</f>
        <v>709962.230022139</v>
      </c>
      <c r="P7651" s="0" t="n">
        <f aca="false">MIN($B$5,P7650+K7651*$B$6-I7651)</f>
        <v>215.70982079196</v>
      </c>
      <c r="Q7651" s="0" t="n">
        <f aca="false">MAX(0,F7651-H7651-K7651-L7651)</f>
        <v>0</v>
      </c>
    </row>
    <row r="7652" customFormat="false" ht="15" hidden="false" customHeight="false" outlineLevel="0" collapsed="false">
      <c r="A7652" s="0" t="n">
        <f aca="false">'Profiles 8760'!A7641</f>
        <v>7639</v>
      </c>
      <c r="B7652" s="0" t="n">
        <f aca="false">'Profiles 8760'!B7641</f>
        <v>11</v>
      </c>
      <c r="C7652" s="0" t="n">
        <f aca="false">'Profiles 8760'!E7641</f>
        <v>0</v>
      </c>
      <c r="D7652" s="0" t="n">
        <f aca="false">'Profiles 8760'!F7641</f>
        <v>0</v>
      </c>
      <c r="E7652" s="0" t="n">
        <f aca="false">'Profiles 8760'!G7641</f>
        <v>0.195015</v>
      </c>
      <c r="F7652" s="0" t="n">
        <f aca="false">D7652*Assumptions!$C$11*$B$7+E7652*Assumptions!$C$12*$B$8</f>
        <v>7.9761135</v>
      </c>
      <c r="G7652" s="0" t="n">
        <f aca="false">C7652*Assumptions!$C$15</f>
        <v>0</v>
      </c>
      <c r="H7652" s="0" t="n">
        <f aca="false">MIN(F7652,G7652)</f>
        <v>0</v>
      </c>
      <c r="I7652" s="0" t="n">
        <f aca="false">IF(C7652=1,MIN(G7652-H7652,Assumptions!$C$13,P7651),0)</f>
        <v>0</v>
      </c>
      <c r="J7652" s="0" t="n">
        <f aca="false">H7652+I7652</f>
        <v>0</v>
      </c>
      <c r="K7652" s="0" t="n">
        <f aca="false">MIN(IF(C7652=1,F7652-H7652,F7652),Assumptions!$C$13,MAX(0,($B$5-P7651)/$B$6))</f>
        <v>7.9761135</v>
      </c>
      <c r="L7652" s="0" t="n">
        <f aca="false">IF(C7652=1,0,MIN(F7652-K7652,Assumptions!$C$15,MAX(0,$B$10-O7651-M7652)))</f>
        <v>0</v>
      </c>
      <c r="M7652" s="0" t="n">
        <f aca="false">'Profiles 8760'!H7641</f>
        <v>37600</v>
      </c>
      <c r="N7652" s="0" t="n">
        <f aca="false">J7652+L7652</f>
        <v>0</v>
      </c>
      <c r="O7652" s="0" t="n">
        <f aca="false">O7651+N7652</f>
        <v>709962.230022139</v>
      </c>
      <c r="P7652" s="0" t="n">
        <f aca="false">MIN($B$5,P7651+K7652*$B$6-I7652)</f>
        <v>222.62351597376</v>
      </c>
      <c r="Q7652" s="0" t="n">
        <f aca="false">MAX(0,F7652-H7652-K7652-L7652)</f>
        <v>0</v>
      </c>
    </row>
    <row r="7653" customFormat="false" ht="15" hidden="false" customHeight="false" outlineLevel="0" collapsed="false">
      <c r="A7653" s="0" t="n">
        <f aca="false">'Profiles 8760'!A7642</f>
        <v>7640</v>
      </c>
      <c r="B7653" s="0" t="n">
        <f aca="false">'Profiles 8760'!B7642</f>
        <v>11</v>
      </c>
      <c r="C7653" s="0" t="n">
        <f aca="false">'Profiles 8760'!E7642</f>
        <v>1</v>
      </c>
      <c r="D7653" s="0" t="n">
        <f aca="false">'Profiles 8760'!F7642</f>
        <v>0.079686</v>
      </c>
      <c r="E7653" s="0" t="n">
        <f aca="false">'Profiles 8760'!G7642</f>
        <v>0.21883</v>
      </c>
      <c r="F7653" s="0" t="n">
        <f aca="false">D7653*Assumptions!$C$11*$B$7+E7653*Assumptions!$C$12*$B$8</f>
        <v>31.9634638</v>
      </c>
      <c r="G7653" s="0" t="n">
        <f aca="false">C7653*Assumptions!$C$15</f>
        <v>200</v>
      </c>
      <c r="H7653" s="0" t="n">
        <f aca="false">MIN(F7653,G7653)</f>
        <v>31.9634638</v>
      </c>
      <c r="I7653" s="0" t="n">
        <f aca="false">IF(C7653=1,MIN(G7653-H7653,Assumptions!$C$13,P7652),0)</f>
        <v>168.0365362</v>
      </c>
      <c r="J7653" s="0" t="n">
        <f aca="false">H7653+I7653</f>
        <v>200</v>
      </c>
      <c r="K7653" s="0" t="n">
        <f aca="false">MIN(IF(C7653=1,F7653-H7653,F7653),Assumptions!$C$13,MAX(0,($B$5-P7652)/$B$6))</f>
        <v>0</v>
      </c>
      <c r="L7653" s="0" t="n">
        <f aca="false">IF(C7653=1,0,MIN(F7653-K7653,Assumptions!$C$15,MAX(0,$B$10-O7652-M7653)))</f>
        <v>0</v>
      </c>
      <c r="M7653" s="0" t="n">
        <f aca="false">'Profiles 8760'!H7642</f>
        <v>37400</v>
      </c>
      <c r="N7653" s="0" t="n">
        <f aca="false">J7653+L7653</f>
        <v>200</v>
      </c>
      <c r="O7653" s="0" t="n">
        <f aca="false">O7652+N7653</f>
        <v>710162.230022139</v>
      </c>
      <c r="P7653" s="0" t="n">
        <f aca="false">MIN($B$5,P7652+K7653*$B$6-I7653)</f>
        <v>54.58697977376</v>
      </c>
      <c r="Q7653" s="0" t="n">
        <f aca="false">MAX(0,F7653-H7653-K7653-L7653)</f>
        <v>0</v>
      </c>
    </row>
    <row r="7654" customFormat="false" ht="15" hidden="false" customHeight="false" outlineLevel="0" collapsed="false">
      <c r="A7654" s="0" t="n">
        <f aca="false">'Profiles 8760'!A7643</f>
        <v>7641</v>
      </c>
      <c r="B7654" s="0" t="n">
        <f aca="false">'Profiles 8760'!B7643</f>
        <v>11</v>
      </c>
      <c r="C7654" s="0" t="n">
        <f aca="false">'Profiles 8760'!E7643</f>
        <v>1</v>
      </c>
      <c r="D7654" s="0" t="n">
        <f aca="false">'Profiles 8760'!F7643</f>
        <v>0.373136</v>
      </c>
      <c r="E7654" s="0" t="n">
        <f aca="false">'Profiles 8760'!G7643</f>
        <v>0.218027</v>
      </c>
      <c r="F7654" s="0" t="n">
        <f aca="false">D7654*Assumptions!$C$11*$B$7+E7654*Assumptions!$C$12*$B$8</f>
        <v>116.6789811</v>
      </c>
      <c r="G7654" s="0" t="n">
        <f aca="false">C7654*Assumptions!$C$15</f>
        <v>200</v>
      </c>
      <c r="H7654" s="0" t="n">
        <f aca="false">MIN(F7654,G7654)</f>
        <v>116.6789811</v>
      </c>
      <c r="I7654" s="0" t="n">
        <f aca="false">IF(C7654=1,MIN(G7654-H7654,Assumptions!$C$13,P7653),0)</f>
        <v>54.58697977376</v>
      </c>
      <c r="J7654" s="0" t="n">
        <f aca="false">H7654+I7654</f>
        <v>171.26596087376</v>
      </c>
      <c r="K7654" s="0" t="n">
        <f aca="false">MIN(IF(C7654=1,F7654-H7654,F7654),Assumptions!$C$13,MAX(0,($B$5-P7653)/$B$6))</f>
        <v>0</v>
      </c>
      <c r="L7654" s="0" t="n">
        <f aca="false">IF(C7654=1,0,MIN(F7654-K7654,Assumptions!$C$15,MAX(0,$B$10-O7653-M7654)))</f>
        <v>0</v>
      </c>
      <c r="M7654" s="0" t="n">
        <f aca="false">'Profiles 8760'!H7643</f>
        <v>37200</v>
      </c>
      <c r="N7654" s="0" t="n">
        <f aca="false">J7654+L7654</f>
        <v>171.26596087376</v>
      </c>
      <c r="O7654" s="0" t="n">
        <f aca="false">O7653+N7654</f>
        <v>710333.495983013</v>
      </c>
      <c r="P7654" s="0" t="n">
        <f aca="false">MIN($B$5,P7653+K7654*$B$6-I7654)</f>
        <v>0</v>
      </c>
      <c r="Q7654" s="0" t="n">
        <f aca="false">MAX(0,F7654-H7654-K7654-L7654)</f>
        <v>0</v>
      </c>
    </row>
    <row r="7655" customFormat="false" ht="15" hidden="false" customHeight="false" outlineLevel="0" collapsed="false">
      <c r="A7655" s="0" t="n">
        <f aca="false">'Profiles 8760'!A7644</f>
        <v>7642</v>
      </c>
      <c r="B7655" s="0" t="n">
        <f aca="false">'Profiles 8760'!B7644</f>
        <v>11</v>
      </c>
      <c r="C7655" s="0" t="n">
        <f aca="false">'Profiles 8760'!E7644</f>
        <v>0</v>
      </c>
      <c r="D7655" s="0" t="n">
        <f aca="false">'Profiles 8760'!F7644</f>
        <v>0.703074</v>
      </c>
      <c r="E7655" s="0" t="n">
        <f aca="false">'Profiles 8760'!G7644</f>
        <v>0.3226</v>
      </c>
      <c r="F7655" s="0" t="n">
        <f aca="false">D7655*Assumptions!$C$11*$B$7+E7655*Assumptions!$C$12*$B$8</f>
        <v>216.2421112</v>
      </c>
      <c r="G7655" s="0" t="n">
        <f aca="false">C7655*Assumptions!$C$15</f>
        <v>0</v>
      </c>
      <c r="H7655" s="0" t="n">
        <f aca="false">MIN(F7655,G7655)</f>
        <v>0</v>
      </c>
      <c r="I7655" s="0" t="n">
        <f aca="false">IF(C7655=1,MIN(G7655-H7655,Assumptions!$C$13,P7654),0)</f>
        <v>0</v>
      </c>
      <c r="J7655" s="0" t="n">
        <f aca="false">H7655+I7655</f>
        <v>0</v>
      </c>
      <c r="K7655" s="0" t="n">
        <f aca="false">MIN(IF(C7655=1,F7655-H7655,F7655),Assumptions!$C$13,MAX(0,($B$5-P7654)/$B$6))</f>
        <v>180</v>
      </c>
      <c r="L7655" s="0" t="n">
        <f aca="false">IF(C7655=1,0,MIN(F7655-K7655,Assumptions!$C$15,MAX(0,$B$10-O7654-M7655)))</f>
        <v>36.2421112</v>
      </c>
      <c r="M7655" s="0" t="n">
        <f aca="false">'Profiles 8760'!H7644</f>
        <v>37200</v>
      </c>
      <c r="N7655" s="0" t="n">
        <f aca="false">J7655+L7655</f>
        <v>36.2421112</v>
      </c>
      <c r="O7655" s="0" t="n">
        <f aca="false">O7654+N7655</f>
        <v>710369.738094213</v>
      </c>
      <c r="P7655" s="0" t="n">
        <f aca="false">MIN($B$5,P7654+K7655*$B$6-I7655)</f>
        <v>156.024</v>
      </c>
      <c r="Q7655" s="0" t="n">
        <f aca="false">MAX(0,F7655-H7655-K7655-L7655)</f>
        <v>0</v>
      </c>
    </row>
    <row r="7656" customFormat="false" ht="15" hidden="false" customHeight="false" outlineLevel="0" collapsed="false">
      <c r="A7656" s="0" t="n">
        <f aca="false">'Profiles 8760'!A7645</f>
        <v>7643</v>
      </c>
      <c r="B7656" s="0" t="n">
        <f aca="false">'Profiles 8760'!B7645</f>
        <v>11</v>
      </c>
      <c r="C7656" s="0" t="n">
        <f aca="false">'Profiles 8760'!E7645</f>
        <v>0</v>
      </c>
      <c r="D7656" s="0" t="n">
        <f aca="false">'Profiles 8760'!F7645</f>
        <v>0.993634</v>
      </c>
      <c r="E7656" s="0" t="n">
        <f aca="false">'Profiles 8760'!G7645</f>
        <v>0.286788</v>
      </c>
      <c r="F7656" s="0" t="n">
        <f aca="false">D7656*Assumptions!$C$11*$B$7+E7656*Assumptions!$C$12*$B$8</f>
        <v>298.6911284</v>
      </c>
      <c r="G7656" s="0" t="n">
        <f aca="false">C7656*Assumptions!$C$15</f>
        <v>0</v>
      </c>
      <c r="H7656" s="0" t="n">
        <f aca="false">MIN(F7656,G7656)</f>
        <v>0</v>
      </c>
      <c r="I7656" s="0" t="n">
        <f aca="false">IF(C7656=1,MIN(G7656-H7656,Assumptions!$C$13,P7655),0)</f>
        <v>0</v>
      </c>
      <c r="J7656" s="0" t="n">
        <f aca="false">H7656+I7656</f>
        <v>0</v>
      </c>
      <c r="K7656" s="0" t="n">
        <f aca="false">MIN(IF(C7656=1,F7656-H7656,F7656),Assumptions!$C$13,MAX(0,($B$5-P7655)/$B$6))</f>
        <v>180</v>
      </c>
      <c r="L7656" s="0" t="n">
        <f aca="false">IF(C7656=1,0,MIN(F7656-K7656,Assumptions!$C$15,MAX(0,$B$10-O7655-M7656)))</f>
        <v>118.6911284</v>
      </c>
      <c r="M7656" s="0" t="n">
        <f aca="false">'Profiles 8760'!H7645</f>
        <v>37200</v>
      </c>
      <c r="N7656" s="0" t="n">
        <f aca="false">J7656+L7656</f>
        <v>118.6911284</v>
      </c>
      <c r="O7656" s="0" t="n">
        <f aca="false">O7655+N7656</f>
        <v>710488.429222613</v>
      </c>
      <c r="P7656" s="0" t="n">
        <f aca="false">MIN($B$5,P7655+K7656*$B$6-I7656)</f>
        <v>312.048</v>
      </c>
      <c r="Q7656" s="0" t="n">
        <f aca="false">MAX(0,F7656-H7656-K7656-L7656)</f>
        <v>0</v>
      </c>
    </row>
    <row r="7657" customFormat="false" ht="15" hidden="false" customHeight="false" outlineLevel="0" collapsed="false">
      <c r="A7657" s="0" t="n">
        <f aca="false">'Profiles 8760'!A7646</f>
        <v>7644</v>
      </c>
      <c r="B7657" s="0" t="n">
        <f aca="false">'Profiles 8760'!B7646</f>
        <v>11</v>
      </c>
      <c r="C7657" s="0" t="n">
        <f aca="false">'Profiles 8760'!E7646</f>
        <v>0</v>
      </c>
      <c r="D7657" s="0" t="n">
        <f aca="false">'Profiles 8760'!F7646</f>
        <v>1</v>
      </c>
      <c r="E7657" s="0" t="n">
        <f aca="false">'Profiles 8760'!G7646</f>
        <v>0.301688</v>
      </c>
      <c r="F7657" s="0" t="n">
        <f aca="false">D7657*Assumptions!$C$11*$B$7+E7657*Assumptions!$C$12*$B$8</f>
        <v>301.1390392</v>
      </c>
      <c r="G7657" s="0" t="n">
        <f aca="false">C7657*Assumptions!$C$15</f>
        <v>0</v>
      </c>
      <c r="H7657" s="0" t="n">
        <f aca="false">MIN(F7657,G7657)</f>
        <v>0</v>
      </c>
      <c r="I7657" s="0" t="n">
        <f aca="false">IF(C7657=1,MIN(G7657-H7657,Assumptions!$C$13,P7656),0)</f>
        <v>0</v>
      </c>
      <c r="J7657" s="0" t="n">
        <f aca="false">H7657+I7657</f>
        <v>0</v>
      </c>
      <c r="K7657" s="0" t="n">
        <f aca="false">MIN(IF(C7657=1,F7657-H7657,F7657),Assumptions!$C$13,MAX(0,($B$5-P7656)/$B$6))</f>
        <v>180</v>
      </c>
      <c r="L7657" s="0" t="n">
        <f aca="false">IF(C7657=1,0,MIN(F7657-K7657,Assumptions!$C$15,MAX(0,$B$10-O7656-M7657)))</f>
        <v>121.1390392</v>
      </c>
      <c r="M7657" s="0" t="n">
        <f aca="false">'Profiles 8760'!H7646</f>
        <v>37200</v>
      </c>
      <c r="N7657" s="0" t="n">
        <f aca="false">J7657+L7657</f>
        <v>121.1390392</v>
      </c>
      <c r="O7657" s="0" t="n">
        <f aca="false">O7656+N7657</f>
        <v>710609.568261813</v>
      </c>
      <c r="P7657" s="0" t="n">
        <f aca="false">MIN($B$5,P7656+K7657*$B$6-I7657)</f>
        <v>468.072</v>
      </c>
      <c r="Q7657" s="0" t="n">
        <f aca="false">MAX(0,F7657-H7657-K7657-L7657)</f>
        <v>0</v>
      </c>
    </row>
    <row r="7658" customFormat="false" ht="15" hidden="false" customHeight="false" outlineLevel="0" collapsed="false">
      <c r="A7658" s="0" t="n">
        <f aca="false">'Profiles 8760'!A7647</f>
        <v>7645</v>
      </c>
      <c r="B7658" s="0" t="n">
        <f aca="false">'Profiles 8760'!B7647</f>
        <v>11</v>
      </c>
      <c r="C7658" s="0" t="n">
        <f aca="false">'Profiles 8760'!E7647</f>
        <v>0</v>
      </c>
      <c r="D7658" s="0" t="n">
        <f aca="false">'Profiles 8760'!F7647</f>
        <v>1</v>
      </c>
      <c r="E7658" s="0" t="n">
        <f aca="false">'Profiles 8760'!G7647</f>
        <v>0.303587</v>
      </c>
      <c r="F7658" s="0" t="n">
        <f aca="false">D7658*Assumptions!$C$11*$B$7+E7658*Assumptions!$C$12*$B$8</f>
        <v>301.2167083</v>
      </c>
      <c r="G7658" s="0" t="n">
        <f aca="false">C7658*Assumptions!$C$15</f>
        <v>0</v>
      </c>
      <c r="H7658" s="0" t="n">
        <f aca="false">MIN(F7658,G7658)</f>
        <v>0</v>
      </c>
      <c r="I7658" s="0" t="n">
        <f aca="false">IF(C7658=1,MIN(G7658-H7658,Assumptions!$C$13,P7657),0)</f>
        <v>0</v>
      </c>
      <c r="J7658" s="0" t="n">
        <f aca="false">H7658+I7658</f>
        <v>0</v>
      </c>
      <c r="K7658" s="0" t="n">
        <f aca="false">MIN(IF(C7658=1,F7658-H7658,F7658),Assumptions!$C$13,MAX(0,($B$5-P7657)/$B$6))</f>
        <v>49.3054914628519</v>
      </c>
      <c r="L7658" s="0" t="n">
        <f aca="false">IF(C7658=1,0,MIN(F7658-K7658,Assumptions!$C$15,MAX(0,$B$10-O7657-M7658)))</f>
        <v>200</v>
      </c>
      <c r="M7658" s="0" t="n">
        <f aca="false">'Profiles 8760'!H7647</f>
        <v>37200</v>
      </c>
      <c r="N7658" s="0" t="n">
        <f aca="false">J7658+L7658</f>
        <v>200</v>
      </c>
      <c r="O7658" s="0" t="n">
        <f aca="false">O7657+N7658</f>
        <v>710809.568261813</v>
      </c>
      <c r="P7658" s="0" t="n">
        <f aca="false">MIN($B$5,P7657+K7658*$B$6-I7658)</f>
        <v>510.81</v>
      </c>
      <c r="Q7658" s="0" t="n">
        <f aca="false">MAX(0,F7658-H7658-K7658-L7658)</f>
        <v>51.9112168371481</v>
      </c>
    </row>
    <row r="7659" customFormat="false" ht="15" hidden="false" customHeight="false" outlineLevel="0" collapsed="false">
      <c r="A7659" s="0" t="n">
        <f aca="false">'Profiles 8760'!A7648</f>
        <v>7646</v>
      </c>
      <c r="B7659" s="0" t="n">
        <f aca="false">'Profiles 8760'!B7648</f>
        <v>11</v>
      </c>
      <c r="C7659" s="0" t="n">
        <f aca="false">'Profiles 8760'!E7648</f>
        <v>0</v>
      </c>
      <c r="D7659" s="0" t="n">
        <f aca="false">'Profiles 8760'!F7648</f>
        <v>1</v>
      </c>
      <c r="E7659" s="0" t="n">
        <f aca="false">'Profiles 8760'!G7648</f>
        <v>0.303726</v>
      </c>
      <c r="F7659" s="0" t="n">
        <f aca="false">D7659*Assumptions!$C$11*$B$7+E7659*Assumptions!$C$12*$B$8</f>
        <v>301.2223934</v>
      </c>
      <c r="G7659" s="0" t="n">
        <f aca="false">C7659*Assumptions!$C$15</f>
        <v>0</v>
      </c>
      <c r="H7659" s="0" t="n">
        <f aca="false">MIN(F7659,G7659)</f>
        <v>0</v>
      </c>
      <c r="I7659" s="0" t="n">
        <f aca="false">IF(C7659=1,MIN(G7659-H7659,Assumptions!$C$13,P7658),0)</f>
        <v>0</v>
      </c>
      <c r="J7659" s="0" t="n">
        <f aca="false">H7659+I7659</f>
        <v>0</v>
      </c>
      <c r="K7659" s="0" t="n">
        <f aca="false">MIN(IF(C7659=1,F7659-H7659,F7659),Assumptions!$C$13,MAX(0,($B$5-P7658)/$B$6))</f>
        <v>0</v>
      </c>
      <c r="L7659" s="0" t="n">
        <f aca="false">IF(C7659=1,0,MIN(F7659-K7659,Assumptions!$C$15,MAX(0,$B$10-O7658-M7659)))</f>
        <v>200</v>
      </c>
      <c r="M7659" s="0" t="n">
        <f aca="false">'Profiles 8760'!H7648</f>
        <v>37200</v>
      </c>
      <c r="N7659" s="0" t="n">
        <f aca="false">J7659+L7659</f>
        <v>200</v>
      </c>
      <c r="O7659" s="0" t="n">
        <f aca="false">O7658+N7659</f>
        <v>711009.568261813</v>
      </c>
      <c r="P7659" s="0" t="n">
        <f aca="false">MIN($B$5,P7658+K7659*$B$6-I7659)</f>
        <v>510.81</v>
      </c>
      <c r="Q7659" s="0" t="n">
        <f aca="false">MAX(0,F7659-H7659-K7659-L7659)</f>
        <v>101.2223934</v>
      </c>
    </row>
    <row r="7660" customFormat="false" ht="15" hidden="false" customHeight="false" outlineLevel="0" collapsed="false">
      <c r="A7660" s="0" t="n">
        <f aca="false">'Profiles 8760'!A7649</f>
        <v>7647</v>
      </c>
      <c r="B7660" s="0" t="n">
        <f aca="false">'Profiles 8760'!B7649</f>
        <v>11</v>
      </c>
      <c r="C7660" s="0" t="n">
        <f aca="false">'Profiles 8760'!E7649</f>
        <v>0</v>
      </c>
      <c r="D7660" s="0" t="n">
        <f aca="false">'Profiles 8760'!F7649</f>
        <v>0.993634</v>
      </c>
      <c r="E7660" s="0" t="n">
        <f aca="false">'Profiles 8760'!G7649</f>
        <v>0.278791</v>
      </c>
      <c r="F7660" s="0" t="n">
        <f aca="false">D7660*Assumptions!$C$11*$B$7+E7660*Assumptions!$C$12*$B$8</f>
        <v>298.3640511</v>
      </c>
      <c r="G7660" s="0" t="n">
        <f aca="false">C7660*Assumptions!$C$15</f>
        <v>0</v>
      </c>
      <c r="H7660" s="0" t="n">
        <f aca="false">MIN(F7660,G7660)</f>
        <v>0</v>
      </c>
      <c r="I7660" s="0" t="n">
        <f aca="false">IF(C7660=1,MIN(G7660-H7660,Assumptions!$C$13,P7659),0)</f>
        <v>0</v>
      </c>
      <c r="J7660" s="0" t="n">
        <f aca="false">H7660+I7660</f>
        <v>0</v>
      </c>
      <c r="K7660" s="0" t="n">
        <f aca="false">MIN(IF(C7660=1,F7660-H7660,F7660),Assumptions!$C$13,MAX(0,($B$5-P7659)/$B$6))</f>
        <v>0</v>
      </c>
      <c r="L7660" s="0" t="n">
        <f aca="false">IF(C7660=1,0,MIN(F7660-K7660,Assumptions!$C$15,MAX(0,$B$10-O7659-M7660)))</f>
        <v>200</v>
      </c>
      <c r="M7660" s="0" t="n">
        <f aca="false">'Profiles 8760'!H7649</f>
        <v>37200</v>
      </c>
      <c r="N7660" s="0" t="n">
        <f aca="false">J7660+L7660</f>
        <v>200</v>
      </c>
      <c r="O7660" s="0" t="n">
        <f aca="false">O7659+N7660</f>
        <v>711209.568261813</v>
      </c>
      <c r="P7660" s="0" t="n">
        <f aca="false">MIN($B$5,P7659+K7660*$B$6-I7660)</f>
        <v>510.81</v>
      </c>
      <c r="Q7660" s="0" t="n">
        <f aca="false">MAX(0,F7660-H7660-K7660-L7660)</f>
        <v>98.3640511</v>
      </c>
    </row>
    <row r="7661" customFormat="false" ht="15" hidden="false" customHeight="false" outlineLevel="0" collapsed="false">
      <c r="A7661" s="0" t="n">
        <f aca="false">'Profiles 8760'!A7650</f>
        <v>7648</v>
      </c>
      <c r="B7661" s="0" t="n">
        <f aca="false">'Profiles 8760'!B7650</f>
        <v>11</v>
      </c>
      <c r="C7661" s="0" t="n">
        <f aca="false">'Profiles 8760'!E7650</f>
        <v>0</v>
      </c>
      <c r="D7661" s="0" t="n">
        <f aca="false">'Profiles 8760'!F7650</f>
        <v>0.703074</v>
      </c>
      <c r="E7661" s="0" t="n">
        <f aca="false">'Profiles 8760'!G7650</f>
        <v>0.315521</v>
      </c>
      <c r="F7661" s="0" t="n">
        <f aca="false">D7661*Assumptions!$C$11*$B$7+E7661*Assumptions!$C$12*$B$8</f>
        <v>215.9525801</v>
      </c>
      <c r="G7661" s="0" t="n">
        <f aca="false">C7661*Assumptions!$C$15</f>
        <v>0</v>
      </c>
      <c r="H7661" s="0" t="n">
        <f aca="false">MIN(F7661,G7661)</f>
        <v>0</v>
      </c>
      <c r="I7661" s="0" t="n">
        <f aca="false">IF(C7661=1,MIN(G7661-H7661,Assumptions!$C$13,P7660),0)</f>
        <v>0</v>
      </c>
      <c r="J7661" s="0" t="n">
        <f aca="false">H7661+I7661</f>
        <v>0</v>
      </c>
      <c r="K7661" s="0" t="n">
        <f aca="false">MIN(IF(C7661=1,F7661-H7661,F7661),Assumptions!$C$13,MAX(0,($B$5-P7660)/$B$6))</f>
        <v>0</v>
      </c>
      <c r="L7661" s="0" t="n">
        <f aca="false">IF(C7661=1,0,MIN(F7661-K7661,Assumptions!$C$15,MAX(0,$B$10-O7660-M7661)))</f>
        <v>200</v>
      </c>
      <c r="M7661" s="0" t="n">
        <f aca="false">'Profiles 8760'!H7650</f>
        <v>37200</v>
      </c>
      <c r="N7661" s="0" t="n">
        <f aca="false">J7661+L7661</f>
        <v>200</v>
      </c>
      <c r="O7661" s="0" t="n">
        <f aca="false">O7660+N7661</f>
        <v>711409.568261813</v>
      </c>
      <c r="P7661" s="0" t="n">
        <f aca="false">MIN($B$5,P7660+K7661*$B$6-I7661)</f>
        <v>510.81</v>
      </c>
      <c r="Q7661" s="0" t="n">
        <f aca="false">MAX(0,F7661-H7661-K7661-L7661)</f>
        <v>15.9525801</v>
      </c>
    </row>
    <row r="7662" customFormat="false" ht="15" hidden="false" customHeight="false" outlineLevel="0" collapsed="false">
      <c r="A7662" s="0" t="n">
        <f aca="false">'Profiles 8760'!A7651</f>
        <v>7649</v>
      </c>
      <c r="B7662" s="0" t="n">
        <f aca="false">'Profiles 8760'!B7651</f>
        <v>11</v>
      </c>
      <c r="C7662" s="0" t="n">
        <f aca="false">'Profiles 8760'!E7651</f>
        <v>0</v>
      </c>
      <c r="D7662" s="0" t="n">
        <f aca="false">'Profiles 8760'!F7651</f>
        <v>0.373136</v>
      </c>
      <c r="E7662" s="0" t="n">
        <f aca="false">'Profiles 8760'!G7651</f>
        <v>0.268858</v>
      </c>
      <c r="F7662" s="0" t="n">
        <f aca="false">D7662*Assumptions!$C$11*$B$7+E7662*Assumptions!$C$12*$B$8</f>
        <v>118.757969</v>
      </c>
      <c r="G7662" s="0" t="n">
        <f aca="false">C7662*Assumptions!$C$15</f>
        <v>0</v>
      </c>
      <c r="H7662" s="0" t="n">
        <f aca="false">MIN(F7662,G7662)</f>
        <v>0</v>
      </c>
      <c r="I7662" s="0" t="n">
        <f aca="false">IF(C7662=1,MIN(G7662-H7662,Assumptions!$C$13,P7661),0)</f>
        <v>0</v>
      </c>
      <c r="J7662" s="0" t="n">
        <f aca="false">H7662+I7662</f>
        <v>0</v>
      </c>
      <c r="K7662" s="0" t="n">
        <f aca="false">MIN(IF(C7662=1,F7662-H7662,F7662),Assumptions!$C$13,MAX(0,($B$5-P7661)/$B$6))</f>
        <v>0</v>
      </c>
      <c r="L7662" s="0" t="n">
        <f aca="false">IF(C7662=1,0,MIN(F7662-K7662,Assumptions!$C$15,MAX(0,$B$10-O7661-M7662)))</f>
        <v>118.757969</v>
      </c>
      <c r="M7662" s="0" t="n">
        <f aca="false">'Profiles 8760'!H7651</f>
        <v>37200</v>
      </c>
      <c r="N7662" s="0" t="n">
        <f aca="false">J7662+L7662</f>
        <v>118.757969</v>
      </c>
      <c r="O7662" s="0" t="n">
        <f aca="false">O7661+N7662</f>
        <v>711528.326230813</v>
      </c>
      <c r="P7662" s="0" t="n">
        <f aca="false">MIN($B$5,P7661+K7662*$B$6-I7662)</f>
        <v>510.81</v>
      </c>
      <c r="Q7662" s="0" t="n">
        <f aca="false">MAX(0,F7662-H7662-K7662-L7662)</f>
        <v>0</v>
      </c>
    </row>
    <row r="7663" customFormat="false" ht="15" hidden="false" customHeight="false" outlineLevel="0" collapsed="false">
      <c r="A7663" s="0" t="n">
        <f aca="false">'Profiles 8760'!A7652</f>
        <v>7650</v>
      </c>
      <c r="B7663" s="0" t="n">
        <f aca="false">'Profiles 8760'!B7652</f>
        <v>11</v>
      </c>
      <c r="C7663" s="0" t="n">
        <f aca="false">'Profiles 8760'!E7652</f>
        <v>0</v>
      </c>
      <c r="D7663" s="0" t="n">
        <f aca="false">'Profiles 8760'!F7652</f>
        <v>0.079686</v>
      </c>
      <c r="E7663" s="0" t="n">
        <f aca="false">'Profiles 8760'!G7652</f>
        <v>0.178113</v>
      </c>
      <c r="F7663" s="0" t="n">
        <f aca="false">D7663*Assumptions!$C$11*$B$7+E7663*Assumptions!$C$12*$B$8</f>
        <v>30.2981385</v>
      </c>
      <c r="G7663" s="0" t="n">
        <f aca="false">C7663*Assumptions!$C$15</f>
        <v>0</v>
      </c>
      <c r="H7663" s="0" t="n">
        <f aca="false">MIN(F7663,G7663)</f>
        <v>0</v>
      </c>
      <c r="I7663" s="0" t="n">
        <f aca="false">IF(C7663=1,MIN(G7663-H7663,Assumptions!$C$13,P7662),0)</f>
        <v>0</v>
      </c>
      <c r="J7663" s="0" t="n">
        <f aca="false">H7663+I7663</f>
        <v>0</v>
      </c>
      <c r="K7663" s="0" t="n">
        <f aca="false">MIN(IF(C7663=1,F7663-H7663,F7663),Assumptions!$C$13,MAX(0,($B$5-P7662)/$B$6))</f>
        <v>0</v>
      </c>
      <c r="L7663" s="0" t="n">
        <f aca="false">IF(C7663=1,0,MIN(F7663-K7663,Assumptions!$C$15,MAX(0,$B$10-O7662-M7663)))</f>
        <v>30.2981385</v>
      </c>
      <c r="M7663" s="0" t="n">
        <f aca="false">'Profiles 8760'!H7652</f>
        <v>37200</v>
      </c>
      <c r="N7663" s="0" t="n">
        <f aca="false">J7663+L7663</f>
        <v>30.2981385</v>
      </c>
      <c r="O7663" s="0" t="n">
        <f aca="false">O7662+N7663</f>
        <v>711558.624369313</v>
      </c>
      <c r="P7663" s="0" t="n">
        <f aca="false">MIN($B$5,P7662+K7663*$B$6-I7663)</f>
        <v>510.81</v>
      </c>
      <c r="Q7663" s="0" t="n">
        <f aca="false">MAX(0,F7663-H7663-K7663-L7663)</f>
        <v>0</v>
      </c>
    </row>
    <row r="7664" customFormat="false" ht="15" hidden="false" customHeight="false" outlineLevel="0" collapsed="false">
      <c r="A7664" s="0" t="n">
        <f aca="false">'Profiles 8760'!A7653</f>
        <v>7651</v>
      </c>
      <c r="B7664" s="0" t="n">
        <f aca="false">'Profiles 8760'!B7653</f>
        <v>11</v>
      </c>
      <c r="C7664" s="0" t="n">
        <f aca="false">'Profiles 8760'!E7653</f>
        <v>0</v>
      </c>
      <c r="D7664" s="0" t="n">
        <f aca="false">'Profiles 8760'!F7653</f>
        <v>0</v>
      </c>
      <c r="E7664" s="0" t="n">
        <f aca="false">'Profiles 8760'!G7653</f>
        <v>0.188727</v>
      </c>
      <c r="F7664" s="0" t="n">
        <f aca="false">D7664*Assumptions!$C$11*$B$7+E7664*Assumptions!$C$12*$B$8</f>
        <v>7.7189343</v>
      </c>
      <c r="G7664" s="0" t="n">
        <f aca="false">C7664*Assumptions!$C$15</f>
        <v>0</v>
      </c>
      <c r="H7664" s="0" t="n">
        <f aca="false">MIN(F7664,G7664)</f>
        <v>0</v>
      </c>
      <c r="I7664" s="0" t="n">
        <f aca="false">IF(C7664=1,MIN(G7664-H7664,Assumptions!$C$13,P7663),0)</f>
        <v>0</v>
      </c>
      <c r="J7664" s="0" t="n">
        <f aca="false">H7664+I7664</f>
        <v>0</v>
      </c>
      <c r="K7664" s="0" t="n">
        <f aca="false">MIN(IF(C7664=1,F7664-H7664,F7664),Assumptions!$C$13,MAX(0,($B$5-P7663)/$B$6))</f>
        <v>0</v>
      </c>
      <c r="L7664" s="0" t="n">
        <f aca="false">IF(C7664=1,0,MIN(F7664-K7664,Assumptions!$C$15,MAX(0,$B$10-O7663-M7664)))</f>
        <v>7.7189343</v>
      </c>
      <c r="M7664" s="0" t="n">
        <f aca="false">'Profiles 8760'!H7653</f>
        <v>37200</v>
      </c>
      <c r="N7664" s="0" t="n">
        <f aca="false">J7664+L7664</f>
        <v>7.7189343</v>
      </c>
      <c r="O7664" s="0" t="n">
        <f aca="false">O7663+N7664</f>
        <v>711566.343303613</v>
      </c>
      <c r="P7664" s="0" t="n">
        <f aca="false">MIN($B$5,P7663+K7664*$B$6-I7664)</f>
        <v>510.81</v>
      </c>
      <c r="Q7664" s="0" t="n">
        <f aca="false">MAX(0,F7664-H7664-K7664-L7664)</f>
        <v>0</v>
      </c>
    </row>
    <row r="7665" customFormat="false" ht="15" hidden="false" customHeight="false" outlineLevel="0" collapsed="false">
      <c r="A7665" s="0" t="n">
        <f aca="false">'Profiles 8760'!A7654</f>
        <v>7652</v>
      </c>
      <c r="B7665" s="0" t="n">
        <f aca="false">'Profiles 8760'!B7654</f>
        <v>11</v>
      </c>
      <c r="C7665" s="0" t="n">
        <f aca="false">'Profiles 8760'!E7654</f>
        <v>1</v>
      </c>
      <c r="D7665" s="0" t="n">
        <f aca="false">'Profiles 8760'!F7654</f>
        <v>0</v>
      </c>
      <c r="E7665" s="0" t="n">
        <f aca="false">'Profiles 8760'!G7654</f>
        <v>0.275518</v>
      </c>
      <c r="F7665" s="0" t="n">
        <f aca="false">D7665*Assumptions!$C$11*$B$7+E7665*Assumptions!$C$12*$B$8</f>
        <v>11.2686862</v>
      </c>
      <c r="G7665" s="0" t="n">
        <f aca="false">C7665*Assumptions!$C$15</f>
        <v>200</v>
      </c>
      <c r="H7665" s="0" t="n">
        <f aca="false">MIN(F7665,G7665)</f>
        <v>11.2686862</v>
      </c>
      <c r="I7665" s="0" t="n">
        <f aca="false">IF(C7665=1,MIN(G7665-H7665,Assumptions!$C$13,P7664),0)</f>
        <v>180</v>
      </c>
      <c r="J7665" s="0" t="n">
        <f aca="false">H7665+I7665</f>
        <v>191.2686862</v>
      </c>
      <c r="K7665" s="0" t="n">
        <f aca="false">MIN(IF(C7665=1,F7665-H7665,F7665),Assumptions!$C$13,MAX(0,($B$5-P7664)/$B$6))</f>
        <v>0</v>
      </c>
      <c r="L7665" s="0" t="n">
        <f aca="false">IF(C7665=1,0,MIN(F7665-K7665,Assumptions!$C$15,MAX(0,$B$10-O7664-M7665)))</f>
        <v>0</v>
      </c>
      <c r="M7665" s="0" t="n">
        <f aca="false">'Profiles 8760'!H7654</f>
        <v>37000</v>
      </c>
      <c r="N7665" s="0" t="n">
        <f aca="false">J7665+L7665</f>
        <v>191.2686862</v>
      </c>
      <c r="O7665" s="0" t="n">
        <f aca="false">O7664+N7665</f>
        <v>711757.611989813</v>
      </c>
      <c r="P7665" s="0" t="n">
        <f aca="false">MIN($B$5,P7664+K7665*$B$6-I7665)</f>
        <v>330.81</v>
      </c>
      <c r="Q7665" s="0" t="n">
        <f aca="false">MAX(0,F7665-H7665-K7665-L7665)</f>
        <v>0</v>
      </c>
    </row>
    <row r="7666" customFormat="false" ht="15" hidden="false" customHeight="false" outlineLevel="0" collapsed="false">
      <c r="A7666" s="0" t="n">
        <f aca="false">'Profiles 8760'!A7655</f>
        <v>7653</v>
      </c>
      <c r="B7666" s="0" t="n">
        <f aca="false">'Profiles 8760'!B7655</f>
        <v>11</v>
      </c>
      <c r="C7666" s="0" t="n">
        <f aca="false">'Profiles 8760'!E7655</f>
        <v>1</v>
      </c>
      <c r="D7666" s="0" t="n">
        <f aca="false">'Profiles 8760'!F7655</f>
        <v>0</v>
      </c>
      <c r="E7666" s="0" t="n">
        <f aca="false">'Profiles 8760'!G7655</f>
        <v>0.267803</v>
      </c>
      <c r="F7666" s="0" t="n">
        <f aca="false">D7666*Assumptions!$C$11*$B$7+E7666*Assumptions!$C$12*$B$8</f>
        <v>10.9531427</v>
      </c>
      <c r="G7666" s="0" t="n">
        <f aca="false">C7666*Assumptions!$C$15</f>
        <v>200</v>
      </c>
      <c r="H7666" s="0" t="n">
        <f aca="false">MIN(F7666,G7666)</f>
        <v>10.9531427</v>
      </c>
      <c r="I7666" s="0" t="n">
        <f aca="false">IF(C7666=1,MIN(G7666-H7666,Assumptions!$C$13,P7665),0)</f>
        <v>180</v>
      </c>
      <c r="J7666" s="0" t="n">
        <f aca="false">H7666+I7666</f>
        <v>190.9531427</v>
      </c>
      <c r="K7666" s="0" t="n">
        <f aca="false">MIN(IF(C7666=1,F7666-H7666,F7666),Assumptions!$C$13,MAX(0,($B$5-P7665)/$B$6))</f>
        <v>0</v>
      </c>
      <c r="L7666" s="0" t="n">
        <f aca="false">IF(C7666=1,0,MIN(F7666-K7666,Assumptions!$C$15,MAX(0,$B$10-O7665-M7666)))</f>
        <v>0</v>
      </c>
      <c r="M7666" s="0" t="n">
        <f aca="false">'Profiles 8760'!H7655</f>
        <v>36800</v>
      </c>
      <c r="N7666" s="0" t="n">
        <f aca="false">J7666+L7666</f>
        <v>190.9531427</v>
      </c>
      <c r="O7666" s="0" t="n">
        <f aca="false">O7665+N7666</f>
        <v>711948.565132513</v>
      </c>
      <c r="P7666" s="0" t="n">
        <f aca="false">MIN($B$5,P7665+K7666*$B$6-I7666)</f>
        <v>150.81</v>
      </c>
      <c r="Q7666" s="0" t="n">
        <f aca="false">MAX(0,F7666-H7666-K7666-L7666)</f>
        <v>0</v>
      </c>
    </row>
    <row r="7667" customFormat="false" ht="15" hidden="false" customHeight="false" outlineLevel="0" collapsed="false">
      <c r="A7667" s="0" t="n">
        <f aca="false">'Profiles 8760'!A7656</f>
        <v>7654</v>
      </c>
      <c r="B7667" s="0" t="n">
        <f aca="false">'Profiles 8760'!B7656</f>
        <v>11</v>
      </c>
      <c r="C7667" s="0" t="n">
        <f aca="false">'Profiles 8760'!E7656</f>
        <v>0</v>
      </c>
      <c r="D7667" s="0" t="n">
        <f aca="false">'Profiles 8760'!F7656</f>
        <v>0</v>
      </c>
      <c r="E7667" s="0" t="n">
        <f aca="false">'Profiles 8760'!G7656</f>
        <v>0.22008</v>
      </c>
      <c r="F7667" s="0" t="n">
        <f aca="false">D7667*Assumptions!$C$11*$B$7+E7667*Assumptions!$C$12*$B$8</f>
        <v>9.001272</v>
      </c>
      <c r="G7667" s="0" t="n">
        <f aca="false">C7667*Assumptions!$C$15</f>
        <v>0</v>
      </c>
      <c r="H7667" s="0" t="n">
        <f aca="false">MIN(F7667,G7667)</f>
        <v>0</v>
      </c>
      <c r="I7667" s="0" t="n">
        <f aca="false">IF(C7667=1,MIN(G7667-H7667,Assumptions!$C$13,P7666),0)</f>
        <v>0</v>
      </c>
      <c r="J7667" s="0" t="n">
        <f aca="false">H7667+I7667</f>
        <v>0</v>
      </c>
      <c r="K7667" s="0" t="n">
        <f aca="false">MIN(IF(C7667=1,F7667-H7667,F7667),Assumptions!$C$13,MAX(0,($B$5-P7666)/$B$6))</f>
        <v>9.001272</v>
      </c>
      <c r="L7667" s="0" t="n">
        <f aca="false">IF(C7667=1,0,MIN(F7667-K7667,Assumptions!$C$15,MAX(0,$B$10-O7666-M7667)))</f>
        <v>0</v>
      </c>
      <c r="M7667" s="0" t="n">
        <f aca="false">'Profiles 8760'!H7656</f>
        <v>36800</v>
      </c>
      <c r="N7667" s="0" t="n">
        <f aca="false">J7667+L7667</f>
        <v>0</v>
      </c>
      <c r="O7667" s="0" t="n">
        <f aca="false">O7666+N7667</f>
        <v>711948.565132513</v>
      </c>
      <c r="P7667" s="0" t="n">
        <f aca="false">MIN($B$5,P7666+K7667*$B$6-I7667)</f>
        <v>158.6123025696</v>
      </c>
      <c r="Q7667" s="0" t="n">
        <f aca="false">MAX(0,F7667-H7667-K7667-L7667)</f>
        <v>0</v>
      </c>
    </row>
    <row r="7668" customFormat="false" ht="15" hidden="false" customHeight="false" outlineLevel="0" collapsed="false">
      <c r="A7668" s="0" t="n">
        <f aca="false">'Profiles 8760'!A7657</f>
        <v>7655</v>
      </c>
      <c r="B7668" s="0" t="n">
        <f aca="false">'Profiles 8760'!B7657</f>
        <v>11</v>
      </c>
      <c r="C7668" s="0" t="n">
        <f aca="false">'Profiles 8760'!E7657</f>
        <v>0</v>
      </c>
      <c r="D7668" s="0" t="n">
        <f aca="false">'Profiles 8760'!F7657</f>
        <v>0</v>
      </c>
      <c r="E7668" s="0" t="n">
        <f aca="false">'Profiles 8760'!G7657</f>
        <v>0.118296</v>
      </c>
      <c r="F7668" s="0" t="n">
        <f aca="false">D7668*Assumptions!$C$11*$B$7+E7668*Assumptions!$C$12*$B$8</f>
        <v>4.8383064</v>
      </c>
      <c r="G7668" s="0" t="n">
        <f aca="false">C7668*Assumptions!$C$15</f>
        <v>0</v>
      </c>
      <c r="H7668" s="0" t="n">
        <f aca="false">MIN(F7668,G7668)</f>
        <v>0</v>
      </c>
      <c r="I7668" s="0" t="n">
        <f aca="false">IF(C7668=1,MIN(G7668-H7668,Assumptions!$C$13,P7667),0)</f>
        <v>0</v>
      </c>
      <c r="J7668" s="0" t="n">
        <f aca="false">H7668+I7668</f>
        <v>0</v>
      </c>
      <c r="K7668" s="0" t="n">
        <f aca="false">MIN(IF(C7668=1,F7668-H7668,F7668),Assumptions!$C$13,MAX(0,($B$5-P7667)/$B$6))</f>
        <v>4.8383064</v>
      </c>
      <c r="L7668" s="0" t="n">
        <f aca="false">IF(C7668=1,0,MIN(F7668-K7668,Assumptions!$C$15,MAX(0,$B$10-O7667-M7668)))</f>
        <v>0</v>
      </c>
      <c r="M7668" s="0" t="n">
        <f aca="false">'Profiles 8760'!H7657</f>
        <v>36800</v>
      </c>
      <c r="N7668" s="0" t="n">
        <f aca="false">J7668+L7668</f>
        <v>0</v>
      </c>
      <c r="O7668" s="0" t="n">
        <f aca="false">O7667+N7668</f>
        <v>711948.565132513</v>
      </c>
      <c r="P7668" s="0" t="n">
        <f aca="false">MIN($B$5,P7667+K7668*$B$6-I7668)</f>
        <v>162.80614655712</v>
      </c>
      <c r="Q7668" s="0" t="n">
        <f aca="false">MAX(0,F7668-H7668-K7668-L7668)</f>
        <v>0</v>
      </c>
    </row>
    <row r="7669" customFormat="false" ht="15" hidden="false" customHeight="false" outlineLevel="0" collapsed="false">
      <c r="A7669" s="0" t="n">
        <f aca="false">'Profiles 8760'!A7658</f>
        <v>7656</v>
      </c>
      <c r="B7669" s="0" t="n">
        <f aca="false">'Profiles 8760'!B7658</f>
        <v>11</v>
      </c>
      <c r="C7669" s="0" t="n">
        <f aca="false">'Profiles 8760'!E7658</f>
        <v>0</v>
      </c>
      <c r="D7669" s="0" t="n">
        <f aca="false">'Profiles 8760'!F7658</f>
        <v>0</v>
      </c>
      <c r="E7669" s="0" t="n">
        <f aca="false">'Profiles 8760'!G7658</f>
        <v>0.124623</v>
      </c>
      <c r="F7669" s="0" t="n">
        <f aca="false">D7669*Assumptions!$C$11*$B$7+E7669*Assumptions!$C$12*$B$8</f>
        <v>5.0970807</v>
      </c>
      <c r="G7669" s="0" t="n">
        <f aca="false">C7669*Assumptions!$C$15</f>
        <v>0</v>
      </c>
      <c r="H7669" s="0" t="n">
        <f aca="false">MIN(F7669,G7669)</f>
        <v>0</v>
      </c>
      <c r="I7669" s="0" t="n">
        <f aca="false">IF(C7669=1,MIN(G7669-H7669,Assumptions!$C$13,P7668),0)</f>
        <v>0</v>
      </c>
      <c r="J7669" s="0" t="n">
        <f aca="false">H7669+I7669</f>
        <v>0</v>
      </c>
      <c r="K7669" s="0" t="n">
        <f aca="false">MIN(IF(C7669=1,F7669-H7669,F7669),Assumptions!$C$13,MAX(0,($B$5-P7668)/$B$6))</f>
        <v>5.0970807</v>
      </c>
      <c r="L7669" s="0" t="n">
        <f aca="false">IF(C7669=1,0,MIN(F7669-K7669,Assumptions!$C$15,MAX(0,$B$10-O7668-M7669)))</f>
        <v>0</v>
      </c>
      <c r="M7669" s="0" t="n">
        <f aca="false">'Profiles 8760'!H7658</f>
        <v>36800</v>
      </c>
      <c r="N7669" s="0" t="n">
        <f aca="false">J7669+L7669</f>
        <v>0</v>
      </c>
      <c r="O7669" s="0" t="n">
        <f aca="false">O7668+N7669</f>
        <v>711948.565132513</v>
      </c>
      <c r="P7669" s="0" t="n">
        <f aca="false">MIN($B$5,P7668+K7669*$B$6-I7669)</f>
        <v>167.22429610788</v>
      </c>
      <c r="Q7669" s="0" t="n">
        <f aca="false">MAX(0,F7669-H7669-K7669-L7669)</f>
        <v>0</v>
      </c>
    </row>
    <row r="7670" customFormat="false" ht="15" hidden="false" customHeight="false" outlineLevel="0" collapsed="false">
      <c r="A7670" s="0" t="n">
        <f aca="false">'Profiles 8760'!A7659</f>
        <v>7657</v>
      </c>
      <c r="B7670" s="0" t="n">
        <f aca="false">'Profiles 8760'!B7659</f>
        <v>11</v>
      </c>
      <c r="C7670" s="0" t="n">
        <f aca="false">'Profiles 8760'!E7659</f>
        <v>0</v>
      </c>
      <c r="D7670" s="0" t="n">
        <f aca="false">'Profiles 8760'!F7659</f>
        <v>0</v>
      </c>
      <c r="E7670" s="0" t="n">
        <f aca="false">'Profiles 8760'!G7659</f>
        <v>0.115718</v>
      </c>
      <c r="F7670" s="0" t="n">
        <f aca="false">D7670*Assumptions!$C$11*$B$7+E7670*Assumptions!$C$12*$B$8</f>
        <v>4.7328662</v>
      </c>
      <c r="G7670" s="0" t="n">
        <f aca="false">C7670*Assumptions!$C$15</f>
        <v>0</v>
      </c>
      <c r="H7670" s="0" t="n">
        <f aca="false">MIN(F7670,G7670)</f>
        <v>0</v>
      </c>
      <c r="I7670" s="0" t="n">
        <f aca="false">IF(C7670=1,MIN(G7670-H7670,Assumptions!$C$13,P7669),0)</f>
        <v>0</v>
      </c>
      <c r="J7670" s="0" t="n">
        <f aca="false">H7670+I7670</f>
        <v>0</v>
      </c>
      <c r="K7670" s="0" t="n">
        <f aca="false">MIN(IF(C7670=1,F7670-H7670,F7670),Assumptions!$C$13,MAX(0,($B$5-P7669)/$B$6))</f>
        <v>4.7328662</v>
      </c>
      <c r="L7670" s="0" t="n">
        <f aca="false">IF(C7670=1,0,MIN(F7670-K7670,Assumptions!$C$15,MAX(0,$B$10-O7669-M7670)))</f>
        <v>0</v>
      </c>
      <c r="M7670" s="0" t="n">
        <f aca="false">'Profiles 8760'!H7659</f>
        <v>36800</v>
      </c>
      <c r="N7670" s="0" t="n">
        <f aca="false">J7670+L7670</f>
        <v>0</v>
      </c>
      <c r="O7670" s="0" t="n">
        <f aca="false">O7669+N7670</f>
        <v>711948.565132513</v>
      </c>
      <c r="P7670" s="0" t="n">
        <f aca="false">MIN($B$5,P7669+K7670*$B$6-I7670)</f>
        <v>171.32674453004</v>
      </c>
      <c r="Q7670" s="0" t="n">
        <f aca="false">MAX(0,F7670-H7670-K7670-L7670)</f>
        <v>0</v>
      </c>
    </row>
    <row r="7671" customFormat="false" ht="15" hidden="false" customHeight="false" outlineLevel="0" collapsed="false">
      <c r="A7671" s="0" t="n">
        <f aca="false">'Profiles 8760'!A7660</f>
        <v>7658</v>
      </c>
      <c r="B7671" s="0" t="n">
        <f aca="false">'Profiles 8760'!B7660</f>
        <v>11</v>
      </c>
      <c r="C7671" s="0" t="n">
        <f aca="false">'Profiles 8760'!E7660</f>
        <v>0</v>
      </c>
      <c r="D7671" s="0" t="n">
        <f aca="false">'Profiles 8760'!F7660</f>
        <v>0</v>
      </c>
      <c r="E7671" s="0" t="n">
        <f aca="false">'Profiles 8760'!G7660</f>
        <v>0.115999</v>
      </c>
      <c r="F7671" s="0" t="n">
        <f aca="false">D7671*Assumptions!$C$11*$B$7+E7671*Assumptions!$C$12*$B$8</f>
        <v>4.7443591</v>
      </c>
      <c r="G7671" s="0" t="n">
        <f aca="false">C7671*Assumptions!$C$15</f>
        <v>0</v>
      </c>
      <c r="H7671" s="0" t="n">
        <f aca="false">MIN(F7671,G7671)</f>
        <v>0</v>
      </c>
      <c r="I7671" s="0" t="n">
        <f aca="false">IF(C7671=1,MIN(G7671-H7671,Assumptions!$C$13,P7670),0)</f>
        <v>0</v>
      </c>
      <c r="J7671" s="0" t="n">
        <f aca="false">H7671+I7671</f>
        <v>0</v>
      </c>
      <c r="K7671" s="0" t="n">
        <f aca="false">MIN(IF(C7671=1,F7671-H7671,F7671),Assumptions!$C$13,MAX(0,($B$5-P7670)/$B$6))</f>
        <v>4.7443591</v>
      </c>
      <c r="L7671" s="0" t="n">
        <f aca="false">IF(C7671=1,0,MIN(F7671-K7671,Assumptions!$C$15,MAX(0,$B$10-O7670-M7671)))</f>
        <v>0</v>
      </c>
      <c r="M7671" s="0" t="n">
        <f aca="false">'Profiles 8760'!H7660</f>
        <v>36800</v>
      </c>
      <c r="N7671" s="0" t="n">
        <f aca="false">J7671+L7671</f>
        <v>0</v>
      </c>
      <c r="O7671" s="0" t="n">
        <f aca="false">O7670+N7671</f>
        <v>711948.565132513</v>
      </c>
      <c r="P7671" s="0" t="n">
        <f aca="false">MIN($B$5,P7670+K7671*$B$6-I7671)</f>
        <v>175.43915499792</v>
      </c>
      <c r="Q7671" s="0" t="n">
        <f aca="false">MAX(0,F7671-H7671-K7671-L7671)</f>
        <v>0</v>
      </c>
    </row>
    <row r="7672" customFormat="false" ht="15" hidden="false" customHeight="false" outlineLevel="0" collapsed="false">
      <c r="A7672" s="0" t="n">
        <f aca="false">'Profiles 8760'!A7661</f>
        <v>7659</v>
      </c>
      <c r="B7672" s="0" t="n">
        <f aca="false">'Profiles 8760'!B7661</f>
        <v>11</v>
      </c>
      <c r="C7672" s="0" t="n">
        <f aca="false">'Profiles 8760'!E7661</f>
        <v>0</v>
      </c>
      <c r="D7672" s="0" t="n">
        <f aca="false">'Profiles 8760'!F7661</f>
        <v>0</v>
      </c>
      <c r="E7672" s="0" t="n">
        <f aca="false">'Profiles 8760'!G7661</f>
        <v>0.103737</v>
      </c>
      <c r="F7672" s="0" t="n">
        <f aca="false">D7672*Assumptions!$C$11*$B$7+E7672*Assumptions!$C$12*$B$8</f>
        <v>4.2428433</v>
      </c>
      <c r="G7672" s="0" t="n">
        <f aca="false">C7672*Assumptions!$C$15</f>
        <v>0</v>
      </c>
      <c r="H7672" s="0" t="n">
        <f aca="false">MIN(F7672,G7672)</f>
        <v>0</v>
      </c>
      <c r="I7672" s="0" t="n">
        <f aca="false">IF(C7672=1,MIN(G7672-H7672,Assumptions!$C$13,P7671),0)</f>
        <v>0</v>
      </c>
      <c r="J7672" s="0" t="n">
        <f aca="false">H7672+I7672</f>
        <v>0</v>
      </c>
      <c r="K7672" s="0" t="n">
        <f aca="false">MIN(IF(C7672=1,F7672-H7672,F7672),Assumptions!$C$13,MAX(0,($B$5-P7671)/$B$6))</f>
        <v>4.2428433</v>
      </c>
      <c r="L7672" s="0" t="n">
        <f aca="false">IF(C7672=1,0,MIN(F7672-K7672,Assumptions!$C$15,MAX(0,$B$10-O7671-M7672)))</f>
        <v>0</v>
      </c>
      <c r="M7672" s="0" t="n">
        <f aca="false">'Profiles 8760'!H7661</f>
        <v>36800</v>
      </c>
      <c r="N7672" s="0" t="n">
        <f aca="false">J7672+L7672</f>
        <v>0</v>
      </c>
      <c r="O7672" s="0" t="n">
        <f aca="false">O7671+N7672</f>
        <v>711948.565132513</v>
      </c>
      <c r="P7672" s="0" t="n">
        <f aca="false">MIN($B$5,P7671+K7672*$B$6-I7672)</f>
        <v>179.11685157036</v>
      </c>
      <c r="Q7672" s="0" t="n">
        <f aca="false">MAX(0,F7672-H7672-K7672-L7672)</f>
        <v>0</v>
      </c>
    </row>
    <row r="7673" customFormat="false" ht="15" hidden="false" customHeight="false" outlineLevel="0" collapsed="false">
      <c r="A7673" s="0" t="n">
        <f aca="false">'Profiles 8760'!A7662</f>
        <v>7660</v>
      </c>
      <c r="B7673" s="0" t="n">
        <f aca="false">'Profiles 8760'!B7662</f>
        <v>11</v>
      </c>
      <c r="C7673" s="0" t="n">
        <f aca="false">'Profiles 8760'!E7662</f>
        <v>0</v>
      </c>
      <c r="D7673" s="0" t="n">
        <f aca="false">'Profiles 8760'!F7662</f>
        <v>0</v>
      </c>
      <c r="E7673" s="0" t="n">
        <f aca="false">'Profiles 8760'!G7662</f>
        <v>0.118452</v>
      </c>
      <c r="F7673" s="0" t="n">
        <f aca="false">D7673*Assumptions!$C$11*$B$7+E7673*Assumptions!$C$12*$B$8</f>
        <v>4.8446868</v>
      </c>
      <c r="G7673" s="0" t="n">
        <f aca="false">C7673*Assumptions!$C$15</f>
        <v>0</v>
      </c>
      <c r="H7673" s="0" t="n">
        <f aca="false">MIN(F7673,G7673)</f>
        <v>0</v>
      </c>
      <c r="I7673" s="0" t="n">
        <f aca="false">IF(C7673=1,MIN(G7673-H7673,Assumptions!$C$13,P7672),0)</f>
        <v>0</v>
      </c>
      <c r="J7673" s="0" t="n">
        <f aca="false">H7673+I7673</f>
        <v>0</v>
      </c>
      <c r="K7673" s="0" t="n">
        <f aca="false">MIN(IF(C7673=1,F7673-H7673,F7673),Assumptions!$C$13,MAX(0,($B$5-P7672)/$B$6))</f>
        <v>4.8446868</v>
      </c>
      <c r="L7673" s="0" t="n">
        <f aca="false">IF(C7673=1,0,MIN(F7673-K7673,Assumptions!$C$15,MAX(0,$B$10-O7672-M7673)))</f>
        <v>0</v>
      </c>
      <c r="M7673" s="0" t="n">
        <f aca="false">'Profiles 8760'!H7662</f>
        <v>36800</v>
      </c>
      <c r="N7673" s="0" t="n">
        <f aca="false">J7673+L7673</f>
        <v>0</v>
      </c>
      <c r="O7673" s="0" t="n">
        <f aca="false">O7672+N7673</f>
        <v>711948.565132513</v>
      </c>
      <c r="P7673" s="0" t="n">
        <f aca="false">MIN($B$5,P7672+K7673*$B$6-I7673)</f>
        <v>183.3162260886</v>
      </c>
      <c r="Q7673" s="0" t="n">
        <f aca="false">MAX(0,F7673-H7673-K7673-L7673)</f>
        <v>0</v>
      </c>
    </row>
    <row r="7674" customFormat="false" ht="15" hidden="false" customHeight="false" outlineLevel="0" collapsed="false">
      <c r="A7674" s="0" t="n">
        <f aca="false">'Profiles 8760'!A7663</f>
        <v>7661</v>
      </c>
      <c r="B7674" s="0" t="n">
        <f aca="false">'Profiles 8760'!B7663</f>
        <v>11</v>
      </c>
      <c r="C7674" s="0" t="n">
        <f aca="false">'Profiles 8760'!E7663</f>
        <v>0</v>
      </c>
      <c r="D7674" s="0" t="n">
        <f aca="false">'Profiles 8760'!F7663</f>
        <v>0</v>
      </c>
      <c r="E7674" s="0" t="n">
        <f aca="false">'Profiles 8760'!G7663</f>
        <v>0.110184</v>
      </c>
      <c r="F7674" s="0" t="n">
        <f aca="false">D7674*Assumptions!$C$11*$B$7+E7674*Assumptions!$C$12*$B$8</f>
        <v>4.5065256</v>
      </c>
      <c r="G7674" s="0" t="n">
        <f aca="false">C7674*Assumptions!$C$15</f>
        <v>0</v>
      </c>
      <c r="H7674" s="0" t="n">
        <f aca="false">MIN(F7674,G7674)</f>
        <v>0</v>
      </c>
      <c r="I7674" s="0" t="n">
        <f aca="false">IF(C7674=1,MIN(G7674-H7674,Assumptions!$C$13,P7673),0)</f>
        <v>0</v>
      </c>
      <c r="J7674" s="0" t="n">
        <f aca="false">H7674+I7674</f>
        <v>0</v>
      </c>
      <c r="K7674" s="0" t="n">
        <f aca="false">MIN(IF(C7674=1,F7674-H7674,F7674),Assumptions!$C$13,MAX(0,($B$5-P7673)/$B$6))</f>
        <v>4.5065256</v>
      </c>
      <c r="L7674" s="0" t="n">
        <f aca="false">IF(C7674=1,0,MIN(F7674-K7674,Assumptions!$C$15,MAX(0,$B$10-O7673-M7674)))</f>
        <v>0</v>
      </c>
      <c r="M7674" s="0" t="n">
        <f aca="false">'Profiles 8760'!H7663</f>
        <v>36800</v>
      </c>
      <c r="N7674" s="0" t="n">
        <f aca="false">J7674+L7674</f>
        <v>0</v>
      </c>
      <c r="O7674" s="0" t="n">
        <f aca="false">O7673+N7674</f>
        <v>711948.565132513</v>
      </c>
      <c r="P7674" s="0" t="n">
        <f aca="false">MIN($B$5,P7673+K7674*$B$6-I7674)</f>
        <v>187.22248247868</v>
      </c>
      <c r="Q7674" s="0" t="n">
        <f aca="false">MAX(0,F7674-H7674-K7674-L7674)</f>
        <v>0</v>
      </c>
    </row>
    <row r="7675" customFormat="false" ht="15" hidden="false" customHeight="false" outlineLevel="0" collapsed="false">
      <c r="A7675" s="0" t="n">
        <f aca="false">'Profiles 8760'!A7664</f>
        <v>7662</v>
      </c>
      <c r="B7675" s="0" t="n">
        <f aca="false">'Profiles 8760'!B7664</f>
        <v>11</v>
      </c>
      <c r="C7675" s="0" t="n">
        <f aca="false">'Profiles 8760'!E7664</f>
        <v>0</v>
      </c>
      <c r="D7675" s="0" t="n">
        <f aca="false">'Profiles 8760'!F7664</f>
        <v>0</v>
      </c>
      <c r="E7675" s="0" t="n">
        <f aca="false">'Profiles 8760'!G7664</f>
        <v>0.155383</v>
      </c>
      <c r="F7675" s="0" t="n">
        <f aca="false">D7675*Assumptions!$C$11*$B$7+E7675*Assumptions!$C$12*$B$8</f>
        <v>6.3551647</v>
      </c>
      <c r="G7675" s="0" t="n">
        <f aca="false">C7675*Assumptions!$C$15</f>
        <v>0</v>
      </c>
      <c r="H7675" s="0" t="n">
        <f aca="false">MIN(F7675,G7675)</f>
        <v>0</v>
      </c>
      <c r="I7675" s="0" t="n">
        <f aca="false">IF(C7675=1,MIN(G7675-H7675,Assumptions!$C$13,P7674),0)</f>
        <v>0</v>
      </c>
      <c r="J7675" s="0" t="n">
        <f aca="false">H7675+I7675</f>
        <v>0</v>
      </c>
      <c r="K7675" s="0" t="n">
        <f aca="false">MIN(IF(C7675=1,F7675-H7675,F7675),Assumptions!$C$13,MAX(0,($B$5-P7674)/$B$6))</f>
        <v>6.3551647</v>
      </c>
      <c r="L7675" s="0" t="n">
        <f aca="false">IF(C7675=1,0,MIN(F7675-K7675,Assumptions!$C$15,MAX(0,$B$10-O7674-M7675)))</f>
        <v>0</v>
      </c>
      <c r="M7675" s="0" t="n">
        <f aca="false">'Profiles 8760'!H7664</f>
        <v>36800</v>
      </c>
      <c r="N7675" s="0" t="n">
        <f aca="false">J7675+L7675</f>
        <v>0</v>
      </c>
      <c r="O7675" s="0" t="n">
        <f aca="false">O7674+N7675</f>
        <v>711948.565132513</v>
      </c>
      <c r="P7675" s="0" t="n">
        <f aca="false">MIN($B$5,P7674+K7675*$B$6-I7675)</f>
        <v>192.73113924064</v>
      </c>
      <c r="Q7675" s="0" t="n">
        <f aca="false">MAX(0,F7675-H7675-K7675-L7675)</f>
        <v>0</v>
      </c>
    </row>
    <row r="7676" customFormat="false" ht="15" hidden="false" customHeight="false" outlineLevel="0" collapsed="false">
      <c r="A7676" s="0" t="n">
        <f aca="false">'Profiles 8760'!A7665</f>
        <v>7663</v>
      </c>
      <c r="B7676" s="0" t="n">
        <f aca="false">'Profiles 8760'!B7665</f>
        <v>11</v>
      </c>
      <c r="C7676" s="0" t="n">
        <f aca="false">'Profiles 8760'!E7665</f>
        <v>0</v>
      </c>
      <c r="D7676" s="0" t="n">
        <f aca="false">'Profiles 8760'!F7665</f>
        <v>0</v>
      </c>
      <c r="E7676" s="0" t="n">
        <f aca="false">'Profiles 8760'!G7665</f>
        <v>0.113939</v>
      </c>
      <c r="F7676" s="0" t="n">
        <f aca="false">D7676*Assumptions!$C$11*$B$7+E7676*Assumptions!$C$12*$B$8</f>
        <v>4.6601051</v>
      </c>
      <c r="G7676" s="0" t="n">
        <f aca="false">C7676*Assumptions!$C$15</f>
        <v>0</v>
      </c>
      <c r="H7676" s="0" t="n">
        <f aca="false">MIN(F7676,G7676)</f>
        <v>0</v>
      </c>
      <c r="I7676" s="0" t="n">
        <f aca="false">IF(C7676=1,MIN(G7676-H7676,Assumptions!$C$13,P7675),0)</f>
        <v>0</v>
      </c>
      <c r="J7676" s="0" t="n">
        <f aca="false">H7676+I7676</f>
        <v>0</v>
      </c>
      <c r="K7676" s="0" t="n">
        <f aca="false">MIN(IF(C7676=1,F7676-H7676,F7676),Assumptions!$C$13,MAX(0,($B$5-P7675)/$B$6))</f>
        <v>4.6601051</v>
      </c>
      <c r="L7676" s="0" t="n">
        <f aca="false">IF(C7676=1,0,MIN(F7676-K7676,Assumptions!$C$15,MAX(0,$B$10-O7675-M7676)))</f>
        <v>0</v>
      </c>
      <c r="M7676" s="0" t="n">
        <f aca="false">'Profiles 8760'!H7665</f>
        <v>36800</v>
      </c>
      <c r="N7676" s="0" t="n">
        <f aca="false">J7676+L7676</f>
        <v>0</v>
      </c>
      <c r="O7676" s="0" t="n">
        <f aca="false">O7675+N7676</f>
        <v>711948.565132513</v>
      </c>
      <c r="P7676" s="0" t="n">
        <f aca="false">MIN($B$5,P7675+K7676*$B$6-I7676)</f>
        <v>196.77051834132</v>
      </c>
      <c r="Q7676" s="0" t="n">
        <f aca="false">MAX(0,F7676-H7676-K7676-L7676)</f>
        <v>0</v>
      </c>
    </row>
    <row r="7677" customFormat="false" ht="15" hidden="false" customHeight="false" outlineLevel="0" collapsed="false">
      <c r="A7677" s="0" t="n">
        <f aca="false">'Profiles 8760'!A7666</f>
        <v>7664</v>
      </c>
      <c r="B7677" s="0" t="n">
        <f aca="false">'Profiles 8760'!B7666</f>
        <v>11</v>
      </c>
      <c r="C7677" s="0" t="n">
        <f aca="false">'Profiles 8760'!E7666</f>
        <v>1</v>
      </c>
      <c r="D7677" s="0" t="n">
        <f aca="false">'Profiles 8760'!F7666</f>
        <v>0.07692</v>
      </c>
      <c r="E7677" s="0" t="n">
        <f aca="false">'Profiles 8760'!G7666</f>
        <v>0.114624</v>
      </c>
      <c r="F7677" s="0" t="n">
        <f aca="false">D7677*Assumptions!$C$11*$B$7+E7677*Assumptions!$C$12*$B$8</f>
        <v>26.9026176</v>
      </c>
      <c r="G7677" s="0" t="n">
        <f aca="false">C7677*Assumptions!$C$15</f>
        <v>200</v>
      </c>
      <c r="H7677" s="0" t="n">
        <f aca="false">MIN(F7677,G7677)</f>
        <v>26.9026176</v>
      </c>
      <c r="I7677" s="0" t="n">
        <f aca="false">IF(C7677=1,MIN(G7677-H7677,Assumptions!$C$13,P7676),0)</f>
        <v>173.0973824</v>
      </c>
      <c r="J7677" s="0" t="n">
        <f aca="false">H7677+I7677</f>
        <v>200</v>
      </c>
      <c r="K7677" s="0" t="n">
        <f aca="false">MIN(IF(C7677=1,F7677-H7677,F7677),Assumptions!$C$13,MAX(0,($B$5-P7676)/$B$6))</f>
        <v>0</v>
      </c>
      <c r="L7677" s="0" t="n">
        <f aca="false">IF(C7677=1,0,MIN(F7677-K7677,Assumptions!$C$15,MAX(0,$B$10-O7676-M7677)))</f>
        <v>0</v>
      </c>
      <c r="M7677" s="0" t="n">
        <f aca="false">'Profiles 8760'!H7666</f>
        <v>36600</v>
      </c>
      <c r="N7677" s="0" t="n">
        <f aca="false">J7677+L7677</f>
        <v>200</v>
      </c>
      <c r="O7677" s="0" t="n">
        <f aca="false">O7676+N7677</f>
        <v>712148.565132513</v>
      </c>
      <c r="P7677" s="0" t="n">
        <f aca="false">MIN($B$5,P7676+K7677*$B$6-I7677)</f>
        <v>23.67313594132</v>
      </c>
      <c r="Q7677" s="0" t="n">
        <f aca="false">MAX(0,F7677-H7677-K7677-L7677)</f>
        <v>0</v>
      </c>
    </row>
    <row r="7678" customFormat="false" ht="15" hidden="false" customHeight="false" outlineLevel="0" collapsed="false">
      <c r="A7678" s="0" t="n">
        <f aca="false">'Profiles 8760'!A7667</f>
        <v>7665</v>
      </c>
      <c r="B7678" s="0" t="n">
        <f aca="false">'Profiles 8760'!B7667</f>
        <v>11</v>
      </c>
      <c r="C7678" s="0" t="n">
        <f aca="false">'Profiles 8760'!E7667</f>
        <v>1</v>
      </c>
      <c r="D7678" s="0" t="n">
        <f aca="false">'Profiles 8760'!F7667</f>
        <v>0.360186</v>
      </c>
      <c r="E7678" s="0" t="n">
        <f aca="false">'Profiles 8760'!G7667</f>
        <v>0.081798</v>
      </c>
      <c r="F7678" s="0" t="n">
        <f aca="false">D7678*Assumptions!$C$11*$B$7+E7678*Assumptions!$C$12*$B$8</f>
        <v>107.367255</v>
      </c>
      <c r="G7678" s="0" t="n">
        <f aca="false">C7678*Assumptions!$C$15</f>
        <v>200</v>
      </c>
      <c r="H7678" s="0" t="n">
        <f aca="false">MIN(F7678,G7678)</f>
        <v>107.367255</v>
      </c>
      <c r="I7678" s="0" t="n">
        <f aca="false">IF(C7678=1,MIN(G7678-H7678,Assumptions!$C$13,P7677),0)</f>
        <v>23.67313594132</v>
      </c>
      <c r="J7678" s="0" t="n">
        <f aca="false">H7678+I7678</f>
        <v>131.04039094132</v>
      </c>
      <c r="K7678" s="0" t="n">
        <f aca="false">MIN(IF(C7678=1,F7678-H7678,F7678),Assumptions!$C$13,MAX(0,($B$5-P7677)/$B$6))</f>
        <v>0</v>
      </c>
      <c r="L7678" s="0" t="n">
        <f aca="false">IF(C7678=1,0,MIN(F7678-K7678,Assumptions!$C$15,MAX(0,$B$10-O7677-M7678)))</f>
        <v>0</v>
      </c>
      <c r="M7678" s="0" t="n">
        <f aca="false">'Profiles 8760'!H7667</f>
        <v>36400</v>
      </c>
      <c r="N7678" s="0" t="n">
        <f aca="false">J7678+L7678</f>
        <v>131.04039094132</v>
      </c>
      <c r="O7678" s="0" t="n">
        <f aca="false">O7677+N7678</f>
        <v>712279.605523455</v>
      </c>
      <c r="P7678" s="0" t="n">
        <f aca="false">MIN($B$5,P7677+K7678*$B$6-I7678)</f>
        <v>0</v>
      </c>
      <c r="Q7678" s="0" t="n">
        <f aca="false">MAX(0,F7678-H7678-K7678-L7678)</f>
        <v>0</v>
      </c>
    </row>
    <row r="7679" customFormat="false" ht="15" hidden="false" customHeight="false" outlineLevel="0" collapsed="false">
      <c r="A7679" s="0" t="n">
        <f aca="false">'Profiles 8760'!A7668</f>
        <v>7666</v>
      </c>
      <c r="B7679" s="0" t="n">
        <f aca="false">'Profiles 8760'!B7668</f>
        <v>11</v>
      </c>
      <c r="C7679" s="0" t="n">
        <f aca="false">'Profiles 8760'!E7668</f>
        <v>0</v>
      </c>
      <c r="D7679" s="0" t="n">
        <f aca="false">'Profiles 8760'!F7668</f>
        <v>0.678674</v>
      </c>
      <c r="E7679" s="0" t="n">
        <f aca="false">'Profiles 8760'!G7668</f>
        <v>0.09338</v>
      </c>
      <c r="F7679" s="0" t="n">
        <f aca="false">D7679*Assumptions!$C$11*$B$7+E7679*Assumptions!$C$12*$B$8</f>
        <v>199.8202932</v>
      </c>
      <c r="G7679" s="0" t="n">
        <f aca="false">C7679*Assumptions!$C$15</f>
        <v>0</v>
      </c>
      <c r="H7679" s="0" t="n">
        <f aca="false">MIN(F7679,G7679)</f>
        <v>0</v>
      </c>
      <c r="I7679" s="0" t="n">
        <f aca="false">IF(C7679=1,MIN(G7679-H7679,Assumptions!$C$13,P7678),0)</f>
        <v>0</v>
      </c>
      <c r="J7679" s="0" t="n">
        <f aca="false">H7679+I7679</f>
        <v>0</v>
      </c>
      <c r="K7679" s="0" t="n">
        <f aca="false">MIN(IF(C7679=1,F7679-H7679,F7679),Assumptions!$C$13,MAX(0,($B$5-P7678)/$B$6))</f>
        <v>180</v>
      </c>
      <c r="L7679" s="0" t="n">
        <f aca="false">IF(C7679=1,0,MIN(F7679-K7679,Assumptions!$C$15,MAX(0,$B$10-O7678-M7679)))</f>
        <v>19.8202932</v>
      </c>
      <c r="M7679" s="0" t="n">
        <f aca="false">'Profiles 8760'!H7668</f>
        <v>36400</v>
      </c>
      <c r="N7679" s="0" t="n">
        <f aca="false">J7679+L7679</f>
        <v>19.8202932</v>
      </c>
      <c r="O7679" s="0" t="n">
        <f aca="false">O7678+N7679</f>
        <v>712299.425816655</v>
      </c>
      <c r="P7679" s="0" t="n">
        <f aca="false">MIN($B$5,P7678+K7679*$B$6-I7679)</f>
        <v>156.024</v>
      </c>
      <c r="Q7679" s="0" t="n">
        <f aca="false">MAX(0,F7679-H7679-K7679-L7679)</f>
        <v>0</v>
      </c>
    </row>
    <row r="7680" customFormat="false" ht="15" hidden="false" customHeight="false" outlineLevel="0" collapsed="false">
      <c r="A7680" s="0" t="n">
        <f aca="false">'Profiles 8760'!A7669</f>
        <v>7667</v>
      </c>
      <c r="B7680" s="0" t="n">
        <f aca="false">'Profiles 8760'!B7669</f>
        <v>11</v>
      </c>
      <c r="C7680" s="0" t="n">
        <f aca="false">'Profiles 8760'!E7669</f>
        <v>0</v>
      </c>
      <c r="D7680" s="0" t="n">
        <f aca="false">'Profiles 8760'!F7669</f>
        <v>0.95915</v>
      </c>
      <c r="E7680" s="0" t="n">
        <f aca="false">'Profiles 8760'!G7669</f>
        <v>0.055987</v>
      </c>
      <c r="F7680" s="0" t="n">
        <f aca="false">D7680*Assumptions!$C$11*$B$7+E7680*Assumptions!$C$12*$B$8</f>
        <v>279.2923883</v>
      </c>
      <c r="G7680" s="0" t="n">
        <f aca="false">C7680*Assumptions!$C$15</f>
        <v>0</v>
      </c>
      <c r="H7680" s="0" t="n">
        <f aca="false">MIN(F7680,G7680)</f>
        <v>0</v>
      </c>
      <c r="I7680" s="0" t="n">
        <f aca="false">IF(C7680=1,MIN(G7680-H7680,Assumptions!$C$13,P7679),0)</f>
        <v>0</v>
      </c>
      <c r="J7680" s="0" t="n">
        <f aca="false">H7680+I7680</f>
        <v>0</v>
      </c>
      <c r="K7680" s="0" t="n">
        <f aca="false">MIN(IF(C7680=1,F7680-H7680,F7680),Assumptions!$C$13,MAX(0,($B$5-P7679)/$B$6))</f>
        <v>180</v>
      </c>
      <c r="L7680" s="0" t="n">
        <f aca="false">IF(C7680=1,0,MIN(F7680-K7680,Assumptions!$C$15,MAX(0,$B$10-O7679-M7680)))</f>
        <v>99.2923883</v>
      </c>
      <c r="M7680" s="0" t="n">
        <f aca="false">'Profiles 8760'!H7669</f>
        <v>36400</v>
      </c>
      <c r="N7680" s="0" t="n">
        <f aca="false">J7680+L7680</f>
        <v>99.2923883</v>
      </c>
      <c r="O7680" s="0" t="n">
        <f aca="false">O7679+N7680</f>
        <v>712398.718204955</v>
      </c>
      <c r="P7680" s="0" t="n">
        <f aca="false">MIN($B$5,P7679+K7680*$B$6-I7680)</f>
        <v>312.048</v>
      </c>
      <c r="Q7680" s="0" t="n">
        <f aca="false">MAX(0,F7680-H7680-K7680-L7680)</f>
        <v>0</v>
      </c>
    </row>
    <row r="7681" customFormat="false" ht="15" hidden="false" customHeight="false" outlineLevel="0" collapsed="false">
      <c r="A7681" s="0" t="n">
        <f aca="false">'Profiles 8760'!A7670</f>
        <v>7668</v>
      </c>
      <c r="B7681" s="0" t="n">
        <f aca="false">'Profiles 8760'!B7670</f>
        <v>11</v>
      </c>
      <c r="C7681" s="0" t="n">
        <f aca="false">'Profiles 8760'!E7670</f>
        <v>0</v>
      </c>
      <c r="D7681" s="0" t="n">
        <f aca="false">'Profiles 8760'!F7670</f>
        <v>1</v>
      </c>
      <c r="E7681" s="0" t="n">
        <f aca="false">'Profiles 8760'!G7670</f>
        <v>0.071744</v>
      </c>
      <c r="F7681" s="0" t="n">
        <f aca="false">D7681*Assumptions!$C$11*$B$7+E7681*Assumptions!$C$12*$B$8</f>
        <v>291.7343296</v>
      </c>
      <c r="G7681" s="0" t="n">
        <f aca="false">C7681*Assumptions!$C$15</f>
        <v>0</v>
      </c>
      <c r="H7681" s="0" t="n">
        <f aca="false">MIN(F7681,G7681)</f>
        <v>0</v>
      </c>
      <c r="I7681" s="0" t="n">
        <f aca="false">IF(C7681=1,MIN(G7681-H7681,Assumptions!$C$13,P7680),0)</f>
        <v>0</v>
      </c>
      <c r="J7681" s="0" t="n">
        <f aca="false">H7681+I7681</f>
        <v>0</v>
      </c>
      <c r="K7681" s="0" t="n">
        <f aca="false">MIN(IF(C7681=1,F7681-H7681,F7681),Assumptions!$C$13,MAX(0,($B$5-P7680)/$B$6))</f>
        <v>180</v>
      </c>
      <c r="L7681" s="0" t="n">
        <f aca="false">IF(C7681=1,0,MIN(F7681-K7681,Assumptions!$C$15,MAX(0,$B$10-O7680-M7681)))</f>
        <v>111.7343296</v>
      </c>
      <c r="M7681" s="0" t="n">
        <f aca="false">'Profiles 8760'!H7670</f>
        <v>36400</v>
      </c>
      <c r="N7681" s="0" t="n">
        <f aca="false">J7681+L7681</f>
        <v>111.7343296</v>
      </c>
      <c r="O7681" s="0" t="n">
        <f aca="false">O7680+N7681</f>
        <v>712510.452534555</v>
      </c>
      <c r="P7681" s="0" t="n">
        <f aca="false">MIN($B$5,P7680+K7681*$B$6-I7681)</f>
        <v>468.072</v>
      </c>
      <c r="Q7681" s="0" t="n">
        <f aca="false">MAX(0,F7681-H7681-K7681-L7681)</f>
        <v>0</v>
      </c>
    </row>
    <row r="7682" customFormat="false" ht="15" hidden="false" customHeight="false" outlineLevel="0" collapsed="false">
      <c r="A7682" s="0" t="n">
        <f aca="false">'Profiles 8760'!A7671</f>
        <v>7669</v>
      </c>
      <c r="B7682" s="0" t="n">
        <f aca="false">'Profiles 8760'!B7671</f>
        <v>11</v>
      </c>
      <c r="C7682" s="0" t="n">
        <f aca="false">'Profiles 8760'!E7671</f>
        <v>0</v>
      </c>
      <c r="D7682" s="0" t="n">
        <f aca="false">'Profiles 8760'!F7671</f>
        <v>1</v>
      </c>
      <c r="E7682" s="0" t="n">
        <f aca="false">'Profiles 8760'!G7671</f>
        <v>0.082538</v>
      </c>
      <c r="F7682" s="0" t="n">
        <f aca="false">D7682*Assumptions!$C$11*$B$7+E7682*Assumptions!$C$12*$B$8</f>
        <v>292.1758042</v>
      </c>
      <c r="G7682" s="0" t="n">
        <f aca="false">C7682*Assumptions!$C$15</f>
        <v>0</v>
      </c>
      <c r="H7682" s="0" t="n">
        <f aca="false">MIN(F7682,G7682)</f>
        <v>0</v>
      </c>
      <c r="I7682" s="0" t="n">
        <f aca="false">IF(C7682=1,MIN(G7682-H7682,Assumptions!$C$13,P7681),0)</f>
        <v>0</v>
      </c>
      <c r="J7682" s="0" t="n">
        <f aca="false">H7682+I7682</f>
        <v>0</v>
      </c>
      <c r="K7682" s="0" t="n">
        <f aca="false">MIN(IF(C7682=1,F7682-H7682,F7682),Assumptions!$C$13,MAX(0,($B$5-P7681)/$B$6))</f>
        <v>49.3054914628519</v>
      </c>
      <c r="L7682" s="0" t="n">
        <f aca="false">IF(C7682=1,0,MIN(F7682-K7682,Assumptions!$C$15,MAX(0,$B$10-O7681-M7682)))</f>
        <v>200</v>
      </c>
      <c r="M7682" s="0" t="n">
        <f aca="false">'Profiles 8760'!H7671</f>
        <v>36400</v>
      </c>
      <c r="N7682" s="0" t="n">
        <f aca="false">J7682+L7682</f>
        <v>200</v>
      </c>
      <c r="O7682" s="0" t="n">
        <f aca="false">O7681+N7682</f>
        <v>712710.452534555</v>
      </c>
      <c r="P7682" s="0" t="n">
        <f aca="false">MIN($B$5,P7681+K7682*$B$6-I7682)</f>
        <v>510.81</v>
      </c>
      <c r="Q7682" s="0" t="n">
        <f aca="false">MAX(0,F7682-H7682-K7682-L7682)</f>
        <v>42.8703127371481</v>
      </c>
    </row>
    <row r="7683" customFormat="false" ht="15" hidden="false" customHeight="false" outlineLevel="0" collapsed="false">
      <c r="A7683" s="0" t="n">
        <f aca="false">'Profiles 8760'!A7672</f>
        <v>7670</v>
      </c>
      <c r="B7683" s="0" t="n">
        <f aca="false">'Profiles 8760'!B7672</f>
        <v>11</v>
      </c>
      <c r="C7683" s="0" t="n">
        <f aca="false">'Profiles 8760'!E7672</f>
        <v>0</v>
      </c>
      <c r="D7683" s="0" t="n">
        <f aca="false">'Profiles 8760'!F7672</f>
        <v>1</v>
      </c>
      <c r="E7683" s="0" t="n">
        <f aca="false">'Profiles 8760'!G7672</f>
        <v>0.110256</v>
      </c>
      <c r="F7683" s="0" t="n">
        <f aca="false">D7683*Assumptions!$C$11*$B$7+E7683*Assumptions!$C$12*$B$8</f>
        <v>293.3094704</v>
      </c>
      <c r="G7683" s="0" t="n">
        <f aca="false">C7683*Assumptions!$C$15</f>
        <v>0</v>
      </c>
      <c r="H7683" s="0" t="n">
        <f aca="false">MIN(F7683,G7683)</f>
        <v>0</v>
      </c>
      <c r="I7683" s="0" t="n">
        <f aca="false">IF(C7683=1,MIN(G7683-H7683,Assumptions!$C$13,P7682),0)</f>
        <v>0</v>
      </c>
      <c r="J7683" s="0" t="n">
        <f aca="false">H7683+I7683</f>
        <v>0</v>
      </c>
      <c r="K7683" s="0" t="n">
        <f aca="false">MIN(IF(C7683=1,F7683-H7683,F7683),Assumptions!$C$13,MAX(0,($B$5-P7682)/$B$6))</f>
        <v>0</v>
      </c>
      <c r="L7683" s="0" t="n">
        <f aca="false">IF(C7683=1,0,MIN(F7683-K7683,Assumptions!$C$15,MAX(0,$B$10-O7682-M7683)))</f>
        <v>200</v>
      </c>
      <c r="M7683" s="0" t="n">
        <f aca="false">'Profiles 8760'!H7672</f>
        <v>36400</v>
      </c>
      <c r="N7683" s="0" t="n">
        <f aca="false">J7683+L7683</f>
        <v>200</v>
      </c>
      <c r="O7683" s="0" t="n">
        <f aca="false">O7682+N7683</f>
        <v>712910.452534555</v>
      </c>
      <c r="P7683" s="0" t="n">
        <f aca="false">MIN($B$5,P7682+K7683*$B$6-I7683)</f>
        <v>510.81</v>
      </c>
      <c r="Q7683" s="0" t="n">
        <f aca="false">MAX(0,F7683-H7683-K7683-L7683)</f>
        <v>93.3094704</v>
      </c>
    </row>
    <row r="7684" customFormat="false" ht="15" hidden="false" customHeight="false" outlineLevel="0" collapsed="false">
      <c r="A7684" s="0" t="n">
        <f aca="false">'Profiles 8760'!A7673</f>
        <v>7671</v>
      </c>
      <c r="B7684" s="0" t="n">
        <f aca="false">'Profiles 8760'!B7673</f>
        <v>11</v>
      </c>
      <c r="C7684" s="0" t="n">
        <f aca="false">'Profiles 8760'!E7673</f>
        <v>0</v>
      </c>
      <c r="D7684" s="0" t="n">
        <f aca="false">'Profiles 8760'!F7673</f>
        <v>0.95915</v>
      </c>
      <c r="E7684" s="0" t="n">
        <f aca="false">'Profiles 8760'!G7673</f>
        <v>0.119708</v>
      </c>
      <c r="F7684" s="0" t="n">
        <f aca="false">D7684*Assumptions!$C$11*$B$7+E7684*Assumptions!$C$12*$B$8</f>
        <v>281.8985772</v>
      </c>
      <c r="G7684" s="0" t="n">
        <f aca="false">C7684*Assumptions!$C$15</f>
        <v>0</v>
      </c>
      <c r="H7684" s="0" t="n">
        <f aca="false">MIN(F7684,G7684)</f>
        <v>0</v>
      </c>
      <c r="I7684" s="0" t="n">
        <f aca="false">IF(C7684=1,MIN(G7684-H7684,Assumptions!$C$13,P7683),0)</f>
        <v>0</v>
      </c>
      <c r="J7684" s="0" t="n">
        <f aca="false">H7684+I7684</f>
        <v>0</v>
      </c>
      <c r="K7684" s="0" t="n">
        <f aca="false">MIN(IF(C7684=1,F7684-H7684,F7684),Assumptions!$C$13,MAX(0,($B$5-P7683)/$B$6))</f>
        <v>0</v>
      </c>
      <c r="L7684" s="0" t="n">
        <f aca="false">IF(C7684=1,0,MIN(F7684-K7684,Assumptions!$C$15,MAX(0,$B$10-O7683-M7684)))</f>
        <v>200</v>
      </c>
      <c r="M7684" s="0" t="n">
        <f aca="false">'Profiles 8760'!H7673</f>
        <v>36400</v>
      </c>
      <c r="N7684" s="0" t="n">
        <f aca="false">J7684+L7684</f>
        <v>200</v>
      </c>
      <c r="O7684" s="0" t="n">
        <f aca="false">O7683+N7684</f>
        <v>713110.452534555</v>
      </c>
      <c r="P7684" s="0" t="n">
        <f aca="false">MIN($B$5,P7683+K7684*$B$6-I7684)</f>
        <v>510.81</v>
      </c>
      <c r="Q7684" s="0" t="n">
        <f aca="false">MAX(0,F7684-H7684-K7684-L7684)</f>
        <v>81.8985772</v>
      </c>
    </row>
    <row r="7685" customFormat="false" ht="15" hidden="false" customHeight="false" outlineLevel="0" collapsed="false">
      <c r="A7685" s="0" t="n">
        <f aca="false">'Profiles 8760'!A7674</f>
        <v>7672</v>
      </c>
      <c r="B7685" s="0" t="n">
        <f aca="false">'Profiles 8760'!B7674</f>
        <v>11</v>
      </c>
      <c r="C7685" s="0" t="n">
        <f aca="false">'Profiles 8760'!E7674</f>
        <v>0</v>
      </c>
      <c r="D7685" s="0" t="n">
        <f aca="false">'Profiles 8760'!F7674</f>
        <v>0.678674</v>
      </c>
      <c r="E7685" s="0" t="n">
        <f aca="false">'Profiles 8760'!G7674</f>
        <v>0.11259</v>
      </c>
      <c r="F7685" s="0" t="n">
        <f aca="false">D7685*Assumptions!$C$11*$B$7+E7685*Assumptions!$C$12*$B$8</f>
        <v>200.6059822</v>
      </c>
      <c r="G7685" s="0" t="n">
        <f aca="false">C7685*Assumptions!$C$15</f>
        <v>0</v>
      </c>
      <c r="H7685" s="0" t="n">
        <f aca="false">MIN(F7685,G7685)</f>
        <v>0</v>
      </c>
      <c r="I7685" s="0" t="n">
        <f aca="false">IF(C7685=1,MIN(G7685-H7685,Assumptions!$C$13,P7684),0)</f>
        <v>0</v>
      </c>
      <c r="J7685" s="0" t="n">
        <f aca="false">H7685+I7685</f>
        <v>0</v>
      </c>
      <c r="K7685" s="0" t="n">
        <f aca="false">MIN(IF(C7685=1,F7685-H7685,F7685),Assumptions!$C$13,MAX(0,($B$5-P7684)/$B$6))</f>
        <v>0</v>
      </c>
      <c r="L7685" s="0" t="n">
        <f aca="false">IF(C7685=1,0,MIN(F7685-K7685,Assumptions!$C$15,MAX(0,$B$10-O7684-M7685)))</f>
        <v>200</v>
      </c>
      <c r="M7685" s="0" t="n">
        <f aca="false">'Profiles 8760'!H7674</f>
        <v>36400</v>
      </c>
      <c r="N7685" s="0" t="n">
        <f aca="false">J7685+L7685</f>
        <v>200</v>
      </c>
      <c r="O7685" s="0" t="n">
        <f aca="false">O7684+N7685</f>
        <v>713310.452534555</v>
      </c>
      <c r="P7685" s="0" t="n">
        <f aca="false">MIN($B$5,P7684+K7685*$B$6-I7685)</f>
        <v>510.81</v>
      </c>
      <c r="Q7685" s="0" t="n">
        <f aca="false">MAX(0,F7685-H7685-K7685-L7685)</f>
        <v>0.6059822</v>
      </c>
    </row>
    <row r="7686" customFormat="false" ht="15" hidden="false" customHeight="false" outlineLevel="0" collapsed="false">
      <c r="A7686" s="0" t="n">
        <f aca="false">'Profiles 8760'!A7675</f>
        <v>7673</v>
      </c>
      <c r="B7686" s="0" t="n">
        <f aca="false">'Profiles 8760'!B7675</f>
        <v>11</v>
      </c>
      <c r="C7686" s="0" t="n">
        <f aca="false">'Profiles 8760'!E7675</f>
        <v>0</v>
      </c>
      <c r="D7686" s="0" t="n">
        <f aca="false">'Profiles 8760'!F7675</f>
        <v>0.360186</v>
      </c>
      <c r="E7686" s="0" t="n">
        <f aca="false">'Profiles 8760'!G7675</f>
        <v>0.105331</v>
      </c>
      <c r="F7686" s="0" t="n">
        <f aca="false">D7686*Assumptions!$C$11*$B$7+E7686*Assumptions!$C$12*$B$8</f>
        <v>108.3297547</v>
      </c>
      <c r="G7686" s="0" t="n">
        <f aca="false">C7686*Assumptions!$C$15</f>
        <v>0</v>
      </c>
      <c r="H7686" s="0" t="n">
        <f aca="false">MIN(F7686,G7686)</f>
        <v>0</v>
      </c>
      <c r="I7686" s="0" t="n">
        <f aca="false">IF(C7686=1,MIN(G7686-H7686,Assumptions!$C$13,P7685),0)</f>
        <v>0</v>
      </c>
      <c r="J7686" s="0" t="n">
        <f aca="false">H7686+I7686</f>
        <v>0</v>
      </c>
      <c r="K7686" s="0" t="n">
        <f aca="false">MIN(IF(C7686=1,F7686-H7686,F7686),Assumptions!$C$13,MAX(0,($B$5-P7685)/$B$6))</f>
        <v>0</v>
      </c>
      <c r="L7686" s="0" t="n">
        <f aca="false">IF(C7686=1,0,MIN(F7686-K7686,Assumptions!$C$15,MAX(0,$B$10-O7685-M7686)))</f>
        <v>108.3297547</v>
      </c>
      <c r="M7686" s="0" t="n">
        <f aca="false">'Profiles 8760'!H7675</f>
        <v>36400</v>
      </c>
      <c r="N7686" s="0" t="n">
        <f aca="false">J7686+L7686</f>
        <v>108.3297547</v>
      </c>
      <c r="O7686" s="0" t="n">
        <f aca="false">O7685+N7686</f>
        <v>713418.782289255</v>
      </c>
      <c r="P7686" s="0" t="n">
        <f aca="false">MIN($B$5,P7685+K7686*$B$6-I7686)</f>
        <v>510.81</v>
      </c>
      <c r="Q7686" s="0" t="n">
        <f aca="false">MAX(0,F7686-H7686-K7686-L7686)</f>
        <v>0</v>
      </c>
    </row>
    <row r="7687" customFormat="false" ht="15" hidden="false" customHeight="false" outlineLevel="0" collapsed="false">
      <c r="A7687" s="0" t="n">
        <f aca="false">'Profiles 8760'!A7676</f>
        <v>7674</v>
      </c>
      <c r="B7687" s="0" t="n">
        <f aca="false">'Profiles 8760'!B7676</f>
        <v>11</v>
      </c>
      <c r="C7687" s="0" t="n">
        <f aca="false">'Profiles 8760'!E7676</f>
        <v>0</v>
      </c>
      <c r="D7687" s="0" t="n">
        <f aca="false">'Profiles 8760'!F7676</f>
        <v>0.07692</v>
      </c>
      <c r="E7687" s="0" t="n">
        <f aca="false">'Profiles 8760'!G7676</f>
        <v>0.078135</v>
      </c>
      <c r="F7687" s="0" t="n">
        <f aca="false">D7687*Assumptions!$C$11*$B$7+E7687*Assumptions!$C$12*$B$8</f>
        <v>25.4102175</v>
      </c>
      <c r="G7687" s="0" t="n">
        <f aca="false">C7687*Assumptions!$C$15</f>
        <v>0</v>
      </c>
      <c r="H7687" s="0" t="n">
        <f aca="false">MIN(F7687,G7687)</f>
        <v>0</v>
      </c>
      <c r="I7687" s="0" t="n">
        <f aca="false">IF(C7687=1,MIN(G7687-H7687,Assumptions!$C$13,P7686),0)</f>
        <v>0</v>
      </c>
      <c r="J7687" s="0" t="n">
        <f aca="false">H7687+I7687</f>
        <v>0</v>
      </c>
      <c r="K7687" s="0" t="n">
        <f aca="false">MIN(IF(C7687=1,F7687-H7687,F7687),Assumptions!$C$13,MAX(0,($B$5-P7686)/$B$6))</f>
        <v>0</v>
      </c>
      <c r="L7687" s="0" t="n">
        <f aca="false">IF(C7687=1,0,MIN(F7687-K7687,Assumptions!$C$15,MAX(0,$B$10-O7686-M7687)))</f>
        <v>25.4102175</v>
      </c>
      <c r="M7687" s="0" t="n">
        <f aca="false">'Profiles 8760'!H7676</f>
        <v>36400</v>
      </c>
      <c r="N7687" s="0" t="n">
        <f aca="false">J7687+L7687</f>
        <v>25.4102175</v>
      </c>
      <c r="O7687" s="0" t="n">
        <f aca="false">O7686+N7687</f>
        <v>713444.192506754</v>
      </c>
      <c r="P7687" s="0" t="n">
        <f aca="false">MIN($B$5,P7686+K7687*$B$6-I7687)</f>
        <v>510.81</v>
      </c>
      <c r="Q7687" s="0" t="n">
        <f aca="false">MAX(0,F7687-H7687-K7687-L7687)</f>
        <v>0</v>
      </c>
    </row>
    <row r="7688" customFormat="false" ht="15" hidden="false" customHeight="false" outlineLevel="0" collapsed="false">
      <c r="A7688" s="0" t="n">
        <f aca="false">'Profiles 8760'!A7677</f>
        <v>7675</v>
      </c>
      <c r="B7688" s="0" t="n">
        <f aca="false">'Profiles 8760'!B7677</f>
        <v>11</v>
      </c>
      <c r="C7688" s="0" t="n">
        <f aca="false">'Profiles 8760'!E7677</f>
        <v>0</v>
      </c>
      <c r="D7688" s="0" t="n">
        <f aca="false">'Profiles 8760'!F7677</f>
        <v>0</v>
      </c>
      <c r="E7688" s="0" t="n">
        <f aca="false">'Profiles 8760'!G7677</f>
        <v>0.070785</v>
      </c>
      <c r="F7688" s="0" t="n">
        <f aca="false">D7688*Assumptions!$C$11*$B$7+E7688*Assumptions!$C$12*$B$8</f>
        <v>2.8951065</v>
      </c>
      <c r="G7688" s="0" t="n">
        <f aca="false">C7688*Assumptions!$C$15</f>
        <v>0</v>
      </c>
      <c r="H7688" s="0" t="n">
        <f aca="false">MIN(F7688,G7688)</f>
        <v>0</v>
      </c>
      <c r="I7688" s="0" t="n">
        <f aca="false">IF(C7688=1,MIN(G7688-H7688,Assumptions!$C$13,P7687),0)</f>
        <v>0</v>
      </c>
      <c r="J7688" s="0" t="n">
        <f aca="false">H7688+I7688</f>
        <v>0</v>
      </c>
      <c r="K7688" s="0" t="n">
        <f aca="false">MIN(IF(C7688=1,F7688-H7688,F7688),Assumptions!$C$13,MAX(0,($B$5-P7687)/$B$6))</f>
        <v>0</v>
      </c>
      <c r="L7688" s="0" t="n">
        <f aca="false">IF(C7688=1,0,MIN(F7688-K7688,Assumptions!$C$15,MAX(0,$B$10-O7687-M7688)))</f>
        <v>2.8951065</v>
      </c>
      <c r="M7688" s="0" t="n">
        <f aca="false">'Profiles 8760'!H7677</f>
        <v>36400</v>
      </c>
      <c r="N7688" s="0" t="n">
        <f aca="false">J7688+L7688</f>
        <v>2.8951065</v>
      </c>
      <c r="O7688" s="0" t="n">
        <f aca="false">O7687+N7688</f>
        <v>713447.087613254</v>
      </c>
      <c r="P7688" s="0" t="n">
        <f aca="false">MIN($B$5,P7687+K7688*$B$6-I7688)</f>
        <v>510.81</v>
      </c>
      <c r="Q7688" s="0" t="n">
        <f aca="false">MAX(0,F7688-H7688-K7688-L7688)</f>
        <v>0</v>
      </c>
    </row>
    <row r="7689" customFormat="false" ht="15" hidden="false" customHeight="false" outlineLevel="0" collapsed="false">
      <c r="A7689" s="0" t="n">
        <f aca="false">'Profiles 8760'!A7678</f>
        <v>7676</v>
      </c>
      <c r="B7689" s="0" t="n">
        <f aca="false">'Profiles 8760'!B7678</f>
        <v>11</v>
      </c>
      <c r="C7689" s="0" t="n">
        <f aca="false">'Profiles 8760'!E7678</f>
        <v>1</v>
      </c>
      <c r="D7689" s="0" t="n">
        <f aca="false">'Profiles 8760'!F7678</f>
        <v>0</v>
      </c>
      <c r="E7689" s="0" t="n">
        <f aca="false">'Profiles 8760'!G7678</f>
        <v>0.084012</v>
      </c>
      <c r="F7689" s="0" t="n">
        <f aca="false">D7689*Assumptions!$C$11*$B$7+E7689*Assumptions!$C$12*$B$8</f>
        <v>3.4360908</v>
      </c>
      <c r="G7689" s="0" t="n">
        <f aca="false">C7689*Assumptions!$C$15</f>
        <v>200</v>
      </c>
      <c r="H7689" s="0" t="n">
        <f aca="false">MIN(F7689,G7689)</f>
        <v>3.4360908</v>
      </c>
      <c r="I7689" s="0" t="n">
        <f aca="false">IF(C7689=1,MIN(G7689-H7689,Assumptions!$C$13,P7688),0)</f>
        <v>180</v>
      </c>
      <c r="J7689" s="0" t="n">
        <f aca="false">H7689+I7689</f>
        <v>183.4360908</v>
      </c>
      <c r="K7689" s="0" t="n">
        <f aca="false">MIN(IF(C7689=1,F7689-H7689,F7689),Assumptions!$C$13,MAX(0,($B$5-P7688)/$B$6))</f>
        <v>0</v>
      </c>
      <c r="L7689" s="0" t="n">
        <f aca="false">IF(C7689=1,0,MIN(F7689-K7689,Assumptions!$C$15,MAX(0,$B$10-O7688-M7689)))</f>
        <v>0</v>
      </c>
      <c r="M7689" s="0" t="n">
        <f aca="false">'Profiles 8760'!H7678</f>
        <v>36200</v>
      </c>
      <c r="N7689" s="0" t="n">
        <f aca="false">J7689+L7689</f>
        <v>183.4360908</v>
      </c>
      <c r="O7689" s="0" t="n">
        <f aca="false">O7688+N7689</f>
        <v>713630.523704054</v>
      </c>
      <c r="P7689" s="0" t="n">
        <f aca="false">MIN($B$5,P7688+K7689*$B$6-I7689)</f>
        <v>330.81</v>
      </c>
      <c r="Q7689" s="0" t="n">
        <f aca="false">MAX(0,F7689-H7689-K7689-L7689)</f>
        <v>0</v>
      </c>
    </row>
    <row r="7690" customFormat="false" ht="15" hidden="false" customHeight="false" outlineLevel="0" collapsed="false">
      <c r="A7690" s="0" t="n">
        <f aca="false">'Profiles 8760'!A7679</f>
        <v>7677</v>
      </c>
      <c r="B7690" s="0" t="n">
        <f aca="false">'Profiles 8760'!B7679</f>
        <v>11</v>
      </c>
      <c r="C7690" s="0" t="n">
        <f aca="false">'Profiles 8760'!E7679</f>
        <v>1</v>
      </c>
      <c r="D7690" s="0" t="n">
        <f aca="false">'Profiles 8760'!F7679</f>
        <v>0</v>
      </c>
      <c r="E7690" s="0" t="n">
        <f aca="false">'Profiles 8760'!G7679</f>
        <v>0.103879</v>
      </c>
      <c r="F7690" s="0" t="n">
        <f aca="false">D7690*Assumptions!$C$11*$B$7+E7690*Assumptions!$C$12*$B$8</f>
        <v>4.2486511</v>
      </c>
      <c r="G7690" s="0" t="n">
        <f aca="false">C7690*Assumptions!$C$15</f>
        <v>200</v>
      </c>
      <c r="H7690" s="0" t="n">
        <f aca="false">MIN(F7690,G7690)</f>
        <v>4.2486511</v>
      </c>
      <c r="I7690" s="0" t="n">
        <f aca="false">IF(C7690=1,MIN(G7690-H7690,Assumptions!$C$13,P7689),0)</f>
        <v>180</v>
      </c>
      <c r="J7690" s="0" t="n">
        <f aca="false">H7690+I7690</f>
        <v>184.2486511</v>
      </c>
      <c r="K7690" s="0" t="n">
        <f aca="false">MIN(IF(C7690=1,F7690-H7690,F7690),Assumptions!$C$13,MAX(0,($B$5-P7689)/$B$6))</f>
        <v>0</v>
      </c>
      <c r="L7690" s="0" t="n">
        <f aca="false">IF(C7690=1,0,MIN(F7690-K7690,Assumptions!$C$15,MAX(0,$B$10-O7689-M7690)))</f>
        <v>0</v>
      </c>
      <c r="M7690" s="0" t="n">
        <f aca="false">'Profiles 8760'!H7679</f>
        <v>36000</v>
      </c>
      <c r="N7690" s="0" t="n">
        <f aca="false">J7690+L7690</f>
        <v>184.2486511</v>
      </c>
      <c r="O7690" s="0" t="n">
        <f aca="false">O7689+N7690</f>
        <v>713814.772355154</v>
      </c>
      <c r="P7690" s="0" t="n">
        <f aca="false">MIN($B$5,P7689+K7690*$B$6-I7690)</f>
        <v>150.81</v>
      </c>
      <c r="Q7690" s="0" t="n">
        <f aca="false">MAX(0,F7690-H7690-K7690-L7690)</f>
        <v>0</v>
      </c>
    </row>
    <row r="7691" customFormat="false" ht="15" hidden="false" customHeight="false" outlineLevel="0" collapsed="false">
      <c r="A7691" s="0" t="n">
        <f aca="false">'Profiles 8760'!A7680</f>
        <v>7678</v>
      </c>
      <c r="B7691" s="0" t="n">
        <f aca="false">'Profiles 8760'!B7680</f>
        <v>11</v>
      </c>
      <c r="C7691" s="0" t="n">
        <f aca="false">'Profiles 8760'!E7680</f>
        <v>0</v>
      </c>
      <c r="D7691" s="0" t="n">
        <f aca="false">'Profiles 8760'!F7680</f>
        <v>0</v>
      </c>
      <c r="E7691" s="0" t="n">
        <f aca="false">'Profiles 8760'!G7680</f>
        <v>0.126076</v>
      </c>
      <c r="F7691" s="0" t="n">
        <f aca="false">D7691*Assumptions!$C$11*$B$7+E7691*Assumptions!$C$12*$B$8</f>
        <v>5.1565084</v>
      </c>
      <c r="G7691" s="0" t="n">
        <f aca="false">C7691*Assumptions!$C$15</f>
        <v>0</v>
      </c>
      <c r="H7691" s="0" t="n">
        <f aca="false">MIN(F7691,G7691)</f>
        <v>0</v>
      </c>
      <c r="I7691" s="0" t="n">
        <f aca="false">IF(C7691=1,MIN(G7691-H7691,Assumptions!$C$13,P7690),0)</f>
        <v>0</v>
      </c>
      <c r="J7691" s="0" t="n">
        <f aca="false">H7691+I7691</f>
        <v>0</v>
      </c>
      <c r="K7691" s="0" t="n">
        <f aca="false">MIN(IF(C7691=1,F7691-H7691,F7691),Assumptions!$C$13,MAX(0,($B$5-P7690)/$B$6))</f>
        <v>5.1565084</v>
      </c>
      <c r="L7691" s="0" t="n">
        <f aca="false">IF(C7691=1,0,MIN(F7691-K7691,Assumptions!$C$15,MAX(0,$B$10-O7690-M7691)))</f>
        <v>0</v>
      </c>
      <c r="M7691" s="0" t="n">
        <f aca="false">'Profiles 8760'!H7680</f>
        <v>36000</v>
      </c>
      <c r="N7691" s="0" t="n">
        <f aca="false">J7691+L7691</f>
        <v>0</v>
      </c>
      <c r="O7691" s="0" t="n">
        <f aca="false">O7690+N7691</f>
        <v>713814.772355154</v>
      </c>
      <c r="P7691" s="0" t="n">
        <f aca="false">MIN($B$5,P7690+K7691*$B$6-I7691)</f>
        <v>155.27966148112</v>
      </c>
      <c r="Q7691" s="0" t="n">
        <f aca="false">MAX(0,F7691-H7691-K7691-L7691)</f>
        <v>0</v>
      </c>
    </row>
    <row r="7692" customFormat="false" ht="15" hidden="false" customHeight="false" outlineLevel="0" collapsed="false">
      <c r="A7692" s="0" t="n">
        <f aca="false">'Profiles 8760'!A7681</f>
        <v>7679</v>
      </c>
      <c r="B7692" s="0" t="n">
        <f aca="false">'Profiles 8760'!B7681</f>
        <v>11</v>
      </c>
      <c r="C7692" s="0" t="n">
        <f aca="false">'Profiles 8760'!E7681</f>
        <v>0</v>
      </c>
      <c r="D7692" s="0" t="n">
        <f aca="false">'Profiles 8760'!F7681</f>
        <v>0</v>
      </c>
      <c r="E7692" s="0" t="n">
        <f aca="false">'Profiles 8760'!G7681</f>
        <v>0.128455</v>
      </c>
      <c r="F7692" s="0" t="n">
        <f aca="false">D7692*Assumptions!$C$11*$B$7+E7692*Assumptions!$C$12*$B$8</f>
        <v>5.2538095</v>
      </c>
      <c r="G7692" s="0" t="n">
        <f aca="false">C7692*Assumptions!$C$15</f>
        <v>0</v>
      </c>
      <c r="H7692" s="0" t="n">
        <f aca="false">MIN(F7692,G7692)</f>
        <v>0</v>
      </c>
      <c r="I7692" s="0" t="n">
        <f aca="false">IF(C7692=1,MIN(G7692-H7692,Assumptions!$C$13,P7691),0)</f>
        <v>0</v>
      </c>
      <c r="J7692" s="0" t="n">
        <f aca="false">H7692+I7692</f>
        <v>0</v>
      </c>
      <c r="K7692" s="0" t="n">
        <f aca="false">MIN(IF(C7692=1,F7692-H7692,F7692),Assumptions!$C$13,MAX(0,($B$5-P7691)/$B$6))</f>
        <v>5.2538095</v>
      </c>
      <c r="L7692" s="0" t="n">
        <f aca="false">IF(C7692=1,0,MIN(F7692-K7692,Assumptions!$C$15,MAX(0,$B$10-O7691-M7692)))</f>
        <v>0</v>
      </c>
      <c r="M7692" s="0" t="n">
        <f aca="false">'Profiles 8760'!H7681</f>
        <v>36000</v>
      </c>
      <c r="N7692" s="0" t="n">
        <f aca="false">J7692+L7692</f>
        <v>0</v>
      </c>
      <c r="O7692" s="0" t="n">
        <f aca="false">O7691+N7692</f>
        <v>713814.772355154</v>
      </c>
      <c r="P7692" s="0" t="n">
        <f aca="false">MIN($B$5,P7691+K7692*$B$6-I7692)</f>
        <v>159.83366355572</v>
      </c>
      <c r="Q7692" s="0" t="n">
        <f aca="false">MAX(0,F7692-H7692-K7692-L7692)</f>
        <v>0</v>
      </c>
    </row>
    <row r="7693" customFormat="false" ht="15" hidden="false" customHeight="false" outlineLevel="0" collapsed="false">
      <c r="A7693" s="0" t="n">
        <f aca="false">'Profiles 8760'!A7682</f>
        <v>7680</v>
      </c>
      <c r="B7693" s="0" t="n">
        <f aca="false">'Profiles 8760'!B7682</f>
        <v>11</v>
      </c>
      <c r="C7693" s="0" t="n">
        <f aca="false">'Profiles 8760'!E7682</f>
        <v>0</v>
      </c>
      <c r="D7693" s="0" t="n">
        <f aca="false">'Profiles 8760'!F7682</f>
        <v>0</v>
      </c>
      <c r="E7693" s="0" t="n">
        <f aca="false">'Profiles 8760'!G7682</f>
        <v>0.14583</v>
      </c>
      <c r="F7693" s="0" t="n">
        <f aca="false">D7693*Assumptions!$C$11*$B$7+E7693*Assumptions!$C$12*$B$8</f>
        <v>5.964447</v>
      </c>
      <c r="G7693" s="0" t="n">
        <f aca="false">C7693*Assumptions!$C$15</f>
        <v>0</v>
      </c>
      <c r="H7693" s="0" t="n">
        <f aca="false">MIN(F7693,G7693)</f>
        <v>0</v>
      </c>
      <c r="I7693" s="0" t="n">
        <f aca="false">IF(C7693=1,MIN(G7693-H7693,Assumptions!$C$13,P7692),0)</f>
        <v>0</v>
      </c>
      <c r="J7693" s="0" t="n">
        <f aca="false">H7693+I7693</f>
        <v>0</v>
      </c>
      <c r="K7693" s="0" t="n">
        <f aca="false">MIN(IF(C7693=1,F7693-H7693,F7693),Assumptions!$C$13,MAX(0,($B$5-P7692)/$B$6))</f>
        <v>5.964447</v>
      </c>
      <c r="L7693" s="0" t="n">
        <f aca="false">IF(C7693=1,0,MIN(F7693-K7693,Assumptions!$C$15,MAX(0,$B$10-O7692-M7693)))</f>
        <v>0</v>
      </c>
      <c r="M7693" s="0" t="n">
        <f aca="false">'Profiles 8760'!H7682</f>
        <v>36000</v>
      </c>
      <c r="N7693" s="0" t="n">
        <f aca="false">J7693+L7693</f>
        <v>0</v>
      </c>
      <c r="O7693" s="0" t="n">
        <f aca="false">O7692+N7693</f>
        <v>713814.772355154</v>
      </c>
      <c r="P7693" s="0" t="n">
        <f aca="false">MIN($B$5,P7692+K7693*$B$6-I7693)</f>
        <v>165.00364621532</v>
      </c>
      <c r="Q7693" s="0" t="n">
        <f aca="false">MAX(0,F7693-H7693-K7693-L7693)</f>
        <v>0</v>
      </c>
    </row>
    <row r="7694" customFormat="false" ht="15" hidden="false" customHeight="false" outlineLevel="0" collapsed="false">
      <c r="A7694" s="0" t="n">
        <f aca="false">'Profiles 8760'!A7683</f>
        <v>7681</v>
      </c>
      <c r="B7694" s="0" t="n">
        <f aca="false">'Profiles 8760'!B7683</f>
        <v>11</v>
      </c>
      <c r="C7694" s="0" t="n">
        <f aca="false">'Profiles 8760'!E7683</f>
        <v>0</v>
      </c>
      <c r="D7694" s="0" t="n">
        <f aca="false">'Profiles 8760'!F7683</f>
        <v>0</v>
      </c>
      <c r="E7694" s="0" t="n">
        <f aca="false">'Profiles 8760'!G7683</f>
        <v>0.161231</v>
      </c>
      <c r="F7694" s="0" t="n">
        <f aca="false">D7694*Assumptions!$C$11*$B$7+E7694*Assumptions!$C$12*$B$8</f>
        <v>6.5943479</v>
      </c>
      <c r="G7694" s="0" t="n">
        <f aca="false">C7694*Assumptions!$C$15</f>
        <v>0</v>
      </c>
      <c r="H7694" s="0" t="n">
        <f aca="false">MIN(F7694,G7694)</f>
        <v>0</v>
      </c>
      <c r="I7694" s="0" t="n">
        <f aca="false">IF(C7694=1,MIN(G7694-H7694,Assumptions!$C$13,P7693),0)</f>
        <v>0</v>
      </c>
      <c r="J7694" s="0" t="n">
        <f aca="false">H7694+I7694</f>
        <v>0</v>
      </c>
      <c r="K7694" s="0" t="n">
        <f aca="false">MIN(IF(C7694=1,F7694-H7694,F7694),Assumptions!$C$13,MAX(0,($B$5-P7693)/$B$6))</f>
        <v>6.5943479</v>
      </c>
      <c r="L7694" s="0" t="n">
        <f aca="false">IF(C7694=1,0,MIN(F7694-K7694,Assumptions!$C$15,MAX(0,$B$10-O7693-M7694)))</f>
        <v>0</v>
      </c>
      <c r="M7694" s="0" t="n">
        <f aca="false">'Profiles 8760'!H7683</f>
        <v>36000</v>
      </c>
      <c r="N7694" s="0" t="n">
        <f aca="false">J7694+L7694</f>
        <v>0</v>
      </c>
      <c r="O7694" s="0" t="n">
        <f aca="false">O7693+N7694</f>
        <v>713814.772355154</v>
      </c>
      <c r="P7694" s="0" t="n">
        <f aca="false">MIN($B$5,P7693+K7694*$B$6-I7694)</f>
        <v>170.71962697504</v>
      </c>
      <c r="Q7694" s="0" t="n">
        <f aca="false">MAX(0,F7694-H7694-K7694-L7694)</f>
        <v>0</v>
      </c>
    </row>
    <row r="7695" customFormat="false" ht="15" hidden="false" customHeight="false" outlineLevel="0" collapsed="false">
      <c r="A7695" s="0" t="n">
        <f aca="false">'Profiles 8760'!A7684</f>
        <v>7682</v>
      </c>
      <c r="B7695" s="0" t="n">
        <f aca="false">'Profiles 8760'!B7684</f>
        <v>11</v>
      </c>
      <c r="C7695" s="0" t="n">
        <f aca="false">'Profiles 8760'!E7684</f>
        <v>0</v>
      </c>
      <c r="D7695" s="0" t="n">
        <f aca="false">'Profiles 8760'!F7684</f>
        <v>0</v>
      </c>
      <c r="E7695" s="0" t="n">
        <f aca="false">'Profiles 8760'!G7684</f>
        <v>0.229172</v>
      </c>
      <c r="F7695" s="0" t="n">
        <f aca="false">D7695*Assumptions!$C$11*$B$7+E7695*Assumptions!$C$12*$B$8</f>
        <v>9.3731348</v>
      </c>
      <c r="G7695" s="0" t="n">
        <f aca="false">C7695*Assumptions!$C$15</f>
        <v>0</v>
      </c>
      <c r="H7695" s="0" t="n">
        <f aca="false">MIN(F7695,G7695)</f>
        <v>0</v>
      </c>
      <c r="I7695" s="0" t="n">
        <f aca="false">IF(C7695=1,MIN(G7695-H7695,Assumptions!$C$13,P7694),0)</f>
        <v>0</v>
      </c>
      <c r="J7695" s="0" t="n">
        <f aca="false">H7695+I7695</f>
        <v>0</v>
      </c>
      <c r="K7695" s="0" t="n">
        <f aca="false">MIN(IF(C7695=1,F7695-H7695,F7695),Assumptions!$C$13,MAX(0,($B$5-P7694)/$B$6))</f>
        <v>9.3731348</v>
      </c>
      <c r="L7695" s="0" t="n">
        <f aca="false">IF(C7695=1,0,MIN(F7695-K7695,Assumptions!$C$15,MAX(0,$B$10-O7694-M7695)))</f>
        <v>0</v>
      </c>
      <c r="M7695" s="0" t="n">
        <f aca="false">'Profiles 8760'!H7684</f>
        <v>36000</v>
      </c>
      <c r="N7695" s="0" t="n">
        <f aca="false">J7695+L7695</f>
        <v>0</v>
      </c>
      <c r="O7695" s="0" t="n">
        <f aca="false">O7694+N7695</f>
        <v>713814.772355154</v>
      </c>
      <c r="P7695" s="0" t="n">
        <f aca="false">MIN($B$5,P7694+K7695*$B$6-I7695)</f>
        <v>178.84426021968</v>
      </c>
      <c r="Q7695" s="0" t="n">
        <f aca="false">MAX(0,F7695-H7695-K7695-L7695)</f>
        <v>0</v>
      </c>
    </row>
    <row r="7696" customFormat="false" ht="15" hidden="false" customHeight="false" outlineLevel="0" collapsed="false">
      <c r="A7696" s="0" t="n">
        <f aca="false">'Profiles 8760'!A7685</f>
        <v>7683</v>
      </c>
      <c r="B7696" s="0" t="n">
        <f aca="false">'Profiles 8760'!B7685</f>
        <v>11</v>
      </c>
      <c r="C7696" s="0" t="n">
        <f aca="false">'Profiles 8760'!E7685</f>
        <v>0</v>
      </c>
      <c r="D7696" s="0" t="n">
        <f aca="false">'Profiles 8760'!F7685</f>
        <v>0</v>
      </c>
      <c r="E7696" s="0" t="n">
        <f aca="false">'Profiles 8760'!G7685</f>
        <v>0.138993</v>
      </c>
      <c r="F7696" s="0" t="n">
        <f aca="false">D7696*Assumptions!$C$11*$B$7+E7696*Assumptions!$C$12*$B$8</f>
        <v>5.6848137</v>
      </c>
      <c r="G7696" s="0" t="n">
        <f aca="false">C7696*Assumptions!$C$15</f>
        <v>0</v>
      </c>
      <c r="H7696" s="0" t="n">
        <f aca="false">MIN(F7696,G7696)</f>
        <v>0</v>
      </c>
      <c r="I7696" s="0" t="n">
        <f aca="false">IF(C7696=1,MIN(G7696-H7696,Assumptions!$C$13,P7695),0)</f>
        <v>0</v>
      </c>
      <c r="J7696" s="0" t="n">
        <f aca="false">H7696+I7696</f>
        <v>0</v>
      </c>
      <c r="K7696" s="0" t="n">
        <f aca="false">MIN(IF(C7696=1,F7696-H7696,F7696),Assumptions!$C$13,MAX(0,($B$5-P7695)/$B$6))</f>
        <v>5.6848137</v>
      </c>
      <c r="L7696" s="0" t="n">
        <f aca="false">IF(C7696=1,0,MIN(F7696-K7696,Assumptions!$C$15,MAX(0,$B$10-O7695-M7696)))</f>
        <v>0</v>
      </c>
      <c r="M7696" s="0" t="n">
        <f aca="false">'Profiles 8760'!H7685</f>
        <v>36000</v>
      </c>
      <c r="N7696" s="0" t="n">
        <f aca="false">J7696+L7696</f>
        <v>0</v>
      </c>
      <c r="O7696" s="0" t="n">
        <f aca="false">O7695+N7696</f>
        <v>713814.772355154</v>
      </c>
      <c r="P7696" s="0" t="n">
        <f aca="false">MIN($B$5,P7695+K7696*$B$6-I7696)</f>
        <v>183.77185673484</v>
      </c>
      <c r="Q7696" s="0" t="n">
        <f aca="false">MAX(0,F7696-H7696-K7696-L7696)</f>
        <v>0</v>
      </c>
    </row>
    <row r="7697" customFormat="false" ht="15" hidden="false" customHeight="false" outlineLevel="0" collapsed="false">
      <c r="A7697" s="0" t="n">
        <f aca="false">'Profiles 8760'!A7686</f>
        <v>7684</v>
      </c>
      <c r="B7697" s="0" t="n">
        <f aca="false">'Profiles 8760'!B7686</f>
        <v>11</v>
      </c>
      <c r="C7697" s="0" t="n">
        <f aca="false">'Profiles 8760'!E7686</f>
        <v>0</v>
      </c>
      <c r="D7697" s="0" t="n">
        <f aca="false">'Profiles 8760'!F7686</f>
        <v>0</v>
      </c>
      <c r="E7697" s="0" t="n">
        <f aca="false">'Profiles 8760'!G7686</f>
        <v>0.151465</v>
      </c>
      <c r="F7697" s="0" t="n">
        <f aca="false">D7697*Assumptions!$C$11*$B$7+E7697*Assumptions!$C$12*$B$8</f>
        <v>6.1949185</v>
      </c>
      <c r="G7697" s="0" t="n">
        <f aca="false">C7697*Assumptions!$C$15</f>
        <v>0</v>
      </c>
      <c r="H7697" s="0" t="n">
        <f aca="false">MIN(F7697,G7697)</f>
        <v>0</v>
      </c>
      <c r="I7697" s="0" t="n">
        <f aca="false">IF(C7697=1,MIN(G7697-H7697,Assumptions!$C$13,P7696),0)</f>
        <v>0</v>
      </c>
      <c r="J7697" s="0" t="n">
        <f aca="false">H7697+I7697</f>
        <v>0</v>
      </c>
      <c r="K7697" s="0" t="n">
        <f aca="false">MIN(IF(C7697=1,F7697-H7697,F7697),Assumptions!$C$13,MAX(0,($B$5-P7696)/$B$6))</f>
        <v>6.1949185</v>
      </c>
      <c r="L7697" s="0" t="n">
        <f aca="false">IF(C7697=1,0,MIN(F7697-K7697,Assumptions!$C$15,MAX(0,$B$10-O7696-M7697)))</f>
        <v>0</v>
      </c>
      <c r="M7697" s="0" t="n">
        <f aca="false">'Profiles 8760'!H7686</f>
        <v>36000</v>
      </c>
      <c r="N7697" s="0" t="n">
        <f aca="false">J7697+L7697</f>
        <v>0</v>
      </c>
      <c r="O7697" s="0" t="n">
        <f aca="false">O7696+N7697</f>
        <v>713814.772355154</v>
      </c>
      <c r="P7697" s="0" t="n">
        <f aca="false">MIN($B$5,P7696+K7697*$B$6-I7697)</f>
        <v>189.14161209064</v>
      </c>
      <c r="Q7697" s="0" t="n">
        <f aca="false">MAX(0,F7697-H7697-K7697-L7697)</f>
        <v>0</v>
      </c>
    </row>
    <row r="7698" customFormat="false" ht="15" hidden="false" customHeight="false" outlineLevel="0" collapsed="false">
      <c r="A7698" s="0" t="n">
        <f aca="false">'Profiles 8760'!A7687</f>
        <v>7685</v>
      </c>
      <c r="B7698" s="0" t="n">
        <f aca="false">'Profiles 8760'!B7687</f>
        <v>11</v>
      </c>
      <c r="C7698" s="0" t="n">
        <f aca="false">'Profiles 8760'!E7687</f>
        <v>0</v>
      </c>
      <c r="D7698" s="0" t="n">
        <f aca="false">'Profiles 8760'!F7687</f>
        <v>0</v>
      </c>
      <c r="E7698" s="0" t="n">
        <f aca="false">'Profiles 8760'!G7687</f>
        <v>0.123766</v>
      </c>
      <c r="F7698" s="0" t="n">
        <f aca="false">D7698*Assumptions!$C$11*$B$7+E7698*Assumptions!$C$12*$B$8</f>
        <v>5.0620294</v>
      </c>
      <c r="G7698" s="0" t="n">
        <f aca="false">C7698*Assumptions!$C$15</f>
        <v>0</v>
      </c>
      <c r="H7698" s="0" t="n">
        <f aca="false">MIN(F7698,G7698)</f>
        <v>0</v>
      </c>
      <c r="I7698" s="0" t="n">
        <f aca="false">IF(C7698=1,MIN(G7698-H7698,Assumptions!$C$13,P7697),0)</f>
        <v>0</v>
      </c>
      <c r="J7698" s="0" t="n">
        <f aca="false">H7698+I7698</f>
        <v>0</v>
      </c>
      <c r="K7698" s="0" t="n">
        <f aca="false">MIN(IF(C7698=1,F7698-H7698,F7698),Assumptions!$C$13,MAX(0,($B$5-P7697)/$B$6))</f>
        <v>5.0620294</v>
      </c>
      <c r="L7698" s="0" t="n">
        <f aca="false">IF(C7698=1,0,MIN(F7698-K7698,Assumptions!$C$15,MAX(0,$B$10-O7697-M7698)))</f>
        <v>0</v>
      </c>
      <c r="M7698" s="0" t="n">
        <f aca="false">'Profiles 8760'!H7687</f>
        <v>36000</v>
      </c>
      <c r="N7698" s="0" t="n">
        <f aca="false">J7698+L7698</f>
        <v>0</v>
      </c>
      <c r="O7698" s="0" t="n">
        <f aca="false">O7697+N7698</f>
        <v>713814.772355154</v>
      </c>
      <c r="P7698" s="0" t="n">
        <f aca="false">MIN($B$5,P7697+K7698*$B$6-I7698)</f>
        <v>193.52937917456</v>
      </c>
      <c r="Q7698" s="0" t="n">
        <f aca="false">MAX(0,F7698-H7698-K7698-L7698)</f>
        <v>0</v>
      </c>
    </row>
    <row r="7699" customFormat="false" ht="15" hidden="false" customHeight="false" outlineLevel="0" collapsed="false">
      <c r="A7699" s="0" t="n">
        <f aca="false">'Profiles 8760'!A7688</f>
        <v>7686</v>
      </c>
      <c r="B7699" s="0" t="n">
        <f aca="false">'Profiles 8760'!B7688</f>
        <v>11</v>
      </c>
      <c r="C7699" s="0" t="n">
        <f aca="false">'Profiles 8760'!E7688</f>
        <v>0</v>
      </c>
      <c r="D7699" s="0" t="n">
        <f aca="false">'Profiles 8760'!F7688</f>
        <v>0</v>
      </c>
      <c r="E7699" s="0" t="n">
        <f aca="false">'Profiles 8760'!G7688</f>
        <v>0.107998</v>
      </c>
      <c r="F7699" s="0" t="n">
        <f aca="false">D7699*Assumptions!$C$11*$B$7+E7699*Assumptions!$C$12*$B$8</f>
        <v>4.4171182</v>
      </c>
      <c r="G7699" s="0" t="n">
        <f aca="false">C7699*Assumptions!$C$15</f>
        <v>0</v>
      </c>
      <c r="H7699" s="0" t="n">
        <f aca="false">MIN(F7699,G7699)</f>
        <v>0</v>
      </c>
      <c r="I7699" s="0" t="n">
        <f aca="false">IF(C7699=1,MIN(G7699-H7699,Assumptions!$C$13,P7698),0)</f>
        <v>0</v>
      </c>
      <c r="J7699" s="0" t="n">
        <f aca="false">H7699+I7699</f>
        <v>0</v>
      </c>
      <c r="K7699" s="0" t="n">
        <f aca="false">MIN(IF(C7699=1,F7699-H7699,F7699),Assumptions!$C$13,MAX(0,($B$5-P7698)/$B$6))</f>
        <v>4.4171182</v>
      </c>
      <c r="L7699" s="0" t="n">
        <f aca="false">IF(C7699=1,0,MIN(F7699-K7699,Assumptions!$C$15,MAX(0,$B$10-O7698-M7699)))</f>
        <v>0</v>
      </c>
      <c r="M7699" s="0" t="n">
        <f aca="false">'Profiles 8760'!H7688</f>
        <v>36000</v>
      </c>
      <c r="N7699" s="0" t="n">
        <f aca="false">J7699+L7699</f>
        <v>0</v>
      </c>
      <c r="O7699" s="0" t="n">
        <f aca="false">O7698+N7699</f>
        <v>713814.772355154</v>
      </c>
      <c r="P7699" s="0" t="n">
        <f aca="false">MIN($B$5,P7698+K7699*$B$6-I7699)</f>
        <v>197.35813723032</v>
      </c>
      <c r="Q7699" s="0" t="n">
        <f aca="false">MAX(0,F7699-H7699-K7699-L7699)</f>
        <v>0</v>
      </c>
    </row>
    <row r="7700" customFormat="false" ht="15" hidden="false" customHeight="false" outlineLevel="0" collapsed="false">
      <c r="A7700" s="0" t="n">
        <f aca="false">'Profiles 8760'!A7689</f>
        <v>7687</v>
      </c>
      <c r="B7700" s="0" t="n">
        <f aca="false">'Profiles 8760'!B7689</f>
        <v>11</v>
      </c>
      <c r="C7700" s="0" t="n">
        <f aca="false">'Profiles 8760'!E7689</f>
        <v>0</v>
      </c>
      <c r="D7700" s="0" t="n">
        <f aca="false">'Profiles 8760'!F7689</f>
        <v>0</v>
      </c>
      <c r="E7700" s="0" t="n">
        <f aca="false">'Profiles 8760'!G7689</f>
        <v>0.081818</v>
      </c>
      <c r="F7700" s="0" t="n">
        <f aca="false">D7700*Assumptions!$C$11*$B$7+E7700*Assumptions!$C$12*$B$8</f>
        <v>3.3463562</v>
      </c>
      <c r="G7700" s="0" t="n">
        <f aca="false">C7700*Assumptions!$C$15</f>
        <v>0</v>
      </c>
      <c r="H7700" s="0" t="n">
        <f aca="false">MIN(F7700,G7700)</f>
        <v>0</v>
      </c>
      <c r="I7700" s="0" t="n">
        <f aca="false">IF(C7700=1,MIN(G7700-H7700,Assumptions!$C$13,P7699),0)</f>
        <v>0</v>
      </c>
      <c r="J7700" s="0" t="n">
        <f aca="false">H7700+I7700</f>
        <v>0</v>
      </c>
      <c r="K7700" s="0" t="n">
        <f aca="false">MIN(IF(C7700=1,F7700-H7700,F7700),Assumptions!$C$13,MAX(0,($B$5-P7699)/$B$6))</f>
        <v>3.3463562</v>
      </c>
      <c r="L7700" s="0" t="n">
        <f aca="false">IF(C7700=1,0,MIN(F7700-K7700,Assumptions!$C$15,MAX(0,$B$10-O7699-M7700)))</f>
        <v>0</v>
      </c>
      <c r="M7700" s="0" t="n">
        <f aca="false">'Profiles 8760'!H7689</f>
        <v>36000</v>
      </c>
      <c r="N7700" s="0" t="n">
        <f aca="false">J7700+L7700</f>
        <v>0</v>
      </c>
      <c r="O7700" s="0" t="n">
        <f aca="false">O7699+N7700</f>
        <v>713814.772355154</v>
      </c>
      <c r="P7700" s="0" t="n">
        <f aca="false">MIN($B$5,P7699+K7700*$B$6-I7700)</f>
        <v>200.25875878448</v>
      </c>
      <c r="Q7700" s="0" t="n">
        <f aca="false">MAX(0,F7700-H7700-K7700-L7700)</f>
        <v>0</v>
      </c>
    </row>
    <row r="7701" customFormat="false" ht="15" hidden="false" customHeight="false" outlineLevel="0" collapsed="false">
      <c r="A7701" s="0" t="n">
        <f aca="false">'Profiles 8760'!A7690</f>
        <v>7688</v>
      </c>
      <c r="B7701" s="0" t="n">
        <f aca="false">'Profiles 8760'!B7690</f>
        <v>11</v>
      </c>
      <c r="C7701" s="0" t="n">
        <f aca="false">'Profiles 8760'!E7690</f>
        <v>1</v>
      </c>
      <c r="D7701" s="0" t="n">
        <f aca="false">'Profiles 8760'!F7690</f>
        <v>0.079729</v>
      </c>
      <c r="E7701" s="0" t="n">
        <f aca="false">'Profiles 8760'!G7690</f>
        <v>0.065359</v>
      </c>
      <c r="F7701" s="0" t="n">
        <f aca="false">D7701*Assumptions!$C$11*$B$7+E7701*Assumptions!$C$12*$B$8</f>
        <v>25.6989183</v>
      </c>
      <c r="G7701" s="0" t="n">
        <f aca="false">C7701*Assumptions!$C$15</f>
        <v>200</v>
      </c>
      <c r="H7701" s="0" t="n">
        <f aca="false">MIN(F7701,G7701)</f>
        <v>25.6989183</v>
      </c>
      <c r="I7701" s="0" t="n">
        <f aca="false">IF(C7701=1,MIN(G7701-H7701,Assumptions!$C$13,P7700),0)</f>
        <v>174.3010817</v>
      </c>
      <c r="J7701" s="0" t="n">
        <f aca="false">H7701+I7701</f>
        <v>200</v>
      </c>
      <c r="K7701" s="0" t="n">
        <f aca="false">MIN(IF(C7701=1,F7701-H7701,F7701),Assumptions!$C$13,MAX(0,($B$5-P7700)/$B$6))</f>
        <v>0</v>
      </c>
      <c r="L7701" s="0" t="n">
        <f aca="false">IF(C7701=1,0,MIN(F7701-K7701,Assumptions!$C$15,MAX(0,$B$10-O7700-M7701)))</f>
        <v>0</v>
      </c>
      <c r="M7701" s="0" t="n">
        <f aca="false">'Profiles 8760'!H7690</f>
        <v>35800</v>
      </c>
      <c r="N7701" s="0" t="n">
        <f aca="false">J7701+L7701</f>
        <v>200</v>
      </c>
      <c r="O7701" s="0" t="n">
        <f aca="false">O7700+N7701</f>
        <v>714014.772355154</v>
      </c>
      <c r="P7701" s="0" t="n">
        <f aca="false">MIN($B$5,P7700+K7701*$B$6-I7701)</f>
        <v>25.95767708448</v>
      </c>
      <c r="Q7701" s="0" t="n">
        <f aca="false">MAX(0,F7701-H7701-K7701-L7701)</f>
        <v>0</v>
      </c>
    </row>
    <row r="7702" customFormat="false" ht="15" hidden="false" customHeight="false" outlineLevel="0" collapsed="false">
      <c r="A7702" s="0" t="n">
        <f aca="false">'Profiles 8760'!A7691</f>
        <v>7689</v>
      </c>
      <c r="B7702" s="0" t="n">
        <f aca="false">'Profiles 8760'!B7691</f>
        <v>11</v>
      </c>
      <c r="C7702" s="0" t="n">
        <f aca="false">'Profiles 8760'!E7691</f>
        <v>1</v>
      </c>
      <c r="D7702" s="0" t="n">
        <f aca="false">'Profiles 8760'!F7691</f>
        <v>0.373341</v>
      </c>
      <c r="E7702" s="0" t="n">
        <f aca="false">'Profiles 8760'!G7691</f>
        <v>0.057156</v>
      </c>
      <c r="F7702" s="0" t="n">
        <f aca="false">D7702*Assumptions!$C$11*$B$7+E7702*Assumptions!$C$12*$B$8</f>
        <v>110.1585612</v>
      </c>
      <c r="G7702" s="0" t="n">
        <f aca="false">C7702*Assumptions!$C$15</f>
        <v>200</v>
      </c>
      <c r="H7702" s="0" t="n">
        <f aca="false">MIN(F7702,G7702)</f>
        <v>110.1585612</v>
      </c>
      <c r="I7702" s="0" t="n">
        <f aca="false">IF(C7702=1,MIN(G7702-H7702,Assumptions!$C$13,P7701),0)</f>
        <v>25.95767708448</v>
      </c>
      <c r="J7702" s="0" t="n">
        <f aca="false">H7702+I7702</f>
        <v>136.11623828448</v>
      </c>
      <c r="K7702" s="0" t="n">
        <f aca="false">MIN(IF(C7702=1,F7702-H7702,F7702),Assumptions!$C$13,MAX(0,($B$5-P7701)/$B$6))</f>
        <v>0</v>
      </c>
      <c r="L7702" s="0" t="n">
        <f aca="false">IF(C7702=1,0,MIN(F7702-K7702,Assumptions!$C$15,MAX(0,$B$10-O7701-M7702)))</f>
        <v>0</v>
      </c>
      <c r="M7702" s="0" t="n">
        <f aca="false">'Profiles 8760'!H7691</f>
        <v>35600</v>
      </c>
      <c r="N7702" s="0" t="n">
        <f aca="false">J7702+L7702</f>
        <v>136.11623828448</v>
      </c>
      <c r="O7702" s="0" t="n">
        <f aca="false">O7701+N7702</f>
        <v>714150.888593439</v>
      </c>
      <c r="P7702" s="0" t="n">
        <f aca="false">MIN($B$5,P7701+K7702*$B$6-I7702)</f>
        <v>0</v>
      </c>
      <c r="Q7702" s="0" t="n">
        <f aca="false">MAX(0,F7702-H7702-K7702-L7702)</f>
        <v>0</v>
      </c>
    </row>
    <row r="7703" customFormat="false" ht="15" hidden="false" customHeight="false" outlineLevel="0" collapsed="false">
      <c r="A7703" s="0" t="n">
        <f aca="false">'Profiles 8760'!A7692</f>
        <v>7690</v>
      </c>
      <c r="B7703" s="0" t="n">
        <f aca="false">'Profiles 8760'!B7692</f>
        <v>11</v>
      </c>
      <c r="C7703" s="0" t="n">
        <f aca="false">'Profiles 8760'!E7692</f>
        <v>0</v>
      </c>
      <c r="D7703" s="0" t="n">
        <f aca="false">'Profiles 8760'!F7692</f>
        <v>0.70346</v>
      </c>
      <c r="E7703" s="0" t="n">
        <f aca="false">'Profiles 8760'!G7692</f>
        <v>0.07158</v>
      </c>
      <c r="F7703" s="0" t="n">
        <f aca="false">D7703*Assumptions!$C$11*$B$7+E7703*Assumptions!$C$12*$B$8</f>
        <v>206.08687</v>
      </c>
      <c r="G7703" s="0" t="n">
        <f aca="false">C7703*Assumptions!$C$15</f>
        <v>0</v>
      </c>
      <c r="H7703" s="0" t="n">
        <f aca="false">MIN(F7703,G7703)</f>
        <v>0</v>
      </c>
      <c r="I7703" s="0" t="n">
        <f aca="false">IF(C7703=1,MIN(G7703-H7703,Assumptions!$C$13,P7702),0)</f>
        <v>0</v>
      </c>
      <c r="J7703" s="0" t="n">
        <f aca="false">H7703+I7703</f>
        <v>0</v>
      </c>
      <c r="K7703" s="0" t="n">
        <f aca="false">MIN(IF(C7703=1,F7703-H7703,F7703),Assumptions!$C$13,MAX(0,($B$5-P7702)/$B$6))</f>
        <v>180</v>
      </c>
      <c r="L7703" s="0" t="n">
        <f aca="false">IF(C7703=1,0,MIN(F7703-K7703,Assumptions!$C$15,MAX(0,$B$10-O7702-M7703)))</f>
        <v>26.08687</v>
      </c>
      <c r="M7703" s="0" t="n">
        <f aca="false">'Profiles 8760'!H7692</f>
        <v>35600</v>
      </c>
      <c r="N7703" s="0" t="n">
        <f aca="false">J7703+L7703</f>
        <v>26.08687</v>
      </c>
      <c r="O7703" s="0" t="n">
        <f aca="false">O7702+N7703</f>
        <v>714176.975463439</v>
      </c>
      <c r="P7703" s="0" t="n">
        <f aca="false">MIN($B$5,P7702+K7703*$B$6-I7703)</f>
        <v>156.024</v>
      </c>
      <c r="Q7703" s="0" t="n">
        <f aca="false">MAX(0,F7703-H7703-K7703-L7703)</f>
        <v>0</v>
      </c>
    </row>
    <row r="7704" customFormat="false" ht="15" hidden="false" customHeight="false" outlineLevel="0" collapsed="false">
      <c r="A7704" s="0" t="n">
        <f aca="false">'Profiles 8760'!A7693</f>
        <v>7691</v>
      </c>
      <c r="B7704" s="0" t="n">
        <f aca="false">'Profiles 8760'!B7693</f>
        <v>11</v>
      </c>
      <c r="C7704" s="0" t="n">
        <f aca="false">'Profiles 8760'!E7693</f>
        <v>0</v>
      </c>
      <c r="D7704" s="0" t="n">
        <f aca="false">'Profiles 8760'!F7693</f>
        <v>0.994179</v>
      </c>
      <c r="E7704" s="0" t="n">
        <f aca="false">'Profiles 8760'!G7693</f>
        <v>0.118694</v>
      </c>
      <c r="F7704" s="0" t="n">
        <f aca="false">D7704*Assumptions!$C$11*$B$7+E7704*Assumptions!$C$12*$B$8</f>
        <v>291.9734798</v>
      </c>
      <c r="G7704" s="0" t="n">
        <f aca="false">C7704*Assumptions!$C$15</f>
        <v>0</v>
      </c>
      <c r="H7704" s="0" t="n">
        <f aca="false">MIN(F7704,G7704)</f>
        <v>0</v>
      </c>
      <c r="I7704" s="0" t="n">
        <f aca="false">IF(C7704=1,MIN(G7704-H7704,Assumptions!$C$13,P7703),0)</f>
        <v>0</v>
      </c>
      <c r="J7704" s="0" t="n">
        <f aca="false">H7704+I7704</f>
        <v>0</v>
      </c>
      <c r="K7704" s="0" t="n">
        <f aca="false">MIN(IF(C7704=1,F7704-H7704,F7704),Assumptions!$C$13,MAX(0,($B$5-P7703)/$B$6))</f>
        <v>180</v>
      </c>
      <c r="L7704" s="0" t="n">
        <f aca="false">IF(C7704=1,0,MIN(F7704-K7704,Assumptions!$C$15,MAX(0,$B$10-O7703-M7704)))</f>
        <v>111.9734798</v>
      </c>
      <c r="M7704" s="0" t="n">
        <f aca="false">'Profiles 8760'!H7693</f>
        <v>35600</v>
      </c>
      <c r="N7704" s="0" t="n">
        <f aca="false">J7704+L7704</f>
        <v>111.9734798</v>
      </c>
      <c r="O7704" s="0" t="n">
        <f aca="false">O7703+N7704</f>
        <v>714288.948943239</v>
      </c>
      <c r="P7704" s="0" t="n">
        <f aca="false">MIN($B$5,P7703+K7704*$B$6-I7704)</f>
        <v>312.048</v>
      </c>
      <c r="Q7704" s="0" t="n">
        <f aca="false">MAX(0,F7704-H7704-K7704-L7704)</f>
        <v>0</v>
      </c>
    </row>
    <row r="7705" customFormat="false" ht="15" hidden="false" customHeight="false" outlineLevel="0" collapsed="false">
      <c r="A7705" s="0" t="n">
        <f aca="false">'Profiles 8760'!A7694</f>
        <v>7692</v>
      </c>
      <c r="B7705" s="0" t="n">
        <f aca="false">'Profiles 8760'!B7694</f>
        <v>11</v>
      </c>
      <c r="C7705" s="0" t="n">
        <f aca="false">'Profiles 8760'!E7694</f>
        <v>0</v>
      </c>
      <c r="D7705" s="0" t="n">
        <f aca="false">'Profiles 8760'!F7694</f>
        <v>1</v>
      </c>
      <c r="E7705" s="0" t="n">
        <f aca="false">'Profiles 8760'!G7694</f>
        <v>0.094961</v>
      </c>
      <c r="F7705" s="0" t="n">
        <f aca="false">D7705*Assumptions!$C$11*$B$7+E7705*Assumptions!$C$12*$B$8</f>
        <v>292.6839049</v>
      </c>
      <c r="G7705" s="0" t="n">
        <f aca="false">C7705*Assumptions!$C$15</f>
        <v>0</v>
      </c>
      <c r="H7705" s="0" t="n">
        <f aca="false">MIN(F7705,G7705)</f>
        <v>0</v>
      </c>
      <c r="I7705" s="0" t="n">
        <f aca="false">IF(C7705=1,MIN(G7705-H7705,Assumptions!$C$13,P7704),0)</f>
        <v>0</v>
      </c>
      <c r="J7705" s="0" t="n">
        <f aca="false">H7705+I7705</f>
        <v>0</v>
      </c>
      <c r="K7705" s="0" t="n">
        <f aca="false">MIN(IF(C7705=1,F7705-H7705,F7705),Assumptions!$C$13,MAX(0,($B$5-P7704)/$B$6))</f>
        <v>180</v>
      </c>
      <c r="L7705" s="0" t="n">
        <f aca="false">IF(C7705=1,0,MIN(F7705-K7705,Assumptions!$C$15,MAX(0,$B$10-O7704-M7705)))</f>
        <v>112.6839049</v>
      </c>
      <c r="M7705" s="0" t="n">
        <f aca="false">'Profiles 8760'!H7694</f>
        <v>35600</v>
      </c>
      <c r="N7705" s="0" t="n">
        <f aca="false">J7705+L7705</f>
        <v>112.6839049</v>
      </c>
      <c r="O7705" s="0" t="n">
        <f aca="false">O7704+N7705</f>
        <v>714401.632848139</v>
      </c>
      <c r="P7705" s="0" t="n">
        <f aca="false">MIN($B$5,P7704+K7705*$B$6-I7705)</f>
        <v>468.072</v>
      </c>
      <c r="Q7705" s="0" t="n">
        <f aca="false">MAX(0,F7705-H7705-K7705-L7705)</f>
        <v>0</v>
      </c>
    </row>
    <row r="7706" customFormat="false" ht="15" hidden="false" customHeight="false" outlineLevel="0" collapsed="false">
      <c r="A7706" s="0" t="n">
        <f aca="false">'Profiles 8760'!A7695</f>
        <v>7693</v>
      </c>
      <c r="B7706" s="0" t="n">
        <f aca="false">'Profiles 8760'!B7695</f>
        <v>11</v>
      </c>
      <c r="C7706" s="0" t="n">
        <f aca="false">'Profiles 8760'!E7695</f>
        <v>0</v>
      </c>
      <c r="D7706" s="0" t="n">
        <f aca="false">'Profiles 8760'!F7695</f>
        <v>1</v>
      </c>
      <c r="E7706" s="0" t="n">
        <f aca="false">'Profiles 8760'!G7695</f>
        <v>0.112168</v>
      </c>
      <c r="F7706" s="0" t="n">
        <f aca="false">D7706*Assumptions!$C$11*$B$7+E7706*Assumptions!$C$12*$B$8</f>
        <v>293.3876712</v>
      </c>
      <c r="G7706" s="0" t="n">
        <f aca="false">C7706*Assumptions!$C$15</f>
        <v>0</v>
      </c>
      <c r="H7706" s="0" t="n">
        <f aca="false">MIN(F7706,G7706)</f>
        <v>0</v>
      </c>
      <c r="I7706" s="0" t="n">
        <f aca="false">IF(C7706=1,MIN(G7706-H7706,Assumptions!$C$13,P7705),0)</f>
        <v>0</v>
      </c>
      <c r="J7706" s="0" t="n">
        <f aca="false">H7706+I7706</f>
        <v>0</v>
      </c>
      <c r="K7706" s="0" t="n">
        <f aca="false">MIN(IF(C7706=1,F7706-H7706,F7706),Assumptions!$C$13,MAX(0,($B$5-P7705)/$B$6))</f>
        <v>49.3054914628519</v>
      </c>
      <c r="L7706" s="0" t="n">
        <f aca="false">IF(C7706=1,0,MIN(F7706-K7706,Assumptions!$C$15,MAX(0,$B$10-O7705-M7706)))</f>
        <v>200</v>
      </c>
      <c r="M7706" s="0" t="n">
        <f aca="false">'Profiles 8760'!H7695</f>
        <v>35600</v>
      </c>
      <c r="N7706" s="0" t="n">
        <f aca="false">J7706+L7706</f>
        <v>200</v>
      </c>
      <c r="O7706" s="0" t="n">
        <f aca="false">O7705+N7706</f>
        <v>714601.632848139</v>
      </c>
      <c r="P7706" s="0" t="n">
        <f aca="false">MIN($B$5,P7705+K7706*$B$6-I7706)</f>
        <v>510.81</v>
      </c>
      <c r="Q7706" s="0" t="n">
        <f aca="false">MAX(0,F7706-H7706-K7706-L7706)</f>
        <v>44.0821797371481</v>
      </c>
    </row>
    <row r="7707" customFormat="false" ht="15" hidden="false" customHeight="false" outlineLevel="0" collapsed="false">
      <c r="A7707" s="0" t="n">
        <f aca="false">'Profiles 8760'!A7696</f>
        <v>7694</v>
      </c>
      <c r="B7707" s="0" t="n">
        <f aca="false">'Profiles 8760'!B7696</f>
        <v>11</v>
      </c>
      <c r="C7707" s="0" t="n">
        <f aca="false">'Profiles 8760'!E7696</f>
        <v>0</v>
      </c>
      <c r="D7707" s="0" t="n">
        <f aca="false">'Profiles 8760'!F7696</f>
        <v>1</v>
      </c>
      <c r="E7707" s="0" t="n">
        <f aca="false">'Profiles 8760'!G7696</f>
        <v>0.129737</v>
      </c>
      <c r="F7707" s="0" t="n">
        <f aca="false">D7707*Assumptions!$C$11*$B$7+E7707*Assumptions!$C$12*$B$8</f>
        <v>294.1062433</v>
      </c>
      <c r="G7707" s="0" t="n">
        <f aca="false">C7707*Assumptions!$C$15</f>
        <v>0</v>
      </c>
      <c r="H7707" s="0" t="n">
        <f aca="false">MIN(F7707,G7707)</f>
        <v>0</v>
      </c>
      <c r="I7707" s="0" t="n">
        <f aca="false">IF(C7707=1,MIN(G7707-H7707,Assumptions!$C$13,P7706),0)</f>
        <v>0</v>
      </c>
      <c r="J7707" s="0" t="n">
        <f aca="false">H7707+I7707</f>
        <v>0</v>
      </c>
      <c r="K7707" s="0" t="n">
        <f aca="false">MIN(IF(C7707=1,F7707-H7707,F7707),Assumptions!$C$13,MAX(0,($B$5-P7706)/$B$6))</f>
        <v>0</v>
      </c>
      <c r="L7707" s="0" t="n">
        <f aca="false">IF(C7707=1,0,MIN(F7707-K7707,Assumptions!$C$15,MAX(0,$B$10-O7706-M7707)))</f>
        <v>200</v>
      </c>
      <c r="M7707" s="0" t="n">
        <f aca="false">'Profiles 8760'!H7696</f>
        <v>35600</v>
      </c>
      <c r="N7707" s="0" t="n">
        <f aca="false">J7707+L7707</f>
        <v>200</v>
      </c>
      <c r="O7707" s="0" t="n">
        <f aca="false">O7706+N7707</f>
        <v>714801.632848139</v>
      </c>
      <c r="P7707" s="0" t="n">
        <f aca="false">MIN($B$5,P7706+K7707*$B$6-I7707)</f>
        <v>510.81</v>
      </c>
      <c r="Q7707" s="0" t="n">
        <f aca="false">MAX(0,F7707-H7707-K7707-L7707)</f>
        <v>94.1062433</v>
      </c>
    </row>
    <row r="7708" customFormat="false" ht="15" hidden="false" customHeight="false" outlineLevel="0" collapsed="false">
      <c r="A7708" s="0" t="n">
        <f aca="false">'Profiles 8760'!A7697</f>
        <v>7695</v>
      </c>
      <c r="B7708" s="0" t="n">
        <f aca="false">'Profiles 8760'!B7697</f>
        <v>11</v>
      </c>
      <c r="C7708" s="0" t="n">
        <f aca="false">'Profiles 8760'!E7697</f>
        <v>0</v>
      </c>
      <c r="D7708" s="0" t="n">
        <f aca="false">'Profiles 8760'!F7697</f>
        <v>0.994179</v>
      </c>
      <c r="E7708" s="0" t="n">
        <f aca="false">'Profiles 8760'!G7697</f>
        <v>0.142227</v>
      </c>
      <c r="F7708" s="0" t="n">
        <f aca="false">D7708*Assumptions!$C$11*$B$7+E7708*Assumptions!$C$12*$B$8</f>
        <v>292.9359795</v>
      </c>
      <c r="G7708" s="0" t="n">
        <f aca="false">C7708*Assumptions!$C$15</f>
        <v>0</v>
      </c>
      <c r="H7708" s="0" t="n">
        <f aca="false">MIN(F7708,G7708)</f>
        <v>0</v>
      </c>
      <c r="I7708" s="0" t="n">
        <f aca="false">IF(C7708=1,MIN(G7708-H7708,Assumptions!$C$13,P7707),0)</f>
        <v>0</v>
      </c>
      <c r="J7708" s="0" t="n">
        <f aca="false">H7708+I7708</f>
        <v>0</v>
      </c>
      <c r="K7708" s="0" t="n">
        <f aca="false">MIN(IF(C7708=1,F7708-H7708,F7708),Assumptions!$C$13,MAX(0,($B$5-P7707)/$B$6))</f>
        <v>0</v>
      </c>
      <c r="L7708" s="0" t="n">
        <f aca="false">IF(C7708=1,0,MIN(F7708-K7708,Assumptions!$C$15,MAX(0,$B$10-O7707-M7708)))</f>
        <v>200</v>
      </c>
      <c r="M7708" s="0" t="n">
        <f aca="false">'Profiles 8760'!H7697</f>
        <v>35600</v>
      </c>
      <c r="N7708" s="0" t="n">
        <f aca="false">J7708+L7708</f>
        <v>200</v>
      </c>
      <c r="O7708" s="0" t="n">
        <f aca="false">O7707+N7708</f>
        <v>715001.632848139</v>
      </c>
      <c r="P7708" s="0" t="n">
        <f aca="false">MIN($B$5,P7707+K7708*$B$6-I7708)</f>
        <v>510.81</v>
      </c>
      <c r="Q7708" s="0" t="n">
        <f aca="false">MAX(0,F7708-H7708-K7708-L7708)</f>
        <v>92.9359795</v>
      </c>
    </row>
    <row r="7709" customFormat="false" ht="15" hidden="false" customHeight="false" outlineLevel="0" collapsed="false">
      <c r="A7709" s="0" t="n">
        <f aca="false">'Profiles 8760'!A7698</f>
        <v>7696</v>
      </c>
      <c r="B7709" s="0" t="n">
        <f aca="false">'Profiles 8760'!B7698</f>
        <v>11</v>
      </c>
      <c r="C7709" s="0" t="n">
        <f aca="false">'Profiles 8760'!E7698</f>
        <v>0</v>
      </c>
      <c r="D7709" s="0" t="n">
        <f aca="false">'Profiles 8760'!F7698</f>
        <v>0.70346</v>
      </c>
      <c r="E7709" s="0" t="n">
        <f aca="false">'Profiles 8760'!G7698</f>
        <v>0.136594</v>
      </c>
      <c r="F7709" s="0" t="n">
        <f aca="false">D7709*Assumptions!$C$11*$B$7+E7709*Assumptions!$C$12*$B$8</f>
        <v>208.7459426</v>
      </c>
      <c r="G7709" s="0" t="n">
        <f aca="false">C7709*Assumptions!$C$15</f>
        <v>0</v>
      </c>
      <c r="H7709" s="0" t="n">
        <f aca="false">MIN(F7709,G7709)</f>
        <v>0</v>
      </c>
      <c r="I7709" s="0" t="n">
        <f aca="false">IF(C7709=1,MIN(G7709-H7709,Assumptions!$C$13,P7708),0)</f>
        <v>0</v>
      </c>
      <c r="J7709" s="0" t="n">
        <f aca="false">H7709+I7709</f>
        <v>0</v>
      </c>
      <c r="K7709" s="0" t="n">
        <f aca="false">MIN(IF(C7709=1,F7709-H7709,F7709),Assumptions!$C$13,MAX(0,($B$5-P7708)/$B$6))</f>
        <v>0</v>
      </c>
      <c r="L7709" s="0" t="n">
        <f aca="false">IF(C7709=1,0,MIN(F7709-K7709,Assumptions!$C$15,MAX(0,$B$10-O7708-M7709)))</f>
        <v>200</v>
      </c>
      <c r="M7709" s="0" t="n">
        <f aca="false">'Profiles 8760'!H7698</f>
        <v>35600</v>
      </c>
      <c r="N7709" s="0" t="n">
        <f aca="false">J7709+L7709</f>
        <v>200</v>
      </c>
      <c r="O7709" s="0" t="n">
        <f aca="false">O7708+N7709</f>
        <v>715201.632848139</v>
      </c>
      <c r="P7709" s="0" t="n">
        <f aca="false">MIN($B$5,P7708+K7709*$B$6-I7709)</f>
        <v>510.81</v>
      </c>
      <c r="Q7709" s="0" t="n">
        <f aca="false">MAX(0,F7709-H7709-K7709-L7709)</f>
        <v>8.74594259999998</v>
      </c>
    </row>
    <row r="7710" customFormat="false" ht="15" hidden="false" customHeight="false" outlineLevel="0" collapsed="false">
      <c r="A7710" s="0" t="n">
        <f aca="false">'Profiles 8760'!A7699</f>
        <v>7697</v>
      </c>
      <c r="B7710" s="0" t="n">
        <f aca="false">'Profiles 8760'!B7699</f>
        <v>11</v>
      </c>
      <c r="C7710" s="0" t="n">
        <f aca="false">'Profiles 8760'!E7699</f>
        <v>0</v>
      </c>
      <c r="D7710" s="0" t="n">
        <f aca="false">'Profiles 8760'!F7699</f>
        <v>0.373341</v>
      </c>
      <c r="E7710" s="0" t="n">
        <f aca="false">'Profiles 8760'!G7699</f>
        <v>0.1123</v>
      </c>
      <c r="F7710" s="0" t="n">
        <f aca="false">D7710*Assumptions!$C$11*$B$7+E7710*Assumptions!$C$12*$B$8</f>
        <v>112.4139508</v>
      </c>
      <c r="G7710" s="0" t="n">
        <f aca="false">C7710*Assumptions!$C$15</f>
        <v>0</v>
      </c>
      <c r="H7710" s="0" t="n">
        <f aca="false">MIN(F7710,G7710)</f>
        <v>0</v>
      </c>
      <c r="I7710" s="0" t="n">
        <f aca="false">IF(C7710=1,MIN(G7710-H7710,Assumptions!$C$13,P7709),0)</f>
        <v>0</v>
      </c>
      <c r="J7710" s="0" t="n">
        <f aca="false">H7710+I7710</f>
        <v>0</v>
      </c>
      <c r="K7710" s="0" t="n">
        <f aca="false">MIN(IF(C7710=1,F7710-H7710,F7710),Assumptions!$C$13,MAX(0,($B$5-P7709)/$B$6))</f>
        <v>0</v>
      </c>
      <c r="L7710" s="0" t="n">
        <f aca="false">IF(C7710=1,0,MIN(F7710-K7710,Assumptions!$C$15,MAX(0,$B$10-O7709-M7710)))</f>
        <v>112.4139508</v>
      </c>
      <c r="M7710" s="0" t="n">
        <f aca="false">'Profiles 8760'!H7699</f>
        <v>35600</v>
      </c>
      <c r="N7710" s="0" t="n">
        <f aca="false">J7710+L7710</f>
        <v>112.4139508</v>
      </c>
      <c r="O7710" s="0" t="n">
        <f aca="false">O7709+N7710</f>
        <v>715314.046798939</v>
      </c>
      <c r="P7710" s="0" t="n">
        <f aca="false">MIN($B$5,P7709+K7710*$B$6-I7710)</f>
        <v>510.81</v>
      </c>
      <c r="Q7710" s="0" t="n">
        <f aca="false">MAX(0,F7710-H7710-K7710-L7710)</f>
        <v>0</v>
      </c>
    </row>
    <row r="7711" customFormat="false" ht="15" hidden="false" customHeight="false" outlineLevel="0" collapsed="false">
      <c r="A7711" s="0" t="n">
        <f aca="false">'Profiles 8760'!A7700</f>
        <v>7698</v>
      </c>
      <c r="B7711" s="0" t="n">
        <f aca="false">'Profiles 8760'!B7700</f>
        <v>11</v>
      </c>
      <c r="C7711" s="0" t="n">
        <f aca="false">'Profiles 8760'!E7700</f>
        <v>0</v>
      </c>
      <c r="D7711" s="0" t="n">
        <f aca="false">'Profiles 8760'!F7700</f>
        <v>0.079729</v>
      </c>
      <c r="E7711" s="0" t="n">
        <f aca="false">'Profiles 8760'!G7700</f>
        <v>0.165355</v>
      </c>
      <c r="F7711" s="0" t="n">
        <f aca="false">D7711*Assumptions!$C$11*$B$7+E7711*Assumptions!$C$12*$B$8</f>
        <v>29.7887547</v>
      </c>
      <c r="G7711" s="0" t="n">
        <f aca="false">C7711*Assumptions!$C$15</f>
        <v>0</v>
      </c>
      <c r="H7711" s="0" t="n">
        <f aca="false">MIN(F7711,G7711)</f>
        <v>0</v>
      </c>
      <c r="I7711" s="0" t="n">
        <f aca="false">IF(C7711=1,MIN(G7711-H7711,Assumptions!$C$13,P7710),0)</f>
        <v>0</v>
      </c>
      <c r="J7711" s="0" t="n">
        <f aca="false">H7711+I7711</f>
        <v>0</v>
      </c>
      <c r="K7711" s="0" t="n">
        <f aca="false">MIN(IF(C7711=1,F7711-H7711,F7711),Assumptions!$C$13,MAX(0,($B$5-P7710)/$B$6))</f>
        <v>0</v>
      </c>
      <c r="L7711" s="0" t="n">
        <f aca="false">IF(C7711=1,0,MIN(F7711-K7711,Assumptions!$C$15,MAX(0,$B$10-O7710-M7711)))</f>
        <v>29.7887547</v>
      </c>
      <c r="M7711" s="0" t="n">
        <f aca="false">'Profiles 8760'!H7700</f>
        <v>35600</v>
      </c>
      <c r="N7711" s="0" t="n">
        <f aca="false">J7711+L7711</f>
        <v>29.7887547</v>
      </c>
      <c r="O7711" s="0" t="n">
        <f aca="false">O7710+N7711</f>
        <v>715343.835553639</v>
      </c>
      <c r="P7711" s="0" t="n">
        <f aca="false">MIN($B$5,P7710+K7711*$B$6-I7711)</f>
        <v>510.81</v>
      </c>
      <c r="Q7711" s="0" t="n">
        <f aca="false">MAX(0,F7711-H7711-K7711-L7711)</f>
        <v>0</v>
      </c>
    </row>
    <row r="7712" customFormat="false" ht="15" hidden="false" customHeight="false" outlineLevel="0" collapsed="false">
      <c r="A7712" s="0" t="n">
        <f aca="false">'Profiles 8760'!A7701</f>
        <v>7699</v>
      </c>
      <c r="B7712" s="0" t="n">
        <f aca="false">'Profiles 8760'!B7701</f>
        <v>11</v>
      </c>
      <c r="C7712" s="0" t="n">
        <f aca="false">'Profiles 8760'!E7701</f>
        <v>0</v>
      </c>
      <c r="D7712" s="0" t="n">
        <f aca="false">'Profiles 8760'!F7701</f>
        <v>0</v>
      </c>
      <c r="E7712" s="0" t="n">
        <f aca="false">'Profiles 8760'!G7701</f>
        <v>0.149649</v>
      </c>
      <c r="F7712" s="0" t="n">
        <f aca="false">D7712*Assumptions!$C$11*$B$7+E7712*Assumptions!$C$12*$B$8</f>
        <v>6.1206441</v>
      </c>
      <c r="G7712" s="0" t="n">
        <f aca="false">C7712*Assumptions!$C$15</f>
        <v>0</v>
      </c>
      <c r="H7712" s="0" t="n">
        <f aca="false">MIN(F7712,G7712)</f>
        <v>0</v>
      </c>
      <c r="I7712" s="0" t="n">
        <f aca="false">IF(C7712=1,MIN(G7712-H7712,Assumptions!$C$13,P7711),0)</f>
        <v>0</v>
      </c>
      <c r="J7712" s="0" t="n">
        <f aca="false">H7712+I7712</f>
        <v>0</v>
      </c>
      <c r="K7712" s="0" t="n">
        <f aca="false">MIN(IF(C7712=1,F7712-H7712,F7712),Assumptions!$C$13,MAX(0,($B$5-P7711)/$B$6))</f>
        <v>0</v>
      </c>
      <c r="L7712" s="0" t="n">
        <f aca="false">IF(C7712=1,0,MIN(F7712-K7712,Assumptions!$C$15,MAX(0,$B$10-O7711-M7712)))</f>
        <v>6.1206441</v>
      </c>
      <c r="M7712" s="0" t="n">
        <f aca="false">'Profiles 8760'!H7701</f>
        <v>35600</v>
      </c>
      <c r="N7712" s="0" t="n">
        <f aca="false">J7712+L7712</f>
        <v>6.1206441</v>
      </c>
      <c r="O7712" s="0" t="n">
        <f aca="false">O7711+N7712</f>
        <v>715349.956197739</v>
      </c>
      <c r="P7712" s="0" t="n">
        <f aca="false">MIN($B$5,P7711+K7712*$B$6-I7712)</f>
        <v>510.81</v>
      </c>
      <c r="Q7712" s="0" t="n">
        <f aca="false">MAX(0,F7712-H7712-K7712-L7712)</f>
        <v>0</v>
      </c>
    </row>
    <row r="7713" customFormat="false" ht="15" hidden="false" customHeight="false" outlineLevel="0" collapsed="false">
      <c r="A7713" s="0" t="n">
        <f aca="false">'Profiles 8760'!A7702</f>
        <v>7700</v>
      </c>
      <c r="B7713" s="0" t="n">
        <f aca="false">'Profiles 8760'!B7702</f>
        <v>11</v>
      </c>
      <c r="C7713" s="0" t="n">
        <f aca="false">'Profiles 8760'!E7702</f>
        <v>1</v>
      </c>
      <c r="D7713" s="0" t="n">
        <f aca="false">'Profiles 8760'!F7702</f>
        <v>0</v>
      </c>
      <c r="E7713" s="0" t="n">
        <f aca="false">'Profiles 8760'!G7702</f>
        <v>0.156292</v>
      </c>
      <c r="F7713" s="0" t="n">
        <f aca="false">D7713*Assumptions!$C$11*$B$7+E7713*Assumptions!$C$12*$B$8</f>
        <v>6.3923428</v>
      </c>
      <c r="G7713" s="0" t="n">
        <f aca="false">C7713*Assumptions!$C$15</f>
        <v>200</v>
      </c>
      <c r="H7713" s="0" t="n">
        <f aca="false">MIN(F7713,G7713)</f>
        <v>6.3923428</v>
      </c>
      <c r="I7713" s="0" t="n">
        <f aca="false">IF(C7713=1,MIN(G7713-H7713,Assumptions!$C$13,P7712),0)</f>
        <v>180</v>
      </c>
      <c r="J7713" s="0" t="n">
        <f aca="false">H7713+I7713</f>
        <v>186.3923428</v>
      </c>
      <c r="K7713" s="0" t="n">
        <f aca="false">MIN(IF(C7713=1,F7713-H7713,F7713),Assumptions!$C$13,MAX(0,($B$5-P7712)/$B$6))</f>
        <v>0</v>
      </c>
      <c r="L7713" s="0" t="n">
        <f aca="false">IF(C7713=1,0,MIN(F7713-K7713,Assumptions!$C$15,MAX(0,$B$10-O7712-M7713)))</f>
        <v>0</v>
      </c>
      <c r="M7713" s="0" t="n">
        <f aca="false">'Profiles 8760'!H7702</f>
        <v>35400</v>
      </c>
      <c r="N7713" s="0" t="n">
        <f aca="false">J7713+L7713</f>
        <v>186.3923428</v>
      </c>
      <c r="O7713" s="0" t="n">
        <f aca="false">O7712+N7713</f>
        <v>715536.348540539</v>
      </c>
      <c r="P7713" s="0" t="n">
        <f aca="false">MIN($B$5,P7712+K7713*$B$6-I7713)</f>
        <v>330.81</v>
      </c>
      <c r="Q7713" s="0" t="n">
        <f aca="false">MAX(0,F7713-H7713-K7713-L7713)</f>
        <v>0</v>
      </c>
    </row>
    <row r="7714" customFormat="false" ht="15" hidden="false" customHeight="false" outlineLevel="0" collapsed="false">
      <c r="A7714" s="0" t="n">
        <f aca="false">'Profiles 8760'!A7703</f>
        <v>7701</v>
      </c>
      <c r="B7714" s="0" t="n">
        <f aca="false">'Profiles 8760'!B7703</f>
        <v>11</v>
      </c>
      <c r="C7714" s="0" t="n">
        <f aca="false">'Profiles 8760'!E7703</f>
        <v>1</v>
      </c>
      <c r="D7714" s="0" t="n">
        <f aca="false">'Profiles 8760'!F7703</f>
        <v>0</v>
      </c>
      <c r="E7714" s="0" t="n">
        <f aca="false">'Profiles 8760'!G7703</f>
        <v>0.113714</v>
      </c>
      <c r="F7714" s="0" t="n">
        <f aca="false">D7714*Assumptions!$C$11*$B$7+E7714*Assumptions!$C$12*$B$8</f>
        <v>4.6509026</v>
      </c>
      <c r="G7714" s="0" t="n">
        <f aca="false">C7714*Assumptions!$C$15</f>
        <v>200</v>
      </c>
      <c r="H7714" s="0" t="n">
        <f aca="false">MIN(F7714,G7714)</f>
        <v>4.6509026</v>
      </c>
      <c r="I7714" s="0" t="n">
        <f aca="false">IF(C7714=1,MIN(G7714-H7714,Assumptions!$C$13,P7713),0)</f>
        <v>180</v>
      </c>
      <c r="J7714" s="0" t="n">
        <f aca="false">H7714+I7714</f>
        <v>184.6509026</v>
      </c>
      <c r="K7714" s="0" t="n">
        <f aca="false">MIN(IF(C7714=1,F7714-H7714,F7714),Assumptions!$C$13,MAX(0,($B$5-P7713)/$B$6))</f>
        <v>0</v>
      </c>
      <c r="L7714" s="0" t="n">
        <f aca="false">IF(C7714=1,0,MIN(F7714-K7714,Assumptions!$C$15,MAX(0,$B$10-O7713-M7714)))</f>
        <v>0</v>
      </c>
      <c r="M7714" s="0" t="n">
        <f aca="false">'Profiles 8760'!H7703</f>
        <v>35200</v>
      </c>
      <c r="N7714" s="0" t="n">
        <f aca="false">J7714+L7714</f>
        <v>184.6509026</v>
      </c>
      <c r="O7714" s="0" t="n">
        <f aca="false">O7713+N7714</f>
        <v>715720.999443139</v>
      </c>
      <c r="P7714" s="0" t="n">
        <f aca="false">MIN($B$5,P7713+K7714*$B$6-I7714)</f>
        <v>150.81</v>
      </c>
      <c r="Q7714" s="0" t="n">
        <f aca="false">MAX(0,F7714-H7714-K7714-L7714)</f>
        <v>0</v>
      </c>
    </row>
    <row r="7715" customFormat="false" ht="15" hidden="false" customHeight="false" outlineLevel="0" collapsed="false">
      <c r="A7715" s="0" t="n">
        <f aca="false">'Profiles 8760'!A7704</f>
        <v>7702</v>
      </c>
      <c r="B7715" s="0" t="n">
        <f aca="false">'Profiles 8760'!B7704</f>
        <v>11</v>
      </c>
      <c r="C7715" s="0" t="n">
        <f aca="false">'Profiles 8760'!E7704</f>
        <v>0</v>
      </c>
      <c r="D7715" s="0" t="n">
        <f aca="false">'Profiles 8760'!F7704</f>
        <v>0</v>
      </c>
      <c r="E7715" s="0" t="n">
        <f aca="false">'Profiles 8760'!G7704</f>
        <v>0.110604</v>
      </c>
      <c r="F7715" s="0" t="n">
        <f aca="false">D7715*Assumptions!$C$11*$B$7+E7715*Assumptions!$C$12*$B$8</f>
        <v>4.5237036</v>
      </c>
      <c r="G7715" s="0" t="n">
        <f aca="false">C7715*Assumptions!$C$15</f>
        <v>0</v>
      </c>
      <c r="H7715" s="0" t="n">
        <f aca="false">MIN(F7715,G7715)</f>
        <v>0</v>
      </c>
      <c r="I7715" s="0" t="n">
        <f aca="false">IF(C7715=1,MIN(G7715-H7715,Assumptions!$C$13,P7714),0)</f>
        <v>0</v>
      </c>
      <c r="J7715" s="0" t="n">
        <f aca="false">H7715+I7715</f>
        <v>0</v>
      </c>
      <c r="K7715" s="0" t="n">
        <f aca="false">MIN(IF(C7715=1,F7715-H7715,F7715),Assumptions!$C$13,MAX(0,($B$5-P7714)/$B$6))</f>
        <v>4.5237036</v>
      </c>
      <c r="L7715" s="0" t="n">
        <f aca="false">IF(C7715=1,0,MIN(F7715-K7715,Assumptions!$C$15,MAX(0,$B$10-O7714-M7715)))</f>
        <v>0</v>
      </c>
      <c r="M7715" s="0" t="n">
        <f aca="false">'Profiles 8760'!H7704</f>
        <v>35200</v>
      </c>
      <c r="N7715" s="0" t="n">
        <f aca="false">J7715+L7715</f>
        <v>0</v>
      </c>
      <c r="O7715" s="0" t="n">
        <f aca="false">O7714+N7715</f>
        <v>715720.999443139</v>
      </c>
      <c r="P7715" s="0" t="n">
        <f aca="false">MIN($B$5,P7714+K7715*$B$6-I7715)</f>
        <v>154.73114628048</v>
      </c>
      <c r="Q7715" s="0" t="n">
        <f aca="false">MAX(0,F7715-H7715-K7715-L7715)</f>
        <v>0</v>
      </c>
    </row>
    <row r="7716" customFormat="false" ht="15" hidden="false" customHeight="false" outlineLevel="0" collapsed="false">
      <c r="A7716" s="0" t="n">
        <f aca="false">'Profiles 8760'!A7705</f>
        <v>7703</v>
      </c>
      <c r="B7716" s="0" t="n">
        <f aca="false">'Profiles 8760'!B7705</f>
        <v>11</v>
      </c>
      <c r="C7716" s="0" t="n">
        <f aca="false">'Profiles 8760'!E7705</f>
        <v>0</v>
      </c>
      <c r="D7716" s="0" t="n">
        <f aca="false">'Profiles 8760'!F7705</f>
        <v>0</v>
      </c>
      <c r="E7716" s="0" t="n">
        <f aca="false">'Profiles 8760'!G7705</f>
        <v>0.068325</v>
      </c>
      <c r="F7716" s="0" t="n">
        <f aca="false">D7716*Assumptions!$C$11*$B$7+E7716*Assumptions!$C$12*$B$8</f>
        <v>2.7944925</v>
      </c>
      <c r="G7716" s="0" t="n">
        <f aca="false">C7716*Assumptions!$C$15</f>
        <v>0</v>
      </c>
      <c r="H7716" s="0" t="n">
        <f aca="false">MIN(F7716,G7716)</f>
        <v>0</v>
      </c>
      <c r="I7716" s="0" t="n">
        <f aca="false">IF(C7716=1,MIN(G7716-H7716,Assumptions!$C$13,P7715),0)</f>
        <v>0</v>
      </c>
      <c r="J7716" s="0" t="n">
        <f aca="false">H7716+I7716</f>
        <v>0</v>
      </c>
      <c r="K7716" s="0" t="n">
        <f aca="false">MIN(IF(C7716=1,F7716-H7716,F7716),Assumptions!$C$13,MAX(0,($B$5-P7715)/$B$6))</f>
        <v>2.7944925</v>
      </c>
      <c r="L7716" s="0" t="n">
        <f aca="false">IF(C7716=1,0,MIN(F7716-K7716,Assumptions!$C$15,MAX(0,$B$10-O7715-M7716)))</f>
        <v>0</v>
      </c>
      <c r="M7716" s="0" t="n">
        <f aca="false">'Profiles 8760'!H7705</f>
        <v>35200</v>
      </c>
      <c r="N7716" s="0" t="n">
        <f aca="false">J7716+L7716</f>
        <v>0</v>
      </c>
      <c r="O7716" s="0" t="n">
        <f aca="false">O7715+N7716</f>
        <v>715720.999443139</v>
      </c>
      <c r="P7716" s="0" t="n">
        <f aca="false">MIN($B$5,P7715+K7716*$B$6-I7716)</f>
        <v>157.15341237948</v>
      </c>
      <c r="Q7716" s="0" t="n">
        <f aca="false">MAX(0,F7716-H7716-K7716-L7716)</f>
        <v>0</v>
      </c>
    </row>
    <row r="7717" customFormat="false" ht="15" hidden="false" customHeight="false" outlineLevel="0" collapsed="false">
      <c r="A7717" s="0" t="n">
        <f aca="false">'Profiles 8760'!A7706</f>
        <v>7704</v>
      </c>
      <c r="B7717" s="0" t="n">
        <f aca="false">'Profiles 8760'!B7706</f>
        <v>11</v>
      </c>
      <c r="C7717" s="0" t="n">
        <f aca="false">'Profiles 8760'!E7706</f>
        <v>0</v>
      </c>
      <c r="D7717" s="0" t="n">
        <f aca="false">'Profiles 8760'!F7706</f>
        <v>0</v>
      </c>
      <c r="E7717" s="0" t="n">
        <f aca="false">'Profiles 8760'!G7706</f>
        <v>0.07811</v>
      </c>
      <c r="F7717" s="0" t="n">
        <f aca="false">D7717*Assumptions!$C$11*$B$7+E7717*Assumptions!$C$12*$B$8</f>
        <v>3.194699</v>
      </c>
      <c r="G7717" s="0" t="n">
        <f aca="false">C7717*Assumptions!$C$15</f>
        <v>0</v>
      </c>
      <c r="H7717" s="0" t="n">
        <f aca="false">MIN(F7717,G7717)</f>
        <v>0</v>
      </c>
      <c r="I7717" s="0" t="n">
        <f aca="false">IF(C7717=1,MIN(G7717-H7717,Assumptions!$C$13,P7716),0)</f>
        <v>0</v>
      </c>
      <c r="J7717" s="0" t="n">
        <f aca="false">H7717+I7717</f>
        <v>0</v>
      </c>
      <c r="K7717" s="0" t="n">
        <f aca="false">MIN(IF(C7717=1,F7717-H7717,F7717),Assumptions!$C$13,MAX(0,($B$5-P7716)/$B$6))</f>
        <v>3.194699</v>
      </c>
      <c r="L7717" s="0" t="n">
        <f aca="false">IF(C7717=1,0,MIN(F7717-K7717,Assumptions!$C$15,MAX(0,$B$10-O7716-M7717)))</f>
        <v>0</v>
      </c>
      <c r="M7717" s="0" t="n">
        <f aca="false">'Profiles 8760'!H7706</f>
        <v>35200</v>
      </c>
      <c r="N7717" s="0" t="n">
        <f aca="false">J7717+L7717</f>
        <v>0</v>
      </c>
      <c r="O7717" s="0" t="n">
        <f aca="false">O7716+N7717</f>
        <v>715720.999443139</v>
      </c>
      <c r="P7717" s="0" t="n">
        <f aca="false">MIN($B$5,P7716+K7717*$B$6-I7717)</f>
        <v>159.92257747268</v>
      </c>
      <c r="Q7717" s="0" t="n">
        <f aca="false">MAX(0,F7717-H7717-K7717-L7717)</f>
        <v>0</v>
      </c>
    </row>
    <row r="7718" customFormat="false" ht="15" hidden="false" customHeight="false" outlineLevel="0" collapsed="false">
      <c r="A7718" s="0" t="n">
        <f aca="false">'Profiles 8760'!A7707</f>
        <v>7705</v>
      </c>
      <c r="B7718" s="0" t="n">
        <f aca="false">'Profiles 8760'!B7707</f>
        <v>11</v>
      </c>
      <c r="C7718" s="0" t="n">
        <f aca="false">'Profiles 8760'!E7707</f>
        <v>0</v>
      </c>
      <c r="D7718" s="0" t="n">
        <f aca="false">'Profiles 8760'!F7707</f>
        <v>0</v>
      </c>
      <c r="E7718" s="0" t="n">
        <f aca="false">'Profiles 8760'!G7707</f>
        <v>0.060519</v>
      </c>
      <c r="F7718" s="0" t="n">
        <f aca="false">D7718*Assumptions!$C$11*$B$7+E7718*Assumptions!$C$12*$B$8</f>
        <v>2.4752271</v>
      </c>
      <c r="G7718" s="0" t="n">
        <f aca="false">C7718*Assumptions!$C$15</f>
        <v>0</v>
      </c>
      <c r="H7718" s="0" t="n">
        <f aca="false">MIN(F7718,G7718)</f>
        <v>0</v>
      </c>
      <c r="I7718" s="0" t="n">
        <f aca="false">IF(C7718=1,MIN(G7718-H7718,Assumptions!$C$13,P7717),0)</f>
        <v>0</v>
      </c>
      <c r="J7718" s="0" t="n">
        <f aca="false">H7718+I7718</f>
        <v>0</v>
      </c>
      <c r="K7718" s="0" t="n">
        <f aca="false">MIN(IF(C7718=1,F7718-H7718,F7718),Assumptions!$C$13,MAX(0,($B$5-P7717)/$B$6))</f>
        <v>2.4752271</v>
      </c>
      <c r="L7718" s="0" t="n">
        <f aca="false">IF(C7718=1,0,MIN(F7718-K7718,Assumptions!$C$15,MAX(0,$B$10-O7717-M7718)))</f>
        <v>0</v>
      </c>
      <c r="M7718" s="0" t="n">
        <f aca="false">'Profiles 8760'!H7707</f>
        <v>35200</v>
      </c>
      <c r="N7718" s="0" t="n">
        <f aca="false">J7718+L7718</f>
        <v>0</v>
      </c>
      <c r="O7718" s="0" t="n">
        <f aca="false">O7717+N7718</f>
        <v>715720.999443139</v>
      </c>
      <c r="P7718" s="0" t="n">
        <f aca="false">MIN($B$5,P7717+K7718*$B$6-I7718)</f>
        <v>162.06810432296</v>
      </c>
      <c r="Q7718" s="0" t="n">
        <f aca="false">MAX(0,F7718-H7718-K7718-L7718)</f>
        <v>0</v>
      </c>
    </row>
    <row r="7719" customFormat="false" ht="15" hidden="false" customHeight="false" outlineLevel="0" collapsed="false">
      <c r="A7719" s="0" t="n">
        <f aca="false">'Profiles 8760'!A7708</f>
        <v>7706</v>
      </c>
      <c r="B7719" s="0" t="n">
        <f aca="false">'Profiles 8760'!B7708</f>
        <v>11</v>
      </c>
      <c r="C7719" s="0" t="n">
        <f aca="false">'Profiles 8760'!E7708</f>
        <v>0</v>
      </c>
      <c r="D7719" s="0" t="n">
        <f aca="false">'Profiles 8760'!F7708</f>
        <v>0</v>
      </c>
      <c r="E7719" s="0" t="n">
        <f aca="false">'Profiles 8760'!G7708</f>
        <v>0.064877</v>
      </c>
      <c r="F7719" s="0" t="n">
        <f aca="false">D7719*Assumptions!$C$11*$B$7+E7719*Assumptions!$C$12*$B$8</f>
        <v>2.6534693</v>
      </c>
      <c r="G7719" s="0" t="n">
        <f aca="false">C7719*Assumptions!$C$15</f>
        <v>0</v>
      </c>
      <c r="H7719" s="0" t="n">
        <f aca="false">MIN(F7719,G7719)</f>
        <v>0</v>
      </c>
      <c r="I7719" s="0" t="n">
        <f aca="false">IF(C7719=1,MIN(G7719-H7719,Assumptions!$C$13,P7718),0)</f>
        <v>0</v>
      </c>
      <c r="J7719" s="0" t="n">
        <f aca="false">H7719+I7719</f>
        <v>0</v>
      </c>
      <c r="K7719" s="0" t="n">
        <f aca="false">MIN(IF(C7719=1,F7719-H7719,F7719),Assumptions!$C$13,MAX(0,($B$5-P7718)/$B$6))</f>
        <v>2.6534693</v>
      </c>
      <c r="L7719" s="0" t="n">
        <f aca="false">IF(C7719=1,0,MIN(F7719-K7719,Assumptions!$C$15,MAX(0,$B$10-O7718-M7719)))</f>
        <v>0</v>
      </c>
      <c r="M7719" s="0" t="n">
        <f aca="false">'Profiles 8760'!H7708</f>
        <v>35200</v>
      </c>
      <c r="N7719" s="0" t="n">
        <f aca="false">J7719+L7719</f>
        <v>0</v>
      </c>
      <c r="O7719" s="0" t="n">
        <f aca="false">O7718+N7719</f>
        <v>715720.999443139</v>
      </c>
      <c r="P7719" s="0" t="n">
        <f aca="false">MIN($B$5,P7718+K7719*$B$6-I7719)</f>
        <v>164.3681315122</v>
      </c>
      <c r="Q7719" s="0" t="n">
        <f aca="false">MAX(0,F7719-H7719-K7719-L7719)</f>
        <v>0</v>
      </c>
    </row>
    <row r="7720" customFormat="false" ht="15" hidden="false" customHeight="false" outlineLevel="0" collapsed="false">
      <c r="A7720" s="0" t="n">
        <f aca="false">'Profiles 8760'!A7709</f>
        <v>7707</v>
      </c>
      <c r="B7720" s="0" t="n">
        <f aca="false">'Profiles 8760'!B7709</f>
        <v>11</v>
      </c>
      <c r="C7720" s="0" t="n">
        <f aca="false">'Profiles 8760'!E7709</f>
        <v>0</v>
      </c>
      <c r="D7720" s="0" t="n">
        <f aca="false">'Profiles 8760'!F7709</f>
        <v>0</v>
      </c>
      <c r="E7720" s="0" t="n">
        <f aca="false">'Profiles 8760'!G7709</f>
        <v>0.052849</v>
      </c>
      <c r="F7720" s="0" t="n">
        <f aca="false">D7720*Assumptions!$C$11*$B$7+E7720*Assumptions!$C$12*$B$8</f>
        <v>2.1615241</v>
      </c>
      <c r="G7720" s="0" t="n">
        <f aca="false">C7720*Assumptions!$C$15</f>
        <v>0</v>
      </c>
      <c r="H7720" s="0" t="n">
        <f aca="false">MIN(F7720,G7720)</f>
        <v>0</v>
      </c>
      <c r="I7720" s="0" t="n">
        <f aca="false">IF(C7720=1,MIN(G7720-H7720,Assumptions!$C$13,P7719),0)</f>
        <v>0</v>
      </c>
      <c r="J7720" s="0" t="n">
        <f aca="false">H7720+I7720</f>
        <v>0</v>
      </c>
      <c r="K7720" s="0" t="n">
        <f aca="false">MIN(IF(C7720=1,F7720-H7720,F7720),Assumptions!$C$13,MAX(0,($B$5-P7719)/$B$6))</f>
        <v>2.1615241</v>
      </c>
      <c r="L7720" s="0" t="n">
        <f aca="false">IF(C7720=1,0,MIN(F7720-K7720,Assumptions!$C$15,MAX(0,$B$10-O7719-M7720)))</f>
        <v>0</v>
      </c>
      <c r="M7720" s="0" t="n">
        <f aca="false">'Profiles 8760'!H7709</f>
        <v>35200</v>
      </c>
      <c r="N7720" s="0" t="n">
        <f aca="false">J7720+L7720</f>
        <v>0</v>
      </c>
      <c r="O7720" s="0" t="n">
        <f aca="false">O7719+N7720</f>
        <v>715720.999443139</v>
      </c>
      <c r="P7720" s="0" t="n">
        <f aca="false">MIN($B$5,P7719+K7720*$B$6-I7720)</f>
        <v>166.24174060208</v>
      </c>
      <c r="Q7720" s="0" t="n">
        <f aca="false">MAX(0,F7720-H7720-K7720-L7720)</f>
        <v>0</v>
      </c>
    </row>
    <row r="7721" customFormat="false" ht="15" hidden="false" customHeight="false" outlineLevel="0" collapsed="false">
      <c r="A7721" s="0" t="n">
        <f aca="false">'Profiles 8760'!A7710</f>
        <v>7708</v>
      </c>
      <c r="B7721" s="0" t="n">
        <f aca="false">'Profiles 8760'!B7710</f>
        <v>11</v>
      </c>
      <c r="C7721" s="0" t="n">
        <f aca="false">'Profiles 8760'!E7710</f>
        <v>0</v>
      </c>
      <c r="D7721" s="0" t="n">
        <f aca="false">'Profiles 8760'!F7710</f>
        <v>0</v>
      </c>
      <c r="E7721" s="0" t="n">
        <f aca="false">'Profiles 8760'!G7710</f>
        <v>0.081366</v>
      </c>
      <c r="F7721" s="0" t="n">
        <f aca="false">D7721*Assumptions!$C$11*$B$7+E7721*Assumptions!$C$12*$B$8</f>
        <v>3.3278694</v>
      </c>
      <c r="G7721" s="0" t="n">
        <f aca="false">C7721*Assumptions!$C$15</f>
        <v>0</v>
      </c>
      <c r="H7721" s="0" t="n">
        <f aca="false">MIN(F7721,G7721)</f>
        <v>0</v>
      </c>
      <c r="I7721" s="0" t="n">
        <f aca="false">IF(C7721=1,MIN(G7721-H7721,Assumptions!$C$13,P7720),0)</f>
        <v>0</v>
      </c>
      <c r="J7721" s="0" t="n">
        <f aca="false">H7721+I7721</f>
        <v>0</v>
      </c>
      <c r="K7721" s="0" t="n">
        <f aca="false">MIN(IF(C7721=1,F7721-H7721,F7721),Assumptions!$C$13,MAX(0,($B$5-P7720)/$B$6))</f>
        <v>3.3278694</v>
      </c>
      <c r="L7721" s="0" t="n">
        <f aca="false">IF(C7721=1,0,MIN(F7721-K7721,Assumptions!$C$15,MAX(0,$B$10-O7720-M7721)))</f>
        <v>0</v>
      </c>
      <c r="M7721" s="0" t="n">
        <f aca="false">'Profiles 8760'!H7710</f>
        <v>35200</v>
      </c>
      <c r="N7721" s="0" t="n">
        <f aca="false">J7721+L7721</f>
        <v>0</v>
      </c>
      <c r="O7721" s="0" t="n">
        <f aca="false">O7720+N7721</f>
        <v>715720.999443139</v>
      </c>
      <c r="P7721" s="0" t="n">
        <f aca="false">MIN($B$5,P7720+K7721*$B$6-I7721)</f>
        <v>169.126337798</v>
      </c>
      <c r="Q7721" s="0" t="n">
        <f aca="false">MAX(0,F7721-H7721-K7721-L7721)</f>
        <v>0</v>
      </c>
    </row>
    <row r="7722" customFormat="false" ht="15" hidden="false" customHeight="false" outlineLevel="0" collapsed="false">
      <c r="A7722" s="0" t="n">
        <f aca="false">'Profiles 8760'!A7711</f>
        <v>7709</v>
      </c>
      <c r="B7722" s="0" t="n">
        <f aca="false">'Profiles 8760'!B7711</f>
        <v>11</v>
      </c>
      <c r="C7722" s="0" t="n">
        <f aca="false">'Profiles 8760'!E7711</f>
        <v>0</v>
      </c>
      <c r="D7722" s="0" t="n">
        <f aca="false">'Profiles 8760'!F7711</f>
        <v>0</v>
      </c>
      <c r="E7722" s="0" t="n">
        <f aca="false">'Profiles 8760'!G7711</f>
        <v>0.118996</v>
      </c>
      <c r="F7722" s="0" t="n">
        <f aca="false">D7722*Assumptions!$C$11*$B$7+E7722*Assumptions!$C$12*$B$8</f>
        <v>4.8669364</v>
      </c>
      <c r="G7722" s="0" t="n">
        <f aca="false">C7722*Assumptions!$C$15</f>
        <v>0</v>
      </c>
      <c r="H7722" s="0" t="n">
        <f aca="false">MIN(F7722,G7722)</f>
        <v>0</v>
      </c>
      <c r="I7722" s="0" t="n">
        <f aca="false">IF(C7722=1,MIN(G7722-H7722,Assumptions!$C$13,P7721),0)</f>
        <v>0</v>
      </c>
      <c r="J7722" s="0" t="n">
        <f aca="false">H7722+I7722</f>
        <v>0</v>
      </c>
      <c r="K7722" s="0" t="n">
        <f aca="false">MIN(IF(C7722=1,F7722-H7722,F7722),Assumptions!$C$13,MAX(0,($B$5-P7721)/$B$6))</f>
        <v>4.8669364</v>
      </c>
      <c r="L7722" s="0" t="n">
        <f aca="false">IF(C7722=1,0,MIN(F7722-K7722,Assumptions!$C$15,MAX(0,$B$10-O7721-M7722)))</f>
        <v>0</v>
      </c>
      <c r="M7722" s="0" t="n">
        <f aca="false">'Profiles 8760'!H7711</f>
        <v>35200</v>
      </c>
      <c r="N7722" s="0" t="n">
        <f aca="false">J7722+L7722</f>
        <v>0</v>
      </c>
      <c r="O7722" s="0" t="n">
        <f aca="false">O7721+N7722</f>
        <v>715720.999443139</v>
      </c>
      <c r="P7722" s="0" t="n">
        <f aca="false">MIN($B$5,P7721+K7722*$B$6-I7722)</f>
        <v>173.34499826952</v>
      </c>
      <c r="Q7722" s="0" t="n">
        <f aca="false">MAX(0,F7722-H7722-K7722-L7722)</f>
        <v>0</v>
      </c>
    </row>
    <row r="7723" customFormat="false" ht="15" hidden="false" customHeight="false" outlineLevel="0" collapsed="false">
      <c r="A7723" s="0" t="n">
        <f aca="false">'Profiles 8760'!A7712</f>
        <v>7710</v>
      </c>
      <c r="B7723" s="0" t="n">
        <f aca="false">'Profiles 8760'!B7712</f>
        <v>11</v>
      </c>
      <c r="C7723" s="0" t="n">
        <f aca="false">'Profiles 8760'!E7712</f>
        <v>0</v>
      </c>
      <c r="D7723" s="0" t="n">
        <f aca="false">'Profiles 8760'!F7712</f>
        <v>0</v>
      </c>
      <c r="E7723" s="0" t="n">
        <f aca="false">'Profiles 8760'!G7712</f>
        <v>0.112208</v>
      </c>
      <c r="F7723" s="0" t="n">
        <f aca="false">D7723*Assumptions!$C$11*$B$7+E7723*Assumptions!$C$12*$B$8</f>
        <v>4.5893072</v>
      </c>
      <c r="G7723" s="0" t="n">
        <f aca="false">C7723*Assumptions!$C$15</f>
        <v>0</v>
      </c>
      <c r="H7723" s="0" t="n">
        <f aca="false">MIN(F7723,G7723)</f>
        <v>0</v>
      </c>
      <c r="I7723" s="0" t="n">
        <f aca="false">IF(C7723=1,MIN(G7723-H7723,Assumptions!$C$13,P7722),0)</f>
        <v>0</v>
      </c>
      <c r="J7723" s="0" t="n">
        <f aca="false">H7723+I7723</f>
        <v>0</v>
      </c>
      <c r="K7723" s="0" t="n">
        <f aca="false">MIN(IF(C7723=1,F7723-H7723,F7723),Assumptions!$C$13,MAX(0,($B$5-P7722)/$B$6))</f>
        <v>4.5893072</v>
      </c>
      <c r="L7723" s="0" t="n">
        <f aca="false">IF(C7723=1,0,MIN(F7723-K7723,Assumptions!$C$15,MAX(0,$B$10-O7722-M7723)))</f>
        <v>0</v>
      </c>
      <c r="M7723" s="0" t="n">
        <f aca="false">'Profiles 8760'!H7712</f>
        <v>35200</v>
      </c>
      <c r="N7723" s="0" t="n">
        <f aca="false">J7723+L7723</f>
        <v>0</v>
      </c>
      <c r="O7723" s="0" t="n">
        <f aca="false">O7722+N7723</f>
        <v>715720.999443139</v>
      </c>
      <c r="P7723" s="0" t="n">
        <f aca="false">MIN($B$5,P7722+K7723*$B$6-I7723)</f>
        <v>177.32300975048</v>
      </c>
      <c r="Q7723" s="0" t="n">
        <f aca="false">MAX(0,F7723-H7723-K7723-L7723)</f>
        <v>0</v>
      </c>
    </row>
    <row r="7724" customFormat="false" ht="15" hidden="false" customHeight="false" outlineLevel="0" collapsed="false">
      <c r="A7724" s="0" t="n">
        <f aca="false">'Profiles 8760'!A7713</f>
        <v>7711</v>
      </c>
      <c r="B7724" s="0" t="n">
        <f aca="false">'Profiles 8760'!B7713</f>
        <v>11</v>
      </c>
      <c r="C7724" s="0" t="n">
        <f aca="false">'Profiles 8760'!E7713</f>
        <v>0</v>
      </c>
      <c r="D7724" s="0" t="n">
        <f aca="false">'Profiles 8760'!F7713</f>
        <v>0</v>
      </c>
      <c r="E7724" s="0" t="n">
        <f aca="false">'Profiles 8760'!G7713</f>
        <v>0.119057</v>
      </c>
      <c r="F7724" s="0" t="n">
        <f aca="false">D7724*Assumptions!$C$11*$B$7+E7724*Assumptions!$C$12*$B$8</f>
        <v>4.8694313</v>
      </c>
      <c r="G7724" s="0" t="n">
        <f aca="false">C7724*Assumptions!$C$15</f>
        <v>0</v>
      </c>
      <c r="H7724" s="0" t="n">
        <f aca="false">MIN(F7724,G7724)</f>
        <v>0</v>
      </c>
      <c r="I7724" s="0" t="n">
        <f aca="false">IF(C7724=1,MIN(G7724-H7724,Assumptions!$C$13,P7723),0)</f>
        <v>0</v>
      </c>
      <c r="J7724" s="0" t="n">
        <f aca="false">H7724+I7724</f>
        <v>0</v>
      </c>
      <c r="K7724" s="0" t="n">
        <f aca="false">MIN(IF(C7724=1,F7724-H7724,F7724),Assumptions!$C$13,MAX(0,($B$5-P7723)/$B$6))</f>
        <v>4.8694313</v>
      </c>
      <c r="L7724" s="0" t="n">
        <f aca="false">IF(C7724=1,0,MIN(F7724-K7724,Assumptions!$C$15,MAX(0,$B$10-O7723-M7724)))</f>
        <v>0</v>
      </c>
      <c r="M7724" s="0" t="n">
        <f aca="false">'Profiles 8760'!H7713</f>
        <v>35200</v>
      </c>
      <c r="N7724" s="0" t="n">
        <f aca="false">J7724+L7724</f>
        <v>0</v>
      </c>
      <c r="O7724" s="0" t="n">
        <f aca="false">O7723+N7724</f>
        <v>715720.999443139</v>
      </c>
      <c r="P7724" s="0" t="n">
        <f aca="false">MIN($B$5,P7723+K7724*$B$6-I7724)</f>
        <v>181.54383280132</v>
      </c>
      <c r="Q7724" s="0" t="n">
        <f aca="false">MAX(0,F7724-H7724-K7724-L7724)</f>
        <v>0</v>
      </c>
    </row>
    <row r="7725" customFormat="false" ht="15" hidden="false" customHeight="false" outlineLevel="0" collapsed="false">
      <c r="A7725" s="0" t="n">
        <f aca="false">'Profiles 8760'!A7714</f>
        <v>7712</v>
      </c>
      <c r="B7725" s="0" t="n">
        <f aca="false">'Profiles 8760'!B7714</f>
        <v>11</v>
      </c>
      <c r="C7725" s="0" t="n">
        <f aca="false">'Profiles 8760'!E7714</f>
        <v>1</v>
      </c>
      <c r="D7725" s="0" t="n">
        <f aca="false">'Profiles 8760'!F7714</f>
        <v>0.084538</v>
      </c>
      <c r="E7725" s="0" t="n">
        <f aca="false">'Profiles 8760'!G7714</f>
        <v>0.127655</v>
      </c>
      <c r="F7725" s="0" t="n">
        <f aca="false">D7725*Assumptions!$C$11*$B$7+E7725*Assumptions!$C$12*$B$8</f>
        <v>29.6356639</v>
      </c>
      <c r="G7725" s="0" t="n">
        <f aca="false">C7725*Assumptions!$C$15</f>
        <v>200</v>
      </c>
      <c r="H7725" s="0" t="n">
        <f aca="false">MIN(F7725,G7725)</f>
        <v>29.6356639</v>
      </c>
      <c r="I7725" s="0" t="n">
        <f aca="false">IF(C7725=1,MIN(G7725-H7725,Assumptions!$C$13,P7724),0)</f>
        <v>170.3643361</v>
      </c>
      <c r="J7725" s="0" t="n">
        <f aca="false">H7725+I7725</f>
        <v>200</v>
      </c>
      <c r="K7725" s="0" t="n">
        <f aca="false">MIN(IF(C7725=1,F7725-H7725,F7725),Assumptions!$C$13,MAX(0,($B$5-P7724)/$B$6))</f>
        <v>0</v>
      </c>
      <c r="L7725" s="0" t="n">
        <f aca="false">IF(C7725=1,0,MIN(F7725-K7725,Assumptions!$C$15,MAX(0,$B$10-O7724-M7725)))</f>
        <v>0</v>
      </c>
      <c r="M7725" s="0" t="n">
        <f aca="false">'Profiles 8760'!H7714</f>
        <v>35000</v>
      </c>
      <c r="N7725" s="0" t="n">
        <f aca="false">J7725+L7725</f>
        <v>200</v>
      </c>
      <c r="O7725" s="0" t="n">
        <f aca="false">O7724+N7725</f>
        <v>715920.999443139</v>
      </c>
      <c r="P7725" s="0" t="n">
        <f aca="false">MIN($B$5,P7724+K7725*$B$6-I7725)</f>
        <v>11.17949670132</v>
      </c>
      <c r="Q7725" s="0" t="n">
        <f aca="false">MAX(0,F7725-H7725-K7725-L7725)</f>
        <v>0</v>
      </c>
    </row>
    <row r="7726" customFormat="false" ht="15" hidden="false" customHeight="false" outlineLevel="0" collapsed="false">
      <c r="A7726" s="0" t="n">
        <f aca="false">'Profiles 8760'!A7715</f>
        <v>7713</v>
      </c>
      <c r="B7726" s="0" t="n">
        <f aca="false">'Profiles 8760'!B7715</f>
        <v>11</v>
      </c>
      <c r="C7726" s="0" t="n">
        <f aca="false">'Profiles 8760'!E7715</f>
        <v>1</v>
      </c>
      <c r="D7726" s="0" t="n">
        <f aca="false">'Profiles 8760'!F7715</f>
        <v>0.39586</v>
      </c>
      <c r="E7726" s="0" t="n">
        <f aca="false">'Profiles 8760'!G7715</f>
        <v>0.15882</v>
      </c>
      <c r="F7726" s="0" t="n">
        <f aca="false">D7726*Assumptions!$C$11*$B$7+E7726*Assumptions!$C$12*$B$8</f>
        <v>120.820106</v>
      </c>
      <c r="G7726" s="0" t="n">
        <f aca="false">C7726*Assumptions!$C$15</f>
        <v>200</v>
      </c>
      <c r="H7726" s="0" t="n">
        <f aca="false">MIN(F7726,G7726)</f>
        <v>120.820106</v>
      </c>
      <c r="I7726" s="0" t="n">
        <f aca="false">IF(C7726=1,MIN(G7726-H7726,Assumptions!$C$13,P7725),0)</f>
        <v>11.17949670132</v>
      </c>
      <c r="J7726" s="0" t="n">
        <f aca="false">H7726+I7726</f>
        <v>131.99960270132</v>
      </c>
      <c r="K7726" s="0" t="n">
        <f aca="false">MIN(IF(C7726=1,F7726-H7726,F7726),Assumptions!$C$13,MAX(0,($B$5-P7725)/$B$6))</f>
        <v>0</v>
      </c>
      <c r="L7726" s="0" t="n">
        <f aca="false">IF(C7726=1,0,MIN(F7726-K7726,Assumptions!$C$15,MAX(0,$B$10-O7725-M7726)))</f>
        <v>0</v>
      </c>
      <c r="M7726" s="0" t="n">
        <f aca="false">'Profiles 8760'!H7715</f>
        <v>34800</v>
      </c>
      <c r="N7726" s="0" t="n">
        <f aca="false">J7726+L7726</f>
        <v>131.99960270132</v>
      </c>
      <c r="O7726" s="0" t="n">
        <f aca="false">O7725+N7726</f>
        <v>716052.99904584</v>
      </c>
      <c r="P7726" s="0" t="n">
        <f aca="false">MIN($B$5,P7725+K7726*$B$6-I7726)</f>
        <v>0</v>
      </c>
      <c r="Q7726" s="0" t="n">
        <f aca="false">MAX(0,F7726-H7726-K7726-L7726)</f>
        <v>0</v>
      </c>
    </row>
    <row r="7727" customFormat="false" ht="15" hidden="false" customHeight="false" outlineLevel="0" collapsed="false">
      <c r="A7727" s="0" t="n">
        <f aca="false">'Profiles 8760'!A7716</f>
        <v>7714</v>
      </c>
      <c r="B7727" s="0" t="n">
        <f aca="false">'Profiles 8760'!B7716</f>
        <v>11</v>
      </c>
      <c r="C7727" s="0" t="n">
        <f aca="false">'Profiles 8760'!E7716</f>
        <v>0</v>
      </c>
      <c r="D7727" s="0" t="n">
        <f aca="false">'Profiles 8760'!F7716</f>
        <v>0.745891</v>
      </c>
      <c r="E7727" s="0" t="n">
        <f aca="false">'Profiles 8760'!G7716</f>
        <v>0.155876</v>
      </c>
      <c r="F7727" s="0" t="n">
        <f aca="false">D7727*Assumptions!$C$11*$B$7+E7727*Assumptions!$C$12*$B$8</f>
        <v>221.7886492</v>
      </c>
      <c r="G7727" s="0" t="n">
        <f aca="false">C7727*Assumptions!$C$15</f>
        <v>0</v>
      </c>
      <c r="H7727" s="0" t="n">
        <f aca="false">MIN(F7727,G7727)</f>
        <v>0</v>
      </c>
      <c r="I7727" s="0" t="n">
        <f aca="false">IF(C7727=1,MIN(G7727-H7727,Assumptions!$C$13,P7726),0)</f>
        <v>0</v>
      </c>
      <c r="J7727" s="0" t="n">
        <f aca="false">H7727+I7727</f>
        <v>0</v>
      </c>
      <c r="K7727" s="0" t="n">
        <f aca="false">MIN(IF(C7727=1,F7727-H7727,F7727),Assumptions!$C$13,MAX(0,($B$5-P7726)/$B$6))</f>
        <v>180</v>
      </c>
      <c r="L7727" s="0" t="n">
        <f aca="false">IF(C7727=1,0,MIN(F7727-K7727,Assumptions!$C$15,MAX(0,$B$10-O7726-M7727)))</f>
        <v>41.7886492</v>
      </c>
      <c r="M7727" s="0" t="n">
        <f aca="false">'Profiles 8760'!H7716</f>
        <v>34800</v>
      </c>
      <c r="N7727" s="0" t="n">
        <f aca="false">J7727+L7727</f>
        <v>41.7886492</v>
      </c>
      <c r="O7727" s="0" t="n">
        <f aca="false">O7726+N7727</f>
        <v>716094.78769504</v>
      </c>
      <c r="P7727" s="0" t="n">
        <f aca="false">MIN($B$5,P7726+K7727*$B$6-I7727)</f>
        <v>156.024</v>
      </c>
      <c r="Q7727" s="0" t="n">
        <f aca="false">MAX(0,F7727-H7727-K7727-L7727)</f>
        <v>0</v>
      </c>
    </row>
    <row r="7728" customFormat="false" ht="15" hidden="false" customHeight="false" outlineLevel="0" collapsed="false">
      <c r="A7728" s="0" t="n">
        <f aca="false">'Profiles 8760'!A7717</f>
        <v>7715</v>
      </c>
      <c r="B7728" s="0" t="n">
        <f aca="false">'Profiles 8760'!B7717</f>
        <v>11</v>
      </c>
      <c r="C7728" s="0" t="n">
        <f aca="false">'Profiles 8760'!E7717</f>
        <v>0</v>
      </c>
      <c r="D7728" s="0" t="n">
        <f aca="false">'Profiles 8760'!F7717</f>
        <v>1</v>
      </c>
      <c r="E7728" s="0" t="n">
        <f aca="false">'Profiles 8760'!G7717</f>
        <v>0.126593</v>
      </c>
      <c r="F7728" s="0" t="n">
        <f aca="false">D7728*Assumptions!$C$11*$B$7+E7728*Assumptions!$C$12*$B$8</f>
        <v>293.9776537</v>
      </c>
      <c r="G7728" s="0" t="n">
        <f aca="false">C7728*Assumptions!$C$15</f>
        <v>0</v>
      </c>
      <c r="H7728" s="0" t="n">
        <f aca="false">MIN(F7728,G7728)</f>
        <v>0</v>
      </c>
      <c r="I7728" s="0" t="n">
        <f aca="false">IF(C7728=1,MIN(G7728-H7728,Assumptions!$C$13,P7727),0)</f>
        <v>0</v>
      </c>
      <c r="J7728" s="0" t="n">
        <f aca="false">H7728+I7728</f>
        <v>0</v>
      </c>
      <c r="K7728" s="0" t="n">
        <f aca="false">MIN(IF(C7728=1,F7728-H7728,F7728),Assumptions!$C$13,MAX(0,($B$5-P7727)/$B$6))</f>
        <v>180</v>
      </c>
      <c r="L7728" s="0" t="n">
        <f aca="false">IF(C7728=1,0,MIN(F7728-K7728,Assumptions!$C$15,MAX(0,$B$10-O7727-M7728)))</f>
        <v>113.9776537</v>
      </c>
      <c r="M7728" s="0" t="n">
        <f aca="false">'Profiles 8760'!H7717</f>
        <v>34800</v>
      </c>
      <c r="N7728" s="0" t="n">
        <f aca="false">J7728+L7728</f>
        <v>113.9776537</v>
      </c>
      <c r="O7728" s="0" t="n">
        <f aca="false">O7727+N7728</f>
        <v>716208.76534874</v>
      </c>
      <c r="P7728" s="0" t="n">
        <f aca="false">MIN($B$5,P7727+K7728*$B$6-I7728)</f>
        <v>312.048</v>
      </c>
      <c r="Q7728" s="0" t="n">
        <f aca="false">MAX(0,F7728-H7728-K7728-L7728)</f>
        <v>0</v>
      </c>
    </row>
    <row r="7729" customFormat="false" ht="15" hidden="false" customHeight="false" outlineLevel="0" collapsed="false">
      <c r="A7729" s="0" t="n">
        <f aca="false">'Profiles 8760'!A7718</f>
        <v>7716</v>
      </c>
      <c r="B7729" s="0" t="n">
        <f aca="false">'Profiles 8760'!B7718</f>
        <v>11</v>
      </c>
      <c r="C7729" s="0" t="n">
        <f aca="false">'Profiles 8760'!E7718</f>
        <v>0</v>
      </c>
      <c r="D7729" s="0" t="n">
        <f aca="false">'Profiles 8760'!F7718</f>
        <v>1</v>
      </c>
      <c r="E7729" s="0" t="n">
        <f aca="false">'Profiles 8760'!G7718</f>
        <v>0.100957</v>
      </c>
      <c r="F7729" s="0" t="n">
        <f aca="false">D7729*Assumptions!$C$11*$B$7+E7729*Assumptions!$C$12*$B$8</f>
        <v>292.9291413</v>
      </c>
      <c r="G7729" s="0" t="n">
        <f aca="false">C7729*Assumptions!$C$15</f>
        <v>0</v>
      </c>
      <c r="H7729" s="0" t="n">
        <f aca="false">MIN(F7729,G7729)</f>
        <v>0</v>
      </c>
      <c r="I7729" s="0" t="n">
        <f aca="false">IF(C7729=1,MIN(G7729-H7729,Assumptions!$C$13,P7728),0)</f>
        <v>0</v>
      </c>
      <c r="J7729" s="0" t="n">
        <f aca="false">H7729+I7729</f>
        <v>0</v>
      </c>
      <c r="K7729" s="0" t="n">
        <f aca="false">MIN(IF(C7729=1,F7729-H7729,F7729),Assumptions!$C$13,MAX(0,($B$5-P7728)/$B$6))</f>
        <v>180</v>
      </c>
      <c r="L7729" s="0" t="n">
        <f aca="false">IF(C7729=1,0,MIN(F7729-K7729,Assumptions!$C$15,MAX(0,$B$10-O7728-M7729)))</f>
        <v>112.9291413</v>
      </c>
      <c r="M7729" s="0" t="n">
        <f aca="false">'Profiles 8760'!H7718</f>
        <v>34800</v>
      </c>
      <c r="N7729" s="0" t="n">
        <f aca="false">J7729+L7729</f>
        <v>112.9291413</v>
      </c>
      <c r="O7729" s="0" t="n">
        <f aca="false">O7728+N7729</f>
        <v>716321.69449004</v>
      </c>
      <c r="P7729" s="0" t="n">
        <f aca="false">MIN($B$5,P7728+K7729*$B$6-I7729)</f>
        <v>468.072</v>
      </c>
      <c r="Q7729" s="0" t="n">
        <f aca="false">MAX(0,F7729-H7729-K7729-L7729)</f>
        <v>0</v>
      </c>
    </row>
    <row r="7730" customFormat="false" ht="15" hidden="false" customHeight="false" outlineLevel="0" collapsed="false">
      <c r="A7730" s="0" t="n">
        <f aca="false">'Profiles 8760'!A7719</f>
        <v>7717</v>
      </c>
      <c r="B7730" s="0" t="n">
        <f aca="false">'Profiles 8760'!B7719</f>
        <v>11</v>
      </c>
      <c r="C7730" s="0" t="n">
        <f aca="false">'Profiles 8760'!E7719</f>
        <v>0</v>
      </c>
      <c r="D7730" s="0" t="n">
        <f aca="false">'Profiles 8760'!F7719</f>
        <v>1</v>
      </c>
      <c r="E7730" s="0" t="n">
        <f aca="false">'Profiles 8760'!G7719</f>
        <v>0.051866</v>
      </c>
      <c r="F7730" s="0" t="n">
        <f aca="false">D7730*Assumptions!$C$11*$B$7+E7730*Assumptions!$C$12*$B$8</f>
        <v>290.9213194</v>
      </c>
      <c r="G7730" s="0" t="n">
        <f aca="false">C7730*Assumptions!$C$15</f>
        <v>0</v>
      </c>
      <c r="H7730" s="0" t="n">
        <f aca="false">MIN(F7730,G7730)</f>
        <v>0</v>
      </c>
      <c r="I7730" s="0" t="n">
        <f aca="false">IF(C7730=1,MIN(G7730-H7730,Assumptions!$C$13,P7729),0)</f>
        <v>0</v>
      </c>
      <c r="J7730" s="0" t="n">
        <f aca="false">H7730+I7730</f>
        <v>0</v>
      </c>
      <c r="K7730" s="0" t="n">
        <f aca="false">MIN(IF(C7730=1,F7730-H7730,F7730),Assumptions!$C$13,MAX(0,($B$5-P7729)/$B$6))</f>
        <v>49.3054914628519</v>
      </c>
      <c r="L7730" s="0" t="n">
        <f aca="false">IF(C7730=1,0,MIN(F7730-K7730,Assumptions!$C$15,MAX(0,$B$10-O7729-M7730)))</f>
        <v>200</v>
      </c>
      <c r="M7730" s="0" t="n">
        <f aca="false">'Profiles 8760'!H7719</f>
        <v>34800</v>
      </c>
      <c r="N7730" s="0" t="n">
        <f aca="false">J7730+L7730</f>
        <v>200</v>
      </c>
      <c r="O7730" s="0" t="n">
        <f aca="false">O7729+N7730</f>
        <v>716521.69449004</v>
      </c>
      <c r="P7730" s="0" t="n">
        <f aca="false">MIN($B$5,P7729+K7730*$B$6-I7730)</f>
        <v>510.81</v>
      </c>
      <c r="Q7730" s="0" t="n">
        <f aca="false">MAX(0,F7730-H7730-K7730-L7730)</f>
        <v>41.6158279371481</v>
      </c>
    </row>
    <row r="7731" customFormat="false" ht="15" hidden="false" customHeight="false" outlineLevel="0" collapsed="false">
      <c r="A7731" s="0" t="n">
        <f aca="false">'Profiles 8760'!A7720</f>
        <v>7718</v>
      </c>
      <c r="B7731" s="0" t="n">
        <f aca="false">'Profiles 8760'!B7720</f>
        <v>11</v>
      </c>
      <c r="C7731" s="0" t="n">
        <f aca="false">'Profiles 8760'!E7720</f>
        <v>0</v>
      </c>
      <c r="D7731" s="0" t="n">
        <f aca="false">'Profiles 8760'!F7720</f>
        <v>1</v>
      </c>
      <c r="E7731" s="0" t="n">
        <f aca="false">'Profiles 8760'!G7720</f>
        <v>0.059767</v>
      </c>
      <c r="F7731" s="0" t="n">
        <f aca="false">D7731*Assumptions!$C$11*$B$7+E7731*Assumptions!$C$12*$B$8</f>
        <v>291.2444703</v>
      </c>
      <c r="G7731" s="0" t="n">
        <f aca="false">C7731*Assumptions!$C$15</f>
        <v>0</v>
      </c>
      <c r="H7731" s="0" t="n">
        <f aca="false">MIN(F7731,G7731)</f>
        <v>0</v>
      </c>
      <c r="I7731" s="0" t="n">
        <f aca="false">IF(C7731=1,MIN(G7731-H7731,Assumptions!$C$13,P7730),0)</f>
        <v>0</v>
      </c>
      <c r="J7731" s="0" t="n">
        <f aca="false">H7731+I7731</f>
        <v>0</v>
      </c>
      <c r="K7731" s="0" t="n">
        <f aca="false">MIN(IF(C7731=1,F7731-H7731,F7731),Assumptions!$C$13,MAX(0,($B$5-P7730)/$B$6))</f>
        <v>0</v>
      </c>
      <c r="L7731" s="0" t="n">
        <f aca="false">IF(C7731=1,0,MIN(F7731-K7731,Assumptions!$C$15,MAX(0,$B$10-O7730-M7731)))</f>
        <v>200</v>
      </c>
      <c r="M7731" s="0" t="n">
        <f aca="false">'Profiles 8760'!H7720</f>
        <v>34800</v>
      </c>
      <c r="N7731" s="0" t="n">
        <f aca="false">J7731+L7731</f>
        <v>200</v>
      </c>
      <c r="O7731" s="0" t="n">
        <f aca="false">O7730+N7731</f>
        <v>716721.69449004</v>
      </c>
      <c r="P7731" s="0" t="n">
        <f aca="false">MIN($B$5,P7730+K7731*$B$6-I7731)</f>
        <v>510.81</v>
      </c>
      <c r="Q7731" s="0" t="n">
        <f aca="false">MAX(0,F7731-H7731-K7731-L7731)</f>
        <v>91.2444703</v>
      </c>
    </row>
    <row r="7732" customFormat="false" ht="15" hidden="false" customHeight="false" outlineLevel="0" collapsed="false">
      <c r="A7732" s="0" t="n">
        <f aca="false">'Profiles 8760'!A7721</f>
        <v>7719</v>
      </c>
      <c r="B7732" s="0" t="n">
        <f aca="false">'Profiles 8760'!B7721</f>
        <v>11</v>
      </c>
      <c r="C7732" s="0" t="n">
        <f aca="false">'Profiles 8760'!E7721</f>
        <v>0</v>
      </c>
      <c r="D7732" s="0" t="n">
        <f aca="false">'Profiles 8760'!F7721</f>
        <v>1</v>
      </c>
      <c r="E7732" s="0" t="n">
        <f aca="false">'Profiles 8760'!G7721</f>
        <v>0.057217</v>
      </c>
      <c r="F7732" s="0" t="n">
        <f aca="false">D7732*Assumptions!$C$11*$B$7+E7732*Assumptions!$C$12*$B$8</f>
        <v>291.1401753</v>
      </c>
      <c r="G7732" s="0" t="n">
        <f aca="false">C7732*Assumptions!$C$15</f>
        <v>0</v>
      </c>
      <c r="H7732" s="0" t="n">
        <f aca="false">MIN(F7732,G7732)</f>
        <v>0</v>
      </c>
      <c r="I7732" s="0" t="n">
        <f aca="false">IF(C7732=1,MIN(G7732-H7732,Assumptions!$C$13,P7731),0)</f>
        <v>0</v>
      </c>
      <c r="J7732" s="0" t="n">
        <f aca="false">H7732+I7732</f>
        <v>0</v>
      </c>
      <c r="K7732" s="0" t="n">
        <f aca="false">MIN(IF(C7732=1,F7732-H7732,F7732),Assumptions!$C$13,MAX(0,($B$5-P7731)/$B$6))</f>
        <v>0</v>
      </c>
      <c r="L7732" s="0" t="n">
        <f aca="false">IF(C7732=1,0,MIN(F7732-K7732,Assumptions!$C$15,MAX(0,$B$10-O7731-M7732)))</f>
        <v>200</v>
      </c>
      <c r="M7732" s="0" t="n">
        <f aca="false">'Profiles 8760'!H7721</f>
        <v>34800</v>
      </c>
      <c r="N7732" s="0" t="n">
        <f aca="false">J7732+L7732</f>
        <v>200</v>
      </c>
      <c r="O7732" s="0" t="n">
        <f aca="false">O7731+N7732</f>
        <v>716921.69449004</v>
      </c>
      <c r="P7732" s="0" t="n">
        <f aca="false">MIN($B$5,P7731+K7732*$B$6-I7732)</f>
        <v>510.81</v>
      </c>
      <c r="Q7732" s="0" t="n">
        <f aca="false">MAX(0,F7732-H7732-K7732-L7732)</f>
        <v>91.1401753</v>
      </c>
    </row>
    <row r="7733" customFormat="false" ht="15" hidden="false" customHeight="false" outlineLevel="0" collapsed="false">
      <c r="A7733" s="0" t="n">
        <f aca="false">'Profiles 8760'!A7722</f>
        <v>7720</v>
      </c>
      <c r="B7733" s="0" t="n">
        <f aca="false">'Profiles 8760'!B7722</f>
        <v>11</v>
      </c>
      <c r="C7733" s="0" t="n">
        <f aca="false">'Profiles 8760'!E7722</f>
        <v>0</v>
      </c>
      <c r="D7733" s="0" t="n">
        <f aca="false">'Profiles 8760'!F7722</f>
        <v>0.745891</v>
      </c>
      <c r="E7733" s="0" t="n">
        <f aca="false">'Profiles 8760'!G7722</f>
        <v>0.045423</v>
      </c>
      <c r="F7733" s="0" t="n">
        <f aca="false">D7733*Assumptions!$C$11*$B$7+E7733*Assumptions!$C$12*$B$8</f>
        <v>217.2711215</v>
      </c>
      <c r="G7733" s="0" t="n">
        <f aca="false">C7733*Assumptions!$C$15</f>
        <v>0</v>
      </c>
      <c r="H7733" s="0" t="n">
        <f aca="false">MIN(F7733,G7733)</f>
        <v>0</v>
      </c>
      <c r="I7733" s="0" t="n">
        <f aca="false">IF(C7733=1,MIN(G7733-H7733,Assumptions!$C$13,P7732),0)</f>
        <v>0</v>
      </c>
      <c r="J7733" s="0" t="n">
        <f aca="false">H7733+I7733</f>
        <v>0</v>
      </c>
      <c r="K7733" s="0" t="n">
        <f aca="false">MIN(IF(C7733=1,F7733-H7733,F7733),Assumptions!$C$13,MAX(0,($B$5-P7732)/$B$6))</f>
        <v>0</v>
      </c>
      <c r="L7733" s="0" t="n">
        <f aca="false">IF(C7733=1,0,MIN(F7733-K7733,Assumptions!$C$15,MAX(0,$B$10-O7732-M7733)))</f>
        <v>200</v>
      </c>
      <c r="M7733" s="0" t="n">
        <f aca="false">'Profiles 8760'!H7722</f>
        <v>34800</v>
      </c>
      <c r="N7733" s="0" t="n">
        <f aca="false">J7733+L7733</f>
        <v>200</v>
      </c>
      <c r="O7733" s="0" t="n">
        <f aca="false">O7732+N7733</f>
        <v>717121.69449004</v>
      </c>
      <c r="P7733" s="0" t="n">
        <f aca="false">MIN($B$5,P7732+K7733*$B$6-I7733)</f>
        <v>510.81</v>
      </c>
      <c r="Q7733" s="0" t="n">
        <f aca="false">MAX(0,F7733-H7733-K7733-L7733)</f>
        <v>17.2711215</v>
      </c>
    </row>
    <row r="7734" customFormat="false" ht="15" hidden="false" customHeight="false" outlineLevel="0" collapsed="false">
      <c r="A7734" s="0" t="n">
        <f aca="false">'Profiles 8760'!A7723</f>
        <v>7721</v>
      </c>
      <c r="B7734" s="0" t="n">
        <f aca="false">'Profiles 8760'!B7723</f>
        <v>11</v>
      </c>
      <c r="C7734" s="0" t="n">
        <f aca="false">'Profiles 8760'!E7723</f>
        <v>0</v>
      </c>
      <c r="D7734" s="0" t="n">
        <f aca="false">'Profiles 8760'!F7723</f>
        <v>0.39586</v>
      </c>
      <c r="E7734" s="0" t="n">
        <f aca="false">'Profiles 8760'!G7723</f>
        <v>0.03764</v>
      </c>
      <c r="F7734" s="0" t="n">
        <f aca="false">D7734*Assumptions!$C$11*$B$7+E7734*Assumptions!$C$12*$B$8</f>
        <v>115.863844</v>
      </c>
      <c r="G7734" s="0" t="n">
        <f aca="false">C7734*Assumptions!$C$15</f>
        <v>0</v>
      </c>
      <c r="H7734" s="0" t="n">
        <f aca="false">MIN(F7734,G7734)</f>
        <v>0</v>
      </c>
      <c r="I7734" s="0" t="n">
        <f aca="false">IF(C7734=1,MIN(G7734-H7734,Assumptions!$C$13,P7733),0)</f>
        <v>0</v>
      </c>
      <c r="J7734" s="0" t="n">
        <f aca="false">H7734+I7734</f>
        <v>0</v>
      </c>
      <c r="K7734" s="0" t="n">
        <f aca="false">MIN(IF(C7734=1,F7734-H7734,F7734),Assumptions!$C$13,MAX(0,($B$5-P7733)/$B$6))</f>
        <v>0</v>
      </c>
      <c r="L7734" s="0" t="n">
        <f aca="false">IF(C7734=1,0,MIN(F7734-K7734,Assumptions!$C$15,MAX(0,$B$10-O7733-M7734)))</f>
        <v>115.863844</v>
      </c>
      <c r="M7734" s="0" t="n">
        <f aca="false">'Profiles 8760'!H7723</f>
        <v>34800</v>
      </c>
      <c r="N7734" s="0" t="n">
        <f aca="false">J7734+L7734</f>
        <v>115.863844</v>
      </c>
      <c r="O7734" s="0" t="n">
        <f aca="false">O7733+N7734</f>
        <v>717237.55833404</v>
      </c>
      <c r="P7734" s="0" t="n">
        <f aca="false">MIN($B$5,P7733+K7734*$B$6-I7734)</f>
        <v>510.81</v>
      </c>
      <c r="Q7734" s="0" t="n">
        <f aca="false">MAX(0,F7734-H7734-K7734-L7734)</f>
        <v>0</v>
      </c>
    </row>
    <row r="7735" customFormat="false" ht="15" hidden="false" customHeight="false" outlineLevel="0" collapsed="false">
      <c r="A7735" s="0" t="n">
        <f aca="false">'Profiles 8760'!A7724</f>
        <v>7722</v>
      </c>
      <c r="B7735" s="0" t="n">
        <f aca="false">'Profiles 8760'!B7724</f>
        <v>11</v>
      </c>
      <c r="C7735" s="0" t="n">
        <f aca="false">'Profiles 8760'!E7724</f>
        <v>0</v>
      </c>
      <c r="D7735" s="0" t="n">
        <f aca="false">'Profiles 8760'!F7724</f>
        <v>0.084538</v>
      </c>
      <c r="E7735" s="0" t="n">
        <f aca="false">'Profiles 8760'!G7724</f>
        <v>0.063351</v>
      </c>
      <c r="F7735" s="0" t="n">
        <f aca="false">D7735*Assumptions!$C$11*$B$7+E7735*Assumptions!$C$12*$B$8</f>
        <v>27.0056303</v>
      </c>
      <c r="G7735" s="0" t="n">
        <f aca="false">C7735*Assumptions!$C$15</f>
        <v>0</v>
      </c>
      <c r="H7735" s="0" t="n">
        <f aca="false">MIN(F7735,G7735)</f>
        <v>0</v>
      </c>
      <c r="I7735" s="0" t="n">
        <f aca="false">IF(C7735=1,MIN(G7735-H7735,Assumptions!$C$13,P7734),0)</f>
        <v>0</v>
      </c>
      <c r="J7735" s="0" t="n">
        <f aca="false">H7735+I7735</f>
        <v>0</v>
      </c>
      <c r="K7735" s="0" t="n">
        <f aca="false">MIN(IF(C7735=1,F7735-H7735,F7735),Assumptions!$C$13,MAX(0,($B$5-P7734)/$B$6))</f>
        <v>0</v>
      </c>
      <c r="L7735" s="0" t="n">
        <f aca="false">IF(C7735=1,0,MIN(F7735-K7735,Assumptions!$C$15,MAX(0,$B$10-O7734-M7735)))</f>
        <v>27.0056303</v>
      </c>
      <c r="M7735" s="0" t="n">
        <f aca="false">'Profiles 8760'!H7724</f>
        <v>34800</v>
      </c>
      <c r="N7735" s="0" t="n">
        <f aca="false">J7735+L7735</f>
        <v>27.0056303</v>
      </c>
      <c r="O7735" s="0" t="n">
        <f aca="false">O7734+N7735</f>
        <v>717264.56396434</v>
      </c>
      <c r="P7735" s="0" t="n">
        <f aca="false">MIN($B$5,P7734+K7735*$B$6-I7735)</f>
        <v>510.81</v>
      </c>
      <c r="Q7735" s="0" t="n">
        <f aca="false">MAX(0,F7735-H7735-K7735-L7735)</f>
        <v>0</v>
      </c>
    </row>
    <row r="7736" customFormat="false" ht="15" hidden="false" customHeight="false" outlineLevel="0" collapsed="false">
      <c r="A7736" s="0" t="n">
        <f aca="false">'Profiles 8760'!A7725</f>
        <v>7723</v>
      </c>
      <c r="B7736" s="0" t="n">
        <f aca="false">'Profiles 8760'!B7725</f>
        <v>11</v>
      </c>
      <c r="C7736" s="0" t="n">
        <f aca="false">'Profiles 8760'!E7725</f>
        <v>0</v>
      </c>
      <c r="D7736" s="0" t="n">
        <f aca="false">'Profiles 8760'!F7725</f>
        <v>0</v>
      </c>
      <c r="E7736" s="0" t="n">
        <f aca="false">'Profiles 8760'!G7725</f>
        <v>0.081004</v>
      </c>
      <c r="F7736" s="0" t="n">
        <f aca="false">D7736*Assumptions!$C$11*$B$7+E7736*Assumptions!$C$12*$B$8</f>
        <v>3.3130636</v>
      </c>
      <c r="G7736" s="0" t="n">
        <f aca="false">C7736*Assumptions!$C$15</f>
        <v>0</v>
      </c>
      <c r="H7736" s="0" t="n">
        <f aca="false">MIN(F7736,G7736)</f>
        <v>0</v>
      </c>
      <c r="I7736" s="0" t="n">
        <f aca="false">IF(C7736=1,MIN(G7736-H7736,Assumptions!$C$13,P7735),0)</f>
        <v>0</v>
      </c>
      <c r="J7736" s="0" t="n">
        <f aca="false">H7736+I7736</f>
        <v>0</v>
      </c>
      <c r="K7736" s="0" t="n">
        <f aca="false">MIN(IF(C7736=1,F7736-H7736,F7736),Assumptions!$C$13,MAX(0,($B$5-P7735)/$B$6))</f>
        <v>0</v>
      </c>
      <c r="L7736" s="0" t="n">
        <f aca="false">IF(C7736=1,0,MIN(F7736-K7736,Assumptions!$C$15,MAX(0,$B$10-O7735-M7736)))</f>
        <v>3.3130636</v>
      </c>
      <c r="M7736" s="0" t="n">
        <f aca="false">'Profiles 8760'!H7725</f>
        <v>34800</v>
      </c>
      <c r="N7736" s="0" t="n">
        <f aca="false">J7736+L7736</f>
        <v>3.3130636</v>
      </c>
      <c r="O7736" s="0" t="n">
        <f aca="false">O7735+N7736</f>
        <v>717267.87702794</v>
      </c>
      <c r="P7736" s="0" t="n">
        <f aca="false">MIN($B$5,P7735+K7736*$B$6-I7736)</f>
        <v>510.81</v>
      </c>
      <c r="Q7736" s="0" t="n">
        <f aca="false">MAX(0,F7736-H7736-K7736-L7736)</f>
        <v>0</v>
      </c>
    </row>
    <row r="7737" customFormat="false" ht="15" hidden="false" customHeight="false" outlineLevel="0" collapsed="false">
      <c r="A7737" s="0" t="n">
        <f aca="false">'Profiles 8760'!A7726</f>
        <v>7724</v>
      </c>
      <c r="B7737" s="0" t="n">
        <f aca="false">'Profiles 8760'!B7726</f>
        <v>11</v>
      </c>
      <c r="C7737" s="0" t="n">
        <f aca="false">'Profiles 8760'!E7726</f>
        <v>1</v>
      </c>
      <c r="D7737" s="0" t="n">
        <f aca="false">'Profiles 8760'!F7726</f>
        <v>0</v>
      </c>
      <c r="E7737" s="0" t="n">
        <f aca="false">'Profiles 8760'!G7726</f>
        <v>0.078749</v>
      </c>
      <c r="F7737" s="0" t="n">
        <f aca="false">D7737*Assumptions!$C$11*$B$7+E7737*Assumptions!$C$12*$B$8</f>
        <v>3.2208341</v>
      </c>
      <c r="G7737" s="0" t="n">
        <f aca="false">C7737*Assumptions!$C$15</f>
        <v>200</v>
      </c>
      <c r="H7737" s="0" t="n">
        <f aca="false">MIN(F7737,G7737)</f>
        <v>3.2208341</v>
      </c>
      <c r="I7737" s="0" t="n">
        <f aca="false">IF(C7737=1,MIN(G7737-H7737,Assumptions!$C$13,P7736),0)</f>
        <v>180</v>
      </c>
      <c r="J7737" s="0" t="n">
        <f aca="false">H7737+I7737</f>
        <v>183.2208341</v>
      </c>
      <c r="K7737" s="0" t="n">
        <f aca="false">MIN(IF(C7737=1,F7737-H7737,F7737),Assumptions!$C$13,MAX(0,($B$5-P7736)/$B$6))</f>
        <v>0</v>
      </c>
      <c r="L7737" s="0" t="n">
        <f aca="false">IF(C7737=1,0,MIN(F7737-K7737,Assumptions!$C$15,MAX(0,$B$10-O7736-M7737)))</f>
        <v>0</v>
      </c>
      <c r="M7737" s="0" t="n">
        <f aca="false">'Profiles 8760'!H7726</f>
        <v>34600</v>
      </c>
      <c r="N7737" s="0" t="n">
        <f aca="false">J7737+L7737</f>
        <v>183.2208341</v>
      </c>
      <c r="O7737" s="0" t="n">
        <f aca="false">O7736+N7737</f>
        <v>717451.09786204</v>
      </c>
      <c r="P7737" s="0" t="n">
        <f aca="false">MIN($B$5,P7736+K7737*$B$6-I7737)</f>
        <v>330.81</v>
      </c>
      <c r="Q7737" s="0" t="n">
        <f aca="false">MAX(0,F7737-H7737-K7737-L7737)</f>
        <v>0</v>
      </c>
    </row>
    <row r="7738" customFormat="false" ht="15" hidden="false" customHeight="false" outlineLevel="0" collapsed="false">
      <c r="A7738" s="0" t="n">
        <f aca="false">'Profiles 8760'!A7727</f>
        <v>7725</v>
      </c>
      <c r="B7738" s="0" t="n">
        <f aca="false">'Profiles 8760'!B7727</f>
        <v>11</v>
      </c>
      <c r="C7738" s="0" t="n">
        <f aca="false">'Profiles 8760'!E7727</f>
        <v>1</v>
      </c>
      <c r="D7738" s="0" t="n">
        <f aca="false">'Profiles 8760'!F7727</f>
        <v>0</v>
      </c>
      <c r="E7738" s="0" t="n">
        <f aca="false">'Profiles 8760'!G7727</f>
        <v>0.073647</v>
      </c>
      <c r="F7738" s="0" t="n">
        <f aca="false">D7738*Assumptions!$C$11*$B$7+E7738*Assumptions!$C$12*$B$8</f>
        <v>3.0121623</v>
      </c>
      <c r="G7738" s="0" t="n">
        <f aca="false">C7738*Assumptions!$C$15</f>
        <v>200</v>
      </c>
      <c r="H7738" s="0" t="n">
        <f aca="false">MIN(F7738,G7738)</f>
        <v>3.0121623</v>
      </c>
      <c r="I7738" s="0" t="n">
        <f aca="false">IF(C7738=1,MIN(G7738-H7738,Assumptions!$C$13,P7737),0)</f>
        <v>180</v>
      </c>
      <c r="J7738" s="0" t="n">
        <f aca="false">H7738+I7738</f>
        <v>183.0121623</v>
      </c>
      <c r="K7738" s="0" t="n">
        <f aca="false">MIN(IF(C7738=1,F7738-H7738,F7738),Assumptions!$C$13,MAX(0,($B$5-P7737)/$B$6))</f>
        <v>0</v>
      </c>
      <c r="L7738" s="0" t="n">
        <f aca="false">IF(C7738=1,0,MIN(F7738-K7738,Assumptions!$C$15,MAX(0,$B$10-O7737-M7738)))</f>
        <v>0</v>
      </c>
      <c r="M7738" s="0" t="n">
        <f aca="false">'Profiles 8760'!H7727</f>
        <v>34400</v>
      </c>
      <c r="N7738" s="0" t="n">
        <f aca="false">J7738+L7738</f>
        <v>183.0121623</v>
      </c>
      <c r="O7738" s="0" t="n">
        <f aca="false">O7737+N7738</f>
        <v>717634.11002434</v>
      </c>
      <c r="P7738" s="0" t="n">
        <f aca="false">MIN($B$5,P7737+K7738*$B$6-I7738)</f>
        <v>150.81</v>
      </c>
      <c r="Q7738" s="0" t="n">
        <f aca="false">MAX(0,F7738-H7738-K7738-L7738)</f>
        <v>0</v>
      </c>
    </row>
    <row r="7739" customFormat="false" ht="15" hidden="false" customHeight="false" outlineLevel="0" collapsed="false">
      <c r="A7739" s="0" t="n">
        <f aca="false">'Profiles 8760'!A7728</f>
        <v>7726</v>
      </c>
      <c r="B7739" s="0" t="n">
        <f aca="false">'Profiles 8760'!B7728</f>
        <v>11</v>
      </c>
      <c r="C7739" s="0" t="n">
        <f aca="false">'Profiles 8760'!E7728</f>
        <v>0</v>
      </c>
      <c r="D7739" s="0" t="n">
        <f aca="false">'Profiles 8760'!F7728</f>
        <v>0</v>
      </c>
      <c r="E7739" s="0" t="n">
        <f aca="false">'Profiles 8760'!G7728</f>
        <v>0.076106</v>
      </c>
      <c r="F7739" s="0" t="n">
        <f aca="false">D7739*Assumptions!$C$11*$B$7+E7739*Assumptions!$C$12*$B$8</f>
        <v>3.1127354</v>
      </c>
      <c r="G7739" s="0" t="n">
        <f aca="false">C7739*Assumptions!$C$15</f>
        <v>0</v>
      </c>
      <c r="H7739" s="0" t="n">
        <f aca="false">MIN(F7739,G7739)</f>
        <v>0</v>
      </c>
      <c r="I7739" s="0" t="n">
        <f aca="false">IF(C7739=1,MIN(G7739-H7739,Assumptions!$C$13,P7738),0)</f>
        <v>0</v>
      </c>
      <c r="J7739" s="0" t="n">
        <f aca="false">H7739+I7739</f>
        <v>0</v>
      </c>
      <c r="K7739" s="0" t="n">
        <f aca="false">MIN(IF(C7739=1,F7739-H7739,F7739),Assumptions!$C$13,MAX(0,($B$5-P7738)/$B$6))</f>
        <v>3.1127354</v>
      </c>
      <c r="L7739" s="0" t="n">
        <f aca="false">IF(C7739=1,0,MIN(F7739-K7739,Assumptions!$C$15,MAX(0,$B$10-O7738-M7739)))</f>
        <v>0</v>
      </c>
      <c r="M7739" s="0" t="n">
        <f aca="false">'Profiles 8760'!H7728</f>
        <v>34400</v>
      </c>
      <c r="N7739" s="0" t="n">
        <f aca="false">J7739+L7739</f>
        <v>0</v>
      </c>
      <c r="O7739" s="0" t="n">
        <f aca="false">O7738+N7739</f>
        <v>717634.11002434</v>
      </c>
      <c r="P7739" s="0" t="n">
        <f aca="false">MIN($B$5,P7738+K7739*$B$6-I7739)</f>
        <v>153.50811904472</v>
      </c>
      <c r="Q7739" s="0" t="n">
        <f aca="false">MAX(0,F7739-H7739-K7739-L7739)</f>
        <v>0</v>
      </c>
    </row>
    <row r="7740" customFormat="false" ht="15" hidden="false" customHeight="false" outlineLevel="0" collapsed="false">
      <c r="A7740" s="0" t="n">
        <f aca="false">'Profiles 8760'!A7729</f>
        <v>7727</v>
      </c>
      <c r="B7740" s="0" t="n">
        <f aca="false">'Profiles 8760'!B7729</f>
        <v>11</v>
      </c>
      <c r="C7740" s="0" t="n">
        <f aca="false">'Profiles 8760'!E7729</f>
        <v>0</v>
      </c>
      <c r="D7740" s="0" t="n">
        <f aca="false">'Profiles 8760'!F7729</f>
        <v>0</v>
      </c>
      <c r="E7740" s="0" t="n">
        <f aca="false">'Profiles 8760'!G7729</f>
        <v>0.118801</v>
      </c>
      <c r="F7740" s="0" t="n">
        <f aca="false">D7740*Assumptions!$C$11*$B$7+E7740*Assumptions!$C$12*$B$8</f>
        <v>4.8589609</v>
      </c>
      <c r="G7740" s="0" t="n">
        <f aca="false">C7740*Assumptions!$C$15</f>
        <v>0</v>
      </c>
      <c r="H7740" s="0" t="n">
        <f aca="false">MIN(F7740,G7740)</f>
        <v>0</v>
      </c>
      <c r="I7740" s="0" t="n">
        <f aca="false">IF(C7740=1,MIN(G7740-H7740,Assumptions!$C$13,P7739),0)</f>
        <v>0</v>
      </c>
      <c r="J7740" s="0" t="n">
        <f aca="false">H7740+I7740</f>
        <v>0</v>
      </c>
      <c r="K7740" s="0" t="n">
        <f aca="false">MIN(IF(C7740=1,F7740-H7740,F7740),Assumptions!$C$13,MAX(0,($B$5-P7739)/$B$6))</f>
        <v>4.8589609</v>
      </c>
      <c r="L7740" s="0" t="n">
        <f aca="false">IF(C7740=1,0,MIN(F7740-K7740,Assumptions!$C$15,MAX(0,$B$10-O7739-M7740)))</f>
        <v>0</v>
      </c>
      <c r="M7740" s="0" t="n">
        <f aca="false">'Profiles 8760'!H7729</f>
        <v>34400</v>
      </c>
      <c r="N7740" s="0" t="n">
        <f aca="false">J7740+L7740</f>
        <v>0</v>
      </c>
      <c r="O7740" s="0" t="n">
        <f aca="false">O7739+N7740</f>
        <v>717634.11002434</v>
      </c>
      <c r="P7740" s="0" t="n">
        <f aca="false">MIN($B$5,P7739+K7740*$B$6-I7740)</f>
        <v>157.71986635284</v>
      </c>
      <c r="Q7740" s="0" t="n">
        <f aca="false">MAX(0,F7740-H7740-K7740-L7740)</f>
        <v>0</v>
      </c>
    </row>
    <row r="7741" customFormat="false" ht="15" hidden="false" customHeight="false" outlineLevel="0" collapsed="false">
      <c r="A7741" s="0" t="n">
        <f aca="false">'Profiles 8760'!A7730</f>
        <v>7728</v>
      </c>
      <c r="B7741" s="0" t="n">
        <f aca="false">'Profiles 8760'!B7730</f>
        <v>11</v>
      </c>
      <c r="C7741" s="0" t="n">
        <f aca="false">'Profiles 8760'!E7730</f>
        <v>0</v>
      </c>
      <c r="D7741" s="0" t="n">
        <f aca="false">'Profiles 8760'!F7730</f>
        <v>0</v>
      </c>
      <c r="E7741" s="0" t="n">
        <f aca="false">'Profiles 8760'!G7730</f>
        <v>0.117007</v>
      </c>
      <c r="F7741" s="0" t="n">
        <f aca="false">D7741*Assumptions!$C$11*$B$7+E7741*Assumptions!$C$12*$B$8</f>
        <v>4.7855863</v>
      </c>
      <c r="G7741" s="0" t="n">
        <f aca="false">C7741*Assumptions!$C$15</f>
        <v>0</v>
      </c>
      <c r="H7741" s="0" t="n">
        <f aca="false">MIN(F7741,G7741)</f>
        <v>0</v>
      </c>
      <c r="I7741" s="0" t="n">
        <f aca="false">IF(C7741=1,MIN(G7741-H7741,Assumptions!$C$13,P7740),0)</f>
        <v>0</v>
      </c>
      <c r="J7741" s="0" t="n">
        <f aca="false">H7741+I7741</f>
        <v>0</v>
      </c>
      <c r="K7741" s="0" t="n">
        <f aca="false">MIN(IF(C7741=1,F7741-H7741,F7741),Assumptions!$C$13,MAX(0,($B$5-P7740)/$B$6))</f>
        <v>4.7855863</v>
      </c>
      <c r="L7741" s="0" t="n">
        <f aca="false">IF(C7741=1,0,MIN(F7741-K7741,Assumptions!$C$15,MAX(0,$B$10-O7740-M7741)))</f>
        <v>0</v>
      </c>
      <c r="M7741" s="0" t="n">
        <f aca="false">'Profiles 8760'!H7730</f>
        <v>34400</v>
      </c>
      <c r="N7741" s="0" t="n">
        <f aca="false">J7741+L7741</f>
        <v>0</v>
      </c>
      <c r="O7741" s="0" t="n">
        <f aca="false">O7740+N7741</f>
        <v>717634.11002434</v>
      </c>
      <c r="P7741" s="0" t="n">
        <f aca="false">MIN($B$5,P7740+K7741*$B$6-I7741)</f>
        <v>161.86801255768</v>
      </c>
      <c r="Q7741" s="0" t="n">
        <f aca="false">MAX(0,F7741-H7741-K7741-L7741)</f>
        <v>0</v>
      </c>
    </row>
    <row r="7742" customFormat="false" ht="15" hidden="false" customHeight="false" outlineLevel="0" collapsed="false">
      <c r="A7742" s="0" t="n">
        <f aca="false">'Profiles 8760'!A7731</f>
        <v>7729</v>
      </c>
      <c r="B7742" s="0" t="n">
        <f aca="false">'Profiles 8760'!B7731</f>
        <v>11</v>
      </c>
      <c r="C7742" s="0" t="n">
        <f aca="false">'Profiles 8760'!E7731</f>
        <v>0</v>
      </c>
      <c r="D7742" s="0" t="n">
        <f aca="false">'Profiles 8760'!F7731</f>
        <v>0</v>
      </c>
      <c r="E7742" s="0" t="n">
        <f aca="false">'Profiles 8760'!G7731</f>
        <v>0.121671</v>
      </c>
      <c r="F7742" s="0" t="n">
        <f aca="false">D7742*Assumptions!$C$11*$B$7+E7742*Assumptions!$C$12*$B$8</f>
        <v>4.9763439</v>
      </c>
      <c r="G7742" s="0" t="n">
        <f aca="false">C7742*Assumptions!$C$15</f>
        <v>0</v>
      </c>
      <c r="H7742" s="0" t="n">
        <f aca="false">MIN(F7742,G7742)</f>
        <v>0</v>
      </c>
      <c r="I7742" s="0" t="n">
        <f aca="false">IF(C7742=1,MIN(G7742-H7742,Assumptions!$C$13,P7741),0)</f>
        <v>0</v>
      </c>
      <c r="J7742" s="0" t="n">
        <f aca="false">H7742+I7742</f>
        <v>0</v>
      </c>
      <c r="K7742" s="0" t="n">
        <f aca="false">MIN(IF(C7742=1,F7742-H7742,F7742),Assumptions!$C$13,MAX(0,($B$5-P7741)/$B$6))</f>
        <v>4.9763439</v>
      </c>
      <c r="L7742" s="0" t="n">
        <f aca="false">IF(C7742=1,0,MIN(F7742-K7742,Assumptions!$C$15,MAX(0,$B$10-O7741-M7742)))</f>
        <v>0</v>
      </c>
      <c r="M7742" s="0" t="n">
        <f aca="false">'Profiles 8760'!H7731</f>
        <v>34400</v>
      </c>
      <c r="N7742" s="0" t="n">
        <f aca="false">J7742+L7742</f>
        <v>0</v>
      </c>
      <c r="O7742" s="0" t="n">
        <f aca="false">O7741+N7742</f>
        <v>717634.11002434</v>
      </c>
      <c r="P7742" s="0" t="n">
        <f aca="false">MIN($B$5,P7741+K7742*$B$6-I7742)</f>
        <v>166.1815074502</v>
      </c>
      <c r="Q7742" s="0" t="n">
        <f aca="false">MAX(0,F7742-H7742-K7742-L7742)</f>
        <v>0</v>
      </c>
    </row>
    <row r="7743" customFormat="false" ht="15" hidden="false" customHeight="false" outlineLevel="0" collapsed="false">
      <c r="A7743" s="0" t="n">
        <f aca="false">'Profiles 8760'!A7732</f>
        <v>7730</v>
      </c>
      <c r="B7743" s="0" t="n">
        <f aca="false">'Profiles 8760'!B7732</f>
        <v>11</v>
      </c>
      <c r="C7743" s="0" t="n">
        <f aca="false">'Profiles 8760'!E7732</f>
        <v>0</v>
      </c>
      <c r="D7743" s="0" t="n">
        <f aca="false">'Profiles 8760'!F7732</f>
        <v>0</v>
      </c>
      <c r="E7743" s="0" t="n">
        <f aca="false">'Profiles 8760'!G7732</f>
        <v>0.163222</v>
      </c>
      <c r="F7743" s="0" t="n">
        <f aca="false">D7743*Assumptions!$C$11*$B$7+E7743*Assumptions!$C$12*$B$8</f>
        <v>6.6757798</v>
      </c>
      <c r="G7743" s="0" t="n">
        <f aca="false">C7743*Assumptions!$C$15</f>
        <v>0</v>
      </c>
      <c r="H7743" s="0" t="n">
        <f aca="false">MIN(F7743,G7743)</f>
        <v>0</v>
      </c>
      <c r="I7743" s="0" t="n">
        <f aca="false">IF(C7743=1,MIN(G7743-H7743,Assumptions!$C$13,P7742),0)</f>
        <v>0</v>
      </c>
      <c r="J7743" s="0" t="n">
        <f aca="false">H7743+I7743</f>
        <v>0</v>
      </c>
      <c r="K7743" s="0" t="n">
        <f aca="false">MIN(IF(C7743=1,F7743-H7743,F7743),Assumptions!$C$13,MAX(0,($B$5-P7742)/$B$6))</f>
        <v>6.6757798</v>
      </c>
      <c r="L7743" s="0" t="n">
        <f aca="false">IF(C7743=1,0,MIN(F7743-K7743,Assumptions!$C$15,MAX(0,$B$10-O7742-M7743)))</f>
        <v>0</v>
      </c>
      <c r="M7743" s="0" t="n">
        <f aca="false">'Profiles 8760'!H7732</f>
        <v>34400</v>
      </c>
      <c r="N7743" s="0" t="n">
        <f aca="false">J7743+L7743</f>
        <v>0</v>
      </c>
      <c r="O7743" s="0" t="n">
        <f aca="false">O7742+N7743</f>
        <v>717634.11002434</v>
      </c>
      <c r="P7743" s="0" t="n">
        <f aca="false">MIN($B$5,P7742+K7743*$B$6-I7743)</f>
        <v>171.96807338084</v>
      </c>
      <c r="Q7743" s="0" t="n">
        <f aca="false">MAX(0,F7743-H7743-K7743-L7743)</f>
        <v>0</v>
      </c>
    </row>
    <row r="7744" customFormat="false" ht="15" hidden="false" customHeight="false" outlineLevel="0" collapsed="false">
      <c r="A7744" s="0" t="n">
        <f aca="false">'Profiles 8760'!A7733</f>
        <v>7731</v>
      </c>
      <c r="B7744" s="0" t="n">
        <f aca="false">'Profiles 8760'!B7733</f>
        <v>11</v>
      </c>
      <c r="C7744" s="0" t="n">
        <f aca="false">'Profiles 8760'!E7733</f>
        <v>0</v>
      </c>
      <c r="D7744" s="0" t="n">
        <f aca="false">'Profiles 8760'!F7733</f>
        <v>0</v>
      </c>
      <c r="E7744" s="0" t="n">
        <f aca="false">'Profiles 8760'!G7733</f>
        <v>0.177702</v>
      </c>
      <c r="F7744" s="0" t="n">
        <f aca="false">D7744*Assumptions!$C$11*$B$7+E7744*Assumptions!$C$12*$B$8</f>
        <v>7.2680118</v>
      </c>
      <c r="G7744" s="0" t="n">
        <f aca="false">C7744*Assumptions!$C$15</f>
        <v>0</v>
      </c>
      <c r="H7744" s="0" t="n">
        <f aca="false">MIN(F7744,G7744)</f>
        <v>0</v>
      </c>
      <c r="I7744" s="0" t="n">
        <f aca="false">IF(C7744=1,MIN(G7744-H7744,Assumptions!$C$13,P7743),0)</f>
        <v>0</v>
      </c>
      <c r="J7744" s="0" t="n">
        <f aca="false">H7744+I7744</f>
        <v>0</v>
      </c>
      <c r="K7744" s="0" t="n">
        <f aca="false">MIN(IF(C7744=1,F7744-H7744,F7744),Assumptions!$C$13,MAX(0,($B$5-P7743)/$B$6))</f>
        <v>7.2680118</v>
      </c>
      <c r="L7744" s="0" t="n">
        <f aca="false">IF(C7744=1,0,MIN(F7744-K7744,Assumptions!$C$15,MAX(0,$B$10-O7743-M7744)))</f>
        <v>0</v>
      </c>
      <c r="M7744" s="0" t="n">
        <f aca="false">'Profiles 8760'!H7733</f>
        <v>34400</v>
      </c>
      <c r="N7744" s="0" t="n">
        <f aca="false">J7744+L7744</f>
        <v>0</v>
      </c>
      <c r="O7744" s="0" t="n">
        <f aca="false">O7743+N7744</f>
        <v>717634.11002434</v>
      </c>
      <c r="P7744" s="0" t="n">
        <f aca="false">MIN($B$5,P7743+K7744*$B$6-I7744)</f>
        <v>178.26798600908</v>
      </c>
      <c r="Q7744" s="0" t="n">
        <f aca="false">MAX(0,F7744-H7744-K7744-L7744)</f>
        <v>0</v>
      </c>
    </row>
    <row r="7745" customFormat="false" ht="15" hidden="false" customHeight="false" outlineLevel="0" collapsed="false">
      <c r="A7745" s="0" t="n">
        <f aca="false">'Profiles 8760'!A7734</f>
        <v>7732</v>
      </c>
      <c r="B7745" s="0" t="n">
        <f aca="false">'Profiles 8760'!B7734</f>
        <v>11</v>
      </c>
      <c r="C7745" s="0" t="n">
        <f aca="false">'Profiles 8760'!E7734</f>
        <v>0</v>
      </c>
      <c r="D7745" s="0" t="n">
        <f aca="false">'Profiles 8760'!F7734</f>
        <v>0</v>
      </c>
      <c r="E7745" s="0" t="n">
        <f aca="false">'Profiles 8760'!G7734</f>
        <v>0.234839</v>
      </c>
      <c r="F7745" s="0" t="n">
        <f aca="false">D7745*Assumptions!$C$11*$B$7+E7745*Assumptions!$C$12*$B$8</f>
        <v>9.6049151</v>
      </c>
      <c r="G7745" s="0" t="n">
        <f aca="false">C7745*Assumptions!$C$15</f>
        <v>0</v>
      </c>
      <c r="H7745" s="0" t="n">
        <f aca="false">MIN(F7745,G7745)</f>
        <v>0</v>
      </c>
      <c r="I7745" s="0" t="n">
        <f aca="false">IF(C7745=1,MIN(G7745-H7745,Assumptions!$C$13,P7744),0)</f>
        <v>0</v>
      </c>
      <c r="J7745" s="0" t="n">
        <f aca="false">H7745+I7745</f>
        <v>0</v>
      </c>
      <c r="K7745" s="0" t="n">
        <f aca="false">MIN(IF(C7745=1,F7745-H7745,F7745),Assumptions!$C$13,MAX(0,($B$5-P7744)/$B$6))</f>
        <v>9.6049151</v>
      </c>
      <c r="L7745" s="0" t="n">
        <f aca="false">IF(C7745=1,0,MIN(F7745-K7745,Assumptions!$C$15,MAX(0,$B$10-O7744-M7745)))</f>
        <v>0</v>
      </c>
      <c r="M7745" s="0" t="n">
        <f aca="false">'Profiles 8760'!H7734</f>
        <v>34400</v>
      </c>
      <c r="N7745" s="0" t="n">
        <f aca="false">J7745+L7745</f>
        <v>0</v>
      </c>
      <c r="O7745" s="0" t="n">
        <f aca="false">O7744+N7745</f>
        <v>717634.11002434</v>
      </c>
      <c r="P7745" s="0" t="n">
        <f aca="false">MIN($B$5,P7744+K7745*$B$6-I7745)</f>
        <v>186.59352641776</v>
      </c>
      <c r="Q7745" s="0" t="n">
        <f aca="false">MAX(0,F7745-H7745-K7745-L7745)</f>
        <v>0</v>
      </c>
    </row>
    <row r="7746" customFormat="false" ht="15" hidden="false" customHeight="false" outlineLevel="0" collapsed="false">
      <c r="A7746" s="0" t="n">
        <f aca="false">'Profiles 8760'!A7735</f>
        <v>7733</v>
      </c>
      <c r="B7746" s="0" t="n">
        <f aca="false">'Profiles 8760'!B7735</f>
        <v>11</v>
      </c>
      <c r="C7746" s="0" t="n">
        <f aca="false">'Profiles 8760'!E7735</f>
        <v>0</v>
      </c>
      <c r="D7746" s="0" t="n">
        <f aca="false">'Profiles 8760'!F7735</f>
        <v>0</v>
      </c>
      <c r="E7746" s="0" t="n">
        <f aca="false">'Profiles 8760'!G7735</f>
        <v>0.202866</v>
      </c>
      <c r="F7746" s="0" t="n">
        <f aca="false">D7746*Assumptions!$C$11*$B$7+E7746*Assumptions!$C$12*$B$8</f>
        <v>8.2972194</v>
      </c>
      <c r="G7746" s="0" t="n">
        <f aca="false">C7746*Assumptions!$C$15</f>
        <v>0</v>
      </c>
      <c r="H7746" s="0" t="n">
        <f aca="false">MIN(F7746,G7746)</f>
        <v>0</v>
      </c>
      <c r="I7746" s="0" t="n">
        <f aca="false">IF(C7746=1,MIN(G7746-H7746,Assumptions!$C$13,P7745),0)</f>
        <v>0</v>
      </c>
      <c r="J7746" s="0" t="n">
        <f aca="false">H7746+I7746</f>
        <v>0</v>
      </c>
      <c r="K7746" s="0" t="n">
        <f aca="false">MIN(IF(C7746=1,F7746-H7746,F7746),Assumptions!$C$13,MAX(0,($B$5-P7745)/$B$6))</f>
        <v>8.2972194</v>
      </c>
      <c r="L7746" s="0" t="n">
        <f aca="false">IF(C7746=1,0,MIN(F7746-K7746,Assumptions!$C$15,MAX(0,$B$10-O7745-M7746)))</f>
        <v>0</v>
      </c>
      <c r="M7746" s="0" t="n">
        <f aca="false">'Profiles 8760'!H7735</f>
        <v>34400</v>
      </c>
      <c r="N7746" s="0" t="n">
        <f aca="false">J7746+L7746</f>
        <v>0</v>
      </c>
      <c r="O7746" s="0" t="n">
        <f aca="false">O7745+N7746</f>
        <v>717634.11002434</v>
      </c>
      <c r="P7746" s="0" t="n">
        <f aca="false">MIN($B$5,P7745+K7746*$B$6-I7746)</f>
        <v>193.78555619368</v>
      </c>
      <c r="Q7746" s="0" t="n">
        <f aca="false">MAX(0,F7746-H7746-K7746-L7746)</f>
        <v>0</v>
      </c>
    </row>
    <row r="7747" customFormat="false" ht="15" hidden="false" customHeight="false" outlineLevel="0" collapsed="false">
      <c r="A7747" s="0" t="n">
        <f aca="false">'Profiles 8760'!A7736</f>
        <v>7734</v>
      </c>
      <c r="B7747" s="0" t="n">
        <f aca="false">'Profiles 8760'!B7736</f>
        <v>11</v>
      </c>
      <c r="C7747" s="0" t="n">
        <f aca="false">'Profiles 8760'!E7736</f>
        <v>0</v>
      </c>
      <c r="D7747" s="0" t="n">
        <f aca="false">'Profiles 8760'!F7736</f>
        <v>0</v>
      </c>
      <c r="E7747" s="0" t="n">
        <f aca="false">'Profiles 8760'!G7736</f>
        <v>0.174798</v>
      </c>
      <c r="F7747" s="0" t="n">
        <f aca="false">D7747*Assumptions!$C$11*$B$7+E7747*Assumptions!$C$12*$B$8</f>
        <v>7.1492382</v>
      </c>
      <c r="G7747" s="0" t="n">
        <f aca="false">C7747*Assumptions!$C$15</f>
        <v>0</v>
      </c>
      <c r="H7747" s="0" t="n">
        <f aca="false">MIN(F7747,G7747)</f>
        <v>0</v>
      </c>
      <c r="I7747" s="0" t="n">
        <f aca="false">IF(C7747=1,MIN(G7747-H7747,Assumptions!$C$13,P7746),0)</f>
        <v>0</v>
      </c>
      <c r="J7747" s="0" t="n">
        <f aca="false">H7747+I7747</f>
        <v>0</v>
      </c>
      <c r="K7747" s="0" t="n">
        <f aca="false">MIN(IF(C7747=1,F7747-H7747,F7747),Assumptions!$C$13,MAX(0,($B$5-P7746)/$B$6))</f>
        <v>7.1492382</v>
      </c>
      <c r="L7747" s="0" t="n">
        <f aca="false">IF(C7747=1,0,MIN(F7747-K7747,Assumptions!$C$15,MAX(0,$B$10-O7746-M7747)))</f>
        <v>0</v>
      </c>
      <c r="M7747" s="0" t="n">
        <f aca="false">'Profiles 8760'!H7736</f>
        <v>34400</v>
      </c>
      <c r="N7747" s="0" t="n">
        <f aca="false">J7747+L7747</f>
        <v>0</v>
      </c>
      <c r="O7747" s="0" t="n">
        <f aca="false">O7746+N7747</f>
        <v>717634.11002434</v>
      </c>
      <c r="P7747" s="0" t="n">
        <f aca="false">MIN($B$5,P7746+K7747*$B$6-I7747)</f>
        <v>199.98251586544</v>
      </c>
      <c r="Q7747" s="0" t="n">
        <f aca="false">MAX(0,F7747-H7747-K7747-L7747)</f>
        <v>0</v>
      </c>
    </row>
    <row r="7748" customFormat="false" ht="15" hidden="false" customHeight="false" outlineLevel="0" collapsed="false">
      <c r="A7748" s="0" t="n">
        <f aca="false">'Profiles 8760'!A7737</f>
        <v>7735</v>
      </c>
      <c r="B7748" s="0" t="n">
        <f aca="false">'Profiles 8760'!B7737</f>
        <v>11</v>
      </c>
      <c r="C7748" s="0" t="n">
        <f aca="false">'Profiles 8760'!E7737</f>
        <v>0</v>
      </c>
      <c r="D7748" s="0" t="n">
        <f aca="false">'Profiles 8760'!F7737</f>
        <v>0</v>
      </c>
      <c r="E7748" s="0" t="n">
        <f aca="false">'Profiles 8760'!G7737</f>
        <v>0.140962</v>
      </c>
      <c r="F7748" s="0" t="n">
        <f aca="false">D7748*Assumptions!$C$11*$B$7+E7748*Assumptions!$C$12*$B$8</f>
        <v>5.7653458</v>
      </c>
      <c r="G7748" s="0" t="n">
        <f aca="false">C7748*Assumptions!$C$15</f>
        <v>0</v>
      </c>
      <c r="H7748" s="0" t="n">
        <f aca="false">MIN(F7748,G7748)</f>
        <v>0</v>
      </c>
      <c r="I7748" s="0" t="n">
        <f aca="false">IF(C7748=1,MIN(G7748-H7748,Assumptions!$C$13,P7747),0)</f>
        <v>0</v>
      </c>
      <c r="J7748" s="0" t="n">
        <f aca="false">H7748+I7748</f>
        <v>0</v>
      </c>
      <c r="K7748" s="0" t="n">
        <f aca="false">MIN(IF(C7748=1,F7748-H7748,F7748),Assumptions!$C$13,MAX(0,($B$5-P7747)/$B$6))</f>
        <v>5.7653458</v>
      </c>
      <c r="L7748" s="0" t="n">
        <f aca="false">IF(C7748=1,0,MIN(F7748-K7748,Assumptions!$C$15,MAX(0,$B$10-O7747-M7748)))</f>
        <v>0</v>
      </c>
      <c r="M7748" s="0" t="n">
        <f aca="false">'Profiles 8760'!H7737</f>
        <v>34400</v>
      </c>
      <c r="N7748" s="0" t="n">
        <f aca="false">J7748+L7748</f>
        <v>0</v>
      </c>
      <c r="O7748" s="0" t="n">
        <f aca="false">O7747+N7748</f>
        <v>717634.11002434</v>
      </c>
      <c r="P7748" s="0" t="n">
        <f aca="false">MIN($B$5,P7747+K7748*$B$6-I7748)</f>
        <v>204.97991760488</v>
      </c>
      <c r="Q7748" s="0" t="n">
        <f aca="false">MAX(0,F7748-H7748-K7748-L7748)</f>
        <v>0</v>
      </c>
    </row>
    <row r="7749" customFormat="false" ht="15" hidden="false" customHeight="false" outlineLevel="0" collapsed="false">
      <c r="A7749" s="0" t="n">
        <f aca="false">'Profiles 8760'!A7738</f>
        <v>7736</v>
      </c>
      <c r="B7749" s="0" t="n">
        <f aca="false">'Profiles 8760'!B7738</f>
        <v>11</v>
      </c>
      <c r="C7749" s="0" t="n">
        <f aca="false">'Profiles 8760'!E7738</f>
        <v>1</v>
      </c>
      <c r="D7749" s="0" t="n">
        <f aca="false">'Profiles 8760'!F7738</f>
        <v>0.074626</v>
      </c>
      <c r="E7749" s="0" t="n">
        <f aca="false">'Profiles 8760'!G7738</f>
        <v>0.149873</v>
      </c>
      <c r="F7749" s="0" t="n">
        <f aca="false">D7749*Assumptions!$C$11*$B$7+E7749*Assumptions!$C$12*$B$8</f>
        <v>27.6817945</v>
      </c>
      <c r="G7749" s="0" t="n">
        <f aca="false">C7749*Assumptions!$C$15</f>
        <v>200</v>
      </c>
      <c r="H7749" s="0" t="n">
        <f aca="false">MIN(F7749,G7749)</f>
        <v>27.6817945</v>
      </c>
      <c r="I7749" s="0" t="n">
        <f aca="false">IF(C7749=1,MIN(G7749-H7749,Assumptions!$C$13,P7748),0)</f>
        <v>172.3182055</v>
      </c>
      <c r="J7749" s="0" t="n">
        <f aca="false">H7749+I7749</f>
        <v>200</v>
      </c>
      <c r="K7749" s="0" t="n">
        <f aca="false">MIN(IF(C7749=1,F7749-H7749,F7749),Assumptions!$C$13,MAX(0,($B$5-P7748)/$B$6))</f>
        <v>0</v>
      </c>
      <c r="L7749" s="0" t="n">
        <f aca="false">IF(C7749=1,0,MIN(F7749-K7749,Assumptions!$C$15,MAX(0,$B$10-O7748-M7749)))</f>
        <v>0</v>
      </c>
      <c r="M7749" s="0" t="n">
        <f aca="false">'Profiles 8760'!H7738</f>
        <v>34200</v>
      </c>
      <c r="N7749" s="0" t="n">
        <f aca="false">J7749+L7749</f>
        <v>200</v>
      </c>
      <c r="O7749" s="0" t="n">
        <f aca="false">O7748+N7749</f>
        <v>717834.11002434</v>
      </c>
      <c r="P7749" s="0" t="n">
        <f aca="false">MIN($B$5,P7748+K7749*$B$6-I7749)</f>
        <v>32.66171210488</v>
      </c>
      <c r="Q7749" s="0" t="n">
        <f aca="false">MAX(0,F7749-H7749-K7749-L7749)</f>
        <v>0</v>
      </c>
    </row>
    <row r="7750" customFormat="false" ht="15" hidden="false" customHeight="false" outlineLevel="0" collapsed="false">
      <c r="A7750" s="0" t="n">
        <f aca="false">'Profiles 8760'!A7739</f>
        <v>7737</v>
      </c>
      <c r="B7750" s="0" t="n">
        <f aca="false">'Profiles 8760'!B7739</f>
        <v>11</v>
      </c>
      <c r="C7750" s="0" t="n">
        <f aca="false">'Profiles 8760'!E7739</f>
        <v>1</v>
      </c>
      <c r="D7750" s="0" t="n">
        <f aca="false">'Profiles 8760'!F7739</f>
        <v>0.349442</v>
      </c>
      <c r="E7750" s="0" t="n">
        <f aca="false">'Profiles 8760'!G7739</f>
        <v>0.183591</v>
      </c>
      <c r="F7750" s="0" t="n">
        <f aca="false">D7750*Assumptions!$C$11*$B$7+E7750*Assumptions!$C$12*$B$8</f>
        <v>108.4277215</v>
      </c>
      <c r="G7750" s="0" t="n">
        <f aca="false">C7750*Assumptions!$C$15</f>
        <v>200</v>
      </c>
      <c r="H7750" s="0" t="n">
        <f aca="false">MIN(F7750,G7750)</f>
        <v>108.4277215</v>
      </c>
      <c r="I7750" s="0" t="n">
        <f aca="false">IF(C7750=1,MIN(G7750-H7750,Assumptions!$C$13,P7749),0)</f>
        <v>32.66171210488</v>
      </c>
      <c r="J7750" s="0" t="n">
        <f aca="false">H7750+I7750</f>
        <v>141.08943360488</v>
      </c>
      <c r="K7750" s="0" t="n">
        <f aca="false">MIN(IF(C7750=1,F7750-H7750,F7750),Assumptions!$C$13,MAX(0,($B$5-P7749)/$B$6))</f>
        <v>0</v>
      </c>
      <c r="L7750" s="0" t="n">
        <f aca="false">IF(C7750=1,0,MIN(F7750-K7750,Assumptions!$C$15,MAX(0,$B$10-O7749-M7750)))</f>
        <v>0</v>
      </c>
      <c r="M7750" s="0" t="n">
        <f aca="false">'Profiles 8760'!H7739</f>
        <v>34000</v>
      </c>
      <c r="N7750" s="0" t="n">
        <f aca="false">J7750+L7750</f>
        <v>141.08943360488</v>
      </c>
      <c r="O7750" s="0" t="n">
        <f aca="false">O7749+N7750</f>
        <v>717975.199457945</v>
      </c>
      <c r="P7750" s="0" t="n">
        <f aca="false">MIN($B$5,P7749+K7750*$B$6-I7750)</f>
        <v>0</v>
      </c>
      <c r="Q7750" s="0" t="n">
        <f aca="false">MAX(0,F7750-H7750-K7750-L7750)</f>
        <v>0</v>
      </c>
    </row>
    <row r="7751" customFormat="false" ht="15" hidden="false" customHeight="false" outlineLevel="0" collapsed="false">
      <c r="A7751" s="0" t="n">
        <f aca="false">'Profiles 8760'!A7740</f>
        <v>7738</v>
      </c>
      <c r="B7751" s="0" t="n">
        <f aca="false">'Profiles 8760'!B7740</f>
        <v>11</v>
      </c>
      <c r="C7751" s="0" t="n">
        <f aca="false">'Profiles 8760'!E7740</f>
        <v>0</v>
      </c>
      <c r="D7751" s="0" t="n">
        <f aca="false">'Profiles 8760'!F7740</f>
        <v>0.65843</v>
      </c>
      <c r="E7751" s="0" t="n">
        <f aca="false">'Profiles 8760'!G7740</f>
        <v>0.150262</v>
      </c>
      <c r="F7751" s="0" t="n">
        <f aca="false">D7751*Assumptions!$C$11*$B$7+E7751*Assumptions!$C$12*$B$8</f>
        <v>196.3002998</v>
      </c>
      <c r="G7751" s="0" t="n">
        <f aca="false">C7751*Assumptions!$C$15</f>
        <v>0</v>
      </c>
      <c r="H7751" s="0" t="n">
        <f aca="false">MIN(F7751,G7751)</f>
        <v>0</v>
      </c>
      <c r="I7751" s="0" t="n">
        <f aca="false">IF(C7751=1,MIN(G7751-H7751,Assumptions!$C$13,P7750),0)</f>
        <v>0</v>
      </c>
      <c r="J7751" s="0" t="n">
        <f aca="false">H7751+I7751</f>
        <v>0</v>
      </c>
      <c r="K7751" s="0" t="n">
        <f aca="false">MIN(IF(C7751=1,F7751-H7751,F7751),Assumptions!$C$13,MAX(0,($B$5-P7750)/$B$6))</f>
        <v>180</v>
      </c>
      <c r="L7751" s="0" t="n">
        <f aca="false">IF(C7751=1,0,MIN(F7751-K7751,Assumptions!$C$15,MAX(0,$B$10-O7750-M7751)))</f>
        <v>16.3002998</v>
      </c>
      <c r="M7751" s="0" t="n">
        <f aca="false">'Profiles 8760'!H7740</f>
        <v>34000</v>
      </c>
      <c r="N7751" s="0" t="n">
        <f aca="false">J7751+L7751</f>
        <v>16.3002998</v>
      </c>
      <c r="O7751" s="0" t="n">
        <f aca="false">O7750+N7751</f>
        <v>717991.499757745</v>
      </c>
      <c r="P7751" s="0" t="n">
        <f aca="false">MIN($B$5,P7750+K7751*$B$6-I7751)</f>
        <v>156.024</v>
      </c>
      <c r="Q7751" s="0" t="n">
        <f aca="false">MAX(0,F7751-H7751-K7751-L7751)</f>
        <v>0</v>
      </c>
    </row>
    <row r="7752" customFormat="false" ht="15" hidden="false" customHeight="false" outlineLevel="0" collapsed="false">
      <c r="A7752" s="0" t="n">
        <f aca="false">'Profiles 8760'!A7741</f>
        <v>7739</v>
      </c>
      <c r="B7752" s="0" t="n">
        <f aca="false">'Profiles 8760'!B7741</f>
        <v>11</v>
      </c>
      <c r="C7752" s="0" t="n">
        <f aca="false">'Profiles 8760'!E7741</f>
        <v>0</v>
      </c>
      <c r="D7752" s="0" t="n">
        <f aca="false">'Profiles 8760'!F7741</f>
        <v>0.93054</v>
      </c>
      <c r="E7752" s="0" t="n">
        <f aca="false">'Profiles 8760'!G7741</f>
        <v>0.186762</v>
      </c>
      <c r="F7752" s="0" t="n">
        <f aca="false">D7752*Assumptions!$C$11*$B$7+E7752*Assumptions!$C$12*$B$8</f>
        <v>276.3785178</v>
      </c>
      <c r="G7752" s="0" t="n">
        <f aca="false">C7752*Assumptions!$C$15</f>
        <v>0</v>
      </c>
      <c r="H7752" s="0" t="n">
        <f aca="false">MIN(F7752,G7752)</f>
        <v>0</v>
      </c>
      <c r="I7752" s="0" t="n">
        <f aca="false">IF(C7752=1,MIN(G7752-H7752,Assumptions!$C$13,P7751),0)</f>
        <v>0</v>
      </c>
      <c r="J7752" s="0" t="n">
        <f aca="false">H7752+I7752</f>
        <v>0</v>
      </c>
      <c r="K7752" s="0" t="n">
        <f aca="false">MIN(IF(C7752=1,F7752-H7752,F7752),Assumptions!$C$13,MAX(0,($B$5-P7751)/$B$6))</f>
        <v>180</v>
      </c>
      <c r="L7752" s="0" t="n">
        <f aca="false">IF(C7752=1,0,MIN(F7752-K7752,Assumptions!$C$15,MAX(0,$B$10-O7751-M7752)))</f>
        <v>96.3785178</v>
      </c>
      <c r="M7752" s="0" t="n">
        <f aca="false">'Profiles 8760'!H7741</f>
        <v>34000</v>
      </c>
      <c r="N7752" s="0" t="n">
        <f aca="false">J7752+L7752</f>
        <v>96.3785178</v>
      </c>
      <c r="O7752" s="0" t="n">
        <f aca="false">O7751+N7752</f>
        <v>718087.878275545</v>
      </c>
      <c r="P7752" s="0" t="n">
        <f aca="false">MIN($B$5,P7751+K7752*$B$6-I7752)</f>
        <v>312.048</v>
      </c>
      <c r="Q7752" s="0" t="n">
        <f aca="false">MAX(0,F7752-H7752-K7752-L7752)</f>
        <v>0</v>
      </c>
    </row>
    <row r="7753" customFormat="false" ht="15" hidden="false" customHeight="false" outlineLevel="0" collapsed="false">
      <c r="A7753" s="0" t="n">
        <f aca="false">'Profiles 8760'!A7742</f>
        <v>7740</v>
      </c>
      <c r="B7753" s="0" t="n">
        <f aca="false">'Profiles 8760'!B7742</f>
        <v>11</v>
      </c>
      <c r="C7753" s="0" t="n">
        <f aca="false">'Profiles 8760'!E7742</f>
        <v>0</v>
      </c>
      <c r="D7753" s="0" t="n">
        <f aca="false">'Profiles 8760'!F7742</f>
        <v>1</v>
      </c>
      <c r="E7753" s="0" t="n">
        <f aca="false">'Profiles 8760'!G7742</f>
        <v>0.229322</v>
      </c>
      <c r="F7753" s="0" t="n">
        <f aca="false">D7753*Assumptions!$C$11*$B$7+E7753*Assumptions!$C$12*$B$8</f>
        <v>298.1792698</v>
      </c>
      <c r="G7753" s="0" t="n">
        <f aca="false">C7753*Assumptions!$C$15</f>
        <v>0</v>
      </c>
      <c r="H7753" s="0" t="n">
        <f aca="false">MIN(F7753,G7753)</f>
        <v>0</v>
      </c>
      <c r="I7753" s="0" t="n">
        <f aca="false">IF(C7753=1,MIN(G7753-H7753,Assumptions!$C$13,P7752),0)</f>
        <v>0</v>
      </c>
      <c r="J7753" s="0" t="n">
        <f aca="false">H7753+I7753</f>
        <v>0</v>
      </c>
      <c r="K7753" s="0" t="n">
        <f aca="false">MIN(IF(C7753=1,F7753-H7753,F7753),Assumptions!$C$13,MAX(0,($B$5-P7752)/$B$6))</f>
        <v>180</v>
      </c>
      <c r="L7753" s="0" t="n">
        <f aca="false">IF(C7753=1,0,MIN(F7753-K7753,Assumptions!$C$15,MAX(0,$B$10-O7752-M7753)))</f>
        <v>118.1792698</v>
      </c>
      <c r="M7753" s="0" t="n">
        <f aca="false">'Profiles 8760'!H7742</f>
        <v>34000</v>
      </c>
      <c r="N7753" s="0" t="n">
        <f aca="false">J7753+L7753</f>
        <v>118.1792698</v>
      </c>
      <c r="O7753" s="0" t="n">
        <f aca="false">O7752+N7753</f>
        <v>718206.057545345</v>
      </c>
      <c r="P7753" s="0" t="n">
        <f aca="false">MIN($B$5,P7752+K7753*$B$6-I7753)</f>
        <v>468.072</v>
      </c>
      <c r="Q7753" s="0" t="n">
        <f aca="false">MAX(0,F7753-H7753-K7753-L7753)</f>
        <v>0</v>
      </c>
    </row>
    <row r="7754" customFormat="false" ht="15" hidden="false" customHeight="false" outlineLevel="0" collapsed="false">
      <c r="A7754" s="0" t="n">
        <f aca="false">'Profiles 8760'!A7743</f>
        <v>7741</v>
      </c>
      <c r="B7754" s="0" t="n">
        <f aca="false">'Profiles 8760'!B7743</f>
        <v>11</v>
      </c>
      <c r="C7754" s="0" t="n">
        <f aca="false">'Profiles 8760'!E7743</f>
        <v>0</v>
      </c>
      <c r="D7754" s="0" t="n">
        <f aca="false">'Profiles 8760'!F7743</f>
        <v>1</v>
      </c>
      <c r="E7754" s="0" t="n">
        <f aca="false">'Profiles 8760'!G7743</f>
        <v>0.14452</v>
      </c>
      <c r="F7754" s="0" t="n">
        <f aca="false">D7754*Assumptions!$C$11*$B$7+E7754*Assumptions!$C$12*$B$8</f>
        <v>294.710868</v>
      </c>
      <c r="G7754" s="0" t="n">
        <f aca="false">C7754*Assumptions!$C$15</f>
        <v>0</v>
      </c>
      <c r="H7754" s="0" t="n">
        <f aca="false">MIN(F7754,G7754)</f>
        <v>0</v>
      </c>
      <c r="I7754" s="0" t="n">
        <f aca="false">IF(C7754=1,MIN(G7754-H7754,Assumptions!$C$13,P7753),0)</f>
        <v>0</v>
      </c>
      <c r="J7754" s="0" t="n">
        <f aca="false">H7754+I7754</f>
        <v>0</v>
      </c>
      <c r="K7754" s="0" t="n">
        <f aca="false">MIN(IF(C7754=1,F7754-H7754,F7754),Assumptions!$C$13,MAX(0,($B$5-P7753)/$B$6))</f>
        <v>49.3054914628519</v>
      </c>
      <c r="L7754" s="0" t="n">
        <f aca="false">IF(C7754=1,0,MIN(F7754-K7754,Assumptions!$C$15,MAX(0,$B$10-O7753-M7754)))</f>
        <v>200</v>
      </c>
      <c r="M7754" s="0" t="n">
        <f aca="false">'Profiles 8760'!H7743</f>
        <v>34000</v>
      </c>
      <c r="N7754" s="0" t="n">
        <f aca="false">J7754+L7754</f>
        <v>200</v>
      </c>
      <c r="O7754" s="0" t="n">
        <f aca="false">O7753+N7754</f>
        <v>718406.057545345</v>
      </c>
      <c r="P7754" s="0" t="n">
        <f aca="false">MIN($B$5,P7753+K7754*$B$6-I7754)</f>
        <v>510.81</v>
      </c>
      <c r="Q7754" s="0" t="n">
        <f aca="false">MAX(0,F7754-H7754-K7754-L7754)</f>
        <v>45.4053765371481</v>
      </c>
    </row>
    <row r="7755" customFormat="false" ht="15" hidden="false" customHeight="false" outlineLevel="0" collapsed="false">
      <c r="A7755" s="0" t="n">
        <f aca="false">'Profiles 8760'!A7744</f>
        <v>7742</v>
      </c>
      <c r="B7755" s="0" t="n">
        <f aca="false">'Profiles 8760'!B7744</f>
        <v>11</v>
      </c>
      <c r="C7755" s="0" t="n">
        <f aca="false">'Profiles 8760'!E7744</f>
        <v>0</v>
      </c>
      <c r="D7755" s="0" t="n">
        <f aca="false">'Profiles 8760'!F7744</f>
        <v>1</v>
      </c>
      <c r="E7755" s="0" t="n">
        <f aca="false">'Profiles 8760'!G7744</f>
        <v>0.143765</v>
      </c>
      <c r="F7755" s="0" t="n">
        <f aca="false">D7755*Assumptions!$C$11*$B$7+E7755*Assumptions!$C$12*$B$8</f>
        <v>294.6799885</v>
      </c>
      <c r="G7755" s="0" t="n">
        <f aca="false">C7755*Assumptions!$C$15</f>
        <v>0</v>
      </c>
      <c r="H7755" s="0" t="n">
        <f aca="false">MIN(F7755,G7755)</f>
        <v>0</v>
      </c>
      <c r="I7755" s="0" t="n">
        <f aca="false">IF(C7755=1,MIN(G7755-H7755,Assumptions!$C$13,P7754),0)</f>
        <v>0</v>
      </c>
      <c r="J7755" s="0" t="n">
        <f aca="false">H7755+I7755</f>
        <v>0</v>
      </c>
      <c r="K7755" s="0" t="n">
        <f aca="false">MIN(IF(C7755=1,F7755-H7755,F7755),Assumptions!$C$13,MAX(0,($B$5-P7754)/$B$6))</f>
        <v>0</v>
      </c>
      <c r="L7755" s="0" t="n">
        <f aca="false">IF(C7755=1,0,MIN(F7755-K7755,Assumptions!$C$15,MAX(0,$B$10-O7754-M7755)))</f>
        <v>200</v>
      </c>
      <c r="M7755" s="0" t="n">
        <f aca="false">'Profiles 8760'!H7744</f>
        <v>34000</v>
      </c>
      <c r="N7755" s="0" t="n">
        <f aca="false">J7755+L7755</f>
        <v>200</v>
      </c>
      <c r="O7755" s="0" t="n">
        <f aca="false">O7754+N7755</f>
        <v>718606.057545345</v>
      </c>
      <c r="P7755" s="0" t="n">
        <f aca="false">MIN($B$5,P7754+K7755*$B$6-I7755)</f>
        <v>510.81</v>
      </c>
      <c r="Q7755" s="0" t="n">
        <f aca="false">MAX(0,F7755-H7755-K7755-L7755)</f>
        <v>94.6799885</v>
      </c>
    </row>
    <row r="7756" customFormat="false" ht="15" hidden="false" customHeight="false" outlineLevel="0" collapsed="false">
      <c r="A7756" s="0" t="n">
        <f aca="false">'Profiles 8760'!A7745</f>
        <v>7743</v>
      </c>
      <c r="B7756" s="0" t="n">
        <f aca="false">'Profiles 8760'!B7745</f>
        <v>11</v>
      </c>
      <c r="C7756" s="0" t="n">
        <f aca="false">'Profiles 8760'!E7745</f>
        <v>0</v>
      </c>
      <c r="D7756" s="0" t="n">
        <f aca="false">'Profiles 8760'!F7745</f>
        <v>0.93054</v>
      </c>
      <c r="E7756" s="0" t="n">
        <f aca="false">'Profiles 8760'!G7745</f>
        <v>0.107965</v>
      </c>
      <c r="F7756" s="0" t="n">
        <f aca="false">D7756*Assumptions!$C$11*$B$7+E7756*Assumptions!$C$12*$B$8</f>
        <v>273.1557205</v>
      </c>
      <c r="G7756" s="0" t="n">
        <f aca="false">C7756*Assumptions!$C$15</f>
        <v>0</v>
      </c>
      <c r="H7756" s="0" t="n">
        <f aca="false">MIN(F7756,G7756)</f>
        <v>0</v>
      </c>
      <c r="I7756" s="0" t="n">
        <f aca="false">IF(C7756=1,MIN(G7756-H7756,Assumptions!$C$13,P7755),0)</f>
        <v>0</v>
      </c>
      <c r="J7756" s="0" t="n">
        <f aca="false">H7756+I7756</f>
        <v>0</v>
      </c>
      <c r="K7756" s="0" t="n">
        <f aca="false">MIN(IF(C7756=1,F7756-H7756,F7756),Assumptions!$C$13,MAX(0,($B$5-P7755)/$B$6))</f>
        <v>0</v>
      </c>
      <c r="L7756" s="0" t="n">
        <f aca="false">IF(C7756=1,0,MIN(F7756-K7756,Assumptions!$C$15,MAX(0,$B$10-O7755-M7756)))</f>
        <v>200</v>
      </c>
      <c r="M7756" s="0" t="n">
        <f aca="false">'Profiles 8760'!H7745</f>
        <v>34000</v>
      </c>
      <c r="N7756" s="0" t="n">
        <f aca="false">J7756+L7756</f>
        <v>200</v>
      </c>
      <c r="O7756" s="0" t="n">
        <f aca="false">O7755+N7756</f>
        <v>718806.057545345</v>
      </c>
      <c r="P7756" s="0" t="n">
        <f aca="false">MIN($B$5,P7755+K7756*$B$6-I7756)</f>
        <v>510.81</v>
      </c>
      <c r="Q7756" s="0" t="n">
        <f aca="false">MAX(0,F7756-H7756-K7756-L7756)</f>
        <v>73.1557205</v>
      </c>
    </row>
    <row r="7757" customFormat="false" ht="15" hidden="false" customHeight="false" outlineLevel="0" collapsed="false">
      <c r="A7757" s="0" t="n">
        <f aca="false">'Profiles 8760'!A7746</f>
        <v>7744</v>
      </c>
      <c r="B7757" s="0" t="n">
        <f aca="false">'Profiles 8760'!B7746</f>
        <v>11</v>
      </c>
      <c r="C7757" s="0" t="n">
        <f aca="false">'Profiles 8760'!E7746</f>
        <v>0</v>
      </c>
      <c r="D7757" s="0" t="n">
        <f aca="false">'Profiles 8760'!F7746</f>
        <v>0.65843</v>
      </c>
      <c r="E7757" s="0" t="n">
        <f aca="false">'Profiles 8760'!G7746</f>
        <v>0.078839</v>
      </c>
      <c r="F7757" s="0" t="n">
        <f aca="false">D7757*Assumptions!$C$11*$B$7+E7757*Assumptions!$C$12*$B$8</f>
        <v>193.3790991</v>
      </c>
      <c r="G7757" s="0" t="n">
        <f aca="false">C7757*Assumptions!$C$15</f>
        <v>0</v>
      </c>
      <c r="H7757" s="0" t="n">
        <f aca="false">MIN(F7757,G7757)</f>
        <v>0</v>
      </c>
      <c r="I7757" s="0" t="n">
        <f aca="false">IF(C7757=1,MIN(G7757-H7757,Assumptions!$C$13,P7756),0)</f>
        <v>0</v>
      </c>
      <c r="J7757" s="0" t="n">
        <f aca="false">H7757+I7757</f>
        <v>0</v>
      </c>
      <c r="K7757" s="0" t="n">
        <f aca="false">MIN(IF(C7757=1,F7757-H7757,F7757),Assumptions!$C$13,MAX(0,($B$5-P7756)/$B$6))</f>
        <v>0</v>
      </c>
      <c r="L7757" s="0" t="n">
        <f aca="false">IF(C7757=1,0,MIN(F7757-K7757,Assumptions!$C$15,MAX(0,$B$10-O7756-M7757)))</f>
        <v>193.3790991</v>
      </c>
      <c r="M7757" s="0" t="n">
        <f aca="false">'Profiles 8760'!H7746</f>
        <v>34000</v>
      </c>
      <c r="N7757" s="0" t="n">
        <f aca="false">J7757+L7757</f>
        <v>193.3790991</v>
      </c>
      <c r="O7757" s="0" t="n">
        <f aca="false">O7756+N7757</f>
        <v>718999.436644445</v>
      </c>
      <c r="P7757" s="0" t="n">
        <f aca="false">MIN($B$5,P7756+K7757*$B$6-I7757)</f>
        <v>510.81</v>
      </c>
      <c r="Q7757" s="0" t="n">
        <f aca="false">MAX(0,F7757-H7757-K7757-L7757)</f>
        <v>0</v>
      </c>
    </row>
    <row r="7758" customFormat="false" ht="15" hidden="false" customHeight="false" outlineLevel="0" collapsed="false">
      <c r="A7758" s="0" t="n">
        <f aca="false">'Profiles 8760'!A7747</f>
        <v>7745</v>
      </c>
      <c r="B7758" s="0" t="n">
        <f aca="false">'Profiles 8760'!B7747</f>
        <v>11</v>
      </c>
      <c r="C7758" s="0" t="n">
        <f aca="false">'Profiles 8760'!E7747</f>
        <v>0</v>
      </c>
      <c r="D7758" s="0" t="n">
        <f aca="false">'Profiles 8760'!F7747</f>
        <v>0.349442</v>
      </c>
      <c r="E7758" s="0" t="n">
        <f aca="false">'Profiles 8760'!G7747</f>
        <v>0.083676</v>
      </c>
      <c r="F7758" s="0" t="n">
        <f aca="false">D7758*Assumptions!$C$11*$B$7+E7758*Assumptions!$C$12*$B$8</f>
        <v>104.341198</v>
      </c>
      <c r="G7758" s="0" t="n">
        <f aca="false">C7758*Assumptions!$C$15</f>
        <v>0</v>
      </c>
      <c r="H7758" s="0" t="n">
        <f aca="false">MIN(F7758,G7758)</f>
        <v>0</v>
      </c>
      <c r="I7758" s="0" t="n">
        <f aca="false">IF(C7758=1,MIN(G7758-H7758,Assumptions!$C$13,P7757),0)</f>
        <v>0</v>
      </c>
      <c r="J7758" s="0" t="n">
        <f aca="false">H7758+I7758</f>
        <v>0</v>
      </c>
      <c r="K7758" s="0" t="n">
        <f aca="false">MIN(IF(C7758=1,F7758-H7758,F7758),Assumptions!$C$13,MAX(0,($B$5-P7757)/$B$6))</f>
        <v>0</v>
      </c>
      <c r="L7758" s="0" t="n">
        <f aca="false">IF(C7758=1,0,MIN(F7758-K7758,Assumptions!$C$15,MAX(0,$B$10-O7757-M7758)))</f>
        <v>104.341198</v>
      </c>
      <c r="M7758" s="0" t="n">
        <f aca="false">'Profiles 8760'!H7747</f>
        <v>34000</v>
      </c>
      <c r="N7758" s="0" t="n">
        <f aca="false">J7758+L7758</f>
        <v>104.341198</v>
      </c>
      <c r="O7758" s="0" t="n">
        <f aca="false">O7757+N7758</f>
        <v>719103.777842445</v>
      </c>
      <c r="P7758" s="0" t="n">
        <f aca="false">MIN($B$5,P7757+K7758*$B$6-I7758)</f>
        <v>510.81</v>
      </c>
      <c r="Q7758" s="0" t="n">
        <f aca="false">MAX(0,F7758-H7758-K7758-L7758)</f>
        <v>0</v>
      </c>
    </row>
    <row r="7759" customFormat="false" ht="15" hidden="false" customHeight="false" outlineLevel="0" collapsed="false">
      <c r="A7759" s="0" t="n">
        <f aca="false">'Profiles 8760'!A7748</f>
        <v>7746</v>
      </c>
      <c r="B7759" s="0" t="n">
        <f aca="false">'Profiles 8760'!B7748</f>
        <v>11</v>
      </c>
      <c r="C7759" s="0" t="n">
        <f aca="false">'Profiles 8760'!E7748</f>
        <v>0</v>
      </c>
      <c r="D7759" s="0" t="n">
        <f aca="false">'Profiles 8760'!F7748</f>
        <v>0.074626</v>
      </c>
      <c r="E7759" s="0" t="n">
        <f aca="false">'Profiles 8760'!G7748</f>
        <v>0.077916</v>
      </c>
      <c r="F7759" s="0" t="n">
        <f aca="false">D7759*Assumptions!$C$11*$B$7+E7759*Assumptions!$C$12*$B$8</f>
        <v>24.7387532</v>
      </c>
      <c r="G7759" s="0" t="n">
        <f aca="false">C7759*Assumptions!$C$15</f>
        <v>0</v>
      </c>
      <c r="H7759" s="0" t="n">
        <f aca="false">MIN(F7759,G7759)</f>
        <v>0</v>
      </c>
      <c r="I7759" s="0" t="n">
        <f aca="false">IF(C7759=1,MIN(G7759-H7759,Assumptions!$C$13,P7758),0)</f>
        <v>0</v>
      </c>
      <c r="J7759" s="0" t="n">
        <f aca="false">H7759+I7759</f>
        <v>0</v>
      </c>
      <c r="K7759" s="0" t="n">
        <f aca="false">MIN(IF(C7759=1,F7759-H7759,F7759),Assumptions!$C$13,MAX(0,($B$5-P7758)/$B$6))</f>
        <v>0</v>
      </c>
      <c r="L7759" s="0" t="n">
        <f aca="false">IF(C7759=1,0,MIN(F7759-K7759,Assumptions!$C$15,MAX(0,$B$10-O7758-M7759)))</f>
        <v>24.7387532</v>
      </c>
      <c r="M7759" s="0" t="n">
        <f aca="false">'Profiles 8760'!H7748</f>
        <v>34000</v>
      </c>
      <c r="N7759" s="0" t="n">
        <f aca="false">J7759+L7759</f>
        <v>24.7387532</v>
      </c>
      <c r="O7759" s="0" t="n">
        <f aca="false">O7758+N7759</f>
        <v>719128.516595645</v>
      </c>
      <c r="P7759" s="0" t="n">
        <f aca="false">MIN($B$5,P7758+K7759*$B$6-I7759)</f>
        <v>510.81</v>
      </c>
      <c r="Q7759" s="0" t="n">
        <f aca="false">MAX(0,F7759-H7759-K7759-L7759)</f>
        <v>0</v>
      </c>
    </row>
    <row r="7760" customFormat="false" ht="15" hidden="false" customHeight="false" outlineLevel="0" collapsed="false">
      <c r="A7760" s="0" t="n">
        <f aca="false">'Profiles 8760'!A7749</f>
        <v>7747</v>
      </c>
      <c r="B7760" s="0" t="n">
        <f aca="false">'Profiles 8760'!B7749</f>
        <v>11</v>
      </c>
      <c r="C7760" s="0" t="n">
        <f aca="false">'Profiles 8760'!E7749</f>
        <v>0</v>
      </c>
      <c r="D7760" s="0" t="n">
        <f aca="false">'Profiles 8760'!F7749</f>
        <v>0</v>
      </c>
      <c r="E7760" s="0" t="n">
        <f aca="false">'Profiles 8760'!G7749</f>
        <v>0.06936</v>
      </c>
      <c r="F7760" s="0" t="n">
        <f aca="false">D7760*Assumptions!$C$11*$B$7+E7760*Assumptions!$C$12*$B$8</f>
        <v>2.836824</v>
      </c>
      <c r="G7760" s="0" t="n">
        <f aca="false">C7760*Assumptions!$C$15</f>
        <v>0</v>
      </c>
      <c r="H7760" s="0" t="n">
        <f aca="false">MIN(F7760,G7760)</f>
        <v>0</v>
      </c>
      <c r="I7760" s="0" t="n">
        <f aca="false">IF(C7760=1,MIN(G7760-H7760,Assumptions!$C$13,P7759),0)</f>
        <v>0</v>
      </c>
      <c r="J7760" s="0" t="n">
        <f aca="false">H7760+I7760</f>
        <v>0</v>
      </c>
      <c r="K7760" s="0" t="n">
        <f aca="false">MIN(IF(C7760=1,F7760-H7760,F7760),Assumptions!$C$13,MAX(0,($B$5-P7759)/$B$6))</f>
        <v>0</v>
      </c>
      <c r="L7760" s="0" t="n">
        <f aca="false">IF(C7760=1,0,MIN(F7760-K7760,Assumptions!$C$15,MAX(0,$B$10-O7759-M7760)))</f>
        <v>2.836824</v>
      </c>
      <c r="M7760" s="0" t="n">
        <f aca="false">'Profiles 8760'!H7749</f>
        <v>34000</v>
      </c>
      <c r="N7760" s="0" t="n">
        <f aca="false">J7760+L7760</f>
        <v>2.836824</v>
      </c>
      <c r="O7760" s="0" t="n">
        <f aca="false">O7759+N7760</f>
        <v>719131.353419645</v>
      </c>
      <c r="P7760" s="0" t="n">
        <f aca="false">MIN($B$5,P7759+K7760*$B$6-I7760)</f>
        <v>510.81</v>
      </c>
      <c r="Q7760" s="0" t="n">
        <f aca="false">MAX(0,F7760-H7760-K7760-L7760)</f>
        <v>0</v>
      </c>
    </row>
    <row r="7761" customFormat="false" ht="15" hidden="false" customHeight="false" outlineLevel="0" collapsed="false">
      <c r="A7761" s="0" t="n">
        <f aca="false">'Profiles 8760'!A7750</f>
        <v>7748</v>
      </c>
      <c r="B7761" s="0" t="n">
        <f aca="false">'Profiles 8760'!B7750</f>
        <v>11</v>
      </c>
      <c r="C7761" s="0" t="n">
        <f aca="false">'Profiles 8760'!E7750</f>
        <v>1</v>
      </c>
      <c r="D7761" s="0" t="n">
        <f aca="false">'Profiles 8760'!F7750</f>
        <v>0</v>
      </c>
      <c r="E7761" s="0" t="n">
        <f aca="false">'Profiles 8760'!G7750</f>
        <v>0.084293</v>
      </c>
      <c r="F7761" s="0" t="n">
        <f aca="false">D7761*Assumptions!$C$11*$B$7+E7761*Assumptions!$C$12*$B$8</f>
        <v>3.4475837</v>
      </c>
      <c r="G7761" s="0" t="n">
        <f aca="false">C7761*Assumptions!$C$15</f>
        <v>200</v>
      </c>
      <c r="H7761" s="0" t="n">
        <f aca="false">MIN(F7761,G7761)</f>
        <v>3.4475837</v>
      </c>
      <c r="I7761" s="0" t="n">
        <f aca="false">IF(C7761=1,MIN(G7761-H7761,Assumptions!$C$13,P7760),0)</f>
        <v>180</v>
      </c>
      <c r="J7761" s="0" t="n">
        <f aca="false">H7761+I7761</f>
        <v>183.4475837</v>
      </c>
      <c r="K7761" s="0" t="n">
        <f aca="false">MIN(IF(C7761=1,F7761-H7761,F7761),Assumptions!$C$13,MAX(0,($B$5-P7760)/$B$6))</f>
        <v>0</v>
      </c>
      <c r="L7761" s="0" t="n">
        <f aca="false">IF(C7761=1,0,MIN(F7761-K7761,Assumptions!$C$15,MAX(0,$B$10-O7760-M7761)))</f>
        <v>0</v>
      </c>
      <c r="M7761" s="0" t="n">
        <f aca="false">'Profiles 8760'!H7750</f>
        <v>33800</v>
      </c>
      <c r="N7761" s="0" t="n">
        <f aca="false">J7761+L7761</f>
        <v>183.4475837</v>
      </c>
      <c r="O7761" s="0" t="n">
        <f aca="false">O7760+N7761</f>
        <v>719314.801003345</v>
      </c>
      <c r="P7761" s="0" t="n">
        <f aca="false">MIN($B$5,P7760+K7761*$B$6-I7761)</f>
        <v>330.81</v>
      </c>
      <c r="Q7761" s="0" t="n">
        <f aca="false">MAX(0,F7761-H7761-K7761-L7761)</f>
        <v>0</v>
      </c>
    </row>
    <row r="7762" customFormat="false" ht="15" hidden="false" customHeight="false" outlineLevel="0" collapsed="false">
      <c r="A7762" s="0" t="n">
        <f aca="false">'Profiles 8760'!A7751</f>
        <v>7749</v>
      </c>
      <c r="B7762" s="0" t="n">
        <f aca="false">'Profiles 8760'!B7751</f>
        <v>11</v>
      </c>
      <c r="C7762" s="0" t="n">
        <f aca="false">'Profiles 8760'!E7751</f>
        <v>1</v>
      </c>
      <c r="D7762" s="0" t="n">
        <f aca="false">'Profiles 8760'!F7751</f>
        <v>0</v>
      </c>
      <c r="E7762" s="0" t="n">
        <f aca="false">'Profiles 8760'!G7751</f>
        <v>0.101522</v>
      </c>
      <c r="F7762" s="0" t="n">
        <f aca="false">D7762*Assumptions!$C$11*$B$7+E7762*Assumptions!$C$12*$B$8</f>
        <v>4.1522498</v>
      </c>
      <c r="G7762" s="0" t="n">
        <f aca="false">C7762*Assumptions!$C$15</f>
        <v>200</v>
      </c>
      <c r="H7762" s="0" t="n">
        <f aca="false">MIN(F7762,G7762)</f>
        <v>4.1522498</v>
      </c>
      <c r="I7762" s="0" t="n">
        <f aca="false">IF(C7762=1,MIN(G7762-H7762,Assumptions!$C$13,P7761),0)</f>
        <v>180</v>
      </c>
      <c r="J7762" s="0" t="n">
        <f aca="false">H7762+I7762</f>
        <v>184.1522498</v>
      </c>
      <c r="K7762" s="0" t="n">
        <f aca="false">MIN(IF(C7762=1,F7762-H7762,F7762),Assumptions!$C$13,MAX(0,($B$5-P7761)/$B$6))</f>
        <v>0</v>
      </c>
      <c r="L7762" s="0" t="n">
        <f aca="false">IF(C7762=1,0,MIN(F7762-K7762,Assumptions!$C$15,MAX(0,$B$10-O7761-M7762)))</f>
        <v>0</v>
      </c>
      <c r="M7762" s="0" t="n">
        <f aca="false">'Profiles 8760'!H7751</f>
        <v>33600</v>
      </c>
      <c r="N7762" s="0" t="n">
        <f aca="false">J7762+L7762</f>
        <v>184.1522498</v>
      </c>
      <c r="O7762" s="0" t="n">
        <f aca="false">O7761+N7762</f>
        <v>719498.953253145</v>
      </c>
      <c r="P7762" s="0" t="n">
        <f aca="false">MIN($B$5,P7761+K7762*$B$6-I7762)</f>
        <v>150.81</v>
      </c>
      <c r="Q7762" s="0" t="n">
        <f aca="false">MAX(0,F7762-H7762-K7762-L7762)</f>
        <v>0</v>
      </c>
    </row>
    <row r="7763" customFormat="false" ht="15" hidden="false" customHeight="false" outlineLevel="0" collapsed="false">
      <c r="A7763" s="0" t="n">
        <f aca="false">'Profiles 8760'!A7752</f>
        <v>7750</v>
      </c>
      <c r="B7763" s="0" t="n">
        <f aca="false">'Profiles 8760'!B7752</f>
        <v>11</v>
      </c>
      <c r="C7763" s="0" t="n">
        <f aca="false">'Profiles 8760'!E7752</f>
        <v>0</v>
      </c>
      <c r="D7763" s="0" t="n">
        <f aca="false">'Profiles 8760'!F7752</f>
        <v>0</v>
      </c>
      <c r="E7763" s="0" t="n">
        <f aca="false">'Profiles 8760'!G7752</f>
        <v>0.109734</v>
      </c>
      <c r="F7763" s="0" t="n">
        <f aca="false">D7763*Assumptions!$C$11*$B$7+E7763*Assumptions!$C$12*$B$8</f>
        <v>4.4881206</v>
      </c>
      <c r="G7763" s="0" t="n">
        <f aca="false">C7763*Assumptions!$C$15</f>
        <v>0</v>
      </c>
      <c r="H7763" s="0" t="n">
        <f aca="false">MIN(F7763,G7763)</f>
        <v>0</v>
      </c>
      <c r="I7763" s="0" t="n">
        <f aca="false">IF(C7763=1,MIN(G7763-H7763,Assumptions!$C$13,P7762),0)</f>
        <v>0</v>
      </c>
      <c r="J7763" s="0" t="n">
        <f aca="false">H7763+I7763</f>
        <v>0</v>
      </c>
      <c r="K7763" s="0" t="n">
        <f aca="false">MIN(IF(C7763=1,F7763-H7763,F7763),Assumptions!$C$13,MAX(0,($B$5-P7762)/$B$6))</f>
        <v>4.4881206</v>
      </c>
      <c r="L7763" s="0" t="n">
        <f aca="false">IF(C7763=1,0,MIN(F7763-K7763,Assumptions!$C$15,MAX(0,$B$10-O7762-M7763)))</f>
        <v>0</v>
      </c>
      <c r="M7763" s="0" t="n">
        <f aca="false">'Profiles 8760'!H7752</f>
        <v>33600</v>
      </c>
      <c r="N7763" s="0" t="n">
        <f aca="false">J7763+L7763</f>
        <v>0</v>
      </c>
      <c r="O7763" s="0" t="n">
        <f aca="false">O7762+N7763</f>
        <v>719498.953253145</v>
      </c>
      <c r="P7763" s="0" t="n">
        <f aca="false">MIN($B$5,P7762+K7763*$B$6-I7763)</f>
        <v>154.70030293608</v>
      </c>
      <c r="Q7763" s="0" t="n">
        <f aca="false">MAX(0,F7763-H7763-K7763-L7763)</f>
        <v>0</v>
      </c>
    </row>
    <row r="7764" customFormat="false" ht="15" hidden="false" customHeight="false" outlineLevel="0" collapsed="false">
      <c r="A7764" s="0" t="n">
        <f aca="false">'Profiles 8760'!A7753</f>
        <v>7751</v>
      </c>
      <c r="B7764" s="0" t="n">
        <f aca="false">'Profiles 8760'!B7753</f>
        <v>11</v>
      </c>
      <c r="C7764" s="0" t="n">
        <f aca="false">'Profiles 8760'!E7753</f>
        <v>0</v>
      </c>
      <c r="D7764" s="0" t="n">
        <f aca="false">'Profiles 8760'!F7753</f>
        <v>0</v>
      </c>
      <c r="E7764" s="0" t="n">
        <f aca="false">'Profiles 8760'!G7753</f>
        <v>0.125869</v>
      </c>
      <c r="F7764" s="0" t="n">
        <f aca="false">D7764*Assumptions!$C$11*$B$7+E7764*Assumptions!$C$12*$B$8</f>
        <v>5.1480421</v>
      </c>
      <c r="G7764" s="0" t="n">
        <f aca="false">C7764*Assumptions!$C$15</f>
        <v>0</v>
      </c>
      <c r="H7764" s="0" t="n">
        <f aca="false">MIN(F7764,G7764)</f>
        <v>0</v>
      </c>
      <c r="I7764" s="0" t="n">
        <f aca="false">IF(C7764=1,MIN(G7764-H7764,Assumptions!$C$13,P7763),0)</f>
        <v>0</v>
      </c>
      <c r="J7764" s="0" t="n">
        <f aca="false">H7764+I7764</f>
        <v>0</v>
      </c>
      <c r="K7764" s="0" t="n">
        <f aca="false">MIN(IF(C7764=1,F7764-H7764,F7764),Assumptions!$C$13,MAX(0,($B$5-P7763)/$B$6))</f>
        <v>5.1480421</v>
      </c>
      <c r="L7764" s="0" t="n">
        <f aca="false">IF(C7764=1,0,MIN(F7764-K7764,Assumptions!$C$15,MAX(0,$B$10-O7763-M7764)))</f>
        <v>0</v>
      </c>
      <c r="M7764" s="0" t="n">
        <f aca="false">'Profiles 8760'!H7753</f>
        <v>33600</v>
      </c>
      <c r="N7764" s="0" t="n">
        <f aca="false">J7764+L7764</f>
        <v>0</v>
      </c>
      <c r="O7764" s="0" t="n">
        <f aca="false">O7763+N7764</f>
        <v>719498.953253145</v>
      </c>
      <c r="P7764" s="0" t="n">
        <f aca="false">MIN($B$5,P7763+K7764*$B$6-I7764)</f>
        <v>159.16262582836</v>
      </c>
      <c r="Q7764" s="0" t="n">
        <f aca="false">MAX(0,F7764-H7764-K7764-L7764)</f>
        <v>0</v>
      </c>
    </row>
    <row r="7765" customFormat="false" ht="15" hidden="false" customHeight="false" outlineLevel="0" collapsed="false">
      <c r="A7765" s="0" t="n">
        <f aca="false">'Profiles 8760'!A7754</f>
        <v>7752</v>
      </c>
      <c r="B7765" s="0" t="n">
        <f aca="false">'Profiles 8760'!B7754</f>
        <v>11</v>
      </c>
      <c r="C7765" s="0" t="n">
        <f aca="false">'Profiles 8760'!E7754</f>
        <v>0</v>
      </c>
      <c r="D7765" s="0" t="n">
        <f aca="false">'Profiles 8760'!F7754</f>
        <v>0</v>
      </c>
      <c r="E7765" s="0" t="n">
        <f aca="false">'Profiles 8760'!G7754</f>
        <v>0.216261</v>
      </c>
      <c r="F7765" s="0" t="n">
        <f aca="false">D7765*Assumptions!$C$11*$B$7+E7765*Assumptions!$C$12*$B$8</f>
        <v>8.8450749</v>
      </c>
      <c r="G7765" s="0" t="n">
        <f aca="false">C7765*Assumptions!$C$15</f>
        <v>0</v>
      </c>
      <c r="H7765" s="0" t="n">
        <f aca="false">MIN(F7765,G7765)</f>
        <v>0</v>
      </c>
      <c r="I7765" s="0" t="n">
        <f aca="false">IF(C7765=1,MIN(G7765-H7765,Assumptions!$C$13,P7764),0)</f>
        <v>0</v>
      </c>
      <c r="J7765" s="0" t="n">
        <f aca="false">H7765+I7765</f>
        <v>0</v>
      </c>
      <c r="K7765" s="0" t="n">
        <f aca="false">MIN(IF(C7765=1,F7765-H7765,F7765),Assumptions!$C$13,MAX(0,($B$5-P7764)/$B$6))</f>
        <v>8.8450749</v>
      </c>
      <c r="L7765" s="0" t="n">
        <f aca="false">IF(C7765=1,0,MIN(F7765-K7765,Assumptions!$C$15,MAX(0,$B$10-O7764-M7765)))</f>
        <v>0</v>
      </c>
      <c r="M7765" s="0" t="n">
        <f aca="false">'Profiles 8760'!H7754</f>
        <v>33600</v>
      </c>
      <c r="N7765" s="0" t="n">
        <f aca="false">J7765+L7765</f>
        <v>0</v>
      </c>
      <c r="O7765" s="0" t="n">
        <f aca="false">O7764+N7765</f>
        <v>719498.953253145</v>
      </c>
      <c r="P7765" s="0" t="n">
        <f aca="false">MIN($B$5,P7764+K7765*$B$6-I7765)</f>
        <v>166.82953675168</v>
      </c>
      <c r="Q7765" s="0" t="n">
        <f aca="false">MAX(0,F7765-H7765-K7765-L7765)</f>
        <v>0</v>
      </c>
    </row>
    <row r="7766" customFormat="false" ht="15" hidden="false" customHeight="false" outlineLevel="0" collapsed="false">
      <c r="A7766" s="0" t="n">
        <f aca="false">'Profiles 8760'!A7755</f>
        <v>7753</v>
      </c>
      <c r="B7766" s="0" t="n">
        <f aca="false">'Profiles 8760'!B7755</f>
        <v>11</v>
      </c>
      <c r="C7766" s="0" t="n">
        <f aca="false">'Profiles 8760'!E7755</f>
        <v>0</v>
      </c>
      <c r="D7766" s="0" t="n">
        <f aca="false">'Profiles 8760'!F7755</f>
        <v>0</v>
      </c>
      <c r="E7766" s="0" t="n">
        <f aca="false">'Profiles 8760'!G7755</f>
        <v>0.271814</v>
      </c>
      <c r="F7766" s="0" t="n">
        <f aca="false">D7766*Assumptions!$C$11*$B$7+E7766*Assumptions!$C$12*$B$8</f>
        <v>11.1171926</v>
      </c>
      <c r="G7766" s="0" t="n">
        <f aca="false">C7766*Assumptions!$C$15</f>
        <v>0</v>
      </c>
      <c r="H7766" s="0" t="n">
        <f aca="false">MIN(F7766,G7766)</f>
        <v>0</v>
      </c>
      <c r="I7766" s="0" t="n">
        <f aca="false">IF(C7766=1,MIN(G7766-H7766,Assumptions!$C$13,P7765),0)</f>
        <v>0</v>
      </c>
      <c r="J7766" s="0" t="n">
        <f aca="false">H7766+I7766</f>
        <v>0</v>
      </c>
      <c r="K7766" s="0" t="n">
        <f aca="false">MIN(IF(C7766=1,F7766-H7766,F7766),Assumptions!$C$13,MAX(0,($B$5-P7765)/$B$6))</f>
        <v>11.1171926</v>
      </c>
      <c r="L7766" s="0" t="n">
        <f aca="false">IF(C7766=1,0,MIN(F7766-K7766,Assumptions!$C$15,MAX(0,$B$10-O7765-M7766)))</f>
        <v>0</v>
      </c>
      <c r="M7766" s="0" t="n">
        <f aca="false">'Profiles 8760'!H7755</f>
        <v>33600</v>
      </c>
      <c r="N7766" s="0" t="n">
        <f aca="false">J7766+L7766</f>
        <v>0</v>
      </c>
      <c r="O7766" s="0" t="n">
        <f aca="false">O7765+N7766</f>
        <v>719498.953253145</v>
      </c>
      <c r="P7766" s="0" t="n">
        <f aca="false">MIN($B$5,P7765+K7766*$B$6-I7766)</f>
        <v>176.46591929736</v>
      </c>
      <c r="Q7766" s="0" t="n">
        <f aca="false">MAX(0,F7766-H7766-K7766-L7766)</f>
        <v>0</v>
      </c>
    </row>
    <row r="7767" customFormat="false" ht="15" hidden="false" customHeight="false" outlineLevel="0" collapsed="false">
      <c r="A7767" s="0" t="n">
        <f aca="false">'Profiles 8760'!A7756</f>
        <v>7754</v>
      </c>
      <c r="B7767" s="0" t="n">
        <f aca="false">'Profiles 8760'!B7756</f>
        <v>11</v>
      </c>
      <c r="C7767" s="0" t="n">
        <f aca="false">'Profiles 8760'!E7756</f>
        <v>0</v>
      </c>
      <c r="D7767" s="0" t="n">
        <f aca="false">'Profiles 8760'!F7756</f>
        <v>0</v>
      </c>
      <c r="E7767" s="0" t="n">
        <f aca="false">'Profiles 8760'!G7756</f>
        <v>0.299269</v>
      </c>
      <c r="F7767" s="0" t="n">
        <f aca="false">D7767*Assumptions!$C$11*$B$7+E7767*Assumptions!$C$12*$B$8</f>
        <v>12.2401021</v>
      </c>
      <c r="G7767" s="0" t="n">
        <f aca="false">C7767*Assumptions!$C$15</f>
        <v>0</v>
      </c>
      <c r="H7767" s="0" t="n">
        <f aca="false">MIN(F7767,G7767)</f>
        <v>0</v>
      </c>
      <c r="I7767" s="0" t="n">
        <f aca="false">IF(C7767=1,MIN(G7767-H7767,Assumptions!$C$13,P7766),0)</f>
        <v>0</v>
      </c>
      <c r="J7767" s="0" t="n">
        <f aca="false">H7767+I7767</f>
        <v>0</v>
      </c>
      <c r="K7767" s="0" t="n">
        <f aca="false">MIN(IF(C7767=1,F7767-H7767,F7767),Assumptions!$C$13,MAX(0,($B$5-P7766)/$B$6))</f>
        <v>12.2401021</v>
      </c>
      <c r="L7767" s="0" t="n">
        <f aca="false">IF(C7767=1,0,MIN(F7767-K7767,Assumptions!$C$15,MAX(0,$B$10-O7766-M7767)))</f>
        <v>0</v>
      </c>
      <c r="M7767" s="0" t="n">
        <f aca="false">'Profiles 8760'!H7756</f>
        <v>33600</v>
      </c>
      <c r="N7767" s="0" t="n">
        <f aca="false">J7767+L7767</f>
        <v>0</v>
      </c>
      <c r="O7767" s="0" t="n">
        <f aca="false">O7766+N7767</f>
        <v>719498.953253145</v>
      </c>
      <c r="P7767" s="0" t="n">
        <f aca="false">MIN($B$5,P7766+K7767*$B$6-I7767)</f>
        <v>187.07563979764</v>
      </c>
      <c r="Q7767" s="0" t="n">
        <f aca="false">MAX(0,F7767-H7767-K7767-L7767)</f>
        <v>0</v>
      </c>
    </row>
    <row r="7768" customFormat="false" ht="15" hidden="false" customHeight="false" outlineLevel="0" collapsed="false">
      <c r="A7768" s="0" t="n">
        <f aca="false">'Profiles 8760'!A7757</f>
        <v>7755</v>
      </c>
      <c r="B7768" s="0" t="n">
        <f aca="false">'Profiles 8760'!B7757</f>
        <v>11</v>
      </c>
      <c r="C7768" s="0" t="n">
        <f aca="false">'Profiles 8760'!E7757</f>
        <v>0</v>
      </c>
      <c r="D7768" s="0" t="n">
        <f aca="false">'Profiles 8760'!F7757</f>
        <v>0</v>
      </c>
      <c r="E7768" s="0" t="n">
        <f aca="false">'Profiles 8760'!G7757</f>
        <v>0.256823</v>
      </c>
      <c r="F7768" s="0" t="n">
        <f aca="false">D7768*Assumptions!$C$11*$B$7+E7768*Assumptions!$C$12*$B$8</f>
        <v>10.5040607</v>
      </c>
      <c r="G7768" s="0" t="n">
        <f aca="false">C7768*Assumptions!$C$15</f>
        <v>0</v>
      </c>
      <c r="H7768" s="0" t="n">
        <f aca="false">MIN(F7768,G7768)</f>
        <v>0</v>
      </c>
      <c r="I7768" s="0" t="n">
        <f aca="false">IF(C7768=1,MIN(G7768-H7768,Assumptions!$C$13,P7767),0)</f>
        <v>0</v>
      </c>
      <c r="J7768" s="0" t="n">
        <f aca="false">H7768+I7768</f>
        <v>0</v>
      </c>
      <c r="K7768" s="0" t="n">
        <f aca="false">MIN(IF(C7768=1,F7768-H7768,F7768),Assumptions!$C$13,MAX(0,($B$5-P7767)/$B$6))</f>
        <v>10.5040607</v>
      </c>
      <c r="L7768" s="0" t="n">
        <f aca="false">IF(C7768=1,0,MIN(F7768-K7768,Assumptions!$C$15,MAX(0,$B$10-O7767-M7768)))</f>
        <v>0</v>
      </c>
      <c r="M7768" s="0" t="n">
        <f aca="false">'Profiles 8760'!H7757</f>
        <v>33600</v>
      </c>
      <c r="N7768" s="0" t="n">
        <f aca="false">J7768+L7768</f>
        <v>0</v>
      </c>
      <c r="O7768" s="0" t="n">
        <f aca="false">O7767+N7768</f>
        <v>719498.953253145</v>
      </c>
      <c r="P7768" s="0" t="n">
        <f aca="false">MIN($B$5,P7767+K7768*$B$6-I7768)</f>
        <v>196.1805596124</v>
      </c>
      <c r="Q7768" s="0" t="n">
        <f aca="false">MAX(0,F7768-H7768-K7768-L7768)</f>
        <v>0</v>
      </c>
    </row>
    <row r="7769" customFormat="false" ht="15" hidden="false" customHeight="false" outlineLevel="0" collapsed="false">
      <c r="A7769" s="0" t="n">
        <f aca="false">'Profiles 8760'!A7758</f>
        <v>7756</v>
      </c>
      <c r="B7769" s="0" t="n">
        <f aca="false">'Profiles 8760'!B7758</f>
        <v>11</v>
      </c>
      <c r="C7769" s="0" t="n">
        <f aca="false">'Profiles 8760'!E7758</f>
        <v>0</v>
      </c>
      <c r="D7769" s="0" t="n">
        <f aca="false">'Profiles 8760'!F7758</f>
        <v>0</v>
      </c>
      <c r="E7769" s="0" t="n">
        <f aca="false">'Profiles 8760'!G7758</f>
        <v>0.228045</v>
      </c>
      <c r="F7769" s="0" t="n">
        <f aca="false">D7769*Assumptions!$C$11*$B$7+E7769*Assumptions!$C$12*$B$8</f>
        <v>9.3270405</v>
      </c>
      <c r="G7769" s="0" t="n">
        <f aca="false">C7769*Assumptions!$C$15</f>
        <v>0</v>
      </c>
      <c r="H7769" s="0" t="n">
        <f aca="false">MIN(F7769,G7769)</f>
        <v>0</v>
      </c>
      <c r="I7769" s="0" t="n">
        <f aca="false">IF(C7769=1,MIN(G7769-H7769,Assumptions!$C$13,P7768),0)</f>
        <v>0</v>
      </c>
      <c r="J7769" s="0" t="n">
        <f aca="false">H7769+I7769</f>
        <v>0</v>
      </c>
      <c r="K7769" s="0" t="n">
        <f aca="false">MIN(IF(C7769=1,F7769-H7769,F7769),Assumptions!$C$13,MAX(0,($B$5-P7768)/$B$6))</f>
        <v>9.3270405</v>
      </c>
      <c r="L7769" s="0" t="n">
        <f aca="false">IF(C7769=1,0,MIN(F7769-K7769,Assumptions!$C$15,MAX(0,$B$10-O7768-M7769)))</f>
        <v>0</v>
      </c>
      <c r="M7769" s="0" t="n">
        <f aca="false">'Profiles 8760'!H7758</f>
        <v>33600</v>
      </c>
      <c r="N7769" s="0" t="n">
        <f aca="false">J7769+L7769</f>
        <v>0</v>
      </c>
      <c r="O7769" s="0" t="n">
        <f aca="false">O7768+N7769</f>
        <v>719498.953253145</v>
      </c>
      <c r="P7769" s="0" t="n">
        <f aca="false">MIN($B$5,P7768+K7769*$B$6-I7769)</f>
        <v>204.2652383178</v>
      </c>
      <c r="Q7769" s="0" t="n">
        <f aca="false">MAX(0,F7769-H7769-K7769-L7769)</f>
        <v>0</v>
      </c>
    </row>
    <row r="7770" customFormat="false" ht="15" hidden="false" customHeight="false" outlineLevel="0" collapsed="false">
      <c r="A7770" s="0" t="n">
        <f aca="false">'Profiles 8760'!A7759</f>
        <v>7757</v>
      </c>
      <c r="B7770" s="0" t="n">
        <f aca="false">'Profiles 8760'!B7759</f>
        <v>11</v>
      </c>
      <c r="C7770" s="0" t="n">
        <f aca="false">'Profiles 8760'!E7759</f>
        <v>0</v>
      </c>
      <c r="D7770" s="0" t="n">
        <f aca="false">'Profiles 8760'!F7759</f>
        <v>0</v>
      </c>
      <c r="E7770" s="0" t="n">
        <f aca="false">'Profiles 8760'!G7759</f>
        <v>0.289087</v>
      </c>
      <c r="F7770" s="0" t="n">
        <f aca="false">D7770*Assumptions!$C$11*$B$7+E7770*Assumptions!$C$12*$B$8</f>
        <v>11.8236583</v>
      </c>
      <c r="G7770" s="0" t="n">
        <f aca="false">C7770*Assumptions!$C$15</f>
        <v>0</v>
      </c>
      <c r="H7770" s="0" t="n">
        <f aca="false">MIN(F7770,G7770)</f>
        <v>0</v>
      </c>
      <c r="I7770" s="0" t="n">
        <f aca="false">IF(C7770=1,MIN(G7770-H7770,Assumptions!$C$13,P7769),0)</f>
        <v>0</v>
      </c>
      <c r="J7770" s="0" t="n">
        <f aca="false">H7770+I7770</f>
        <v>0</v>
      </c>
      <c r="K7770" s="0" t="n">
        <f aca="false">MIN(IF(C7770=1,F7770-H7770,F7770),Assumptions!$C$13,MAX(0,($B$5-P7769)/$B$6))</f>
        <v>11.8236583</v>
      </c>
      <c r="L7770" s="0" t="n">
        <f aca="false">IF(C7770=1,0,MIN(F7770-K7770,Assumptions!$C$15,MAX(0,$B$10-O7769-M7770)))</f>
        <v>0</v>
      </c>
      <c r="M7770" s="0" t="n">
        <f aca="false">'Profiles 8760'!H7759</f>
        <v>33600</v>
      </c>
      <c r="N7770" s="0" t="n">
        <f aca="false">J7770+L7770</f>
        <v>0</v>
      </c>
      <c r="O7770" s="0" t="n">
        <f aca="false">O7769+N7770</f>
        <v>719498.953253145</v>
      </c>
      <c r="P7770" s="0" t="n">
        <f aca="false">MIN($B$5,P7769+K7770*$B$6-I7770)</f>
        <v>214.51398533224</v>
      </c>
      <c r="Q7770" s="0" t="n">
        <f aca="false">MAX(0,F7770-H7770-K7770-L7770)</f>
        <v>0</v>
      </c>
    </row>
    <row r="7771" customFormat="false" ht="15" hidden="false" customHeight="false" outlineLevel="0" collapsed="false">
      <c r="A7771" s="0" t="n">
        <f aca="false">'Profiles 8760'!A7760</f>
        <v>7758</v>
      </c>
      <c r="B7771" s="0" t="n">
        <f aca="false">'Profiles 8760'!B7760</f>
        <v>11</v>
      </c>
      <c r="C7771" s="0" t="n">
        <f aca="false">'Profiles 8760'!E7760</f>
        <v>0</v>
      </c>
      <c r="D7771" s="0" t="n">
        <f aca="false">'Profiles 8760'!F7760</f>
        <v>0</v>
      </c>
      <c r="E7771" s="0" t="n">
        <f aca="false">'Profiles 8760'!G7760</f>
        <v>0.2758</v>
      </c>
      <c r="F7771" s="0" t="n">
        <f aca="false">D7771*Assumptions!$C$11*$B$7+E7771*Assumptions!$C$12*$B$8</f>
        <v>11.28022</v>
      </c>
      <c r="G7771" s="0" t="n">
        <f aca="false">C7771*Assumptions!$C$15</f>
        <v>0</v>
      </c>
      <c r="H7771" s="0" t="n">
        <f aca="false">MIN(F7771,G7771)</f>
        <v>0</v>
      </c>
      <c r="I7771" s="0" t="n">
        <f aca="false">IF(C7771=1,MIN(G7771-H7771,Assumptions!$C$13,P7770),0)</f>
        <v>0</v>
      </c>
      <c r="J7771" s="0" t="n">
        <f aca="false">H7771+I7771</f>
        <v>0</v>
      </c>
      <c r="K7771" s="0" t="n">
        <f aca="false">MIN(IF(C7771=1,F7771-H7771,F7771),Assumptions!$C$13,MAX(0,($B$5-P7770)/$B$6))</f>
        <v>11.28022</v>
      </c>
      <c r="L7771" s="0" t="n">
        <f aca="false">IF(C7771=1,0,MIN(F7771-K7771,Assumptions!$C$15,MAX(0,$B$10-O7770-M7771)))</f>
        <v>0</v>
      </c>
      <c r="M7771" s="0" t="n">
        <f aca="false">'Profiles 8760'!H7760</f>
        <v>33600</v>
      </c>
      <c r="N7771" s="0" t="n">
        <f aca="false">J7771+L7771</f>
        <v>0</v>
      </c>
      <c r="O7771" s="0" t="n">
        <f aca="false">O7770+N7771</f>
        <v>719498.953253145</v>
      </c>
      <c r="P7771" s="0" t="n">
        <f aca="false">MIN($B$5,P7770+K7771*$B$6-I7771)</f>
        <v>224.29168002824</v>
      </c>
      <c r="Q7771" s="0" t="n">
        <f aca="false">MAX(0,F7771-H7771-K7771-L7771)</f>
        <v>0</v>
      </c>
    </row>
    <row r="7772" customFormat="false" ht="15" hidden="false" customHeight="false" outlineLevel="0" collapsed="false">
      <c r="A7772" s="0" t="n">
        <f aca="false">'Profiles 8760'!A7761</f>
        <v>7759</v>
      </c>
      <c r="B7772" s="0" t="n">
        <f aca="false">'Profiles 8760'!B7761</f>
        <v>11</v>
      </c>
      <c r="C7772" s="0" t="n">
        <f aca="false">'Profiles 8760'!E7761</f>
        <v>0</v>
      </c>
      <c r="D7772" s="0" t="n">
        <f aca="false">'Profiles 8760'!F7761</f>
        <v>0</v>
      </c>
      <c r="E7772" s="0" t="n">
        <f aca="false">'Profiles 8760'!G7761</f>
        <v>0.394461</v>
      </c>
      <c r="F7772" s="0" t="n">
        <f aca="false">D7772*Assumptions!$C$11*$B$7+E7772*Assumptions!$C$12*$B$8</f>
        <v>16.1334549</v>
      </c>
      <c r="G7772" s="0" t="n">
        <f aca="false">C7772*Assumptions!$C$15</f>
        <v>0</v>
      </c>
      <c r="H7772" s="0" t="n">
        <f aca="false">MIN(F7772,G7772)</f>
        <v>0</v>
      </c>
      <c r="I7772" s="0" t="n">
        <f aca="false">IF(C7772=1,MIN(G7772-H7772,Assumptions!$C$13,P7771),0)</f>
        <v>0</v>
      </c>
      <c r="J7772" s="0" t="n">
        <f aca="false">H7772+I7772</f>
        <v>0</v>
      </c>
      <c r="K7772" s="0" t="n">
        <f aca="false">MIN(IF(C7772=1,F7772-H7772,F7772),Assumptions!$C$13,MAX(0,($B$5-P7771)/$B$6))</f>
        <v>16.1334549</v>
      </c>
      <c r="L7772" s="0" t="n">
        <f aca="false">IF(C7772=1,0,MIN(F7772-K7772,Assumptions!$C$15,MAX(0,$B$10-O7771-M7772)))</f>
        <v>0</v>
      </c>
      <c r="M7772" s="0" t="n">
        <f aca="false">'Profiles 8760'!H7761</f>
        <v>33600</v>
      </c>
      <c r="N7772" s="0" t="n">
        <f aca="false">J7772+L7772</f>
        <v>0</v>
      </c>
      <c r="O7772" s="0" t="n">
        <f aca="false">O7771+N7772</f>
        <v>719498.953253145</v>
      </c>
      <c r="P7772" s="0" t="n">
        <f aca="false">MIN($B$5,P7771+K7772*$B$6-I7772)</f>
        <v>238.27615873556</v>
      </c>
      <c r="Q7772" s="0" t="n">
        <f aca="false">MAX(0,F7772-H7772-K7772-L7772)</f>
        <v>0</v>
      </c>
    </row>
    <row r="7773" customFormat="false" ht="15" hidden="false" customHeight="false" outlineLevel="0" collapsed="false">
      <c r="A7773" s="0" t="n">
        <f aca="false">'Profiles 8760'!A7762</f>
        <v>7760</v>
      </c>
      <c r="B7773" s="0" t="n">
        <f aca="false">'Profiles 8760'!B7762</f>
        <v>11</v>
      </c>
      <c r="C7773" s="0" t="n">
        <f aca="false">'Profiles 8760'!E7762</f>
        <v>1</v>
      </c>
      <c r="D7773" s="0" t="n">
        <f aca="false">'Profiles 8760'!F7762</f>
        <v>0.088967</v>
      </c>
      <c r="E7773" s="0" t="n">
        <f aca="false">'Profiles 8760'!G7762</f>
        <v>0.372218</v>
      </c>
      <c r="F7773" s="0" t="n">
        <f aca="false">D7773*Assumptions!$C$11*$B$7+E7773*Assumptions!$C$12*$B$8</f>
        <v>40.9173858</v>
      </c>
      <c r="G7773" s="0" t="n">
        <f aca="false">C7773*Assumptions!$C$15</f>
        <v>200</v>
      </c>
      <c r="H7773" s="0" t="n">
        <f aca="false">MIN(F7773,G7773)</f>
        <v>40.9173858</v>
      </c>
      <c r="I7773" s="0" t="n">
        <f aca="false">IF(C7773=1,MIN(G7773-H7773,Assumptions!$C$13,P7772),0)</f>
        <v>159.0826142</v>
      </c>
      <c r="J7773" s="0" t="n">
        <f aca="false">H7773+I7773</f>
        <v>200</v>
      </c>
      <c r="K7773" s="0" t="n">
        <f aca="false">MIN(IF(C7773=1,F7773-H7773,F7773),Assumptions!$C$13,MAX(0,($B$5-P7772)/$B$6))</f>
        <v>0</v>
      </c>
      <c r="L7773" s="0" t="n">
        <f aca="false">IF(C7773=1,0,MIN(F7773-K7773,Assumptions!$C$15,MAX(0,$B$10-O7772-M7773)))</f>
        <v>0</v>
      </c>
      <c r="M7773" s="0" t="n">
        <f aca="false">'Profiles 8760'!H7762</f>
        <v>33400</v>
      </c>
      <c r="N7773" s="0" t="n">
        <f aca="false">J7773+L7773</f>
        <v>200</v>
      </c>
      <c r="O7773" s="0" t="n">
        <f aca="false">O7772+N7773</f>
        <v>719698.953253145</v>
      </c>
      <c r="P7773" s="0" t="n">
        <f aca="false">MIN($B$5,P7772+K7773*$B$6-I7773)</f>
        <v>79.19354453556</v>
      </c>
      <c r="Q7773" s="0" t="n">
        <f aca="false">MAX(0,F7773-H7773-K7773-L7773)</f>
        <v>0</v>
      </c>
    </row>
    <row r="7774" customFormat="false" ht="15" hidden="false" customHeight="false" outlineLevel="0" collapsed="false">
      <c r="A7774" s="0" t="n">
        <f aca="false">'Profiles 8760'!A7763</f>
        <v>7761</v>
      </c>
      <c r="B7774" s="0" t="n">
        <f aca="false">'Profiles 8760'!B7763</f>
        <v>11</v>
      </c>
      <c r="C7774" s="0" t="n">
        <f aca="false">'Profiles 8760'!E7763</f>
        <v>1</v>
      </c>
      <c r="D7774" s="0" t="n">
        <f aca="false">'Profiles 8760'!F7763</f>
        <v>0.416599</v>
      </c>
      <c r="E7774" s="0" t="n">
        <f aca="false">'Profiles 8760'!G7763</f>
        <v>0.362492</v>
      </c>
      <c r="F7774" s="0" t="n">
        <f aca="false">D7774*Assumptions!$C$11*$B$7+E7774*Assumptions!$C$12*$B$8</f>
        <v>135.139714</v>
      </c>
      <c r="G7774" s="0" t="n">
        <f aca="false">C7774*Assumptions!$C$15</f>
        <v>200</v>
      </c>
      <c r="H7774" s="0" t="n">
        <f aca="false">MIN(F7774,G7774)</f>
        <v>135.139714</v>
      </c>
      <c r="I7774" s="0" t="n">
        <f aca="false">IF(C7774=1,MIN(G7774-H7774,Assumptions!$C$13,P7773),0)</f>
        <v>64.860286</v>
      </c>
      <c r="J7774" s="0" t="n">
        <f aca="false">H7774+I7774</f>
        <v>200</v>
      </c>
      <c r="K7774" s="0" t="n">
        <f aca="false">MIN(IF(C7774=1,F7774-H7774,F7774),Assumptions!$C$13,MAX(0,($B$5-P7773)/$B$6))</f>
        <v>0</v>
      </c>
      <c r="L7774" s="0" t="n">
        <f aca="false">IF(C7774=1,0,MIN(F7774-K7774,Assumptions!$C$15,MAX(0,$B$10-O7773-M7774)))</f>
        <v>0</v>
      </c>
      <c r="M7774" s="0" t="n">
        <f aca="false">'Profiles 8760'!H7763</f>
        <v>33200</v>
      </c>
      <c r="N7774" s="0" t="n">
        <f aca="false">J7774+L7774</f>
        <v>200</v>
      </c>
      <c r="O7774" s="0" t="n">
        <f aca="false">O7773+N7774</f>
        <v>719898.953253145</v>
      </c>
      <c r="P7774" s="0" t="n">
        <f aca="false">MIN($B$5,P7773+K7774*$B$6-I7774)</f>
        <v>14.33325853556</v>
      </c>
      <c r="Q7774" s="0" t="n">
        <f aca="false">MAX(0,F7774-H7774-K7774-L7774)</f>
        <v>0</v>
      </c>
    </row>
    <row r="7775" customFormat="false" ht="15" hidden="false" customHeight="false" outlineLevel="0" collapsed="false">
      <c r="A7775" s="0" t="n">
        <f aca="false">'Profiles 8760'!A7764</f>
        <v>7762</v>
      </c>
      <c r="B7775" s="0" t="n">
        <f aca="false">'Profiles 8760'!B7764</f>
        <v>11</v>
      </c>
      <c r="C7775" s="0" t="n">
        <f aca="false">'Profiles 8760'!E7764</f>
        <v>0</v>
      </c>
      <c r="D7775" s="0" t="n">
        <f aca="false">'Profiles 8760'!F7764</f>
        <v>0.784967</v>
      </c>
      <c r="E7775" s="0" t="n">
        <f aca="false">'Profiles 8760'!G7764</f>
        <v>0.31209</v>
      </c>
      <c r="F7775" s="0" t="n">
        <f aca="false">D7775*Assumptions!$C$11*$B$7+E7775*Assumptions!$C$12*$B$8</f>
        <v>239.4629506</v>
      </c>
      <c r="G7775" s="0" t="n">
        <f aca="false">C7775*Assumptions!$C$15</f>
        <v>0</v>
      </c>
      <c r="H7775" s="0" t="n">
        <f aca="false">MIN(F7775,G7775)</f>
        <v>0</v>
      </c>
      <c r="I7775" s="0" t="n">
        <f aca="false">IF(C7775=1,MIN(G7775-H7775,Assumptions!$C$13,P7774),0)</f>
        <v>0</v>
      </c>
      <c r="J7775" s="0" t="n">
        <f aca="false">H7775+I7775</f>
        <v>0</v>
      </c>
      <c r="K7775" s="0" t="n">
        <f aca="false">MIN(IF(C7775=1,F7775-H7775,F7775),Assumptions!$C$13,MAX(0,($B$5-P7774)/$B$6))</f>
        <v>180</v>
      </c>
      <c r="L7775" s="0" t="n">
        <f aca="false">IF(C7775=1,0,MIN(F7775-K7775,Assumptions!$C$15,MAX(0,$B$10-O7774-M7775)))</f>
        <v>59.4629506</v>
      </c>
      <c r="M7775" s="0" t="n">
        <f aca="false">'Profiles 8760'!H7764</f>
        <v>33200</v>
      </c>
      <c r="N7775" s="0" t="n">
        <f aca="false">J7775+L7775</f>
        <v>59.4629506</v>
      </c>
      <c r="O7775" s="0" t="n">
        <f aca="false">O7774+N7775</f>
        <v>719958.416203745</v>
      </c>
      <c r="P7775" s="0" t="n">
        <f aca="false">MIN($B$5,P7774+K7775*$B$6-I7775)</f>
        <v>170.35725853556</v>
      </c>
      <c r="Q7775" s="0" t="n">
        <f aca="false">MAX(0,F7775-H7775-K7775-L7775)</f>
        <v>0</v>
      </c>
    </row>
    <row r="7776" customFormat="false" ht="15" hidden="false" customHeight="false" outlineLevel="0" collapsed="false">
      <c r="A7776" s="0" t="n">
        <f aca="false">'Profiles 8760'!A7765</f>
        <v>7763</v>
      </c>
      <c r="B7776" s="0" t="n">
        <f aca="false">'Profiles 8760'!B7765</f>
        <v>11</v>
      </c>
      <c r="C7776" s="0" t="n">
        <f aca="false">'Profiles 8760'!E7765</f>
        <v>0</v>
      </c>
      <c r="D7776" s="0" t="n">
        <f aca="false">'Profiles 8760'!F7765</f>
        <v>1</v>
      </c>
      <c r="E7776" s="0" t="n">
        <f aca="false">'Profiles 8760'!G7765</f>
        <v>0.251015</v>
      </c>
      <c r="F7776" s="0" t="n">
        <f aca="false">D7776*Assumptions!$C$11*$B$7+E7776*Assumptions!$C$12*$B$8</f>
        <v>299.0665135</v>
      </c>
      <c r="G7776" s="0" t="n">
        <f aca="false">C7776*Assumptions!$C$15</f>
        <v>0</v>
      </c>
      <c r="H7776" s="0" t="n">
        <f aca="false">MIN(F7776,G7776)</f>
        <v>0</v>
      </c>
      <c r="I7776" s="0" t="n">
        <f aca="false">IF(C7776=1,MIN(G7776-H7776,Assumptions!$C$13,P7775),0)</f>
        <v>0</v>
      </c>
      <c r="J7776" s="0" t="n">
        <f aca="false">H7776+I7776</f>
        <v>0</v>
      </c>
      <c r="K7776" s="0" t="n">
        <f aca="false">MIN(IF(C7776=1,F7776-H7776,F7776),Assumptions!$C$13,MAX(0,($B$5-P7775)/$B$6))</f>
        <v>180</v>
      </c>
      <c r="L7776" s="0" t="n">
        <f aca="false">IF(C7776=1,0,MIN(F7776-K7776,Assumptions!$C$15,MAX(0,$B$10-O7775-M7776)))</f>
        <v>119.0665135</v>
      </c>
      <c r="M7776" s="0" t="n">
        <f aca="false">'Profiles 8760'!H7765</f>
        <v>33200</v>
      </c>
      <c r="N7776" s="0" t="n">
        <f aca="false">J7776+L7776</f>
        <v>119.0665135</v>
      </c>
      <c r="O7776" s="0" t="n">
        <f aca="false">O7775+N7776</f>
        <v>720077.482717245</v>
      </c>
      <c r="P7776" s="0" t="n">
        <f aca="false">MIN($B$5,P7775+K7776*$B$6-I7776)</f>
        <v>326.38125853556</v>
      </c>
      <c r="Q7776" s="0" t="n">
        <f aca="false">MAX(0,F7776-H7776-K7776-L7776)</f>
        <v>0</v>
      </c>
    </row>
    <row r="7777" customFormat="false" ht="15" hidden="false" customHeight="false" outlineLevel="0" collapsed="false">
      <c r="A7777" s="0" t="n">
        <f aca="false">'Profiles 8760'!A7766</f>
        <v>7764</v>
      </c>
      <c r="B7777" s="0" t="n">
        <f aca="false">'Profiles 8760'!B7766</f>
        <v>11</v>
      </c>
      <c r="C7777" s="0" t="n">
        <f aca="false">'Profiles 8760'!E7766</f>
        <v>0</v>
      </c>
      <c r="D7777" s="0" t="n">
        <f aca="false">'Profiles 8760'!F7766</f>
        <v>1</v>
      </c>
      <c r="E7777" s="0" t="n">
        <f aca="false">'Profiles 8760'!G7766</f>
        <v>0.282131</v>
      </c>
      <c r="F7777" s="0" t="n">
        <f aca="false">D7777*Assumptions!$C$11*$B$7+E7777*Assumptions!$C$12*$B$8</f>
        <v>300.3391579</v>
      </c>
      <c r="G7777" s="0" t="n">
        <f aca="false">C7777*Assumptions!$C$15</f>
        <v>0</v>
      </c>
      <c r="H7777" s="0" t="n">
        <f aca="false">MIN(F7777,G7777)</f>
        <v>0</v>
      </c>
      <c r="I7777" s="0" t="n">
        <f aca="false">IF(C7777=1,MIN(G7777-H7777,Assumptions!$C$13,P7776),0)</f>
        <v>0</v>
      </c>
      <c r="J7777" s="0" t="n">
        <f aca="false">H7777+I7777</f>
        <v>0</v>
      </c>
      <c r="K7777" s="0" t="n">
        <f aca="false">MIN(IF(C7777=1,F7777-H7777,F7777),Assumptions!$C$13,MAX(0,($B$5-P7776)/$B$6))</f>
        <v>180</v>
      </c>
      <c r="L7777" s="0" t="n">
        <f aca="false">IF(C7777=1,0,MIN(F7777-K7777,Assumptions!$C$15,MAX(0,$B$10-O7776-M7777)))</f>
        <v>120.3391579</v>
      </c>
      <c r="M7777" s="0" t="n">
        <f aca="false">'Profiles 8760'!H7766</f>
        <v>33200</v>
      </c>
      <c r="N7777" s="0" t="n">
        <f aca="false">J7777+L7777</f>
        <v>120.3391579</v>
      </c>
      <c r="O7777" s="0" t="n">
        <f aca="false">O7776+N7777</f>
        <v>720197.821875145</v>
      </c>
      <c r="P7777" s="0" t="n">
        <f aca="false">MIN($B$5,P7776+K7777*$B$6-I7777)</f>
        <v>482.40525853556</v>
      </c>
      <c r="Q7777" s="0" t="n">
        <f aca="false">MAX(0,F7777-H7777-K7777-L7777)</f>
        <v>0</v>
      </c>
    </row>
    <row r="7778" customFormat="false" ht="15" hidden="false" customHeight="false" outlineLevel="0" collapsed="false">
      <c r="A7778" s="0" t="n">
        <f aca="false">'Profiles 8760'!A7767</f>
        <v>7765</v>
      </c>
      <c r="B7778" s="0" t="n">
        <f aca="false">'Profiles 8760'!B7767</f>
        <v>11</v>
      </c>
      <c r="C7778" s="0" t="n">
        <f aca="false">'Profiles 8760'!E7767</f>
        <v>0</v>
      </c>
      <c r="D7778" s="0" t="n">
        <f aca="false">'Profiles 8760'!F7767</f>
        <v>1</v>
      </c>
      <c r="E7778" s="0" t="n">
        <f aca="false">'Profiles 8760'!G7767</f>
        <v>0.226988</v>
      </c>
      <c r="F7778" s="0" t="n">
        <f aca="false">D7778*Assumptions!$C$11*$B$7+E7778*Assumptions!$C$12*$B$8</f>
        <v>298.0838092</v>
      </c>
      <c r="G7778" s="0" t="n">
        <f aca="false">C7778*Assumptions!$C$15</f>
        <v>0</v>
      </c>
      <c r="H7778" s="0" t="n">
        <f aca="false">MIN(F7778,G7778)</f>
        <v>0</v>
      </c>
      <c r="I7778" s="0" t="n">
        <f aca="false">IF(C7778=1,MIN(G7778-H7778,Assumptions!$C$13,P7777),0)</f>
        <v>0</v>
      </c>
      <c r="J7778" s="0" t="n">
        <f aca="false">H7778+I7778</f>
        <v>0</v>
      </c>
      <c r="K7778" s="0" t="n">
        <f aca="false">MIN(IF(C7778=1,F7778-H7778,F7778),Assumptions!$C$13,MAX(0,($B$5-P7777)/$B$6))</f>
        <v>32.7696602035534</v>
      </c>
      <c r="L7778" s="0" t="n">
        <f aca="false">IF(C7778=1,0,MIN(F7778-K7778,Assumptions!$C$15,MAX(0,$B$10-O7777-M7778)))</f>
        <v>200</v>
      </c>
      <c r="M7778" s="0" t="n">
        <f aca="false">'Profiles 8760'!H7767</f>
        <v>33200</v>
      </c>
      <c r="N7778" s="0" t="n">
        <f aca="false">J7778+L7778</f>
        <v>200</v>
      </c>
      <c r="O7778" s="0" t="n">
        <f aca="false">O7777+N7778</f>
        <v>720397.821875145</v>
      </c>
      <c r="P7778" s="0" t="n">
        <f aca="false">MIN($B$5,P7777+K7778*$B$6-I7778)</f>
        <v>510.81</v>
      </c>
      <c r="Q7778" s="0" t="n">
        <f aca="false">MAX(0,F7778-H7778-K7778-L7778)</f>
        <v>65.3141489964467</v>
      </c>
    </row>
    <row r="7779" customFormat="false" ht="15" hidden="false" customHeight="false" outlineLevel="0" collapsed="false">
      <c r="A7779" s="0" t="n">
        <f aca="false">'Profiles 8760'!A7768</f>
        <v>7766</v>
      </c>
      <c r="B7779" s="0" t="n">
        <f aca="false">'Profiles 8760'!B7768</f>
        <v>11</v>
      </c>
      <c r="C7779" s="0" t="n">
        <f aca="false">'Profiles 8760'!E7768</f>
        <v>0</v>
      </c>
      <c r="D7779" s="0" t="n">
        <f aca="false">'Profiles 8760'!F7768</f>
        <v>1</v>
      </c>
      <c r="E7779" s="0" t="n">
        <f aca="false">'Profiles 8760'!G7768</f>
        <v>0.205985</v>
      </c>
      <c r="F7779" s="0" t="n">
        <f aca="false">D7779*Assumptions!$C$11*$B$7+E7779*Assumptions!$C$12*$B$8</f>
        <v>297.2247865</v>
      </c>
      <c r="G7779" s="0" t="n">
        <f aca="false">C7779*Assumptions!$C$15</f>
        <v>0</v>
      </c>
      <c r="H7779" s="0" t="n">
        <f aca="false">MIN(F7779,G7779)</f>
        <v>0</v>
      </c>
      <c r="I7779" s="0" t="n">
        <f aca="false">IF(C7779=1,MIN(G7779-H7779,Assumptions!$C$13,P7778),0)</f>
        <v>0</v>
      </c>
      <c r="J7779" s="0" t="n">
        <f aca="false">H7779+I7779</f>
        <v>0</v>
      </c>
      <c r="K7779" s="0" t="n">
        <f aca="false">MIN(IF(C7779=1,F7779-H7779,F7779),Assumptions!$C$13,MAX(0,($B$5-P7778)/$B$6))</f>
        <v>0</v>
      </c>
      <c r="L7779" s="0" t="n">
        <f aca="false">IF(C7779=1,0,MIN(F7779-K7779,Assumptions!$C$15,MAX(0,$B$10-O7778-M7779)))</f>
        <v>200</v>
      </c>
      <c r="M7779" s="0" t="n">
        <f aca="false">'Profiles 8760'!H7768</f>
        <v>33200</v>
      </c>
      <c r="N7779" s="0" t="n">
        <f aca="false">J7779+L7779</f>
        <v>200</v>
      </c>
      <c r="O7779" s="0" t="n">
        <f aca="false">O7778+N7779</f>
        <v>720597.821875145</v>
      </c>
      <c r="P7779" s="0" t="n">
        <f aca="false">MIN($B$5,P7778+K7779*$B$6-I7779)</f>
        <v>510.81</v>
      </c>
      <c r="Q7779" s="0" t="n">
        <f aca="false">MAX(0,F7779-H7779-K7779-L7779)</f>
        <v>97.2247865</v>
      </c>
    </row>
    <row r="7780" customFormat="false" ht="15" hidden="false" customHeight="false" outlineLevel="0" collapsed="false">
      <c r="A7780" s="0" t="n">
        <f aca="false">'Profiles 8760'!A7769</f>
        <v>7767</v>
      </c>
      <c r="B7780" s="0" t="n">
        <f aca="false">'Profiles 8760'!B7769</f>
        <v>11</v>
      </c>
      <c r="C7780" s="0" t="n">
        <f aca="false">'Profiles 8760'!E7769</f>
        <v>0</v>
      </c>
      <c r="D7780" s="0" t="n">
        <f aca="false">'Profiles 8760'!F7769</f>
        <v>1</v>
      </c>
      <c r="E7780" s="0" t="n">
        <f aca="false">'Profiles 8760'!G7769</f>
        <v>0.195423</v>
      </c>
      <c r="F7780" s="0" t="n">
        <f aca="false">D7780*Assumptions!$C$11*$B$7+E7780*Assumptions!$C$12*$B$8</f>
        <v>296.7928007</v>
      </c>
      <c r="G7780" s="0" t="n">
        <f aca="false">C7780*Assumptions!$C$15</f>
        <v>0</v>
      </c>
      <c r="H7780" s="0" t="n">
        <f aca="false">MIN(F7780,G7780)</f>
        <v>0</v>
      </c>
      <c r="I7780" s="0" t="n">
        <f aca="false">IF(C7780=1,MIN(G7780-H7780,Assumptions!$C$13,P7779),0)</f>
        <v>0</v>
      </c>
      <c r="J7780" s="0" t="n">
        <f aca="false">H7780+I7780</f>
        <v>0</v>
      </c>
      <c r="K7780" s="0" t="n">
        <f aca="false">MIN(IF(C7780=1,F7780-H7780,F7780),Assumptions!$C$13,MAX(0,($B$5-P7779)/$B$6))</f>
        <v>0</v>
      </c>
      <c r="L7780" s="0" t="n">
        <f aca="false">IF(C7780=1,0,MIN(F7780-K7780,Assumptions!$C$15,MAX(0,$B$10-O7779-M7780)))</f>
        <v>200</v>
      </c>
      <c r="M7780" s="0" t="n">
        <f aca="false">'Profiles 8760'!H7769</f>
        <v>33200</v>
      </c>
      <c r="N7780" s="0" t="n">
        <f aca="false">J7780+L7780</f>
        <v>200</v>
      </c>
      <c r="O7780" s="0" t="n">
        <f aca="false">O7779+N7780</f>
        <v>720797.821875145</v>
      </c>
      <c r="P7780" s="0" t="n">
        <f aca="false">MIN($B$5,P7779+K7780*$B$6-I7780)</f>
        <v>510.81</v>
      </c>
      <c r="Q7780" s="0" t="n">
        <f aca="false">MAX(0,F7780-H7780-K7780-L7780)</f>
        <v>96.7928007</v>
      </c>
    </row>
    <row r="7781" customFormat="false" ht="15" hidden="false" customHeight="false" outlineLevel="0" collapsed="false">
      <c r="A7781" s="0" t="n">
        <f aca="false">'Profiles 8760'!A7770</f>
        <v>7768</v>
      </c>
      <c r="B7781" s="0" t="n">
        <f aca="false">'Profiles 8760'!B7770</f>
        <v>11</v>
      </c>
      <c r="C7781" s="0" t="n">
        <f aca="false">'Profiles 8760'!E7770</f>
        <v>0</v>
      </c>
      <c r="D7781" s="0" t="n">
        <f aca="false">'Profiles 8760'!F7770</f>
        <v>0.784967</v>
      </c>
      <c r="E7781" s="0" t="n">
        <f aca="false">'Profiles 8760'!G7770</f>
        <v>0.150828</v>
      </c>
      <c r="F7781" s="0" t="n">
        <f aca="false">D7781*Assumptions!$C$11*$B$7+E7781*Assumptions!$C$12*$B$8</f>
        <v>232.8673348</v>
      </c>
      <c r="G7781" s="0" t="n">
        <f aca="false">C7781*Assumptions!$C$15</f>
        <v>0</v>
      </c>
      <c r="H7781" s="0" t="n">
        <f aca="false">MIN(F7781,G7781)</f>
        <v>0</v>
      </c>
      <c r="I7781" s="0" t="n">
        <f aca="false">IF(C7781=1,MIN(G7781-H7781,Assumptions!$C$13,P7780),0)</f>
        <v>0</v>
      </c>
      <c r="J7781" s="0" t="n">
        <f aca="false">H7781+I7781</f>
        <v>0</v>
      </c>
      <c r="K7781" s="0" t="n">
        <f aca="false">MIN(IF(C7781=1,F7781-H7781,F7781),Assumptions!$C$13,MAX(0,($B$5-P7780)/$B$6))</f>
        <v>0</v>
      </c>
      <c r="L7781" s="0" t="n">
        <f aca="false">IF(C7781=1,0,MIN(F7781-K7781,Assumptions!$C$15,MAX(0,$B$10-O7780-M7781)))</f>
        <v>200</v>
      </c>
      <c r="M7781" s="0" t="n">
        <f aca="false">'Profiles 8760'!H7770</f>
        <v>33200</v>
      </c>
      <c r="N7781" s="0" t="n">
        <f aca="false">J7781+L7781</f>
        <v>200</v>
      </c>
      <c r="O7781" s="0" t="n">
        <f aca="false">O7780+N7781</f>
        <v>720997.821875145</v>
      </c>
      <c r="P7781" s="0" t="n">
        <f aca="false">MIN($B$5,P7780+K7781*$B$6-I7781)</f>
        <v>510.81</v>
      </c>
      <c r="Q7781" s="0" t="n">
        <f aca="false">MAX(0,F7781-H7781-K7781-L7781)</f>
        <v>32.8673348</v>
      </c>
    </row>
    <row r="7782" customFormat="false" ht="15" hidden="false" customHeight="false" outlineLevel="0" collapsed="false">
      <c r="A7782" s="0" t="n">
        <f aca="false">'Profiles 8760'!A7771</f>
        <v>7769</v>
      </c>
      <c r="B7782" s="0" t="n">
        <f aca="false">'Profiles 8760'!B7771</f>
        <v>11</v>
      </c>
      <c r="C7782" s="0" t="n">
        <f aca="false">'Profiles 8760'!E7771</f>
        <v>0</v>
      </c>
      <c r="D7782" s="0" t="n">
        <f aca="false">'Profiles 8760'!F7771</f>
        <v>0.416599</v>
      </c>
      <c r="E7782" s="0" t="n">
        <f aca="false">'Profiles 8760'!G7771</f>
        <v>0.153368</v>
      </c>
      <c r="F7782" s="0" t="n">
        <f aca="false">D7782*Assumptions!$C$11*$B$7+E7782*Assumptions!$C$12*$B$8</f>
        <v>126.5865424</v>
      </c>
      <c r="G7782" s="0" t="n">
        <f aca="false">C7782*Assumptions!$C$15</f>
        <v>0</v>
      </c>
      <c r="H7782" s="0" t="n">
        <f aca="false">MIN(F7782,G7782)</f>
        <v>0</v>
      </c>
      <c r="I7782" s="0" t="n">
        <f aca="false">IF(C7782=1,MIN(G7782-H7782,Assumptions!$C$13,P7781),0)</f>
        <v>0</v>
      </c>
      <c r="J7782" s="0" t="n">
        <f aca="false">H7782+I7782</f>
        <v>0</v>
      </c>
      <c r="K7782" s="0" t="n">
        <f aca="false">MIN(IF(C7782=1,F7782-H7782,F7782),Assumptions!$C$13,MAX(0,($B$5-P7781)/$B$6))</f>
        <v>0</v>
      </c>
      <c r="L7782" s="0" t="n">
        <f aca="false">IF(C7782=1,0,MIN(F7782-K7782,Assumptions!$C$15,MAX(0,$B$10-O7781-M7782)))</f>
        <v>126.5865424</v>
      </c>
      <c r="M7782" s="0" t="n">
        <f aca="false">'Profiles 8760'!H7771</f>
        <v>33200</v>
      </c>
      <c r="N7782" s="0" t="n">
        <f aca="false">J7782+L7782</f>
        <v>126.5865424</v>
      </c>
      <c r="O7782" s="0" t="n">
        <f aca="false">O7781+N7782</f>
        <v>721124.408417545</v>
      </c>
      <c r="P7782" s="0" t="n">
        <f aca="false">MIN($B$5,P7781+K7782*$B$6-I7782)</f>
        <v>510.81</v>
      </c>
      <c r="Q7782" s="0" t="n">
        <f aca="false">MAX(0,F7782-H7782-K7782-L7782)</f>
        <v>0</v>
      </c>
    </row>
    <row r="7783" customFormat="false" ht="15" hidden="false" customHeight="false" outlineLevel="0" collapsed="false">
      <c r="A7783" s="0" t="n">
        <f aca="false">'Profiles 8760'!A7772</f>
        <v>7770</v>
      </c>
      <c r="B7783" s="0" t="n">
        <f aca="false">'Profiles 8760'!B7772</f>
        <v>11</v>
      </c>
      <c r="C7783" s="0" t="n">
        <f aca="false">'Profiles 8760'!E7772</f>
        <v>0</v>
      </c>
      <c r="D7783" s="0" t="n">
        <f aca="false">'Profiles 8760'!F7772</f>
        <v>0.088967</v>
      </c>
      <c r="E7783" s="0" t="n">
        <f aca="false">'Profiles 8760'!G7772</f>
        <v>0.153108</v>
      </c>
      <c r="F7783" s="0" t="n">
        <f aca="false">D7783*Assumptions!$C$11*$B$7+E7783*Assumptions!$C$12*$B$8</f>
        <v>31.9557868</v>
      </c>
      <c r="G7783" s="0" t="n">
        <f aca="false">C7783*Assumptions!$C$15</f>
        <v>0</v>
      </c>
      <c r="H7783" s="0" t="n">
        <f aca="false">MIN(F7783,G7783)</f>
        <v>0</v>
      </c>
      <c r="I7783" s="0" t="n">
        <f aca="false">IF(C7783=1,MIN(G7783-H7783,Assumptions!$C$13,P7782),0)</f>
        <v>0</v>
      </c>
      <c r="J7783" s="0" t="n">
        <f aca="false">H7783+I7783</f>
        <v>0</v>
      </c>
      <c r="K7783" s="0" t="n">
        <f aca="false">MIN(IF(C7783=1,F7783-H7783,F7783),Assumptions!$C$13,MAX(0,($B$5-P7782)/$B$6))</f>
        <v>0</v>
      </c>
      <c r="L7783" s="0" t="n">
        <f aca="false">IF(C7783=1,0,MIN(F7783-K7783,Assumptions!$C$15,MAX(0,$B$10-O7782-M7783)))</f>
        <v>31.9557868</v>
      </c>
      <c r="M7783" s="0" t="n">
        <f aca="false">'Profiles 8760'!H7772</f>
        <v>33200</v>
      </c>
      <c r="N7783" s="0" t="n">
        <f aca="false">J7783+L7783</f>
        <v>31.9557868</v>
      </c>
      <c r="O7783" s="0" t="n">
        <f aca="false">O7782+N7783</f>
        <v>721156.364204345</v>
      </c>
      <c r="P7783" s="0" t="n">
        <f aca="false">MIN($B$5,P7782+K7783*$B$6-I7783)</f>
        <v>510.81</v>
      </c>
      <c r="Q7783" s="0" t="n">
        <f aca="false">MAX(0,F7783-H7783-K7783-L7783)</f>
        <v>0</v>
      </c>
    </row>
    <row r="7784" customFormat="false" ht="15" hidden="false" customHeight="false" outlineLevel="0" collapsed="false">
      <c r="A7784" s="0" t="n">
        <f aca="false">'Profiles 8760'!A7773</f>
        <v>7771</v>
      </c>
      <c r="B7784" s="0" t="n">
        <f aca="false">'Profiles 8760'!B7773</f>
        <v>11</v>
      </c>
      <c r="C7784" s="0" t="n">
        <f aca="false">'Profiles 8760'!E7773</f>
        <v>0</v>
      </c>
      <c r="D7784" s="0" t="n">
        <f aca="false">'Profiles 8760'!F7773</f>
        <v>0</v>
      </c>
      <c r="E7784" s="0" t="n">
        <f aca="false">'Profiles 8760'!G7773</f>
        <v>0.181053</v>
      </c>
      <c r="F7784" s="0" t="n">
        <f aca="false">D7784*Assumptions!$C$11*$B$7+E7784*Assumptions!$C$12*$B$8</f>
        <v>7.4050677</v>
      </c>
      <c r="G7784" s="0" t="n">
        <f aca="false">C7784*Assumptions!$C$15</f>
        <v>0</v>
      </c>
      <c r="H7784" s="0" t="n">
        <f aca="false">MIN(F7784,G7784)</f>
        <v>0</v>
      </c>
      <c r="I7784" s="0" t="n">
        <f aca="false">IF(C7784=1,MIN(G7784-H7784,Assumptions!$C$13,P7783),0)</f>
        <v>0</v>
      </c>
      <c r="J7784" s="0" t="n">
        <f aca="false">H7784+I7784</f>
        <v>0</v>
      </c>
      <c r="K7784" s="0" t="n">
        <f aca="false">MIN(IF(C7784=1,F7784-H7784,F7784),Assumptions!$C$13,MAX(0,($B$5-P7783)/$B$6))</f>
        <v>0</v>
      </c>
      <c r="L7784" s="0" t="n">
        <f aca="false">IF(C7784=1,0,MIN(F7784-K7784,Assumptions!$C$15,MAX(0,$B$10-O7783-M7784)))</f>
        <v>7.4050677</v>
      </c>
      <c r="M7784" s="0" t="n">
        <f aca="false">'Profiles 8760'!H7773</f>
        <v>33200</v>
      </c>
      <c r="N7784" s="0" t="n">
        <f aca="false">J7784+L7784</f>
        <v>7.4050677</v>
      </c>
      <c r="O7784" s="0" t="n">
        <f aca="false">O7783+N7784</f>
        <v>721163.769272045</v>
      </c>
      <c r="P7784" s="0" t="n">
        <f aca="false">MIN($B$5,P7783+K7784*$B$6-I7784)</f>
        <v>510.81</v>
      </c>
      <c r="Q7784" s="0" t="n">
        <f aca="false">MAX(0,F7784-H7784-K7784-L7784)</f>
        <v>0</v>
      </c>
    </row>
    <row r="7785" customFormat="false" ht="15" hidden="false" customHeight="false" outlineLevel="0" collapsed="false">
      <c r="A7785" s="0" t="n">
        <f aca="false">'Profiles 8760'!A7774</f>
        <v>7772</v>
      </c>
      <c r="B7785" s="0" t="n">
        <f aca="false">'Profiles 8760'!B7774</f>
        <v>11</v>
      </c>
      <c r="C7785" s="0" t="n">
        <f aca="false">'Profiles 8760'!E7774</f>
        <v>1</v>
      </c>
      <c r="D7785" s="0" t="n">
        <f aca="false">'Profiles 8760'!F7774</f>
        <v>0</v>
      </c>
      <c r="E7785" s="0" t="n">
        <f aca="false">'Profiles 8760'!G7774</f>
        <v>0.13675</v>
      </c>
      <c r="F7785" s="0" t="n">
        <f aca="false">D7785*Assumptions!$C$11*$B$7+E7785*Assumptions!$C$12*$B$8</f>
        <v>5.593075</v>
      </c>
      <c r="G7785" s="0" t="n">
        <f aca="false">C7785*Assumptions!$C$15</f>
        <v>200</v>
      </c>
      <c r="H7785" s="0" t="n">
        <f aca="false">MIN(F7785,G7785)</f>
        <v>5.593075</v>
      </c>
      <c r="I7785" s="0" t="n">
        <f aca="false">IF(C7785=1,MIN(G7785-H7785,Assumptions!$C$13,P7784),0)</f>
        <v>180</v>
      </c>
      <c r="J7785" s="0" t="n">
        <f aca="false">H7785+I7785</f>
        <v>185.593075</v>
      </c>
      <c r="K7785" s="0" t="n">
        <f aca="false">MIN(IF(C7785=1,F7785-H7785,F7785),Assumptions!$C$13,MAX(0,($B$5-P7784)/$B$6))</f>
        <v>0</v>
      </c>
      <c r="L7785" s="0" t="n">
        <f aca="false">IF(C7785=1,0,MIN(F7785-K7785,Assumptions!$C$15,MAX(0,$B$10-O7784-M7785)))</f>
        <v>0</v>
      </c>
      <c r="M7785" s="0" t="n">
        <f aca="false">'Profiles 8760'!H7774</f>
        <v>33000</v>
      </c>
      <c r="N7785" s="0" t="n">
        <f aca="false">J7785+L7785</f>
        <v>185.593075</v>
      </c>
      <c r="O7785" s="0" t="n">
        <f aca="false">O7784+N7785</f>
        <v>721349.362347045</v>
      </c>
      <c r="P7785" s="0" t="n">
        <f aca="false">MIN($B$5,P7784+K7785*$B$6-I7785)</f>
        <v>330.81</v>
      </c>
      <c r="Q7785" s="0" t="n">
        <f aca="false">MAX(0,F7785-H7785-K7785-L7785)</f>
        <v>0</v>
      </c>
    </row>
    <row r="7786" customFormat="false" ht="15" hidden="false" customHeight="false" outlineLevel="0" collapsed="false">
      <c r="A7786" s="0" t="n">
        <f aca="false">'Profiles 8760'!A7775</f>
        <v>7773</v>
      </c>
      <c r="B7786" s="0" t="n">
        <f aca="false">'Profiles 8760'!B7775</f>
        <v>11</v>
      </c>
      <c r="C7786" s="0" t="n">
        <f aca="false">'Profiles 8760'!E7775</f>
        <v>1</v>
      </c>
      <c r="D7786" s="0" t="n">
        <f aca="false">'Profiles 8760'!F7775</f>
        <v>0</v>
      </c>
      <c r="E7786" s="0" t="n">
        <f aca="false">'Profiles 8760'!G7775</f>
        <v>0.235132</v>
      </c>
      <c r="F7786" s="0" t="n">
        <f aca="false">D7786*Assumptions!$C$11*$B$7+E7786*Assumptions!$C$12*$B$8</f>
        <v>9.6168988</v>
      </c>
      <c r="G7786" s="0" t="n">
        <f aca="false">C7786*Assumptions!$C$15</f>
        <v>200</v>
      </c>
      <c r="H7786" s="0" t="n">
        <f aca="false">MIN(F7786,G7786)</f>
        <v>9.6168988</v>
      </c>
      <c r="I7786" s="0" t="n">
        <f aca="false">IF(C7786=1,MIN(G7786-H7786,Assumptions!$C$13,P7785),0)</f>
        <v>180</v>
      </c>
      <c r="J7786" s="0" t="n">
        <f aca="false">H7786+I7786</f>
        <v>189.6168988</v>
      </c>
      <c r="K7786" s="0" t="n">
        <f aca="false">MIN(IF(C7786=1,F7786-H7786,F7786),Assumptions!$C$13,MAX(0,($B$5-P7785)/$B$6))</f>
        <v>0</v>
      </c>
      <c r="L7786" s="0" t="n">
        <f aca="false">IF(C7786=1,0,MIN(F7786-K7786,Assumptions!$C$15,MAX(0,$B$10-O7785-M7786)))</f>
        <v>0</v>
      </c>
      <c r="M7786" s="0" t="n">
        <f aca="false">'Profiles 8760'!H7775</f>
        <v>32800</v>
      </c>
      <c r="N7786" s="0" t="n">
        <f aca="false">J7786+L7786</f>
        <v>189.6168988</v>
      </c>
      <c r="O7786" s="0" t="n">
        <f aca="false">O7785+N7786</f>
        <v>721538.979245845</v>
      </c>
      <c r="P7786" s="0" t="n">
        <f aca="false">MIN($B$5,P7785+K7786*$B$6-I7786)</f>
        <v>150.81</v>
      </c>
      <c r="Q7786" s="0" t="n">
        <f aca="false">MAX(0,F7786-H7786-K7786-L7786)</f>
        <v>0</v>
      </c>
    </row>
    <row r="7787" customFormat="false" ht="15" hidden="false" customHeight="false" outlineLevel="0" collapsed="false">
      <c r="A7787" s="0" t="n">
        <f aca="false">'Profiles 8760'!A7776</f>
        <v>7774</v>
      </c>
      <c r="B7787" s="0" t="n">
        <f aca="false">'Profiles 8760'!B7776</f>
        <v>11</v>
      </c>
      <c r="C7787" s="0" t="n">
        <f aca="false">'Profiles 8760'!E7776</f>
        <v>0</v>
      </c>
      <c r="D7787" s="0" t="n">
        <f aca="false">'Profiles 8760'!F7776</f>
        <v>0</v>
      </c>
      <c r="E7787" s="0" t="n">
        <f aca="false">'Profiles 8760'!G7776</f>
        <v>0.303704</v>
      </c>
      <c r="F7787" s="0" t="n">
        <f aca="false">D7787*Assumptions!$C$11*$B$7+E7787*Assumptions!$C$12*$B$8</f>
        <v>12.4214936</v>
      </c>
      <c r="G7787" s="0" t="n">
        <f aca="false">C7787*Assumptions!$C$15</f>
        <v>0</v>
      </c>
      <c r="H7787" s="0" t="n">
        <f aca="false">MIN(F7787,G7787)</f>
        <v>0</v>
      </c>
      <c r="I7787" s="0" t="n">
        <f aca="false">IF(C7787=1,MIN(G7787-H7787,Assumptions!$C$13,P7786),0)</f>
        <v>0</v>
      </c>
      <c r="J7787" s="0" t="n">
        <f aca="false">H7787+I7787</f>
        <v>0</v>
      </c>
      <c r="K7787" s="0" t="n">
        <f aca="false">MIN(IF(C7787=1,F7787-H7787,F7787),Assumptions!$C$13,MAX(0,($B$5-P7786)/$B$6))</f>
        <v>12.4214936</v>
      </c>
      <c r="L7787" s="0" t="n">
        <f aca="false">IF(C7787=1,0,MIN(F7787-K7787,Assumptions!$C$15,MAX(0,$B$10-O7786-M7787)))</f>
        <v>0</v>
      </c>
      <c r="M7787" s="0" t="n">
        <f aca="false">'Profiles 8760'!H7776</f>
        <v>32800</v>
      </c>
      <c r="N7787" s="0" t="n">
        <f aca="false">J7787+L7787</f>
        <v>0</v>
      </c>
      <c r="O7787" s="0" t="n">
        <f aca="false">O7786+N7787</f>
        <v>721538.979245845</v>
      </c>
      <c r="P7787" s="0" t="n">
        <f aca="false">MIN($B$5,P7786+K7787*$B$6-I7787)</f>
        <v>161.57695065248</v>
      </c>
      <c r="Q7787" s="0" t="n">
        <f aca="false">MAX(0,F7787-H7787-K7787-L7787)</f>
        <v>0</v>
      </c>
    </row>
    <row r="7788" customFormat="false" ht="15" hidden="false" customHeight="false" outlineLevel="0" collapsed="false">
      <c r="A7788" s="0" t="n">
        <f aca="false">'Profiles 8760'!A7777</f>
        <v>7775</v>
      </c>
      <c r="B7788" s="0" t="n">
        <f aca="false">'Profiles 8760'!B7777</f>
        <v>11</v>
      </c>
      <c r="C7788" s="0" t="n">
        <f aca="false">'Profiles 8760'!E7777</f>
        <v>0</v>
      </c>
      <c r="D7788" s="0" t="n">
        <f aca="false">'Profiles 8760'!F7777</f>
        <v>0</v>
      </c>
      <c r="E7788" s="0" t="n">
        <f aca="false">'Profiles 8760'!G7777</f>
        <v>0.361227</v>
      </c>
      <c r="F7788" s="0" t="n">
        <f aca="false">D7788*Assumptions!$C$11*$B$7+E7788*Assumptions!$C$12*$B$8</f>
        <v>14.7741843</v>
      </c>
      <c r="G7788" s="0" t="n">
        <f aca="false">C7788*Assumptions!$C$15</f>
        <v>0</v>
      </c>
      <c r="H7788" s="0" t="n">
        <f aca="false">MIN(F7788,G7788)</f>
        <v>0</v>
      </c>
      <c r="I7788" s="0" t="n">
        <f aca="false">IF(C7788=1,MIN(G7788-H7788,Assumptions!$C$13,P7787),0)</f>
        <v>0</v>
      </c>
      <c r="J7788" s="0" t="n">
        <f aca="false">H7788+I7788</f>
        <v>0</v>
      </c>
      <c r="K7788" s="0" t="n">
        <f aca="false">MIN(IF(C7788=1,F7788-H7788,F7788),Assumptions!$C$13,MAX(0,($B$5-P7787)/$B$6))</f>
        <v>14.7741843</v>
      </c>
      <c r="L7788" s="0" t="n">
        <f aca="false">IF(C7788=1,0,MIN(F7788-K7788,Assumptions!$C$15,MAX(0,$B$10-O7787-M7788)))</f>
        <v>0</v>
      </c>
      <c r="M7788" s="0" t="n">
        <f aca="false">'Profiles 8760'!H7777</f>
        <v>32800</v>
      </c>
      <c r="N7788" s="0" t="n">
        <f aca="false">J7788+L7788</f>
        <v>0</v>
      </c>
      <c r="O7788" s="0" t="n">
        <f aca="false">O7787+N7788</f>
        <v>721538.979245845</v>
      </c>
      <c r="P7788" s="0" t="n">
        <f aca="false">MIN($B$5,P7787+K7788*$B$6-I7788)</f>
        <v>174.38321360372</v>
      </c>
      <c r="Q7788" s="0" t="n">
        <f aca="false">MAX(0,F7788-H7788-K7788-L7788)</f>
        <v>0</v>
      </c>
    </row>
    <row r="7789" customFormat="false" ht="15" hidden="false" customHeight="false" outlineLevel="0" collapsed="false">
      <c r="A7789" s="0" t="n">
        <f aca="false">'Profiles 8760'!A7778</f>
        <v>7776</v>
      </c>
      <c r="B7789" s="0" t="n">
        <f aca="false">'Profiles 8760'!B7778</f>
        <v>11</v>
      </c>
      <c r="C7789" s="0" t="n">
        <f aca="false">'Profiles 8760'!E7778</f>
        <v>0</v>
      </c>
      <c r="D7789" s="0" t="n">
        <f aca="false">'Profiles 8760'!F7778</f>
        <v>0</v>
      </c>
      <c r="E7789" s="0" t="n">
        <f aca="false">'Profiles 8760'!G7778</f>
        <v>0.363543</v>
      </c>
      <c r="F7789" s="0" t="n">
        <f aca="false">D7789*Assumptions!$C$11*$B$7+E7789*Assumptions!$C$12*$B$8</f>
        <v>14.8689087</v>
      </c>
      <c r="G7789" s="0" t="n">
        <f aca="false">C7789*Assumptions!$C$15</f>
        <v>0</v>
      </c>
      <c r="H7789" s="0" t="n">
        <f aca="false">MIN(F7789,G7789)</f>
        <v>0</v>
      </c>
      <c r="I7789" s="0" t="n">
        <f aca="false">IF(C7789=1,MIN(G7789-H7789,Assumptions!$C$13,P7788),0)</f>
        <v>0</v>
      </c>
      <c r="J7789" s="0" t="n">
        <f aca="false">H7789+I7789</f>
        <v>0</v>
      </c>
      <c r="K7789" s="0" t="n">
        <f aca="false">MIN(IF(C7789=1,F7789-H7789,F7789),Assumptions!$C$13,MAX(0,($B$5-P7788)/$B$6))</f>
        <v>14.8689087</v>
      </c>
      <c r="L7789" s="0" t="n">
        <f aca="false">IF(C7789=1,0,MIN(F7789-K7789,Assumptions!$C$15,MAX(0,$B$10-O7788-M7789)))</f>
        <v>0</v>
      </c>
      <c r="M7789" s="0" t="n">
        <f aca="false">'Profiles 8760'!H7778</f>
        <v>32800</v>
      </c>
      <c r="N7789" s="0" t="n">
        <f aca="false">J7789+L7789</f>
        <v>0</v>
      </c>
      <c r="O7789" s="0" t="n">
        <f aca="false">O7788+N7789</f>
        <v>721538.979245845</v>
      </c>
      <c r="P7789" s="0" t="n">
        <f aca="false">MIN($B$5,P7788+K7789*$B$6-I7789)</f>
        <v>187.27158366488</v>
      </c>
      <c r="Q7789" s="0" t="n">
        <f aca="false">MAX(0,F7789-H7789-K7789-L7789)</f>
        <v>0</v>
      </c>
    </row>
    <row r="7790" customFormat="false" ht="15" hidden="false" customHeight="false" outlineLevel="0" collapsed="false">
      <c r="A7790" s="0" t="n">
        <f aca="false">'Profiles 8760'!A7779</f>
        <v>7777</v>
      </c>
      <c r="B7790" s="0" t="n">
        <f aca="false">'Profiles 8760'!B7779</f>
        <v>11</v>
      </c>
      <c r="C7790" s="0" t="n">
        <f aca="false">'Profiles 8760'!E7779</f>
        <v>0</v>
      </c>
      <c r="D7790" s="0" t="n">
        <f aca="false">'Profiles 8760'!F7779</f>
        <v>0</v>
      </c>
      <c r="E7790" s="0" t="n">
        <f aca="false">'Profiles 8760'!G7779</f>
        <v>0.443162</v>
      </c>
      <c r="F7790" s="0" t="n">
        <f aca="false">D7790*Assumptions!$C$11*$B$7+E7790*Assumptions!$C$12*$B$8</f>
        <v>18.1253258</v>
      </c>
      <c r="G7790" s="0" t="n">
        <f aca="false">C7790*Assumptions!$C$15</f>
        <v>0</v>
      </c>
      <c r="H7790" s="0" t="n">
        <f aca="false">MIN(F7790,G7790)</f>
        <v>0</v>
      </c>
      <c r="I7790" s="0" t="n">
        <f aca="false">IF(C7790=1,MIN(G7790-H7790,Assumptions!$C$13,P7789),0)</f>
        <v>0</v>
      </c>
      <c r="J7790" s="0" t="n">
        <f aca="false">H7790+I7790</f>
        <v>0</v>
      </c>
      <c r="K7790" s="0" t="n">
        <f aca="false">MIN(IF(C7790=1,F7790-H7790,F7790),Assumptions!$C$13,MAX(0,($B$5-P7789)/$B$6))</f>
        <v>18.1253258</v>
      </c>
      <c r="L7790" s="0" t="n">
        <f aca="false">IF(C7790=1,0,MIN(F7790-K7790,Assumptions!$C$15,MAX(0,$B$10-O7789-M7790)))</f>
        <v>0</v>
      </c>
      <c r="M7790" s="0" t="n">
        <f aca="false">'Profiles 8760'!H7779</f>
        <v>32800</v>
      </c>
      <c r="N7790" s="0" t="n">
        <f aca="false">J7790+L7790</f>
        <v>0</v>
      </c>
      <c r="O7790" s="0" t="n">
        <f aca="false">O7789+N7790</f>
        <v>721538.979245845</v>
      </c>
      <c r="P7790" s="0" t="n">
        <f aca="false">MIN($B$5,P7789+K7790*$B$6-I7790)</f>
        <v>202.98261606832</v>
      </c>
      <c r="Q7790" s="0" t="n">
        <f aca="false">MAX(0,F7790-H7790-K7790-L7790)</f>
        <v>0</v>
      </c>
    </row>
    <row r="7791" customFormat="false" ht="15" hidden="false" customHeight="false" outlineLevel="0" collapsed="false">
      <c r="A7791" s="0" t="n">
        <f aca="false">'Profiles 8760'!A7780</f>
        <v>7778</v>
      </c>
      <c r="B7791" s="0" t="n">
        <f aca="false">'Profiles 8760'!B7780</f>
        <v>11</v>
      </c>
      <c r="C7791" s="0" t="n">
        <f aca="false">'Profiles 8760'!E7780</f>
        <v>0</v>
      </c>
      <c r="D7791" s="0" t="n">
        <f aca="false">'Profiles 8760'!F7780</f>
        <v>0</v>
      </c>
      <c r="E7791" s="0" t="n">
        <f aca="false">'Profiles 8760'!G7780</f>
        <v>0.328027</v>
      </c>
      <c r="F7791" s="0" t="n">
        <f aca="false">D7791*Assumptions!$C$11*$B$7+E7791*Assumptions!$C$12*$B$8</f>
        <v>13.4163043</v>
      </c>
      <c r="G7791" s="0" t="n">
        <f aca="false">C7791*Assumptions!$C$15</f>
        <v>0</v>
      </c>
      <c r="H7791" s="0" t="n">
        <f aca="false">MIN(F7791,G7791)</f>
        <v>0</v>
      </c>
      <c r="I7791" s="0" t="n">
        <f aca="false">IF(C7791=1,MIN(G7791-H7791,Assumptions!$C$13,P7790),0)</f>
        <v>0</v>
      </c>
      <c r="J7791" s="0" t="n">
        <f aca="false">H7791+I7791</f>
        <v>0</v>
      </c>
      <c r="K7791" s="0" t="n">
        <f aca="false">MIN(IF(C7791=1,F7791-H7791,F7791),Assumptions!$C$13,MAX(0,($B$5-P7790)/$B$6))</f>
        <v>13.4163043</v>
      </c>
      <c r="L7791" s="0" t="n">
        <f aca="false">IF(C7791=1,0,MIN(F7791-K7791,Assumptions!$C$15,MAX(0,$B$10-O7790-M7791)))</f>
        <v>0</v>
      </c>
      <c r="M7791" s="0" t="n">
        <f aca="false">'Profiles 8760'!H7780</f>
        <v>32800</v>
      </c>
      <c r="N7791" s="0" t="n">
        <f aca="false">J7791+L7791</f>
        <v>0</v>
      </c>
      <c r="O7791" s="0" t="n">
        <f aca="false">O7790+N7791</f>
        <v>721538.979245845</v>
      </c>
      <c r="P7791" s="0" t="n">
        <f aca="false">MIN($B$5,P7790+K7791*$B$6-I7791)</f>
        <v>214.61186863556</v>
      </c>
      <c r="Q7791" s="0" t="n">
        <f aca="false">MAX(0,F7791-H7791-K7791-L7791)</f>
        <v>0</v>
      </c>
    </row>
    <row r="7792" customFormat="false" ht="15" hidden="false" customHeight="false" outlineLevel="0" collapsed="false">
      <c r="A7792" s="0" t="n">
        <f aca="false">'Profiles 8760'!A7781</f>
        <v>7779</v>
      </c>
      <c r="B7792" s="0" t="n">
        <f aca="false">'Profiles 8760'!B7781</f>
        <v>11</v>
      </c>
      <c r="C7792" s="0" t="n">
        <f aca="false">'Profiles 8760'!E7781</f>
        <v>0</v>
      </c>
      <c r="D7792" s="0" t="n">
        <f aca="false">'Profiles 8760'!F7781</f>
        <v>0</v>
      </c>
      <c r="E7792" s="0" t="n">
        <f aca="false">'Profiles 8760'!G7781</f>
        <v>0.321905</v>
      </c>
      <c r="F7792" s="0" t="n">
        <f aca="false">D7792*Assumptions!$C$11*$B$7+E7792*Assumptions!$C$12*$B$8</f>
        <v>13.1659145</v>
      </c>
      <c r="G7792" s="0" t="n">
        <f aca="false">C7792*Assumptions!$C$15</f>
        <v>0</v>
      </c>
      <c r="H7792" s="0" t="n">
        <f aca="false">MIN(F7792,G7792)</f>
        <v>0</v>
      </c>
      <c r="I7792" s="0" t="n">
        <f aca="false">IF(C7792=1,MIN(G7792-H7792,Assumptions!$C$13,P7791),0)</f>
        <v>0</v>
      </c>
      <c r="J7792" s="0" t="n">
        <f aca="false">H7792+I7792</f>
        <v>0</v>
      </c>
      <c r="K7792" s="0" t="n">
        <f aca="false">MIN(IF(C7792=1,F7792-H7792,F7792),Assumptions!$C$13,MAX(0,($B$5-P7791)/$B$6))</f>
        <v>13.1659145</v>
      </c>
      <c r="L7792" s="0" t="n">
        <f aca="false">IF(C7792=1,0,MIN(F7792-K7792,Assumptions!$C$15,MAX(0,$B$10-O7791-M7792)))</f>
        <v>0</v>
      </c>
      <c r="M7792" s="0" t="n">
        <f aca="false">'Profiles 8760'!H7781</f>
        <v>32800</v>
      </c>
      <c r="N7792" s="0" t="n">
        <f aca="false">J7792+L7792</f>
        <v>0</v>
      </c>
      <c r="O7792" s="0" t="n">
        <f aca="false">O7791+N7792</f>
        <v>721538.979245845</v>
      </c>
      <c r="P7792" s="0" t="n">
        <f aca="false">MIN($B$5,P7791+K7792*$B$6-I7792)</f>
        <v>226.02408332416</v>
      </c>
      <c r="Q7792" s="0" t="n">
        <f aca="false">MAX(0,F7792-H7792-K7792-L7792)</f>
        <v>0</v>
      </c>
    </row>
    <row r="7793" customFormat="false" ht="15" hidden="false" customHeight="false" outlineLevel="0" collapsed="false">
      <c r="A7793" s="0" t="n">
        <f aca="false">'Profiles 8760'!A7782</f>
        <v>7780</v>
      </c>
      <c r="B7793" s="0" t="n">
        <f aca="false">'Profiles 8760'!B7782</f>
        <v>11</v>
      </c>
      <c r="C7793" s="0" t="n">
        <f aca="false">'Profiles 8760'!E7782</f>
        <v>0</v>
      </c>
      <c r="D7793" s="0" t="n">
        <f aca="false">'Profiles 8760'!F7782</f>
        <v>0</v>
      </c>
      <c r="E7793" s="0" t="n">
        <f aca="false">'Profiles 8760'!G7782</f>
        <v>0.38079</v>
      </c>
      <c r="F7793" s="0" t="n">
        <f aca="false">D7793*Assumptions!$C$11*$B$7+E7793*Assumptions!$C$12*$B$8</f>
        <v>15.574311</v>
      </c>
      <c r="G7793" s="0" t="n">
        <f aca="false">C7793*Assumptions!$C$15</f>
        <v>0</v>
      </c>
      <c r="H7793" s="0" t="n">
        <f aca="false">MIN(F7793,G7793)</f>
        <v>0</v>
      </c>
      <c r="I7793" s="0" t="n">
        <f aca="false">IF(C7793=1,MIN(G7793-H7793,Assumptions!$C$13,P7792),0)</f>
        <v>0</v>
      </c>
      <c r="J7793" s="0" t="n">
        <f aca="false">H7793+I7793</f>
        <v>0</v>
      </c>
      <c r="K7793" s="0" t="n">
        <f aca="false">MIN(IF(C7793=1,F7793-H7793,F7793),Assumptions!$C$13,MAX(0,($B$5-P7792)/$B$6))</f>
        <v>15.574311</v>
      </c>
      <c r="L7793" s="0" t="n">
        <f aca="false">IF(C7793=1,0,MIN(F7793-K7793,Assumptions!$C$15,MAX(0,$B$10-O7792-M7793)))</f>
        <v>0</v>
      </c>
      <c r="M7793" s="0" t="n">
        <f aca="false">'Profiles 8760'!H7782</f>
        <v>32800</v>
      </c>
      <c r="N7793" s="0" t="n">
        <f aca="false">J7793+L7793</f>
        <v>0</v>
      </c>
      <c r="O7793" s="0" t="n">
        <f aca="false">O7792+N7793</f>
        <v>721538.979245845</v>
      </c>
      <c r="P7793" s="0" t="n">
        <f aca="false">MIN($B$5,P7792+K7793*$B$6-I7793)</f>
        <v>239.52389609896</v>
      </c>
      <c r="Q7793" s="0" t="n">
        <f aca="false">MAX(0,F7793-H7793-K7793-L7793)</f>
        <v>0</v>
      </c>
    </row>
    <row r="7794" customFormat="false" ht="15" hidden="false" customHeight="false" outlineLevel="0" collapsed="false">
      <c r="A7794" s="0" t="n">
        <f aca="false">'Profiles 8760'!A7783</f>
        <v>7781</v>
      </c>
      <c r="B7794" s="0" t="n">
        <f aca="false">'Profiles 8760'!B7783</f>
        <v>11</v>
      </c>
      <c r="C7794" s="0" t="n">
        <f aca="false">'Profiles 8760'!E7783</f>
        <v>0</v>
      </c>
      <c r="D7794" s="0" t="n">
        <f aca="false">'Profiles 8760'!F7783</f>
        <v>0</v>
      </c>
      <c r="E7794" s="0" t="n">
        <f aca="false">'Profiles 8760'!G7783</f>
        <v>0.566992</v>
      </c>
      <c r="F7794" s="0" t="n">
        <f aca="false">D7794*Assumptions!$C$11*$B$7+E7794*Assumptions!$C$12*$B$8</f>
        <v>23.1899728</v>
      </c>
      <c r="G7794" s="0" t="n">
        <f aca="false">C7794*Assumptions!$C$15</f>
        <v>0</v>
      </c>
      <c r="H7794" s="0" t="n">
        <f aca="false">MIN(F7794,G7794)</f>
        <v>0</v>
      </c>
      <c r="I7794" s="0" t="n">
        <f aca="false">IF(C7794=1,MIN(G7794-H7794,Assumptions!$C$13,P7793),0)</f>
        <v>0</v>
      </c>
      <c r="J7794" s="0" t="n">
        <f aca="false">H7794+I7794</f>
        <v>0</v>
      </c>
      <c r="K7794" s="0" t="n">
        <f aca="false">MIN(IF(C7794=1,F7794-H7794,F7794),Assumptions!$C$13,MAX(0,($B$5-P7793)/$B$6))</f>
        <v>23.1899728</v>
      </c>
      <c r="L7794" s="0" t="n">
        <f aca="false">IF(C7794=1,0,MIN(F7794-K7794,Assumptions!$C$15,MAX(0,$B$10-O7793-M7794)))</f>
        <v>0</v>
      </c>
      <c r="M7794" s="0" t="n">
        <f aca="false">'Profiles 8760'!H7783</f>
        <v>32800</v>
      </c>
      <c r="N7794" s="0" t="n">
        <f aca="false">J7794+L7794</f>
        <v>0</v>
      </c>
      <c r="O7794" s="0" t="n">
        <f aca="false">O7793+N7794</f>
        <v>721538.979245845</v>
      </c>
      <c r="P7794" s="0" t="n">
        <f aca="false">MIN($B$5,P7793+K7794*$B$6-I7794)</f>
        <v>259.624964522</v>
      </c>
      <c r="Q7794" s="0" t="n">
        <f aca="false">MAX(0,F7794-H7794-K7794-L7794)</f>
        <v>0</v>
      </c>
    </row>
    <row r="7795" customFormat="false" ht="15" hidden="false" customHeight="false" outlineLevel="0" collapsed="false">
      <c r="A7795" s="0" t="n">
        <f aca="false">'Profiles 8760'!A7784</f>
        <v>7782</v>
      </c>
      <c r="B7795" s="0" t="n">
        <f aca="false">'Profiles 8760'!B7784</f>
        <v>11</v>
      </c>
      <c r="C7795" s="0" t="n">
        <f aca="false">'Profiles 8760'!E7784</f>
        <v>0</v>
      </c>
      <c r="D7795" s="0" t="n">
        <f aca="false">'Profiles 8760'!F7784</f>
        <v>0</v>
      </c>
      <c r="E7795" s="0" t="n">
        <f aca="false">'Profiles 8760'!G7784</f>
        <v>0.514044</v>
      </c>
      <c r="F7795" s="0" t="n">
        <f aca="false">D7795*Assumptions!$C$11*$B$7+E7795*Assumptions!$C$12*$B$8</f>
        <v>21.0243996</v>
      </c>
      <c r="G7795" s="0" t="n">
        <f aca="false">C7795*Assumptions!$C$15</f>
        <v>0</v>
      </c>
      <c r="H7795" s="0" t="n">
        <f aca="false">MIN(F7795,G7795)</f>
        <v>0</v>
      </c>
      <c r="I7795" s="0" t="n">
        <f aca="false">IF(C7795=1,MIN(G7795-H7795,Assumptions!$C$13,P7794),0)</f>
        <v>0</v>
      </c>
      <c r="J7795" s="0" t="n">
        <f aca="false">H7795+I7795</f>
        <v>0</v>
      </c>
      <c r="K7795" s="0" t="n">
        <f aca="false">MIN(IF(C7795=1,F7795-H7795,F7795),Assumptions!$C$13,MAX(0,($B$5-P7794)/$B$6))</f>
        <v>21.0243996</v>
      </c>
      <c r="L7795" s="0" t="n">
        <f aca="false">IF(C7795=1,0,MIN(F7795-K7795,Assumptions!$C$15,MAX(0,$B$10-O7794-M7795)))</f>
        <v>0</v>
      </c>
      <c r="M7795" s="0" t="n">
        <f aca="false">'Profiles 8760'!H7784</f>
        <v>32800</v>
      </c>
      <c r="N7795" s="0" t="n">
        <f aca="false">J7795+L7795</f>
        <v>0</v>
      </c>
      <c r="O7795" s="0" t="n">
        <f aca="false">O7794+N7795</f>
        <v>721538.979245845</v>
      </c>
      <c r="P7795" s="0" t="n">
        <f aca="false">MIN($B$5,P7794+K7795*$B$6-I7795)</f>
        <v>277.84891409528</v>
      </c>
      <c r="Q7795" s="0" t="n">
        <f aca="false">MAX(0,F7795-H7795-K7795-L7795)</f>
        <v>0</v>
      </c>
    </row>
    <row r="7796" customFormat="false" ht="15" hidden="false" customHeight="false" outlineLevel="0" collapsed="false">
      <c r="A7796" s="0" t="n">
        <f aca="false">'Profiles 8760'!A7785</f>
        <v>7783</v>
      </c>
      <c r="B7796" s="0" t="n">
        <f aca="false">'Profiles 8760'!B7785</f>
        <v>11</v>
      </c>
      <c r="C7796" s="0" t="n">
        <f aca="false">'Profiles 8760'!E7785</f>
        <v>0</v>
      </c>
      <c r="D7796" s="0" t="n">
        <f aca="false">'Profiles 8760'!F7785</f>
        <v>0</v>
      </c>
      <c r="E7796" s="0" t="n">
        <f aca="false">'Profiles 8760'!G7785</f>
        <v>0.594374</v>
      </c>
      <c r="F7796" s="0" t="n">
        <f aca="false">D7796*Assumptions!$C$11*$B$7+E7796*Assumptions!$C$12*$B$8</f>
        <v>24.3098966</v>
      </c>
      <c r="G7796" s="0" t="n">
        <f aca="false">C7796*Assumptions!$C$15</f>
        <v>0</v>
      </c>
      <c r="H7796" s="0" t="n">
        <f aca="false">MIN(F7796,G7796)</f>
        <v>0</v>
      </c>
      <c r="I7796" s="0" t="n">
        <f aca="false">IF(C7796=1,MIN(G7796-H7796,Assumptions!$C$13,P7795),0)</f>
        <v>0</v>
      </c>
      <c r="J7796" s="0" t="n">
        <f aca="false">H7796+I7796</f>
        <v>0</v>
      </c>
      <c r="K7796" s="0" t="n">
        <f aca="false">MIN(IF(C7796=1,F7796-H7796,F7796),Assumptions!$C$13,MAX(0,($B$5-P7795)/$B$6))</f>
        <v>24.3098966</v>
      </c>
      <c r="L7796" s="0" t="n">
        <f aca="false">IF(C7796=1,0,MIN(F7796-K7796,Assumptions!$C$15,MAX(0,$B$10-O7795-M7796)))</f>
        <v>0</v>
      </c>
      <c r="M7796" s="0" t="n">
        <f aca="false">'Profiles 8760'!H7785</f>
        <v>32800</v>
      </c>
      <c r="N7796" s="0" t="n">
        <f aca="false">J7796+L7796</f>
        <v>0</v>
      </c>
      <c r="O7796" s="0" t="n">
        <f aca="false">O7795+N7796</f>
        <v>721538.979245845</v>
      </c>
      <c r="P7796" s="0" t="n">
        <f aca="false">MIN($B$5,P7795+K7796*$B$6-I7796)</f>
        <v>298.92073246816</v>
      </c>
      <c r="Q7796" s="0" t="n">
        <f aca="false">MAX(0,F7796-H7796-K7796-L7796)</f>
        <v>0</v>
      </c>
    </row>
    <row r="7797" customFormat="false" ht="15" hidden="false" customHeight="false" outlineLevel="0" collapsed="false">
      <c r="A7797" s="0" t="n">
        <f aca="false">'Profiles 8760'!A7786</f>
        <v>7784</v>
      </c>
      <c r="B7797" s="0" t="n">
        <f aca="false">'Profiles 8760'!B7786</f>
        <v>11</v>
      </c>
      <c r="C7797" s="0" t="n">
        <f aca="false">'Profiles 8760'!E7786</f>
        <v>1</v>
      </c>
      <c r="D7797" s="0" t="n">
        <f aca="false">'Profiles 8760'!F7786</f>
        <v>0.09047</v>
      </c>
      <c r="E7797" s="0" t="n">
        <f aca="false">'Profiles 8760'!G7786</f>
        <v>0.396356</v>
      </c>
      <c r="F7797" s="0" t="n">
        <f aca="false">D7797*Assumptions!$C$11*$B$7+E7797*Assumptions!$C$12*$B$8</f>
        <v>42.3386964</v>
      </c>
      <c r="G7797" s="0" t="n">
        <f aca="false">C7797*Assumptions!$C$15</f>
        <v>200</v>
      </c>
      <c r="H7797" s="0" t="n">
        <f aca="false">MIN(F7797,G7797)</f>
        <v>42.3386964</v>
      </c>
      <c r="I7797" s="0" t="n">
        <f aca="false">IF(C7797=1,MIN(G7797-H7797,Assumptions!$C$13,P7796),0)</f>
        <v>157.6613036</v>
      </c>
      <c r="J7797" s="0" t="n">
        <f aca="false">H7797+I7797</f>
        <v>200</v>
      </c>
      <c r="K7797" s="0" t="n">
        <f aca="false">MIN(IF(C7797=1,F7797-H7797,F7797),Assumptions!$C$13,MAX(0,($B$5-P7796)/$B$6))</f>
        <v>0</v>
      </c>
      <c r="L7797" s="0" t="n">
        <f aca="false">IF(C7797=1,0,MIN(F7797-K7797,Assumptions!$C$15,MAX(0,$B$10-O7796-M7797)))</f>
        <v>0</v>
      </c>
      <c r="M7797" s="0" t="n">
        <f aca="false">'Profiles 8760'!H7786</f>
        <v>32600</v>
      </c>
      <c r="N7797" s="0" t="n">
        <f aca="false">J7797+L7797</f>
        <v>200</v>
      </c>
      <c r="O7797" s="0" t="n">
        <f aca="false">O7796+N7797</f>
        <v>721738.979245845</v>
      </c>
      <c r="P7797" s="0" t="n">
        <f aca="false">MIN($B$5,P7796+K7797*$B$6-I7797)</f>
        <v>141.25942886816</v>
      </c>
      <c r="Q7797" s="0" t="n">
        <f aca="false">MAX(0,F7797-H7797-K7797-L7797)</f>
        <v>0</v>
      </c>
    </row>
    <row r="7798" customFormat="false" ht="15" hidden="false" customHeight="false" outlineLevel="0" collapsed="false">
      <c r="A7798" s="0" t="n">
        <f aca="false">'Profiles 8760'!A7787</f>
        <v>7785</v>
      </c>
      <c r="B7798" s="0" t="n">
        <f aca="false">'Profiles 8760'!B7787</f>
        <v>11</v>
      </c>
      <c r="C7798" s="0" t="n">
        <f aca="false">'Profiles 8760'!E7787</f>
        <v>1</v>
      </c>
      <c r="D7798" s="0" t="n">
        <f aca="false">'Profiles 8760'!F7787</f>
        <v>0.423635</v>
      </c>
      <c r="E7798" s="0" t="n">
        <f aca="false">'Profiles 8760'!G7787</f>
        <v>0.407141</v>
      </c>
      <c r="F7798" s="0" t="n">
        <f aca="false">D7798*Assumptions!$C$11*$B$7+E7798*Assumptions!$C$12*$B$8</f>
        <v>138.9978549</v>
      </c>
      <c r="G7798" s="0" t="n">
        <f aca="false">C7798*Assumptions!$C$15</f>
        <v>200</v>
      </c>
      <c r="H7798" s="0" t="n">
        <f aca="false">MIN(F7798,G7798)</f>
        <v>138.9978549</v>
      </c>
      <c r="I7798" s="0" t="n">
        <f aca="false">IF(C7798=1,MIN(G7798-H7798,Assumptions!$C$13,P7797),0)</f>
        <v>61.0021451</v>
      </c>
      <c r="J7798" s="0" t="n">
        <f aca="false">H7798+I7798</f>
        <v>200</v>
      </c>
      <c r="K7798" s="0" t="n">
        <f aca="false">MIN(IF(C7798=1,F7798-H7798,F7798),Assumptions!$C$13,MAX(0,($B$5-P7797)/$B$6))</f>
        <v>0</v>
      </c>
      <c r="L7798" s="0" t="n">
        <f aca="false">IF(C7798=1,0,MIN(F7798-K7798,Assumptions!$C$15,MAX(0,$B$10-O7797-M7798)))</f>
        <v>0</v>
      </c>
      <c r="M7798" s="0" t="n">
        <f aca="false">'Profiles 8760'!H7787</f>
        <v>32400</v>
      </c>
      <c r="N7798" s="0" t="n">
        <f aca="false">J7798+L7798</f>
        <v>200</v>
      </c>
      <c r="O7798" s="0" t="n">
        <f aca="false">O7797+N7798</f>
        <v>721938.979245845</v>
      </c>
      <c r="P7798" s="0" t="n">
        <f aca="false">MIN($B$5,P7797+K7798*$B$6-I7798)</f>
        <v>80.2572837681599</v>
      </c>
      <c r="Q7798" s="0" t="n">
        <f aca="false">MAX(0,F7798-H7798-K7798-L7798)</f>
        <v>0</v>
      </c>
    </row>
    <row r="7799" customFormat="false" ht="15" hidden="false" customHeight="false" outlineLevel="0" collapsed="false">
      <c r="A7799" s="0" t="n">
        <f aca="false">'Profiles 8760'!A7788</f>
        <v>7786</v>
      </c>
      <c r="B7799" s="0" t="n">
        <f aca="false">'Profiles 8760'!B7788</f>
        <v>11</v>
      </c>
      <c r="C7799" s="0" t="n">
        <f aca="false">'Profiles 8760'!E7788</f>
        <v>0</v>
      </c>
      <c r="D7799" s="0" t="n">
        <f aca="false">'Profiles 8760'!F7788</f>
        <v>0.798226</v>
      </c>
      <c r="E7799" s="0" t="n">
        <f aca="false">'Profiles 8760'!G7788</f>
        <v>0.397945</v>
      </c>
      <c r="F7799" s="0" t="n">
        <f aca="false">D7799*Assumptions!$C$11*$B$7+E7799*Assumptions!$C$12*$B$8</f>
        <v>246.8036193</v>
      </c>
      <c r="G7799" s="0" t="n">
        <f aca="false">C7799*Assumptions!$C$15</f>
        <v>0</v>
      </c>
      <c r="H7799" s="0" t="n">
        <f aca="false">MIN(F7799,G7799)</f>
        <v>0</v>
      </c>
      <c r="I7799" s="0" t="n">
        <f aca="false">IF(C7799=1,MIN(G7799-H7799,Assumptions!$C$13,P7798),0)</f>
        <v>0</v>
      </c>
      <c r="J7799" s="0" t="n">
        <f aca="false">H7799+I7799</f>
        <v>0</v>
      </c>
      <c r="K7799" s="0" t="n">
        <f aca="false">MIN(IF(C7799=1,F7799-H7799,F7799),Assumptions!$C$13,MAX(0,($B$5-P7798)/$B$6))</f>
        <v>180</v>
      </c>
      <c r="L7799" s="0" t="n">
        <f aca="false">IF(C7799=1,0,MIN(F7799-K7799,Assumptions!$C$15,MAX(0,$B$10-O7798-M7799)))</f>
        <v>66.8036193</v>
      </c>
      <c r="M7799" s="0" t="n">
        <f aca="false">'Profiles 8760'!H7788</f>
        <v>32400</v>
      </c>
      <c r="N7799" s="0" t="n">
        <f aca="false">J7799+L7799</f>
        <v>66.8036193</v>
      </c>
      <c r="O7799" s="0" t="n">
        <f aca="false">O7798+N7799</f>
        <v>722005.782865145</v>
      </c>
      <c r="P7799" s="0" t="n">
        <f aca="false">MIN($B$5,P7798+K7799*$B$6-I7799)</f>
        <v>236.28128376816</v>
      </c>
      <c r="Q7799" s="0" t="n">
        <f aca="false">MAX(0,F7799-H7799-K7799-L7799)</f>
        <v>0</v>
      </c>
    </row>
    <row r="7800" customFormat="false" ht="15" hidden="false" customHeight="false" outlineLevel="0" collapsed="false">
      <c r="A7800" s="0" t="n">
        <f aca="false">'Profiles 8760'!A7789</f>
        <v>7787</v>
      </c>
      <c r="B7800" s="0" t="n">
        <f aca="false">'Profiles 8760'!B7789</f>
        <v>11</v>
      </c>
      <c r="C7800" s="0" t="n">
        <f aca="false">'Profiles 8760'!E7789</f>
        <v>0</v>
      </c>
      <c r="D7800" s="0" t="n">
        <f aca="false">'Profiles 8760'!F7789</f>
        <v>1</v>
      </c>
      <c r="E7800" s="0" t="n">
        <f aca="false">'Profiles 8760'!G7789</f>
        <v>0.301913</v>
      </c>
      <c r="F7800" s="0" t="n">
        <f aca="false">D7800*Assumptions!$C$11*$B$7+E7800*Assumptions!$C$12*$B$8</f>
        <v>301.1482417</v>
      </c>
      <c r="G7800" s="0" t="n">
        <f aca="false">C7800*Assumptions!$C$15</f>
        <v>0</v>
      </c>
      <c r="H7800" s="0" t="n">
        <f aca="false">MIN(F7800,G7800)</f>
        <v>0</v>
      </c>
      <c r="I7800" s="0" t="n">
        <f aca="false">IF(C7800=1,MIN(G7800-H7800,Assumptions!$C$13,P7799),0)</f>
        <v>0</v>
      </c>
      <c r="J7800" s="0" t="n">
        <f aca="false">H7800+I7800</f>
        <v>0</v>
      </c>
      <c r="K7800" s="0" t="n">
        <f aca="false">MIN(IF(C7800=1,F7800-H7800,F7800),Assumptions!$C$13,MAX(0,($B$5-P7799)/$B$6))</f>
        <v>180</v>
      </c>
      <c r="L7800" s="0" t="n">
        <f aca="false">IF(C7800=1,0,MIN(F7800-K7800,Assumptions!$C$15,MAX(0,$B$10-O7799-M7800)))</f>
        <v>121.1482417</v>
      </c>
      <c r="M7800" s="0" t="n">
        <f aca="false">'Profiles 8760'!H7789</f>
        <v>32400</v>
      </c>
      <c r="N7800" s="0" t="n">
        <f aca="false">J7800+L7800</f>
        <v>121.1482417</v>
      </c>
      <c r="O7800" s="0" t="n">
        <f aca="false">O7799+N7800</f>
        <v>722126.931106845</v>
      </c>
      <c r="P7800" s="0" t="n">
        <f aca="false">MIN($B$5,P7799+K7800*$B$6-I7800)</f>
        <v>392.30528376816</v>
      </c>
      <c r="Q7800" s="0" t="n">
        <f aca="false">MAX(0,F7800-H7800-K7800-L7800)</f>
        <v>0</v>
      </c>
    </row>
    <row r="7801" customFormat="false" ht="15" hidden="false" customHeight="false" outlineLevel="0" collapsed="false">
      <c r="A7801" s="0" t="n">
        <f aca="false">'Profiles 8760'!A7790</f>
        <v>7788</v>
      </c>
      <c r="B7801" s="0" t="n">
        <f aca="false">'Profiles 8760'!B7790</f>
        <v>11</v>
      </c>
      <c r="C7801" s="0" t="n">
        <f aca="false">'Profiles 8760'!E7790</f>
        <v>0</v>
      </c>
      <c r="D7801" s="0" t="n">
        <f aca="false">'Profiles 8760'!F7790</f>
        <v>1</v>
      </c>
      <c r="E7801" s="0" t="n">
        <f aca="false">'Profiles 8760'!G7790</f>
        <v>0.30238</v>
      </c>
      <c r="F7801" s="0" t="n">
        <f aca="false">D7801*Assumptions!$C$11*$B$7+E7801*Assumptions!$C$12*$B$8</f>
        <v>301.167342</v>
      </c>
      <c r="G7801" s="0" t="n">
        <f aca="false">C7801*Assumptions!$C$15</f>
        <v>0</v>
      </c>
      <c r="H7801" s="0" t="n">
        <f aca="false">MIN(F7801,G7801)</f>
        <v>0</v>
      </c>
      <c r="I7801" s="0" t="n">
        <f aca="false">IF(C7801=1,MIN(G7801-H7801,Assumptions!$C$13,P7800),0)</f>
        <v>0</v>
      </c>
      <c r="J7801" s="0" t="n">
        <f aca="false">H7801+I7801</f>
        <v>0</v>
      </c>
      <c r="K7801" s="0" t="n">
        <f aca="false">MIN(IF(C7801=1,F7801-H7801,F7801),Assumptions!$C$13,MAX(0,($B$5-P7800)/$B$6))</f>
        <v>136.715177932441</v>
      </c>
      <c r="L7801" s="0" t="n">
        <f aca="false">IF(C7801=1,0,MIN(F7801-K7801,Assumptions!$C$15,MAX(0,$B$10-O7800-M7801)))</f>
        <v>164.452164067559</v>
      </c>
      <c r="M7801" s="0" t="n">
        <f aca="false">'Profiles 8760'!H7790</f>
        <v>32400</v>
      </c>
      <c r="N7801" s="0" t="n">
        <f aca="false">J7801+L7801</f>
        <v>164.452164067559</v>
      </c>
      <c r="O7801" s="0" t="n">
        <f aca="false">O7800+N7801</f>
        <v>722291.383270913</v>
      </c>
      <c r="P7801" s="0" t="n">
        <f aca="false">MIN($B$5,P7800+K7801*$B$6-I7801)</f>
        <v>510.81</v>
      </c>
      <c r="Q7801" s="0" t="n">
        <f aca="false">MAX(0,F7801-H7801-K7801-L7801)</f>
        <v>0</v>
      </c>
    </row>
    <row r="7802" customFormat="false" ht="15" hidden="false" customHeight="false" outlineLevel="0" collapsed="false">
      <c r="A7802" s="0" t="n">
        <f aca="false">'Profiles 8760'!A7791</f>
        <v>7789</v>
      </c>
      <c r="B7802" s="0" t="n">
        <f aca="false">'Profiles 8760'!B7791</f>
        <v>11</v>
      </c>
      <c r="C7802" s="0" t="n">
        <f aca="false">'Profiles 8760'!E7791</f>
        <v>0</v>
      </c>
      <c r="D7802" s="0" t="n">
        <f aca="false">'Profiles 8760'!F7791</f>
        <v>1</v>
      </c>
      <c r="E7802" s="0" t="n">
        <f aca="false">'Profiles 8760'!G7791</f>
        <v>0.355087</v>
      </c>
      <c r="F7802" s="0" t="n">
        <f aca="false">D7802*Assumptions!$C$11*$B$7+E7802*Assumptions!$C$12*$B$8</f>
        <v>303.3230583</v>
      </c>
      <c r="G7802" s="0" t="n">
        <f aca="false">C7802*Assumptions!$C$15</f>
        <v>0</v>
      </c>
      <c r="H7802" s="0" t="n">
        <f aca="false">MIN(F7802,G7802)</f>
        <v>0</v>
      </c>
      <c r="I7802" s="0" t="n">
        <f aca="false">IF(C7802=1,MIN(G7802-H7802,Assumptions!$C$13,P7801),0)</f>
        <v>0</v>
      </c>
      <c r="J7802" s="0" t="n">
        <f aca="false">H7802+I7802</f>
        <v>0</v>
      </c>
      <c r="K7802" s="0" t="n">
        <f aca="false">MIN(IF(C7802=1,F7802-H7802,F7802),Assumptions!$C$13,MAX(0,($B$5-P7801)/$B$6))</f>
        <v>0</v>
      </c>
      <c r="L7802" s="0" t="n">
        <f aca="false">IF(C7802=1,0,MIN(F7802-K7802,Assumptions!$C$15,MAX(0,$B$10-O7801-M7802)))</f>
        <v>200</v>
      </c>
      <c r="M7802" s="0" t="n">
        <f aca="false">'Profiles 8760'!H7791</f>
        <v>32400</v>
      </c>
      <c r="N7802" s="0" t="n">
        <f aca="false">J7802+L7802</f>
        <v>200</v>
      </c>
      <c r="O7802" s="0" t="n">
        <f aca="false">O7801+N7802</f>
        <v>722491.383270913</v>
      </c>
      <c r="P7802" s="0" t="n">
        <f aca="false">MIN($B$5,P7801+K7802*$B$6-I7802)</f>
        <v>510.81</v>
      </c>
      <c r="Q7802" s="0" t="n">
        <f aca="false">MAX(0,F7802-H7802-K7802-L7802)</f>
        <v>103.3230583</v>
      </c>
    </row>
    <row r="7803" customFormat="false" ht="15" hidden="false" customHeight="false" outlineLevel="0" collapsed="false">
      <c r="A7803" s="0" t="n">
        <f aca="false">'Profiles 8760'!A7792</f>
        <v>7790</v>
      </c>
      <c r="B7803" s="0" t="n">
        <f aca="false">'Profiles 8760'!B7792</f>
        <v>11</v>
      </c>
      <c r="C7803" s="0" t="n">
        <f aca="false">'Profiles 8760'!E7792</f>
        <v>0</v>
      </c>
      <c r="D7803" s="0" t="n">
        <f aca="false">'Profiles 8760'!F7792</f>
        <v>1</v>
      </c>
      <c r="E7803" s="0" t="n">
        <f aca="false">'Profiles 8760'!G7792</f>
        <v>0.257705</v>
      </c>
      <c r="F7803" s="0" t="n">
        <f aca="false">D7803*Assumptions!$C$11*$B$7+E7803*Assumptions!$C$12*$B$8</f>
        <v>299.3401345</v>
      </c>
      <c r="G7803" s="0" t="n">
        <f aca="false">C7803*Assumptions!$C$15</f>
        <v>0</v>
      </c>
      <c r="H7803" s="0" t="n">
        <f aca="false">MIN(F7803,G7803)</f>
        <v>0</v>
      </c>
      <c r="I7803" s="0" t="n">
        <f aca="false">IF(C7803=1,MIN(G7803-H7803,Assumptions!$C$13,P7802),0)</f>
        <v>0</v>
      </c>
      <c r="J7803" s="0" t="n">
        <f aca="false">H7803+I7803</f>
        <v>0</v>
      </c>
      <c r="K7803" s="0" t="n">
        <f aca="false">MIN(IF(C7803=1,F7803-H7803,F7803),Assumptions!$C$13,MAX(0,($B$5-P7802)/$B$6))</f>
        <v>0</v>
      </c>
      <c r="L7803" s="0" t="n">
        <f aca="false">IF(C7803=1,0,MIN(F7803-K7803,Assumptions!$C$15,MAX(0,$B$10-O7802-M7803)))</f>
        <v>200</v>
      </c>
      <c r="M7803" s="0" t="n">
        <f aca="false">'Profiles 8760'!H7792</f>
        <v>32400</v>
      </c>
      <c r="N7803" s="0" t="n">
        <f aca="false">J7803+L7803</f>
        <v>200</v>
      </c>
      <c r="O7803" s="0" t="n">
        <f aca="false">O7802+N7803</f>
        <v>722691.383270913</v>
      </c>
      <c r="P7803" s="0" t="n">
        <f aca="false">MIN($B$5,P7802+K7803*$B$6-I7803)</f>
        <v>510.81</v>
      </c>
      <c r="Q7803" s="0" t="n">
        <f aca="false">MAX(0,F7803-H7803-K7803-L7803)</f>
        <v>99.3401345</v>
      </c>
    </row>
    <row r="7804" customFormat="false" ht="15" hidden="false" customHeight="false" outlineLevel="0" collapsed="false">
      <c r="A7804" s="0" t="n">
        <f aca="false">'Profiles 8760'!A7793</f>
        <v>7791</v>
      </c>
      <c r="B7804" s="0" t="n">
        <f aca="false">'Profiles 8760'!B7793</f>
        <v>11</v>
      </c>
      <c r="C7804" s="0" t="n">
        <f aca="false">'Profiles 8760'!E7793</f>
        <v>0</v>
      </c>
      <c r="D7804" s="0" t="n">
        <f aca="false">'Profiles 8760'!F7793</f>
        <v>1</v>
      </c>
      <c r="E7804" s="0" t="n">
        <f aca="false">'Profiles 8760'!G7793</f>
        <v>0.260397</v>
      </c>
      <c r="F7804" s="0" t="n">
        <f aca="false">D7804*Assumptions!$C$11*$B$7+E7804*Assumptions!$C$12*$B$8</f>
        <v>299.4502373</v>
      </c>
      <c r="G7804" s="0" t="n">
        <f aca="false">C7804*Assumptions!$C$15</f>
        <v>0</v>
      </c>
      <c r="H7804" s="0" t="n">
        <f aca="false">MIN(F7804,G7804)</f>
        <v>0</v>
      </c>
      <c r="I7804" s="0" t="n">
        <f aca="false">IF(C7804=1,MIN(G7804-H7804,Assumptions!$C$13,P7803),0)</f>
        <v>0</v>
      </c>
      <c r="J7804" s="0" t="n">
        <f aca="false">H7804+I7804</f>
        <v>0</v>
      </c>
      <c r="K7804" s="0" t="n">
        <f aca="false">MIN(IF(C7804=1,F7804-H7804,F7804),Assumptions!$C$13,MAX(0,($B$5-P7803)/$B$6))</f>
        <v>0</v>
      </c>
      <c r="L7804" s="0" t="n">
        <f aca="false">IF(C7804=1,0,MIN(F7804-K7804,Assumptions!$C$15,MAX(0,$B$10-O7803-M7804)))</f>
        <v>200</v>
      </c>
      <c r="M7804" s="0" t="n">
        <f aca="false">'Profiles 8760'!H7793</f>
        <v>32400</v>
      </c>
      <c r="N7804" s="0" t="n">
        <f aca="false">J7804+L7804</f>
        <v>200</v>
      </c>
      <c r="O7804" s="0" t="n">
        <f aca="false">O7803+N7804</f>
        <v>722891.383270913</v>
      </c>
      <c r="P7804" s="0" t="n">
        <f aca="false">MIN($B$5,P7803+K7804*$B$6-I7804)</f>
        <v>510.81</v>
      </c>
      <c r="Q7804" s="0" t="n">
        <f aca="false">MAX(0,F7804-H7804-K7804-L7804)</f>
        <v>99.4502373</v>
      </c>
    </row>
    <row r="7805" customFormat="false" ht="15" hidden="false" customHeight="false" outlineLevel="0" collapsed="false">
      <c r="A7805" s="0" t="n">
        <f aca="false">'Profiles 8760'!A7794</f>
        <v>7792</v>
      </c>
      <c r="B7805" s="0" t="n">
        <f aca="false">'Profiles 8760'!B7794</f>
        <v>11</v>
      </c>
      <c r="C7805" s="0" t="n">
        <f aca="false">'Profiles 8760'!E7794</f>
        <v>0</v>
      </c>
      <c r="D7805" s="0" t="n">
        <f aca="false">'Profiles 8760'!F7794</f>
        <v>0.798226</v>
      </c>
      <c r="E7805" s="0" t="n">
        <f aca="false">'Profiles 8760'!G7794</f>
        <v>0.378995</v>
      </c>
      <c r="F7805" s="0" t="n">
        <f aca="false">D7805*Assumptions!$C$11*$B$7+E7805*Assumptions!$C$12*$B$8</f>
        <v>246.0285643</v>
      </c>
      <c r="G7805" s="0" t="n">
        <f aca="false">C7805*Assumptions!$C$15</f>
        <v>0</v>
      </c>
      <c r="H7805" s="0" t="n">
        <f aca="false">MIN(F7805,G7805)</f>
        <v>0</v>
      </c>
      <c r="I7805" s="0" t="n">
        <f aca="false">IF(C7805=1,MIN(G7805-H7805,Assumptions!$C$13,P7804),0)</f>
        <v>0</v>
      </c>
      <c r="J7805" s="0" t="n">
        <f aca="false">H7805+I7805</f>
        <v>0</v>
      </c>
      <c r="K7805" s="0" t="n">
        <f aca="false">MIN(IF(C7805=1,F7805-H7805,F7805),Assumptions!$C$13,MAX(0,($B$5-P7804)/$B$6))</f>
        <v>0</v>
      </c>
      <c r="L7805" s="0" t="n">
        <f aca="false">IF(C7805=1,0,MIN(F7805-K7805,Assumptions!$C$15,MAX(0,$B$10-O7804-M7805)))</f>
        <v>200</v>
      </c>
      <c r="M7805" s="0" t="n">
        <f aca="false">'Profiles 8760'!H7794</f>
        <v>32400</v>
      </c>
      <c r="N7805" s="0" t="n">
        <f aca="false">J7805+L7805</f>
        <v>200</v>
      </c>
      <c r="O7805" s="0" t="n">
        <f aca="false">O7804+N7805</f>
        <v>723091.383270913</v>
      </c>
      <c r="P7805" s="0" t="n">
        <f aca="false">MIN($B$5,P7804+K7805*$B$6-I7805)</f>
        <v>510.81</v>
      </c>
      <c r="Q7805" s="0" t="n">
        <f aca="false">MAX(0,F7805-H7805-K7805-L7805)</f>
        <v>46.0285643</v>
      </c>
    </row>
    <row r="7806" customFormat="false" ht="15" hidden="false" customHeight="false" outlineLevel="0" collapsed="false">
      <c r="A7806" s="0" t="n">
        <f aca="false">'Profiles 8760'!A7795</f>
        <v>7793</v>
      </c>
      <c r="B7806" s="0" t="n">
        <f aca="false">'Profiles 8760'!B7795</f>
        <v>11</v>
      </c>
      <c r="C7806" s="0" t="n">
        <f aca="false">'Profiles 8760'!E7795</f>
        <v>0</v>
      </c>
      <c r="D7806" s="0" t="n">
        <f aca="false">'Profiles 8760'!F7795</f>
        <v>0.423635</v>
      </c>
      <c r="E7806" s="0" t="n">
        <f aca="false">'Profiles 8760'!G7795</f>
        <v>0.44437</v>
      </c>
      <c r="F7806" s="0" t="n">
        <f aca="false">D7806*Assumptions!$C$11*$B$7+E7806*Assumptions!$C$12*$B$8</f>
        <v>140.520521</v>
      </c>
      <c r="G7806" s="0" t="n">
        <f aca="false">C7806*Assumptions!$C$15</f>
        <v>0</v>
      </c>
      <c r="H7806" s="0" t="n">
        <f aca="false">MIN(F7806,G7806)</f>
        <v>0</v>
      </c>
      <c r="I7806" s="0" t="n">
        <f aca="false">IF(C7806=1,MIN(G7806-H7806,Assumptions!$C$13,P7805),0)</f>
        <v>0</v>
      </c>
      <c r="J7806" s="0" t="n">
        <f aca="false">H7806+I7806</f>
        <v>0</v>
      </c>
      <c r="K7806" s="0" t="n">
        <f aca="false">MIN(IF(C7806=1,F7806-H7806,F7806),Assumptions!$C$13,MAX(0,($B$5-P7805)/$B$6))</f>
        <v>0</v>
      </c>
      <c r="L7806" s="0" t="n">
        <f aca="false">IF(C7806=1,0,MIN(F7806-K7806,Assumptions!$C$15,MAX(0,$B$10-O7805-M7806)))</f>
        <v>140.520521</v>
      </c>
      <c r="M7806" s="0" t="n">
        <f aca="false">'Profiles 8760'!H7795</f>
        <v>32400</v>
      </c>
      <c r="N7806" s="0" t="n">
        <f aca="false">J7806+L7806</f>
        <v>140.520521</v>
      </c>
      <c r="O7806" s="0" t="n">
        <f aca="false">O7805+N7806</f>
        <v>723231.903791913</v>
      </c>
      <c r="P7806" s="0" t="n">
        <f aca="false">MIN($B$5,P7805+K7806*$B$6-I7806)</f>
        <v>510.81</v>
      </c>
      <c r="Q7806" s="0" t="n">
        <f aca="false">MAX(0,F7806-H7806-K7806-L7806)</f>
        <v>0</v>
      </c>
    </row>
    <row r="7807" customFormat="false" ht="15" hidden="false" customHeight="false" outlineLevel="0" collapsed="false">
      <c r="A7807" s="0" t="n">
        <f aca="false">'Profiles 8760'!A7796</f>
        <v>7794</v>
      </c>
      <c r="B7807" s="0" t="n">
        <f aca="false">'Profiles 8760'!B7796</f>
        <v>11</v>
      </c>
      <c r="C7807" s="0" t="n">
        <f aca="false">'Profiles 8760'!E7796</f>
        <v>0</v>
      </c>
      <c r="D7807" s="0" t="n">
        <f aca="false">'Profiles 8760'!F7796</f>
        <v>0.09047</v>
      </c>
      <c r="E7807" s="0" t="n">
        <f aca="false">'Profiles 8760'!G7796</f>
        <v>0.349531</v>
      </c>
      <c r="F7807" s="0" t="n">
        <f aca="false">D7807*Assumptions!$C$11*$B$7+E7807*Assumptions!$C$12*$B$8</f>
        <v>40.4235539</v>
      </c>
      <c r="G7807" s="0" t="n">
        <f aca="false">C7807*Assumptions!$C$15</f>
        <v>0</v>
      </c>
      <c r="H7807" s="0" t="n">
        <f aca="false">MIN(F7807,G7807)</f>
        <v>0</v>
      </c>
      <c r="I7807" s="0" t="n">
        <f aca="false">IF(C7807=1,MIN(G7807-H7807,Assumptions!$C$13,P7806),0)</f>
        <v>0</v>
      </c>
      <c r="J7807" s="0" t="n">
        <f aca="false">H7807+I7807</f>
        <v>0</v>
      </c>
      <c r="K7807" s="0" t="n">
        <f aca="false">MIN(IF(C7807=1,F7807-H7807,F7807),Assumptions!$C$13,MAX(0,($B$5-P7806)/$B$6))</f>
        <v>0</v>
      </c>
      <c r="L7807" s="0" t="n">
        <f aca="false">IF(C7807=1,0,MIN(F7807-K7807,Assumptions!$C$15,MAX(0,$B$10-O7806-M7807)))</f>
        <v>40.4235539</v>
      </c>
      <c r="M7807" s="0" t="n">
        <f aca="false">'Profiles 8760'!H7796</f>
        <v>32400</v>
      </c>
      <c r="N7807" s="0" t="n">
        <f aca="false">J7807+L7807</f>
        <v>40.4235539</v>
      </c>
      <c r="O7807" s="0" t="n">
        <f aca="false">O7806+N7807</f>
        <v>723272.327345813</v>
      </c>
      <c r="P7807" s="0" t="n">
        <f aca="false">MIN($B$5,P7806+K7807*$B$6-I7807)</f>
        <v>510.81</v>
      </c>
      <c r="Q7807" s="0" t="n">
        <f aca="false">MAX(0,F7807-H7807-K7807-L7807)</f>
        <v>0</v>
      </c>
    </row>
    <row r="7808" customFormat="false" ht="15" hidden="false" customHeight="false" outlineLevel="0" collapsed="false">
      <c r="A7808" s="0" t="n">
        <f aca="false">'Profiles 8760'!A7797</f>
        <v>7795</v>
      </c>
      <c r="B7808" s="0" t="n">
        <f aca="false">'Profiles 8760'!B7797</f>
        <v>11</v>
      </c>
      <c r="C7808" s="0" t="n">
        <f aca="false">'Profiles 8760'!E7797</f>
        <v>0</v>
      </c>
      <c r="D7808" s="0" t="n">
        <f aca="false">'Profiles 8760'!F7797</f>
        <v>0</v>
      </c>
      <c r="E7808" s="0" t="n">
        <f aca="false">'Profiles 8760'!G7797</f>
        <v>0.37745</v>
      </c>
      <c r="F7808" s="0" t="n">
        <f aca="false">D7808*Assumptions!$C$11*$B$7+E7808*Assumptions!$C$12*$B$8</f>
        <v>15.437705</v>
      </c>
      <c r="G7808" s="0" t="n">
        <f aca="false">C7808*Assumptions!$C$15</f>
        <v>0</v>
      </c>
      <c r="H7808" s="0" t="n">
        <f aca="false">MIN(F7808,G7808)</f>
        <v>0</v>
      </c>
      <c r="I7808" s="0" t="n">
        <f aca="false">IF(C7808=1,MIN(G7808-H7808,Assumptions!$C$13,P7807),0)</f>
        <v>0</v>
      </c>
      <c r="J7808" s="0" t="n">
        <f aca="false">H7808+I7808</f>
        <v>0</v>
      </c>
      <c r="K7808" s="0" t="n">
        <f aca="false">MIN(IF(C7808=1,F7808-H7808,F7808),Assumptions!$C$13,MAX(0,($B$5-P7807)/$B$6))</f>
        <v>0</v>
      </c>
      <c r="L7808" s="0" t="n">
        <f aca="false">IF(C7808=1,0,MIN(F7808-K7808,Assumptions!$C$15,MAX(0,$B$10-O7807-M7808)))</f>
        <v>15.437705</v>
      </c>
      <c r="M7808" s="0" t="n">
        <f aca="false">'Profiles 8760'!H7797</f>
        <v>32400</v>
      </c>
      <c r="N7808" s="0" t="n">
        <f aca="false">J7808+L7808</f>
        <v>15.437705</v>
      </c>
      <c r="O7808" s="0" t="n">
        <f aca="false">O7807+N7808</f>
        <v>723287.765050813</v>
      </c>
      <c r="P7808" s="0" t="n">
        <f aca="false">MIN($B$5,P7807+K7808*$B$6-I7808)</f>
        <v>510.81</v>
      </c>
      <c r="Q7808" s="0" t="n">
        <f aca="false">MAX(0,F7808-H7808-K7808-L7808)</f>
        <v>0</v>
      </c>
    </row>
    <row r="7809" customFormat="false" ht="15" hidden="false" customHeight="false" outlineLevel="0" collapsed="false">
      <c r="A7809" s="0" t="n">
        <f aca="false">'Profiles 8760'!A7798</f>
        <v>7796</v>
      </c>
      <c r="B7809" s="0" t="n">
        <f aca="false">'Profiles 8760'!B7798</f>
        <v>11</v>
      </c>
      <c r="C7809" s="0" t="n">
        <f aca="false">'Profiles 8760'!E7798</f>
        <v>1</v>
      </c>
      <c r="D7809" s="0" t="n">
        <f aca="false">'Profiles 8760'!F7798</f>
        <v>0</v>
      </c>
      <c r="E7809" s="0" t="n">
        <f aca="false">'Profiles 8760'!G7798</f>
        <v>0.351255</v>
      </c>
      <c r="F7809" s="0" t="n">
        <f aca="false">D7809*Assumptions!$C$11*$B$7+E7809*Assumptions!$C$12*$B$8</f>
        <v>14.3663295</v>
      </c>
      <c r="G7809" s="0" t="n">
        <f aca="false">C7809*Assumptions!$C$15</f>
        <v>200</v>
      </c>
      <c r="H7809" s="0" t="n">
        <f aca="false">MIN(F7809,G7809)</f>
        <v>14.3663295</v>
      </c>
      <c r="I7809" s="0" t="n">
        <f aca="false">IF(C7809=1,MIN(G7809-H7809,Assumptions!$C$13,P7808),0)</f>
        <v>180</v>
      </c>
      <c r="J7809" s="0" t="n">
        <f aca="false">H7809+I7809</f>
        <v>194.3663295</v>
      </c>
      <c r="K7809" s="0" t="n">
        <f aca="false">MIN(IF(C7809=1,F7809-H7809,F7809),Assumptions!$C$13,MAX(0,($B$5-P7808)/$B$6))</f>
        <v>0</v>
      </c>
      <c r="L7809" s="0" t="n">
        <f aca="false">IF(C7809=1,0,MIN(F7809-K7809,Assumptions!$C$15,MAX(0,$B$10-O7808-M7809)))</f>
        <v>0</v>
      </c>
      <c r="M7809" s="0" t="n">
        <f aca="false">'Profiles 8760'!H7798</f>
        <v>32200</v>
      </c>
      <c r="N7809" s="0" t="n">
        <f aca="false">J7809+L7809</f>
        <v>194.3663295</v>
      </c>
      <c r="O7809" s="0" t="n">
        <f aca="false">O7808+N7809</f>
        <v>723482.131380313</v>
      </c>
      <c r="P7809" s="0" t="n">
        <f aca="false">MIN($B$5,P7808+K7809*$B$6-I7809)</f>
        <v>330.81</v>
      </c>
      <c r="Q7809" s="0" t="n">
        <f aca="false">MAX(0,F7809-H7809-K7809-L7809)</f>
        <v>0</v>
      </c>
    </row>
    <row r="7810" customFormat="false" ht="15" hidden="false" customHeight="false" outlineLevel="0" collapsed="false">
      <c r="A7810" s="0" t="n">
        <f aca="false">'Profiles 8760'!A7799</f>
        <v>7797</v>
      </c>
      <c r="B7810" s="0" t="n">
        <f aca="false">'Profiles 8760'!B7799</f>
        <v>11</v>
      </c>
      <c r="C7810" s="0" t="n">
        <f aca="false">'Profiles 8760'!E7799</f>
        <v>1</v>
      </c>
      <c r="D7810" s="0" t="n">
        <f aca="false">'Profiles 8760'!F7799</f>
        <v>0</v>
      </c>
      <c r="E7810" s="0" t="n">
        <f aca="false">'Profiles 8760'!G7799</f>
        <v>0.305955</v>
      </c>
      <c r="F7810" s="0" t="n">
        <f aca="false">D7810*Assumptions!$C$11*$B$7+E7810*Assumptions!$C$12*$B$8</f>
        <v>12.5135595</v>
      </c>
      <c r="G7810" s="0" t="n">
        <f aca="false">C7810*Assumptions!$C$15</f>
        <v>200</v>
      </c>
      <c r="H7810" s="0" t="n">
        <f aca="false">MIN(F7810,G7810)</f>
        <v>12.5135595</v>
      </c>
      <c r="I7810" s="0" t="n">
        <f aca="false">IF(C7810=1,MIN(G7810-H7810,Assumptions!$C$13,P7809),0)</f>
        <v>180</v>
      </c>
      <c r="J7810" s="0" t="n">
        <f aca="false">H7810+I7810</f>
        <v>192.5135595</v>
      </c>
      <c r="K7810" s="0" t="n">
        <f aca="false">MIN(IF(C7810=1,F7810-H7810,F7810),Assumptions!$C$13,MAX(0,($B$5-P7809)/$B$6))</f>
        <v>0</v>
      </c>
      <c r="L7810" s="0" t="n">
        <f aca="false">IF(C7810=1,0,MIN(F7810-K7810,Assumptions!$C$15,MAX(0,$B$10-O7809-M7810)))</f>
        <v>0</v>
      </c>
      <c r="M7810" s="0" t="n">
        <f aca="false">'Profiles 8760'!H7799</f>
        <v>32000</v>
      </c>
      <c r="N7810" s="0" t="n">
        <f aca="false">J7810+L7810</f>
        <v>192.5135595</v>
      </c>
      <c r="O7810" s="0" t="n">
        <f aca="false">O7809+N7810</f>
        <v>723674.644939813</v>
      </c>
      <c r="P7810" s="0" t="n">
        <f aca="false">MIN($B$5,P7809+K7810*$B$6-I7810)</f>
        <v>150.81</v>
      </c>
      <c r="Q7810" s="0" t="n">
        <f aca="false">MAX(0,F7810-H7810-K7810-L7810)</f>
        <v>0</v>
      </c>
    </row>
    <row r="7811" customFormat="false" ht="15" hidden="false" customHeight="false" outlineLevel="0" collapsed="false">
      <c r="A7811" s="0" t="n">
        <f aca="false">'Profiles 8760'!A7800</f>
        <v>7798</v>
      </c>
      <c r="B7811" s="0" t="n">
        <f aca="false">'Profiles 8760'!B7800</f>
        <v>11</v>
      </c>
      <c r="C7811" s="0" t="n">
        <f aca="false">'Profiles 8760'!E7800</f>
        <v>0</v>
      </c>
      <c r="D7811" s="0" t="n">
        <f aca="false">'Profiles 8760'!F7800</f>
        <v>0</v>
      </c>
      <c r="E7811" s="0" t="n">
        <f aca="false">'Profiles 8760'!G7800</f>
        <v>0.209521</v>
      </c>
      <c r="F7811" s="0" t="n">
        <f aca="false">D7811*Assumptions!$C$11*$B$7+E7811*Assumptions!$C$12*$B$8</f>
        <v>8.5694089</v>
      </c>
      <c r="G7811" s="0" t="n">
        <f aca="false">C7811*Assumptions!$C$15</f>
        <v>0</v>
      </c>
      <c r="H7811" s="0" t="n">
        <f aca="false">MIN(F7811,G7811)</f>
        <v>0</v>
      </c>
      <c r="I7811" s="0" t="n">
        <f aca="false">IF(C7811=1,MIN(G7811-H7811,Assumptions!$C$13,P7810),0)</f>
        <v>0</v>
      </c>
      <c r="J7811" s="0" t="n">
        <f aca="false">H7811+I7811</f>
        <v>0</v>
      </c>
      <c r="K7811" s="0" t="n">
        <f aca="false">MIN(IF(C7811=1,F7811-H7811,F7811),Assumptions!$C$13,MAX(0,($B$5-P7810)/$B$6))</f>
        <v>8.5694089</v>
      </c>
      <c r="L7811" s="0" t="n">
        <f aca="false">IF(C7811=1,0,MIN(F7811-K7811,Assumptions!$C$15,MAX(0,$B$10-O7810-M7811)))</f>
        <v>0</v>
      </c>
      <c r="M7811" s="0" t="n">
        <f aca="false">'Profiles 8760'!H7800</f>
        <v>32000</v>
      </c>
      <c r="N7811" s="0" t="n">
        <f aca="false">J7811+L7811</f>
        <v>0</v>
      </c>
      <c r="O7811" s="0" t="n">
        <f aca="false">O7810+N7811</f>
        <v>723674.644939813</v>
      </c>
      <c r="P7811" s="0" t="n">
        <f aca="false">MIN($B$5,P7810+K7811*$B$6-I7811)</f>
        <v>158.23796363452</v>
      </c>
      <c r="Q7811" s="0" t="n">
        <f aca="false">MAX(0,F7811-H7811-K7811-L7811)</f>
        <v>0</v>
      </c>
    </row>
    <row r="7812" customFormat="false" ht="15" hidden="false" customHeight="false" outlineLevel="0" collapsed="false">
      <c r="A7812" s="0" t="n">
        <f aca="false">'Profiles 8760'!A7801</f>
        <v>7799</v>
      </c>
      <c r="B7812" s="0" t="n">
        <f aca="false">'Profiles 8760'!B7801</f>
        <v>11</v>
      </c>
      <c r="C7812" s="0" t="n">
        <f aca="false">'Profiles 8760'!E7801</f>
        <v>0</v>
      </c>
      <c r="D7812" s="0" t="n">
        <f aca="false">'Profiles 8760'!F7801</f>
        <v>0</v>
      </c>
      <c r="E7812" s="0" t="n">
        <f aca="false">'Profiles 8760'!G7801</f>
        <v>0.249055</v>
      </c>
      <c r="F7812" s="0" t="n">
        <f aca="false">D7812*Assumptions!$C$11*$B$7+E7812*Assumptions!$C$12*$B$8</f>
        <v>10.1863495</v>
      </c>
      <c r="G7812" s="0" t="n">
        <f aca="false">C7812*Assumptions!$C$15</f>
        <v>0</v>
      </c>
      <c r="H7812" s="0" t="n">
        <f aca="false">MIN(F7812,G7812)</f>
        <v>0</v>
      </c>
      <c r="I7812" s="0" t="n">
        <f aca="false">IF(C7812=1,MIN(G7812-H7812,Assumptions!$C$13,P7811),0)</f>
        <v>0</v>
      </c>
      <c r="J7812" s="0" t="n">
        <f aca="false">H7812+I7812</f>
        <v>0</v>
      </c>
      <c r="K7812" s="0" t="n">
        <f aca="false">MIN(IF(C7812=1,F7812-H7812,F7812),Assumptions!$C$13,MAX(0,($B$5-P7811)/$B$6))</f>
        <v>10.1863495</v>
      </c>
      <c r="L7812" s="0" t="n">
        <f aca="false">IF(C7812=1,0,MIN(F7812-K7812,Assumptions!$C$15,MAX(0,$B$10-O7811-M7812)))</f>
        <v>0</v>
      </c>
      <c r="M7812" s="0" t="n">
        <f aca="false">'Profiles 8760'!H7801</f>
        <v>32000</v>
      </c>
      <c r="N7812" s="0" t="n">
        <f aca="false">J7812+L7812</f>
        <v>0</v>
      </c>
      <c r="O7812" s="0" t="n">
        <f aca="false">O7811+N7812</f>
        <v>723674.644939813</v>
      </c>
      <c r="P7812" s="0" t="n">
        <f aca="false">MIN($B$5,P7811+K7812*$B$6-I7812)</f>
        <v>167.06749138112</v>
      </c>
      <c r="Q7812" s="0" t="n">
        <f aca="false">MAX(0,F7812-H7812-K7812-L7812)</f>
        <v>0</v>
      </c>
    </row>
    <row r="7813" customFormat="false" ht="15" hidden="false" customHeight="false" outlineLevel="0" collapsed="false">
      <c r="A7813" s="0" t="n">
        <f aca="false">'Profiles 8760'!A7802</f>
        <v>7800</v>
      </c>
      <c r="B7813" s="0" t="n">
        <f aca="false">'Profiles 8760'!B7802</f>
        <v>11</v>
      </c>
      <c r="C7813" s="0" t="n">
        <f aca="false">'Profiles 8760'!E7802</f>
        <v>0</v>
      </c>
      <c r="D7813" s="0" t="n">
        <f aca="false">'Profiles 8760'!F7802</f>
        <v>0</v>
      </c>
      <c r="E7813" s="0" t="n">
        <f aca="false">'Profiles 8760'!G7802</f>
        <v>0.228827</v>
      </c>
      <c r="F7813" s="0" t="n">
        <f aca="false">D7813*Assumptions!$C$11*$B$7+E7813*Assumptions!$C$12*$B$8</f>
        <v>9.3590243</v>
      </c>
      <c r="G7813" s="0" t="n">
        <f aca="false">C7813*Assumptions!$C$15</f>
        <v>0</v>
      </c>
      <c r="H7813" s="0" t="n">
        <f aca="false">MIN(F7813,G7813)</f>
        <v>0</v>
      </c>
      <c r="I7813" s="0" t="n">
        <f aca="false">IF(C7813=1,MIN(G7813-H7813,Assumptions!$C$13,P7812),0)</f>
        <v>0</v>
      </c>
      <c r="J7813" s="0" t="n">
        <f aca="false">H7813+I7813</f>
        <v>0</v>
      </c>
      <c r="K7813" s="0" t="n">
        <f aca="false">MIN(IF(C7813=1,F7813-H7813,F7813),Assumptions!$C$13,MAX(0,($B$5-P7812)/$B$6))</f>
        <v>9.3590243</v>
      </c>
      <c r="L7813" s="0" t="n">
        <f aca="false">IF(C7813=1,0,MIN(F7813-K7813,Assumptions!$C$15,MAX(0,$B$10-O7812-M7813)))</f>
        <v>0</v>
      </c>
      <c r="M7813" s="0" t="n">
        <f aca="false">'Profiles 8760'!H7802</f>
        <v>32000</v>
      </c>
      <c r="N7813" s="0" t="n">
        <f aca="false">J7813+L7813</f>
        <v>0</v>
      </c>
      <c r="O7813" s="0" t="n">
        <f aca="false">O7812+N7813</f>
        <v>723674.644939813</v>
      </c>
      <c r="P7813" s="0" t="n">
        <f aca="false">MIN($B$5,P7812+K7813*$B$6-I7813)</f>
        <v>175.17989364436</v>
      </c>
      <c r="Q7813" s="0" t="n">
        <f aca="false">MAX(0,F7813-H7813-K7813-L7813)</f>
        <v>0</v>
      </c>
    </row>
    <row r="7814" customFormat="false" ht="15" hidden="false" customHeight="false" outlineLevel="0" collapsed="false">
      <c r="A7814" s="0" t="n">
        <f aca="false">'Profiles 8760'!A7803</f>
        <v>7801</v>
      </c>
      <c r="B7814" s="0" t="n">
        <f aca="false">'Profiles 8760'!B7803</f>
        <v>11</v>
      </c>
      <c r="C7814" s="0" t="n">
        <f aca="false">'Profiles 8760'!E7803</f>
        <v>0</v>
      </c>
      <c r="D7814" s="0" t="n">
        <f aca="false">'Profiles 8760'!F7803</f>
        <v>0</v>
      </c>
      <c r="E7814" s="0" t="n">
        <f aca="false">'Profiles 8760'!G7803</f>
        <v>0.184182</v>
      </c>
      <c r="F7814" s="0" t="n">
        <f aca="false">D7814*Assumptions!$C$11*$B$7+E7814*Assumptions!$C$12*$B$8</f>
        <v>7.5330438</v>
      </c>
      <c r="G7814" s="0" t="n">
        <f aca="false">C7814*Assumptions!$C$15</f>
        <v>0</v>
      </c>
      <c r="H7814" s="0" t="n">
        <f aca="false">MIN(F7814,G7814)</f>
        <v>0</v>
      </c>
      <c r="I7814" s="0" t="n">
        <f aca="false">IF(C7814=1,MIN(G7814-H7814,Assumptions!$C$13,P7813),0)</f>
        <v>0</v>
      </c>
      <c r="J7814" s="0" t="n">
        <f aca="false">H7814+I7814</f>
        <v>0</v>
      </c>
      <c r="K7814" s="0" t="n">
        <f aca="false">MIN(IF(C7814=1,F7814-H7814,F7814),Assumptions!$C$13,MAX(0,($B$5-P7813)/$B$6))</f>
        <v>7.5330438</v>
      </c>
      <c r="L7814" s="0" t="n">
        <f aca="false">IF(C7814=1,0,MIN(F7814-K7814,Assumptions!$C$15,MAX(0,$B$10-O7813-M7814)))</f>
        <v>0</v>
      </c>
      <c r="M7814" s="0" t="n">
        <f aca="false">'Profiles 8760'!H7803</f>
        <v>32000</v>
      </c>
      <c r="N7814" s="0" t="n">
        <f aca="false">J7814+L7814</f>
        <v>0</v>
      </c>
      <c r="O7814" s="0" t="n">
        <f aca="false">O7813+N7814</f>
        <v>723674.644939813</v>
      </c>
      <c r="P7814" s="0" t="n">
        <f aca="false">MIN($B$5,P7813+K7814*$B$6-I7814)</f>
        <v>181.7095360102</v>
      </c>
      <c r="Q7814" s="0" t="n">
        <f aca="false">MAX(0,F7814-H7814-K7814-L7814)</f>
        <v>0</v>
      </c>
    </row>
    <row r="7815" customFormat="false" ht="15" hidden="false" customHeight="false" outlineLevel="0" collapsed="false">
      <c r="A7815" s="0" t="n">
        <f aca="false">'Profiles 8760'!A7804</f>
        <v>7802</v>
      </c>
      <c r="B7815" s="0" t="n">
        <f aca="false">'Profiles 8760'!B7804</f>
        <v>11</v>
      </c>
      <c r="C7815" s="0" t="n">
        <f aca="false">'Profiles 8760'!E7804</f>
        <v>0</v>
      </c>
      <c r="D7815" s="0" t="n">
        <f aca="false">'Profiles 8760'!F7804</f>
        <v>0</v>
      </c>
      <c r="E7815" s="0" t="n">
        <f aca="false">'Profiles 8760'!G7804</f>
        <v>0.149047</v>
      </c>
      <c r="F7815" s="0" t="n">
        <f aca="false">D7815*Assumptions!$C$11*$B$7+E7815*Assumptions!$C$12*$B$8</f>
        <v>6.0960223</v>
      </c>
      <c r="G7815" s="0" t="n">
        <f aca="false">C7815*Assumptions!$C$15</f>
        <v>0</v>
      </c>
      <c r="H7815" s="0" t="n">
        <f aca="false">MIN(F7815,G7815)</f>
        <v>0</v>
      </c>
      <c r="I7815" s="0" t="n">
        <f aca="false">IF(C7815=1,MIN(G7815-H7815,Assumptions!$C$13,P7814),0)</f>
        <v>0</v>
      </c>
      <c r="J7815" s="0" t="n">
        <f aca="false">H7815+I7815</f>
        <v>0</v>
      </c>
      <c r="K7815" s="0" t="n">
        <f aca="false">MIN(IF(C7815=1,F7815-H7815,F7815),Assumptions!$C$13,MAX(0,($B$5-P7814)/$B$6))</f>
        <v>6.0960223</v>
      </c>
      <c r="L7815" s="0" t="n">
        <f aca="false">IF(C7815=1,0,MIN(F7815-K7815,Assumptions!$C$15,MAX(0,$B$10-O7814-M7815)))</f>
        <v>0</v>
      </c>
      <c r="M7815" s="0" t="n">
        <f aca="false">'Profiles 8760'!H7804</f>
        <v>32000</v>
      </c>
      <c r="N7815" s="0" t="n">
        <f aca="false">J7815+L7815</f>
        <v>0</v>
      </c>
      <c r="O7815" s="0" t="n">
        <f aca="false">O7814+N7815</f>
        <v>723674.644939813</v>
      </c>
      <c r="P7815" s="0" t="n">
        <f aca="false">MIN($B$5,P7814+K7815*$B$6-I7815)</f>
        <v>186.99356813984</v>
      </c>
      <c r="Q7815" s="0" t="n">
        <f aca="false">MAX(0,F7815-H7815-K7815-L7815)</f>
        <v>0</v>
      </c>
    </row>
    <row r="7816" customFormat="false" ht="15" hidden="false" customHeight="false" outlineLevel="0" collapsed="false">
      <c r="A7816" s="0" t="n">
        <f aca="false">'Profiles 8760'!A7805</f>
        <v>7803</v>
      </c>
      <c r="B7816" s="0" t="n">
        <f aca="false">'Profiles 8760'!B7805</f>
        <v>11</v>
      </c>
      <c r="C7816" s="0" t="n">
        <f aca="false">'Profiles 8760'!E7805</f>
        <v>0</v>
      </c>
      <c r="D7816" s="0" t="n">
        <f aca="false">'Profiles 8760'!F7805</f>
        <v>0</v>
      </c>
      <c r="E7816" s="0" t="n">
        <f aca="false">'Profiles 8760'!G7805</f>
        <v>0.110939</v>
      </c>
      <c r="F7816" s="0" t="n">
        <f aca="false">D7816*Assumptions!$C$11*$B$7+E7816*Assumptions!$C$12*$B$8</f>
        <v>4.5374051</v>
      </c>
      <c r="G7816" s="0" t="n">
        <f aca="false">C7816*Assumptions!$C$15</f>
        <v>0</v>
      </c>
      <c r="H7816" s="0" t="n">
        <f aca="false">MIN(F7816,G7816)</f>
        <v>0</v>
      </c>
      <c r="I7816" s="0" t="n">
        <f aca="false">IF(C7816=1,MIN(G7816-H7816,Assumptions!$C$13,P7815),0)</f>
        <v>0</v>
      </c>
      <c r="J7816" s="0" t="n">
        <f aca="false">H7816+I7816</f>
        <v>0</v>
      </c>
      <c r="K7816" s="0" t="n">
        <f aca="false">MIN(IF(C7816=1,F7816-H7816,F7816),Assumptions!$C$13,MAX(0,($B$5-P7815)/$B$6))</f>
        <v>4.5374051</v>
      </c>
      <c r="L7816" s="0" t="n">
        <f aca="false">IF(C7816=1,0,MIN(F7816-K7816,Assumptions!$C$15,MAX(0,$B$10-O7815-M7816)))</f>
        <v>0</v>
      </c>
      <c r="M7816" s="0" t="n">
        <f aca="false">'Profiles 8760'!H7805</f>
        <v>32000</v>
      </c>
      <c r="N7816" s="0" t="n">
        <f aca="false">J7816+L7816</f>
        <v>0</v>
      </c>
      <c r="O7816" s="0" t="n">
        <f aca="false">O7815+N7816</f>
        <v>723674.644939813</v>
      </c>
      <c r="P7816" s="0" t="n">
        <f aca="false">MIN($B$5,P7815+K7816*$B$6-I7816)</f>
        <v>190.92659088052</v>
      </c>
      <c r="Q7816" s="0" t="n">
        <f aca="false">MAX(0,F7816-H7816-K7816-L7816)</f>
        <v>0</v>
      </c>
    </row>
    <row r="7817" customFormat="false" ht="15" hidden="false" customHeight="false" outlineLevel="0" collapsed="false">
      <c r="A7817" s="0" t="n">
        <f aca="false">'Profiles 8760'!A7806</f>
        <v>7804</v>
      </c>
      <c r="B7817" s="0" t="n">
        <f aca="false">'Profiles 8760'!B7806</f>
        <v>11</v>
      </c>
      <c r="C7817" s="0" t="n">
        <f aca="false">'Profiles 8760'!E7806</f>
        <v>0</v>
      </c>
      <c r="D7817" s="0" t="n">
        <f aca="false">'Profiles 8760'!F7806</f>
        <v>0</v>
      </c>
      <c r="E7817" s="0" t="n">
        <f aca="false">'Profiles 8760'!G7806</f>
        <v>0.115355</v>
      </c>
      <c r="F7817" s="0" t="n">
        <f aca="false">D7817*Assumptions!$C$11*$B$7+E7817*Assumptions!$C$12*$B$8</f>
        <v>4.7180195</v>
      </c>
      <c r="G7817" s="0" t="n">
        <f aca="false">C7817*Assumptions!$C$15</f>
        <v>0</v>
      </c>
      <c r="H7817" s="0" t="n">
        <f aca="false">MIN(F7817,G7817)</f>
        <v>0</v>
      </c>
      <c r="I7817" s="0" t="n">
        <f aca="false">IF(C7817=1,MIN(G7817-H7817,Assumptions!$C$13,P7816),0)</f>
        <v>0</v>
      </c>
      <c r="J7817" s="0" t="n">
        <f aca="false">H7817+I7817</f>
        <v>0</v>
      </c>
      <c r="K7817" s="0" t="n">
        <f aca="false">MIN(IF(C7817=1,F7817-H7817,F7817),Assumptions!$C$13,MAX(0,($B$5-P7816)/$B$6))</f>
        <v>4.7180195</v>
      </c>
      <c r="L7817" s="0" t="n">
        <f aca="false">IF(C7817=1,0,MIN(F7817-K7817,Assumptions!$C$15,MAX(0,$B$10-O7816-M7817)))</f>
        <v>0</v>
      </c>
      <c r="M7817" s="0" t="n">
        <f aca="false">'Profiles 8760'!H7806</f>
        <v>32000</v>
      </c>
      <c r="N7817" s="0" t="n">
        <f aca="false">J7817+L7817</f>
        <v>0</v>
      </c>
      <c r="O7817" s="0" t="n">
        <f aca="false">O7816+N7817</f>
        <v>723674.644939813</v>
      </c>
      <c r="P7817" s="0" t="n">
        <f aca="false">MIN($B$5,P7816+K7817*$B$6-I7817)</f>
        <v>195.01617018312</v>
      </c>
      <c r="Q7817" s="0" t="n">
        <f aca="false">MAX(0,F7817-H7817-K7817-L7817)</f>
        <v>0</v>
      </c>
    </row>
    <row r="7818" customFormat="false" ht="15" hidden="false" customHeight="false" outlineLevel="0" collapsed="false">
      <c r="A7818" s="0" t="n">
        <f aca="false">'Profiles 8760'!A7807</f>
        <v>7805</v>
      </c>
      <c r="B7818" s="0" t="n">
        <f aca="false">'Profiles 8760'!B7807</f>
        <v>11</v>
      </c>
      <c r="C7818" s="0" t="n">
        <f aca="false">'Profiles 8760'!E7807</f>
        <v>0</v>
      </c>
      <c r="D7818" s="0" t="n">
        <f aca="false">'Profiles 8760'!F7807</f>
        <v>0</v>
      </c>
      <c r="E7818" s="0" t="n">
        <f aca="false">'Profiles 8760'!G7807</f>
        <v>0.135027</v>
      </c>
      <c r="F7818" s="0" t="n">
        <f aca="false">D7818*Assumptions!$C$11*$B$7+E7818*Assumptions!$C$12*$B$8</f>
        <v>5.5226043</v>
      </c>
      <c r="G7818" s="0" t="n">
        <f aca="false">C7818*Assumptions!$C$15</f>
        <v>0</v>
      </c>
      <c r="H7818" s="0" t="n">
        <f aca="false">MIN(F7818,G7818)</f>
        <v>0</v>
      </c>
      <c r="I7818" s="0" t="n">
        <f aca="false">IF(C7818=1,MIN(G7818-H7818,Assumptions!$C$13,P7817),0)</f>
        <v>0</v>
      </c>
      <c r="J7818" s="0" t="n">
        <f aca="false">H7818+I7818</f>
        <v>0</v>
      </c>
      <c r="K7818" s="0" t="n">
        <f aca="false">MIN(IF(C7818=1,F7818-H7818,F7818),Assumptions!$C$13,MAX(0,($B$5-P7817)/$B$6))</f>
        <v>5.5226043</v>
      </c>
      <c r="L7818" s="0" t="n">
        <f aca="false">IF(C7818=1,0,MIN(F7818-K7818,Assumptions!$C$15,MAX(0,$B$10-O7817-M7818)))</f>
        <v>0</v>
      </c>
      <c r="M7818" s="0" t="n">
        <f aca="false">'Profiles 8760'!H7807</f>
        <v>32000</v>
      </c>
      <c r="N7818" s="0" t="n">
        <f aca="false">J7818+L7818</f>
        <v>0</v>
      </c>
      <c r="O7818" s="0" t="n">
        <f aca="false">O7817+N7818</f>
        <v>723674.644939813</v>
      </c>
      <c r="P7818" s="0" t="n">
        <f aca="false">MIN($B$5,P7817+K7818*$B$6-I7818)</f>
        <v>199.80316359036</v>
      </c>
      <c r="Q7818" s="0" t="n">
        <f aca="false">MAX(0,F7818-H7818-K7818-L7818)</f>
        <v>0</v>
      </c>
    </row>
    <row r="7819" customFormat="false" ht="15" hidden="false" customHeight="false" outlineLevel="0" collapsed="false">
      <c r="A7819" s="0" t="n">
        <f aca="false">'Profiles 8760'!A7808</f>
        <v>7806</v>
      </c>
      <c r="B7819" s="0" t="n">
        <f aca="false">'Profiles 8760'!B7808</f>
        <v>11</v>
      </c>
      <c r="C7819" s="0" t="n">
        <f aca="false">'Profiles 8760'!E7808</f>
        <v>0</v>
      </c>
      <c r="D7819" s="0" t="n">
        <f aca="false">'Profiles 8760'!F7808</f>
        <v>0</v>
      </c>
      <c r="E7819" s="0" t="n">
        <f aca="false">'Profiles 8760'!G7808</f>
        <v>0.131388</v>
      </c>
      <c r="F7819" s="0" t="n">
        <f aca="false">D7819*Assumptions!$C$11*$B$7+E7819*Assumptions!$C$12*$B$8</f>
        <v>5.3737692</v>
      </c>
      <c r="G7819" s="0" t="n">
        <f aca="false">C7819*Assumptions!$C$15</f>
        <v>0</v>
      </c>
      <c r="H7819" s="0" t="n">
        <f aca="false">MIN(F7819,G7819)</f>
        <v>0</v>
      </c>
      <c r="I7819" s="0" t="n">
        <f aca="false">IF(C7819=1,MIN(G7819-H7819,Assumptions!$C$13,P7818),0)</f>
        <v>0</v>
      </c>
      <c r="J7819" s="0" t="n">
        <f aca="false">H7819+I7819</f>
        <v>0</v>
      </c>
      <c r="K7819" s="0" t="n">
        <f aca="false">MIN(IF(C7819=1,F7819-H7819,F7819),Assumptions!$C$13,MAX(0,($B$5-P7818)/$B$6))</f>
        <v>5.3737692</v>
      </c>
      <c r="L7819" s="0" t="n">
        <f aca="false">IF(C7819=1,0,MIN(F7819-K7819,Assumptions!$C$15,MAX(0,$B$10-O7818-M7819)))</f>
        <v>0</v>
      </c>
      <c r="M7819" s="0" t="n">
        <f aca="false">'Profiles 8760'!H7808</f>
        <v>32000</v>
      </c>
      <c r="N7819" s="0" t="n">
        <f aca="false">J7819+L7819</f>
        <v>0</v>
      </c>
      <c r="O7819" s="0" t="n">
        <f aca="false">O7818+N7819</f>
        <v>723674.644939813</v>
      </c>
      <c r="P7819" s="0" t="n">
        <f aca="false">MIN($B$5,P7818+K7819*$B$6-I7819)</f>
        <v>204.46114673292</v>
      </c>
      <c r="Q7819" s="0" t="n">
        <f aca="false">MAX(0,F7819-H7819-K7819-L7819)</f>
        <v>0</v>
      </c>
    </row>
    <row r="7820" customFormat="false" ht="15" hidden="false" customHeight="false" outlineLevel="0" collapsed="false">
      <c r="A7820" s="0" t="n">
        <f aca="false">'Profiles 8760'!A7809</f>
        <v>7807</v>
      </c>
      <c r="B7820" s="0" t="n">
        <f aca="false">'Profiles 8760'!B7809</f>
        <v>11</v>
      </c>
      <c r="C7820" s="0" t="n">
        <f aca="false">'Profiles 8760'!E7809</f>
        <v>0</v>
      </c>
      <c r="D7820" s="0" t="n">
        <f aca="false">'Profiles 8760'!F7809</f>
        <v>0</v>
      </c>
      <c r="E7820" s="0" t="n">
        <f aca="false">'Profiles 8760'!G7809</f>
        <v>0.13291</v>
      </c>
      <c r="F7820" s="0" t="n">
        <f aca="false">D7820*Assumptions!$C$11*$B$7+E7820*Assumptions!$C$12*$B$8</f>
        <v>5.436019</v>
      </c>
      <c r="G7820" s="0" t="n">
        <f aca="false">C7820*Assumptions!$C$15</f>
        <v>0</v>
      </c>
      <c r="H7820" s="0" t="n">
        <f aca="false">MIN(F7820,G7820)</f>
        <v>0</v>
      </c>
      <c r="I7820" s="0" t="n">
        <f aca="false">IF(C7820=1,MIN(G7820-H7820,Assumptions!$C$13,P7819),0)</f>
        <v>0</v>
      </c>
      <c r="J7820" s="0" t="n">
        <f aca="false">H7820+I7820</f>
        <v>0</v>
      </c>
      <c r="K7820" s="0" t="n">
        <f aca="false">MIN(IF(C7820=1,F7820-H7820,F7820),Assumptions!$C$13,MAX(0,($B$5-P7819)/$B$6))</f>
        <v>5.436019</v>
      </c>
      <c r="L7820" s="0" t="n">
        <f aca="false">IF(C7820=1,0,MIN(F7820-K7820,Assumptions!$C$15,MAX(0,$B$10-O7819-M7820)))</f>
        <v>0</v>
      </c>
      <c r="M7820" s="0" t="n">
        <f aca="false">'Profiles 8760'!H7809</f>
        <v>32000</v>
      </c>
      <c r="N7820" s="0" t="n">
        <f aca="false">J7820+L7820</f>
        <v>0</v>
      </c>
      <c r="O7820" s="0" t="n">
        <f aca="false">O7819+N7820</f>
        <v>723674.644939813</v>
      </c>
      <c r="P7820" s="0" t="n">
        <f aca="false">MIN($B$5,P7819+K7820*$B$6-I7820)</f>
        <v>209.17308800212</v>
      </c>
      <c r="Q7820" s="0" t="n">
        <f aca="false">MAX(0,F7820-H7820-K7820-L7820)</f>
        <v>0</v>
      </c>
    </row>
    <row r="7821" customFormat="false" ht="15" hidden="false" customHeight="false" outlineLevel="0" collapsed="false">
      <c r="A7821" s="0" t="n">
        <f aca="false">'Profiles 8760'!A7810</f>
        <v>7808</v>
      </c>
      <c r="B7821" s="0" t="n">
        <f aca="false">'Profiles 8760'!B7810</f>
        <v>11</v>
      </c>
      <c r="C7821" s="0" t="n">
        <f aca="false">'Profiles 8760'!E7810</f>
        <v>1</v>
      </c>
      <c r="D7821" s="0" t="n">
        <f aca="false">'Profiles 8760'!F7810</f>
        <v>0.078023</v>
      </c>
      <c r="E7821" s="0" t="n">
        <f aca="false">'Profiles 8760'!G7810</f>
        <v>0.098993</v>
      </c>
      <c r="F7821" s="0" t="n">
        <f aca="false">D7821*Assumptions!$C$11*$B$7+E7821*Assumptions!$C$12*$B$8</f>
        <v>26.5818561</v>
      </c>
      <c r="G7821" s="0" t="n">
        <f aca="false">C7821*Assumptions!$C$15</f>
        <v>200</v>
      </c>
      <c r="H7821" s="0" t="n">
        <f aca="false">MIN(F7821,G7821)</f>
        <v>26.5818561</v>
      </c>
      <c r="I7821" s="0" t="n">
        <f aca="false">IF(C7821=1,MIN(G7821-H7821,Assumptions!$C$13,P7820),0)</f>
        <v>173.4181439</v>
      </c>
      <c r="J7821" s="0" t="n">
        <f aca="false">H7821+I7821</f>
        <v>200</v>
      </c>
      <c r="K7821" s="0" t="n">
        <f aca="false">MIN(IF(C7821=1,F7821-H7821,F7821),Assumptions!$C$13,MAX(0,($B$5-P7820)/$B$6))</f>
        <v>0</v>
      </c>
      <c r="L7821" s="0" t="n">
        <f aca="false">IF(C7821=1,0,MIN(F7821-K7821,Assumptions!$C$15,MAX(0,$B$10-O7820-M7821)))</f>
        <v>0</v>
      </c>
      <c r="M7821" s="0" t="n">
        <f aca="false">'Profiles 8760'!H7810</f>
        <v>31800</v>
      </c>
      <c r="N7821" s="0" t="n">
        <f aca="false">J7821+L7821</f>
        <v>200</v>
      </c>
      <c r="O7821" s="0" t="n">
        <f aca="false">O7820+N7821</f>
        <v>723874.644939813</v>
      </c>
      <c r="P7821" s="0" t="n">
        <f aca="false">MIN($B$5,P7820+K7821*$B$6-I7821)</f>
        <v>35.75494410212</v>
      </c>
      <c r="Q7821" s="0" t="n">
        <f aca="false">MAX(0,F7821-H7821-K7821-L7821)</f>
        <v>0</v>
      </c>
    </row>
    <row r="7822" customFormat="false" ht="15" hidden="false" customHeight="false" outlineLevel="0" collapsed="false">
      <c r="A7822" s="0" t="n">
        <f aca="false">'Profiles 8760'!A7811</f>
        <v>7809</v>
      </c>
      <c r="B7822" s="0" t="n">
        <f aca="false">'Profiles 8760'!B7811</f>
        <v>11</v>
      </c>
      <c r="C7822" s="0" t="n">
        <f aca="false">'Profiles 8760'!E7811</f>
        <v>1</v>
      </c>
      <c r="D7822" s="0" t="n">
        <f aca="false">'Profiles 8760'!F7811</f>
        <v>0.365349</v>
      </c>
      <c r="E7822" s="0" t="n">
        <f aca="false">'Profiles 8760'!G7811</f>
        <v>0.074882</v>
      </c>
      <c r="F7822" s="0" t="n">
        <f aca="false">D7822*Assumptions!$C$11*$B$7+E7822*Assumptions!$C$12*$B$8</f>
        <v>108.575465</v>
      </c>
      <c r="G7822" s="0" t="n">
        <f aca="false">C7822*Assumptions!$C$15</f>
        <v>200</v>
      </c>
      <c r="H7822" s="0" t="n">
        <f aca="false">MIN(F7822,G7822)</f>
        <v>108.575465</v>
      </c>
      <c r="I7822" s="0" t="n">
        <f aca="false">IF(C7822=1,MIN(G7822-H7822,Assumptions!$C$13,P7821),0)</f>
        <v>35.75494410212</v>
      </c>
      <c r="J7822" s="0" t="n">
        <f aca="false">H7822+I7822</f>
        <v>144.33040910212</v>
      </c>
      <c r="K7822" s="0" t="n">
        <f aca="false">MIN(IF(C7822=1,F7822-H7822,F7822),Assumptions!$C$13,MAX(0,($B$5-P7821)/$B$6))</f>
        <v>0</v>
      </c>
      <c r="L7822" s="0" t="n">
        <f aca="false">IF(C7822=1,0,MIN(F7822-K7822,Assumptions!$C$15,MAX(0,$B$10-O7821-M7822)))</f>
        <v>0</v>
      </c>
      <c r="M7822" s="0" t="n">
        <f aca="false">'Profiles 8760'!H7811</f>
        <v>31600</v>
      </c>
      <c r="N7822" s="0" t="n">
        <f aca="false">J7822+L7822</f>
        <v>144.33040910212</v>
      </c>
      <c r="O7822" s="0" t="n">
        <f aca="false">O7821+N7822</f>
        <v>724018.975348915</v>
      </c>
      <c r="P7822" s="0" t="n">
        <f aca="false">MIN($B$5,P7821+K7822*$B$6-I7822)</f>
        <v>0</v>
      </c>
      <c r="Q7822" s="0" t="n">
        <f aca="false">MAX(0,F7822-H7822-K7822-L7822)</f>
        <v>0</v>
      </c>
    </row>
    <row r="7823" customFormat="false" ht="15" hidden="false" customHeight="false" outlineLevel="0" collapsed="false">
      <c r="A7823" s="0" t="n">
        <f aca="false">'Profiles 8760'!A7812</f>
        <v>7810</v>
      </c>
      <c r="B7823" s="0" t="n">
        <f aca="false">'Profiles 8760'!B7812</f>
        <v>11</v>
      </c>
      <c r="C7823" s="0" t="n">
        <f aca="false">'Profiles 8760'!E7812</f>
        <v>0</v>
      </c>
      <c r="D7823" s="0" t="n">
        <f aca="false">'Profiles 8760'!F7812</f>
        <v>0.688401</v>
      </c>
      <c r="E7823" s="0" t="n">
        <f aca="false">'Profiles 8760'!G7812</f>
        <v>0.102243</v>
      </c>
      <c r="F7823" s="0" t="n">
        <f aca="false">D7823*Assumptions!$C$11*$B$7+E7823*Assumptions!$C$12*$B$8</f>
        <v>202.9919475</v>
      </c>
      <c r="G7823" s="0" t="n">
        <f aca="false">C7823*Assumptions!$C$15</f>
        <v>0</v>
      </c>
      <c r="H7823" s="0" t="n">
        <f aca="false">MIN(F7823,G7823)</f>
        <v>0</v>
      </c>
      <c r="I7823" s="0" t="n">
        <f aca="false">IF(C7823=1,MIN(G7823-H7823,Assumptions!$C$13,P7822),0)</f>
        <v>0</v>
      </c>
      <c r="J7823" s="0" t="n">
        <f aca="false">H7823+I7823</f>
        <v>0</v>
      </c>
      <c r="K7823" s="0" t="n">
        <f aca="false">MIN(IF(C7823=1,F7823-H7823,F7823),Assumptions!$C$13,MAX(0,($B$5-P7822)/$B$6))</f>
        <v>180</v>
      </c>
      <c r="L7823" s="0" t="n">
        <f aca="false">IF(C7823=1,0,MIN(F7823-K7823,Assumptions!$C$15,MAX(0,$B$10-O7822-M7823)))</f>
        <v>22.9919475</v>
      </c>
      <c r="M7823" s="0" t="n">
        <f aca="false">'Profiles 8760'!H7812</f>
        <v>31600</v>
      </c>
      <c r="N7823" s="0" t="n">
        <f aca="false">J7823+L7823</f>
        <v>22.9919475</v>
      </c>
      <c r="O7823" s="0" t="n">
        <f aca="false">O7822+N7823</f>
        <v>724041.967296415</v>
      </c>
      <c r="P7823" s="0" t="n">
        <f aca="false">MIN($B$5,P7822+K7823*$B$6-I7823)</f>
        <v>156.024</v>
      </c>
      <c r="Q7823" s="0" t="n">
        <f aca="false">MAX(0,F7823-H7823-K7823-L7823)</f>
        <v>0</v>
      </c>
    </row>
    <row r="7824" customFormat="false" ht="15" hidden="false" customHeight="false" outlineLevel="0" collapsed="false">
      <c r="A7824" s="0" t="n">
        <f aca="false">'Profiles 8760'!A7813</f>
        <v>7811</v>
      </c>
      <c r="B7824" s="0" t="n">
        <f aca="false">'Profiles 8760'!B7813</f>
        <v>11</v>
      </c>
      <c r="C7824" s="0" t="n">
        <f aca="false">'Profiles 8760'!E7813</f>
        <v>0</v>
      </c>
      <c r="D7824" s="0" t="n">
        <f aca="false">'Profiles 8760'!F7813</f>
        <v>0.972898</v>
      </c>
      <c r="E7824" s="0" t="n">
        <f aca="false">'Profiles 8760'!G7813</f>
        <v>0.102267</v>
      </c>
      <c r="F7824" s="0" t="n">
        <f aca="false">D7824*Assumptions!$C$11*$B$7+E7824*Assumptions!$C$12*$B$8</f>
        <v>285.1556627</v>
      </c>
      <c r="G7824" s="0" t="n">
        <f aca="false">C7824*Assumptions!$C$15</f>
        <v>0</v>
      </c>
      <c r="H7824" s="0" t="n">
        <f aca="false">MIN(F7824,G7824)</f>
        <v>0</v>
      </c>
      <c r="I7824" s="0" t="n">
        <f aca="false">IF(C7824=1,MIN(G7824-H7824,Assumptions!$C$13,P7823),0)</f>
        <v>0</v>
      </c>
      <c r="J7824" s="0" t="n">
        <f aca="false">H7824+I7824</f>
        <v>0</v>
      </c>
      <c r="K7824" s="0" t="n">
        <f aca="false">MIN(IF(C7824=1,F7824-H7824,F7824),Assumptions!$C$13,MAX(0,($B$5-P7823)/$B$6))</f>
        <v>180</v>
      </c>
      <c r="L7824" s="0" t="n">
        <f aca="false">IF(C7824=1,0,MIN(F7824-K7824,Assumptions!$C$15,MAX(0,$B$10-O7823-M7824)))</f>
        <v>105.1556627</v>
      </c>
      <c r="M7824" s="0" t="n">
        <f aca="false">'Profiles 8760'!H7813</f>
        <v>31600</v>
      </c>
      <c r="N7824" s="0" t="n">
        <f aca="false">J7824+L7824</f>
        <v>105.1556627</v>
      </c>
      <c r="O7824" s="0" t="n">
        <f aca="false">O7823+N7824</f>
        <v>724147.122959115</v>
      </c>
      <c r="P7824" s="0" t="n">
        <f aca="false">MIN($B$5,P7823+K7824*$B$6-I7824)</f>
        <v>312.048</v>
      </c>
      <c r="Q7824" s="0" t="n">
        <f aca="false">MAX(0,F7824-H7824-K7824-L7824)</f>
        <v>0</v>
      </c>
    </row>
    <row r="7825" customFormat="false" ht="15" hidden="false" customHeight="false" outlineLevel="0" collapsed="false">
      <c r="A7825" s="0" t="n">
        <f aca="false">'Profiles 8760'!A7814</f>
        <v>7812</v>
      </c>
      <c r="B7825" s="0" t="n">
        <f aca="false">'Profiles 8760'!B7814</f>
        <v>11</v>
      </c>
      <c r="C7825" s="0" t="n">
        <f aca="false">'Profiles 8760'!E7814</f>
        <v>0</v>
      </c>
      <c r="D7825" s="0" t="n">
        <f aca="false">'Profiles 8760'!F7814</f>
        <v>1</v>
      </c>
      <c r="E7825" s="0" t="n">
        <f aca="false">'Profiles 8760'!G7814</f>
        <v>0.120077</v>
      </c>
      <c r="F7825" s="0" t="n">
        <f aca="false">D7825*Assumptions!$C$11*$B$7+E7825*Assumptions!$C$12*$B$8</f>
        <v>293.7111493</v>
      </c>
      <c r="G7825" s="0" t="n">
        <f aca="false">C7825*Assumptions!$C$15</f>
        <v>0</v>
      </c>
      <c r="H7825" s="0" t="n">
        <f aca="false">MIN(F7825,G7825)</f>
        <v>0</v>
      </c>
      <c r="I7825" s="0" t="n">
        <f aca="false">IF(C7825=1,MIN(G7825-H7825,Assumptions!$C$13,P7824),0)</f>
        <v>0</v>
      </c>
      <c r="J7825" s="0" t="n">
        <f aca="false">H7825+I7825</f>
        <v>0</v>
      </c>
      <c r="K7825" s="0" t="n">
        <f aca="false">MIN(IF(C7825=1,F7825-H7825,F7825),Assumptions!$C$13,MAX(0,($B$5-P7824)/$B$6))</f>
        <v>180</v>
      </c>
      <c r="L7825" s="0" t="n">
        <f aca="false">IF(C7825=1,0,MIN(F7825-K7825,Assumptions!$C$15,MAX(0,$B$10-O7824-M7825)))</f>
        <v>113.7111493</v>
      </c>
      <c r="M7825" s="0" t="n">
        <f aca="false">'Profiles 8760'!H7814</f>
        <v>31600</v>
      </c>
      <c r="N7825" s="0" t="n">
        <f aca="false">J7825+L7825</f>
        <v>113.7111493</v>
      </c>
      <c r="O7825" s="0" t="n">
        <f aca="false">O7824+N7825</f>
        <v>724260.834108415</v>
      </c>
      <c r="P7825" s="0" t="n">
        <f aca="false">MIN($B$5,P7824+K7825*$B$6-I7825)</f>
        <v>468.072</v>
      </c>
      <c r="Q7825" s="0" t="n">
        <f aca="false">MAX(0,F7825-H7825-K7825-L7825)</f>
        <v>0</v>
      </c>
    </row>
    <row r="7826" customFormat="false" ht="15" hidden="false" customHeight="false" outlineLevel="0" collapsed="false">
      <c r="A7826" s="0" t="n">
        <f aca="false">'Profiles 8760'!A7815</f>
        <v>7813</v>
      </c>
      <c r="B7826" s="0" t="n">
        <f aca="false">'Profiles 8760'!B7815</f>
        <v>11</v>
      </c>
      <c r="C7826" s="0" t="n">
        <f aca="false">'Profiles 8760'!E7815</f>
        <v>0</v>
      </c>
      <c r="D7826" s="0" t="n">
        <f aca="false">'Profiles 8760'!F7815</f>
        <v>1</v>
      </c>
      <c r="E7826" s="0" t="n">
        <f aca="false">'Profiles 8760'!G7815</f>
        <v>0.131727</v>
      </c>
      <c r="F7826" s="0" t="n">
        <f aca="false">D7826*Assumptions!$C$11*$B$7+E7826*Assumptions!$C$12*$B$8</f>
        <v>294.1876343</v>
      </c>
      <c r="G7826" s="0" t="n">
        <f aca="false">C7826*Assumptions!$C$15</f>
        <v>0</v>
      </c>
      <c r="H7826" s="0" t="n">
        <f aca="false">MIN(F7826,G7826)</f>
        <v>0</v>
      </c>
      <c r="I7826" s="0" t="n">
        <f aca="false">IF(C7826=1,MIN(G7826-H7826,Assumptions!$C$13,P7825),0)</f>
        <v>0</v>
      </c>
      <c r="J7826" s="0" t="n">
        <f aca="false">H7826+I7826</f>
        <v>0</v>
      </c>
      <c r="K7826" s="0" t="n">
        <f aca="false">MIN(IF(C7826=1,F7826-H7826,F7826),Assumptions!$C$13,MAX(0,($B$5-P7825)/$B$6))</f>
        <v>49.3054914628519</v>
      </c>
      <c r="L7826" s="0" t="n">
        <f aca="false">IF(C7826=1,0,MIN(F7826-K7826,Assumptions!$C$15,MAX(0,$B$10-O7825-M7826)))</f>
        <v>200</v>
      </c>
      <c r="M7826" s="0" t="n">
        <f aca="false">'Profiles 8760'!H7815</f>
        <v>31600</v>
      </c>
      <c r="N7826" s="0" t="n">
        <f aca="false">J7826+L7826</f>
        <v>200</v>
      </c>
      <c r="O7826" s="0" t="n">
        <f aca="false">O7825+N7826</f>
        <v>724460.834108415</v>
      </c>
      <c r="P7826" s="0" t="n">
        <f aca="false">MIN($B$5,P7825+K7826*$B$6-I7826)</f>
        <v>510.81</v>
      </c>
      <c r="Q7826" s="0" t="n">
        <f aca="false">MAX(0,F7826-H7826-K7826-L7826)</f>
        <v>44.8821428371481</v>
      </c>
    </row>
    <row r="7827" customFormat="false" ht="15" hidden="false" customHeight="false" outlineLevel="0" collapsed="false">
      <c r="A7827" s="0" t="n">
        <f aca="false">'Profiles 8760'!A7816</f>
        <v>7814</v>
      </c>
      <c r="B7827" s="0" t="n">
        <f aca="false">'Profiles 8760'!B7816</f>
        <v>11</v>
      </c>
      <c r="C7827" s="0" t="n">
        <f aca="false">'Profiles 8760'!E7816</f>
        <v>0</v>
      </c>
      <c r="D7827" s="0" t="n">
        <f aca="false">'Profiles 8760'!F7816</f>
        <v>1</v>
      </c>
      <c r="E7827" s="0" t="n">
        <f aca="false">'Profiles 8760'!G7816</f>
        <v>0.124669</v>
      </c>
      <c r="F7827" s="0" t="n">
        <f aca="false">D7827*Assumptions!$C$11*$B$7+E7827*Assumptions!$C$12*$B$8</f>
        <v>293.8989621</v>
      </c>
      <c r="G7827" s="0" t="n">
        <f aca="false">C7827*Assumptions!$C$15</f>
        <v>0</v>
      </c>
      <c r="H7827" s="0" t="n">
        <f aca="false">MIN(F7827,G7827)</f>
        <v>0</v>
      </c>
      <c r="I7827" s="0" t="n">
        <f aca="false">IF(C7827=1,MIN(G7827-H7827,Assumptions!$C$13,P7826),0)</f>
        <v>0</v>
      </c>
      <c r="J7827" s="0" t="n">
        <f aca="false">H7827+I7827</f>
        <v>0</v>
      </c>
      <c r="K7827" s="0" t="n">
        <f aca="false">MIN(IF(C7827=1,F7827-H7827,F7827),Assumptions!$C$13,MAX(0,($B$5-P7826)/$B$6))</f>
        <v>0</v>
      </c>
      <c r="L7827" s="0" t="n">
        <f aca="false">IF(C7827=1,0,MIN(F7827-K7827,Assumptions!$C$15,MAX(0,$B$10-O7826-M7827)))</f>
        <v>200</v>
      </c>
      <c r="M7827" s="0" t="n">
        <f aca="false">'Profiles 8760'!H7816</f>
        <v>31600</v>
      </c>
      <c r="N7827" s="0" t="n">
        <f aca="false">J7827+L7827</f>
        <v>200</v>
      </c>
      <c r="O7827" s="0" t="n">
        <f aca="false">O7826+N7827</f>
        <v>724660.834108415</v>
      </c>
      <c r="P7827" s="0" t="n">
        <f aca="false">MIN($B$5,P7826+K7827*$B$6-I7827)</f>
        <v>510.81</v>
      </c>
      <c r="Q7827" s="0" t="n">
        <f aca="false">MAX(0,F7827-H7827-K7827-L7827)</f>
        <v>93.8989621</v>
      </c>
    </row>
    <row r="7828" customFormat="false" ht="15" hidden="false" customHeight="false" outlineLevel="0" collapsed="false">
      <c r="A7828" s="0" t="n">
        <f aca="false">'Profiles 8760'!A7817</f>
        <v>7815</v>
      </c>
      <c r="B7828" s="0" t="n">
        <f aca="false">'Profiles 8760'!B7817</f>
        <v>11</v>
      </c>
      <c r="C7828" s="0" t="n">
        <f aca="false">'Profiles 8760'!E7817</f>
        <v>0</v>
      </c>
      <c r="D7828" s="0" t="n">
        <f aca="false">'Profiles 8760'!F7817</f>
        <v>0.972898</v>
      </c>
      <c r="E7828" s="0" t="n">
        <f aca="false">'Profiles 8760'!G7817</f>
        <v>0.112116</v>
      </c>
      <c r="F7828" s="0" t="n">
        <f aca="false">D7828*Assumptions!$C$11*$B$7+E7828*Assumptions!$C$12*$B$8</f>
        <v>285.5584868</v>
      </c>
      <c r="G7828" s="0" t="n">
        <f aca="false">C7828*Assumptions!$C$15</f>
        <v>0</v>
      </c>
      <c r="H7828" s="0" t="n">
        <f aca="false">MIN(F7828,G7828)</f>
        <v>0</v>
      </c>
      <c r="I7828" s="0" t="n">
        <f aca="false">IF(C7828=1,MIN(G7828-H7828,Assumptions!$C$13,P7827),0)</f>
        <v>0</v>
      </c>
      <c r="J7828" s="0" t="n">
        <f aca="false">H7828+I7828</f>
        <v>0</v>
      </c>
      <c r="K7828" s="0" t="n">
        <f aca="false">MIN(IF(C7828=1,F7828-H7828,F7828),Assumptions!$C$13,MAX(0,($B$5-P7827)/$B$6))</f>
        <v>0</v>
      </c>
      <c r="L7828" s="0" t="n">
        <f aca="false">IF(C7828=1,0,MIN(F7828-K7828,Assumptions!$C$15,MAX(0,$B$10-O7827-M7828)))</f>
        <v>200</v>
      </c>
      <c r="M7828" s="0" t="n">
        <f aca="false">'Profiles 8760'!H7817</f>
        <v>31600</v>
      </c>
      <c r="N7828" s="0" t="n">
        <f aca="false">J7828+L7828</f>
        <v>200</v>
      </c>
      <c r="O7828" s="0" t="n">
        <f aca="false">O7827+N7828</f>
        <v>724860.834108415</v>
      </c>
      <c r="P7828" s="0" t="n">
        <f aca="false">MIN($B$5,P7827+K7828*$B$6-I7828)</f>
        <v>510.81</v>
      </c>
      <c r="Q7828" s="0" t="n">
        <f aca="false">MAX(0,F7828-H7828-K7828-L7828)</f>
        <v>85.5584868</v>
      </c>
    </row>
    <row r="7829" customFormat="false" ht="15" hidden="false" customHeight="false" outlineLevel="0" collapsed="false">
      <c r="A7829" s="0" t="n">
        <f aca="false">'Profiles 8760'!A7818</f>
        <v>7816</v>
      </c>
      <c r="B7829" s="0" t="n">
        <f aca="false">'Profiles 8760'!B7818</f>
        <v>11</v>
      </c>
      <c r="C7829" s="0" t="n">
        <f aca="false">'Profiles 8760'!E7818</f>
        <v>0</v>
      </c>
      <c r="D7829" s="0" t="n">
        <f aca="false">'Profiles 8760'!F7818</f>
        <v>0.688401</v>
      </c>
      <c r="E7829" s="0" t="n">
        <f aca="false">'Profiles 8760'!G7818</f>
        <v>0.140095</v>
      </c>
      <c r="F7829" s="0" t="n">
        <f aca="false">D7829*Assumptions!$C$11*$B$7+E7829*Assumptions!$C$12*$B$8</f>
        <v>204.5400943</v>
      </c>
      <c r="G7829" s="0" t="n">
        <f aca="false">C7829*Assumptions!$C$15</f>
        <v>0</v>
      </c>
      <c r="H7829" s="0" t="n">
        <f aca="false">MIN(F7829,G7829)</f>
        <v>0</v>
      </c>
      <c r="I7829" s="0" t="n">
        <f aca="false">IF(C7829=1,MIN(G7829-H7829,Assumptions!$C$13,P7828),0)</f>
        <v>0</v>
      </c>
      <c r="J7829" s="0" t="n">
        <f aca="false">H7829+I7829</f>
        <v>0</v>
      </c>
      <c r="K7829" s="0" t="n">
        <f aca="false">MIN(IF(C7829=1,F7829-H7829,F7829),Assumptions!$C$13,MAX(0,($B$5-P7828)/$B$6))</f>
        <v>0</v>
      </c>
      <c r="L7829" s="0" t="n">
        <f aca="false">IF(C7829=1,0,MIN(F7829-K7829,Assumptions!$C$15,MAX(0,$B$10-O7828-M7829)))</f>
        <v>200</v>
      </c>
      <c r="M7829" s="0" t="n">
        <f aca="false">'Profiles 8760'!H7818</f>
        <v>31600</v>
      </c>
      <c r="N7829" s="0" t="n">
        <f aca="false">J7829+L7829</f>
        <v>200</v>
      </c>
      <c r="O7829" s="0" t="n">
        <f aca="false">O7828+N7829</f>
        <v>725060.834108415</v>
      </c>
      <c r="P7829" s="0" t="n">
        <f aca="false">MIN($B$5,P7828+K7829*$B$6-I7829)</f>
        <v>510.81</v>
      </c>
      <c r="Q7829" s="0" t="n">
        <f aca="false">MAX(0,F7829-H7829-K7829-L7829)</f>
        <v>4.54009430000002</v>
      </c>
    </row>
    <row r="7830" customFormat="false" ht="15" hidden="false" customHeight="false" outlineLevel="0" collapsed="false">
      <c r="A7830" s="0" t="n">
        <f aca="false">'Profiles 8760'!A7819</f>
        <v>7817</v>
      </c>
      <c r="B7830" s="0" t="n">
        <f aca="false">'Profiles 8760'!B7819</f>
        <v>11</v>
      </c>
      <c r="C7830" s="0" t="n">
        <f aca="false">'Profiles 8760'!E7819</f>
        <v>0</v>
      </c>
      <c r="D7830" s="0" t="n">
        <f aca="false">'Profiles 8760'!F7819</f>
        <v>0.365349</v>
      </c>
      <c r="E7830" s="0" t="n">
        <f aca="false">'Profiles 8760'!G7819</f>
        <v>0.181753</v>
      </c>
      <c r="F7830" s="0" t="n">
        <f aca="false">D7830*Assumptions!$C$11*$B$7+E7830*Assumptions!$C$12*$B$8</f>
        <v>112.9464889</v>
      </c>
      <c r="G7830" s="0" t="n">
        <f aca="false">C7830*Assumptions!$C$15</f>
        <v>0</v>
      </c>
      <c r="H7830" s="0" t="n">
        <f aca="false">MIN(F7830,G7830)</f>
        <v>0</v>
      </c>
      <c r="I7830" s="0" t="n">
        <f aca="false">IF(C7830=1,MIN(G7830-H7830,Assumptions!$C$13,P7829),0)</f>
        <v>0</v>
      </c>
      <c r="J7830" s="0" t="n">
        <f aca="false">H7830+I7830</f>
        <v>0</v>
      </c>
      <c r="K7830" s="0" t="n">
        <f aca="false">MIN(IF(C7830=1,F7830-H7830,F7830),Assumptions!$C$13,MAX(0,($B$5-P7829)/$B$6))</f>
        <v>0</v>
      </c>
      <c r="L7830" s="0" t="n">
        <f aca="false">IF(C7830=1,0,MIN(F7830-K7830,Assumptions!$C$15,MAX(0,$B$10-O7829-M7830)))</f>
        <v>112.9464889</v>
      </c>
      <c r="M7830" s="0" t="n">
        <f aca="false">'Profiles 8760'!H7819</f>
        <v>31600</v>
      </c>
      <c r="N7830" s="0" t="n">
        <f aca="false">J7830+L7830</f>
        <v>112.9464889</v>
      </c>
      <c r="O7830" s="0" t="n">
        <f aca="false">O7829+N7830</f>
        <v>725173.780597315</v>
      </c>
      <c r="P7830" s="0" t="n">
        <f aca="false">MIN($B$5,P7829+K7830*$B$6-I7830)</f>
        <v>510.81</v>
      </c>
      <c r="Q7830" s="0" t="n">
        <f aca="false">MAX(0,F7830-H7830-K7830-L7830)</f>
        <v>0</v>
      </c>
    </row>
    <row r="7831" customFormat="false" ht="15" hidden="false" customHeight="false" outlineLevel="0" collapsed="false">
      <c r="A7831" s="0" t="n">
        <f aca="false">'Profiles 8760'!A7820</f>
        <v>7818</v>
      </c>
      <c r="B7831" s="0" t="n">
        <f aca="false">'Profiles 8760'!B7820</f>
        <v>11</v>
      </c>
      <c r="C7831" s="0" t="n">
        <f aca="false">'Profiles 8760'!E7820</f>
        <v>0</v>
      </c>
      <c r="D7831" s="0" t="n">
        <f aca="false">'Profiles 8760'!F7820</f>
        <v>0.078023</v>
      </c>
      <c r="E7831" s="0" t="n">
        <f aca="false">'Profiles 8760'!G7820</f>
        <v>0.173663</v>
      </c>
      <c r="F7831" s="0" t="n">
        <f aca="false">D7831*Assumptions!$C$11*$B$7+E7831*Assumptions!$C$12*$B$8</f>
        <v>29.6358591</v>
      </c>
      <c r="G7831" s="0" t="n">
        <f aca="false">C7831*Assumptions!$C$15</f>
        <v>0</v>
      </c>
      <c r="H7831" s="0" t="n">
        <f aca="false">MIN(F7831,G7831)</f>
        <v>0</v>
      </c>
      <c r="I7831" s="0" t="n">
        <f aca="false">IF(C7831=1,MIN(G7831-H7831,Assumptions!$C$13,P7830),0)</f>
        <v>0</v>
      </c>
      <c r="J7831" s="0" t="n">
        <f aca="false">H7831+I7831</f>
        <v>0</v>
      </c>
      <c r="K7831" s="0" t="n">
        <f aca="false">MIN(IF(C7831=1,F7831-H7831,F7831),Assumptions!$C$13,MAX(0,($B$5-P7830)/$B$6))</f>
        <v>0</v>
      </c>
      <c r="L7831" s="0" t="n">
        <f aca="false">IF(C7831=1,0,MIN(F7831-K7831,Assumptions!$C$15,MAX(0,$B$10-O7830-M7831)))</f>
        <v>29.6358591</v>
      </c>
      <c r="M7831" s="0" t="n">
        <f aca="false">'Profiles 8760'!H7820</f>
        <v>31600</v>
      </c>
      <c r="N7831" s="0" t="n">
        <f aca="false">J7831+L7831</f>
        <v>29.6358591</v>
      </c>
      <c r="O7831" s="0" t="n">
        <f aca="false">O7830+N7831</f>
        <v>725203.416456415</v>
      </c>
      <c r="P7831" s="0" t="n">
        <f aca="false">MIN($B$5,P7830+K7831*$B$6-I7831)</f>
        <v>510.81</v>
      </c>
      <c r="Q7831" s="0" t="n">
        <f aca="false">MAX(0,F7831-H7831-K7831-L7831)</f>
        <v>0</v>
      </c>
    </row>
    <row r="7832" customFormat="false" ht="15" hidden="false" customHeight="false" outlineLevel="0" collapsed="false">
      <c r="A7832" s="0" t="n">
        <f aca="false">'Profiles 8760'!A7821</f>
        <v>7819</v>
      </c>
      <c r="B7832" s="0" t="n">
        <f aca="false">'Profiles 8760'!B7821</f>
        <v>11</v>
      </c>
      <c r="C7832" s="0" t="n">
        <f aca="false">'Profiles 8760'!E7821</f>
        <v>0</v>
      </c>
      <c r="D7832" s="0" t="n">
        <f aca="false">'Profiles 8760'!F7821</f>
        <v>0</v>
      </c>
      <c r="E7832" s="0" t="n">
        <f aca="false">'Profiles 8760'!G7821</f>
        <v>0.161498</v>
      </c>
      <c r="F7832" s="0" t="n">
        <f aca="false">D7832*Assumptions!$C$11*$B$7+E7832*Assumptions!$C$12*$B$8</f>
        <v>6.6052682</v>
      </c>
      <c r="G7832" s="0" t="n">
        <f aca="false">C7832*Assumptions!$C$15</f>
        <v>0</v>
      </c>
      <c r="H7832" s="0" t="n">
        <f aca="false">MIN(F7832,G7832)</f>
        <v>0</v>
      </c>
      <c r="I7832" s="0" t="n">
        <f aca="false">IF(C7832=1,MIN(G7832-H7832,Assumptions!$C$13,P7831),0)</f>
        <v>0</v>
      </c>
      <c r="J7832" s="0" t="n">
        <f aca="false">H7832+I7832</f>
        <v>0</v>
      </c>
      <c r="K7832" s="0" t="n">
        <f aca="false">MIN(IF(C7832=1,F7832-H7832,F7832),Assumptions!$C$13,MAX(0,($B$5-P7831)/$B$6))</f>
        <v>0</v>
      </c>
      <c r="L7832" s="0" t="n">
        <f aca="false">IF(C7832=1,0,MIN(F7832-K7832,Assumptions!$C$15,MAX(0,$B$10-O7831-M7832)))</f>
        <v>6.6052682</v>
      </c>
      <c r="M7832" s="0" t="n">
        <f aca="false">'Profiles 8760'!H7821</f>
        <v>31600</v>
      </c>
      <c r="N7832" s="0" t="n">
        <f aca="false">J7832+L7832</f>
        <v>6.6052682</v>
      </c>
      <c r="O7832" s="0" t="n">
        <f aca="false">O7831+N7832</f>
        <v>725210.021724615</v>
      </c>
      <c r="P7832" s="0" t="n">
        <f aca="false">MIN($B$5,P7831+K7832*$B$6-I7832)</f>
        <v>510.81</v>
      </c>
      <c r="Q7832" s="0" t="n">
        <f aca="false">MAX(0,F7832-H7832-K7832-L7832)</f>
        <v>0</v>
      </c>
    </row>
    <row r="7833" customFormat="false" ht="15" hidden="false" customHeight="false" outlineLevel="0" collapsed="false">
      <c r="A7833" s="0" t="n">
        <f aca="false">'Profiles 8760'!A7822</f>
        <v>7820</v>
      </c>
      <c r="B7833" s="0" t="n">
        <f aca="false">'Profiles 8760'!B7822</f>
        <v>11</v>
      </c>
      <c r="C7833" s="0" t="n">
        <f aca="false">'Profiles 8760'!E7822</f>
        <v>1</v>
      </c>
      <c r="D7833" s="0" t="n">
        <f aca="false">'Profiles 8760'!F7822</f>
        <v>0</v>
      </c>
      <c r="E7833" s="0" t="n">
        <f aca="false">'Profiles 8760'!G7822</f>
        <v>0.147387</v>
      </c>
      <c r="F7833" s="0" t="n">
        <f aca="false">D7833*Assumptions!$C$11*$B$7+E7833*Assumptions!$C$12*$B$8</f>
        <v>6.0281283</v>
      </c>
      <c r="G7833" s="0" t="n">
        <f aca="false">C7833*Assumptions!$C$15</f>
        <v>200</v>
      </c>
      <c r="H7833" s="0" t="n">
        <f aca="false">MIN(F7833,G7833)</f>
        <v>6.0281283</v>
      </c>
      <c r="I7833" s="0" t="n">
        <f aca="false">IF(C7833=1,MIN(G7833-H7833,Assumptions!$C$13,P7832),0)</f>
        <v>180</v>
      </c>
      <c r="J7833" s="0" t="n">
        <f aca="false">H7833+I7833</f>
        <v>186.0281283</v>
      </c>
      <c r="K7833" s="0" t="n">
        <f aca="false">MIN(IF(C7833=1,F7833-H7833,F7833),Assumptions!$C$13,MAX(0,($B$5-P7832)/$B$6))</f>
        <v>0</v>
      </c>
      <c r="L7833" s="0" t="n">
        <f aca="false">IF(C7833=1,0,MIN(F7833-K7833,Assumptions!$C$15,MAX(0,$B$10-O7832-M7833)))</f>
        <v>0</v>
      </c>
      <c r="M7833" s="0" t="n">
        <f aca="false">'Profiles 8760'!H7822</f>
        <v>31400</v>
      </c>
      <c r="N7833" s="0" t="n">
        <f aca="false">J7833+L7833</f>
        <v>186.0281283</v>
      </c>
      <c r="O7833" s="0" t="n">
        <f aca="false">O7832+N7833</f>
        <v>725396.049852915</v>
      </c>
      <c r="P7833" s="0" t="n">
        <f aca="false">MIN($B$5,P7832+K7833*$B$6-I7833)</f>
        <v>330.81</v>
      </c>
      <c r="Q7833" s="0" t="n">
        <f aca="false">MAX(0,F7833-H7833-K7833-L7833)</f>
        <v>0</v>
      </c>
    </row>
    <row r="7834" customFormat="false" ht="15" hidden="false" customHeight="false" outlineLevel="0" collapsed="false">
      <c r="A7834" s="0" t="n">
        <f aca="false">'Profiles 8760'!A7823</f>
        <v>7821</v>
      </c>
      <c r="B7834" s="0" t="n">
        <f aca="false">'Profiles 8760'!B7823</f>
        <v>11</v>
      </c>
      <c r="C7834" s="0" t="n">
        <f aca="false">'Profiles 8760'!E7823</f>
        <v>1</v>
      </c>
      <c r="D7834" s="0" t="n">
        <f aca="false">'Profiles 8760'!F7823</f>
        <v>0</v>
      </c>
      <c r="E7834" s="0" t="n">
        <f aca="false">'Profiles 8760'!G7823</f>
        <v>0.131677</v>
      </c>
      <c r="F7834" s="0" t="n">
        <f aca="false">D7834*Assumptions!$C$11*$B$7+E7834*Assumptions!$C$12*$B$8</f>
        <v>5.3855893</v>
      </c>
      <c r="G7834" s="0" t="n">
        <f aca="false">C7834*Assumptions!$C$15</f>
        <v>200</v>
      </c>
      <c r="H7834" s="0" t="n">
        <f aca="false">MIN(F7834,G7834)</f>
        <v>5.3855893</v>
      </c>
      <c r="I7834" s="0" t="n">
        <f aca="false">IF(C7834=1,MIN(G7834-H7834,Assumptions!$C$13,P7833),0)</f>
        <v>180</v>
      </c>
      <c r="J7834" s="0" t="n">
        <f aca="false">H7834+I7834</f>
        <v>185.3855893</v>
      </c>
      <c r="K7834" s="0" t="n">
        <f aca="false">MIN(IF(C7834=1,F7834-H7834,F7834),Assumptions!$C$13,MAX(0,($B$5-P7833)/$B$6))</f>
        <v>0</v>
      </c>
      <c r="L7834" s="0" t="n">
        <f aca="false">IF(C7834=1,0,MIN(F7834-K7834,Assumptions!$C$15,MAX(0,$B$10-O7833-M7834)))</f>
        <v>0</v>
      </c>
      <c r="M7834" s="0" t="n">
        <f aca="false">'Profiles 8760'!H7823</f>
        <v>31200</v>
      </c>
      <c r="N7834" s="0" t="n">
        <f aca="false">J7834+L7834</f>
        <v>185.3855893</v>
      </c>
      <c r="O7834" s="0" t="n">
        <f aca="false">O7833+N7834</f>
        <v>725581.435442215</v>
      </c>
      <c r="P7834" s="0" t="n">
        <f aca="false">MIN($B$5,P7833+K7834*$B$6-I7834)</f>
        <v>150.81</v>
      </c>
      <c r="Q7834" s="0" t="n">
        <f aca="false">MAX(0,F7834-H7834-K7834-L7834)</f>
        <v>0</v>
      </c>
    </row>
    <row r="7835" customFormat="false" ht="15" hidden="false" customHeight="false" outlineLevel="0" collapsed="false">
      <c r="A7835" s="0" t="n">
        <f aca="false">'Profiles 8760'!A7824</f>
        <v>7822</v>
      </c>
      <c r="B7835" s="0" t="n">
        <f aca="false">'Profiles 8760'!B7824</f>
        <v>11</v>
      </c>
      <c r="C7835" s="0" t="n">
        <f aca="false">'Profiles 8760'!E7824</f>
        <v>0</v>
      </c>
      <c r="D7835" s="0" t="n">
        <f aca="false">'Profiles 8760'!F7824</f>
        <v>0</v>
      </c>
      <c r="E7835" s="0" t="n">
        <f aca="false">'Profiles 8760'!G7824</f>
        <v>0.175054</v>
      </c>
      <c r="F7835" s="0" t="n">
        <f aca="false">D7835*Assumptions!$C$11*$B$7+E7835*Assumptions!$C$12*$B$8</f>
        <v>7.1597086</v>
      </c>
      <c r="G7835" s="0" t="n">
        <f aca="false">C7835*Assumptions!$C$15</f>
        <v>0</v>
      </c>
      <c r="H7835" s="0" t="n">
        <f aca="false">MIN(F7835,G7835)</f>
        <v>0</v>
      </c>
      <c r="I7835" s="0" t="n">
        <f aca="false">IF(C7835=1,MIN(G7835-H7835,Assumptions!$C$13,P7834),0)</f>
        <v>0</v>
      </c>
      <c r="J7835" s="0" t="n">
        <f aca="false">H7835+I7835</f>
        <v>0</v>
      </c>
      <c r="K7835" s="0" t="n">
        <f aca="false">MIN(IF(C7835=1,F7835-H7835,F7835),Assumptions!$C$13,MAX(0,($B$5-P7834)/$B$6))</f>
        <v>7.1597086</v>
      </c>
      <c r="L7835" s="0" t="n">
        <f aca="false">IF(C7835=1,0,MIN(F7835-K7835,Assumptions!$C$15,MAX(0,$B$10-O7834-M7835)))</f>
        <v>0</v>
      </c>
      <c r="M7835" s="0" t="n">
        <f aca="false">'Profiles 8760'!H7824</f>
        <v>31200</v>
      </c>
      <c r="N7835" s="0" t="n">
        <f aca="false">J7835+L7835</f>
        <v>0</v>
      </c>
      <c r="O7835" s="0" t="n">
        <f aca="false">O7834+N7835</f>
        <v>725581.435442215</v>
      </c>
      <c r="P7835" s="0" t="n">
        <f aca="false">MIN($B$5,P7834+K7835*$B$6-I7835)</f>
        <v>157.01603541448</v>
      </c>
      <c r="Q7835" s="0" t="n">
        <f aca="false">MAX(0,F7835-H7835-K7835-L7835)</f>
        <v>0</v>
      </c>
    </row>
    <row r="7836" customFormat="false" ht="15" hidden="false" customHeight="false" outlineLevel="0" collapsed="false">
      <c r="A7836" s="0" t="n">
        <f aca="false">'Profiles 8760'!A7825</f>
        <v>7823</v>
      </c>
      <c r="B7836" s="0" t="n">
        <f aca="false">'Profiles 8760'!B7825</f>
        <v>11</v>
      </c>
      <c r="C7836" s="0" t="n">
        <f aca="false">'Profiles 8760'!E7825</f>
        <v>0</v>
      </c>
      <c r="D7836" s="0" t="n">
        <f aca="false">'Profiles 8760'!F7825</f>
        <v>0</v>
      </c>
      <c r="E7836" s="0" t="n">
        <f aca="false">'Profiles 8760'!G7825</f>
        <v>0.164537</v>
      </c>
      <c r="F7836" s="0" t="n">
        <f aca="false">D7836*Assumptions!$C$11*$B$7+E7836*Assumptions!$C$12*$B$8</f>
        <v>6.7295633</v>
      </c>
      <c r="G7836" s="0" t="n">
        <f aca="false">C7836*Assumptions!$C$15</f>
        <v>0</v>
      </c>
      <c r="H7836" s="0" t="n">
        <f aca="false">MIN(F7836,G7836)</f>
        <v>0</v>
      </c>
      <c r="I7836" s="0" t="n">
        <f aca="false">IF(C7836=1,MIN(G7836-H7836,Assumptions!$C$13,P7835),0)</f>
        <v>0</v>
      </c>
      <c r="J7836" s="0" t="n">
        <f aca="false">H7836+I7836</f>
        <v>0</v>
      </c>
      <c r="K7836" s="0" t="n">
        <f aca="false">MIN(IF(C7836=1,F7836-H7836,F7836),Assumptions!$C$13,MAX(0,($B$5-P7835)/$B$6))</f>
        <v>6.7295633</v>
      </c>
      <c r="L7836" s="0" t="n">
        <f aca="false">IF(C7836=1,0,MIN(F7836-K7836,Assumptions!$C$15,MAX(0,$B$10-O7835-M7836)))</f>
        <v>0</v>
      </c>
      <c r="M7836" s="0" t="n">
        <f aca="false">'Profiles 8760'!H7825</f>
        <v>31200</v>
      </c>
      <c r="N7836" s="0" t="n">
        <f aca="false">J7836+L7836</f>
        <v>0</v>
      </c>
      <c r="O7836" s="0" t="n">
        <f aca="false">O7835+N7836</f>
        <v>725581.435442215</v>
      </c>
      <c r="P7836" s="0" t="n">
        <f aca="false">MIN($B$5,P7835+K7836*$B$6-I7836)</f>
        <v>162.84922088292</v>
      </c>
      <c r="Q7836" s="0" t="n">
        <f aca="false">MAX(0,F7836-H7836-K7836-L7836)</f>
        <v>0</v>
      </c>
    </row>
    <row r="7837" customFormat="false" ht="15" hidden="false" customHeight="false" outlineLevel="0" collapsed="false">
      <c r="A7837" s="0" t="n">
        <f aca="false">'Profiles 8760'!A7826</f>
        <v>7824</v>
      </c>
      <c r="B7837" s="0" t="n">
        <f aca="false">'Profiles 8760'!B7826</f>
        <v>11</v>
      </c>
      <c r="C7837" s="0" t="n">
        <f aca="false">'Profiles 8760'!E7826</f>
        <v>0</v>
      </c>
      <c r="D7837" s="0" t="n">
        <f aca="false">'Profiles 8760'!F7826</f>
        <v>0</v>
      </c>
      <c r="E7837" s="0" t="n">
        <f aca="false">'Profiles 8760'!G7826</f>
        <v>0.177423</v>
      </c>
      <c r="F7837" s="0" t="n">
        <f aca="false">D7837*Assumptions!$C$11*$B$7+E7837*Assumptions!$C$12*$B$8</f>
        <v>7.2566007</v>
      </c>
      <c r="G7837" s="0" t="n">
        <f aca="false">C7837*Assumptions!$C$15</f>
        <v>0</v>
      </c>
      <c r="H7837" s="0" t="n">
        <f aca="false">MIN(F7837,G7837)</f>
        <v>0</v>
      </c>
      <c r="I7837" s="0" t="n">
        <f aca="false">IF(C7837=1,MIN(G7837-H7837,Assumptions!$C$13,P7836),0)</f>
        <v>0</v>
      </c>
      <c r="J7837" s="0" t="n">
        <f aca="false">H7837+I7837</f>
        <v>0</v>
      </c>
      <c r="K7837" s="0" t="n">
        <f aca="false">MIN(IF(C7837=1,F7837-H7837,F7837),Assumptions!$C$13,MAX(0,($B$5-P7836)/$B$6))</f>
        <v>7.2566007</v>
      </c>
      <c r="L7837" s="0" t="n">
        <f aca="false">IF(C7837=1,0,MIN(F7837-K7837,Assumptions!$C$15,MAX(0,$B$10-O7836-M7837)))</f>
        <v>0</v>
      </c>
      <c r="M7837" s="0" t="n">
        <f aca="false">'Profiles 8760'!H7826</f>
        <v>31200</v>
      </c>
      <c r="N7837" s="0" t="n">
        <f aca="false">J7837+L7837</f>
        <v>0</v>
      </c>
      <c r="O7837" s="0" t="n">
        <f aca="false">O7836+N7837</f>
        <v>725581.435442215</v>
      </c>
      <c r="P7837" s="0" t="n">
        <f aca="false">MIN($B$5,P7836+K7837*$B$6-I7837)</f>
        <v>169.13924236968</v>
      </c>
      <c r="Q7837" s="0" t="n">
        <f aca="false">MAX(0,F7837-H7837-K7837-L7837)</f>
        <v>0</v>
      </c>
    </row>
    <row r="7838" customFormat="false" ht="15" hidden="false" customHeight="false" outlineLevel="0" collapsed="false">
      <c r="A7838" s="0" t="n">
        <f aca="false">'Profiles 8760'!A7827</f>
        <v>7825</v>
      </c>
      <c r="B7838" s="0" t="n">
        <f aca="false">'Profiles 8760'!B7827</f>
        <v>11</v>
      </c>
      <c r="C7838" s="0" t="n">
        <f aca="false">'Profiles 8760'!E7827</f>
        <v>0</v>
      </c>
      <c r="D7838" s="0" t="n">
        <f aca="false">'Profiles 8760'!F7827</f>
        <v>0</v>
      </c>
      <c r="E7838" s="0" t="n">
        <f aca="false">'Profiles 8760'!G7827</f>
        <v>0.151488</v>
      </c>
      <c r="F7838" s="0" t="n">
        <f aca="false">D7838*Assumptions!$C$11*$B$7+E7838*Assumptions!$C$12*$B$8</f>
        <v>6.1958592</v>
      </c>
      <c r="G7838" s="0" t="n">
        <f aca="false">C7838*Assumptions!$C$15</f>
        <v>0</v>
      </c>
      <c r="H7838" s="0" t="n">
        <f aca="false">MIN(F7838,G7838)</f>
        <v>0</v>
      </c>
      <c r="I7838" s="0" t="n">
        <f aca="false">IF(C7838=1,MIN(G7838-H7838,Assumptions!$C$13,P7837),0)</f>
        <v>0</v>
      </c>
      <c r="J7838" s="0" t="n">
        <f aca="false">H7838+I7838</f>
        <v>0</v>
      </c>
      <c r="K7838" s="0" t="n">
        <f aca="false">MIN(IF(C7838=1,F7838-H7838,F7838),Assumptions!$C$13,MAX(0,($B$5-P7837)/$B$6))</f>
        <v>6.1958592</v>
      </c>
      <c r="L7838" s="0" t="n">
        <f aca="false">IF(C7838=1,0,MIN(F7838-K7838,Assumptions!$C$15,MAX(0,$B$10-O7837-M7838)))</f>
        <v>0</v>
      </c>
      <c r="M7838" s="0" t="n">
        <f aca="false">'Profiles 8760'!H7827</f>
        <v>31200</v>
      </c>
      <c r="N7838" s="0" t="n">
        <f aca="false">J7838+L7838</f>
        <v>0</v>
      </c>
      <c r="O7838" s="0" t="n">
        <f aca="false">O7837+N7838</f>
        <v>725581.435442215</v>
      </c>
      <c r="P7838" s="0" t="n">
        <f aca="false">MIN($B$5,P7837+K7838*$B$6-I7838)</f>
        <v>174.50981312424</v>
      </c>
      <c r="Q7838" s="0" t="n">
        <f aca="false">MAX(0,F7838-H7838-K7838-L7838)</f>
        <v>0</v>
      </c>
    </row>
    <row r="7839" customFormat="false" ht="15" hidden="false" customHeight="false" outlineLevel="0" collapsed="false">
      <c r="A7839" s="0" t="n">
        <f aca="false">'Profiles 8760'!A7828</f>
        <v>7826</v>
      </c>
      <c r="B7839" s="0" t="n">
        <f aca="false">'Profiles 8760'!B7828</f>
        <v>11</v>
      </c>
      <c r="C7839" s="0" t="n">
        <f aca="false">'Profiles 8760'!E7828</f>
        <v>0</v>
      </c>
      <c r="D7839" s="0" t="n">
        <f aca="false">'Profiles 8760'!F7828</f>
        <v>0</v>
      </c>
      <c r="E7839" s="0" t="n">
        <f aca="false">'Profiles 8760'!G7828</f>
        <v>0.251334</v>
      </c>
      <c r="F7839" s="0" t="n">
        <f aca="false">D7839*Assumptions!$C$11*$B$7+E7839*Assumptions!$C$12*$B$8</f>
        <v>10.2795606</v>
      </c>
      <c r="G7839" s="0" t="n">
        <f aca="false">C7839*Assumptions!$C$15</f>
        <v>0</v>
      </c>
      <c r="H7839" s="0" t="n">
        <f aca="false">MIN(F7839,G7839)</f>
        <v>0</v>
      </c>
      <c r="I7839" s="0" t="n">
        <f aca="false">IF(C7839=1,MIN(G7839-H7839,Assumptions!$C$13,P7838),0)</f>
        <v>0</v>
      </c>
      <c r="J7839" s="0" t="n">
        <f aca="false">H7839+I7839</f>
        <v>0</v>
      </c>
      <c r="K7839" s="0" t="n">
        <f aca="false">MIN(IF(C7839=1,F7839-H7839,F7839),Assumptions!$C$13,MAX(0,($B$5-P7838)/$B$6))</f>
        <v>10.2795606</v>
      </c>
      <c r="L7839" s="0" t="n">
        <f aca="false">IF(C7839=1,0,MIN(F7839-K7839,Assumptions!$C$15,MAX(0,$B$10-O7838-M7839)))</f>
        <v>0</v>
      </c>
      <c r="M7839" s="0" t="n">
        <f aca="false">'Profiles 8760'!H7828</f>
        <v>31200</v>
      </c>
      <c r="N7839" s="0" t="n">
        <f aca="false">J7839+L7839</f>
        <v>0</v>
      </c>
      <c r="O7839" s="0" t="n">
        <f aca="false">O7838+N7839</f>
        <v>725581.435442215</v>
      </c>
      <c r="P7839" s="0" t="n">
        <f aca="false">MIN($B$5,P7838+K7839*$B$6-I7839)</f>
        <v>183.42013625232</v>
      </c>
      <c r="Q7839" s="0" t="n">
        <f aca="false">MAX(0,F7839-H7839-K7839-L7839)</f>
        <v>0</v>
      </c>
    </row>
    <row r="7840" customFormat="false" ht="15" hidden="false" customHeight="false" outlineLevel="0" collapsed="false">
      <c r="A7840" s="0" t="n">
        <f aca="false">'Profiles 8760'!A7829</f>
        <v>7827</v>
      </c>
      <c r="B7840" s="0" t="n">
        <f aca="false">'Profiles 8760'!B7829</f>
        <v>11</v>
      </c>
      <c r="C7840" s="0" t="n">
        <f aca="false">'Profiles 8760'!E7829</f>
        <v>0</v>
      </c>
      <c r="D7840" s="0" t="n">
        <f aca="false">'Profiles 8760'!F7829</f>
        <v>0</v>
      </c>
      <c r="E7840" s="0" t="n">
        <f aca="false">'Profiles 8760'!G7829</f>
        <v>0.238447</v>
      </c>
      <c r="F7840" s="0" t="n">
        <f aca="false">D7840*Assumptions!$C$11*$B$7+E7840*Assumptions!$C$12*$B$8</f>
        <v>9.7524823</v>
      </c>
      <c r="G7840" s="0" t="n">
        <f aca="false">C7840*Assumptions!$C$15</f>
        <v>0</v>
      </c>
      <c r="H7840" s="0" t="n">
        <f aca="false">MIN(F7840,G7840)</f>
        <v>0</v>
      </c>
      <c r="I7840" s="0" t="n">
        <f aca="false">IF(C7840=1,MIN(G7840-H7840,Assumptions!$C$13,P7839),0)</f>
        <v>0</v>
      </c>
      <c r="J7840" s="0" t="n">
        <f aca="false">H7840+I7840</f>
        <v>0</v>
      </c>
      <c r="K7840" s="0" t="n">
        <f aca="false">MIN(IF(C7840=1,F7840-H7840,F7840),Assumptions!$C$13,MAX(0,($B$5-P7839)/$B$6))</f>
        <v>9.7524823</v>
      </c>
      <c r="L7840" s="0" t="n">
        <f aca="false">IF(C7840=1,0,MIN(F7840-K7840,Assumptions!$C$15,MAX(0,$B$10-O7839-M7840)))</f>
        <v>0</v>
      </c>
      <c r="M7840" s="0" t="n">
        <f aca="false">'Profiles 8760'!H7829</f>
        <v>31200</v>
      </c>
      <c r="N7840" s="0" t="n">
        <f aca="false">J7840+L7840</f>
        <v>0</v>
      </c>
      <c r="O7840" s="0" t="n">
        <f aca="false">O7839+N7840</f>
        <v>725581.435442215</v>
      </c>
      <c r="P7840" s="0" t="n">
        <f aca="false">MIN($B$5,P7839+K7840*$B$6-I7840)</f>
        <v>191.87358790996</v>
      </c>
      <c r="Q7840" s="0" t="n">
        <f aca="false">MAX(0,F7840-H7840-K7840-L7840)</f>
        <v>0</v>
      </c>
    </row>
    <row r="7841" customFormat="false" ht="15" hidden="false" customHeight="false" outlineLevel="0" collapsed="false">
      <c r="A7841" s="0" t="n">
        <f aca="false">'Profiles 8760'!A7830</f>
        <v>7828</v>
      </c>
      <c r="B7841" s="0" t="n">
        <f aca="false">'Profiles 8760'!B7830</f>
        <v>11</v>
      </c>
      <c r="C7841" s="0" t="n">
        <f aca="false">'Profiles 8760'!E7830</f>
        <v>0</v>
      </c>
      <c r="D7841" s="0" t="n">
        <f aca="false">'Profiles 8760'!F7830</f>
        <v>0</v>
      </c>
      <c r="E7841" s="0" t="n">
        <f aca="false">'Profiles 8760'!G7830</f>
        <v>0.192841</v>
      </c>
      <c r="F7841" s="0" t="n">
        <f aca="false">D7841*Assumptions!$C$11*$B$7+E7841*Assumptions!$C$12*$B$8</f>
        <v>7.8871969</v>
      </c>
      <c r="G7841" s="0" t="n">
        <f aca="false">C7841*Assumptions!$C$15</f>
        <v>0</v>
      </c>
      <c r="H7841" s="0" t="n">
        <f aca="false">MIN(F7841,G7841)</f>
        <v>0</v>
      </c>
      <c r="I7841" s="0" t="n">
        <f aca="false">IF(C7841=1,MIN(G7841-H7841,Assumptions!$C$13,P7840),0)</f>
        <v>0</v>
      </c>
      <c r="J7841" s="0" t="n">
        <f aca="false">H7841+I7841</f>
        <v>0</v>
      </c>
      <c r="K7841" s="0" t="n">
        <f aca="false">MIN(IF(C7841=1,F7841-H7841,F7841),Assumptions!$C$13,MAX(0,($B$5-P7840)/$B$6))</f>
        <v>7.8871969</v>
      </c>
      <c r="L7841" s="0" t="n">
        <f aca="false">IF(C7841=1,0,MIN(F7841-K7841,Assumptions!$C$15,MAX(0,$B$10-O7840-M7841)))</f>
        <v>0</v>
      </c>
      <c r="M7841" s="0" t="n">
        <f aca="false">'Profiles 8760'!H7830</f>
        <v>31200</v>
      </c>
      <c r="N7841" s="0" t="n">
        <f aca="false">J7841+L7841</f>
        <v>0</v>
      </c>
      <c r="O7841" s="0" t="n">
        <f aca="false">O7840+N7841</f>
        <v>725581.435442215</v>
      </c>
      <c r="P7841" s="0" t="n">
        <f aca="false">MIN($B$5,P7840+K7841*$B$6-I7841)</f>
        <v>198.71021018288</v>
      </c>
      <c r="Q7841" s="0" t="n">
        <f aca="false">MAX(0,F7841-H7841-K7841-L7841)</f>
        <v>0</v>
      </c>
    </row>
    <row r="7842" customFormat="false" ht="15" hidden="false" customHeight="false" outlineLevel="0" collapsed="false">
      <c r="A7842" s="0" t="n">
        <f aca="false">'Profiles 8760'!A7831</f>
        <v>7829</v>
      </c>
      <c r="B7842" s="0" t="n">
        <f aca="false">'Profiles 8760'!B7831</f>
        <v>11</v>
      </c>
      <c r="C7842" s="0" t="n">
        <f aca="false">'Profiles 8760'!E7831</f>
        <v>0</v>
      </c>
      <c r="D7842" s="0" t="n">
        <f aca="false">'Profiles 8760'!F7831</f>
        <v>0</v>
      </c>
      <c r="E7842" s="0" t="n">
        <f aca="false">'Profiles 8760'!G7831</f>
        <v>0.178496</v>
      </c>
      <c r="F7842" s="0" t="n">
        <f aca="false">D7842*Assumptions!$C$11*$B$7+E7842*Assumptions!$C$12*$B$8</f>
        <v>7.3004864</v>
      </c>
      <c r="G7842" s="0" t="n">
        <f aca="false">C7842*Assumptions!$C$15</f>
        <v>0</v>
      </c>
      <c r="H7842" s="0" t="n">
        <f aca="false">MIN(F7842,G7842)</f>
        <v>0</v>
      </c>
      <c r="I7842" s="0" t="n">
        <f aca="false">IF(C7842=1,MIN(G7842-H7842,Assumptions!$C$13,P7841),0)</f>
        <v>0</v>
      </c>
      <c r="J7842" s="0" t="n">
        <f aca="false">H7842+I7842</f>
        <v>0</v>
      </c>
      <c r="K7842" s="0" t="n">
        <f aca="false">MIN(IF(C7842=1,F7842-H7842,F7842),Assumptions!$C$13,MAX(0,($B$5-P7841)/$B$6))</f>
        <v>7.3004864</v>
      </c>
      <c r="L7842" s="0" t="n">
        <f aca="false">IF(C7842=1,0,MIN(F7842-K7842,Assumptions!$C$15,MAX(0,$B$10-O7841-M7842)))</f>
        <v>0</v>
      </c>
      <c r="M7842" s="0" t="n">
        <f aca="false">'Profiles 8760'!H7831</f>
        <v>31200</v>
      </c>
      <c r="N7842" s="0" t="n">
        <f aca="false">J7842+L7842</f>
        <v>0</v>
      </c>
      <c r="O7842" s="0" t="n">
        <f aca="false">O7841+N7842</f>
        <v>725581.435442215</v>
      </c>
      <c r="P7842" s="0" t="n">
        <f aca="false">MIN($B$5,P7841+K7842*$B$6-I7842)</f>
        <v>205.0382717944</v>
      </c>
      <c r="Q7842" s="0" t="n">
        <f aca="false">MAX(0,F7842-H7842-K7842-L7842)</f>
        <v>0</v>
      </c>
    </row>
    <row r="7843" customFormat="false" ht="15" hidden="false" customHeight="false" outlineLevel="0" collapsed="false">
      <c r="A7843" s="0" t="n">
        <f aca="false">'Profiles 8760'!A7832</f>
        <v>7830</v>
      </c>
      <c r="B7843" s="0" t="n">
        <f aca="false">'Profiles 8760'!B7832</f>
        <v>11</v>
      </c>
      <c r="C7843" s="0" t="n">
        <f aca="false">'Profiles 8760'!E7832</f>
        <v>0</v>
      </c>
      <c r="D7843" s="0" t="n">
        <f aca="false">'Profiles 8760'!F7832</f>
        <v>0</v>
      </c>
      <c r="E7843" s="0" t="n">
        <f aca="false">'Profiles 8760'!G7832</f>
        <v>0.188355</v>
      </c>
      <c r="F7843" s="0" t="n">
        <f aca="false">D7843*Assumptions!$C$11*$B$7+E7843*Assumptions!$C$12*$B$8</f>
        <v>7.7037195</v>
      </c>
      <c r="G7843" s="0" t="n">
        <f aca="false">C7843*Assumptions!$C$15</f>
        <v>0</v>
      </c>
      <c r="H7843" s="0" t="n">
        <f aca="false">MIN(F7843,G7843)</f>
        <v>0</v>
      </c>
      <c r="I7843" s="0" t="n">
        <f aca="false">IF(C7843=1,MIN(G7843-H7843,Assumptions!$C$13,P7842),0)</f>
        <v>0</v>
      </c>
      <c r="J7843" s="0" t="n">
        <f aca="false">H7843+I7843</f>
        <v>0</v>
      </c>
      <c r="K7843" s="0" t="n">
        <f aca="false">MIN(IF(C7843=1,F7843-H7843,F7843),Assumptions!$C$13,MAX(0,($B$5-P7842)/$B$6))</f>
        <v>7.7037195</v>
      </c>
      <c r="L7843" s="0" t="n">
        <f aca="false">IF(C7843=1,0,MIN(F7843-K7843,Assumptions!$C$15,MAX(0,$B$10-O7842-M7843)))</f>
        <v>0</v>
      </c>
      <c r="M7843" s="0" t="n">
        <f aca="false">'Profiles 8760'!H7832</f>
        <v>31200</v>
      </c>
      <c r="N7843" s="0" t="n">
        <f aca="false">J7843+L7843</f>
        <v>0</v>
      </c>
      <c r="O7843" s="0" t="n">
        <f aca="false">O7842+N7843</f>
        <v>725581.435442215</v>
      </c>
      <c r="P7843" s="0" t="n">
        <f aca="false">MIN($B$5,P7842+K7843*$B$6-I7843)</f>
        <v>211.715855857</v>
      </c>
      <c r="Q7843" s="0" t="n">
        <f aca="false">MAX(0,F7843-H7843-K7843-L7843)</f>
        <v>0</v>
      </c>
    </row>
    <row r="7844" customFormat="false" ht="15" hidden="false" customHeight="false" outlineLevel="0" collapsed="false">
      <c r="A7844" s="0" t="n">
        <f aca="false">'Profiles 8760'!A7833</f>
        <v>7831</v>
      </c>
      <c r="B7844" s="0" t="n">
        <f aca="false">'Profiles 8760'!B7833</f>
        <v>11</v>
      </c>
      <c r="C7844" s="0" t="n">
        <f aca="false">'Profiles 8760'!E7833</f>
        <v>0</v>
      </c>
      <c r="D7844" s="0" t="n">
        <f aca="false">'Profiles 8760'!F7833</f>
        <v>0</v>
      </c>
      <c r="E7844" s="0" t="n">
        <f aca="false">'Profiles 8760'!G7833</f>
        <v>0.140055</v>
      </c>
      <c r="F7844" s="0" t="n">
        <f aca="false">D7844*Assumptions!$C$11*$B$7+E7844*Assumptions!$C$12*$B$8</f>
        <v>5.7282495</v>
      </c>
      <c r="G7844" s="0" t="n">
        <f aca="false">C7844*Assumptions!$C$15</f>
        <v>0</v>
      </c>
      <c r="H7844" s="0" t="n">
        <f aca="false">MIN(F7844,G7844)</f>
        <v>0</v>
      </c>
      <c r="I7844" s="0" t="n">
        <f aca="false">IF(C7844=1,MIN(G7844-H7844,Assumptions!$C$13,P7843),0)</f>
        <v>0</v>
      </c>
      <c r="J7844" s="0" t="n">
        <f aca="false">H7844+I7844</f>
        <v>0</v>
      </c>
      <c r="K7844" s="0" t="n">
        <f aca="false">MIN(IF(C7844=1,F7844-H7844,F7844),Assumptions!$C$13,MAX(0,($B$5-P7843)/$B$6))</f>
        <v>5.7282495</v>
      </c>
      <c r="L7844" s="0" t="n">
        <f aca="false">IF(C7844=1,0,MIN(F7844-K7844,Assumptions!$C$15,MAX(0,$B$10-O7843-M7844)))</f>
        <v>0</v>
      </c>
      <c r="M7844" s="0" t="n">
        <f aca="false">'Profiles 8760'!H7833</f>
        <v>31200</v>
      </c>
      <c r="N7844" s="0" t="n">
        <f aca="false">J7844+L7844</f>
        <v>0</v>
      </c>
      <c r="O7844" s="0" t="n">
        <f aca="false">O7843+N7844</f>
        <v>725581.435442215</v>
      </c>
      <c r="P7844" s="0" t="n">
        <f aca="false">MIN($B$5,P7843+K7844*$B$6-I7844)</f>
        <v>216.6811025236</v>
      </c>
      <c r="Q7844" s="0" t="n">
        <f aca="false">MAX(0,F7844-H7844-K7844-L7844)</f>
        <v>0</v>
      </c>
    </row>
    <row r="7845" customFormat="false" ht="15" hidden="false" customHeight="false" outlineLevel="0" collapsed="false">
      <c r="A7845" s="0" t="n">
        <f aca="false">'Profiles 8760'!A7834</f>
        <v>7832</v>
      </c>
      <c r="B7845" s="0" t="n">
        <f aca="false">'Profiles 8760'!B7834</f>
        <v>11</v>
      </c>
      <c r="C7845" s="0" t="n">
        <f aca="false">'Profiles 8760'!E7834</f>
        <v>1</v>
      </c>
      <c r="D7845" s="0" t="n">
        <f aca="false">'Profiles 8760'!F7834</f>
        <v>0.08939</v>
      </c>
      <c r="E7845" s="0" t="n">
        <f aca="false">'Profiles 8760'!G7834</f>
        <v>0.111923</v>
      </c>
      <c r="F7845" s="0" t="n">
        <f aca="false">D7845*Assumptions!$C$11*$B$7+E7845*Assumptions!$C$12*$B$8</f>
        <v>30.3934827</v>
      </c>
      <c r="G7845" s="0" t="n">
        <f aca="false">C7845*Assumptions!$C$15</f>
        <v>200</v>
      </c>
      <c r="H7845" s="0" t="n">
        <f aca="false">MIN(F7845,G7845)</f>
        <v>30.3934827</v>
      </c>
      <c r="I7845" s="0" t="n">
        <f aca="false">IF(C7845=1,MIN(G7845-H7845,Assumptions!$C$13,P7844),0)</f>
        <v>169.6065173</v>
      </c>
      <c r="J7845" s="0" t="n">
        <f aca="false">H7845+I7845</f>
        <v>200</v>
      </c>
      <c r="K7845" s="0" t="n">
        <f aca="false">MIN(IF(C7845=1,F7845-H7845,F7845),Assumptions!$C$13,MAX(0,($B$5-P7844)/$B$6))</f>
        <v>0</v>
      </c>
      <c r="L7845" s="0" t="n">
        <f aca="false">IF(C7845=1,0,MIN(F7845-K7845,Assumptions!$C$15,MAX(0,$B$10-O7844-M7845)))</f>
        <v>0</v>
      </c>
      <c r="M7845" s="0" t="n">
        <f aca="false">'Profiles 8760'!H7834</f>
        <v>31000</v>
      </c>
      <c r="N7845" s="0" t="n">
        <f aca="false">J7845+L7845</f>
        <v>200</v>
      </c>
      <c r="O7845" s="0" t="n">
        <f aca="false">O7844+N7845</f>
        <v>725781.435442215</v>
      </c>
      <c r="P7845" s="0" t="n">
        <f aca="false">MIN($B$5,P7844+K7845*$B$6-I7845)</f>
        <v>47.0745852236</v>
      </c>
      <c r="Q7845" s="0" t="n">
        <f aca="false">MAX(0,F7845-H7845-K7845-L7845)</f>
        <v>0</v>
      </c>
    </row>
    <row r="7846" customFormat="false" ht="15" hidden="false" customHeight="false" outlineLevel="0" collapsed="false">
      <c r="A7846" s="0" t="n">
        <f aca="false">'Profiles 8760'!A7835</f>
        <v>7833</v>
      </c>
      <c r="B7846" s="0" t="n">
        <f aca="false">'Profiles 8760'!B7835</f>
        <v>11</v>
      </c>
      <c r="C7846" s="0" t="n">
        <f aca="false">'Profiles 8760'!E7835</f>
        <v>1</v>
      </c>
      <c r="D7846" s="0" t="n">
        <f aca="false">'Profiles 8760'!F7835</f>
        <v>0.418577</v>
      </c>
      <c r="E7846" s="0" t="n">
        <f aca="false">'Profiles 8760'!G7835</f>
        <v>0.166554</v>
      </c>
      <c r="F7846" s="0" t="n">
        <f aca="false">D7846*Assumptions!$C$11*$B$7+E7846*Assumptions!$C$12*$B$8</f>
        <v>127.6970962</v>
      </c>
      <c r="G7846" s="0" t="n">
        <f aca="false">C7846*Assumptions!$C$15</f>
        <v>200</v>
      </c>
      <c r="H7846" s="0" t="n">
        <f aca="false">MIN(F7846,G7846)</f>
        <v>127.6970962</v>
      </c>
      <c r="I7846" s="0" t="n">
        <f aca="false">IF(C7846=1,MIN(G7846-H7846,Assumptions!$C$13,P7845),0)</f>
        <v>47.0745852236</v>
      </c>
      <c r="J7846" s="0" t="n">
        <f aca="false">H7846+I7846</f>
        <v>174.7716814236</v>
      </c>
      <c r="K7846" s="0" t="n">
        <f aca="false">MIN(IF(C7846=1,F7846-H7846,F7846),Assumptions!$C$13,MAX(0,($B$5-P7845)/$B$6))</f>
        <v>0</v>
      </c>
      <c r="L7846" s="0" t="n">
        <f aca="false">IF(C7846=1,0,MIN(F7846-K7846,Assumptions!$C$15,MAX(0,$B$10-O7845-M7846)))</f>
        <v>0</v>
      </c>
      <c r="M7846" s="0" t="n">
        <f aca="false">'Profiles 8760'!H7835</f>
        <v>30800</v>
      </c>
      <c r="N7846" s="0" t="n">
        <f aca="false">J7846+L7846</f>
        <v>174.7716814236</v>
      </c>
      <c r="O7846" s="0" t="n">
        <f aca="false">O7845+N7846</f>
        <v>725956.207123638</v>
      </c>
      <c r="P7846" s="0" t="n">
        <f aca="false">MIN($B$5,P7845+K7846*$B$6-I7846)</f>
        <v>0</v>
      </c>
      <c r="Q7846" s="0" t="n">
        <f aca="false">MAX(0,F7846-H7846-K7846-L7846)</f>
        <v>0</v>
      </c>
    </row>
    <row r="7847" customFormat="false" ht="15" hidden="false" customHeight="false" outlineLevel="0" collapsed="false">
      <c r="A7847" s="0" t="n">
        <f aca="false">'Profiles 8760'!A7836</f>
        <v>7834</v>
      </c>
      <c r="B7847" s="0" t="n">
        <f aca="false">'Profiles 8760'!B7836</f>
        <v>11</v>
      </c>
      <c r="C7847" s="0" t="n">
        <f aca="false">'Profiles 8760'!E7836</f>
        <v>0</v>
      </c>
      <c r="D7847" s="0" t="n">
        <f aca="false">'Profiles 8760'!F7836</f>
        <v>0.788695</v>
      </c>
      <c r="E7847" s="0" t="n">
        <f aca="false">'Profiles 8760'!G7836</f>
        <v>0.174933</v>
      </c>
      <c r="F7847" s="0" t="n">
        <f aca="false">D7847*Assumptions!$C$11*$B$7+E7847*Assumptions!$C$12*$B$8</f>
        <v>234.9298757</v>
      </c>
      <c r="G7847" s="0" t="n">
        <f aca="false">C7847*Assumptions!$C$15</f>
        <v>0</v>
      </c>
      <c r="H7847" s="0" t="n">
        <f aca="false">MIN(F7847,G7847)</f>
        <v>0</v>
      </c>
      <c r="I7847" s="0" t="n">
        <f aca="false">IF(C7847=1,MIN(G7847-H7847,Assumptions!$C$13,P7846),0)</f>
        <v>0</v>
      </c>
      <c r="J7847" s="0" t="n">
        <f aca="false">H7847+I7847</f>
        <v>0</v>
      </c>
      <c r="K7847" s="0" t="n">
        <f aca="false">MIN(IF(C7847=1,F7847-H7847,F7847),Assumptions!$C$13,MAX(0,($B$5-P7846)/$B$6))</f>
        <v>180</v>
      </c>
      <c r="L7847" s="0" t="n">
        <f aca="false">IF(C7847=1,0,MIN(F7847-K7847,Assumptions!$C$15,MAX(0,$B$10-O7846-M7847)))</f>
        <v>54.9298757</v>
      </c>
      <c r="M7847" s="0" t="n">
        <f aca="false">'Profiles 8760'!H7836</f>
        <v>30800</v>
      </c>
      <c r="N7847" s="0" t="n">
        <f aca="false">J7847+L7847</f>
        <v>54.9298757</v>
      </c>
      <c r="O7847" s="0" t="n">
        <f aca="false">O7846+N7847</f>
        <v>726011.136999338</v>
      </c>
      <c r="P7847" s="0" t="n">
        <f aca="false">MIN($B$5,P7846+K7847*$B$6-I7847)</f>
        <v>156.024</v>
      </c>
      <c r="Q7847" s="0" t="n">
        <f aca="false">MAX(0,F7847-H7847-K7847-L7847)</f>
        <v>0</v>
      </c>
    </row>
    <row r="7848" customFormat="false" ht="15" hidden="false" customHeight="false" outlineLevel="0" collapsed="false">
      <c r="A7848" s="0" t="n">
        <f aca="false">'Profiles 8760'!A7837</f>
        <v>7835</v>
      </c>
      <c r="B7848" s="0" t="n">
        <f aca="false">'Profiles 8760'!B7837</f>
        <v>11</v>
      </c>
      <c r="C7848" s="0" t="n">
        <f aca="false">'Profiles 8760'!E7837</f>
        <v>0</v>
      </c>
      <c r="D7848" s="0" t="n">
        <f aca="false">'Profiles 8760'!F7837</f>
        <v>1</v>
      </c>
      <c r="E7848" s="0" t="n">
        <f aca="false">'Profiles 8760'!G7837</f>
        <v>0.315052</v>
      </c>
      <c r="F7848" s="0" t="n">
        <f aca="false">D7848*Assumptions!$C$11*$B$7+E7848*Assumptions!$C$12*$B$8</f>
        <v>301.6856268</v>
      </c>
      <c r="G7848" s="0" t="n">
        <f aca="false">C7848*Assumptions!$C$15</f>
        <v>0</v>
      </c>
      <c r="H7848" s="0" t="n">
        <f aca="false">MIN(F7848,G7848)</f>
        <v>0</v>
      </c>
      <c r="I7848" s="0" t="n">
        <f aca="false">IF(C7848=1,MIN(G7848-H7848,Assumptions!$C$13,P7847),0)</f>
        <v>0</v>
      </c>
      <c r="J7848" s="0" t="n">
        <f aca="false">H7848+I7848</f>
        <v>0</v>
      </c>
      <c r="K7848" s="0" t="n">
        <f aca="false">MIN(IF(C7848=1,F7848-H7848,F7848),Assumptions!$C$13,MAX(0,($B$5-P7847)/$B$6))</f>
        <v>180</v>
      </c>
      <c r="L7848" s="0" t="n">
        <f aca="false">IF(C7848=1,0,MIN(F7848-K7848,Assumptions!$C$15,MAX(0,$B$10-O7847-M7848)))</f>
        <v>121.6856268</v>
      </c>
      <c r="M7848" s="0" t="n">
        <f aca="false">'Profiles 8760'!H7837</f>
        <v>30800</v>
      </c>
      <c r="N7848" s="0" t="n">
        <f aca="false">J7848+L7848</f>
        <v>121.6856268</v>
      </c>
      <c r="O7848" s="0" t="n">
        <f aca="false">O7847+N7848</f>
        <v>726132.822626139</v>
      </c>
      <c r="P7848" s="0" t="n">
        <f aca="false">MIN($B$5,P7847+K7848*$B$6-I7848)</f>
        <v>312.048</v>
      </c>
      <c r="Q7848" s="0" t="n">
        <f aca="false">MAX(0,F7848-H7848-K7848-L7848)</f>
        <v>0</v>
      </c>
    </row>
    <row r="7849" customFormat="false" ht="15" hidden="false" customHeight="false" outlineLevel="0" collapsed="false">
      <c r="A7849" s="0" t="n">
        <f aca="false">'Profiles 8760'!A7838</f>
        <v>7836</v>
      </c>
      <c r="B7849" s="0" t="n">
        <f aca="false">'Profiles 8760'!B7838</f>
        <v>11</v>
      </c>
      <c r="C7849" s="0" t="n">
        <f aca="false">'Profiles 8760'!E7838</f>
        <v>0</v>
      </c>
      <c r="D7849" s="0" t="n">
        <f aca="false">'Profiles 8760'!F7838</f>
        <v>1</v>
      </c>
      <c r="E7849" s="0" t="n">
        <f aca="false">'Profiles 8760'!G7838</f>
        <v>0.292028</v>
      </c>
      <c r="F7849" s="0" t="n">
        <f aca="false">D7849*Assumptions!$C$11*$B$7+E7849*Assumptions!$C$12*$B$8</f>
        <v>300.7439452</v>
      </c>
      <c r="G7849" s="0" t="n">
        <f aca="false">C7849*Assumptions!$C$15</f>
        <v>0</v>
      </c>
      <c r="H7849" s="0" t="n">
        <f aca="false">MIN(F7849,G7849)</f>
        <v>0</v>
      </c>
      <c r="I7849" s="0" t="n">
        <f aca="false">IF(C7849=1,MIN(G7849-H7849,Assumptions!$C$13,P7848),0)</f>
        <v>0</v>
      </c>
      <c r="J7849" s="0" t="n">
        <f aca="false">H7849+I7849</f>
        <v>0</v>
      </c>
      <c r="K7849" s="0" t="n">
        <f aca="false">MIN(IF(C7849=1,F7849-H7849,F7849),Assumptions!$C$13,MAX(0,($B$5-P7848)/$B$6))</f>
        <v>180</v>
      </c>
      <c r="L7849" s="0" t="n">
        <f aca="false">IF(C7849=1,0,MIN(F7849-K7849,Assumptions!$C$15,MAX(0,$B$10-O7848-M7849)))</f>
        <v>120.7439452</v>
      </c>
      <c r="M7849" s="0" t="n">
        <f aca="false">'Profiles 8760'!H7838</f>
        <v>30800</v>
      </c>
      <c r="N7849" s="0" t="n">
        <f aca="false">J7849+L7849</f>
        <v>120.7439452</v>
      </c>
      <c r="O7849" s="0" t="n">
        <f aca="false">O7848+N7849</f>
        <v>726253.566571339</v>
      </c>
      <c r="P7849" s="0" t="n">
        <f aca="false">MIN($B$5,P7848+K7849*$B$6-I7849)</f>
        <v>468.072</v>
      </c>
      <c r="Q7849" s="0" t="n">
        <f aca="false">MAX(0,F7849-H7849-K7849-L7849)</f>
        <v>0</v>
      </c>
    </row>
    <row r="7850" customFormat="false" ht="15" hidden="false" customHeight="false" outlineLevel="0" collapsed="false">
      <c r="A7850" s="0" t="n">
        <f aca="false">'Profiles 8760'!A7839</f>
        <v>7837</v>
      </c>
      <c r="B7850" s="0" t="n">
        <f aca="false">'Profiles 8760'!B7839</f>
        <v>11</v>
      </c>
      <c r="C7850" s="0" t="n">
        <f aca="false">'Profiles 8760'!E7839</f>
        <v>0</v>
      </c>
      <c r="D7850" s="0" t="n">
        <f aca="false">'Profiles 8760'!F7839</f>
        <v>1</v>
      </c>
      <c r="E7850" s="0" t="n">
        <f aca="false">'Profiles 8760'!G7839</f>
        <v>0.237462</v>
      </c>
      <c r="F7850" s="0" t="n">
        <f aca="false">D7850*Assumptions!$C$11*$B$7+E7850*Assumptions!$C$12*$B$8</f>
        <v>298.5121958</v>
      </c>
      <c r="G7850" s="0" t="n">
        <f aca="false">C7850*Assumptions!$C$15</f>
        <v>0</v>
      </c>
      <c r="H7850" s="0" t="n">
        <f aca="false">MIN(F7850,G7850)</f>
        <v>0</v>
      </c>
      <c r="I7850" s="0" t="n">
        <f aca="false">IF(C7850=1,MIN(G7850-H7850,Assumptions!$C$13,P7849),0)</f>
        <v>0</v>
      </c>
      <c r="J7850" s="0" t="n">
        <f aca="false">H7850+I7850</f>
        <v>0</v>
      </c>
      <c r="K7850" s="0" t="n">
        <f aca="false">MIN(IF(C7850=1,F7850-H7850,F7850),Assumptions!$C$13,MAX(0,($B$5-P7849)/$B$6))</f>
        <v>49.3054914628519</v>
      </c>
      <c r="L7850" s="0" t="n">
        <f aca="false">IF(C7850=1,0,MIN(F7850-K7850,Assumptions!$C$15,MAX(0,$B$10-O7849-M7850)))</f>
        <v>200</v>
      </c>
      <c r="M7850" s="0" t="n">
        <f aca="false">'Profiles 8760'!H7839</f>
        <v>30800</v>
      </c>
      <c r="N7850" s="0" t="n">
        <f aca="false">J7850+L7850</f>
        <v>200</v>
      </c>
      <c r="O7850" s="0" t="n">
        <f aca="false">O7849+N7850</f>
        <v>726453.566571339</v>
      </c>
      <c r="P7850" s="0" t="n">
        <f aca="false">MIN($B$5,P7849+K7850*$B$6-I7850)</f>
        <v>510.81</v>
      </c>
      <c r="Q7850" s="0" t="n">
        <f aca="false">MAX(0,F7850-H7850-K7850-L7850)</f>
        <v>49.2067043371482</v>
      </c>
    </row>
    <row r="7851" customFormat="false" ht="15" hidden="false" customHeight="false" outlineLevel="0" collapsed="false">
      <c r="A7851" s="0" t="n">
        <f aca="false">'Profiles 8760'!A7840</f>
        <v>7838</v>
      </c>
      <c r="B7851" s="0" t="n">
        <f aca="false">'Profiles 8760'!B7840</f>
        <v>11</v>
      </c>
      <c r="C7851" s="0" t="n">
        <f aca="false">'Profiles 8760'!E7840</f>
        <v>0</v>
      </c>
      <c r="D7851" s="0" t="n">
        <f aca="false">'Profiles 8760'!F7840</f>
        <v>1</v>
      </c>
      <c r="E7851" s="0" t="n">
        <f aca="false">'Profiles 8760'!G7840</f>
        <v>0.39697</v>
      </c>
      <c r="F7851" s="0" t="n">
        <f aca="false">D7851*Assumptions!$C$11*$B$7+E7851*Assumptions!$C$12*$B$8</f>
        <v>305.036073</v>
      </c>
      <c r="G7851" s="0" t="n">
        <f aca="false">C7851*Assumptions!$C$15</f>
        <v>0</v>
      </c>
      <c r="H7851" s="0" t="n">
        <f aca="false">MIN(F7851,G7851)</f>
        <v>0</v>
      </c>
      <c r="I7851" s="0" t="n">
        <f aca="false">IF(C7851=1,MIN(G7851-H7851,Assumptions!$C$13,P7850),0)</f>
        <v>0</v>
      </c>
      <c r="J7851" s="0" t="n">
        <f aca="false">H7851+I7851</f>
        <v>0</v>
      </c>
      <c r="K7851" s="0" t="n">
        <f aca="false">MIN(IF(C7851=1,F7851-H7851,F7851),Assumptions!$C$13,MAX(0,($B$5-P7850)/$B$6))</f>
        <v>0</v>
      </c>
      <c r="L7851" s="0" t="n">
        <f aca="false">IF(C7851=1,0,MIN(F7851-K7851,Assumptions!$C$15,MAX(0,$B$10-O7850-M7851)))</f>
        <v>200</v>
      </c>
      <c r="M7851" s="0" t="n">
        <f aca="false">'Profiles 8760'!H7840</f>
        <v>30800</v>
      </c>
      <c r="N7851" s="0" t="n">
        <f aca="false">J7851+L7851</f>
        <v>200</v>
      </c>
      <c r="O7851" s="0" t="n">
        <f aca="false">O7850+N7851</f>
        <v>726653.566571339</v>
      </c>
      <c r="P7851" s="0" t="n">
        <f aca="false">MIN($B$5,P7850+K7851*$B$6-I7851)</f>
        <v>510.81</v>
      </c>
      <c r="Q7851" s="0" t="n">
        <f aca="false">MAX(0,F7851-H7851-K7851-L7851)</f>
        <v>105.036073</v>
      </c>
    </row>
    <row r="7852" customFormat="false" ht="15" hidden="false" customHeight="false" outlineLevel="0" collapsed="false">
      <c r="A7852" s="0" t="n">
        <f aca="false">'Profiles 8760'!A7841</f>
        <v>7839</v>
      </c>
      <c r="B7852" s="0" t="n">
        <f aca="false">'Profiles 8760'!B7841</f>
        <v>11</v>
      </c>
      <c r="C7852" s="0" t="n">
        <f aca="false">'Profiles 8760'!E7841</f>
        <v>0</v>
      </c>
      <c r="D7852" s="0" t="n">
        <f aca="false">'Profiles 8760'!F7841</f>
        <v>1</v>
      </c>
      <c r="E7852" s="0" t="n">
        <f aca="false">'Profiles 8760'!G7841</f>
        <v>0.192187</v>
      </c>
      <c r="F7852" s="0" t="n">
        <f aca="false">D7852*Assumptions!$C$11*$B$7+E7852*Assumptions!$C$12*$B$8</f>
        <v>296.6604483</v>
      </c>
      <c r="G7852" s="0" t="n">
        <f aca="false">C7852*Assumptions!$C$15</f>
        <v>0</v>
      </c>
      <c r="H7852" s="0" t="n">
        <f aca="false">MIN(F7852,G7852)</f>
        <v>0</v>
      </c>
      <c r="I7852" s="0" t="n">
        <f aca="false">IF(C7852=1,MIN(G7852-H7852,Assumptions!$C$13,P7851),0)</f>
        <v>0</v>
      </c>
      <c r="J7852" s="0" t="n">
        <f aca="false">H7852+I7852</f>
        <v>0</v>
      </c>
      <c r="K7852" s="0" t="n">
        <f aca="false">MIN(IF(C7852=1,F7852-H7852,F7852),Assumptions!$C$13,MAX(0,($B$5-P7851)/$B$6))</f>
        <v>0</v>
      </c>
      <c r="L7852" s="0" t="n">
        <f aca="false">IF(C7852=1,0,MIN(F7852-K7852,Assumptions!$C$15,MAX(0,$B$10-O7851-M7852)))</f>
        <v>200</v>
      </c>
      <c r="M7852" s="0" t="n">
        <f aca="false">'Profiles 8760'!H7841</f>
        <v>30800</v>
      </c>
      <c r="N7852" s="0" t="n">
        <f aca="false">J7852+L7852</f>
        <v>200</v>
      </c>
      <c r="O7852" s="0" t="n">
        <f aca="false">O7851+N7852</f>
        <v>726853.566571339</v>
      </c>
      <c r="P7852" s="0" t="n">
        <f aca="false">MIN($B$5,P7851+K7852*$B$6-I7852)</f>
        <v>510.81</v>
      </c>
      <c r="Q7852" s="0" t="n">
        <f aca="false">MAX(0,F7852-H7852-K7852-L7852)</f>
        <v>96.6604483</v>
      </c>
    </row>
    <row r="7853" customFormat="false" ht="15" hidden="false" customHeight="false" outlineLevel="0" collapsed="false">
      <c r="A7853" s="0" t="n">
        <f aca="false">'Profiles 8760'!A7842</f>
        <v>7840</v>
      </c>
      <c r="B7853" s="0" t="n">
        <f aca="false">'Profiles 8760'!B7842</f>
        <v>11</v>
      </c>
      <c r="C7853" s="0" t="n">
        <f aca="false">'Profiles 8760'!E7842</f>
        <v>0</v>
      </c>
      <c r="D7853" s="0" t="n">
        <f aca="false">'Profiles 8760'!F7842</f>
        <v>0.788695</v>
      </c>
      <c r="E7853" s="0" t="n">
        <f aca="false">'Profiles 8760'!G7842</f>
        <v>0.189498</v>
      </c>
      <c r="F7853" s="0" t="n">
        <f aca="false">D7853*Assumptions!$C$11*$B$7+E7853*Assumptions!$C$12*$B$8</f>
        <v>235.5255842</v>
      </c>
      <c r="G7853" s="0" t="n">
        <f aca="false">C7853*Assumptions!$C$15</f>
        <v>0</v>
      </c>
      <c r="H7853" s="0" t="n">
        <f aca="false">MIN(F7853,G7853)</f>
        <v>0</v>
      </c>
      <c r="I7853" s="0" t="n">
        <f aca="false">IF(C7853=1,MIN(G7853-H7853,Assumptions!$C$13,P7852),0)</f>
        <v>0</v>
      </c>
      <c r="J7853" s="0" t="n">
        <f aca="false">H7853+I7853</f>
        <v>0</v>
      </c>
      <c r="K7853" s="0" t="n">
        <f aca="false">MIN(IF(C7853=1,F7853-H7853,F7853),Assumptions!$C$13,MAX(0,($B$5-P7852)/$B$6))</f>
        <v>0</v>
      </c>
      <c r="L7853" s="0" t="n">
        <f aca="false">IF(C7853=1,0,MIN(F7853-K7853,Assumptions!$C$15,MAX(0,$B$10-O7852-M7853)))</f>
        <v>200</v>
      </c>
      <c r="M7853" s="0" t="n">
        <f aca="false">'Profiles 8760'!H7842</f>
        <v>30800</v>
      </c>
      <c r="N7853" s="0" t="n">
        <f aca="false">J7853+L7853</f>
        <v>200</v>
      </c>
      <c r="O7853" s="0" t="n">
        <f aca="false">O7852+N7853</f>
        <v>727053.566571339</v>
      </c>
      <c r="P7853" s="0" t="n">
        <f aca="false">MIN($B$5,P7852+K7853*$B$6-I7853)</f>
        <v>510.81</v>
      </c>
      <c r="Q7853" s="0" t="n">
        <f aca="false">MAX(0,F7853-H7853-K7853-L7853)</f>
        <v>35.5255842</v>
      </c>
    </row>
    <row r="7854" customFormat="false" ht="15" hidden="false" customHeight="false" outlineLevel="0" collapsed="false">
      <c r="A7854" s="0" t="n">
        <f aca="false">'Profiles 8760'!A7843</f>
        <v>7841</v>
      </c>
      <c r="B7854" s="0" t="n">
        <f aca="false">'Profiles 8760'!B7843</f>
        <v>11</v>
      </c>
      <c r="C7854" s="0" t="n">
        <f aca="false">'Profiles 8760'!E7843</f>
        <v>0</v>
      </c>
      <c r="D7854" s="0" t="n">
        <f aca="false">'Profiles 8760'!F7843</f>
        <v>0.418577</v>
      </c>
      <c r="E7854" s="0" t="n">
        <f aca="false">'Profiles 8760'!G7843</f>
        <v>0.127373</v>
      </c>
      <c r="F7854" s="0" t="n">
        <f aca="false">D7854*Assumptions!$C$11*$B$7+E7854*Assumptions!$C$12*$B$8</f>
        <v>126.0945933</v>
      </c>
      <c r="G7854" s="0" t="n">
        <f aca="false">C7854*Assumptions!$C$15</f>
        <v>0</v>
      </c>
      <c r="H7854" s="0" t="n">
        <f aca="false">MIN(F7854,G7854)</f>
        <v>0</v>
      </c>
      <c r="I7854" s="0" t="n">
        <f aca="false">IF(C7854=1,MIN(G7854-H7854,Assumptions!$C$13,P7853),0)</f>
        <v>0</v>
      </c>
      <c r="J7854" s="0" t="n">
        <f aca="false">H7854+I7854</f>
        <v>0</v>
      </c>
      <c r="K7854" s="0" t="n">
        <f aca="false">MIN(IF(C7854=1,F7854-H7854,F7854),Assumptions!$C$13,MAX(0,($B$5-P7853)/$B$6))</f>
        <v>0</v>
      </c>
      <c r="L7854" s="0" t="n">
        <f aca="false">IF(C7854=1,0,MIN(F7854-K7854,Assumptions!$C$15,MAX(0,$B$10-O7853-M7854)))</f>
        <v>126.0945933</v>
      </c>
      <c r="M7854" s="0" t="n">
        <f aca="false">'Profiles 8760'!H7843</f>
        <v>30800</v>
      </c>
      <c r="N7854" s="0" t="n">
        <f aca="false">J7854+L7854</f>
        <v>126.0945933</v>
      </c>
      <c r="O7854" s="0" t="n">
        <f aca="false">O7853+N7854</f>
        <v>727179.661164639</v>
      </c>
      <c r="P7854" s="0" t="n">
        <f aca="false">MIN($B$5,P7853+K7854*$B$6-I7854)</f>
        <v>510.81</v>
      </c>
      <c r="Q7854" s="0" t="n">
        <f aca="false">MAX(0,F7854-H7854-K7854-L7854)</f>
        <v>0</v>
      </c>
    </row>
    <row r="7855" customFormat="false" ht="15" hidden="false" customHeight="false" outlineLevel="0" collapsed="false">
      <c r="A7855" s="0" t="n">
        <f aca="false">'Profiles 8760'!A7844</f>
        <v>7842</v>
      </c>
      <c r="B7855" s="0" t="n">
        <f aca="false">'Profiles 8760'!B7844</f>
        <v>11</v>
      </c>
      <c r="C7855" s="0" t="n">
        <f aca="false">'Profiles 8760'!E7844</f>
        <v>0</v>
      </c>
      <c r="D7855" s="0" t="n">
        <f aca="false">'Profiles 8760'!F7844</f>
        <v>0.08939</v>
      </c>
      <c r="E7855" s="0" t="n">
        <f aca="false">'Profiles 8760'!G7844</f>
        <v>0.083235</v>
      </c>
      <c r="F7855" s="0" t="n">
        <f aca="false">D7855*Assumptions!$C$11*$B$7+E7855*Assumptions!$C$12*$B$8</f>
        <v>29.2201435</v>
      </c>
      <c r="G7855" s="0" t="n">
        <f aca="false">C7855*Assumptions!$C$15</f>
        <v>0</v>
      </c>
      <c r="H7855" s="0" t="n">
        <f aca="false">MIN(F7855,G7855)</f>
        <v>0</v>
      </c>
      <c r="I7855" s="0" t="n">
        <f aca="false">IF(C7855=1,MIN(G7855-H7855,Assumptions!$C$13,P7854),0)</f>
        <v>0</v>
      </c>
      <c r="J7855" s="0" t="n">
        <f aca="false">H7855+I7855</f>
        <v>0</v>
      </c>
      <c r="K7855" s="0" t="n">
        <f aca="false">MIN(IF(C7855=1,F7855-H7855,F7855),Assumptions!$C$13,MAX(0,($B$5-P7854)/$B$6))</f>
        <v>0</v>
      </c>
      <c r="L7855" s="0" t="n">
        <f aca="false">IF(C7855=1,0,MIN(F7855-K7855,Assumptions!$C$15,MAX(0,$B$10-O7854-M7855)))</f>
        <v>29.2201435</v>
      </c>
      <c r="M7855" s="0" t="n">
        <f aca="false">'Profiles 8760'!H7844</f>
        <v>30800</v>
      </c>
      <c r="N7855" s="0" t="n">
        <f aca="false">J7855+L7855</f>
        <v>29.2201435</v>
      </c>
      <c r="O7855" s="0" t="n">
        <f aca="false">O7854+N7855</f>
        <v>727208.881308139</v>
      </c>
      <c r="P7855" s="0" t="n">
        <f aca="false">MIN($B$5,P7854+K7855*$B$6-I7855)</f>
        <v>510.81</v>
      </c>
      <c r="Q7855" s="0" t="n">
        <f aca="false">MAX(0,F7855-H7855-K7855-L7855)</f>
        <v>0</v>
      </c>
    </row>
    <row r="7856" customFormat="false" ht="15" hidden="false" customHeight="false" outlineLevel="0" collapsed="false">
      <c r="A7856" s="0" t="n">
        <f aca="false">'Profiles 8760'!A7845</f>
        <v>7843</v>
      </c>
      <c r="B7856" s="0" t="n">
        <f aca="false">'Profiles 8760'!B7845</f>
        <v>11</v>
      </c>
      <c r="C7856" s="0" t="n">
        <f aca="false">'Profiles 8760'!E7845</f>
        <v>0</v>
      </c>
      <c r="D7856" s="0" t="n">
        <f aca="false">'Profiles 8760'!F7845</f>
        <v>0</v>
      </c>
      <c r="E7856" s="0" t="n">
        <f aca="false">'Profiles 8760'!G7845</f>
        <v>0.149224</v>
      </c>
      <c r="F7856" s="0" t="n">
        <f aca="false">D7856*Assumptions!$C$11*$B$7+E7856*Assumptions!$C$12*$B$8</f>
        <v>6.1032616</v>
      </c>
      <c r="G7856" s="0" t="n">
        <f aca="false">C7856*Assumptions!$C$15</f>
        <v>0</v>
      </c>
      <c r="H7856" s="0" t="n">
        <f aca="false">MIN(F7856,G7856)</f>
        <v>0</v>
      </c>
      <c r="I7856" s="0" t="n">
        <f aca="false">IF(C7856=1,MIN(G7856-H7856,Assumptions!$C$13,P7855),0)</f>
        <v>0</v>
      </c>
      <c r="J7856" s="0" t="n">
        <f aca="false">H7856+I7856</f>
        <v>0</v>
      </c>
      <c r="K7856" s="0" t="n">
        <f aca="false">MIN(IF(C7856=1,F7856-H7856,F7856),Assumptions!$C$13,MAX(0,($B$5-P7855)/$B$6))</f>
        <v>0</v>
      </c>
      <c r="L7856" s="0" t="n">
        <f aca="false">IF(C7856=1,0,MIN(F7856-K7856,Assumptions!$C$15,MAX(0,$B$10-O7855-M7856)))</f>
        <v>6.1032616</v>
      </c>
      <c r="M7856" s="0" t="n">
        <f aca="false">'Profiles 8760'!H7845</f>
        <v>30800</v>
      </c>
      <c r="N7856" s="0" t="n">
        <f aca="false">J7856+L7856</f>
        <v>6.1032616</v>
      </c>
      <c r="O7856" s="0" t="n">
        <f aca="false">O7855+N7856</f>
        <v>727214.984569739</v>
      </c>
      <c r="P7856" s="0" t="n">
        <f aca="false">MIN($B$5,P7855+K7856*$B$6-I7856)</f>
        <v>510.81</v>
      </c>
      <c r="Q7856" s="0" t="n">
        <f aca="false">MAX(0,F7856-H7856-K7856-L7856)</f>
        <v>0</v>
      </c>
    </row>
    <row r="7857" customFormat="false" ht="15" hidden="false" customHeight="false" outlineLevel="0" collapsed="false">
      <c r="A7857" s="0" t="n">
        <f aca="false">'Profiles 8760'!A7846</f>
        <v>7844</v>
      </c>
      <c r="B7857" s="0" t="n">
        <f aca="false">'Profiles 8760'!B7846</f>
        <v>11</v>
      </c>
      <c r="C7857" s="0" t="n">
        <f aca="false">'Profiles 8760'!E7846</f>
        <v>1</v>
      </c>
      <c r="D7857" s="0" t="n">
        <f aca="false">'Profiles 8760'!F7846</f>
        <v>0</v>
      </c>
      <c r="E7857" s="0" t="n">
        <f aca="false">'Profiles 8760'!G7846</f>
        <v>0.163009</v>
      </c>
      <c r="F7857" s="0" t="n">
        <f aca="false">D7857*Assumptions!$C$11*$B$7+E7857*Assumptions!$C$12*$B$8</f>
        <v>6.6670681</v>
      </c>
      <c r="G7857" s="0" t="n">
        <f aca="false">C7857*Assumptions!$C$15</f>
        <v>200</v>
      </c>
      <c r="H7857" s="0" t="n">
        <f aca="false">MIN(F7857,G7857)</f>
        <v>6.6670681</v>
      </c>
      <c r="I7857" s="0" t="n">
        <f aca="false">IF(C7857=1,MIN(G7857-H7857,Assumptions!$C$13,P7856),0)</f>
        <v>180</v>
      </c>
      <c r="J7857" s="0" t="n">
        <f aca="false">H7857+I7857</f>
        <v>186.6670681</v>
      </c>
      <c r="K7857" s="0" t="n">
        <f aca="false">MIN(IF(C7857=1,F7857-H7857,F7857),Assumptions!$C$13,MAX(0,($B$5-P7856)/$B$6))</f>
        <v>0</v>
      </c>
      <c r="L7857" s="0" t="n">
        <f aca="false">IF(C7857=1,0,MIN(F7857-K7857,Assumptions!$C$15,MAX(0,$B$10-O7856-M7857)))</f>
        <v>0</v>
      </c>
      <c r="M7857" s="0" t="n">
        <f aca="false">'Profiles 8760'!H7846</f>
        <v>30600</v>
      </c>
      <c r="N7857" s="0" t="n">
        <f aca="false">J7857+L7857</f>
        <v>186.6670681</v>
      </c>
      <c r="O7857" s="0" t="n">
        <f aca="false">O7856+N7857</f>
        <v>727401.651637839</v>
      </c>
      <c r="P7857" s="0" t="n">
        <f aca="false">MIN($B$5,P7856+K7857*$B$6-I7857)</f>
        <v>330.81</v>
      </c>
      <c r="Q7857" s="0" t="n">
        <f aca="false">MAX(0,F7857-H7857-K7857-L7857)</f>
        <v>0</v>
      </c>
    </row>
    <row r="7858" customFormat="false" ht="15" hidden="false" customHeight="false" outlineLevel="0" collapsed="false">
      <c r="A7858" s="0" t="n">
        <f aca="false">'Profiles 8760'!A7847</f>
        <v>7845</v>
      </c>
      <c r="B7858" s="0" t="n">
        <f aca="false">'Profiles 8760'!B7847</f>
        <v>11</v>
      </c>
      <c r="C7858" s="0" t="n">
        <f aca="false">'Profiles 8760'!E7847</f>
        <v>1</v>
      </c>
      <c r="D7858" s="0" t="n">
        <f aca="false">'Profiles 8760'!F7847</f>
        <v>0</v>
      </c>
      <c r="E7858" s="0" t="n">
        <f aca="false">'Profiles 8760'!G7847</f>
        <v>0.215167</v>
      </c>
      <c r="F7858" s="0" t="n">
        <f aca="false">D7858*Assumptions!$C$11*$B$7+E7858*Assumptions!$C$12*$B$8</f>
        <v>8.8003303</v>
      </c>
      <c r="G7858" s="0" t="n">
        <f aca="false">C7858*Assumptions!$C$15</f>
        <v>200</v>
      </c>
      <c r="H7858" s="0" t="n">
        <f aca="false">MIN(F7858,G7858)</f>
        <v>8.8003303</v>
      </c>
      <c r="I7858" s="0" t="n">
        <f aca="false">IF(C7858=1,MIN(G7858-H7858,Assumptions!$C$13,P7857),0)</f>
        <v>180</v>
      </c>
      <c r="J7858" s="0" t="n">
        <f aca="false">H7858+I7858</f>
        <v>188.8003303</v>
      </c>
      <c r="K7858" s="0" t="n">
        <f aca="false">MIN(IF(C7858=1,F7858-H7858,F7858),Assumptions!$C$13,MAX(0,($B$5-P7857)/$B$6))</f>
        <v>0</v>
      </c>
      <c r="L7858" s="0" t="n">
        <f aca="false">IF(C7858=1,0,MIN(F7858-K7858,Assumptions!$C$15,MAX(0,$B$10-O7857-M7858)))</f>
        <v>0</v>
      </c>
      <c r="M7858" s="0" t="n">
        <f aca="false">'Profiles 8760'!H7847</f>
        <v>30400</v>
      </c>
      <c r="N7858" s="0" t="n">
        <f aca="false">J7858+L7858</f>
        <v>188.8003303</v>
      </c>
      <c r="O7858" s="0" t="n">
        <f aca="false">O7857+N7858</f>
        <v>727590.451968139</v>
      </c>
      <c r="P7858" s="0" t="n">
        <f aca="false">MIN($B$5,P7857+K7858*$B$6-I7858)</f>
        <v>150.81</v>
      </c>
      <c r="Q7858" s="0" t="n">
        <f aca="false">MAX(0,F7858-H7858-K7858-L7858)</f>
        <v>0</v>
      </c>
    </row>
    <row r="7859" customFormat="false" ht="15" hidden="false" customHeight="false" outlineLevel="0" collapsed="false">
      <c r="A7859" s="0" t="n">
        <f aca="false">'Profiles 8760'!A7848</f>
        <v>7846</v>
      </c>
      <c r="B7859" s="0" t="n">
        <f aca="false">'Profiles 8760'!B7848</f>
        <v>11</v>
      </c>
      <c r="C7859" s="0" t="n">
        <f aca="false">'Profiles 8760'!E7848</f>
        <v>0</v>
      </c>
      <c r="D7859" s="0" t="n">
        <f aca="false">'Profiles 8760'!F7848</f>
        <v>0</v>
      </c>
      <c r="E7859" s="0" t="n">
        <f aca="false">'Profiles 8760'!G7848</f>
        <v>0.295762</v>
      </c>
      <c r="F7859" s="0" t="n">
        <f aca="false">D7859*Assumptions!$C$11*$B$7+E7859*Assumptions!$C$12*$B$8</f>
        <v>12.0966658</v>
      </c>
      <c r="G7859" s="0" t="n">
        <f aca="false">C7859*Assumptions!$C$15</f>
        <v>0</v>
      </c>
      <c r="H7859" s="0" t="n">
        <f aca="false">MIN(F7859,G7859)</f>
        <v>0</v>
      </c>
      <c r="I7859" s="0" t="n">
        <f aca="false">IF(C7859=1,MIN(G7859-H7859,Assumptions!$C$13,P7858),0)</f>
        <v>0</v>
      </c>
      <c r="J7859" s="0" t="n">
        <f aca="false">H7859+I7859</f>
        <v>0</v>
      </c>
      <c r="K7859" s="0" t="n">
        <f aca="false">MIN(IF(C7859=1,F7859-H7859,F7859),Assumptions!$C$13,MAX(0,($B$5-P7858)/$B$6))</f>
        <v>12.0966658</v>
      </c>
      <c r="L7859" s="0" t="n">
        <f aca="false">IF(C7859=1,0,MIN(F7859-K7859,Assumptions!$C$15,MAX(0,$B$10-O7858-M7859)))</f>
        <v>0</v>
      </c>
      <c r="M7859" s="0" t="n">
        <f aca="false">'Profiles 8760'!H7848</f>
        <v>30400</v>
      </c>
      <c r="N7859" s="0" t="n">
        <f aca="false">J7859+L7859</f>
        <v>0</v>
      </c>
      <c r="O7859" s="0" t="n">
        <f aca="false">O7858+N7859</f>
        <v>727590.451968139</v>
      </c>
      <c r="P7859" s="0" t="n">
        <f aca="false">MIN($B$5,P7858+K7859*$B$6-I7859)</f>
        <v>161.29538991544</v>
      </c>
      <c r="Q7859" s="0" t="n">
        <f aca="false">MAX(0,F7859-H7859-K7859-L7859)</f>
        <v>0</v>
      </c>
    </row>
    <row r="7860" customFormat="false" ht="15" hidden="false" customHeight="false" outlineLevel="0" collapsed="false">
      <c r="A7860" s="0" t="n">
        <f aca="false">'Profiles 8760'!A7849</f>
        <v>7847</v>
      </c>
      <c r="B7860" s="0" t="n">
        <f aca="false">'Profiles 8760'!B7849</f>
        <v>11</v>
      </c>
      <c r="C7860" s="0" t="n">
        <f aca="false">'Profiles 8760'!E7849</f>
        <v>0</v>
      </c>
      <c r="D7860" s="0" t="n">
        <f aca="false">'Profiles 8760'!F7849</f>
        <v>0</v>
      </c>
      <c r="E7860" s="0" t="n">
        <f aca="false">'Profiles 8760'!G7849</f>
        <v>0.25492</v>
      </c>
      <c r="F7860" s="0" t="n">
        <f aca="false">D7860*Assumptions!$C$11*$B$7+E7860*Assumptions!$C$12*$B$8</f>
        <v>10.426228</v>
      </c>
      <c r="G7860" s="0" t="n">
        <f aca="false">C7860*Assumptions!$C$15</f>
        <v>0</v>
      </c>
      <c r="H7860" s="0" t="n">
        <f aca="false">MIN(F7860,G7860)</f>
        <v>0</v>
      </c>
      <c r="I7860" s="0" t="n">
        <f aca="false">IF(C7860=1,MIN(G7860-H7860,Assumptions!$C$13,P7859),0)</f>
        <v>0</v>
      </c>
      <c r="J7860" s="0" t="n">
        <f aca="false">H7860+I7860</f>
        <v>0</v>
      </c>
      <c r="K7860" s="0" t="n">
        <f aca="false">MIN(IF(C7860=1,F7860-H7860,F7860),Assumptions!$C$13,MAX(0,($B$5-P7859)/$B$6))</f>
        <v>10.426228</v>
      </c>
      <c r="L7860" s="0" t="n">
        <f aca="false">IF(C7860=1,0,MIN(F7860-K7860,Assumptions!$C$15,MAX(0,$B$10-O7859-M7860)))</f>
        <v>0</v>
      </c>
      <c r="M7860" s="0" t="n">
        <f aca="false">'Profiles 8760'!H7849</f>
        <v>30400</v>
      </c>
      <c r="N7860" s="0" t="n">
        <f aca="false">J7860+L7860</f>
        <v>0</v>
      </c>
      <c r="O7860" s="0" t="n">
        <f aca="false">O7859+N7860</f>
        <v>727590.451968139</v>
      </c>
      <c r="P7860" s="0" t="n">
        <f aca="false">MIN($B$5,P7859+K7860*$B$6-I7860)</f>
        <v>170.33284434584</v>
      </c>
      <c r="Q7860" s="0" t="n">
        <f aca="false">MAX(0,F7860-H7860-K7860-L7860)</f>
        <v>0</v>
      </c>
    </row>
    <row r="7861" customFormat="false" ht="15" hidden="false" customHeight="false" outlineLevel="0" collapsed="false">
      <c r="A7861" s="0" t="n">
        <f aca="false">'Profiles 8760'!A7850</f>
        <v>7848</v>
      </c>
      <c r="B7861" s="0" t="n">
        <f aca="false">'Profiles 8760'!B7850</f>
        <v>11</v>
      </c>
      <c r="C7861" s="0" t="n">
        <f aca="false">'Profiles 8760'!E7850</f>
        <v>0</v>
      </c>
      <c r="D7861" s="0" t="n">
        <f aca="false">'Profiles 8760'!F7850</f>
        <v>0</v>
      </c>
      <c r="E7861" s="0" t="n">
        <f aca="false">'Profiles 8760'!G7850</f>
        <v>0.28724</v>
      </c>
      <c r="F7861" s="0" t="n">
        <f aca="false">D7861*Assumptions!$C$11*$B$7+E7861*Assumptions!$C$12*$B$8</f>
        <v>11.748116</v>
      </c>
      <c r="G7861" s="0" t="n">
        <f aca="false">C7861*Assumptions!$C$15</f>
        <v>0</v>
      </c>
      <c r="H7861" s="0" t="n">
        <f aca="false">MIN(F7861,G7861)</f>
        <v>0</v>
      </c>
      <c r="I7861" s="0" t="n">
        <f aca="false">IF(C7861=1,MIN(G7861-H7861,Assumptions!$C$13,P7860),0)</f>
        <v>0</v>
      </c>
      <c r="J7861" s="0" t="n">
        <f aca="false">H7861+I7861</f>
        <v>0</v>
      </c>
      <c r="K7861" s="0" t="n">
        <f aca="false">MIN(IF(C7861=1,F7861-H7861,F7861),Assumptions!$C$13,MAX(0,($B$5-P7860)/$B$6))</f>
        <v>11.748116</v>
      </c>
      <c r="L7861" s="0" t="n">
        <f aca="false">IF(C7861=1,0,MIN(F7861-K7861,Assumptions!$C$15,MAX(0,$B$10-O7860-M7861)))</f>
        <v>0</v>
      </c>
      <c r="M7861" s="0" t="n">
        <f aca="false">'Profiles 8760'!H7850</f>
        <v>30400</v>
      </c>
      <c r="N7861" s="0" t="n">
        <f aca="false">J7861+L7861</f>
        <v>0</v>
      </c>
      <c r="O7861" s="0" t="n">
        <f aca="false">O7860+N7861</f>
        <v>727590.451968139</v>
      </c>
      <c r="P7861" s="0" t="n">
        <f aca="false">MIN($B$5,P7860+K7861*$B$6-I7861)</f>
        <v>180.51611129464</v>
      </c>
      <c r="Q7861" s="0" t="n">
        <f aca="false">MAX(0,F7861-H7861-K7861-L7861)</f>
        <v>0</v>
      </c>
    </row>
    <row r="7862" customFormat="false" ht="15" hidden="false" customHeight="false" outlineLevel="0" collapsed="false">
      <c r="A7862" s="0" t="n">
        <f aca="false">'Profiles 8760'!A7851</f>
        <v>7849</v>
      </c>
      <c r="B7862" s="0" t="n">
        <f aca="false">'Profiles 8760'!B7851</f>
        <v>11</v>
      </c>
      <c r="C7862" s="0" t="n">
        <f aca="false">'Profiles 8760'!E7851</f>
        <v>0</v>
      </c>
      <c r="D7862" s="0" t="n">
        <f aca="false">'Profiles 8760'!F7851</f>
        <v>0</v>
      </c>
      <c r="E7862" s="0" t="n">
        <f aca="false">'Profiles 8760'!G7851</f>
        <v>0.216985</v>
      </c>
      <c r="F7862" s="0" t="n">
        <f aca="false">D7862*Assumptions!$C$11*$B$7+E7862*Assumptions!$C$12*$B$8</f>
        <v>8.8746865</v>
      </c>
      <c r="G7862" s="0" t="n">
        <f aca="false">C7862*Assumptions!$C$15</f>
        <v>0</v>
      </c>
      <c r="H7862" s="0" t="n">
        <f aca="false">MIN(F7862,G7862)</f>
        <v>0</v>
      </c>
      <c r="I7862" s="0" t="n">
        <f aca="false">IF(C7862=1,MIN(G7862-H7862,Assumptions!$C$13,P7861),0)</f>
        <v>0</v>
      </c>
      <c r="J7862" s="0" t="n">
        <f aca="false">H7862+I7862</f>
        <v>0</v>
      </c>
      <c r="K7862" s="0" t="n">
        <f aca="false">MIN(IF(C7862=1,F7862-H7862,F7862),Assumptions!$C$13,MAX(0,($B$5-P7861)/$B$6))</f>
        <v>8.8746865</v>
      </c>
      <c r="L7862" s="0" t="n">
        <f aca="false">IF(C7862=1,0,MIN(F7862-K7862,Assumptions!$C$15,MAX(0,$B$10-O7861-M7862)))</f>
        <v>0</v>
      </c>
      <c r="M7862" s="0" t="n">
        <f aca="false">'Profiles 8760'!H7851</f>
        <v>30400</v>
      </c>
      <c r="N7862" s="0" t="n">
        <f aca="false">J7862+L7862</f>
        <v>0</v>
      </c>
      <c r="O7862" s="0" t="n">
        <f aca="false">O7861+N7862</f>
        <v>727590.451968139</v>
      </c>
      <c r="P7862" s="0" t="n">
        <f aca="false">MIN($B$5,P7861+K7862*$B$6-I7862)</f>
        <v>188.20868955284</v>
      </c>
      <c r="Q7862" s="0" t="n">
        <f aca="false">MAX(0,F7862-H7862-K7862-L7862)</f>
        <v>0</v>
      </c>
    </row>
    <row r="7863" customFormat="false" ht="15" hidden="false" customHeight="false" outlineLevel="0" collapsed="false">
      <c r="A7863" s="0" t="n">
        <f aca="false">'Profiles 8760'!A7852</f>
        <v>7850</v>
      </c>
      <c r="B7863" s="0" t="n">
        <f aca="false">'Profiles 8760'!B7852</f>
        <v>11</v>
      </c>
      <c r="C7863" s="0" t="n">
        <f aca="false">'Profiles 8760'!E7852</f>
        <v>0</v>
      </c>
      <c r="D7863" s="0" t="n">
        <f aca="false">'Profiles 8760'!F7852</f>
        <v>0</v>
      </c>
      <c r="E7863" s="0" t="n">
        <f aca="false">'Profiles 8760'!G7852</f>
        <v>0.170233</v>
      </c>
      <c r="F7863" s="0" t="n">
        <f aca="false">D7863*Assumptions!$C$11*$B$7+E7863*Assumptions!$C$12*$B$8</f>
        <v>6.9625297</v>
      </c>
      <c r="G7863" s="0" t="n">
        <f aca="false">C7863*Assumptions!$C$15</f>
        <v>0</v>
      </c>
      <c r="H7863" s="0" t="n">
        <f aca="false">MIN(F7863,G7863)</f>
        <v>0</v>
      </c>
      <c r="I7863" s="0" t="n">
        <f aca="false">IF(C7863=1,MIN(G7863-H7863,Assumptions!$C$13,P7862),0)</f>
        <v>0</v>
      </c>
      <c r="J7863" s="0" t="n">
        <f aca="false">H7863+I7863</f>
        <v>0</v>
      </c>
      <c r="K7863" s="0" t="n">
        <f aca="false">MIN(IF(C7863=1,F7863-H7863,F7863),Assumptions!$C$13,MAX(0,($B$5-P7862)/$B$6))</f>
        <v>6.9625297</v>
      </c>
      <c r="L7863" s="0" t="n">
        <f aca="false">IF(C7863=1,0,MIN(F7863-K7863,Assumptions!$C$15,MAX(0,$B$10-O7862-M7863)))</f>
        <v>0</v>
      </c>
      <c r="M7863" s="0" t="n">
        <f aca="false">'Profiles 8760'!H7852</f>
        <v>30400</v>
      </c>
      <c r="N7863" s="0" t="n">
        <f aca="false">J7863+L7863</f>
        <v>0</v>
      </c>
      <c r="O7863" s="0" t="n">
        <f aca="false">O7862+N7863</f>
        <v>727590.451968139</v>
      </c>
      <c r="P7863" s="0" t="n">
        <f aca="false">MIN($B$5,P7862+K7863*$B$6-I7863)</f>
        <v>194.2438102968</v>
      </c>
      <c r="Q7863" s="0" t="n">
        <f aca="false">MAX(0,F7863-H7863-K7863-L7863)</f>
        <v>0</v>
      </c>
    </row>
    <row r="7864" customFormat="false" ht="15" hidden="false" customHeight="false" outlineLevel="0" collapsed="false">
      <c r="A7864" s="0" t="n">
        <f aca="false">'Profiles 8760'!A7853</f>
        <v>7851</v>
      </c>
      <c r="B7864" s="0" t="n">
        <f aca="false">'Profiles 8760'!B7853</f>
        <v>11</v>
      </c>
      <c r="C7864" s="0" t="n">
        <f aca="false">'Profiles 8760'!E7853</f>
        <v>0</v>
      </c>
      <c r="D7864" s="0" t="n">
        <f aca="false">'Profiles 8760'!F7853</f>
        <v>0</v>
      </c>
      <c r="E7864" s="0" t="n">
        <f aca="false">'Profiles 8760'!G7853</f>
        <v>0.204448</v>
      </c>
      <c r="F7864" s="0" t="n">
        <f aca="false">D7864*Assumptions!$C$11*$B$7+E7864*Assumptions!$C$12*$B$8</f>
        <v>8.3619232</v>
      </c>
      <c r="G7864" s="0" t="n">
        <f aca="false">C7864*Assumptions!$C$15</f>
        <v>0</v>
      </c>
      <c r="H7864" s="0" t="n">
        <f aca="false">MIN(F7864,G7864)</f>
        <v>0</v>
      </c>
      <c r="I7864" s="0" t="n">
        <f aca="false">IF(C7864=1,MIN(G7864-H7864,Assumptions!$C$13,P7863),0)</f>
        <v>0</v>
      </c>
      <c r="J7864" s="0" t="n">
        <f aca="false">H7864+I7864</f>
        <v>0</v>
      </c>
      <c r="K7864" s="0" t="n">
        <f aca="false">MIN(IF(C7864=1,F7864-H7864,F7864),Assumptions!$C$13,MAX(0,($B$5-P7863)/$B$6))</f>
        <v>8.3619232</v>
      </c>
      <c r="L7864" s="0" t="n">
        <f aca="false">IF(C7864=1,0,MIN(F7864-K7864,Assumptions!$C$15,MAX(0,$B$10-O7863-M7864)))</f>
        <v>0</v>
      </c>
      <c r="M7864" s="0" t="n">
        <f aca="false">'Profiles 8760'!H7853</f>
        <v>30400</v>
      </c>
      <c r="N7864" s="0" t="n">
        <f aca="false">J7864+L7864</f>
        <v>0</v>
      </c>
      <c r="O7864" s="0" t="n">
        <f aca="false">O7863+N7864</f>
        <v>727590.451968139</v>
      </c>
      <c r="P7864" s="0" t="n">
        <f aca="false">MIN($B$5,P7863+K7864*$B$6-I7864)</f>
        <v>201.49192532656</v>
      </c>
      <c r="Q7864" s="0" t="n">
        <f aca="false">MAX(0,F7864-H7864-K7864-L7864)</f>
        <v>0</v>
      </c>
    </row>
    <row r="7865" customFormat="false" ht="15" hidden="false" customHeight="false" outlineLevel="0" collapsed="false">
      <c r="A7865" s="0" t="n">
        <f aca="false">'Profiles 8760'!A7854</f>
        <v>7852</v>
      </c>
      <c r="B7865" s="0" t="n">
        <f aca="false">'Profiles 8760'!B7854</f>
        <v>11</v>
      </c>
      <c r="C7865" s="0" t="n">
        <f aca="false">'Profiles 8760'!E7854</f>
        <v>0</v>
      </c>
      <c r="D7865" s="0" t="n">
        <f aca="false">'Profiles 8760'!F7854</f>
        <v>0</v>
      </c>
      <c r="E7865" s="0" t="n">
        <f aca="false">'Profiles 8760'!G7854</f>
        <v>0.215048</v>
      </c>
      <c r="F7865" s="0" t="n">
        <f aca="false">D7865*Assumptions!$C$11*$B$7+E7865*Assumptions!$C$12*$B$8</f>
        <v>8.7954632</v>
      </c>
      <c r="G7865" s="0" t="n">
        <f aca="false">C7865*Assumptions!$C$15</f>
        <v>0</v>
      </c>
      <c r="H7865" s="0" t="n">
        <f aca="false">MIN(F7865,G7865)</f>
        <v>0</v>
      </c>
      <c r="I7865" s="0" t="n">
        <f aca="false">IF(C7865=1,MIN(G7865-H7865,Assumptions!$C$13,P7864),0)</f>
        <v>0</v>
      </c>
      <c r="J7865" s="0" t="n">
        <f aca="false">H7865+I7865</f>
        <v>0</v>
      </c>
      <c r="K7865" s="0" t="n">
        <f aca="false">MIN(IF(C7865=1,F7865-H7865,F7865),Assumptions!$C$13,MAX(0,($B$5-P7864)/$B$6))</f>
        <v>8.7954632</v>
      </c>
      <c r="L7865" s="0" t="n">
        <f aca="false">IF(C7865=1,0,MIN(F7865-K7865,Assumptions!$C$15,MAX(0,$B$10-O7864-M7865)))</f>
        <v>0</v>
      </c>
      <c r="M7865" s="0" t="n">
        <f aca="false">'Profiles 8760'!H7854</f>
        <v>30400</v>
      </c>
      <c r="N7865" s="0" t="n">
        <f aca="false">J7865+L7865</f>
        <v>0</v>
      </c>
      <c r="O7865" s="0" t="n">
        <f aca="false">O7864+N7865</f>
        <v>727590.451968139</v>
      </c>
      <c r="P7865" s="0" t="n">
        <f aca="false">MIN($B$5,P7864+K7865*$B$6-I7865)</f>
        <v>209.11583282832</v>
      </c>
      <c r="Q7865" s="0" t="n">
        <f aca="false">MAX(0,F7865-H7865-K7865-L7865)</f>
        <v>0</v>
      </c>
    </row>
    <row r="7866" customFormat="false" ht="15" hidden="false" customHeight="false" outlineLevel="0" collapsed="false">
      <c r="A7866" s="0" t="n">
        <f aca="false">'Profiles 8760'!A7855</f>
        <v>7853</v>
      </c>
      <c r="B7866" s="0" t="n">
        <f aca="false">'Profiles 8760'!B7855</f>
        <v>11</v>
      </c>
      <c r="C7866" s="0" t="n">
        <f aca="false">'Profiles 8760'!E7855</f>
        <v>0</v>
      </c>
      <c r="D7866" s="0" t="n">
        <f aca="false">'Profiles 8760'!F7855</f>
        <v>0</v>
      </c>
      <c r="E7866" s="0" t="n">
        <f aca="false">'Profiles 8760'!G7855</f>
        <v>0.209093</v>
      </c>
      <c r="F7866" s="0" t="n">
        <f aca="false">D7866*Assumptions!$C$11*$B$7+E7866*Assumptions!$C$12*$B$8</f>
        <v>8.5519037</v>
      </c>
      <c r="G7866" s="0" t="n">
        <f aca="false">C7866*Assumptions!$C$15</f>
        <v>0</v>
      </c>
      <c r="H7866" s="0" t="n">
        <f aca="false">MIN(F7866,G7866)</f>
        <v>0</v>
      </c>
      <c r="I7866" s="0" t="n">
        <f aca="false">IF(C7866=1,MIN(G7866-H7866,Assumptions!$C$13,P7865),0)</f>
        <v>0</v>
      </c>
      <c r="J7866" s="0" t="n">
        <f aca="false">H7866+I7866</f>
        <v>0</v>
      </c>
      <c r="K7866" s="0" t="n">
        <f aca="false">MIN(IF(C7866=1,F7866-H7866,F7866),Assumptions!$C$13,MAX(0,($B$5-P7865)/$B$6))</f>
        <v>8.5519037</v>
      </c>
      <c r="L7866" s="0" t="n">
        <f aca="false">IF(C7866=1,0,MIN(F7866-K7866,Assumptions!$C$15,MAX(0,$B$10-O7865-M7866)))</f>
        <v>0</v>
      </c>
      <c r="M7866" s="0" t="n">
        <f aca="false">'Profiles 8760'!H7855</f>
        <v>30400</v>
      </c>
      <c r="N7866" s="0" t="n">
        <f aca="false">J7866+L7866</f>
        <v>0</v>
      </c>
      <c r="O7866" s="0" t="n">
        <f aca="false">O7865+N7866</f>
        <v>727590.451968139</v>
      </c>
      <c r="P7866" s="0" t="n">
        <f aca="false">MIN($B$5,P7865+K7866*$B$6-I7866)</f>
        <v>216.52862295548</v>
      </c>
      <c r="Q7866" s="0" t="n">
        <f aca="false">MAX(0,F7866-H7866-K7866-L7866)</f>
        <v>0</v>
      </c>
    </row>
    <row r="7867" customFormat="false" ht="15" hidden="false" customHeight="false" outlineLevel="0" collapsed="false">
      <c r="A7867" s="0" t="n">
        <f aca="false">'Profiles 8760'!A7856</f>
        <v>7854</v>
      </c>
      <c r="B7867" s="0" t="n">
        <f aca="false">'Profiles 8760'!B7856</f>
        <v>11</v>
      </c>
      <c r="C7867" s="0" t="n">
        <f aca="false">'Profiles 8760'!E7856</f>
        <v>0</v>
      </c>
      <c r="D7867" s="0" t="n">
        <f aca="false">'Profiles 8760'!F7856</f>
        <v>0</v>
      </c>
      <c r="E7867" s="0" t="n">
        <f aca="false">'Profiles 8760'!G7856</f>
        <v>0.223643</v>
      </c>
      <c r="F7867" s="0" t="n">
        <f aca="false">D7867*Assumptions!$C$11*$B$7+E7867*Assumptions!$C$12*$B$8</f>
        <v>9.1469987</v>
      </c>
      <c r="G7867" s="0" t="n">
        <f aca="false">C7867*Assumptions!$C$15</f>
        <v>0</v>
      </c>
      <c r="H7867" s="0" t="n">
        <f aca="false">MIN(F7867,G7867)</f>
        <v>0</v>
      </c>
      <c r="I7867" s="0" t="n">
        <f aca="false">IF(C7867=1,MIN(G7867-H7867,Assumptions!$C$13,P7866),0)</f>
        <v>0</v>
      </c>
      <c r="J7867" s="0" t="n">
        <f aca="false">H7867+I7867</f>
        <v>0</v>
      </c>
      <c r="K7867" s="0" t="n">
        <f aca="false">MIN(IF(C7867=1,F7867-H7867,F7867),Assumptions!$C$13,MAX(0,($B$5-P7866)/$B$6))</f>
        <v>9.1469987</v>
      </c>
      <c r="L7867" s="0" t="n">
        <f aca="false">IF(C7867=1,0,MIN(F7867-K7867,Assumptions!$C$15,MAX(0,$B$10-O7866-M7867)))</f>
        <v>0</v>
      </c>
      <c r="M7867" s="0" t="n">
        <f aca="false">'Profiles 8760'!H7856</f>
        <v>30400</v>
      </c>
      <c r="N7867" s="0" t="n">
        <f aca="false">J7867+L7867</f>
        <v>0</v>
      </c>
      <c r="O7867" s="0" t="n">
        <f aca="false">O7866+N7867</f>
        <v>727590.451968139</v>
      </c>
      <c r="P7867" s="0" t="n">
        <f aca="false">MIN($B$5,P7866+K7867*$B$6-I7867)</f>
        <v>224.45724142864</v>
      </c>
      <c r="Q7867" s="0" t="n">
        <f aca="false">MAX(0,F7867-H7867-K7867-L7867)</f>
        <v>0</v>
      </c>
    </row>
    <row r="7868" customFormat="false" ht="15" hidden="false" customHeight="false" outlineLevel="0" collapsed="false">
      <c r="A7868" s="0" t="n">
        <f aca="false">'Profiles 8760'!A7857</f>
        <v>7855</v>
      </c>
      <c r="B7868" s="0" t="n">
        <f aca="false">'Profiles 8760'!B7857</f>
        <v>11</v>
      </c>
      <c r="C7868" s="0" t="n">
        <f aca="false">'Profiles 8760'!E7857</f>
        <v>0</v>
      </c>
      <c r="D7868" s="0" t="n">
        <f aca="false">'Profiles 8760'!F7857</f>
        <v>0</v>
      </c>
      <c r="E7868" s="0" t="n">
        <f aca="false">'Profiles 8760'!G7857</f>
        <v>0.253923</v>
      </c>
      <c r="F7868" s="0" t="n">
        <f aca="false">D7868*Assumptions!$C$11*$B$7+E7868*Assumptions!$C$12*$B$8</f>
        <v>10.3854507</v>
      </c>
      <c r="G7868" s="0" t="n">
        <f aca="false">C7868*Assumptions!$C$15</f>
        <v>0</v>
      </c>
      <c r="H7868" s="0" t="n">
        <f aca="false">MIN(F7868,G7868)</f>
        <v>0</v>
      </c>
      <c r="I7868" s="0" t="n">
        <f aca="false">IF(C7868=1,MIN(G7868-H7868,Assumptions!$C$13,P7867),0)</f>
        <v>0</v>
      </c>
      <c r="J7868" s="0" t="n">
        <f aca="false">H7868+I7868</f>
        <v>0</v>
      </c>
      <c r="K7868" s="0" t="n">
        <f aca="false">MIN(IF(C7868=1,F7868-H7868,F7868),Assumptions!$C$13,MAX(0,($B$5-P7867)/$B$6))</f>
        <v>10.3854507</v>
      </c>
      <c r="L7868" s="0" t="n">
        <f aca="false">IF(C7868=1,0,MIN(F7868-K7868,Assumptions!$C$15,MAX(0,$B$10-O7867-M7868)))</f>
        <v>0</v>
      </c>
      <c r="M7868" s="0" t="n">
        <f aca="false">'Profiles 8760'!H7857</f>
        <v>30400</v>
      </c>
      <c r="N7868" s="0" t="n">
        <f aca="false">J7868+L7868</f>
        <v>0</v>
      </c>
      <c r="O7868" s="0" t="n">
        <f aca="false">O7867+N7868</f>
        <v>727590.451968139</v>
      </c>
      <c r="P7868" s="0" t="n">
        <f aca="false">MIN($B$5,P7867+K7868*$B$6-I7868)</f>
        <v>233.4593500954</v>
      </c>
      <c r="Q7868" s="0" t="n">
        <f aca="false">MAX(0,F7868-H7868-K7868-L7868)</f>
        <v>0</v>
      </c>
    </row>
    <row r="7869" customFormat="false" ht="15" hidden="false" customHeight="false" outlineLevel="0" collapsed="false">
      <c r="A7869" s="0" t="n">
        <f aca="false">'Profiles 8760'!A7858</f>
        <v>7856</v>
      </c>
      <c r="B7869" s="0" t="n">
        <f aca="false">'Profiles 8760'!B7858</f>
        <v>11</v>
      </c>
      <c r="C7869" s="0" t="n">
        <f aca="false">'Profiles 8760'!E7858</f>
        <v>1</v>
      </c>
      <c r="D7869" s="0" t="n">
        <f aca="false">'Profiles 8760'!F7858</f>
        <v>0.080669</v>
      </c>
      <c r="E7869" s="0" t="n">
        <f aca="false">'Profiles 8760'!G7858</f>
        <v>0.222596</v>
      </c>
      <c r="F7869" s="0" t="n">
        <f aca="false">D7869*Assumptions!$C$11*$B$7+E7869*Assumptions!$C$12*$B$8</f>
        <v>32.4013836</v>
      </c>
      <c r="G7869" s="0" t="n">
        <f aca="false">C7869*Assumptions!$C$15</f>
        <v>200</v>
      </c>
      <c r="H7869" s="0" t="n">
        <f aca="false">MIN(F7869,G7869)</f>
        <v>32.4013836</v>
      </c>
      <c r="I7869" s="0" t="n">
        <f aca="false">IF(C7869=1,MIN(G7869-H7869,Assumptions!$C$13,P7868),0)</f>
        <v>167.5986164</v>
      </c>
      <c r="J7869" s="0" t="n">
        <f aca="false">H7869+I7869</f>
        <v>200</v>
      </c>
      <c r="K7869" s="0" t="n">
        <f aca="false">MIN(IF(C7869=1,F7869-H7869,F7869),Assumptions!$C$13,MAX(0,($B$5-P7868)/$B$6))</f>
        <v>0</v>
      </c>
      <c r="L7869" s="0" t="n">
        <f aca="false">IF(C7869=1,0,MIN(F7869-K7869,Assumptions!$C$15,MAX(0,$B$10-O7868-M7869)))</f>
        <v>0</v>
      </c>
      <c r="M7869" s="0" t="n">
        <f aca="false">'Profiles 8760'!H7858</f>
        <v>30200</v>
      </c>
      <c r="N7869" s="0" t="n">
        <f aca="false">J7869+L7869</f>
        <v>200</v>
      </c>
      <c r="O7869" s="0" t="n">
        <f aca="false">O7868+N7869</f>
        <v>727790.451968139</v>
      </c>
      <c r="P7869" s="0" t="n">
        <f aca="false">MIN($B$5,P7868+K7869*$B$6-I7869)</f>
        <v>65.8607336954</v>
      </c>
      <c r="Q7869" s="0" t="n">
        <f aca="false">MAX(0,F7869-H7869-K7869-L7869)</f>
        <v>0</v>
      </c>
    </row>
    <row r="7870" customFormat="false" ht="15" hidden="false" customHeight="false" outlineLevel="0" collapsed="false">
      <c r="A7870" s="0" t="n">
        <f aca="false">'Profiles 8760'!A7859</f>
        <v>7857</v>
      </c>
      <c r="B7870" s="0" t="n">
        <f aca="false">'Profiles 8760'!B7859</f>
        <v>11</v>
      </c>
      <c r="C7870" s="0" t="n">
        <f aca="false">'Profiles 8760'!E7859</f>
        <v>1</v>
      </c>
      <c r="D7870" s="0" t="n">
        <f aca="false">'Profiles 8760'!F7859</f>
        <v>0.37774</v>
      </c>
      <c r="E7870" s="0" t="n">
        <f aca="false">'Profiles 8760'!G7859</f>
        <v>0.225894</v>
      </c>
      <c r="F7870" s="0" t="n">
        <f aca="false">D7870*Assumptions!$C$11*$B$7+E7870*Assumptions!$C$12*$B$8</f>
        <v>118.3303766</v>
      </c>
      <c r="G7870" s="0" t="n">
        <f aca="false">C7870*Assumptions!$C$15</f>
        <v>200</v>
      </c>
      <c r="H7870" s="0" t="n">
        <f aca="false">MIN(F7870,G7870)</f>
        <v>118.3303766</v>
      </c>
      <c r="I7870" s="0" t="n">
        <f aca="false">IF(C7870=1,MIN(G7870-H7870,Assumptions!$C$13,P7869),0)</f>
        <v>65.8607336954</v>
      </c>
      <c r="J7870" s="0" t="n">
        <f aca="false">H7870+I7870</f>
        <v>184.1911102954</v>
      </c>
      <c r="K7870" s="0" t="n">
        <f aca="false">MIN(IF(C7870=1,F7870-H7870,F7870),Assumptions!$C$13,MAX(0,($B$5-P7869)/$B$6))</f>
        <v>0</v>
      </c>
      <c r="L7870" s="0" t="n">
        <f aca="false">IF(C7870=1,0,MIN(F7870-K7870,Assumptions!$C$15,MAX(0,$B$10-O7869-M7870)))</f>
        <v>0</v>
      </c>
      <c r="M7870" s="0" t="n">
        <f aca="false">'Profiles 8760'!H7859</f>
        <v>30000</v>
      </c>
      <c r="N7870" s="0" t="n">
        <f aca="false">J7870+L7870</f>
        <v>184.1911102954</v>
      </c>
      <c r="O7870" s="0" t="n">
        <f aca="false">O7869+N7870</f>
        <v>727974.643078434</v>
      </c>
      <c r="P7870" s="0" t="n">
        <f aca="false">MIN($B$5,P7869+K7870*$B$6-I7870)</f>
        <v>0</v>
      </c>
      <c r="Q7870" s="0" t="n">
        <f aca="false">MAX(0,F7870-H7870-K7870-L7870)</f>
        <v>0</v>
      </c>
    </row>
    <row r="7871" customFormat="false" ht="15" hidden="false" customHeight="false" outlineLevel="0" collapsed="false">
      <c r="A7871" s="0" t="n">
        <f aca="false">'Profiles 8760'!A7860</f>
        <v>7858</v>
      </c>
      <c r="B7871" s="0" t="n">
        <f aca="false">'Profiles 8760'!B7860</f>
        <v>11</v>
      </c>
      <c r="C7871" s="0" t="n">
        <f aca="false">'Profiles 8760'!E7860</f>
        <v>0</v>
      </c>
      <c r="D7871" s="0" t="n">
        <f aca="false">'Profiles 8760'!F7860</f>
        <v>0.711748</v>
      </c>
      <c r="E7871" s="0" t="n">
        <f aca="false">'Profiles 8760'!G7860</f>
        <v>0.233647</v>
      </c>
      <c r="F7871" s="0" t="n">
        <f aca="false">D7871*Assumptions!$C$11*$B$7+E7871*Assumptions!$C$12*$B$8</f>
        <v>215.1089847</v>
      </c>
      <c r="G7871" s="0" t="n">
        <f aca="false">C7871*Assumptions!$C$15</f>
        <v>0</v>
      </c>
      <c r="H7871" s="0" t="n">
        <f aca="false">MIN(F7871,G7871)</f>
        <v>0</v>
      </c>
      <c r="I7871" s="0" t="n">
        <f aca="false">IF(C7871=1,MIN(G7871-H7871,Assumptions!$C$13,P7870),0)</f>
        <v>0</v>
      </c>
      <c r="J7871" s="0" t="n">
        <f aca="false">H7871+I7871</f>
        <v>0</v>
      </c>
      <c r="K7871" s="0" t="n">
        <f aca="false">MIN(IF(C7871=1,F7871-H7871,F7871),Assumptions!$C$13,MAX(0,($B$5-P7870)/$B$6))</f>
        <v>180</v>
      </c>
      <c r="L7871" s="0" t="n">
        <f aca="false">IF(C7871=1,0,MIN(F7871-K7871,Assumptions!$C$15,MAX(0,$B$10-O7870-M7871)))</f>
        <v>35.1089847</v>
      </c>
      <c r="M7871" s="0" t="n">
        <f aca="false">'Profiles 8760'!H7860</f>
        <v>30000</v>
      </c>
      <c r="N7871" s="0" t="n">
        <f aca="false">J7871+L7871</f>
        <v>35.1089847</v>
      </c>
      <c r="O7871" s="0" t="n">
        <f aca="false">O7870+N7871</f>
        <v>728009.752063134</v>
      </c>
      <c r="P7871" s="0" t="n">
        <f aca="false">MIN($B$5,P7870+K7871*$B$6-I7871)</f>
        <v>156.024</v>
      </c>
      <c r="Q7871" s="0" t="n">
        <f aca="false">MAX(0,F7871-H7871-K7871-L7871)</f>
        <v>0</v>
      </c>
    </row>
    <row r="7872" customFormat="false" ht="15" hidden="false" customHeight="false" outlineLevel="0" collapsed="false">
      <c r="A7872" s="0" t="n">
        <f aca="false">'Profiles 8760'!A7861</f>
        <v>7859</v>
      </c>
      <c r="B7872" s="0" t="n">
        <f aca="false">'Profiles 8760'!B7861</f>
        <v>11</v>
      </c>
      <c r="C7872" s="0" t="n">
        <f aca="false">'Profiles 8760'!E7861</f>
        <v>0</v>
      </c>
      <c r="D7872" s="0" t="n">
        <f aca="false">'Profiles 8760'!F7861</f>
        <v>1</v>
      </c>
      <c r="E7872" s="0" t="n">
        <f aca="false">'Profiles 8760'!G7861</f>
        <v>0.192811</v>
      </c>
      <c r="F7872" s="0" t="n">
        <f aca="false">D7872*Assumptions!$C$11*$B$7+E7872*Assumptions!$C$12*$B$8</f>
        <v>296.6859699</v>
      </c>
      <c r="G7872" s="0" t="n">
        <f aca="false">C7872*Assumptions!$C$15</f>
        <v>0</v>
      </c>
      <c r="H7872" s="0" t="n">
        <f aca="false">MIN(F7872,G7872)</f>
        <v>0</v>
      </c>
      <c r="I7872" s="0" t="n">
        <f aca="false">IF(C7872=1,MIN(G7872-H7872,Assumptions!$C$13,P7871),0)</f>
        <v>0</v>
      </c>
      <c r="J7872" s="0" t="n">
        <f aca="false">H7872+I7872</f>
        <v>0</v>
      </c>
      <c r="K7872" s="0" t="n">
        <f aca="false">MIN(IF(C7872=1,F7872-H7872,F7872),Assumptions!$C$13,MAX(0,($B$5-P7871)/$B$6))</f>
        <v>180</v>
      </c>
      <c r="L7872" s="0" t="n">
        <f aca="false">IF(C7872=1,0,MIN(F7872-K7872,Assumptions!$C$15,MAX(0,$B$10-O7871-M7872)))</f>
        <v>116.6859699</v>
      </c>
      <c r="M7872" s="0" t="n">
        <f aca="false">'Profiles 8760'!H7861</f>
        <v>30000</v>
      </c>
      <c r="N7872" s="0" t="n">
        <f aca="false">J7872+L7872</f>
        <v>116.6859699</v>
      </c>
      <c r="O7872" s="0" t="n">
        <f aca="false">O7871+N7872</f>
        <v>728126.438033034</v>
      </c>
      <c r="P7872" s="0" t="n">
        <f aca="false">MIN($B$5,P7871+K7872*$B$6-I7872)</f>
        <v>312.048</v>
      </c>
      <c r="Q7872" s="0" t="n">
        <f aca="false">MAX(0,F7872-H7872-K7872-L7872)</f>
        <v>0</v>
      </c>
    </row>
    <row r="7873" customFormat="false" ht="15" hidden="false" customHeight="false" outlineLevel="0" collapsed="false">
      <c r="A7873" s="0" t="n">
        <f aca="false">'Profiles 8760'!A7862</f>
        <v>7860</v>
      </c>
      <c r="B7873" s="0" t="n">
        <f aca="false">'Profiles 8760'!B7862</f>
        <v>11</v>
      </c>
      <c r="C7873" s="0" t="n">
        <f aca="false">'Profiles 8760'!E7862</f>
        <v>0</v>
      </c>
      <c r="D7873" s="0" t="n">
        <f aca="false">'Profiles 8760'!F7862</f>
        <v>1</v>
      </c>
      <c r="E7873" s="0" t="n">
        <f aca="false">'Profiles 8760'!G7862</f>
        <v>0.138257</v>
      </c>
      <c r="F7873" s="0" t="n">
        <f aca="false">D7873*Assumptions!$C$11*$B$7+E7873*Assumptions!$C$12*$B$8</f>
        <v>294.4547113</v>
      </c>
      <c r="G7873" s="0" t="n">
        <f aca="false">C7873*Assumptions!$C$15</f>
        <v>0</v>
      </c>
      <c r="H7873" s="0" t="n">
        <f aca="false">MIN(F7873,G7873)</f>
        <v>0</v>
      </c>
      <c r="I7873" s="0" t="n">
        <f aca="false">IF(C7873=1,MIN(G7873-H7873,Assumptions!$C$13,P7872),0)</f>
        <v>0</v>
      </c>
      <c r="J7873" s="0" t="n">
        <f aca="false">H7873+I7873</f>
        <v>0</v>
      </c>
      <c r="K7873" s="0" t="n">
        <f aca="false">MIN(IF(C7873=1,F7873-H7873,F7873),Assumptions!$C$13,MAX(0,($B$5-P7872)/$B$6))</f>
        <v>180</v>
      </c>
      <c r="L7873" s="0" t="n">
        <f aca="false">IF(C7873=1,0,MIN(F7873-K7873,Assumptions!$C$15,MAX(0,$B$10-O7872-M7873)))</f>
        <v>114.4547113</v>
      </c>
      <c r="M7873" s="0" t="n">
        <f aca="false">'Profiles 8760'!H7862</f>
        <v>30000</v>
      </c>
      <c r="N7873" s="0" t="n">
        <f aca="false">J7873+L7873</f>
        <v>114.4547113</v>
      </c>
      <c r="O7873" s="0" t="n">
        <f aca="false">O7872+N7873</f>
        <v>728240.892744334</v>
      </c>
      <c r="P7873" s="0" t="n">
        <f aca="false">MIN($B$5,P7872+K7873*$B$6-I7873)</f>
        <v>468.072</v>
      </c>
      <c r="Q7873" s="0" t="n">
        <f aca="false">MAX(0,F7873-H7873-K7873-L7873)</f>
        <v>0</v>
      </c>
    </row>
    <row r="7874" customFormat="false" ht="15" hidden="false" customHeight="false" outlineLevel="0" collapsed="false">
      <c r="A7874" s="0" t="n">
        <f aca="false">'Profiles 8760'!A7863</f>
        <v>7861</v>
      </c>
      <c r="B7874" s="0" t="n">
        <f aca="false">'Profiles 8760'!B7863</f>
        <v>11</v>
      </c>
      <c r="C7874" s="0" t="n">
        <f aca="false">'Profiles 8760'!E7863</f>
        <v>0</v>
      </c>
      <c r="D7874" s="0" t="n">
        <f aca="false">'Profiles 8760'!F7863</f>
        <v>1</v>
      </c>
      <c r="E7874" s="0" t="n">
        <f aca="false">'Profiles 8760'!G7863</f>
        <v>0.117261</v>
      </c>
      <c r="F7874" s="0" t="n">
        <f aca="false">D7874*Assumptions!$C$11*$B$7+E7874*Assumptions!$C$12*$B$8</f>
        <v>293.5959749</v>
      </c>
      <c r="G7874" s="0" t="n">
        <f aca="false">C7874*Assumptions!$C$15</f>
        <v>0</v>
      </c>
      <c r="H7874" s="0" t="n">
        <f aca="false">MIN(F7874,G7874)</f>
        <v>0</v>
      </c>
      <c r="I7874" s="0" t="n">
        <f aca="false">IF(C7874=1,MIN(G7874-H7874,Assumptions!$C$13,P7873),0)</f>
        <v>0</v>
      </c>
      <c r="J7874" s="0" t="n">
        <f aca="false">H7874+I7874</f>
        <v>0</v>
      </c>
      <c r="K7874" s="0" t="n">
        <f aca="false">MIN(IF(C7874=1,F7874-H7874,F7874),Assumptions!$C$13,MAX(0,($B$5-P7873)/$B$6))</f>
        <v>49.3054914628519</v>
      </c>
      <c r="L7874" s="0" t="n">
        <f aca="false">IF(C7874=1,0,MIN(F7874-K7874,Assumptions!$C$15,MAX(0,$B$10-O7873-M7874)))</f>
        <v>200</v>
      </c>
      <c r="M7874" s="0" t="n">
        <f aca="false">'Profiles 8760'!H7863</f>
        <v>30000</v>
      </c>
      <c r="N7874" s="0" t="n">
        <f aca="false">J7874+L7874</f>
        <v>200</v>
      </c>
      <c r="O7874" s="0" t="n">
        <f aca="false">O7873+N7874</f>
        <v>728440.892744334</v>
      </c>
      <c r="P7874" s="0" t="n">
        <f aca="false">MIN($B$5,P7873+K7874*$B$6-I7874)</f>
        <v>510.81</v>
      </c>
      <c r="Q7874" s="0" t="n">
        <f aca="false">MAX(0,F7874-H7874-K7874-L7874)</f>
        <v>44.2904834371481</v>
      </c>
    </row>
    <row r="7875" customFormat="false" ht="15" hidden="false" customHeight="false" outlineLevel="0" collapsed="false">
      <c r="A7875" s="0" t="n">
        <f aca="false">'Profiles 8760'!A7864</f>
        <v>7862</v>
      </c>
      <c r="B7875" s="0" t="n">
        <f aca="false">'Profiles 8760'!B7864</f>
        <v>11</v>
      </c>
      <c r="C7875" s="0" t="n">
        <f aca="false">'Profiles 8760'!E7864</f>
        <v>0</v>
      </c>
      <c r="D7875" s="0" t="n">
        <f aca="false">'Profiles 8760'!F7864</f>
        <v>1</v>
      </c>
      <c r="E7875" s="0" t="n">
        <f aca="false">'Profiles 8760'!G7864</f>
        <v>0.126858</v>
      </c>
      <c r="F7875" s="0" t="n">
        <f aca="false">D7875*Assumptions!$C$11*$B$7+E7875*Assumptions!$C$12*$B$8</f>
        <v>293.9884922</v>
      </c>
      <c r="G7875" s="0" t="n">
        <f aca="false">C7875*Assumptions!$C$15</f>
        <v>0</v>
      </c>
      <c r="H7875" s="0" t="n">
        <f aca="false">MIN(F7875,G7875)</f>
        <v>0</v>
      </c>
      <c r="I7875" s="0" t="n">
        <f aca="false">IF(C7875=1,MIN(G7875-H7875,Assumptions!$C$13,P7874),0)</f>
        <v>0</v>
      </c>
      <c r="J7875" s="0" t="n">
        <f aca="false">H7875+I7875</f>
        <v>0</v>
      </c>
      <c r="K7875" s="0" t="n">
        <f aca="false">MIN(IF(C7875=1,F7875-H7875,F7875),Assumptions!$C$13,MAX(0,($B$5-P7874)/$B$6))</f>
        <v>0</v>
      </c>
      <c r="L7875" s="0" t="n">
        <f aca="false">IF(C7875=1,0,MIN(F7875-K7875,Assumptions!$C$15,MAX(0,$B$10-O7874-M7875)))</f>
        <v>200</v>
      </c>
      <c r="M7875" s="0" t="n">
        <f aca="false">'Profiles 8760'!H7864</f>
        <v>30000</v>
      </c>
      <c r="N7875" s="0" t="n">
        <f aca="false">J7875+L7875</f>
        <v>200</v>
      </c>
      <c r="O7875" s="0" t="n">
        <f aca="false">O7874+N7875</f>
        <v>728640.892744334</v>
      </c>
      <c r="P7875" s="0" t="n">
        <f aca="false">MIN($B$5,P7874+K7875*$B$6-I7875)</f>
        <v>510.81</v>
      </c>
      <c r="Q7875" s="0" t="n">
        <f aca="false">MAX(0,F7875-H7875-K7875-L7875)</f>
        <v>93.9884922</v>
      </c>
    </row>
    <row r="7876" customFormat="false" ht="15" hidden="false" customHeight="false" outlineLevel="0" collapsed="false">
      <c r="A7876" s="0" t="n">
        <f aca="false">'Profiles 8760'!A7865</f>
        <v>7863</v>
      </c>
      <c r="B7876" s="0" t="n">
        <f aca="false">'Profiles 8760'!B7865</f>
        <v>11</v>
      </c>
      <c r="C7876" s="0" t="n">
        <f aca="false">'Profiles 8760'!E7865</f>
        <v>0</v>
      </c>
      <c r="D7876" s="0" t="n">
        <f aca="false">'Profiles 8760'!F7865</f>
        <v>1</v>
      </c>
      <c r="E7876" s="0" t="n">
        <f aca="false">'Profiles 8760'!G7865</f>
        <v>0.117962</v>
      </c>
      <c r="F7876" s="0" t="n">
        <f aca="false">D7876*Assumptions!$C$11*$B$7+E7876*Assumptions!$C$12*$B$8</f>
        <v>293.6246458</v>
      </c>
      <c r="G7876" s="0" t="n">
        <f aca="false">C7876*Assumptions!$C$15</f>
        <v>0</v>
      </c>
      <c r="H7876" s="0" t="n">
        <f aca="false">MIN(F7876,G7876)</f>
        <v>0</v>
      </c>
      <c r="I7876" s="0" t="n">
        <f aca="false">IF(C7876=1,MIN(G7876-H7876,Assumptions!$C$13,P7875),0)</f>
        <v>0</v>
      </c>
      <c r="J7876" s="0" t="n">
        <f aca="false">H7876+I7876</f>
        <v>0</v>
      </c>
      <c r="K7876" s="0" t="n">
        <f aca="false">MIN(IF(C7876=1,F7876-H7876,F7876),Assumptions!$C$13,MAX(0,($B$5-P7875)/$B$6))</f>
        <v>0</v>
      </c>
      <c r="L7876" s="0" t="n">
        <f aca="false">IF(C7876=1,0,MIN(F7876-K7876,Assumptions!$C$15,MAX(0,$B$10-O7875-M7876)))</f>
        <v>200</v>
      </c>
      <c r="M7876" s="0" t="n">
        <f aca="false">'Profiles 8760'!H7865</f>
        <v>30000</v>
      </c>
      <c r="N7876" s="0" t="n">
        <f aca="false">J7876+L7876</f>
        <v>200</v>
      </c>
      <c r="O7876" s="0" t="n">
        <f aca="false">O7875+N7876</f>
        <v>728840.892744334</v>
      </c>
      <c r="P7876" s="0" t="n">
        <f aca="false">MIN($B$5,P7875+K7876*$B$6-I7876)</f>
        <v>510.81</v>
      </c>
      <c r="Q7876" s="0" t="n">
        <f aca="false">MAX(0,F7876-H7876-K7876-L7876)</f>
        <v>93.6246458</v>
      </c>
    </row>
    <row r="7877" customFormat="false" ht="15" hidden="false" customHeight="false" outlineLevel="0" collapsed="false">
      <c r="A7877" s="0" t="n">
        <f aca="false">'Profiles 8760'!A7866</f>
        <v>7864</v>
      </c>
      <c r="B7877" s="0" t="n">
        <f aca="false">'Profiles 8760'!B7866</f>
        <v>11</v>
      </c>
      <c r="C7877" s="0" t="n">
        <f aca="false">'Profiles 8760'!E7866</f>
        <v>0</v>
      </c>
      <c r="D7877" s="0" t="n">
        <f aca="false">'Profiles 8760'!F7866</f>
        <v>0.711748</v>
      </c>
      <c r="E7877" s="0" t="n">
        <f aca="false">'Profiles 8760'!G7866</f>
        <v>0.122896</v>
      </c>
      <c r="F7877" s="0" t="n">
        <f aca="false">D7877*Assumptions!$C$11*$B$7+E7877*Assumptions!$C$12*$B$8</f>
        <v>210.5792688</v>
      </c>
      <c r="G7877" s="0" t="n">
        <f aca="false">C7877*Assumptions!$C$15</f>
        <v>0</v>
      </c>
      <c r="H7877" s="0" t="n">
        <f aca="false">MIN(F7877,G7877)</f>
        <v>0</v>
      </c>
      <c r="I7877" s="0" t="n">
        <f aca="false">IF(C7877=1,MIN(G7877-H7877,Assumptions!$C$13,P7876),0)</f>
        <v>0</v>
      </c>
      <c r="J7877" s="0" t="n">
        <f aca="false">H7877+I7877</f>
        <v>0</v>
      </c>
      <c r="K7877" s="0" t="n">
        <f aca="false">MIN(IF(C7877=1,F7877-H7877,F7877),Assumptions!$C$13,MAX(0,($B$5-P7876)/$B$6))</f>
        <v>0</v>
      </c>
      <c r="L7877" s="0" t="n">
        <f aca="false">IF(C7877=1,0,MIN(F7877-K7877,Assumptions!$C$15,MAX(0,$B$10-O7876-M7877)))</f>
        <v>200</v>
      </c>
      <c r="M7877" s="0" t="n">
        <f aca="false">'Profiles 8760'!H7866</f>
        <v>30000</v>
      </c>
      <c r="N7877" s="0" t="n">
        <f aca="false">J7877+L7877</f>
        <v>200</v>
      </c>
      <c r="O7877" s="0" t="n">
        <f aca="false">O7876+N7877</f>
        <v>729040.892744334</v>
      </c>
      <c r="P7877" s="0" t="n">
        <f aca="false">MIN($B$5,P7876+K7877*$B$6-I7877)</f>
        <v>510.81</v>
      </c>
      <c r="Q7877" s="0" t="n">
        <f aca="false">MAX(0,F7877-H7877-K7877-L7877)</f>
        <v>10.5792688</v>
      </c>
    </row>
    <row r="7878" customFormat="false" ht="15" hidden="false" customHeight="false" outlineLevel="0" collapsed="false">
      <c r="A7878" s="0" t="n">
        <f aca="false">'Profiles 8760'!A7867</f>
        <v>7865</v>
      </c>
      <c r="B7878" s="0" t="n">
        <f aca="false">'Profiles 8760'!B7867</f>
        <v>11</v>
      </c>
      <c r="C7878" s="0" t="n">
        <f aca="false">'Profiles 8760'!E7867</f>
        <v>0</v>
      </c>
      <c r="D7878" s="0" t="n">
        <f aca="false">'Profiles 8760'!F7867</f>
        <v>0.37774</v>
      </c>
      <c r="E7878" s="0" t="n">
        <f aca="false">'Profiles 8760'!G7867</f>
        <v>0.086512</v>
      </c>
      <c r="F7878" s="0" t="n">
        <f aca="false">D7878*Assumptions!$C$11*$B$7+E7878*Assumptions!$C$12*$B$8</f>
        <v>112.6296528</v>
      </c>
      <c r="G7878" s="0" t="n">
        <f aca="false">C7878*Assumptions!$C$15</f>
        <v>0</v>
      </c>
      <c r="H7878" s="0" t="n">
        <f aca="false">MIN(F7878,G7878)</f>
        <v>0</v>
      </c>
      <c r="I7878" s="0" t="n">
        <f aca="false">IF(C7878=1,MIN(G7878-H7878,Assumptions!$C$13,P7877),0)</f>
        <v>0</v>
      </c>
      <c r="J7878" s="0" t="n">
        <f aca="false">H7878+I7878</f>
        <v>0</v>
      </c>
      <c r="K7878" s="0" t="n">
        <f aca="false">MIN(IF(C7878=1,F7878-H7878,F7878),Assumptions!$C$13,MAX(0,($B$5-P7877)/$B$6))</f>
        <v>0</v>
      </c>
      <c r="L7878" s="0" t="n">
        <f aca="false">IF(C7878=1,0,MIN(F7878-K7878,Assumptions!$C$15,MAX(0,$B$10-O7877-M7878)))</f>
        <v>112.6296528</v>
      </c>
      <c r="M7878" s="0" t="n">
        <f aca="false">'Profiles 8760'!H7867</f>
        <v>30000</v>
      </c>
      <c r="N7878" s="0" t="n">
        <f aca="false">J7878+L7878</f>
        <v>112.6296528</v>
      </c>
      <c r="O7878" s="0" t="n">
        <f aca="false">O7877+N7878</f>
        <v>729153.522397134</v>
      </c>
      <c r="P7878" s="0" t="n">
        <f aca="false">MIN($B$5,P7877+K7878*$B$6-I7878)</f>
        <v>510.81</v>
      </c>
      <c r="Q7878" s="0" t="n">
        <f aca="false">MAX(0,F7878-H7878-K7878-L7878)</f>
        <v>0</v>
      </c>
    </row>
    <row r="7879" customFormat="false" ht="15" hidden="false" customHeight="false" outlineLevel="0" collapsed="false">
      <c r="A7879" s="0" t="n">
        <f aca="false">'Profiles 8760'!A7868</f>
        <v>7866</v>
      </c>
      <c r="B7879" s="0" t="n">
        <f aca="false">'Profiles 8760'!B7868</f>
        <v>11</v>
      </c>
      <c r="C7879" s="0" t="n">
        <f aca="false">'Profiles 8760'!E7868</f>
        <v>0</v>
      </c>
      <c r="D7879" s="0" t="n">
        <f aca="false">'Profiles 8760'!F7868</f>
        <v>0.080669</v>
      </c>
      <c r="E7879" s="0" t="n">
        <f aca="false">'Profiles 8760'!G7868</f>
        <v>0.081773</v>
      </c>
      <c r="F7879" s="0" t="n">
        <f aca="false">D7879*Assumptions!$C$11*$B$7+E7879*Assumptions!$C$12*$B$8</f>
        <v>26.6417229</v>
      </c>
      <c r="G7879" s="0" t="n">
        <f aca="false">C7879*Assumptions!$C$15</f>
        <v>0</v>
      </c>
      <c r="H7879" s="0" t="n">
        <f aca="false">MIN(F7879,G7879)</f>
        <v>0</v>
      </c>
      <c r="I7879" s="0" t="n">
        <f aca="false">IF(C7879=1,MIN(G7879-H7879,Assumptions!$C$13,P7878),0)</f>
        <v>0</v>
      </c>
      <c r="J7879" s="0" t="n">
        <f aca="false">H7879+I7879</f>
        <v>0</v>
      </c>
      <c r="K7879" s="0" t="n">
        <f aca="false">MIN(IF(C7879=1,F7879-H7879,F7879),Assumptions!$C$13,MAX(0,($B$5-P7878)/$B$6))</f>
        <v>0</v>
      </c>
      <c r="L7879" s="0" t="n">
        <f aca="false">IF(C7879=1,0,MIN(F7879-K7879,Assumptions!$C$15,MAX(0,$B$10-O7878-M7879)))</f>
        <v>26.6417229</v>
      </c>
      <c r="M7879" s="0" t="n">
        <f aca="false">'Profiles 8760'!H7868</f>
        <v>30000</v>
      </c>
      <c r="N7879" s="0" t="n">
        <f aca="false">J7879+L7879</f>
        <v>26.6417229</v>
      </c>
      <c r="O7879" s="0" t="n">
        <f aca="false">O7878+N7879</f>
        <v>729180.164120034</v>
      </c>
      <c r="P7879" s="0" t="n">
        <f aca="false">MIN($B$5,P7878+K7879*$B$6-I7879)</f>
        <v>510.81</v>
      </c>
      <c r="Q7879" s="0" t="n">
        <f aca="false">MAX(0,F7879-H7879-K7879-L7879)</f>
        <v>0</v>
      </c>
    </row>
    <row r="7880" customFormat="false" ht="15" hidden="false" customHeight="false" outlineLevel="0" collapsed="false">
      <c r="A7880" s="0" t="n">
        <f aca="false">'Profiles 8760'!A7869</f>
        <v>7867</v>
      </c>
      <c r="B7880" s="0" t="n">
        <f aca="false">'Profiles 8760'!B7869</f>
        <v>11</v>
      </c>
      <c r="C7880" s="0" t="n">
        <f aca="false">'Profiles 8760'!E7869</f>
        <v>0</v>
      </c>
      <c r="D7880" s="0" t="n">
        <f aca="false">'Profiles 8760'!F7869</f>
        <v>0</v>
      </c>
      <c r="E7880" s="0" t="n">
        <f aca="false">'Profiles 8760'!G7869</f>
        <v>0.119238</v>
      </c>
      <c r="F7880" s="0" t="n">
        <f aca="false">D7880*Assumptions!$C$11*$B$7+E7880*Assumptions!$C$12*$B$8</f>
        <v>4.8768342</v>
      </c>
      <c r="G7880" s="0" t="n">
        <f aca="false">C7880*Assumptions!$C$15</f>
        <v>0</v>
      </c>
      <c r="H7880" s="0" t="n">
        <f aca="false">MIN(F7880,G7880)</f>
        <v>0</v>
      </c>
      <c r="I7880" s="0" t="n">
        <f aca="false">IF(C7880=1,MIN(G7880-H7880,Assumptions!$C$13,P7879),0)</f>
        <v>0</v>
      </c>
      <c r="J7880" s="0" t="n">
        <f aca="false">H7880+I7880</f>
        <v>0</v>
      </c>
      <c r="K7880" s="0" t="n">
        <f aca="false">MIN(IF(C7880=1,F7880-H7880,F7880),Assumptions!$C$13,MAX(0,($B$5-P7879)/$B$6))</f>
        <v>0</v>
      </c>
      <c r="L7880" s="0" t="n">
        <f aca="false">IF(C7880=1,0,MIN(F7880-K7880,Assumptions!$C$15,MAX(0,$B$10-O7879-M7880)))</f>
        <v>4.8768342</v>
      </c>
      <c r="M7880" s="0" t="n">
        <f aca="false">'Profiles 8760'!H7869</f>
        <v>30000</v>
      </c>
      <c r="N7880" s="0" t="n">
        <f aca="false">J7880+L7880</f>
        <v>4.8768342</v>
      </c>
      <c r="O7880" s="0" t="n">
        <f aca="false">O7879+N7880</f>
        <v>729185.040954234</v>
      </c>
      <c r="P7880" s="0" t="n">
        <f aca="false">MIN($B$5,P7879+K7880*$B$6-I7880)</f>
        <v>510.81</v>
      </c>
      <c r="Q7880" s="0" t="n">
        <f aca="false">MAX(0,F7880-H7880-K7880-L7880)</f>
        <v>0</v>
      </c>
    </row>
    <row r="7881" customFormat="false" ht="15" hidden="false" customHeight="false" outlineLevel="0" collapsed="false">
      <c r="A7881" s="0" t="n">
        <f aca="false">'Profiles 8760'!A7870</f>
        <v>7868</v>
      </c>
      <c r="B7881" s="0" t="n">
        <f aca="false">'Profiles 8760'!B7870</f>
        <v>11</v>
      </c>
      <c r="C7881" s="0" t="n">
        <f aca="false">'Profiles 8760'!E7870</f>
        <v>1</v>
      </c>
      <c r="D7881" s="0" t="n">
        <f aca="false">'Profiles 8760'!F7870</f>
        <v>0</v>
      </c>
      <c r="E7881" s="0" t="n">
        <f aca="false">'Profiles 8760'!G7870</f>
        <v>0.113827</v>
      </c>
      <c r="F7881" s="0" t="n">
        <f aca="false">D7881*Assumptions!$C$11*$B$7+E7881*Assumptions!$C$12*$B$8</f>
        <v>4.6555243</v>
      </c>
      <c r="G7881" s="0" t="n">
        <f aca="false">C7881*Assumptions!$C$15</f>
        <v>200</v>
      </c>
      <c r="H7881" s="0" t="n">
        <f aca="false">MIN(F7881,G7881)</f>
        <v>4.6555243</v>
      </c>
      <c r="I7881" s="0" t="n">
        <f aca="false">IF(C7881=1,MIN(G7881-H7881,Assumptions!$C$13,P7880),0)</f>
        <v>180</v>
      </c>
      <c r="J7881" s="0" t="n">
        <f aca="false">H7881+I7881</f>
        <v>184.6555243</v>
      </c>
      <c r="K7881" s="0" t="n">
        <f aca="false">MIN(IF(C7881=1,F7881-H7881,F7881),Assumptions!$C$13,MAX(0,($B$5-P7880)/$B$6))</f>
        <v>0</v>
      </c>
      <c r="L7881" s="0" t="n">
        <f aca="false">IF(C7881=1,0,MIN(F7881-K7881,Assumptions!$C$15,MAX(0,$B$10-O7880-M7881)))</f>
        <v>0</v>
      </c>
      <c r="M7881" s="0" t="n">
        <f aca="false">'Profiles 8760'!H7870</f>
        <v>29800</v>
      </c>
      <c r="N7881" s="0" t="n">
        <f aca="false">J7881+L7881</f>
        <v>184.6555243</v>
      </c>
      <c r="O7881" s="0" t="n">
        <f aca="false">O7880+N7881</f>
        <v>729369.696478534</v>
      </c>
      <c r="P7881" s="0" t="n">
        <f aca="false">MIN($B$5,P7880+K7881*$B$6-I7881)</f>
        <v>330.81</v>
      </c>
      <c r="Q7881" s="0" t="n">
        <f aca="false">MAX(0,F7881-H7881-K7881-L7881)</f>
        <v>0</v>
      </c>
    </row>
    <row r="7882" customFormat="false" ht="15" hidden="false" customHeight="false" outlineLevel="0" collapsed="false">
      <c r="A7882" s="0" t="n">
        <f aca="false">'Profiles 8760'!A7871</f>
        <v>7869</v>
      </c>
      <c r="B7882" s="0" t="n">
        <f aca="false">'Profiles 8760'!B7871</f>
        <v>11</v>
      </c>
      <c r="C7882" s="0" t="n">
        <f aca="false">'Profiles 8760'!E7871</f>
        <v>1</v>
      </c>
      <c r="D7882" s="0" t="n">
        <f aca="false">'Profiles 8760'!F7871</f>
        <v>0</v>
      </c>
      <c r="E7882" s="0" t="n">
        <f aca="false">'Profiles 8760'!G7871</f>
        <v>0.138338</v>
      </c>
      <c r="F7882" s="0" t="n">
        <f aca="false">D7882*Assumptions!$C$11*$B$7+E7882*Assumptions!$C$12*$B$8</f>
        <v>5.6580242</v>
      </c>
      <c r="G7882" s="0" t="n">
        <f aca="false">C7882*Assumptions!$C$15</f>
        <v>200</v>
      </c>
      <c r="H7882" s="0" t="n">
        <f aca="false">MIN(F7882,G7882)</f>
        <v>5.6580242</v>
      </c>
      <c r="I7882" s="0" t="n">
        <f aca="false">IF(C7882=1,MIN(G7882-H7882,Assumptions!$C$13,P7881),0)</f>
        <v>180</v>
      </c>
      <c r="J7882" s="0" t="n">
        <f aca="false">H7882+I7882</f>
        <v>185.6580242</v>
      </c>
      <c r="K7882" s="0" t="n">
        <f aca="false">MIN(IF(C7882=1,F7882-H7882,F7882),Assumptions!$C$13,MAX(0,($B$5-P7881)/$B$6))</f>
        <v>0</v>
      </c>
      <c r="L7882" s="0" t="n">
        <f aca="false">IF(C7882=1,0,MIN(F7882-K7882,Assumptions!$C$15,MAX(0,$B$10-O7881-M7882)))</f>
        <v>0</v>
      </c>
      <c r="M7882" s="0" t="n">
        <f aca="false">'Profiles 8760'!H7871</f>
        <v>29600</v>
      </c>
      <c r="N7882" s="0" t="n">
        <f aca="false">J7882+L7882</f>
        <v>185.6580242</v>
      </c>
      <c r="O7882" s="0" t="n">
        <f aca="false">O7881+N7882</f>
        <v>729555.354502734</v>
      </c>
      <c r="P7882" s="0" t="n">
        <f aca="false">MIN($B$5,P7881+K7882*$B$6-I7882)</f>
        <v>150.81</v>
      </c>
      <c r="Q7882" s="0" t="n">
        <f aca="false">MAX(0,F7882-H7882-K7882-L7882)</f>
        <v>0</v>
      </c>
    </row>
    <row r="7883" customFormat="false" ht="15" hidden="false" customHeight="false" outlineLevel="0" collapsed="false">
      <c r="A7883" s="0" t="n">
        <f aca="false">'Profiles 8760'!A7872</f>
        <v>7870</v>
      </c>
      <c r="B7883" s="0" t="n">
        <f aca="false">'Profiles 8760'!B7872</f>
        <v>11</v>
      </c>
      <c r="C7883" s="0" t="n">
        <f aca="false">'Profiles 8760'!E7872</f>
        <v>0</v>
      </c>
      <c r="D7883" s="0" t="n">
        <f aca="false">'Profiles 8760'!F7872</f>
        <v>0</v>
      </c>
      <c r="E7883" s="0" t="n">
        <f aca="false">'Profiles 8760'!G7872</f>
        <v>0.170464</v>
      </c>
      <c r="F7883" s="0" t="n">
        <f aca="false">D7883*Assumptions!$C$11*$B$7+E7883*Assumptions!$C$12*$B$8</f>
        <v>6.9719776</v>
      </c>
      <c r="G7883" s="0" t="n">
        <f aca="false">C7883*Assumptions!$C$15</f>
        <v>0</v>
      </c>
      <c r="H7883" s="0" t="n">
        <f aca="false">MIN(F7883,G7883)</f>
        <v>0</v>
      </c>
      <c r="I7883" s="0" t="n">
        <f aca="false">IF(C7883=1,MIN(G7883-H7883,Assumptions!$C$13,P7882),0)</f>
        <v>0</v>
      </c>
      <c r="J7883" s="0" t="n">
        <f aca="false">H7883+I7883</f>
        <v>0</v>
      </c>
      <c r="K7883" s="0" t="n">
        <f aca="false">MIN(IF(C7883=1,F7883-H7883,F7883),Assumptions!$C$13,MAX(0,($B$5-P7882)/$B$6))</f>
        <v>6.9719776</v>
      </c>
      <c r="L7883" s="0" t="n">
        <f aca="false">IF(C7883=1,0,MIN(F7883-K7883,Assumptions!$C$15,MAX(0,$B$10-O7882-M7883)))</f>
        <v>0</v>
      </c>
      <c r="M7883" s="0" t="n">
        <f aca="false">'Profiles 8760'!H7872</f>
        <v>29600</v>
      </c>
      <c r="N7883" s="0" t="n">
        <f aca="false">J7883+L7883</f>
        <v>0</v>
      </c>
      <c r="O7883" s="0" t="n">
        <f aca="false">O7882+N7883</f>
        <v>729555.354502734</v>
      </c>
      <c r="P7883" s="0" t="n">
        <f aca="false">MIN($B$5,P7882+K7883*$B$6-I7883)</f>
        <v>156.85331018368</v>
      </c>
      <c r="Q7883" s="0" t="n">
        <f aca="false">MAX(0,F7883-H7883-K7883-L7883)</f>
        <v>0</v>
      </c>
    </row>
    <row r="7884" customFormat="false" ht="15" hidden="false" customHeight="false" outlineLevel="0" collapsed="false">
      <c r="A7884" s="0" t="n">
        <f aca="false">'Profiles 8760'!A7873</f>
        <v>7871</v>
      </c>
      <c r="B7884" s="0" t="n">
        <f aca="false">'Profiles 8760'!B7873</f>
        <v>11</v>
      </c>
      <c r="C7884" s="0" t="n">
        <f aca="false">'Profiles 8760'!E7873</f>
        <v>0</v>
      </c>
      <c r="D7884" s="0" t="n">
        <f aca="false">'Profiles 8760'!F7873</f>
        <v>0</v>
      </c>
      <c r="E7884" s="0" t="n">
        <f aca="false">'Profiles 8760'!G7873</f>
        <v>0.198691</v>
      </c>
      <c r="F7884" s="0" t="n">
        <f aca="false">D7884*Assumptions!$C$11*$B$7+E7884*Assumptions!$C$12*$B$8</f>
        <v>8.1264619</v>
      </c>
      <c r="G7884" s="0" t="n">
        <f aca="false">C7884*Assumptions!$C$15</f>
        <v>0</v>
      </c>
      <c r="H7884" s="0" t="n">
        <f aca="false">MIN(F7884,G7884)</f>
        <v>0</v>
      </c>
      <c r="I7884" s="0" t="n">
        <f aca="false">IF(C7884=1,MIN(G7884-H7884,Assumptions!$C$13,P7883),0)</f>
        <v>0</v>
      </c>
      <c r="J7884" s="0" t="n">
        <f aca="false">H7884+I7884</f>
        <v>0</v>
      </c>
      <c r="K7884" s="0" t="n">
        <f aca="false">MIN(IF(C7884=1,F7884-H7884,F7884),Assumptions!$C$13,MAX(0,($B$5-P7883)/$B$6))</f>
        <v>8.1264619</v>
      </c>
      <c r="L7884" s="0" t="n">
        <f aca="false">IF(C7884=1,0,MIN(F7884-K7884,Assumptions!$C$15,MAX(0,$B$10-O7883-M7884)))</f>
        <v>0</v>
      </c>
      <c r="M7884" s="0" t="n">
        <f aca="false">'Profiles 8760'!H7873</f>
        <v>29600</v>
      </c>
      <c r="N7884" s="0" t="n">
        <f aca="false">J7884+L7884</f>
        <v>0</v>
      </c>
      <c r="O7884" s="0" t="n">
        <f aca="false">O7883+N7884</f>
        <v>729555.354502734</v>
      </c>
      <c r="P7884" s="0" t="n">
        <f aca="false">MIN($B$5,P7883+K7884*$B$6-I7884)</f>
        <v>163.8973273586</v>
      </c>
      <c r="Q7884" s="0" t="n">
        <f aca="false">MAX(0,F7884-H7884-K7884-L7884)</f>
        <v>0</v>
      </c>
    </row>
    <row r="7885" customFormat="false" ht="15" hidden="false" customHeight="false" outlineLevel="0" collapsed="false">
      <c r="A7885" s="0" t="n">
        <f aca="false">'Profiles 8760'!A7874</f>
        <v>7872</v>
      </c>
      <c r="B7885" s="0" t="n">
        <f aca="false">'Profiles 8760'!B7874</f>
        <v>11</v>
      </c>
      <c r="C7885" s="0" t="n">
        <f aca="false">'Profiles 8760'!E7874</f>
        <v>0</v>
      </c>
      <c r="D7885" s="0" t="n">
        <f aca="false">'Profiles 8760'!F7874</f>
        <v>0</v>
      </c>
      <c r="E7885" s="0" t="n">
        <f aca="false">'Profiles 8760'!G7874</f>
        <v>0.13842</v>
      </c>
      <c r="F7885" s="0" t="n">
        <f aca="false">D7885*Assumptions!$C$11*$B$7+E7885*Assumptions!$C$12*$B$8</f>
        <v>5.661378</v>
      </c>
      <c r="G7885" s="0" t="n">
        <f aca="false">C7885*Assumptions!$C$15</f>
        <v>0</v>
      </c>
      <c r="H7885" s="0" t="n">
        <f aca="false">MIN(F7885,G7885)</f>
        <v>0</v>
      </c>
      <c r="I7885" s="0" t="n">
        <f aca="false">IF(C7885=1,MIN(G7885-H7885,Assumptions!$C$13,P7884),0)</f>
        <v>0</v>
      </c>
      <c r="J7885" s="0" t="n">
        <f aca="false">H7885+I7885</f>
        <v>0</v>
      </c>
      <c r="K7885" s="0" t="n">
        <f aca="false">MIN(IF(C7885=1,F7885-H7885,F7885),Assumptions!$C$13,MAX(0,($B$5-P7884)/$B$6))</f>
        <v>5.661378</v>
      </c>
      <c r="L7885" s="0" t="n">
        <f aca="false">IF(C7885=1,0,MIN(F7885-K7885,Assumptions!$C$15,MAX(0,$B$10-O7884-M7885)))</f>
        <v>0</v>
      </c>
      <c r="M7885" s="0" t="n">
        <f aca="false">'Profiles 8760'!H7874</f>
        <v>29600</v>
      </c>
      <c r="N7885" s="0" t="n">
        <f aca="false">J7885+L7885</f>
        <v>0</v>
      </c>
      <c r="O7885" s="0" t="n">
        <f aca="false">O7884+N7885</f>
        <v>729555.354502734</v>
      </c>
      <c r="P7885" s="0" t="n">
        <f aca="false">MIN($B$5,P7884+K7885*$B$6-I7885)</f>
        <v>168.804609809</v>
      </c>
      <c r="Q7885" s="0" t="n">
        <f aca="false">MAX(0,F7885-H7885-K7885-L7885)</f>
        <v>0</v>
      </c>
    </row>
    <row r="7886" customFormat="false" ht="15" hidden="false" customHeight="false" outlineLevel="0" collapsed="false">
      <c r="A7886" s="0" t="n">
        <f aca="false">'Profiles 8760'!A7875</f>
        <v>7873</v>
      </c>
      <c r="B7886" s="0" t="n">
        <f aca="false">'Profiles 8760'!B7875</f>
        <v>11</v>
      </c>
      <c r="C7886" s="0" t="n">
        <f aca="false">'Profiles 8760'!E7875</f>
        <v>0</v>
      </c>
      <c r="D7886" s="0" t="n">
        <f aca="false">'Profiles 8760'!F7875</f>
        <v>0</v>
      </c>
      <c r="E7886" s="0" t="n">
        <f aca="false">'Profiles 8760'!G7875</f>
        <v>0.212053</v>
      </c>
      <c r="F7886" s="0" t="n">
        <f aca="false">D7886*Assumptions!$C$11*$B$7+E7886*Assumptions!$C$12*$B$8</f>
        <v>8.6729677</v>
      </c>
      <c r="G7886" s="0" t="n">
        <f aca="false">C7886*Assumptions!$C$15</f>
        <v>0</v>
      </c>
      <c r="H7886" s="0" t="n">
        <f aca="false">MIN(F7886,G7886)</f>
        <v>0</v>
      </c>
      <c r="I7886" s="0" t="n">
        <f aca="false">IF(C7886=1,MIN(G7886-H7886,Assumptions!$C$13,P7885),0)</f>
        <v>0</v>
      </c>
      <c r="J7886" s="0" t="n">
        <f aca="false">H7886+I7886</f>
        <v>0</v>
      </c>
      <c r="K7886" s="0" t="n">
        <f aca="false">MIN(IF(C7886=1,F7886-H7886,F7886),Assumptions!$C$13,MAX(0,($B$5-P7885)/$B$6))</f>
        <v>8.6729677</v>
      </c>
      <c r="L7886" s="0" t="n">
        <f aca="false">IF(C7886=1,0,MIN(F7886-K7886,Assumptions!$C$15,MAX(0,$B$10-O7885-M7886)))</f>
        <v>0</v>
      </c>
      <c r="M7886" s="0" t="n">
        <f aca="false">'Profiles 8760'!H7875</f>
        <v>29600</v>
      </c>
      <c r="N7886" s="0" t="n">
        <f aca="false">J7886+L7886</f>
        <v>0</v>
      </c>
      <c r="O7886" s="0" t="n">
        <f aca="false">O7885+N7886</f>
        <v>729555.354502734</v>
      </c>
      <c r="P7886" s="0" t="n">
        <f aca="false">MIN($B$5,P7885+K7886*$B$6-I7886)</f>
        <v>176.32233821136</v>
      </c>
      <c r="Q7886" s="0" t="n">
        <f aca="false">MAX(0,F7886-H7886-K7886-L7886)</f>
        <v>0</v>
      </c>
    </row>
    <row r="7887" customFormat="false" ht="15" hidden="false" customHeight="false" outlineLevel="0" collapsed="false">
      <c r="A7887" s="0" t="n">
        <f aca="false">'Profiles 8760'!A7876</f>
        <v>7874</v>
      </c>
      <c r="B7887" s="0" t="n">
        <f aca="false">'Profiles 8760'!B7876</f>
        <v>11</v>
      </c>
      <c r="C7887" s="0" t="n">
        <f aca="false">'Profiles 8760'!E7876</f>
        <v>0</v>
      </c>
      <c r="D7887" s="0" t="n">
        <f aca="false">'Profiles 8760'!F7876</f>
        <v>0</v>
      </c>
      <c r="E7887" s="0" t="n">
        <f aca="false">'Profiles 8760'!G7876</f>
        <v>0.25586</v>
      </c>
      <c r="F7887" s="0" t="n">
        <f aca="false">D7887*Assumptions!$C$11*$B$7+E7887*Assumptions!$C$12*$B$8</f>
        <v>10.464674</v>
      </c>
      <c r="G7887" s="0" t="n">
        <f aca="false">C7887*Assumptions!$C$15</f>
        <v>0</v>
      </c>
      <c r="H7887" s="0" t="n">
        <f aca="false">MIN(F7887,G7887)</f>
        <v>0</v>
      </c>
      <c r="I7887" s="0" t="n">
        <f aca="false">IF(C7887=1,MIN(G7887-H7887,Assumptions!$C$13,P7886),0)</f>
        <v>0</v>
      </c>
      <c r="J7887" s="0" t="n">
        <f aca="false">H7887+I7887</f>
        <v>0</v>
      </c>
      <c r="K7887" s="0" t="n">
        <f aca="false">MIN(IF(C7887=1,F7887-H7887,F7887),Assumptions!$C$13,MAX(0,($B$5-P7886)/$B$6))</f>
        <v>10.464674</v>
      </c>
      <c r="L7887" s="0" t="n">
        <f aca="false">IF(C7887=1,0,MIN(F7887-K7887,Assumptions!$C$15,MAX(0,$B$10-O7886-M7887)))</f>
        <v>0</v>
      </c>
      <c r="M7887" s="0" t="n">
        <f aca="false">'Profiles 8760'!H7876</f>
        <v>29600</v>
      </c>
      <c r="N7887" s="0" t="n">
        <f aca="false">J7887+L7887</f>
        <v>0</v>
      </c>
      <c r="O7887" s="0" t="n">
        <f aca="false">O7886+N7887</f>
        <v>729555.354502734</v>
      </c>
      <c r="P7887" s="0" t="n">
        <f aca="false">MIN($B$5,P7886+K7887*$B$6-I7887)</f>
        <v>185.39311763456</v>
      </c>
      <c r="Q7887" s="0" t="n">
        <f aca="false">MAX(0,F7887-H7887-K7887-L7887)</f>
        <v>0</v>
      </c>
    </row>
    <row r="7888" customFormat="false" ht="15" hidden="false" customHeight="false" outlineLevel="0" collapsed="false">
      <c r="A7888" s="0" t="n">
        <f aca="false">'Profiles 8760'!A7877</f>
        <v>7875</v>
      </c>
      <c r="B7888" s="0" t="n">
        <f aca="false">'Profiles 8760'!B7877</f>
        <v>11</v>
      </c>
      <c r="C7888" s="0" t="n">
        <f aca="false">'Profiles 8760'!E7877</f>
        <v>0</v>
      </c>
      <c r="D7888" s="0" t="n">
        <f aca="false">'Profiles 8760'!F7877</f>
        <v>0</v>
      </c>
      <c r="E7888" s="0" t="n">
        <f aca="false">'Profiles 8760'!G7877</f>
        <v>0.281123</v>
      </c>
      <c r="F7888" s="0" t="n">
        <f aca="false">D7888*Assumptions!$C$11*$B$7+E7888*Assumptions!$C$12*$B$8</f>
        <v>11.4979307</v>
      </c>
      <c r="G7888" s="0" t="n">
        <f aca="false">C7888*Assumptions!$C$15</f>
        <v>0</v>
      </c>
      <c r="H7888" s="0" t="n">
        <f aca="false">MIN(F7888,G7888)</f>
        <v>0</v>
      </c>
      <c r="I7888" s="0" t="n">
        <f aca="false">IF(C7888=1,MIN(G7888-H7888,Assumptions!$C$13,P7887),0)</f>
        <v>0</v>
      </c>
      <c r="J7888" s="0" t="n">
        <f aca="false">H7888+I7888</f>
        <v>0</v>
      </c>
      <c r="K7888" s="0" t="n">
        <f aca="false">MIN(IF(C7888=1,F7888-H7888,F7888),Assumptions!$C$13,MAX(0,($B$5-P7887)/$B$6))</f>
        <v>11.4979307</v>
      </c>
      <c r="L7888" s="0" t="n">
        <f aca="false">IF(C7888=1,0,MIN(F7888-K7888,Assumptions!$C$15,MAX(0,$B$10-O7887-M7888)))</f>
        <v>0</v>
      </c>
      <c r="M7888" s="0" t="n">
        <f aca="false">'Profiles 8760'!H7877</f>
        <v>29600</v>
      </c>
      <c r="N7888" s="0" t="n">
        <f aca="false">J7888+L7888</f>
        <v>0</v>
      </c>
      <c r="O7888" s="0" t="n">
        <f aca="false">O7887+N7888</f>
        <v>729555.354502734</v>
      </c>
      <c r="P7888" s="0" t="n">
        <f aca="false">MIN($B$5,P7887+K7888*$B$6-I7888)</f>
        <v>195.35952396532</v>
      </c>
      <c r="Q7888" s="0" t="n">
        <f aca="false">MAX(0,F7888-H7888-K7888-L7888)</f>
        <v>0</v>
      </c>
    </row>
    <row r="7889" customFormat="false" ht="15" hidden="false" customHeight="false" outlineLevel="0" collapsed="false">
      <c r="A7889" s="0" t="n">
        <f aca="false">'Profiles 8760'!A7878</f>
        <v>7876</v>
      </c>
      <c r="B7889" s="0" t="n">
        <f aca="false">'Profiles 8760'!B7878</f>
        <v>11</v>
      </c>
      <c r="C7889" s="0" t="n">
        <f aca="false">'Profiles 8760'!E7878</f>
        <v>0</v>
      </c>
      <c r="D7889" s="0" t="n">
        <f aca="false">'Profiles 8760'!F7878</f>
        <v>0</v>
      </c>
      <c r="E7889" s="0" t="n">
        <f aca="false">'Profiles 8760'!G7878</f>
        <v>0.3829</v>
      </c>
      <c r="F7889" s="0" t="n">
        <f aca="false">D7889*Assumptions!$C$11*$B$7+E7889*Assumptions!$C$12*$B$8</f>
        <v>15.66061</v>
      </c>
      <c r="G7889" s="0" t="n">
        <f aca="false">C7889*Assumptions!$C$15</f>
        <v>0</v>
      </c>
      <c r="H7889" s="0" t="n">
        <f aca="false">MIN(F7889,G7889)</f>
        <v>0</v>
      </c>
      <c r="I7889" s="0" t="n">
        <f aca="false">IF(C7889=1,MIN(G7889-H7889,Assumptions!$C$13,P7888),0)</f>
        <v>0</v>
      </c>
      <c r="J7889" s="0" t="n">
        <f aca="false">H7889+I7889</f>
        <v>0</v>
      </c>
      <c r="K7889" s="0" t="n">
        <f aca="false">MIN(IF(C7889=1,F7889-H7889,F7889),Assumptions!$C$13,MAX(0,($B$5-P7888)/$B$6))</f>
        <v>15.66061</v>
      </c>
      <c r="L7889" s="0" t="n">
        <f aca="false">IF(C7889=1,0,MIN(F7889-K7889,Assumptions!$C$15,MAX(0,$B$10-O7888-M7889)))</f>
        <v>0</v>
      </c>
      <c r="M7889" s="0" t="n">
        <f aca="false">'Profiles 8760'!H7878</f>
        <v>29600</v>
      </c>
      <c r="N7889" s="0" t="n">
        <f aca="false">J7889+L7889</f>
        <v>0</v>
      </c>
      <c r="O7889" s="0" t="n">
        <f aca="false">O7888+N7889</f>
        <v>729555.354502734</v>
      </c>
      <c r="P7889" s="0" t="n">
        <f aca="false">MIN($B$5,P7888+K7889*$B$6-I7889)</f>
        <v>208.93414071332</v>
      </c>
      <c r="Q7889" s="0" t="n">
        <f aca="false">MAX(0,F7889-H7889-K7889-L7889)</f>
        <v>0</v>
      </c>
    </row>
    <row r="7890" customFormat="false" ht="15" hidden="false" customHeight="false" outlineLevel="0" collapsed="false">
      <c r="A7890" s="0" t="n">
        <f aca="false">'Profiles 8760'!A7879</f>
        <v>7877</v>
      </c>
      <c r="B7890" s="0" t="n">
        <f aca="false">'Profiles 8760'!B7879</f>
        <v>11</v>
      </c>
      <c r="C7890" s="0" t="n">
        <f aca="false">'Profiles 8760'!E7879</f>
        <v>0</v>
      </c>
      <c r="D7890" s="0" t="n">
        <f aca="false">'Profiles 8760'!F7879</f>
        <v>0</v>
      </c>
      <c r="E7890" s="0" t="n">
        <f aca="false">'Profiles 8760'!G7879</f>
        <v>0.329597</v>
      </c>
      <c r="F7890" s="0" t="n">
        <f aca="false">D7890*Assumptions!$C$11*$B$7+E7890*Assumptions!$C$12*$B$8</f>
        <v>13.4805173</v>
      </c>
      <c r="G7890" s="0" t="n">
        <f aca="false">C7890*Assumptions!$C$15</f>
        <v>0</v>
      </c>
      <c r="H7890" s="0" t="n">
        <f aca="false">MIN(F7890,G7890)</f>
        <v>0</v>
      </c>
      <c r="I7890" s="0" t="n">
        <f aca="false">IF(C7890=1,MIN(G7890-H7890,Assumptions!$C$13,P7889),0)</f>
        <v>0</v>
      </c>
      <c r="J7890" s="0" t="n">
        <f aca="false">H7890+I7890</f>
        <v>0</v>
      </c>
      <c r="K7890" s="0" t="n">
        <f aca="false">MIN(IF(C7890=1,F7890-H7890,F7890),Assumptions!$C$13,MAX(0,($B$5-P7889)/$B$6))</f>
        <v>13.4805173</v>
      </c>
      <c r="L7890" s="0" t="n">
        <f aca="false">IF(C7890=1,0,MIN(F7890-K7890,Assumptions!$C$15,MAX(0,$B$10-O7889-M7890)))</f>
        <v>0</v>
      </c>
      <c r="M7890" s="0" t="n">
        <f aca="false">'Profiles 8760'!H7879</f>
        <v>29600</v>
      </c>
      <c r="N7890" s="0" t="n">
        <f aca="false">J7890+L7890</f>
        <v>0</v>
      </c>
      <c r="O7890" s="0" t="n">
        <f aca="false">O7889+N7890</f>
        <v>729555.354502734</v>
      </c>
      <c r="P7890" s="0" t="n">
        <f aca="false">MIN($B$5,P7889+K7890*$B$6-I7890)</f>
        <v>220.61905310896</v>
      </c>
      <c r="Q7890" s="0" t="n">
        <f aca="false">MAX(0,F7890-H7890-K7890-L7890)</f>
        <v>0</v>
      </c>
    </row>
    <row r="7891" customFormat="false" ht="15" hidden="false" customHeight="false" outlineLevel="0" collapsed="false">
      <c r="A7891" s="0" t="n">
        <f aca="false">'Profiles 8760'!A7880</f>
        <v>7878</v>
      </c>
      <c r="B7891" s="0" t="n">
        <f aca="false">'Profiles 8760'!B7880</f>
        <v>11</v>
      </c>
      <c r="C7891" s="0" t="n">
        <f aca="false">'Profiles 8760'!E7880</f>
        <v>0</v>
      </c>
      <c r="D7891" s="0" t="n">
        <f aca="false">'Profiles 8760'!F7880</f>
        <v>0</v>
      </c>
      <c r="E7891" s="0" t="n">
        <f aca="false">'Profiles 8760'!G7880</f>
        <v>0.274679</v>
      </c>
      <c r="F7891" s="0" t="n">
        <f aca="false">D7891*Assumptions!$C$11*$B$7+E7891*Assumptions!$C$12*$B$8</f>
        <v>11.2343711</v>
      </c>
      <c r="G7891" s="0" t="n">
        <f aca="false">C7891*Assumptions!$C$15</f>
        <v>0</v>
      </c>
      <c r="H7891" s="0" t="n">
        <f aca="false">MIN(F7891,G7891)</f>
        <v>0</v>
      </c>
      <c r="I7891" s="0" t="n">
        <f aca="false">IF(C7891=1,MIN(G7891-H7891,Assumptions!$C$13,P7890),0)</f>
        <v>0</v>
      </c>
      <c r="J7891" s="0" t="n">
        <f aca="false">H7891+I7891</f>
        <v>0</v>
      </c>
      <c r="K7891" s="0" t="n">
        <f aca="false">MIN(IF(C7891=1,F7891-H7891,F7891),Assumptions!$C$13,MAX(0,($B$5-P7890)/$B$6))</f>
        <v>11.2343711</v>
      </c>
      <c r="L7891" s="0" t="n">
        <f aca="false">IF(C7891=1,0,MIN(F7891-K7891,Assumptions!$C$15,MAX(0,$B$10-O7890-M7891)))</f>
        <v>0</v>
      </c>
      <c r="M7891" s="0" t="n">
        <f aca="false">'Profiles 8760'!H7880</f>
        <v>29600</v>
      </c>
      <c r="N7891" s="0" t="n">
        <f aca="false">J7891+L7891</f>
        <v>0</v>
      </c>
      <c r="O7891" s="0" t="n">
        <f aca="false">O7890+N7891</f>
        <v>729555.354502734</v>
      </c>
      <c r="P7891" s="0" t="n">
        <f aca="false">MIN($B$5,P7890+K7891*$B$6-I7891)</f>
        <v>230.35700597844</v>
      </c>
      <c r="Q7891" s="0" t="n">
        <f aca="false">MAX(0,F7891-H7891-K7891-L7891)</f>
        <v>0</v>
      </c>
    </row>
    <row r="7892" customFormat="false" ht="15" hidden="false" customHeight="false" outlineLevel="0" collapsed="false">
      <c r="A7892" s="0" t="n">
        <f aca="false">'Profiles 8760'!A7881</f>
        <v>7879</v>
      </c>
      <c r="B7892" s="0" t="n">
        <f aca="false">'Profiles 8760'!B7881</f>
        <v>11</v>
      </c>
      <c r="C7892" s="0" t="n">
        <f aca="false">'Profiles 8760'!E7881</f>
        <v>0</v>
      </c>
      <c r="D7892" s="0" t="n">
        <f aca="false">'Profiles 8760'!F7881</f>
        <v>0</v>
      </c>
      <c r="E7892" s="0" t="n">
        <f aca="false">'Profiles 8760'!G7881</f>
        <v>0.282268</v>
      </c>
      <c r="F7892" s="0" t="n">
        <f aca="false">D7892*Assumptions!$C$11*$B$7+E7892*Assumptions!$C$12*$B$8</f>
        <v>11.5447612</v>
      </c>
      <c r="G7892" s="0" t="n">
        <f aca="false">C7892*Assumptions!$C$15</f>
        <v>0</v>
      </c>
      <c r="H7892" s="0" t="n">
        <f aca="false">MIN(F7892,G7892)</f>
        <v>0</v>
      </c>
      <c r="I7892" s="0" t="n">
        <f aca="false">IF(C7892=1,MIN(G7892-H7892,Assumptions!$C$13,P7891),0)</f>
        <v>0</v>
      </c>
      <c r="J7892" s="0" t="n">
        <f aca="false">H7892+I7892</f>
        <v>0</v>
      </c>
      <c r="K7892" s="0" t="n">
        <f aca="false">MIN(IF(C7892=1,F7892-H7892,F7892),Assumptions!$C$13,MAX(0,($B$5-P7891)/$B$6))</f>
        <v>11.5447612</v>
      </c>
      <c r="L7892" s="0" t="n">
        <f aca="false">IF(C7892=1,0,MIN(F7892-K7892,Assumptions!$C$15,MAX(0,$B$10-O7891-M7892)))</f>
        <v>0</v>
      </c>
      <c r="M7892" s="0" t="n">
        <f aca="false">'Profiles 8760'!H7881</f>
        <v>29600</v>
      </c>
      <c r="N7892" s="0" t="n">
        <f aca="false">J7892+L7892</f>
        <v>0</v>
      </c>
      <c r="O7892" s="0" t="n">
        <f aca="false">O7891+N7892</f>
        <v>729555.354502734</v>
      </c>
      <c r="P7892" s="0" t="n">
        <f aca="false">MIN($B$5,P7891+K7892*$B$6-I7892)</f>
        <v>240.3640049866</v>
      </c>
      <c r="Q7892" s="0" t="n">
        <f aca="false">MAX(0,F7892-H7892-K7892-L7892)</f>
        <v>0</v>
      </c>
    </row>
    <row r="7893" customFormat="false" ht="15" hidden="false" customHeight="false" outlineLevel="0" collapsed="false">
      <c r="A7893" s="0" t="n">
        <f aca="false">'Profiles 8760'!A7882</f>
        <v>7880</v>
      </c>
      <c r="B7893" s="0" t="n">
        <f aca="false">'Profiles 8760'!B7882</f>
        <v>11</v>
      </c>
      <c r="C7893" s="0" t="n">
        <f aca="false">'Profiles 8760'!E7882</f>
        <v>1</v>
      </c>
      <c r="D7893" s="0" t="n">
        <f aca="false">'Profiles 8760'!F7882</f>
        <v>0.084543</v>
      </c>
      <c r="E7893" s="0" t="n">
        <f aca="false">'Profiles 8760'!G7882</f>
        <v>0.27848</v>
      </c>
      <c r="F7893" s="0" t="n">
        <f aca="false">D7893*Assumptions!$C$11*$B$7+E7893*Assumptions!$C$12*$B$8</f>
        <v>35.8058504</v>
      </c>
      <c r="G7893" s="0" t="n">
        <f aca="false">C7893*Assumptions!$C$15</f>
        <v>200</v>
      </c>
      <c r="H7893" s="0" t="n">
        <f aca="false">MIN(F7893,G7893)</f>
        <v>35.8058504</v>
      </c>
      <c r="I7893" s="0" t="n">
        <f aca="false">IF(C7893=1,MIN(G7893-H7893,Assumptions!$C$13,P7892),0)</f>
        <v>164.1941496</v>
      </c>
      <c r="J7893" s="0" t="n">
        <f aca="false">H7893+I7893</f>
        <v>200</v>
      </c>
      <c r="K7893" s="0" t="n">
        <f aca="false">MIN(IF(C7893=1,F7893-H7893,F7893),Assumptions!$C$13,MAX(0,($B$5-P7892)/$B$6))</f>
        <v>0</v>
      </c>
      <c r="L7893" s="0" t="n">
        <f aca="false">IF(C7893=1,0,MIN(F7893-K7893,Assumptions!$C$15,MAX(0,$B$10-O7892-M7893)))</f>
        <v>0</v>
      </c>
      <c r="M7893" s="0" t="n">
        <f aca="false">'Profiles 8760'!H7882</f>
        <v>29400</v>
      </c>
      <c r="N7893" s="0" t="n">
        <f aca="false">J7893+L7893</f>
        <v>200</v>
      </c>
      <c r="O7893" s="0" t="n">
        <f aca="false">O7892+N7893</f>
        <v>729755.354502734</v>
      </c>
      <c r="P7893" s="0" t="n">
        <f aca="false">MIN($B$5,P7892+K7893*$B$6-I7893)</f>
        <v>76.1698553866001</v>
      </c>
      <c r="Q7893" s="0" t="n">
        <f aca="false">MAX(0,F7893-H7893-K7893-L7893)</f>
        <v>0</v>
      </c>
    </row>
    <row r="7894" customFormat="false" ht="15" hidden="false" customHeight="false" outlineLevel="0" collapsed="false">
      <c r="A7894" s="0" t="n">
        <f aca="false">'Profiles 8760'!A7883</f>
        <v>7881</v>
      </c>
      <c r="B7894" s="0" t="n">
        <f aca="false">'Profiles 8760'!B7883</f>
        <v>11</v>
      </c>
      <c r="C7894" s="0" t="n">
        <f aca="false">'Profiles 8760'!E7883</f>
        <v>1</v>
      </c>
      <c r="D7894" s="0" t="n">
        <f aca="false">'Profiles 8760'!F7883</f>
        <v>0.395881</v>
      </c>
      <c r="E7894" s="0" t="n">
        <f aca="false">'Profiles 8760'!G7883</f>
        <v>0.386588</v>
      </c>
      <c r="F7894" s="0" t="n">
        <f aca="false">D7894*Assumptions!$C$11*$B$7+E7894*Assumptions!$C$12*$B$8</f>
        <v>130.141882</v>
      </c>
      <c r="G7894" s="0" t="n">
        <f aca="false">C7894*Assumptions!$C$15</f>
        <v>200</v>
      </c>
      <c r="H7894" s="0" t="n">
        <f aca="false">MIN(F7894,G7894)</f>
        <v>130.141882</v>
      </c>
      <c r="I7894" s="0" t="n">
        <f aca="false">IF(C7894=1,MIN(G7894-H7894,Assumptions!$C$13,P7893),0)</f>
        <v>69.858118</v>
      </c>
      <c r="J7894" s="0" t="n">
        <f aca="false">H7894+I7894</f>
        <v>200</v>
      </c>
      <c r="K7894" s="0" t="n">
        <f aca="false">MIN(IF(C7894=1,F7894-H7894,F7894),Assumptions!$C$13,MAX(0,($B$5-P7893)/$B$6))</f>
        <v>0</v>
      </c>
      <c r="L7894" s="0" t="n">
        <f aca="false">IF(C7894=1,0,MIN(F7894-K7894,Assumptions!$C$15,MAX(0,$B$10-O7893-M7894)))</f>
        <v>0</v>
      </c>
      <c r="M7894" s="0" t="n">
        <f aca="false">'Profiles 8760'!H7883</f>
        <v>29200</v>
      </c>
      <c r="N7894" s="0" t="n">
        <f aca="false">J7894+L7894</f>
        <v>200</v>
      </c>
      <c r="O7894" s="0" t="n">
        <f aca="false">O7893+N7894</f>
        <v>729955.354502734</v>
      </c>
      <c r="P7894" s="0" t="n">
        <f aca="false">MIN($B$5,P7893+K7894*$B$6-I7894)</f>
        <v>6.31173738660007</v>
      </c>
      <c r="Q7894" s="0" t="n">
        <f aca="false">MAX(0,F7894-H7894-K7894-L7894)</f>
        <v>0</v>
      </c>
    </row>
    <row r="7895" customFormat="false" ht="15" hidden="false" customHeight="false" outlineLevel="0" collapsed="false">
      <c r="A7895" s="0" t="n">
        <f aca="false">'Profiles 8760'!A7884</f>
        <v>7882</v>
      </c>
      <c r="B7895" s="0" t="n">
        <f aca="false">'Profiles 8760'!B7884</f>
        <v>11</v>
      </c>
      <c r="C7895" s="0" t="n">
        <f aca="false">'Profiles 8760'!E7884</f>
        <v>0</v>
      </c>
      <c r="D7895" s="0" t="n">
        <f aca="false">'Profiles 8760'!F7884</f>
        <v>0.745931</v>
      </c>
      <c r="E7895" s="0" t="n">
        <f aca="false">'Profiles 8760'!G7884</f>
        <v>0.399134</v>
      </c>
      <c r="F7895" s="0" t="n">
        <f aca="false">D7895*Assumptions!$C$11*$B$7+E7895*Assumptions!$C$12*$B$8</f>
        <v>231.7494534</v>
      </c>
      <c r="G7895" s="0" t="n">
        <f aca="false">C7895*Assumptions!$C$15</f>
        <v>0</v>
      </c>
      <c r="H7895" s="0" t="n">
        <f aca="false">MIN(F7895,G7895)</f>
        <v>0</v>
      </c>
      <c r="I7895" s="0" t="n">
        <f aca="false">IF(C7895=1,MIN(G7895-H7895,Assumptions!$C$13,P7894),0)</f>
        <v>0</v>
      </c>
      <c r="J7895" s="0" t="n">
        <f aca="false">H7895+I7895</f>
        <v>0</v>
      </c>
      <c r="K7895" s="0" t="n">
        <f aca="false">MIN(IF(C7895=1,F7895-H7895,F7895),Assumptions!$C$13,MAX(0,($B$5-P7894)/$B$6))</f>
        <v>180</v>
      </c>
      <c r="L7895" s="0" t="n">
        <f aca="false">IF(C7895=1,0,MIN(F7895-K7895,Assumptions!$C$15,MAX(0,$B$10-O7894-M7895)))</f>
        <v>51.7494534</v>
      </c>
      <c r="M7895" s="0" t="n">
        <f aca="false">'Profiles 8760'!H7884</f>
        <v>29200</v>
      </c>
      <c r="N7895" s="0" t="n">
        <f aca="false">J7895+L7895</f>
        <v>51.7494534</v>
      </c>
      <c r="O7895" s="0" t="n">
        <f aca="false">O7894+N7895</f>
        <v>730007.103956134</v>
      </c>
      <c r="P7895" s="0" t="n">
        <f aca="false">MIN($B$5,P7894+K7895*$B$6-I7895)</f>
        <v>162.3357373866</v>
      </c>
      <c r="Q7895" s="0" t="n">
        <f aca="false">MAX(0,F7895-H7895-K7895-L7895)</f>
        <v>0</v>
      </c>
    </row>
    <row r="7896" customFormat="false" ht="15" hidden="false" customHeight="false" outlineLevel="0" collapsed="false">
      <c r="A7896" s="0" t="n">
        <f aca="false">'Profiles 8760'!A7885</f>
        <v>7883</v>
      </c>
      <c r="B7896" s="0" t="n">
        <f aca="false">'Profiles 8760'!B7885</f>
        <v>11</v>
      </c>
      <c r="C7896" s="0" t="n">
        <f aca="false">'Profiles 8760'!E7885</f>
        <v>0</v>
      </c>
      <c r="D7896" s="0" t="n">
        <f aca="false">'Profiles 8760'!F7885</f>
        <v>1</v>
      </c>
      <c r="E7896" s="0" t="n">
        <f aca="false">'Profiles 8760'!G7885</f>
        <v>0.517305</v>
      </c>
      <c r="F7896" s="0" t="n">
        <f aca="false">D7896*Assumptions!$C$11*$B$7+E7896*Assumptions!$C$12*$B$8</f>
        <v>309.9577745</v>
      </c>
      <c r="G7896" s="0" t="n">
        <f aca="false">C7896*Assumptions!$C$15</f>
        <v>0</v>
      </c>
      <c r="H7896" s="0" t="n">
        <f aca="false">MIN(F7896,G7896)</f>
        <v>0</v>
      </c>
      <c r="I7896" s="0" t="n">
        <f aca="false">IF(C7896=1,MIN(G7896-H7896,Assumptions!$C$13,P7895),0)</f>
        <v>0</v>
      </c>
      <c r="J7896" s="0" t="n">
        <f aca="false">H7896+I7896</f>
        <v>0</v>
      </c>
      <c r="K7896" s="0" t="n">
        <f aca="false">MIN(IF(C7896=1,F7896-H7896,F7896),Assumptions!$C$13,MAX(0,($B$5-P7895)/$B$6))</f>
        <v>180</v>
      </c>
      <c r="L7896" s="0" t="n">
        <f aca="false">IF(C7896=1,0,MIN(F7896-K7896,Assumptions!$C$15,MAX(0,$B$10-O7895-M7896)))</f>
        <v>129.9577745</v>
      </c>
      <c r="M7896" s="0" t="n">
        <f aca="false">'Profiles 8760'!H7885</f>
        <v>29200</v>
      </c>
      <c r="N7896" s="0" t="n">
        <f aca="false">J7896+L7896</f>
        <v>129.9577745</v>
      </c>
      <c r="O7896" s="0" t="n">
        <f aca="false">O7895+N7896</f>
        <v>730137.061730634</v>
      </c>
      <c r="P7896" s="0" t="n">
        <f aca="false">MIN($B$5,P7895+K7896*$B$6-I7896)</f>
        <v>318.3597373866</v>
      </c>
      <c r="Q7896" s="0" t="n">
        <f aca="false">MAX(0,F7896-H7896-K7896-L7896)</f>
        <v>0</v>
      </c>
    </row>
    <row r="7897" customFormat="false" ht="15" hidden="false" customHeight="false" outlineLevel="0" collapsed="false">
      <c r="A7897" s="0" t="n">
        <f aca="false">'Profiles 8760'!A7886</f>
        <v>7884</v>
      </c>
      <c r="B7897" s="0" t="n">
        <f aca="false">'Profiles 8760'!B7886</f>
        <v>11</v>
      </c>
      <c r="C7897" s="0" t="n">
        <f aca="false">'Profiles 8760'!E7886</f>
        <v>0</v>
      </c>
      <c r="D7897" s="0" t="n">
        <f aca="false">'Profiles 8760'!F7886</f>
        <v>1</v>
      </c>
      <c r="E7897" s="0" t="n">
        <f aca="false">'Profiles 8760'!G7886</f>
        <v>0.557109</v>
      </c>
      <c r="F7897" s="0" t="n">
        <f aca="false">D7897*Assumptions!$C$11*$B$7+E7897*Assumptions!$C$12*$B$8</f>
        <v>311.5857581</v>
      </c>
      <c r="G7897" s="0" t="n">
        <f aca="false">C7897*Assumptions!$C$15</f>
        <v>0</v>
      </c>
      <c r="H7897" s="0" t="n">
        <f aca="false">MIN(F7897,G7897)</f>
        <v>0</v>
      </c>
      <c r="I7897" s="0" t="n">
        <f aca="false">IF(C7897=1,MIN(G7897-H7897,Assumptions!$C$13,P7896),0)</f>
        <v>0</v>
      </c>
      <c r="J7897" s="0" t="n">
        <f aca="false">H7897+I7897</f>
        <v>0</v>
      </c>
      <c r="K7897" s="0" t="n">
        <f aca="false">MIN(IF(C7897=1,F7897-H7897,F7897),Assumptions!$C$13,MAX(0,($B$5-P7896)/$B$6))</f>
        <v>180</v>
      </c>
      <c r="L7897" s="0" t="n">
        <f aca="false">IF(C7897=1,0,MIN(F7897-K7897,Assumptions!$C$15,MAX(0,$B$10-O7896-M7897)))</f>
        <v>131.5857581</v>
      </c>
      <c r="M7897" s="0" t="n">
        <f aca="false">'Profiles 8760'!H7886</f>
        <v>29200</v>
      </c>
      <c r="N7897" s="0" t="n">
        <f aca="false">J7897+L7897</f>
        <v>131.5857581</v>
      </c>
      <c r="O7897" s="0" t="n">
        <f aca="false">O7896+N7897</f>
        <v>730268.647488734</v>
      </c>
      <c r="P7897" s="0" t="n">
        <f aca="false">MIN($B$5,P7896+K7897*$B$6-I7897)</f>
        <v>474.3837373866</v>
      </c>
      <c r="Q7897" s="0" t="n">
        <f aca="false">MAX(0,F7897-H7897-K7897-L7897)</f>
        <v>0</v>
      </c>
    </row>
    <row r="7898" customFormat="false" ht="15" hidden="false" customHeight="false" outlineLevel="0" collapsed="false">
      <c r="A7898" s="0" t="n">
        <f aca="false">'Profiles 8760'!A7887</f>
        <v>7885</v>
      </c>
      <c r="B7898" s="0" t="n">
        <f aca="false">'Profiles 8760'!B7887</f>
        <v>11</v>
      </c>
      <c r="C7898" s="0" t="n">
        <f aca="false">'Profiles 8760'!E7887</f>
        <v>0</v>
      </c>
      <c r="D7898" s="0" t="n">
        <f aca="false">'Profiles 8760'!F7887</f>
        <v>1</v>
      </c>
      <c r="E7898" s="0" t="n">
        <f aca="false">'Profiles 8760'!G7887</f>
        <v>0.4227</v>
      </c>
      <c r="F7898" s="0" t="n">
        <f aca="false">D7898*Assumptions!$C$11*$B$7+E7898*Assumptions!$C$12*$B$8</f>
        <v>306.08843</v>
      </c>
      <c r="G7898" s="0" t="n">
        <f aca="false">C7898*Assumptions!$C$15</f>
        <v>0</v>
      </c>
      <c r="H7898" s="0" t="n">
        <f aca="false">MIN(F7898,G7898)</f>
        <v>0</v>
      </c>
      <c r="I7898" s="0" t="n">
        <f aca="false">IF(C7898=1,MIN(G7898-H7898,Assumptions!$C$13,P7897),0)</f>
        <v>0</v>
      </c>
      <c r="J7898" s="0" t="n">
        <f aca="false">H7898+I7898</f>
        <v>0</v>
      </c>
      <c r="K7898" s="0" t="n">
        <f aca="false">MIN(IF(C7898=1,F7898-H7898,F7898),Assumptions!$C$13,MAX(0,($B$5-P7897)/$B$6))</f>
        <v>42.0238378096446</v>
      </c>
      <c r="L7898" s="0" t="n">
        <f aca="false">IF(C7898=1,0,MIN(F7898-K7898,Assumptions!$C$15,MAX(0,$B$10-O7897-M7898)))</f>
        <v>200</v>
      </c>
      <c r="M7898" s="0" t="n">
        <f aca="false">'Profiles 8760'!H7887</f>
        <v>29200</v>
      </c>
      <c r="N7898" s="0" t="n">
        <f aca="false">J7898+L7898</f>
        <v>200</v>
      </c>
      <c r="O7898" s="0" t="n">
        <f aca="false">O7897+N7898</f>
        <v>730468.647488734</v>
      </c>
      <c r="P7898" s="0" t="n">
        <f aca="false">MIN($B$5,P7897+K7898*$B$6-I7898)</f>
        <v>510.81</v>
      </c>
      <c r="Q7898" s="0" t="n">
        <f aca="false">MAX(0,F7898-H7898-K7898-L7898)</f>
        <v>64.0645921903554</v>
      </c>
    </row>
    <row r="7899" customFormat="false" ht="15" hidden="false" customHeight="false" outlineLevel="0" collapsed="false">
      <c r="A7899" s="0" t="n">
        <f aca="false">'Profiles 8760'!A7888</f>
        <v>7886</v>
      </c>
      <c r="B7899" s="0" t="n">
        <f aca="false">'Profiles 8760'!B7888</f>
        <v>11</v>
      </c>
      <c r="C7899" s="0" t="n">
        <f aca="false">'Profiles 8760'!E7888</f>
        <v>0</v>
      </c>
      <c r="D7899" s="0" t="n">
        <f aca="false">'Profiles 8760'!F7888</f>
        <v>1</v>
      </c>
      <c r="E7899" s="0" t="n">
        <f aca="false">'Profiles 8760'!G7888</f>
        <v>0.437937</v>
      </c>
      <c r="F7899" s="0" t="n">
        <f aca="false">D7899*Assumptions!$C$11*$B$7+E7899*Assumptions!$C$12*$B$8</f>
        <v>306.7116233</v>
      </c>
      <c r="G7899" s="0" t="n">
        <f aca="false">C7899*Assumptions!$C$15</f>
        <v>0</v>
      </c>
      <c r="H7899" s="0" t="n">
        <f aca="false">MIN(F7899,G7899)</f>
        <v>0</v>
      </c>
      <c r="I7899" s="0" t="n">
        <f aca="false">IF(C7899=1,MIN(G7899-H7899,Assumptions!$C$13,P7898),0)</f>
        <v>0</v>
      </c>
      <c r="J7899" s="0" t="n">
        <f aca="false">H7899+I7899</f>
        <v>0</v>
      </c>
      <c r="K7899" s="0" t="n">
        <f aca="false">MIN(IF(C7899=1,F7899-H7899,F7899),Assumptions!$C$13,MAX(0,($B$5-P7898)/$B$6))</f>
        <v>0</v>
      </c>
      <c r="L7899" s="0" t="n">
        <f aca="false">IF(C7899=1,0,MIN(F7899-K7899,Assumptions!$C$15,MAX(0,$B$10-O7898-M7899)))</f>
        <v>200</v>
      </c>
      <c r="M7899" s="0" t="n">
        <f aca="false">'Profiles 8760'!H7888</f>
        <v>29200</v>
      </c>
      <c r="N7899" s="0" t="n">
        <f aca="false">J7899+L7899</f>
        <v>200</v>
      </c>
      <c r="O7899" s="0" t="n">
        <f aca="false">O7898+N7899</f>
        <v>730668.647488734</v>
      </c>
      <c r="P7899" s="0" t="n">
        <f aca="false">MIN($B$5,P7898+K7899*$B$6-I7899)</f>
        <v>510.81</v>
      </c>
      <c r="Q7899" s="0" t="n">
        <f aca="false">MAX(0,F7899-H7899-K7899-L7899)</f>
        <v>106.7116233</v>
      </c>
    </row>
    <row r="7900" customFormat="false" ht="15" hidden="false" customHeight="false" outlineLevel="0" collapsed="false">
      <c r="A7900" s="0" t="n">
        <f aca="false">'Profiles 8760'!A7889</f>
        <v>7887</v>
      </c>
      <c r="B7900" s="0" t="n">
        <f aca="false">'Profiles 8760'!B7889</f>
        <v>11</v>
      </c>
      <c r="C7900" s="0" t="n">
        <f aca="false">'Profiles 8760'!E7889</f>
        <v>0</v>
      </c>
      <c r="D7900" s="0" t="n">
        <f aca="false">'Profiles 8760'!F7889</f>
        <v>1</v>
      </c>
      <c r="E7900" s="0" t="n">
        <f aca="false">'Profiles 8760'!G7889</f>
        <v>0.491189</v>
      </c>
      <c r="F7900" s="0" t="n">
        <f aca="false">D7900*Assumptions!$C$11*$B$7+E7900*Assumptions!$C$12*$B$8</f>
        <v>308.8896301</v>
      </c>
      <c r="G7900" s="0" t="n">
        <f aca="false">C7900*Assumptions!$C$15</f>
        <v>0</v>
      </c>
      <c r="H7900" s="0" t="n">
        <f aca="false">MIN(F7900,G7900)</f>
        <v>0</v>
      </c>
      <c r="I7900" s="0" t="n">
        <f aca="false">IF(C7900=1,MIN(G7900-H7900,Assumptions!$C$13,P7899),0)</f>
        <v>0</v>
      </c>
      <c r="J7900" s="0" t="n">
        <f aca="false">H7900+I7900</f>
        <v>0</v>
      </c>
      <c r="K7900" s="0" t="n">
        <f aca="false">MIN(IF(C7900=1,F7900-H7900,F7900),Assumptions!$C$13,MAX(0,($B$5-P7899)/$B$6))</f>
        <v>0</v>
      </c>
      <c r="L7900" s="0" t="n">
        <f aca="false">IF(C7900=1,0,MIN(F7900-K7900,Assumptions!$C$15,MAX(0,$B$10-O7899-M7900)))</f>
        <v>200</v>
      </c>
      <c r="M7900" s="0" t="n">
        <f aca="false">'Profiles 8760'!H7889</f>
        <v>29200</v>
      </c>
      <c r="N7900" s="0" t="n">
        <f aca="false">J7900+L7900</f>
        <v>200</v>
      </c>
      <c r="O7900" s="0" t="n">
        <f aca="false">O7899+N7900</f>
        <v>730868.647488734</v>
      </c>
      <c r="P7900" s="0" t="n">
        <f aca="false">MIN($B$5,P7899+K7900*$B$6-I7900)</f>
        <v>510.81</v>
      </c>
      <c r="Q7900" s="0" t="n">
        <f aca="false">MAX(0,F7900-H7900-K7900-L7900)</f>
        <v>108.8896301</v>
      </c>
    </row>
    <row r="7901" customFormat="false" ht="15" hidden="false" customHeight="false" outlineLevel="0" collapsed="false">
      <c r="A7901" s="0" t="n">
        <f aca="false">'Profiles 8760'!A7890</f>
        <v>7888</v>
      </c>
      <c r="B7901" s="0" t="n">
        <f aca="false">'Profiles 8760'!B7890</f>
        <v>11</v>
      </c>
      <c r="C7901" s="0" t="n">
        <f aca="false">'Profiles 8760'!E7890</f>
        <v>0</v>
      </c>
      <c r="D7901" s="0" t="n">
        <f aca="false">'Profiles 8760'!F7890</f>
        <v>0.745931</v>
      </c>
      <c r="E7901" s="0" t="n">
        <f aca="false">'Profiles 8760'!G7890</f>
        <v>0.834146</v>
      </c>
      <c r="F7901" s="0" t="n">
        <f aca="false">D7901*Assumptions!$C$11*$B$7+E7901*Assumptions!$C$12*$B$8</f>
        <v>249.5414442</v>
      </c>
      <c r="G7901" s="0" t="n">
        <f aca="false">C7901*Assumptions!$C$15</f>
        <v>0</v>
      </c>
      <c r="H7901" s="0" t="n">
        <f aca="false">MIN(F7901,G7901)</f>
        <v>0</v>
      </c>
      <c r="I7901" s="0" t="n">
        <f aca="false">IF(C7901=1,MIN(G7901-H7901,Assumptions!$C$13,P7900),0)</f>
        <v>0</v>
      </c>
      <c r="J7901" s="0" t="n">
        <f aca="false">H7901+I7901</f>
        <v>0</v>
      </c>
      <c r="K7901" s="0" t="n">
        <f aca="false">MIN(IF(C7901=1,F7901-H7901,F7901),Assumptions!$C$13,MAX(0,($B$5-P7900)/$B$6))</f>
        <v>0</v>
      </c>
      <c r="L7901" s="0" t="n">
        <f aca="false">IF(C7901=1,0,MIN(F7901-K7901,Assumptions!$C$15,MAX(0,$B$10-O7900-M7901)))</f>
        <v>200</v>
      </c>
      <c r="M7901" s="0" t="n">
        <f aca="false">'Profiles 8760'!H7890</f>
        <v>29200</v>
      </c>
      <c r="N7901" s="0" t="n">
        <f aca="false">J7901+L7901</f>
        <v>200</v>
      </c>
      <c r="O7901" s="0" t="n">
        <f aca="false">O7900+N7901</f>
        <v>731068.647488734</v>
      </c>
      <c r="P7901" s="0" t="n">
        <f aca="false">MIN($B$5,P7900+K7901*$B$6-I7901)</f>
        <v>510.81</v>
      </c>
      <c r="Q7901" s="0" t="n">
        <f aca="false">MAX(0,F7901-H7901-K7901-L7901)</f>
        <v>49.5414442</v>
      </c>
    </row>
    <row r="7902" customFormat="false" ht="15" hidden="false" customHeight="false" outlineLevel="0" collapsed="false">
      <c r="A7902" s="0" t="n">
        <f aca="false">'Profiles 8760'!A7891</f>
        <v>7889</v>
      </c>
      <c r="B7902" s="0" t="n">
        <f aca="false">'Profiles 8760'!B7891</f>
        <v>11</v>
      </c>
      <c r="C7902" s="0" t="n">
        <f aca="false">'Profiles 8760'!E7891</f>
        <v>0</v>
      </c>
      <c r="D7902" s="0" t="n">
        <f aca="false">'Profiles 8760'!F7891</f>
        <v>0.395881</v>
      </c>
      <c r="E7902" s="0" t="n">
        <f aca="false">'Profiles 8760'!G7891</f>
        <v>0.739267</v>
      </c>
      <c r="F7902" s="0" t="n">
        <f aca="false">D7902*Assumptions!$C$11*$B$7+E7902*Assumptions!$C$12*$B$8</f>
        <v>144.5664531</v>
      </c>
      <c r="G7902" s="0" t="n">
        <f aca="false">C7902*Assumptions!$C$15</f>
        <v>0</v>
      </c>
      <c r="H7902" s="0" t="n">
        <f aca="false">MIN(F7902,G7902)</f>
        <v>0</v>
      </c>
      <c r="I7902" s="0" t="n">
        <f aca="false">IF(C7902=1,MIN(G7902-H7902,Assumptions!$C$13,P7901),0)</f>
        <v>0</v>
      </c>
      <c r="J7902" s="0" t="n">
        <f aca="false">H7902+I7902</f>
        <v>0</v>
      </c>
      <c r="K7902" s="0" t="n">
        <f aca="false">MIN(IF(C7902=1,F7902-H7902,F7902),Assumptions!$C$13,MAX(0,($B$5-P7901)/$B$6))</f>
        <v>0</v>
      </c>
      <c r="L7902" s="0" t="n">
        <f aca="false">IF(C7902=1,0,MIN(F7902-K7902,Assumptions!$C$15,MAX(0,$B$10-O7901-M7902)))</f>
        <v>144.5664531</v>
      </c>
      <c r="M7902" s="0" t="n">
        <f aca="false">'Profiles 8760'!H7891</f>
        <v>29200</v>
      </c>
      <c r="N7902" s="0" t="n">
        <f aca="false">J7902+L7902</f>
        <v>144.5664531</v>
      </c>
      <c r="O7902" s="0" t="n">
        <f aca="false">O7901+N7902</f>
        <v>731213.213941834</v>
      </c>
      <c r="P7902" s="0" t="n">
        <f aca="false">MIN($B$5,P7901+K7902*$B$6-I7902)</f>
        <v>510.81</v>
      </c>
      <c r="Q7902" s="0" t="n">
        <f aca="false">MAX(0,F7902-H7902-K7902-L7902)</f>
        <v>0</v>
      </c>
    </row>
    <row r="7903" customFormat="false" ht="15" hidden="false" customHeight="false" outlineLevel="0" collapsed="false">
      <c r="A7903" s="0" t="n">
        <f aca="false">'Profiles 8760'!A7892</f>
        <v>7890</v>
      </c>
      <c r="B7903" s="0" t="n">
        <f aca="false">'Profiles 8760'!B7892</f>
        <v>11</v>
      </c>
      <c r="C7903" s="0" t="n">
        <f aca="false">'Profiles 8760'!E7892</f>
        <v>0</v>
      </c>
      <c r="D7903" s="0" t="n">
        <f aca="false">'Profiles 8760'!F7892</f>
        <v>0.084543</v>
      </c>
      <c r="E7903" s="0" t="n">
        <f aca="false">'Profiles 8760'!G7892</f>
        <v>0.573431</v>
      </c>
      <c r="F7903" s="0" t="n">
        <f aca="false">D7903*Assumptions!$C$11*$B$7+E7903*Assumptions!$C$12*$B$8</f>
        <v>47.8693463</v>
      </c>
      <c r="G7903" s="0" t="n">
        <f aca="false">C7903*Assumptions!$C$15</f>
        <v>0</v>
      </c>
      <c r="H7903" s="0" t="n">
        <f aca="false">MIN(F7903,G7903)</f>
        <v>0</v>
      </c>
      <c r="I7903" s="0" t="n">
        <f aca="false">IF(C7903=1,MIN(G7903-H7903,Assumptions!$C$13,P7902),0)</f>
        <v>0</v>
      </c>
      <c r="J7903" s="0" t="n">
        <f aca="false">H7903+I7903</f>
        <v>0</v>
      </c>
      <c r="K7903" s="0" t="n">
        <f aca="false">MIN(IF(C7903=1,F7903-H7903,F7903),Assumptions!$C$13,MAX(0,($B$5-P7902)/$B$6))</f>
        <v>0</v>
      </c>
      <c r="L7903" s="0" t="n">
        <f aca="false">IF(C7903=1,0,MIN(F7903-K7903,Assumptions!$C$15,MAX(0,$B$10-O7902-M7903)))</f>
        <v>47.8693463</v>
      </c>
      <c r="M7903" s="0" t="n">
        <f aca="false">'Profiles 8760'!H7892</f>
        <v>29200</v>
      </c>
      <c r="N7903" s="0" t="n">
        <f aca="false">J7903+L7903</f>
        <v>47.8693463</v>
      </c>
      <c r="O7903" s="0" t="n">
        <f aca="false">O7902+N7903</f>
        <v>731261.083288134</v>
      </c>
      <c r="P7903" s="0" t="n">
        <f aca="false">MIN($B$5,P7902+K7903*$B$6-I7903)</f>
        <v>510.81</v>
      </c>
      <c r="Q7903" s="0" t="n">
        <f aca="false">MAX(0,F7903-H7903-K7903-L7903)</f>
        <v>0</v>
      </c>
    </row>
    <row r="7904" customFormat="false" ht="15" hidden="false" customHeight="false" outlineLevel="0" collapsed="false">
      <c r="A7904" s="0" t="n">
        <f aca="false">'Profiles 8760'!A7893</f>
        <v>7891</v>
      </c>
      <c r="B7904" s="0" t="n">
        <f aca="false">'Profiles 8760'!B7893</f>
        <v>11</v>
      </c>
      <c r="C7904" s="0" t="n">
        <f aca="false">'Profiles 8760'!E7893</f>
        <v>0</v>
      </c>
      <c r="D7904" s="0" t="n">
        <f aca="false">'Profiles 8760'!F7893</f>
        <v>0</v>
      </c>
      <c r="E7904" s="0" t="n">
        <f aca="false">'Profiles 8760'!G7893</f>
        <v>0.414326</v>
      </c>
      <c r="F7904" s="0" t="n">
        <f aca="false">D7904*Assumptions!$C$11*$B$7+E7904*Assumptions!$C$12*$B$8</f>
        <v>16.9459334</v>
      </c>
      <c r="G7904" s="0" t="n">
        <f aca="false">C7904*Assumptions!$C$15</f>
        <v>0</v>
      </c>
      <c r="H7904" s="0" t="n">
        <f aca="false">MIN(F7904,G7904)</f>
        <v>0</v>
      </c>
      <c r="I7904" s="0" t="n">
        <f aca="false">IF(C7904=1,MIN(G7904-H7904,Assumptions!$C$13,P7903),0)</f>
        <v>0</v>
      </c>
      <c r="J7904" s="0" t="n">
        <f aca="false">H7904+I7904</f>
        <v>0</v>
      </c>
      <c r="K7904" s="0" t="n">
        <f aca="false">MIN(IF(C7904=1,F7904-H7904,F7904),Assumptions!$C$13,MAX(0,($B$5-P7903)/$B$6))</f>
        <v>0</v>
      </c>
      <c r="L7904" s="0" t="n">
        <f aca="false">IF(C7904=1,0,MIN(F7904-K7904,Assumptions!$C$15,MAX(0,$B$10-O7903-M7904)))</f>
        <v>16.9459334</v>
      </c>
      <c r="M7904" s="0" t="n">
        <f aca="false">'Profiles 8760'!H7893</f>
        <v>29200</v>
      </c>
      <c r="N7904" s="0" t="n">
        <f aca="false">J7904+L7904</f>
        <v>16.9459334</v>
      </c>
      <c r="O7904" s="0" t="n">
        <f aca="false">O7903+N7904</f>
        <v>731278.029221534</v>
      </c>
      <c r="P7904" s="0" t="n">
        <f aca="false">MIN($B$5,P7903+K7904*$B$6-I7904)</f>
        <v>510.81</v>
      </c>
      <c r="Q7904" s="0" t="n">
        <f aca="false">MAX(0,F7904-H7904-K7904-L7904)</f>
        <v>0</v>
      </c>
    </row>
    <row r="7905" customFormat="false" ht="15" hidden="false" customHeight="false" outlineLevel="0" collapsed="false">
      <c r="A7905" s="0" t="n">
        <f aca="false">'Profiles 8760'!A7894</f>
        <v>7892</v>
      </c>
      <c r="B7905" s="0" t="n">
        <f aca="false">'Profiles 8760'!B7894</f>
        <v>11</v>
      </c>
      <c r="C7905" s="0" t="n">
        <f aca="false">'Profiles 8760'!E7894</f>
        <v>1</v>
      </c>
      <c r="D7905" s="0" t="n">
        <f aca="false">'Profiles 8760'!F7894</f>
        <v>0</v>
      </c>
      <c r="E7905" s="0" t="n">
        <f aca="false">'Profiles 8760'!G7894</f>
        <v>0.617089</v>
      </c>
      <c r="F7905" s="0" t="n">
        <f aca="false">D7905*Assumptions!$C$11*$B$7+E7905*Assumptions!$C$12*$B$8</f>
        <v>25.2389401</v>
      </c>
      <c r="G7905" s="0" t="n">
        <f aca="false">C7905*Assumptions!$C$15</f>
        <v>200</v>
      </c>
      <c r="H7905" s="0" t="n">
        <f aca="false">MIN(F7905,G7905)</f>
        <v>25.2389401</v>
      </c>
      <c r="I7905" s="0" t="n">
        <f aca="false">IF(C7905=1,MIN(G7905-H7905,Assumptions!$C$13,P7904),0)</f>
        <v>174.7610599</v>
      </c>
      <c r="J7905" s="0" t="n">
        <f aca="false">H7905+I7905</f>
        <v>200</v>
      </c>
      <c r="K7905" s="0" t="n">
        <f aca="false">MIN(IF(C7905=1,F7905-H7905,F7905),Assumptions!$C$13,MAX(0,($B$5-P7904)/$B$6))</f>
        <v>0</v>
      </c>
      <c r="L7905" s="0" t="n">
        <f aca="false">IF(C7905=1,0,MIN(F7905-K7905,Assumptions!$C$15,MAX(0,$B$10-O7904-M7905)))</f>
        <v>0</v>
      </c>
      <c r="M7905" s="0" t="n">
        <f aca="false">'Profiles 8760'!H7894</f>
        <v>29000</v>
      </c>
      <c r="N7905" s="0" t="n">
        <f aca="false">J7905+L7905</f>
        <v>200</v>
      </c>
      <c r="O7905" s="0" t="n">
        <f aca="false">O7904+N7905</f>
        <v>731478.029221534</v>
      </c>
      <c r="P7905" s="0" t="n">
        <f aca="false">MIN($B$5,P7904+K7905*$B$6-I7905)</f>
        <v>336.0489401</v>
      </c>
      <c r="Q7905" s="0" t="n">
        <f aca="false">MAX(0,F7905-H7905-K7905-L7905)</f>
        <v>0</v>
      </c>
    </row>
    <row r="7906" customFormat="false" ht="15" hidden="false" customHeight="false" outlineLevel="0" collapsed="false">
      <c r="A7906" s="0" t="n">
        <f aca="false">'Profiles 8760'!A7895</f>
        <v>7893</v>
      </c>
      <c r="B7906" s="0" t="n">
        <f aca="false">'Profiles 8760'!B7895</f>
        <v>11</v>
      </c>
      <c r="C7906" s="0" t="n">
        <f aca="false">'Profiles 8760'!E7895</f>
        <v>1</v>
      </c>
      <c r="D7906" s="0" t="n">
        <f aca="false">'Profiles 8760'!F7895</f>
        <v>0</v>
      </c>
      <c r="E7906" s="0" t="n">
        <f aca="false">'Profiles 8760'!G7895</f>
        <v>0.698359</v>
      </c>
      <c r="F7906" s="0" t="n">
        <f aca="false">D7906*Assumptions!$C$11*$B$7+E7906*Assumptions!$C$12*$B$8</f>
        <v>28.5628831</v>
      </c>
      <c r="G7906" s="0" t="n">
        <f aca="false">C7906*Assumptions!$C$15</f>
        <v>200</v>
      </c>
      <c r="H7906" s="0" t="n">
        <f aca="false">MIN(F7906,G7906)</f>
        <v>28.5628831</v>
      </c>
      <c r="I7906" s="0" t="n">
        <f aca="false">IF(C7906=1,MIN(G7906-H7906,Assumptions!$C$13,P7905),0)</f>
        <v>171.4371169</v>
      </c>
      <c r="J7906" s="0" t="n">
        <f aca="false">H7906+I7906</f>
        <v>200</v>
      </c>
      <c r="K7906" s="0" t="n">
        <f aca="false">MIN(IF(C7906=1,F7906-H7906,F7906),Assumptions!$C$13,MAX(0,($B$5-P7905)/$B$6))</f>
        <v>0</v>
      </c>
      <c r="L7906" s="0" t="n">
        <f aca="false">IF(C7906=1,0,MIN(F7906-K7906,Assumptions!$C$15,MAX(0,$B$10-O7905-M7906)))</f>
        <v>0</v>
      </c>
      <c r="M7906" s="0" t="n">
        <f aca="false">'Profiles 8760'!H7895</f>
        <v>28800</v>
      </c>
      <c r="N7906" s="0" t="n">
        <f aca="false">J7906+L7906</f>
        <v>200</v>
      </c>
      <c r="O7906" s="0" t="n">
        <f aca="false">O7905+N7906</f>
        <v>731678.029221534</v>
      </c>
      <c r="P7906" s="0" t="n">
        <f aca="false">MIN($B$5,P7905+K7906*$B$6-I7906)</f>
        <v>164.6118232</v>
      </c>
      <c r="Q7906" s="0" t="n">
        <f aca="false">MAX(0,F7906-H7906-K7906-L7906)</f>
        <v>0</v>
      </c>
    </row>
    <row r="7907" customFormat="false" ht="15" hidden="false" customHeight="false" outlineLevel="0" collapsed="false">
      <c r="A7907" s="0" t="n">
        <f aca="false">'Profiles 8760'!A7896</f>
        <v>7894</v>
      </c>
      <c r="B7907" s="0" t="n">
        <f aca="false">'Profiles 8760'!B7896</f>
        <v>11</v>
      </c>
      <c r="C7907" s="0" t="n">
        <f aca="false">'Profiles 8760'!E7896</f>
        <v>0</v>
      </c>
      <c r="D7907" s="0" t="n">
        <f aca="false">'Profiles 8760'!F7896</f>
        <v>0</v>
      </c>
      <c r="E7907" s="0" t="n">
        <f aca="false">'Profiles 8760'!G7896</f>
        <v>0.817921</v>
      </c>
      <c r="F7907" s="0" t="n">
        <f aca="false">D7907*Assumptions!$C$11*$B$7+E7907*Assumptions!$C$12*$B$8</f>
        <v>33.4529689</v>
      </c>
      <c r="G7907" s="0" t="n">
        <f aca="false">C7907*Assumptions!$C$15</f>
        <v>0</v>
      </c>
      <c r="H7907" s="0" t="n">
        <f aca="false">MIN(F7907,G7907)</f>
        <v>0</v>
      </c>
      <c r="I7907" s="0" t="n">
        <f aca="false">IF(C7907=1,MIN(G7907-H7907,Assumptions!$C$13,P7906),0)</f>
        <v>0</v>
      </c>
      <c r="J7907" s="0" t="n">
        <f aca="false">H7907+I7907</f>
        <v>0</v>
      </c>
      <c r="K7907" s="0" t="n">
        <f aca="false">MIN(IF(C7907=1,F7907-H7907,F7907),Assumptions!$C$13,MAX(0,($B$5-P7906)/$B$6))</f>
        <v>33.4529689</v>
      </c>
      <c r="L7907" s="0" t="n">
        <f aca="false">IF(C7907=1,0,MIN(F7907-K7907,Assumptions!$C$15,MAX(0,$B$10-O7906-M7907)))</f>
        <v>0</v>
      </c>
      <c r="M7907" s="0" t="n">
        <f aca="false">'Profiles 8760'!H7896</f>
        <v>28800</v>
      </c>
      <c r="N7907" s="0" t="n">
        <f aca="false">J7907+L7907</f>
        <v>0</v>
      </c>
      <c r="O7907" s="0" t="n">
        <f aca="false">O7906+N7907</f>
        <v>731678.029221534</v>
      </c>
      <c r="P7907" s="0" t="n">
        <f aca="false">MIN($B$5,P7906+K7907*$B$6-I7907)</f>
        <v>193.60885664252</v>
      </c>
      <c r="Q7907" s="0" t="n">
        <f aca="false">MAX(0,F7907-H7907-K7907-L7907)</f>
        <v>0</v>
      </c>
    </row>
    <row r="7908" customFormat="false" ht="15" hidden="false" customHeight="false" outlineLevel="0" collapsed="false">
      <c r="A7908" s="0" t="n">
        <f aca="false">'Profiles 8760'!A7897</f>
        <v>7895</v>
      </c>
      <c r="B7908" s="0" t="n">
        <f aca="false">'Profiles 8760'!B7897</f>
        <v>11</v>
      </c>
      <c r="C7908" s="0" t="n">
        <f aca="false">'Profiles 8760'!E7897</f>
        <v>0</v>
      </c>
      <c r="D7908" s="0" t="n">
        <f aca="false">'Profiles 8760'!F7897</f>
        <v>0</v>
      </c>
      <c r="E7908" s="0" t="n">
        <f aca="false">'Profiles 8760'!G7897</f>
        <v>0.752816</v>
      </c>
      <c r="F7908" s="0" t="n">
        <f aca="false">D7908*Assumptions!$C$11*$B$7+E7908*Assumptions!$C$12*$B$8</f>
        <v>30.7901744</v>
      </c>
      <c r="G7908" s="0" t="n">
        <f aca="false">C7908*Assumptions!$C$15</f>
        <v>0</v>
      </c>
      <c r="H7908" s="0" t="n">
        <f aca="false">MIN(F7908,G7908)</f>
        <v>0</v>
      </c>
      <c r="I7908" s="0" t="n">
        <f aca="false">IF(C7908=1,MIN(G7908-H7908,Assumptions!$C$13,P7907),0)</f>
        <v>0</v>
      </c>
      <c r="J7908" s="0" t="n">
        <f aca="false">H7908+I7908</f>
        <v>0</v>
      </c>
      <c r="K7908" s="0" t="n">
        <f aca="false">MIN(IF(C7908=1,F7908-H7908,F7908),Assumptions!$C$13,MAX(0,($B$5-P7907)/$B$6))</f>
        <v>30.7901744</v>
      </c>
      <c r="L7908" s="0" t="n">
        <f aca="false">IF(C7908=1,0,MIN(F7908-K7908,Assumptions!$C$15,MAX(0,$B$10-O7907-M7908)))</f>
        <v>0</v>
      </c>
      <c r="M7908" s="0" t="n">
        <f aca="false">'Profiles 8760'!H7897</f>
        <v>28800</v>
      </c>
      <c r="N7908" s="0" t="n">
        <f aca="false">J7908+L7908</f>
        <v>0</v>
      </c>
      <c r="O7908" s="0" t="n">
        <f aca="false">O7907+N7908</f>
        <v>731678.029221534</v>
      </c>
      <c r="P7908" s="0" t="n">
        <f aca="false">MIN($B$5,P7907+K7908*$B$6-I7908)</f>
        <v>220.29777981244</v>
      </c>
      <c r="Q7908" s="0" t="n">
        <f aca="false">MAX(0,F7908-H7908-K7908-L7908)</f>
        <v>0</v>
      </c>
    </row>
    <row r="7909" customFormat="false" ht="15" hidden="false" customHeight="false" outlineLevel="0" collapsed="false">
      <c r="A7909" s="0" t="n">
        <f aca="false">'Profiles 8760'!A7898</f>
        <v>7896</v>
      </c>
      <c r="B7909" s="0" t="n">
        <f aca="false">'Profiles 8760'!B7898</f>
        <v>11</v>
      </c>
      <c r="C7909" s="0" t="n">
        <f aca="false">'Profiles 8760'!E7898</f>
        <v>0</v>
      </c>
      <c r="D7909" s="0" t="n">
        <f aca="false">'Profiles 8760'!F7898</f>
        <v>0</v>
      </c>
      <c r="E7909" s="0" t="n">
        <f aca="false">'Profiles 8760'!G7898</f>
        <v>0.570319</v>
      </c>
      <c r="F7909" s="0" t="n">
        <f aca="false">D7909*Assumptions!$C$11*$B$7+E7909*Assumptions!$C$12*$B$8</f>
        <v>23.3260471</v>
      </c>
      <c r="G7909" s="0" t="n">
        <f aca="false">C7909*Assumptions!$C$15</f>
        <v>0</v>
      </c>
      <c r="H7909" s="0" t="n">
        <f aca="false">MIN(F7909,G7909)</f>
        <v>0</v>
      </c>
      <c r="I7909" s="0" t="n">
        <f aca="false">IF(C7909=1,MIN(G7909-H7909,Assumptions!$C$13,P7908),0)</f>
        <v>0</v>
      </c>
      <c r="J7909" s="0" t="n">
        <f aca="false">H7909+I7909</f>
        <v>0</v>
      </c>
      <c r="K7909" s="0" t="n">
        <f aca="false">MIN(IF(C7909=1,F7909-H7909,F7909),Assumptions!$C$13,MAX(0,($B$5-P7908)/$B$6))</f>
        <v>23.3260471</v>
      </c>
      <c r="L7909" s="0" t="n">
        <f aca="false">IF(C7909=1,0,MIN(F7909-K7909,Assumptions!$C$15,MAX(0,$B$10-O7908-M7909)))</f>
        <v>0</v>
      </c>
      <c r="M7909" s="0" t="n">
        <f aca="false">'Profiles 8760'!H7898</f>
        <v>28800</v>
      </c>
      <c r="N7909" s="0" t="n">
        <f aca="false">J7909+L7909</f>
        <v>0</v>
      </c>
      <c r="O7909" s="0" t="n">
        <f aca="false">O7908+N7909</f>
        <v>731678.029221534</v>
      </c>
      <c r="P7909" s="0" t="n">
        <f aca="false">MIN($B$5,P7908+K7909*$B$6-I7909)</f>
        <v>240.51679743872</v>
      </c>
      <c r="Q7909" s="0" t="n">
        <f aca="false">MAX(0,F7909-H7909-K7909-L7909)</f>
        <v>0</v>
      </c>
    </row>
    <row r="7910" customFormat="false" ht="15" hidden="false" customHeight="false" outlineLevel="0" collapsed="false">
      <c r="A7910" s="0" t="n">
        <f aca="false">'Profiles 8760'!A7899</f>
        <v>7897</v>
      </c>
      <c r="B7910" s="0" t="n">
        <f aca="false">'Profiles 8760'!B7899</f>
        <v>11</v>
      </c>
      <c r="C7910" s="0" t="n">
        <f aca="false">'Profiles 8760'!E7899</f>
        <v>0</v>
      </c>
      <c r="D7910" s="0" t="n">
        <f aca="false">'Profiles 8760'!F7899</f>
        <v>0</v>
      </c>
      <c r="E7910" s="0" t="n">
        <f aca="false">'Profiles 8760'!G7899</f>
        <v>0.392097</v>
      </c>
      <c r="F7910" s="0" t="n">
        <f aca="false">D7910*Assumptions!$C$11*$B$7+E7910*Assumptions!$C$12*$B$8</f>
        <v>16.0367673</v>
      </c>
      <c r="G7910" s="0" t="n">
        <f aca="false">C7910*Assumptions!$C$15</f>
        <v>0</v>
      </c>
      <c r="H7910" s="0" t="n">
        <f aca="false">MIN(F7910,G7910)</f>
        <v>0</v>
      </c>
      <c r="I7910" s="0" t="n">
        <f aca="false">IF(C7910=1,MIN(G7910-H7910,Assumptions!$C$13,P7909),0)</f>
        <v>0</v>
      </c>
      <c r="J7910" s="0" t="n">
        <f aca="false">H7910+I7910</f>
        <v>0</v>
      </c>
      <c r="K7910" s="0" t="n">
        <f aca="false">MIN(IF(C7910=1,F7910-H7910,F7910),Assumptions!$C$13,MAX(0,($B$5-P7909)/$B$6))</f>
        <v>16.0367673</v>
      </c>
      <c r="L7910" s="0" t="n">
        <f aca="false">IF(C7910=1,0,MIN(F7910-K7910,Assumptions!$C$15,MAX(0,$B$10-O7909-M7910)))</f>
        <v>0</v>
      </c>
      <c r="M7910" s="0" t="n">
        <f aca="false">'Profiles 8760'!H7899</f>
        <v>28800</v>
      </c>
      <c r="N7910" s="0" t="n">
        <f aca="false">J7910+L7910</f>
        <v>0</v>
      </c>
      <c r="O7910" s="0" t="n">
        <f aca="false">O7909+N7910</f>
        <v>731678.029221534</v>
      </c>
      <c r="P7910" s="0" t="n">
        <f aca="false">MIN($B$5,P7909+K7910*$B$6-I7910)</f>
        <v>254.41746733436</v>
      </c>
      <c r="Q7910" s="0" t="n">
        <f aca="false">MAX(0,F7910-H7910-K7910-L7910)</f>
        <v>0</v>
      </c>
    </row>
    <row r="7911" customFormat="false" ht="15" hidden="false" customHeight="false" outlineLevel="0" collapsed="false">
      <c r="A7911" s="0" t="n">
        <f aca="false">'Profiles 8760'!A7900</f>
        <v>7898</v>
      </c>
      <c r="B7911" s="0" t="n">
        <f aca="false">'Profiles 8760'!B7900</f>
        <v>11</v>
      </c>
      <c r="C7911" s="0" t="n">
        <f aca="false">'Profiles 8760'!E7900</f>
        <v>0</v>
      </c>
      <c r="D7911" s="0" t="n">
        <f aca="false">'Profiles 8760'!F7900</f>
        <v>0</v>
      </c>
      <c r="E7911" s="0" t="n">
        <f aca="false">'Profiles 8760'!G7900</f>
        <v>0.33183</v>
      </c>
      <c r="F7911" s="0" t="n">
        <f aca="false">D7911*Assumptions!$C$11*$B$7+E7911*Assumptions!$C$12*$B$8</f>
        <v>13.571847</v>
      </c>
      <c r="G7911" s="0" t="n">
        <f aca="false">C7911*Assumptions!$C$15</f>
        <v>0</v>
      </c>
      <c r="H7911" s="0" t="n">
        <f aca="false">MIN(F7911,G7911)</f>
        <v>0</v>
      </c>
      <c r="I7911" s="0" t="n">
        <f aca="false">IF(C7911=1,MIN(G7911-H7911,Assumptions!$C$13,P7910),0)</f>
        <v>0</v>
      </c>
      <c r="J7911" s="0" t="n">
        <f aca="false">H7911+I7911</f>
        <v>0</v>
      </c>
      <c r="K7911" s="0" t="n">
        <f aca="false">MIN(IF(C7911=1,F7911-H7911,F7911),Assumptions!$C$13,MAX(0,($B$5-P7910)/$B$6))</f>
        <v>13.571847</v>
      </c>
      <c r="L7911" s="0" t="n">
        <f aca="false">IF(C7911=1,0,MIN(F7911-K7911,Assumptions!$C$15,MAX(0,$B$10-O7910-M7911)))</f>
        <v>0</v>
      </c>
      <c r="M7911" s="0" t="n">
        <f aca="false">'Profiles 8760'!H7900</f>
        <v>28800</v>
      </c>
      <c r="N7911" s="0" t="n">
        <f aca="false">J7911+L7911</f>
        <v>0</v>
      </c>
      <c r="O7911" s="0" t="n">
        <f aca="false">O7910+N7911</f>
        <v>731678.029221534</v>
      </c>
      <c r="P7911" s="0" t="n">
        <f aca="false">MIN($B$5,P7910+K7911*$B$6-I7911)</f>
        <v>266.18154431396</v>
      </c>
      <c r="Q7911" s="0" t="n">
        <f aca="false">MAX(0,F7911-H7911-K7911-L7911)</f>
        <v>0</v>
      </c>
    </row>
    <row r="7912" customFormat="false" ht="15" hidden="false" customHeight="false" outlineLevel="0" collapsed="false">
      <c r="A7912" s="0" t="n">
        <f aca="false">'Profiles 8760'!A7901</f>
        <v>7899</v>
      </c>
      <c r="B7912" s="0" t="n">
        <f aca="false">'Profiles 8760'!B7901</f>
        <v>11</v>
      </c>
      <c r="C7912" s="0" t="n">
        <f aca="false">'Profiles 8760'!E7901</f>
        <v>0</v>
      </c>
      <c r="D7912" s="0" t="n">
        <f aca="false">'Profiles 8760'!F7901</f>
        <v>0</v>
      </c>
      <c r="E7912" s="0" t="n">
        <f aca="false">'Profiles 8760'!G7901</f>
        <v>0.424671</v>
      </c>
      <c r="F7912" s="0" t="n">
        <f aca="false">D7912*Assumptions!$C$11*$B$7+E7912*Assumptions!$C$12*$B$8</f>
        <v>17.3690439</v>
      </c>
      <c r="G7912" s="0" t="n">
        <f aca="false">C7912*Assumptions!$C$15</f>
        <v>0</v>
      </c>
      <c r="H7912" s="0" t="n">
        <f aca="false">MIN(F7912,G7912)</f>
        <v>0</v>
      </c>
      <c r="I7912" s="0" t="n">
        <f aca="false">IF(C7912=1,MIN(G7912-H7912,Assumptions!$C$13,P7911),0)</f>
        <v>0</v>
      </c>
      <c r="J7912" s="0" t="n">
        <f aca="false">H7912+I7912</f>
        <v>0</v>
      </c>
      <c r="K7912" s="0" t="n">
        <f aca="false">MIN(IF(C7912=1,F7912-H7912,F7912),Assumptions!$C$13,MAX(0,($B$5-P7911)/$B$6))</f>
        <v>17.3690439</v>
      </c>
      <c r="L7912" s="0" t="n">
        <f aca="false">IF(C7912=1,0,MIN(F7912-K7912,Assumptions!$C$15,MAX(0,$B$10-O7911-M7912)))</f>
        <v>0</v>
      </c>
      <c r="M7912" s="0" t="n">
        <f aca="false">'Profiles 8760'!H7901</f>
        <v>28800</v>
      </c>
      <c r="N7912" s="0" t="n">
        <f aca="false">J7912+L7912</f>
        <v>0</v>
      </c>
      <c r="O7912" s="0" t="n">
        <f aca="false">O7911+N7912</f>
        <v>731678.029221534</v>
      </c>
      <c r="P7912" s="0" t="n">
        <f aca="false">MIN($B$5,P7911+K7912*$B$6-I7912)</f>
        <v>281.23703156648</v>
      </c>
      <c r="Q7912" s="0" t="n">
        <f aca="false">MAX(0,F7912-H7912-K7912-L7912)</f>
        <v>0</v>
      </c>
    </row>
    <row r="7913" customFormat="false" ht="15" hidden="false" customHeight="false" outlineLevel="0" collapsed="false">
      <c r="A7913" s="0" t="n">
        <f aca="false">'Profiles 8760'!A7902</f>
        <v>7900</v>
      </c>
      <c r="B7913" s="0" t="n">
        <f aca="false">'Profiles 8760'!B7902</f>
        <v>11</v>
      </c>
      <c r="C7913" s="0" t="n">
        <f aca="false">'Profiles 8760'!E7902</f>
        <v>0</v>
      </c>
      <c r="D7913" s="0" t="n">
        <f aca="false">'Profiles 8760'!F7902</f>
        <v>0</v>
      </c>
      <c r="E7913" s="0" t="n">
        <f aca="false">'Profiles 8760'!G7902</f>
        <v>0.404961</v>
      </c>
      <c r="F7913" s="0" t="n">
        <f aca="false">D7913*Assumptions!$C$11*$B$7+E7913*Assumptions!$C$12*$B$8</f>
        <v>16.5629049</v>
      </c>
      <c r="G7913" s="0" t="n">
        <f aca="false">C7913*Assumptions!$C$15</f>
        <v>0</v>
      </c>
      <c r="H7913" s="0" t="n">
        <f aca="false">MIN(F7913,G7913)</f>
        <v>0</v>
      </c>
      <c r="I7913" s="0" t="n">
        <f aca="false">IF(C7913=1,MIN(G7913-H7913,Assumptions!$C$13,P7912),0)</f>
        <v>0</v>
      </c>
      <c r="J7913" s="0" t="n">
        <f aca="false">H7913+I7913</f>
        <v>0</v>
      </c>
      <c r="K7913" s="0" t="n">
        <f aca="false">MIN(IF(C7913=1,F7913-H7913,F7913),Assumptions!$C$13,MAX(0,($B$5-P7912)/$B$6))</f>
        <v>16.5629049</v>
      </c>
      <c r="L7913" s="0" t="n">
        <f aca="false">IF(C7913=1,0,MIN(F7913-K7913,Assumptions!$C$15,MAX(0,$B$10-O7912-M7913)))</f>
        <v>0</v>
      </c>
      <c r="M7913" s="0" t="n">
        <f aca="false">'Profiles 8760'!H7902</f>
        <v>28800</v>
      </c>
      <c r="N7913" s="0" t="n">
        <f aca="false">J7913+L7913</f>
        <v>0</v>
      </c>
      <c r="O7913" s="0" t="n">
        <f aca="false">O7912+N7913</f>
        <v>731678.029221534</v>
      </c>
      <c r="P7913" s="0" t="n">
        <f aca="false">MIN($B$5,P7912+K7913*$B$6-I7913)</f>
        <v>295.5937575338</v>
      </c>
      <c r="Q7913" s="0" t="n">
        <f aca="false">MAX(0,F7913-H7913-K7913-L7913)</f>
        <v>0</v>
      </c>
    </row>
    <row r="7914" customFormat="false" ht="15" hidden="false" customHeight="false" outlineLevel="0" collapsed="false">
      <c r="A7914" s="0" t="n">
        <f aca="false">'Profiles 8760'!A7903</f>
        <v>7901</v>
      </c>
      <c r="B7914" s="0" t="n">
        <f aca="false">'Profiles 8760'!B7903</f>
        <v>11</v>
      </c>
      <c r="C7914" s="0" t="n">
        <f aca="false">'Profiles 8760'!E7903</f>
        <v>0</v>
      </c>
      <c r="D7914" s="0" t="n">
        <f aca="false">'Profiles 8760'!F7903</f>
        <v>0</v>
      </c>
      <c r="E7914" s="0" t="n">
        <f aca="false">'Profiles 8760'!G7903</f>
        <v>0.397435</v>
      </c>
      <c r="F7914" s="0" t="n">
        <f aca="false">D7914*Assumptions!$C$11*$B$7+E7914*Assumptions!$C$12*$B$8</f>
        <v>16.2550915</v>
      </c>
      <c r="G7914" s="0" t="n">
        <f aca="false">C7914*Assumptions!$C$15</f>
        <v>0</v>
      </c>
      <c r="H7914" s="0" t="n">
        <f aca="false">MIN(F7914,G7914)</f>
        <v>0</v>
      </c>
      <c r="I7914" s="0" t="n">
        <f aca="false">IF(C7914=1,MIN(G7914-H7914,Assumptions!$C$13,P7913),0)</f>
        <v>0</v>
      </c>
      <c r="J7914" s="0" t="n">
        <f aca="false">H7914+I7914</f>
        <v>0</v>
      </c>
      <c r="K7914" s="0" t="n">
        <f aca="false">MIN(IF(C7914=1,F7914-H7914,F7914),Assumptions!$C$13,MAX(0,($B$5-P7913)/$B$6))</f>
        <v>16.2550915</v>
      </c>
      <c r="L7914" s="0" t="n">
        <f aca="false">IF(C7914=1,0,MIN(F7914-K7914,Assumptions!$C$15,MAX(0,$B$10-O7913-M7914)))</f>
        <v>0</v>
      </c>
      <c r="M7914" s="0" t="n">
        <f aca="false">'Profiles 8760'!H7903</f>
        <v>28800</v>
      </c>
      <c r="N7914" s="0" t="n">
        <f aca="false">J7914+L7914</f>
        <v>0</v>
      </c>
      <c r="O7914" s="0" t="n">
        <f aca="false">O7913+N7914</f>
        <v>731678.029221534</v>
      </c>
      <c r="P7914" s="0" t="n">
        <f aca="false">MIN($B$5,P7913+K7914*$B$6-I7914)</f>
        <v>309.683670846</v>
      </c>
      <c r="Q7914" s="0" t="n">
        <f aca="false">MAX(0,F7914-H7914-K7914-L7914)</f>
        <v>0</v>
      </c>
    </row>
    <row r="7915" customFormat="false" ht="15" hidden="false" customHeight="false" outlineLevel="0" collapsed="false">
      <c r="A7915" s="0" t="n">
        <f aca="false">'Profiles 8760'!A7904</f>
        <v>7902</v>
      </c>
      <c r="B7915" s="0" t="n">
        <f aca="false">'Profiles 8760'!B7904</f>
        <v>11</v>
      </c>
      <c r="C7915" s="0" t="n">
        <f aca="false">'Profiles 8760'!E7904</f>
        <v>0</v>
      </c>
      <c r="D7915" s="0" t="n">
        <f aca="false">'Profiles 8760'!F7904</f>
        <v>0</v>
      </c>
      <c r="E7915" s="0" t="n">
        <f aca="false">'Profiles 8760'!G7904</f>
        <v>0.603909</v>
      </c>
      <c r="F7915" s="0" t="n">
        <f aca="false">D7915*Assumptions!$C$11*$B$7+E7915*Assumptions!$C$12*$B$8</f>
        <v>24.6998781</v>
      </c>
      <c r="G7915" s="0" t="n">
        <f aca="false">C7915*Assumptions!$C$15</f>
        <v>0</v>
      </c>
      <c r="H7915" s="0" t="n">
        <f aca="false">MIN(F7915,G7915)</f>
        <v>0</v>
      </c>
      <c r="I7915" s="0" t="n">
        <f aca="false">IF(C7915=1,MIN(G7915-H7915,Assumptions!$C$13,P7914),0)</f>
        <v>0</v>
      </c>
      <c r="J7915" s="0" t="n">
        <f aca="false">H7915+I7915</f>
        <v>0</v>
      </c>
      <c r="K7915" s="0" t="n">
        <f aca="false">MIN(IF(C7915=1,F7915-H7915,F7915),Assumptions!$C$13,MAX(0,($B$5-P7914)/$B$6))</f>
        <v>24.6998781</v>
      </c>
      <c r="L7915" s="0" t="n">
        <f aca="false">IF(C7915=1,0,MIN(F7915-K7915,Assumptions!$C$15,MAX(0,$B$10-O7914-M7915)))</f>
        <v>0</v>
      </c>
      <c r="M7915" s="0" t="n">
        <f aca="false">'Profiles 8760'!H7904</f>
        <v>28800</v>
      </c>
      <c r="N7915" s="0" t="n">
        <f aca="false">J7915+L7915</f>
        <v>0</v>
      </c>
      <c r="O7915" s="0" t="n">
        <f aca="false">O7914+N7915</f>
        <v>731678.029221534</v>
      </c>
      <c r="P7915" s="0" t="n">
        <f aca="false">MIN($B$5,P7914+K7915*$B$6-I7915)</f>
        <v>331.09352518308</v>
      </c>
      <c r="Q7915" s="0" t="n">
        <f aca="false">MAX(0,F7915-H7915-K7915-L7915)</f>
        <v>0</v>
      </c>
    </row>
    <row r="7916" customFormat="false" ht="15" hidden="false" customHeight="false" outlineLevel="0" collapsed="false">
      <c r="A7916" s="0" t="n">
        <f aca="false">'Profiles 8760'!A7905</f>
        <v>7903</v>
      </c>
      <c r="B7916" s="0" t="n">
        <f aca="false">'Profiles 8760'!B7905</f>
        <v>11</v>
      </c>
      <c r="C7916" s="0" t="n">
        <f aca="false">'Profiles 8760'!E7905</f>
        <v>0</v>
      </c>
      <c r="D7916" s="0" t="n">
        <f aca="false">'Profiles 8760'!F7905</f>
        <v>0</v>
      </c>
      <c r="E7916" s="0" t="n">
        <f aca="false">'Profiles 8760'!G7905</f>
        <v>0.399004</v>
      </c>
      <c r="F7916" s="0" t="n">
        <f aca="false">D7916*Assumptions!$C$11*$B$7+E7916*Assumptions!$C$12*$B$8</f>
        <v>16.3192636</v>
      </c>
      <c r="G7916" s="0" t="n">
        <f aca="false">C7916*Assumptions!$C$15</f>
        <v>0</v>
      </c>
      <c r="H7916" s="0" t="n">
        <f aca="false">MIN(F7916,G7916)</f>
        <v>0</v>
      </c>
      <c r="I7916" s="0" t="n">
        <f aca="false">IF(C7916=1,MIN(G7916-H7916,Assumptions!$C$13,P7915),0)</f>
        <v>0</v>
      </c>
      <c r="J7916" s="0" t="n">
        <f aca="false">H7916+I7916</f>
        <v>0</v>
      </c>
      <c r="K7916" s="0" t="n">
        <f aca="false">MIN(IF(C7916=1,F7916-H7916,F7916),Assumptions!$C$13,MAX(0,($B$5-P7915)/$B$6))</f>
        <v>16.3192636</v>
      </c>
      <c r="L7916" s="0" t="n">
        <f aca="false">IF(C7916=1,0,MIN(F7916-K7916,Assumptions!$C$15,MAX(0,$B$10-O7915-M7916)))</f>
        <v>0</v>
      </c>
      <c r="M7916" s="0" t="n">
        <f aca="false">'Profiles 8760'!H7905</f>
        <v>28800</v>
      </c>
      <c r="N7916" s="0" t="n">
        <f aca="false">J7916+L7916</f>
        <v>0</v>
      </c>
      <c r="O7916" s="0" t="n">
        <f aca="false">O7915+N7916</f>
        <v>731678.029221534</v>
      </c>
      <c r="P7916" s="0" t="n">
        <f aca="false">MIN($B$5,P7915+K7916*$B$6-I7916)</f>
        <v>345.23906287156</v>
      </c>
      <c r="Q7916" s="0" t="n">
        <f aca="false">MAX(0,F7916-H7916-K7916-L7916)</f>
        <v>0</v>
      </c>
    </row>
    <row r="7917" customFormat="false" ht="15" hidden="false" customHeight="false" outlineLevel="0" collapsed="false">
      <c r="A7917" s="0" t="n">
        <f aca="false">'Profiles 8760'!A7906</f>
        <v>7904</v>
      </c>
      <c r="B7917" s="0" t="n">
        <f aca="false">'Profiles 8760'!B7906</f>
        <v>11</v>
      </c>
      <c r="C7917" s="0" t="n">
        <f aca="false">'Profiles 8760'!E7906</f>
        <v>1</v>
      </c>
      <c r="D7917" s="0" t="n">
        <f aca="false">'Profiles 8760'!F7906</f>
        <v>0.081403</v>
      </c>
      <c r="E7917" s="0" t="n">
        <f aca="false">'Profiles 8760'!G7906</f>
        <v>0.392788</v>
      </c>
      <c r="F7917" s="0" t="n">
        <f aca="false">D7917*Assumptions!$C$11*$B$7+E7917*Assumptions!$C$12*$B$8</f>
        <v>39.5742156</v>
      </c>
      <c r="G7917" s="0" t="n">
        <f aca="false">C7917*Assumptions!$C$15</f>
        <v>200</v>
      </c>
      <c r="H7917" s="0" t="n">
        <f aca="false">MIN(F7917,G7917)</f>
        <v>39.5742156</v>
      </c>
      <c r="I7917" s="0" t="n">
        <f aca="false">IF(C7917=1,MIN(G7917-H7917,Assumptions!$C$13,P7916),0)</f>
        <v>160.4257844</v>
      </c>
      <c r="J7917" s="0" t="n">
        <f aca="false">H7917+I7917</f>
        <v>200</v>
      </c>
      <c r="K7917" s="0" t="n">
        <f aca="false">MIN(IF(C7917=1,F7917-H7917,F7917),Assumptions!$C$13,MAX(0,($B$5-P7916)/$B$6))</f>
        <v>0</v>
      </c>
      <c r="L7917" s="0" t="n">
        <f aca="false">IF(C7917=1,0,MIN(F7917-K7917,Assumptions!$C$15,MAX(0,$B$10-O7916-M7917)))</f>
        <v>0</v>
      </c>
      <c r="M7917" s="0" t="n">
        <f aca="false">'Profiles 8760'!H7906</f>
        <v>28600</v>
      </c>
      <c r="N7917" s="0" t="n">
        <f aca="false">J7917+L7917</f>
        <v>200</v>
      </c>
      <c r="O7917" s="0" t="n">
        <f aca="false">O7916+N7917</f>
        <v>731878.029221534</v>
      </c>
      <c r="P7917" s="0" t="n">
        <f aca="false">MIN($B$5,P7916+K7917*$B$6-I7917)</f>
        <v>184.81327847156</v>
      </c>
      <c r="Q7917" s="0" t="n">
        <f aca="false">MAX(0,F7917-H7917-K7917-L7917)</f>
        <v>0</v>
      </c>
    </row>
    <row r="7918" customFormat="false" ht="15" hidden="false" customHeight="false" outlineLevel="0" collapsed="false">
      <c r="A7918" s="0" t="n">
        <f aca="false">'Profiles 8760'!A7907</f>
        <v>7905</v>
      </c>
      <c r="B7918" s="0" t="n">
        <f aca="false">'Profiles 8760'!B7907</f>
        <v>11</v>
      </c>
      <c r="C7918" s="0" t="n">
        <f aca="false">'Profiles 8760'!E7907</f>
        <v>1</v>
      </c>
      <c r="D7918" s="0" t="n">
        <f aca="false">'Profiles 8760'!F7907</f>
        <v>0.381177</v>
      </c>
      <c r="E7918" s="0" t="n">
        <f aca="false">'Profiles 8760'!G7907</f>
        <v>0.725435</v>
      </c>
      <c r="F7918" s="0" t="n">
        <f aca="false">D7918*Assumptions!$C$11*$B$7+E7918*Assumptions!$C$12*$B$8</f>
        <v>139.7542091</v>
      </c>
      <c r="G7918" s="0" t="n">
        <f aca="false">C7918*Assumptions!$C$15</f>
        <v>200</v>
      </c>
      <c r="H7918" s="0" t="n">
        <f aca="false">MIN(F7918,G7918)</f>
        <v>139.7542091</v>
      </c>
      <c r="I7918" s="0" t="n">
        <f aca="false">IF(C7918=1,MIN(G7918-H7918,Assumptions!$C$13,P7917),0)</f>
        <v>60.2457909</v>
      </c>
      <c r="J7918" s="0" t="n">
        <f aca="false">H7918+I7918</f>
        <v>200</v>
      </c>
      <c r="K7918" s="0" t="n">
        <f aca="false">MIN(IF(C7918=1,F7918-H7918,F7918),Assumptions!$C$13,MAX(0,($B$5-P7917)/$B$6))</f>
        <v>0</v>
      </c>
      <c r="L7918" s="0" t="n">
        <f aca="false">IF(C7918=1,0,MIN(F7918-K7918,Assumptions!$C$15,MAX(0,$B$10-O7917-M7918)))</f>
        <v>0</v>
      </c>
      <c r="M7918" s="0" t="n">
        <f aca="false">'Profiles 8760'!H7907</f>
        <v>28400</v>
      </c>
      <c r="N7918" s="0" t="n">
        <f aca="false">J7918+L7918</f>
        <v>200</v>
      </c>
      <c r="O7918" s="0" t="n">
        <f aca="false">O7917+N7918</f>
        <v>732078.029221534</v>
      </c>
      <c r="P7918" s="0" t="n">
        <f aca="false">MIN($B$5,P7917+K7918*$B$6-I7918)</f>
        <v>124.56748757156</v>
      </c>
      <c r="Q7918" s="0" t="n">
        <f aca="false">MAX(0,F7918-H7918-K7918-L7918)</f>
        <v>0</v>
      </c>
    </row>
    <row r="7919" customFormat="false" ht="15" hidden="false" customHeight="false" outlineLevel="0" collapsed="false">
      <c r="A7919" s="0" t="n">
        <f aca="false">'Profiles 8760'!A7908</f>
        <v>7906</v>
      </c>
      <c r="B7919" s="0" t="n">
        <f aca="false">'Profiles 8760'!B7908</f>
        <v>11</v>
      </c>
      <c r="C7919" s="0" t="n">
        <f aca="false">'Profiles 8760'!E7908</f>
        <v>0</v>
      </c>
      <c r="D7919" s="0" t="n">
        <f aca="false">'Profiles 8760'!F7908</f>
        <v>0.718224</v>
      </c>
      <c r="E7919" s="0" t="n">
        <f aca="false">'Profiles 8760'!G7908</f>
        <v>0.893405</v>
      </c>
      <c r="F7919" s="0" t="n">
        <f aca="false">D7919*Assumptions!$C$11*$B$7+E7919*Assumptions!$C$12*$B$8</f>
        <v>243.9633557</v>
      </c>
      <c r="G7919" s="0" t="n">
        <f aca="false">C7919*Assumptions!$C$15</f>
        <v>0</v>
      </c>
      <c r="H7919" s="0" t="n">
        <f aca="false">MIN(F7919,G7919)</f>
        <v>0</v>
      </c>
      <c r="I7919" s="0" t="n">
        <f aca="false">IF(C7919=1,MIN(G7919-H7919,Assumptions!$C$13,P7918),0)</f>
        <v>0</v>
      </c>
      <c r="J7919" s="0" t="n">
        <f aca="false">H7919+I7919</f>
        <v>0</v>
      </c>
      <c r="K7919" s="0" t="n">
        <f aca="false">MIN(IF(C7919=1,F7919-H7919,F7919),Assumptions!$C$13,MAX(0,($B$5-P7918)/$B$6))</f>
        <v>180</v>
      </c>
      <c r="L7919" s="0" t="n">
        <f aca="false">IF(C7919=1,0,MIN(F7919-K7919,Assumptions!$C$15,MAX(0,$B$10-O7918-M7919)))</f>
        <v>63.9633557</v>
      </c>
      <c r="M7919" s="0" t="n">
        <f aca="false">'Profiles 8760'!H7908</f>
        <v>28400</v>
      </c>
      <c r="N7919" s="0" t="n">
        <f aca="false">J7919+L7919</f>
        <v>63.9633557</v>
      </c>
      <c r="O7919" s="0" t="n">
        <f aca="false">O7918+N7919</f>
        <v>732141.992577234</v>
      </c>
      <c r="P7919" s="0" t="n">
        <f aca="false">MIN($B$5,P7918+K7919*$B$6-I7919)</f>
        <v>280.59148757156</v>
      </c>
      <c r="Q7919" s="0" t="n">
        <f aca="false">MAX(0,F7919-H7919-K7919-L7919)</f>
        <v>0</v>
      </c>
    </row>
    <row r="7920" customFormat="false" ht="15" hidden="false" customHeight="false" outlineLevel="0" collapsed="false">
      <c r="A7920" s="0" t="n">
        <f aca="false">'Profiles 8760'!A7909</f>
        <v>7907</v>
      </c>
      <c r="B7920" s="0" t="n">
        <f aca="false">'Profiles 8760'!B7909</f>
        <v>11</v>
      </c>
      <c r="C7920" s="0" t="n">
        <f aca="false">'Profiles 8760'!E7909</f>
        <v>0</v>
      </c>
      <c r="D7920" s="0" t="n">
        <f aca="false">'Profiles 8760'!F7909</f>
        <v>1</v>
      </c>
      <c r="E7920" s="0" t="n">
        <f aca="false">'Profiles 8760'!G7909</f>
        <v>1</v>
      </c>
      <c r="F7920" s="0" t="n">
        <f aca="false">D7920*Assumptions!$C$11*$B$7+E7920*Assumptions!$C$12*$B$8</f>
        <v>329.7</v>
      </c>
      <c r="G7920" s="0" t="n">
        <f aca="false">C7920*Assumptions!$C$15</f>
        <v>0</v>
      </c>
      <c r="H7920" s="0" t="n">
        <f aca="false">MIN(F7920,G7920)</f>
        <v>0</v>
      </c>
      <c r="I7920" s="0" t="n">
        <f aca="false">IF(C7920=1,MIN(G7920-H7920,Assumptions!$C$13,P7919),0)</f>
        <v>0</v>
      </c>
      <c r="J7920" s="0" t="n">
        <f aca="false">H7920+I7920</f>
        <v>0</v>
      </c>
      <c r="K7920" s="0" t="n">
        <f aca="false">MIN(IF(C7920=1,F7920-H7920,F7920),Assumptions!$C$13,MAX(0,($B$5-P7919)/$B$6))</f>
        <v>180</v>
      </c>
      <c r="L7920" s="0" t="n">
        <f aca="false">IF(C7920=1,0,MIN(F7920-K7920,Assumptions!$C$15,MAX(0,$B$10-O7919-M7920)))</f>
        <v>149.7</v>
      </c>
      <c r="M7920" s="0" t="n">
        <f aca="false">'Profiles 8760'!H7909</f>
        <v>28400</v>
      </c>
      <c r="N7920" s="0" t="n">
        <f aca="false">J7920+L7920</f>
        <v>149.7</v>
      </c>
      <c r="O7920" s="0" t="n">
        <f aca="false">O7919+N7920</f>
        <v>732291.692577234</v>
      </c>
      <c r="P7920" s="0" t="n">
        <f aca="false">MIN($B$5,P7919+K7920*$B$6-I7920)</f>
        <v>436.61548757156</v>
      </c>
      <c r="Q7920" s="0" t="n">
        <f aca="false">MAX(0,F7920-H7920-K7920-L7920)</f>
        <v>0</v>
      </c>
    </row>
    <row r="7921" customFormat="false" ht="15" hidden="false" customHeight="false" outlineLevel="0" collapsed="false">
      <c r="A7921" s="0" t="n">
        <f aca="false">'Profiles 8760'!A7910</f>
        <v>7908</v>
      </c>
      <c r="B7921" s="0" t="n">
        <f aca="false">'Profiles 8760'!B7910</f>
        <v>11</v>
      </c>
      <c r="C7921" s="0" t="n">
        <f aca="false">'Profiles 8760'!E7910</f>
        <v>0</v>
      </c>
      <c r="D7921" s="0" t="n">
        <f aca="false">'Profiles 8760'!F7910</f>
        <v>1</v>
      </c>
      <c r="E7921" s="0" t="n">
        <f aca="false">'Profiles 8760'!G7910</f>
        <v>1</v>
      </c>
      <c r="F7921" s="0" t="n">
        <f aca="false">D7921*Assumptions!$C$11*$B$7+E7921*Assumptions!$C$12*$B$8</f>
        <v>329.7</v>
      </c>
      <c r="G7921" s="0" t="n">
        <f aca="false">C7921*Assumptions!$C$15</f>
        <v>0</v>
      </c>
      <c r="H7921" s="0" t="n">
        <f aca="false">MIN(F7921,G7921)</f>
        <v>0</v>
      </c>
      <c r="I7921" s="0" t="n">
        <f aca="false">IF(C7921=1,MIN(G7921-H7921,Assumptions!$C$13,P7920),0)</f>
        <v>0</v>
      </c>
      <c r="J7921" s="0" t="n">
        <f aca="false">H7921+I7921</f>
        <v>0</v>
      </c>
      <c r="K7921" s="0" t="n">
        <f aca="false">MIN(IF(C7921=1,F7921-H7921,F7921),Assumptions!$C$13,MAX(0,($B$5-P7920)/$B$6))</f>
        <v>85.5958842044763</v>
      </c>
      <c r="L7921" s="0" t="n">
        <f aca="false">IF(C7921=1,0,MIN(F7921-K7921,Assumptions!$C$15,MAX(0,$B$10-O7920-M7921)))</f>
        <v>200</v>
      </c>
      <c r="M7921" s="0" t="n">
        <f aca="false">'Profiles 8760'!H7910</f>
        <v>28400</v>
      </c>
      <c r="N7921" s="0" t="n">
        <f aca="false">J7921+L7921</f>
        <v>200</v>
      </c>
      <c r="O7921" s="0" t="n">
        <f aca="false">O7920+N7921</f>
        <v>732491.692577234</v>
      </c>
      <c r="P7921" s="0" t="n">
        <f aca="false">MIN($B$5,P7920+K7921*$B$6-I7921)</f>
        <v>510.81</v>
      </c>
      <c r="Q7921" s="0" t="n">
        <f aca="false">MAX(0,F7921-H7921-K7921-L7921)</f>
        <v>44.1041157955237</v>
      </c>
    </row>
    <row r="7922" customFormat="false" ht="15" hidden="false" customHeight="false" outlineLevel="0" collapsed="false">
      <c r="A7922" s="0" t="n">
        <f aca="false">'Profiles 8760'!A7911</f>
        <v>7909</v>
      </c>
      <c r="B7922" s="0" t="n">
        <f aca="false">'Profiles 8760'!B7911</f>
        <v>11</v>
      </c>
      <c r="C7922" s="0" t="n">
        <f aca="false">'Profiles 8760'!E7911</f>
        <v>0</v>
      </c>
      <c r="D7922" s="0" t="n">
        <f aca="false">'Profiles 8760'!F7911</f>
        <v>1</v>
      </c>
      <c r="E7922" s="0" t="n">
        <f aca="false">'Profiles 8760'!G7911</f>
        <v>0.924806</v>
      </c>
      <c r="F7922" s="0" t="n">
        <f aca="false">D7922*Assumptions!$C$11*$B$7+E7922*Assumptions!$C$12*$B$8</f>
        <v>326.6245654</v>
      </c>
      <c r="G7922" s="0" t="n">
        <f aca="false">C7922*Assumptions!$C$15</f>
        <v>0</v>
      </c>
      <c r="H7922" s="0" t="n">
        <f aca="false">MIN(F7922,G7922)</f>
        <v>0</v>
      </c>
      <c r="I7922" s="0" t="n">
        <f aca="false">IF(C7922=1,MIN(G7922-H7922,Assumptions!$C$13,P7921),0)</f>
        <v>0</v>
      </c>
      <c r="J7922" s="0" t="n">
        <f aca="false">H7922+I7922</f>
        <v>0</v>
      </c>
      <c r="K7922" s="0" t="n">
        <f aca="false">MIN(IF(C7922=1,F7922-H7922,F7922),Assumptions!$C$13,MAX(0,($B$5-P7921)/$B$6))</f>
        <v>0</v>
      </c>
      <c r="L7922" s="0" t="n">
        <f aca="false">IF(C7922=1,0,MIN(F7922-K7922,Assumptions!$C$15,MAX(0,$B$10-O7921-M7922)))</f>
        <v>200</v>
      </c>
      <c r="M7922" s="0" t="n">
        <f aca="false">'Profiles 8760'!H7911</f>
        <v>28400</v>
      </c>
      <c r="N7922" s="0" t="n">
        <f aca="false">J7922+L7922</f>
        <v>200</v>
      </c>
      <c r="O7922" s="0" t="n">
        <f aca="false">O7921+N7922</f>
        <v>732691.692577234</v>
      </c>
      <c r="P7922" s="0" t="n">
        <f aca="false">MIN($B$5,P7921+K7922*$B$6-I7922)</f>
        <v>510.81</v>
      </c>
      <c r="Q7922" s="0" t="n">
        <f aca="false">MAX(0,F7922-H7922-K7922-L7922)</f>
        <v>126.6245654</v>
      </c>
    </row>
    <row r="7923" customFormat="false" ht="15" hidden="false" customHeight="false" outlineLevel="0" collapsed="false">
      <c r="A7923" s="0" t="n">
        <f aca="false">'Profiles 8760'!A7912</f>
        <v>7910</v>
      </c>
      <c r="B7923" s="0" t="n">
        <f aca="false">'Profiles 8760'!B7912</f>
        <v>11</v>
      </c>
      <c r="C7923" s="0" t="n">
        <f aca="false">'Profiles 8760'!E7912</f>
        <v>0</v>
      </c>
      <c r="D7923" s="0" t="n">
        <f aca="false">'Profiles 8760'!F7912</f>
        <v>1</v>
      </c>
      <c r="E7923" s="0" t="n">
        <f aca="false">'Profiles 8760'!G7912</f>
        <v>1</v>
      </c>
      <c r="F7923" s="0" t="n">
        <f aca="false">D7923*Assumptions!$C$11*$B$7+E7923*Assumptions!$C$12*$B$8</f>
        <v>329.7</v>
      </c>
      <c r="G7923" s="0" t="n">
        <f aca="false">C7923*Assumptions!$C$15</f>
        <v>0</v>
      </c>
      <c r="H7923" s="0" t="n">
        <f aca="false">MIN(F7923,G7923)</f>
        <v>0</v>
      </c>
      <c r="I7923" s="0" t="n">
        <f aca="false">IF(C7923=1,MIN(G7923-H7923,Assumptions!$C$13,P7922),0)</f>
        <v>0</v>
      </c>
      <c r="J7923" s="0" t="n">
        <f aca="false">H7923+I7923</f>
        <v>0</v>
      </c>
      <c r="K7923" s="0" t="n">
        <f aca="false">MIN(IF(C7923=1,F7923-H7923,F7923),Assumptions!$C$13,MAX(0,($B$5-P7922)/$B$6))</f>
        <v>0</v>
      </c>
      <c r="L7923" s="0" t="n">
        <f aca="false">IF(C7923=1,0,MIN(F7923-K7923,Assumptions!$C$15,MAX(0,$B$10-O7922-M7923)))</f>
        <v>200</v>
      </c>
      <c r="M7923" s="0" t="n">
        <f aca="false">'Profiles 8760'!H7912</f>
        <v>28400</v>
      </c>
      <c r="N7923" s="0" t="n">
        <f aca="false">J7923+L7923</f>
        <v>200</v>
      </c>
      <c r="O7923" s="0" t="n">
        <f aca="false">O7922+N7923</f>
        <v>732891.692577234</v>
      </c>
      <c r="P7923" s="0" t="n">
        <f aca="false">MIN($B$5,P7922+K7923*$B$6-I7923)</f>
        <v>510.81</v>
      </c>
      <c r="Q7923" s="0" t="n">
        <f aca="false">MAX(0,F7923-H7923-K7923-L7923)</f>
        <v>129.7</v>
      </c>
    </row>
    <row r="7924" customFormat="false" ht="15" hidden="false" customHeight="false" outlineLevel="0" collapsed="false">
      <c r="A7924" s="0" t="n">
        <f aca="false">'Profiles 8760'!A7913</f>
        <v>7911</v>
      </c>
      <c r="B7924" s="0" t="n">
        <f aca="false">'Profiles 8760'!B7913</f>
        <v>11</v>
      </c>
      <c r="C7924" s="0" t="n">
        <f aca="false">'Profiles 8760'!E7913</f>
        <v>0</v>
      </c>
      <c r="D7924" s="0" t="n">
        <f aca="false">'Profiles 8760'!F7913</f>
        <v>1</v>
      </c>
      <c r="E7924" s="0" t="n">
        <f aca="false">'Profiles 8760'!G7913</f>
        <v>0.929976</v>
      </c>
      <c r="F7924" s="0" t="n">
        <f aca="false">D7924*Assumptions!$C$11*$B$7+E7924*Assumptions!$C$12*$B$8</f>
        <v>326.8360184</v>
      </c>
      <c r="G7924" s="0" t="n">
        <f aca="false">C7924*Assumptions!$C$15</f>
        <v>0</v>
      </c>
      <c r="H7924" s="0" t="n">
        <f aca="false">MIN(F7924,G7924)</f>
        <v>0</v>
      </c>
      <c r="I7924" s="0" t="n">
        <f aca="false">IF(C7924=1,MIN(G7924-H7924,Assumptions!$C$13,P7923),0)</f>
        <v>0</v>
      </c>
      <c r="J7924" s="0" t="n">
        <f aca="false">H7924+I7924</f>
        <v>0</v>
      </c>
      <c r="K7924" s="0" t="n">
        <f aca="false">MIN(IF(C7924=1,F7924-H7924,F7924),Assumptions!$C$13,MAX(0,($B$5-P7923)/$B$6))</f>
        <v>0</v>
      </c>
      <c r="L7924" s="0" t="n">
        <f aca="false">IF(C7924=1,0,MIN(F7924-K7924,Assumptions!$C$15,MAX(0,$B$10-O7923-M7924)))</f>
        <v>200</v>
      </c>
      <c r="M7924" s="0" t="n">
        <f aca="false">'Profiles 8760'!H7913</f>
        <v>28400</v>
      </c>
      <c r="N7924" s="0" t="n">
        <f aca="false">J7924+L7924</f>
        <v>200</v>
      </c>
      <c r="O7924" s="0" t="n">
        <f aca="false">O7923+N7924</f>
        <v>733091.692577234</v>
      </c>
      <c r="P7924" s="0" t="n">
        <f aca="false">MIN($B$5,P7923+K7924*$B$6-I7924)</f>
        <v>510.81</v>
      </c>
      <c r="Q7924" s="0" t="n">
        <f aca="false">MAX(0,F7924-H7924-K7924-L7924)</f>
        <v>126.8360184</v>
      </c>
    </row>
    <row r="7925" customFormat="false" ht="15" hidden="false" customHeight="false" outlineLevel="0" collapsed="false">
      <c r="A7925" s="0" t="n">
        <f aca="false">'Profiles 8760'!A7914</f>
        <v>7912</v>
      </c>
      <c r="B7925" s="0" t="n">
        <f aca="false">'Profiles 8760'!B7914</f>
        <v>11</v>
      </c>
      <c r="C7925" s="0" t="n">
        <f aca="false">'Profiles 8760'!E7914</f>
        <v>0</v>
      </c>
      <c r="D7925" s="0" t="n">
        <f aca="false">'Profiles 8760'!F7914</f>
        <v>0.718224</v>
      </c>
      <c r="E7925" s="0" t="n">
        <f aca="false">'Profiles 8760'!G7914</f>
        <v>0.756561</v>
      </c>
      <c r="F7925" s="0" t="n">
        <f aca="false">D7925*Assumptions!$C$11*$B$7+E7925*Assumptions!$C$12*$B$8</f>
        <v>238.3664361</v>
      </c>
      <c r="G7925" s="0" t="n">
        <f aca="false">C7925*Assumptions!$C$15</f>
        <v>0</v>
      </c>
      <c r="H7925" s="0" t="n">
        <f aca="false">MIN(F7925,G7925)</f>
        <v>0</v>
      </c>
      <c r="I7925" s="0" t="n">
        <f aca="false">IF(C7925=1,MIN(G7925-H7925,Assumptions!$C$13,P7924),0)</f>
        <v>0</v>
      </c>
      <c r="J7925" s="0" t="n">
        <f aca="false">H7925+I7925</f>
        <v>0</v>
      </c>
      <c r="K7925" s="0" t="n">
        <f aca="false">MIN(IF(C7925=1,F7925-H7925,F7925),Assumptions!$C$13,MAX(0,($B$5-P7924)/$B$6))</f>
        <v>0</v>
      </c>
      <c r="L7925" s="0" t="n">
        <f aca="false">IF(C7925=1,0,MIN(F7925-K7925,Assumptions!$C$15,MAX(0,$B$10-O7924-M7925)))</f>
        <v>200</v>
      </c>
      <c r="M7925" s="0" t="n">
        <f aca="false">'Profiles 8760'!H7914</f>
        <v>28400</v>
      </c>
      <c r="N7925" s="0" t="n">
        <f aca="false">J7925+L7925</f>
        <v>200</v>
      </c>
      <c r="O7925" s="0" t="n">
        <f aca="false">O7924+N7925</f>
        <v>733291.692577234</v>
      </c>
      <c r="P7925" s="0" t="n">
        <f aca="false">MIN($B$5,P7924+K7925*$B$6-I7925)</f>
        <v>510.81</v>
      </c>
      <c r="Q7925" s="0" t="n">
        <f aca="false">MAX(0,F7925-H7925-K7925-L7925)</f>
        <v>38.3664361</v>
      </c>
    </row>
    <row r="7926" customFormat="false" ht="15" hidden="false" customHeight="false" outlineLevel="0" collapsed="false">
      <c r="A7926" s="0" t="n">
        <f aca="false">'Profiles 8760'!A7915</f>
        <v>7913</v>
      </c>
      <c r="B7926" s="0" t="n">
        <f aca="false">'Profiles 8760'!B7915</f>
        <v>11</v>
      </c>
      <c r="C7926" s="0" t="n">
        <f aca="false">'Profiles 8760'!E7915</f>
        <v>0</v>
      </c>
      <c r="D7926" s="0" t="n">
        <f aca="false">'Profiles 8760'!F7915</f>
        <v>0.381177</v>
      </c>
      <c r="E7926" s="0" t="n">
        <f aca="false">'Profiles 8760'!G7915</f>
        <v>0.951042</v>
      </c>
      <c r="F7926" s="0" t="n">
        <f aca="false">D7926*Assumptions!$C$11*$B$7+E7926*Assumptions!$C$12*$B$8</f>
        <v>148.9815354</v>
      </c>
      <c r="G7926" s="0" t="n">
        <f aca="false">C7926*Assumptions!$C$15</f>
        <v>0</v>
      </c>
      <c r="H7926" s="0" t="n">
        <f aca="false">MIN(F7926,G7926)</f>
        <v>0</v>
      </c>
      <c r="I7926" s="0" t="n">
        <f aca="false">IF(C7926=1,MIN(G7926-H7926,Assumptions!$C$13,P7925),0)</f>
        <v>0</v>
      </c>
      <c r="J7926" s="0" t="n">
        <f aca="false">H7926+I7926</f>
        <v>0</v>
      </c>
      <c r="K7926" s="0" t="n">
        <f aca="false">MIN(IF(C7926=1,F7926-H7926,F7926),Assumptions!$C$13,MAX(0,($B$5-P7925)/$B$6))</f>
        <v>0</v>
      </c>
      <c r="L7926" s="0" t="n">
        <f aca="false">IF(C7926=1,0,MIN(F7926-K7926,Assumptions!$C$15,MAX(0,$B$10-O7925-M7926)))</f>
        <v>148.9815354</v>
      </c>
      <c r="M7926" s="0" t="n">
        <f aca="false">'Profiles 8760'!H7915</f>
        <v>28400</v>
      </c>
      <c r="N7926" s="0" t="n">
        <f aca="false">J7926+L7926</f>
        <v>148.9815354</v>
      </c>
      <c r="O7926" s="0" t="n">
        <f aca="false">O7925+N7926</f>
        <v>733440.674112634</v>
      </c>
      <c r="P7926" s="0" t="n">
        <f aca="false">MIN($B$5,P7925+K7926*$B$6-I7926)</f>
        <v>510.81</v>
      </c>
      <c r="Q7926" s="0" t="n">
        <f aca="false">MAX(0,F7926-H7926-K7926-L7926)</f>
        <v>0</v>
      </c>
    </row>
    <row r="7927" customFormat="false" ht="15" hidden="false" customHeight="false" outlineLevel="0" collapsed="false">
      <c r="A7927" s="0" t="n">
        <f aca="false">'Profiles 8760'!A7916</f>
        <v>7914</v>
      </c>
      <c r="B7927" s="0" t="n">
        <f aca="false">'Profiles 8760'!B7916</f>
        <v>11</v>
      </c>
      <c r="C7927" s="0" t="n">
        <f aca="false">'Profiles 8760'!E7916</f>
        <v>0</v>
      </c>
      <c r="D7927" s="0" t="n">
        <f aca="false">'Profiles 8760'!F7916</f>
        <v>0.081403</v>
      </c>
      <c r="E7927" s="0" t="n">
        <f aca="false">'Profiles 8760'!G7916</f>
        <v>0.834602</v>
      </c>
      <c r="F7927" s="0" t="n">
        <f aca="false">D7927*Assumptions!$C$11*$B$7+E7927*Assumptions!$C$12*$B$8</f>
        <v>57.6444082</v>
      </c>
      <c r="G7927" s="0" t="n">
        <f aca="false">C7927*Assumptions!$C$15</f>
        <v>0</v>
      </c>
      <c r="H7927" s="0" t="n">
        <f aca="false">MIN(F7927,G7927)</f>
        <v>0</v>
      </c>
      <c r="I7927" s="0" t="n">
        <f aca="false">IF(C7927=1,MIN(G7927-H7927,Assumptions!$C$13,P7926),0)</f>
        <v>0</v>
      </c>
      <c r="J7927" s="0" t="n">
        <f aca="false">H7927+I7927</f>
        <v>0</v>
      </c>
      <c r="K7927" s="0" t="n">
        <f aca="false">MIN(IF(C7927=1,F7927-H7927,F7927),Assumptions!$C$13,MAX(0,($B$5-P7926)/$B$6))</f>
        <v>0</v>
      </c>
      <c r="L7927" s="0" t="n">
        <f aca="false">IF(C7927=1,0,MIN(F7927-K7927,Assumptions!$C$15,MAX(0,$B$10-O7926-M7927)))</f>
        <v>57.6444082</v>
      </c>
      <c r="M7927" s="0" t="n">
        <f aca="false">'Profiles 8760'!H7916</f>
        <v>28400</v>
      </c>
      <c r="N7927" s="0" t="n">
        <f aca="false">J7927+L7927</f>
        <v>57.6444082</v>
      </c>
      <c r="O7927" s="0" t="n">
        <f aca="false">O7926+N7927</f>
        <v>733498.318520834</v>
      </c>
      <c r="P7927" s="0" t="n">
        <f aca="false">MIN($B$5,P7926+K7927*$B$6-I7927)</f>
        <v>510.81</v>
      </c>
      <c r="Q7927" s="0" t="n">
        <f aca="false">MAX(0,F7927-H7927-K7927-L7927)</f>
        <v>0</v>
      </c>
    </row>
    <row r="7928" customFormat="false" ht="15" hidden="false" customHeight="false" outlineLevel="0" collapsed="false">
      <c r="A7928" s="0" t="n">
        <f aca="false">'Profiles 8760'!A7917</f>
        <v>7915</v>
      </c>
      <c r="B7928" s="0" t="n">
        <f aca="false">'Profiles 8760'!B7917</f>
        <v>11</v>
      </c>
      <c r="C7928" s="0" t="n">
        <f aca="false">'Profiles 8760'!E7917</f>
        <v>0</v>
      </c>
      <c r="D7928" s="0" t="n">
        <f aca="false">'Profiles 8760'!F7917</f>
        <v>0</v>
      </c>
      <c r="E7928" s="0" t="n">
        <f aca="false">'Profiles 8760'!G7917</f>
        <v>1</v>
      </c>
      <c r="F7928" s="0" t="n">
        <f aca="false">D7928*Assumptions!$C$11*$B$7+E7928*Assumptions!$C$12*$B$8</f>
        <v>40.9</v>
      </c>
      <c r="G7928" s="0" t="n">
        <f aca="false">C7928*Assumptions!$C$15</f>
        <v>0</v>
      </c>
      <c r="H7928" s="0" t="n">
        <f aca="false">MIN(F7928,G7928)</f>
        <v>0</v>
      </c>
      <c r="I7928" s="0" t="n">
        <f aca="false">IF(C7928=1,MIN(G7928-H7928,Assumptions!$C$13,P7927),0)</f>
        <v>0</v>
      </c>
      <c r="J7928" s="0" t="n">
        <f aca="false">H7928+I7928</f>
        <v>0</v>
      </c>
      <c r="K7928" s="0" t="n">
        <f aca="false">MIN(IF(C7928=1,F7928-H7928,F7928),Assumptions!$C$13,MAX(0,($B$5-P7927)/$B$6))</f>
        <v>0</v>
      </c>
      <c r="L7928" s="0" t="n">
        <f aca="false">IF(C7928=1,0,MIN(F7928-K7928,Assumptions!$C$15,MAX(0,$B$10-O7927-M7928)))</f>
        <v>40.9</v>
      </c>
      <c r="M7928" s="0" t="n">
        <f aca="false">'Profiles 8760'!H7917</f>
        <v>28400</v>
      </c>
      <c r="N7928" s="0" t="n">
        <f aca="false">J7928+L7928</f>
        <v>40.9</v>
      </c>
      <c r="O7928" s="0" t="n">
        <f aca="false">O7927+N7928</f>
        <v>733539.218520834</v>
      </c>
      <c r="P7928" s="0" t="n">
        <f aca="false">MIN($B$5,P7927+K7928*$B$6-I7928)</f>
        <v>510.81</v>
      </c>
      <c r="Q7928" s="0" t="n">
        <f aca="false">MAX(0,F7928-H7928-K7928-L7928)</f>
        <v>0</v>
      </c>
    </row>
    <row r="7929" customFormat="false" ht="15" hidden="false" customHeight="false" outlineLevel="0" collapsed="false">
      <c r="A7929" s="0" t="n">
        <f aca="false">'Profiles 8760'!A7918</f>
        <v>7916</v>
      </c>
      <c r="B7929" s="0" t="n">
        <f aca="false">'Profiles 8760'!B7918</f>
        <v>11</v>
      </c>
      <c r="C7929" s="0" t="n">
        <f aca="false">'Profiles 8760'!E7918</f>
        <v>1</v>
      </c>
      <c r="D7929" s="0" t="n">
        <f aca="false">'Profiles 8760'!F7918</f>
        <v>0</v>
      </c>
      <c r="E7929" s="0" t="n">
        <f aca="false">'Profiles 8760'!G7918</f>
        <v>0.82764</v>
      </c>
      <c r="F7929" s="0" t="n">
        <f aca="false">D7929*Assumptions!$C$11*$B$7+E7929*Assumptions!$C$12*$B$8</f>
        <v>33.850476</v>
      </c>
      <c r="G7929" s="0" t="n">
        <f aca="false">C7929*Assumptions!$C$15</f>
        <v>200</v>
      </c>
      <c r="H7929" s="0" t="n">
        <f aca="false">MIN(F7929,G7929)</f>
        <v>33.850476</v>
      </c>
      <c r="I7929" s="0" t="n">
        <f aca="false">IF(C7929=1,MIN(G7929-H7929,Assumptions!$C$13,P7928),0)</f>
        <v>166.149524</v>
      </c>
      <c r="J7929" s="0" t="n">
        <f aca="false">H7929+I7929</f>
        <v>200</v>
      </c>
      <c r="K7929" s="0" t="n">
        <f aca="false">MIN(IF(C7929=1,F7929-H7929,F7929),Assumptions!$C$13,MAX(0,($B$5-P7928)/$B$6))</f>
        <v>0</v>
      </c>
      <c r="L7929" s="0" t="n">
        <f aca="false">IF(C7929=1,0,MIN(F7929-K7929,Assumptions!$C$15,MAX(0,$B$10-O7928-M7929)))</f>
        <v>0</v>
      </c>
      <c r="M7929" s="0" t="n">
        <f aca="false">'Profiles 8760'!H7918</f>
        <v>28200</v>
      </c>
      <c r="N7929" s="0" t="n">
        <f aca="false">J7929+L7929</f>
        <v>200</v>
      </c>
      <c r="O7929" s="0" t="n">
        <f aca="false">O7928+N7929</f>
        <v>733739.218520834</v>
      </c>
      <c r="P7929" s="0" t="n">
        <f aca="false">MIN($B$5,P7928+K7929*$B$6-I7929)</f>
        <v>344.660476</v>
      </c>
      <c r="Q7929" s="0" t="n">
        <f aca="false">MAX(0,F7929-H7929-K7929-L7929)</f>
        <v>0</v>
      </c>
    </row>
    <row r="7930" customFormat="false" ht="15" hidden="false" customHeight="false" outlineLevel="0" collapsed="false">
      <c r="A7930" s="0" t="n">
        <f aca="false">'Profiles 8760'!A7919</f>
        <v>7917</v>
      </c>
      <c r="B7930" s="0" t="n">
        <f aca="false">'Profiles 8760'!B7919</f>
        <v>11</v>
      </c>
      <c r="C7930" s="0" t="n">
        <f aca="false">'Profiles 8760'!E7919</f>
        <v>1</v>
      </c>
      <c r="D7930" s="0" t="n">
        <f aca="false">'Profiles 8760'!F7919</f>
        <v>0</v>
      </c>
      <c r="E7930" s="0" t="n">
        <f aca="false">'Profiles 8760'!G7919</f>
        <v>0.713526</v>
      </c>
      <c r="F7930" s="0" t="n">
        <f aca="false">D7930*Assumptions!$C$11*$B$7+E7930*Assumptions!$C$12*$B$8</f>
        <v>29.1832134</v>
      </c>
      <c r="G7930" s="0" t="n">
        <f aca="false">C7930*Assumptions!$C$15</f>
        <v>200</v>
      </c>
      <c r="H7930" s="0" t="n">
        <f aca="false">MIN(F7930,G7930)</f>
        <v>29.1832134</v>
      </c>
      <c r="I7930" s="0" t="n">
        <f aca="false">IF(C7930=1,MIN(G7930-H7930,Assumptions!$C$13,P7929),0)</f>
        <v>170.8167866</v>
      </c>
      <c r="J7930" s="0" t="n">
        <f aca="false">H7930+I7930</f>
        <v>200</v>
      </c>
      <c r="K7930" s="0" t="n">
        <f aca="false">MIN(IF(C7930=1,F7930-H7930,F7930),Assumptions!$C$13,MAX(0,($B$5-P7929)/$B$6))</f>
        <v>0</v>
      </c>
      <c r="L7930" s="0" t="n">
        <f aca="false">IF(C7930=1,0,MIN(F7930-K7930,Assumptions!$C$15,MAX(0,$B$10-O7929-M7930)))</f>
        <v>0</v>
      </c>
      <c r="M7930" s="0" t="n">
        <f aca="false">'Profiles 8760'!H7919</f>
        <v>28000</v>
      </c>
      <c r="N7930" s="0" t="n">
        <f aca="false">J7930+L7930</f>
        <v>200</v>
      </c>
      <c r="O7930" s="0" t="n">
        <f aca="false">O7929+N7930</f>
        <v>733939.218520834</v>
      </c>
      <c r="P7930" s="0" t="n">
        <f aca="false">MIN($B$5,P7929+K7930*$B$6-I7930)</f>
        <v>173.8436894</v>
      </c>
      <c r="Q7930" s="0" t="n">
        <f aca="false">MAX(0,F7930-H7930-K7930-L7930)</f>
        <v>0</v>
      </c>
    </row>
    <row r="7931" customFormat="false" ht="15" hidden="false" customHeight="false" outlineLevel="0" collapsed="false">
      <c r="A7931" s="0" t="n">
        <f aca="false">'Profiles 8760'!A7920</f>
        <v>7918</v>
      </c>
      <c r="B7931" s="0" t="n">
        <f aca="false">'Profiles 8760'!B7920</f>
        <v>11</v>
      </c>
      <c r="C7931" s="0" t="n">
        <f aca="false">'Profiles 8760'!E7920</f>
        <v>0</v>
      </c>
      <c r="D7931" s="0" t="n">
        <f aca="false">'Profiles 8760'!F7920</f>
        <v>0</v>
      </c>
      <c r="E7931" s="0" t="n">
        <f aca="false">'Profiles 8760'!G7920</f>
        <v>0.739035</v>
      </c>
      <c r="F7931" s="0" t="n">
        <f aca="false">D7931*Assumptions!$C$11*$B$7+E7931*Assumptions!$C$12*$B$8</f>
        <v>30.2265315</v>
      </c>
      <c r="G7931" s="0" t="n">
        <f aca="false">C7931*Assumptions!$C$15</f>
        <v>0</v>
      </c>
      <c r="H7931" s="0" t="n">
        <f aca="false">MIN(F7931,G7931)</f>
        <v>0</v>
      </c>
      <c r="I7931" s="0" t="n">
        <f aca="false">IF(C7931=1,MIN(G7931-H7931,Assumptions!$C$13,P7930),0)</f>
        <v>0</v>
      </c>
      <c r="J7931" s="0" t="n">
        <f aca="false">H7931+I7931</f>
        <v>0</v>
      </c>
      <c r="K7931" s="0" t="n">
        <f aca="false">MIN(IF(C7931=1,F7931-H7931,F7931),Assumptions!$C$13,MAX(0,($B$5-P7930)/$B$6))</f>
        <v>30.2265315</v>
      </c>
      <c r="L7931" s="0" t="n">
        <f aca="false">IF(C7931=1,0,MIN(F7931-K7931,Assumptions!$C$15,MAX(0,$B$10-O7930-M7931)))</f>
        <v>0</v>
      </c>
      <c r="M7931" s="0" t="n">
        <f aca="false">'Profiles 8760'!H7920</f>
        <v>28000</v>
      </c>
      <c r="N7931" s="0" t="n">
        <f aca="false">J7931+L7931</f>
        <v>0</v>
      </c>
      <c r="O7931" s="0" t="n">
        <f aca="false">O7930+N7931</f>
        <v>733939.218520834</v>
      </c>
      <c r="P7931" s="0" t="n">
        <f aca="false">MIN($B$5,P7930+K7931*$B$6-I7931)</f>
        <v>200.0440469042</v>
      </c>
      <c r="Q7931" s="0" t="n">
        <f aca="false">MAX(0,F7931-H7931-K7931-L7931)</f>
        <v>0</v>
      </c>
    </row>
    <row r="7932" customFormat="false" ht="15" hidden="false" customHeight="false" outlineLevel="0" collapsed="false">
      <c r="A7932" s="0" t="n">
        <f aca="false">'Profiles 8760'!A7921</f>
        <v>7919</v>
      </c>
      <c r="B7932" s="0" t="n">
        <f aca="false">'Profiles 8760'!B7921</f>
        <v>11</v>
      </c>
      <c r="C7932" s="0" t="n">
        <f aca="false">'Profiles 8760'!E7921</f>
        <v>0</v>
      </c>
      <c r="D7932" s="0" t="n">
        <f aca="false">'Profiles 8760'!F7921</f>
        <v>0</v>
      </c>
      <c r="E7932" s="0" t="n">
        <f aca="false">'Profiles 8760'!G7921</f>
        <v>0.881157</v>
      </c>
      <c r="F7932" s="0" t="n">
        <f aca="false">D7932*Assumptions!$C$11*$B$7+E7932*Assumptions!$C$12*$B$8</f>
        <v>36.0393213</v>
      </c>
      <c r="G7932" s="0" t="n">
        <f aca="false">C7932*Assumptions!$C$15</f>
        <v>0</v>
      </c>
      <c r="H7932" s="0" t="n">
        <f aca="false">MIN(F7932,G7932)</f>
        <v>0</v>
      </c>
      <c r="I7932" s="0" t="n">
        <f aca="false">IF(C7932=1,MIN(G7932-H7932,Assumptions!$C$13,P7931),0)</f>
        <v>0</v>
      </c>
      <c r="J7932" s="0" t="n">
        <f aca="false">H7932+I7932</f>
        <v>0</v>
      </c>
      <c r="K7932" s="0" t="n">
        <f aca="false">MIN(IF(C7932=1,F7932-H7932,F7932),Assumptions!$C$13,MAX(0,($B$5-P7931)/$B$6))</f>
        <v>36.0393213</v>
      </c>
      <c r="L7932" s="0" t="n">
        <f aca="false">IF(C7932=1,0,MIN(F7932-K7932,Assumptions!$C$15,MAX(0,$B$10-O7931-M7932)))</f>
        <v>0</v>
      </c>
      <c r="M7932" s="0" t="n">
        <f aca="false">'Profiles 8760'!H7921</f>
        <v>28000</v>
      </c>
      <c r="N7932" s="0" t="n">
        <f aca="false">J7932+L7932</f>
        <v>0</v>
      </c>
      <c r="O7932" s="0" t="n">
        <f aca="false">O7931+N7932</f>
        <v>733939.218520834</v>
      </c>
      <c r="P7932" s="0" t="n">
        <f aca="false">MIN($B$5,P7931+K7932*$B$6-I7932)</f>
        <v>231.28293060704</v>
      </c>
      <c r="Q7932" s="0" t="n">
        <f aca="false">MAX(0,F7932-H7932-K7932-L7932)</f>
        <v>0</v>
      </c>
    </row>
    <row r="7933" customFormat="false" ht="15" hidden="false" customHeight="false" outlineLevel="0" collapsed="false">
      <c r="A7933" s="0" t="n">
        <f aca="false">'Profiles 8760'!A7922</f>
        <v>7920</v>
      </c>
      <c r="B7933" s="0" t="n">
        <f aca="false">'Profiles 8760'!B7922</f>
        <v>11</v>
      </c>
      <c r="C7933" s="0" t="n">
        <f aca="false">'Profiles 8760'!E7922</f>
        <v>0</v>
      </c>
      <c r="D7933" s="0" t="n">
        <f aca="false">'Profiles 8760'!F7922</f>
        <v>0</v>
      </c>
      <c r="E7933" s="0" t="n">
        <f aca="false">'Profiles 8760'!G7922</f>
        <v>0.772521</v>
      </c>
      <c r="F7933" s="0" t="n">
        <f aca="false">D7933*Assumptions!$C$11*$B$7+E7933*Assumptions!$C$12*$B$8</f>
        <v>31.5961089</v>
      </c>
      <c r="G7933" s="0" t="n">
        <f aca="false">C7933*Assumptions!$C$15</f>
        <v>0</v>
      </c>
      <c r="H7933" s="0" t="n">
        <f aca="false">MIN(F7933,G7933)</f>
        <v>0</v>
      </c>
      <c r="I7933" s="0" t="n">
        <f aca="false">IF(C7933=1,MIN(G7933-H7933,Assumptions!$C$13,P7932),0)</f>
        <v>0</v>
      </c>
      <c r="J7933" s="0" t="n">
        <f aca="false">H7933+I7933</f>
        <v>0</v>
      </c>
      <c r="K7933" s="0" t="n">
        <f aca="false">MIN(IF(C7933=1,F7933-H7933,F7933),Assumptions!$C$13,MAX(0,($B$5-P7932)/$B$6))</f>
        <v>31.5961089</v>
      </c>
      <c r="L7933" s="0" t="n">
        <f aca="false">IF(C7933=1,0,MIN(F7933-K7933,Assumptions!$C$15,MAX(0,$B$10-O7932-M7933)))</f>
        <v>0</v>
      </c>
      <c r="M7933" s="0" t="n">
        <f aca="false">'Profiles 8760'!H7922</f>
        <v>28000</v>
      </c>
      <c r="N7933" s="0" t="n">
        <f aca="false">J7933+L7933</f>
        <v>0</v>
      </c>
      <c r="O7933" s="0" t="n">
        <f aca="false">O7932+N7933</f>
        <v>733939.218520834</v>
      </c>
      <c r="P7933" s="0" t="n">
        <f aca="false">MIN($B$5,P7932+K7933*$B$6-I7933)</f>
        <v>258.67043780156</v>
      </c>
      <c r="Q7933" s="0" t="n">
        <f aca="false">MAX(0,F7933-H7933-K7933-L7933)</f>
        <v>0</v>
      </c>
    </row>
    <row r="7934" customFormat="false" ht="15" hidden="false" customHeight="false" outlineLevel="0" collapsed="false">
      <c r="A7934" s="0" t="n">
        <f aca="false">'Profiles 8760'!A7923</f>
        <v>7921</v>
      </c>
      <c r="B7934" s="0" t="n">
        <f aca="false">'Profiles 8760'!B7923</f>
        <v>11</v>
      </c>
      <c r="C7934" s="0" t="n">
        <f aca="false">'Profiles 8760'!E7923</f>
        <v>0</v>
      </c>
      <c r="D7934" s="0" t="n">
        <f aca="false">'Profiles 8760'!F7923</f>
        <v>0</v>
      </c>
      <c r="E7934" s="0" t="n">
        <f aca="false">'Profiles 8760'!G7923</f>
        <v>0.614605</v>
      </c>
      <c r="F7934" s="0" t="n">
        <f aca="false">D7934*Assumptions!$C$11*$B$7+E7934*Assumptions!$C$12*$B$8</f>
        <v>25.1373445</v>
      </c>
      <c r="G7934" s="0" t="n">
        <f aca="false">C7934*Assumptions!$C$15</f>
        <v>0</v>
      </c>
      <c r="H7934" s="0" t="n">
        <f aca="false">MIN(F7934,G7934)</f>
        <v>0</v>
      </c>
      <c r="I7934" s="0" t="n">
        <f aca="false">IF(C7934=1,MIN(G7934-H7934,Assumptions!$C$13,P7933),0)</f>
        <v>0</v>
      </c>
      <c r="J7934" s="0" t="n">
        <f aca="false">H7934+I7934</f>
        <v>0</v>
      </c>
      <c r="K7934" s="0" t="n">
        <f aca="false">MIN(IF(C7934=1,F7934-H7934,F7934),Assumptions!$C$13,MAX(0,($B$5-P7933)/$B$6))</f>
        <v>25.1373445</v>
      </c>
      <c r="L7934" s="0" t="n">
        <f aca="false">IF(C7934=1,0,MIN(F7934-K7934,Assumptions!$C$15,MAX(0,$B$10-O7933-M7934)))</f>
        <v>0</v>
      </c>
      <c r="M7934" s="0" t="n">
        <f aca="false">'Profiles 8760'!H7923</f>
        <v>28000</v>
      </c>
      <c r="N7934" s="0" t="n">
        <f aca="false">J7934+L7934</f>
        <v>0</v>
      </c>
      <c r="O7934" s="0" t="n">
        <f aca="false">O7933+N7934</f>
        <v>733939.218520834</v>
      </c>
      <c r="P7934" s="0" t="n">
        <f aca="false">MIN($B$5,P7933+K7934*$B$6-I7934)</f>
        <v>280.45948801416</v>
      </c>
      <c r="Q7934" s="0" t="n">
        <f aca="false">MAX(0,F7934-H7934-K7934-L7934)</f>
        <v>0</v>
      </c>
    </row>
    <row r="7935" customFormat="false" ht="15" hidden="false" customHeight="false" outlineLevel="0" collapsed="false">
      <c r="A7935" s="0" t="n">
        <f aca="false">'Profiles 8760'!A7924</f>
        <v>7922</v>
      </c>
      <c r="B7935" s="0" t="n">
        <f aca="false">'Profiles 8760'!B7924</f>
        <v>11</v>
      </c>
      <c r="C7935" s="0" t="n">
        <f aca="false">'Profiles 8760'!E7924</f>
        <v>0</v>
      </c>
      <c r="D7935" s="0" t="n">
        <f aca="false">'Profiles 8760'!F7924</f>
        <v>0</v>
      </c>
      <c r="E7935" s="0" t="n">
        <f aca="false">'Profiles 8760'!G7924</f>
        <v>0.337309</v>
      </c>
      <c r="F7935" s="0" t="n">
        <f aca="false">D7935*Assumptions!$C$11*$B$7+E7935*Assumptions!$C$12*$B$8</f>
        <v>13.7959381</v>
      </c>
      <c r="G7935" s="0" t="n">
        <f aca="false">C7935*Assumptions!$C$15</f>
        <v>0</v>
      </c>
      <c r="H7935" s="0" t="n">
        <f aca="false">MIN(F7935,G7935)</f>
        <v>0</v>
      </c>
      <c r="I7935" s="0" t="n">
        <f aca="false">IF(C7935=1,MIN(G7935-H7935,Assumptions!$C$13,P7934),0)</f>
        <v>0</v>
      </c>
      <c r="J7935" s="0" t="n">
        <f aca="false">H7935+I7935</f>
        <v>0</v>
      </c>
      <c r="K7935" s="0" t="n">
        <f aca="false">MIN(IF(C7935=1,F7935-H7935,F7935),Assumptions!$C$13,MAX(0,($B$5-P7934)/$B$6))</f>
        <v>13.7959381</v>
      </c>
      <c r="L7935" s="0" t="n">
        <f aca="false">IF(C7935=1,0,MIN(F7935-K7935,Assumptions!$C$15,MAX(0,$B$10-O7934-M7935)))</f>
        <v>0</v>
      </c>
      <c r="M7935" s="0" t="n">
        <f aca="false">'Profiles 8760'!H7924</f>
        <v>28000</v>
      </c>
      <c r="N7935" s="0" t="n">
        <f aca="false">J7935+L7935</f>
        <v>0</v>
      </c>
      <c r="O7935" s="0" t="n">
        <f aca="false">O7934+N7935</f>
        <v>733939.218520834</v>
      </c>
      <c r="P7935" s="0" t="n">
        <f aca="false">MIN($B$5,P7934+K7935*$B$6-I7935)</f>
        <v>292.41780715924</v>
      </c>
      <c r="Q7935" s="0" t="n">
        <f aca="false">MAX(0,F7935-H7935-K7935-L7935)</f>
        <v>0</v>
      </c>
    </row>
    <row r="7936" customFormat="false" ht="15" hidden="false" customHeight="false" outlineLevel="0" collapsed="false">
      <c r="A7936" s="0" t="n">
        <f aca="false">'Profiles 8760'!A7925</f>
        <v>7923</v>
      </c>
      <c r="B7936" s="0" t="n">
        <f aca="false">'Profiles 8760'!B7925</f>
        <v>11</v>
      </c>
      <c r="C7936" s="0" t="n">
        <f aca="false">'Profiles 8760'!E7925</f>
        <v>0</v>
      </c>
      <c r="D7936" s="0" t="n">
        <f aca="false">'Profiles 8760'!F7925</f>
        <v>0</v>
      </c>
      <c r="E7936" s="0" t="n">
        <f aca="false">'Profiles 8760'!G7925</f>
        <v>0.342218</v>
      </c>
      <c r="F7936" s="0" t="n">
        <f aca="false">D7936*Assumptions!$C$11*$B$7+E7936*Assumptions!$C$12*$B$8</f>
        <v>13.9967162</v>
      </c>
      <c r="G7936" s="0" t="n">
        <f aca="false">C7936*Assumptions!$C$15</f>
        <v>0</v>
      </c>
      <c r="H7936" s="0" t="n">
        <f aca="false">MIN(F7936,G7936)</f>
        <v>0</v>
      </c>
      <c r="I7936" s="0" t="n">
        <f aca="false">IF(C7936=1,MIN(G7936-H7936,Assumptions!$C$13,P7935),0)</f>
        <v>0</v>
      </c>
      <c r="J7936" s="0" t="n">
        <f aca="false">H7936+I7936</f>
        <v>0</v>
      </c>
      <c r="K7936" s="0" t="n">
        <f aca="false">MIN(IF(C7936=1,F7936-H7936,F7936),Assumptions!$C$13,MAX(0,($B$5-P7935)/$B$6))</f>
        <v>13.9967162</v>
      </c>
      <c r="L7936" s="0" t="n">
        <f aca="false">IF(C7936=1,0,MIN(F7936-K7936,Assumptions!$C$15,MAX(0,$B$10-O7935-M7936)))</f>
        <v>0</v>
      </c>
      <c r="M7936" s="0" t="n">
        <f aca="false">'Profiles 8760'!H7925</f>
        <v>28000</v>
      </c>
      <c r="N7936" s="0" t="n">
        <f aca="false">J7936+L7936</f>
        <v>0</v>
      </c>
      <c r="O7936" s="0" t="n">
        <f aca="false">O7935+N7936</f>
        <v>733939.218520834</v>
      </c>
      <c r="P7936" s="0" t="n">
        <f aca="false">MIN($B$5,P7935+K7936*$B$6-I7936)</f>
        <v>304.5501607614</v>
      </c>
      <c r="Q7936" s="0" t="n">
        <f aca="false">MAX(0,F7936-H7936-K7936-L7936)</f>
        <v>0</v>
      </c>
    </row>
    <row r="7937" customFormat="false" ht="15" hidden="false" customHeight="false" outlineLevel="0" collapsed="false">
      <c r="A7937" s="0" t="n">
        <f aca="false">'Profiles 8760'!A7926</f>
        <v>7924</v>
      </c>
      <c r="B7937" s="0" t="n">
        <f aca="false">'Profiles 8760'!B7926</f>
        <v>11</v>
      </c>
      <c r="C7937" s="0" t="n">
        <f aca="false">'Profiles 8760'!E7926</f>
        <v>0</v>
      </c>
      <c r="D7937" s="0" t="n">
        <f aca="false">'Profiles 8760'!F7926</f>
        <v>0</v>
      </c>
      <c r="E7937" s="0" t="n">
        <f aca="false">'Profiles 8760'!G7926</f>
        <v>0.259755</v>
      </c>
      <c r="F7937" s="0" t="n">
        <f aca="false">D7937*Assumptions!$C$11*$B$7+E7937*Assumptions!$C$12*$B$8</f>
        <v>10.6239795</v>
      </c>
      <c r="G7937" s="0" t="n">
        <f aca="false">C7937*Assumptions!$C$15</f>
        <v>0</v>
      </c>
      <c r="H7937" s="0" t="n">
        <f aca="false">MIN(F7937,G7937)</f>
        <v>0</v>
      </c>
      <c r="I7937" s="0" t="n">
        <f aca="false">IF(C7937=1,MIN(G7937-H7937,Assumptions!$C$13,P7936),0)</f>
        <v>0</v>
      </c>
      <c r="J7937" s="0" t="n">
        <f aca="false">H7937+I7937</f>
        <v>0</v>
      </c>
      <c r="K7937" s="0" t="n">
        <f aca="false">MIN(IF(C7937=1,F7937-H7937,F7937),Assumptions!$C$13,MAX(0,($B$5-P7936)/$B$6))</f>
        <v>10.6239795</v>
      </c>
      <c r="L7937" s="0" t="n">
        <f aca="false">IF(C7937=1,0,MIN(F7937-K7937,Assumptions!$C$15,MAX(0,$B$10-O7936-M7937)))</f>
        <v>0</v>
      </c>
      <c r="M7937" s="0" t="n">
        <f aca="false">'Profiles 8760'!H7926</f>
        <v>28000</v>
      </c>
      <c r="N7937" s="0" t="n">
        <f aca="false">J7937+L7937</f>
        <v>0</v>
      </c>
      <c r="O7937" s="0" t="n">
        <f aca="false">O7936+N7937</f>
        <v>733939.218520834</v>
      </c>
      <c r="P7937" s="0" t="n">
        <f aca="false">MIN($B$5,P7936+K7937*$B$6-I7937)</f>
        <v>313.759026192</v>
      </c>
      <c r="Q7937" s="0" t="n">
        <f aca="false">MAX(0,F7937-H7937-K7937-L7937)</f>
        <v>0</v>
      </c>
    </row>
    <row r="7938" customFormat="false" ht="15" hidden="false" customHeight="false" outlineLevel="0" collapsed="false">
      <c r="A7938" s="0" t="n">
        <f aca="false">'Profiles 8760'!A7927</f>
        <v>7925</v>
      </c>
      <c r="B7938" s="0" t="n">
        <f aca="false">'Profiles 8760'!B7927</f>
        <v>11</v>
      </c>
      <c r="C7938" s="0" t="n">
        <f aca="false">'Profiles 8760'!E7927</f>
        <v>0</v>
      </c>
      <c r="D7938" s="0" t="n">
        <f aca="false">'Profiles 8760'!F7927</f>
        <v>0</v>
      </c>
      <c r="E7938" s="0" t="n">
        <f aca="false">'Profiles 8760'!G7927</f>
        <v>0.211331</v>
      </c>
      <c r="F7938" s="0" t="n">
        <f aca="false">D7938*Assumptions!$C$11*$B$7+E7938*Assumptions!$C$12*$B$8</f>
        <v>8.6434379</v>
      </c>
      <c r="G7938" s="0" t="n">
        <f aca="false">C7938*Assumptions!$C$15</f>
        <v>0</v>
      </c>
      <c r="H7938" s="0" t="n">
        <f aca="false">MIN(F7938,G7938)</f>
        <v>0</v>
      </c>
      <c r="I7938" s="0" t="n">
        <f aca="false">IF(C7938=1,MIN(G7938-H7938,Assumptions!$C$13,P7937),0)</f>
        <v>0</v>
      </c>
      <c r="J7938" s="0" t="n">
        <f aca="false">H7938+I7938</f>
        <v>0</v>
      </c>
      <c r="K7938" s="0" t="n">
        <f aca="false">MIN(IF(C7938=1,F7938-H7938,F7938),Assumptions!$C$13,MAX(0,($B$5-P7937)/$B$6))</f>
        <v>8.6434379</v>
      </c>
      <c r="L7938" s="0" t="n">
        <f aca="false">IF(C7938=1,0,MIN(F7938-K7938,Assumptions!$C$15,MAX(0,$B$10-O7937-M7938)))</f>
        <v>0</v>
      </c>
      <c r="M7938" s="0" t="n">
        <f aca="false">'Profiles 8760'!H7927</f>
        <v>28000</v>
      </c>
      <c r="N7938" s="0" t="n">
        <f aca="false">J7938+L7938</f>
        <v>0</v>
      </c>
      <c r="O7938" s="0" t="n">
        <f aca="false">O7937+N7938</f>
        <v>733939.218520834</v>
      </c>
      <c r="P7938" s="0" t="n">
        <f aca="false">MIN($B$5,P7937+K7938*$B$6-I7938)</f>
        <v>321.25115816372</v>
      </c>
      <c r="Q7938" s="0" t="n">
        <f aca="false">MAX(0,F7938-H7938-K7938-L7938)</f>
        <v>0</v>
      </c>
    </row>
    <row r="7939" customFormat="false" ht="15" hidden="false" customHeight="false" outlineLevel="0" collapsed="false">
      <c r="A7939" s="0" t="n">
        <f aca="false">'Profiles 8760'!A7928</f>
        <v>7926</v>
      </c>
      <c r="B7939" s="0" t="n">
        <f aca="false">'Profiles 8760'!B7928</f>
        <v>11</v>
      </c>
      <c r="C7939" s="0" t="n">
        <f aca="false">'Profiles 8760'!E7928</f>
        <v>0</v>
      </c>
      <c r="D7939" s="0" t="n">
        <f aca="false">'Profiles 8760'!F7928</f>
        <v>0</v>
      </c>
      <c r="E7939" s="0" t="n">
        <f aca="false">'Profiles 8760'!G7928</f>
        <v>0.196583</v>
      </c>
      <c r="F7939" s="0" t="n">
        <f aca="false">D7939*Assumptions!$C$11*$B$7+E7939*Assumptions!$C$12*$B$8</f>
        <v>8.0402447</v>
      </c>
      <c r="G7939" s="0" t="n">
        <f aca="false">C7939*Assumptions!$C$15</f>
        <v>0</v>
      </c>
      <c r="H7939" s="0" t="n">
        <f aca="false">MIN(F7939,G7939)</f>
        <v>0</v>
      </c>
      <c r="I7939" s="0" t="n">
        <f aca="false">IF(C7939=1,MIN(G7939-H7939,Assumptions!$C$13,P7938),0)</f>
        <v>0</v>
      </c>
      <c r="J7939" s="0" t="n">
        <f aca="false">H7939+I7939</f>
        <v>0</v>
      </c>
      <c r="K7939" s="0" t="n">
        <f aca="false">MIN(IF(C7939=1,F7939-H7939,F7939),Assumptions!$C$13,MAX(0,($B$5-P7938)/$B$6))</f>
        <v>8.0402447</v>
      </c>
      <c r="L7939" s="0" t="n">
        <f aca="false">IF(C7939=1,0,MIN(F7939-K7939,Assumptions!$C$15,MAX(0,$B$10-O7938-M7939)))</f>
        <v>0</v>
      </c>
      <c r="M7939" s="0" t="n">
        <f aca="false">'Profiles 8760'!H7928</f>
        <v>28000</v>
      </c>
      <c r="N7939" s="0" t="n">
        <f aca="false">J7939+L7939</f>
        <v>0</v>
      </c>
      <c r="O7939" s="0" t="n">
        <f aca="false">O7938+N7939</f>
        <v>733939.218520834</v>
      </c>
      <c r="P7939" s="0" t="n">
        <f aca="false">MIN($B$5,P7938+K7939*$B$6-I7939)</f>
        <v>328.22044226968</v>
      </c>
      <c r="Q7939" s="0" t="n">
        <f aca="false">MAX(0,F7939-H7939-K7939-L7939)</f>
        <v>0</v>
      </c>
    </row>
    <row r="7940" customFormat="false" ht="15" hidden="false" customHeight="false" outlineLevel="0" collapsed="false">
      <c r="A7940" s="0" t="n">
        <f aca="false">'Profiles 8760'!A7929</f>
        <v>7927</v>
      </c>
      <c r="B7940" s="0" t="n">
        <f aca="false">'Profiles 8760'!B7929</f>
        <v>11</v>
      </c>
      <c r="C7940" s="0" t="n">
        <f aca="false">'Profiles 8760'!E7929</f>
        <v>0</v>
      </c>
      <c r="D7940" s="0" t="n">
        <f aca="false">'Profiles 8760'!F7929</f>
        <v>0</v>
      </c>
      <c r="E7940" s="0" t="n">
        <f aca="false">'Profiles 8760'!G7929</f>
        <v>0.17646</v>
      </c>
      <c r="F7940" s="0" t="n">
        <f aca="false">D7940*Assumptions!$C$11*$B$7+E7940*Assumptions!$C$12*$B$8</f>
        <v>7.217214</v>
      </c>
      <c r="G7940" s="0" t="n">
        <f aca="false">C7940*Assumptions!$C$15</f>
        <v>0</v>
      </c>
      <c r="H7940" s="0" t="n">
        <f aca="false">MIN(F7940,G7940)</f>
        <v>0</v>
      </c>
      <c r="I7940" s="0" t="n">
        <f aca="false">IF(C7940=1,MIN(G7940-H7940,Assumptions!$C$13,P7939),0)</f>
        <v>0</v>
      </c>
      <c r="J7940" s="0" t="n">
        <f aca="false">H7940+I7940</f>
        <v>0</v>
      </c>
      <c r="K7940" s="0" t="n">
        <f aca="false">MIN(IF(C7940=1,F7940-H7940,F7940),Assumptions!$C$13,MAX(0,($B$5-P7939)/$B$6))</f>
        <v>7.217214</v>
      </c>
      <c r="L7940" s="0" t="n">
        <f aca="false">IF(C7940=1,0,MIN(F7940-K7940,Assumptions!$C$15,MAX(0,$B$10-O7939-M7940)))</f>
        <v>0</v>
      </c>
      <c r="M7940" s="0" t="n">
        <f aca="false">'Profiles 8760'!H7929</f>
        <v>28000</v>
      </c>
      <c r="N7940" s="0" t="n">
        <f aca="false">J7940+L7940</f>
        <v>0</v>
      </c>
      <c r="O7940" s="0" t="n">
        <f aca="false">O7939+N7940</f>
        <v>733939.218520834</v>
      </c>
      <c r="P7940" s="0" t="n">
        <f aca="false">MIN($B$5,P7939+K7940*$B$6-I7940)</f>
        <v>334.47632336488</v>
      </c>
      <c r="Q7940" s="0" t="n">
        <f aca="false">MAX(0,F7940-H7940-K7940-L7940)</f>
        <v>0</v>
      </c>
    </row>
    <row r="7941" customFormat="false" ht="15" hidden="false" customHeight="false" outlineLevel="0" collapsed="false">
      <c r="A7941" s="0" t="n">
        <f aca="false">'Profiles 8760'!A7930</f>
        <v>7928</v>
      </c>
      <c r="B7941" s="0" t="n">
        <f aca="false">'Profiles 8760'!B7930</f>
        <v>11</v>
      </c>
      <c r="C7941" s="0" t="n">
        <f aca="false">'Profiles 8760'!E7930</f>
        <v>1</v>
      </c>
      <c r="D7941" s="0" t="n">
        <f aca="false">'Profiles 8760'!F7930</f>
        <v>0.075315</v>
      </c>
      <c r="E7941" s="0" t="n">
        <f aca="false">'Profiles 8760'!G7930</f>
        <v>0.223238</v>
      </c>
      <c r="F7941" s="0" t="n">
        <f aca="false">D7941*Assumptions!$C$11*$B$7+E7941*Assumptions!$C$12*$B$8</f>
        <v>30.8814062</v>
      </c>
      <c r="G7941" s="0" t="n">
        <f aca="false">C7941*Assumptions!$C$15</f>
        <v>200</v>
      </c>
      <c r="H7941" s="0" t="n">
        <f aca="false">MIN(F7941,G7941)</f>
        <v>30.8814062</v>
      </c>
      <c r="I7941" s="0" t="n">
        <f aca="false">IF(C7941=1,MIN(G7941-H7941,Assumptions!$C$13,P7940),0)</f>
        <v>169.1185938</v>
      </c>
      <c r="J7941" s="0" t="n">
        <f aca="false">H7941+I7941</f>
        <v>200</v>
      </c>
      <c r="K7941" s="0" t="n">
        <f aca="false">MIN(IF(C7941=1,F7941-H7941,F7941),Assumptions!$C$13,MAX(0,($B$5-P7940)/$B$6))</f>
        <v>0</v>
      </c>
      <c r="L7941" s="0" t="n">
        <f aca="false">IF(C7941=1,0,MIN(F7941-K7941,Assumptions!$C$15,MAX(0,$B$10-O7940-M7941)))</f>
        <v>0</v>
      </c>
      <c r="M7941" s="0" t="n">
        <f aca="false">'Profiles 8760'!H7930</f>
        <v>27800</v>
      </c>
      <c r="N7941" s="0" t="n">
        <f aca="false">J7941+L7941</f>
        <v>200</v>
      </c>
      <c r="O7941" s="0" t="n">
        <f aca="false">O7940+N7941</f>
        <v>734139.218520834</v>
      </c>
      <c r="P7941" s="0" t="n">
        <f aca="false">MIN($B$5,P7940+K7941*$B$6-I7941)</f>
        <v>165.35772956488</v>
      </c>
      <c r="Q7941" s="0" t="n">
        <f aca="false">MAX(0,F7941-H7941-K7941-L7941)</f>
        <v>0</v>
      </c>
    </row>
    <row r="7942" customFormat="false" ht="15" hidden="false" customHeight="false" outlineLevel="0" collapsed="false">
      <c r="A7942" s="0" t="n">
        <f aca="false">'Profiles 8760'!A7931</f>
        <v>7929</v>
      </c>
      <c r="B7942" s="0" t="n">
        <f aca="false">'Profiles 8760'!B7931</f>
        <v>11</v>
      </c>
      <c r="C7942" s="0" t="n">
        <f aca="false">'Profiles 8760'!E7931</f>
        <v>1</v>
      </c>
      <c r="D7942" s="0" t="n">
        <f aca="false">'Profiles 8760'!F7931</f>
        <v>0.352672</v>
      </c>
      <c r="E7942" s="0" t="n">
        <f aca="false">'Profiles 8760'!G7931</f>
        <v>0.302516</v>
      </c>
      <c r="F7942" s="0" t="n">
        <f aca="false">D7942*Assumptions!$C$11*$B$7+E7942*Assumptions!$C$12*$B$8</f>
        <v>114.224578</v>
      </c>
      <c r="G7942" s="0" t="n">
        <f aca="false">C7942*Assumptions!$C$15</f>
        <v>200</v>
      </c>
      <c r="H7942" s="0" t="n">
        <f aca="false">MIN(F7942,G7942)</f>
        <v>114.224578</v>
      </c>
      <c r="I7942" s="0" t="n">
        <f aca="false">IF(C7942=1,MIN(G7942-H7942,Assumptions!$C$13,P7941),0)</f>
        <v>85.775422</v>
      </c>
      <c r="J7942" s="0" t="n">
        <f aca="false">H7942+I7942</f>
        <v>200</v>
      </c>
      <c r="K7942" s="0" t="n">
        <f aca="false">MIN(IF(C7942=1,F7942-H7942,F7942),Assumptions!$C$13,MAX(0,($B$5-P7941)/$B$6))</f>
        <v>0</v>
      </c>
      <c r="L7942" s="0" t="n">
        <f aca="false">IF(C7942=1,0,MIN(F7942-K7942,Assumptions!$C$15,MAX(0,$B$10-O7941-M7942)))</f>
        <v>0</v>
      </c>
      <c r="M7942" s="0" t="n">
        <f aca="false">'Profiles 8760'!H7931</f>
        <v>27600</v>
      </c>
      <c r="N7942" s="0" t="n">
        <f aca="false">J7942+L7942</f>
        <v>200</v>
      </c>
      <c r="O7942" s="0" t="n">
        <f aca="false">O7941+N7942</f>
        <v>734339.218520834</v>
      </c>
      <c r="P7942" s="0" t="n">
        <f aca="false">MIN($B$5,P7941+K7942*$B$6-I7942)</f>
        <v>79.58230756488</v>
      </c>
      <c r="Q7942" s="0" t="n">
        <f aca="false">MAX(0,F7942-H7942-K7942-L7942)</f>
        <v>0</v>
      </c>
    </row>
    <row r="7943" customFormat="false" ht="15" hidden="false" customHeight="false" outlineLevel="0" collapsed="false">
      <c r="A7943" s="0" t="n">
        <f aca="false">'Profiles 8760'!A7932</f>
        <v>7930</v>
      </c>
      <c r="B7943" s="0" t="n">
        <f aca="false">'Profiles 8760'!B7932</f>
        <v>11</v>
      </c>
      <c r="C7943" s="0" t="n">
        <f aca="false">'Profiles 8760'!E7932</f>
        <v>0</v>
      </c>
      <c r="D7943" s="0" t="n">
        <f aca="false">'Profiles 8760'!F7932</f>
        <v>0.664515</v>
      </c>
      <c r="E7943" s="0" t="n">
        <f aca="false">'Profiles 8760'!G7932</f>
        <v>0.271274</v>
      </c>
      <c r="F7943" s="0" t="n">
        <f aca="false">D7943*Assumptions!$C$11*$B$7+E7943*Assumptions!$C$12*$B$8</f>
        <v>203.0070386</v>
      </c>
      <c r="G7943" s="0" t="n">
        <f aca="false">C7943*Assumptions!$C$15</f>
        <v>0</v>
      </c>
      <c r="H7943" s="0" t="n">
        <f aca="false">MIN(F7943,G7943)</f>
        <v>0</v>
      </c>
      <c r="I7943" s="0" t="n">
        <f aca="false">IF(C7943=1,MIN(G7943-H7943,Assumptions!$C$13,P7942),0)</f>
        <v>0</v>
      </c>
      <c r="J7943" s="0" t="n">
        <f aca="false">H7943+I7943</f>
        <v>0</v>
      </c>
      <c r="K7943" s="0" t="n">
        <f aca="false">MIN(IF(C7943=1,F7943-H7943,F7943),Assumptions!$C$13,MAX(0,($B$5-P7942)/$B$6))</f>
        <v>180</v>
      </c>
      <c r="L7943" s="0" t="n">
        <f aca="false">IF(C7943=1,0,MIN(F7943-K7943,Assumptions!$C$15,MAX(0,$B$10-O7942-M7943)))</f>
        <v>23.0070386</v>
      </c>
      <c r="M7943" s="0" t="n">
        <f aca="false">'Profiles 8760'!H7932</f>
        <v>27600</v>
      </c>
      <c r="N7943" s="0" t="n">
        <f aca="false">J7943+L7943</f>
        <v>23.0070386</v>
      </c>
      <c r="O7943" s="0" t="n">
        <f aca="false">O7942+N7943</f>
        <v>734362.225559434</v>
      </c>
      <c r="P7943" s="0" t="n">
        <f aca="false">MIN($B$5,P7942+K7943*$B$6-I7943)</f>
        <v>235.60630756488</v>
      </c>
      <c r="Q7943" s="0" t="n">
        <f aca="false">MAX(0,F7943-H7943-K7943-L7943)</f>
        <v>0</v>
      </c>
    </row>
    <row r="7944" customFormat="false" ht="15" hidden="false" customHeight="false" outlineLevel="0" collapsed="false">
      <c r="A7944" s="0" t="n">
        <f aca="false">'Profiles 8760'!A7933</f>
        <v>7931</v>
      </c>
      <c r="B7944" s="0" t="n">
        <f aca="false">'Profiles 8760'!B7933</f>
        <v>11</v>
      </c>
      <c r="C7944" s="0" t="n">
        <f aca="false">'Profiles 8760'!E7933</f>
        <v>0</v>
      </c>
      <c r="D7944" s="0" t="n">
        <f aca="false">'Profiles 8760'!F7933</f>
        <v>0.93914</v>
      </c>
      <c r="E7944" s="0" t="n">
        <f aca="false">'Profiles 8760'!G7933</f>
        <v>0.340295</v>
      </c>
      <c r="F7944" s="0" t="n">
        <f aca="false">D7944*Assumptions!$C$11*$B$7+E7944*Assumptions!$C$12*$B$8</f>
        <v>285.1416975</v>
      </c>
      <c r="G7944" s="0" t="n">
        <f aca="false">C7944*Assumptions!$C$15</f>
        <v>0</v>
      </c>
      <c r="H7944" s="0" t="n">
        <f aca="false">MIN(F7944,G7944)</f>
        <v>0</v>
      </c>
      <c r="I7944" s="0" t="n">
        <f aca="false">IF(C7944=1,MIN(G7944-H7944,Assumptions!$C$13,P7943),0)</f>
        <v>0</v>
      </c>
      <c r="J7944" s="0" t="n">
        <f aca="false">H7944+I7944</f>
        <v>0</v>
      </c>
      <c r="K7944" s="0" t="n">
        <f aca="false">MIN(IF(C7944=1,F7944-H7944,F7944),Assumptions!$C$13,MAX(0,($B$5-P7943)/$B$6))</f>
        <v>180</v>
      </c>
      <c r="L7944" s="0" t="n">
        <f aca="false">IF(C7944=1,0,MIN(F7944-K7944,Assumptions!$C$15,MAX(0,$B$10-O7943-M7944)))</f>
        <v>105.1416975</v>
      </c>
      <c r="M7944" s="0" t="n">
        <f aca="false">'Profiles 8760'!H7933</f>
        <v>27600</v>
      </c>
      <c r="N7944" s="0" t="n">
        <f aca="false">J7944+L7944</f>
        <v>105.1416975</v>
      </c>
      <c r="O7944" s="0" t="n">
        <f aca="false">O7943+N7944</f>
        <v>734467.367256934</v>
      </c>
      <c r="P7944" s="0" t="n">
        <f aca="false">MIN($B$5,P7943+K7944*$B$6-I7944)</f>
        <v>391.63030756488</v>
      </c>
      <c r="Q7944" s="0" t="n">
        <f aca="false">MAX(0,F7944-H7944-K7944-L7944)</f>
        <v>0</v>
      </c>
    </row>
    <row r="7945" customFormat="false" ht="15" hidden="false" customHeight="false" outlineLevel="0" collapsed="false">
      <c r="A7945" s="0" t="n">
        <f aca="false">'Profiles 8760'!A7934</f>
        <v>7932</v>
      </c>
      <c r="B7945" s="0" t="n">
        <f aca="false">'Profiles 8760'!B7934</f>
        <v>11</v>
      </c>
      <c r="C7945" s="0" t="n">
        <f aca="false">'Profiles 8760'!E7934</f>
        <v>0</v>
      </c>
      <c r="D7945" s="0" t="n">
        <f aca="false">'Profiles 8760'!F7934</f>
        <v>1</v>
      </c>
      <c r="E7945" s="0" t="n">
        <f aca="false">'Profiles 8760'!G7934</f>
        <v>0.340292</v>
      </c>
      <c r="F7945" s="0" t="n">
        <f aca="false">D7945*Assumptions!$C$11*$B$7+E7945*Assumptions!$C$12*$B$8</f>
        <v>302.7179428</v>
      </c>
      <c r="G7945" s="0" t="n">
        <f aca="false">C7945*Assumptions!$C$15</f>
        <v>0</v>
      </c>
      <c r="H7945" s="0" t="n">
        <f aca="false">MIN(F7945,G7945)</f>
        <v>0</v>
      </c>
      <c r="I7945" s="0" t="n">
        <f aca="false">IF(C7945=1,MIN(G7945-H7945,Assumptions!$C$13,P7944),0)</f>
        <v>0</v>
      </c>
      <c r="J7945" s="0" t="n">
        <f aca="false">H7945+I7945</f>
        <v>0</v>
      </c>
      <c r="K7945" s="0" t="n">
        <f aca="false">MIN(IF(C7945=1,F7945-H7945,F7945),Assumptions!$C$13,MAX(0,($B$5-P7944)/$B$6))</f>
        <v>137.493876828703</v>
      </c>
      <c r="L7945" s="0" t="n">
        <f aca="false">IF(C7945=1,0,MIN(F7945-K7945,Assumptions!$C$15,MAX(0,$B$10-O7944-M7945)))</f>
        <v>165.224065971297</v>
      </c>
      <c r="M7945" s="0" t="n">
        <f aca="false">'Profiles 8760'!H7934</f>
        <v>27600</v>
      </c>
      <c r="N7945" s="0" t="n">
        <f aca="false">J7945+L7945</f>
        <v>165.224065971297</v>
      </c>
      <c r="O7945" s="0" t="n">
        <f aca="false">O7944+N7945</f>
        <v>734632.591322905</v>
      </c>
      <c r="P7945" s="0" t="n">
        <f aca="false">MIN($B$5,P7944+K7945*$B$6-I7945)</f>
        <v>510.81</v>
      </c>
      <c r="Q7945" s="0" t="n">
        <f aca="false">MAX(0,F7945-H7945-K7945-L7945)</f>
        <v>0</v>
      </c>
    </row>
    <row r="7946" customFormat="false" ht="15" hidden="false" customHeight="false" outlineLevel="0" collapsed="false">
      <c r="A7946" s="0" t="n">
        <f aca="false">'Profiles 8760'!A7935</f>
        <v>7933</v>
      </c>
      <c r="B7946" s="0" t="n">
        <f aca="false">'Profiles 8760'!B7935</f>
        <v>11</v>
      </c>
      <c r="C7946" s="0" t="n">
        <f aca="false">'Profiles 8760'!E7935</f>
        <v>0</v>
      </c>
      <c r="D7946" s="0" t="n">
        <f aca="false">'Profiles 8760'!F7935</f>
        <v>1</v>
      </c>
      <c r="E7946" s="0" t="n">
        <f aca="false">'Profiles 8760'!G7935</f>
        <v>0.381811</v>
      </c>
      <c r="F7946" s="0" t="n">
        <f aca="false">D7946*Assumptions!$C$11*$B$7+E7946*Assumptions!$C$12*$B$8</f>
        <v>304.4160699</v>
      </c>
      <c r="G7946" s="0" t="n">
        <f aca="false">C7946*Assumptions!$C$15</f>
        <v>0</v>
      </c>
      <c r="H7946" s="0" t="n">
        <f aca="false">MIN(F7946,G7946)</f>
        <v>0</v>
      </c>
      <c r="I7946" s="0" t="n">
        <f aca="false">IF(C7946=1,MIN(G7946-H7946,Assumptions!$C$13,P7945),0)</f>
        <v>0</v>
      </c>
      <c r="J7946" s="0" t="n">
        <f aca="false">H7946+I7946</f>
        <v>0</v>
      </c>
      <c r="K7946" s="0" t="n">
        <f aca="false">MIN(IF(C7946=1,F7946-H7946,F7946),Assumptions!$C$13,MAX(0,($B$5-P7945)/$B$6))</f>
        <v>0</v>
      </c>
      <c r="L7946" s="0" t="n">
        <f aca="false">IF(C7946=1,0,MIN(F7946-K7946,Assumptions!$C$15,MAX(0,$B$10-O7945-M7946)))</f>
        <v>200</v>
      </c>
      <c r="M7946" s="0" t="n">
        <f aca="false">'Profiles 8760'!H7935</f>
        <v>27600</v>
      </c>
      <c r="N7946" s="0" t="n">
        <f aca="false">J7946+L7946</f>
        <v>200</v>
      </c>
      <c r="O7946" s="0" t="n">
        <f aca="false">O7945+N7946</f>
        <v>734832.591322905</v>
      </c>
      <c r="P7946" s="0" t="n">
        <f aca="false">MIN($B$5,P7945+K7946*$B$6-I7946)</f>
        <v>510.81</v>
      </c>
      <c r="Q7946" s="0" t="n">
        <f aca="false">MAX(0,F7946-H7946-K7946-L7946)</f>
        <v>104.4160699</v>
      </c>
    </row>
    <row r="7947" customFormat="false" ht="15" hidden="false" customHeight="false" outlineLevel="0" collapsed="false">
      <c r="A7947" s="0" t="n">
        <f aca="false">'Profiles 8760'!A7936</f>
        <v>7934</v>
      </c>
      <c r="B7947" s="0" t="n">
        <f aca="false">'Profiles 8760'!B7936</f>
        <v>11</v>
      </c>
      <c r="C7947" s="0" t="n">
        <f aca="false">'Profiles 8760'!E7936</f>
        <v>0</v>
      </c>
      <c r="D7947" s="0" t="n">
        <f aca="false">'Profiles 8760'!F7936</f>
        <v>1</v>
      </c>
      <c r="E7947" s="0" t="n">
        <f aca="false">'Profiles 8760'!G7936</f>
        <v>0.316871</v>
      </c>
      <c r="F7947" s="0" t="n">
        <f aca="false">D7947*Assumptions!$C$11*$B$7+E7947*Assumptions!$C$12*$B$8</f>
        <v>301.7600239</v>
      </c>
      <c r="G7947" s="0" t="n">
        <f aca="false">C7947*Assumptions!$C$15</f>
        <v>0</v>
      </c>
      <c r="H7947" s="0" t="n">
        <f aca="false">MIN(F7947,G7947)</f>
        <v>0</v>
      </c>
      <c r="I7947" s="0" t="n">
        <f aca="false">IF(C7947=1,MIN(G7947-H7947,Assumptions!$C$13,P7946),0)</f>
        <v>0</v>
      </c>
      <c r="J7947" s="0" t="n">
        <f aca="false">H7947+I7947</f>
        <v>0</v>
      </c>
      <c r="K7947" s="0" t="n">
        <f aca="false">MIN(IF(C7947=1,F7947-H7947,F7947),Assumptions!$C$13,MAX(0,($B$5-P7946)/$B$6))</f>
        <v>0</v>
      </c>
      <c r="L7947" s="0" t="n">
        <f aca="false">IF(C7947=1,0,MIN(F7947-K7947,Assumptions!$C$15,MAX(0,$B$10-O7946-M7947)))</f>
        <v>200</v>
      </c>
      <c r="M7947" s="0" t="n">
        <f aca="false">'Profiles 8760'!H7936</f>
        <v>27600</v>
      </c>
      <c r="N7947" s="0" t="n">
        <f aca="false">J7947+L7947</f>
        <v>200</v>
      </c>
      <c r="O7947" s="0" t="n">
        <f aca="false">O7946+N7947</f>
        <v>735032.591322905</v>
      </c>
      <c r="P7947" s="0" t="n">
        <f aca="false">MIN($B$5,P7946+K7947*$B$6-I7947)</f>
        <v>510.81</v>
      </c>
      <c r="Q7947" s="0" t="n">
        <f aca="false">MAX(0,F7947-H7947-K7947-L7947)</f>
        <v>101.7600239</v>
      </c>
    </row>
    <row r="7948" customFormat="false" ht="15" hidden="false" customHeight="false" outlineLevel="0" collapsed="false">
      <c r="A7948" s="0" t="n">
        <f aca="false">'Profiles 8760'!A7937</f>
        <v>7935</v>
      </c>
      <c r="B7948" s="0" t="n">
        <f aca="false">'Profiles 8760'!B7937</f>
        <v>11</v>
      </c>
      <c r="C7948" s="0" t="n">
        <f aca="false">'Profiles 8760'!E7937</f>
        <v>0</v>
      </c>
      <c r="D7948" s="0" t="n">
        <f aca="false">'Profiles 8760'!F7937</f>
        <v>0.93914</v>
      </c>
      <c r="E7948" s="0" t="n">
        <f aca="false">'Profiles 8760'!G7937</f>
        <v>0.380354</v>
      </c>
      <c r="F7948" s="0" t="n">
        <f aca="false">D7948*Assumptions!$C$11*$B$7+E7948*Assumptions!$C$12*$B$8</f>
        <v>286.7801106</v>
      </c>
      <c r="G7948" s="0" t="n">
        <f aca="false">C7948*Assumptions!$C$15</f>
        <v>0</v>
      </c>
      <c r="H7948" s="0" t="n">
        <f aca="false">MIN(F7948,G7948)</f>
        <v>0</v>
      </c>
      <c r="I7948" s="0" t="n">
        <f aca="false">IF(C7948=1,MIN(G7948-H7948,Assumptions!$C$13,P7947),0)</f>
        <v>0</v>
      </c>
      <c r="J7948" s="0" t="n">
        <f aca="false">H7948+I7948</f>
        <v>0</v>
      </c>
      <c r="K7948" s="0" t="n">
        <f aca="false">MIN(IF(C7948=1,F7948-H7948,F7948),Assumptions!$C$13,MAX(0,($B$5-P7947)/$B$6))</f>
        <v>0</v>
      </c>
      <c r="L7948" s="0" t="n">
        <f aca="false">IF(C7948=1,0,MIN(F7948-K7948,Assumptions!$C$15,MAX(0,$B$10-O7947-M7948)))</f>
        <v>200</v>
      </c>
      <c r="M7948" s="0" t="n">
        <f aca="false">'Profiles 8760'!H7937</f>
        <v>27600</v>
      </c>
      <c r="N7948" s="0" t="n">
        <f aca="false">J7948+L7948</f>
        <v>200</v>
      </c>
      <c r="O7948" s="0" t="n">
        <f aca="false">O7947+N7948</f>
        <v>735232.591322905</v>
      </c>
      <c r="P7948" s="0" t="n">
        <f aca="false">MIN($B$5,P7947+K7948*$B$6-I7948)</f>
        <v>510.81</v>
      </c>
      <c r="Q7948" s="0" t="n">
        <f aca="false">MAX(0,F7948-H7948-K7948-L7948)</f>
        <v>86.7801106</v>
      </c>
    </row>
    <row r="7949" customFormat="false" ht="15" hidden="false" customHeight="false" outlineLevel="0" collapsed="false">
      <c r="A7949" s="0" t="n">
        <f aca="false">'Profiles 8760'!A7938</f>
        <v>7936</v>
      </c>
      <c r="B7949" s="0" t="n">
        <f aca="false">'Profiles 8760'!B7938</f>
        <v>11</v>
      </c>
      <c r="C7949" s="0" t="n">
        <f aca="false">'Profiles 8760'!E7938</f>
        <v>0</v>
      </c>
      <c r="D7949" s="0" t="n">
        <f aca="false">'Profiles 8760'!F7938</f>
        <v>0.664515</v>
      </c>
      <c r="E7949" s="0" t="n">
        <f aca="false">'Profiles 8760'!G7938</f>
        <v>0.526437</v>
      </c>
      <c r="F7949" s="0" t="n">
        <f aca="false">D7949*Assumptions!$C$11*$B$7+E7949*Assumptions!$C$12*$B$8</f>
        <v>213.4432053</v>
      </c>
      <c r="G7949" s="0" t="n">
        <f aca="false">C7949*Assumptions!$C$15</f>
        <v>0</v>
      </c>
      <c r="H7949" s="0" t="n">
        <f aca="false">MIN(F7949,G7949)</f>
        <v>0</v>
      </c>
      <c r="I7949" s="0" t="n">
        <f aca="false">IF(C7949=1,MIN(G7949-H7949,Assumptions!$C$13,P7948),0)</f>
        <v>0</v>
      </c>
      <c r="J7949" s="0" t="n">
        <f aca="false">H7949+I7949</f>
        <v>0</v>
      </c>
      <c r="K7949" s="0" t="n">
        <f aca="false">MIN(IF(C7949=1,F7949-H7949,F7949),Assumptions!$C$13,MAX(0,($B$5-P7948)/$B$6))</f>
        <v>0</v>
      </c>
      <c r="L7949" s="0" t="n">
        <f aca="false">IF(C7949=1,0,MIN(F7949-K7949,Assumptions!$C$15,MAX(0,$B$10-O7948-M7949)))</f>
        <v>200</v>
      </c>
      <c r="M7949" s="0" t="n">
        <f aca="false">'Profiles 8760'!H7938</f>
        <v>27600</v>
      </c>
      <c r="N7949" s="0" t="n">
        <f aca="false">J7949+L7949</f>
        <v>200</v>
      </c>
      <c r="O7949" s="0" t="n">
        <f aca="false">O7948+N7949</f>
        <v>735432.591322905</v>
      </c>
      <c r="P7949" s="0" t="n">
        <f aca="false">MIN($B$5,P7948+K7949*$B$6-I7949)</f>
        <v>510.81</v>
      </c>
      <c r="Q7949" s="0" t="n">
        <f aca="false">MAX(0,F7949-H7949-K7949-L7949)</f>
        <v>13.4432053</v>
      </c>
    </row>
    <row r="7950" customFormat="false" ht="15" hidden="false" customHeight="false" outlineLevel="0" collapsed="false">
      <c r="A7950" s="0" t="n">
        <f aca="false">'Profiles 8760'!A7939</f>
        <v>7937</v>
      </c>
      <c r="B7950" s="0" t="n">
        <f aca="false">'Profiles 8760'!B7939</f>
        <v>11</v>
      </c>
      <c r="C7950" s="0" t="n">
        <f aca="false">'Profiles 8760'!E7939</f>
        <v>0</v>
      </c>
      <c r="D7950" s="0" t="n">
        <f aca="false">'Profiles 8760'!F7939</f>
        <v>0.352672</v>
      </c>
      <c r="E7950" s="0" t="n">
        <f aca="false">'Profiles 8760'!G7939</f>
        <v>0.950422</v>
      </c>
      <c r="F7950" s="0" t="n">
        <f aca="false">D7950*Assumptions!$C$11*$B$7+E7950*Assumptions!$C$12*$B$8</f>
        <v>140.7239334</v>
      </c>
      <c r="G7950" s="0" t="n">
        <f aca="false">C7950*Assumptions!$C$15</f>
        <v>0</v>
      </c>
      <c r="H7950" s="0" t="n">
        <f aca="false">MIN(F7950,G7950)</f>
        <v>0</v>
      </c>
      <c r="I7950" s="0" t="n">
        <f aca="false">IF(C7950=1,MIN(G7950-H7950,Assumptions!$C$13,P7949),0)</f>
        <v>0</v>
      </c>
      <c r="J7950" s="0" t="n">
        <f aca="false">H7950+I7950</f>
        <v>0</v>
      </c>
      <c r="K7950" s="0" t="n">
        <f aca="false">MIN(IF(C7950=1,F7950-H7950,F7950),Assumptions!$C$13,MAX(0,($B$5-P7949)/$B$6))</f>
        <v>0</v>
      </c>
      <c r="L7950" s="0" t="n">
        <f aca="false">IF(C7950=1,0,MIN(F7950-K7950,Assumptions!$C$15,MAX(0,$B$10-O7949-M7950)))</f>
        <v>140.7239334</v>
      </c>
      <c r="M7950" s="0" t="n">
        <f aca="false">'Profiles 8760'!H7939</f>
        <v>27600</v>
      </c>
      <c r="N7950" s="0" t="n">
        <f aca="false">J7950+L7950</f>
        <v>140.7239334</v>
      </c>
      <c r="O7950" s="0" t="n">
        <f aca="false">O7949+N7950</f>
        <v>735573.315256305</v>
      </c>
      <c r="P7950" s="0" t="n">
        <f aca="false">MIN($B$5,P7949+K7950*$B$6-I7950)</f>
        <v>510.81</v>
      </c>
      <c r="Q7950" s="0" t="n">
        <f aca="false">MAX(0,F7950-H7950-K7950-L7950)</f>
        <v>0</v>
      </c>
    </row>
    <row r="7951" customFormat="false" ht="15" hidden="false" customHeight="false" outlineLevel="0" collapsed="false">
      <c r="A7951" s="0" t="n">
        <f aca="false">'Profiles 8760'!A7940</f>
        <v>7938</v>
      </c>
      <c r="B7951" s="0" t="n">
        <f aca="false">'Profiles 8760'!B7940</f>
        <v>11</v>
      </c>
      <c r="C7951" s="0" t="n">
        <f aca="false">'Profiles 8760'!E7940</f>
        <v>0</v>
      </c>
      <c r="D7951" s="0" t="n">
        <f aca="false">'Profiles 8760'!F7940</f>
        <v>0.075315</v>
      </c>
      <c r="E7951" s="0" t="n">
        <f aca="false">'Profiles 8760'!G7940</f>
        <v>0.722281</v>
      </c>
      <c r="F7951" s="0" t="n">
        <f aca="false">D7951*Assumptions!$C$11*$B$7+E7951*Assumptions!$C$12*$B$8</f>
        <v>51.2922649</v>
      </c>
      <c r="G7951" s="0" t="n">
        <f aca="false">C7951*Assumptions!$C$15</f>
        <v>0</v>
      </c>
      <c r="H7951" s="0" t="n">
        <f aca="false">MIN(F7951,G7951)</f>
        <v>0</v>
      </c>
      <c r="I7951" s="0" t="n">
        <f aca="false">IF(C7951=1,MIN(G7951-H7951,Assumptions!$C$13,P7950),0)</f>
        <v>0</v>
      </c>
      <c r="J7951" s="0" t="n">
        <f aca="false">H7951+I7951</f>
        <v>0</v>
      </c>
      <c r="K7951" s="0" t="n">
        <f aca="false">MIN(IF(C7951=1,F7951-H7951,F7951),Assumptions!$C$13,MAX(0,($B$5-P7950)/$B$6))</f>
        <v>0</v>
      </c>
      <c r="L7951" s="0" t="n">
        <f aca="false">IF(C7951=1,0,MIN(F7951-K7951,Assumptions!$C$15,MAX(0,$B$10-O7950-M7951)))</f>
        <v>51.2922649</v>
      </c>
      <c r="M7951" s="0" t="n">
        <f aca="false">'Profiles 8760'!H7940</f>
        <v>27600</v>
      </c>
      <c r="N7951" s="0" t="n">
        <f aca="false">J7951+L7951</f>
        <v>51.2922649</v>
      </c>
      <c r="O7951" s="0" t="n">
        <f aca="false">O7950+N7951</f>
        <v>735624.607521205</v>
      </c>
      <c r="P7951" s="0" t="n">
        <f aca="false">MIN($B$5,P7950+K7951*$B$6-I7951)</f>
        <v>510.81</v>
      </c>
      <c r="Q7951" s="0" t="n">
        <f aca="false">MAX(0,F7951-H7951-K7951-L7951)</f>
        <v>0</v>
      </c>
    </row>
    <row r="7952" customFormat="false" ht="15" hidden="false" customHeight="false" outlineLevel="0" collapsed="false">
      <c r="A7952" s="0" t="n">
        <f aca="false">'Profiles 8760'!A7941</f>
        <v>7939</v>
      </c>
      <c r="B7952" s="0" t="n">
        <f aca="false">'Profiles 8760'!B7941</f>
        <v>11</v>
      </c>
      <c r="C7952" s="0" t="n">
        <f aca="false">'Profiles 8760'!E7941</f>
        <v>0</v>
      </c>
      <c r="D7952" s="0" t="n">
        <f aca="false">'Profiles 8760'!F7941</f>
        <v>0</v>
      </c>
      <c r="E7952" s="0" t="n">
        <f aca="false">'Profiles 8760'!G7941</f>
        <v>0.683694</v>
      </c>
      <c r="F7952" s="0" t="n">
        <f aca="false">D7952*Assumptions!$C$11*$B$7+E7952*Assumptions!$C$12*$B$8</f>
        <v>27.9630846</v>
      </c>
      <c r="G7952" s="0" t="n">
        <f aca="false">C7952*Assumptions!$C$15</f>
        <v>0</v>
      </c>
      <c r="H7952" s="0" t="n">
        <f aca="false">MIN(F7952,G7952)</f>
        <v>0</v>
      </c>
      <c r="I7952" s="0" t="n">
        <f aca="false">IF(C7952=1,MIN(G7952-H7952,Assumptions!$C$13,P7951),0)</f>
        <v>0</v>
      </c>
      <c r="J7952" s="0" t="n">
        <f aca="false">H7952+I7952</f>
        <v>0</v>
      </c>
      <c r="K7952" s="0" t="n">
        <f aca="false">MIN(IF(C7952=1,F7952-H7952,F7952),Assumptions!$C$13,MAX(0,($B$5-P7951)/$B$6))</f>
        <v>0</v>
      </c>
      <c r="L7952" s="0" t="n">
        <f aca="false">IF(C7952=1,0,MIN(F7952-K7952,Assumptions!$C$15,MAX(0,$B$10-O7951-M7952)))</f>
        <v>27.9630846</v>
      </c>
      <c r="M7952" s="0" t="n">
        <f aca="false">'Profiles 8760'!H7941</f>
        <v>27600</v>
      </c>
      <c r="N7952" s="0" t="n">
        <f aca="false">J7952+L7952</f>
        <v>27.9630846</v>
      </c>
      <c r="O7952" s="0" t="n">
        <f aca="false">O7951+N7952</f>
        <v>735652.570605805</v>
      </c>
      <c r="P7952" s="0" t="n">
        <f aca="false">MIN($B$5,P7951+K7952*$B$6-I7952)</f>
        <v>510.81</v>
      </c>
      <c r="Q7952" s="0" t="n">
        <f aca="false">MAX(0,F7952-H7952-K7952-L7952)</f>
        <v>0</v>
      </c>
    </row>
    <row r="7953" customFormat="false" ht="15" hidden="false" customHeight="false" outlineLevel="0" collapsed="false">
      <c r="A7953" s="0" t="n">
        <f aca="false">'Profiles 8760'!A7942</f>
        <v>7940</v>
      </c>
      <c r="B7953" s="0" t="n">
        <f aca="false">'Profiles 8760'!B7942</f>
        <v>11</v>
      </c>
      <c r="C7953" s="0" t="n">
        <f aca="false">'Profiles 8760'!E7942</f>
        <v>1</v>
      </c>
      <c r="D7953" s="0" t="n">
        <f aca="false">'Profiles 8760'!F7942</f>
        <v>0</v>
      </c>
      <c r="E7953" s="0" t="n">
        <f aca="false">'Profiles 8760'!G7942</f>
        <v>0.798509</v>
      </c>
      <c r="F7953" s="0" t="n">
        <f aca="false">D7953*Assumptions!$C$11*$B$7+E7953*Assumptions!$C$12*$B$8</f>
        <v>32.6590181</v>
      </c>
      <c r="G7953" s="0" t="n">
        <f aca="false">C7953*Assumptions!$C$15</f>
        <v>200</v>
      </c>
      <c r="H7953" s="0" t="n">
        <f aca="false">MIN(F7953,G7953)</f>
        <v>32.6590181</v>
      </c>
      <c r="I7953" s="0" t="n">
        <f aca="false">IF(C7953=1,MIN(G7953-H7953,Assumptions!$C$13,P7952),0)</f>
        <v>167.3409819</v>
      </c>
      <c r="J7953" s="0" t="n">
        <f aca="false">H7953+I7953</f>
        <v>200</v>
      </c>
      <c r="K7953" s="0" t="n">
        <f aca="false">MIN(IF(C7953=1,F7953-H7953,F7953),Assumptions!$C$13,MAX(0,($B$5-P7952)/$B$6))</f>
        <v>0</v>
      </c>
      <c r="L7953" s="0" t="n">
        <f aca="false">IF(C7953=1,0,MIN(F7953-K7953,Assumptions!$C$15,MAX(0,$B$10-O7952-M7953)))</f>
        <v>0</v>
      </c>
      <c r="M7953" s="0" t="n">
        <f aca="false">'Profiles 8760'!H7942</f>
        <v>27400</v>
      </c>
      <c r="N7953" s="0" t="n">
        <f aca="false">J7953+L7953</f>
        <v>200</v>
      </c>
      <c r="O7953" s="0" t="n">
        <f aca="false">O7952+N7953</f>
        <v>735852.570605805</v>
      </c>
      <c r="P7953" s="0" t="n">
        <f aca="false">MIN($B$5,P7952+K7953*$B$6-I7953)</f>
        <v>343.4690181</v>
      </c>
      <c r="Q7953" s="0" t="n">
        <f aca="false">MAX(0,F7953-H7953-K7953-L7953)</f>
        <v>0</v>
      </c>
    </row>
    <row r="7954" customFormat="false" ht="15" hidden="false" customHeight="false" outlineLevel="0" collapsed="false">
      <c r="A7954" s="0" t="n">
        <f aca="false">'Profiles 8760'!A7943</f>
        <v>7941</v>
      </c>
      <c r="B7954" s="0" t="n">
        <f aca="false">'Profiles 8760'!B7943</f>
        <v>11</v>
      </c>
      <c r="C7954" s="0" t="n">
        <f aca="false">'Profiles 8760'!E7943</f>
        <v>1</v>
      </c>
      <c r="D7954" s="0" t="n">
        <f aca="false">'Profiles 8760'!F7943</f>
        <v>0</v>
      </c>
      <c r="E7954" s="0" t="n">
        <f aca="false">'Profiles 8760'!G7943</f>
        <v>1</v>
      </c>
      <c r="F7954" s="0" t="n">
        <f aca="false">D7954*Assumptions!$C$11*$B$7+E7954*Assumptions!$C$12*$B$8</f>
        <v>40.9</v>
      </c>
      <c r="G7954" s="0" t="n">
        <f aca="false">C7954*Assumptions!$C$15</f>
        <v>200</v>
      </c>
      <c r="H7954" s="0" t="n">
        <f aca="false">MIN(F7954,G7954)</f>
        <v>40.9</v>
      </c>
      <c r="I7954" s="0" t="n">
        <f aca="false">IF(C7954=1,MIN(G7954-H7954,Assumptions!$C$13,P7953),0)</f>
        <v>159.1</v>
      </c>
      <c r="J7954" s="0" t="n">
        <f aca="false">H7954+I7954</f>
        <v>200</v>
      </c>
      <c r="K7954" s="0" t="n">
        <f aca="false">MIN(IF(C7954=1,F7954-H7954,F7954),Assumptions!$C$13,MAX(0,($B$5-P7953)/$B$6))</f>
        <v>0</v>
      </c>
      <c r="L7954" s="0" t="n">
        <f aca="false">IF(C7954=1,0,MIN(F7954-K7954,Assumptions!$C$15,MAX(0,$B$10-O7953-M7954)))</f>
        <v>0</v>
      </c>
      <c r="M7954" s="0" t="n">
        <f aca="false">'Profiles 8760'!H7943</f>
        <v>27200</v>
      </c>
      <c r="N7954" s="0" t="n">
        <f aca="false">J7954+L7954</f>
        <v>200</v>
      </c>
      <c r="O7954" s="0" t="n">
        <f aca="false">O7953+N7954</f>
        <v>736052.570605805</v>
      </c>
      <c r="P7954" s="0" t="n">
        <f aca="false">MIN($B$5,P7953+K7954*$B$6-I7954)</f>
        <v>184.3690181</v>
      </c>
      <c r="Q7954" s="0" t="n">
        <f aca="false">MAX(0,F7954-H7954-K7954-L7954)</f>
        <v>0</v>
      </c>
    </row>
    <row r="7955" customFormat="false" ht="15" hidden="false" customHeight="false" outlineLevel="0" collapsed="false">
      <c r="A7955" s="0" t="n">
        <f aca="false">'Profiles 8760'!A7944</f>
        <v>7942</v>
      </c>
      <c r="B7955" s="0" t="n">
        <f aca="false">'Profiles 8760'!B7944</f>
        <v>11</v>
      </c>
      <c r="C7955" s="0" t="n">
        <f aca="false">'Profiles 8760'!E7944</f>
        <v>0</v>
      </c>
      <c r="D7955" s="0" t="n">
        <f aca="false">'Profiles 8760'!F7944</f>
        <v>0</v>
      </c>
      <c r="E7955" s="0" t="n">
        <f aca="false">'Profiles 8760'!G7944</f>
        <v>0.936854</v>
      </c>
      <c r="F7955" s="0" t="n">
        <f aca="false">D7955*Assumptions!$C$11*$B$7+E7955*Assumptions!$C$12*$B$8</f>
        <v>38.3173286</v>
      </c>
      <c r="G7955" s="0" t="n">
        <f aca="false">C7955*Assumptions!$C$15</f>
        <v>0</v>
      </c>
      <c r="H7955" s="0" t="n">
        <f aca="false">MIN(F7955,G7955)</f>
        <v>0</v>
      </c>
      <c r="I7955" s="0" t="n">
        <f aca="false">IF(C7955=1,MIN(G7955-H7955,Assumptions!$C$13,P7954),0)</f>
        <v>0</v>
      </c>
      <c r="J7955" s="0" t="n">
        <f aca="false">H7955+I7955</f>
        <v>0</v>
      </c>
      <c r="K7955" s="0" t="n">
        <f aca="false">MIN(IF(C7955=1,F7955-H7955,F7955),Assumptions!$C$13,MAX(0,($B$5-P7954)/$B$6))</f>
        <v>38.3173286</v>
      </c>
      <c r="L7955" s="0" t="n">
        <f aca="false">IF(C7955=1,0,MIN(F7955-K7955,Assumptions!$C$15,MAX(0,$B$10-O7954-M7955)))</f>
        <v>0</v>
      </c>
      <c r="M7955" s="0" t="n">
        <f aca="false">'Profiles 8760'!H7944</f>
        <v>27200</v>
      </c>
      <c r="N7955" s="0" t="n">
        <f aca="false">J7955+L7955</f>
        <v>0</v>
      </c>
      <c r="O7955" s="0" t="n">
        <f aca="false">O7954+N7955</f>
        <v>736052.570605805</v>
      </c>
      <c r="P7955" s="0" t="n">
        <f aca="false">MIN($B$5,P7954+K7955*$B$6-I7955)</f>
        <v>217.58247853048</v>
      </c>
      <c r="Q7955" s="0" t="n">
        <f aca="false">MAX(0,F7955-H7955-K7955-L7955)</f>
        <v>0</v>
      </c>
    </row>
    <row r="7956" customFormat="false" ht="15" hidden="false" customHeight="false" outlineLevel="0" collapsed="false">
      <c r="A7956" s="0" t="n">
        <f aca="false">'Profiles 8760'!A7945</f>
        <v>7943</v>
      </c>
      <c r="B7956" s="0" t="n">
        <f aca="false">'Profiles 8760'!B7945</f>
        <v>11</v>
      </c>
      <c r="C7956" s="0" t="n">
        <f aca="false">'Profiles 8760'!E7945</f>
        <v>0</v>
      </c>
      <c r="D7956" s="0" t="n">
        <f aca="false">'Profiles 8760'!F7945</f>
        <v>0</v>
      </c>
      <c r="E7956" s="0" t="n">
        <f aca="false">'Profiles 8760'!G7945</f>
        <v>0.610642</v>
      </c>
      <c r="F7956" s="0" t="n">
        <f aca="false">D7956*Assumptions!$C$11*$B$7+E7956*Assumptions!$C$12*$B$8</f>
        <v>24.9752578</v>
      </c>
      <c r="G7956" s="0" t="n">
        <f aca="false">C7956*Assumptions!$C$15</f>
        <v>0</v>
      </c>
      <c r="H7956" s="0" t="n">
        <f aca="false">MIN(F7956,G7956)</f>
        <v>0</v>
      </c>
      <c r="I7956" s="0" t="n">
        <f aca="false">IF(C7956=1,MIN(G7956-H7956,Assumptions!$C$13,P7955),0)</f>
        <v>0</v>
      </c>
      <c r="J7956" s="0" t="n">
        <f aca="false">H7956+I7956</f>
        <v>0</v>
      </c>
      <c r="K7956" s="0" t="n">
        <f aca="false">MIN(IF(C7956=1,F7956-H7956,F7956),Assumptions!$C$13,MAX(0,($B$5-P7955)/$B$6))</f>
        <v>24.9752578</v>
      </c>
      <c r="L7956" s="0" t="n">
        <f aca="false">IF(C7956=1,0,MIN(F7956-K7956,Assumptions!$C$15,MAX(0,$B$10-O7955-M7956)))</f>
        <v>0</v>
      </c>
      <c r="M7956" s="0" t="n">
        <f aca="false">'Profiles 8760'!H7945</f>
        <v>27200</v>
      </c>
      <c r="N7956" s="0" t="n">
        <f aca="false">J7956+L7956</f>
        <v>0</v>
      </c>
      <c r="O7956" s="0" t="n">
        <f aca="false">O7955+N7956</f>
        <v>736052.570605805</v>
      </c>
      <c r="P7956" s="0" t="n">
        <f aca="false">MIN($B$5,P7955+K7956*$B$6-I7956)</f>
        <v>239.23103199152</v>
      </c>
      <c r="Q7956" s="0" t="n">
        <f aca="false">MAX(0,F7956-H7956-K7956-L7956)</f>
        <v>0</v>
      </c>
    </row>
    <row r="7957" customFormat="false" ht="15" hidden="false" customHeight="false" outlineLevel="0" collapsed="false">
      <c r="A7957" s="0" t="n">
        <f aca="false">'Profiles 8760'!A7946</f>
        <v>7944</v>
      </c>
      <c r="B7957" s="0" t="n">
        <f aca="false">'Profiles 8760'!B7946</f>
        <v>11</v>
      </c>
      <c r="C7957" s="0" t="n">
        <f aca="false">'Profiles 8760'!E7946</f>
        <v>0</v>
      </c>
      <c r="D7957" s="0" t="n">
        <f aca="false">'Profiles 8760'!F7946</f>
        <v>0</v>
      </c>
      <c r="E7957" s="0" t="n">
        <f aca="false">'Profiles 8760'!G7946</f>
        <v>0.537328</v>
      </c>
      <c r="F7957" s="0" t="n">
        <f aca="false">D7957*Assumptions!$C$11*$B$7+E7957*Assumptions!$C$12*$B$8</f>
        <v>21.9767152</v>
      </c>
      <c r="G7957" s="0" t="n">
        <f aca="false">C7957*Assumptions!$C$15</f>
        <v>0</v>
      </c>
      <c r="H7957" s="0" t="n">
        <f aca="false">MIN(F7957,G7957)</f>
        <v>0</v>
      </c>
      <c r="I7957" s="0" t="n">
        <f aca="false">IF(C7957=1,MIN(G7957-H7957,Assumptions!$C$13,P7956),0)</f>
        <v>0</v>
      </c>
      <c r="J7957" s="0" t="n">
        <f aca="false">H7957+I7957</f>
        <v>0</v>
      </c>
      <c r="K7957" s="0" t="n">
        <f aca="false">MIN(IF(C7957=1,F7957-H7957,F7957),Assumptions!$C$13,MAX(0,($B$5-P7956)/$B$6))</f>
        <v>21.9767152</v>
      </c>
      <c r="L7957" s="0" t="n">
        <f aca="false">IF(C7957=1,0,MIN(F7957-K7957,Assumptions!$C$15,MAX(0,$B$10-O7956-M7957)))</f>
        <v>0</v>
      </c>
      <c r="M7957" s="0" t="n">
        <f aca="false">'Profiles 8760'!H7946</f>
        <v>27200</v>
      </c>
      <c r="N7957" s="0" t="n">
        <f aca="false">J7957+L7957</f>
        <v>0</v>
      </c>
      <c r="O7957" s="0" t="n">
        <f aca="false">O7956+N7957</f>
        <v>736052.570605805</v>
      </c>
      <c r="P7957" s="0" t="n">
        <f aca="false">MIN($B$5,P7956+K7957*$B$6-I7957)</f>
        <v>258.28044872688</v>
      </c>
      <c r="Q7957" s="0" t="n">
        <f aca="false">MAX(0,F7957-H7957-K7957-L7957)</f>
        <v>0</v>
      </c>
    </row>
    <row r="7958" customFormat="false" ht="15" hidden="false" customHeight="false" outlineLevel="0" collapsed="false">
      <c r="A7958" s="0" t="n">
        <f aca="false">'Profiles 8760'!A7947</f>
        <v>7945</v>
      </c>
      <c r="B7958" s="0" t="n">
        <f aca="false">'Profiles 8760'!B7947</f>
        <v>11</v>
      </c>
      <c r="C7958" s="0" t="n">
        <f aca="false">'Profiles 8760'!E7947</f>
        <v>0</v>
      </c>
      <c r="D7958" s="0" t="n">
        <f aca="false">'Profiles 8760'!F7947</f>
        <v>0</v>
      </c>
      <c r="E7958" s="0" t="n">
        <f aca="false">'Profiles 8760'!G7947</f>
        <v>0.514173</v>
      </c>
      <c r="F7958" s="0" t="n">
        <f aca="false">D7958*Assumptions!$C$11*$B$7+E7958*Assumptions!$C$12*$B$8</f>
        <v>21.0296757</v>
      </c>
      <c r="G7958" s="0" t="n">
        <f aca="false">C7958*Assumptions!$C$15</f>
        <v>0</v>
      </c>
      <c r="H7958" s="0" t="n">
        <f aca="false">MIN(F7958,G7958)</f>
        <v>0</v>
      </c>
      <c r="I7958" s="0" t="n">
        <f aca="false">IF(C7958=1,MIN(G7958-H7958,Assumptions!$C$13,P7957),0)</f>
        <v>0</v>
      </c>
      <c r="J7958" s="0" t="n">
        <f aca="false">H7958+I7958</f>
        <v>0</v>
      </c>
      <c r="K7958" s="0" t="n">
        <f aca="false">MIN(IF(C7958=1,F7958-H7958,F7958),Assumptions!$C$13,MAX(0,($B$5-P7957)/$B$6))</f>
        <v>21.0296757</v>
      </c>
      <c r="L7958" s="0" t="n">
        <f aca="false">IF(C7958=1,0,MIN(F7958-K7958,Assumptions!$C$15,MAX(0,$B$10-O7957-M7958)))</f>
        <v>0</v>
      </c>
      <c r="M7958" s="0" t="n">
        <f aca="false">'Profiles 8760'!H7947</f>
        <v>27200</v>
      </c>
      <c r="N7958" s="0" t="n">
        <f aca="false">J7958+L7958</f>
        <v>0</v>
      </c>
      <c r="O7958" s="0" t="n">
        <f aca="false">O7957+N7958</f>
        <v>736052.570605805</v>
      </c>
      <c r="P7958" s="0" t="n">
        <f aca="false">MIN($B$5,P7957+K7958*$B$6-I7958)</f>
        <v>276.50897162364</v>
      </c>
      <c r="Q7958" s="0" t="n">
        <f aca="false">MAX(0,F7958-H7958-K7958-L7958)</f>
        <v>0</v>
      </c>
    </row>
    <row r="7959" customFormat="false" ht="15" hidden="false" customHeight="false" outlineLevel="0" collapsed="false">
      <c r="A7959" s="0" t="n">
        <f aca="false">'Profiles 8760'!A7948</f>
        <v>7946</v>
      </c>
      <c r="B7959" s="0" t="n">
        <f aca="false">'Profiles 8760'!B7948</f>
        <v>11</v>
      </c>
      <c r="C7959" s="0" t="n">
        <f aca="false">'Profiles 8760'!E7948</f>
        <v>0</v>
      </c>
      <c r="D7959" s="0" t="n">
        <f aca="false">'Profiles 8760'!F7948</f>
        <v>0</v>
      </c>
      <c r="E7959" s="0" t="n">
        <f aca="false">'Profiles 8760'!G7948</f>
        <v>0.446077</v>
      </c>
      <c r="F7959" s="0" t="n">
        <f aca="false">D7959*Assumptions!$C$11*$B$7+E7959*Assumptions!$C$12*$B$8</f>
        <v>18.2445493</v>
      </c>
      <c r="G7959" s="0" t="n">
        <f aca="false">C7959*Assumptions!$C$15</f>
        <v>0</v>
      </c>
      <c r="H7959" s="0" t="n">
        <f aca="false">MIN(F7959,G7959)</f>
        <v>0</v>
      </c>
      <c r="I7959" s="0" t="n">
        <f aca="false">IF(C7959=1,MIN(G7959-H7959,Assumptions!$C$13,P7958),0)</f>
        <v>0</v>
      </c>
      <c r="J7959" s="0" t="n">
        <f aca="false">H7959+I7959</f>
        <v>0</v>
      </c>
      <c r="K7959" s="0" t="n">
        <f aca="false">MIN(IF(C7959=1,F7959-H7959,F7959),Assumptions!$C$13,MAX(0,($B$5-P7958)/$B$6))</f>
        <v>18.2445493</v>
      </c>
      <c r="L7959" s="0" t="n">
        <f aca="false">IF(C7959=1,0,MIN(F7959-K7959,Assumptions!$C$15,MAX(0,$B$10-O7958-M7959)))</f>
        <v>0</v>
      </c>
      <c r="M7959" s="0" t="n">
        <f aca="false">'Profiles 8760'!H7948</f>
        <v>27200</v>
      </c>
      <c r="N7959" s="0" t="n">
        <f aca="false">J7959+L7959</f>
        <v>0</v>
      </c>
      <c r="O7959" s="0" t="n">
        <f aca="false">O7958+N7959</f>
        <v>736052.570605805</v>
      </c>
      <c r="P7959" s="0" t="n">
        <f aca="false">MIN($B$5,P7958+K7959*$B$6-I7959)</f>
        <v>292.32334695688</v>
      </c>
      <c r="Q7959" s="0" t="n">
        <f aca="false">MAX(0,F7959-H7959-K7959-L7959)</f>
        <v>0</v>
      </c>
    </row>
    <row r="7960" customFormat="false" ht="15" hidden="false" customHeight="false" outlineLevel="0" collapsed="false">
      <c r="A7960" s="0" t="n">
        <f aca="false">'Profiles 8760'!A7949</f>
        <v>7947</v>
      </c>
      <c r="B7960" s="0" t="n">
        <f aca="false">'Profiles 8760'!B7949</f>
        <v>11</v>
      </c>
      <c r="C7960" s="0" t="n">
        <f aca="false">'Profiles 8760'!E7949</f>
        <v>0</v>
      </c>
      <c r="D7960" s="0" t="n">
        <f aca="false">'Profiles 8760'!F7949</f>
        <v>0</v>
      </c>
      <c r="E7960" s="0" t="n">
        <f aca="false">'Profiles 8760'!G7949</f>
        <v>0.53127</v>
      </c>
      <c r="F7960" s="0" t="n">
        <f aca="false">D7960*Assumptions!$C$11*$B$7+E7960*Assumptions!$C$12*$B$8</f>
        <v>21.728943</v>
      </c>
      <c r="G7960" s="0" t="n">
        <f aca="false">C7960*Assumptions!$C$15</f>
        <v>0</v>
      </c>
      <c r="H7960" s="0" t="n">
        <f aca="false">MIN(F7960,G7960)</f>
        <v>0</v>
      </c>
      <c r="I7960" s="0" t="n">
        <f aca="false">IF(C7960=1,MIN(G7960-H7960,Assumptions!$C$13,P7959),0)</f>
        <v>0</v>
      </c>
      <c r="J7960" s="0" t="n">
        <f aca="false">H7960+I7960</f>
        <v>0</v>
      </c>
      <c r="K7960" s="0" t="n">
        <f aca="false">MIN(IF(C7960=1,F7960-H7960,F7960),Assumptions!$C$13,MAX(0,($B$5-P7959)/$B$6))</f>
        <v>21.728943</v>
      </c>
      <c r="L7960" s="0" t="n">
        <f aca="false">IF(C7960=1,0,MIN(F7960-K7960,Assumptions!$C$15,MAX(0,$B$10-O7959-M7960)))</f>
        <v>0</v>
      </c>
      <c r="M7960" s="0" t="n">
        <f aca="false">'Profiles 8760'!H7949</f>
        <v>27200</v>
      </c>
      <c r="N7960" s="0" t="n">
        <f aca="false">J7960+L7960</f>
        <v>0</v>
      </c>
      <c r="O7960" s="0" t="n">
        <f aca="false">O7959+N7960</f>
        <v>736052.570605805</v>
      </c>
      <c r="P7960" s="0" t="n">
        <f aca="false">MIN($B$5,P7959+K7960*$B$6-I7960)</f>
        <v>311.15799474928</v>
      </c>
      <c r="Q7960" s="0" t="n">
        <f aca="false">MAX(0,F7960-H7960-K7960-L7960)</f>
        <v>0</v>
      </c>
    </row>
    <row r="7961" customFormat="false" ht="15" hidden="false" customHeight="false" outlineLevel="0" collapsed="false">
      <c r="A7961" s="0" t="n">
        <f aca="false">'Profiles 8760'!A7950</f>
        <v>7948</v>
      </c>
      <c r="B7961" s="0" t="n">
        <f aca="false">'Profiles 8760'!B7950</f>
        <v>11</v>
      </c>
      <c r="C7961" s="0" t="n">
        <f aca="false">'Profiles 8760'!E7950</f>
        <v>0</v>
      </c>
      <c r="D7961" s="0" t="n">
        <f aca="false">'Profiles 8760'!F7950</f>
        <v>0</v>
      </c>
      <c r="E7961" s="0" t="n">
        <f aca="false">'Profiles 8760'!G7950</f>
        <v>0.47438</v>
      </c>
      <c r="F7961" s="0" t="n">
        <f aca="false">D7961*Assumptions!$C$11*$B$7+E7961*Assumptions!$C$12*$B$8</f>
        <v>19.402142</v>
      </c>
      <c r="G7961" s="0" t="n">
        <f aca="false">C7961*Assumptions!$C$15</f>
        <v>0</v>
      </c>
      <c r="H7961" s="0" t="n">
        <f aca="false">MIN(F7961,G7961)</f>
        <v>0</v>
      </c>
      <c r="I7961" s="0" t="n">
        <f aca="false">IF(C7961=1,MIN(G7961-H7961,Assumptions!$C$13,P7960),0)</f>
        <v>0</v>
      </c>
      <c r="J7961" s="0" t="n">
        <f aca="false">H7961+I7961</f>
        <v>0</v>
      </c>
      <c r="K7961" s="0" t="n">
        <f aca="false">MIN(IF(C7961=1,F7961-H7961,F7961),Assumptions!$C$13,MAX(0,($B$5-P7960)/$B$6))</f>
        <v>19.402142</v>
      </c>
      <c r="L7961" s="0" t="n">
        <f aca="false">IF(C7961=1,0,MIN(F7961-K7961,Assumptions!$C$15,MAX(0,$B$10-O7960-M7961)))</f>
        <v>0</v>
      </c>
      <c r="M7961" s="0" t="n">
        <f aca="false">'Profiles 8760'!H7950</f>
        <v>27200</v>
      </c>
      <c r="N7961" s="0" t="n">
        <f aca="false">J7961+L7961</f>
        <v>0</v>
      </c>
      <c r="O7961" s="0" t="n">
        <f aca="false">O7960+N7961</f>
        <v>736052.570605805</v>
      </c>
      <c r="P7961" s="0" t="n">
        <f aca="false">MIN($B$5,P7960+K7961*$B$6-I7961)</f>
        <v>327.97577143488</v>
      </c>
      <c r="Q7961" s="0" t="n">
        <f aca="false">MAX(0,F7961-H7961-K7961-L7961)</f>
        <v>0</v>
      </c>
    </row>
    <row r="7962" customFormat="false" ht="15" hidden="false" customHeight="false" outlineLevel="0" collapsed="false">
      <c r="A7962" s="0" t="n">
        <f aca="false">'Profiles 8760'!A7951</f>
        <v>7949</v>
      </c>
      <c r="B7962" s="0" t="n">
        <f aca="false">'Profiles 8760'!B7951</f>
        <v>11</v>
      </c>
      <c r="C7962" s="0" t="n">
        <f aca="false">'Profiles 8760'!E7951</f>
        <v>0</v>
      </c>
      <c r="D7962" s="0" t="n">
        <f aca="false">'Profiles 8760'!F7951</f>
        <v>0</v>
      </c>
      <c r="E7962" s="0" t="n">
        <f aca="false">'Profiles 8760'!G7951</f>
        <v>0.528026</v>
      </c>
      <c r="F7962" s="0" t="n">
        <f aca="false">D7962*Assumptions!$C$11*$B$7+E7962*Assumptions!$C$12*$B$8</f>
        <v>21.5962634</v>
      </c>
      <c r="G7962" s="0" t="n">
        <f aca="false">C7962*Assumptions!$C$15</f>
        <v>0</v>
      </c>
      <c r="H7962" s="0" t="n">
        <f aca="false">MIN(F7962,G7962)</f>
        <v>0</v>
      </c>
      <c r="I7962" s="0" t="n">
        <f aca="false">IF(C7962=1,MIN(G7962-H7962,Assumptions!$C$13,P7961),0)</f>
        <v>0</v>
      </c>
      <c r="J7962" s="0" t="n">
        <f aca="false">H7962+I7962</f>
        <v>0</v>
      </c>
      <c r="K7962" s="0" t="n">
        <f aca="false">MIN(IF(C7962=1,F7962-H7962,F7962),Assumptions!$C$13,MAX(0,($B$5-P7961)/$B$6))</f>
        <v>21.5962634</v>
      </c>
      <c r="L7962" s="0" t="n">
        <f aca="false">IF(C7962=1,0,MIN(F7962-K7962,Assumptions!$C$15,MAX(0,$B$10-O7961-M7962)))</f>
        <v>0</v>
      </c>
      <c r="M7962" s="0" t="n">
        <f aca="false">'Profiles 8760'!H7951</f>
        <v>27200</v>
      </c>
      <c r="N7962" s="0" t="n">
        <f aca="false">J7962+L7962</f>
        <v>0</v>
      </c>
      <c r="O7962" s="0" t="n">
        <f aca="false">O7961+N7962</f>
        <v>736052.570605805</v>
      </c>
      <c r="P7962" s="0" t="n">
        <f aca="false">MIN($B$5,P7961+K7962*$B$6-I7962)</f>
        <v>346.69541255</v>
      </c>
      <c r="Q7962" s="0" t="n">
        <f aca="false">MAX(0,F7962-H7962-K7962-L7962)</f>
        <v>0</v>
      </c>
    </row>
    <row r="7963" customFormat="false" ht="15" hidden="false" customHeight="false" outlineLevel="0" collapsed="false">
      <c r="A7963" s="0" t="n">
        <f aca="false">'Profiles 8760'!A7952</f>
        <v>7950</v>
      </c>
      <c r="B7963" s="0" t="n">
        <f aca="false">'Profiles 8760'!B7952</f>
        <v>11</v>
      </c>
      <c r="C7963" s="0" t="n">
        <f aca="false">'Profiles 8760'!E7952</f>
        <v>0</v>
      </c>
      <c r="D7963" s="0" t="n">
        <f aca="false">'Profiles 8760'!F7952</f>
        <v>0</v>
      </c>
      <c r="E7963" s="0" t="n">
        <f aca="false">'Profiles 8760'!G7952</f>
        <v>0.31246</v>
      </c>
      <c r="F7963" s="0" t="n">
        <f aca="false">D7963*Assumptions!$C$11*$B$7+E7963*Assumptions!$C$12*$B$8</f>
        <v>12.779614</v>
      </c>
      <c r="G7963" s="0" t="n">
        <f aca="false">C7963*Assumptions!$C$15</f>
        <v>0</v>
      </c>
      <c r="H7963" s="0" t="n">
        <f aca="false">MIN(F7963,G7963)</f>
        <v>0</v>
      </c>
      <c r="I7963" s="0" t="n">
        <f aca="false">IF(C7963=1,MIN(G7963-H7963,Assumptions!$C$13,P7962),0)</f>
        <v>0</v>
      </c>
      <c r="J7963" s="0" t="n">
        <f aca="false">H7963+I7963</f>
        <v>0</v>
      </c>
      <c r="K7963" s="0" t="n">
        <f aca="false">MIN(IF(C7963=1,F7963-H7963,F7963),Assumptions!$C$13,MAX(0,($B$5-P7962)/$B$6))</f>
        <v>12.779614</v>
      </c>
      <c r="L7963" s="0" t="n">
        <f aca="false">IF(C7963=1,0,MIN(F7963-K7963,Assumptions!$C$15,MAX(0,$B$10-O7962-M7963)))</f>
        <v>0</v>
      </c>
      <c r="M7963" s="0" t="n">
        <f aca="false">'Profiles 8760'!H7952</f>
        <v>27200</v>
      </c>
      <c r="N7963" s="0" t="n">
        <f aca="false">J7963+L7963</f>
        <v>0</v>
      </c>
      <c r="O7963" s="0" t="n">
        <f aca="false">O7962+N7963</f>
        <v>736052.570605805</v>
      </c>
      <c r="P7963" s="0" t="n">
        <f aca="false">MIN($B$5,P7962+K7963*$B$6-I7963)</f>
        <v>357.7727819652</v>
      </c>
      <c r="Q7963" s="0" t="n">
        <f aca="false">MAX(0,F7963-H7963-K7963-L7963)</f>
        <v>0</v>
      </c>
    </row>
    <row r="7964" customFormat="false" ht="15" hidden="false" customHeight="false" outlineLevel="0" collapsed="false">
      <c r="A7964" s="0" t="n">
        <f aca="false">'Profiles 8760'!A7953</f>
        <v>7951</v>
      </c>
      <c r="B7964" s="0" t="n">
        <f aca="false">'Profiles 8760'!B7953</f>
        <v>11</v>
      </c>
      <c r="C7964" s="0" t="n">
        <f aca="false">'Profiles 8760'!E7953</f>
        <v>0</v>
      </c>
      <c r="D7964" s="0" t="n">
        <f aca="false">'Profiles 8760'!F7953</f>
        <v>0</v>
      </c>
      <c r="E7964" s="0" t="n">
        <f aca="false">'Profiles 8760'!G7953</f>
        <v>0.304281</v>
      </c>
      <c r="F7964" s="0" t="n">
        <f aca="false">D7964*Assumptions!$C$11*$B$7+E7964*Assumptions!$C$12*$B$8</f>
        <v>12.4450929</v>
      </c>
      <c r="G7964" s="0" t="n">
        <f aca="false">C7964*Assumptions!$C$15</f>
        <v>0</v>
      </c>
      <c r="H7964" s="0" t="n">
        <f aca="false">MIN(F7964,G7964)</f>
        <v>0</v>
      </c>
      <c r="I7964" s="0" t="n">
        <f aca="false">IF(C7964=1,MIN(G7964-H7964,Assumptions!$C$13,P7963),0)</f>
        <v>0</v>
      </c>
      <c r="J7964" s="0" t="n">
        <f aca="false">H7964+I7964</f>
        <v>0</v>
      </c>
      <c r="K7964" s="0" t="n">
        <f aca="false">MIN(IF(C7964=1,F7964-H7964,F7964),Assumptions!$C$13,MAX(0,($B$5-P7963)/$B$6))</f>
        <v>12.4450929</v>
      </c>
      <c r="L7964" s="0" t="n">
        <f aca="false">IF(C7964=1,0,MIN(F7964-K7964,Assumptions!$C$15,MAX(0,$B$10-O7963-M7964)))</f>
        <v>0</v>
      </c>
      <c r="M7964" s="0" t="n">
        <f aca="false">'Profiles 8760'!H7953</f>
        <v>27200</v>
      </c>
      <c r="N7964" s="0" t="n">
        <f aca="false">J7964+L7964</f>
        <v>0</v>
      </c>
      <c r="O7964" s="0" t="n">
        <f aca="false">O7963+N7964</f>
        <v>736052.570605805</v>
      </c>
      <c r="P7964" s="0" t="n">
        <f aca="false">MIN($B$5,P7963+K7964*$B$6-I7964)</f>
        <v>368.56018849092</v>
      </c>
      <c r="Q7964" s="0" t="n">
        <f aca="false">MAX(0,F7964-H7964-K7964-L7964)</f>
        <v>0</v>
      </c>
    </row>
    <row r="7965" customFormat="false" ht="15" hidden="false" customHeight="false" outlineLevel="0" collapsed="false">
      <c r="A7965" s="0" t="n">
        <f aca="false">'Profiles 8760'!A7954</f>
        <v>7952</v>
      </c>
      <c r="B7965" s="0" t="n">
        <f aca="false">'Profiles 8760'!B7954</f>
        <v>11</v>
      </c>
      <c r="C7965" s="0" t="n">
        <f aca="false">'Profiles 8760'!E7954</f>
        <v>1</v>
      </c>
      <c r="D7965" s="0" t="n">
        <f aca="false">'Profiles 8760'!F7954</f>
        <v>0.085646</v>
      </c>
      <c r="E7965" s="0" t="n">
        <f aca="false">'Profiles 8760'!G7954</f>
        <v>0.390741</v>
      </c>
      <c r="F7965" s="0" t="n">
        <f aca="false">D7965*Assumptions!$C$11*$B$7+E7965*Assumptions!$C$12*$B$8</f>
        <v>40.7158717</v>
      </c>
      <c r="G7965" s="0" t="n">
        <f aca="false">C7965*Assumptions!$C$15</f>
        <v>200</v>
      </c>
      <c r="H7965" s="0" t="n">
        <f aca="false">MIN(F7965,G7965)</f>
        <v>40.7158717</v>
      </c>
      <c r="I7965" s="0" t="n">
        <f aca="false">IF(C7965=1,MIN(G7965-H7965,Assumptions!$C$13,P7964),0)</f>
        <v>159.2841283</v>
      </c>
      <c r="J7965" s="0" t="n">
        <f aca="false">H7965+I7965</f>
        <v>200</v>
      </c>
      <c r="K7965" s="0" t="n">
        <f aca="false">MIN(IF(C7965=1,F7965-H7965,F7965),Assumptions!$C$13,MAX(0,($B$5-P7964)/$B$6))</f>
        <v>0</v>
      </c>
      <c r="L7965" s="0" t="n">
        <f aca="false">IF(C7965=1,0,MIN(F7965-K7965,Assumptions!$C$15,MAX(0,$B$10-O7964-M7965)))</f>
        <v>0</v>
      </c>
      <c r="M7965" s="0" t="n">
        <f aca="false">'Profiles 8760'!H7954</f>
        <v>27000</v>
      </c>
      <c r="N7965" s="0" t="n">
        <f aca="false">J7965+L7965</f>
        <v>200</v>
      </c>
      <c r="O7965" s="0" t="n">
        <f aca="false">O7964+N7965</f>
        <v>736252.570605805</v>
      </c>
      <c r="P7965" s="0" t="n">
        <f aca="false">MIN($B$5,P7964+K7965*$B$6-I7965)</f>
        <v>209.27606019092</v>
      </c>
      <c r="Q7965" s="0" t="n">
        <f aca="false">MAX(0,F7965-H7965-K7965-L7965)</f>
        <v>0</v>
      </c>
    </row>
    <row r="7966" customFormat="false" ht="15" hidden="false" customHeight="false" outlineLevel="0" collapsed="false">
      <c r="A7966" s="0" t="n">
        <f aca="false">'Profiles 8760'!A7955</f>
        <v>7953</v>
      </c>
      <c r="B7966" s="0" t="n">
        <f aca="false">'Profiles 8760'!B7955</f>
        <v>11</v>
      </c>
      <c r="C7966" s="0" t="n">
        <f aca="false">'Profiles 8760'!E7955</f>
        <v>1</v>
      </c>
      <c r="D7966" s="0" t="n">
        <f aca="false">'Profiles 8760'!F7955</f>
        <v>0.401044</v>
      </c>
      <c r="E7966" s="0" t="n">
        <f aca="false">'Profiles 8760'!G7955</f>
        <v>0.440184</v>
      </c>
      <c r="F7966" s="0" t="n">
        <f aca="false">D7966*Assumptions!$C$11*$B$7+E7966*Assumptions!$C$12*$B$8</f>
        <v>133.8250328</v>
      </c>
      <c r="G7966" s="0" t="n">
        <f aca="false">C7966*Assumptions!$C$15</f>
        <v>200</v>
      </c>
      <c r="H7966" s="0" t="n">
        <f aca="false">MIN(F7966,G7966)</f>
        <v>133.8250328</v>
      </c>
      <c r="I7966" s="0" t="n">
        <f aca="false">IF(C7966=1,MIN(G7966-H7966,Assumptions!$C$13,P7965),0)</f>
        <v>66.1749672</v>
      </c>
      <c r="J7966" s="0" t="n">
        <f aca="false">H7966+I7966</f>
        <v>200</v>
      </c>
      <c r="K7966" s="0" t="n">
        <f aca="false">MIN(IF(C7966=1,F7966-H7966,F7966),Assumptions!$C$13,MAX(0,($B$5-P7965)/$B$6))</f>
        <v>0</v>
      </c>
      <c r="L7966" s="0" t="n">
        <f aca="false">IF(C7966=1,0,MIN(F7966-K7966,Assumptions!$C$15,MAX(0,$B$10-O7965-M7966)))</f>
        <v>0</v>
      </c>
      <c r="M7966" s="0" t="n">
        <f aca="false">'Profiles 8760'!H7955</f>
        <v>26800</v>
      </c>
      <c r="N7966" s="0" t="n">
        <f aca="false">J7966+L7966</f>
        <v>200</v>
      </c>
      <c r="O7966" s="0" t="n">
        <f aca="false">O7965+N7966</f>
        <v>736452.570605805</v>
      </c>
      <c r="P7966" s="0" t="n">
        <f aca="false">MIN($B$5,P7965+K7966*$B$6-I7966)</f>
        <v>143.10109299092</v>
      </c>
      <c r="Q7966" s="0" t="n">
        <f aca="false">MAX(0,F7966-H7966-K7966-L7966)</f>
        <v>0</v>
      </c>
    </row>
    <row r="7967" customFormat="false" ht="15" hidden="false" customHeight="false" outlineLevel="0" collapsed="false">
      <c r="A7967" s="0" t="n">
        <f aca="false">'Profiles 8760'!A7956</f>
        <v>7954</v>
      </c>
      <c r="B7967" s="0" t="n">
        <f aca="false">'Profiles 8760'!B7956</f>
        <v>11</v>
      </c>
      <c r="C7967" s="0" t="n">
        <f aca="false">'Profiles 8760'!E7956</f>
        <v>0</v>
      </c>
      <c r="D7967" s="0" t="n">
        <f aca="false">'Profiles 8760'!F7956</f>
        <v>0.755659</v>
      </c>
      <c r="E7967" s="0" t="n">
        <f aca="false">'Profiles 8760'!G7956</f>
        <v>0.507139</v>
      </c>
      <c r="F7967" s="0" t="n">
        <f aca="false">D7967*Assumptions!$C$11*$B$7+E7967*Assumptions!$C$12*$B$8</f>
        <v>238.9763043</v>
      </c>
      <c r="G7967" s="0" t="n">
        <f aca="false">C7967*Assumptions!$C$15</f>
        <v>0</v>
      </c>
      <c r="H7967" s="0" t="n">
        <f aca="false">MIN(F7967,G7967)</f>
        <v>0</v>
      </c>
      <c r="I7967" s="0" t="n">
        <f aca="false">IF(C7967=1,MIN(G7967-H7967,Assumptions!$C$13,P7966),0)</f>
        <v>0</v>
      </c>
      <c r="J7967" s="0" t="n">
        <f aca="false">H7967+I7967</f>
        <v>0</v>
      </c>
      <c r="K7967" s="0" t="n">
        <f aca="false">MIN(IF(C7967=1,F7967-H7967,F7967),Assumptions!$C$13,MAX(0,($B$5-P7966)/$B$6))</f>
        <v>180</v>
      </c>
      <c r="L7967" s="0" t="n">
        <f aca="false">IF(C7967=1,0,MIN(F7967-K7967,Assumptions!$C$15,MAX(0,$B$10-O7966-M7967)))</f>
        <v>58.9763043</v>
      </c>
      <c r="M7967" s="0" t="n">
        <f aca="false">'Profiles 8760'!H7956</f>
        <v>26800</v>
      </c>
      <c r="N7967" s="0" t="n">
        <f aca="false">J7967+L7967</f>
        <v>58.9763043</v>
      </c>
      <c r="O7967" s="0" t="n">
        <f aca="false">O7966+N7967</f>
        <v>736511.546910105</v>
      </c>
      <c r="P7967" s="0" t="n">
        <f aca="false">MIN($B$5,P7966+K7967*$B$6-I7967)</f>
        <v>299.12509299092</v>
      </c>
      <c r="Q7967" s="0" t="n">
        <f aca="false">MAX(0,F7967-H7967-K7967-L7967)</f>
        <v>0</v>
      </c>
    </row>
    <row r="7968" customFormat="false" ht="15" hidden="false" customHeight="false" outlineLevel="0" collapsed="false">
      <c r="A7968" s="0" t="n">
        <f aca="false">'Profiles 8760'!A7957</f>
        <v>7955</v>
      </c>
      <c r="B7968" s="0" t="n">
        <f aca="false">'Profiles 8760'!B7957</f>
        <v>11</v>
      </c>
      <c r="C7968" s="0" t="n">
        <f aca="false">'Profiles 8760'!E7957</f>
        <v>0</v>
      </c>
      <c r="D7968" s="0" t="n">
        <f aca="false">'Profiles 8760'!F7957</f>
        <v>1</v>
      </c>
      <c r="E7968" s="0" t="n">
        <f aca="false">'Profiles 8760'!G7957</f>
        <v>0.425749</v>
      </c>
      <c r="F7968" s="0" t="n">
        <f aca="false">D7968*Assumptions!$C$11*$B$7+E7968*Assumptions!$C$12*$B$8</f>
        <v>306.2131341</v>
      </c>
      <c r="G7968" s="0" t="n">
        <f aca="false">C7968*Assumptions!$C$15</f>
        <v>0</v>
      </c>
      <c r="H7968" s="0" t="n">
        <f aca="false">MIN(F7968,G7968)</f>
        <v>0</v>
      </c>
      <c r="I7968" s="0" t="n">
        <f aca="false">IF(C7968=1,MIN(G7968-H7968,Assumptions!$C$13,P7967),0)</f>
        <v>0</v>
      </c>
      <c r="J7968" s="0" t="n">
        <f aca="false">H7968+I7968</f>
        <v>0</v>
      </c>
      <c r="K7968" s="0" t="n">
        <f aca="false">MIN(IF(C7968=1,F7968-H7968,F7968),Assumptions!$C$13,MAX(0,($B$5-P7967)/$B$6))</f>
        <v>180</v>
      </c>
      <c r="L7968" s="0" t="n">
        <f aca="false">IF(C7968=1,0,MIN(F7968-K7968,Assumptions!$C$15,MAX(0,$B$10-O7967-M7968)))</f>
        <v>126.2131341</v>
      </c>
      <c r="M7968" s="0" t="n">
        <f aca="false">'Profiles 8760'!H7957</f>
        <v>26800</v>
      </c>
      <c r="N7968" s="0" t="n">
        <f aca="false">J7968+L7968</f>
        <v>126.2131341</v>
      </c>
      <c r="O7968" s="0" t="n">
        <f aca="false">O7967+N7968</f>
        <v>736637.760044205</v>
      </c>
      <c r="P7968" s="0" t="n">
        <f aca="false">MIN($B$5,P7967+K7968*$B$6-I7968)</f>
        <v>455.14909299092</v>
      </c>
      <c r="Q7968" s="0" t="n">
        <f aca="false">MAX(0,F7968-H7968-K7968-L7968)</f>
        <v>0</v>
      </c>
    </row>
    <row r="7969" customFormat="false" ht="15" hidden="false" customHeight="false" outlineLevel="0" collapsed="false">
      <c r="A7969" s="0" t="n">
        <f aca="false">'Profiles 8760'!A7958</f>
        <v>7956</v>
      </c>
      <c r="B7969" s="0" t="n">
        <f aca="false">'Profiles 8760'!B7958</f>
        <v>11</v>
      </c>
      <c r="C7969" s="0" t="n">
        <f aca="false">'Profiles 8760'!E7958</f>
        <v>0</v>
      </c>
      <c r="D7969" s="0" t="n">
        <f aca="false">'Profiles 8760'!F7958</f>
        <v>1</v>
      </c>
      <c r="E7969" s="0" t="n">
        <f aca="false">'Profiles 8760'!G7958</f>
        <v>0.524835</v>
      </c>
      <c r="F7969" s="0" t="n">
        <f aca="false">D7969*Assumptions!$C$11*$B$7+E7969*Assumptions!$C$12*$B$8</f>
        <v>310.2657515</v>
      </c>
      <c r="G7969" s="0" t="n">
        <f aca="false">C7969*Assumptions!$C$15</f>
        <v>0</v>
      </c>
      <c r="H7969" s="0" t="n">
        <f aca="false">MIN(F7969,G7969)</f>
        <v>0</v>
      </c>
      <c r="I7969" s="0" t="n">
        <f aca="false">IF(C7969=1,MIN(G7969-H7969,Assumptions!$C$13,P7968),0)</f>
        <v>0</v>
      </c>
      <c r="J7969" s="0" t="n">
        <f aca="false">H7969+I7969</f>
        <v>0</v>
      </c>
      <c r="K7969" s="0" t="n">
        <f aca="false">MIN(IF(C7969=1,F7969-H7969,F7969),Assumptions!$C$13,MAX(0,($B$5-P7968)/$B$6))</f>
        <v>64.2142443574989</v>
      </c>
      <c r="L7969" s="0" t="n">
        <f aca="false">IF(C7969=1,0,MIN(F7969-K7969,Assumptions!$C$15,MAX(0,$B$10-O7968-M7969)))</f>
        <v>200</v>
      </c>
      <c r="M7969" s="0" t="n">
        <f aca="false">'Profiles 8760'!H7958</f>
        <v>26800</v>
      </c>
      <c r="N7969" s="0" t="n">
        <f aca="false">J7969+L7969</f>
        <v>200</v>
      </c>
      <c r="O7969" s="0" t="n">
        <f aca="false">O7968+N7969</f>
        <v>736837.760044205</v>
      </c>
      <c r="P7969" s="0" t="n">
        <f aca="false">MIN($B$5,P7968+K7969*$B$6-I7969)</f>
        <v>510.81</v>
      </c>
      <c r="Q7969" s="0" t="n">
        <f aca="false">MAX(0,F7969-H7969-K7969-L7969)</f>
        <v>46.0515071425011</v>
      </c>
    </row>
    <row r="7970" customFormat="false" ht="15" hidden="false" customHeight="false" outlineLevel="0" collapsed="false">
      <c r="A7970" s="0" t="n">
        <f aca="false">'Profiles 8760'!A7959</f>
        <v>7957</v>
      </c>
      <c r="B7970" s="0" t="n">
        <f aca="false">'Profiles 8760'!B7959</f>
        <v>11</v>
      </c>
      <c r="C7970" s="0" t="n">
        <f aca="false">'Profiles 8760'!E7959</f>
        <v>0</v>
      </c>
      <c r="D7970" s="0" t="n">
        <f aca="false">'Profiles 8760'!F7959</f>
        <v>1</v>
      </c>
      <c r="E7970" s="0" t="n">
        <f aca="false">'Profiles 8760'!G7959</f>
        <v>0.624807</v>
      </c>
      <c r="F7970" s="0" t="n">
        <f aca="false">D7970*Assumptions!$C$11*$B$7+E7970*Assumptions!$C$12*$B$8</f>
        <v>314.3546063</v>
      </c>
      <c r="G7970" s="0" t="n">
        <f aca="false">C7970*Assumptions!$C$15</f>
        <v>0</v>
      </c>
      <c r="H7970" s="0" t="n">
        <f aca="false">MIN(F7970,G7970)</f>
        <v>0</v>
      </c>
      <c r="I7970" s="0" t="n">
        <f aca="false">IF(C7970=1,MIN(G7970-H7970,Assumptions!$C$13,P7969),0)</f>
        <v>0</v>
      </c>
      <c r="J7970" s="0" t="n">
        <f aca="false">H7970+I7970</f>
        <v>0</v>
      </c>
      <c r="K7970" s="0" t="n">
        <f aca="false">MIN(IF(C7970=1,F7970-H7970,F7970),Assumptions!$C$13,MAX(0,($B$5-P7969)/$B$6))</f>
        <v>0</v>
      </c>
      <c r="L7970" s="0" t="n">
        <f aca="false">IF(C7970=1,0,MIN(F7970-K7970,Assumptions!$C$15,MAX(0,$B$10-O7969-M7970)))</f>
        <v>200</v>
      </c>
      <c r="M7970" s="0" t="n">
        <f aca="false">'Profiles 8760'!H7959</f>
        <v>26800</v>
      </c>
      <c r="N7970" s="0" t="n">
        <f aca="false">J7970+L7970</f>
        <v>200</v>
      </c>
      <c r="O7970" s="0" t="n">
        <f aca="false">O7969+N7970</f>
        <v>737037.760044205</v>
      </c>
      <c r="P7970" s="0" t="n">
        <f aca="false">MIN($B$5,P7969+K7970*$B$6-I7970)</f>
        <v>510.81</v>
      </c>
      <c r="Q7970" s="0" t="n">
        <f aca="false">MAX(0,F7970-H7970-K7970-L7970)</f>
        <v>114.3546063</v>
      </c>
    </row>
    <row r="7971" customFormat="false" ht="15" hidden="false" customHeight="false" outlineLevel="0" collapsed="false">
      <c r="A7971" s="0" t="n">
        <f aca="false">'Profiles 8760'!A7960</f>
        <v>7958</v>
      </c>
      <c r="B7971" s="0" t="n">
        <f aca="false">'Profiles 8760'!B7960</f>
        <v>11</v>
      </c>
      <c r="C7971" s="0" t="n">
        <f aca="false">'Profiles 8760'!E7960</f>
        <v>0</v>
      </c>
      <c r="D7971" s="0" t="n">
        <f aca="false">'Profiles 8760'!F7960</f>
        <v>1</v>
      </c>
      <c r="E7971" s="0" t="n">
        <f aca="false">'Profiles 8760'!G7960</f>
        <v>0.48191</v>
      </c>
      <c r="F7971" s="0" t="n">
        <f aca="false">D7971*Assumptions!$C$11*$B$7+E7971*Assumptions!$C$12*$B$8</f>
        <v>308.510119</v>
      </c>
      <c r="G7971" s="0" t="n">
        <f aca="false">C7971*Assumptions!$C$15</f>
        <v>0</v>
      </c>
      <c r="H7971" s="0" t="n">
        <f aca="false">MIN(F7971,G7971)</f>
        <v>0</v>
      </c>
      <c r="I7971" s="0" t="n">
        <f aca="false">IF(C7971=1,MIN(G7971-H7971,Assumptions!$C$13,P7970),0)</f>
        <v>0</v>
      </c>
      <c r="J7971" s="0" t="n">
        <f aca="false">H7971+I7971</f>
        <v>0</v>
      </c>
      <c r="K7971" s="0" t="n">
        <f aca="false">MIN(IF(C7971=1,F7971-H7971,F7971),Assumptions!$C$13,MAX(0,($B$5-P7970)/$B$6))</f>
        <v>0</v>
      </c>
      <c r="L7971" s="0" t="n">
        <f aca="false">IF(C7971=1,0,MIN(F7971-K7971,Assumptions!$C$15,MAX(0,$B$10-O7970-M7971)))</f>
        <v>200</v>
      </c>
      <c r="M7971" s="0" t="n">
        <f aca="false">'Profiles 8760'!H7960</f>
        <v>26800</v>
      </c>
      <c r="N7971" s="0" t="n">
        <f aca="false">J7971+L7971</f>
        <v>200</v>
      </c>
      <c r="O7971" s="0" t="n">
        <f aca="false">O7970+N7971</f>
        <v>737237.760044205</v>
      </c>
      <c r="P7971" s="0" t="n">
        <f aca="false">MIN($B$5,P7970+K7971*$B$6-I7971)</f>
        <v>510.81</v>
      </c>
      <c r="Q7971" s="0" t="n">
        <f aca="false">MAX(0,F7971-H7971-K7971-L7971)</f>
        <v>108.510119</v>
      </c>
    </row>
    <row r="7972" customFormat="false" ht="15" hidden="false" customHeight="false" outlineLevel="0" collapsed="false">
      <c r="A7972" s="0" t="n">
        <f aca="false">'Profiles 8760'!A7961</f>
        <v>7959</v>
      </c>
      <c r="B7972" s="0" t="n">
        <f aca="false">'Profiles 8760'!B7961</f>
        <v>11</v>
      </c>
      <c r="C7972" s="0" t="n">
        <f aca="false">'Profiles 8760'!E7961</f>
        <v>0</v>
      </c>
      <c r="D7972" s="0" t="n">
        <f aca="false">'Profiles 8760'!F7961</f>
        <v>1</v>
      </c>
      <c r="E7972" s="0" t="n">
        <f aca="false">'Profiles 8760'!G7961</f>
        <v>0.447877</v>
      </c>
      <c r="F7972" s="0" t="n">
        <f aca="false">D7972*Assumptions!$C$11*$B$7+E7972*Assumptions!$C$12*$B$8</f>
        <v>307.1181693</v>
      </c>
      <c r="G7972" s="0" t="n">
        <f aca="false">C7972*Assumptions!$C$15</f>
        <v>0</v>
      </c>
      <c r="H7972" s="0" t="n">
        <f aca="false">MIN(F7972,G7972)</f>
        <v>0</v>
      </c>
      <c r="I7972" s="0" t="n">
        <f aca="false">IF(C7972=1,MIN(G7972-H7972,Assumptions!$C$13,P7971),0)</f>
        <v>0</v>
      </c>
      <c r="J7972" s="0" t="n">
        <f aca="false">H7972+I7972</f>
        <v>0</v>
      </c>
      <c r="K7972" s="0" t="n">
        <f aca="false">MIN(IF(C7972=1,F7972-H7972,F7972),Assumptions!$C$13,MAX(0,($B$5-P7971)/$B$6))</f>
        <v>0</v>
      </c>
      <c r="L7972" s="0" t="n">
        <f aca="false">IF(C7972=1,0,MIN(F7972-K7972,Assumptions!$C$15,MAX(0,$B$10-O7971-M7972)))</f>
        <v>200</v>
      </c>
      <c r="M7972" s="0" t="n">
        <f aca="false">'Profiles 8760'!H7961</f>
        <v>26800</v>
      </c>
      <c r="N7972" s="0" t="n">
        <f aca="false">J7972+L7972</f>
        <v>200</v>
      </c>
      <c r="O7972" s="0" t="n">
        <f aca="false">O7971+N7972</f>
        <v>737437.760044205</v>
      </c>
      <c r="P7972" s="0" t="n">
        <f aca="false">MIN($B$5,P7971+K7972*$B$6-I7972)</f>
        <v>510.81</v>
      </c>
      <c r="Q7972" s="0" t="n">
        <f aca="false">MAX(0,F7972-H7972-K7972-L7972)</f>
        <v>107.1181693</v>
      </c>
    </row>
    <row r="7973" customFormat="false" ht="15" hidden="false" customHeight="false" outlineLevel="0" collapsed="false">
      <c r="A7973" s="0" t="n">
        <f aca="false">'Profiles 8760'!A7962</f>
        <v>7960</v>
      </c>
      <c r="B7973" s="0" t="n">
        <f aca="false">'Profiles 8760'!B7962</f>
        <v>11</v>
      </c>
      <c r="C7973" s="0" t="n">
        <f aca="false">'Profiles 8760'!E7962</f>
        <v>0</v>
      </c>
      <c r="D7973" s="0" t="n">
        <f aca="false">'Profiles 8760'!F7962</f>
        <v>0.755659</v>
      </c>
      <c r="E7973" s="0" t="n">
        <f aca="false">'Profiles 8760'!G7962</f>
        <v>0.456093</v>
      </c>
      <c r="F7973" s="0" t="n">
        <f aca="false">D7973*Assumptions!$C$11*$B$7+E7973*Assumptions!$C$12*$B$8</f>
        <v>236.8885229</v>
      </c>
      <c r="G7973" s="0" t="n">
        <f aca="false">C7973*Assumptions!$C$15</f>
        <v>0</v>
      </c>
      <c r="H7973" s="0" t="n">
        <f aca="false">MIN(F7973,G7973)</f>
        <v>0</v>
      </c>
      <c r="I7973" s="0" t="n">
        <f aca="false">IF(C7973=1,MIN(G7973-H7973,Assumptions!$C$13,P7972),0)</f>
        <v>0</v>
      </c>
      <c r="J7973" s="0" t="n">
        <f aca="false">H7973+I7973</f>
        <v>0</v>
      </c>
      <c r="K7973" s="0" t="n">
        <f aca="false">MIN(IF(C7973=1,F7973-H7973,F7973),Assumptions!$C$13,MAX(0,($B$5-P7972)/$B$6))</f>
        <v>0</v>
      </c>
      <c r="L7973" s="0" t="n">
        <f aca="false">IF(C7973=1,0,MIN(F7973-K7973,Assumptions!$C$15,MAX(0,$B$10-O7972-M7973)))</f>
        <v>200</v>
      </c>
      <c r="M7973" s="0" t="n">
        <f aca="false">'Profiles 8760'!H7962</f>
        <v>26800</v>
      </c>
      <c r="N7973" s="0" t="n">
        <f aca="false">J7973+L7973</f>
        <v>200</v>
      </c>
      <c r="O7973" s="0" t="n">
        <f aca="false">O7972+N7973</f>
        <v>737637.760044205</v>
      </c>
      <c r="P7973" s="0" t="n">
        <f aca="false">MIN($B$5,P7972+K7973*$B$6-I7973)</f>
        <v>510.81</v>
      </c>
      <c r="Q7973" s="0" t="n">
        <f aca="false">MAX(0,F7973-H7973-K7973-L7973)</f>
        <v>36.8885229</v>
      </c>
    </row>
    <row r="7974" customFormat="false" ht="15" hidden="false" customHeight="false" outlineLevel="0" collapsed="false">
      <c r="A7974" s="0" t="n">
        <f aca="false">'Profiles 8760'!A7963</f>
        <v>7961</v>
      </c>
      <c r="B7974" s="0" t="n">
        <f aca="false">'Profiles 8760'!B7963</f>
        <v>11</v>
      </c>
      <c r="C7974" s="0" t="n">
        <f aca="false">'Profiles 8760'!E7963</f>
        <v>0</v>
      </c>
      <c r="D7974" s="0" t="n">
        <f aca="false">'Profiles 8760'!F7963</f>
        <v>0.401044</v>
      </c>
      <c r="E7974" s="0" t="n">
        <f aca="false">'Profiles 8760'!G7963</f>
        <v>0.605277</v>
      </c>
      <c r="F7974" s="0" t="n">
        <f aca="false">D7974*Assumptions!$C$11*$B$7+E7974*Assumptions!$C$12*$B$8</f>
        <v>140.5773365</v>
      </c>
      <c r="G7974" s="0" t="n">
        <f aca="false">C7974*Assumptions!$C$15</f>
        <v>0</v>
      </c>
      <c r="H7974" s="0" t="n">
        <f aca="false">MIN(F7974,G7974)</f>
        <v>0</v>
      </c>
      <c r="I7974" s="0" t="n">
        <f aca="false">IF(C7974=1,MIN(G7974-H7974,Assumptions!$C$13,P7973),0)</f>
        <v>0</v>
      </c>
      <c r="J7974" s="0" t="n">
        <f aca="false">H7974+I7974</f>
        <v>0</v>
      </c>
      <c r="K7974" s="0" t="n">
        <f aca="false">MIN(IF(C7974=1,F7974-H7974,F7974),Assumptions!$C$13,MAX(0,($B$5-P7973)/$B$6))</f>
        <v>0</v>
      </c>
      <c r="L7974" s="0" t="n">
        <f aca="false">IF(C7974=1,0,MIN(F7974-K7974,Assumptions!$C$15,MAX(0,$B$10-O7973-M7974)))</f>
        <v>140.5773365</v>
      </c>
      <c r="M7974" s="0" t="n">
        <f aca="false">'Profiles 8760'!H7963</f>
        <v>26800</v>
      </c>
      <c r="N7974" s="0" t="n">
        <f aca="false">J7974+L7974</f>
        <v>140.5773365</v>
      </c>
      <c r="O7974" s="0" t="n">
        <f aca="false">O7973+N7974</f>
        <v>737778.337380705</v>
      </c>
      <c r="P7974" s="0" t="n">
        <f aca="false">MIN($B$5,P7973+K7974*$B$6-I7974)</f>
        <v>510.81</v>
      </c>
      <c r="Q7974" s="0" t="n">
        <f aca="false">MAX(0,F7974-H7974-K7974-L7974)</f>
        <v>0</v>
      </c>
    </row>
    <row r="7975" customFormat="false" ht="15" hidden="false" customHeight="false" outlineLevel="0" collapsed="false">
      <c r="A7975" s="0" t="n">
        <f aca="false">'Profiles 8760'!A7964</f>
        <v>7962</v>
      </c>
      <c r="B7975" s="0" t="n">
        <f aca="false">'Profiles 8760'!B7964</f>
        <v>11</v>
      </c>
      <c r="C7975" s="0" t="n">
        <f aca="false">'Profiles 8760'!E7964</f>
        <v>0</v>
      </c>
      <c r="D7975" s="0" t="n">
        <f aca="false">'Profiles 8760'!F7964</f>
        <v>0.085646</v>
      </c>
      <c r="E7975" s="0" t="n">
        <f aca="false">'Profiles 8760'!G7964</f>
        <v>0.581733</v>
      </c>
      <c r="F7975" s="0" t="n">
        <f aca="false">D7975*Assumptions!$C$11*$B$7+E7975*Assumptions!$C$12*$B$8</f>
        <v>48.5274445</v>
      </c>
      <c r="G7975" s="0" t="n">
        <f aca="false">C7975*Assumptions!$C$15</f>
        <v>0</v>
      </c>
      <c r="H7975" s="0" t="n">
        <f aca="false">MIN(F7975,G7975)</f>
        <v>0</v>
      </c>
      <c r="I7975" s="0" t="n">
        <f aca="false">IF(C7975=1,MIN(G7975-H7975,Assumptions!$C$13,P7974),0)</f>
        <v>0</v>
      </c>
      <c r="J7975" s="0" t="n">
        <f aca="false">H7975+I7975</f>
        <v>0</v>
      </c>
      <c r="K7975" s="0" t="n">
        <f aca="false">MIN(IF(C7975=1,F7975-H7975,F7975),Assumptions!$C$13,MAX(0,($B$5-P7974)/$B$6))</f>
        <v>0</v>
      </c>
      <c r="L7975" s="0" t="n">
        <f aca="false">IF(C7975=1,0,MIN(F7975-K7975,Assumptions!$C$15,MAX(0,$B$10-O7974-M7975)))</f>
        <v>48.5274445</v>
      </c>
      <c r="M7975" s="0" t="n">
        <f aca="false">'Profiles 8760'!H7964</f>
        <v>26800</v>
      </c>
      <c r="N7975" s="0" t="n">
        <f aca="false">J7975+L7975</f>
        <v>48.5274445</v>
      </c>
      <c r="O7975" s="0" t="n">
        <f aca="false">O7974+N7975</f>
        <v>737826.864825205</v>
      </c>
      <c r="P7975" s="0" t="n">
        <f aca="false">MIN($B$5,P7974+K7975*$B$6-I7975)</f>
        <v>510.81</v>
      </c>
      <c r="Q7975" s="0" t="n">
        <f aca="false">MAX(0,F7975-H7975-K7975-L7975)</f>
        <v>0</v>
      </c>
    </row>
    <row r="7976" customFormat="false" ht="15" hidden="false" customHeight="false" outlineLevel="0" collapsed="false">
      <c r="A7976" s="0" t="n">
        <f aca="false">'Profiles 8760'!A7965</f>
        <v>7963</v>
      </c>
      <c r="B7976" s="0" t="n">
        <f aca="false">'Profiles 8760'!B7965</f>
        <v>11</v>
      </c>
      <c r="C7976" s="0" t="n">
        <f aca="false">'Profiles 8760'!E7965</f>
        <v>0</v>
      </c>
      <c r="D7976" s="0" t="n">
        <f aca="false">'Profiles 8760'!F7965</f>
        <v>0</v>
      </c>
      <c r="E7976" s="0" t="n">
        <f aca="false">'Profiles 8760'!G7965</f>
        <v>0.405653</v>
      </c>
      <c r="F7976" s="0" t="n">
        <f aca="false">D7976*Assumptions!$C$11*$B$7+E7976*Assumptions!$C$12*$B$8</f>
        <v>16.5912077</v>
      </c>
      <c r="G7976" s="0" t="n">
        <f aca="false">C7976*Assumptions!$C$15</f>
        <v>0</v>
      </c>
      <c r="H7976" s="0" t="n">
        <f aca="false">MIN(F7976,G7976)</f>
        <v>0</v>
      </c>
      <c r="I7976" s="0" t="n">
        <f aca="false">IF(C7976=1,MIN(G7976-H7976,Assumptions!$C$13,P7975),0)</f>
        <v>0</v>
      </c>
      <c r="J7976" s="0" t="n">
        <f aca="false">H7976+I7976</f>
        <v>0</v>
      </c>
      <c r="K7976" s="0" t="n">
        <f aca="false">MIN(IF(C7976=1,F7976-H7976,F7976),Assumptions!$C$13,MAX(0,($B$5-P7975)/$B$6))</f>
        <v>0</v>
      </c>
      <c r="L7976" s="0" t="n">
        <f aca="false">IF(C7976=1,0,MIN(F7976-K7976,Assumptions!$C$15,MAX(0,$B$10-O7975-M7976)))</f>
        <v>16.5912077</v>
      </c>
      <c r="M7976" s="0" t="n">
        <f aca="false">'Profiles 8760'!H7965</f>
        <v>26800</v>
      </c>
      <c r="N7976" s="0" t="n">
        <f aca="false">J7976+L7976</f>
        <v>16.5912077</v>
      </c>
      <c r="O7976" s="0" t="n">
        <f aca="false">O7975+N7976</f>
        <v>737843.456032905</v>
      </c>
      <c r="P7976" s="0" t="n">
        <f aca="false">MIN($B$5,P7975+K7976*$B$6-I7976)</f>
        <v>510.81</v>
      </c>
      <c r="Q7976" s="0" t="n">
        <f aca="false">MAX(0,F7976-H7976-K7976-L7976)</f>
        <v>0</v>
      </c>
    </row>
    <row r="7977" customFormat="false" ht="15" hidden="false" customHeight="false" outlineLevel="0" collapsed="false">
      <c r="A7977" s="0" t="n">
        <f aca="false">'Profiles 8760'!A7966</f>
        <v>7964</v>
      </c>
      <c r="B7977" s="0" t="n">
        <f aca="false">'Profiles 8760'!B7966</f>
        <v>11</v>
      </c>
      <c r="C7977" s="0" t="n">
        <f aca="false">'Profiles 8760'!E7966</f>
        <v>1</v>
      </c>
      <c r="D7977" s="0" t="n">
        <f aca="false">'Profiles 8760'!F7966</f>
        <v>0</v>
      </c>
      <c r="E7977" s="0" t="n">
        <f aca="false">'Profiles 8760'!G7966</f>
        <v>0.363871</v>
      </c>
      <c r="F7977" s="0" t="n">
        <f aca="false">D7977*Assumptions!$C$11*$B$7+E7977*Assumptions!$C$12*$B$8</f>
        <v>14.8823239</v>
      </c>
      <c r="G7977" s="0" t="n">
        <f aca="false">C7977*Assumptions!$C$15</f>
        <v>200</v>
      </c>
      <c r="H7977" s="0" t="n">
        <f aca="false">MIN(F7977,G7977)</f>
        <v>14.8823239</v>
      </c>
      <c r="I7977" s="0" t="n">
        <f aca="false">IF(C7977=1,MIN(G7977-H7977,Assumptions!$C$13,P7976),0)</f>
        <v>180</v>
      </c>
      <c r="J7977" s="0" t="n">
        <f aca="false">H7977+I7977</f>
        <v>194.8823239</v>
      </c>
      <c r="K7977" s="0" t="n">
        <f aca="false">MIN(IF(C7977=1,F7977-H7977,F7977),Assumptions!$C$13,MAX(0,($B$5-P7976)/$B$6))</f>
        <v>0</v>
      </c>
      <c r="L7977" s="0" t="n">
        <f aca="false">IF(C7977=1,0,MIN(F7977-K7977,Assumptions!$C$15,MAX(0,$B$10-O7976-M7977)))</f>
        <v>0</v>
      </c>
      <c r="M7977" s="0" t="n">
        <f aca="false">'Profiles 8760'!H7966</f>
        <v>26600</v>
      </c>
      <c r="N7977" s="0" t="n">
        <f aca="false">J7977+L7977</f>
        <v>194.8823239</v>
      </c>
      <c r="O7977" s="0" t="n">
        <f aca="false">O7976+N7977</f>
        <v>738038.338356805</v>
      </c>
      <c r="P7977" s="0" t="n">
        <f aca="false">MIN($B$5,P7976+K7977*$B$6-I7977)</f>
        <v>330.81</v>
      </c>
      <c r="Q7977" s="0" t="n">
        <f aca="false">MAX(0,F7977-H7977-K7977-L7977)</f>
        <v>0</v>
      </c>
    </row>
    <row r="7978" customFormat="false" ht="15" hidden="false" customHeight="false" outlineLevel="0" collapsed="false">
      <c r="A7978" s="0" t="n">
        <f aca="false">'Profiles 8760'!A7967</f>
        <v>7965</v>
      </c>
      <c r="B7978" s="0" t="n">
        <f aca="false">'Profiles 8760'!B7967</f>
        <v>11</v>
      </c>
      <c r="C7978" s="0" t="n">
        <f aca="false">'Profiles 8760'!E7967</f>
        <v>1</v>
      </c>
      <c r="D7978" s="0" t="n">
        <f aca="false">'Profiles 8760'!F7967</f>
        <v>0</v>
      </c>
      <c r="E7978" s="0" t="n">
        <f aca="false">'Profiles 8760'!G7967</f>
        <v>0.38257</v>
      </c>
      <c r="F7978" s="0" t="n">
        <f aca="false">D7978*Assumptions!$C$11*$B$7+E7978*Assumptions!$C$12*$B$8</f>
        <v>15.647113</v>
      </c>
      <c r="G7978" s="0" t="n">
        <f aca="false">C7978*Assumptions!$C$15</f>
        <v>200</v>
      </c>
      <c r="H7978" s="0" t="n">
        <f aca="false">MIN(F7978,G7978)</f>
        <v>15.647113</v>
      </c>
      <c r="I7978" s="0" t="n">
        <f aca="false">IF(C7978=1,MIN(G7978-H7978,Assumptions!$C$13,P7977),0)</f>
        <v>180</v>
      </c>
      <c r="J7978" s="0" t="n">
        <f aca="false">H7978+I7978</f>
        <v>195.647113</v>
      </c>
      <c r="K7978" s="0" t="n">
        <f aca="false">MIN(IF(C7978=1,F7978-H7978,F7978),Assumptions!$C$13,MAX(0,($B$5-P7977)/$B$6))</f>
        <v>0</v>
      </c>
      <c r="L7978" s="0" t="n">
        <f aca="false">IF(C7978=1,0,MIN(F7978-K7978,Assumptions!$C$15,MAX(0,$B$10-O7977-M7978)))</f>
        <v>0</v>
      </c>
      <c r="M7978" s="0" t="n">
        <f aca="false">'Profiles 8760'!H7967</f>
        <v>26400</v>
      </c>
      <c r="N7978" s="0" t="n">
        <f aca="false">J7978+L7978</f>
        <v>195.647113</v>
      </c>
      <c r="O7978" s="0" t="n">
        <f aca="false">O7977+N7978</f>
        <v>738233.985469805</v>
      </c>
      <c r="P7978" s="0" t="n">
        <f aca="false">MIN($B$5,P7977+K7978*$B$6-I7978)</f>
        <v>150.81</v>
      </c>
      <c r="Q7978" s="0" t="n">
        <f aca="false">MAX(0,F7978-H7978-K7978-L7978)</f>
        <v>0</v>
      </c>
    </row>
    <row r="7979" customFormat="false" ht="15" hidden="false" customHeight="false" outlineLevel="0" collapsed="false">
      <c r="A7979" s="0" t="n">
        <f aca="false">'Profiles 8760'!A7968</f>
        <v>7966</v>
      </c>
      <c r="B7979" s="0" t="n">
        <f aca="false">'Profiles 8760'!B7968</f>
        <v>11</v>
      </c>
      <c r="C7979" s="0" t="n">
        <f aca="false">'Profiles 8760'!E7968</f>
        <v>0</v>
      </c>
      <c r="D7979" s="0" t="n">
        <f aca="false">'Profiles 8760'!F7968</f>
        <v>0</v>
      </c>
      <c r="E7979" s="0" t="n">
        <f aca="false">'Profiles 8760'!G7968</f>
        <v>0.381172</v>
      </c>
      <c r="F7979" s="0" t="n">
        <f aca="false">D7979*Assumptions!$C$11*$B$7+E7979*Assumptions!$C$12*$B$8</f>
        <v>15.5899348</v>
      </c>
      <c r="G7979" s="0" t="n">
        <f aca="false">C7979*Assumptions!$C$15</f>
        <v>0</v>
      </c>
      <c r="H7979" s="0" t="n">
        <f aca="false">MIN(F7979,G7979)</f>
        <v>0</v>
      </c>
      <c r="I7979" s="0" t="n">
        <f aca="false">IF(C7979=1,MIN(G7979-H7979,Assumptions!$C$13,P7978),0)</f>
        <v>0</v>
      </c>
      <c r="J7979" s="0" t="n">
        <f aca="false">H7979+I7979</f>
        <v>0</v>
      </c>
      <c r="K7979" s="0" t="n">
        <f aca="false">MIN(IF(C7979=1,F7979-H7979,F7979),Assumptions!$C$13,MAX(0,($B$5-P7978)/$B$6))</f>
        <v>15.5899348</v>
      </c>
      <c r="L7979" s="0" t="n">
        <f aca="false">IF(C7979=1,0,MIN(F7979-K7979,Assumptions!$C$15,MAX(0,$B$10-O7978-M7979)))</f>
        <v>0</v>
      </c>
      <c r="M7979" s="0" t="n">
        <f aca="false">'Profiles 8760'!H7968</f>
        <v>26400</v>
      </c>
      <c r="N7979" s="0" t="n">
        <f aca="false">J7979+L7979</f>
        <v>0</v>
      </c>
      <c r="O7979" s="0" t="n">
        <f aca="false">O7978+N7979</f>
        <v>738233.985469805</v>
      </c>
      <c r="P7979" s="0" t="n">
        <f aca="false">MIN($B$5,P7978+K7979*$B$6-I7979)</f>
        <v>164.32335548464</v>
      </c>
      <c r="Q7979" s="0" t="n">
        <f aca="false">MAX(0,F7979-H7979-K7979-L7979)</f>
        <v>0</v>
      </c>
    </row>
    <row r="7980" customFormat="false" ht="15" hidden="false" customHeight="false" outlineLevel="0" collapsed="false">
      <c r="A7980" s="0" t="n">
        <f aca="false">'Profiles 8760'!A7969</f>
        <v>7967</v>
      </c>
      <c r="B7980" s="0" t="n">
        <f aca="false">'Profiles 8760'!B7969</f>
        <v>11</v>
      </c>
      <c r="C7980" s="0" t="n">
        <f aca="false">'Profiles 8760'!E7969</f>
        <v>0</v>
      </c>
      <c r="D7980" s="0" t="n">
        <f aca="false">'Profiles 8760'!F7969</f>
        <v>0</v>
      </c>
      <c r="E7980" s="0" t="n">
        <f aca="false">'Profiles 8760'!G7969</f>
        <v>0.288378</v>
      </c>
      <c r="F7980" s="0" t="n">
        <f aca="false">D7980*Assumptions!$C$11*$B$7+E7980*Assumptions!$C$12*$B$8</f>
        <v>11.7946602</v>
      </c>
      <c r="G7980" s="0" t="n">
        <f aca="false">C7980*Assumptions!$C$15</f>
        <v>0</v>
      </c>
      <c r="H7980" s="0" t="n">
        <f aca="false">MIN(F7980,G7980)</f>
        <v>0</v>
      </c>
      <c r="I7980" s="0" t="n">
        <f aca="false">IF(C7980=1,MIN(G7980-H7980,Assumptions!$C$13,P7979),0)</f>
        <v>0</v>
      </c>
      <c r="J7980" s="0" t="n">
        <f aca="false">H7980+I7980</f>
        <v>0</v>
      </c>
      <c r="K7980" s="0" t="n">
        <f aca="false">MIN(IF(C7980=1,F7980-H7980,F7980),Assumptions!$C$13,MAX(0,($B$5-P7979)/$B$6))</f>
        <v>11.7946602</v>
      </c>
      <c r="L7980" s="0" t="n">
        <f aca="false">IF(C7980=1,0,MIN(F7980-K7980,Assumptions!$C$15,MAX(0,$B$10-O7979-M7980)))</f>
        <v>0</v>
      </c>
      <c r="M7980" s="0" t="n">
        <f aca="false">'Profiles 8760'!H7969</f>
        <v>26400</v>
      </c>
      <c r="N7980" s="0" t="n">
        <f aca="false">J7980+L7980</f>
        <v>0</v>
      </c>
      <c r="O7980" s="0" t="n">
        <f aca="false">O7979+N7980</f>
        <v>738233.985469805</v>
      </c>
      <c r="P7980" s="0" t="n">
        <f aca="false">MIN($B$5,P7979+K7980*$B$6-I7980)</f>
        <v>174.546966946</v>
      </c>
      <c r="Q7980" s="0" t="n">
        <f aca="false">MAX(0,F7980-H7980-K7980-L7980)</f>
        <v>0</v>
      </c>
    </row>
    <row r="7981" customFormat="false" ht="15" hidden="false" customHeight="false" outlineLevel="0" collapsed="false">
      <c r="A7981" s="0" t="n">
        <f aca="false">'Profiles 8760'!A7970</f>
        <v>7968</v>
      </c>
      <c r="B7981" s="0" t="n">
        <f aca="false">'Profiles 8760'!B7970</f>
        <v>11</v>
      </c>
      <c r="C7981" s="0" t="n">
        <f aca="false">'Profiles 8760'!E7970</f>
        <v>0</v>
      </c>
      <c r="D7981" s="0" t="n">
        <f aca="false">'Profiles 8760'!F7970</f>
        <v>0</v>
      </c>
      <c r="E7981" s="0" t="n">
        <f aca="false">'Profiles 8760'!G7970</f>
        <v>0.296925</v>
      </c>
      <c r="F7981" s="0" t="n">
        <f aca="false">D7981*Assumptions!$C$11*$B$7+E7981*Assumptions!$C$12*$B$8</f>
        <v>12.1442325</v>
      </c>
      <c r="G7981" s="0" t="n">
        <f aca="false">C7981*Assumptions!$C$15</f>
        <v>0</v>
      </c>
      <c r="H7981" s="0" t="n">
        <f aca="false">MIN(F7981,G7981)</f>
        <v>0</v>
      </c>
      <c r="I7981" s="0" t="n">
        <f aca="false">IF(C7981=1,MIN(G7981-H7981,Assumptions!$C$13,P7980),0)</f>
        <v>0</v>
      </c>
      <c r="J7981" s="0" t="n">
        <f aca="false">H7981+I7981</f>
        <v>0</v>
      </c>
      <c r="K7981" s="0" t="n">
        <f aca="false">MIN(IF(C7981=1,F7981-H7981,F7981),Assumptions!$C$13,MAX(0,($B$5-P7980)/$B$6))</f>
        <v>12.1442325</v>
      </c>
      <c r="L7981" s="0" t="n">
        <f aca="false">IF(C7981=1,0,MIN(F7981-K7981,Assumptions!$C$15,MAX(0,$B$10-O7980-M7981)))</f>
        <v>0</v>
      </c>
      <c r="M7981" s="0" t="n">
        <f aca="false">'Profiles 8760'!H7970</f>
        <v>26400</v>
      </c>
      <c r="N7981" s="0" t="n">
        <f aca="false">J7981+L7981</f>
        <v>0</v>
      </c>
      <c r="O7981" s="0" t="n">
        <f aca="false">O7980+N7981</f>
        <v>738233.985469805</v>
      </c>
      <c r="P7981" s="0" t="n">
        <f aca="false">MIN($B$5,P7980+K7981*$B$6-I7981)</f>
        <v>185.073587677</v>
      </c>
      <c r="Q7981" s="0" t="n">
        <f aca="false">MAX(0,F7981-H7981-K7981-L7981)</f>
        <v>0</v>
      </c>
    </row>
    <row r="7982" customFormat="false" ht="15" hidden="false" customHeight="false" outlineLevel="0" collapsed="false">
      <c r="A7982" s="0" t="n">
        <f aca="false">'Profiles 8760'!A7971</f>
        <v>7969</v>
      </c>
      <c r="B7982" s="0" t="n">
        <f aca="false">'Profiles 8760'!B7971</f>
        <v>11</v>
      </c>
      <c r="C7982" s="0" t="n">
        <f aca="false">'Profiles 8760'!E7971</f>
        <v>0</v>
      </c>
      <c r="D7982" s="0" t="n">
        <f aca="false">'Profiles 8760'!F7971</f>
        <v>0</v>
      </c>
      <c r="E7982" s="0" t="n">
        <f aca="false">'Profiles 8760'!G7971</f>
        <v>0.260377</v>
      </c>
      <c r="F7982" s="0" t="n">
        <f aca="false">D7982*Assumptions!$C$11*$B$7+E7982*Assumptions!$C$12*$B$8</f>
        <v>10.6494193</v>
      </c>
      <c r="G7982" s="0" t="n">
        <f aca="false">C7982*Assumptions!$C$15</f>
        <v>0</v>
      </c>
      <c r="H7982" s="0" t="n">
        <f aca="false">MIN(F7982,G7982)</f>
        <v>0</v>
      </c>
      <c r="I7982" s="0" t="n">
        <f aca="false">IF(C7982=1,MIN(G7982-H7982,Assumptions!$C$13,P7981),0)</f>
        <v>0</v>
      </c>
      <c r="J7982" s="0" t="n">
        <f aca="false">H7982+I7982</f>
        <v>0</v>
      </c>
      <c r="K7982" s="0" t="n">
        <f aca="false">MIN(IF(C7982=1,F7982-H7982,F7982),Assumptions!$C$13,MAX(0,($B$5-P7981)/$B$6))</f>
        <v>10.6494193</v>
      </c>
      <c r="L7982" s="0" t="n">
        <f aca="false">IF(C7982=1,0,MIN(F7982-K7982,Assumptions!$C$15,MAX(0,$B$10-O7981-M7982)))</f>
        <v>0</v>
      </c>
      <c r="M7982" s="0" t="n">
        <f aca="false">'Profiles 8760'!H7971</f>
        <v>26400</v>
      </c>
      <c r="N7982" s="0" t="n">
        <f aca="false">J7982+L7982</f>
        <v>0</v>
      </c>
      <c r="O7982" s="0" t="n">
        <f aca="false">O7981+N7982</f>
        <v>738233.985469805</v>
      </c>
      <c r="P7982" s="0" t="n">
        <f aca="false">MIN($B$5,P7981+K7982*$B$6-I7982)</f>
        <v>194.30450432624</v>
      </c>
      <c r="Q7982" s="0" t="n">
        <f aca="false">MAX(0,F7982-H7982-K7982-L7982)</f>
        <v>0</v>
      </c>
    </row>
    <row r="7983" customFormat="false" ht="15" hidden="false" customHeight="false" outlineLevel="0" collapsed="false">
      <c r="A7983" s="0" t="n">
        <f aca="false">'Profiles 8760'!A7972</f>
        <v>7970</v>
      </c>
      <c r="B7983" s="0" t="n">
        <f aca="false">'Profiles 8760'!B7972</f>
        <v>11</v>
      </c>
      <c r="C7983" s="0" t="n">
        <f aca="false">'Profiles 8760'!E7972</f>
        <v>0</v>
      </c>
      <c r="D7983" s="0" t="n">
        <f aca="false">'Profiles 8760'!F7972</f>
        <v>0</v>
      </c>
      <c r="E7983" s="0" t="n">
        <f aca="false">'Profiles 8760'!G7972</f>
        <v>0.291279</v>
      </c>
      <c r="F7983" s="0" t="n">
        <f aca="false">D7983*Assumptions!$C$11*$B$7+E7983*Assumptions!$C$12*$B$8</f>
        <v>11.9133111</v>
      </c>
      <c r="G7983" s="0" t="n">
        <f aca="false">C7983*Assumptions!$C$15</f>
        <v>0</v>
      </c>
      <c r="H7983" s="0" t="n">
        <f aca="false">MIN(F7983,G7983)</f>
        <v>0</v>
      </c>
      <c r="I7983" s="0" t="n">
        <f aca="false">IF(C7983=1,MIN(G7983-H7983,Assumptions!$C$13,P7982),0)</f>
        <v>0</v>
      </c>
      <c r="J7983" s="0" t="n">
        <f aca="false">H7983+I7983</f>
        <v>0</v>
      </c>
      <c r="K7983" s="0" t="n">
        <f aca="false">MIN(IF(C7983=1,F7983-H7983,F7983),Assumptions!$C$13,MAX(0,($B$5-P7982)/$B$6))</f>
        <v>11.9133111</v>
      </c>
      <c r="L7983" s="0" t="n">
        <f aca="false">IF(C7983=1,0,MIN(F7983-K7983,Assumptions!$C$15,MAX(0,$B$10-O7982-M7983)))</f>
        <v>0</v>
      </c>
      <c r="M7983" s="0" t="n">
        <f aca="false">'Profiles 8760'!H7972</f>
        <v>26400</v>
      </c>
      <c r="N7983" s="0" t="n">
        <f aca="false">J7983+L7983</f>
        <v>0</v>
      </c>
      <c r="O7983" s="0" t="n">
        <f aca="false">O7982+N7983</f>
        <v>738233.985469805</v>
      </c>
      <c r="P7983" s="0" t="n">
        <f aca="false">MIN($B$5,P7982+K7983*$B$6-I7983)</f>
        <v>204.63096238772</v>
      </c>
      <c r="Q7983" s="0" t="n">
        <f aca="false">MAX(0,F7983-H7983-K7983-L7983)</f>
        <v>0</v>
      </c>
    </row>
    <row r="7984" customFormat="false" ht="15" hidden="false" customHeight="false" outlineLevel="0" collapsed="false">
      <c r="A7984" s="0" t="n">
        <f aca="false">'Profiles 8760'!A7973</f>
        <v>7971</v>
      </c>
      <c r="B7984" s="0" t="n">
        <f aca="false">'Profiles 8760'!B7973</f>
        <v>11</v>
      </c>
      <c r="C7984" s="0" t="n">
        <f aca="false">'Profiles 8760'!E7973</f>
        <v>0</v>
      </c>
      <c r="D7984" s="0" t="n">
        <f aca="false">'Profiles 8760'!F7973</f>
        <v>0</v>
      </c>
      <c r="E7984" s="0" t="n">
        <f aca="false">'Profiles 8760'!G7973</f>
        <v>0.328492</v>
      </c>
      <c r="F7984" s="0" t="n">
        <f aca="false">D7984*Assumptions!$C$11*$B$7+E7984*Assumptions!$C$12*$B$8</f>
        <v>13.4353228</v>
      </c>
      <c r="G7984" s="0" t="n">
        <f aca="false">C7984*Assumptions!$C$15</f>
        <v>0</v>
      </c>
      <c r="H7984" s="0" t="n">
        <f aca="false">MIN(F7984,G7984)</f>
        <v>0</v>
      </c>
      <c r="I7984" s="0" t="n">
        <f aca="false">IF(C7984=1,MIN(G7984-H7984,Assumptions!$C$13,P7983),0)</f>
        <v>0</v>
      </c>
      <c r="J7984" s="0" t="n">
        <f aca="false">H7984+I7984</f>
        <v>0</v>
      </c>
      <c r="K7984" s="0" t="n">
        <f aca="false">MIN(IF(C7984=1,F7984-H7984,F7984),Assumptions!$C$13,MAX(0,($B$5-P7983)/$B$6))</f>
        <v>13.4353228</v>
      </c>
      <c r="L7984" s="0" t="n">
        <f aca="false">IF(C7984=1,0,MIN(F7984-K7984,Assumptions!$C$15,MAX(0,$B$10-O7983-M7984)))</f>
        <v>0</v>
      </c>
      <c r="M7984" s="0" t="n">
        <f aca="false">'Profiles 8760'!H7973</f>
        <v>26400</v>
      </c>
      <c r="N7984" s="0" t="n">
        <f aca="false">J7984+L7984</f>
        <v>0</v>
      </c>
      <c r="O7984" s="0" t="n">
        <f aca="false">O7983+N7984</f>
        <v>738233.985469805</v>
      </c>
      <c r="P7984" s="0" t="n">
        <f aca="false">MIN($B$5,P7983+K7984*$B$6-I7984)</f>
        <v>216.27670019076</v>
      </c>
      <c r="Q7984" s="0" t="n">
        <f aca="false">MAX(0,F7984-H7984-K7984-L7984)</f>
        <v>0</v>
      </c>
    </row>
    <row r="7985" customFormat="false" ht="15" hidden="false" customHeight="false" outlineLevel="0" collapsed="false">
      <c r="A7985" s="0" t="n">
        <f aca="false">'Profiles 8760'!A7974</f>
        <v>7972</v>
      </c>
      <c r="B7985" s="0" t="n">
        <f aca="false">'Profiles 8760'!B7974</f>
        <v>11</v>
      </c>
      <c r="C7985" s="0" t="n">
        <f aca="false">'Profiles 8760'!E7974</f>
        <v>0</v>
      </c>
      <c r="D7985" s="0" t="n">
        <f aca="false">'Profiles 8760'!F7974</f>
        <v>0</v>
      </c>
      <c r="E7985" s="0" t="n">
        <f aca="false">'Profiles 8760'!G7974</f>
        <v>0.373702</v>
      </c>
      <c r="F7985" s="0" t="n">
        <f aca="false">D7985*Assumptions!$C$11*$B$7+E7985*Assumptions!$C$12*$B$8</f>
        <v>15.2844118</v>
      </c>
      <c r="G7985" s="0" t="n">
        <f aca="false">C7985*Assumptions!$C$15</f>
        <v>0</v>
      </c>
      <c r="H7985" s="0" t="n">
        <f aca="false">MIN(F7985,G7985)</f>
        <v>0</v>
      </c>
      <c r="I7985" s="0" t="n">
        <f aca="false">IF(C7985=1,MIN(G7985-H7985,Assumptions!$C$13,P7984),0)</f>
        <v>0</v>
      </c>
      <c r="J7985" s="0" t="n">
        <f aca="false">H7985+I7985</f>
        <v>0</v>
      </c>
      <c r="K7985" s="0" t="n">
        <f aca="false">MIN(IF(C7985=1,F7985-H7985,F7985),Assumptions!$C$13,MAX(0,($B$5-P7984)/$B$6))</f>
        <v>15.2844118</v>
      </c>
      <c r="L7985" s="0" t="n">
        <f aca="false">IF(C7985=1,0,MIN(F7985-K7985,Assumptions!$C$15,MAX(0,$B$10-O7984-M7985)))</f>
        <v>0</v>
      </c>
      <c r="M7985" s="0" t="n">
        <f aca="false">'Profiles 8760'!H7974</f>
        <v>26400</v>
      </c>
      <c r="N7985" s="0" t="n">
        <f aca="false">J7985+L7985</f>
        <v>0</v>
      </c>
      <c r="O7985" s="0" t="n">
        <f aca="false">O7984+N7985</f>
        <v>738233.985469805</v>
      </c>
      <c r="P7985" s="0" t="n">
        <f aca="false">MIN($B$5,P7984+K7985*$B$6-I7985)</f>
        <v>229.525228339</v>
      </c>
      <c r="Q7985" s="0" t="n">
        <f aca="false">MAX(0,F7985-H7985-K7985-L7985)</f>
        <v>0</v>
      </c>
    </row>
    <row r="7986" customFormat="false" ht="15" hidden="false" customHeight="false" outlineLevel="0" collapsed="false">
      <c r="A7986" s="0" t="n">
        <f aca="false">'Profiles 8760'!A7975</f>
        <v>7973</v>
      </c>
      <c r="B7986" s="0" t="n">
        <f aca="false">'Profiles 8760'!B7975</f>
        <v>11</v>
      </c>
      <c r="C7986" s="0" t="n">
        <f aca="false">'Profiles 8760'!E7975</f>
        <v>0</v>
      </c>
      <c r="D7986" s="0" t="n">
        <f aca="false">'Profiles 8760'!F7975</f>
        <v>0</v>
      </c>
      <c r="E7986" s="0" t="n">
        <f aca="false">'Profiles 8760'!G7975</f>
        <v>0.358717</v>
      </c>
      <c r="F7986" s="0" t="n">
        <f aca="false">D7986*Assumptions!$C$11*$B$7+E7986*Assumptions!$C$12*$B$8</f>
        <v>14.6715253</v>
      </c>
      <c r="G7986" s="0" t="n">
        <f aca="false">C7986*Assumptions!$C$15</f>
        <v>0</v>
      </c>
      <c r="H7986" s="0" t="n">
        <f aca="false">MIN(F7986,G7986)</f>
        <v>0</v>
      </c>
      <c r="I7986" s="0" t="n">
        <f aca="false">IF(C7986=1,MIN(G7986-H7986,Assumptions!$C$13,P7985),0)</f>
        <v>0</v>
      </c>
      <c r="J7986" s="0" t="n">
        <f aca="false">H7986+I7986</f>
        <v>0</v>
      </c>
      <c r="K7986" s="0" t="n">
        <f aca="false">MIN(IF(C7986=1,F7986-H7986,F7986),Assumptions!$C$13,MAX(0,($B$5-P7985)/$B$6))</f>
        <v>14.6715253</v>
      </c>
      <c r="L7986" s="0" t="n">
        <f aca="false">IF(C7986=1,0,MIN(F7986-K7986,Assumptions!$C$15,MAX(0,$B$10-O7985-M7986)))</f>
        <v>0</v>
      </c>
      <c r="M7986" s="0" t="n">
        <f aca="false">'Profiles 8760'!H7975</f>
        <v>26400</v>
      </c>
      <c r="N7986" s="0" t="n">
        <f aca="false">J7986+L7986</f>
        <v>0</v>
      </c>
      <c r="O7986" s="0" t="n">
        <f aca="false">O7985+N7986</f>
        <v>738233.985469805</v>
      </c>
      <c r="P7986" s="0" t="n">
        <f aca="false">MIN($B$5,P7985+K7986*$B$6-I7986)</f>
        <v>242.24250646904</v>
      </c>
      <c r="Q7986" s="0" t="n">
        <f aca="false">MAX(0,F7986-H7986-K7986-L7986)</f>
        <v>0</v>
      </c>
    </row>
    <row r="7987" customFormat="false" ht="15" hidden="false" customHeight="false" outlineLevel="0" collapsed="false">
      <c r="A7987" s="0" t="n">
        <f aca="false">'Profiles 8760'!A7976</f>
        <v>7974</v>
      </c>
      <c r="B7987" s="0" t="n">
        <f aca="false">'Profiles 8760'!B7976</f>
        <v>11</v>
      </c>
      <c r="C7987" s="0" t="n">
        <f aca="false">'Profiles 8760'!E7976</f>
        <v>0</v>
      </c>
      <c r="D7987" s="0" t="n">
        <f aca="false">'Profiles 8760'!F7976</f>
        <v>0</v>
      </c>
      <c r="E7987" s="0" t="n">
        <f aca="false">'Profiles 8760'!G7976</f>
        <v>0.38693</v>
      </c>
      <c r="F7987" s="0" t="n">
        <f aca="false">D7987*Assumptions!$C$11*$B$7+E7987*Assumptions!$C$12*$B$8</f>
        <v>15.825437</v>
      </c>
      <c r="G7987" s="0" t="n">
        <f aca="false">C7987*Assumptions!$C$15</f>
        <v>0</v>
      </c>
      <c r="H7987" s="0" t="n">
        <f aca="false">MIN(F7987,G7987)</f>
        <v>0</v>
      </c>
      <c r="I7987" s="0" t="n">
        <f aca="false">IF(C7987=1,MIN(G7987-H7987,Assumptions!$C$13,P7986),0)</f>
        <v>0</v>
      </c>
      <c r="J7987" s="0" t="n">
        <f aca="false">H7987+I7987</f>
        <v>0</v>
      </c>
      <c r="K7987" s="0" t="n">
        <f aca="false">MIN(IF(C7987=1,F7987-H7987,F7987),Assumptions!$C$13,MAX(0,($B$5-P7986)/$B$6))</f>
        <v>15.825437</v>
      </c>
      <c r="L7987" s="0" t="n">
        <f aca="false">IF(C7987=1,0,MIN(F7987-K7987,Assumptions!$C$15,MAX(0,$B$10-O7986-M7987)))</f>
        <v>0</v>
      </c>
      <c r="M7987" s="0" t="n">
        <f aca="false">'Profiles 8760'!H7976</f>
        <v>26400</v>
      </c>
      <c r="N7987" s="0" t="n">
        <f aca="false">J7987+L7987</f>
        <v>0</v>
      </c>
      <c r="O7987" s="0" t="n">
        <f aca="false">O7986+N7987</f>
        <v>738233.985469805</v>
      </c>
      <c r="P7987" s="0" t="n">
        <f aca="false">MIN($B$5,P7986+K7987*$B$6-I7987)</f>
        <v>255.95999526064</v>
      </c>
      <c r="Q7987" s="0" t="n">
        <f aca="false">MAX(0,F7987-H7987-K7987-L7987)</f>
        <v>0</v>
      </c>
    </row>
    <row r="7988" customFormat="false" ht="15" hidden="false" customHeight="false" outlineLevel="0" collapsed="false">
      <c r="A7988" s="0" t="n">
        <f aca="false">'Profiles 8760'!A7977</f>
        <v>7975</v>
      </c>
      <c r="B7988" s="0" t="n">
        <f aca="false">'Profiles 8760'!B7977</f>
        <v>11</v>
      </c>
      <c r="C7988" s="0" t="n">
        <f aca="false">'Profiles 8760'!E7977</f>
        <v>0</v>
      </c>
      <c r="D7988" s="0" t="n">
        <f aca="false">'Profiles 8760'!F7977</f>
        <v>0</v>
      </c>
      <c r="E7988" s="0" t="n">
        <f aca="false">'Profiles 8760'!G7977</f>
        <v>0.420449</v>
      </c>
      <c r="F7988" s="0" t="n">
        <f aca="false">D7988*Assumptions!$C$11*$B$7+E7988*Assumptions!$C$12*$B$8</f>
        <v>17.1963641</v>
      </c>
      <c r="G7988" s="0" t="n">
        <f aca="false">C7988*Assumptions!$C$15</f>
        <v>0</v>
      </c>
      <c r="H7988" s="0" t="n">
        <f aca="false">MIN(F7988,G7988)</f>
        <v>0</v>
      </c>
      <c r="I7988" s="0" t="n">
        <f aca="false">IF(C7988=1,MIN(G7988-H7988,Assumptions!$C$13,P7987),0)</f>
        <v>0</v>
      </c>
      <c r="J7988" s="0" t="n">
        <f aca="false">H7988+I7988</f>
        <v>0</v>
      </c>
      <c r="K7988" s="0" t="n">
        <f aca="false">MIN(IF(C7988=1,F7988-H7988,F7988),Assumptions!$C$13,MAX(0,($B$5-P7987)/$B$6))</f>
        <v>17.1963641</v>
      </c>
      <c r="L7988" s="0" t="n">
        <f aca="false">IF(C7988=1,0,MIN(F7988-K7988,Assumptions!$C$15,MAX(0,$B$10-O7987-M7988)))</f>
        <v>0</v>
      </c>
      <c r="M7988" s="0" t="n">
        <f aca="false">'Profiles 8760'!H7977</f>
        <v>26400</v>
      </c>
      <c r="N7988" s="0" t="n">
        <f aca="false">J7988+L7988</f>
        <v>0</v>
      </c>
      <c r="O7988" s="0" t="n">
        <f aca="false">O7987+N7988</f>
        <v>738233.985469805</v>
      </c>
      <c r="P7988" s="0" t="n">
        <f aca="false">MIN($B$5,P7987+K7988*$B$6-I7988)</f>
        <v>270.86580366252</v>
      </c>
      <c r="Q7988" s="0" t="n">
        <f aca="false">MAX(0,F7988-H7988-K7988-L7988)</f>
        <v>0</v>
      </c>
    </row>
    <row r="7989" customFormat="false" ht="15" hidden="false" customHeight="false" outlineLevel="0" collapsed="false">
      <c r="A7989" s="0" t="n">
        <f aca="false">'Profiles 8760'!A7978</f>
        <v>7976</v>
      </c>
      <c r="B7989" s="0" t="n">
        <f aca="false">'Profiles 8760'!B7978</f>
        <v>11</v>
      </c>
      <c r="C7989" s="0" t="n">
        <f aca="false">'Profiles 8760'!E7978</f>
        <v>1</v>
      </c>
      <c r="D7989" s="0" t="n">
        <f aca="false">'Profiles 8760'!F7978</f>
        <v>0.079438</v>
      </c>
      <c r="E7989" s="0" t="n">
        <f aca="false">'Profiles 8760'!G7978</f>
        <v>0.275521</v>
      </c>
      <c r="F7989" s="0" t="n">
        <f aca="false">D7989*Assumptions!$C$11*$B$7+E7989*Assumptions!$C$12*$B$8</f>
        <v>34.2105033</v>
      </c>
      <c r="G7989" s="0" t="n">
        <f aca="false">C7989*Assumptions!$C$15</f>
        <v>200</v>
      </c>
      <c r="H7989" s="0" t="n">
        <f aca="false">MIN(F7989,G7989)</f>
        <v>34.2105033</v>
      </c>
      <c r="I7989" s="0" t="n">
        <f aca="false">IF(C7989=1,MIN(G7989-H7989,Assumptions!$C$13,P7988),0)</f>
        <v>165.7894967</v>
      </c>
      <c r="J7989" s="0" t="n">
        <f aca="false">H7989+I7989</f>
        <v>200</v>
      </c>
      <c r="K7989" s="0" t="n">
        <f aca="false">MIN(IF(C7989=1,F7989-H7989,F7989),Assumptions!$C$13,MAX(0,($B$5-P7988)/$B$6))</f>
        <v>0</v>
      </c>
      <c r="L7989" s="0" t="n">
        <f aca="false">IF(C7989=1,0,MIN(F7989-K7989,Assumptions!$C$15,MAX(0,$B$10-O7988-M7989)))</f>
        <v>0</v>
      </c>
      <c r="M7989" s="0" t="n">
        <f aca="false">'Profiles 8760'!H7978</f>
        <v>26200</v>
      </c>
      <c r="N7989" s="0" t="n">
        <f aca="false">J7989+L7989</f>
        <v>200</v>
      </c>
      <c r="O7989" s="0" t="n">
        <f aca="false">O7988+N7989</f>
        <v>738433.985469805</v>
      </c>
      <c r="P7989" s="0" t="n">
        <f aca="false">MIN($B$5,P7988+K7989*$B$6-I7989)</f>
        <v>105.07630696252</v>
      </c>
      <c r="Q7989" s="0" t="n">
        <f aca="false">MAX(0,F7989-H7989-K7989-L7989)</f>
        <v>0</v>
      </c>
    </row>
    <row r="7990" customFormat="false" ht="15" hidden="false" customHeight="false" outlineLevel="0" collapsed="false">
      <c r="A7990" s="0" t="n">
        <f aca="false">'Profiles 8760'!A7979</f>
        <v>7977</v>
      </c>
      <c r="B7990" s="0" t="n">
        <f aca="false">'Profiles 8760'!B7979</f>
        <v>11</v>
      </c>
      <c r="C7990" s="0" t="n">
        <f aca="false">'Profiles 8760'!E7979</f>
        <v>1</v>
      </c>
      <c r="D7990" s="0" t="n">
        <f aca="false">'Profiles 8760'!F7979</f>
        <v>0.371978</v>
      </c>
      <c r="E7990" s="0" t="n">
        <f aca="false">'Profiles 8760'!G7979</f>
        <v>0.244178</v>
      </c>
      <c r="F7990" s="0" t="n">
        <f aca="false">D7990*Assumptions!$C$11*$B$7+E7990*Assumptions!$C$12*$B$8</f>
        <v>117.4141266</v>
      </c>
      <c r="G7990" s="0" t="n">
        <f aca="false">C7990*Assumptions!$C$15</f>
        <v>200</v>
      </c>
      <c r="H7990" s="0" t="n">
        <f aca="false">MIN(F7990,G7990)</f>
        <v>117.4141266</v>
      </c>
      <c r="I7990" s="0" t="n">
        <f aca="false">IF(C7990=1,MIN(G7990-H7990,Assumptions!$C$13,P7989),0)</f>
        <v>82.5858734</v>
      </c>
      <c r="J7990" s="0" t="n">
        <f aca="false">H7990+I7990</f>
        <v>200</v>
      </c>
      <c r="K7990" s="0" t="n">
        <f aca="false">MIN(IF(C7990=1,F7990-H7990,F7990),Assumptions!$C$13,MAX(0,($B$5-P7989)/$B$6))</f>
        <v>0</v>
      </c>
      <c r="L7990" s="0" t="n">
        <f aca="false">IF(C7990=1,0,MIN(F7990-K7990,Assumptions!$C$15,MAX(0,$B$10-O7989-M7990)))</f>
        <v>0</v>
      </c>
      <c r="M7990" s="0" t="n">
        <f aca="false">'Profiles 8760'!H7979</f>
        <v>26000</v>
      </c>
      <c r="N7990" s="0" t="n">
        <f aca="false">J7990+L7990</f>
        <v>200</v>
      </c>
      <c r="O7990" s="0" t="n">
        <f aca="false">O7989+N7990</f>
        <v>738633.985469805</v>
      </c>
      <c r="P7990" s="0" t="n">
        <f aca="false">MIN($B$5,P7989+K7990*$B$6-I7990)</f>
        <v>22.49043356252</v>
      </c>
      <c r="Q7990" s="0" t="n">
        <f aca="false">MAX(0,F7990-H7990-K7990-L7990)</f>
        <v>0</v>
      </c>
    </row>
    <row r="7991" customFormat="false" ht="15" hidden="false" customHeight="false" outlineLevel="0" collapsed="false">
      <c r="A7991" s="0" t="n">
        <f aca="false">'Profiles 8760'!A7980</f>
        <v>7978</v>
      </c>
      <c r="B7991" s="0" t="n">
        <f aca="false">'Profiles 8760'!B7980</f>
        <v>11</v>
      </c>
      <c r="C7991" s="0" t="n">
        <f aca="false">'Profiles 8760'!E7980</f>
        <v>0</v>
      </c>
      <c r="D7991" s="0" t="n">
        <f aca="false">'Profiles 8760'!F7980</f>
        <v>0.700892</v>
      </c>
      <c r="E7991" s="0" t="n">
        <f aca="false">'Profiles 8760'!G7980</f>
        <v>0.39796</v>
      </c>
      <c r="F7991" s="0" t="n">
        <f aca="false">D7991*Assumptions!$C$11*$B$7+E7991*Assumptions!$C$12*$B$8</f>
        <v>218.6941736</v>
      </c>
      <c r="G7991" s="0" t="n">
        <f aca="false">C7991*Assumptions!$C$15</f>
        <v>0</v>
      </c>
      <c r="H7991" s="0" t="n">
        <f aca="false">MIN(F7991,G7991)</f>
        <v>0</v>
      </c>
      <c r="I7991" s="0" t="n">
        <f aca="false">IF(C7991=1,MIN(G7991-H7991,Assumptions!$C$13,P7990),0)</f>
        <v>0</v>
      </c>
      <c r="J7991" s="0" t="n">
        <f aca="false">H7991+I7991</f>
        <v>0</v>
      </c>
      <c r="K7991" s="0" t="n">
        <f aca="false">MIN(IF(C7991=1,F7991-H7991,F7991),Assumptions!$C$13,MAX(0,($B$5-P7990)/$B$6))</f>
        <v>180</v>
      </c>
      <c r="L7991" s="0" t="n">
        <f aca="false">IF(C7991=1,0,MIN(F7991-K7991,Assumptions!$C$15,MAX(0,$B$10-O7990-M7991)))</f>
        <v>38.6941736</v>
      </c>
      <c r="M7991" s="0" t="n">
        <f aca="false">'Profiles 8760'!H7980</f>
        <v>26000</v>
      </c>
      <c r="N7991" s="0" t="n">
        <f aca="false">J7991+L7991</f>
        <v>38.6941736</v>
      </c>
      <c r="O7991" s="0" t="n">
        <f aca="false">O7990+N7991</f>
        <v>738672.679643405</v>
      </c>
      <c r="P7991" s="0" t="n">
        <f aca="false">MIN($B$5,P7990+K7991*$B$6-I7991)</f>
        <v>178.51443356252</v>
      </c>
      <c r="Q7991" s="0" t="n">
        <f aca="false">MAX(0,F7991-H7991-K7991-L7991)</f>
        <v>0</v>
      </c>
    </row>
    <row r="7992" customFormat="false" ht="15" hidden="false" customHeight="false" outlineLevel="0" collapsed="false">
      <c r="A7992" s="0" t="n">
        <f aca="false">'Profiles 8760'!A7981</f>
        <v>7979</v>
      </c>
      <c r="B7992" s="0" t="n">
        <f aca="false">'Profiles 8760'!B7981</f>
        <v>11</v>
      </c>
      <c r="C7992" s="0" t="n">
        <f aca="false">'Profiles 8760'!E7981</f>
        <v>0</v>
      </c>
      <c r="D7992" s="0" t="n">
        <f aca="false">'Profiles 8760'!F7981</f>
        <v>0.99055</v>
      </c>
      <c r="E7992" s="0" t="n">
        <f aca="false">'Profiles 8760'!G7981</f>
        <v>0.447855</v>
      </c>
      <c r="F7992" s="0" t="n">
        <f aca="false">D7992*Assumptions!$C$11*$B$7+E7992*Assumptions!$C$12*$B$8</f>
        <v>304.3881095</v>
      </c>
      <c r="G7992" s="0" t="n">
        <f aca="false">C7992*Assumptions!$C$15</f>
        <v>0</v>
      </c>
      <c r="H7992" s="0" t="n">
        <f aca="false">MIN(F7992,G7992)</f>
        <v>0</v>
      </c>
      <c r="I7992" s="0" t="n">
        <f aca="false">IF(C7992=1,MIN(G7992-H7992,Assumptions!$C$13,P7991),0)</f>
        <v>0</v>
      </c>
      <c r="J7992" s="0" t="n">
        <f aca="false">H7992+I7992</f>
        <v>0</v>
      </c>
      <c r="K7992" s="0" t="n">
        <f aca="false">MIN(IF(C7992=1,F7992-H7992,F7992),Assumptions!$C$13,MAX(0,($B$5-P7991)/$B$6))</f>
        <v>180</v>
      </c>
      <c r="L7992" s="0" t="n">
        <f aca="false">IF(C7992=1,0,MIN(F7992-K7992,Assumptions!$C$15,MAX(0,$B$10-O7991-M7992)))</f>
        <v>124.3881095</v>
      </c>
      <c r="M7992" s="0" t="n">
        <f aca="false">'Profiles 8760'!H7981</f>
        <v>26000</v>
      </c>
      <c r="N7992" s="0" t="n">
        <f aca="false">J7992+L7992</f>
        <v>124.3881095</v>
      </c>
      <c r="O7992" s="0" t="n">
        <f aca="false">O7991+N7992</f>
        <v>738797.067752905</v>
      </c>
      <c r="P7992" s="0" t="n">
        <f aca="false">MIN($B$5,P7991+K7992*$B$6-I7992)</f>
        <v>334.53843356252</v>
      </c>
      <c r="Q7992" s="0" t="n">
        <f aca="false">MAX(0,F7992-H7992-K7992-L7992)</f>
        <v>0</v>
      </c>
    </row>
    <row r="7993" customFormat="false" ht="15" hidden="false" customHeight="false" outlineLevel="0" collapsed="false">
      <c r="A7993" s="0" t="n">
        <f aca="false">'Profiles 8760'!A7982</f>
        <v>7980</v>
      </c>
      <c r="B7993" s="0" t="n">
        <f aca="false">'Profiles 8760'!B7982</f>
        <v>11</v>
      </c>
      <c r="C7993" s="0" t="n">
        <f aca="false">'Profiles 8760'!E7982</f>
        <v>0</v>
      </c>
      <c r="D7993" s="0" t="n">
        <f aca="false">'Profiles 8760'!F7982</f>
        <v>1</v>
      </c>
      <c r="E7993" s="0" t="n">
        <f aca="false">'Profiles 8760'!G7982</f>
        <v>0.343211</v>
      </c>
      <c r="F7993" s="0" t="n">
        <f aca="false">D7993*Assumptions!$C$11*$B$7+E7993*Assumptions!$C$12*$B$8</f>
        <v>302.8373299</v>
      </c>
      <c r="G7993" s="0" t="n">
        <f aca="false">C7993*Assumptions!$C$15</f>
        <v>0</v>
      </c>
      <c r="H7993" s="0" t="n">
        <f aca="false">MIN(F7993,G7993)</f>
        <v>0</v>
      </c>
      <c r="I7993" s="0" t="n">
        <f aca="false">IF(C7993=1,MIN(G7993-H7993,Assumptions!$C$13,P7992),0)</f>
        <v>0</v>
      </c>
      <c r="J7993" s="0" t="n">
        <f aca="false">H7993+I7993</f>
        <v>0</v>
      </c>
      <c r="K7993" s="0" t="n">
        <f aca="false">MIN(IF(C7993=1,F7993-H7993,F7993),Assumptions!$C$13,MAX(0,($B$5-P7992)/$B$6))</f>
        <v>180</v>
      </c>
      <c r="L7993" s="0" t="n">
        <f aca="false">IF(C7993=1,0,MIN(F7993-K7993,Assumptions!$C$15,MAX(0,$B$10-O7992-M7993)))</f>
        <v>122.8373299</v>
      </c>
      <c r="M7993" s="0" t="n">
        <f aca="false">'Profiles 8760'!H7982</f>
        <v>26000</v>
      </c>
      <c r="N7993" s="0" t="n">
        <f aca="false">J7993+L7993</f>
        <v>122.8373299</v>
      </c>
      <c r="O7993" s="0" t="n">
        <f aca="false">O7992+N7993</f>
        <v>738919.905082805</v>
      </c>
      <c r="P7993" s="0" t="n">
        <f aca="false">MIN($B$5,P7992+K7993*$B$6-I7993)</f>
        <v>490.56243356252</v>
      </c>
      <c r="Q7993" s="0" t="n">
        <f aca="false">MAX(0,F7993-H7993-K7993-L7993)</f>
        <v>0</v>
      </c>
    </row>
    <row r="7994" customFormat="false" ht="15" hidden="false" customHeight="false" outlineLevel="0" collapsed="false">
      <c r="A7994" s="0" t="n">
        <f aca="false">'Profiles 8760'!A7983</f>
        <v>7981</v>
      </c>
      <c r="B7994" s="0" t="n">
        <f aca="false">'Profiles 8760'!B7983</f>
        <v>11</v>
      </c>
      <c r="C7994" s="0" t="n">
        <f aca="false">'Profiles 8760'!E7983</f>
        <v>0</v>
      </c>
      <c r="D7994" s="0" t="n">
        <f aca="false">'Profiles 8760'!F7983</f>
        <v>1</v>
      </c>
      <c r="E7994" s="0" t="n">
        <f aca="false">'Profiles 8760'!G7983</f>
        <v>0.327466</v>
      </c>
      <c r="F7994" s="0" t="n">
        <f aca="false">D7994*Assumptions!$C$11*$B$7+E7994*Assumptions!$C$12*$B$8</f>
        <v>302.1933594</v>
      </c>
      <c r="G7994" s="0" t="n">
        <f aca="false">C7994*Assumptions!$C$15</f>
        <v>0</v>
      </c>
      <c r="H7994" s="0" t="n">
        <f aca="false">MIN(F7994,G7994)</f>
        <v>0</v>
      </c>
      <c r="I7994" s="0" t="n">
        <f aca="false">IF(C7994=1,MIN(G7994-H7994,Assumptions!$C$13,P7993),0)</f>
        <v>0</v>
      </c>
      <c r="J7994" s="0" t="n">
        <f aca="false">H7994+I7994</f>
        <v>0</v>
      </c>
      <c r="K7994" s="0" t="n">
        <f aca="false">MIN(IF(C7994=1,F7994-H7994,F7994),Assumptions!$C$13,MAX(0,($B$5-P7993)/$B$6))</f>
        <v>23.3589829689432</v>
      </c>
      <c r="L7994" s="0" t="n">
        <f aca="false">IF(C7994=1,0,MIN(F7994-K7994,Assumptions!$C$15,MAX(0,$B$10-O7993-M7994)))</f>
        <v>200</v>
      </c>
      <c r="M7994" s="0" t="n">
        <f aca="false">'Profiles 8760'!H7983</f>
        <v>26000</v>
      </c>
      <c r="N7994" s="0" t="n">
        <f aca="false">J7994+L7994</f>
        <v>200</v>
      </c>
      <c r="O7994" s="0" t="n">
        <f aca="false">O7993+N7994</f>
        <v>739119.905082805</v>
      </c>
      <c r="P7994" s="0" t="n">
        <f aca="false">MIN($B$5,P7993+K7994*$B$6-I7994)</f>
        <v>510.81</v>
      </c>
      <c r="Q7994" s="0" t="n">
        <f aca="false">MAX(0,F7994-H7994-K7994-L7994)</f>
        <v>78.8343764310568</v>
      </c>
    </row>
    <row r="7995" customFormat="false" ht="15" hidden="false" customHeight="false" outlineLevel="0" collapsed="false">
      <c r="A7995" s="0" t="n">
        <f aca="false">'Profiles 8760'!A7984</f>
        <v>7982</v>
      </c>
      <c r="B7995" s="0" t="n">
        <f aca="false">'Profiles 8760'!B7984</f>
        <v>11</v>
      </c>
      <c r="C7995" s="0" t="n">
        <f aca="false">'Profiles 8760'!E7984</f>
        <v>0</v>
      </c>
      <c r="D7995" s="0" t="n">
        <f aca="false">'Profiles 8760'!F7984</f>
        <v>1</v>
      </c>
      <c r="E7995" s="0" t="n">
        <f aca="false">'Profiles 8760'!G7984</f>
        <v>0.400092</v>
      </c>
      <c r="F7995" s="0" t="n">
        <f aca="false">D7995*Assumptions!$C$11*$B$7+E7995*Assumptions!$C$12*$B$8</f>
        <v>305.1637628</v>
      </c>
      <c r="G7995" s="0" t="n">
        <f aca="false">C7995*Assumptions!$C$15</f>
        <v>0</v>
      </c>
      <c r="H7995" s="0" t="n">
        <f aca="false">MIN(F7995,G7995)</f>
        <v>0</v>
      </c>
      <c r="I7995" s="0" t="n">
        <f aca="false">IF(C7995=1,MIN(G7995-H7995,Assumptions!$C$13,P7994),0)</f>
        <v>0</v>
      </c>
      <c r="J7995" s="0" t="n">
        <f aca="false">H7995+I7995</f>
        <v>0</v>
      </c>
      <c r="K7995" s="0" t="n">
        <f aca="false">MIN(IF(C7995=1,F7995-H7995,F7995),Assumptions!$C$13,MAX(0,($B$5-P7994)/$B$6))</f>
        <v>0</v>
      </c>
      <c r="L7995" s="0" t="n">
        <f aca="false">IF(C7995=1,0,MIN(F7995-K7995,Assumptions!$C$15,MAX(0,$B$10-O7994-M7995)))</f>
        <v>200</v>
      </c>
      <c r="M7995" s="0" t="n">
        <f aca="false">'Profiles 8760'!H7984</f>
        <v>26000</v>
      </c>
      <c r="N7995" s="0" t="n">
        <f aca="false">J7995+L7995</f>
        <v>200</v>
      </c>
      <c r="O7995" s="0" t="n">
        <f aca="false">O7994+N7995</f>
        <v>739319.905082805</v>
      </c>
      <c r="P7995" s="0" t="n">
        <f aca="false">MIN($B$5,P7994+K7995*$B$6-I7995)</f>
        <v>510.81</v>
      </c>
      <c r="Q7995" s="0" t="n">
        <f aca="false">MAX(0,F7995-H7995-K7995-L7995)</f>
        <v>105.1637628</v>
      </c>
    </row>
    <row r="7996" customFormat="false" ht="15" hidden="false" customHeight="false" outlineLevel="0" collapsed="false">
      <c r="A7996" s="0" t="n">
        <f aca="false">'Profiles 8760'!A7985</f>
        <v>7983</v>
      </c>
      <c r="B7996" s="0" t="n">
        <f aca="false">'Profiles 8760'!B7985</f>
        <v>11</v>
      </c>
      <c r="C7996" s="0" t="n">
        <f aca="false">'Profiles 8760'!E7985</f>
        <v>0</v>
      </c>
      <c r="D7996" s="0" t="n">
        <f aca="false">'Profiles 8760'!F7985</f>
        <v>0.99055</v>
      </c>
      <c r="E7996" s="0" t="n">
        <f aca="false">'Profiles 8760'!G7985</f>
        <v>0.436085</v>
      </c>
      <c r="F7996" s="0" t="n">
        <f aca="false">D7996*Assumptions!$C$11*$B$7+E7996*Assumptions!$C$12*$B$8</f>
        <v>303.9067165</v>
      </c>
      <c r="G7996" s="0" t="n">
        <f aca="false">C7996*Assumptions!$C$15</f>
        <v>0</v>
      </c>
      <c r="H7996" s="0" t="n">
        <f aca="false">MIN(F7996,G7996)</f>
        <v>0</v>
      </c>
      <c r="I7996" s="0" t="n">
        <f aca="false">IF(C7996=1,MIN(G7996-H7996,Assumptions!$C$13,P7995),0)</f>
        <v>0</v>
      </c>
      <c r="J7996" s="0" t="n">
        <f aca="false">H7996+I7996</f>
        <v>0</v>
      </c>
      <c r="K7996" s="0" t="n">
        <f aca="false">MIN(IF(C7996=1,F7996-H7996,F7996),Assumptions!$C$13,MAX(0,($B$5-P7995)/$B$6))</f>
        <v>0</v>
      </c>
      <c r="L7996" s="0" t="n">
        <f aca="false">IF(C7996=1,0,MIN(F7996-K7996,Assumptions!$C$15,MAX(0,$B$10-O7995-M7996)))</f>
        <v>200</v>
      </c>
      <c r="M7996" s="0" t="n">
        <f aca="false">'Profiles 8760'!H7985</f>
        <v>26000</v>
      </c>
      <c r="N7996" s="0" t="n">
        <f aca="false">J7996+L7996</f>
        <v>200</v>
      </c>
      <c r="O7996" s="0" t="n">
        <f aca="false">O7995+N7996</f>
        <v>739519.905082805</v>
      </c>
      <c r="P7996" s="0" t="n">
        <f aca="false">MIN($B$5,P7995+K7996*$B$6-I7996)</f>
        <v>510.81</v>
      </c>
      <c r="Q7996" s="0" t="n">
        <f aca="false">MAX(0,F7996-H7996-K7996-L7996)</f>
        <v>103.9067165</v>
      </c>
    </row>
    <row r="7997" customFormat="false" ht="15" hidden="false" customHeight="false" outlineLevel="0" collapsed="false">
      <c r="A7997" s="0" t="n">
        <f aca="false">'Profiles 8760'!A7986</f>
        <v>7984</v>
      </c>
      <c r="B7997" s="0" t="n">
        <f aca="false">'Profiles 8760'!B7986</f>
        <v>11</v>
      </c>
      <c r="C7997" s="0" t="n">
        <f aca="false">'Profiles 8760'!E7986</f>
        <v>0</v>
      </c>
      <c r="D7997" s="0" t="n">
        <f aca="false">'Profiles 8760'!F7986</f>
        <v>0.700892</v>
      </c>
      <c r="E7997" s="0" t="n">
        <f aca="false">'Profiles 8760'!G7986</f>
        <v>0.525322</v>
      </c>
      <c r="F7997" s="0" t="n">
        <f aca="false">D7997*Assumptions!$C$11*$B$7+E7997*Assumptions!$C$12*$B$8</f>
        <v>223.9032794</v>
      </c>
      <c r="G7997" s="0" t="n">
        <f aca="false">C7997*Assumptions!$C$15</f>
        <v>0</v>
      </c>
      <c r="H7997" s="0" t="n">
        <f aca="false">MIN(F7997,G7997)</f>
        <v>0</v>
      </c>
      <c r="I7997" s="0" t="n">
        <f aca="false">IF(C7997=1,MIN(G7997-H7997,Assumptions!$C$13,P7996),0)</f>
        <v>0</v>
      </c>
      <c r="J7997" s="0" t="n">
        <f aca="false">H7997+I7997</f>
        <v>0</v>
      </c>
      <c r="K7997" s="0" t="n">
        <f aca="false">MIN(IF(C7997=1,F7997-H7997,F7997),Assumptions!$C$13,MAX(0,($B$5-P7996)/$B$6))</f>
        <v>0</v>
      </c>
      <c r="L7997" s="0" t="n">
        <f aca="false">IF(C7997=1,0,MIN(F7997-K7997,Assumptions!$C$15,MAX(0,$B$10-O7996-M7997)))</f>
        <v>200</v>
      </c>
      <c r="M7997" s="0" t="n">
        <f aca="false">'Profiles 8760'!H7986</f>
        <v>26000</v>
      </c>
      <c r="N7997" s="0" t="n">
        <f aca="false">J7997+L7997</f>
        <v>200</v>
      </c>
      <c r="O7997" s="0" t="n">
        <f aca="false">O7996+N7997</f>
        <v>739719.905082805</v>
      </c>
      <c r="P7997" s="0" t="n">
        <f aca="false">MIN($B$5,P7996+K7997*$B$6-I7997)</f>
        <v>510.81</v>
      </c>
      <c r="Q7997" s="0" t="n">
        <f aca="false">MAX(0,F7997-H7997-K7997-L7997)</f>
        <v>23.9032794</v>
      </c>
    </row>
    <row r="7998" customFormat="false" ht="15" hidden="false" customHeight="false" outlineLevel="0" collapsed="false">
      <c r="A7998" s="0" t="n">
        <f aca="false">'Profiles 8760'!A7987</f>
        <v>7985</v>
      </c>
      <c r="B7998" s="0" t="n">
        <f aca="false">'Profiles 8760'!B7987</f>
        <v>11</v>
      </c>
      <c r="C7998" s="0" t="n">
        <f aca="false">'Profiles 8760'!E7987</f>
        <v>0</v>
      </c>
      <c r="D7998" s="0" t="n">
        <f aca="false">'Profiles 8760'!F7987</f>
        <v>0.371978</v>
      </c>
      <c r="E7998" s="0" t="n">
        <f aca="false">'Profiles 8760'!G7987</f>
        <v>0.648251</v>
      </c>
      <c r="F7998" s="0" t="n">
        <f aca="false">D7998*Assumptions!$C$11*$B$7+E7998*Assumptions!$C$12*$B$8</f>
        <v>133.9407123</v>
      </c>
      <c r="G7998" s="0" t="n">
        <f aca="false">C7998*Assumptions!$C$15</f>
        <v>0</v>
      </c>
      <c r="H7998" s="0" t="n">
        <f aca="false">MIN(F7998,G7998)</f>
        <v>0</v>
      </c>
      <c r="I7998" s="0" t="n">
        <f aca="false">IF(C7998=1,MIN(G7998-H7998,Assumptions!$C$13,P7997),0)</f>
        <v>0</v>
      </c>
      <c r="J7998" s="0" t="n">
        <f aca="false">H7998+I7998</f>
        <v>0</v>
      </c>
      <c r="K7998" s="0" t="n">
        <f aca="false">MIN(IF(C7998=1,F7998-H7998,F7998),Assumptions!$C$13,MAX(0,($B$5-P7997)/$B$6))</f>
        <v>0</v>
      </c>
      <c r="L7998" s="0" t="n">
        <f aca="false">IF(C7998=1,0,MIN(F7998-K7998,Assumptions!$C$15,MAX(0,$B$10-O7997-M7998)))</f>
        <v>133.9407123</v>
      </c>
      <c r="M7998" s="0" t="n">
        <f aca="false">'Profiles 8760'!H7987</f>
        <v>26000</v>
      </c>
      <c r="N7998" s="0" t="n">
        <f aca="false">J7998+L7998</f>
        <v>133.9407123</v>
      </c>
      <c r="O7998" s="0" t="n">
        <f aca="false">O7997+N7998</f>
        <v>739853.845795105</v>
      </c>
      <c r="P7998" s="0" t="n">
        <f aca="false">MIN($B$5,P7997+K7998*$B$6-I7998)</f>
        <v>510.81</v>
      </c>
      <c r="Q7998" s="0" t="n">
        <f aca="false">MAX(0,F7998-H7998-K7998-L7998)</f>
        <v>0</v>
      </c>
    </row>
    <row r="7999" customFormat="false" ht="15" hidden="false" customHeight="false" outlineLevel="0" collapsed="false">
      <c r="A7999" s="0" t="n">
        <f aca="false">'Profiles 8760'!A7988</f>
        <v>7986</v>
      </c>
      <c r="B7999" s="0" t="n">
        <f aca="false">'Profiles 8760'!B7988</f>
        <v>11</v>
      </c>
      <c r="C7999" s="0" t="n">
        <f aca="false">'Profiles 8760'!E7988</f>
        <v>0</v>
      </c>
      <c r="D7999" s="0" t="n">
        <f aca="false">'Profiles 8760'!F7988</f>
        <v>0.079438</v>
      </c>
      <c r="E7999" s="0" t="n">
        <f aca="false">'Profiles 8760'!G7988</f>
        <v>0.693683</v>
      </c>
      <c r="F7999" s="0" t="n">
        <f aca="false">D7999*Assumptions!$C$11*$B$7+E7999*Assumptions!$C$12*$B$8</f>
        <v>51.3133291</v>
      </c>
      <c r="G7999" s="0" t="n">
        <f aca="false">C7999*Assumptions!$C$15</f>
        <v>0</v>
      </c>
      <c r="H7999" s="0" t="n">
        <f aca="false">MIN(F7999,G7999)</f>
        <v>0</v>
      </c>
      <c r="I7999" s="0" t="n">
        <f aca="false">IF(C7999=1,MIN(G7999-H7999,Assumptions!$C$13,P7998),0)</f>
        <v>0</v>
      </c>
      <c r="J7999" s="0" t="n">
        <f aca="false">H7999+I7999</f>
        <v>0</v>
      </c>
      <c r="K7999" s="0" t="n">
        <f aca="false">MIN(IF(C7999=1,F7999-H7999,F7999),Assumptions!$C$13,MAX(0,($B$5-P7998)/$B$6))</f>
        <v>0</v>
      </c>
      <c r="L7999" s="0" t="n">
        <f aca="false">IF(C7999=1,0,MIN(F7999-K7999,Assumptions!$C$15,MAX(0,$B$10-O7998-M7999)))</f>
        <v>51.3133291</v>
      </c>
      <c r="M7999" s="0" t="n">
        <f aca="false">'Profiles 8760'!H7988</f>
        <v>26000</v>
      </c>
      <c r="N7999" s="0" t="n">
        <f aca="false">J7999+L7999</f>
        <v>51.3133291</v>
      </c>
      <c r="O7999" s="0" t="n">
        <f aca="false">O7998+N7999</f>
        <v>739905.159124206</v>
      </c>
      <c r="P7999" s="0" t="n">
        <f aca="false">MIN($B$5,P7998+K7999*$B$6-I7999)</f>
        <v>510.81</v>
      </c>
      <c r="Q7999" s="0" t="n">
        <f aca="false">MAX(0,F7999-H7999-K7999-L7999)</f>
        <v>0</v>
      </c>
    </row>
    <row r="8000" customFormat="false" ht="15" hidden="false" customHeight="false" outlineLevel="0" collapsed="false">
      <c r="A8000" s="0" t="n">
        <f aca="false">'Profiles 8760'!A7989</f>
        <v>7987</v>
      </c>
      <c r="B8000" s="0" t="n">
        <f aca="false">'Profiles 8760'!B7989</f>
        <v>11</v>
      </c>
      <c r="C8000" s="0" t="n">
        <f aca="false">'Profiles 8760'!E7989</f>
        <v>0</v>
      </c>
      <c r="D8000" s="0" t="n">
        <f aca="false">'Profiles 8760'!F7989</f>
        <v>0</v>
      </c>
      <c r="E8000" s="0" t="n">
        <f aca="false">'Profiles 8760'!G7989</f>
        <v>0.723456</v>
      </c>
      <c r="F8000" s="0" t="n">
        <f aca="false">D8000*Assumptions!$C$11*$B$7+E8000*Assumptions!$C$12*$B$8</f>
        <v>29.5893504</v>
      </c>
      <c r="G8000" s="0" t="n">
        <f aca="false">C8000*Assumptions!$C$15</f>
        <v>0</v>
      </c>
      <c r="H8000" s="0" t="n">
        <f aca="false">MIN(F8000,G8000)</f>
        <v>0</v>
      </c>
      <c r="I8000" s="0" t="n">
        <f aca="false">IF(C8000=1,MIN(G8000-H8000,Assumptions!$C$13,P7999),0)</f>
        <v>0</v>
      </c>
      <c r="J8000" s="0" t="n">
        <f aca="false">H8000+I8000</f>
        <v>0</v>
      </c>
      <c r="K8000" s="0" t="n">
        <f aca="false">MIN(IF(C8000=1,F8000-H8000,F8000),Assumptions!$C$13,MAX(0,($B$5-P7999)/$B$6))</f>
        <v>0</v>
      </c>
      <c r="L8000" s="0" t="n">
        <f aca="false">IF(C8000=1,0,MIN(F8000-K8000,Assumptions!$C$15,MAX(0,$B$10-O7999-M8000)))</f>
        <v>29.5893504</v>
      </c>
      <c r="M8000" s="0" t="n">
        <f aca="false">'Profiles 8760'!H7989</f>
        <v>26000</v>
      </c>
      <c r="N8000" s="0" t="n">
        <f aca="false">J8000+L8000</f>
        <v>29.5893504</v>
      </c>
      <c r="O8000" s="0" t="n">
        <f aca="false">O7999+N8000</f>
        <v>739934.748474606</v>
      </c>
      <c r="P8000" s="0" t="n">
        <f aca="false">MIN($B$5,P7999+K8000*$B$6-I8000)</f>
        <v>510.81</v>
      </c>
      <c r="Q8000" s="0" t="n">
        <f aca="false">MAX(0,F8000-H8000-K8000-L8000)</f>
        <v>0</v>
      </c>
    </row>
    <row r="8001" customFormat="false" ht="15" hidden="false" customHeight="false" outlineLevel="0" collapsed="false">
      <c r="A8001" s="0" t="n">
        <f aca="false">'Profiles 8760'!A7990</f>
        <v>7988</v>
      </c>
      <c r="B8001" s="0" t="n">
        <f aca="false">'Profiles 8760'!B7990</f>
        <v>11</v>
      </c>
      <c r="C8001" s="0" t="n">
        <f aca="false">'Profiles 8760'!E7990</f>
        <v>1</v>
      </c>
      <c r="D8001" s="0" t="n">
        <f aca="false">'Profiles 8760'!F7990</f>
        <v>0</v>
      </c>
      <c r="E8001" s="0" t="n">
        <f aca="false">'Profiles 8760'!G7990</f>
        <v>0.947669</v>
      </c>
      <c r="F8001" s="0" t="n">
        <f aca="false">D8001*Assumptions!$C$11*$B$7+E8001*Assumptions!$C$12*$B$8</f>
        <v>38.7596621</v>
      </c>
      <c r="G8001" s="0" t="n">
        <f aca="false">C8001*Assumptions!$C$15</f>
        <v>200</v>
      </c>
      <c r="H8001" s="0" t="n">
        <f aca="false">MIN(F8001,G8001)</f>
        <v>38.7596621</v>
      </c>
      <c r="I8001" s="0" t="n">
        <f aca="false">IF(C8001=1,MIN(G8001-H8001,Assumptions!$C$13,P8000),0)</f>
        <v>161.2403379</v>
      </c>
      <c r="J8001" s="0" t="n">
        <f aca="false">H8001+I8001</f>
        <v>200</v>
      </c>
      <c r="K8001" s="0" t="n">
        <f aca="false">MIN(IF(C8001=1,F8001-H8001,F8001),Assumptions!$C$13,MAX(0,($B$5-P8000)/$B$6))</f>
        <v>0</v>
      </c>
      <c r="L8001" s="0" t="n">
        <f aca="false">IF(C8001=1,0,MIN(F8001-K8001,Assumptions!$C$15,MAX(0,$B$10-O8000-M8001)))</f>
        <v>0</v>
      </c>
      <c r="M8001" s="0" t="n">
        <f aca="false">'Profiles 8760'!H7990</f>
        <v>25800</v>
      </c>
      <c r="N8001" s="0" t="n">
        <f aca="false">J8001+L8001</f>
        <v>200</v>
      </c>
      <c r="O8001" s="0" t="n">
        <f aca="false">O8000+N8001</f>
        <v>740134.748474606</v>
      </c>
      <c r="P8001" s="0" t="n">
        <f aca="false">MIN($B$5,P8000+K8001*$B$6-I8001)</f>
        <v>349.5696621</v>
      </c>
      <c r="Q8001" s="0" t="n">
        <f aca="false">MAX(0,F8001-H8001-K8001-L8001)</f>
        <v>0</v>
      </c>
    </row>
    <row r="8002" customFormat="false" ht="15" hidden="false" customHeight="false" outlineLevel="0" collapsed="false">
      <c r="A8002" s="0" t="n">
        <f aca="false">'Profiles 8760'!A7991</f>
        <v>7989</v>
      </c>
      <c r="B8002" s="0" t="n">
        <f aca="false">'Profiles 8760'!B7991</f>
        <v>11</v>
      </c>
      <c r="C8002" s="0" t="n">
        <f aca="false">'Profiles 8760'!E7991</f>
        <v>1</v>
      </c>
      <c r="D8002" s="0" t="n">
        <f aca="false">'Profiles 8760'!F7991</f>
        <v>0</v>
      </c>
      <c r="E8002" s="0" t="n">
        <f aca="false">'Profiles 8760'!G7991</f>
        <v>0.91091</v>
      </c>
      <c r="F8002" s="0" t="n">
        <f aca="false">D8002*Assumptions!$C$11*$B$7+E8002*Assumptions!$C$12*$B$8</f>
        <v>37.256219</v>
      </c>
      <c r="G8002" s="0" t="n">
        <f aca="false">C8002*Assumptions!$C$15</f>
        <v>200</v>
      </c>
      <c r="H8002" s="0" t="n">
        <f aca="false">MIN(F8002,G8002)</f>
        <v>37.256219</v>
      </c>
      <c r="I8002" s="0" t="n">
        <f aca="false">IF(C8002=1,MIN(G8002-H8002,Assumptions!$C$13,P8001),0)</f>
        <v>162.743781</v>
      </c>
      <c r="J8002" s="0" t="n">
        <f aca="false">H8002+I8002</f>
        <v>200</v>
      </c>
      <c r="K8002" s="0" t="n">
        <f aca="false">MIN(IF(C8002=1,F8002-H8002,F8002),Assumptions!$C$13,MAX(0,($B$5-P8001)/$B$6))</f>
        <v>0</v>
      </c>
      <c r="L8002" s="0" t="n">
        <f aca="false">IF(C8002=1,0,MIN(F8002-K8002,Assumptions!$C$15,MAX(0,$B$10-O8001-M8002)))</f>
        <v>0</v>
      </c>
      <c r="M8002" s="0" t="n">
        <f aca="false">'Profiles 8760'!H7991</f>
        <v>25600</v>
      </c>
      <c r="N8002" s="0" t="n">
        <f aca="false">J8002+L8002</f>
        <v>200</v>
      </c>
      <c r="O8002" s="0" t="n">
        <f aca="false">O8001+N8002</f>
        <v>740334.748474606</v>
      </c>
      <c r="P8002" s="0" t="n">
        <f aca="false">MIN($B$5,P8001+K8002*$B$6-I8002)</f>
        <v>186.8258811</v>
      </c>
      <c r="Q8002" s="0" t="n">
        <f aca="false">MAX(0,F8002-H8002-K8002-L8002)</f>
        <v>0</v>
      </c>
    </row>
    <row r="8003" customFormat="false" ht="15" hidden="false" customHeight="false" outlineLevel="0" collapsed="false">
      <c r="A8003" s="0" t="n">
        <f aca="false">'Profiles 8760'!A7992</f>
        <v>7990</v>
      </c>
      <c r="B8003" s="0" t="n">
        <f aca="false">'Profiles 8760'!B7992</f>
        <v>11</v>
      </c>
      <c r="C8003" s="0" t="n">
        <f aca="false">'Profiles 8760'!E7992</f>
        <v>0</v>
      </c>
      <c r="D8003" s="0" t="n">
        <f aca="false">'Profiles 8760'!F7992</f>
        <v>0</v>
      </c>
      <c r="E8003" s="0" t="n">
        <f aca="false">'Profiles 8760'!G7992</f>
        <v>0.710978</v>
      </c>
      <c r="F8003" s="0" t="n">
        <f aca="false">D8003*Assumptions!$C$11*$B$7+E8003*Assumptions!$C$12*$B$8</f>
        <v>29.0790002</v>
      </c>
      <c r="G8003" s="0" t="n">
        <f aca="false">C8003*Assumptions!$C$15</f>
        <v>0</v>
      </c>
      <c r="H8003" s="0" t="n">
        <f aca="false">MIN(F8003,G8003)</f>
        <v>0</v>
      </c>
      <c r="I8003" s="0" t="n">
        <f aca="false">IF(C8003=1,MIN(G8003-H8003,Assumptions!$C$13,P8002),0)</f>
        <v>0</v>
      </c>
      <c r="J8003" s="0" t="n">
        <f aca="false">H8003+I8003</f>
        <v>0</v>
      </c>
      <c r="K8003" s="0" t="n">
        <f aca="false">MIN(IF(C8003=1,F8003-H8003,F8003),Assumptions!$C$13,MAX(0,($B$5-P8002)/$B$6))</f>
        <v>29.0790002</v>
      </c>
      <c r="L8003" s="0" t="n">
        <f aca="false">IF(C8003=1,0,MIN(F8003-K8003,Assumptions!$C$15,MAX(0,$B$10-O8002-M8003)))</f>
        <v>0</v>
      </c>
      <c r="M8003" s="0" t="n">
        <f aca="false">'Profiles 8760'!H7992</f>
        <v>25600</v>
      </c>
      <c r="N8003" s="0" t="n">
        <f aca="false">J8003+L8003</f>
        <v>0</v>
      </c>
      <c r="O8003" s="0" t="n">
        <f aca="false">O8002+N8003</f>
        <v>740334.748474606</v>
      </c>
      <c r="P8003" s="0" t="n">
        <f aca="false">MIN($B$5,P8002+K8003*$B$6-I8003)</f>
        <v>212.03155847336</v>
      </c>
      <c r="Q8003" s="0" t="n">
        <f aca="false">MAX(0,F8003-H8003-K8003-L8003)</f>
        <v>0</v>
      </c>
    </row>
    <row r="8004" customFormat="false" ht="15" hidden="false" customHeight="false" outlineLevel="0" collapsed="false">
      <c r="A8004" s="0" t="n">
        <f aca="false">'Profiles 8760'!A7993</f>
        <v>7991</v>
      </c>
      <c r="B8004" s="0" t="n">
        <f aca="false">'Profiles 8760'!B7993</f>
        <v>11</v>
      </c>
      <c r="C8004" s="0" t="n">
        <f aca="false">'Profiles 8760'!E7993</f>
        <v>0</v>
      </c>
      <c r="D8004" s="0" t="n">
        <f aca="false">'Profiles 8760'!F7993</f>
        <v>0</v>
      </c>
      <c r="E8004" s="0" t="n">
        <f aca="false">'Profiles 8760'!G7993</f>
        <v>0.474978</v>
      </c>
      <c r="F8004" s="0" t="n">
        <f aca="false">D8004*Assumptions!$C$11*$B$7+E8004*Assumptions!$C$12*$B$8</f>
        <v>19.4266002</v>
      </c>
      <c r="G8004" s="0" t="n">
        <f aca="false">C8004*Assumptions!$C$15</f>
        <v>0</v>
      </c>
      <c r="H8004" s="0" t="n">
        <f aca="false">MIN(F8004,G8004)</f>
        <v>0</v>
      </c>
      <c r="I8004" s="0" t="n">
        <f aca="false">IF(C8004=1,MIN(G8004-H8004,Assumptions!$C$13,P8003),0)</f>
        <v>0</v>
      </c>
      <c r="J8004" s="0" t="n">
        <f aca="false">H8004+I8004</f>
        <v>0</v>
      </c>
      <c r="K8004" s="0" t="n">
        <f aca="false">MIN(IF(C8004=1,F8004-H8004,F8004),Assumptions!$C$13,MAX(0,($B$5-P8003)/$B$6))</f>
        <v>19.4266002</v>
      </c>
      <c r="L8004" s="0" t="n">
        <f aca="false">IF(C8004=1,0,MIN(F8004-K8004,Assumptions!$C$15,MAX(0,$B$10-O8003-M8004)))</f>
        <v>0</v>
      </c>
      <c r="M8004" s="0" t="n">
        <f aca="false">'Profiles 8760'!H7993</f>
        <v>25600</v>
      </c>
      <c r="N8004" s="0" t="n">
        <f aca="false">J8004+L8004</f>
        <v>0</v>
      </c>
      <c r="O8004" s="0" t="n">
        <f aca="false">O8003+N8004</f>
        <v>740334.748474606</v>
      </c>
      <c r="P8004" s="0" t="n">
        <f aca="false">MIN($B$5,P8003+K8004*$B$6-I8004)</f>
        <v>228.87053552672</v>
      </c>
      <c r="Q8004" s="0" t="n">
        <f aca="false">MAX(0,F8004-H8004-K8004-L8004)</f>
        <v>0</v>
      </c>
    </row>
    <row r="8005" customFormat="false" ht="15" hidden="false" customHeight="false" outlineLevel="0" collapsed="false">
      <c r="A8005" s="0" t="n">
        <f aca="false">'Profiles 8760'!A7994</f>
        <v>7992</v>
      </c>
      <c r="B8005" s="0" t="n">
        <f aca="false">'Profiles 8760'!B7994</f>
        <v>11</v>
      </c>
      <c r="C8005" s="0" t="n">
        <f aca="false">'Profiles 8760'!E7994</f>
        <v>0</v>
      </c>
      <c r="D8005" s="0" t="n">
        <f aca="false">'Profiles 8760'!F7994</f>
        <v>0</v>
      </c>
      <c r="E8005" s="0" t="n">
        <f aca="false">'Profiles 8760'!G7994</f>
        <v>0.416909</v>
      </c>
      <c r="F8005" s="0" t="n">
        <f aca="false">D8005*Assumptions!$C$11*$B$7+E8005*Assumptions!$C$12*$B$8</f>
        <v>17.0515781</v>
      </c>
      <c r="G8005" s="0" t="n">
        <f aca="false">C8005*Assumptions!$C$15</f>
        <v>0</v>
      </c>
      <c r="H8005" s="0" t="n">
        <f aca="false">MIN(F8005,G8005)</f>
        <v>0</v>
      </c>
      <c r="I8005" s="0" t="n">
        <f aca="false">IF(C8005=1,MIN(G8005-H8005,Assumptions!$C$13,P8004),0)</f>
        <v>0</v>
      </c>
      <c r="J8005" s="0" t="n">
        <f aca="false">H8005+I8005</f>
        <v>0</v>
      </c>
      <c r="K8005" s="0" t="n">
        <f aca="false">MIN(IF(C8005=1,F8005-H8005,F8005),Assumptions!$C$13,MAX(0,($B$5-P8004)/$B$6))</f>
        <v>17.0515781</v>
      </c>
      <c r="L8005" s="0" t="n">
        <f aca="false">IF(C8005=1,0,MIN(F8005-K8005,Assumptions!$C$15,MAX(0,$B$10-O8004-M8005)))</f>
        <v>0</v>
      </c>
      <c r="M8005" s="0" t="n">
        <f aca="false">'Profiles 8760'!H7994</f>
        <v>25600</v>
      </c>
      <c r="N8005" s="0" t="n">
        <f aca="false">J8005+L8005</f>
        <v>0</v>
      </c>
      <c r="O8005" s="0" t="n">
        <f aca="false">O8004+N8005</f>
        <v>740334.748474606</v>
      </c>
      <c r="P8005" s="0" t="n">
        <f aca="false">MIN($B$5,P8004+K8005*$B$6-I8005)</f>
        <v>243.6508434238</v>
      </c>
      <c r="Q8005" s="0" t="n">
        <f aca="false">MAX(0,F8005-H8005-K8005-L8005)</f>
        <v>0</v>
      </c>
    </row>
    <row r="8006" customFormat="false" ht="15" hidden="false" customHeight="false" outlineLevel="0" collapsed="false">
      <c r="A8006" s="0" t="n">
        <f aca="false">'Profiles 8760'!A7995</f>
        <v>7993</v>
      </c>
      <c r="B8006" s="0" t="n">
        <f aca="false">'Profiles 8760'!B7995</f>
        <v>11</v>
      </c>
      <c r="C8006" s="0" t="n">
        <f aca="false">'Profiles 8760'!E7995</f>
        <v>0</v>
      </c>
      <c r="D8006" s="0" t="n">
        <f aca="false">'Profiles 8760'!F7995</f>
        <v>0</v>
      </c>
      <c r="E8006" s="0" t="n">
        <f aca="false">'Profiles 8760'!G7995</f>
        <v>0.274188</v>
      </c>
      <c r="F8006" s="0" t="n">
        <f aca="false">D8006*Assumptions!$C$11*$B$7+E8006*Assumptions!$C$12*$B$8</f>
        <v>11.2142892</v>
      </c>
      <c r="G8006" s="0" t="n">
        <f aca="false">C8006*Assumptions!$C$15</f>
        <v>0</v>
      </c>
      <c r="H8006" s="0" t="n">
        <f aca="false">MIN(F8006,G8006)</f>
        <v>0</v>
      </c>
      <c r="I8006" s="0" t="n">
        <f aca="false">IF(C8006=1,MIN(G8006-H8006,Assumptions!$C$13,P8005),0)</f>
        <v>0</v>
      </c>
      <c r="J8006" s="0" t="n">
        <f aca="false">H8006+I8006</f>
        <v>0</v>
      </c>
      <c r="K8006" s="0" t="n">
        <f aca="false">MIN(IF(C8006=1,F8006-H8006,F8006),Assumptions!$C$13,MAX(0,($B$5-P8005)/$B$6))</f>
        <v>11.2142892</v>
      </c>
      <c r="L8006" s="0" t="n">
        <f aca="false">IF(C8006=1,0,MIN(F8006-K8006,Assumptions!$C$15,MAX(0,$B$10-O8005-M8006)))</f>
        <v>0</v>
      </c>
      <c r="M8006" s="0" t="n">
        <f aca="false">'Profiles 8760'!H7995</f>
        <v>25600</v>
      </c>
      <c r="N8006" s="0" t="n">
        <f aca="false">J8006+L8006</f>
        <v>0</v>
      </c>
      <c r="O8006" s="0" t="n">
        <f aca="false">O8005+N8006</f>
        <v>740334.748474606</v>
      </c>
      <c r="P8006" s="0" t="n">
        <f aca="false">MIN($B$5,P8005+K8006*$B$6-I8006)</f>
        <v>253.37138930236</v>
      </c>
      <c r="Q8006" s="0" t="n">
        <f aca="false">MAX(0,F8006-H8006-K8006-L8006)</f>
        <v>0</v>
      </c>
    </row>
    <row r="8007" customFormat="false" ht="15" hidden="false" customHeight="false" outlineLevel="0" collapsed="false">
      <c r="A8007" s="0" t="n">
        <f aca="false">'Profiles 8760'!A7996</f>
        <v>7994</v>
      </c>
      <c r="B8007" s="0" t="n">
        <f aca="false">'Profiles 8760'!B7996</f>
        <v>11</v>
      </c>
      <c r="C8007" s="0" t="n">
        <f aca="false">'Profiles 8760'!E7996</f>
        <v>0</v>
      </c>
      <c r="D8007" s="0" t="n">
        <f aca="false">'Profiles 8760'!F7996</f>
        <v>0</v>
      </c>
      <c r="E8007" s="0" t="n">
        <f aca="false">'Profiles 8760'!G7996</f>
        <v>0.24978</v>
      </c>
      <c r="F8007" s="0" t="n">
        <f aca="false">D8007*Assumptions!$C$11*$B$7+E8007*Assumptions!$C$12*$B$8</f>
        <v>10.216002</v>
      </c>
      <c r="G8007" s="0" t="n">
        <f aca="false">C8007*Assumptions!$C$15</f>
        <v>0</v>
      </c>
      <c r="H8007" s="0" t="n">
        <f aca="false">MIN(F8007,G8007)</f>
        <v>0</v>
      </c>
      <c r="I8007" s="0" t="n">
        <f aca="false">IF(C8007=1,MIN(G8007-H8007,Assumptions!$C$13,P8006),0)</f>
        <v>0</v>
      </c>
      <c r="J8007" s="0" t="n">
        <f aca="false">H8007+I8007</f>
        <v>0</v>
      </c>
      <c r="K8007" s="0" t="n">
        <f aca="false">MIN(IF(C8007=1,F8007-H8007,F8007),Assumptions!$C$13,MAX(0,($B$5-P8006)/$B$6))</f>
        <v>10.216002</v>
      </c>
      <c r="L8007" s="0" t="n">
        <f aca="false">IF(C8007=1,0,MIN(F8007-K8007,Assumptions!$C$15,MAX(0,$B$10-O8006-M8007)))</f>
        <v>0</v>
      </c>
      <c r="M8007" s="0" t="n">
        <f aca="false">'Profiles 8760'!H7996</f>
        <v>25600</v>
      </c>
      <c r="N8007" s="0" t="n">
        <f aca="false">J8007+L8007</f>
        <v>0</v>
      </c>
      <c r="O8007" s="0" t="n">
        <f aca="false">O8006+N8007</f>
        <v>740334.748474606</v>
      </c>
      <c r="P8007" s="0" t="n">
        <f aca="false">MIN($B$5,P8006+K8007*$B$6-I8007)</f>
        <v>262.22661983596</v>
      </c>
      <c r="Q8007" s="0" t="n">
        <f aca="false">MAX(0,F8007-H8007-K8007-L8007)</f>
        <v>0</v>
      </c>
    </row>
    <row r="8008" customFormat="false" ht="15" hidden="false" customHeight="false" outlineLevel="0" collapsed="false">
      <c r="A8008" s="0" t="n">
        <f aca="false">'Profiles 8760'!A7997</f>
        <v>7995</v>
      </c>
      <c r="B8008" s="0" t="n">
        <f aca="false">'Profiles 8760'!B7997</f>
        <v>11</v>
      </c>
      <c r="C8008" s="0" t="n">
        <f aca="false">'Profiles 8760'!E7997</f>
        <v>0</v>
      </c>
      <c r="D8008" s="0" t="n">
        <f aca="false">'Profiles 8760'!F7997</f>
        <v>0</v>
      </c>
      <c r="E8008" s="0" t="n">
        <f aca="false">'Profiles 8760'!G7997</f>
        <v>0.207095</v>
      </c>
      <c r="F8008" s="0" t="n">
        <f aca="false">D8008*Assumptions!$C$11*$B$7+E8008*Assumptions!$C$12*$B$8</f>
        <v>8.4701855</v>
      </c>
      <c r="G8008" s="0" t="n">
        <f aca="false">C8008*Assumptions!$C$15</f>
        <v>0</v>
      </c>
      <c r="H8008" s="0" t="n">
        <f aca="false">MIN(F8008,G8008)</f>
        <v>0</v>
      </c>
      <c r="I8008" s="0" t="n">
        <f aca="false">IF(C8008=1,MIN(G8008-H8008,Assumptions!$C$13,P8007),0)</f>
        <v>0</v>
      </c>
      <c r="J8008" s="0" t="n">
        <f aca="false">H8008+I8008</f>
        <v>0</v>
      </c>
      <c r="K8008" s="0" t="n">
        <f aca="false">MIN(IF(C8008=1,F8008-H8008,F8008),Assumptions!$C$13,MAX(0,($B$5-P8007)/$B$6))</f>
        <v>8.4701855</v>
      </c>
      <c r="L8008" s="0" t="n">
        <f aca="false">IF(C8008=1,0,MIN(F8008-K8008,Assumptions!$C$15,MAX(0,$B$10-O8007-M8008)))</f>
        <v>0</v>
      </c>
      <c r="M8008" s="0" t="n">
        <f aca="false">'Profiles 8760'!H7997</f>
        <v>25600</v>
      </c>
      <c r="N8008" s="0" t="n">
        <f aca="false">J8008+L8008</f>
        <v>0</v>
      </c>
      <c r="O8008" s="0" t="n">
        <f aca="false">O8007+N8008</f>
        <v>740334.748474606</v>
      </c>
      <c r="P8008" s="0" t="n">
        <f aca="false">MIN($B$5,P8007+K8008*$B$6-I8008)</f>
        <v>269.56857662736</v>
      </c>
      <c r="Q8008" s="0" t="n">
        <f aca="false">MAX(0,F8008-H8008-K8008-L8008)</f>
        <v>0</v>
      </c>
    </row>
    <row r="8009" customFormat="false" ht="15" hidden="false" customHeight="false" outlineLevel="0" collapsed="false">
      <c r="A8009" s="0" t="n">
        <f aca="false">'Profiles 8760'!A7998</f>
        <v>7996</v>
      </c>
      <c r="B8009" s="0" t="n">
        <f aca="false">'Profiles 8760'!B7998</f>
        <v>11</v>
      </c>
      <c r="C8009" s="0" t="n">
        <f aca="false">'Profiles 8760'!E7998</f>
        <v>0</v>
      </c>
      <c r="D8009" s="0" t="n">
        <f aca="false">'Profiles 8760'!F7998</f>
        <v>0</v>
      </c>
      <c r="E8009" s="0" t="n">
        <f aca="false">'Profiles 8760'!G7998</f>
        <v>0.171242</v>
      </c>
      <c r="F8009" s="0" t="n">
        <f aca="false">D8009*Assumptions!$C$11*$B$7+E8009*Assumptions!$C$12*$B$8</f>
        <v>7.0037978</v>
      </c>
      <c r="G8009" s="0" t="n">
        <f aca="false">C8009*Assumptions!$C$15</f>
        <v>0</v>
      </c>
      <c r="H8009" s="0" t="n">
        <f aca="false">MIN(F8009,G8009)</f>
        <v>0</v>
      </c>
      <c r="I8009" s="0" t="n">
        <f aca="false">IF(C8009=1,MIN(G8009-H8009,Assumptions!$C$13,P8008),0)</f>
        <v>0</v>
      </c>
      <c r="J8009" s="0" t="n">
        <f aca="false">H8009+I8009</f>
        <v>0</v>
      </c>
      <c r="K8009" s="0" t="n">
        <f aca="false">MIN(IF(C8009=1,F8009-H8009,F8009),Assumptions!$C$13,MAX(0,($B$5-P8008)/$B$6))</f>
        <v>7.0037978</v>
      </c>
      <c r="L8009" s="0" t="n">
        <f aca="false">IF(C8009=1,0,MIN(F8009-K8009,Assumptions!$C$15,MAX(0,$B$10-O8008-M8009)))</f>
        <v>0</v>
      </c>
      <c r="M8009" s="0" t="n">
        <f aca="false">'Profiles 8760'!H7998</f>
        <v>25600</v>
      </c>
      <c r="N8009" s="0" t="n">
        <f aca="false">J8009+L8009</f>
        <v>0</v>
      </c>
      <c r="O8009" s="0" t="n">
        <f aca="false">O8008+N8009</f>
        <v>740334.748474606</v>
      </c>
      <c r="P8009" s="0" t="n">
        <f aca="false">MIN($B$5,P8008+K8009*$B$6-I8009)</f>
        <v>275.6394685604</v>
      </c>
      <c r="Q8009" s="0" t="n">
        <f aca="false">MAX(0,F8009-H8009-K8009-L8009)</f>
        <v>0</v>
      </c>
    </row>
    <row r="8010" customFormat="false" ht="15" hidden="false" customHeight="false" outlineLevel="0" collapsed="false">
      <c r="A8010" s="0" t="n">
        <f aca="false">'Profiles 8760'!A7999</f>
        <v>7997</v>
      </c>
      <c r="B8010" s="0" t="n">
        <f aca="false">'Profiles 8760'!B7999</f>
        <v>11</v>
      </c>
      <c r="C8010" s="0" t="n">
        <f aca="false">'Profiles 8760'!E7999</f>
        <v>0</v>
      </c>
      <c r="D8010" s="0" t="n">
        <f aca="false">'Profiles 8760'!F7999</f>
        <v>0</v>
      </c>
      <c r="E8010" s="0" t="n">
        <f aca="false">'Profiles 8760'!G7999</f>
        <v>0.217991</v>
      </c>
      <c r="F8010" s="0" t="n">
        <f aca="false">D8010*Assumptions!$C$11*$B$7+E8010*Assumptions!$C$12*$B$8</f>
        <v>8.9158319</v>
      </c>
      <c r="G8010" s="0" t="n">
        <f aca="false">C8010*Assumptions!$C$15</f>
        <v>0</v>
      </c>
      <c r="H8010" s="0" t="n">
        <f aca="false">MIN(F8010,G8010)</f>
        <v>0</v>
      </c>
      <c r="I8010" s="0" t="n">
        <f aca="false">IF(C8010=1,MIN(G8010-H8010,Assumptions!$C$13,P8009),0)</f>
        <v>0</v>
      </c>
      <c r="J8010" s="0" t="n">
        <f aca="false">H8010+I8010</f>
        <v>0</v>
      </c>
      <c r="K8010" s="0" t="n">
        <f aca="false">MIN(IF(C8010=1,F8010-H8010,F8010),Assumptions!$C$13,MAX(0,($B$5-P8009)/$B$6))</f>
        <v>8.9158319</v>
      </c>
      <c r="L8010" s="0" t="n">
        <f aca="false">IF(C8010=1,0,MIN(F8010-K8010,Assumptions!$C$15,MAX(0,$B$10-O8009-M8010)))</f>
        <v>0</v>
      </c>
      <c r="M8010" s="0" t="n">
        <f aca="false">'Profiles 8760'!H7999</f>
        <v>25600</v>
      </c>
      <c r="N8010" s="0" t="n">
        <f aca="false">J8010+L8010</f>
        <v>0</v>
      </c>
      <c r="O8010" s="0" t="n">
        <f aca="false">O8009+N8010</f>
        <v>740334.748474606</v>
      </c>
      <c r="P8010" s="0" t="n">
        <f aca="false">MIN($B$5,P8009+K8010*$B$6-I8010)</f>
        <v>283.36771165132</v>
      </c>
      <c r="Q8010" s="0" t="n">
        <f aca="false">MAX(0,F8010-H8010-K8010-L8010)</f>
        <v>0</v>
      </c>
    </row>
    <row r="8011" customFormat="false" ht="15" hidden="false" customHeight="false" outlineLevel="0" collapsed="false">
      <c r="A8011" s="0" t="n">
        <f aca="false">'Profiles 8760'!A8000</f>
        <v>7998</v>
      </c>
      <c r="B8011" s="0" t="n">
        <f aca="false">'Profiles 8760'!B8000</f>
        <v>11</v>
      </c>
      <c r="C8011" s="0" t="n">
        <f aca="false">'Profiles 8760'!E8000</f>
        <v>0</v>
      </c>
      <c r="D8011" s="0" t="n">
        <f aca="false">'Profiles 8760'!F8000</f>
        <v>0</v>
      </c>
      <c r="E8011" s="0" t="n">
        <f aca="false">'Profiles 8760'!G8000</f>
        <v>0.197928</v>
      </c>
      <c r="F8011" s="0" t="n">
        <f aca="false">D8011*Assumptions!$C$11*$B$7+E8011*Assumptions!$C$12*$B$8</f>
        <v>8.0952552</v>
      </c>
      <c r="G8011" s="0" t="n">
        <f aca="false">C8011*Assumptions!$C$15</f>
        <v>0</v>
      </c>
      <c r="H8011" s="0" t="n">
        <f aca="false">MIN(F8011,G8011)</f>
        <v>0</v>
      </c>
      <c r="I8011" s="0" t="n">
        <f aca="false">IF(C8011=1,MIN(G8011-H8011,Assumptions!$C$13,P8010),0)</f>
        <v>0</v>
      </c>
      <c r="J8011" s="0" t="n">
        <f aca="false">H8011+I8011</f>
        <v>0</v>
      </c>
      <c r="K8011" s="0" t="n">
        <f aca="false">MIN(IF(C8011=1,F8011-H8011,F8011),Assumptions!$C$13,MAX(0,($B$5-P8010)/$B$6))</f>
        <v>8.0952552</v>
      </c>
      <c r="L8011" s="0" t="n">
        <f aca="false">IF(C8011=1,0,MIN(F8011-K8011,Assumptions!$C$15,MAX(0,$B$10-O8010-M8011)))</f>
        <v>0</v>
      </c>
      <c r="M8011" s="0" t="n">
        <f aca="false">'Profiles 8760'!H8000</f>
        <v>25600</v>
      </c>
      <c r="N8011" s="0" t="n">
        <f aca="false">J8011+L8011</f>
        <v>0</v>
      </c>
      <c r="O8011" s="0" t="n">
        <f aca="false">O8010+N8011</f>
        <v>740334.748474606</v>
      </c>
      <c r="P8011" s="0" t="n">
        <f aca="false">MIN($B$5,P8010+K8011*$B$6-I8011)</f>
        <v>290.38467885868</v>
      </c>
      <c r="Q8011" s="0" t="n">
        <f aca="false">MAX(0,F8011-H8011-K8011-L8011)</f>
        <v>0</v>
      </c>
    </row>
    <row r="8012" customFormat="false" ht="15" hidden="false" customHeight="false" outlineLevel="0" collapsed="false">
      <c r="A8012" s="0" t="n">
        <f aca="false">'Profiles 8760'!A8001</f>
        <v>7999</v>
      </c>
      <c r="B8012" s="0" t="n">
        <f aca="false">'Profiles 8760'!B8001</f>
        <v>11</v>
      </c>
      <c r="C8012" s="0" t="n">
        <f aca="false">'Profiles 8760'!E8001</f>
        <v>0</v>
      </c>
      <c r="D8012" s="0" t="n">
        <f aca="false">'Profiles 8760'!F8001</f>
        <v>0</v>
      </c>
      <c r="E8012" s="0" t="n">
        <f aca="false">'Profiles 8760'!G8001</f>
        <v>0.284992</v>
      </c>
      <c r="F8012" s="0" t="n">
        <f aca="false">D8012*Assumptions!$C$11*$B$7+E8012*Assumptions!$C$12*$B$8</f>
        <v>11.6561728</v>
      </c>
      <c r="G8012" s="0" t="n">
        <f aca="false">C8012*Assumptions!$C$15</f>
        <v>0</v>
      </c>
      <c r="H8012" s="0" t="n">
        <f aca="false">MIN(F8012,G8012)</f>
        <v>0</v>
      </c>
      <c r="I8012" s="0" t="n">
        <f aca="false">IF(C8012=1,MIN(G8012-H8012,Assumptions!$C$13,P8011),0)</f>
        <v>0</v>
      </c>
      <c r="J8012" s="0" t="n">
        <f aca="false">H8012+I8012</f>
        <v>0</v>
      </c>
      <c r="K8012" s="0" t="n">
        <f aca="false">MIN(IF(C8012=1,F8012-H8012,F8012),Assumptions!$C$13,MAX(0,($B$5-P8011)/$B$6))</f>
        <v>11.6561728</v>
      </c>
      <c r="L8012" s="0" t="n">
        <f aca="false">IF(C8012=1,0,MIN(F8012-K8012,Assumptions!$C$15,MAX(0,$B$10-O8011-M8012)))</f>
        <v>0</v>
      </c>
      <c r="M8012" s="0" t="n">
        <f aca="false">'Profiles 8760'!H8001</f>
        <v>25600</v>
      </c>
      <c r="N8012" s="0" t="n">
        <f aca="false">J8012+L8012</f>
        <v>0</v>
      </c>
      <c r="O8012" s="0" t="n">
        <f aca="false">O8011+N8012</f>
        <v>740334.748474606</v>
      </c>
      <c r="P8012" s="0" t="n">
        <f aca="false">MIN($B$5,P8011+K8012*$B$6-I8012)</f>
        <v>300.48824944172</v>
      </c>
      <c r="Q8012" s="0" t="n">
        <f aca="false">MAX(0,F8012-H8012-K8012-L8012)</f>
        <v>0</v>
      </c>
    </row>
    <row r="8013" customFormat="false" ht="15" hidden="false" customHeight="false" outlineLevel="0" collapsed="false">
      <c r="A8013" s="0" t="n">
        <f aca="false">'Profiles 8760'!A8002</f>
        <v>8000</v>
      </c>
      <c r="B8013" s="0" t="n">
        <f aca="false">'Profiles 8760'!B8002</f>
        <v>11</v>
      </c>
      <c r="C8013" s="0" t="n">
        <f aca="false">'Profiles 8760'!E8002</f>
        <v>1</v>
      </c>
      <c r="D8013" s="0" t="n">
        <f aca="false">'Profiles 8760'!F8002</f>
        <v>0.080415</v>
      </c>
      <c r="E8013" s="0" t="n">
        <f aca="false">'Profiles 8760'!G8002</f>
        <v>0.298421</v>
      </c>
      <c r="F8013" s="0" t="n">
        <f aca="false">D8013*Assumptions!$C$11*$B$7+E8013*Assumptions!$C$12*$B$8</f>
        <v>35.4292709</v>
      </c>
      <c r="G8013" s="0" t="n">
        <f aca="false">C8013*Assumptions!$C$15</f>
        <v>200</v>
      </c>
      <c r="H8013" s="0" t="n">
        <f aca="false">MIN(F8013,G8013)</f>
        <v>35.4292709</v>
      </c>
      <c r="I8013" s="0" t="n">
        <f aca="false">IF(C8013=1,MIN(G8013-H8013,Assumptions!$C$13,P8012),0)</f>
        <v>164.5707291</v>
      </c>
      <c r="J8013" s="0" t="n">
        <f aca="false">H8013+I8013</f>
        <v>200</v>
      </c>
      <c r="K8013" s="0" t="n">
        <f aca="false">MIN(IF(C8013=1,F8013-H8013,F8013),Assumptions!$C$13,MAX(0,($B$5-P8012)/$B$6))</f>
        <v>0</v>
      </c>
      <c r="L8013" s="0" t="n">
        <f aca="false">IF(C8013=1,0,MIN(F8013-K8013,Assumptions!$C$15,MAX(0,$B$10-O8012-M8013)))</f>
        <v>0</v>
      </c>
      <c r="M8013" s="0" t="n">
        <f aca="false">'Profiles 8760'!H8002</f>
        <v>25400</v>
      </c>
      <c r="N8013" s="0" t="n">
        <f aca="false">J8013+L8013</f>
        <v>200</v>
      </c>
      <c r="O8013" s="0" t="n">
        <f aca="false">O8012+N8013</f>
        <v>740534.748474606</v>
      </c>
      <c r="P8013" s="0" t="n">
        <f aca="false">MIN($B$5,P8012+K8013*$B$6-I8013)</f>
        <v>135.91752034172</v>
      </c>
      <c r="Q8013" s="0" t="n">
        <f aca="false">MAX(0,F8013-H8013-K8013-L8013)</f>
        <v>0</v>
      </c>
    </row>
    <row r="8014" customFormat="false" ht="15" hidden="false" customHeight="false" outlineLevel="0" collapsed="false">
      <c r="A8014" s="0" t="n">
        <f aca="false">'Profiles 8760'!A8003</f>
        <v>8001</v>
      </c>
      <c r="B8014" s="0" t="n">
        <f aca="false">'Profiles 8760'!B8003</f>
        <v>11</v>
      </c>
      <c r="C8014" s="0" t="n">
        <f aca="false">'Profiles 8760'!E8003</f>
        <v>1</v>
      </c>
      <c r="D8014" s="0" t="n">
        <f aca="false">'Profiles 8760'!F8003</f>
        <v>0.376549</v>
      </c>
      <c r="E8014" s="0" t="n">
        <f aca="false">'Profiles 8760'!G8003</f>
        <v>0.378098</v>
      </c>
      <c r="F8014" s="0" t="n">
        <f aca="false">D8014*Assumptions!$C$11*$B$7+E8014*Assumptions!$C$12*$B$8</f>
        <v>124.2115594</v>
      </c>
      <c r="G8014" s="0" t="n">
        <f aca="false">C8014*Assumptions!$C$15</f>
        <v>200</v>
      </c>
      <c r="H8014" s="0" t="n">
        <f aca="false">MIN(F8014,G8014)</f>
        <v>124.2115594</v>
      </c>
      <c r="I8014" s="0" t="n">
        <f aca="false">IF(C8014=1,MIN(G8014-H8014,Assumptions!$C$13,P8013),0)</f>
        <v>75.7884406</v>
      </c>
      <c r="J8014" s="0" t="n">
        <f aca="false">H8014+I8014</f>
        <v>200</v>
      </c>
      <c r="K8014" s="0" t="n">
        <f aca="false">MIN(IF(C8014=1,F8014-H8014,F8014),Assumptions!$C$13,MAX(0,($B$5-P8013)/$B$6))</f>
        <v>0</v>
      </c>
      <c r="L8014" s="0" t="n">
        <f aca="false">IF(C8014=1,0,MIN(F8014-K8014,Assumptions!$C$15,MAX(0,$B$10-O8013-M8014)))</f>
        <v>0</v>
      </c>
      <c r="M8014" s="0" t="n">
        <f aca="false">'Profiles 8760'!H8003</f>
        <v>25200</v>
      </c>
      <c r="N8014" s="0" t="n">
        <f aca="false">J8014+L8014</f>
        <v>200</v>
      </c>
      <c r="O8014" s="0" t="n">
        <f aca="false">O8013+N8014</f>
        <v>740734.748474606</v>
      </c>
      <c r="P8014" s="0" t="n">
        <f aca="false">MIN($B$5,P8013+K8014*$B$6-I8014)</f>
        <v>60.1290797417199</v>
      </c>
      <c r="Q8014" s="0" t="n">
        <f aca="false">MAX(0,F8014-H8014-K8014-L8014)</f>
        <v>0</v>
      </c>
    </row>
    <row r="8015" customFormat="false" ht="15" hidden="false" customHeight="false" outlineLevel="0" collapsed="false">
      <c r="A8015" s="0" t="n">
        <f aca="false">'Profiles 8760'!A8004</f>
        <v>8002</v>
      </c>
      <c r="B8015" s="0" t="n">
        <f aca="false">'Profiles 8760'!B8004</f>
        <v>11</v>
      </c>
      <c r="C8015" s="0" t="n">
        <f aca="false">'Profiles 8760'!E8004</f>
        <v>0</v>
      </c>
      <c r="D8015" s="0" t="n">
        <f aca="false">'Profiles 8760'!F8004</f>
        <v>0.709506</v>
      </c>
      <c r="E8015" s="0" t="n">
        <f aca="false">'Profiles 8760'!G8004</f>
        <v>0.53673</v>
      </c>
      <c r="F8015" s="0" t="n">
        <f aca="false">D8015*Assumptions!$C$11*$B$7+E8015*Assumptions!$C$12*$B$8</f>
        <v>226.8575898</v>
      </c>
      <c r="G8015" s="0" t="n">
        <f aca="false">C8015*Assumptions!$C$15</f>
        <v>0</v>
      </c>
      <c r="H8015" s="0" t="n">
        <f aca="false">MIN(F8015,G8015)</f>
        <v>0</v>
      </c>
      <c r="I8015" s="0" t="n">
        <f aca="false">IF(C8015=1,MIN(G8015-H8015,Assumptions!$C$13,P8014),0)</f>
        <v>0</v>
      </c>
      <c r="J8015" s="0" t="n">
        <f aca="false">H8015+I8015</f>
        <v>0</v>
      </c>
      <c r="K8015" s="0" t="n">
        <f aca="false">MIN(IF(C8015=1,F8015-H8015,F8015),Assumptions!$C$13,MAX(0,($B$5-P8014)/$B$6))</f>
        <v>180</v>
      </c>
      <c r="L8015" s="0" t="n">
        <f aca="false">IF(C8015=1,0,MIN(F8015-K8015,Assumptions!$C$15,MAX(0,$B$10-O8014-M8015)))</f>
        <v>46.8575898</v>
      </c>
      <c r="M8015" s="0" t="n">
        <f aca="false">'Profiles 8760'!H8004</f>
        <v>25200</v>
      </c>
      <c r="N8015" s="0" t="n">
        <f aca="false">J8015+L8015</f>
        <v>46.8575898</v>
      </c>
      <c r="O8015" s="0" t="n">
        <f aca="false">O8014+N8015</f>
        <v>740781.606064406</v>
      </c>
      <c r="P8015" s="0" t="n">
        <f aca="false">MIN($B$5,P8014+K8015*$B$6-I8015)</f>
        <v>216.15307974172</v>
      </c>
      <c r="Q8015" s="0" t="n">
        <f aca="false">MAX(0,F8015-H8015-K8015-L8015)</f>
        <v>0</v>
      </c>
    </row>
    <row r="8016" customFormat="false" ht="15" hidden="false" customHeight="false" outlineLevel="0" collapsed="false">
      <c r="A8016" s="0" t="n">
        <f aca="false">'Profiles 8760'!A8005</f>
        <v>8003</v>
      </c>
      <c r="B8016" s="0" t="n">
        <f aca="false">'Profiles 8760'!B8005</f>
        <v>11</v>
      </c>
      <c r="C8016" s="0" t="n">
        <f aca="false">'Profiles 8760'!E8005</f>
        <v>0</v>
      </c>
      <c r="D8016" s="0" t="n">
        <f aca="false">'Profiles 8760'!F8005</f>
        <v>1</v>
      </c>
      <c r="E8016" s="0" t="n">
        <f aca="false">'Profiles 8760'!G8005</f>
        <v>0.407136</v>
      </c>
      <c r="F8016" s="0" t="n">
        <f aca="false">D8016*Assumptions!$C$11*$B$7+E8016*Assumptions!$C$12*$B$8</f>
        <v>305.4518624</v>
      </c>
      <c r="G8016" s="0" t="n">
        <f aca="false">C8016*Assumptions!$C$15</f>
        <v>0</v>
      </c>
      <c r="H8016" s="0" t="n">
        <f aca="false">MIN(F8016,G8016)</f>
        <v>0</v>
      </c>
      <c r="I8016" s="0" t="n">
        <f aca="false">IF(C8016=1,MIN(G8016-H8016,Assumptions!$C$13,P8015),0)</f>
        <v>0</v>
      </c>
      <c r="J8016" s="0" t="n">
        <f aca="false">H8016+I8016</f>
        <v>0</v>
      </c>
      <c r="K8016" s="0" t="n">
        <f aca="false">MIN(IF(C8016=1,F8016-H8016,F8016),Assumptions!$C$13,MAX(0,($B$5-P8015)/$B$6))</f>
        <v>180</v>
      </c>
      <c r="L8016" s="0" t="n">
        <f aca="false">IF(C8016=1,0,MIN(F8016-K8016,Assumptions!$C$15,MAX(0,$B$10-O8015-M8016)))</f>
        <v>125.4518624</v>
      </c>
      <c r="M8016" s="0" t="n">
        <f aca="false">'Profiles 8760'!H8005</f>
        <v>25200</v>
      </c>
      <c r="N8016" s="0" t="n">
        <f aca="false">J8016+L8016</f>
        <v>125.4518624</v>
      </c>
      <c r="O8016" s="0" t="n">
        <f aca="false">O8015+N8016</f>
        <v>740907.057926806</v>
      </c>
      <c r="P8016" s="0" t="n">
        <f aca="false">MIN($B$5,P8015+K8016*$B$6-I8016)</f>
        <v>372.17707974172</v>
      </c>
      <c r="Q8016" s="0" t="n">
        <f aca="false">MAX(0,F8016-H8016-K8016-L8016)</f>
        <v>0</v>
      </c>
    </row>
    <row r="8017" customFormat="false" ht="15" hidden="false" customHeight="false" outlineLevel="0" collapsed="false">
      <c r="A8017" s="0" t="n">
        <f aca="false">'Profiles 8760'!A8006</f>
        <v>8004</v>
      </c>
      <c r="B8017" s="0" t="n">
        <f aca="false">'Profiles 8760'!B8006</f>
        <v>11</v>
      </c>
      <c r="C8017" s="0" t="n">
        <f aca="false">'Profiles 8760'!E8006</f>
        <v>0</v>
      </c>
      <c r="D8017" s="0" t="n">
        <f aca="false">'Profiles 8760'!F8006</f>
        <v>1</v>
      </c>
      <c r="E8017" s="0" t="n">
        <f aca="false">'Profiles 8760'!G8006</f>
        <v>0.301791</v>
      </c>
      <c r="F8017" s="0" t="n">
        <f aca="false">D8017*Assumptions!$C$11*$B$7+E8017*Assumptions!$C$12*$B$8</f>
        <v>301.1432519</v>
      </c>
      <c r="G8017" s="0" t="n">
        <f aca="false">C8017*Assumptions!$C$15</f>
        <v>0</v>
      </c>
      <c r="H8017" s="0" t="n">
        <f aca="false">MIN(F8017,G8017)</f>
        <v>0</v>
      </c>
      <c r="I8017" s="0" t="n">
        <f aca="false">IF(C8017=1,MIN(G8017-H8017,Assumptions!$C$13,P8016),0)</f>
        <v>0</v>
      </c>
      <c r="J8017" s="0" t="n">
        <f aca="false">H8017+I8017</f>
        <v>0</v>
      </c>
      <c r="K8017" s="0" t="n">
        <f aca="false">MIN(IF(C8017=1,F8017-H8017,F8017),Assumptions!$C$13,MAX(0,($B$5-P8016)/$B$6))</f>
        <v>159.936456227827</v>
      </c>
      <c r="L8017" s="0" t="n">
        <f aca="false">IF(C8017=1,0,MIN(F8017-K8017,Assumptions!$C$15,MAX(0,$B$10-O8016-M8017)))</f>
        <v>141.206795672173</v>
      </c>
      <c r="M8017" s="0" t="n">
        <f aca="false">'Profiles 8760'!H8006</f>
        <v>25200</v>
      </c>
      <c r="N8017" s="0" t="n">
        <f aca="false">J8017+L8017</f>
        <v>141.206795672173</v>
      </c>
      <c r="O8017" s="0" t="n">
        <f aca="false">O8016+N8017</f>
        <v>741048.264722478</v>
      </c>
      <c r="P8017" s="0" t="n">
        <f aca="false">MIN($B$5,P8016+K8017*$B$6-I8017)</f>
        <v>510.81</v>
      </c>
      <c r="Q8017" s="0" t="n">
        <f aca="false">MAX(0,F8017-H8017-K8017-L8017)</f>
        <v>0</v>
      </c>
    </row>
    <row r="8018" customFormat="false" ht="15" hidden="false" customHeight="false" outlineLevel="0" collapsed="false">
      <c r="A8018" s="0" t="n">
        <f aca="false">'Profiles 8760'!A8007</f>
        <v>8005</v>
      </c>
      <c r="B8018" s="0" t="n">
        <f aca="false">'Profiles 8760'!B8007</f>
        <v>11</v>
      </c>
      <c r="C8018" s="0" t="n">
        <f aca="false">'Profiles 8760'!E8007</f>
        <v>0</v>
      </c>
      <c r="D8018" s="0" t="n">
        <f aca="false">'Profiles 8760'!F8007</f>
        <v>1</v>
      </c>
      <c r="E8018" s="0" t="n">
        <f aca="false">'Profiles 8760'!G8007</f>
        <v>0.269495</v>
      </c>
      <c r="F8018" s="0" t="n">
        <f aca="false">D8018*Assumptions!$C$11*$B$7+E8018*Assumptions!$C$12*$B$8</f>
        <v>299.8223455</v>
      </c>
      <c r="G8018" s="0" t="n">
        <f aca="false">C8018*Assumptions!$C$15</f>
        <v>0</v>
      </c>
      <c r="H8018" s="0" t="n">
        <f aca="false">MIN(F8018,G8018)</f>
        <v>0</v>
      </c>
      <c r="I8018" s="0" t="n">
        <f aca="false">IF(C8018=1,MIN(G8018-H8018,Assumptions!$C$13,P8017),0)</f>
        <v>0</v>
      </c>
      <c r="J8018" s="0" t="n">
        <f aca="false">H8018+I8018</f>
        <v>0</v>
      </c>
      <c r="K8018" s="0" t="n">
        <f aca="false">MIN(IF(C8018=1,F8018-H8018,F8018),Assumptions!$C$13,MAX(0,($B$5-P8017)/$B$6))</f>
        <v>0</v>
      </c>
      <c r="L8018" s="0" t="n">
        <f aca="false">IF(C8018=1,0,MIN(F8018-K8018,Assumptions!$C$15,MAX(0,$B$10-O8017-M8018)))</f>
        <v>200</v>
      </c>
      <c r="M8018" s="0" t="n">
        <f aca="false">'Profiles 8760'!H8007</f>
        <v>25200</v>
      </c>
      <c r="N8018" s="0" t="n">
        <f aca="false">J8018+L8018</f>
        <v>200</v>
      </c>
      <c r="O8018" s="0" t="n">
        <f aca="false">O8017+N8018</f>
        <v>741248.264722478</v>
      </c>
      <c r="P8018" s="0" t="n">
        <f aca="false">MIN($B$5,P8017+K8018*$B$6-I8018)</f>
        <v>510.81</v>
      </c>
      <c r="Q8018" s="0" t="n">
        <f aca="false">MAX(0,F8018-H8018-K8018-L8018)</f>
        <v>99.8223455</v>
      </c>
    </row>
    <row r="8019" customFormat="false" ht="15" hidden="false" customHeight="false" outlineLevel="0" collapsed="false">
      <c r="A8019" s="0" t="n">
        <f aca="false">'Profiles 8760'!A8008</f>
        <v>8006</v>
      </c>
      <c r="B8019" s="0" t="n">
        <f aca="false">'Profiles 8760'!B8008</f>
        <v>11</v>
      </c>
      <c r="C8019" s="0" t="n">
        <f aca="false">'Profiles 8760'!E8008</f>
        <v>0</v>
      </c>
      <c r="D8019" s="0" t="n">
        <f aca="false">'Profiles 8760'!F8008</f>
        <v>1</v>
      </c>
      <c r="E8019" s="0" t="n">
        <f aca="false">'Profiles 8760'!G8008</f>
        <v>0.20914</v>
      </c>
      <c r="F8019" s="0" t="n">
        <f aca="false">D8019*Assumptions!$C$11*$B$7+E8019*Assumptions!$C$12*$B$8</f>
        <v>297.353826</v>
      </c>
      <c r="G8019" s="0" t="n">
        <f aca="false">C8019*Assumptions!$C$15</f>
        <v>0</v>
      </c>
      <c r="H8019" s="0" t="n">
        <f aca="false">MIN(F8019,G8019)</f>
        <v>0</v>
      </c>
      <c r="I8019" s="0" t="n">
        <f aca="false">IF(C8019=1,MIN(G8019-H8019,Assumptions!$C$13,P8018),0)</f>
        <v>0</v>
      </c>
      <c r="J8019" s="0" t="n">
        <f aca="false">H8019+I8019</f>
        <v>0</v>
      </c>
      <c r="K8019" s="0" t="n">
        <f aca="false">MIN(IF(C8019=1,F8019-H8019,F8019),Assumptions!$C$13,MAX(0,($B$5-P8018)/$B$6))</f>
        <v>0</v>
      </c>
      <c r="L8019" s="0" t="n">
        <f aca="false">IF(C8019=1,0,MIN(F8019-K8019,Assumptions!$C$15,MAX(0,$B$10-O8018-M8019)))</f>
        <v>200</v>
      </c>
      <c r="M8019" s="0" t="n">
        <f aca="false">'Profiles 8760'!H8008</f>
        <v>25200</v>
      </c>
      <c r="N8019" s="0" t="n">
        <f aca="false">J8019+L8019</f>
        <v>200</v>
      </c>
      <c r="O8019" s="0" t="n">
        <f aca="false">O8018+N8019</f>
        <v>741448.264722478</v>
      </c>
      <c r="P8019" s="0" t="n">
        <f aca="false">MIN($B$5,P8018+K8019*$B$6-I8019)</f>
        <v>510.81</v>
      </c>
      <c r="Q8019" s="0" t="n">
        <f aca="false">MAX(0,F8019-H8019-K8019-L8019)</f>
        <v>97.353826</v>
      </c>
    </row>
    <row r="8020" customFormat="false" ht="15" hidden="false" customHeight="false" outlineLevel="0" collapsed="false">
      <c r="A8020" s="0" t="n">
        <f aca="false">'Profiles 8760'!A8009</f>
        <v>8007</v>
      </c>
      <c r="B8020" s="0" t="n">
        <f aca="false">'Profiles 8760'!B8009</f>
        <v>11</v>
      </c>
      <c r="C8020" s="0" t="n">
        <f aca="false">'Profiles 8760'!E8009</f>
        <v>0</v>
      </c>
      <c r="D8020" s="0" t="n">
        <f aca="false">'Profiles 8760'!F8009</f>
        <v>1</v>
      </c>
      <c r="E8020" s="0" t="n">
        <f aca="false">'Profiles 8760'!G8009</f>
        <v>0.172662</v>
      </c>
      <c r="F8020" s="0" t="n">
        <f aca="false">D8020*Assumptions!$C$11*$B$7+E8020*Assumptions!$C$12*$B$8</f>
        <v>295.8618758</v>
      </c>
      <c r="G8020" s="0" t="n">
        <f aca="false">C8020*Assumptions!$C$15</f>
        <v>0</v>
      </c>
      <c r="H8020" s="0" t="n">
        <f aca="false">MIN(F8020,G8020)</f>
        <v>0</v>
      </c>
      <c r="I8020" s="0" t="n">
        <f aca="false">IF(C8020=1,MIN(G8020-H8020,Assumptions!$C$13,P8019),0)</f>
        <v>0</v>
      </c>
      <c r="J8020" s="0" t="n">
        <f aca="false">H8020+I8020</f>
        <v>0</v>
      </c>
      <c r="K8020" s="0" t="n">
        <f aca="false">MIN(IF(C8020=1,F8020-H8020,F8020),Assumptions!$C$13,MAX(0,($B$5-P8019)/$B$6))</f>
        <v>0</v>
      </c>
      <c r="L8020" s="0" t="n">
        <f aca="false">IF(C8020=1,0,MIN(F8020-K8020,Assumptions!$C$15,MAX(0,$B$10-O8019-M8020)))</f>
        <v>200</v>
      </c>
      <c r="M8020" s="0" t="n">
        <f aca="false">'Profiles 8760'!H8009</f>
        <v>25200</v>
      </c>
      <c r="N8020" s="0" t="n">
        <f aca="false">J8020+L8020</f>
        <v>200</v>
      </c>
      <c r="O8020" s="0" t="n">
        <f aca="false">O8019+N8020</f>
        <v>741648.264722478</v>
      </c>
      <c r="P8020" s="0" t="n">
        <f aca="false">MIN($B$5,P8019+K8020*$B$6-I8020)</f>
        <v>510.81</v>
      </c>
      <c r="Q8020" s="0" t="n">
        <f aca="false">MAX(0,F8020-H8020-K8020-L8020)</f>
        <v>95.8618758</v>
      </c>
    </row>
    <row r="8021" customFormat="false" ht="15" hidden="false" customHeight="false" outlineLevel="0" collapsed="false">
      <c r="A8021" s="0" t="n">
        <f aca="false">'Profiles 8760'!A8010</f>
        <v>8008</v>
      </c>
      <c r="B8021" s="0" t="n">
        <f aca="false">'Profiles 8760'!B8010</f>
        <v>11</v>
      </c>
      <c r="C8021" s="0" t="n">
        <f aca="false">'Profiles 8760'!E8010</f>
        <v>0</v>
      </c>
      <c r="D8021" s="0" t="n">
        <f aca="false">'Profiles 8760'!F8010</f>
        <v>0.709506</v>
      </c>
      <c r="E8021" s="0" t="n">
        <f aca="false">'Profiles 8760'!G8010</f>
        <v>0.179352</v>
      </c>
      <c r="F8021" s="0" t="n">
        <f aca="false">D8021*Assumptions!$C$11*$B$7+E8021*Assumptions!$C$12*$B$8</f>
        <v>212.2408296</v>
      </c>
      <c r="G8021" s="0" t="n">
        <f aca="false">C8021*Assumptions!$C$15</f>
        <v>0</v>
      </c>
      <c r="H8021" s="0" t="n">
        <f aca="false">MIN(F8021,G8021)</f>
        <v>0</v>
      </c>
      <c r="I8021" s="0" t="n">
        <f aca="false">IF(C8021=1,MIN(G8021-H8021,Assumptions!$C$13,P8020),0)</f>
        <v>0</v>
      </c>
      <c r="J8021" s="0" t="n">
        <f aca="false">H8021+I8021</f>
        <v>0</v>
      </c>
      <c r="K8021" s="0" t="n">
        <f aca="false">MIN(IF(C8021=1,F8021-H8021,F8021),Assumptions!$C$13,MAX(0,($B$5-P8020)/$B$6))</f>
        <v>0</v>
      </c>
      <c r="L8021" s="0" t="n">
        <f aca="false">IF(C8021=1,0,MIN(F8021-K8021,Assumptions!$C$15,MAX(0,$B$10-O8020-M8021)))</f>
        <v>200</v>
      </c>
      <c r="M8021" s="0" t="n">
        <f aca="false">'Profiles 8760'!H8010</f>
        <v>25200</v>
      </c>
      <c r="N8021" s="0" t="n">
        <f aca="false">J8021+L8021</f>
        <v>200</v>
      </c>
      <c r="O8021" s="0" t="n">
        <f aca="false">O8020+N8021</f>
        <v>741848.264722478</v>
      </c>
      <c r="P8021" s="0" t="n">
        <f aca="false">MIN($B$5,P8020+K8021*$B$6-I8021)</f>
        <v>510.81</v>
      </c>
      <c r="Q8021" s="0" t="n">
        <f aca="false">MAX(0,F8021-H8021-K8021-L8021)</f>
        <v>12.2408296</v>
      </c>
    </row>
    <row r="8022" customFormat="false" ht="15" hidden="false" customHeight="false" outlineLevel="0" collapsed="false">
      <c r="A8022" s="0" t="n">
        <f aca="false">'Profiles 8760'!A8011</f>
        <v>8009</v>
      </c>
      <c r="B8022" s="0" t="n">
        <f aca="false">'Profiles 8760'!B8011</f>
        <v>11</v>
      </c>
      <c r="C8022" s="0" t="n">
        <f aca="false">'Profiles 8760'!E8011</f>
        <v>0</v>
      </c>
      <c r="D8022" s="0" t="n">
        <f aca="false">'Profiles 8760'!F8011</f>
        <v>0.376549</v>
      </c>
      <c r="E8022" s="0" t="n">
        <f aca="false">'Profiles 8760'!G8011</f>
        <v>0.093434</v>
      </c>
      <c r="F8022" s="0" t="n">
        <f aca="false">D8022*Assumptions!$C$11*$B$7+E8022*Assumptions!$C$12*$B$8</f>
        <v>112.5688018</v>
      </c>
      <c r="G8022" s="0" t="n">
        <f aca="false">C8022*Assumptions!$C$15</f>
        <v>0</v>
      </c>
      <c r="H8022" s="0" t="n">
        <f aca="false">MIN(F8022,G8022)</f>
        <v>0</v>
      </c>
      <c r="I8022" s="0" t="n">
        <f aca="false">IF(C8022=1,MIN(G8022-H8022,Assumptions!$C$13,P8021),0)</f>
        <v>0</v>
      </c>
      <c r="J8022" s="0" t="n">
        <f aca="false">H8022+I8022</f>
        <v>0</v>
      </c>
      <c r="K8022" s="0" t="n">
        <f aca="false">MIN(IF(C8022=1,F8022-H8022,F8022),Assumptions!$C$13,MAX(0,($B$5-P8021)/$B$6))</f>
        <v>0</v>
      </c>
      <c r="L8022" s="0" t="n">
        <f aca="false">IF(C8022=1,0,MIN(F8022-K8022,Assumptions!$C$15,MAX(0,$B$10-O8021-M8022)))</f>
        <v>112.5688018</v>
      </c>
      <c r="M8022" s="0" t="n">
        <f aca="false">'Profiles 8760'!H8011</f>
        <v>25200</v>
      </c>
      <c r="N8022" s="0" t="n">
        <f aca="false">J8022+L8022</f>
        <v>112.5688018</v>
      </c>
      <c r="O8022" s="0" t="n">
        <f aca="false">O8021+N8022</f>
        <v>741960.833524278</v>
      </c>
      <c r="P8022" s="0" t="n">
        <f aca="false">MIN($B$5,P8021+K8022*$B$6-I8022)</f>
        <v>510.81</v>
      </c>
      <c r="Q8022" s="0" t="n">
        <f aca="false">MAX(0,F8022-H8022-K8022-L8022)</f>
        <v>0</v>
      </c>
    </row>
    <row r="8023" customFormat="false" ht="15" hidden="false" customHeight="false" outlineLevel="0" collapsed="false">
      <c r="A8023" s="0" t="n">
        <f aca="false">'Profiles 8760'!A8012</f>
        <v>8010</v>
      </c>
      <c r="B8023" s="0" t="n">
        <f aca="false">'Profiles 8760'!B8012</f>
        <v>11</v>
      </c>
      <c r="C8023" s="0" t="n">
        <f aca="false">'Profiles 8760'!E8012</f>
        <v>0</v>
      </c>
      <c r="D8023" s="0" t="n">
        <f aca="false">'Profiles 8760'!F8012</f>
        <v>0.080415</v>
      </c>
      <c r="E8023" s="0" t="n">
        <f aca="false">'Profiles 8760'!G8012</f>
        <v>0.121144</v>
      </c>
      <c r="F8023" s="0" t="n">
        <f aca="false">D8023*Assumptions!$C$11*$B$7+E8023*Assumptions!$C$12*$B$8</f>
        <v>28.1786416</v>
      </c>
      <c r="G8023" s="0" t="n">
        <f aca="false">C8023*Assumptions!$C$15</f>
        <v>0</v>
      </c>
      <c r="H8023" s="0" t="n">
        <f aca="false">MIN(F8023,G8023)</f>
        <v>0</v>
      </c>
      <c r="I8023" s="0" t="n">
        <f aca="false">IF(C8023=1,MIN(G8023-H8023,Assumptions!$C$13,P8022),0)</f>
        <v>0</v>
      </c>
      <c r="J8023" s="0" t="n">
        <f aca="false">H8023+I8023</f>
        <v>0</v>
      </c>
      <c r="K8023" s="0" t="n">
        <f aca="false">MIN(IF(C8023=1,F8023-H8023,F8023),Assumptions!$C$13,MAX(0,($B$5-P8022)/$B$6))</f>
        <v>0</v>
      </c>
      <c r="L8023" s="0" t="n">
        <f aca="false">IF(C8023=1,0,MIN(F8023-K8023,Assumptions!$C$15,MAX(0,$B$10-O8022-M8023)))</f>
        <v>28.1786416</v>
      </c>
      <c r="M8023" s="0" t="n">
        <f aca="false">'Profiles 8760'!H8012</f>
        <v>25200</v>
      </c>
      <c r="N8023" s="0" t="n">
        <f aca="false">J8023+L8023</f>
        <v>28.1786416</v>
      </c>
      <c r="O8023" s="0" t="n">
        <f aca="false">O8022+N8023</f>
        <v>741989.012165878</v>
      </c>
      <c r="P8023" s="0" t="n">
        <f aca="false">MIN($B$5,P8022+K8023*$B$6-I8023)</f>
        <v>510.81</v>
      </c>
      <c r="Q8023" s="0" t="n">
        <f aca="false">MAX(0,F8023-H8023-K8023-L8023)</f>
        <v>0</v>
      </c>
    </row>
    <row r="8024" customFormat="false" ht="15" hidden="false" customHeight="false" outlineLevel="0" collapsed="false">
      <c r="A8024" s="0" t="n">
        <f aca="false">'Profiles 8760'!A8013</f>
        <v>8011</v>
      </c>
      <c r="B8024" s="0" t="n">
        <f aca="false">'Profiles 8760'!B8013</f>
        <v>11</v>
      </c>
      <c r="C8024" s="0" t="n">
        <f aca="false">'Profiles 8760'!E8013</f>
        <v>0</v>
      </c>
      <c r="D8024" s="0" t="n">
        <f aca="false">'Profiles 8760'!F8013</f>
        <v>0</v>
      </c>
      <c r="E8024" s="0" t="n">
        <f aca="false">'Profiles 8760'!G8013</f>
        <v>0.131179</v>
      </c>
      <c r="F8024" s="0" t="n">
        <f aca="false">D8024*Assumptions!$C$11*$B$7+E8024*Assumptions!$C$12*$B$8</f>
        <v>5.3652211</v>
      </c>
      <c r="G8024" s="0" t="n">
        <f aca="false">C8024*Assumptions!$C$15</f>
        <v>0</v>
      </c>
      <c r="H8024" s="0" t="n">
        <f aca="false">MIN(F8024,G8024)</f>
        <v>0</v>
      </c>
      <c r="I8024" s="0" t="n">
        <f aca="false">IF(C8024=1,MIN(G8024-H8024,Assumptions!$C$13,P8023),0)</f>
        <v>0</v>
      </c>
      <c r="J8024" s="0" t="n">
        <f aca="false">H8024+I8024</f>
        <v>0</v>
      </c>
      <c r="K8024" s="0" t="n">
        <f aca="false">MIN(IF(C8024=1,F8024-H8024,F8024),Assumptions!$C$13,MAX(0,($B$5-P8023)/$B$6))</f>
        <v>0</v>
      </c>
      <c r="L8024" s="0" t="n">
        <f aca="false">IF(C8024=1,0,MIN(F8024-K8024,Assumptions!$C$15,MAX(0,$B$10-O8023-M8024)))</f>
        <v>5.3652211</v>
      </c>
      <c r="M8024" s="0" t="n">
        <f aca="false">'Profiles 8760'!H8013</f>
        <v>25200</v>
      </c>
      <c r="N8024" s="0" t="n">
        <f aca="false">J8024+L8024</f>
        <v>5.3652211</v>
      </c>
      <c r="O8024" s="0" t="n">
        <f aca="false">O8023+N8024</f>
        <v>741994.377386978</v>
      </c>
      <c r="P8024" s="0" t="n">
        <f aca="false">MIN($B$5,P8023+K8024*$B$6-I8024)</f>
        <v>510.81</v>
      </c>
      <c r="Q8024" s="0" t="n">
        <f aca="false">MAX(0,F8024-H8024-K8024-L8024)</f>
        <v>0</v>
      </c>
    </row>
    <row r="8025" customFormat="false" ht="15" hidden="false" customHeight="false" outlineLevel="0" collapsed="false">
      <c r="A8025" s="0" t="n">
        <f aca="false">'Profiles 8760'!A8014</f>
        <v>8012</v>
      </c>
      <c r="B8025" s="0" t="n">
        <f aca="false">'Profiles 8760'!B8014</f>
        <v>11</v>
      </c>
      <c r="C8025" s="0" t="n">
        <f aca="false">'Profiles 8760'!E8014</f>
        <v>1</v>
      </c>
      <c r="D8025" s="0" t="n">
        <f aca="false">'Profiles 8760'!F8014</f>
        <v>0</v>
      </c>
      <c r="E8025" s="0" t="n">
        <f aca="false">'Profiles 8760'!G8014</f>
        <v>0.104465</v>
      </c>
      <c r="F8025" s="0" t="n">
        <f aca="false">D8025*Assumptions!$C$11*$B$7+E8025*Assumptions!$C$12*$B$8</f>
        <v>4.2726185</v>
      </c>
      <c r="G8025" s="0" t="n">
        <f aca="false">C8025*Assumptions!$C$15</f>
        <v>200</v>
      </c>
      <c r="H8025" s="0" t="n">
        <f aca="false">MIN(F8025,G8025)</f>
        <v>4.2726185</v>
      </c>
      <c r="I8025" s="0" t="n">
        <f aca="false">IF(C8025=1,MIN(G8025-H8025,Assumptions!$C$13,P8024),0)</f>
        <v>180</v>
      </c>
      <c r="J8025" s="0" t="n">
        <f aca="false">H8025+I8025</f>
        <v>184.2726185</v>
      </c>
      <c r="K8025" s="0" t="n">
        <f aca="false">MIN(IF(C8025=1,F8025-H8025,F8025),Assumptions!$C$13,MAX(0,($B$5-P8024)/$B$6))</f>
        <v>0</v>
      </c>
      <c r="L8025" s="0" t="n">
        <f aca="false">IF(C8025=1,0,MIN(F8025-K8025,Assumptions!$C$15,MAX(0,$B$10-O8024-M8025)))</f>
        <v>0</v>
      </c>
      <c r="M8025" s="0" t="n">
        <f aca="false">'Profiles 8760'!H8014</f>
        <v>25000</v>
      </c>
      <c r="N8025" s="0" t="n">
        <f aca="false">J8025+L8025</f>
        <v>184.2726185</v>
      </c>
      <c r="O8025" s="0" t="n">
        <f aca="false">O8024+N8025</f>
        <v>742178.650005478</v>
      </c>
      <c r="P8025" s="0" t="n">
        <f aca="false">MIN($B$5,P8024+K8025*$B$6-I8025)</f>
        <v>330.81</v>
      </c>
      <c r="Q8025" s="0" t="n">
        <f aca="false">MAX(0,F8025-H8025-K8025-L8025)</f>
        <v>0</v>
      </c>
    </row>
    <row r="8026" customFormat="false" ht="15" hidden="false" customHeight="false" outlineLevel="0" collapsed="false">
      <c r="A8026" s="0" t="n">
        <f aca="false">'Profiles 8760'!A8015</f>
        <v>8013</v>
      </c>
      <c r="B8026" s="0" t="n">
        <f aca="false">'Profiles 8760'!B8015</f>
        <v>11</v>
      </c>
      <c r="C8026" s="0" t="n">
        <f aca="false">'Profiles 8760'!E8015</f>
        <v>1</v>
      </c>
      <c r="D8026" s="0" t="n">
        <f aca="false">'Profiles 8760'!F8015</f>
        <v>0</v>
      </c>
      <c r="E8026" s="0" t="n">
        <f aca="false">'Profiles 8760'!G8015</f>
        <v>0.09855</v>
      </c>
      <c r="F8026" s="0" t="n">
        <f aca="false">D8026*Assumptions!$C$11*$B$7+E8026*Assumptions!$C$12*$B$8</f>
        <v>4.030695</v>
      </c>
      <c r="G8026" s="0" t="n">
        <f aca="false">C8026*Assumptions!$C$15</f>
        <v>200</v>
      </c>
      <c r="H8026" s="0" t="n">
        <f aca="false">MIN(F8026,G8026)</f>
        <v>4.030695</v>
      </c>
      <c r="I8026" s="0" t="n">
        <f aca="false">IF(C8026=1,MIN(G8026-H8026,Assumptions!$C$13,P8025),0)</f>
        <v>180</v>
      </c>
      <c r="J8026" s="0" t="n">
        <f aca="false">H8026+I8026</f>
        <v>184.030695</v>
      </c>
      <c r="K8026" s="0" t="n">
        <f aca="false">MIN(IF(C8026=1,F8026-H8026,F8026),Assumptions!$C$13,MAX(0,($B$5-P8025)/$B$6))</f>
        <v>0</v>
      </c>
      <c r="L8026" s="0" t="n">
        <f aca="false">IF(C8026=1,0,MIN(F8026-K8026,Assumptions!$C$15,MAX(0,$B$10-O8025-M8026)))</f>
        <v>0</v>
      </c>
      <c r="M8026" s="0" t="n">
        <f aca="false">'Profiles 8760'!H8015</f>
        <v>24800</v>
      </c>
      <c r="N8026" s="0" t="n">
        <f aca="false">J8026+L8026</f>
        <v>184.030695</v>
      </c>
      <c r="O8026" s="0" t="n">
        <f aca="false">O8025+N8026</f>
        <v>742362.680700478</v>
      </c>
      <c r="P8026" s="0" t="n">
        <f aca="false">MIN($B$5,P8025+K8026*$B$6-I8026)</f>
        <v>150.81</v>
      </c>
      <c r="Q8026" s="0" t="n">
        <f aca="false">MAX(0,F8026-H8026-K8026-L8026)</f>
        <v>0</v>
      </c>
    </row>
    <row r="8027" customFormat="false" ht="15" hidden="false" customHeight="false" outlineLevel="0" collapsed="false">
      <c r="A8027" s="0" t="n">
        <f aca="false">'Profiles 8760'!A8016</f>
        <v>8014</v>
      </c>
      <c r="B8027" s="0" t="n">
        <f aca="false">'Profiles 8760'!B8016</f>
        <v>11</v>
      </c>
      <c r="C8027" s="0" t="n">
        <f aca="false">'Profiles 8760'!E8016</f>
        <v>0</v>
      </c>
      <c r="D8027" s="0" t="n">
        <f aca="false">'Profiles 8760'!F8016</f>
        <v>0</v>
      </c>
      <c r="E8027" s="0" t="n">
        <f aca="false">'Profiles 8760'!G8016</f>
        <v>0.092543</v>
      </c>
      <c r="F8027" s="0" t="n">
        <f aca="false">D8027*Assumptions!$C$11*$B$7+E8027*Assumptions!$C$12*$B$8</f>
        <v>3.7850087</v>
      </c>
      <c r="G8027" s="0" t="n">
        <f aca="false">C8027*Assumptions!$C$15</f>
        <v>0</v>
      </c>
      <c r="H8027" s="0" t="n">
        <f aca="false">MIN(F8027,G8027)</f>
        <v>0</v>
      </c>
      <c r="I8027" s="0" t="n">
        <f aca="false">IF(C8027=1,MIN(G8027-H8027,Assumptions!$C$13,P8026),0)</f>
        <v>0</v>
      </c>
      <c r="J8027" s="0" t="n">
        <f aca="false">H8027+I8027</f>
        <v>0</v>
      </c>
      <c r="K8027" s="0" t="n">
        <f aca="false">MIN(IF(C8027=1,F8027-H8027,F8027),Assumptions!$C$13,MAX(0,($B$5-P8026)/$B$6))</f>
        <v>3.7850087</v>
      </c>
      <c r="L8027" s="0" t="n">
        <f aca="false">IF(C8027=1,0,MIN(F8027-K8027,Assumptions!$C$15,MAX(0,$B$10-O8026-M8027)))</f>
        <v>0</v>
      </c>
      <c r="M8027" s="0" t="n">
        <f aca="false">'Profiles 8760'!H8016</f>
        <v>24800</v>
      </c>
      <c r="N8027" s="0" t="n">
        <f aca="false">J8027+L8027</f>
        <v>0</v>
      </c>
      <c r="O8027" s="0" t="n">
        <f aca="false">O8026+N8027</f>
        <v>742362.680700478</v>
      </c>
      <c r="P8027" s="0" t="n">
        <f aca="false">MIN($B$5,P8026+K8027*$B$6-I8027)</f>
        <v>154.09084554116</v>
      </c>
      <c r="Q8027" s="0" t="n">
        <f aca="false">MAX(0,F8027-H8027-K8027-L8027)</f>
        <v>0</v>
      </c>
    </row>
    <row r="8028" customFormat="false" ht="15" hidden="false" customHeight="false" outlineLevel="0" collapsed="false">
      <c r="A8028" s="0" t="n">
        <f aca="false">'Profiles 8760'!A8017</f>
        <v>8015</v>
      </c>
      <c r="B8028" s="0" t="n">
        <f aca="false">'Profiles 8760'!B8017</f>
        <v>11</v>
      </c>
      <c r="C8028" s="0" t="n">
        <f aca="false">'Profiles 8760'!E8017</f>
        <v>0</v>
      </c>
      <c r="D8028" s="0" t="n">
        <f aca="false">'Profiles 8760'!F8017</f>
        <v>0</v>
      </c>
      <c r="E8028" s="0" t="n">
        <f aca="false">'Profiles 8760'!G8017</f>
        <v>0.102117</v>
      </c>
      <c r="F8028" s="0" t="n">
        <f aca="false">D8028*Assumptions!$C$11*$B$7+E8028*Assumptions!$C$12*$B$8</f>
        <v>4.1765853</v>
      </c>
      <c r="G8028" s="0" t="n">
        <f aca="false">C8028*Assumptions!$C$15</f>
        <v>0</v>
      </c>
      <c r="H8028" s="0" t="n">
        <f aca="false">MIN(F8028,G8028)</f>
        <v>0</v>
      </c>
      <c r="I8028" s="0" t="n">
        <f aca="false">IF(C8028=1,MIN(G8028-H8028,Assumptions!$C$13,P8027),0)</f>
        <v>0</v>
      </c>
      <c r="J8028" s="0" t="n">
        <f aca="false">H8028+I8028</f>
        <v>0</v>
      </c>
      <c r="K8028" s="0" t="n">
        <f aca="false">MIN(IF(C8028=1,F8028-H8028,F8028),Assumptions!$C$13,MAX(0,($B$5-P8027)/$B$6))</f>
        <v>4.1765853</v>
      </c>
      <c r="L8028" s="0" t="n">
        <f aca="false">IF(C8028=1,0,MIN(F8028-K8028,Assumptions!$C$15,MAX(0,$B$10-O8027-M8028)))</f>
        <v>0</v>
      </c>
      <c r="M8028" s="0" t="n">
        <f aca="false">'Profiles 8760'!H8017</f>
        <v>24800</v>
      </c>
      <c r="N8028" s="0" t="n">
        <f aca="false">J8028+L8028</f>
        <v>0</v>
      </c>
      <c r="O8028" s="0" t="n">
        <f aca="false">O8027+N8028</f>
        <v>742362.680700478</v>
      </c>
      <c r="P8028" s="0" t="n">
        <f aca="false">MIN($B$5,P8027+K8028*$B$6-I8028)</f>
        <v>157.7111096792</v>
      </c>
      <c r="Q8028" s="0" t="n">
        <f aca="false">MAX(0,F8028-H8028-K8028-L8028)</f>
        <v>0</v>
      </c>
    </row>
    <row r="8029" customFormat="false" ht="15" hidden="false" customHeight="false" outlineLevel="0" collapsed="false">
      <c r="A8029" s="0" t="n">
        <f aca="false">'Profiles 8760'!A8018</f>
        <v>8016</v>
      </c>
      <c r="B8029" s="0" t="n">
        <f aca="false">'Profiles 8760'!B8018</f>
        <v>11</v>
      </c>
      <c r="C8029" s="0" t="n">
        <f aca="false">'Profiles 8760'!E8018</f>
        <v>0</v>
      </c>
      <c r="D8029" s="0" t="n">
        <f aca="false">'Profiles 8760'!F8018</f>
        <v>0</v>
      </c>
      <c r="E8029" s="0" t="n">
        <f aca="false">'Profiles 8760'!G8018</f>
        <v>0.104519</v>
      </c>
      <c r="F8029" s="0" t="n">
        <f aca="false">D8029*Assumptions!$C$11*$B$7+E8029*Assumptions!$C$12*$B$8</f>
        <v>4.2748271</v>
      </c>
      <c r="G8029" s="0" t="n">
        <f aca="false">C8029*Assumptions!$C$15</f>
        <v>0</v>
      </c>
      <c r="H8029" s="0" t="n">
        <f aca="false">MIN(F8029,G8029)</f>
        <v>0</v>
      </c>
      <c r="I8029" s="0" t="n">
        <f aca="false">IF(C8029=1,MIN(G8029-H8029,Assumptions!$C$13,P8028),0)</f>
        <v>0</v>
      </c>
      <c r="J8029" s="0" t="n">
        <f aca="false">H8029+I8029</f>
        <v>0</v>
      </c>
      <c r="K8029" s="0" t="n">
        <f aca="false">MIN(IF(C8029=1,F8029-H8029,F8029),Assumptions!$C$13,MAX(0,($B$5-P8028)/$B$6))</f>
        <v>4.2748271</v>
      </c>
      <c r="L8029" s="0" t="n">
        <f aca="false">IF(C8029=1,0,MIN(F8029-K8029,Assumptions!$C$15,MAX(0,$B$10-O8028-M8029)))</f>
        <v>0</v>
      </c>
      <c r="M8029" s="0" t="n">
        <f aca="false">'Profiles 8760'!H8018</f>
        <v>24800</v>
      </c>
      <c r="N8029" s="0" t="n">
        <f aca="false">J8029+L8029</f>
        <v>0</v>
      </c>
      <c r="O8029" s="0" t="n">
        <f aca="false">O8028+N8029</f>
        <v>742362.680700478</v>
      </c>
      <c r="P8029" s="0" t="n">
        <f aca="false">MIN($B$5,P8028+K8029*$B$6-I8029)</f>
        <v>161.41652980948</v>
      </c>
      <c r="Q8029" s="0" t="n">
        <f aca="false">MAX(0,F8029-H8029-K8029-L8029)</f>
        <v>0</v>
      </c>
    </row>
    <row r="8030" customFormat="false" ht="15" hidden="false" customHeight="false" outlineLevel="0" collapsed="false">
      <c r="A8030" s="0" t="n">
        <f aca="false">'Profiles 8760'!A8019</f>
        <v>8017</v>
      </c>
      <c r="B8030" s="0" t="n">
        <f aca="false">'Profiles 8760'!B8019</f>
        <v>12</v>
      </c>
      <c r="C8030" s="0" t="n">
        <f aca="false">'Profiles 8760'!E8019</f>
        <v>0</v>
      </c>
      <c r="D8030" s="0" t="n">
        <f aca="false">'Profiles 8760'!F8019</f>
        <v>0</v>
      </c>
      <c r="E8030" s="0" t="n">
        <f aca="false">'Profiles 8760'!G8019</f>
        <v>0.108124</v>
      </c>
      <c r="F8030" s="0" t="n">
        <f aca="false">D8030*Assumptions!$C$11*$B$7+E8030*Assumptions!$C$12*$B$8</f>
        <v>4.4222716</v>
      </c>
      <c r="G8030" s="0" t="n">
        <f aca="false">C8030*Assumptions!$C$15</f>
        <v>0</v>
      </c>
      <c r="H8030" s="0" t="n">
        <f aca="false">MIN(F8030,G8030)</f>
        <v>0</v>
      </c>
      <c r="I8030" s="0" t="n">
        <f aca="false">IF(C8030=1,MIN(G8030-H8030,Assumptions!$C$13,P8029),0)</f>
        <v>0</v>
      </c>
      <c r="J8030" s="0" t="n">
        <f aca="false">H8030+I8030</f>
        <v>0</v>
      </c>
      <c r="K8030" s="0" t="n">
        <f aca="false">MIN(IF(C8030=1,F8030-H8030,F8030),Assumptions!$C$13,MAX(0,($B$5-P8029)/$B$6))</f>
        <v>4.4222716</v>
      </c>
      <c r="L8030" s="0" t="n">
        <f aca="false">IF(C8030=1,0,MIN(F8030-K8030,Assumptions!$C$15,MAX(0,$B$10-O8029-M8030)))</f>
        <v>0</v>
      </c>
      <c r="M8030" s="0" t="n">
        <f aca="false">'Profiles 8760'!H8019</f>
        <v>24800</v>
      </c>
      <c r="N8030" s="0" t="n">
        <f aca="false">J8030+L8030</f>
        <v>0</v>
      </c>
      <c r="O8030" s="0" t="n">
        <f aca="false">O8029+N8030</f>
        <v>742362.680700478</v>
      </c>
      <c r="P8030" s="0" t="n">
        <f aca="false">MIN($B$5,P8029+K8030*$B$6-I8030)</f>
        <v>165.24975483236</v>
      </c>
      <c r="Q8030" s="0" t="n">
        <f aca="false">MAX(0,F8030-H8030-K8030-L8030)</f>
        <v>0</v>
      </c>
    </row>
    <row r="8031" customFormat="false" ht="15" hidden="false" customHeight="false" outlineLevel="0" collapsed="false">
      <c r="A8031" s="0" t="n">
        <f aca="false">'Profiles 8760'!A8020</f>
        <v>8018</v>
      </c>
      <c r="B8031" s="0" t="n">
        <f aca="false">'Profiles 8760'!B8020</f>
        <v>12</v>
      </c>
      <c r="C8031" s="0" t="n">
        <f aca="false">'Profiles 8760'!E8020</f>
        <v>0</v>
      </c>
      <c r="D8031" s="0" t="n">
        <f aca="false">'Profiles 8760'!F8020</f>
        <v>0</v>
      </c>
      <c r="E8031" s="0" t="n">
        <f aca="false">'Profiles 8760'!G8020</f>
        <v>0.173622</v>
      </c>
      <c r="F8031" s="0" t="n">
        <f aca="false">D8031*Assumptions!$C$11*$B$7+E8031*Assumptions!$C$12*$B$8</f>
        <v>7.1011398</v>
      </c>
      <c r="G8031" s="0" t="n">
        <f aca="false">C8031*Assumptions!$C$15</f>
        <v>0</v>
      </c>
      <c r="H8031" s="0" t="n">
        <f aca="false">MIN(F8031,G8031)</f>
        <v>0</v>
      </c>
      <c r="I8031" s="0" t="n">
        <f aca="false">IF(C8031=1,MIN(G8031-H8031,Assumptions!$C$13,P8030),0)</f>
        <v>0</v>
      </c>
      <c r="J8031" s="0" t="n">
        <f aca="false">H8031+I8031</f>
        <v>0</v>
      </c>
      <c r="K8031" s="0" t="n">
        <f aca="false">MIN(IF(C8031=1,F8031-H8031,F8031),Assumptions!$C$13,MAX(0,($B$5-P8030)/$B$6))</f>
        <v>7.1011398</v>
      </c>
      <c r="L8031" s="0" t="n">
        <f aca="false">IF(C8031=1,0,MIN(F8031-K8031,Assumptions!$C$15,MAX(0,$B$10-O8030-M8031)))</f>
        <v>0</v>
      </c>
      <c r="M8031" s="0" t="n">
        <f aca="false">'Profiles 8760'!H8020</f>
        <v>24800</v>
      </c>
      <c r="N8031" s="0" t="n">
        <f aca="false">J8031+L8031</f>
        <v>0</v>
      </c>
      <c r="O8031" s="0" t="n">
        <f aca="false">O8030+N8031</f>
        <v>742362.680700478</v>
      </c>
      <c r="P8031" s="0" t="n">
        <f aca="false">MIN($B$5,P8030+K8031*$B$6-I8031)</f>
        <v>171.405022811</v>
      </c>
      <c r="Q8031" s="0" t="n">
        <f aca="false">MAX(0,F8031-H8031-K8031-L8031)</f>
        <v>0</v>
      </c>
    </row>
    <row r="8032" customFormat="false" ht="15" hidden="false" customHeight="false" outlineLevel="0" collapsed="false">
      <c r="A8032" s="0" t="n">
        <f aca="false">'Profiles 8760'!A8021</f>
        <v>8019</v>
      </c>
      <c r="B8032" s="0" t="n">
        <f aca="false">'Profiles 8760'!B8021</f>
        <v>12</v>
      </c>
      <c r="C8032" s="0" t="n">
        <f aca="false">'Profiles 8760'!E8021</f>
        <v>0</v>
      </c>
      <c r="D8032" s="0" t="n">
        <f aca="false">'Profiles 8760'!F8021</f>
        <v>0</v>
      </c>
      <c r="E8032" s="0" t="n">
        <f aca="false">'Profiles 8760'!G8021</f>
        <v>0.275538</v>
      </c>
      <c r="F8032" s="0" t="n">
        <f aca="false">D8032*Assumptions!$C$11*$B$7+E8032*Assumptions!$C$12*$B$8</f>
        <v>11.2695042</v>
      </c>
      <c r="G8032" s="0" t="n">
        <f aca="false">C8032*Assumptions!$C$15</f>
        <v>0</v>
      </c>
      <c r="H8032" s="0" t="n">
        <f aca="false">MIN(F8032,G8032)</f>
        <v>0</v>
      </c>
      <c r="I8032" s="0" t="n">
        <f aca="false">IF(C8032=1,MIN(G8032-H8032,Assumptions!$C$13,P8031),0)</f>
        <v>0</v>
      </c>
      <c r="J8032" s="0" t="n">
        <f aca="false">H8032+I8032</f>
        <v>0</v>
      </c>
      <c r="K8032" s="0" t="n">
        <f aca="false">MIN(IF(C8032=1,F8032-H8032,F8032),Assumptions!$C$13,MAX(0,($B$5-P8031)/$B$6))</f>
        <v>11.2695042</v>
      </c>
      <c r="L8032" s="0" t="n">
        <f aca="false">IF(C8032=1,0,MIN(F8032-K8032,Assumptions!$C$15,MAX(0,$B$10-O8031-M8032)))</f>
        <v>0</v>
      </c>
      <c r="M8032" s="0" t="n">
        <f aca="false">'Profiles 8760'!H8021</f>
        <v>24800</v>
      </c>
      <c r="N8032" s="0" t="n">
        <f aca="false">J8032+L8032</f>
        <v>0</v>
      </c>
      <c r="O8032" s="0" t="n">
        <f aca="false">O8031+N8032</f>
        <v>742362.680700478</v>
      </c>
      <c r="P8032" s="0" t="n">
        <f aca="false">MIN($B$5,P8031+K8032*$B$6-I8032)</f>
        <v>181.17342905156</v>
      </c>
      <c r="Q8032" s="0" t="n">
        <f aca="false">MAX(0,F8032-H8032-K8032-L8032)</f>
        <v>0</v>
      </c>
    </row>
    <row r="8033" customFormat="false" ht="15" hidden="false" customHeight="false" outlineLevel="0" collapsed="false">
      <c r="A8033" s="0" t="n">
        <f aca="false">'Profiles 8760'!A8022</f>
        <v>8020</v>
      </c>
      <c r="B8033" s="0" t="n">
        <f aca="false">'Profiles 8760'!B8022</f>
        <v>12</v>
      </c>
      <c r="C8033" s="0" t="n">
        <f aca="false">'Profiles 8760'!E8022</f>
        <v>0</v>
      </c>
      <c r="D8033" s="0" t="n">
        <f aca="false">'Profiles 8760'!F8022</f>
        <v>0</v>
      </c>
      <c r="E8033" s="0" t="n">
        <f aca="false">'Profiles 8760'!G8022</f>
        <v>0.367611</v>
      </c>
      <c r="F8033" s="0" t="n">
        <f aca="false">D8033*Assumptions!$C$11*$B$7+E8033*Assumptions!$C$12*$B$8</f>
        <v>15.0352899</v>
      </c>
      <c r="G8033" s="0" t="n">
        <f aca="false">C8033*Assumptions!$C$15</f>
        <v>0</v>
      </c>
      <c r="H8033" s="0" t="n">
        <f aca="false">MIN(F8033,G8033)</f>
        <v>0</v>
      </c>
      <c r="I8033" s="0" t="n">
        <f aca="false">IF(C8033=1,MIN(G8033-H8033,Assumptions!$C$13,P8032),0)</f>
        <v>0</v>
      </c>
      <c r="J8033" s="0" t="n">
        <f aca="false">H8033+I8033</f>
        <v>0</v>
      </c>
      <c r="K8033" s="0" t="n">
        <f aca="false">MIN(IF(C8033=1,F8033-H8033,F8033),Assumptions!$C$13,MAX(0,($B$5-P8032)/$B$6))</f>
        <v>15.0352899</v>
      </c>
      <c r="L8033" s="0" t="n">
        <f aca="false">IF(C8033=1,0,MIN(F8033-K8033,Assumptions!$C$15,MAX(0,$B$10-O8032-M8033)))</f>
        <v>0</v>
      </c>
      <c r="M8033" s="0" t="n">
        <f aca="false">'Profiles 8760'!H8022</f>
        <v>24800</v>
      </c>
      <c r="N8033" s="0" t="n">
        <f aca="false">J8033+L8033</f>
        <v>0</v>
      </c>
      <c r="O8033" s="0" t="n">
        <f aca="false">O8032+N8033</f>
        <v>742362.680700478</v>
      </c>
      <c r="P8033" s="0" t="n">
        <f aca="false">MIN($B$5,P8032+K8033*$B$6-I8033)</f>
        <v>194.20601833688</v>
      </c>
      <c r="Q8033" s="0" t="n">
        <f aca="false">MAX(0,F8033-H8033-K8033-L8033)</f>
        <v>0</v>
      </c>
    </row>
    <row r="8034" customFormat="false" ht="15" hidden="false" customHeight="false" outlineLevel="0" collapsed="false">
      <c r="A8034" s="0" t="n">
        <f aca="false">'Profiles 8760'!A8023</f>
        <v>8021</v>
      </c>
      <c r="B8034" s="0" t="n">
        <f aca="false">'Profiles 8760'!B8023</f>
        <v>12</v>
      </c>
      <c r="C8034" s="0" t="n">
        <f aca="false">'Profiles 8760'!E8023</f>
        <v>0</v>
      </c>
      <c r="D8034" s="0" t="n">
        <f aca="false">'Profiles 8760'!F8023</f>
        <v>0</v>
      </c>
      <c r="E8034" s="0" t="n">
        <f aca="false">'Profiles 8760'!G8023</f>
        <v>0.361557</v>
      </c>
      <c r="F8034" s="0" t="n">
        <f aca="false">D8034*Assumptions!$C$11*$B$7+E8034*Assumptions!$C$12*$B$8</f>
        <v>14.7876813</v>
      </c>
      <c r="G8034" s="0" t="n">
        <f aca="false">C8034*Assumptions!$C$15</f>
        <v>0</v>
      </c>
      <c r="H8034" s="0" t="n">
        <f aca="false">MIN(F8034,G8034)</f>
        <v>0</v>
      </c>
      <c r="I8034" s="0" t="n">
        <f aca="false">IF(C8034=1,MIN(G8034-H8034,Assumptions!$C$13,P8033),0)</f>
        <v>0</v>
      </c>
      <c r="J8034" s="0" t="n">
        <f aca="false">H8034+I8034</f>
        <v>0</v>
      </c>
      <c r="K8034" s="0" t="n">
        <f aca="false">MIN(IF(C8034=1,F8034-H8034,F8034),Assumptions!$C$13,MAX(0,($B$5-P8033)/$B$6))</f>
        <v>14.7876813</v>
      </c>
      <c r="L8034" s="0" t="n">
        <f aca="false">IF(C8034=1,0,MIN(F8034-K8034,Assumptions!$C$15,MAX(0,$B$10-O8033-M8034)))</f>
        <v>0</v>
      </c>
      <c r="M8034" s="0" t="n">
        <f aca="false">'Profiles 8760'!H8023</f>
        <v>24800</v>
      </c>
      <c r="N8034" s="0" t="n">
        <f aca="false">J8034+L8034</f>
        <v>0</v>
      </c>
      <c r="O8034" s="0" t="n">
        <f aca="false">O8033+N8034</f>
        <v>742362.680700478</v>
      </c>
      <c r="P8034" s="0" t="n">
        <f aca="false">MIN($B$5,P8033+K8034*$B$6-I8034)</f>
        <v>207.02398048772</v>
      </c>
      <c r="Q8034" s="0" t="n">
        <f aca="false">MAX(0,F8034-H8034-K8034-L8034)</f>
        <v>0</v>
      </c>
    </row>
    <row r="8035" customFormat="false" ht="15" hidden="false" customHeight="false" outlineLevel="0" collapsed="false">
      <c r="A8035" s="0" t="n">
        <f aca="false">'Profiles 8760'!A8024</f>
        <v>8022</v>
      </c>
      <c r="B8035" s="0" t="n">
        <f aca="false">'Profiles 8760'!B8024</f>
        <v>12</v>
      </c>
      <c r="C8035" s="0" t="n">
        <f aca="false">'Profiles 8760'!E8024</f>
        <v>0</v>
      </c>
      <c r="D8035" s="0" t="n">
        <f aca="false">'Profiles 8760'!F8024</f>
        <v>0</v>
      </c>
      <c r="E8035" s="0" t="n">
        <f aca="false">'Profiles 8760'!G8024</f>
        <v>0.278863</v>
      </c>
      <c r="F8035" s="0" t="n">
        <f aca="false">D8035*Assumptions!$C$11*$B$7+E8035*Assumptions!$C$12*$B$8</f>
        <v>11.4054967</v>
      </c>
      <c r="G8035" s="0" t="n">
        <f aca="false">C8035*Assumptions!$C$15</f>
        <v>0</v>
      </c>
      <c r="H8035" s="0" t="n">
        <f aca="false">MIN(F8035,G8035)</f>
        <v>0</v>
      </c>
      <c r="I8035" s="0" t="n">
        <f aca="false">IF(C8035=1,MIN(G8035-H8035,Assumptions!$C$13,P8034),0)</f>
        <v>0</v>
      </c>
      <c r="J8035" s="0" t="n">
        <f aca="false">H8035+I8035</f>
        <v>0</v>
      </c>
      <c r="K8035" s="0" t="n">
        <f aca="false">MIN(IF(C8035=1,F8035-H8035,F8035),Assumptions!$C$13,MAX(0,($B$5-P8034)/$B$6))</f>
        <v>11.4054967</v>
      </c>
      <c r="L8035" s="0" t="n">
        <f aca="false">IF(C8035=1,0,MIN(F8035-K8035,Assumptions!$C$15,MAX(0,$B$10-O8034-M8035)))</f>
        <v>0</v>
      </c>
      <c r="M8035" s="0" t="n">
        <f aca="false">'Profiles 8760'!H8024</f>
        <v>24800</v>
      </c>
      <c r="N8035" s="0" t="n">
        <f aca="false">J8035+L8035</f>
        <v>0</v>
      </c>
      <c r="O8035" s="0" t="n">
        <f aca="false">O8034+N8035</f>
        <v>742362.680700478</v>
      </c>
      <c r="P8035" s="0" t="n">
        <f aca="false">MIN($B$5,P8034+K8035*$B$6-I8035)</f>
        <v>216.91026502728</v>
      </c>
      <c r="Q8035" s="0" t="n">
        <f aca="false">MAX(0,F8035-H8035-K8035-L8035)</f>
        <v>0</v>
      </c>
    </row>
    <row r="8036" customFormat="false" ht="15" hidden="false" customHeight="false" outlineLevel="0" collapsed="false">
      <c r="A8036" s="0" t="n">
        <f aca="false">'Profiles 8760'!A8025</f>
        <v>8023</v>
      </c>
      <c r="B8036" s="0" t="n">
        <f aca="false">'Profiles 8760'!B8025</f>
        <v>12</v>
      </c>
      <c r="C8036" s="0" t="n">
        <f aca="false">'Profiles 8760'!E8025</f>
        <v>0</v>
      </c>
      <c r="D8036" s="0" t="n">
        <f aca="false">'Profiles 8760'!F8025</f>
        <v>0</v>
      </c>
      <c r="E8036" s="0" t="n">
        <f aca="false">'Profiles 8760'!G8025</f>
        <v>0.262226</v>
      </c>
      <c r="F8036" s="0" t="n">
        <f aca="false">D8036*Assumptions!$C$11*$B$7+E8036*Assumptions!$C$12*$B$8</f>
        <v>10.7250434</v>
      </c>
      <c r="G8036" s="0" t="n">
        <f aca="false">C8036*Assumptions!$C$15</f>
        <v>0</v>
      </c>
      <c r="H8036" s="0" t="n">
        <f aca="false">MIN(F8036,G8036)</f>
        <v>0</v>
      </c>
      <c r="I8036" s="0" t="n">
        <f aca="false">IF(C8036=1,MIN(G8036-H8036,Assumptions!$C$13,P8035),0)</f>
        <v>0</v>
      </c>
      <c r="J8036" s="0" t="n">
        <f aca="false">H8036+I8036</f>
        <v>0</v>
      </c>
      <c r="K8036" s="0" t="n">
        <f aca="false">MIN(IF(C8036=1,F8036-H8036,F8036),Assumptions!$C$13,MAX(0,($B$5-P8035)/$B$6))</f>
        <v>10.7250434</v>
      </c>
      <c r="L8036" s="0" t="n">
        <f aca="false">IF(C8036=1,0,MIN(F8036-K8036,Assumptions!$C$15,MAX(0,$B$10-O8035-M8036)))</f>
        <v>0</v>
      </c>
      <c r="M8036" s="0" t="n">
        <f aca="false">'Profiles 8760'!H8025</f>
        <v>24800</v>
      </c>
      <c r="N8036" s="0" t="n">
        <f aca="false">J8036+L8036</f>
        <v>0</v>
      </c>
      <c r="O8036" s="0" t="n">
        <f aca="false">O8035+N8036</f>
        <v>742362.680700478</v>
      </c>
      <c r="P8036" s="0" t="n">
        <f aca="false">MIN($B$5,P8035+K8036*$B$6-I8036)</f>
        <v>226.2067326464</v>
      </c>
      <c r="Q8036" s="0" t="n">
        <f aca="false">MAX(0,F8036-H8036-K8036-L8036)</f>
        <v>0</v>
      </c>
    </row>
    <row r="8037" customFormat="false" ht="15" hidden="false" customHeight="false" outlineLevel="0" collapsed="false">
      <c r="A8037" s="0" t="n">
        <f aca="false">'Profiles 8760'!A8026</f>
        <v>8024</v>
      </c>
      <c r="B8037" s="0" t="n">
        <f aca="false">'Profiles 8760'!B8026</f>
        <v>12</v>
      </c>
      <c r="C8037" s="0" t="n">
        <f aca="false">'Profiles 8760'!E8026</f>
        <v>1</v>
      </c>
      <c r="D8037" s="0" t="n">
        <f aca="false">'Profiles 8760'!F8026</f>
        <v>0.046221</v>
      </c>
      <c r="E8037" s="0" t="n">
        <f aca="false">'Profiles 8760'!G8026</f>
        <v>0.202812</v>
      </c>
      <c r="F8037" s="0" t="n">
        <f aca="false">D8037*Assumptions!$C$11*$B$7+E8037*Assumptions!$C$12*$B$8</f>
        <v>21.6436356</v>
      </c>
      <c r="G8037" s="0" t="n">
        <f aca="false">C8037*Assumptions!$C$15</f>
        <v>200</v>
      </c>
      <c r="H8037" s="0" t="n">
        <f aca="false">MIN(F8037,G8037)</f>
        <v>21.6436356</v>
      </c>
      <c r="I8037" s="0" t="n">
        <f aca="false">IF(C8037=1,MIN(G8037-H8037,Assumptions!$C$13,P8036),0)</f>
        <v>178.3563644</v>
      </c>
      <c r="J8037" s="0" t="n">
        <f aca="false">H8037+I8037</f>
        <v>200</v>
      </c>
      <c r="K8037" s="0" t="n">
        <f aca="false">MIN(IF(C8037=1,F8037-H8037,F8037),Assumptions!$C$13,MAX(0,($B$5-P8036)/$B$6))</f>
        <v>0</v>
      </c>
      <c r="L8037" s="0" t="n">
        <f aca="false">IF(C8037=1,0,MIN(F8037-K8037,Assumptions!$C$15,MAX(0,$B$10-O8036-M8037)))</f>
        <v>0</v>
      </c>
      <c r="M8037" s="0" t="n">
        <f aca="false">'Profiles 8760'!H8026</f>
        <v>24600</v>
      </c>
      <c r="N8037" s="0" t="n">
        <f aca="false">J8037+L8037</f>
        <v>200</v>
      </c>
      <c r="O8037" s="0" t="n">
        <f aca="false">O8036+N8037</f>
        <v>742562.680700478</v>
      </c>
      <c r="P8037" s="0" t="n">
        <f aca="false">MIN($B$5,P8036+K8037*$B$6-I8037)</f>
        <v>47.8503682464</v>
      </c>
      <c r="Q8037" s="0" t="n">
        <f aca="false">MAX(0,F8037-H8037-K8037-L8037)</f>
        <v>0</v>
      </c>
    </row>
    <row r="8038" customFormat="false" ht="15" hidden="false" customHeight="false" outlineLevel="0" collapsed="false">
      <c r="A8038" s="0" t="n">
        <f aca="false">'Profiles 8760'!A8027</f>
        <v>8025</v>
      </c>
      <c r="B8038" s="0" t="n">
        <f aca="false">'Profiles 8760'!B8027</f>
        <v>12</v>
      </c>
      <c r="C8038" s="0" t="n">
        <f aca="false">'Profiles 8760'!E8027</f>
        <v>1</v>
      </c>
      <c r="D8038" s="0" t="n">
        <f aca="false">'Profiles 8760'!F8027</f>
        <v>0.32415</v>
      </c>
      <c r="E8038" s="0" t="n">
        <f aca="false">'Profiles 8760'!G8027</f>
        <v>0.30634</v>
      </c>
      <c r="F8038" s="0" t="n">
        <f aca="false">D8038*Assumptions!$C$11*$B$7+E8038*Assumptions!$C$12*$B$8</f>
        <v>106.143826</v>
      </c>
      <c r="G8038" s="0" t="n">
        <f aca="false">C8038*Assumptions!$C$15</f>
        <v>200</v>
      </c>
      <c r="H8038" s="0" t="n">
        <f aca="false">MIN(F8038,G8038)</f>
        <v>106.143826</v>
      </c>
      <c r="I8038" s="0" t="n">
        <f aca="false">IF(C8038=1,MIN(G8038-H8038,Assumptions!$C$13,P8037),0)</f>
        <v>47.8503682464</v>
      </c>
      <c r="J8038" s="0" t="n">
        <f aca="false">H8038+I8038</f>
        <v>153.9941942464</v>
      </c>
      <c r="K8038" s="0" t="n">
        <f aca="false">MIN(IF(C8038=1,F8038-H8038,F8038),Assumptions!$C$13,MAX(0,($B$5-P8037)/$B$6))</f>
        <v>0</v>
      </c>
      <c r="L8038" s="0" t="n">
        <f aca="false">IF(C8038=1,0,MIN(F8038-K8038,Assumptions!$C$15,MAX(0,$B$10-O8037-M8038)))</f>
        <v>0</v>
      </c>
      <c r="M8038" s="0" t="n">
        <f aca="false">'Profiles 8760'!H8027</f>
        <v>24400</v>
      </c>
      <c r="N8038" s="0" t="n">
        <f aca="false">J8038+L8038</f>
        <v>153.9941942464</v>
      </c>
      <c r="O8038" s="0" t="n">
        <f aca="false">O8037+N8038</f>
        <v>742716.674894724</v>
      </c>
      <c r="P8038" s="0" t="n">
        <f aca="false">MIN($B$5,P8037+K8038*$B$6-I8038)</f>
        <v>0</v>
      </c>
      <c r="Q8038" s="0" t="n">
        <f aca="false">MAX(0,F8038-H8038-K8038-L8038)</f>
        <v>0</v>
      </c>
    </row>
    <row r="8039" customFormat="false" ht="15" hidden="false" customHeight="false" outlineLevel="0" collapsed="false">
      <c r="A8039" s="0" t="n">
        <f aca="false">'Profiles 8760'!A8028</f>
        <v>8026</v>
      </c>
      <c r="B8039" s="0" t="n">
        <f aca="false">'Profiles 8760'!B8028</f>
        <v>12</v>
      </c>
      <c r="C8039" s="0" t="n">
        <f aca="false">'Profiles 8760'!E8028</f>
        <v>0</v>
      </c>
      <c r="D8039" s="0" t="n">
        <f aca="false">'Profiles 8760'!F8028</f>
        <v>0.651182</v>
      </c>
      <c r="E8039" s="0" t="n">
        <f aca="false">'Profiles 8760'!G8028</f>
        <v>0.409143</v>
      </c>
      <c r="F8039" s="0" t="n">
        <f aca="false">D8039*Assumptions!$C$11*$B$7+E8039*Assumptions!$C$12*$B$8</f>
        <v>204.7953103</v>
      </c>
      <c r="G8039" s="0" t="n">
        <f aca="false">C8039*Assumptions!$C$15</f>
        <v>0</v>
      </c>
      <c r="H8039" s="0" t="n">
        <f aca="false">MIN(F8039,G8039)</f>
        <v>0</v>
      </c>
      <c r="I8039" s="0" t="n">
        <f aca="false">IF(C8039=1,MIN(G8039-H8039,Assumptions!$C$13,P8038),0)</f>
        <v>0</v>
      </c>
      <c r="J8039" s="0" t="n">
        <f aca="false">H8039+I8039</f>
        <v>0</v>
      </c>
      <c r="K8039" s="0" t="n">
        <f aca="false">MIN(IF(C8039=1,F8039-H8039,F8039),Assumptions!$C$13,MAX(0,($B$5-P8038)/$B$6))</f>
        <v>180</v>
      </c>
      <c r="L8039" s="0" t="n">
        <f aca="false">IF(C8039=1,0,MIN(F8039-K8039,Assumptions!$C$15,MAX(0,$B$10-O8038-M8039)))</f>
        <v>24.7953103</v>
      </c>
      <c r="M8039" s="0" t="n">
        <f aca="false">'Profiles 8760'!H8028</f>
        <v>24400</v>
      </c>
      <c r="N8039" s="0" t="n">
        <f aca="false">J8039+L8039</f>
        <v>24.7953103</v>
      </c>
      <c r="O8039" s="0" t="n">
        <f aca="false">O8038+N8039</f>
        <v>742741.470205024</v>
      </c>
      <c r="P8039" s="0" t="n">
        <f aca="false">MIN($B$5,P8038+K8039*$B$6-I8039)</f>
        <v>156.024</v>
      </c>
      <c r="Q8039" s="0" t="n">
        <f aca="false">MAX(0,F8039-H8039-K8039-L8039)</f>
        <v>0</v>
      </c>
    </row>
    <row r="8040" customFormat="false" ht="15" hidden="false" customHeight="false" outlineLevel="0" collapsed="false">
      <c r="A8040" s="0" t="n">
        <f aca="false">'Profiles 8760'!A8029</f>
        <v>8027</v>
      </c>
      <c r="B8040" s="0" t="n">
        <f aca="false">'Profiles 8760'!B8029</f>
        <v>12</v>
      </c>
      <c r="C8040" s="0" t="n">
        <f aca="false">'Profiles 8760'!E8029</f>
        <v>0</v>
      </c>
      <c r="D8040" s="0" t="n">
        <f aca="false">'Profiles 8760'!F8029</f>
        <v>0.943727</v>
      </c>
      <c r="E8040" s="0" t="n">
        <f aca="false">'Profiles 8760'!G8029</f>
        <v>0.495077</v>
      </c>
      <c r="F8040" s="0" t="n">
        <f aca="false">D8040*Assumptions!$C$11*$B$7+E8040*Assumptions!$C$12*$B$8</f>
        <v>292.7970069</v>
      </c>
      <c r="G8040" s="0" t="n">
        <f aca="false">C8040*Assumptions!$C$15</f>
        <v>0</v>
      </c>
      <c r="H8040" s="0" t="n">
        <f aca="false">MIN(F8040,G8040)</f>
        <v>0</v>
      </c>
      <c r="I8040" s="0" t="n">
        <f aca="false">IF(C8040=1,MIN(G8040-H8040,Assumptions!$C$13,P8039),0)</f>
        <v>0</v>
      </c>
      <c r="J8040" s="0" t="n">
        <f aca="false">H8040+I8040</f>
        <v>0</v>
      </c>
      <c r="K8040" s="0" t="n">
        <f aca="false">MIN(IF(C8040=1,F8040-H8040,F8040),Assumptions!$C$13,MAX(0,($B$5-P8039)/$B$6))</f>
        <v>180</v>
      </c>
      <c r="L8040" s="0" t="n">
        <f aca="false">IF(C8040=1,0,MIN(F8040-K8040,Assumptions!$C$15,MAX(0,$B$10-O8039-M8040)))</f>
        <v>112.7970069</v>
      </c>
      <c r="M8040" s="0" t="n">
        <f aca="false">'Profiles 8760'!H8029</f>
        <v>24400</v>
      </c>
      <c r="N8040" s="0" t="n">
        <f aca="false">J8040+L8040</f>
        <v>112.7970069</v>
      </c>
      <c r="O8040" s="0" t="n">
        <f aca="false">O8039+N8040</f>
        <v>742854.267211924</v>
      </c>
      <c r="P8040" s="0" t="n">
        <f aca="false">MIN($B$5,P8039+K8040*$B$6-I8040)</f>
        <v>312.048</v>
      </c>
      <c r="Q8040" s="0" t="n">
        <f aca="false">MAX(0,F8040-H8040-K8040-L8040)</f>
        <v>0</v>
      </c>
    </row>
    <row r="8041" customFormat="false" ht="15" hidden="false" customHeight="false" outlineLevel="0" collapsed="false">
      <c r="A8041" s="0" t="n">
        <f aca="false">'Profiles 8760'!A8030</f>
        <v>8028</v>
      </c>
      <c r="B8041" s="0" t="n">
        <f aca="false">'Profiles 8760'!B8030</f>
        <v>12</v>
      </c>
      <c r="C8041" s="0" t="n">
        <f aca="false">'Profiles 8760'!E8030</f>
        <v>0</v>
      </c>
      <c r="D8041" s="0" t="n">
        <f aca="false">'Profiles 8760'!F8030</f>
        <v>1</v>
      </c>
      <c r="E8041" s="0" t="n">
        <f aca="false">'Profiles 8760'!G8030</f>
        <v>0.427321</v>
      </c>
      <c r="F8041" s="0" t="n">
        <f aca="false">D8041*Assumptions!$C$11*$B$7+E8041*Assumptions!$C$12*$B$8</f>
        <v>306.2774289</v>
      </c>
      <c r="G8041" s="0" t="n">
        <f aca="false">C8041*Assumptions!$C$15</f>
        <v>0</v>
      </c>
      <c r="H8041" s="0" t="n">
        <f aca="false">MIN(F8041,G8041)</f>
        <v>0</v>
      </c>
      <c r="I8041" s="0" t="n">
        <f aca="false">IF(C8041=1,MIN(G8041-H8041,Assumptions!$C$13,P8040),0)</f>
        <v>0</v>
      </c>
      <c r="J8041" s="0" t="n">
        <f aca="false">H8041+I8041</f>
        <v>0</v>
      </c>
      <c r="K8041" s="0" t="n">
        <f aca="false">MIN(IF(C8041=1,F8041-H8041,F8041),Assumptions!$C$13,MAX(0,($B$5-P8040)/$B$6))</f>
        <v>180</v>
      </c>
      <c r="L8041" s="0" t="n">
        <f aca="false">IF(C8041=1,0,MIN(F8041-K8041,Assumptions!$C$15,MAX(0,$B$10-O8040-M8041)))</f>
        <v>126.2774289</v>
      </c>
      <c r="M8041" s="0" t="n">
        <f aca="false">'Profiles 8760'!H8030</f>
        <v>24400</v>
      </c>
      <c r="N8041" s="0" t="n">
        <f aca="false">J8041+L8041</f>
        <v>126.2774289</v>
      </c>
      <c r="O8041" s="0" t="n">
        <f aca="false">O8040+N8041</f>
        <v>742980.544640824</v>
      </c>
      <c r="P8041" s="0" t="n">
        <f aca="false">MIN($B$5,P8040+K8041*$B$6-I8041)</f>
        <v>468.072</v>
      </c>
      <c r="Q8041" s="0" t="n">
        <f aca="false">MAX(0,F8041-H8041-K8041-L8041)</f>
        <v>0</v>
      </c>
    </row>
    <row r="8042" customFormat="false" ht="15" hidden="false" customHeight="false" outlineLevel="0" collapsed="false">
      <c r="A8042" s="0" t="n">
        <f aca="false">'Profiles 8760'!A8031</f>
        <v>8029</v>
      </c>
      <c r="B8042" s="0" t="n">
        <f aca="false">'Profiles 8760'!B8031</f>
        <v>12</v>
      </c>
      <c r="C8042" s="0" t="n">
        <f aca="false">'Profiles 8760'!E8031</f>
        <v>0</v>
      </c>
      <c r="D8042" s="0" t="n">
        <f aca="false">'Profiles 8760'!F8031</f>
        <v>1</v>
      </c>
      <c r="E8042" s="0" t="n">
        <f aca="false">'Profiles 8760'!G8031</f>
        <v>0.396577</v>
      </c>
      <c r="F8042" s="0" t="n">
        <f aca="false">D8042*Assumptions!$C$11*$B$7+E8042*Assumptions!$C$12*$B$8</f>
        <v>305.0199993</v>
      </c>
      <c r="G8042" s="0" t="n">
        <f aca="false">C8042*Assumptions!$C$15</f>
        <v>0</v>
      </c>
      <c r="H8042" s="0" t="n">
        <f aca="false">MIN(F8042,G8042)</f>
        <v>0</v>
      </c>
      <c r="I8042" s="0" t="n">
        <f aca="false">IF(C8042=1,MIN(G8042-H8042,Assumptions!$C$13,P8041),0)</f>
        <v>0</v>
      </c>
      <c r="J8042" s="0" t="n">
        <f aca="false">H8042+I8042</f>
        <v>0</v>
      </c>
      <c r="K8042" s="0" t="n">
        <f aca="false">MIN(IF(C8042=1,F8042-H8042,F8042),Assumptions!$C$13,MAX(0,($B$5-P8041)/$B$6))</f>
        <v>49.3054914628519</v>
      </c>
      <c r="L8042" s="0" t="n">
        <f aca="false">IF(C8042=1,0,MIN(F8042-K8042,Assumptions!$C$15,MAX(0,$B$10-O8041-M8042)))</f>
        <v>200</v>
      </c>
      <c r="M8042" s="0" t="n">
        <f aca="false">'Profiles 8760'!H8031</f>
        <v>24400</v>
      </c>
      <c r="N8042" s="0" t="n">
        <f aca="false">J8042+L8042</f>
        <v>200</v>
      </c>
      <c r="O8042" s="0" t="n">
        <f aca="false">O8041+N8042</f>
        <v>743180.544640824</v>
      </c>
      <c r="P8042" s="0" t="n">
        <f aca="false">MIN($B$5,P8041+K8042*$B$6-I8042)</f>
        <v>510.81</v>
      </c>
      <c r="Q8042" s="0" t="n">
        <f aca="false">MAX(0,F8042-H8042-K8042-L8042)</f>
        <v>55.7145078371481</v>
      </c>
    </row>
    <row r="8043" customFormat="false" ht="15" hidden="false" customHeight="false" outlineLevel="0" collapsed="false">
      <c r="A8043" s="0" t="n">
        <f aca="false">'Profiles 8760'!A8032</f>
        <v>8030</v>
      </c>
      <c r="B8043" s="0" t="n">
        <f aca="false">'Profiles 8760'!B8032</f>
        <v>12</v>
      </c>
      <c r="C8043" s="0" t="n">
        <f aca="false">'Profiles 8760'!E8032</f>
        <v>0</v>
      </c>
      <c r="D8043" s="0" t="n">
        <f aca="false">'Profiles 8760'!F8032</f>
        <v>1</v>
      </c>
      <c r="E8043" s="0" t="n">
        <f aca="false">'Profiles 8760'!G8032</f>
        <v>0.807419</v>
      </c>
      <c r="F8043" s="0" t="n">
        <f aca="false">D8043*Assumptions!$C$11*$B$7+E8043*Assumptions!$C$12*$B$8</f>
        <v>321.8234371</v>
      </c>
      <c r="G8043" s="0" t="n">
        <f aca="false">C8043*Assumptions!$C$15</f>
        <v>0</v>
      </c>
      <c r="H8043" s="0" t="n">
        <f aca="false">MIN(F8043,G8043)</f>
        <v>0</v>
      </c>
      <c r="I8043" s="0" t="n">
        <f aca="false">IF(C8043=1,MIN(G8043-H8043,Assumptions!$C$13,P8042),0)</f>
        <v>0</v>
      </c>
      <c r="J8043" s="0" t="n">
        <f aca="false">H8043+I8043</f>
        <v>0</v>
      </c>
      <c r="K8043" s="0" t="n">
        <f aca="false">MIN(IF(C8043=1,F8043-H8043,F8043),Assumptions!$C$13,MAX(0,($B$5-P8042)/$B$6))</f>
        <v>0</v>
      </c>
      <c r="L8043" s="0" t="n">
        <f aca="false">IF(C8043=1,0,MIN(F8043-K8043,Assumptions!$C$15,MAX(0,$B$10-O8042-M8043)))</f>
        <v>200</v>
      </c>
      <c r="M8043" s="0" t="n">
        <f aca="false">'Profiles 8760'!H8032</f>
        <v>24400</v>
      </c>
      <c r="N8043" s="0" t="n">
        <f aca="false">J8043+L8043</f>
        <v>200</v>
      </c>
      <c r="O8043" s="0" t="n">
        <f aca="false">O8042+N8043</f>
        <v>743380.544640824</v>
      </c>
      <c r="P8043" s="0" t="n">
        <f aca="false">MIN($B$5,P8042+K8043*$B$6-I8043)</f>
        <v>510.81</v>
      </c>
      <c r="Q8043" s="0" t="n">
        <f aca="false">MAX(0,F8043-H8043-K8043-L8043)</f>
        <v>121.8234371</v>
      </c>
    </row>
    <row r="8044" customFormat="false" ht="15" hidden="false" customHeight="false" outlineLevel="0" collapsed="false">
      <c r="A8044" s="0" t="n">
        <f aca="false">'Profiles 8760'!A8033</f>
        <v>8031</v>
      </c>
      <c r="B8044" s="0" t="n">
        <f aca="false">'Profiles 8760'!B8033</f>
        <v>12</v>
      </c>
      <c r="C8044" s="0" t="n">
        <f aca="false">'Profiles 8760'!E8033</f>
        <v>0</v>
      </c>
      <c r="D8044" s="0" t="n">
        <f aca="false">'Profiles 8760'!F8033</f>
        <v>0.943727</v>
      </c>
      <c r="E8044" s="0" t="n">
        <f aca="false">'Profiles 8760'!G8033</f>
        <v>0.663828</v>
      </c>
      <c r="F8044" s="0" t="n">
        <f aca="false">D8044*Assumptions!$C$11*$B$7+E8044*Assumptions!$C$12*$B$8</f>
        <v>299.6989228</v>
      </c>
      <c r="G8044" s="0" t="n">
        <f aca="false">C8044*Assumptions!$C$15</f>
        <v>0</v>
      </c>
      <c r="H8044" s="0" t="n">
        <f aca="false">MIN(F8044,G8044)</f>
        <v>0</v>
      </c>
      <c r="I8044" s="0" t="n">
        <f aca="false">IF(C8044=1,MIN(G8044-H8044,Assumptions!$C$13,P8043),0)</f>
        <v>0</v>
      </c>
      <c r="J8044" s="0" t="n">
        <f aca="false">H8044+I8044</f>
        <v>0</v>
      </c>
      <c r="K8044" s="0" t="n">
        <f aca="false">MIN(IF(C8044=1,F8044-H8044,F8044),Assumptions!$C$13,MAX(0,($B$5-P8043)/$B$6))</f>
        <v>0</v>
      </c>
      <c r="L8044" s="0" t="n">
        <f aca="false">IF(C8044=1,0,MIN(F8044-K8044,Assumptions!$C$15,MAX(0,$B$10-O8043-M8044)))</f>
        <v>200</v>
      </c>
      <c r="M8044" s="0" t="n">
        <f aca="false">'Profiles 8760'!H8033</f>
        <v>24400</v>
      </c>
      <c r="N8044" s="0" t="n">
        <f aca="false">J8044+L8044</f>
        <v>200</v>
      </c>
      <c r="O8044" s="0" t="n">
        <f aca="false">O8043+N8044</f>
        <v>743580.544640824</v>
      </c>
      <c r="P8044" s="0" t="n">
        <f aca="false">MIN($B$5,P8043+K8044*$B$6-I8044)</f>
        <v>510.81</v>
      </c>
      <c r="Q8044" s="0" t="n">
        <f aca="false">MAX(0,F8044-H8044-K8044-L8044)</f>
        <v>99.6989228000001</v>
      </c>
    </row>
    <row r="8045" customFormat="false" ht="15" hidden="false" customHeight="false" outlineLevel="0" collapsed="false">
      <c r="A8045" s="0" t="n">
        <f aca="false">'Profiles 8760'!A8034</f>
        <v>8032</v>
      </c>
      <c r="B8045" s="0" t="n">
        <f aca="false">'Profiles 8760'!B8034</f>
        <v>12</v>
      </c>
      <c r="C8045" s="0" t="n">
        <f aca="false">'Profiles 8760'!E8034</f>
        <v>0</v>
      </c>
      <c r="D8045" s="0" t="n">
        <f aca="false">'Profiles 8760'!F8034</f>
        <v>0.651182</v>
      </c>
      <c r="E8045" s="0" t="n">
        <f aca="false">'Profiles 8760'!G8034</f>
        <v>0.553272</v>
      </c>
      <c r="F8045" s="0" t="n">
        <f aca="false">D8045*Assumptions!$C$11*$B$7+E8045*Assumptions!$C$12*$B$8</f>
        <v>210.6901864</v>
      </c>
      <c r="G8045" s="0" t="n">
        <f aca="false">C8045*Assumptions!$C$15</f>
        <v>0</v>
      </c>
      <c r="H8045" s="0" t="n">
        <f aca="false">MIN(F8045,G8045)</f>
        <v>0</v>
      </c>
      <c r="I8045" s="0" t="n">
        <f aca="false">IF(C8045=1,MIN(G8045-H8045,Assumptions!$C$13,P8044),0)</f>
        <v>0</v>
      </c>
      <c r="J8045" s="0" t="n">
        <f aca="false">H8045+I8045</f>
        <v>0</v>
      </c>
      <c r="K8045" s="0" t="n">
        <f aca="false">MIN(IF(C8045=1,F8045-H8045,F8045),Assumptions!$C$13,MAX(0,($B$5-P8044)/$B$6))</f>
        <v>0</v>
      </c>
      <c r="L8045" s="0" t="n">
        <f aca="false">IF(C8045=1,0,MIN(F8045-K8045,Assumptions!$C$15,MAX(0,$B$10-O8044-M8045)))</f>
        <v>200</v>
      </c>
      <c r="M8045" s="0" t="n">
        <f aca="false">'Profiles 8760'!H8034</f>
        <v>24400</v>
      </c>
      <c r="N8045" s="0" t="n">
        <f aca="false">J8045+L8045</f>
        <v>200</v>
      </c>
      <c r="O8045" s="0" t="n">
        <f aca="false">O8044+N8045</f>
        <v>743780.544640824</v>
      </c>
      <c r="P8045" s="0" t="n">
        <f aca="false">MIN($B$5,P8044+K8045*$B$6-I8045)</f>
        <v>510.81</v>
      </c>
      <c r="Q8045" s="0" t="n">
        <f aca="false">MAX(0,F8045-H8045-K8045-L8045)</f>
        <v>10.6901864</v>
      </c>
    </row>
    <row r="8046" customFormat="false" ht="15" hidden="false" customHeight="false" outlineLevel="0" collapsed="false">
      <c r="A8046" s="0" t="n">
        <f aca="false">'Profiles 8760'!A8035</f>
        <v>8033</v>
      </c>
      <c r="B8046" s="0" t="n">
        <f aca="false">'Profiles 8760'!B8035</f>
        <v>12</v>
      </c>
      <c r="C8046" s="0" t="n">
        <f aca="false">'Profiles 8760'!E8035</f>
        <v>0</v>
      </c>
      <c r="D8046" s="0" t="n">
        <f aca="false">'Profiles 8760'!F8035</f>
        <v>0.32415</v>
      </c>
      <c r="E8046" s="0" t="n">
        <f aca="false">'Profiles 8760'!G8035</f>
        <v>0.361961</v>
      </c>
      <c r="F8046" s="0" t="n">
        <f aca="false">D8046*Assumptions!$C$11*$B$7+E8046*Assumptions!$C$12*$B$8</f>
        <v>108.4187249</v>
      </c>
      <c r="G8046" s="0" t="n">
        <f aca="false">C8046*Assumptions!$C$15</f>
        <v>0</v>
      </c>
      <c r="H8046" s="0" t="n">
        <f aca="false">MIN(F8046,G8046)</f>
        <v>0</v>
      </c>
      <c r="I8046" s="0" t="n">
        <f aca="false">IF(C8046=1,MIN(G8046-H8046,Assumptions!$C$13,P8045),0)</f>
        <v>0</v>
      </c>
      <c r="J8046" s="0" t="n">
        <f aca="false">H8046+I8046</f>
        <v>0</v>
      </c>
      <c r="K8046" s="0" t="n">
        <f aca="false">MIN(IF(C8046=1,F8046-H8046,F8046),Assumptions!$C$13,MAX(0,($B$5-P8045)/$B$6))</f>
        <v>0</v>
      </c>
      <c r="L8046" s="0" t="n">
        <f aca="false">IF(C8046=1,0,MIN(F8046-K8046,Assumptions!$C$15,MAX(0,$B$10-O8045-M8046)))</f>
        <v>108.4187249</v>
      </c>
      <c r="M8046" s="0" t="n">
        <f aca="false">'Profiles 8760'!H8035</f>
        <v>24400</v>
      </c>
      <c r="N8046" s="0" t="n">
        <f aca="false">J8046+L8046</f>
        <v>108.4187249</v>
      </c>
      <c r="O8046" s="0" t="n">
        <f aca="false">O8045+N8046</f>
        <v>743888.963365724</v>
      </c>
      <c r="P8046" s="0" t="n">
        <f aca="false">MIN($B$5,P8045+K8046*$B$6-I8046)</f>
        <v>510.81</v>
      </c>
      <c r="Q8046" s="0" t="n">
        <f aca="false">MAX(0,F8046-H8046-K8046-L8046)</f>
        <v>0</v>
      </c>
    </row>
    <row r="8047" customFormat="false" ht="15" hidden="false" customHeight="false" outlineLevel="0" collapsed="false">
      <c r="A8047" s="0" t="n">
        <f aca="false">'Profiles 8760'!A8036</f>
        <v>8034</v>
      </c>
      <c r="B8047" s="0" t="n">
        <f aca="false">'Profiles 8760'!B8036</f>
        <v>12</v>
      </c>
      <c r="C8047" s="0" t="n">
        <f aca="false">'Profiles 8760'!E8036</f>
        <v>0</v>
      </c>
      <c r="D8047" s="0" t="n">
        <f aca="false">'Profiles 8760'!F8036</f>
        <v>0.046221</v>
      </c>
      <c r="E8047" s="0" t="n">
        <f aca="false">'Profiles 8760'!G8036</f>
        <v>0.531188</v>
      </c>
      <c r="F8047" s="0" t="n">
        <f aca="false">D8047*Assumptions!$C$11*$B$7+E8047*Assumptions!$C$12*$B$8</f>
        <v>35.074214</v>
      </c>
      <c r="G8047" s="0" t="n">
        <f aca="false">C8047*Assumptions!$C$15</f>
        <v>0</v>
      </c>
      <c r="H8047" s="0" t="n">
        <f aca="false">MIN(F8047,G8047)</f>
        <v>0</v>
      </c>
      <c r="I8047" s="0" t="n">
        <f aca="false">IF(C8047=1,MIN(G8047-H8047,Assumptions!$C$13,P8046),0)</f>
        <v>0</v>
      </c>
      <c r="J8047" s="0" t="n">
        <f aca="false">H8047+I8047</f>
        <v>0</v>
      </c>
      <c r="K8047" s="0" t="n">
        <f aca="false">MIN(IF(C8047=1,F8047-H8047,F8047),Assumptions!$C$13,MAX(0,($B$5-P8046)/$B$6))</f>
        <v>0</v>
      </c>
      <c r="L8047" s="0" t="n">
        <f aca="false">IF(C8047=1,0,MIN(F8047-K8047,Assumptions!$C$15,MAX(0,$B$10-O8046-M8047)))</f>
        <v>35.074214</v>
      </c>
      <c r="M8047" s="0" t="n">
        <f aca="false">'Profiles 8760'!H8036</f>
        <v>24400</v>
      </c>
      <c r="N8047" s="0" t="n">
        <f aca="false">J8047+L8047</f>
        <v>35.074214</v>
      </c>
      <c r="O8047" s="0" t="n">
        <f aca="false">O8046+N8047</f>
        <v>743924.037579724</v>
      </c>
      <c r="P8047" s="0" t="n">
        <f aca="false">MIN($B$5,P8046+K8047*$B$6-I8047)</f>
        <v>510.81</v>
      </c>
      <c r="Q8047" s="0" t="n">
        <f aca="false">MAX(0,F8047-H8047-K8047-L8047)</f>
        <v>0</v>
      </c>
    </row>
    <row r="8048" customFormat="false" ht="15" hidden="false" customHeight="false" outlineLevel="0" collapsed="false">
      <c r="A8048" s="0" t="n">
        <f aca="false">'Profiles 8760'!A8037</f>
        <v>8035</v>
      </c>
      <c r="B8048" s="0" t="n">
        <f aca="false">'Profiles 8760'!B8037</f>
        <v>12</v>
      </c>
      <c r="C8048" s="0" t="n">
        <f aca="false">'Profiles 8760'!E8037</f>
        <v>0</v>
      </c>
      <c r="D8048" s="0" t="n">
        <f aca="false">'Profiles 8760'!F8037</f>
        <v>0</v>
      </c>
      <c r="E8048" s="0" t="n">
        <f aca="false">'Profiles 8760'!G8037</f>
        <v>0.625504</v>
      </c>
      <c r="F8048" s="0" t="n">
        <f aca="false">D8048*Assumptions!$C$11*$B$7+E8048*Assumptions!$C$12*$B$8</f>
        <v>25.5831136</v>
      </c>
      <c r="G8048" s="0" t="n">
        <f aca="false">C8048*Assumptions!$C$15</f>
        <v>0</v>
      </c>
      <c r="H8048" s="0" t="n">
        <f aca="false">MIN(F8048,G8048)</f>
        <v>0</v>
      </c>
      <c r="I8048" s="0" t="n">
        <f aca="false">IF(C8048=1,MIN(G8048-H8048,Assumptions!$C$13,P8047),0)</f>
        <v>0</v>
      </c>
      <c r="J8048" s="0" t="n">
        <f aca="false">H8048+I8048</f>
        <v>0</v>
      </c>
      <c r="K8048" s="0" t="n">
        <f aca="false">MIN(IF(C8048=1,F8048-H8048,F8048),Assumptions!$C$13,MAX(0,($B$5-P8047)/$B$6))</f>
        <v>0</v>
      </c>
      <c r="L8048" s="0" t="n">
        <f aca="false">IF(C8048=1,0,MIN(F8048-K8048,Assumptions!$C$15,MAX(0,$B$10-O8047-M8048)))</f>
        <v>25.5831136</v>
      </c>
      <c r="M8048" s="0" t="n">
        <f aca="false">'Profiles 8760'!H8037</f>
        <v>24400</v>
      </c>
      <c r="N8048" s="0" t="n">
        <f aca="false">J8048+L8048</f>
        <v>25.5831136</v>
      </c>
      <c r="O8048" s="0" t="n">
        <f aca="false">O8047+N8048</f>
        <v>743949.620693324</v>
      </c>
      <c r="P8048" s="0" t="n">
        <f aca="false">MIN($B$5,P8047+K8048*$B$6-I8048)</f>
        <v>510.81</v>
      </c>
      <c r="Q8048" s="0" t="n">
        <f aca="false">MAX(0,F8048-H8048-K8048-L8048)</f>
        <v>0</v>
      </c>
    </row>
    <row r="8049" customFormat="false" ht="15" hidden="false" customHeight="false" outlineLevel="0" collapsed="false">
      <c r="A8049" s="0" t="n">
        <f aca="false">'Profiles 8760'!A8038</f>
        <v>8036</v>
      </c>
      <c r="B8049" s="0" t="n">
        <f aca="false">'Profiles 8760'!B8038</f>
        <v>12</v>
      </c>
      <c r="C8049" s="0" t="n">
        <f aca="false">'Profiles 8760'!E8038</f>
        <v>1</v>
      </c>
      <c r="D8049" s="0" t="n">
        <f aca="false">'Profiles 8760'!F8038</f>
        <v>0</v>
      </c>
      <c r="E8049" s="0" t="n">
        <f aca="false">'Profiles 8760'!G8038</f>
        <v>0.474886</v>
      </c>
      <c r="F8049" s="0" t="n">
        <f aca="false">D8049*Assumptions!$C$11*$B$7+E8049*Assumptions!$C$12*$B$8</f>
        <v>19.4228374</v>
      </c>
      <c r="G8049" s="0" t="n">
        <f aca="false">C8049*Assumptions!$C$15</f>
        <v>200</v>
      </c>
      <c r="H8049" s="0" t="n">
        <f aca="false">MIN(F8049,G8049)</f>
        <v>19.4228374</v>
      </c>
      <c r="I8049" s="0" t="n">
        <f aca="false">IF(C8049=1,MIN(G8049-H8049,Assumptions!$C$13,P8048),0)</f>
        <v>180</v>
      </c>
      <c r="J8049" s="0" t="n">
        <f aca="false">H8049+I8049</f>
        <v>199.4228374</v>
      </c>
      <c r="K8049" s="0" t="n">
        <f aca="false">MIN(IF(C8049=1,F8049-H8049,F8049),Assumptions!$C$13,MAX(0,($B$5-P8048)/$B$6))</f>
        <v>0</v>
      </c>
      <c r="L8049" s="0" t="n">
        <f aca="false">IF(C8049=1,0,MIN(F8049-K8049,Assumptions!$C$15,MAX(0,$B$10-O8048-M8049)))</f>
        <v>0</v>
      </c>
      <c r="M8049" s="0" t="n">
        <f aca="false">'Profiles 8760'!H8038</f>
        <v>24200</v>
      </c>
      <c r="N8049" s="0" t="n">
        <f aca="false">J8049+L8049</f>
        <v>199.4228374</v>
      </c>
      <c r="O8049" s="0" t="n">
        <f aca="false">O8048+N8049</f>
        <v>744149.043530724</v>
      </c>
      <c r="P8049" s="0" t="n">
        <f aca="false">MIN($B$5,P8048+K8049*$B$6-I8049)</f>
        <v>330.81</v>
      </c>
      <c r="Q8049" s="0" t="n">
        <f aca="false">MAX(0,F8049-H8049-K8049-L8049)</f>
        <v>0</v>
      </c>
    </row>
    <row r="8050" customFormat="false" ht="15" hidden="false" customHeight="false" outlineLevel="0" collapsed="false">
      <c r="A8050" s="0" t="n">
        <f aca="false">'Profiles 8760'!A8039</f>
        <v>8037</v>
      </c>
      <c r="B8050" s="0" t="n">
        <f aca="false">'Profiles 8760'!B8039</f>
        <v>12</v>
      </c>
      <c r="C8050" s="0" t="n">
        <f aca="false">'Profiles 8760'!E8039</f>
        <v>1</v>
      </c>
      <c r="D8050" s="0" t="n">
        <f aca="false">'Profiles 8760'!F8039</f>
        <v>0</v>
      </c>
      <c r="E8050" s="0" t="n">
        <f aca="false">'Profiles 8760'!G8039</f>
        <v>0.443589</v>
      </c>
      <c r="F8050" s="0" t="n">
        <f aca="false">D8050*Assumptions!$C$11*$B$7+E8050*Assumptions!$C$12*$B$8</f>
        <v>18.1427901</v>
      </c>
      <c r="G8050" s="0" t="n">
        <f aca="false">C8050*Assumptions!$C$15</f>
        <v>200</v>
      </c>
      <c r="H8050" s="0" t="n">
        <f aca="false">MIN(F8050,G8050)</f>
        <v>18.1427901</v>
      </c>
      <c r="I8050" s="0" t="n">
        <f aca="false">IF(C8050=1,MIN(G8050-H8050,Assumptions!$C$13,P8049),0)</f>
        <v>180</v>
      </c>
      <c r="J8050" s="0" t="n">
        <f aca="false">H8050+I8050</f>
        <v>198.1427901</v>
      </c>
      <c r="K8050" s="0" t="n">
        <f aca="false">MIN(IF(C8050=1,F8050-H8050,F8050),Assumptions!$C$13,MAX(0,($B$5-P8049)/$B$6))</f>
        <v>0</v>
      </c>
      <c r="L8050" s="0" t="n">
        <f aca="false">IF(C8050=1,0,MIN(F8050-K8050,Assumptions!$C$15,MAX(0,$B$10-O8049-M8050)))</f>
        <v>0</v>
      </c>
      <c r="M8050" s="0" t="n">
        <f aca="false">'Profiles 8760'!H8039</f>
        <v>24000</v>
      </c>
      <c r="N8050" s="0" t="n">
        <f aca="false">J8050+L8050</f>
        <v>198.1427901</v>
      </c>
      <c r="O8050" s="0" t="n">
        <f aca="false">O8049+N8050</f>
        <v>744347.186320824</v>
      </c>
      <c r="P8050" s="0" t="n">
        <f aca="false">MIN($B$5,P8049+K8050*$B$6-I8050)</f>
        <v>150.81</v>
      </c>
      <c r="Q8050" s="0" t="n">
        <f aca="false">MAX(0,F8050-H8050-K8050-L8050)</f>
        <v>0</v>
      </c>
    </row>
    <row r="8051" customFormat="false" ht="15" hidden="false" customHeight="false" outlineLevel="0" collapsed="false">
      <c r="A8051" s="0" t="n">
        <f aca="false">'Profiles 8760'!A8040</f>
        <v>8038</v>
      </c>
      <c r="B8051" s="0" t="n">
        <f aca="false">'Profiles 8760'!B8040</f>
        <v>12</v>
      </c>
      <c r="C8051" s="0" t="n">
        <f aca="false">'Profiles 8760'!E8040</f>
        <v>0</v>
      </c>
      <c r="D8051" s="0" t="n">
        <f aca="false">'Profiles 8760'!F8040</f>
        <v>0</v>
      </c>
      <c r="E8051" s="0" t="n">
        <f aca="false">'Profiles 8760'!G8040</f>
        <v>0.333898</v>
      </c>
      <c r="F8051" s="0" t="n">
        <f aca="false">D8051*Assumptions!$C$11*$B$7+E8051*Assumptions!$C$12*$B$8</f>
        <v>13.6564282</v>
      </c>
      <c r="G8051" s="0" t="n">
        <f aca="false">C8051*Assumptions!$C$15</f>
        <v>0</v>
      </c>
      <c r="H8051" s="0" t="n">
        <f aca="false">MIN(F8051,G8051)</f>
        <v>0</v>
      </c>
      <c r="I8051" s="0" t="n">
        <f aca="false">IF(C8051=1,MIN(G8051-H8051,Assumptions!$C$13,P8050),0)</f>
        <v>0</v>
      </c>
      <c r="J8051" s="0" t="n">
        <f aca="false">H8051+I8051</f>
        <v>0</v>
      </c>
      <c r="K8051" s="0" t="n">
        <f aca="false">MIN(IF(C8051=1,F8051-H8051,F8051),Assumptions!$C$13,MAX(0,($B$5-P8050)/$B$6))</f>
        <v>13.6564282</v>
      </c>
      <c r="L8051" s="0" t="n">
        <f aca="false">IF(C8051=1,0,MIN(F8051-K8051,Assumptions!$C$15,MAX(0,$B$10-O8050-M8051)))</f>
        <v>0</v>
      </c>
      <c r="M8051" s="0" t="n">
        <f aca="false">'Profiles 8760'!H8040</f>
        <v>24000</v>
      </c>
      <c r="N8051" s="0" t="n">
        <f aca="false">J8051+L8051</f>
        <v>0</v>
      </c>
      <c r="O8051" s="0" t="n">
        <f aca="false">O8050+N8051</f>
        <v>744347.186320824</v>
      </c>
      <c r="P8051" s="0" t="n">
        <f aca="false">MIN($B$5,P8050+K8051*$B$6-I8051)</f>
        <v>162.64739196376</v>
      </c>
      <c r="Q8051" s="0" t="n">
        <f aca="false">MAX(0,F8051-H8051-K8051-L8051)</f>
        <v>0</v>
      </c>
    </row>
    <row r="8052" customFormat="false" ht="15" hidden="false" customHeight="false" outlineLevel="0" collapsed="false">
      <c r="A8052" s="0" t="n">
        <f aca="false">'Profiles 8760'!A8041</f>
        <v>8039</v>
      </c>
      <c r="B8052" s="0" t="n">
        <f aca="false">'Profiles 8760'!B8041</f>
        <v>12</v>
      </c>
      <c r="C8052" s="0" t="n">
        <f aca="false">'Profiles 8760'!E8041</f>
        <v>0</v>
      </c>
      <c r="D8052" s="0" t="n">
        <f aca="false">'Profiles 8760'!F8041</f>
        <v>0</v>
      </c>
      <c r="E8052" s="0" t="n">
        <f aca="false">'Profiles 8760'!G8041</f>
        <v>0.303349</v>
      </c>
      <c r="F8052" s="0" t="n">
        <f aca="false">D8052*Assumptions!$C$11*$B$7+E8052*Assumptions!$C$12*$B$8</f>
        <v>12.4069741</v>
      </c>
      <c r="G8052" s="0" t="n">
        <f aca="false">C8052*Assumptions!$C$15</f>
        <v>0</v>
      </c>
      <c r="H8052" s="0" t="n">
        <f aca="false">MIN(F8052,G8052)</f>
        <v>0</v>
      </c>
      <c r="I8052" s="0" t="n">
        <f aca="false">IF(C8052=1,MIN(G8052-H8052,Assumptions!$C$13,P8051),0)</f>
        <v>0</v>
      </c>
      <c r="J8052" s="0" t="n">
        <f aca="false">H8052+I8052</f>
        <v>0</v>
      </c>
      <c r="K8052" s="0" t="n">
        <f aca="false">MIN(IF(C8052=1,F8052-H8052,F8052),Assumptions!$C$13,MAX(0,($B$5-P8051)/$B$6))</f>
        <v>12.4069741</v>
      </c>
      <c r="L8052" s="0" t="n">
        <f aca="false">IF(C8052=1,0,MIN(F8052-K8052,Assumptions!$C$15,MAX(0,$B$10-O8051-M8052)))</f>
        <v>0</v>
      </c>
      <c r="M8052" s="0" t="n">
        <f aca="false">'Profiles 8760'!H8041</f>
        <v>24000</v>
      </c>
      <c r="N8052" s="0" t="n">
        <f aca="false">J8052+L8052</f>
        <v>0</v>
      </c>
      <c r="O8052" s="0" t="n">
        <f aca="false">O8051+N8052</f>
        <v>744347.186320824</v>
      </c>
      <c r="P8052" s="0" t="n">
        <f aca="false">MIN($B$5,P8051+K8052*$B$6-I8052)</f>
        <v>173.40175711364</v>
      </c>
      <c r="Q8052" s="0" t="n">
        <f aca="false">MAX(0,F8052-H8052-K8052-L8052)</f>
        <v>0</v>
      </c>
    </row>
    <row r="8053" customFormat="false" ht="15" hidden="false" customHeight="false" outlineLevel="0" collapsed="false">
      <c r="A8053" s="0" t="n">
        <f aca="false">'Profiles 8760'!A8042</f>
        <v>8040</v>
      </c>
      <c r="B8053" s="0" t="n">
        <f aca="false">'Profiles 8760'!B8042</f>
        <v>12</v>
      </c>
      <c r="C8053" s="0" t="n">
        <f aca="false">'Profiles 8760'!E8042</f>
        <v>0</v>
      </c>
      <c r="D8053" s="0" t="n">
        <f aca="false">'Profiles 8760'!F8042</f>
        <v>0</v>
      </c>
      <c r="E8053" s="0" t="n">
        <f aca="false">'Profiles 8760'!G8042</f>
        <v>0.366269</v>
      </c>
      <c r="F8053" s="0" t="n">
        <f aca="false">D8053*Assumptions!$C$11*$B$7+E8053*Assumptions!$C$12*$B$8</f>
        <v>14.9804021</v>
      </c>
      <c r="G8053" s="0" t="n">
        <f aca="false">C8053*Assumptions!$C$15</f>
        <v>0</v>
      </c>
      <c r="H8053" s="0" t="n">
        <f aca="false">MIN(F8053,G8053)</f>
        <v>0</v>
      </c>
      <c r="I8053" s="0" t="n">
        <f aca="false">IF(C8053=1,MIN(G8053-H8053,Assumptions!$C$13,P8052),0)</f>
        <v>0</v>
      </c>
      <c r="J8053" s="0" t="n">
        <f aca="false">H8053+I8053</f>
        <v>0</v>
      </c>
      <c r="K8053" s="0" t="n">
        <f aca="false">MIN(IF(C8053=1,F8053-H8053,F8053),Assumptions!$C$13,MAX(0,($B$5-P8052)/$B$6))</f>
        <v>14.9804021</v>
      </c>
      <c r="L8053" s="0" t="n">
        <f aca="false">IF(C8053=1,0,MIN(F8053-K8053,Assumptions!$C$15,MAX(0,$B$10-O8052-M8053)))</f>
        <v>0</v>
      </c>
      <c r="M8053" s="0" t="n">
        <f aca="false">'Profiles 8760'!H8042</f>
        <v>24000</v>
      </c>
      <c r="N8053" s="0" t="n">
        <f aca="false">J8053+L8053</f>
        <v>0</v>
      </c>
      <c r="O8053" s="0" t="n">
        <f aca="false">O8052+N8053</f>
        <v>744347.186320824</v>
      </c>
      <c r="P8053" s="0" t="n">
        <f aca="false">MIN($B$5,P8052+K8053*$B$6-I8053)</f>
        <v>186.38676965392</v>
      </c>
      <c r="Q8053" s="0" t="n">
        <f aca="false">MAX(0,F8053-H8053-K8053-L8053)</f>
        <v>0</v>
      </c>
    </row>
    <row r="8054" customFormat="false" ht="15" hidden="false" customHeight="false" outlineLevel="0" collapsed="false">
      <c r="A8054" s="0" t="n">
        <f aca="false">'Profiles 8760'!A8043</f>
        <v>8041</v>
      </c>
      <c r="B8054" s="0" t="n">
        <f aca="false">'Profiles 8760'!B8043</f>
        <v>12</v>
      </c>
      <c r="C8054" s="0" t="n">
        <f aca="false">'Profiles 8760'!E8043</f>
        <v>0</v>
      </c>
      <c r="D8054" s="0" t="n">
        <f aca="false">'Profiles 8760'!F8043</f>
        <v>0</v>
      </c>
      <c r="E8054" s="0" t="n">
        <f aca="false">'Profiles 8760'!G8043</f>
        <v>0.332339</v>
      </c>
      <c r="F8054" s="0" t="n">
        <f aca="false">D8054*Assumptions!$C$11*$B$7+E8054*Assumptions!$C$12*$B$8</f>
        <v>13.5926651</v>
      </c>
      <c r="G8054" s="0" t="n">
        <f aca="false">C8054*Assumptions!$C$15</f>
        <v>0</v>
      </c>
      <c r="H8054" s="0" t="n">
        <f aca="false">MIN(F8054,G8054)</f>
        <v>0</v>
      </c>
      <c r="I8054" s="0" t="n">
        <f aca="false">IF(C8054=1,MIN(G8054-H8054,Assumptions!$C$13,P8053),0)</f>
        <v>0</v>
      </c>
      <c r="J8054" s="0" t="n">
        <f aca="false">H8054+I8054</f>
        <v>0</v>
      </c>
      <c r="K8054" s="0" t="n">
        <f aca="false">MIN(IF(C8054=1,F8054-H8054,F8054),Assumptions!$C$13,MAX(0,($B$5-P8053)/$B$6))</f>
        <v>13.5926651</v>
      </c>
      <c r="L8054" s="0" t="n">
        <f aca="false">IF(C8054=1,0,MIN(F8054-K8054,Assumptions!$C$15,MAX(0,$B$10-O8053-M8054)))</f>
        <v>0</v>
      </c>
      <c r="M8054" s="0" t="n">
        <f aca="false">'Profiles 8760'!H8043</f>
        <v>24000</v>
      </c>
      <c r="N8054" s="0" t="n">
        <f aca="false">J8054+L8054</f>
        <v>0</v>
      </c>
      <c r="O8054" s="0" t="n">
        <f aca="false">O8053+N8054</f>
        <v>744347.186320824</v>
      </c>
      <c r="P8054" s="0" t="n">
        <f aca="false">MIN($B$5,P8053+K8054*$B$6-I8054)</f>
        <v>198.1688917626</v>
      </c>
      <c r="Q8054" s="0" t="n">
        <f aca="false">MAX(0,F8054-H8054-K8054-L8054)</f>
        <v>0</v>
      </c>
    </row>
    <row r="8055" customFormat="false" ht="15" hidden="false" customHeight="false" outlineLevel="0" collapsed="false">
      <c r="A8055" s="0" t="n">
        <f aca="false">'Profiles 8760'!A8044</f>
        <v>8042</v>
      </c>
      <c r="B8055" s="0" t="n">
        <f aca="false">'Profiles 8760'!B8044</f>
        <v>12</v>
      </c>
      <c r="C8055" s="0" t="n">
        <f aca="false">'Profiles 8760'!E8044</f>
        <v>0</v>
      </c>
      <c r="D8055" s="0" t="n">
        <f aca="false">'Profiles 8760'!F8044</f>
        <v>0</v>
      </c>
      <c r="E8055" s="0" t="n">
        <f aca="false">'Profiles 8760'!G8044</f>
        <v>0.355068</v>
      </c>
      <c r="F8055" s="0" t="n">
        <f aca="false">D8055*Assumptions!$C$11*$B$7+E8055*Assumptions!$C$12*$B$8</f>
        <v>14.5222812</v>
      </c>
      <c r="G8055" s="0" t="n">
        <f aca="false">C8055*Assumptions!$C$15</f>
        <v>0</v>
      </c>
      <c r="H8055" s="0" t="n">
        <f aca="false">MIN(F8055,G8055)</f>
        <v>0</v>
      </c>
      <c r="I8055" s="0" t="n">
        <f aca="false">IF(C8055=1,MIN(G8055-H8055,Assumptions!$C$13,P8054),0)</f>
        <v>0</v>
      </c>
      <c r="J8055" s="0" t="n">
        <f aca="false">H8055+I8055</f>
        <v>0</v>
      </c>
      <c r="K8055" s="0" t="n">
        <f aca="false">MIN(IF(C8055=1,F8055-H8055,F8055),Assumptions!$C$13,MAX(0,($B$5-P8054)/$B$6))</f>
        <v>14.5222812</v>
      </c>
      <c r="L8055" s="0" t="n">
        <f aca="false">IF(C8055=1,0,MIN(F8055-K8055,Assumptions!$C$15,MAX(0,$B$10-O8054-M8055)))</f>
        <v>0</v>
      </c>
      <c r="M8055" s="0" t="n">
        <f aca="false">'Profiles 8760'!H8044</f>
        <v>24000</v>
      </c>
      <c r="N8055" s="0" t="n">
        <f aca="false">J8055+L8055</f>
        <v>0</v>
      </c>
      <c r="O8055" s="0" t="n">
        <f aca="false">O8054+N8055</f>
        <v>744347.186320824</v>
      </c>
      <c r="P8055" s="0" t="n">
        <f aca="false">MIN($B$5,P8054+K8055*$B$6-I8055)</f>
        <v>210.75680510676</v>
      </c>
      <c r="Q8055" s="0" t="n">
        <f aca="false">MAX(0,F8055-H8055-K8055-L8055)</f>
        <v>0</v>
      </c>
    </row>
    <row r="8056" customFormat="false" ht="15" hidden="false" customHeight="false" outlineLevel="0" collapsed="false">
      <c r="A8056" s="0" t="n">
        <f aca="false">'Profiles 8760'!A8045</f>
        <v>8043</v>
      </c>
      <c r="B8056" s="0" t="n">
        <f aca="false">'Profiles 8760'!B8045</f>
        <v>12</v>
      </c>
      <c r="C8056" s="0" t="n">
        <f aca="false">'Profiles 8760'!E8045</f>
        <v>0</v>
      </c>
      <c r="D8056" s="0" t="n">
        <f aca="false">'Profiles 8760'!F8045</f>
        <v>0</v>
      </c>
      <c r="E8056" s="0" t="n">
        <f aca="false">'Profiles 8760'!G8045</f>
        <v>0.62008</v>
      </c>
      <c r="F8056" s="0" t="n">
        <f aca="false">D8056*Assumptions!$C$11*$B$7+E8056*Assumptions!$C$12*$B$8</f>
        <v>25.361272</v>
      </c>
      <c r="G8056" s="0" t="n">
        <f aca="false">C8056*Assumptions!$C$15</f>
        <v>0</v>
      </c>
      <c r="H8056" s="0" t="n">
        <f aca="false">MIN(F8056,G8056)</f>
        <v>0</v>
      </c>
      <c r="I8056" s="0" t="n">
        <f aca="false">IF(C8056=1,MIN(G8056-H8056,Assumptions!$C$13,P8055),0)</f>
        <v>0</v>
      </c>
      <c r="J8056" s="0" t="n">
        <f aca="false">H8056+I8056</f>
        <v>0</v>
      </c>
      <c r="K8056" s="0" t="n">
        <f aca="false">MIN(IF(C8056=1,F8056-H8056,F8056),Assumptions!$C$13,MAX(0,($B$5-P8055)/$B$6))</f>
        <v>25.361272</v>
      </c>
      <c r="L8056" s="0" t="n">
        <f aca="false">IF(C8056=1,0,MIN(F8056-K8056,Assumptions!$C$15,MAX(0,$B$10-O8055-M8056)))</f>
        <v>0</v>
      </c>
      <c r="M8056" s="0" t="n">
        <f aca="false">'Profiles 8760'!H8045</f>
        <v>24000</v>
      </c>
      <c r="N8056" s="0" t="n">
        <f aca="false">J8056+L8056</f>
        <v>0</v>
      </c>
      <c r="O8056" s="0" t="n">
        <f aca="false">O8055+N8056</f>
        <v>744347.186320824</v>
      </c>
      <c r="P8056" s="0" t="n">
        <f aca="false">MIN($B$5,P8055+K8056*$B$6-I8056)</f>
        <v>232.73995567636</v>
      </c>
      <c r="Q8056" s="0" t="n">
        <f aca="false">MAX(0,F8056-H8056-K8056-L8056)</f>
        <v>0</v>
      </c>
    </row>
    <row r="8057" customFormat="false" ht="15" hidden="false" customHeight="false" outlineLevel="0" collapsed="false">
      <c r="A8057" s="0" t="n">
        <f aca="false">'Profiles 8760'!A8046</f>
        <v>8044</v>
      </c>
      <c r="B8057" s="0" t="n">
        <f aca="false">'Profiles 8760'!B8046</f>
        <v>12</v>
      </c>
      <c r="C8057" s="0" t="n">
        <f aca="false">'Profiles 8760'!E8046</f>
        <v>0</v>
      </c>
      <c r="D8057" s="0" t="n">
        <f aca="false">'Profiles 8760'!F8046</f>
        <v>0</v>
      </c>
      <c r="E8057" s="0" t="n">
        <f aca="false">'Profiles 8760'!G8046</f>
        <v>0.553808</v>
      </c>
      <c r="F8057" s="0" t="n">
        <f aca="false">D8057*Assumptions!$C$11*$B$7+E8057*Assumptions!$C$12*$B$8</f>
        <v>22.6507472</v>
      </c>
      <c r="G8057" s="0" t="n">
        <f aca="false">C8057*Assumptions!$C$15</f>
        <v>0</v>
      </c>
      <c r="H8057" s="0" t="n">
        <f aca="false">MIN(F8057,G8057)</f>
        <v>0</v>
      </c>
      <c r="I8057" s="0" t="n">
        <f aca="false">IF(C8057=1,MIN(G8057-H8057,Assumptions!$C$13,P8056),0)</f>
        <v>0</v>
      </c>
      <c r="J8057" s="0" t="n">
        <f aca="false">H8057+I8057</f>
        <v>0</v>
      </c>
      <c r="K8057" s="0" t="n">
        <f aca="false">MIN(IF(C8057=1,F8057-H8057,F8057),Assumptions!$C$13,MAX(0,($B$5-P8056)/$B$6))</f>
        <v>22.6507472</v>
      </c>
      <c r="L8057" s="0" t="n">
        <f aca="false">IF(C8057=1,0,MIN(F8057-K8057,Assumptions!$C$15,MAX(0,$B$10-O8056-M8057)))</f>
        <v>0</v>
      </c>
      <c r="M8057" s="0" t="n">
        <f aca="false">'Profiles 8760'!H8046</f>
        <v>24000</v>
      </c>
      <c r="N8057" s="0" t="n">
        <f aca="false">J8057+L8057</f>
        <v>0</v>
      </c>
      <c r="O8057" s="0" t="n">
        <f aca="false">O8056+N8057</f>
        <v>744347.186320824</v>
      </c>
      <c r="P8057" s="0" t="n">
        <f aca="false">MIN($B$5,P8056+K8057*$B$6-I8057)</f>
        <v>252.37362334932</v>
      </c>
      <c r="Q8057" s="0" t="n">
        <f aca="false">MAX(0,F8057-H8057-K8057-L8057)</f>
        <v>0</v>
      </c>
    </row>
    <row r="8058" customFormat="false" ht="15" hidden="false" customHeight="false" outlineLevel="0" collapsed="false">
      <c r="A8058" s="0" t="n">
        <f aca="false">'Profiles 8760'!A8047</f>
        <v>8045</v>
      </c>
      <c r="B8058" s="0" t="n">
        <f aca="false">'Profiles 8760'!B8047</f>
        <v>12</v>
      </c>
      <c r="C8058" s="0" t="n">
        <f aca="false">'Profiles 8760'!E8047</f>
        <v>0</v>
      </c>
      <c r="D8058" s="0" t="n">
        <f aca="false">'Profiles 8760'!F8047</f>
        <v>0</v>
      </c>
      <c r="E8058" s="0" t="n">
        <f aca="false">'Profiles 8760'!G8047</f>
        <v>0.627957</v>
      </c>
      <c r="F8058" s="0" t="n">
        <f aca="false">D8058*Assumptions!$C$11*$B$7+E8058*Assumptions!$C$12*$B$8</f>
        <v>25.6834413</v>
      </c>
      <c r="G8058" s="0" t="n">
        <f aca="false">C8058*Assumptions!$C$15</f>
        <v>0</v>
      </c>
      <c r="H8058" s="0" t="n">
        <f aca="false">MIN(F8058,G8058)</f>
        <v>0</v>
      </c>
      <c r="I8058" s="0" t="n">
        <f aca="false">IF(C8058=1,MIN(G8058-H8058,Assumptions!$C$13,P8057),0)</f>
        <v>0</v>
      </c>
      <c r="J8058" s="0" t="n">
        <f aca="false">H8058+I8058</f>
        <v>0</v>
      </c>
      <c r="K8058" s="0" t="n">
        <f aca="false">MIN(IF(C8058=1,F8058-H8058,F8058),Assumptions!$C$13,MAX(0,($B$5-P8057)/$B$6))</f>
        <v>25.6834413</v>
      </c>
      <c r="L8058" s="0" t="n">
        <f aca="false">IF(C8058=1,0,MIN(F8058-K8058,Assumptions!$C$15,MAX(0,$B$10-O8057-M8058)))</f>
        <v>0</v>
      </c>
      <c r="M8058" s="0" t="n">
        <f aca="false">'Profiles 8760'!H8047</f>
        <v>24000</v>
      </c>
      <c r="N8058" s="0" t="n">
        <f aca="false">J8058+L8058</f>
        <v>0</v>
      </c>
      <c r="O8058" s="0" t="n">
        <f aca="false">O8057+N8058</f>
        <v>744347.186320824</v>
      </c>
      <c r="P8058" s="0" t="n">
        <f aca="false">MIN($B$5,P8057+K8058*$B$6-I8058)</f>
        <v>274.63603026816</v>
      </c>
      <c r="Q8058" s="0" t="n">
        <f aca="false">MAX(0,F8058-H8058-K8058-L8058)</f>
        <v>0</v>
      </c>
    </row>
    <row r="8059" customFormat="false" ht="15" hidden="false" customHeight="false" outlineLevel="0" collapsed="false">
      <c r="A8059" s="0" t="n">
        <f aca="false">'Profiles 8760'!A8048</f>
        <v>8046</v>
      </c>
      <c r="B8059" s="0" t="n">
        <f aca="false">'Profiles 8760'!B8048</f>
        <v>12</v>
      </c>
      <c r="C8059" s="0" t="n">
        <f aca="false">'Profiles 8760'!E8048</f>
        <v>0</v>
      </c>
      <c r="D8059" s="0" t="n">
        <f aca="false">'Profiles 8760'!F8048</f>
        <v>0</v>
      </c>
      <c r="E8059" s="0" t="n">
        <f aca="false">'Profiles 8760'!G8048</f>
        <v>0.555662</v>
      </c>
      <c r="F8059" s="0" t="n">
        <f aca="false">D8059*Assumptions!$C$11*$B$7+E8059*Assumptions!$C$12*$B$8</f>
        <v>22.7265758</v>
      </c>
      <c r="G8059" s="0" t="n">
        <f aca="false">C8059*Assumptions!$C$15</f>
        <v>0</v>
      </c>
      <c r="H8059" s="0" t="n">
        <f aca="false">MIN(F8059,G8059)</f>
        <v>0</v>
      </c>
      <c r="I8059" s="0" t="n">
        <f aca="false">IF(C8059=1,MIN(G8059-H8059,Assumptions!$C$13,P8058),0)</f>
        <v>0</v>
      </c>
      <c r="J8059" s="0" t="n">
        <f aca="false">H8059+I8059</f>
        <v>0</v>
      </c>
      <c r="K8059" s="0" t="n">
        <f aca="false">MIN(IF(C8059=1,F8059-H8059,F8059),Assumptions!$C$13,MAX(0,($B$5-P8058)/$B$6))</f>
        <v>22.7265758</v>
      </c>
      <c r="L8059" s="0" t="n">
        <f aca="false">IF(C8059=1,0,MIN(F8059-K8059,Assumptions!$C$15,MAX(0,$B$10-O8058-M8059)))</f>
        <v>0</v>
      </c>
      <c r="M8059" s="0" t="n">
        <f aca="false">'Profiles 8760'!H8048</f>
        <v>24000</v>
      </c>
      <c r="N8059" s="0" t="n">
        <f aca="false">J8059+L8059</f>
        <v>0</v>
      </c>
      <c r="O8059" s="0" t="n">
        <f aca="false">O8058+N8059</f>
        <v>744347.186320824</v>
      </c>
      <c r="P8059" s="0" t="n">
        <f aca="false">MIN($B$5,P8058+K8059*$B$6-I8059)</f>
        <v>294.3354261716</v>
      </c>
      <c r="Q8059" s="0" t="n">
        <f aca="false">MAX(0,F8059-H8059-K8059-L8059)</f>
        <v>0</v>
      </c>
    </row>
    <row r="8060" customFormat="false" ht="15" hidden="false" customHeight="false" outlineLevel="0" collapsed="false">
      <c r="A8060" s="0" t="n">
        <f aca="false">'Profiles 8760'!A8049</f>
        <v>8047</v>
      </c>
      <c r="B8060" s="0" t="n">
        <f aca="false">'Profiles 8760'!B8049</f>
        <v>12</v>
      </c>
      <c r="C8060" s="0" t="n">
        <f aca="false">'Profiles 8760'!E8049</f>
        <v>0</v>
      </c>
      <c r="D8060" s="0" t="n">
        <f aca="false">'Profiles 8760'!F8049</f>
        <v>0</v>
      </c>
      <c r="E8060" s="0" t="n">
        <f aca="false">'Profiles 8760'!G8049</f>
        <v>0.492152</v>
      </c>
      <c r="F8060" s="0" t="n">
        <f aca="false">D8060*Assumptions!$C$11*$B$7+E8060*Assumptions!$C$12*$B$8</f>
        <v>20.1290168</v>
      </c>
      <c r="G8060" s="0" t="n">
        <f aca="false">C8060*Assumptions!$C$15</f>
        <v>0</v>
      </c>
      <c r="H8060" s="0" t="n">
        <f aca="false">MIN(F8060,G8060)</f>
        <v>0</v>
      </c>
      <c r="I8060" s="0" t="n">
        <f aca="false">IF(C8060=1,MIN(G8060-H8060,Assumptions!$C$13,P8059),0)</f>
        <v>0</v>
      </c>
      <c r="J8060" s="0" t="n">
        <f aca="false">H8060+I8060</f>
        <v>0</v>
      </c>
      <c r="K8060" s="0" t="n">
        <f aca="false">MIN(IF(C8060=1,F8060-H8060,F8060),Assumptions!$C$13,MAX(0,($B$5-P8059)/$B$6))</f>
        <v>20.1290168</v>
      </c>
      <c r="L8060" s="0" t="n">
        <f aca="false">IF(C8060=1,0,MIN(F8060-K8060,Assumptions!$C$15,MAX(0,$B$10-O8059-M8060)))</f>
        <v>0</v>
      </c>
      <c r="M8060" s="0" t="n">
        <f aca="false">'Profiles 8760'!H8049</f>
        <v>24000</v>
      </c>
      <c r="N8060" s="0" t="n">
        <f aca="false">J8060+L8060</f>
        <v>0</v>
      </c>
      <c r="O8060" s="0" t="n">
        <f aca="false">O8059+N8060</f>
        <v>744347.186320824</v>
      </c>
      <c r="P8060" s="0" t="n">
        <f aca="false">MIN($B$5,P8059+K8060*$B$6-I8060)</f>
        <v>311.78325793384</v>
      </c>
      <c r="Q8060" s="0" t="n">
        <f aca="false">MAX(0,F8060-H8060-K8060-L8060)</f>
        <v>0</v>
      </c>
    </row>
    <row r="8061" customFormat="false" ht="15" hidden="false" customHeight="false" outlineLevel="0" collapsed="false">
      <c r="A8061" s="0" t="n">
        <f aca="false">'Profiles 8760'!A8050</f>
        <v>8048</v>
      </c>
      <c r="B8061" s="0" t="n">
        <f aca="false">'Profiles 8760'!B8050</f>
        <v>12</v>
      </c>
      <c r="C8061" s="0" t="n">
        <f aca="false">'Profiles 8760'!E8050</f>
        <v>1</v>
      </c>
      <c r="D8061" s="0" t="n">
        <f aca="false">'Profiles 8760'!F8050</f>
        <v>0.04587</v>
      </c>
      <c r="E8061" s="0" t="n">
        <f aca="false">'Profiles 8760'!G8050</f>
        <v>0.456813</v>
      </c>
      <c r="F8061" s="0" t="n">
        <f aca="false">D8061*Assumptions!$C$11*$B$7+E8061*Assumptions!$C$12*$B$8</f>
        <v>31.9309077</v>
      </c>
      <c r="G8061" s="0" t="n">
        <f aca="false">C8061*Assumptions!$C$15</f>
        <v>200</v>
      </c>
      <c r="H8061" s="0" t="n">
        <f aca="false">MIN(F8061,G8061)</f>
        <v>31.9309077</v>
      </c>
      <c r="I8061" s="0" t="n">
        <f aca="false">IF(C8061=1,MIN(G8061-H8061,Assumptions!$C$13,P8060),0)</f>
        <v>168.0690923</v>
      </c>
      <c r="J8061" s="0" t="n">
        <f aca="false">H8061+I8061</f>
        <v>200</v>
      </c>
      <c r="K8061" s="0" t="n">
        <f aca="false">MIN(IF(C8061=1,F8061-H8061,F8061),Assumptions!$C$13,MAX(0,($B$5-P8060)/$B$6))</f>
        <v>0</v>
      </c>
      <c r="L8061" s="0" t="n">
        <f aca="false">IF(C8061=1,0,MIN(F8061-K8061,Assumptions!$C$15,MAX(0,$B$10-O8060-M8061)))</f>
        <v>0</v>
      </c>
      <c r="M8061" s="0" t="n">
        <f aca="false">'Profiles 8760'!H8050</f>
        <v>23800</v>
      </c>
      <c r="N8061" s="0" t="n">
        <f aca="false">J8061+L8061</f>
        <v>200</v>
      </c>
      <c r="O8061" s="0" t="n">
        <f aca="false">O8060+N8061</f>
        <v>744547.186320824</v>
      </c>
      <c r="P8061" s="0" t="n">
        <f aca="false">MIN($B$5,P8060+K8061*$B$6-I8061)</f>
        <v>143.71416563384</v>
      </c>
      <c r="Q8061" s="0" t="n">
        <f aca="false">MAX(0,F8061-H8061-K8061-L8061)</f>
        <v>0</v>
      </c>
    </row>
    <row r="8062" customFormat="false" ht="15" hidden="false" customHeight="false" outlineLevel="0" collapsed="false">
      <c r="A8062" s="0" t="n">
        <f aca="false">'Profiles 8760'!A8051</f>
        <v>8049</v>
      </c>
      <c r="B8062" s="0" t="n">
        <f aca="false">'Profiles 8760'!B8051</f>
        <v>12</v>
      </c>
      <c r="C8062" s="0" t="n">
        <f aca="false">'Profiles 8760'!E8051</f>
        <v>1</v>
      </c>
      <c r="D8062" s="0" t="n">
        <f aca="false">'Profiles 8760'!F8051</f>
        <v>0.321684</v>
      </c>
      <c r="E8062" s="0" t="n">
        <f aca="false">'Profiles 8760'!G8051</f>
        <v>0.374145</v>
      </c>
      <c r="F8062" s="0" t="n">
        <f aca="false">D8062*Assumptions!$C$11*$B$7+E8062*Assumptions!$C$12*$B$8</f>
        <v>108.2048697</v>
      </c>
      <c r="G8062" s="0" t="n">
        <f aca="false">C8062*Assumptions!$C$15</f>
        <v>200</v>
      </c>
      <c r="H8062" s="0" t="n">
        <f aca="false">MIN(F8062,G8062)</f>
        <v>108.2048697</v>
      </c>
      <c r="I8062" s="0" t="n">
        <f aca="false">IF(C8062=1,MIN(G8062-H8062,Assumptions!$C$13,P8061),0)</f>
        <v>91.7951303</v>
      </c>
      <c r="J8062" s="0" t="n">
        <f aca="false">H8062+I8062</f>
        <v>200</v>
      </c>
      <c r="K8062" s="0" t="n">
        <f aca="false">MIN(IF(C8062=1,F8062-H8062,F8062),Assumptions!$C$13,MAX(0,($B$5-P8061)/$B$6))</f>
        <v>0</v>
      </c>
      <c r="L8062" s="0" t="n">
        <f aca="false">IF(C8062=1,0,MIN(F8062-K8062,Assumptions!$C$15,MAX(0,$B$10-O8061-M8062)))</f>
        <v>0</v>
      </c>
      <c r="M8062" s="0" t="n">
        <f aca="false">'Profiles 8760'!H8051</f>
        <v>23600</v>
      </c>
      <c r="N8062" s="0" t="n">
        <f aca="false">J8062+L8062</f>
        <v>200</v>
      </c>
      <c r="O8062" s="0" t="n">
        <f aca="false">O8061+N8062</f>
        <v>744747.186320824</v>
      </c>
      <c r="P8062" s="0" t="n">
        <f aca="false">MIN($B$5,P8061+K8062*$B$6-I8062)</f>
        <v>51.91903533384</v>
      </c>
      <c r="Q8062" s="0" t="n">
        <f aca="false">MAX(0,F8062-H8062-K8062-L8062)</f>
        <v>0</v>
      </c>
    </row>
    <row r="8063" customFormat="false" ht="15" hidden="false" customHeight="false" outlineLevel="0" collapsed="false">
      <c r="A8063" s="0" t="n">
        <f aca="false">'Profiles 8760'!A8052</f>
        <v>8050</v>
      </c>
      <c r="B8063" s="0" t="n">
        <f aca="false">'Profiles 8760'!B8052</f>
        <v>12</v>
      </c>
      <c r="C8063" s="0" t="n">
        <f aca="false">'Profiles 8760'!E8052</f>
        <v>0</v>
      </c>
      <c r="D8063" s="0" t="n">
        <f aca="false">'Profiles 8760'!F8052</f>
        <v>0.646229</v>
      </c>
      <c r="E8063" s="0" t="n">
        <f aca="false">'Profiles 8760'!G8052</f>
        <v>0.286137</v>
      </c>
      <c r="F8063" s="0" t="n">
        <f aca="false">D8063*Assumptions!$C$11*$B$7+E8063*Assumptions!$C$12*$B$8</f>
        <v>198.3339385</v>
      </c>
      <c r="G8063" s="0" t="n">
        <f aca="false">C8063*Assumptions!$C$15</f>
        <v>0</v>
      </c>
      <c r="H8063" s="0" t="n">
        <f aca="false">MIN(F8063,G8063)</f>
        <v>0</v>
      </c>
      <c r="I8063" s="0" t="n">
        <f aca="false">IF(C8063=1,MIN(G8063-H8063,Assumptions!$C$13,P8062),0)</f>
        <v>0</v>
      </c>
      <c r="J8063" s="0" t="n">
        <f aca="false">H8063+I8063</f>
        <v>0</v>
      </c>
      <c r="K8063" s="0" t="n">
        <f aca="false">MIN(IF(C8063=1,F8063-H8063,F8063),Assumptions!$C$13,MAX(0,($B$5-P8062)/$B$6))</f>
        <v>180</v>
      </c>
      <c r="L8063" s="0" t="n">
        <f aca="false">IF(C8063=1,0,MIN(F8063-K8063,Assumptions!$C$15,MAX(0,$B$10-O8062-M8063)))</f>
        <v>18.3339385</v>
      </c>
      <c r="M8063" s="0" t="n">
        <f aca="false">'Profiles 8760'!H8052</f>
        <v>23600</v>
      </c>
      <c r="N8063" s="0" t="n">
        <f aca="false">J8063+L8063</f>
        <v>18.3339385</v>
      </c>
      <c r="O8063" s="0" t="n">
        <f aca="false">O8062+N8063</f>
        <v>744765.520259324</v>
      </c>
      <c r="P8063" s="0" t="n">
        <f aca="false">MIN($B$5,P8062+K8063*$B$6-I8063)</f>
        <v>207.94303533384</v>
      </c>
      <c r="Q8063" s="0" t="n">
        <f aca="false">MAX(0,F8063-H8063-K8063-L8063)</f>
        <v>0</v>
      </c>
    </row>
    <row r="8064" customFormat="false" ht="15" hidden="false" customHeight="false" outlineLevel="0" collapsed="false">
      <c r="A8064" s="0" t="n">
        <f aca="false">'Profiles 8760'!A8053</f>
        <v>8051</v>
      </c>
      <c r="B8064" s="0" t="n">
        <f aca="false">'Profiles 8760'!B8053</f>
        <v>12</v>
      </c>
      <c r="C8064" s="0" t="n">
        <f aca="false">'Profiles 8760'!E8053</f>
        <v>0</v>
      </c>
      <c r="D8064" s="0" t="n">
        <f aca="false">'Profiles 8760'!F8053</f>
        <v>0.936549</v>
      </c>
      <c r="E8064" s="0" t="n">
        <f aca="false">'Profiles 8760'!G8053</f>
        <v>0.238873</v>
      </c>
      <c r="F8064" s="0" t="n">
        <f aca="false">D8064*Assumptions!$C$11*$B$7+E8064*Assumptions!$C$12*$B$8</f>
        <v>280.2452569</v>
      </c>
      <c r="G8064" s="0" t="n">
        <f aca="false">C8064*Assumptions!$C$15</f>
        <v>0</v>
      </c>
      <c r="H8064" s="0" t="n">
        <f aca="false">MIN(F8064,G8064)</f>
        <v>0</v>
      </c>
      <c r="I8064" s="0" t="n">
        <f aca="false">IF(C8064=1,MIN(G8064-H8064,Assumptions!$C$13,P8063),0)</f>
        <v>0</v>
      </c>
      <c r="J8064" s="0" t="n">
        <f aca="false">H8064+I8064</f>
        <v>0</v>
      </c>
      <c r="K8064" s="0" t="n">
        <f aca="false">MIN(IF(C8064=1,F8064-H8064,F8064),Assumptions!$C$13,MAX(0,($B$5-P8063)/$B$6))</f>
        <v>180</v>
      </c>
      <c r="L8064" s="0" t="n">
        <f aca="false">IF(C8064=1,0,MIN(F8064-K8064,Assumptions!$C$15,MAX(0,$B$10-O8063-M8064)))</f>
        <v>100.2452569</v>
      </c>
      <c r="M8064" s="0" t="n">
        <f aca="false">'Profiles 8760'!H8053</f>
        <v>23600</v>
      </c>
      <c r="N8064" s="0" t="n">
        <f aca="false">J8064+L8064</f>
        <v>100.2452569</v>
      </c>
      <c r="O8064" s="0" t="n">
        <f aca="false">O8063+N8064</f>
        <v>744865.765516224</v>
      </c>
      <c r="P8064" s="0" t="n">
        <f aca="false">MIN($B$5,P8063+K8064*$B$6-I8064)</f>
        <v>363.96703533384</v>
      </c>
      <c r="Q8064" s="0" t="n">
        <f aca="false">MAX(0,F8064-H8064-K8064-L8064)</f>
        <v>0</v>
      </c>
    </row>
    <row r="8065" customFormat="false" ht="15" hidden="false" customHeight="false" outlineLevel="0" collapsed="false">
      <c r="A8065" s="0" t="n">
        <f aca="false">'Profiles 8760'!A8054</f>
        <v>8052</v>
      </c>
      <c r="B8065" s="0" t="n">
        <f aca="false">'Profiles 8760'!B8054</f>
        <v>12</v>
      </c>
      <c r="C8065" s="0" t="n">
        <f aca="false">'Profiles 8760'!E8054</f>
        <v>0</v>
      </c>
      <c r="D8065" s="0" t="n">
        <f aca="false">'Profiles 8760'!F8054</f>
        <v>1</v>
      </c>
      <c r="E8065" s="0" t="n">
        <f aca="false">'Profiles 8760'!G8054</f>
        <v>0.170241</v>
      </c>
      <c r="F8065" s="0" t="n">
        <f aca="false">D8065*Assumptions!$C$11*$B$7+E8065*Assumptions!$C$12*$B$8</f>
        <v>295.7628569</v>
      </c>
      <c r="G8065" s="0" t="n">
        <f aca="false">C8065*Assumptions!$C$15</f>
        <v>0</v>
      </c>
      <c r="H8065" s="0" t="n">
        <f aca="false">MIN(F8065,G8065)</f>
        <v>0</v>
      </c>
      <c r="I8065" s="0" t="n">
        <f aca="false">IF(C8065=1,MIN(G8065-H8065,Assumptions!$C$13,P8064),0)</f>
        <v>0</v>
      </c>
      <c r="J8065" s="0" t="n">
        <f aca="false">H8065+I8065</f>
        <v>0</v>
      </c>
      <c r="K8065" s="0" t="n">
        <f aca="false">MIN(IF(C8065=1,F8065-H8065,F8065),Assumptions!$C$13,MAX(0,($B$5-P8064)/$B$6))</f>
        <v>169.408127210614</v>
      </c>
      <c r="L8065" s="0" t="n">
        <f aca="false">IF(C8065=1,0,MIN(F8065-K8065,Assumptions!$C$15,MAX(0,$B$10-O8064-M8065)))</f>
        <v>126.354729689386</v>
      </c>
      <c r="M8065" s="0" t="n">
        <f aca="false">'Profiles 8760'!H8054</f>
        <v>23600</v>
      </c>
      <c r="N8065" s="0" t="n">
        <f aca="false">J8065+L8065</f>
        <v>126.354729689386</v>
      </c>
      <c r="O8065" s="0" t="n">
        <f aca="false">O8064+N8065</f>
        <v>744992.120245914</v>
      </c>
      <c r="P8065" s="0" t="n">
        <f aca="false">MIN($B$5,P8064+K8065*$B$6-I8065)</f>
        <v>510.81</v>
      </c>
      <c r="Q8065" s="0" t="n">
        <f aca="false">MAX(0,F8065-H8065-K8065-L8065)</f>
        <v>0</v>
      </c>
    </row>
    <row r="8066" customFormat="false" ht="15" hidden="false" customHeight="false" outlineLevel="0" collapsed="false">
      <c r="A8066" s="0" t="n">
        <f aca="false">'Profiles 8760'!A8055</f>
        <v>8053</v>
      </c>
      <c r="B8066" s="0" t="n">
        <f aca="false">'Profiles 8760'!B8055</f>
        <v>12</v>
      </c>
      <c r="C8066" s="0" t="n">
        <f aca="false">'Profiles 8760'!E8055</f>
        <v>0</v>
      </c>
      <c r="D8066" s="0" t="n">
        <f aca="false">'Profiles 8760'!F8055</f>
        <v>1</v>
      </c>
      <c r="E8066" s="0" t="n">
        <f aca="false">'Profiles 8760'!G8055</f>
        <v>0.141021</v>
      </c>
      <c r="F8066" s="0" t="n">
        <f aca="false">D8066*Assumptions!$C$11*$B$7+E8066*Assumptions!$C$12*$B$8</f>
        <v>294.5677589</v>
      </c>
      <c r="G8066" s="0" t="n">
        <f aca="false">C8066*Assumptions!$C$15</f>
        <v>0</v>
      </c>
      <c r="H8066" s="0" t="n">
        <f aca="false">MIN(F8066,G8066)</f>
        <v>0</v>
      </c>
      <c r="I8066" s="0" t="n">
        <f aca="false">IF(C8066=1,MIN(G8066-H8066,Assumptions!$C$13,P8065),0)</f>
        <v>0</v>
      </c>
      <c r="J8066" s="0" t="n">
        <f aca="false">H8066+I8066</f>
        <v>0</v>
      </c>
      <c r="K8066" s="0" t="n">
        <f aca="false">MIN(IF(C8066=1,F8066-H8066,F8066),Assumptions!$C$13,MAX(0,($B$5-P8065)/$B$6))</f>
        <v>0</v>
      </c>
      <c r="L8066" s="0" t="n">
        <f aca="false">IF(C8066=1,0,MIN(F8066-K8066,Assumptions!$C$15,MAX(0,$B$10-O8065-M8066)))</f>
        <v>200</v>
      </c>
      <c r="M8066" s="0" t="n">
        <f aca="false">'Profiles 8760'!H8055</f>
        <v>23600</v>
      </c>
      <c r="N8066" s="0" t="n">
        <f aca="false">J8066+L8066</f>
        <v>200</v>
      </c>
      <c r="O8066" s="0" t="n">
        <f aca="false">O8065+N8066</f>
        <v>745192.120245914</v>
      </c>
      <c r="P8066" s="0" t="n">
        <f aca="false">MIN($B$5,P8065+K8066*$B$6-I8066)</f>
        <v>510.81</v>
      </c>
      <c r="Q8066" s="0" t="n">
        <f aca="false">MAX(0,F8066-H8066-K8066-L8066)</f>
        <v>94.5677589</v>
      </c>
    </row>
    <row r="8067" customFormat="false" ht="15" hidden="false" customHeight="false" outlineLevel="0" collapsed="false">
      <c r="A8067" s="0" t="n">
        <f aca="false">'Profiles 8760'!A8056</f>
        <v>8054</v>
      </c>
      <c r="B8067" s="0" t="n">
        <f aca="false">'Profiles 8760'!B8056</f>
        <v>12</v>
      </c>
      <c r="C8067" s="0" t="n">
        <f aca="false">'Profiles 8760'!E8056</f>
        <v>0</v>
      </c>
      <c r="D8067" s="0" t="n">
        <f aca="false">'Profiles 8760'!F8056</f>
        <v>1</v>
      </c>
      <c r="E8067" s="0" t="n">
        <f aca="false">'Profiles 8760'!G8056</f>
        <v>0.202261</v>
      </c>
      <c r="F8067" s="0" t="n">
        <f aca="false">D8067*Assumptions!$C$11*$B$7+E8067*Assumptions!$C$12*$B$8</f>
        <v>297.0724749</v>
      </c>
      <c r="G8067" s="0" t="n">
        <f aca="false">C8067*Assumptions!$C$15</f>
        <v>0</v>
      </c>
      <c r="H8067" s="0" t="n">
        <f aca="false">MIN(F8067,G8067)</f>
        <v>0</v>
      </c>
      <c r="I8067" s="0" t="n">
        <f aca="false">IF(C8067=1,MIN(G8067-H8067,Assumptions!$C$13,P8066),0)</f>
        <v>0</v>
      </c>
      <c r="J8067" s="0" t="n">
        <f aca="false">H8067+I8067</f>
        <v>0</v>
      </c>
      <c r="K8067" s="0" t="n">
        <f aca="false">MIN(IF(C8067=1,F8067-H8067,F8067),Assumptions!$C$13,MAX(0,($B$5-P8066)/$B$6))</f>
        <v>0</v>
      </c>
      <c r="L8067" s="0" t="n">
        <f aca="false">IF(C8067=1,0,MIN(F8067-K8067,Assumptions!$C$15,MAX(0,$B$10-O8066-M8067)))</f>
        <v>200</v>
      </c>
      <c r="M8067" s="0" t="n">
        <f aca="false">'Profiles 8760'!H8056</f>
        <v>23600</v>
      </c>
      <c r="N8067" s="0" t="n">
        <f aca="false">J8067+L8067</f>
        <v>200</v>
      </c>
      <c r="O8067" s="0" t="n">
        <f aca="false">O8066+N8067</f>
        <v>745392.120245914</v>
      </c>
      <c r="P8067" s="0" t="n">
        <f aca="false">MIN($B$5,P8066+K8067*$B$6-I8067)</f>
        <v>510.81</v>
      </c>
      <c r="Q8067" s="0" t="n">
        <f aca="false">MAX(0,F8067-H8067-K8067-L8067)</f>
        <v>97.0724749</v>
      </c>
    </row>
    <row r="8068" customFormat="false" ht="15" hidden="false" customHeight="false" outlineLevel="0" collapsed="false">
      <c r="A8068" s="0" t="n">
        <f aca="false">'Profiles 8760'!A8057</f>
        <v>8055</v>
      </c>
      <c r="B8068" s="0" t="n">
        <f aca="false">'Profiles 8760'!B8057</f>
        <v>12</v>
      </c>
      <c r="C8068" s="0" t="n">
        <f aca="false">'Profiles 8760'!E8057</f>
        <v>0</v>
      </c>
      <c r="D8068" s="0" t="n">
        <f aca="false">'Profiles 8760'!F8057</f>
        <v>0.936549</v>
      </c>
      <c r="E8068" s="0" t="n">
        <f aca="false">'Profiles 8760'!G8057</f>
        <v>0.241727</v>
      </c>
      <c r="F8068" s="0" t="n">
        <f aca="false">D8068*Assumptions!$C$11*$B$7+E8068*Assumptions!$C$12*$B$8</f>
        <v>280.3619855</v>
      </c>
      <c r="G8068" s="0" t="n">
        <f aca="false">C8068*Assumptions!$C$15</f>
        <v>0</v>
      </c>
      <c r="H8068" s="0" t="n">
        <f aca="false">MIN(F8068,G8068)</f>
        <v>0</v>
      </c>
      <c r="I8068" s="0" t="n">
        <f aca="false">IF(C8068=1,MIN(G8068-H8068,Assumptions!$C$13,P8067),0)</f>
        <v>0</v>
      </c>
      <c r="J8068" s="0" t="n">
        <f aca="false">H8068+I8068</f>
        <v>0</v>
      </c>
      <c r="K8068" s="0" t="n">
        <f aca="false">MIN(IF(C8068=1,F8068-H8068,F8068),Assumptions!$C$13,MAX(0,($B$5-P8067)/$B$6))</f>
        <v>0</v>
      </c>
      <c r="L8068" s="0" t="n">
        <f aca="false">IF(C8068=1,0,MIN(F8068-K8068,Assumptions!$C$15,MAX(0,$B$10-O8067-M8068)))</f>
        <v>200</v>
      </c>
      <c r="M8068" s="0" t="n">
        <f aca="false">'Profiles 8760'!H8057</f>
        <v>23600</v>
      </c>
      <c r="N8068" s="0" t="n">
        <f aca="false">J8068+L8068</f>
        <v>200</v>
      </c>
      <c r="O8068" s="0" t="n">
        <f aca="false">O8067+N8068</f>
        <v>745592.120245914</v>
      </c>
      <c r="P8068" s="0" t="n">
        <f aca="false">MIN($B$5,P8067+K8068*$B$6-I8068)</f>
        <v>510.81</v>
      </c>
      <c r="Q8068" s="0" t="n">
        <f aca="false">MAX(0,F8068-H8068-K8068-L8068)</f>
        <v>80.3619855</v>
      </c>
    </row>
    <row r="8069" customFormat="false" ht="15" hidden="false" customHeight="false" outlineLevel="0" collapsed="false">
      <c r="A8069" s="0" t="n">
        <f aca="false">'Profiles 8760'!A8058</f>
        <v>8056</v>
      </c>
      <c r="B8069" s="0" t="n">
        <f aca="false">'Profiles 8760'!B8058</f>
        <v>12</v>
      </c>
      <c r="C8069" s="0" t="n">
        <f aca="false">'Profiles 8760'!E8058</f>
        <v>0</v>
      </c>
      <c r="D8069" s="0" t="n">
        <f aca="false">'Profiles 8760'!F8058</f>
        <v>0.646229</v>
      </c>
      <c r="E8069" s="0" t="n">
        <f aca="false">'Profiles 8760'!G8058</f>
        <v>0.26649</v>
      </c>
      <c r="F8069" s="0" t="n">
        <f aca="false">D8069*Assumptions!$C$11*$B$7+E8069*Assumptions!$C$12*$B$8</f>
        <v>197.5303762</v>
      </c>
      <c r="G8069" s="0" t="n">
        <f aca="false">C8069*Assumptions!$C$15</f>
        <v>0</v>
      </c>
      <c r="H8069" s="0" t="n">
        <f aca="false">MIN(F8069,G8069)</f>
        <v>0</v>
      </c>
      <c r="I8069" s="0" t="n">
        <f aca="false">IF(C8069=1,MIN(G8069-H8069,Assumptions!$C$13,P8068),0)</f>
        <v>0</v>
      </c>
      <c r="J8069" s="0" t="n">
        <f aca="false">H8069+I8069</f>
        <v>0</v>
      </c>
      <c r="K8069" s="0" t="n">
        <f aca="false">MIN(IF(C8069=1,F8069-H8069,F8069),Assumptions!$C$13,MAX(0,($B$5-P8068)/$B$6))</f>
        <v>0</v>
      </c>
      <c r="L8069" s="0" t="n">
        <f aca="false">IF(C8069=1,0,MIN(F8069-K8069,Assumptions!$C$15,MAX(0,$B$10-O8068-M8069)))</f>
        <v>197.5303762</v>
      </c>
      <c r="M8069" s="0" t="n">
        <f aca="false">'Profiles 8760'!H8058</f>
        <v>23600</v>
      </c>
      <c r="N8069" s="0" t="n">
        <f aca="false">J8069+L8069</f>
        <v>197.5303762</v>
      </c>
      <c r="O8069" s="0" t="n">
        <f aca="false">O8068+N8069</f>
        <v>745789.650622114</v>
      </c>
      <c r="P8069" s="0" t="n">
        <f aca="false">MIN($B$5,P8068+K8069*$B$6-I8069)</f>
        <v>510.81</v>
      </c>
      <c r="Q8069" s="0" t="n">
        <f aca="false">MAX(0,F8069-H8069-K8069-L8069)</f>
        <v>0</v>
      </c>
    </row>
    <row r="8070" customFormat="false" ht="15" hidden="false" customHeight="false" outlineLevel="0" collapsed="false">
      <c r="A8070" s="0" t="n">
        <f aca="false">'Profiles 8760'!A8059</f>
        <v>8057</v>
      </c>
      <c r="B8070" s="0" t="n">
        <f aca="false">'Profiles 8760'!B8059</f>
        <v>12</v>
      </c>
      <c r="C8070" s="0" t="n">
        <f aca="false">'Profiles 8760'!E8059</f>
        <v>0</v>
      </c>
      <c r="D8070" s="0" t="n">
        <f aca="false">'Profiles 8760'!F8059</f>
        <v>0.321684</v>
      </c>
      <c r="E8070" s="0" t="n">
        <f aca="false">'Profiles 8760'!G8059</f>
        <v>0.206725</v>
      </c>
      <c r="F8070" s="0" t="n">
        <f aca="false">D8070*Assumptions!$C$11*$B$7+E8070*Assumptions!$C$12*$B$8</f>
        <v>101.3573917</v>
      </c>
      <c r="G8070" s="0" t="n">
        <f aca="false">C8070*Assumptions!$C$15</f>
        <v>0</v>
      </c>
      <c r="H8070" s="0" t="n">
        <f aca="false">MIN(F8070,G8070)</f>
        <v>0</v>
      </c>
      <c r="I8070" s="0" t="n">
        <f aca="false">IF(C8070=1,MIN(G8070-H8070,Assumptions!$C$13,P8069),0)</f>
        <v>0</v>
      </c>
      <c r="J8070" s="0" t="n">
        <f aca="false">H8070+I8070</f>
        <v>0</v>
      </c>
      <c r="K8070" s="0" t="n">
        <f aca="false">MIN(IF(C8070=1,F8070-H8070,F8070),Assumptions!$C$13,MAX(0,($B$5-P8069)/$B$6))</f>
        <v>0</v>
      </c>
      <c r="L8070" s="0" t="n">
        <f aca="false">IF(C8070=1,0,MIN(F8070-K8070,Assumptions!$C$15,MAX(0,$B$10-O8069-M8070)))</f>
        <v>101.3573917</v>
      </c>
      <c r="M8070" s="0" t="n">
        <f aca="false">'Profiles 8760'!H8059</f>
        <v>23600</v>
      </c>
      <c r="N8070" s="0" t="n">
        <f aca="false">J8070+L8070</f>
        <v>101.3573917</v>
      </c>
      <c r="O8070" s="0" t="n">
        <f aca="false">O8069+N8070</f>
        <v>745891.008013814</v>
      </c>
      <c r="P8070" s="0" t="n">
        <f aca="false">MIN($B$5,P8069+K8070*$B$6-I8070)</f>
        <v>510.81</v>
      </c>
      <c r="Q8070" s="0" t="n">
        <f aca="false">MAX(0,F8070-H8070-K8070-L8070)</f>
        <v>0</v>
      </c>
    </row>
    <row r="8071" customFormat="false" ht="15" hidden="false" customHeight="false" outlineLevel="0" collapsed="false">
      <c r="A8071" s="0" t="n">
        <f aca="false">'Profiles 8760'!A8060</f>
        <v>8058</v>
      </c>
      <c r="B8071" s="0" t="n">
        <f aca="false">'Profiles 8760'!B8060</f>
        <v>12</v>
      </c>
      <c r="C8071" s="0" t="n">
        <f aca="false">'Profiles 8760'!E8060</f>
        <v>0</v>
      </c>
      <c r="D8071" s="0" t="n">
        <f aca="false">'Profiles 8760'!F8060</f>
        <v>0.04587</v>
      </c>
      <c r="E8071" s="0" t="n">
        <f aca="false">'Profiles 8760'!G8060</f>
        <v>0.234524</v>
      </c>
      <c r="F8071" s="0" t="n">
        <f aca="false">D8071*Assumptions!$C$11*$B$7+E8071*Assumptions!$C$12*$B$8</f>
        <v>22.8392876</v>
      </c>
      <c r="G8071" s="0" t="n">
        <f aca="false">C8071*Assumptions!$C$15</f>
        <v>0</v>
      </c>
      <c r="H8071" s="0" t="n">
        <f aca="false">MIN(F8071,G8071)</f>
        <v>0</v>
      </c>
      <c r="I8071" s="0" t="n">
        <f aca="false">IF(C8071=1,MIN(G8071-H8071,Assumptions!$C$13,P8070),0)</f>
        <v>0</v>
      </c>
      <c r="J8071" s="0" t="n">
        <f aca="false">H8071+I8071</f>
        <v>0</v>
      </c>
      <c r="K8071" s="0" t="n">
        <f aca="false">MIN(IF(C8071=1,F8071-H8071,F8071),Assumptions!$C$13,MAX(0,($B$5-P8070)/$B$6))</f>
        <v>0</v>
      </c>
      <c r="L8071" s="0" t="n">
        <f aca="false">IF(C8071=1,0,MIN(F8071-K8071,Assumptions!$C$15,MAX(0,$B$10-O8070-M8071)))</f>
        <v>22.8392876</v>
      </c>
      <c r="M8071" s="0" t="n">
        <f aca="false">'Profiles 8760'!H8060</f>
        <v>23600</v>
      </c>
      <c r="N8071" s="0" t="n">
        <f aca="false">J8071+L8071</f>
        <v>22.8392876</v>
      </c>
      <c r="O8071" s="0" t="n">
        <f aca="false">O8070+N8071</f>
        <v>745913.847301414</v>
      </c>
      <c r="P8071" s="0" t="n">
        <f aca="false">MIN($B$5,P8070+K8071*$B$6-I8071)</f>
        <v>510.81</v>
      </c>
      <c r="Q8071" s="0" t="n">
        <f aca="false">MAX(0,F8071-H8071-K8071-L8071)</f>
        <v>0</v>
      </c>
    </row>
    <row r="8072" customFormat="false" ht="15" hidden="false" customHeight="false" outlineLevel="0" collapsed="false">
      <c r="A8072" s="0" t="n">
        <f aca="false">'Profiles 8760'!A8061</f>
        <v>8059</v>
      </c>
      <c r="B8072" s="0" t="n">
        <f aca="false">'Profiles 8760'!B8061</f>
        <v>12</v>
      </c>
      <c r="C8072" s="0" t="n">
        <f aca="false">'Profiles 8760'!E8061</f>
        <v>0</v>
      </c>
      <c r="D8072" s="0" t="n">
        <f aca="false">'Profiles 8760'!F8061</f>
        <v>0</v>
      </c>
      <c r="E8072" s="0" t="n">
        <f aca="false">'Profiles 8760'!G8061</f>
        <v>0.198519</v>
      </c>
      <c r="F8072" s="0" t="n">
        <f aca="false">D8072*Assumptions!$C$11*$B$7+E8072*Assumptions!$C$12*$B$8</f>
        <v>8.1194271</v>
      </c>
      <c r="G8072" s="0" t="n">
        <f aca="false">C8072*Assumptions!$C$15</f>
        <v>0</v>
      </c>
      <c r="H8072" s="0" t="n">
        <f aca="false">MIN(F8072,G8072)</f>
        <v>0</v>
      </c>
      <c r="I8072" s="0" t="n">
        <f aca="false">IF(C8072=1,MIN(G8072-H8072,Assumptions!$C$13,P8071),0)</f>
        <v>0</v>
      </c>
      <c r="J8072" s="0" t="n">
        <f aca="false">H8072+I8072</f>
        <v>0</v>
      </c>
      <c r="K8072" s="0" t="n">
        <f aca="false">MIN(IF(C8072=1,F8072-H8072,F8072),Assumptions!$C$13,MAX(0,($B$5-P8071)/$B$6))</f>
        <v>0</v>
      </c>
      <c r="L8072" s="0" t="n">
        <f aca="false">IF(C8072=1,0,MIN(F8072-K8072,Assumptions!$C$15,MAX(0,$B$10-O8071-M8072)))</f>
        <v>8.1194271</v>
      </c>
      <c r="M8072" s="0" t="n">
        <f aca="false">'Profiles 8760'!H8061</f>
        <v>23600</v>
      </c>
      <c r="N8072" s="0" t="n">
        <f aca="false">J8072+L8072</f>
        <v>8.1194271</v>
      </c>
      <c r="O8072" s="0" t="n">
        <f aca="false">O8071+N8072</f>
        <v>745921.966728514</v>
      </c>
      <c r="P8072" s="0" t="n">
        <f aca="false">MIN($B$5,P8071+K8072*$B$6-I8072)</f>
        <v>510.81</v>
      </c>
      <c r="Q8072" s="0" t="n">
        <f aca="false">MAX(0,F8072-H8072-K8072-L8072)</f>
        <v>0</v>
      </c>
    </row>
    <row r="8073" customFormat="false" ht="15" hidden="false" customHeight="false" outlineLevel="0" collapsed="false">
      <c r="A8073" s="0" t="n">
        <f aca="false">'Profiles 8760'!A8062</f>
        <v>8060</v>
      </c>
      <c r="B8073" s="0" t="n">
        <f aca="false">'Profiles 8760'!B8062</f>
        <v>12</v>
      </c>
      <c r="C8073" s="0" t="n">
        <f aca="false">'Profiles 8760'!E8062</f>
        <v>1</v>
      </c>
      <c r="D8073" s="0" t="n">
        <f aca="false">'Profiles 8760'!F8062</f>
        <v>0</v>
      </c>
      <c r="E8073" s="0" t="n">
        <f aca="false">'Profiles 8760'!G8062</f>
        <v>0.173362</v>
      </c>
      <c r="F8073" s="0" t="n">
        <f aca="false">D8073*Assumptions!$C$11*$B$7+E8073*Assumptions!$C$12*$B$8</f>
        <v>7.0905058</v>
      </c>
      <c r="G8073" s="0" t="n">
        <f aca="false">C8073*Assumptions!$C$15</f>
        <v>200</v>
      </c>
      <c r="H8073" s="0" t="n">
        <f aca="false">MIN(F8073,G8073)</f>
        <v>7.0905058</v>
      </c>
      <c r="I8073" s="0" t="n">
        <f aca="false">IF(C8073=1,MIN(G8073-H8073,Assumptions!$C$13,P8072),0)</f>
        <v>180</v>
      </c>
      <c r="J8073" s="0" t="n">
        <f aca="false">H8073+I8073</f>
        <v>187.0905058</v>
      </c>
      <c r="K8073" s="0" t="n">
        <f aca="false">MIN(IF(C8073=1,F8073-H8073,F8073),Assumptions!$C$13,MAX(0,($B$5-P8072)/$B$6))</f>
        <v>0</v>
      </c>
      <c r="L8073" s="0" t="n">
        <f aca="false">IF(C8073=1,0,MIN(F8073-K8073,Assumptions!$C$15,MAX(0,$B$10-O8072-M8073)))</f>
        <v>0</v>
      </c>
      <c r="M8073" s="0" t="n">
        <f aca="false">'Profiles 8760'!H8062</f>
        <v>23400</v>
      </c>
      <c r="N8073" s="0" t="n">
        <f aca="false">J8073+L8073</f>
        <v>187.0905058</v>
      </c>
      <c r="O8073" s="0" t="n">
        <f aca="false">O8072+N8073</f>
        <v>746109.057234314</v>
      </c>
      <c r="P8073" s="0" t="n">
        <f aca="false">MIN($B$5,P8072+K8073*$B$6-I8073)</f>
        <v>330.81</v>
      </c>
      <c r="Q8073" s="0" t="n">
        <f aca="false">MAX(0,F8073-H8073-K8073-L8073)</f>
        <v>0</v>
      </c>
    </row>
    <row r="8074" customFormat="false" ht="15" hidden="false" customHeight="false" outlineLevel="0" collapsed="false">
      <c r="A8074" s="0" t="n">
        <f aca="false">'Profiles 8760'!A8063</f>
        <v>8061</v>
      </c>
      <c r="B8074" s="0" t="n">
        <f aca="false">'Profiles 8760'!B8063</f>
        <v>12</v>
      </c>
      <c r="C8074" s="0" t="n">
        <f aca="false">'Profiles 8760'!E8063</f>
        <v>1</v>
      </c>
      <c r="D8074" s="0" t="n">
        <f aca="false">'Profiles 8760'!F8063</f>
        <v>0</v>
      </c>
      <c r="E8074" s="0" t="n">
        <f aca="false">'Profiles 8760'!G8063</f>
        <v>0.155309</v>
      </c>
      <c r="F8074" s="0" t="n">
        <f aca="false">D8074*Assumptions!$C$11*$B$7+E8074*Assumptions!$C$12*$B$8</f>
        <v>6.3521381</v>
      </c>
      <c r="G8074" s="0" t="n">
        <f aca="false">C8074*Assumptions!$C$15</f>
        <v>200</v>
      </c>
      <c r="H8074" s="0" t="n">
        <f aca="false">MIN(F8074,G8074)</f>
        <v>6.3521381</v>
      </c>
      <c r="I8074" s="0" t="n">
        <f aca="false">IF(C8074=1,MIN(G8074-H8074,Assumptions!$C$13,P8073),0)</f>
        <v>180</v>
      </c>
      <c r="J8074" s="0" t="n">
        <f aca="false">H8074+I8074</f>
        <v>186.3521381</v>
      </c>
      <c r="K8074" s="0" t="n">
        <f aca="false">MIN(IF(C8074=1,F8074-H8074,F8074),Assumptions!$C$13,MAX(0,($B$5-P8073)/$B$6))</f>
        <v>0</v>
      </c>
      <c r="L8074" s="0" t="n">
        <f aca="false">IF(C8074=1,0,MIN(F8074-K8074,Assumptions!$C$15,MAX(0,$B$10-O8073-M8074)))</f>
        <v>0</v>
      </c>
      <c r="M8074" s="0" t="n">
        <f aca="false">'Profiles 8760'!H8063</f>
        <v>23200</v>
      </c>
      <c r="N8074" s="0" t="n">
        <f aca="false">J8074+L8074</f>
        <v>186.3521381</v>
      </c>
      <c r="O8074" s="0" t="n">
        <f aca="false">O8073+N8074</f>
        <v>746295.409372414</v>
      </c>
      <c r="P8074" s="0" t="n">
        <f aca="false">MIN($B$5,P8073+K8074*$B$6-I8074)</f>
        <v>150.81</v>
      </c>
      <c r="Q8074" s="0" t="n">
        <f aca="false">MAX(0,F8074-H8074-K8074-L8074)</f>
        <v>0</v>
      </c>
    </row>
    <row r="8075" customFormat="false" ht="15" hidden="false" customHeight="false" outlineLevel="0" collapsed="false">
      <c r="A8075" s="0" t="n">
        <f aca="false">'Profiles 8760'!A8064</f>
        <v>8062</v>
      </c>
      <c r="B8075" s="0" t="n">
        <f aca="false">'Profiles 8760'!B8064</f>
        <v>12</v>
      </c>
      <c r="C8075" s="0" t="n">
        <f aca="false">'Profiles 8760'!E8064</f>
        <v>0</v>
      </c>
      <c r="D8075" s="0" t="n">
        <f aca="false">'Profiles 8760'!F8064</f>
        <v>0</v>
      </c>
      <c r="E8075" s="0" t="n">
        <f aca="false">'Profiles 8760'!G8064</f>
        <v>0.190733</v>
      </c>
      <c r="F8075" s="0" t="n">
        <f aca="false">D8075*Assumptions!$C$11*$B$7+E8075*Assumptions!$C$12*$B$8</f>
        <v>7.8009797</v>
      </c>
      <c r="G8075" s="0" t="n">
        <f aca="false">C8075*Assumptions!$C$15</f>
        <v>0</v>
      </c>
      <c r="H8075" s="0" t="n">
        <f aca="false">MIN(F8075,G8075)</f>
        <v>0</v>
      </c>
      <c r="I8075" s="0" t="n">
        <f aca="false">IF(C8075=1,MIN(G8075-H8075,Assumptions!$C$13,P8074),0)</f>
        <v>0</v>
      </c>
      <c r="J8075" s="0" t="n">
        <f aca="false">H8075+I8075</f>
        <v>0</v>
      </c>
      <c r="K8075" s="0" t="n">
        <f aca="false">MIN(IF(C8075=1,F8075-H8075,F8075),Assumptions!$C$13,MAX(0,($B$5-P8074)/$B$6))</f>
        <v>7.8009797</v>
      </c>
      <c r="L8075" s="0" t="n">
        <f aca="false">IF(C8075=1,0,MIN(F8075-K8075,Assumptions!$C$15,MAX(0,$B$10-O8074-M8075)))</f>
        <v>0</v>
      </c>
      <c r="M8075" s="0" t="n">
        <f aca="false">'Profiles 8760'!H8064</f>
        <v>23200</v>
      </c>
      <c r="N8075" s="0" t="n">
        <f aca="false">J8075+L8075</f>
        <v>0</v>
      </c>
      <c r="O8075" s="0" t="n">
        <f aca="false">O8074+N8075</f>
        <v>746295.409372414</v>
      </c>
      <c r="P8075" s="0" t="n">
        <f aca="false">MIN($B$5,P8074+K8075*$B$6-I8075)</f>
        <v>157.57188920396</v>
      </c>
      <c r="Q8075" s="0" t="n">
        <f aca="false">MAX(0,F8075-H8075-K8075-L8075)</f>
        <v>0</v>
      </c>
    </row>
    <row r="8076" customFormat="false" ht="15" hidden="false" customHeight="false" outlineLevel="0" collapsed="false">
      <c r="A8076" s="0" t="n">
        <f aca="false">'Profiles 8760'!A8065</f>
        <v>8063</v>
      </c>
      <c r="B8076" s="0" t="n">
        <f aca="false">'Profiles 8760'!B8065</f>
        <v>12</v>
      </c>
      <c r="C8076" s="0" t="n">
        <f aca="false">'Profiles 8760'!E8065</f>
        <v>0</v>
      </c>
      <c r="D8076" s="0" t="n">
        <f aca="false">'Profiles 8760'!F8065</f>
        <v>0</v>
      </c>
      <c r="E8076" s="0" t="n">
        <f aca="false">'Profiles 8760'!G8065</f>
        <v>0.23094</v>
      </c>
      <c r="F8076" s="0" t="n">
        <f aca="false">D8076*Assumptions!$C$11*$B$7+E8076*Assumptions!$C$12*$B$8</f>
        <v>9.445446</v>
      </c>
      <c r="G8076" s="0" t="n">
        <f aca="false">C8076*Assumptions!$C$15</f>
        <v>0</v>
      </c>
      <c r="H8076" s="0" t="n">
        <f aca="false">MIN(F8076,G8076)</f>
        <v>0</v>
      </c>
      <c r="I8076" s="0" t="n">
        <f aca="false">IF(C8076=1,MIN(G8076-H8076,Assumptions!$C$13,P8075),0)</f>
        <v>0</v>
      </c>
      <c r="J8076" s="0" t="n">
        <f aca="false">H8076+I8076</f>
        <v>0</v>
      </c>
      <c r="K8076" s="0" t="n">
        <f aca="false">MIN(IF(C8076=1,F8076-H8076,F8076),Assumptions!$C$13,MAX(0,($B$5-P8075)/$B$6))</f>
        <v>9.445446</v>
      </c>
      <c r="L8076" s="0" t="n">
        <f aca="false">IF(C8076=1,0,MIN(F8076-K8076,Assumptions!$C$15,MAX(0,$B$10-O8075-M8076)))</f>
        <v>0</v>
      </c>
      <c r="M8076" s="0" t="n">
        <f aca="false">'Profiles 8760'!H8065</f>
        <v>23200</v>
      </c>
      <c r="N8076" s="0" t="n">
        <f aca="false">J8076+L8076</f>
        <v>0</v>
      </c>
      <c r="O8076" s="0" t="n">
        <f aca="false">O8075+N8076</f>
        <v>746295.409372414</v>
      </c>
      <c r="P8076" s="0" t="n">
        <f aca="false">MIN($B$5,P8075+K8076*$B$6-I8076)</f>
        <v>165.75920179676</v>
      </c>
      <c r="Q8076" s="0" t="n">
        <f aca="false">MAX(0,F8076-H8076-K8076-L8076)</f>
        <v>0</v>
      </c>
    </row>
    <row r="8077" customFormat="false" ht="15" hidden="false" customHeight="false" outlineLevel="0" collapsed="false">
      <c r="A8077" s="0" t="n">
        <f aca="false">'Profiles 8760'!A8066</f>
        <v>8064</v>
      </c>
      <c r="B8077" s="0" t="n">
        <f aca="false">'Profiles 8760'!B8066</f>
        <v>12</v>
      </c>
      <c r="C8077" s="0" t="n">
        <f aca="false">'Profiles 8760'!E8066</f>
        <v>0</v>
      </c>
      <c r="D8077" s="0" t="n">
        <f aca="false">'Profiles 8760'!F8066</f>
        <v>0</v>
      </c>
      <c r="E8077" s="0" t="n">
        <f aca="false">'Profiles 8760'!G8066</f>
        <v>0.240372</v>
      </c>
      <c r="F8077" s="0" t="n">
        <f aca="false">D8077*Assumptions!$C$11*$B$7+E8077*Assumptions!$C$12*$B$8</f>
        <v>9.8312148</v>
      </c>
      <c r="G8077" s="0" t="n">
        <f aca="false">C8077*Assumptions!$C$15</f>
        <v>0</v>
      </c>
      <c r="H8077" s="0" t="n">
        <f aca="false">MIN(F8077,G8077)</f>
        <v>0</v>
      </c>
      <c r="I8077" s="0" t="n">
        <f aca="false">IF(C8077=1,MIN(G8077-H8077,Assumptions!$C$13,P8076),0)</f>
        <v>0</v>
      </c>
      <c r="J8077" s="0" t="n">
        <f aca="false">H8077+I8077</f>
        <v>0</v>
      </c>
      <c r="K8077" s="0" t="n">
        <f aca="false">MIN(IF(C8077=1,F8077-H8077,F8077),Assumptions!$C$13,MAX(0,($B$5-P8076)/$B$6))</f>
        <v>9.8312148</v>
      </c>
      <c r="L8077" s="0" t="n">
        <f aca="false">IF(C8077=1,0,MIN(F8077-K8077,Assumptions!$C$15,MAX(0,$B$10-O8076-M8077)))</f>
        <v>0</v>
      </c>
      <c r="M8077" s="0" t="n">
        <f aca="false">'Profiles 8760'!H8066</f>
        <v>23200</v>
      </c>
      <c r="N8077" s="0" t="n">
        <f aca="false">J8077+L8077</f>
        <v>0</v>
      </c>
      <c r="O8077" s="0" t="n">
        <f aca="false">O8076+N8077</f>
        <v>746295.409372414</v>
      </c>
      <c r="P8077" s="0" t="n">
        <f aca="false">MIN($B$5,P8076+K8077*$B$6-I8077)</f>
        <v>174.2808987854</v>
      </c>
      <c r="Q8077" s="0" t="n">
        <f aca="false">MAX(0,F8077-H8077-K8077-L8077)</f>
        <v>0</v>
      </c>
    </row>
    <row r="8078" customFormat="false" ht="15" hidden="false" customHeight="false" outlineLevel="0" collapsed="false">
      <c r="A8078" s="0" t="n">
        <f aca="false">'Profiles 8760'!A8067</f>
        <v>8065</v>
      </c>
      <c r="B8078" s="0" t="n">
        <f aca="false">'Profiles 8760'!B8067</f>
        <v>12</v>
      </c>
      <c r="C8078" s="0" t="n">
        <f aca="false">'Profiles 8760'!E8067</f>
        <v>0</v>
      </c>
      <c r="D8078" s="0" t="n">
        <f aca="false">'Profiles 8760'!F8067</f>
        <v>0</v>
      </c>
      <c r="E8078" s="0" t="n">
        <f aca="false">'Profiles 8760'!G8067</f>
        <v>0.320217</v>
      </c>
      <c r="F8078" s="0" t="n">
        <f aca="false">D8078*Assumptions!$C$11*$B$7+E8078*Assumptions!$C$12*$B$8</f>
        <v>13.0968753</v>
      </c>
      <c r="G8078" s="0" t="n">
        <f aca="false">C8078*Assumptions!$C$15</f>
        <v>0</v>
      </c>
      <c r="H8078" s="0" t="n">
        <f aca="false">MIN(F8078,G8078)</f>
        <v>0</v>
      </c>
      <c r="I8078" s="0" t="n">
        <f aca="false">IF(C8078=1,MIN(G8078-H8078,Assumptions!$C$13,P8077),0)</f>
        <v>0</v>
      </c>
      <c r="J8078" s="0" t="n">
        <f aca="false">H8078+I8078</f>
        <v>0</v>
      </c>
      <c r="K8078" s="0" t="n">
        <f aca="false">MIN(IF(C8078=1,F8078-H8078,F8078),Assumptions!$C$13,MAX(0,($B$5-P8077)/$B$6))</f>
        <v>13.0968753</v>
      </c>
      <c r="L8078" s="0" t="n">
        <f aca="false">IF(C8078=1,0,MIN(F8078-K8078,Assumptions!$C$15,MAX(0,$B$10-O8077-M8078)))</f>
        <v>0</v>
      </c>
      <c r="M8078" s="0" t="n">
        <f aca="false">'Profiles 8760'!H8067</f>
        <v>23200</v>
      </c>
      <c r="N8078" s="0" t="n">
        <f aca="false">J8078+L8078</f>
        <v>0</v>
      </c>
      <c r="O8078" s="0" t="n">
        <f aca="false">O8077+N8078</f>
        <v>746295.409372414</v>
      </c>
      <c r="P8078" s="0" t="n">
        <f aca="false">MIN($B$5,P8077+K8078*$B$6-I8078)</f>
        <v>185.63327029544</v>
      </c>
      <c r="Q8078" s="0" t="n">
        <f aca="false">MAX(0,F8078-H8078-K8078-L8078)</f>
        <v>0</v>
      </c>
    </row>
    <row r="8079" customFormat="false" ht="15" hidden="false" customHeight="false" outlineLevel="0" collapsed="false">
      <c r="A8079" s="0" t="n">
        <f aca="false">'Profiles 8760'!A8068</f>
        <v>8066</v>
      </c>
      <c r="B8079" s="0" t="n">
        <f aca="false">'Profiles 8760'!B8068</f>
        <v>12</v>
      </c>
      <c r="C8079" s="0" t="n">
        <f aca="false">'Profiles 8760'!E8068</f>
        <v>0</v>
      </c>
      <c r="D8079" s="0" t="n">
        <f aca="false">'Profiles 8760'!F8068</f>
        <v>0</v>
      </c>
      <c r="E8079" s="0" t="n">
        <f aca="false">'Profiles 8760'!G8068</f>
        <v>0.259044</v>
      </c>
      <c r="F8079" s="0" t="n">
        <f aca="false">D8079*Assumptions!$C$11*$B$7+E8079*Assumptions!$C$12*$B$8</f>
        <v>10.5948996</v>
      </c>
      <c r="G8079" s="0" t="n">
        <f aca="false">C8079*Assumptions!$C$15</f>
        <v>0</v>
      </c>
      <c r="H8079" s="0" t="n">
        <f aca="false">MIN(F8079,G8079)</f>
        <v>0</v>
      </c>
      <c r="I8079" s="0" t="n">
        <f aca="false">IF(C8079=1,MIN(G8079-H8079,Assumptions!$C$13,P8078),0)</f>
        <v>0</v>
      </c>
      <c r="J8079" s="0" t="n">
        <f aca="false">H8079+I8079</f>
        <v>0</v>
      </c>
      <c r="K8079" s="0" t="n">
        <f aca="false">MIN(IF(C8079=1,F8079-H8079,F8079),Assumptions!$C$13,MAX(0,($B$5-P8078)/$B$6))</f>
        <v>10.5948996</v>
      </c>
      <c r="L8079" s="0" t="n">
        <f aca="false">IF(C8079=1,0,MIN(F8079-K8079,Assumptions!$C$15,MAX(0,$B$10-O8078-M8079)))</f>
        <v>0</v>
      </c>
      <c r="M8079" s="0" t="n">
        <f aca="false">'Profiles 8760'!H8068</f>
        <v>23200</v>
      </c>
      <c r="N8079" s="0" t="n">
        <f aca="false">J8079+L8079</f>
        <v>0</v>
      </c>
      <c r="O8079" s="0" t="n">
        <f aca="false">O8078+N8079</f>
        <v>746295.409372414</v>
      </c>
      <c r="P8079" s="0" t="n">
        <f aca="false">MIN($B$5,P8078+K8079*$B$6-I8079)</f>
        <v>194.81692926872</v>
      </c>
      <c r="Q8079" s="0" t="n">
        <f aca="false">MAX(0,F8079-H8079-K8079-L8079)</f>
        <v>0</v>
      </c>
    </row>
    <row r="8080" customFormat="false" ht="15" hidden="false" customHeight="false" outlineLevel="0" collapsed="false">
      <c r="A8080" s="0" t="n">
        <f aca="false">'Profiles 8760'!A8069</f>
        <v>8067</v>
      </c>
      <c r="B8080" s="0" t="n">
        <f aca="false">'Profiles 8760'!B8069</f>
        <v>12</v>
      </c>
      <c r="C8080" s="0" t="n">
        <f aca="false">'Profiles 8760'!E8069</f>
        <v>0</v>
      </c>
      <c r="D8080" s="0" t="n">
        <f aca="false">'Profiles 8760'!F8069</f>
        <v>0</v>
      </c>
      <c r="E8080" s="0" t="n">
        <f aca="false">'Profiles 8760'!G8069</f>
        <v>0.219696</v>
      </c>
      <c r="F8080" s="0" t="n">
        <f aca="false">D8080*Assumptions!$C$11*$B$7+E8080*Assumptions!$C$12*$B$8</f>
        <v>8.9855664</v>
      </c>
      <c r="G8080" s="0" t="n">
        <f aca="false">C8080*Assumptions!$C$15</f>
        <v>0</v>
      </c>
      <c r="H8080" s="0" t="n">
        <f aca="false">MIN(F8080,G8080)</f>
        <v>0</v>
      </c>
      <c r="I8080" s="0" t="n">
        <f aca="false">IF(C8080=1,MIN(G8080-H8080,Assumptions!$C$13,P8079),0)</f>
        <v>0</v>
      </c>
      <c r="J8080" s="0" t="n">
        <f aca="false">H8080+I8080</f>
        <v>0</v>
      </c>
      <c r="K8080" s="0" t="n">
        <f aca="false">MIN(IF(C8080=1,F8080-H8080,F8080),Assumptions!$C$13,MAX(0,($B$5-P8079)/$B$6))</f>
        <v>8.9855664</v>
      </c>
      <c r="L8080" s="0" t="n">
        <f aca="false">IF(C8080=1,0,MIN(F8080-K8080,Assumptions!$C$15,MAX(0,$B$10-O8079-M8080)))</f>
        <v>0</v>
      </c>
      <c r="M8080" s="0" t="n">
        <f aca="false">'Profiles 8760'!H8069</f>
        <v>23200</v>
      </c>
      <c r="N8080" s="0" t="n">
        <f aca="false">J8080+L8080</f>
        <v>0</v>
      </c>
      <c r="O8080" s="0" t="n">
        <f aca="false">O8079+N8080</f>
        <v>746295.409372414</v>
      </c>
      <c r="P8080" s="0" t="n">
        <f aca="false">MIN($B$5,P8079+K8080*$B$6-I8080)</f>
        <v>202.60561822424</v>
      </c>
      <c r="Q8080" s="0" t="n">
        <f aca="false">MAX(0,F8080-H8080-K8080-L8080)</f>
        <v>0</v>
      </c>
    </row>
    <row r="8081" customFormat="false" ht="15" hidden="false" customHeight="false" outlineLevel="0" collapsed="false">
      <c r="A8081" s="0" t="n">
        <f aca="false">'Profiles 8760'!A8070</f>
        <v>8068</v>
      </c>
      <c r="B8081" s="0" t="n">
        <f aca="false">'Profiles 8760'!B8070</f>
        <v>12</v>
      </c>
      <c r="C8081" s="0" t="n">
        <f aca="false">'Profiles 8760'!E8070</f>
        <v>0</v>
      </c>
      <c r="D8081" s="0" t="n">
        <f aca="false">'Profiles 8760'!F8070</f>
        <v>0</v>
      </c>
      <c r="E8081" s="0" t="n">
        <f aca="false">'Profiles 8760'!G8070</f>
        <v>0.21638</v>
      </c>
      <c r="F8081" s="0" t="n">
        <f aca="false">D8081*Assumptions!$C$11*$B$7+E8081*Assumptions!$C$12*$B$8</f>
        <v>8.849942</v>
      </c>
      <c r="G8081" s="0" t="n">
        <f aca="false">C8081*Assumptions!$C$15</f>
        <v>0</v>
      </c>
      <c r="H8081" s="0" t="n">
        <f aca="false">MIN(F8081,G8081)</f>
        <v>0</v>
      </c>
      <c r="I8081" s="0" t="n">
        <f aca="false">IF(C8081=1,MIN(G8081-H8081,Assumptions!$C$13,P8080),0)</f>
        <v>0</v>
      </c>
      <c r="J8081" s="0" t="n">
        <f aca="false">H8081+I8081</f>
        <v>0</v>
      </c>
      <c r="K8081" s="0" t="n">
        <f aca="false">MIN(IF(C8081=1,F8081-H8081,F8081),Assumptions!$C$13,MAX(0,($B$5-P8080)/$B$6))</f>
        <v>8.849942</v>
      </c>
      <c r="L8081" s="0" t="n">
        <f aca="false">IF(C8081=1,0,MIN(F8081-K8081,Assumptions!$C$15,MAX(0,$B$10-O8080-M8081)))</f>
        <v>0</v>
      </c>
      <c r="M8081" s="0" t="n">
        <f aca="false">'Profiles 8760'!H8070</f>
        <v>23200</v>
      </c>
      <c r="N8081" s="0" t="n">
        <f aca="false">J8081+L8081</f>
        <v>0</v>
      </c>
      <c r="O8081" s="0" t="n">
        <f aca="false">O8080+N8081</f>
        <v>746295.409372414</v>
      </c>
      <c r="P8081" s="0" t="n">
        <f aca="false">MIN($B$5,P8080+K8081*$B$6-I8081)</f>
        <v>210.27674794984</v>
      </c>
      <c r="Q8081" s="0" t="n">
        <f aca="false">MAX(0,F8081-H8081-K8081-L8081)</f>
        <v>0</v>
      </c>
    </row>
    <row r="8082" customFormat="false" ht="15" hidden="false" customHeight="false" outlineLevel="0" collapsed="false">
      <c r="A8082" s="0" t="n">
        <f aca="false">'Profiles 8760'!A8071</f>
        <v>8069</v>
      </c>
      <c r="B8082" s="0" t="n">
        <f aca="false">'Profiles 8760'!B8071</f>
        <v>12</v>
      </c>
      <c r="C8082" s="0" t="n">
        <f aca="false">'Profiles 8760'!E8071</f>
        <v>0</v>
      </c>
      <c r="D8082" s="0" t="n">
        <f aca="false">'Profiles 8760'!F8071</f>
        <v>0</v>
      </c>
      <c r="E8082" s="0" t="n">
        <f aca="false">'Profiles 8760'!G8071</f>
        <v>0.348623</v>
      </c>
      <c r="F8082" s="0" t="n">
        <f aca="false">D8082*Assumptions!$C$11*$B$7+E8082*Assumptions!$C$12*$B$8</f>
        <v>14.2586807</v>
      </c>
      <c r="G8082" s="0" t="n">
        <f aca="false">C8082*Assumptions!$C$15</f>
        <v>0</v>
      </c>
      <c r="H8082" s="0" t="n">
        <f aca="false">MIN(F8082,G8082)</f>
        <v>0</v>
      </c>
      <c r="I8082" s="0" t="n">
        <f aca="false">IF(C8082=1,MIN(G8082-H8082,Assumptions!$C$13,P8081),0)</f>
        <v>0</v>
      </c>
      <c r="J8082" s="0" t="n">
        <f aca="false">H8082+I8082</f>
        <v>0</v>
      </c>
      <c r="K8082" s="0" t="n">
        <f aca="false">MIN(IF(C8082=1,F8082-H8082,F8082),Assumptions!$C$13,MAX(0,($B$5-P8081)/$B$6))</f>
        <v>14.2586807</v>
      </c>
      <c r="L8082" s="0" t="n">
        <f aca="false">IF(C8082=1,0,MIN(F8082-K8082,Assumptions!$C$15,MAX(0,$B$10-O8081-M8082)))</f>
        <v>0</v>
      </c>
      <c r="M8082" s="0" t="n">
        <f aca="false">'Profiles 8760'!H8071</f>
        <v>23200</v>
      </c>
      <c r="N8082" s="0" t="n">
        <f aca="false">J8082+L8082</f>
        <v>0</v>
      </c>
      <c r="O8082" s="0" t="n">
        <f aca="false">O8081+N8082</f>
        <v>746295.409372414</v>
      </c>
      <c r="P8082" s="0" t="n">
        <f aca="false">MIN($B$5,P8081+K8082*$B$6-I8082)</f>
        <v>222.6361723806</v>
      </c>
      <c r="Q8082" s="0" t="n">
        <f aca="false">MAX(0,F8082-H8082-K8082-L8082)</f>
        <v>0</v>
      </c>
    </row>
    <row r="8083" customFormat="false" ht="15" hidden="false" customHeight="false" outlineLevel="0" collapsed="false">
      <c r="A8083" s="0" t="n">
        <f aca="false">'Profiles 8760'!A8072</f>
        <v>8070</v>
      </c>
      <c r="B8083" s="0" t="n">
        <f aca="false">'Profiles 8760'!B8072</f>
        <v>12</v>
      </c>
      <c r="C8083" s="0" t="n">
        <f aca="false">'Profiles 8760'!E8072</f>
        <v>0</v>
      </c>
      <c r="D8083" s="0" t="n">
        <f aca="false">'Profiles 8760'!F8072</f>
        <v>0</v>
      </c>
      <c r="E8083" s="0" t="n">
        <f aca="false">'Profiles 8760'!G8072</f>
        <v>0.263486</v>
      </c>
      <c r="F8083" s="0" t="n">
        <f aca="false">D8083*Assumptions!$C$11*$B$7+E8083*Assumptions!$C$12*$B$8</f>
        <v>10.7765774</v>
      </c>
      <c r="G8083" s="0" t="n">
        <f aca="false">C8083*Assumptions!$C$15</f>
        <v>0</v>
      </c>
      <c r="H8083" s="0" t="n">
        <f aca="false">MIN(F8083,G8083)</f>
        <v>0</v>
      </c>
      <c r="I8083" s="0" t="n">
        <f aca="false">IF(C8083=1,MIN(G8083-H8083,Assumptions!$C$13,P8082),0)</f>
        <v>0</v>
      </c>
      <c r="J8083" s="0" t="n">
        <f aca="false">H8083+I8083</f>
        <v>0</v>
      </c>
      <c r="K8083" s="0" t="n">
        <f aca="false">MIN(IF(C8083=1,F8083-H8083,F8083),Assumptions!$C$13,MAX(0,($B$5-P8082)/$B$6))</f>
        <v>10.7765774</v>
      </c>
      <c r="L8083" s="0" t="n">
        <f aca="false">IF(C8083=1,0,MIN(F8083-K8083,Assumptions!$C$15,MAX(0,$B$10-O8082-M8083)))</f>
        <v>0</v>
      </c>
      <c r="M8083" s="0" t="n">
        <f aca="false">'Profiles 8760'!H8072</f>
        <v>23200</v>
      </c>
      <c r="N8083" s="0" t="n">
        <f aca="false">J8083+L8083</f>
        <v>0</v>
      </c>
      <c r="O8083" s="0" t="n">
        <f aca="false">O8082+N8083</f>
        <v>746295.409372414</v>
      </c>
      <c r="P8083" s="0" t="n">
        <f aca="false">MIN($B$5,P8082+K8083*$B$6-I8083)</f>
        <v>231.97730967092</v>
      </c>
      <c r="Q8083" s="0" t="n">
        <f aca="false">MAX(0,F8083-H8083-K8083-L8083)</f>
        <v>0</v>
      </c>
    </row>
    <row r="8084" customFormat="false" ht="15" hidden="false" customHeight="false" outlineLevel="0" collapsed="false">
      <c r="A8084" s="0" t="n">
        <f aca="false">'Profiles 8760'!A8073</f>
        <v>8071</v>
      </c>
      <c r="B8084" s="0" t="n">
        <f aca="false">'Profiles 8760'!B8073</f>
        <v>12</v>
      </c>
      <c r="C8084" s="0" t="n">
        <f aca="false">'Profiles 8760'!E8073</f>
        <v>0</v>
      </c>
      <c r="D8084" s="0" t="n">
        <f aca="false">'Profiles 8760'!F8073</f>
        <v>0</v>
      </c>
      <c r="E8084" s="0" t="n">
        <f aca="false">'Profiles 8760'!G8073</f>
        <v>0.285762</v>
      </c>
      <c r="F8084" s="0" t="n">
        <f aca="false">D8084*Assumptions!$C$11*$B$7+E8084*Assumptions!$C$12*$B$8</f>
        <v>11.6876658</v>
      </c>
      <c r="G8084" s="0" t="n">
        <f aca="false">C8084*Assumptions!$C$15</f>
        <v>0</v>
      </c>
      <c r="H8084" s="0" t="n">
        <f aca="false">MIN(F8084,G8084)</f>
        <v>0</v>
      </c>
      <c r="I8084" s="0" t="n">
        <f aca="false">IF(C8084=1,MIN(G8084-H8084,Assumptions!$C$13,P8083),0)</f>
        <v>0</v>
      </c>
      <c r="J8084" s="0" t="n">
        <f aca="false">H8084+I8084</f>
        <v>0</v>
      </c>
      <c r="K8084" s="0" t="n">
        <f aca="false">MIN(IF(C8084=1,F8084-H8084,F8084),Assumptions!$C$13,MAX(0,($B$5-P8083)/$B$6))</f>
        <v>11.6876658</v>
      </c>
      <c r="L8084" s="0" t="n">
        <f aca="false">IF(C8084=1,0,MIN(F8084-K8084,Assumptions!$C$15,MAX(0,$B$10-O8083-M8084)))</f>
        <v>0</v>
      </c>
      <c r="M8084" s="0" t="n">
        <f aca="false">'Profiles 8760'!H8073</f>
        <v>23200</v>
      </c>
      <c r="N8084" s="0" t="n">
        <f aca="false">J8084+L8084</f>
        <v>0</v>
      </c>
      <c r="O8084" s="0" t="n">
        <f aca="false">O8083+N8084</f>
        <v>746295.409372414</v>
      </c>
      <c r="P8084" s="0" t="n">
        <f aca="false">MIN($B$5,P8083+K8084*$B$6-I8084)</f>
        <v>242.10817838636</v>
      </c>
      <c r="Q8084" s="0" t="n">
        <f aca="false">MAX(0,F8084-H8084-K8084-L8084)</f>
        <v>0</v>
      </c>
    </row>
    <row r="8085" customFormat="false" ht="15" hidden="false" customHeight="false" outlineLevel="0" collapsed="false">
      <c r="A8085" s="0" t="n">
        <f aca="false">'Profiles 8760'!A8074</f>
        <v>8072</v>
      </c>
      <c r="B8085" s="0" t="n">
        <f aca="false">'Profiles 8760'!B8074</f>
        <v>12</v>
      </c>
      <c r="C8085" s="0" t="n">
        <f aca="false">'Profiles 8760'!E8074</f>
        <v>1</v>
      </c>
      <c r="D8085" s="0" t="n">
        <f aca="false">'Profiles 8760'!F8074</f>
        <v>0.052687</v>
      </c>
      <c r="E8085" s="0" t="n">
        <f aca="false">'Profiles 8760'!G8074</f>
        <v>0.220952</v>
      </c>
      <c r="F8085" s="0" t="n">
        <f aca="false">D8085*Assumptions!$C$11*$B$7+E8085*Assumptions!$C$12*$B$8</f>
        <v>24.2529424</v>
      </c>
      <c r="G8085" s="0" t="n">
        <f aca="false">C8085*Assumptions!$C$15</f>
        <v>200</v>
      </c>
      <c r="H8085" s="0" t="n">
        <f aca="false">MIN(F8085,G8085)</f>
        <v>24.2529424</v>
      </c>
      <c r="I8085" s="0" t="n">
        <f aca="false">IF(C8085=1,MIN(G8085-H8085,Assumptions!$C$13,P8084),0)</f>
        <v>175.7470576</v>
      </c>
      <c r="J8085" s="0" t="n">
        <f aca="false">H8085+I8085</f>
        <v>200</v>
      </c>
      <c r="K8085" s="0" t="n">
        <f aca="false">MIN(IF(C8085=1,F8085-H8085,F8085),Assumptions!$C$13,MAX(0,($B$5-P8084)/$B$6))</f>
        <v>0</v>
      </c>
      <c r="L8085" s="0" t="n">
        <f aca="false">IF(C8085=1,0,MIN(F8085-K8085,Assumptions!$C$15,MAX(0,$B$10-O8084-M8085)))</f>
        <v>0</v>
      </c>
      <c r="M8085" s="0" t="n">
        <f aca="false">'Profiles 8760'!H8074</f>
        <v>23000</v>
      </c>
      <c r="N8085" s="0" t="n">
        <f aca="false">J8085+L8085</f>
        <v>200</v>
      </c>
      <c r="O8085" s="0" t="n">
        <f aca="false">O8084+N8085</f>
        <v>746495.409372414</v>
      </c>
      <c r="P8085" s="0" t="n">
        <f aca="false">MIN($B$5,P8084+K8085*$B$6-I8085)</f>
        <v>66.36112078636</v>
      </c>
      <c r="Q8085" s="0" t="n">
        <f aca="false">MAX(0,F8085-H8085-K8085-L8085)</f>
        <v>0</v>
      </c>
    </row>
    <row r="8086" customFormat="false" ht="15" hidden="false" customHeight="false" outlineLevel="0" collapsed="false">
      <c r="A8086" s="0" t="n">
        <f aca="false">'Profiles 8760'!A8075</f>
        <v>8073</v>
      </c>
      <c r="B8086" s="0" t="n">
        <f aca="false">'Profiles 8760'!B8075</f>
        <v>12</v>
      </c>
      <c r="C8086" s="0" t="n">
        <f aca="false">'Profiles 8760'!E8075</f>
        <v>1</v>
      </c>
      <c r="D8086" s="0" t="n">
        <f aca="false">'Profiles 8760'!F8075</f>
        <v>0.369495</v>
      </c>
      <c r="E8086" s="0" t="n">
        <f aca="false">'Profiles 8760'!G8075</f>
        <v>0.21518</v>
      </c>
      <c r="F8086" s="0" t="n">
        <f aca="false">D8086*Assumptions!$C$11*$B$7+E8086*Assumptions!$C$12*$B$8</f>
        <v>115.511018</v>
      </c>
      <c r="G8086" s="0" t="n">
        <f aca="false">C8086*Assumptions!$C$15</f>
        <v>200</v>
      </c>
      <c r="H8086" s="0" t="n">
        <f aca="false">MIN(F8086,G8086)</f>
        <v>115.511018</v>
      </c>
      <c r="I8086" s="0" t="n">
        <f aca="false">IF(C8086=1,MIN(G8086-H8086,Assumptions!$C$13,P8085),0)</f>
        <v>66.36112078636</v>
      </c>
      <c r="J8086" s="0" t="n">
        <f aca="false">H8086+I8086</f>
        <v>181.87213878636</v>
      </c>
      <c r="K8086" s="0" t="n">
        <f aca="false">MIN(IF(C8086=1,F8086-H8086,F8086),Assumptions!$C$13,MAX(0,($B$5-P8085)/$B$6))</f>
        <v>0</v>
      </c>
      <c r="L8086" s="0" t="n">
        <f aca="false">IF(C8086=1,0,MIN(F8086-K8086,Assumptions!$C$15,MAX(0,$B$10-O8085-M8086)))</f>
        <v>0</v>
      </c>
      <c r="M8086" s="0" t="n">
        <f aca="false">'Profiles 8760'!H8075</f>
        <v>22800</v>
      </c>
      <c r="N8086" s="0" t="n">
        <f aca="false">J8086+L8086</f>
        <v>181.87213878636</v>
      </c>
      <c r="O8086" s="0" t="n">
        <f aca="false">O8085+N8086</f>
        <v>746677.2815112</v>
      </c>
      <c r="P8086" s="0" t="n">
        <f aca="false">MIN($B$5,P8085+K8086*$B$6-I8086)</f>
        <v>0</v>
      </c>
      <c r="Q8086" s="0" t="n">
        <f aca="false">MAX(0,F8086-H8086-K8086-L8086)</f>
        <v>0</v>
      </c>
    </row>
    <row r="8087" customFormat="false" ht="15" hidden="false" customHeight="false" outlineLevel="0" collapsed="false">
      <c r="A8087" s="0" t="n">
        <f aca="false">'Profiles 8760'!A8076</f>
        <v>8074</v>
      </c>
      <c r="B8087" s="0" t="n">
        <f aca="false">'Profiles 8760'!B8076</f>
        <v>12</v>
      </c>
      <c r="C8087" s="0" t="n">
        <f aca="false">'Profiles 8760'!E8076</f>
        <v>0</v>
      </c>
      <c r="D8087" s="0" t="n">
        <f aca="false">'Profiles 8760'!F8076</f>
        <v>0.742276</v>
      </c>
      <c r="E8087" s="0" t="n">
        <f aca="false">'Profiles 8760'!G8076</f>
        <v>0.183882</v>
      </c>
      <c r="F8087" s="0" t="n">
        <f aca="false">D8087*Assumptions!$C$11*$B$7+E8087*Assumptions!$C$12*$B$8</f>
        <v>221.8900826</v>
      </c>
      <c r="G8087" s="0" t="n">
        <f aca="false">C8087*Assumptions!$C$15</f>
        <v>0</v>
      </c>
      <c r="H8087" s="0" t="n">
        <f aca="false">MIN(F8087,G8087)</f>
        <v>0</v>
      </c>
      <c r="I8087" s="0" t="n">
        <f aca="false">IF(C8087=1,MIN(G8087-H8087,Assumptions!$C$13,P8086),0)</f>
        <v>0</v>
      </c>
      <c r="J8087" s="0" t="n">
        <f aca="false">H8087+I8087</f>
        <v>0</v>
      </c>
      <c r="K8087" s="0" t="n">
        <f aca="false">MIN(IF(C8087=1,F8087-H8087,F8087),Assumptions!$C$13,MAX(0,($B$5-P8086)/$B$6))</f>
        <v>180</v>
      </c>
      <c r="L8087" s="0" t="n">
        <f aca="false">IF(C8087=1,0,MIN(F8087-K8087,Assumptions!$C$15,MAX(0,$B$10-O8086-M8087)))</f>
        <v>41.8900826</v>
      </c>
      <c r="M8087" s="0" t="n">
        <f aca="false">'Profiles 8760'!H8076</f>
        <v>22800</v>
      </c>
      <c r="N8087" s="0" t="n">
        <f aca="false">J8087+L8087</f>
        <v>41.8900826</v>
      </c>
      <c r="O8087" s="0" t="n">
        <f aca="false">O8086+N8087</f>
        <v>746719.1715938</v>
      </c>
      <c r="P8087" s="0" t="n">
        <f aca="false">MIN($B$5,P8086+K8087*$B$6-I8087)</f>
        <v>156.024</v>
      </c>
      <c r="Q8087" s="0" t="n">
        <f aca="false">MAX(0,F8087-H8087-K8087-L8087)</f>
        <v>0</v>
      </c>
    </row>
    <row r="8088" customFormat="false" ht="15" hidden="false" customHeight="false" outlineLevel="0" collapsed="false">
      <c r="A8088" s="0" t="n">
        <f aca="false">'Profiles 8760'!A8077</f>
        <v>8075</v>
      </c>
      <c r="B8088" s="0" t="n">
        <f aca="false">'Profiles 8760'!B8077</f>
        <v>12</v>
      </c>
      <c r="C8088" s="0" t="n">
        <f aca="false">'Profiles 8760'!E8077</f>
        <v>0</v>
      </c>
      <c r="D8088" s="0" t="n">
        <f aca="false">'Profiles 8760'!F8077</f>
        <v>1</v>
      </c>
      <c r="E8088" s="0" t="n">
        <f aca="false">'Profiles 8760'!G8077</f>
        <v>0.120889</v>
      </c>
      <c r="F8088" s="0" t="n">
        <f aca="false">D8088*Assumptions!$C$11*$B$7+E8088*Assumptions!$C$12*$B$8</f>
        <v>293.7443601</v>
      </c>
      <c r="G8088" s="0" t="n">
        <f aca="false">C8088*Assumptions!$C$15</f>
        <v>0</v>
      </c>
      <c r="H8088" s="0" t="n">
        <f aca="false">MIN(F8088,G8088)</f>
        <v>0</v>
      </c>
      <c r="I8088" s="0" t="n">
        <f aca="false">IF(C8088=1,MIN(G8088-H8088,Assumptions!$C$13,P8087),0)</f>
        <v>0</v>
      </c>
      <c r="J8088" s="0" t="n">
        <f aca="false">H8088+I8088</f>
        <v>0</v>
      </c>
      <c r="K8088" s="0" t="n">
        <f aca="false">MIN(IF(C8088=1,F8088-H8088,F8088),Assumptions!$C$13,MAX(0,($B$5-P8087)/$B$6))</f>
        <v>180</v>
      </c>
      <c r="L8088" s="0" t="n">
        <f aca="false">IF(C8088=1,0,MIN(F8088-K8088,Assumptions!$C$15,MAX(0,$B$10-O8087-M8088)))</f>
        <v>113.7443601</v>
      </c>
      <c r="M8088" s="0" t="n">
        <f aca="false">'Profiles 8760'!H8077</f>
        <v>22800</v>
      </c>
      <c r="N8088" s="0" t="n">
        <f aca="false">J8088+L8088</f>
        <v>113.7443601</v>
      </c>
      <c r="O8088" s="0" t="n">
        <f aca="false">O8087+N8088</f>
        <v>746832.9159539</v>
      </c>
      <c r="P8088" s="0" t="n">
        <f aca="false">MIN($B$5,P8087+K8088*$B$6-I8088)</f>
        <v>312.048</v>
      </c>
      <c r="Q8088" s="0" t="n">
        <f aca="false">MAX(0,F8088-H8088-K8088-L8088)</f>
        <v>0</v>
      </c>
    </row>
    <row r="8089" customFormat="false" ht="15" hidden="false" customHeight="false" outlineLevel="0" collapsed="false">
      <c r="A8089" s="0" t="n">
        <f aca="false">'Profiles 8760'!A8078</f>
        <v>8076</v>
      </c>
      <c r="B8089" s="0" t="n">
        <f aca="false">'Profiles 8760'!B8078</f>
        <v>12</v>
      </c>
      <c r="C8089" s="0" t="n">
        <f aca="false">'Profiles 8760'!E8078</f>
        <v>0</v>
      </c>
      <c r="D8089" s="0" t="n">
        <f aca="false">'Profiles 8760'!F8078</f>
        <v>1</v>
      </c>
      <c r="E8089" s="0" t="n">
        <f aca="false">'Profiles 8760'!G8078</f>
        <v>0.118646</v>
      </c>
      <c r="F8089" s="0" t="n">
        <f aca="false">D8089*Assumptions!$C$11*$B$7+E8089*Assumptions!$C$12*$B$8</f>
        <v>293.6526214</v>
      </c>
      <c r="G8089" s="0" t="n">
        <f aca="false">C8089*Assumptions!$C$15</f>
        <v>0</v>
      </c>
      <c r="H8089" s="0" t="n">
        <f aca="false">MIN(F8089,G8089)</f>
        <v>0</v>
      </c>
      <c r="I8089" s="0" t="n">
        <f aca="false">IF(C8089=1,MIN(G8089-H8089,Assumptions!$C$13,P8088),0)</f>
        <v>0</v>
      </c>
      <c r="J8089" s="0" t="n">
        <f aca="false">H8089+I8089</f>
        <v>0</v>
      </c>
      <c r="K8089" s="0" t="n">
        <f aca="false">MIN(IF(C8089=1,F8089-H8089,F8089),Assumptions!$C$13,MAX(0,($B$5-P8088)/$B$6))</f>
        <v>180</v>
      </c>
      <c r="L8089" s="0" t="n">
        <f aca="false">IF(C8089=1,0,MIN(F8089-K8089,Assumptions!$C$15,MAX(0,$B$10-O8088-M8089)))</f>
        <v>113.6526214</v>
      </c>
      <c r="M8089" s="0" t="n">
        <f aca="false">'Profiles 8760'!H8078</f>
        <v>22800</v>
      </c>
      <c r="N8089" s="0" t="n">
        <f aca="false">J8089+L8089</f>
        <v>113.6526214</v>
      </c>
      <c r="O8089" s="0" t="n">
        <f aca="false">O8088+N8089</f>
        <v>746946.5685753</v>
      </c>
      <c r="P8089" s="0" t="n">
        <f aca="false">MIN($B$5,P8088+K8089*$B$6-I8089)</f>
        <v>468.072</v>
      </c>
      <c r="Q8089" s="0" t="n">
        <f aca="false">MAX(0,F8089-H8089-K8089-L8089)</f>
        <v>0</v>
      </c>
    </row>
    <row r="8090" customFormat="false" ht="15" hidden="false" customHeight="false" outlineLevel="0" collapsed="false">
      <c r="A8090" s="0" t="n">
        <f aca="false">'Profiles 8760'!A8079</f>
        <v>8077</v>
      </c>
      <c r="B8090" s="0" t="n">
        <f aca="false">'Profiles 8760'!B8079</f>
        <v>12</v>
      </c>
      <c r="C8090" s="0" t="n">
        <f aca="false">'Profiles 8760'!E8079</f>
        <v>0</v>
      </c>
      <c r="D8090" s="0" t="n">
        <f aca="false">'Profiles 8760'!F8079</f>
        <v>1</v>
      </c>
      <c r="E8090" s="0" t="n">
        <f aca="false">'Profiles 8760'!G8079</f>
        <v>0.088932</v>
      </c>
      <c r="F8090" s="0" t="n">
        <f aca="false">D8090*Assumptions!$C$11*$B$7+E8090*Assumptions!$C$12*$B$8</f>
        <v>292.4373188</v>
      </c>
      <c r="G8090" s="0" t="n">
        <f aca="false">C8090*Assumptions!$C$15</f>
        <v>0</v>
      </c>
      <c r="H8090" s="0" t="n">
        <f aca="false">MIN(F8090,G8090)</f>
        <v>0</v>
      </c>
      <c r="I8090" s="0" t="n">
        <f aca="false">IF(C8090=1,MIN(G8090-H8090,Assumptions!$C$13,P8089),0)</f>
        <v>0</v>
      </c>
      <c r="J8090" s="0" t="n">
        <f aca="false">H8090+I8090</f>
        <v>0</v>
      </c>
      <c r="K8090" s="0" t="n">
        <f aca="false">MIN(IF(C8090=1,F8090-H8090,F8090),Assumptions!$C$13,MAX(0,($B$5-P8089)/$B$6))</f>
        <v>49.3054914628519</v>
      </c>
      <c r="L8090" s="0" t="n">
        <f aca="false">IF(C8090=1,0,MIN(F8090-K8090,Assumptions!$C$15,MAX(0,$B$10-O8089-M8090)))</f>
        <v>200</v>
      </c>
      <c r="M8090" s="0" t="n">
        <f aca="false">'Profiles 8760'!H8079</f>
        <v>22800</v>
      </c>
      <c r="N8090" s="0" t="n">
        <f aca="false">J8090+L8090</f>
        <v>200</v>
      </c>
      <c r="O8090" s="0" t="n">
        <f aca="false">O8089+N8090</f>
        <v>747146.5685753</v>
      </c>
      <c r="P8090" s="0" t="n">
        <f aca="false">MIN($B$5,P8089+K8090*$B$6-I8090)</f>
        <v>510.81</v>
      </c>
      <c r="Q8090" s="0" t="n">
        <f aca="false">MAX(0,F8090-H8090-K8090-L8090)</f>
        <v>43.1318273371481</v>
      </c>
    </row>
    <row r="8091" customFormat="false" ht="15" hidden="false" customHeight="false" outlineLevel="0" collapsed="false">
      <c r="A8091" s="0" t="n">
        <f aca="false">'Profiles 8760'!A8080</f>
        <v>8078</v>
      </c>
      <c r="B8091" s="0" t="n">
        <f aca="false">'Profiles 8760'!B8080</f>
        <v>12</v>
      </c>
      <c r="C8091" s="0" t="n">
        <f aca="false">'Profiles 8760'!E8080</f>
        <v>0</v>
      </c>
      <c r="D8091" s="0" t="n">
        <f aca="false">'Profiles 8760'!F8080</f>
        <v>1</v>
      </c>
      <c r="E8091" s="0" t="n">
        <f aca="false">'Profiles 8760'!G8080</f>
        <v>0.060189</v>
      </c>
      <c r="F8091" s="0" t="n">
        <f aca="false">D8091*Assumptions!$C$11*$B$7+E8091*Assumptions!$C$12*$B$8</f>
        <v>291.2617301</v>
      </c>
      <c r="G8091" s="0" t="n">
        <f aca="false">C8091*Assumptions!$C$15</f>
        <v>0</v>
      </c>
      <c r="H8091" s="0" t="n">
        <f aca="false">MIN(F8091,G8091)</f>
        <v>0</v>
      </c>
      <c r="I8091" s="0" t="n">
        <f aca="false">IF(C8091=1,MIN(G8091-H8091,Assumptions!$C$13,P8090),0)</f>
        <v>0</v>
      </c>
      <c r="J8091" s="0" t="n">
        <f aca="false">H8091+I8091</f>
        <v>0</v>
      </c>
      <c r="K8091" s="0" t="n">
        <f aca="false">MIN(IF(C8091=1,F8091-H8091,F8091),Assumptions!$C$13,MAX(0,($B$5-P8090)/$B$6))</f>
        <v>0</v>
      </c>
      <c r="L8091" s="0" t="n">
        <f aca="false">IF(C8091=1,0,MIN(F8091-K8091,Assumptions!$C$15,MAX(0,$B$10-O8090-M8091)))</f>
        <v>200</v>
      </c>
      <c r="M8091" s="0" t="n">
        <f aca="false">'Profiles 8760'!H8080</f>
        <v>22800</v>
      </c>
      <c r="N8091" s="0" t="n">
        <f aca="false">J8091+L8091</f>
        <v>200</v>
      </c>
      <c r="O8091" s="0" t="n">
        <f aca="false">O8090+N8091</f>
        <v>747346.5685753</v>
      </c>
      <c r="P8091" s="0" t="n">
        <f aca="false">MIN($B$5,P8090+K8091*$B$6-I8091)</f>
        <v>510.81</v>
      </c>
      <c r="Q8091" s="0" t="n">
        <f aca="false">MAX(0,F8091-H8091-K8091-L8091)</f>
        <v>91.2617301</v>
      </c>
    </row>
    <row r="8092" customFormat="false" ht="15" hidden="false" customHeight="false" outlineLevel="0" collapsed="false">
      <c r="A8092" s="0" t="n">
        <f aca="false">'Profiles 8760'!A8081</f>
        <v>8079</v>
      </c>
      <c r="B8092" s="0" t="n">
        <f aca="false">'Profiles 8760'!B8081</f>
        <v>12</v>
      </c>
      <c r="C8092" s="0" t="n">
        <f aca="false">'Profiles 8760'!E8081</f>
        <v>0</v>
      </c>
      <c r="D8092" s="0" t="n">
        <f aca="false">'Profiles 8760'!F8081</f>
        <v>1</v>
      </c>
      <c r="E8092" s="0" t="n">
        <f aca="false">'Profiles 8760'!G8081</f>
        <v>0.037121</v>
      </c>
      <c r="F8092" s="0" t="n">
        <f aca="false">D8092*Assumptions!$C$11*$B$7+E8092*Assumptions!$C$12*$B$8</f>
        <v>290.3182489</v>
      </c>
      <c r="G8092" s="0" t="n">
        <f aca="false">C8092*Assumptions!$C$15</f>
        <v>0</v>
      </c>
      <c r="H8092" s="0" t="n">
        <f aca="false">MIN(F8092,G8092)</f>
        <v>0</v>
      </c>
      <c r="I8092" s="0" t="n">
        <f aca="false">IF(C8092=1,MIN(G8092-H8092,Assumptions!$C$13,P8091),0)</f>
        <v>0</v>
      </c>
      <c r="J8092" s="0" t="n">
        <f aca="false">H8092+I8092</f>
        <v>0</v>
      </c>
      <c r="K8092" s="0" t="n">
        <f aca="false">MIN(IF(C8092=1,F8092-H8092,F8092),Assumptions!$C$13,MAX(0,($B$5-P8091)/$B$6))</f>
        <v>0</v>
      </c>
      <c r="L8092" s="0" t="n">
        <f aca="false">IF(C8092=1,0,MIN(F8092-K8092,Assumptions!$C$15,MAX(0,$B$10-O8091-M8092)))</f>
        <v>200</v>
      </c>
      <c r="M8092" s="0" t="n">
        <f aca="false">'Profiles 8760'!H8081</f>
        <v>22800</v>
      </c>
      <c r="N8092" s="0" t="n">
        <f aca="false">J8092+L8092</f>
        <v>200</v>
      </c>
      <c r="O8092" s="0" t="n">
        <f aca="false">O8091+N8092</f>
        <v>747546.5685753</v>
      </c>
      <c r="P8092" s="0" t="n">
        <f aca="false">MIN($B$5,P8091+K8092*$B$6-I8092)</f>
        <v>510.81</v>
      </c>
      <c r="Q8092" s="0" t="n">
        <f aca="false">MAX(0,F8092-H8092-K8092-L8092)</f>
        <v>90.3182489</v>
      </c>
    </row>
    <row r="8093" customFormat="false" ht="15" hidden="false" customHeight="false" outlineLevel="0" collapsed="false">
      <c r="A8093" s="0" t="n">
        <f aca="false">'Profiles 8760'!A8082</f>
        <v>8080</v>
      </c>
      <c r="B8093" s="0" t="n">
        <f aca="false">'Profiles 8760'!B8082</f>
        <v>12</v>
      </c>
      <c r="C8093" s="0" t="n">
        <f aca="false">'Profiles 8760'!E8082</f>
        <v>0</v>
      </c>
      <c r="D8093" s="0" t="n">
        <f aca="false">'Profiles 8760'!F8082</f>
        <v>0.742276</v>
      </c>
      <c r="E8093" s="0" t="n">
        <f aca="false">'Profiles 8760'!G8082</f>
        <v>0.051778</v>
      </c>
      <c r="F8093" s="0" t="n">
        <f aca="false">D8093*Assumptions!$C$11*$B$7+E8093*Assumptions!$C$12*$B$8</f>
        <v>216.487029</v>
      </c>
      <c r="G8093" s="0" t="n">
        <f aca="false">C8093*Assumptions!$C$15</f>
        <v>0</v>
      </c>
      <c r="H8093" s="0" t="n">
        <f aca="false">MIN(F8093,G8093)</f>
        <v>0</v>
      </c>
      <c r="I8093" s="0" t="n">
        <f aca="false">IF(C8093=1,MIN(G8093-H8093,Assumptions!$C$13,P8092),0)</f>
        <v>0</v>
      </c>
      <c r="J8093" s="0" t="n">
        <f aca="false">H8093+I8093</f>
        <v>0</v>
      </c>
      <c r="K8093" s="0" t="n">
        <f aca="false">MIN(IF(C8093=1,F8093-H8093,F8093),Assumptions!$C$13,MAX(0,($B$5-P8092)/$B$6))</f>
        <v>0</v>
      </c>
      <c r="L8093" s="0" t="n">
        <f aca="false">IF(C8093=1,0,MIN(F8093-K8093,Assumptions!$C$15,MAX(0,$B$10-O8092-M8093)))</f>
        <v>200</v>
      </c>
      <c r="M8093" s="0" t="n">
        <f aca="false">'Profiles 8760'!H8082</f>
        <v>22800</v>
      </c>
      <c r="N8093" s="0" t="n">
        <f aca="false">J8093+L8093</f>
        <v>200</v>
      </c>
      <c r="O8093" s="0" t="n">
        <f aca="false">O8092+N8093</f>
        <v>747746.5685753</v>
      </c>
      <c r="P8093" s="0" t="n">
        <f aca="false">MIN($B$5,P8092+K8093*$B$6-I8093)</f>
        <v>510.81</v>
      </c>
      <c r="Q8093" s="0" t="n">
        <f aca="false">MAX(0,F8093-H8093-K8093-L8093)</f>
        <v>16.487029</v>
      </c>
    </row>
    <row r="8094" customFormat="false" ht="15" hidden="false" customHeight="false" outlineLevel="0" collapsed="false">
      <c r="A8094" s="0" t="n">
        <f aca="false">'Profiles 8760'!A8083</f>
        <v>8081</v>
      </c>
      <c r="B8094" s="0" t="n">
        <f aca="false">'Profiles 8760'!B8083</f>
        <v>12</v>
      </c>
      <c r="C8094" s="0" t="n">
        <f aca="false">'Profiles 8760'!E8083</f>
        <v>0</v>
      </c>
      <c r="D8094" s="0" t="n">
        <f aca="false">'Profiles 8760'!F8083</f>
        <v>0.369495</v>
      </c>
      <c r="E8094" s="0" t="n">
        <f aca="false">'Profiles 8760'!G8083</f>
        <v>0.058187</v>
      </c>
      <c r="F8094" s="0" t="n">
        <f aca="false">D8094*Assumptions!$C$11*$B$7+E8094*Assumptions!$C$12*$B$8</f>
        <v>109.0900043</v>
      </c>
      <c r="G8094" s="0" t="n">
        <f aca="false">C8094*Assumptions!$C$15</f>
        <v>0</v>
      </c>
      <c r="H8094" s="0" t="n">
        <f aca="false">MIN(F8094,G8094)</f>
        <v>0</v>
      </c>
      <c r="I8094" s="0" t="n">
        <f aca="false">IF(C8094=1,MIN(G8094-H8094,Assumptions!$C$13,P8093),0)</f>
        <v>0</v>
      </c>
      <c r="J8094" s="0" t="n">
        <f aca="false">H8094+I8094</f>
        <v>0</v>
      </c>
      <c r="K8094" s="0" t="n">
        <f aca="false">MIN(IF(C8094=1,F8094-H8094,F8094),Assumptions!$C$13,MAX(0,($B$5-P8093)/$B$6))</f>
        <v>0</v>
      </c>
      <c r="L8094" s="0" t="n">
        <f aca="false">IF(C8094=1,0,MIN(F8094-K8094,Assumptions!$C$15,MAX(0,$B$10-O8093-M8094)))</f>
        <v>109.0900043</v>
      </c>
      <c r="M8094" s="0" t="n">
        <f aca="false">'Profiles 8760'!H8083</f>
        <v>22800</v>
      </c>
      <c r="N8094" s="0" t="n">
        <f aca="false">J8094+L8094</f>
        <v>109.0900043</v>
      </c>
      <c r="O8094" s="0" t="n">
        <f aca="false">O8093+N8094</f>
        <v>747855.6585796</v>
      </c>
      <c r="P8094" s="0" t="n">
        <f aca="false">MIN($B$5,P8093+K8094*$B$6-I8094)</f>
        <v>510.81</v>
      </c>
      <c r="Q8094" s="0" t="n">
        <f aca="false">MAX(0,F8094-H8094-K8094-L8094)</f>
        <v>0</v>
      </c>
    </row>
    <row r="8095" customFormat="false" ht="15" hidden="false" customHeight="false" outlineLevel="0" collapsed="false">
      <c r="A8095" s="0" t="n">
        <f aca="false">'Profiles 8760'!A8084</f>
        <v>8082</v>
      </c>
      <c r="B8095" s="0" t="n">
        <f aca="false">'Profiles 8760'!B8084</f>
        <v>12</v>
      </c>
      <c r="C8095" s="0" t="n">
        <f aca="false">'Profiles 8760'!E8084</f>
        <v>0</v>
      </c>
      <c r="D8095" s="0" t="n">
        <f aca="false">'Profiles 8760'!F8084</f>
        <v>0.052687</v>
      </c>
      <c r="E8095" s="0" t="n">
        <f aca="false">'Profiles 8760'!G8084</f>
        <v>0.042494</v>
      </c>
      <c r="F8095" s="0" t="n">
        <f aca="false">D8095*Assumptions!$C$11*$B$7+E8095*Assumptions!$C$12*$B$8</f>
        <v>16.9540102</v>
      </c>
      <c r="G8095" s="0" t="n">
        <f aca="false">C8095*Assumptions!$C$15</f>
        <v>0</v>
      </c>
      <c r="H8095" s="0" t="n">
        <f aca="false">MIN(F8095,G8095)</f>
        <v>0</v>
      </c>
      <c r="I8095" s="0" t="n">
        <f aca="false">IF(C8095=1,MIN(G8095-H8095,Assumptions!$C$13,P8094),0)</f>
        <v>0</v>
      </c>
      <c r="J8095" s="0" t="n">
        <f aca="false">H8095+I8095</f>
        <v>0</v>
      </c>
      <c r="K8095" s="0" t="n">
        <f aca="false">MIN(IF(C8095=1,F8095-H8095,F8095),Assumptions!$C$13,MAX(0,($B$5-P8094)/$B$6))</f>
        <v>0</v>
      </c>
      <c r="L8095" s="0" t="n">
        <f aca="false">IF(C8095=1,0,MIN(F8095-K8095,Assumptions!$C$15,MAX(0,$B$10-O8094-M8095)))</f>
        <v>16.9540102</v>
      </c>
      <c r="M8095" s="0" t="n">
        <f aca="false">'Profiles 8760'!H8084</f>
        <v>22800</v>
      </c>
      <c r="N8095" s="0" t="n">
        <f aca="false">J8095+L8095</f>
        <v>16.9540102</v>
      </c>
      <c r="O8095" s="0" t="n">
        <f aca="false">O8094+N8095</f>
        <v>747872.6125898</v>
      </c>
      <c r="P8095" s="0" t="n">
        <f aca="false">MIN($B$5,P8094+K8095*$B$6-I8095)</f>
        <v>510.81</v>
      </c>
      <c r="Q8095" s="0" t="n">
        <f aca="false">MAX(0,F8095-H8095-K8095-L8095)</f>
        <v>0</v>
      </c>
    </row>
    <row r="8096" customFormat="false" ht="15" hidden="false" customHeight="false" outlineLevel="0" collapsed="false">
      <c r="A8096" s="0" t="n">
        <f aca="false">'Profiles 8760'!A8085</f>
        <v>8083</v>
      </c>
      <c r="B8096" s="0" t="n">
        <f aca="false">'Profiles 8760'!B8085</f>
        <v>12</v>
      </c>
      <c r="C8096" s="0" t="n">
        <f aca="false">'Profiles 8760'!E8085</f>
        <v>0</v>
      </c>
      <c r="D8096" s="0" t="n">
        <f aca="false">'Profiles 8760'!F8085</f>
        <v>0</v>
      </c>
      <c r="E8096" s="0" t="n">
        <f aca="false">'Profiles 8760'!G8085</f>
        <v>0.041382</v>
      </c>
      <c r="F8096" s="0" t="n">
        <f aca="false">D8096*Assumptions!$C$11*$B$7+E8096*Assumptions!$C$12*$B$8</f>
        <v>1.6925238</v>
      </c>
      <c r="G8096" s="0" t="n">
        <f aca="false">C8096*Assumptions!$C$15</f>
        <v>0</v>
      </c>
      <c r="H8096" s="0" t="n">
        <f aca="false">MIN(F8096,G8096)</f>
        <v>0</v>
      </c>
      <c r="I8096" s="0" t="n">
        <f aca="false">IF(C8096=1,MIN(G8096-H8096,Assumptions!$C$13,P8095),0)</f>
        <v>0</v>
      </c>
      <c r="J8096" s="0" t="n">
        <f aca="false">H8096+I8096</f>
        <v>0</v>
      </c>
      <c r="K8096" s="0" t="n">
        <f aca="false">MIN(IF(C8096=1,F8096-H8096,F8096),Assumptions!$C$13,MAX(0,($B$5-P8095)/$B$6))</f>
        <v>0</v>
      </c>
      <c r="L8096" s="0" t="n">
        <f aca="false">IF(C8096=1,0,MIN(F8096-K8096,Assumptions!$C$15,MAX(0,$B$10-O8095-M8096)))</f>
        <v>1.6925238</v>
      </c>
      <c r="M8096" s="0" t="n">
        <f aca="false">'Profiles 8760'!H8085</f>
        <v>22800</v>
      </c>
      <c r="N8096" s="0" t="n">
        <f aca="false">J8096+L8096</f>
        <v>1.6925238</v>
      </c>
      <c r="O8096" s="0" t="n">
        <f aca="false">O8095+N8096</f>
        <v>747874.3051136</v>
      </c>
      <c r="P8096" s="0" t="n">
        <f aca="false">MIN($B$5,P8095+K8096*$B$6-I8096)</f>
        <v>510.81</v>
      </c>
      <c r="Q8096" s="0" t="n">
        <f aca="false">MAX(0,F8096-H8096-K8096-L8096)</f>
        <v>0</v>
      </c>
    </row>
    <row r="8097" customFormat="false" ht="15" hidden="false" customHeight="false" outlineLevel="0" collapsed="false">
      <c r="A8097" s="0" t="n">
        <f aca="false">'Profiles 8760'!A8086</f>
        <v>8084</v>
      </c>
      <c r="B8097" s="0" t="n">
        <f aca="false">'Profiles 8760'!B8086</f>
        <v>12</v>
      </c>
      <c r="C8097" s="0" t="n">
        <f aca="false">'Profiles 8760'!E8086</f>
        <v>1</v>
      </c>
      <c r="D8097" s="0" t="n">
        <f aca="false">'Profiles 8760'!F8086</f>
        <v>0</v>
      </c>
      <c r="E8097" s="0" t="n">
        <f aca="false">'Profiles 8760'!G8086</f>
        <v>0.039579</v>
      </c>
      <c r="F8097" s="0" t="n">
        <f aca="false">D8097*Assumptions!$C$11*$B$7+E8097*Assumptions!$C$12*$B$8</f>
        <v>1.6187811</v>
      </c>
      <c r="G8097" s="0" t="n">
        <f aca="false">C8097*Assumptions!$C$15</f>
        <v>200</v>
      </c>
      <c r="H8097" s="0" t="n">
        <f aca="false">MIN(F8097,G8097)</f>
        <v>1.6187811</v>
      </c>
      <c r="I8097" s="0" t="n">
        <f aca="false">IF(C8097=1,MIN(G8097-H8097,Assumptions!$C$13,P8096),0)</f>
        <v>180</v>
      </c>
      <c r="J8097" s="0" t="n">
        <f aca="false">H8097+I8097</f>
        <v>181.6187811</v>
      </c>
      <c r="K8097" s="0" t="n">
        <f aca="false">MIN(IF(C8097=1,F8097-H8097,F8097),Assumptions!$C$13,MAX(0,($B$5-P8096)/$B$6))</f>
        <v>0</v>
      </c>
      <c r="L8097" s="0" t="n">
        <f aca="false">IF(C8097=1,0,MIN(F8097-K8097,Assumptions!$C$15,MAX(0,$B$10-O8096-M8097)))</f>
        <v>0</v>
      </c>
      <c r="M8097" s="0" t="n">
        <f aca="false">'Profiles 8760'!H8086</f>
        <v>22600</v>
      </c>
      <c r="N8097" s="0" t="n">
        <f aca="false">J8097+L8097</f>
        <v>181.6187811</v>
      </c>
      <c r="O8097" s="0" t="n">
        <f aca="false">O8096+N8097</f>
        <v>748055.9238947</v>
      </c>
      <c r="P8097" s="0" t="n">
        <f aca="false">MIN($B$5,P8096+K8097*$B$6-I8097)</f>
        <v>330.81</v>
      </c>
      <c r="Q8097" s="0" t="n">
        <f aca="false">MAX(0,F8097-H8097-K8097-L8097)</f>
        <v>0</v>
      </c>
    </row>
    <row r="8098" customFormat="false" ht="15" hidden="false" customHeight="false" outlineLevel="0" collapsed="false">
      <c r="A8098" s="0" t="n">
        <f aca="false">'Profiles 8760'!A8087</f>
        <v>8085</v>
      </c>
      <c r="B8098" s="0" t="n">
        <f aca="false">'Profiles 8760'!B8087</f>
        <v>12</v>
      </c>
      <c r="C8098" s="0" t="n">
        <f aca="false">'Profiles 8760'!E8087</f>
        <v>1</v>
      </c>
      <c r="D8098" s="0" t="n">
        <f aca="false">'Profiles 8760'!F8087</f>
        <v>0</v>
      </c>
      <c r="E8098" s="0" t="n">
        <f aca="false">'Profiles 8760'!G8087</f>
        <v>0.040427</v>
      </c>
      <c r="F8098" s="0" t="n">
        <f aca="false">D8098*Assumptions!$C$11*$B$7+E8098*Assumptions!$C$12*$B$8</f>
        <v>1.6534643</v>
      </c>
      <c r="G8098" s="0" t="n">
        <f aca="false">C8098*Assumptions!$C$15</f>
        <v>200</v>
      </c>
      <c r="H8098" s="0" t="n">
        <f aca="false">MIN(F8098,G8098)</f>
        <v>1.6534643</v>
      </c>
      <c r="I8098" s="0" t="n">
        <f aca="false">IF(C8098=1,MIN(G8098-H8098,Assumptions!$C$13,P8097),0)</f>
        <v>180</v>
      </c>
      <c r="J8098" s="0" t="n">
        <f aca="false">H8098+I8098</f>
        <v>181.6534643</v>
      </c>
      <c r="K8098" s="0" t="n">
        <f aca="false">MIN(IF(C8098=1,F8098-H8098,F8098),Assumptions!$C$13,MAX(0,($B$5-P8097)/$B$6))</f>
        <v>0</v>
      </c>
      <c r="L8098" s="0" t="n">
        <f aca="false">IF(C8098=1,0,MIN(F8098-K8098,Assumptions!$C$15,MAX(0,$B$10-O8097-M8098)))</f>
        <v>0</v>
      </c>
      <c r="M8098" s="0" t="n">
        <f aca="false">'Profiles 8760'!H8087</f>
        <v>22400</v>
      </c>
      <c r="N8098" s="0" t="n">
        <f aca="false">J8098+L8098</f>
        <v>181.6534643</v>
      </c>
      <c r="O8098" s="0" t="n">
        <f aca="false">O8097+N8098</f>
        <v>748237.577359</v>
      </c>
      <c r="P8098" s="0" t="n">
        <f aca="false">MIN($B$5,P8097+K8098*$B$6-I8098)</f>
        <v>150.81</v>
      </c>
      <c r="Q8098" s="0" t="n">
        <f aca="false">MAX(0,F8098-H8098-K8098-L8098)</f>
        <v>0</v>
      </c>
    </row>
    <row r="8099" customFormat="false" ht="15" hidden="false" customHeight="false" outlineLevel="0" collapsed="false">
      <c r="A8099" s="0" t="n">
        <f aca="false">'Profiles 8760'!A8088</f>
        <v>8086</v>
      </c>
      <c r="B8099" s="0" t="n">
        <f aca="false">'Profiles 8760'!B8088</f>
        <v>12</v>
      </c>
      <c r="C8099" s="0" t="n">
        <f aca="false">'Profiles 8760'!E8088</f>
        <v>0</v>
      </c>
      <c r="D8099" s="0" t="n">
        <f aca="false">'Profiles 8760'!F8088</f>
        <v>0</v>
      </c>
      <c r="E8099" s="0" t="n">
        <f aca="false">'Profiles 8760'!G8088</f>
        <v>0.077214</v>
      </c>
      <c r="F8099" s="0" t="n">
        <f aca="false">D8099*Assumptions!$C$11*$B$7+E8099*Assumptions!$C$12*$B$8</f>
        <v>3.1580526</v>
      </c>
      <c r="G8099" s="0" t="n">
        <f aca="false">C8099*Assumptions!$C$15</f>
        <v>0</v>
      </c>
      <c r="H8099" s="0" t="n">
        <f aca="false">MIN(F8099,G8099)</f>
        <v>0</v>
      </c>
      <c r="I8099" s="0" t="n">
        <f aca="false">IF(C8099=1,MIN(G8099-H8099,Assumptions!$C$13,P8098),0)</f>
        <v>0</v>
      </c>
      <c r="J8099" s="0" t="n">
        <f aca="false">H8099+I8099</f>
        <v>0</v>
      </c>
      <c r="K8099" s="0" t="n">
        <f aca="false">MIN(IF(C8099=1,F8099-H8099,F8099),Assumptions!$C$13,MAX(0,($B$5-P8098)/$B$6))</f>
        <v>3.1580526</v>
      </c>
      <c r="L8099" s="0" t="n">
        <f aca="false">IF(C8099=1,0,MIN(F8099-K8099,Assumptions!$C$15,MAX(0,$B$10-O8098-M8099)))</f>
        <v>0</v>
      </c>
      <c r="M8099" s="0" t="n">
        <f aca="false">'Profiles 8760'!H8088</f>
        <v>22400</v>
      </c>
      <c r="N8099" s="0" t="n">
        <f aca="false">J8099+L8099</f>
        <v>0</v>
      </c>
      <c r="O8099" s="0" t="n">
        <f aca="false">O8098+N8099</f>
        <v>748237.577359</v>
      </c>
      <c r="P8099" s="0" t="n">
        <f aca="false">MIN($B$5,P8098+K8099*$B$6-I8099)</f>
        <v>153.54739999368</v>
      </c>
      <c r="Q8099" s="0" t="n">
        <f aca="false">MAX(0,F8099-H8099-K8099-L8099)</f>
        <v>0</v>
      </c>
    </row>
    <row r="8100" customFormat="false" ht="15" hidden="false" customHeight="false" outlineLevel="0" collapsed="false">
      <c r="A8100" s="0" t="n">
        <f aca="false">'Profiles 8760'!A8089</f>
        <v>8087</v>
      </c>
      <c r="B8100" s="0" t="n">
        <f aca="false">'Profiles 8760'!B8089</f>
        <v>12</v>
      </c>
      <c r="C8100" s="0" t="n">
        <f aca="false">'Profiles 8760'!E8089</f>
        <v>0</v>
      </c>
      <c r="D8100" s="0" t="n">
        <f aca="false">'Profiles 8760'!F8089</f>
        <v>0</v>
      </c>
      <c r="E8100" s="0" t="n">
        <f aca="false">'Profiles 8760'!G8089</f>
        <v>0.079211</v>
      </c>
      <c r="F8100" s="0" t="n">
        <f aca="false">D8100*Assumptions!$C$11*$B$7+E8100*Assumptions!$C$12*$B$8</f>
        <v>3.2397299</v>
      </c>
      <c r="G8100" s="0" t="n">
        <f aca="false">C8100*Assumptions!$C$15</f>
        <v>0</v>
      </c>
      <c r="H8100" s="0" t="n">
        <f aca="false">MIN(F8100,G8100)</f>
        <v>0</v>
      </c>
      <c r="I8100" s="0" t="n">
        <f aca="false">IF(C8100=1,MIN(G8100-H8100,Assumptions!$C$13,P8099),0)</f>
        <v>0</v>
      </c>
      <c r="J8100" s="0" t="n">
        <f aca="false">H8100+I8100</f>
        <v>0</v>
      </c>
      <c r="K8100" s="0" t="n">
        <f aca="false">MIN(IF(C8100=1,F8100-H8100,F8100),Assumptions!$C$13,MAX(0,($B$5-P8099)/$B$6))</f>
        <v>3.2397299</v>
      </c>
      <c r="L8100" s="0" t="n">
        <f aca="false">IF(C8100=1,0,MIN(F8100-K8100,Assumptions!$C$15,MAX(0,$B$10-O8099-M8100)))</f>
        <v>0</v>
      </c>
      <c r="M8100" s="0" t="n">
        <f aca="false">'Profiles 8760'!H8089</f>
        <v>22400</v>
      </c>
      <c r="N8100" s="0" t="n">
        <f aca="false">J8100+L8100</f>
        <v>0</v>
      </c>
      <c r="O8100" s="0" t="n">
        <f aca="false">O8099+N8100</f>
        <v>748237.577359</v>
      </c>
      <c r="P8100" s="0" t="n">
        <f aca="false">MIN($B$5,P8099+K8100*$B$6-I8100)</f>
        <v>156.355597871</v>
      </c>
      <c r="Q8100" s="0" t="n">
        <f aca="false">MAX(0,F8100-H8100-K8100-L8100)</f>
        <v>0</v>
      </c>
    </row>
    <row r="8101" customFormat="false" ht="15" hidden="false" customHeight="false" outlineLevel="0" collapsed="false">
      <c r="A8101" s="0" t="n">
        <f aca="false">'Profiles 8760'!A8090</f>
        <v>8088</v>
      </c>
      <c r="B8101" s="0" t="n">
        <f aca="false">'Profiles 8760'!B8090</f>
        <v>12</v>
      </c>
      <c r="C8101" s="0" t="n">
        <f aca="false">'Profiles 8760'!E8090</f>
        <v>0</v>
      </c>
      <c r="D8101" s="0" t="n">
        <f aca="false">'Profiles 8760'!F8090</f>
        <v>0</v>
      </c>
      <c r="E8101" s="0" t="n">
        <f aca="false">'Profiles 8760'!G8090</f>
        <v>0.079011</v>
      </c>
      <c r="F8101" s="0" t="n">
        <f aca="false">D8101*Assumptions!$C$11*$B$7+E8101*Assumptions!$C$12*$B$8</f>
        <v>3.2315499</v>
      </c>
      <c r="G8101" s="0" t="n">
        <f aca="false">C8101*Assumptions!$C$15</f>
        <v>0</v>
      </c>
      <c r="H8101" s="0" t="n">
        <f aca="false">MIN(F8101,G8101)</f>
        <v>0</v>
      </c>
      <c r="I8101" s="0" t="n">
        <f aca="false">IF(C8101=1,MIN(G8101-H8101,Assumptions!$C$13,P8100),0)</f>
        <v>0</v>
      </c>
      <c r="J8101" s="0" t="n">
        <f aca="false">H8101+I8101</f>
        <v>0</v>
      </c>
      <c r="K8101" s="0" t="n">
        <f aca="false">MIN(IF(C8101=1,F8101-H8101,F8101),Assumptions!$C$13,MAX(0,($B$5-P8100)/$B$6))</f>
        <v>3.2315499</v>
      </c>
      <c r="L8101" s="0" t="n">
        <f aca="false">IF(C8101=1,0,MIN(F8101-K8101,Assumptions!$C$15,MAX(0,$B$10-O8100-M8101)))</f>
        <v>0</v>
      </c>
      <c r="M8101" s="0" t="n">
        <f aca="false">'Profiles 8760'!H8090</f>
        <v>22400</v>
      </c>
      <c r="N8101" s="0" t="n">
        <f aca="false">J8101+L8101</f>
        <v>0</v>
      </c>
      <c r="O8101" s="0" t="n">
        <f aca="false">O8100+N8101</f>
        <v>748237.577359</v>
      </c>
      <c r="P8101" s="0" t="n">
        <f aca="false">MIN($B$5,P8100+K8101*$B$6-I8101)</f>
        <v>159.15670532432</v>
      </c>
      <c r="Q8101" s="0" t="n">
        <f aca="false">MAX(0,F8101-H8101-K8101-L8101)</f>
        <v>0</v>
      </c>
    </row>
    <row r="8102" customFormat="false" ht="15" hidden="false" customHeight="false" outlineLevel="0" collapsed="false">
      <c r="A8102" s="0" t="n">
        <f aca="false">'Profiles 8760'!A8091</f>
        <v>8089</v>
      </c>
      <c r="B8102" s="0" t="n">
        <f aca="false">'Profiles 8760'!B8091</f>
        <v>12</v>
      </c>
      <c r="C8102" s="0" t="n">
        <f aca="false">'Profiles 8760'!E8091</f>
        <v>0</v>
      </c>
      <c r="D8102" s="0" t="n">
        <f aca="false">'Profiles 8760'!F8091</f>
        <v>0</v>
      </c>
      <c r="E8102" s="0" t="n">
        <f aca="false">'Profiles 8760'!G8091</f>
        <v>0.055462</v>
      </c>
      <c r="F8102" s="0" t="n">
        <f aca="false">D8102*Assumptions!$C$11*$B$7+E8102*Assumptions!$C$12*$B$8</f>
        <v>2.2683958</v>
      </c>
      <c r="G8102" s="0" t="n">
        <f aca="false">C8102*Assumptions!$C$15</f>
        <v>0</v>
      </c>
      <c r="H8102" s="0" t="n">
        <f aca="false">MIN(F8102,G8102)</f>
        <v>0</v>
      </c>
      <c r="I8102" s="0" t="n">
        <f aca="false">IF(C8102=1,MIN(G8102-H8102,Assumptions!$C$13,P8101),0)</f>
        <v>0</v>
      </c>
      <c r="J8102" s="0" t="n">
        <f aca="false">H8102+I8102</f>
        <v>0</v>
      </c>
      <c r="K8102" s="0" t="n">
        <f aca="false">MIN(IF(C8102=1,F8102-H8102,F8102),Assumptions!$C$13,MAX(0,($B$5-P8101)/$B$6))</f>
        <v>2.2683958</v>
      </c>
      <c r="L8102" s="0" t="n">
        <f aca="false">IF(C8102=1,0,MIN(F8102-K8102,Assumptions!$C$15,MAX(0,$B$10-O8101-M8102)))</f>
        <v>0</v>
      </c>
      <c r="M8102" s="0" t="n">
        <f aca="false">'Profiles 8760'!H8091</f>
        <v>22400</v>
      </c>
      <c r="N8102" s="0" t="n">
        <f aca="false">J8102+L8102</f>
        <v>0</v>
      </c>
      <c r="O8102" s="0" t="n">
        <f aca="false">O8101+N8102</f>
        <v>748237.577359</v>
      </c>
      <c r="P8102" s="0" t="n">
        <f aca="false">MIN($B$5,P8101+K8102*$B$6-I8102)</f>
        <v>161.12295080376</v>
      </c>
      <c r="Q8102" s="0" t="n">
        <f aca="false">MAX(0,F8102-H8102-K8102-L8102)</f>
        <v>0</v>
      </c>
    </row>
    <row r="8103" customFormat="false" ht="15" hidden="false" customHeight="false" outlineLevel="0" collapsed="false">
      <c r="A8103" s="0" t="n">
        <f aca="false">'Profiles 8760'!A8092</f>
        <v>8090</v>
      </c>
      <c r="B8103" s="0" t="n">
        <f aca="false">'Profiles 8760'!B8092</f>
        <v>12</v>
      </c>
      <c r="C8103" s="0" t="n">
        <f aca="false">'Profiles 8760'!E8092</f>
        <v>0</v>
      </c>
      <c r="D8103" s="0" t="n">
        <f aca="false">'Profiles 8760'!F8092</f>
        <v>0</v>
      </c>
      <c r="E8103" s="0" t="n">
        <f aca="false">'Profiles 8760'!G8092</f>
        <v>0.056795</v>
      </c>
      <c r="F8103" s="0" t="n">
        <f aca="false">D8103*Assumptions!$C$11*$B$7+E8103*Assumptions!$C$12*$B$8</f>
        <v>2.3229155</v>
      </c>
      <c r="G8103" s="0" t="n">
        <f aca="false">C8103*Assumptions!$C$15</f>
        <v>0</v>
      </c>
      <c r="H8103" s="0" t="n">
        <f aca="false">MIN(F8103,G8103)</f>
        <v>0</v>
      </c>
      <c r="I8103" s="0" t="n">
        <f aca="false">IF(C8103=1,MIN(G8103-H8103,Assumptions!$C$13,P8102),0)</f>
        <v>0</v>
      </c>
      <c r="J8103" s="0" t="n">
        <f aca="false">H8103+I8103</f>
        <v>0</v>
      </c>
      <c r="K8103" s="0" t="n">
        <f aca="false">MIN(IF(C8103=1,F8103-H8103,F8103),Assumptions!$C$13,MAX(0,($B$5-P8102)/$B$6))</f>
        <v>2.3229155</v>
      </c>
      <c r="L8103" s="0" t="n">
        <f aca="false">IF(C8103=1,0,MIN(F8103-K8103,Assumptions!$C$15,MAX(0,$B$10-O8102-M8103)))</f>
        <v>0</v>
      </c>
      <c r="M8103" s="0" t="n">
        <f aca="false">'Profiles 8760'!H8092</f>
        <v>22400</v>
      </c>
      <c r="N8103" s="0" t="n">
        <f aca="false">J8103+L8103</f>
        <v>0</v>
      </c>
      <c r="O8103" s="0" t="n">
        <f aca="false">O8102+N8103</f>
        <v>748237.577359</v>
      </c>
      <c r="P8103" s="0" t="n">
        <f aca="false">MIN($B$5,P8102+K8103*$B$6-I8103)</f>
        <v>163.13645395916</v>
      </c>
      <c r="Q8103" s="0" t="n">
        <f aca="false">MAX(0,F8103-H8103-K8103-L8103)</f>
        <v>0</v>
      </c>
    </row>
    <row r="8104" customFormat="false" ht="15" hidden="false" customHeight="false" outlineLevel="0" collapsed="false">
      <c r="A8104" s="0" t="n">
        <f aca="false">'Profiles 8760'!A8093</f>
        <v>8091</v>
      </c>
      <c r="B8104" s="0" t="n">
        <f aca="false">'Profiles 8760'!B8093</f>
        <v>12</v>
      </c>
      <c r="C8104" s="0" t="n">
        <f aca="false">'Profiles 8760'!E8093</f>
        <v>0</v>
      </c>
      <c r="D8104" s="0" t="n">
        <f aca="false">'Profiles 8760'!F8093</f>
        <v>0</v>
      </c>
      <c r="E8104" s="0" t="n">
        <f aca="false">'Profiles 8760'!G8093</f>
        <v>0.139363</v>
      </c>
      <c r="F8104" s="0" t="n">
        <f aca="false">D8104*Assumptions!$C$11*$B$7+E8104*Assumptions!$C$12*$B$8</f>
        <v>5.6999467</v>
      </c>
      <c r="G8104" s="0" t="n">
        <f aca="false">C8104*Assumptions!$C$15</f>
        <v>0</v>
      </c>
      <c r="H8104" s="0" t="n">
        <f aca="false">MIN(F8104,G8104)</f>
        <v>0</v>
      </c>
      <c r="I8104" s="0" t="n">
        <f aca="false">IF(C8104=1,MIN(G8104-H8104,Assumptions!$C$13,P8103),0)</f>
        <v>0</v>
      </c>
      <c r="J8104" s="0" t="n">
        <f aca="false">H8104+I8104</f>
        <v>0</v>
      </c>
      <c r="K8104" s="0" t="n">
        <f aca="false">MIN(IF(C8104=1,F8104-H8104,F8104),Assumptions!$C$13,MAX(0,($B$5-P8103)/$B$6))</f>
        <v>5.6999467</v>
      </c>
      <c r="L8104" s="0" t="n">
        <f aca="false">IF(C8104=1,0,MIN(F8104-K8104,Assumptions!$C$15,MAX(0,$B$10-O8103-M8104)))</f>
        <v>0</v>
      </c>
      <c r="M8104" s="0" t="n">
        <f aca="false">'Profiles 8760'!H8093</f>
        <v>22400</v>
      </c>
      <c r="N8104" s="0" t="n">
        <f aca="false">J8104+L8104</f>
        <v>0</v>
      </c>
      <c r="O8104" s="0" t="n">
        <f aca="false">O8103+N8104</f>
        <v>748237.577359</v>
      </c>
      <c r="P8104" s="0" t="n">
        <f aca="false">MIN($B$5,P8103+K8104*$B$6-I8104)</f>
        <v>168.07716775872</v>
      </c>
      <c r="Q8104" s="0" t="n">
        <f aca="false">MAX(0,F8104-H8104-K8104-L8104)</f>
        <v>0</v>
      </c>
    </row>
    <row r="8105" customFormat="false" ht="15" hidden="false" customHeight="false" outlineLevel="0" collapsed="false">
      <c r="A8105" s="0" t="n">
        <f aca="false">'Profiles 8760'!A8094</f>
        <v>8092</v>
      </c>
      <c r="B8105" s="0" t="n">
        <f aca="false">'Profiles 8760'!B8094</f>
        <v>12</v>
      </c>
      <c r="C8105" s="0" t="n">
        <f aca="false">'Profiles 8760'!E8094</f>
        <v>0</v>
      </c>
      <c r="D8105" s="0" t="n">
        <f aca="false">'Profiles 8760'!F8094</f>
        <v>0</v>
      </c>
      <c r="E8105" s="0" t="n">
        <f aca="false">'Profiles 8760'!G8094</f>
        <v>0.179009</v>
      </c>
      <c r="F8105" s="0" t="n">
        <f aca="false">D8105*Assumptions!$C$11*$B$7+E8105*Assumptions!$C$12*$B$8</f>
        <v>7.3214681</v>
      </c>
      <c r="G8105" s="0" t="n">
        <f aca="false">C8105*Assumptions!$C$15</f>
        <v>0</v>
      </c>
      <c r="H8105" s="0" t="n">
        <f aca="false">MIN(F8105,G8105)</f>
        <v>0</v>
      </c>
      <c r="I8105" s="0" t="n">
        <f aca="false">IF(C8105=1,MIN(G8105-H8105,Assumptions!$C$13,P8104),0)</f>
        <v>0</v>
      </c>
      <c r="J8105" s="0" t="n">
        <f aca="false">H8105+I8105</f>
        <v>0</v>
      </c>
      <c r="K8105" s="0" t="n">
        <f aca="false">MIN(IF(C8105=1,F8105-H8105,F8105),Assumptions!$C$13,MAX(0,($B$5-P8104)/$B$6))</f>
        <v>7.3214681</v>
      </c>
      <c r="L8105" s="0" t="n">
        <f aca="false">IF(C8105=1,0,MIN(F8105-K8105,Assumptions!$C$15,MAX(0,$B$10-O8104-M8105)))</f>
        <v>0</v>
      </c>
      <c r="M8105" s="0" t="n">
        <f aca="false">'Profiles 8760'!H8094</f>
        <v>22400</v>
      </c>
      <c r="N8105" s="0" t="n">
        <f aca="false">J8105+L8105</f>
        <v>0</v>
      </c>
      <c r="O8105" s="0" t="n">
        <f aca="false">O8104+N8105</f>
        <v>748237.577359</v>
      </c>
      <c r="P8105" s="0" t="n">
        <f aca="false">MIN($B$5,P8104+K8105*$B$6-I8105)</f>
        <v>174.4234163078</v>
      </c>
      <c r="Q8105" s="0" t="n">
        <f aca="false">MAX(0,F8105-H8105-K8105-L8105)</f>
        <v>0</v>
      </c>
    </row>
    <row r="8106" customFormat="false" ht="15" hidden="false" customHeight="false" outlineLevel="0" collapsed="false">
      <c r="A8106" s="0" t="n">
        <f aca="false">'Profiles 8760'!A8095</f>
        <v>8093</v>
      </c>
      <c r="B8106" s="0" t="n">
        <f aca="false">'Profiles 8760'!B8095</f>
        <v>12</v>
      </c>
      <c r="C8106" s="0" t="n">
        <f aca="false">'Profiles 8760'!E8095</f>
        <v>0</v>
      </c>
      <c r="D8106" s="0" t="n">
        <f aca="false">'Profiles 8760'!F8095</f>
        <v>0</v>
      </c>
      <c r="E8106" s="0" t="n">
        <f aca="false">'Profiles 8760'!G8095</f>
        <v>0.221011</v>
      </c>
      <c r="F8106" s="0" t="n">
        <f aca="false">D8106*Assumptions!$C$11*$B$7+E8106*Assumptions!$C$12*$B$8</f>
        <v>9.0393499</v>
      </c>
      <c r="G8106" s="0" t="n">
        <f aca="false">C8106*Assumptions!$C$15</f>
        <v>0</v>
      </c>
      <c r="H8106" s="0" t="n">
        <f aca="false">MIN(F8106,G8106)</f>
        <v>0</v>
      </c>
      <c r="I8106" s="0" t="n">
        <f aca="false">IF(C8106=1,MIN(G8106-H8106,Assumptions!$C$13,P8105),0)</f>
        <v>0</v>
      </c>
      <c r="J8106" s="0" t="n">
        <f aca="false">H8106+I8106</f>
        <v>0</v>
      </c>
      <c r="K8106" s="0" t="n">
        <f aca="false">MIN(IF(C8106=1,F8106-H8106,F8106),Assumptions!$C$13,MAX(0,($B$5-P8105)/$B$6))</f>
        <v>9.0393499</v>
      </c>
      <c r="L8106" s="0" t="n">
        <f aca="false">IF(C8106=1,0,MIN(F8106-K8106,Assumptions!$C$15,MAX(0,$B$10-O8105-M8106)))</f>
        <v>0</v>
      </c>
      <c r="M8106" s="0" t="n">
        <f aca="false">'Profiles 8760'!H8095</f>
        <v>22400</v>
      </c>
      <c r="N8106" s="0" t="n">
        <f aca="false">J8106+L8106</f>
        <v>0</v>
      </c>
      <c r="O8106" s="0" t="n">
        <f aca="false">O8105+N8106</f>
        <v>748237.577359</v>
      </c>
      <c r="P8106" s="0" t="n">
        <f aca="false">MIN($B$5,P8105+K8106*$B$6-I8106)</f>
        <v>182.25872480112</v>
      </c>
      <c r="Q8106" s="0" t="n">
        <f aca="false">MAX(0,F8106-H8106-K8106-L8106)</f>
        <v>0</v>
      </c>
    </row>
    <row r="8107" customFormat="false" ht="15" hidden="false" customHeight="false" outlineLevel="0" collapsed="false">
      <c r="A8107" s="0" t="n">
        <f aca="false">'Profiles 8760'!A8096</f>
        <v>8094</v>
      </c>
      <c r="B8107" s="0" t="n">
        <f aca="false">'Profiles 8760'!B8096</f>
        <v>12</v>
      </c>
      <c r="C8107" s="0" t="n">
        <f aca="false">'Profiles 8760'!E8096</f>
        <v>0</v>
      </c>
      <c r="D8107" s="0" t="n">
        <f aca="false">'Profiles 8760'!F8096</f>
        <v>0</v>
      </c>
      <c r="E8107" s="0" t="n">
        <f aca="false">'Profiles 8760'!G8096</f>
        <v>0.190873</v>
      </c>
      <c r="F8107" s="0" t="n">
        <f aca="false">D8107*Assumptions!$C$11*$B$7+E8107*Assumptions!$C$12*$B$8</f>
        <v>7.8067057</v>
      </c>
      <c r="G8107" s="0" t="n">
        <f aca="false">C8107*Assumptions!$C$15</f>
        <v>0</v>
      </c>
      <c r="H8107" s="0" t="n">
        <f aca="false">MIN(F8107,G8107)</f>
        <v>0</v>
      </c>
      <c r="I8107" s="0" t="n">
        <f aca="false">IF(C8107=1,MIN(G8107-H8107,Assumptions!$C$13,P8106),0)</f>
        <v>0</v>
      </c>
      <c r="J8107" s="0" t="n">
        <f aca="false">H8107+I8107</f>
        <v>0</v>
      </c>
      <c r="K8107" s="0" t="n">
        <f aca="false">MIN(IF(C8107=1,F8107-H8107,F8107),Assumptions!$C$13,MAX(0,($B$5-P8106)/$B$6))</f>
        <v>7.8067057</v>
      </c>
      <c r="L8107" s="0" t="n">
        <f aca="false">IF(C8107=1,0,MIN(F8107-K8107,Assumptions!$C$15,MAX(0,$B$10-O8106-M8107)))</f>
        <v>0</v>
      </c>
      <c r="M8107" s="0" t="n">
        <f aca="false">'Profiles 8760'!H8096</f>
        <v>22400</v>
      </c>
      <c r="N8107" s="0" t="n">
        <f aca="false">J8107+L8107</f>
        <v>0</v>
      </c>
      <c r="O8107" s="0" t="n">
        <f aca="false">O8106+N8107</f>
        <v>748237.577359</v>
      </c>
      <c r="P8107" s="0" t="n">
        <f aca="false">MIN($B$5,P8106+K8107*$B$6-I8107)</f>
        <v>189.02557730188</v>
      </c>
      <c r="Q8107" s="0" t="n">
        <f aca="false">MAX(0,F8107-H8107-K8107-L8107)</f>
        <v>0</v>
      </c>
    </row>
    <row r="8108" customFormat="false" ht="15" hidden="false" customHeight="false" outlineLevel="0" collapsed="false">
      <c r="A8108" s="0" t="n">
        <f aca="false">'Profiles 8760'!A8097</f>
        <v>8095</v>
      </c>
      <c r="B8108" s="0" t="n">
        <f aca="false">'Profiles 8760'!B8097</f>
        <v>12</v>
      </c>
      <c r="C8108" s="0" t="n">
        <f aca="false">'Profiles 8760'!E8097</f>
        <v>0</v>
      </c>
      <c r="D8108" s="0" t="n">
        <f aca="false">'Profiles 8760'!F8097</f>
        <v>0</v>
      </c>
      <c r="E8108" s="0" t="n">
        <f aca="false">'Profiles 8760'!G8097</f>
        <v>0.198945</v>
      </c>
      <c r="F8108" s="0" t="n">
        <f aca="false">D8108*Assumptions!$C$11*$B$7+E8108*Assumptions!$C$12*$B$8</f>
        <v>8.1368505</v>
      </c>
      <c r="G8108" s="0" t="n">
        <f aca="false">C8108*Assumptions!$C$15</f>
        <v>0</v>
      </c>
      <c r="H8108" s="0" t="n">
        <f aca="false">MIN(F8108,G8108)</f>
        <v>0</v>
      </c>
      <c r="I8108" s="0" t="n">
        <f aca="false">IF(C8108=1,MIN(G8108-H8108,Assumptions!$C$13,P8107),0)</f>
        <v>0</v>
      </c>
      <c r="J8108" s="0" t="n">
        <f aca="false">H8108+I8108</f>
        <v>0</v>
      </c>
      <c r="K8108" s="0" t="n">
        <f aca="false">MIN(IF(C8108=1,F8108-H8108,F8108),Assumptions!$C$13,MAX(0,($B$5-P8107)/$B$6))</f>
        <v>8.1368505</v>
      </c>
      <c r="L8108" s="0" t="n">
        <f aca="false">IF(C8108=1,0,MIN(F8108-K8108,Assumptions!$C$15,MAX(0,$B$10-O8107-M8108)))</f>
        <v>0</v>
      </c>
      <c r="M8108" s="0" t="n">
        <f aca="false">'Profiles 8760'!H8097</f>
        <v>22400</v>
      </c>
      <c r="N8108" s="0" t="n">
        <f aca="false">J8108+L8108</f>
        <v>0</v>
      </c>
      <c r="O8108" s="0" t="n">
        <f aca="false">O8107+N8108</f>
        <v>748237.577359</v>
      </c>
      <c r="P8108" s="0" t="n">
        <f aca="false">MIN($B$5,P8107+K8108*$B$6-I8108)</f>
        <v>196.07859931528</v>
      </c>
      <c r="Q8108" s="0" t="n">
        <f aca="false">MAX(0,F8108-H8108-K8108-L8108)</f>
        <v>0</v>
      </c>
    </row>
    <row r="8109" customFormat="false" ht="15" hidden="false" customHeight="false" outlineLevel="0" collapsed="false">
      <c r="A8109" s="0" t="n">
        <f aca="false">'Profiles 8760'!A8098</f>
        <v>8096</v>
      </c>
      <c r="B8109" s="0" t="n">
        <f aca="false">'Profiles 8760'!B8098</f>
        <v>12</v>
      </c>
      <c r="C8109" s="0" t="n">
        <f aca="false">'Profiles 8760'!E8098</f>
        <v>1</v>
      </c>
      <c r="D8109" s="0" t="n">
        <f aca="false">'Profiles 8760'!F8098</f>
        <v>0.043916</v>
      </c>
      <c r="E8109" s="0" t="n">
        <f aca="false">'Profiles 8760'!G8098</f>
        <v>0.147208</v>
      </c>
      <c r="F8109" s="0" t="n">
        <f aca="false">D8109*Assumptions!$C$11*$B$7+E8109*Assumptions!$C$12*$B$8</f>
        <v>18.703748</v>
      </c>
      <c r="G8109" s="0" t="n">
        <f aca="false">C8109*Assumptions!$C$15</f>
        <v>200</v>
      </c>
      <c r="H8109" s="0" t="n">
        <f aca="false">MIN(F8109,G8109)</f>
        <v>18.703748</v>
      </c>
      <c r="I8109" s="0" t="n">
        <f aca="false">IF(C8109=1,MIN(G8109-H8109,Assumptions!$C$13,P8108),0)</f>
        <v>180</v>
      </c>
      <c r="J8109" s="0" t="n">
        <f aca="false">H8109+I8109</f>
        <v>198.703748</v>
      </c>
      <c r="K8109" s="0" t="n">
        <f aca="false">MIN(IF(C8109=1,F8109-H8109,F8109),Assumptions!$C$13,MAX(0,($B$5-P8108)/$B$6))</f>
        <v>0</v>
      </c>
      <c r="L8109" s="0" t="n">
        <f aca="false">IF(C8109=1,0,MIN(F8109-K8109,Assumptions!$C$15,MAX(0,$B$10-O8108-M8109)))</f>
        <v>0</v>
      </c>
      <c r="M8109" s="0" t="n">
        <f aca="false">'Profiles 8760'!H8098</f>
        <v>22200</v>
      </c>
      <c r="N8109" s="0" t="n">
        <f aca="false">J8109+L8109</f>
        <v>198.703748</v>
      </c>
      <c r="O8109" s="0" t="n">
        <f aca="false">O8108+N8109</f>
        <v>748436.281107</v>
      </c>
      <c r="P8109" s="0" t="n">
        <f aca="false">MIN($B$5,P8108+K8109*$B$6-I8109)</f>
        <v>16.07859931528</v>
      </c>
      <c r="Q8109" s="0" t="n">
        <f aca="false">MAX(0,F8109-H8109-K8109-L8109)</f>
        <v>0</v>
      </c>
    </row>
    <row r="8110" customFormat="false" ht="15" hidden="false" customHeight="false" outlineLevel="0" collapsed="false">
      <c r="A8110" s="0" t="n">
        <f aca="false">'Profiles 8760'!A8099</f>
        <v>8097</v>
      </c>
      <c r="B8110" s="0" t="n">
        <f aca="false">'Profiles 8760'!B8099</f>
        <v>12</v>
      </c>
      <c r="C8110" s="0" t="n">
        <f aca="false">'Profiles 8760'!E8099</f>
        <v>1</v>
      </c>
      <c r="D8110" s="0" t="n">
        <f aca="false">'Profiles 8760'!F8099</f>
        <v>0.307982</v>
      </c>
      <c r="E8110" s="0" t="n">
        <f aca="false">'Profiles 8760'!G8099</f>
        <v>0.097999</v>
      </c>
      <c r="F8110" s="0" t="n">
        <f aca="false">D8110*Assumptions!$C$11*$B$7+E8110*Assumptions!$C$12*$B$8</f>
        <v>92.9533607</v>
      </c>
      <c r="G8110" s="0" t="n">
        <f aca="false">C8110*Assumptions!$C$15</f>
        <v>200</v>
      </c>
      <c r="H8110" s="0" t="n">
        <f aca="false">MIN(F8110,G8110)</f>
        <v>92.9533607</v>
      </c>
      <c r="I8110" s="0" t="n">
        <f aca="false">IF(C8110=1,MIN(G8110-H8110,Assumptions!$C$13,P8109),0)</f>
        <v>16.07859931528</v>
      </c>
      <c r="J8110" s="0" t="n">
        <f aca="false">H8110+I8110</f>
        <v>109.03196001528</v>
      </c>
      <c r="K8110" s="0" t="n">
        <f aca="false">MIN(IF(C8110=1,F8110-H8110,F8110),Assumptions!$C$13,MAX(0,($B$5-P8109)/$B$6))</f>
        <v>0</v>
      </c>
      <c r="L8110" s="0" t="n">
        <f aca="false">IF(C8110=1,0,MIN(F8110-K8110,Assumptions!$C$15,MAX(0,$B$10-O8109-M8110)))</f>
        <v>0</v>
      </c>
      <c r="M8110" s="0" t="n">
        <f aca="false">'Profiles 8760'!H8099</f>
        <v>22000</v>
      </c>
      <c r="N8110" s="0" t="n">
        <f aca="false">J8110+L8110</f>
        <v>109.03196001528</v>
      </c>
      <c r="O8110" s="0" t="n">
        <f aca="false">O8109+N8110</f>
        <v>748545.313067015</v>
      </c>
      <c r="P8110" s="0" t="n">
        <f aca="false">MIN($B$5,P8109+K8110*$B$6-I8110)</f>
        <v>0</v>
      </c>
      <c r="Q8110" s="0" t="n">
        <f aca="false">MAX(0,F8110-H8110-K8110-L8110)</f>
        <v>0</v>
      </c>
    </row>
    <row r="8111" customFormat="false" ht="15" hidden="false" customHeight="false" outlineLevel="0" collapsed="false">
      <c r="A8111" s="0" t="n">
        <f aca="false">'Profiles 8760'!A8100</f>
        <v>8098</v>
      </c>
      <c r="B8111" s="0" t="n">
        <f aca="false">'Profiles 8760'!B8100</f>
        <v>12</v>
      </c>
      <c r="C8111" s="0" t="n">
        <f aca="false">'Profiles 8760'!E8100</f>
        <v>0</v>
      </c>
      <c r="D8111" s="0" t="n">
        <f aca="false">'Profiles 8760'!F8100</f>
        <v>0.618703</v>
      </c>
      <c r="E8111" s="0" t="n">
        <f aca="false">'Profiles 8760'!G8100</f>
        <v>0.14236</v>
      </c>
      <c r="F8111" s="0" t="n">
        <f aca="false">D8111*Assumptions!$C$11*$B$7+E8111*Assumptions!$C$12*$B$8</f>
        <v>184.5039504</v>
      </c>
      <c r="G8111" s="0" t="n">
        <f aca="false">C8111*Assumptions!$C$15</f>
        <v>0</v>
      </c>
      <c r="H8111" s="0" t="n">
        <f aca="false">MIN(F8111,G8111)</f>
        <v>0</v>
      </c>
      <c r="I8111" s="0" t="n">
        <f aca="false">IF(C8111=1,MIN(G8111-H8111,Assumptions!$C$13,P8110),0)</f>
        <v>0</v>
      </c>
      <c r="J8111" s="0" t="n">
        <f aca="false">H8111+I8111</f>
        <v>0</v>
      </c>
      <c r="K8111" s="0" t="n">
        <f aca="false">MIN(IF(C8111=1,F8111-H8111,F8111),Assumptions!$C$13,MAX(0,($B$5-P8110)/$B$6))</f>
        <v>180</v>
      </c>
      <c r="L8111" s="0" t="n">
        <f aca="false">IF(C8111=1,0,MIN(F8111-K8111,Assumptions!$C$15,MAX(0,$B$10-O8110-M8111)))</f>
        <v>4.50395040000001</v>
      </c>
      <c r="M8111" s="0" t="n">
        <f aca="false">'Profiles 8760'!H8100</f>
        <v>22000</v>
      </c>
      <c r="N8111" s="0" t="n">
        <f aca="false">J8111+L8111</f>
        <v>4.50395040000001</v>
      </c>
      <c r="O8111" s="0" t="n">
        <f aca="false">O8110+N8111</f>
        <v>748549.817017415</v>
      </c>
      <c r="P8111" s="0" t="n">
        <f aca="false">MIN($B$5,P8110+K8111*$B$6-I8111)</f>
        <v>156.024</v>
      </c>
      <c r="Q8111" s="0" t="n">
        <f aca="false">MAX(0,F8111-H8111-K8111-L8111)</f>
        <v>0</v>
      </c>
    </row>
    <row r="8112" customFormat="false" ht="15" hidden="false" customHeight="false" outlineLevel="0" collapsed="false">
      <c r="A8112" s="0" t="n">
        <f aca="false">'Profiles 8760'!A8101</f>
        <v>8099</v>
      </c>
      <c r="B8112" s="0" t="n">
        <f aca="false">'Profiles 8760'!B8101</f>
        <v>12</v>
      </c>
      <c r="C8112" s="0" t="n">
        <f aca="false">'Profiles 8760'!E8101</f>
        <v>0</v>
      </c>
      <c r="D8112" s="0" t="n">
        <f aca="false">'Profiles 8760'!F8101</f>
        <v>0.896657</v>
      </c>
      <c r="E8112" s="0" t="n">
        <f aca="false">'Profiles 8760'!G8101</f>
        <v>0.158999</v>
      </c>
      <c r="F8112" s="0" t="n">
        <f aca="false">D8112*Assumptions!$C$11*$B$7+E8112*Assumptions!$C$12*$B$8</f>
        <v>265.4576007</v>
      </c>
      <c r="G8112" s="0" t="n">
        <f aca="false">C8112*Assumptions!$C$15</f>
        <v>0</v>
      </c>
      <c r="H8112" s="0" t="n">
        <f aca="false">MIN(F8112,G8112)</f>
        <v>0</v>
      </c>
      <c r="I8112" s="0" t="n">
        <f aca="false">IF(C8112=1,MIN(G8112-H8112,Assumptions!$C$13,P8111),0)</f>
        <v>0</v>
      </c>
      <c r="J8112" s="0" t="n">
        <f aca="false">H8112+I8112</f>
        <v>0</v>
      </c>
      <c r="K8112" s="0" t="n">
        <f aca="false">MIN(IF(C8112=1,F8112-H8112,F8112),Assumptions!$C$13,MAX(0,($B$5-P8111)/$B$6))</f>
        <v>180</v>
      </c>
      <c r="L8112" s="0" t="n">
        <f aca="false">IF(C8112=1,0,MIN(F8112-K8112,Assumptions!$C$15,MAX(0,$B$10-O8111-M8112)))</f>
        <v>85.4576007</v>
      </c>
      <c r="M8112" s="0" t="n">
        <f aca="false">'Profiles 8760'!H8101</f>
        <v>22000</v>
      </c>
      <c r="N8112" s="0" t="n">
        <f aca="false">J8112+L8112</f>
        <v>85.4576007</v>
      </c>
      <c r="O8112" s="0" t="n">
        <f aca="false">O8111+N8112</f>
        <v>748635.274618115</v>
      </c>
      <c r="P8112" s="0" t="n">
        <f aca="false">MIN($B$5,P8111+K8112*$B$6-I8112)</f>
        <v>312.048</v>
      </c>
      <c r="Q8112" s="0" t="n">
        <f aca="false">MAX(0,F8112-H8112-K8112-L8112)</f>
        <v>0</v>
      </c>
    </row>
    <row r="8113" customFormat="false" ht="15" hidden="false" customHeight="false" outlineLevel="0" collapsed="false">
      <c r="A8113" s="0" t="n">
        <f aca="false">'Profiles 8760'!A8102</f>
        <v>8100</v>
      </c>
      <c r="B8113" s="0" t="n">
        <f aca="false">'Profiles 8760'!B8102</f>
        <v>12</v>
      </c>
      <c r="C8113" s="0" t="n">
        <f aca="false">'Profiles 8760'!E8102</f>
        <v>0</v>
      </c>
      <c r="D8113" s="0" t="n">
        <f aca="false">'Profiles 8760'!F8102</f>
        <v>1</v>
      </c>
      <c r="E8113" s="0" t="n">
        <f aca="false">'Profiles 8760'!G8102</f>
        <v>0.188915</v>
      </c>
      <c r="F8113" s="0" t="n">
        <f aca="false">D8113*Assumptions!$C$11*$B$7+E8113*Assumptions!$C$12*$B$8</f>
        <v>296.5266235</v>
      </c>
      <c r="G8113" s="0" t="n">
        <f aca="false">C8113*Assumptions!$C$15</f>
        <v>0</v>
      </c>
      <c r="H8113" s="0" t="n">
        <f aca="false">MIN(F8113,G8113)</f>
        <v>0</v>
      </c>
      <c r="I8113" s="0" t="n">
        <f aca="false">IF(C8113=1,MIN(G8113-H8113,Assumptions!$C$13,P8112),0)</f>
        <v>0</v>
      </c>
      <c r="J8113" s="0" t="n">
        <f aca="false">H8113+I8113</f>
        <v>0</v>
      </c>
      <c r="K8113" s="0" t="n">
        <f aca="false">MIN(IF(C8113=1,F8113-H8113,F8113),Assumptions!$C$13,MAX(0,($B$5-P8112)/$B$6))</f>
        <v>180</v>
      </c>
      <c r="L8113" s="0" t="n">
        <f aca="false">IF(C8113=1,0,MIN(F8113-K8113,Assumptions!$C$15,MAX(0,$B$10-O8112-M8113)))</f>
        <v>116.5266235</v>
      </c>
      <c r="M8113" s="0" t="n">
        <f aca="false">'Profiles 8760'!H8102</f>
        <v>22000</v>
      </c>
      <c r="N8113" s="0" t="n">
        <f aca="false">J8113+L8113</f>
        <v>116.5266235</v>
      </c>
      <c r="O8113" s="0" t="n">
        <f aca="false">O8112+N8113</f>
        <v>748751.801241615</v>
      </c>
      <c r="P8113" s="0" t="n">
        <f aca="false">MIN($B$5,P8112+K8113*$B$6-I8113)</f>
        <v>468.072</v>
      </c>
      <c r="Q8113" s="0" t="n">
        <f aca="false">MAX(0,F8113-H8113-K8113-L8113)</f>
        <v>0</v>
      </c>
    </row>
    <row r="8114" customFormat="false" ht="15" hidden="false" customHeight="false" outlineLevel="0" collapsed="false">
      <c r="A8114" s="0" t="n">
        <f aca="false">'Profiles 8760'!A8103</f>
        <v>8101</v>
      </c>
      <c r="B8114" s="0" t="n">
        <f aca="false">'Profiles 8760'!B8103</f>
        <v>12</v>
      </c>
      <c r="C8114" s="0" t="n">
        <f aca="false">'Profiles 8760'!E8103</f>
        <v>0</v>
      </c>
      <c r="D8114" s="0" t="n">
        <f aca="false">'Profiles 8760'!F8103</f>
        <v>1</v>
      </c>
      <c r="E8114" s="0" t="n">
        <f aca="false">'Profiles 8760'!G8103</f>
        <v>0.400456</v>
      </c>
      <c r="F8114" s="0" t="n">
        <f aca="false">D8114*Assumptions!$C$11*$B$7+E8114*Assumptions!$C$12*$B$8</f>
        <v>305.1786504</v>
      </c>
      <c r="G8114" s="0" t="n">
        <f aca="false">C8114*Assumptions!$C$15</f>
        <v>0</v>
      </c>
      <c r="H8114" s="0" t="n">
        <f aca="false">MIN(F8114,G8114)</f>
        <v>0</v>
      </c>
      <c r="I8114" s="0" t="n">
        <f aca="false">IF(C8114=1,MIN(G8114-H8114,Assumptions!$C$13,P8113),0)</f>
        <v>0</v>
      </c>
      <c r="J8114" s="0" t="n">
        <f aca="false">H8114+I8114</f>
        <v>0</v>
      </c>
      <c r="K8114" s="0" t="n">
        <f aca="false">MIN(IF(C8114=1,F8114-H8114,F8114),Assumptions!$C$13,MAX(0,($B$5-P8113)/$B$6))</f>
        <v>49.3054914628519</v>
      </c>
      <c r="L8114" s="0" t="n">
        <f aca="false">IF(C8114=1,0,MIN(F8114-K8114,Assumptions!$C$15,MAX(0,$B$10-O8113-M8114)))</f>
        <v>200</v>
      </c>
      <c r="M8114" s="0" t="n">
        <f aca="false">'Profiles 8760'!H8103</f>
        <v>22000</v>
      </c>
      <c r="N8114" s="0" t="n">
        <f aca="false">J8114+L8114</f>
        <v>200</v>
      </c>
      <c r="O8114" s="0" t="n">
        <f aca="false">O8113+N8114</f>
        <v>748951.801241615</v>
      </c>
      <c r="P8114" s="0" t="n">
        <f aca="false">MIN($B$5,P8113+K8114*$B$6-I8114)</f>
        <v>510.81</v>
      </c>
      <c r="Q8114" s="0" t="n">
        <f aca="false">MAX(0,F8114-H8114-K8114-L8114)</f>
        <v>55.8731589371482</v>
      </c>
    </row>
    <row r="8115" customFormat="false" ht="15" hidden="false" customHeight="false" outlineLevel="0" collapsed="false">
      <c r="A8115" s="0" t="n">
        <f aca="false">'Profiles 8760'!A8104</f>
        <v>8102</v>
      </c>
      <c r="B8115" s="0" t="n">
        <f aca="false">'Profiles 8760'!B8104</f>
        <v>12</v>
      </c>
      <c r="C8115" s="0" t="n">
        <f aca="false">'Profiles 8760'!E8104</f>
        <v>0</v>
      </c>
      <c r="D8115" s="0" t="n">
        <f aca="false">'Profiles 8760'!F8104</f>
        <v>1</v>
      </c>
      <c r="E8115" s="0" t="n">
        <f aca="false">'Profiles 8760'!G8104</f>
        <v>0.56664</v>
      </c>
      <c r="F8115" s="0" t="n">
        <f aca="false">D8115*Assumptions!$C$11*$B$7+E8115*Assumptions!$C$12*$B$8</f>
        <v>311.975576</v>
      </c>
      <c r="G8115" s="0" t="n">
        <f aca="false">C8115*Assumptions!$C$15</f>
        <v>0</v>
      </c>
      <c r="H8115" s="0" t="n">
        <f aca="false">MIN(F8115,G8115)</f>
        <v>0</v>
      </c>
      <c r="I8115" s="0" t="n">
        <f aca="false">IF(C8115=1,MIN(G8115-H8115,Assumptions!$C$13,P8114),0)</f>
        <v>0</v>
      </c>
      <c r="J8115" s="0" t="n">
        <f aca="false">H8115+I8115</f>
        <v>0</v>
      </c>
      <c r="K8115" s="0" t="n">
        <f aca="false">MIN(IF(C8115=1,F8115-H8115,F8115),Assumptions!$C$13,MAX(0,($B$5-P8114)/$B$6))</f>
        <v>0</v>
      </c>
      <c r="L8115" s="0" t="n">
        <f aca="false">IF(C8115=1,0,MIN(F8115-K8115,Assumptions!$C$15,MAX(0,$B$10-O8114-M8115)))</f>
        <v>200</v>
      </c>
      <c r="M8115" s="0" t="n">
        <f aca="false">'Profiles 8760'!H8104</f>
        <v>22000</v>
      </c>
      <c r="N8115" s="0" t="n">
        <f aca="false">J8115+L8115</f>
        <v>200</v>
      </c>
      <c r="O8115" s="0" t="n">
        <f aca="false">O8114+N8115</f>
        <v>749151.801241615</v>
      </c>
      <c r="P8115" s="0" t="n">
        <f aca="false">MIN($B$5,P8114+K8115*$B$6-I8115)</f>
        <v>510.81</v>
      </c>
      <c r="Q8115" s="0" t="n">
        <f aca="false">MAX(0,F8115-H8115-K8115-L8115)</f>
        <v>111.975576</v>
      </c>
    </row>
    <row r="8116" customFormat="false" ht="15" hidden="false" customHeight="false" outlineLevel="0" collapsed="false">
      <c r="A8116" s="0" t="n">
        <f aca="false">'Profiles 8760'!A8105</f>
        <v>8103</v>
      </c>
      <c r="B8116" s="0" t="n">
        <f aca="false">'Profiles 8760'!B8105</f>
        <v>12</v>
      </c>
      <c r="C8116" s="0" t="n">
        <f aca="false">'Profiles 8760'!E8105</f>
        <v>0</v>
      </c>
      <c r="D8116" s="0" t="n">
        <f aca="false">'Profiles 8760'!F8105</f>
        <v>0.896657</v>
      </c>
      <c r="E8116" s="0" t="n">
        <f aca="false">'Profiles 8760'!G8105</f>
        <v>0.41453</v>
      </c>
      <c r="F8116" s="0" t="n">
        <f aca="false">D8116*Assumptions!$C$11*$B$7+E8116*Assumptions!$C$12*$B$8</f>
        <v>275.9088186</v>
      </c>
      <c r="G8116" s="0" t="n">
        <f aca="false">C8116*Assumptions!$C$15</f>
        <v>0</v>
      </c>
      <c r="H8116" s="0" t="n">
        <f aca="false">MIN(F8116,G8116)</f>
        <v>0</v>
      </c>
      <c r="I8116" s="0" t="n">
        <f aca="false">IF(C8116=1,MIN(G8116-H8116,Assumptions!$C$13,P8115),0)</f>
        <v>0</v>
      </c>
      <c r="J8116" s="0" t="n">
        <f aca="false">H8116+I8116</f>
        <v>0</v>
      </c>
      <c r="K8116" s="0" t="n">
        <f aca="false">MIN(IF(C8116=1,F8116-H8116,F8116),Assumptions!$C$13,MAX(0,($B$5-P8115)/$B$6))</f>
        <v>0</v>
      </c>
      <c r="L8116" s="0" t="n">
        <f aca="false">IF(C8116=1,0,MIN(F8116-K8116,Assumptions!$C$15,MAX(0,$B$10-O8115-M8116)))</f>
        <v>200</v>
      </c>
      <c r="M8116" s="0" t="n">
        <f aca="false">'Profiles 8760'!H8105</f>
        <v>22000</v>
      </c>
      <c r="N8116" s="0" t="n">
        <f aca="false">J8116+L8116</f>
        <v>200</v>
      </c>
      <c r="O8116" s="0" t="n">
        <f aca="false">O8115+N8116</f>
        <v>749351.801241615</v>
      </c>
      <c r="P8116" s="0" t="n">
        <f aca="false">MIN($B$5,P8115+K8116*$B$6-I8116)</f>
        <v>510.81</v>
      </c>
      <c r="Q8116" s="0" t="n">
        <f aca="false">MAX(0,F8116-H8116-K8116-L8116)</f>
        <v>75.9088186</v>
      </c>
    </row>
    <row r="8117" customFormat="false" ht="15" hidden="false" customHeight="false" outlineLevel="0" collapsed="false">
      <c r="A8117" s="0" t="n">
        <f aca="false">'Profiles 8760'!A8106</f>
        <v>8104</v>
      </c>
      <c r="B8117" s="0" t="n">
        <f aca="false">'Profiles 8760'!B8106</f>
        <v>12</v>
      </c>
      <c r="C8117" s="0" t="n">
        <f aca="false">'Profiles 8760'!E8106</f>
        <v>0</v>
      </c>
      <c r="D8117" s="0" t="n">
        <f aca="false">'Profiles 8760'!F8106</f>
        <v>0.618703</v>
      </c>
      <c r="E8117" s="0" t="n">
        <f aca="false">'Profiles 8760'!G8106</f>
        <v>0.411557</v>
      </c>
      <c r="F8117" s="0" t="n">
        <f aca="false">D8117*Assumptions!$C$11*$B$7+E8117*Assumptions!$C$12*$B$8</f>
        <v>195.5141077</v>
      </c>
      <c r="G8117" s="0" t="n">
        <f aca="false">C8117*Assumptions!$C$15</f>
        <v>0</v>
      </c>
      <c r="H8117" s="0" t="n">
        <f aca="false">MIN(F8117,G8117)</f>
        <v>0</v>
      </c>
      <c r="I8117" s="0" t="n">
        <f aca="false">IF(C8117=1,MIN(G8117-H8117,Assumptions!$C$13,P8116),0)</f>
        <v>0</v>
      </c>
      <c r="J8117" s="0" t="n">
        <f aca="false">H8117+I8117</f>
        <v>0</v>
      </c>
      <c r="K8117" s="0" t="n">
        <f aca="false">MIN(IF(C8117=1,F8117-H8117,F8117),Assumptions!$C$13,MAX(0,($B$5-P8116)/$B$6))</f>
        <v>0</v>
      </c>
      <c r="L8117" s="0" t="n">
        <f aca="false">IF(C8117=1,0,MIN(F8117-K8117,Assumptions!$C$15,MAX(0,$B$10-O8116-M8117)))</f>
        <v>56.1987583850278</v>
      </c>
      <c r="M8117" s="0" t="n">
        <f aca="false">'Profiles 8760'!H8106</f>
        <v>22000</v>
      </c>
      <c r="N8117" s="0" t="n">
        <f aca="false">J8117+L8117</f>
        <v>56.1987583850278</v>
      </c>
      <c r="O8117" s="0" t="n">
        <f aca="false">O8116+N8117</f>
        <v>749408</v>
      </c>
      <c r="P8117" s="0" t="n">
        <f aca="false">MIN($B$5,P8116+K8117*$B$6-I8117)</f>
        <v>510.81</v>
      </c>
      <c r="Q8117" s="0" t="n">
        <f aca="false">MAX(0,F8117-H8117-K8117-L8117)</f>
        <v>139.315349314972</v>
      </c>
    </row>
    <row r="8118" customFormat="false" ht="15" hidden="false" customHeight="false" outlineLevel="0" collapsed="false">
      <c r="A8118" s="0" t="n">
        <f aca="false">'Profiles 8760'!A8107</f>
        <v>8105</v>
      </c>
      <c r="B8118" s="0" t="n">
        <f aca="false">'Profiles 8760'!B8107</f>
        <v>12</v>
      </c>
      <c r="C8118" s="0" t="n">
        <f aca="false">'Profiles 8760'!E8107</f>
        <v>0</v>
      </c>
      <c r="D8118" s="0" t="n">
        <f aca="false">'Profiles 8760'!F8107</f>
        <v>0.307982</v>
      </c>
      <c r="E8118" s="0" t="n">
        <f aca="false">'Profiles 8760'!G8107</f>
        <v>0.429293</v>
      </c>
      <c r="F8118" s="0" t="n">
        <f aca="false">D8118*Assumptions!$C$11*$B$7+E8118*Assumptions!$C$12*$B$8</f>
        <v>106.5032853</v>
      </c>
      <c r="G8118" s="0" t="n">
        <f aca="false">C8118*Assumptions!$C$15</f>
        <v>0</v>
      </c>
      <c r="H8118" s="0" t="n">
        <f aca="false">MIN(F8118,G8118)</f>
        <v>0</v>
      </c>
      <c r="I8118" s="0" t="n">
        <f aca="false">IF(C8118=1,MIN(G8118-H8118,Assumptions!$C$13,P8117),0)</f>
        <v>0</v>
      </c>
      <c r="J8118" s="0" t="n">
        <f aca="false">H8118+I8118</f>
        <v>0</v>
      </c>
      <c r="K8118" s="0" t="n">
        <f aca="false">MIN(IF(C8118=1,F8118-H8118,F8118),Assumptions!$C$13,MAX(0,($B$5-P8117)/$B$6))</f>
        <v>0</v>
      </c>
      <c r="L8118" s="0" t="n">
        <f aca="false">IF(C8118=1,0,MIN(F8118-K8118,Assumptions!$C$15,MAX(0,$B$10-O8117-M8118)))</f>
        <v>0</v>
      </c>
      <c r="M8118" s="0" t="n">
        <f aca="false">'Profiles 8760'!H8107</f>
        <v>22000</v>
      </c>
      <c r="N8118" s="0" t="n">
        <f aca="false">J8118+L8118</f>
        <v>0</v>
      </c>
      <c r="O8118" s="0" t="n">
        <f aca="false">O8117+N8118</f>
        <v>749408</v>
      </c>
      <c r="P8118" s="0" t="n">
        <f aca="false">MIN($B$5,P8117+K8118*$B$6-I8118)</f>
        <v>510.81</v>
      </c>
      <c r="Q8118" s="0" t="n">
        <f aca="false">MAX(0,F8118-H8118-K8118-L8118)</f>
        <v>106.5032853</v>
      </c>
    </row>
    <row r="8119" customFormat="false" ht="15" hidden="false" customHeight="false" outlineLevel="0" collapsed="false">
      <c r="A8119" s="0" t="n">
        <f aca="false">'Profiles 8760'!A8108</f>
        <v>8106</v>
      </c>
      <c r="B8119" s="0" t="n">
        <f aca="false">'Profiles 8760'!B8108</f>
        <v>12</v>
      </c>
      <c r="C8119" s="0" t="n">
        <f aca="false">'Profiles 8760'!E8108</f>
        <v>0</v>
      </c>
      <c r="D8119" s="0" t="n">
        <f aca="false">'Profiles 8760'!F8108</f>
        <v>0.043916</v>
      </c>
      <c r="E8119" s="0" t="n">
        <f aca="false">'Profiles 8760'!G8108</f>
        <v>0.650115</v>
      </c>
      <c r="F8119" s="0" t="n">
        <f aca="false">D8119*Assumptions!$C$11*$B$7+E8119*Assumptions!$C$12*$B$8</f>
        <v>39.2726443</v>
      </c>
      <c r="G8119" s="0" t="n">
        <f aca="false">C8119*Assumptions!$C$15</f>
        <v>0</v>
      </c>
      <c r="H8119" s="0" t="n">
        <f aca="false">MIN(F8119,G8119)</f>
        <v>0</v>
      </c>
      <c r="I8119" s="0" t="n">
        <f aca="false">IF(C8119=1,MIN(G8119-H8119,Assumptions!$C$13,P8118),0)</f>
        <v>0</v>
      </c>
      <c r="J8119" s="0" t="n">
        <f aca="false">H8119+I8119</f>
        <v>0</v>
      </c>
      <c r="K8119" s="0" t="n">
        <f aca="false">MIN(IF(C8119=1,F8119-H8119,F8119),Assumptions!$C$13,MAX(0,($B$5-P8118)/$B$6))</f>
        <v>0</v>
      </c>
      <c r="L8119" s="0" t="n">
        <f aca="false">IF(C8119=1,0,MIN(F8119-K8119,Assumptions!$C$15,MAX(0,$B$10-O8118-M8119)))</f>
        <v>0</v>
      </c>
      <c r="M8119" s="0" t="n">
        <f aca="false">'Profiles 8760'!H8108</f>
        <v>22000</v>
      </c>
      <c r="N8119" s="0" t="n">
        <f aca="false">J8119+L8119</f>
        <v>0</v>
      </c>
      <c r="O8119" s="0" t="n">
        <f aca="false">O8118+N8119</f>
        <v>749408</v>
      </c>
      <c r="P8119" s="0" t="n">
        <f aca="false">MIN($B$5,P8118+K8119*$B$6-I8119)</f>
        <v>510.81</v>
      </c>
      <c r="Q8119" s="0" t="n">
        <f aca="false">MAX(0,F8119-H8119-K8119-L8119)</f>
        <v>39.2726443</v>
      </c>
    </row>
    <row r="8120" customFormat="false" ht="15" hidden="false" customHeight="false" outlineLevel="0" collapsed="false">
      <c r="A8120" s="0" t="n">
        <f aca="false">'Profiles 8760'!A8109</f>
        <v>8107</v>
      </c>
      <c r="B8120" s="0" t="n">
        <f aca="false">'Profiles 8760'!B8109</f>
        <v>12</v>
      </c>
      <c r="C8120" s="0" t="n">
        <f aca="false">'Profiles 8760'!E8109</f>
        <v>0</v>
      </c>
      <c r="D8120" s="0" t="n">
        <f aca="false">'Profiles 8760'!F8109</f>
        <v>0</v>
      </c>
      <c r="E8120" s="0" t="n">
        <f aca="false">'Profiles 8760'!G8109</f>
        <v>0.71345</v>
      </c>
      <c r="F8120" s="0" t="n">
        <f aca="false">D8120*Assumptions!$C$11*$B$7+E8120*Assumptions!$C$12*$B$8</f>
        <v>29.180105</v>
      </c>
      <c r="G8120" s="0" t="n">
        <f aca="false">C8120*Assumptions!$C$15</f>
        <v>0</v>
      </c>
      <c r="H8120" s="0" t="n">
        <f aca="false">MIN(F8120,G8120)</f>
        <v>0</v>
      </c>
      <c r="I8120" s="0" t="n">
        <f aca="false">IF(C8120=1,MIN(G8120-H8120,Assumptions!$C$13,P8119),0)</f>
        <v>0</v>
      </c>
      <c r="J8120" s="0" t="n">
        <f aca="false">H8120+I8120</f>
        <v>0</v>
      </c>
      <c r="K8120" s="0" t="n">
        <f aca="false">MIN(IF(C8120=1,F8120-H8120,F8120),Assumptions!$C$13,MAX(0,($B$5-P8119)/$B$6))</f>
        <v>0</v>
      </c>
      <c r="L8120" s="0" t="n">
        <f aca="false">IF(C8120=1,0,MIN(F8120-K8120,Assumptions!$C$15,MAX(0,$B$10-O8119-M8120)))</f>
        <v>0</v>
      </c>
      <c r="M8120" s="0" t="n">
        <f aca="false">'Profiles 8760'!H8109</f>
        <v>22000</v>
      </c>
      <c r="N8120" s="0" t="n">
        <f aca="false">J8120+L8120</f>
        <v>0</v>
      </c>
      <c r="O8120" s="0" t="n">
        <f aca="false">O8119+N8120</f>
        <v>749408</v>
      </c>
      <c r="P8120" s="0" t="n">
        <f aca="false">MIN($B$5,P8119+K8120*$B$6-I8120)</f>
        <v>510.81</v>
      </c>
      <c r="Q8120" s="0" t="n">
        <f aca="false">MAX(0,F8120-H8120-K8120-L8120)</f>
        <v>29.180105</v>
      </c>
    </row>
    <row r="8121" customFormat="false" ht="15" hidden="false" customHeight="false" outlineLevel="0" collapsed="false">
      <c r="A8121" s="0" t="n">
        <f aca="false">'Profiles 8760'!A8110</f>
        <v>8108</v>
      </c>
      <c r="B8121" s="0" t="n">
        <f aca="false">'Profiles 8760'!B8110</f>
        <v>12</v>
      </c>
      <c r="C8121" s="0" t="n">
        <f aca="false">'Profiles 8760'!E8110</f>
        <v>1</v>
      </c>
      <c r="D8121" s="0" t="n">
        <f aca="false">'Profiles 8760'!F8110</f>
        <v>0</v>
      </c>
      <c r="E8121" s="0" t="n">
        <f aca="false">'Profiles 8760'!G8110</f>
        <v>0.709696</v>
      </c>
      <c r="F8121" s="0" t="n">
        <f aca="false">D8121*Assumptions!$C$11*$B$7+E8121*Assumptions!$C$12*$B$8</f>
        <v>29.0265664</v>
      </c>
      <c r="G8121" s="0" t="n">
        <f aca="false">C8121*Assumptions!$C$15</f>
        <v>200</v>
      </c>
      <c r="H8121" s="0" t="n">
        <f aca="false">MIN(F8121,G8121)</f>
        <v>29.0265664</v>
      </c>
      <c r="I8121" s="0" t="n">
        <f aca="false">IF(C8121=1,MIN(G8121-H8121,Assumptions!$C$13,P8120),0)</f>
        <v>170.9734336</v>
      </c>
      <c r="J8121" s="0" t="n">
        <f aca="false">H8121+I8121</f>
        <v>200</v>
      </c>
      <c r="K8121" s="0" t="n">
        <f aca="false">MIN(IF(C8121=1,F8121-H8121,F8121),Assumptions!$C$13,MAX(0,($B$5-P8120)/$B$6))</f>
        <v>0</v>
      </c>
      <c r="L8121" s="0" t="n">
        <f aca="false">IF(C8121=1,0,MIN(F8121-K8121,Assumptions!$C$15,MAX(0,$B$10-O8120-M8121)))</f>
        <v>0</v>
      </c>
      <c r="M8121" s="0" t="n">
        <f aca="false">'Profiles 8760'!H8110</f>
        <v>21800</v>
      </c>
      <c r="N8121" s="0" t="n">
        <f aca="false">J8121+L8121</f>
        <v>200</v>
      </c>
      <c r="O8121" s="0" t="n">
        <f aca="false">O8120+N8121</f>
        <v>749608</v>
      </c>
      <c r="P8121" s="0" t="n">
        <f aca="false">MIN($B$5,P8120+K8121*$B$6-I8121)</f>
        <v>339.8365664</v>
      </c>
      <c r="Q8121" s="0" t="n">
        <f aca="false">MAX(0,F8121-H8121-K8121-L8121)</f>
        <v>0</v>
      </c>
    </row>
    <row r="8122" customFormat="false" ht="15" hidden="false" customHeight="false" outlineLevel="0" collapsed="false">
      <c r="A8122" s="0" t="n">
        <f aca="false">'Profiles 8760'!A8111</f>
        <v>8109</v>
      </c>
      <c r="B8122" s="0" t="n">
        <f aca="false">'Profiles 8760'!B8111</f>
        <v>12</v>
      </c>
      <c r="C8122" s="0" t="n">
        <f aca="false">'Profiles 8760'!E8111</f>
        <v>1</v>
      </c>
      <c r="D8122" s="0" t="n">
        <f aca="false">'Profiles 8760'!F8111</f>
        <v>0</v>
      </c>
      <c r="E8122" s="0" t="n">
        <f aca="false">'Profiles 8760'!G8111</f>
        <v>0.47518</v>
      </c>
      <c r="F8122" s="0" t="n">
        <f aca="false">D8122*Assumptions!$C$11*$B$7+E8122*Assumptions!$C$12*$B$8</f>
        <v>19.434862</v>
      </c>
      <c r="G8122" s="0" t="n">
        <f aca="false">C8122*Assumptions!$C$15</f>
        <v>200</v>
      </c>
      <c r="H8122" s="0" t="n">
        <f aca="false">MIN(F8122,G8122)</f>
        <v>19.434862</v>
      </c>
      <c r="I8122" s="0" t="n">
        <f aca="false">IF(C8122=1,MIN(G8122-H8122,Assumptions!$C$13,P8121),0)</f>
        <v>180</v>
      </c>
      <c r="J8122" s="0" t="n">
        <f aca="false">H8122+I8122</f>
        <v>199.434862</v>
      </c>
      <c r="K8122" s="0" t="n">
        <f aca="false">MIN(IF(C8122=1,F8122-H8122,F8122),Assumptions!$C$13,MAX(0,($B$5-P8121)/$B$6))</f>
        <v>0</v>
      </c>
      <c r="L8122" s="0" t="n">
        <f aca="false">IF(C8122=1,0,MIN(F8122-K8122,Assumptions!$C$15,MAX(0,$B$10-O8121-M8122)))</f>
        <v>0</v>
      </c>
      <c r="M8122" s="0" t="n">
        <f aca="false">'Profiles 8760'!H8111</f>
        <v>21600</v>
      </c>
      <c r="N8122" s="0" t="n">
        <f aca="false">J8122+L8122</f>
        <v>199.434862</v>
      </c>
      <c r="O8122" s="0" t="n">
        <f aca="false">O8121+N8122</f>
        <v>749807.434862</v>
      </c>
      <c r="P8122" s="0" t="n">
        <f aca="false">MIN($B$5,P8121+K8122*$B$6-I8122)</f>
        <v>159.8365664</v>
      </c>
      <c r="Q8122" s="0" t="n">
        <f aca="false">MAX(0,F8122-H8122-K8122-L8122)</f>
        <v>0</v>
      </c>
    </row>
    <row r="8123" customFormat="false" ht="15" hidden="false" customHeight="false" outlineLevel="0" collapsed="false">
      <c r="A8123" s="0" t="n">
        <f aca="false">'Profiles 8760'!A8112</f>
        <v>8110</v>
      </c>
      <c r="B8123" s="0" t="n">
        <f aca="false">'Profiles 8760'!B8112</f>
        <v>12</v>
      </c>
      <c r="C8123" s="0" t="n">
        <f aca="false">'Profiles 8760'!E8112</f>
        <v>0</v>
      </c>
      <c r="D8123" s="0" t="n">
        <f aca="false">'Profiles 8760'!F8112</f>
        <v>0</v>
      </c>
      <c r="E8123" s="0" t="n">
        <f aca="false">'Profiles 8760'!G8112</f>
        <v>0.479692</v>
      </c>
      <c r="F8123" s="0" t="n">
        <f aca="false">D8123*Assumptions!$C$11*$B$7+E8123*Assumptions!$C$12*$B$8</f>
        <v>19.6194028</v>
      </c>
      <c r="G8123" s="0" t="n">
        <f aca="false">C8123*Assumptions!$C$15</f>
        <v>0</v>
      </c>
      <c r="H8123" s="0" t="n">
        <f aca="false">MIN(F8123,G8123)</f>
        <v>0</v>
      </c>
      <c r="I8123" s="0" t="n">
        <f aca="false">IF(C8123=1,MIN(G8123-H8123,Assumptions!$C$13,P8122),0)</f>
        <v>0</v>
      </c>
      <c r="J8123" s="0" t="n">
        <f aca="false">H8123+I8123</f>
        <v>0</v>
      </c>
      <c r="K8123" s="0" t="n">
        <f aca="false">MIN(IF(C8123=1,F8123-H8123,F8123),Assumptions!$C$13,MAX(0,($B$5-P8122)/$B$6))</f>
        <v>19.6194028</v>
      </c>
      <c r="L8123" s="0" t="n">
        <f aca="false">IF(C8123=1,0,MIN(F8123-K8123,Assumptions!$C$15,MAX(0,$B$10-O8122-M8123)))</f>
        <v>0</v>
      </c>
      <c r="M8123" s="0" t="n">
        <f aca="false">'Profiles 8760'!H8112</f>
        <v>21600</v>
      </c>
      <c r="N8123" s="0" t="n">
        <f aca="false">J8123+L8123</f>
        <v>0</v>
      </c>
      <c r="O8123" s="0" t="n">
        <f aca="false">O8122+N8123</f>
        <v>749807.434862</v>
      </c>
      <c r="P8123" s="0" t="n">
        <f aca="false">MIN($B$5,P8122+K8123*$B$6-I8123)</f>
        <v>176.84266474704</v>
      </c>
      <c r="Q8123" s="0" t="n">
        <f aca="false">MAX(0,F8123-H8123-K8123-L8123)</f>
        <v>0</v>
      </c>
    </row>
    <row r="8124" customFormat="false" ht="15" hidden="false" customHeight="false" outlineLevel="0" collapsed="false">
      <c r="A8124" s="0" t="n">
        <f aca="false">'Profiles 8760'!A8113</f>
        <v>8111</v>
      </c>
      <c r="B8124" s="0" t="n">
        <f aca="false">'Profiles 8760'!B8113</f>
        <v>12</v>
      </c>
      <c r="C8124" s="0" t="n">
        <f aca="false">'Profiles 8760'!E8113</f>
        <v>0</v>
      </c>
      <c r="D8124" s="0" t="n">
        <f aca="false">'Profiles 8760'!F8113</f>
        <v>0</v>
      </c>
      <c r="E8124" s="0" t="n">
        <f aca="false">'Profiles 8760'!G8113</f>
        <v>0.727882</v>
      </c>
      <c r="F8124" s="0" t="n">
        <f aca="false">D8124*Assumptions!$C$11*$B$7+E8124*Assumptions!$C$12*$B$8</f>
        <v>29.7703738</v>
      </c>
      <c r="G8124" s="0" t="n">
        <f aca="false">C8124*Assumptions!$C$15</f>
        <v>0</v>
      </c>
      <c r="H8124" s="0" t="n">
        <f aca="false">MIN(F8124,G8124)</f>
        <v>0</v>
      </c>
      <c r="I8124" s="0" t="n">
        <f aca="false">IF(C8124=1,MIN(G8124-H8124,Assumptions!$C$13,P8123),0)</f>
        <v>0</v>
      </c>
      <c r="J8124" s="0" t="n">
        <f aca="false">H8124+I8124</f>
        <v>0</v>
      </c>
      <c r="K8124" s="0" t="n">
        <f aca="false">MIN(IF(C8124=1,F8124-H8124,F8124),Assumptions!$C$13,MAX(0,($B$5-P8123)/$B$6))</f>
        <v>29.7703738</v>
      </c>
      <c r="L8124" s="0" t="n">
        <f aca="false">IF(C8124=1,0,MIN(F8124-K8124,Assumptions!$C$15,MAX(0,$B$10-O8123-M8124)))</f>
        <v>0</v>
      </c>
      <c r="M8124" s="0" t="n">
        <f aca="false">'Profiles 8760'!H8113</f>
        <v>21600</v>
      </c>
      <c r="N8124" s="0" t="n">
        <f aca="false">J8124+L8124</f>
        <v>0</v>
      </c>
      <c r="O8124" s="0" t="n">
        <f aca="false">O8123+N8124</f>
        <v>749807.434862</v>
      </c>
      <c r="P8124" s="0" t="n">
        <f aca="false">MIN($B$5,P8123+K8124*$B$6-I8124)</f>
        <v>202.64762475688</v>
      </c>
      <c r="Q8124" s="0" t="n">
        <f aca="false">MAX(0,F8124-H8124-K8124-L8124)</f>
        <v>0</v>
      </c>
    </row>
    <row r="8125" customFormat="false" ht="15" hidden="false" customHeight="false" outlineLevel="0" collapsed="false">
      <c r="A8125" s="0" t="n">
        <f aca="false">'Profiles 8760'!A8114</f>
        <v>8112</v>
      </c>
      <c r="B8125" s="0" t="n">
        <f aca="false">'Profiles 8760'!B8114</f>
        <v>12</v>
      </c>
      <c r="C8125" s="0" t="n">
        <f aca="false">'Profiles 8760'!E8114</f>
        <v>0</v>
      </c>
      <c r="D8125" s="0" t="n">
        <f aca="false">'Profiles 8760'!F8114</f>
        <v>0</v>
      </c>
      <c r="E8125" s="0" t="n">
        <f aca="false">'Profiles 8760'!G8114</f>
        <v>0.612976</v>
      </c>
      <c r="F8125" s="0" t="n">
        <f aca="false">D8125*Assumptions!$C$11*$B$7+E8125*Assumptions!$C$12*$B$8</f>
        <v>25.0707184</v>
      </c>
      <c r="G8125" s="0" t="n">
        <f aca="false">C8125*Assumptions!$C$15</f>
        <v>0</v>
      </c>
      <c r="H8125" s="0" t="n">
        <f aca="false">MIN(F8125,G8125)</f>
        <v>0</v>
      </c>
      <c r="I8125" s="0" t="n">
        <f aca="false">IF(C8125=1,MIN(G8125-H8125,Assumptions!$C$13,P8124),0)</f>
        <v>0</v>
      </c>
      <c r="J8125" s="0" t="n">
        <f aca="false">H8125+I8125</f>
        <v>0</v>
      </c>
      <c r="K8125" s="0" t="n">
        <f aca="false">MIN(IF(C8125=1,F8125-H8125,F8125),Assumptions!$C$13,MAX(0,($B$5-P8124)/$B$6))</f>
        <v>25.0707184</v>
      </c>
      <c r="L8125" s="0" t="n">
        <f aca="false">IF(C8125=1,0,MIN(F8125-K8125,Assumptions!$C$15,MAX(0,$B$10-O8124-M8125)))</f>
        <v>0</v>
      </c>
      <c r="M8125" s="0" t="n">
        <f aca="false">'Profiles 8760'!H8114</f>
        <v>21600</v>
      </c>
      <c r="N8125" s="0" t="n">
        <f aca="false">J8125+L8125</f>
        <v>0</v>
      </c>
      <c r="O8125" s="0" t="n">
        <f aca="false">O8124+N8125</f>
        <v>749807.434862</v>
      </c>
      <c r="P8125" s="0" t="n">
        <f aca="false">MIN($B$5,P8124+K8125*$B$6-I8125)</f>
        <v>224.378923466</v>
      </c>
      <c r="Q8125" s="0" t="n">
        <f aca="false">MAX(0,F8125-H8125-K8125-L8125)</f>
        <v>0</v>
      </c>
    </row>
    <row r="8126" customFormat="false" ht="15" hidden="false" customHeight="false" outlineLevel="0" collapsed="false">
      <c r="A8126" s="0" t="n">
        <f aca="false">'Profiles 8760'!A8115</f>
        <v>8113</v>
      </c>
      <c r="B8126" s="0" t="n">
        <f aca="false">'Profiles 8760'!B8115</f>
        <v>12</v>
      </c>
      <c r="C8126" s="0" t="n">
        <f aca="false">'Profiles 8760'!E8115</f>
        <v>0</v>
      </c>
      <c r="D8126" s="0" t="n">
        <f aca="false">'Profiles 8760'!F8115</f>
        <v>0</v>
      </c>
      <c r="E8126" s="0" t="n">
        <f aca="false">'Profiles 8760'!G8115</f>
        <v>0.605406</v>
      </c>
      <c r="F8126" s="0" t="n">
        <f aca="false">D8126*Assumptions!$C$11*$B$7+E8126*Assumptions!$C$12*$B$8</f>
        <v>24.7611054</v>
      </c>
      <c r="G8126" s="0" t="n">
        <f aca="false">C8126*Assumptions!$C$15</f>
        <v>0</v>
      </c>
      <c r="H8126" s="0" t="n">
        <f aca="false">MIN(F8126,G8126)</f>
        <v>0</v>
      </c>
      <c r="I8126" s="0" t="n">
        <f aca="false">IF(C8126=1,MIN(G8126-H8126,Assumptions!$C$13,P8125),0)</f>
        <v>0</v>
      </c>
      <c r="J8126" s="0" t="n">
        <f aca="false">H8126+I8126</f>
        <v>0</v>
      </c>
      <c r="K8126" s="0" t="n">
        <f aca="false">MIN(IF(C8126=1,F8126-H8126,F8126),Assumptions!$C$13,MAX(0,($B$5-P8125)/$B$6))</f>
        <v>24.7611054</v>
      </c>
      <c r="L8126" s="0" t="n">
        <f aca="false">IF(C8126=1,0,MIN(F8126-K8126,Assumptions!$C$15,MAX(0,$B$10-O8125-M8126)))</f>
        <v>0</v>
      </c>
      <c r="M8126" s="0" t="n">
        <f aca="false">'Profiles 8760'!H8115</f>
        <v>21600</v>
      </c>
      <c r="N8126" s="0" t="n">
        <f aca="false">J8126+L8126</f>
        <v>0</v>
      </c>
      <c r="O8126" s="0" t="n">
        <f aca="false">O8125+N8126</f>
        <v>749807.434862</v>
      </c>
      <c r="P8126" s="0" t="n">
        <f aca="false">MIN($B$5,P8125+K8126*$B$6-I8126)</f>
        <v>245.84184962672</v>
      </c>
      <c r="Q8126" s="0" t="n">
        <f aca="false">MAX(0,F8126-H8126-K8126-L8126)</f>
        <v>0</v>
      </c>
    </row>
    <row r="8127" customFormat="false" ht="15" hidden="false" customHeight="false" outlineLevel="0" collapsed="false">
      <c r="A8127" s="0" t="n">
        <f aca="false">'Profiles 8760'!A8116</f>
        <v>8114</v>
      </c>
      <c r="B8127" s="0" t="n">
        <f aca="false">'Profiles 8760'!B8116</f>
        <v>12</v>
      </c>
      <c r="C8127" s="0" t="n">
        <f aca="false">'Profiles 8760'!E8116</f>
        <v>0</v>
      </c>
      <c r="D8127" s="0" t="n">
        <f aca="false">'Profiles 8760'!F8116</f>
        <v>0</v>
      </c>
      <c r="E8127" s="0" t="n">
        <f aca="false">'Profiles 8760'!G8116</f>
        <v>0.54761</v>
      </c>
      <c r="F8127" s="0" t="n">
        <f aca="false">D8127*Assumptions!$C$11*$B$7+E8127*Assumptions!$C$12*$B$8</f>
        <v>22.397249</v>
      </c>
      <c r="G8127" s="0" t="n">
        <f aca="false">C8127*Assumptions!$C$15</f>
        <v>0</v>
      </c>
      <c r="H8127" s="0" t="n">
        <f aca="false">MIN(F8127,G8127)</f>
        <v>0</v>
      </c>
      <c r="I8127" s="0" t="n">
        <f aca="false">IF(C8127=1,MIN(G8127-H8127,Assumptions!$C$13,P8126),0)</f>
        <v>0</v>
      </c>
      <c r="J8127" s="0" t="n">
        <f aca="false">H8127+I8127</f>
        <v>0</v>
      </c>
      <c r="K8127" s="0" t="n">
        <f aca="false">MIN(IF(C8127=1,F8127-H8127,F8127),Assumptions!$C$13,MAX(0,($B$5-P8126)/$B$6))</f>
        <v>22.397249</v>
      </c>
      <c r="L8127" s="0" t="n">
        <f aca="false">IF(C8127=1,0,MIN(F8127-K8127,Assumptions!$C$15,MAX(0,$B$10-O8126-M8127)))</f>
        <v>0</v>
      </c>
      <c r="M8127" s="0" t="n">
        <f aca="false">'Profiles 8760'!H8116</f>
        <v>21600</v>
      </c>
      <c r="N8127" s="0" t="n">
        <f aca="false">J8127+L8127</f>
        <v>0</v>
      </c>
      <c r="O8127" s="0" t="n">
        <f aca="false">O8126+N8127</f>
        <v>749807.434862</v>
      </c>
      <c r="P8127" s="0" t="n">
        <f aca="false">MIN($B$5,P8126+K8127*$B$6-I8127)</f>
        <v>265.25578505992</v>
      </c>
      <c r="Q8127" s="0" t="n">
        <f aca="false">MAX(0,F8127-H8127-K8127-L8127)</f>
        <v>0</v>
      </c>
    </row>
    <row r="8128" customFormat="false" ht="15" hidden="false" customHeight="false" outlineLevel="0" collapsed="false">
      <c r="A8128" s="0" t="n">
        <f aca="false">'Profiles 8760'!A8117</f>
        <v>8115</v>
      </c>
      <c r="B8128" s="0" t="n">
        <f aca="false">'Profiles 8760'!B8117</f>
        <v>12</v>
      </c>
      <c r="C8128" s="0" t="n">
        <f aca="false">'Profiles 8760'!E8117</f>
        <v>0</v>
      </c>
      <c r="D8128" s="0" t="n">
        <f aca="false">'Profiles 8760'!F8117</f>
        <v>0</v>
      </c>
      <c r="E8128" s="0" t="n">
        <f aca="false">'Profiles 8760'!G8117</f>
        <v>0.423834</v>
      </c>
      <c r="F8128" s="0" t="n">
        <f aca="false">D8128*Assumptions!$C$11*$B$7+E8128*Assumptions!$C$12*$B$8</f>
        <v>17.3348106</v>
      </c>
      <c r="G8128" s="0" t="n">
        <f aca="false">C8128*Assumptions!$C$15</f>
        <v>0</v>
      </c>
      <c r="H8128" s="0" t="n">
        <f aca="false">MIN(F8128,G8128)</f>
        <v>0</v>
      </c>
      <c r="I8128" s="0" t="n">
        <f aca="false">IF(C8128=1,MIN(G8128-H8128,Assumptions!$C$13,P8127),0)</f>
        <v>0</v>
      </c>
      <c r="J8128" s="0" t="n">
        <f aca="false">H8128+I8128</f>
        <v>0</v>
      </c>
      <c r="K8128" s="0" t="n">
        <f aca="false">MIN(IF(C8128=1,F8128-H8128,F8128),Assumptions!$C$13,MAX(0,($B$5-P8127)/$B$6))</f>
        <v>17.3348106</v>
      </c>
      <c r="L8128" s="0" t="n">
        <f aca="false">IF(C8128=1,0,MIN(F8128-K8128,Assumptions!$C$15,MAX(0,$B$10-O8127-M8128)))</f>
        <v>0</v>
      </c>
      <c r="M8128" s="0" t="n">
        <f aca="false">'Profiles 8760'!H8117</f>
        <v>21600</v>
      </c>
      <c r="N8128" s="0" t="n">
        <f aca="false">J8128+L8128</f>
        <v>0</v>
      </c>
      <c r="O8128" s="0" t="n">
        <f aca="false">O8127+N8128</f>
        <v>749807.434862</v>
      </c>
      <c r="P8128" s="0" t="n">
        <f aca="false">MIN($B$5,P8127+K8128*$B$6-I8128)</f>
        <v>280.281598888</v>
      </c>
      <c r="Q8128" s="0" t="n">
        <f aca="false">MAX(0,F8128-H8128-K8128-L8128)</f>
        <v>0</v>
      </c>
    </row>
    <row r="8129" customFormat="false" ht="15" hidden="false" customHeight="false" outlineLevel="0" collapsed="false">
      <c r="A8129" s="0" t="n">
        <f aca="false">'Profiles 8760'!A8118</f>
        <v>8116</v>
      </c>
      <c r="B8129" s="0" t="n">
        <f aca="false">'Profiles 8760'!B8118</f>
        <v>12</v>
      </c>
      <c r="C8129" s="0" t="n">
        <f aca="false">'Profiles 8760'!E8118</f>
        <v>0</v>
      </c>
      <c r="D8129" s="0" t="n">
        <f aca="false">'Profiles 8760'!F8118</f>
        <v>0</v>
      </c>
      <c r="E8129" s="0" t="n">
        <f aca="false">'Profiles 8760'!G8118</f>
        <v>0.302748</v>
      </c>
      <c r="F8129" s="0" t="n">
        <f aca="false">D8129*Assumptions!$C$11*$B$7+E8129*Assumptions!$C$12*$B$8</f>
        <v>12.3823932</v>
      </c>
      <c r="G8129" s="0" t="n">
        <f aca="false">C8129*Assumptions!$C$15</f>
        <v>0</v>
      </c>
      <c r="H8129" s="0" t="n">
        <f aca="false">MIN(F8129,G8129)</f>
        <v>0</v>
      </c>
      <c r="I8129" s="0" t="n">
        <f aca="false">IF(C8129=1,MIN(G8129-H8129,Assumptions!$C$13,P8128),0)</f>
        <v>0</v>
      </c>
      <c r="J8129" s="0" t="n">
        <f aca="false">H8129+I8129</f>
        <v>0</v>
      </c>
      <c r="K8129" s="0" t="n">
        <f aca="false">MIN(IF(C8129=1,F8129-H8129,F8129),Assumptions!$C$13,MAX(0,($B$5-P8128)/$B$6))</f>
        <v>12.3823932</v>
      </c>
      <c r="L8129" s="0" t="n">
        <f aca="false">IF(C8129=1,0,MIN(F8129-K8129,Assumptions!$C$15,MAX(0,$B$10-O8128-M8129)))</f>
        <v>0</v>
      </c>
      <c r="M8129" s="0" t="n">
        <f aca="false">'Profiles 8760'!H8118</f>
        <v>21600</v>
      </c>
      <c r="N8129" s="0" t="n">
        <f aca="false">J8129+L8129</f>
        <v>0</v>
      </c>
      <c r="O8129" s="0" t="n">
        <f aca="false">O8128+N8129</f>
        <v>749807.434862</v>
      </c>
      <c r="P8129" s="0" t="n">
        <f aca="false">MIN($B$5,P8128+K8129*$B$6-I8129)</f>
        <v>291.01465731376</v>
      </c>
      <c r="Q8129" s="0" t="n">
        <f aca="false">MAX(0,F8129-H8129-K8129-L8129)</f>
        <v>0</v>
      </c>
    </row>
    <row r="8130" customFormat="false" ht="15" hidden="false" customHeight="false" outlineLevel="0" collapsed="false">
      <c r="A8130" s="0" t="n">
        <f aca="false">'Profiles 8760'!A8119</f>
        <v>8117</v>
      </c>
      <c r="B8130" s="0" t="n">
        <f aca="false">'Profiles 8760'!B8119</f>
        <v>12</v>
      </c>
      <c r="C8130" s="0" t="n">
        <f aca="false">'Profiles 8760'!E8119</f>
        <v>0</v>
      </c>
      <c r="D8130" s="0" t="n">
        <f aca="false">'Profiles 8760'!F8119</f>
        <v>0</v>
      </c>
      <c r="E8130" s="0" t="n">
        <f aca="false">'Profiles 8760'!G8119</f>
        <v>0.226229</v>
      </c>
      <c r="F8130" s="0" t="n">
        <f aca="false">D8130*Assumptions!$C$11*$B$7+E8130*Assumptions!$C$12*$B$8</f>
        <v>9.2527661</v>
      </c>
      <c r="G8130" s="0" t="n">
        <f aca="false">C8130*Assumptions!$C$15</f>
        <v>0</v>
      </c>
      <c r="H8130" s="0" t="n">
        <f aca="false">MIN(F8130,G8130)</f>
        <v>0</v>
      </c>
      <c r="I8130" s="0" t="n">
        <f aca="false">IF(C8130=1,MIN(G8130-H8130,Assumptions!$C$13,P8129),0)</f>
        <v>0</v>
      </c>
      <c r="J8130" s="0" t="n">
        <f aca="false">H8130+I8130</f>
        <v>0</v>
      </c>
      <c r="K8130" s="0" t="n">
        <f aca="false">MIN(IF(C8130=1,F8130-H8130,F8130),Assumptions!$C$13,MAX(0,($B$5-P8129)/$B$6))</f>
        <v>9.2527661</v>
      </c>
      <c r="L8130" s="0" t="n">
        <f aca="false">IF(C8130=1,0,MIN(F8130-K8130,Assumptions!$C$15,MAX(0,$B$10-O8129-M8130)))</f>
        <v>0</v>
      </c>
      <c r="M8130" s="0" t="n">
        <f aca="false">'Profiles 8760'!H8119</f>
        <v>21600</v>
      </c>
      <c r="N8130" s="0" t="n">
        <f aca="false">J8130+L8130</f>
        <v>0</v>
      </c>
      <c r="O8130" s="0" t="n">
        <f aca="false">O8129+N8130</f>
        <v>749807.434862</v>
      </c>
      <c r="P8130" s="0" t="n">
        <f aca="false">MIN($B$5,P8129+K8130*$B$6-I8130)</f>
        <v>299.03495496924</v>
      </c>
      <c r="Q8130" s="0" t="n">
        <f aca="false">MAX(0,F8130-H8130-K8130-L8130)</f>
        <v>0</v>
      </c>
    </row>
    <row r="8131" customFormat="false" ht="15" hidden="false" customHeight="false" outlineLevel="0" collapsed="false">
      <c r="A8131" s="0" t="n">
        <f aca="false">'Profiles 8760'!A8120</f>
        <v>8118</v>
      </c>
      <c r="B8131" s="0" t="n">
        <f aca="false">'Profiles 8760'!B8120</f>
        <v>12</v>
      </c>
      <c r="C8131" s="0" t="n">
        <f aca="false">'Profiles 8760'!E8120</f>
        <v>0</v>
      </c>
      <c r="D8131" s="0" t="n">
        <f aca="false">'Profiles 8760'!F8120</f>
        <v>0</v>
      </c>
      <c r="E8131" s="0" t="n">
        <f aca="false">'Profiles 8760'!G8120</f>
        <v>0.140784</v>
      </c>
      <c r="F8131" s="0" t="n">
        <f aca="false">D8131*Assumptions!$C$11*$B$7+E8131*Assumptions!$C$12*$B$8</f>
        <v>5.7580656</v>
      </c>
      <c r="G8131" s="0" t="n">
        <f aca="false">C8131*Assumptions!$C$15</f>
        <v>0</v>
      </c>
      <c r="H8131" s="0" t="n">
        <f aca="false">MIN(F8131,G8131)</f>
        <v>0</v>
      </c>
      <c r="I8131" s="0" t="n">
        <f aca="false">IF(C8131=1,MIN(G8131-H8131,Assumptions!$C$13,P8130),0)</f>
        <v>0</v>
      </c>
      <c r="J8131" s="0" t="n">
        <f aca="false">H8131+I8131</f>
        <v>0</v>
      </c>
      <c r="K8131" s="0" t="n">
        <f aca="false">MIN(IF(C8131=1,F8131-H8131,F8131),Assumptions!$C$13,MAX(0,($B$5-P8130)/$B$6))</f>
        <v>5.7580656</v>
      </c>
      <c r="L8131" s="0" t="n">
        <f aca="false">IF(C8131=1,0,MIN(F8131-K8131,Assumptions!$C$15,MAX(0,$B$10-O8130-M8131)))</f>
        <v>0</v>
      </c>
      <c r="M8131" s="0" t="n">
        <f aca="false">'Profiles 8760'!H8120</f>
        <v>21600</v>
      </c>
      <c r="N8131" s="0" t="n">
        <f aca="false">J8131+L8131</f>
        <v>0</v>
      </c>
      <c r="O8131" s="0" t="n">
        <f aca="false">O8130+N8131</f>
        <v>749807.434862</v>
      </c>
      <c r="P8131" s="0" t="n">
        <f aca="false">MIN($B$5,P8130+K8131*$B$6-I8131)</f>
        <v>304.02604623132</v>
      </c>
      <c r="Q8131" s="0" t="n">
        <f aca="false">MAX(0,F8131-H8131-K8131-L8131)</f>
        <v>0</v>
      </c>
    </row>
    <row r="8132" customFormat="false" ht="15" hidden="false" customHeight="false" outlineLevel="0" collapsed="false">
      <c r="A8132" s="0" t="n">
        <f aca="false">'Profiles 8760'!A8121</f>
        <v>8119</v>
      </c>
      <c r="B8132" s="0" t="n">
        <f aca="false">'Profiles 8760'!B8121</f>
        <v>12</v>
      </c>
      <c r="C8132" s="0" t="n">
        <f aca="false">'Profiles 8760'!E8121</f>
        <v>0</v>
      </c>
      <c r="D8132" s="0" t="n">
        <f aca="false">'Profiles 8760'!F8121</f>
        <v>0</v>
      </c>
      <c r="E8132" s="0" t="n">
        <f aca="false">'Profiles 8760'!G8121</f>
        <v>0.188357</v>
      </c>
      <c r="F8132" s="0" t="n">
        <f aca="false">D8132*Assumptions!$C$11*$B$7+E8132*Assumptions!$C$12*$B$8</f>
        <v>7.7038013</v>
      </c>
      <c r="G8132" s="0" t="n">
        <f aca="false">C8132*Assumptions!$C$15</f>
        <v>0</v>
      </c>
      <c r="H8132" s="0" t="n">
        <f aca="false">MIN(F8132,G8132)</f>
        <v>0</v>
      </c>
      <c r="I8132" s="0" t="n">
        <f aca="false">IF(C8132=1,MIN(G8132-H8132,Assumptions!$C$13,P8131),0)</f>
        <v>0</v>
      </c>
      <c r="J8132" s="0" t="n">
        <f aca="false">H8132+I8132</f>
        <v>0</v>
      </c>
      <c r="K8132" s="0" t="n">
        <f aca="false">MIN(IF(C8132=1,F8132-H8132,F8132),Assumptions!$C$13,MAX(0,($B$5-P8131)/$B$6))</f>
        <v>7.7038013</v>
      </c>
      <c r="L8132" s="0" t="n">
        <f aca="false">IF(C8132=1,0,MIN(F8132-K8132,Assumptions!$C$15,MAX(0,$B$10-O8131-M8132)))</f>
        <v>0</v>
      </c>
      <c r="M8132" s="0" t="n">
        <f aca="false">'Profiles 8760'!H8121</f>
        <v>21600</v>
      </c>
      <c r="N8132" s="0" t="n">
        <f aca="false">J8132+L8132</f>
        <v>0</v>
      </c>
      <c r="O8132" s="0" t="n">
        <f aca="false">O8131+N8132</f>
        <v>749807.434862</v>
      </c>
      <c r="P8132" s="0" t="n">
        <f aca="false">MIN($B$5,P8131+K8132*$B$6-I8132)</f>
        <v>310.70370119816</v>
      </c>
      <c r="Q8132" s="0" t="n">
        <f aca="false">MAX(0,F8132-H8132-K8132-L8132)</f>
        <v>0</v>
      </c>
    </row>
    <row r="8133" customFormat="false" ht="15" hidden="false" customHeight="false" outlineLevel="0" collapsed="false">
      <c r="A8133" s="0" t="n">
        <f aca="false">'Profiles 8760'!A8122</f>
        <v>8120</v>
      </c>
      <c r="B8133" s="0" t="n">
        <f aca="false">'Profiles 8760'!B8122</f>
        <v>12</v>
      </c>
      <c r="C8133" s="0" t="n">
        <f aca="false">'Profiles 8760'!E8122</f>
        <v>1</v>
      </c>
      <c r="D8133" s="0" t="n">
        <f aca="false">'Profiles 8760'!F8122</f>
        <v>0.050166</v>
      </c>
      <c r="E8133" s="0" t="n">
        <f aca="false">'Profiles 8760'!G8122</f>
        <v>0.156338</v>
      </c>
      <c r="F8133" s="0" t="n">
        <f aca="false">D8133*Assumptions!$C$11*$B$7+E8133*Assumptions!$C$12*$B$8</f>
        <v>20.882165</v>
      </c>
      <c r="G8133" s="0" t="n">
        <f aca="false">C8133*Assumptions!$C$15</f>
        <v>200</v>
      </c>
      <c r="H8133" s="0" t="n">
        <f aca="false">MIN(F8133,G8133)</f>
        <v>20.882165</v>
      </c>
      <c r="I8133" s="0" t="n">
        <f aca="false">IF(C8133=1,MIN(G8133-H8133,Assumptions!$C$13,P8132),0)</f>
        <v>179.117835</v>
      </c>
      <c r="J8133" s="0" t="n">
        <f aca="false">H8133+I8133</f>
        <v>200</v>
      </c>
      <c r="K8133" s="0" t="n">
        <f aca="false">MIN(IF(C8133=1,F8133-H8133,F8133),Assumptions!$C$13,MAX(0,($B$5-P8132)/$B$6))</f>
        <v>0</v>
      </c>
      <c r="L8133" s="0" t="n">
        <f aca="false">IF(C8133=1,0,MIN(F8133-K8133,Assumptions!$C$15,MAX(0,$B$10-O8132-M8133)))</f>
        <v>0</v>
      </c>
      <c r="M8133" s="0" t="n">
        <f aca="false">'Profiles 8760'!H8122</f>
        <v>21400</v>
      </c>
      <c r="N8133" s="0" t="n">
        <f aca="false">J8133+L8133</f>
        <v>200</v>
      </c>
      <c r="O8133" s="0" t="n">
        <f aca="false">O8132+N8133</f>
        <v>750007.434862</v>
      </c>
      <c r="P8133" s="0" t="n">
        <f aca="false">MIN($B$5,P8132+K8133*$B$6-I8133)</f>
        <v>131.58586619816</v>
      </c>
      <c r="Q8133" s="0" t="n">
        <f aca="false">MAX(0,F8133-H8133-K8133-L8133)</f>
        <v>0</v>
      </c>
    </row>
    <row r="8134" customFormat="false" ht="15" hidden="false" customHeight="false" outlineLevel="0" collapsed="false">
      <c r="A8134" s="0" t="n">
        <f aca="false">'Profiles 8760'!A8123</f>
        <v>8121</v>
      </c>
      <c r="B8134" s="0" t="n">
        <f aca="false">'Profiles 8760'!B8123</f>
        <v>12</v>
      </c>
      <c r="C8134" s="0" t="n">
        <f aca="false">'Profiles 8760'!E8123</f>
        <v>1</v>
      </c>
      <c r="D8134" s="0" t="n">
        <f aca="false">'Profiles 8760'!F8123</f>
        <v>0.351816</v>
      </c>
      <c r="E8134" s="0" t="n">
        <f aca="false">'Profiles 8760'!G8123</f>
        <v>0.19762</v>
      </c>
      <c r="F8134" s="0" t="n">
        <f aca="false">D8134*Assumptions!$C$11*$B$7+E8134*Assumptions!$C$12*$B$8</f>
        <v>109.6871188</v>
      </c>
      <c r="G8134" s="0" t="n">
        <f aca="false">C8134*Assumptions!$C$15</f>
        <v>200</v>
      </c>
      <c r="H8134" s="0" t="n">
        <f aca="false">MIN(F8134,G8134)</f>
        <v>109.6871188</v>
      </c>
      <c r="I8134" s="0" t="n">
        <f aca="false">IF(C8134=1,MIN(G8134-H8134,Assumptions!$C$13,P8133),0)</f>
        <v>90.3128812</v>
      </c>
      <c r="J8134" s="0" t="n">
        <f aca="false">H8134+I8134</f>
        <v>200</v>
      </c>
      <c r="K8134" s="0" t="n">
        <f aca="false">MIN(IF(C8134=1,F8134-H8134,F8134),Assumptions!$C$13,MAX(0,($B$5-P8133)/$B$6))</f>
        <v>0</v>
      </c>
      <c r="L8134" s="0" t="n">
        <f aca="false">IF(C8134=1,0,MIN(F8134-K8134,Assumptions!$C$15,MAX(0,$B$10-O8133-M8134)))</f>
        <v>0</v>
      </c>
      <c r="M8134" s="0" t="n">
        <f aca="false">'Profiles 8760'!H8123</f>
        <v>21200</v>
      </c>
      <c r="N8134" s="0" t="n">
        <f aca="false">J8134+L8134</f>
        <v>200</v>
      </c>
      <c r="O8134" s="0" t="n">
        <f aca="false">O8133+N8134</f>
        <v>750207.434862</v>
      </c>
      <c r="P8134" s="0" t="n">
        <f aca="false">MIN($B$5,P8133+K8134*$B$6-I8134)</f>
        <v>41.27298499816</v>
      </c>
      <c r="Q8134" s="0" t="n">
        <f aca="false">MAX(0,F8134-H8134-K8134-L8134)</f>
        <v>0</v>
      </c>
    </row>
    <row r="8135" customFormat="false" ht="15" hidden="false" customHeight="false" outlineLevel="0" collapsed="false">
      <c r="A8135" s="0" t="n">
        <f aca="false">'Profiles 8760'!A8124</f>
        <v>8122</v>
      </c>
      <c r="B8135" s="0" t="n">
        <f aca="false">'Profiles 8760'!B8124</f>
        <v>12</v>
      </c>
      <c r="C8135" s="0" t="n">
        <f aca="false">'Profiles 8760'!E8124</f>
        <v>0</v>
      </c>
      <c r="D8135" s="0" t="n">
        <f aca="false">'Profiles 8760'!F8124</f>
        <v>0.70676</v>
      </c>
      <c r="E8135" s="0" t="n">
        <f aca="false">'Profiles 8760'!G8124</f>
        <v>0.274739</v>
      </c>
      <c r="F8135" s="0" t="n">
        <f aca="false">D8135*Assumptions!$C$11*$B$7+E8135*Assumptions!$C$12*$B$8</f>
        <v>215.3491131</v>
      </c>
      <c r="G8135" s="0" t="n">
        <f aca="false">C8135*Assumptions!$C$15</f>
        <v>0</v>
      </c>
      <c r="H8135" s="0" t="n">
        <f aca="false">MIN(F8135,G8135)</f>
        <v>0</v>
      </c>
      <c r="I8135" s="0" t="n">
        <f aca="false">IF(C8135=1,MIN(G8135-H8135,Assumptions!$C$13,P8134),0)</f>
        <v>0</v>
      </c>
      <c r="J8135" s="0" t="n">
        <f aca="false">H8135+I8135</f>
        <v>0</v>
      </c>
      <c r="K8135" s="0" t="n">
        <f aca="false">MIN(IF(C8135=1,F8135-H8135,F8135),Assumptions!$C$13,MAX(0,($B$5-P8134)/$B$6))</f>
        <v>180</v>
      </c>
      <c r="L8135" s="0" t="n">
        <f aca="false">IF(C8135=1,0,MIN(F8135-K8135,Assumptions!$C$15,MAX(0,$B$10-O8134-M8135)))</f>
        <v>0.565137999947183</v>
      </c>
      <c r="M8135" s="0" t="n">
        <f aca="false">'Profiles 8760'!H8124</f>
        <v>21200</v>
      </c>
      <c r="N8135" s="0" t="n">
        <f aca="false">J8135+L8135</f>
        <v>0.565137999947183</v>
      </c>
      <c r="O8135" s="0" t="n">
        <f aca="false">O8134+N8135</f>
        <v>750208</v>
      </c>
      <c r="P8135" s="0" t="n">
        <f aca="false">MIN($B$5,P8134+K8135*$B$6-I8135)</f>
        <v>197.29698499816</v>
      </c>
      <c r="Q8135" s="0" t="n">
        <f aca="false">MAX(0,F8135-H8135-K8135-L8135)</f>
        <v>34.7839751000529</v>
      </c>
    </row>
    <row r="8136" customFormat="false" ht="15" hidden="false" customHeight="false" outlineLevel="0" collapsed="false">
      <c r="A8136" s="0" t="n">
        <f aca="false">'Profiles 8760'!A8125</f>
        <v>8123</v>
      </c>
      <c r="B8136" s="0" t="n">
        <f aca="false">'Profiles 8760'!B8125</f>
        <v>12</v>
      </c>
      <c r="C8136" s="0" t="n">
        <f aca="false">'Profiles 8760'!E8125</f>
        <v>0</v>
      </c>
      <c r="D8136" s="0" t="n">
        <f aca="false">'Profiles 8760'!F8125</f>
        <v>1</v>
      </c>
      <c r="E8136" s="0" t="n">
        <f aca="false">'Profiles 8760'!G8125</f>
        <v>0.3864</v>
      </c>
      <c r="F8136" s="0" t="n">
        <f aca="false">D8136*Assumptions!$C$11*$B$7+E8136*Assumptions!$C$12*$B$8</f>
        <v>304.60376</v>
      </c>
      <c r="G8136" s="0" t="n">
        <f aca="false">C8136*Assumptions!$C$15</f>
        <v>0</v>
      </c>
      <c r="H8136" s="0" t="n">
        <f aca="false">MIN(F8136,G8136)</f>
        <v>0</v>
      </c>
      <c r="I8136" s="0" t="n">
        <f aca="false">IF(C8136=1,MIN(G8136-H8136,Assumptions!$C$13,P8135),0)</f>
        <v>0</v>
      </c>
      <c r="J8136" s="0" t="n">
        <f aca="false">H8136+I8136</f>
        <v>0</v>
      </c>
      <c r="K8136" s="0" t="n">
        <f aca="false">MIN(IF(C8136=1,F8136-H8136,F8136),Assumptions!$C$13,MAX(0,($B$5-P8135)/$B$6))</f>
        <v>180</v>
      </c>
      <c r="L8136" s="0" t="n">
        <f aca="false">IF(C8136=1,0,MIN(F8136-K8136,Assumptions!$C$15,MAX(0,$B$10-O8135-M8136)))</f>
        <v>0</v>
      </c>
      <c r="M8136" s="0" t="n">
        <f aca="false">'Profiles 8760'!H8125</f>
        <v>21200</v>
      </c>
      <c r="N8136" s="0" t="n">
        <f aca="false">J8136+L8136</f>
        <v>0</v>
      </c>
      <c r="O8136" s="0" t="n">
        <f aca="false">O8135+N8136</f>
        <v>750208</v>
      </c>
      <c r="P8136" s="0" t="n">
        <f aca="false">MIN($B$5,P8135+K8136*$B$6-I8136)</f>
        <v>353.32098499816</v>
      </c>
      <c r="Q8136" s="0" t="n">
        <f aca="false">MAX(0,F8136-H8136-K8136-L8136)</f>
        <v>124.60376</v>
      </c>
    </row>
    <row r="8137" customFormat="false" ht="15" hidden="false" customHeight="false" outlineLevel="0" collapsed="false">
      <c r="A8137" s="0" t="n">
        <f aca="false">'Profiles 8760'!A8126</f>
        <v>8124</v>
      </c>
      <c r="B8137" s="0" t="n">
        <f aca="false">'Profiles 8760'!B8126</f>
        <v>12</v>
      </c>
      <c r="C8137" s="0" t="n">
        <f aca="false">'Profiles 8760'!E8126</f>
        <v>0</v>
      </c>
      <c r="D8137" s="0" t="n">
        <f aca="false">'Profiles 8760'!F8126</f>
        <v>1</v>
      </c>
      <c r="E8137" s="0" t="n">
        <f aca="false">'Profiles 8760'!G8126</f>
        <v>0.280417</v>
      </c>
      <c r="F8137" s="0" t="n">
        <f aca="false">D8137*Assumptions!$C$11*$B$7+E8137*Assumptions!$C$12*$B$8</f>
        <v>300.2690553</v>
      </c>
      <c r="G8137" s="0" t="n">
        <f aca="false">C8137*Assumptions!$C$15</f>
        <v>0</v>
      </c>
      <c r="H8137" s="0" t="n">
        <f aca="false">MIN(F8137,G8137)</f>
        <v>0</v>
      </c>
      <c r="I8137" s="0" t="n">
        <f aca="false">IF(C8137=1,MIN(G8137-H8137,Assumptions!$C$13,P8136),0)</f>
        <v>0</v>
      </c>
      <c r="J8137" s="0" t="n">
        <f aca="false">H8137+I8137</f>
        <v>0</v>
      </c>
      <c r="K8137" s="0" t="n">
        <f aca="false">MIN(IF(C8137=1,F8137-H8137,F8137),Assumptions!$C$13,MAX(0,($B$5-P8136)/$B$6))</f>
        <v>180</v>
      </c>
      <c r="L8137" s="0" t="n">
        <f aca="false">IF(C8137=1,0,MIN(F8137-K8137,Assumptions!$C$15,MAX(0,$B$10-O8136-M8137)))</f>
        <v>0</v>
      </c>
      <c r="M8137" s="0" t="n">
        <f aca="false">'Profiles 8760'!H8126</f>
        <v>21200</v>
      </c>
      <c r="N8137" s="0" t="n">
        <f aca="false">J8137+L8137</f>
        <v>0</v>
      </c>
      <c r="O8137" s="0" t="n">
        <f aca="false">O8136+N8137</f>
        <v>750208</v>
      </c>
      <c r="P8137" s="0" t="n">
        <f aca="false">MIN($B$5,P8136+K8137*$B$6-I8137)</f>
        <v>509.34498499816</v>
      </c>
      <c r="Q8137" s="0" t="n">
        <f aca="false">MAX(0,F8137-H8137-K8137-L8137)</f>
        <v>120.2690553</v>
      </c>
    </row>
    <row r="8138" customFormat="false" ht="15" hidden="false" customHeight="false" outlineLevel="0" collapsed="false">
      <c r="A8138" s="0" t="n">
        <f aca="false">'Profiles 8760'!A8127</f>
        <v>8125</v>
      </c>
      <c r="B8138" s="0" t="n">
        <f aca="false">'Profiles 8760'!B8127</f>
        <v>12</v>
      </c>
      <c r="C8138" s="0" t="n">
        <f aca="false">'Profiles 8760'!E8127</f>
        <v>0</v>
      </c>
      <c r="D8138" s="0" t="n">
        <f aca="false">'Profiles 8760'!F8127</f>
        <v>1</v>
      </c>
      <c r="E8138" s="0" t="n">
        <f aca="false">'Profiles 8760'!G8127</f>
        <v>0.333792</v>
      </c>
      <c r="F8138" s="0" t="n">
        <f aca="false">D8138*Assumptions!$C$11*$B$7+E8138*Assumptions!$C$12*$B$8</f>
        <v>302.4520928</v>
      </c>
      <c r="G8138" s="0" t="n">
        <f aca="false">C8138*Assumptions!$C$15</f>
        <v>0</v>
      </c>
      <c r="H8138" s="0" t="n">
        <f aca="false">MIN(F8138,G8138)</f>
        <v>0</v>
      </c>
      <c r="I8138" s="0" t="n">
        <f aca="false">IF(C8138=1,MIN(G8138-H8138,Assumptions!$C$13,P8137),0)</f>
        <v>0</v>
      </c>
      <c r="J8138" s="0" t="n">
        <f aca="false">H8138+I8138</f>
        <v>0</v>
      </c>
      <c r="K8138" s="0" t="n">
        <f aca="false">MIN(IF(C8138=1,F8138-H8138,F8138),Assumptions!$C$13,MAX(0,($B$5-P8137)/$B$6))</f>
        <v>1.69014190336866</v>
      </c>
      <c r="L8138" s="0" t="n">
        <f aca="false">IF(C8138=1,0,MIN(F8138-K8138,Assumptions!$C$15,MAX(0,$B$10-O8137-M8138)))</f>
        <v>0</v>
      </c>
      <c r="M8138" s="0" t="n">
        <f aca="false">'Profiles 8760'!H8127</f>
        <v>21200</v>
      </c>
      <c r="N8138" s="0" t="n">
        <f aca="false">J8138+L8138</f>
        <v>0</v>
      </c>
      <c r="O8138" s="0" t="n">
        <f aca="false">O8137+N8138</f>
        <v>750208</v>
      </c>
      <c r="P8138" s="0" t="n">
        <f aca="false">MIN($B$5,P8137+K8138*$B$6-I8138)</f>
        <v>510.81</v>
      </c>
      <c r="Q8138" s="0" t="n">
        <f aca="false">MAX(0,F8138-H8138-K8138-L8138)</f>
        <v>300.761950896631</v>
      </c>
    </row>
    <row r="8139" customFormat="false" ht="15" hidden="false" customHeight="false" outlineLevel="0" collapsed="false">
      <c r="A8139" s="0" t="n">
        <f aca="false">'Profiles 8760'!A8128</f>
        <v>8126</v>
      </c>
      <c r="B8139" s="0" t="n">
        <f aca="false">'Profiles 8760'!B8128</f>
        <v>12</v>
      </c>
      <c r="C8139" s="0" t="n">
        <f aca="false">'Profiles 8760'!E8128</f>
        <v>0</v>
      </c>
      <c r="D8139" s="0" t="n">
        <f aca="false">'Profiles 8760'!F8128</f>
        <v>1</v>
      </c>
      <c r="E8139" s="0" t="n">
        <f aca="false">'Profiles 8760'!G8128</f>
        <v>0.337279</v>
      </c>
      <c r="F8139" s="0" t="n">
        <f aca="false">D8139*Assumptions!$C$11*$B$7+E8139*Assumptions!$C$12*$B$8</f>
        <v>302.5947111</v>
      </c>
      <c r="G8139" s="0" t="n">
        <f aca="false">C8139*Assumptions!$C$15</f>
        <v>0</v>
      </c>
      <c r="H8139" s="0" t="n">
        <f aca="false">MIN(F8139,G8139)</f>
        <v>0</v>
      </c>
      <c r="I8139" s="0" t="n">
        <f aca="false">IF(C8139=1,MIN(G8139-H8139,Assumptions!$C$13,P8138),0)</f>
        <v>0</v>
      </c>
      <c r="J8139" s="0" t="n">
        <f aca="false">H8139+I8139</f>
        <v>0</v>
      </c>
      <c r="K8139" s="0" t="n">
        <f aca="false">MIN(IF(C8139=1,F8139-H8139,F8139),Assumptions!$C$13,MAX(0,($B$5-P8138)/$B$6))</f>
        <v>0</v>
      </c>
      <c r="L8139" s="0" t="n">
        <f aca="false">IF(C8139=1,0,MIN(F8139-K8139,Assumptions!$C$15,MAX(0,$B$10-O8138-M8139)))</f>
        <v>0</v>
      </c>
      <c r="M8139" s="0" t="n">
        <f aca="false">'Profiles 8760'!H8128</f>
        <v>21200</v>
      </c>
      <c r="N8139" s="0" t="n">
        <f aca="false">J8139+L8139</f>
        <v>0</v>
      </c>
      <c r="O8139" s="0" t="n">
        <f aca="false">O8138+N8139</f>
        <v>750208</v>
      </c>
      <c r="P8139" s="0" t="n">
        <f aca="false">MIN($B$5,P8138+K8139*$B$6-I8139)</f>
        <v>510.81</v>
      </c>
      <c r="Q8139" s="0" t="n">
        <f aca="false">MAX(0,F8139-H8139-K8139-L8139)</f>
        <v>302.5947111</v>
      </c>
    </row>
    <row r="8140" customFormat="false" ht="15" hidden="false" customHeight="false" outlineLevel="0" collapsed="false">
      <c r="A8140" s="0" t="n">
        <f aca="false">'Profiles 8760'!A8129</f>
        <v>8127</v>
      </c>
      <c r="B8140" s="0" t="n">
        <f aca="false">'Profiles 8760'!B8129</f>
        <v>12</v>
      </c>
      <c r="C8140" s="0" t="n">
        <f aca="false">'Profiles 8760'!E8129</f>
        <v>0</v>
      </c>
      <c r="D8140" s="0" t="n">
        <f aca="false">'Profiles 8760'!F8129</f>
        <v>1</v>
      </c>
      <c r="E8140" s="0" t="n">
        <f aca="false">'Profiles 8760'!G8129</f>
        <v>0.345596</v>
      </c>
      <c r="F8140" s="0" t="n">
        <f aca="false">D8140*Assumptions!$C$11*$B$7+E8140*Assumptions!$C$12*$B$8</f>
        <v>302.9348764</v>
      </c>
      <c r="G8140" s="0" t="n">
        <f aca="false">C8140*Assumptions!$C$15</f>
        <v>0</v>
      </c>
      <c r="H8140" s="0" t="n">
        <f aca="false">MIN(F8140,G8140)</f>
        <v>0</v>
      </c>
      <c r="I8140" s="0" t="n">
        <f aca="false">IF(C8140=1,MIN(G8140-H8140,Assumptions!$C$13,P8139),0)</f>
        <v>0</v>
      </c>
      <c r="J8140" s="0" t="n">
        <f aca="false">H8140+I8140</f>
        <v>0</v>
      </c>
      <c r="K8140" s="0" t="n">
        <f aca="false">MIN(IF(C8140=1,F8140-H8140,F8140),Assumptions!$C$13,MAX(0,($B$5-P8139)/$B$6))</f>
        <v>0</v>
      </c>
      <c r="L8140" s="0" t="n">
        <f aca="false">IF(C8140=1,0,MIN(F8140-K8140,Assumptions!$C$15,MAX(0,$B$10-O8139-M8140)))</f>
        <v>0</v>
      </c>
      <c r="M8140" s="0" t="n">
        <f aca="false">'Profiles 8760'!H8129</f>
        <v>21200</v>
      </c>
      <c r="N8140" s="0" t="n">
        <f aca="false">J8140+L8140</f>
        <v>0</v>
      </c>
      <c r="O8140" s="0" t="n">
        <f aca="false">O8139+N8140</f>
        <v>750208</v>
      </c>
      <c r="P8140" s="0" t="n">
        <f aca="false">MIN($B$5,P8139+K8140*$B$6-I8140)</f>
        <v>510.81</v>
      </c>
      <c r="Q8140" s="0" t="n">
        <f aca="false">MAX(0,F8140-H8140-K8140-L8140)</f>
        <v>302.9348764</v>
      </c>
    </row>
    <row r="8141" customFormat="false" ht="15" hidden="false" customHeight="false" outlineLevel="0" collapsed="false">
      <c r="A8141" s="0" t="n">
        <f aca="false">'Profiles 8760'!A8130</f>
        <v>8128</v>
      </c>
      <c r="B8141" s="0" t="n">
        <f aca="false">'Profiles 8760'!B8130</f>
        <v>12</v>
      </c>
      <c r="C8141" s="0" t="n">
        <f aca="false">'Profiles 8760'!E8130</f>
        <v>0</v>
      </c>
      <c r="D8141" s="0" t="n">
        <f aca="false">'Profiles 8760'!F8130</f>
        <v>0.70676</v>
      </c>
      <c r="E8141" s="0" t="n">
        <f aca="false">'Profiles 8760'!G8130</f>
        <v>0.215873</v>
      </c>
      <c r="F8141" s="0" t="n">
        <f aca="false">D8141*Assumptions!$C$11*$B$7+E8141*Assumptions!$C$12*$B$8</f>
        <v>212.9414937</v>
      </c>
      <c r="G8141" s="0" t="n">
        <f aca="false">C8141*Assumptions!$C$15</f>
        <v>0</v>
      </c>
      <c r="H8141" s="0" t="n">
        <f aca="false">MIN(F8141,G8141)</f>
        <v>0</v>
      </c>
      <c r="I8141" s="0" t="n">
        <f aca="false">IF(C8141=1,MIN(G8141-H8141,Assumptions!$C$13,P8140),0)</f>
        <v>0</v>
      </c>
      <c r="J8141" s="0" t="n">
        <f aca="false">H8141+I8141</f>
        <v>0</v>
      </c>
      <c r="K8141" s="0" t="n">
        <f aca="false">MIN(IF(C8141=1,F8141-H8141,F8141),Assumptions!$C$13,MAX(0,($B$5-P8140)/$B$6))</f>
        <v>0</v>
      </c>
      <c r="L8141" s="0" t="n">
        <f aca="false">IF(C8141=1,0,MIN(F8141-K8141,Assumptions!$C$15,MAX(0,$B$10-O8140-M8141)))</f>
        <v>0</v>
      </c>
      <c r="M8141" s="0" t="n">
        <f aca="false">'Profiles 8760'!H8130</f>
        <v>21200</v>
      </c>
      <c r="N8141" s="0" t="n">
        <f aca="false">J8141+L8141</f>
        <v>0</v>
      </c>
      <c r="O8141" s="0" t="n">
        <f aca="false">O8140+N8141</f>
        <v>750208</v>
      </c>
      <c r="P8141" s="0" t="n">
        <f aca="false">MIN($B$5,P8140+K8141*$B$6-I8141)</f>
        <v>510.81</v>
      </c>
      <c r="Q8141" s="0" t="n">
        <f aca="false">MAX(0,F8141-H8141-K8141-L8141)</f>
        <v>212.9414937</v>
      </c>
    </row>
    <row r="8142" customFormat="false" ht="15" hidden="false" customHeight="false" outlineLevel="0" collapsed="false">
      <c r="A8142" s="0" t="n">
        <f aca="false">'Profiles 8760'!A8131</f>
        <v>8129</v>
      </c>
      <c r="B8142" s="0" t="n">
        <f aca="false">'Profiles 8760'!B8131</f>
        <v>12</v>
      </c>
      <c r="C8142" s="0" t="n">
        <f aca="false">'Profiles 8760'!E8131</f>
        <v>0</v>
      </c>
      <c r="D8142" s="0" t="n">
        <f aca="false">'Profiles 8760'!F8131</f>
        <v>0.351816</v>
      </c>
      <c r="E8142" s="0" t="n">
        <f aca="false">'Profiles 8760'!G8131</f>
        <v>0.134903</v>
      </c>
      <c r="F8142" s="0" t="n">
        <f aca="false">D8142*Assumptions!$C$11*$B$7+E8142*Assumptions!$C$12*$B$8</f>
        <v>107.1219935</v>
      </c>
      <c r="G8142" s="0" t="n">
        <f aca="false">C8142*Assumptions!$C$15</f>
        <v>0</v>
      </c>
      <c r="H8142" s="0" t="n">
        <f aca="false">MIN(F8142,G8142)</f>
        <v>0</v>
      </c>
      <c r="I8142" s="0" t="n">
        <f aca="false">IF(C8142=1,MIN(G8142-H8142,Assumptions!$C$13,P8141),0)</f>
        <v>0</v>
      </c>
      <c r="J8142" s="0" t="n">
        <f aca="false">H8142+I8142</f>
        <v>0</v>
      </c>
      <c r="K8142" s="0" t="n">
        <f aca="false">MIN(IF(C8142=1,F8142-H8142,F8142),Assumptions!$C$13,MAX(0,($B$5-P8141)/$B$6))</f>
        <v>0</v>
      </c>
      <c r="L8142" s="0" t="n">
        <f aca="false">IF(C8142=1,0,MIN(F8142-K8142,Assumptions!$C$15,MAX(0,$B$10-O8141-M8142)))</f>
        <v>0</v>
      </c>
      <c r="M8142" s="0" t="n">
        <f aca="false">'Profiles 8760'!H8131</f>
        <v>21200</v>
      </c>
      <c r="N8142" s="0" t="n">
        <f aca="false">J8142+L8142</f>
        <v>0</v>
      </c>
      <c r="O8142" s="0" t="n">
        <f aca="false">O8141+N8142</f>
        <v>750208</v>
      </c>
      <c r="P8142" s="0" t="n">
        <f aca="false">MIN($B$5,P8141+K8142*$B$6-I8142)</f>
        <v>510.81</v>
      </c>
      <c r="Q8142" s="0" t="n">
        <f aca="false">MAX(0,F8142-H8142-K8142-L8142)</f>
        <v>107.1219935</v>
      </c>
    </row>
    <row r="8143" customFormat="false" ht="15" hidden="false" customHeight="false" outlineLevel="0" collapsed="false">
      <c r="A8143" s="0" t="n">
        <f aca="false">'Profiles 8760'!A8132</f>
        <v>8130</v>
      </c>
      <c r="B8143" s="0" t="n">
        <f aca="false">'Profiles 8760'!B8132</f>
        <v>12</v>
      </c>
      <c r="C8143" s="0" t="n">
        <f aca="false">'Profiles 8760'!E8132</f>
        <v>0</v>
      </c>
      <c r="D8143" s="0" t="n">
        <f aca="false">'Profiles 8760'!F8132</f>
        <v>0.050166</v>
      </c>
      <c r="E8143" s="0" t="n">
        <f aca="false">'Profiles 8760'!G8132</f>
        <v>0.157049</v>
      </c>
      <c r="F8143" s="0" t="n">
        <f aca="false">D8143*Assumptions!$C$11*$B$7+E8143*Assumptions!$C$12*$B$8</f>
        <v>20.9112449</v>
      </c>
      <c r="G8143" s="0" t="n">
        <f aca="false">C8143*Assumptions!$C$15</f>
        <v>0</v>
      </c>
      <c r="H8143" s="0" t="n">
        <f aca="false">MIN(F8143,G8143)</f>
        <v>0</v>
      </c>
      <c r="I8143" s="0" t="n">
        <f aca="false">IF(C8143=1,MIN(G8143-H8143,Assumptions!$C$13,P8142),0)</f>
        <v>0</v>
      </c>
      <c r="J8143" s="0" t="n">
        <f aca="false">H8143+I8143</f>
        <v>0</v>
      </c>
      <c r="K8143" s="0" t="n">
        <f aca="false">MIN(IF(C8143=1,F8143-H8143,F8143),Assumptions!$C$13,MAX(0,($B$5-P8142)/$B$6))</f>
        <v>0</v>
      </c>
      <c r="L8143" s="0" t="n">
        <f aca="false">IF(C8143=1,0,MIN(F8143-K8143,Assumptions!$C$15,MAX(0,$B$10-O8142-M8143)))</f>
        <v>0</v>
      </c>
      <c r="M8143" s="0" t="n">
        <f aca="false">'Profiles 8760'!H8132</f>
        <v>21200</v>
      </c>
      <c r="N8143" s="0" t="n">
        <f aca="false">J8143+L8143</f>
        <v>0</v>
      </c>
      <c r="O8143" s="0" t="n">
        <f aca="false">O8142+N8143</f>
        <v>750208</v>
      </c>
      <c r="P8143" s="0" t="n">
        <f aca="false">MIN($B$5,P8142+K8143*$B$6-I8143)</f>
        <v>510.81</v>
      </c>
      <c r="Q8143" s="0" t="n">
        <f aca="false">MAX(0,F8143-H8143-K8143-L8143)</f>
        <v>20.9112449</v>
      </c>
    </row>
    <row r="8144" customFormat="false" ht="15" hidden="false" customHeight="false" outlineLevel="0" collapsed="false">
      <c r="A8144" s="0" t="n">
        <f aca="false">'Profiles 8760'!A8133</f>
        <v>8131</v>
      </c>
      <c r="B8144" s="0" t="n">
        <f aca="false">'Profiles 8760'!B8133</f>
        <v>12</v>
      </c>
      <c r="C8144" s="0" t="n">
        <f aca="false">'Profiles 8760'!E8133</f>
        <v>0</v>
      </c>
      <c r="D8144" s="0" t="n">
        <f aca="false">'Profiles 8760'!F8133</f>
        <v>0</v>
      </c>
      <c r="E8144" s="0" t="n">
        <f aca="false">'Profiles 8760'!G8133</f>
        <v>0.108892</v>
      </c>
      <c r="F8144" s="0" t="n">
        <f aca="false">D8144*Assumptions!$C$11*$B$7+E8144*Assumptions!$C$12*$B$8</f>
        <v>4.4536828</v>
      </c>
      <c r="G8144" s="0" t="n">
        <f aca="false">C8144*Assumptions!$C$15</f>
        <v>0</v>
      </c>
      <c r="H8144" s="0" t="n">
        <f aca="false">MIN(F8144,G8144)</f>
        <v>0</v>
      </c>
      <c r="I8144" s="0" t="n">
        <f aca="false">IF(C8144=1,MIN(G8144-H8144,Assumptions!$C$13,P8143),0)</f>
        <v>0</v>
      </c>
      <c r="J8144" s="0" t="n">
        <f aca="false">H8144+I8144</f>
        <v>0</v>
      </c>
      <c r="K8144" s="0" t="n">
        <f aca="false">MIN(IF(C8144=1,F8144-H8144,F8144),Assumptions!$C$13,MAX(0,($B$5-P8143)/$B$6))</f>
        <v>0</v>
      </c>
      <c r="L8144" s="0" t="n">
        <f aca="false">IF(C8144=1,0,MIN(F8144-K8144,Assumptions!$C$15,MAX(0,$B$10-O8143-M8144)))</f>
        <v>0</v>
      </c>
      <c r="M8144" s="0" t="n">
        <f aca="false">'Profiles 8760'!H8133</f>
        <v>21200</v>
      </c>
      <c r="N8144" s="0" t="n">
        <f aca="false">J8144+L8144</f>
        <v>0</v>
      </c>
      <c r="O8144" s="0" t="n">
        <f aca="false">O8143+N8144</f>
        <v>750208</v>
      </c>
      <c r="P8144" s="0" t="n">
        <f aca="false">MIN($B$5,P8143+K8144*$B$6-I8144)</f>
        <v>510.81</v>
      </c>
      <c r="Q8144" s="0" t="n">
        <f aca="false">MAX(0,F8144-H8144-K8144-L8144)</f>
        <v>4.4536828</v>
      </c>
    </row>
    <row r="8145" customFormat="false" ht="15" hidden="false" customHeight="false" outlineLevel="0" collapsed="false">
      <c r="A8145" s="0" t="n">
        <f aca="false">'Profiles 8760'!A8134</f>
        <v>8132</v>
      </c>
      <c r="B8145" s="0" t="n">
        <f aca="false">'Profiles 8760'!B8134</f>
        <v>12</v>
      </c>
      <c r="C8145" s="0" t="n">
        <f aca="false">'Profiles 8760'!E8134</f>
        <v>1</v>
      </c>
      <c r="D8145" s="0" t="n">
        <f aca="false">'Profiles 8760'!F8134</f>
        <v>0</v>
      </c>
      <c r="E8145" s="0" t="n">
        <f aca="false">'Profiles 8760'!G8134</f>
        <v>0.163744</v>
      </c>
      <c r="F8145" s="0" t="n">
        <f aca="false">D8145*Assumptions!$C$11*$B$7+E8145*Assumptions!$C$12*$B$8</f>
        <v>6.6971296</v>
      </c>
      <c r="G8145" s="0" t="n">
        <f aca="false">C8145*Assumptions!$C$15</f>
        <v>200</v>
      </c>
      <c r="H8145" s="0" t="n">
        <f aca="false">MIN(F8145,G8145)</f>
        <v>6.6971296</v>
      </c>
      <c r="I8145" s="0" t="n">
        <f aca="false">IF(C8145=1,MIN(G8145-H8145,Assumptions!$C$13,P8144),0)</f>
        <v>180</v>
      </c>
      <c r="J8145" s="0" t="n">
        <f aca="false">H8145+I8145</f>
        <v>186.6971296</v>
      </c>
      <c r="K8145" s="0" t="n">
        <f aca="false">MIN(IF(C8145=1,F8145-H8145,F8145),Assumptions!$C$13,MAX(0,($B$5-P8144)/$B$6))</f>
        <v>0</v>
      </c>
      <c r="L8145" s="0" t="n">
        <f aca="false">IF(C8145=1,0,MIN(F8145-K8145,Assumptions!$C$15,MAX(0,$B$10-O8144-M8145)))</f>
        <v>0</v>
      </c>
      <c r="M8145" s="0" t="n">
        <f aca="false">'Profiles 8760'!H8134</f>
        <v>21000</v>
      </c>
      <c r="N8145" s="0" t="n">
        <f aca="false">J8145+L8145</f>
        <v>186.6971296</v>
      </c>
      <c r="O8145" s="0" t="n">
        <f aca="false">O8144+N8145</f>
        <v>750394.6971296</v>
      </c>
      <c r="P8145" s="0" t="n">
        <f aca="false">MIN($B$5,P8144+K8145*$B$6-I8145)</f>
        <v>330.81</v>
      </c>
      <c r="Q8145" s="0" t="n">
        <f aca="false">MAX(0,F8145-H8145-K8145-L8145)</f>
        <v>0</v>
      </c>
    </row>
    <row r="8146" customFormat="false" ht="15" hidden="false" customHeight="false" outlineLevel="0" collapsed="false">
      <c r="A8146" s="0" t="n">
        <f aca="false">'Profiles 8760'!A8135</f>
        <v>8133</v>
      </c>
      <c r="B8146" s="0" t="n">
        <f aca="false">'Profiles 8760'!B8135</f>
        <v>12</v>
      </c>
      <c r="C8146" s="0" t="n">
        <f aca="false">'Profiles 8760'!E8135</f>
        <v>1</v>
      </c>
      <c r="D8146" s="0" t="n">
        <f aca="false">'Profiles 8760'!F8135</f>
        <v>0</v>
      </c>
      <c r="E8146" s="0" t="n">
        <f aca="false">'Profiles 8760'!G8135</f>
        <v>0.177054</v>
      </c>
      <c r="F8146" s="0" t="n">
        <f aca="false">D8146*Assumptions!$C$11*$B$7+E8146*Assumptions!$C$12*$B$8</f>
        <v>7.2415086</v>
      </c>
      <c r="G8146" s="0" t="n">
        <f aca="false">C8146*Assumptions!$C$15</f>
        <v>200</v>
      </c>
      <c r="H8146" s="0" t="n">
        <f aca="false">MIN(F8146,G8146)</f>
        <v>7.2415086</v>
      </c>
      <c r="I8146" s="0" t="n">
        <f aca="false">IF(C8146=1,MIN(G8146-H8146,Assumptions!$C$13,P8145),0)</f>
        <v>180</v>
      </c>
      <c r="J8146" s="0" t="n">
        <f aca="false">H8146+I8146</f>
        <v>187.2415086</v>
      </c>
      <c r="K8146" s="0" t="n">
        <f aca="false">MIN(IF(C8146=1,F8146-H8146,F8146),Assumptions!$C$13,MAX(0,($B$5-P8145)/$B$6))</f>
        <v>0</v>
      </c>
      <c r="L8146" s="0" t="n">
        <f aca="false">IF(C8146=1,0,MIN(F8146-K8146,Assumptions!$C$15,MAX(0,$B$10-O8145-M8146)))</f>
        <v>0</v>
      </c>
      <c r="M8146" s="0" t="n">
        <f aca="false">'Profiles 8760'!H8135</f>
        <v>20800</v>
      </c>
      <c r="N8146" s="0" t="n">
        <f aca="false">J8146+L8146</f>
        <v>187.2415086</v>
      </c>
      <c r="O8146" s="0" t="n">
        <f aca="false">O8145+N8146</f>
        <v>750581.9386382</v>
      </c>
      <c r="P8146" s="0" t="n">
        <f aca="false">MIN($B$5,P8145+K8146*$B$6-I8146)</f>
        <v>150.81</v>
      </c>
      <c r="Q8146" s="0" t="n">
        <f aca="false">MAX(0,F8146-H8146-K8146-L8146)</f>
        <v>0</v>
      </c>
    </row>
    <row r="8147" customFormat="false" ht="15" hidden="false" customHeight="false" outlineLevel="0" collapsed="false">
      <c r="A8147" s="0" t="n">
        <f aca="false">'Profiles 8760'!A8136</f>
        <v>8134</v>
      </c>
      <c r="B8147" s="0" t="n">
        <f aca="false">'Profiles 8760'!B8136</f>
        <v>12</v>
      </c>
      <c r="C8147" s="0" t="n">
        <f aca="false">'Profiles 8760'!E8136</f>
        <v>0</v>
      </c>
      <c r="D8147" s="0" t="n">
        <f aca="false">'Profiles 8760'!F8136</f>
        <v>0</v>
      </c>
      <c r="E8147" s="0" t="n">
        <f aca="false">'Profiles 8760'!G8136</f>
        <v>0.171771</v>
      </c>
      <c r="F8147" s="0" t="n">
        <f aca="false">D8147*Assumptions!$C$11*$B$7+E8147*Assumptions!$C$12*$B$8</f>
        <v>7.0254339</v>
      </c>
      <c r="G8147" s="0" t="n">
        <f aca="false">C8147*Assumptions!$C$15</f>
        <v>0</v>
      </c>
      <c r="H8147" s="0" t="n">
        <f aca="false">MIN(F8147,G8147)</f>
        <v>0</v>
      </c>
      <c r="I8147" s="0" t="n">
        <f aca="false">IF(C8147=1,MIN(G8147-H8147,Assumptions!$C$13,P8146),0)</f>
        <v>0</v>
      </c>
      <c r="J8147" s="0" t="n">
        <f aca="false">H8147+I8147</f>
        <v>0</v>
      </c>
      <c r="K8147" s="0" t="n">
        <f aca="false">MIN(IF(C8147=1,F8147-H8147,F8147),Assumptions!$C$13,MAX(0,($B$5-P8146)/$B$6))</f>
        <v>7.0254339</v>
      </c>
      <c r="L8147" s="0" t="n">
        <f aca="false">IF(C8147=1,0,MIN(F8147-K8147,Assumptions!$C$15,MAX(0,$B$10-O8146-M8147)))</f>
        <v>0</v>
      </c>
      <c r="M8147" s="0" t="n">
        <f aca="false">'Profiles 8760'!H8136</f>
        <v>20800</v>
      </c>
      <c r="N8147" s="0" t="n">
        <f aca="false">J8147+L8147</f>
        <v>0</v>
      </c>
      <c r="O8147" s="0" t="n">
        <f aca="false">O8146+N8147</f>
        <v>750581.9386382</v>
      </c>
      <c r="P8147" s="0" t="n">
        <f aca="false">MIN($B$5,P8146+K8147*$B$6-I8147)</f>
        <v>156.89964610452</v>
      </c>
      <c r="Q8147" s="0" t="n">
        <f aca="false">MAX(0,F8147-H8147-K8147-L8147)</f>
        <v>0</v>
      </c>
    </row>
    <row r="8148" customFormat="false" ht="15" hidden="false" customHeight="false" outlineLevel="0" collapsed="false">
      <c r="A8148" s="0" t="n">
        <f aca="false">'Profiles 8760'!A8137</f>
        <v>8135</v>
      </c>
      <c r="B8148" s="0" t="n">
        <f aca="false">'Profiles 8760'!B8137</f>
        <v>12</v>
      </c>
      <c r="C8148" s="0" t="n">
        <f aca="false">'Profiles 8760'!E8137</f>
        <v>0</v>
      </c>
      <c r="D8148" s="0" t="n">
        <f aca="false">'Profiles 8760'!F8137</f>
        <v>0</v>
      </c>
      <c r="E8148" s="0" t="n">
        <f aca="false">'Profiles 8760'!G8137</f>
        <v>0.137625</v>
      </c>
      <c r="F8148" s="0" t="n">
        <f aca="false">D8148*Assumptions!$C$11*$B$7+E8148*Assumptions!$C$12*$B$8</f>
        <v>5.6288625</v>
      </c>
      <c r="G8148" s="0" t="n">
        <f aca="false">C8148*Assumptions!$C$15</f>
        <v>0</v>
      </c>
      <c r="H8148" s="0" t="n">
        <f aca="false">MIN(F8148,G8148)</f>
        <v>0</v>
      </c>
      <c r="I8148" s="0" t="n">
        <f aca="false">IF(C8148=1,MIN(G8148-H8148,Assumptions!$C$13,P8147),0)</f>
        <v>0</v>
      </c>
      <c r="J8148" s="0" t="n">
        <f aca="false">H8148+I8148</f>
        <v>0</v>
      </c>
      <c r="K8148" s="0" t="n">
        <f aca="false">MIN(IF(C8148=1,F8148-H8148,F8148),Assumptions!$C$13,MAX(0,($B$5-P8147)/$B$6))</f>
        <v>5.6288625</v>
      </c>
      <c r="L8148" s="0" t="n">
        <f aca="false">IF(C8148=1,0,MIN(F8148-K8148,Assumptions!$C$15,MAX(0,$B$10-O8147-M8148)))</f>
        <v>0</v>
      </c>
      <c r="M8148" s="0" t="n">
        <f aca="false">'Profiles 8760'!H8137</f>
        <v>20800</v>
      </c>
      <c r="N8148" s="0" t="n">
        <f aca="false">J8148+L8148</f>
        <v>0</v>
      </c>
      <c r="O8148" s="0" t="n">
        <f aca="false">O8147+N8148</f>
        <v>750581.9386382</v>
      </c>
      <c r="P8148" s="0" t="n">
        <f aca="false">MIN($B$5,P8147+K8148*$B$6-I8148)</f>
        <v>161.77874411952</v>
      </c>
      <c r="Q8148" s="0" t="n">
        <f aca="false">MAX(0,F8148-H8148-K8148-L8148)</f>
        <v>0</v>
      </c>
    </row>
    <row r="8149" customFormat="false" ht="15" hidden="false" customHeight="false" outlineLevel="0" collapsed="false">
      <c r="A8149" s="0" t="n">
        <f aca="false">'Profiles 8760'!A8138</f>
        <v>8136</v>
      </c>
      <c r="B8149" s="0" t="n">
        <f aca="false">'Profiles 8760'!B8138</f>
        <v>12</v>
      </c>
      <c r="C8149" s="0" t="n">
        <f aca="false">'Profiles 8760'!E8138</f>
        <v>0</v>
      </c>
      <c r="D8149" s="0" t="n">
        <f aca="false">'Profiles 8760'!F8138</f>
        <v>0</v>
      </c>
      <c r="E8149" s="0" t="n">
        <f aca="false">'Profiles 8760'!G8138</f>
        <v>0.121496</v>
      </c>
      <c r="F8149" s="0" t="n">
        <f aca="false">D8149*Assumptions!$C$11*$B$7+E8149*Assumptions!$C$12*$B$8</f>
        <v>4.9691864</v>
      </c>
      <c r="G8149" s="0" t="n">
        <f aca="false">C8149*Assumptions!$C$15</f>
        <v>0</v>
      </c>
      <c r="H8149" s="0" t="n">
        <f aca="false">MIN(F8149,G8149)</f>
        <v>0</v>
      </c>
      <c r="I8149" s="0" t="n">
        <f aca="false">IF(C8149=1,MIN(G8149-H8149,Assumptions!$C$13,P8148),0)</f>
        <v>0</v>
      </c>
      <c r="J8149" s="0" t="n">
        <f aca="false">H8149+I8149</f>
        <v>0</v>
      </c>
      <c r="K8149" s="0" t="n">
        <f aca="false">MIN(IF(C8149=1,F8149-H8149,F8149),Assumptions!$C$13,MAX(0,($B$5-P8148)/$B$6))</f>
        <v>4.9691864</v>
      </c>
      <c r="L8149" s="0" t="n">
        <f aca="false">IF(C8149=1,0,MIN(F8149-K8149,Assumptions!$C$15,MAX(0,$B$10-O8148-M8149)))</f>
        <v>0</v>
      </c>
      <c r="M8149" s="0" t="n">
        <f aca="false">'Profiles 8760'!H8138</f>
        <v>20800</v>
      </c>
      <c r="N8149" s="0" t="n">
        <f aca="false">J8149+L8149</f>
        <v>0</v>
      </c>
      <c r="O8149" s="0" t="n">
        <f aca="false">O8148+N8149</f>
        <v>750581.9386382</v>
      </c>
      <c r="P8149" s="0" t="n">
        <f aca="false">MIN($B$5,P8148+K8149*$B$6-I8149)</f>
        <v>166.08603489104</v>
      </c>
      <c r="Q8149" s="0" t="n">
        <f aca="false">MAX(0,F8149-H8149-K8149-L8149)</f>
        <v>0</v>
      </c>
    </row>
    <row r="8150" customFormat="false" ht="15" hidden="false" customHeight="false" outlineLevel="0" collapsed="false">
      <c r="A8150" s="0" t="n">
        <f aca="false">'Profiles 8760'!A8139</f>
        <v>8137</v>
      </c>
      <c r="B8150" s="0" t="n">
        <f aca="false">'Profiles 8760'!B8139</f>
        <v>12</v>
      </c>
      <c r="C8150" s="0" t="n">
        <f aca="false">'Profiles 8760'!E8139</f>
        <v>0</v>
      </c>
      <c r="D8150" s="0" t="n">
        <f aca="false">'Profiles 8760'!F8139</f>
        <v>0</v>
      </c>
      <c r="E8150" s="0" t="n">
        <f aca="false">'Profiles 8760'!G8139</f>
        <v>0.185698</v>
      </c>
      <c r="F8150" s="0" t="n">
        <f aca="false">D8150*Assumptions!$C$11*$B$7+E8150*Assumptions!$C$12*$B$8</f>
        <v>7.5950482</v>
      </c>
      <c r="G8150" s="0" t="n">
        <f aca="false">C8150*Assumptions!$C$15</f>
        <v>0</v>
      </c>
      <c r="H8150" s="0" t="n">
        <f aca="false">MIN(F8150,G8150)</f>
        <v>0</v>
      </c>
      <c r="I8150" s="0" t="n">
        <f aca="false">IF(C8150=1,MIN(G8150-H8150,Assumptions!$C$13,P8149),0)</f>
        <v>0</v>
      </c>
      <c r="J8150" s="0" t="n">
        <f aca="false">H8150+I8150</f>
        <v>0</v>
      </c>
      <c r="K8150" s="0" t="n">
        <f aca="false">MIN(IF(C8150=1,F8150-H8150,F8150),Assumptions!$C$13,MAX(0,($B$5-P8149)/$B$6))</f>
        <v>7.5950482</v>
      </c>
      <c r="L8150" s="0" t="n">
        <f aca="false">IF(C8150=1,0,MIN(F8150-K8150,Assumptions!$C$15,MAX(0,$B$10-O8149-M8150)))</f>
        <v>0</v>
      </c>
      <c r="M8150" s="0" t="n">
        <f aca="false">'Profiles 8760'!H8139</f>
        <v>20800</v>
      </c>
      <c r="N8150" s="0" t="n">
        <f aca="false">J8150+L8150</f>
        <v>0</v>
      </c>
      <c r="O8150" s="0" t="n">
        <f aca="false">O8149+N8150</f>
        <v>750581.9386382</v>
      </c>
      <c r="P8150" s="0" t="n">
        <f aca="false">MIN($B$5,P8149+K8150*$B$6-I8150)</f>
        <v>172.6694226708</v>
      </c>
      <c r="Q8150" s="0" t="n">
        <f aca="false">MAX(0,F8150-H8150-K8150-L8150)</f>
        <v>0</v>
      </c>
    </row>
    <row r="8151" customFormat="false" ht="15" hidden="false" customHeight="false" outlineLevel="0" collapsed="false">
      <c r="A8151" s="0" t="n">
        <f aca="false">'Profiles 8760'!A8140</f>
        <v>8138</v>
      </c>
      <c r="B8151" s="0" t="n">
        <f aca="false">'Profiles 8760'!B8140</f>
        <v>12</v>
      </c>
      <c r="C8151" s="0" t="n">
        <f aca="false">'Profiles 8760'!E8140</f>
        <v>0</v>
      </c>
      <c r="D8151" s="0" t="n">
        <f aca="false">'Profiles 8760'!F8140</f>
        <v>0</v>
      </c>
      <c r="E8151" s="0" t="n">
        <f aca="false">'Profiles 8760'!G8140</f>
        <v>0.129484</v>
      </c>
      <c r="F8151" s="0" t="n">
        <f aca="false">D8151*Assumptions!$C$11*$B$7+E8151*Assumptions!$C$12*$B$8</f>
        <v>5.2958956</v>
      </c>
      <c r="G8151" s="0" t="n">
        <f aca="false">C8151*Assumptions!$C$15</f>
        <v>0</v>
      </c>
      <c r="H8151" s="0" t="n">
        <f aca="false">MIN(F8151,G8151)</f>
        <v>0</v>
      </c>
      <c r="I8151" s="0" t="n">
        <f aca="false">IF(C8151=1,MIN(G8151-H8151,Assumptions!$C$13,P8150),0)</f>
        <v>0</v>
      </c>
      <c r="J8151" s="0" t="n">
        <f aca="false">H8151+I8151</f>
        <v>0</v>
      </c>
      <c r="K8151" s="0" t="n">
        <f aca="false">MIN(IF(C8151=1,F8151-H8151,F8151),Assumptions!$C$13,MAX(0,($B$5-P8150)/$B$6))</f>
        <v>5.2958956</v>
      </c>
      <c r="L8151" s="0" t="n">
        <f aca="false">IF(C8151=1,0,MIN(F8151-K8151,Assumptions!$C$15,MAX(0,$B$10-O8150-M8151)))</f>
        <v>0</v>
      </c>
      <c r="M8151" s="0" t="n">
        <f aca="false">'Profiles 8760'!H8140</f>
        <v>20800</v>
      </c>
      <c r="N8151" s="0" t="n">
        <f aca="false">J8151+L8151</f>
        <v>0</v>
      </c>
      <c r="O8151" s="0" t="n">
        <f aca="false">O8150+N8151</f>
        <v>750581.9386382</v>
      </c>
      <c r="P8151" s="0" t="n">
        <f aca="false">MIN($B$5,P8150+K8151*$B$6-I8151)</f>
        <v>177.25990497688</v>
      </c>
      <c r="Q8151" s="0" t="n">
        <f aca="false">MAX(0,F8151-H8151-K8151-L8151)</f>
        <v>0</v>
      </c>
    </row>
    <row r="8152" customFormat="false" ht="15" hidden="false" customHeight="false" outlineLevel="0" collapsed="false">
      <c r="A8152" s="0" t="n">
        <f aca="false">'Profiles 8760'!A8141</f>
        <v>8139</v>
      </c>
      <c r="B8152" s="0" t="n">
        <f aca="false">'Profiles 8760'!B8141</f>
        <v>12</v>
      </c>
      <c r="C8152" s="0" t="n">
        <f aca="false">'Profiles 8760'!E8141</f>
        <v>0</v>
      </c>
      <c r="D8152" s="0" t="n">
        <f aca="false">'Profiles 8760'!F8141</f>
        <v>0</v>
      </c>
      <c r="E8152" s="0" t="n">
        <f aca="false">'Profiles 8760'!G8141</f>
        <v>0.097459</v>
      </c>
      <c r="F8152" s="0" t="n">
        <f aca="false">D8152*Assumptions!$C$11*$B$7+E8152*Assumptions!$C$12*$B$8</f>
        <v>3.9860731</v>
      </c>
      <c r="G8152" s="0" t="n">
        <f aca="false">C8152*Assumptions!$C$15</f>
        <v>0</v>
      </c>
      <c r="H8152" s="0" t="n">
        <f aca="false">MIN(F8152,G8152)</f>
        <v>0</v>
      </c>
      <c r="I8152" s="0" t="n">
        <f aca="false">IF(C8152=1,MIN(G8152-H8152,Assumptions!$C$13,P8151),0)</f>
        <v>0</v>
      </c>
      <c r="J8152" s="0" t="n">
        <f aca="false">H8152+I8152</f>
        <v>0</v>
      </c>
      <c r="K8152" s="0" t="n">
        <f aca="false">MIN(IF(C8152=1,F8152-H8152,F8152),Assumptions!$C$13,MAX(0,($B$5-P8151)/$B$6))</f>
        <v>3.9860731</v>
      </c>
      <c r="L8152" s="0" t="n">
        <f aca="false">IF(C8152=1,0,MIN(F8152-K8152,Assumptions!$C$15,MAX(0,$B$10-O8151-M8152)))</f>
        <v>0</v>
      </c>
      <c r="M8152" s="0" t="n">
        <f aca="false">'Profiles 8760'!H8141</f>
        <v>20800</v>
      </c>
      <c r="N8152" s="0" t="n">
        <f aca="false">J8152+L8152</f>
        <v>0</v>
      </c>
      <c r="O8152" s="0" t="n">
        <f aca="false">O8151+N8152</f>
        <v>750581.9386382</v>
      </c>
      <c r="P8152" s="0" t="n">
        <f aca="false">MIN($B$5,P8151+K8152*$B$6-I8152)</f>
        <v>180.71503313996</v>
      </c>
      <c r="Q8152" s="0" t="n">
        <f aca="false">MAX(0,F8152-H8152-K8152-L8152)</f>
        <v>0</v>
      </c>
    </row>
    <row r="8153" customFormat="false" ht="15" hidden="false" customHeight="false" outlineLevel="0" collapsed="false">
      <c r="A8153" s="0" t="n">
        <f aca="false">'Profiles 8760'!A8142</f>
        <v>8140</v>
      </c>
      <c r="B8153" s="0" t="n">
        <f aca="false">'Profiles 8760'!B8142</f>
        <v>12</v>
      </c>
      <c r="C8153" s="0" t="n">
        <f aca="false">'Profiles 8760'!E8142</f>
        <v>0</v>
      </c>
      <c r="D8153" s="0" t="n">
        <f aca="false">'Profiles 8760'!F8142</f>
        <v>0</v>
      </c>
      <c r="E8153" s="0" t="n">
        <f aca="false">'Profiles 8760'!G8142</f>
        <v>0.099931</v>
      </c>
      <c r="F8153" s="0" t="n">
        <f aca="false">D8153*Assumptions!$C$11*$B$7+E8153*Assumptions!$C$12*$B$8</f>
        <v>4.0871779</v>
      </c>
      <c r="G8153" s="0" t="n">
        <f aca="false">C8153*Assumptions!$C$15</f>
        <v>0</v>
      </c>
      <c r="H8153" s="0" t="n">
        <f aca="false">MIN(F8153,G8153)</f>
        <v>0</v>
      </c>
      <c r="I8153" s="0" t="n">
        <f aca="false">IF(C8153=1,MIN(G8153-H8153,Assumptions!$C$13,P8152),0)</f>
        <v>0</v>
      </c>
      <c r="J8153" s="0" t="n">
        <f aca="false">H8153+I8153</f>
        <v>0</v>
      </c>
      <c r="K8153" s="0" t="n">
        <f aca="false">MIN(IF(C8153=1,F8153-H8153,F8153),Assumptions!$C$13,MAX(0,($B$5-P8152)/$B$6))</f>
        <v>4.0871779</v>
      </c>
      <c r="L8153" s="0" t="n">
        <f aca="false">IF(C8153=1,0,MIN(F8153-K8153,Assumptions!$C$15,MAX(0,$B$10-O8152-M8153)))</f>
        <v>0</v>
      </c>
      <c r="M8153" s="0" t="n">
        <f aca="false">'Profiles 8760'!H8142</f>
        <v>20800</v>
      </c>
      <c r="N8153" s="0" t="n">
        <f aca="false">J8153+L8153</f>
        <v>0</v>
      </c>
      <c r="O8153" s="0" t="n">
        <f aca="false">O8152+N8153</f>
        <v>750581.9386382</v>
      </c>
      <c r="P8153" s="0" t="n">
        <f aca="false">MIN($B$5,P8152+K8153*$B$6-I8153)</f>
        <v>184.25779894368</v>
      </c>
      <c r="Q8153" s="0" t="n">
        <f aca="false">MAX(0,F8153-H8153-K8153-L8153)</f>
        <v>0</v>
      </c>
    </row>
    <row r="8154" customFormat="false" ht="15" hidden="false" customHeight="false" outlineLevel="0" collapsed="false">
      <c r="A8154" s="0" t="n">
        <f aca="false">'Profiles 8760'!A8143</f>
        <v>8141</v>
      </c>
      <c r="B8154" s="0" t="n">
        <f aca="false">'Profiles 8760'!B8143</f>
        <v>12</v>
      </c>
      <c r="C8154" s="0" t="n">
        <f aca="false">'Profiles 8760'!E8143</f>
        <v>0</v>
      </c>
      <c r="D8154" s="0" t="n">
        <f aca="false">'Profiles 8760'!F8143</f>
        <v>0</v>
      </c>
      <c r="E8154" s="0" t="n">
        <f aca="false">'Profiles 8760'!G8143</f>
        <v>0.100363</v>
      </c>
      <c r="F8154" s="0" t="n">
        <f aca="false">D8154*Assumptions!$C$11*$B$7+E8154*Assumptions!$C$12*$B$8</f>
        <v>4.1048467</v>
      </c>
      <c r="G8154" s="0" t="n">
        <f aca="false">C8154*Assumptions!$C$15</f>
        <v>0</v>
      </c>
      <c r="H8154" s="0" t="n">
        <f aca="false">MIN(F8154,G8154)</f>
        <v>0</v>
      </c>
      <c r="I8154" s="0" t="n">
        <f aca="false">IF(C8154=1,MIN(G8154-H8154,Assumptions!$C$13,P8153),0)</f>
        <v>0</v>
      </c>
      <c r="J8154" s="0" t="n">
        <f aca="false">H8154+I8154</f>
        <v>0</v>
      </c>
      <c r="K8154" s="0" t="n">
        <f aca="false">MIN(IF(C8154=1,F8154-H8154,F8154),Assumptions!$C$13,MAX(0,($B$5-P8153)/$B$6))</f>
        <v>4.1048467</v>
      </c>
      <c r="L8154" s="0" t="n">
        <f aca="false">IF(C8154=1,0,MIN(F8154-K8154,Assumptions!$C$15,MAX(0,$B$10-O8153-M8154)))</f>
        <v>0</v>
      </c>
      <c r="M8154" s="0" t="n">
        <f aca="false">'Profiles 8760'!H8143</f>
        <v>20800</v>
      </c>
      <c r="N8154" s="0" t="n">
        <f aca="false">J8154+L8154</f>
        <v>0</v>
      </c>
      <c r="O8154" s="0" t="n">
        <f aca="false">O8153+N8154</f>
        <v>750581.9386382</v>
      </c>
      <c r="P8154" s="0" t="n">
        <f aca="false">MIN($B$5,P8153+K8154*$B$6-I8154)</f>
        <v>187.81588006324</v>
      </c>
      <c r="Q8154" s="0" t="n">
        <f aca="false">MAX(0,F8154-H8154-K8154-L8154)</f>
        <v>0</v>
      </c>
    </row>
    <row r="8155" customFormat="false" ht="15" hidden="false" customHeight="false" outlineLevel="0" collapsed="false">
      <c r="A8155" s="0" t="n">
        <f aca="false">'Profiles 8760'!A8144</f>
        <v>8142</v>
      </c>
      <c r="B8155" s="0" t="n">
        <f aca="false">'Profiles 8760'!B8144</f>
        <v>12</v>
      </c>
      <c r="C8155" s="0" t="n">
        <f aca="false">'Profiles 8760'!E8144</f>
        <v>0</v>
      </c>
      <c r="D8155" s="0" t="n">
        <f aca="false">'Profiles 8760'!F8144</f>
        <v>0</v>
      </c>
      <c r="E8155" s="0" t="n">
        <f aca="false">'Profiles 8760'!G8144</f>
        <v>0.104538</v>
      </c>
      <c r="F8155" s="0" t="n">
        <f aca="false">D8155*Assumptions!$C$11*$B$7+E8155*Assumptions!$C$12*$B$8</f>
        <v>4.2756042</v>
      </c>
      <c r="G8155" s="0" t="n">
        <f aca="false">C8155*Assumptions!$C$15</f>
        <v>0</v>
      </c>
      <c r="H8155" s="0" t="n">
        <f aca="false">MIN(F8155,G8155)</f>
        <v>0</v>
      </c>
      <c r="I8155" s="0" t="n">
        <f aca="false">IF(C8155=1,MIN(G8155-H8155,Assumptions!$C$13,P8154),0)</f>
        <v>0</v>
      </c>
      <c r="J8155" s="0" t="n">
        <f aca="false">H8155+I8155</f>
        <v>0</v>
      </c>
      <c r="K8155" s="0" t="n">
        <f aca="false">MIN(IF(C8155=1,F8155-H8155,F8155),Assumptions!$C$13,MAX(0,($B$5-P8154)/$B$6))</f>
        <v>4.2756042</v>
      </c>
      <c r="L8155" s="0" t="n">
        <f aca="false">IF(C8155=1,0,MIN(F8155-K8155,Assumptions!$C$15,MAX(0,$B$10-O8154-M8155)))</f>
        <v>0</v>
      </c>
      <c r="M8155" s="0" t="n">
        <f aca="false">'Profiles 8760'!H8144</f>
        <v>20800</v>
      </c>
      <c r="N8155" s="0" t="n">
        <f aca="false">J8155+L8155</f>
        <v>0</v>
      </c>
      <c r="O8155" s="0" t="n">
        <f aca="false">O8154+N8155</f>
        <v>750581.9386382</v>
      </c>
      <c r="P8155" s="0" t="n">
        <f aca="false">MIN($B$5,P8154+K8155*$B$6-I8155)</f>
        <v>191.5219737838</v>
      </c>
      <c r="Q8155" s="0" t="n">
        <f aca="false">MAX(0,F8155-H8155-K8155-L8155)</f>
        <v>0</v>
      </c>
    </row>
    <row r="8156" customFormat="false" ht="15" hidden="false" customHeight="false" outlineLevel="0" collapsed="false">
      <c r="A8156" s="0" t="n">
        <f aca="false">'Profiles 8760'!A8145</f>
        <v>8143</v>
      </c>
      <c r="B8156" s="0" t="n">
        <f aca="false">'Profiles 8760'!B8145</f>
        <v>12</v>
      </c>
      <c r="C8156" s="0" t="n">
        <f aca="false">'Profiles 8760'!E8145</f>
        <v>0</v>
      </c>
      <c r="D8156" s="0" t="n">
        <f aca="false">'Profiles 8760'!F8145</f>
        <v>0</v>
      </c>
      <c r="E8156" s="0" t="n">
        <f aca="false">'Profiles 8760'!G8145</f>
        <v>0.142912</v>
      </c>
      <c r="F8156" s="0" t="n">
        <f aca="false">D8156*Assumptions!$C$11*$B$7+E8156*Assumptions!$C$12*$B$8</f>
        <v>5.8451008</v>
      </c>
      <c r="G8156" s="0" t="n">
        <f aca="false">C8156*Assumptions!$C$15</f>
        <v>0</v>
      </c>
      <c r="H8156" s="0" t="n">
        <f aca="false">MIN(F8156,G8156)</f>
        <v>0</v>
      </c>
      <c r="I8156" s="0" t="n">
        <f aca="false">IF(C8156=1,MIN(G8156-H8156,Assumptions!$C$13,P8155),0)</f>
        <v>0</v>
      </c>
      <c r="J8156" s="0" t="n">
        <f aca="false">H8156+I8156</f>
        <v>0</v>
      </c>
      <c r="K8156" s="0" t="n">
        <f aca="false">MIN(IF(C8156=1,F8156-H8156,F8156),Assumptions!$C$13,MAX(0,($B$5-P8155)/$B$6))</f>
        <v>5.8451008</v>
      </c>
      <c r="L8156" s="0" t="n">
        <f aca="false">IF(C8156=1,0,MIN(F8156-K8156,Assumptions!$C$15,MAX(0,$B$10-O8155-M8156)))</f>
        <v>0</v>
      </c>
      <c r="M8156" s="0" t="n">
        <f aca="false">'Profiles 8760'!H8145</f>
        <v>20800</v>
      </c>
      <c r="N8156" s="0" t="n">
        <f aca="false">J8156+L8156</f>
        <v>0</v>
      </c>
      <c r="O8156" s="0" t="n">
        <f aca="false">O8155+N8156</f>
        <v>750581.9386382</v>
      </c>
      <c r="P8156" s="0" t="n">
        <f aca="false">MIN($B$5,P8155+K8156*$B$6-I8156)</f>
        <v>196.58850715724</v>
      </c>
      <c r="Q8156" s="0" t="n">
        <f aca="false">MAX(0,F8156-H8156-K8156-L8156)</f>
        <v>0</v>
      </c>
    </row>
    <row r="8157" customFormat="false" ht="15" hidden="false" customHeight="false" outlineLevel="0" collapsed="false">
      <c r="A8157" s="0" t="n">
        <f aca="false">'Profiles 8760'!A8146</f>
        <v>8144</v>
      </c>
      <c r="B8157" s="0" t="n">
        <f aca="false">'Profiles 8760'!B8146</f>
        <v>12</v>
      </c>
      <c r="C8157" s="0" t="n">
        <f aca="false">'Profiles 8760'!E8146</f>
        <v>1</v>
      </c>
      <c r="D8157" s="0" t="n">
        <f aca="false">'Profiles 8760'!F8146</f>
        <v>0.050731</v>
      </c>
      <c r="E8157" s="0" t="n">
        <f aca="false">'Profiles 8760'!G8146</f>
        <v>0.138769</v>
      </c>
      <c r="F8157" s="0" t="n">
        <f aca="false">D8157*Assumptions!$C$11*$B$7+E8157*Assumptions!$C$12*$B$8</f>
        <v>20.3267649</v>
      </c>
      <c r="G8157" s="0" t="n">
        <f aca="false">C8157*Assumptions!$C$15</f>
        <v>200</v>
      </c>
      <c r="H8157" s="0" t="n">
        <f aca="false">MIN(F8157,G8157)</f>
        <v>20.3267649</v>
      </c>
      <c r="I8157" s="0" t="n">
        <f aca="false">IF(C8157=1,MIN(G8157-H8157,Assumptions!$C$13,P8156),0)</f>
        <v>179.6732351</v>
      </c>
      <c r="J8157" s="0" t="n">
        <f aca="false">H8157+I8157</f>
        <v>200</v>
      </c>
      <c r="K8157" s="0" t="n">
        <f aca="false">MIN(IF(C8157=1,F8157-H8157,F8157),Assumptions!$C$13,MAX(0,($B$5-P8156)/$B$6))</f>
        <v>0</v>
      </c>
      <c r="L8157" s="0" t="n">
        <f aca="false">IF(C8157=1,0,MIN(F8157-K8157,Assumptions!$C$15,MAX(0,$B$10-O8156-M8157)))</f>
        <v>0</v>
      </c>
      <c r="M8157" s="0" t="n">
        <f aca="false">'Profiles 8760'!H8146</f>
        <v>20600</v>
      </c>
      <c r="N8157" s="0" t="n">
        <f aca="false">J8157+L8157</f>
        <v>200</v>
      </c>
      <c r="O8157" s="0" t="n">
        <f aca="false">O8156+N8157</f>
        <v>750781.9386382</v>
      </c>
      <c r="P8157" s="0" t="n">
        <f aca="false">MIN($B$5,P8156+K8157*$B$6-I8157)</f>
        <v>16.91527205724</v>
      </c>
      <c r="Q8157" s="0" t="n">
        <f aca="false">MAX(0,F8157-H8157-K8157-L8157)</f>
        <v>0</v>
      </c>
    </row>
    <row r="8158" customFormat="false" ht="15" hidden="false" customHeight="false" outlineLevel="0" collapsed="false">
      <c r="A8158" s="0" t="n">
        <f aca="false">'Profiles 8760'!A8147</f>
        <v>8145</v>
      </c>
      <c r="B8158" s="0" t="n">
        <f aca="false">'Profiles 8760'!B8147</f>
        <v>12</v>
      </c>
      <c r="C8158" s="0" t="n">
        <f aca="false">'Profiles 8760'!E8147</f>
        <v>1</v>
      </c>
      <c r="D8158" s="0" t="n">
        <f aca="false">'Profiles 8760'!F8147</f>
        <v>0.355776</v>
      </c>
      <c r="E8158" s="0" t="n">
        <f aca="false">'Profiles 8760'!G8147</f>
        <v>0.218831</v>
      </c>
      <c r="F8158" s="0" t="n">
        <f aca="false">D8158*Assumptions!$C$11*$B$7+E8158*Assumptions!$C$12*$B$8</f>
        <v>111.6982967</v>
      </c>
      <c r="G8158" s="0" t="n">
        <f aca="false">C8158*Assumptions!$C$15</f>
        <v>200</v>
      </c>
      <c r="H8158" s="0" t="n">
        <f aca="false">MIN(F8158,G8158)</f>
        <v>111.6982967</v>
      </c>
      <c r="I8158" s="0" t="n">
        <f aca="false">IF(C8158=1,MIN(G8158-H8158,Assumptions!$C$13,P8157),0)</f>
        <v>16.91527205724</v>
      </c>
      <c r="J8158" s="0" t="n">
        <f aca="false">H8158+I8158</f>
        <v>128.61356875724</v>
      </c>
      <c r="K8158" s="0" t="n">
        <f aca="false">MIN(IF(C8158=1,F8158-H8158,F8158),Assumptions!$C$13,MAX(0,($B$5-P8157)/$B$6))</f>
        <v>0</v>
      </c>
      <c r="L8158" s="0" t="n">
        <f aca="false">IF(C8158=1,0,MIN(F8158-K8158,Assumptions!$C$15,MAX(0,$B$10-O8157-M8158)))</f>
        <v>0</v>
      </c>
      <c r="M8158" s="0" t="n">
        <f aca="false">'Profiles 8760'!H8147</f>
        <v>20400</v>
      </c>
      <c r="N8158" s="0" t="n">
        <f aca="false">J8158+L8158</f>
        <v>128.61356875724</v>
      </c>
      <c r="O8158" s="0" t="n">
        <f aca="false">O8157+N8158</f>
        <v>750910.552206957</v>
      </c>
      <c r="P8158" s="0" t="n">
        <f aca="false">MIN($B$5,P8157+K8158*$B$6-I8158)</f>
        <v>0</v>
      </c>
      <c r="Q8158" s="0" t="n">
        <f aca="false">MAX(0,F8158-H8158-K8158-L8158)</f>
        <v>0</v>
      </c>
    </row>
    <row r="8159" customFormat="false" ht="15" hidden="false" customHeight="false" outlineLevel="0" collapsed="false">
      <c r="A8159" s="0" t="n">
        <f aca="false">'Profiles 8760'!A8148</f>
        <v>8146</v>
      </c>
      <c r="B8159" s="0" t="n">
        <f aca="false">'Profiles 8760'!B8148</f>
        <v>12</v>
      </c>
      <c r="C8159" s="0" t="n">
        <f aca="false">'Profiles 8760'!E8148</f>
        <v>0</v>
      </c>
      <c r="D8159" s="0" t="n">
        <f aca="false">'Profiles 8760'!F8148</f>
        <v>0.714717</v>
      </c>
      <c r="E8159" s="0" t="n">
        <f aca="false">'Profiles 8760'!G8148</f>
        <v>0.278816</v>
      </c>
      <c r="F8159" s="0" t="n">
        <f aca="false">D8159*Assumptions!$C$11*$B$7+E8159*Assumptions!$C$12*$B$8</f>
        <v>217.813844</v>
      </c>
      <c r="G8159" s="0" t="n">
        <f aca="false">C8159*Assumptions!$C$15</f>
        <v>0</v>
      </c>
      <c r="H8159" s="0" t="n">
        <f aca="false">MIN(F8159,G8159)</f>
        <v>0</v>
      </c>
      <c r="I8159" s="0" t="n">
        <f aca="false">IF(C8159=1,MIN(G8159-H8159,Assumptions!$C$13,P8158),0)</f>
        <v>0</v>
      </c>
      <c r="J8159" s="0" t="n">
        <f aca="false">H8159+I8159</f>
        <v>0</v>
      </c>
      <c r="K8159" s="0" t="n">
        <f aca="false">MIN(IF(C8159=1,F8159-H8159,F8159),Assumptions!$C$13,MAX(0,($B$5-P8158)/$B$6))</f>
        <v>180</v>
      </c>
      <c r="L8159" s="0" t="n">
        <f aca="false">IF(C8159=1,0,MIN(F8159-K8159,Assumptions!$C$15,MAX(0,$B$10-O8158-M8159)))</f>
        <v>37.813844</v>
      </c>
      <c r="M8159" s="0" t="n">
        <f aca="false">'Profiles 8760'!H8148</f>
        <v>20400</v>
      </c>
      <c r="N8159" s="0" t="n">
        <f aca="false">J8159+L8159</f>
        <v>37.813844</v>
      </c>
      <c r="O8159" s="0" t="n">
        <f aca="false">O8158+N8159</f>
        <v>750948.366050957</v>
      </c>
      <c r="P8159" s="0" t="n">
        <f aca="false">MIN($B$5,P8158+K8159*$B$6-I8159)</f>
        <v>156.024</v>
      </c>
      <c r="Q8159" s="0" t="n">
        <f aca="false">MAX(0,F8159-H8159-K8159-L8159)</f>
        <v>0</v>
      </c>
    </row>
    <row r="8160" customFormat="false" ht="15" hidden="false" customHeight="false" outlineLevel="0" collapsed="false">
      <c r="A8160" s="0" t="n">
        <f aca="false">'Profiles 8760'!A8149</f>
        <v>8147</v>
      </c>
      <c r="B8160" s="0" t="n">
        <f aca="false">'Profiles 8760'!B8149</f>
        <v>12</v>
      </c>
      <c r="C8160" s="0" t="n">
        <f aca="false">'Profiles 8760'!E8149</f>
        <v>0</v>
      </c>
      <c r="D8160" s="0" t="n">
        <f aca="false">'Profiles 8760'!F8149</f>
        <v>1</v>
      </c>
      <c r="E8160" s="0" t="n">
        <f aca="false">'Profiles 8760'!G8149</f>
        <v>0.34178</v>
      </c>
      <c r="F8160" s="0" t="n">
        <f aca="false">D8160*Assumptions!$C$11*$B$7+E8160*Assumptions!$C$12*$B$8</f>
        <v>302.778802</v>
      </c>
      <c r="G8160" s="0" t="n">
        <f aca="false">C8160*Assumptions!$C$15</f>
        <v>0</v>
      </c>
      <c r="H8160" s="0" t="n">
        <f aca="false">MIN(F8160,G8160)</f>
        <v>0</v>
      </c>
      <c r="I8160" s="0" t="n">
        <f aca="false">IF(C8160=1,MIN(G8160-H8160,Assumptions!$C$13,P8159),0)</f>
        <v>0</v>
      </c>
      <c r="J8160" s="0" t="n">
        <f aca="false">H8160+I8160</f>
        <v>0</v>
      </c>
      <c r="K8160" s="0" t="n">
        <f aca="false">MIN(IF(C8160=1,F8160-H8160,F8160),Assumptions!$C$13,MAX(0,($B$5-P8159)/$B$6))</f>
        <v>180</v>
      </c>
      <c r="L8160" s="0" t="n">
        <f aca="false">IF(C8160=1,0,MIN(F8160-K8160,Assumptions!$C$15,MAX(0,$B$10-O8159-M8160)))</f>
        <v>59.63394904288</v>
      </c>
      <c r="M8160" s="0" t="n">
        <f aca="false">'Profiles 8760'!H8149</f>
        <v>20400</v>
      </c>
      <c r="N8160" s="0" t="n">
        <f aca="false">J8160+L8160</f>
        <v>59.63394904288</v>
      </c>
      <c r="O8160" s="0" t="n">
        <f aca="false">O8159+N8160</f>
        <v>751008</v>
      </c>
      <c r="P8160" s="0" t="n">
        <f aca="false">MIN($B$5,P8159+K8160*$B$6-I8160)</f>
        <v>312.048</v>
      </c>
      <c r="Q8160" s="0" t="n">
        <f aca="false">MAX(0,F8160-H8160-K8160-L8160)</f>
        <v>63.14485295712</v>
      </c>
    </row>
    <row r="8161" customFormat="false" ht="15" hidden="false" customHeight="false" outlineLevel="0" collapsed="false">
      <c r="A8161" s="0" t="n">
        <f aca="false">'Profiles 8760'!A8150</f>
        <v>8148</v>
      </c>
      <c r="B8161" s="0" t="n">
        <f aca="false">'Profiles 8760'!B8150</f>
        <v>12</v>
      </c>
      <c r="C8161" s="0" t="n">
        <f aca="false">'Profiles 8760'!E8150</f>
        <v>0</v>
      </c>
      <c r="D8161" s="0" t="n">
        <f aca="false">'Profiles 8760'!F8150</f>
        <v>1</v>
      </c>
      <c r="E8161" s="0" t="n">
        <f aca="false">'Profiles 8760'!G8150</f>
        <v>0.347006</v>
      </c>
      <c r="F8161" s="0" t="n">
        <f aca="false">D8161*Assumptions!$C$11*$B$7+E8161*Assumptions!$C$12*$B$8</f>
        <v>302.9925454</v>
      </c>
      <c r="G8161" s="0" t="n">
        <f aca="false">C8161*Assumptions!$C$15</f>
        <v>0</v>
      </c>
      <c r="H8161" s="0" t="n">
        <f aca="false">MIN(F8161,G8161)</f>
        <v>0</v>
      </c>
      <c r="I8161" s="0" t="n">
        <f aca="false">IF(C8161=1,MIN(G8161-H8161,Assumptions!$C$13,P8160),0)</f>
        <v>0</v>
      </c>
      <c r="J8161" s="0" t="n">
        <f aca="false">H8161+I8161</f>
        <v>0</v>
      </c>
      <c r="K8161" s="0" t="n">
        <f aca="false">MIN(IF(C8161=1,F8161-H8161,F8161),Assumptions!$C$13,MAX(0,($B$5-P8160)/$B$6))</f>
        <v>180</v>
      </c>
      <c r="L8161" s="0" t="n">
        <f aca="false">IF(C8161=1,0,MIN(F8161-K8161,Assumptions!$C$15,MAX(0,$B$10-O8160-M8161)))</f>
        <v>0</v>
      </c>
      <c r="M8161" s="0" t="n">
        <f aca="false">'Profiles 8760'!H8150</f>
        <v>20400</v>
      </c>
      <c r="N8161" s="0" t="n">
        <f aca="false">J8161+L8161</f>
        <v>0</v>
      </c>
      <c r="O8161" s="0" t="n">
        <f aca="false">O8160+N8161</f>
        <v>751008</v>
      </c>
      <c r="P8161" s="0" t="n">
        <f aca="false">MIN($B$5,P8160+K8161*$B$6-I8161)</f>
        <v>468.072</v>
      </c>
      <c r="Q8161" s="0" t="n">
        <f aca="false">MAX(0,F8161-H8161-K8161-L8161)</f>
        <v>122.9925454</v>
      </c>
    </row>
    <row r="8162" customFormat="false" ht="15" hidden="false" customHeight="false" outlineLevel="0" collapsed="false">
      <c r="A8162" s="0" t="n">
        <f aca="false">'Profiles 8760'!A8151</f>
        <v>8149</v>
      </c>
      <c r="B8162" s="0" t="n">
        <f aca="false">'Profiles 8760'!B8151</f>
        <v>12</v>
      </c>
      <c r="C8162" s="0" t="n">
        <f aca="false">'Profiles 8760'!E8151</f>
        <v>0</v>
      </c>
      <c r="D8162" s="0" t="n">
        <f aca="false">'Profiles 8760'!F8151</f>
        <v>1</v>
      </c>
      <c r="E8162" s="0" t="n">
        <f aca="false">'Profiles 8760'!G8151</f>
        <v>0.398333</v>
      </c>
      <c r="F8162" s="0" t="n">
        <f aca="false">D8162*Assumptions!$C$11*$B$7+E8162*Assumptions!$C$12*$B$8</f>
        <v>305.0918197</v>
      </c>
      <c r="G8162" s="0" t="n">
        <f aca="false">C8162*Assumptions!$C$15</f>
        <v>0</v>
      </c>
      <c r="H8162" s="0" t="n">
        <f aca="false">MIN(F8162,G8162)</f>
        <v>0</v>
      </c>
      <c r="I8162" s="0" t="n">
        <f aca="false">IF(C8162=1,MIN(G8162-H8162,Assumptions!$C$13,P8161),0)</f>
        <v>0</v>
      </c>
      <c r="J8162" s="0" t="n">
        <f aca="false">H8162+I8162</f>
        <v>0</v>
      </c>
      <c r="K8162" s="0" t="n">
        <f aca="false">MIN(IF(C8162=1,F8162-H8162,F8162),Assumptions!$C$13,MAX(0,($B$5-P8161)/$B$6))</f>
        <v>49.3054914628519</v>
      </c>
      <c r="L8162" s="0" t="n">
        <f aca="false">IF(C8162=1,0,MIN(F8162-K8162,Assumptions!$C$15,MAX(0,$B$10-O8161-M8162)))</f>
        <v>0</v>
      </c>
      <c r="M8162" s="0" t="n">
        <f aca="false">'Profiles 8760'!H8151</f>
        <v>20400</v>
      </c>
      <c r="N8162" s="0" t="n">
        <f aca="false">J8162+L8162</f>
        <v>0</v>
      </c>
      <c r="O8162" s="0" t="n">
        <f aca="false">O8161+N8162</f>
        <v>751008</v>
      </c>
      <c r="P8162" s="0" t="n">
        <f aca="false">MIN($B$5,P8161+K8162*$B$6-I8162)</f>
        <v>510.81</v>
      </c>
      <c r="Q8162" s="0" t="n">
        <f aca="false">MAX(0,F8162-H8162-K8162-L8162)</f>
        <v>255.786328237148</v>
      </c>
    </row>
    <row r="8163" customFormat="false" ht="15" hidden="false" customHeight="false" outlineLevel="0" collapsed="false">
      <c r="A8163" s="0" t="n">
        <f aca="false">'Profiles 8760'!A8152</f>
        <v>8150</v>
      </c>
      <c r="B8163" s="0" t="n">
        <f aca="false">'Profiles 8760'!B8152</f>
        <v>12</v>
      </c>
      <c r="C8163" s="0" t="n">
        <f aca="false">'Profiles 8760'!E8152</f>
        <v>0</v>
      </c>
      <c r="D8163" s="0" t="n">
        <f aca="false">'Profiles 8760'!F8152</f>
        <v>1</v>
      </c>
      <c r="E8163" s="0" t="n">
        <f aca="false">'Profiles 8760'!G8152</f>
        <v>0.338146</v>
      </c>
      <c r="F8163" s="0" t="n">
        <f aca="false">D8163*Assumptions!$C$11*$B$7+E8163*Assumptions!$C$12*$B$8</f>
        <v>302.6301714</v>
      </c>
      <c r="G8163" s="0" t="n">
        <f aca="false">C8163*Assumptions!$C$15</f>
        <v>0</v>
      </c>
      <c r="H8163" s="0" t="n">
        <f aca="false">MIN(F8163,G8163)</f>
        <v>0</v>
      </c>
      <c r="I8163" s="0" t="n">
        <f aca="false">IF(C8163=1,MIN(G8163-H8163,Assumptions!$C$13,P8162),0)</f>
        <v>0</v>
      </c>
      <c r="J8163" s="0" t="n">
        <f aca="false">H8163+I8163</f>
        <v>0</v>
      </c>
      <c r="K8163" s="0" t="n">
        <f aca="false">MIN(IF(C8163=1,F8163-H8163,F8163),Assumptions!$C$13,MAX(0,($B$5-P8162)/$B$6))</f>
        <v>0</v>
      </c>
      <c r="L8163" s="0" t="n">
        <f aca="false">IF(C8163=1,0,MIN(F8163-K8163,Assumptions!$C$15,MAX(0,$B$10-O8162-M8163)))</f>
        <v>0</v>
      </c>
      <c r="M8163" s="0" t="n">
        <f aca="false">'Profiles 8760'!H8152</f>
        <v>20400</v>
      </c>
      <c r="N8163" s="0" t="n">
        <f aca="false">J8163+L8163</f>
        <v>0</v>
      </c>
      <c r="O8163" s="0" t="n">
        <f aca="false">O8162+N8163</f>
        <v>751008</v>
      </c>
      <c r="P8163" s="0" t="n">
        <f aca="false">MIN($B$5,P8162+K8163*$B$6-I8163)</f>
        <v>510.81</v>
      </c>
      <c r="Q8163" s="0" t="n">
        <f aca="false">MAX(0,F8163-H8163-K8163-L8163)</f>
        <v>302.6301714</v>
      </c>
    </row>
    <row r="8164" customFormat="false" ht="15" hidden="false" customHeight="false" outlineLevel="0" collapsed="false">
      <c r="A8164" s="0" t="n">
        <f aca="false">'Profiles 8760'!A8153</f>
        <v>8151</v>
      </c>
      <c r="B8164" s="0" t="n">
        <f aca="false">'Profiles 8760'!B8153</f>
        <v>12</v>
      </c>
      <c r="C8164" s="0" t="n">
        <f aca="false">'Profiles 8760'!E8153</f>
        <v>0</v>
      </c>
      <c r="D8164" s="0" t="n">
        <f aca="false">'Profiles 8760'!F8153</f>
        <v>1</v>
      </c>
      <c r="E8164" s="0" t="n">
        <f aca="false">'Profiles 8760'!G8153</f>
        <v>0.407488</v>
      </c>
      <c r="F8164" s="0" t="n">
        <f aca="false">D8164*Assumptions!$C$11*$B$7+E8164*Assumptions!$C$12*$B$8</f>
        <v>305.4662592</v>
      </c>
      <c r="G8164" s="0" t="n">
        <f aca="false">C8164*Assumptions!$C$15</f>
        <v>0</v>
      </c>
      <c r="H8164" s="0" t="n">
        <f aca="false">MIN(F8164,G8164)</f>
        <v>0</v>
      </c>
      <c r="I8164" s="0" t="n">
        <f aca="false">IF(C8164=1,MIN(G8164-H8164,Assumptions!$C$13,P8163),0)</f>
        <v>0</v>
      </c>
      <c r="J8164" s="0" t="n">
        <f aca="false">H8164+I8164</f>
        <v>0</v>
      </c>
      <c r="K8164" s="0" t="n">
        <f aca="false">MIN(IF(C8164=1,F8164-H8164,F8164),Assumptions!$C$13,MAX(0,($B$5-P8163)/$B$6))</f>
        <v>0</v>
      </c>
      <c r="L8164" s="0" t="n">
        <f aca="false">IF(C8164=1,0,MIN(F8164-K8164,Assumptions!$C$15,MAX(0,$B$10-O8163-M8164)))</f>
        <v>0</v>
      </c>
      <c r="M8164" s="0" t="n">
        <f aca="false">'Profiles 8760'!H8153</f>
        <v>20400</v>
      </c>
      <c r="N8164" s="0" t="n">
        <f aca="false">J8164+L8164</f>
        <v>0</v>
      </c>
      <c r="O8164" s="0" t="n">
        <f aca="false">O8163+N8164</f>
        <v>751008</v>
      </c>
      <c r="P8164" s="0" t="n">
        <f aca="false">MIN($B$5,P8163+K8164*$B$6-I8164)</f>
        <v>510.81</v>
      </c>
      <c r="Q8164" s="0" t="n">
        <f aca="false">MAX(0,F8164-H8164-K8164-L8164)</f>
        <v>305.4662592</v>
      </c>
    </row>
    <row r="8165" customFormat="false" ht="15" hidden="false" customHeight="false" outlineLevel="0" collapsed="false">
      <c r="A8165" s="0" t="n">
        <f aca="false">'Profiles 8760'!A8154</f>
        <v>8152</v>
      </c>
      <c r="B8165" s="0" t="n">
        <f aca="false">'Profiles 8760'!B8154</f>
        <v>12</v>
      </c>
      <c r="C8165" s="0" t="n">
        <f aca="false">'Profiles 8760'!E8154</f>
        <v>0</v>
      </c>
      <c r="D8165" s="0" t="n">
        <f aca="false">'Profiles 8760'!F8154</f>
        <v>0.714717</v>
      </c>
      <c r="E8165" s="0" t="n">
        <f aca="false">'Profiles 8760'!G8154</f>
        <v>0.381658</v>
      </c>
      <c r="F8165" s="0" t="n">
        <f aca="false">D8165*Assumptions!$C$11*$B$7+E8165*Assumptions!$C$12*$B$8</f>
        <v>222.0200818</v>
      </c>
      <c r="G8165" s="0" t="n">
        <f aca="false">C8165*Assumptions!$C$15</f>
        <v>0</v>
      </c>
      <c r="H8165" s="0" t="n">
        <f aca="false">MIN(F8165,G8165)</f>
        <v>0</v>
      </c>
      <c r="I8165" s="0" t="n">
        <f aca="false">IF(C8165=1,MIN(G8165-H8165,Assumptions!$C$13,P8164),0)</f>
        <v>0</v>
      </c>
      <c r="J8165" s="0" t="n">
        <f aca="false">H8165+I8165</f>
        <v>0</v>
      </c>
      <c r="K8165" s="0" t="n">
        <f aca="false">MIN(IF(C8165=1,F8165-H8165,F8165),Assumptions!$C$13,MAX(0,($B$5-P8164)/$B$6))</f>
        <v>0</v>
      </c>
      <c r="L8165" s="0" t="n">
        <f aca="false">IF(C8165=1,0,MIN(F8165-K8165,Assumptions!$C$15,MAX(0,$B$10-O8164-M8165)))</f>
        <v>0</v>
      </c>
      <c r="M8165" s="0" t="n">
        <f aca="false">'Profiles 8760'!H8154</f>
        <v>20400</v>
      </c>
      <c r="N8165" s="0" t="n">
        <f aca="false">J8165+L8165</f>
        <v>0</v>
      </c>
      <c r="O8165" s="0" t="n">
        <f aca="false">O8164+N8165</f>
        <v>751008</v>
      </c>
      <c r="P8165" s="0" t="n">
        <f aca="false">MIN($B$5,P8164+K8165*$B$6-I8165)</f>
        <v>510.81</v>
      </c>
      <c r="Q8165" s="0" t="n">
        <f aca="false">MAX(0,F8165-H8165-K8165-L8165)</f>
        <v>222.0200818</v>
      </c>
    </row>
    <row r="8166" customFormat="false" ht="15" hidden="false" customHeight="false" outlineLevel="0" collapsed="false">
      <c r="A8166" s="0" t="n">
        <f aca="false">'Profiles 8760'!A8155</f>
        <v>8153</v>
      </c>
      <c r="B8166" s="0" t="n">
        <f aca="false">'Profiles 8760'!B8155</f>
        <v>12</v>
      </c>
      <c r="C8166" s="0" t="n">
        <f aca="false">'Profiles 8760'!E8155</f>
        <v>0</v>
      </c>
      <c r="D8166" s="0" t="n">
        <f aca="false">'Profiles 8760'!F8155</f>
        <v>0.355776</v>
      </c>
      <c r="E8166" s="0" t="n">
        <f aca="false">'Profiles 8760'!G8155</f>
        <v>0.323685</v>
      </c>
      <c r="F8166" s="0" t="n">
        <f aca="false">D8166*Assumptions!$C$11*$B$7+E8166*Assumptions!$C$12*$B$8</f>
        <v>115.9868253</v>
      </c>
      <c r="G8166" s="0" t="n">
        <f aca="false">C8166*Assumptions!$C$15</f>
        <v>0</v>
      </c>
      <c r="H8166" s="0" t="n">
        <f aca="false">MIN(F8166,G8166)</f>
        <v>0</v>
      </c>
      <c r="I8166" s="0" t="n">
        <f aca="false">IF(C8166=1,MIN(G8166-H8166,Assumptions!$C$13,P8165),0)</f>
        <v>0</v>
      </c>
      <c r="J8166" s="0" t="n">
        <f aca="false">H8166+I8166</f>
        <v>0</v>
      </c>
      <c r="K8166" s="0" t="n">
        <f aca="false">MIN(IF(C8166=1,F8166-H8166,F8166),Assumptions!$C$13,MAX(0,($B$5-P8165)/$B$6))</f>
        <v>0</v>
      </c>
      <c r="L8166" s="0" t="n">
        <f aca="false">IF(C8166=1,0,MIN(F8166-K8166,Assumptions!$C$15,MAX(0,$B$10-O8165-M8166)))</f>
        <v>0</v>
      </c>
      <c r="M8166" s="0" t="n">
        <f aca="false">'Profiles 8760'!H8155</f>
        <v>20400</v>
      </c>
      <c r="N8166" s="0" t="n">
        <f aca="false">J8166+L8166</f>
        <v>0</v>
      </c>
      <c r="O8166" s="0" t="n">
        <f aca="false">O8165+N8166</f>
        <v>751008</v>
      </c>
      <c r="P8166" s="0" t="n">
        <f aca="false">MIN($B$5,P8165+K8166*$B$6-I8166)</f>
        <v>510.81</v>
      </c>
      <c r="Q8166" s="0" t="n">
        <f aca="false">MAX(0,F8166-H8166-K8166-L8166)</f>
        <v>115.9868253</v>
      </c>
    </row>
    <row r="8167" customFormat="false" ht="15" hidden="false" customHeight="false" outlineLevel="0" collapsed="false">
      <c r="A8167" s="0" t="n">
        <f aca="false">'Profiles 8760'!A8156</f>
        <v>8154</v>
      </c>
      <c r="B8167" s="0" t="n">
        <f aca="false">'Profiles 8760'!B8156</f>
        <v>12</v>
      </c>
      <c r="C8167" s="0" t="n">
        <f aca="false">'Profiles 8760'!E8156</f>
        <v>0</v>
      </c>
      <c r="D8167" s="0" t="n">
        <f aca="false">'Profiles 8760'!F8156</f>
        <v>0.050731</v>
      </c>
      <c r="E8167" s="0" t="n">
        <f aca="false">'Profiles 8760'!G8156</f>
        <v>0.222167</v>
      </c>
      <c r="F8167" s="0" t="n">
        <f aca="false">D8167*Assumptions!$C$11*$B$7+E8167*Assumptions!$C$12*$B$8</f>
        <v>23.7377431</v>
      </c>
      <c r="G8167" s="0" t="n">
        <f aca="false">C8167*Assumptions!$C$15</f>
        <v>0</v>
      </c>
      <c r="H8167" s="0" t="n">
        <f aca="false">MIN(F8167,G8167)</f>
        <v>0</v>
      </c>
      <c r="I8167" s="0" t="n">
        <f aca="false">IF(C8167=1,MIN(G8167-H8167,Assumptions!$C$13,P8166),0)</f>
        <v>0</v>
      </c>
      <c r="J8167" s="0" t="n">
        <f aca="false">H8167+I8167</f>
        <v>0</v>
      </c>
      <c r="K8167" s="0" t="n">
        <f aca="false">MIN(IF(C8167=1,F8167-H8167,F8167),Assumptions!$C$13,MAX(0,($B$5-P8166)/$B$6))</f>
        <v>0</v>
      </c>
      <c r="L8167" s="0" t="n">
        <f aca="false">IF(C8167=1,0,MIN(F8167-K8167,Assumptions!$C$15,MAX(0,$B$10-O8166-M8167)))</f>
        <v>0</v>
      </c>
      <c r="M8167" s="0" t="n">
        <f aca="false">'Profiles 8760'!H8156</f>
        <v>20400</v>
      </c>
      <c r="N8167" s="0" t="n">
        <f aca="false">J8167+L8167</f>
        <v>0</v>
      </c>
      <c r="O8167" s="0" t="n">
        <f aca="false">O8166+N8167</f>
        <v>751008</v>
      </c>
      <c r="P8167" s="0" t="n">
        <f aca="false">MIN($B$5,P8166+K8167*$B$6-I8167)</f>
        <v>510.81</v>
      </c>
      <c r="Q8167" s="0" t="n">
        <f aca="false">MAX(0,F8167-H8167-K8167-L8167)</f>
        <v>23.7377431</v>
      </c>
    </row>
    <row r="8168" customFormat="false" ht="15" hidden="false" customHeight="false" outlineLevel="0" collapsed="false">
      <c r="A8168" s="0" t="n">
        <f aca="false">'Profiles 8760'!A8157</f>
        <v>8155</v>
      </c>
      <c r="B8168" s="0" t="n">
        <f aca="false">'Profiles 8760'!B8157</f>
        <v>12</v>
      </c>
      <c r="C8168" s="0" t="n">
        <f aca="false">'Profiles 8760'!E8157</f>
        <v>0</v>
      </c>
      <c r="D8168" s="0" t="n">
        <f aca="false">'Profiles 8760'!F8157</f>
        <v>0</v>
      </c>
      <c r="E8168" s="0" t="n">
        <f aca="false">'Profiles 8760'!G8157</f>
        <v>0.187972</v>
      </c>
      <c r="F8168" s="0" t="n">
        <f aca="false">D8168*Assumptions!$C$11*$B$7+E8168*Assumptions!$C$12*$B$8</f>
        <v>7.6880548</v>
      </c>
      <c r="G8168" s="0" t="n">
        <f aca="false">C8168*Assumptions!$C$15</f>
        <v>0</v>
      </c>
      <c r="H8168" s="0" t="n">
        <f aca="false">MIN(F8168,G8168)</f>
        <v>0</v>
      </c>
      <c r="I8168" s="0" t="n">
        <f aca="false">IF(C8168=1,MIN(G8168-H8168,Assumptions!$C$13,P8167),0)</f>
        <v>0</v>
      </c>
      <c r="J8168" s="0" t="n">
        <f aca="false">H8168+I8168</f>
        <v>0</v>
      </c>
      <c r="K8168" s="0" t="n">
        <f aca="false">MIN(IF(C8168=1,F8168-H8168,F8168),Assumptions!$C$13,MAX(0,($B$5-P8167)/$B$6))</f>
        <v>0</v>
      </c>
      <c r="L8168" s="0" t="n">
        <f aca="false">IF(C8168=1,0,MIN(F8168-K8168,Assumptions!$C$15,MAX(0,$B$10-O8167-M8168)))</f>
        <v>0</v>
      </c>
      <c r="M8168" s="0" t="n">
        <f aca="false">'Profiles 8760'!H8157</f>
        <v>20400</v>
      </c>
      <c r="N8168" s="0" t="n">
        <f aca="false">J8168+L8168</f>
        <v>0</v>
      </c>
      <c r="O8168" s="0" t="n">
        <f aca="false">O8167+N8168</f>
        <v>751008</v>
      </c>
      <c r="P8168" s="0" t="n">
        <f aca="false">MIN($B$5,P8167+K8168*$B$6-I8168)</f>
        <v>510.81</v>
      </c>
      <c r="Q8168" s="0" t="n">
        <f aca="false">MAX(0,F8168-H8168-K8168-L8168)</f>
        <v>7.6880548</v>
      </c>
    </row>
    <row r="8169" customFormat="false" ht="15" hidden="false" customHeight="false" outlineLevel="0" collapsed="false">
      <c r="A8169" s="0" t="n">
        <f aca="false">'Profiles 8760'!A8158</f>
        <v>8156</v>
      </c>
      <c r="B8169" s="0" t="n">
        <f aca="false">'Profiles 8760'!B8158</f>
        <v>12</v>
      </c>
      <c r="C8169" s="0" t="n">
        <f aca="false">'Profiles 8760'!E8158</f>
        <v>1</v>
      </c>
      <c r="D8169" s="0" t="n">
        <f aca="false">'Profiles 8760'!F8158</f>
        <v>0</v>
      </c>
      <c r="E8169" s="0" t="n">
        <f aca="false">'Profiles 8760'!G8158</f>
        <v>0.170945</v>
      </c>
      <c r="F8169" s="0" t="n">
        <f aca="false">D8169*Assumptions!$C$11*$B$7+E8169*Assumptions!$C$12*$B$8</f>
        <v>6.9916505</v>
      </c>
      <c r="G8169" s="0" t="n">
        <f aca="false">C8169*Assumptions!$C$15</f>
        <v>200</v>
      </c>
      <c r="H8169" s="0" t="n">
        <f aca="false">MIN(F8169,G8169)</f>
        <v>6.9916505</v>
      </c>
      <c r="I8169" s="0" t="n">
        <f aca="false">IF(C8169=1,MIN(G8169-H8169,Assumptions!$C$13,P8168),0)</f>
        <v>180</v>
      </c>
      <c r="J8169" s="0" t="n">
        <f aca="false">H8169+I8169</f>
        <v>186.9916505</v>
      </c>
      <c r="K8169" s="0" t="n">
        <f aca="false">MIN(IF(C8169=1,F8169-H8169,F8169),Assumptions!$C$13,MAX(0,($B$5-P8168)/$B$6))</f>
        <v>0</v>
      </c>
      <c r="L8169" s="0" t="n">
        <f aca="false">IF(C8169=1,0,MIN(F8169-K8169,Assumptions!$C$15,MAX(0,$B$10-O8168-M8169)))</f>
        <v>0</v>
      </c>
      <c r="M8169" s="0" t="n">
        <f aca="false">'Profiles 8760'!H8158</f>
        <v>20200</v>
      </c>
      <c r="N8169" s="0" t="n">
        <f aca="false">J8169+L8169</f>
        <v>186.9916505</v>
      </c>
      <c r="O8169" s="0" t="n">
        <f aca="false">O8168+N8169</f>
        <v>751194.9916505</v>
      </c>
      <c r="P8169" s="0" t="n">
        <f aca="false">MIN($B$5,P8168+K8169*$B$6-I8169)</f>
        <v>330.81</v>
      </c>
      <c r="Q8169" s="0" t="n">
        <f aca="false">MAX(0,F8169-H8169-K8169-L8169)</f>
        <v>0</v>
      </c>
    </row>
    <row r="8170" customFormat="false" ht="15" hidden="false" customHeight="false" outlineLevel="0" collapsed="false">
      <c r="A8170" s="0" t="n">
        <f aca="false">'Profiles 8760'!A8159</f>
        <v>8157</v>
      </c>
      <c r="B8170" s="0" t="n">
        <f aca="false">'Profiles 8760'!B8159</f>
        <v>12</v>
      </c>
      <c r="C8170" s="0" t="n">
        <f aca="false">'Profiles 8760'!E8159</f>
        <v>1</v>
      </c>
      <c r="D8170" s="0" t="n">
        <f aca="false">'Profiles 8760'!F8159</f>
        <v>0</v>
      </c>
      <c r="E8170" s="0" t="n">
        <f aca="false">'Profiles 8760'!G8159</f>
        <v>0.156317</v>
      </c>
      <c r="F8170" s="0" t="n">
        <f aca="false">D8170*Assumptions!$C$11*$B$7+E8170*Assumptions!$C$12*$B$8</f>
        <v>6.3933653</v>
      </c>
      <c r="G8170" s="0" t="n">
        <f aca="false">C8170*Assumptions!$C$15</f>
        <v>200</v>
      </c>
      <c r="H8170" s="0" t="n">
        <f aca="false">MIN(F8170,G8170)</f>
        <v>6.3933653</v>
      </c>
      <c r="I8170" s="0" t="n">
        <f aca="false">IF(C8170=1,MIN(G8170-H8170,Assumptions!$C$13,P8169),0)</f>
        <v>180</v>
      </c>
      <c r="J8170" s="0" t="n">
        <f aca="false">H8170+I8170</f>
        <v>186.3933653</v>
      </c>
      <c r="K8170" s="0" t="n">
        <f aca="false">MIN(IF(C8170=1,F8170-H8170,F8170),Assumptions!$C$13,MAX(0,($B$5-P8169)/$B$6))</f>
        <v>0</v>
      </c>
      <c r="L8170" s="0" t="n">
        <f aca="false">IF(C8170=1,0,MIN(F8170-K8170,Assumptions!$C$15,MAX(0,$B$10-O8169-M8170)))</f>
        <v>0</v>
      </c>
      <c r="M8170" s="0" t="n">
        <f aca="false">'Profiles 8760'!H8159</f>
        <v>20000</v>
      </c>
      <c r="N8170" s="0" t="n">
        <f aca="false">J8170+L8170</f>
        <v>186.3933653</v>
      </c>
      <c r="O8170" s="0" t="n">
        <f aca="false">O8169+N8170</f>
        <v>751381.3850158</v>
      </c>
      <c r="P8170" s="0" t="n">
        <f aca="false">MIN($B$5,P8169+K8170*$B$6-I8170)</f>
        <v>150.81</v>
      </c>
      <c r="Q8170" s="0" t="n">
        <f aca="false">MAX(0,F8170-H8170-K8170-L8170)</f>
        <v>0</v>
      </c>
    </row>
    <row r="8171" customFormat="false" ht="15" hidden="false" customHeight="false" outlineLevel="0" collapsed="false">
      <c r="A8171" s="0" t="n">
        <f aca="false">'Profiles 8760'!A8160</f>
        <v>8158</v>
      </c>
      <c r="B8171" s="0" t="n">
        <f aca="false">'Profiles 8760'!B8160</f>
        <v>12</v>
      </c>
      <c r="C8171" s="0" t="n">
        <f aca="false">'Profiles 8760'!E8160</f>
        <v>0</v>
      </c>
      <c r="D8171" s="0" t="n">
        <f aca="false">'Profiles 8760'!F8160</f>
        <v>0</v>
      </c>
      <c r="E8171" s="0" t="n">
        <f aca="false">'Profiles 8760'!G8160</f>
        <v>0.152534</v>
      </c>
      <c r="F8171" s="0" t="n">
        <f aca="false">D8171*Assumptions!$C$11*$B$7+E8171*Assumptions!$C$12*$B$8</f>
        <v>6.2386406</v>
      </c>
      <c r="G8171" s="0" t="n">
        <f aca="false">C8171*Assumptions!$C$15</f>
        <v>0</v>
      </c>
      <c r="H8171" s="0" t="n">
        <f aca="false">MIN(F8171,G8171)</f>
        <v>0</v>
      </c>
      <c r="I8171" s="0" t="n">
        <f aca="false">IF(C8171=1,MIN(G8171-H8171,Assumptions!$C$13,P8170),0)</f>
        <v>0</v>
      </c>
      <c r="J8171" s="0" t="n">
        <f aca="false">H8171+I8171</f>
        <v>0</v>
      </c>
      <c r="K8171" s="0" t="n">
        <f aca="false">MIN(IF(C8171=1,F8171-H8171,F8171),Assumptions!$C$13,MAX(0,($B$5-P8170)/$B$6))</f>
        <v>6.2386406</v>
      </c>
      <c r="L8171" s="0" t="n">
        <f aca="false">IF(C8171=1,0,MIN(F8171-K8171,Assumptions!$C$15,MAX(0,$B$10-O8170-M8171)))</f>
        <v>0</v>
      </c>
      <c r="M8171" s="0" t="n">
        <f aca="false">'Profiles 8760'!H8160</f>
        <v>20000</v>
      </c>
      <c r="N8171" s="0" t="n">
        <f aca="false">J8171+L8171</f>
        <v>0</v>
      </c>
      <c r="O8171" s="0" t="n">
        <f aca="false">O8170+N8171</f>
        <v>751381.3850158</v>
      </c>
      <c r="P8171" s="0" t="n">
        <f aca="false">MIN($B$5,P8170+K8171*$B$6-I8171)</f>
        <v>156.21765367208</v>
      </c>
      <c r="Q8171" s="0" t="n">
        <f aca="false">MAX(0,F8171-H8171-K8171-L8171)</f>
        <v>0</v>
      </c>
    </row>
    <row r="8172" customFormat="false" ht="15" hidden="false" customHeight="false" outlineLevel="0" collapsed="false">
      <c r="A8172" s="0" t="n">
        <f aca="false">'Profiles 8760'!A8161</f>
        <v>8159</v>
      </c>
      <c r="B8172" s="0" t="n">
        <f aca="false">'Profiles 8760'!B8161</f>
        <v>12</v>
      </c>
      <c r="C8172" s="0" t="n">
        <f aca="false">'Profiles 8760'!E8161</f>
        <v>0</v>
      </c>
      <c r="D8172" s="0" t="n">
        <f aca="false">'Profiles 8760'!F8161</f>
        <v>0</v>
      </c>
      <c r="E8172" s="0" t="n">
        <f aca="false">'Profiles 8760'!G8161</f>
        <v>0.129783</v>
      </c>
      <c r="F8172" s="0" t="n">
        <f aca="false">D8172*Assumptions!$C$11*$B$7+E8172*Assumptions!$C$12*$B$8</f>
        <v>5.3081247</v>
      </c>
      <c r="G8172" s="0" t="n">
        <f aca="false">C8172*Assumptions!$C$15</f>
        <v>0</v>
      </c>
      <c r="H8172" s="0" t="n">
        <f aca="false">MIN(F8172,G8172)</f>
        <v>0</v>
      </c>
      <c r="I8172" s="0" t="n">
        <f aca="false">IF(C8172=1,MIN(G8172-H8172,Assumptions!$C$13,P8171),0)</f>
        <v>0</v>
      </c>
      <c r="J8172" s="0" t="n">
        <f aca="false">H8172+I8172</f>
        <v>0</v>
      </c>
      <c r="K8172" s="0" t="n">
        <f aca="false">MIN(IF(C8172=1,F8172-H8172,F8172),Assumptions!$C$13,MAX(0,($B$5-P8171)/$B$6))</f>
        <v>5.3081247</v>
      </c>
      <c r="L8172" s="0" t="n">
        <f aca="false">IF(C8172=1,0,MIN(F8172-K8172,Assumptions!$C$15,MAX(0,$B$10-O8171-M8172)))</f>
        <v>0</v>
      </c>
      <c r="M8172" s="0" t="n">
        <f aca="false">'Profiles 8760'!H8161</f>
        <v>20000</v>
      </c>
      <c r="N8172" s="0" t="n">
        <f aca="false">J8172+L8172</f>
        <v>0</v>
      </c>
      <c r="O8172" s="0" t="n">
        <f aca="false">O8171+N8172</f>
        <v>751381.3850158</v>
      </c>
      <c r="P8172" s="0" t="n">
        <f aca="false">MIN($B$5,P8171+K8172*$B$6-I8172)</f>
        <v>160.81873616204</v>
      </c>
      <c r="Q8172" s="0" t="n">
        <f aca="false">MAX(0,F8172-H8172-K8172-L8172)</f>
        <v>0</v>
      </c>
    </row>
    <row r="8173" customFormat="false" ht="15" hidden="false" customHeight="false" outlineLevel="0" collapsed="false">
      <c r="A8173" s="0" t="n">
        <f aca="false">'Profiles 8760'!A8162</f>
        <v>8160</v>
      </c>
      <c r="B8173" s="0" t="n">
        <f aca="false">'Profiles 8760'!B8162</f>
        <v>12</v>
      </c>
      <c r="C8173" s="0" t="n">
        <f aca="false">'Profiles 8760'!E8162</f>
        <v>0</v>
      </c>
      <c r="D8173" s="0" t="n">
        <f aca="false">'Profiles 8760'!F8162</f>
        <v>0</v>
      </c>
      <c r="E8173" s="0" t="n">
        <f aca="false">'Profiles 8760'!G8162</f>
        <v>0.093842</v>
      </c>
      <c r="F8173" s="0" t="n">
        <f aca="false">D8173*Assumptions!$C$11*$B$7+E8173*Assumptions!$C$12*$B$8</f>
        <v>3.8381378</v>
      </c>
      <c r="G8173" s="0" t="n">
        <f aca="false">C8173*Assumptions!$C$15</f>
        <v>0</v>
      </c>
      <c r="H8173" s="0" t="n">
        <f aca="false">MIN(F8173,G8173)</f>
        <v>0</v>
      </c>
      <c r="I8173" s="0" t="n">
        <f aca="false">IF(C8173=1,MIN(G8173-H8173,Assumptions!$C$13,P8172),0)</f>
        <v>0</v>
      </c>
      <c r="J8173" s="0" t="n">
        <f aca="false">H8173+I8173</f>
        <v>0</v>
      </c>
      <c r="K8173" s="0" t="n">
        <f aca="false">MIN(IF(C8173=1,F8173-H8173,F8173),Assumptions!$C$13,MAX(0,($B$5-P8172)/$B$6))</f>
        <v>3.8381378</v>
      </c>
      <c r="L8173" s="0" t="n">
        <f aca="false">IF(C8173=1,0,MIN(F8173-K8173,Assumptions!$C$15,MAX(0,$B$10-O8172-M8173)))</f>
        <v>0</v>
      </c>
      <c r="M8173" s="0" t="n">
        <f aca="false">'Profiles 8760'!H8162</f>
        <v>20000</v>
      </c>
      <c r="N8173" s="0" t="n">
        <f aca="false">J8173+L8173</f>
        <v>0</v>
      </c>
      <c r="O8173" s="0" t="n">
        <f aca="false">O8172+N8173</f>
        <v>751381.3850158</v>
      </c>
      <c r="P8173" s="0" t="n">
        <f aca="false">MIN($B$5,P8172+K8173*$B$6-I8173)</f>
        <v>164.14563400708</v>
      </c>
      <c r="Q8173" s="0" t="n">
        <f aca="false">MAX(0,F8173-H8173-K8173-L8173)</f>
        <v>0</v>
      </c>
    </row>
    <row r="8174" customFormat="false" ht="15" hidden="false" customHeight="false" outlineLevel="0" collapsed="false">
      <c r="A8174" s="0" t="n">
        <f aca="false">'Profiles 8760'!A8163</f>
        <v>8161</v>
      </c>
      <c r="B8174" s="0" t="n">
        <f aca="false">'Profiles 8760'!B8163</f>
        <v>12</v>
      </c>
      <c r="C8174" s="0" t="n">
        <f aca="false">'Profiles 8760'!E8163</f>
        <v>0</v>
      </c>
      <c r="D8174" s="0" t="n">
        <f aca="false">'Profiles 8760'!F8163</f>
        <v>0</v>
      </c>
      <c r="E8174" s="0" t="n">
        <f aca="false">'Profiles 8760'!G8163</f>
        <v>0.15798</v>
      </c>
      <c r="F8174" s="0" t="n">
        <f aca="false">D8174*Assumptions!$C$11*$B$7+E8174*Assumptions!$C$12*$B$8</f>
        <v>6.461382</v>
      </c>
      <c r="G8174" s="0" t="n">
        <f aca="false">C8174*Assumptions!$C$15</f>
        <v>0</v>
      </c>
      <c r="H8174" s="0" t="n">
        <f aca="false">MIN(F8174,G8174)</f>
        <v>0</v>
      </c>
      <c r="I8174" s="0" t="n">
        <f aca="false">IF(C8174=1,MIN(G8174-H8174,Assumptions!$C$13,P8173),0)</f>
        <v>0</v>
      </c>
      <c r="J8174" s="0" t="n">
        <f aca="false">H8174+I8174</f>
        <v>0</v>
      </c>
      <c r="K8174" s="0" t="n">
        <f aca="false">MIN(IF(C8174=1,F8174-H8174,F8174),Assumptions!$C$13,MAX(0,($B$5-P8173)/$B$6))</f>
        <v>6.461382</v>
      </c>
      <c r="L8174" s="0" t="n">
        <f aca="false">IF(C8174=1,0,MIN(F8174-K8174,Assumptions!$C$15,MAX(0,$B$10-O8173-M8174)))</f>
        <v>0</v>
      </c>
      <c r="M8174" s="0" t="n">
        <f aca="false">'Profiles 8760'!H8163</f>
        <v>20000</v>
      </c>
      <c r="N8174" s="0" t="n">
        <f aca="false">J8174+L8174</f>
        <v>0</v>
      </c>
      <c r="O8174" s="0" t="n">
        <f aca="false">O8173+N8174</f>
        <v>751381.3850158</v>
      </c>
      <c r="P8174" s="0" t="n">
        <f aca="false">MIN($B$5,P8173+K8174*$B$6-I8174)</f>
        <v>169.74635992468</v>
      </c>
      <c r="Q8174" s="0" t="n">
        <f aca="false">MAX(0,F8174-H8174-K8174-L8174)</f>
        <v>0</v>
      </c>
    </row>
    <row r="8175" customFormat="false" ht="15" hidden="false" customHeight="false" outlineLevel="0" collapsed="false">
      <c r="A8175" s="0" t="n">
        <f aca="false">'Profiles 8760'!A8164</f>
        <v>8162</v>
      </c>
      <c r="B8175" s="0" t="n">
        <f aca="false">'Profiles 8760'!B8164</f>
        <v>12</v>
      </c>
      <c r="C8175" s="0" t="n">
        <f aca="false">'Profiles 8760'!E8164</f>
        <v>0</v>
      </c>
      <c r="D8175" s="0" t="n">
        <f aca="false">'Profiles 8760'!F8164</f>
        <v>0</v>
      </c>
      <c r="E8175" s="0" t="n">
        <f aca="false">'Profiles 8760'!G8164</f>
        <v>0.135332</v>
      </c>
      <c r="F8175" s="0" t="n">
        <f aca="false">D8175*Assumptions!$C$11*$B$7+E8175*Assumptions!$C$12*$B$8</f>
        <v>5.5350788</v>
      </c>
      <c r="G8175" s="0" t="n">
        <f aca="false">C8175*Assumptions!$C$15</f>
        <v>0</v>
      </c>
      <c r="H8175" s="0" t="n">
        <f aca="false">MIN(F8175,G8175)</f>
        <v>0</v>
      </c>
      <c r="I8175" s="0" t="n">
        <f aca="false">IF(C8175=1,MIN(G8175-H8175,Assumptions!$C$13,P8174),0)</f>
        <v>0</v>
      </c>
      <c r="J8175" s="0" t="n">
        <f aca="false">H8175+I8175</f>
        <v>0</v>
      </c>
      <c r="K8175" s="0" t="n">
        <f aca="false">MIN(IF(C8175=1,F8175-H8175,F8175),Assumptions!$C$13,MAX(0,($B$5-P8174)/$B$6))</f>
        <v>5.5350788</v>
      </c>
      <c r="L8175" s="0" t="n">
        <f aca="false">IF(C8175=1,0,MIN(F8175-K8175,Assumptions!$C$15,MAX(0,$B$10-O8174-M8175)))</f>
        <v>0</v>
      </c>
      <c r="M8175" s="0" t="n">
        <f aca="false">'Profiles 8760'!H8164</f>
        <v>20000</v>
      </c>
      <c r="N8175" s="0" t="n">
        <f aca="false">J8175+L8175</f>
        <v>0</v>
      </c>
      <c r="O8175" s="0" t="n">
        <f aca="false">O8174+N8175</f>
        <v>751381.3850158</v>
      </c>
      <c r="P8175" s="0" t="n">
        <f aca="false">MIN($B$5,P8174+K8175*$B$6-I8175)</f>
        <v>174.54416622852</v>
      </c>
      <c r="Q8175" s="0" t="n">
        <f aca="false">MAX(0,F8175-H8175-K8175-L8175)</f>
        <v>0</v>
      </c>
    </row>
    <row r="8176" customFormat="false" ht="15" hidden="false" customHeight="false" outlineLevel="0" collapsed="false">
      <c r="A8176" s="0" t="n">
        <f aca="false">'Profiles 8760'!A8165</f>
        <v>8163</v>
      </c>
      <c r="B8176" s="0" t="n">
        <f aca="false">'Profiles 8760'!B8165</f>
        <v>12</v>
      </c>
      <c r="C8176" s="0" t="n">
        <f aca="false">'Profiles 8760'!E8165</f>
        <v>0</v>
      </c>
      <c r="D8176" s="0" t="n">
        <f aca="false">'Profiles 8760'!F8165</f>
        <v>0</v>
      </c>
      <c r="E8176" s="0" t="n">
        <f aca="false">'Profiles 8760'!G8165</f>
        <v>0.185741</v>
      </c>
      <c r="F8176" s="0" t="n">
        <f aca="false">D8176*Assumptions!$C$11*$B$7+E8176*Assumptions!$C$12*$B$8</f>
        <v>7.5968069</v>
      </c>
      <c r="G8176" s="0" t="n">
        <f aca="false">C8176*Assumptions!$C$15</f>
        <v>0</v>
      </c>
      <c r="H8176" s="0" t="n">
        <f aca="false">MIN(F8176,G8176)</f>
        <v>0</v>
      </c>
      <c r="I8176" s="0" t="n">
        <f aca="false">IF(C8176=1,MIN(G8176-H8176,Assumptions!$C$13,P8175),0)</f>
        <v>0</v>
      </c>
      <c r="J8176" s="0" t="n">
        <f aca="false">H8176+I8176</f>
        <v>0</v>
      </c>
      <c r="K8176" s="0" t="n">
        <f aca="false">MIN(IF(C8176=1,F8176-H8176,F8176),Assumptions!$C$13,MAX(0,($B$5-P8175)/$B$6))</f>
        <v>7.5968069</v>
      </c>
      <c r="L8176" s="0" t="n">
        <f aca="false">IF(C8176=1,0,MIN(F8176-K8176,Assumptions!$C$15,MAX(0,$B$10-O8175-M8176)))</f>
        <v>0</v>
      </c>
      <c r="M8176" s="0" t="n">
        <f aca="false">'Profiles 8760'!H8165</f>
        <v>20000</v>
      </c>
      <c r="N8176" s="0" t="n">
        <f aca="false">J8176+L8176</f>
        <v>0</v>
      </c>
      <c r="O8176" s="0" t="n">
        <f aca="false">O8175+N8176</f>
        <v>751381.3850158</v>
      </c>
      <c r="P8176" s="0" t="n">
        <f aca="false">MIN($B$5,P8175+K8176*$B$6-I8176)</f>
        <v>181.12907844944</v>
      </c>
      <c r="Q8176" s="0" t="n">
        <f aca="false">MAX(0,F8176-H8176-K8176-L8176)</f>
        <v>0</v>
      </c>
    </row>
    <row r="8177" customFormat="false" ht="15" hidden="false" customHeight="false" outlineLevel="0" collapsed="false">
      <c r="A8177" s="0" t="n">
        <f aca="false">'Profiles 8760'!A8166</f>
        <v>8164</v>
      </c>
      <c r="B8177" s="0" t="n">
        <f aca="false">'Profiles 8760'!B8166</f>
        <v>12</v>
      </c>
      <c r="C8177" s="0" t="n">
        <f aca="false">'Profiles 8760'!E8166</f>
        <v>0</v>
      </c>
      <c r="D8177" s="0" t="n">
        <f aca="false">'Profiles 8760'!F8166</f>
        <v>0</v>
      </c>
      <c r="E8177" s="0" t="n">
        <f aca="false">'Profiles 8760'!G8166</f>
        <v>0.166853</v>
      </c>
      <c r="F8177" s="0" t="n">
        <f aca="false">D8177*Assumptions!$C$11*$B$7+E8177*Assumptions!$C$12*$B$8</f>
        <v>6.8242877</v>
      </c>
      <c r="G8177" s="0" t="n">
        <f aca="false">C8177*Assumptions!$C$15</f>
        <v>0</v>
      </c>
      <c r="H8177" s="0" t="n">
        <f aca="false">MIN(F8177,G8177)</f>
        <v>0</v>
      </c>
      <c r="I8177" s="0" t="n">
        <f aca="false">IF(C8177=1,MIN(G8177-H8177,Assumptions!$C$13,P8176),0)</f>
        <v>0</v>
      </c>
      <c r="J8177" s="0" t="n">
        <f aca="false">H8177+I8177</f>
        <v>0</v>
      </c>
      <c r="K8177" s="0" t="n">
        <f aca="false">MIN(IF(C8177=1,F8177-H8177,F8177),Assumptions!$C$13,MAX(0,($B$5-P8176)/$B$6))</f>
        <v>6.8242877</v>
      </c>
      <c r="L8177" s="0" t="n">
        <f aca="false">IF(C8177=1,0,MIN(F8177-K8177,Assumptions!$C$15,MAX(0,$B$10-O8176-M8177)))</f>
        <v>0</v>
      </c>
      <c r="M8177" s="0" t="n">
        <f aca="false">'Profiles 8760'!H8166</f>
        <v>20000</v>
      </c>
      <c r="N8177" s="0" t="n">
        <f aca="false">J8177+L8177</f>
        <v>0</v>
      </c>
      <c r="O8177" s="0" t="n">
        <f aca="false">O8176+N8177</f>
        <v>751381.3850158</v>
      </c>
      <c r="P8177" s="0" t="n">
        <f aca="false">MIN($B$5,P8176+K8177*$B$6-I8177)</f>
        <v>187.0443710278</v>
      </c>
      <c r="Q8177" s="0" t="n">
        <f aca="false">MAX(0,F8177-H8177-K8177-L8177)</f>
        <v>0</v>
      </c>
    </row>
    <row r="8178" customFormat="false" ht="15" hidden="false" customHeight="false" outlineLevel="0" collapsed="false">
      <c r="A8178" s="0" t="n">
        <f aca="false">'Profiles 8760'!A8167</f>
        <v>8165</v>
      </c>
      <c r="B8178" s="0" t="n">
        <f aca="false">'Profiles 8760'!B8167</f>
        <v>12</v>
      </c>
      <c r="C8178" s="0" t="n">
        <f aca="false">'Profiles 8760'!E8167</f>
        <v>0</v>
      </c>
      <c r="D8178" s="0" t="n">
        <f aca="false">'Profiles 8760'!F8167</f>
        <v>0</v>
      </c>
      <c r="E8178" s="0" t="n">
        <f aca="false">'Profiles 8760'!G8167</f>
        <v>0.169558</v>
      </c>
      <c r="F8178" s="0" t="n">
        <f aca="false">D8178*Assumptions!$C$11*$B$7+E8178*Assumptions!$C$12*$B$8</f>
        <v>6.9349222</v>
      </c>
      <c r="G8178" s="0" t="n">
        <f aca="false">C8178*Assumptions!$C$15</f>
        <v>0</v>
      </c>
      <c r="H8178" s="0" t="n">
        <f aca="false">MIN(F8178,G8178)</f>
        <v>0</v>
      </c>
      <c r="I8178" s="0" t="n">
        <f aca="false">IF(C8178=1,MIN(G8178-H8178,Assumptions!$C$13,P8177),0)</f>
        <v>0</v>
      </c>
      <c r="J8178" s="0" t="n">
        <f aca="false">H8178+I8178</f>
        <v>0</v>
      </c>
      <c r="K8178" s="0" t="n">
        <f aca="false">MIN(IF(C8178=1,F8178-H8178,F8178),Assumptions!$C$13,MAX(0,($B$5-P8177)/$B$6))</f>
        <v>6.9349222</v>
      </c>
      <c r="L8178" s="0" t="n">
        <f aca="false">IF(C8178=1,0,MIN(F8178-K8178,Assumptions!$C$15,MAX(0,$B$10-O8177-M8178)))</f>
        <v>0</v>
      </c>
      <c r="M8178" s="0" t="n">
        <f aca="false">'Profiles 8760'!H8167</f>
        <v>20000</v>
      </c>
      <c r="N8178" s="0" t="n">
        <f aca="false">J8178+L8178</f>
        <v>0</v>
      </c>
      <c r="O8178" s="0" t="n">
        <f aca="false">O8177+N8178</f>
        <v>751381.3850158</v>
      </c>
      <c r="P8178" s="0" t="n">
        <f aca="false">MIN($B$5,P8177+K8178*$B$6-I8178)</f>
        <v>193.05556159076</v>
      </c>
      <c r="Q8178" s="0" t="n">
        <f aca="false">MAX(0,F8178-H8178-K8178-L8178)</f>
        <v>0</v>
      </c>
    </row>
    <row r="8179" customFormat="false" ht="15" hidden="false" customHeight="false" outlineLevel="0" collapsed="false">
      <c r="A8179" s="0" t="n">
        <f aca="false">'Profiles 8760'!A8168</f>
        <v>8166</v>
      </c>
      <c r="B8179" s="0" t="n">
        <f aca="false">'Profiles 8760'!B8168</f>
        <v>12</v>
      </c>
      <c r="C8179" s="0" t="n">
        <f aca="false">'Profiles 8760'!E8168</f>
        <v>0</v>
      </c>
      <c r="D8179" s="0" t="n">
        <f aca="false">'Profiles 8760'!F8168</f>
        <v>0</v>
      </c>
      <c r="E8179" s="0" t="n">
        <f aca="false">'Profiles 8760'!G8168</f>
        <v>0.152379</v>
      </c>
      <c r="F8179" s="0" t="n">
        <f aca="false">D8179*Assumptions!$C$11*$B$7+E8179*Assumptions!$C$12*$B$8</f>
        <v>6.2323011</v>
      </c>
      <c r="G8179" s="0" t="n">
        <f aca="false">C8179*Assumptions!$C$15</f>
        <v>0</v>
      </c>
      <c r="H8179" s="0" t="n">
        <f aca="false">MIN(F8179,G8179)</f>
        <v>0</v>
      </c>
      <c r="I8179" s="0" t="n">
        <f aca="false">IF(C8179=1,MIN(G8179-H8179,Assumptions!$C$13,P8178),0)</f>
        <v>0</v>
      </c>
      <c r="J8179" s="0" t="n">
        <f aca="false">H8179+I8179</f>
        <v>0</v>
      </c>
      <c r="K8179" s="0" t="n">
        <f aca="false">MIN(IF(C8179=1,F8179-H8179,F8179),Assumptions!$C$13,MAX(0,($B$5-P8178)/$B$6))</f>
        <v>6.2323011</v>
      </c>
      <c r="L8179" s="0" t="n">
        <f aca="false">IF(C8179=1,0,MIN(F8179-K8179,Assumptions!$C$15,MAX(0,$B$10-O8178-M8179)))</f>
        <v>0</v>
      </c>
      <c r="M8179" s="0" t="n">
        <f aca="false">'Profiles 8760'!H8168</f>
        <v>20000</v>
      </c>
      <c r="N8179" s="0" t="n">
        <f aca="false">J8179+L8179</f>
        <v>0</v>
      </c>
      <c r="O8179" s="0" t="n">
        <f aca="false">O8178+N8179</f>
        <v>751381.3850158</v>
      </c>
      <c r="P8179" s="0" t="n">
        <f aca="false">MIN($B$5,P8178+K8179*$B$6-I8179)</f>
        <v>198.45772018424</v>
      </c>
      <c r="Q8179" s="0" t="n">
        <f aca="false">MAX(0,F8179-H8179-K8179-L8179)</f>
        <v>0</v>
      </c>
    </row>
    <row r="8180" customFormat="false" ht="15" hidden="false" customHeight="false" outlineLevel="0" collapsed="false">
      <c r="A8180" s="0" t="n">
        <f aca="false">'Profiles 8760'!A8169</f>
        <v>8167</v>
      </c>
      <c r="B8180" s="0" t="n">
        <f aca="false">'Profiles 8760'!B8169</f>
        <v>12</v>
      </c>
      <c r="C8180" s="0" t="n">
        <f aca="false">'Profiles 8760'!E8169</f>
        <v>0</v>
      </c>
      <c r="D8180" s="0" t="n">
        <f aca="false">'Profiles 8760'!F8169</f>
        <v>0</v>
      </c>
      <c r="E8180" s="0" t="n">
        <f aca="false">'Profiles 8760'!G8169</f>
        <v>0.165441</v>
      </c>
      <c r="F8180" s="0" t="n">
        <f aca="false">D8180*Assumptions!$C$11*$B$7+E8180*Assumptions!$C$12*$B$8</f>
        <v>6.7665369</v>
      </c>
      <c r="G8180" s="0" t="n">
        <f aca="false">C8180*Assumptions!$C$15</f>
        <v>0</v>
      </c>
      <c r="H8180" s="0" t="n">
        <f aca="false">MIN(F8180,G8180)</f>
        <v>0</v>
      </c>
      <c r="I8180" s="0" t="n">
        <f aca="false">IF(C8180=1,MIN(G8180-H8180,Assumptions!$C$13,P8179),0)</f>
        <v>0</v>
      </c>
      <c r="J8180" s="0" t="n">
        <f aca="false">H8180+I8180</f>
        <v>0</v>
      </c>
      <c r="K8180" s="0" t="n">
        <f aca="false">MIN(IF(C8180=1,F8180-H8180,F8180),Assumptions!$C$13,MAX(0,($B$5-P8179)/$B$6))</f>
        <v>6.7665369</v>
      </c>
      <c r="L8180" s="0" t="n">
        <f aca="false">IF(C8180=1,0,MIN(F8180-K8180,Assumptions!$C$15,MAX(0,$B$10-O8179-M8180)))</f>
        <v>0</v>
      </c>
      <c r="M8180" s="0" t="n">
        <f aca="false">'Profiles 8760'!H8169</f>
        <v>20000</v>
      </c>
      <c r="N8180" s="0" t="n">
        <f aca="false">J8180+L8180</f>
        <v>0</v>
      </c>
      <c r="O8180" s="0" t="n">
        <f aca="false">O8179+N8180</f>
        <v>751381.3850158</v>
      </c>
      <c r="P8180" s="0" t="n">
        <f aca="false">MIN($B$5,P8179+K8180*$B$6-I8180)</f>
        <v>204.32295436916</v>
      </c>
      <c r="Q8180" s="0" t="n">
        <f aca="false">MAX(0,F8180-H8180-K8180-L8180)</f>
        <v>0</v>
      </c>
    </row>
    <row r="8181" customFormat="false" ht="15" hidden="false" customHeight="false" outlineLevel="0" collapsed="false">
      <c r="A8181" s="0" t="n">
        <f aca="false">'Profiles 8760'!A8170</f>
        <v>8168</v>
      </c>
      <c r="B8181" s="0" t="n">
        <f aca="false">'Profiles 8760'!B8170</f>
        <v>12</v>
      </c>
      <c r="C8181" s="0" t="n">
        <f aca="false">'Profiles 8760'!E8170</f>
        <v>1</v>
      </c>
      <c r="D8181" s="0" t="n">
        <f aca="false">'Profiles 8760'!F8170</f>
        <v>0.045907</v>
      </c>
      <c r="E8181" s="0" t="n">
        <f aca="false">'Profiles 8760'!G8170</f>
        <v>0.192651</v>
      </c>
      <c r="F8181" s="0" t="n">
        <f aca="false">D8181*Assumptions!$C$11*$B$7+E8181*Assumptions!$C$12*$B$8</f>
        <v>21.1373675</v>
      </c>
      <c r="G8181" s="0" t="n">
        <f aca="false">C8181*Assumptions!$C$15</f>
        <v>200</v>
      </c>
      <c r="H8181" s="0" t="n">
        <f aca="false">MIN(F8181,G8181)</f>
        <v>21.1373675</v>
      </c>
      <c r="I8181" s="0" t="n">
        <f aca="false">IF(C8181=1,MIN(G8181-H8181,Assumptions!$C$13,P8180),0)</f>
        <v>178.8626325</v>
      </c>
      <c r="J8181" s="0" t="n">
        <f aca="false">H8181+I8181</f>
        <v>200</v>
      </c>
      <c r="K8181" s="0" t="n">
        <f aca="false">MIN(IF(C8181=1,F8181-H8181,F8181),Assumptions!$C$13,MAX(0,($B$5-P8180)/$B$6))</f>
        <v>0</v>
      </c>
      <c r="L8181" s="0" t="n">
        <f aca="false">IF(C8181=1,0,MIN(F8181-K8181,Assumptions!$C$15,MAX(0,$B$10-O8180-M8181)))</f>
        <v>0</v>
      </c>
      <c r="M8181" s="0" t="n">
        <f aca="false">'Profiles 8760'!H8170</f>
        <v>19800</v>
      </c>
      <c r="N8181" s="0" t="n">
        <f aca="false">J8181+L8181</f>
        <v>200</v>
      </c>
      <c r="O8181" s="0" t="n">
        <f aca="false">O8180+N8181</f>
        <v>751581.3850158</v>
      </c>
      <c r="P8181" s="0" t="n">
        <f aca="false">MIN($B$5,P8180+K8181*$B$6-I8181)</f>
        <v>25.46032186916</v>
      </c>
      <c r="Q8181" s="0" t="n">
        <f aca="false">MAX(0,F8181-H8181-K8181-L8181)</f>
        <v>0</v>
      </c>
    </row>
    <row r="8182" customFormat="false" ht="15" hidden="false" customHeight="false" outlineLevel="0" collapsed="false">
      <c r="A8182" s="0" t="n">
        <f aca="false">'Profiles 8760'!A8171</f>
        <v>8169</v>
      </c>
      <c r="B8182" s="0" t="n">
        <f aca="false">'Profiles 8760'!B8171</f>
        <v>12</v>
      </c>
      <c r="C8182" s="0" t="n">
        <f aca="false">'Profiles 8760'!E8171</f>
        <v>1</v>
      </c>
      <c r="D8182" s="0" t="n">
        <f aca="false">'Profiles 8760'!F8171</f>
        <v>0.321944</v>
      </c>
      <c r="E8182" s="0" t="n">
        <f aca="false">'Profiles 8760'!G8171</f>
        <v>0.258421</v>
      </c>
      <c r="F8182" s="0" t="n">
        <f aca="false">D8182*Assumptions!$C$11*$B$7+E8182*Assumptions!$C$12*$B$8</f>
        <v>103.5468461</v>
      </c>
      <c r="G8182" s="0" t="n">
        <f aca="false">C8182*Assumptions!$C$15</f>
        <v>200</v>
      </c>
      <c r="H8182" s="0" t="n">
        <f aca="false">MIN(F8182,G8182)</f>
        <v>103.5468461</v>
      </c>
      <c r="I8182" s="0" t="n">
        <f aca="false">IF(C8182=1,MIN(G8182-H8182,Assumptions!$C$13,P8181),0)</f>
        <v>25.46032186916</v>
      </c>
      <c r="J8182" s="0" t="n">
        <f aca="false">H8182+I8182</f>
        <v>129.00716796916</v>
      </c>
      <c r="K8182" s="0" t="n">
        <f aca="false">MIN(IF(C8182=1,F8182-H8182,F8182),Assumptions!$C$13,MAX(0,($B$5-P8181)/$B$6))</f>
        <v>0</v>
      </c>
      <c r="L8182" s="0" t="n">
        <f aca="false">IF(C8182=1,0,MIN(F8182-K8182,Assumptions!$C$15,MAX(0,$B$10-O8181-M8182)))</f>
        <v>0</v>
      </c>
      <c r="M8182" s="0" t="n">
        <f aca="false">'Profiles 8760'!H8171</f>
        <v>19600</v>
      </c>
      <c r="N8182" s="0" t="n">
        <f aca="false">J8182+L8182</f>
        <v>129.00716796916</v>
      </c>
      <c r="O8182" s="0" t="n">
        <f aca="false">O8181+N8182</f>
        <v>751710.392183769</v>
      </c>
      <c r="P8182" s="0" t="n">
        <f aca="false">MIN($B$5,P8181+K8182*$B$6-I8182)</f>
        <v>0</v>
      </c>
      <c r="Q8182" s="0" t="n">
        <f aca="false">MAX(0,F8182-H8182-K8182-L8182)</f>
        <v>0</v>
      </c>
    </row>
    <row r="8183" customFormat="false" ht="15" hidden="false" customHeight="false" outlineLevel="0" collapsed="false">
      <c r="A8183" s="0" t="n">
        <f aca="false">'Profiles 8760'!A8172</f>
        <v>8170</v>
      </c>
      <c r="B8183" s="0" t="n">
        <f aca="false">'Profiles 8760'!B8172</f>
        <v>12</v>
      </c>
      <c r="C8183" s="0" t="n">
        <f aca="false">'Profiles 8760'!E8172</f>
        <v>0</v>
      </c>
      <c r="D8183" s="0" t="n">
        <f aca="false">'Profiles 8760'!F8172</f>
        <v>0.646751</v>
      </c>
      <c r="E8183" s="0" t="n">
        <f aca="false">'Profiles 8760'!G8172</f>
        <v>0.265508</v>
      </c>
      <c r="F8183" s="0" t="n">
        <f aca="false">D8183*Assumptions!$C$11*$B$7+E8183*Assumptions!$C$12*$B$8</f>
        <v>197.640966</v>
      </c>
      <c r="G8183" s="0" t="n">
        <f aca="false">C8183*Assumptions!$C$15</f>
        <v>0</v>
      </c>
      <c r="H8183" s="0" t="n">
        <f aca="false">MIN(F8183,G8183)</f>
        <v>0</v>
      </c>
      <c r="I8183" s="0" t="n">
        <f aca="false">IF(C8183=1,MIN(G8183-H8183,Assumptions!$C$13,P8182),0)</f>
        <v>0</v>
      </c>
      <c r="J8183" s="0" t="n">
        <f aca="false">H8183+I8183</f>
        <v>0</v>
      </c>
      <c r="K8183" s="0" t="n">
        <f aca="false">MIN(IF(C8183=1,F8183-H8183,F8183),Assumptions!$C$13,MAX(0,($B$5-P8182)/$B$6))</f>
        <v>180</v>
      </c>
      <c r="L8183" s="0" t="n">
        <f aca="false">IF(C8183=1,0,MIN(F8183-K8183,Assumptions!$C$15,MAX(0,$B$10-O8182-M8183)))</f>
        <v>17.640966</v>
      </c>
      <c r="M8183" s="0" t="n">
        <f aca="false">'Profiles 8760'!H8172</f>
        <v>19600</v>
      </c>
      <c r="N8183" s="0" t="n">
        <f aca="false">J8183+L8183</f>
        <v>17.640966</v>
      </c>
      <c r="O8183" s="0" t="n">
        <f aca="false">O8182+N8183</f>
        <v>751728.033149769</v>
      </c>
      <c r="P8183" s="0" t="n">
        <f aca="false">MIN($B$5,P8182+K8183*$B$6-I8183)</f>
        <v>156.024</v>
      </c>
      <c r="Q8183" s="0" t="n">
        <f aca="false">MAX(0,F8183-H8183-K8183-L8183)</f>
        <v>0</v>
      </c>
    </row>
    <row r="8184" customFormat="false" ht="15" hidden="false" customHeight="false" outlineLevel="0" collapsed="false">
      <c r="A8184" s="0" t="n">
        <f aca="false">'Profiles 8760'!A8173</f>
        <v>8171</v>
      </c>
      <c r="B8184" s="0" t="n">
        <f aca="false">'Profiles 8760'!B8173</f>
        <v>12</v>
      </c>
      <c r="C8184" s="0" t="n">
        <f aca="false">'Profiles 8760'!E8173</f>
        <v>0</v>
      </c>
      <c r="D8184" s="0" t="n">
        <f aca="false">'Profiles 8760'!F8173</f>
        <v>0.937306</v>
      </c>
      <c r="E8184" s="0" t="n">
        <f aca="false">'Profiles 8760'!G8173</f>
        <v>0.241728</v>
      </c>
      <c r="F8184" s="0" t="n">
        <f aca="false">D8184*Assumptions!$C$11*$B$7+E8184*Assumptions!$C$12*$B$8</f>
        <v>280.580648</v>
      </c>
      <c r="G8184" s="0" t="n">
        <f aca="false">C8184*Assumptions!$C$15</f>
        <v>0</v>
      </c>
      <c r="H8184" s="0" t="n">
        <f aca="false">MIN(F8184,G8184)</f>
        <v>0</v>
      </c>
      <c r="I8184" s="0" t="n">
        <f aca="false">IF(C8184=1,MIN(G8184-H8184,Assumptions!$C$13,P8183),0)</f>
        <v>0</v>
      </c>
      <c r="J8184" s="0" t="n">
        <f aca="false">H8184+I8184</f>
        <v>0</v>
      </c>
      <c r="K8184" s="0" t="n">
        <f aca="false">MIN(IF(C8184=1,F8184-H8184,F8184),Assumptions!$C$13,MAX(0,($B$5-P8183)/$B$6))</f>
        <v>180</v>
      </c>
      <c r="L8184" s="0" t="n">
        <f aca="false">IF(C8184=1,0,MIN(F8184-K8184,Assumptions!$C$15,MAX(0,$B$10-O8183-M8184)))</f>
        <v>79.9668502308196</v>
      </c>
      <c r="M8184" s="0" t="n">
        <f aca="false">'Profiles 8760'!H8173</f>
        <v>19600</v>
      </c>
      <c r="N8184" s="0" t="n">
        <f aca="false">J8184+L8184</f>
        <v>79.9668502308196</v>
      </c>
      <c r="O8184" s="0" t="n">
        <f aca="false">O8183+N8184</f>
        <v>751808</v>
      </c>
      <c r="P8184" s="0" t="n">
        <f aca="false">MIN($B$5,P8183+K8184*$B$6-I8184)</f>
        <v>312.048</v>
      </c>
      <c r="Q8184" s="0" t="n">
        <f aca="false">MAX(0,F8184-H8184-K8184-L8184)</f>
        <v>20.6137977691805</v>
      </c>
    </row>
    <row r="8185" customFormat="false" ht="15" hidden="false" customHeight="false" outlineLevel="0" collapsed="false">
      <c r="A8185" s="0" t="n">
        <f aca="false">'Profiles 8760'!A8174</f>
        <v>8172</v>
      </c>
      <c r="B8185" s="0" t="n">
        <f aca="false">'Profiles 8760'!B8174</f>
        <v>12</v>
      </c>
      <c r="C8185" s="0" t="n">
        <f aca="false">'Profiles 8760'!E8174</f>
        <v>0</v>
      </c>
      <c r="D8185" s="0" t="n">
        <f aca="false">'Profiles 8760'!F8174</f>
        <v>1</v>
      </c>
      <c r="E8185" s="0" t="n">
        <f aca="false">'Profiles 8760'!G8174</f>
        <v>0.259885</v>
      </c>
      <c r="F8185" s="0" t="n">
        <f aca="false">D8185*Assumptions!$C$11*$B$7+E8185*Assumptions!$C$12*$B$8</f>
        <v>299.4292965</v>
      </c>
      <c r="G8185" s="0" t="n">
        <f aca="false">C8185*Assumptions!$C$15</f>
        <v>0</v>
      </c>
      <c r="H8185" s="0" t="n">
        <f aca="false">MIN(F8185,G8185)</f>
        <v>0</v>
      </c>
      <c r="I8185" s="0" t="n">
        <f aca="false">IF(C8185=1,MIN(G8185-H8185,Assumptions!$C$13,P8184),0)</f>
        <v>0</v>
      </c>
      <c r="J8185" s="0" t="n">
        <f aca="false">H8185+I8185</f>
        <v>0</v>
      </c>
      <c r="K8185" s="0" t="n">
        <f aca="false">MIN(IF(C8185=1,F8185-H8185,F8185),Assumptions!$C$13,MAX(0,($B$5-P8184)/$B$6))</f>
        <v>180</v>
      </c>
      <c r="L8185" s="0" t="n">
        <f aca="false">IF(C8185=1,0,MIN(F8185-K8185,Assumptions!$C$15,MAX(0,$B$10-O8184-M8185)))</f>
        <v>0</v>
      </c>
      <c r="M8185" s="0" t="n">
        <f aca="false">'Profiles 8760'!H8174</f>
        <v>19600</v>
      </c>
      <c r="N8185" s="0" t="n">
        <f aca="false">J8185+L8185</f>
        <v>0</v>
      </c>
      <c r="O8185" s="0" t="n">
        <f aca="false">O8184+N8185</f>
        <v>751808</v>
      </c>
      <c r="P8185" s="0" t="n">
        <f aca="false">MIN($B$5,P8184+K8185*$B$6-I8185)</f>
        <v>468.072</v>
      </c>
      <c r="Q8185" s="0" t="n">
        <f aca="false">MAX(0,F8185-H8185-K8185-L8185)</f>
        <v>119.4292965</v>
      </c>
    </row>
    <row r="8186" customFormat="false" ht="15" hidden="false" customHeight="false" outlineLevel="0" collapsed="false">
      <c r="A8186" s="0" t="n">
        <f aca="false">'Profiles 8760'!A8175</f>
        <v>8173</v>
      </c>
      <c r="B8186" s="0" t="n">
        <f aca="false">'Profiles 8760'!B8175</f>
        <v>12</v>
      </c>
      <c r="C8186" s="0" t="n">
        <f aca="false">'Profiles 8760'!E8175</f>
        <v>0</v>
      </c>
      <c r="D8186" s="0" t="n">
        <f aca="false">'Profiles 8760'!F8175</f>
        <v>1</v>
      </c>
      <c r="E8186" s="0" t="n">
        <f aca="false">'Profiles 8760'!G8175</f>
        <v>0.415101</v>
      </c>
      <c r="F8186" s="0" t="n">
        <f aca="false">D8186*Assumptions!$C$11*$B$7+E8186*Assumptions!$C$12*$B$8</f>
        <v>305.7776309</v>
      </c>
      <c r="G8186" s="0" t="n">
        <f aca="false">C8186*Assumptions!$C$15</f>
        <v>0</v>
      </c>
      <c r="H8186" s="0" t="n">
        <f aca="false">MIN(F8186,G8186)</f>
        <v>0</v>
      </c>
      <c r="I8186" s="0" t="n">
        <f aca="false">IF(C8186=1,MIN(G8186-H8186,Assumptions!$C$13,P8185),0)</f>
        <v>0</v>
      </c>
      <c r="J8186" s="0" t="n">
        <f aca="false">H8186+I8186</f>
        <v>0</v>
      </c>
      <c r="K8186" s="0" t="n">
        <f aca="false">MIN(IF(C8186=1,F8186-H8186,F8186),Assumptions!$C$13,MAX(0,($B$5-P8185)/$B$6))</f>
        <v>49.3054914628519</v>
      </c>
      <c r="L8186" s="0" t="n">
        <f aca="false">IF(C8186=1,0,MIN(F8186-K8186,Assumptions!$C$15,MAX(0,$B$10-O8185-M8186)))</f>
        <v>0</v>
      </c>
      <c r="M8186" s="0" t="n">
        <f aca="false">'Profiles 8760'!H8175</f>
        <v>19600</v>
      </c>
      <c r="N8186" s="0" t="n">
        <f aca="false">J8186+L8186</f>
        <v>0</v>
      </c>
      <c r="O8186" s="0" t="n">
        <f aca="false">O8185+N8186</f>
        <v>751808</v>
      </c>
      <c r="P8186" s="0" t="n">
        <f aca="false">MIN($B$5,P8185+K8186*$B$6-I8186)</f>
        <v>510.81</v>
      </c>
      <c r="Q8186" s="0" t="n">
        <f aca="false">MAX(0,F8186-H8186-K8186-L8186)</f>
        <v>256.472139437148</v>
      </c>
    </row>
    <row r="8187" customFormat="false" ht="15" hidden="false" customHeight="false" outlineLevel="0" collapsed="false">
      <c r="A8187" s="0" t="n">
        <f aca="false">'Profiles 8760'!A8176</f>
        <v>8174</v>
      </c>
      <c r="B8187" s="0" t="n">
        <f aca="false">'Profiles 8760'!B8176</f>
        <v>12</v>
      </c>
      <c r="C8187" s="0" t="n">
        <f aca="false">'Profiles 8760'!E8176</f>
        <v>0</v>
      </c>
      <c r="D8187" s="0" t="n">
        <f aca="false">'Profiles 8760'!F8176</f>
        <v>1</v>
      </c>
      <c r="E8187" s="0" t="n">
        <f aca="false">'Profiles 8760'!G8176</f>
        <v>0.567113</v>
      </c>
      <c r="F8187" s="0" t="n">
        <f aca="false">D8187*Assumptions!$C$11*$B$7+E8187*Assumptions!$C$12*$B$8</f>
        <v>311.9949217</v>
      </c>
      <c r="G8187" s="0" t="n">
        <f aca="false">C8187*Assumptions!$C$15</f>
        <v>0</v>
      </c>
      <c r="H8187" s="0" t="n">
        <f aca="false">MIN(F8187,G8187)</f>
        <v>0</v>
      </c>
      <c r="I8187" s="0" t="n">
        <f aca="false">IF(C8187=1,MIN(G8187-H8187,Assumptions!$C$13,P8186),0)</f>
        <v>0</v>
      </c>
      <c r="J8187" s="0" t="n">
        <f aca="false">H8187+I8187</f>
        <v>0</v>
      </c>
      <c r="K8187" s="0" t="n">
        <f aca="false">MIN(IF(C8187=1,F8187-H8187,F8187),Assumptions!$C$13,MAX(0,($B$5-P8186)/$B$6))</f>
        <v>0</v>
      </c>
      <c r="L8187" s="0" t="n">
        <f aca="false">IF(C8187=1,0,MIN(F8187-K8187,Assumptions!$C$15,MAX(0,$B$10-O8186-M8187)))</f>
        <v>0</v>
      </c>
      <c r="M8187" s="0" t="n">
        <f aca="false">'Profiles 8760'!H8176</f>
        <v>19600</v>
      </c>
      <c r="N8187" s="0" t="n">
        <f aca="false">J8187+L8187</f>
        <v>0</v>
      </c>
      <c r="O8187" s="0" t="n">
        <f aca="false">O8186+N8187</f>
        <v>751808</v>
      </c>
      <c r="P8187" s="0" t="n">
        <f aca="false">MIN($B$5,P8186+K8187*$B$6-I8187)</f>
        <v>510.81</v>
      </c>
      <c r="Q8187" s="0" t="n">
        <f aca="false">MAX(0,F8187-H8187-K8187-L8187)</f>
        <v>311.9949217</v>
      </c>
    </row>
    <row r="8188" customFormat="false" ht="15" hidden="false" customHeight="false" outlineLevel="0" collapsed="false">
      <c r="A8188" s="0" t="n">
        <f aca="false">'Profiles 8760'!A8177</f>
        <v>8175</v>
      </c>
      <c r="B8188" s="0" t="n">
        <f aca="false">'Profiles 8760'!B8177</f>
        <v>12</v>
      </c>
      <c r="C8188" s="0" t="n">
        <f aca="false">'Profiles 8760'!E8177</f>
        <v>0</v>
      </c>
      <c r="D8188" s="0" t="n">
        <f aca="false">'Profiles 8760'!F8177</f>
        <v>0.937306</v>
      </c>
      <c r="E8188" s="0" t="n">
        <f aca="false">'Profiles 8760'!G8177</f>
        <v>0.575727</v>
      </c>
      <c r="F8188" s="0" t="n">
        <f aca="false">D8188*Assumptions!$C$11*$B$7+E8188*Assumptions!$C$12*$B$8</f>
        <v>294.2412071</v>
      </c>
      <c r="G8188" s="0" t="n">
        <f aca="false">C8188*Assumptions!$C$15</f>
        <v>0</v>
      </c>
      <c r="H8188" s="0" t="n">
        <f aca="false">MIN(F8188,G8188)</f>
        <v>0</v>
      </c>
      <c r="I8188" s="0" t="n">
        <f aca="false">IF(C8188=1,MIN(G8188-H8188,Assumptions!$C$13,P8187),0)</f>
        <v>0</v>
      </c>
      <c r="J8188" s="0" t="n">
        <f aca="false">H8188+I8188</f>
        <v>0</v>
      </c>
      <c r="K8188" s="0" t="n">
        <f aca="false">MIN(IF(C8188=1,F8188-H8188,F8188),Assumptions!$C$13,MAX(0,($B$5-P8187)/$B$6))</f>
        <v>0</v>
      </c>
      <c r="L8188" s="0" t="n">
        <f aca="false">IF(C8188=1,0,MIN(F8188-K8188,Assumptions!$C$15,MAX(0,$B$10-O8187-M8188)))</f>
        <v>0</v>
      </c>
      <c r="M8188" s="0" t="n">
        <f aca="false">'Profiles 8760'!H8177</f>
        <v>19600</v>
      </c>
      <c r="N8188" s="0" t="n">
        <f aca="false">J8188+L8188</f>
        <v>0</v>
      </c>
      <c r="O8188" s="0" t="n">
        <f aca="false">O8187+N8188</f>
        <v>751808</v>
      </c>
      <c r="P8188" s="0" t="n">
        <f aca="false">MIN($B$5,P8187+K8188*$B$6-I8188)</f>
        <v>510.81</v>
      </c>
      <c r="Q8188" s="0" t="n">
        <f aca="false">MAX(0,F8188-H8188-K8188-L8188)</f>
        <v>294.2412071</v>
      </c>
    </row>
    <row r="8189" customFormat="false" ht="15" hidden="false" customHeight="false" outlineLevel="0" collapsed="false">
      <c r="A8189" s="0" t="n">
        <f aca="false">'Profiles 8760'!A8178</f>
        <v>8176</v>
      </c>
      <c r="B8189" s="0" t="n">
        <f aca="false">'Profiles 8760'!B8178</f>
        <v>12</v>
      </c>
      <c r="C8189" s="0" t="n">
        <f aca="false">'Profiles 8760'!E8178</f>
        <v>0</v>
      </c>
      <c r="D8189" s="0" t="n">
        <f aca="false">'Profiles 8760'!F8178</f>
        <v>0.646751</v>
      </c>
      <c r="E8189" s="0" t="n">
        <f aca="false">'Profiles 8760'!G8178</f>
        <v>0.351126</v>
      </c>
      <c r="F8189" s="0" t="n">
        <f aca="false">D8189*Assumptions!$C$11*$B$7+E8189*Assumptions!$C$12*$B$8</f>
        <v>201.1427422</v>
      </c>
      <c r="G8189" s="0" t="n">
        <f aca="false">C8189*Assumptions!$C$15</f>
        <v>0</v>
      </c>
      <c r="H8189" s="0" t="n">
        <f aca="false">MIN(F8189,G8189)</f>
        <v>0</v>
      </c>
      <c r="I8189" s="0" t="n">
        <f aca="false">IF(C8189=1,MIN(G8189-H8189,Assumptions!$C$13,P8188),0)</f>
        <v>0</v>
      </c>
      <c r="J8189" s="0" t="n">
        <f aca="false">H8189+I8189</f>
        <v>0</v>
      </c>
      <c r="K8189" s="0" t="n">
        <f aca="false">MIN(IF(C8189=1,F8189-H8189,F8189),Assumptions!$C$13,MAX(0,($B$5-P8188)/$B$6))</f>
        <v>0</v>
      </c>
      <c r="L8189" s="0" t="n">
        <f aca="false">IF(C8189=1,0,MIN(F8189-K8189,Assumptions!$C$15,MAX(0,$B$10-O8188-M8189)))</f>
        <v>0</v>
      </c>
      <c r="M8189" s="0" t="n">
        <f aca="false">'Profiles 8760'!H8178</f>
        <v>19600</v>
      </c>
      <c r="N8189" s="0" t="n">
        <f aca="false">J8189+L8189</f>
        <v>0</v>
      </c>
      <c r="O8189" s="0" t="n">
        <f aca="false">O8188+N8189</f>
        <v>751808</v>
      </c>
      <c r="P8189" s="0" t="n">
        <f aca="false">MIN($B$5,P8188+K8189*$B$6-I8189)</f>
        <v>510.81</v>
      </c>
      <c r="Q8189" s="0" t="n">
        <f aca="false">MAX(0,F8189-H8189-K8189-L8189)</f>
        <v>201.1427422</v>
      </c>
    </row>
    <row r="8190" customFormat="false" ht="15" hidden="false" customHeight="false" outlineLevel="0" collapsed="false">
      <c r="A8190" s="0" t="n">
        <f aca="false">'Profiles 8760'!A8179</f>
        <v>8177</v>
      </c>
      <c r="B8190" s="0" t="n">
        <f aca="false">'Profiles 8760'!B8179</f>
        <v>12</v>
      </c>
      <c r="C8190" s="0" t="n">
        <f aca="false">'Profiles 8760'!E8179</f>
        <v>0</v>
      </c>
      <c r="D8190" s="0" t="n">
        <f aca="false">'Profiles 8760'!F8179</f>
        <v>0.321944</v>
      </c>
      <c r="E8190" s="0" t="n">
        <f aca="false">'Profiles 8760'!G8179</f>
        <v>0.277345</v>
      </c>
      <c r="F8190" s="0" t="n">
        <f aca="false">D8190*Assumptions!$C$11*$B$7+E8190*Assumptions!$C$12*$B$8</f>
        <v>104.3208377</v>
      </c>
      <c r="G8190" s="0" t="n">
        <f aca="false">C8190*Assumptions!$C$15</f>
        <v>0</v>
      </c>
      <c r="H8190" s="0" t="n">
        <f aca="false">MIN(F8190,G8190)</f>
        <v>0</v>
      </c>
      <c r="I8190" s="0" t="n">
        <f aca="false">IF(C8190=1,MIN(G8190-H8190,Assumptions!$C$13,P8189),0)</f>
        <v>0</v>
      </c>
      <c r="J8190" s="0" t="n">
        <f aca="false">H8190+I8190</f>
        <v>0</v>
      </c>
      <c r="K8190" s="0" t="n">
        <f aca="false">MIN(IF(C8190=1,F8190-H8190,F8190),Assumptions!$C$13,MAX(0,($B$5-P8189)/$B$6))</f>
        <v>0</v>
      </c>
      <c r="L8190" s="0" t="n">
        <f aca="false">IF(C8190=1,0,MIN(F8190-K8190,Assumptions!$C$15,MAX(0,$B$10-O8189-M8190)))</f>
        <v>0</v>
      </c>
      <c r="M8190" s="0" t="n">
        <f aca="false">'Profiles 8760'!H8179</f>
        <v>19600</v>
      </c>
      <c r="N8190" s="0" t="n">
        <f aca="false">J8190+L8190</f>
        <v>0</v>
      </c>
      <c r="O8190" s="0" t="n">
        <f aca="false">O8189+N8190</f>
        <v>751808</v>
      </c>
      <c r="P8190" s="0" t="n">
        <f aca="false">MIN($B$5,P8189+K8190*$B$6-I8190)</f>
        <v>510.81</v>
      </c>
      <c r="Q8190" s="0" t="n">
        <f aca="false">MAX(0,F8190-H8190-K8190-L8190)</f>
        <v>104.3208377</v>
      </c>
    </row>
    <row r="8191" customFormat="false" ht="15" hidden="false" customHeight="false" outlineLevel="0" collapsed="false">
      <c r="A8191" s="0" t="n">
        <f aca="false">'Profiles 8760'!A8180</f>
        <v>8178</v>
      </c>
      <c r="B8191" s="0" t="n">
        <f aca="false">'Profiles 8760'!B8180</f>
        <v>12</v>
      </c>
      <c r="C8191" s="0" t="n">
        <f aca="false">'Profiles 8760'!E8180</f>
        <v>0</v>
      </c>
      <c r="D8191" s="0" t="n">
        <f aca="false">'Profiles 8760'!F8180</f>
        <v>0.045907</v>
      </c>
      <c r="E8191" s="0" t="n">
        <f aca="false">'Profiles 8760'!G8180</f>
        <v>0.394438</v>
      </c>
      <c r="F8191" s="0" t="n">
        <f aca="false">D8191*Assumptions!$C$11*$B$7+E8191*Assumptions!$C$12*$B$8</f>
        <v>29.3904558</v>
      </c>
      <c r="G8191" s="0" t="n">
        <f aca="false">C8191*Assumptions!$C$15</f>
        <v>0</v>
      </c>
      <c r="H8191" s="0" t="n">
        <f aca="false">MIN(F8191,G8191)</f>
        <v>0</v>
      </c>
      <c r="I8191" s="0" t="n">
        <f aca="false">IF(C8191=1,MIN(G8191-H8191,Assumptions!$C$13,P8190),0)</f>
        <v>0</v>
      </c>
      <c r="J8191" s="0" t="n">
        <f aca="false">H8191+I8191</f>
        <v>0</v>
      </c>
      <c r="K8191" s="0" t="n">
        <f aca="false">MIN(IF(C8191=1,F8191-H8191,F8191),Assumptions!$C$13,MAX(0,($B$5-P8190)/$B$6))</f>
        <v>0</v>
      </c>
      <c r="L8191" s="0" t="n">
        <f aca="false">IF(C8191=1,0,MIN(F8191-K8191,Assumptions!$C$15,MAX(0,$B$10-O8190-M8191)))</f>
        <v>0</v>
      </c>
      <c r="M8191" s="0" t="n">
        <f aca="false">'Profiles 8760'!H8180</f>
        <v>19600</v>
      </c>
      <c r="N8191" s="0" t="n">
        <f aca="false">J8191+L8191</f>
        <v>0</v>
      </c>
      <c r="O8191" s="0" t="n">
        <f aca="false">O8190+N8191</f>
        <v>751808</v>
      </c>
      <c r="P8191" s="0" t="n">
        <f aca="false">MIN($B$5,P8190+K8191*$B$6-I8191)</f>
        <v>510.81</v>
      </c>
      <c r="Q8191" s="0" t="n">
        <f aca="false">MAX(0,F8191-H8191-K8191-L8191)</f>
        <v>29.3904558</v>
      </c>
    </row>
    <row r="8192" customFormat="false" ht="15" hidden="false" customHeight="false" outlineLevel="0" collapsed="false">
      <c r="A8192" s="0" t="n">
        <f aca="false">'Profiles 8760'!A8181</f>
        <v>8179</v>
      </c>
      <c r="B8192" s="0" t="n">
        <f aca="false">'Profiles 8760'!B8181</f>
        <v>12</v>
      </c>
      <c r="C8192" s="0" t="n">
        <f aca="false">'Profiles 8760'!E8181</f>
        <v>0</v>
      </c>
      <c r="D8192" s="0" t="n">
        <f aca="false">'Profiles 8760'!F8181</f>
        <v>0</v>
      </c>
      <c r="E8192" s="0" t="n">
        <f aca="false">'Profiles 8760'!G8181</f>
        <v>0.337468</v>
      </c>
      <c r="F8192" s="0" t="n">
        <f aca="false">D8192*Assumptions!$C$11*$B$7+E8192*Assumptions!$C$12*$B$8</f>
        <v>13.8024412</v>
      </c>
      <c r="G8192" s="0" t="n">
        <f aca="false">C8192*Assumptions!$C$15</f>
        <v>0</v>
      </c>
      <c r="H8192" s="0" t="n">
        <f aca="false">MIN(F8192,G8192)</f>
        <v>0</v>
      </c>
      <c r="I8192" s="0" t="n">
        <f aca="false">IF(C8192=1,MIN(G8192-H8192,Assumptions!$C$13,P8191),0)</f>
        <v>0</v>
      </c>
      <c r="J8192" s="0" t="n">
        <f aca="false">H8192+I8192</f>
        <v>0</v>
      </c>
      <c r="K8192" s="0" t="n">
        <f aca="false">MIN(IF(C8192=1,F8192-H8192,F8192),Assumptions!$C$13,MAX(0,($B$5-P8191)/$B$6))</f>
        <v>0</v>
      </c>
      <c r="L8192" s="0" t="n">
        <f aca="false">IF(C8192=1,0,MIN(F8192-K8192,Assumptions!$C$15,MAX(0,$B$10-O8191-M8192)))</f>
        <v>0</v>
      </c>
      <c r="M8192" s="0" t="n">
        <f aca="false">'Profiles 8760'!H8181</f>
        <v>19600</v>
      </c>
      <c r="N8192" s="0" t="n">
        <f aca="false">J8192+L8192</f>
        <v>0</v>
      </c>
      <c r="O8192" s="0" t="n">
        <f aca="false">O8191+N8192</f>
        <v>751808</v>
      </c>
      <c r="P8192" s="0" t="n">
        <f aca="false">MIN($B$5,P8191+K8192*$B$6-I8192)</f>
        <v>510.81</v>
      </c>
      <c r="Q8192" s="0" t="n">
        <f aca="false">MAX(0,F8192-H8192-K8192-L8192)</f>
        <v>13.8024412</v>
      </c>
    </row>
    <row r="8193" customFormat="false" ht="15" hidden="false" customHeight="false" outlineLevel="0" collapsed="false">
      <c r="A8193" s="0" t="n">
        <f aca="false">'Profiles 8760'!A8182</f>
        <v>8180</v>
      </c>
      <c r="B8193" s="0" t="n">
        <f aca="false">'Profiles 8760'!B8182</f>
        <v>12</v>
      </c>
      <c r="C8193" s="0" t="n">
        <f aca="false">'Profiles 8760'!E8182</f>
        <v>1</v>
      </c>
      <c r="D8193" s="0" t="n">
        <f aca="false">'Profiles 8760'!F8182</f>
        <v>0</v>
      </c>
      <c r="E8193" s="0" t="n">
        <f aca="false">'Profiles 8760'!G8182</f>
        <v>0.309569</v>
      </c>
      <c r="F8193" s="0" t="n">
        <f aca="false">D8193*Assumptions!$C$11*$B$7+E8193*Assumptions!$C$12*$B$8</f>
        <v>12.6613721</v>
      </c>
      <c r="G8193" s="0" t="n">
        <f aca="false">C8193*Assumptions!$C$15</f>
        <v>200</v>
      </c>
      <c r="H8193" s="0" t="n">
        <f aca="false">MIN(F8193,G8193)</f>
        <v>12.6613721</v>
      </c>
      <c r="I8193" s="0" t="n">
        <f aca="false">IF(C8193=1,MIN(G8193-H8193,Assumptions!$C$13,P8192),0)</f>
        <v>180</v>
      </c>
      <c r="J8193" s="0" t="n">
        <f aca="false">H8193+I8193</f>
        <v>192.6613721</v>
      </c>
      <c r="K8193" s="0" t="n">
        <f aca="false">MIN(IF(C8193=1,F8193-H8193,F8193),Assumptions!$C$13,MAX(0,($B$5-P8192)/$B$6))</f>
        <v>0</v>
      </c>
      <c r="L8193" s="0" t="n">
        <f aca="false">IF(C8193=1,0,MIN(F8193-K8193,Assumptions!$C$15,MAX(0,$B$10-O8192-M8193)))</f>
        <v>0</v>
      </c>
      <c r="M8193" s="0" t="n">
        <f aca="false">'Profiles 8760'!H8182</f>
        <v>19400</v>
      </c>
      <c r="N8193" s="0" t="n">
        <f aca="false">J8193+L8193</f>
        <v>192.6613721</v>
      </c>
      <c r="O8193" s="0" t="n">
        <f aca="false">O8192+N8193</f>
        <v>752000.6613721</v>
      </c>
      <c r="P8193" s="0" t="n">
        <f aca="false">MIN($B$5,P8192+K8193*$B$6-I8193)</f>
        <v>330.81</v>
      </c>
      <c r="Q8193" s="0" t="n">
        <f aca="false">MAX(0,F8193-H8193-K8193-L8193)</f>
        <v>0</v>
      </c>
    </row>
    <row r="8194" customFormat="false" ht="15" hidden="false" customHeight="false" outlineLevel="0" collapsed="false">
      <c r="A8194" s="0" t="n">
        <f aca="false">'Profiles 8760'!A8183</f>
        <v>8181</v>
      </c>
      <c r="B8194" s="0" t="n">
        <f aca="false">'Profiles 8760'!B8183</f>
        <v>12</v>
      </c>
      <c r="C8194" s="0" t="n">
        <f aca="false">'Profiles 8760'!E8183</f>
        <v>1</v>
      </c>
      <c r="D8194" s="0" t="n">
        <f aca="false">'Profiles 8760'!F8183</f>
        <v>0</v>
      </c>
      <c r="E8194" s="0" t="n">
        <f aca="false">'Profiles 8760'!G8183</f>
        <v>0.333733</v>
      </c>
      <c r="F8194" s="0" t="n">
        <f aca="false">D8194*Assumptions!$C$11*$B$7+E8194*Assumptions!$C$12*$B$8</f>
        <v>13.6496797</v>
      </c>
      <c r="G8194" s="0" t="n">
        <f aca="false">C8194*Assumptions!$C$15</f>
        <v>200</v>
      </c>
      <c r="H8194" s="0" t="n">
        <f aca="false">MIN(F8194,G8194)</f>
        <v>13.6496797</v>
      </c>
      <c r="I8194" s="0" t="n">
        <f aca="false">IF(C8194=1,MIN(G8194-H8194,Assumptions!$C$13,P8193),0)</f>
        <v>180</v>
      </c>
      <c r="J8194" s="0" t="n">
        <f aca="false">H8194+I8194</f>
        <v>193.6496797</v>
      </c>
      <c r="K8194" s="0" t="n">
        <f aca="false">MIN(IF(C8194=1,F8194-H8194,F8194),Assumptions!$C$13,MAX(0,($B$5-P8193)/$B$6))</f>
        <v>0</v>
      </c>
      <c r="L8194" s="0" t="n">
        <f aca="false">IF(C8194=1,0,MIN(F8194-K8194,Assumptions!$C$15,MAX(0,$B$10-O8193-M8194)))</f>
        <v>0</v>
      </c>
      <c r="M8194" s="0" t="n">
        <f aca="false">'Profiles 8760'!H8183</f>
        <v>19200</v>
      </c>
      <c r="N8194" s="0" t="n">
        <f aca="false">J8194+L8194</f>
        <v>193.6496797</v>
      </c>
      <c r="O8194" s="0" t="n">
        <f aca="false">O8193+N8194</f>
        <v>752194.3110518</v>
      </c>
      <c r="P8194" s="0" t="n">
        <f aca="false">MIN($B$5,P8193+K8194*$B$6-I8194)</f>
        <v>150.81</v>
      </c>
      <c r="Q8194" s="0" t="n">
        <f aca="false">MAX(0,F8194-H8194-K8194-L8194)</f>
        <v>0</v>
      </c>
    </row>
    <row r="8195" customFormat="false" ht="15" hidden="false" customHeight="false" outlineLevel="0" collapsed="false">
      <c r="A8195" s="0" t="n">
        <f aca="false">'Profiles 8760'!A8184</f>
        <v>8182</v>
      </c>
      <c r="B8195" s="0" t="n">
        <f aca="false">'Profiles 8760'!B8184</f>
        <v>12</v>
      </c>
      <c r="C8195" s="0" t="n">
        <f aca="false">'Profiles 8760'!E8184</f>
        <v>0</v>
      </c>
      <c r="D8195" s="0" t="n">
        <f aca="false">'Profiles 8760'!F8184</f>
        <v>0</v>
      </c>
      <c r="E8195" s="0" t="n">
        <f aca="false">'Profiles 8760'!G8184</f>
        <v>0.293874</v>
      </c>
      <c r="F8195" s="0" t="n">
        <f aca="false">D8195*Assumptions!$C$11*$B$7+E8195*Assumptions!$C$12*$B$8</f>
        <v>12.0194466</v>
      </c>
      <c r="G8195" s="0" t="n">
        <f aca="false">C8195*Assumptions!$C$15</f>
        <v>0</v>
      </c>
      <c r="H8195" s="0" t="n">
        <f aca="false">MIN(F8195,G8195)</f>
        <v>0</v>
      </c>
      <c r="I8195" s="0" t="n">
        <f aca="false">IF(C8195=1,MIN(G8195-H8195,Assumptions!$C$13,P8194),0)</f>
        <v>0</v>
      </c>
      <c r="J8195" s="0" t="n">
        <f aca="false">H8195+I8195</f>
        <v>0</v>
      </c>
      <c r="K8195" s="0" t="n">
        <f aca="false">MIN(IF(C8195=1,F8195-H8195,F8195),Assumptions!$C$13,MAX(0,($B$5-P8194)/$B$6))</f>
        <v>12.0194466</v>
      </c>
      <c r="L8195" s="0" t="n">
        <f aca="false">IF(C8195=1,0,MIN(F8195-K8195,Assumptions!$C$15,MAX(0,$B$10-O8194-M8195)))</f>
        <v>0</v>
      </c>
      <c r="M8195" s="0" t="n">
        <f aca="false">'Profiles 8760'!H8184</f>
        <v>19200</v>
      </c>
      <c r="N8195" s="0" t="n">
        <f aca="false">J8195+L8195</f>
        <v>0</v>
      </c>
      <c r="O8195" s="0" t="n">
        <f aca="false">O8194+N8195</f>
        <v>752194.3110518</v>
      </c>
      <c r="P8195" s="0" t="n">
        <f aca="false">MIN($B$5,P8194+K8195*$B$6-I8195)</f>
        <v>161.22845631288</v>
      </c>
      <c r="Q8195" s="0" t="n">
        <f aca="false">MAX(0,F8195-H8195-K8195-L8195)</f>
        <v>0</v>
      </c>
    </row>
    <row r="8196" customFormat="false" ht="15" hidden="false" customHeight="false" outlineLevel="0" collapsed="false">
      <c r="A8196" s="0" t="n">
        <f aca="false">'Profiles 8760'!A8185</f>
        <v>8183</v>
      </c>
      <c r="B8196" s="0" t="n">
        <f aca="false">'Profiles 8760'!B8185</f>
        <v>12</v>
      </c>
      <c r="C8196" s="0" t="n">
        <f aca="false">'Profiles 8760'!E8185</f>
        <v>0</v>
      </c>
      <c r="D8196" s="0" t="n">
        <f aca="false">'Profiles 8760'!F8185</f>
        <v>0</v>
      </c>
      <c r="E8196" s="0" t="n">
        <f aca="false">'Profiles 8760'!G8185</f>
        <v>0.330931</v>
      </c>
      <c r="F8196" s="0" t="n">
        <f aca="false">D8196*Assumptions!$C$11*$B$7+E8196*Assumptions!$C$12*$B$8</f>
        <v>13.5350779</v>
      </c>
      <c r="G8196" s="0" t="n">
        <f aca="false">C8196*Assumptions!$C$15</f>
        <v>0</v>
      </c>
      <c r="H8196" s="0" t="n">
        <f aca="false">MIN(F8196,G8196)</f>
        <v>0</v>
      </c>
      <c r="I8196" s="0" t="n">
        <f aca="false">IF(C8196=1,MIN(G8196-H8196,Assumptions!$C$13,P8195),0)</f>
        <v>0</v>
      </c>
      <c r="J8196" s="0" t="n">
        <f aca="false">H8196+I8196</f>
        <v>0</v>
      </c>
      <c r="K8196" s="0" t="n">
        <f aca="false">MIN(IF(C8196=1,F8196-H8196,F8196),Assumptions!$C$13,MAX(0,($B$5-P8195)/$B$6))</f>
        <v>13.5350779</v>
      </c>
      <c r="L8196" s="0" t="n">
        <f aca="false">IF(C8196=1,0,MIN(F8196-K8196,Assumptions!$C$15,MAX(0,$B$10-O8195-M8196)))</f>
        <v>0</v>
      </c>
      <c r="M8196" s="0" t="n">
        <f aca="false">'Profiles 8760'!H8185</f>
        <v>19200</v>
      </c>
      <c r="N8196" s="0" t="n">
        <f aca="false">J8196+L8196</f>
        <v>0</v>
      </c>
      <c r="O8196" s="0" t="n">
        <f aca="false">O8195+N8196</f>
        <v>752194.3110518</v>
      </c>
      <c r="P8196" s="0" t="n">
        <f aca="false">MIN($B$5,P8195+K8196*$B$6-I8196)</f>
        <v>172.9606618366</v>
      </c>
      <c r="Q8196" s="0" t="n">
        <f aca="false">MAX(0,F8196-H8196-K8196-L8196)</f>
        <v>0</v>
      </c>
    </row>
    <row r="8197" customFormat="false" ht="15" hidden="false" customHeight="false" outlineLevel="0" collapsed="false">
      <c r="A8197" s="0" t="n">
        <f aca="false">'Profiles 8760'!A8186</f>
        <v>8184</v>
      </c>
      <c r="B8197" s="0" t="n">
        <f aca="false">'Profiles 8760'!B8186</f>
        <v>12</v>
      </c>
      <c r="C8197" s="0" t="n">
        <f aca="false">'Profiles 8760'!E8186</f>
        <v>0</v>
      </c>
      <c r="D8197" s="0" t="n">
        <f aca="false">'Profiles 8760'!F8186</f>
        <v>0</v>
      </c>
      <c r="E8197" s="0" t="n">
        <f aca="false">'Profiles 8760'!G8186</f>
        <v>0.325703</v>
      </c>
      <c r="F8197" s="0" t="n">
        <f aca="false">D8197*Assumptions!$C$11*$B$7+E8197*Assumptions!$C$12*$B$8</f>
        <v>13.3212527</v>
      </c>
      <c r="G8197" s="0" t="n">
        <f aca="false">C8197*Assumptions!$C$15</f>
        <v>0</v>
      </c>
      <c r="H8197" s="0" t="n">
        <f aca="false">MIN(F8197,G8197)</f>
        <v>0</v>
      </c>
      <c r="I8197" s="0" t="n">
        <f aca="false">IF(C8197=1,MIN(G8197-H8197,Assumptions!$C$13,P8196),0)</f>
        <v>0</v>
      </c>
      <c r="J8197" s="0" t="n">
        <f aca="false">H8197+I8197</f>
        <v>0</v>
      </c>
      <c r="K8197" s="0" t="n">
        <f aca="false">MIN(IF(C8197=1,F8197-H8197,F8197),Assumptions!$C$13,MAX(0,($B$5-P8196)/$B$6))</f>
        <v>13.3212527</v>
      </c>
      <c r="L8197" s="0" t="n">
        <f aca="false">IF(C8197=1,0,MIN(F8197-K8197,Assumptions!$C$15,MAX(0,$B$10-O8196-M8197)))</f>
        <v>0</v>
      </c>
      <c r="M8197" s="0" t="n">
        <f aca="false">'Profiles 8760'!H8186</f>
        <v>19200</v>
      </c>
      <c r="N8197" s="0" t="n">
        <f aca="false">J8197+L8197</f>
        <v>0</v>
      </c>
      <c r="O8197" s="0" t="n">
        <f aca="false">O8196+N8197</f>
        <v>752194.3110518</v>
      </c>
      <c r="P8197" s="0" t="n">
        <f aca="false">MIN($B$5,P8196+K8197*$B$6-I8197)</f>
        <v>184.50752367696</v>
      </c>
      <c r="Q8197" s="0" t="n">
        <f aca="false">MAX(0,F8197-H8197-K8197-L8197)</f>
        <v>0</v>
      </c>
    </row>
    <row r="8198" customFormat="false" ht="15" hidden="false" customHeight="false" outlineLevel="0" collapsed="false">
      <c r="A8198" s="0" t="n">
        <f aca="false">'Profiles 8760'!A8187</f>
        <v>8185</v>
      </c>
      <c r="B8198" s="0" t="n">
        <f aca="false">'Profiles 8760'!B8187</f>
        <v>12</v>
      </c>
      <c r="C8198" s="0" t="n">
        <f aca="false">'Profiles 8760'!E8187</f>
        <v>0</v>
      </c>
      <c r="D8198" s="0" t="n">
        <f aca="false">'Profiles 8760'!F8187</f>
        <v>0</v>
      </c>
      <c r="E8198" s="0" t="n">
        <f aca="false">'Profiles 8760'!G8187</f>
        <v>0.209202</v>
      </c>
      <c r="F8198" s="0" t="n">
        <f aca="false">D8198*Assumptions!$C$11*$B$7+E8198*Assumptions!$C$12*$B$8</f>
        <v>8.5563618</v>
      </c>
      <c r="G8198" s="0" t="n">
        <f aca="false">C8198*Assumptions!$C$15</f>
        <v>0</v>
      </c>
      <c r="H8198" s="0" t="n">
        <f aca="false">MIN(F8198,G8198)</f>
        <v>0</v>
      </c>
      <c r="I8198" s="0" t="n">
        <f aca="false">IF(C8198=1,MIN(G8198-H8198,Assumptions!$C$13,P8197),0)</f>
        <v>0</v>
      </c>
      <c r="J8198" s="0" t="n">
        <f aca="false">H8198+I8198</f>
        <v>0</v>
      </c>
      <c r="K8198" s="0" t="n">
        <f aca="false">MIN(IF(C8198=1,F8198-H8198,F8198),Assumptions!$C$13,MAX(0,($B$5-P8197)/$B$6))</f>
        <v>8.5563618</v>
      </c>
      <c r="L8198" s="0" t="n">
        <f aca="false">IF(C8198=1,0,MIN(F8198-K8198,Assumptions!$C$15,MAX(0,$B$10-O8197-M8198)))</f>
        <v>0</v>
      </c>
      <c r="M8198" s="0" t="n">
        <f aca="false">'Profiles 8760'!H8187</f>
        <v>19200</v>
      </c>
      <c r="N8198" s="0" t="n">
        <f aca="false">J8198+L8198</f>
        <v>0</v>
      </c>
      <c r="O8198" s="0" t="n">
        <f aca="false">O8197+N8198</f>
        <v>752194.3110518</v>
      </c>
      <c r="P8198" s="0" t="n">
        <f aca="false">MIN($B$5,P8197+K8198*$B$6-I8198)</f>
        <v>191.9241780852</v>
      </c>
      <c r="Q8198" s="0" t="n">
        <f aca="false">MAX(0,F8198-H8198-K8198-L8198)</f>
        <v>0</v>
      </c>
    </row>
    <row r="8199" customFormat="false" ht="15" hidden="false" customHeight="false" outlineLevel="0" collapsed="false">
      <c r="A8199" s="0" t="n">
        <f aca="false">'Profiles 8760'!A8188</f>
        <v>8186</v>
      </c>
      <c r="B8199" s="0" t="n">
        <f aca="false">'Profiles 8760'!B8188</f>
        <v>12</v>
      </c>
      <c r="C8199" s="0" t="n">
        <f aca="false">'Profiles 8760'!E8188</f>
        <v>0</v>
      </c>
      <c r="D8199" s="0" t="n">
        <f aca="false">'Profiles 8760'!F8188</f>
        <v>0</v>
      </c>
      <c r="E8199" s="0" t="n">
        <f aca="false">'Profiles 8760'!G8188</f>
        <v>0.378951</v>
      </c>
      <c r="F8199" s="0" t="n">
        <f aca="false">D8199*Assumptions!$C$11*$B$7+E8199*Assumptions!$C$12*$B$8</f>
        <v>15.4990959</v>
      </c>
      <c r="G8199" s="0" t="n">
        <f aca="false">C8199*Assumptions!$C$15</f>
        <v>0</v>
      </c>
      <c r="H8199" s="0" t="n">
        <f aca="false">MIN(F8199,G8199)</f>
        <v>0</v>
      </c>
      <c r="I8199" s="0" t="n">
        <f aca="false">IF(C8199=1,MIN(G8199-H8199,Assumptions!$C$13,P8198),0)</f>
        <v>0</v>
      </c>
      <c r="J8199" s="0" t="n">
        <f aca="false">H8199+I8199</f>
        <v>0</v>
      </c>
      <c r="K8199" s="0" t="n">
        <f aca="false">MIN(IF(C8199=1,F8199-H8199,F8199),Assumptions!$C$13,MAX(0,($B$5-P8198)/$B$6))</f>
        <v>15.4990959</v>
      </c>
      <c r="L8199" s="0" t="n">
        <f aca="false">IF(C8199=1,0,MIN(F8199-K8199,Assumptions!$C$15,MAX(0,$B$10-O8198-M8199)))</f>
        <v>0</v>
      </c>
      <c r="M8199" s="0" t="n">
        <f aca="false">'Profiles 8760'!H8188</f>
        <v>19200</v>
      </c>
      <c r="N8199" s="0" t="n">
        <f aca="false">J8199+L8199</f>
        <v>0</v>
      </c>
      <c r="O8199" s="0" t="n">
        <f aca="false">O8198+N8199</f>
        <v>752194.3110518</v>
      </c>
      <c r="P8199" s="0" t="n">
        <f aca="false">MIN($B$5,P8198+K8199*$B$6-I8199)</f>
        <v>205.35879441132</v>
      </c>
      <c r="Q8199" s="0" t="n">
        <f aca="false">MAX(0,F8199-H8199-K8199-L8199)</f>
        <v>0</v>
      </c>
    </row>
    <row r="8200" customFormat="false" ht="15" hidden="false" customHeight="false" outlineLevel="0" collapsed="false">
      <c r="A8200" s="0" t="n">
        <f aca="false">'Profiles 8760'!A8189</f>
        <v>8187</v>
      </c>
      <c r="B8200" s="0" t="n">
        <f aca="false">'Profiles 8760'!B8189</f>
        <v>12</v>
      </c>
      <c r="C8200" s="0" t="n">
        <f aca="false">'Profiles 8760'!E8189</f>
        <v>0</v>
      </c>
      <c r="D8200" s="0" t="n">
        <f aca="false">'Profiles 8760'!F8189</f>
        <v>0</v>
      </c>
      <c r="E8200" s="0" t="n">
        <f aca="false">'Profiles 8760'!G8189</f>
        <v>0.323441</v>
      </c>
      <c r="F8200" s="0" t="n">
        <f aca="false">D8200*Assumptions!$C$11*$B$7+E8200*Assumptions!$C$12*$B$8</f>
        <v>13.2287369</v>
      </c>
      <c r="G8200" s="0" t="n">
        <f aca="false">C8200*Assumptions!$C$15</f>
        <v>0</v>
      </c>
      <c r="H8200" s="0" t="n">
        <f aca="false">MIN(F8200,G8200)</f>
        <v>0</v>
      </c>
      <c r="I8200" s="0" t="n">
        <f aca="false">IF(C8200=1,MIN(G8200-H8200,Assumptions!$C$13,P8199),0)</f>
        <v>0</v>
      </c>
      <c r="J8200" s="0" t="n">
        <f aca="false">H8200+I8200</f>
        <v>0</v>
      </c>
      <c r="K8200" s="0" t="n">
        <f aca="false">MIN(IF(C8200=1,F8200-H8200,F8200),Assumptions!$C$13,MAX(0,($B$5-P8199)/$B$6))</f>
        <v>13.2287369</v>
      </c>
      <c r="L8200" s="0" t="n">
        <f aca="false">IF(C8200=1,0,MIN(F8200-K8200,Assumptions!$C$15,MAX(0,$B$10-O8199-M8200)))</f>
        <v>0</v>
      </c>
      <c r="M8200" s="0" t="n">
        <f aca="false">'Profiles 8760'!H8189</f>
        <v>19200</v>
      </c>
      <c r="N8200" s="0" t="n">
        <f aca="false">J8200+L8200</f>
        <v>0</v>
      </c>
      <c r="O8200" s="0" t="n">
        <f aca="false">O8199+N8200</f>
        <v>752194.3110518</v>
      </c>
      <c r="P8200" s="0" t="n">
        <f aca="false">MIN($B$5,P8199+K8200*$B$6-I8200)</f>
        <v>216.82546355624</v>
      </c>
      <c r="Q8200" s="0" t="n">
        <f aca="false">MAX(0,F8200-H8200-K8200-L8200)</f>
        <v>0</v>
      </c>
    </row>
    <row r="8201" customFormat="false" ht="15" hidden="false" customHeight="false" outlineLevel="0" collapsed="false">
      <c r="A8201" s="0" t="n">
        <f aca="false">'Profiles 8760'!A8190</f>
        <v>8188</v>
      </c>
      <c r="B8201" s="0" t="n">
        <f aca="false">'Profiles 8760'!B8190</f>
        <v>12</v>
      </c>
      <c r="C8201" s="0" t="n">
        <f aca="false">'Profiles 8760'!E8190</f>
        <v>0</v>
      </c>
      <c r="D8201" s="0" t="n">
        <f aca="false">'Profiles 8760'!F8190</f>
        <v>0</v>
      </c>
      <c r="E8201" s="0" t="n">
        <f aca="false">'Profiles 8760'!G8190</f>
        <v>0.214983</v>
      </c>
      <c r="F8201" s="0" t="n">
        <f aca="false">D8201*Assumptions!$C$11*$B$7+E8201*Assumptions!$C$12*$B$8</f>
        <v>8.7928047</v>
      </c>
      <c r="G8201" s="0" t="n">
        <f aca="false">C8201*Assumptions!$C$15</f>
        <v>0</v>
      </c>
      <c r="H8201" s="0" t="n">
        <f aca="false">MIN(F8201,G8201)</f>
        <v>0</v>
      </c>
      <c r="I8201" s="0" t="n">
        <f aca="false">IF(C8201=1,MIN(G8201-H8201,Assumptions!$C$13,P8200),0)</f>
        <v>0</v>
      </c>
      <c r="J8201" s="0" t="n">
        <f aca="false">H8201+I8201</f>
        <v>0</v>
      </c>
      <c r="K8201" s="0" t="n">
        <f aca="false">MIN(IF(C8201=1,F8201-H8201,F8201),Assumptions!$C$13,MAX(0,($B$5-P8200)/$B$6))</f>
        <v>8.7928047</v>
      </c>
      <c r="L8201" s="0" t="n">
        <f aca="false">IF(C8201=1,0,MIN(F8201-K8201,Assumptions!$C$15,MAX(0,$B$10-O8200-M8201)))</f>
        <v>0</v>
      </c>
      <c r="M8201" s="0" t="n">
        <f aca="false">'Profiles 8760'!H8190</f>
        <v>19200</v>
      </c>
      <c r="N8201" s="0" t="n">
        <f aca="false">J8201+L8201</f>
        <v>0</v>
      </c>
      <c r="O8201" s="0" t="n">
        <f aca="false">O8200+N8201</f>
        <v>752194.3110518</v>
      </c>
      <c r="P8201" s="0" t="n">
        <f aca="false">MIN($B$5,P8200+K8201*$B$6-I8201)</f>
        <v>224.4470666702</v>
      </c>
      <c r="Q8201" s="0" t="n">
        <f aca="false">MAX(0,F8201-H8201-K8201-L8201)</f>
        <v>0</v>
      </c>
    </row>
    <row r="8202" customFormat="false" ht="15" hidden="false" customHeight="false" outlineLevel="0" collapsed="false">
      <c r="A8202" s="0" t="n">
        <f aca="false">'Profiles 8760'!A8191</f>
        <v>8189</v>
      </c>
      <c r="B8202" s="0" t="n">
        <f aca="false">'Profiles 8760'!B8191</f>
        <v>12</v>
      </c>
      <c r="C8202" s="0" t="n">
        <f aca="false">'Profiles 8760'!E8191</f>
        <v>0</v>
      </c>
      <c r="D8202" s="0" t="n">
        <f aca="false">'Profiles 8760'!F8191</f>
        <v>0</v>
      </c>
      <c r="E8202" s="0" t="n">
        <f aca="false">'Profiles 8760'!G8191</f>
        <v>0.186823</v>
      </c>
      <c r="F8202" s="0" t="n">
        <f aca="false">D8202*Assumptions!$C$11*$B$7+E8202*Assumptions!$C$12*$B$8</f>
        <v>7.6410607</v>
      </c>
      <c r="G8202" s="0" t="n">
        <f aca="false">C8202*Assumptions!$C$15</f>
        <v>0</v>
      </c>
      <c r="H8202" s="0" t="n">
        <f aca="false">MIN(F8202,G8202)</f>
        <v>0</v>
      </c>
      <c r="I8202" s="0" t="n">
        <f aca="false">IF(C8202=1,MIN(G8202-H8202,Assumptions!$C$13,P8201),0)</f>
        <v>0</v>
      </c>
      <c r="J8202" s="0" t="n">
        <f aca="false">H8202+I8202</f>
        <v>0</v>
      </c>
      <c r="K8202" s="0" t="n">
        <f aca="false">MIN(IF(C8202=1,F8202-H8202,F8202),Assumptions!$C$13,MAX(0,($B$5-P8201)/$B$6))</f>
        <v>7.6410607</v>
      </c>
      <c r="L8202" s="0" t="n">
        <f aca="false">IF(C8202=1,0,MIN(F8202-K8202,Assumptions!$C$15,MAX(0,$B$10-O8201-M8202)))</f>
        <v>0</v>
      </c>
      <c r="M8202" s="0" t="n">
        <f aca="false">'Profiles 8760'!H8191</f>
        <v>19200</v>
      </c>
      <c r="N8202" s="0" t="n">
        <f aca="false">J8202+L8202</f>
        <v>0</v>
      </c>
      <c r="O8202" s="0" t="n">
        <f aca="false">O8201+N8202</f>
        <v>752194.3110518</v>
      </c>
      <c r="P8202" s="0" t="n">
        <f aca="false">MIN($B$5,P8201+K8202*$B$6-I8202)</f>
        <v>231.07033808496</v>
      </c>
      <c r="Q8202" s="0" t="n">
        <f aca="false">MAX(0,F8202-H8202-K8202-L8202)</f>
        <v>0</v>
      </c>
    </row>
    <row r="8203" customFormat="false" ht="15" hidden="false" customHeight="false" outlineLevel="0" collapsed="false">
      <c r="A8203" s="0" t="n">
        <f aca="false">'Profiles 8760'!A8192</f>
        <v>8190</v>
      </c>
      <c r="B8203" s="0" t="n">
        <f aca="false">'Profiles 8760'!B8192</f>
        <v>12</v>
      </c>
      <c r="C8203" s="0" t="n">
        <f aca="false">'Profiles 8760'!E8192</f>
        <v>0</v>
      </c>
      <c r="D8203" s="0" t="n">
        <f aca="false">'Profiles 8760'!F8192</f>
        <v>0</v>
      </c>
      <c r="E8203" s="0" t="n">
        <f aca="false">'Profiles 8760'!G8192</f>
        <v>0.144418</v>
      </c>
      <c r="F8203" s="0" t="n">
        <f aca="false">D8203*Assumptions!$C$11*$B$7+E8203*Assumptions!$C$12*$B$8</f>
        <v>5.9066962</v>
      </c>
      <c r="G8203" s="0" t="n">
        <f aca="false">C8203*Assumptions!$C$15</f>
        <v>0</v>
      </c>
      <c r="H8203" s="0" t="n">
        <f aca="false">MIN(F8203,G8203)</f>
        <v>0</v>
      </c>
      <c r="I8203" s="0" t="n">
        <f aca="false">IF(C8203=1,MIN(G8203-H8203,Assumptions!$C$13,P8202),0)</f>
        <v>0</v>
      </c>
      <c r="J8203" s="0" t="n">
        <f aca="false">H8203+I8203</f>
        <v>0</v>
      </c>
      <c r="K8203" s="0" t="n">
        <f aca="false">MIN(IF(C8203=1,F8203-H8203,F8203),Assumptions!$C$13,MAX(0,($B$5-P8202)/$B$6))</f>
        <v>5.9066962</v>
      </c>
      <c r="L8203" s="0" t="n">
        <f aca="false">IF(C8203=1,0,MIN(F8203-K8203,Assumptions!$C$15,MAX(0,$B$10-O8202-M8203)))</f>
        <v>0</v>
      </c>
      <c r="M8203" s="0" t="n">
        <f aca="false">'Profiles 8760'!H8192</f>
        <v>19200</v>
      </c>
      <c r="N8203" s="0" t="n">
        <f aca="false">J8203+L8203</f>
        <v>0</v>
      </c>
      <c r="O8203" s="0" t="n">
        <f aca="false">O8202+N8203</f>
        <v>752194.3110518</v>
      </c>
      <c r="P8203" s="0" t="n">
        <f aca="false">MIN($B$5,P8202+K8203*$B$6-I8203)</f>
        <v>236.19026235112</v>
      </c>
      <c r="Q8203" s="0" t="n">
        <f aca="false">MAX(0,F8203-H8203-K8203-L8203)</f>
        <v>0</v>
      </c>
    </row>
    <row r="8204" customFormat="false" ht="15" hidden="false" customHeight="false" outlineLevel="0" collapsed="false">
      <c r="A8204" s="0" t="n">
        <f aca="false">'Profiles 8760'!A8193</f>
        <v>8191</v>
      </c>
      <c r="B8204" s="0" t="n">
        <f aca="false">'Profiles 8760'!B8193</f>
        <v>12</v>
      </c>
      <c r="C8204" s="0" t="n">
        <f aca="false">'Profiles 8760'!E8193</f>
        <v>0</v>
      </c>
      <c r="D8204" s="0" t="n">
        <f aca="false">'Profiles 8760'!F8193</f>
        <v>0</v>
      </c>
      <c r="E8204" s="0" t="n">
        <f aca="false">'Profiles 8760'!G8193</f>
        <v>0.154896</v>
      </c>
      <c r="F8204" s="0" t="n">
        <f aca="false">D8204*Assumptions!$C$11*$B$7+E8204*Assumptions!$C$12*$B$8</f>
        <v>6.3352464</v>
      </c>
      <c r="G8204" s="0" t="n">
        <f aca="false">C8204*Assumptions!$C$15</f>
        <v>0</v>
      </c>
      <c r="H8204" s="0" t="n">
        <f aca="false">MIN(F8204,G8204)</f>
        <v>0</v>
      </c>
      <c r="I8204" s="0" t="n">
        <f aca="false">IF(C8204=1,MIN(G8204-H8204,Assumptions!$C$13,P8203),0)</f>
        <v>0</v>
      </c>
      <c r="J8204" s="0" t="n">
        <f aca="false">H8204+I8204</f>
        <v>0</v>
      </c>
      <c r="K8204" s="0" t="n">
        <f aca="false">MIN(IF(C8204=1,F8204-H8204,F8204),Assumptions!$C$13,MAX(0,($B$5-P8203)/$B$6))</f>
        <v>6.3352464</v>
      </c>
      <c r="L8204" s="0" t="n">
        <f aca="false">IF(C8204=1,0,MIN(F8204-K8204,Assumptions!$C$15,MAX(0,$B$10-O8203-M8204)))</f>
        <v>0</v>
      </c>
      <c r="M8204" s="0" t="n">
        <f aca="false">'Profiles 8760'!H8193</f>
        <v>19200</v>
      </c>
      <c r="N8204" s="0" t="n">
        <f aca="false">J8204+L8204</f>
        <v>0</v>
      </c>
      <c r="O8204" s="0" t="n">
        <f aca="false">O8203+N8204</f>
        <v>752194.3110518</v>
      </c>
      <c r="P8204" s="0" t="n">
        <f aca="false">MIN($B$5,P8203+K8204*$B$6-I8204)</f>
        <v>241.68165393064</v>
      </c>
      <c r="Q8204" s="0" t="n">
        <f aca="false">MAX(0,F8204-H8204-K8204-L8204)</f>
        <v>0</v>
      </c>
    </row>
    <row r="8205" customFormat="false" ht="15" hidden="false" customHeight="false" outlineLevel="0" collapsed="false">
      <c r="A8205" s="0" t="n">
        <f aca="false">'Profiles 8760'!A8194</f>
        <v>8192</v>
      </c>
      <c r="B8205" s="0" t="n">
        <f aca="false">'Profiles 8760'!B8194</f>
        <v>12</v>
      </c>
      <c r="C8205" s="0" t="n">
        <f aca="false">'Profiles 8760'!E8194</f>
        <v>1</v>
      </c>
      <c r="D8205" s="0" t="n">
        <f aca="false">'Profiles 8760'!F8194</f>
        <v>0.045825</v>
      </c>
      <c r="E8205" s="0" t="n">
        <f aca="false">'Profiles 8760'!G8194</f>
        <v>0.109192</v>
      </c>
      <c r="F8205" s="0" t="n">
        <f aca="false">D8205*Assumptions!$C$11*$B$7+E8205*Assumptions!$C$12*$B$8</f>
        <v>17.7002128</v>
      </c>
      <c r="G8205" s="0" t="n">
        <f aca="false">C8205*Assumptions!$C$15</f>
        <v>200</v>
      </c>
      <c r="H8205" s="0" t="n">
        <f aca="false">MIN(F8205,G8205)</f>
        <v>17.7002128</v>
      </c>
      <c r="I8205" s="0" t="n">
        <f aca="false">IF(C8205=1,MIN(G8205-H8205,Assumptions!$C$13,P8204),0)</f>
        <v>180</v>
      </c>
      <c r="J8205" s="0" t="n">
        <f aca="false">H8205+I8205</f>
        <v>197.7002128</v>
      </c>
      <c r="K8205" s="0" t="n">
        <f aca="false">MIN(IF(C8205=1,F8205-H8205,F8205),Assumptions!$C$13,MAX(0,($B$5-P8204)/$B$6))</f>
        <v>0</v>
      </c>
      <c r="L8205" s="0" t="n">
        <f aca="false">IF(C8205=1,0,MIN(F8205-K8205,Assumptions!$C$15,MAX(0,$B$10-O8204-M8205)))</f>
        <v>0</v>
      </c>
      <c r="M8205" s="0" t="n">
        <f aca="false">'Profiles 8760'!H8194</f>
        <v>19000</v>
      </c>
      <c r="N8205" s="0" t="n">
        <f aca="false">J8205+L8205</f>
        <v>197.7002128</v>
      </c>
      <c r="O8205" s="0" t="n">
        <f aca="false">O8204+N8205</f>
        <v>752392.0112646</v>
      </c>
      <c r="P8205" s="0" t="n">
        <f aca="false">MIN($B$5,P8204+K8205*$B$6-I8205)</f>
        <v>61.68165393064</v>
      </c>
      <c r="Q8205" s="0" t="n">
        <f aca="false">MAX(0,F8205-H8205-K8205-L8205)</f>
        <v>0</v>
      </c>
    </row>
    <row r="8206" customFormat="false" ht="15" hidden="false" customHeight="false" outlineLevel="0" collapsed="false">
      <c r="A8206" s="0" t="n">
        <f aca="false">'Profiles 8760'!A8195</f>
        <v>8193</v>
      </c>
      <c r="B8206" s="0" t="n">
        <f aca="false">'Profiles 8760'!B8195</f>
        <v>12</v>
      </c>
      <c r="C8206" s="0" t="n">
        <f aca="false">'Profiles 8760'!E8195</f>
        <v>1</v>
      </c>
      <c r="D8206" s="0" t="n">
        <f aca="false">'Profiles 8760'!F8195</f>
        <v>0.321374</v>
      </c>
      <c r="E8206" s="0" t="n">
        <f aca="false">'Profiles 8760'!G8195</f>
        <v>0.087411</v>
      </c>
      <c r="F8206" s="0" t="n">
        <f aca="false">D8206*Assumptions!$C$11*$B$7+E8206*Assumptions!$C$12*$B$8</f>
        <v>96.3879211</v>
      </c>
      <c r="G8206" s="0" t="n">
        <f aca="false">C8206*Assumptions!$C$15</f>
        <v>200</v>
      </c>
      <c r="H8206" s="0" t="n">
        <f aca="false">MIN(F8206,G8206)</f>
        <v>96.3879211</v>
      </c>
      <c r="I8206" s="0" t="n">
        <f aca="false">IF(C8206=1,MIN(G8206-H8206,Assumptions!$C$13,P8205),0)</f>
        <v>61.68165393064</v>
      </c>
      <c r="J8206" s="0" t="n">
        <f aca="false">H8206+I8206</f>
        <v>158.06957503064</v>
      </c>
      <c r="K8206" s="0" t="n">
        <f aca="false">MIN(IF(C8206=1,F8206-H8206,F8206),Assumptions!$C$13,MAX(0,($B$5-P8205)/$B$6))</f>
        <v>0</v>
      </c>
      <c r="L8206" s="0" t="n">
        <f aca="false">IF(C8206=1,0,MIN(F8206-K8206,Assumptions!$C$15,MAX(0,$B$10-O8205-M8206)))</f>
        <v>0</v>
      </c>
      <c r="M8206" s="0" t="n">
        <f aca="false">'Profiles 8760'!H8195</f>
        <v>18800</v>
      </c>
      <c r="N8206" s="0" t="n">
        <f aca="false">J8206+L8206</f>
        <v>158.06957503064</v>
      </c>
      <c r="O8206" s="0" t="n">
        <f aca="false">O8205+N8206</f>
        <v>752550.080839631</v>
      </c>
      <c r="P8206" s="0" t="n">
        <f aca="false">MIN($B$5,P8205+K8206*$B$6-I8206)</f>
        <v>0</v>
      </c>
      <c r="Q8206" s="0" t="n">
        <f aca="false">MAX(0,F8206-H8206-K8206-L8206)</f>
        <v>0</v>
      </c>
    </row>
    <row r="8207" customFormat="false" ht="15" hidden="false" customHeight="false" outlineLevel="0" collapsed="false">
      <c r="A8207" s="0" t="n">
        <f aca="false">'Profiles 8760'!A8196</f>
        <v>8194</v>
      </c>
      <c r="B8207" s="0" t="n">
        <f aca="false">'Profiles 8760'!B8196</f>
        <v>12</v>
      </c>
      <c r="C8207" s="0" t="n">
        <f aca="false">'Profiles 8760'!E8196</f>
        <v>0</v>
      </c>
      <c r="D8207" s="0" t="n">
        <f aca="false">'Profiles 8760'!F8196</f>
        <v>0.645607</v>
      </c>
      <c r="E8207" s="0" t="n">
        <f aca="false">'Profiles 8760'!G8196</f>
        <v>0.174028</v>
      </c>
      <c r="F8207" s="0" t="n">
        <f aca="false">D8207*Assumptions!$C$11*$B$7+E8207*Assumptions!$C$12*$B$8</f>
        <v>193.5690468</v>
      </c>
      <c r="G8207" s="0" t="n">
        <f aca="false">C8207*Assumptions!$C$15</f>
        <v>0</v>
      </c>
      <c r="H8207" s="0" t="n">
        <f aca="false">MIN(F8207,G8207)</f>
        <v>0</v>
      </c>
      <c r="I8207" s="0" t="n">
        <f aca="false">IF(C8207=1,MIN(G8207-H8207,Assumptions!$C$13,P8206),0)</f>
        <v>0</v>
      </c>
      <c r="J8207" s="0" t="n">
        <f aca="false">H8207+I8207</f>
        <v>0</v>
      </c>
      <c r="K8207" s="0" t="n">
        <f aca="false">MIN(IF(C8207=1,F8207-H8207,F8207),Assumptions!$C$13,MAX(0,($B$5-P8206)/$B$6))</f>
        <v>180</v>
      </c>
      <c r="L8207" s="0" t="n">
        <f aca="false">IF(C8207=1,0,MIN(F8207-K8207,Assumptions!$C$15,MAX(0,$B$10-O8206-M8207)))</f>
        <v>13.5690468</v>
      </c>
      <c r="M8207" s="0" t="n">
        <f aca="false">'Profiles 8760'!H8196</f>
        <v>18800</v>
      </c>
      <c r="N8207" s="0" t="n">
        <f aca="false">J8207+L8207</f>
        <v>13.5690468</v>
      </c>
      <c r="O8207" s="0" t="n">
        <f aca="false">O8206+N8207</f>
        <v>752563.649886431</v>
      </c>
      <c r="P8207" s="0" t="n">
        <f aca="false">MIN($B$5,P8206+K8207*$B$6-I8207)</f>
        <v>156.024</v>
      </c>
      <c r="Q8207" s="0" t="n">
        <f aca="false">MAX(0,F8207-H8207-K8207-L8207)</f>
        <v>0</v>
      </c>
    </row>
    <row r="8208" customFormat="false" ht="15" hidden="false" customHeight="false" outlineLevel="0" collapsed="false">
      <c r="A8208" s="0" t="n">
        <f aca="false">'Profiles 8760'!A8197</f>
        <v>8195</v>
      </c>
      <c r="B8208" s="0" t="n">
        <f aca="false">'Profiles 8760'!B8197</f>
        <v>12</v>
      </c>
      <c r="C8208" s="0" t="n">
        <f aca="false">'Profiles 8760'!E8197</f>
        <v>0</v>
      </c>
      <c r="D8208" s="0" t="n">
        <f aca="false">'Profiles 8760'!F8197</f>
        <v>0.935647</v>
      </c>
      <c r="E8208" s="0" t="n">
        <f aca="false">'Profiles 8760'!G8197</f>
        <v>0.184709</v>
      </c>
      <c r="F8208" s="0" t="n">
        <f aca="false">D8208*Assumptions!$C$11*$B$7+E8208*Assumptions!$C$12*$B$8</f>
        <v>277.7694517</v>
      </c>
      <c r="G8208" s="0" t="n">
        <f aca="false">C8208*Assumptions!$C$15</f>
        <v>0</v>
      </c>
      <c r="H8208" s="0" t="n">
        <f aca="false">MIN(F8208,G8208)</f>
        <v>0</v>
      </c>
      <c r="I8208" s="0" t="n">
        <f aca="false">IF(C8208=1,MIN(G8208-H8208,Assumptions!$C$13,P8207),0)</f>
        <v>0</v>
      </c>
      <c r="J8208" s="0" t="n">
        <f aca="false">H8208+I8208</f>
        <v>0</v>
      </c>
      <c r="K8208" s="0" t="n">
        <f aca="false">MIN(IF(C8208=1,F8208-H8208,F8208),Assumptions!$C$13,MAX(0,($B$5-P8207)/$B$6))</f>
        <v>180</v>
      </c>
      <c r="L8208" s="0" t="n">
        <f aca="false">IF(C8208=1,0,MIN(F8208-K8208,Assumptions!$C$15,MAX(0,$B$10-O8207-M8208)))</f>
        <v>44.3501135694096</v>
      </c>
      <c r="M8208" s="0" t="n">
        <f aca="false">'Profiles 8760'!H8197</f>
        <v>18800</v>
      </c>
      <c r="N8208" s="0" t="n">
        <f aca="false">J8208+L8208</f>
        <v>44.3501135694096</v>
      </c>
      <c r="O8208" s="0" t="n">
        <f aca="false">O8207+N8208</f>
        <v>752608</v>
      </c>
      <c r="P8208" s="0" t="n">
        <f aca="false">MIN($B$5,P8207+K8208*$B$6-I8208)</f>
        <v>312.048</v>
      </c>
      <c r="Q8208" s="0" t="n">
        <f aca="false">MAX(0,F8208-H8208-K8208-L8208)</f>
        <v>53.4193381305905</v>
      </c>
    </row>
    <row r="8209" customFormat="false" ht="15" hidden="false" customHeight="false" outlineLevel="0" collapsed="false">
      <c r="A8209" s="0" t="n">
        <f aca="false">'Profiles 8760'!A8198</f>
        <v>8196</v>
      </c>
      <c r="B8209" s="0" t="n">
        <f aca="false">'Profiles 8760'!B8198</f>
        <v>12</v>
      </c>
      <c r="C8209" s="0" t="n">
        <f aca="false">'Profiles 8760'!E8198</f>
        <v>0</v>
      </c>
      <c r="D8209" s="0" t="n">
        <f aca="false">'Profiles 8760'!F8198</f>
        <v>1</v>
      </c>
      <c r="E8209" s="0" t="n">
        <f aca="false">'Profiles 8760'!G8198</f>
        <v>0.185916</v>
      </c>
      <c r="F8209" s="0" t="n">
        <f aca="false">D8209*Assumptions!$C$11*$B$7+E8209*Assumptions!$C$12*$B$8</f>
        <v>296.4039644</v>
      </c>
      <c r="G8209" s="0" t="n">
        <f aca="false">C8209*Assumptions!$C$15</f>
        <v>0</v>
      </c>
      <c r="H8209" s="0" t="n">
        <f aca="false">MIN(F8209,G8209)</f>
        <v>0</v>
      </c>
      <c r="I8209" s="0" t="n">
        <f aca="false">IF(C8209=1,MIN(G8209-H8209,Assumptions!$C$13,P8208),0)</f>
        <v>0</v>
      </c>
      <c r="J8209" s="0" t="n">
        <f aca="false">H8209+I8209</f>
        <v>0</v>
      </c>
      <c r="K8209" s="0" t="n">
        <f aca="false">MIN(IF(C8209=1,F8209-H8209,F8209),Assumptions!$C$13,MAX(0,($B$5-P8208)/$B$6))</f>
        <v>180</v>
      </c>
      <c r="L8209" s="0" t="n">
        <f aca="false">IF(C8209=1,0,MIN(F8209-K8209,Assumptions!$C$15,MAX(0,$B$10-O8208-M8209)))</f>
        <v>0</v>
      </c>
      <c r="M8209" s="0" t="n">
        <f aca="false">'Profiles 8760'!H8198</f>
        <v>18800</v>
      </c>
      <c r="N8209" s="0" t="n">
        <f aca="false">J8209+L8209</f>
        <v>0</v>
      </c>
      <c r="O8209" s="0" t="n">
        <f aca="false">O8208+N8209</f>
        <v>752608</v>
      </c>
      <c r="P8209" s="0" t="n">
        <f aca="false">MIN($B$5,P8208+K8209*$B$6-I8209)</f>
        <v>468.072</v>
      </c>
      <c r="Q8209" s="0" t="n">
        <f aca="false">MAX(0,F8209-H8209-K8209-L8209)</f>
        <v>116.4039644</v>
      </c>
    </row>
    <row r="8210" customFormat="false" ht="15" hidden="false" customHeight="false" outlineLevel="0" collapsed="false">
      <c r="A8210" s="0" t="n">
        <f aca="false">'Profiles 8760'!A8199</f>
        <v>8197</v>
      </c>
      <c r="B8210" s="0" t="n">
        <f aca="false">'Profiles 8760'!B8199</f>
        <v>12</v>
      </c>
      <c r="C8210" s="0" t="n">
        <f aca="false">'Profiles 8760'!E8199</f>
        <v>0</v>
      </c>
      <c r="D8210" s="0" t="n">
        <f aca="false">'Profiles 8760'!F8199</f>
        <v>1</v>
      </c>
      <c r="E8210" s="0" t="n">
        <f aca="false">'Profiles 8760'!G8199</f>
        <v>0.292106</v>
      </c>
      <c r="F8210" s="0" t="n">
        <f aca="false">D8210*Assumptions!$C$11*$B$7+E8210*Assumptions!$C$12*$B$8</f>
        <v>300.7471354</v>
      </c>
      <c r="G8210" s="0" t="n">
        <f aca="false">C8210*Assumptions!$C$15</f>
        <v>0</v>
      </c>
      <c r="H8210" s="0" t="n">
        <f aca="false">MIN(F8210,G8210)</f>
        <v>0</v>
      </c>
      <c r="I8210" s="0" t="n">
        <f aca="false">IF(C8210=1,MIN(G8210-H8210,Assumptions!$C$13,P8209),0)</f>
        <v>0</v>
      </c>
      <c r="J8210" s="0" t="n">
        <f aca="false">H8210+I8210</f>
        <v>0</v>
      </c>
      <c r="K8210" s="0" t="n">
        <f aca="false">MIN(IF(C8210=1,F8210-H8210,F8210),Assumptions!$C$13,MAX(0,($B$5-P8209)/$B$6))</f>
        <v>49.3054914628519</v>
      </c>
      <c r="L8210" s="0" t="n">
        <f aca="false">IF(C8210=1,0,MIN(F8210-K8210,Assumptions!$C$15,MAX(0,$B$10-O8209-M8210)))</f>
        <v>0</v>
      </c>
      <c r="M8210" s="0" t="n">
        <f aca="false">'Profiles 8760'!H8199</f>
        <v>18800</v>
      </c>
      <c r="N8210" s="0" t="n">
        <f aca="false">J8210+L8210</f>
        <v>0</v>
      </c>
      <c r="O8210" s="0" t="n">
        <f aca="false">O8209+N8210</f>
        <v>752608</v>
      </c>
      <c r="P8210" s="0" t="n">
        <f aca="false">MIN($B$5,P8209+K8210*$B$6-I8210)</f>
        <v>510.81</v>
      </c>
      <c r="Q8210" s="0" t="n">
        <f aca="false">MAX(0,F8210-H8210-K8210-L8210)</f>
        <v>251.441643937148</v>
      </c>
    </row>
    <row r="8211" customFormat="false" ht="15" hidden="false" customHeight="false" outlineLevel="0" collapsed="false">
      <c r="A8211" s="0" t="n">
        <f aca="false">'Profiles 8760'!A8200</f>
        <v>8198</v>
      </c>
      <c r="B8211" s="0" t="n">
        <f aca="false">'Profiles 8760'!B8200</f>
        <v>12</v>
      </c>
      <c r="C8211" s="0" t="n">
        <f aca="false">'Profiles 8760'!E8200</f>
        <v>0</v>
      </c>
      <c r="D8211" s="0" t="n">
        <f aca="false">'Profiles 8760'!F8200</f>
        <v>1</v>
      </c>
      <c r="E8211" s="0" t="n">
        <f aca="false">'Profiles 8760'!G8200</f>
        <v>0.267459</v>
      </c>
      <c r="F8211" s="0" t="n">
        <f aca="false">D8211*Assumptions!$C$11*$B$7+E8211*Assumptions!$C$12*$B$8</f>
        <v>299.7390731</v>
      </c>
      <c r="G8211" s="0" t="n">
        <f aca="false">C8211*Assumptions!$C$15</f>
        <v>0</v>
      </c>
      <c r="H8211" s="0" t="n">
        <f aca="false">MIN(F8211,G8211)</f>
        <v>0</v>
      </c>
      <c r="I8211" s="0" t="n">
        <f aca="false">IF(C8211=1,MIN(G8211-H8211,Assumptions!$C$13,P8210),0)</f>
        <v>0</v>
      </c>
      <c r="J8211" s="0" t="n">
        <f aca="false">H8211+I8211</f>
        <v>0</v>
      </c>
      <c r="K8211" s="0" t="n">
        <f aca="false">MIN(IF(C8211=1,F8211-H8211,F8211),Assumptions!$C$13,MAX(0,($B$5-P8210)/$B$6))</f>
        <v>0</v>
      </c>
      <c r="L8211" s="0" t="n">
        <f aca="false">IF(C8211=1,0,MIN(F8211-K8211,Assumptions!$C$15,MAX(0,$B$10-O8210-M8211)))</f>
        <v>0</v>
      </c>
      <c r="M8211" s="0" t="n">
        <f aca="false">'Profiles 8760'!H8200</f>
        <v>18800</v>
      </c>
      <c r="N8211" s="0" t="n">
        <f aca="false">J8211+L8211</f>
        <v>0</v>
      </c>
      <c r="O8211" s="0" t="n">
        <f aca="false">O8210+N8211</f>
        <v>752608</v>
      </c>
      <c r="P8211" s="0" t="n">
        <f aca="false">MIN($B$5,P8210+K8211*$B$6-I8211)</f>
        <v>510.81</v>
      </c>
      <c r="Q8211" s="0" t="n">
        <f aca="false">MAX(0,F8211-H8211-K8211-L8211)</f>
        <v>299.7390731</v>
      </c>
    </row>
    <row r="8212" customFormat="false" ht="15" hidden="false" customHeight="false" outlineLevel="0" collapsed="false">
      <c r="A8212" s="0" t="n">
        <f aca="false">'Profiles 8760'!A8201</f>
        <v>8199</v>
      </c>
      <c r="B8212" s="0" t="n">
        <f aca="false">'Profiles 8760'!B8201</f>
        <v>12</v>
      </c>
      <c r="C8212" s="0" t="n">
        <f aca="false">'Profiles 8760'!E8201</f>
        <v>0</v>
      </c>
      <c r="D8212" s="0" t="n">
        <f aca="false">'Profiles 8760'!F8201</f>
        <v>0.935647</v>
      </c>
      <c r="E8212" s="0" t="n">
        <f aca="false">'Profiles 8760'!G8201</f>
        <v>0.295315</v>
      </c>
      <c r="F8212" s="0" t="n">
        <f aca="false">D8212*Assumptions!$C$11*$B$7+E8212*Assumptions!$C$12*$B$8</f>
        <v>282.2932371</v>
      </c>
      <c r="G8212" s="0" t="n">
        <f aca="false">C8212*Assumptions!$C$15</f>
        <v>0</v>
      </c>
      <c r="H8212" s="0" t="n">
        <f aca="false">MIN(F8212,G8212)</f>
        <v>0</v>
      </c>
      <c r="I8212" s="0" t="n">
        <f aca="false">IF(C8212=1,MIN(G8212-H8212,Assumptions!$C$13,P8211),0)</f>
        <v>0</v>
      </c>
      <c r="J8212" s="0" t="n">
        <f aca="false">H8212+I8212</f>
        <v>0</v>
      </c>
      <c r="K8212" s="0" t="n">
        <f aca="false">MIN(IF(C8212=1,F8212-H8212,F8212),Assumptions!$C$13,MAX(0,($B$5-P8211)/$B$6))</f>
        <v>0</v>
      </c>
      <c r="L8212" s="0" t="n">
        <f aca="false">IF(C8212=1,0,MIN(F8212-K8212,Assumptions!$C$15,MAX(0,$B$10-O8211-M8212)))</f>
        <v>0</v>
      </c>
      <c r="M8212" s="0" t="n">
        <f aca="false">'Profiles 8760'!H8201</f>
        <v>18800</v>
      </c>
      <c r="N8212" s="0" t="n">
        <f aca="false">J8212+L8212</f>
        <v>0</v>
      </c>
      <c r="O8212" s="0" t="n">
        <f aca="false">O8211+N8212</f>
        <v>752608</v>
      </c>
      <c r="P8212" s="0" t="n">
        <f aca="false">MIN($B$5,P8211+K8212*$B$6-I8212)</f>
        <v>510.81</v>
      </c>
      <c r="Q8212" s="0" t="n">
        <f aca="false">MAX(0,F8212-H8212-K8212-L8212)</f>
        <v>282.2932371</v>
      </c>
    </row>
    <row r="8213" customFormat="false" ht="15" hidden="false" customHeight="false" outlineLevel="0" collapsed="false">
      <c r="A8213" s="0" t="n">
        <f aca="false">'Profiles 8760'!A8202</f>
        <v>8200</v>
      </c>
      <c r="B8213" s="0" t="n">
        <f aca="false">'Profiles 8760'!B8202</f>
        <v>12</v>
      </c>
      <c r="C8213" s="0" t="n">
        <f aca="false">'Profiles 8760'!E8202</f>
        <v>0</v>
      </c>
      <c r="D8213" s="0" t="n">
        <f aca="false">'Profiles 8760'!F8202</f>
        <v>0.645607</v>
      </c>
      <c r="E8213" s="0" t="n">
        <f aca="false">'Profiles 8760'!G8202</f>
        <v>0.35502</v>
      </c>
      <c r="F8213" s="0" t="n">
        <f aca="false">D8213*Assumptions!$C$11*$B$7+E8213*Assumptions!$C$12*$B$8</f>
        <v>200.9716196</v>
      </c>
      <c r="G8213" s="0" t="n">
        <f aca="false">C8213*Assumptions!$C$15</f>
        <v>0</v>
      </c>
      <c r="H8213" s="0" t="n">
        <f aca="false">MIN(F8213,G8213)</f>
        <v>0</v>
      </c>
      <c r="I8213" s="0" t="n">
        <f aca="false">IF(C8213=1,MIN(G8213-H8213,Assumptions!$C$13,P8212),0)</f>
        <v>0</v>
      </c>
      <c r="J8213" s="0" t="n">
        <f aca="false">H8213+I8213</f>
        <v>0</v>
      </c>
      <c r="K8213" s="0" t="n">
        <f aca="false">MIN(IF(C8213=1,F8213-H8213,F8213),Assumptions!$C$13,MAX(0,($B$5-P8212)/$B$6))</f>
        <v>0</v>
      </c>
      <c r="L8213" s="0" t="n">
        <f aca="false">IF(C8213=1,0,MIN(F8213-K8213,Assumptions!$C$15,MAX(0,$B$10-O8212-M8213)))</f>
        <v>0</v>
      </c>
      <c r="M8213" s="0" t="n">
        <f aca="false">'Profiles 8760'!H8202</f>
        <v>18800</v>
      </c>
      <c r="N8213" s="0" t="n">
        <f aca="false">J8213+L8213</f>
        <v>0</v>
      </c>
      <c r="O8213" s="0" t="n">
        <f aca="false">O8212+N8213</f>
        <v>752608</v>
      </c>
      <c r="P8213" s="0" t="n">
        <f aca="false">MIN($B$5,P8212+K8213*$B$6-I8213)</f>
        <v>510.81</v>
      </c>
      <c r="Q8213" s="0" t="n">
        <f aca="false">MAX(0,F8213-H8213-K8213-L8213)</f>
        <v>200.9716196</v>
      </c>
    </row>
    <row r="8214" customFormat="false" ht="15" hidden="false" customHeight="false" outlineLevel="0" collapsed="false">
      <c r="A8214" s="0" t="n">
        <f aca="false">'Profiles 8760'!A8203</f>
        <v>8201</v>
      </c>
      <c r="B8214" s="0" t="n">
        <f aca="false">'Profiles 8760'!B8203</f>
        <v>12</v>
      </c>
      <c r="C8214" s="0" t="n">
        <f aca="false">'Profiles 8760'!E8203</f>
        <v>0</v>
      </c>
      <c r="D8214" s="0" t="n">
        <f aca="false">'Profiles 8760'!F8203</f>
        <v>0.321374</v>
      </c>
      <c r="E8214" s="0" t="n">
        <f aca="false">'Profiles 8760'!G8203</f>
        <v>0.38793</v>
      </c>
      <c r="F8214" s="0" t="n">
        <f aca="false">D8214*Assumptions!$C$11*$B$7+E8214*Assumptions!$C$12*$B$8</f>
        <v>108.6791482</v>
      </c>
      <c r="G8214" s="0" t="n">
        <f aca="false">C8214*Assumptions!$C$15</f>
        <v>0</v>
      </c>
      <c r="H8214" s="0" t="n">
        <f aca="false">MIN(F8214,G8214)</f>
        <v>0</v>
      </c>
      <c r="I8214" s="0" t="n">
        <f aca="false">IF(C8214=1,MIN(G8214-H8214,Assumptions!$C$13,P8213),0)</f>
        <v>0</v>
      </c>
      <c r="J8214" s="0" t="n">
        <f aca="false">H8214+I8214</f>
        <v>0</v>
      </c>
      <c r="K8214" s="0" t="n">
        <f aca="false">MIN(IF(C8214=1,F8214-H8214,F8214),Assumptions!$C$13,MAX(0,($B$5-P8213)/$B$6))</f>
        <v>0</v>
      </c>
      <c r="L8214" s="0" t="n">
        <f aca="false">IF(C8214=1,0,MIN(F8214-K8214,Assumptions!$C$15,MAX(0,$B$10-O8213-M8214)))</f>
        <v>0</v>
      </c>
      <c r="M8214" s="0" t="n">
        <f aca="false">'Profiles 8760'!H8203</f>
        <v>18800</v>
      </c>
      <c r="N8214" s="0" t="n">
        <f aca="false">J8214+L8214</f>
        <v>0</v>
      </c>
      <c r="O8214" s="0" t="n">
        <f aca="false">O8213+N8214</f>
        <v>752608</v>
      </c>
      <c r="P8214" s="0" t="n">
        <f aca="false">MIN($B$5,P8213+K8214*$B$6-I8214)</f>
        <v>510.81</v>
      </c>
      <c r="Q8214" s="0" t="n">
        <f aca="false">MAX(0,F8214-H8214-K8214-L8214)</f>
        <v>108.6791482</v>
      </c>
    </row>
    <row r="8215" customFormat="false" ht="15" hidden="false" customHeight="false" outlineLevel="0" collapsed="false">
      <c r="A8215" s="0" t="n">
        <f aca="false">'Profiles 8760'!A8204</f>
        <v>8202</v>
      </c>
      <c r="B8215" s="0" t="n">
        <f aca="false">'Profiles 8760'!B8204</f>
        <v>12</v>
      </c>
      <c r="C8215" s="0" t="n">
        <f aca="false">'Profiles 8760'!E8204</f>
        <v>0</v>
      </c>
      <c r="D8215" s="0" t="n">
        <f aca="false">'Profiles 8760'!F8204</f>
        <v>0.045825</v>
      </c>
      <c r="E8215" s="0" t="n">
        <f aca="false">'Profiles 8760'!G8204</f>
        <v>0.28545</v>
      </c>
      <c r="F8215" s="0" t="n">
        <f aca="false">D8215*Assumptions!$C$11*$B$7+E8215*Assumptions!$C$12*$B$8</f>
        <v>24.909165</v>
      </c>
      <c r="G8215" s="0" t="n">
        <f aca="false">C8215*Assumptions!$C$15</f>
        <v>0</v>
      </c>
      <c r="H8215" s="0" t="n">
        <f aca="false">MIN(F8215,G8215)</f>
        <v>0</v>
      </c>
      <c r="I8215" s="0" t="n">
        <f aca="false">IF(C8215=1,MIN(G8215-H8215,Assumptions!$C$13,P8214),0)</f>
        <v>0</v>
      </c>
      <c r="J8215" s="0" t="n">
        <f aca="false">H8215+I8215</f>
        <v>0</v>
      </c>
      <c r="K8215" s="0" t="n">
        <f aca="false">MIN(IF(C8215=1,F8215-H8215,F8215),Assumptions!$C$13,MAX(0,($B$5-P8214)/$B$6))</f>
        <v>0</v>
      </c>
      <c r="L8215" s="0" t="n">
        <f aca="false">IF(C8215=1,0,MIN(F8215-K8215,Assumptions!$C$15,MAX(0,$B$10-O8214-M8215)))</f>
        <v>0</v>
      </c>
      <c r="M8215" s="0" t="n">
        <f aca="false">'Profiles 8760'!H8204</f>
        <v>18800</v>
      </c>
      <c r="N8215" s="0" t="n">
        <f aca="false">J8215+L8215</f>
        <v>0</v>
      </c>
      <c r="O8215" s="0" t="n">
        <f aca="false">O8214+N8215</f>
        <v>752608</v>
      </c>
      <c r="P8215" s="0" t="n">
        <f aca="false">MIN($B$5,P8214+K8215*$B$6-I8215)</f>
        <v>510.81</v>
      </c>
      <c r="Q8215" s="0" t="n">
        <f aca="false">MAX(0,F8215-H8215-K8215-L8215)</f>
        <v>24.909165</v>
      </c>
    </row>
    <row r="8216" customFormat="false" ht="15" hidden="false" customHeight="false" outlineLevel="0" collapsed="false">
      <c r="A8216" s="0" t="n">
        <f aca="false">'Profiles 8760'!A8205</f>
        <v>8203</v>
      </c>
      <c r="B8216" s="0" t="n">
        <f aca="false">'Profiles 8760'!B8205</f>
        <v>12</v>
      </c>
      <c r="C8216" s="0" t="n">
        <f aca="false">'Profiles 8760'!E8205</f>
        <v>0</v>
      </c>
      <c r="D8216" s="0" t="n">
        <f aca="false">'Profiles 8760'!F8205</f>
        <v>0</v>
      </c>
      <c r="E8216" s="0" t="n">
        <f aca="false">'Profiles 8760'!G8205</f>
        <v>0.328222</v>
      </c>
      <c r="F8216" s="0" t="n">
        <f aca="false">D8216*Assumptions!$C$11*$B$7+E8216*Assumptions!$C$12*$B$8</f>
        <v>13.4242798</v>
      </c>
      <c r="G8216" s="0" t="n">
        <f aca="false">C8216*Assumptions!$C$15</f>
        <v>0</v>
      </c>
      <c r="H8216" s="0" t="n">
        <f aca="false">MIN(F8216,G8216)</f>
        <v>0</v>
      </c>
      <c r="I8216" s="0" t="n">
        <f aca="false">IF(C8216=1,MIN(G8216-H8216,Assumptions!$C$13,P8215),0)</f>
        <v>0</v>
      </c>
      <c r="J8216" s="0" t="n">
        <f aca="false">H8216+I8216</f>
        <v>0</v>
      </c>
      <c r="K8216" s="0" t="n">
        <f aca="false">MIN(IF(C8216=1,F8216-H8216,F8216),Assumptions!$C$13,MAX(0,($B$5-P8215)/$B$6))</f>
        <v>0</v>
      </c>
      <c r="L8216" s="0" t="n">
        <f aca="false">IF(C8216=1,0,MIN(F8216-K8216,Assumptions!$C$15,MAX(0,$B$10-O8215-M8216)))</f>
        <v>0</v>
      </c>
      <c r="M8216" s="0" t="n">
        <f aca="false">'Profiles 8760'!H8205</f>
        <v>18800</v>
      </c>
      <c r="N8216" s="0" t="n">
        <f aca="false">J8216+L8216</f>
        <v>0</v>
      </c>
      <c r="O8216" s="0" t="n">
        <f aca="false">O8215+N8216</f>
        <v>752608</v>
      </c>
      <c r="P8216" s="0" t="n">
        <f aca="false">MIN($B$5,P8215+K8216*$B$6-I8216)</f>
        <v>510.81</v>
      </c>
      <c r="Q8216" s="0" t="n">
        <f aca="false">MAX(0,F8216-H8216-K8216-L8216)</f>
        <v>13.4242798</v>
      </c>
    </row>
    <row r="8217" customFormat="false" ht="15" hidden="false" customHeight="false" outlineLevel="0" collapsed="false">
      <c r="A8217" s="0" t="n">
        <f aca="false">'Profiles 8760'!A8206</f>
        <v>8204</v>
      </c>
      <c r="B8217" s="0" t="n">
        <f aca="false">'Profiles 8760'!B8206</f>
        <v>12</v>
      </c>
      <c r="C8217" s="0" t="n">
        <f aca="false">'Profiles 8760'!E8206</f>
        <v>1</v>
      </c>
      <c r="D8217" s="0" t="n">
        <f aca="false">'Profiles 8760'!F8206</f>
        <v>0</v>
      </c>
      <c r="E8217" s="0" t="n">
        <f aca="false">'Profiles 8760'!G8206</f>
        <v>0.294511</v>
      </c>
      <c r="F8217" s="0" t="n">
        <f aca="false">D8217*Assumptions!$C$11*$B$7+E8217*Assumptions!$C$12*$B$8</f>
        <v>12.0454999</v>
      </c>
      <c r="G8217" s="0" t="n">
        <f aca="false">C8217*Assumptions!$C$15</f>
        <v>200</v>
      </c>
      <c r="H8217" s="0" t="n">
        <f aca="false">MIN(F8217,G8217)</f>
        <v>12.0454999</v>
      </c>
      <c r="I8217" s="0" t="n">
        <f aca="false">IF(C8217=1,MIN(G8217-H8217,Assumptions!$C$13,P8216),0)</f>
        <v>180</v>
      </c>
      <c r="J8217" s="0" t="n">
        <f aca="false">H8217+I8217</f>
        <v>192.0454999</v>
      </c>
      <c r="K8217" s="0" t="n">
        <f aca="false">MIN(IF(C8217=1,F8217-H8217,F8217),Assumptions!$C$13,MAX(0,($B$5-P8216)/$B$6))</f>
        <v>0</v>
      </c>
      <c r="L8217" s="0" t="n">
        <f aca="false">IF(C8217=1,0,MIN(F8217-K8217,Assumptions!$C$15,MAX(0,$B$10-O8216-M8217)))</f>
        <v>0</v>
      </c>
      <c r="M8217" s="0" t="n">
        <f aca="false">'Profiles 8760'!H8206</f>
        <v>18600</v>
      </c>
      <c r="N8217" s="0" t="n">
        <f aca="false">J8217+L8217</f>
        <v>192.0454999</v>
      </c>
      <c r="O8217" s="0" t="n">
        <f aca="false">O8216+N8217</f>
        <v>752800.0454999</v>
      </c>
      <c r="P8217" s="0" t="n">
        <f aca="false">MIN($B$5,P8216+K8217*$B$6-I8217)</f>
        <v>330.81</v>
      </c>
      <c r="Q8217" s="0" t="n">
        <f aca="false">MAX(0,F8217-H8217-K8217-L8217)</f>
        <v>0</v>
      </c>
    </row>
    <row r="8218" customFormat="false" ht="15" hidden="false" customHeight="false" outlineLevel="0" collapsed="false">
      <c r="A8218" s="0" t="n">
        <f aca="false">'Profiles 8760'!A8207</f>
        <v>8205</v>
      </c>
      <c r="B8218" s="0" t="n">
        <f aca="false">'Profiles 8760'!B8207</f>
        <v>12</v>
      </c>
      <c r="C8218" s="0" t="n">
        <f aca="false">'Profiles 8760'!E8207</f>
        <v>1</v>
      </c>
      <c r="D8218" s="0" t="n">
        <f aca="false">'Profiles 8760'!F8207</f>
        <v>0</v>
      </c>
      <c r="E8218" s="0" t="n">
        <f aca="false">'Profiles 8760'!G8207</f>
        <v>0.27159</v>
      </c>
      <c r="F8218" s="0" t="n">
        <f aca="false">D8218*Assumptions!$C$11*$B$7+E8218*Assumptions!$C$12*$B$8</f>
        <v>11.108031</v>
      </c>
      <c r="G8218" s="0" t="n">
        <f aca="false">C8218*Assumptions!$C$15</f>
        <v>200</v>
      </c>
      <c r="H8218" s="0" t="n">
        <f aca="false">MIN(F8218,G8218)</f>
        <v>11.108031</v>
      </c>
      <c r="I8218" s="0" t="n">
        <f aca="false">IF(C8218=1,MIN(G8218-H8218,Assumptions!$C$13,P8217),0)</f>
        <v>180</v>
      </c>
      <c r="J8218" s="0" t="n">
        <f aca="false">H8218+I8218</f>
        <v>191.108031</v>
      </c>
      <c r="K8218" s="0" t="n">
        <f aca="false">MIN(IF(C8218=1,F8218-H8218,F8218),Assumptions!$C$13,MAX(0,($B$5-P8217)/$B$6))</f>
        <v>0</v>
      </c>
      <c r="L8218" s="0" t="n">
        <f aca="false">IF(C8218=1,0,MIN(F8218-K8218,Assumptions!$C$15,MAX(0,$B$10-O8217-M8218)))</f>
        <v>0</v>
      </c>
      <c r="M8218" s="0" t="n">
        <f aca="false">'Profiles 8760'!H8207</f>
        <v>18400</v>
      </c>
      <c r="N8218" s="0" t="n">
        <f aca="false">J8218+L8218</f>
        <v>191.108031</v>
      </c>
      <c r="O8218" s="0" t="n">
        <f aca="false">O8217+N8218</f>
        <v>752991.1535309</v>
      </c>
      <c r="P8218" s="0" t="n">
        <f aca="false">MIN($B$5,P8217+K8218*$B$6-I8218)</f>
        <v>150.81</v>
      </c>
      <c r="Q8218" s="0" t="n">
        <f aca="false">MAX(0,F8218-H8218-K8218-L8218)</f>
        <v>0</v>
      </c>
    </row>
    <row r="8219" customFormat="false" ht="15" hidden="false" customHeight="false" outlineLevel="0" collapsed="false">
      <c r="A8219" s="0" t="n">
        <f aca="false">'Profiles 8760'!A8208</f>
        <v>8206</v>
      </c>
      <c r="B8219" s="0" t="n">
        <f aca="false">'Profiles 8760'!B8208</f>
        <v>12</v>
      </c>
      <c r="C8219" s="0" t="n">
        <f aca="false">'Profiles 8760'!E8208</f>
        <v>0</v>
      </c>
      <c r="D8219" s="0" t="n">
        <f aca="false">'Profiles 8760'!F8208</f>
        <v>0</v>
      </c>
      <c r="E8219" s="0" t="n">
        <f aca="false">'Profiles 8760'!G8208</f>
        <v>0.23897</v>
      </c>
      <c r="F8219" s="0" t="n">
        <f aca="false">D8219*Assumptions!$C$11*$B$7+E8219*Assumptions!$C$12*$B$8</f>
        <v>9.773873</v>
      </c>
      <c r="G8219" s="0" t="n">
        <f aca="false">C8219*Assumptions!$C$15</f>
        <v>0</v>
      </c>
      <c r="H8219" s="0" t="n">
        <f aca="false">MIN(F8219,G8219)</f>
        <v>0</v>
      </c>
      <c r="I8219" s="0" t="n">
        <f aca="false">IF(C8219=1,MIN(G8219-H8219,Assumptions!$C$13,P8218),0)</f>
        <v>0</v>
      </c>
      <c r="J8219" s="0" t="n">
        <f aca="false">H8219+I8219</f>
        <v>0</v>
      </c>
      <c r="K8219" s="0" t="n">
        <f aca="false">MIN(IF(C8219=1,F8219-H8219,F8219),Assumptions!$C$13,MAX(0,($B$5-P8218)/$B$6))</f>
        <v>9.773873</v>
      </c>
      <c r="L8219" s="0" t="n">
        <f aca="false">IF(C8219=1,0,MIN(F8219-K8219,Assumptions!$C$15,MAX(0,$B$10-O8218-M8219)))</f>
        <v>0</v>
      </c>
      <c r="M8219" s="0" t="n">
        <f aca="false">'Profiles 8760'!H8208</f>
        <v>18400</v>
      </c>
      <c r="N8219" s="0" t="n">
        <f aca="false">J8219+L8219</f>
        <v>0</v>
      </c>
      <c r="O8219" s="0" t="n">
        <f aca="false">O8218+N8219</f>
        <v>752991.1535309</v>
      </c>
      <c r="P8219" s="0" t="n">
        <f aca="false">MIN($B$5,P8218+K8219*$B$6-I8219)</f>
        <v>159.2819931164</v>
      </c>
      <c r="Q8219" s="0" t="n">
        <f aca="false">MAX(0,F8219-H8219-K8219-L8219)</f>
        <v>0</v>
      </c>
    </row>
    <row r="8220" customFormat="false" ht="15" hidden="false" customHeight="false" outlineLevel="0" collapsed="false">
      <c r="A8220" s="0" t="n">
        <f aca="false">'Profiles 8760'!A8209</f>
        <v>8207</v>
      </c>
      <c r="B8220" s="0" t="n">
        <f aca="false">'Profiles 8760'!B8209</f>
        <v>12</v>
      </c>
      <c r="C8220" s="0" t="n">
        <f aca="false">'Profiles 8760'!E8209</f>
        <v>0</v>
      </c>
      <c r="D8220" s="0" t="n">
        <f aca="false">'Profiles 8760'!F8209</f>
        <v>0</v>
      </c>
      <c r="E8220" s="0" t="n">
        <f aca="false">'Profiles 8760'!G8209</f>
        <v>0.25882</v>
      </c>
      <c r="F8220" s="0" t="n">
        <f aca="false">D8220*Assumptions!$C$11*$B$7+E8220*Assumptions!$C$12*$B$8</f>
        <v>10.585738</v>
      </c>
      <c r="G8220" s="0" t="n">
        <f aca="false">C8220*Assumptions!$C$15</f>
        <v>0</v>
      </c>
      <c r="H8220" s="0" t="n">
        <f aca="false">MIN(F8220,G8220)</f>
        <v>0</v>
      </c>
      <c r="I8220" s="0" t="n">
        <f aca="false">IF(C8220=1,MIN(G8220-H8220,Assumptions!$C$13,P8219),0)</f>
        <v>0</v>
      </c>
      <c r="J8220" s="0" t="n">
        <f aca="false">H8220+I8220</f>
        <v>0</v>
      </c>
      <c r="K8220" s="0" t="n">
        <f aca="false">MIN(IF(C8220=1,F8220-H8220,F8220),Assumptions!$C$13,MAX(0,($B$5-P8219)/$B$6))</f>
        <v>10.585738</v>
      </c>
      <c r="L8220" s="0" t="n">
        <f aca="false">IF(C8220=1,0,MIN(F8220-K8220,Assumptions!$C$15,MAX(0,$B$10-O8219-M8220)))</f>
        <v>0</v>
      </c>
      <c r="M8220" s="0" t="n">
        <f aca="false">'Profiles 8760'!H8209</f>
        <v>18400</v>
      </c>
      <c r="N8220" s="0" t="n">
        <f aca="false">J8220+L8220</f>
        <v>0</v>
      </c>
      <c r="O8220" s="0" t="n">
        <f aca="false">O8219+N8220</f>
        <v>752991.1535309</v>
      </c>
      <c r="P8220" s="0" t="n">
        <f aca="false">MIN($B$5,P8219+K8220*$B$6-I8220)</f>
        <v>168.4577108148</v>
      </c>
      <c r="Q8220" s="0" t="n">
        <f aca="false">MAX(0,F8220-H8220-K8220-L8220)</f>
        <v>0</v>
      </c>
    </row>
    <row r="8221" customFormat="false" ht="15" hidden="false" customHeight="false" outlineLevel="0" collapsed="false">
      <c r="A8221" s="0" t="n">
        <f aca="false">'Profiles 8760'!A8210</f>
        <v>8208</v>
      </c>
      <c r="B8221" s="0" t="n">
        <f aca="false">'Profiles 8760'!B8210</f>
        <v>12</v>
      </c>
      <c r="C8221" s="0" t="n">
        <f aca="false">'Profiles 8760'!E8210</f>
        <v>0</v>
      </c>
      <c r="D8221" s="0" t="n">
        <f aca="false">'Profiles 8760'!F8210</f>
        <v>0</v>
      </c>
      <c r="E8221" s="0" t="n">
        <f aca="false">'Profiles 8760'!G8210</f>
        <v>0.247574</v>
      </c>
      <c r="F8221" s="0" t="n">
        <f aca="false">D8221*Assumptions!$C$11*$B$7+E8221*Assumptions!$C$12*$B$8</f>
        <v>10.1257766</v>
      </c>
      <c r="G8221" s="0" t="n">
        <f aca="false">C8221*Assumptions!$C$15</f>
        <v>0</v>
      </c>
      <c r="H8221" s="0" t="n">
        <f aca="false">MIN(F8221,G8221)</f>
        <v>0</v>
      </c>
      <c r="I8221" s="0" t="n">
        <f aca="false">IF(C8221=1,MIN(G8221-H8221,Assumptions!$C$13,P8220),0)</f>
        <v>0</v>
      </c>
      <c r="J8221" s="0" t="n">
        <f aca="false">H8221+I8221</f>
        <v>0</v>
      </c>
      <c r="K8221" s="0" t="n">
        <f aca="false">MIN(IF(C8221=1,F8221-H8221,F8221),Assumptions!$C$13,MAX(0,($B$5-P8220)/$B$6))</f>
        <v>10.1257766</v>
      </c>
      <c r="L8221" s="0" t="n">
        <f aca="false">IF(C8221=1,0,MIN(F8221-K8221,Assumptions!$C$15,MAX(0,$B$10-O8220-M8221)))</f>
        <v>0</v>
      </c>
      <c r="M8221" s="0" t="n">
        <f aca="false">'Profiles 8760'!H8210</f>
        <v>18400</v>
      </c>
      <c r="N8221" s="0" t="n">
        <f aca="false">J8221+L8221</f>
        <v>0</v>
      </c>
      <c r="O8221" s="0" t="n">
        <f aca="false">O8220+N8221</f>
        <v>752991.1535309</v>
      </c>
      <c r="P8221" s="0" t="n">
        <f aca="false">MIN($B$5,P8220+K8221*$B$6-I8221)</f>
        <v>177.23473397168</v>
      </c>
      <c r="Q8221" s="0" t="n">
        <f aca="false">MAX(0,F8221-H8221-K8221-L8221)</f>
        <v>0</v>
      </c>
    </row>
    <row r="8222" customFormat="false" ht="15" hidden="false" customHeight="false" outlineLevel="0" collapsed="false">
      <c r="A8222" s="0" t="n">
        <f aca="false">'Profiles 8760'!A8211</f>
        <v>8209</v>
      </c>
      <c r="B8222" s="0" t="n">
        <f aca="false">'Profiles 8760'!B8211</f>
        <v>12</v>
      </c>
      <c r="C8222" s="0" t="n">
        <f aca="false">'Profiles 8760'!E8211</f>
        <v>0</v>
      </c>
      <c r="D8222" s="0" t="n">
        <f aca="false">'Profiles 8760'!F8211</f>
        <v>0</v>
      </c>
      <c r="E8222" s="0" t="n">
        <f aca="false">'Profiles 8760'!G8211</f>
        <v>0.346099</v>
      </c>
      <c r="F8222" s="0" t="n">
        <f aca="false">D8222*Assumptions!$C$11*$B$7+E8222*Assumptions!$C$12*$B$8</f>
        <v>14.1554491</v>
      </c>
      <c r="G8222" s="0" t="n">
        <f aca="false">C8222*Assumptions!$C$15</f>
        <v>0</v>
      </c>
      <c r="H8222" s="0" t="n">
        <f aca="false">MIN(F8222,G8222)</f>
        <v>0</v>
      </c>
      <c r="I8222" s="0" t="n">
        <f aca="false">IF(C8222=1,MIN(G8222-H8222,Assumptions!$C$13,P8221),0)</f>
        <v>0</v>
      </c>
      <c r="J8222" s="0" t="n">
        <f aca="false">H8222+I8222</f>
        <v>0</v>
      </c>
      <c r="K8222" s="0" t="n">
        <f aca="false">MIN(IF(C8222=1,F8222-H8222,F8222),Assumptions!$C$13,MAX(0,($B$5-P8221)/$B$6))</f>
        <v>14.1554491</v>
      </c>
      <c r="L8222" s="0" t="n">
        <f aca="false">IF(C8222=1,0,MIN(F8222-K8222,Assumptions!$C$15,MAX(0,$B$10-O8221-M8222)))</f>
        <v>0</v>
      </c>
      <c r="M8222" s="0" t="n">
        <f aca="false">'Profiles 8760'!H8211</f>
        <v>18400</v>
      </c>
      <c r="N8222" s="0" t="n">
        <f aca="false">J8222+L8222</f>
        <v>0</v>
      </c>
      <c r="O8222" s="0" t="n">
        <f aca="false">O8221+N8222</f>
        <v>752991.1535309</v>
      </c>
      <c r="P8222" s="0" t="n">
        <f aca="false">MIN($B$5,P8221+K8222*$B$6-I8222)</f>
        <v>189.50467725156</v>
      </c>
      <c r="Q8222" s="0" t="n">
        <f aca="false">MAX(0,F8222-H8222-K8222-L8222)</f>
        <v>0</v>
      </c>
    </row>
    <row r="8223" customFormat="false" ht="15" hidden="false" customHeight="false" outlineLevel="0" collapsed="false">
      <c r="A8223" s="0" t="n">
        <f aca="false">'Profiles 8760'!A8212</f>
        <v>8210</v>
      </c>
      <c r="B8223" s="0" t="n">
        <f aca="false">'Profiles 8760'!B8212</f>
        <v>12</v>
      </c>
      <c r="C8223" s="0" t="n">
        <f aca="false">'Profiles 8760'!E8212</f>
        <v>0</v>
      </c>
      <c r="D8223" s="0" t="n">
        <f aca="false">'Profiles 8760'!F8212</f>
        <v>0</v>
      </c>
      <c r="E8223" s="0" t="n">
        <f aca="false">'Profiles 8760'!G8212</f>
        <v>0.286833</v>
      </c>
      <c r="F8223" s="0" t="n">
        <f aca="false">D8223*Assumptions!$C$11*$B$7+E8223*Assumptions!$C$12*$B$8</f>
        <v>11.7314697</v>
      </c>
      <c r="G8223" s="0" t="n">
        <f aca="false">C8223*Assumptions!$C$15</f>
        <v>0</v>
      </c>
      <c r="H8223" s="0" t="n">
        <f aca="false">MIN(F8223,G8223)</f>
        <v>0</v>
      </c>
      <c r="I8223" s="0" t="n">
        <f aca="false">IF(C8223=1,MIN(G8223-H8223,Assumptions!$C$13,P8222),0)</f>
        <v>0</v>
      </c>
      <c r="J8223" s="0" t="n">
        <f aca="false">H8223+I8223</f>
        <v>0</v>
      </c>
      <c r="K8223" s="0" t="n">
        <f aca="false">MIN(IF(C8223=1,F8223-H8223,F8223),Assumptions!$C$13,MAX(0,($B$5-P8222)/$B$6))</f>
        <v>11.7314697</v>
      </c>
      <c r="L8223" s="0" t="n">
        <f aca="false">IF(C8223=1,0,MIN(F8223-K8223,Assumptions!$C$15,MAX(0,$B$10-O8222-M8223)))</f>
        <v>0</v>
      </c>
      <c r="M8223" s="0" t="n">
        <f aca="false">'Profiles 8760'!H8212</f>
        <v>18400</v>
      </c>
      <c r="N8223" s="0" t="n">
        <f aca="false">J8223+L8223</f>
        <v>0</v>
      </c>
      <c r="O8223" s="0" t="n">
        <f aca="false">O8222+N8223</f>
        <v>752991.1535309</v>
      </c>
      <c r="P8223" s="0" t="n">
        <f aca="false">MIN($B$5,P8222+K8223*$B$6-I8223)</f>
        <v>199.67351518752</v>
      </c>
      <c r="Q8223" s="0" t="n">
        <f aca="false">MAX(0,F8223-H8223-K8223-L8223)</f>
        <v>0</v>
      </c>
    </row>
    <row r="8224" customFormat="false" ht="15" hidden="false" customHeight="false" outlineLevel="0" collapsed="false">
      <c r="A8224" s="0" t="n">
        <f aca="false">'Profiles 8760'!A8213</f>
        <v>8211</v>
      </c>
      <c r="B8224" s="0" t="n">
        <f aca="false">'Profiles 8760'!B8213</f>
        <v>12</v>
      </c>
      <c r="C8224" s="0" t="n">
        <f aca="false">'Profiles 8760'!E8213</f>
        <v>0</v>
      </c>
      <c r="D8224" s="0" t="n">
        <f aca="false">'Profiles 8760'!F8213</f>
        <v>0</v>
      </c>
      <c r="E8224" s="0" t="n">
        <f aca="false">'Profiles 8760'!G8213</f>
        <v>0.309907</v>
      </c>
      <c r="F8224" s="0" t="n">
        <f aca="false">D8224*Assumptions!$C$11*$B$7+E8224*Assumptions!$C$12*$B$8</f>
        <v>12.6751963</v>
      </c>
      <c r="G8224" s="0" t="n">
        <f aca="false">C8224*Assumptions!$C$15</f>
        <v>0</v>
      </c>
      <c r="H8224" s="0" t="n">
        <f aca="false">MIN(F8224,G8224)</f>
        <v>0</v>
      </c>
      <c r="I8224" s="0" t="n">
        <f aca="false">IF(C8224=1,MIN(G8224-H8224,Assumptions!$C$13,P8223),0)</f>
        <v>0</v>
      </c>
      <c r="J8224" s="0" t="n">
        <f aca="false">H8224+I8224</f>
        <v>0</v>
      </c>
      <c r="K8224" s="0" t="n">
        <f aca="false">MIN(IF(C8224=1,F8224-H8224,F8224),Assumptions!$C$13,MAX(0,($B$5-P8223)/$B$6))</f>
        <v>12.6751963</v>
      </c>
      <c r="L8224" s="0" t="n">
        <f aca="false">IF(C8224=1,0,MIN(F8224-K8224,Assumptions!$C$15,MAX(0,$B$10-O8223-M8224)))</f>
        <v>0</v>
      </c>
      <c r="M8224" s="0" t="n">
        <f aca="false">'Profiles 8760'!H8213</f>
        <v>18400</v>
      </c>
      <c r="N8224" s="0" t="n">
        <f aca="false">J8224+L8224</f>
        <v>0</v>
      </c>
      <c r="O8224" s="0" t="n">
        <f aca="false">O8223+N8224</f>
        <v>752991.1535309</v>
      </c>
      <c r="P8224" s="0" t="n">
        <f aca="false">MIN($B$5,P8223+K8224*$B$6-I8224)</f>
        <v>210.66037534036</v>
      </c>
      <c r="Q8224" s="0" t="n">
        <f aca="false">MAX(0,F8224-H8224-K8224-L8224)</f>
        <v>0</v>
      </c>
    </row>
    <row r="8225" customFormat="false" ht="15" hidden="false" customHeight="false" outlineLevel="0" collapsed="false">
      <c r="A8225" s="0" t="n">
        <f aca="false">'Profiles 8760'!A8214</f>
        <v>8212</v>
      </c>
      <c r="B8225" s="0" t="n">
        <f aca="false">'Profiles 8760'!B8214</f>
        <v>12</v>
      </c>
      <c r="C8225" s="0" t="n">
        <f aca="false">'Profiles 8760'!E8214</f>
        <v>0</v>
      </c>
      <c r="D8225" s="0" t="n">
        <f aca="false">'Profiles 8760'!F8214</f>
        <v>0</v>
      </c>
      <c r="E8225" s="0" t="n">
        <f aca="false">'Profiles 8760'!G8214</f>
        <v>0.289417</v>
      </c>
      <c r="F8225" s="0" t="n">
        <f aca="false">D8225*Assumptions!$C$11*$B$7+E8225*Assumptions!$C$12*$B$8</f>
        <v>11.8371553</v>
      </c>
      <c r="G8225" s="0" t="n">
        <f aca="false">C8225*Assumptions!$C$15</f>
        <v>0</v>
      </c>
      <c r="H8225" s="0" t="n">
        <f aca="false">MIN(F8225,G8225)</f>
        <v>0</v>
      </c>
      <c r="I8225" s="0" t="n">
        <f aca="false">IF(C8225=1,MIN(G8225-H8225,Assumptions!$C$13,P8224),0)</f>
        <v>0</v>
      </c>
      <c r="J8225" s="0" t="n">
        <f aca="false">H8225+I8225</f>
        <v>0</v>
      </c>
      <c r="K8225" s="0" t="n">
        <f aca="false">MIN(IF(C8225=1,F8225-H8225,F8225),Assumptions!$C$13,MAX(0,($B$5-P8224)/$B$6))</f>
        <v>11.8371553</v>
      </c>
      <c r="L8225" s="0" t="n">
        <f aca="false">IF(C8225=1,0,MIN(F8225-K8225,Assumptions!$C$15,MAX(0,$B$10-O8224-M8225)))</f>
        <v>0</v>
      </c>
      <c r="M8225" s="0" t="n">
        <f aca="false">'Profiles 8760'!H8214</f>
        <v>18400</v>
      </c>
      <c r="N8225" s="0" t="n">
        <f aca="false">J8225+L8225</f>
        <v>0</v>
      </c>
      <c r="O8225" s="0" t="n">
        <f aca="false">O8224+N8225</f>
        <v>752991.1535309</v>
      </c>
      <c r="P8225" s="0" t="n">
        <f aca="false">MIN($B$5,P8224+K8225*$B$6-I8225)</f>
        <v>220.9208215544</v>
      </c>
      <c r="Q8225" s="0" t="n">
        <f aca="false">MAX(0,F8225-H8225-K8225-L8225)</f>
        <v>0</v>
      </c>
    </row>
    <row r="8226" customFormat="false" ht="15" hidden="false" customHeight="false" outlineLevel="0" collapsed="false">
      <c r="A8226" s="0" t="n">
        <f aca="false">'Profiles 8760'!A8215</f>
        <v>8213</v>
      </c>
      <c r="B8226" s="0" t="n">
        <f aca="false">'Profiles 8760'!B8215</f>
        <v>12</v>
      </c>
      <c r="C8226" s="0" t="n">
        <f aca="false">'Profiles 8760'!E8215</f>
        <v>0</v>
      </c>
      <c r="D8226" s="0" t="n">
        <f aca="false">'Profiles 8760'!F8215</f>
        <v>0</v>
      </c>
      <c r="E8226" s="0" t="n">
        <f aca="false">'Profiles 8760'!G8215</f>
        <v>0.246398</v>
      </c>
      <c r="F8226" s="0" t="n">
        <f aca="false">D8226*Assumptions!$C$11*$B$7+E8226*Assumptions!$C$12*$B$8</f>
        <v>10.0776782</v>
      </c>
      <c r="G8226" s="0" t="n">
        <f aca="false">C8226*Assumptions!$C$15</f>
        <v>0</v>
      </c>
      <c r="H8226" s="0" t="n">
        <f aca="false">MIN(F8226,G8226)</f>
        <v>0</v>
      </c>
      <c r="I8226" s="0" t="n">
        <f aca="false">IF(C8226=1,MIN(G8226-H8226,Assumptions!$C$13,P8225),0)</f>
        <v>0</v>
      </c>
      <c r="J8226" s="0" t="n">
        <f aca="false">H8226+I8226</f>
        <v>0</v>
      </c>
      <c r="K8226" s="0" t="n">
        <f aca="false">MIN(IF(C8226=1,F8226-H8226,F8226),Assumptions!$C$13,MAX(0,($B$5-P8225)/$B$6))</f>
        <v>10.0776782</v>
      </c>
      <c r="L8226" s="0" t="n">
        <f aca="false">IF(C8226=1,0,MIN(F8226-K8226,Assumptions!$C$15,MAX(0,$B$10-O8225-M8226)))</f>
        <v>0</v>
      </c>
      <c r="M8226" s="0" t="n">
        <f aca="false">'Profiles 8760'!H8215</f>
        <v>18400</v>
      </c>
      <c r="N8226" s="0" t="n">
        <f aca="false">J8226+L8226</f>
        <v>0</v>
      </c>
      <c r="O8226" s="0" t="n">
        <f aca="false">O8225+N8226</f>
        <v>752991.1535309</v>
      </c>
      <c r="P8226" s="0" t="n">
        <f aca="false">MIN($B$5,P8225+K8226*$B$6-I8226)</f>
        <v>229.65615301816</v>
      </c>
      <c r="Q8226" s="0" t="n">
        <f aca="false">MAX(0,F8226-H8226-K8226-L8226)</f>
        <v>0</v>
      </c>
    </row>
    <row r="8227" customFormat="false" ht="15" hidden="false" customHeight="false" outlineLevel="0" collapsed="false">
      <c r="A8227" s="0" t="n">
        <f aca="false">'Profiles 8760'!A8216</f>
        <v>8214</v>
      </c>
      <c r="B8227" s="0" t="n">
        <f aca="false">'Profiles 8760'!B8216</f>
        <v>12</v>
      </c>
      <c r="C8227" s="0" t="n">
        <f aca="false">'Profiles 8760'!E8216</f>
        <v>0</v>
      </c>
      <c r="D8227" s="0" t="n">
        <f aca="false">'Profiles 8760'!F8216</f>
        <v>0</v>
      </c>
      <c r="E8227" s="0" t="n">
        <f aca="false">'Profiles 8760'!G8216</f>
        <v>0.208874</v>
      </c>
      <c r="F8227" s="0" t="n">
        <f aca="false">D8227*Assumptions!$C$11*$B$7+E8227*Assumptions!$C$12*$B$8</f>
        <v>8.5429466</v>
      </c>
      <c r="G8227" s="0" t="n">
        <f aca="false">C8227*Assumptions!$C$15</f>
        <v>0</v>
      </c>
      <c r="H8227" s="0" t="n">
        <f aca="false">MIN(F8227,G8227)</f>
        <v>0</v>
      </c>
      <c r="I8227" s="0" t="n">
        <f aca="false">IF(C8227=1,MIN(G8227-H8227,Assumptions!$C$13,P8226),0)</f>
        <v>0</v>
      </c>
      <c r="J8227" s="0" t="n">
        <f aca="false">H8227+I8227</f>
        <v>0</v>
      </c>
      <c r="K8227" s="0" t="n">
        <f aca="false">MIN(IF(C8227=1,F8227-H8227,F8227),Assumptions!$C$13,MAX(0,($B$5-P8226)/$B$6))</f>
        <v>8.5429466</v>
      </c>
      <c r="L8227" s="0" t="n">
        <f aca="false">IF(C8227=1,0,MIN(F8227-K8227,Assumptions!$C$15,MAX(0,$B$10-O8226-M8227)))</f>
        <v>0</v>
      </c>
      <c r="M8227" s="0" t="n">
        <f aca="false">'Profiles 8760'!H8216</f>
        <v>18400</v>
      </c>
      <c r="N8227" s="0" t="n">
        <f aca="false">J8227+L8227</f>
        <v>0</v>
      </c>
      <c r="O8227" s="0" t="n">
        <f aca="false">O8226+N8227</f>
        <v>752991.1535309</v>
      </c>
      <c r="P8227" s="0" t="n">
        <f aca="false">MIN($B$5,P8226+K8227*$B$6-I8227)</f>
        <v>237.06117913104</v>
      </c>
      <c r="Q8227" s="0" t="n">
        <f aca="false">MAX(0,F8227-H8227-K8227-L8227)</f>
        <v>0</v>
      </c>
    </row>
    <row r="8228" customFormat="false" ht="15" hidden="false" customHeight="false" outlineLevel="0" collapsed="false">
      <c r="A8228" s="0" t="n">
        <f aca="false">'Profiles 8760'!A8217</f>
        <v>8215</v>
      </c>
      <c r="B8228" s="0" t="n">
        <f aca="false">'Profiles 8760'!B8217</f>
        <v>12</v>
      </c>
      <c r="C8228" s="0" t="n">
        <f aca="false">'Profiles 8760'!E8217</f>
        <v>0</v>
      </c>
      <c r="D8228" s="0" t="n">
        <f aca="false">'Profiles 8760'!F8217</f>
        <v>0</v>
      </c>
      <c r="E8228" s="0" t="n">
        <f aca="false">'Profiles 8760'!G8217</f>
        <v>0.293663</v>
      </c>
      <c r="F8228" s="0" t="n">
        <f aca="false">D8228*Assumptions!$C$11*$B$7+E8228*Assumptions!$C$12*$B$8</f>
        <v>12.0108167</v>
      </c>
      <c r="G8228" s="0" t="n">
        <f aca="false">C8228*Assumptions!$C$15</f>
        <v>0</v>
      </c>
      <c r="H8228" s="0" t="n">
        <f aca="false">MIN(F8228,G8228)</f>
        <v>0</v>
      </c>
      <c r="I8228" s="0" t="n">
        <f aca="false">IF(C8228=1,MIN(G8228-H8228,Assumptions!$C$13,P8227),0)</f>
        <v>0</v>
      </c>
      <c r="J8228" s="0" t="n">
        <f aca="false">H8228+I8228</f>
        <v>0</v>
      </c>
      <c r="K8228" s="0" t="n">
        <f aca="false">MIN(IF(C8228=1,F8228-H8228,F8228),Assumptions!$C$13,MAX(0,($B$5-P8227)/$B$6))</f>
        <v>12.0108167</v>
      </c>
      <c r="L8228" s="0" t="n">
        <f aca="false">IF(C8228=1,0,MIN(F8228-K8228,Assumptions!$C$15,MAX(0,$B$10-O8227-M8228)))</f>
        <v>0</v>
      </c>
      <c r="M8228" s="0" t="n">
        <f aca="false">'Profiles 8760'!H8217</f>
        <v>18400</v>
      </c>
      <c r="N8228" s="0" t="n">
        <f aca="false">J8228+L8228</f>
        <v>0</v>
      </c>
      <c r="O8228" s="0" t="n">
        <f aca="false">O8227+N8228</f>
        <v>752991.1535309</v>
      </c>
      <c r="P8228" s="0" t="n">
        <f aca="false">MIN($B$5,P8227+K8228*$B$6-I8228)</f>
        <v>247.4721550466</v>
      </c>
      <c r="Q8228" s="0" t="n">
        <f aca="false">MAX(0,F8228-H8228-K8228-L8228)</f>
        <v>0</v>
      </c>
    </row>
    <row r="8229" customFormat="false" ht="15" hidden="false" customHeight="false" outlineLevel="0" collapsed="false">
      <c r="A8229" s="0" t="n">
        <f aca="false">'Profiles 8760'!A8218</f>
        <v>8216</v>
      </c>
      <c r="B8229" s="0" t="n">
        <f aca="false">'Profiles 8760'!B8218</f>
        <v>12</v>
      </c>
      <c r="C8229" s="0" t="n">
        <f aca="false">'Profiles 8760'!E8218</f>
        <v>1</v>
      </c>
      <c r="D8229" s="0" t="n">
        <f aca="false">'Profiles 8760'!F8218</f>
        <v>0.047731</v>
      </c>
      <c r="E8229" s="0" t="n">
        <f aca="false">'Profiles 8760'!G8218</f>
        <v>0.306629</v>
      </c>
      <c r="F8229" s="0" t="n">
        <f aca="false">D8229*Assumptions!$C$11*$B$7+E8229*Assumptions!$C$12*$B$8</f>
        <v>26.3258389</v>
      </c>
      <c r="G8229" s="0" t="n">
        <f aca="false">C8229*Assumptions!$C$15</f>
        <v>200</v>
      </c>
      <c r="H8229" s="0" t="n">
        <f aca="false">MIN(F8229,G8229)</f>
        <v>26.3258389</v>
      </c>
      <c r="I8229" s="0" t="n">
        <f aca="false">IF(C8229=1,MIN(G8229-H8229,Assumptions!$C$13,P8228),0)</f>
        <v>173.6741611</v>
      </c>
      <c r="J8229" s="0" t="n">
        <f aca="false">H8229+I8229</f>
        <v>200</v>
      </c>
      <c r="K8229" s="0" t="n">
        <f aca="false">MIN(IF(C8229=1,F8229-H8229,F8229),Assumptions!$C$13,MAX(0,($B$5-P8228)/$B$6))</f>
        <v>0</v>
      </c>
      <c r="L8229" s="0" t="n">
        <f aca="false">IF(C8229=1,0,MIN(F8229-K8229,Assumptions!$C$15,MAX(0,$B$10-O8228-M8229)))</f>
        <v>0</v>
      </c>
      <c r="M8229" s="0" t="n">
        <f aca="false">'Profiles 8760'!H8218</f>
        <v>18200</v>
      </c>
      <c r="N8229" s="0" t="n">
        <f aca="false">J8229+L8229</f>
        <v>200</v>
      </c>
      <c r="O8229" s="0" t="n">
        <f aca="false">O8228+N8229</f>
        <v>753191.1535309</v>
      </c>
      <c r="P8229" s="0" t="n">
        <f aca="false">MIN($B$5,P8228+K8229*$B$6-I8229)</f>
        <v>73.7979939466</v>
      </c>
      <c r="Q8229" s="0" t="n">
        <f aca="false">MAX(0,F8229-H8229-K8229-L8229)</f>
        <v>0</v>
      </c>
    </row>
    <row r="8230" customFormat="false" ht="15" hidden="false" customHeight="false" outlineLevel="0" collapsed="false">
      <c r="A8230" s="0" t="n">
        <f aca="false">'Profiles 8760'!A8219</f>
        <v>8217</v>
      </c>
      <c r="B8230" s="0" t="n">
        <f aca="false">'Profiles 8760'!B8219</f>
        <v>12</v>
      </c>
      <c r="C8230" s="0" t="n">
        <f aca="false">'Profiles 8760'!E8219</f>
        <v>1</v>
      </c>
      <c r="D8230" s="0" t="n">
        <f aca="false">'Profiles 8760'!F8219</f>
        <v>0.334737</v>
      </c>
      <c r="E8230" s="0" t="n">
        <f aca="false">'Profiles 8760'!G8219</f>
        <v>0.362802</v>
      </c>
      <c r="F8230" s="0" t="n">
        <f aca="false">D8230*Assumptions!$C$11*$B$7+E8230*Assumptions!$C$12*$B$8</f>
        <v>111.5106474</v>
      </c>
      <c r="G8230" s="0" t="n">
        <f aca="false">C8230*Assumptions!$C$15</f>
        <v>200</v>
      </c>
      <c r="H8230" s="0" t="n">
        <f aca="false">MIN(F8230,G8230)</f>
        <v>111.5106474</v>
      </c>
      <c r="I8230" s="0" t="n">
        <f aca="false">IF(C8230=1,MIN(G8230-H8230,Assumptions!$C$13,P8229),0)</f>
        <v>73.7979939466</v>
      </c>
      <c r="J8230" s="0" t="n">
        <f aca="false">H8230+I8230</f>
        <v>185.3086413466</v>
      </c>
      <c r="K8230" s="0" t="n">
        <f aca="false">MIN(IF(C8230=1,F8230-H8230,F8230),Assumptions!$C$13,MAX(0,($B$5-P8229)/$B$6))</f>
        <v>0</v>
      </c>
      <c r="L8230" s="0" t="n">
        <f aca="false">IF(C8230=1,0,MIN(F8230-K8230,Assumptions!$C$15,MAX(0,$B$10-O8229-M8230)))</f>
        <v>0</v>
      </c>
      <c r="M8230" s="0" t="n">
        <f aca="false">'Profiles 8760'!H8219</f>
        <v>18000</v>
      </c>
      <c r="N8230" s="0" t="n">
        <f aca="false">J8230+L8230</f>
        <v>185.3086413466</v>
      </c>
      <c r="O8230" s="0" t="n">
        <f aca="false">O8229+N8230</f>
        <v>753376.462172247</v>
      </c>
      <c r="P8230" s="0" t="n">
        <f aca="false">MIN($B$5,P8229+K8230*$B$6-I8230)</f>
        <v>0</v>
      </c>
      <c r="Q8230" s="0" t="n">
        <f aca="false">MAX(0,F8230-H8230-K8230-L8230)</f>
        <v>0</v>
      </c>
    </row>
    <row r="8231" customFormat="false" ht="15" hidden="false" customHeight="false" outlineLevel="0" collapsed="false">
      <c r="A8231" s="0" t="n">
        <f aca="false">'Profiles 8760'!A8220</f>
        <v>8218</v>
      </c>
      <c r="B8231" s="0" t="n">
        <f aca="false">'Profiles 8760'!B8220</f>
        <v>12</v>
      </c>
      <c r="C8231" s="0" t="n">
        <f aca="false">'Profiles 8760'!E8220</f>
        <v>0</v>
      </c>
      <c r="D8231" s="0" t="n">
        <f aca="false">'Profiles 8760'!F8220</f>
        <v>0.672451</v>
      </c>
      <c r="E8231" s="0" t="n">
        <f aca="false">'Profiles 8760'!G8220</f>
        <v>0.349144</v>
      </c>
      <c r="F8231" s="0" t="n">
        <f aca="false">D8231*Assumptions!$C$11*$B$7+E8231*Assumptions!$C$12*$B$8</f>
        <v>208.4838384</v>
      </c>
      <c r="G8231" s="0" t="n">
        <f aca="false">C8231*Assumptions!$C$15</f>
        <v>0</v>
      </c>
      <c r="H8231" s="0" t="n">
        <f aca="false">MIN(F8231,G8231)</f>
        <v>0</v>
      </c>
      <c r="I8231" s="0" t="n">
        <f aca="false">IF(C8231=1,MIN(G8231-H8231,Assumptions!$C$13,P8230),0)</f>
        <v>0</v>
      </c>
      <c r="J8231" s="0" t="n">
        <f aca="false">H8231+I8231</f>
        <v>0</v>
      </c>
      <c r="K8231" s="0" t="n">
        <f aca="false">MIN(IF(C8231=1,F8231-H8231,F8231),Assumptions!$C$13,MAX(0,($B$5-P8230)/$B$6))</f>
        <v>180</v>
      </c>
      <c r="L8231" s="0" t="n">
        <f aca="false">IF(C8231=1,0,MIN(F8231-K8231,Assumptions!$C$15,MAX(0,$B$10-O8230-M8231)))</f>
        <v>28.4838384</v>
      </c>
      <c r="M8231" s="0" t="n">
        <f aca="false">'Profiles 8760'!H8220</f>
        <v>18000</v>
      </c>
      <c r="N8231" s="0" t="n">
        <f aca="false">J8231+L8231</f>
        <v>28.4838384</v>
      </c>
      <c r="O8231" s="0" t="n">
        <f aca="false">O8230+N8231</f>
        <v>753404.946010647</v>
      </c>
      <c r="P8231" s="0" t="n">
        <f aca="false">MIN($B$5,P8230+K8231*$B$6-I8231)</f>
        <v>156.024</v>
      </c>
      <c r="Q8231" s="0" t="n">
        <f aca="false">MAX(0,F8231-H8231-K8231-L8231)</f>
        <v>0</v>
      </c>
    </row>
    <row r="8232" customFormat="false" ht="15" hidden="false" customHeight="false" outlineLevel="0" collapsed="false">
      <c r="A8232" s="0" t="n">
        <f aca="false">'Profiles 8760'!A8221</f>
        <v>8219</v>
      </c>
      <c r="B8232" s="0" t="n">
        <f aca="false">'Profiles 8760'!B8221</f>
        <v>12</v>
      </c>
      <c r="C8232" s="0" t="n">
        <f aca="false">'Profiles 8760'!E8221</f>
        <v>0</v>
      </c>
      <c r="D8232" s="0" t="n">
        <f aca="false">'Profiles 8760'!F8221</f>
        <v>0.974551</v>
      </c>
      <c r="E8232" s="0" t="n">
        <f aca="false">'Profiles 8760'!G8221</f>
        <v>0.430385</v>
      </c>
      <c r="F8232" s="0" t="n">
        <f aca="false">D8232*Assumptions!$C$11*$B$7+E8232*Assumptions!$C$12*$B$8</f>
        <v>299.0530753</v>
      </c>
      <c r="G8232" s="0" t="n">
        <f aca="false">C8232*Assumptions!$C$15</f>
        <v>0</v>
      </c>
      <c r="H8232" s="0" t="n">
        <f aca="false">MIN(F8232,G8232)</f>
        <v>0</v>
      </c>
      <c r="I8232" s="0" t="n">
        <f aca="false">IF(C8232=1,MIN(G8232-H8232,Assumptions!$C$13,P8231),0)</f>
        <v>0</v>
      </c>
      <c r="J8232" s="0" t="n">
        <f aca="false">H8232+I8232</f>
        <v>0</v>
      </c>
      <c r="K8232" s="0" t="n">
        <f aca="false">MIN(IF(C8232=1,F8232-H8232,F8232),Assumptions!$C$13,MAX(0,($B$5-P8231)/$B$6))</f>
        <v>180</v>
      </c>
      <c r="L8232" s="0" t="n">
        <f aca="false">IF(C8232=1,0,MIN(F8232-K8232,Assumptions!$C$15,MAX(0,$B$10-O8231-M8232)))</f>
        <v>3.05398935335688</v>
      </c>
      <c r="M8232" s="0" t="n">
        <f aca="false">'Profiles 8760'!H8221</f>
        <v>18000</v>
      </c>
      <c r="N8232" s="0" t="n">
        <f aca="false">J8232+L8232</f>
        <v>3.05398935335688</v>
      </c>
      <c r="O8232" s="0" t="n">
        <f aca="false">O8231+N8232</f>
        <v>753408</v>
      </c>
      <c r="P8232" s="0" t="n">
        <f aca="false">MIN($B$5,P8231+K8232*$B$6-I8232)</f>
        <v>312.048</v>
      </c>
      <c r="Q8232" s="0" t="n">
        <f aca="false">MAX(0,F8232-H8232-K8232-L8232)</f>
        <v>115.999085946643</v>
      </c>
    </row>
    <row r="8233" customFormat="false" ht="15" hidden="false" customHeight="false" outlineLevel="0" collapsed="false">
      <c r="A8233" s="0" t="n">
        <f aca="false">'Profiles 8760'!A8222</f>
        <v>8220</v>
      </c>
      <c r="B8233" s="0" t="n">
        <f aca="false">'Profiles 8760'!B8222</f>
        <v>12</v>
      </c>
      <c r="C8233" s="0" t="n">
        <f aca="false">'Profiles 8760'!E8222</f>
        <v>0</v>
      </c>
      <c r="D8233" s="0" t="n">
        <f aca="false">'Profiles 8760'!F8222</f>
        <v>1</v>
      </c>
      <c r="E8233" s="0" t="n">
        <f aca="false">'Profiles 8760'!G8222</f>
        <v>0.386483</v>
      </c>
      <c r="F8233" s="0" t="n">
        <f aca="false">D8233*Assumptions!$C$11*$B$7+E8233*Assumptions!$C$12*$B$8</f>
        <v>304.6071547</v>
      </c>
      <c r="G8233" s="0" t="n">
        <f aca="false">C8233*Assumptions!$C$15</f>
        <v>0</v>
      </c>
      <c r="H8233" s="0" t="n">
        <f aca="false">MIN(F8233,G8233)</f>
        <v>0</v>
      </c>
      <c r="I8233" s="0" t="n">
        <f aca="false">IF(C8233=1,MIN(G8233-H8233,Assumptions!$C$13,P8232),0)</f>
        <v>0</v>
      </c>
      <c r="J8233" s="0" t="n">
        <f aca="false">H8233+I8233</f>
        <v>0</v>
      </c>
      <c r="K8233" s="0" t="n">
        <f aca="false">MIN(IF(C8233=1,F8233-H8233,F8233),Assumptions!$C$13,MAX(0,($B$5-P8232)/$B$6))</f>
        <v>180</v>
      </c>
      <c r="L8233" s="0" t="n">
        <f aca="false">IF(C8233=1,0,MIN(F8233-K8233,Assumptions!$C$15,MAX(0,$B$10-O8232-M8233)))</f>
        <v>0</v>
      </c>
      <c r="M8233" s="0" t="n">
        <f aca="false">'Profiles 8760'!H8222</f>
        <v>18000</v>
      </c>
      <c r="N8233" s="0" t="n">
        <f aca="false">J8233+L8233</f>
        <v>0</v>
      </c>
      <c r="O8233" s="0" t="n">
        <f aca="false">O8232+N8233</f>
        <v>753408</v>
      </c>
      <c r="P8233" s="0" t="n">
        <f aca="false">MIN($B$5,P8232+K8233*$B$6-I8233)</f>
        <v>468.072</v>
      </c>
      <c r="Q8233" s="0" t="n">
        <f aca="false">MAX(0,F8233-H8233-K8233-L8233)</f>
        <v>124.6071547</v>
      </c>
    </row>
    <row r="8234" customFormat="false" ht="15" hidden="false" customHeight="false" outlineLevel="0" collapsed="false">
      <c r="A8234" s="0" t="n">
        <f aca="false">'Profiles 8760'!A8223</f>
        <v>8221</v>
      </c>
      <c r="B8234" s="0" t="n">
        <f aca="false">'Profiles 8760'!B8223</f>
        <v>12</v>
      </c>
      <c r="C8234" s="0" t="n">
        <f aca="false">'Profiles 8760'!E8223</f>
        <v>0</v>
      </c>
      <c r="D8234" s="0" t="n">
        <f aca="false">'Profiles 8760'!F8223</f>
        <v>1</v>
      </c>
      <c r="E8234" s="0" t="n">
        <f aca="false">'Profiles 8760'!G8223</f>
        <v>0.330354</v>
      </c>
      <c r="F8234" s="0" t="n">
        <f aca="false">D8234*Assumptions!$C$11*$B$7+E8234*Assumptions!$C$12*$B$8</f>
        <v>302.3114786</v>
      </c>
      <c r="G8234" s="0" t="n">
        <f aca="false">C8234*Assumptions!$C$15</f>
        <v>0</v>
      </c>
      <c r="H8234" s="0" t="n">
        <f aca="false">MIN(F8234,G8234)</f>
        <v>0</v>
      </c>
      <c r="I8234" s="0" t="n">
        <f aca="false">IF(C8234=1,MIN(G8234-H8234,Assumptions!$C$13,P8233),0)</f>
        <v>0</v>
      </c>
      <c r="J8234" s="0" t="n">
        <f aca="false">H8234+I8234</f>
        <v>0</v>
      </c>
      <c r="K8234" s="0" t="n">
        <f aca="false">MIN(IF(C8234=1,F8234-H8234,F8234),Assumptions!$C$13,MAX(0,($B$5-P8233)/$B$6))</f>
        <v>49.3054914628519</v>
      </c>
      <c r="L8234" s="0" t="n">
        <f aca="false">IF(C8234=1,0,MIN(F8234-K8234,Assumptions!$C$15,MAX(0,$B$10-O8233-M8234)))</f>
        <v>0</v>
      </c>
      <c r="M8234" s="0" t="n">
        <f aca="false">'Profiles 8760'!H8223</f>
        <v>18000</v>
      </c>
      <c r="N8234" s="0" t="n">
        <f aca="false">J8234+L8234</f>
        <v>0</v>
      </c>
      <c r="O8234" s="0" t="n">
        <f aca="false">O8233+N8234</f>
        <v>753408</v>
      </c>
      <c r="P8234" s="0" t="n">
        <f aca="false">MIN($B$5,P8233+K8234*$B$6-I8234)</f>
        <v>510.81</v>
      </c>
      <c r="Q8234" s="0" t="n">
        <f aca="false">MAX(0,F8234-H8234-K8234-L8234)</f>
        <v>253.005987137148</v>
      </c>
    </row>
    <row r="8235" customFormat="false" ht="15" hidden="false" customHeight="false" outlineLevel="0" collapsed="false">
      <c r="A8235" s="0" t="n">
        <f aca="false">'Profiles 8760'!A8224</f>
        <v>8222</v>
      </c>
      <c r="B8235" s="0" t="n">
        <f aca="false">'Profiles 8760'!B8224</f>
        <v>12</v>
      </c>
      <c r="C8235" s="0" t="n">
        <f aca="false">'Profiles 8760'!E8224</f>
        <v>0</v>
      </c>
      <c r="D8235" s="0" t="n">
        <f aca="false">'Profiles 8760'!F8224</f>
        <v>1</v>
      </c>
      <c r="E8235" s="0" t="n">
        <f aca="false">'Profiles 8760'!G8224</f>
        <v>0.184033</v>
      </c>
      <c r="F8235" s="0" t="n">
        <f aca="false">D8235*Assumptions!$C$11*$B$7+E8235*Assumptions!$C$12*$B$8</f>
        <v>296.3269497</v>
      </c>
      <c r="G8235" s="0" t="n">
        <f aca="false">C8235*Assumptions!$C$15</f>
        <v>0</v>
      </c>
      <c r="H8235" s="0" t="n">
        <f aca="false">MIN(F8235,G8235)</f>
        <v>0</v>
      </c>
      <c r="I8235" s="0" t="n">
        <f aca="false">IF(C8235=1,MIN(G8235-H8235,Assumptions!$C$13,P8234),0)</f>
        <v>0</v>
      </c>
      <c r="J8235" s="0" t="n">
        <f aca="false">H8235+I8235</f>
        <v>0</v>
      </c>
      <c r="K8235" s="0" t="n">
        <f aca="false">MIN(IF(C8235=1,F8235-H8235,F8235),Assumptions!$C$13,MAX(0,($B$5-P8234)/$B$6))</f>
        <v>0</v>
      </c>
      <c r="L8235" s="0" t="n">
        <f aca="false">IF(C8235=1,0,MIN(F8235-K8235,Assumptions!$C$15,MAX(0,$B$10-O8234-M8235)))</f>
        <v>0</v>
      </c>
      <c r="M8235" s="0" t="n">
        <f aca="false">'Profiles 8760'!H8224</f>
        <v>18000</v>
      </c>
      <c r="N8235" s="0" t="n">
        <f aca="false">J8235+L8235</f>
        <v>0</v>
      </c>
      <c r="O8235" s="0" t="n">
        <f aca="false">O8234+N8235</f>
        <v>753408</v>
      </c>
      <c r="P8235" s="0" t="n">
        <f aca="false">MIN($B$5,P8234+K8235*$B$6-I8235)</f>
        <v>510.81</v>
      </c>
      <c r="Q8235" s="0" t="n">
        <f aca="false">MAX(0,F8235-H8235-K8235-L8235)</f>
        <v>296.3269497</v>
      </c>
    </row>
    <row r="8236" customFormat="false" ht="15" hidden="false" customHeight="false" outlineLevel="0" collapsed="false">
      <c r="A8236" s="0" t="n">
        <f aca="false">'Profiles 8760'!A8225</f>
        <v>8223</v>
      </c>
      <c r="B8236" s="0" t="n">
        <f aca="false">'Profiles 8760'!B8225</f>
        <v>12</v>
      </c>
      <c r="C8236" s="0" t="n">
        <f aca="false">'Profiles 8760'!E8225</f>
        <v>0</v>
      </c>
      <c r="D8236" s="0" t="n">
        <f aca="false">'Profiles 8760'!F8225</f>
        <v>0.974551</v>
      </c>
      <c r="E8236" s="0" t="n">
        <f aca="false">'Profiles 8760'!G8225</f>
        <v>0.16395</v>
      </c>
      <c r="F8236" s="0" t="n">
        <f aca="false">D8236*Assumptions!$C$11*$B$7+E8236*Assumptions!$C$12*$B$8</f>
        <v>288.1558838</v>
      </c>
      <c r="G8236" s="0" t="n">
        <f aca="false">C8236*Assumptions!$C$15</f>
        <v>0</v>
      </c>
      <c r="H8236" s="0" t="n">
        <f aca="false">MIN(F8236,G8236)</f>
        <v>0</v>
      </c>
      <c r="I8236" s="0" t="n">
        <f aca="false">IF(C8236=1,MIN(G8236-H8236,Assumptions!$C$13,P8235),0)</f>
        <v>0</v>
      </c>
      <c r="J8236" s="0" t="n">
        <f aca="false">H8236+I8236</f>
        <v>0</v>
      </c>
      <c r="K8236" s="0" t="n">
        <f aca="false">MIN(IF(C8236=1,F8236-H8236,F8236),Assumptions!$C$13,MAX(0,($B$5-P8235)/$B$6))</f>
        <v>0</v>
      </c>
      <c r="L8236" s="0" t="n">
        <f aca="false">IF(C8236=1,0,MIN(F8236-K8236,Assumptions!$C$15,MAX(0,$B$10-O8235-M8236)))</f>
        <v>0</v>
      </c>
      <c r="M8236" s="0" t="n">
        <f aca="false">'Profiles 8760'!H8225</f>
        <v>18000</v>
      </c>
      <c r="N8236" s="0" t="n">
        <f aca="false">J8236+L8236</f>
        <v>0</v>
      </c>
      <c r="O8236" s="0" t="n">
        <f aca="false">O8235+N8236</f>
        <v>753408</v>
      </c>
      <c r="P8236" s="0" t="n">
        <f aca="false">MIN($B$5,P8235+K8236*$B$6-I8236)</f>
        <v>510.81</v>
      </c>
      <c r="Q8236" s="0" t="n">
        <f aca="false">MAX(0,F8236-H8236-K8236-L8236)</f>
        <v>288.1558838</v>
      </c>
    </row>
    <row r="8237" customFormat="false" ht="15" hidden="false" customHeight="false" outlineLevel="0" collapsed="false">
      <c r="A8237" s="0" t="n">
        <f aca="false">'Profiles 8760'!A8226</f>
        <v>8224</v>
      </c>
      <c r="B8237" s="0" t="n">
        <f aca="false">'Profiles 8760'!B8226</f>
        <v>12</v>
      </c>
      <c r="C8237" s="0" t="n">
        <f aca="false">'Profiles 8760'!E8226</f>
        <v>0</v>
      </c>
      <c r="D8237" s="0" t="n">
        <f aca="false">'Profiles 8760'!F8226</f>
        <v>0.672451</v>
      </c>
      <c r="E8237" s="0" t="n">
        <f aca="false">'Profiles 8760'!G8226</f>
        <v>0.133627</v>
      </c>
      <c r="F8237" s="0" t="n">
        <f aca="false">D8237*Assumptions!$C$11*$B$7+E8237*Assumptions!$C$12*$B$8</f>
        <v>199.6691931</v>
      </c>
      <c r="G8237" s="0" t="n">
        <f aca="false">C8237*Assumptions!$C$15</f>
        <v>0</v>
      </c>
      <c r="H8237" s="0" t="n">
        <f aca="false">MIN(F8237,G8237)</f>
        <v>0</v>
      </c>
      <c r="I8237" s="0" t="n">
        <f aca="false">IF(C8237=1,MIN(G8237-H8237,Assumptions!$C$13,P8236),0)</f>
        <v>0</v>
      </c>
      <c r="J8237" s="0" t="n">
        <f aca="false">H8237+I8237</f>
        <v>0</v>
      </c>
      <c r="K8237" s="0" t="n">
        <f aca="false">MIN(IF(C8237=1,F8237-H8237,F8237),Assumptions!$C$13,MAX(0,($B$5-P8236)/$B$6))</f>
        <v>0</v>
      </c>
      <c r="L8237" s="0" t="n">
        <f aca="false">IF(C8237=1,0,MIN(F8237-K8237,Assumptions!$C$15,MAX(0,$B$10-O8236-M8237)))</f>
        <v>0</v>
      </c>
      <c r="M8237" s="0" t="n">
        <f aca="false">'Profiles 8760'!H8226</f>
        <v>18000</v>
      </c>
      <c r="N8237" s="0" t="n">
        <f aca="false">J8237+L8237</f>
        <v>0</v>
      </c>
      <c r="O8237" s="0" t="n">
        <f aca="false">O8236+N8237</f>
        <v>753408</v>
      </c>
      <c r="P8237" s="0" t="n">
        <f aca="false">MIN($B$5,P8236+K8237*$B$6-I8237)</f>
        <v>510.81</v>
      </c>
      <c r="Q8237" s="0" t="n">
        <f aca="false">MAX(0,F8237-H8237-K8237-L8237)</f>
        <v>199.6691931</v>
      </c>
    </row>
    <row r="8238" customFormat="false" ht="15" hidden="false" customHeight="false" outlineLevel="0" collapsed="false">
      <c r="A8238" s="0" t="n">
        <f aca="false">'Profiles 8760'!A8227</f>
        <v>8225</v>
      </c>
      <c r="B8238" s="0" t="n">
        <f aca="false">'Profiles 8760'!B8227</f>
        <v>12</v>
      </c>
      <c r="C8238" s="0" t="n">
        <f aca="false">'Profiles 8760'!E8227</f>
        <v>0</v>
      </c>
      <c r="D8238" s="0" t="n">
        <f aca="false">'Profiles 8760'!F8227</f>
        <v>0.334737</v>
      </c>
      <c r="E8238" s="0" t="n">
        <f aca="false">'Profiles 8760'!G8227</f>
        <v>0.099322</v>
      </c>
      <c r="F8238" s="0" t="n">
        <f aca="false">D8238*Assumptions!$C$11*$B$7+E8238*Assumptions!$C$12*$B$8</f>
        <v>100.7343154</v>
      </c>
      <c r="G8238" s="0" t="n">
        <f aca="false">C8238*Assumptions!$C$15</f>
        <v>0</v>
      </c>
      <c r="H8238" s="0" t="n">
        <f aca="false">MIN(F8238,G8238)</f>
        <v>0</v>
      </c>
      <c r="I8238" s="0" t="n">
        <f aca="false">IF(C8238=1,MIN(G8238-H8238,Assumptions!$C$13,P8237),0)</f>
        <v>0</v>
      </c>
      <c r="J8238" s="0" t="n">
        <f aca="false">H8238+I8238</f>
        <v>0</v>
      </c>
      <c r="K8238" s="0" t="n">
        <f aca="false">MIN(IF(C8238=1,F8238-H8238,F8238),Assumptions!$C$13,MAX(0,($B$5-P8237)/$B$6))</f>
        <v>0</v>
      </c>
      <c r="L8238" s="0" t="n">
        <f aca="false">IF(C8238=1,0,MIN(F8238-K8238,Assumptions!$C$15,MAX(0,$B$10-O8237-M8238)))</f>
        <v>0</v>
      </c>
      <c r="M8238" s="0" t="n">
        <f aca="false">'Profiles 8760'!H8227</f>
        <v>18000</v>
      </c>
      <c r="N8238" s="0" t="n">
        <f aca="false">J8238+L8238</f>
        <v>0</v>
      </c>
      <c r="O8238" s="0" t="n">
        <f aca="false">O8237+N8238</f>
        <v>753408</v>
      </c>
      <c r="P8238" s="0" t="n">
        <f aca="false">MIN($B$5,P8237+K8238*$B$6-I8238)</f>
        <v>510.81</v>
      </c>
      <c r="Q8238" s="0" t="n">
        <f aca="false">MAX(0,F8238-H8238-K8238-L8238)</f>
        <v>100.7343154</v>
      </c>
    </row>
    <row r="8239" customFormat="false" ht="15" hidden="false" customHeight="false" outlineLevel="0" collapsed="false">
      <c r="A8239" s="0" t="n">
        <f aca="false">'Profiles 8760'!A8228</f>
        <v>8226</v>
      </c>
      <c r="B8239" s="0" t="n">
        <f aca="false">'Profiles 8760'!B8228</f>
        <v>12</v>
      </c>
      <c r="C8239" s="0" t="n">
        <f aca="false">'Profiles 8760'!E8228</f>
        <v>0</v>
      </c>
      <c r="D8239" s="0" t="n">
        <f aca="false">'Profiles 8760'!F8228</f>
        <v>0.047731</v>
      </c>
      <c r="E8239" s="0" t="n">
        <f aca="false">'Profiles 8760'!G8228</f>
        <v>0.12485</v>
      </c>
      <c r="F8239" s="0" t="n">
        <f aca="false">D8239*Assumptions!$C$11*$B$7+E8239*Assumptions!$C$12*$B$8</f>
        <v>18.8910778</v>
      </c>
      <c r="G8239" s="0" t="n">
        <f aca="false">C8239*Assumptions!$C$15</f>
        <v>0</v>
      </c>
      <c r="H8239" s="0" t="n">
        <f aca="false">MIN(F8239,G8239)</f>
        <v>0</v>
      </c>
      <c r="I8239" s="0" t="n">
        <f aca="false">IF(C8239=1,MIN(G8239-H8239,Assumptions!$C$13,P8238),0)</f>
        <v>0</v>
      </c>
      <c r="J8239" s="0" t="n">
        <f aca="false">H8239+I8239</f>
        <v>0</v>
      </c>
      <c r="K8239" s="0" t="n">
        <f aca="false">MIN(IF(C8239=1,F8239-H8239,F8239),Assumptions!$C$13,MAX(0,($B$5-P8238)/$B$6))</f>
        <v>0</v>
      </c>
      <c r="L8239" s="0" t="n">
        <f aca="false">IF(C8239=1,0,MIN(F8239-K8239,Assumptions!$C$15,MAX(0,$B$10-O8238-M8239)))</f>
        <v>0</v>
      </c>
      <c r="M8239" s="0" t="n">
        <f aca="false">'Profiles 8760'!H8228</f>
        <v>18000</v>
      </c>
      <c r="N8239" s="0" t="n">
        <f aca="false">J8239+L8239</f>
        <v>0</v>
      </c>
      <c r="O8239" s="0" t="n">
        <f aca="false">O8238+N8239</f>
        <v>753408</v>
      </c>
      <c r="P8239" s="0" t="n">
        <f aca="false">MIN($B$5,P8238+K8239*$B$6-I8239)</f>
        <v>510.81</v>
      </c>
      <c r="Q8239" s="0" t="n">
        <f aca="false">MAX(0,F8239-H8239-K8239-L8239)</f>
        <v>18.8910778</v>
      </c>
    </row>
    <row r="8240" customFormat="false" ht="15" hidden="false" customHeight="false" outlineLevel="0" collapsed="false">
      <c r="A8240" s="0" t="n">
        <f aca="false">'Profiles 8760'!A8229</f>
        <v>8227</v>
      </c>
      <c r="B8240" s="0" t="n">
        <f aca="false">'Profiles 8760'!B8229</f>
        <v>12</v>
      </c>
      <c r="C8240" s="0" t="n">
        <f aca="false">'Profiles 8760'!E8229</f>
        <v>0</v>
      </c>
      <c r="D8240" s="0" t="n">
        <f aca="false">'Profiles 8760'!F8229</f>
        <v>0</v>
      </c>
      <c r="E8240" s="0" t="n">
        <f aca="false">'Profiles 8760'!G8229</f>
        <v>0.237931</v>
      </c>
      <c r="F8240" s="0" t="n">
        <f aca="false">D8240*Assumptions!$C$11*$B$7+E8240*Assumptions!$C$12*$B$8</f>
        <v>9.7313779</v>
      </c>
      <c r="G8240" s="0" t="n">
        <f aca="false">C8240*Assumptions!$C$15</f>
        <v>0</v>
      </c>
      <c r="H8240" s="0" t="n">
        <f aca="false">MIN(F8240,G8240)</f>
        <v>0</v>
      </c>
      <c r="I8240" s="0" t="n">
        <f aca="false">IF(C8240=1,MIN(G8240-H8240,Assumptions!$C$13,P8239),0)</f>
        <v>0</v>
      </c>
      <c r="J8240" s="0" t="n">
        <f aca="false">H8240+I8240</f>
        <v>0</v>
      </c>
      <c r="K8240" s="0" t="n">
        <f aca="false">MIN(IF(C8240=1,F8240-H8240,F8240),Assumptions!$C$13,MAX(0,($B$5-P8239)/$B$6))</f>
        <v>0</v>
      </c>
      <c r="L8240" s="0" t="n">
        <f aca="false">IF(C8240=1,0,MIN(F8240-K8240,Assumptions!$C$15,MAX(0,$B$10-O8239-M8240)))</f>
        <v>0</v>
      </c>
      <c r="M8240" s="0" t="n">
        <f aca="false">'Profiles 8760'!H8229</f>
        <v>18000</v>
      </c>
      <c r="N8240" s="0" t="n">
        <f aca="false">J8240+L8240</f>
        <v>0</v>
      </c>
      <c r="O8240" s="0" t="n">
        <f aca="false">O8239+N8240</f>
        <v>753408</v>
      </c>
      <c r="P8240" s="0" t="n">
        <f aca="false">MIN($B$5,P8239+K8240*$B$6-I8240)</f>
        <v>510.81</v>
      </c>
      <c r="Q8240" s="0" t="n">
        <f aca="false">MAX(0,F8240-H8240-K8240-L8240)</f>
        <v>9.7313779</v>
      </c>
    </row>
    <row r="8241" customFormat="false" ht="15" hidden="false" customHeight="false" outlineLevel="0" collapsed="false">
      <c r="A8241" s="0" t="n">
        <f aca="false">'Profiles 8760'!A8230</f>
        <v>8228</v>
      </c>
      <c r="B8241" s="0" t="n">
        <f aca="false">'Profiles 8760'!B8230</f>
        <v>12</v>
      </c>
      <c r="C8241" s="0" t="n">
        <f aca="false">'Profiles 8760'!E8230</f>
        <v>1</v>
      </c>
      <c r="D8241" s="0" t="n">
        <f aca="false">'Profiles 8760'!F8230</f>
        <v>0</v>
      </c>
      <c r="E8241" s="0" t="n">
        <f aca="false">'Profiles 8760'!G8230</f>
        <v>0.23583</v>
      </c>
      <c r="F8241" s="0" t="n">
        <f aca="false">D8241*Assumptions!$C$11*$B$7+E8241*Assumptions!$C$12*$B$8</f>
        <v>9.645447</v>
      </c>
      <c r="G8241" s="0" t="n">
        <f aca="false">C8241*Assumptions!$C$15</f>
        <v>200</v>
      </c>
      <c r="H8241" s="0" t="n">
        <f aca="false">MIN(F8241,G8241)</f>
        <v>9.645447</v>
      </c>
      <c r="I8241" s="0" t="n">
        <f aca="false">IF(C8241=1,MIN(G8241-H8241,Assumptions!$C$13,P8240),0)</f>
        <v>180</v>
      </c>
      <c r="J8241" s="0" t="n">
        <f aca="false">H8241+I8241</f>
        <v>189.645447</v>
      </c>
      <c r="K8241" s="0" t="n">
        <f aca="false">MIN(IF(C8241=1,F8241-H8241,F8241),Assumptions!$C$13,MAX(0,($B$5-P8240)/$B$6))</f>
        <v>0</v>
      </c>
      <c r="L8241" s="0" t="n">
        <f aca="false">IF(C8241=1,0,MIN(F8241-K8241,Assumptions!$C$15,MAX(0,$B$10-O8240-M8241)))</f>
        <v>0</v>
      </c>
      <c r="M8241" s="0" t="n">
        <f aca="false">'Profiles 8760'!H8230</f>
        <v>17800</v>
      </c>
      <c r="N8241" s="0" t="n">
        <f aca="false">J8241+L8241</f>
        <v>189.645447</v>
      </c>
      <c r="O8241" s="0" t="n">
        <f aca="false">O8240+N8241</f>
        <v>753597.645447</v>
      </c>
      <c r="P8241" s="0" t="n">
        <f aca="false">MIN($B$5,P8240+K8241*$B$6-I8241)</f>
        <v>330.81</v>
      </c>
      <c r="Q8241" s="0" t="n">
        <f aca="false">MAX(0,F8241-H8241-K8241-L8241)</f>
        <v>0</v>
      </c>
    </row>
    <row r="8242" customFormat="false" ht="15" hidden="false" customHeight="false" outlineLevel="0" collapsed="false">
      <c r="A8242" s="0" t="n">
        <f aca="false">'Profiles 8760'!A8231</f>
        <v>8229</v>
      </c>
      <c r="B8242" s="0" t="n">
        <f aca="false">'Profiles 8760'!B8231</f>
        <v>12</v>
      </c>
      <c r="C8242" s="0" t="n">
        <f aca="false">'Profiles 8760'!E8231</f>
        <v>1</v>
      </c>
      <c r="D8242" s="0" t="n">
        <f aca="false">'Profiles 8760'!F8231</f>
        <v>0</v>
      </c>
      <c r="E8242" s="0" t="n">
        <f aca="false">'Profiles 8760'!G8231</f>
        <v>0.150711</v>
      </c>
      <c r="F8242" s="0" t="n">
        <f aca="false">D8242*Assumptions!$C$11*$B$7+E8242*Assumptions!$C$12*$B$8</f>
        <v>6.1640799</v>
      </c>
      <c r="G8242" s="0" t="n">
        <f aca="false">C8242*Assumptions!$C$15</f>
        <v>200</v>
      </c>
      <c r="H8242" s="0" t="n">
        <f aca="false">MIN(F8242,G8242)</f>
        <v>6.1640799</v>
      </c>
      <c r="I8242" s="0" t="n">
        <f aca="false">IF(C8242=1,MIN(G8242-H8242,Assumptions!$C$13,P8241),0)</f>
        <v>180</v>
      </c>
      <c r="J8242" s="0" t="n">
        <f aca="false">H8242+I8242</f>
        <v>186.1640799</v>
      </c>
      <c r="K8242" s="0" t="n">
        <f aca="false">MIN(IF(C8242=1,F8242-H8242,F8242),Assumptions!$C$13,MAX(0,($B$5-P8241)/$B$6))</f>
        <v>0</v>
      </c>
      <c r="L8242" s="0" t="n">
        <f aca="false">IF(C8242=1,0,MIN(F8242-K8242,Assumptions!$C$15,MAX(0,$B$10-O8241-M8242)))</f>
        <v>0</v>
      </c>
      <c r="M8242" s="0" t="n">
        <f aca="false">'Profiles 8760'!H8231</f>
        <v>17600</v>
      </c>
      <c r="N8242" s="0" t="n">
        <f aca="false">J8242+L8242</f>
        <v>186.1640799</v>
      </c>
      <c r="O8242" s="0" t="n">
        <f aca="false">O8241+N8242</f>
        <v>753783.8095269</v>
      </c>
      <c r="P8242" s="0" t="n">
        <f aca="false">MIN($B$5,P8241+K8242*$B$6-I8242)</f>
        <v>150.81</v>
      </c>
      <c r="Q8242" s="0" t="n">
        <f aca="false">MAX(0,F8242-H8242-K8242-L8242)</f>
        <v>0</v>
      </c>
    </row>
    <row r="8243" customFormat="false" ht="15" hidden="false" customHeight="false" outlineLevel="0" collapsed="false">
      <c r="A8243" s="0" t="n">
        <f aca="false">'Profiles 8760'!A8232</f>
        <v>8230</v>
      </c>
      <c r="B8243" s="0" t="n">
        <f aca="false">'Profiles 8760'!B8232</f>
        <v>12</v>
      </c>
      <c r="C8243" s="0" t="n">
        <f aca="false">'Profiles 8760'!E8232</f>
        <v>0</v>
      </c>
      <c r="D8243" s="0" t="n">
        <f aca="false">'Profiles 8760'!F8232</f>
        <v>0</v>
      </c>
      <c r="E8243" s="0" t="n">
        <f aca="false">'Profiles 8760'!G8232</f>
        <v>0.165024</v>
      </c>
      <c r="F8243" s="0" t="n">
        <f aca="false">D8243*Assumptions!$C$11*$B$7+E8243*Assumptions!$C$12*$B$8</f>
        <v>6.7494816</v>
      </c>
      <c r="G8243" s="0" t="n">
        <f aca="false">C8243*Assumptions!$C$15</f>
        <v>0</v>
      </c>
      <c r="H8243" s="0" t="n">
        <f aca="false">MIN(F8243,G8243)</f>
        <v>0</v>
      </c>
      <c r="I8243" s="0" t="n">
        <f aca="false">IF(C8243=1,MIN(G8243-H8243,Assumptions!$C$13,P8242),0)</f>
        <v>0</v>
      </c>
      <c r="J8243" s="0" t="n">
        <f aca="false">H8243+I8243</f>
        <v>0</v>
      </c>
      <c r="K8243" s="0" t="n">
        <f aca="false">MIN(IF(C8243=1,F8243-H8243,F8243),Assumptions!$C$13,MAX(0,($B$5-P8242)/$B$6))</f>
        <v>6.7494816</v>
      </c>
      <c r="L8243" s="0" t="n">
        <f aca="false">IF(C8243=1,0,MIN(F8243-K8243,Assumptions!$C$15,MAX(0,$B$10-O8242-M8243)))</f>
        <v>0</v>
      </c>
      <c r="M8243" s="0" t="n">
        <f aca="false">'Profiles 8760'!H8232</f>
        <v>17600</v>
      </c>
      <c r="N8243" s="0" t="n">
        <f aca="false">J8243+L8243</f>
        <v>0</v>
      </c>
      <c r="O8243" s="0" t="n">
        <f aca="false">O8242+N8243</f>
        <v>753783.8095269</v>
      </c>
      <c r="P8243" s="0" t="n">
        <f aca="false">MIN($B$5,P8242+K8243*$B$6-I8243)</f>
        <v>156.66045065088</v>
      </c>
      <c r="Q8243" s="0" t="n">
        <f aca="false">MAX(0,F8243-H8243-K8243-L8243)</f>
        <v>0</v>
      </c>
    </row>
    <row r="8244" customFormat="false" ht="15" hidden="false" customHeight="false" outlineLevel="0" collapsed="false">
      <c r="A8244" s="0" t="n">
        <f aca="false">'Profiles 8760'!A8233</f>
        <v>8231</v>
      </c>
      <c r="B8244" s="0" t="n">
        <f aca="false">'Profiles 8760'!B8233</f>
        <v>12</v>
      </c>
      <c r="C8244" s="0" t="n">
        <f aca="false">'Profiles 8760'!E8233</f>
        <v>0</v>
      </c>
      <c r="D8244" s="0" t="n">
        <f aca="false">'Profiles 8760'!F8233</f>
        <v>0</v>
      </c>
      <c r="E8244" s="0" t="n">
        <f aca="false">'Profiles 8760'!G8233</f>
        <v>0.147809</v>
      </c>
      <c r="F8244" s="0" t="n">
        <f aca="false">D8244*Assumptions!$C$11*$B$7+E8244*Assumptions!$C$12*$B$8</f>
        <v>6.0453881</v>
      </c>
      <c r="G8244" s="0" t="n">
        <f aca="false">C8244*Assumptions!$C$15</f>
        <v>0</v>
      </c>
      <c r="H8244" s="0" t="n">
        <f aca="false">MIN(F8244,G8244)</f>
        <v>0</v>
      </c>
      <c r="I8244" s="0" t="n">
        <f aca="false">IF(C8244=1,MIN(G8244-H8244,Assumptions!$C$13,P8243),0)</f>
        <v>0</v>
      </c>
      <c r="J8244" s="0" t="n">
        <f aca="false">H8244+I8244</f>
        <v>0</v>
      </c>
      <c r="K8244" s="0" t="n">
        <f aca="false">MIN(IF(C8244=1,F8244-H8244,F8244),Assumptions!$C$13,MAX(0,($B$5-P8243)/$B$6))</f>
        <v>6.0453881</v>
      </c>
      <c r="L8244" s="0" t="n">
        <f aca="false">IF(C8244=1,0,MIN(F8244-K8244,Assumptions!$C$15,MAX(0,$B$10-O8243-M8244)))</f>
        <v>0</v>
      </c>
      <c r="M8244" s="0" t="n">
        <f aca="false">'Profiles 8760'!H8233</f>
        <v>17600</v>
      </c>
      <c r="N8244" s="0" t="n">
        <f aca="false">J8244+L8244</f>
        <v>0</v>
      </c>
      <c r="O8244" s="0" t="n">
        <f aca="false">O8243+N8244</f>
        <v>753783.8095269</v>
      </c>
      <c r="P8244" s="0" t="n">
        <f aca="false">MIN($B$5,P8243+K8244*$B$6-I8244)</f>
        <v>161.90059305596</v>
      </c>
      <c r="Q8244" s="0" t="n">
        <f aca="false">MAX(0,F8244-H8244-K8244-L8244)</f>
        <v>0</v>
      </c>
    </row>
    <row r="8245" customFormat="false" ht="15" hidden="false" customHeight="false" outlineLevel="0" collapsed="false">
      <c r="A8245" s="0" t="n">
        <f aca="false">'Profiles 8760'!A8234</f>
        <v>8232</v>
      </c>
      <c r="B8245" s="0" t="n">
        <f aca="false">'Profiles 8760'!B8234</f>
        <v>12</v>
      </c>
      <c r="C8245" s="0" t="n">
        <f aca="false">'Profiles 8760'!E8234</f>
        <v>0</v>
      </c>
      <c r="D8245" s="0" t="n">
        <f aca="false">'Profiles 8760'!F8234</f>
        <v>0</v>
      </c>
      <c r="E8245" s="0" t="n">
        <f aca="false">'Profiles 8760'!G8234</f>
        <v>0.175388</v>
      </c>
      <c r="F8245" s="0" t="n">
        <f aca="false">D8245*Assumptions!$C$11*$B$7+E8245*Assumptions!$C$12*$B$8</f>
        <v>7.1733692</v>
      </c>
      <c r="G8245" s="0" t="n">
        <f aca="false">C8245*Assumptions!$C$15</f>
        <v>0</v>
      </c>
      <c r="H8245" s="0" t="n">
        <f aca="false">MIN(F8245,G8245)</f>
        <v>0</v>
      </c>
      <c r="I8245" s="0" t="n">
        <f aca="false">IF(C8245=1,MIN(G8245-H8245,Assumptions!$C$13,P8244),0)</f>
        <v>0</v>
      </c>
      <c r="J8245" s="0" t="n">
        <f aca="false">H8245+I8245</f>
        <v>0</v>
      </c>
      <c r="K8245" s="0" t="n">
        <f aca="false">MIN(IF(C8245=1,F8245-H8245,F8245),Assumptions!$C$13,MAX(0,($B$5-P8244)/$B$6))</f>
        <v>7.1733692</v>
      </c>
      <c r="L8245" s="0" t="n">
        <f aca="false">IF(C8245=1,0,MIN(F8245-K8245,Assumptions!$C$15,MAX(0,$B$10-O8244-M8245)))</f>
        <v>0</v>
      </c>
      <c r="M8245" s="0" t="n">
        <f aca="false">'Profiles 8760'!H8234</f>
        <v>17600</v>
      </c>
      <c r="N8245" s="0" t="n">
        <f aca="false">J8245+L8245</f>
        <v>0</v>
      </c>
      <c r="O8245" s="0" t="n">
        <f aca="false">O8244+N8245</f>
        <v>753783.8095269</v>
      </c>
      <c r="P8245" s="0" t="n">
        <f aca="false">MIN($B$5,P8244+K8245*$B$6-I8245)</f>
        <v>168.11846947852</v>
      </c>
      <c r="Q8245" s="0" t="n">
        <f aca="false">MAX(0,F8245-H8245-K8245-L8245)</f>
        <v>0</v>
      </c>
    </row>
    <row r="8246" customFormat="false" ht="15" hidden="false" customHeight="false" outlineLevel="0" collapsed="false">
      <c r="A8246" s="0" t="n">
        <f aca="false">'Profiles 8760'!A8235</f>
        <v>8233</v>
      </c>
      <c r="B8246" s="0" t="n">
        <f aca="false">'Profiles 8760'!B8235</f>
        <v>12</v>
      </c>
      <c r="C8246" s="0" t="n">
        <f aca="false">'Profiles 8760'!E8235</f>
        <v>0</v>
      </c>
      <c r="D8246" s="0" t="n">
        <f aca="false">'Profiles 8760'!F8235</f>
        <v>0</v>
      </c>
      <c r="E8246" s="0" t="n">
        <f aca="false">'Profiles 8760'!G8235</f>
        <v>0.187992</v>
      </c>
      <c r="F8246" s="0" t="n">
        <f aca="false">D8246*Assumptions!$C$11*$B$7+E8246*Assumptions!$C$12*$B$8</f>
        <v>7.6888728</v>
      </c>
      <c r="G8246" s="0" t="n">
        <f aca="false">C8246*Assumptions!$C$15</f>
        <v>0</v>
      </c>
      <c r="H8246" s="0" t="n">
        <f aca="false">MIN(F8246,G8246)</f>
        <v>0</v>
      </c>
      <c r="I8246" s="0" t="n">
        <f aca="false">IF(C8246=1,MIN(G8246-H8246,Assumptions!$C$13,P8245),0)</f>
        <v>0</v>
      </c>
      <c r="J8246" s="0" t="n">
        <f aca="false">H8246+I8246</f>
        <v>0</v>
      </c>
      <c r="K8246" s="0" t="n">
        <f aca="false">MIN(IF(C8246=1,F8246-H8246,F8246),Assumptions!$C$13,MAX(0,($B$5-P8245)/$B$6))</f>
        <v>7.6888728</v>
      </c>
      <c r="L8246" s="0" t="n">
        <f aca="false">IF(C8246=1,0,MIN(F8246-K8246,Assumptions!$C$15,MAX(0,$B$10-O8245-M8246)))</f>
        <v>0</v>
      </c>
      <c r="M8246" s="0" t="n">
        <f aca="false">'Profiles 8760'!H8235</f>
        <v>17600</v>
      </c>
      <c r="N8246" s="0" t="n">
        <f aca="false">J8246+L8246</f>
        <v>0</v>
      </c>
      <c r="O8246" s="0" t="n">
        <f aca="false">O8245+N8246</f>
        <v>753783.8095269</v>
      </c>
      <c r="P8246" s="0" t="n">
        <f aca="false">MIN($B$5,P8245+K8246*$B$6-I8246)</f>
        <v>174.78318442156</v>
      </c>
      <c r="Q8246" s="0" t="n">
        <f aca="false">MAX(0,F8246-H8246-K8246-L8246)</f>
        <v>0</v>
      </c>
    </row>
    <row r="8247" customFormat="false" ht="15" hidden="false" customHeight="false" outlineLevel="0" collapsed="false">
      <c r="A8247" s="0" t="n">
        <f aca="false">'Profiles 8760'!A8236</f>
        <v>8234</v>
      </c>
      <c r="B8247" s="0" t="n">
        <f aca="false">'Profiles 8760'!B8236</f>
        <v>12</v>
      </c>
      <c r="C8247" s="0" t="n">
        <f aca="false">'Profiles 8760'!E8236</f>
        <v>0</v>
      </c>
      <c r="D8247" s="0" t="n">
        <f aca="false">'Profiles 8760'!F8236</f>
        <v>0</v>
      </c>
      <c r="E8247" s="0" t="n">
        <f aca="false">'Profiles 8760'!G8236</f>
        <v>0.211831</v>
      </c>
      <c r="F8247" s="0" t="n">
        <f aca="false">D8247*Assumptions!$C$11*$B$7+E8247*Assumptions!$C$12*$B$8</f>
        <v>8.6638879</v>
      </c>
      <c r="G8247" s="0" t="n">
        <f aca="false">C8247*Assumptions!$C$15</f>
        <v>0</v>
      </c>
      <c r="H8247" s="0" t="n">
        <f aca="false">MIN(F8247,G8247)</f>
        <v>0</v>
      </c>
      <c r="I8247" s="0" t="n">
        <f aca="false">IF(C8247=1,MIN(G8247-H8247,Assumptions!$C$13,P8246),0)</f>
        <v>0</v>
      </c>
      <c r="J8247" s="0" t="n">
        <f aca="false">H8247+I8247</f>
        <v>0</v>
      </c>
      <c r="K8247" s="0" t="n">
        <f aca="false">MIN(IF(C8247=1,F8247-H8247,F8247),Assumptions!$C$13,MAX(0,($B$5-P8246)/$B$6))</f>
        <v>8.6638879</v>
      </c>
      <c r="L8247" s="0" t="n">
        <f aca="false">IF(C8247=1,0,MIN(F8247-K8247,Assumptions!$C$15,MAX(0,$B$10-O8246-M8247)))</f>
        <v>0</v>
      </c>
      <c r="M8247" s="0" t="n">
        <f aca="false">'Profiles 8760'!H8236</f>
        <v>17600</v>
      </c>
      <c r="N8247" s="0" t="n">
        <f aca="false">J8247+L8247</f>
        <v>0</v>
      </c>
      <c r="O8247" s="0" t="n">
        <f aca="false">O8246+N8247</f>
        <v>753783.8095269</v>
      </c>
      <c r="P8247" s="0" t="n">
        <f aca="false">MIN($B$5,P8246+K8247*$B$6-I8247)</f>
        <v>182.29304245328</v>
      </c>
      <c r="Q8247" s="0" t="n">
        <f aca="false">MAX(0,F8247-H8247-K8247-L8247)</f>
        <v>0</v>
      </c>
    </row>
    <row r="8248" customFormat="false" ht="15" hidden="false" customHeight="false" outlineLevel="0" collapsed="false">
      <c r="A8248" s="0" t="n">
        <f aca="false">'Profiles 8760'!A8237</f>
        <v>8235</v>
      </c>
      <c r="B8248" s="0" t="n">
        <f aca="false">'Profiles 8760'!B8237</f>
        <v>12</v>
      </c>
      <c r="C8248" s="0" t="n">
        <f aca="false">'Profiles 8760'!E8237</f>
        <v>0</v>
      </c>
      <c r="D8248" s="0" t="n">
        <f aca="false">'Profiles 8760'!F8237</f>
        <v>0</v>
      </c>
      <c r="E8248" s="0" t="n">
        <f aca="false">'Profiles 8760'!G8237</f>
        <v>0.295055</v>
      </c>
      <c r="F8248" s="0" t="n">
        <f aca="false">D8248*Assumptions!$C$11*$B$7+E8248*Assumptions!$C$12*$B$8</f>
        <v>12.0677495</v>
      </c>
      <c r="G8248" s="0" t="n">
        <f aca="false">C8248*Assumptions!$C$15</f>
        <v>0</v>
      </c>
      <c r="H8248" s="0" t="n">
        <f aca="false">MIN(F8248,G8248)</f>
        <v>0</v>
      </c>
      <c r="I8248" s="0" t="n">
        <f aca="false">IF(C8248=1,MIN(G8248-H8248,Assumptions!$C$13,P8247),0)</f>
        <v>0</v>
      </c>
      <c r="J8248" s="0" t="n">
        <f aca="false">H8248+I8248</f>
        <v>0</v>
      </c>
      <c r="K8248" s="0" t="n">
        <f aca="false">MIN(IF(C8248=1,F8248-H8248,F8248),Assumptions!$C$13,MAX(0,($B$5-P8247)/$B$6))</f>
        <v>12.0677495</v>
      </c>
      <c r="L8248" s="0" t="n">
        <f aca="false">IF(C8248=1,0,MIN(F8248-K8248,Assumptions!$C$15,MAX(0,$B$10-O8247-M8248)))</f>
        <v>0</v>
      </c>
      <c r="M8248" s="0" t="n">
        <f aca="false">'Profiles 8760'!H8237</f>
        <v>17600</v>
      </c>
      <c r="N8248" s="0" t="n">
        <f aca="false">J8248+L8248</f>
        <v>0</v>
      </c>
      <c r="O8248" s="0" t="n">
        <f aca="false">O8247+N8248</f>
        <v>753783.8095269</v>
      </c>
      <c r="P8248" s="0" t="n">
        <f aca="false">MIN($B$5,P8247+K8248*$B$6-I8248)</f>
        <v>192.75336771988</v>
      </c>
      <c r="Q8248" s="0" t="n">
        <f aca="false">MAX(0,F8248-H8248-K8248-L8248)</f>
        <v>0</v>
      </c>
    </row>
    <row r="8249" customFormat="false" ht="15" hidden="false" customHeight="false" outlineLevel="0" collapsed="false">
      <c r="A8249" s="0" t="n">
        <f aca="false">'Profiles 8760'!A8238</f>
        <v>8236</v>
      </c>
      <c r="B8249" s="0" t="n">
        <f aca="false">'Profiles 8760'!B8238</f>
        <v>12</v>
      </c>
      <c r="C8249" s="0" t="n">
        <f aca="false">'Profiles 8760'!E8238</f>
        <v>0</v>
      </c>
      <c r="D8249" s="0" t="n">
        <f aca="false">'Profiles 8760'!F8238</f>
        <v>0</v>
      </c>
      <c r="E8249" s="0" t="n">
        <f aca="false">'Profiles 8760'!G8238</f>
        <v>0.390563</v>
      </c>
      <c r="F8249" s="0" t="n">
        <f aca="false">D8249*Assumptions!$C$11*$B$7+E8249*Assumptions!$C$12*$B$8</f>
        <v>15.9740267</v>
      </c>
      <c r="G8249" s="0" t="n">
        <f aca="false">C8249*Assumptions!$C$15</f>
        <v>0</v>
      </c>
      <c r="H8249" s="0" t="n">
        <f aca="false">MIN(F8249,G8249)</f>
        <v>0</v>
      </c>
      <c r="I8249" s="0" t="n">
        <f aca="false">IF(C8249=1,MIN(G8249-H8249,Assumptions!$C$13,P8248),0)</f>
        <v>0</v>
      </c>
      <c r="J8249" s="0" t="n">
        <f aca="false">H8249+I8249</f>
        <v>0</v>
      </c>
      <c r="K8249" s="0" t="n">
        <f aca="false">MIN(IF(C8249=1,F8249-H8249,F8249),Assumptions!$C$13,MAX(0,($B$5-P8248)/$B$6))</f>
        <v>15.9740267</v>
      </c>
      <c r="L8249" s="0" t="n">
        <f aca="false">IF(C8249=1,0,MIN(F8249-K8249,Assumptions!$C$15,MAX(0,$B$10-O8248-M8249)))</f>
        <v>0</v>
      </c>
      <c r="M8249" s="0" t="n">
        <f aca="false">'Profiles 8760'!H8238</f>
        <v>17600</v>
      </c>
      <c r="N8249" s="0" t="n">
        <f aca="false">J8249+L8249</f>
        <v>0</v>
      </c>
      <c r="O8249" s="0" t="n">
        <f aca="false">O8248+N8249</f>
        <v>753783.8095269</v>
      </c>
      <c r="P8249" s="0" t="n">
        <f aca="false">MIN($B$5,P8248+K8249*$B$6-I8249)</f>
        <v>206.59965406344</v>
      </c>
      <c r="Q8249" s="0" t="n">
        <f aca="false">MAX(0,F8249-H8249-K8249-L8249)</f>
        <v>0</v>
      </c>
    </row>
    <row r="8250" customFormat="false" ht="15" hidden="false" customHeight="false" outlineLevel="0" collapsed="false">
      <c r="A8250" s="0" t="n">
        <f aca="false">'Profiles 8760'!A8239</f>
        <v>8237</v>
      </c>
      <c r="B8250" s="0" t="n">
        <f aca="false">'Profiles 8760'!B8239</f>
        <v>12</v>
      </c>
      <c r="C8250" s="0" t="n">
        <f aca="false">'Profiles 8760'!E8239</f>
        <v>0</v>
      </c>
      <c r="D8250" s="0" t="n">
        <f aca="false">'Profiles 8760'!F8239</f>
        <v>0</v>
      </c>
      <c r="E8250" s="0" t="n">
        <f aca="false">'Profiles 8760'!G8239</f>
        <v>0.382991</v>
      </c>
      <c r="F8250" s="0" t="n">
        <f aca="false">D8250*Assumptions!$C$11*$B$7+E8250*Assumptions!$C$12*$B$8</f>
        <v>15.6643319</v>
      </c>
      <c r="G8250" s="0" t="n">
        <f aca="false">C8250*Assumptions!$C$15</f>
        <v>0</v>
      </c>
      <c r="H8250" s="0" t="n">
        <f aca="false">MIN(F8250,G8250)</f>
        <v>0</v>
      </c>
      <c r="I8250" s="0" t="n">
        <f aca="false">IF(C8250=1,MIN(G8250-H8250,Assumptions!$C$13,P8249),0)</f>
        <v>0</v>
      </c>
      <c r="J8250" s="0" t="n">
        <f aca="false">H8250+I8250</f>
        <v>0</v>
      </c>
      <c r="K8250" s="0" t="n">
        <f aca="false">MIN(IF(C8250=1,F8250-H8250,F8250),Assumptions!$C$13,MAX(0,($B$5-P8249)/$B$6))</f>
        <v>15.6643319</v>
      </c>
      <c r="L8250" s="0" t="n">
        <f aca="false">IF(C8250=1,0,MIN(F8250-K8250,Assumptions!$C$15,MAX(0,$B$10-O8249-M8250)))</f>
        <v>0</v>
      </c>
      <c r="M8250" s="0" t="n">
        <f aca="false">'Profiles 8760'!H8239</f>
        <v>17600</v>
      </c>
      <c r="N8250" s="0" t="n">
        <f aca="false">J8250+L8250</f>
        <v>0</v>
      </c>
      <c r="O8250" s="0" t="n">
        <f aca="false">O8249+N8250</f>
        <v>753783.8095269</v>
      </c>
      <c r="P8250" s="0" t="n">
        <f aca="false">MIN($B$5,P8249+K8250*$B$6-I8250)</f>
        <v>220.17749695436</v>
      </c>
      <c r="Q8250" s="0" t="n">
        <f aca="false">MAX(0,F8250-H8250-K8250-L8250)</f>
        <v>0</v>
      </c>
    </row>
    <row r="8251" customFormat="false" ht="15" hidden="false" customHeight="false" outlineLevel="0" collapsed="false">
      <c r="A8251" s="0" t="n">
        <f aca="false">'Profiles 8760'!A8240</f>
        <v>8238</v>
      </c>
      <c r="B8251" s="0" t="n">
        <f aca="false">'Profiles 8760'!B8240</f>
        <v>12</v>
      </c>
      <c r="C8251" s="0" t="n">
        <f aca="false">'Profiles 8760'!E8240</f>
        <v>0</v>
      </c>
      <c r="D8251" s="0" t="n">
        <f aca="false">'Profiles 8760'!F8240</f>
        <v>0</v>
      </c>
      <c r="E8251" s="0" t="n">
        <f aca="false">'Profiles 8760'!G8240</f>
        <v>0.394974</v>
      </c>
      <c r="F8251" s="0" t="n">
        <f aca="false">D8251*Assumptions!$C$11*$B$7+E8251*Assumptions!$C$12*$B$8</f>
        <v>16.1544366</v>
      </c>
      <c r="G8251" s="0" t="n">
        <f aca="false">C8251*Assumptions!$C$15</f>
        <v>0</v>
      </c>
      <c r="H8251" s="0" t="n">
        <f aca="false">MIN(F8251,G8251)</f>
        <v>0</v>
      </c>
      <c r="I8251" s="0" t="n">
        <f aca="false">IF(C8251=1,MIN(G8251-H8251,Assumptions!$C$13,P8250),0)</f>
        <v>0</v>
      </c>
      <c r="J8251" s="0" t="n">
        <f aca="false">H8251+I8251</f>
        <v>0</v>
      </c>
      <c r="K8251" s="0" t="n">
        <f aca="false">MIN(IF(C8251=1,F8251-H8251,F8251),Assumptions!$C$13,MAX(0,($B$5-P8250)/$B$6))</f>
        <v>16.1544366</v>
      </c>
      <c r="L8251" s="0" t="n">
        <f aca="false">IF(C8251=1,0,MIN(F8251-K8251,Assumptions!$C$15,MAX(0,$B$10-O8250-M8251)))</f>
        <v>0</v>
      </c>
      <c r="M8251" s="0" t="n">
        <f aca="false">'Profiles 8760'!H8240</f>
        <v>17600</v>
      </c>
      <c r="N8251" s="0" t="n">
        <f aca="false">J8251+L8251</f>
        <v>0</v>
      </c>
      <c r="O8251" s="0" t="n">
        <f aca="false">O8250+N8251</f>
        <v>753783.8095269</v>
      </c>
      <c r="P8251" s="0" t="n">
        <f aca="false">MIN($B$5,P8250+K8251*$B$6-I8251)</f>
        <v>234.18016259924</v>
      </c>
      <c r="Q8251" s="0" t="n">
        <f aca="false">MAX(0,F8251-H8251-K8251-L8251)</f>
        <v>0</v>
      </c>
    </row>
    <row r="8252" customFormat="false" ht="15" hidden="false" customHeight="false" outlineLevel="0" collapsed="false">
      <c r="A8252" s="0" t="n">
        <f aca="false">'Profiles 8760'!A8241</f>
        <v>8239</v>
      </c>
      <c r="B8252" s="0" t="n">
        <f aca="false">'Profiles 8760'!B8241</f>
        <v>12</v>
      </c>
      <c r="C8252" s="0" t="n">
        <f aca="false">'Profiles 8760'!E8241</f>
        <v>0</v>
      </c>
      <c r="D8252" s="0" t="n">
        <f aca="false">'Profiles 8760'!F8241</f>
        <v>0</v>
      </c>
      <c r="E8252" s="0" t="n">
        <f aca="false">'Profiles 8760'!G8241</f>
        <v>0.414566</v>
      </c>
      <c r="F8252" s="0" t="n">
        <f aca="false">D8252*Assumptions!$C$11*$B$7+E8252*Assumptions!$C$12*$B$8</f>
        <v>16.9557494</v>
      </c>
      <c r="G8252" s="0" t="n">
        <f aca="false">C8252*Assumptions!$C$15</f>
        <v>0</v>
      </c>
      <c r="H8252" s="0" t="n">
        <f aca="false">MIN(F8252,G8252)</f>
        <v>0</v>
      </c>
      <c r="I8252" s="0" t="n">
        <f aca="false">IF(C8252=1,MIN(G8252-H8252,Assumptions!$C$13,P8251),0)</f>
        <v>0</v>
      </c>
      <c r="J8252" s="0" t="n">
        <f aca="false">H8252+I8252</f>
        <v>0</v>
      </c>
      <c r="K8252" s="0" t="n">
        <f aca="false">MIN(IF(C8252=1,F8252-H8252,F8252),Assumptions!$C$13,MAX(0,($B$5-P8251)/$B$6))</f>
        <v>16.9557494</v>
      </c>
      <c r="L8252" s="0" t="n">
        <f aca="false">IF(C8252=1,0,MIN(F8252-K8252,Assumptions!$C$15,MAX(0,$B$10-O8251-M8252)))</f>
        <v>0</v>
      </c>
      <c r="M8252" s="0" t="n">
        <f aca="false">'Profiles 8760'!H8241</f>
        <v>17600</v>
      </c>
      <c r="N8252" s="0" t="n">
        <f aca="false">J8252+L8252</f>
        <v>0</v>
      </c>
      <c r="O8252" s="0" t="n">
        <f aca="false">O8251+N8252</f>
        <v>753783.8095269</v>
      </c>
      <c r="P8252" s="0" t="n">
        <f aca="false">MIN($B$5,P8251+K8252*$B$6-I8252)</f>
        <v>248.87740617916</v>
      </c>
      <c r="Q8252" s="0" t="n">
        <f aca="false">MAX(0,F8252-H8252-K8252-L8252)</f>
        <v>0</v>
      </c>
    </row>
    <row r="8253" customFormat="false" ht="15" hidden="false" customHeight="false" outlineLevel="0" collapsed="false">
      <c r="A8253" s="0" t="n">
        <f aca="false">'Profiles 8760'!A8242</f>
        <v>8240</v>
      </c>
      <c r="B8253" s="0" t="n">
        <f aca="false">'Profiles 8760'!B8242</f>
        <v>12</v>
      </c>
      <c r="C8253" s="0" t="n">
        <f aca="false">'Profiles 8760'!E8242</f>
        <v>1</v>
      </c>
      <c r="D8253" s="0" t="n">
        <f aca="false">'Profiles 8760'!F8242</f>
        <v>0.048026</v>
      </c>
      <c r="E8253" s="0" t="n">
        <f aca="false">'Profiles 8760'!G8242</f>
        <v>0.352563</v>
      </c>
      <c r="F8253" s="0" t="n">
        <f aca="false">D8253*Assumptions!$C$11*$B$7+E8253*Assumptions!$C$12*$B$8</f>
        <v>28.2897355</v>
      </c>
      <c r="G8253" s="0" t="n">
        <f aca="false">C8253*Assumptions!$C$15</f>
        <v>200</v>
      </c>
      <c r="H8253" s="0" t="n">
        <f aca="false">MIN(F8253,G8253)</f>
        <v>28.2897355</v>
      </c>
      <c r="I8253" s="0" t="n">
        <f aca="false">IF(C8253=1,MIN(G8253-H8253,Assumptions!$C$13,P8252),0)</f>
        <v>171.7102645</v>
      </c>
      <c r="J8253" s="0" t="n">
        <f aca="false">H8253+I8253</f>
        <v>200</v>
      </c>
      <c r="K8253" s="0" t="n">
        <f aca="false">MIN(IF(C8253=1,F8253-H8253,F8253),Assumptions!$C$13,MAX(0,($B$5-P8252)/$B$6))</f>
        <v>0</v>
      </c>
      <c r="L8253" s="0" t="n">
        <f aca="false">IF(C8253=1,0,MIN(F8253-K8253,Assumptions!$C$15,MAX(0,$B$10-O8252-M8253)))</f>
        <v>0</v>
      </c>
      <c r="M8253" s="0" t="n">
        <f aca="false">'Profiles 8760'!H8242</f>
        <v>17400</v>
      </c>
      <c r="N8253" s="0" t="n">
        <f aca="false">J8253+L8253</f>
        <v>200</v>
      </c>
      <c r="O8253" s="0" t="n">
        <f aca="false">O8252+N8253</f>
        <v>753983.8095269</v>
      </c>
      <c r="P8253" s="0" t="n">
        <f aca="false">MIN($B$5,P8252+K8253*$B$6-I8253)</f>
        <v>77.16714167916</v>
      </c>
      <c r="Q8253" s="0" t="n">
        <f aca="false">MAX(0,F8253-H8253-K8253-L8253)</f>
        <v>0</v>
      </c>
    </row>
    <row r="8254" customFormat="false" ht="15" hidden="false" customHeight="false" outlineLevel="0" collapsed="false">
      <c r="A8254" s="0" t="n">
        <f aca="false">'Profiles 8760'!A8243</f>
        <v>8241</v>
      </c>
      <c r="B8254" s="0" t="n">
        <f aca="false">'Profiles 8760'!B8243</f>
        <v>12</v>
      </c>
      <c r="C8254" s="0" t="n">
        <f aca="false">'Profiles 8760'!E8243</f>
        <v>1</v>
      </c>
      <c r="D8254" s="0" t="n">
        <f aca="false">'Profiles 8760'!F8243</f>
        <v>0.336809</v>
      </c>
      <c r="E8254" s="0" t="n">
        <f aca="false">'Profiles 8760'!G8243</f>
        <v>0.283475</v>
      </c>
      <c r="F8254" s="0" t="n">
        <f aca="false">D8254*Assumptions!$C$11*$B$7+E8254*Assumptions!$C$12*$B$8</f>
        <v>108.8645667</v>
      </c>
      <c r="G8254" s="0" t="n">
        <f aca="false">C8254*Assumptions!$C$15</f>
        <v>200</v>
      </c>
      <c r="H8254" s="0" t="n">
        <f aca="false">MIN(F8254,G8254)</f>
        <v>108.8645667</v>
      </c>
      <c r="I8254" s="0" t="n">
        <f aca="false">IF(C8254=1,MIN(G8254-H8254,Assumptions!$C$13,P8253),0)</f>
        <v>77.16714167916</v>
      </c>
      <c r="J8254" s="0" t="n">
        <f aca="false">H8254+I8254</f>
        <v>186.03170837916</v>
      </c>
      <c r="K8254" s="0" t="n">
        <f aca="false">MIN(IF(C8254=1,F8254-H8254,F8254),Assumptions!$C$13,MAX(0,($B$5-P8253)/$B$6))</f>
        <v>0</v>
      </c>
      <c r="L8254" s="0" t="n">
        <f aca="false">IF(C8254=1,0,MIN(F8254-K8254,Assumptions!$C$15,MAX(0,$B$10-O8253-M8254)))</f>
        <v>0</v>
      </c>
      <c r="M8254" s="0" t="n">
        <f aca="false">'Profiles 8760'!H8243</f>
        <v>17200</v>
      </c>
      <c r="N8254" s="0" t="n">
        <f aca="false">J8254+L8254</f>
        <v>186.03170837916</v>
      </c>
      <c r="O8254" s="0" t="n">
        <f aca="false">O8253+N8254</f>
        <v>754169.841235279</v>
      </c>
      <c r="P8254" s="0" t="n">
        <f aca="false">MIN($B$5,P8253+K8254*$B$6-I8254)</f>
        <v>0</v>
      </c>
      <c r="Q8254" s="0" t="n">
        <f aca="false">MAX(0,F8254-H8254-K8254-L8254)</f>
        <v>0</v>
      </c>
    </row>
    <row r="8255" customFormat="false" ht="15" hidden="false" customHeight="false" outlineLevel="0" collapsed="false">
      <c r="A8255" s="0" t="n">
        <f aca="false">'Profiles 8760'!A8244</f>
        <v>8242</v>
      </c>
      <c r="B8255" s="0" t="n">
        <f aca="false">'Profiles 8760'!B8244</f>
        <v>12</v>
      </c>
      <c r="C8255" s="0" t="n">
        <f aca="false">'Profiles 8760'!E8244</f>
        <v>0</v>
      </c>
      <c r="D8255" s="0" t="n">
        <f aca="false">'Profiles 8760'!F8244</f>
        <v>0.676613</v>
      </c>
      <c r="E8255" s="0" t="n">
        <f aca="false">'Profiles 8760'!G8244</f>
        <v>0.274441</v>
      </c>
      <c r="F8255" s="0" t="n">
        <f aca="false">D8255*Assumptions!$C$11*$B$7+E8255*Assumptions!$C$12*$B$8</f>
        <v>206.6304713</v>
      </c>
      <c r="G8255" s="0" t="n">
        <f aca="false">C8255*Assumptions!$C$15</f>
        <v>0</v>
      </c>
      <c r="H8255" s="0" t="n">
        <f aca="false">MIN(F8255,G8255)</f>
        <v>0</v>
      </c>
      <c r="I8255" s="0" t="n">
        <f aca="false">IF(C8255=1,MIN(G8255-H8255,Assumptions!$C$13,P8254),0)</f>
        <v>0</v>
      </c>
      <c r="J8255" s="0" t="n">
        <f aca="false">H8255+I8255</f>
        <v>0</v>
      </c>
      <c r="K8255" s="0" t="n">
        <f aca="false">MIN(IF(C8255=1,F8255-H8255,F8255),Assumptions!$C$13,MAX(0,($B$5-P8254)/$B$6))</f>
        <v>180</v>
      </c>
      <c r="L8255" s="0" t="n">
        <f aca="false">IF(C8255=1,0,MIN(F8255-K8255,Assumptions!$C$15,MAX(0,$B$10-O8254-M8255)))</f>
        <v>26.6304713</v>
      </c>
      <c r="M8255" s="0" t="n">
        <f aca="false">'Profiles 8760'!H8244</f>
        <v>17200</v>
      </c>
      <c r="N8255" s="0" t="n">
        <f aca="false">J8255+L8255</f>
        <v>26.6304713</v>
      </c>
      <c r="O8255" s="0" t="n">
        <f aca="false">O8254+N8255</f>
        <v>754196.471706579</v>
      </c>
      <c r="P8255" s="0" t="n">
        <f aca="false">MIN($B$5,P8254+K8255*$B$6-I8255)</f>
        <v>156.024</v>
      </c>
      <c r="Q8255" s="0" t="n">
        <f aca="false">MAX(0,F8255-H8255-K8255-L8255)</f>
        <v>0</v>
      </c>
    </row>
    <row r="8256" customFormat="false" ht="15" hidden="false" customHeight="false" outlineLevel="0" collapsed="false">
      <c r="A8256" s="0" t="n">
        <f aca="false">'Profiles 8760'!A8245</f>
        <v>8243</v>
      </c>
      <c r="B8256" s="0" t="n">
        <f aca="false">'Profiles 8760'!B8245</f>
        <v>12</v>
      </c>
      <c r="C8256" s="0" t="n">
        <f aca="false">'Profiles 8760'!E8245</f>
        <v>0</v>
      </c>
      <c r="D8256" s="0" t="n">
        <f aca="false">'Profiles 8760'!F8245</f>
        <v>0.980583</v>
      </c>
      <c r="E8256" s="0" t="n">
        <f aca="false">'Profiles 8760'!G8245</f>
        <v>0.258785</v>
      </c>
      <c r="F8256" s="0" t="n">
        <f aca="false">D8256*Assumptions!$C$11*$B$7+E8256*Assumptions!$C$12*$B$8</f>
        <v>293.7766769</v>
      </c>
      <c r="G8256" s="0" t="n">
        <f aca="false">C8256*Assumptions!$C$15</f>
        <v>0</v>
      </c>
      <c r="H8256" s="0" t="n">
        <f aca="false">MIN(F8256,G8256)</f>
        <v>0</v>
      </c>
      <c r="I8256" s="0" t="n">
        <f aca="false">IF(C8256=1,MIN(G8256-H8256,Assumptions!$C$13,P8255),0)</f>
        <v>0</v>
      </c>
      <c r="J8256" s="0" t="n">
        <f aca="false">H8256+I8256</f>
        <v>0</v>
      </c>
      <c r="K8256" s="0" t="n">
        <f aca="false">MIN(IF(C8256=1,F8256-H8256,F8256),Assumptions!$C$13,MAX(0,($B$5-P8255)/$B$6))</f>
        <v>180</v>
      </c>
      <c r="L8256" s="0" t="n">
        <f aca="false">IF(C8256=1,0,MIN(F8256-K8256,Assumptions!$C$15,MAX(0,$B$10-O8255-M8256)))</f>
        <v>11.5282934207935</v>
      </c>
      <c r="M8256" s="0" t="n">
        <f aca="false">'Profiles 8760'!H8245</f>
        <v>17200</v>
      </c>
      <c r="N8256" s="0" t="n">
        <f aca="false">J8256+L8256</f>
        <v>11.5282934207935</v>
      </c>
      <c r="O8256" s="0" t="n">
        <f aca="false">O8255+N8256</f>
        <v>754208</v>
      </c>
      <c r="P8256" s="0" t="n">
        <f aca="false">MIN($B$5,P8255+K8256*$B$6-I8256)</f>
        <v>312.048</v>
      </c>
      <c r="Q8256" s="0" t="n">
        <f aca="false">MAX(0,F8256-H8256-K8256-L8256)</f>
        <v>102.248383479207</v>
      </c>
    </row>
    <row r="8257" customFormat="false" ht="15" hidden="false" customHeight="false" outlineLevel="0" collapsed="false">
      <c r="A8257" s="0" t="n">
        <f aca="false">'Profiles 8760'!A8246</f>
        <v>8244</v>
      </c>
      <c r="B8257" s="0" t="n">
        <f aca="false">'Profiles 8760'!B8246</f>
        <v>12</v>
      </c>
      <c r="C8257" s="0" t="n">
        <f aca="false">'Profiles 8760'!E8246</f>
        <v>0</v>
      </c>
      <c r="D8257" s="0" t="n">
        <f aca="false">'Profiles 8760'!F8246</f>
        <v>1</v>
      </c>
      <c r="E8257" s="0" t="n">
        <f aca="false">'Profiles 8760'!G8246</f>
        <v>0.270365</v>
      </c>
      <c r="F8257" s="0" t="n">
        <f aca="false">D8257*Assumptions!$C$11*$B$7+E8257*Assumptions!$C$12*$B$8</f>
        <v>299.8579285</v>
      </c>
      <c r="G8257" s="0" t="n">
        <f aca="false">C8257*Assumptions!$C$15</f>
        <v>0</v>
      </c>
      <c r="H8257" s="0" t="n">
        <f aca="false">MIN(F8257,G8257)</f>
        <v>0</v>
      </c>
      <c r="I8257" s="0" t="n">
        <f aca="false">IF(C8257=1,MIN(G8257-H8257,Assumptions!$C$13,P8256),0)</f>
        <v>0</v>
      </c>
      <c r="J8257" s="0" t="n">
        <f aca="false">H8257+I8257</f>
        <v>0</v>
      </c>
      <c r="K8257" s="0" t="n">
        <f aca="false">MIN(IF(C8257=1,F8257-H8257,F8257),Assumptions!$C$13,MAX(0,($B$5-P8256)/$B$6))</f>
        <v>180</v>
      </c>
      <c r="L8257" s="0" t="n">
        <f aca="false">IF(C8257=1,0,MIN(F8257-K8257,Assumptions!$C$15,MAX(0,$B$10-O8256-M8257)))</f>
        <v>0</v>
      </c>
      <c r="M8257" s="0" t="n">
        <f aca="false">'Profiles 8760'!H8246</f>
        <v>17200</v>
      </c>
      <c r="N8257" s="0" t="n">
        <f aca="false">J8257+L8257</f>
        <v>0</v>
      </c>
      <c r="O8257" s="0" t="n">
        <f aca="false">O8256+N8257</f>
        <v>754208</v>
      </c>
      <c r="P8257" s="0" t="n">
        <f aca="false">MIN($B$5,P8256+K8257*$B$6-I8257)</f>
        <v>468.072</v>
      </c>
      <c r="Q8257" s="0" t="n">
        <f aca="false">MAX(0,F8257-H8257-K8257-L8257)</f>
        <v>119.8579285</v>
      </c>
    </row>
    <row r="8258" customFormat="false" ht="15" hidden="false" customHeight="false" outlineLevel="0" collapsed="false">
      <c r="A8258" s="0" t="n">
        <f aca="false">'Profiles 8760'!A8247</f>
        <v>8245</v>
      </c>
      <c r="B8258" s="0" t="n">
        <f aca="false">'Profiles 8760'!B8247</f>
        <v>12</v>
      </c>
      <c r="C8258" s="0" t="n">
        <f aca="false">'Profiles 8760'!E8247</f>
        <v>0</v>
      </c>
      <c r="D8258" s="0" t="n">
        <f aca="false">'Profiles 8760'!F8247</f>
        <v>1</v>
      </c>
      <c r="E8258" s="0" t="n">
        <f aca="false">'Profiles 8760'!G8247</f>
        <v>0.632699</v>
      </c>
      <c r="F8258" s="0" t="n">
        <f aca="false">D8258*Assumptions!$C$11*$B$7+E8258*Assumptions!$C$12*$B$8</f>
        <v>314.6773891</v>
      </c>
      <c r="G8258" s="0" t="n">
        <f aca="false">C8258*Assumptions!$C$15</f>
        <v>0</v>
      </c>
      <c r="H8258" s="0" t="n">
        <f aca="false">MIN(F8258,G8258)</f>
        <v>0</v>
      </c>
      <c r="I8258" s="0" t="n">
        <f aca="false">IF(C8258=1,MIN(G8258-H8258,Assumptions!$C$13,P8257),0)</f>
        <v>0</v>
      </c>
      <c r="J8258" s="0" t="n">
        <f aca="false">H8258+I8258</f>
        <v>0</v>
      </c>
      <c r="K8258" s="0" t="n">
        <f aca="false">MIN(IF(C8258=1,F8258-H8258,F8258),Assumptions!$C$13,MAX(0,($B$5-P8257)/$B$6))</f>
        <v>49.3054914628519</v>
      </c>
      <c r="L8258" s="0" t="n">
        <f aca="false">IF(C8258=1,0,MIN(F8258-K8258,Assumptions!$C$15,MAX(0,$B$10-O8257-M8258)))</f>
        <v>0</v>
      </c>
      <c r="M8258" s="0" t="n">
        <f aca="false">'Profiles 8760'!H8247</f>
        <v>17200</v>
      </c>
      <c r="N8258" s="0" t="n">
        <f aca="false">J8258+L8258</f>
        <v>0</v>
      </c>
      <c r="O8258" s="0" t="n">
        <f aca="false">O8257+N8258</f>
        <v>754208</v>
      </c>
      <c r="P8258" s="0" t="n">
        <f aca="false">MIN($B$5,P8257+K8258*$B$6-I8258)</f>
        <v>510.81</v>
      </c>
      <c r="Q8258" s="0" t="n">
        <f aca="false">MAX(0,F8258-H8258-K8258-L8258)</f>
        <v>265.371897637148</v>
      </c>
    </row>
    <row r="8259" customFormat="false" ht="15" hidden="false" customHeight="false" outlineLevel="0" collapsed="false">
      <c r="A8259" s="0" t="n">
        <f aca="false">'Profiles 8760'!A8248</f>
        <v>8246</v>
      </c>
      <c r="B8259" s="0" t="n">
        <f aca="false">'Profiles 8760'!B8248</f>
        <v>12</v>
      </c>
      <c r="C8259" s="0" t="n">
        <f aca="false">'Profiles 8760'!E8248</f>
        <v>0</v>
      </c>
      <c r="D8259" s="0" t="n">
        <f aca="false">'Profiles 8760'!F8248</f>
        <v>1</v>
      </c>
      <c r="E8259" s="0" t="n">
        <f aca="false">'Profiles 8760'!G8248</f>
        <v>0.602792</v>
      </c>
      <c r="F8259" s="0" t="n">
        <f aca="false">D8259*Assumptions!$C$11*$B$7+E8259*Assumptions!$C$12*$B$8</f>
        <v>313.4541928</v>
      </c>
      <c r="G8259" s="0" t="n">
        <f aca="false">C8259*Assumptions!$C$15</f>
        <v>0</v>
      </c>
      <c r="H8259" s="0" t="n">
        <f aca="false">MIN(F8259,G8259)</f>
        <v>0</v>
      </c>
      <c r="I8259" s="0" t="n">
        <f aca="false">IF(C8259=1,MIN(G8259-H8259,Assumptions!$C$13,P8258),0)</f>
        <v>0</v>
      </c>
      <c r="J8259" s="0" t="n">
        <f aca="false">H8259+I8259</f>
        <v>0</v>
      </c>
      <c r="K8259" s="0" t="n">
        <f aca="false">MIN(IF(C8259=1,F8259-H8259,F8259),Assumptions!$C$13,MAX(0,($B$5-P8258)/$B$6))</f>
        <v>0</v>
      </c>
      <c r="L8259" s="0" t="n">
        <f aca="false">IF(C8259=1,0,MIN(F8259-K8259,Assumptions!$C$15,MAX(0,$B$10-O8258-M8259)))</f>
        <v>0</v>
      </c>
      <c r="M8259" s="0" t="n">
        <f aca="false">'Profiles 8760'!H8248</f>
        <v>17200</v>
      </c>
      <c r="N8259" s="0" t="n">
        <f aca="false">J8259+L8259</f>
        <v>0</v>
      </c>
      <c r="O8259" s="0" t="n">
        <f aca="false">O8258+N8259</f>
        <v>754208</v>
      </c>
      <c r="P8259" s="0" t="n">
        <f aca="false">MIN($B$5,P8258+K8259*$B$6-I8259)</f>
        <v>510.81</v>
      </c>
      <c r="Q8259" s="0" t="n">
        <f aca="false">MAX(0,F8259-H8259-K8259-L8259)</f>
        <v>313.4541928</v>
      </c>
    </row>
    <row r="8260" customFormat="false" ht="15" hidden="false" customHeight="false" outlineLevel="0" collapsed="false">
      <c r="A8260" s="0" t="n">
        <f aca="false">'Profiles 8760'!A8249</f>
        <v>8247</v>
      </c>
      <c r="B8260" s="0" t="n">
        <f aca="false">'Profiles 8760'!B8249</f>
        <v>12</v>
      </c>
      <c r="C8260" s="0" t="n">
        <f aca="false">'Profiles 8760'!E8249</f>
        <v>0</v>
      </c>
      <c r="D8260" s="0" t="n">
        <f aca="false">'Profiles 8760'!F8249</f>
        <v>0.980583</v>
      </c>
      <c r="E8260" s="0" t="n">
        <f aca="false">'Profiles 8760'!G8249</f>
        <v>0.664944</v>
      </c>
      <c r="F8260" s="0" t="n">
        <f aca="false">D8260*Assumptions!$C$11*$B$7+E8260*Assumptions!$C$12*$B$8</f>
        <v>310.38858</v>
      </c>
      <c r="G8260" s="0" t="n">
        <f aca="false">C8260*Assumptions!$C$15</f>
        <v>0</v>
      </c>
      <c r="H8260" s="0" t="n">
        <f aca="false">MIN(F8260,G8260)</f>
        <v>0</v>
      </c>
      <c r="I8260" s="0" t="n">
        <f aca="false">IF(C8260=1,MIN(G8260-H8260,Assumptions!$C$13,P8259),0)</f>
        <v>0</v>
      </c>
      <c r="J8260" s="0" t="n">
        <f aca="false">H8260+I8260</f>
        <v>0</v>
      </c>
      <c r="K8260" s="0" t="n">
        <f aca="false">MIN(IF(C8260=1,F8260-H8260,F8260),Assumptions!$C$13,MAX(0,($B$5-P8259)/$B$6))</f>
        <v>0</v>
      </c>
      <c r="L8260" s="0" t="n">
        <f aca="false">IF(C8260=1,0,MIN(F8260-K8260,Assumptions!$C$15,MAX(0,$B$10-O8259-M8260)))</f>
        <v>0</v>
      </c>
      <c r="M8260" s="0" t="n">
        <f aca="false">'Profiles 8760'!H8249</f>
        <v>17200</v>
      </c>
      <c r="N8260" s="0" t="n">
        <f aca="false">J8260+L8260</f>
        <v>0</v>
      </c>
      <c r="O8260" s="0" t="n">
        <f aca="false">O8259+N8260</f>
        <v>754208</v>
      </c>
      <c r="P8260" s="0" t="n">
        <f aca="false">MIN($B$5,P8259+K8260*$B$6-I8260)</f>
        <v>510.81</v>
      </c>
      <c r="Q8260" s="0" t="n">
        <f aca="false">MAX(0,F8260-H8260-K8260-L8260)</f>
        <v>310.38858</v>
      </c>
    </row>
    <row r="8261" customFormat="false" ht="15" hidden="false" customHeight="false" outlineLevel="0" collapsed="false">
      <c r="A8261" s="0" t="n">
        <f aca="false">'Profiles 8760'!A8250</f>
        <v>8248</v>
      </c>
      <c r="B8261" s="0" t="n">
        <f aca="false">'Profiles 8760'!B8250</f>
        <v>12</v>
      </c>
      <c r="C8261" s="0" t="n">
        <f aca="false">'Profiles 8760'!E8250</f>
        <v>0</v>
      </c>
      <c r="D8261" s="0" t="n">
        <f aca="false">'Profiles 8760'!F8250</f>
        <v>0.676613</v>
      </c>
      <c r="E8261" s="0" t="n">
        <f aca="false">'Profiles 8760'!G8250</f>
        <v>0.699896</v>
      </c>
      <c r="F8261" s="0" t="n">
        <f aca="false">D8261*Assumptions!$C$11*$B$7+E8261*Assumptions!$C$12*$B$8</f>
        <v>224.0315808</v>
      </c>
      <c r="G8261" s="0" t="n">
        <f aca="false">C8261*Assumptions!$C$15</f>
        <v>0</v>
      </c>
      <c r="H8261" s="0" t="n">
        <f aca="false">MIN(F8261,G8261)</f>
        <v>0</v>
      </c>
      <c r="I8261" s="0" t="n">
        <f aca="false">IF(C8261=1,MIN(G8261-H8261,Assumptions!$C$13,P8260),0)</f>
        <v>0</v>
      </c>
      <c r="J8261" s="0" t="n">
        <f aca="false">H8261+I8261</f>
        <v>0</v>
      </c>
      <c r="K8261" s="0" t="n">
        <f aca="false">MIN(IF(C8261=1,F8261-H8261,F8261),Assumptions!$C$13,MAX(0,($B$5-P8260)/$B$6))</f>
        <v>0</v>
      </c>
      <c r="L8261" s="0" t="n">
        <f aca="false">IF(C8261=1,0,MIN(F8261-K8261,Assumptions!$C$15,MAX(0,$B$10-O8260-M8261)))</f>
        <v>0</v>
      </c>
      <c r="M8261" s="0" t="n">
        <f aca="false">'Profiles 8760'!H8250</f>
        <v>17200</v>
      </c>
      <c r="N8261" s="0" t="n">
        <f aca="false">J8261+L8261</f>
        <v>0</v>
      </c>
      <c r="O8261" s="0" t="n">
        <f aca="false">O8260+N8261</f>
        <v>754208</v>
      </c>
      <c r="P8261" s="0" t="n">
        <f aca="false">MIN($B$5,P8260+K8261*$B$6-I8261)</f>
        <v>510.81</v>
      </c>
      <c r="Q8261" s="0" t="n">
        <f aca="false">MAX(0,F8261-H8261-K8261-L8261)</f>
        <v>224.0315808</v>
      </c>
    </row>
    <row r="8262" customFormat="false" ht="15" hidden="false" customHeight="false" outlineLevel="0" collapsed="false">
      <c r="A8262" s="0" t="n">
        <f aca="false">'Profiles 8760'!A8251</f>
        <v>8249</v>
      </c>
      <c r="B8262" s="0" t="n">
        <f aca="false">'Profiles 8760'!B8251</f>
        <v>12</v>
      </c>
      <c r="C8262" s="0" t="n">
        <f aca="false">'Profiles 8760'!E8251</f>
        <v>0</v>
      </c>
      <c r="D8262" s="0" t="n">
        <f aca="false">'Profiles 8760'!F8251</f>
        <v>0.336809</v>
      </c>
      <c r="E8262" s="0" t="n">
        <f aca="false">'Profiles 8760'!G8251</f>
        <v>0.889298</v>
      </c>
      <c r="F8262" s="0" t="n">
        <f aca="false">D8262*Assumptions!$C$11*$B$7+E8262*Assumptions!$C$12*$B$8</f>
        <v>133.6427274</v>
      </c>
      <c r="G8262" s="0" t="n">
        <f aca="false">C8262*Assumptions!$C$15</f>
        <v>0</v>
      </c>
      <c r="H8262" s="0" t="n">
        <f aca="false">MIN(F8262,G8262)</f>
        <v>0</v>
      </c>
      <c r="I8262" s="0" t="n">
        <f aca="false">IF(C8262=1,MIN(G8262-H8262,Assumptions!$C$13,P8261),0)</f>
        <v>0</v>
      </c>
      <c r="J8262" s="0" t="n">
        <f aca="false">H8262+I8262</f>
        <v>0</v>
      </c>
      <c r="K8262" s="0" t="n">
        <f aca="false">MIN(IF(C8262=1,F8262-H8262,F8262),Assumptions!$C$13,MAX(0,($B$5-P8261)/$B$6))</f>
        <v>0</v>
      </c>
      <c r="L8262" s="0" t="n">
        <f aca="false">IF(C8262=1,0,MIN(F8262-K8262,Assumptions!$C$15,MAX(0,$B$10-O8261-M8262)))</f>
        <v>0</v>
      </c>
      <c r="M8262" s="0" t="n">
        <f aca="false">'Profiles 8760'!H8251</f>
        <v>17200</v>
      </c>
      <c r="N8262" s="0" t="n">
        <f aca="false">J8262+L8262</f>
        <v>0</v>
      </c>
      <c r="O8262" s="0" t="n">
        <f aca="false">O8261+N8262</f>
        <v>754208</v>
      </c>
      <c r="P8262" s="0" t="n">
        <f aca="false">MIN($B$5,P8261+K8262*$B$6-I8262)</f>
        <v>510.81</v>
      </c>
      <c r="Q8262" s="0" t="n">
        <f aca="false">MAX(0,F8262-H8262-K8262-L8262)</f>
        <v>133.6427274</v>
      </c>
    </row>
    <row r="8263" customFormat="false" ht="15" hidden="false" customHeight="false" outlineLevel="0" collapsed="false">
      <c r="A8263" s="0" t="n">
        <f aca="false">'Profiles 8760'!A8252</f>
        <v>8250</v>
      </c>
      <c r="B8263" s="0" t="n">
        <f aca="false">'Profiles 8760'!B8252</f>
        <v>12</v>
      </c>
      <c r="C8263" s="0" t="n">
        <f aca="false">'Profiles 8760'!E8252</f>
        <v>0</v>
      </c>
      <c r="D8263" s="0" t="n">
        <f aca="false">'Profiles 8760'!F8252</f>
        <v>0.048026</v>
      </c>
      <c r="E8263" s="0" t="n">
        <f aca="false">'Profiles 8760'!G8252</f>
        <v>1</v>
      </c>
      <c r="F8263" s="0" t="n">
        <f aca="false">D8263*Assumptions!$C$11*$B$7+E8263*Assumptions!$C$12*$B$8</f>
        <v>54.7699088</v>
      </c>
      <c r="G8263" s="0" t="n">
        <f aca="false">C8263*Assumptions!$C$15</f>
        <v>0</v>
      </c>
      <c r="H8263" s="0" t="n">
        <f aca="false">MIN(F8263,G8263)</f>
        <v>0</v>
      </c>
      <c r="I8263" s="0" t="n">
        <f aca="false">IF(C8263=1,MIN(G8263-H8263,Assumptions!$C$13,P8262),0)</f>
        <v>0</v>
      </c>
      <c r="J8263" s="0" t="n">
        <f aca="false">H8263+I8263</f>
        <v>0</v>
      </c>
      <c r="K8263" s="0" t="n">
        <f aca="false">MIN(IF(C8263=1,F8263-H8263,F8263),Assumptions!$C$13,MAX(0,($B$5-P8262)/$B$6))</f>
        <v>0</v>
      </c>
      <c r="L8263" s="0" t="n">
        <f aca="false">IF(C8263=1,0,MIN(F8263-K8263,Assumptions!$C$15,MAX(0,$B$10-O8262-M8263)))</f>
        <v>0</v>
      </c>
      <c r="M8263" s="0" t="n">
        <f aca="false">'Profiles 8760'!H8252</f>
        <v>17200</v>
      </c>
      <c r="N8263" s="0" t="n">
        <f aca="false">J8263+L8263</f>
        <v>0</v>
      </c>
      <c r="O8263" s="0" t="n">
        <f aca="false">O8262+N8263</f>
        <v>754208</v>
      </c>
      <c r="P8263" s="0" t="n">
        <f aca="false">MIN($B$5,P8262+K8263*$B$6-I8263)</f>
        <v>510.81</v>
      </c>
      <c r="Q8263" s="0" t="n">
        <f aca="false">MAX(0,F8263-H8263-K8263-L8263)</f>
        <v>54.7699088</v>
      </c>
    </row>
    <row r="8264" customFormat="false" ht="15" hidden="false" customHeight="false" outlineLevel="0" collapsed="false">
      <c r="A8264" s="0" t="n">
        <f aca="false">'Profiles 8760'!A8253</f>
        <v>8251</v>
      </c>
      <c r="B8264" s="0" t="n">
        <f aca="false">'Profiles 8760'!B8253</f>
        <v>12</v>
      </c>
      <c r="C8264" s="0" t="n">
        <f aca="false">'Profiles 8760'!E8253</f>
        <v>0</v>
      </c>
      <c r="D8264" s="0" t="n">
        <f aca="false">'Profiles 8760'!F8253</f>
        <v>0</v>
      </c>
      <c r="E8264" s="0" t="n">
        <f aca="false">'Profiles 8760'!G8253</f>
        <v>0.721686</v>
      </c>
      <c r="F8264" s="0" t="n">
        <f aca="false">D8264*Assumptions!$C$11*$B$7+E8264*Assumptions!$C$12*$B$8</f>
        <v>29.5169574</v>
      </c>
      <c r="G8264" s="0" t="n">
        <f aca="false">C8264*Assumptions!$C$15</f>
        <v>0</v>
      </c>
      <c r="H8264" s="0" t="n">
        <f aca="false">MIN(F8264,G8264)</f>
        <v>0</v>
      </c>
      <c r="I8264" s="0" t="n">
        <f aca="false">IF(C8264=1,MIN(G8264-H8264,Assumptions!$C$13,P8263),0)</f>
        <v>0</v>
      </c>
      <c r="J8264" s="0" t="n">
        <f aca="false">H8264+I8264</f>
        <v>0</v>
      </c>
      <c r="K8264" s="0" t="n">
        <f aca="false">MIN(IF(C8264=1,F8264-H8264,F8264),Assumptions!$C$13,MAX(0,($B$5-P8263)/$B$6))</f>
        <v>0</v>
      </c>
      <c r="L8264" s="0" t="n">
        <f aca="false">IF(C8264=1,0,MIN(F8264-K8264,Assumptions!$C$15,MAX(0,$B$10-O8263-M8264)))</f>
        <v>0</v>
      </c>
      <c r="M8264" s="0" t="n">
        <f aca="false">'Profiles 8760'!H8253</f>
        <v>17200</v>
      </c>
      <c r="N8264" s="0" t="n">
        <f aca="false">J8264+L8264</f>
        <v>0</v>
      </c>
      <c r="O8264" s="0" t="n">
        <f aca="false">O8263+N8264</f>
        <v>754208</v>
      </c>
      <c r="P8264" s="0" t="n">
        <f aca="false">MIN($B$5,P8263+K8264*$B$6-I8264)</f>
        <v>510.81</v>
      </c>
      <c r="Q8264" s="0" t="n">
        <f aca="false">MAX(0,F8264-H8264-K8264-L8264)</f>
        <v>29.5169574</v>
      </c>
    </row>
    <row r="8265" customFormat="false" ht="15" hidden="false" customHeight="false" outlineLevel="0" collapsed="false">
      <c r="A8265" s="0" t="n">
        <f aca="false">'Profiles 8760'!A8254</f>
        <v>8252</v>
      </c>
      <c r="B8265" s="0" t="n">
        <f aca="false">'Profiles 8760'!B8254</f>
        <v>12</v>
      </c>
      <c r="C8265" s="0" t="n">
        <f aca="false">'Profiles 8760'!E8254</f>
        <v>1</v>
      </c>
      <c r="D8265" s="0" t="n">
        <f aca="false">'Profiles 8760'!F8254</f>
        <v>0</v>
      </c>
      <c r="E8265" s="0" t="n">
        <f aca="false">'Profiles 8760'!G8254</f>
        <v>0.865066</v>
      </c>
      <c r="F8265" s="0" t="n">
        <f aca="false">D8265*Assumptions!$C$11*$B$7+E8265*Assumptions!$C$12*$B$8</f>
        <v>35.3811994</v>
      </c>
      <c r="G8265" s="0" t="n">
        <f aca="false">C8265*Assumptions!$C$15</f>
        <v>200</v>
      </c>
      <c r="H8265" s="0" t="n">
        <f aca="false">MIN(F8265,G8265)</f>
        <v>35.3811994</v>
      </c>
      <c r="I8265" s="0" t="n">
        <f aca="false">IF(C8265=1,MIN(G8265-H8265,Assumptions!$C$13,P8264),0)</f>
        <v>164.6188006</v>
      </c>
      <c r="J8265" s="0" t="n">
        <f aca="false">H8265+I8265</f>
        <v>200</v>
      </c>
      <c r="K8265" s="0" t="n">
        <f aca="false">MIN(IF(C8265=1,F8265-H8265,F8265),Assumptions!$C$13,MAX(0,($B$5-P8264)/$B$6))</f>
        <v>0</v>
      </c>
      <c r="L8265" s="0" t="n">
        <f aca="false">IF(C8265=1,0,MIN(F8265-K8265,Assumptions!$C$15,MAX(0,$B$10-O8264-M8265)))</f>
        <v>0</v>
      </c>
      <c r="M8265" s="0" t="n">
        <f aca="false">'Profiles 8760'!H8254</f>
        <v>17000</v>
      </c>
      <c r="N8265" s="0" t="n">
        <f aca="false">J8265+L8265</f>
        <v>200</v>
      </c>
      <c r="O8265" s="0" t="n">
        <f aca="false">O8264+N8265</f>
        <v>754408</v>
      </c>
      <c r="P8265" s="0" t="n">
        <f aca="false">MIN($B$5,P8264+K8265*$B$6-I8265)</f>
        <v>346.1911994</v>
      </c>
      <c r="Q8265" s="0" t="n">
        <f aca="false">MAX(0,F8265-H8265-K8265-L8265)</f>
        <v>0</v>
      </c>
    </row>
    <row r="8266" customFormat="false" ht="15" hidden="false" customHeight="false" outlineLevel="0" collapsed="false">
      <c r="A8266" s="0" t="n">
        <f aca="false">'Profiles 8760'!A8255</f>
        <v>8253</v>
      </c>
      <c r="B8266" s="0" t="n">
        <f aca="false">'Profiles 8760'!B8255</f>
        <v>12</v>
      </c>
      <c r="C8266" s="0" t="n">
        <f aca="false">'Profiles 8760'!E8255</f>
        <v>1</v>
      </c>
      <c r="D8266" s="0" t="n">
        <f aca="false">'Profiles 8760'!F8255</f>
        <v>0</v>
      </c>
      <c r="E8266" s="0" t="n">
        <f aca="false">'Profiles 8760'!G8255</f>
        <v>0.799878</v>
      </c>
      <c r="F8266" s="0" t="n">
        <f aca="false">D8266*Assumptions!$C$11*$B$7+E8266*Assumptions!$C$12*$B$8</f>
        <v>32.7150102</v>
      </c>
      <c r="G8266" s="0" t="n">
        <f aca="false">C8266*Assumptions!$C$15</f>
        <v>200</v>
      </c>
      <c r="H8266" s="0" t="n">
        <f aca="false">MIN(F8266,G8266)</f>
        <v>32.7150102</v>
      </c>
      <c r="I8266" s="0" t="n">
        <f aca="false">IF(C8266=1,MIN(G8266-H8266,Assumptions!$C$13,P8265),0)</f>
        <v>167.2849898</v>
      </c>
      <c r="J8266" s="0" t="n">
        <f aca="false">H8266+I8266</f>
        <v>200</v>
      </c>
      <c r="K8266" s="0" t="n">
        <f aca="false">MIN(IF(C8266=1,F8266-H8266,F8266),Assumptions!$C$13,MAX(0,($B$5-P8265)/$B$6))</f>
        <v>0</v>
      </c>
      <c r="L8266" s="0" t="n">
        <f aca="false">IF(C8266=1,0,MIN(F8266-K8266,Assumptions!$C$15,MAX(0,$B$10-O8265-M8266)))</f>
        <v>0</v>
      </c>
      <c r="M8266" s="0" t="n">
        <f aca="false">'Profiles 8760'!H8255</f>
        <v>16800</v>
      </c>
      <c r="N8266" s="0" t="n">
        <f aca="false">J8266+L8266</f>
        <v>200</v>
      </c>
      <c r="O8266" s="0" t="n">
        <f aca="false">O8265+N8266</f>
        <v>754608</v>
      </c>
      <c r="P8266" s="0" t="n">
        <f aca="false">MIN($B$5,P8265+K8266*$B$6-I8266)</f>
        <v>178.9062096</v>
      </c>
      <c r="Q8266" s="0" t="n">
        <f aca="false">MAX(0,F8266-H8266-K8266-L8266)</f>
        <v>0</v>
      </c>
    </row>
    <row r="8267" customFormat="false" ht="15" hidden="false" customHeight="false" outlineLevel="0" collapsed="false">
      <c r="A8267" s="0" t="n">
        <f aca="false">'Profiles 8760'!A8256</f>
        <v>8254</v>
      </c>
      <c r="B8267" s="0" t="n">
        <f aca="false">'Profiles 8760'!B8256</f>
        <v>12</v>
      </c>
      <c r="C8267" s="0" t="n">
        <f aca="false">'Profiles 8760'!E8256</f>
        <v>0</v>
      </c>
      <c r="D8267" s="0" t="n">
        <f aca="false">'Profiles 8760'!F8256</f>
        <v>0</v>
      </c>
      <c r="E8267" s="0" t="n">
        <f aca="false">'Profiles 8760'!G8256</f>
        <v>0.613724</v>
      </c>
      <c r="F8267" s="0" t="n">
        <f aca="false">D8267*Assumptions!$C$11*$B$7+E8267*Assumptions!$C$12*$B$8</f>
        <v>25.1013116</v>
      </c>
      <c r="G8267" s="0" t="n">
        <f aca="false">C8267*Assumptions!$C$15</f>
        <v>0</v>
      </c>
      <c r="H8267" s="0" t="n">
        <f aca="false">MIN(F8267,G8267)</f>
        <v>0</v>
      </c>
      <c r="I8267" s="0" t="n">
        <f aca="false">IF(C8267=1,MIN(G8267-H8267,Assumptions!$C$13,P8266),0)</f>
        <v>0</v>
      </c>
      <c r="J8267" s="0" t="n">
        <f aca="false">H8267+I8267</f>
        <v>0</v>
      </c>
      <c r="K8267" s="0" t="n">
        <f aca="false">MIN(IF(C8267=1,F8267-H8267,F8267),Assumptions!$C$13,MAX(0,($B$5-P8266)/$B$6))</f>
        <v>25.1013116</v>
      </c>
      <c r="L8267" s="0" t="n">
        <f aca="false">IF(C8267=1,0,MIN(F8267-K8267,Assumptions!$C$15,MAX(0,$B$10-O8266-M8267)))</f>
        <v>0</v>
      </c>
      <c r="M8267" s="0" t="n">
        <f aca="false">'Profiles 8760'!H8256</f>
        <v>16800</v>
      </c>
      <c r="N8267" s="0" t="n">
        <f aca="false">J8267+L8267</f>
        <v>0</v>
      </c>
      <c r="O8267" s="0" t="n">
        <f aca="false">O8266+N8267</f>
        <v>754608</v>
      </c>
      <c r="P8267" s="0" t="n">
        <f aca="false">MIN($B$5,P8266+K8267*$B$6-I8267)</f>
        <v>200.66402649488</v>
      </c>
      <c r="Q8267" s="0" t="n">
        <f aca="false">MAX(0,F8267-H8267-K8267-L8267)</f>
        <v>0</v>
      </c>
    </row>
    <row r="8268" customFormat="false" ht="15" hidden="false" customHeight="false" outlineLevel="0" collapsed="false">
      <c r="A8268" s="0" t="n">
        <f aca="false">'Profiles 8760'!A8257</f>
        <v>8255</v>
      </c>
      <c r="B8268" s="0" t="n">
        <f aca="false">'Profiles 8760'!B8257</f>
        <v>12</v>
      </c>
      <c r="C8268" s="0" t="n">
        <f aca="false">'Profiles 8760'!E8257</f>
        <v>0</v>
      </c>
      <c r="D8268" s="0" t="n">
        <f aca="false">'Profiles 8760'!F8257</f>
        <v>0</v>
      </c>
      <c r="E8268" s="0" t="n">
        <f aca="false">'Profiles 8760'!G8257</f>
        <v>0.52079</v>
      </c>
      <c r="F8268" s="0" t="n">
        <f aca="false">D8268*Assumptions!$C$11*$B$7+E8268*Assumptions!$C$12*$B$8</f>
        <v>21.300311</v>
      </c>
      <c r="G8268" s="0" t="n">
        <f aca="false">C8268*Assumptions!$C$15</f>
        <v>0</v>
      </c>
      <c r="H8268" s="0" t="n">
        <f aca="false">MIN(F8268,G8268)</f>
        <v>0</v>
      </c>
      <c r="I8268" s="0" t="n">
        <f aca="false">IF(C8268=1,MIN(G8268-H8268,Assumptions!$C$13,P8267),0)</f>
        <v>0</v>
      </c>
      <c r="J8268" s="0" t="n">
        <f aca="false">H8268+I8268</f>
        <v>0</v>
      </c>
      <c r="K8268" s="0" t="n">
        <f aca="false">MIN(IF(C8268=1,F8268-H8268,F8268),Assumptions!$C$13,MAX(0,($B$5-P8267)/$B$6))</f>
        <v>21.300311</v>
      </c>
      <c r="L8268" s="0" t="n">
        <f aca="false">IF(C8268=1,0,MIN(F8268-K8268,Assumptions!$C$15,MAX(0,$B$10-O8267-M8268)))</f>
        <v>0</v>
      </c>
      <c r="M8268" s="0" t="n">
        <f aca="false">'Profiles 8760'!H8257</f>
        <v>16800</v>
      </c>
      <c r="N8268" s="0" t="n">
        <f aca="false">J8268+L8268</f>
        <v>0</v>
      </c>
      <c r="O8268" s="0" t="n">
        <f aca="false">O8267+N8268</f>
        <v>754608</v>
      </c>
      <c r="P8268" s="0" t="n">
        <f aca="false">MIN($B$5,P8267+K8268*$B$6-I8268)</f>
        <v>219.12713606968</v>
      </c>
      <c r="Q8268" s="0" t="n">
        <f aca="false">MAX(0,F8268-H8268-K8268-L8268)</f>
        <v>0</v>
      </c>
    </row>
    <row r="8269" customFormat="false" ht="15" hidden="false" customHeight="false" outlineLevel="0" collapsed="false">
      <c r="A8269" s="0" t="n">
        <f aca="false">'Profiles 8760'!A8258</f>
        <v>8256</v>
      </c>
      <c r="B8269" s="0" t="n">
        <f aca="false">'Profiles 8760'!B8258</f>
        <v>12</v>
      </c>
      <c r="C8269" s="0" t="n">
        <f aca="false">'Profiles 8760'!E8258</f>
        <v>0</v>
      </c>
      <c r="D8269" s="0" t="n">
        <f aca="false">'Profiles 8760'!F8258</f>
        <v>0</v>
      </c>
      <c r="E8269" s="0" t="n">
        <f aca="false">'Profiles 8760'!G8258</f>
        <v>0.523899</v>
      </c>
      <c r="F8269" s="0" t="n">
        <f aca="false">D8269*Assumptions!$C$11*$B$7+E8269*Assumptions!$C$12*$B$8</f>
        <v>21.4274691</v>
      </c>
      <c r="G8269" s="0" t="n">
        <f aca="false">C8269*Assumptions!$C$15</f>
        <v>0</v>
      </c>
      <c r="H8269" s="0" t="n">
        <f aca="false">MIN(F8269,G8269)</f>
        <v>0</v>
      </c>
      <c r="I8269" s="0" t="n">
        <f aca="false">IF(C8269=1,MIN(G8269-H8269,Assumptions!$C$13,P8268),0)</f>
        <v>0</v>
      </c>
      <c r="J8269" s="0" t="n">
        <f aca="false">H8269+I8269</f>
        <v>0</v>
      </c>
      <c r="K8269" s="0" t="n">
        <f aca="false">MIN(IF(C8269=1,F8269-H8269,F8269),Assumptions!$C$13,MAX(0,($B$5-P8268)/$B$6))</f>
        <v>21.4274691</v>
      </c>
      <c r="L8269" s="0" t="n">
        <f aca="false">IF(C8269=1,0,MIN(F8269-K8269,Assumptions!$C$15,MAX(0,$B$10-O8268-M8269)))</f>
        <v>0</v>
      </c>
      <c r="M8269" s="0" t="n">
        <f aca="false">'Profiles 8760'!H8258</f>
        <v>16800</v>
      </c>
      <c r="N8269" s="0" t="n">
        <f aca="false">J8269+L8269</f>
        <v>0</v>
      </c>
      <c r="O8269" s="0" t="n">
        <f aca="false">O8268+N8269</f>
        <v>754608</v>
      </c>
      <c r="P8269" s="0" t="n">
        <f aca="false">MIN($B$5,P8268+K8269*$B$6-I8269)</f>
        <v>237.70046628556</v>
      </c>
      <c r="Q8269" s="0" t="n">
        <f aca="false">MAX(0,F8269-H8269-K8269-L8269)</f>
        <v>0</v>
      </c>
    </row>
    <row r="8270" customFormat="false" ht="15" hidden="false" customHeight="false" outlineLevel="0" collapsed="false">
      <c r="A8270" s="0" t="n">
        <f aca="false">'Profiles 8760'!A8259</f>
        <v>8257</v>
      </c>
      <c r="B8270" s="0" t="n">
        <f aca="false">'Profiles 8760'!B8259</f>
        <v>12</v>
      </c>
      <c r="C8270" s="0" t="n">
        <f aca="false">'Profiles 8760'!E8259</f>
        <v>0</v>
      </c>
      <c r="D8270" s="0" t="n">
        <f aca="false">'Profiles 8760'!F8259</f>
        <v>0</v>
      </c>
      <c r="E8270" s="0" t="n">
        <f aca="false">'Profiles 8760'!G8259</f>
        <v>0.457708</v>
      </c>
      <c r="F8270" s="0" t="n">
        <f aca="false">D8270*Assumptions!$C$11*$B$7+E8270*Assumptions!$C$12*$B$8</f>
        <v>18.7202572</v>
      </c>
      <c r="G8270" s="0" t="n">
        <f aca="false">C8270*Assumptions!$C$15</f>
        <v>0</v>
      </c>
      <c r="H8270" s="0" t="n">
        <f aca="false">MIN(F8270,G8270)</f>
        <v>0</v>
      </c>
      <c r="I8270" s="0" t="n">
        <f aca="false">IF(C8270=1,MIN(G8270-H8270,Assumptions!$C$13,P8269),0)</f>
        <v>0</v>
      </c>
      <c r="J8270" s="0" t="n">
        <f aca="false">H8270+I8270</f>
        <v>0</v>
      </c>
      <c r="K8270" s="0" t="n">
        <f aca="false">MIN(IF(C8270=1,F8270-H8270,F8270),Assumptions!$C$13,MAX(0,($B$5-P8269)/$B$6))</f>
        <v>18.7202572</v>
      </c>
      <c r="L8270" s="0" t="n">
        <f aca="false">IF(C8270=1,0,MIN(F8270-K8270,Assumptions!$C$15,MAX(0,$B$10-O8269-M8270)))</f>
        <v>0</v>
      </c>
      <c r="M8270" s="0" t="n">
        <f aca="false">'Profiles 8760'!H8259</f>
        <v>16800</v>
      </c>
      <c r="N8270" s="0" t="n">
        <f aca="false">J8270+L8270</f>
        <v>0</v>
      </c>
      <c r="O8270" s="0" t="n">
        <f aca="false">O8269+N8270</f>
        <v>754608</v>
      </c>
      <c r="P8270" s="0" t="n">
        <f aca="false">MIN($B$5,P8269+K8270*$B$6-I8270)</f>
        <v>253.92718522652</v>
      </c>
      <c r="Q8270" s="0" t="n">
        <f aca="false">MAX(0,F8270-H8270-K8270-L8270)</f>
        <v>0</v>
      </c>
    </row>
    <row r="8271" customFormat="false" ht="15" hidden="false" customHeight="false" outlineLevel="0" collapsed="false">
      <c r="A8271" s="0" t="n">
        <f aca="false">'Profiles 8760'!A8260</f>
        <v>8258</v>
      </c>
      <c r="B8271" s="0" t="n">
        <f aca="false">'Profiles 8760'!B8260</f>
        <v>12</v>
      </c>
      <c r="C8271" s="0" t="n">
        <f aca="false">'Profiles 8760'!E8260</f>
        <v>0</v>
      </c>
      <c r="D8271" s="0" t="n">
        <f aca="false">'Profiles 8760'!F8260</f>
        <v>0</v>
      </c>
      <c r="E8271" s="0" t="n">
        <f aca="false">'Profiles 8760'!G8260</f>
        <v>0.420638</v>
      </c>
      <c r="F8271" s="0" t="n">
        <f aca="false">D8271*Assumptions!$C$11*$B$7+E8271*Assumptions!$C$12*$B$8</f>
        <v>17.2040942</v>
      </c>
      <c r="G8271" s="0" t="n">
        <f aca="false">C8271*Assumptions!$C$15</f>
        <v>0</v>
      </c>
      <c r="H8271" s="0" t="n">
        <f aca="false">MIN(F8271,G8271)</f>
        <v>0</v>
      </c>
      <c r="I8271" s="0" t="n">
        <f aca="false">IF(C8271=1,MIN(G8271-H8271,Assumptions!$C$13,P8270),0)</f>
        <v>0</v>
      </c>
      <c r="J8271" s="0" t="n">
        <f aca="false">H8271+I8271</f>
        <v>0</v>
      </c>
      <c r="K8271" s="0" t="n">
        <f aca="false">MIN(IF(C8271=1,F8271-H8271,F8271),Assumptions!$C$13,MAX(0,($B$5-P8270)/$B$6))</f>
        <v>17.2040942</v>
      </c>
      <c r="L8271" s="0" t="n">
        <f aca="false">IF(C8271=1,0,MIN(F8271-K8271,Assumptions!$C$15,MAX(0,$B$10-O8270-M8271)))</f>
        <v>0</v>
      </c>
      <c r="M8271" s="0" t="n">
        <f aca="false">'Profiles 8760'!H8260</f>
        <v>16800</v>
      </c>
      <c r="N8271" s="0" t="n">
        <f aca="false">J8271+L8271</f>
        <v>0</v>
      </c>
      <c r="O8271" s="0" t="n">
        <f aca="false">O8270+N8271</f>
        <v>754608</v>
      </c>
      <c r="P8271" s="0" t="n">
        <f aca="false">MIN($B$5,P8270+K8271*$B$6-I8271)</f>
        <v>268.83969407908</v>
      </c>
      <c r="Q8271" s="0" t="n">
        <f aca="false">MAX(0,F8271-H8271-K8271-L8271)</f>
        <v>0</v>
      </c>
    </row>
    <row r="8272" customFormat="false" ht="15" hidden="false" customHeight="false" outlineLevel="0" collapsed="false">
      <c r="A8272" s="0" t="n">
        <f aca="false">'Profiles 8760'!A8261</f>
        <v>8259</v>
      </c>
      <c r="B8272" s="0" t="n">
        <f aca="false">'Profiles 8760'!B8261</f>
        <v>12</v>
      </c>
      <c r="C8272" s="0" t="n">
        <f aca="false">'Profiles 8760'!E8261</f>
        <v>0</v>
      </c>
      <c r="D8272" s="0" t="n">
        <f aca="false">'Profiles 8760'!F8261</f>
        <v>0</v>
      </c>
      <c r="E8272" s="0" t="n">
        <f aca="false">'Profiles 8760'!G8261</f>
        <v>0.359978</v>
      </c>
      <c r="F8272" s="0" t="n">
        <f aca="false">D8272*Assumptions!$C$11*$B$7+E8272*Assumptions!$C$12*$B$8</f>
        <v>14.7231002</v>
      </c>
      <c r="G8272" s="0" t="n">
        <f aca="false">C8272*Assumptions!$C$15</f>
        <v>0</v>
      </c>
      <c r="H8272" s="0" t="n">
        <f aca="false">MIN(F8272,G8272)</f>
        <v>0</v>
      </c>
      <c r="I8272" s="0" t="n">
        <f aca="false">IF(C8272=1,MIN(G8272-H8272,Assumptions!$C$13,P8271),0)</f>
        <v>0</v>
      </c>
      <c r="J8272" s="0" t="n">
        <f aca="false">H8272+I8272</f>
        <v>0</v>
      </c>
      <c r="K8272" s="0" t="n">
        <f aca="false">MIN(IF(C8272=1,F8272-H8272,F8272),Assumptions!$C$13,MAX(0,($B$5-P8271)/$B$6))</f>
        <v>14.7231002</v>
      </c>
      <c r="L8272" s="0" t="n">
        <f aca="false">IF(C8272=1,0,MIN(F8272-K8272,Assumptions!$C$15,MAX(0,$B$10-O8271-M8272)))</f>
        <v>0</v>
      </c>
      <c r="M8272" s="0" t="n">
        <f aca="false">'Profiles 8760'!H8261</f>
        <v>16800</v>
      </c>
      <c r="N8272" s="0" t="n">
        <f aca="false">J8272+L8272</f>
        <v>0</v>
      </c>
      <c r="O8272" s="0" t="n">
        <f aca="false">O8271+N8272</f>
        <v>754608</v>
      </c>
      <c r="P8272" s="0" t="n">
        <f aca="false">MIN($B$5,P8271+K8272*$B$6-I8272)</f>
        <v>281.60167733244</v>
      </c>
      <c r="Q8272" s="0" t="n">
        <f aca="false">MAX(0,F8272-H8272-K8272-L8272)</f>
        <v>0</v>
      </c>
    </row>
    <row r="8273" customFormat="false" ht="15" hidden="false" customHeight="false" outlineLevel="0" collapsed="false">
      <c r="A8273" s="0" t="n">
        <f aca="false">'Profiles 8760'!A8262</f>
        <v>8260</v>
      </c>
      <c r="B8273" s="0" t="n">
        <f aca="false">'Profiles 8760'!B8262</f>
        <v>12</v>
      </c>
      <c r="C8273" s="0" t="n">
        <f aca="false">'Profiles 8760'!E8262</f>
        <v>0</v>
      </c>
      <c r="D8273" s="0" t="n">
        <f aca="false">'Profiles 8760'!F8262</f>
        <v>0</v>
      </c>
      <c r="E8273" s="0" t="n">
        <f aca="false">'Profiles 8760'!G8262</f>
        <v>0.290989</v>
      </c>
      <c r="F8273" s="0" t="n">
        <f aca="false">D8273*Assumptions!$C$11*$B$7+E8273*Assumptions!$C$12*$B$8</f>
        <v>11.9014501</v>
      </c>
      <c r="G8273" s="0" t="n">
        <f aca="false">C8273*Assumptions!$C$15</f>
        <v>0</v>
      </c>
      <c r="H8273" s="0" t="n">
        <f aca="false">MIN(F8273,G8273)</f>
        <v>0</v>
      </c>
      <c r="I8273" s="0" t="n">
        <f aca="false">IF(C8273=1,MIN(G8273-H8273,Assumptions!$C$13,P8272),0)</f>
        <v>0</v>
      </c>
      <c r="J8273" s="0" t="n">
        <f aca="false">H8273+I8273</f>
        <v>0</v>
      </c>
      <c r="K8273" s="0" t="n">
        <f aca="false">MIN(IF(C8273=1,F8273-H8273,F8273),Assumptions!$C$13,MAX(0,($B$5-P8272)/$B$6))</f>
        <v>11.9014501</v>
      </c>
      <c r="L8273" s="0" t="n">
        <f aca="false">IF(C8273=1,0,MIN(F8273-K8273,Assumptions!$C$15,MAX(0,$B$10-O8272-M8273)))</f>
        <v>0</v>
      </c>
      <c r="M8273" s="0" t="n">
        <f aca="false">'Profiles 8760'!H8262</f>
        <v>16800</v>
      </c>
      <c r="N8273" s="0" t="n">
        <f aca="false">J8273+L8273</f>
        <v>0</v>
      </c>
      <c r="O8273" s="0" t="n">
        <f aca="false">O8272+N8273</f>
        <v>754608</v>
      </c>
      <c r="P8273" s="0" t="n">
        <f aca="false">MIN($B$5,P8272+K8273*$B$6-I8273)</f>
        <v>291.91785427912</v>
      </c>
      <c r="Q8273" s="0" t="n">
        <f aca="false">MAX(0,F8273-H8273-K8273-L8273)</f>
        <v>0</v>
      </c>
    </row>
    <row r="8274" customFormat="false" ht="15" hidden="false" customHeight="false" outlineLevel="0" collapsed="false">
      <c r="A8274" s="0" t="n">
        <f aca="false">'Profiles 8760'!A8263</f>
        <v>8261</v>
      </c>
      <c r="B8274" s="0" t="n">
        <f aca="false">'Profiles 8760'!B8263</f>
        <v>12</v>
      </c>
      <c r="C8274" s="0" t="n">
        <f aca="false">'Profiles 8760'!E8263</f>
        <v>0</v>
      </c>
      <c r="D8274" s="0" t="n">
        <f aca="false">'Profiles 8760'!F8263</f>
        <v>0</v>
      </c>
      <c r="E8274" s="0" t="n">
        <f aca="false">'Profiles 8760'!G8263</f>
        <v>0.381348</v>
      </c>
      <c r="F8274" s="0" t="n">
        <f aca="false">D8274*Assumptions!$C$11*$B$7+E8274*Assumptions!$C$12*$B$8</f>
        <v>15.5971332</v>
      </c>
      <c r="G8274" s="0" t="n">
        <f aca="false">C8274*Assumptions!$C$15</f>
        <v>0</v>
      </c>
      <c r="H8274" s="0" t="n">
        <f aca="false">MIN(F8274,G8274)</f>
        <v>0</v>
      </c>
      <c r="I8274" s="0" t="n">
        <f aca="false">IF(C8274=1,MIN(G8274-H8274,Assumptions!$C$13,P8273),0)</f>
        <v>0</v>
      </c>
      <c r="J8274" s="0" t="n">
        <f aca="false">H8274+I8274</f>
        <v>0</v>
      </c>
      <c r="K8274" s="0" t="n">
        <f aca="false">MIN(IF(C8274=1,F8274-H8274,F8274),Assumptions!$C$13,MAX(0,($B$5-P8273)/$B$6))</f>
        <v>15.5971332</v>
      </c>
      <c r="L8274" s="0" t="n">
        <f aca="false">IF(C8274=1,0,MIN(F8274-K8274,Assumptions!$C$15,MAX(0,$B$10-O8273-M8274)))</f>
        <v>0</v>
      </c>
      <c r="M8274" s="0" t="n">
        <f aca="false">'Profiles 8760'!H8263</f>
        <v>16800</v>
      </c>
      <c r="N8274" s="0" t="n">
        <f aca="false">J8274+L8274</f>
        <v>0</v>
      </c>
      <c r="O8274" s="0" t="n">
        <f aca="false">O8273+N8274</f>
        <v>754608</v>
      </c>
      <c r="P8274" s="0" t="n">
        <f aca="false">MIN($B$5,P8273+K8274*$B$6-I8274)</f>
        <v>305.43744933688</v>
      </c>
      <c r="Q8274" s="0" t="n">
        <f aca="false">MAX(0,F8274-H8274-K8274-L8274)</f>
        <v>0</v>
      </c>
    </row>
    <row r="8275" customFormat="false" ht="15" hidden="false" customHeight="false" outlineLevel="0" collapsed="false">
      <c r="A8275" s="0" t="n">
        <f aca="false">'Profiles 8760'!A8264</f>
        <v>8262</v>
      </c>
      <c r="B8275" s="0" t="n">
        <f aca="false">'Profiles 8760'!B8264</f>
        <v>12</v>
      </c>
      <c r="C8275" s="0" t="n">
        <f aca="false">'Profiles 8760'!E8264</f>
        <v>0</v>
      </c>
      <c r="D8275" s="0" t="n">
        <f aca="false">'Profiles 8760'!F8264</f>
        <v>0</v>
      </c>
      <c r="E8275" s="0" t="n">
        <f aca="false">'Profiles 8760'!G8264</f>
        <v>0.356317</v>
      </c>
      <c r="F8275" s="0" t="n">
        <f aca="false">D8275*Assumptions!$C$11*$B$7+E8275*Assumptions!$C$12*$B$8</f>
        <v>14.5733653</v>
      </c>
      <c r="G8275" s="0" t="n">
        <f aca="false">C8275*Assumptions!$C$15</f>
        <v>0</v>
      </c>
      <c r="H8275" s="0" t="n">
        <f aca="false">MIN(F8275,G8275)</f>
        <v>0</v>
      </c>
      <c r="I8275" s="0" t="n">
        <f aca="false">IF(C8275=1,MIN(G8275-H8275,Assumptions!$C$13,P8274),0)</f>
        <v>0</v>
      </c>
      <c r="J8275" s="0" t="n">
        <f aca="false">H8275+I8275</f>
        <v>0</v>
      </c>
      <c r="K8275" s="0" t="n">
        <f aca="false">MIN(IF(C8275=1,F8275-H8275,F8275),Assumptions!$C$13,MAX(0,($B$5-P8274)/$B$6))</f>
        <v>14.5733653</v>
      </c>
      <c r="L8275" s="0" t="n">
        <f aca="false">IF(C8275=1,0,MIN(F8275-K8275,Assumptions!$C$15,MAX(0,$B$10-O8274-M8275)))</f>
        <v>0</v>
      </c>
      <c r="M8275" s="0" t="n">
        <f aca="false">'Profiles 8760'!H8264</f>
        <v>16800</v>
      </c>
      <c r="N8275" s="0" t="n">
        <f aca="false">J8275+L8275</f>
        <v>0</v>
      </c>
      <c r="O8275" s="0" t="n">
        <f aca="false">O8274+N8275</f>
        <v>754608</v>
      </c>
      <c r="P8275" s="0" t="n">
        <f aca="false">MIN($B$5,P8274+K8275*$B$6-I8275)</f>
        <v>318.06964237892</v>
      </c>
      <c r="Q8275" s="0" t="n">
        <f aca="false">MAX(0,F8275-H8275-K8275-L8275)</f>
        <v>0</v>
      </c>
    </row>
    <row r="8276" customFormat="false" ht="15" hidden="false" customHeight="false" outlineLevel="0" collapsed="false">
      <c r="A8276" s="0" t="n">
        <f aca="false">'Profiles 8760'!A8265</f>
        <v>8263</v>
      </c>
      <c r="B8276" s="0" t="n">
        <f aca="false">'Profiles 8760'!B8265</f>
        <v>12</v>
      </c>
      <c r="C8276" s="0" t="n">
        <f aca="false">'Profiles 8760'!E8265</f>
        <v>0</v>
      </c>
      <c r="D8276" s="0" t="n">
        <f aca="false">'Profiles 8760'!F8265</f>
        <v>0</v>
      </c>
      <c r="E8276" s="0" t="n">
        <f aca="false">'Profiles 8760'!G8265</f>
        <v>0.278878</v>
      </c>
      <c r="F8276" s="0" t="n">
        <f aca="false">D8276*Assumptions!$C$11*$B$7+E8276*Assumptions!$C$12*$B$8</f>
        <v>11.4061102</v>
      </c>
      <c r="G8276" s="0" t="n">
        <f aca="false">C8276*Assumptions!$C$15</f>
        <v>0</v>
      </c>
      <c r="H8276" s="0" t="n">
        <f aca="false">MIN(F8276,G8276)</f>
        <v>0</v>
      </c>
      <c r="I8276" s="0" t="n">
        <f aca="false">IF(C8276=1,MIN(G8276-H8276,Assumptions!$C$13,P8275),0)</f>
        <v>0</v>
      </c>
      <c r="J8276" s="0" t="n">
        <f aca="false">H8276+I8276</f>
        <v>0</v>
      </c>
      <c r="K8276" s="0" t="n">
        <f aca="false">MIN(IF(C8276=1,F8276-H8276,F8276),Assumptions!$C$13,MAX(0,($B$5-P8275)/$B$6))</f>
        <v>11.4061102</v>
      </c>
      <c r="L8276" s="0" t="n">
        <f aca="false">IF(C8276=1,0,MIN(F8276-K8276,Assumptions!$C$15,MAX(0,$B$10-O8275-M8276)))</f>
        <v>0</v>
      </c>
      <c r="M8276" s="0" t="n">
        <f aca="false">'Profiles 8760'!H8265</f>
        <v>16800</v>
      </c>
      <c r="N8276" s="0" t="n">
        <f aca="false">J8276+L8276</f>
        <v>0</v>
      </c>
      <c r="O8276" s="0" t="n">
        <f aca="false">O8275+N8276</f>
        <v>754608</v>
      </c>
      <c r="P8276" s="0" t="n">
        <f aca="false">MIN($B$5,P8275+K8276*$B$6-I8276)</f>
        <v>327.95645870028</v>
      </c>
      <c r="Q8276" s="0" t="n">
        <f aca="false">MAX(0,F8276-H8276-K8276-L8276)</f>
        <v>0</v>
      </c>
    </row>
    <row r="8277" customFormat="false" ht="15" hidden="false" customHeight="false" outlineLevel="0" collapsed="false">
      <c r="A8277" s="0" t="n">
        <f aca="false">'Profiles 8760'!A8266</f>
        <v>8264</v>
      </c>
      <c r="B8277" s="0" t="n">
        <f aca="false">'Profiles 8760'!B8266</f>
        <v>12</v>
      </c>
      <c r="C8277" s="0" t="n">
        <f aca="false">'Profiles 8760'!E8266</f>
        <v>1</v>
      </c>
      <c r="D8277" s="0" t="n">
        <f aca="false">'Profiles 8760'!F8266</f>
        <v>0.053323</v>
      </c>
      <c r="E8277" s="0" t="n">
        <f aca="false">'Profiles 8760'!G8266</f>
        <v>0.347355</v>
      </c>
      <c r="F8277" s="0" t="n">
        <f aca="false">D8277*Assumptions!$C$11*$B$7+E8277*Assumptions!$C$12*$B$8</f>
        <v>29.6065019</v>
      </c>
      <c r="G8277" s="0" t="n">
        <f aca="false">C8277*Assumptions!$C$15</f>
        <v>200</v>
      </c>
      <c r="H8277" s="0" t="n">
        <f aca="false">MIN(F8277,G8277)</f>
        <v>29.6065019</v>
      </c>
      <c r="I8277" s="0" t="n">
        <f aca="false">IF(C8277=1,MIN(G8277-H8277,Assumptions!$C$13,P8276),0)</f>
        <v>170.3934981</v>
      </c>
      <c r="J8277" s="0" t="n">
        <f aca="false">H8277+I8277</f>
        <v>200</v>
      </c>
      <c r="K8277" s="0" t="n">
        <f aca="false">MIN(IF(C8277=1,F8277-H8277,F8277),Assumptions!$C$13,MAX(0,($B$5-P8276)/$B$6))</f>
        <v>0</v>
      </c>
      <c r="L8277" s="0" t="n">
        <f aca="false">IF(C8277=1,0,MIN(F8277-K8277,Assumptions!$C$15,MAX(0,$B$10-O8276-M8277)))</f>
        <v>0</v>
      </c>
      <c r="M8277" s="0" t="n">
        <f aca="false">'Profiles 8760'!H8266</f>
        <v>16600</v>
      </c>
      <c r="N8277" s="0" t="n">
        <f aca="false">J8277+L8277</f>
        <v>200</v>
      </c>
      <c r="O8277" s="0" t="n">
        <f aca="false">O8276+N8277</f>
        <v>754808</v>
      </c>
      <c r="P8277" s="0" t="n">
        <f aca="false">MIN($B$5,P8276+K8277*$B$6-I8277)</f>
        <v>157.56296060028</v>
      </c>
      <c r="Q8277" s="0" t="n">
        <f aca="false">MAX(0,F8277-H8277-K8277-L8277)</f>
        <v>0</v>
      </c>
    </row>
    <row r="8278" customFormat="false" ht="15" hidden="false" customHeight="false" outlineLevel="0" collapsed="false">
      <c r="A8278" s="0" t="n">
        <f aca="false">'Profiles 8760'!A8267</f>
        <v>8265</v>
      </c>
      <c r="B8278" s="0" t="n">
        <f aca="false">'Profiles 8760'!B8267</f>
        <v>12</v>
      </c>
      <c r="C8278" s="0" t="n">
        <f aca="false">'Profiles 8760'!E8267</f>
        <v>1</v>
      </c>
      <c r="D8278" s="0" t="n">
        <f aca="false">'Profiles 8760'!F8267</f>
        <v>0.373954</v>
      </c>
      <c r="E8278" s="0" t="n">
        <f aca="false">'Profiles 8760'!G8267</f>
        <v>0.39314</v>
      </c>
      <c r="F8278" s="0" t="n">
        <f aca="false">D8278*Assumptions!$C$11*$B$7+E8278*Assumptions!$C$12*$B$8</f>
        <v>124.0773412</v>
      </c>
      <c r="G8278" s="0" t="n">
        <f aca="false">C8278*Assumptions!$C$15</f>
        <v>200</v>
      </c>
      <c r="H8278" s="0" t="n">
        <f aca="false">MIN(F8278,G8278)</f>
        <v>124.0773412</v>
      </c>
      <c r="I8278" s="0" t="n">
        <f aca="false">IF(C8278=1,MIN(G8278-H8278,Assumptions!$C$13,P8277),0)</f>
        <v>75.9226588</v>
      </c>
      <c r="J8278" s="0" t="n">
        <f aca="false">H8278+I8278</f>
        <v>200</v>
      </c>
      <c r="K8278" s="0" t="n">
        <f aca="false">MIN(IF(C8278=1,F8278-H8278,F8278),Assumptions!$C$13,MAX(0,($B$5-P8277)/$B$6))</f>
        <v>0</v>
      </c>
      <c r="L8278" s="0" t="n">
        <f aca="false">IF(C8278=1,0,MIN(F8278-K8278,Assumptions!$C$15,MAX(0,$B$10-O8277-M8278)))</f>
        <v>0</v>
      </c>
      <c r="M8278" s="0" t="n">
        <f aca="false">'Profiles 8760'!H8267</f>
        <v>16400</v>
      </c>
      <c r="N8278" s="0" t="n">
        <f aca="false">J8278+L8278</f>
        <v>200</v>
      </c>
      <c r="O8278" s="0" t="n">
        <f aca="false">O8277+N8278</f>
        <v>755008</v>
      </c>
      <c r="P8278" s="0" t="n">
        <f aca="false">MIN($B$5,P8277+K8278*$B$6-I8278)</f>
        <v>81.64030180028</v>
      </c>
      <c r="Q8278" s="0" t="n">
        <f aca="false">MAX(0,F8278-H8278-K8278-L8278)</f>
        <v>0</v>
      </c>
    </row>
    <row r="8279" customFormat="false" ht="15" hidden="false" customHeight="false" outlineLevel="0" collapsed="false">
      <c r="A8279" s="0" t="n">
        <f aca="false">'Profiles 8760'!A8268</f>
        <v>8266</v>
      </c>
      <c r="B8279" s="0" t="n">
        <f aca="false">'Profiles 8760'!B8268</f>
        <v>12</v>
      </c>
      <c r="C8279" s="0" t="n">
        <f aca="false">'Profiles 8760'!E8268</f>
        <v>0</v>
      </c>
      <c r="D8279" s="0" t="n">
        <f aca="false">'Profiles 8760'!F8268</f>
        <v>0.751234</v>
      </c>
      <c r="E8279" s="0" t="n">
        <f aca="false">'Profiles 8760'!G8268</f>
        <v>0.278399</v>
      </c>
      <c r="F8279" s="0" t="n">
        <f aca="false">D8279*Assumptions!$C$11*$B$7+E8279*Assumptions!$C$12*$B$8</f>
        <v>228.3428983</v>
      </c>
      <c r="G8279" s="0" t="n">
        <f aca="false">C8279*Assumptions!$C$15</f>
        <v>0</v>
      </c>
      <c r="H8279" s="0" t="n">
        <f aca="false">MIN(F8279,G8279)</f>
        <v>0</v>
      </c>
      <c r="I8279" s="0" t="n">
        <f aca="false">IF(C8279=1,MIN(G8279-H8279,Assumptions!$C$13,P8278),0)</f>
        <v>0</v>
      </c>
      <c r="J8279" s="0" t="n">
        <f aca="false">H8279+I8279</f>
        <v>0</v>
      </c>
      <c r="K8279" s="0" t="n">
        <f aca="false">MIN(IF(C8279=1,F8279-H8279,F8279),Assumptions!$C$13,MAX(0,($B$5-P8278)/$B$6))</f>
        <v>180</v>
      </c>
      <c r="L8279" s="0" t="n">
        <f aca="false">IF(C8279=1,0,MIN(F8279-K8279,Assumptions!$C$15,MAX(0,$B$10-O8278-M8279)))</f>
        <v>0</v>
      </c>
      <c r="M8279" s="0" t="n">
        <f aca="false">'Profiles 8760'!H8268</f>
        <v>16400</v>
      </c>
      <c r="N8279" s="0" t="n">
        <f aca="false">J8279+L8279</f>
        <v>0</v>
      </c>
      <c r="O8279" s="0" t="n">
        <f aca="false">O8278+N8279</f>
        <v>755008</v>
      </c>
      <c r="P8279" s="0" t="n">
        <f aca="false">MIN($B$5,P8278+K8279*$B$6-I8279)</f>
        <v>237.66430180028</v>
      </c>
      <c r="Q8279" s="0" t="n">
        <f aca="false">MAX(0,F8279-H8279-K8279-L8279)</f>
        <v>48.3428983</v>
      </c>
    </row>
    <row r="8280" customFormat="false" ht="15" hidden="false" customHeight="false" outlineLevel="0" collapsed="false">
      <c r="A8280" s="0" t="n">
        <f aca="false">'Profiles 8760'!A8269</f>
        <v>8267</v>
      </c>
      <c r="B8280" s="0" t="n">
        <f aca="false">'Profiles 8760'!B8269</f>
        <v>12</v>
      </c>
      <c r="C8280" s="0" t="n">
        <f aca="false">'Profiles 8760'!E8269</f>
        <v>0</v>
      </c>
      <c r="D8280" s="0" t="n">
        <f aca="false">'Profiles 8760'!F8269</f>
        <v>1</v>
      </c>
      <c r="E8280" s="0" t="n">
        <f aca="false">'Profiles 8760'!G8269</f>
        <v>0.29637</v>
      </c>
      <c r="F8280" s="0" t="n">
        <f aca="false">D8280*Assumptions!$C$11*$B$7+E8280*Assumptions!$C$12*$B$8</f>
        <v>300.921533</v>
      </c>
      <c r="G8280" s="0" t="n">
        <f aca="false">C8280*Assumptions!$C$15</f>
        <v>0</v>
      </c>
      <c r="H8280" s="0" t="n">
        <f aca="false">MIN(F8280,G8280)</f>
        <v>0</v>
      </c>
      <c r="I8280" s="0" t="n">
        <f aca="false">IF(C8280=1,MIN(G8280-H8280,Assumptions!$C$13,P8279),0)</f>
        <v>0</v>
      </c>
      <c r="J8280" s="0" t="n">
        <f aca="false">H8280+I8280</f>
        <v>0</v>
      </c>
      <c r="K8280" s="0" t="n">
        <f aca="false">MIN(IF(C8280=1,F8280-H8280,F8280),Assumptions!$C$13,MAX(0,($B$5-P8279)/$B$6))</f>
        <v>180</v>
      </c>
      <c r="L8280" s="0" t="n">
        <f aca="false">IF(C8280=1,0,MIN(F8280-K8280,Assumptions!$C$15,MAX(0,$B$10-O8279-M8280)))</f>
        <v>0</v>
      </c>
      <c r="M8280" s="0" t="n">
        <f aca="false">'Profiles 8760'!H8269</f>
        <v>16400</v>
      </c>
      <c r="N8280" s="0" t="n">
        <f aca="false">J8280+L8280</f>
        <v>0</v>
      </c>
      <c r="O8280" s="0" t="n">
        <f aca="false">O8279+N8280</f>
        <v>755008</v>
      </c>
      <c r="P8280" s="0" t="n">
        <f aca="false">MIN($B$5,P8279+K8280*$B$6-I8280)</f>
        <v>393.68830180028</v>
      </c>
      <c r="Q8280" s="0" t="n">
        <f aca="false">MAX(0,F8280-H8280-K8280-L8280)</f>
        <v>120.921533</v>
      </c>
    </row>
    <row r="8281" customFormat="false" ht="15" hidden="false" customHeight="false" outlineLevel="0" collapsed="false">
      <c r="A8281" s="0" t="n">
        <f aca="false">'Profiles 8760'!A8270</f>
        <v>8268</v>
      </c>
      <c r="B8281" s="0" t="n">
        <f aca="false">'Profiles 8760'!B8270</f>
        <v>12</v>
      </c>
      <c r="C8281" s="0" t="n">
        <f aca="false">'Profiles 8760'!E8270</f>
        <v>0</v>
      </c>
      <c r="D8281" s="0" t="n">
        <f aca="false">'Profiles 8760'!F8270</f>
        <v>1</v>
      </c>
      <c r="E8281" s="0" t="n">
        <f aca="false">'Profiles 8760'!G8270</f>
        <v>0.24444</v>
      </c>
      <c r="F8281" s="0" t="n">
        <f aca="false">D8281*Assumptions!$C$11*$B$7+E8281*Assumptions!$C$12*$B$8</f>
        <v>298.797596</v>
      </c>
      <c r="G8281" s="0" t="n">
        <f aca="false">C8281*Assumptions!$C$15</f>
        <v>0</v>
      </c>
      <c r="H8281" s="0" t="n">
        <f aca="false">MIN(F8281,G8281)</f>
        <v>0</v>
      </c>
      <c r="I8281" s="0" t="n">
        <f aca="false">IF(C8281=1,MIN(G8281-H8281,Assumptions!$C$13,P8280),0)</f>
        <v>0</v>
      </c>
      <c r="J8281" s="0" t="n">
        <f aca="false">H8281+I8281</f>
        <v>0</v>
      </c>
      <c r="K8281" s="0" t="n">
        <f aca="false">MIN(IF(C8281=1,F8281-H8281,F8281),Assumptions!$C$13,MAX(0,($B$5-P8280)/$B$6))</f>
        <v>135.119633363775</v>
      </c>
      <c r="L8281" s="0" t="n">
        <f aca="false">IF(C8281=1,0,MIN(F8281-K8281,Assumptions!$C$15,MAX(0,$B$10-O8280-M8281)))</f>
        <v>0</v>
      </c>
      <c r="M8281" s="0" t="n">
        <f aca="false">'Profiles 8760'!H8270</f>
        <v>16400</v>
      </c>
      <c r="N8281" s="0" t="n">
        <f aca="false">J8281+L8281</f>
        <v>0</v>
      </c>
      <c r="O8281" s="0" t="n">
        <f aca="false">O8280+N8281</f>
        <v>755008</v>
      </c>
      <c r="P8281" s="0" t="n">
        <f aca="false">MIN($B$5,P8280+K8281*$B$6-I8281)</f>
        <v>510.81</v>
      </c>
      <c r="Q8281" s="0" t="n">
        <f aca="false">MAX(0,F8281-H8281-K8281-L8281)</f>
        <v>163.677962636225</v>
      </c>
    </row>
    <row r="8282" customFormat="false" ht="15" hidden="false" customHeight="false" outlineLevel="0" collapsed="false">
      <c r="A8282" s="0" t="n">
        <f aca="false">'Profiles 8760'!A8271</f>
        <v>8269</v>
      </c>
      <c r="B8282" s="0" t="n">
        <f aca="false">'Profiles 8760'!B8271</f>
        <v>12</v>
      </c>
      <c r="C8282" s="0" t="n">
        <f aca="false">'Profiles 8760'!E8271</f>
        <v>0</v>
      </c>
      <c r="D8282" s="0" t="n">
        <f aca="false">'Profiles 8760'!F8271</f>
        <v>1</v>
      </c>
      <c r="E8282" s="0" t="n">
        <f aca="false">'Profiles 8760'!G8271</f>
        <v>0.258729</v>
      </c>
      <c r="F8282" s="0" t="n">
        <f aca="false">D8282*Assumptions!$C$11*$B$7+E8282*Assumptions!$C$12*$B$8</f>
        <v>299.3820161</v>
      </c>
      <c r="G8282" s="0" t="n">
        <f aca="false">C8282*Assumptions!$C$15</f>
        <v>0</v>
      </c>
      <c r="H8282" s="0" t="n">
        <f aca="false">MIN(F8282,G8282)</f>
        <v>0</v>
      </c>
      <c r="I8282" s="0" t="n">
        <f aca="false">IF(C8282=1,MIN(G8282-H8282,Assumptions!$C$13,P8281),0)</f>
        <v>0</v>
      </c>
      <c r="J8282" s="0" t="n">
        <f aca="false">H8282+I8282</f>
        <v>0</v>
      </c>
      <c r="K8282" s="0" t="n">
        <f aca="false">MIN(IF(C8282=1,F8282-H8282,F8282),Assumptions!$C$13,MAX(0,($B$5-P8281)/$B$6))</f>
        <v>0</v>
      </c>
      <c r="L8282" s="0" t="n">
        <f aca="false">IF(C8282=1,0,MIN(F8282-K8282,Assumptions!$C$15,MAX(0,$B$10-O8281-M8282)))</f>
        <v>0</v>
      </c>
      <c r="M8282" s="0" t="n">
        <f aca="false">'Profiles 8760'!H8271</f>
        <v>16400</v>
      </c>
      <c r="N8282" s="0" t="n">
        <f aca="false">J8282+L8282</f>
        <v>0</v>
      </c>
      <c r="O8282" s="0" t="n">
        <f aca="false">O8281+N8282</f>
        <v>755008</v>
      </c>
      <c r="P8282" s="0" t="n">
        <f aca="false">MIN($B$5,P8281+K8282*$B$6-I8282)</f>
        <v>510.81</v>
      </c>
      <c r="Q8282" s="0" t="n">
        <f aca="false">MAX(0,F8282-H8282-K8282-L8282)</f>
        <v>299.3820161</v>
      </c>
    </row>
    <row r="8283" customFormat="false" ht="15" hidden="false" customHeight="false" outlineLevel="0" collapsed="false">
      <c r="A8283" s="0" t="n">
        <f aca="false">'Profiles 8760'!A8272</f>
        <v>8270</v>
      </c>
      <c r="B8283" s="0" t="n">
        <f aca="false">'Profiles 8760'!B8272</f>
        <v>12</v>
      </c>
      <c r="C8283" s="0" t="n">
        <f aca="false">'Profiles 8760'!E8272</f>
        <v>0</v>
      </c>
      <c r="D8283" s="0" t="n">
        <f aca="false">'Profiles 8760'!F8272</f>
        <v>1</v>
      </c>
      <c r="E8283" s="0" t="n">
        <f aca="false">'Profiles 8760'!G8272</f>
        <v>0.172432</v>
      </c>
      <c r="F8283" s="0" t="n">
        <f aca="false">D8283*Assumptions!$C$11*$B$7+E8283*Assumptions!$C$12*$B$8</f>
        <v>295.8524688</v>
      </c>
      <c r="G8283" s="0" t="n">
        <f aca="false">C8283*Assumptions!$C$15</f>
        <v>0</v>
      </c>
      <c r="H8283" s="0" t="n">
        <f aca="false">MIN(F8283,G8283)</f>
        <v>0</v>
      </c>
      <c r="I8283" s="0" t="n">
        <f aca="false">IF(C8283=1,MIN(G8283-H8283,Assumptions!$C$13,P8282),0)</f>
        <v>0</v>
      </c>
      <c r="J8283" s="0" t="n">
        <f aca="false">H8283+I8283</f>
        <v>0</v>
      </c>
      <c r="K8283" s="0" t="n">
        <f aca="false">MIN(IF(C8283=1,F8283-H8283,F8283),Assumptions!$C$13,MAX(0,($B$5-P8282)/$B$6))</f>
        <v>0</v>
      </c>
      <c r="L8283" s="0" t="n">
        <f aca="false">IF(C8283=1,0,MIN(F8283-K8283,Assumptions!$C$15,MAX(0,$B$10-O8282-M8283)))</f>
        <v>0</v>
      </c>
      <c r="M8283" s="0" t="n">
        <f aca="false">'Profiles 8760'!H8272</f>
        <v>16400</v>
      </c>
      <c r="N8283" s="0" t="n">
        <f aca="false">J8283+L8283</f>
        <v>0</v>
      </c>
      <c r="O8283" s="0" t="n">
        <f aca="false">O8282+N8283</f>
        <v>755008</v>
      </c>
      <c r="P8283" s="0" t="n">
        <f aca="false">MIN($B$5,P8282+K8283*$B$6-I8283)</f>
        <v>510.81</v>
      </c>
      <c r="Q8283" s="0" t="n">
        <f aca="false">MAX(0,F8283-H8283-K8283-L8283)</f>
        <v>295.8524688</v>
      </c>
    </row>
    <row r="8284" customFormat="false" ht="15" hidden="false" customHeight="false" outlineLevel="0" collapsed="false">
      <c r="A8284" s="0" t="n">
        <f aca="false">'Profiles 8760'!A8273</f>
        <v>8271</v>
      </c>
      <c r="B8284" s="0" t="n">
        <f aca="false">'Profiles 8760'!B8273</f>
        <v>12</v>
      </c>
      <c r="C8284" s="0" t="n">
        <f aca="false">'Profiles 8760'!E8273</f>
        <v>0</v>
      </c>
      <c r="D8284" s="0" t="n">
        <f aca="false">'Profiles 8760'!F8273</f>
        <v>1</v>
      </c>
      <c r="E8284" s="0" t="n">
        <f aca="false">'Profiles 8760'!G8273</f>
        <v>0.206142</v>
      </c>
      <c r="F8284" s="0" t="n">
        <f aca="false">D8284*Assumptions!$C$11*$B$7+E8284*Assumptions!$C$12*$B$8</f>
        <v>297.2312078</v>
      </c>
      <c r="G8284" s="0" t="n">
        <f aca="false">C8284*Assumptions!$C$15</f>
        <v>0</v>
      </c>
      <c r="H8284" s="0" t="n">
        <f aca="false">MIN(F8284,G8284)</f>
        <v>0</v>
      </c>
      <c r="I8284" s="0" t="n">
        <f aca="false">IF(C8284=1,MIN(G8284-H8284,Assumptions!$C$13,P8283),0)</f>
        <v>0</v>
      </c>
      <c r="J8284" s="0" t="n">
        <f aca="false">H8284+I8284</f>
        <v>0</v>
      </c>
      <c r="K8284" s="0" t="n">
        <f aca="false">MIN(IF(C8284=1,F8284-H8284,F8284),Assumptions!$C$13,MAX(0,($B$5-P8283)/$B$6))</f>
        <v>0</v>
      </c>
      <c r="L8284" s="0" t="n">
        <f aca="false">IF(C8284=1,0,MIN(F8284-K8284,Assumptions!$C$15,MAX(0,$B$10-O8283-M8284)))</f>
        <v>0</v>
      </c>
      <c r="M8284" s="0" t="n">
        <f aca="false">'Profiles 8760'!H8273</f>
        <v>16400</v>
      </c>
      <c r="N8284" s="0" t="n">
        <f aca="false">J8284+L8284</f>
        <v>0</v>
      </c>
      <c r="O8284" s="0" t="n">
        <f aca="false">O8283+N8284</f>
        <v>755008</v>
      </c>
      <c r="P8284" s="0" t="n">
        <f aca="false">MIN($B$5,P8283+K8284*$B$6-I8284)</f>
        <v>510.81</v>
      </c>
      <c r="Q8284" s="0" t="n">
        <f aca="false">MAX(0,F8284-H8284-K8284-L8284)</f>
        <v>297.2312078</v>
      </c>
    </row>
    <row r="8285" customFormat="false" ht="15" hidden="false" customHeight="false" outlineLevel="0" collapsed="false">
      <c r="A8285" s="0" t="n">
        <f aca="false">'Profiles 8760'!A8274</f>
        <v>8272</v>
      </c>
      <c r="B8285" s="0" t="n">
        <f aca="false">'Profiles 8760'!B8274</f>
        <v>12</v>
      </c>
      <c r="C8285" s="0" t="n">
        <f aca="false">'Profiles 8760'!E8274</f>
        <v>0</v>
      </c>
      <c r="D8285" s="0" t="n">
        <f aca="false">'Profiles 8760'!F8274</f>
        <v>0.751234</v>
      </c>
      <c r="E8285" s="0" t="n">
        <f aca="false">'Profiles 8760'!G8274</f>
        <v>0.222248</v>
      </c>
      <c r="F8285" s="0" t="n">
        <f aca="false">D8285*Assumptions!$C$11*$B$7+E8285*Assumptions!$C$12*$B$8</f>
        <v>226.0463224</v>
      </c>
      <c r="G8285" s="0" t="n">
        <f aca="false">C8285*Assumptions!$C$15</f>
        <v>0</v>
      </c>
      <c r="H8285" s="0" t="n">
        <f aca="false">MIN(F8285,G8285)</f>
        <v>0</v>
      </c>
      <c r="I8285" s="0" t="n">
        <f aca="false">IF(C8285=1,MIN(G8285-H8285,Assumptions!$C$13,P8284),0)</f>
        <v>0</v>
      </c>
      <c r="J8285" s="0" t="n">
        <f aca="false">H8285+I8285</f>
        <v>0</v>
      </c>
      <c r="K8285" s="0" t="n">
        <f aca="false">MIN(IF(C8285=1,F8285-H8285,F8285),Assumptions!$C$13,MAX(0,($B$5-P8284)/$B$6))</f>
        <v>0</v>
      </c>
      <c r="L8285" s="0" t="n">
        <f aca="false">IF(C8285=1,0,MIN(F8285-K8285,Assumptions!$C$15,MAX(0,$B$10-O8284-M8285)))</f>
        <v>0</v>
      </c>
      <c r="M8285" s="0" t="n">
        <f aca="false">'Profiles 8760'!H8274</f>
        <v>16400</v>
      </c>
      <c r="N8285" s="0" t="n">
        <f aca="false">J8285+L8285</f>
        <v>0</v>
      </c>
      <c r="O8285" s="0" t="n">
        <f aca="false">O8284+N8285</f>
        <v>755008</v>
      </c>
      <c r="P8285" s="0" t="n">
        <f aca="false">MIN($B$5,P8284+K8285*$B$6-I8285)</f>
        <v>510.81</v>
      </c>
      <c r="Q8285" s="0" t="n">
        <f aca="false">MAX(0,F8285-H8285-K8285-L8285)</f>
        <v>226.0463224</v>
      </c>
    </row>
    <row r="8286" customFormat="false" ht="15" hidden="false" customHeight="false" outlineLevel="0" collapsed="false">
      <c r="A8286" s="0" t="n">
        <f aca="false">'Profiles 8760'!A8275</f>
        <v>8273</v>
      </c>
      <c r="B8286" s="0" t="n">
        <f aca="false">'Profiles 8760'!B8275</f>
        <v>12</v>
      </c>
      <c r="C8286" s="0" t="n">
        <f aca="false">'Profiles 8760'!E8275</f>
        <v>0</v>
      </c>
      <c r="D8286" s="0" t="n">
        <f aca="false">'Profiles 8760'!F8275</f>
        <v>0.373954</v>
      </c>
      <c r="E8286" s="0" t="n">
        <f aca="false">'Profiles 8760'!G8275</f>
        <v>0.17847</v>
      </c>
      <c r="F8286" s="0" t="n">
        <f aca="false">D8286*Assumptions!$C$11*$B$7+E8286*Assumptions!$C$12*$B$8</f>
        <v>115.2973382</v>
      </c>
      <c r="G8286" s="0" t="n">
        <f aca="false">C8286*Assumptions!$C$15</f>
        <v>0</v>
      </c>
      <c r="H8286" s="0" t="n">
        <f aca="false">MIN(F8286,G8286)</f>
        <v>0</v>
      </c>
      <c r="I8286" s="0" t="n">
        <f aca="false">IF(C8286=1,MIN(G8286-H8286,Assumptions!$C$13,P8285),0)</f>
        <v>0</v>
      </c>
      <c r="J8286" s="0" t="n">
        <f aca="false">H8286+I8286</f>
        <v>0</v>
      </c>
      <c r="K8286" s="0" t="n">
        <f aca="false">MIN(IF(C8286=1,F8286-H8286,F8286),Assumptions!$C$13,MAX(0,($B$5-P8285)/$B$6))</f>
        <v>0</v>
      </c>
      <c r="L8286" s="0" t="n">
        <f aca="false">IF(C8286=1,0,MIN(F8286-K8286,Assumptions!$C$15,MAX(0,$B$10-O8285-M8286)))</f>
        <v>0</v>
      </c>
      <c r="M8286" s="0" t="n">
        <f aca="false">'Profiles 8760'!H8275</f>
        <v>16400</v>
      </c>
      <c r="N8286" s="0" t="n">
        <f aca="false">J8286+L8286</f>
        <v>0</v>
      </c>
      <c r="O8286" s="0" t="n">
        <f aca="false">O8285+N8286</f>
        <v>755008</v>
      </c>
      <c r="P8286" s="0" t="n">
        <f aca="false">MIN($B$5,P8285+K8286*$B$6-I8286)</f>
        <v>510.81</v>
      </c>
      <c r="Q8286" s="0" t="n">
        <f aca="false">MAX(0,F8286-H8286-K8286-L8286)</f>
        <v>115.2973382</v>
      </c>
    </row>
    <row r="8287" customFormat="false" ht="15" hidden="false" customHeight="false" outlineLevel="0" collapsed="false">
      <c r="A8287" s="0" t="n">
        <f aca="false">'Profiles 8760'!A8276</f>
        <v>8274</v>
      </c>
      <c r="B8287" s="0" t="n">
        <f aca="false">'Profiles 8760'!B8276</f>
        <v>12</v>
      </c>
      <c r="C8287" s="0" t="n">
        <f aca="false">'Profiles 8760'!E8276</f>
        <v>0</v>
      </c>
      <c r="D8287" s="0" t="n">
        <f aca="false">'Profiles 8760'!F8276</f>
        <v>0.053323</v>
      </c>
      <c r="E8287" s="0" t="n">
        <f aca="false">'Profiles 8760'!G8276</f>
        <v>0.278657</v>
      </c>
      <c r="F8287" s="0" t="n">
        <f aca="false">D8287*Assumptions!$C$11*$B$7+E8287*Assumptions!$C$12*$B$8</f>
        <v>26.7967537</v>
      </c>
      <c r="G8287" s="0" t="n">
        <f aca="false">C8287*Assumptions!$C$15</f>
        <v>0</v>
      </c>
      <c r="H8287" s="0" t="n">
        <f aca="false">MIN(F8287,G8287)</f>
        <v>0</v>
      </c>
      <c r="I8287" s="0" t="n">
        <f aca="false">IF(C8287=1,MIN(G8287-H8287,Assumptions!$C$13,P8286),0)</f>
        <v>0</v>
      </c>
      <c r="J8287" s="0" t="n">
        <f aca="false">H8287+I8287</f>
        <v>0</v>
      </c>
      <c r="K8287" s="0" t="n">
        <f aca="false">MIN(IF(C8287=1,F8287-H8287,F8287),Assumptions!$C$13,MAX(0,($B$5-P8286)/$B$6))</f>
        <v>0</v>
      </c>
      <c r="L8287" s="0" t="n">
        <f aca="false">IF(C8287=1,0,MIN(F8287-K8287,Assumptions!$C$15,MAX(0,$B$10-O8286-M8287)))</f>
        <v>0</v>
      </c>
      <c r="M8287" s="0" t="n">
        <f aca="false">'Profiles 8760'!H8276</f>
        <v>16400</v>
      </c>
      <c r="N8287" s="0" t="n">
        <f aca="false">J8287+L8287</f>
        <v>0</v>
      </c>
      <c r="O8287" s="0" t="n">
        <f aca="false">O8286+N8287</f>
        <v>755008</v>
      </c>
      <c r="P8287" s="0" t="n">
        <f aca="false">MIN($B$5,P8286+K8287*$B$6-I8287)</f>
        <v>510.81</v>
      </c>
      <c r="Q8287" s="0" t="n">
        <f aca="false">MAX(0,F8287-H8287-K8287-L8287)</f>
        <v>26.7967537</v>
      </c>
    </row>
    <row r="8288" customFormat="false" ht="15" hidden="false" customHeight="false" outlineLevel="0" collapsed="false">
      <c r="A8288" s="0" t="n">
        <f aca="false">'Profiles 8760'!A8277</f>
        <v>8275</v>
      </c>
      <c r="B8288" s="0" t="n">
        <f aca="false">'Profiles 8760'!B8277</f>
        <v>12</v>
      </c>
      <c r="C8288" s="0" t="n">
        <f aca="false">'Profiles 8760'!E8277</f>
        <v>0</v>
      </c>
      <c r="D8288" s="0" t="n">
        <f aca="false">'Profiles 8760'!F8277</f>
        <v>0</v>
      </c>
      <c r="E8288" s="0" t="n">
        <f aca="false">'Profiles 8760'!G8277</f>
        <v>0.190786</v>
      </c>
      <c r="F8288" s="0" t="n">
        <f aca="false">D8288*Assumptions!$C$11*$B$7+E8288*Assumptions!$C$12*$B$8</f>
        <v>7.8031474</v>
      </c>
      <c r="G8288" s="0" t="n">
        <f aca="false">C8288*Assumptions!$C$15</f>
        <v>0</v>
      </c>
      <c r="H8288" s="0" t="n">
        <f aca="false">MIN(F8288,G8288)</f>
        <v>0</v>
      </c>
      <c r="I8288" s="0" t="n">
        <f aca="false">IF(C8288=1,MIN(G8288-H8288,Assumptions!$C$13,P8287),0)</f>
        <v>0</v>
      </c>
      <c r="J8288" s="0" t="n">
        <f aca="false">H8288+I8288</f>
        <v>0</v>
      </c>
      <c r="K8288" s="0" t="n">
        <f aca="false">MIN(IF(C8288=1,F8288-H8288,F8288),Assumptions!$C$13,MAX(0,($B$5-P8287)/$B$6))</f>
        <v>0</v>
      </c>
      <c r="L8288" s="0" t="n">
        <f aca="false">IF(C8288=1,0,MIN(F8288-K8288,Assumptions!$C$15,MAX(0,$B$10-O8287-M8288)))</f>
        <v>0</v>
      </c>
      <c r="M8288" s="0" t="n">
        <f aca="false">'Profiles 8760'!H8277</f>
        <v>16400</v>
      </c>
      <c r="N8288" s="0" t="n">
        <f aca="false">J8288+L8288</f>
        <v>0</v>
      </c>
      <c r="O8288" s="0" t="n">
        <f aca="false">O8287+N8288</f>
        <v>755008</v>
      </c>
      <c r="P8288" s="0" t="n">
        <f aca="false">MIN($B$5,P8287+K8288*$B$6-I8288)</f>
        <v>510.81</v>
      </c>
      <c r="Q8288" s="0" t="n">
        <f aca="false">MAX(0,F8288-H8288-K8288-L8288)</f>
        <v>7.8031474</v>
      </c>
    </row>
    <row r="8289" customFormat="false" ht="15" hidden="false" customHeight="false" outlineLevel="0" collapsed="false">
      <c r="A8289" s="0" t="n">
        <f aca="false">'Profiles 8760'!A8278</f>
        <v>8276</v>
      </c>
      <c r="B8289" s="0" t="n">
        <f aca="false">'Profiles 8760'!B8278</f>
        <v>12</v>
      </c>
      <c r="C8289" s="0" t="n">
        <f aca="false">'Profiles 8760'!E8278</f>
        <v>1</v>
      </c>
      <c r="D8289" s="0" t="n">
        <f aca="false">'Profiles 8760'!F8278</f>
        <v>0</v>
      </c>
      <c r="E8289" s="0" t="n">
        <f aca="false">'Profiles 8760'!G8278</f>
        <v>0.165457</v>
      </c>
      <c r="F8289" s="0" t="n">
        <f aca="false">D8289*Assumptions!$C$11*$B$7+E8289*Assumptions!$C$12*$B$8</f>
        <v>6.7671913</v>
      </c>
      <c r="G8289" s="0" t="n">
        <f aca="false">C8289*Assumptions!$C$15</f>
        <v>200</v>
      </c>
      <c r="H8289" s="0" t="n">
        <f aca="false">MIN(F8289,G8289)</f>
        <v>6.7671913</v>
      </c>
      <c r="I8289" s="0" t="n">
        <f aca="false">IF(C8289=1,MIN(G8289-H8289,Assumptions!$C$13,P8288),0)</f>
        <v>180</v>
      </c>
      <c r="J8289" s="0" t="n">
        <f aca="false">H8289+I8289</f>
        <v>186.7671913</v>
      </c>
      <c r="K8289" s="0" t="n">
        <f aca="false">MIN(IF(C8289=1,F8289-H8289,F8289),Assumptions!$C$13,MAX(0,($B$5-P8288)/$B$6))</f>
        <v>0</v>
      </c>
      <c r="L8289" s="0" t="n">
        <f aca="false">IF(C8289=1,0,MIN(F8289-K8289,Assumptions!$C$15,MAX(0,$B$10-O8288-M8289)))</f>
        <v>0</v>
      </c>
      <c r="M8289" s="0" t="n">
        <f aca="false">'Profiles 8760'!H8278</f>
        <v>16200</v>
      </c>
      <c r="N8289" s="0" t="n">
        <f aca="false">J8289+L8289</f>
        <v>186.7671913</v>
      </c>
      <c r="O8289" s="0" t="n">
        <f aca="false">O8288+N8289</f>
        <v>755194.7671913</v>
      </c>
      <c r="P8289" s="0" t="n">
        <f aca="false">MIN($B$5,P8288+K8289*$B$6-I8289)</f>
        <v>330.81</v>
      </c>
      <c r="Q8289" s="0" t="n">
        <f aca="false">MAX(0,F8289-H8289-K8289-L8289)</f>
        <v>0</v>
      </c>
    </row>
    <row r="8290" customFormat="false" ht="15" hidden="false" customHeight="false" outlineLevel="0" collapsed="false">
      <c r="A8290" s="0" t="n">
        <f aca="false">'Profiles 8760'!A8279</f>
        <v>8277</v>
      </c>
      <c r="B8290" s="0" t="n">
        <f aca="false">'Profiles 8760'!B8279</f>
        <v>12</v>
      </c>
      <c r="C8290" s="0" t="n">
        <f aca="false">'Profiles 8760'!E8279</f>
        <v>1</v>
      </c>
      <c r="D8290" s="0" t="n">
        <f aca="false">'Profiles 8760'!F8279</f>
        <v>0</v>
      </c>
      <c r="E8290" s="0" t="n">
        <f aca="false">'Profiles 8760'!G8279</f>
        <v>0.164887</v>
      </c>
      <c r="F8290" s="0" t="n">
        <f aca="false">D8290*Assumptions!$C$11*$B$7+E8290*Assumptions!$C$12*$B$8</f>
        <v>6.7438783</v>
      </c>
      <c r="G8290" s="0" t="n">
        <f aca="false">C8290*Assumptions!$C$15</f>
        <v>200</v>
      </c>
      <c r="H8290" s="0" t="n">
        <f aca="false">MIN(F8290,G8290)</f>
        <v>6.7438783</v>
      </c>
      <c r="I8290" s="0" t="n">
        <f aca="false">IF(C8290=1,MIN(G8290-H8290,Assumptions!$C$13,P8289),0)</f>
        <v>180</v>
      </c>
      <c r="J8290" s="0" t="n">
        <f aca="false">H8290+I8290</f>
        <v>186.7438783</v>
      </c>
      <c r="K8290" s="0" t="n">
        <f aca="false">MIN(IF(C8290=1,F8290-H8290,F8290),Assumptions!$C$13,MAX(0,($B$5-P8289)/$B$6))</f>
        <v>0</v>
      </c>
      <c r="L8290" s="0" t="n">
        <f aca="false">IF(C8290=1,0,MIN(F8290-K8290,Assumptions!$C$15,MAX(0,$B$10-O8289-M8290)))</f>
        <v>0</v>
      </c>
      <c r="M8290" s="0" t="n">
        <f aca="false">'Profiles 8760'!H8279</f>
        <v>16000</v>
      </c>
      <c r="N8290" s="0" t="n">
        <f aca="false">J8290+L8290</f>
        <v>186.7438783</v>
      </c>
      <c r="O8290" s="0" t="n">
        <f aca="false">O8289+N8290</f>
        <v>755381.5110696</v>
      </c>
      <c r="P8290" s="0" t="n">
        <f aca="false">MIN($B$5,P8289+K8290*$B$6-I8290)</f>
        <v>150.81</v>
      </c>
      <c r="Q8290" s="0" t="n">
        <f aca="false">MAX(0,F8290-H8290-K8290-L8290)</f>
        <v>0</v>
      </c>
    </row>
    <row r="8291" customFormat="false" ht="15" hidden="false" customHeight="false" outlineLevel="0" collapsed="false">
      <c r="A8291" s="0" t="n">
        <f aca="false">'Profiles 8760'!A8280</f>
        <v>8278</v>
      </c>
      <c r="B8291" s="0" t="n">
        <f aca="false">'Profiles 8760'!B8280</f>
        <v>12</v>
      </c>
      <c r="C8291" s="0" t="n">
        <f aca="false">'Profiles 8760'!E8280</f>
        <v>0</v>
      </c>
      <c r="D8291" s="0" t="n">
        <f aca="false">'Profiles 8760'!F8280</f>
        <v>0</v>
      </c>
      <c r="E8291" s="0" t="n">
        <f aca="false">'Profiles 8760'!G8280</f>
        <v>0.106839</v>
      </c>
      <c r="F8291" s="0" t="n">
        <f aca="false">D8291*Assumptions!$C$11*$B$7+E8291*Assumptions!$C$12*$B$8</f>
        <v>4.3697151</v>
      </c>
      <c r="G8291" s="0" t="n">
        <f aca="false">C8291*Assumptions!$C$15</f>
        <v>0</v>
      </c>
      <c r="H8291" s="0" t="n">
        <f aca="false">MIN(F8291,G8291)</f>
        <v>0</v>
      </c>
      <c r="I8291" s="0" t="n">
        <f aca="false">IF(C8291=1,MIN(G8291-H8291,Assumptions!$C$13,P8290),0)</f>
        <v>0</v>
      </c>
      <c r="J8291" s="0" t="n">
        <f aca="false">H8291+I8291</f>
        <v>0</v>
      </c>
      <c r="K8291" s="0" t="n">
        <f aca="false">MIN(IF(C8291=1,F8291-H8291,F8291),Assumptions!$C$13,MAX(0,($B$5-P8290)/$B$6))</f>
        <v>4.3697151</v>
      </c>
      <c r="L8291" s="0" t="n">
        <f aca="false">IF(C8291=1,0,MIN(F8291-K8291,Assumptions!$C$15,MAX(0,$B$10-O8290-M8291)))</f>
        <v>0</v>
      </c>
      <c r="M8291" s="0" t="n">
        <f aca="false">'Profiles 8760'!H8280</f>
        <v>16000</v>
      </c>
      <c r="N8291" s="0" t="n">
        <f aca="false">J8291+L8291</f>
        <v>0</v>
      </c>
      <c r="O8291" s="0" t="n">
        <f aca="false">O8290+N8291</f>
        <v>755381.5110696</v>
      </c>
      <c r="P8291" s="0" t="n">
        <f aca="false">MIN($B$5,P8290+K8291*$B$6-I8291)</f>
        <v>154.59766904868</v>
      </c>
      <c r="Q8291" s="0" t="n">
        <f aca="false">MAX(0,F8291-H8291-K8291-L8291)</f>
        <v>0</v>
      </c>
    </row>
    <row r="8292" customFormat="false" ht="15" hidden="false" customHeight="false" outlineLevel="0" collapsed="false">
      <c r="A8292" s="0" t="n">
        <f aca="false">'Profiles 8760'!A8281</f>
        <v>8279</v>
      </c>
      <c r="B8292" s="0" t="n">
        <f aca="false">'Profiles 8760'!B8281</f>
        <v>12</v>
      </c>
      <c r="C8292" s="0" t="n">
        <f aca="false">'Profiles 8760'!E8281</f>
        <v>0</v>
      </c>
      <c r="D8292" s="0" t="n">
        <f aca="false">'Profiles 8760'!F8281</f>
        <v>0</v>
      </c>
      <c r="E8292" s="0" t="n">
        <f aca="false">'Profiles 8760'!G8281</f>
        <v>0.134654</v>
      </c>
      <c r="F8292" s="0" t="n">
        <f aca="false">D8292*Assumptions!$C$11*$B$7+E8292*Assumptions!$C$12*$B$8</f>
        <v>5.5073486</v>
      </c>
      <c r="G8292" s="0" t="n">
        <f aca="false">C8292*Assumptions!$C$15</f>
        <v>0</v>
      </c>
      <c r="H8292" s="0" t="n">
        <f aca="false">MIN(F8292,G8292)</f>
        <v>0</v>
      </c>
      <c r="I8292" s="0" t="n">
        <f aca="false">IF(C8292=1,MIN(G8292-H8292,Assumptions!$C$13,P8291),0)</f>
        <v>0</v>
      </c>
      <c r="J8292" s="0" t="n">
        <f aca="false">H8292+I8292</f>
        <v>0</v>
      </c>
      <c r="K8292" s="0" t="n">
        <f aca="false">MIN(IF(C8292=1,F8292-H8292,F8292),Assumptions!$C$13,MAX(0,($B$5-P8291)/$B$6))</f>
        <v>5.5073486</v>
      </c>
      <c r="L8292" s="0" t="n">
        <f aca="false">IF(C8292=1,0,MIN(F8292-K8292,Assumptions!$C$15,MAX(0,$B$10-O8291-M8292)))</f>
        <v>0</v>
      </c>
      <c r="M8292" s="0" t="n">
        <f aca="false">'Profiles 8760'!H8281</f>
        <v>16000</v>
      </c>
      <c r="N8292" s="0" t="n">
        <f aca="false">J8292+L8292</f>
        <v>0</v>
      </c>
      <c r="O8292" s="0" t="n">
        <f aca="false">O8291+N8292</f>
        <v>755381.5110696</v>
      </c>
      <c r="P8292" s="0" t="n">
        <f aca="false">MIN($B$5,P8291+K8292*$B$6-I8292)</f>
        <v>159.37143881516</v>
      </c>
      <c r="Q8292" s="0" t="n">
        <f aca="false">MAX(0,F8292-H8292-K8292-L8292)</f>
        <v>0</v>
      </c>
    </row>
    <row r="8293" customFormat="false" ht="15" hidden="false" customHeight="false" outlineLevel="0" collapsed="false">
      <c r="A8293" s="0" t="n">
        <f aca="false">'Profiles 8760'!A8282</f>
        <v>8280</v>
      </c>
      <c r="B8293" s="0" t="n">
        <f aca="false">'Profiles 8760'!B8282</f>
        <v>12</v>
      </c>
      <c r="C8293" s="0" t="n">
        <f aca="false">'Profiles 8760'!E8282</f>
        <v>0</v>
      </c>
      <c r="D8293" s="0" t="n">
        <f aca="false">'Profiles 8760'!F8282</f>
        <v>0</v>
      </c>
      <c r="E8293" s="0" t="n">
        <f aca="false">'Profiles 8760'!G8282</f>
        <v>0.116756</v>
      </c>
      <c r="F8293" s="0" t="n">
        <f aca="false">D8293*Assumptions!$C$11*$B$7+E8293*Assumptions!$C$12*$B$8</f>
        <v>4.7753204</v>
      </c>
      <c r="G8293" s="0" t="n">
        <f aca="false">C8293*Assumptions!$C$15</f>
        <v>0</v>
      </c>
      <c r="H8293" s="0" t="n">
        <f aca="false">MIN(F8293,G8293)</f>
        <v>0</v>
      </c>
      <c r="I8293" s="0" t="n">
        <f aca="false">IF(C8293=1,MIN(G8293-H8293,Assumptions!$C$13,P8292),0)</f>
        <v>0</v>
      </c>
      <c r="J8293" s="0" t="n">
        <f aca="false">H8293+I8293</f>
        <v>0</v>
      </c>
      <c r="K8293" s="0" t="n">
        <f aca="false">MIN(IF(C8293=1,F8293-H8293,F8293),Assumptions!$C$13,MAX(0,($B$5-P8292)/$B$6))</f>
        <v>4.7753204</v>
      </c>
      <c r="L8293" s="0" t="n">
        <f aca="false">IF(C8293=1,0,MIN(F8293-K8293,Assumptions!$C$15,MAX(0,$B$10-O8292-M8293)))</f>
        <v>0</v>
      </c>
      <c r="M8293" s="0" t="n">
        <f aca="false">'Profiles 8760'!H8282</f>
        <v>16000</v>
      </c>
      <c r="N8293" s="0" t="n">
        <f aca="false">J8293+L8293</f>
        <v>0</v>
      </c>
      <c r="O8293" s="0" t="n">
        <f aca="false">O8292+N8293</f>
        <v>755381.5110696</v>
      </c>
      <c r="P8293" s="0" t="n">
        <f aca="false">MIN($B$5,P8292+K8293*$B$6-I8293)</f>
        <v>163.51068653788</v>
      </c>
      <c r="Q8293" s="0" t="n">
        <f aca="false">MAX(0,F8293-H8293-K8293-L8293)</f>
        <v>0</v>
      </c>
    </row>
    <row r="8294" customFormat="false" ht="15" hidden="false" customHeight="false" outlineLevel="0" collapsed="false">
      <c r="A8294" s="0" t="n">
        <f aca="false">'Profiles 8760'!A8283</f>
        <v>8281</v>
      </c>
      <c r="B8294" s="0" t="n">
        <f aca="false">'Profiles 8760'!B8283</f>
        <v>12</v>
      </c>
      <c r="C8294" s="0" t="n">
        <f aca="false">'Profiles 8760'!E8283</f>
        <v>0</v>
      </c>
      <c r="D8294" s="0" t="n">
        <f aca="false">'Profiles 8760'!F8283</f>
        <v>0</v>
      </c>
      <c r="E8294" s="0" t="n">
        <f aca="false">'Profiles 8760'!G8283</f>
        <v>0.118059</v>
      </c>
      <c r="F8294" s="0" t="n">
        <f aca="false">D8294*Assumptions!$C$11*$B$7+E8294*Assumptions!$C$12*$B$8</f>
        <v>4.8286131</v>
      </c>
      <c r="G8294" s="0" t="n">
        <f aca="false">C8294*Assumptions!$C$15</f>
        <v>0</v>
      </c>
      <c r="H8294" s="0" t="n">
        <f aca="false">MIN(F8294,G8294)</f>
        <v>0</v>
      </c>
      <c r="I8294" s="0" t="n">
        <f aca="false">IF(C8294=1,MIN(G8294-H8294,Assumptions!$C$13,P8293),0)</f>
        <v>0</v>
      </c>
      <c r="J8294" s="0" t="n">
        <f aca="false">H8294+I8294</f>
        <v>0</v>
      </c>
      <c r="K8294" s="0" t="n">
        <f aca="false">MIN(IF(C8294=1,F8294-H8294,F8294),Assumptions!$C$13,MAX(0,($B$5-P8293)/$B$6))</f>
        <v>4.8286131</v>
      </c>
      <c r="L8294" s="0" t="n">
        <f aca="false">IF(C8294=1,0,MIN(F8294-K8294,Assumptions!$C$15,MAX(0,$B$10-O8293-M8294)))</f>
        <v>0</v>
      </c>
      <c r="M8294" s="0" t="n">
        <f aca="false">'Profiles 8760'!H8283</f>
        <v>16000</v>
      </c>
      <c r="N8294" s="0" t="n">
        <f aca="false">J8294+L8294</f>
        <v>0</v>
      </c>
      <c r="O8294" s="0" t="n">
        <f aca="false">O8293+N8294</f>
        <v>755381.5110696</v>
      </c>
      <c r="P8294" s="0" t="n">
        <f aca="false">MIN($B$5,P8293+K8294*$B$6-I8294)</f>
        <v>167.69612837296</v>
      </c>
      <c r="Q8294" s="0" t="n">
        <f aca="false">MAX(0,F8294-H8294-K8294-L8294)</f>
        <v>0</v>
      </c>
    </row>
    <row r="8295" customFormat="false" ht="15" hidden="false" customHeight="false" outlineLevel="0" collapsed="false">
      <c r="A8295" s="0" t="n">
        <f aca="false">'Profiles 8760'!A8284</f>
        <v>8282</v>
      </c>
      <c r="B8295" s="0" t="n">
        <f aca="false">'Profiles 8760'!B8284</f>
        <v>12</v>
      </c>
      <c r="C8295" s="0" t="n">
        <f aca="false">'Profiles 8760'!E8284</f>
        <v>0</v>
      </c>
      <c r="D8295" s="0" t="n">
        <f aca="false">'Profiles 8760'!F8284</f>
        <v>0</v>
      </c>
      <c r="E8295" s="0" t="n">
        <f aca="false">'Profiles 8760'!G8284</f>
        <v>0.126479</v>
      </c>
      <c r="F8295" s="0" t="n">
        <f aca="false">D8295*Assumptions!$C$11*$B$7+E8295*Assumptions!$C$12*$B$8</f>
        <v>5.1729911</v>
      </c>
      <c r="G8295" s="0" t="n">
        <f aca="false">C8295*Assumptions!$C$15</f>
        <v>0</v>
      </c>
      <c r="H8295" s="0" t="n">
        <f aca="false">MIN(F8295,G8295)</f>
        <v>0</v>
      </c>
      <c r="I8295" s="0" t="n">
        <f aca="false">IF(C8295=1,MIN(G8295-H8295,Assumptions!$C$13,P8294),0)</f>
        <v>0</v>
      </c>
      <c r="J8295" s="0" t="n">
        <f aca="false">H8295+I8295</f>
        <v>0</v>
      </c>
      <c r="K8295" s="0" t="n">
        <f aca="false">MIN(IF(C8295=1,F8295-H8295,F8295),Assumptions!$C$13,MAX(0,($B$5-P8294)/$B$6))</f>
        <v>5.1729911</v>
      </c>
      <c r="L8295" s="0" t="n">
        <f aca="false">IF(C8295=1,0,MIN(F8295-K8295,Assumptions!$C$15,MAX(0,$B$10-O8294-M8295)))</f>
        <v>0</v>
      </c>
      <c r="M8295" s="0" t="n">
        <f aca="false">'Profiles 8760'!H8284</f>
        <v>16000</v>
      </c>
      <c r="N8295" s="0" t="n">
        <f aca="false">J8295+L8295</f>
        <v>0</v>
      </c>
      <c r="O8295" s="0" t="n">
        <f aca="false">O8294+N8295</f>
        <v>755381.5110696</v>
      </c>
      <c r="P8295" s="0" t="n">
        <f aca="false">MIN($B$5,P8294+K8295*$B$6-I8295)</f>
        <v>172.18007705844</v>
      </c>
      <c r="Q8295" s="0" t="n">
        <f aca="false">MAX(0,F8295-H8295-K8295-L8295)</f>
        <v>0</v>
      </c>
    </row>
    <row r="8296" customFormat="false" ht="15" hidden="false" customHeight="false" outlineLevel="0" collapsed="false">
      <c r="A8296" s="0" t="n">
        <f aca="false">'Profiles 8760'!A8285</f>
        <v>8283</v>
      </c>
      <c r="B8296" s="0" t="n">
        <f aca="false">'Profiles 8760'!B8285</f>
        <v>12</v>
      </c>
      <c r="C8296" s="0" t="n">
        <f aca="false">'Profiles 8760'!E8285</f>
        <v>0</v>
      </c>
      <c r="D8296" s="0" t="n">
        <f aca="false">'Profiles 8760'!F8285</f>
        <v>0</v>
      </c>
      <c r="E8296" s="0" t="n">
        <f aca="false">'Profiles 8760'!G8285</f>
        <v>0.085273</v>
      </c>
      <c r="F8296" s="0" t="n">
        <f aca="false">D8296*Assumptions!$C$11*$B$7+E8296*Assumptions!$C$12*$B$8</f>
        <v>3.4876657</v>
      </c>
      <c r="G8296" s="0" t="n">
        <f aca="false">C8296*Assumptions!$C$15</f>
        <v>0</v>
      </c>
      <c r="H8296" s="0" t="n">
        <f aca="false">MIN(F8296,G8296)</f>
        <v>0</v>
      </c>
      <c r="I8296" s="0" t="n">
        <f aca="false">IF(C8296=1,MIN(G8296-H8296,Assumptions!$C$13,P8295),0)</f>
        <v>0</v>
      </c>
      <c r="J8296" s="0" t="n">
        <f aca="false">H8296+I8296</f>
        <v>0</v>
      </c>
      <c r="K8296" s="0" t="n">
        <f aca="false">MIN(IF(C8296=1,F8296-H8296,F8296),Assumptions!$C$13,MAX(0,($B$5-P8295)/$B$6))</f>
        <v>3.4876657</v>
      </c>
      <c r="L8296" s="0" t="n">
        <f aca="false">IF(C8296=1,0,MIN(F8296-K8296,Assumptions!$C$15,MAX(0,$B$10-O8295-M8296)))</f>
        <v>0</v>
      </c>
      <c r="M8296" s="0" t="n">
        <f aca="false">'Profiles 8760'!H8285</f>
        <v>16000</v>
      </c>
      <c r="N8296" s="0" t="n">
        <f aca="false">J8296+L8296</f>
        <v>0</v>
      </c>
      <c r="O8296" s="0" t="n">
        <f aca="false">O8295+N8296</f>
        <v>755381.5110696</v>
      </c>
      <c r="P8296" s="0" t="n">
        <f aca="false">MIN($B$5,P8295+K8296*$B$6-I8296)</f>
        <v>175.2031856872</v>
      </c>
      <c r="Q8296" s="0" t="n">
        <f aca="false">MAX(0,F8296-H8296-K8296-L8296)</f>
        <v>0</v>
      </c>
    </row>
    <row r="8297" customFormat="false" ht="15" hidden="false" customHeight="false" outlineLevel="0" collapsed="false">
      <c r="A8297" s="0" t="n">
        <f aca="false">'Profiles 8760'!A8286</f>
        <v>8284</v>
      </c>
      <c r="B8297" s="0" t="n">
        <f aca="false">'Profiles 8760'!B8286</f>
        <v>12</v>
      </c>
      <c r="C8297" s="0" t="n">
        <f aca="false">'Profiles 8760'!E8286</f>
        <v>0</v>
      </c>
      <c r="D8297" s="0" t="n">
        <f aca="false">'Profiles 8760'!F8286</f>
        <v>0</v>
      </c>
      <c r="E8297" s="0" t="n">
        <f aca="false">'Profiles 8760'!G8286</f>
        <v>0.089636</v>
      </c>
      <c r="F8297" s="0" t="n">
        <f aca="false">D8297*Assumptions!$C$11*$B$7+E8297*Assumptions!$C$12*$B$8</f>
        <v>3.6661124</v>
      </c>
      <c r="G8297" s="0" t="n">
        <f aca="false">C8297*Assumptions!$C$15</f>
        <v>0</v>
      </c>
      <c r="H8297" s="0" t="n">
        <f aca="false">MIN(F8297,G8297)</f>
        <v>0</v>
      </c>
      <c r="I8297" s="0" t="n">
        <f aca="false">IF(C8297=1,MIN(G8297-H8297,Assumptions!$C$13,P8296),0)</f>
        <v>0</v>
      </c>
      <c r="J8297" s="0" t="n">
        <f aca="false">H8297+I8297</f>
        <v>0</v>
      </c>
      <c r="K8297" s="0" t="n">
        <f aca="false">MIN(IF(C8297=1,F8297-H8297,F8297),Assumptions!$C$13,MAX(0,($B$5-P8296)/$B$6))</f>
        <v>3.6661124</v>
      </c>
      <c r="L8297" s="0" t="n">
        <f aca="false">IF(C8297=1,0,MIN(F8297-K8297,Assumptions!$C$15,MAX(0,$B$10-O8296-M8297)))</f>
        <v>0</v>
      </c>
      <c r="M8297" s="0" t="n">
        <f aca="false">'Profiles 8760'!H8286</f>
        <v>16000</v>
      </c>
      <c r="N8297" s="0" t="n">
        <f aca="false">J8297+L8297</f>
        <v>0</v>
      </c>
      <c r="O8297" s="0" t="n">
        <f aca="false">O8296+N8297</f>
        <v>755381.5110696</v>
      </c>
      <c r="P8297" s="0" t="n">
        <f aca="false">MIN($B$5,P8296+K8297*$B$6-I8297)</f>
        <v>178.38097191552</v>
      </c>
      <c r="Q8297" s="0" t="n">
        <f aca="false">MAX(0,F8297-H8297-K8297-L8297)</f>
        <v>0</v>
      </c>
    </row>
    <row r="8298" customFormat="false" ht="15" hidden="false" customHeight="false" outlineLevel="0" collapsed="false">
      <c r="A8298" s="0" t="n">
        <f aca="false">'Profiles 8760'!A8287</f>
        <v>8285</v>
      </c>
      <c r="B8298" s="0" t="n">
        <f aca="false">'Profiles 8760'!B8287</f>
        <v>12</v>
      </c>
      <c r="C8298" s="0" t="n">
        <f aca="false">'Profiles 8760'!E8287</f>
        <v>0</v>
      </c>
      <c r="D8298" s="0" t="n">
        <f aca="false">'Profiles 8760'!F8287</f>
        <v>0</v>
      </c>
      <c r="E8298" s="0" t="n">
        <f aca="false">'Profiles 8760'!G8287</f>
        <v>0.060879</v>
      </c>
      <c r="F8298" s="0" t="n">
        <f aca="false">D8298*Assumptions!$C$11*$B$7+E8298*Assumptions!$C$12*$B$8</f>
        <v>2.4899511</v>
      </c>
      <c r="G8298" s="0" t="n">
        <f aca="false">C8298*Assumptions!$C$15</f>
        <v>0</v>
      </c>
      <c r="H8298" s="0" t="n">
        <f aca="false">MIN(F8298,G8298)</f>
        <v>0</v>
      </c>
      <c r="I8298" s="0" t="n">
        <f aca="false">IF(C8298=1,MIN(G8298-H8298,Assumptions!$C$13,P8297),0)</f>
        <v>0</v>
      </c>
      <c r="J8298" s="0" t="n">
        <f aca="false">H8298+I8298</f>
        <v>0</v>
      </c>
      <c r="K8298" s="0" t="n">
        <f aca="false">MIN(IF(C8298=1,F8298-H8298,F8298),Assumptions!$C$13,MAX(0,($B$5-P8297)/$B$6))</f>
        <v>2.4899511</v>
      </c>
      <c r="L8298" s="0" t="n">
        <f aca="false">IF(C8298=1,0,MIN(F8298-K8298,Assumptions!$C$15,MAX(0,$B$10-O8297-M8298)))</f>
        <v>0</v>
      </c>
      <c r="M8298" s="0" t="n">
        <f aca="false">'Profiles 8760'!H8287</f>
        <v>16000</v>
      </c>
      <c r="N8298" s="0" t="n">
        <f aca="false">J8298+L8298</f>
        <v>0</v>
      </c>
      <c r="O8298" s="0" t="n">
        <f aca="false">O8297+N8298</f>
        <v>755381.5110696</v>
      </c>
      <c r="P8298" s="0" t="n">
        <f aca="false">MIN($B$5,P8297+K8298*$B$6-I8298)</f>
        <v>180.539261529</v>
      </c>
      <c r="Q8298" s="0" t="n">
        <f aca="false">MAX(0,F8298-H8298-K8298-L8298)</f>
        <v>0</v>
      </c>
    </row>
    <row r="8299" customFormat="false" ht="15" hidden="false" customHeight="false" outlineLevel="0" collapsed="false">
      <c r="A8299" s="0" t="n">
        <f aca="false">'Profiles 8760'!A8288</f>
        <v>8286</v>
      </c>
      <c r="B8299" s="0" t="n">
        <f aca="false">'Profiles 8760'!B8288</f>
        <v>12</v>
      </c>
      <c r="C8299" s="0" t="n">
        <f aca="false">'Profiles 8760'!E8288</f>
        <v>0</v>
      </c>
      <c r="D8299" s="0" t="n">
        <f aca="false">'Profiles 8760'!F8288</f>
        <v>0</v>
      </c>
      <c r="E8299" s="0" t="n">
        <f aca="false">'Profiles 8760'!G8288</f>
        <v>0.074928</v>
      </c>
      <c r="F8299" s="0" t="n">
        <f aca="false">D8299*Assumptions!$C$11*$B$7+E8299*Assumptions!$C$12*$B$8</f>
        <v>3.0645552</v>
      </c>
      <c r="G8299" s="0" t="n">
        <f aca="false">C8299*Assumptions!$C$15</f>
        <v>0</v>
      </c>
      <c r="H8299" s="0" t="n">
        <f aca="false">MIN(F8299,G8299)</f>
        <v>0</v>
      </c>
      <c r="I8299" s="0" t="n">
        <f aca="false">IF(C8299=1,MIN(G8299-H8299,Assumptions!$C$13,P8298),0)</f>
        <v>0</v>
      </c>
      <c r="J8299" s="0" t="n">
        <f aca="false">H8299+I8299</f>
        <v>0</v>
      </c>
      <c r="K8299" s="0" t="n">
        <f aca="false">MIN(IF(C8299=1,F8299-H8299,F8299),Assumptions!$C$13,MAX(0,($B$5-P8298)/$B$6))</f>
        <v>3.0645552</v>
      </c>
      <c r="L8299" s="0" t="n">
        <f aca="false">IF(C8299=1,0,MIN(F8299-K8299,Assumptions!$C$15,MAX(0,$B$10-O8298-M8299)))</f>
        <v>0</v>
      </c>
      <c r="M8299" s="0" t="n">
        <f aca="false">'Profiles 8760'!H8288</f>
        <v>16000</v>
      </c>
      <c r="N8299" s="0" t="n">
        <f aca="false">J8299+L8299</f>
        <v>0</v>
      </c>
      <c r="O8299" s="0" t="n">
        <f aca="false">O8298+N8299</f>
        <v>755381.5110696</v>
      </c>
      <c r="P8299" s="0" t="n">
        <f aca="false">MIN($B$5,P8298+K8299*$B$6-I8299)</f>
        <v>183.19561797636</v>
      </c>
      <c r="Q8299" s="0" t="n">
        <f aca="false">MAX(0,F8299-H8299-K8299-L8299)</f>
        <v>0</v>
      </c>
    </row>
    <row r="8300" customFormat="false" ht="15" hidden="false" customHeight="false" outlineLevel="0" collapsed="false">
      <c r="A8300" s="0" t="n">
        <f aca="false">'Profiles 8760'!A8289</f>
        <v>8287</v>
      </c>
      <c r="B8300" s="0" t="n">
        <f aca="false">'Profiles 8760'!B8289</f>
        <v>12</v>
      </c>
      <c r="C8300" s="0" t="n">
        <f aca="false">'Profiles 8760'!E8289</f>
        <v>0</v>
      </c>
      <c r="D8300" s="0" t="n">
        <f aca="false">'Profiles 8760'!F8289</f>
        <v>0</v>
      </c>
      <c r="E8300" s="0" t="n">
        <f aca="false">'Profiles 8760'!G8289</f>
        <v>0.07583</v>
      </c>
      <c r="F8300" s="0" t="n">
        <f aca="false">D8300*Assumptions!$C$11*$B$7+E8300*Assumptions!$C$12*$B$8</f>
        <v>3.101447</v>
      </c>
      <c r="G8300" s="0" t="n">
        <f aca="false">C8300*Assumptions!$C$15</f>
        <v>0</v>
      </c>
      <c r="H8300" s="0" t="n">
        <f aca="false">MIN(F8300,G8300)</f>
        <v>0</v>
      </c>
      <c r="I8300" s="0" t="n">
        <f aca="false">IF(C8300=1,MIN(G8300-H8300,Assumptions!$C$13,P8299),0)</f>
        <v>0</v>
      </c>
      <c r="J8300" s="0" t="n">
        <f aca="false">H8300+I8300</f>
        <v>0</v>
      </c>
      <c r="K8300" s="0" t="n">
        <f aca="false">MIN(IF(C8300=1,F8300-H8300,F8300),Assumptions!$C$13,MAX(0,($B$5-P8299)/$B$6))</f>
        <v>3.101447</v>
      </c>
      <c r="L8300" s="0" t="n">
        <f aca="false">IF(C8300=1,0,MIN(F8300-K8300,Assumptions!$C$15,MAX(0,$B$10-O8299-M8300)))</f>
        <v>0</v>
      </c>
      <c r="M8300" s="0" t="n">
        <f aca="false">'Profiles 8760'!H8289</f>
        <v>16000</v>
      </c>
      <c r="N8300" s="0" t="n">
        <f aca="false">J8300+L8300</f>
        <v>0</v>
      </c>
      <c r="O8300" s="0" t="n">
        <f aca="false">O8299+N8300</f>
        <v>755381.5110696</v>
      </c>
      <c r="P8300" s="0" t="n">
        <f aca="false">MIN($B$5,P8299+K8300*$B$6-I8300)</f>
        <v>185.88395223596</v>
      </c>
      <c r="Q8300" s="0" t="n">
        <f aca="false">MAX(0,F8300-H8300-K8300-L8300)</f>
        <v>0</v>
      </c>
    </row>
    <row r="8301" customFormat="false" ht="15" hidden="false" customHeight="false" outlineLevel="0" collapsed="false">
      <c r="A8301" s="0" t="n">
        <f aca="false">'Profiles 8760'!A8290</f>
        <v>8288</v>
      </c>
      <c r="B8301" s="0" t="n">
        <f aca="false">'Profiles 8760'!B8290</f>
        <v>12</v>
      </c>
      <c r="C8301" s="0" t="n">
        <f aca="false">'Profiles 8760'!E8290</f>
        <v>1</v>
      </c>
      <c r="D8301" s="0" t="n">
        <f aca="false">'Profiles 8760'!F8290</f>
        <v>0.042696</v>
      </c>
      <c r="E8301" s="0" t="n">
        <f aca="false">'Profiles 8760'!G8290</f>
        <v>0.084935</v>
      </c>
      <c r="F8301" s="0" t="n">
        <f aca="false">D8301*Assumptions!$C$11*$B$7+E8301*Assumptions!$C$12*$B$8</f>
        <v>15.8044463</v>
      </c>
      <c r="G8301" s="0" t="n">
        <f aca="false">C8301*Assumptions!$C$15</f>
        <v>200</v>
      </c>
      <c r="H8301" s="0" t="n">
        <f aca="false">MIN(F8301,G8301)</f>
        <v>15.8044463</v>
      </c>
      <c r="I8301" s="0" t="n">
        <f aca="false">IF(C8301=1,MIN(G8301-H8301,Assumptions!$C$13,P8300),0)</f>
        <v>180</v>
      </c>
      <c r="J8301" s="0" t="n">
        <f aca="false">H8301+I8301</f>
        <v>195.8044463</v>
      </c>
      <c r="K8301" s="0" t="n">
        <f aca="false">MIN(IF(C8301=1,F8301-H8301,F8301),Assumptions!$C$13,MAX(0,($B$5-P8300)/$B$6))</f>
        <v>0</v>
      </c>
      <c r="L8301" s="0" t="n">
        <f aca="false">IF(C8301=1,0,MIN(F8301-K8301,Assumptions!$C$15,MAX(0,$B$10-O8300-M8301)))</f>
        <v>0</v>
      </c>
      <c r="M8301" s="0" t="n">
        <f aca="false">'Profiles 8760'!H8290</f>
        <v>15800</v>
      </c>
      <c r="N8301" s="0" t="n">
        <f aca="false">J8301+L8301</f>
        <v>195.8044463</v>
      </c>
      <c r="O8301" s="0" t="n">
        <f aca="false">O8300+N8301</f>
        <v>755577.3155159</v>
      </c>
      <c r="P8301" s="0" t="n">
        <f aca="false">MIN($B$5,P8300+K8301*$B$6-I8301)</f>
        <v>5.88395223596001</v>
      </c>
      <c r="Q8301" s="0" t="n">
        <f aca="false">MAX(0,F8301-H8301-K8301-L8301)</f>
        <v>0</v>
      </c>
    </row>
    <row r="8302" customFormat="false" ht="15" hidden="false" customHeight="false" outlineLevel="0" collapsed="false">
      <c r="A8302" s="0" t="n">
        <f aca="false">'Profiles 8760'!A8291</f>
        <v>8289</v>
      </c>
      <c r="B8302" s="0" t="n">
        <f aca="false">'Profiles 8760'!B8291</f>
        <v>12</v>
      </c>
      <c r="C8302" s="0" t="n">
        <f aca="false">'Profiles 8760'!E8291</f>
        <v>1</v>
      </c>
      <c r="D8302" s="0" t="n">
        <f aca="false">'Profiles 8760'!F8291</f>
        <v>0.299424</v>
      </c>
      <c r="E8302" s="0" t="n">
        <f aca="false">'Profiles 8760'!G8291</f>
        <v>0.110603</v>
      </c>
      <c r="F8302" s="0" t="n">
        <f aca="false">D8302*Assumptions!$C$11*$B$7+E8302*Assumptions!$C$12*$B$8</f>
        <v>90.9973139</v>
      </c>
      <c r="G8302" s="0" t="n">
        <f aca="false">C8302*Assumptions!$C$15</f>
        <v>200</v>
      </c>
      <c r="H8302" s="0" t="n">
        <f aca="false">MIN(F8302,G8302)</f>
        <v>90.9973139</v>
      </c>
      <c r="I8302" s="0" t="n">
        <f aca="false">IF(C8302=1,MIN(G8302-H8302,Assumptions!$C$13,P8301),0)</f>
        <v>5.88395223596001</v>
      </c>
      <c r="J8302" s="0" t="n">
        <f aca="false">H8302+I8302</f>
        <v>96.88126613596</v>
      </c>
      <c r="K8302" s="0" t="n">
        <f aca="false">MIN(IF(C8302=1,F8302-H8302,F8302),Assumptions!$C$13,MAX(0,($B$5-P8301)/$B$6))</f>
        <v>0</v>
      </c>
      <c r="L8302" s="0" t="n">
        <f aca="false">IF(C8302=1,0,MIN(F8302-K8302,Assumptions!$C$15,MAX(0,$B$10-O8301-M8302)))</f>
        <v>0</v>
      </c>
      <c r="M8302" s="0" t="n">
        <f aca="false">'Profiles 8760'!H8291</f>
        <v>15600</v>
      </c>
      <c r="N8302" s="0" t="n">
        <f aca="false">J8302+L8302</f>
        <v>96.88126613596</v>
      </c>
      <c r="O8302" s="0" t="n">
        <f aca="false">O8301+N8302</f>
        <v>755674.196782036</v>
      </c>
      <c r="P8302" s="0" t="n">
        <f aca="false">MIN($B$5,P8301+K8302*$B$6-I8302)</f>
        <v>0</v>
      </c>
      <c r="Q8302" s="0" t="n">
        <f aca="false">MAX(0,F8302-H8302-K8302-L8302)</f>
        <v>0</v>
      </c>
    </row>
    <row r="8303" customFormat="false" ht="15" hidden="false" customHeight="false" outlineLevel="0" collapsed="false">
      <c r="A8303" s="0" t="n">
        <f aca="false">'Profiles 8760'!A8292</f>
        <v>8290</v>
      </c>
      <c r="B8303" s="0" t="n">
        <f aca="false">'Profiles 8760'!B8292</f>
        <v>12</v>
      </c>
      <c r="C8303" s="0" t="n">
        <f aca="false">'Profiles 8760'!E8292</f>
        <v>0</v>
      </c>
      <c r="D8303" s="0" t="n">
        <f aca="false">'Profiles 8760'!F8292</f>
        <v>0.601511</v>
      </c>
      <c r="E8303" s="0" t="n">
        <f aca="false">'Profiles 8760'!G8292</f>
        <v>0.105691</v>
      </c>
      <c r="F8303" s="0" t="n">
        <f aca="false">D8303*Assumptions!$C$11*$B$7+E8303*Assumptions!$C$12*$B$8</f>
        <v>178.0391387</v>
      </c>
      <c r="G8303" s="0" t="n">
        <f aca="false">C8303*Assumptions!$C$15</f>
        <v>0</v>
      </c>
      <c r="H8303" s="0" t="n">
        <f aca="false">MIN(F8303,G8303)</f>
        <v>0</v>
      </c>
      <c r="I8303" s="0" t="n">
        <f aca="false">IF(C8303=1,MIN(G8303-H8303,Assumptions!$C$13,P8302),0)</f>
        <v>0</v>
      </c>
      <c r="J8303" s="0" t="n">
        <f aca="false">H8303+I8303</f>
        <v>0</v>
      </c>
      <c r="K8303" s="0" t="n">
        <f aca="false">MIN(IF(C8303=1,F8303-H8303,F8303),Assumptions!$C$13,MAX(0,($B$5-P8302)/$B$6))</f>
        <v>178.0391387</v>
      </c>
      <c r="L8303" s="0" t="n">
        <f aca="false">IF(C8303=1,0,MIN(F8303-K8303,Assumptions!$C$15,MAX(0,$B$10-O8302-M8303)))</f>
        <v>0</v>
      </c>
      <c r="M8303" s="0" t="n">
        <f aca="false">'Profiles 8760'!H8292</f>
        <v>15600</v>
      </c>
      <c r="N8303" s="0" t="n">
        <f aca="false">J8303+L8303</f>
        <v>0</v>
      </c>
      <c r="O8303" s="0" t="n">
        <f aca="false">O8302+N8303</f>
        <v>755674.196782036</v>
      </c>
      <c r="P8303" s="0" t="n">
        <f aca="false">MIN($B$5,P8302+K8303*$B$6-I8303)</f>
        <v>154.32432542516</v>
      </c>
      <c r="Q8303" s="0" t="n">
        <f aca="false">MAX(0,F8303-H8303-K8303-L8303)</f>
        <v>0</v>
      </c>
    </row>
    <row r="8304" customFormat="false" ht="15" hidden="false" customHeight="false" outlineLevel="0" collapsed="false">
      <c r="A8304" s="0" t="n">
        <f aca="false">'Profiles 8760'!A8293</f>
        <v>8291</v>
      </c>
      <c r="B8304" s="0" t="n">
        <f aca="false">'Profiles 8760'!B8293</f>
        <v>12</v>
      </c>
      <c r="C8304" s="0" t="n">
        <f aca="false">'Profiles 8760'!E8293</f>
        <v>0</v>
      </c>
      <c r="D8304" s="0" t="n">
        <f aca="false">'Profiles 8760'!F8293</f>
        <v>0.871742</v>
      </c>
      <c r="E8304" s="0" t="n">
        <f aca="false">'Profiles 8760'!G8293</f>
        <v>0.110007</v>
      </c>
      <c r="F8304" s="0" t="n">
        <f aca="false">D8304*Assumptions!$C$11*$B$7+E8304*Assumptions!$C$12*$B$8</f>
        <v>256.2583759</v>
      </c>
      <c r="G8304" s="0" t="n">
        <f aca="false">C8304*Assumptions!$C$15</f>
        <v>0</v>
      </c>
      <c r="H8304" s="0" t="n">
        <f aca="false">MIN(F8304,G8304)</f>
        <v>0</v>
      </c>
      <c r="I8304" s="0" t="n">
        <f aca="false">IF(C8304=1,MIN(G8304-H8304,Assumptions!$C$13,P8303),0)</f>
        <v>0</v>
      </c>
      <c r="J8304" s="0" t="n">
        <f aca="false">H8304+I8304</f>
        <v>0</v>
      </c>
      <c r="K8304" s="0" t="n">
        <f aca="false">MIN(IF(C8304=1,F8304-H8304,F8304),Assumptions!$C$13,MAX(0,($B$5-P8303)/$B$6))</f>
        <v>180</v>
      </c>
      <c r="L8304" s="0" t="n">
        <f aca="false">IF(C8304=1,0,MIN(F8304-K8304,Assumptions!$C$15,MAX(0,$B$10-O8303-M8304)))</f>
        <v>76.2583759</v>
      </c>
      <c r="M8304" s="0" t="n">
        <f aca="false">'Profiles 8760'!H8293</f>
        <v>15600</v>
      </c>
      <c r="N8304" s="0" t="n">
        <f aca="false">J8304+L8304</f>
        <v>76.2583759</v>
      </c>
      <c r="O8304" s="0" t="n">
        <f aca="false">O8303+N8304</f>
        <v>755750.455157936</v>
      </c>
      <c r="P8304" s="0" t="n">
        <f aca="false">MIN($B$5,P8303+K8304*$B$6-I8304)</f>
        <v>310.34832542516</v>
      </c>
      <c r="Q8304" s="0" t="n">
        <f aca="false">MAX(0,F8304-H8304-K8304-L8304)</f>
        <v>0</v>
      </c>
    </row>
    <row r="8305" customFormat="false" ht="15" hidden="false" customHeight="false" outlineLevel="0" collapsed="false">
      <c r="A8305" s="0" t="n">
        <f aca="false">'Profiles 8760'!A8294</f>
        <v>8292</v>
      </c>
      <c r="B8305" s="0" t="n">
        <f aca="false">'Profiles 8760'!B8294</f>
        <v>12</v>
      </c>
      <c r="C8305" s="0" t="n">
        <f aca="false">'Profiles 8760'!E8294</f>
        <v>0</v>
      </c>
      <c r="D8305" s="0" t="n">
        <f aca="false">'Profiles 8760'!F8294</f>
        <v>1</v>
      </c>
      <c r="E8305" s="0" t="n">
        <f aca="false">'Profiles 8760'!G8294</f>
        <v>0.115732</v>
      </c>
      <c r="F8305" s="0" t="n">
        <f aca="false">D8305*Assumptions!$C$11*$B$7+E8305*Assumptions!$C$12*$B$8</f>
        <v>293.5334388</v>
      </c>
      <c r="G8305" s="0" t="n">
        <f aca="false">C8305*Assumptions!$C$15</f>
        <v>0</v>
      </c>
      <c r="H8305" s="0" t="n">
        <f aca="false">MIN(F8305,G8305)</f>
        <v>0</v>
      </c>
      <c r="I8305" s="0" t="n">
        <f aca="false">IF(C8305=1,MIN(G8305-H8305,Assumptions!$C$13,P8304),0)</f>
        <v>0</v>
      </c>
      <c r="J8305" s="0" t="n">
        <f aca="false">H8305+I8305</f>
        <v>0</v>
      </c>
      <c r="K8305" s="0" t="n">
        <f aca="false">MIN(IF(C8305=1,F8305-H8305,F8305),Assumptions!$C$13,MAX(0,($B$5-P8304)/$B$6))</f>
        <v>180</v>
      </c>
      <c r="L8305" s="0" t="n">
        <f aca="false">IF(C8305=1,0,MIN(F8305-K8305,Assumptions!$C$15,MAX(0,$B$10-O8304-M8305)))</f>
        <v>57.5448420640314</v>
      </c>
      <c r="M8305" s="0" t="n">
        <f aca="false">'Profiles 8760'!H8294</f>
        <v>15600</v>
      </c>
      <c r="N8305" s="0" t="n">
        <f aca="false">J8305+L8305</f>
        <v>57.5448420640314</v>
      </c>
      <c r="O8305" s="0" t="n">
        <f aca="false">O8304+N8305</f>
        <v>755808</v>
      </c>
      <c r="P8305" s="0" t="n">
        <f aca="false">MIN($B$5,P8304+K8305*$B$6-I8305)</f>
        <v>466.37232542516</v>
      </c>
      <c r="Q8305" s="0" t="n">
        <f aca="false">MAX(0,F8305-H8305-K8305-L8305)</f>
        <v>55.9885967359686</v>
      </c>
    </row>
    <row r="8306" customFormat="false" ht="15" hidden="false" customHeight="false" outlineLevel="0" collapsed="false">
      <c r="A8306" s="0" t="n">
        <f aca="false">'Profiles 8760'!A8295</f>
        <v>8293</v>
      </c>
      <c r="B8306" s="0" t="n">
        <f aca="false">'Profiles 8760'!B8295</f>
        <v>12</v>
      </c>
      <c r="C8306" s="0" t="n">
        <f aca="false">'Profiles 8760'!E8295</f>
        <v>0</v>
      </c>
      <c r="D8306" s="0" t="n">
        <f aca="false">'Profiles 8760'!F8295</f>
        <v>1</v>
      </c>
      <c r="E8306" s="0" t="n">
        <f aca="false">'Profiles 8760'!G8295</f>
        <v>0.107051</v>
      </c>
      <c r="F8306" s="0" t="n">
        <f aca="false">D8306*Assumptions!$C$11*$B$7+E8306*Assumptions!$C$12*$B$8</f>
        <v>293.1783859</v>
      </c>
      <c r="G8306" s="0" t="n">
        <f aca="false">C8306*Assumptions!$C$15</f>
        <v>0</v>
      </c>
      <c r="H8306" s="0" t="n">
        <f aca="false">MIN(F8306,G8306)</f>
        <v>0</v>
      </c>
      <c r="I8306" s="0" t="n">
        <f aca="false">IF(C8306=1,MIN(G8306-H8306,Assumptions!$C$13,P8305),0)</f>
        <v>0</v>
      </c>
      <c r="J8306" s="0" t="n">
        <f aca="false">H8306+I8306</f>
        <v>0</v>
      </c>
      <c r="K8306" s="0" t="n">
        <f aca="false">MIN(IF(C8306=1,F8306-H8306,F8306),Assumptions!$C$13,MAX(0,($B$5-P8305)/$B$6))</f>
        <v>51.2663527628519</v>
      </c>
      <c r="L8306" s="0" t="n">
        <f aca="false">IF(C8306=1,0,MIN(F8306-K8306,Assumptions!$C$15,MAX(0,$B$10-O8305-M8306)))</f>
        <v>0</v>
      </c>
      <c r="M8306" s="0" t="n">
        <f aca="false">'Profiles 8760'!H8295</f>
        <v>15600</v>
      </c>
      <c r="N8306" s="0" t="n">
        <f aca="false">J8306+L8306</f>
        <v>0</v>
      </c>
      <c r="O8306" s="0" t="n">
        <f aca="false">O8305+N8306</f>
        <v>755808</v>
      </c>
      <c r="P8306" s="0" t="n">
        <f aca="false">MIN($B$5,P8305+K8306*$B$6-I8306)</f>
        <v>510.81</v>
      </c>
      <c r="Q8306" s="0" t="n">
        <f aca="false">MAX(0,F8306-H8306-K8306-L8306)</f>
        <v>241.912033137148</v>
      </c>
    </row>
    <row r="8307" customFormat="false" ht="15" hidden="false" customHeight="false" outlineLevel="0" collapsed="false">
      <c r="A8307" s="0" t="n">
        <f aca="false">'Profiles 8760'!A8296</f>
        <v>8294</v>
      </c>
      <c r="B8307" s="0" t="n">
        <f aca="false">'Profiles 8760'!B8296</f>
        <v>12</v>
      </c>
      <c r="C8307" s="0" t="n">
        <f aca="false">'Profiles 8760'!E8296</f>
        <v>0</v>
      </c>
      <c r="D8307" s="0" t="n">
        <f aca="false">'Profiles 8760'!F8296</f>
        <v>1</v>
      </c>
      <c r="E8307" s="0" t="n">
        <f aca="false">'Profiles 8760'!G8296</f>
        <v>0.102548</v>
      </c>
      <c r="F8307" s="0" t="n">
        <f aca="false">D8307*Assumptions!$C$11*$B$7+E8307*Assumptions!$C$12*$B$8</f>
        <v>292.9942132</v>
      </c>
      <c r="G8307" s="0" t="n">
        <f aca="false">C8307*Assumptions!$C$15</f>
        <v>0</v>
      </c>
      <c r="H8307" s="0" t="n">
        <f aca="false">MIN(F8307,G8307)</f>
        <v>0</v>
      </c>
      <c r="I8307" s="0" t="n">
        <f aca="false">IF(C8307=1,MIN(G8307-H8307,Assumptions!$C$13,P8306),0)</f>
        <v>0</v>
      </c>
      <c r="J8307" s="0" t="n">
        <f aca="false">H8307+I8307</f>
        <v>0</v>
      </c>
      <c r="K8307" s="0" t="n">
        <f aca="false">MIN(IF(C8307=1,F8307-H8307,F8307),Assumptions!$C$13,MAX(0,($B$5-P8306)/$B$6))</f>
        <v>0</v>
      </c>
      <c r="L8307" s="0" t="n">
        <f aca="false">IF(C8307=1,0,MIN(F8307-K8307,Assumptions!$C$15,MAX(0,$B$10-O8306-M8307)))</f>
        <v>0</v>
      </c>
      <c r="M8307" s="0" t="n">
        <f aca="false">'Profiles 8760'!H8296</f>
        <v>15600</v>
      </c>
      <c r="N8307" s="0" t="n">
        <f aca="false">J8307+L8307</f>
        <v>0</v>
      </c>
      <c r="O8307" s="0" t="n">
        <f aca="false">O8306+N8307</f>
        <v>755808</v>
      </c>
      <c r="P8307" s="0" t="n">
        <f aca="false">MIN($B$5,P8306+K8307*$B$6-I8307)</f>
        <v>510.81</v>
      </c>
      <c r="Q8307" s="0" t="n">
        <f aca="false">MAX(0,F8307-H8307-K8307-L8307)</f>
        <v>292.9942132</v>
      </c>
    </row>
    <row r="8308" customFormat="false" ht="15" hidden="false" customHeight="false" outlineLevel="0" collapsed="false">
      <c r="A8308" s="0" t="n">
        <f aca="false">'Profiles 8760'!A8297</f>
        <v>8295</v>
      </c>
      <c r="B8308" s="0" t="n">
        <f aca="false">'Profiles 8760'!B8297</f>
        <v>12</v>
      </c>
      <c r="C8308" s="0" t="n">
        <f aca="false">'Profiles 8760'!E8297</f>
        <v>0</v>
      </c>
      <c r="D8308" s="0" t="n">
        <f aca="false">'Profiles 8760'!F8297</f>
        <v>0.871742</v>
      </c>
      <c r="E8308" s="0" t="n">
        <f aca="false">'Profiles 8760'!G8297</f>
        <v>0.1132</v>
      </c>
      <c r="F8308" s="0" t="n">
        <f aca="false">D8308*Assumptions!$C$11*$B$7+E8308*Assumptions!$C$12*$B$8</f>
        <v>256.3889696</v>
      </c>
      <c r="G8308" s="0" t="n">
        <f aca="false">C8308*Assumptions!$C$15</f>
        <v>0</v>
      </c>
      <c r="H8308" s="0" t="n">
        <f aca="false">MIN(F8308,G8308)</f>
        <v>0</v>
      </c>
      <c r="I8308" s="0" t="n">
        <f aca="false">IF(C8308=1,MIN(G8308-H8308,Assumptions!$C$13,P8307),0)</f>
        <v>0</v>
      </c>
      <c r="J8308" s="0" t="n">
        <f aca="false">H8308+I8308</f>
        <v>0</v>
      </c>
      <c r="K8308" s="0" t="n">
        <f aca="false">MIN(IF(C8308=1,F8308-H8308,F8308),Assumptions!$C$13,MAX(0,($B$5-P8307)/$B$6))</f>
        <v>0</v>
      </c>
      <c r="L8308" s="0" t="n">
        <f aca="false">IF(C8308=1,0,MIN(F8308-K8308,Assumptions!$C$15,MAX(0,$B$10-O8307-M8308)))</f>
        <v>0</v>
      </c>
      <c r="M8308" s="0" t="n">
        <f aca="false">'Profiles 8760'!H8297</f>
        <v>15600</v>
      </c>
      <c r="N8308" s="0" t="n">
        <f aca="false">J8308+L8308</f>
        <v>0</v>
      </c>
      <c r="O8308" s="0" t="n">
        <f aca="false">O8307+N8308</f>
        <v>755808</v>
      </c>
      <c r="P8308" s="0" t="n">
        <f aca="false">MIN($B$5,P8307+K8308*$B$6-I8308)</f>
        <v>510.81</v>
      </c>
      <c r="Q8308" s="0" t="n">
        <f aca="false">MAX(0,F8308-H8308-K8308-L8308)</f>
        <v>256.3889696</v>
      </c>
    </row>
    <row r="8309" customFormat="false" ht="15" hidden="false" customHeight="false" outlineLevel="0" collapsed="false">
      <c r="A8309" s="0" t="n">
        <f aca="false">'Profiles 8760'!A8298</f>
        <v>8296</v>
      </c>
      <c r="B8309" s="0" t="n">
        <f aca="false">'Profiles 8760'!B8298</f>
        <v>12</v>
      </c>
      <c r="C8309" s="0" t="n">
        <f aca="false">'Profiles 8760'!E8298</f>
        <v>0</v>
      </c>
      <c r="D8309" s="0" t="n">
        <f aca="false">'Profiles 8760'!F8298</f>
        <v>0.601511</v>
      </c>
      <c r="E8309" s="0" t="n">
        <f aca="false">'Profiles 8760'!G8298</f>
        <v>0.08147</v>
      </c>
      <c r="F8309" s="0" t="n">
        <f aca="false">D8309*Assumptions!$C$11*$B$7+E8309*Assumptions!$C$12*$B$8</f>
        <v>177.0484998</v>
      </c>
      <c r="G8309" s="0" t="n">
        <f aca="false">C8309*Assumptions!$C$15</f>
        <v>0</v>
      </c>
      <c r="H8309" s="0" t="n">
        <f aca="false">MIN(F8309,G8309)</f>
        <v>0</v>
      </c>
      <c r="I8309" s="0" t="n">
        <f aca="false">IF(C8309=1,MIN(G8309-H8309,Assumptions!$C$13,P8308),0)</f>
        <v>0</v>
      </c>
      <c r="J8309" s="0" t="n">
        <f aca="false">H8309+I8309</f>
        <v>0</v>
      </c>
      <c r="K8309" s="0" t="n">
        <f aca="false">MIN(IF(C8309=1,F8309-H8309,F8309),Assumptions!$C$13,MAX(0,($B$5-P8308)/$B$6))</f>
        <v>0</v>
      </c>
      <c r="L8309" s="0" t="n">
        <f aca="false">IF(C8309=1,0,MIN(F8309-K8309,Assumptions!$C$15,MAX(0,$B$10-O8308-M8309)))</f>
        <v>0</v>
      </c>
      <c r="M8309" s="0" t="n">
        <f aca="false">'Profiles 8760'!H8298</f>
        <v>15600</v>
      </c>
      <c r="N8309" s="0" t="n">
        <f aca="false">J8309+L8309</f>
        <v>0</v>
      </c>
      <c r="O8309" s="0" t="n">
        <f aca="false">O8308+N8309</f>
        <v>755808</v>
      </c>
      <c r="P8309" s="0" t="n">
        <f aca="false">MIN($B$5,P8308+K8309*$B$6-I8309)</f>
        <v>510.81</v>
      </c>
      <c r="Q8309" s="0" t="n">
        <f aca="false">MAX(0,F8309-H8309-K8309-L8309)</f>
        <v>177.0484998</v>
      </c>
    </row>
    <row r="8310" customFormat="false" ht="15" hidden="false" customHeight="false" outlineLevel="0" collapsed="false">
      <c r="A8310" s="0" t="n">
        <f aca="false">'Profiles 8760'!A8299</f>
        <v>8297</v>
      </c>
      <c r="B8310" s="0" t="n">
        <f aca="false">'Profiles 8760'!B8299</f>
        <v>12</v>
      </c>
      <c r="C8310" s="0" t="n">
        <f aca="false">'Profiles 8760'!E8299</f>
        <v>0</v>
      </c>
      <c r="D8310" s="0" t="n">
        <f aca="false">'Profiles 8760'!F8299</f>
        <v>0.299424</v>
      </c>
      <c r="E8310" s="0" t="n">
        <f aca="false">'Profiles 8760'!G8299</f>
        <v>0.087855</v>
      </c>
      <c r="F8310" s="0" t="n">
        <f aca="false">D8310*Assumptions!$C$11*$B$7+E8310*Assumptions!$C$12*$B$8</f>
        <v>90.0669207</v>
      </c>
      <c r="G8310" s="0" t="n">
        <f aca="false">C8310*Assumptions!$C$15</f>
        <v>0</v>
      </c>
      <c r="H8310" s="0" t="n">
        <f aca="false">MIN(F8310,G8310)</f>
        <v>0</v>
      </c>
      <c r="I8310" s="0" t="n">
        <f aca="false">IF(C8310=1,MIN(G8310-H8310,Assumptions!$C$13,P8309),0)</f>
        <v>0</v>
      </c>
      <c r="J8310" s="0" t="n">
        <f aca="false">H8310+I8310</f>
        <v>0</v>
      </c>
      <c r="K8310" s="0" t="n">
        <f aca="false">MIN(IF(C8310=1,F8310-H8310,F8310),Assumptions!$C$13,MAX(0,($B$5-P8309)/$B$6))</f>
        <v>0</v>
      </c>
      <c r="L8310" s="0" t="n">
        <f aca="false">IF(C8310=1,0,MIN(F8310-K8310,Assumptions!$C$15,MAX(0,$B$10-O8309-M8310)))</f>
        <v>0</v>
      </c>
      <c r="M8310" s="0" t="n">
        <f aca="false">'Profiles 8760'!H8299</f>
        <v>15600</v>
      </c>
      <c r="N8310" s="0" t="n">
        <f aca="false">J8310+L8310</f>
        <v>0</v>
      </c>
      <c r="O8310" s="0" t="n">
        <f aca="false">O8309+N8310</f>
        <v>755808</v>
      </c>
      <c r="P8310" s="0" t="n">
        <f aca="false">MIN($B$5,P8309+K8310*$B$6-I8310)</f>
        <v>510.81</v>
      </c>
      <c r="Q8310" s="0" t="n">
        <f aca="false">MAX(0,F8310-H8310-K8310-L8310)</f>
        <v>90.0669207</v>
      </c>
    </row>
    <row r="8311" customFormat="false" ht="15" hidden="false" customHeight="false" outlineLevel="0" collapsed="false">
      <c r="A8311" s="0" t="n">
        <f aca="false">'Profiles 8760'!A8300</f>
        <v>8298</v>
      </c>
      <c r="B8311" s="0" t="n">
        <f aca="false">'Profiles 8760'!B8300</f>
        <v>12</v>
      </c>
      <c r="C8311" s="0" t="n">
        <f aca="false">'Profiles 8760'!E8300</f>
        <v>0</v>
      </c>
      <c r="D8311" s="0" t="n">
        <f aca="false">'Profiles 8760'!F8300</f>
        <v>0.042696</v>
      </c>
      <c r="E8311" s="0" t="n">
        <f aca="false">'Profiles 8760'!G8300</f>
        <v>0.107192</v>
      </c>
      <c r="F8311" s="0" t="n">
        <f aca="false">D8311*Assumptions!$C$11*$B$7+E8311*Assumptions!$C$12*$B$8</f>
        <v>16.7147576</v>
      </c>
      <c r="G8311" s="0" t="n">
        <f aca="false">C8311*Assumptions!$C$15</f>
        <v>0</v>
      </c>
      <c r="H8311" s="0" t="n">
        <f aca="false">MIN(F8311,G8311)</f>
        <v>0</v>
      </c>
      <c r="I8311" s="0" t="n">
        <f aca="false">IF(C8311=1,MIN(G8311-H8311,Assumptions!$C$13,P8310),0)</f>
        <v>0</v>
      </c>
      <c r="J8311" s="0" t="n">
        <f aca="false">H8311+I8311</f>
        <v>0</v>
      </c>
      <c r="K8311" s="0" t="n">
        <f aca="false">MIN(IF(C8311=1,F8311-H8311,F8311),Assumptions!$C$13,MAX(0,($B$5-P8310)/$B$6))</f>
        <v>0</v>
      </c>
      <c r="L8311" s="0" t="n">
        <f aca="false">IF(C8311=1,0,MIN(F8311-K8311,Assumptions!$C$15,MAX(0,$B$10-O8310-M8311)))</f>
        <v>0</v>
      </c>
      <c r="M8311" s="0" t="n">
        <f aca="false">'Profiles 8760'!H8300</f>
        <v>15600</v>
      </c>
      <c r="N8311" s="0" t="n">
        <f aca="false">J8311+L8311</f>
        <v>0</v>
      </c>
      <c r="O8311" s="0" t="n">
        <f aca="false">O8310+N8311</f>
        <v>755808</v>
      </c>
      <c r="P8311" s="0" t="n">
        <f aca="false">MIN($B$5,P8310+K8311*$B$6-I8311)</f>
        <v>510.81</v>
      </c>
      <c r="Q8311" s="0" t="n">
        <f aca="false">MAX(0,F8311-H8311-K8311-L8311)</f>
        <v>16.7147576</v>
      </c>
    </row>
    <row r="8312" customFormat="false" ht="15" hidden="false" customHeight="false" outlineLevel="0" collapsed="false">
      <c r="A8312" s="0" t="n">
        <f aca="false">'Profiles 8760'!A8301</f>
        <v>8299</v>
      </c>
      <c r="B8312" s="0" t="n">
        <f aca="false">'Profiles 8760'!B8301</f>
        <v>12</v>
      </c>
      <c r="C8312" s="0" t="n">
        <f aca="false">'Profiles 8760'!E8301</f>
        <v>0</v>
      </c>
      <c r="D8312" s="0" t="n">
        <f aca="false">'Profiles 8760'!F8301</f>
        <v>0</v>
      </c>
      <c r="E8312" s="0" t="n">
        <f aca="false">'Profiles 8760'!G8301</f>
        <v>0.089646</v>
      </c>
      <c r="F8312" s="0" t="n">
        <f aca="false">D8312*Assumptions!$C$11*$B$7+E8312*Assumptions!$C$12*$B$8</f>
        <v>3.6665214</v>
      </c>
      <c r="G8312" s="0" t="n">
        <f aca="false">C8312*Assumptions!$C$15</f>
        <v>0</v>
      </c>
      <c r="H8312" s="0" t="n">
        <f aca="false">MIN(F8312,G8312)</f>
        <v>0</v>
      </c>
      <c r="I8312" s="0" t="n">
        <f aca="false">IF(C8312=1,MIN(G8312-H8312,Assumptions!$C$13,P8311),0)</f>
        <v>0</v>
      </c>
      <c r="J8312" s="0" t="n">
        <f aca="false">H8312+I8312</f>
        <v>0</v>
      </c>
      <c r="K8312" s="0" t="n">
        <f aca="false">MIN(IF(C8312=1,F8312-H8312,F8312),Assumptions!$C$13,MAX(0,($B$5-P8311)/$B$6))</f>
        <v>0</v>
      </c>
      <c r="L8312" s="0" t="n">
        <f aca="false">IF(C8312=1,0,MIN(F8312-K8312,Assumptions!$C$15,MAX(0,$B$10-O8311-M8312)))</f>
        <v>0</v>
      </c>
      <c r="M8312" s="0" t="n">
        <f aca="false">'Profiles 8760'!H8301</f>
        <v>15600</v>
      </c>
      <c r="N8312" s="0" t="n">
        <f aca="false">J8312+L8312</f>
        <v>0</v>
      </c>
      <c r="O8312" s="0" t="n">
        <f aca="false">O8311+N8312</f>
        <v>755808</v>
      </c>
      <c r="P8312" s="0" t="n">
        <f aca="false">MIN($B$5,P8311+K8312*$B$6-I8312)</f>
        <v>510.81</v>
      </c>
      <c r="Q8312" s="0" t="n">
        <f aca="false">MAX(0,F8312-H8312-K8312-L8312)</f>
        <v>3.6665214</v>
      </c>
    </row>
    <row r="8313" customFormat="false" ht="15" hidden="false" customHeight="false" outlineLevel="0" collapsed="false">
      <c r="A8313" s="0" t="n">
        <f aca="false">'Profiles 8760'!A8302</f>
        <v>8300</v>
      </c>
      <c r="B8313" s="0" t="n">
        <f aca="false">'Profiles 8760'!B8302</f>
        <v>12</v>
      </c>
      <c r="C8313" s="0" t="n">
        <f aca="false">'Profiles 8760'!E8302</f>
        <v>1</v>
      </c>
      <c r="D8313" s="0" t="n">
        <f aca="false">'Profiles 8760'!F8302</f>
        <v>0</v>
      </c>
      <c r="E8313" s="0" t="n">
        <f aca="false">'Profiles 8760'!G8302</f>
        <v>0.101164</v>
      </c>
      <c r="F8313" s="0" t="n">
        <f aca="false">D8313*Assumptions!$C$11*$B$7+E8313*Assumptions!$C$12*$B$8</f>
        <v>4.1376076</v>
      </c>
      <c r="G8313" s="0" t="n">
        <f aca="false">C8313*Assumptions!$C$15</f>
        <v>200</v>
      </c>
      <c r="H8313" s="0" t="n">
        <f aca="false">MIN(F8313,G8313)</f>
        <v>4.1376076</v>
      </c>
      <c r="I8313" s="0" t="n">
        <f aca="false">IF(C8313=1,MIN(G8313-H8313,Assumptions!$C$13,P8312),0)</f>
        <v>180</v>
      </c>
      <c r="J8313" s="0" t="n">
        <f aca="false">H8313+I8313</f>
        <v>184.1376076</v>
      </c>
      <c r="K8313" s="0" t="n">
        <f aca="false">MIN(IF(C8313=1,F8313-H8313,F8313),Assumptions!$C$13,MAX(0,($B$5-P8312)/$B$6))</f>
        <v>0</v>
      </c>
      <c r="L8313" s="0" t="n">
        <f aca="false">IF(C8313=1,0,MIN(F8313-K8313,Assumptions!$C$15,MAX(0,$B$10-O8312-M8313)))</f>
        <v>0</v>
      </c>
      <c r="M8313" s="0" t="n">
        <f aca="false">'Profiles 8760'!H8302</f>
        <v>15400</v>
      </c>
      <c r="N8313" s="0" t="n">
        <f aca="false">J8313+L8313</f>
        <v>184.1376076</v>
      </c>
      <c r="O8313" s="0" t="n">
        <f aca="false">O8312+N8313</f>
        <v>755992.1376076</v>
      </c>
      <c r="P8313" s="0" t="n">
        <f aca="false">MIN($B$5,P8312+K8313*$B$6-I8313)</f>
        <v>330.81</v>
      </c>
      <c r="Q8313" s="0" t="n">
        <f aca="false">MAX(0,F8313-H8313-K8313-L8313)</f>
        <v>0</v>
      </c>
    </row>
    <row r="8314" customFormat="false" ht="15" hidden="false" customHeight="false" outlineLevel="0" collapsed="false">
      <c r="A8314" s="0" t="n">
        <f aca="false">'Profiles 8760'!A8303</f>
        <v>8301</v>
      </c>
      <c r="B8314" s="0" t="n">
        <f aca="false">'Profiles 8760'!B8303</f>
        <v>12</v>
      </c>
      <c r="C8314" s="0" t="n">
        <f aca="false">'Profiles 8760'!E8303</f>
        <v>1</v>
      </c>
      <c r="D8314" s="0" t="n">
        <f aca="false">'Profiles 8760'!F8303</f>
        <v>0</v>
      </c>
      <c r="E8314" s="0" t="n">
        <f aca="false">'Profiles 8760'!G8303</f>
        <v>0.117403</v>
      </c>
      <c r="F8314" s="0" t="n">
        <f aca="false">D8314*Assumptions!$C$11*$B$7+E8314*Assumptions!$C$12*$B$8</f>
        <v>4.8017827</v>
      </c>
      <c r="G8314" s="0" t="n">
        <f aca="false">C8314*Assumptions!$C$15</f>
        <v>200</v>
      </c>
      <c r="H8314" s="0" t="n">
        <f aca="false">MIN(F8314,G8314)</f>
        <v>4.8017827</v>
      </c>
      <c r="I8314" s="0" t="n">
        <f aca="false">IF(C8314=1,MIN(G8314-H8314,Assumptions!$C$13,P8313),0)</f>
        <v>180</v>
      </c>
      <c r="J8314" s="0" t="n">
        <f aca="false">H8314+I8314</f>
        <v>184.8017827</v>
      </c>
      <c r="K8314" s="0" t="n">
        <f aca="false">MIN(IF(C8314=1,F8314-H8314,F8314),Assumptions!$C$13,MAX(0,($B$5-P8313)/$B$6))</f>
        <v>0</v>
      </c>
      <c r="L8314" s="0" t="n">
        <f aca="false">IF(C8314=1,0,MIN(F8314-K8314,Assumptions!$C$15,MAX(0,$B$10-O8313-M8314)))</f>
        <v>0</v>
      </c>
      <c r="M8314" s="0" t="n">
        <f aca="false">'Profiles 8760'!H8303</f>
        <v>15200</v>
      </c>
      <c r="N8314" s="0" t="n">
        <f aca="false">J8314+L8314</f>
        <v>184.8017827</v>
      </c>
      <c r="O8314" s="0" t="n">
        <f aca="false">O8313+N8314</f>
        <v>756176.9393903</v>
      </c>
      <c r="P8314" s="0" t="n">
        <f aca="false">MIN($B$5,P8313+K8314*$B$6-I8314)</f>
        <v>150.81</v>
      </c>
      <c r="Q8314" s="0" t="n">
        <f aca="false">MAX(0,F8314-H8314-K8314-L8314)</f>
        <v>0</v>
      </c>
    </row>
    <row r="8315" customFormat="false" ht="15" hidden="false" customHeight="false" outlineLevel="0" collapsed="false">
      <c r="A8315" s="0" t="n">
        <f aca="false">'Profiles 8760'!A8304</f>
        <v>8302</v>
      </c>
      <c r="B8315" s="0" t="n">
        <f aca="false">'Profiles 8760'!B8304</f>
        <v>12</v>
      </c>
      <c r="C8315" s="0" t="n">
        <f aca="false">'Profiles 8760'!E8304</f>
        <v>0</v>
      </c>
      <c r="D8315" s="0" t="n">
        <f aca="false">'Profiles 8760'!F8304</f>
        <v>0</v>
      </c>
      <c r="E8315" s="0" t="n">
        <f aca="false">'Profiles 8760'!G8304</f>
        <v>0.147528</v>
      </c>
      <c r="F8315" s="0" t="n">
        <f aca="false">D8315*Assumptions!$C$11*$B$7+E8315*Assumptions!$C$12*$B$8</f>
        <v>6.0338952</v>
      </c>
      <c r="G8315" s="0" t="n">
        <f aca="false">C8315*Assumptions!$C$15</f>
        <v>0</v>
      </c>
      <c r="H8315" s="0" t="n">
        <f aca="false">MIN(F8315,G8315)</f>
        <v>0</v>
      </c>
      <c r="I8315" s="0" t="n">
        <f aca="false">IF(C8315=1,MIN(G8315-H8315,Assumptions!$C$13,P8314),0)</f>
        <v>0</v>
      </c>
      <c r="J8315" s="0" t="n">
        <f aca="false">H8315+I8315</f>
        <v>0</v>
      </c>
      <c r="K8315" s="0" t="n">
        <f aca="false">MIN(IF(C8315=1,F8315-H8315,F8315),Assumptions!$C$13,MAX(0,($B$5-P8314)/$B$6))</f>
        <v>6.0338952</v>
      </c>
      <c r="L8315" s="0" t="n">
        <f aca="false">IF(C8315=1,0,MIN(F8315-K8315,Assumptions!$C$15,MAX(0,$B$10-O8314-M8315)))</f>
        <v>0</v>
      </c>
      <c r="M8315" s="0" t="n">
        <f aca="false">'Profiles 8760'!H8304</f>
        <v>15200</v>
      </c>
      <c r="N8315" s="0" t="n">
        <f aca="false">J8315+L8315</f>
        <v>0</v>
      </c>
      <c r="O8315" s="0" t="n">
        <f aca="false">O8314+N8315</f>
        <v>756176.9393903</v>
      </c>
      <c r="P8315" s="0" t="n">
        <f aca="false">MIN($B$5,P8314+K8315*$B$6-I8315)</f>
        <v>156.04018035936</v>
      </c>
      <c r="Q8315" s="0" t="n">
        <f aca="false">MAX(0,F8315-H8315-K8315-L8315)</f>
        <v>0</v>
      </c>
    </row>
    <row r="8316" customFormat="false" ht="15" hidden="false" customHeight="false" outlineLevel="0" collapsed="false">
      <c r="A8316" s="0" t="n">
        <f aca="false">'Profiles 8760'!A8305</f>
        <v>8303</v>
      </c>
      <c r="B8316" s="0" t="n">
        <f aca="false">'Profiles 8760'!B8305</f>
        <v>12</v>
      </c>
      <c r="C8316" s="0" t="n">
        <f aca="false">'Profiles 8760'!E8305</f>
        <v>0</v>
      </c>
      <c r="D8316" s="0" t="n">
        <f aca="false">'Profiles 8760'!F8305</f>
        <v>0</v>
      </c>
      <c r="E8316" s="0" t="n">
        <f aca="false">'Profiles 8760'!G8305</f>
        <v>0.177115</v>
      </c>
      <c r="F8316" s="0" t="n">
        <f aca="false">D8316*Assumptions!$C$11*$B$7+E8316*Assumptions!$C$12*$B$8</f>
        <v>7.2440035</v>
      </c>
      <c r="G8316" s="0" t="n">
        <f aca="false">C8316*Assumptions!$C$15</f>
        <v>0</v>
      </c>
      <c r="H8316" s="0" t="n">
        <f aca="false">MIN(F8316,G8316)</f>
        <v>0</v>
      </c>
      <c r="I8316" s="0" t="n">
        <f aca="false">IF(C8316=1,MIN(G8316-H8316,Assumptions!$C$13,P8315),0)</f>
        <v>0</v>
      </c>
      <c r="J8316" s="0" t="n">
        <f aca="false">H8316+I8316</f>
        <v>0</v>
      </c>
      <c r="K8316" s="0" t="n">
        <f aca="false">MIN(IF(C8316=1,F8316-H8316,F8316),Assumptions!$C$13,MAX(0,($B$5-P8315)/$B$6))</f>
        <v>7.2440035</v>
      </c>
      <c r="L8316" s="0" t="n">
        <f aca="false">IF(C8316=1,0,MIN(F8316-K8316,Assumptions!$C$15,MAX(0,$B$10-O8315-M8316)))</f>
        <v>0</v>
      </c>
      <c r="M8316" s="0" t="n">
        <f aca="false">'Profiles 8760'!H8305</f>
        <v>15200</v>
      </c>
      <c r="N8316" s="0" t="n">
        <f aca="false">J8316+L8316</f>
        <v>0</v>
      </c>
      <c r="O8316" s="0" t="n">
        <f aca="false">O8315+N8316</f>
        <v>756176.9393903</v>
      </c>
      <c r="P8316" s="0" t="n">
        <f aca="false">MIN($B$5,P8315+K8316*$B$6-I8316)</f>
        <v>162.31928259316</v>
      </c>
      <c r="Q8316" s="0" t="n">
        <f aca="false">MAX(0,F8316-H8316-K8316-L8316)</f>
        <v>0</v>
      </c>
    </row>
    <row r="8317" customFormat="false" ht="15" hidden="false" customHeight="false" outlineLevel="0" collapsed="false">
      <c r="A8317" s="0" t="n">
        <f aca="false">'Profiles 8760'!A8306</f>
        <v>8304</v>
      </c>
      <c r="B8317" s="0" t="n">
        <f aca="false">'Profiles 8760'!B8306</f>
        <v>12</v>
      </c>
      <c r="C8317" s="0" t="n">
        <f aca="false">'Profiles 8760'!E8306</f>
        <v>0</v>
      </c>
      <c r="D8317" s="0" t="n">
        <f aca="false">'Profiles 8760'!F8306</f>
        <v>0</v>
      </c>
      <c r="E8317" s="0" t="n">
        <f aca="false">'Profiles 8760'!G8306</f>
        <v>0.114881</v>
      </c>
      <c r="F8317" s="0" t="n">
        <f aca="false">D8317*Assumptions!$C$11*$B$7+E8317*Assumptions!$C$12*$B$8</f>
        <v>4.6986329</v>
      </c>
      <c r="G8317" s="0" t="n">
        <f aca="false">C8317*Assumptions!$C$15</f>
        <v>0</v>
      </c>
      <c r="H8317" s="0" t="n">
        <f aca="false">MIN(F8317,G8317)</f>
        <v>0</v>
      </c>
      <c r="I8317" s="0" t="n">
        <f aca="false">IF(C8317=1,MIN(G8317-H8317,Assumptions!$C$13,P8316),0)</f>
        <v>0</v>
      </c>
      <c r="J8317" s="0" t="n">
        <f aca="false">H8317+I8317</f>
        <v>0</v>
      </c>
      <c r="K8317" s="0" t="n">
        <f aca="false">MIN(IF(C8317=1,F8317-H8317,F8317),Assumptions!$C$13,MAX(0,($B$5-P8316)/$B$6))</f>
        <v>4.6986329</v>
      </c>
      <c r="L8317" s="0" t="n">
        <f aca="false">IF(C8317=1,0,MIN(F8317-K8317,Assumptions!$C$15,MAX(0,$B$10-O8316-M8317)))</f>
        <v>0</v>
      </c>
      <c r="M8317" s="0" t="n">
        <f aca="false">'Profiles 8760'!H8306</f>
        <v>15200</v>
      </c>
      <c r="N8317" s="0" t="n">
        <f aca="false">J8317+L8317</f>
        <v>0</v>
      </c>
      <c r="O8317" s="0" t="n">
        <f aca="false">O8316+N8317</f>
        <v>756176.9393903</v>
      </c>
      <c r="P8317" s="0" t="n">
        <f aca="false">MIN($B$5,P8316+K8317*$B$6-I8317)</f>
        <v>166.39205759088</v>
      </c>
      <c r="Q8317" s="0" t="n">
        <f aca="false">MAX(0,F8317-H8317-K8317-L8317)</f>
        <v>0</v>
      </c>
    </row>
    <row r="8318" customFormat="false" ht="15" hidden="false" customHeight="false" outlineLevel="0" collapsed="false">
      <c r="A8318" s="0" t="n">
        <f aca="false">'Profiles 8760'!A8307</f>
        <v>8305</v>
      </c>
      <c r="B8318" s="0" t="n">
        <f aca="false">'Profiles 8760'!B8307</f>
        <v>12</v>
      </c>
      <c r="C8318" s="0" t="n">
        <f aca="false">'Profiles 8760'!E8307</f>
        <v>0</v>
      </c>
      <c r="D8318" s="0" t="n">
        <f aca="false">'Profiles 8760'!F8307</f>
        <v>0</v>
      </c>
      <c r="E8318" s="0" t="n">
        <f aca="false">'Profiles 8760'!G8307</f>
        <v>0.148812</v>
      </c>
      <c r="F8318" s="0" t="n">
        <f aca="false">D8318*Assumptions!$C$11*$B$7+E8318*Assumptions!$C$12*$B$8</f>
        <v>6.0864108</v>
      </c>
      <c r="G8318" s="0" t="n">
        <f aca="false">C8318*Assumptions!$C$15</f>
        <v>0</v>
      </c>
      <c r="H8318" s="0" t="n">
        <f aca="false">MIN(F8318,G8318)</f>
        <v>0</v>
      </c>
      <c r="I8318" s="0" t="n">
        <f aca="false">IF(C8318=1,MIN(G8318-H8318,Assumptions!$C$13,P8317),0)</f>
        <v>0</v>
      </c>
      <c r="J8318" s="0" t="n">
        <f aca="false">H8318+I8318</f>
        <v>0</v>
      </c>
      <c r="K8318" s="0" t="n">
        <f aca="false">MIN(IF(C8318=1,F8318-H8318,F8318),Assumptions!$C$13,MAX(0,($B$5-P8317)/$B$6))</f>
        <v>6.0864108</v>
      </c>
      <c r="L8318" s="0" t="n">
        <f aca="false">IF(C8318=1,0,MIN(F8318-K8318,Assumptions!$C$15,MAX(0,$B$10-O8317-M8318)))</f>
        <v>0</v>
      </c>
      <c r="M8318" s="0" t="n">
        <f aca="false">'Profiles 8760'!H8307</f>
        <v>15200</v>
      </c>
      <c r="N8318" s="0" t="n">
        <f aca="false">J8318+L8318</f>
        <v>0</v>
      </c>
      <c r="O8318" s="0" t="n">
        <f aca="false">O8317+N8318</f>
        <v>756176.9393903</v>
      </c>
      <c r="P8318" s="0" t="n">
        <f aca="false">MIN($B$5,P8317+K8318*$B$6-I8318)</f>
        <v>171.66775847232</v>
      </c>
      <c r="Q8318" s="0" t="n">
        <f aca="false">MAX(0,F8318-H8318-K8318-L8318)</f>
        <v>0</v>
      </c>
    </row>
    <row r="8319" customFormat="false" ht="15" hidden="false" customHeight="false" outlineLevel="0" collapsed="false">
      <c r="A8319" s="0" t="n">
        <f aca="false">'Profiles 8760'!A8308</f>
        <v>8306</v>
      </c>
      <c r="B8319" s="0" t="n">
        <f aca="false">'Profiles 8760'!B8308</f>
        <v>12</v>
      </c>
      <c r="C8319" s="0" t="n">
        <f aca="false">'Profiles 8760'!E8308</f>
        <v>0</v>
      </c>
      <c r="D8319" s="0" t="n">
        <f aca="false">'Profiles 8760'!F8308</f>
        <v>0</v>
      </c>
      <c r="E8319" s="0" t="n">
        <f aca="false">'Profiles 8760'!G8308</f>
        <v>0.174064</v>
      </c>
      <c r="F8319" s="0" t="n">
        <f aca="false">D8319*Assumptions!$C$11*$B$7+E8319*Assumptions!$C$12*$B$8</f>
        <v>7.1192176</v>
      </c>
      <c r="G8319" s="0" t="n">
        <f aca="false">C8319*Assumptions!$C$15</f>
        <v>0</v>
      </c>
      <c r="H8319" s="0" t="n">
        <f aca="false">MIN(F8319,G8319)</f>
        <v>0</v>
      </c>
      <c r="I8319" s="0" t="n">
        <f aca="false">IF(C8319=1,MIN(G8319-H8319,Assumptions!$C$13,P8318),0)</f>
        <v>0</v>
      </c>
      <c r="J8319" s="0" t="n">
        <f aca="false">H8319+I8319</f>
        <v>0</v>
      </c>
      <c r="K8319" s="0" t="n">
        <f aca="false">MIN(IF(C8319=1,F8319-H8319,F8319),Assumptions!$C$13,MAX(0,($B$5-P8318)/$B$6))</f>
        <v>7.1192176</v>
      </c>
      <c r="L8319" s="0" t="n">
        <f aca="false">IF(C8319=1,0,MIN(F8319-K8319,Assumptions!$C$15,MAX(0,$B$10-O8318-M8319)))</f>
        <v>0</v>
      </c>
      <c r="M8319" s="0" t="n">
        <f aca="false">'Profiles 8760'!H8308</f>
        <v>15200</v>
      </c>
      <c r="N8319" s="0" t="n">
        <f aca="false">J8319+L8319</f>
        <v>0</v>
      </c>
      <c r="O8319" s="0" t="n">
        <f aca="false">O8318+N8319</f>
        <v>756176.9393903</v>
      </c>
      <c r="P8319" s="0" t="n">
        <f aca="false">MIN($B$5,P8318+K8319*$B$6-I8319)</f>
        <v>177.838696288</v>
      </c>
      <c r="Q8319" s="0" t="n">
        <f aca="false">MAX(0,F8319-H8319-K8319-L8319)</f>
        <v>0</v>
      </c>
    </row>
    <row r="8320" customFormat="false" ht="15" hidden="false" customHeight="false" outlineLevel="0" collapsed="false">
      <c r="A8320" s="0" t="n">
        <f aca="false">'Profiles 8760'!A8309</f>
        <v>8307</v>
      </c>
      <c r="B8320" s="0" t="n">
        <f aca="false">'Profiles 8760'!B8309</f>
        <v>12</v>
      </c>
      <c r="C8320" s="0" t="n">
        <f aca="false">'Profiles 8760'!E8309</f>
        <v>0</v>
      </c>
      <c r="D8320" s="0" t="n">
        <f aca="false">'Profiles 8760'!F8309</f>
        <v>0</v>
      </c>
      <c r="E8320" s="0" t="n">
        <f aca="false">'Profiles 8760'!G8309</f>
        <v>0.140331</v>
      </c>
      <c r="F8320" s="0" t="n">
        <f aca="false">D8320*Assumptions!$C$11*$B$7+E8320*Assumptions!$C$12*$B$8</f>
        <v>5.7395379</v>
      </c>
      <c r="G8320" s="0" t="n">
        <f aca="false">C8320*Assumptions!$C$15</f>
        <v>0</v>
      </c>
      <c r="H8320" s="0" t="n">
        <f aca="false">MIN(F8320,G8320)</f>
        <v>0</v>
      </c>
      <c r="I8320" s="0" t="n">
        <f aca="false">IF(C8320=1,MIN(G8320-H8320,Assumptions!$C$13,P8319),0)</f>
        <v>0</v>
      </c>
      <c r="J8320" s="0" t="n">
        <f aca="false">H8320+I8320</f>
        <v>0</v>
      </c>
      <c r="K8320" s="0" t="n">
        <f aca="false">MIN(IF(C8320=1,F8320-H8320,F8320),Assumptions!$C$13,MAX(0,($B$5-P8319)/$B$6))</f>
        <v>5.7395379</v>
      </c>
      <c r="L8320" s="0" t="n">
        <f aca="false">IF(C8320=1,0,MIN(F8320-K8320,Assumptions!$C$15,MAX(0,$B$10-O8319-M8320)))</f>
        <v>0</v>
      </c>
      <c r="M8320" s="0" t="n">
        <f aca="false">'Profiles 8760'!H8309</f>
        <v>15200</v>
      </c>
      <c r="N8320" s="0" t="n">
        <f aca="false">J8320+L8320</f>
        <v>0</v>
      </c>
      <c r="O8320" s="0" t="n">
        <f aca="false">O8319+N8320</f>
        <v>756176.9393903</v>
      </c>
      <c r="P8320" s="0" t="n">
        <f aca="false">MIN($B$5,P8319+K8320*$B$6-I8320)</f>
        <v>182.81372773972</v>
      </c>
      <c r="Q8320" s="0" t="n">
        <f aca="false">MAX(0,F8320-H8320-K8320-L8320)</f>
        <v>0</v>
      </c>
    </row>
    <row r="8321" customFormat="false" ht="15" hidden="false" customHeight="false" outlineLevel="0" collapsed="false">
      <c r="A8321" s="0" t="n">
        <f aca="false">'Profiles 8760'!A8310</f>
        <v>8308</v>
      </c>
      <c r="B8321" s="0" t="n">
        <f aca="false">'Profiles 8760'!B8310</f>
        <v>12</v>
      </c>
      <c r="C8321" s="0" t="n">
        <f aca="false">'Profiles 8760'!E8310</f>
        <v>0</v>
      </c>
      <c r="D8321" s="0" t="n">
        <f aca="false">'Profiles 8760'!F8310</f>
        <v>0</v>
      </c>
      <c r="E8321" s="0" t="n">
        <f aca="false">'Profiles 8760'!G8310</f>
        <v>0.094103</v>
      </c>
      <c r="F8321" s="0" t="n">
        <f aca="false">D8321*Assumptions!$C$11*$B$7+E8321*Assumptions!$C$12*$B$8</f>
        <v>3.8488127</v>
      </c>
      <c r="G8321" s="0" t="n">
        <f aca="false">C8321*Assumptions!$C$15</f>
        <v>0</v>
      </c>
      <c r="H8321" s="0" t="n">
        <f aca="false">MIN(F8321,G8321)</f>
        <v>0</v>
      </c>
      <c r="I8321" s="0" t="n">
        <f aca="false">IF(C8321=1,MIN(G8321-H8321,Assumptions!$C$13,P8320),0)</f>
        <v>0</v>
      </c>
      <c r="J8321" s="0" t="n">
        <f aca="false">H8321+I8321</f>
        <v>0</v>
      </c>
      <c r="K8321" s="0" t="n">
        <f aca="false">MIN(IF(C8321=1,F8321-H8321,F8321),Assumptions!$C$13,MAX(0,($B$5-P8320)/$B$6))</f>
        <v>3.8488127</v>
      </c>
      <c r="L8321" s="0" t="n">
        <f aca="false">IF(C8321=1,0,MIN(F8321-K8321,Assumptions!$C$15,MAX(0,$B$10-O8320-M8321)))</f>
        <v>0</v>
      </c>
      <c r="M8321" s="0" t="n">
        <f aca="false">'Profiles 8760'!H8310</f>
        <v>15200</v>
      </c>
      <c r="N8321" s="0" t="n">
        <f aca="false">J8321+L8321</f>
        <v>0</v>
      </c>
      <c r="O8321" s="0" t="n">
        <f aca="false">O8320+N8321</f>
        <v>756176.9393903</v>
      </c>
      <c r="P8321" s="0" t="n">
        <f aca="false">MIN($B$5,P8320+K8321*$B$6-I8321)</f>
        <v>186.14987858808</v>
      </c>
      <c r="Q8321" s="0" t="n">
        <f aca="false">MAX(0,F8321-H8321-K8321-L8321)</f>
        <v>0</v>
      </c>
    </row>
    <row r="8322" customFormat="false" ht="15" hidden="false" customHeight="false" outlineLevel="0" collapsed="false">
      <c r="A8322" s="0" t="n">
        <f aca="false">'Profiles 8760'!A8311</f>
        <v>8309</v>
      </c>
      <c r="B8322" s="0" t="n">
        <f aca="false">'Profiles 8760'!B8311</f>
        <v>12</v>
      </c>
      <c r="C8322" s="0" t="n">
        <f aca="false">'Profiles 8760'!E8311</f>
        <v>0</v>
      </c>
      <c r="D8322" s="0" t="n">
        <f aca="false">'Profiles 8760'!F8311</f>
        <v>0</v>
      </c>
      <c r="E8322" s="0" t="n">
        <f aca="false">'Profiles 8760'!G8311</f>
        <v>0.155639</v>
      </c>
      <c r="F8322" s="0" t="n">
        <f aca="false">D8322*Assumptions!$C$11*$B$7+E8322*Assumptions!$C$12*$B$8</f>
        <v>6.3656351</v>
      </c>
      <c r="G8322" s="0" t="n">
        <f aca="false">C8322*Assumptions!$C$15</f>
        <v>0</v>
      </c>
      <c r="H8322" s="0" t="n">
        <f aca="false">MIN(F8322,G8322)</f>
        <v>0</v>
      </c>
      <c r="I8322" s="0" t="n">
        <f aca="false">IF(C8322=1,MIN(G8322-H8322,Assumptions!$C$13,P8321),0)</f>
        <v>0</v>
      </c>
      <c r="J8322" s="0" t="n">
        <f aca="false">H8322+I8322</f>
        <v>0</v>
      </c>
      <c r="K8322" s="0" t="n">
        <f aca="false">MIN(IF(C8322=1,F8322-H8322,F8322),Assumptions!$C$13,MAX(0,($B$5-P8321)/$B$6))</f>
        <v>6.3656351</v>
      </c>
      <c r="L8322" s="0" t="n">
        <f aca="false">IF(C8322=1,0,MIN(F8322-K8322,Assumptions!$C$15,MAX(0,$B$10-O8321-M8322)))</f>
        <v>0</v>
      </c>
      <c r="M8322" s="0" t="n">
        <f aca="false">'Profiles 8760'!H8311</f>
        <v>15200</v>
      </c>
      <c r="N8322" s="0" t="n">
        <f aca="false">J8322+L8322</f>
        <v>0</v>
      </c>
      <c r="O8322" s="0" t="n">
        <f aca="false">O8321+N8322</f>
        <v>756176.9393903</v>
      </c>
      <c r="P8322" s="0" t="n">
        <f aca="false">MIN($B$5,P8321+K8322*$B$6-I8322)</f>
        <v>191.66761109276</v>
      </c>
      <c r="Q8322" s="0" t="n">
        <f aca="false">MAX(0,F8322-H8322-K8322-L8322)</f>
        <v>0</v>
      </c>
    </row>
    <row r="8323" customFormat="false" ht="15" hidden="false" customHeight="false" outlineLevel="0" collapsed="false">
      <c r="A8323" s="0" t="n">
        <f aca="false">'Profiles 8760'!A8312</f>
        <v>8310</v>
      </c>
      <c r="B8323" s="0" t="n">
        <f aca="false">'Profiles 8760'!B8312</f>
        <v>12</v>
      </c>
      <c r="C8323" s="0" t="n">
        <f aca="false">'Profiles 8760'!E8312</f>
        <v>0</v>
      </c>
      <c r="D8323" s="0" t="n">
        <f aca="false">'Profiles 8760'!F8312</f>
        <v>0</v>
      </c>
      <c r="E8323" s="0" t="n">
        <f aca="false">'Profiles 8760'!G8312</f>
        <v>0.270993</v>
      </c>
      <c r="F8323" s="0" t="n">
        <f aca="false">D8323*Assumptions!$C$11*$B$7+E8323*Assumptions!$C$12*$B$8</f>
        <v>11.0836137</v>
      </c>
      <c r="G8323" s="0" t="n">
        <f aca="false">C8323*Assumptions!$C$15</f>
        <v>0</v>
      </c>
      <c r="H8323" s="0" t="n">
        <f aca="false">MIN(F8323,G8323)</f>
        <v>0</v>
      </c>
      <c r="I8323" s="0" t="n">
        <f aca="false">IF(C8323=1,MIN(G8323-H8323,Assumptions!$C$13,P8322),0)</f>
        <v>0</v>
      </c>
      <c r="J8323" s="0" t="n">
        <f aca="false">H8323+I8323</f>
        <v>0</v>
      </c>
      <c r="K8323" s="0" t="n">
        <f aca="false">MIN(IF(C8323=1,F8323-H8323,F8323),Assumptions!$C$13,MAX(0,($B$5-P8322)/$B$6))</f>
        <v>11.0836137</v>
      </c>
      <c r="L8323" s="0" t="n">
        <f aca="false">IF(C8323=1,0,MIN(F8323-K8323,Assumptions!$C$15,MAX(0,$B$10-O8322-M8323)))</f>
        <v>0</v>
      </c>
      <c r="M8323" s="0" t="n">
        <f aca="false">'Profiles 8760'!H8312</f>
        <v>15200</v>
      </c>
      <c r="N8323" s="0" t="n">
        <f aca="false">J8323+L8323</f>
        <v>0</v>
      </c>
      <c r="O8323" s="0" t="n">
        <f aca="false">O8322+N8323</f>
        <v>756176.9393903</v>
      </c>
      <c r="P8323" s="0" t="n">
        <f aca="false">MIN($B$5,P8322+K8323*$B$6-I8323)</f>
        <v>201.27488744792</v>
      </c>
      <c r="Q8323" s="0" t="n">
        <f aca="false">MAX(0,F8323-H8323-K8323-L8323)</f>
        <v>0</v>
      </c>
    </row>
    <row r="8324" customFormat="false" ht="15" hidden="false" customHeight="false" outlineLevel="0" collapsed="false">
      <c r="A8324" s="0" t="n">
        <f aca="false">'Profiles 8760'!A8313</f>
        <v>8311</v>
      </c>
      <c r="B8324" s="0" t="n">
        <f aca="false">'Profiles 8760'!B8313</f>
        <v>12</v>
      </c>
      <c r="C8324" s="0" t="n">
        <f aca="false">'Profiles 8760'!E8313</f>
        <v>0</v>
      </c>
      <c r="D8324" s="0" t="n">
        <f aca="false">'Profiles 8760'!F8313</f>
        <v>0</v>
      </c>
      <c r="E8324" s="0" t="n">
        <f aca="false">'Profiles 8760'!G8313</f>
        <v>0.246119</v>
      </c>
      <c r="F8324" s="0" t="n">
        <f aca="false">D8324*Assumptions!$C$11*$B$7+E8324*Assumptions!$C$12*$B$8</f>
        <v>10.0662671</v>
      </c>
      <c r="G8324" s="0" t="n">
        <f aca="false">C8324*Assumptions!$C$15</f>
        <v>0</v>
      </c>
      <c r="H8324" s="0" t="n">
        <f aca="false">MIN(F8324,G8324)</f>
        <v>0</v>
      </c>
      <c r="I8324" s="0" t="n">
        <f aca="false">IF(C8324=1,MIN(G8324-H8324,Assumptions!$C$13,P8323),0)</f>
        <v>0</v>
      </c>
      <c r="J8324" s="0" t="n">
        <f aca="false">H8324+I8324</f>
        <v>0</v>
      </c>
      <c r="K8324" s="0" t="n">
        <f aca="false">MIN(IF(C8324=1,F8324-H8324,F8324),Assumptions!$C$13,MAX(0,($B$5-P8323)/$B$6))</f>
        <v>10.0662671</v>
      </c>
      <c r="L8324" s="0" t="n">
        <f aca="false">IF(C8324=1,0,MIN(F8324-K8324,Assumptions!$C$15,MAX(0,$B$10-O8323-M8324)))</f>
        <v>0</v>
      </c>
      <c r="M8324" s="0" t="n">
        <f aca="false">'Profiles 8760'!H8313</f>
        <v>15200</v>
      </c>
      <c r="N8324" s="0" t="n">
        <f aca="false">J8324+L8324</f>
        <v>0</v>
      </c>
      <c r="O8324" s="0" t="n">
        <f aca="false">O8323+N8324</f>
        <v>756176.9393903</v>
      </c>
      <c r="P8324" s="0" t="n">
        <f aca="false">MIN($B$5,P8323+K8324*$B$6-I8324)</f>
        <v>210.0003277702</v>
      </c>
      <c r="Q8324" s="0" t="n">
        <f aca="false">MAX(0,F8324-H8324-K8324-L8324)</f>
        <v>0</v>
      </c>
    </row>
    <row r="8325" customFormat="false" ht="15" hidden="false" customHeight="false" outlineLevel="0" collapsed="false">
      <c r="A8325" s="0" t="n">
        <f aca="false">'Profiles 8760'!A8314</f>
        <v>8312</v>
      </c>
      <c r="B8325" s="0" t="n">
        <f aca="false">'Profiles 8760'!B8314</f>
        <v>12</v>
      </c>
      <c r="C8325" s="0" t="n">
        <f aca="false">'Profiles 8760'!E8314</f>
        <v>1</v>
      </c>
      <c r="D8325" s="0" t="n">
        <f aca="false">'Profiles 8760'!F8314</f>
        <v>0.045857</v>
      </c>
      <c r="E8325" s="0" t="n">
        <f aca="false">'Profiles 8760'!G8314</f>
        <v>0.257659</v>
      </c>
      <c r="F8325" s="0" t="n">
        <f aca="false">D8325*Assumptions!$C$11*$B$7+E8325*Assumptions!$C$12*$B$8</f>
        <v>23.7817547</v>
      </c>
      <c r="G8325" s="0" t="n">
        <f aca="false">C8325*Assumptions!$C$15</f>
        <v>200</v>
      </c>
      <c r="H8325" s="0" t="n">
        <f aca="false">MIN(F8325,G8325)</f>
        <v>23.7817547</v>
      </c>
      <c r="I8325" s="0" t="n">
        <f aca="false">IF(C8325=1,MIN(G8325-H8325,Assumptions!$C$13,P8324),0)</f>
        <v>176.2182453</v>
      </c>
      <c r="J8325" s="0" t="n">
        <f aca="false">H8325+I8325</f>
        <v>200</v>
      </c>
      <c r="K8325" s="0" t="n">
        <f aca="false">MIN(IF(C8325=1,F8325-H8325,F8325),Assumptions!$C$13,MAX(0,($B$5-P8324)/$B$6))</f>
        <v>0</v>
      </c>
      <c r="L8325" s="0" t="n">
        <f aca="false">IF(C8325=1,0,MIN(F8325-K8325,Assumptions!$C$15,MAX(0,$B$10-O8324-M8325)))</f>
        <v>0</v>
      </c>
      <c r="M8325" s="0" t="n">
        <f aca="false">'Profiles 8760'!H8314</f>
        <v>15000</v>
      </c>
      <c r="N8325" s="0" t="n">
        <f aca="false">J8325+L8325</f>
        <v>200</v>
      </c>
      <c r="O8325" s="0" t="n">
        <f aca="false">O8324+N8325</f>
        <v>756376.9393903</v>
      </c>
      <c r="P8325" s="0" t="n">
        <f aca="false">MIN($B$5,P8324+K8325*$B$6-I8325)</f>
        <v>33.7820824702</v>
      </c>
      <c r="Q8325" s="0" t="n">
        <f aca="false">MAX(0,F8325-H8325-K8325-L8325)</f>
        <v>0</v>
      </c>
    </row>
    <row r="8326" customFormat="false" ht="15" hidden="false" customHeight="false" outlineLevel="0" collapsed="false">
      <c r="A8326" s="0" t="n">
        <f aca="false">'Profiles 8760'!A8315</f>
        <v>8313</v>
      </c>
      <c r="B8326" s="0" t="n">
        <f aca="false">'Profiles 8760'!B8315</f>
        <v>12</v>
      </c>
      <c r="C8326" s="0" t="n">
        <f aca="false">'Profiles 8760'!E8315</f>
        <v>1</v>
      </c>
      <c r="D8326" s="0" t="n">
        <f aca="false">'Profiles 8760'!F8315</f>
        <v>0.321598</v>
      </c>
      <c r="E8326" s="0" t="n">
        <f aca="false">'Profiles 8760'!G8315</f>
        <v>0.21785</v>
      </c>
      <c r="F8326" s="0" t="n">
        <f aca="false">D8326*Assumptions!$C$11*$B$7+E8326*Assumptions!$C$12*$B$8</f>
        <v>101.7875674</v>
      </c>
      <c r="G8326" s="0" t="n">
        <f aca="false">C8326*Assumptions!$C$15</f>
        <v>200</v>
      </c>
      <c r="H8326" s="0" t="n">
        <f aca="false">MIN(F8326,G8326)</f>
        <v>101.7875674</v>
      </c>
      <c r="I8326" s="0" t="n">
        <f aca="false">IF(C8326=1,MIN(G8326-H8326,Assumptions!$C$13,P8325),0)</f>
        <v>33.7820824702</v>
      </c>
      <c r="J8326" s="0" t="n">
        <f aca="false">H8326+I8326</f>
        <v>135.5696498702</v>
      </c>
      <c r="K8326" s="0" t="n">
        <f aca="false">MIN(IF(C8326=1,F8326-H8326,F8326),Assumptions!$C$13,MAX(0,($B$5-P8325)/$B$6))</f>
        <v>0</v>
      </c>
      <c r="L8326" s="0" t="n">
        <f aca="false">IF(C8326=1,0,MIN(F8326-K8326,Assumptions!$C$15,MAX(0,$B$10-O8325-M8326)))</f>
        <v>0</v>
      </c>
      <c r="M8326" s="0" t="n">
        <f aca="false">'Profiles 8760'!H8315</f>
        <v>14800</v>
      </c>
      <c r="N8326" s="0" t="n">
        <f aca="false">J8326+L8326</f>
        <v>135.5696498702</v>
      </c>
      <c r="O8326" s="0" t="n">
        <f aca="false">O8325+N8326</f>
        <v>756512.50904017</v>
      </c>
      <c r="P8326" s="0" t="n">
        <f aca="false">MIN($B$5,P8325+K8326*$B$6-I8326)</f>
        <v>0</v>
      </c>
      <c r="Q8326" s="0" t="n">
        <f aca="false">MAX(0,F8326-H8326-K8326-L8326)</f>
        <v>0</v>
      </c>
    </row>
    <row r="8327" customFormat="false" ht="15" hidden="false" customHeight="false" outlineLevel="0" collapsed="false">
      <c r="A8327" s="0" t="n">
        <f aca="false">'Profiles 8760'!A8316</f>
        <v>8314</v>
      </c>
      <c r="B8327" s="0" t="n">
        <f aca="false">'Profiles 8760'!B8316</f>
        <v>12</v>
      </c>
      <c r="C8327" s="0" t="n">
        <f aca="false">'Profiles 8760'!E8316</f>
        <v>0</v>
      </c>
      <c r="D8327" s="0" t="n">
        <f aca="false">'Profiles 8760'!F8316</f>
        <v>0.646057</v>
      </c>
      <c r="E8327" s="0" t="n">
        <f aca="false">'Profiles 8760'!G8316</f>
        <v>0.173418</v>
      </c>
      <c r="F8327" s="0" t="n">
        <f aca="false">D8327*Assumptions!$C$11*$B$7+E8327*Assumptions!$C$12*$B$8</f>
        <v>193.6740578</v>
      </c>
      <c r="G8327" s="0" t="n">
        <f aca="false">C8327*Assumptions!$C$15</f>
        <v>0</v>
      </c>
      <c r="H8327" s="0" t="n">
        <f aca="false">MIN(F8327,G8327)</f>
        <v>0</v>
      </c>
      <c r="I8327" s="0" t="n">
        <f aca="false">IF(C8327=1,MIN(G8327-H8327,Assumptions!$C$13,P8326),0)</f>
        <v>0</v>
      </c>
      <c r="J8327" s="0" t="n">
        <f aca="false">H8327+I8327</f>
        <v>0</v>
      </c>
      <c r="K8327" s="0" t="n">
        <f aca="false">MIN(IF(C8327=1,F8327-H8327,F8327),Assumptions!$C$13,MAX(0,($B$5-P8326)/$B$6))</f>
        <v>180</v>
      </c>
      <c r="L8327" s="0" t="n">
        <f aca="false">IF(C8327=1,0,MIN(F8327-K8327,Assumptions!$C$15,MAX(0,$B$10-O8326-M8327)))</f>
        <v>13.6740578</v>
      </c>
      <c r="M8327" s="0" t="n">
        <f aca="false">'Profiles 8760'!H8316</f>
        <v>14800</v>
      </c>
      <c r="N8327" s="0" t="n">
        <f aca="false">J8327+L8327</f>
        <v>13.6740578</v>
      </c>
      <c r="O8327" s="0" t="n">
        <f aca="false">O8326+N8327</f>
        <v>756526.18309797</v>
      </c>
      <c r="P8327" s="0" t="n">
        <f aca="false">MIN($B$5,P8326+K8327*$B$6-I8327)</f>
        <v>156.024</v>
      </c>
      <c r="Q8327" s="0" t="n">
        <f aca="false">MAX(0,F8327-H8327-K8327-L8327)</f>
        <v>0</v>
      </c>
    </row>
    <row r="8328" customFormat="false" ht="15" hidden="false" customHeight="false" outlineLevel="0" collapsed="false">
      <c r="A8328" s="0" t="n">
        <f aca="false">'Profiles 8760'!A8317</f>
        <v>8315</v>
      </c>
      <c r="B8328" s="0" t="n">
        <f aca="false">'Profiles 8760'!B8317</f>
        <v>12</v>
      </c>
      <c r="C8328" s="0" t="n">
        <f aca="false">'Profiles 8760'!E8317</f>
        <v>0</v>
      </c>
      <c r="D8328" s="0" t="n">
        <f aca="false">'Profiles 8760'!F8317</f>
        <v>0.936299</v>
      </c>
      <c r="E8328" s="0" t="n">
        <f aca="false">'Profiles 8760'!G8317</f>
        <v>0.271497</v>
      </c>
      <c r="F8328" s="0" t="n">
        <f aca="false">D8328*Assumptions!$C$11*$B$7+E8328*Assumptions!$C$12*$B$8</f>
        <v>281.5073785</v>
      </c>
      <c r="G8328" s="0" t="n">
        <f aca="false">C8328*Assumptions!$C$15</f>
        <v>0</v>
      </c>
      <c r="H8328" s="0" t="n">
        <f aca="false">MIN(F8328,G8328)</f>
        <v>0</v>
      </c>
      <c r="I8328" s="0" t="n">
        <f aca="false">IF(C8328=1,MIN(G8328-H8328,Assumptions!$C$13,P8327),0)</f>
        <v>0</v>
      </c>
      <c r="J8328" s="0" t="n">
        <f aca="false">H8328+I8328</f>
        <v>0</v>
      </c>
      <c r="K8328" s="0" t="n">
        <f aca="false">MIN(IF(C8328=1,F8328-H8328,F8328),Assumptions!$C$13,MAX(0,($B$5-P8327)/$B$6))</f>
        <v>180</v>
      </c>
      <c r="L8328" s="0" t="n">
        <f aca="false">IF(C8328=1,0,MIN(F8328-K8328,Assumptions!$C$15,MAX(0,$B$10-O8327-M8328)))</f>
        <v>81.8169020299101</v>
      </c>
      <c r="M8328" s="0" t="n">
        <f aca="false">'Profiles 8760'!H8317</f>
        <v>14800</v>
      </c>
      <c r="N8328" s="0" t="n">
        <f aca="false">J8328+L8328</f>
        <v>81.8169020299101</v>
      </c>
      <c r="O8328" s="0" t="n">
        <f aca="false">O8327+N8328</f>
        <v>756608</v>
      </c>
      <c r="P8328" s="0" t="n">
        <f aca="false">MIN($B$5,P8327+K8328*$B$6-I8328)</f>
        <v>312.048</v>
      </c>
      <c r="Q8328" s="0" t="n">
        <f aca="false">MAX(0,F8328-H8328-K8328-L8328)</f>
        <v>19.6904764700899</v>
      </c>
    </row>
    <row r="8329" customFormat="false" ht="15" hidden="false" customHeight="false" outlineLevel="0" collapsed="false">
      <c r="A8329" s="0" t="n">
        <f aca="false">'Profiles 8760'!A8318</f>
        <v>8316</v>
      </c>
      <c r="B8329" s="0" t="n">
        <f aca="false">'Profiles 8760'!B8318</f>
        <v>12</v>
      </c>
      <c r="C8329" s="0" t="n">
        <f aca="false">'Profiles 8760'!E8318</f>
        <v>0</v>
      </c>
      <c r="D8329" s="0" t="n">
        <f aca="false">'Profiles 8760'!F8318</f>
        <v>1</v>
      </c>
      <c r="E8329" s="0" t="n">
        <f aca="false">'Profiles 8760'!G8318</f>
        <v>0.241702</v>
      </c>
      <c r="F8329" s="0" t="n">
        <f aca="false">D8329*Assumptions!$C$11*$B$7+E8329*Assumptions!$C$12*$B$8</f>
        <v>298.6856118</v>
      </c>
      <c r="G8329" s="0" t="n">
        <f aca="false">C8329*Assumptions!$C$15</f>
        <v>0</v>
      </c>
      <c r="H8329" s="0" t="n">
        <f aca="false">MIN(F8329,G8329)</f>
        <v>0</v>
      </c>
      <c r="I8329" s="0" t="n">
        <f aca="false">IF(C8329=1,MIN(G8329-H8329,Assumptions!$C$13,P8328),0)</f>
        <v>0</v>
      </c>
      <c r="J8329" s="0" t="n">
        <f aca="false">H8329+I8329</f>
        <v>0</v>
      </c>
      <c r="K8329" s="0" t="n">
        <f aca="false">MIN(IF(C8329=1,F8329-H8329,F8329),Assumptions!$C$13,MAX(0,($B$5-P8328)/$B$6))</f>
        <v>180</v>
      </c>
      <c r="L8329" s="0" t="n">
        <f aca="false">IF(C8329=1,0,MIN(F8329-K8329,Assumptions!$C$15,MAX(0,$B$10-O8328-M8329)))</f>
        <v>0</v>
      </c>
      <c r="M8329" s="0" t="n">
        <f aca="false">'Profiles 8760'!H8318</f>
        <v>14800</v>
      </c>
      <c r="N8329" s="0" t="n">
        <f aca="false">J8329+L8329</f>
        <v>0</v>
      </c>
      <c r="O8329" s="0" t="n">
        <f aca="false">O8328+N8329</f>
        <v>756608</v>
      </c>
      <c r="P8329" s="0" t="n">
        <f aca="false">MIN($B$5,P8328+K8329*$B$6-I8329)</f>
        <v>468.072</v>
      </c>
      <c r="Q8329" s="0" t="n">
        <f aca="false">MAX(0,F8329-H8329-K8329-L8329)</f>
        <v>118.6856118</v>
      </c>
    </row>
    <row r="8330" customFormat="false" ht="15" hidden="false" customHeight="false" outlineLevel="0" collapsed="false">
      <c r="A8330" s="0" t="n">
        <f aca="false">'Profiles 8760'!A8319</f>
        <v>8317</v>
      </c>
      <c r="B8330" s="0" t="n">
        <f aca="false">'Profiles 8760'!B8319</f>
        <v>12</v>
      </c>
      <c r="C8330" s="0" t="n">
        <f aca="false">'Profiles 8760'!E8319</f>
        <v>0</v>
      </c>
      <c r="D8330" s="0" t="n">
        <f aca="false">'Profiles 8760'!F8319</f>
        <v>1</v>
      </c>
      <c r="E8330" s="0" t="n">
        <f aca="false">'Profiles 8760'!G8319</f>
        <v>0.337308</v>
      </c>
      <c r="F8330" s="0" t="n">
        <f aca="false">D8330*Assumptions!$C$11*$B$7+E8330*Assumptions!$C$12*$B$8</f>
        <v>302.5958972</v>
      </c>
      <c r="G8330" s="0" t="n">
        <f aca="false">C8330*Assumptions!$C$15</f>
        <v>0</v>
      </c>
      <c r="H8330" s="0" t="n">
        <f aca="false">MIN(F8330,G8330)</f>
        <v>0</v>
      </c>
      <c r="I8330" s="0" t="n">
        <f aca="false">IF(C8330=1,MIN(G8330-H8330,Assumptions!$C$13,P8329),0)</f>
        <v>0</v>
      </c>
      <c r="J8330" s="0" t="n">
        <f aca="false">H8330+I8330</f>
        <v>0</v>
      </c>
      <c r="K8330" s="0" t="n">
        <f aca="false">MIN(IF(C8330=1,F8330-H8330,F8330),Assumptions!$C$13,MAX(0,($B$5-P8329)/$B$6))</f>
        <v>49.3054914628519</v>
      </c>
      <c r="L8330" s="0" t="n">
        <f aca="false">IF(C8330=1,0,MIN(F8330-K8330,Assumptions!$C$15,MAX(0,$B$10-O8329-M8330)))</f>
        <v>0</v>
      </c>
      <c r="M8330" s="0" t="n">
        <f aca="false">'Profiles 8760'!H8319</f>
        <v>14800</v>
      </c>
      <c r="N8330" s="0" t="n">
        <f aca="false">J8330+L8330</f>
        <v>0</v>
      </c>
      <c r="O8330" s="0" t="n">
        <f aca="false">O8329+N8330</f>
        <v>756608</v>
      </c>
      <c r="P8330" s="0" t="n">
        <f aca="false">MIN($B$5,P8329+K8330*$B$6-I8330)</f>
        <v>510.81</v>
      </c>
      <c r="Q8330" s="0" t="n">
        <f aca="false">MAX(0,F8330-H8330-K8330-L8330)</f>
        <v>253.290405737148</v>
      </c>
    </row>
    <row r="8331" customFormat="false" ht="15" hidden="false" customHeight="false" outlineLevel="0" collapsed="false">
      <c r="A8331" s="0" t="n">
        <f aca="false">'Profiles 8760'!A8320</f>
        <v>8318</v>
      </c>
      <c r="B8331" s="0" t="n">
        <f aca="false">'Profiles 8760'!B8320</f>
        <v>12</v>
      </c>
      <c r="C8331" s="0" t="n">
        <f aca="false">'Profiles 8760'!E8320</f>
        <v>0</v>
      </c>
      <c r="D8331" s="0" t="n">
        <f aca="false">'Profiles 8760'!F8320</f>
        <v>1</v>
      </c>
      <c r="E8331" s="0" t="n">
        <f aca="false">'Profiles 8760'!G8320</f>
        <v>0.403312</v>
      </c>
      <c r="F8331" s="0" t="n">
        <f aca="false">D8331*Assumptions!$C$11*$B$7+E8331*Assumptions!$C$12*$B$8</f>
        <v>305.2954608</v>
      </c>
      <c r="G8331" s="0" t="n">
        <f aca="false">C8331*Assumptions!$C$15</f>
        <v>0</v>
      </c>
      <c r="H8331" s="0" t="n">
        <f aca="false">MIN(F8331,G8331)</f>
        <v>0</v>
      </c>
      <c r="I8331" s="0" t="n">
        <f aca="false">IF(C8331=1,MIN(G8331-H8331,Assumptions!$C$13,P8330),0)</f>
        <v>0</v>
      </c>
      <c r="J8331" s="0" t="n">
        <f aca="false">H8331+I8331</f>
        <v>0</v>
      </c>
      <c r="K8331" s="0" t="n">
        <f aca="false">MIN(IF(C8331=1,F8331-H8331,F8331),Assumptions!$C$13,MAX(0,($B$5-P8330)/$B$6))</f>
        <v>0</v>
      </c>
      <c r="L8331" s="0" t="n">
        <f aca="false">IF(C8331=1,0,MIN(F8331-K8331,Assumptions!$C$15,MAX(0,$B$10-O8330-M8331)))</f>
        <v>0</v>
      </c>
      <c r="M8331" s="0" t="n">
        <f aca="false">'Profiles 8760'!H8320</f>
        <v>14800</v>
      </c>
      <c r="N8331" s="0" t="n">
        <f aca="false">J8331+L8331</f>
        <v>0</v>
      </c>
      <c r="O8331" s="0" t="n">
        <f aca="false">O8330+N8331</f>
        <v>756608</v>
      </c>
      <c r="P8331" s="0" t="n">
        <f aca="false">MIN($B$5,P8330+K8331*$B$6-I8331)</f>
        <v>510.81</v>
      </c>
      <c r="Q8331" s="0" t="n">
        <f aca="false">MAX(0,F8331-H8331-K8331-L8331)</f>
        <v>305.2954608</v>
      </c>
    </row>
    <row r="8332" customFormat="false" ht="15" hidden="false" customHeight="false" outlineLevel="0" collapsed="false">
      <c r="A8332" s="0" t="n">
        <f aca="false">'Profiles 8760'!A8321</f>
        <v>8319</v>
      </c>
      <c r="B8332" s="0" t="n">
        <f aca="false">'Profiles 8760'!B8321</f>
        <v>12</v>
      </c>
      <c r="C8332" s="0" t="n">
        <f aca="false">'Profiles 8760'!E8321</f>
        <v>0</v>
      </c>
      <c r="D8332" s="0" t="n">
        <f aca="false">'Profiles 8760'!F8321</f>
        <v>0.936299</v>
      </c>
      <c r="E8332" s="0" t="n">
        <f aca="false">'Profiles 8760'!G8321</f>
        <v>0.577089</v>
      </c>
      <c r="F8332" s="0" t="n">
        <f aca="false">D8332*Assumptions!$C$11*$B$7+E8332*Assumptions!$C$12*$B$8</f>
        <v>294.0060913</v>
      </c>
      <c r="G8332" s="0" t="n">
        <f aca="false">C8332*Assumptions!$C$15</f>
        <v>0</v>
      </c>
      <c r="H8332" s="0" t="n">
        <f aca="false">MIN(F8332,G8332)</f>
        <v>0</v>
      </c>
      <c r="I8332" s="0" t="n">
        <f aca="false">IF(C8332=1,MIN(G8332-H8332,Assumptions!$C$13,P8331),0)</f>
        <v>0</v>
      </c>
      <c r="J8332" s="0" t="n">
        <f aca="false">H8332+I8332</f>
        <v>0</v>
      </c>
      <c r="K8332" s="0" t="n">
        <f aca="false">MIN(IF(C8332=1,F8332-H8332,F8332),Assumptions!$C$13,MAX(0,($B$5-P8331)/$B$6))</f>
        <v>0</v>
      </c>
      <c r="L8332" s="0" t="n">
        <f aca="false">IF(C8332=1,0,MIN(F8332-K8332,Assumptions!$C$15,MAX(0,$B$10-O8331-M8332)))</f>
        <v>0</v>
      </c>
      <c r="M8332" s="0" t="n">
        <f aca="false">'Profiles 8760'!H8321</f>
        <v>14800</v>
      </c>
      <c r="N8332" s="0" t="n">
        <f aca="false">J8332+L8332</f>
        <v>0</v>
      </c>
      <c r="O8332" s="0" t="n">
        <f aca="false">O8331+N8332</f>
        <v>756608</v>
      </c>
      <c r="P8332" s="0" t="n">
        <f aca="false">MIN($B$5,P8331+K8332*$B$6-I8332)</f>
        <v>510.81</v>
      </c>
      <c r="Q8332" s="0" t="n">
        <f aca="false">MAX(0,F8332-H8332-K8332-L8332)</f>
        <v>294.0060913</v>
      </c>
    </row>
    <row r="8333" customFormat="false" ht="15" hidden="false" customHeight="false" outlineLevel="0" collapsed="false">
      <c r="A8333" s="0" t="n">
        <f aca="false">'Profiles 8760'!A8322</f>
        <v>8320</v>
      </c>
      <c r="B8333" s="0" t="n">
        <f aca="false">'Profiles 8760'!B8322</f>
        <v>12</v>
      </c>
      <c r="C8333" s="0" t="n">
        <f aca="false">'Profiles 8760'!E8322</f>
        <v>0</v>
      </c>
      <c r="D8333" s="0" t="n">
        <f aca="false">'Profiles 8760'!F8322</f>
        <v>0.646057</v>
      </c>
      <c r="E8333" s="0" t="n">
        <f aca="false">'Profiles 8760'!G8322</f>
        <v>0.519806</v>
      </c>
      <c r="F8333" s="0" t="n">
        <f aca="false">D8333*Assumptions!$C$11*$B$7+E8333*Assumptions!$C$12*$B$8</f>
        <v>207.841327</v>
      </c>
      <c r="G8333" s="0" t="n">
        <f aca="false">C8333*Assumptions!$C$15</f>
        <v>0</v>
      </c>
      <c r="H8333" s="0" t="n">
        <f aca="false">MIN(F8333,G8333)</f>
        <v>0</v>
      </c>
      <c r="I8333" s="0" t="n">
        <f aca="false">IF(C8333=1,MIN(G8333-H8333,Assumptions!$C$13,P8332),0)</f>
        <v>0</v>
      </c>
      <c r="J8333" s="0" t="n">
        <f aca="false">H8333+I8333</f>
        <v>0</v>
      </c>
      <c r="K8333" s="0" t="n">
        <f aca="false">MIN(IF(C8333=1,F8333-H8333,F8333),Assumptions!$C$13,MAX(0,($B$5-P8332)/$B$6))</f>
        <v>0</v>
      </c>
      <c r="L8333" s="0" t="n">
        <f aca="false">IF(C8333=1,0,MIN(F8333-K8333,Assumptions!$C$15,MAX(0,$B$10-O8332-M8333)))</f>
        <v>0</v>
      </c>
      <c r="M8333" s="0" t="n">
        <f aca="false">'Profiles 8760'!H8322</f>
        <v>14800</v>
      </c>
      <c r="N8333" s="0" t="n">
        <f aca="false">J8333+L8333</f>
        <v>0</v>
      </c>
      <c r="O8333" s="0" t="n">
        <f aca="false">O8332+N8333</f>
        <v>756608</v>
      </c>
      <c r="P8333" s="0" t="n">
        <f aca="false">MIN($B$5,P8332+K8333*$B$6-I8333)</f>
        <v>510.81</v>
      </c>
      <c r="Q8333" s="0" t="n">
        <f aca="false">MAX(0,F8333-H8333-K8333-L8333)</f>
        <v>207.841327</v>
      </c>
    </row>
    <row r="8334" customFormat="false" ht="15" hidden="false" customHeight="false" outlineLevel="0" collapsed="false">
      <c r="A8334" s="0" t="n">
        <f aca="false">'Profiles 8760'!A8323</f>
        <v>8321</v>
      </c>
      <c r="B8334" s="0" t="n">
        <f aca="false">'Profiles 8760'!B8323</f>
        <v>12</v>
      </c>
      <c r="C8334" s="0" t="n">
        <f aca="false">'Profiles 8760'!E8323</f>
        <v>0</v>
      </c>
      <c r="D8334" s="0" t="n">
        <f aca="false">'Profiles 8760'!F8323</f>
        <v>0.321598</v>
      </c>
      <c r="E8334" s="0" t="n">
        <f aca="false">'Profiles 8760'!G8323</f>
        <v>0.511189</v>
      </c>
      <c r="F8334" s="0" t="n">
        <f aca="false">D8334*Assumptions!$C$11*$B$7+E8334*Assumptions!$C$12*$B$8</f>
        <v>113.7851325</v>
      </c>
      <c r="G8334" s="0" t="n">
        <f aca="false">C8334*Assumptions!$C$15</f>
        <v>0</v>
      </c>
      <c r="H8334" s="0" t="n">
        <f aca="false">MIN(F8334,G8334)</f>
        <v>0</v>
      </c>
      <c r="I8334" s="0" t="n">
        <f aca="false">IF(C8334=1,MIN(G8334-H8334,Assumptions!$C$13,P8333),0)</f>
        <v>0</v>
      </c>
      <c r="J8334" s="0" t="n">
        <f aca="false">H8334+I8334</f>
        <v>0</v>
      </c>
      <c r="K8334" s="0" t="n">
        <f aca="false">MIN(IF(C8334=1,F8334-H8334,F8334),Assumptions!$C$13,MAX(0,($B$5-P8333)/$B$6))</f>
        <v>0</v>
      </c>
      <c r="L8334" s="0" t="n">
        <f aca="false">IF(C8334=1,0,MIN(F8334-K8334,Assumptions!$C$15,MAX(0,$B$10-O8333-M8334)))</f>
        <v>0</v>
      </c>
      <c r="M8334" s="0" t="n">
        <f aca="false">'Profiles 8760'!H8323</f>
        <v>14800</v>
      </c>
      <c r="N8334" s="0" t="n">
        <f aca="false">J8334+L8334</f>
        <v>0</v>
      </c>
      <c r="O8334" s="0" t="n">
        <f aca="false">O8333+N8334</f>
        <v>756608</v>
      </c>
      <c r="P8334" s="0" t="n">
        <f aca="false">MIN($B$5,P8333+K8334*$B$6-I8334)</f>
        <v>510.81</v>
      </c>
      <c r="Q8334" s="0" t="n">
        <f aca="false">MAX(0,F8334-H8334-K8334-L8334)</f>
        <v>113.7851325</v>
      </c>
    </row>
    <row r="8335" customFormat="false" ht="15" hidden="false" customHeight="false" outlineLevel="0" collapsed="false">
      <c r="A8335" s="0" t="n">
        <f aca="false">'Profiles 8760'!A8324</f>
        <v>8322</v>
      </c>
      <c r="B8335" s="0" t="n">
        <f aca="false">'Profiles 8760'!B8324</f>
        <v>12</v>
      </c>
      <c r="C8335" s="0" t="n">
        <f aca="false">'Profiles 8760'!E8324</f>
        <v>0</v>
      </c>
      <c r="D8335" s="0" t="n">
        <f aca="false">'Profiles 8760'!F8324</f>
        <v>0.045857</v>
      </c>
      <c r="E8335" s="0" t="n">
        <f aca="false">'Profiles 8760'!G8324</f>
        <v>0.816127</v>
      </c>
      <c r="F8335" s="0" t="n">
        <f aca="false">D8335*Assumptions!$C$11*$B$7+E8335*Assumptions!$C$12*$B$8</f>
        <v>46.6230959</v>
      </c>
      <c r="G8335" s="0" t="n">
        <f aca="false">C8335*Assumptions!$C$15</f>
        <v>0</v>
      </c>
      <c r="H8335" s="0" t="n">
        <f aca="false">MIN(F8335,G8335)</f>
        <v>0</v>
      </c>
      <c r="I8335" s="0" t="n">
        <f aca="false">IF(C8335=1,MIN(G8335-H8335,Assumptions!$C$13,P8334),0)</f>
        <v>0</v>
      </c>
      <c r="J8335" s="0" t="n">
        <f aca="false">H8335+I8335</f>
        <v>0</v>
      </c>
      <c r="K8335" s="0" t="n">
        <f aca="false">MIN(IF(C8335=1,F8335-H8335,F8335),Assumptions!$C$13,MAX(0,($B$5-P8334)/$B$6))</f>
        <v>0</v>
      </c>
      <c r="L8335" s="0" t="n">
        <f aca="false">IF(C8335=1,0,MIN(F8335-K8335,Assumptions!$C$15,MAX(0,$B$10-O8334-M8335)))</f>
        <v>0</v>
      </c>
      <c r="M8335" s="0" t="n">
        <f aca="false">'Profiles 8760'!H8324</f>
        <v>14800</v>
      </c>
      <c r="N8335" s="0" t="n">
        <f aca="false">J8335+L8335</f>
        <v>0</v>
      </c>
      <c r="O8335" s="0" t="n">
        <f aca="false">O8334+N8335</f>
        <v>756608</v>
      </c>
      <c r="P8335" s="0" t="n">
        <f aca="false">MIN($B$5,P8334+K8335*$B$6-I8335)</f>
        <v>510.81</v>
      </c>
      <c r="Q8335" s="0" t="n">
        <f aca="false">MAX(0,F8335-H8335-K8335-L8335)</f>
        <v>46.6230959</v>
      </c>
    </row>
    <row r="8336" customFormat="false" ht="15" hidden="false" customHeight="false" outlineLevel="0" collapsed="false">
      <c r="A8336" s="0" t="n">
        <f aca="false">'Profiles 8760'!A8325</f>
        <v>8323</v>
      </c>
      <c r="B8336" s="0" t="n">
        <f aca="false">'Profiles 8760'!B8325</f>
        <v>12</v>
      </c>
      <c r="C8336" s="0" t="n">
        <f aca="false">'Profiles 8760'!E8325</f>
        <v>0</v>
      </c>
      <c r="D8336" s="0" t="n">
        <f aca="false">'Profiles 8760'!F8325</f>
        <v>0</v>
      </c>
      <c r="E8336" s="0" t="n">
        <f aca="false">'Profiles 8760'!G8325</f>
        <v>0.760712</v>
      </c>
      <c r="F8336" s="0" t="n">
        <f aca="false">D8336*Assumptions!$C$11*$B$7+E8336*Assumptions!$C$12*$B$8</f>
        <v>31.1131208</v>
      </c>
      <c r="G8336" s="0" t="n">
        <f aca="false">C8336*Assumptions!$C$15</f>
        <v>0</v>
      </c>
      <c r="H8336" s="0" t="n">
        <f aca="false">MIN(F8336,G8336)</f>
        <v>0</v>
      </c>
      <c r="I8336" s="0" t="n">
        <f aca="false">IF(C8336=1,MIN(G8336-H8336,Assumptions!$C$13,P8335),0)</f>
        <v>0</v>
      </c>
      <c r="J8336" s="0" t="n">
        <f aca="false">H8336+I8336</f>
        <v>0</v>
      </c>
      <c r="K8336" s="0" t="n">
        <f aca="false">MIN(IF(C8336=1,F8336-H8336,F8336),Assumptions!$C$13,MAX(0,($B$5-P8335)/$B$6))</f>
        <v>0</v>
      </c>
      <c r="L8336" s="0" t="n">
        <f aca="false">IF(C8336=1,0,MIN(F8336-K8336,Assumptions!$C$15,MAX(0,$B$10-O8335-M8336)))</f>
        <v>0</v>
      </c>
      <c r="M8336" s="0" t="n">
        <f aca="false">'Profiles 8760'!H8325</f>
        <v>14800</v>
      </c>
      <c r="N8336" s="0" t="n">
        <f aca="false">J8336+L8336</f>
        <v>0</v>
      </c>
      <c r="O8336" s="0" t="n">
        <f aca="false">O8335+N8336</f>
        <v>756608</v>
      </c>
      <c r="P8336" s="0" t="n">
        <f aca="false">MIN($B$5,P8335+K8336*$B$6-I8336)</f>
        <v>510.81</v>
      </c>
      <c r="Q8336" s="0" t="n">
        <f aca="false">MAX(0,F8336-H8336-K8336-L8336)</f>
        <v>31.1131208</v>
      </c>
    </row>
    <row r="8337" customFormat="false" ht="15" hidden="false" customHeight="false" outlineLevel="0" collapsed="false">
      <c r="A8337" s="0" t="n">
        <f aca="false">'Profiles 8760'!A8326</f>
        <v>8324</v>
      </c>
      <c r="B8337" s="0" t="n">
        <f aca="false">'Profiles 8760'!B8326</f>
        <v>12</v>
      </c>
      <c r="C8337" s="0" t="n">
        <f aca="false">'Profiles 8760'!E8326</f>
        <v>1</v>
      </c>
      <c r="D8337" s="0" t="n">
        <f aca="false">'Profiles 8760'!F8326</f>
        <v>0</v>
      </c>
      <c r="E8337" s="0" t="n">
        <f aca="false">'Profiles 8760'!G8326</f>
        <v>0.599411</v>
      </c>
      <c r="F8337" s="0" t="n">
        <f aca="false">D8337*Assumptions!$C$11*$B$7+E8337*Assumptions!$C$12*$B$8</f>
        <v>24.5159099</v>
      </c>
      <c r="G8337" s="0" t="n">
        <f aca="false">C8337*Assumptions!$C$15</f>
        <v>200</v>
      </c>
      <c r="H8337" s="0" t="n">
        <f aca="false">MIN(F8337,G8337)</f>
        <v>24.5159099</v>
      </c>
      <c r="I8337" s="0" t="n">
        <f aca="false">IF(C8337=1,MIN(G8337-H8337,Assumptions!$C$13,P8336),0)</f>
        <v>175.4840901</v>
      </c>
      <c r="J8337" s="0" t="n">
        <f aca="false">H8337+I8337</f>
        <v>200</v>
      </c>
      <c r="K8337" s="0" t="n">
        <f aca="false">MIN(IF(C8337=1,F8337-H8337,F8337),Assumptions!$C$13,MAX(0,($B$5-P8336)/$B$6))</f>
        <v>0</v>
      </c>
      <c r="L8337" s="0" t="n">
        <f aca="false">IF(C8337=1,0,MIN(F8337-K8337,Assumptions!$C$15,MAX(0,$B$10-O8336-M8337)))</f>
        <v>0</v>
      </c>
      <c r="M8337" s="0" t="n">
        <f aca="false">'Profiles 8760'!H8326</f>
        <v>14600</v>
      </c>
      <c r="N8337" s="0" t="n">
        <f aca="false">J8337+L8337</f>
        <v>200</v>
      </c>
      <c r="O8337" s="0" t="n">
        <f aca="false">O8336+N8337</f>
        <v>756808</v>
      </c>
      <c r="P8337" s="0" t="n">
        <f aca="false">MIN($B$5,P8336+K8337*$B$6-I8337)</f>
        <v>335.3259099</v>
      </c>
      <c r="Q8337" s="0" t="n">
        <f aca="false">MAX(0,F8337-H8337-K8337-L8337)</f>
        <v>0</v>
      </c>
    </row>
    <row r="8338" customFormat="false" ht="15" hidden="false" customHeight="false" outlineLevel="0" collapsed="false">
      <c r="A8338" s="0" t="n">
        <f aca="false">'Profiles 8760'!A8327</f>
        <v>8325</v>
      </c>
      <c r="B8338" s="0" t="n">
        <f aca="false">'Profiles 8760'!B8327</f>
        <v>12</v>
      </c>
      <c r="C8338" s="0" t="n">
        <f aca="false">'Profiles 8760'!E8327</f>
        <v>1</v>
      </c>
      <c r="D8338" s="0" t="n">
        <f aca="false">'Profiles 8760'!F8327</f>
        <v>0</v>
      </c>
      <c r="E8338" s="0" t="n">
        <f aca="false">'Profiles 8760'!G8327</f>
        <v>0.681624</v>
      </c>
      <c r="F8338" s="0" t="n">
        <f aca="false">D8338*Assumptions!$C$11*$B$7+E8338*Assumptions!$C$12*$B$8</f>
        <v>27.8784216</v>
      </c>
      <c r="G8338" s="0" t="n">
        <f aca="false">C8338*Assumptions!$C$15</f>
        <v>200</v>
      </c>
      <c r="H8338" s="0" t="n">
        <f aca="false">MIN(F8338,G8338)</f>
        <v>27.8784216</v>
      </c>
      <c r="I8338" s="0" t="n">
        <f aca="false">IF(C8338=1,MIN(G8338-H8338,Assumptions!$C$13,P8337),0)</f>
        <v>172.1215784</v>
      </c>
      <c r="J8338" s="0" t="n">
        <f aca="false">H8338+I8338</f>
        <v>200</v>
      </c>
      <c r="K8338" s="0" t="n">
        <f aca="false">MIN(IF(C8338=1,F8338-H8338,F8338),Assumptions!$C$13,MAX(0,($B$5-P8337)/$B$6))</f>
        <v>0</v>
      </c>
      <c r="L8338" s="0" t="n">
        <f aca="false">IF(C8338=1,0,MIN(F8338-K8338,Assumptions!$C$15,MAX(0,$B$10-O8337-M8338)))</f>
        <v>0</v>
      </c>
      <c r="M8338" s="0" t="n">
        <f aca="false">'Profiles 8760'!H8327</f>
        <v>14400</v>
      </c>
      <c r="N8338" s="0" t="n">
        <f aca="false">J8338+L8338</f>
        <v>200</v>
      </c>
      <c r="O8338" s="0" t="n">
        <f aca="false">O8337+N8338</f>
        <v>757008</v>
      </c>
      <c r="P8338" s="0" t="n">
        <f aca="false">MIN($B$5,P8337+K8338*$B$6-I8338)</f>
        <v>163.2043315</v>
      </c>
      <c r="Q8338" s="0" t="n">
        <f aca="false">MAX(0,F8338-H8338-K8338-L8338)</f>
        <v>0</v>
      </c>
    </row>
    <row r="8339" customFormat="false" ht="15" hidden="false" customHeight="false" outlineLevel="0" collapsed="false">
      <c r="A8339" s="0" t="n">
        <f aca="false">'Profiles 8760'!A8328</f>
        <v>8326</v>
      </c>
      <c r="B8339" s="0" t="n">
        <f aca="false">'Profiles 8760'!B8328</f>
        <v>12</v>
      </c>
      <c r="C8339" s="0" t="n">
        <f aca="false">'Profiles 8760'!E8328</f>
        <v>0</v>
      </c>
      <c r="D8339" s="0" t="n">
        <f aca="false">'Profiles 8760'!F8328</f>
        <v>0</v>
      </c>
      <c r="E8339" s="0" t="n">
        <f aca="false">'Profiles 8760'!G8328</f>
        <v>0.749845</v>
      </c>
      <c r="F8339" s="0" t="n">
        <f aca="false">D8339*Assumptions!$C$11*$B$7+E8339*Assumptions!$C$12*$B$8</f>
        <v>30.6686605</v>
      </c>
      <c r="G8339" s="0" t="n">
        <f aca="false">C8339*Assumptions!$C$15</f>
        <v>0</v>
      </c>
      <c r="H8339" s="0" t="n">
        <f aca="false">MIN(F8339,G8339)</f>
        <v>0</v>
      </c>
      <c r="I8339" s="0" t="n">
        <f aca="false">IF(C8339=1,MIN(G8339-H8339,Assumptions!$C$13,P8338),0)</f>
        <v>0</v>
      </c>
      <c r="J8339" s="0" t="n">
        <f aca="false">H8339+I8339</f>
        <v>0</v>
      </c>
      <c r="K8339" s="0" t="n">
        <f aca="false">MIN(IF(C8339=1,F8339-H8339,F8339),Assumptions!$C$13,MAX(0,($B$5-P8338)/$B$6))</f>
        <v>30.6686605</v>
      </c>
      <c r="L8339" s="0" t="n">
        <f aca="false">IF(C8339=1,0,MIN(F8339-K8339,Assumptions!$C$15,MAX(0,$B$10-O8338-M8339)))</f>
        <v>0</v>
      </c>
      <c r="M8339" s="0" t="n">
        <f aca="false">'Profiles 8760'!H8328</f>
        <v>14400</v>
      </c>
      <c r="N8339" s="0" t="n">
        <f aca="false">J8339+L8339</f>
        <v>0</v>
      </c>
      <c r="O8339" s="0" t="n">
        <f aca="false">O8338+N8339</f>
        <v>757008</v>
      </c>
      <c r="P8339" s="0" t="n">
        <f aca="false">MIN($B$5,P8338+K8339*$B$6-I8339)</f>
        <v>189.7879264214</v>
      </c>
      <c r="Q8339" s="0" t="n">
        <f aca="false">MAX(0,F8339-H8339-K8339-L8339)</f>
        <v>0</v>
      </c>
    </row>
    <row r="8340" customFormat="false" ht="15" hidden="false" customHeight="false" outlineLevel="0" collapsed="false">
      <c r="A8340" s="0" t="n">
        <f aca="false">'Profiles 8760'!A8329</f>
        <v>8327</v>
      </c>
      <c r="B8340" s="0" t="n">
        <f aca="false">'Profiles 8760'!B8329</f>
        <v>12</v>
      </c>
      <c r="C8340" s="0" t="n">
        <f aca="false">'Profiles 8760'!E8329</f>
        <v>0</v>
      </c>
      <c r="D8340" s="0" t="n">
        <f aca="false">'Profiles 8760'!F8329</f>
        <v>0</v>
      </c>
      <c r="E8340" s="0" t="n">
        <f aca="false">'Profiles 8760'!G8329</f>
        <v>0.77555</v>
      </c>
      <c r="F8340" s="0" t="n">
        <f aca="false">D8340*Assumptions!$C$11*$B$7+E8340*Assumptions!$C$12*$B$8</f>
        <v>31.719995</v>
      </c>
      <c r="G8340" s="0" t="n">
        <f aca="false">C8340*Assumptions!$C$15</f>
        <v>0</v>
      </c>
      <c r="H8340" s="0" t="n">
        <f aca="false">MIN(F8340,G8340)</f>
        <v>0</v>
      </c>
      <c r="I8340" s="0" t="n">
        <f aca="false">IF(C8340=1,MIN(G8340-H8340,Assumptions!$C$13,P8339),0)</f>
        <v>0</v>
      </c>
      <c r="J8340" s="0" t="n">
        <f aca="false">H8340+I8340</f>
        <v>0</v>
      </c>
      <c r="K8340" s="0" t="n">
        <f aca="false">MIN(IF(C8340=1,F8340-H8340,F8340),Assumptions!$C$13,MAX(0,($B$5-P8339)/$B$6))</f>
        <v>31.719995</v>
      </c>
      <c r="L8340" s="0" t="n">
        <f aca="false">IF(C8340=1,0,MIN(F8340-K8340,Assumptions!$C$15,MAX(0,$B$10-O8339-M8340)))</f>
        <v>0</v>
      </c>
      <c r="M8340" s="0" t="n">
        <f aca="false">'Profiles 8760'!H8329</f>
        <v>14400</v>
      </c>
      <c r="N8340" s="0" t="n">
        <f aca="false">J8340+L8340</f>
        <v>0</v>
      </c>
      <c r="O8340" s="0" t="n">
        <f aca="false">O8339+N8340</f>
        <v>757008</v>
      </c>
      <c r="P8340" s="0" t="n">
        <f aca="false">MIN($B$5,P8339+K8340*$B$6-I8340)</f>
        <v>217.2828180874</v>
      </c>
      <c r="Q8340" s="0" t="n">
        <f aca="false">MAX(0,F8340-H8340-K8340-L8340)</f>
        <v>0</v>
      </c>
    </row>
    <row r="8341" customFormat="false" ht="15" hidden="false" customHeight="false" outlineLevel="0" collapsed="false">
      <c r="A8341" s="0" t="n">
        <f aca="false">'Profiles 8760'!A8330</f>
        <v>8328</v>
      </c>
      <c r="B8341" s="0" t="n">
        <f aca="false">'Profiles 8760'!B8330</f>
        <v>12</v>
      </c>
      <c r="C8341" s="0" t="n">
        <f aca="false">'Profiles 8760'!E8330</f>
        <v>0</v>
      </c>
      <c r="D8341" s="0" t="n">
        <f aca="false">'Profiles 8760'!F8330</f>
        <v>0</v>
      </c>
      <c r="E8341" s="0" t="n">
        <f aca="false">'Profiles 8760'!G8330</f>
        <v>0.426039</v>
      </c>
      <c r="F8341" s="0" t="n">
        <f aca="false">D8341*Assumptions!$C$11*$B$7+E8341*Assumptions!$C$12*$B$8</f>
        <v>17.4249951</v>
      </c>
      <c r="G8341" s="0" t="n">
        <f aca="false">C8341*Assumptions!$C$15</f>
        <v>0</v>
      </c>
      <c r="H8341" s="0" t="n">
        <f aca="false">MIN(F8341,G8341)</f>
        <v>0</v>
      </c>
      <c r="I8341" s="0" t="n">
        <f aca="false">IF(C8341=1,MIN(G8341-H8341,Assumptions!$C$13,P8340),0)</f>
        <v>0</v>
      </c>
      <c r="J8341" s="0" t="n">
        <f aca="false">H8341+I8341</f>
        <v>0</v>
      </c>
      <c r="K8341" s="0" t="n">
        <f aca="false">MIN(IF(C8341=1,F8341-H8341,F8341),Assumptions!$C$13,MAX(0,($B$5-P8340)/$B$6))</f>
        <v>17.4249951</v>
      </c>
      <c r="L8341" s="0" t="n">
        <f aca="false">IF(C8341=1,0,MIN(F8341-K8341,Assumptions!$C$15,MAX(0,$B$10-O8340-M8341)))</f>
        <v>0</v>
      </c>
      <c r="M8341" s="0" t="n">
        <f aca="false">'Profiles 8760'!H8330</f>
        <v>14400</v>
      </c>
      <c r="N8341" s="0" t="n">
        <f aca="false">J8341+L8341</f>
        <v>0</v>
      </c>
      <c r="O8341" s="0" t="n">
        <f aca="false">O8340+N8341</f>
        <v>757008</v>
      </c>
      <c r="P8341" s="0" t="n">
        <f aca="false">MIN($B$5,P8340+K8341*$B$6-I8341)</f>
        <v>232.38680384008</v>
      </c>
      <c r="Q8341" s="0" t="n">
        <f aca="false">MAX(0,F8341-H8341-K8341-L8341)</f>
        <v>0</v>
      </c>
    </row>
    <row r="8342" customFormat="false" ht="15" hidden="false" customHeight="false" outlineLevel="0" collapsed="false">
      <c r="A8342" s="0" t="n">
        <f aca="false">'Profiles 8760'!A8331</f>
        <v>8329</v>
      </c>
      <c r="B8342" s="0" t="n">
        <f aca="false">'Profiles 8760'!B8331</f>
        <v>12</v>
      </c>
      <c r="C8342" s="0" t="n">
        <f aca="false">'Profiles 8760'!E8331</f>
        <v>0</v>
      </c>
      <c r="D8342" s="0" t="n">
        <f aca="false">'Profiles 8760'!F8331</f>
        <v>0</v>
      </c>
      <c r="E8342" s="0" t="n">
        <f aca="false">'Profiles 8760'!G8331</f>
        <v>0.42908</v>
      </c>
      <c r="F8342" s="0" t="n">
        <f aca="false">D8342*Assumptions!$C$11*$B$7+E8342*Assumptions!$C$12*$B$8</f>
        <v>17.549372</v>
      </c>
      <c r="G8342" s="0" t="n">
        <f aca="false">C8342*Assumptions!$C$15</f>
        <v>0</v>
      </c>
      <c r="H8342" s="0" t="n">
        <f aca="false">MIN(F8342,G8342)</f>
        <v>0</v>
      </c>
      <c r="I8342" s="0" t="n">
        <f aca="false">IF(C8342=1,MIN(G8342-H8342,Assumptions!$C$13,P8341),0)</f>
        <v>0</v>
      </c>
      <c r="J8342" s="0" t="n">
        <f aca="false">H8342+I8342</f>
        <v>0</v>
      </c>
      <c r="K8342" s="0" t="n">
        <f aca="false">MIN(IF(C8342=1,F8342-H8342,F8342),Assumptions!$C$13,MAX(0,($B$5-P8341)/$B$6))</f>
        <v>17.549372</v>
      </c>
      <c r="L8342" s="0" t="n">
        <f aca="false">IF(C8342=1,0,MIN(F8342-K8342,Assumptions!$C$15,MAX(0,$B$10-O8341-M8342)))</f>
        <v>0</v>
      </c>
      <c r="M8342" s="0" t="n">
        <f aca="false">'Profiles 8760'!H8331</f>
        <v>14400</v>
      </c>
      <c r="N8342" s="0" t="n">
        <f aca="false">J8342+L8342</f>
        <v>0</v>
      </c>
      <c r="O8342" s="0" t="n">
        <f aca="false">O8341+N8342</f>
        <v>757008</v>
      </c>
      <c r="P8342" s="0" t="n">
        <f aca="false">MIN($B$5,P8341+K8342*$B$6-I8342)</f>
        <v>247.59859948968</v>
      </c>
      <c r="Q8342" s="0" t="n">
        <f aca="false">MAX(0,F8342-H8342-K8342-L8342)</f>
        <v>0</v>
      </c>
    </row>
    <row r="8343" customFormat="false" ht="15" hidden="false" customHeight="false" outlineLevel="0" collapsed="false">
      <c r="A8343" s="0" t="n">
        <f aca="false">'Profiles 8760'!A8332</f>
        <v>8330</v>
      </c>
      <c r="B8343" s="0" t="n">
        <f aca="false">'Profiles 8760'!B8332</f>
        <v>12</v>
      </c>
      <c r="C8343" s="0" t="n">
        <f aca="false">'Profiles 8760'!E8332</f>
        <v>0</v>
      </c>
      <c r="D8343" s="0" t="n">
        <f aca="false">'Profiles 8760'!F8332</f>
        <v>0</v>
      </c>
      <c r="E8343" s="0" t="n">
        <f aca="false">'Profiles 8760'!G8332</f>
        <v>0.394826</v>
      </c>
      <c r="F8343" s="0" t="n">
        <f aca="false">D8343*Assumptions!$C$11*$B$7+E8343*Assumptions!$C$12*$B$8</f>
        <v>16.1483834</v>
      </c>
      <c r="G8343" s="0" t="n">
        <f aca="false">C8343*Assumptions!$C$15</f>
        <v>0</v>
      </c>
      <c r="H8343" s="0" t="n">
        <f aca="false">MIN(F8343,G8343)</f>
        <v>0</v>
      </c>
      <c r="I8343" s="0" t="n">
        <f aca="false">IF(C8343=1,MIN(G8343-H8343,Assumptions!$C$13,P8342),0)</f>
        <v>0</v>
      </c>
      <c r="J8343" s="0" t="n">
        <f aca="false">H8343+I8343</f>
        <v>0</v>
      </c>
      <c r="K8343" s="0" t="n">
        <f aca="false">MIN(IF(C8343=1,F8343-H8343,F8343),Assumptions!$C$13,MAX(0,($B$5-P8342)/$B$6))</f>
        <v>16.1483834</v>
      </c>
      <c r="L8343" s="0" t="n">
        <f aca="false">IF(C8343=1,0,MIN(F8343-K8343,Assumptions!$C$15,MAX(0,$B$10-O8342-M8343)))</f>
        <v>0</v>
      </c>
      <c r="M8343" s="0" t="n">
        <f aca="false">'Profiles 8760'!H8332</f>
        <v>14400</v>
      </c>
      <c r="N8343" s="0" t="n">
        <f aca="false">J8343+L8343</f>
        <v>0</v>
      </c>
      <c r="O8343" s="0" t="n">
        <f aca="false">O8342+N8343</f>
        <v>757008</v>
      </c>
      <c r="P8343" s="0" t="n">
        <f aca="false">MIN($B$5,P8342+K8343*$B$6-I8343)</f>
        <v>261.5960182208</v>
      </c>
      <c r="Q8343" s="0" t="n">
        <f aca="false">MAX(0,F8343-H8343-K8343-L8343)</f>
        <v>0</v>
      </c>
    </row>
    <row r="8344" customFormat="false" ht="15" hidden="false" customHeight="false" outlineLevel="0" collapsed="false">
      <c r="A8344" s="0" t="n">
        <f aca="false">'Profiles 8760'!A8333</f>
        <v>8331</v>
      </c>
      <c r="B8344" s="0" t="n">
        <f aca="false">'Profiles 8760'!B8333</f>
        <v>12</v>
      </c>
      <c r="C8344" s="0" t="n">
        <f aca="false">'Profiles 8760'!E8333</f>
        <v>0</v>
      </c>
      <c r="D8344" s="0" t="n">
        <f aca="false">'Profiles 8760'!F8333</f>
        <v>0</v>
      </c>
      <c r="E8344" s="0" t="n">
        <f aca="false">'Profiles 8760'!G8333</f>
        <v>0.344489</v>
      </c>
      <c r="F8344" s="0" t="n">
        <f aca="false">D8344*Assumptions!$C$11*$B$7+E8344*Assumptions!$C$12*$B$8</f>
        <v>14.0896001</v>
      </c>
      <c r="G8344" s="0" t="n">
        <f aca="false">C8344*Assumptions!$C$15</f>
        <v>0</v>
      </c>
      <c r="H8344" s="0" t="n">
        <f aca="false">MIN(F8344,G8344)</f>
        <v>0</v>
      </c>
      <c r="I8344" s="0" t="n">
        <f aca="false">IF(C8344=1,MIN(G8344-H8344,Assumptions!$C$13,P8343),0)</f>
        <v>0</v>
      </c>
      <c r="J8344" s="0" t="n">
        <f aca="false">H8344+I8344</f>
        <v>0</v>
      </c>
      <c r="K8344" s="0" t="n">
        <f aca="false">MIN(IF(C8344=1,F8344-H8344,F8344),Assumptions!$C$13,MAX(0,($B$5-P8343)/$B$6))</f>
        <v>14.0896001</v>
      </c>
      <c r="L8344" s="0" t="n">
        <f aca="false">IF(C8344=1,0,MIN(F8344-K8344,Assumptions!$C$15,MAX(0,$B$10-O8343-M8344)))</f>
        <v>0</v>
      </c>
      <c r="M8344" s="0" t="n">
        <f aca="false">'Profiles 8760'!H8333</f>
        <v>14400</v>
      </c>
      <c r="N8344" s="0" t="n">
        <f aca="false">J8344+L8344</f>
        <v>0</v>
      </c>
      <c r="O8344" s="0" t="n">
        <f aca="false">O8343+N8344</f>
        <v>757008</v>
      </c>
      <c r="P8344" s="0" t="n">
        <f aca="false">MIN($B$5,P8343+K8344*$B$6-I8344)</f>
        <v>273.80888358748</v>
      </c>
      <c r="Q8344" s="0" t="n">
        <f aca="false">MAX(0,F8344-H8344-K8344-L8344)</f>
        <v>0</v>
      </c>
    </row>
    <row r="8345" customFormat="false" ht="15" hidden="false" customHeight="false" outlineLevel="0" collapsed="false">
      <c r="A8345" s="0" t="n">
        <f aca="false">'Profiles 8760'!A8334</f>
        <v>8332</v>
      </c>
      <c r="B8345" s="0" t="n">
        <f aca="false">'Profiles 8760'!B8334</f>
        <v>12</v>
      </c>
      <c r="C8345" s="0" t="n">
        <f aca="false">'Profiles 8760'!E8334</f>
        <v>0</v>
      </c>
      <c r="D8345" s="0" t="n">
        <f aca="false">'Profiles 8760'!F8334</f>
        <v>0</v>
      </c>
      <c r="E8345" s="0" t="n">
        <f aca="false">'Profiles 8760'!G8334</f>
        <v>0.349367</v>
      </c>
      <c r="F8345" s="0" t="n">
        <f aca="false">D8345*Assumptions!$C$11*$B$7+E8345*Assumptions!$C$12*$B$8</f>
        <v>14.2891103</v>
      </c>
      <c r="G8345" s="0" t="n">
        <f aca="false">C8345*Assumptions!$C$15</f>
        <v>0</v>
      </c>
      <c r="H8345" s="0" t="n">
        <f aca="false">MIN(F8345,G8345)</f>
        <v>0</v>
      </c>
      <c r="I8345" s="0" t="n">
        <f aca="false">IF(C8345=1,MIN(G8345-H8345,Assumptions!$C$13,P8344),0)</f>
        <v>0</v>
      </c>
      <c r="J8345" s="0" t="n">
        <f aca="false">H8345+I8345</f>
        <v>0</v>
      </c>
      <c r="K8345" s="0" t="n">
        <f aca="false">MIN(IF(C8345=1,F8345-H8345,F8345),Assumptions!$C$13,MAX(0,($B$5-P8344)/$B$6))</f>
        <v>14.2891103</v>
      </c>
      <c r="L8345" s="0" t="n">
        <f aca="false">IF(C8345=1,0,MIN(F8345-K8345,Assumptions!$C$15,MAX(0,$B$10-O8344-M8345)))</f>
        <v>0</v>
      </c>
      <c r="M8345" s="0" t="n">
        <f aca="false">'Profiles 8760'!H8334</f>
        <v>14400</v>
      </c>
      <c r="N8345" s="0" t="n">
        <f aca="false">J8345+L8345</f>
        <v>0</v>
      </c>
      <c r="O8345" s="0" t="n">
        <f aca="false">O8344+N8345</f>
        <v>757008</v>
      </c>
      <c r="P8345" s="0" t="n">
        <f aca="false">MIN($B$5,P8344+K8345*$B$6-I8345)</f>
        <v>286.19468439552</v>
      </c>
      <c r="Q8345" s="0" t="n">
        <f aca="false">MAX(0,F8345-H8345-K8345-L8345)</f>
        <v>0</v>
      </c>
    </row>
    <row r="8346" customFormat="false" ht="15" hidden="false" customHeight="false" outlineLevel="0" collapsed="false">
      <c r="A8346" s="0" t="n">
        <f aca="false">'Profiles 8760'!A8335</f>
        <v>8333</v>
      </c>
      <c r="B8346" s="0" t="n">
        <f aca="false">'Profiles 8760'!B8335</f>
        <v>12</v>
      </c>
      <c r="C8346" s="0" t="n">
        <f aca="false">'Profiles 8760'!E8335</f>
        <v>0</v>
      </c>
      <c r="D8346" s="0" t="n">
        <f aca="false">'Profiles 8760'!F8335</f>
        <v>0</v>
      </c>
      <c r="E8346" s="0" t="n">
        <f aca="false">'Profiles 8760'!G8335</f>
        <v>0.276862</v>
      </c>
      <c r="F8346" s="0" t="n">
        <f aca="false">D8346*Assumptions!$C$11*$B$7+E8346*Assumptions!$C$12*$B$8</f>
        <v>11.3236558</v>
      </c>
      <c r="G8346" s="0" t="n">
        <f aca="false">C8346*Assumptions!$C$15</f>
        <v>0</v>
      </c>
      <c r="H8346" s="0" t="n">
        <f aca="false">MIN(F8346,G8346)</f>
        <v>0</v>
      </c>
      <c r="I8346" s="0" t="n">
        <f aca="false">IF(C8346=1,MIN(G8346-H8346,Assumptions!$C$13,P8345),0)</f>
        <v>0</v>
      </c>
      <c r="J8346" s="0" t="n">
        <f aca="false">H8346+I8346</f>
        <v>0</v>
      </c>
      <c r="K8346" s="0" t="n">
        <f aca="false">MIN(IF(C8346=1,F8346-H8346,F8346),Assumptions!$C$13,MAX(0,($B$5-P8345)/$B$6))</f>
        <v>11.3236558</v>
      </c>
      <c r="L8346" s="0" t="n">
        <f aca="false">IF(C8346=1,0,MIN(F8346-K8346,Assumptions!$C$15,MAX(0,$B$10-O8345-M8346)))</f>
        <v>0</v>
      </c>
      <c r="M8346" s="0" t="n">
        <f aca="false">'Profiles 8760'!H8335</f>
        <v>14400</v>
      </c>
      <c r="N8346" s="0" t="n">
        <f aca="false">J8346+L8346</f>
        <v>0</v>
      </c>
      <c r="O8346" s="0" t="n">
        <f aca="false">O8345+N8346</f>
        <v>757008</v>
      </c>
      <c r="P8346" s="0" t="n">
        <f aca="false">MIN($B$5,P8345+K8346*$B$6-I8346)</f>
        <v>296.01002924296</v>
      </c>
      <c r="Q8346" s="0" t="n">
        <f aca="false">MAX(0,F8346-H8346-K8346-L8346)</f>
        <v>0</v>
      </c>
    </row>
    <row r="8347" customFormat="false" ht="15" hidden="false" customHeight="false" outlineLevel="0" collapsed="false">
      <c r="A8347" s="0" t="n">
        <f aca="false">'Profiles 8760'!A8336</f>
        <v>8334</v>
      </c>
      <c r="B8347" s="0" t="n">
        <f aca="false">'Profiles 8760'!B8336</f>
        <v>12</v>
      </c>
      <c r="C8347" s="0" t="n">
        <f aca="false">'Profiles 8760'!E8336</f>
        <v>0</v>
      </c>
      <c r="D8347" s="0" t="n">
        <f aca="false">'Profiles 8760'!F8336</f>
        <v>0</v>
      </c>
      <c r="E8347" s="0" t="n">
        <f aca="false">'Profiles 8760'!G8336</f>
        <v>0.304651</v>
      </c>
      <c r="F8347" s="0" t="n">
        <f aca="false">D8347*Assumptions!$C$11*$B$7+E8347*Assumptions!$C$12*$B$8</f>
        <v>12.4602259</v>
      </c>
      <c r="G8347" s="0" t="n">
        <f aca="false">C8347*Assumptions!$C$15</f>
        <v>0</v>
      </c>
      <c r="H8347" s="0" t="n">
        <f aca="false">MIN(F8347,G8347)</f>
        <v>0</v>
      </c>
      <c r="I8347" s="0" t="n">
        <f aca="false">IF(C8347=1,MIN(G8347-H8347,Assumptions!$C$13,P8346),0)</f>
        <v>0</v>
      </c>
      <c r="J8347" s="0" t="n">
        <f aca="false">H8347+I8347</f>
        <v>0</v>
      </c>
      <c r="K8347" s="0" t="n">
        <f aca="false">MIN(IF(C8347=1,F8347-H8347,F8347),Assumptions!$C$13,MAX(0,($B$5-P8346)/$B$6))</f>
        <v>12.4602259</v>
      </c>
      <c r="L8347" s="0" t="n">
        <f aca="false">IF(C8347=1,0,MIN(F8347-K8347,Assumptions!$C$15,MAX(0,$B$10-O8346-M8347)))</f>
        <v>0</v>
      </c>
      <c r="M8347" s="0" t="n">
        <f aca="false">'Profiles 8760'!H8336</f>
        <v>14400</v>
      </c>
      <c r="N8347" s="0" t="n">
        <f aca="false">J8347+L8347</f>
        <v>0</v>
      </c>
      <c r="O8347" s="0" t="n">
        <f aca="false">O8346+N8347</f>
        <v>757008</v>
      </c>
      <c r="P8347" s="0" t="n">
        <f aca="false">MIN($B$5,P8346+K8347*$B$6-I8347)</f>
        <v>306.81055305308</v>
      </c>
      <c r="Q8347" s="0" t="n">
        <f aca="false">MAX(0,F8347-H8347-K8347-L8347)</f>
        <v>0</v>
      </c>
    </row>
    <row r="8348" customFormat="false" ht="15" hidden="false" customHeight="false" outlineLevel="0" collapsed="false">
      <c r="A8348" s="0" t="n">
        <f aca="false">'Profiles 8760'!A8337</f>
        <v>8335</v>
      </c>
      <c r="B8348" s="0" t="n">
        <f aca="false">'Profiles 8760'!B8337</f>
        <v>12</v>
      </c>
      <c r="C8348" s="0" t="n">
        <f aca="false">'Profiles 8760'!E8337</f>
        <v>0</v>
      </c>
      <c r="D8348" s="0" t="n">
        <f aca="false">'Profiles 8760'!F8337</f>
        <v>0</v>
      </c>
      <c r="E8348" s="0" t="n">
        <f aca="false">'Profiles 8760'!G8337</f>
        <v>0.417643</v>
      </c>
      <c r="F8348" s="0" t="n">
        <f aca="false">D8348*Assumptions!$C$11*$B$7+E8348*Assumptions!$C$12*$B$8</f>
        <v>17.0815987</v>
      </c>
      <c r="G8348" s="0" t="n">
        <f aca="false">C8348*Assumptions!$C$15</f>
        <v>0</v>
      </c>
      <c r="H8348" s="0" t="n">
        <f aca="false">MIN(F8348,G8348)</f>
        <v>0</v>
      </c>
      <c r="I8348" s="0" t="n">
        <f aca="false">IF(C8348=1,MIN(G8348-H8348,Assumptions!$C$13,P8347),0)</f>
        <v>0</v>
      </c>
      <c r="J8348" s="0" t="n">
        <f aca="false">H8348+I8348</f>
        <v>0</v>
      </c>
      <c r="K8348" s="0" t="n">
        <f aca="false">MIN(IF(C8348=1,F8348-H8348,F8348),Assumptions!$C$13,MAX(0,($B$5-P8347)/$B$6))</f>
        <v>17.0815987</v>
      </c>
      <c r="L8348" s="0" t="n">
        <f aca="false">IF(C8348=1,0,MIN(F8348-K8348,Assumptions!$C$15,MAX(0,$B$10-O8347-M8348)))</f>
        <v>0</v>
      </c>
      <c r="M8348" s="0" t="n">
        <f aca="false">'Profiles 8760'!H8337</f>
        <v>14400</v>
      </c>
      <c r="N8348" s="0" t="n">
        <f aca="false">J8348+L8348</f>
        <v>0</v>
      </c>
      <c r="O8348" s="0" t="n">
        <f aca="false">O8347+N8348</f>
        <v>757008</v>
      </c>
      <c r="P8348" s="0" t="n">
        <f aca="false">MIN($B$5,P8347+K8348*$B$6-I8348)</f>
        <v>321.61688280624</v>
      </c>
      <c r="Q8348" s="0" t="n">
        <f aca="false">MAX(0,F8348-H8348-K8348-L8348)</f>
        <v>0</v>
      </c>
    </row>
    <row r="8349" customFormat="false" ht="15" hidden="false" customHeight="false" outlineLevel="0" collapsed="false">
      <c r="A8349" s="0" t="n">
        <f aca="false">'Profiles 8760'!A8338</f>
        <v>8336</v>
      </c>
      <c r="B8349" s="0" t="n">
        <f aca="false">'Profiles 8760'!B8338</f>
        <v>12</v>
      </c>
      <c r="C8349" s="0" t="n">
        <f aca="false">'Profiles 8760'!E8338</f>
        <v>1</v>
      </c>
      <c r="D8349" s="0" t="n">
        <f aca="false">'Profiles 8760'!F8338</f>
        <v>0.04871</v>
      </c>
      <c r="E8349" s="0" t="n">
        <f aca="false">'Profiles 8760'!G8338</f>
        <v>0.275822</v>
      </c>
      <c r="F8349" s="0" t="n">
        <f aca="false">D8349*Assumptions!$C$11*$B$7+E8349*Assumptions!$C$12*$B$8</f>
        <v>25.3485678</v>
      </c>
      <c r="G8349" s="0" t="n">
        <f aca="false">C8349*Assumptions!$C$15</f>
        <v>200</v>
      </c>
      <c r="H8349" s="0" t="n">
        <f aca="false">MIN(F8349,G8349)</f>
        <v>25.3485678</v>
      </c>
      <c r="I8349" s="0" t="n">
        <f aca="false">IF(C8349=1,MIN(G8349-H8349,Assumptions!$C$13,P8348),0)</f>
        <v>174.6514322</v>
      </c>
      <c r="J8349" s="0" t="n">
        <f aca="false">H8349+I8349</f>
        <v>200</v>
      </c>
      <c r="K8349" s="0" t="n">
        <f aca="false">MIN(IF(C8349=1,F8349-H8349,F8349),Assumptions!$C$13,MAX(0,($B$5-P8348)/$B$6))</f>
        <v>0</v>
      </c>
      <c r="L8349" s="0" t="n">
        <f aca="false">IF(C8349=1,0,MIN(F8349-K8349,Assumptions!$C$15,MAX(0,$B$10-O8348-M8349)))</f>
        <v>0</v>
      </c>
      <c r="M8349" s="0" t="n">
        <f aca="false">'Profiles 8760'!H8338</f>
        <v>14200</v>
      </c>
      <c r="N8349" s="0" t="n">
        <f aca="false">J8349+L8349</f>
        <v>200</v>
      </c>
      <c r="O8349" s="0" t="n">
        <f aca="false">O8348+N8349</f>
        <v>757208</v>
      </c>
      <c r="P8349" s="0" t="n">
        <f aca="false">MIN($B$5,P8348+K8349*$B$6-I8349)</f>
        <v>146.96545060624</v>
      </c>
      <c r="Q8349" s="0" t="n">
        <f aca="false">MAX(0,F8349-H8349-K8349-L8349)</f>
        <v>0</v>
      </c>
    </row>
    <row r="8350" customFormat="false" ht="15" hidden="false" customHeight="false" outlineLevel="0" collapsed="false">
      <c r="A8350" s="0" t="n">
        <f aca="false">'Profiles 8760'!A8339</f>
        <v>8337</v>
      </c>
      <c r="B8350" s="0" t="n">
        <f aca="false">'Profiles 8760'!B8339</f>
        <v>12</v>
      </c>
      <c r="C8350" s="0" t="n">
        <f aca="false">'Profiles 8760'!E8339</f>
        <v>1</v>
      </c>
      <c r="D8350" s="0" t="n">
        <f aca="false">'Profiles 8760'!F8339</f>
        <v>0.341602</v>
      </c>
      <c r="E8350" s="0" t="n">
        <f aca="false">'Profiles 8760'!G8339</f>
        <v>0.303335</v>
      </c>
      <c r="F8350" s="0" t="n">
        <f aca="false">D8350*Assumptions!$C$11*$B$7+E8350*Assumptions!$C$12*$B$8</f>
        <v>111.0610591</v>
      </c>
      <c r="G8350" s="0" t="n">
        <f aca="false">C8350*Assumptions!$C$15</f>
        <v>200</v>
      </c>
      <c r="H8350" s="0" t="n">
        <f aca="false">MIN(F8350,G8350)</f>
        <v>111.0610591</v>
      </c>
      <c r="I8350" s="0" t="n">
        <f aca="false">IF(C8350=1,MIN(G8350-H8350,Assumptions!$C$13,P8349),0)</f>
        <v>88.9389409</v>
      </c>
      <c r="J8350" s="0" t="n">
        <f aca="false">H8350+I8350</f>
        <v>200</v>
      </c>
      <c r="K8350" s="0" t="n">
        <f aca="false">MIN(IF(C8350=1,F8350-H8350,F8350),Assumptions!$C$13,MAX(0,($B$5-P8349)/$B$6))</f>
        <v>0</v>
      </c>
      <c r="L8350" s="0" t="n">
        <f aca="false">IF(C8350=1,0,MIN(F8350-K8350,Assumptions!$C$15,MAX(0,$B$10-O8349-M8350)))</f>
        <v>0</v>
      </c>
      <c r="M8350" s="0" t="n">
        <f aca="false">'Profiles 8760'!H8339</f>
        <v>14000</v>
      </c>
      <c r="N8350" s="0" t="n">
        <f aca="false">J8350+L8350</f>
        <v>200</v>
      </c>
      <c r="O8350" s="0" t="n">
        <f aca="false">O8349+N8350</f>
        <v>757408</v>
      </c>
      <c r="P8350" s="0" t="n">
        <f aca="false">MIN($B$5,P8349+K8350*$B$6-I8350)</f>
        <v>58.02650970624</v>
      </c>
      <c r="Q8350" s="0" t="n">
        <f aca="false">MAX(0,F8350-H8350-K8350-L8350)</f>
        <v>0</v>
      </c>
    </row>
    <row r="8351" customFormat="false" ht="15" hidden="false" customHeight="false" outlineLevel="0" collapsed="false">
      <c r="A8351" s="0" t="n">
        <f aca="false">'Profiles 8760'!A8340</f>
        <v>8338</v>
      </c>
      <c r="B8351" s="0" t="n">
        <f aca="false">'Profiles 8760'!B8340</f>
        <v>12</v>
      </c>
      <c r="C8351" s="0" t="n">
        <f aca="false">'Profiles 8760'!E8340</f>
        <v>0</v>
      </c>
      <c r="D8351" s="0" t="n">
        <f aca="false">'Profiles 8760'!F8340</f>
        <v>0.686241</v>
      </c>
      <c r="E8351" s="0" t="n">
        <f aca="false">'Profiles 8760'!G8340</f>
        <v>0.314565</v>
      </c>
      <c r="F8351" s="0" t="n">
        <f aca="false">D8351*Assumptions!$C$11*$B$7+E8351*Assumptions!$C$12*$B$8</f>
        <v>211.0521093</v>
      </c>
      <c r="G8351" s="0" t="n">
        <f aca="false">C8351*Assumptions!$C$15</f>
        <v>0</v>
      </c>
      <c r="H8351" s="0" t="n">
        <f aca="false">MIN(F8351,G8351)</f>
        <v>0</v>
      </c>
      <c r="I8351" s="0" t="n">
        <f aca="false">IF(C8351=1,MIN(G8351-H8351,Assumptions!$C$13,P8350),0)</f>
        <v>0</v>
      </c>
      <c r="J8351" s="0" t="n">
        <f aca="false">H8351+I8351</f>
        <v>0</v>
      </c>
      <c r="K8351" s="0" t="n">
        <f aca="false">MIN(IF(C8351=1,F8351-H8351,F8351),Assumptions!$C$13,MAX(0,($B$5-P8350)/$B$6))</f>
        <v>180</v>
      </c>
      <c r="L8351" s="0" t="n">
        <f aca="false">IF(C8351=1,0,MIN(F8351-K8351,Assumptions!$C$15,MAX(0,$B$10-O8350-M8351)))</f>
        <v>0</v>
      </c>
      <c r="M8351" s="0" t="n">
        <f aca="false">'Profiles 8760'!H8340</f>
        <v>14000</v>
      </c>
      <c r="N8351" s="0" t="n">
        <f aca="false">J8351+L8351</f>
        <v>0</v>
      </c>
      <c r="O8351" s="0" t="n">
        <f aca="false">O8350+N8351</f>
        <v>757408</v>
      </c>
      <c r="P8351" s="0" t="n">
        <f aca="false">MIN($B$5,P8350+K8351*$B$6-I8351)</f>
        <v>214.05050970624</v>
      </c>
      <c r="Q8351" s="0" t="n">
        <f aca="false">MAX(0,F8351-H8351-K8351-L8351)</f>
        <v>31.0521093</v>
      </c>
    </row>
    <row r="8352" customFormat="false" ht="15" hidden="false" customHeight="false" outlineLevel="0" collapsed="false">
      <c r="A8352" s="0" t="n">
        <f aca="false">'Profiles 8760'!A8341</f>
        <v>8339</v>
      </c>
      <c r="B8352" s="0" t="n">
        <f aca="false">'Profiles 8760'!B8341</f>
        <v>12</v>
      </c>
      <c r="C8352" s="0" t="n">
        <f aca="false">'Profiles 8760'!E8341</f>
        <v>0</v>
      </c>
      <c r="D8352" s="0" t="n">
        <f aca="false">'Profiles 8760'!F8341</f>
        <v>0.994537</v>
      </c>
      <c r="E8352" s="0" t="n">
        <f aca="false">'Profiles 8760'!G8341</f>
        <v>0.265543</v>
      </c>
      <c r="F8352" s="0" t="n">
        <f aca="false">D8352*Assumptions!$C$11*$B$7+E8352*Assumptions!$C$12*$B$8</f>
        <v>298.0829943</v>
      </c>
      <c r="G8352" s="0" t="n">
        <f aca="false">C8352*Assumptions!$C$15</f>
        <v>0</v>
      </c>
      <c r="H8352" s="0" t="n">
        <f aca="false">MIN(F8352,G8352)</f>
        <v>0</v>
      </c>
      <c r="I8352" s="0" t="n">
        <f aca="false">IF(C8352=1,MIN(G8352-H8352,Assumptions!$C$13,P8351),0)</f>
        <v>0</v>
      </c>
      <c r="J8352" s="0" t="n">
        <f aca="false">H8352+I8352</f>
        <v>0</v>
      </c>
      <c r="K8352" s="0" t="n">
        <f aca="false">MIN(IF(C8352=1,F8352-H8352,F8352),Assumptions!$C$13,MAX(0,($B$5-P8351)/$B$6))</f>
        <v>180</v>
      </c>
      <c r="L8352" s="0" t="n">
        <f aca="false">IF(C8352=1,0,MIN(F8352-K8352,Assumptions!$C$15,MAX(0,$B$10-O8351-M8352)))</f>
        <v>0</v>
      </c>
      <c r="M8352" s="0" t="n">
        <f aca="false">'Profiles 8760'!H8341</f>
        <v>14000</v>
      </c>
      <c r="N8352" s="0" t="n">
        <f aca="false">J8352+L8352</f>
        <v>0</v>
      </c>
      <c r="O8352" s="0" t="n">
        <f aca="false">O8351+N8352</f>
        <v>757408</v>
      </c>
      <c r="P8352" s="0" t="n">
        <f aca="false">MIN($B$5,P8351+K8352*$B$6-I8352)</f>
        <v>370.07450970624</v>
      </c>
      <c r="Q8352" s="0" t="n">
        <f aca="false">MAX(0,F8352-H8352-K8352-L8352)</f>
        <v>118.0829943</v>
      </c>
    </row>
    <row r="8353" customFormat="false" ht="15" hidden="false" customHeight="false" outlineLevel="0" collapsed="false">
      <c r="A8353" s="0" t="n">
        <f aca="false">'Profiles 8760'!A8342</f>
        <v>8340</v>
      </c>
      <c r="B8353" s="0" t="n">
        <f aca="false">'Profiles 8760'!B8342</f>
        <v>12</v>
      </c>
      <c r="C8353" s="0" t="n">
        <f aca="false">'Profiles 8760'!E8342</f>
        <v>0</v>
      </c>
      <c r="D8353" s="0" t="n">
        <f aca="false">'Profiles 8760'!F8342</f>
        <v>1</v>
      </c>
      <c r="E8353" s="0" t="n">
        <f aca="false">'Profiles 8760'!G8342</f>
        <v>0.276446</v>
      </c>
      <c r="F8353" s="0" t="n">
        <f aca="false">D8353*Assumptions!$C$11*$B$7+E8353*Assumptions!$C$12*$B$8</f>
        <v>300.1066414</v>
      </c>
      <c r="G8353" s="0" t="n">
        <f aca="false">C8353*Assumptions!$C$15</f>
        <v>0</v>
      </c>
      <c r="H8353" s="0" t="n">
        <f aca="false">MIN(F8353,G8353)</f>
        <v>0</v>
      </c>
      <c r="I8353" s="0" t="n">
        <f aca="false">IF(C8353=1,MIN(G8353-H8353,Assumptions!$C$13,P8352),0)</f>
        <v>0</v>
      </c>
      <c r="J8353" s="0" t="n">
        <f aca="false">H8353+I8353</f>
        <v>0</v>
      </c>
      <c r="K8353" s="0" t="n">
        <f aca="false">MIN(IF(C8353=1,F8353-H8353,F8353),Assumptions!$C$13,MAX(0,($B$5-P8352)/$B$6))</f>
        <v>162.362125396585</v>
      </c>
      <c r="L8353" s="0" t="n">
        <f aca="false">IF(C8353=1,0,MIN(F8353-K8353,Assumptions!$C$15,MAX(0,$B$10-O8352-M8353)))</f>
        <v>0</v>
      </c>
      <c r="M8353" s="0" t="n">
        <f aca="false">'Profiles 8760'!H8342</f>
        <v>14000</v>
      </c>
      <c r="N8353" s="0" t="n">
        <f aca="false">J8353+L8353</f>
        <v>0</v>
      </c>
      <c r="O8353" s="0" t="n">
        <f aca="false">O8352+N8353</f>
        <v>757408</v>
      </c>
      <c r="P8353" s="0" t="n">
        <f aca="false">MIN($B$5,P8352+K8353*$B$6-I8353)</f>
        <v>510.81</v>
      </c>
      <c r="Q8353" s="0" t="n">
        <f aca="false">MAX(0,F8353-H8353-K8353-L8353)</f>
        <v>137.744516003415</v>
      </c>
    </row>
    <row r="8354" customFormat="false" ht="15" hidden="false" customHeight="false" outlineLevel="0" collapsed="false">
      <c r="A8354" s="0" t="n">
        <f aca="false">'Profiles 8760'!A8343</f>
        <v>8341</v>
      </c>
      <c r="B8354" s="0" t="n">
        <f aca="false">'Profiles 8760'!B8343</f>
        <v>12</v>
      </c>
      <c r="C8354" s="0" t="n">
        <f aca="false">'Profiles 8760'!E8343</f>
        <v>0</v>
      </c>
      <c r="D8354" s="0" t="n">
        <f aca="false">'Profiles 8760'!F8343</f>
        <v>1</v>
      </c>
      <c r="E8354" s="0" t="n">
        <f aca="false">'Profiles 8760'!G8343</f>
        <v>0.176646</v>
      </c>
      <c r="F8354" s="0" t="n">
        <f aca="false">D8354*Assumptions!$C$11*$B$7+E8354*Assumptions!$C$12*$B$8</f>
        <v>296.0248214</v>
      </c>
      <c r="G8354" s="0" t="n">
        <f aca="false">C8354*Assumptions!$C$15</f>
        <v>0</v>
      </c>
      <c r="H8354" s="0" t="n">
        <f aca="false">MIN(F8354,G8354)</f>
        <v>0</v>
      </c>
      <c r="I8354" s="0" t="n">
        <f aca="false">IF(C8354=1,MIN(G8354-H8354,Assumptions!$C$13,P8353),0)</f>
        <v>0</v>
      </c>
      <c r="J8354" s="0" t="n">
        <f aca="false">H8354+I8354</f>
        <v>0</v>
      </c>
      <c r="K8354" s="0" t="n">
        <f aca="false">MIN(IF(C8354=1,F8354-H8354,F8354),Assumptions!$C$13,MAX(0,($B$5-P8353)/$B$6))</f>
        <v>0</v>
      </c>
      <c r="L8354" s="0" t="n">
        <f aca="false">IF(C8354=1,0,MIN(F8354-K8354,Assumptions!$C$15,MAX(0,$B$10-O8353-M8354)))</f>
        <v>0</v>
      </c>
      <c r="M8354" s="0" t="n">
        <f aca="false">'Profiles 8760'!H8343</f>
        <v>14000</v>
      </c>
      <c r="N8354" s="0" t="n">
        <f aca="false">J8354+L8354</f>
        <v>0</v>
      </c>
      <c r="O8354" s="0" t="n">
        <f aca="false">O8353+N8354</f>
        <v>757408</v>
      </c>
      <c r="P8354" s="0" t="n">
        <f aca="false">MIN($B$5,P8353+K8354*$B$6-I8354)</f>
        <v>510.81</v>
      </c>
      <c r="Q8354" s="0" t="n">
        <f aca="false">MAX(0,F8354-H8354-K8354-L8354)</f>
        <v>296.0248214</v>
      </c>
    </row>
    <row r="8355" customFormat="false" ht="15" hidden="false" customHeight="false" outlineLevel="0" collapsed="false">
      <c r="A8355" s="0" t="n">
        <f aca="false">'Profiles 8760'!A8344</f>
        <v>8342</v>
      </c>
      <c r="B8355" s="0" t="n">
        <f aca="false">'Profiles 8760'!B8344</f>
        <v>12</v>
      </c>
      <c r="C8355" s="0" t="n">
        <f aca="false">'Profiles 8760'!E8344</f>
        <v>0</v>
      </c>
      <c r="D8355" s="0" t="n">
        <f aca="false">'Profiles 8760'!F8344</f>
        <v>1</v>
      </c>
      <c r="E8355" s="0" t="n">
        <f aca="false">'Profiles 8760'!G8344</f>
        <v>0.150795</v>
      </c>
      <c r="F8355" s="0" t="n">
        <f aca="false">D8355*Assumptions!$C$11*$B$7+E8355*Assumptions!$C$12*$B$8</f>
        <v>294.9675155</v>
      </c>
      <c r="G8355" s="0" t="n">
        <f aca="false">C8355*Assumptions!$C$15</f>
        <v>0</v>
      </c>
      <c r="H8355" s="0" t="n">
        <f aca="false">MIN(F8355,G8355)</f>
        <v>0</v>
      </c>
      <c r="I8355" s="0" t="n">
        <f aca="false">IF(C8355=1,MIN(G8355-H8355,Assumptions!$C$13,P8354),0)</f>
        <v>0</v>
      </c>
      <c r="J8355" s="0" t="n">
        <f aca="false">H8355+I8355</f>
        <v>0</v>
      </c>
      <c r="K8355" s="0" t="n">
        <f aca="false">MIN(IF(C8355=1,F8355-H8355,F8355),Assumptions!$C$13,MAX(0,($B$5-P8354)/$B$6))</f>
        <v>0</v>
      </c>
      <c r="L8355" s="0" t="n">
        <f aca="false">IF(C8355=1,0,MIN(F8355-K8355,Assumptions!$C$15,MAX(0,$B$10-O8354-M8355)))</f>
        <v>0</v>
      </c>
      <c r="M8355" s="0" t="n">
        <f aca="false">'Profiles 8760'!H8344</f>
        <v>14000</v>
      </c>
      <c r="N8355" s="0" t="n">
        <f aca="false">J8355+L8355</f>
        <v>0</v>
      </c>
      <c r="O8355" s="0" t="n">
        <f aca="false">O8354+N8355</f>
        <v>757408</v>
      </c>
      <c r="P8355" s="0" t="n">
        <f aca="false">MIN($B$5,P8354+K8355*$B$6-I8355)</f>
        <v>510.81</v>
      </c>
      <c r="Q8355" s="0" t="n">
        <f aca="false">MAX(0,F8355-H8355-K8355-L8355)</f>
        <v>294.9675155</v>
      </c>
    </row>
    <row r="8356" customFormat="false" ht="15" hidden="false" customHeight="false" outlineLevel="0" collapsed="false">
      <c r="A8356" s="0" t="n">
        <f aca="false">'Profiles 8760'!A8345</f>
        <v>8343</v>
      </c>
      <c r="B8356" s="0" t="n">
        <f aca="false">'Profiles 8760'!B8345</f>
        <v>12</v>
      </c>
      <c r="C8356" s="0" t="n">
        <f aca="false">'Profiles 8760'!E8345</f>
        <v>0</v>
      </c>
      <c r="D8356" s="0" t="n">
        <f aca="false">'Profiles 8760'!F8345</f>
        <v>0.994537</v>
      </c>
      <c r="E8356" s="0" t="n">
        <f aca="false">'Profiles 8760'!G8345</f>
        <v>0.150597</v>
      </c>
      <c r="F8356" s="0" t="n">
        <f aca="false">D8356*Assumptions!$C$11*$B$7+E8356*Assumptions!$C$12*$B$8</f>
        <v>293.3817029</v>
      </c>
      <c r="G8356" s="0" t="n">
        <f aca="false">C8356*Assumptions!$C$15</f>
        <v>0</v>
      </c>
      <c r="H8356" s="0" t="n">
        <f aca="false">MIN(F8356,G8356)</f>
        <v>0</v>
      </c>
      <c r="I8356" s="0" t="n">
        <f aca="false">IF(C8356=1,MIN(G8356-H8356,Assumptions!$C$13,P8355),0)</f>
        <v>0</v>
      </c>
      <c r="J8356" s="0" t="n">
        <f aca="false">H8356+I8356</f>
        <v>0</v>
      </c>
      <c r="K8356" s="0" t="n">
        <f aca="false">MIN(IF(C8356=1,F8356-H8356,F8356),Assumptions!$C$13,MAX(0,($B$5-P8355)/$B$6))</f>
        <v>0</v>
      </c>
      <c r="L8356" s="0" t="n">
        <f aca="false">IF(C8356=1,0,MIN(F8356-K8356,Assumptions!$C$15,MAX(0,$B$10-O8355-M8356)))</f>
        <v>0</v>
      </c>
      <c r="M8356" s="0" t="n">
        <f aca="false">'Profiles 8760'!H8345</f>
        <v>14000</v>
      </c>
      <c r="N8356" s="0" t="n">
        <f aca="false">J8356+L8356</f>
        <v>0</v>
      </c>
      <c r="O8356" s="0" t="n">
        <f aca="false">O8355+N8356</f>
        <v>757408</v>
      </c>
      <c r="P8356" s="0" t="n">
        <f aca="false">MIN($B$5,P8355+K8356*$B$6-I8356)</f>
        <v>510.81</v>
      </c>
      <c r="Q8356" s="0" t="n">
        <f aca="false">MAX(0,F8356-H8356-K8356-L8356)</f>
        <v>293.3817029</v>
      </c>
    </row>
    <row r="8357" customFormat="false" ht="15" hidden="false" customHeight="false" outlineLevel="0" collapsed="false">
      <c r="A8357" s="0" t="n">
        <f aca="false">'Profiles 8760'!A8346</f>
        <v>8344</v>
      </c>
      <c r="B8357" s="0" t="n">
        <f aca="false">'Profiles 8760'!B8346</f>
        <v>12</v>
      </c>
      <c r="C8357" s="0" t="n">
        <f aca="false">'Profiles 8760'!E8346</f>
        <v>0</v>
      </c>
      <c r="D8357" s="0" t="n">
        <f aca="false">'Profiles 8760'!F8346</f>
        <v>0.686241</v>
      </c>
      <c r="E8357" s="0" t="n">
        <f aca="false">'Profiles 8760'!G8346</f>
        <v>0.152709</v>
      </c>
      <c r="F8357" s="0" t="n">
        <f aca="false">D8357*Assumptions!$C$11*$B$7+E8357*Assumptions!$C$12*$B$8</f>
        <v>204.4321989</v>
      </c>
      <c r="G8357" s="0" t="n">
        <f aca="false">C8357*Assumptions!$C$15</f>
        <v>0</v>
      </c>
      <c r="H8357" s="0" t="n">
        <f aca="false">MIN(F8357,G8357)</f>
        <v>0</v>
      </c>
      <c r="I8357" s="0" t="n">
        <f aca="false">IF(C8357=1,MIN(G8357-H8357,Assumptions!$C$13,P8356),0)</f>
        <v>0</v>
      </c>
      <c r="J8357" s="0" t="n">
        <f aca="false">H8357+I8357</f>
        <v>0</v>
      </c>
      <c r="K8357" s="0" t="n">
        <f aca="false">MIN(IF(C8357=1,F8357-H8357,F8357),Assumptions!$C$13,MAX(0,($B$5-P8356)/$B$6))</f>
        <v>0</v>
      </c>
      <c r="L8357" s="0" t="n">
        <f aca="false">IF(C8357=1,0,MIN(F8357-K8357,Assumptions!$C$15,MAX(0,$B$10-O8356-M8357)))</f>
        <v>0</v>
      </c>
      <c r="M8357" s="0" t="n">
        <f aca="false">'Profiles 8760'!H8346</f>
        <v>14000</v>
      </c>
      <c r="N8357" s="0" t="n">
        <f aca="false">J8357+L8357</f>
        <v>0</v>
      </c>
      <c r="O8357" s="0" t="n">
        <f aca="false">O8356+N8357</f>
        <v>757408</v>
      </c>
      <c r="P8357" s="0" t="n">
        <f aca="false">MIN($B$5,P8356+K8357*$B$6-I8357)</f>
        <v>510.81</v>
      </c>
      <c r="Q8357" s="0" t="n">
        <f aca="false">MAX(0,F8357-H8357-K8357-L8357)</f>
        <v>204.4321989</v>
      </c>
    </row>
    <row r="8358" customFormat="false" ht="15" hidden="false" customHeight="false" outlineLevel="0" collapsed="false">
      <c r="A8358" s="0" t="n">
        <f aca="false">'Profiles 8760'!A8347</f>
        <v>8345</v>
      </c>
      <c r="B8358" s="0" t="n">
        <f aca="false">'Profiles 8760'!B8347</f>
        <v>12</v>
      </c>
      <c r="C8358" s="0" t="n">
        <f aca="false">'Profiles 8760'!E8347</f>
        <v>0</v>
      </c>
      <c r="D8358" s="0" t="n">
        <f aca="false">'Profiles 8760'!F8347</f>
        <v>0.341602</v>
      </c>
      <c r="E8358" s="0" t="n">
        <f aca="false">'Profiles 8760'!G8347</f>
        <v>0.220174</v>
      </c>
      <c r="F8358" s="0" t="n">
        <f aca="false">D8358*Assumptions!$C$11*$B$7+E8358*Assumptions!$C$12*$B$8</f>
        <v>107.6597742</v>
      </c>
      <c r="G8358" s="0" t="n">
        <f aca="false">C8358*Assumptions!$C$15</f>
        <v>0</v>
      </c>
      <c r="H8358" s="0" t="n">
        <f aca="false">MIN(F8358,G8358)</f>
        <v>0</v>
      </c>
      <c r="I8358" s="0" t="n">
        <f aca="false">IF(C8358=1,MIN(G8358-H8358,Assumptions!$C$13,P8357),0)</f>
        <v>0</v>
      </c>
      <c r="J8358" s="0" t="n">
        <f aca="false">H8358+I8358</f>
        <v>0</v>
      </c>
      <c r="K8358" s="0" t="n">
        <f aca="false">MIN(IF(C8358=1,F8358-H8358,F8358),Assumptions!$C$13,MAX(0,($B$5-P8357)/$B$6))</f>
        <v>0</v>
      </c>
      <c r="L8358" s="0" t="n">
        <f aca="false">IF(C8358=1,0,MIN(F8358-K8358,Assumptions!$C$15,MAX(0,$B$10-O8357-M8358)))</f>
        <v>0</v>
      </c>
      <c r="M8358" s="0" t="n">
        <f aca="false">'Profiles 8760'!H8347</f>
        <v>14000</v>
      </c>
      <c r="N8358" s="0" t="n">
        <f aca="false">J8358+L8358</f>
        <v>0</v>
      </c>
      <c r="O8358" s="0" t="n">
        <f aca="false">O8357+N8358</f>
        <v>757408</v>
      </c>
      <c r="P8358" s="0" t="n">
        <f aca="false">MIN($B$5,P8357+K8358*$B$6-I8358)</f>
        <v>510.81</v>
      </c>
      <c r="Q8358" s="0" t="n">
        <f aca="false">MAX(0,F8358-H8358-K8358-L8358)</f>
        <v>107.6597742</v>
      </c>
    </row>
    <row r="8359" customFormat="false" ht="15" hidden="false" customHeight="false" outlineLevel="0" collapsed="false">
      <c r="A8359" s="0" t="n">
        <f aca="false">'Profiles 8760'!A8348</f>
        <v>8346</v>
      </c>
      <c r="B8359" s="0" t="n">
        <f aca="false">'Profiles 8760'!B8348</f>
        <v>12</v>
      </c>
      <c r="C8359" s="0" t="n">
        <f aca="false">'Profiles 8760'!E8348</f>
        <v>0</v>
      </c>
      <c r="D8359" s="0" t="n">
        <f aca="false">'Profiles 8760'!F8348</f>
        <v>0.04871</v>
      </c>
      <c r="E8359" s="0" t="n">
        <f aca="false">'Profiles 8760'!G8348</f>
        <v>0.303846</v>
      </c>
      <c r="F8359" s="0" t="n">
        <f aca="false">D8359*Assumptions!$C$11*$B$7+E8359*Assumptions!$C$12*$B$8</f>
        <v>26.4947494</v>
      </c>
      <c r="G8359" s="0" t="n">
        <f aca="false">C8359*Assumptions!$C$15</f>
        <v>0</v>
      </c>
      <c r="H8359" s="0" t="n">
        <f aca="false">MIN(F8359,G8359)</f>
        <v>0</v>
      </c>
      <c r="I8359" s="0" t="n">
        <f aca="false">IF(C8359=1,MIN(G8359-H8359,Assumptions!$C$13,P8358),0)</f>
        <v>0</v>
      </c>
      <c r="J8359" s="0" t="n">
        <f aca="false">H8359+I8359</f>
        <v>0</v>
      </c>
      <c r="K8359" s="0" t="n">
        <f aca="false">MIN(IF(C8359=1,F8359-H8359,F8359),Assumptions!$C$13,MAX(0,($B$5-P8358)/$B$6))</f>
        <v>0</v>
      </c>
      <c r="L8359" s="0" t="n">
        <f aca="false">IF(C8359=1,0,MIN(F8359-K8359,Assumptions!$C$15,MAX(0,$B$10-O8358-M8359)))</f>
        <v>0</v>
      </c>
      <c r="M8359" s="0" t="n">
        <f aca="false">'Profiles 8760'!H8348</f>
        <v>14000</v>
      </c>
      <c r="N8359" s="0" t="n">
        <f aca="false">J8359+L8359</f>
        <v>0</v>
      </c>
      <c r="O8359" s="0" t="n">
        <f aca="false">O8358+N8359</f>
        <v>757408</v>
      </c>
      <c r="P8359" s="0" t="n">
        <f aca="false">MIN($B$5,P8358+K8359*$B$6-I8359)</f>
        <v>510.81</v>
      </c>
      <c r="Q8359" s="0" t="n">
        <f aca="false">MAX(0,F8359-H8359-K8359-L8359)</f>
        <v>26.4947494</v>
      </c>
    </row>
    <row r="8360" customFormat="false" ht="15" hidden="false" customHeight="false" outlineLevel="0" collapsed="false">
      <c r="A8360" s="0" t="n">
        <f aca="false">'Profiles 8760'!A8349</f>
        <v>8347</v>
      </c>
      <c r="B8360" s="0" t="n">
        <f aca="false">'Profiles 8760'!B8349</f>
        <v>12</v>
      </c>
      <c r="C8360" s="0" t="n">
        <f aca="false">'Profiles 8760'!E8349</f>
        <v>0</v>
      </c>
      <c r="D8360" s="0" t="n">
        <f aca="false">'Profiles 8760'!F8349</f>
        <v>0</v>
      </c>
      <c r="E8360" s="0" t="n">
        <f aca="false">'Profiles 8760'!G8349</f>
        <v>0.380556</v>
      </c>
      <c r="F8360" s="0" t="n">
        <f aca="false">D8360*Assumptions!$C$11*$B$7+E8360*Assumptions!$C$12*$B$8</f>
        <v>15.5647404</v>
      </c>
      <c r="G8360" s="0" t="n">
        <f aca="false">C8360*Assumptions!$C$15</f>
        <v>0</v>
      </c>
      <c r="H8360" s="0" t="n">
        <f aca="false">MIN(F8360,G8360)</f>
        <v>0</v>
      </c>
      <c r="I8360" s="0" t="n">
        <f aca="false">IF(C8360=1,MIN(G8360-H8360,Assumptions!$C$13,P8359),0)</f>
        <v>0</v>
      </c>
      <c r="J8360" s="0" t="n">
        <f aca="false">H8360+I8360</f>
        <v>0</v>
      </c>
      <c r="K8360" s="0" t="n">
        <f aca="false">MIN(IF(C8360=1,F8360-H8360,F8360),Assumptions!$C$13,MAX(0,($B$5-P8359)/$B$6))</f>
        <v>0</v>
      </c>
      <c r="L8360" s="0" t="n">
        <f aca="false">IF(C8360=1,0,MIN(F8360-K8360,Assumptions!$C$15,MAX(0,$B$10-O8359-M8360)))</f>
        <v>0</v>
      </c>
      <c r="M8360" s="0" t="n">
        <f aca="false">'Profiles 8760'!H8349</f>
        <v>14000</v>
      </c>
      <c r="N8360" s="0" t="n">
        <f aca="false">J8360+L8360</f>
        <v>0</v>
      </c>
      <c r="O8360" s="0" t="n">
        <f aca="false">O8359+N8360</f>
        <v>757408</v>
      </c>
      <c r="P8360" s="0" t="n">
        <f aca="false">MIN($B$5,P8359+K8360*$B$6-I8360)</f>
        <v>510.81</v>
      </c>
      <c r="Q8360" s="0" t="n">
        <f aca="false">MAX(0,F8360-H8360-K8360-L8360)</f>
        <v>15.5647404</v>
      </c>
    </row>
    <row r="8361" customFormat="false" ht="15" hidden="false" customHeight="false" outlineLevel="0" collapsed="false">
      <c r="A8361" s="0" t="n">
        <f aca="false">'Profiles 8760'!A8350</f>
        <v>8348</v>
      </c>
      <c r="B8361" s="0" t="n">
        <f aca="false">'Profiles 8760'!B8350</f>
        <v>12</v>
      </c>
      <c r="C8361" s="0" t="n">
        <f aca="false">'Profiles 8760'!E8350</f>
        <v>1</v>
      </c>
      <c r="D8361" s="0" t="n">
        <f aca="false">'Profiles 8760'!F8350</f>
        <v>0</v>
      </c>
      <c r="E8361" s="0" t="n">
        <f aca="false">'Profiles 8760'!G8350</f>
        <v>0.422446</v>
      </c>
      <c r="F8361" s="0" t="n">
        <f aca="false">D8361*Assumptions!$C$11*$B$7+E8361*Assumptions!$C$12*$B$8</f>
        <v>17.2780414</v>
      </c>
      <c r="G8361" s="0" t="n">
        <f aca="false">C8361*Assumptions!$C$15</f>
        <v>200</v>
      </c>
      <c r="H8361" s="0" t="n">
        <f aca="false">MIN(F8361,G8361)</f>
        <v>17.2780414</v>
      </c>
      <c r="I8361" s="0" t="n">
        <f aca="false">IF(C8361=1,MIN(G8361-H8361,Assumptions!$C$13,P8360),0)</f>
        <v>180</v>
      </c>
      <c r="J8361" s="0" t="n">
        <f aca="false">H8361+I8361</f>
        <v>197.2780414</v>
      </c>
      <c r="K8361" s="0" t="n">
        <f aca="false">MIN(IF(C8361=1,F8361-H8361,F8361),Assumptions!$C$13,MAX(0,($B$5-P8360)/$B$6))</f>
        <v>0</v>
      </c>
      <c r="L8361" s="0" t="n">
        <f aca="false">IF(C8361=1,0,MIN(F8361-K8361,Assumptions!$C$15,MAX(0,$B$10-O8360-M8361)))</f>
        <v>0</v>
      </c>
      <c r="M8361" s="0" t="n">
        <f aca="false">'Profiles 8760'!H8350</f>
        <v>13800</v>
      </c>
      <c r="N8361" s="0" t="n">
        <f aca="false">J8361+L8361</f>
        <v>197.2780414</v>
      </c>
      <c r="O8361" s="0" t="n">
        <f aca="false">O8360+N8361</f>
        <v>757605.2780414</v>
      </c>
      <c r="P8361" s="0" t="n">
        <f aca="false">MIN($B$5,P8360+K8361*$B$6-I8361)</f>
        <v>330.81</v>
      </c>
      <c r="Q8361" s="0" t="n">
        <f aca="false">MAX(0,F8361-H8361-K8361-L8361)</f>
        <v>0</v>
      </c>
    </row>
    <row r="8362" customFormat="false" ht="15" hidden="false" customHeight="false" outlineLevel="0" collapsed="false">
      <c r="A8362" s="0" t="n">
        <f aca="false">'Profiles 8760'!A8351</f>
        <v>8349</v>
      </c>
      <c r="B8362" s="0" t="n">
        <f aca="false">'Profiles 8760'!B8351</f>
        <v>12</v>
      </c>
      <c r="C8362" s="0" t="n">
        <f aca="false">'Profiles 8760'!E8351</f>
        <v>1</v>
      </c>
      <c r="D8362" s="0" t="n">
        <f aca="false">'Profiles 8760'!F8351</f>
        <v>0</v>
      </c>
      <c r="E8362" s="0" t="n">
        <f aca="false">'Profiles 8760'!G8351</f>
        <v>0.475372</v>
      </c>
      <c r="F8362" s="0" t="n">
        <f aca="false">D8362*Assumptions!$C$11*$B$7+E8362*Assumptions!$C$12*$B$8</f>
        <v>19.4427148</v>
      </c>
      <c r="G8362" s="0" t="n">
        <f aca="false">C8362*Assumptions!$C$15</f>
        <v>200</v>
      </c>
      <c r="H8362" s="0" t="n">
        <f aca="false">MIN(F8362,G8362)</f>
        <v>19.4427148</v>
      </c>
      <c r="I8362" s="0" t="n">
        <f aca="false">IF(C8362=1,MIN(G8362-H8362,Assumptions!$C$13,P8361),0)</f>
        <v>180</v>
      </c>
      <c r="J8362" s="0" t="n">
        <f aca="false">H8362+I8362</f>
        <v>199.4427148</v>
      </c>
      <c r="K8362" s="0" t="n">
        <f aca="false">MIN(IF(C8362=1,F8362-H8362,F8362),Assumptions!$C$13,MAX(0,($B$5-P8361)/$B$6))</f>
        <v>0</v>
      </c>
      <c r="L8362" s="0" t="n">
        <f aca="false">IF(C8362=1,0,MIN(F8362-K8362,Assumptions!$C$15,MAX(0,$B$10-O8361-M8362)))</f>
        <v>0</v>
      </c>
      <c r="M8362" s="0" t="n">
        <f aca="false">'Profiles 8760'!H8351</f>
        <v>13600</v>
      </c>
      <c r="N8362" s="0" t="n">
        <f aca="false">J8362+L8362</f>
        <v>199.4427148</v>
      </c>
      <c r="O8362" s="0" t="n">
        <f aca="false">O8361+N8362</f>
        <v>757804.7207562</v>
      </c>
      <c r="P8362" s="0" t="n">
        <f aca="false">MIN($B$5,P8361+K8362*$B$6-I8362)</f>
        <v>150.81</v>
      </c>
      <c r="Q8362" s="0" t="n">
        <f aca="false">MAX(0,F8362-H8362-K8362-L8362)</f>
        <v>0</v>
      </c>
    </row>
    <row r="8363" customFormat="false" ht="15" hidden="false" customHeight="false" outlineLevel="0" collapsed="false">
      <c r="A8363" s="0" t="n">
        <f aca="false">'Profiles 8760'!A8352</f>
        <v>8350</v>
      </c>
      <c r="B8363" s="0" t="n">
        <f aca="false">'Profiles 8760'!B8352</f>
        <v>12</v>
      </c>
      <c r="C8363" s="0" t="n">
        <f aca="false">'Profiles 8760'!E8352</f>
        <v>0</v>
      </c>
      <c r="D8363" s="0" t="n">
        <f aca="false">'Profiles 8760'!F8352</f>
        <v>0</v>
      </c>
      <c r="E8363" s="0" t="n">
        <f aca="false">'Profiles 8760'!G8352</f>
        <v>0.421806</v>
      </c>
      <c r="F8363" s="0" t="n">
        <f aca="false">D8363*Assumptions!$C$11*$B$7+E8363*Assumptions!$C$12*$B$8</f>
        <v>17.2518654</v>
      </c>
      <c r="G8363" s="0" t="n">
        <f aca="false">C8363*Assumptions!$C$15</f>
        <v>0</v>
      </c>
      <c r="H8363" s="0" t="n">
        <f aca="false">MIN(F8363,G8363)</f>
        <v>0</v>
      </c>
      <c r="I8363" s="0" t="n">
        <f aca="false">IF(C8363=1,MIN(G8363-H8363,Assumptions!$C$13,P8362),0)</f>
        <v>0</v>
      </c>
      <c r="J8363" s="0" t="n">
        <f aca="false">H8363+I8363</f>
        <v>0</v>
      </c>
      <c r="K8363" s="0" t="n">
        <f aca="false">MIN(IF(C8363=1,F8363-H8363,F8363),Assumptions!$C$13,MAX(0,($B$5-P8362)/$B$6))</f>
        <v>17.2518654</v>
      </c>
      <c r="L8363" s="0" t="n">
        <f aca="false">IF(C8363=1,0,MIN(F8363-K8363,Assumptions!$C$15,MAX(0,$B$10-O8362-M8363)))</f>
        <v>0</v>
      </c>
      <c r="M8363" s="0" t="n">
        <f aca="false">'Profiles 8760'!H8352</f>
        <v>13600</v>
      </c>
      <c r="N8363" s="0" t="n">
        <f aca="false">J8363+L8363</f>
        <v>0</v>
      </c>
      <c r="O8363" s="0" t="n">
        <f aca="false">O8362+N8363</f>
        <v>757804.7207562</v>
      </c>
      <c r="P8363" s="0" t="n">
        <f aca="false">MIN($B$5,P8362+K8363*$B$6-I8363)</f>
        <v>165.76391692872</v>
      </c>
      <c r="Q8363" s="0" t="n">
        <f aca="false">MAX(0,F8363-H8363-K8363-L8363)</f>
        <v>0</v>
      </c>
    </row>
    <row r="8364" customFormat="false" ht="15" hidden="false" customHeight="false" outlineLevel="0" collapsed="false">
      <c r="A8364" s="0" t="n">
        <f aca="false">'Profiles 8760'!A8353</f>
        <v>8351</v>
      </c>
      <c r="B8364" s="0" t="n">
        <f aca="false">'Profiles 8760'!B8353</f>
        <v>12</v>
      </c>
      <c r="C8364" s="0" t="n">
        <f aca="false">'Profiles 8760'!E8353</f>
        <v>0</v>
      </c>
      <c r="D8364" s="0" t="n">
        <f aca="false">'Profiles 8760'!F8353</f>
        <v>0</v>
      </c>
      <c r="E8364" s="0" t="n">
        <f aca="false">'Profiles 8760'!G8353</f>
        <v>0.436442</v>
      </c>
      <c r="F8364" s="0" t="n">
        <f aca="false">D8364*Assumptions!$C$11*$B$7+E8364*Assumptions!$C$12*$B$8</f>
        <v>17.8504778</v>
      </c>
      <c r="G8364" s="0" t="n">
        <f aca="false">C8364*Assumptions!$C$15</f>
        <v>0</v>
      </c>
      <c r="H8364" s="0" t="n">
        <f aca="false">MIN(F8364,G8364)</f>
        <v>0</v>
      </c>
      <c r="I8364" s="0" t="n">
        <f aca="false">IF(C8364=1,MIN(G8364-H8364,Assumptions!$C$13,P8363),0)</f>
        <v>0</v>
      </c>
      <c r="J8364" s="0" t="n">
        <f aca="false">H8364+I8364</f>
        <v>0</v>
      </c>
      <c r="K8364" s="0" t="n">
        <f aca="false">MIN(IF(C8364=1,F8364-H8364,F8364),Assumptions!$C$13,MAX(0,($B$5-P8363)/$B$6))</f>
        <v>17.8504778</v>
      </c>
      <c r="L8364" s="0" t="n">
        <f aca="false">IF(C8364=1,0,MIN(F8364-K8364,Assumptions!$C$15,MAX(0,$B$10-O8363-M8364)))</f>
        <v>0</v>
      </c>
      <c r="M8364" s="0" t="n">
        <f aca="false">'Profiles 8760'!H8353</f>
        <v>13600</v>
      </c>
      <c r="N8364" s="0" t="n">
        <f aca="false">J8364+L8364</f>
        <v>0</v>
      </c>
      <c r="O8364" s="0" t="n">
        <f aca="false">O8363+N8364</f>
        <v>757804.7207562</v>
      </c>
      <c r="P8364" s="0" t="n">
        <f aca="false">MIN($B$5,P8363+K8364*$B$6-I8364)</f>
        <v>181.23671108576</v>
      </c>
      <c r="Q8364" s="0" t="n">
        <f aca="false">MAX(0,F8364-H8364-K8364-L8364)</f>
        <v>0</v>
      </c>
    </row>
    <row r="8365" customFormat="false" ht="15" hidden="false" customHeight="false" outlineLevel="0" collapsed="false">
      <c r="A8365" s="0" t="n">
        <f aca="false">'Profiles 8760'!A8354</f>
        <v>8352</v>
      </c>
      <c r="B8365" s="0" t="n">
        <f aca="false">'Profiles 8760'!B8354</f>
        <v>12</v>
      </c>
      <c r="C8365" s="0" t="n">
        <f aca="false">'Profiles 8760'!E8354</f>
        <v>0</v>
      </c>
      <c r="D8365" s="0" t="n">
        <f aca="false">'Profiles 8760'!F8354</f>
        <v>0</v>
      </c>
      <c r="E8365" s="0" t="n">
        <f aca="false">'Profiles 8760'!G8354</f>
        <v>0.269579</v>
      </c>
      <c r="F8365" s="0" t="n">
        <f aca="false">D8365*Assumptions!$C$11*$B$7+E8365*Assumptions!$C$12*$B$8</f>
        <v>11.0257811</v>
      </c>
      <c r="G8365" s="0" t="n">
        <f aca="false">C8365*Assumptions!$C$15</f>
        <v>0</v>
      </c>
      <c r="H8365" s="0" t="n">
        <f aca="false">MIN(F8365,G8365)</f>
        <v>0</v>
      </c>
      <c r="I8365" s="0" t="n">
        <f aca="false">IF(C8365=1,MIN(G8365-H8365,Assumptions!$C$13,P8364),0)</f>
        <v>0</v>
      </c>
      <c r="J8365" s="0" t="n">
        <f aca="false">H8365+I8365</f>
        <v>0</v>
      </c>
      <c r="K8365" s="0" t="n">
        <f aca="false">MIN(IF(C8365=1,F8365-H8365,F8365),Assumptions!$C$13,MAX(0,($B$5-P8364)/$B$6))</f>
        <v>11.0257811</v>
      </c>
      <c r="L8365" s="0" t="n">
        <f aca="false">IF(C8365=1,0,MIN(F8365-K8365,Assumptions!$C$15,MAX(0,$B$10-O8364-M8365)))</f>
        <v>0</v>
      </c>
      <c r="M8365" s="0" t="n">
        <f aca="false">'Profiles 8760'!H8354</f>
        <v>13600</v>
      </c>
      <c r="N8365" s="0" t="n">
        <f aca="false">J8365+L8365</f>
        <v>0</v>
      </c>
      <c r="O8365" s="0" t="n">
        <f aca="false">O8364+N8365</f>
        <v>757804.7207562</v>
      </c>
      <c r="P8365" s="0" t="n">
        <f aca="false">MIN($B$5,P8364+K8365*$B$6-I8365)</f>
        <v>190.79385814324</v>
      </c>
      <c r="Q8365" s="0" t="n">
        <f aca="false">MAX(0,F8365-H8365-K8365-L8365)</f>
        <v>0</v>
      </c>
    </row>
    <row r="8366" customFormat="false" ht="15" hidden="false" customHeight="false" outlineLevel="0" collapsed="false">
      <c r="A8366" s="0" t="n">
        <f aca="false">'Profiles 8760'!A8355</f>
        <v>8353</v>
      </c>
      <c r="B8366" s="0" t="n">
        <f aca="false">'Profiles 8760'!B8355</f>
        <v>12</v>
      </c>
      <c r="C8366" s="0" t="n">
        <f aca="false">'Profiles 8760'!E8355</f>
        <v>0</v>
      </c>
      <c r="D8366" s="0" t="n">
        <f aca="false">'Profiles 8760'!F8355</f>
        <v>0</v>
      </c>
      <c r="E8366" s="0" t="n">
        <f aca="false">'Profiles 8760'!G8355</f>
        <v>0.478198</v>
      </c>
      <c r="F8366" s="0" t="n">
        <f aca="false">D8366*Assumptions!$C$11*$B$7+E8366*Assumptions!$C$12*$B$8</f>
        <v>19.5582982</v>
      </c>
      <c r="G8366" s="0" t="n">
        <f aca="false">C8366*Assumptions!$C$15</f>
        <v>0</v>
      </c>
      <c r="H8366" s="0" t="n">
        <f aca="false">MIN(F8366,G8366)</f>
        <v>0</v>
      </c>
      <c r="I8366" s="0" t="n">
        <f aca="false">IF(C8366=1,MIN(G8366-H8366,Assumptions!$C$13,P8365),0)</f>
        <v>0</v>
      </c>
      <c r="J8366" s="0" t="n">
        <f aca="false">H8366+I8366</f>
        <v>0</v>
      </c>
      <c r="K8366" s="0" t="n">
        <f aca="false">MIN(IF(C8366=1,F8366-H8366,F8366),Assumptions!$C$13,MAX(0,($B$5-P8365)/$B$6))</f>
        <v>19.5582982</v>
      </c>
      <c r="L8366" s="0" t="n">
        <f aca="false">IF(C8366=1,0,MIN(F8366-K8366,Assumptions!$C$15,MAX(0,$B$10-O8365-M8366)))</f>
        <v>0</v>
      </c>
      <c r="M8366" s="0" t="n">
        <f aca="false">'Profiles 8760'!H8355</f>
        <v>13600</v>
      </c>
      <c r="N8366" s="0" t="n">
        <f aca="false">J8366+L8366</f>
        <v>0</v>
      </c>
      <c r="O8366" s="0" t="n">
        <f aca="false">O8365+N8366</f>
        <v>757804.7207562</v>
      </c>
      <c r="P8366" s="0" t="n">
        <f aca="false">MIN($B$5,P8365+K8366*$B$6-I8366)</f>
        <v>207.746991023</v>
      </c>
      <c r="Q8366" s="0" t="n">
        <f aca="false">MAX(0,F8366-H8366-K8366-L8366)</f>
        <v>0</v>
      </c>
    </row>
    <row r="8367" customFormat="false" ht="15" hidden="false" customHeight="false" outlineLevel="0" collapsed="false">
      <c r="A8367" s="0" t="n">
        <f aca="false">'Profiles 8760'!A8356</f>
        <v>8354</v>
      </c>
      <c r="B8367" s="0" t="n">
        <f aca="false">'Profiles 8760'!B8356</f>
        <v>12</v>
      </c>
      <c r="C8367" s="0" t="n">
        <f aca="false">'Profiles 8760'!E8356</f>
        <v>0</v>
      </c>
      <c r="D8367" s="0" t="n">
        <f aca="false">'Profiles 8760'!F8356</f>
        <v>0</v>
      </c>
      <c r="E8367" s="0" t="n">
        <f aca="false">'Profiles 8760'!G8356</f>
        <v>0.272907</v>
      </c>
      <c r="F8367" s="0" t="n">
        <f aca="false">D8367*Assumptions!$C$11*$B$7+E8367*Assumptions!$C$12*$B$8</f>
        <v>11.1618963</v>
      </c>
      <c r="G8367" s="0" t="n">
        <f aca="false">C8367*Assumptions!$C$15</f>
        <v>0</v>
      </c>
      <c r="H8367" s="0" t="n">
        <f aca="false">MIN(F8367,G8367)</f>
        <v>0</v>
      </c>
      <c r="I8367" s="0" t="n">
        <f aca="false">IF(C8367=1,MIN(G8367-H8367,Assumptions!$C$13,P8366),0)</f>
        <v>0</v>
      </c>
      <c r="J8367" s="0" t="n">
        <f aca="false">H8367+I8367</f>
        <v>0</v>
      </c>
      <c r="K8367" s="0" t="n">
        <f aca="false">MIN(IF(C8367=1,F8367-H8367,F8367),Assumptions!$C$13,MAX(0,($B$5-P8366)/$B$6))</f>
        <v>11.1618963</v>
      </c>
      <c r="L8367" s="0" t="n">
        <f aca="false">IF(C8367=1,0,MIN(F8367-K8367,Assumptions!$C$15,MAX(0,$B$10-O8366-M8367)))</f>
        <v>0</v>
      </c>
      <c r="M8367" s="0" t="n">
        <f aca="false">'Profiles 8760'!H8356</f>
        <v>13600</v>
      </c>
      <c r="N8367" s="0" t="n">
        <f aca="false">J8367+L8367</f>
        <v>0</v>
      </c>
      <c r="O8367" s="0" t="n">
        <f aca="false">O8366+N8367</f>
        <v>757804.7207562</v>
      </c>
      <c r="P8367" s="0" t="n">
        <f aca="false">MIN($B$5,P8366+K8367*$B$6-I8367)</f>
        <v>217.42212273584</v>
      </c>
      <c r="Q8367" s="0" t="n">
        <f aca="false">MAX(0,F8367-H8367-K8367-L8367)</f>
        <v>0</v>
      </c>
    </row>
    <row r="8368" customFormat="false" ht="15" hidden="false" customHeight="false" outlineLevel="0" collapsed="false">
      <c r="A8368" s="0" t="n">
        <f aca="false">'Profiles 8760'!A8357</f>
        <v>8355</v>
      </c>
      <c r="B8368" s="0" t="n">
        <f aca="false">'Profiles 8760'!B8357</f>
        <v>12</v>
      </c>
      <c r="C8368" s="0" t="n">
        <f aca="false">'Profiles 8760'!E8357</f>
        <v>0</v>
      </c>
      <c r="D8368" s="0" t="n">
        <f aca="false">'Profiles 8760'!F8357</f>
        <v>0</v>
      </c>
      <c r="E8368" s="0" t="n">
        <f aca="false">'Profiles 8760'!G8357</f>
        <v>0.347284</v>
      </c>
      <c r="F8368" s="0" t="n">
        <f aca="false">D8368*Assumptions!$C$11*$B$7+E8368*Assumptions!$C$12*$B$8</f>
        <v>14.2039156</v>
      </c>
      <c r="G8368" s="0" t="n">
        <f aca="false">C8368*Assumptions!$C$15</f>
        <v>0</v>
      </c>
      <c r="H8368" s="0" t="n">
        <f aca="false">MIN(F8368,G8368)</f>
        <v>0</v>
      </c>
      <c r="I8368" s="0" t="n">
        <f aca="false">IF(C8368=1,MIN(G8368-H8368,Assumptions!$C$13,P8367),0)</f>
        <v>0</v>
      </c>
      <c r="J8368" s="0" t="n">
        <f aca="false">H8368+I8368</f>
        <v>0</v>
      </c>
      <c r="K8368" s="0" t="n">
        <f aca="false">MIN(IF(C8368=1,F8368-H8368,F8368),Assumptions!$C$13,MAX(0,($B$5-P8367)/$B$6))</f>
        <v>14.2039156</v>
      </c>
      <c r="L8368" s="0" t="n">
        <f aca="false">IF(C8368=1,0,MIN(F8368-K8368,Assumptions!$C$15,MAX(0,$B$10-O8367-M8368)))</f>
        <v>0</v>
      </c>
      <c r="M8368" s="0" t="n">
        <f aca="false">'Profiles 8760'!H8357</f>
        <v>13600</v>
      </c>
      <c r="N8368" s="0" t="n">
        <f aca="false">J8368+L8368</f>
        <v>0</v>
      </c>
      <c r="O8368" s="0" t="n">
        <f aca="false">O8367+N8368</f>
        <v>757804.7207562</v>
      </c>
      <c r="P8368" s="0" t="n">
        <f aca="false">MIN($B$5,P8367+K8368*$B$6-I8368)</f>
        <v>229.73407677792</v>
      </c>
      <c r="Q8368" s="0" t="n">
        <f aca="false">MAX(0,F8368-H8368-K8368-L8368)</f>
        <v>0</v>
      </c>
    </row>
    <row r="8369" customFormat="false" ht="15" hidden="false" customHeight="false" outlineLevel="0" collapsed="false">
      <c r="A8369" s="0" t="n">
        <f aca="false">'Profiles 8760'!A8358</f>
        <v>8356</v>
      </c>
      <c r="B8369" s="0" t="n">
        <f aca="false">'Profiles 8760'!B8358</f>
        <v>12</v>
      </c>
      <c r="C8369" s="0" t="n">
        <f aca="false">'Profiles 8760'!E8358</f>
        <v>0</v>
      </c>
      <c r="D8369" s="0" t="n">
        <f aca="false">'Profiles 8760'!F8358</f>
        <v>0</v>
      </c>
      <c r="E8369" s="0" t="n">
        <f aca="false">'Profiles 8760'!G8358</f>
        <v>0.382584</v>
      </c>
      <c r="F8369" s="0" t="n">
        <f aca="false">D8369*Assumptions!$C$11*$B$7+E8369*Assumptions!$C$12*$B$8</f>
        <v>15.6476856</v>
      </c>
      <c r="G8369" s="0" t="n">
        <f aca="false">C8369*Assumptions!$C$15</f>
        <v>0</v>
      </c>
      <c r="H8369" s="0" t="n">
        <f aca="false">MIN(F8369,G8369)</f>
        <v>0</v>
      </c>
      <c r="I8369" s="0" t="n">
        <f aca="false">IF(C8369=1,MIN(G8369-H8369,Assumptions!$C$13,P8368),0)</f>
        <v>0</v>
      </c>
      <c r="J8369" s="0" t="n">
        <f aca="false">H8369+I8369</f>
        <v>0</v>
      </c>
      <c r="K8369" s="0" t="n">
        <f aca="false">MIN(IF(C8369=1,F8369-H8369,F8369),Assumptions!$C$13,MAX(0,($B$5-P8368)/$B$6))</f>
        <v>15.6476856</v>
      </c>
      <c r="L8369" s="0" t="n">
        <f aca="false">IF(C8369=1,0,MIN(F8369-K8369,Assumptions!$C$15,MAX(0,$B$10-O8368-M8369)))</f>
        <v>0</v>
      </c>
      <c r="M8369" s="0" t="n">
        <f aca="false">'Profiles 8760'!H8358</f>
        <v>13600</v>
      </c>
      <c r="N8369" s="0" t="n">
        <f aca="false">J8369+L8369</f>
        <v>0</v>
      </c>
      <c r="O8369" s="0" t="n">
        <f aca="false">O8368+N8369</f>
        <v>757804.7207562</v>
      </c>
      <c r="P8369" s="0" t="n">
        <f aca="false">MIN($B$5,P8368+K8369*$B$6-I8369)</f>
        <v>243.297490656</v>
      </c>
      <c r="Q8369" s="0" t="n">
        <f aca="false">MAX(0,F8369-H8369-K8369-L8369)</f>
        <v>0</v>
      </c>
    </row>
    <row r="8370" customFormat="false" ht="15" hidden="false" customHeight="false" outlineLevel="0" collapsed="false">
      <c r="A8370" s="0" t="n">
        <f aca="false">'Profiles 8760'!A8359</f>
        <v>8357</v>
      </c>
      <c r="B8370" s="0" t="n">
        <f aca="false">'Profiles 8760'!B8359</f>
        <v>12</v>
      </c>
      <c r="C8370" s="0" t="n">
        <f aca="false">'Profiles 8760'!E8359</f>
        <v>0</v>
      </c>
      <c r="D8370" s="0" t="n">
        <f aca="false">'Profiles 8760'!F8359</f>
        <v>0</v>
      </c>
      <c r="E8370" s="0" t="n">
        <f aca="false">'Profiles 8760'!G8359</f>
        <v>0.29423</v>
      </c>
      <c r="F8370" s="0" t="n">
        <f aca="false">D8370*Assumptions!$C$11*$B$7+E8370*Assumptions!$C$12*$B$8</f>
        <v>12.034007</v>
      </c>
      <c r="G8370" s="0" t="n">
        <f aca="false">C8370*Assumptions!$C$15</f>
        <v>0</v>
      </c>
      <c r="H8370" s="0" t="n">
        <f aca="false">MIN(F8370,G8370)</f>
        <v>0</v>
      </c>
      <c r="I8370" s="0" t="n">
        <f aca="false">IF(C8370=1,MIN(G8370-H8370,Assumptions!$C$13,P8369),0)</f>
        <v>0</v>
      </c>
      <c r="J8370" s="0" t="n">
        <f aca="false">H8370+I8370</f>
        <v>0</v>
      </c>
      <c r="K8370" s="0" t="n">
        <f aca="false">MIN(IF(C8370=1,F8370-H8370,F8370),Assumptions!$C$13,MAX(0,($B$5-P8369)/$B$6))</f>
        <v>12.034007</v>
      </c>
      <c r="L8370" s="0" t="n">
        <f aca="false">IF(C8370=1,0,MIN(F8370-K8370,Assumptions!$C$15,MAX(0,$B$10-O8369-M8370)))</f>
        <v>0</v>
      </c>
      <c r="M8370" s="0" t="n">
        <f aca="false">'Profiles 8760'!H8359</f>
        <v>13600</v>
      </c>
      <c r="N8370" s="0" t="n">
        <f aca="false">J8370+L8370</f>
        <v>0</v>
      </c>
      <c r="O8370" s="0" t="n">
        <f aca="false">O8369+N8370</f>
        <v>757804.7207562</v>
      </c>
      <c r="P8370" s="0" t="n">
        <f aca="false">MIN($B$5,P8369+K8370*$B$6-I8370)</f>
        <v>253.7285679236</v>
      </c>
      <c r="Q8370" s="0" t="n">
        <f aca="false">MAX(0,F8370-H8370-K8370-L8370)</f>
        <v>0</v>
      </c>
    </row>
    <row r="8371" customFormat="false" ht="15" hidden="false" customHeight="false" outlineLevel="0" collapsed="false">
      <c r="A8371" s="0" t="n">
        <f aca="false">'Profiles 8760'!A8360</f>
        <v>8358</v>
      </c>
      <c r="B8371" s="0" t="n">
        <f aca="false">'Profiles 8760'!B8360</f>
        <v>12</v>
      </c>
      <c r="C8371" s="0" t="n">
        <f aca="false">'Profiles 8760'!E8360</f>
        <v>0</v>
      </c>
      <c r="D8371" s="0" t="n">
        <f aca="false">'Profiles 8760'!F8360</f>
        <v>0</v>
      </c>
      <c r="E8371" s="0" t="n">
        <f aca="false">'Profiles 8760'!G8360</f>
        <v>0.276604</v>
      </c>
      <c r="F8371" s="0" t="n">
        <f aca="false">D8371*Assumptions!$C$11*$B$7+E8371*Assumptions!$C$12*$B$8</f>
        <v>11.3131036</v>
      </c>
      <c r="G8371" s="0" t="n">
        <f aca="false">C8371*Assumptions!$C$15</f>
        <v>0</v>
      </c>
      <c r="H8371" s="0" t="n">
        <f aca="false">MIN(F8371,G8371)</f>
        <v>0</v>
      </c>
      <c r="I8371" s="0" t="n">
        <f aca="false">IF(C8371=1,MIN(G8371-H8371,Assumptions!$C$13,P8370),0)</f>
        <v>0</v>
      </c>
      <c r="J8371" s="0" t="n">
        <f aca="false">H8371+I8371</f>
        <v>0</v>
      </c>
      <c r="K8371" s="0" t="n">
        <f aca="false">MIN(IF(C8371=1,F8371-H8371,F8371),Assumptions!$C$13,MAX(0,($B$5-P8370)/$B$6))</f>
        <v>11.3131036</v>
      </c>
      <c r="L8371" s="0" t="n">
        <f aca="false">IF(C8371=1,0,MIN(F8371-K8371,Assumptions!$C$15,MAX(0,$B$10-O8370-M8371)))</f>
        <v>0</v>
      </c>
      <c r="M8371" s="0" t="n">
        <f aca="false">'Profiles 8760'!H8360</f>
        <v>13600</v>
      </c>
      <c r="N8371" s="0" t="n">
        <f aca="false">J8371+L8371</f>
        <v>0</v>
      </c>
      <c r="O8371" s="0" t="n">
        <f aca="false">O8370+N8371</f>
        <v>757804.7207562</v>
      </c>
      <c r="P8371" s="0" t="n">
        <f aca="false">MIN($B$5,P8370+K8371*$B$6-I8371)</f>
        <v>263.53476612408</v>
      </c>
      <c r="Q8371" s="0" t="n">
        <f aca="false">MAX(0,F8371-H8371-K8371-L8371)</f>
        <v>0</v>
      </c>
    </row>
    <row r="8372" customFormat="false" ht="15" hidden="false" customHeight="false" outlineLevel="0" collapsed="false">
      <c r="A8372" s="0" t="n">
        <f aca="false">'Profiles 8760'!A8361</f>
        <v>8359</v>
      </c>
      <c r="B8372" s="0" t="n">
        <f aca="false">'Profiles 8760'!B8361</f>
        <v>12</v>
      </c>
      <c r="C8372" s="0" t="n">
        <f aca="false">'Profiles 8760'!E8361</f>
        <v>0</v>
      </c>
      <c r="D8372" s="0" t="n">
        <f aca="false">'Profiles 8760'!F8361</f>
        <v>0</v>
      </c>
      <c r="E8372" s="0" t="n">
        <f aca="false">'Profiles 8760'!G8361</f>
        <v>0.349452</v>
      </c>
      <c r="F8372" s="0" t="n">
        <f aca="false">D8372*Assumptions!$C$11*$B$7+E8372*Assumptions!$C$12*$B$8</f>
        <v>14.2925868</v>
      </c>
      <c r="G8372" s="0" t="n">
        <f aca="false">C8372*Assumptions!$C$15</f>
        <v>0</v>
      </c>
      <c r="H8372" s="0" t="n">
        <f aca="false">MIN(F8372,G8372)</f>
        <v>0</v>
      </c>
      <c r="I8372" s="0" t="n">
        <f aca="false">IF(C8372=1,MIN(G8372-H8372,Assumptions!$C$13,P8371),0)</f>
        <v>0</v>
      </c>
      <c r="J8372" s="0" t="n">
        <f aca="false">H8372+I8372</f>
        <v>0</v>
      </c>
      <c r="K8372" s="0" t="n">
        <f aca="false">MIN(IF(C8372=1,F8372-H8372,F8372),Assumptions!$C$13,MAX(0,($B$5-P8371)/$B$6))</f>
        <v>14.2925868</v>
      </c>
      <c r="L8372" s="0" t="n">
        <f aca="false">IF(C8372=1,0,MIN(F8372-K8372,Assumptions!$C$15,MAX(0,$B$10-O8371-M8372)))</f>
        <v>0</v>
      </c>
      <c r="M8372" s="0" t="n">
        <f aca="false">'Profiles 8760'!H8361</f>
        <v>13600</v>
      </c>
      <c r="N8372" s="0" t="n">
        <f aca="false">J8372+L8372</f>
        <v>0</v>
      </c>
      <c r="O8372" s="0" t="n">
        <f aca="false">O8371+N8372</f>
        <v>757804.7207562</v>
      </c>
      <c r="P8372" s="0" t="n">
        <f aca="false">MIN($B$5,P8371+K8372*$B$6-I8372)</f>
        <v>275.92358036232</v>
      </c>
      <c r="Q8372" s="0" t="n">
        <f aca="false">MAX(0,F8372-H8372-K8372-L8372)</f>
        <v>0</v>
      </c>
    </row>
    <row r="8373" customFormat="false" ht="15" hidden="false" customHeight="false" outlineLevel="0" collapsed="false">
      <c r="A8373" s="0" t="n">
        <f aca="false">'Profiles 8760'!A8362</f>
        <v>8360</v>
      </c>
      <c r="B8373" s="0" t="n">
        <f aca="false">'Profiles 8760'!B8362</f>
        <v>12</v>
      </c>
      <c r="C8373" s="0" t="n">
        <f aca="false">'Profiles 8760'!E8362</f>
        <v>1</v>
      </c>
      <c r="D8373" s="0" t="n">
        <f aca="false">'Profiles 8760'!F8362</f>
        <v>0.035954</v>
      </c>
      <c r="E8373" s="0" t="n">
        <f aca="false">'Profiles 8760'!G8362</f>
        <v>0.334944</v>
      </c>
      <c r="F8373" s="0" t="n">
        <f aca="false">D8373*Assumptions!$C$11*$B$7+E8373*Assumptions!$C$12*$B$8</f>
        <v>24.0827248</v>
      </c>
      <c r="G8373" s="0" t="n">
        <f aca="false">C8373*Assumptions!$C$15</f>
        <v>200</v>
      </c>
      <c r="H8373" s="0" t="n">
        <f aca="false">MIN(F8373,G8373)</f>
        <v>24.0827248</v>
      </c>
      <c r="I8373" s="0" t="n">
        <f aca="false">IF(C8373=1,MIN(G8373-H8373,Assumptions!$C$13,P8372),0)</f>
        <v>175.9172752</v>
      </c>
      <c r="J8373" s="0" t="n">
        <f aca="false">H8373+I8373</f>
        <v>200</v>
      </c>
      <c r="K8373" s="0" t="n">
        <f aca="false">MIN(IF(C8373=1,F8373-H8373,F8373),Assumptions!$C$13,MAX(0,($B$5-P8372)/$B$6))</f>
        <v>0</v>
      </c>
      <c r="L8373" s="0" t="n">
        <f aca="false">IF(C8373=1,0,MIN(F8373-K8373,Assumptions!$C$15,MAX(0,$B$10-O8372-M8373)))</f>
        <v>0</v>
      </c>
      <c r="M8373" s="0" t="n">
        <f aca="false">'Profiles 8760'!H8362</f>
        <v>13400</v>
      </c>
      <c r="N8373" s="0" t="n">
        <f aca="false">J8373+L8373</f>
        <v>200</v>
      </c>
      <c r="O8373" s="0" t="n">
        <f aca="false">O8372+N8373</f>
        <v>758004.7207562</v>
      </c>
      <c r="P8373" s="0" t="n">
        <f aca="false">MIN($B$5,P8372+K8373*$B$6-I8373)</f>
        <v>100.00630516232</v>
      </c>
      <c r="Q8373" s="0" t="n">
        <f aca="false">MAX(0,F8373-H8373-K8373-L8373)</f>
        <v>0</v>
      </c>
    </row>
    <row r="8374" customFormat="false" ht="15" hidden="false" customHeight="false" outlineLevel="0" collapsed="false">
      <c r="A8374" s="0" t="n">
        <f aca="false">'Profiles 8760'!A8363</f>
        <v>8361</v>
      </c>
      <c r="B8374" s="0" t="n">
        <f aca="false">'Profiles 8760'!B8363</f>
        <v>12</v>
      </c>
      <c r="C8374" s="0" t="n">
        <f aca="false">'Profiles 8760'!E8363</f>
        <v>1</v>
      </c>
      <c r="D8374" s="0" t="n">
        <f aca="false">'Profiles 8760'!F8363</f>
        <v>0.252149</v>
      </c>
      <c r="E8374" s="0" t="n">
        <f aca="false">'Profiles 8760'!G8363</f>
        <v>0.3126</v>
      </c>
      <c r="F8374" s="0" t="n">
        <f aca="false">D8374*Assumptions!$C$11*$B$7+E8374*Assumptions!$C$12*$B$8</f>
        <v>85.6059712</v>
      </c>
      <c r="G8374" s="0" t="n">
        <f aca="false">C8374*Assumptions!$C$15</f>
        <v>200</v>
      </c>
      <c r="H8374" s="0" t="n">
        <f aca="false">MIN(F8374,G8374)</f>
        <v>85.6059712</v>
      </c>
      <c r="I8374" s="0" t="n">
        <f aca="false">IF(C8374=1,MIN(G8374-H8374,Assumptions!$C$13,P8373),0)</f>
        <v>100.00630516232</v>
      </c>
      <c r="J8374" s="0" t="n">
        <f aca="false">H8374+I8374</f>
        <v>185.61227636232</v>
      </c>
      <c r="K8374" s="0" t="n">
        <f aca="false">MIN(IF(C8374=1,F8374-H8374,F8374),Assumptions!$C$13,MAX(0,($B$5-P8373)/$B$6))</f>
        <v>0</v>
      </c>
      <c r="L8374" s="0" t="n">
        <f aca="false">IF(C8374=1,0,MIN(F8374-K8374,Assumptions!$C$15,MAX(0,$B$10-O8373-M8374)))</f>
        <v>0</v>
      </c>
      <c r="M8374" s="0" t="n">
        <f aca="false">'Profiles 8760'!H8363</f>
        <v>13200</v>
      </c>
      <c r="N8374" s="0" t="n">
        <f aca="false">J8374+L8374</f>
        <v>185.61227636232</v>
      </c>
      <c r="O8374" s="0" t="n">
        <f aca="false">O8373+N8374</f>
        <v>758190.333032563</v>
      </c>
      <c r="P8374" s="0" t="n">
        <f aca="false">MIN($B$5,P8373+K8374*$B$6-I8374)</f>
        <v>0</v>
      </c>
      <c r="Q8374" s="0" t="n">
        <f aca="false">MAX(0,F8374-H8374-K8374-L8374)</f>
        <v>0</v>
      </c>
    </row>
    <row r="8375" customFormat="false" ht="15" hidden="false" customHeight="false" outlineLevel="0" collapsed="false">
      <c r="A8375" s="0" t="n">
        <f aca="false">'Profiles 8760'!A8364</f>
        <v>8362</v>
      </c>
      <c r="B8375" s="0" t="n">
        <f aca="false">'Profiles 8760'!B8364</f>
        <v>12</v>
      </c>
      <c r="C8375" s="0" t="n">
        <f aca="false">'Profiles 8760'!E8364</f>
        <v>0</v>
      </c>
      <c r="D8375" s="0" t="n">
        <f aca="false">'Profiles 8760'!F8364</f>
        <v>0.50654</v>
      </c>
      <c r="E8375" s="0" t="n">
        <f aca="false">'Profiles 8760'!G8364</f>
        <v>0.283128</v>
      </c>
      <c r="F8375" s="0" t="n">
        <f aca="false">D8375*Assumptions!$C$11*$B$7+E8375*Assumptions!$C$12*$B$8</f>
        <v>157.8686872</v>
      </c>
      <c r="G8375" s="0" t="n">
        <f aca="false">C8375*Assumptions!$C$15</f>
        <v>0</v>
      </c>
      <c r="H8375" s="0" t="n">
        <f aca="false">MIN(F8375,G8375)</f>
        <v>0</v>
      </c>
      <c r="I8375" s="0" t="n">
        <f aca="false">IF(C8375=1,MIN(G8375-H8375,Assumptions!$C$13,P8374),0)</f>
        <v>0</v>
      </c>
      <c r="J8375" s="0" t="n">
        <f aca="false">H8375+I8375</f>
        <v>0</v>
      </c>
      <c r="K8375" s="0" t="n">
        <f aca="false">MIN(IF(C8375=1,F8375-H8375,F8375),Assumptions!$C$13,MAX(0,($B$5-P8374)/$B$6))</f>
        <v>157.8686872</v>
      </c>
      <c r="L8375" s="0" t="n">
        <f aca="false">IF(C8375=1,0,MIN(F8375-K8375,Assumptions!$C$15,MAX(0,$B$10-O8374-M8375)))</f>
        <v>0</v>
      </c>
      <c r="M8375" s="0" t="n">
        <f aca="false">'Profiles 8760'!H8364</f>
        <v>13200</v>
      </c>
      <c r="N8375" s="0" t="n">
        <f aca="false">J8375+L8375</f>
        <v>0</v>
      </c>
      <c r="O8375" s="0" t="n">
        <f aca="false">O8374+N8375</f>
        <v>758190.333032563</v>
      </c>
      <c r="P8375" s="0" t="n">
        <f aca="false">MIN($B$5,P8374+K8375*$B$6-I8375)</f>
        <v>136.84057806496</v>
      </c>
      <c r="Q8375" s="0" t="n">
        <f aca="false">MAX(0,F8375-H8375-K8375-L8375)</f>
        <v>0</v>
      </c>
    </row>
    <row r="8376" customFormat="false" ht="15" hidden="false" customHeight="false" outlineLevel="0" collapsed="false">
      <c r="A8376" s="0" t="n">
        <f aca="false">'Profiles 8760'!A8365</f>
        <v>8363</v>
      </c>
      <c r="B8376" s="0" t="n">
        <f aca="false">'Profiles 8760'!B8365</f>
        <v>12</v>
      </c>
      <c r="C8376" s="0" t="n">
        <f aca="false">'Profiles 8760'!E8365</f>
        <v>0</v>
      </c>
      <c r="D8376" s="0" t="n">
        <f aca="false">'Profiles 8760'!F8365</f>
        <v>0.734105</v>
      </c>
      <c r="E8376" s="0" t="n">
        <f aca="false">'Profiles 8760'!G8365</f>
        <v>0.237696</v>
      </c>
      <c r="F8376" s="0" t="n">
        <f aca="false">D8376*Assumptions!$C$11*$B$7+E8376*Assumptions!$C$12*$B$8</f>
        <v>221.7312904</v>
      </c>
      <c r="G8376" s="0" t="n">
        <f aca="false">C8376*Assumptions!$C$15</f>
        <v>0</v>
      </c>
      <c r="H8376" s="0" t="n">
        <f aca="false">MIN(F8376,G8376)</f>
        <v>0</v>
      </c>
      <c r="I8376" s="0" t="n">
        <f aca="false">IF(C8376=1,MIN(G8376-H8376,Assumptions!$C$13,P8375),0)</f>
        <v>0</v>
      </c>
      <c r="J8376" s="0" t="n">
        <f aca="false">H8376+I8376</f>
        <v>0</v>
      </c>
      <c r="K8376" s="0" t="n">
        <f aca="false">MIN(IF(C8376=1,F8376-H8376,F8376),Assumptions!$C$13,MAX(0,($B$5-P8375)/$B$6))</f>
        <v>180</v>
      </c>
      <c r="L8376" s="0" t="n">
        <f aca="false">IF(C8376=1,0,MIN(F8376-K8376,Assumptions!$C$15,MAX(0,$B$10-O8375-M8376)))</f>
        <v>17.6669674376026</v>
      </c>
      <c r="M8376" s="0" t="n">
        <f aca="false">'Profiles 8760'!H8365</f>
        <v>13200</v>
      </c>
      <c r="N8376" s="0" t="n">
        <f aca="false">J8376+L8376</f>
        <v>17.6669674376026</v>
      </c>
      <c r="O8376" s="0" t="n">
        <f aca="false">O8375+N8376</f>
        <v>758208</v>
      </c>
      <c r="P8376" s="0" t="n">
        <f aca="false">MIN($B$5,P8375+K8376*$B$6-I8376)</f>
        <v>292.86457806496</v>
      </c>
      <c r="Q8376" s="0" t="n">
        <f aca="false">MAX(0,F8376-H8376-K8376-L8376)</f>
        <v>24.0643229623974</v>
      </c>
    </row>
    <row r="8377" customFormat="false" ht="15" hidden="false" customHeight="false" outlineLevel="0" collapsed="false">
      <c r="A8377" s="0" t="n">
        <f aca="false">'Profiles 8760'!A8366</f>
        <v>8364</v>
      </c>
      <c r="B8377" s="0" t="n">
        <f aca="false">'Profiles 8760'!B8366</f>
        <v>12</v>
      </c>
      <c r="C8377" s="0" t="n">
        <f aca="false">'Profiles 8760'!E8366</f>
        <v>0</v>
      </c>
      <c r="D8377" s="0" t="n">
        <f aca="false">'Profiles 8760'!F8366</f>
        <v>0.889788</v>
      </c>
      <c r="E8377" s="0" t="n">
        <f aca="false">'Profiles 8760'!G8366</f>
        <v>0.270295</v>
      </c>
      <c r="F8377" s="0" t="n">
        <f aca="false">D8377*Assumptions!$C$11*$B$7+E8377*Assumptions!$C$12*$B$8</f>
        <v>268.0258399</v>
      </c>
      <c r="G8377" s="0" t="n">
        <f aca="false">C8377*Assumptions!$C$15</f>
        <v>0</v>
      </c>
      <c r="H8377" s="0" t="n">
        <f aca="false">MIN(F8377,G8377)</f>
        <v>0</v>
      </c>
      <c r="I8377" s="0" t="n">
        <f aca="false">IF(C8377=1,MIN(G8377-H8377,Assumptions!$C$13,P8376),0)</f>
        <v>0</v>
      </c>
      <c r="J8377" s="0" t="n">
        <f aca="false">H8377+I8377</f>
        <v>0</v>
      </c>
      <c r="K8377" s="0" t="n">
        <f aca="false">MIN(IF(C8377=1,F8377-H8377,F8377),Assumptions!$C$13,MAX(0,($B$5-P8376)/$B$6))</f>
        <v>180</v>
      </c>
      <c r="L8377" s="0" t="n">
        <f aca="false">IF(C8377=1,0,MIN(F8377-K8377,Assumptions!$C$15,MAX(0,$B$10-O8376-M8377)))</f>
        <v>0</v>
      </c>
      <c r="M8377" s="0" t="n">
        <f aca="false">'Profiles 8760'!H8366</f>
        <v>13200</v>
      </c>
      <c r="N8377" s="0" t="n">
        <f aca="false">J8377+L8377</f>
        <v>0</v>
      </c>
      <c r="O8377" s="0" t="n">
        <f aca="false">O8376+N8377</f>
        <v>758208</v>
      </c>
      <c r="P8377" s="0" t="n">
        <f aca="false">MIN($B$5,P8376+K8377*$B$6-I8377)</f>
        <v>448.88857806496</v>
      </c>
      <c r="Q8377" s="0" t="n">
        <f aca="false">MAX(0,F8377-H8377-K8377-L8377)</f>
        <v>88.0258399000001</v>
      </c>
    </row>
    <row r="8378" customFormat="false" ht="15" hidden="false" customHeight="false" outlineLevel="0" collapsed="false">
      <c r="A8378" s="0" t="n">
        <f aca="false">'Profiles 8760'!A8367</f>
        <v>8365</v>
      </c>
      <c r="B8378" s="0" t="n">
        <f aca="false">'Profiles 8760'!B8367</f>
        <v>12</v>
      </c>
      <c r="C8378" s="0" t="n">
        <f aca="false">'Profiles 8760'!E8367</f>
        <v>0</v>
      </c>
      <c r="D8378" s="0" t="n">
        <f aca="false">'Profiles 8760'!F8367</f>
        <v>0.94498</v>
      </c>
      <c r="E8378" s="0" t="n">
        <f aca="false">'Profiles 8760'!G8367</f>
        <v>0.170656</v>
      </c>
      <c r="F8378" s="0" t="n">
        <f aca="false">D8378*Assumptions!$C$11*$B$7+E8378*Assumptions!$C$12*$B$8</f>
        <v>279.8900544</v>
      </c>
      <c r="G8378" s="0" t="n">
        <f aca="false">C8378*Assumptions!$C$15</f>
        <v>0</v>
      </c>
      <c r="H8378" s="0" t="n">
        <f aca="false">MIN(F8378,G8378)</f>
        <v>0</v>
      </c>
      <c r="I8378" s="0" t="n">
        <f aca="false">IF(C8378=1,MIN(G8378-H8378,Assumptions!$C$13,P8377),0)</f>
        <v>0</v>
      </c>
      <c r="J8378" s="0" t="n">
        <f aca="false">H8378+I8378</f>
        <v>0</v>
      </c>
      <c r="K8378" s="0" t="n">
        <f aca="false">MIN(IF(C8378=1,F8378-H8378,F8378),Assumptions!$C$13,MAX(0,($B$5-P8377)/$B$6))</f>
        <v>71.4368042628518</v>
      </c>
      <c r="L8378" s="0" t="n">
        <f aca="false">IF(C8378=1,0,MIN(F8378-K8378,Assumptions!$C$15,MAX(0,$B$10-O8377-M8378)))</f>
        <v>0</v>
      </c>
      <c r="M8378" s="0" t="n">
        <f aca="false">'Profiles 8760'!H8367</f>
        <v>13200</v>
      </c>
      <c r="N8378" s="0" t="n">
        <f aca="false">J8378+L8378</f>
        <v>0</v>
      </c>
      <c r="O8378" s="0" t="n">
        <f aca="false">O8377+N8378</f>
        <v>758208</v>
      </c>
      <c r="P8378" s="0" t="n">
        <f aca="false">MIN($B$5,P8377+K8378*$B$6-I8378)</f>
        <v>510.81</v>
      </c>
      <c r="Q8378" s="0" t="n">
        <f aca="false">MAX(0,F8378-H8378-K8378-L8378)</f>
        <v>208.453250137148</v>
      </c>
    </row>
    <row r="8379" customFormat="false" ht="15" hidden="false" customHeight="false" outlineLevel="0" collapsed="false">
      <c r="A8379" s="0" t="n">
        <f aca="false">'Profiles 8760'!A8368</f>
        <v>8366</v>
      </c>
      <c r="B8379" s="0" t="n">
        <f aca="false">'Profiles 8760'!B8368</f>
        <v>12</v>
      </c>
      <c r="C8379" s="0" t="n">
        <f aca="false">'Profiles 8760'!E8368</f>
        <v>0</v>
      </c>
      <c r="D8379" s="0" t="n">
        <f aca="false">'Profiles 8760'!F8368</f>
        <v>0.889788</v>
      </c>
      <c r="E8379" s="0" t="n">
        <f aca="false">'Profiles 8760'!G8368</f>
        <v>0.124612</v>
      </c>
      <c r="F8379" s="0" t="n">
        <f aca="false">D8379*Assumptions!$C$11*$B$7+E8379*Assumptions!$C$12*$B$8</f>
        <v>262.0674052</v>
      </c>
      <c r="G8379" s="0" t="n">
        <f aca="false">C8379*Assumptions!$C$15</f>
        <v>0</v>
      </c>
      <c r="H8379" s="0" t="n">
        <f aca="false">MIN(F8379,G8379)</f>
        <v>0</v>
      </c>
      <c r="I8379" s="0" t="n">
        <f aca="false">IF(C8379=1,MIN(G8379-H8379,Assumptions!$C$13,P8378),0)</f>
        <v>0</v>
      </c>
      <c r="J8379" s="0" t="n">
        <f aca="false">H8379+I8379</f>
        <v>0</v>
      </c>
      <c r="K8379" s="0" t="n">
        <f aca="false">MIN(IF(C8379=1,F8379-H8379,F8379),Assumptions!$C$13,MAX(0,($B$5-P8378)/$B$6))</f>
        <v>0</v>
      </c>
      <c r="L8379" s="0" t="n">
        <f aca="false">IF(C8379=1,0,MIN(F8379-K8379,Assumptions!$C$15,MAX(0,$B$10-O8378-M8379)))</f>
        <v>0</v>
      </c>
      <c r="M8379" s="0" t="n">
        <f aca="false">'Profiles 8760'!H8368</f>
        <v>13200</v>
      </c>
      <c r="N8379" s="0" t="n">
        <f aca="false">J8379+L8379</f>
        <v>0</v>
      </c>
      <c r="O8379" s="0" t="n">
        <f aca="false">O8378+N8379</f>
        <v>758208</v>
      </c>
      <c r="P8379" s="0" t="n">
        <f aca="false">MIN($B$5,P8378+K8379*$B$6-I8379)</f>
        <v>510.81</v>
      </c>
      <c r="Q8379" s="0" t="n">
        <f aca="false">MAX(0,F8379-H8379-K8379-L8379)</f>
        <v>262.0674052</v>
      </c>
    </row>
    <row r="8380" customFormat="false" ht="15" hidden="false" customHeight="false" outlineLevel="0" collapsed="false">
      <c r="A8380" s="0" t="n">
        <f aca="false">'Profiles 8760'!A8369</f>
        <v>8367</v>
      </c>
      <c r="B8380" s="0" t="n">
        <f aca="false">'Profiles 8760'!B8369</f>
        <v>12</v>
      </c>
      <c r="C8380" s="0" t="n">
        <f aca="false">'Profiles 8760'!E8369</f>
        <v>0</v>
      </c>
      <c r="D8380" s="0" t="n">
        <f aca="false">'Profiles 8760'!F8369</f>
        <v>0.734105</v>
      </c>
      <c r="E8380" s="0" t="n">
        <f aca="false">'Profiles 8760'!G8369</f>
        <v>0.135735</v>
      </c>
      <c r="F8380" s="0" t="n">
        <f aca="false">D8380*Assumptions!$C$11*$B$7+E8380*Assumptions!$C$12*$B$8</f>
        <v>217.5610855</v>
      </c>
      <c r="G8380" s="0" t="n">
        <f aca="false">C8380*Assumptions!$C$15</f>
        <v>0</v>
      </c>
      <c r="H8380" s="0" t="n">
        <f aca="false">MIN(F8380,G8380)</f>
        <v>0</v>
      </c>
      <c r="I8380" s="0" t="n">
        <f aca="false">IF(C8380=1,MIN(G8380-H8380,Assumptions!$C$13,P8379),0)</f>
        <v>0</v>
      </c>
      <c r="J8380" s="0" t="n">
        <f aca="false">H8380+I8380</f>
        <v>0</v>
      </c>
      <c r="K8380" s="0" t="n">
        <f aca="false">MIN(IF(C8380=1,F8380-H8380,F8380),Assumptions!$C$13,MAX(0,($B$5-P8379)/$B$6))</f>
        <v>0</v>
      </c>
      <c r="L8380" s="0" t="n">
        <f aca="false">IF(C8380=1,0,MIN(F8380-K8380,Assumptions!$C$15,MAX(0,$B$10-O8379-M8380)))</f>
        <v>0</v>
      </c>
      <c r="M8380" s="0" t="n">
        <f aca="false">'Profiles 8760'!H8369</f>
        <v>13200</v>
      </c>
      <c r="N8380" s="0" t="n">
        <f aca="false">J8380+L8380</f>
        <v>0</v>
      </c>
      <c r="O8380" s="0" t="n">
        <f aca="false">O8379+N8380</f>
        <v>758208</v>
      </c>
      <c r="P8380" s="0" t="n">
        <f aca="false">MIN($B$5,P8379+K8380*$B$6-I8380)</f>
        <v>510.81</v>
      </c>
      <c r="Q8380" s="0" t="n">
        <f aca="false">MAX(0,F8380-H8380-K8380-L8380)</f>
        <v>217.5610855</v>
      </c>
    </row>
    <row r="8381" customFormat="false" ht="15" hidden="false" customHeight="false" outlineLevel="0" collapsed="false">
      <c r="A8381" s="0" t="n">
        <f aca="false">'Profiles 8760'!A8370</f>
        <v>8368</v>
      </c>
      <c r="B8381" s="0" t="n">
        <f aca="false">'Profiles 8760'!B8370</f>
        <v>12</v>
      </c>
      <c r="C8381" s="0" t="n">
        <f aca="false">'Profiles 8760'!E8370</f>
        <v>0</v>
      </c>
      <c r="D8381" s="0" t="n">
        <f aca="false">'Profiles 8760'!F8370</f>
        <v>0.50654</v>
      </c>
      <c r="E8381" s="0" t="n">
        <f aca="false">'Profiles 8760'!G8370</f>
        <v>0.120799</v>
      </c>
      <c r="F8381" s="0" t="n">
        <f aca="false">D8381*Assumptions!$C$11*$B$7+E8381*Assumptions!$C$12*$B$8</f>
        <v>151.2294311</v>
      </c>
      <c r="G8381" s="0" t="n">
        <f aca="false">C8381*Assumptions!$C$15</f>
        <v>0</v>
      </c>
      <c r="H8381" s="0" t="n">
        <f aca="false">MIN(F8381,G8381)</f>
        <v>0</v>
      </c>
      <c r="I8381" s="0" t="n">
        <f aca="false">IF(C8381=1,MIN(G8381-H8381,Assumptions!$C$13,P8380),0)</f>
        <v>0</v>
      </c>
      <c r="J8381" s="0" t="n">
        <f aca="false">H8381+I8381</f>
        <v>0</v>
      </c>
      <c r="K8381" s="0" t="n">
        <f aca="false">MIN(IF(C8381=1,F8381-H8381,F8381),Assumptions!$C$13,MAX(0,($B$5-P8380)/$B$6))</f>
        <v>0</v>
      </c>
      <c r="L8381" s="0" t="n">
        <f aca="false">IF(C8381=1,0,MIN(F8381-K8381,Assumptions!$C$15,MAX(0,$B$10-O8380-M8381)))</f>
        <v>0</v>
      </c>
      <c r="M8381" s="0" t="n">
        <f aca="false">'Profiles 8760'!H8370</f>
        <v>13200</v>
      </c>
      <c r="N8381" s="0" t="n">
        <f aca="false">J8381+L8381</f>
        <v>0</v>
      </c>
      <c r="O8381" s="0" t="n">
        <f aca="false">O8380+N8381</f>
        <v>758208</v>
      </c>
      <c r="P8381" s="0" t="n">
        <f aca="false">MIN($B$5,P8380+K8381*$B$6-I8381)</f>
        <v>510.81</v>
      </c>
      <c r="Q8381" s="0" t="n">
        <f aca="false">MAX(0,F8381-H8381-K8381-L8381)</f>
        <v>151.2294311</v>
      </c>
    </row>
    <row r="8382" customFormat="false" ht="15" hidden="false" customHeight="false" outlineLevel="0" collapsed="false">
      <c r="A8382" s="0" t="n">
        <f aca="false">'Profiles 8760'!A8371</f>
        <v>8369</v>
      </c>
      <c r="B8382" s="0" t="n">
        <f aca="false">'Profiles 8760'!B8371</f>
        <v>12</v>
      </c>
      <c r="C8382" s="0" t="n">
        <f aca="false">'Profiles 8760'!E8371</f>
        <v>0</v>
      </c>
      <c r="D8382" s="0" t="n">
        <f aca="false">'Profiles 8760'!F8371</f>
        <v>0.252149</v>
      </c>
      <c r="E8382" s="0" t="n">
        <f aca="false">'Profiles 8760'!G8371</f>
        <v>0.133184</v>
      </c>
      <c r="F8382" s="0" t="n">
        <f aca="false">D8382*Assumptions!$C$11*$B$7+E8382*Assumptions!$C$12*$B$8</f>
        <v>78.2678568</v>
      </c>
      <c r="G8382" s="0" t="n">
        <f aca="false">C8382*Assumptions!$C$15</f>
        <v>0</v>
      </c>
      <c r="H8382" s="0" t="n">
        <f aca="false">MIN(F8382,G8382)</f>
        <v>0</v>
      </c>
      <c r="I8382" s="0" t="n">
        <f aca="false">IF(C8382=1,MIN(G8382-H8382,Assumptions!$C$13,P8381),0)</f>
        <v>0</v>
      </c>
      <c r="J8382" s="0" t="n">
        <f aca="false">H8382+I8382</f>
        <v>0</v>
      </c>
      <c r="K8382" s="0" t="n">
        <f aca="false">MIN(IF(C8382=1,F8382-H8382,F8382),Assumptions!$C$13,MAX(0,($B$5-P8381)/$B$6))</f>
        <v>0</v>
      </c>
      <c r="L8382" s="0" t="n">
        <f aca="false">IF(C8382=1,0,MIN(F8382-K8382,Assumptions!$C$15,MAX(0,$B$10-O8381-M8382)))</f>
        <v>0</v>
      </c>
      <c r="M8382" s="0" t="n">
        <f aca="false">'Profiles 8760'!H8371</f>
        <v>13200</v>
      </c>
      <c r="N8382" s="0" t="n">
        <f aca="false">J8382+L8382</f>
        <v>0</v>
      </c>
      <c r="O8382" s="0" t="n">
        <f aca="false">O8381+N8382</f>
        <v>758208</v>
      </c>
      <c r="P8382" s="0" t="n">
        <f aca="false">MIN($B$5,P8381+K8382*$B$6-I8382)</f>
        <v>510.81</v>
      </c>
      <c r="Q8382" s="0" t="n">
        <f aca="false">MAX(0,F8382-H8382-K8382-L8382)</f>
        <v>78.2678568</v>
      </c>
    </row>
    <row r="8383" customFormat="false" ht="15" hidden="false" customHeight="false" outlineLevel="0" collapsed="false">
      <c r="A8383" s="0" t="n">
        <f aca="false">'Profiles 8760'!A8372</f>
        <v>8370</v>
      </c>
      <c r="B8383" s="0" t="n">
        <f aca="false">'Profiles 8760'!B8372</f>
        <v>12</v>
      </c>
      <c r="C8383" s="0" t="n">
        <f aca="false">'Profiles 8760'!E8372</f>
        <v>0</v>
      </c>
      <c r="D8383" s="0" t="n">
        <f aca="false">'Profiles 8760'!F8372</f>
        <v>0.035954</v>
      </c>
      <c r="E8383" s="0" t="n">
        <f aca="false">'Profiles 8760'!G8372</f>
        <v>0.121884</v>
      </c>
      <c r="F8383" s="0" t="n">
        <f aca="false">D8383*Assumptions!$C$11*$B$7+E8383*Assumptions!$C$12*$B$8</f>
        <v>15.3685708</v>
      </c>
      <c r="G8383" s="0" t="n">
        <f aca="false">C8383*Assumptions!$C$15</f>
        <v>0</v>
      </c>
      <c r="H8383" s="0" t="n">
        <f aca="false">MIN(F8383,G8383)</f>
        <v>0</v>
      </c>
      <c r="I8383" s="0" t="n">
        <f aca="false">IF(C8383=1,MIN(G8383-H8383,Assumptions!$C$13,P8382),0)</f>
        <v>0</v>
      </c>
      <c r="J8383" s="0" t="n">
        <f aca="false">H8383+I8383</f>
        <v>0</v>
      </c>
      <c r="K8383" s="0" t="n">
        <f aca="false">MIN(IF(C8383=1,F8383-H8383,F8383),Assumptions!$C$13,MAX(0,($B$5-P8382)/$B$6))</f>
        <v>0</v>
      </c>
      <c r="L8383" s="0" t="n">
        <f aca="false">IF(C8383=1,0,MIN(F8383-K8383,Assumptions!$C$15,MAX(0,$B$10-O8382-M8383)))</f>
        <v>0</v>
      </c>
      <c r="M8383" s="0" t="n">
        <f aca="false">'Profiles 8760'!H8372</f>
        <v>13200</v>
      </c>
      <c r="N8383" s="0" t="n">
        <f aca="false">J8383+L8383</f>
        <v>0</v>
      </c>
      <c r="O8383" s="0" t="n">
        <f aca="false">O8382+N8383</f>
        <v>758208</v>
      </c>
      <c r="P8383" s="0" t="n">
        <f aca="false">MIN($B$5,P8382+K8383*$B$6-I8383)</f>
        <v>510.81</v>
      </c>
      <c r="Q8383" s="0" t="n">
        <f aca="false">MAX(0,F8383-H8383-K8383-L8383)</f>
        <v>15.3685708</v>
      </c>
    </row>
    <row r="8384" customFormat="false" ht="15" hidden="false" customHeight="false" outlineLevel="0" collapsed="false">
      <c r="A8384" s="0" t="n">
        <f aca="false">'Profiles 8760'!A8373</f>
        <v>8371</v>
      </c>
      <c r="B8384" s="0" t="n">
        <f aca="false">'Profiles 8760'!B8373</f>
        <v>12</v>
      </c>
      <c r="C8384" s="0" t="n">
        <f aca="false">'Profiles 8760'!E8373</f>
        <v>0</v>
      </c>
      <c r="D8384" s="0" t="n">
        <f aca="false">'Profiles 8760'!F8373</f>
        <v>0</v>
      </c>
      <c r="E8384" s="0" t="n">
        <f aca="false">'Profiles 8760'!G8373</f>
        <v>0.123553</v>
      </c>
      <c r="F8384" s="0" t="n">
        <f aca="false">D8384*Assumptions!$C$11*$B$7+E8384*Assumptions!$C$12*$B$8</f>
        <v>5.0533177</v>
      </c>
      <c r="G8384" s="0" t="n">
        <f aca="false">C8384*Assumptions!$C$15</f>
        <v>0</v>
      </c>
      <c r="H8384" s="0" t="n">
        <f aca="false">MIN(F8384,G8384)</f>
        <v>0</v>
      </c>
      <c r="I8384" s="0" t="n">
        <f aca="false">IF(C8384=1,MIN(G8384-H8384,Assumptions!$C$13,P8383),0)</f>
        <v>0</v>
      </c>
      <c r="J8384" s="0" t="n">
        <f aca="false">H8384+I8384</f>
        <v>0</v>
      </c>
      <c r="K8384" s="0" t="n">
        <f aca="false">MIN(IF(C8384=1,F8384-H8384,F8384),Assumptions!$C$13,MAX(0,($B$5-P8383)/$B$6))</f>
        <v>0</v>
      </c>
      <c r="L8384" s="0" t="n">
        <f aca="false">IF(C8384=1,0,MIN(F8384-K8384,Assumptions!$C$15,MAX(0,$B$10-O8383-M8384)))</f>
        <v>0</v>
      </c>
      <c r="M8384" s="0" t="n">
        <f aca="false">'Profiles 8760'!H8373</f>
        <v>13200</v>
      </c>
      <c r="N8384" s="0" t="n">
        <f aca="false">J8384+L8384</f>
        <v>0</v>
      </c>
      <c r="O8384" s="0" t="n">
        <f aca="false">O8383+N8384</f>
        <v>758208</v>
      </c>
      <c r="P8384" s="0" t="n">
        <f aca="false">MIN($B$5,P8383+K8384*$B$6-I8384)</f>
        <v>510.81</v>
      </c>
      <c r="Q8384" s="0" t="n">
        <f aca="false">MAX(0,F8384-H8384-K8384-L8384)</f>
        <v>5.0533177</v>
      </c>
    </row>
    <row r="8385" customFormat="false" ht="15" hidden="false" customHeight="false" outlineLevel="0" collapsed="false">
      <c r="A8385" s="0" t="n">
        <f aca="false">'Profiles 8760'!A8374</f>
        <v>8372</v>
      </c>
      <c r="B8385" s="0" t="n">
        <f aca="false">'Profiles 8760'!B8374</f>
        <v>12</v>
      </c>
      <c r="C8385" s="0" t="n">
        <f aca="false">'Profiles 8760'!E8374</f>
        <v>1</v>
      </c>
      <c r="D8385" s="0" t="n">
        <f aca="false">'Profiles 8760'!F8374</f>
        <v>0</v>
      </c>
      <c r="E8385" s="0" t="n">
        <f aca="false">'Profiles 8760'!G8374</f>
        <v>0.17989</v>
      </c>
      <c r="F8385" s="0" t="n">
        <f aca="false">D8385*Assumptions!$C$11*$B$7+E8385*Assumptions!$C$12*$B$8</f>
        <v>7.357501</v>
      </c>
      <c r="G8385" s="0" t="n">
        <f aca="false">C8385*Assumptions!$C$15</f>
        <v>200</v>
      </c>
      <c r="H8385" s="0" t="n">
        <f aca="false">MIN(F8385,G8385)</f>
        <v>7.357501</v>
      </c>
      <c r="I8385" s="0" t="n">
        <f aca="false">IF(C8385=1,MIN(G8385-H8385,Assumptions!$C$13,P8384),0)</f>
        <v>180</v>
      </c>
      <c r="J8385" s="0" t="n">
        <f aca="false">H8385+I8385</f>
        <v>187.357501</v>
      </c>
      <c r="K8385" s="0" t="n">
        <f aca="false">MIN(IF(C8385=1,F8385-H8385,F8385),Assumptions!$C$13,MAX(0,($B$5-P8384)/$B$6))</f>
        <v>0</v>
      </c>
      <c r="L8385" s="0" t="n">
        <f aca="false">IF(C8385=1,0,MIN(F8385-K8385,Assumptions!$C$15,MAX(0,$B$10-O8384-M8385)))</f>
        <v>0</v>
      </c>
      <c r="M8385" s="0" t="n">
        <f aca="false">'Profiles 8760'!H8374</f>
        <v>13000</v>
      </c>
      <c r="N8385" s="0" t="n">
        <f aca="false">J8385+L8385</f>
        <v>187.357501</v>
      </c>
      <c r="O8385" s="0" t="n">
        <f aca="false">O8384+N8385</f>
        <v>758395.357501</v>
      </c>
      <c r="P8385" s="0" t="n">
        <f aca="false">MIN($B$5,P8384+K8385*$B$6-I8385)</f>
        <v>330.81</v>
      </c>
      <c r="Q8385" s="0" t="n">
        <f aca="false">MAX(0,F8385-H8385-K8385-L8385)</f>
        <v>0</v>
      </c>
    </row>
    <row r="8386" customFormat="false" ht="15" hidden="false" customHeight="false" outlineLevel="0" collapsed="false">
      <c r="A8386" s="0" t="n">
        <f aca="false">'Profiles 8760'!A8375</f>
        <v>8373</v>
      </c>
      <c r="B8386" s="0" t="n">
        <f aca="false">'Profiles 8760'!B8375</f>
        <v>12</v>
      </c>
      <c r="C8386" s="0" t="n">
        <f aca="false">'Profiles 8760'!E8375</f>
        <v>1</v>
      </c>
      <c r="D8386" s="0" t="n">
        <f aca="false">'Profiles 8760'!F8375</f>
        <v>0</v>
      </c>
      <c r="E8386" s="0" t="n">
        <f aca="false">'Profiles 8760'!G8375</f>
        <v>0.182061</v>
      </c>
      <c r="F8386" s="0" t="n">
        <f aca="false">D8386*Assumptions!$C$11*$B$7+E8386*Assumptions!$C$12*$B$8</f>
        <v>7.4462949</v>
      </c>
      <c r="G8386" s="0" t="n">
        <f aca="false">C8386*Assumptions!$C$15</f>
        <v>200</v>
      </c>
      <c r="H8386" s="0" t="n">
        <f aca="false">MIN(F8386,G8386)</f>
        <v>7.4462949</v>
      </c>
      <c r="I8386" s="0" t="n">
        <f aca="false">IF(C8386=1,MIN(G8386-H8386,Assumptions!$C$13,P8385),0)</f>
        <v>180</v>
      </c>
      <c r="J8386" s="0" t="n">
        <f aca="false">H8386+I8386</f>
        <v>187.4462949</v>
      </c>
      <c r="K8386" s="0" t="n">
        <f aca="false">MIN(IF(C8386=1,F8386-H8386,F8386),Assumptions!$C$13,MAX(0,($B$5-P8385)/$B$6))</f>
        <v>0</v>
      </c>
      <c r="L8386" s="0" t="n">
        <f aca="false">IF(C8386=1,0,MIN(F8386-K8386,Assumptions!$C$15,MAX(0,$B$10-O8385-M8386)))</f>
        <v>0</v>
      </c>
      <c r="M8386" s="0" t="n">
        <f aca="false">'Profiles 8760'!H8375</f>
        <v>12800</v>
      </c>
      <c r="N8386" s="0" t="n">
        <f aca="false">J8386+L8386</f>
        <v>187.4462949</v>
      </c>
      <c r="O8386" s="0" t="n">
        <f aca="false">O8385+N8386</f>
        <v>758582.8037959</v>
      </c>
      <c r="P8386" s="0" t="n">
        <f aca="false">MIN($B$5,P8385+K8386*$B$6-I8386)</f>
        <v>150.81</v>
      </c>
      <c r="Q8386" s="0" t="n">
        <f aca="false">MAX(0,F8386-H8386-K8386-L8386)</f>
        <v>0</v>
      </c>
    </row>
    <row r="8387" customFormat="false" ht="15" hidden="false" customHeight="false" outlineLevel="0" collapsed="false">
      <c r="A8387" s="0" t="n">
        <f aca="false">'Profiles 8760'!A8376</f>
        <v>8374</v>
      </c>
      <c r="B8387" s="0" t="n">
        <f aca="false">'Profiles 8760'!B8376</f>
        <v>12</v>
      </c>
      <c r="C8387" s="0" t="n">
        <f aca="false">'Profiles 8760'!E8376</f>
        <v>0</v>
      </c>
      <c r="D8387" s="0" t="n">
        <f aca="false">'Profiles 8760'!F8376</f>
        <v>0</v>
      </c>
      <c r="E8387" s="0" t="n">
        <f aca="false">'Profiles 8760'!G8376</f>
        <v>0.161149</v>
      </c>
      <c r="F8387" s="0" t="n">
        <f aca="false">D8387*Assumptions!$C$11*$B$7+E8387*Assumptions!$C$12*$B$8</f>
        <v>6.5909941</v>
      </c>
      <c r="G8387" s="0" t="n">
        <f aca="false">C8387*Assumptions!$C$15</f>
        <v>0</v>
      </c>
      <c r="H8387" s="0" t="n">
        <f aca="false">MIN(F8387,G8387)</f>
        <v>0</v>
      </c>
      <c r="I8387" s="0" t="n">
        <f aca="false">IF(C8387=1,MIN(G8387-H8387,Assumptions!$C$13,P8386),0)</f>
        <v>0</v>
      </c>
      <c r="J8387" s="0" t="n">
        <f aca="false">H8387+I8387</f>
        <v>0</v>
      </c>
      <c r="K8387" s="0" t="n">
        <f aca="false">MIN(IF(C8387=1,F8387-H8387,F8387),Assumptions!$C$13,MAX(0,($B$5-P8386)/$B$6))</f>
        <v>6.5909941</v>
      </c>
      <c r="L8387" s="0" t="n">
        <f aca="false">IF(C8387=1,0,MIN(F8387-K8387,Assumptions!$C$15,MAX(0,$B$10-O8386-M8387)))</f>
        <v>0</v>
      </c>
      <c r="M8387" s="0" t="n">
        <f aca="false">'Profiles 8760'!H8376</f>
        <v>12800</v>
      </c>
      <c r="N8387" s="0" t="n">
        <f aca="false">J8387+L8387</f>
        <v>0</v>
      </c>
      <c r="O8387" s="0" t="n">
        <f aca="false">O8386+N8387</f>
        <v>758582.8037959</v>
      </c>
      <c r="P8387" s="0" t="n">
        <f aca="false">MIN($B$5,P8386+K8387*$B$6-I8387)</f>
        <v>156.52307368588</v>
      </c>
      <c r="Q8387" s="0" t="n">
        <f aca="false">MAX(0,F8387-H8387-K8387-L8387)</f>
        <v>0</v>
      </c>
    </row>
    <row r="8388" customFormat="false" ht="15" hidden="false" customHeight="false" outlineLevel="0" collapsed="false">
      <c r="A8388" s="0" t="n">
        <f aca="false">'Profiles 8760'!A8377</f>
        <v>8375</v>
      </c>
      <c r="B8388" s="0" t="n">
        <f aca="false">'Profiles 8760'!B8377</f>
        <v>12</v>
      </c>
      <c r="C8388" s="0" t="n">
        <f aca="false">'Profiles 8760'!E8377</f>
        <v>0</v>
      </c>
      <c r="D8388" s="0" t="n">
        <f aca="false">'Profiles 8760'!F8377</f>
        <v>0</v>
      </c>
      <c r="E8388" s="0" t="n">
        <f aca="false">'Profiles 8760'!G8377</f>
        <v>0.185868</v>
      </c>
      <c r="F8388" s="0" t="n">
        <f aca="false">D8388*Assumptions!$C$11*$B$7+E8388*Assumptions!$C$12*$B$8</f>
        <v>7.6020012</v>
      </c>
      <c r="G8388" s="0" t="n">
        <f aca="false">C8388*Assumptions!$C$15</f>
        <v>0</v>
      </c>
      <c r="H8388" s="0" t="n">
        <f aca="false">MIN(F8388,G8388)</f>
        <v>0</v>
      </c>
      <c r="I8388" s="0" t="n">
        <f aca="false">IF(C8388=1,MIN(G8388-H8388,Assumptions!$C$13,P8387),0)</f>
        <v>0</v>
      </c>
      <c r="J8388" s="0" t="n">
        <f aca="false">H8388+I8388</f>
        <v>0</v>
      </c>
      <c r="K8388" s="0" t="n">
        <f aca="false">MIN(IF(C8388=1,F8388-H8388,F8388),Assumptions!$C$13,MAX(0,($B$5-P8387)/$B$6))</f>
        <v>7.6020012</v>
      </c>
      <c r="L8388" s="0" t="n">
        <f aca="false">IF(C8388=1,0,MIN(F8388-K8388,Assumptions!$C$15,MAX(0,$B$10-O8387-M8388)))</f>
        <v>0</v>
      </c>
      <c r="M8388" s="0" t="n">
        <f aca="false">'Profiles 8760'!H8377</f>
        <v>12800</v>
      </c>
      <c r="N8388" s="0" t="n">
        <f aca="false">J8388+L8388</f>
        <v>0</v>
      </c>
      <c r="O8388" s="0" t="n">
        <f aca="false">O8387+N8388</f>
        <v>758582.8037959</v>
      </c>
      <c r="P8388" s="0" t="n">
        <f aca="false">MIN($B$5,P8387+K8388*$B$6-I8388)</f>
        <v>163.11248832604</v>
      </c>
      <c r="Q8388" s="0" t="n">
        <f aca="false">MAX(0,F8388-H8388-K8388-L8388)</f>
        <v>0</v>
      </c>
    </row>
    <row r="8389" customFormat="false" ht="15" hidden="false" customHeight="false" outlineLevel="0" collapsed="false">
      <c r="A8389" s="0" t="n">
        <f aca="false">'Profiles 8760'!A8378</f>
        <v>8376</v>
      </c>
      <c r="B8389" s="0" t="n">
        <f aca="false">'Profiles 8760'!B8378</f>
        <v>12</v>
      </c>
      <c r="C8389" s="0" t="n">
        <f aca="false">'Profiles 8760'!E8378</f>
        <v>0</v>
      </c>
      <c r="D8389" s="0" t="n">
        <f aca="false">'Profiles 8760'!F8378</f>
        <v>0</v>
      </c>
      <c r="E8389" s="0" t="n">
        <f aca="false">'Profiles 8760'!G8378</f>
        <v>0.355849</v>
      </c>
      <c r="F8389" s="0" t="n">
        <f aca="false">D8389*Assumptions!$C$11*$B$7+E8389*Assumptions!$C$12*$B$8</f>
        <v>14.5542241</v>
      </c>
      <c r="G8389" s="0" t="n">
        <f aca="false">C8389*Assumptions!$C$15</f>
        <v>0</v>
      </c>
      <c r="H8389" s="0" t="n">
        <f aca="false">MIN(F8389,G8389)</f>
        <v>0</v>
      </c>
      <c r="I8389" s="0" t="n">
        <f aca="false">IF(C8389=1,MIN(G8389-H8389,Assumptions!$C$13,P8388),0)</f>
        <v>0</v>
      </c>
      <c r="J8389" s="0" t="n">
        <f aca="false">H8389+I8389</f>
        <v>0</v>
      </c>
      <c r="K8389" s="0" t="n">
        <f aca="false">MIN(IF(C8389=1,F8389-H8389,F8389),Assumptions!$C$13,MAX(0,($B$5-P8388)/$B$6))</f>
        <v>14.5542241</v>
      </c>
      <c r="L8389" s="0" t="n">
        <f aca="false">IF(C8389=1,0,MIN(F8389-K8389,Assumptions!$C$15,MAX(0,$B$10-O8388-M8389)))</f>
        <v>0</v>
      </c>
      <c r="M8389" s="0" t="n">
        <f aca="false">'Profiles 8760'!H8378</f>
        <v>12800</v>
      </c>
      <c r="N8389" s="0" t="n">
        <f aca="false">J8389+L8389</f>
        <v>0</v>
      </c>
      <c r="O8389" s="0" t="n">
        <f aca="false">O8388+N8389</f>
        <v>758582.8037959</v>
      </c>
      <c r="P8389" s="0" t="n">
        <f aca="false">MIN($B$5,P8388+K8389*$B$6-I8389)</f>
        <v>175.72808977592</v>
      </c>
      <c r="Q8389" s="0" t="n">
        <f aca="false">MAX(0,F8389-H8389-K8389-L8389)</f>
        <v>0</v>
      </c>
    </row>
    <row r="8390" customFormat="false" ht="15" hidden="false" customHeight="false" outlineLevel="0" collapsed="false">
      <c r="A8390" s="0" t="n">
        <f aca="false">'Profiles 8760'!A8379</f>
        <v>8377</v>
      </c>
      <c r="B8390" s="0" t="n">
        <f aca="false">'Profiles 8760'!B8379</f>
        <v>12</v>
      </c>
      <c r="C8390" s="0" t="n">
        <f aca="false">'Profiles 8760'!E8379</f>
        <v>0</v>
      </c>
      <c r="D8390" s="0" t="n">
        <f aca="false">'Profiles 8760'!F8379</f>
        <v>0</v>
      </c>
      <c r="E8390" s="0" t="n">
        <f aca="false">'Profiles 8760'!G8379</f>
        <v>0.329056</v>
      </c>
      <c r="F8390" s="0" t="n">
        <f aca="false">D8390*Assumptions!$C$11*$B$7+E8390*Assumptions!$C$12*$B$8</f>
        <v>13.4583904</v>
      </c>
      <c r="G8390" s="0" t="n">
        <f aca="false">C8390*Assumptions!$C$15</f>
        <v>0</v>
      </c>
      <c r="H8390" s="0" t="n">
        <f aca="false">MIN(F8390,G8390)</f>
        <v>0</v>
      </c>
      <c r="I8390" s="0" t="n">
        <f aca="false">IF(C8390=1,MIN(G8390-H8390,Assumptions!$C$13,P8389),0)</f>
        <v>0</v>
      </c>
      <c r="J8390" s="0" t="n">
        <f aca="false">H8390+I8390</f>
        <v>0</v>
      </c>
      <c r="K8390" s="0" t="n">
        <f aca="false">MIN(IF(C8390=1,F8390-H8390,F8390),Assumptions!$C$13,MAX(0,($B$5-P8389)/$B$6))</f>
        <v>13.4583904</v>
      </c>
      <c r="L8390" s="0" t="n">
        <f aca="false">IF(C8390=1,0,MIN(F8390-K8390,Assumptions!$C$15,MAX(0,$B$10-O8389-M8390)))</f>
        <v>0</v>
      </c>
      <c r="M8390" s="0" t="n">
        <f aca="false">'Profiles 8760'!H8379</f>
        <v>12800</v>
      </c>
      <c r="N8390" s="0" t="n">
        <f aca="false">J8390+L8390</f>
        <v>0</v>
      </c>
      <c r="O8390" s="0" t="n">
        <f aca="false">O8389+N8390</f>
        <v>758582.8037959</v>
      </c>
      <c r="P8390" s="0" t="n">
        <f aca="false">MIN($B$5,P8389+K8390*$B$6-I8390)</f>
        <v>187.39382257464</v>
      </c>
      <c r="Q8390" s="0" t="n">
        <f aca="false">MAX(0,F8390-H8390-K8390-L8390)</f>
        <v>0</v>
      </c>
    </row>
    <row r="8391" customFormat="false" ht="15" hidden="false" customHeight="false" outlineLevel="0" collapsed="false">
      <c r="A8391" s="0" t="n">
        <f aca="false">'Profiles 8760'!A8380</f>
        <v>8378</v>
      </c>
      <c r="B8391" s="0" t="n">
        <f aca="false">'Profiles 8760'!B8380</f>
        <v>12</v>
      </c>
      <c r="C8391" s="0" t="n">
        <f aca="false">'Profiles 8760'!E8380</f>
        <v>0</v>
      </c>
      <c r="D8391" s="0" t="n">
        <f aca="false">'Profiles 8760'!F8380</f>
        <v>0</v>
      </c>
      <c r="E8391" s="0" t="n">
        <f aca="false">'Profiles 8760'!G8380</f>
        <v>0.443228</v>
      </c>
      <c r="F8391" s="0" t="n">
        <f aca="false">D8391*Assumptions!$C$11*$B$7+E8391*Assumptions!$C$12*$B$8</f>
        <v>18.1280252</v>
      </c>
      <c r="G8391" s="0" t="n">
        <f aca="false">C8391*Assumptions!$C$15</f>
        <v>0</v>
      </c>
      <c r="H8391" s="0" t="n">
        <f aca="false">MIN(F8391,G8391)</f>
        <v>0</v>
      </c>
      <c r="I8391" s="0" t="n">
        <f aca="false">IF(C8391=1,MIN(G8391-H8391,Assumptions!$C$13,P8390),0)</f>
        <v>0</v>
      </c>
      <c r="J8391" s="0" t="n">
        <f aca="false">H8391+I8391</f>
        <v>0</v>
      </c>
      <c r="K8391" s="0" t="n">
        <f aca="false">MIN(IF(C8391=1,F8391-H8391,F8391),Assumptions!$C$13,MAX(0,($B$5-P8390)/$B$6))</f>
        <v>18.1280252</v>
      </c>
      <c r="L8391" s="0" t="n">
        <f aca="false">IF(C8391=1,0,MIN(F8391-K8391,Assumptions!$C$15,MAX(0,$B$10-O8390-M8391)))</f>
        <v>0</v>
      </c>
      <c r="M8391" s="0" t="n">
        <f aca="false">'Profiles 8760'!H8380</f>
        <v>12800</v>
      </c>
      <c r="N8391" s="0" t="n">
        <f aca="false">J8391+L8391</f>
        <v>0</v>
      </c>
      <c r="O8391" s="0" t="n">
        <f aca="false">O8390+N8391</f>
        <v>758582.8037959</v>
      </c>
      <c r="P8391" s="0" t="n">
        <f aca="false">MIN($B$5,P8390+K8391*$B$6-I8391)</f>
        <v>203.107194818</v>
      </c>
      <c r="Q8391" s="0" t="n">
        <f aca="false">MAX(0,F8391-H8391-K8391-L8391)</f>
        <v>0</v>
      </c>
    </row>
    <row r="8392" customFormat="false" ht="15" hidden="false" customHeight="false" outlineLevel="0" collapsed="false">
      <c r="A8392" s="0" t="n">
        <f aca="false">'Profiles 8760'!A8381</f>
        <v>8379</v>
      </c>
      <c r="B8392" s="0" t="n">
        <f aca="false">'Profiles 8760'!B8381</f>
        <v>12</v>
      </c>
      <c r="C8392" s="0" t="n">
        <f aca="false">'Profiles 8760'!E8381</f>
        <v>0</v>
      </c>
      <c r="D8392" s="0" t="n">
        <f aca="false">'Profiles 8760'!F8381</f>
        <v>0</v>
      </c>
      <c r="E8392" s="0" t="n">
        <f aca="false">'Profiles 8760'!G8381</f>
        <v>0.518984</v>
      </c>
      <c r="F8392" s="0" t="n">
        <f aca="false">D8392*Assumptions!$C$11*$B$7+E8392*Assumptions!$C$12*$B$8</f>
        <v>21.2264456</v>
      </c>
      <c r="G8392" s="0" t="n">
        <f aca="false">C8392*Assumptions!$C$15</f>
        <v>0</v>
      </c>
      <c r="H8392" s="0" t="n">
        <f aca="false">MIN(F8392,G8392)</f>
        <v>0</v>
      </c>
      <c r="I8392" s="0" t="n">
        <f aca="false">IF(C8392=1,MIN(G8392-H8392,Assumptions!$C$13,P8391),0)</f>
        <v>0</v>
      </c>
      <c r="J8392" s="0" t="n">
        <f aca="false">H8392+I8392</f>
        <v>0</v>
      </c>
      <c r="K8392" s="0" t="n">
        <f aca="false">MIN(IF(C8392=1,F8392-H8392,F8392),Assumptions!$C$13,MAX(0,($B$5-P8391)/$B$6))</f>
        <v>21.2264456</v>
      </c>
      <c r="L8392" s="0" t="n">
        <f aca="false">IF(C8392=1,0,MIN(F8392-K8392,Assumptions!$C$15,MAX(0,$B$10-O8391-M8392)))</f>
        <v>0</v>
      </c>
      <c r="M8392" s="0" t="n">
        <f aca="false">'Profiles 8760'!H8381</f>
        <v>12800</v>
      </c>
      <c r="N8392" s="0" t="n">
        <f aca="false">J8392+L8392</f>
        <v>0</v>
      </c>
      <c r="O8392" s="0" t="n">
        <f aca="false">O8391+N8392</f>
        <v>758582.8037959</v>
      </c>
      <c r="P8392" s="0" t="n">
        <f aca="false">MIN($B$5,P8391+K8392*$B$6-I8392)</f>
        <v>221.50627786408</v>
      </c>
      <c r="Q8392" s="0" t="n">
        <f aca="false">MAX(0,F8392-H8392-K8392-L8392)</f>
        <v>0</v>
      </c>
    </row>
    <row r="8393" customFormat="false" ht="15" hidden="false" customHeight="false" outlineLevel="0" collapsed="false">
      <c r="A8393" s="0" t="n">
        <f aca="false">'Profiles 8760'!A8382</f>
        <v>8380</v>
      </c>
      <c r="B8393" s="0" t="n">
        <f aca="false">'Profiles 8760'!B8382</f>
        <v>12</v>
      </c>
      <c r="C8393" s="0" t="n">
        <f aca="false">'Profiles 8760'!E8382</f>
        <v>0</v>
      </c>
      <c r="D8393" s="0" t="n">
        <f aca="false">'Profiles 8760'!F8382</f>
        <v>0</v>
      </c>
      <c r="E8393" s="0" t="n">
        <f aca="false">'Profiles 8760'!G8382</f>
        <v>0.320619</v>
      </c>
      <c r="F8393" s="0" t="n">
        <f aca="false">D8393*Assumptions!$C$11*$B$7+E8393*Assumptions!$C$12*$B$8</f>
        <v>13.1133171</v>
      </c>
      <c r="G8393" s="0" t="n">
        <f aca="false">C8393*Assumptions!$C$15</f>
        <v>0</v>
      </c>
      <c r="H8393" s="0" t="n">
        <f aca="false">MIN(F8393,G8393)</f>
        <v>0</v>
      </c>
      <c r="I8393" s="0" t="n">
        <f aca="false">IF(C8393=1,MIN(G8393-H8393,Assumptions!$C$13,P8392),0)</f>
        <v>0</v>
      </c>
      <c r="J8393" s="0" t="n">
        <f aca="false">H8393+I8393</f>
        <v>0</v>
      </c>
      <c r="K8393" s="0" t="n">
        <f aca="false">MIN(IF(C8393=1,F8393-H8393,F8393),Assumptions!$C$13,MAX(0,($B$5-P8392)/$B$6))</f>
        <v>13.1133171</v>
      </c>
      <c r="L8393" s="0" t="n">
        <f aca="false">IF(C8393=1,0,MIN(F8393-K8393,Assumptions!$C$15,MAX(0,$B$10-O8392-M8393)))</f>
        <v>0</v>
      </c>
      <c r="M8393" s="0" t="n">
        <f aca="false">'Profiles 8760'!H8382</f>
        <v>12800</v>
      </c>
      <c r="N8393" s="0" t="n">
        <f aca="false">J8393+L8393</f>
        <v>0</v>
      </c>
      <c r="O8393" s="0" t="n">
        <f aca="false">O8392+N8393</f>
        <v>758582.8037959</v>
      </c>
      <c r="P8393" s="0" t="n">
        <f aca="false">MIN($B$5,P8392+K8393*$B$6-I8393)</f>
        <v>232.87290112636</v>
      </c>
      <c r="Q8393" s="0" t="n">
        <f aca="false">MAX(0,F8393-H8393-K8393-L8393)</f>
        <v>0</v>
      </c>
    </row>
    <row r="8394" customFormat="false" ht="15" hidden="false" customHeight="false" outlineLevel="0" collapsed="false">
      <c r="A8394" s="0" t="n">
        <f aca="false">'Profiles 8760'!A8383</f>
        <v>8381</v>
      </c>
      <c r="B8394" s="0" t="n">
        <f aca="false">'Profiles 8760'!B8383</f>
        <v>12</v>
      </c>
      <c r="C8394" s="0" t="n">
        <f aca="false">'Profiles 8760'!E8383</f>
        <v>0</v>
      </c>
      <c r="D8394" s="0" t="n">
        <f aca="false">'Profiles 8760'!F8383</f>
        <v>0</v>
      </c>
      <c r="E8394" s="0" t="n">
        <f aca="false">'Profiles 8760'!G8383</f>
        <v>0.370837</v>
      </c>
      <c r="F8394" s="0" t="n">
        <f aca="false">D8394*Assumptions!$C$11*$B$7+E8394*Assumptions!$C$12*$B$8</f>
        <v>15.1672333</v>
      </c>
      <c r="G8394" s="0" t="n">
        <f aca="false">C8394*Assumptions!$C$15</f>
        <v>0</v>
      </c>
      <c r="H8394" s="0" t="n">
        <f aca="false">MIN(F8394,G8394)</f>
        <v>0</v>
      </c>
      <c r="I8394" s="0" t="n">
        <f aca="false">IF(C8394=1,MIN(G8394-H8394,Assumptions!$C$13,P8393),0)</f>
        <v>0</v>
      </c>
      <c r="J8394" s="0" t="n">
        <f aca="false">H8394+I8394</f>
        <v>0</v>
      </c>
      <c r="K8394" s="0" t="n">
        <f aca="false">MIN(IF(C8394=1,F8394-H8394,F8394),Assumptions!$C$13,MAX(0,($B$5-P8393)/$B$6))</f>
        <v>15.1672333</v>
      </c>
      <c r="L8394" s="0" t="n">
        <f aca="false">IF(C8394=1,0,MIN(F8394-K8394,Assumptions!$C$15,MAX(0,$B$10-O8393-M8394)))</f>
        <v>0</v>
      </c>
      <c r="M8394" s="0" t="n">
        <f aca="false">'Profiles 8760'!H8383</f>
        <v>12800</v>
      </c>
      <c r="N8394" s="0" t="n">
        <f aca="false">J8394+L8394</f>
        <v>0</v>
      </c>
      <c r="O8394" s="0" t="n">
        <f aca="false">O8393+N8394</f>
        <v>758582.8037959</v>
      </c>
      <c r="P8394" s="0" t="n">
        <f aca="false">MIN($B$5,P8393+K8394*$B$6-I8394)</f>
        <v>246.0198589508</v>
      </c>
      <c r="Q8394" s="0" t="n">
        <f aca="false">MAX(0,F8394-H8394-K8394-L8394)</f>
        <v>0</v>
      </c>
    </row>
    <row r="8395" customFormat="false" ht="15" hidden="false" customHeight="false" outlineLevel="0" collapsed="false">
      <c r="A8395" s="0" t="n">
        <f aca="false">'Profiles 8760'!A8384</f>
        <v>8382</v>
      </c>
      <c r="B8395" s="0" t="n">
        <f aca="false">'Profiles 8760'!B8384</f>
        <v>12</v>
      </c>
      <c r="C8395" s="0" t="n">
        <f aca="false">'Profiles 8760'!E8384</f>
        <v>0</v>
      </c>
      <c r="D8395" s="0" t="n">
        <f aca="false">'Profiles 8760'!F8384</f>
        <v>0</v>
      </c>
      <c r="E8395" s="0" t="n">
        <f aca="false">'Profiles 8760'!G8384</f>
        <v>0.383825</v>
      </c>
      <c r="F8395" s="0" t="n">
        <f aca="false">D8395*Assumptions!$C$11*$B$7+E8395*Assumptions!$C$12*$B$8</f>
        <v>15.6984425</v>
      </c>
      <c r="G8395" s="0" t="n">
        <f aca="false">C8395*Assumptions!$C$15</f>
        <v>0</v>
      </c>
      <c r="H8395" s="0" t="n">
        <f aca="false">MIN(F8395,G8395)</f>
        <v>0</v>
      </c>
      <c r="I8395" s="0" t="n">
        <f aca="false">IF(C8395=1,MIN(G8395-H8395,Assumptions!$C$13,P8394),0)</f>
        <v>0</v>
      </c>
      <c r="J8395" s="0" t="n">
        <f aca="false">H8395+I8395</f>
        <v>0</v>
      </c>
      <c r="K8395" s="0" t="n">
        <f aca="false">MIN(IF(C8395=1,F8395-H8395,F8395),Assumptions!$C$13,MAX(0,($B$5-P8394)/$B$6))</f>
        <v>15.6984425</v>
      </c>
      <c r="L8395" s="0" t="n">
        <f aca="false">IF(C8395=1,0,MIN(F8395-K8395,Assumptions!$C$15,MAX(0,$B$10-O8394-M8395)))</f>
        <v>0</v>
      </c>
      <c r="M8395" s="0" t="n">
        <f aca="false">'Profiles 8760'!H8384</f>
        <v>12800</v>
      </c>
      <c r="N8395" s="0" t="n">
        <f aca="false">J8395+L8395</f>
        <v>0</v>
      </c>
      <c r="O8395" s="0" t="n">
        <f aca="false">O8394+N8395</f>
        <v>758582.8037959</v>
      </c>
      <c r="P8395" s="0" t="n">
        <f aca="false">MIN($B$5,P8394+K8395*$B$6-I8395)</f>
        <v>259.6272689098</v>
      </c>
      <c r="Q8395" s="0" t="n">
        <f aca="false">MAX(0,F8395-H8395-K8395-L8395)</f>
        <v>0</v>
      </c>
    </row>
    <row r="8396" customFormat="false" ht="15" hidden="false" customHeight="false" outlineLevel="0" collapsed="false">
      <c r="A8396" s="0" t="n">
        <f aca="false">'Profiles 8760'!A8385</f>
        <v>8383</v>
      </c>
      <c r="B8396" s="0" t="n">
        <f aca="false">'Profiles 8760'!B8385</f>
        <v>12</v>
      </c>
      <c r="C8396" s="0" t="n">
        <f aca="false">'Profiles 8760'!E8385</f>
        <v>0</v>
      </c>
      <c r="D8396" s="0" t="n">
        <f aca="false">'Profiles 8760'!F8385</f>
        <v>0</v>
      </c>
      <c r="E8396" s="0" t="n">
        <f aca="false">'Profiles 8760'!G8385</f>
        <v>0.465382</v>
      </c>
      <c r="F8396" s="0" t="n">
        <f aca="false">D8396*Assumptions!$C$11*$B$7+E8396*Assumptions!$C$12*$B$8</f>
        <v>19.0341238</v>
      </c>
      <c r="G8396" s="0" t="n">
        <f aca="false">C8396*Assumptions!$C$15</f>
        <v>0</v>
      </c>
      <c r="H8396" s="0" t="n">
        <f aca="false">MIN(F8396,G8396)</f>
        <v>0</v>
      </c>
      <c r="I8396" s="0" t="n">
        <f aca="false">IF(C8396=1,MIN(G8396-H8396,Assumptions!$C$13,P8395),0)</f>
        <v>0</v>
      </c>
      <c r="J8396" s="0" t="n">
        <f aca="false">H8396+I8396</f>
        <v>0</v>
      </c>
      <c r="K8396" s="0" t="n">
        <f aca="false">MIN(IF(C8396=1,F8396-H8396,F8396),Assumptions!$C$13,MAX(0,($B$5-P8395)/$B$6))</f>
        <v>19.0341238</v>
      </c>
      <c r="L8396" s="0" t="n">
        <f aca="false">IF(C8396=1,0,MIN(F8396-K8396,Assumptions!$C$15,MAX(0,$B$10-O8395-M8396)))</f>
        <v>0</v>
      </c>
      <c r="M8396" s="0" t="n">
        <f aca="false">'Profiles 8760'!H8385</f>
        <v>12800</v>
      </c>
      <c r="N8396" s="0" t="n">
        <f aca="false">J8396+L8396</f>
        <v>0</v>
      </c>
      <c r="O8396" s="0" t="n">
        <f aca="false">O8395+N8396</f>
        <v>758582.8037959</v>
      </c>
      <c r="P8396" s="0" t="n">
        <f aca="false">MIN($B$5,P8395+K8396*$B$6-I8396)</f>
        <v>276.12604741964</v>
      </c>
      <c r="Q8396" s="0" t="n">
        <f aca="false">MAX(0,F8396-H8396-K8396-L8396)</f>
        <v>0</v>
      </c>
    </row>
    <row r="8397" customFormat="false" ht="15" hidden="false" customHeight="false" outlineLevel="0" collapsed="false">
      <c r="A8397" s="0" t="n">
        <f aca="false">'Profiles 8760'!A8386</f>
        <v>8384</v>
      </c>
      <c r="B8397" s="0" t="n">
        <f aca="false">'Profiles 8760'!B8386</f>
        <v>12</v>
      </c>
      <c r="C8397" s="0" t="n">
        <f aca="false">'Profiles 8760'!E8386</f>
        <v>1</v>
      </c>
      <c r="D8397" s="0" t="n">
        <f aca="false">'Profiles 8760'!F8386</f>
        <v>0.050678</v>
      </c>
      <c r="E8397" s="0" t="n">
        <f aca="false">'Profiles 8760'!G8386</f>
        <v>0.497713</v>
      </c>
      <c r="F8397" s="0" t="n">
        <f aca="false">D8397*Assumptions!$C$11*$B$7+E8397*Assumptions!$C$12*$B$8</f>
        <v>34.9922681</v>
      </c>
      <c r="G8397" s="0" t="n">
        <f aca="false">C8397*Assumptions!$C$15</f>
        <v>200</v>
      </c>
      <c r="H8397" s="0" t="n">
        <f aca="false">MIN(F8397,G8397)</f>
        <v>34.9922681</v>
      </c>
      <c r="I8397" s="0" t="n">
        <f aca="false">IF(C8397=1,MIN(G8397-H8397,Assumptions!$C$13,P8396),0)</f>
        <v>165.0077319</v>
      </c>
      <c r="J8397" s="0" t="n">
        <f aca="false">H8397+I8397</f>
        <v>200</v>
      </c>
      <c r="K8397" s="0" t="n">
        <f aca="false">MIN(IF(C8397=1,F8397-H8397,F8397),Assumptions!$C$13,MAX(0,($B$5-P8396)/$B$6))</f>
        <v>0</v>
      </c>
      <c r="L8397" s="0" t="n">
        <f aca="false">IF(C8397=1,0,MIN(F8397-K8397,Assumptions!$C$15,MAX(0,$B$10-O8396-M8397)))</f>
        <v>0</v>
      </c>
      <c r="M8397" s="0" t="n">
        <f aca="false">'Profiles 8760'!H8386</f>
        <v>12600</v>
      </c>
      <c r="N8397" s="0" t="n">
        <f aca="false">J8397+L8397</f>
        <v>200</v>
      </c>
      <c r="O8397" s="0" t="n">
        <f aca="false">O8396+N8397</f>
        <v>758782.8037959</v>
      </c>
      <c r="P8397" s="0" t="n">
        <f aca="false">MIN($B$5,P8396+K8397*$B$6-I8397)</f>
        <v>111.11831551964</v>
      </c>
      <c r="Q8397" s="0" t="n">
        <f aca="false">MAX(0,F8397-H8397-K8397-L8397)</f>
        <v>0</v>
      </c>
    </row>
    <row r="8398" customFormat="false" ht="15" hidden="false" customHeight="false" outlineLevel="0" collapsed="false">
      <c r="A8398" s="0" t="n">
        <f aca="false">'Profiles 8760'!A8387</f>
        <v>8385</v>
      </c>
      <c r="B8398" s="0" t="n">
        <f aca="false">'Profiles 8760'!B8387</f>
        <v>12</v>
      </c>
      <c r="C8398" s="0" t="n">
        <f aca="false">'Profiles 8760'!E8387</f>
        <v>1</v>
      </c>
      <c r="D8398" s="0" t="n">
        <f aca="false">'Profiles 8760'!F8387</f>
        <v>0.355406</v>
      </c>
      <c r="E8398" s="0" t="n">
        <f aca="false">'Profiles 8760'!G8387</f>
        <v>0.491037</v>
      </c>
      <c r="F8398" s="0" t="n">
        <f aca="false">D8398*Assumptions!$C$11*$B$7+E8398*Assumptions!$C$12*$B$8</f>
        <v>122.7246661</v>
      </c>
      <c r="G8398" s="0" t="n">
        <f aca="false">C8398*Assumptions!$C$15</f>
        <v>200</v>
      </c>
      <c r="H8398" s="0" t="n">
        <f aca="false">MIN(F8398,G8398)</f>
        <v>122.7246661</v>
      </c>
      <c r="I8398" s="0" t="n">
        <f aca="false">IF(C8398=1,MIN(G8398-H8398,Assumptions!$C$13,P8397),0)</f>
        <v>77.2753339</v>
      </c>
      <c r="J8398" s="0" t="n">
        <f aca="false">H8398+I8398</f>
        <v>200</v>
      </c>
      <c r="K8398" s="0" t="n">
        <f aca="false">MIN(IF(C8398=1,F8398-H8398,F8398),Assumptions!$C$13,MAX(0,($B$5-P8397)/$B$6))</f>
        <v>0</v>
      </c>
      <c r="L8398" s="0" t="n">
        <f aca="false">IF(C8398=1,0,MIN(F8398-K8398,Assumptions!$C$15,MAX(0,$B$10-O8397-M8398)))</f>
        <v>0</v>
      </c>
      <c r="M8398" s="0" t="n">
        <f aca="false">'Profiles 8760'!H8387</f>
        <v>12400</v>
      </c>
      <c r="N8398" s="0" t="n">
        <f aca="false">J8398+L8398</f>
        <v>200</v>
      </c>
      <c r="O8398" s="0" t="n">
        <f aca="false">O8397+N8398</f>
        <v>758982.8037959</v>
      </c>
      <c r="P8398" s="0" t="n">
        <f aca="false">MIN($B$5,P8397+K8398*$B$6-I8398)</f>
        <v>33.84298161964</v>
      </c>
      <c r="Q8398" s="0" t="n">
        <f aca="false">MAX(0,F8398-H8398-K8398-L8398)</f>
        <v>0</v>
      </c>
    </row>
    <row r="8399" customFormat="false" ht="15" hidden="false" customHeight="false" outlineLevel="0" collapsed="false">
      <c r="A8399" s="0" t="n">
        <f aca="false">'Profiles 8760'!A8388</f>
        <v>8386</v>
      </c>
      <c r="B8399" s="0" t="n">
        <f aca="false">'Profiles 8760'!B8388</f>
        <v>12</v>
      </c>
      <c r="C8399" s="0" t="n">
        <f aca="false">'Profiles 8760'!E8388</f>
        <v>0</v>
      </c>
      <c r="D8399" s="0" t="n">
        <f aca="false">'Profiles 8760'!F8388</f>
        <v>0.713972</v>
      </c>
      <c r="E8399" s="0" t="n">
        <f aca="false">'Profiles 8760'!G8388</f>
        <v>0.38274</v>
      </c>
      <c r="F8399" s="0" t="n">
        <f aca="false">D8399*Assumptions!$C$11*$B$7+E8399*Assumptions!$C$12*$B$8</f>
        <v>221.8491796</v>
      </c>
      <c r="G8399" s="0" t="n">
        <f aca="false">C8399*Assumptions!$C$15</f>
        <v>0</v>
      </c>
      <c r="H8399" s="0" t="n">
        <f aca="false">MIN(F8399,G8399)</f>
        <v>0</v>
      </c>
      <c r="I8399" s="0" t="n">
        <f aca="false">IF(C8399=1,MIN(G8399-H8399,Assumptions!$C$13,P8398),0)</f>
        <v>0</v>
      </c>
      <c r="J8399" s="0" t="n">
        <f aca="false">H8399+I8399</f>
        <v>0</v>
      </c>
      <c r="K8399" s="0" t="n">
        <f aca="false">MIN(IF(C8399=1,F8399-H8399,F8399),Assumptions!$C$13,MAX(0,($B$5-P8398)/$B$6))</f>
        <v>180</v>
      </c>
      <c r="L8399" s="0" t="n">
        <f aca="false">IF(C8399=1,0,MIN(F8399-K8399,Assumptions!$C$15,MAX(0,$B$10-O8398-M8399)))</f>
        <v>25.1962040999206</v>
      </c>
      <c r="M8399" s="0" t="n">
        <f aca="false">'Profiles 8760'!H8388</f>
        <v>12400</v>
      </c>
      <c r="N8399" s="0" t="n">
        <f aca="false">J8399+L8399</f>
        <v>25.1962040999206</v>
      </c>
      <c r="O8399" s="0" t="n">
        <f aca="false">O8398+N8399</f>
        <v>759008</v>
      </c>
      <c r="P8399" s="0" t="n">
        <f aca="false">MIN($B$5,P8398+K8399*$B$6-I8399)</f>
        <v>189.86698161964</v>
      </c>
      <c r="Q8399" s="0" t="n">
        <f aca="false">MAX(0,F8399-H8399-K8399-L8399)</f>
        <v>16.6529755000794</v>
      </c>
    </row>
    <row r="8400" customFormat="false" ht="15" hidden="false" customHeight="false" outlineLevel="0" collapsed="false">
      <c r="A8400" s="0" t="n">
        <f aca="false">'Profiles 8760'!A8389</f>
        <v>8387</v>
      </c>
      <c r="B8400" s="0" t="n">
        <f aca="false">'Profiles 8760'!B8389</f>
        <v>12</v>
      </c>
      <c r="C8400" s="0" t="n">
        <f aca="false">'Profiles 8760'!E8389</f>
        <v>0</v>
      </c>
      <c r="D8400" s="0" t="n">
        <f aca="false">'Profiles 8760'!F8389</f>
        <v>1</v>
      </c>
      <c r="E8400" s="0" t="n">
        <f aca="false">'Profiles 8760'!G8389</f>
        <v>0.465836</v>
      </c>
      <c r="F8400" s="0" t="n">
        <f aca="false">D8400*Assumptions!$C$11*$B$7+E8400*Assumptions!$C$12*$B$8</f>
        <v>307.8526924</v>
      </c>
      <c r="G8400" s="0" t="n">
        <f aca="false">C8400*Assumptions!$C$15</f>
        <v>0</v>
      </c>
      <c r="H8400" s="0" t="n">
        <f aca="false">MIN(F8400,G8400)</f>
        <v>0</v>
      </c>
      <c r="I8400" s="0" t="n">
        <f aca="false">IF(C8400=1,MIN(G8400-H8400,Assumptions!$C$13,P8399),0)</f>
        <v>0</v>
      </c>
      <c r="J8400" s="0" t="n">
        <f aca="false">H8400+I8400</f>
        <v>0</v>
      </c>
      <c r="K8400" s="0" t="n">
        <f aca="false">MIN(IF(C8400=1,F8400-H8400,F8400),Assumptions!$C$13,MAX(0,($B$5-P8399)/$B$6))</f>
        <v>180</v>
      </c>
      <c r="L8400" s="0" t="n">
        <f aca="false">IF(C8400=1,0,MIN(F8400-K8400,Assumptions!$C$15,MAX(0,$B$10-O8399-M8400)))</f>
        <v>0</v>
      </c>
      <c r="M8400" s="0" t="n">
        <f aca="false">'Profiles 8760'!H8389</f>
        <v>12400</v>
      </c>
      <c r="N8400" s="0" t="n">
        <f aca="false">J8400+L8400</f>
        <v>0</v>
      </c>
      <c r="O8400" s="0" t="n">
        <f aca="false">O8399+N8400</f>
        <v>759008</v>
      </c>
      <c r="P8400" s="0" t="n">
        <f aca="false">MIN($B$5,P8399+K8400*$B$6-I8400)</f>
        <v>345.89098161964</v>
      </c>
      <c r="Q8400" s="0" t="n">
        <f aca="false">MAX(0,F8400-H8400-K8400-L8400)</f>
        <v>127.8526924</v>
      </c>
    </row>
    <row r="8401" customFormat="false" ht="15" hidden="false" customHeight="false" outlineLevel="0" collapsed="false">
      <c r="A8401" s="0" t="n">
        <f aca="false">'Profiles 8760'!A8390</f>
        <v>8388</v>
      </c>
      <c r="B8401" s="0" t="n">
        <f aca="false">'Profiles 8760'!B8390</f>
        <v>12</v>
      </c>
      <c r="C8401" s="0" t="n">
        <f aca="false">'Profiles 8760'!E8390</f>
        <v>0</v>
      </c>
      <c r="D8401" s="0" t="n">
        <f aca="false">'Profiles 8760'!F8390</f>
        <v>1</v>
      </c>
      <c r="E8401" s="0" t="n">
        <f aca="false">'Profiles 8760'!G8390</f>
        <v>0.440653</v>
      </c>
      <c r="F8401" s="0" t="n">
        <f aca="false">D8401*Assumptions!$C$11*$B$7+E8401*Assumptions!$C$12*$B$8</f>
        <v>306.8227077</v>
      </c>
      <c r="G8401" s="0" t="n">
        <f aca="false">C8401*Assumptions!$C$15</f>
        <v>0</v>
      </c>
      <c r="H8401" s="0" t="n">
        <f aca="false">MIN(F8401,G8401)</f>
        <v>0</v>
      </c>
      <c r="I8401" s="0" t="n">
        <f aca="false">IF(C8401=1,MIN(G8401-H8401,Assumptions!$C$13,P8400),0)</f>
        <v>0</v>
      </c>
      <c r="J8401" s="0" t="n">
        <f aca="false">H8401+I8401</f>
        <v>0</v>
      </c>
      <c r="K8401" s="0" t="n">
        <f aca="false">MIN(IF(C8401=1,F8401-H8401,F8401),Assumptions!$C$13,MAX(0,($B$5-P8400)/$B$6))</f>
        <v>180</v>
      </c>
      <c r="L8401" s="0" t="n">
        <f aca="false">IF(C8401=1,0,MIN(F8401-K8401,Assumptions!$C$15,MAX(0,$B$10-O8400-M8401)))</f>
        <v>0</v>
      </c>
      <c r="M8401" s="0" t="n">
        <f aca="false">'Profiles 8760'!H8390</f>
        <v>12400</v>
      </c>
      <c r="N8401" s="0" t="n">
        <f aca="false">J8401+L8401</f>
        <v>0</v>
      </c>
      <c r="O8401" s="0" t="n">
        <f aca="false">O8400+N8401</f>
        <v>759008</v>
      </c>
      <c r="P8401" s="0" t="n">
        <f aca="false">MIN($B$5,P8400+K8401*$B$6-I8401)</f>
        <v>501.91498161964</v>
      </c>
      <c r="Q8401" s="0" t="n">
        <f aca="false">MAX(0,F8401-H8401-K8401-L8401)</f>
        <v>126.8227077</v>
      </c>
    </row>
    <row r="8402" customFormat="false" ht="15" hidden="false" customHeight="false" outlineLevel="0" collapsed="false">
      <c r="A8402" s="0" t="n">
        <f aca="false">'Profiles 8760'!A8391</f>
        <v>8389</v>
      </c>
      <c r="B8402" s="0" t="n">
        <f aca="false">'Profiles 8760'!B8391</f>
        <v>12</v>
      </c>
      <c r="C8402" s="0" t="n">
        <f aca="false">'Profiles 8760'!E8391</f>
        <v>0</v>
      </c>
      <c r="D8402" s="0" t="n">
        <f aca="false">'Profiles 8760'!F8391</f>
        <v>1</v>
      </c>
      <c r="E8402" s="0" t="n">
        <f aca="false">'Profiles 8760'!G8391</f>
        <v>0.546759</v>
      </c>
      <c r="F8402" s="0" t="n">
        <f aca="false">D8402*Assumptions!$C$11*$B$7+E8402*Assumptions!$C$12*$B$8</f>
        <v>311.1624431</v>
      </c>
      <c r="G8402" s="0" t="n">
        <f aca="false">C8402*Assumptions!$C$15</f>
        <v>0</v>
      </c>
      <c r="H8402" s="0" t="n">
        <f aca="false">MIN(F8402,G8402)</f>
        <v>0</v>
      </c>
      <c r="I8402" s="0" t="n">
        <f aca="false">IF(C8402=1,MIN(G8402-H8402,Assumptions!$C$13,P8401),0)</f>
        <v>0</v>
      </c>
      <c r="J8402" s="0" t="n">
        <f aca="false">H8402+I8402</f>
        <v>0</v>
      </c>
      <c r="K8402" s="0" t="n">
        <f aca="false">MIN(IF(C8402=1,F8402-H8402,F8402),Assumptions!$C$13,MAX(0,($B$5-P8401)/$B$6))</f>
        <v>10.2619039921089</v>
      </c>
      <c r="L8402" s="0" t="n">
        <f aca="false">IF(C8402=1,0,MIN(F8402-K8402,Assumptions!$C$15,MAX(0,$B$10-O8401-M8402)))</f>
        <v>0</v>
      </c>
      <c r="M8402" s="0" t="n">
        <f aca="false">'Profiles 8760'!H8391</f>
        <v>12400</v>
      </c>
      <c r="N8402" s="0" t="n">
        <f aca="false">J8402+L8402</f>
        <v>0</v>
      </c>
      <c r="O8402" s="0" t="n">
        <f aca="false">O8401+N8402</f>
        <v>759008</v>
      </c>
      <c r="P8402" s="0" t="n">
        <f aca="false">MIN($B$5,P8401+K8402*$B$6-I8402)</f>
        <v>510.81</v>
      </c>
      <c r="Q8402" s="0" t="n">
        <f aca="false">MAX(0,F8402-H8402-K8402-L8402)</f>
        <v>300.900539107891</v>
      </c>
    </row>
    <row r="8403" customFormat="false" ht="15" hidden="false" customHeight="false" outlineLevel="0" collapsed="false">
      <c r="A8403" s="0" t="n">
        <f aca="false">'Profiles 8760'!A8392</f>
        <v>8390</v>
      </c>
      <c r="B8403" s="0" t="n">
        <f aca="false">'Profiles 8760'!B8392</f>
        <v>12</v>
      </c>
      <c r="C8403" s="0" t="n">
        <f aca="false">'Profiles 8760'!E8392</f>
        <v>0</v>
      </c>
      <c r="D8403" s="0" t="n">
        <f aca="false">'Profiles 8760'!F8392</f>
        <v>1</v>
      </c>
      <c r="E8403" s="0" t="n">
        <f aca="false">'Profiles 8760'!G8392</f>
        <v>0.612663</v>
      </c>
      <c r="F8403" s="0" t="n">
        <f aca="false">D8403*Assumptions!$C$11*$B$7+E8403*Assumptions!$C$12*$B$8</f>
        <v>313.8579167</v>
      </c>
      <c r="G8403" s="0" t="n">
        <f aca="false">C8403*Assumptions!$C$15</f>
        <v>0</v>
      </c>
      <c r="H8403" s="0" t="n">
        <f aca="false">MIN(F8403,G8403)</f>
        <v>0</v>
      </c>
      <c r="I8403" s="0" t="n">
        <f aca="false">IF(C8403=1,MIN(G8403-H8403,Assumptions!$C$13,P8402),0)</f>
        <v>0</v>
      </c>
      <c r="J8403" s="0" t="n">
        <f aca="false">H8403+I8403</f>
        <v>0</v>
      </c>
      <c r="K8403" s="0" t="n">
        <f aca="false">MIN(IF(C8403=1,F8403-H8403,F8403),Assumptions!$C$13,MAX(0,($B$5-P8402)/$B$6))</f>
        <v>0</v>
      </c>
      <c r="L8403" s="0" t="n">
        <f aca="false">IF(C8403=1,0,MIN(F8403-K8403,Assumptions!$C$15,MAX(0,$B$10-O8402-M8403)))</f>
        <v>0</v>
      </c>
      <c r="M8403" s="0" t="n">
        <f aca="false">'Profiles 8760'!H8392</f>
        <v>12400</v>
      </c>
      <c r="N8403" s="0" t="n">
        <f aca="false">J8403+L8403</f>
        <v>0</v>
      </c>
      <c r="O8403" s="0" t="n">
        <f aca="false">O8402+N8403</f>
        <v>759008</v>
      </c>
      <c r="P8403" s="0" t="n">
        <f aca="false">MIN($B$5,P8402+K8403*$B$6-I8403)</f>
        <v>510.81</v>
      </c>
      <c r="Q8403" s="0" t="n">
        <f aca="false">MAX(0,F8403-H8403-K8403-L8403)</f>
        <v>313.8579167</v>
      </c>
    </row>
    <row r="8404" customFormat="false" ht="15" hidden="false" customHeight="false" outlineLevel="0" collapsed="false">
      <c r="A8404" s="0" t="n">
        <f aca="false">'Profiles 8760'!A8393</f>
        <v>8391</v>
      </c>
      <c r="B8404" s="0" t="n">
        <f aca="false">'Profiles 8760'!B8393</f>
        <v>12</v>
      </c>
      <c r="C8404" s="0" t="n">
        <f aca="false">'Profiles 8760'!E8393</f>
        <v>0</v>
      </c>
      <c r="D8404" s="0" t="n">
        <f aca="false">'Profiles 8760'!F8393</f>
        <v>1</v>
      </c>
      <c r="E8404" s="0" t="n">
        <f aca="false">'Profiles 8760'!G8393</f>
        <v>0.646819</v>
      </c>
      <c r="F8404" s="0" t="n">
        <f aca="false">D8404*Assumptions!$C$11*$B$7+E8404*Assumptions!$C$12*$B$8</f>
        <v>315.2548971</v>
      </c>
      <c r="G8404" s="0" t="n">
        <f aca="false">C8404*Assumptions!$C$15</f>
        <v>0</v>
      </c>
      <c r="H8404" s="0" t="n">
        <f aca="false">MIN(F8404,G8404)</f>
        <v>0</v>
      </c>
      <c r="I8404" s="0" t="n">
        <f aca="false">IF(C8404=1,MIN(G8404-H8404,Assumptions!$C$13,P8403),0)</f>
        <v>0</v>
      </c>
      <c r="J8404" s="0" t="n">
        <f aca="false">H8404+I8404</f>
        <v>0</v>
      </c>
      <c r="K8404" s="0" t="n">
        <f aca="false">MIN(IF(C8404=1,F8404-H8404,F8404),Assumptions!$C$13,MAX(0,($B$5-P8403)/$B$6))</f>
        <v>0</v>
      </c>
      <c r="L8404" s="0" t="n">
        <f aca="false">IF(C8404=1,0,MIN(F8404-K8404,Assumptions!$C$15,MAX(0,$B$10-O8403-M8404)))</f>
        <v>0</v>
      </c>
      <c r="M8404" s="0" t="n">
        <f aca="false">'Profiles 8760'!H8393</f>
        <v>12400</v>
      </c>
      <c r="N8404" s="0" t="n">
        <f aca="false">J8404+L8404</f>
        <v>0</v>
      </c>
      <c r="O8404" s="0" t="n">
        <f aca="false">O8403+N8404</f>
        <v>759008</v>
      </c>
      <c r="P8404" s="0" t="n">
        <f aca="false">MIN($B$5,P8403+K8404*$B$6-I8404)</f>
        <v>510.81</v>
      </c>
      <c r="Q8404" s="0" t="n">
        <f aca="false">MAX(0,F8404-H8404-K8404-L8404)</f>
        <v>315.2548971</v>
      </c>
    </row>
    <row r="8405" customFormat="false" ht="15" hidden="false" customHeight="false" outlineLevel="0" collapsed="false">
      <c r="A8405" s="0" t="n">
        <f aca="false">'Profiles 8760'!A8394</f>
        <v>8392</v>
      </c>
      <c r="B8405" s="0" t="n">
        <f aca="false">'Profiles 8760'!B8394</f>
        <v>12</v>
      </c>
      <c r="C8405" s="0" t="n">
        <f aca="false">'Profiles 8760'!E8394</f>
        <v>0</v>
      </c>
      <c r="D8405" s="0" t="n">
        <f aca="false">'Profiles 8760'!F8394</f>
        <v>0.713972</v>
      </c>
      <c r="E8405" s="0" t="n">
        <f aca="false">'Profiles 8760'!G8394</f>
        <v>0.576523</v>
      </c>
      <c r="F8405" s="0" t="n">
        <f aca="false">D8405*Assumptions!$C$11*$B$7+E8405*Assumptions!$C$12*$B$8</f>
        <v>229.7749043</v>
      </c>
      <c r="G8405" s="0" t="n">
        <f aca="false">C8405*Assumptions!$C$15</f>
        <v>0</v>
      </c>
      <c r="H8405" s="0" t="n">
        <f aca="false">MIN(F8405,G8405)</f>
        <v>0</v>
      </c>
      <c r="I8405" s="0" t="n">
        <f aca="false">IF(C8405=1,MIN(G8405-H8405,Assumptions!$C$13,P8404),0)</f>
        <v>0</v>
      </c>
      <c r="J8405" s="0" t="n">
        <f aca="false">H8405+I8405</f>
        <v>0</v>
      </c>
      <c r="K8405" s="0" t="n">
        <f aca="false">MIN(IF(C8405=1,F8405-H8405,F8405),Assumptions!$C$13,MAX(0,($B$5-P8404)/$B$6))</f>
        <v>0</v>
      </c>
      <c r="L8405" s="0" t="n">
        <f aca="false">IF(C8405=1,0,MIN(F8405-K8405,Assumptions!$C$15,MAX(0,$B$10-O8404-M8405)))</f>
        <v>0</v>
      </c>
      <c r="M8405" s="0" t="n">
        <f aca="false">'Profiles 8760'!H8394</f>
        <v>12400</v>
      </c>
      <c r="N8405" s="0" t="n">
        <f aca="false">J8405+L8405</f>
        <v>0</v>
      </c>
      <c r="O8405" s="0" t="n">
        <f aca="false">O8404+N8405</f>
        <v>759008</v>
      </c>
      <c r="P8405" s="0" t="n">
        <f aca="false">MIN($B$5,P8404+K8405*$B$6-I8405)</f>
        <v>510.81</v>
      </c>
      <c r="Q8405" s="0" t="n">
        <f aca="false">MAX(0,F8405-H8405-K8405-L8405)</f>
        <v>229.7749043</v>
      </c>
    </row>
    <row r="8406" customFormat="false" ht="15" hidden="false" customHeight="false" outlineLevel="0" collapsed="false">
      <c r="A8406" s="0" t="n">
        <f aca="false">'Profiles 8760'!A8395</f>
        <v>8393</v>
      </c>
      <c r="B8406" s="0" t="n">
        <f aca="false">'Profiles 8760'!B8395</f>
        <v>12</v>
      </c>
      <c r="C8406" s="0" t="n">
        <f aca="false">'Profiles 8760'!E8395</f>
        <v>0</v>
      </c>
      <c r="D8406" s="0" t="n">
        <f aca="false">'Profiles 8760'!F8395</f>
        <v>0.355406</v>
      </c>
      <c r="E8406" s="0" t="n">
        <f aca="false">'Profiles 8760'!G8395</f>
        <v>0.3267</v>
      </c>
      <c r="F8406" s="0" t="n">
        <f aca="false">D8406*Assumptions!$C$11*$B$7+E8406*Assumptions!$C$12*$B$8</f>
        <v>116.0032828</v>
      </c>
      <c r="G8406" s="0" t="n">
        <f aca="false">C8406*Assumptions!$C$15</f>
        <v>0</v>
      </c>
      <c r="H8406" s="0" t="n">
        <f aca="false">MIN(F8406,G8406)</f>
        <v>0</v>
      </c>
      <c r="I8406" s="0" t="n">
        <f aca="false">IF(C8406=1,MIN(G8406-H8406,Assumptions!$C$13,P8405),0)</f>
        <v>0</v>
      </c>
      <c r="J8406" s="0" t="n">
        <f aca="false">H8406+I8406</f>
        <v>0</v>
      </c>
      <c r="K8406" s="0" t="n">
        <f aca="false">MIN(IF(C8406=1,F8406-H8406,F8406),Assumptions!$C$13,MAX(0,($B$5-P8405)/$B$6))</f>
        <v>0</v>
      </c>
      <c r="L8406" s="0" t="n">
        <f aca="false">IF(C8406=1,0,MIN(F8406-K8406,Assumptions!$C$15,MAX(0,$B$10-O8405-M8406)))</f>
        <v>0</v>
      </c>
      <c r="M8406" s="0" t="n">
        <f aca="false">'Profiles 8760'!H8395</f>
        <v>12400</v>
      </c>
      <c r="N8406" s="0" t="n">
        <f aca="false">J8406+L8406</f>
        <v>0</v>
      </c>
      <c r="O8406" s="0" t="n">
        <f aca="false">O8405+N8406</f>
        <v>759008</v>
      </c>
      <c r="P8406" s="0" t="n">
        <f aca="false">MIN($B$5,P8405+K8406*$B$6-I8406)</f>
        <v>510.81</v>
      </c>
      <c r="Q8406" s="0" t="n">
        <f aca="false">MAX(0,F8406-H8406-K8406-L8406)</f>
        <v>116.0032828</v>
      </c>
    </row>
    <row r="8407" customFormat="false" ht="15" hidden="false" customHeight="false" outlineLevel="0" collapsed="false">
      <c r="A8407" s="0" t="n">
        <f aca="false">'Profiles 8760'!A8396</f>
        <v>8394</v>
      </c>
      <c r="B8407" s="0" t="n">
        <f aca="false">'Profiles 8760'!B8396</f>
        <v>12</v>
      </c>
      <c r="C8407" s="0" t="n">
        <f aca="false">'Profiles 8760'!E8396</f>
        <v>0</v>
      </c>
      <c r="D8407" s="0" t="n">
        <f aca="false">'Profiles 8760'!F8396</f>
        <v>0.050678</v>
      </c>
      <c r="E8407" s="0" t="n">
        <f aca="false">'Profiles 8760'!G8396</f>
        <v>0.306014</v>
      </c>
      <c r="F8407" s="0" t="n">
        <f aca="false">D8407*Assumptions!$C$11*$B$7+E8407*Assumptions!$C$12*$B$8</f>
        <v>27.151779</v>
      </c>
      <c r="G8407" s="0" t="n">
        <f aca="false">C8407*Assumptions!$C$15</f>
        <v>0</v>
      </c>
      <c r="H8407" s="0" t="n">
        <f aca="false">MIN(F8407,G8407)</f>
        <v>0</v>
      </c>
      <c r="I8407" s="0" t="n">
        <f aca="false">IF(C8407=1,MIN(G8407-H8407,Assumptions!$C$13,P8406),0)</f>
        <v>0</v>
      </c>
      <c r="J8407" s="0" t="n">
        <f aca="false">H8407+I8407</f>
        <v>0</v>
      </c>
      <c r="K8407" s="0" t="n">
        <f aca="false">MIN(IF(C8407=1,F8407-H8407,F8407),Assumptions!$C$13,MAX(0,($B$5-P8406)/$B$6))</f>
        <v>0</v>
      </c>
      <c r="L8407" s="0" t="n">
        <f aca="false">IF(C8407=1,0,MIN(F8407-K8407,Assumptions!$C$15,MAX(0,$B$10-O8406-M8407)))</f>
        <v>0</v>
      </c>
      <c r="M8407" s="0" t="n">
        <f aca="false">'Profiles 8760'!H8396</f>
        <v>12400</v>
      </c>
      <c r="N8407" s="0" t="n">
        <f aca="false">J8407+L8407</f>
        <v>0</v>
      </c>
      <c r="O8407" s="0" t="n">
        <f aca="false">O8406+N8407</f>
        <v>759008</v>
      </c>
      <c r="P8407" s="0" t="n">
        <f aca="false">MIN($B$5,P8406+K8407*$B$6-I8407)</f>
        <v>510.81</v>
      </c>
      <c r="Q8407" s="0" t="n">
        <f aca="false">MAX(0,F8407-H8407-K8407-L8407)</f>
        <v>27.151779</v>
      </c>
    </row>
    <row r="8408" customFormat="false" ht="15" hidden="false" customHeight="false" outlineLevel="0" collapsed="false">
      <c r="A8408" s="0" t="n">
        <f aca="false">'Profiles 8760'!A8397</f>
        <v>8395</v>
      </c>
      <c r="B8408" s="0" t="n">
        <f aca="false">'Profiles 8760'!B8397</f>
        <v>12</v>
      </c>
      <c r="C8408" s="0" t="n">
        <f aca="false">'Profiles 8760'!E8397</f>
        <v>0</v>
      </c>
      <c r="D8408" s="0" t="n">
        <f aca="false">'Profiles 8760'!F8397</f>
        <v>0</v>
      </c>
      <c r="E8408" s="0" t="n">
        <f aca="false">'Profiles 8760'!G8397</f>
        <v>0.286844</v>
      </c>
      <c r="F8408" s="0" t="n">
        <f aca="false">D8408*Assumptions!$C$11*$B$7+E8408*Assumptions!$C$12*$B$8</f>
        <v>11.7319196</v>
      </c>
      <c r="G8408" s="0" t="n">
        <f aca="false">C8408*Assumptions!$C$15</f>
        <v>0</v>
      </c>
      <c r="H8408" s="0" t="n">
        <f aca="false">MIN(F8408,G8408)</f>
        <v>0</v>
      </c>
      <c r="I8408" s="0" t="n">
        <f aca="false">IF(C8408=1,MIN(G8408-H8408,Assumptions!$C$13,P8407),0)</f>
        <v>0</v>
      </c>
      <c r="J8408" s="0" t="n">
        <f aca="false">H8408+I8408</f>
        <v>0</v>
      </c>
      <c r="K8408" s="0" t="n">
        <f aca="false">MIN(IF(C8408=1,F8408-H8408,F8408),Assumptions!$C$13,MAX(0,($B$5-P8407)/$B$6))</f>
        <v>0</v>
      </c>
      <c r="L8408" s="0" t="n">
        <f aca="false">IF(C8408=1,0,MIN(F8408-K8408,Assumptions!$C$15,MAX(0,$B$10-O8407-M8408)))</f>
        <v>0</v>
      </c>
      <c r="M8408" s="0" t="n">
        <f aca="false">'Profiles 8760'!H8397</f>
        <v>12400</v>
      </c>
      <c r="N8408" s="0" t="n">
        <f aca="false">J8408+L8408</f>
        <v>0</v>
      </c>
      <c r="O8408" s="0" t="n">
        <f aca="false">O8407+N8408</f>
        <v>759008</v>
      </c>
      <c r="P8408" s="0" t="n">
        <f aca="false">MIN($B$5,P8407+K8408*$B$6-I8408)</f>
        <v>510.81</v>
      </c>
      <c r="Q8408" s="0" t="n">
        <f aca="false">MAX(0,F8408-H8408-K8408-L8408)</f>
        <v>11.7319196</v>
      </c>
    </row>
    <row r="8409" customFormat="false" ht="15" hidden="false" customHeight="false" outlineLevel="0" collapsed="false">
      <c r="A8409" s="0" t="n">
        <f aca="false">'Profiles 8760'!A8398</f>
        <v>8396</v>
      </c>
      <c r="B8409" s="0" t="n">
        <f aca="false">'Profiles 8760'!B8398</f>
        <v>12</v>
      </c>
      <c r="C8409" s="0" t="n">
        <f aca="false">'Profiles 8760'!E8398</f>
        <v>1</v>
      </c>
      <c r="D8409" s="0" t="n">
        <f aca="false">'Profiles 8760'!F8398</f>
        <v>0</v>
      </c>
      <c r="E8409" s="0" t="n">
        <f aca="false">'Profiles 8760'!G8398</f>
        <v>0.410718</v>
      </c>
      <c r="F8409" s="0" t="n">
        <f aca="false">D8409*Assumptions!$C$11*$B$7+E8409*Assumptions!$C$12*$B$8</f>
        <v>16.7983662</v>
      </c>
      <c r="G8409" s="0" t="n">
        <f aca="false">C8409*Assumptions!$C$15</f>
        <v>200</v>
      </c>
      <c r="H8409" s="0" t="n">
        <f aca="false">MIN(F8409,G8409)</f>
        <v>16.7983662</v>
      </c>
      <c r="I8409" s="0" t="n">
        <f aca="false">IF(C8409=1,MIN(G8409-H8409,Assumptions!$C$13,P8408),0)</f>
        <v>180</v>
      </c>
      <c r="J8409" s="0" t="n">
        <f aca="false">H8409+I8409</f>
        <v>196.7983662</v>
      </c>
      <c r="K8409" s="0" t="n">
        <f aca="false">MIN(IF(C8409=1,F8409-H8409,F8409),Assumptions!$C$13,MAX(0,($B$5-P8408)/$B$6))</f>
        <v>0</v>
      </c>
      <c r="L8409" s="0" t="n">
        <f aca="false">IF(C8409=1,0,MIN(F8409-K8409,Assumptions!$C$15,MAX(0,$B$10-O8408-M8409)))</f>
        <v>0</v>
      </c>
      <c r="M8409" s="0" t="n">
        <f aca="false">'Profiles 8760'!H8398</f>
        <v>12200</v>
      </c>
      <c r="N8409" s="0" t="n">
        <f aca="false">J8409+L8409</f>
        <v>196.7983662</v>
      </c>
      <c r="O8409" s="0" t="n">
        <f aca="false">O8408+N8409</f>
        <v>759204.7983662</v>
      </c>
      <c r="P8409" s="0" t="n">
        <f aca="false">MIN($B$5,P8408+K8409*$B$6-I8409)</f>
        <v>330.81</v>
      </c>
      <c r="Q8409" s="0" t="n">
        <f aca="false">MAX(0,F8409-H8409-K8409-L8409)</f>
        <v>0</v>
      </c>
    </row>
    <row r="8410" customFormat="false" ht="15" hidden="false" customHeight="false" outlineLevel="0" collapsed="false">
      <c r="A8410" s="0" t="n">
        <f aca="false">'Profiles 8760'!A8399</f>
        <v>8397</v>
      </c>
      <c r="B8410" s="0" t="n">
        <f aca="false">'Profiles 8760'!B8399</f>
        <v>12</v>
      </c>
      <c r="C8410" s="0" t="n">
        <f aca="false">'Profiles 8760'!E8399</f>
        <v>1</v>
      </c>
      <c r="D8410" s="0" t="n">
        <f aca="false">'Profiles 8760'!F8399</f>
        <v>0</v>
      </c>
      <c r="E8410" s="0" t="n">
        <f aca="false">'Profiles 8760'!G8399</f>
        <v>0.519722</v>
      </c>
      <c r="F8410" s="0" t="n">
        <f aca="false">D8410*Assumptions!$C$11*$B$7+E8410*Assumptions!$C$12*$B$8</f>
        <v>21.2566298</v>
      </c>
      <c r="G8410" s="0" t="n">
        <f aca="false">C8410*Assumptions!$C$15</f>
        <v>200</v>
      </c>
      <c r="H8410" s="0" t="n">
        <f aca="false">MIN(F8410,G8410)</f>
        <v>21.2566298</v>
      </c>
      <c r="I8410" s="0" t="n">
        <f aca="false">IF(C8410=1,MIN(G8410-H8410,Assumptions!$C$13,P8409),0)</f>
        <v>178.7433702</v>
      </c>
      <c r="J8410" s="0" t="n">
        <f aca="false">H8410+I8410</f>
        <v>200</v>
      </c>
      <c r="K8410" s="0" t="n">
        <f aca="false">MIN(IF(C8410=1,F8410-H8410,F8410),Assumptions!$C$13,MAX(0,($B$5-P8409)/$B$6))</f>
        <v>0</v>
      </c>
      <c r="L8410" s="0" t="n">
        <f aca="false">IF(C8410=1,0,MIN(F8410-K8410,Assumptions!$C$15,MAX(0,$B$10-O8409-M8410)))</f>
        <v>0</v>
      </c>
      <c r="M8410" s="0" t="n">
        <f aca="false">'Profiles 8760'!H8399</f>
        <v>12000</v>
      </c>
      <c r="N8410" s="0" t="n">
        <f aca="false">J8410+L8410</f>
        <v>200</v>
      </c>
      <c r="O8410" s="0" t="n">
        <f aca="false">O8409+N8410</f>
        <v>759404.7983662</v>
      </c>
      <c r="P8410" s="0" t="n">
        <f aca="false">MIN($B$5,P8409+K8410*$B$6-I8410)</f>
        <v>152.0666298</v>
      </c>
      <c r="Q8410" s="0" t="n">
        <f aca="false">MAX(0,F8410-H8410-K8410-L8410)</f>
        <v>0</v>
      </c>
    </row>
    <row r="8411" customFormat="false" ht="15" hidden="false" customHeight="false" outlineLevel="0" collapsed="false">
      <c r="A8411" s="0" t="n">
        <f aca="false">'Profiles 8760'!A8400</f>
        <v>8398</v>
      </c>
      <c r="B8411" s="0" t="n">
        <f aca="false">'Profiles 8760'!B8400</f>
        <v>12</v>
      </c>
      <c r="C8411" s="0" t="n">
        <f aca="false">'Profiles 8760'!E8400</f>
        <v>0</v>
      </c>
      <c r="D8411" s="0" t="n">
        <f aca="false">'Profiles 8760'!F8400</f>
        <v>0</v>
      </c>
      <c r="E8411" s="0" t="n">
        <f aca="false">'Profiles 8760'!G8400</f>
        <v>0.35861</v>
      </c>
      <c r="F8411" s="0" t="n">
        <f aca="false">D8411*Assumptions!$C$11*$B$7+E8411*Assumptions!$C$12*$B$8</f>
        <v>14.667149</v>
      </c>
      <c r="G8411" s="0" t="n">
        <f aca="false">C8411*Assumptions!$C$15</f>
        <v>0</v>
      </c>
      <c r="H8411" s="0" t="n">
        <f aca="false">MIN(F8411,G8411)</f>
        <v>0</v>
      </c>
      <c r="I8411" s="0" t="n">
        <f aca="false">IF(C8411=1,MIN(G8411-H8411,Assumptions!$C$13,P8410),0)</f>
        <v>0</v>
      </c>
      <c r="J8411" s="0" t="n">
        <f aca="false">H8411+I8411</f>
        <v>0</v>
      </c>
      <c r="K8411" s="0" t="n">
        <f aca="false">MIN(IF(C8411=1,F8411-H8411,F8411),Assumptions!$C$13,MAX(0,($B$5-P8410)/$B$6))</f>
        <v>14.667149</v>
      </c>
      <c r="L8411" s="0" t="n">
        <f aca="false">IF(C8411=1,0,MIN(F8411-K8411,Assumptions!$C$15,MAX(0,$B$10-O8410-M8411)))</f>
        <v>0</v>
      </c>
      <c r="M8411" s="0" t="n">
        <f aca="false">'Profiles 8760'!H8400</f>
        <v>12000</v>
      </c>
      <c r="N8411" s="0" t="n">
        <f aca="false">J8411+L8411</f>
        <v>0</v>
      </c>
      <c r="O8411" s="0" t="n">
        <f aca="false">O8410+N8411</f>
        <v>759404.7983662</v>
      </c>
      <c r="P8411" s="0" t="n">
        <f aca="false">MIN($B$5,P8410+K8411*$B$6-I8411)</f>
        <v>164.7801145532</v>
      </c>
      <c r="Q8411" s="0" t="n">
        <f aca="false">MAX(0,F8411-H8411-K8411-L8411)</f>
        <v>0</v>
      </c>
    </row>
    <row r="8412" customFormat="false" ht="15" hidden="false" customHeight="false" outlineLevel="0" collapsed="false">
      <c r="A8412" s="0" t="n">
        <f aca="false">'Profiles 8760'!A8401</f>
        <v>8399</v>
      </c>
      <c r="B8412" s="0" t="n">
        <f aca="false">'Profiles 8760'!B8401</f>
        <v>12</v>
      </c>
      <c r="C8412" s="0" t="n">
        <f aca="false">'Profiles 8760'!E8401</f>
        <v>0</v>
      </c>
      <c r="D8412" s="0" t="n">
        <f aca="false">'Profiles 8760'!F8401</f>
        <v>0</v>
      </c>
      <c r="E8412" s="0" t="n">
        <f aca="false">'Profiles 8760'!G8401</f>
        <v>0.432611</v>
      </c>
      <c r="F8412" s="0" t="n">
        <f aca="false">D8412*Assumptions!$C$11*$B$7+E8412*Assumptions!$C$12*$B$8</f>
        <v>17.6937899</v>
      </c>
      <c r="G8412" s="0" t="n">
        <f aca="false">C8412*Assumptions!$C$15</f>
        <v>0</v>
      </c>
      <c r="H8412" s="0" t="n">
        <f aca="false">MIN(F8412,G8412)</f>
        <v>0</v>
      </c>
      <c r="I8412" s="0" t="n">
        <f aca="false">IF(C8412=1,MIN(G8412-H8412,Assumptions!$C$13,P8411),0)</f>
        <v>0</v>
      </c>
      <c r="J8412" s="0" t="n">
        <f aca="false">H8412+I8412</f>
        <v>0</v>
      </c>
      <c r="K8412" s="0" t="n">
        <f aca="false">MIN(IF(C8412=1,F8412-H8412,F8412),Assumptions!$C$13,MAX(0,($B$5-P8411)/$B$6))</f>
        <v>17.6937899</v>
      </c>
      <c r="L8412" s="0" t="n">
        <f aca="false">IF(C8412=1,0,MIN(F8412-K8412,Assumptions!$C$15,MAX(0,$B$10-O8411-M8412)))</f>
        <v>0</v>
      </c>
      <c r="M8412" s="0" t="n">
        <f aca="false">'Profiles 8760'!H8401</f>
        <v>12000</v>
      </c>
      <c r="N8412" s="0" t="n">
        <f aca="false">J8412+L8412</f>
        <v>0</v>
      </c>
      <c r="O8412" s="0" t="n">
        <f aca="false">O8411+N8412</f>
        <v>759404.7983662</v>
      </c>
      <c r="P8412" s="0" t="n">
        <f aca="false">MIN($B$5,P8411+K8412*$B$6-I8412)</f>
        <v>180.11709163852</v>
      </c>
      <c r="Q8412" s="0" t="n">
        <f aca="false">MAX(0,F8412-H8412-K8412-L8412)</f>
        <v>0</v>
      </c>
    </row>
    <row r="8413" customFormat="false" ht="15" hidden="false" customHeight="false" outlineLevel="0" collapsed="false">
      <c r="A8413" s="0" t="n">
        <f aca="false">'Profiles 8760'!A8402</f>
        <v>8400</v>
      </c>
      <c r="B8413" s="0" t="n">
        <f aca="false">'Profiles 8760'!B8402</f>
        <v>12</v>
      </c>
      <c r="C8413" s="0" t="n">
        <f aca="false">'Profiles 8760'!E8402</f>
        <v>0</v>
      </c>
      <c r="D8413" s="0" t="n">
        <f aca="false">'Profiles 8760'!F8402</f>
        <v>0</v>
      </c>
      <c r="E8413" s="0" t="n">
        <f aca="false">'Profiles 8760'!G8402</f>
        <v>0.450383</v>
      </c>
      <c r="F8413" s="0" t="n">
        <f aca="false">D8413*Assumptions!$C$11*$B$7+E8413*Assumptions!$C$12*$B$8</f>
        <v>18.4206647</v>
      </c>
      <c r="G8413" s="0" t="n">
        <f aca="false">C8413*Assumptions!$C$15</f>
        <v>0</v>
      </c>
      <c r="H8413" s="0" t="n">
        <f aca="false">MIN(F8413,G8413)</f>
        <v>0</v>
      </c>
      <c r="I8413" s="0" t="n">
        <f aca="false">IF(C8413=1,MIN(G8413-H8413,Assumptions!$C$13,P8412),0)</f>
        <v>0</v>
      </c>
      <c r="J8413" s="0" t="n">
        <f aca="false">H8413+I8413</f>
        <v>0</v>
      </c>
      <c r="K8413" s="0" t="n">
        <f aca="false">MIN(IF(C8413=1,F8413-H8413,F8413),Assumptions!$C$13,MAX(0,($B$5-P8412)/$B$6))</f>
        <v>18.4206647</v>
      </c>
      <c r="L8413" s="0" t="n">
        <f aca="false">IF(C8413=1,0,MIN(F8413-K8413,Assumptions!$C$15,MAX(0,$B$10-O8412-M8413)))</f>
        <v>0</v>
      </c>
      <c r="M8413" s="0" t="n">
        <f aca="false">'Profiles 8760'!H8402</f>
        <v>12000</v>
      </c>
      <c r="N8413" s="0" t="n">
        <f aca="false">J8413+L8413</f>
        <v>0</v>
      </c>
      <c r="O8413" s="0" t="n">
        <f aca="false">O8412+N8413</f>
        <v>759404.7983662</v>
      </c>
      <c r="P8413" s="0" t="n">
        <f aca="false">MIN($B$5,P8412+K8413*$B$6-I8413)</f>
        <v>196.08412380048</v>
      </c>
      <c r="Q8413" s="0" t="n">
        <f aca="false">MAX(0,F8413-H8413-K8413-L8413)</f>
        <v>0</v>
      </c>
    </row>
    <row r="8414" customFormat="false" ht="15" hidden="false" customHeight="false" outlineLevel="0" collapsed="false">
      <c r="A8414" s="0" t="n">
        <f aca="false">'Profiles 8760'!A8403</f>
        <v>8401</v>
      </c>
      <c r="B8414" s="0" t="n">
        <f aca="false">'Profiles 8760'!B8403</f>
        <v>12</v>
      </c>
      <c r="C8414" s="0" t="n">
        <f aca="false">'Profiles 8760'!E8403</f>
        <v>0</v>
      </c>
      <c r="D8414" s="0" t="n">
        <f aca="false">'Profiles 8760'!F8403</f>
        <v>0</v>
      </c>
      <c r="E8414" s="0" t="n">
        <f aca="false">'Profiles 8760'!G8403</f>
        <v>0.618197</v>
      </c>
      <c r="F8414" s="0" t="n">
        <f aca="false">D8414*Assumptions!$C$11*$B$7+E8414*Assumptions!$C$12*$B$8</f>
        <v>25.2842573</v>
      </c>
      <c r="G8414" s="0" t="n">
        <f aca="false">C8414*Assumptions!$C$15</f>
        <v>0</v>
      </c>
      <c r="H8414" s="0" t="n">
        <f aca="false">MIN(F8414,G8414)</f>
        <v>0</v>
      </c>
      <c r="I8414" s="0" t="n">
        <f aca="false">IF(C8414=1,MIN(G8414-H8414,Assumptions!$C$13,P8413),0)</f>
        <v>0</v>
      </c>
      <c r="J8414" s="0" t="n">
        <f aca="false">H8414+I8414</f>
        <v>0</v>
      </c>
      <c r="K8414" s="0" t="n">
        <f aca="false">MIN(IF(C8414=1,F8414-H8414,F8414),Assumptions!$C$13,MAX(0,($B$5-P8413)/$B$6))</f>
        <v>25.2842573</v>
      </c>
      <c r="L8414" s="0" t="n">
        <f aca="false">IF(C8414=1,0,MIN(F8414-K8414,Assumptions!$C$15,MAX(0,$B$10-O8413-M8414)))</f>
        <v>0</v>
      </c>
      <c r="M8414" s="0" t="n">
        <f aca="false">'Profiles 8760'!H8403</f>
        <v>12000</v>
      </c>
      <c r="N8414" s="0" t="n">
        <f aca="false">J8414+L8414</f>
        <v>0</v>
      </c>
      <c r="O8414" s="0" t="n">
        <f aca="false">O8413+N8414</f>
        <v>759404.7983662</v>
      </c>
      <c r="P8414" s="0" t="n">
        <f aca="false">MIN($B$5,P8413+K8414*$B$6-I8414)</f>
        <v>218.00051802812</v>
      </c>
      <c r="Q8414" s="0" t="n">
        <f aca="false">MAX(0,F8414-H8414-K8414-L8414)</f>
        <v>0</v>
      </c>
    </row>
    <row r="8415" customFormat="false" ht="15" hidden="false" customHeight="false" outlineLevel="0" collapsed="false">
      <c r="A8415" s="0" t="n">
        <f aca="false">'Profiles 8760'!A8404</f>
        <v>8402</v>
      </c>
      <c r="B8415" s="0" t="n">
        <f aca="false">'Profiles 8760'!B8404</f>
        <v>12</v>
      </c>
      <c r="C8415" s="0" t="n">
        <f aca="false">'Profiles 8760'!E8404</f>
        <v>0</v>
      </c>
      <c r="D8415" s="0" t="n">
        <f aca="false">'Profiles 8760'!F8404</f>
        <v>0</v>
      </c>
      <c r="E8415" s="0" t="n">
        <f aca="false">'Profiles 8760'!G8404</f>
        <v>0.384099</v>
      </c>
      <c r="F8415" s="0" t="n">
        <f aca="false">D8415*Assumptions!$C$11*$B$7+E8415*Assumptions!$C$12*$B$8</f>
        <v>15.7096491</v>
      </c>
      <c r="G8415" s="0" t="n">
        <f aca="false">C8415*Assumptions!$C$15</f>
        <v>0</v>
      </c>
      <c r="H8415" s="0" t="n">
        <f aca="false">MIN(F8415,G8415)</f>
        <v>0</v>
      </c>
      <c r="I8415" s="0" t="n">
        <f aca="false">IF(C8415=1,MIN(G8415-H8415,Assumptions!$C$13,P8414),0)</f>
        <v>0</v>
      </c>
      <c r="J8415" s="0" t="n">
        <f aca="false">H8415+I8415</f>
        <v>0</v>
      </c>
      <c r="K8415" s="0" t="n">
        <f aca="false">MIN(IF(C8415=1,F8415-H8415,F8415),Assumptions!$C$13,MAX(0,($B$5-P8414)/$B$6))</f>
        <v>15.7096491</v>
      </c>
      <c r="L8415" s="0" t="n">
        <f aca="false">IF(C8415=1,0,MIN(F8415-K8415,Assumptions!$C$15,MAX(0,$B$10-O8414-M8415)))</f>
        <v>0</v>
      </c>
      <c r="M8415" s="0" t="n">
        <f aca="false">'Profiles 8760'!H8404</f>
        <v>12000</v>
      </c>
      <c r="N8415" s="0" t="n">
        <f aca="false">J8415+L8415</f>
        <v>0</v>
      </c>
      <c r="O8415" s="0" t="n">
        <f aca="false">O8414+N8415</f>
        <v>759404.7983662</v>
      </c>
      <c r="P8415" s="0" t="n">
        <f aca="false">MIN($B$5,P8414+K8415*$B$6-I8415)</f>
        <v>231.617641868</v>
      </c>
      <c r="Q8415" s="0" t="n">
        <f aca="false">MAX(0,F8415-H8415-K8415-L8415)</f>
        <v>0</v>
      </c>
    </row>
    <row r="8416" customFormat="false" ht="15" hidden="false" customHeight="false" outlineLevel="0" collapsed="false">
      <c r="A8416" s="0" t="n">
        <f aca="false">'Profiles 8760'!A8405</f>
        <v>8403</v>
      </c>
      <c r="B8416" s="0" t="n">
        <f aca="false">'Profiles 8760'!B8405</f>
        <v>12</v>
      </c>
      <c r="C8416" s="0" t="n">
        <f aca="false">'Profiles 8760'!E8405</f>
        <v>0</v>
      </c>
      <c r="D8416" s="0" t="n">
        <f aca="false">'Profiles 8760'!F8405</f>
        <v>0</v>
      </c>
      <c r="E8416" s="0" t="n">
        <f aca="false">'Profiles 8760'!G8405</f>
        <v>0.387169</v>
      </c>
      <c r="F8416" s="0" t="n">
        <f aca="false">D8416*Assumptions!$C$11*$B$7+E8416*Assumptions!$C$12*$B$8</f>
        <v>15.8352121</v>
      </c>
      <c r="G8416" s="0" t="n">
        <f aca="false">C8416*Assumptions!$C$15</f>
        <v>0</v>
      </c>
      <c r="H8416" s="0" t="n">
        <f aca="false">MIN(F8416,G8416)</f>
        <v>0</v>
      </c>
      <c r="I8416" s="0" t="n">
        <f aca="false">IF(C8416=1,MIN(G8416-H8416,Assumptions!$C$13,P8415),0)</f>
        <v>0</v>
      </c>
      <c r="J8416" s="0" t="n">
        <f aca="false">H8416+I8416</f>
        <v>0</v>
      </c>
      <c r="K8416" s="0" t="n">
        <f aca="false">MIN(IF(C8416=1,F8416-H8416,F8416),Assumptions!$C$13,MAX(0,($B$5-P8415)/$B$6))</f>
        <v>15.8352121</v>
      </c>
      <c r="L8416" s="0" t="n">
        <f aca="false">IF(C8416=1,0,MIN(F8416-K8416,Assumptions!$C$15,MAX(0,$B$10-O8415-M8416)))</f>
        <v>0</v>
      </c>
      <c r="M8416" s="0" t="n">
        <f aca="false">'Profiles 8760'!H8405</f>
        <v>12000</v>
      </c>
      <c r="N8416" s="0" t="n">
        <f aca="false">J8416+L8416</f>
        <v>0</v>
      </c>
      <c r="O8416" s="0" t="n">
        <f aca="false">O8415+N8416</f>
        <v>759404.7983662</v>
      </c>
      <c r="P8416" s="0" t="n">
        <f aca="false">MIN($B$5,P8415+K8416*$B$6-I8416)</f>
        <v>245.34360371628</v>
      </c>
      <c r="Q8416" s="0" t="n">
        <f aca="false">MAX(0,F8416-H8416-K8416-L8416)</f>
        <v>0</v>
      </c>
    </row>
    <row r="8417" customFormat="false" ht="15" hidden="false" customHeight="false" outlineLevel="0" collapsed="false">
      <c r="A8417" s="0" t="n">
        <f aca="false">'Profiles 8760'!A8406</f>
        <v>8404</v>
      </c>
      <c r="B8417" s="0" t="n">
        <f aca="false">'Profiles 8760'!B8406</f>
        <v>12</v>
      </c>
      <c r="C8417" s="0" t="n">
        <f aca="false">'Profiles 8760'!E8406</f>
        <v>0</v>
      </c>
      <c r="D8417" s="0" t="n">
        <f aca="false">'Profiles 8760'!F8406</f>
        <v>0</v>
      </c>
      <c r="E8417" s="0" t="n">
        <f aca="false">'Profiles 8760'!G8406</f>
        <v>0.56245</v>
      </c>
      <c r="F8417" s="0" t="n">
        <f aca="false">D8417*Assumptions!$C$11*$B$7+E8417*Assumptions!$C$12*$B$8</f>
        <v>23.004205</v>
      </c>
      <c r="G8417" s="0" t="n">
        <f aca="false">C8417*Assumptions!$C$15</f>
        <v>0</v>
      </c>
      <c r="H8417" s="0" t="n">
        <f aca="false">MIN(F8417,G8417)</f>
        <v>0</v>
      </c>
      <c r="I8417" s="0" t="n">
        <f aca="false">IF(C8417=1,MIN(G8417-H8417,Assumptions!$C$13,P8416),0)</f>
        <v>0</v>
      </c>
      <c r="J8417" s="0" t="n">
        <f aca="false">H8417+I8417</f>
        <v>0</v>
      </c>
      <c r="K8417" s="0" t="n">
        <f aca="false">MIN(IF(C8417=1,F8417-H8417,F8417),Assumptions!$C$13,MAX(0,($B$5-P8416)/$B$6))</f>
        <v>23.004205</v>
      </c>
      <c r="L8417" s="0" t="n">
        <f aca="false">IF(C8417=1,0,MIN(F8417-K8417,Assumptions!$C$15,MAX(0,$B$10-O8416-M8417)))</f>
        <v>0</v>
      </c>
      <c r="M8417" s="0" t="n">
        <f aca="false">'Profiles 8760'!H8406</f>
        <v>12000</v>
      </c>
      <c r="N8417" s="0" t="n">
        <f aca="false">J8417+L8417</f>
        <v>0</v>
      </c>
      <c r="O8417" s="0" t="n">
        <f aca="false">O8416+N8417</f>
        <v>759404.7983662</v>
      </c>
      <c r="P8417" s="0" t="n">
        <f aca="false">MIN($B$5,P8416+K8417*$B$6-I8417)</f>
        <v>265.28364861028</v>
      </c>
      <c r="Q8417" s="0" t="n">
        <f aca="false">MAX(0,F8417-H8417-K8417-L8417)</f>
        <v>0</v>
      </c>
    </row>
    <row r="8418" customFormat="false" ht="15" hidden="false" customHeight="false" outlineLevel="0" collapsed="false">
      <c r="A8418" s="0" t="n">
        <f aca="false">'Profiles 8760'!A8407</f>
        <v>8405</v>
      </c>
      <c r="B8418" s="0" t="n">
        <f aca="false">'Profiles 8760'!B8407</f>
        <v>12</v>
      </c>
      <c r="C8418" s="0" t="n">
        <f aca="false">'Profiles 8760'!E8407</f>
        <v>0</v>
      </c>
      <c r="D8418" s="0" t="n">
        <f aca="false">'Profiles 8760'!F8407</f>
        <v>0</v>
      </c>
      <c r="E8418" s="0" t="n">
        <f aca="false">'Profiles 8760'!G8407</f>
        <v>0.7583</v>
      </c>
      <c r="F8418" s="0" t="n">
        <f aca="false">D8418*Assumptions!$C$11*$B$7+E8418*Assumptions!$C$12*$B$8</f>
        <v>31.01447</v>
      </c>
      <c r="G8418" s="0" t="n">
        <f aca="false">C8418*Assumptions!$C$15</f>
        <v>0</v>
      </c>
      <c r="H8418" s="0" t="n">
        <f aca="false">MIN(F8418,G8418)</f>
        <v>0</v>
      </c>
      <c r="I8418" s="0" t="n">
        <f aca="false">IF(C8418=1,MIN(G8418-H8418,Assumptions!$C$13,P8417),0)</f>
        <v>0</v>
      </c>
      <c r="J8418" s="0" t="n">
        <f aca="false">H8418+I8418</f>
        <v>0</v>
      </c>
      <c r="K8418" s="0" t="n">
        <f aca="false">MIN(IF(C8418=1,F8418-H8418,F8418),Assumptions!$C$13,MAX(0,($B$5-P8417)/$B$6))</f>
        <v>31.01447</v>
      </c>
      <c r="L8418" s="0" t="n">
        <f aca="false">IF(C8418=1,0,MIN(F8418-K8418,Assumptions!$C$15,MAX(0,$B$10-O8417-M8418)))</f>
        <v>0</v>
      </c>
      <c r="M8418" s="0" t="n">
        <f aca="false">'Profiles 8760'!H8407</f>
        <v>12000</v>
      </c>
      <c r="N8418" s="0" t="n">
        <f aca="false">J8418+L8418</f>
        <v>0</v>
      </c>
      <c r="O8418" s="0" t="n">
        <f aca="false">O8417+N8418</f>
        <v>759404.7983662</v>
      </c>
      <c r="P8418" s="0" t="n">
        <f aca="false">MIN($B$5,P8417+K8418*$B$6-I8418)</f>
        <v>292.16699120628</v>
      </c>
      <c r="Q8418" s="0" t="n">
        <f aca="false">MAX(0,F8418-H8418-K8418-L8418)</f>
        <v>0</v>
      </c>
    </row>
    <row r="8419" customFormat="false" ht="15" hidden="false" customHeight="false" outlineLevel="0" collapsed="false">
      <c r="A8419" s="0" t="n">
        <f aca="false">'Profiles 8760'!A8408</f>
        <v>8406</v>
      </c>
      <c r="B8419" s="0" t="n">
        <f aca="false">'Profiles 8760'!B8408</f>
        <v>12</v>
      </c>
      <c r="C8419" s="0" t="n">
        <f aca="false">'Profiles 8760'!E8408</f>
        <v>0</v>
      </c>
      <c r="D8419" s="0" t="n">
        <f aca="false">'Profiles 8760'!F8408</f>
        <v>0</v>
      </c>
      <c r="E8419" s="0" t="n">
        <f aca="false">'Profiles 8760'!G8408</f>
        <v>0.746273</v>
      </c>
      <c r="F8419" s="0" t="n">
        <f aca="false">D8419*Assumptions!$C$11*$B$7+E8419*Assumptions!$C$12*$B$8</f>
        <v>30.5225657</v>
      </c>
      <c r="G8419" s="0" t="n">
        <f aca="false">C8419*Assumptions!$C$15</f>
        <v>0</v>
      </c>
      <c r="H8419" s="0" t="n">
        <f aca="false">MIN(F8419,G8419)</f>
        <v>0</v>
      </c>
      <c r="I8419" s="0" t="n">
        <f aca="false">IF(C8419=1,MIN(G8419-H8419,Assumptions!$C$13,P8418),0)</f>
        <v>0</v>
      </c>
      <c r="J8419" s="0" t="n">
        <f aca="false">H8419+I8419</f>
        <v>0</v>
      </c>
      <c r="K8419" s="0" t="n">
        <f aca="false">MIN(IF(C8419=1,F8419-H8419,F8419),Assumptions!$C$13,MAX(0,($B$5-P8418)/$B$6))</f>
        <v>30.5225657</v>
      </c>
      <c r="L8419" s="0" t="n">
        <f aca="false">IF(C8419=1,0,MIN(F8419-K8419,Assumptions!$C$15,MAX(0,$B$10-O8418-M8419)))</f>
        <v>0</v>
      </c>
      <c r="M8419" s="0" t="n">
        <f aca="false">'Profiles 8760'!H8408</f>
        <v>12000</v>
      </c>
      <c r="N8419" s="0" t="n">
        <f aca="false">J8419+L8419</f>
        <v>0</v>
      </c>
      <c r="O8419" s="0" t="n">
        <f aca="false">O8418+N8419</f>
        <v>759404.7983662</v>
      </c>
      <c r="P8419" s="0" t="n">
        <f aca="false">MIN($B$5,P8418+K8419*$B$6-I8419)</f>
        <v>318.62395115504</v>
      </c>
      <c r="Q8419" s="0" t="n">
        <f aca="false">MAX(0,F8419-H8419-K8419-L8419)</f>
        <v>0</v>
      </c>
    </row>
    <row r="8420" customFormat="false" ht="15" hidden="false" customHeight="false" outlineLevel="0" collapsed="false">
      <c r="A8420" s="0" t="n">
        <f aca="false">'Profiles 8760'!A8409</f>
        <v>8407</v>
      </c>
      <c r="B8420" s="0" t="n">
        <f aca="false">'Profiles 8760'!B8409</f>
        <v>12</v>
      </c>
      <c r="C8420" s="0" t="n">
        <f aca="false">'Profiles 8760'!E8409</f>
        <v>0</v>
      </c>
      <c r="D8420" s="0" t="n">
        <f aca="false">'Profiles 8760'!F8409</f>
        <v>0</v>
      </c>
      <c r="E8420" s="0" t="n">
        <f aca="false">'Profiles 8760'!G8409</f>
        <v>0.687209</v>
      </c>
      <c r="F8420" s="0" t="n">
        <f aca="false">D8420*Assumptions!$C$11*$B$7+E8420*Assumptions!$C$12*$B$8</f>
        <v>28.1068481</v>
      </c>
      <c r="G8420" s="0" t="n">
        <f aca="false">C8420*Assumptions!$C$15</f>
        <v>0</v>
      </c>
      <c r="H8420" s="0" t="n">
        <f aca="false">MIN(F8420,G8420)</f>
        <v>0</v>
      </c>
      <c r="I8420" s="0" t="n">
        <f aca="false">IF(C8420=1,MIN(G8420-H8420,Assumptions!$C$13,P8419),0)</f>
        <v>0</v>
      </c>
      <c r="J8420" s="0" t="n">
        <f aca="false">H8420+I8420</f>
        <v>0</v>
      </c>
      <c r="K8420" s="0" t="n">
        <f aca="false">MIN(IF(C8420=1,F8420-H8420,F8420),Assumptions!$C$13,MAX(0,($B$5-P8419)/$B$6))</f>
        <v>28.1068481</v>
      </c>
      <c r="L8420" s="0" t="n">
        <f aca="false">IF(C8420=1,0,MIN(F8420-K8420,Assumptions!$C$15,MAX(0,$B$10-O8419-M8420)))</f>
        <v>0</v>
      </c>
      <c r="M8420" s="0" t="n">
        <f aca="false">'Profiles 8760'!H8409</f>
        <v>12000</v>
      </c>
      <c r="N8420" s="0" t="n">
        <f aca="false">J8420+L8420</f>
        <v>0</v>
      </c>
      <c r="O8420" s="0" t="n">
        <f aca="false">O8419+N8420</f>
        <v>759404.7983662</v>
      </c>
      <c r="P8420" s="0" t="n">
        <f aca="false">MIN($B$5,P8419+K8420*$B$6-I8420)</f>
        <v>342.98696708812</v>
      </c>
      <c r="Q8420" s="0" t="n">
        <f aca="false">MAX(0,F8420-H8420-K8420-L8420)</f>
        <v>0</v>
      </c>
    </row>
    <row r="8421" customFormat="false" ht="15" hidden="false" customHeight="false" outlineLevel="0" collapsed="false">
      <c r="A8421" s="0" t="n">
        <f aca="false">'Profiles 8760'!A8410</f>
        <v>8408</v>
      </c>
      <c r="B8421" s="0" t="n">
        <f aca="false">'Profiles 8760'!B8410</f>
        <v>12</v>
      </c>
      <c r="C8421" s="0" t="n">
        <f aca="false">'Profiles 8760'!E8410</f>
        <v>1</v>
      </c>
      <c r="D8421" s="0" t="n">
        <f aca="false">'Profiles 8760'!F8410</f>
        <v>0.048306</v>
      </c>
      <c r="E8421" s="0" t="n">
        <f aca="false">'Profiles 8760'!G8410</f>
        <v>0.586714</v>
      </c>
      <c r="F8421" s="0" t="n">
        <f aca="false">D8421*Assumptions!$C$11*$B$7+E8421*Assumptions!$C$12*$B$8</f>
        <v>37.9473754</v>
      </c>
      <c r="G8421" s="0" t="n">
        <f aca="false">C8421*Assumptions!$C$15</f>
        <v>200</v>
      </c>
      <c r="H8421" s="0" t="n">
        <f aca="false">MIN(F8421,G8421)</f>
        <v>37.9473754</v>
      </c>
      <c r="I8421" s="0" t="n">
        <f aca="false">IF(C8421=1,MIN(G8421-H8421,Assumptions!$C$13,P8420),0)</f>
        <v>162.0526246</v>
      </c>
      <c r="J8421" s="0" t="n">
        <f aca="false">H8421+I8421</f>
        <v>200</v>
      </c>
      <c r="K8421" s="0" t="n">
        <f aca="false">MIN(IF(C8421=1,F8421-H8421,F8421),Assumptions!$C$13,MAX(0,($B$5-P8420)/$B$6))</f>
        <v>0</v>
      </c>
      <c r="L8421" s="0" t="n">
        <f aca="false">IF(C8421=1,0,MIN(F8421-K8421,Assumptions!$C$15,MAX(0,$B$10-O8420-M8421)))</f>
        <v>0</v>
      </c>
      <c r="M8421" s="0" t="n">
        <f aca="false">'Profiles 8760'!H8410</f>
        <v>11800</v>
      </c>
      <c r="N8421" s="0" t="n">
        <f aca="false">J8421+L8421</f>
        <v>200</v>
      </c>
      <c r="O8421" s="0" t="n">
        <f aca="false">O8420+N8421</f>
        <v>759604.7983662</v>
      </c>
      <c r="P8421" s="0" t="n">
        <f aca="false">MIN($B$5,P8420+K8421*$B$6-I8421)</f>
        <v>180.93434248812</v>
      </c>
      <c r="Q8421" s="0" t="n">
        <f aca="false">MAX(0,F8421-H8421-K8421-L8421)</f>
        <v>0</v>
      </c>
    </row>
    <row r="8422" customFormat="false" ht="15" hidden="false" customHeight="false" outlineLevel="0" collapsed="false">
      <c r="A8422" s="0" t="n">
        <f aca="false">'Profiles 8760'!A8411</f>
        <v>8409</v>
      </c>
      <c r="B8422" s="0" t="n">
        <f aca="false">'Profiles 8760'!B8411</f>
        <v>12</v>
      </c>
      <c r="C8422" s="0" t="n">
        <f aca="false">'Profiles 8760'!E8411</f>
        <v>1</v>
      </c>
      <c r="D8422" s="0" t="n">
        <f aca="false">'Profiles 8760'!F8411</f>
        <v>0.338771</v>
      </c>
      <c r="E8422" s="0" t="n">
        <f aca="false">'Profiles 8760'!G8411</f>
        <v>0.948599</v>
      </c>
      <c r="F8422" s="0" t="n">
        <f aca="false">D8422*Assumptions!$C$11*$B$7+E8422*Assumptions!$C$12*$B$8</f>
        <v>136.6347639</v>
      </c>
      <c r="G8422" s="0" t="n">
        <f aca="false">C8422*Assumptions!$C$15</f>
        <v>200</v>
      </c>
      <c r="H8422" s="0" t="n">
        <f aca="false">MIN(F8422,G8422)</f>
        <v>136.6347639</v>
      </c>
      <c r="I8422" s="0" t="n">
        <f aca="false">IF(C8422=1,MIN(G8422-H8422,Assumptions!$C$13,P8421),0)</f>
        <v>63.3652361</v>
      </c>
      <c r="J8422" s="0" t="n">
        <f aca="false">H8422+I8422</f>
        <v>200</v>
      </c>
      <c r="K8422" s="0" t="n">
        <f aca="false">MIN(IF(C8422=1,F8422-H8422,F8422),Assumptions!$C$13,MAX(0,($B$5-P8421)/$B$6))</f>
        <v>0</v>
      </c>
      <c r="L8422" s="0" t="n">
        <f aca="false">IF(C8422=1,0,MIN(F8422-K8422,Assumptions!$C$15,MAX(0,$B$10-O8421-M8422)))</f>
        <v>0</v>
      </c>
      <c r="M8422" s="0" t="n">
        <f aca="false">'Profiles 8760'!H8411</f>
        <v>11600</v>
      </c>
      <c r="N8422" s="0" t="n">
        <f aca="false">J8422+L8422</f>
        <v>200</v>
      </c>
      <c r="O8422" s="0" t="n">
        <f aca="false">O8421+N8422</f>
        <v>759804.7983662</v>
      </c>
      <c r="P8422" s="0" t="n">
        <f aca="false">MIN($B$5,P8421+K8422*$B$6-I8422)</f>
        <v>117.56910638812</v>
      </c>
      <c r="Q8422" s="0" t="n">
        <f aca="false">MAX(0,F8422-H8422-K8422-L8422)</f>
        <v>0</v>
      </c>
    </row>
    <row r="8423" customFormat="false" ht="15" hidden="false" customHeight="false" outlineLevel="0" collapsed="false">
      <c r="A8423" s="0" t="n">
        <f aca="false">'Profiles 8760'!A8412</f>
        <v>8410</v>
      </c>
      <c r="B8423" s="0" t="n">
        <f aca="false">'Profiles 8760'!B8412</f>
        <v>12</v>
      </c>
      <c r="C8423" s="0" t="n">
        <f aca="false">'Profiles 8760'!E8412</f>
        <v>0</v>
      </c>
      <c r="D8423" s="0" t="n">
        <f aca="false">'Profiles 8760'!F8412</f>
        <v>0.680555</v>
      </c>
      <c r="E8423" s="0" t="n">
        <f aca="false">'Profiles 8760'!G8412</f>
        <v>0.693587</v>
      </c>
      <c r="F8423" s="0" t="n">
        <f aca="false">D8423*Assumptions!$C$11*$B$7+E8423*Assumptions!$C$12*$B$8</f>
        <v>224.9119923</v>
      </c>
      <c r="G8423" s="0" t="n">
        <f aca="false">C8423*Assumptions!$C$15</f>
        <v>0</v>
      </c>
      <c r="H8423" s="0" t="n">
        <f aca="false">MIN(F8423,G8423)</f>
        <v>0</v>
      </c>
      <c r="I8423" s="0" t="n">
        <f aca="false">IF(C8423=1,MIN(G8423-H8423,Assumptions!$C$13,P8422),0)</f>
        <v>0</v>
      </c>
      <c r="J8423" s="0" t="n">
        <f aca="false">H8423+I8423</f>
        <v>0</v>
      </c>
      <c r="K8423" s="0" t="n">
        <f aca="false">MIN(IF(C8423=1,F8423-H8423,F8423),Assumptions!$C$13,MAX(0,($B$5-P8422)/$B$6))</f>
        <v>180</v>
      </c>
      <c r="L8423" s="0" t="n">
        <f aca="false">IF(C8423=1,0,MIN(F8423-K8423,Assumptions!$C$15,MAX(0,$B$10-O8422-M8423)))</f>
        <v>3.20163380005397</v>
      </c>
      <c r="M8423" s="0" t="n">
        <f aca="false">'Profiles 8760'!H8412</f>
        <v>11600</v>
      </c>
      <c r="N8423" s="0" t="n">
        <f aca="false">J8423+L8423</f>
        <v>3.20163380005397</v>
      </c>
      <c r="O8423" s="0" t="n">
        <f aca="false">O8422+N8423</f>
        <v>759808</v>
      </c>
      <c r="P8423" s="0" t="n">
        <f aca="false">MIN($B$5,P8422+K8423*$B$6-I8423)</f>
        <v>273.59310638812</v>
      </c>
      <c r="Q8423" s="0" t="n">
        <f aca="false">MAX(0,F8423-H8423-K8423-L8423)</f>
        <v>41.710358499946</v>
      </c>
    </row>
    <row r="8424" customFormat="false" ht="15" hidden="false" customHeight="false" outlineLevel="0" collapsed="false">
      <c r="A8424" s="0" t="n">
        <f aca="false">'Profiles 8760'!A8413</f>
        <v>8411</v>
      </c>
      <c r="B8424" s="0" t="n">
        <f aca="false">'Profiles 8760'!B8413</f>
        <v>12</v>
      </c>
      <c r="C8424" s="0" t="n">
        <f aca="false">'Profiles 8760'!E8413</f>
        <v>0</v>
      </c>
      <c r="D8424" s="0" t="n">
        <f aca="false">'Profiles 8760'!F8413</f>
        <v>0.986296</v>
      </c>
      <c r="E8424" s="0" t="n">
        <f aca="false">'Profiles 8760'!G8413</f>
        <v>0.804097</v>
      </c>
      <c r="F8424" s="0" t="n">
        <f aca="false">D8424*Assumptions!$C$11*$B$7+E8424*Assumptions!$C$12*$B$8</f>
        <v>317.7298521</v>
      </c>
      <c r="G8424" s="0" t="n">
        <f aca="false">C8424*Assumptions!$C$15</f>
        <v>0</v>
      </c>
      <c r="H8424" s="0" t="n">
        <f aca="false">MIN(F8424,G8424)</f>
        <v>0</v>
      </c>
      <c r="I8424" s="0" t="n">
        <f aca="false">IF(C8424=1,MIN(G8424-H8424,Assumptions!$C$13,P8423),0)</f>
        <v>0</v>
      </c>
      <c r="J8424" s="0" t="n">
        <f aca="false">H8424+I8424</f>
        <v>0</v>
      </c>
      <c r="K8424" s="0" t="n">
        <f aca="false">MIN(IF(C8424=1,F8424-H8424,F8424),Assumptions!$C$13,MAX(0,($B$5-P8423)/$B$6))</f>
        <v>180</v>
      </c>
      <c r="L8424" s="0" t="n">
        <f aca="false">IF(C8424=1,0,MIN(F8424-K8424,Assumptions!$C$15,MAX(0,$B$10-O8423-M8424)))</f>
        <v>0</v>
      </c>
      <c r="M8424" s="0" t="n">
        <f aca="false">'Profiles 8760'!H8413</f>
        <v>11600</v>
      </c>
      <c r="N8424" s="0" t="n">
        <f aca="false">J8424+L8424</f>
        <v>0</v>
      </c>
      <c r="O8424" s="0" t="n">
        <f aca="false">O8423+N8424</f>
        <v>759808</v>
      </c>
      <c r="P8424" s="0" t="n">
        <f aca="false">MIN($B$5,P8423+K8424*$B$6-I8424)</f>
        <v>429.61710638812</v>
      </c>
      <c r="Q8424" s="0" t="n">
        <f aca="false">MAX(0,F8424-H8424-K8424-L8424)</f>
        <v>137.7298521</v>
      </c>
    </row>
    <row r="8425" customFormat="false" ht="15" hidden="false" customHeight="false" outlineLevel="0" collapsed="false">
      <c r="A8425" s="0" t="n">
        <f aca="false">'Profiles 8760'!A8414</f>
        <v>8412</v>
      </c>
      <c r="B8425" s="0" t="n">
        <f aca="false">'Profiles 8760'!B8414</f>
        <v>12</v>
      </c>
      <c r="C8425" s="0" t="n">
        <f aca="false">'Profiles 8760'!E8414</f>
        <v>0</v>
      </c>
      <c r="D8425" s="0" t="n">
        <f aca="false">'Profiles 8760'!F8414</f>
        <v>1</v>
      </c>
      <c r="E8425" s="0" t="n">
        <f aca="false">'Profiles 8760'!G8414</f>
        <v>0.864503</v>
      </c>
      <c r="F8425" s="0" t="n">
        <f aca="false">D8425*Assumptions!$C$11*$B$7+E8425*Assumptions!$C$12*$B$8</f>
        <v>324.1581727</v>
      </c>
      <c r="G8425" s="0" t="n">
        <f aca="false">C8425*Assumptions!$C$15</f>
        <v>0</v>
      </c>
      <c r="H8425" s="0" t="n">
        <f aca="false">MIN(F8425,G8425)</f>
        <v>0</v>
      </c>
      <c r="I8425" s="0" t="n">
        <f aca="false">IF(C8425=1,MIN(G8425-H8425,Assumptions!$C$13,P8424),0)</f>
        <v>0</v>
      </c>
      <c r="J8425" s="0" t="n">
        <f aca="false">H8425+I8425</f>
        <v>0</v>
      </c>
      <c r="K8425" s="0" t="n">
        <f aca="false">MIN(IF(C8425=1,F8425-H8425,F8425),Assumptions!$C$13,MAX(0,($B$5-P8424)/$B$6))</f>
        <v>93.6696972910475</v>
      </c>
      <c r="L8425" s="0" t="n">
        <f aca="false">IF(C8425=1,0,MIN(F8425-K8425,Assumptions!$C$15,MAX(0,$B$10-O8424-M8425)))</f>
        <v>0</v>
      </c>
      <c r="M8425" s="0" t="n">
        <f aca="false">'Profiles 8760'!H8414</f>
        <v>11600</v>
      </c>
      <c r="N8425" s="0" t="n">
        <f aca="false">J8425+L8425</f>
        <v>0</v>
      </c>
      <c r="O8425" s="0" t="n">
        <f aca="false">O8424+N8425</f>
        <v>759808</v>
      </c>
      <c r="P8425" s="0" t="n">
        <f aca="false">MIN($B$5,P8424+K8425*$B$6-I8425)</f>
        <v>510.81</v>
      </c>
      <c r="Q8425" s="0" t="n">
        <f aca="false">MAX(0,F8425-H8425-K8425-L8425)</f>
        <v>230.488475408953</v>
      </c>
    </row>
    <row r="8426" customFormat="false" ht="15" hidden="false" customHeight="false" outlineLevel="0" collapsed="false">
      <c r="A8426" s="0" t="n">
        <f aca="false">'Profiles 8760'!A8415</f>
        <v>8413</v>
      </c>
      <c r="B8426" s="0" t="n">
        <f aca="false">'Profiles 8760'!B8415</f>
        <v>12</v>
      </c>
      <c r="C8426" s="0" t="n">
        <f aca="false">'Profiles 8760'!E8415</f>
        <v>0</v>
      </c>
      <c r="D8426" s="0" t="n">
        <f aca="false">'Profiles 8760'!F8415</f>
        <v>1</v>
      </c>
      <c r="E8426" s="0" t="n">
        <f aca="false">'Profiles 8760'!G8415</f>
        <v>0.861907</v>
      </c>
      <c r="F8426" s="0" t="n">
        <f aca="false">D8426*Assumptions!$C$11*$B$7+E8426*Assumptions!$C$12*$B$8</f>
        <v>324.0519963</v>
      </c>
      <c r="G8426" s="0" t="n">
        <f aca="false">C8426*Assumptions!$C$15</f>
        <v>0</v>
      </c>
      <c r="H8426" s="0" t="n">
        <f aca="false">MIN(F8426,G8426)</f>
        <v>0</v>
      </c>
      <c r="I8426" s="0" t="n">
        <f aca="false">IF(C8426=1,MIN(G8426-H8426,Assumptions!$C$13,P8425),0)</f>
        <v>0</v>
      </c>
      <c r="J8426" s="0" t="n">
        <f aca="false">H8426+I8426</f>
        <v>0</v>
      </c>
      <c r="K8426" s="0" t="n">
        <f aca="false">MIN(IF(C8426=1,F8426-H8426,F8426),Assumptions!$C$13,MAX(0,($B$5-P8425)/$B$6))</f>
        <v>0</v>
      </c>
      <c r="L8426" s="0" t="n">
        <f aca="false">IF(C8426=1,0,MIN(F8426-K8426,Assumptions!$C$15,MAX(0,$B$10-O8425-M8426)))</f>
        <v>0</v>
      </c>
      <c r="M8426" s="0" t="n">
        <f aca="false">'Profiles 8760'!H8415</f>
        <v>11600</v>
      </c>
      <c r="N8426" s="0" t="n">
        <f aca="false">J8426+L8426</f>
        <v>0</v>
      </c>
      <c r="O8426" s="0" t="n">
        <f aca="false">O8425+N8426</f>
        <v>759808</v>
      </c>
      <c r="P8426" s="0" t="n">
        <f aca="false">MIN($B$5,P8425+K8426*$B$6-I8426)</f>
        <v>510.81</v>
      </c>
      <c r="Q8426" s="0" t="n">
        <f aca="false">MAX(0,F8426-H8426-K8426-L8426)</f>
        <v>324.0519963</v>
      </c>
    </row>
    <row r="8427" customFormat="false" ht="15" hidden="false" customHeight="false" outlineLevel="0" collapsed="false">
      <c r="A8427" s="0" t="n">
        <f aca="false">'Profiles 8760'!A8416</f>
        <v>8414</v>
      </c>
      <c r="B8427" s="0" t="n">
        <f aca="false">'Profiles 8760'!B8416</f>
        <v>12</v>
      </c>
      <c r="C8427" s="0" t="n">
        <f aca="false">'Profiles 8760'!E8416</f>
        <v>0</v>
      </c>
      <c r="D8427" s="0" t="n">
        <f aca="false">'Profiles 8760'!F8416</f>
        <v>1</v>
      </c>
      <c r="E8427" s="0" t="n">
        <f aca="false">'Profiles 8760'!G8416</f>
        <v>1</v>
      </c>
      <c r="F8427" s="0" t="n">
        <f aca="false">D8427*Assumptions!$C$11*$B$7+E8427*Assumptions!$C$12*$B$8</f>
        <v>329.7</v>
      </c>
      <c r="G8427" s="0" t="n">
        <f aca="false">C8427*Assumptions!$C$15</f>
        <v>0</v>
      </c>
      <c r="H8427" s="0" t="n">
        <f aca="false">MIN(F8427,G8427)</f>
        <v>0</v>
      </c>
      <c r="I8427" s="0" t="n">
        <f aca="false">IF(C8427=1,MIN(G8427-H8427,Assumptions!$C$13,P8426),0)</f>
        <v>0</v>
      </c>
      <c r="J8427" s="0" t="n">
        <f aca="false">H8427+I8427</f>
        <v>0</v>
      </c>
      <c r="K8427" s="0" t="n">
        <f aca="false">MIN(IF(C8427=1,F8427-H8427,F8427),Assumptions!$C$13,MAX(0,($B$5-P8426)/$B$6))</f>
        <v>0</v>
      </c>
      <c r="L8427" s="0" t="n">
        <f aca="false">IF(C8427=1,0,MIN(F8427-K8427,Assumptions!$C$15,MAX(0,$B$10-O8426-M8427)))</f>
        <v>0</v>
      </c>
      <c r="M8427" s="0" t="n">
        <f aca="false">'Profiles 8760'!H8416</f>
        <v>11600</v>
      </c>
      <c r="N8427" s="0" t="n">
        <f aca="false">J8427+L8427</f>
        <v>0</v>
      </c>
      <c r="O8427" s="0" t="n">
        <f aca="false">O8426+N8427</f>
        <v>759808</v>
      </c>
      <c r="P8427" s="0" t="n">
        <f aca="false">MIN($B$5,P8426+K8427*$B$6-I8427)</f>
        <v>510.81</v>
      </c>
      <c r="Q8427" s="0" t="n">
        <f aca="false">MAX(0,F8427-H8427-K8427-L8427)</f>
        <v>329.7</v>
      </c>
    </row>
    <row r="8428" customFormat="false" ht="15" hidden="false" customHeight="false" outlineLevel="0" collapsed="false">
      <c r="A8428" s="0" t="n">
        <f aca="false">'Profiles 8760'!A8417</f>
        <v>8415</v>
      </c>
      <c r="B8428" s="0" t="n">
        <f aca="false">'Profiles 8760'!B8417</f>
        <v>12</v>
      </c>
      <c r="C8428" s="0" t="n">
        <f aca="false">'Profiles 8760'!E8417</f>
        <v>0</v>
      </c>
      <c r="D8428" s="0" t="n">
        <f aca="false">'Profiles 8760'!F8417</f>
        <v>0.986296</v>
      </c>
      <c r="E8428" s="0" t="n">
        <f aca="false">'Profiles 8760'!G8417</f>
        <v>0.855058</v>
      </c>
      <c r="F8428" s="0" t="n">
        <f aca="false">D8428*Assumptions!$C$11*$B$7+E8428*Assumptions!$C$12*$B$8</f>
        <v>319.814157</v>
      </c>
      <c r="G8428" s="0" t="n">
        <f aca="false">C8428*Assumptions!$C$15</f>
        <v>0</v>
      </c>
      <c r="H8428" s="0" t="n">
        <f aca="false">MIN(F8428,G8428)</f>
        <v>0</v>
      </c>
      <c r="I8428" s="0" t="n">
        <f aca="false">IF(C8428=1,MIN(G8428-H8428,Assumptions!$C$13,P8427),0)</f>
        <v>0</v>
      </c>
      <c r="J8428" s="0" t="n">
        <f aca="false">H8428+I8428</f>
        <v>0</v>
      </c>
      <c r="K8428" s="0" t="n">
        <f aca="false">MIN(IF(C8428=1,F8428-H8428,F8428),Assumptions!$C$13,MAX(0,($B$5-P8427)/$B$6))</f>
        <v>0</v>
      </c>
      <c r="L8428" s="0" t="n">
        <f aca="false">IF(C8428=1,0,MIN(F8428-K8428,Assumptions!$C$15,MAX(0,$B$10-O8427-M8428)))</f>
        <v>0</v>
      </c>
      <c r="M8428" s="0" t="n">
        <f aca="false">'Profiles 8760'!H8417</f>
        <v>11600</v>
      </c>
      <c r="N8428" s="0" t="n">
        <f aca="false">J8428+L8428</f>
        <v>0</v>
      </c>
      <c r="O8428" s="0" t="n">
        <f aca="false">O8427+N8428</f>
        <v>759808</v>
      </c>
      <c r="P8428" s="0" t="n">
        <f aca="false">MIN($B$5,P8427+K8428*$B$6-I8428)</f>
        <v>510.81</v>
      </c>
      <c r="Q8428" s="0" t="n">
        <f aca="false">MAX(0,F8428-H8428-K8428-L8428)</f>
        <v>319.814157</v>
      </c>
    </row>
    <row r="8429" customFormat="false" ht="15" hidden="false" customHeight="false" outlineLevel="0" collapsed="false">
      <c r="A8429" s="0" t="n">
        <f aca="false">'Profiles 8760'!A8418</f>
        <v>8416</v>
      </c>
      <c r="B8429" s="0" t="n">
        <f aca="false">'Profiles 8760'!B8418</f>
        <v>12</v>
      </c>
      <c r="C8429" s="0" t="n">
        <f aca="false">'Profiles 8760'!E8418</f>
        <v>0</v>
      </c>
      <c r="D8429" s="0" t="n">
        <f aca="false">'Profiles 8760'!F8418</f>
        <v>0.680555</v>
      </c>
      <c r="E8429" s="0" t="n">
        <f aca="false">'Profiles 8760'!G8418</f>
        <v>0.842364</v>
      </c>
      <c r="F8429" s="0" t="n">
        <f aca="false">D8429*Assumptions!$C$11*$B$7+E8429*Assumptions!$C$12*$B$8</f>
        <v>230.9969716</v>
      </c>
      <c r="G8429" s="0" t="n">
        <f aca="false">C8429*Assumptions!$C$15</f>
        <v>0</v>
      </c>
      <c r="H8429" s="0" t="n">
        <f aca="false">MIN(F8429,G8429)</f>
        <v>0</v>
      </c>
      <c r="I8429" s="0" t="n">
        <f aca="false">IF(C8429=1,MIN(G8429-H8429,Assumptions!$C$13,P8428),0)</f>
        <v>0</v>
      </c>
      <c r="J8429" s="0" t="n">
        <f aca="false">H8429+I8429</f>
        <v>0</v>
      </c>
      <c r="K8429" s="0" t="n">
        <f aca="false">MIN(IF(C8429=1,F8429-H8429,F8429),Assumptions!$C$13,MAX(0,($B$5-P8428)/$B$6))</f>
        <v>0</v>
      </c>
      <c r="L8429" s="0" t="n">
        <f aca="false">IF(C8429=1,0,MIN(F8429-K8429,Assumptions!$C$15,MAX(0,$B$10-O8428-M8429)))</f>
        <v>0</v>
      </c>
      <c r="M8429" s="0" t="n">
        <f aca="false">'Profiles 8760'!H8418</f>
        <v>11600</v>
      </c>
      <c r="N8429" s="0" t="n">
        <f aca="false">J8429+L8429</f>
        <v>0</v>
      </c>
      <c r="O8429" s="0" t="n">
        <f aca="false">O8428+N8429</f>
        <v>759808</v>
      </c>
      <c r="P8429" s="0" t="n">
        <f aca="false">MIN($B$5,P8428+K8429*$B$6-I8429)</f>
        <v>510.81</v>
      </c>
      <c r="Q8429" s="0" t="n">
        <f aca="false">MAX(0,F8429-H8429-K8429-L8429)</f>
        <v>230.9969716</v>
      </c>
    </row>
    <row r="8430" customFormat="false" ht="15" hidden="false" customHeight="false" outlineLevel="0" collapsed="false">
      <c r="A8430" s="0" t="n">
        <f aca="false">'Profiles 8760'!A8419</f>
        <v>8417</v>
      </c>
      <c r="B8430" s="0" t="n">
        <f aca="false">'Profiles 8760'!B8419</f>
        <v>12</v>
      </c>
      <c r="C8430" s="0" t="n">
        <f aca="false">'Profiles 8760'!E8419</f>
        <v>0</v>
      </c>
      <c r="D8430" s="0" t="n">
        <f aca="false">'Profiles 8760'!F8419</f>
        <v>0.338771</v>
      </c>
      <c r="E8430" s="0" t="n">
        <f aca="false">'Profiles 8760'!G8419</f>
        <v>0.941922</v>
      </c>
      <c r="F8430" s="0" t="n">
        <f aca="false">D8430*Assumptions!$C$11*$B$7+E8430*Assumptions!$C$12*$B$8</f>
        <v>136.3616746</v>
      </c>
      <c r="G8430" s="0" t="n">
        <f aca="false">C8430*Assumptions!$C$15</f>
        <v>0</v>
      </c>
      <c r="H8430" s="0" t="n">
        <f aca="false">MIN(F8430,G8430)</f>
        <v>0</v>
      </c>
      <c r="I8430" s="0" t="n">
        <f aca="false">IF(C8430=1,MIN(G8430-H8430,Assumptions!$C$13,P8429),0)</f>
        <v>0</v>
      </c>
      <c r="J8430" s="0" t="n">
        <f aca="false">H8430+I8430</f>
        <v>0</v>
      </c>
      <c r="K8430" s="0" t="n">
        <f aca="false">MIN(IF(C8430=1,F8430-H8430,F8430),Assumptions!$C$13,MAX(0,($B$5-P8429)/$B$6))</f>
        <v>0</v>
      </c>
      <c r="L8430" s="0" t="n">
        <f aca="false">IF(C8430=1,0,MIN(F8430-K8430,Assumptions!$C$15,MAX(0,$B$10-O8429-M8430)))</f>
        <v>0</v>
      </c>
      <c r="M8430" s="0" t="n">
        <f aca="false">'Profiles 8760'!H8419</f>
        <v>11600</v>
      </c>
      <c r="N8430" s="0" t="n">
        <f aca="false">J8430+L8430</f>
        <v>0</v>
      </c>
      <c r="O8430" s="0" t="n">
        <f aca="false">O8429+N8430</f>
        <v>759808</v>
      </c>
      <c r="P8430" s="0" t="n">
        <f aca="false">MIN($B$5,P8429+K8430*$B$6-I8430)</f>
        <v>510.81</v>
      </c>
      <c r="Q8430" s="0" t="n">
        <f aca="false">MAX(0,F8430-H8430-K8430-L8430)</f>
        <v>136.3616746</v>
      </c>
    </row>
    <row r="8431" customFormat="false" ht="15" hidden="false" customHeight="false" outlineLevel="0" collapsed="false">
      <c r="A8431" s="0" t="n">
        <f aca="false">'Profiles 8760'!A8420</f>
        <v>8418</v>
      </c>
      <c r="B8431" s="0" t="n">
        <f aca="false">'Profiles 8760'!B8420</f>
        <v>12</v>
      </c>
      <c r="C8431" s="0" t="n">
        <f aca="false">'Profiles 8760'!E8420</f>
        <v>0</v>
      </c>
      <c r="D8431" s="0" t="n">
        <f aca="false">'Profiles 8760'!F8420</f>
        <v>0.048306</v>
      </c>
      <c r="E8431" s="0" t="n">
        <f aca="false">'Profiles 8760'!G8420</f>
        <v>0.729484</v>
      </c>
      <c r="F8431" s="0" t="n">
        <f aca="false">D8431*Assumptions!$C$11*$B$7+E8431*Assumptions!$C$12*$B$8</f>
        <v>43.7866684</v>
      </c>
      <c r="G8431" s="0" t="n">
        <f aca="false">C8431*Assumptions!$C$15</f>
        <v>0</v>
      </c>
      <c r="H8431" s="0" t="n">
        <f aca="false">MIN(F8431,G8431)</f>
        <v>0</v>
      </c>
      <c r="I8431" s="0" t="n">
        <f aca="false">IF(C8431=1,MIN(G8431-H8431,Assumptions!$C$13,P8430),0)</f>
        <v>0</v>
      </c>
      <c r="J8431" s="0" t="n">
        <f aca="false">H8431+I8431</f>
        <v>0</v>
      </c>
      <c r="K8431" s="0" t="n">
        <f aca="false">MIN(IF(C8431=1,F8431-H8431,F8431),Assumptions!$C$13,MAX(0,($B$5-P8430)/$B$6))</f>
        <v>0</v>
      </c>
      <c r="L8431" s="0" t="n">
        <f aca="false">IF(C8431=1,0,MIN(F8431-K8431,Assumptions!$C$15,MAX(0,$B$10-O8430-M8431)))</f>
        <v>0</v>
      </c>
      <c r="M8431" s="0" t="n">
        <f aca="false">'Profiles 8760'!H8420</f>
        <v>11600</v>
      </c>
      <c r="N8431" s="0" t="n">
        <f aca="false">J8431+L8431</f>
        <v>0</v>
      </c>
      <c r="O8431" s="0" t="n">
        <f aca="false">O8430+N8431</f>
        <v>759808</v>
      </c>
      <c r="P8431" s="0" t="n">
        <f aca="false">MIN($B$5,P8430+K8431*$B$6-I8431)</f>
        <v>510.81</v>
      </c>
      <c r="Q8431" s="0" t="n">
        <f aca="false">MAX(0,F8431-H8431-K8431-L8431)</f>
        <v>43.7866684</v>
      </c>
    </row>
    <row r="8432" customFormat="false" ht="15" hidden="false" customHeight="false" outlineLevel="0" collapsed="false">
      <c r="A8432" s="0" t="n">
        <f aca="false">'Profiles 8760'!A8421</f>
        <v>8419</v>
      </c>
      <c r="B8432" s="0" t="n">
        <f aca="false">'Profiles 8760'!B8421</f>
        <v>12</v>
      </c>
      <c r="C8432" s="0" t="n">
        <f aca="false">'Profiles 8760'!E8421</f>
        <v>0</v>
      </c>
      <c r="D8432" s="0" t="n">
        <f aca="false">'Profiles 8760'!F8421</f>
        <v>0</v>
      </c>
      <c r="E8432" s="0" t="n">
        <f aca="false">'Profiles 8760'!G8421</f>
        <v>0.704855</v>
      </c>
      <c r="F8432" s="0" t="n">
        <f aca="false">D8432*Assumptions!$C$11*$B$7+E8432*Assumptions!$C$12*$B$8</f>
        <v>28.8285695</v>
      </c>
      <c r="G8432" s="0" t="n">
        <f aca="false">C8432*Assumptions!$C$15</f>
        <v>0</v>
      </c>
      <c r="H8432" s="0" t="n">
        <f aca="false">MIN(F8432,G8432)</f>
        <v>0</v>
      </c>
      <c r="I8432" s="0" t="n">
        <f aca="false">IF(C8432=1,MIN(G8432-H8432,Assumptions!$C$13,P8431),0)</f>
        <v>0</v>
      </c>
      <c r="J8432" s="0" t="n">
        <f aca="false">H8432+I8432</f>
        <v>0</v>
      </c>
      <c r="K8432" s="0" t="n">
        <f aca="false">MIN(IF(C8432=1,F8432-H8432,F8432),Assumptions!$C$13,MAX(0,($B$5-P8431)/$B$6))</f>
        <v>0</v>
      </c>
      <c r="L8432" s="0" t="n">
        <f aca="false">IF(C8432=1,0,MIN(F8432-K8432,Assumptions!$C$15,MAX(0,$B$10-O8431-M8432)))</f>
        <v>0</v>
      </c>
      <c r="M8432" s="0" t="n">
        <f aca="false">'Profiles 8760'!H8421</f>
        <v>11600</v>
      </c>
      <c r="N8432" s="0" t="n">
        <f aca="false">J8432+L8432</f>
        <v>0</v>
      </c>
      <c r="O8432" s="0" t="n">
        <f aca="false">O8431+N8432</f>
        <v>759808</v>
      </c>
      <c r="P8432" s="0" t="n">
        <f aca="false">MIN($B$5,P8431+K8432*$B$6-I8432)</f>
        <v>510.81</v>
      </c>
      <c r="Q8432" s="0" t="n">
        <f aca="false">MAX(0,F8432-H8432-K8432-L8432)</f>
        <v>28.8285695</v>
      </c>
    </row>
    <row r="8433" customFormat="false" ht="15" hidden="false" customHeight="false" outlineLevel="0" collapsed="false">
      <c r="A8433" s="0" t="n">
        <f aca="false">'Profiles 8760'!A8422</f>
        <v>8420</v>
      </c>
      <c r="B8433" s="0" t="n">
        <f aca="false">'Profiles 8760'!B8422</f>
        <v>12</v>
      </c>
      <c r="C8433" s="0" t="n">
        <f aca="false">'Profiles 8760'!E8422</f>
        <v>1</v>
      </c>
      <c r="D8433" s="0" t="n">
        <f aca="false">'Profiles 8760'!F8422</f>
        <v>0</v>
      </c>
      <c r="E8433" s="0" t="n">
        <f aca="false">'Profiles 8760'!G8422</f>
        <v>0.955582</v>
      </c>
      <c r="F8433" s="0" t="n">
        <f aca="false">D8433*Assumptions!$C$11*$B$7+E8433*Assumptions!$C$12*$B$8</f>
        <v>39.0833038</v>
      </c>
      <c r="G8433" s="0" t="n">
        <f aca="false">C8433*Assumptions!$C$15</f>
        <v>200</v>
      </c>
      <c r="H8433" s="0" t="n">
        <f aca="false">MIN(F8433,G8433)</f>
        <v>39.0833038</v>
      </c>
      <c r="I8433" s="0" t="n">
        <f aca="false">IF(C8433=1,MIN(G8433-H8433,Assumptions!$C$13,P8432),0)</f>
        <v>160.9166962</v>
      </c>
      <c r="J8433" s="0" t="n">
        <f aca="false">H8433+I8433</f>
        <v>200</v>
      </c>
      <c r="K8433" s="0" t="n">
        <f aca="false">MIN(IF(C8433=1,F8433-H8433,F8433),Assumptions!$C$13,MAX(0,($B$5-P8432)/$B$6))</f>
        <v>0</v>
      </c>
      <c r="L8433" s="0" t="n">
        <f aca="false">IF(C8433=1,0,MIN(F8433-K8433,Assumptions!$C$15,MAX(0,$B$10-O8432-M8433)))</f>
        <v>0</v>
      </c>
      <c r="M8433" s="0" t="n">
        <f aca="false">'Profiles 8760'!H8422</f>
        <v>11400</v>
      </c>
      <c r="N8433" s="0" t="n">
        <f aca="false">J8433+L8433</f>
        <v>200</v>
      </c>
      <c r="O8433" s="0" t="n">
        <f aca="false">O8432+N8433</f>
        <v>760008</v>
      </c>
      <c r="P8433" s="0" t="n">
        <f aca="false">MIN($B$5,P8432+K8433*$B$6-I8433)</f>
        <v>349.8933038</v>
      </c>
      <c r="Q8433" s="0" t="n">
        <f aca="false">MAX(0,F8433-H8433-K8433-L8433)</f>
        <v>0</v>
      </c>
    </row>
    <row r="8434" customFormat="false" ht="15" hidden="false" customHeight="false" outlineLevel="0" collapsed="false">
      <c r="A8434" s="0" t="n">
        <f aca="false">'Profiles 8760'!A8423</f>
        <v>8421</v>
      </c>
      <c r="B8434" s="0" t="n">
        <f aca="false">'Profiles 8760'!B8423</f>
        <v>12</v>
      </c>
      <c r="C8434" s="0" t="n">
        <f aca="false">'Profiles 8760'!E8423</f>
        <v>1</v>
      </c>
      <c r="D8434" s="0" t="n">
        <f aca="false">'Profiles 8760'!F8423</f>
        <v>0</v>
      </c>
      <c r="E8434" s="0" t="n">
        <f aca="false">'Profiles 8760'!G8423</f>
        <v>1</v>
      </c>
      <c r="F8434" s="0" t="n">
        <f aca="false">D8434*Assumptions!$C$11*$B$7+E8434*Assumptions!$C$12*$B$8</f>
        <v>40.9</v>
      </c>
      <c r="G8434" s="0" t="n">
        <f aca="false">C8434*Assumptions!$C$15</f>
        <v>200</v>
      </c>
      <c r="H8434" s="0" t="n">
        <f aca="false">MIN(F8434,G8434)</f>
        <v>40.9</v>
      </c>
      <c r="I8434" s="0" t="n">
        <f aca="false">IF(C8434=1,MIN(G8434-H8434,Assumptions!$C$13,P8433),0)</f>
        <v>159.1</v>
      </c>
      <c r="J8434" s="0" t="n">
        <f aca="false">H8434+I8434</f>
        <v>200</v>
      </c>
      <c r="K8434" s="0" t="n">
        <f aca="false">MIN(IF(C8434=1,F8434-H8434,F8434),Assumptions!$C$13,MAX(0,($B$5-P8433)/$B$6))</f>
        <v>0</v>
      </c>
      <c r="L8434" s="0" t="n">
        <f aca="false">IF(C8434=1,0,MIN(F8434-K8434,Assumptions!$C$15,MAX(0,$B$10-O8433-M8434)))</f>
        <v>0</v>
      </c>
      <c r="M8434" s="0" t="n">
        <f aca="false">'Profiles 8760'!H8423</f>
        <v>11200</v>
      </c>
      <c r="N8434" s="0" t="n">
        <f aca="false">J8434+L8434</f>
        <v>200</v>
      </c>
      <c r="O8434" s="0" t="n">
        <f aca="false">O8433+N8434</f>
        <v>760208</v>
      </c>
      <c r="P8434" s="0" t="n">
        <f aca="false">MIN($B$5,P8433+K8434*$B$6-I8434)</f>
        <v>190.7933038</v>
      </c>
      <c r="Q8434" s="0" t="n">
        <f aca="false">MAX(0,F8434-H8434-K8434-L8434)</f>
        <v>0</v>
      </c>
    </row>
    <row r="8435" customFormat="false" ht="15" hidden="false" customHeight="false" outlineLevel="0" collapsed="false">
      <c r="A8435" s="0" t="n">
        <f aca="false">'Profiles 8760'!A8424</f>
        <v>8422</v>
      </c>
      <c r="B8435" s="0" t="n">
        <f aca="false">'Profiles 8760'!B8424</f>
        <v>12</v>
      </c>
      <c r="C8435" s="0" t="n">
        <f aca="false">'Profiles 8760'!E8424</f>
        <v>0</v>
      </c>
      <c r="D8435" s="0" t="n">
        <f aca="false">'Profiles 8760'!F8424</f>
        <v>0</v>
      </c>
      <c r="E8435" s="0" t="n">
        <f aca="false">'Profiles 8760'!G8424</f>
        <v>1</v>
      </c>
      <c r="F8435" s="0" t="n">
        <f aca="false">D8435*Assumptions!$C$11*$B$7+E8435*Assumptions!$C$12*$B$8</f>
        <v>40.9</v>
      </c>
      <c r="G8435" s="0" t="n">
        <f aca="false">C8435*Assumptions!$C$15</f>
        <v>0</v>
      </c>
      <c r="H8435" s="0" t="n">
        <f aca="false">MIN(F8435,G8435)</f>
        <v>0</v>
      </c>
      <c r="I8435" s="0" t="n">
        <f aca="false">IF(C8435=1,MIN(G8435-H8435,Assumptions!$C$13,P8434),0)</f>
        <v>0</v>
      </c>
      <c r="J8435" s="0" t="n">
        <f aca="false">H8435+I8435</f>
        <v>0</v>
      </c>
      <c r="K8435" s="0" t="n">
        <f aca="false">MIN(IF(C8435=1,F8435-H8435,F8435),Assumptions!$C$13,MAX(0,($B$5-P8434)/$B$6))</f>
        <v>40.9</v>
      </c>
      <c r="L8435" s="0" t="n">
        <f aca="false">IF(C8435=1,0,MIN(F8435-K8435,Assumptions!$C$15,MAX(0,$B$10-O8434-M8435)))</f>
        <v>0</v>
      </c>
      <c r="M8435" s="0" t="n">
        <f aca="false">'Profiles 8760'!H8424</f>
        <v>11200</v>
      </c>
      <c r="N8435" s="0" t="n">
        <f aca="false">J8435+L8435</f>
        <v>0</v>
      </c>
      <c r="O8435" s="0" t="n">
        <f aca="false">O8434+N8435</f>
        <v>760208</v>
      </c>
      <c r="P8435" s="0" t="n">
        <f aca="false">MIN($B$5,P8434+K8435*$B$6-I8435)</f>
        <v>226.2454238</v>
      </c>
      <c r="Q8435" s="0" t="n">
        <f aca="false">MAX(0,F8435-H8435-K8435-L8435)</f>
        <v>0</v>
      </c>
    </row>
    <row r="8436" customFormat="false" ht="15" hidden="false" customHeight="false" outlineLevel="0" collapsed="false">
      <c r="A8436" s="0" t="n">
        <f aca="false">'Profiles 8760'!A8425</f>
        <v>8423</v>
      </c>
      <c r="B8436" s="0" t="n">
        <f aca="false">'Profiles 8760'!B8425</f>
        <v>12</v>
      </c>
      <c r="C8436" s="0" t="n">
        <f aca="false">'Profiles 8760'!E8425</f>
        <v>0</v>
      </c>
      <c r="D8436" s="0" t="n">
        <f aca="false">'Profiles 8760'!F8425</f>
        <v>0</v>
      </c>
      <c r="E8436" s="0" t="n">
        <f aca="false">'Profiles 8760'!G8425</f>
        <v>0.684623</v>
      </c>
      <c r="F8436" s="0" t="n">
        <f aca="false">D8436*Assumptions!$C$11*$B$7+E8436*Assumptions!$C$12*$B$8</f>
        <v>28.0010807</v>
      </c>
      <c r="G8436" s="0" t="n">
        <f aca="false">C8436*Assumptions!$C$15</f>
        <v>0</v>
      </c>
      <c r="H8436" s="0" t="n">
        <f aca="false">MIN(F8436,G8436)</f>
        <v>0</v>
      </c>
      <c r="I8436" s="0" t="n">
        <f aca="false">IF(C8436=1,MIN(G8436-H8436,Assumptions!$C$13,P8435),0)</f>
        <v>0</v>
      </c>
      <c r="J8436" s="0" t="n">
        <f aca="false">H8436+I8436</f>
        <v>0</v>
      </c>
      <c r="K8436" s="0" t="n">
        <f aca="false">MIN(IF(C8436=1,F8436-H8436,F8436),Assumptions!$C$13,MAX(0,($B$5-P8435)/$B$6))</f>
        <v>28.0010807</v>
      </c>
      <c r="L8436" s="0" t="n">
        <f aca="false">IF(C8436=1,0,MIN(F8436-K8436,Assumptions!$C$15,MAX(0,$B$10-O8435-M8436)))</f>
        <v>0</v>
      </c>
      <c r="M8436" s="0" t="n">
        <f aca="false">'Profiles 8760'!H8425</f>
        <v>11200</v>
      </c>
      <c r="N8436" s="0" t="n">
        <f aca="false">J8436+L8436</f>
        <v>0</v>
      </c>
      <c r="O8436" s="0" t="n">
        <f aca="false">O8435+N8436</f>
        <v>760208</v>
      </c>
      <c r="P8436" s="0" t="n">
        <f aca="false">MIN($B$5,P8435+K8436*$B$6-I8436)</f>
        <v>250.51676055076</v>
      </c>
      <c r="Q8436" s="0" t="n">
        <f aca="false">MAX(0,F8436-H8436-K8436-L8436)</f>
        <v>0</v>
      </c>
    </row>
    <row r="8437" customFormat="false" ht="15" hidden="false" customHeight="false" outlineLevel="0" collapsed="false">
      <c r="A8437" s="0" t="n">
        <f aca="false">'Profiles 8760'!A8426</f>
        <v>8424</v>
      </c>
      <c r="B8437" s="0" t="n">
        <f aca="false">'Profiles 8760'!B8426</f>
        <v>12</v>
      </c>
      <c r="C8437" s="0" t="n">
        <f aca="false">'Profiles 8760'!E8426</f>
        <v>0</v>
      </c>
      <c r="D8437" s="0" t="n">
        <f aca="false">'Profiles 8760'!F8426</f>
        <v>0</v>
      </c>
      <c r="E8437" s="0" t="n">
        <f aca="false">'Profiles 8760'!G8426</f>
        <v>0.881901</v>
      </c>
      <c r="F8437" s="0" t="n">
        <f aca="false">D8437*Assumptions!$C$11*$B$7+E8437*Assumptions!$C$12*$B$8</f>
        <v>36.0697509</v>
      </c>
      <c r="G8437" s="0" t="n">
        <f aca="false">C8437*Assumptions!$C$15</f>
        <v>0</v>
      </c>
      <c r="H8437" s="0" t="n">
        <f aca="false">MIN(F8437,G8437)</f>
        <v>0</v>
      </c>
      <c r="I8437" s="0" t="n">
        <f aca="false">IF(C8437=1,MIN(G8437-H8437,Assumptions!$C$13,P8436),0)</f>
        <v>0</v>
      </c>
      <c r="J8437" s="0" t="n">
        <f aca="false">H8437+I8437</f>
        <v>0</v>
      </c>
      <c r="K8437" s="0" t="n">
        <f aca="false">MIN(IF(C8437=1,F8437-H8437,F8437),Assumptions!$C$13,MAX(0,($B$5-P8436)/$B$6))</f>
        <v>36.0697509</v>
      </c>
      <c r="L8437" s="0" t="n">
        <f aca="false">IF(C8437=1,0,MIN(F8437-K8437,Assumptions!$C$15,MAX(0,$B$10-O8436-M8437)))</f>
        <v>0</v>
      </c>
      <c r="M8437" s="0" t="n">
        <f aca="false">'Profiles 8760'!H8426</f>
        <v>11200</v>
      </c>
      <c r="N8437" s="0" t="n">
        <f aca="false">J8437+L8437</f>
        <v>0</v>
      </c>
      <c r="O8437" s="0" t="n">
        <f aca="false">O8436+N8437</f>
        <v>760208</v>
      </c>
      <c r="P8437" s="0" t="n">
        <f aca="false">MIN($B$5,P8436+K8437*$B$6-I8437)</f>
        <v>281.78202063088</v>
      </c>
      <c r="Q8437" s="0" t="n">
        <f aca="false">MAX(0,F8437-H8437-K8437-L8437)</f>
        <v>0</v>
      </c>
    </row>
    <row r="8438" customFormat="false" ht="15" hidden="false" customHeight="false" outlineLevel="0" collapsed="false">
      <c r="A8438" s="0" t="n">
        <f aca="false">'Profiles 8760'!A8427</f>
        <v>8425</v>
      </c>
      <c r="B8438" s="0" t="n">
        <f aca="false">'Profiles 8760'!B8427</f>
        <v>12</v>
      </c>
      <c r="C8438" s="0" t="n">
        <f aca="false">'Profiles 8760'!E8427</f>
        <v>0</v>
      </c>
      <c r="D8438" s="0" t="n">
        <f aca="false">'Profiles 8760'!F8427</f>
        <v>0</v>
      </c>
      <c r="E8438" s="0" t="n">
        <f aca="false">'Profiles 8760'!G8427</f>
        <v>0.658827</v>
      </c>
      <c r="F8438" s="0" t="n">
        <f aca="false">D8438*Assumptions!$C$11*$B$7+E8438*Assumptions!$C$12*$B$8</f>
        <v>26.9460243</v>
      </c>
      <c r="G8438" s="0" t="n">
        <f aca="false">C8438*Assumptions!$C$15</f>
        <v>0</v>
      </c>
      <c r="H8438" s="0" t="n">
        <f aca="false">MIN(F8438,G8438)</f>
        <v>0</v>
      </c>
      <c r="I8438" s="0" t="n">
        <f aca="false">IF(C8438=1,MIN(G8438-H8438,Assumptions!$C$13,P8437),0)</f>
        <v>0</v>
      </c>
      <c r="J8438" s="0" t="n">
        <f aca="false">H8438+I8438</f>
        <v>0</v>
      </c>
      <c r="K8438" s="0" t="n">
        <f aca="false">MIN(IF(C8438=1,F8438-H8438,F8438),Assumptions!$C$13,MAX(0,($B$5-P8437)/$B$6))</f>
        <v>26.9460243</v>
      </c>
      <c r="L8438" s="0" t="n">
        <f aca="false">IF(C8438=1,0,MIN(F8438-K8438,Assumptions!$C$15,MAX(0,$B$10-O8437-M8438)))</f>
        <v>0</v>
      </c>
      <c r="M8438" s="0" t="n">
        <f aca="false">'Profiles 8760'!H8427</f>
        <v>11200</v>
      </c>
      <c r="N8438" s="0" t="n">
        <f aca="false">J8438+L8438</f>
        <v>0</v>
      </c>
      <c r="O8438" s="0" t="n">
        <f aca="false">O8437+N8438</f>
        <v>760208</v>
      </c>
      <c r="P8438" s="0" t="n">
        <f aca="false">MIN($B$5,P8437+K8438*$B$6-I8438)</f>
        <v>305.13883449412</v>
      </c>
      <c r="Q8438" s="0" t="n">
        <f aca="false">MAX(0,F8438-H8438-K8438-L8438)</f>
        <v>0</v>
      </c>
    </row>
    <row r="8439" customFormat="false" ht="15" hidden="false" customHeight="false" outlineLevel="0" collapsed="false">
      <c r="A8439" s="0" t="n">
        <f aca="false">'Profiles 8760'!A8428</f>
        <v>8426</v>
      </c>
      <c r="B8439" s="0" t="n">
        <f aca="false">'Profiles 8760'!B8428</f>
        <v>12</v>
      </c>
      <c r="C8439" s="0" t="n">
        <f aca="false">'Profiles 8760'!E8428</f>
        <v>0</v>
      </c>
      <c r="D8439" s="0" t="n">
        <f aca="false">'Profiles 8760'!F8428</f>
        <v>0</v>
      </c>
      <c r="E8439" s="0" t="n">
        <f aca="false">'Profiles 8760'!G8428</f>
        <v>0.614236</v>
      </c>
      <c r="F8439" s="0" t="n">
        <f aca="false">D8439*Assumptions!$C$11*$B$7+E8439*Assumptions!$C$12*$B$8</f>
        <v>25.1222524</v>
      </c>
      <c r="G8439" s="0" t="n">
        <f aca="false">C8439*Assumptions!$C$15</f>
        <v>0</v>
      </c>
      <c r="H8439" s="0" t="n">
        <f aca="false">MIN(F8439,G8439)</f>
        <v>0</v>
      </c>
      <c r="I8439" s="0" t="n">
        <f aca="false">IF(C8439=1,MIN(G8439-H8439,Assumptions!$C$13,P8438),0)</f>
        <v>0</v>
      </c>
      <c r="J8439" s="0" t="n">
        <f aca="false">H8439+I8439</f>
        <v>0</v>
      </c>
      <c r="K8439" s="0" t="n">
        <f aca="false">MIN(IF(C8439=1,F8439-H8439,F8439),Assumptions!$C$13,MAX(0,($B$5-P8438)/$B$6))</f>
        <v>25.1222524</v>
      </c>
      <c r="L8439" s="0" t="n">
        <f aca="false">IF(C8439=1,0,MIN(F8439-K8439,Assumptions!$C$15,MAX(0,$B$10-O8438-M8439)))</f>
        <v>0</v>
      </c>
      <c r="M8439" s="0" t="n">
        <f aca="false">'Profiles 8760'!H8428</f>
        <v>11200</v>
      </c>
      <c r="N8439" s="0" t="n">
        <f aca="false">J8439+L8439</f>
        <v>0</v>
      </c>
      <c r="O8439" s="0" t="n">
        <f aca="false">O8438+N8439</f>
        <v>760208</v>
      </c>
      <c r="P8439" s="0" t="n">
        <f aca="false">MIN($B$5,P8438+K8439*$B$6-I8439)</f>
        <v>326.91480287444</v>
      </c>
      <c r="Q8439" s="0" t="n">
        <f aca="false">MAX(0,F8439-H8439-K8439-L8439)</f>
        <v>0</v>
      </c>
    </row>
    <row r="8440" customFormat="false" ht="15" hidden="false" customHeight="false" outlineLevel="0" collapsed="false">
      <c r="A8440" s="0" t="n">
        <f aca="false">'Profiles 8760'!A8429</f>
        <v>8427</v>
      </c>
      <c r="B8440" s="0" t="n">
        <f aca="false">'Profiles 8760'!B8429</f>
        <v>12</v>
      </c>
      <c r="C8440" s="0" t="n">
        <f aca="false">'Profiles 8760'!E8429</f>
        <v>0</v>
      </c>
      <c r="D8440" s="0" t="n">
        <f aca="false">'Profiles 8760'!F8429</f>
        <v>0</v>
      </c>
      <c r="E8440" s="0" t="n">
        <f aca="false">'Profiles 8760'!G8429</f>
        <v>0.298593</v>
      </c>
      <c r="F8440" s="0" t="n">
        <f aca="false">D8440*Assumptions!$C$11*$B$7+E8440*Assumptions!$C$12*$B$8</f>
        <v>12.2124537</v>
      </c>
      <c r="G8440" s="0" t="n">
        <f aca="false">C8440*Assumptions!$C$15</f>
        <v>0</v>
      </c>
      <c r="H8440" s="0" t="n">
        <f aca="false">MIN(F8440,G8440)</f>
        <v>0</v>
      </c>
      <c r="I8440" s="0" t="n">
        <f aca="false">IF(C8440=1,MIN(G8440-H8440,Assumptions!$C$13,P8439),0)</f>
        <v>0</v>
      </c>
      <c r="J8440" s="0" t="n">
        <f aca="false">H8440+I8440</f>
        <v>0</v>
      </c>
      <c r="K8440" s="0" t="n">
        <f aca="false">MIN(IF(C8440=1,F8440-H8440,F8440),Assumptions!$C$13,MAX(0,($B$5-P8439)/$B$6))</f>
        <v>12.2124537</v>
      </c>
      <c r="L8440" s="0" t="n">
        <f aca="false">IF(C8440=1,0,MIN(F8440-K8440,Assumptions!$C$15,MAX(0,$B$10-O8439-M8440)))</f>
        <v>0</v>
      </c>
      <c r="M8440" s="0" t="n">
        <f aca="false">'Profiles 8760'!H8429</f>
        <v>11200</v>
      </c>
      <c r="N8440" s="0" t="n">
        <f aca="false">J8440+L8440</f>
        <v>0</v>
      </c>
      <c r="O8440" s="0" t="n">
        <f aca="false">O8439+N8440</f>
        <v>760208</v>
      </c>
      <c r="P8440" s="0" t="n">
        <f aca="false">MIN($B$5,P8439+K8440*$B$6-I8440)</f>
        <v>337.5005577416</v>
      </c>
      <c r="Q8440" s="0" t="n">
        <f aca="false">MAX(0,F8440-H8440-K8440-L8440)</f>
        <v>0</v>
      </c>
    </row>
    <row r="8441" customFormat="false" ht="15" hidden="false" customHeight="false" outlineLevel="0" collapsed="false">
      <c r="A8441" s="0" t="n">
        <f aca="false">'Profiles 8760'!A8430</f>
        <v>8428</v>
      </c>
      <c r="B8441" s="0" t="n">
        <f aca="false">'Profiles 8760'!B8430</f>
        <v>12</v>
      </c>
      <c r="C8441" s="0" t="n">
        <f aca="false">'Profiles 8760'!E8430</f>
        <v>0</v>
      </c>
      <c r="D8441" s="0" t="n">
        <f aca="false">'Profiles 8760'!F8430</f>
        <v>0</v>
      </c>
      <c r="E8441" s="0" t="n">
        <f aca="false">'Profiles 8760'!G8430</f>
        <v>0.557199</v>
      </c>
      <c r="F8441" s="0" t="n">
        <f aca="false">D8441*Assumptions!$C$11*$B$7+E8441*Assumptions!$C$12*$B$8</f>
        <v>22.7894391</v>
      </c>
      <c r="G8441" s="0" t="n">
        <f aca="false">C8441*Assumptions!$C$15</f>
        <v>0</v>
      </c>
      <c r="H8441" s="0" t="n">
        <f aca="false">MIN(F8441,G8441)</f>
        <v>0</v>
      </c>
      <c r="I8441" s="0" t="n">
        <f aca="false">IF(C8441=1,MIN(G8441-H8441,Assumptions!$C$13,P8440),0)</f>
        <v>0</v>
      </c>
      <c r="J8441" s="0" t="n">
        <f aca="false">H8441+I8441</f>
        <v>0</v>
      </c>
      <c r="K8441" s="0" t="n">
        <f aca="false">MIN(IF(C8441=1,F8441-H8441,F8441),Assumptions!$C$13,MAX(0,($B$5-P8440)/$B$6))</f>
        <v>22.7894391</v>
      </c>
      <c r="L8441" s="0" t="n">
        <f aca="false">IF(C8441=1,0,MIN(F8441-K8441,Assumptions!$C$15,MAX(0,$B$10-O8440-M8441)))</f>
        <v>0</v>
      </c>
      <c r="M8441" s="0" t="n">
        <f aca="false">'Profiles 8760'!H8430</f>
        <v>11200</v>
      </c>
      <c r="N8441" s="0" t="n">
        <f aca="false">J8441+L8441</f>
        <v>0</v>
      </c>
      <c r="O8441" s="0" t="n">
        <f aca="false">O8440+N8441</f>
        <v>760208</v>
      </c>
      <c r="P8441" s="0" t="n">
        <f aca="false">MIN($B$5,P8440+K8441*$B$6-I8441)</f>
        <v>357.25444355348</v>
      </c>
      <c r="Q8441" s="0" t="n">
        <f aca="false">MAX(0,F8441-H8441-K8441-L8441)</f>
        <v>0</v>
      </c>
    </row>
    <row r="8442" customFormat="false" ht="15" hidden="false" customHeight="false" outlineLevel="0" collapsed="false">
      <c r="A8442" s="0" t="n">
        <f aca="false">'Profiles 8760'!A8431</f>
        <v>8429</v>
      </c>
      <c r="B8442" s="0" t="n">
        <f aca="false">'Profiles 8760'!B8431</f>
        <v>12</v>
      </c>
      <c r="C8442" s="0" t="n">
        <f aca="false">'Profiles 8760'!E8431</f>
        <v>0</v>
      </c>
      <c r="D8442" s="0" t="n">
        <f aca="false">'Profiles 8760'!F8431</f>
        <v>0</v>
      </c>
      <c r="E8442" s="0" t="n">
        <f aca="false">'Profiles 8760'!G8431</f>
        <v>0.53127</v>
      </c>
      <c r="F8442" s="0" t="n">
        <f aca="false">D8442*Assumptions!$C$11*$B$7+E8442*Assumptions!$C$12*$B$8</f>
        <v>21.728943</v>
      </c>
      <c r="G8442" s="0" t="n">
        <f aca="false">C8442*Assumptions!$C$15</f>
        <v>0</v>
      </c>
      <c r="H8442" s="0" t="n">
        <f aca="false">MIN(F8442,G8442)</f>
        <v>0</v>
      </c>
      <c r="I8442" s="0" t="n">
        <f aca="false">IF(C8442=1,MIN(G8442-H8442,Assumptions!$C$13,P8441),0)</f>
        <v>0</v>
      </c>
      <c r="J8442" s="0" t="n">
        <f aca="false">H8442+I8442</f>
        <v>0</v>
      </c>
      <c r="K8442" s="0" t="n">
        <f aca="false">MIN(IF(C8442=1,F8442-H8442,F8442),Assumptions!$C$13,MAX(0,($B$5-P8441)/$B$6))</f>
        <v>21.728943</v>
      </c>
      <c r="L8442" s="0" t="n">
        <f aca="false">IF(C8442=1,0,MIN(F8442-K8442,Assumptions!$C$15,MAX(0,$B$10-O8441-M8442)))</f>
        <v>0</v>
      </c>
      <c r="M8442" s="0" t="n">
        <f aca="false">'Profiles 8760'!H8431</f>
        <v>11200</v>
      </c>
      <c r="N8442" s="0" t="n">
        <f aca="false">J8442+L8442</f>
        <v>0</v>
      </c>
      <c r="O8442" s="0" t="n">
        <f aca="false">O8441+N8442</f>
        <v>760208</v>
      </c>
      <c r="P8442" s="0" t="n">
        <f aca="false">MIN($B$5,P8441+K8442*$B$6-I8442)</f>
        <v>376.08909134588</v>
      </c>
      <c r="Q8442" s="0" t="n">
        <f aca="false">MAX(0,F8442-H8442-K8442-L8442)</f>
        <v>0</v>
      </c>
    </row>
    <row r="8443" customFormat="false" ht="15" hidden="false" customHeight="false" outlineLevel="0" collapsed="false">
      <c r="A8443" s="0" t="n">
        <f aca="false">'Profiles 8760'!A8432</f>
        <v>8430</v>
      </c>
      <c r="B8443" s="0" t="n">
        <f aca="false">'Profiles 8760'!B8432</f>
        <v>12</v>
      </c>
      <c r="C8443" s="0" t="n">
        <f aca="false">'Profiles 8760'!E8432</f>
        <v>0</v>
      </c>
      <c r="D8443" s="0" t="n">
        <f aca="false">'Profiles 8760'!F8432</f>
        <v>0</v>
      </c>
      <c r="E8443" s="0" t="n">
        <f aca="false">'Profiles 8760'!G8432</f>
        <v>0.228588</v>
      </c>
      <c r="F8443" s="0" t="n">
        <f aca="false">D8443*Assumptions!$C$11*$B$7+E8443*Assumptions!$C$12*$B$8</f>
        <v>9.3492492</v>
      </c>
      <c r="G8443" s="0" t="n">
        <f aca="false">C8443*Assumptions!$C$15</f>
        <v>0</v>
      </c>
      <c r="H8443" s="0" t="n">
        <f aca="false">MIN(F8443,G8443)</f>
        <v>0</v>
      </c>
      <c r="I8443" s="0" t="n">
        <f aca="false">IF(C8443=1,MIN(G8443-H8443,Assumptions!$C$13,P8442),0)</f>
        <v>0</v>
      </c>
      <c r="J8443" s="0" t="n">
        <f aca="false">H8443+I8443</f>
        <v>0</v>
      </c>
      <c r="K8443" s="0" t="n">
        <f aca="false">MIN(IF(C8443=1,F8443-H8443,F8443),Assumptions!$C$13,MAX(0,($B$5-P8442)/$B$6))</f>
        <v>9.3492492</v>
      </c>
      <c r="L8443" s="0" t="n">
        <f aca="false">IF(C8443=1,0,MIN(F8443-K8443,Assumptions!$C$15,MAX(0,$B$10-O8442-M8443)))</f>
        <v>0</v>
      </c>
      <c r="M8443" s="0" t="n">
        <f aca="false">'Profiles 8760'!H8432</f>
        <v>11200</v>
      </c>
      <c r="N8443" s="0" t="n">
        <f aca="false">J8443+L8443</f>
        <v>0</v>
      </c>
      <c r="O8443" s="0" t="n">
        <f aca="false">O8442+N8443</f>
        <v>760208</v>
      </c>
      <c r="P8443" s="0" t="n">
        <f aca="false">MIN($B$5,P8442+K8443*$B$6-I8443)</f>
        <v>384.19302055244</v>
      </c>
      <c r="Q8443" s="0" t="n">
        <f aca="false">MAX(0,F8443-H8443-K8443-L8443)</f>
        <v>0</v>
      </c>
    </row>
    <row r="8444" customFormat="false" ht="15" hidden="false" customHeight="false" outlineLevel="0" collapsed="false">
      <c r="A8444" s="0" t="n">
        <f aca="false">'Profiles 8760'!A8433</f>
        <v>8431</v>
      </c>
      <c r="B8444" s="0" t="n">
        <f aca="false">'Profiles 8760'!B8433</f>
        <v>12</v>
      </c>
      <c r="C8444" s="0" t="n">
        <f aca="false">'Profiles 8760'!E8433</f>
        <v>0</v>
      </c>
      <c r="D8444" s="0" t="n">
        <f aca="false">'Profiles 8760'!F8433</f>
        <v>0</v>
      </c>
      <c r="E8444" s="0" t="n">
        <f aca="false">'Profiles 8760'!G8433</f>
        <v>0.25724</v>
      </c>
      <c r="F8444" s="0" t="n">
        <f aca="false">D8444*Assumptions!$C$11*$B$7+E8444*Assumptions!$C$12*$B$8</f>
        <v>10.521116</v>
      </c>
      <c r="G8444" s="0" t="n">
        <f aca="false">C8444*Assumptions!$C$15</f>
        <v>0</v>
      </c>
      <c r="H8444" s="0" t="n">
        <f aca="false">MIN(F8444,G8444)</f>
        <v>0</v>
      </c>
      <c r="I8444" s="0" t="n">
        <f aca="false">IF(C8444=1,MIN(G8444-H8444,Assumptions!$C$13,P8443),0)</f>
        <v>0</v>
      </c>
      <c r="J8444" s="0" t="n">
        <f aca="false">H8444+I8444</f>
        <v>0</v>
      </c>
      <c r="K8444" s="0" t="n">
        <f aca="false">MIN(IF(C8444=1,F8444-H8444,F8444),Assumptions!$C$13,MAX(0,($B$5-P8443)/$B$6))</f>
        <v>10.521116</v>
      </c>
      <c r="L8444" s="0" t="n">
        <f aca="false">IF(C8444=1,0,MIN(F8444-K8444,Assumptions!$C$15,MAX(0,$B$10-O8443-M8444)))</f>
        <v>0</v>
      </c>
      <c r="M8444" s="0" t="n">
        <f aca="false">'Profiles 8760'!H8433</f>
        <v>11200</v>
      </c>
      <c r="N8444" s="0" t="n">
        <f aca="false">J8444+L8444</f>
        <v>0</v>
      </c>
      <c r="O8444" s="0" t="n">
        <f aca="false">O8443+N8444</f>
        <v>760208</v>
      </c>
      <c r="P8444" s="0" t="n">
        <f aca="false">MIN($B$5,P8443+K8444*$B$6-I8444)</f>
        <v>393.31272390124</v>
      </c>
      <c r="Q8444" s="0" t="n">
        <f aca="false">MAX(0,F8444-H8444-K8444-L8444)</f>
        <v>0</v>
      </c>
    </row>
    <row r="8445" customFormat="false" ht="15" hidden="false" customHeight="false" outlineLevel="0" collapsed="false">
      <c r="A8445" s="0" t="n">
        <f aca="false">'Profiles 8760'!A8434</f>
        <v>8432</v>
      </c>
      <c r="B8445" s="0" t="n">
        <f aca="false">'Profiles 8760'!B8434</f>
        <v>12</v>
      </c>
      <c r="C8445" s="0" t="n">
        <f aca="false">'Profiles 8760'!E8434</f>
        <v>1</v>
      </c>
      <c r="D8445" s="0" t="n">
        <f aca="false">'Profiles 8760'!F8434</f>
        <v>0.047079</v>
      </c>
      <c r="E8445" s="0" t="n">
        <f aca="false">'Profiles 8760'!G8434</f>
        <v>0.350671</v>
      </c>
      <c r="F8445" s="0" t="n">
        <f aca="false">D8445*Assumptions!$C$11*$B$7+E8445*Assumptions!$C$12*$B$8</f>
        <v>27.9388591</v>
      </c>
      <c r="G8445" s="0" t="n">
        <f aca="false">C8445*Assumptions!$C$15</f>
        <v>200</v>
      </c>
      <c r="H8445" s="0" t="n">
        <f aca="false">MIN(F8445,G8445)</f>
        <v>27.9388591</v>
      </c>
      <c r="I8445" s="0" t="n">
        <f aca="false">IF(C8445=1,MIN(G8445-H8445,Assumptions!$C$13,P8444),0)</f>
        <v>172.0611409</v>
      </c>
      <c r="J8445" s="0" t="n">
        <f aca="false">H8445+I8445</f>
        <v>200</v>
      </c>
      <c r="K8445" s="0" t="n">
        <f aca="false">MIN(IF(C8445=1,F8445-H8445,F8445),Assumptions!$C$13,MAX(0,($B$5-P8444)/$B$6))</f>
        <v>0</v>
      </c>
      <c r="L8445" s="0" t="n">
        <f aca="false">IF(C8445=1,0,MIN(F8445-K8445,Assumptions!$C$15,MAX(0,$B$10-O8444-M8445)))</f>
        <v>0</v>
      </c>
      <c r="M8445" s="0" t="n">
        <f aca="false">'Profiles 8760'!H8434</f>
        <v>11000</v>
      </c>
      <c r="N8445" s="0" t="n">
        <f aca="false">J8445+L8445</f>
        <v>200</v>
      </c>
      <c r="O8445" s="0" t="n">
        <f aca="false">O8444+N8445</f>
        <v>760408</v>
      </c>
      <c r="P8445" s="0" t="n">
        <f aca="false">MIN($B$5,P8444+K8445*$B$6-I8445)</f>
        <v>221.25158300124</v>
      </c>
      <c r="Q8445" s="0" t="n">
        <f aca="false">MAX(0,F8445-H8445-K8445-L8445)</f>
        <v>0</v>
      </c>
    </row>
    <row r="8446" customFormat="false" ht="15" hidden="false" customHeight="false" outlineLevel="0" collapsed="false">
      <c r="A8446" s="0" t="n">
        <f aca="false">'Profiles 8760'!A8435</f>
        <v>8433</v>
      </c>
      <c r="B8446" s="0" t="n">
        <f aca="false">'Profiles 8760'!B8435</f>
        <v>12</v>
      </c>
      <c r="C8446" s="0" t="n">
        <f aca="false">'Profiles 8760'!E8435</f>
        <v>1</v>
      </c>
      <c r="D8446" s="0" t="n">
        <f aca="false">'Profiles 8760'!F8435</f>
        <v>0.330168</v>
      </c>
      <c r="E8446" s="0" t="n">
        <f aca="false">'Profiles 8760'!G8435</f>
        <v>0.388441</v>
      </c>
      <c r="F8446" s="0" t="n">
        <f aca="false">D8446*Assumptions!$C$11*$B$7+E8446*Assumptions!$C$12*$B$8</f>
        <v>111.2397553</v>
      </c>
      <c r="G8446" s="0" t="n">
        <f aca="false">C8446*Assumptions!$C$15</f>
        <v>200</v>
      </c>
      <c r="H8446" s="0" t="n">
        <f aca="false">MIN(F8446,G8446)</f>
        <v>111.2397553</v>
      </c>
      <c r="I8446" s="0" t="n">
        <f aca="false">IF(C8446=1,MIN(G8446-H8446,Assumptions!$C$13,P8445),0)</f>
        <v>88.7602447</v>
      </c>
      <c r="J8446" s="0" t="n">
        <f aca="false">H8446+I8446</f>
        <v>200</v>
      </c>
      <c r="K8446" s="0" t="n">
        <f aca="false">MIN(IF(C8446=1,F8446-H8446,F8446),Assumptions!$C$13,MAX(0,($B$5-P8445)/$B$6))</f>
        <v>0</v>
      </c>
      <c r="L8446" s="0" t="n">
        <f aca="false">IF(C8446=1,0,MIN(F8446-K8446,Assumptions!$C$15,MAX(0,$B$10-O8445-M8446)))</f>
        <v>0</v>
      </c>
      <c r="M8446" s="0" t="n">
        <f aca="false">'Profiles 8760'!H8435</f>
        <v>10800</v>
      </c>
      <c r="N8446" s="0" t="n">
        <f aca="false">J8446+L8446</f>
        <v>200</v>
      </c>
      <c r="O8446" s="0" t="n">
        <f aca="false">O8445+N8446</f>
        <v>760608</v>
      </c>
      <c r="P8446" s="0" t="n">
        <f aca="false">MIN($B$5,P8445+K8446*$B$6-I8446)</f>
        <v>132.49133830124</v>
      </c>
      <c r="Q8446" s="0" t="n">
        <f aca="false">MAX(0,F8446-H8446-K8446-L8446)</f>
        <v>0</v>
      </c>
    </row>
    <row r="8447" customFormat="false" ht="15" hidden="false" customHeight="false" outlineLevel="0" collapsed="false">
      <c r="A8447" s="0" t="n">
        <f aca="false">'Profiles 8760'!A8436</f>
        <v>8434</v>
      </c>
      <c r="B8447" s="0" t="n">
        <f aca="false">'Profiles 8760'!B8436</f>
        <v>12</v>
      </c>
      <c r="C8447" s="0" t="n">
        <f aca="false">'Profiles 8760'!E8436</f>
        <v>0</v>
      </c>
      <c r="D8447" s="0" t="n">
        <f aca="false">'Profiles 8760'!F8436</f>
        <v>0.663272</v>
      </c>
      <c r="E8447" s="0" t="n">
        <f aca="false">'Profiles 8760'!G8436</f>
        <v>0.251568</v>
      </c>
      <c r="F8447" s="0" t="n">
        <f aca="false">D8447*Assumptions!$C$11*$B$7+E8447*Assumptions!$C$12*$B$8</f>
        <v>201.8420848</v>
      </c>
      <c r="G8447" s="0" t="n">
        <f aca="false">C8447*Assumptions!$C$15</f>
        <v>0</v>
      </c>
      <c r="H8447" s="0" t="n">
        <f aca="false">MIN(F8447,G8447)</f>
        <v>0</v>
      </c>
      <c r="I8447" s="0" t="n">
        <f aca="false">IF(C8447=1,MIN(G8447-H8447,Assumptions!$C$13,P8446),0)</f>
        <v>0</v>
      </c>
      <c r="J8447" s="0" t="n">
        <f aca="false">H8447+I8447</f>
        <v>0</v>
      </c>
      <c r="K8447" s="0" t="n">
        <f aca="false">MIN(IF(C8447=1,F8447-H8447,F8447),Assumptions!$C$13,MAX(0,($B$5-P8446)/$B$6))</f>
        <v>180</v>
      </c>
      <c r="L8447" s="0" t="n">
        <f aca="false">IF(C8447=1,0,MIN(F8447-K8447,Assumptions!$C$15,MAX(0,$B$10-O8446-M8447)))</f>
        <v>0</v>
      </c>
      <c r="M8447" s="0" t="n">
        <f aca="false">'Profiles 8760'!H8436</f>
        <v>10800</v>
      </c>
      <c r="N8447" s="0" t="n">
        <f aca="false">J8447+L8447</f>
        <v>0</v>
      </c>
      <c r="O8447" s="0" t="n">
        <f aca="false">O8446+N8447</f>
        <v>760608</v>
      </c>
      <c r="P8447" s="0" t="n">
        <f aca="false">MIN($B$5,P8446+K8447*$B$6-I8447)</f>
        <v>288.51533830124</v>
      </c>
      <c r="Q8447" s="0" t="n">
        <f aca="false">MAX(0,F8447-H8447-K8447-L8447)</f>
        <v>21.8420848</v>
      </c>
    </row>
    <row r="8448" customFormat="false" ht="15" hidden="false" customHeight="false" outlineLevel="0" collapsed="false">
      <c r="A8448" s="0" t="n">
        <f aca="false">'Profiles 8760'!A8437</f>
        <v>8435</v>
      </c>
      <c r="B8448" s="0" t="n">
        <f aca="false">'Profiles 8760'!B8437</f>
        <v>12</v>
      </c>
      <c r="C8448" s="0" t="n">
        <f aca="false">'Profiles 8760'!E8437</f>
        <v>0</v>
      </c>
      <c r="D8448" s="0" t="n">
        <f aca="false">'Profiles 8760'!F8437</f>
        <v>0.961248</v>
      </c>
      <c r="E8448" s="0" t="n">
        <f aca="false">'Profiles 8760'!G8437</f>
        <v>0.221785</v>
      </c>
      <c r="F8448" s="0" t="n">
        <f aca="false">D8448*Assumptions!$C$11*$B$7+E8448*Assumptions!$C$12*$B$8</f>
        <v>286.6794289</v>
      </c>
      <c r="G8448" s="0" t="n">
        <f aca="false">C8448*Assumptions!$C$15</f>
        <v>0</v>
      </c>
      <c r="H8448" s="0" t="n">
        <f aca="false">MIN(F8448,G8448)</f>
        <v>0</v>
      </c>
      <c r="I8448" s="0" t="n">
        <f aca="false">IF(C8448=1,MIN(G8448-H8448,Assumptions!$C$13,P8447),0)</f>
        <v>0</v>
      </c>
      <c r="J8448" s="0" t="n">
        <f aca="false">H8448+I8448</f>
        <v>0</v>
      </c>
      <c r="K8448" s="0" t="n">
        <f aca="false">MIN(IF(C8448=1,F8448-H8448,F8448),Assumptions!$C$13,MAX(0,($B$5-P8447)/$B$6))</f>
        <v>180</v>
      </c>
      <c r="L8448" s="0" t="n">
        <f aca="false">IF(C8448=1,0,MIN(F8448-K8448,Assumptions!$C$15,MAX(0,$B$10-O8447-M8448)))</f>
        <v>0</v>
      </c>
      <c r="M8448" s="0" t="n">
        <f aca="false">'Profiles 8760'!H8437</f>
        <v>10800</v>
      </c>
      <c r="N8448" s="0" t="n">
        <f aca="false">J8448+L8448</f>
        <v>0</v>
      </c>
      <c r="O8448" s="0" t="n">
        <f aca="false">O8447+N8448</f>
        <v>760608</v>
      </c>
      <c r="P8448" s="0" t="n">
        <f aca="false">MIN($B$5,P8447+K8448*$B$6-I8448)</f>
        <v>444.53933830124</v>
      </c>
      <c r="Q8448" s="0" t="n">
        <f aca="false">MAX(0,F8448-H8448-K8448-L8448)</f>
        <v>106.6794289</v>
      </c>
    </row>
    <row r="8449" customFormat="false" ht="15" hidden="false" customHeight="false" outlineLevel="0" collapsed="false">
      <c r="A8449" s="0" t="n">
        <f aca="false">'Profiles 8760'!A8438</f>
        <v>8436</v>
      </c>
      <c r="B8449" s="0" t="n">
        <f aca="false">'Profiles 8760'!B8438</f>
        <v>12</v>
      </c>
      <c r="C8449" s="0" t="n">
        <f aca="false">'Profiles 8760'!E8438</f>
        <v>0</v>
      </c>
      <c r="D8449" s="0" t="n">
        <f aca="false">'Profiles 8760'!F8438</f>
        <v>1</v>
      </c>
      <c r="E8449" s="0" t="n">
        <f aca="false">'Profiles 8760'!G8438</f>
        <v>0.217431</v>
      </c>
      <c r="F8449" s="0" t="n">
        <f aca="false">D8449*Assumptions!$C$11*$B$7+E8449*Assumptions!$C$12*$B$8</f>
        <v>297.6929279</v>
      </c>
      <c r="G8449" s="0" t="n">
        <f aca="false">C8449*Assumptions!$C$15</f>
        <v>0</v>
      </c>
      <c r="H8449" s="0" t="n">
        <f aca="false">MIN(F8449,G8449)</f>
        <v>0</v>
      </c>
      <c r="I8449" s="0" t="n">
        <f aca="false">IF(C8449=1,MIN(G8449-H8449,Assumptions!$C$13,P8448),0)</f>
        <v>0</v>
      </c>
      <c r="J8449" s="0" t="n">
        <f aca="false">H8449+I8449</f>
        <v>0</v>
      </c>
      <c r="K8449" s="0" t="n">
        <f aca="false">MIN(IF(C8449=1,F8449-H8449,F8449),Assumptions!$C$13,MAX(0,($B$5-P8448)/$B$6))</f>
        <v>76.4543859007383</v>
      </c>
      <c r="L8449" s="0" t="n">
        <f aca="false">IF(C8449=1,0,MIN(F8449-K8449,Assumptions!$C$15,MAX(0,$B$10-O8448-M8449)))</f>
        <v>0</v>
      </c>
      <c r="M8449" s="0" t="n">
        <f aca="false">'Profiles 8760'!H8438</f>
        <v>10800</v>
      </c>
      <c r="N8449" s="0" t="n">
        <f aca="false">J8449+L8449</f>
        <v>0</v>
      </c>
      <c r="O8449" s="0" t="n">
        <f aca="false">O8448+N8449</f>
        <v>760608</v>
      </c>
      <c r="P8449" s="0" t="n">
        <f aca="false">MIN($B$5,P8448+K8449*$B$6-I8449)</f>
        <v>510.81</v>
      </c>
      <c r="Q8449" s="0" t="n">
        <f aca="false">MAX(0,F8449-H8449-K8449-L8449)</f>
        <v>221.238541999262</v>
      </c>
    </row>
    <row r="8450" customFormat="false" ht="15" hidden="false" customHeight="false" outlineLevel="0" collapsed="false">
      <c r="A8450" s="0" t="n">
        <f aca="false">'Profiles 8760'!A8439</f>
        <v>8437</v>
      </c>
      <c r="B8450" s="0" t="n">
        <f aca="false">'Profiles 8760'!B8439</f>
        <v>12</v>
      </c>
      <c r="C8450" s="0" t="n">
        <f aca="false">'Profiles 8760'!E8439</f>
        <v>0</v>
      </c>
      <c r="D8450" s="0" t="n">
        <f aca="false">'Profiles 8760'!F8439</f>
        <v>1</v>
      </c>
      <c r="E8450" s="0" t="n">
        <f aca="false">'Profiles 8760'!G8439</f>
        <v>0.222245</v>
      </c>
      <c r="F8450" s="0" t="n">
        <f aca="false">D8450*Assumptions!$C$11*$B$7+E8450*Assumptions!$C$12*$B$8</f>
        <v>297.8898205</v>
      </c>
      <c r="G8450" s="0" t="n">
        <f aca="false">C8450*Assumptions!$C$15</f>
        <v>0</v>
      </c>
      <c r="H8450" s="0" t="n">
        <f aca="false">MIN(F8450,G8450)</f>
        <v>0</v>
      </c>
      <c r="I8450" s="0" t="n">
        <f aca="false">IF(C8450=1,MIN(G8450-H8450,Assumptions!$C$13,P8449),0)</f>
        <v>0</v>
      </c>
      <c r="J8450" s="0" t="n">
        <f aca="false">H8450+I8450</f>
        <v>0</v>
      </c>
      <c r="K8450" s="0" t="n">
        <f aca="false">MIN(IF(C8450=1,F8450-H8450,F8450),Assumptions!$C$13,MAX(0,($B$5-P8449)/$B$6))</f>
        <v>0</v>
      </c>
      <c r="L8450" s="0" t="n">
        <f aca="false">IF(C8450=1,0,MIN(F8450-K8450,Assumptions!$C$15,MAX(0,$B$10-O8449-M8450)))</f>
        <v>0</v>
      </c>
      <c r="M8450" s="0" t="n">
        <f aca="false">'Profiles 8760'!H8439</f>
        <v>10800</v>
      </c>
      <c r="N8450" s="0" t="n">
        <f aca="false">J8450+L8450</f>
        <v>0</v>
      </c>
      <c r="O8450" s="0" t="n">
        <f aca="false">O8449+N8450</f>
        <v>760608</v>
      </c>
      <c r="P8450" s="0" t="n">
        <f aca="false">MIN($B$5,P8449+K8450*$B$6-I8450)</f>
        <v>510.81</v>
      </c>
      <c r="Q8450" s="0" t="n">
        <f aca="false">MAX(0,F8450-H8450-K8450-L8450)</f>
        <v>297.8898205</v>
      </c>
    </row>
    <row r="8451" customFormat="false" ht="15" hidden="false" customHeight="false" outlineLevel="0" collapsed="false">
      <c r="A8451" s="0" t="n">
        <f aca="false">'Profiles 8760'!A8440</f>
        <v>8438</v>
      </c>
      <c r="B8451" s="0" t="n">
        <f aca="false">'Profiles 8760'!B8440</f>
        <v>12</v>
      </c>
      <c r="C8451" s="0" t="n">
        <f aca="false">'Profiles 8760'!E8440</f>
        <v>0</v>
      </c>
      <c r="D8451" s="0" t="n">
        <f aca="false">'Profiles 8760'!F8440</f>
        <v>1</v>
      </c>
      <c r="E8451" s="0" t="n">
        <f aca="false">'Profiles 8760'!G8440</f>
        <v>0.239617</v>
      </c>
      <c r="F8451" s="0" t="n">
        <f aca="false">D8451*Assumptions!$C$11*$B$7+E8451*Assumptions!$C$12*$B$8</f>
        <v>298.6003353</v>
      </c>
      <c r="G8451" s="0" t="n">
        <f aca="false">C8451*Assumptions!$C$15</f>
        <v>0</v>
      </c>
      <c r="H8451" s="0" t="n">
        <f aca="false">MIN(F8451,G8451)</f>
        <v>0</v>
      </c>
      <c r="I8451" s="0" t="n">
        <f aca="false">IF(C8451=1,MIN(G8451-H8451,Assumptions!$C$13,P8450),0)</f>
        <v>0</v>
      </c>
      <c r="J8451" s="0" t="n">
        <f aca="false">H8451+I8451</f>
        <v>0</v>
      </c>
      <c r="K8451" s="0" t="n">
        <f aca="false">MIN(IF(C8451=1,F8451-H8451,F8451),Assumptions!$C$13,MAX(0,($B$5-P8450)/$B$6))</f>
        <v>0</v>
      </c>
      <c r="L8451" s="0" t="n">
        <f aca="false">IF(C8451=1,0,MIN(F8451-K8451,Assumptions!$C$15,MAX(0,$B$10-O8450-M8451)))</f>
        <v>0</v>
      </c>
      <c r="M8451" s="0" t="n">
        <f aca="false">'Profiles 8760'!H8440</f>
        <v>10800</v>
      </c>
      <c r="N8451" s="0" t="n">
        <f aca="false">J8451+L8451</f>
        <v>0</v>
      </c>
      <c r="O8451" s="0" t="n">
        <f aca="false">O8450+N8451</f>
        <v>760608</v>
      </c>
      <c r="P8451" s="0" t="n">
        <f aca="false">MIN($B$5,P8450+K8451*$B$6-I8451)</f>
        <v>510.81</v>
      </c>
      <c r="Q8451" s="0" t="n">
        <f aca="false">MAX(0,F8451-H8451-K8451-L8451)</f>
        <v>298.6003353</v>
      </c>
    </row>
    <row r="8452" customFormat="false" ht="15" hidden="false" customHeight="false" outlineLevel="0" collapsed="false">
      <c r="A8452" s="0" t="n">
        <f aca="false">'Profiles 8760'!A8441</f>
        <v>8439</v>
      </c>
      <c r="B8452" s="0" t="n">
        <f aca="false">'Profiles 8760'!B8441</f>
        <v>12</v>
      </c>
      <c r="C8452" s="0" t="n">
        <f aca="false">'Profiles 8760'!E8441</f>
        <v>0</v>
      </c>
      <c r="D8452" s="0" t="n">
        <f aca="false">'Profiles 8760'!F8441</f>
        <v>0.961248</v>
      </c>
      <c r="E8452" s="0" t="n">
        <f aca="false">'Profiles 8760'!G8441</f>
        <v>0.225495</v>
      </c>
      <c r="F8452" s="0" t="n">
        <f aca="false">D8452*Assumptions!$C$11*$B$7+E8452*Assumptions!$C$12*$B$8</f>
        <v>286.8311679</v>
      </c>
      <c r="G8452" s="0" t="n">
        <f aca="false">C8452*Assumptions!$C$15</f>
        <v>0</v>
      </c>
      <c r="H8452" s="0" t="n">
        <f aca="false">MIN(F8452,G8452)</f>
        <v>0</v>
      </c>
      <c r="I8452" s="0" t="n">
        <f aca="false">IF(C8452=1,MIN(G8452-H8452,Assumptions!$C$13,P8451),0)</f>
        <v>0</v>
      </c>
      <c r="J8452" s="0" t="n">
        <f aca="false">H8452+I8452</f>
        <v>0</v>
      </c>
      <c r="K8452" s="0" t="n">
        <f aca="false">MIN(IF(C8452=1,F8452-H8452,F8452),Assumptions!$C$13,MAX(0,($B$5-P8451)/$B$6))</f>
        <v>0</v>
      </c>
      <c r="L8452" s="0" t="n">
        <f aca="false">IF(C8452=1,0,MIN(F8452-K8452,Assumptions!$C$15,MAX(0,$B$10-O8451-M8452)))</f>
        <v>0</v>
      </c>
      <c r="M8452" s="0" t="n">
        <f aca="false">'Profiles 8760'!H8441</f>
        <v>10800</v>
      </c>
      <c r="N8452" s="0" t="n">
        <f aca="false">J8452+L8452</f>
        <v>0</v>
      </c>
      <c r="O8452" s="0" t="n">
        <f aca="false">O8451+N8452</f>
        <v>760608</v>
      </c>
      <c r="P8452" s="0" t="n">
        <f aca="false">MIN($B$5,P8451+K8452*$B$6-I8452)</f>
        <v>510.81</v>
      </c>
      <c r="Q8452" s="0" t="n">
        <f aca="false">MAX(0,F8452-H8452-K8452-L8452)</f>
        <v>286.8311679</v>
      </c>
    </row>
    <row r="8453" customFormat="false" ht="15" hidden="false" customHeight="false" outlineLevel="0" collapsed="false">
      <c r="A8453" s="0" t="n">
        <f aca="false">'Profiles 8760'!A8442</f>
        <v>8440</v>
      </c>
      <c r="B8453" s="0" t="n">
        <f aca="false">'Profiles 8760'!B8442</f>
        <v>12</v>
      </c>
      <c r="C8453" s="0" t="n">
        <f aca="false">'Profiles 8760'!E8442</f>
        <v>0</v>
      </c>
      <c r="D8453" s="0" t="n">
        <f aca="false">'Profiles 8760'!F8442</f>
        <v>0.663272</v>
      </c>
      <c r="E8453" s="0" t="n">
        <f aca="false">'Profiles 8760'!G8442</f>
        <v>0.269962</v>
      </c>
      <c r="F8453" s="0" t="n">
        <f aca="false">D8453*Assumptions!$C$11*$B$7+E8453*Assumptions!$C$12*$B$8</f>
        <v>202.5943994</v>
      </c>
      <c r="G8453" s="0" t="n">
        <f aca="false">C8453*Assumptions!$C$15</f>
        <v>0</v>
      </c>
      <c r="H8453" s="0" t="n">
        <f aca="false">MIN(F8453,G8453)</f>
        <v>0</v>
      </c>
      <c r="I8453" s="0" t="n">
        <f aca="false">IF(C8453=1,MIN(G8453-H8453,Assumptions!$C$13,P8452),0)</f>
        <v>0</v>
      </c>
      <c r="J8453" s="0" t="n">
        <f aca="false">H8453+I8453</f>
        <v>0</v>
      </c>
      <c r="K8453" s="0" t="n">
        <f aca="false">MIN(IF(C8453=1,F8453-H8453,F8453),Assumptions!$C$13,MAX(0,($B$5-P8452)/$B$6))</f>
        <v>0</v>
      </c>
      <c r="L8453" s="0" t="n">
        <f aca="false">IF(C8453=1,0,MIN(F8453-K8453,Assumptions!$C$15,MAX(0,$B$10-O8452-M8453)))</f>
        <v>0</v>
      </c>
      <c r="M8453" s="0" t="n">
        <f aca="false">'Profiles 8760'!H8442</f>
        <v>10800</v>
      </c>
      <c r="N8453" s="0" t="n">
        <f aca="false">J8453+L8453</f>
        <v>0</v>
      </c>
      <c r="O8453" s="0" t="n">
        <f aca="false">O8452+N8453</f>
        <v>760608</v>
      </c>
      <c r="P8453" s="0" t="n">
        <f aca="false">MIN($B$5,P8452+K8453*$B$6-I8453)</f>
        <v>510.81</v>
      </c>
      <c r="Q8453" s="0" t="n">
        <f aca="false">MAX(0,F8453-H8453-K8453-L8453)</f>
        <v>202.5943994</v>
      </c>
    </row>
    <row r="8454" customFormat="false" ht="15" hidden="false" customHeight="false" outlineLevel="0" collapsed="false">
      <c r="A8454" s="0" t="n">
        <f aca="false">'Profiles 8760'!A8443</f>
        <v>8441</v>
      </c>
      <c r="B8454" s="0" t="n">
        <f aca="false">'Profiles 8760'!B8443</f>
        <v>12</v>
      </c>
      <c r="C8454" s="0" t="n">
        <f aca="false">'Profiles 8760'!E8443</f>
        <v>0</v>
      </c>
      <c r="D8454" s="0" t="n">
        <f aca="false">'Profiles 8760'!F8443</f>
        <v>0.330168</v>
      </c>
      <c r="E8454" s="0" t="n">
        <f aca="false">'Profiles 8760'!G8443</f>
        <v>0.292174</v>
      </c>
      <c r="F8454" s="0" t="n">
        <f aca="false">D8454*Assumptions!$C$11*$B$7+E8454*Assumptions!$C$12*$B$8</f>
        <v>107.302435</v>
      </c>
      <c r="G8454" s="0" t="n">
        <f aca="false">C8454*Assumptions!$C$15</f>
        <v>0</v>
      </c>
      <c r="H8454" s="0" t="n">
        <f aca="false">MIN(F8454,G8454)</f>
        <v>0</v>
      </c>
      <c r="I8454" s="0" t="n">
        <f aca="false">IF(C8454=1,MIN(G8454-H8454,Assumptions!$C$13,P8453),0)</f>
        <v>0</v>
      </c>
      <c r="J8454" s="0" t="n">
        <f aca="false">H8454+I8454</f>
        <v>0</v>
      </c>
      <c r="K8454" s="0" t="n">
        <f aca="false">MIN(IF(C8454=1,F8454-H8454,F8454),Assumptions!$C$13,MAX(0,($B$5-P8453)/$B$6))</f>
        <v>0</v>
      </c>
      <c r="L8454" s="0" t="n">
        <f aca="false">IF(C8454=1,0,MIN(F8454-K8454,Assumptions!$C$15,MAX(0,$B$10-O8453-M8454)))</f>
        <v>0</v>
      </c>
      <c r="M8454" s="0" t="n">
        <f aca="false">'Profiles 8760'!H8443</f>
        <v>10800</v>
      </c>
      <c r="N8454" s="0" t="n">
        <f aca="false">J8454+L8454</f>
        <v>0</v>
      </c>
      <c r="O8454" s="0" t="n">
        <f aca="false">O8453+N8454</f>
        <v>760608</v>
      </c>
      <c r="P8454" s="0" t="n">
        <f aca="false">MIN($B$5,P8453+K8454*$B$6-I8454)</f>
        <v>510.81</v>
      </c>
      <c r="Q8454" s="0" t="n">
        <f aca="false">MAX(0,F8454-H8454-K8454-L8454)</f>
        <v>107.302435</v>
      </c>
    </row>
    <row r="8455" customFormat="false" ht="15" hidden="false" customHeight="false" outlineLevel="0" collapsed="false">
      <c r="A8455" s="0" t="n">
        <f aca="false">'Profiles 8760'!A8444</f>
        <v>8442</v>
      </c>
      <c r="B8455" s="0" t="n">
        <f aca="false">'Profiles 8760'!B8444</f>
        <v>12</v>
      </c>
      <c r="C8455" s="0" t="n">
        <f aca="false">'Profiles 8760'!E8444</f>
        <v>0</v>
      </c>
      <c r="D8455" s="0" t="n">
        <f aca="false">'Profiles 8760'!F8444</f>
        <v>0.047079</v>
      </c>
      <c r="E8455" s="0" t="n">
        <f aca="false">'Profiles 8760'!G8444</f>
        <v>0.343413</v>
      </c>
      <c r="F8455" s="0" t="n">
        <f aca="false">D8455*Assumptions!$C$11*$B$7+E8455*Assumptions!$C$12*$B$8</f>
        <v>27.6420069</v>
      </c>
      <c r="G8455" s="0" t="n">
        <f aca="false">C8455*Assumptions!$C$15</f>
        <v>0</v>
      </c>
      <c r="H8455" s="0" t="n">
        <f aca="false">MIN(F8455,G8455)</f>
        <v>0</v>
      </c>
      <c r="I8455" s="0" t="n">
        <f aca="false">IF(C8455=1,MIN(G8455-H8455,Assumptions!$C$13,P8454),0)</f>
        <v>0</v>
      </c>
      <c r="J8455" s="0" t="n">
        <f aca="false">H8455+I8455</f>
        <v>0</v>
      </c>
      <c r="K8455" s="0" t="n">
        <f aca="false">MIN(IF(C8455=1,F8455-H8455,F8455),Assumptions!$C$13,MAX(0,($B$5-P8454)/$B$6))</f>
        <v>0</v>
      </c>
      <c r="L8455" s="0" t="n">
        <f aca="false">IF(C8455=1,0,MIN(F8455-K8455,Assumptions!$C$15,MAX(0,$B$10-O8454-M8455)))</f>
        <v>0</v>
      </c>
      <c r="M8455" s="0" t="n">
        <f aca="false">'Profiles 8760'!H8444</f>
        <v>10800</v>
      </c>
      <c r="N8455" s="0" t="n">
        <f aca="false">J8455+L8455</f>
        <v>0</v>
      </c>
      <c r="O8455" s="0" t="n">
        <f aca="false">O8454+N8455</f>
        <v>760608</v>
      </c>
      <c r="P8455" s="0" t="n">
        <f aca="false">MIN($B$5,P8454+K8455*$B$6-I8455)</f>
        <v>510.81</v>
      </c>
      <c r="Q8455" s="0" t="n">
        <f aca="false">MAX(0,F8455-H8455-K8455-L8455)</f>
        <v>27.6420069</v>
      </c>
    </row>
    <row r="8456" customFormat="false" ht="15" hidden="false" customHeight="false" outlineLevel="0" collapsed="false">
      <c r="A8456" s="0" t="n">
        <f aca="false">'Profiles 8760'!A8445</f>
        <v>8443</v>
      </c>
      <c r="B8456" s="0" t="n">
        <f aca="false">'Profiles 8760'!B8445</f>
        <v>12</v>
      </c>
      <c r="C8456" s="0" t="n">
        <f aca="false">'Profiles 8760'!E8445</f>
        <v>0</v>
      </c>
      <c r="D8456" s="0" t="n">
        <f aca="false">'Profiles 8760'!F8445</f>
        <v>0</v>
      </c>
      <c r="E8456" s="0" t="n">
        <f aca="false">'Profiles 8760'!G8445</f>
        <v>0.324377</v>
      </c>
      <c r="F8456" s="0" t="n">
        <f aca="false">D8456*Assumptions!$C$11*$B$7+E8456*Assumptions!$C$12*$B$8</f>
        <v>13.2670193</v>
      </c>
      <c r="G8456" s="0" t="n">
        <f aca="false">C8456*Assumptions!$C$15</f>
        <v>0</v>
      </c>
      <c r="H8456" s="0" t="n">
        <f aca="false">MIN(F8456,G8456)</f>
        <v>0</v>
      </c>
      <c r="I8456" s="0" t="n">
        <f aca="false">IF(C8456=1,MIN(G8456-H8456,Assumptions!$C$13,P8455),0)</f>
        <v>0</v>
      </c>
      <c r="J8456" s="0" t="n">
        <f aca="false">H8456+I8456</f>
        <v>0</v>
      </c>
      <c r="K8456" s="0" t="n">
        <f aca="false">MIN(IF(C8456=1,F8456-H8456,F8456),Assumptions!$C$13,MAX(0,($B$5-P8455)/$B$6))</f>
        <v>0</v>
      </c>
      <c r="L8456" s="0" t="n">
        <f aca="false">IF(C8456=1,0,MIN(F8456-K8456,Assumptions!$C$15,MAX(0,$B$10-O8455-M8456)))</f>
        <v>0</v>
      </c>
      <c r="M8456" s="0" t="n">
        <f aca="false">'Profiles 8760'!H8445</f>
        <v>10800</v>
      </c>
      <c r="N8456" s="0" t="n">
        <f aca="false">J8456+L8456</f>
        <v>0</v>
      </c>
      <c r="O8456" s="0" t="n">
        <f aca="false">O8455+N8456</f>
        <v>760608</v>
      </c>
      <c r="P8456" s="0" t="n">
        <f aca="false">MIN($B$5,P8455+K8456*$B$6-I8456)</f>
        <v>510.81</v>
      </c>
      <c r="Q8456" s="0" t="n">
        <f aca="false">MAX(0,F8456-H8456-K8456-L8456)</f>
        <v>13.2670193</v>
      </c>
    </row>
    <row r="8457" customFormat="false" ht="15" hidden="false" customHeight="false" outlineLevel="0" collapsed="false">
      <c r="A8457" s="0" t="n">
        <f aca="false">'Profiles 8760'!A8446</f>
        <v>8444</v>
      </c>
      <c r="B8457" s="0" t="n">
        <f aca="false">'Profiles 8760'!B8446</f>
        <v>12</v>
      </c>
      <c r="C8457" s="0" t="n">
        <f aca="false">'Profiles 8760'!E8446</f>
        <v>1</v>
      </c>
      <c r="D8457" s="0" t="n">
        <f aca="false">'Profiles 8760'!F8446</f>
        <v>0</v>
      </c>
      <c r="E8457" s="0" t="n">
        <f aca="false">'Profiles 8760'!G8446</f>
        <v>0.494762</v>
      </c>
      <c r="F8457" s="0" t="n">
        <f aca="false">D8457*Assumptions!$C$11*$B$7+E8457*Assumptions!$C$12*$B$8</f>
        <v>20.2357658</v>
      </c>
      <c r="G8457" s="0" t="n">
        <f aca="false">C8457*Assumptions!$C$15</f>
        <v>200</v>
      </c>
      <c r="H8457" s="0" t="n">
        <f aca="false">MIN(F8457,G8457)</f>
        <v>20.2357658</v>
      </c>
      <c r="I8457" s="0" t="n">
        <f aca="false">IF(C8457=1,MIN(G8457-H8457,Assumptions!$C$13,P8456),0)</f>
        <v>179.7642342</v>
      </c>
      <c r="J8457" s="0" t="n">
        <f aca="false">H8457+I8457</f>
        <v>200</v>
      </c>
      <c r="K8457" s="0" t="n">
        <f aca="false">MIN(IF(C8457=1,F8457-H8457,F8457),Assumptions!$C$13,MAX(0,($B$5-P8456)/$B$6))</f>
        <v>0</v>
      </c>
      <c r="L8457" s="0" t="n">
        <f aca="false">IF(C8457=1,0,MIN(F8457-K8457,Assumptions!$C$15,MAX(0,$B$10-O8456-M8457)))</f>
        <v>0</v>
      </c>
      <c r="M8457" s="0" t="n">
        <f aca="false">'Profiles 8760'!H8446</f>
        <v>10600</v>
      </c>
      <c r="N8457" s="0" t="n">
        <f aca="false">J8457+L8457</f>
        <v>200</v>
      </c>
      <c r="O8457" s="0" t="n">
        <f aca="false">O8456+N8457</f>
        <v>760808</v>
      </c>
      <c r="P8457" s="0" t="n">
        <f aca="false">MIN($B$5,P8456+K8457*$B$6-I8457)</f>
        <v>331.0457658</v>
      </c>
      <c r="Q8457" s="0" t="n">
        <f aca="false">MAX(0,F8457-H8457-K8457-L8457)</f>
        <v>0</v>
      </c>
    </row>
    <row r="8458" customFormat="false" ht="15" hidden="false" customHeight="false" outlineLevel="0" collapsed="false">
      <c r="A8458" s="0" t="n">
        <f aca="false">'Profiles 8760'!A8447</f>
        <v>8445</v>
      </c>
      <c r="B8458" s="0" t="n">
        <f aca="false">'Profiles 8760'!B8447</f>
        <v>12</v>
      </c>
      <c r="C8458" s="0" t="n">
        <f aca="false">'Profiles 8760'!E8447</f>
        <v>1</v>
      </c>
      <c r="D8458" s="0" t="n">
        <f aca="false">'Profiles 8760'!F8447</f>
        <v>0</v>
      </c>
      <c r="E8458" s="0" t="n">
        <f aca="false">'Profiles 8760'!G8447</f>
        <v>0.71731</v>
      </c>
      <c r="F8458" s="0" t="n">
        <f aca="false">D8458*Assumptions!$C$11*$B$7+E8458*Assumptions!$C$12*$B$8</f>
        <v>29.337979</v>
      </c>
      <c r="G8458" s="0" t="n">
        <f aca="false">C8458*Assumptions!$C$15</f>
        <v>200</v>
      </c>
      <c r="H8458" s="0" t="n">
        <f aca="false">MIN(F8458,G8458)</f>
        <v>29.337979</v>
      </c>
      <c r="I8458" s="0" t="n">
        <f aca="false">IF(C8458=1,MIN(G8458-H8458,Assumptions!$C$13,P8457),0)</f>
        <v>170.662021</v>
      </c>
      <c r="J8458" s="0" t="n">
        <f aca="false">H8458+I8458</f>
        <v>200</v>
      </c>
      <c r="K8458" s="0" t="n">
        <f aca="false">MIN(IF(C8458=1,F8458-H8458,F8458),Assumptions!$C$13,MAX(0,($B$5-P8457)/$B$6))</f>
        <v>0</v>
      </c>
      <c r="L8458" s="0" t="n">
        <f aca="false">IF(C8458=1,0,MIN(F8458-K8458,Assumptions!$C$15,MAX(0,$B$10-O8457-M8458)))</f>
        <v>0</v>
      </c>
      <c r="M8458" s="0" t="n">
        <f aca="false">'Profiles 8760'!H8447</f>
        <v>10400</v>
      </c>
      <c r="N8458" s="0" t="n">
        <f aca="false">J8458+L8458</f>
        <v>200</v>
      </c>
      <c r="O8458" s="0" t="n">
        <f aca="false">O8457+N8458</f>
        <v>761008</v>
      </c>
      <c r="P8458" s="0" t="n">
        <f aca="false">MIN($B$5,P8457+K8458*$B$6-I8458)</f>
        <v>160.3837448</v>
      </c>
      <c r="Q8458" s="0" t="n">
        <f aca="false">MAX(0,F8458-H8458-K8458-L8458)</f>
        <v>0</v>
      </c>
    </row>
    <row r="8459" customFormat="false" ht="15" hidden="false" customHeight="false" outlineLevel="0" collapsed="false">
      <c r="A8459" s="0" t="n">
        <f aca="false">'Profiles 8760'!A8448</f>
        <v>8446</v>
      </c>
      <c r="B8459" s="0" t="n">
        <f aca="false">'Profiles 8760'!B8448</f>
        <v>12</v>
      </c>
      <c r="C8459" s="0" t="n">
        <f aca="false">'Profiles 8760'!E8448</f>
        <v>0</v>
      </c>
      <c r="D8459" s="0" t="n">
        <f aca="false">'Profiles 8760'!F8448</f>
        <v>0</v>
      </c>
      <c r="E8459" s="0" t="n">
        <f aca="false">'Profiles 8760'!G8448</f>
        <v>0.773258</v>
      </c>
      <c r="F8459" s="0" t="n">
        <f aca="false">D8459*Assumptions!$C$11*$B$7+E8459*Assumptions!$C$12*$B$8</f>
        <v>31.6262522</v>
      </c>
      <c r="G8459" s="0" t="n">
        <f aca="false">C8459*Assumptions!$C$15</f>
        <v>0</v>
      </c>
      <c r="H8459" s="0" t="n">
        <f aca="false">MIN(F8459,G8459)</f>
        <v>0</v>
      </c>
      <c r="I8459" s="0" t="n">
        <f aca="false">IF(C8459=1,MIN(G8459-H8459,Assumptions!$C$13,P8458),0)</f>
        <v>0</v>
      </c>
      <c r="J8459" s="0" t="n">
        <f aca="false">H8459+I8459</f>
        <v>0</v>
      </c>
      <c r="K8459" s="0" t="n">
        <f aca="false">MIN(IF(C8459=1,F8459-H8459,F8459),Assumptions!$C$13,MAX(0,($B$5-P8458)/$B$6))</f>
        <v>31.6262522</v>
      </c>
      <c r="L8459" s="0" t="n">
        <f aca="false">IF(C8459=1,0,MIN(F8459-K8459,Assumptions!$C$15,MAX(0,$B$10-O8458-M8459)))</f>
        <v>0</v>
      </c>
      <c r="M8459" s="0" t="n">
        <f aca="false">'Profiles 8760'!H8448</f>
        <v>10400</v>
      </c>
      <c r="N8459" s="0" t="n">
        <f aca="false">J8459+L8459</f>
        <v>0</v>
      </c>
      <c r="O8459" s="0" t="n">
        <f aca="false">O8458+N8459</f>
        <v>761008</v>
      </c>
      <c r="P8459" s="0" t="n">
        <f aca="false">MIN($B$5,P8458+K8459*$B$6-I8459)</f>
        <v>187.79738020696</v>
      </c>
      <c r="Q8459" s="0" t="n">
        <f aca="false">MAX(0,F8459-H8459-K8459-L8459)</f>
        <v>0</v>
      </c>
    </row>
    <row r="8460" customFormat="false" ht="15" hidden="false" customHeight="false" outlineLevel="0" collapsed="false">
      <c r="A8460" s="0" t="n">
        <f aca="false">'Profiles 8760'!A8449</f>
        <v>8447</v>
      </c>
      <c r="B8460" s="0" t="n">
        <f aca="false">'Profiles 8760'!B8449</f>
        <v>12</v>
      </c>
      <c r="C8460" s="0" t="n">
        <f aca="false">'Profiles 8760'!E8449</f>
        <v>0</v>
      </c>
      <c r="D8460" s="0" t="n">
        <f aca="false">'Profiles 8760'!F8449</f>
        <v>0</v>
      </c>
      <c r="E8460" s="0" t="n">
        <f aca="false">'Profiles 8760'!G8449</f>
        <v>0.933828</v>
      </c>
      <c r="F8460" s="0" t="n">
        <f aca="false">D8460*Assumptions!$C$11*$B$7+E8460*Assumptions!$C$12*$B$8</f>
        <v>38.1935652</v>
      </c>
      <c r="G8460" s="0" t="n">
        <f aca="false">C8460*Assumptions!$C$15</f>
        <v>0</v>
      </c>
      <c r="H8460" s="0" t="n">
        <f aca="false">MIN(F8460,G8460)</f>
        <v>0</v>
      </c>
      <c r="I8460" s="0" t="n">
        <f aca="false">IF(C8460=1,MIN(G8460-H8460,Assumptions!$C$13,P8459),0)</f>
        <v>0</v>
      </c>
      <c r="J8460" s="0" t="n">
        <f aca="false">H8460+I8460</f>
        <v>0</v>
      </c>
      <c r="K8460" s="0" t="n">
        <f aca="false">MIN(IF(C8460=1,F8460-H8460,F8460),Assumptions!$C$13,MAX(0,($B$5-P8459)/$B$6))</f>
        <v>38.1935652</v>
      </c>
      <c r="L8460" s="0" t="n">
        <f aca="false">IF(C8460=1,0,MIN(F8460-K8460,Assumptions!$C$15,MAX(0,$B$10-O8459-M8460)))</f>
        <v>0</v>
      </c>
      <c r="M8460" s="0" t="n">
        <f aca="false">'Profiles 8760'!H8449</f>
        <v>10400</v>
      </c>
      <c r="N8460" s="0" t="n">
        <f aca="false">J8460+L8460</f>
        <v>0</v>
      </c>
      <c r="O8460" s="0" t="n">
        <f aca="false">O8459+N8460</f>
        <v>761008</v>
      </c>
      <c r="P8460" s="0" t="n">
        <f aca="false">MIN($B$5,P8459+K8460*$B$6-I8460)</f>
        <v>220.90356252232</v>
      </c>
      <c r="Q8460" s="0" t="n">
        <f aca="false">MAX(0,F8460-H8460-K8460-L8460)</f>
        <v>0</v>
      </c>
    </row>
    <row r="8461" customFormat="false" ht="15" hidden="false" customHeight="false" outlineLevel="0" collapsed="false">
      <c r="A8461" s="0" t="n">
        <f aca="false">'Profiles 8760'!A8450</f>
        <v>8448</v>
      </c>
      <c r="B8461" s="0" t="n">
        <f aca="false">'Profiles 8760'!B8450</f>
        <v>12</v>
      </c>
      <c r="C8461" s="0" t="n">
        <f aca="false">'Profiles 8760'!E8450</f>
        <v>0</v>
      </c>
      <c r="D8461" s="0" t="n">
        <f aca="false">'Profiles 8760'!F8450</f>
        <v>0</v>
      </c>
      <c r="E8461" s="0" t="n">
        <f aca="false">'Profiles 8760'!G8450</f>
        <v>0.611463</v>
      </c>
      <c r="F8461" s="0" t="n">
        <f aca="false">D8461*Assumptions!$C$11*$B$7+E8461*Assumptions!$C$12*$B$8</f>
        <v>25.0088367</v>
      </c>
      <c r="G8461" s="0" t="n">
        <f aca="false">C8461*Assumptions!$C$15</f>
        <v>0</v>
      </c>
      <c r="H8461" s="0" t="n">
        <f aca="false">MIN(F8461,G8461)</f>
        <v>0</v>
      </c>
      <c r="I8461" s="0" t="n">
        <f aca="false">IF(C8461=1,MIN(G8461-H8461,Assumptions!$C$13,P8460),0)</f>
        <v>0</v>
      </c>
      <c r="J8461" s="0" t="n">
        <f aca="false">H8461+I8461</f>
        <v>0</v>
      </c>
      <c r="K8461" s="0" t="n">
        <f aca="false">MIN(IF(C8461=1,F8461-H8461,F8461),Assumptions!$C$13,MAX(0,($B$5-P8460)/$B$6))</f>
        <v>25.0088367</v>
      </c>
      <c r="L8461" s="0" t="n">
        <f aca="false">IF(C8461=1,0,MIN(F8461-K8461,Assumptions!$C$15,MAX(0,$B$10-O8460-M8461)))</f>
        <v>0</v>
      </c>
      <c r="M8461" s="0" t="n">
        <f aca="false">'Profiles 8760'!H8450</f>
        <v>10400</v>
      </c>
      <c r="N8461" s="0" t="n">
        <f aca="false">J8461+L8461</f>
        <v>0</v>
      </c>
      <c r="O8461" s="0" t="n">
        <f aca="false">O8460+N8461</f>
        <v>761008</v>
      </c>
      <c r="P8461" s="0" t="n">
        <f aca="false">MIN($B$5,P8460+K8461*$B$6-I8461)</f>
        <v>242.58122217388</v>
      </c>
      <c r="Q8461" s="0" t="n">
        <f aca="false">MAX(0,F8461-H8461-K8461-L8461)</f>
        <v>0</v>
      </c>
    </row>
    <row r="8462" customFormat="false" ht="15" hidden="false" customHeight="false" outlineLevel="0" collapsed="false">
      <c r="A8462" s="0" t="n">
        <f aca="false">'Profiles 8760'!A8451</f>
        <v>8449</v>
      </c>
      <c r="B8462" s="0" t="n">
        <f aca="false">'Profiles 8760'!B8451</f>
        <v>12</v>
      </c>
      <c r="C8462" s="0" t="n">
        <f aca="false">'Profiles 8760'!E8451</f>
        <v>0</v>
      </c>
      <c r="D8462" s="0" t="n">
        <f aca="false">'Profiles 8760'!F8451</f>
        <v>0</v>
      </c>
      <c r="E8462" s="0" t="n">
        <f aca="false">'Profiles 8760'!G8451</f>
        <v>0.803533</v>
      </c>
      <c r="F8462" s="0" t="n">
        <f aca="false">D8462*Assumptions!$C$11*$B$7+E8462*Assumptions!$C$12*$B$8</f>
        <v>32.8644997</v>
      </c>
      <c r="G8462" s="0" t="n">
        <f aca="false">C8462*Assumptions!$C$15</f>
        <v>0</v>
      </c>
      <c r="H8462" s="0" t="n">
        <f aca="false">MIN(F8462,G8462)</f>
        <v>0</v>
      </c>
      <c r="I8462" s="0" t="n">
        <f aca="false">IF(C8462=1,MIN(G8462-H8462,Assumptions!$C$13,P8461),0)</f>
        <v>0</v>
      </c>
      <c r="J8462" s="0" t="n">
        <f aca="false">H8462+I8462</f>
        <v>0</v>
      </c>
      <c r="K8462" s="0" t="n">
        <f aca="false">MIN(IF(C8462=1,F8462-H8462,F8462),Assumptions!$C$13,MAX(0,($B$5-P8461)/$B$6))</f>
        <v>32.8644997</v>
      </c>
      <c r="L8462" s="0" t="n">
        <f aca="false">IF(C8462=1,0,MIN(F8462-K8462,Assumptions!$C$15,MAX(0,$B$10-O8461-M8462)))</f>
        <v>0</v>
      </c>
      <c r="M8462" s="0" t="n">
        <f aca="false">'Profiles 8760'!H8451</f>
        <v>10400</v>
      </c>
      <c r="N8462" s="0" t="n">
        <f aca="false">J8462+L8462</f>
        <v>0</v>
      </c>
      <c r="O8462" s="0" t="n">
        <f aca="false">O8461+N8462</f>
        <v>761008</v>
      </c>
      <c r="P8462" s="0" t="n">
        <f aca="false">MIN($B$5,P8461+K8462*$B$6-I8462)</f>
        <v>271.06817051384</v>
      </c>
      <c r="Q8462" s="0" t="n">
        <f aca="false">MAX(0,F8462-H8462-K8462-L8462)</f>
        <v>0</v>
      </c>
    </row>
    <row r="8463" customFormat="false" ht="15" hidden="false" customHeight="false" outlineLevel="0" collapsed="false">
      <c r="A8463" s="0" t="n">
        <f aca="false">'Profiles 8760'!A8452</f>
        <v>8450</v>
      </c>
      <c r="B8463" s="0" t="n">
        <f aca="false">'Profiles 8760'!B8452</f>
        <v>12</v>
      </c>
      <c r="C8463" s="0" t="n">
        <f aca="false">'Profiles 8760'!E8452</f>
        <v>0</v>
      </c>
      <c r="D8463" s="0" t="n">
        <f aca="false">'Profiles 8760'!F8452</f>
        <v>0</v>
      </c>
      <c r="E8463" s="0" t="n">
        <f aca="false">'Profiles 8760'!G8452</f>
        <v>0.721582</v>
      </c>
      <c r="F8463" s="0" t="n">
        <f aca="false">D8463*Assumptions!$C$11*$B$7+E8463*Assumptions!$C$12*$B$8</f>
        <v>29.5127038</v>
      </c>
      <c r="G8463" s="0" t="n">
        <f aca="false">C8463*Assumptions!$C$15</f>
        <v>0</v>
      </c>
      <c r="H8463" s="0" t="n">
        <f aca="false">MIN(F8463,G8463)</f>
        <v>0</v>
      </c>
      <c r="I8463" s="0" t="n">
        <f aca="false">IF(C8463=1,MIN(G8463-H8463,Assumptions!$C$13,P8462),0)</f>
        <v>0</v>
      </c>
      <c r="J8463" s="0" t="n">
        <f aca="false">H8463+I8463</f>
        <v>0</v>
      </c>
      <c r="K8463" s="0" t="n">
        <f aca="false">MIN(IF(C8463=1,F8463-H8463,F8463),Assumptions!$C$13,MAX(0,($B$5-P8462)/$B$6))</f>
        <v>29.5127038</v>
      </c>
      <c r="L8463" s="0" t="n">
        <f aca="false">IF(C8463=1,0,MIN(F8463-K8463,Assumptions!$C$15,MAX(0,$B$10-O8462-M8463)))</f>
        <v>0</v>
      </c>
      <c r="M8463" s="0" t="n">
        <f aca="false">'Profiles 8760'!H8452</f>
        <v>10400</v>
      </c>
      <c r="N8463" s="0" t="n">
        <f aca="false">J8463+L8463</f>
        <v>0</v>
      </c>
      <c r="O8463" s="0" t="n">
        <f aca="false">O8462+N8463</f>
        <v>761008</v>
      </c>
      <c r="P8463" s="0" t="n">
        <f aca="false">MIN($B$5,P8462+K8463*$B$6-I8463)</f>
        <v>296.64978216768</v>
      </c>
      <c r="Q8463" s="0" t="n">
        <f aca="false">MAX(0,F8463-H8463-K8463-L8463)</f>
        <v>0</v>
      </c>
    </row>
    <row r="8464" customFormat="false" ht="15" hidden="false" customHeight="false" outlineLevel="0" collapsed="false">
      <c r="A8464" s="0" t="n">
        <f aca="false">'Profiles 8760'!A8453</f>
        <v>8451</v>
      </c>
      <c r="B8464" s="0" t="n">
        <f aca="false">'Profiles 8760'!B8453</f>
        <v>12</v>
      </c>
      <c r="C8464" s="0" t="n">
        <f aca="false">'Profiles 8760'!E8453</f>
        <v>0</v>
      </c>
      <c r="D8464" s="0" t="n">
        <f aca="false">'Profiles 8760'!F8453</f>
        <v>0</v>
      </c>
      <c r="E8464" s="0" t="n">
        <f aca="false">'Profiles 8760'!G8453</f>
        <v>0.453139</v>
      </c>
      <c r="F8464" s="0" t="n">
        <f aca="false">D8464*Assumptions!$C$11*$B$7+E8464*Assumptions!$C$12*$B$8</f>
        <v>18.5333851</v>
      </c>
      <c r="G8464" s="0" t="n">
        <f aca="false">C8464*Assumptions!$C$15</f>
        <v>0</v>
      </c>
      <c r="H8464" s="0" t="n">
        <f aca="false">MIN(F8464,G8464)</f>
        <v>0</v>
      </c>
      <c r="I8464" s="0" t="n">
        <f aca="false">IF(C8464=1,MIN(G8464-H8464,Assumptions!$C$13,P8463),0)</f>
        <v>0</v>
      </c>
      <c r="J8464" s="0" t="n">
        <f aca="false">H8464+I8464</f>
        <v>0</v>
      </c>
      <c r="K8464" s="0" t="n">
        <f aca="false">MIN(IF(C8464=1,F8464-H8464,F8464),Assumptions!$C$13,MAX(0,($B$5-P8463)/$B$6))</f>
        <v>18.5333851</v>
      </c>
      <c r="L8464" s="0" t="n">
        <f aca="false">IF(C8464=1,0,MIN(F8464-K8464,Assumptions!$C$15,MAX(0,$B$10-O8463-M8464)))</f>
        <v>0</v>
      </c>
      <c r="M8464" s="0" t="n">
        <f aca="false">'Profiles 8760'!H8453</f>
        <v>10400</v>
      </c>
      <c r="N8464" s="0" t="n">
        <f aca="false">J8464+L8464</f>
        <v>0</v>
      </c>
      <c r="O8464" s="0" t="n">
        <f aca="false">O8463+N8464</f>
        <v>761008</v>
      </c>
      <c r="P8464" s="0" t="n">
        <f aca="false">MIN($B$5,P8463+K8464*$B$6-I8464)</f>
        <v>312.71452037236</v>
      </c>
      <c r="Q8464" s="0" t="n">
        <f aca="false">MAX(0,F8464-H8464-K8464-L8464)</f>
        <v>0</v>
      </c>
    </row>
    <row r="8465" customFormat="false" ht="15" hidden="false" customHeight="false" outlineLevel="0" collapsed="false">
      <c r="A8465" s="0" t="n">
        <f aca="false">'Profiles 8760'!A8454</f>
        <v>8452</v>
      </c>
      <c r="B8465" s="0" t="n">
        <f aca="false">'Profiles 8760'!B8454</f>
        <v>12</v>
      </c>
      <c r="C8465" s="0" t="n">
        <f aca="false">'Profiles 8760'!E8454</f>
        <v>0</v>
      </c>
      <c r="D8465" s="0" t="n">
        <f aca="false">'Profiles 8760'!F8454</f>
        <v>0</v>
      </c>
      <c r="E8465" s="0" t="n">
        <f aca="false">'Profiles 8760'!G8454</f>
        <v>0.573944</v>
      </c>
      <c r="F8465" s="0" t="n">
        <f aca="false">D8465*Assumptions!$C$11*$B$7+E8465*Assumptions!$C$12*$B$8</f>
        <v>23.4743096</v>
      </c>
      <c r="G8465" s="0" t="n">
        <f aca="false">C8465*Assumptions!$C$15</f>
        <v>0</v>
      </c>
      <c r="H8465" s="0" t="n">
        <f aca="false">MIN(F8465,G8465)</f>
        <v>0</v>
      </c>
      <c r="I8465" s="0" t="n">
        <f aca="false">IF(C8465=1,MIN(G8465-H8465,Assumptions!$C$13,P8464),0)</f>
        <v>0</v>
      </c>
      <c r="J8465" s="0" t="n">
        <f aca="false">H8465+I8465</f>
        <v>0</v>
      </c>
      <c r="K8465" s="0" t="n">
        <f aca="false">MIN(IF(C8465=1,F8465-H8465,F8465),Assumptions!$C$13,MAX(0,($B$5-P8464)/$B$6))</f>
        <v>23.4743096</v>
      </c>
      <c r="L8465" s="0" t="n">
        <f aca="false">IF(C8465=1,0,MIN(F8465-K8465,Assumptions!$C$15,MAX(0,$B$10-O8464-M8465)))</f>
        <v>0</v>
      </c>
      <c r="M8465" s="0" t="n">
        <f aca="false">'Profiles 8760'!H8454</f>
        <v>10400</v>
      </c>
      <c r="N8465" s="0" t="n">
        <f aca="false">J8465+L8465</f>
        <v>0</v>
      </c>
      <c r="O8465" s="0" t="n">
        <f aca="false">O8464+N8465</f>
        <v>761008</v>
      </c>
      <c r="P8465" s="0" t="n">
        <f aca="false">MIN($B$5,P8464+K8465*$B$6-I8465)</f>
        <v>333.06205193364</v>
      </c>
      <c r="Q8465" s="0" t="n">
        <f aca="false">MAX(0,F8465-H8465-K8465-L8465)</f>
        <v>0</v>
      </c>
    </row>
    <row r="8466" customFormat="false" ht="15" hidden="false" customHeight="false" outlineLevel="0" collapsed="false">
      <c r="A8466" s="0" t="n">
        <f aca="false">'Profiles 8760'!A8455</f>
        <v>8453</v>
      </c>
      <c r="B8466" s="0" t="n">
        <f aca="false">'Profiles 8760'!B8455</f>
        <v>12</v>
      </c>
      <c r="C8466" s="0" t="n">
        <f aca="false">'Profiles 8760'!E8455</f>
        <v>0</v>
      </c>
      <c r="D8466" s="0" t="n">
        <f aca="false">'Profiles 8760'!F8455</f>
        <v>0</v>
      </c>
      <c r="E8466" s="0" t="n">
        <f aca="false">'Profiles 8760'!G8455</f>
        <v>0.412251</v>
      </c>
      <c r="F8466" s="0" t="n">
        <f aca="false">D8466*Assumptions!$C$11*$B$7+E8466*Assumptions!$C$12*$B$8</f>
        <v>16.8610659</v>
      </c>
      <c r="G8466" s="0" t="n">
        <f aca="false">C8466*Assumptions!$C$15</f>
        <v>0</v>
      </c>
      <c r="H8466" s="0" t="n">
        <f aca="false">MIN(F8466,G8466)</f>
        <v>0</v>
      </c>
      <c r="I8466" s="0" t="n">
        <f aca="false">IF(C8466=1,MIN(G8466-H8466,Assumptions!$C$13,P8465),0)</f>
        <v>0</v>
      </c>
      <c r="J8466" s="0" t="n">
        <f aca="false">H8466+I8466</f>
        <v>0</v>
      </c>
      <c r="K8466" s="0" t="n">
        <f aca="false">MIN(IF(C8466=1,F8466-H8466,F8466),Assumptions!$C$13,MAX(0,($B$5-P8465)/$B$6))</f>
        <v>16.8610659</v>
      </c>
      <c r="L8466" s="0" t="n">
        <f aca="false">IF(C8466=1,0,MIN(F8466-K8466,Assumptions!$C$15,MAX(0,$B$10-O8465-M8466)))</f>
        <v>0</v>
      </c>
      <c r="M8466" s="0" t="n">
        <f aca="false">'Profiles 8760'!H8455</f>
        <v>10400</v>
      </c>
      <c r="N8466" s="0" t="n">
        <f aca="false">J8466+L8466</f>
        <v>0</v>
      </c>
      <c r="O8466" s="0" t="n">
        <f aca="false">O8465+N8466</f>
        <v>761008</v>
      </c>
      <c r="P8466" s="0" t="n">
        <f aca="false">MIN($B$5,P8465+K8466*$B$6-I8466)</f>
        <v>347.67722385576</v>
      </c>
      <c r="Q8466" s="0" t="n">
        <f aca="false">MAX(0,F8466-H8466-K8466-L8466)</f>
        <v>0</v>
      </c>
    </row>
    <row r="8467" customFormat="false" ht="15" hidden="false" customHeight="false" outlineLevel="0" collapsed="false">
      <c r="A8467" s="0" t="n">
        <f aca="false">'Profiles 8760'!A8456</f>
        <v>8454</v>
      </c>
      <c r="B8467" s="0" t="n">
        <f aca="false">'Profiles 8760'!B8456</f>
        <v>12</v>
      </c>
      <c r="C8467" s="0" t="n">
        <f aca="false">'Profiles 8760'!E8456</f>
        <v>0</v>
      </c>
      <c r="D8467" s="0" t="n">
        <f aca="false">'Profiles 8760'!F8456</f>
        <v>0</v>
      </c>
      <c r="E8467" s="0" t="n">
        <f aca="false">'Profiles 8760'!G8456</f>
        <v>0.498512</v>
      </c>
      <c r="F8467" s="0" t="n">
        <f aca="false">D8467*Assumptions!$C$11*$B$7+E8467*Assumptions!$C$12*$B$8</f>
        <v>20.3891408</v>
      </c>
      <c r="G8467" s="0" t="n">
        <f aca="false">C8467*Assumptions!$C$15</f>
        <v>0</v>
      </c>
      <c r="H8467" s="0" t="n">
        <f aca="false">MIN(F8467,G8467)</f>
        <v>0</v>
      </c>
      <c r="I8467" s="0" t="n">
        <f aca="false">IF(C8467=1,MIN(G8467-H8467,Assumptions!$C$13,P8466),0)</f>
        <v>0</v>
      </c>
      <c r="J8467" s="0" t="n">
        <f aca="false">H8467+I8467</f>
        <v>0</v>
      </c>
      <c r="K8467" s="0" t="n">
        <f aca="false">MIN(IF(C8467=1,F8467-H8467,F8467),Assumptions!$C$13,MAX(0,($B$5-P8466)/$B$6))</f>
        <v>20.3891408</v>
      </c>
      <c r="L8467" s="0" t="n">
        <f aca="false">IF(C8467=1,0,MIN(F8467-K8467,Assumptions!$C$15,MAX(0,$B$10-O8466-M8467)))</f>
        <v>0</v>
      </c>
      <c r="M8467" s="0" t="n">
        <f aca="false">'Profiles 8760'!H8456</f>
        <v>10400</v>
      </c>
      <c r="N8467" s="0" t="n">
        <f aca="false">J8467+L8467</f>
        <v>0</v>
      </c>
      <c r="O8467" s="0" t="n">
        <f aca="false">O8466+N8467</f>
        <v>761008</v>
      </c>
      <c r="P8467" s="0" t="n">
        <f aca="false">MIN($B$5,P8466+K8467*$B$6-I8467)</f>
        <v>365.3505311012</v>
      </c>
      <c r="Q8467" s="0" t="n">
        <f aca="false">MAX(0,F8467-H8467-K8467-L8467)</f>
        <v>0</v>
      </c>
    </row>
    <row r="8468" customFormat="false" ht="15" hidden="false" customHeight="false" outlineLevel="0" collapsed="false">
      <c r="A8468" s="0" t="n">
        <f aca="false">'Profiles 8760'!A8457</f>
        <v>8455</v>
      </c>
      <c r="B8468" s="0" t="n">
        <f aca="false">'Profiles 8760'!B8457</f>
        <v>12</v>
      </c>
      <c r="C8468" s="0" t="n">
        <f aca="false">'Profiles 8760'!E8457</f>
        <v>0</v>
      </c>
      <c r="D8468" s="0" t="n">
        <f aca="false">'Profiles 8760'!F8457</f>
        <v>0</v>
      </c>
      <c r="E8468" s="0" t="n">
        <f aca="false">'Profiles 8760'!G8457</f>
        <v>0.517495</v>
      </c>
      <c r="F8468" s="0" t="n">
        <f aca="false">D8468*Assumptions!$C$11*$B$7+E8468*Assumptions!$C$12*$B$8</f>
        <v>21.1655455</v>
      </c>
      <c r="G8468" s="0" t="n">
        <f aca="false">C8468*Assumptions!$C$15</f>
        <v>0</v>
      </c>
      <c r="H8468" s="0" t="n">
        <f aca="false">MIN(F8468,G8468)</f>
        <v>0</v>
      </c>
      <c r="I8468" s="0" t="n">
        <f aca="false">IF(C8468=1,MIN(G8468-H8468,Assumptions!$C$13,P8467),0)</f>
        <v>0</v>
      </c>
      <c r="J8468" s="0" t="n">
        <f aca="false">H8468+I8468</f>
        <v>0</v>
      </c>
      <c r="K8468" s="0" t="n">
        <f aca="false">MIN(IF(C8468=1,F8468-H8468,F8468),Assumptions!$C$13,MAX(0,($B$5-P8467)/$B$6))</f>
        <v>21.1655455</v>
      </c>
      <c r="L8468" s="0" t="n">
        <f aca="false">IF(C8468=1,0,MIN(F8468-K8468,Assumptions!$C$15,MAX(0,$B$10-O8467-M8468)))</f>
        <v>0</v>
      </c>
      <c r="M8468" s="0" t="n">
        <f aca="false">'Profiles 8760'!H8457</f>
        <v>10400</v>
      </c>
      <c r="N8468" s="0" t="n">
        <f aca="false">J8468+L8468</f>
        <v>0</v>
      </c>
      <c r="O8468" s="0" t="n">
        <f aca="false">O8467+N8468</f>
        <v>761008</v>
      </c>
      <c r="P8468" s="0" t="n">
        <f aca="false">MIN($B$5,P8467+K8468*$B$6-I8468)</f>
        <v>383.6968259406</v>
      </c>
      <c r="Q8468" s="0" t="n">
        <f aca="false">MAX(0,F8468-H8468-K8468-L8468)</f>
        <v>0</v>
      </c>
    </row>
    <row r="8469" customFormat="false" ht="15" hidden="false" customHeight="false" outlineLevel="0" collapsed="false">
      <c r="A8469" s="0" t="n">
        <f aca="false">'Profiles 8760'!A8458</f>
        <v>8456</v>
      </c>
      <c r="B8469" s="0" t="n">
        <f aca="false">'Profiles 8760'!B8458</f>
        <v>12</v>
      </c>
      <c r="C8469" s="0" t="n">
        <f aca="false">'Profiles 8760'!E8458</f>
        <v>1</v>
      </c>
      <c r="D8469" s="0" t="n">
        <f aca="false">'Profiles 8760'!F8458</f>
        <v>0.04072</v>
      </c>
      <c r="E8469" s="0" t="n">
        <f aca="false">'Profiles 8760'!G8458</f>
        <v>0.48864</v>
      </c>
      <c r="F8469" s="0" t="n">
        <f aca="false">D8469*Assumptions!$C$11*$B$7+E8469*Assumptions!$C$12*$B$8</f>
        <v>31.745312</v>
      </c>
      <c r="G8469" s="0" t="n">
        <f aca="false">C8469*Assumptions!$C$15</f>
        <v>200</v>
      </c>
      <c r="H8469" s="0" t="n">
        <f aca="false">MIN(F8469,G8469)</f>
        <v>31.745312</v>
      </c>
      <c r="I8469" s="0" t="n">
        <f aca="false">IF(C8469=1,MIN(G8469-H8469,Assumptions!$C$13,P8468),0)</f>
        <v>168.254688</v>
      </c>
      <c r="J8469" s="0" t="n">
        <f aca="false">H8469+I8469</f>
        <v>200</v>
      </c>
      <c r="K8469" s="0" t="n">
        <f aca="false">MIN(IF(C8469=1,F8469-H8469,F8469),Assumptions!$C$13,MAX(0,($B$5-P8468)/$B$6))</f>
        <v>0</v>
      </c>
      <c r="L8469" s="0" t="n">
        <f aca="false">IF(C8469=1,0,MIN(F8469-K8469,Assumptions!$C$15,MAX(0,$B$10-O8468-M8469)))</f>
        <v>0</v>
      </c>
      <c r="M8469" s="0" t="n">
        <f aca="false">'Profiles 8760'!H8458</f>
        <v>10200</v>
      </c>
      <c r="N8469" s="0" t="n">
        <f aca="false">J8469+L8469</f>
        <v>200</v>
      </c>
      <c r="O8469" s="0" t="n">
        <f aca="false">O8468+N8469</f>
        <v>761208</v>
      </c>
      <c r="P8469" s="0" t="n">
        <f aca="false">MIN($B$5,P8468+K8469*$B$6-I8469)</f>
        <v>215.4421379406</v>
      </c>
      <c r="Q8469" s="0" t="n">
        <f aca="false">MAX(0,F8469-H8469-K8469-L8469)</f>
        <v>0</v>
      </c>
    </row>
    <row r="8470" customFormat="false" ht="15" hidden="false" customHeight="false" outlineLevel="0" collapsed="false">
      <c r="A8470" s="0" t="n">
        <f aca="false">'Profiles 8760'!A8459</f>
        <v>8457</v>
      </c>
      <c r="B8470" s="0" t="n">
        <f aca="false">'Profiles 8760'!B8459</f>
        <v>12</v>
      </c>
      <c r="C8470" s="0" t="n">
        <f aca="false">'Profiles 8760'!E8459</f>
        <v>1</v>
      </c>
      <c r="D8470" s="0" t="n">
        <f aca="false">'Profiles 8760'!F8459</f>
        <v>0.285571</v>
      </c>
      <c r="E8470" s="0" t="n">
        <f aca="false">'Profiles 8760'!G8459</f>
        <v>0.629166</v>
      </c>
      <c r="F8470" s="0" t="n">
        <f aca="false">D8470*Assumptions!$C$11*$B$7+E8470*Assumptions!$C$12*$B$8</f>
        <v>108.2057942</v>
      </c>
      <c r="G8470" s="0" t="n">
        <f aca="false">C8470*Assumptions!$C$15</f>
        <v>200</v>
      </c>
      <c r="H8470" s="0" t="n">
        <f aca="false">MIN(F8470,G8470)</f>
        <v>108.2057942</v>
      </c>
      <c r="I8470" s="0" t="n">
        <f aca="false">IF(C8470=1,MIN(G8470-H8470,Assumptions!$C$13,P8469),0)</f>
        <v>91.7942058</v>
      </c>
      <c r="J8470" s="0" t="n">
        <f aca="false">H8470+I8470</f>
        <v>200</v>
      </c>
      <c r="K8470" s="0" t="n">
        <f aca="false">MIN(IF(C8470=1,F8470-H8470,F8470),Assumptions!$C$13,MAX(0,($B$5-P8469)/$B$6))</f>
        <v>0</v>
      </c>
      <c r="L8470" s="0" t="n">
        <f aca="false">IF(C8470=1,0,MIN(F8470-K8470,Assumptions!$C$15,MAX(0,$B$10-O8469-M8470)))</f>
        <v>0</v>
      </c>
      <c r="M8470" s="0" t="n">
        <f aca="false">'Profiles 8760'!H8459</f>
        <v>10000</v>
      </c>
      <c r="N8470" s="0" t="n">
        <f aca="false">J8470+L8470</f>
        <v>200</v>
      </c>
      <c r="O8470" s="0" t="n">
        <f aca="false">O8469+N8470</f>
        <v>761408</v>
      </c>
      <c r="P8470" s="0" t="n">
        <f aca="false">MIN($B$5,P8469+K8470*$B$6-I8470)</f>
        <v>123.6479321406</v>
      </c>
      <c r="Q8470" s="0" t="n">
        <f aca="false">MAX(0,F8470-H8470-K8470-L8470)</f>
        <v>0</v>
      </c>
    </row>
    <row r="8471" customFormat="false" ht="15" hidden="false" customHeight="false" outlineLevel="0" collapsed="false">
      <c r="A8471" s="0" t="n">
        <f aca="false">'Profiles 8760'!A8460</f>
        <v>8458</v>
      </c>
      <c r="B8471" s="0" t="n">
        <f aca="false">'Profiles 8760'!B8460</f>
        <v>12</v>
      </c>
      <c r="C8471" s="0" t="n">
        <f aca="false">'Profiles 8760'!E8460</f>
        <v>0</v>
      </c>
      <c r="D8471" s="0" t="n">
        <f aca="false">'Profiles 8760'!F8460</f>
        <v>0.573682</v>
      </c>
      <c r="E8471" s="0" t="n">
        <f aca="false">'Profiles 8760'!G8460</f>
        <v>0.499659</v>
      </c>
      <c r="F8471" s="0" t="n">
        <f aca="false">D8471*Assumptions!$C$11*$B$7+E8471*Assumptions!$C$12*$B$8</f>
        <v>186.1154147</v>
      </c>
      <c r="G8471" s="0" t="n">
        <f aca="false">C8471*Assumptions!$C$15</f>
        <v>0</v>
      </c>
      <c r="H8471" s="0" t="n">
        <f aca="false">MIN(F8471,G8471)</f>
        <v>0</v>
      </c>
      <c r="I8471" s="0" t="n">
        <f aca="false">IF(C8471=1,MIN(G8471-H8471,Assumptions!$C$13,P8470),0)</f>
        <v>0</v>
      </c>
      <c r="J8471" s="0" t="n">
        <f aca="false">H8471+I8471</f>
        <v>0</v>
      </c>
      <c r="K8471" s="0" t="n">
        <f aca="false">MIN(IF(C8471=1,F8471-H8471,F8471),Assumptions!$C$13,MAX(0,($B$5-P8470)/$B$6))</f>
        <v>180</v>
      </c>
      <c r="L8471" s="0" t="n">
        <f aca="false">IF(C8471=1,0,MIN(F8471-K8471,Assumptions!$C$15,MAX(0,$B$10-O8470-M8471)))</f>
        <v>0</v>
      </c>
      <c r="M8471" s="0" t="n">
        <f aca="false">'Profiles 8760'!H8460</f>
        <v>10000</v>
      </c>
      <c r="N8471" s="0" t="n">
        <f aca="false">J8471+L8471</f>
        <v>0</v>
      </c>
      <c r="O8471" s="0" t="n">
        <f aca="false">O8470+N8471</f>
        <v>761408</v>
      </c>
      <c r="P8471" s="0" t="n">
        <f aca="false">MIN($B$5,P8470+K8471*$B$6-I8471)</f>
        <v>279.6719321406</v>
      </c>
      <c r="Q8471" s="0" t="n">
        <f aca="false">MAX(0,F8471-H8471-K8471-L8471)</f>
        <v>6.11541470000003</v>
      </c>
    </row>
    <row r="8472" customFormat="false" ht="15" hidden="false" customHeight="false" outlineLevel="0" collapsed="false">
      <c r="A8472" s="0" t="n">
        <f aca="false">'Profiles 8760'!A8461</f>
        <v>8459</v>
      </c>
      <c r="B8472" s="0" t="n">
        <f aca="false">'Profiles 8760'!B8461</f>
        <v>12</v>
      </c>
      <c r="C8472" s="0" t="n">
        <f aca="false">'Profiles 8760'!E8461</f>
        <v>0</v>
      </c>
      <c r="D8472" s="0" t="n">
        <f aca="false">'Profiles 8760'!F8461</f>
        <v>0.83141</v>
      </c>
      <c r="E8472" s="0" t="n">
        <f aca="false">'Profiles 8760'!G8461</f>
        <v>0.377822</v>
      </c>
      <c r="F8472" s="0" t="n">
        <f aca="false">D8472*Assumptions!$C$11*$B$7+E8472*Assumptions!$C$12*$B$8</f>
        <v>255.5641278</v>
      </c>
      <c r="G8472" s="0" t="n">
        <f aca="false">C8472*Assumptions!$C$15</f>
        <v>0</v>
      </c>
      <c r="H8472" s="0" t="n">
        <f aca="false">MIN(F8472,G8472)</f>
        <v>0</v>
      </c>
      <c r="I8472" s="0" t="n">
        <f aca="false">IF(C8472=1,MIN(G8472-H8472,Assumptions!$C$13,P8471),0)</f>
        <v>0</v>
      </c>
      <c r="J8472" s="0" t="n">
        <f aca="false">H8472+I8472</f>
        <v>0</v>
      </c>
      <c r="K8472" s="0" t="n">
        <f aca="false">MIN(IF(C8472=1,F8472-H8472,F8472),Assumptions!$C$13,MAX(0,($B$5-P8471)/$B$6))</f>
        <v>180</v>
      </c>
      <c r="L8472" s="0" t="n">
        <f aca="false">IF(C8472=1,0,MIN(F8472-K8472,Assumptions!$C$15,MAX(0,$B$10-O8471-M8472)))</f>
        <v>0</v>
      </c>
      <c r="M8472" s="0" t="n">
        <f aca="false">'Profiles 8760'!H8461</f>
        <v>10000</v>
      </c>
      <c r="N8472" s="0" t="n">
        <f aca="false">J8472+L8472</f>
        <v>0</v>
      </c>
      <c r="O8472" s="0" t="n">
        <f aca="false">O8471+N8472</f>
        <v>761408</v>
      </c>
      <c r="P8472" s="0" t="n">
        <f aca="false">MIN($B$5,P8471+K8472*$B$6-I8472)</f>
        <v>435.6959321406</v>
      </c>
      <c r="Q8472" s="0" t="n">
        <f aca="false">MAX(0,F8472-H8472-K8472-L8472)</f>
        <v>75.5641278</v>
      </c>
    </row>
    <row r="8473" customFormat="false" ht="15" hidden="false" customHeight="false" outlineLevel="0" collapsed="false">
      <c r="A8473" s="0" t="n">
        <f aca="false">'Profiles 8760'!A8462</f>
        <v>8460</v>
      </c>
      <c r="B8473" s="0" t="n">
        <f aca="false">'Profiles 8760'!B8462</f>
        <v>12</v>
      </c>
      <c r="C8473" s="0" t="n">
        <f aca="false">'Profiles 8760'!E8462</f>
        <v>0</v>
      </c>
      <c r="D8473" s="0" t="n">
        <f aca="false">'Profiles 8760'!F8462</f>
        <v>1</v>
      </c>
      <c r="E8473" s="0" t="n">
        <f aca="false">'Profiles 8760'!G8462</f>
        <v>0.298091</v>
      </c>
      <c r="F8473" s="0" t="n">
        <f aca="false">D8473*Assumptions!$C$11*$B$7+E8473*Assumptions!$C$12*$B$8</f>
        <v>300.9919219</v>
      </c>
      <c r="G8473" s="0" t="n">
        <f aca="false">C8473*Assumptions!$C$15</f>
        <v>0</v>
      </c>
      <c r="H8473" s="0" t="n">
        <f aca="false">MIN(F8473,G8473)</f>
        <v>0</v>
      </c>
      <c r="I8473" s="0" t="n">
        <f aca="false">IF(C8473=1,MIN(G8473-H8473,Assumptions!$C$13,P8472),0)</f>
        <v>0</v>
      </c>
      <c r="J8473" s="0" t="n">
        <f aca="false">H8473+I8473</f>
        <v>0</v>
      </c>
      <c r="K8473" s="0" t="n">
        <f aca="false">MIN(IF(C8473=1,F8473-H8473,F8473),Assumptions!$C$13,MAX(0,($B$5-P8472)/$B$6))</f>
        <v>86.656746492155</v>
      </c>
      <c r="L8473" s="0" t="n">
        <f aca="false">IF(C8473=1,0,MIN(F8473-K8473,Assumptions!$C$15,MAX(0,$B$10-O8472-M8473)))</f>
        <v>0</v>
      </c>
      <c r="M8473" s="0" t="n">
        <f aca="false">'Profiles 8760'!H8462</f>
        <v>10000</v>
      </c>
      <c r="N8473" s="0" t="n">
        <f aca="false">J8473+L8473</f>
        <v>0</v>
      </c>
      <c r="O8473" s="0" t="n">
        <f aca="false">O8472+N8473</f>
        <v>761408</v>
      </c>
      <c r="P8473" s="0" t="n">
        <f aca="false">MIN($B$5,P8472+K8473*$B$6-I8473)</f>
        <v>510.81</v>
      </c>
      <c r="Q8473" s="0" t="n">
        <f aca="false">MAX(0,F8473-H8473-K8473-L8473)</f>
        <v>214.335175407845</v>
      </c>
    </row>
    <row r="8474" customFormat="false" ht="15" hidden="false" customHeight="false" outlineLevel="0" collapsed="false">
      <c r="A8474" s="0" t="n">
        <f aca="false">'Profiles 8760'!A8463</f>
        <v>8461</v>
      </c>
      <c r="B8474" s="0" t="n">
        <f aca="false">'Profiles 8760'!B8463</f>
        <v>12</v>
      </c>
      <c r="C8474" s="0" t="n">
        <f aca="false">'Profiles 8760'!E8463</f>
        <v>0</v>
      </c>
      <c r="D8474" s="0" t="n">
        <f aca="false">'Profiles 8760'!F8463</f>
        <v>1</v>
      </c>
      <c r="E8474" s="0" t="n">
        <f aca="false">'Profiles 8760'!G8463</f>
        <v>0.305997</v>
      </c>
      <c r="F8474" s="0" t="n">
        <f aca="false">D8474*Assumptions!$C$11*$B$7+E8474*Assumptions!$C$12*$B$8</f>
        <v>301.3152773</v>
      </c>
      <c r="G8474" s="0" t="n">
        <f aca="false">C8474*Assumptions!$C$15</f>
        <v>0</v>
      </c>
      <c r="H8474" s="0" t="n">
        <f aca="false">MIN(F8474,G8474)</f>
        <v>0</v>
      </c>
      <c r="I8474" s="0" t="n">
        <f aca="false">IF(C8474=1,MIN(G8474-H8474,Assumptions!$C$13,P8473),0)</f>
        <v>0</v>
      </c>
      <c r="J8474" s="0" t="n">
        <f aca="false">H8474+I8474</f>
        <v>0</v>
      </c>
      <c r="K8474" s="0" t="n">
        <f aca="false">MIN(IF(C8474=1,F8474-H8474,F8474),Assumptions!$C$13,MAX(0,($B$5-P8473)/$B$6))</f>
        <v>0</v>
      </c>
      <c r="L8474" s="0" t="n">
        <f aca="false">IF(C8474=1,0,MIN(F8474-K8474,Assumptions!$C$15,MAX(0,$B$10-O8473-M8474)))</f>
        <v>0</v>
      </c>
      <c r="M8474" s="0" t="n">
        <f aca="false">'Profiles 8760'!H8463</f>
        <v>10000</v>
      </c>
      <c r="N8474" s="0" t="n">
        <f aca="false">J8474+L8474</f>
        <v>0</v>
      </c>
      <c r="O8474" s="0" t="n">
        <f aca="false">O8473+N8474</f>
        <v>761408</v>
      </c>
      <c r="P8474" s="0" t="n">
        <f aca="false">MIN($B$5,P8473+K8474*$B$6-I8474)</f>
        <v>510.81</v>
      </c>
      <c r="Q8474" s="0" t="n">
        <f aca="false">MAX(0,F8474-H8474-K8474-L8474)</f>
        <v>301.3152773</v>
      </c>
    </row>
    <row r="8475" customFormat="false" ht="15" hidden="false" customHeight="false" outlineLevel="0" collapsed="false">
      <c r="A8475" s="0" t="n">
        <f aca="false">'Profiles 8760'!A8464</f>
        <v>8462</v>
      </c>
      <c r="B8475" s="0" t="n">
        <f aca="false">'Profiles 8760'!B8464</f>
        <v>12</v>
      </c>
      <c r="C8475" s="0" t="n">
        <f aca="false">'Profiles 8760'!E8464</f>
        <v>0</v>
      </c>
      <c r="D8475" s="0" t="n">
        <f aca="false">'Profiles 8760'!F8464</f>
        <v>1</v>
      </c>
      <c r="E8475" s="0" t="n">
        <f aca="false">'Profiles 8760'!G8464</f>
        <v>0.317988</v>
      </c>
      <c r="F8475" s="0" t="n">
        <f aca="false">D8475*Assumptions!$C$11*$B$7+E8475*Assumptions!$C$12*$B$8</f>
        <v>301.8057092</v>
      </c>
      <c r="G8475" s="0" t="n">
        <f aca="false">C8475*Assumptions!$C$15</f>
        <v>0</v>
      </c>
      <c r="H8475" s="0" t="n">
        <f aca="false">MIN(F8475,G8475)</f>
        <v>0</v>
      </c>
      <c r="I8475" s="0" t="n">
        <f aca="false">IF(C8475=1,MIN(G8475-H8475,Assumptions!$C$13,P8474),0)</f>
        <v>0</v>
      </c>
      <c r="J8475" s="0" t="n">
        <f aca="false">H8475+I8475</f>
        <v>0</v>
      </c>
      <c r="K8475" s="0" t="n">
        <f aca="false">MIN(IF(C8475=1,F8475-H8475,F8475),Assumptions!$C$13,MAX(0,($B$5-P8474)/$B$6))</f>
        <v>0</v>
      </c>
      <c r="L8475" s="0" t="n">
        <f aca="false">IF(C8475=1,0,MIN(F8475-K8475,Assumptions!$C$15,MAX(0,$B$10-O8474-M8475)))</f>
        <v>0</v>
      </c>
      <c r="M8475" s="0" t="n">
        <f aca="false">'Profiles 8760'!H8464</f>
        <v>10000</v>
      </c>
      <c r="N8475" s="0" t="n">
        <f aca="false">J8475+L8475</f>
        <v>0</v>
      </c>
      <c r="O8475" s="0" t="n">
        <f aca="false">O8474+N8475</f>
        <v>761408</v>
      </c>
      <c r="P8475" s="0" t="n">
        <f aca="false">MIN($B$5,P8474+K8475*$B$6-I8475)</f>
        <v>510.81</v>
      </c>
      <c r="Q8475" s="0" t="n">
        <f aca="false">MAX(0,F8475-H8475-K8475-L8475)</f>
        <v>301.8057092</v>
      </c>
    </row>
    <row r="8476" customFormat="false" ht="15" hidden="false" customHeight="false" outlineLevel="0" collapsed="false">
      <c r="A8476" s="0" t="n">
        <f aca="false">'Profiles 8760'!A8465</f>
        <v>8463</v>
      </c>
      <c r="B8476" s="0" t="n">
        <f aca="false">'Profiles 8760'!B8465</f>
        <v>12</v>
      </c>
      <c r="C8476" s="0" t="n">
        <f aca="false">'Profiles 8760'!E8465</f>
        <v>0</v>
      </c>
      <c r="D8476" s="0" t="n">
        <f aca="false">'Profiles 8760'!F8465</f>
        <v>0.83141</v>
      </c>
      <c r="E8476" s="0" t="n">
        <f aca="false">'Profiles 8760'!G8465</f>
        <v>0.199746</v>
      </c>
      <c r="F8476" s="0" t="n">
        <f aca="false">D8476*Assumptions!$C$11*$B$7+E8476*Assumptions!$C$12*$B$8</f>
        <v>248.2808194</v>
      </c>
      <c r="G8476" s="0" t="n">
        <f aca="false">C8476*Assumptions!$C$15</f>
        <v>0</v>
      </c>
      <c r="H8476" s="0" t="n">
        <f aca="false">MIN(F8476,G8476)</f>
        <v>0</v>
      </c>
      <c r="I8476" s="0" t="n">
        <f aca="false">IF(C8476=1,MIN(G8476-H8476,Assumptions!$C$13,P8475),0)</f>
        <v>0</v>
      </c>
      <c r="J8476" s="0" t="n">
        <f aca="false">H8476+I8476</f>
        <v>0</v>
      </c>
      <c r="K8476" s="0" t="n">
        <f aca="false">MIN(IF(C8476=1,F8476-H8476,F8476),Assumptions!$C$13,MAX(0,($B$5-P8475)/$B$6))</f>
        <v>0</v>
      </c>
      <c r="L8476" s="0" t="n">
        <f aca="false">IF(C8476=1,0,MIN(F8476-K8476,Assumptions!$C$15,MAX(0,$B$10-O8475-M8476)))</f>
        <v>0</v>
      </c>
      <c r="M8476" s="0" t="n">
        <f aca="false">'Profiles 8760'!H8465</f>
        <v>10000</v>
      </c>
      <c r="N8476" s="0" t="n">
        <f aca="false">J8476+L8476</f>
        <v>0</v>
      </c>
      <c r="O8476" s="0" t="n">
        <f aca="false">O8475+N8476</f>
        <v>761408</v>
      </c>
      <c r="P8476" s="0" t="n">
        <f aca="false">MIN($B$5,P8475+K8476*$B$6-I8476)</f>
        <v>510.81</v>
      </c>
      <c r="Q8476" s="0" t="n">
        <f aca="false">MAX(0,F8476-H8476-K8476-L8476)</f>
        <v>248.2808194</v>
      </c>
    </row>
    <row r="8477" customFormat="false" ht="15" hidden="false" customHeight="false" outlineLevel="0" collapsed="false">
      <c r="A8477" s="0" t="n">
        <f aca="false">'Profiles 8760'!A8466</f>
        <v>8464</v>
      </c>
      <c r="B8477" s="0" t="n">
        <f aca="false">'Profiles 8760'!B8466</f>
        <v>12</v>
      </c>
      <c r="C8477" s="0" t="n">
        <f aca="false">'Profiles 8760'!E8466</f>
        <v>0</v>
      </c>
      <c r="D8477" s="0" t="n">
        <f aca="false">'Profiles 8760'!F8466</f>
        <v>0.573682</v>
      </c>
      <c r="E8477" s="0" t="n">
        <f aca="false">'Profiles 8760'!G8466</f>
        <v>0.247385</v>
      </c>
      <c r="F8477" s="0" t="n">
        <f aca="false">D8477*Assumptions!$C$11*$B$7+E8477*Assumptions!$C$12*$B$8</f>
        <v>175.7974081</v>
      </c>
      <c r="G8477" s="0" t="n">
        <f aca="false">C8477*Assumptions!$C$15</f>
        <v>0</v>
      </c>
      <c r="H8477" s="0" t="n">
        <f aca="false">MIN(F8477,G8477)</f>
        <v>0</v>
      </c>
      <c r="I8477" s="0" t="n">
        <f aca="false">IF(C8477=1,MIN(G8477-H8477,Assumptions!$C$13,P8476),0)</f>
        <v>0</v>
      </c>
      <c r="J8477" s="0" t="n">
        <f aca="false">H8477+I8477</f>
        <v>0</v>
      </c>
      <c r="K8477" s="0" t="n">
        <f aca="false">MIN(IF(C8477=1,F8477-H8477,F8477),Assumptions!$C$13,MAX(0,($B$5-P8476)/$B$6))</f>
        <v>0</v>
      </c>
      <c r="L8477" s="0" t="n">
        <f aca="false">IF(C8477=1,0,MIN(F8477-K8477,Assumptions!$C$15,MAX(0,$B$10-O8476-M8477)))</f>
        <v>0</v>
      </c>
      <c r="M8477" s="0" t="n">
        <f aca="false">'Profiles 8760'!H8466</f>
        <v>10000</v>
      </c>
      <c r="N8477" s="0" t="n">
        <f aca="false">J8477+L8477</f>
        <v>0</v>
      </c>
      <c r="O8477" s="0" t="n">
        <f aca="false">O8476+N8477</f>
        <v>761408</v>
      </c>
      <c r="P8477" s="0" t="n">
        <f aca="false">MIN($B$5,P8476+K8477*$B$6-I8477)</f>
        <v>510.81</v>
      </c>
      <c r="Q8477" s="0" t="n">
        <f aca="false">MAX(0,F8477-H8477-K8477-L8477)</f>
        <v>175.7974081</v>
      </c>
    </row>
    <row r="8478" customFormat="false" ht="15" hidden="false" customHeight="false" outlineLevel="0" collapsed="false">
      <c r="A8478" s="0" t="n">
        <f aca="false">'Profiles 8760'!A8467</f>
        <v>8465</v>
      </c>
      <c r="B8478" s="0" t="n">
        <f aca="false">'Profiles 8760'!B8467</f>
        <v>12</v>
      </c>
      <c r="C8478" s="0" t="n">
        <f aca="false">'Profiles 8760'!E8467</f>
        <v>0</v>
      </c>
      <c r="D8478" s="0" t="n">
        <f aca="false">'Profiles 8760'!F8467</f>
        <v>0.285571</v>
      </c>
      <c r="E8478" s="0" t="n">
        <f aca="false">'Profiles 8760'!G8467</f>
        <v>0.300704</v>
      </c>
      <c r="F8478" s="0" t="n">
        <f aca="false">D8478*Assumptions!$C$11*$B$7+E8478*Assumptions!$C$12*$B$8</f>
        <v>94.7716984</v>
      </c>
      <c r="G8478" s="0" t="n">
        <f aca="false">C8478*Assumptions!$C$15</f>
        <v>0</v>
      </c>
      <c r="H8478" s="0" t="n">
        <f aca="false">MIN(F8478,G8478)</f>
        <v>0</v>
      </c>
      <c r="I8478" s="0" t="n">
        <f aca="false">IF(C8478=1,MIN(G8478-H8478,Assumptions!$C$13,P8477),0)</f>
        <v>0</v>
      </c>
      <c r="J8478" s="0" t="n">
        <f aca="false">H8478+I8478</f>
        <v>0</v>
      </c>
      <c r="K8478" s="0" t="n">
        <f aca="false">MIN(IF(C8478=1,F8478-H8478,F8478),Assumptions!$C$13,MAX(0,($B$5-P8477)/$B$6))</f>
        <v>0</v>
      </c>
      <c r="L8478" s="0" t="n">
        <f aca="false">IF(C8478=1,0,MIN(F8478-K8478,Assumptions!$C$15,MAX(0,$B$10-O8477-M8478)))</f>
        <v>0</v>
      </c>
      <c r="M8478" s="0" t="n">
        <f aca="false">'Profiles 8760'!H8467</f>
        <v>10000</v>
      </c>
      <c r="N8478" s="0" t="n">
        <f aca="false">J8478+L8478</f>
        <v>0</v>
      </c>
      <c r="O8478" s="0" t="n">
        <f aca="false">O8477+N8478</f>
        <v>761408</v>
      </c>
      <c r="P8478" s="0" t="n">
        <f aca="false">MIN($B$5,P8477+K8478*$B$6-I8478)</f>
        <v>510.81</v>
      </c>
      <c r="Q8478" s="0" t="n">
        <f aca="false">MAX(0,F8478-H8478-K8478-L8478)</f>
        <v>94.7716984</v>
      </c>
    </row>
    <row r="8479" customFormat="false" ht="15" hidden="false" customHeight="false" outlineLevel="0" collapsed="false">
      <c r="A8479" s="0" t="n">
        <f aca="false">'Profiles 8760'!A8468</f>
        <v>8466</v>
      </c>
      <c r="B8479" s="0" t="n">
        <f aca="false">'Profiles 8760'!B8468</f>
        <v>12</v>
      </c>
      <c r="C8479" s="0" t="n">
        <f aca="false">'Profiles 8760'!E8468</f>
        <v>0</v>
      </c>
      <c r="D8479" s="0" t="n">
        <f aca="false">'Profiles 8760'!F8468</f>
        <v>0.04072</v>
      </c>
      <c r="E8479" s="0" t="n">
        <f aca="false">'Profiles 8760'!G8468</f>
        <v>0.319009</v>
      </c>
      <c r="F8479" s="0" t="n">
        <f aca="false">D8479*Assumptions!$C$11*$B$7+E8479*Assumptions!$C$12*$B$8</f>
        <v>24.8074041</v>
      </c>
      <c r="G8479" s="0" t="n">
        <f aca="false">C8479*Assumptions!$C$15</f>
        <v>0</v>
      </c>
      <c r="H8479" s="0" t="n">
        <f aca="false">MIN(F8479,G8479)</f>
        <v>0</v>
      </c>
      <c r="I8479" s="0" t="n">
        <f aca="false">IF(C8479=1,MIN(G8479-H8479,Assumptions!$C$13,P8478),0)</f>
        <v>0</v>
      </c>
      <c r="J8479" s="0" t="n">
        <f aca="false">H8479+I8479</f>
        <v>0</v>
      </c>
      <c r="K8479" s="0" t="n">
        <f aca="false">MIN(IF(C8479=1,F8479-H8479,F8479),Assumptions!$C$13,MAX(0,($B$5-P8478)/$B$6))</f>
        <v>0</v>
      </c>
      <c r="L8479" s="0" t="n">
        <f aca="false">IF(C8479=1,0,MIN(F8479-K8479,Assumptions!$C$15,MAX(0,$B$10-O8478-M8479)))</f>
        <v>0</v>
      </c>
      <c r="M8479" s="0" t="n">
        <f aca="false">'Profiles 8760'!H8468</f>
        <v>10000</v>
      </c>
      <c r="N8479" s="0" t="n">
        <f aca="false">J8479+L8479</f>
        <v>0</v>
      </c>
      <c r="O8479" s="0" t="n">
        <f aca="false">O8478+N8479</f>
        <v>761408</v>
      </c>
      <c r="P8479" s="0" t="n">
        <f aca="false">MIN($B$5,P8478+K8479*$B$6-I8479)</f>
        <v>510.81</v>
      </c>
      <c r="Q8479" s="0" t="n">
        <f aca="false">MAX(0,F8479-H8479-K8479-L8479)</f>
        <v>24.8074041</v>
      </c>
    </row>
    <row r="8480" customFormat="false" ht="15" hidden="false" customHeight="false" outlineLevel="0" collapsed="false">
      <c r="A8480" s="0" t="n">
        <f aca="false">'Profiles 8760'!A8469</f>
        <v>8467</v>
      </c>
      <c r="B8480" s="0" t="n">
        <f aca="false">'Profiles 8760'!B8469</f>
        <v>12</v>
      </c>
      <c r="C8480" s="0" t="n">
        <f aca="false">'Profiles 8760'!E8469</f>
        <v>0</v>
      </c>
      <c r="D8480" s="0" t="n">
        <f aca="false">'Profiles 8760'!F8469</f>
        <v>0</v>
      </c>
      <c r="E8480" s="0" t="n">
        <f aca="false">'Profiles 8760'!G8469</f>
        <v>0.419256</v>
      </c>
      <c r="F8480" s="0" t="n">
        <f aca="false">D8480*Assumptions!$C$11*$B$7+E8480*Assumptions!$C$12*$B$8</f>
        <v>17.1475704</v>
      </c>
      <c r="G8480" s="0" t="n">
        <f aca="false">C8480*Assumptions!$C$15</f>
        <v>0</v>
      </c>
      <c r="H8480" s="0" t="n">
        <f aca="false">MIN(F8480,G8480)</f>
        <v>0</v>
      </c>
      <c r="I8480" s="0" t="n">
        <f aca="false">IF(C8480=1,MIN(G8480-H8480,Assumptions!$C$13,P8479),0)</f>
        <v>0</v>
      </c>
      <c r="J8480" s="0" t="n">
        <f aca="false">H8480+I8480</f>
        <v>0</v>
      </c>
      <c r="K8480" s="0" t="n">
        <f aca="false">MIN(IF(C8480=1,F8480-H8480,F8480),Assumptions!$C$13,MAX(0,($B$5-P8479)/$B$6))</f>
        <v>0</v>
      </c>
      <c r="L8480" s="0" t="n">
        <f aca="false">IF(C8480=1,0,MIN(F8480-K8480,Assumptions!$C$15,MAX(0,$B$10-O8479-M8480)))</f>
        <v>0</v>
      </c>
      <c r="M8480" s="0" t="n">
        <f aca="false">'Profiles 8760'!H8469</f>
        <v>10000</v>
      </c>
      <c r="N8480" s="0" t="n">
        <f aca="false">J8480+L8480</f>
        <v>0</v>
      </c>
      <c r="O8480" s="0" t="n">
        <f aca="false">O8479+N8480</f>
        <v>761408</v>
      </c>
      <c r="P8480" s="0" t="n">
        <f aca="false">MIN($B$5,P8479+K8480*$B$6-I8480)</f>
        <v>510.81</v>
      </c>
      <c r="Q8480" s="0" t="n">
        <f aca="false">MAX(0,F8480-H8480-K8480-L8480)</f>
        <v>17.1475704</v>
      </c>
    </row>
    <row r="8481" customFormat="false" ht="15" hidden="false" customHeight="false" outlineLevel="0" collapsed="false">
      <c r="A8481" s="0" t="n">
        <f aca="false">'Profiles 8760'!A8470</f>
        <v>8468</v>
      </c>
      <c r="B8481" s="0" t="n">
        <f aca="false">'Profiles 8760'!B8470</f>
        <v>12</v>
      </c>
      <c r="C8481" s="0" t="n">
        <f aca="false">'Profiles 8760'!E8470</f>
        <v>1</v>
      </c>
      <c r="D8481" s="0" t="n">
        <f aca="false">'Profiles 8760'!F8470</f>
        <v>0</v>
      </c>
      <c r="E8481" s="0" t="n">
        <f aca="false">'Profiles 8760'!G8470</f>
        <v>0.348085</v>
      </c>
      <c r="F8481" s="0" t="n">
        <f aca="false">D8481*Assumptions!$C$11*$B$7+E8481*Assumptions!$C$12*$B$8</f>
        <v>14.2366765</v>
      </c>
      <c r="G8481" s="0" t="n">
        <f aca="false">C8481*Assumptions!$C$15</f>
        <v>200</v>
      </c>
      <c r="H8481" s="0" t="n">
        <f aca="false">MIN(F8481,G8481)</f>
        <v>14.2366765</v>
      </c>
      <c r="I8481" s="0" t="n">
        <f aca="false">IF(C8481=1,MIN(G8481-H8481,Assumptions!$C$13,P8480),0)</f>
        <v>180</v>
      </c>
      <c r="J8481" s="0" t="n">
        <f aca="false">H8481+I8481</f>
        <v>194.2366765</v>
      </c>
      <c r="K8481" s="0" t="n">
        <f aca="false">MIN(IF(C8481=1,F8481-H8481,F8481),Assumptions!$C$13,MAX(0,($B$5-P8480)/$B$6))</f>
        <v>0</v>
      </c>
      <c r="L8481" s="0" t="n">
        <f aca="false">IF(C8481=1,0,MIN(F8481-K8481,Assumptions!$C$15,MAX(0,$B$10-O8480-M8481)))</f>
        <v>0</v>
      </c>
      <c r="M8481" s="0" t="n">
        <f aca="false">'Profiles 8760'!H8470</f>
        <v>9800</v>
      </c>
      <c r="N8481" s="0" t="n">
        <f aca="false">J8481+L8481</f>
        <v>194.2366765</v>
      </c>
      <c r="O8481" s="0" t="n">
        <f aca="false">O8480+N8481</f>
        <v>761602.2366765</v>
      </c>
      <c r="P8481" s="0" t="n">
        <f aca="false">MIN($B$5,P8480+K8481*$B$6-I8481)</f>
        <v>330.81</v>
      </c>
      <c r="Q8481" s="0" t="n">
        <f aca="false">MAX(0,F8481-H8481-K8481-L8481)</f>
        <v>0</v>
      </c>
    </row>
    <row r="8482" customFormat="false" ht="15" hidden="false" customHeight="false" outlineLevel="0" collapsed="false">
      <c r="A8482" s="0" t="n">
        <f aca="false">'Profiles 8760'!A8471</f>
        <v>8469</v>
      </c>
      <c r="B8482" s="0" t="n">
        <f aca="false">'Profiles 8760'!B8471</f>
        <v>12</v>
      </c>
      <c r="C8482" s="0" t="n">
        <f aca="false">'Profiles 8760'!E8471</f>
        <v>1</v>
      </c>
      <c r="D8482" s="0" t="n">
        <f aca="false">'Profiles 8760'!F8471</f>
        <v>0</v>
      </c>
      <c r="E8482" s="0" t="n">
        <f aca="false">'Profiles 8760'!G8471</f>
        <v>0.169254</v>
      </c>
      <c r="F8482" s="0" t="n">
        <f aca="false">D8482*Assumptions!$C$11*$B$7+E8482*Assumptions!$C$12*$B$8</f>
        <v>6.9224886</v>
      </c>
      <c r="G8482" s="0" t="n">
        <f aca="false">C8482*Assumptions!$C$15</f>
        <v>200</v>
      </c>
      <c r="H8482" s="0" t="n">
        <f aca="false">MIN(F8482,G8482)</f>
        <v>6.9224886</v>
      </c>
      <c r="I8482" s="0" t="n">
        <f aca="false">IF(C8482=1,MIN(G8482-H8482,Assumptions!$C$13,P8481),0)</f>
        <v>180</v>
      </c>
      <c r="J8482" s="0" t="n">
        <f aca="false">H8482+I8482</f>
        <v>186.9224886</v>
      </c>
      <c r="K8482" s="0" t="n">
        <f aca="false">MIN(IF(C8482=1,F8482-H8482,F8482),Assumptions!$C$13,MAX(0,($B$5-P8481)/$B$6))</f>
        <v>0</v>
      </c>
      <c r="L8482" s="0" t="n">
        <f aca="false">IF(C8482=1,0,MIN(F8482-K8482,Assumptions!$C$15,MAX(0,$B$10-O8481-M8482)))</f>
        <v>0</v>
      </c>
      <c r="M8482" s="0" t="n">
        <f aca="false">'Profiles 8760'!H8471</f>
        <v>9600</v>
      </c>
      <c r="N8482" s="0" t="n">
        <f aca="false">J8482+L8482</f>
        <v>186.9224886</v>
      </c>
      <c r="O8482" s="0" t="n">
        <f aca="false">O8481+N8482</f>
        <v>761789.1591651</v>
      </c>
      <c r="P8482" s="0" t="n">
        <f aca="false">MIN($B$5,P8481+K8482*$B$6-I8482)</f>
        <v>150.81</v>
      </c>
      <c r="Q8482" s="0" t="n">
        <f aca="false">MAX(0,F8482-H8482-K8482-L8482)</f>
        <v>0</v>
      </c>
    </row>
    <row r="8483" customFormat="false" ht="15" hidden="false" customHeight="false" outlineLevel="0" collapsed="false">
      <c r="A8483" s="0" t="n">
        <f aca="false">'Profiles 8760'!A8472</f>
        <v>8470</v>
      </c>
      <c r="B8483" s="0" t="n">
        <f aca="false">'Profiles 8760'!B8472</f>
        <v>12</v>
      </c>
      <c r="C8483" s="0" t="n">
        <f aca="false">'Profiles 8760'!E8472</f>
        <v>0</v>
      </c>
      <c r="D8483" s="0" t="n">
        <f aca="false">'Profiles 8760'!F8472</f>
        <v>0</v>
      </c>
      <c r="E8483" s="0" t="n">
        <f aca="false">'Profiles 8760'!G8472</f>
        <v>0.145676</v>
      </c>
      <c r="F8483" s="0" t="n">
        <f aca="false">D8483*Assumptions!$C$11*$B$7+E8483*Assumptions!$C$12*$B$8</f>
        <v>5.9581484</v>
      </c>
      <c r="G8483" s="0" t="n">
        <f aca="false">C8483*Assumptions!$C$15</f>
        <v>0</v>
      </c>
      <c r="H8483" s="0" t="n">
        <f aca="false">MIN(F8483,G8483)</f>
        <v>0</v>
      </c>
      <c r="I8483" s="0" t="n">
        <f aca="false">IF(C8483=1,MIN(G8483-H8483,Assumptions!$C$13,P8482),0)</f>
        <v>0</v>
      </c>
      <c r="J8483" s="0" t="n">
        <f aca="false">H8483+I8483</f>
        <v>0</v>
      </c>
      <c r="K8483" s="0" t="n">
        <f aca="false">MIN(IF(C8483=1,F8483-H8483,F8483),Assumptions!$C$13,MAX(0,($B$5-P8482)/$B$6))</f>
        <v>5.9581484</v>
      </c>
      <c r="L8483" s="0" t="n">
        <f aca="false">IF(C8483=1,0,MIN(F8483-K8483,Assumptions!$C$15,MAX(0,$B$10-O8482-M8483)))</f>
        <v>0</v>
      </c>
      <c r="M8483" s="0" t="n">
        <f aca="false">'Profiles 8760'!H8472</f>
        <v>9600</v>
      </c>
      <c r="N8483" s="0" t="n">
        <f aca="false">J8483+L8483</f>
        <v>0</v>
      </c>
      <c r="O8483" s="0" t="n">
        <f aca="false">O8482+N8483</f>
        <v>761789.1591651</v>
      </c>
      <c r="P8483" s="0" t="n">
        <f aca="false">MIN($B$5,P8482+K8483*$B$6-I8483)</f>
        <v>155.97452303312</v>
      </c>
      <c r="Q8483" s="0" t="n">
        <f aca="false">MAX(0,F8483-H8483-K8483-L8483)</f>
        <v>0</v>
      </c>
    </row>
    <row r="8484" customFormat="false" ht="15" hidden="false" customHeight="false" outlineLevel="0" collapsed="false">
      <c r="A8484" s="0" t="n">
        <f aca="false">'Profiles 8760'!A8473</f>
        <v>8471</v>
      </c>
      <c r="B8484" s="0" t="n">
        <f aca="false">'Profiles 8760'!B8473</f>
        <v>12</v>
      </c>
      <c r="C8484" s="0" t="n">
        <f aca="false">'Profiles 8760'!E8473</f>
        <v>0</v>
      </c>
      <c r="D8484" s="0" t="n">
        <f aca="false">'Profiles 8760'!F8473</f>
        <v>0</v>
      </c>
      <c r="E8484" s="0" t="n">
        <f aca="false">'Profiles 8760'!G8473</f>
        <v>0.164193</v>
      </c>
      <c r="F8484" s="0" t="n">
        <f aca="false">D8484*Assumptions!$C$11*$B$7+E8484*Assumptions!$C$12*$B$8</f>
        <v>6.7154937</v>
      </c>
      <c r="G8484" s="0" t="n">
        <f aca="false">C8484*Assumptions!$C$15</f>
        <v>0</v>
      </c>
      <c r="H8484" s="0" t="n">
        <f aca="false">MIN(F8484,G8484)</f>
        <v>0</v>
      </c>
      <c r="I8484" s="0" t="n">
        <f aca="false">IF(C8484=1,MIN(G8484-H8484,Assumptions!$C$13,P8483),0)</f>
        <v>0</v>
      </c>
      <c r="J8484" s="0" t="n">
        <f aca="false">H8484+I8484</f>
        <v>0</v>
      </c>
      <c r="K8484" s="0" t="n">
        <f aca="false">MIN(IF(C8484=1,F8484-H8484,F8484),Assumptions!$C$13,MAX(0,($B$5-P8483)/$B$6))</f>
        <v>6.7154937</v>
      </c>
      <c r="L8484" s="0" t="n">
        <f aca="false">IF(C8484=1,0,MIN(F8484-K8484,Assumptions!$C$15,MAX(0,$B$10-O8483-M8484)))</f>
        <v>0</v>
      </c>
      <c r="M8484" s="0" t="n">
        <f aca="false">'Profiles 8760'!H8473</f>
        <v>9600</v>
      </c>
      <c r="N8484" s="0" t="n">
        <f aca="false">J8484+L8484</f>
        <v>0</v>
      </c>
      <c r="O8484" s="0" t="n">
        <f aca="false">O8483+N8484</f>
        <v>761789.1591651</v>
      </c>
      <c r="P8484" s="0" t="n">
        <f aca="false">MIN($B$5,P8483+K8484*$B$6-I8484)</f>
        <v>161.79551297228</v>
      </c>
      <c r="Q8484" s="0" t="n">
        <f aca="false">MAX(0,F8484-H8484-K8484-L8484)</f>
        <v>0</v>
      </c>
    </row>
    <row r="8485" customFormat="false" ht="15" hidden="false" customHeight="false" outlineLevel="0" collapsed="false">
      <c r="A8485" s="0" t="n">
        <f aca="false">'Profiles 8760'!A8474</f>
        <v>8472</v>
      </c>
      <c r="B8485" s="0" t="n">
        <f aca="false">'Profiles 8760'!B8474</f>
        <v>12</v>
      </c>
      <c r="C8485" s="0" t="n">
        <f aca="false">'Profiles 8760'!E8474</f>
        <v>0</v>
      </c>
      <c r="D8485" s="0" t="n">
        <f aca="false">'Profiles 8760'!F8474</f>
        <v>0</v>
      </c>
      <c r="E8485" s="0" t="n">
        <f aca="false">'Profiles 8760'!G8474</f>
        <v>0.154913</v>
      </c>
      <c r="F8485" s="0" t="n">
        <f aca="false">D8485*Assumptions!$C$11*$B$7+E8485*Assumptions!$C$12*$B$8</f>
        <v>6.3359417</v>
      </c>
      <c r="G8485" s="0" t="n">
        <f aca="false">C8485*Assumptions!$C$15</f>
        <v>0</v>
      </c>
      <c r="H8485" s="0" t="n">
        <f aca="false">MIN(F8485,G8485)</f>
        <v>0</v>
      </c>
      <c r="I8485" s="0" t="n">
        <f aca="false">IF(C8485=1,MIN(G8485-H8485,Assumptions!$C$13,P8484),0)</f>
        <v>0</v>
      </c>
      <c r="J8485" s="0" t="n">
        <f aca="false">H8485+I8485</f>
        <v>0</v>
      </c>
      <c r="K8485" s="0" t="n">
        <f aca="false">MIN(IF(C8485=1,F8485-H8485,F8485),Assumptions!$C$13,MAX(0,($B$5-P8484)/$B$6))</f>
        <v>6.3359417</v>
      </c>
      <c r="L8485" s="0" t="n">
        <f aca="false">IF(C8485=1,0,MIN(F8485-K8485,Assumptions!$C$15,MAX(0,$B$10-O8484-M8485)))</f>
        <v>0</v>
      </c>
      <c r="M8485" s="0" t="n">
        <f aca="false">'Profiles 8760'!H8474</f>
        <v>9600</v>
      </c>
      <c r="N8485" s="0" t="n">
        <f aca="false">J8485+L8485</f>
        <v>0</v>
      </c>
      <c r="O8485" s="0" t="n">
        <f aca="false">O8484+N8485</f>
        <v>761789.1591651</v>
      </c>
      <c r="P8485" s="0" t="n">
        <f aca="false">MIN($B$5,P8484+K8485*$B$6-I8485)</f>
        <v>167.28750723784</v>
      </c>
      <c r="Q8485" s="0" t="n">
        <f aca="false">MAX(0,F8485-H8485-K8485-L8485)</f>
        <v>0</v>
      </c>
    </row>
    <row r="8486" customFormat="false" ht="15" hidden="false" customHeight="false" outlineLevel="0" collapsed="false">
      <c r="A8486" s="0" t="n">
        <f aca="false">'Profiles 8760'!A8475</f>
        <v>8473</v>
      </c>
      <c r="B8486" s="0" t="n">
        <f aca="false">'Profiles 8760'!B8475</f>
        <v>12</v>
      </c>
      <c r="C8486" s="0" t="n">
        <f aca="false">'Profiles 8760'!E8475</f>
        <v>0</v>
      </c>
      <c r="D8486" s="0" t="n">
        <f aca="false">'Profiles 8760'!F8475</f>
        <v>0</v>
      </c>
      <c r="E8486" s="0" t="n">
        <f aca="false">'Profiles 8760'!G8475</f>
        <v>0.182996</v>
      </c>
      <c r="F8486" s="0" t="n">
        <f aca="false">D8486*Assumptions!$C$11*$B$7+E8486*Assumptions!$C$12*$B$8</f>
        <v>7.4845364</v>
      </c>
      <c r="G8486" s="0" t="n">
        <f aca="false">C8486*Assumptions!$C$15</f>
        <v>0</v>
      </c>
      <c r="H8486" s="0" t="n">
        <f aca="false">MIN(F8486,G8486)</f>
        <v>0</v>
      </c>
      <c r="I8486" s="0" t="n">
        <f aca="false">IF(C8486=1,MIN(G8486-H8486,Assumptions!$C$13,P8485),0)</f>
        <v>0</v>
      </c>
      <c r="J8486" s="0" t="n">
        <f aca="false">H8486+I8486</f>
        <v>0</v>
      </c>
      <c r="K8486" s="0" t="n">
        <f aca="false">MIN(IF(C8486=1,F8486-H8486,F8486),Assumptions!$C$13,MAX(0,($B$5-P8485)/$B$6))</f>
        <v>7.4845364</v>
      </c>
      <c r="L8486" s="0" t="n">
        <f aca="false">IF(C8486=1,0,MIN(F8486-K8486,Assumptions!$C$15,MAX(0,$B$10-O8485-M8486)))</f>
        <v>0</v>
      </c>
      <c r="M8486" s="0" t="n">
        <f aca="false">'Profiles 8760'!H8475</f>
        <v>9600</v>
      </c>
      <c r="N8486" s="0" t="n">
        <f aca="false">J8486+L8486</f>
        <v>0</v>
      </c>
      <c r="O8486" s="0" t="n">
        <f aca="false">O8485+N8486</f>
        <v>761789.1591651</v>
      </c>
      <c r="P8486" s="0" t="n">
        <f aca="false">MIN($B$5,P8485+K8486*$B$6-I8486)</f>
        <v>173.77510338936</v>
      </c>
      <c r="Q8486" s="0" t="n">
        <f aca="false">MAX(0,F8486-H8486-K8486-L8486)</f>
        <v>0</v>
      </c>
    </row>
    <row r="8487" customFormat="false" ht="15" hidden="false" customHeight="false" outlineLevel="0" collapsed="false">
      <c r="A8487" s="0" t="n">
        <f aca="false">'Profiles 8760'!A8476</f>
        <v>8474</v>
      </c>
      <c r="B8487" s="0" t="n">
        <f aca="false">'Profiles 8760'!B8476</f>
        <v>12</v>
      </c>
      <c r="C8487" s="0" t="n">
        <f aca="false">'Profiles 8760'!E8476</f>
        <v>0</v>
      </c>
      <c r="D8487" s="0" t="n">
        <f aca="false">'Profiles 8760'!F8476</f>
        <v>0</v>
      </c>
      <c r="E8487" s="0" t="n">
        <f aca="false">'Profiles 8760'!G8476</f>
        <v>0.228487</v>
      </c>
      <c r="F8487" s="0" t="n">
        <f aca="false">D8487*Assumptions!$C$11*$B$7+E8487*Assumptions!$C$12*$B$8</f>
        <v>9.3451183</v>
      </c>
      <c r="G8487" s="0" t="n">
        <f aca="false">C8487*Assumptions!$C$15</f>
        <v>0</v>
      </c>
      <c r="H8487" s="0" t="n">
        <f aca="false">MIN(F8487,G8487)</f>
        <v>0</v>
      </c>
      <c r="I8487" s="0" t="n">
        <f aca="false">IF(C8487=1,MIN(G8487-H8487,Assumptions!$C$13,P8486),0)</f>
        <v>0</v>
      </c>
      <c r="J8487" s="0" t="n">
        <f aca="false">H8487+I8487</f>
        <v>0</v>
      </c>
      <c r="K8487" s="0" t="n">
        <f aca="false">MIN(IF(C8487=1,F8487-H8487,F8487),Assumptions!$C$13,MAX(0,($B$5-P8486)/$B$6))</f>
        <v>9.3451183</v>
      </c>
      <c r="L8487" s="0" t="n">
        <f aca="false">IF(C8487=1,0,MIN(F8487-K8487,Assumptions!$C$15,MAX(0,$B$10-O8486-M8487)))</f>
        <v>0</v>
      </c>
      <c r="M8487" s="0" t="n">
        <f aca="false">'Profiles 8760'!H8476</f>
        <v>9600</v>
      </c>
      <c r="N8487" s="0" t="n">
        <f aca="false">J8487+L8487</f>
        <v>0</v>
      </c>
      <c r="O8487" s="0" t="n">
        <f aca="false">O8486+N8487</f>
        <v>761789.1591651</v>
      </c>
      <c r="P8487" s="0" t="n">
        <f aca="false">MIN($B$5,P8486+K8487*$B$6-I8487)</f>
        <v>181.8754519318</v>
      </c>
      <c r="Q8487" s="0" t="n">
        <f aca="false">MAX(0,F8487-H8487-K8487-L8487)</f>
        <v>0</v>
      </c>
    </row>
    <row r="8488" customFormat="false" ht="15" hidden="false" customHeight="false" outlineLevel="0" collapsed="false">
      <c r="A8488" s="0" t="n">
        <f aca="false">'Profiles 8760'!A8477</f>
        <v>8475</v>
      </c>
      <c r="B8488" s="0" t="n">
        <f aca="false">'Profiles 8760'!B8477</f>
        <v>12</v>
      </c>
      <c r="C8488" s="0" t="n">
        <f aca="false">'Profiles 8760'!E8477</f>
        <v>0</v>
      </c>
      <c r="D8488" s="0" t="n">
        <f aca="false">'Profiles 8760'!F8477</f>
        <v>0</v>
      </c>
      <c r="E8488" s="0" t="n">
        <f aca="false">'Profiles 8760'!G8477</f>
        <v>0.21172</v>
      </c>
      <c r="F8488" s="0" t="n">
        <f aca="false">D8488*Assumptions!$C$11*$B$7+E8488*Assumptions!$C$12*$B$8</f>
        <v>8.659348</v>
      </c>
      <c r="G8488" s="0" t="n">
        <f aca="false">C8488*Assumptions!$C$15</f>
        <v>0</v>
      </c>
      <c r="H8488" s="0" t="n">
        <f aca="false">MIN(F8488,G8488)</f>
        <v>0</v>
      </c>
      <c r="I8488" s="0" t="n">
        <f aca="false">IF(C8488=1,MIN(G8488-H8488,Assumptions!$C$13,P8487),0)</f>
        <v>0</v>
      </c>
      <c r="J8488" s="0" t="n">
        <f aca="false">H8488+I8488</f>
        <v>0</v>
      </c>
      <c r="K8488" s="0" t="n">
        <f aca="false">MIN(IF(C8488=1,F8488-H8488,F8488),Assumptions!$C$13,MAX(0,($B$5-P8487)/$B$6))</f>
        <v>8.659348</v>
      </c>
      <c r="L8488" s="0" t="n">
        <f aca="false">IF(C8488=1,0,MIN(F8488-K8488,Assumptions!$C$15,MAX(0,$B$10-O8487-M8488)))</f>
        <v>0</v>
      </c>
      <c r="M8488" s="0" t="n">
        <f aca="false">'Profiles 8760'!H8477</f>
        <v>9600</v>
      </c>
      <c r="N8488" s="0" t="n">
        <f aca="false">J8488+L8488</f>
        <v>0</v>
      </c>
      <c r="O8488" s="0" t="n">
        <f aca="false">O8487+N8488</f>
        <v>761789.1591651</v>
      </c>
      <c r="P8488" s="0" t="n">
        <f aca="false">MIN($B$5,P8487+K8488*$B$6-I8488)</f>
        <v>189.3813747782</v>
      </c>
      <c r="Q8488" s="0" t="n">
        <f aca="false">MAX(0,F8488-H8488-K8488-L8488)</f>
        <v>0</v>
      </c>
    </row>
    <row r="8489" customFormat="false" ht="15" hidden="false" customHeight="false" outlineLevel="0" collapsed="false">
      <c r="A8489" s="0" t="n">
        <f aca="false">'Profiles 8760'!A8478</f>
        <v>8476</v>
      </c>
      <c r="B8489" s="0" t="n">
        <f aca="false">'Profiles 8760'!B8478</f>
        <v>12</v>
      </c>
      <c r="C8489" s="0" t="n">
        <f aca="false">'Profiles 8760'!E8478</f>
        <v>0</v>
      </c>
      <c r="D8489" s="0" t="n">
        <f aca="false">'Profiles 8760'!F8478</f>
        <v>0</v>
      </c>
      <c r="E8489" s="0" t="n">
        <f aca="false">'Profiles 8760'!G8478</f>
        <v>0.185859</v>
      </c>
      <c r="F8489" s="0" t="n">
        <f aca="false">D8489*Assumptions!$C$11*$B$7+E8489*Assumptions!$C$12*$B$8</f>
        <v>7.6016331</v>
      </c>
      <c r="G8489" s="0" t="n">
        <f aca="false">C8489*Assumptions!$C$15</f>
        <v>0</v>
      </c>
      <c r="H8489" s="0" t="n">
        <f aca="false">MIN(F8489,G8489)</f>
        <v>0</v>
      </c>
      <c r="I8489" s="0" t="n">
        <f aca="false">IF(C8489=1,MIN(G8489-H8489,Assumptions!$C$13,P8488),0)</f>
        <v>0</v>
      </c>
      <c r="J8489" s="0" t="n">
        <f aca="false">H8489+I8489</f>
        <v>0</v>
      </c>
      <c r="K8489" s="0" t="n">
        <f aca="false">MIN(IF(C8489=1,F8489-H8489,F8489),Assumptions!$C$13,MAX(0,($B$5-P8488)/$B$6))</f>
        <v>7.6016331</v>
      </c>
      <c r="L8489" s="0" t="n">
        <f aca="false">IF(C8489=1,0,MIN(F8489-K8489,Assumptions!$C$15,MAX(0,$B$10-O8488-M8489)))</f>
        <v>0</v>
      </c>
      <c r="M8489" s="0" t="n">
        <f aca="false">'Profiles 8760'!H8478</f>
        <v>9600</v>
      </c>
      <c r="N8489" s="0" t="n">
        <f aca="false">J8489+L8489</f>
        <v>0</v>
      </c>
      <c r="O8489" s="0" t="n">
        <f aca="false">O8488+N8489</f>
        <v>761789.1591651</v>
      </c>
      <c r="P8489" s="0" t="n">
        <f aca="false">MIN($B$5,P8488+K8489*$B$6-I8489)</f>
        <v>195.97047034928</v>
      </c>
      <c r="Q8489" s="0" t="n">
        <f aca="false">MAX(0,F8489-H8489-K8489-L8489)</f>
        <v>0</v>
      </c>
    </row>
    <row r="8490" customFormat="false" ht="15" hidden="false" customHeight="false" outlineLevel="0" collapsed="false">
      <c r="A8490" s="0" t="n">
        <f aca="false">'Profiles 8760'!A8479</f>
        <v>8477</v>
      </c>
      <c r="B8490" s="0" t="n">
        <f aca="false">'Profiles 8760'!B8479</f>
        <v>12</v>
      </c>
      <c r="C8490" s="0" t="n">
        <f aca="false">'Profiles 8760'!E8479</f>
        <v>0</v>
      </c>
      <c r="D8490" s="0" t="n">
        <f aca="false">'Profiles 8760'!F8479</f>
        <v>0</v>
      </c>
      <c r="E8490" s="0" t="n">
        <f aca="false">'Profiles 8760'!G8479</f>
        <v>0.244487</v>
      </c>
      <c r="F8490" s="0" t="n">
        <f aca="false">D8490*Assumptions!$C$11*$B$7+E8490*Assumptions!$C$12*$B$8</f>
        <v>9.9995183</v>
      </c>
      <c r="G8490" s="0" t="n">
        <f aca="false">C8490*Assumptions!$C$15</f>
        <v>0</v>
      </c>
      <c r="H8490" s="0" t="n">
        <f aca="false">MIN(F8490,G8490)</f>
        <v>0</v>
      </c>
      <c r="I8490" s="0" t="n">
        <f aca="false">IF(C8490=1,MIN(G8490-H8490,Assumptions!$C$13,P8489),0)</f>
        <v>0</v>
      </c>
      <c r="J8490" s="0" t="n">
        <f aca="false">H8490+I8490</f>
        <v>0</v>
      </c>
      <c r="K8490" s="0" t="n">
        <f aca="false">MIN(IF(C8490=1,F8490-H8490,F8490),Assumptions!$C$13,MAX(0,($B$5-P8489)/$B$6))</f>
        <v>9.9995183</v>
      </c>
      <c r="L8490" s="0" t="n">
        <f aca="false">IF(C8490=1,0,MIN(F8490-K8490,Assumptions!$C$15,MAX(0,$B$10-O8489-M8490)))</f>
        <v>0</v>
      </c>
      <c r="M8490" s="0" t="n">
        <f aca="false">'Profiles 8760'!H8479</f>
        <v>9600</v>
      </c>
      <c r="N8490" s="0" t="n">
        <f aca="false">J8490+L8490</f>
        <v>0</v>
      </c>
      <c r="O8490" s="0" t="n">
        <f aca="false">O8489+N8490</f>
        <v>761789.1591651</v>
      </c>
      <c r="P8490" s="0" t="n">
        <f aca="false">MIN($B$5,P8489+K8490*$B$6-I8490)</f>
        <v>204.63805281172</v>
      </c>
      <c r="Q8490" s="0" t="n">
        <f aca="false">MAX(0,F8490-H8490-K8490-L8490)</f>
        <v>0</v>
      </c>
    </row>
    <row r="8491" customFormat="false" ht="15" hidden="false" customHeight="false" outlineLevel="0" collapsed="false">
      <c r="A8491" s="0" t="n">
        <f aca="false">'Profiles 8760'!A8480</f>
        <v>8478</v>
      </c>
      <c r="B8491" s="0" t="n">
        <f aca="false">'Profiles 8760'!B8480</f>
        <v>12</v>
      </c>
      <c r="C8491" s="0" t="n">
        <f aca="false">'Profiles 8760'!E8480</f>
        <v>0</v>
      </c>
      <c r="D8491" s="0" t="n">
        <f aca="false">'Profiles 8760'!F8480</f>
        <v>0</v>
      </c>
      <c r="E8491" s="0" t="n">
        <f aca="false">'Profiles 8760'!G8480</f>
        <v>0.384523</v>
      </c>
      <c r="F8491" s="0" t="n">
        <f aca="false">D8491*Assumptions!$C$11*$B$7+E8491*Assumptions!$C$12*$B$8</f>
        <v>15.7269907</v>
      </c>
      <c r="G8491" s="0" t="n">
        <f aca="false">C8491*Assumptions!$C$15</f>
        <v>0</v>
      </c>
      <c r="H8491" s="0" t="n">
        <f aca="false">MIN(F8491,G8491)</f>
        <v>0</v>
      </c>
      <c r="I8491" s="0" t="n">
        <f aca="false">IF(C8491=1,MIN(G8491-H8491,Assumptions!$C$13,P8490),0)</f>
        <v>0</v>
      </c>
      <c r="J8491" s="0" t="n">
        <f aca="false">H8491+I8491</f>
        <v>0</v>
      </c>
      <c r="K8491" s="0" t="n">
        <f aca="false">MIN(IF(C8491=1,F8491-H8491,F8491),Assumptions!$C$13,MAX(0,($B$5-P8490)/$B$6))</f>
        <v>15.7269907</v>
      </c>
      <c r="L8491" s="0" t="n">
        <f aca="false">IF(C8491=1,0,MIN(F8491-K8491,Assumptions!$C$15,MAX(0,$B$10-O8490-M8491)))</f>
        <v>0</v>
      </c>
      <c r="M8491" s="0" t="n">
        <f aca="false">'Profiles 8760'!H8480</f>
        <v>9600</v>
      </c>
      <c r="N8491" s="0" t="n">
        <f aca="false">J8491+L8491</f>
        <v>0</v>
      </c>
      <c r="O8491" s="0" t="n">
        <f aca="false">O8490+N8491</f>
        <v>761789.1591651</v>
      </c>
      <c r="P8491" s="0" t="n">
        <f aca="false">MIN($B$5,P8490+K8491*$B$6-I8491)</f>
        <v>218.27020835048</v>
      </c>
      <c r="Q8491" s="0" t="n">
        <f aca="false">MAX(0,F8491-H8491-K8491-L8491)</f>
        <v>0</v>
      </c>
    </row>
    <row r="8492" customFormat="false" ht="15" hidden="false" customHeight="false" outlineLevel="0" collapsed="false">
      <c r="A8492" s="0" t="n">
        <f aca="false">'Profiles 8760'!A8481</f>
        <v>8479</v>
      </c>
      <c r="B8492" s="0" t="n">
        <f aca="false">'Profiles 8760'!B8481</f>
        <v>12</v>
      </c>
      <c r="C8492" s="0" t="n">
        <f aca="false">'Profiles 8760'!E8481</f>
        <v>0</v>
      </c>
      <c r="D8492" s="0" t="n">
        <f aca="false">'Profiles 8760'!F8481</f>
        <v>0</v>
      </c>
      <c r="E8492" s="0" t="n">
        <f aca="false">'Profiles 8760'!G8481</f>
        <v>0.454667</v>
      </c>
      <c r="F8492" s="0" t="n">
        <f aca="false">D8492*Assumptions!$C$11*$B$7+E8492*Assumptions!$C$12*$B$8</f>
        <v>18.5958803</v>
      </c>
      <c r="G8492" s="0" t="n">
        <f aca="false">C8492*Assumptions!$C$15</f>
        <v>0</v>
      </c>
      <c r="H8492" s="0" t="n">
        <f aca="false">MIN(F8492,G8492)</f>
        <v>0</v>
      </c>
      <c r="I8492" s="0" t="n">
        <f aca="false">IF(C8492=1,MIN(G8492-H8492,Assumptions!$C$13,P8491),0)</f>
        <v>0</v>
      </c>
      <c r="J8492" s="0" t="n">
        <f aca="false">H8492+I8492</f>
        <v>0</v>
      </c>
      <c r="K8492" s="0" t="n">
        <f aca="false">MIN(IF(C8492=1,F8492-H8492,F8492),Assumptions!$C$13,MAX(0,($B$5-P8491)/$B$6))</f>
        <v>18.5958803</v>
      </c>
      <c r="L8492" s="0" t="n">
        <f aca="false">IF(C8492=1,0,MIN(F8492-K8492,Assumptions!$C$15,MAX(0,$B$10-O8491-M8492)))</f>
        <v>0</v>
      </c>
      <c r="M8492" s="0" t="n">
        <f aca="false">'Profiles 8760'!H8481</f>
        <v>9600</v>
      </c>
      <c r="N8492" s="0" t="n">
        <f aca="false">J8492+L8492</f>
        <v>0</v>
      </c>
      <c r="O8492" s="0" t="n">
        <f aca="false">O8491+N8492</f>
        <v>761789.1591651</v>
      </c>
      <c r="P8492" s="0" t="n">
        <f aca="false">MIN($B$5,P8491+K8492*$B$6-I8492)</f>
        <v>234.38911739452</v>
      </c>
      <c r="Q8492" s="0" t="n">
        <f aca="false">MAX(0,F8492-H8492-K8492-L8492)</f>
        <v>0</v>
      </c>
    </row>
    <row r="8493" customFormat="false" ht="15" hidden="false" customHeight="false" outlineLevel="0" collapsed="false">
      <c r="A8493" s="0" t="n">
        <f aca="false">'Profiles 8760'!A8482</f>
        <v>8480</v>
      </c>
      <c r="B8493" s="0" t="n">
        <f aca="false">'Profiles 8760'!B8482</f>
        <v>12</v>
      </c>
      <c r="C8493" s="0" t="n">
        <f aca="false">'Profiles 8760'!E8482</f>
        <v>1</v>
      </c>
      <c r="D8493" s="0" t="n">
        <f aca="false">'Profiles 8760'!F8482</f>
        <v>0.057668</v>
      </c>
      <c r="E8493" s="0" t="n">
        <f aca="false">'Profiles 8760'!G8482</f>
        <v>0.400338</v>
      </c>
      <c r="F8493" s="0" t="n">
        <f aca="false">D8493*Assumptions!$C$11*$B$7+E8493*Assumptions!$C$12*$B$8</f>
        <v>33.0283426</v>
      </c>
      <c r="G8493" s="0" t="n">
        <f aca="false">C8493*Assumptions!$C$15</f>
        <v>200</v>
      </c>
      <c r="H8493" s="0" t="n">
        <f aca="false">MIN(F8493,G8493)</f>
        <v>33.0283426</v>
      </c>
      <c r="I8493" s="0" t="n">
        <f aca="false">IF(C8493=1,MIN(G8493-H8493,Assumptions!$C$13,P8492),0)</f>
        <v>166.9716574</v>
      </c>
      <c r="J8493" s="0" t="n">
        <f aca="false">H8493+I8493</f>
        <v>200</v>
      </c>
      <c r="K8493" s="0" t="n">
        <f aca="false">MIN(IF(C8493=1,F8493-H8493,F8493),Assumptions!$C$13,MAX(0,($B$5-P8492)/$B$6))</f>
        <v>0</v>
      </c>
      <c r="L8493" s="0" t="n">
        <f aca="false">IF(C8493=1,0,MIN(F8493-K8493,Assumptions!$C$15,MAX(0,$B$10-O8492-M8493)))</f>
        <v>0</v>
      </c>
      <c r="M8493" s="0" t="n">
        <f aca="false">'Profiles 8760'!H8482</f>
        <v>9400</v>
      </c>
      <c r="N8493" s="0" t="n">
        <f aca="false">J8493+L8493</f>
        <v>200</v>
      </c>
      <c r="O8493" s="0" t="n">
        <f aca="false">O8492+N8493</f>
        <v>761989.1591651</v>
      </c>
      <c r="P8493" s="0" t="n">
        <f aca="false">MIN($B$5,P8492+K8493*$B$6-I8493)</f>
        <v>67.41745999452</v>
      </c>
      <c r="Q8493" s="0" t="n">
        <f aca="false">MAX(0,F8493-H8493-K8493-L8493)</f>
        <v>0</v>
      </c>
    </row>
    <row r="8494" customFormat="false" ht="15" hidden="false" customHeight="false" outlineLevel="0" collapsed="false">
      <c r="A8494" s="0" t="n">
        <f aca="false">'Profiles 8760'!A8483</f>
        <v>8481</v>
      </c>
      <c r="B8494" s="0" t="n">
        <f aca="false">'Profiles 8760'!B8483</f>
        <v>12</v>
      </c>
      <c r="C8494" s="0" t="n">
        <f aca="false">'Profiles 8760'!E8483</f>
        <v>1</v>
      </c>
      <c r="D8494" s="0" t="n">
        <f aca="false">'Profiles 8760'!F8483</f>
        <v>0.404429</v>
      </c>
      <c r="E8494" s="0" t="n">
        <f aca="false">'Profiles 8760'!G8483</f>
        <v>0.369223</v>
      </c>
      <c r="F8494" s="0" t="n">
        <f aca="false">D8494*Assumptions!$C$11*$B$7+E8494*Assumptions!$C$12*$B$8</f>
        <v>131.9003159</v>
      </c>
      <c r="G8494" s="0" t="n">
        <f aca="false">C8494*Assumptions!$C$15</f>
        <v>200</v>
      </c>
      <c r="H8494" s="0" t="n">
        <f aca="false">MIN(F8494,G8494)</f>
        <v>131.9003159</v>
      </c>
      <c r="I8494" s="0" t="n">
        <f aca="false">IF(C8494=1,MIN(G8494-H8494,Assumptions!$C$13,P8493),0)</f>
        <v>67.41745999452</v>
      </c>
      <c r="J8494" s="0" t="n">
        <f aca="false">H8494+I8494</f>
        <v>199.31777589452</v>
      </c>
      <c r="K8494" s="0" t="n">
        <f aca="false">MIN(IF(C8494=1,F8494-H8494,F8494),Assumptions!$C$13,MAX(0,($B$5-P8493)/$B$6))</f>
        <v>0</v>
      </c>
      <c r="L8494" s="0" t="n">
        <f aca="false">IF(C8494=1,0,MIN(F8494-K8494,Assumptions!$C$15,MAX(0,$B$10-O8493-M8494)))</f>
        <v>0</v>
      </c>
      <c r="M8494" s="0" t="n">
        <f aca="false">'Profiles 8760'!H8483</f>
        <v>9200</v>
      </c>
      <c r="N8494" s="0" t="n">
        <f aca="false">J8494+L8494</f>
        <v>199.31777589452</v>
      </c>
      <c r="O8494" s="0" t="n">
        <f aca="false">O8493+N8494</f>
        <v>762188.476940995</v>
      </c>
      <c r="P8494" s="0" t="n">
        <f aca="false">MIN($B$5,P8493+K8494*$B$6-I8494)</f>
        <v>0</v>
      </c>
      <c r="Q8494" s="0" t="n">
        <f aca="false">MAX(0,F8494-H8494-K8494-L8494)</f>
        <v>0</v>
      </c>
    </row>
    <row r="8495" customFormat="false" ht="15" hidden="false" customHeight="false" outlineLevel="0" collapsed="false">
      <c r="A8495" s="0" t="n">
        <f aca="false">'Profiles 8760'!A8484</f>
        <v>8482</v>
      </c>
      <c r="B8495" s="0" t="n">
        <f aca="false">'Profiles 8760'!B8484</f>
        <v>12</v>
      </c>
      <c r="C8495" s="0" t="n">
        <f aca="false">'Profiles 8760'!E8484</f>
        <v>0</v>
      </c>
      <c r="D8495" s="0" t="n">
        <f aca="false">'Profiles 8760'!F8484</f>
        <v>0.812455</v>
      </c>
      <c r="E8495" s="0" t="n">
        <f aca="false">'Profiles 8760'!G8484</f>
        <v>0.347937</v>
      </c>
      <c r="F8495" s="0" t="n">
        <f aca="false">D8495*Assumptions!$C$11*$B$7+E8495*Assumptions!$C$12*$B$8</f>
        <v>248.8676273</v>
      </c>
      <c r="G8495" s="0" t="n">
        <f aca="false">C8495*Assumptions!$C$15</f>
        <v>0</v>
      </c>
      <c r="H8495" s="0" t="n">
        <f aca="false">MIN(F8495,G8495)</f>
        <v>0</v>
      </c>
      <c r="I8495" s="0" t="n">
        <f aca="false">IF(C8495=1,MIN(G8495-H8495,Assumptions!$C$13,P8494),0)</f>
        <v>0</v>
      </c>
      <c r="J8495" s="0" t="n">
        <f aca="false">H8495+I8495</f>
        <v>0</v>
      </c>
      <c r="K8495" s="0" t="n">
        <f aca="false">MIN(IF(C8495=1,F8495-H8495,F8495),Assumptions!$C$13,MAX(0,($B$5-P8494)/$B$6))</f>
        <v>180</v>
      </c>
      <c r="L8495" s="0" t="n">
        <f aca="false">IF(C8495=1,0,MIN(F8495-K8495,Assumptions!$C$15,MAX(0,$B$10-O8494-M8495)))</f>
        <v>19.5230590054998</v>
      </c>
      <c r="M8495" s="0" t="n">
        <f aca="false">'Profiles 8760'!H8484</f>
        <v>9200</v>
      </c>
      <c r="N8495" s="0" t="n">
        <f aca="false">J8495+L8495</f>
        <v>19.5230590054998</v>
      </c>
      <c r="O8495" s="0" t="n">
        <f aca="false">O8494+N8495</f>
        <v>762208</v>
      </c>
      <c r="P8495" s="0" t="n">
        <f aca="false">MIN($B$5,P8494+K8495*$B$6-I8495)</f>
        <v>156.024</v>
      </c>
      <c r="Q8495" s="0" t="n">
        <f aca="false">MAX(0,F8495-H8495-K8495-L8495)</f>
        <v>49.3445682945002</v>
      </c>
    </row>
    <row r="8496" customFormat="false" ht="15" hidden="false" customHeight="false" outlineLevel="0" collapsed="false">
      <c r="A8496" s="0" t="n">
        <f aca="false">'Profiles 8760'!A8485</f>
        <v>8483</v>
      </c>
      <c r="B8496" s="0" t="n">
        <f aca="false">'Profiles 8760'!B8485</f>
        <v>12</v>
      </c>
      <c r="C8496" s="0" t="n">
        <f aca="false">'Profiles 8760'!E8485</f>
        <v>0</v>
      </c>
      <c r="D8496" s="0" t="n">
        <f aca="false">'Profiles 8760'!F8485</f>
        <v>1</v>
      </c>
      <c r="E8496" s="0" t="n">
        <f aca="false">'Profiles 8760'!G8485</f>
        <v>0.427201</v>
      </c>
      <c r="F8496" s="0" t="n">
        <f aca="false">D8496*Assumptions!$C$11*$B$7+E8496*Assumptions!$C$12*$B$8</f>
        <v>306.2725209</v>
      </c>
      <c r="G8496" s="0" t="n">
        <f aca="false">C8496*Assumptions!$C$15</f>
        <v>0</v>
      </c>
      <c r="H8496" s="0" t="n">
        <f aca="false">MIN(F8496,G8496)</f>
        <v>0</v>
      </c>
      <c r="I8496" s="0" t="n">
        <f aca="false">IF(C8496=1,MIN(G8496-H8496,Assumptions!$C$13,P8495),0)</f>
        <v>0</v>
      </c>
      <c r="J8496" s="0" t="n">
        <f aca="false">H8496+I8496</f>
        <v>0</v>
      </c>
      <c r="K8496" s="0" t="n">
        <f aca="false">MIN(IF(C8496=1,F8496-H8496,F8496),Assumptions!$C$13,MAX(0,($B$5-P8495)/$B$6))</f>
        <v>180</v>
      </c>
      <c r="L8496" s="0" t="n">
        <f aca="false">IF(C8496=1,0,MIN(F8496-K8496,Assumptions!$C$15,MAX(0,$B$10-O8495-M8496)))</f>
        <v>0</v>
      </c>
      <c r="M8496" s="0" t="n">
        <f aca="false">'Profiles 8760'!H8485</f>
        <v>9200</v>
      </c>
      <c r="N8496" s="0" t="n">
        <f aca="false">J8496+L8496</f>
        <v>0</v>
      </c>
      <c r="O8496" s="0" t="n">
        <f aca="false">O8495+N8496</f>
        <v>762208</v>
      </c>
      <c r="P8496" s="0" t="n">
        <f aca="false">MIN($B$5,P8495+K8496*$B$6-I8496)</f>
        <v>312.048</v>
      </c>
      <c r="Q8496" s="0" t="n">
        <f aca="false">MAX(0,F8496-H8496-K8496-L8496)</f>
        <v>126.2725209</v>
      </c>
    </row>
    <row r="8497" customFormat="false" ht="15" hidden="false" customHeight="false" outlineLevel="0" collapsed="false">
      <c r="A8497" s="0" t="n">
        <f aca="false">'Profiles 8760'!A8486</f>
        <v>8484</v>
      </c>
      <c r="B8497" s="0" t="n">
        <f aca="false">'Profiles 8760'!B8486</f>
        <v>12</v>
      </c>
      <c r="C8497" s="0" t="n">
        <f aca="false">'Profiles 8760'!E8486</f>
        <v>0</v>
      </c>
      <c r="D8497" s="0" t="n">
        <f aca="false">'Profiles 8760'!F8486</f>
        <v>1</v>
      </c>
      <c r="E8497" s="0" t="n">
        <f aca="false">'Profiles 8760'!G8486</f>
        <v>0.445296</v>
      </c>
      <c r="F8497" s="0" t="n">
        <f aca="false">D8497*Assumptions!$C$11*$B$7+E8497*Assumptions!$C$12*$B$8</f>
        <v>307.0126064</v>
      </c>
      <c r="G8497" s="0" t="n">
        <f aca="false">C8497*Assumptions!$C$15</f>
        <v>0</v>
      </c>
      <c r="H8497" s="0" t="n">
        <f aca="false">MIN(F8497,G8497)</f>
        <v>0</v>
      </c>
      <c r="I8497" s="0" t="n">
        <f aca="false">IF(C8497=1,MIN(G8497-H8497,Assumptions!$C$13,P8496),0)</f>
        <v>0</v>
      </c>
      <c r="J8497" s="0" t="n">
        <f aca="false">H8497+I8497</f>
        <v>0</v>
      </c>
      <c r="K8497" s="0" t="n">
        <f aca="false">MIN(IF(C8497=1,F8497-H8497,F8497),Assumptions!$C$13,MAX(0,($B$5-P8496)/$B$6))</f>
        <v>180</v>
      </c>
      <c r="L8497" s="0" t="n">
        <f aca="false">IF(C8497=1,0,MIN(F8497-K8497,Assumptions!$C$15,MAX(0,$B$10-O8496-M8497)))</f>
        <v>0</v>
      </c>
      <c r="M8497" s="0" t="n">
        <f aca="false">'Profiles 8760'!H8486</f>
        <v>9200</v>
      </c>
      <c r="N8497" s="0" t="n">
        <f aca="false">J8497+L8497</f>
        <v>0</v>
      </c>
      <c r="O8497" s="0" t="n">
        <f aca="false">O8496+N8497</f>
        <v>762208</v>
      </c>
      <c r="P8497" s="0" t="n">
        <f aca="false">MIN($B$5,P8496+K8497*$B$6-I8497)</f>
        <v>468.072</v>
      </c>
      <c r="Q8497" s="0" t="n">
        <f aca="false">MAX(0,F8497-H8497-K8497-L8497)</f>
        <v>127.0126064</v>
      </c>
    </row>
    <row r="8498" customFormat="false" ht="15" hidden="false" customHeight="false" outlineLevel="0" collapsed="false">
      <c r="A8498" s="0" t="n">
        <f aca="false">'Profiles 8760'!A8487</f>
        <v>8485</v>
      </c>
      <c r="B8498" s="0" t="n">
        <f aca="false">'Profiles 8760'!B8487</f>
        <v>12</v>
      </c>
      <c r="C8498" s="0" t="n">
        <f aca="false">'Profiles 8760'!E8487</f>
        <v>0</v>
      </c>
      <c r="D8498" s="0" t="n">
        <f aca="false">'Profiles 8760'!F8487</f>
        <v>1</v>
      </c>
      <c r="E8498" s="0" t="n">
        <f aca="false">'Profiles 8760'!G8487</f>
        <v>0.318481</v>
      </c>
      <c r="F8498" s="0" t="n">
        <f aca="false">D8498*Assumptions!$C$11*$B$7+E8498*Assumptions!$C$12*$B$8</f>
        <v>301.8258729</v>
      </c>
      <c r="G8498" s="0" t="n">
        <f aca="false">C8498*Assumptions!$C$15</f>
        <v>0</v>
      </c>
      <c r="H8498" s="0" t="n">
        <f aca="false">MIN(F8498,G8498)</f>
        <v>0</v>
      </c>
      <c r="I8498" s="0" t="n">
        <f aca="false">IF(C8498=1,MIN(G8498-H8498,Assumptions!$C$13,P8497),0)</f>
        <v>0</v>
      </c>
      <c r="J8498" s="0" t="n">
        <f aca="false">H8498+I8498</f>
        <v>0</v>
      </c>
      <c r="K8498" s="0" t="n">
        <f aca="false">MIN(IF(C8498=1,F8498-H8498,F8498),Assumptions!$C$13,MAX(0,($B$5-P8497)/$B$6))</f>
        <v>49.3054914628519</v>
      </c>
      <c r="L8498" s="0" t="n">
        <f aca="false">IF(C8498=1,0,MIN(F8498-K8498,Assumptions!$C$15,MAX(0,$B$10-O8497-M8498)))</f>
        <v>0</v>
      </c>
      <c r="M8498" s="0" t="n">
        <f aca="false">'Profiles 8760'!H8487</f>
        <v>9200</v>
      </c>
      <c r="N8498" s="0" t="n">
        <f aca="false">J8498+L8498</f>
        <v>0</v>
      </c>
      <c r="O8498" s="0" t="n">
        <f aca="false">O8497+N8498</f>
        <v>762208</v>
      </c>
      <c r="P8498" s="0" t="n">
        <f aca="false">MIN($B$5,P8497+K8498*$B$6-I8498)</f>
        <v>510.81</v>
      </c>
      <c r="Q8498" s="0" t="n">
        <f aca="false">MAX(0,F8498-H8498-K8498-L8498)</f>
        <v>252.520381437148</v>
      </c>
    </row>
    <row r="8499" customFormat="false" ht="15" hidden="false" customHeight="false" outlineLevel="0" collapsed="false">
      <c r="A8499" s="0" t="n">
        <f aca="false">'Profiles 8760'!A8488</f>
        <v>8486</v>
      </c>
      <c r="B8499" s="0" t="n">
        <f aca="false">'Profiles 8760'!B8488</f>
        <v>12</v>
      </c>
      <c r="C8499" s="0" t="n">
        <f aca="false">'Profiles 8760'!E8488</f>
        <v>0</v>
      </c>
      <c r="D8499" s="0" t="n">
        <f aca="false">'Profiles 8760'!F8488</f>
        <v>1</v>
      </c>
      <c r="E8499" s="0" t="n">
        <f aca="false">'Profiles 8760'!G8488</f>
        <v>0.385394</v>
      </c>
      <c r="F8499" s="0" t="n">
        <f aca="false">D8499*Assumptions!$C$11*$B$7+E8499*Assumptions!$C$12*$B$8</f>
        <v>304.5626146</v>
      </c>
      <c r="G8499" s="0" t="n">
        <f aca="false">C8499*Assumptions!$C$15</f>
        <v>0</v>
      </c>
      <c r="H8499" s="0" t="n">
        <f aca="false">MIN(F8499,G8499)</f>
        <v>0</v>
      </c>
      <c r="I8499" s="0" t="n">
        <f aca="false">IF(C8499=1,MIN(G8499-H8499,Assumptions!$C$13,P8498),0)</f>
        <v>0</v>
      </c>
      <c r="J8499" s="0" t="n">
        <f aca="false">H8499+I8499</f>
        <v>0</v>
      </c>
      <c r="K8499" s="0" t="n">
        <f aca="false">MIN(IF(C8499=1,F8499-H8499,F8499),Assumptions!$C$13,MAX(0,($B$5-P8498)/$B$6))</f>
        <v>0</v>
      </c>
      <c r="L8499" s="0" t="n">
        <f aca="false">IF(C8499=1,0,MIN(F8499-K8499,Assumptions!$C$15,MAX(0,$B$10-O8498-M8499)))</f>
        <v>0</v>
      </c>
      <c r="M8499" s="0" t="n">
        <f aca="false">'Profiles 8760'!H8488</f>
        <v>9200</v>
      </c>
      <c r="N8499" s="0" t="n">
        <f aca="false">J8499+L8499</f>
        <v>0</v>
      </c>
      <c r="O8499" s="0" t="n">
        <f aca="false">O8498+N8499</f>
        <v>762208</v>
      </c>
      <c r="P8499" s="0" t="n">
        <f aca="false">MIN($B$5,P8498+K8499*$B$6-I8499)</f>
        <v>510.81</v>
      </c>
      <c r="Q8499" s="0" t="n">
        <f aca="false">MAX(0,F8499-H8499-K8499-L8499)</f>
        <v>304.5626146</v>
      </c>
    </row>
    <row r="8500" customFormat="false" ht="15" hidden="false" customHeight="false" outlineLevel="0" collapsed="false">
      <c r="A8500" s="0" t="n">
        <f aca="false">'Profiles 8760'!A8489</f>
        <v>8487</v>
      </c>
      <c r="B8500" s="0" t="n">
        <f aca="false">'Profiles 8760'!B8489</f>
        <v>12</v>
      </c>
      <c r="C8500" s="0" t="n">
        <f aca="false">'Profiles 8760'!E8489</f>
        <v>0</v>
      </c>
      <c r="D8500" s="0" t="n">
        <f aca="false">'Profiles 8760'!F8489</f>
        <v>1</v>
      </c>
      <c r="E8500" s="0" t="n">
        <f aca="false">'Profiles 8760'!G8489</f>
        <v>0.345535</v>
      </c>
      <c r="F8500" s="0" t="n">
        <f aca="false">D8500*Assumptions!$C$11*$B$7+E8500*Assumptions!$C$12*$B$8</f>
        <v>302.9323815</v>
      </c>
      <c r="G8500" s="0" t="n">
        <f aca="false">C8500*Assumptions!$C$15</f>
        <v>0</v>
      </c>
      <c r="H8500" s="0" t="n">
        <f aca="false">MIN(F8500,G8500)</f>
        <v>0</v>
      </c>
      <c r="I8500" s="0" t="n">
        <f aca="false">IF(C8500=1,MIN(G8500-H8500,Assumptions!$C$13,P8499),0)</f>
        <v>0</v>
      </c>
      <c r="J8500" s="0" t="n">
        <f aca="false">H8500+I8500</f>
        <v>0</v>
      </c>
      <c r="K8500" s="0" t="n">
        <f aca="false">MIN(IF(C8500=1,F8500-H8500,F8500),Assumptions!$C$13,MAX(0,($B$5-P8499)/$B$6))</f>
        <v>0</v>
      </c>
      <c r="L8500" s="0" t="n">
        <f aca="false">IF(C8500=1,0,MIN(F8500-K8500,Assumptions!$C$15,MAX(0,$B$10-O8499-M8500)))</f>
        <v>0</v>
      </c>
      <c r="M8500" s="0" t="n">
        <f aca="false">'Profiles 8760'!H8489</f>
        <v>9200</v>
      </c>
      <c r="N8500" s="0" t="n">
        <f aca="false">J8500+L8500</f>
        <v>0</v>
      </c>
      <c r="O8500" s="0" t="n">
        <f aca="false">O8499+N8500</f>
        <v>762208</v>
      </c>
      <c r="P8500" s="0" t="n">
        <f aca="false">MIN($B$5,P8499+K8500*$B$6-I8500)</f>
        <v>510.81</v>
      </c>
      <c r="Q8500" s="0" t="n">
        <f aca="false">MAX(0,F8500-H8500-K8500-L8500)</f>
        <v>302.9323815</v>
      </c>
    </row>
    <row r="8501" customFormat="false" ht="15" hidden="false" customHeight="false" outlineLevel="0" collapsed="false">
      <c r="A8501" s="0" t="n">
        <f aca="false">'Profiles 8760'!A8490</f>
        <v>8488</v>
      </c>
      <c r="B8501" s="0" t="n">
        <f aca="false">'Profiles 8760'!B8490</f>
        <v>12</v>
      </c>
      <c r="C8501" s="0" t="n">
        <f aca="false">'Profiles 8760'!E8490</f>
        <v>0</v>
      </c>
      <c r="D8501" s="0" t="n">
        <f aca="false">'Profiles 8760'!F8490</f>
        <v>0.812455</v>
      </c>
      <c r="E8501" s="0" t="n">
        <f aca="false">'Profiles 8760'!G8490</f>
        <v>0.343719</v>
      </c>
      <c r="F8501" s="0" t="n">
        <f aca="false">D8501*Assumptions!$C$11*$B$7+E8501*Assumptions!$C$12*$B$8</f>
        <v>248.6951111</v>
      </c>
      <c r="G8501" s="0" t="n">
        <f aca="false">C8501*Assumptions!$C$15</f>
        <v>0</v>
      </c>
      <c r="H8501" s="0" t="n">
        <f aca="false">MIN(F8501,G8501)</f>
        <v>0</v>
      </c>
      <c r="I8501" s="0" t="n">
        <f aca="false">IF(C8501=1,MIN(G8501-H8501,Assumptions!$C$13,P8500),0)</f>
        <v>0</v>
      </c>
      <c r="J8501" s="0" t="n">
        <f aca="false">H8501+I8501</f>
        <v>0</v>
      </c>
      <c r="K8501" s="0" t="n">
        <f aca="false">MIN(IF(C8501=1,F8501-H8501,F8501),Assumptions!$C$13,MAX(0,($B$5-P8500)/$B$6))</f>
        <v>0</v>
      </c>
      <c r="L8501" s="0" t="n">
        <f aca="false">IF(C8501=1,0,MIN(F8501-K8501,Assumptions!$C$15,MAX(0,$B$10-O8500-M8501)))</f>
        <v>0</v>
      </c>
      <c r="M8501" s="0" t="n">
        <f aca="false">'Profiles 8760'!H8490</f>
        <v>9200</v>
      </c>
      <c r="N8501" s="0" t="n">
        <f aca="false">J8501+L8501</f>
        <v>0</v>
      </c>
      <c r="O8501" s="0" t="n">
        <f aca="false">O8500+N8501</f>
        <v>762208</v>
      </c>
      <c r="P8501" s="0" t="n">
        <f aca="false">MIN($B$5,P8500+K8501*$B$6-I8501)</f>
        <v>510.81</v>
      </c>
      <c r="Q8501" s="0" t="n">
        <f aca="false">MAX(0,F8501-H8501-K8501-L8501)</f>
        <v>248.6951111</v>
      </c>
    </row>
    <row r="8502" customFormat="false" ht="15" hidden="false" customHeight="false" outlineLevel="0" collapsed="false">
      <c r="A8502" s="0" t="n">
        <f aca="false">'Profiles 8760'!A8491</f>
        <v>8489</v>
      </c>
      <c r="B8502" s="0" t="n">
        <f aca="false">'Profiles 8760'!B8491</f>
        <v>12</v>
      </c>
      <c r="C8502" s="0" t="n">
        <f aca="false">'Profiles 8760'!E8491</f>
        <v>0</v>
      </c>
      <c r="D8502" s="0" t="n">
        <f aca="false">'Profiles 8760'!F8491</f>
        <v>0.404429</v>
      </c>
      <c r="E8502" s="0" t="n">
        <f aca="false">'Profiles 8760'!G8491</f>
        <v>0.289792</v>
      </c>
      <c r="F8502" s="0" t="n">
        <f aca="false">D8502*Assumptions!$C$11*$B$7+E8502*Assumptions!$C$12*$B$8</f>
        <v>128.651588</v>
      </c>
      <c r="G8502" s="0" t="n">
        <f aca="false">C8502*Assumptions!$C$15</f>
        <v>0</v>
      </c>
      <c r="H8502" s="0" t="n">
        <f aca="false">MIN(F8502,G8502)</f>
        <v>0</v>
      </c>
      <c r="I8502" s="0" t="n">
        <f aca="false">IF(C8502=1,MIN(G8502-H8502,Assumptions!$C$13,P8501),0)</f>
        <v>0</v>
      </c>
      <c r="J8502" s="0" t="n">
        <f aca="false">H8502+I8502</f>
        <v>0</v>
      </c>
      <c r="K8502" s="0" t="n">
        <f aca="false">MIN(IF(C8502=1,F8502-H8502,F8502),Assumptions!$C$13,MAX(0,($B$5-P8501)/$B$6))</f>
        <v>0</v>
      </c>
      <c r="L8502" s="0" t="n">
        <f aca="false">IF(C8502=1,0,MIN(F8502-K8502,Assumptions!$C$15,MAX(0,$B$10-O8501-M8502)))</f>
        <v>0</v>
      </c>
      <c r="M8502" s="0" t="n">
        <f aca="false">'Profiles 8760'!H8491</f>
        <v>9200</v>
      </c>
      <c r="N8502" s="0" t="n">
        <f aca="false">J8502+L8502</f>
        <v>0</v>
      </c>
      <c r="O8502" s="0" t="n">
        <f aca="false">O8501+N8502</f>
        <v>762208</v>
      </c>
      <c r="P8502" s="0" t="n">
        <f aca="false">MIN($B$5,P8501+K8502*$B$6-I8502)</f>
        <v>510.81</v>
      </c>
      <c r="Q8502" s="0" t="n">
        <f aca="false">MAX(0,F8502-H8502-K8502-L8502)</f>
        <v>128.651588</v>
      </c>
    </row>
    <row r="8503" customFormat="false" ht="15" hidden="false" customHeight="false" outlineLevel="0" collapsed="false">
      <c r="A8503" s="0" t="n">
        <f aca="false">'Profiles 8760'!A8492</f>
        <v>8490</v>
      </c>
      <c r="B8503" s="0" t="n">
        <f aca="false">'Profiles 8760'!B8492</f>
        <v>12</v>
      </c>
      <c r="C8503" s="0" t="n">
        <f aca="false">'Profiles 8760'!E8492</f>
        <v>0</v>
      </c>
      <c r="D8503" s="0" t="n">
        <f aca="false">'Profiles 8760'!F8492</f>
        <v>0.057668</v>
      </c>
      <c r="E8503" s="0" t="n">
        <f aca="false">'Profiles 8760'!G8492</f>
        <v>0.336318</v>
      </c>
      <c r="F8503" s="0" t="n">
        <f aca="false">D8503*Assumptions!$C$11*$B$7+E8503*Assumptions!$C$12*$B$8</f>
        <v>30.4099246</v>
      </c>
      <c r="G8503" s="0" t="n">
        <f aca="false">C8503*Assumptions!$C$15</f>
        <v>0</v>
      </c>
      <c r="H8503" s="0" t="n">
        <f aca="false">MIN(F8503,G8503)</f>
        <v>0</v>
      </c>
      <c r="I8503" s="0" t="n">
        <f aca="false">IF(C8503=1,MIN(G8503-H8503,Assumptions!$C$13,P8502),0)</f>
        <v>0</v>
      </c>
      <c r="J8503" s="0" t="n">
        <f aca="false">H8503+I8503</f>
        <v>0</v>
      </c>
      <c r="K8503" s="0" t="n">
        <f aca="false">MIN(IF(C8503=1,F8503-H8503,F8503),Assumptions!$C$13,MAX(0,($B$5-P8502)/$B$6))</f>
        <v>0</v>
      </c>
      <c r="L8503" s="0" t="n">
        <f aca="false">IF(C8503=1,0,MIN(F8503-K8503,Assumptions!$C$15,MAX(0,$B$10-O8502-M8503)))</f>
        <v>0</v>
      </c>
      <c r="M8503" s="0" t="n">
        <f aca="false">'Profiles 8760'!H8492</f>
        <v>9200</v>
      </c>
      <c r="N8503" s="0" t="n">
        <f aca="false">J8503+L8503</f>
        <v>0</v>
      </c>
      <c r="O8503" s="0" t="n">
        <f aca="false">O8502+N8503</f>
        <v>762208</v>
      </c>
      <c r="P8503" s="0" t="n">
        <f aca="false">MIN($B$5,P8502+K8503*$B$6-I8503)</f>
        <v>510.81</v>
      </c>
      <c r="Q8503" s="0" t="n">
        <f aca="false">MAX(0,F8503-H8503-K8503-L8503)</f>
        <v>30.4099246</v>
      </c>
    </row>
    <row r="8504" customFormat="false" ht="15" hidden="false" customHeight="false" outlineLevel="0" collapsed="false">
      <c r="A8504" s="0" t="n">
        <f aca="false">'Profiles 8760'!A8493</f>
        <v>8491</v>
      </c>
      <c r="B8504" s="0" t="n">
        <f aca="false">'Profiles 8760'!B8493</f>
        <v>12</v>
      </c>
      <c r="C8504" s="0" t="n">
        <f aca="false">'Profiles 8760'!E8493</f>
        <v>0</v>
      </c>
      <c r="D8504" s="0" t="n">
        <f aca="false">'Profiles 8760'!F8493</f>
        <v>0</v>
      </c>
      <c r="E8504" s="0" t="n">
        <f aca="false">'Profiles 8760'!G8493</f>
        <v>0.24726</v>
      </c>
      <c r="F8504" s="0" t="n">
        <f aca="false">D8504*Assumptions!$C$11*$B$7+E8504*Assumptions!$C$12*$B$8</f>
        <v>10.112934</v>
      </c>
      <c r="G8504" s="0" t="n">
        <f aca="false">C8504*Assumptions!$C$15</f>
        <v>0</v>
      </c>
      <c r="H8504" s="0" t="n">
        <f aca="false">MIN(F8504,G8504)</f>
        <v>0</v>
      </c>
      <c r="I8504" s="0" t="n">
        <f aca="false">IF(C8504=1,MIN(G8504-H8504,Assumptions!$C$13,P8503),0)</f>
        <v>0</v>
      </c>
      <c r="J8504" s="0" t="n">
        <f aca="false">H8504+I8504</f>
        <v>0</v>
      </c>
      <c r="K8504" s="0" t="n">
        <f aca="false">MIN(IF(C8504=1,F8504-H8504,F8504),Assumptions!$C$13,MAX(0,($B$5-P8503)/$B$6))</f>
        <v>0</v>
      </c>
      <c r="L8504" s="0" t="n">
        <f aca="false">IF(C8504=1,0,MIN(F8504-K8504,Assumptions!$C$15,MAX(0,$B$10-O8503-M8504)))</f>
        <v>0</v>
      </c>
      <c r="M8504" s="0" t="n">
        <f aca="false">'Profiles 8760'!H8493</f>
        <v>9200</v>
      </c>
      <c r="N8504" s="0" t="n">
        <f aca="false">J8504+L8504</f>
        <v>0</v>
      </c>
      <c r="O8504" s="0" t="n">
        <f aca="false">O8503+N8504</f>
        <v>762208</v>
      </c>
      <c r="P8504" s="0" t="n">
        <f aca="false">MIN($B$5,P8503+K8504*$B$6-I8504)</f>
        <v>510.81</v>
      </c>
      <c r="Q8504" s="0" t="n">
        <f aca="false">MAX(0,F8504-H8504-K8504-L8504)</f>
        <v>10.112934</v>
      </c>
    </row>
    <row r="8505" customFormat="false" ht="15" hidden="false" customHeight="false" outlineLevel="0" collapsed="false">
      <c r="A8505" s="0" t="n">
        <f aca="false">'Profiles 8760'!A8494</f>
        <v>8492</v>
      </c>
      <c r="B8505" s="0" t="n">
        <f aca="false">'Profiles 8760'!B8494</f>
        <v>12</v>
      </c>
      <c r="C8505" s="0" t="n">
        <f aca="false">'Profiles 8760'!E8494</f>
        <v>1</v>
      </c>
      <c r="D8505" s="0" t="n">
        <f aca="false">'Profiles 8760'!F8494</f>
        <v>0</v>
      </c>
      <c r="E8505" s="0" t="n">
        <f aca="false">'Profiles 8760'!G8494</f>
        <v>0.251641</v>
      </c>
      <c r="F8505" s="0" t="n">
        <f aca="false">D8505*Assumptions!$C$11*$B$7+E8505*Assumptions!$C$12*$B$8</f>
        <v>10.2921169</v>
      </c>
      <c r="G8505" s="0" t="n">
        <f aca="false">C8505*Assumptions!$C$15</f>
        <v>200</v>
      </c>
      <c r="H8505" s="0" t="n">
        <f aca="false">MIN(F8505,G8505)</f>
        <v>10.2921169</v>
      </c>
      <c r="I8505" s="0" t="n">
        <f aca="false">IF(C8505=1,MIN(G8505-H8505,Assumptions!$C$13,P8504),0)</f>
        <v>180</v>
      </c>
      <c r="J8505" s="0" t="n">
        <f aca="false">H8505+I8505</f>
        <v>190.2921169</v>
      </c>
      <c r="K8505" s="0" t="n">
        <f aca="false">MIN(IF(C8505=1,F8505-H8505,F8505),Assumptions!$C$13,MAX(0,($B$5-P8504)/$B$6))</f>
        <v>0</v>
      </c>
      <c r="L8505" s="0" t="n">
        <f aca="false">IF(C8505=1,0,MIN(F8505-K8505,Assumptions!$C$15,MAX(0,$B$10-O8504-M8505)))</f>
        <v>0</v>
      </c>
      <c r="M8505" s="0" t="n">
        <f aca="false">'Profiles 8760'!H8494</f>
        <v>9000</v>
      </c>
      <c r="N8505" s="0" t="n">
        <f aca="false">J8505+L8505</f>
        <v>190.2921169</v>
      </c>
      <c r="O8505" s="0" t="n">
        <f aca="false">O8504+N8505</f>
        <v>762398.2921169</v>
      </c>
      <c r="P8505" s="0" t="n">
        <f aca="false">MIN($B$5,P8504+K8505*$B$6-I8505)</f>
        <v>330.81</v>
      </c>
      <c r="Q8505" s="0" t="n">
        <f aca="false">MAX(0,F8505-H8505-K8505-L8505)</f>
        <v>0</v>
      </c>
    </row>
    <row r="8506" customFormat="false" ht="15" hidden="false" customHeight="false" outlineLevel="0" collapsed="false">
      <c r="A8506" s="0" t="n">
        <f aca="false">'Profiles 8760'!A8495</f>
        <v>8493</v>
      </c>
      <c r="B8506" s="0" t="n">
        <f aca="false">'Profiles 8760'!B8495</f>
        <v>12</v>
      </c>
      <c r="C8506" s="0" t="n">
        <f aca="false">'Profiles 8760'!E8495</f>
        <v>1</v>
      </c>
      <c r="D8506" s="0" t="n">
        <f aca="false">'Profiles 8760'!F8495</f>
        <v>0</v>
      </c>
      <c r="E8506" s="0" t="n">
        <f aca="false">'Profiles 8760'!G8495</f>
        <v>0.19244</v>
      </c>
      <c r="F8506" s="0" t="n">
        <f aca="false">D8506*Assumptions!$C$11*$B$7+E8506*Assumptions!$C$12*$B$8</f>
        <v>7.870796</v>
      </c>
      <c r="G8506" s="0" t="n">
        <f aca="false">C8506*Assumptions!$C$15</f>
        <v>200</v>
      </c>
      <c r="H8506" s="0" t="n">
        <f aca="false">MIN(F8506,G8506)</f>
        <v>7.870796</v>
      </c>
      <c r="I8506" s="0" t="n">
        <f aca="false">IF(C8506=1,MIN(G8506-H8506,Assumptions!$C$13,P8505),0)</f>
        <v>180</v>
      </c>
      <c r="J8506" s="0" t="n">
        <f aca="false">H8506+I8506</f>
        <v>187.870796</v>
      </c>
      <c r="K8506" s="0" t="n">
        <f aca="false">MIN(IF(C8506=1,F8506-H8506,F8506),Assumptions!$C$13,MAX(0,($B$5-P8505)/$B$6))</f>
        <v>0</v>
      </c>
      <c r="L8506" s="0" t="n">
        <f aca="false">IF(C8506=1,0,MIN(F8506-K8506,Assumptions!$C$15,MAX(0,$B$10-O8505-M8506)))</f>
        <v>0</v>
      </c>
      <c r="M8506" s="0" t="n">
        <f aca="false">'Profiles 8760'!H8495</f>
        <v>8800</v>
      </c>
      <c r="N8506" s="0" t="n">
        <f aca="false">J8506+L8506</f>
        <v>187.870796</v>
      </c>
      <c r="O8506" s="0" t="n">
        <f aca="false">O8505+N8506</f>
        <v>762586.1629129</v>
      </c>
      <c r="P8506" s="0" t="n">
        <f aca="false">MIN($B$5,P8505+K8506*$B$6-I8506)</f>
        <v>150.81</v>
      </c>
      <c r="Q8506" s="0" t="n">
        <f aca="false">MAX(0,F8506-H8506-K8506-L8506)</f>
        <v>0</v>
      </c>
    </row>
    <row r="8507" customFormat="false" ht="15" hidden="false" customHeight="false" outlineLevel="0" collapsed="false">
      <c r="A8507" s="0" t="n">
        <f aca="false">'Profiles 8760'!A8496</f>
        <v>8494</v>
      </c>
      <c r="B8507" s="0" t="n">
        <f aca="false">'Profiles 8760'!B8496</f>
        <v>12</v>
      </c>
      <c r="C8507" s="0" t="n">
        <f aca="false">'Profiles 8760'!E8496</f>
        <v>0</v>
      </c>
      <c r="D8507" s="0" t="n">
        <f aca="false">'Profiles 8760'!F8496</f>
        <v>0</v>
      </c>
      <c r="E8507" s="0" t="n">
        <f aca="false">'Profiles 8760'!G8496</f>
        <v>0.215253</v>
      </c>
      <c r="F8507" s="0" t="n">
        <f aca="false">D8507*Assumptions!$C$11*$B$7+E8507*Assumptions!$C$12*$B$8</f>
        <v>8.8038477</v>
      </c>
      <c r="G8507" s="0" t="n">
        <f aca="false">C8507*Assumptions!$C$15</f>
        <v>0</v>
      </c>
      <c r="H8507" s="0" t="n">
        <f aca="false">MIN(F8507,G8507)</f>
        <v>0</v>
      </c>
      <c r="I8507" s="0" t="n">
        <f aca="false">IF(C8507=1,MIN(G8507-H8507,Assumptions!$C$13,P8506),0)</f>
        <v>0</v>
      </c>
      <c r="J8507" s="0" t="n">
        <f aca="false">H8507+I8507</f>
        <v>0</v>
      </c>
      <c r="K8507" s="0" t="n">
        <f aca="false">MIN(IF(C8507=1,F8507-H8507,F8507),Assumptions!$C$13,MAX(0,($B$5-P8506)/$B$6))</f>
        <v>8.8038477</v>
      </c>
      <c r="L8507" s="0" t="n">
        <f aca="false">IF(C8507=1,0,MIN(F8507-K8507,Assumptions!$C$15,MAX(0,$B$10-O8506-M8507)))</f>
        <v>0</v>
      </c>
      <c r="M8507" s="0" t="n">
        <f aca="false">'Profiles 8760'!H8496</f>
        <v>8800</v>
      </c>
      <c r="N8507" s="0" t="n">
        <f aca="false">J8507+L8507</f>
        <v>0</v>
      </c>
      <c r="O8507" s="0" t="n">
        <f aca="false">O8506+N8507</f>
        <v>762586.1629129</v>
      </c>
      <c r="P8507" s="0" t="n">
        <f aca="false">MIN($B$5,P8506+K8507*$B$6-I8507)</f>
        <v>158.44117518636</v>
      </c>
      <c r="Q8507" s="0" t="n">
        <f aca="false">MAX(0,F8507-H8507-K8507-L8507)</f>
        <v>0</v>
      </c>
    </row>
    <row r="8508" customFormat="false" ht="15" hidden="false" customHeight="false" outlineLevel="0" collapsed="false">
      <c r="A8508" s="0" t="n">
        <f aca="false">'Profiles 8760'!A8497</f>
        <v>8495</v>
      </c>
      <c r="B8508" s="0" t="n">
        <f aca="false">'Profiles 8760'!B8497</f>
        <v>12</v>
      </c>
      <c r="C8508" s="0" t="n">
        <f aca="false">'Profiles 8760'!E8497</f>
        <v>0</v>
      </c>
      <c r="D8508" s="0" t="n">
        <f aca="false">'Profiles 8760'!F8497</f>
        <v>0</v>
      </c>
      <c r="E8508" s="0" t="n">
        <f aca="false">'Profiles 8760'!G8497</f>
        <v>0.214272</v>
      </c>
      <c r="F8508" s="0" t="n">
        <f aca="false">D8508*Assumptions!$C$11*$B$7+E8508*Assumptions!$C$12*$B$8</f>
        <v>8.7637248</v>
      </c>
      <c r="G8508" s="0" t="n">
        <f aca="false">C8508*Assumptions!$C$15</f>
        <v>0</v>
      </c>
      <c r="H8508" s="0" t="n">
        <f aca="false">MIN(F8508,G8508)</f>
        <v>0</v>
      </c>
      <c r="I8508" s="0" t="n">
        <f aca="false">IF(C8508=1,MIN(G8508-H8508,Assumptions!$C$13,P8507),0)</f>
        <v>0</v>
      </c>
      <c r="J8508" s="0" t="n">
        <f aca="false">H8508+I8508</f>
        <v>0</v>
      </c>
      <c r="K8508" s="0" t="n">
        <f aca="false">MIN(IF(C8508=1,F8508-H8508,F8508),Assumptions!$C$13,MAX(0,($B$5-P8507)/$B$6))</f>
        <v>8.7637248</v>
      </c>
      <c r="L8508" s="0" t="n">
        <f aca="false">IF(C8508=1,0,MIN(F8508-K8508,Assumptions!$C$15,MAX(0,$B$10-O8507-M8508)))</f>
        <v>0</v>
      </c>
      <c r="M8508" s="0" t="n">
        <f aca="false">'Profiles 8760'!H8497</f>
        <v>8800</v>
      </c>
      <c r="N8508" s="0" t="n">
        <f aca="false">J8508+L8508</f>
        <v>0</v>
      </c>
      <c r="O8508" s="0" t="n">
        <f aca="false">O8507+N8508</f>
        <v>762586.1629129</v>
      </c>
      <c r="P8508" s="0" t="n">
        <f aca="false">MIN($B$5,P8507+K8508*$B$6-I8508)</f>
        <v>166.037571843</v>
      </c>
      <c r="Q8508" s="0" t="n">
        <f aca="false">MAX(0,F8508-H8508-K8508-L8508)</f>
        <v>0</v>
      </c>
    </row>
    <row r="8509" customFormat="false" ht="15" hidden="false" customHeight="false" outlineLevel="0" collapsed="false">
      <c r="A8509" s="0" t="n">
        <f aca="false">'Profiles 8760'!A8498</f>
        <v>8496</v>
      </c>
      <c r="B8509" s="0" t="n">
        <f aca="false">'Profiles 8760'!B8498</f>
        <v>12</v>
      </c>
      <c r="C8509" s="0" t="n">
        <f aca="false">'Profiles 8760'!E8498</f>
        <v>0</v>
      </c>
      <c r="D8509" s="0" t="n">
        <f aca="false">'Profiles 8760'!F8498</f>
        <v>0</v>
      </c>
      <c r="E8509" s="0" t="n">
        <f aca="false">'Profiles 8760'!G8498</f>
        <v>0.209264</v>
      </c>
      <c r="F8509" s="0" t="n">
        <f aca="false">D8509*Assumptions!$C$11*$B$7+E8509*Assumptions!$C$12*$B$8</f>
        <v>8.5588976</v>
      </c>
      <c r="G8509" s="0" t="n">
        <f aca="false">C8509*Assumptions!$C$15</f>
        <v>0</v>
      </c>
      <c r="H8509" s="0" t="n">
        <f aca="false">MIN(F8509,G8509)</f>
        <v>0</v>
      </c>
      <c r="I8509" s="0" t="n">
        <f aca="false">IF(C8509=1,MIN(G8509-H8509,Assumptions!$C$13,P8508),0)</f>
        <v>0</v>
      </c>
      <c r="J8509" s="0" t="n">
        <f aca="false">H8509+I8509</f>
        <v>0</v>
      </c>
      <c r="K8509" s="0" t="n">
        <f aca="false">MIN(IF(C8509=1,F8509-H8509,F8509),Assumptions!$C$13,MAX(0,($B$5-P8508)/$B$6))</f>
        <v>8.5588976</v>
      </c>
      <c r="L8509" s="0" t="n">
        <f aca="false">IF(C8509=1,0,MIN(F8509-K8509,Assumptions!$C$15,MAX(0,$B$10-O8508-M8509)))</f>
        <v>0</v>
      </c>
      <c r="M8509" s="0" t="n">
        <f aca="false">'Profiles 8760'!H8498</f>
        <v>8800</v>
      </c>
      <c r="N8509" s="0" t="n">
        <f aca="false">J8509+L8509</f>
        <v>0</v>
      </c>
      <c r="O8509" s="0" t="n">
        <f aca="false">O8508+N8509</f>
        <v>762586.1629129</v>
      </c>
      <c r="P8509" s="0" t="n">
        <f aca="false">MIN($B$5,P8508+K8509*$B$6-I8509)</f>
        <v>173.45642428268</v>
      </c>
      <c r="Q8509" s="0" t="n">
        <f aca="false">MAX(0,F8509-H8509-K8509-L8509)</f>
        <v>0</v>
      </c>
    </row>
    <row r="8510" customFormat="false" ht="15" hidden="false" customHeight="false" outlineLevel="0" collapsed="false">
      <c r="A8510" s="0" t="n">
        <f aca="false">'Profiles 8760'!A8499</f>
        <v>8497</v>
      </c>
      <c r="B8510" s="0" t="n">
        <f aca="false">'Profiles 8760'!B8499</f>
        <v>12</v>
      </c>
      <c r="C8510" s="0" t="n">
        <f aca="false">'Profiles 8760'!E8499</f>
        <v>0</v>
      </c>
      <c r="D8510" s="0" t="n">
        <f aca="false">'Profiles 8760'!F8499</f>
        <v>0</v>
      </c>
      <c r="E8510" s="0" t="n">
        <f aca="false">'Profiles 8760'!G8499</f>
        <v>0.218572</v>
      </c>
      <c r="F8510" s="0" t="n">
        <f aca="false">D8510*Assumptions!$C$11*$B$7+E8510*Assumptions!$C$12*$B$8</f>
        <v>8.9395948</v>
      </c>
      <c r="G8510" s="0" t="n">
        <f aca="false">C8510*Assumptions!$C$15</f>
        <v>0</v>
      </c>
      <c r="H8510" s="0" t="n">
        <f aca="false">MIN(F8510,G8510)</f>
        <v>0</v>
      </c>
      <c r="I8510" s="0" t="n">
        <f aca="false">IF(C8510=1,MIN(G8510-H8510,Assumptions!$C$13,P8509),0)</f>
        <v>0</v>
      </c>
      <c r="J8510" s="0" t="n">
        <f aca="false">H8510+I8510</f>
        <v>0</v>
      </c>
      <c r="K8510" s="0" t="n">
        <f aca="false">MIN(IF(C8510=1,F8510-H8510,F8510),Assumptions!$C$13,MAX(0,($B$5-P8509)/$B$6))</f>
        <v>8.9395948</v>
      </c>
      <c r="L8510" s="0" t="n">
        <f aca="false">IF(C8510=1,0,MIN(F8510-K8510,Assumptions!$C$15,MAX(0,$B$10-O8509-M8510)))</f>
        <v>0</v>
      </c>
      <c r="M8510" s="0" t="n">
        <f aca="false">'Profiles 8760'!H8499</f>
        <v>8800</v>
      </c>
      <c r="N8510" s="0" t="n">
        <f aca="false">J8510+L8510</f>
        <v>0</v>
      </c>
      <c r="O8510" s="0" t="n">
        <f aca="false">O8509+N8510</f>
        <v>762586.1629129</v>
      </c>
      <c r="P8510" s="0" t="n">
        <f aca="false">MIN($B$5,P8509+K8510*$B$6-I8510)</f>
        <v>181.20526505532</v>
      </c>
      <c r="Q8510" s="0" t="n">
        <f aca="false">MAX(0,F8510-H8510-K8510-L8510)</f>
        <v>0</v>
      </c>
    </row>
    <row r="8511" customFormat="false" ht="15" hidden="false" customHeight="false" outlineLevel="0" collapsed="false">
      <c r="A8511" s="0" t="n">
        <f aca="false">'Profiles 8760'!A8500</f>
        <v>8498</v>
      </c>
      <c r="B8511" s="0" t="n">
        <f aca="false">'Profiles 8760'!B8500</f>
        <v>12</v>
      </c>
      <c r="C8511" s="0" t="n">
        <f aca="false">'Profiles 8760'!E8500</f>
        <v>0</v>
      </c>
      <c r="D8511" s="0" t="n">
        <f aca="false">'Profiles 8760'!F8500</f>
        <v>0</v>
      </c>
      <c r="E8511" s="0" t="n">
        <f aca="false">'Profiles 8760'!G8500</f>
        <v>0.182397</v>
      </c>
      <c r="F8511" s="0" t="n">
        <f aca="false">D8511*Assumptions!$C$11*$B$7+E8511*Assumptions!$C$12*$B$8</f>
        <v>7.4600373</v>
      </c>
      <c r="G8511" s="0" t="n">
        <f aca="false">C8511*Assumptions!$C$15</f>
        <v>0</v>
      </c>
      <c r="H8511" s="0" t="n">
        <f aca="false">MIN(F8511,G8511)</f>
        <v>0</v>
      </c>
      <c r="I8511" s="0" t="n">
        <f aca="false">IF(C8511=1,MIN(G8511-H8511,Assumptions!$C$13,P8510),0)</f>
        <v>0</v>
      </c>
      <c r="J8511" s="0" t="n">
        <f aca="false">H8511+I8511</f>
        <v>0</v>
      </c>
      <c r="K8511" s="0" t="n">
        <f aca="false">MIN(IF(C8511=1,F8511-H8511,F8511),Assumptions!$C$13,MAX(0,($B$5-P8510)/$B$6))</f>
        <v>7.4600373</v>
      </c>
      <c r="L8511" s="0" t="n">
        <f aca="false">IF(C8511=1,0,MIN(F8511-K8511,Assumptions!$C$15,MAX(0,$B$10-O8510-M8511)))</f>
        <v>0</v>
      </c>
      <c r="M8511" s="0" t="n">
        <f aca="false">'Profiles 8760'!H8500</f>
        <v>8800</v>
      </c>
      <c r="N8511" s="0" t="n">
        <f aca="false">J8511+L8511</f>
        <v>0</v>
      </c>
      <c r="O8511" s="0" t="n">
        <f aca="false">O8510+N8511</f>
        <v>762586.1629129</v>
      </c>
      <c r="P8511" s="0" t="n">
        <f aca="false">MIN($B$5,P8510+K8511*$B$6-I8511)</f>
        <v>187.67162538696</v>
      </c>
      <c r="Q8511" s="0" t="n">
        <f aca="false">MAX(0,F8511-H8511-K8511-L8511)</f>
        <v>0</v>
      </c>
    </row>
    <row r="8512" customFormat="false" ht="15" hidden="false" customHeight="false" outlineLevel="0" collapsed="false">
      <c r="A8512" s="0" t="n">
        <f aca="false">'Profiles 8760'!A8501</f>
        <v>8499</v>
      </c>
      <c r="B8512" s="0" t="n">
        <f aca="false">'Profiles 8760'!B8501</f>
        <v>12</v>
      </c>
      <c r="C8512" s="0" t="n">
        <f aca="false">'Profiles 8760'!E8501</f>
        <v>0</v>
      </c>
      <c r="D8512" s="0" t="n">
        <f aca="false">'Profiles 8760'!F8501</f>
        <v>0</v>
      </c>
      <c r="E8512" s="0" t="n">
        <f aca="false">'Profiles 8760'!G8501</f>
        <v>0.078375</v>
      </c>
      <c r="F8512" s="0" t="n">
        <f aca="false">D8512*Assumptions!$C$11*$B$7+E8512*Assumptions!$C$12*$B$8</f>
        <v>3.2055375</v>
      </c>
      <c r="G8512" s="0" t="n">
        <f aca="false">C8512*Assumptions!$C$15</f>
        <v>0</v>
      </c>
      <c r="H8512" s="0" t="n">
        <f aca="false">MIN(F8512,G8512)</f>
        <v>0</v>
      </c>
      <c r="I8512" s="0" t="n">
        <f aca="false">IF(C8512=1,MIN(G8512-H8512,Assumptions!$C$13,P8511),0)</f>
        <v>0</v>
      </c>
      <c r="J8512" s="0" t="n">
        <f aca="false">H8512+I8512</f>
        <v>0</v>
      </c>
      <c r="K8512" s="0" t="n">
        <f aca="false">MIN(IF(C8512=1,F8512-H8512,F8512),Assumptions!$C$13,MAX(0,($B$5-P8511)/$B$6))</f>
        <v>3.2055375</v>
      </c>
      <c r="L8512" s="0" t="n">
        <f aca="false">IF(C8512=1,0,MIN(F8512-K8512,Assumptions!$C$15,MAX(0,$B$10-O8511-M8512)))</f>
        <v>0</v>
      </c>
      <c r="M8512" s="0" t="n">
        <f aca="false">'Profiles 8760'!H8501</f>
        <v>8800</v>
      </c>
      <c r="N8512" s="0" t="n">
        <f aca="false">J8512+L8512</f>
        <v>0</v>
      </c>
      <c r="O8512" s="0" t="n">
        <f aca="false">O8511+N8512</f>
        <v>762586.1629129</v>
      </c>
      <c r="P8512" s="0" t="n">
        <f aca="false">MIN($B$5,P8511+K8512*$B$6-I8512)</f>
        <v>190.45018529196</v>
      </c>
      <c r="Q8512" s="0" t="n">
        <f aca="false">MAX(0,F8512-H8512-K8512-L8512)</f>
        <v>0</v>
      </c>
    </row>
    <row r="8513" customFormat="false" ht="15" hidden="false" customHeight="false" outlineLevel="0" collapsed="false">
      <c r="A8513" s="0" t="n">
        <f aca="false">'Profiles 8760'!A8502</f>
        <v>8500</v>
      </c>
      <c r="B8513" s="0" t="n">
        <f aca="false">'Profiles 8760'!B8502</f>
        <v>12</v>
      </c>
      <c r="C8513" s="0" t="n">
        <f aca="false">'Profiles 8760'!E8502</f>
        <v>0</v>
      </c>
      <c r="D8513" s="0" t="n">
        <f aca="false">'Profiles 8760'!F8502</f>
        <v>0</v>
      </c>
      <c r="E8513" s="0" t="n">
        <f aca="false">'Profiles 8760'!G8502</f>
        <v>0.066924</v>
      </c>
      <c r="F8513" s="0" t="n">
        <f aca="false">D8513*Assumptions!$C$11*$B$7+E8513*Assumptions!$C$12*$B$8</f>
        <v>2.7371916</v>
      </c>
      <c r="G8513" s="0" t="n">
        <f aca="false">C8513*Assumptions!$C$15</f>
        <v>0</v>
      </c>
      <c r="H8513" s="0" t="n">
        <f aca="false">MIN(F8513,G8513)</f>
        <v>0</v>
      </c>
      <c r="I8513" s="0" t="n">
        <f aca="false">IF(C8513=1,MIN(G8513-H8513,Assumptions!$C$13,P8512),0)</f>
        <v>0</v>
      </c>
      <c r="J8513" s="0" t="n">
        <f aca="false">H8513+I8513</f>
        <v>0</v>
      </c>
      <c r="K8513" s="0" t="n">
        <f aca="false">MIN(IF(C8513=1,F8513-H8513,F8513),Assumptions!$C$13,MAX(0,($B$5-P8512)/$B$6))</f>
        <v>2.7371916</v>
      </c>
      <c r="L8513" s="0" t="n">
        <f aca="false">IF(C8513=1,0,MIN(F8513-K8513,Assumptions!$C$15,MAX(0,$B$10-O8512-M8513)))</f>
        <v>0</v>
      </c>
      <c r="M8513" s="0" t="n">
        <f aca="false">'Profiles 8760'!H8502</f>
        <v>8800</v>
      </c>
      <c r="N8513" s="0" t="n">
        <f aca="false">J8513+L8513</f>
        <v>0</v>
      </c>
      <c r="O8513" s="0" t="n">
        <f aca="false">O8512+N8513</f>
        <v>762586.1629129</v>
      </c>
      <c r="P8513" s="0" t="n">
        <f aca="false">MIN($B$5,P8512+K8513*$B$6-I8513)</f>
        <v>192.82278297084</v>
      </c>
      <c r="Q8513" s="0" t="n">
        <f aca="false">MAX(0,F8513-H8513-K8513-L8513)</f>
        <v>0</v>
      </c>
    </row>
    <row r="8514" customFormat="false" ht="15" hidden="false" customHeight="false" outlineLevel="0" collapsed="false">
      <c r="A8514" s="0" t="n">
        <f aca="false">'Profiles 8760'!A8503</f>
        <v>8501</v>
      </c>
      <c r="B8514" s="0" t="n">
        <f aca="false">'Profiles 8760'!B8503</f>
        <v>12</v>
      </c>
      <c r="C8514" s="0" t="n">
        <f aca="false">'Profiles 8760'!E8503</f>
        <v>0</v>
      </c>
      <c r="D8514" s="0" t="n">
        <f aca="false">'Profiles 8760'!F8503</f>
        <v>0</v>
      </c>
      <c r="E8514" s="0" t="n">
        <f aca="false">'Profiles 8760'!G8503</f>
        <v>0.126984</v>
      </c>
      <c r="F8514" s="0" t="n">
        <f aca="false">D8514*Assumptions!$C$11*$B$7+E8514*Assumptions!$C$12*$B$8</f>
        <v>5.1936456</v>
      </c>
      <c r="G8514" s="0" t="n">
        <f aca="false">C8514*Assumptions!$C$15</f>
        <v>0</v>
      </c>
      <c r="H8514" s="0" t="n">
        <f aca="false">MIN(F8514,G8514)</f>
        <v>0</v>
      </c>
      <c r="I8514" s="0" t="n">
        <f aca="false">IF(C8514=1,MIN(G8514-H8514,Assumptions!$C$13,P8513),0)</f>
        <v>0</v>
      </c>
      <c r="J8514" s="0" t="n">
        <f aca="false">H8514+I8514</f>
        <v>0</v>
      </c>
      <c r="K8514" s="0" t="n">
        <f aca="false">MIN(IF(C8514=1,F8514-H8514,F8514),Assumptions!$C$13,MAX(0,($B$5-P8513)/$B$6))</f>
        <v>5.1936456</v>
      </c>
      <c r="L8514" s="0" t="n">
        <f aca="false">IF(C8514=1,0,MIN(F8514-K8514,Assumptions!$C$15,MAX(0,$B$10-O8513-M8514)))</f>
        <v>0</v>
      </c>
      <c r="M8514" s="0" t="n">
        <f aca="false">'Profiles 8760'!H8503</f>
        <v>8800</v>
      </c>
      <c r="N8514" s="0" t="n">
        <f aca="false">J8514+L8514</f>
        <v>0</v>
      </c>
      <c r="O8514" s="0" t="n">
        <f aca="false">O8513+N8514</f>
        <v>762586.1629129</v>
      </c>
      <c r="P8514" s="0" t="n">
        <f aca="false">MIN($B$5,P8513+K8514*$B$6-I8514)</f>
        <v>197.32463497692</v>
      </c>
      <c r="Q8514" s="0" t="n">
        <f aca="false">MAX(0,F8514-H8514-K8514-L8514)</f>
        <v>0</v>
      </c>
    </row>
    <row r="8515" customFormat="false" ht="15" hidden="false" customHeight="false" outlineLevel="0" collapsed="false">
      <c r="A8515" s="0" t="n">
        <f aca="false">'Profiles 8760'!A8504</f>
        <v>8502</v>
      </c>
      <c r="B8515" s="0" t="n">
        <f aca="false">'Profiles 8760'!B8504</f>
        <v>12</v>
      </c>
      <c r="C8515" s="0" t="n">
        <f aca="false">'Profiles 8760'!E8504</f>
        <v>0</v>
      </c>
      <c r="D8515" s="0" t="n">
        <f aca="false">'Profiles 8760'!F8504</f>
        <v>0</v>
      </c>
      <c r="E8515" s="0" t="n">
        <f aca="false">'Profiles 8760'!G8504</f>
        <v>0.091422</v>
      </c>
      <c r="F8515" s="0" t="n">
        <f aca="false">D8515*Assumptions!$C$11*$B$7+E8515*Assumptions!$C$12*$B$8</f>
        <v>3.7391598</v>
      </c>
      <c r="G8515" s="0" t="n">
        <f aca="false">C8515*Assumptions!$C$15</f>
        <v>0</v>
      </c>
      <c r="H8515" s="0" t="n">
        <f aca="false">MIN(F8515,G8515)</f>
        <v>0</v>
      </c>
      <c r="I8515" s="0" t="n">
        <f aca="false">IF(C8515=1,MIN(G8515-H8515,Assumptions!$C$13,P8514),0)</f>
        <v>0</v>
      </c>
      <c r="J8515" s="0" t="n">
        <f aca="false">H8515+I8515</f>
        <v>0</v>
      </c>
      <c r="K8515" s="0" t="n">
        <f aca="false">MIN(IF(C8515=1,F8515-H8515,F8515),Assumptions!$C$13,MAX(0,($B$5-P8514)/$B$6))</f>
        <v>3.7391598</v>
      </c>
      <c r="L8515" s="0" t="n">
        <f aca="false">IF(C8515=1,0,MIN(F8515-K8515,Assumptions!$C$15,MAX(0,$B$10-O8514-M8515)))</f>
        <v>0</v>
      </c>
      <c r="M8515" s="0" t="n">
        <f aca="false">'Profiles 8760'!H8504</f>
        <v>8800</v>
      </c>
      <c r="N8515" s="0" t="n">
        <f aca="false">J8515+L8515</f>
        <v>0</v>
      </c>
      <c r="O8515" s="0" t="n">
        <f aca="false">O8514+N8515</f>
        <v>762586.1629129</v>
      </c>
      <c r="P8515" s="0" t="n">
        <f aca="false">MIN($B$5,P8514+K8515*$B$6-I8515)</f>
        <v>200.56573869156</v>
      </c>
      <c r="Q8515" s="0" t="n">
        <f aca="false">MAX(0,F8515-H8515-K8515-L8515)</f>
        <v>0</v>
      </c>
    </row>
    <row r="8516" customFormat="false" ht="15" hidden="false" customHeight="false" outlineLevel="0" collapsed="false">
      <c r="A8516" s="0" t="n">
        <f aca="false">'Profiles 8760'!A8505</f>
        <v>8503</v>
      </c>
      <c r="B8516" s="0" t="n">
        <f aca="false">'Profiles 8760'!B8505</f>
        <v>12</v>
      </c>
      <c r="C8516" s="0" t="n">
        <f aca="false">'Profiles 8760'!E8505</f>
        <v>0</v>
      </c>
      <c r="D8516" s="0" t="n">
        <f aca="false">'Profiles 8760'!F8505</f>
        <v>0</v>
      </c>
      <c r="E8516" s="0" t="n">
        <f aca="false">'Profiles 8760'!G8505</f>
        <v>0.067932</v>
      </c>
      <c r="F8516" s="0" t="n">
        <f aca="false">D8516*Assumptions!$C$11*$B$7+E8516*Assumptions!$C$12*$B$8</f>
        <v>2.7784188</v>
      </c>
      <c r="G8516" s="0" t="n">
        <f aca="false">C8516*Assumptions!$C$15</f>
        <v>0</v>
      </c>
      <c r="H8516" s="0" t="n">
        <f aca="false">MIN(F8516,G8516)</f>
        <v>0</v>
      </c>
      <c r="I8516" s="0" t="n">
        <f aca="false">IF(C8516=1,MIN(G8516-H8516,Assumptions!$C$13,P8515),0)</f>
        <v>0</v>
      </c>
      <c r="J8516" s="0" t="n">
        <f aca="false">H8516+I8516</f>
        <v>0</v>
      </c>
      <c r="K8516" s="0" t="n">
        <f aca="false">MIN(IF(C8516=1,F8516-H8516,F8516),Assumptions!$C$13,MAX(0,($B$5-P8515)/$B$6))</f>
        <v>2.7784188</v>
      </c>
      <c r="L8516" s="0" t="n">
        <f aca="false">IF(C8516=1,0,MIN(F8516-K8516,Assumptions!$C$15,MAX(0,$B$10-O8515-M8516)))</f>
        <v>0</v>
      </c>
      <c r="M8516" s="0" t="n">
        <f aca="false">'Profiles 8760'!H8505</f>
        <v>8800</v>
      </c>
      <c r="N8516" s="0" t="n">
        <f aca="false">J8516+L8516</f>
        <v>0</v>
      </c>
      <c r="O8516" s="0" t="n">
        <f aca="false">O8515+N8516</f>
        <v>762586.1629129</v>
      </c>
      <c r="P8516" s="0" t="n">
        <f aca="false">MIN($B$5,P8515+K8516*$B$6-I8516)</f>
        <v>202.9740721074</v>
      </c>
      <c r="Q8516" s="0" t="n">
        <f aca="false">MAX(0,F8516-H8516-K8516-L8516)</f>
        <v>0</v>
      </c>
    </row>
    <row r="8517" customFormat="false" ht="15" hidden="false" customHeight="false" outlineLevel="0" collapsed="false">
      <c r="A8517" s="0" t="n">
        <f aca="false">'Profiles 8760'!A8506</f>
        <v>8504</v>
      </c>
      <c r="B8517" s="0" t="n">
        <f aca="false">'Profiles 8760'!B8506</f>
        <v>12</v>
      </c>
      <c r="C8517" s="0" t="n">
        <f aca="false">'Profiles 8760'!E8506</f>
        <v>1</v>
      </c>
      <c r="D8517" s="0" t="n">
        <f aca="false">'Profiles 8760'!F8506</f>
        <v>0.046812</v>
      </c>
      <c r="E8517" s="0" t="n">
        <f aca="false">'Profiles 8760'!G8506</f>
        <v>0.128178</v>
      </c>
      <c r="F8517" s="0" t="n">
        <f aca="false">D8517*Assumptions!$C$11*$B$7+E8517*Assumptions!$C$12*$B$8</f>
        <v>18.7617858</v>
      </c>
      <c r="G8517" s="0" t="n">
        <f aca="false">C8517*Assumptions!$C$15</f>
        <v>200</v>
      </c>
      <c r="H8517" s="0" t="n">
        <f aca="false">MIN(F8517,G8517)</f>
        <v>18.7617858</v>
      </c>
      <c r="I8517" s="0" t="n">
        <f aca="false">IF(C8517=1,MIN(G8517-H8517,Assumptions!$C$13,P8516),0)</f>
        <v>180</v>
      </c>
      <c r="J8517" s="0" t="n">
        <f aca="false">H8517+I8517</f>
        <v>198.7617858</v>
      </c>
      <c r="K8517" s="0" t="n">
        <f aca="false">MIN(IF(C8517=1,F8517-H8517,F8517),Assumptions!$C$13,MAX(0,($B$5-P8516)/$B$6))</f>
        <v>0</v>
      </c>
      <c r="L8517" s="0" t="n">
        <f aca="false">IF(C8517=1,0,MIN(F8517-K8517,Assumptions!$C$15,MAX(0,$B$10-O8516-M8517)))</f>
        <v>0</v>
      </c>
      <c r="M8517" s="0" t="n">
        <f aca="false">'Profiles 8760'!H8506</f>
        <v>8600</v>
      </c>
      <c r="N8517" s="0" t="n">
        <f aca="false">J8517+L8517</f>
        <v>198.7617858</v>
      </c>
      <c r="O8517" s="0" t="n">
        <f aca="false">O8516+N8517</f>
        <v>762784.9246987</v>
      </c>
      <c r="P8517" s="0" t="n">
        <f aca="false">MIN($B$5,P8516+K8517*$B$6-I8517)</f>
        <v>22.9740721074</v>
      </c>
      <c r="Q8517" s="0" t="n">
        <f aca="false">MAX(0,F8517-H8517-K8517-L8517)</f>
        <v>0</v>
      </c>
    </row>
    <row r="8518" customFormat="false" ht="15" hidden="false" customHeight="false" outlineLevel="0" collapsed="false">
      <c r="A8518" s="0" t="n">
        <f aca="false">'Profiles 8760'!A8507</f>
        <v>8505</v>
      </c>
      <c r="B8518" s="0" t="n">
        <f aca="false">'Profiles 8760'!B8507</f>
        <v>12</v>
      </c>
      <c r="C8518" s="0" t="n">
        <f aca="false">'Profiles 8760'!E8507</f>
        <v>1</v>
      </c>
      <c r="D8518" s="0" t="n">
        <f aca="false">'Profiles 8760'!F8507</f>
        <v>0.328289</v>
      </c>
      <c r="E8518" s="0" t="n">
        <f aca="false">'Profiles 8760'!G8507</f>
        <v>0.1343</v>
      </c>
      <c r="F8518" s="0" t="n">
        <f aca="false">D8518*Assumptions!$C$11*$B$7+E8518*Assumptions!$C$12*$B$8</f>
        <v>100.3027332</v>
      </c>
      <c r="G8518" s="0" t="n">
        <f aca="false">C8518*Assumptions!$C$15</f>
        <v>200</v>
      </c>
      <c r="H8518" s="0" t="n">
        <f aca="false">MIN(F8518,G8518)</f>
        <v>100.3027332</v>
      </c>
      <c r="I8518" s="0" t="n">
        <f aca="false">IF(C8518=1,MIN(G8518-H8518,Assumptions!$C$13,P8517),0)</f>
        <v>22.9740721074</v>
      </c>
      <c r="J8518" s="0" t="n">
        <f aca="false">H8518+I8518</f>
        <v>123.2768053074</v>
      </c>
      <c r="K8518" s="0" t="n">
        <f aca="false">MIN(IF(C8518=1,F8518-H8518,F8518),Assumptions!$C$13,MAX(0,($B$5-P8517)/$B$6))</f>
        <v>0</v>
      </c>
      <c r="L8518" s="0" t="n">
        <f aca="false">IF(C8518=1,0,MIN(F8518-K8518,Assumptions!$C$15,MAX(0,$B$10-O8517-M8518)))</f>
        <v>0</v>
      </c>
      <c r="M8518" s="0" t="n">
        <f aca="false">'Profiles 8760'!H8507</f>
        <v>8400</v>
      </c>
      <c r="N8518" s="0" t="n">
        <f aca="false">J8518+L8518</f>
        <v>123.2768053074</v>
      </c>
      <c r="O8518" s="0" t="n">
        <f aca="false">O8517+N8518</f>
        <v>762908.201504007</v>
      </c>
      <c r="P8518" s="0" t="n">
        <f aca="false">MIN($B$5,P8517+K8518*$B$6-I8518)</f>
        <v>0</v>
      </c>
      <c r="Q8518" s="0" t="n">
        <f aca="false">MAX(0,F8518-H8518-K8518-L8518)</f>
        <v>0</v>
      </c>
    </row>
    <row r="8519" customFormat="false" ht="15" hidden="false" customHeight="false" outlineLevel="0" collapsed="false">
      <c r="A8519" s="0" t="n">
        <f aca="false">'Profiles 8760'!A8508</f>
        <v>8506</v>
      </c>
      <c r="B8519" s="0" t="n">
        <f aca="false">'Profiles 8760'!B8508</f>
        <v>12</v>
      </c>
      <c r="C8519" s="0" t="n">
        <f aca="false">'Profiles 8760'!E8508</f>
        <v>0</v>
      </c>
      <c r="D8519" s="0" t="n">
        <f aca="false">'Profiles 8760'!F8508</f>
        <v>0.659498</v>
      </c>
      <c r="E8519" s="0" t="n">
        <f aca="false">'Profiles 8760'!G8508</f>
        <v>0.1432</v>
      </c>
      <c r="F8519" s="0" t="n">
        <f aca="false">D8519*Assumptions!$C$11*$B$7+E8519*Assumptions!$C$12*$B$8</f>
        <v>196.3199024</v>
      </c>
      <c r="G8519" s="0" t="n">
        <f aca="false">C8519*Assumptions!$C$15</f>
        <v>0</v>
      </c>
      <c r="H8519" s="0" t="n">
        <f aca="false">MIN(F8519,G8519)</f>
        <v>0</v>
      </c>
      <c r="I8519" s="0" t="n">
        <f aca="false">IF(C8519=1,MIN(G8519-H8519,Assumptions!$C$13,P8518),0)</f>
        <v>0</v>
      </c>
      <c r="J8519" s="0" t="n">
        <f aca="false">H8519+I8519</f>
        <v>0</v>
      </c>
      <c r="K8519" s="0" t="n">
        <f aca="false">MIN(IF(C8519=1,F8519-H8519,F8519),Assumptions!$C$13,MAX(0,($B$5-P8518)/$B$6))</f>
        <v>180</v>
      </c>
      <c r="L8519" s="0" t="n">
        <f aca="false">IF(C8519=1,0,MIN(F8519-K8519,Assumptions!$C$15,MAX(0,$B$10-O8518-M8519)))</f>
        <v>16.3199024</v>
      </c>
      <c r="M8519" s="0" t="n">
        <f aca="false">'Profiles 8760'!H8508</f>
        <v>8400</v>
      </c>
      <c r="N8519" s="0" t="n">
        <f aca="false">J8519+L8519</f>
        <v>16.3199024</v>
      </c>
      <c r="O8519" s="0" t="n">
        <f aca="false">O8518+N8519</f>
        <v>762924.521406408</v>
      </c>
      <c r="P8519" s="0" t="n">
        <f aca="false">MIN($B$5,P8518+K8519*$B$6-I8519)</f>
        <v>156.024</v>
      </c>
      <c r="Q8519" s="0" t="n">
        <f aca="false">MAX(0,F8519-H8519-K8519-L8519)</f>
        <v>0</v>
      </c>
    </row>
    <row r="8520" customFormat="false" ht="15" hidden="false" customHeight="false" outlineLevel="0" collapsed="false">
      <c r="A8520" s="0" t="n">
        <f aca="false">'Profiles 8760'!A8509</f>
        <v>8507</v>
      </c>
      <c r="B8520" s="0" t="n">
        <f aca="false">'Profiles 8760'!B8509</f>
        <v>12</v>
      </c>
      <c r="C8520" s="0" t="n">
        <f aca="false">'Profiles 8760'!E8509</f>
        <v>0</v>
      </c>
      <c r="D8520" s="0" t="n">
        <f aca="false">'Profiles 8760'!F8509</f>
        <v>0.955779</v>
      </c>
      <c r="E8520" s="0" t="n">
        <f aca="false">'Profiles 8760'!G8509</f>
        <v>0.161422</v>
      </c>
      <c r="F8520" s="0" t="n">
        <f aca="false">D8520*Assumptions!$C$11*$B$7+E8520*Assumptions!$C$12*$B$8</f>
        <v>282.631135</v>
      </c>
      <c r="G8520" s="0" t="n">
        <f aca="false">C8520*Assumptions!$C$15</f>
        <v>0</v>
      </c>
      <c r="H8520" s="0" t="n">
        <f aca="false">MIN(F8520,G8520)</f>
        <v>0</v>
      </c>
      <c r="I8520" s="0" t="n">
        <f aca="false">IF(C8520=1,MIN(G8520-H8520,Assumptions!$C$13,P8519),0)</f>
        <v>0</v>
      </c>
      <c r="J8520" s="0" t="n">
        <f aca="false">H8520+I8520</f>
        <v>0</v>
      </c>
      <c r="K8520" s="0" t="n">
        <f aca="false">MIN(IF(C8520=1,F8520-H8520,F8520),Assumptions!$C$13,MAX(0,($B$5-P8519)/$B$6))</f>
        <v>180</v>
      </c>
      <c r="L8520" s="0" t="n">
        <f aca="false">IF(C8520=1,0,MIN(F8520-K8520,Assumptions!$C$15,MAX(0,$B$10-O8519-M8520)))</f>
        <v>83.4785935926484</v>
      </c>
      <c r="M8520" s="0" t="n">
        <f aca="false">'Profiles 8760'!H8509</f>
        <v>8400</v>
      </c>
      <c r="N8520" s="0" t="n">
        <f aca="false">J8520+L8520</f>
        <v>83.4785935926484</v>
      </c>
      <c r="O8520" s="0" t="n">
        <f aca="false">O8519+N8520</f>
        <v>763008</v>
      </c>
      <c r="P8520" s="0" t="n">
        <f aca="false">MIN($B$5,P8519+K8520*$B$6-I8520)</f>
        <v>312.048</v>
      </c>
      <c r="Q8520" s="0" t="n">
        <f aca="false">MAX(0,F8520-H8520-K8520-L8520)</f>
        <v>19.1525414073516</v>
      </c>
    </row>
    <row r="8521" customFormat="false" ht="15" hidden="false" customHeight="false" outlineLevel="0" collapsed="false">
      <c r="A8521" s="0" t="n">
        <f aca="false">'Profiles 8760'!A8510</f>
        <v>8508</v>
      </c>
      <c r="B8521" s="0" t="n">
        <f aca="false">'Profiles 8760'!B8510</f>
        <v>12</v>
      </c>
      <c r="C8521" s="0" t="n">
        <f aca="false">'Profiles 8760'!E8510</f>
        <v>0</v>
      </c>
      <c r="D8521" s="0" t="n">
        <f aca="false">'Profiles 8760'!F8510</f>
        <v>1</v>
      </c>
      <c r="E8521" s="0" t="n">
        <f aca="false">'Profiles 8760'!G8510</f>
        <v>0.247778</v>
      </c>
      <c r="F8521" s="0" t="n">
        <f aca="false">D8521*Assumptions!$C$11*$B$7+E8521*Assumptions!$C$12*$B$8</f>
        <v>298.9341202</v>
      </c>
      <c r="G8521" s="0" t="n">
        <f aca="false">C8521*Assumptions!$C$15</f>
        <v>0</v>
      </c>
      <c r="H8521" s="0" t="n">
        <f aca="false">MIN(F8521,G8521)</f>
        <v>0</v>
      </c>
      <c r="I8521" s="0" t="n">
        <f aca="false">IF(C8521=1,MIN(G8521-H8521,Assumptions!$C$13,P8520),0)</f>
        <v>0</v>
      </c>
      <c r="J8521" s="0" t="n">
        <f aca="false">H8521+I8521</f>
        <v>0</v>
      </c>
      <c r="K8521" s="0" t="n">
        <f aca="false">MIN(IF(C8521=1,F8521-H8521,F8521),Assumptions!$C$13,MAX(0,($B$5-P8520)/$B$6))</f>
        <v>180</v>
      </c>
      <c r="L8521" s="0" t="n">
        <f aca="false">IF(C8521=1,0,MIN(F8521-K8521,Assumptions!$C$15,MAX(0,$B$10-O8520-M8521)))</f>
        <v>0</v>
      </c>
      <c r="M8521" s="0" t="n">
        <f aca="false">'Profiles 8760'!H8510</f>
        <v>8400</v>
      </c>
      <c r="N8521" s="0" t="n">
        <f aca="false">J8521+L8521</f>
        <v>0</v>
      </c>
      <c r="O8521" s="0" t="n">
        <f aca="false">O8520+N8521</f>
        <v>763008</v>
      </c>
      <c r="P8521" s="0" t="n">
        <f aca="false">MIN($B$5,P8520+K8521*$B$6-I8521)</f>
        <v>468.072</v>
      </c>
      <c r="Q8521" s="0" t="n">
        <f aca="false">MAX(0,F8521-H8521-K8521-L8521)</f>
        <v>118.9341202</v>
      </c>
    </row>
    <row r="8522" customFormat="false" ht="15" hidden="false" customHeight="false" outlineLevel="0" collapsed="false">
      <c r="A8522" s="0" t="n">
        <f aca="false">'Profiles 8760'!A8511</f>
        <v>8509</v>
      </c>
      <c r="B8522" s="0" t="n">
        <f aca="false">'Profiles 8760'!B8511</f>
        <v>12</v>
      </c>
      <c r="C8522" s="0" t="n">
        <f aca="false">'Profiles 8760'!E8511</f>
        <v>0</v>
      </c>
      <c r="D8522" s="0" t="n">
        <f aca="false">'Profiles 8760'!F8511</f>
        <v>1</v>
      </c>
      <c r="E8522" s="0" t="n">
        <f aca="false">'Profiles 8760'!G8511</f>
        <v>0.182619</v>
      </c>
      <c r="F8522" s="0" t="n">
        <f aca="false">D8522*Assumptions!$C$11*$B$7+E8522*Assumptions!$C$12*$B$8</f>
        <v>296.2691171</v>
      </c>
      <c r="G8522" s="0" t="n">
        <f aca="false">C8522*Assumptions!$C$15</f>
        <v>0</v>
      </c>
      <c r="H8522" s="0" t="n">
        <f aca="false">MIN(F8522,G8522)</f>
        <v>0</v>
      </c>
      <c r="I8522" s="0" t="n">
        <f aca="false">IF(C8522=1,MIN(G8522-H8522,Assumptions!$C$13,P8521),0)</f>
        <v>0</v>
      </c>
      <c r="J8522" s="0" t="n">
        <f aca="false">H8522+I8522</f>
        <v>0</v>
      </c>
      <c r="K8522" s="0" t="n">
        <f aca="false">MIN(IF(C8522=1,F8522-H8522,F8522),Assumptions!$C$13,MAX(0,($B$5-P8521)/$B$6))</f>
        <v>49.3054914628519</v>
      </c>
      <c r="L8522" s="0" t="n">
        <f aca="false">IF(C8522=1,0,MIN(F8522-K8522,Assumptions!$C$15,MAX(0,$B$10-O8521-M8522)))</f>
        <v>0</v>
      </c>
      <c r="M8522" s="0" t="n">
        <f aca="false">'Profiles 8760'!H8511</f>
        <v>8400</v>
      </c>
      <c r="N8522" s="0" t="n">
        <f aca="false">J8522+L8522</f>
        <v>0</v>
      </c>
      <c r="O8522" s="0" t="n">
        <f aca="false">O8521+N8522</f>
        <v>763008</v>
      </c>
      <c r="P8522" s="0" t="n">
        <f aca="false">MIN($B$5,P8521+K8522*$B$6-I8522)</f>
        <v>510.81</v>
      </c>
      <c r="Q8522" s="0" t="n">
        <f aca="false">MAX(0,F8522-H8522-K8522-L8522)</f>
        <v>246.963625637148</v>
      </c>
    </row>
    <row r="8523" customFormat="false" ht="15" hidden="false" customHeight="false" outlineLevel="0" collapsed="false">
      <c r="A8523" s="0" t="n">
        <f aca="false">'Profiles 8760'!A8512</f>
        <v>8510</v>
      </c>
      <c r="B8523" s="0" t="n">
        <f aca="false">'Profiles 8760'!B8512</f>
        <v>12</v>
      </c>
      <c r="C8523" s="0" t="n">
        <f aca="false">'Profiles 8760'!E8512</f>
        <v>0</v>
      </c>
      <c r="D8523" s="0" t="n">
        <f aca="false">'Profiles 8760'!F8512</f>
        <v>1</v>
      </c>
      <c r="E8523" s="0" t="n">
        <f aca="false">'Profiles 8760'!G8512</f>
        <v>0.302849</v>
      </c>
      <c r="F8523" s="0" t="n">
        <f aca="false">D8523*Assumptions!$C$11*$B$7+E8523*Assumptions!$C$12*$B$8</f>
        <v>301.1865241</v>
      </c>
      <c r="G8523" s="0" t="n">
        <f aca="false">C8523*Assumptions!$C$15</f>
        <v>0</v>
      </c>
      <c r="H8523" s="0" t="n">
        <f aca="false">MIN(F8523,G8523)</f>
        <v>0</v>
      </c>
      <c r="I8523" s="0" t="n">
        <f aca="false">IF(C8523=1,MIN(G8523-H8523,Assumptions!$C$13,P8522),0)</f>
        <v>0</v>
      </c>
      <c r="J8523" s="0" t="n">
        <f aca="false">H8523+I8523</f>
        <v>0</v>
      </c>
      <c r="K8523" s="0" t="n">
        <f aca="false">MIN(IF(C8523=1,F8523-H8523,F8523),Assumptions!$C$13,MAX(0,($B$5-P8522)/$B$6))</f>
        <v>0</v>
      </c>
      <c r="L8523" s="0" t="n">
        <f aca="false">IF(C8523=1,0,MIN(F8523-K8523,Assumptions!$C$15,MAX(0,$B$10-O8522-M8523)))</f>
        <v>0</v>
      </c>
      <c r="M8523" s="0" t="n">
        <f aca="false">'Profiles 8760'!H8512</f>
        <v>8400</v>
      </c>
      <c r="N8523" s="0" t="n">
        <f aca="false">J8523+L8523</f>
        <v>0</v>
      </c>
      <c r="O8523" s="0" t="n">
        <f aca="false">O8522+N8523</f>
        <v>763008</v>
      </c>
      <c r="P8523" s="0" t="n">
        <f aca="false">MIN($B$5,P8522+K8523*$B$6-I8523)</f>
        <v>510.81</v>
      </c>
      <c r="Q8523" s="0" t="n">
        <f aca="false">MAX(0,F8523-H8523-K8523-L8523)</f>
        <v>301.1865241</v>
      </c>
    </row>
    <row r="8524" customFormat="false" ht="15" hidden="false" customHeight="false" outlineLevel="0" collapsed="false">
      <c r="A8524" s="0" t="n">
        <f aca="false">'Profiles 8760'!A8513</f>
        <v>8511</v>
      </c>
      <c r="B8524" s="0" t="n">
        <f aca="false">'Profiles 8760'!B8513</f>
        <v>12</v>
      </c>
      <c r="C8524" s="0" t="n">
        <f aca="false">'Profiles 8760'!E8513</f>
        <v>0</v>
      </c>
      <c r="D8524" s="0" t="n">
        <f aca="false">'Profiles 8760'!F8513</f>
        <v>0.955779</v>
      </c>
      <c r="E8524" s="0" t="n">
        <f aca="false">'Profiles 8760'!G8513</f>
        <v>0.310991</v>
      </c>
      <c r="F8524" s="0" t="n">
        <f aca="false">D8524*Assumptions!$C$11*$B$7+E8524*Assumptions!$C$12*$B$8</f>
        <v>288.7485071</v>
      </c>
      <c r="G8524" s="0" t="n">
        <f aca="false">C8524*Assumptions!$C$15</f>
        <v>0</v>
      </c>
      <c r="H8524" s="0" t="n">
        <f aca="false">MIN(F8524,G8524)</f>
        <v>0</v>
      </c>
      <c r="I8524" s="0" t="n">
        <f aca="false">IF(C8524=1,MIN(G8524-H8524,Assumptions!$C$13,P8523),0)</f>
        <v>0</v>
      </c>
      <c r="J8524" s="0" t="n">
        <f aca="false">H8524+I8524</f>
        <v>0</v>
      </c>
      <c r="K8524" s="0" t="n">
        <f aca="false">MIN(IF(C8524=1,F8524-H8524,F8524),Assumptions!$C$13,MAX(0,($B$5-P8523)/$B$6))</f>
        <v>0</v>
      </c>
      <c r="L8524" s="0" t="n">
        <f aca="false">IF(C8524=1,0,MIN(F8524-K8524,Assumptions!$C$15,MAX(0,$B$10-O8523-M8524)))</f>
        <v>0</v>
      </c>
      <c r="M8524" s="0" t="n">
        <f aca="false">'Profiles 8760'!H8513</f>
        <v>8400</v>
      </c>
      <c r="N8524" s="0" t="n">
        <f aca="false">J8524+L8524</f>
        <v>0</v>
      </c>
      <c r="O8524" s="0" t="n">
        <f aca="false">O8523+N8524</f>
        <v>763008</v>
      </c>
      <c r="P8524" s="0" t="n">
        <f aca="false">MIN($B$5,P8523+K8524*$B$6-I8524)</f>
        <v>510.81</v>
      </c>
      <c r="Q8524" s="0" t="n">
        <f aca="false">MAX(0,F8524-H8524-K8524-L8524)</f>
        <v>288.7485071</v>
      </c>
    </row>
    <row r="8525" customFormat="false" ht="15" hidden="false" customHeight="false" outlineLevel="0" collapsed="false">
      <c r="A8525" s="0" t="n">
        <f aca="false">'Profiles 8760'!A8514</f>
        <v>8512</v>
      </c>
      <c r="B8525" s="0" t="n">
        <f aca="false">'Profiles 8760'!B8514</f>
        <v>12</v>
      </c>
      <c r="C8525" s="0" t="n">
        <f aca="false">'Profiles 8760'!E8514</f>
        <v>0</v>
      </c>
      <c r="D8525" s="0" t="n">
        <f aca="false">'Profiles 8760'!F8514</f>
        <v>0.659498</v>
      </c>
      <c r="E8525" s="0" t="n">
        <f aca="false">'Profiles 8760'!G8514</f>
        <v>0.327651</v>
      </c>
      <c r="F8525" s="0" t="n">
        <f aca="false">D8525*Assumptions!$C$11*$B$7+E8525*Assumptions!$C$12*$B$8</f>
        <v>203.8639483</v>
      </c>
      <c r="G8525" s="0" t="n">
        <f aca="false">C8525*Assumptions!$C$15</f>
        <v>0</v>
      </c>
      <c r="H8525" s="0" t="n">
        <f aca="false">MIN(F8525,G8525)</f>
        <v>0</v>
      </c>
      <c r="I8525" s="0" t="n">
        <f aca="false">IF(C8525=1,MIN(G8525-H8525,Assumptions!$C$13,P8524),0)</f>
        <v>0</v>
      </c>
      <c r="J8525" s="0" t="n">
        <f aca="false">H8525+I8525</f>
        <v>0</v>
      </c>
      <c r="K8525" s="0" t="n">
        <f aca="false">MIN(IF(C8525=1,F8525-H8525,F8525),Assumptions!$C$13,MAX(0,($B$5-P8524)/$B$6))</f>
        <v>0</v>
      </c>
      <c r="L8525" s="0" t="n">
        <f aca="false">IF(C8525=1,0,MIN(F8525-K8525,Assumptions!$C$15,MAX(0,$B$10-O8524-M8525)))</f>
        <v>0</v>
      </c>
      <c r="M8525" s="0" t="n">
        <f aca="false">'Profiles 8760'!H8514</f>
        <v>8400</v>
      </c>
      <c r="N8525" s="0" t="n">
        <f aca="false">J8525+L8525</f>
        <v>0</v>
      </c>
      <c r="O8525" s="0" t="n">
        <f aca="false">O8524+N8525</f>
        <v>763008</v>
      </c>
      <c r="P8525" s="0" t="n">
        <f aca="false">MIN($B$5,P8524+K8525*$B$6-I8525)</f>
        <v>510.81</v>
      </c>
      <c r="Q8525" s="0" t="n">
        <f aca="false">MAX(0,F8525-H8525-K8525-L8525)</f>
        <v>203.8639483</v>
      </c>
    </row>
    <row r="8526" customFormat="false" ht="15" hidden="false" customHeight="false" outlineLevel="0" collapsed="false">
      <c r="A8526" s="0" t="n">
        <f aca="false">'Profiles 8760'!A8515</f>
        <v>8513</v>
      </c>
      <c r="B8526" s="0" t="n">
        <f aca="false">'Profiles 8760'!B8515</f>
        <v>12</v>
      </c>
      <c r="C8526" s="0" t="n">
        <f aca="false">'Profiles 8760'!E8515</f>
        <v>0</v>
      </c>
      <c r="D8526" s="0" t="n">
        <f aca="false">'Profiles 8760'!F8515</f>
        <v>0.328289</v>
      </c>
      <c r="E8526" s="0" t="n">
        <f aca="false">'Profiles 8760'!G8515</f>
        <v>0.225287</v>
      </c>
      <c r="F8526" s="0" t="n">
        <f aca="false">D8526*Assumptions!$C$11*$B$7+E8526*Assumptions!$C$12*$B$8</f>
        <v>104.0241015</v>
      </c>
      <c r="G8526" s="0" t="n">
        <f aca="false">C8526*Assumptions!$C$15</f>
        <v>0</v>
      </c>
      <c r="H8526" s="0" t="n">
        <f aca="false">MIN(F8526,G8526)</f>
        <v>0</v>
      </c>
      <c r="I8526" s="0" t="n">
        <f aca="false">IF(C8526=1,MIN(G8526-H8526,Assumptions!$C$13,P8525),0)</f>
        <v>0</v>
      </c>
      <c r="J8526" s="0" t="n">
        <f aca="false">H8526+I8526</f>
        <v>0</v>
      </c>
      <c r="K8526" s="0" t="n">
        <f aca="false">MIN(IF(C8526=1,F8526-H8526,F8526),Assumptions!$C$13,MAX(0,($B$5-P8525)/$B$6))</f>
        <v>0</v>
      </c>
      <c r="L8526" s="0" t="n">
        <f aca="false">IF(C8526=1,0,MIN(F8526-K8526,Assumptions!$C$15,MAX(0,$B$10-O8525-M8526)))</f>
        <v>0</v>
      </c>
      <c r="M8526" s="0" t="n">
        <f aca="false">'Profiles 8760'!H8515</f>
        <v>8400</v>
      </c>
      <c r="N8526" s="0" t="n">
        <f aca="false">J8526+L8526</f>
        <v>0</v>
      </c>
      <c r="O8526" s="0" t="n">
        <f aca="false">O8525+N8526</f>
        <v>763008</v>
      </c>
      <c r="P8526" s="0" t="n">
        <f aca="false">MIN($B$5,P8525+K8526*$B$6-I8526)</f>
        <v>510.81</v>
      </c>
      <c r="Q8526" s="0" t="n">
        <f aca="false">MAX(0,F8526-H8526-K8526-L8526)</f>
        <v>104.0241015</v>
      </c>
    </row>
    <row r="8527" customFormat="false" ht="15" hidden="false" customHeight="false" outlineLevel="0" collapsed="false">
      <c r="A8527" s="0" t="n">
        <f aca="false">'Profiles 8760'!A8516</f>
        <v>8514</v>
      </c>
      <c r="B8527" s="0" t="n">
        <f aca="false">'Profiles 8760'!B8516</f>
        <v>12</v>
      </c>
      <c r="C8527" s="0" t="n">
        <f aca="false">'Profiles 8760'!E8516</f>
        <v>0</v>
      </c>
      <c r="D8527" s="0" t="n">
        <f aca="false">'Profiles 8760'!F8516</f>
        <v>0.046812</v>
      </c>
      <c r="E8527" s="0" t="n">
        <f aca="false">'Profiles 8760'!G8516</f>
        <v>0.184652</v>
      </c>
      <c r="F8527" s="0" t="n">
        <f aca="false">D8527*Assumptions!$C$11*$B$7+E8527*Assumptions!$C$12*$B$8</f>
        <v>21.0715724</v>
      </c>
      <c r="G8527" s="0" t="n">
        <f aca="false">C8527*Assumptions!$C$15</f>
        <v>0</v>
      </c>
      <c r="H8527" s="0" t="n">
        <f aca="false">MIN(F8527,G8527)</f>
        <v>0</v>
      </c>
      <c r="I8527" s="0" t="n">
        <f aca="false">IF(C8527=1,MIN(G8527-H8527,Assumptions!$C$13,P8526),0)</f>
        <v>0</v>
      </c>
      <c r="J8527" s="0" t="n">
        <f aca="false">H8527+I8527</f>
        <v>0</v>
      </c>
      <c r="K8527" s="0" t="n">
        <f aca="false">MIN(IF(C8527=1,F8527-H8527,F8527),Assumptions!$C$13,MAX(0,($B$5-P8526)/$B$6))</f>
        <v>0</v>
      </c>
      <c r="L8527" s="0" t="n">
        <f aca="false">IF(C8527=1,0,MIN(F8527-K8527,Assumptions!$C$15,MAX(0,$B$10-O8526-M8527)))</f>
        <v>0</v>
      </c>
      <c r="M8527" s="0" t="n">
        <f aca="false">'Profiles 8760'!H8516</f>
        <v>8400</v>
      </c>
      <c r="N8527" s="0" t="n">
        <f aca="false">J8527+L8527</f>
        <v>0</v>
      </c>
      <c r="O8527" s="0" t="n">
        <f aca="false">O8526+N8527</f>
        <v>763008</v>
      </c>
      <c r="P8527" s="0" t="n">
        <f aca="false">MIN($B$5,P8526+K8527*$B$6-I8527)</f>
        <v>510.81</v>
      </c>
      <c r="Q8527" s="0" t="n">
        <f aca="false">MAX(0,F8527-H8527-K8527-L8527)</f>
        <v>21.0715724</v>
      </c>
    </row>
    <row r="8528" customFormat="false" ht="15" hidden="false" customHeight="false" outlineLevel="0" collapsed="false">
      <c r="A8528" s="0" t="n">
        <f aca="false">'Profiles 8760'!A8517</f>
        <v>8515</v>
      </c>
      <c r="B8528" s="0" t="n">
        <f aca="false">'Profiles 8760'!B8517</f>
        <v>12</v>
      </c>
      <c r="C8528" s="0" t="n">
        <f aca="false">'Profiles 8760'!E8517</f>
        <v>0</v>
      </c>
      <c r="D8528" s="0" t="n">
        <f aca="false">'Profiles 8760'!F8517</f>
        <v>0</v>
      </c>
      <c r="E8528" s="0" t="n">
        <f aca="false">'Profiles 8760'!G8517</f>
        <v>0.173104</v>
      </c>
      <c r="F8528" s="0" t="n">
        <f aca="false">D8528*Assumptions!$C$11*$B$7+E8528*Assumptions!$C$12*$B$8</f>
        <v>7.0799536</v>
      </c>
      <c r="G8528" s="0" t="n">
        <f aca="false">C8528*Assumptions!$C$15</f>
        <v>0</v>
      </c>
      <c r="H8528" s="0" t="n">
        <f aca="false">MIN(F8528,G8528)</f>
        <v>0</v>
      </c>
      <c r="I8528" s="0" t="n">
        <f aca="false">IF(C8528=1,MIN(G8528-H8528,Assumptions!$C$13,P8527),0)</f>
        <v>0</v>
      </c>
      <c r="J8528" s="0" t="n">
        <f aca="false">H8528+I8528</f>
        <v>0</v>
      </c>
      <c r="K8528" s="0" t="n">
        <f aca="false">MIN(IF(C8528=1,F8528-H8528,F8528),Assumptions!$C$13,MAX(0,($B$5-P8527)/$B$6))</f>
        <v>0</v>
      </c>
      <c r="L8528" s="0" t="n">
        <f aca="false">IF(C8528=1,0,MIN(F8528-K8528,Assumptions!$C$15,MAX(0,$B$10-O8527-M8528)))</f>
        <v>0</v>
      </c>
      <c r="M8528" s="0" t="n">
        <f aca="false">'Profiles 8760'!H8517</f>
        <v>8400</v>
      </c>
      <c r="N8528" s="0" t="n">
        <f aca="false">J8528+L8528</f>
        <v>0</v>
      </c>
      <c r="O8528" s="0" t="n">
        <f aca="false">O8527+N8528</f>
        <v>763008</v>
      </c>
      <c r="P8528" s="0" t="n">
        <f aca="false">MIN($B$5,P8527+K8528*$B$6-I8528)</f>
        <v>510.81</v>
      </c>
      <c r="Q8528" s="0" t="n">
        <f aca="false">MAX(0,F8528-H8528-K8528-L8528)</f>
        <v>7.0799536</v>
      </c>
    </row>
    <row r="8529" customFormat="false" ht="15" hidden="false" customHeight="false" outlineLevel="0" collapsed="false">
      <c r="A8529" s="0" t="n">
        <f aca="false">'Profiles 8760'!A8518</f>
        <v>8516</v>
      </c>
      <c r="B8529" s="0" t="n">
        <f aca="false">'Profiles 8760'!B8518</f>
        <v>12</v>
      </c>
      <c r="C8529" s="0" t="n">
        <f aca="false">'Profiles 8760'!E8518</f>
        <v>1</v>
      </c>
      <c r="D8529" s="0" t="n">
        <f aca="false">'Profiles 8760'!F8518</f>
        <v>0</v>
      </c>
      <c r="E8529" s="0" t="n">
        <f aca="false">'Profiles 8760'!G8518</f>
        <v>0.241081</v>
      </c>
      <c r="F8529" s="0" t="n">
        <f aca="false">D8529*Assumptions!$C$11*$B$7+E8529*Assumptions!$C$12*$B$8</f>
        <v>9.8602129</v>
      </c>
      <c r="G8529" s="0" t="n">
        <f aca="false">C8529*Assumptions!$C$15</f>
        <v>200</v>
      </c>
      <c r="H8529" s="0" t="n">
        <f aca="false">MIN(F8529,G8529)</f>
        <v>9.8602129</v>
      </c>
      <c r="I8529" s="0" t="n">
        <f aca="false">IF(C8529=1,MIN(G8529-H8529,Assumptions!$C$13,P8528),0)</f>
        <v>180</v>
      </c>
      <c r="J8529" s="0" t="n">
        <f aca="false">H8529+I8529</f>
        <v>189.8602129</v>
      </c>
      <c r="K8529" s="0" t="n">
        <f aca="false">MIN(IF(C8529=1,F8529-H8529,F8529),Assumptions!$C$13,MAX(0,($B$5-P8528)/$B$6))</f>
        <v>0</v>
      </c>
      <c r="L8529" s="0" t="n">
        <f aca="false">IF(C8529=1,0,MIN(F8529-K8529,Assumptions!$C$15,MAX(0,$B$10-O8528-M8529)))</f>
        <v>0</v>
      </c>
      <c r="M8529" s="0" t="n">
        <f aca="false">'Profiles 8760'!H8518</f>
        <v>8200</v>
      </c>
      <c r="N8529" s="0" t="n">
        <f aca="false">J8529+L8529</f>
        <v>189.8602129</v>
      </c>
      <c r="O8529" s="0" t="n">
        <f aca="false">O8528+N8529</f>
        <v>763197.8602129</v>
      </c>
      <c r="P8529" s="0" t="n">
        <f aca="false">MIN($B$5,P8528+K8529*$B$6-I8529)</f>
        <v>330.81</v>
      </c>
      <c r="Q8529" s="0" t="n">
        <f aca="false">MAX(0,F8529-H8529-K8529-L8529)</f>
        <v>0</v>
      </c>
    </row>
    <row r="8530" customFormat="false" ht="15" hidden="false" customHeight="false" outlineLevel="0" collapsed="false">
      <c r="A8530" s="0" t="n">
        <f aca="false">'Profiles 8760'!A8519</f>
        <v>8517</v>
      </c>
      <c r="B8530" s="0" t="n">
        <f aca="false">'Profiles 8760'!B8519</f>
        <v>12</v>
      </c>
      <c r="C8530" s="0" t="n">
        <f aca="false">'Profiles 8760'!E8519</f>
        <v>1</v>
      </c>
      <c r="D8530" s="0" t="n">
        <f aca="false">'Profiles 8760'!F8519</f>
        <v>0</v>
      </c>
      <c r="E8530" s="0" t="n">
        <f aca="false">'Profiles 8760'!G8519</f>
        <v>0.216088</v>
      </c>
      <c r="F8530" s="0" t="n">
        <f aca="false">D8530*Assumptions!$C$11*$B$7+E8530*Assumptions!$C$12*$B$8</f>
        <v>8.8379992</v>
      </c>
      <c r="G8530" s="0" t="n">
        <f aca="false">C8530*Assumptions!$C$15</f>
        <v>200</v>
      </c>
      <c r="H8530" s="0" t="n">
        <f aca="false">MIN(F8530,G8530)</f>
        <v>8.8379992</v>
      </c>
      <c r="I8530" s="0" t="n">
        <f aca="false">IF(C8530=1,MIN(G8530-H8530,Assumptions!$C$13,P8529),0)</f>
        <v>180</v>
      </c>
      <c r="J8530" s="0" t="n">
        <f aca="false">H8530+I8530</f>
        <v>188.8379992</v>
      </c>
      <c r="K8530" s="0" t="n">
        <f aca="false">MIN(IF(C8530=1,F8530-H8530,F8530),Assumptions!$C$13,MAX(0,($B$5-P8529)/$B$6))</f>
        <v>0</v>
      </c>
      <c r="L8530" s="0" t="n">
        <f aca="false">IF(C8530=1,0,MIN(F8530-K8530,Assumptions!$C$15,MAX(0,$B$10-O8529-M8530)))</f>
        <v>0</v>
      </c>
      <c r="M8530" s="0" t="n">
        <f aca="false">'Profiles 8760'!H8519</f>
        <v>8000</v>
      </c>
      <c r="N8530" s="0" t="n">
        <f aca="false">J8530+L8530</f>
        <v>188.8379992</v>
      </c>
      <c r="O8530" s="0" t="n">
        <f aca="false">O8529+N8530</f>
        <v>763386.6982121</v>
      </c>
      <c r="P8530" s="0" t="n">
        <f aca="false">MIN($B$5,P8529+K8530*$B$6-I8530)</f>
        <v>150.81</v>
      </c>
      <c r="Q8530" s="0" t="n">
        <f aca="false">MAX(0,F8530-H8530-K8530-L8530)</f>
        <v>0</v>
      </c>
    </row>
    <row r="8531" customFormat="false" ht="15" hidden="false" customHeight="false" outlineLevel="0" collapsed="false">
      <c r="A8531" s="0" t="n">
        <f aca="false">'Profiles 8760'!A8520</f>
        <v>8518</v>
      </c>
      <c r="B8531" s="0" t="n">
        <f aca="false">'Profiles 8760'!B8520</f>
        <v>12</v>
      </c>
      <c r="C8531" s="0" t="n">
        <f aca="false">'Profiles 8760'!E8520</f>
        <v>0</v>
      </c>
      <c r="D8531" s="0" t="n">
        <f aca="false">'Profiles 8760'!F8520</f>
        <v>0</v>
      </c>
      <c r="E8531" s="0" t="n">
        <f aca="false">'Profiles 8760'!G8520</f>
        <v>0.160782</v>
      </c>
      <c r="F8531" s="0" t="n">
        <f aca="false">D8531*Assumptions!$C$11*$B$7+E8531*Assumptions!$C$12*$B$8</f>
        <v>6.5759838</v>
      </c>
      <c r="G8531" s="0" t="n">
        <f aca="false">C8531*Assumptions!$C$15</f>
        <v>0</v>
      </c>
      <c r="H8531" s="0" t="n">
        <f aca="false">MIN(F8531,G8531)</f>
        <v>0</v>
      </c>
      <c r="I8531" s="0" t="n">
        <f aca="false">IF(C8531=1,MIN(G8531-H8531,Assumptions!$C$13,P8530),0)</f>
        <v>0</v>
      </c>
      <c r="J8531" s="0" t="n">
        <f aca="false">H8531+I8531</f>
        <v>0</v>
      </c>
      <c r="K8531" s="0" t="n">
        <f aca="false">MIN(IF(C8531=1,F8531-H8531,F8531),Assumptions!$C$13,MAX(0,($B$5-P8530)/$B$6))</f>
        <v>6.5759838</v>
      </c>
      <c r="L8531" s="0" t="n">
        <f aca="false">IF(C8531=1,0,MIN(F8531-K8531,Assumptions!$C$15,MAX(0,$B$10-O8530-M8531)))</f>
        <v>0</v>
      </c>
      <c r="M8531" s="0" t="n">
        <f aca="false">'Profiles 8760'!H8520</f>
        <v>8000</v>
      </c>
      <c r="N8531" s="0" t="n">
        <f aca="false">J8531+L8531</f>
        <v>0</v>
      </c>
      <c r="O8531" s="0" t="n">
        <f aca="false">O8530+N8531</f>
        <v>763386.6982121</v>
      </c>
      <c r="P8531" s="0" t="n">
        <f aca="false">MIN($B$5,P8530+K8531*$B$6-I8531)</f>
        <v>156.51006275784</v>
      </c>
      <c r="Q8531" s="0" t="n">
        <f aca="false">MAX(0,F8531-H8531-K8531-L8531)</f>
        <v>0</v>
      </c>
    </row>
    <row r="8532" customFormat="false" ht="15" hidden="false" customHeight="false" outlineLevel="0" collapsed="false">
      <c r="A8532" s="0" t="n">
        <f aca="false">'Profiles 8760'!A8521</f>
        <v>8519</v>
      </c>
      <c r="B8532" s="0" t="n">
        <f aca="false">'Profiles 8760'!B8521</f>
        <v>12</v>
      </c>
      <c r="C8532" s="0" t="n">
        <f aca="false">'Profiles 8760'!E8521</f>
        <v>0</v>
      </c>
      <c r="D8532" s="0" t="n">
        <f aca="false">'Profiles 8760'!F8521</f>
        <v>0</v>
      </c>
      <c r="E8532" s="0" t="n">
        <f aca="false">'Profiles 8760'!G8521</f>
        <v>0.140537</v>
      </c>
      <c r="F8532" s="0" t="n">
        <f aca="false">D8532*Assumptions!$C$11*$B$7+E8532*Assumptions!$C$12*$B$8</f>
        <v>5.7479633</v>
      </c>
      <c r="G8532" s="0" t="n">
        <f aca="false">C8532*Assumptions!$C$15</f>
        <v>0</v>
      </c>
      <c r="H8532" s="0" t="n">
        <f aca="false">MIN(F8532,G8532)</f>
        <v>0</v>
      </c>
      <c r="I8532" s="0" t="n">
        <f aca="false">IF(C8532=1,MIN(G8532-H8532,Assumptions!$C$13,P8531),0)</f>
        <v>0</v>
      </c>
      <c r="J8532" s="0" t="n">
        <f aca="false">H8532+I8532</f>
        <v>0</v>
      </c>
      <c r="K8532" s="0" t="n">
        <f aca="false">MIN(IF(C8532=1,F8532-H8532,F8532),Assumptions!$C$13,MAX(0,($B$5-P8531)/$B$6))</f>
        <v>5.7479633</v>
      </c>
      <c r="L8532" s="0" t="n">
        <f aca="false">IF(C8532=1,0,MIN(F8532-K8532,Assumptions!$C$15,MAX(0,$B$10-O8531-M8532)))</f>
        <v>0</v>
      </c>
      <c r="M8532" s="0" t="n">
        <f aca="false">'Profiles 8760'!H8521</f>
        <v>8000</v>
      </c>
      <c r="N8532" s="0" t="n">
        <f aca="false">J8532+L8532</f>
        <v>0</v>
      </c>
      <c r="O8532" s="0" t="n">
        <f aca="false">O8531+N8532</f>
        <v>763386.6982121</v>
      </c>
      <c r="P8532" s="0" t="n">
        <f aca="false">MIN($B$5,P8531+K8532*$B$6-I8532)</f>
        <v>161.49239734628</v>
      </c>
      <c r="Q8532" s="0" t="n">
        <f aca="false">MAX(0,F8532-H8532-K8532-L8532)</f>
        <v>0</v>
      </c>
    </row>
    <row r="8533" customFormat="false" ht="15" hidden="false" customHeight="false" outlineLevel="0" collapsed="false">
      <c r="A8533" s="0" t="n">
        <f aca="false">'Profiles 8760'!A8522</f>
        <v>8520</v>
      </c>
      <c r="B8533" s="0" t="n">
        <f aca="false">'Profiles 8760'!B8522</f>
        <v>12</v>
      </c>
      <c r="C8533" s="0" t="n">
        <f aca="false">'Profiles 8760'!E8522</f>
        <v>0</v>
      </c>
      <c r="D8533" s="0" t="n">
        <f aca="false">'Profiles 8760'!F8522</f>
        <v>0</v>
      </c>
      <c r="E8533" s="0" t="n">
        <f aca="false">'Profiles 8760'!G8522</f>
        <v>0.12649</v>
      </c>
      <c r="F8533" s="0" t="n">
        <f aca="false">D8533*Assumptions!$C$11*$B$7+E8533*Assumptions!$C$12*$B$8</f>
        <v>5.173441</v>
      </c>
      <c r="G8533" s="0" t="n">
        <f aca="false">C8533*Assumptions!$C$15</f>
        <v>0</v>
      </c>
      <c r="H8533" s="0" t="n">
        <f aca="false">MIN(F8533,G8533)</f>
        <v>0</v>
      </c>
      <c r="I8533" s="0" t="n">
        <f aca="false">IF(C8533=1,MIN(G8533-H8533,Assumptions!$C$13,P8532),0)</f>
        <v>0</v>
      </c>
      <c r="J8533" s="0" t="n">
        <f aca="false">H8533+I8533</f>
        <v>0</v>
      </c>
      <c r="K8533" s="0" t="n">
        <f aca="false">MIN(IF(C8533=1,F8533-H8533,F8533),Assumptions!$C$13,MAX(0,($B$5-P8532)/$B$6))</f>
        <v>5.173441</v>
      </c>
      <c r="L8533" s="0" t="n">
        <f aca="false">IF(C8533=1,0,MIN(F8533-K8533,Assumptions!$C$15,MAX(0,$B$10-O8532-M8533)))</f>
        <v>0</v>
      </c>
      <c r="M8533" s="0" t="n">
        <f aca="false">'Profiles 8760'!H8522</f>
        <v>8000</v>
      </c>
      <c r="N8533" s="0" t="n">
        <f aca="false">J8533+L8533</f>
        <v>0</v>
      </c>
      <c r="O8533" s="0" t="n">
        <f aca="false">O8532+N8533</f>
        <v>763386.6982121</v>
      </c>
      <c r="P8533" s="0" t="n">
        <f aca="false">MIN($B$5,P8532+K8533*$B$6-I8533)</f>
        <v>165.97673600508</v>
      </c>
      <c r="Q8533" s="0" t="n">
        <f aca="false">MAX(0,F8533-H8533-K8533-L8533)</f>
        <v>0</v>
      </c>
    </row>
    <row r="8534" customFormat="false" ht="15" hidden="false" customHeight="false" outlineLevel="0" collapsed="false">
      <c r="A8534" s="0" t="n">
        <f aca="false">'Profiles 8760'!A8523</f>
        <v>8521</v>
      </c>
      <c r="B8534" s="0" t="n">
        <f aca="false">'Profiles 8760'!B8523</f>
        <v>12</v>
      </c>
      <c r="C8534" s="0" t="n">
        <f aca="false">'Profiles 8760'!E8523</f>
        <v>0</v>
      </c>
      <c r="D8534" s="0" t="n">
        <f aca="false">'Profiles 8760'!F8523</f>
        <v>0</v>
      </c>
      <c r="E8534" s="0" t="n">
        <f aca="false">'Profiles 8760'!G8523</f>
        <v>0.164665</v>
      </c>
      <c r="F8534" s="0" t="n">
        <f aca="false">D8534*Assumptions!$C$11*$B$7+E8534*Assumptions!$C$12*$B$8</f>
        <v>6.7347985</v>
      </c>
      <c r="G8534" s="0" t="n">
        <f aca="false">C8534*Assumptions!$C$15</f>
        <v>0</v>
      </c>
      <c r="H8534" s="0" t="n">
        <f aca="false">MIN(F8534,G8534)</f>
        <v>0</v>
      </c>
      <c r="I8534" s="0" t="n">
        <f aca="false">IF(C8534=1,MIN(G8534-H8534,Assumptions!$C$13,P8533),0)</f>
        <v>0</v>
      </c>
      <c r="J8534" s="0" t="n">
        <f aca="false">H8534+I8534</f>
        <v>0</v>
      </c>
      <c r="K8534" s="0" t="n">
        <f aca="false">MIN(IF(C8534=1,F8534-H8534,F8534),Assumptions!$C$13,MAX(0,($B$5-P8533)/$B$6))</f>
        <v>6.7347985</v>
      </c>
      <c r="L8534" s="0" t="n">
        <f aca="false">IF(C8534=1,0,MIN(F8534-K8534,Assumptions!$C$15,MAX(0,$B$10-O8533-M8534)))</f>
        <v>0</v>
      </c>
      <c r="M8534" s="0" t="n">
        <f aca="false">'Profiles 8760'!H8523</f>
        <v>8000</v>
      </c>
      <c r="N8534" s="0" t="n">
        <f aca="false">J8534+L8534</f>
        <v>0</v>
      </c>
      <c r="O8534" s="0" t="n">
        <f aca="false">O8533+N8534</f>
        <v>763386.6982121</v>
      </c>
      <c r="P8534" s="0" t="n">
        <f aca="false">MIN($B$5,P8533+K8534*$B$6-I8534)</f>
        <v>171.81445934488</v>
      </c>
      <c r="Q8534" s="0" t="n">
        <f aca="false">MAX(0,F8534-H8534-K8534-L8534)</f>
        <v>0</v>
      </c>
    </row>
    <row r="8535" customFormat="false" ht="15" hidden="false" customHeight="false" outlineLevel="0" collapsed="false">
      <c r="A8535" s="0" t="n">
        <f aca="false">'Profiles 8760'!A8524</f>
        <v>8522</v>
      </c>
      <c r="B8535" s="0" t="n">
        <f aca="false">'Profiles 8760'!B8524</f>
        <v>12</v>
      </c>
      <c r="C8535" s="0" t="n">
        <f aca="false">'Profiles 8760'!E8524</f>
        <v>0</v>
      </c>
      <c r="D8535" s="0" t="n">
        <f aca="false">'Profiles 8760'!F8524</f>
        <v>0</v>
      </c>
      <c r="E8535" s="0" t="n">
        <f aca="false">'Profiles 8760'!G8524</f>
        <v>0.131197</v>
      </c>
      <c r="F8535" s="0" t="n">
        <f aca="false">D8535*Assumptions!$C$11*$B$7+E8535*Assumptions!$C$12*$B$8</f>
        <v>5.3659573</v>
      </c>
      <c r="G8535" s="0" t="n">
        <f aca="false">C8535*Assumptions!$C$15</f>
        <v>0</v>
      </c>
      <c r="H8535" s="0" t="n">
        <f aca="false">MIN(F8535,G8535)</f>
        <v>0</v>
      </c>
      <c r="I8535" s="0" t="n">
        <f aca="false">IF(C8535=1,MIN(G8535-H8535,Assumptions!$C$13,P8534),0)</f>
        <v>0</v>
      </c>
      <c r="J8535" s="0" t="n">
        <f aca="false">H8535+I8535</f>
        <v>0</v>
      </c>
      <c r="K8535" s="0" t="n">
        <f aca="false">MIN(IF(C8535=1,F8535-H8535,F8535),Assumptions!$C$13,MAX(0,($B$5-P8534)/$B$6))</f>
        <v>5.3659573</v>
      </c>
      <c r="L8535" s="0" t="n">
        <f aca="false">IF(C8535=1,0,MIN(F8535-K8535,Assumptions!$C$15,MAX(0,$B$10-O8534-M8535)))</f>
        <v>0</v>
      </c>
      <c r="M8535" s="0" t="n">
        <f aca="false">'Profiles 8760'!H8524</f>
        <v>8000</v>
      </c>
      <c r="N8535" s="0" t="n">
        <f aca="false">J8535+L8535</f>
        <v>0</v>
      </c>
      <c r="O8535" s="0" t="n">
        <f aca="false">O8534+N8535</f>
        <v>763386.6982121</v>
      </c>
      <c r="P8535" s="0" t="n">
        <f aca="false">MIN($B$5,P8534+K8535*$B$6-I8535)</f>
        <v>176.46567113252</v>
      </c>
      <c r="Q8535" s="0" t="n">
        <f aca="false">MAX(0,F8535-H8535-K8535-L8535)</f>
        <v>0</v>
      </c>
    </row>
    <row r="8536" customFormat="false" ht="15" hidden="false" customHeight="false" outlineLevel="0" collapsed="false">
      <c r="A8536" s="0" t="n">
        <f aca="false">'Profiles 8760'!A8525</f>
        <v>8523</v>
      </c>
      <c r="B8536" s="0" t="n">
        <f aca="false">'Profiles 8760'!B8525</f>
        <v>12</v>
      </c>
      <c r="C8536" s="0" t="n">
        <f aca="false">'Profiles 8760'!E8525</f>
        <v>0</v>
      </c>
      <c r="D8536" s="0" t="n">
        <f aca="false">'Profiles 8760'!F8525</f>
        <v>0</v>
      </c>
      <c r="E8536" s="0" t="n">
        <f aca="false">'Profiles 8760'!G8525</f>
        <v>0.116209</v>
      </c>
      <c r="F8536" s="0" t="n">
        <f aca="false">D8536*Assumptions!$C$11*$B$7+E8536*Assumptions!$C$12*$B$8</f>
        <v>4.7529481</v>
      </c>
      <c r="G8536" s="0" t="n">
        <f aca="false">C8536*Assumptions!$C$15</f>
        <v>0</v>
      </c>
      <c r="H8536" s="0" t="n">
        <f aca="false">MIN(F8536,G8536)</f>
        <v>0</v>
      </c>
      <c r="I8536" s="0" t="n">
        <f aca="false">IF(C8536=1,MIN(G8536-H8536,Assumptions!$C$13,P8535),0)</f>
        <v>0</v>
      </c>
      <c r="J8536" s="0" t="n">
        <f aca="false">H8536+I8536</f>
        <v>0</v>
      </c>
      <c r="K8536" s="0" t="n">
        <f aca="false">MIN(IF(C8536=1,F8536-H8536,F8536),Assumptions!$C$13,MAX(0,($B$5-P8535)/$B$6))</f>
        <v>4.7529481</v>
      </c>
      <c r="L8536" s="0" t="n">
        <f aca="false">IF(C8536=1,0,MIN(F8536-K8536,Assumptions!$C$15,MAX(0,$B$10-O8535-M8536)))</f>
        <v>0</v>
      </c>
      <c r="M8536" s="0" t="n">
        <f aca="false">'Profiles 8760'!H8525</f>
        <v>8000</v>
      </c>
      <c r="N8536" s="0" t="n">
        <f aca="false">J8536+L8536</f>
        <v>0</v>
      </c>
      <c r="O8536" s="0" t="n">
        <f aca="false">O8535+N8536</f>
        <v>763386.6982121</v>
      </c>
      <c r="P8536" s="0" t="n">
        <f aca="false">MIN($B$5,P8535+K8536*$B$6-I8536)</f>
        <v>180.5855265456</v>
      </c>
      <c r="Q8536" s="0" t="n">
        <f aca="false">MAX(0,F8536-H8536-K8536-L8536)</f>
        <v>0</v>
      </c>
    </row>
    <row r="8537" customFormat="false" ht="15" hidden="false" customHeight="false" outlineLevel="0" collapsed="false">
      <c r="A8537" s="0" t="n">
        <f aca="false">'Profiles 8760'!A8526</f>
        <v>8524</v>
      </c>
      <c r="B8537" s="0" t="n">
        <f aca="false">'Profiles 8760'!B8526</f>
        <v>12</v>
      </c>
      <c r="C8537" s="0" t="n">
        <f aca="false">'Profiles 8760'!E8526</f>
        <v>0</v>
      </c>
      <c r="D8537" s="0" t="n">
        <f aca="false">'Profiles 8760'!F8526</f>
        <v>0</v>
      </c>
      <c r="E8537" s="0" t="n">
        <f aca="false">'Profiles 8760'!G8526</f>
        <v>0.194746</v>
      </c>
      <c r="F8537" s="0" t="n">
        <f aca="false">D8537*Assumptions!$C$11*$B$7+E8537*Assumptions!$C$12*$B$8</f>
        <v>7.9651114</v>
      </c>
      <c r="G8537" s="0" t="n">
        <f aca="false">C8537*Assumptions!$C$15</f>
        <v>0</v>
      </c>
      <c r="H8537" s="0" t="n">
        <f aca="false">MIN(F8537,G8537)</f>
        <v>0</v>
      </c>
      <c r="I8537" s="0" t="n">
        <f aca="false">IF(C8537=1,MIN(G8537-H8537,Assumptions!$C$13,P8536),0)</f>
        <v>0</v>
      </c>
      <c r="J8537" s="0" t="n">
        <f aca="false">H8537+I8537</f>
        <v>0</v>
      </c>
      <c r="K8537" s="0" t="n">
        <f aca="false">MIN(IF(C8537=1,F8537-H8537,F8537),Assumptions!$C$13,MAX(0,($B$5-P8536)/$B$6))</f>
        <v>7.9651114</v>
      </c>
      <c r="L8537" s="0" t="n">
        <f aca="false">IF(C8537=1,0,MIN(F8537-K8537,Assumptions!$C$15,MAX(0,$B$10-O8536-M8537)))</f>
        <v>0</v>
      </c>
      <c r="M8537" s="0" t="n">
        <f aca="false">'Profiles 8760'!H8526</f>
        <v>8000</v>
      </c>
      <c r="N8537" s="0" t="n">
        <f aca="false">J8537+L8537</f>
        <v>0</v>
      </c>
      <c r="O8537" s="0" t="n">
        <f aca="false">O8536+N8537</f>
        <v>763386.6982121</v>
      </c>
      <c r="P8537" s="0" t="n">
        <f aca="false">MIN($B$5,P8536+K8537*$B$6-I8537)</f>
        <v>187.48968510712</v>
      </c>
      <c r="Q8537" s="0" t="n">
        <f aca="false">MAX(0,F8537-H8537-K8537-L8537)</f>
        <v>0</v>
      </c>
    </row>
    <row r="8538" customFormat="false" ht="15" hidden="false" customHeight="false" outlineLevel="0" collapsed="false">
      <c r="A8538" s="0" t="n">
        <f aca="false">'Profiles 8760'!A8527</f>
        <v>8525</v>
      </c>
      <c r="B8538" s="0" t="n">
        <f aca="false">'Profiles 8760'!B8527</f>
        <v>12</v>
      </c>
      <c r="C8538" s="0" t="n">
        <f aca="false">'Profiles 8760'!E8527</f>
        <v>0</v>
      </c>
      <c r="D8538" s="0" t="n">
        <f aca="false">'Profiles 8760'!F8527</f>
        <v>0</v>
      </c>
      <c r="E8538" s="0" t="n">
        <f aca="false">'Profiles 8760'!G8527</f>
        <v>0.145899</v>
      </c>
      <c r="F8538" s="0" t="n">
        <f aca="false">D8538*Assumptions!$C$11*$B$7+E8538*Assumptions!$C$12*$B$8</f>
        <v>5.9672691</v>
      </c>
      <c r="G8538" s="0" t="n">
        <f aca="false">C8538*Assumptions!$C$15</f>
        <v>0</v>
      </c>
      <c r="H8538" s="0" t="n">
        <f aca="false">MIN(F8538,G8538)</f>
        <v>0</v>
      </c>
      <c r="I8538" s="0" t="n">
        <f aca="false">IF(C8538=1,MIN(G8538-H8538,Assumptions!$C$13,P8537),0)</f>
        <v>0</v>
      </c>
      <c r="J8538" s="0" t="n">
        <f aca="false">H8538+I8538</f>
        <v>0</v>
      </c>
      <c r="K8538" s="0" t="n">
        <f aca="false">MIN(IF(C8538=1,F8538-H8538,F8538),Assumptions!$C$13,MAX(0,($B$5-P8537)/$B$6))</f>
        <v>5.9672691</v>
      </c>
      <c r="L8538" s="0" t="n">
        <f aca="false">IF(C8538=1,0,MIN(F8538-K8538,Assumptions!$C$15,MAX(0,$B$10-O8537-M8538)))</f>
        <v>0</v>
      </c>
      <c r="M8538" s="0" t="n">
        <f aca="false">'Profiles 8760'!H8527</f>
        <v>8000</v>
      </c>
      <c r="N8538" s="0" t="n">
        <f aca="false">J8538+L8538</f>
        <v>0</v>
      </c>
      <c r="O8538" s="0" t="n">
        <f aca="false">O8537+N8538</f>
        <v>763386.6982121</v>
      </c>
      <c r="P8538" s="0" t="n">
        <f aca="false">MIN($B$5,P8537+K8538*$B$6-I8538)</f>
        <v>192.662113963</v>
      </c>
      <c r="Q8538" s="0" t="n">
        <f aca="false">MAX(0,F8538-H8538-K8538-L8538)</f>
        <v>0</v>
      </c>
    </row>
    <row r="8539" customFormat="false" ht="15" hidden="false" customHeight="false" outlineLevel="0" collapsed="false">
      <c r="A8539" s="0" t="n">
        <f aca="false">'Profiles 8760'!A8528</f>
        <v>8526</v>
      </c>
      <c r="B8539" s="0" t="n">
        <f aca="false">'Profiles 8760'!B8528</f>
        <v>12</v>
      </c>
      <c r="C8539" s="0" t="n">
        <f aca="false">'Profiles 8760'!E8528</f>
        <v>0</v>
      </c>
      <c r="D8539" s="0" t="n">
        <f aca="false">'Profiles 8760'!F8528</f>
        <v>0</v>
      </c>
      <c r="E8539" s="0" t="n">
        <f aca="false">'Profiles 8760'!G8528</f>
        <v>0.181597</v>
      </c>
      <c r="F8539" s="0" t="n">
        <f aca="false">D8539*Assumptions!$C$11*$B$7+E8539*Assumptions!$C$12*$B$8</f>
        <v>7.4273173</v>
      </c>
      <c r="G8539" s="0" t="n">
        <f aca="false">C8539*Assumptions!$C$15</f>
        <v>0</v>
      </c>
      <c r="H8539" s="0" t="n">
        <f aca="false">MIN(F8539,G8539)</f>
        <v>0</v>
      </c>
      <c r="I8539" s="0" t="n">
        <f aca="false">IF(C8539=1,MIN(G8539-H8539,Assumptions!$C$13,P8538),0)</f>
        <v>0</v>
      </c>
      <c r="J8539" s="0" t="n">
        <f aca="false">H8539+I8539</f>
        <v>0</v>
      </c>
      <c r="K8539" s="0" t="n">
        <f aca="false">MIN(IF(C8539=1,F8539-H8539,F8539),Assumptions!$C$13,MAX(0,($B$5-P8538)/$B$6))</f>
        <v>7.4273173</v>
      </c>
      <c r="L8539" s="0" t="n">
        <f aca="false">IF(C8539=1,0,MIN(F8539-K8539,Assumptions!$C$15,MAX(0,$B$10-O8538-M8539)))</f>
        <v>0</v>
      </c>
      <c r="M8539" s="0" t="n">
        <f aca="false">'Profiles 8760'!H8528</f>
        <v>8000</v>
      </c>
      <c r="N8539" s="0" t="n">
        <f aca="false">J8539+L8539</f>
        <v>0</v>
      </c>
      <c r="O8539" s="0" t="n">
        <f aca="false">O8538+N8539</f>
        <v>763386.6982121</v>
      </c>
      <c r="P8539" s="0" t="n">
        <f aca="false">MIN($B$5,P8538+K8539*$B$6-I8539)</f>
        <v>199.10011259864</v>
      </c>
      <c r="Q8539" s="0" t="n">
        <f aca="false">MAX(0,F8539-H8539-K8539-L8539)</f>
        <v>0</v>
      </c>
    </row>
    <row r="8540" customFormat="false" ht="15" hidden="false" customHeight="false" outlineLevel="0" collapsed="false">
      <c r="A8540" s="0" t="n">
        <f aca="false">'Profiles 8760'!A8529</f>
        <v>8527</v>
      </c>
      <c r="B8540" s="0" t="n">
        <f aca="false">'Profiles 8760'!B8529</f>
        <v>12</v>
      </c>
      <c r="C8540" s="0" t="n">
        <f aca="false">'Profiles 8760'!E8529</f>
        <v>0</v>
      </c>
      <c r="D8540" s="0" t="n">
        <f aca="false">'Profiles 8760'!F8529</f>
        <v>0</v>
      </c>
      <c r="E8540" s="0" t="n">
        <f aca="false">'Profiles 8760'!G8529</f>
        <v>0.158777</v>
      </c>
      <c r="F8540" s="0" t="n">
        <f aca="false">D8540*Assumptions!$C$11*$B$7+E8540*Assumptions!$C$12*$B$8</f>
        <v>6.4939793</v>
      </c>
      <c r="G8540" s="0" t="n">
        <f aca="false">C8540*Assumptions!$C$15</f>
        <v>0</v>
      </c>
      <c r="H8540" s="0" t="n">
        <f aca="false">MIN(F8540,G8540)</f>
        <v>0</v>
      </c>
      <c r="I8540" s="0" t="n">
        <f aca="false">IF(C8540=1,MIN(G8540-H8540,Assumptions!$C$13,P8539),0)</f>
        <v>0</v>
      </c>
      <c r="J8540" s="0" t="n">
        <f aca="false">H8540+I8540</f>
        <v>0</v>
      </c>
      <c r="K8540" s="0" t="n">
        <f aca="false">MIN(IF(C8540=1,F8540-H8540,F8540),Assumptions!$C$13,MAX(0,($B$5-P8539)/$B$6))</f>
        <v>6.4939793</v>
      </c>
      <c r="L8540" s="0" t="n">
        <f aca="false">IF(C8540=1,0,MIN(F8540-K8540,Assumptions!$C$15,MAX(0,$B$10-O8539-M8540)))</f>
        <v>0</v>
      </c>
      <c r="M8540" s="0" t="n">
        <f aca="false">'Profiles 8760'!H8529</f>
        <v>8000</v>
      </c>
      <c r="N8540" s="0" t="n">
        <f aca="false">J8540+L8540</f>
        <v>0</v>
      </c>
      <c r="O8540" s="0" t="n">
        <f aca="false">O8539+N8540</f>
        <v>763386.6982121</v>
      </c>
      <c r="P8540" s="0" t="n">
        <f aca="false">MIN($B$5,P8539+K8540*$B$6-I8540)</f>
        <v>204.72909385588</v>
      </c>
      <c r="Q8540" s="0" t="n">
        <f aca="false">MAX(0,F8540-H8540-K8540-L8540)</f>
        <v>0</v>
      </c>
    </row>
    <row r="8541" customFormat="false" ht="15" hidden="false" customHeight="false" outlineLevel="0" collapsed="false">
      <c r="A8541" s="0" t="n">
        <f aca="false">'Profiles 8760'!A8530</f>
        <v>8528</v>
      </c>
      <c r="B8541" s="0" t="n">
        <f aca="false">'Profiles 8760'!B8530</f>
        <v>12</v>
      </c>
      <c r="C8541" s="0" t="n">
        <f aca="false">'Profiles 8760'!E8530</f>
        <v>1</v>
      </c>
      <c r="D8541" s="0" t="n">
        <f aca="false">'Profiles 8760'!F8530</f>
        <v>0.047949</v>
      </c>
      <c r="E8541" s="0" t="n">
        <f aca="false">'Profiles 8760'!G8530</f>
        <v>0.263341</v>
      </c>
      <c r="F8541" s="0" t="n">
        <f aca="false">D8541*Assumptions!$C$11*$B$7+E8541*Assumptions!$C$12*$B$8</f>
        <v>24.6183181</v>
      </c>
      <c r="G8541" s="0" t="n">
        <f aca="false">C8541*Assumptions!$C$15</f>
        <v>200</v>
      </c>
      <c r="H8541" s="0" t="n">
        <f aca="false">MIN(F8541,G8541)</f>
        <v>24.6183181</v>
      </c>
      <c r="I8541" s="0" t="n">
        <f aca="false">IF(C8541=1,MIN(G8541-H8541,Assumptions!$C$13,P8540),0)</f>
        <v>175.3816819</v>
      </c>
      <c r="J8541" s="0" t="n">
        <f aca="false">H8541+I8541</f>
        <v>200</v>
      </c>
      <c r="K8541" s="0" t="n">
        <f aca="false">MIN(IF(C8541=1,F8541-H8541,F8541),Assumptions!$C$13,MAX(0,($B$5-P8540)/$B$6))</f>
        <v>0</v>
      </c>
      <c r="L8541" s="0" t="n">
        <f aca="false">IF(C8541=1,0,MIN(F8541-K8541,Assumptions!$C$15,MAX(0,$B$10-O8540-M8541)))</f>
        <v>0</v>
      </c>
      <c r="M8541" s="0" t="n">
        <f aca="false">'Profiles 8760'!H8530</f>
        <v>7800</v>
      </c>
      <c r="N8541" s="0" t="n">
        <f aca="false">J8541+L8541</f>
        <v>200</v>
      </c>
      <c r="O8541" s="0" t="n">
        <f aca="false">O8540+N8541</f>
        <v>763586.6982121</v>
      </c>
      <c r="P8541" s="0" t="n">
        <f aca="false">MIN($B$5,P8540+K8541*$B$6-I8541)</f>
        <v>29.34741195588</v>
      </c>
      <c r="Q8541" s="0" t="n">
        <f aca="false">MAX(0,F8541-H8541-K8541-L8541)</f>
        <v>0</v>
      </c>
    </row>
    <row r="8542" customFormat="false" ht="15" hidden="false" customHeight="false" outlineLevel="0" collapsed="false">
      <c r="A8542" s="0" t="n">
        <f aca="false">'Profiles 8760'!A8531</f>
        <v>8529</v>
      </c>
      <c r="B8542" s="0" t="n">
        <f aca="false">'Profiles 8760'!B8531</f>
        <v>12</v>
      </c>
      <c r="C8542" s="0" t="n">
        <f aca="false">'Profiles 8760'!E8531</f>
        <v>1</v>
      </c>
      <c r="D8542" s="0" t="n">
        <f aca="false">'Profiles 8760'!F8531</f>
        <v>0.336263</v>
      </c>
      <c r="E8542" s="0" t="n">
        <f aca="false">'Profiles 8760'!G8531</f>
        <v>0.249919</v>
      </c>
      <c r="F8542" s="0" t="n">
        <f aca="false">D8542*Assumptions!$C$11*$B$7+E8542*Assumptions!$C$12*$B$8</f>
        <v>107.3344415</v>
      </c>
      <c r="G8542" s="0" t="n">
        <f aca="false">C8542*Assumptions!$C$15</f>
        <v>200</v>
      </c>
      <c r="H8542" s="0" t="n">
        <f aca="false">MIN(F8542,G8542)</f>
        <v>107.3344415</v>
      </c>
      <c r="I8542" s="0" t="n">
        <f aca="false">IF(C8542=1,MIN(G8542-H8542,Assumptions!$C$13,P8541),0)</f>
        <v>29.34741195588</v>
      </c>
      <c r="J8542" s="0" t="n">
        <f aca="false">H8542+I8542</f>
        <v>136.68185345588</v>
      </c>
      <c r="K8542" s="0" t="n">
        <f aca="false">MIN(IF(C8542=1,F8542-H8542,F8542),Assumptions!$C$13,MAX(0,($B$5-P8541)/$B$6))</f>
        <v>0</v>
      </c>
      <c r="L8542" s="0" t="n">
        <f aca="false">IF(C8542=1,0,MIN(F8542-K8542,Assumptions!$C$15,MAX(0,$B$10-O8541-M8542)))</f>
        <v>0</v>
      </c>
      <c r="M8542" s="0" t="n">
        <f aca="false">'Profiles 8760'!H8531</f>
        <v>7600</v>
      </c>
      <c r="N8542" s="0" t="n">
        <f aca="false">J8542+L8542</f>
        <v>136.68185345588</v>
      </c>
      <c r="O8542" s="0" t="n">
        <f aca="false">O8541+N8542</f>
        <v>763723.380065556</v>
      </c>
      <c r="P8542" s="0" t="n">
        <f aca="false">MIN($B$5,P8541+K8542*$B$6-I8542)</f>
        <v>0</v>
      </c>
      <c r="Q8542" s="0" t="n">
        <f aca="false">MAX(0,F8542-H8542-K8542-L8542)</f>
        <v>0</v>
      </c>
    </row>
    <row r="8543" customFormat="false" ht="15" hidden="false" customHeight="false" outlineLevel="0" collapsed="false">
      <c r="A8543" s="0" t="n">
        <f aca="false">'Profiles 8760'!A8532</f>
        <v>8530</v>
      </c>
      <c r="B8543" s="0" t="n">
        <f aca="false">'Profiles 8760'!B8532</f>
        <v>12</v>
      </c>
      <c r="C8543" s="0" t="n">
        <f aca="false">'Profiles 8760'!E8532</f>
        <v>0</v>
      </c>
      <c r="D8543" s="0" t="n">
        <f aca="false">'Profiles 8760'!F8532</f>
        <v>0.675517</v>
      </c>
      <c r="E8543" s="0" t="n">
        <f aca="false">'Profiles 8760'!G8532</f>
        <v>0.195022</v>
      </c>
      <c r="F8543" s="0" t="n">
        <f aca="false">D8543*Assumptions!$C$11*$B$7+E8543*Assumptions!$C$12*$B$8</f>
        <v>203.0657094</v>
      </c>
      <c r="G8543" s="0" t="n">
        <f aca="false">C8543*Assumptions!$C$15</f>
        <v>0</v>
      </c>
      <c r="H8543" s="0" t="n">
        <f aca="false">MIN(F8543,G8543)</f>
        <v>0</v>
      </c>
      <c r="I8543" s="0" t="n">
        <f aca="false">IF(C8543=1,MIN(G8543-H8543,Assumptions!$C$13,P8542),0)</f>
        <v>0</v>
      </c>
      <c r="J8543" s="0" t="n">
        <f aca="false">H8543+I8543</f>
        <v>0</v>
      </c>
      <c r="K8543" s="0" t="n">
        <f aca="false">MIN(IF(C8543=1,F8543-H8543,F8543),Assumptions!$C$13,MAX(0,($B$5-P8542)/$B$6))</f>
        <v>180</v>
      </c>
      <c r="L8543" s="0" t="n">
        <f aca="false">IF(C8543=1,0,MIN(F8543-K8543,Assumptions!$C$15,MAX(0,$B$10-O8542-M8543)))</f>
        <v>23.0657094</v>
      </c>
      <c r="M8543" s="0" t="n">
        <f aca="false">'Profiles 8760'!H8532</f>
        <v>7600</v>
      </c>
      <c r="N8543" s="0" t="n">
        <f aca="false">J8543+L8543</f>
        <v>23.0657094</v>
      </c>
      <c r="O8543" s="0" t="n">
        <f aca="false">O8542+N8543</f>
        <v>763746.445774956</v>
      </c>
      <c r="P8543" s="0" t="n">
        <f aca="false">MIN($B$5,P8542+K8543*$B$6-I8543)</f>
        <v>156.024</v>
      </c>
      <c r="Q8543" s="0" t="n">
        <f aca="false">MAX(0,F8543-H8543-K8543-L8543)</f>
        <v>0</v>
      </c>
    </row>
    <row r="8544" customFormat="false" ht="15" hidden="false" customHeight="false" outlineLevel="0" collapsed="false">
      <c r="A8544" s="0" t="n">
        <f aca="false">'Profiles 8760'!A8533</f>
        <v>8531</v>
      </c>
      <c r="B8544" s="0" t="n">
        <f aca="false">'Profiles 8760'!B8533</f>
        <v>12</v>
      </c>
      <c r="C8544" s="0" t="n">
        <f aca="false">'Profiles 8760'!E8533</f>
        <v>0</v>
      </c>
      <c r="D8544" s="0" t="n">
        <f aca="false">'Profiles 8760'!F8533</f>
        <v>0.978994</v>
      </c>
      <c r="E8544" s="0" t="n">
        <f aca="false">'Profiles 8760'!G8533</f>
        <v>0.17064</v>
      </c>
      <c r="F8544" s="0" t="n">
        <f aca="false">D8544*Assumptions!$C$11*$B$7+E8544*Assumptions!$C$12*$B$8</f>
        <v>289.7126432</v>
      </c>
      <c r="G8544" s="0" t="n">
        <f aca="false">C8544*Assumptions!$C$15</f>
        <v>0</v>
      </c>
      <c r="H8544" s="0" t="n">
        <f aca="false">MIN(F8544,G8544)</f>
        <v>0</v>
      </c>
      <c r="I8544" s="0" t="n">
        <f aca="false">IF(C8544=1,MIN(G8544-H8544,Assumptions!$C$13,P8543),0)</f>
        <v>0</v>
      </c>
      <c r="J8544" s="0" t="n">
        <f aca="false">H8544+I8544</f>
        <v>0</v>
      </c>
      <c r="K8544" s="0" t="n">
        <f aca="false">MIN(IF(C8544=1,F8544-H8544,F8544),Assumptions!$C$13,MAX(0,($B$5-P8543)/$B$6))</f>
        <v>180</v>
      </c>
      <c r="L8544" s="0" t="n">
        <f aca="false">IF(C8544=1,0,MIN(F8544-K8544,Assumptions!$C$15,MAX(0,$B$10-O8543-M8544)))</f>
        <v>61.5542250442086</v>
      </c>
      <c r="M8544" s="0" t="n">
        <f aca="false">'Profiles 8760'!H8533</f>
        <v>7600</v>
      </c>
      <c r="N8544" s="0" t="n">
        <f aca="false">J8544+L8544</f>
        <v>61.5542250442086</v>
      </c>
      <c r="O8544" s="0" t="n">
        <f aca="false">O8543+N8544</f>
        <v>763808</v>
      </c>
      <c r="P8544" s="0" t="n">
        <f aca="false">MIN($B$5,P8543+K8544*$B$6-I8544)</f>
        <v>312.048</v>
      </c>
      <c r="Q8544" s="0" t="n">
        <f aca="false">MAX(0,F8544-H8544-K8544-L8544)</f>
        <v>48.1584181557914</v>
      </c>
    </row>
    <row r="8545" customFormat="false" ht="15" hidden="false" customHeight="false" outlineLevel="0" collapsed="false">
      <c r="A8545" s="0" t="n">
        <f aca="false">'Profiles 8760'!A8534</f>
        <v>8532</v>
      </c>
      <c r="B8545" s="0" t="n">
        <f aca="false">'Profiles 8760'!B8534</f>
        <v>12</v>
      </c>
      <c r="C8545" s="0" t="n">
        <f aca="false">'Profiles 8760'!E8534</f>
        <v>0</v>
      </c>
      <c r="D8545" s="0" t="n">
        <f aca="false">'Profiles 8760'!F8534</f>
        <v>1</v>
      </c>
      <c r="E8545" s="0" t="n">
        <f aca="false">'Profiles 8760'!G8534</f>
        <v>0.363726</v>
      </c>
      <c r="F8545" s="0" t="n">
        <f aca="false">D8545*Assumptions!$C$11*$B$7+E8545*Assumptions!$C$12*$B$8</f>
        <v>303.6763934</v>
      </c>
      <c r="G8545" s="0" t="n">
        <f aca="false">C8545*Assumptions!$C$15</f>
        <v>0</v>
      </c>
      <c r="H8545" s="0" t="n">
        <f aca="false">MIN(F8545,G8545)</f>
        <v>0</v>
      </c>
      <c r="I8545" s="0" t="n">
        <f aca="false">IF(C8545=1,MIN(G8545-H8545,Assumptions!$C$13,P8544),0)</f>
        <v>0</v>
      </c>
      <c r="J8545" s="0" t="n">
        <f aca="false">H8545+I8545</f>
        <v>0</v>
      </c>
      <c r="K8545" s="0" t="n">
        <f aca="false">MIN(IF(C8545=1,F8545-H8545,F8545),Assumptions!$C$13,MAX(0,($B$5-P8544)/$B$6))</f>
        <v>180</v>
      </c>
      <c r="L8545" s="0" t="n">
        <f aca="false">IF(C8545=1,0,MIN(F8545-K8545,Assumptions!$C$15,MAX(0,$B$10-O8544-M8545)))</f>
        <v>0</v>
      </c>
      <c r="M8545" s="0" t="n">
        <f aca="false">'Profiles 8760'!H8534</f>
        <v>7600</v>
      </c>
      <c r="N8545" s="0" t="n">
        <f aca="false">J8545+L8545</f>
        <v>0</v>
      </c>
      <c r="O8545" s="0" t="n">
        <f aca="false">O8544+N8545</f>
        <v>763808</v>
      </c>
      <c r="P8545" s="0" t="n">
        <f aca="false">MIN($B$5,P8544+K8545*$B$6-I8545)</f>
        <v>468.072</v>
      </c>
      <c r="Q8545" s="0" t="n">
        <f aca="false">MAX(0,F8545-H8545-K8545-L8545)</f>
        <v>123.6763934</v>
      </c>
    </row>
    <row r="8546" customFormat="false" ht="15" hidden="false" customHeight="false" outlineLevel="0" collapsed="false">
      <c r="A8546" s="0" t="n">
        <f aca="false">'Profiles 8760'!A8535</f>
        <v>8533</v>
      </c>
      <c r="B8546" s="0" t="n">
        <f aca="false">'Profiles 8760'!B8535</f>
        <v>12</v>
      </c>
      <c r="C8546" s="0" t="n">
        <f aca="false">'Profiles 8760'!E8535</f>
        <v>0</v>
      </c>
      <c r="D8546" s="0" t="n">
        <f aca="false">'Profiles 8760'!F8535</f>
        <v>1</v>
      </c>
      <c r="E8546" s="0" t="n">
        <f aca="false">'Profiles 8760'!G8535</f>
        <v>0.397254</v>
      </c>
      <c r="F8546" s="0" t="n">
        <f aca="false">D8546*Assumptions!$C$11*$B$7+E8546*Assumptions!$C$12*$B$8</f>
        <v>305.0476886</v>
      </c>
      <c r="G8546" s="0" t="n">
        <f aca="false">C8546*Assumptions!$C$15</f>
        <v>0</v>
      </c>
      <c r="H8546" s="0" t="n">
        <f aca="false">MIN(F8546,G8546)</f>
        <v>0</v>
      </c>
      <c r="I8546" s="0" t="n">
        <f aca="false">IF(C8546=1,MIN(G8546-H8546,Assumptions!$C$13,P8545),0)</f>
        <v>0</v>
      </c>
      <c r="J8546" s="0" t="n">
        <f aca="false">H8546+I8546</f>
        <v>0</v>
      </c>
      <c r="K8546" s="0" t="n">
        <f aca="false">MIN(IF(C8546=1,F8546-H8546,F8546),Assumptions!$C$13,MAX(0,($B$5-P8545)/$B$6))</f>
        <v>49.3054914628519</v>
      </c>
      <c r="L8546" s="0" t="n">
        <f aca="false">IF(C8546=1,0,MIN(F8546-K8546,Assumptions!$C$15,MAX(0,$B$10-O8545-M8546)))</f>
        <v>0</v>
      </c>
      <c r="M8546" s="0" t="n">
        <f aca="false">'Profiles 8760'!H8535</f>
        <v>7600</v>
      </c>
      <c r="N8546" s="0" t="n">
        <f aca="false">J8546+L8546</f>
        <v>0</v>
      </c>
      <c r="O8546" s="0" t="n">
        <f aca="false">O8545+N8546</f>
        <v>763808</v>
      </c>
      <c r="P8546" s="0" t="n">
        <f aca="false">MIN($B$5,P8545+K8546*$B$6-I8546)</f>
        <v>510.81</v>
      </c>
      <c r="Q8546" s="0" t="n">
        <f aca="false">MAX(0,F8546-H8546-K8546-L8546)</f>
        <v>255.742197137148</v>
      </c>
    </row>
    <row r="8547" customFormat="false" ht="15" hidden="false" customHeight="false" outlineLevel="0" collapsed="false">
      <c r="A8547" s="0" t="n">
        <f aca="false">'Profiles 8760'!A8536</f>
        <v>8534</v>
      </c>
      <c r="B8547" s="0" t="n">
        <f aca="false">'Profiles 8760'!B8536</f>
        <v>12</v>
      </c>
      <c r="C8547" s="0" t="n">
        <f aca="false">'Profiles 8760'!E8536</f>
        <v>0</v>
      </c>
      <c r="D8547" s="0" t="n">
        <f aca="false">'Profiles 8760'!F8536</f>
        <v>1</v>
      </c>
      <c r="E8547" s="0" t="n">
        <f aca="false">'Profiles 8760'!G8536</f>
        <v>0.239475</v>
      </c>
      <c r="F8547" s="0" t="n">
        <f aca="false">D8547*Assumptions!$C$11*$B$7+E8547*Assumptions!$C$12*$B$8</f>
        <v>298.5945275</v>
      </c>
      <c r="G8547" s="0" t="n">
        <f aca="false">C8547*Assumptions!$C$15</f>
        <v>0</v>
      </c>
      <c r="H8547" s="0" t="n">
        <f aca="false">MIN(F8547,G8547)</f>
        <v>0</v>
      </c>
      <c r="I8547" s="0" t="n">
        <f aca="false">IF(C8547=1,MIN(G8547-H8547,Assumptions!$C$13,P8546),0)</f>
        <v>0</v>
      </c>
      <c r="J8547" s="0" t="n">
        <f aca="false">H8547+I8547</f>
        <v>0</v>
      </c>
      <c r="K8547" s="0" t="n">
        <f aca="false">MIN(IF(C8547=1,F8547-H8547,F8547),Assumptions!$C$13,MAX(0,($B$5-P8546)/$B$6))</f>
        <v>0</v>
      </c>
      <c r="L8547" s="0" t="n">
        <f aca="false">IF(C8547=1,0,MIN(F8547-K8547,Assumptions!$C$15,MAX(0,$B$10-O8546-M8547)))</f>
        <v>0</v>
      </c>
      <c r="M8547" s="0" t="n">
        <f aca="false">'Profiles 8760'!H8536</f>
        <v>7600</v>
      </c>
      <c r="N8547" s="0" t="n">
        <f aca="false">J8547+L8547</f>
        <v>0</v>
      </c>
      <c r="O8547" s="0" t="n">
        <f aca="false">O8546+N8547</f>
        <v>763808</v>
      </c>
      <c r="P8547" s="0" t="n">
        <f aca="false">MIN($B$5,P8546+K8547*$B$6-I8547)</f>
        <v>510.81</v>
      </c>
      <c r="Q8547" s="0" t="n">
        <f aca="false">MAX(0,F8547-H8547-K8547-L8547)</f>
        <v>298.5945275</v>
      </c>
    </row>
    <row r="8548" customFormat="false" ht="15" hidden="false" customHeight="false" outlineLevel="0" collapsed="false">
      <c r="A8548" s="0" t="n">
        <f aca="false">'Profiles 8760'!A8537</f>
        <v>8535</v>
      </c>
      <c r="B8548" s="0" t="n">
        <f aca="false">'Profiles 8760'!B8537</f>
        <v>12</v>
      </c>
      <c r="C8548" s="0" t="n">
        <f aca="false">'Profiles 8760'!E8537</f>
        <v>0</v>
      </c>
      <c r="D8548" s="0" t="n">
        <f aca="false">'Profiles 8760'!F8537</f>
        <v>0.978994</v>
      </c>
      <c r="E8548" s="0" t="n">
        <f aca="false">'Profiles 8760'!G8537</f>
        <v>0.233781</v>
      </c>
      <c r="F8548" s="0" t="n">
        <f aca="false">D8548*Assumptions!$C$11*$B$7+E8548*Assumptions!$C$12*$B$8</f>
        <v>292.2951101</v>
      </c>
      <c r="G8548" s="0" t="n">
        <f aca="false">C8548*Assumptions!$C$15</f>
        <v>0</v>
      </c>
      <c r="H8548" s="0" t="n">
        <f aca="false">MIN(F8548,G8548)</f>
        <v>0</v>
      </c>
      <c r="I8548" s="0" t="n">
        <f aca="false">IF(C8548=1,MIN(G8548-H8548,Assumptions!$C$13,P8547),0)</f>
        <v>0</v>
      </c>
      <c r="J8548" s="0" t="n">
        <f aca="false">H8548+I8548</f>
        <v>0</v>
      </c>
      <c r="K8548" s="0" t="n">
        <f aca="false">MIN(IF(C8548=1,F8548-H8548,F8548),Assumptions!$C$13,MAX(0,($B$5-P8547)/$B$6))</f>
        <v>0</v>
      </c>
      <c r="L8548" s="0" t="n">
        <f aca="false">IF(C8548=1,0,MIN(F8548-K8548,Assumptions!$C$15,MAX(0,$B$10-O8547-M8548)))</f>
        <v>0</v>
      </c>
      <c r="M8548" s="0" t="n">
        <f aca="false">'Profiles 8760'!H8537</f>
        <v>7600</v>
      </c>
      <c r="N8548" s="0" t="n">
        <f aca="false">J8548+L8548</f>
        <v>0</v>
      </c>
      <c r="O8548" s="0" t="n">
        <f aca="false">O8547+N8548</f>
        <v>763808</v>
      </c>
      <c r="P8548" s="0" t="n">
        <f aca="false">MIN($B$5,P8547+K8548*$B$6-I8548)</f>
        <v>510.81</v>
      </c>
      <c r="Q8548" s="0" t="n">
        <f aca="false">MAX(0,F8548-H8548-K8548-L8548)</f>
        <v>292.2951101</v>
      </c>
    </row>
    <row r="8549" customFormat="false" ht="15" hidden="false" customHeight="false" outlineLevel="0" collapsed="false">
      <c r="A8549" s="0" t="n">
        <f aca="false">'Profiles 8760'!A8538</f>
        <v>8536</v>
      </c>
      <c r="B8549" s="0" t="n">
        <f aca="false">'Profiles 8760'!B8538</f>
        <v>12</v>
      </c>
      <c r="C8549" s="0" t="n">
        <f aca="false">'Profiles 8760'!E8538</f>
        <v>0</v>
      </c>
      <c r="D8549" s="0" t="n">
        <f aca="false">'Profiles 8760'!F8538</f>
        <v>0.675517</v>
      </c>
      <c r="E8549" s="0" t="n">
        <f aca="false">'Profiles 8760'!G8538</f>
        <v>0.217175</v>
      </c>
      <c r="F8549" s="0" t="n">
        <f aca="false">D8549*Assumptions!$C$11*$B$7+E8549*Assumptions!$C$12*$B$8</f>
        <v>203.9717671</v>
      </c>
      <c r="G8549" s="0" t="n">
        <f aca="false">C8549*Assumptions!$C$15</f>
        <v>0</v>
      </c>
      <c r="H8549" s="0" t="n">
        <f aca="false">MIN(F8549,G8549)</f>
        <v>0</v>
      </c>
      <c r="I8549" s="0" t="n">
        <f aca="false">IF(C8549=1,MIN(G8549-H8549,Assumptions!$C$13,P8548),0)</f>
        <v>0</v>
      </c>
      <c r="J8549" s="0" t="n">
        <f aca="false">H8549+I8549</f>
        <v>0</v>
      </c>
      <c r="K8549" s="0" t="n">
        <f aca="false">MIN(IF(C8549=1,F8549-H8549,F8549),Assumptions!$C$13,MAX(0,($B$5-P8548)/$B$6))</f>
        <v>0</v>
      </c>
      <c r="L8549" s="0" t="n">
        <f aca="false">IF(C8549=1,0,MIN(F8549-K8549,Assumptions!$C$15,MAX(0,$B$10-O8548-M8549)))</f>
        <v>0</v>
      </c>
      <c r="M8549" s="0" t="n">
        <f aca="false">'Profiles 8760'!H8538</f>
        <v>7600</v>
      </c>
      <c r="N8549" s="0" t="n">
        <f aca="false">J8549+L8549</f>
        <v>0</v>
      </c>
      <c r="O8549" s="0" t="n">
        <f aca="false">O8548+N8549</f>
        <v>763808</v>
      </c>
      <c r="P8549" s="0" t="n">
        <f aca="false">MIN($B$5,P8548+K8549*$B$6-I8549)</f>
        <v>510.81</v>
      </c>
      <c r="Q8549" s="0" t="n">
        <f aca="false">MAX(0,F8549-H8549-K8549-L8549)</f>
        <v>203.9717671</v>
      </c>
    </row>
    <row r="8550" customFormat="false" ht="15" hidden="false" customHeight="false" outlineLevel="0" collapsed="false">
      <c r="A8550" s="0" t="n">
        <f aca="false">'Profiles 8760'!A8539</f>
        <v>8537</v>
      </c>
      <c r="B8550" s="0" t="n">
        <f aca="false">'Profiles 8760'!B8539</f>
        <v>12</v>
      </c>
      <c r="C8550" s="0" t="n">
        <f aca="false">'Profiles 8760'!E8539</f>
        <v>0</v>
      </c>
      <c r="D8550" s="0" t="n">
        <f aca="false">'Profiles 8760'!F8539</f>
        <v>0.336263</v>
      </c>
      <c r="E8550" s="0" t="n">
        <f aca="false">'Profiles 8760'!G8539</f>
        <v>0.206542</v>
      </c>
      <c r="F8550" s="0" t="n">
        <f aca="false">D8550*Assumptions!$C$11*$B$7+E8550*Assumptions!$C$12*$B$8</f>
        <v>105.5603222</v>
      </c>
      <c r="G8550" s="0" t="n">
        <f aca="false">C8550*Assumptions!$C$15</f>
        <v>0</v>
      </c>
      <c r="H8550" s="0" t="n">
        <f aca="false">MIN(F8550,G8550)</f>
        <v>0</v>
      </c>
      <c r="I8550" s="0" t="n">
        <f aca="false">IF(C8550=1,MIN(G8550-H8550,Assumptions!$C$13,P8549),0)</f>
        <v>0</v>
      </c>
      <c r="J8550" s="0" t="n">
        <f aca="false">H8550+I8550</f>
        <v>0</v>
      </c>
      <c r="K8550" s="0" t="n">
        <f aca="false">MIN(IF(C8550=1,F8550-H8550,F8550),Assumptions!$C$13,MAX(0,($B$5-P8549)/$B$6))</f>
        <v>0</v>
      </c>
      <c r="L8550" s="0" t="n">
        <f aca="false">IF(C8550=1,0,MIN(F8550-K8550,Assumptions!$C$15,MAX(0,$B$10-O8549-M8550)))</f>
        <v>0</v>
      </c>
      <c r="M8550" s="0" t="n">
        <f aca="false">'Profiles 8760'!H8539</f>
        <v>7600</v>
      </c>
      <c r="N8550" s="0" t="n">
        <f aca="false">J8550+L8550</f>
        <v>0</v>
      </c>
      <c r="O8550" s="0" t="n">
        <f aca="false">O8549+N8550</f>
        <v>763808</v>
      </c>
      <c r="P8550" s="0" t="n">
        <f aca="false">MIN($B$5,P8549+K8550*$B$6-I8550)</f>
        <v>510.81</v>
      </c>
      <c r="Q8550" s="0" t="n">
        <f aca="false">MAX(0,F8550-H8550-K8550-L8550)</f>
        <v>105.5603222</v>
      </c>
    </row>
    <row r="8551" customFormat="false" ht="15" hidden="false" customHeight="false" outlineLevel="0" collapsed="false">
      <c r="A8551" s="0" t="n">
        <f aca="false">'Profiles 8760'!A8540</f>
        <v>8538</v>
      </c>
      <c r="B8551" s="0" t="n">
        <f aca="false">'Profiles 8760'!B8540</f>
        <v>12</v>
      </c>
      <c r="C8551" s="0" t="n">
        <f aca="false">'Profiles 8760'!E8540</f>
        <v>0</v>
      </c>
      <c r="D8551" s="0" t="n">
        <f aca="false">'Profiles 8760'!F8540</f>
        <v>0.047949</v>
      </c>
      <c r="E8551" s="0" t="n">
        <f aca="false">'Profiles 8760'!G8540</f>
        <v>0.129548</v>
      </c>
      <c r="F8551" s="0" t="n">
        <f aca="false">D8551*Assumptions!$C$11*$B$7+E8551*Assumptions!$C$12*$B$8</f>
        <v>19.1461844</v>
      </c>
      <c r="G8551" s="0" t="n">
        <f aca="false">C8551*Assumptions!$C$15</f>
        <v>0</v>
      </c>
      <c r="H8551" s="0" t="n">
        <f aca="false">MIN(F8551,G8551)</f>
        <v>0</v>
      </c>
      <c r="I8551" s="0" t="n">
        <f aca="false">IF(C8551=1,MIN(G8551-H8551,Assumptions!$C$13,P8550),0)</f>
        <v>0</v>
      </c>
      <c r="J8551" s="0" t="n">
        <f aca="false">H8551+I8551</f>
        <v>0</v>
      </c>
      <c r="K8551" s="0" t="n">
        <f aca="false">MIN(IF(C8551=1,F8551-H8551,F8551),Assumptions!$C$13,MAX(0,($B$5-P8550)/$B$6))</f>
        <v>0</v>
      </c>
      <c r="L8551" s="0" t="n">
        <f aca="false">IF(C8551=1,0,MIN(F8551-K8551,Assumptions!$C$15,MAX(0,$B$10-O8550-M8551)))</f>
        <v>0</v>
      </c>
      <c r="M8551" s="0" t="n">
        <f aca="false">'Profiles 8760'!H8540</f>
        <v>7600</v>
      </c>
      <c r="N8551" s="0" t="n">
        <f aca="false">J8551+L8551</f>
        <v>0</v>
      </c>
      <c r="O8551" s="0" t="n">
        <f aca="false">O8550+N8551</f>
        <v>763808</v>
      </c>
      <c r="P8551" s="0" t="n">
        <f aca="false">MIN($B$5,P8550+K8551*$B$6-I8551)</f>
        <v>510.81</v>
      </c>
      <c r="Q8551" s="0" t="n">
        <f aca="false">MAX(0,F8551-H8551-K8551-L8551)</f>
        <v>19.1461844</v>
      </c>
    </row>
    <row r="8552" customFormat="false" ht="15" hidden="false" customHeight="false" outlineLevel="0" collapsed="false">
      <c r="A8552" s="0" t="n">
        <f aca="false">'Profiles 8760'!A8541</f>
        <v>8539</v>
      </c>
      <c r="B8552" s="0" t="n">
        <f aca="false">'Profiles 8760'!B8541</f>
        <v>12</v>
      </c>
      <c r="C8552" s="0" t="n">
        <f aca="false">'Profiles 8760'!E8541</f>
        <v>0</v>
      </c>
      <c r="D8552" s="0" t="n">
        <f aca="false">'Profiles 8760'!F8541</f>
        <v>0</v>
      </c>
      <c r="E8552" s="0" t="n">
        <f aca="false">'Profiles 8760'!G8541</f>
        <v>0.120085</v>
      </c>
      <c r="F8552" s="0" t="n">
        <f aca="false">D8552*Assumptions!$C$11*$B$7+E8552*Assumptions!$C$12*$B$8</f>
        <v>4.9114765</v>
      </c>
      <c r="G8552" s="0" t="n">
        <f aca="false">C8552*Assumptions!$C$15</f>
        <v>0</v>
      </c>
      <c r="H8552" s="0" t="n">
        <f aca="false">MIN(F8552,G8552)</f>
        <v>0</v>
      </c>
      <c r="I8552" s="0" t="n">
        <f aca="false">IF(C8552=1,MIN(G8552-H8552,Assumptions!$C$13,P8551),0)</f>
        <v>0</v>
      </c>
      <c r="J8552" s="0" t="n">
        <f aca="false">H8552+I8552</f>
        <v>0</v>
      </c>
      <c r="K8552" s="0" t="n">
        <f aca="false">MIN(IF(C8552=1,F8552-H8552,F8552),Assumptions!$C$13,MAX(0,($B$5-P8551)/$B$6))</f>
        <v>0</v>
      </c>
      <c r="L8552" s="0" t="n">
        <f aca="false">IF(C8552=1,0,MIN(F8552-K8552,Assumptions!$C$15,MAX(0,$B$10-O8551-M8552)))</f>
        <v>0</v>
      </c>
      <c r="M8552" s="0" t="n">
        <f aca="false">'Profiles 8760'!H8541</f>
        <v>7600</v>
      </c>
      <c r="N8552" s="0" t="n">
        <f aca="false">J8552+L8552</f>
        <v>0</v>
      </c>
      <c r="O8552" s="0" t="n">
        <f aca="false">O8551+N8552</f>
        <v>763808</v>
      </c>
      <c r="P8552" s="0" t="n">
        <f aca="false">MIN($B$5,P8551+K8552*$B$6-I8552)</f>
        <v>510.81</v>
      </c>
      <c r="Q8552" s="0" t="n">
        <f aca="false">MAX(0,F8552-H8552-K8552-L8552)</f>
        <v>4.9114765</v>
      </c>
    </row>
    <row r="8553" customFormat="false" ht="15" hidden="false" customHeight="false" outlineLevel="0" collapsed="false">
      <c r="A8553" s="0" t="n">
        <f aca="false">'Profiles 8760'!A8542</f>
        <v>8540</v>
      </c>
      <c r="B8553" s="0" t="n">
        <f aca="false">'Profiles 8760'!B8542</f>
        <v>12</v>
      </c>
      <c r="C8553" s="0" t="n">
        <f aca="false">'Profiles 8760'!E8542</f>
        <v>1</v>
      </c>
      <c r="D8553" s="0" t="n">
        <f aca="false">'Profiles 8760'!F8542</f>
        <v>0</v>
      </c>
      <c r="E8553" s="0" t="n">
        <f aca="false">'Profiles 8760'!G8542</f>
        <v>0.073291</v>
      </c>
      <c r="F8553" s="0" t="n">
        <f aca="false">D8553*Assumptions!$C$11*$B$7+E8553*Assumptions!$C$12*$B$8</f>
        <v>2.9976019</v>
      </c>
      <c r="G8553" s="0" t="n">
        <f aca="false">C8553*Assumptions!$C$15</f>
        <v>200</v>
      </c>
      <c r="H8553" s="0" t="n">
        <f aca="false">MIN(F8553,G8553)</f>
        <v>2.9976019</v>
      </c>
      <c r="I8553" s="0" t="n">
        <f aca="false">IF(C8553=1,MIN(G8553-H8553,Assumptions!$C$13,P8552),0)</f>
        <v>180</v>
      </c>
      <c r="J8553" s="0" t="n">
        <f aca="false">H8553+I8553</f>
        <v>182.9976019</v>
      </c>
      <c r="K8553" s="0" t="n">
        <f aca="false">MIN(IF(C8553=1,F8553-H8553,F8553),Assumptions!$C$13,MAX(0,($B$5-P8552)/$B$6))</f>
        <v>0</v>
      </c>
      <c r="L8553" s="0" t="n">
        <f aca="false">IF(C8553=1,0,MIN(F8553-K8553,Assumptions!$C$15,MAX(0,$B$10-O8552-M8553)))</f>
        <v>0</v>
      </c>
      <c r="M8553" s="0" t="n">
        <f aca="false">'Profiles 8760'!H8542</f>
        <v>7400</v>
      </c>
      <c r="N8553" s="0" t="n">
        <f aca="false">J8553+L8553</f>
        <v>182.9976019</v>
      </c>
      <c r="O8553" s="0" t="n">
        <f aca="false">O8552+N8553</f>
        <v>763990.9976019</v>
      </c>
      <c r="P8553" s="0" t="n">
        <f aca="false">MIN($B$5,P8552+K8553*$B$6-I8553)</f>
        <v>330.81</v>
      </c>
      <c r="Q8553" s="0" t="n">
        <f aca="false">MAX(0,F8553-H8553-K8553-L8553)</f>
        <v>0</v>
      </c>
    </row>
    <row r="8554" customFormat="false" ht="15" hidden="false" customHeight="false" outlineLevel="0" collapsed="false">
      <c r="A8554" s="0" t="n">
        <f aca="false">'Profiles 8760'!A8543</f>
        <v>8541</v>
      </c>
      <c r="B8554" s="0" t="n">
        <f aca="false">'Profiles 8760'!B8543</f>
        <v>12</v>
      </c>
      <c r="C8554" s="0" t="n">
        <f aca="false">'Profiles 8760'!E8543</f>
        <v>1</v>
      </c>
      <c r="D8554" s="0" t="n">
        <f aca="false">'Profiles 8760'!F8543</f>
        <v>0</v>
      </c>
      <c r="E8554" s="0" t="n">
        <f aca="false">'Profiles 8760'!G8543</f>
        <v>0.083103</v>
      </c>
      <c r="F8554" s="0" t="n">
        <f aca="false">D8554*Assumptions!$C$11*$B$7+E8554*Assumptions!$C$12*$B$8</f>
        <v>3.3989127</v>
      </c>
      <c r="G8554" s="0" t="n">
        <f aca="false">C8554*Assumptions!$C$15</f>
        <v>200</v>
      </c>
      <c r="H8554" s="0" t="n">
        <f aca="false">MIN(F8554,G8554)</f>
        <v>3.3989127</v>
      </c>
      <c r="I8554" s="0" t="n">
        <f aca="false">IF(C8554=1,MIN(G8554-H8554,Assumptions!$C$13,P8553),0)</f>
        <v>180</v>
      </c>
      <c r="J8554" s="0" t="n">
        <f aca="false">H8554+I8554</f>
        <v>183.3989127</v>
      </c>
      <c r="K8554" s="0" t="n">
        <f aca="false">MIN(IF(C8554=1,F8554-H8554,F8554),Assumptions!$C$13,MAX(0,($B$5-P8553)/$B$6))</f>
        <v>0</v>
      </c>
      <c r="L8554" s="0" t="n">
        <f aca="false">IF(C8554=1,0,MIN(F8554-K8554,Assumptions!$C$15,MAX(0,$B$10-O8553-M8554)))</f>
        <v>0</v>
      </c>
      <c r="M8554" s="0" t="n">
        <f aca="false">'Profiles 8760'!H8543</f>
        <v>7200</v>
      </c>
      <c r="N8554" s="0" t="n">
        <f aca="false">J8554+L8554</f>
        <v>183.3989127</v>
      </c>
      <c r="O8554" s="0" t="n">
        <f aca="false">O8553+N8554</f>
        <v>764174.3965146</v>
      </c>
      <c r="P8554" s="0" t="n">
        <f aca="false">MIN($B$5,P8553+K8554*$B$6-I8554)</f>
        <v>150.81</v>
      </c>
      <c r="Q8554" s="0" t="n">
        <f aca="false">MAX(0,F8554-H8554-K8554-L8554)</f>
        <v>0</v>
      </c>
    </row>
    <row r="8555" customFormat="false" ht="15" hidden="false" customHeight="false" outlineLevel="0" collapsed="false">
      <c r="A8555" s="0" t="n">
        <f aca="false">'Profiles 8760'!A8544</f>
        <v>8542</v>
      </c>
      <c r="B8555" s="0" t="n">
        <f aca="false">'Profiles 8760'!B8544</f>
        <v>12</v>
      </c>
      <c r="C8555" s="0" t="n">
        <f aca="false">'Profiles 8760'!E8544</f>
        <v>0</v>
      </c>
      <c r="D8555" s="0" t="n">
        <f aca="false">'Profiles 8760'!F8544</f>
        <v>0</v>
      </c>
      <c r="E8555" s="0" t="n">
        <f aca="false">'Profiles 8760'!G8544</f>
        <v>0.059217</v>
      </c>
      <c r="F8555" s="0" t="n">
        <f aca="false">D8555*Assumptions!$C$11*$B$7+E8555*Assumptions!$C$12*$B$8</f>
        <v>2.4219753</v>
      </c>
      <c r="G8555" s="0" t="n">
        <f aca="false">C8555*Assumptions!$C$15</f>
        <v>0</v>
      </c>
      <c r="H8555" s="0" t="n">
        <f aca="false">MIN(F8555,G8555)</f>
        <v>0</v>
      </c>
      <c r="I8555" s="0" t="n">
        <f aca="false">IF(C8555=1,MIN(G8555-H8555,Assumptions!$C$13,P8554),0)</f>
        <v>0</v>
      </c>
      <c r="J8555" s="0" t="n">
        <f aca="false">H8555+I8555</f>
        <v>0</v>
      </c>
      <c r="K8555" s="0" t="n">
        <f aca="false">MIN(IF(C8555=1,F8555-H8555,F8555),Assumptions!$C$13,MAX(0,($B$5-P8554)/$B$6))</f>
        <v>2.4219753</v>
      </c>
      <c r="L8555" s="0" t="n">
        <f aca="false">IF(C8555=1,0,MIN(F8555-K8555,Assumptions!$C$15,MAX(0,$B$10-O8554-M8555)))</f>
        <v>0</v>
      </c>
      <c r="M8555" s="0" t="n">
        <f aca="false">'Profiles 8760'!H8544</f>
        <v>7200</v>
      </c>
      <c r="N8555" s="0" t="n">
        <f aca="false">J8555+L8555</f>
        <v>0</v>
      </c>
      <c r="O8555" s="0" t="n">
        <f aca="false">O8554+N8555</f>
        <v>764174.3965146</v>
      </c>
      <c r="P8555" s="0" t="n">
        <f aca="false">MIN($B$5,P8554+K8555*$B$6-I8555)</f>
        <v>152.90936819004</v>
      </c>
      <c r="Q8555" s="0" t="n">
        <f aca="false">MAX(0,F8555-H8555-K8555-L8555)</f>
        <v>0</v>
      </c>
    </row>
    <row r="8556" customFormat="false" ht="15" hidden="false" customHeight="false" outlineLevel="0" collapsed="false">
      <c r="A8556" s="0" t="n">
        <f aca="false">'Profiles 8760'!A8545</f>
        <v>8543</v>
      </c>
      <c r="B8556" s="0" t="n">
        <f aca="false">'Profiles 8760'!B8545</f>
        <v>12</v>
      </c>
      <c r="C8556" s="0" t="n">
        <f aca="false">'Profiles 8760'!E8545</f>
        <v>0</v>
      </c>
      <c r="D8556" s="0" t="n">
        <f aca="false">'Profiles 8760'!F8545</f>
        <v>0</v>
      </c>
      <c r="E8556" s="0" t="n">
        <f aca="false">'Profiles 8760'!G8545</f>
        <v>0.051552</v>
      </c>
      <c r="F8556" s="0" t="n">
        <f aca="false">D8556*Assumptions!$C$11*$B$7+E8556*Assumptions!$C$12*$B$8</f>
        <v>2.1084768</v>
      </c>
      <c r="G8556" s="0" t="n">
        <f aca="false">C8556*Assumptions!$C$15</f>
        <v>0</v>
      </c>
      <c r="H8556" s="0" t="n">
        <f aca="false">MIN(F8556,G8556)</f>
        <v>0</v>
      </c>
      <c r="I8556" s="0" t="n">
        <f aca="false">IF(C8556=1,MIN(G8556-H8556,Assumptions!$C$13,P8555),0)</f>
        <v>0</v>
      </c>
      <c r="J8556" s="0" t="n">
        <f aca="false">H8556+I8556</f>
        <v>0</v>
      </c>
      <c r="K8556" s="0" t="n">
        <f aca="false">MIN(IF(C8556=1,F8556-H8556,F8556),Assumptions!$C$13,MAX(0,($B$5-P8555)/$B$6))</f>
        <v>2.1084768</v>
      </c>
      <c r="L8556" s="0" t="n">
        <f aca="false">IF(C8556=1,0,MIN(F8556-K8556,Assumptions!$C$15,MAX(0,$B$10-O8555-M8556)))</f>
        <v>0</v>
      </c>
      <c r="M8556" s="0" t="n">
        <f aca="false">'Profiles 8760'!H8545</f>
        <v>7200</v>
      </c>
      <c r="N8556" s="0" t="n">
        <f aca="false">J8556+L8556</f>
        <v>0</v>
      </c>
      <c r="O8556" s="0" t="n">
        <f aca="false">O8555+N8556</f>
        <v>764174.3965146</v>
      </c>
      <c r="P8556" s="0" t="n">
        <f aca="false">MIN($B$5,P8555+K8556*$B$6-I8556)</f>
        <v>154.73699588028</v>
      </c>
      <c r="Q8556" s="0" t="n">
        <f aca="false">MAX(0,F8556-H8556-K8556-L8556)</f>
        <v>0</v>
      </c>
    </row>
    <row r="8557" customFormat="false" ht="15" hidden="false" customHeight="false" outlineLevel="0" collapsed="false">
      <c r="A8557" s="0" t="n">
        <f aca="false">'Profiles 8760'!A8546</f>
        <v>8544</v>
      </c>
      <c r="B8557" s="0" t="n">
        <f aca="false">'Profiles 8760'!B8546</f>
        <v>12</v>
      </c>
      <c r="C8557" s="0" t="n">
        <f aca="false">'Profiles 8760'!E8546</f>
        <v>0</v>
      </c>
      <c r="D8557" s="0" t="n">
        <f aca="false">'Profiles 8760'!F8546</f>
        <v>0</v>
      </c>
      <c r="E8557" s="0" t="n">
        <f aca="false">'Profiles 8760'!G8546</f>
        <v>0.046521</v>
      </c>
      <c r="F8557" s="0" t="n">
        <f aca="false">D8557*Assumptions!$C$11*$B$7+E8557*Assumptions!$C$12*$B$8</f>
        <v>1.9027089</v>
      </c>
      <c r="G8557" s="0" t="n">
        <f aca="false">C8557*Assumptions!$C$15</f>
        <v>0</v>
      </c>
      <c r="H8557" s="0" t="n">
        <f aca="false">MIN(F8557,G8557)</f>
        <v>0</v>
      </c>
      <c r="I8557" s="0" t="n">
        <f aca="false">IF(C8557=1,MIN(G8557-H8557,Assumptions!$C$13,P8556),0)</f>
        <v>0</v>
      </c>
      <c r="J8557" s="0" t="n">
        <f aca="false">H8557+I8557</f>
        <v>0</v>
      </c>
      <c r="K8557" s="0" t="n">
        <f aca="false">MIN(IF(C8557=1,F8557-H8557,F8557),Assumptions!$C$13,MAX(0,($B$5-P8556)/$B$6))</f>
        <v>1.9027089</v>
      </c>
      <c r="L8557" s="0" t="n">
        <f aca="false">IF(C8557=1,0,MIN(F8557-K8557,Assumptions!$C$15,MAX(0,$B$10-O8556-M8557)))</f>
        <v>0</v>
      </c>
      <c r="M8557" s="0" t="n">
        <f aca="false">'Profiles 8760'!H8546</f>
        <v>7200</v>
      </c>
      <c r="N8557" s="0" t="n">
        <f aca="false">J8557+L8557</f>
        <v>0</v>
      </c>
      <c r="O8557" s="0" t="n">
        <f aca="false">O8556+N8557</f>
        <v>764174.3965146</v>
      </c>
      <c r="P8557" s="0" t="n">
        <f aca="false">MIN($B$5,P8556+K8557*$B$6-I8557)</f>
        <v>156.3862639548</v>
      </c>
      <c r="Q8557" s="0" t="n">
        <f aca="false">MAX(0,F8557-H8557-K8557-L8557)</f>
        <v>0</v>
      </c>
    </row>
    <row r="8558" customFormat="false" ht="15" hidden="false" customHeight="false" outlineLevel="0" collapsed="false">
      <c r="A8558" s="0" t="n">
        <f aca="false">'Profiles 8760'!A8547</f>
        <v>8545</v>
      </c>
      <c r="B8558" s="0" t="n">
        <f aca="false">'Profiles 8760'!B8547</f>
        <v>12</v>
      </c>
      <c r="C8558" s="0" t="n">
        <f aca="false">'Profiles 8760'!E8547</f>
        <v>0</v>
      </c>
      <c r="D8558" s="0" t="n">
        <f aca="false">'Profiles 8760'!F8547</f>
        <v>0</v>
      </c>
      <c r="E8558" s="0" t="n">
        <f aca="false">'Profiles 8760'!G8547</f>
        <v>0.038508</v>
      </c>
      <c r="F8558" s="0" t="n">
        <f aca="false">D8558*Assumptions!$C$11*$B$7+E8558*Assumptions!$C$12*$B$8</f>
        <v>1.5749772</v>
      </c>
      <c r="G8558" s="0" t="n">
        <f aca="false">C8558*Assumptions!$C$15</f>
        <v>0</v>
      </c>
      <c r="H8558" s="0" t="n">
        <f aca="false">MIN(F8558,G8558)</f>
        <v>0</v>
      </c>
      <c r="I8558" s="0" t="n">
        <f aca="false">IF(C8558=1,MIN(G8558-H8558,Assumptions!$C$13,P8557),0)</f>
        <v>0</v>
      </c>
      <c r="J8558" s="0" t="n">
        <f aca="false">H8558+I8558</f>
        <v>0</v>
      </c>
      <c r="K8558" s="0" t="n">
        <f aca="false">MIN(IF(C8558=1,F8558-H8558,F8558),Assumptions!$C$13,MAX(0,($B$5-P8557)/$B$6))</f>
        <v>1.5749772</v>
      </c>
      <c r="L8558" s="0" t="n">
        <f aca="false">IF(C8558=1,0,MIN(F8558-K8558,Assumptions!$C$15,MAX(0,$B$10-O8557-M8558)))</f>
        <v>0</v>
      </c>
      <c r="M8558" s="0" t="n">
        <f aca="false">'Profiles 8760'!H8547</f>
        <v>7200</v>
      </c>
      <c r="N8558" s="0" t="n">
        <f aca="false">J8558+L8558</f>
        <v>0</v>
      </c>
      <c r="O8558" s="0" t="n">
        <f aca="false">O8557+N8558</f>
        <v>764174.3965146</v>
      </c>
      <c r="P8558" s="0" t="n">
        <f aca="false">MIN($B$5,P8557+K8558*$B$6-I8558)</f>
        <v>157.75145419176</v>
      </c>
      <c r="Q8558" s="0" t="n">
        <f aca="false">MAX(0,F8558-H8558-K8558-L8558)</f>
        <v>0</v>
      </c>
    </row>
    <row r="8559" customFormat="false" ht="15" hidden="false" customHeight="false" outlineLevel="0" collapsed="false">
      <c r="A8559" s="0" t="n">
        <f aca="false">'Profiles 8760'!A8548</f>
        <v>8546</v>
      </c>
      <c r="B8559" s="0" t="n">
        <f aca="false">'Profiles 8760'!B8548</f>
        <v>12</v>
      </c>
      <c r="C8559" s="0" t="n">
        <f aca="false">'Profiles 8760'!E8548</f>
        <v>0</v>
      </c>
      <c r="D8559" s="0" t="n">
        <f aca="false">'Profiles 8760'!F8548</f>
        <v>0</v>
      </c>
      <c r="E8559" s="0" t="n">
        <f aca="false">'Profiles 8760'!G8548</f>
        <v>0.034105</v>
      </c>
      <c r="F8559" s="0" t="n">
        <f aca="false">D8559*Assumptions!$C$11*$B$7+E8559*Assumptions!$C$12*$B$8</f>
        <v>1.3948945</v>
      </c>
      <c r="G8559" s="0" t="n">
        <f aca="false">C8559*Assumptions!$C$15</f>
        <v>0</v>
      </c>
      <c r="H8559" s="0" t="n">
        <f aca="false">MIN(F8559,G8559)</f>
        <v>0</v>
      </c>
      <c r="I8559" s="0" t="n">
        <f aca="false">IF(C8559=1,MIN(G8559-H8559,Assumptions!$C$13,P8558),0)</f>
        <v>0</v>
      </c>
      <c r="J8559" s="0" t="n">
        <f aca="false">H8559+I8559</f>
        <v>0</v>
      </c>
      <c r="K8559" s="0" t="n">
        <f aca="false">MIN(IF(C8559=1,F8559-H8559,F8559),Assumptions!$C$13,MAX(0,($B$5-P8558)/$B$6))</f>
        <v>1.3948945</v>
      </c>
      <c r="L8559" s="0" t="n">
        <f aca="false">IF(C8559=1,0,MIN(F8559-K8559,Assumptions!$C$15,MAX(0,$B$10-O8558-M8559)))</f>
        <v>0</v>
      </c>
      <c r="M8559" s="0" t="n">
        <f aca="false">'Profiles 8760'!H8548</f>
        <v>7200</v>
      </c>
      <c r="N8559" s="0" t="n">
        <f aca="false">J8559+L8559</f>
        <v>0</v>
      </c>
      <c r="O8559" s="0" t="n">
        <f aca="false">O8558+N8559</f>
        <v>764174.3965146</v>
      </c>
      <c r="P8559" s="0" t="n">
        <f aca="false">MIN($B$5,P8558+K8559*$B$6-I8559)</f>
        <v>158.96054874436</v>
      </c>
      <c r="Q8559" s="0" t="n">
        <f aca="false">MAX(0,F8559-H8559-K8559-L8559)</f>
        <v>0</v>
      </c>
    </row>
    <row r="8560" customFormat="false" ht="15" hidden="false" customHeight="false" outlineLevel="0" collapsed="false">
      <c r="A8560" s="0" t="n">
        <f aca="false">'Profiles 8760'!A8549</f>
        <v>8547</v>
      </c>
      <c r="B8560" s="0" t="n">
        <f aca="false">'Profiles 8760'!B8549</f>
        <v>12</v>
      </c>
      <c r="C8560" s="0" t="n">
        <f aca="false">'Profiles 8760'!E8549</f>
        <v>0</v>
      </c>
      <c r="D8560" s="0" t="n">
        <f aca="false">'Profiles 8760'!F8549</f>
        <v>0</v>
      </c>
      <c r="E8560" s="0" t="n">
        <f aca="false">'Profiles 8760'!G8549</f>
        <v>0.048888</v>
      </c>
      <c r="F8560" s="0" t="n">
        <f aca="false">D8560*Assumptions!$C$11*$B$7+E8560*Assumptions!$C$12*$B$8</f>
        <v>1.9995192</v>
      </c>
      <c r="G8560" s="0" t="n">
        <f aca="false">C8560*Assumptions!$C$15</f>
        <v>0</v>
      </c>
      <c r="H8560" s="0" t="n">
        <f aca="false">MIN(F8560,G8560)</f>
        <v>0</v>
      </c>
      <c r="I8560" s="0" t="n">
        <f aca="false">IF(C8560=1,MIN(G8560-H8560,Assumptions!$C$13,P8559),0)</f>
        <v>0</v>
      </c>
      <c r="J8560" s="0" t="n">
        <f aca="false">H8560+I8560</f>
        <v>0</v>
      </c>
      <c r="K8560" s="0" t="n">
        <f aca="false">MIN(IF(C8560=1,F8560-H8560,F8560),Assumptions!$C$13,MAX(0,($B$5-P8559)/$B$6))</f>
        <v>1.9995192</v>
      </c>
      <c r="L8560" s="0" t="n">
        <f aca="false">IF(C8560=1,0,MIN(F8560-K8560,Assumptions!$C$15,MAX(0,$B$10-O8559-M8560)))</f>
        <v>0</v>
      </c>
      <c r="M8560" s="0" t="n">
        <f aca="false">'Profiles 8760'!H8549</f>
        <v>7200</v>
      </c>
      <c r="N8560" s="0" t="n">
        <f aca="false">J8560+L8560</f>
        <v>0</v>
      </c>
      <c r="O8560" s="0" t="n">
        <f aca="false">O8559+N8560</f>
        <v>764174.3965146</v>
      </c>
      <c r="P8560" s="0" t="n">
        <f aca="false">MIN($B$5,P8559+K8560*$B$6-I8560)</f>
        <v>160.69373198692</v>
      </c>
      <c r="Q8560" s="0" t="n">
        <f aca="false">MAX(0,F8560-H8560-K8560-L8560)</f>
        <v>0</v>
      </c>
    </row>
    <row r="8561" customFormat="false" ht="15" hidden="false" customHeight="false" outlineLevel="0" collapsed="false">
      <c r="A8561" s="0" t="n">
        <f aca="false">'Profiles 8760'!A8550</f>
        <v>8548</v>
      </c>
      <c r="B8561" s="0" t="n">
        <f aca="false">'Profiles 8760'!B8550</f>
        <v>12</v>
      </c>
      <c r="C8561" s="0" t="n">
        <f aca="false">'Profiles 8760'!E8550</f>
        <v>0</v>
      </c>
      <c r="D8561" s="0" t="n">
        <f aca="false">'Profiles 8760'!F8550</f>
        <v>0</v>
      </c>
      <c r="E8561" s="0" t="n">
        <f aca="false">'Profiles 8760'!G8550</f>
        <v>0.04047</v>
      </c>
      <c r="F8561" s="0" t="n">
        <f aca="false">D8561*Assumptions!$C$11*$B$7+E8561*Assumptions!$C$12*$B$8</f>
        <v>1.655223</v>
      </c>
      <c r="G8561" s="0" t="n">
        <f aca="false">C8561*Assumptions!$C$15</f>
        <v>0</v>
      </c>
      <c r="H8561" s="0" t="n">
        <f aca="false">MIN(F8561,G8561)</f>
        <v>0</v>
      </c>
      <c r="I8561" s="0" t="n">
        <f aca="false">IF(C8561=1,MIN(G8561-H8561,Assumptions!$C$13,P8560),0)</f>
        <v>0</v>
      </c>
      <c r="J8561" s="0" t="n">
        <f aca="false">H8561+I8561</f>
        <v>0</v>
      </c>
      <c r="K8561" s="0" t="n">
        <f aca="false">MIN(IF(C8561=1,F8561-H8561,F8561),Assumptions!$C$13,MAX(0,($B$5-P8560)/$B$6))</f>
        <v>1.655223</v>
      </c>
      <c r="L8561" s="0" t="n">
        <f aca="false">IF(C8561=1,0,MIN(F8561-K8561,Assumptions!$C$15,MAX(0,$B$10-O8560-M8561)))</f>
        <v>0</v>
      </c>
      <c r="M8561" s="0" t="n">
        <f aca="false">'Profiles 8760'!H8550</f>
        <v>7200</v>
      </c>
      <c r="N8561" s="0" t="n">
        <f aca="false">J8561+L8561</f>
        <v>0</v>
      </c>
      <c r="O8561" s="0" t="n">
        <f aca="false">O8560+N8561</f>
        <v>764174.3965146</v>
      </c>
      <c r="P8561" s="0" t="n">
        <f aca="false">MIN($B$5,P8560+K8561*$B$6-I8561)</f>
        <v>162.12847928332</v>
      </c>
      <c r="Q8561" s="0" t="n">
        <f aca="false">MAX(0,F8561-H8561-K8561-L8561)</f>
        <v>0</v>
      </c>
    </row>
    <row r="8562" customFormat="false" ht="15" hidden="false" customHeight="false" outlineLevel="0" collapsed="false">
      <c r="A8562" s="0" t="n">
        <f aca="false">'Profiles 8760'!A8551</f>
        <v>8549</v>
      </c>
      <c r="B8562" s="0" t="n">
        <f aca="false">'Profiles 8760'!B8551</f>
        <v>12</v>
      </c>
      <c r="C8562" s="0" t="n">
        <f aca="false">'Profiles 8760'!E8551</f>
        <v>0</v>
      </c>
      <c r="D8562" s="0" t="n">
        <f aca="false">'Profiles 8760'!F8551</f>
        <v>0</v>
      </c>
      <c r="E8562" s="0" t="n">
        <f aca="false">'Profiles 8760'!G8551</f>
        <v>0.042614</v>
      </c>
      <c r="F8562" s="0" t="n">
        <f aca="false">D8562*Assumptions!$C$11*$B$7+E8562*Assumptions!$C$12*$B$8</f>
        <v>1.7429126</v>
      </c>
      <c r="G8562" s="0" t="n">
        <f aca="false">C8562*Assumptions!$C$15</f>
        <v>0</v>
      </c>
      <c r="H8562" s="0" t="n">
        <f aca="false">MIN(F8562,G8562)</f>
        <v>0</v>
      </c>
      <c r="I8562" s="0" t="n">
        <f aca="false">IF(C8562=1,MIN(G8562-H8562,Assumptions!$C$13,P8561),0)</f>
        <v>0</v>
      </c>
      <c r="J8562" s="0" t="n">
        <f aca="false">H8562+I8562</f>
        <v>0</v>
      </c>
      <c r="K8562" s="0" t="n">
        <f aca="false">MIN(IF(C8562=1,F8562-H8562,F8562),Assumptions!$C$13,MAX(0,($B$5-P8561)/$B$6))</f>
        <v>1.7429126</v>
      </c>
      <c r="L8562" s="0" t="n">
        <f aca="false">IF(C8562=1,0,MIN(F8562-K8562,Assumptions!$C$15,MAX(0,$B$10-O8561-M8562)))</f>
        <v>0</v>
      </c>
      <c r="M8562" s="0" t="n">
        <f aca="false">'Profiles 8760'!H8551</f>
        <v>7200</v>
      </c>
      <c r="N8562" s="0" t="n">
        <f aca="false">J8562+L8562</f>
        <v>0</v>
      </c>
      <c r="O8562" s="0" t="n">
        <f aca="false">O8561+N8562</f>
        <v>764174.3965146</v>
      </c>
      <c r="P8562" s="0" t="n">
        <f aca="false">MIN($B$5,P8561+K8562*$B$6-I8562)</f>
        <v>163.639235925</v>
      </c>
      <c r="Q8562" s="0" t="n">
        <f aca="false">MAX(0,F8562-H8562-K8562-L8562)</f>
        <v>0</v>
      </c>
    </row>
    <row r="8563" customFormat="false" ht="15" hidden="false" customHeight="false" outlineLevel="0" collapsed="false">
      <c r="A8563" s="0" t="n">
        <f aca="false">'Profiles 8760'!A8552</f>
        <v>8550</v>
      </c>
      <c r="B8563" s="0" t="n">
        <f aca="false">'Profiles 8760'!B8552</f>
        <v>12</v>
      </c>
      <c r="C8563" s="0" t="n">
        <f aca="false">'Profiles 8760'!E8552</f>
        <v>0</v>
      </c>
      <c r="D8563" s="0" t="n">
        <f aca="false">'Profiles 8760'!F8552</f>
        <v>0</v>
      </c>
      <c r="E8563" s="0" t="n">
        <f aca="false">'Profiles 8760'!G8552</f>
        <v>0.050977</v>
      </c>
      <c r="F8563" s="0" t="n">
        <f aca="false">D8563*Assumptions!$C$11*$B$7+E8563*Assumptions!$C$12*$B$8</f>
        <v>2.0849593</v>
      </c>
      <c r="G8563" s="0" t="n">
        <f aca="false">C8563*Assumptions!$C$15</f>
        <v>0</v>
      </c>
      <c r="H8563" s="0" t="n">
        <f aca="false">MIN(F8563,G8563)</f>
        <v>0</v>
      </c>
      <c r="I8563" s="0" t="n">
        <f aca="false">IF(C8563=1,MIN(G8563-H8563,Assumptions!$C$13,P8562),0)</f>
        <v>0</v>
      </c>
      <c r="J8563" s="0" t="n">
        <f aca="false">H8563+I8563</f>
        <v>0</v>
      </c>
      <c r="K8563" s="0" t="n">
        <f aca="false">MIN(IF(C8563=1,F8563-H8563,F8563),Assumptions!$C$13,MAX(0,($B$5-P8562)/$B$6))</f>
        <v>2.0849593</v>
      </c>
      <c r="L8563" s="0" t="n">
        <f aca="false">IF(C8563=1,0,MIN(F8563-K8563,Assumptions!$C$15,MAX(0,$B$10-O8562-M8563)))</f>
        <v>0</v>
      </c>
      <c r="M8563" s="0" t="n">
        <f aca="false">'Profiles 8760'!H8552</f>
        <v>7200</v>
      </c>
      <c r="N8563" s="0" t="n">
        <f aca="false">J8563+L8563</f>
        <v>0</v>
      </c>
      <c r="O8563" s="0" t="n">
        <f aca="false">O8562+N8563</f>
        <v>764174.3965146</v>
      </c>
      <c r="P8563" s="0" t="n">
        <f aca="false">MIN($B$5,P8562+K8563*$B$6-I8563)</f>
        <v>165.44647864624</v>
      </c>
      <c r="Q8563" s="0" t="n">
        <f aca="false">MAX(0,F8563-H8563-K8563-L8563)</f>
        <v>0</v>
      </c>
    </row>
    <row r="8564" customFormat="false" ht="15" hidden="false" customHeight="false" outlineLevel="0" collapsed="false">
      <c r="A8564" s="0" t="n">
        <f aca="false">'Profiles 8760'!A8553</f>
        <v>8551</v>
      </c>
      <c r="B8564" s="0" t="n">
        <f aca="false">'Profiles 8760'!B8553</f>
        <v>12</v>
      </c>
      <c r="C8564" s="0" t="n">
        <f aca="false">'Profiles 8760'!E8553</f>
        <v>0</v>
      </c>
      <c r="D8564" s="0" t="n">
        <f aca="false">'Profiles 8760'!F8553</f>
        <v>0</v>
      </c>
      <c r="E8564" s="0" t="n">
        <f aca="false">'Profiles 8760'!G8553</f>
        <v>0.067275</v>
      </c>
      <c r="F8564" s="0" t="n">
        <f aca="false">D8564*Assumptions!$C$11*$B$7+E8564*Assumptions!$C$12*$B$8</f>
        <v>2.7515475</v>
      </c>
      <c r="G8564" s="0" t="n">
        <f aca="false">C8564*Assumptions!$C$15</f>
        <v>0</v>
      </c>
      <c r="H8564" s="0" t="n">
        <f aca="false">MIN(F8564,G8564)</f>
        <v>0</v>
      </c>
      <c r="I8564" s="0" t="n">
        <f aca="false">IF(C8564=1,MIN(G8564-H8564,Assumptions!$C$13,P8563),0)</f>
        <v>0</v>
      </c>
      <c r="J8564" s="0" t="n">
        <f aca="false">H8564+I8564</f>
        <v>0</v>
      </c>
      <c r="K8564" s="0" t="n">
        <f aca="false">MIN(IF(C8564=1,F8564-H8564,F8564),Assumptions!$C$13,MAX(0,($B$5-P8563)/$B$6))</f>
        <v>2.7515475</v>
      </c>
      <c r="L8564" s="0" t="n">
        <f aca="false">IF(C8564=1,0,MIN(F8564-K8564,Assumptions!$C$15,MAX(0,$B$10-O8563-M8564)))</f>
        <v>0</v>
      </c>
      <c r="M8564" s="0" t="n">
        <f aca="false">'Profiles 8760'!H8553</f>
        <v>7200</v>
      </c>
      <c r="N8564" s="0" t="n">
        <f aca="false">J8564+L8564</f>
        <v>0</v>
      </c>
      <c r="O8564" s="0" t="n">
        <f aca="false">O8563+N8564</f>
        <v>764174.3965146</v>
      </c>
      <c r="P8564" s="0" t="n">
        <f aca="false">MIN($B$5,P8563+K8564*$B$6-I8564)</f>
        <v>167.83152001924</v>
      </c>
      <c r="Q8564" s="0" t="n">
        <f aca="false">MAX(0,F8564-H8564-K8564-L8564)</f>
        <v>0</v>
      </c>
    </row>
    <row r="8565" customFormat="false" ht="15" hidden="false" customHeight="false" outlineLevel="0" collapsed="false">
      <c r="A8565" s="0" t="n">
        <f aca="false">'Profiles 8760'!A8554</f>
        <v>8552</v>
      </c>
      <c r="B8565" s="0" t="n">
        <f aca="false">'Profiles 8760'!B8554</f>
        <v>12</v>
      </c>
      <c r="C8565" s="0" t="n">
        <f aca="false">'Profiles 8760'!E8554</f>
        <v>1</v>
      </c>
      <c r="D8565" s="0" t="n">
        <f aca="false">'Profiles 8760'!F8554</f>
        <v>0.047182</v>
      </c>
      <c r="E8565" s="0" t="n">
        <f aca="false">'Profiles 8760'!G8554</f>
        <v>0.092138</v>
      </c>
      <c r="F8565" s="0" t="n">
        <f aca="false">D8565*Assumptions!$C$11*$B$7+E8565*Assumptions!$C$12*$B$8</f>
        <v>17.3946058</v>
      </c>
      <c r="G8565" s="0" t="n">
        <f aca="false">C8565*Assumptions!$C$15</f>
        <v>200</v>
      </c>
      <c r="H8565" s="0" t="n">
        <f aca="false">MIN(F8565,G8565)</f>
        <v>17.3946058</v>
      </c>
      <c r="I8565" s="0" t="n">
        <f aca="false">IF(C8565=1,MIN(G8565-H8565,Assumptions!$C$13,P8564),0)</f>
        <v>167.83152001924</v>
      </c>
      <c r="J8565" s="0" t="n">
        <f aca="false">H8565+I8565</f>
        <v>185.22612581924</v>
      </c>
      <c r="K8565" s="0" t="n">
        <f aca="false">MIN(IF(C8565=1,F8565-H8565,F8565),Assumptions!$C$13,MAX(0,($B$5-P8564)/$B$6))</f>
        <v>0</v>
      </c>
      <c r="L8565" s="0" t="n">
        <f aca="false">IF(C8565=1,0,MIN(F8565-K8565,Assumptions!$C$15,MAX(0,$B$10-O8564-M8565)))</f>
        <v>0</v>
      </c>
      <c r="M8565" s="0" t="n">
        <f aca="false">'Profiles 8760'!H8554</f>
        <v>7000</v>
      </c>
      <c r="N8565" s="0" t="n">
        <f aca="false">J8565+L8565</f>
        <v>185.22612581924</v>
      </c>
      <c r="O8565" s="0" t="n">
        <f aca="false">O8564+N8565</f>
        <v>764359.622640419</v>
      </c>
      <c r="P8565" s="0" t="n">
        <f aca="false">MIN($B$5,P8564+K8565*$B$6-I8565)</f>
        <v>0</v>
      </c>
      <c r="Q8565" s="0" t="n">
        <f aca="false">MAX(0,F8565-H8565-K8565-L8565)</f>
        <v>0</v>
      </c>
    </row>
    <row r="8566" customFormat="false" ht="15" hidden="false" customHeight="false" outlineLevel="0" collapsed="false">
      <c r="A8566" s="0" t="n">
        <f aca="false">'Profiles 8760'!A8555</f>
        <v>8553</v>
      </c>
      <c r="B8566" s="0" t="n">
        <f aca="false">'Profiles 8760'!B8555</f>
        <v>12</v>
      </c>
      <c r="C8566" s="0" t="n">
        <f aca="false">'Profiles 8760'!E8555</f>
        <v>1</v>
      </c>
      <c r="D8566" s="0" t="n">
        <f aca="false">'Profiles 8760'!F8555</f>
        <v>0.330891</v>
      </c>
      <c r="E8566" s="0" t="n">
        <f aca="false">'Profiles 8760'!G8555</f>
        <v>0.147243</v>
      </c>
      <c r="F8566" s="0" t="n">
        <f aca="false">D8566*Assumptions!$C$11*$B$7+E8566*Assumptions!$C$12*$B$8</f>
        <v>101.5835595</v>
      </c>
      <c r="G8566" s="0" t="n">
        <f aca="false">C8566*Assumptions!$C$15</f>
        <v>200</v>
      </c>
      <c r="H8566" s="0" t="n">
        <f aca="false">MIN(F8566,G8566)</f>
        <v>101.5835595</v>
      </c>
      <c r="I8566" s="0" t="n">
        <f aca="false">IF(C8566=1,MIN(G8566-H8566,Assumptions!$C$13,P8565),0)</f>
        <v>0</v>
      </c>
      <c r="J8566" s="0" t="n">
        <f aca="false">H8566+I8566</f>
        <v>101.5835595</v>
      </c>
      <c r="K8566" s="0" t="n">
        <f aca="false">MIN(IF(C8566=1,F8566-H8566,F8566),Assumptions!$C$13,MAX(0,($B$5-P8565)/$B$6))</f>
        <v>0</v>
      </c>
      <c r="L8566" s="0" t="n">
        <f aca="false">IF(C8566=1,0,MIN(F8566-K8566,Assumptions!$C$15,MAX(0,$B$10-O8565-M8566)))</f>
        <v>0</v>
      </c>
      <c r="M8566" s="0" t="n">
        <f aca="false">'Profiles 8760'!H8555</f>
        <v>6800</v>
      </c>
      <c r="N8566" s="0" t="n">
        <f aca="false">J8566+L8566</f>
        <v>101.5835595</v>
      </c>
      <c r="O8566" s="0" t="n">
        <f aca="false">O8565+N8566</f>
        <v>764461.20619992</v>
      </c>
      <c r="P8566" s="0" t="n">
        <f aca="false">MIN($B$5,P8565+K8566*$B$6-I8566)</f>
        <v>0</v>
      </c>
      <c r="Q8566" s="0" t="n">
        <f aca="false">MAX(0,F8566-H8566-K8566-L8566)</f>
        <v>0</v>
      </c>
    </row>
    <row r="8567" customFormat="false" ht="15" hidden="false" customHeight="false" outlineLevel="0" collapsed="false">
      <c r="A8567" s="0" t="n">
        <f aca="false">'Profiles 8760'!A8556</f>
        <v>8554</v>
      </c>
      <c r="B8567" s="0" t="n">
        <f aca="false">'Profiles 8760'!B8556</f>
        <v>12</v>
      </c>
      <c r="C8567" s="0" t="n">
        <f aca="false">'Profiles 8760'!E8556</f>
        <v>0</v>
      </c>
      <c r="D8567" s="0" t="n">
        <f aca="false">'Profiles 8760'!F8556</f>
        <v>0.664725</v>
      </c>
      <c r="E8567" s="0" t="n">
        <f aca="false">'Profiles 8760'!G8556</f>
        <v>0.145836</v>
      </c>
      <c r="F8567" s="0" t="n">
        <f aca="false">D8567*Assumptions!$C$11*$B$7+E8567*Assumptions!$C$12*$B$8</f>
        <v>197.9372724</v>
      </c>
      <c r="G8567" s="0" t="n">
        <f aca="false">C8567*Assumptions!$C$15</f>
        <v>0</v>
      </c>
      <c r="H8567" s="0" t="n">
        <f aca="false">MIN(F8567,G8567)</f>
        <v>0</v>
      </c>
      <c r="I8567" s="0" t="n">
        <f aca="false">IF(C8567=1,MIN(G8567-H8567,Assumptions!$C$13,P8566),0)</f>
        <v>0</v>
      </c>
      <c r="J8567" s="0" t="n">
        <f aca="false">H8567+I8567</f>
        <v>0</v>
      </c>
      <c r="K8567" s="0" t="n">
        <f aca="false">MIN(IF(C8567=1,F8567-H8567,F8567),Assumptions!$C$13,MAX(0,($B$5-P8566)/$B$6))</f>
        <v>180</v>
      </c>
      <c r="L8567" s="0" t="n">
        <f aca="false">IF(C8567=1,0,MIN(F8567-K8567,Assumptions!$C$15,MAX(0,$B$10-O8566-M8567)))</f>
        <v>17.9372724</v>
      </c>
      <c r="M8567" s="0" t="n">
        <f aca="false">'Profiles 8760'!H8556</f>
        <v>6800</v>
      </c>
      <c r="N8567" s="0" t="n">
        <f aca="false">J8567+L8567</f>
        <v>17.9372724</v>
      </c>
      <c r="O8567" s="0" t="n">
        <f aca="false">O8566+N8567</f>
        <v>764479.14347232</v>
      </c>
      <c r="P8567" s="0" t="n">
        <f aca="false">MIN($B$5,P8566+K8567*$B$6-I8567)</f>
        <v>156.024</v>
      </c>
      <c r="Q8567" s="0" t="n">
        <f aca="false">MAX(0,F8567-H8567-K8567-L8567)</f>
        <v>0</v>
      </c>
    </row>
    <row r="8568" customFormat="false" ht="15" hidden="false" customHeight="false" outlineLevel="0" collapsed="false">
      <c r="A8568" s="0" t="n">
        <f aca="false">'Profiles 8760'!A8557</f>
        <v>8555</v>
      </c>
      <c r="B8568" s="0" t="n">
        <f aca="false">'Profiles 8760'!B8557</f>
        <v>12</v>
      </c>
      <c r="C8568" s="0" t="n">
        <f aca="false">'Profiles 8760'!E8557</f>
        <v>0</v>
      </c>
      <c r="D8568" s="0" t="n">
        <f aca="false">'Profiles 8760'!F8557</f>
        <v>0.963354</v>
      </c>
      <c r="E8568" s="0" t="n">
        <f aca="false">'Profiles 8760'!G8557</f>
        <v>0.145876</v>
      </c>
      <c r="F8568" s="0" t="n">
        <f aca="false">D8568*Assumptions!$C$11*$B$7+E8568*Assumptions!$C$12*$B$8</f>
        <v>284.1829636</v>
      </c>
      <c r="G8568" s="0" t="n">
        <f aca="false">C8568*Assumptions!$C$15</f>
        <v>0</v>
      </c>
      <c r="H8568" s="0" t="n">
        <f aca="false">MIN(F8568,G8568)</f>
        <v>0</v>
      </c>
      <c r="I8568" s="0" t="n">
        <f aca="false">IF(C8568=1,MIN(G8568-H8568,Assumptions!$C$13,P8567),0)</f>
        <v>0</v>
      </c>
      <c r="J8568" s="0" t="n">
        <f aca="false">H8568+I8568</f>
        <v>0</v>
      </c>
      <c r="K8568" s="0" t="n">
        <f aca="false">MIN(IF(C8568=1,F8568-H8568,F8568),Assumptions!$C$13,MAX(0,($B$5-P8567)/$B$6))</f>
        <v>180</v>
      </c>
      <c r="L8568" s="0" t="n">
        <f aca="false">IF(C8568=1,0,MIN(F8568-K8568,Assumptions!$C$15,MAX(0,$B$10-O8567-M8568)))</f>
        <v>104.1829636</v>
      </c>
      <c r="M8568" s="0" t="n">
        <f aca="false">'Profiles 8760'!H8557</f>
        <v>6800</v>
      </c>
      <c r="N8568" s="0" t="n">
        <f aca="false">J8568+L8568</f>
        <v>104.1829636</v>
      </c>
      <c r="O8568" s="0" t="n">
        <f aca="false">O8567+N8568</f>
        <v>764583.32643592</v>
      </c>
      <c r="P8568" s="0" t="n">
        <f aca="false">MIN($B$5,P8567+K8568*$B$6-I8568)</f>
        <v>312.048</v>
      </c>
      <c r="Q8568" s="0" t="n">
        <f aca="false">MAX(0,F8568-H8568-K8568-L8568)</f>
        <v>0</v>
      </c>
    </row>
    <row r="8569" customFormat="false" ht="15" hidden="false" customHeight="false" outlineLevel="0" collapsed="false">
      <c r="A8569" s="0" t="n">
        <f aca="false">'Profiles 8760'!A8558</f>
        <v>8556</v>
      </c>
      <c r="B8569" s="0" t="n">
        <f aca="false">'Profiles 8760'!B8558</f>
        <v>12</v>
      </c>
      <c r="C8569" s="0" t="n">
        <f aca="false">'Profiles 8760'!E8558</f>
        <v>0</v>
      </c>
      <c r="D8569" s="0" t="n">
        <f aca="false">'Profiles 8760'!F8558</f>
        <v>1</v>
      </c>
      <c r="E8569" s="0" t="n">
        <f aca="false">'Profiles 8760'!G8558</f>
        <v>0.140097</v>
      </c>
      <c r="F8569" s="0" t="n">
        <f aca="false">D8569*Assumptions!$C$11*$B$7+E8569*Assumptions!$C$12*$B$8</f>
        <v>294.5299673</v>
      </c>
      <c r="G8569" s="0" t="n">
        <f aca="false">C8569*Assumptions!$C$15</f>
        <v>0</v>
      </c>
      <c r="H8569" s="0" t="n">
        <f aca="false">MIN(F8569,G8569)</f>
        <v>0</v>
      </c>
      <c r="I8569" s="0" t="n">
        <f aca="false">IF(C8569=1,MIN(G8569-H8569,Assumptions!$C$13,P8568),0)</f>
        <v>0</v>
      </c>
      <c r="J8569" s="0" t="n">
        <f aca="false">H8569+I8569</f>
        <v>0</v>
      </c>
      <c r="K8569" s="0" t="n">
        <f aca="false">MIN(IF(C8569=1,F8569-H8569,F8569),Assumptions!$C$13,MAX(0,($B$5-P8568)/$B$6))</f>
        <v>180</v>
      </c>
      <c r="L8569" s="0" t="n">
        <f aca="false">IF(C8569=1,0,MIN(F8569-K8569,Assumptions!$C$15,MAX(0,$B$10-O8568-M8569)))</f>
        <v>24.6735640806146</v>
      </c>
      <c r="M8569" s="0" t="n">
        <f aca="false">'Profiles 8760'!H8558</f>
        <v>6800</v>
      </c>
      <c r="N8569" s="0" t="n">
        <f aca="false">J8569+L8569</f>
        <v>24.6735640806146</v>
      </c>
      <c r="O8569" s="0" t="n">
        <f aca="false">O8568+N8569</f>
        <v>764608</v>
      </c>
      <c r="P8569" s="0" t="n">
        <f aca="false">MIN($B$5,P8568+K8569*$B$6-I8569)</f>
        <v>468.072</v>
      </c>
      <c r="Q8569" s="0" t="n">
        <f aca="false">MAX(0,F8569-H8569-K8569-L8569)</f>
        <v>89.8564032193854</v>
      </c>
    </row>
    <row r="8570" customFormat="false" ht="15" hidden="false" customHeight="false" outlineLevel="0" collapsed="false">
      <c r="A8570" s="0" t="n">
        <f aca="false">'Profiles 8760'!A8559</f>
        <v>8557</v>
      </c>
      <c r="B8570" s="0" t="n">
        <f aca="false">'Profiles 8760'!B8559</f>
        <v>12</v>
      </c>
      <c r="C8570" s="0" t="n">
        <f aca="false">'Profiles 8760'!E8559</f>
        <v>0</v>
      </c>
      <c r="D8570" s="0" t="n">
        <f aca="false">'Profiles 8760'!F8559</f>
        <v>1</v>
      </c>
      <c r="E8570" s="0" t="n">
        <f aca="false">'Profiles 8760'!G8559</f>
        <v>0.172499</v>
      </c>
      <c r="F8570" s="0" t="n">
        <f aca="false">D8570*Assumptions!$C$11*$B$7+E8570*Assumptions!$C$12*$B$8</f>
        <v>295.8552091</v>
      </c>
      <c r="G8570" s="0" t="n">
        <f aca="false">C8570*Assumptions!$C$15</f>
        <v>0</v>
      </c>
      <c r="H8570" s="0" t="n">
        <f aca="false">MIN(F8570,G8570)</f>
        <v>0</v>
      </c>
      <c r="I8570" s="0" t="n">
        <f aca="false">IF(C8570=1,MIN(G8570-H8570,Assumptions!$C$13,P8569),0)</f>
        <v>0</v>
      </c>
      <c r="J8570" s="0" t="n">
        <f aca="false">H8570+I8570</f>
        <v>0</v>
      </c>
      <c r="K8570" s="0" t="n">
        <f aca="false">MIN(IF(C8570=1,F8570-H8570,F8570),Assumptions!$C$13,MAX(0,($B$5-P8569)/$B$6))</f>
        <v>49.3054914628519</v>
      </c>
      <c r="L8570" s="0" t="n">
        <f aca="false">IF(C8570=1,0,MIN(F8570-K8570,Assumptions!$C$15,MAX(0,$B$10-O8569-M8570)))</f>
        <v>0</v>
      </c>
      <c r="M8570" s="0" t="n">
        <f aca="false">'Profiles 8760'!H8559</f>
        <v>6800</v>
      </c>
      <c r="N8570" s="0" t="n">
        <f aca="false">J8570+L8570</f>
        <v>0</v>
      </c>
      <c r="O8570" s="0" t="n">
        <f aca="false">O8569+N8570</f>
        <v>764608</v>
      </c>
      <c r="P8570" s="0" t="n">
        <f aca="false">MIN($B$5,P8569+K8570*$B$6-I8570)</f>
        <v>510.81</v>
      </c>
      <c r="Q8570" s="0" t="n">
        <f aca="false">MAX(0,F8570-H8570-K8570-L8570)</f>
        <v>246.549717637148</v>
      </c>
    </row>
    <row r="8571" customFormat="false" ht="15" hidden="false" customHeight="false" outlineLevel="0" collapsed="false">
      <c r="A8571" s="0" t="n">
        <f aca="false">'Profiles 8760'!A8560</f>
        <v>8558</v>
      </c>
      <c r="B8571" s="0" t="n">
        <f aca="false">'Profiles 8760'!B8560</f>
        <v>12</v>
      </c>
      <c r="C8571" s="0" t="n">
        <f aca="false">'Profiles 8760'!E8560</f>
        <v>0</v>
      </c>
      <c r="D8571" s="0" t="n">
        <f aca="false">'Profiles 8760'!F8560</f>
        <v>1</v>
      </c>
      <c r="E8571" s="0" t="n">
        <f aca="false">'Profiles 8760'!G8560</f>
        <v>0.208755</v>
      </c>
      <c r="F8571" s="0" t="n">
        <f aca="false">D8571*Assumptions!$C$11*$B$7+E8571*Assumptions!$C$12*$B$8</f>
        <v>297.3380795</v>
      </c>
      <c r="G8571" s="0" t="n">
        <f aca="false">C8571*Assumptions!$C$15</f>
        <v>0</v>
      </c>
      <c r="H8571" s="0" t="n">
        <f aca="false">MIN(F8571,G8571)</f>
        <v>0</v>
      </c>
      <c r="I8571" s="0" t="n">
        <f aca="false">IF(C8571=1,MIN(G8571-H8571,Assumptions!$C$13,P8570),0)</f>
        <v>0</v>
      </c>
      <c r="J8571" s="0" t="n">
        <f aca="false">H8571+I8571</f>
        <v>0</v>
      </c>
      <c r="K8571" s="0" t="n">
        <f aca="false">MIN(IF(C8571=1,F8571-H8571,F8571),Assumptions!$C$13,MAX(0,($B$5-P8570)/$B$6))</f>
        <v>0</v>
      </c>
      <c r="L8571" s="0" t="n">
        <f aca="false">IF(C8571=1,0,MIN(F8571-K8571,Assumptions!$C$15,MAX(0,$B$10-O8570-M8571)))</f>
        <v>0</v>
      </c>
      <c r="M8571" s="0" t="n">
        <f aca="false">'Profiles 8760'!H8560</f>
        <v>6800</v>
      </c>
      <c r="N8571" s="0" t="n">
        <f aca="false">J8571+L8571</f>
        <v>0</v>
      </c>
      <c r="O8571" s="0" t="n">
        <f aca="false">O8570+N8571</f>
        <v>764608</v>
      </c>
      <c r="P8571" s="0" t="n">
        <f aca="false">MIN($B$5,P8570+K8571*$B$6-I8571)</f>
        <v>510.81</v>
      </c>
      <c r="Q8571" s="0" t="n">
        <f aca="false">MAX(0,F8571-H8571-K8571-L8571)</f>
        <v>297.3380795</v>
      </c>
    </row>
    <row r="8572" customFormat="false" ht="15" hidden="false" customHeight="false" outlineLevel="0" collapsed="false">
      <c r="A8572" s="0" t="n">
        <f aca="false">'Profiles 8760'!A8561</f>
        <v>8559</v>
      </c>
      <c r="B8572" s="0" t="n">
        <f aca="false">'Profiles 8760'!B8561</f>
        <v>12</v>
      </c>
      <c r="C8572" s="0" t="n">
        <f aca="false">'Profiles 8760'!E8561</f>
        <v>0</v>
      </c>
      <c r="D8572" s="0" t="n">
        <f aca="false">'Profiles 8760'!F8561</f>
        <v>0.963354</v>
      </c>
      <c r="E8572" s="0" t="n">
        <f aca="false">'Profiles 8760'!G8561</f>
        <v>0.255589</v>
      </c>
      <c r="F8572" s="0" t="n">
        <f aca="false">D8572*Assumptions!$C$11*$B$7+E8572*Assumptions!$C$12*$B$8</f>
        <v>288.6702253</v>
      </c>
      <c r="G8572" s="0" t="n">
        <f aca="false">C8572*Assumptions!$C$15</f>
        <v>0</v>
      </c>
      <c r="H8572" s="0" t="n">
        <f aca="false">MIN(F8572,G8572)</f>
        <v>0</v>
      </c>
      <c r="I8572" s="0" t="n">
        <f aca="false">IF(C8572=1,MIN(G8572-H8572,Assumptions!$C$13,P8571),0)</f>
        <v>0</v>
      </c>
      <c r="J8572" s="0" t="n">
        <f aca="false">H8572+I8572</f>
        <v>0</v>
      </c>
      <c r="K8572" s="0" t="n">
        <f aca="false">MIN(IF(C8572=1,F8572-H8572,F8572),Assumptions!$C$13,MAX(0,($B$5-P8571)/$B$6))</f>
        <v>0</v>
      </c>
      <c r="L8572" s="0" t="n">
        <f aca="false">IF(C8572=1,0,MIN(F8572-K8572,Assumptions!$C$15,MAX(0,$B$10-O8571-M8572)))</f>
        <v>0</v>
      </c>
      <c r="M8572" s="0" t="n">
        <f aca="false">'Profiles 8760'!H8561</f>
        <v>6800</v>
      </c>
      <c r="N8572" s="0" t="n">
        <f aca="false">J8572+L8572</f>
        <v>0</v>
      </c>
      <c r="O8572" s="0" t="n">
        <f aca="false">O8571+N8572</f>
        <v>764608</v>
      </c>
      <c r="P8572" s="0" t="n">
        <f aca="false">MIN($B$5,P8571+K8572*$B$6-I8572)</f>
        <v>510.81</v>
      </c>
      <c r="Q8572" s="0" t="n">
        <f aca="false">MAX(0,F8572-H8572-K8572-L8572)</f>
        <v>288.6702253</v>
      </c>
    </row>
    <row r="8573" customFormat="false" ht="15" hidden="false" customHeight="false" outlineLevel="0" collapsed="false">
      <c r="A8573" s="0" t="n">
        <f aca="false">'Profiles 8760'!A8562</f>
        <v>8560</v>
      </c>
      <c r="B8573" s="0" t="n">
        <f aca="false">'Profiles 8760'!B8562</f>
        <v>12</v>
      </c>
      <c r="C8573" s="0" t="n">
        <f aca="false">'Profiles 8760'!E8562</f>
        <v>0</v>
      </c>
      <c r="D8573" s="0" t="n">
        <f aca="false">'Profiles 8760'!F8562</f>
        <v>0.664725</v>
      </c>
      <c r="E8573" s="0" t="n">
        <f aca="false">'Profiles 8760'!G8562</f>
        <v>0.245511</v>
      </c>
      <c r="F8573" s="0" t="n">
        <f aca="false">D8573*Assumptions!$C$11*$B$7+E8573*Assumptions!$C$12*$B$8</f>
        <v>202.0139799</v>
      </c>
      <c r="G8573" s="0" t="n">
        <f aca="false">C8573*Assumptions!$C$15</f>
        <v>0</v>
      </c>
      <c r="H8573" s="0" t="n">
        <f aca="false">MIN(F8573,G8573)</f>
        <v>0</v>
      </c>
      <c r="I8573" s="0" t="n">
        <f aca="false">IF(C8573=1,MIN(G8573-H8573,Assumptions!$C$13,P8572),0)</f>
        <v>0</v>
      </c>
      <c r="J8573" s="0" t="n">
        <f aca="false">H8573+I8573</f>
        <v>0</v>
      </c>
      <c r="K8573" s="0" t="n">
        <f aca="false">MIN(IF(C8573=1,F8573-H8573,F8573),Assumptions!$C$13,MAX(0,($B$5-P8572)/$B$6))</f>
        <v>0</v>
      </c>
      <c r="L8573" s="0" t="n">
        <f aca="false">IF(C8573=1,0,MIN(F8573-K8573,Assumptions!$C$15,MAX(0,$B$10-O8572-M8573)))</f>
        <v>0</v>
      </c>
      <c r="M8573" s="0" t="n">
        <f aca="false">'Profiles 8760'!H8562</f>
        <v>6800</v>
      </c>
      <c r="N8573" s="0" t="n">
        <f aca="false">J8573+L8573</f>
        <v>0</v>
      </c>
      <c r="O8573" s="0" t="n">
        <f aca="false">O8572+N8573</f>
        <v>764608</v>
      </c>
      <c r="P8573" s="0" t="n">
        <f aca="false">MIN($B$5,P8572+K8573*$B$6-I8573)</f>
        <v>510.81</v>
      </c>
      <c r="Q8573" s="0" t="n">
        <f aca="false">MAX(0,F8573-H8573-K8573-L8573)</f>
        <v>202.0139799</v>
      </c>
    </row>
    <row r="8574" customFormat="false" ht="15" hidden="false" customHeight="false" outlineLevel="0" collapsed="false">
      <c r="A8574" s="0" t="n">
        <f aca="false">'Profiles 8760'!A8563</f>
        <v>8561</v>
      </c>
      <c r="B8574" s="0" t="n">
        <f aca="false">'Profiles 8760'!B8563</f>
        <v>12</v>
      </c>
      <c r="C8574" s="0" t="n">
        <f aca="false">'Profiles 8760'!E8563</f>
        <v>0</v>
      </c>
      <c r="D8574" s="0" t="n">
        <f aca="false">'Profiles 8760'!F8563</f>
        <v>0.330891</v>
      </c>
      <c r="E8574" s="0" t="n">
        <f aca="false">'Profiles 8760'!G8563</f>
        <v>0.209837</v>
      </c>
      <c r="F8574" s="0" t="n">
        <f aca="false">D8574*Assumptions!$C$11*$B$7+E8574*Assumptions!$C$12*$B$8</f>
        <v>104.1436541</v>
      </c>
      <c r="G8574" s="0" t="n">
        <f aca="false">C8574*Assumptions!$C$15</f>
        <v>0</v>
      </c>
      <c r="H8574" s="0" t="n">
        <f aca="false">MIN(F8574,G8574)</f>
        <v>0</v>
      </c>
      <c r="I8574" s="0" t="n">
        <f aca="false">IF(C8574=1,MIN(G8574-H8574,Assumptions!$C$13,P8573),0)</f>
        <v>0</v>
      </c>
      <c r="J8574" s="0" t="n">
        <f aca="false">H8574+I8574</f>
        <v>0</v>
      </c>
      <c r="K8574" s="0" t="n">
        <f aca="false">MIN(IF(C8574=1,F8574-H8574,F8574),Assumptions!$C$13,MAX(0,($B$5-P8573)/$B$6))</f>
        <v>0</v>
      </c>
      <c r="L8574" s="0" t="n">
        <f aca="false">IF(C8574=1,0,MIN(F8574-K8574,Assumptions!$C$15,MAX(0,$B$10-O8573-M8574)))</f>
        <v>0</v>
      </c>
      <c r="M8574" s="0" t="n">
        <f aca="false">'Profiles 8760'!H8563</f>
        <v>6800</v>
      </c>
      <c r="N8574" s="0" t="n">
        <f aca="false">J8574+L8574</f>
        <v>0</v>
      </c>
      <c r="O8574" s="0" t="n">
        <f aca="false">O8573+N8574</f>
        <v>764608</v>
      </c>
      <c r="P8574" s="0" t="n">
        <f aca="false">MIN($B$5,P8573+K8574*$B$6-I8574)</f>
        <v>510.81</v>
      </c>
      <c r="Q8574" s="0" t="n">
        <f aca="false">MAX(0,F8574-H8574-K8574-L8574)</f>
        <v>104.1436541</v>
      </c>
    </row>
    <row r="8575" customFormat="false" ht="15" hidden="false" customHeight="false" outlineLevel="0" collapsed="false">
      <c r="A8575" s="0" t="n">
        <f aca="false">'Profiles 8760'!A8564</f>
        <v>8562</v>
      </c>
      <c r="B8575" s="0" t="n">
        <f aca="false">'Profiles 8760'!B8564</f>
        <v>12</v>
      </c>
      <c r="C8575" s="0" t="n">
        <f aca="false">'Profiles 8760'!E8564</f>
        <v>0</v>
      </c>
      <c r="D8575" s="0" t="n">
        <f aca="false">'Profiles 8760'!F8564</f>
        <v>0.047182</v>
      </c>
      <c r="E8575" s="0" t="n">
        <f aca="false">'Profiles 8760'!G8564</f>
        <v>0.161077</v>
      </c>
      <c r="F8575" s="0" t="n">
        <f aca="false">D8575*Assumptions!$C$11*$B$7+E8575*Assumptions!$C$12*$B$8</f>
        <v>20.2142109</v>
      </c>
      <c r="G8575" s="0" t="n">
        <f aca="false">C8575*Assumptions!$C$15</f>
        <v>0</v>
      </c>
      <c r="H8575" s="0" t="n">
        <f aca="false">MIN(F8575,G8575)</f>
        <v>0</v>
      </c>
      <c r="I8575" s="0" t="n">
        <f aca="false">IF(C8575=1,MIN(G8575-H8575,Assumptions!$C$13,P8574),0)</f>
        <v>0</v>
      </c>
      <c r="J8575" s="0" t="n">
        <f aca="false">H8575+I8575</f>
        <v>0</v>
      </c>
      <c r="K8575" s="0" t="n">
        <f aca="false">MIN(IF(C8575=1,F8575-H8575,F8575),Assumptions!$C$13,MAX(0,($B$5-P8574)/$B$6))</f>
        <v>0</v>
      </c>
      <c r="L8575" s="0" t="n">
        <f aca="false">IF(C8575=1,0,MIN(F8575-K8575,Assumptions!$C$15,MAX(0,$B$10-O8574-M8575)))</f>
        <v>0</v>
      </c>
      <c r="M8575" s="0" t="n">
        <f aca="false">'Profiles 8760'!H8564</f>
        <v>6800</v>
      </c>
      <c r="N8575" s="0" t="n">
        <f aca="false">J8575+L8575</f>
        <v>0</v>
      </c>
      <c r="O8575" s="0" t="n">
        <f aca="false">O8574+N8575</f>
        <v>764608</v>
      </c>
      <c r="P8575" s="0" t="n">
        <f aca="false">MIN($B$5,P8574+K8575*$B$6-I8575)</f>
        <v>510.81</v>
      </c>
      <c r="Q8575" s="0" t="n">
        <f aca="false">MAX(0,F8575-H8575-K8575-L8575)</f>
        <v>20.2142109</v>
      </c>
    </row>
    <row r="8576" customFormat="false" ht="15" hidden="false" customHeight="false" outlineLevel="0" collapsed="false">
      <c r="A8576" s="0" t="n">
        <f aca="false">'Profiles 8760'!A8565</f>
        <v>8563</v>
      </c>
      <c r="B8576" s="0" t="n">
        <f aca="false">'Profiles 8760'!B8565</f>
        <v>12</v>
      </c>
      <c r="C8576" s="0" t="n">
        <f aca="false">'Profiles 8760'!E8565</f>
        <v>0</v>
      </c>
      <c r="D8576" s="0" t="n">
        <f aca="false">'Profiles 8760'!F8565</f>
        <v>0</v>
      </c>
      <c r="E8576" s="0" t="n">
        <f aca="false">'Profiles 8760'!G8565</f>
        <v>0.219264</v>
      </c>
      <c r="F8576" s="0" t="n">
        <f aca="false">D8576*Assumptions!$C$11*$B$7+E8576*Assumptions!$C$12*$B$8</f>
        <v>8.9678976</v>
      </c>
      <c r="G8576" s="0" t="n">
        <f aca="false">C8576*Assumptions!$C$15</f>
        <v>0</v>
      </c>
      <c r="H8576" s="0" t="n">
        <f aca="false">MIN(F8576,G8576)</f>
        <v>0</v>
      </c>
      <c r="I8576" s="0" t="n">
        <f aca="false">IF(C8576=1,MIN(G8576-H8576,Assumptions!$C$13,P8575),0)</f>
        <v>0</v>
      </c>
      <c r="J8576" s="0" t="n">
        <f aca="false">H8576+I8576</f>
        <v>0</v>
      </c>
      <c r="K8576" s="0" t="n">
        <f aca="false">MIN(IF(C8576=1,F8576-H8576,F8576),Assumptions!$C$13,MAX(0,($B$5-P8575)/$B$6))</f>
        <v>0</v>
      </c>
      <c r="L8576" s="0" t="n">
        <f aca="false">IF(C8576=1,0,MIN(F8576-K8576,Assumptions!$C$15,MAX(0,$B$10-O8575-M8576)))</f>
        <v>0</v>
      </c>
      <c r="M8576" s="0" t="n">
        <f aca="false">'Profiles 8760'!H8565</f>
        <v>6800</v>
      </c>
      <c r="N8576" s="0" t="n">
        <f aca="false">J8576+L8576</f>
        <v>0</v>
      </c>
      <c r="O8576" s="0" t="n">
        <f aca="false">O8575+N8576</f>
        <v>764608</v>
      </c>
      <c r="P8576" s="0" t="n">
        <f aca="false">MIN($B$5,P8575+K8576*$B$6-I8576)</f>
        <v>510.81</v>
      </c>
      <c r="Q8576" s="0" t="n">
        <f aca="false">MAX(0,F8576-H8576-K8576-L8576)</f>
        <v>8.9678976</v>
      </c>
    </row>
    <row r="8577" customFormat="false" ht="15" hidden="false" customHeight="false" outlineLevel="0" collapsed="false">
      <c r="A8577" s="0" t="n">
        <f aca="false">'Profiles 8760'!A8566</f>
        <v>8564</v>
      </c>
      <c r="B8577" s="0" t="n">
        <f aca="false">'Profiles 8760'!B8566</f>
        <v>12</v>
      </c>
      <c r="C8577" s="0" t="n">
        <f aca="false">'Profiles 8760'!E8566</f>
        <v>1</v>
      </c>
      <c r="D8577" s="0" t="n">
        <f aca="false">'Profiles 8760'!F8566</f>
        <v>0</v>
      </c>
      <c r="E8577" s="0" t="n">
        <f aca="false">'Profiles 8760'!G8566</f>
        <v>0.198749</v>
      </c>
      <c r="F8577" s="0" t="n">
        <f aca="false">D8577*Assumptions!$C$11*$B$7+E8577*Assumptions!$C$12*$B$8</f>
        <v>8.1288341</v>
      </c>
      <c r="G8577" s="0" t="n">
        <f aca="false">C8577*Assumptions!$C$15</f>
        <v>200</v>
      </c>
      <c r="H8577" s="0" t="n">
        <f aca="false">MIN(F8577,G8577)</f>
        <v>8.1288341</v>
      </c>
      <c r="I8577" s="0" t="n">
        <f aca="false">IF(C8577=1,MIN(G8577-H8577,Assumptions!$C$13,P8576),0)</f>
        <v>180</v>
      </c>
      <c r="J8577" s="0" t="n">
        <f aca="false">H8577+I8577</f>
        <v>188.1288341</v>
      </c>
      <c r="K8577" s="0" t="n">
        <f aca="false">MIN(IF(C8577=1,F8577-H8577,F8577),Assumptions!$C$13,MAX(0,($B$5-P8576)/$B$6))</f>
        <v>0</v>
      </c>
      <c r="L8577" s="0" t="n">
        <f aca="false">IF(C8577=1,0,MIN(F8577-K8577,Assumptions!$C$15,MAX(0,$B$10-O8576-M8577)))</f>
        <v>0</v>
      </c>
      <c r="M8577" s="0" t="n">
        <f aca="false">'Profiles 8760'!H8566</f>
        <v>6600</v>
      </c>
      <c r="N8577" s="0" t="n">
        <f aca="false">J8577+L8577</f>
        <v>188.1288341</v>
      </c>
      <c r="O8577" s="0" t="n">
        <f aca="false">O8576+N8577</f>
        <v>764796.1288341</v>
      </c>
      <c r="P8577" s="0" t="n">
        <f aca="false">MIN($B$5,P8576+K8577*$B$6-I8577)</f>
        <v>330.81</v>
      </c>
      <c r="Q8577" s="0" t="n">
        <f aca="false">MAX(0,F8577-H8577-K8577-L8577)</f>
        <v>0</v>
      </c>
    </row>
    <row r="8578" customFormat="false" ht="15" hidden="false" customHeight="false" outlineLevel="0" collapsed="false">
      <c r="A8578" s="0" t="n">
        <f aca="false">'Profiles 8760'!A8567</f>
        <v>8565</v>
      </c>
      <c r="B8578" s="0" t="n">
        <f aca="false">'Profiles 8760'!B8567</f>
        <v>12</v>
      </c>
      <c r="C8578" s="0" t="n">
        <f aca="false">'Profiles 8760'!E8567</f>
        <v>1</v>
      </c>
      <c r="D8578" s="0" t="n">
        <f aca="false">'Profiles 8760'!F8567</f>
        <v>0</v>
      </c>
      <c r="E8578" s="0" t="n">
        <f aca="false">'Profiles 8760'!G8567</f>
        <v>0.203709</v>
      </c>
      <c r="F8578" s="0" t="n">
        <f aca="false">D8578*Assumptions!$C$11*$B$7+E8578*Assumptions!$C$12*$B$8</f>
        <v>8.3316981</v>
      </c>
      <c r="G8578" s="0" t="n">
        <f aca="false">C8578*Assumptions!$C$15</f>
        <v>200</v>
      </c>
      <c r="H8578" s="0" t="n">
        <f aca="false">MIN(F8578,G8578)</f>
        <v>8.3316981</v>
      </c>
      <c r="I8578" s="0" t="n">
        <f aca="false">IF(C8578=1,MIN(G8578-H8578,Assumptions!$C$13,P8577),0)</f>
        <v>180</v>
      </c>
      <c r="J8578" s="0" t="n">
        <f aca="false">H8578+I8578</f>
        <v>188.3316981</v>
      </c>
      <c r="K8578" s="0" t="n">
        <f aca="false">MIN(IF(C8578=1,F8578-H8578,F8578),Assumptions!$C$13,MAX(0,($B$5-P8577)/$B$6))</f>
        <v>0</v>
      </c>
      <c r="L8578" s="0" t="n">
        <f aca="false">IF(C8578=1,0,MIN(F8578-K8578,Assumptions!$C$15,MAX(0,$B$10-O8577-M8578)))</f>
        <v>0</v>
      </c>
      <c r="M8578" s="0" t="n">
        <f aca="false">'Profiles 8760'!H8567</f>
        <v>6400</v>
      </c>
      <c r="N8578" s="0" t="n">
        <f aca="false">J8578+L8578</f>
        <v>188.3316981</v>
      </c>
      <c r="O8578" s="0" t="n">
        <f aca="false">O8577+N8578</f>
        <v>764984.4605322</v>
      </c>
      <c r="P8578" s="0" t="n">
        <f aca="false">MIN($B$5,P8577+K8578*$B$6-I8578)</f>
        <v>150.81</v>
      </c>
      <c r="Q8578" s="0" t="n">
        <f aca="false">MAX(0,F8578-H8578-K8578-L8578)</f>
        <v>0</v>
      </c>
    </row>
    <row r="8579" customFormat="false" ht="15" hidden="false" customHeight="false" outlineLevel="0" collapsed="false">
      <c r="A8579" s="0" t="n">
        <f aca="false">'Profiles 8760'!A8568</f>
        <v>8566</v>
      </c>
      <c r="B8579" s="0" t="n">
        <f aca="false">'Profiles 8760'!B8568</f>
        <v>12</v>
      </c>
      <c r="C8579" s="0" t="n">
        <f aca="false">'Profiles 8760'!E8568</f>
        <v>0</v>
      </c>
      <c r="D8579" s="0" t="n">
        <f aca="false">'Profiles 8760'!F8568</f>
        <v>0</v>
      </c>
      <c r="E8579" s="0" t="n">
        <f aca="false">'Profiles 8760'!G8568</f>
        <v>0.112552</v>
      </c>
      <c r="F8579" s="0" t="n">
        <f aca="false">D8579*Assumptions!$C$11*$B$7+E8579*Assumptions!$C$12*$B$8</f>
        <v>4.6033768</v>
      </c>
      <c r="G8579" s="0" t="n">
        <f aca="false">C8579*Assumptions!$C$15</f>
        <v>0</v>
      </c>
      <c r="H8579" s="0" t="n">
        <f aca="false">MIN(F8579,G8579)</f>
        <v>0</v>
      </c>
      <c r="I8579" s="0" t="n">
        <f aca="false">IF(C8579=1,MIN(G8579-H8579,Assumptions!$C$13,P8578),0)</f>
        <v>0</v>
      </c>
      <c r="J8579" s="0" t="n">
        <f aca="false">H8579+I8579</f>
        <v>0</v>
      </c>
      <c r="K8579" s="0" t="n">
        <f aca="false">MIN(IF(C8579=1,F8579-H8579,F8579),Assumptions!$C$13,MAX(0,($B$5-P8578)/$B$6))</f>
        <v>4.6033768</v>
      </c>
      <c r="L8579" s="0" t="n">
        <f aca="false">IF(C8579=1,0,MIN(F8579-K8579,Assumptions!$C$15,MAX(0,$B$10-O8578-M8579)))</f>
        <v>0</v>
      </c>
      <c r="M8579" s="0" t="n">
        <f aca="false">'Profiles 8760'!H8568</f>
        <v>6400</v>
      </c>
      <c r="N8579" s="0" t="n">
        <f aca="false">J8579+L8579</f>
        <v>0</v>
      </c>
      <c r="O8579" s="0" t="n">
        <f aca="false">O8578+N8579</f>
        <v>764984.4605322</v>
      </c>
      <c r="P8579" s="0" t="n">
        <f aca="false">MIN($B$5,P8578+K8579*$B$6-I8579)</f>
        <v>154.80020701024</v>
      </c>
      <c r="Q8579" s="0" t="n">
        <f aca="false">MAX(0,F8579-H8579-K8579-L8579)</f>
        <v>0</v>
      </c>
    </row>
    <row r="8580" customFormat="false" ht="15" hidden="false" customHeight="false" outlineLevel="0" collapsed="false">
      <c r="A8580" s="0" t="n">
        <f aca="false">'Profiles 8760'!A8569</f>
        <v>8567</v>
      </c>
      <c r="B8580" s="0" t="n">
        <f aca="false">'Profiles 8760'!B8569</f>
        <v>12</v>
      </c>
      <c r="C8580" s="0" t="n">
        <f aca="false">'Profiles 8760'!E8569</f>
        <v>0</v>
      </c>
      <c r="D8580" s="0" t="n">
        <f aca="false">'Profiles 8760'!F8569</f>
        <v>0</v>
      </c>
      <c r="E8580" s="0" t="n">
        <f aca="false">'Profiles 8760'!G8569</f>
        <v>0.10601</v>
      </c>
      <c r="F8580" s="0" t="n">
        <f aca="false">D8580*Assumptions!$C$11*$B$7+E8580*Assumptions!$C$12*$B$8</f>
        <v>4.335809</v>
      </c>
      <c r="G8580" s="0" t="n">
        <f aca="false">C8580*Assumptions!$C$15</f>
        <v>0</v>
      </c>
      <c r="H8580" s="0" t="n">
        <f aca="false">MIN(F8580,G8580)</f>
        <v>0</v>
      </c>
      <c r="I8580" s="0" t="n">
        <f aca="false">IF(C8580=1,MIN(G8580-H8580,Assumptions!$C$13,P8579),0)</f>
        <v>0</v>
      </c>
      <c r="J8580" s="0" t="n">
        <f aca="false">H8580+I8580</f>
        <v>0</v>
      </c>
      <c r="K8580" s="0" t="n">
        <f aca="false">MIN(IF(C8580=1,F8580-H8580,F8580),Assumptions!$C$13,MAX(0,($B$5-P8579)/$B$6))</f>
        <v>4.335809</v>
      </c>
      <c r="L8580" s="0" t="n">
        <f aca="false">IF(C8580=1,0,MIN(F8580-K8580,Assumptions!$C$15,MAX(0,$B$10-O8579-M8580)))</f>
        <v>0</v>
      </c>
      <c r="M8580" s="0" t="n">
        <f aca="false">'Profiles 8760'!H8569</f>
        <v>6400</v>
      </c>
      <c r="N8580" s="0" t="n">
        <f aca="false">J8580+L8580</f>
        <v>0</v>
      </c>
      <c r="O8580" s="0" t="n">
        <f aca="false">O8579+N8580</f>
        <v>764984.4605322</v>
      </c>
      <c r="P8580" s="0" t="n">
        <f aca="false">MIN($B$5,P8579+K8580*$B$6-I8580)</f>
        <v>158.55848625144</v>
      </c>
      <c r="Q8580" s="0" t="n">
        <f aca="false">MAX(0,F8580-H8580-K8580-L8580)</f>
        <v>0</v>
      </c>
    </row>
    <row r="8581" customFormat="false" ht="15" hidden="false" customHeight="false" outlineLevel="0" collapsed="false">
      <c r="A8581" s="0" t="n">
        <f aca="false">'Profiles 8760'!A8570</f>
        <v>8568</v>
      </c>
      <c r="B8581" s="0" t="n">
        <f aca="false">'Profiles 8760'!B8570</f>
        <v>12</v>
      </c>
      <c r="C8581" s="0" t="n">
        <f aca="false">'Profiles 8760'!E8570</f>
        <v>0</v>
      </c>
      <c r="D8581" s="0" t="n">
        <f aca="false">'Profiles 8760'!F8570</f>
        <v>0</v>
      </c>
      <c r="E8581" s="0" t="n">
        <f aca="false">'Profiles 8760'!G8570</f>
        <v>0.088403</v>
      </c>
      <c r="F8581" s="0" t="n">
        <f aca="false">D8581*Assumptions!$C$11*$B$7+E8581*Assumptions!$C$12*$B$8</f>
        <v>3.6156827</v>
      </c>
      <c r="G8581" s="0" t="n">
        <f aca="false">C8581*Assumptions!$C$15</f>
        <v>0</v>
      </c>
      <c r="H8581" s="0" t="n">
        <f aca="false">MIN(F8581,G8581)</f>
        <v>0</v>
      </c>
      <c r="I8581" s="0" t="n">
        <f aca="false">IF(C8581=1,MIN(G8581-H8581,Assumptions!$C$13,P8580),0)</f>
        <v>0</v>
      </c>
      <c r="J8581" s="0" t="n">
        <f aca="false">H8581+I8581</f>
        <v>0</v>
      </c>
      <c r="K8581" s="0" t="n">
        <f aca="false">MIN(IF(C8581=1,F8581-H8581,F8581),Assumptions!$C$13,MAX(0,($B$5-P8580)/$B$6))</f>
        <v>3.6156827</v>
      </c>
      <c r="L8581" s="0" t="n">
        <f aca="false">IF(C8581=1,0,MIN(F8581-K8581,Assumptions!$C$15,MAX(0,$B$10-O8580-M8581)))</f>
        <v>0</v>
      </c>
      <c r="M8581" s="0" t="n">
        <f aca="false">'Profiles 8760'!H8570</f>
        <v>6400</v>
      </c>
      <c r="N8581" s="0" t="n">
        <f aca="false">J8581+L8581</f>
        <v>0</v>
      </c>
      <c r="O8581" s="0" t="n">
        <f aca="false">O8580+N8581</f>
        <v>764984.4605322</v>
      </c>
      <c r="P8581" s="0" t="n">
        <f aca="false">MIN($B$5,P8580+K8581*$B$6-I8581)</f>
        <v>161.6925600158</v>
      </c>
      <c r="Q8581" s="0" t="n">
        <f aca="false">MAX(0,F8581-H8581-K8581-L8581)</f>
        <v>0</v>
      </c>
    </row>
    <row r="8582" customFormat="false" ht="15" hidden="false" customHeight="false" outlineLevel="0" collapsed="false">
      <c r="A8582" s="0" t="n">
        <f aca="false">'Profiles 8760'!A8571</f>
        <v>8569</v>
      </c>
      <c r="B8582" s="0" t="n">
        <f aca="false">'Profiles 8760'!B8571</f>
        <v>12</v>
      </c>
      <c r="C8582" s="0" t="n">
        <f aca="false">'Profiles 8760'!E8571</f>
        <v>0</v>
      </c>
      <c r="D8582" s="0" t="n">
        <f aca="false">'Profiles 8760'!F8571</f>
        <v>0</v>
      </c>
      <c r="E8582" s="0" t="n">
        <f aca="false">'Profiles 8760'!G8571</f>
        <v>0.080097</v>
      </c>
      <c r="F8582" s="0" t="n">
        <f aca="false">D8582*Assumptions!$C$11*$B$7+E8582*Assumptions!$C$12*$B$8</f>
        <v>3.2759673</v>
      </c>
      <c r="G8582" s="0" t="n">
        <f aca="false">C8582*Assumptions!$C$15</f>
        <v>0</v>
      </c>
      <c r="H8582" s="0" t="n">
        <f aca="false">MIN(F8582,G8582)</f>
        <v>0</v>
      </c>
      <c r="I8582" s="0" t="n">
        <f aca="false">IF(C8582=1,MIN(G8582-H8582,Assumptions!$C$13,P8581),0)</f>
        <v>0</v>
      </c>
      <c r="J8582" s="0" t="n">
        <f aca="false">H8582+I8582</f>
        <v>0</v>
      </c>
      <c r="K8582" s="0" t="n">
        <f aca="false">MIN(IF(C8582=1,F8582-H8582,F8582),Assumptions!$C$13,MAX(0,($B$5-P8581)/$B$6))</f>
        <v>3.2759673</v>
      </c>
      <c r="L8582" s="0" t="n">
        <f aca="false">IF(C8582=1,0,MIN(F8582-K8582,Assumptions!$C$15,MAX(0,$B$10-O8581-M8582)))</f>
        <v>0</v>
      </c>
      <c r="M8582" s="0" t="n">
        <f aca="false">'Profiles 8760'!H8571</f>
        <v>6400</v>
      </c>
      <c r="N8582" s="0" t="n">
        <f aca="false">J8582+L8582</f>
        <v>0</v>
      </c>
      <c r="O8582" s="0" t="n">
        <f aca="false">O8581+N8582</f>
        <v>764984.4605322</v>
      </c>
      <c r="P8582" s="0" t="n">
        <f aca="false">MIN($B$5,P8581+K8582*$B$6-I8582)</f>
        <v>164.53216847144</v>
      </c>
      <c r="Q8582" s="0" t="n">
        <f aca="false">MAX(0,F8582-H8582-K8582-L8582)</f>
        <v>0</v>
      </c>
    </row>
    <row r="8583" customFormat="false" ht="15" hidden="false" customHeight="false" outlineLevel="0" collapsed="false">
      <c r="A8583" s="0" t="n">
        <f aca="false">'Profiles 8760'!A8572</f>
        <v>8570</v>
      </c>
      <c r="B8583" s="0" t="n">
        <f aca="false">'Profiles 8760'!B8572</f>
        <v>12</v>
      </c>
      <c r="C8583" s="0" t="n">
        <f aca="false">'Profiles 8760'!E8572</f>
        <v>0</v>
      </c>
      <c r="D8583" s="0" t="n">
        <f aca="false">'Profiles 8760'!F8572</f>
        <v>0</v>
      </c>
      <c r="E8583" s="0" t="n">
        <f aca="false">'Profiles 8760'!G8572</f>
        <v>0.123433</v>
      </c>
      <c r="F8583" s="0" t="n">
        <f aca="false">D8583*Assumptions!$C$11*$B$7+E8583*Assumptions!$C$12*$B$8</f>
        <v>5.0484097</v>
      </c>
      <c r="G8583" s="0" t="n">
        <f aca="false">C8583*Assumptions!$C$15</f>
        <v>0</v>
      </c>
      <c r="H8583" s="0" t="n">
        <f aca="false">MIN(F8583,G8583)</f>
        <v>0</v>
      </c>
      <c r="I8583" s="0" t="n">
        <f aca="false">IF(C8583=1,MIN(G8583-H8583,Assumptions!$C$13,P8582),0)</f>
        <v>0</v>
      </c>
      <c r="J8583" s="0" t="n">
        <f aca="false">H8583+I8583</f>
        <v>0</v>
      </c>
      <c r="K8583" s="0" t="n">
        <f aca="false">MIN(IF(C8583=1,F8583-H8583,F8583),Assumptions!$C$13,MAX(0,($B$5-P8582)/$B$6))</f>
        <v>5.0484097</v>
      </c>
      <c r="L8583" s="0" t="n">
        <f aca="false">IF(C8583=1,0,MIN(F8583-K8583,Assumptions!$C$15,MAX(0,$B$10-O8582-M8583)))</f>
        <v>0</v>
      </c>
      <c r="M8583" s="0" t="n">
        <f aca="false">'Profiles 8760'!H8572</f>
        <v>6400</v>
      </c>
      <c r="N8583" s="0" t="n">
        <f aca="false">J8583+L8583</f>
        <v>0</v>
      </c>
      <c r="O8583" s="0" t="n">
        <f aca="false">O8582+N8583</f>
        <v>764984.4605322</v>
      </c>
      <c r="P8583" s="0" t="n">
        <f aca="false">MIN($B$5,P8582+K8583*$B$6-I8583)</f>
        <v>168.9081299994</v>
      </c>
      <c r="Q8583" s="0" t="n">
        <f aca="false">MAX(0,F8583-H8583-K8583-L8583)</f>
        <v>0</v>
      </c>
    </row>
    <row r="8584" customFormat="false" ht="15" hidden="false" customHeight="false" outlineLevel="0" collapsed="false">
      <c r="A8584" s="0" t="n">
        <f aca="false">'Profiles 8760'!A8573</f>
        <v>8571</v>
      </c>
      <c r="B8584" s="0" t="n">
        <f aca="false">'Profiles 8760'!B8573</f>
        <v>12</v>
      </c>
      <c r="C8584" s="0" t="n">
        <f aca="false">'Profiles 8760'!E8573</f>
        <v>0</v>
      </c>
      <c r="D8584" s="0" t="n">
        <f aca="false">'Profiles 8760'!F8573</f>
        <v>0</v>
      </c>
      <c r="E8584" s="0" t="n">
        <f aca="false">'Profiles 8760'!G8573</f>
        <v>0.139909</v>
      </c>
      <c r="F8584" s="0" t="n">
        <f aca="false">D8584*Assumptions!$C$11*$B$7+E8584*Assumptions!$C$12*$B$8</f>
        <v>5.7222781</v>
      </c>
      <c r="G8584" s="0" t="n">
        <f aca="false">C8584*Assumptions!$C$15</f>
        <v>0</v>
      </c>
      <c r="H8584" s="0" t="n">
        <f aca="false">MIN(F8584,G8584)</f>
        <v>0</v>
      </c>
      <c r="I8584" s="0" t="n">
        <f aca="false">IF(C8584=1,MIN(G8584-H8584,Assumptions!$C$13,P8583),0)</f>
        <v>0</v>
      </c>
      <c r="J8584" s="0" t="n">
        <f aca="false">H8584+I8584</f>
        <v>0</v>
      </c>
      <c r="K8584" s="0" t="n">
        <f aca="false">MIN(IF(C8584=1,F8584-H8584,F8584),Assumptions!$C$13,MAX(0,($B$5-P8583)/$B$6))</f>
        <v>5.7222781</v>
      </c>
      <c r="L8584" s="0" t="n">
        <f aca="false">IF(C8584=1,0,MIN(F8584-K8584,Assumptions!$C$15,MAX(0,$B$10-O8583-M8584)))</f>
        <v>0</v>
      </c>
      <c r="M8584" s="0" t="n">
        <f aca="false">'Profiles 8760'!H8573</f>
        <v>6400</v>
      </c>
      <c r="N8584" s="0" t="n">
        <f aca="false">J8584+L8584</f>
        <v>0</v>
      </c>
      <c r="O8584" s="0" t="n">
        <f aca="false">O8583+N8584</f>
        <v>764984.4605322</v>
      </c>
      <c r="P8584" s="0" t="n">
        <f aca="false">MIN($B$5,P8583+K8584*$B$6-I8584)</f>
        <v>173.86820065648</v>
      </c>
      <c r="Q8584" s="0" t="n">
        <f aca="false">MAX(0,F8584-H8584-K8584-L8584)</f>
        <v>0</v>
      </c>
    </row>
    <row r="8585" customFormat="false" ht="15" hidden="false" customHeight="false" outlineLevel="0" collapsed="false">
      <c r="A8585" s="0" t="n">
        <f aca="false">'Profiles 8760'!A8574</f>
        <v>8572</v>
      </c>
      <c r="B8585" s="0" t="n">
        <f aca="false">'Profiles 8760'!B8574</f>
        <v>12</v>
      </c>
      <c r="C8585" s="0" t="n">
        <f aca="false">'Profiles 8760'!E8574</f>
        <v>0</v>
      </c>
      <c r="D8585" s="0" t="n">
        <f aca="false">'Profiles 8760'!F8574</f>
        <v>0</v>
      </c>
      <c r="E8585" s="0" t="n">
        <f aca="false">'Profiles 8760'!G8574</f>
        <v>0.159241</v>
      </c>
      <c r="F8585" s="0" t="n">
        <f aca="false">D8585*Assumptions!$C$11*$B$7+E8585*Assumptions!$C$12*$B$8</f>
        <v>6.5129569</v>
      </c>
      <c r="G8585" s="0" t="n">
        <f aca="false">C8585*Assumptions!$C$15</f>
        <v>0</v>
      </c>
      <c r="H8585" s="0" t="n">
        <f aca="false">MIN(F8585,G8585)</f>
        <v>0</v>
      </c>
      <c r="I8585" s="0" t="n">
        <f aca="false">IF(C8585=1,MIN(G8585-H8585,Assumptions!$C$13,P8584),0)</f>
        <v>0</v>
      </c>
      <c r="J8585" s="0" t="n">
        <f aca="false">H8585+I8585</f>
        <v>0</v>
      </c>
      <c r="K8585" s="0" t="n">
        <f aca="false">MIN(IF(C8585=1,F8585-H8585,F8585),Assumptions!$C$13,MAX(0,($B$5-P8584)/$B$6))</f>
        <v>6.5129569</v>
      </c>
      <c r="L8585" s="0" t="n">
        <f aca="false">IF(C8585=1,0,MIN(F8585-K8585,Assumptions!$C$15,MAX(0,$B$10-O8584-M8585)))</f>
        <v>0</v>
      </c>
      <c r="M8585" s="0" t="n">
        <f aca="false">'Profiles 8760'!H8574</f>
        <v>6400</v>
      </c>
      <c r="N8585" s="0" t="n">
        <f aca="false">J8585+L8585</f>
        <v>0</v>
      </c>
      <c r="O8585" s="0" t="n">
        <f aca="false">O8584+N8585</f>
        <v>764984.4605322</v>
      </c>
      <c r="P8585" s="0" t="n">
        <f aca="false">MIN($B$5,P8584+K8585*$B$6-I8585)</f>
        <v>179.5136316974</v>
      </c>
      <c r="Q8585" s="0" t="n">
        <f aca="false">MAX(0,F8585-H8585-K8585-L8585)</f>
        <v>0</v>
      </c>
    </row>
    <row r="8586" customFormat="false" ht="15" hidden="false" customHeight="false" outlineLevel="0" collapsed="false">
      <c r="A8586" s="0" t="n">
        <f aca="false">'Profiles 8760'!A8575</f>
        <v>8573</v>
      </c>
      <c r="B8586" s="0" t="n">
        <f aca="false">'Profiles 8760'!B8575</f>
        <v>12</v>
      </c>
      <c r="C8586" s="0" t="n">
        <f aca="false">'Profiles 8760'!E8575</f>
        <v>0</v>
      </c>
      <c r="D8586" s="0" t="n">
        <f aca="false">'Profiles 8760'!F8575</f>
        <v>0</v>
      </c>
      <c r="E8586" s="0" t="n">
        <f aca="false">'Profiles 8760'!G8575</f>
        <v>0.110335</v>
      </c>
      <c r="F8586" s="0" t="n">
        <f aca="false">D8586*Assumptions!$C$11*$B$7+E8586*Assumptions!$C$12*$B$8</f>
        <v>4.5127015</v>
      </c>
      <c r="G8586" s="0" t="n">
        <f aca="false">C8586*Assumptions!$C$15</f>
        <v>0</v>
      </c>
      <c r="H8586" s="0" t="n">
        <f aca="false">MIN(F8586,G8586)</f>
        <v>0</v>
      </c>
      <c r="I8586" s="0" t="n">
        <f aca="false">IF(C8586=1,MIN(G8586-H8586,Assumptions!$C$13,P8585),0)</f>
        <v>0</v>
      </c>
      <c r="J8586" s="0" t="n">
        <f aca="false">H8586+I8586</f>
        <v>0</v>
      </c>
      <c r="K8586" s="0" t="n">
        <f aca="false">MIN(IF(C8586=1,F8586-H8586,F8586),Assumptions!$C$13,MAX(0,($B$5-P8585)/$B$6))</f>
        <v>4.5127015</v>
      </c>
      <c r="L8586" s="0" t="n">
        <f aca="false">IF(C8586=1,0,MIN(F8586-K8586,Assumptions!$C$15,MAX(0,$B$10-O8585-M8586)))</f>
        <v>0</v>
      </c>
      <c r="M8586" s="0" t="n">
        <f aca="false">'Profiles 8760'!H8575</f>
        <v>6400</v>
      </c>
      <c r="N8586" s="0" t="n">
        <f aca="false">J8586+L8586</f>
        <v>0</v>
      </c>
      <c r="O8586" s="0" t="n">
        <f aca="false">O8585+N8586</f>
        <v>764984.4605322</v>
      </c>
      <c r="P8586" s="0" t="n">
        <f aca="false">MIN($B$5,P8585+K8586*$B$6-I8586)</f>
        <v>183.4252413576</v>
      </c>
      <c r="Q8586" s="0" t="n">
        <f aca="false">MAX(0,F8586-H8586-K8586-L8586)</f>
        <v>0</v>
      </c>
    </row>
    <row r="8587" customFormat="false" ht="15" hidden="false" customHeight="false" outlineLevel="0" collapsed="false">
      <c r="A8587" s="0" t="n">
        <f aca="false">'Profiles 8760'!A8576</f>
        <v>8574</v>
      </c>
      <c r="B8587" s="0" t="n">
        <f aca="false">'Profiles 8760'!B8576</f>
        <v>12</v>
      </c>
      <c r="C8587" s="0" t="n">
        <f aca="false">'Profiles 8760'!E8576</f>
        <v>0</v>
      </c>
      <c r="D8587" s="0" t="n">
        <f aca="false">'Profiles 8760'!F8576</f>
        <v>0</v>
      </c>
      <c r="E8587" s="0" t="n">
        <f aca="false">'Profiles 8760'!G8576</f>
        <v>0.127219</v>
      </c>
      <c r="F8587" s="0" t="n">
        <f aca="false">D8587*Assumptions!$C$11*$B$7+E8587*Assumptions!$C$12*$B$8</f>
        <v>5.2032571</v>
      </c>
      <c r="G8587" s="0" t="n">
        <f aca="false">C8587*Assumptions!$C$15</f>
        <v>0</v>
      </c>
      <c r="H8587" s="0" t="n">
        <f aca="false">MIN(F8587,G8587)</f>
        <v>0</v>
      </c>
      <c r="I8587" s="0" t="n">
        <f aca="false">IF(C8587=1,MIN(G8587-H8587,Assumptions!$C$13,P8586),0)</f>
        <v>0</v>
      </c>
      <c r="J8587" s="0" t="n">
        <f aca="false">H8587+I8587</f>
        <v>0</v>
      </c>
      <c r="K8587" s="0" t="n">
        <f aca="false">MIN(IF(C8587=1,F8587-H8587,F8587),Assumptions!$C$13,MAX(0,($B$5-P8586)/$B$6))</f>
        <v>5.2032571</v>
      </c>
      <c r="L8587" s="0" t="n">
        <f aca="false">IF(C8587=1,0,MIN(F8587-K8587,Assumptions!$C$15,MAX(0,$B$10-O8586-M8587)))</f>
        <v>0</v>
      </c>
      <c r="M8587" s="0" t="n">
        <f aca="false">'Profiles 8760'!H8576</f>
        <v>6400</v>
      </c>
      <c r="N8587" s="0" t="n">
        <f aca="false">J8587+L8587</f>
        <v>0</v>
      </c>
      <c r="O8587" s="0" t="n">
        <f aca="false">O8586+N8587</f>
        <v>764984.4605322</v>
      </c>
      <c r="P8587" s="0" t="n">
        <f aca="false">MIN($B$5,P8586+K8587*$B$6-I8587)</f>
        <v>187.93542461188</v>
      </c>
      <c r="Q8587" s="0" t="n">
        <f aca="false">MAX(0,F8587-H8587-K8587-L8587)</f>
        <v>0</v>
      </c>
    </row>
    <row r="8588" customFormat="false" ht="15" hidden="false" customHeight="false" outlineLevel="0" collapsed="false">
      <c r="A8588" s="0" t="n">
        <f aca="false">'Profiles 8760'!A8577</f>
        <v>8575</v>
      </c>
      <c r="B8588" s="0" t="n">
        <f aca="false">'Profiles 8760'!B8577</f>
        <v>12</v>
      </c>
      <c r="C8588" s="0" t="n">
        <f aca="false">'Profiles 8760'!E8577</f>
        <v>0</v>
      </c>
      <c r="D8588" s="0" t="n">
        <f aca="false">'Profiles 8760'!F8577</f>
        <v>0</v>
      </c>
      <c r="E8588" s="0" t="n">
        <f aca="false">'Profiles 8760'!G8577</f>
        <v>0.115592</v>
      </c>
      <c r="F8588" s="0" t="n">
        <f aca="false">D8588*Assumptions!$C$11*$B$7+E8588*Assumptions!$C$12*$B$8</f>
        <v>4.7277128</v>
      </c>
      <c r="G8588" s="0" t="n">
        <f aca="false">C8588*Assumptions!$C$15</f>
        <v>0</v>
      </c>
      <c r="H8588" s="0" t="n">
        <f aca="false">MIN(F8588,G8588)</f>
        <v>0</v>
      </c>
      <c r="I8588" s="0" t="n">
        <f aca="false">IF(C8588=1,MIN(G8588-H8588,Assumptions!$C$13,P8587),0)</f>
        <v>0</v>
      </c>
      <c r="J8588" s="0" t="n">
        <f aca="false">H8588+I8588</f>
        <v>0</v>
      </c>
      <c r="K8588" s="0" t="n">
        <f aca="false">MIN(IF(C8588=1,F8588-H8588,F8588),Assumptions!$C$13,MAX(0,($B$5-P8587)/$B$6))</f>
        <v>4.7277128</v>
      </c>
      <c r="L8588" s="0" t="n">
        <f aca="false">IF(C8588=1,0,MIN(F8588-K8588,Assumptions!$C$15,MAX(0,$B$10-O8587-M8588)))</f>
        <v>0</v>
      </c>
      <c r="M8588" s="0" t="n">
        <f aca="false">'Profiles 8760'!H8577</f>
        <v>6400</v>
      </c>
      <c r="N8588" s="0" t="n">
        <f aca="false">J8588+L8588</f>
        <v>0</v>
      </c>
      <c r="O8588" s="0" t="n">
        <f aca="false">O8587+N8588</f>
        <v>764984.4605322</v>
      </c>
      <c r="P8588" s="0" t="n">
        <f aca="false">MIN($B$5,P8587+K8588*$B$6-I8588)</f>
        <v>192.03340606692</v>
      </c>
      <c r="Q8588" s="0" t="n">
        <f aca="false">MAX(0,F8588-H8588-K8588-L8588)</f>
        <v>0</v>
      </c>
    </row>
    <row r="8589" customFormat="false" ht="15" hidden="false" customHeight="false" outlineLevel="0" collapsed="false">
      <c r="A8589" s="0" t="n">
        <f aca="false">'Profiles 8760'!A8578</f>
        <v>8576</v>
      </c>
      <c r="B8589" s="0" t="n">
        <f aca="false">'Profiles 8760'!B8578</f>
        <v>12</v>
      </c>
      <c r="C8589" s="0" t="n">
        <f aca="false">'Profiles 8760'!E8578</f>
        <v>1</v>
      </c>
      <c r="D8589" s="0" t="n">
        <f aca="false">'Profiles 8760'!F8578</f>
        <v>0.047298</v>
      </c>
      <c r="E8589" s="0" t="n">
        <f aca="false">'Profiles 8760'!G8578</f>
        <v>0.109367</v>
      </c>
      <c r="F8589" s="0" t="n">
        <f aca="false">D8589*Assumptions!$C$11*$B$7+E8589*Assumptions!$C$12*$B$8</f>
        <v>18.1327727</v>
      </c>
      <c r="G8589" s="0" t="n">
        <f aca="false">C8589*Assumptions!$C$15</f>
        <v>200</v>
      </c>
      <c r="H8589" s="0" t="n">
        <f aca="false">MIN(F8589,G8589)</f>
        <v>18.1327727</v>
      </c>
      <c r="I8589" s="0" t="n">
        <f aca="false">IF(C8589=1,MIN(G8589-H8589,Assumptions!$C$13,P8588),0)</f>
        <v>180</v>
      </c>
      <c r="J8589" s="0" t="n">
        <f aca="false">H8589+I8589</f>
        <v>198.1327727</v>
      </c>
      <c r="K8589" s="0" t="n">
        <f aca="false">MIN(IF(C8589=1,F8589-H8589,F8589),Assumptions!$C$13,MAX(0,($B$5-P8588)/$B$6))</f>
        <v>0</v>
      </c>
      <c r="L8589" s="0" t="n">
        <f aca="false">IF(C8589=1,0,MIN(F8589-K8589,Assumptions!$C$15,MAX(0,$B$10-O8588-M8589)))</f>
        <v>0</v>
      </c>
      <c r="M8589" s="0" t="n">
        <f aca="false">'Profiles 8760'!H8578</f>
        <v>6200</v>
      </c>
      <c r="N8589" s="0" t="n">
        <f aca="false">J8589+L8589</f>
        <v>198.1327727</v>
      </c>
      <c r="O8589" s="0" t="n">
        <f aca="false">O8588+N8589</f>
        <v>765182.5933049</v>
      </c>
      <c r="P8589" s="0" t="n">
        <f aca="false">MIN($B$5,P8588+K8589*$B$6-I8589)</f>
        <v>12.03340606692</v>
      </c>
      <c r="Q8589" s="0" t="n">
        <f aca="false">MAX(0,F8589-H8589-K8589-L8589)</f>
        <v>0</v>
      </c>
    </row>
    <row r="8590" customFormat="false" ht="15" hidden="false" customHeight="false" outlineLevel="0" collapsed="false">
      <c r="A8590" s="0" t="n">
        <f aca="false">'Profiles 8760'!A8579</f>
        <v>8577</v>
      </c>
      <c r="B8590" s="0" t="n">
        <f aca="false">'Profiles 8760'!B8579</f>
        <v>12</v>
      </c>
      <c r="C8590" s="0" t="n">
        <f aca="false">'Profiles 8760'!E8579</f>
        <v>1</v>
      </c>
      <c r="D8590" s="0" t="n">
        <f aca="false">'Profiles 8760'!F8579</f>
        <v>0.3317</v>
      </c>
      <c r="E8590" s="0" t="n">
        <f aca="false">'Profiles 8760'!G8579</f>
        <v>0.089773</v>
      </c>
      <c r="F8590" s="0" t="n">
        <f aca="false">D8590*Assumptions!$C$11*$B$7+E8590*Assumptions!$C$12*$B$8</f>
        <v>99.4666757</v>
      </c>
      <c r="G8590" s="0" t="n">
        <f aca="false">C8590*Assumptions!$C$15</f>
        <v>200</v>
      </c>
      <c r="H8590" s="0" t="n">
        <f aca="false">MIN(F8590,G8590)</f>
        <v>99.4666757</v>
      </c>
      <c r="I8590" s="0" t="n">
        <f aca="false">IF(C8590=1,MIN(G8590-H8590,Assumptions!$C$13,P8589),0)</f>
        <v>12.03340606692</v>
      </c>
      <c r="J8590" s="0" t="n">
        <f aca="false">H8590+I8590</f>
        <v>111.50008176692</v>
      </c>
      <c r="K8590" s="0" t="n">
        <f aca="false">MIN(IF(C8590=1,F8590-H8590,F8590),Assumptions!$C$13,MAX(0,($B$5-P8589)/$B$6))</f>
        <v>0</v>
      </c>
      <c r="L8590" s="0" t="n">
        <f aca="false">IF(C8590=1,0,MIN(F8590-K8590,Assumptions!$C$15,MAX(0,$B$10-O8589-M8590)))</f>
        <v>0</v>
      </c>
      <c r="M8590" s="0" t="n">
        <f aca="false">'Profiles 8760'!H8579</f>
        <v>6000</v>
      </c>
      <c r="N8590" s="0" t="n">
        <f aca="false">J8590+L8590</f>
        <v>111.50008176692</v>
      </c>
      <c r="O8590" s="0" t="n">
        <f aca="false">O8589+N8590</f>
        <v>765294.093386667</v>
      </c>
      <c r="P8590" s="0" t="n">
        <f aca="false">MIN($B$5,P8589+K8590*$B$6-I8590)</f>
        <v>0</v>
      </c>
      <c r="Q8590" s="0" t="n">
        <f aca="false">MAX(0,F8590-H8590-K8590-L8590)</f>
        <v>0</v>
      </c>
    </row>
    <row r="8591" customFormat="false" ht="15" hidden="false" customHeight="false" outlineLevel="0" collapsed="false">
      <c r="A8591" s="0" t="n">
        <f aca="false">'Profiles 8760'!A8580</f>
        <v>8578</v>
      </c>
      <c r="B8591" s="0" t="n">
        <f aca="false">'Profiles 8760'!B8580</f>
        <v>12</v>
      </c>
      <c r="C8591" s="0" t="n">
        <f aca="false">'Profiles 8760'!E8580</f>
        <v>0</v>
      </c>
      <c r="D8591" s="0" t="n">
        <f aca="false">'Profiles 8760'!F8580</f>
        <v>0.66635</v>
      </c>
      <c r="E8591" s="0" t="n">
        <f aca="false">'Profiles 8760'!G8580</f>
        <v>0.112425</v>
      </c>
      <c r="F8591" s="0" t="n">
        <f aca="false">D8591*Assumptions!$C$11*$B$7+E8591*Assumptions!$C$12*$B$8</f>
        <v>197.0400625</v>
      </c>
      <c r="G8591" s="0" t="n">
        <f aca="false">C8591*Assumptions!$C$15</f>
        <v>0</v>
      </c>
      <c r="H8591" s="0" t="n">
        <f aca="false">MIN(F8591,G8591)</f>
        <v>0</v>
      </c>
      <c r="I8591" s="0" t="n">
        <f aca="false">IF(C8591=1,MIN(G8591-H8591,Assumptions!$C$13,P8590),0)</f>
        <v>0</v>
      </c>
      <c r="J8591" s="0" t="n">
        <f aca="false">H8591+I8591</f>
        <v>0</v>
      </c>
      <c r="K8591" s="0" t="n">
        <f aca="false">MIN(IF(C8591=1,F8591-H8591,F8591),Assumptions!$C$13,MAX(0,($B$5-P8590)/$B$6))</f>
        <v>180</v>
      </c>
      <c r="L8591" s="0" t="n">
        <f aca="false">IF(C8591=1,0,MIN(F8591-K8591,Assumptions!$C$15,MAX(0,$B$10-O8590-M8591)))</f>
        <v>17.0400625</v>
      </c>
      <c r="M8591" s="0" t="n">
        <f aca="false">'Profiles 8760'!H8580</f>
        <v>6000</v>
      </c>
      <c r="N8591" s="0" t="n">
        <f aca="false">J8591+L8591</f>
        <v>17.0400625</v>
      </c>
      <c r="O8591" s="0" t="n">
        <f aca="false">O8590+N8591</f>
        <v>765311.133449167</v>
      </c>
      <c r="P8591" s="0" t="n">
        <f aca="false">MIN($B$5,P8590+K8591*$B$6-I8591)</f>
        <v>156.024</v>
      </c>
      <c r="Q8591" s="0" t="n">
        <f aca="false">MAX(0,F8591-H8591-K8591-L8591)</f>
        <v>0</v>
      </c>
    </row>
    <row r="8592" customFormat="false" ht="15" hidden="false" customHeight="false" outlineLevel="0" collapsed="false">
      <c r="A8592" s="0" t="n">
        <f aca="false">'Profiles 8760'!A8581</f>
        <v>8579</v>
      </c>
      <c r="B8592" s="0" t="n">
        <f aca="false">'Profiles 8760'!B8581</f>
        <v>12</v>
      </c>
      <c r="C8592" s="0" t="n">
        <f aca="false">'Profiles 8760'!E8581</f>
        <v>0</v>
      </c>
      <c r="D8592" s="0" t="n">
        <f aca="false">'Profiles 8760'!F8581</f>
        <v>0.965709</v>
      </c>
      <c r="E8592" s="0" t="n">
        <f aca="false">'Profiles 8760'!G8581</f>
        <v>0.143515</v>
      </c>
      <c r="F8592" s="0" t="n">
        <f aca="false">D8592*Assumptions!$C$11*$B$7+E8592*Assumptions!$C$12*$B$8</f>
        <v>284.7665227</v>
      </c>
      <c r="G8592" s="0" t="n">
        <f aca="false">C8592*Assumptions!$C$15</f>
        <v>0</v>
      </c>
      <c r="H8592" s="0" t="n">
        <f aca="false">MIN(F8592,G8592)</f>
        <v>0</v>
      </c>
      <c r="I8592" s="0" t="n">
        <f aca="false">IF(C8592=1,MIN(G8592-H8592,Assumptions!$C$13,P8591),0)</f>
        <v>0</v>
      </c>
      <c r="J8592" s="0" t="n">
        <f aca="false">H8592+I8592</f>
        <v>0</v>
      </c>
      <c r="K8592" s="0" t="n">
        <f aca="false">MIN(IF(C8592=1,F8592-H8592,F8592),Assumptions!$C$13,MAX(0,($B$5-P8591)/$B$6))</f>
        <v>180</v>
      </c>
      <c r="L8592" s="0" t="n">
        <f aca="false">IF(C8592=1,0,MIN(F8592-K8592,Assumptions!$C$15,MAX(0,$B$10-O8591-M8592)))</f>
        <v>96.8665508331033</v>
      </c>
      <c r="M8592" s="0" t="n">
        <f aca="false">'Profiles 8760'!H8581</f>
        <v>6000</v>
      </c>
      <c r="N8592" s="0" t="n">
        <f aca="false">J8592+L8592</f>
        <v>96.8665508331033</v>
      </c>
      <c r="O8592" s="0" t="n">
        <f aca="false">O8591+N8592</f>
        <v>765408</v>
      </c>
      <c r="P8592" s="0" t="n">
        <f aca="false">MIN($B$5,P8591+K8592*$B$6-I8592)</f>
        <v>312.048</v>
      </c>
      <c r="Q8592" s="0" t="n">
        <f aca="false">MAX(0,F8592-H8592-K8592-L8592)</f>
        <v>7.89997186689675</v>
      </c>
    </row>
    <row r="8593" customFormat="false" ht="15" hidden="false" customHeight="false" outlineLevel="0" collapsed="false">
      <c r="A8593" s="0" t="n">
        <f aca="false">'Profiles 8760'!A8582</f>
        <v>8580</v>
      </c>
      <c r="B8593" s="0" t="n">
        <f aca="false">'Profiles 8760'!B8582</f>
        <v>12</v>
      </c>
      <c r="C8593" s="0" t="n">
        <f aca="false">'Profiles 8760'!E8582</f>
        <v>0</v>
      </c>
      <c r="D8593" s="0" t="n">
        <f aca="false">'Profiles 8760'!F8582</f>
        <v>1</v>
      </c>
      <c r="E8593" s="0" t="n">
        <f aca="false">'Profiles 8760'!G8582</f>
        <v>0.144805</v>
      </c>
      <c r="F8593" s="0" t="n">
        <f aca="false">D8593*Assumptions!$C$11*$B$7+E8593*Assumptions!$C$12*$B$8</f>
        <v>294.7225245</v>
      </c>
      <c r="G8593" s="0" t="n">
        <f aca="false">C8593*Assumptions!$C$15</f>
        <v>0</v>
      </c>
      <c r="H8593" s="0" t="n">
        <f aca="false">MIN(F8593,G8593)</f>
        <v>0</v>
      </c>
      <c r="I8593" s="0" t="n">
        <f aca="false">IF(C8593=1,MIN(G8593-H8593,Assumptions!$C$13,P8592),0)</f>
        <v>0</v>
      </c>
      <c r="J8593" s="0" t="n">
        <f aca="false">H8593+I8593</f>
        <v>0</v>
      </c>
      <c r="K8593" s="0" t="n">
        <f aca="false">MIN(IF(C8593=1,F8593-H8593,F8593),Assumptions!$C$13,MAX(0,($B$5-P8592)/$B$6))</f>
        <v>180</v>
      </c>
      <c r="L8593" s="0" t="n">
        <f aca="false">IF(C8593=1,0,MIN(F8593-K8593,Assumptions!$C$15,MAX(0,$B$10-O8592-M8593)))</f>
        <v>0</v>
      </c>
      <c r="M8593" s="0" t="n">
        <f aca="false">'Profiles 8760'!H8582</f>
        <v>6000</v>
      </c>
      <c r="N8593" s="0" t="n">
        <f aca="false">J8593+L8593</f>
        <v>0</v>
      </c>
      <c r="O8593" s="0" t="n">
        <f aca="false">O8592+N8593</f>
        <v>765408</v>
      </c>
      <c r="P8593" s="0" t="n">
        <f aca="false">MIN($B$5,P8592+K8593*$B$6-I8593)</f>
        <v>468.072</v>
      </c>
      <c r="Q8593" s="0" t="n">
        <f aca="false">MAX(0,F8593-H8593-K8593-L8593)</f>
        <v>114.7225245</v>
      </c>
    </row>
    <row r="8594" customFormat="false" ht="15" hidden="false" customHeight="false" outlineLevel="0" collapsed="false">
      <c r="A8594" s="0" t="n">
        <f aca="false">'Profiles 8760'!A8583</f>
        <v>8581</v>
      </c>
      <c r="B8594" s="0" t="n">
        <f aca="false">'Profiles 8760'!B8583</f>
        <v>12</v>
      </c>
      <c r="C8594" s="0" t="n">
        <f aca="false">'Profiles 8760'!E8583</f>
        <v>0</v>
      </c>
      <c r="D8594" s="0" t="n">
        <f aca="false">'Profiles 8760'!F8583</f>
        <v>1</v>
      </c>
      <c r="E8594" s="0" t="n">
        <f aca="false">'Profiles 8760'!G8583</f>
        <v>0.214171</v>
      </c>
      <c r="F8594" s="0" t="n">
        <f aca="false">D8594*Assumptions!$C$11*$B$7+E8594*Assumptions!$C$12*$B$8</f>
        <v>297.5595939</v>
      </c>
      <c r="G8594" s="0" t="n">
        <f aca="false">C8594*Assumptions!$C$15</f>
        <v>0</v>
      </c>
      <c r="H8594" s="0" t="n">
        <f aca="false">MIN(F8594,G8594)</f>
        <v>0</v>
      </c>
      <c r="I8594" s="0" t="n">
        <f aca="false">IF(C8594=1,MIN(G8594-H8594,Assumptions!$C$13,P8593),0)</f>
        <v>0</v>
      </c>
      <c r="J8594" s="0" t="n">
        <f aca="false">H8594+I8594</f>
        <v>0</v>
      </c>
      <c r="K8594" s="0" t="n">
        <f aca="false">MIN(IF(C8594=1,F8594-H8594,F8594),Assumptions!$C$13,MAX(0,($B$5-P8593)/$B$6))</f>
        <v>49.3054914628519</v>
      </c>
      <c r="L8594" s="0" t="n">
        <f aca="false">IF(C8594=1,0,MIN(F8594-K8594,Assumptions!$C$15,MAX(0,$B$10-O8593-M8594)))</f>
        <v>0</v>
      </c>
      <c r="M8594" s="0" t="n">
        <f aca="false">'Profiles 8760'!H8583</f>
        <v>6000</v>
      </c>
      <c r="N8594" s="0" t="n">
        <f aca="false">J8594+L8594</f>
        <v>0</v>
      </c>
      <c r="O8594" s="0" t="n">
        <f aca="false">O8593+N8594</f>
        <v>765408</v>
      </c>
      <c r="P8594" s="0" t="n">
        <f aca="false">MIN($B$5,P8593+K8594*$B$6-I8594)</f>
        <v>510.81</v>
      </c>
      <c r="Q8594" s="0" t="n">
        <f aca="false">MAX(0,F8594-H8594-K8594-L8594)</f>
        <v>248.254102437148</v>
      </c>
    </row>
    <row r="8595" customFormat="false" ht="15" hidden="false" customHeight="false" outlineLevel="0" collapsed="false">
      <c r="A8595" s="0" t="n">
        <f aca="false">'Profiles 8760'!A8584</f>
        <v>8582</v>
      </c>
      <c r="B8595" s="0" t="n">
        <f aca="false">'Profiles 8760'!B8584</f>
        <v>12</v>
      </c>
      <c r="C8595" s="0" t="n">
        <f aca="false">'Profiles 8760'!E8584</f>
        <v>0</v>
      </c>
      <c r="D8595" s="0" t="n">
        <f aca="false">'Profiles 8760'!F8584</f>
        <v>1</v>
      </c>
      <c r="E8595" s="0" t="n">
        <f aca="false">'Profiles 8760'!G8584</f>
        <v>0.273556</v>
      </c>
      <c r="F8595" s="0" t="n">
        <f aca="false">D8595*Assumptions!$C$11*$B$7+E8595*Assumptions!$C$12*$B$8</f>
        <v>299.9884404</v>
      </c>
      <c r="G8595" s="0" t="n">
        <f aca="false">C8595*Assumptions!$C$15</f>
        <v>0</v>
      </c>
      <c r="H8595" s="0" t="n">
        <f aca="false">MIN(F8595,G8595)</f>
        <v>0</v>
      </c>
      <c r="I8595" s="0" t="n">
        <f aca="false">IF(C8595=1,MIN(G8595-H8595,Assumptions!$C$13,P8594),0)</f>
        <v>0</v>
      </c>
      <c r="J8595" s="0" t="n">
        <f aca="false">H8595+I8595</f>
        <v>0</v>
      </c>
      <c r="K8595" s="0" t="n">
        <f aca="false">MIN(IF(C8595=1,F8595-H8595,F8595),Assumptions!$C$13,MAX(0,($B$5-P8594)/$B$6))</f>
        <v>0</v>
      </c>
      <c r="L8595" s="0" t="n">
        <f aca="false">IF(C8595=1,0,MIN(F8595-K8595,Assumptions!$C$15,MAX(0,$B$10-O8594-M8595)))</f>
        <v>0</v>
      </c>
      <c r="M8595" s="0" t="n">
        <f aca="false">'Profiles 8760'!H8584</f>
        <v>6000</v>
      </c>
      <c r="N8595" s="0" t="n">
        <f aca="false">J8595+L8595</f>
        <v>0</v>
      </c>
      <c r="O8595" s="0" t="n">
        <f aca="false">O8594+N8595</f>
        <v>765408</v>
      </c>
      <c r="P8595" s="0" t="n">
        <f aca="false">MIN($B$5,P8594+K8595*$B$6-I8595)</f>
        <v>510.81</v>
      </c>
      <c r="Q8595" s="0" t="n">
        <f aca="false">MAX(0,F8595-H8595-K8595-L8595)</f>
        <v>299.9884404</v>
      </c>
    </row>
    <row r="8596" customFormat="false" ht="15" hidden="false" customHeight="false" outlineLevel="0" collapsed="false">
      <c r="A8596" s="0" t="n">
        <f aca="false">'Profiles 8760'!A8585</f>
        <v>8583</v>
      </c>
      <c r="B8596" s="0" t="n">
        <f aca="false">'Profiles 8760'!B8585</f>
        <v>12</v>
      </c>
      <c r="C8596" s="0" t="n">
        <f aca="false">'Profiles 8760'!E8585</f>
        <v>0</v>
      </c>
      <c r="D8596" s="0" t="n">
        <f aca="false">'Profiles 8760'!F8585</f>
        <v>0.965709</v>
      </c>
      <c r="E8596" s="0" t="n">
        <f aca="false">'Profiles 8760'!G8585</f>
        <v>0.216707</v>
      </c>
      <c r="F8596" s="0" t="n">
        <f aca="false">D8596*Assumptions!$C$11*$B$7+E8596*Assumptions!$C$12*$B$8</f>
        <v>287.7600755</v>
      </c>
      <c r="G8596" s="0" t="n">
        <f aca="false">C8596*Assumptions!$C$15</f>
        <v>0</v>
      </c>
      <c r="H8596" s="0" t="n">
        <f aca="false">MIN(F8596,G8596)</f>
        <v>0</v>
      </c>
      <c r="I8596" s="0" t="n">
        <f aca="false">IF(C8596=1,MIN(G8596-H8596,Assumptions!$C$13,P8595),0)</f>
        <v>0</v>
      </c>
      <c r="J8596" s="0" t="n">
        <f aca="false">H8596+I8596</f>
        <v>0</v>
      </c>
      <c r="K8596" s="0" t="n">
        <f aca="false">MIN(IF(C8596=1,F8596-H8596,F8596),Assumptions!$C$13,MAX(0,($B$5-P8595)/$B$6))</f>
        <v>0</v>
      </c>
      <c r="L8596" s="0" t="n">
        <f aca="false">IF(C8596=1,0,MIN(F8596-K8596,Assumptions!$C$15,MAX(0,$B$10-O8595-M8596)))</f>
        <v>0</v>
      </c>
      <c r="M8596" s="0" t="n">
        <f aca="false">'Profiles 8760'!H8585</f>
        <v>6000</v>
      </c>
      <c r="N8596" s="0" t="n">
        <f aca="false">J8596+L8596</f>
        <v>0</v>
      </c>
      <c r="O8596" s="0" t="n">
        <f aca="false">O8595+N8596</f>
        <v>765408</v>
      </c>
      <c r="P8596" s="0" t="n">
        <f aca="false">MIN($B$5,P8595+K8596*$B$6-I8596)</f>
        <v>510.81</v>
      </c>
      <c r="Q8596" s="0" t="n">
        <f aca="false">MAX(0,F8596-H8596-K8596-L8596)</f>
        <v>287.7600755</v>
      </c>
    </row>
    <row r="8597" customFormat="false" ht="15" hidden="false" customHeight="false" outlineLevel="0" collapsed="false">
      <c r="A8597" s="0" t="n">
        <f aca="false">'Profiles 8760'!A8586</f>
        <v>8584</v>
      </c>
      <c r="B8597" s="0" t="n">
        <f aca="false">'Profiles 8760'!B8586</f>
        <v>12</v>
      </c>
      <c r="C8597" s="0" t="n">
        <f aca="false">'Profiles 8760'!E8586</f>
        <v>0</v>
      </c>
      <c r="D8597" s="0" t="n">
        <f aca="false">'Profiles 8760'!F8586</f>
        <v>0.66635</v>
      </c>
      <c r="E8597" s="0" t="n">
        <f aca="false">'Profiles 8760'!G8586</f>
        <v>0.29249</v>
      </c>
      <c r="F8597" s="0" t="n">
        <f aca="false">D8597*Assumptions!$C$11*$B$7+E8597*Assumptions!$C$12*$B$8</f>
        <v>204.404721</v>
      </c>
      <c r="G8597" s="0" t="n">
        <f aca="false">C8597*Assumptions!$C$15</f>
        <v>0</v>
      </c>
      <c r="H8597" s="0" t="n">
        <f aca="false">MIN(F8597,G8597)</f>
        <v>0</v>
      </c>
      <c r="I8597" s="0" t="n">
        <f aca="false">IF(C8597=1,MIN(G8597-H8597,Assumptions!$C$13,P8596),0)</f>
        <v>0</v>
      </c>
      <c r="J8597" s="0" t="n">
        <f aca="false">H8597+I8597</f>
        <v>0</v>
      </c>
      <c r="K8597" s="0" t="n">
        <f aca="false">MIN(IF(C8597=1,F8597-H8597,F8597),Assumptions!$C$13,MAX(0,($B$5-P8596)/$B$6))</f>
        <v>0</v>
      </c>
      <c r="L8597" s="0" t="n">
        <f aca="false">IF(C8597=1,0,MIN(F8597-K8597,Assumptions!$C$15,MAX(0,$B$10-O8596-M8597)))</f>
        <v>0</v>
      </c>
      <c r="M8597" s="0" t="n">
        <f aca="false">'Profiles 8760'!H8586</f>
        <v>6000</v>
      </c>
      <c r="N8597" s="0" t="n">
        <f aca="false">J8597+L8597</f>
        <v>0</v>
      </c>
      <c r="O8597" s="0" t="n">
        <f aca="false">O8596+N8597</f>
        <v>765408</v>
      </c>
      <c r="P8597" s="0" t="n">
        <f aca="false">MIN($B$5,P8596+K8597*$B$6-I8597)</f>
        <v>510.81</v>
      </c>
      <c r="Q8597" s="0" t="n">
        <f aca="false">MAX(0,F8597-H8597-K8597-L8597)</f>
        <v>204.404721</v>
      </c>
    </row>
    <row r="8598" customFormat="false" ht="15" hidden="false" customHeight="false" outlineLevel="0" collapsed="false">
      <c r="A8598" s="0" t="n">
        <f aca="false">'Profiles 8760'!A8587</f>
        <v>8585</v>
      </c>
      <c r="B8598" s="0" t="n">
        <f aca="false">'Profiles 8760'!B8587</f>
        <v>12</v>
      </c>
      <c r="C8598" s="0" t="n">
        <f aca="false">'Profiles 8760'!E8587</f>
        <v>0</v>
      </c>
      <c r="D8598" s="0" t="n">
        <f aca="false">'Profiles 8760'!F8587</f>
        <v>0.3317</v>
      </c>
      <c r="E8598" s="0" t="n">
        <f aca="false">'Profiles 8760'!G8587</f>
        <v>0.339943</v>
      </c>
      <c r="F8598" s="0" t="n">
        <f aca="false">D8598*Assumptions!$C$11*$B$7+E8598*Assumptions!$C$12*$B$8</f>
        <v>109.6986287</v>
      </c>
      <c r="G8598" s="0" t="n">
        <f aca="false">C8598*Assumptions!$C$15</f>
        <v>0</v>
      </c>
      <c r="H8598" s="0" t="n">
        <f aca="false">MIN(F8598,G8598)</f>
        <v>0</v>
      </c>
      <c r="I8598" s="0" t="n">
        <f aca="false">IF(C8598=1,MIN(G8598-H8598,Assumptions!$C$13,P8597),0)</f>
        <v>0</v>
      </c>
      <c r="J8598" s="0" t="n">
        <f aca="false">H8598+I8598</f>
        <v>0</v>
      </c>
      <c r="K8598" s="0" t="n">
        <f aca="false">MIN(IF(C8598=1,F8598-H8598,F8598),Assumptions!$C$13,MAX(0,($B$5-P8597)/$B$6))</f>
        <v>0</v>
      </c>
      <c r="L8598" s="0" t="n">
        <f aca="false">IF(C8598=1,0,MIN(F8598-K8598,Assumptions!$C$15,MAX(0,$B$10-O8597-M8598)))</f>
        <v>0</v>
      </c>
      <c r="M8598" s="0" t="n">
        <f aca="false">'Profiles 8760'!H8587</f>
        <v>6000</v>
      </c>
      <c r="N8598" s="0" t="n">
        <f aca="false">J8598+L8598</f>
        <v>0</v>
      </c>
      <c r="O8598" s="0" t="n">
        <f aca="false">O8597+N8598</f>
        <v>765408</v>
      </c>
      <c r="P8598" s="0" t="n">
        <f aca="false">MIN($B$5,P8597+K8598*$B$6-I8598)</f>
        <v>510.81</v>
      </c>
      <c r="Q8598" s="0" t="n">
        <f aca="false">MAX(0,F8598-H8598-K8598-L8598)</f>
        <v>109.6986287</v>
      </c>
    </row>
    <row r="8599" customFormat="false" ht="15" hidden="false" customHeight="false" outlineLevel="0" collapsed="false">
      <c r="A8599" s="0" t="n">
        <f aca="false">'Profiles 8760'!A8588</f>
        <v>8586</v>
      </c>
      <c r="B8599" s="0" t="n">
        <f aca="false">'Profiles 8760'!B8588</f>
        <v>12</v>
      </c>
      <c r="C8599" s="0" t="n">
        <f aca="false">'Profiles 8760'!E8588</f>
        <v>0</v>
      </c>
      <c r="D8599" s="0" t="n">
        <f aca="false">'Profiles 8760'!F8588</f>
        <v>0.047298</v>
      </c>
      <c r="E8599" s="0" t="n">
        <f aca="false">'Profiles 8760'!G8588</f>
        <v>0.280329</v>
      </c>
      <c r="F8599" s="0" t="n">
        <f aca="false">D8599*Assumptions!$C$11*$B$7+E8599*Assumptions!$C$12*$B$8</f>
        <v>25.1251185</v>
      </c>
      <c r="G8599" s="0" t="n">
        <f aca="false">C8599*Assumptions!$C$15</f>
        <v>0</v>
      </c>
      <c r="H8599" s="0" t="n">
        <f aca="false">MIN(F8599,G8599)</f>
        <v>0</v>
      </c>
      <c r="I8599" s="0" t="n">
        <f aca="false">IF(C8599=1,MIN(G8599-H8599,Assumptions!$C$13,P8598),0)</f>
        <v>0</v>
      </c>
      <c r="J8599" s="0" t="n">
        <f aca="false">H8599+I8599</f>
        <v>0</v>
      </c>
      <c r="K8599" s="0" t="n">
        <f aca="false">MIN(IF(C8599=1,F8599-H8599,F8599),Assumptions!$C$13,MAX(0,($B$5-P8598)/$B$6))</f>
        <v>0</v>
      </c>
      <c r="L8599" s="0" t="n">
        <f aca="false">IF(C8599=1,0,MIN(F8599-K8599,Assumptions!$C$15,MAX(0,$B$10-O8598-M8599)))</f>
        <v>0</v>
      </c>
      <c r="M8599" s="0" t="n">
        <f aca="false">'Profiles 8760'!H8588</f>
        <v>6000</v>
      </c>
      <c r="N8599" s="0" t="n">
        <f aca="false">J8599+L8599</f>
        <v>0</v>
      </c>
      <c r="O8599" s="0" t="n">
        <f aca="false">O8598+N8599</f>
        <v>765408</v>
      </c>
      <c r="P8599" s="0" t="n">
        <f aca="false">MIN($B$5,P8598+K8599*$B$6-I8599)</f>
        <v>510.81</v>
      </c>
      <c r="Q8599" s="0" t="n">
        <f aca="false">MAX(0,F8599-H8599-K8599-L8599)</f>
        <v>25.1251185</v>
      </c>
    </row>
    <row r="8600" customFormat="false" ht="15" hidden="false" customHeight="false" outlineLevel="0" collapsed="false">
      <c r="A8600" s="0" t="n">
        <f aca="false">'Profiles 8760'!A8589</f>
        <v>8587</v>
      </c>
      <c r="B8600" s="0" t="n">
        <f aca="false">'Profiles 8760'!B8589</f>
        <v>12</v>
      </c>
      <c r="C8600" s="0" t="n">
        <f aca="false">'Profiles 8760'!E8589</f>
        <v>0</v>
      </c>
      <c r="D8600" s="0" t="n">
        <f aca="false">'Profiles 8760'!F8589</f>
        <v>0</v>
      </c>
      <c r="E8600" s="0" t="n">
        <f aca="false">'Profiles 8760'!G8589</f>
        <v>0.150093</v>
      </c>
      <c r="F8600" s="0" t="n">
        <f aca="false">D8600*Assumptions!$C$11*$B$7+E8600*Assumptions!$C$12*$B$8</f>
        <v>6.1388037</v>
      </c>
      <c r="G8600" s="0" t="n">
        <f aca="false">C8600*Assumptions!$C$15</f>
        <v>0</v>
      </c>
      <c r="H8600" s="0" t="n">
        <f aca="false">MIN(F8600,G8600)</f>
        <v>0</v>
      </c>
      <c r="I8600" s="0" t="n">
        <f aca="false">IF(C8600=1,MIN(G8600-H8600,Assumptions!$C$13,P8599),0)</f>
        <v>0</v>
      </c>
      <c r="J8600" s="0" t="n">
        <f aca="false">H8600+I8600</f>
        <v>0</v>
      </c>
      <c r="K8600" s="0" t="n">
        <f aca="false">MIN(IF(C8600=1,F8600-H8600,F8600),Assumptions!$C$13,MAX(0,($B$5-P8599)/$B$6))</f>
        <v>0</v>
      </c>
      <c r="L8600" s="0" t="n">
        <f aca="false">IF(C8600=1,0,MIN(F8600-K8600,Assumptions!$C$15,MAX(0,$B$10-O8599-M8600)))</f>
        <v>0</v>
      </c>
      <c r="M8600" s="0" t="n">
        <f aca="false">'Profiles 8760'!H8589</f>
        <v>6000</v>
      </c>
      <c r="N8600" s="0" t="n">
        <f aca="false">J8600+L8600</f>
        <v>0</v>
      </c>
      <c r="O8600" s="0" t="n">
        <f aca="false">O8599+N8600</f>
        <v>765408</v>
      </c>
      <c r="P8600" s="0" t="n">
        <f aca="false">MIN($B$5,P8599+K8600*$B$6-I8600)</f>
        <v>510.81</v>
      </c>
      <c r="Q8600" s="0" t="n">
        <f aca="false">MAX(0,F8600-H8600-K8600-L8600)</f>
        <v>6.1388037</v>
      </c>
    </row>
    <row r="8601" customFormat="false" ht="15" hidden="false" customHeight="false" outlineLevel="0" collapsed="false">
      <c r="A8601" s="0" t="n">
        <f aca="false">'Profiles 8760'!A8590</f>
        <v>8588</v>
      </c>
      <c r="B8601" s="0" t="n">
        <f aca="false">'Profiles 8760'!B8590</f>
        <v>12</v>
      </c>
      <c r="C8601" s="0" t="n">
        <f aca="false">'Profiles 8760'!E8590</f>
        <v>1</v>
      </c>
      <c r="D8601" s="0" t="n">
        <f aca="false">'Profiles 8760'!F8590</f>
        <v>0</v>
      </c>
      <c r="E8601" s="0" t="n">
        <f aca="false">'Profiles 8760'!G8590</f>
        <v>0.09968</v>
      </c>
      <c r="F8601" s="0" t="n">
        <f aca="false">D8601*Assumptions!$C$11*$B$7+E8601*Assumptions!$C$12*$B$8</f>
        <v>4.076912</v>
      </c>
      <c r="G8601" s="0" t="n">
        <f aca="false">C8601*Assumptions!$C$15</f>
        <v>200</v>
      </c>
      <c r="H8601" s="0" t="n">
        <f aca="false">MIN(F8601,G8601)</f>
        <v>4.076912</v>
      </c>
      <c r="I8601" s="0" t="n">
        <f aca="false">IF(C8601=1,MIN(G8601-H8601,Assumptions!$C$13,P8600),0)</f>
        <v>180</v>
      </c>
      <c r="J8601" s="0" t="n">
        <f aca="false">H8601+I8601</f>
        <v>184.076912</v>
      </c>
      <c r="K8601" s="0" t="n">
        <f aca="false">MIN(IF(C8601=1,F8601-H8601,F8601),Assumptions!$C$13,MAX(0,($B$5-P8600)/$B$6))</f>
        <v>0</v>
      </c>
      <c r="L8601" s="0" t="n">
        <f aca="false">IF(C8601=1,0,MIN(F8601-K8601,Assumptions!$C$15,MAX(0,$B$10-O8600-M8601)))</f>
        <v>0</v>
      </c>
      <c r="M8601" s="0" t="n">
        <f aca="false">'Profiles 8760'!H8590</f>
        <v>5800</v>
      </c>
      <c r="N8601" s="0" t="n">
        <f aca="false">J8601+L8601</f>
        <v>184.076912</v>
      </c>
      <c r="O8601" s="0" t="n">
        <f aca="false">O8600+N8601</f>
        <v>765592.076912</v>
      </c>
      <c r="P8601" s="0" t="n">
        <f aca="false">MIN($B$5,P8600+K8601*$B$6-I8601)</f>
        <v>330.81</v>
      </c>
      <c r="Q8601" s="0" t="n">
        <f aca="false">MAX(0,F8601-H8601-K8601-L8601)</f>
        <v>0</v>
      </c>
    </row>
    <row r="8602" customFormat="false" ht="15" hidden="false" customHeight="false" outlineLevel="0" collapsed="false">
      <c r="A8602" s="0" t="n">
        <f aca="false">'Profiles 8760'!A8591</f>
        <v>8589</v>
      </c>
      <c r="B8602" s="0" t="n">
        <f aca="false">'Profiles 8760'!B8591</f>
        <v>12</v>
      </c>
      <c r="C8602" s="0" t="n">
        <f aca="false">'Profiles 8760'!E8591</f>
        <v>1</v>
      </c>
      <c r="D8602" s="0" t="n">
        <f aca="false">'Profiles 8760'!F8591</f>
        <v>0</v>
      </c>
      <c r="E8602" s="0" t="n">
        <f aca="false">'Profiles 8760'!G8591</f>
        <v>0.183344</v>
      </c>
      <c r="F8602" s="0" t="n">
        <f aca="false">D8602*Assumptions!$C$11*$B$7+E8602*Assumptions!$C$12*$B$8</f>
        <v>7.4987696</v>
      </c>
      <c r="G8602" s="0" t="n">
        <f aca="false">C8602*Assumptions!$C$15</f>
        <v>200</v>
      </c>
      <c r="H8602" s="0" t="n">
        <f aca="false">MIN(F8602,G8602)</f>
        <v>7.4987696</v>
      </c>
      <c r="I8602" s="0" t="n">
        <f aca="false">IF(C8602=1,MIN(G8602-H8602,Assumptions!$C$13,P8601),0)</f>
        <v>180</v>
      </c>
      <c r="J8602" s="0" t="n">
        <f aca="false">H8602+I8602</f>
        <v>187.4987696</v>
      </c>
      <c r="K8602" s="0" t="n">
        <f aca="false">MIN(IF(C8602=1,F8602-H8602,F8602),Assumptions!$C$13,MAX(0,($B$5-P8601)/$B$6))</f>
        <v>0</v>
      </c>
      <c r="L8602" s="0" t="n">
        <f aca="false">IF(C8602=1,0,MIN(F8602-K8602,Assumptions!$C$15,MAX(0,$B$10-O8601-M8602)))</f>
        <v>0</v>
      </c>
      <c r="M8602" s="0" t="n">
        <f aca="false">'Profiles 8760'!H8591</f>
        <v>5600</v>
      </c>
      <c r="N8602" s="0" t="n">
        <f aca="false">J8602+L8602</f>
        <v>187.4987696</v>
      </c>
      <c r="O8602" s="0" t="n">
        <f aca="false">O8601+N8602</f>
        <v>765779.5756816</v>
      </c>
      <c r="P8602" s="0" t="n">
        <f aca="false">MIN($B$5,P8601+K8602*$B$6-I8602)</f>
        <v>150.81</v>
      </c>
      <c r="Q8602" s="0" t="n">
        <f aca="false">MAX(0,F8602-H8602-K8602-L8602)</f>
        <v>0</v>
      </c>
    </row>
    <row r="8603" customFormat="false" ht="15" hidden="false" customHeight="false" outlineLevel="0" collapsed="false">
      <c r="A8603" s="0" t="n">
        <f aca="false">'Profiles 8760'!A8592</f>
        <v>8590</v>
      </c>
      <c r="B8603" s="0" t="n">
        <f aca="false">'Profiles 8760'!B8592</f>
        <v>12</v>
      </c>
      <c r="C8603" s="0" t="n">
        <f aca="false">'Profiles 8760'!E8592</f>
        <v>0</v>
      </c>
      <c r="D8603" s="0" t="n">
        <f aca="false">'Profiles 8760'!F8592</f>
        <v>0</v>
      </c>
      <c r="E8603" s="0" t="n">
        <f aca="false">'Profiles 8760'!G8592</f>
        <v>0.229453</v>
      </c>
      <c r="F8603" s="0" t="n">
        <f aca="false">D8603*Assumptions!$C$11*$B$7+E8603*Assumptions!$C$12*$B$8</f>
        <v>9.3846277</v>
      </c>
      <c r="G8603" s="0" t="n">
        <f aca="false">C8603*Assumptions!$C$15</f>
        <v>0</v>
      </c>
      <c r="H8603" s="0" t="n">
        <f aca="false">MIN(F8603,G8603)</f>
        <v>0</v>
      </c>
      <c r="I8603" s="0" t="n">
        <f aca="false">IF(C8603=1,MIN(G8603-H8603,Assumptions!$C$13,P8602),0)</f>
        <v>0</v>
      </c>
      <c r="J8603" s="0" t="n">
        <f aca="false">H8603+I8603</f>
        <v>0</v>
      </c>
      <c r="K8603" s="0" t="n">
        <f aca="false">MIN(IF(C8603=1,F8603-H8603,F8603),Assumptions!$C$13,MAX(0,($B$5-P8602)/$B$6))</f>
        <v>9.3846277</v>
      </c>
      <c r="L8603" s="0" t="n">
        <f aca="false">IF(C8603=1,0,MIN(F8603-K8603,Assumptions!$C$15,MAX(0,$B$10-O8602-M8603)))</f>
        <v>0</v>
      </c>
      <c r="M8603" s="0" t="n">
        <f aca="false">'Profiles 8760'!H8592</f>
        <v>5600</v>
      </c>
      <c r="N8603" s="0" t="n">
        <f aca="false">J8603+L8603</f>
        <v>0</v>
      </c>
      <c r="O8603" s="0" t="n">
        <f aca="false">O8602+N8603</f>
        <v>765779.5756816</v>
      </c>
      <c r="P8603" s="0" t="n">
        <f aca="false">MIN($B$5,P8602+K8603*$B$6-I8603)</f>
        <v>158.94459529036</v>
      </c>
      <c r="Q8603" s="0" t="n">
        <f aca="false">MAX(0,F8603-H8603-K8603-L8603)</f>
        <v>0</v>
      </c>
    </row>
    <row r="8604" customFormat="false" ht="15" hidden="false" customHeight="false" outlineLevel="0" collapsed="false">
      <c r="A8604" s="0" t="n">
        <f aca="false">'Profiles 8760'!A8593</f>
        <v>8591</v>
      </c>
      <c r="B8604" s="0" t="n">
        <f aca="false">'Profiles 8760'!B8593</f>
        <v>12</v>
      </c>
      <c r="C8604" s="0" t="n">
        <f aca="false">'Profiles 8760'!E8593</f>
        <v>0</v>
      </c>
      <c r="D8604" s="0" t="n">
        <f aca="false">'Profiles 8760'!F8593</f>
        <v>0</v>
      </c>
      <c r="E8604" s="0" t="n">
        <f aca="false">'Profiles 8760'!G8593</f>
        <v>0.342662</v>
      </c>
      <c r="F8604" s="0" t="n">
        <f aca="false">D8604*Assumptions!$C$11*$B$7+E8604*Assumptions!$C$12*$B$8</f>
        <v>14.0148758</v>
      </c>
      <c r="G8604" s="0" t="n">
        <f aca="false">C8604*Assumptions!$C$15</f>
        <v>0</v>
      </c>
      <c r="H8604" s="0" t="n">
        <f aca="false">MIN(F8604,G8604)</f>
        <v>0</v>
      </c>
      <c r="I8604" s="0" t="n">
        <f aca="false">IF(C8604=1,MIN(G8604-H8604,Assumptions!$C$13,P8603),0)</f>
        <v>0</v>
      </c>
      <c r="J8604" s="0" t="n">
        <f aca="false">H8604+I8604</f>
        <v>0</v>
      </c>
      <c r="K8604" s="0" t="n">
        <f aca="false">MIN(IF(C8604=1,F8604-H8604,F8604),Assumptions!$C$13,MAX(0,($B$5-P8603)/$B$6))</f>
        <v>14.0148758</v>
      </c>
      <c r="L8604" s="0" t="n">
        <f aca="false">IF(C8604=1,0,MIN(F8604-K8604,Assumptions!$C$15,MAX(0,$B$10-O8603-M8604)))</f>
        <v>0</v>
      </c>
      <c r="M8604" s="0" t="n">
        <f aca="false">'Profiles 8760'!H8593</f>
        <v>5600</v>
      </c>
      <c r="N8604" s="0" t="n">
        <f aca="false">J8604+L8604</f>
        <v>0</v>
      </c>
      <c r="O8604" s="0" t="n">
        <f aca="false">O8603+N8604</f>
        <v>765779.5756816</v>
      </c>
      <c r="P8604" s="0" t="n">
        <f aca="false">MIN($B$5,P8603+K8604*$B$6-I8604)</f>
        <v>171.0926896338</v>
      </c>
      <c r="Q8604" s="0" t="n">
        <f aca="false">MAX(0,F8604-H8604-K8604-L8604)</f>
        <v>0</v>
      </c>
    </row>
    <row r="8605" customFormat="false" ht="15" hidden="false" customHeight="false" outlineLevel="0" collapsed="false">
      <c r="A8605" s="0" t="n">
        <f aca="false">'Profiles 8760'!A8594</f>
        <v>8592</v>
      </c>
      <c r="B8605" s="0" t="n">
        <f aca="false">'Profiles 8760'!B8594</f>
        <v>12</v>
      </c>
      <c r="C8605" s="0" t="n">
        <f aca="false">'Profiles 8760'!E8594</f>
        <v>0</v>
      </c>
      <c r="D8605" s="0" t="n">
        <f aca="false">'Profiles 8760'!F8594</f>
        <v>0</v>
      </c>
      <c r="E8605" s="0" t="n">
        <f aca="false">'Profiles 8760'!G8594</f>
        <v>0.30177</v>
      </c>
      <c r="F8605" s="0" t="n">
        <f aca="false">D8605*Assumptions!$C$11*$B$7+E8605*Assumptions!$C$12*$B$8</f>
        <v>12.342393</v>
      </c>
      <c r="G8605" s="0" t="n">
        <f aca="false">C8605*Assumptions!$C$15</f>
        <v>0</v>
      </c>
      <c r="H8605" s="0" t="n">
        <f aca="false">MIN(F8605,G8605)</f>
        <v>0</v>
      </c>
      <c r="I8605" s="0" t="n">
        <f aca="false">IF(C8605=1,MIN(G8605-H8605,Assumptions!$C$13,P8604),0)</f>
        <v>0</v>
      </c>
      <c r="J8605" s="0" t="n">
        <f aca="false">H8605+I8605</f>
        <v>0</v>
      </c>
      <c r="K8605" s="0" t="n">
        <f aca="false">MIN(IF(C8605=1,F8605-H8605,F8605),Assumptions!$C$13,MAX(0,($B$5-P8604)/$B$6))</f>
        <v>12.342393</v>
      </c>
      <c r="L8605" s="0" t="n">
        <f aca="false">IF(C8605=1,0,MIN(F8605-K8605,Assumptions!$C$15,MAX(0,$B$10-O8604-M8605)))</f>
        <v>0</v>
      </c>
      <c r="M8605" s="0" t="n">
        <f aca="false">'Profiles 8760'!H8594</f>
        <v>5600</v>
      </c>
      <c r="N8605" s="0" t="n">
        <f aca="false">J8605+L8605</f>
        <v>0</v>
      </c>
      <c r="O8605" s="0" t="n">
        <f aca="false">O8604+N8605</f>
        <v>765779.5756816</v>
      </c>
      <c r="P8605" s="0" t="n">
        <f aca="false">MIN($B$5,P8604+K8605*$B$6-I8605)</f>
        <v>181.7910758862</v>
      </c>
      <c r="Q8605" s="0" t="n">
        <f aca="false">MAX(0,F8605-H8605-K8605-L8605)</f>
        <v>0</v>
      </c>
    </row>
    <row r="8606" customFormat="false" ht="15" hidden="false" customHeight="false" outlineLevel="0" collapsed="false">
      <c r="A8606" s="0" t="n">
        <f aca="false">'Profiles 8760'!A8595</f>
        <v>8593</v>
      </c>
      <c r="B8606" s="0" t="n">
        <f aca="false">'Profiles 8760'!B8595</f>
        <v>12</v>
      </c>
      <c r="C8606" s="0" t="n">
        <f aca="false">'Profiles 8760'!E8595</f>
        <v>0</v>
      </c>
      <c r="D8606" s="0" t="n">
        <f aca="false">'Profiles 8760'!F8595</f>
        <v>0</v>
      </c>
      <c r="E8606" s="0" t="n">
        <f aca="false">'Profiles 8760'!G8595</f>
        <v>0.24531</v>
      </c>
      <c r="F8606" s="0" t="n">
        <f aca="false">D8606*Assumptions!$C$11*$B$7+E8606*Assumptions!$C$12*$B$8</f>
        <v>10.033179</v>
      </c>
      <c r="G8606" s="0" t="n">
        <f aca="false">C8606*Assumptions!$C$15</f>
        <v>0</v>
      </c>
      <c r="H8606" s="0" t="n">
        <f aca="false">MIN(F8606,G8606)</f>
        <v>0</v>
      </c>
      <c r="I8606" s="0" t="n">
        <f aca="false">IF(C8606=1,MIN(G8606-H8606,Assumptions!$C$13,P8605),0)</f>
        <v>0</v>
      </c>
      <c r="J8606" s="0" t="n">
        <f aca="false">H8606+I8606</f>
        <v>0</v>
      </c>
      <c r="K8606" s="0" t="n">
        <f aca="false">MIN(IF(C8606=1,F8606-H8606,F8606),Assumptions!$C$13,MAX(0,($B$5-P8605)/$B$6))</f>
        <v>10.033179</v>
      </c>
      <c r="L8606" s="0" t="n">
        <f aca="false">IF(C8606=1,0,MIN(F8606-K8606,Assumptions!$C$15,MAX(0,$B$10-O8605-M8606)))</f>
        <v>0</v>
      </c>
      <c r="M8606" s="0" t="n">
        <f aca="false">'Profiles 8760'!H8595</f>
        <v>5600</v>
      </c>
      <c r="N8606" s="0" t="n">
        <f aca="false">J8606+L8606</f>
        <v>0</v>
      </c>
      <c r="O8606" s="0" t="n">
        <f aca="false">O8605+N8606</f>
        <v>765779.5756816</v>
      </c>
      <c r="P8606" s="0" t="n">
        <f aca="false">MIN($B$5,P8605+K8606*$B$6-I8606)</f>
        <v>190.4878354434</v>
      </c>
      <c r="Q8606" s="0" t="n">
        <f aca="false">MAX(0,F8606-H8606-K8606-L8606)</f>
        <v>0</v>
      </c>
    </row>
    <row r="8607" customFormat="false" ht="15" hidden="false" customHeight="false" outlineLevel="0" collapsed="false">
      <c r="A8607" s="0" t="n">
        <f aca="false">'Profiles 8760'!A8596</f>
        <v>8594</v>
      </c>
      <c r="B8607" s="0" t="n">
        <f aca="false">'Profiles 8760'!B8596</f>
        <v>12</v>
      </c>
      <c r="C8607" s="0" t="n">
        <f aca="false">'Profiles 8760'!E8596</f>
        <v>0</v>
      </c>
      <c r="D8607" s="0" t="n">
        <f aca="false">'Profiles 8760'!F8596</f>
        <v>0</v>
      </c>
      <c r="E8607" s="0" t="n">
        <f aca="false">'Profiles 8760'!G8596</f>
        <v>0.192999</v>
      </c>
      <c r="F8607" s="0" t="n">
        <f aca="false">D8607*Assumptions!$C$11*$B$7+E8607*Assumptions!$C$12*$B$8</f>
        <v>7.8936591</v>
      </c>
      <c r="G8607" s="0" t="n">
        <f aca="false">C8607*Assumptions!$C$15</f>
        <v>0</v>
      </c>
      <c r="H8607" s="0" t="n">
        <f aca="false">MIN(F8607,G8607)</f>
        <v>0</v>
      </c>
      <c r="I8607" s="0" t="n">
        <f aca="false">IF(C8607=1,MIN(G8607-H8607,Assumptions!$C$13,P8606),0)</f>
        <v>0</v>
      </c>
      <c r="J8607" s="0" t="n">
        <f aca="false">H8607+I8607</f>
        <v>0</v>
      </c>
      <c r="K8607" s="0" t="n">
        <f aca="false">MIN(IF(C8607=1,F8607-H8607,F8607),Assumptions!$C$13,MAX(0,($B$5-P8606)/$B$6))</f>
        <v>7.8936591</v>
      </c>
      <c r="L8607" s="0" t="n">
        <f aca="false">IF(C8607=1,0,MIN(F8607-K8607,Assumptions!$C$15,MAX(0,$B$10-O8606-M8607)))</f>
        <v>0</v>
      </c>
      <c r="M8607" s="0" t="n">
        <f aca="false">'Profiles 8760'!H8596</f>
        <v>5600</v>
      </c>
      <c r="N8607" s="0" t="n">
        <f aca="false">J8607+L8607</f>
        <v>0</v>
      </c>
      <c r="O8607" s="0" t="n">
        <f aca="false">O8606+N8607</f>
        <v>765779.5756816</v>
      </c>
      <c r="P8607" s="0" t="n">
        <f aca="false">MIN($B$5,P8606+K8607*$B$6-I8607)</f>
        <v>197.33005915128</v>
      </c>
      <c r="Q8607" s="0" t="n">
        <f aca="false">MAX(0,F8607-H8607-K8607-L8607)</f>
        <v>0</v>
      </c>
    </row>
    <row r="8608" customFormat="false" ht="15" hidden="false" customHeight="false" outlineLevel="0" collapsed="false">
      <c r="A8608" s="0" t="n">
        <f aca="false">'Profiles 8760'!A8597</f>
        <v>8595</v>
      </c>
      <c r="B8608" s="0" t="n">
        <f aca="false">'Profiles 8760'!B8597</f>
        <v>12</v>
      </c>
      <c r="C8608" s="0" t="n">
        <f aca="false">'Profiles 8760'!E8597</f>
        <v>0</v>
      </c>
      <c r="D8608" s="0" t="n">
        <f aca="false">'Profiles 8760'!F8597</f>
        <v>0</v>
      </c>
      <c r="E8608" s="0" t="n">
        <f aca="false">'Profiles 8760'!G8597</f>
        <v>0.118012</v>
      </c>
      <c r="F8608" s="0" t="n">
        <f aca="false">D8608*Assumptions!$C$11*$B$7+E8608*Assumptions!$C$12*$B$8</f>
        <v>4.8266908</v>
      </c>
      <c r="G8608" s="0" t="n">
        <f aca="false">C8608*Assumptions!$C$15</f>
        <v>0</v>
      </c>
      <c r="H8608" s="0" t="n">
        <f aca="false">MIN(F8608,G8608)</f>
        <v>0</v>
      </c>
      <c r="I8608" s="0" t="n">
        <f aca="false">IF(C8608=1,MIN(G8608-H8608,Assumptions!$C$13,P8607),0)</f>
        <v>0</v>
      </c>
      <c r="J8608" s="0" t="n">
        <f aca="false">H8608+I8608</f>
        <v>0</v>
      </c>
      <c r="K8608" s="0" t="n">
        <f aca="false">MIN(IF(C8608=1,F8608-H8608,F8608),Assumptions!$C$13,MAX(0,($B$5-P8607)/$B$6))</f>
        <v>4.8266908</v>
      </c>
      <c r="L8608" s="0" t="n">
        <f aca="false">IF(C8608=1,0,MIN(F8608-K8608,Assumptions!$C$15,MAX(0,$B$10-O8607-M8608)))</f>
        <v>0</v>
      </c>
      <c r="M8608" s="0" t="n">
        <f aca="false">'Profiles 8760'!H8597</f>
        <v>5600</v>
      </c>
      <c r="N8608" s="0" t="n">
        <f aca="false">J8608+L8608</f>
        <v>0</v>
      </c>
      <c r="O8608" s="0" t="n">
        <f aca="false">O8607+N8608</f>
        <v>765779.5756816</v>
      </c>
      <c r="P8608" s="0" t="n">
        <f aca="false">MIN($B$5,P8607+K8608*$B$6-I8608)</f>
        <v>201.51383473672</v>
      </c>
      <c r="Q8608" s="0" t="n">
        <f aca="false">MAX(0,F8608-H8608-K8608-L8608)</f>
        <v>0</v>
      </c>
    </row>
    <row r="8609" customFormat="false" ht="15" hidden="false" customHeight="false" outlineLevel="0" collapsed="false">
      <c r="A8609" s="0" t="n">
        <f aca="false">'Profiles 8760'!A8598</f>
        <v>8596</v>
      </c>
      <c r="B8609" s="0" t="n">
        <f aca="false">'Profiles 8760'!B8598</f>
        <v>12</v>
      </c>
      <c r="C8609" s="0" t="n">
        <f aca="false">'Profiles 8760'!E8598</f>
        <v>0</v>
      </c>
      <c r="D8609" s="0" t="n">
        <f aca="false">'Profiles 8760'!F8598</f>
        <v>0</v>
      </c>
      <c r="E8609" s="0" t="n">
        <f aca="false">'Profiles 8760'!G8598</f>
        <v>0.180566</v>
      </c>
      <c r="F8609" s="0" t="n">
        <f aca="false">D8609*Assumptions!$C$11*$B$7+E8609*Assumptions!$C$12*$B$8</f>
        <v>7.3851494</v>
      </c>
      <c r="G8609" s="0" t="n">
        <f aca="false">C8609*Assumptions!$C$15</f>
        <v>0</v>
      </c>
      <c r="H8609" s="0" t="n">
        <f aca="false">MIN(F8609,G8609)</f>
        <v>0</v>
      </c>
      <c r="I8609" s="0" t="n">
        <f aca="false">IF(C8609=1,MIN(G8609-H8609,Assumptions!$C$13,P8608),0)</f>
        <v>0</v>
      </c>
      <c r="J8609" s="0" t="n">
        <f aca="false">H8609+I8609</f>
        <v>0</v>
      </c>
      <c r="K8609" s="0" t="n">
        <f aca="false">MIN(IF(C8609=1,F8609-H8609,F8609),Assumptions!$C$13,MAX(0,($B$5-P8608)/$B$6))</f>
        <v>7.3851494</v>
      </c>
      <c r="L8609" s="0" t="n">
        <f aca="false">IF(C8609=1,0,MIN(F8609-K8609,Assumptions!$C$15,MAX(0,$B$10-O8608-M8609)))</f>
        <v>0</v>
      </c>
      <c r="M8609" s="0" t="n">
        <f aca="false">'Profiles 8760'!H8598</f>
        <v>5600</v>
      </c>
      <c r="N8609" s="0" t="n">
        <f aca="false">J8609+L8609</f>
        <v>0</v>
      </c>
      <c r="O8609" s="0" t="n">
        <f aca="false">O8608+N8609</f>
        <v>765779.5756816</v>
      </c>
      <c r="P8609" s="0" t="n">
        <f aca="false">MIN($B$5,P8608+K8609*$B$6-I8609)</f>
        <v>207.91528223664</v>
      </c>
      <c r="Q8609" s="0" t="n">
        <f aca="false">MAX(0,F8609-H8609-K8609-L8609)</f>
        <v>0</v>
      </c>
    </row>
    <row r="8610" customFormat="false" ht="15" hidden="false" customHeight="false" outlineLevel="0" collapsed="false">
      <c r="A8610" s="0" t="n">
        <f aca="false">'Profiles 8760'!A8599</f>
        <v>8597</v>
      </c>
      <c r="B8610" s="0" t="n">
        <f aca="false">'Profiles 8760'!B8599</f>
        <v>12</v>
      </c>
      <c r="C8610" s="0" t="n">
        <f aca="false">'Profiles 8760'!E8599</f>
        <v>0</v>
      </c>
      <c r="D8610" s="0" t="n">
        <f aca="false">'Profiles 8760'!F8599</f>
        <v>0</v>
      </c>
      <c r="E8610" s="0" t="n">
        <f aca="false">'Profiles 8760'!G8599</f>
        <v>0.200214</v>
      </c>
      <c r="F8610" s="0" t="n">
        <f aca="false">D8610*Assumptions!$C$11*$B$7+E8610*Assumptions!$C$12*$B$8</f>
        <v>8.1887526</v>
      </c>
      <c r="G8610" s="0" t="n">
        <f aca="false">C8610*Assumptions!$C$15</f>
        <v>0</v>
      </c>
      <c r="H8610" s="0" t="n">
        <f aca="false">MIN(F8610,G8610)</f>
        <v>0</v>
      </c>
      <c r="I8610" s="0" t="n">
        <f aca="false">IF(C8610=1,MIN(G8610-H8610,Assumptions!$C$13,P8609),0)</f>
        <v>0</v>
      </c>
      <c r="J8610" s="0" t="n">
        <f aca="false">H8610+I8610</f>
        <v>0</v>
      </c>
      <c r="K8610" s="0" t="n">
        <f aca="false">MIN(IF(C8610=1,F8610-H8610,F8610),Assumptions!$C$13,MAX(0,($B$5-P8609)/$B$6))</f>
        <v>8.1887526</v>
      </c>
      <c r="L8610" s="0" t="n">
        <f aca="false">IF(C8610=1,0,MIN(F8610-K8610,Assumptions!$C$15,MAX(0,$B$10-O8609-M8610)))</f>
        <v>0</v>
      </c>
      <c r="M8610" s="0" t="n">
        <f aca="false">'Profiles 8760'!H8599</f>
        <v>5600</v>
      </c>
      <c r="N8610" s="0" t="n">
        <f aca="false">J8610+L8610</f>
        <v>0</v>
      </c>
      <c r="O8610" s="0" t="n">
        <f aca="false">O8609+N8610</f>
        <v>765779.5756816</v>
      </c>
      <c r="P8610" s="0" t="n">
        <f aca="false">MIN($B$5,P8609+K8610*$B$6-I8610)</f>
        <v>215.01329299032</v>
      </c>
      <c r="Q8610" s="0" t="n">
        <f aca="false">MAX(0,F8610-H8610-K8610-L8610)</f>
        <v>0</v>
      </c>
    </row>
    <row r="8611" customFormat="false" ht="15" hidden="false" customHeight="false" outlineLevel="0" collapsed="false">
      <c r="A8611" s="0" t="n">
        <f aca="false">'Profiles 8760'!A8600</f>
        <v>8598</v>
      </c>
      <c r="B8611" s="0" t="n">
        <f aca="false">'Profiles 8760'!B8600</f>
        <v>12</v>
      </c>
      <c r="C8611" s="0" t="n">
        <f aca="false">'Profiles 8760'!E8600</f>
        <v>0</v>
      </c>
      <c r="D8611" s="0" t="n">
        <f aca="false">'Profiles 8760'!F8600</f>
        <v>0</v>
      </c>
      <c r="E8611" s="0" t="n">
        <f aca="false">'Profiles 8760'!G8600</f>
        <v>0.204799</v>
      </c>
      <c r="F8611" s="0" t="n">
        <f aca="false">D8611*Assumptions!$C$11*$B$7+E8611*Assumptions!$C$12*$B$8</f>
        <v>8.3762791</v>
      </c>
      <c r="G8611" s="0" t="n">
        <f aca="false">C8611*Assumptions!$C$15</f>
        <v>0</v>
      </c>
      <c r="H8611" s="0" t="n">
        <f aca="false">MIN(F8611,G8611)</f>
        <v>0</v>
      </c>
      <c r="I8611" s="0" t="n">
        <f aca="false">IF(C8611=1,MIN(G8611-H8611,Assumptions!$C$13,P8610),0)</f>
        <v>0</v>
      </c>
      <c r="J8611" s="0" t="n">
        <f aca="false">H8611+I8611</f>
        <v>0</v>
      </c>
      <c r="K8611" s="0" t="n">
        <f aca="false">MIN(IF(C8611=1,F8611-H8611,F8611),Assumptions!$C$13,MAX(0,($B$5-P8610)/$B$6))</f>
        <v>8.3762791</v>
      </c>
      <c r="L8611" s="0" t="n">
        <f aca="false">IF(C8611=1,0,MIN(F8611-K8611,Assumptions!$C$15,MAX(0,$B$10-O8610-M8611)))</f>
        <v>0</v>
      </c>
      <c r="M8611" s="0" t="n">
        <f aca="false">'Profiles 8760'!H8600</f>
        <v>5600</v>
      </c>
      <c r="N8611" s="0" t="n">
        <f aca="false">J8611+L8611</f>
        <v>0</v>
      </c>
      <c r="O8611" s="0" t="n">
        <f aca="false">O8610+N8611</f>
        <v>765779.5756816</v>
      </c>
      <c r="P8611" s="0" t="n">
        <f aca="false">MIN($B$5,P8610+K8611*$B$6-I8611)</f>
        <v>222.2738517142</v>
      </c>
      <c r="Q8611" s="0" t="n">
        <f aca="false">MAX(0,F8611-H8611-K8611-L8611)</f>
        <v>0</v>
      </c>
    </row>
    <row r="8612" customFormat="false" ht="15" hidden="false" customHeight="false" outlineLevel="0" collapsed="false">
      <c r="A8612" s="0" t="n">
        <f aca="false">'Profiles 8760'!A8601</f>
        <v>8599</v>
      </c>
      <c r="B8612" s="0" t="n">
        <f aca="false">'Profiles 8760'!B8601</f>
        <v>12</v>
      </c>
      <c r="C8612" s="0" t="n">
        <f aca="false">'Profiles 8760'!E8601</f>
        <v>0</v>
      </c>
      <c r="D8612" s="0" t="n">
        <f aca="false">'Profiles 8760'!F8601</f>
        <v>0</v>
      </c>
      <c r="E8612" s="0" t="n">
        <f aca="false">'Profiles 8760'!G8601</f>
        <v>0.156112</v>
      </c>
      <c r="F8612" s="0" t="n">
        <f aca="false">D8612*Assumptions!$C$11*$B$7+E8612*Assumptions!$C$12*$B$8</f>
        <v>6.3849808</v>
      </c>
      <c r="G8612" s="0" t="n">
        <f aca="false">C8612*Assumptions!$C$15</f>
        <v>0</v>
      </c>
      <c r="H8612" s="0" t="n">
        <f aca="false">MIN(F8612,G8612)</f>
        <v>0</v>
      </c>
      <c r="I8612" s="0" t="n">
        <f aca="false">IF(C8612=1,MIN(G8612-H8612,Assumptions!$C$13,P8611),0)</f>
        <v>0</v>
      </c>
      <c r="J8612" s="0" t="n">
        <f aca="false">H8612+I8612</f>
        <v>0</v>
      </c>
      <c r="K8612" s="0" t="n">
        <f aca="false">MIN(IF(C8612=1,F8612-H8612,F8612),Assumptions!$C$13,MAX(0,($B$5-P8611)/$B$6))</f>
        <v>6.3849808</v>
      </c>
      <c r="L8612" s="0" t="n">
        <f aca="false">IF(C8612=1,0,MIN(F8612-K8612,Assumptions!$C$15,MAX(0,$B$10-O8611-M8612)))</f>
        <v>0</v>
      </c>
      <c r="M8612" s="0" t="n">
        <f aca="false">'Profiles 8760'!H8601</f>
        <v>5600</v>
      </c>
      <c r="N8612" s="0" t="n">
        <f aca="false">J8612+L8612</f>
        <v>0</v>
      </c>
      <c r="O8612" s="0" t="n">
        <f aca="false">O8611+N8612</f>
        <v>765779.5756816</v>
      </c>
      <c r="P8612" s="0" t="n">
        <f aca="false">MIN($B$5,P8611+K8612*$B$6-I8612)</f>
        <v>227.80835307164</v>
      </c>
      <c r="Q8612" s="0" t="n">
        <f aca="false">MAX(0,F8612-H8612-K8612-L8612)</f>
        <v>0</v>
      </c>
    </row>
    <row r="8613" customFormat="false" ht="15" hidden="false" customHeight="false" outlineLevel="0" collapsed="false">
      <c r="A8613" s="0" t="n">
        <f aca="false">'Profiles 8760'!A8602</f>
        <v>8600</v>
      </c>
      <c r="B8613" s="0" t="n">
        <f aca="false">'Profiles 8760'!B8602</f>
        <v>12</v>
      </c>
      <c r="C8613" s="0" t="n">
        <f aca="false">'Profiles 8760'!E8602</f>
        <v>1</v>
      </c>
      <c r="D8613" s="0" t="n">
        <f aca="false">'Profiles 8760'!F8602</f>
        <v>0.049659</v>
      </c>
      <c r="E8613" s="0" t="n">
        <f aca="false">'Profiles 8760'!G8602</f>
        <v>0.175412</v>
      </c>
      <c r="F8613" s="0" t="n">
        <f aca="false">D8613*Assumptions!$C$11*$B$7+E8613*Assumptions!$C$12*$B$8</f>
        <v>21.51587</v>
      </c>
      <c r="G8613" s="0" t="n">
        <f aca="false">C8613*Assumptions!$C$15</f>
        <v>200</v>
      </c>
      <c r="H8613" s="0" t="n">
        <f aca="false">MIN(F8613,G8613)</f>
        <v>21.51587</v>
      </c>
      <c r="I8613" s="0" t="n">
        <f aca="false">IF(C8613=1,MIN(G8613-H8613,Assumptions!$C$13,P8612),0)</f>
        <v>178.48413</v>
      </c>
      <c r="J8613" s="0" t="n">
        <f aca="false">H8613+I8613</f>
        <v>200</v>
      </c>
      <c r="K8613" s="0" t="n">
        <f aca="false">MIN(IF(C8613=1,F8613-H8613,F8613),Assumptions!$C$13,MAX(0,($B$5-P8612)/$B$6))</f>
        <v>0</v>
      </c>
      <c r="L8613" s="0" t="n">
        <f aca="false">IF(C8613=1,0,MIN(F8613-K8613,Assumptions!$C$15,MAX(0,$B$10-O8612-M8613)))</f>
        <v>0</v>
      </c>
      <c r="M8613" s="0" t="n">
        <f aca="false">'Profiles 8760'!H8602</f>
        <v>5400</v>
      </c>
      <c r="N8613" s="0" t="n">
        <f aca="false">J8613+L8613</f>
        <v>200</v>
      </c>
      <c r="O8613" s="0" t="n">
        <f aca="false">O8612+N8613</f>
        <v>765979.5756816</v>
      </c>
      <c r="P8613" s="0" t="n">
        <f aca="false">MIN($B$5,P8612+K8613*$B$6-I8613)</f>
        <v>49.3242230716401</v>
      </c>
      <c r="Q8613" s="0" t="n">
        <f aca="false">MAX(0,F8613-H8613-K8613-L8613)</f>
        <v>0</v>
      </c>
    </row>
    <row r="8614" customFormat="false" ht="15" hidden="false" customHeight="false" outlineLevel="0" collapsed="false">
      <c r="A8614" s="0" t="n">
        <f aca="false">'Profiles 8760'!A8603</f>
        <v>8601</v>
      </c>
      <c r="B8614" s="0" t="n">
        <f aca="false">'Profiles 8760'!B8603</f>
        <v>12</v>
      </c>
      <c r="C8614" s="0" t="n">
        <f aca="false">'Profiles 8760'!E8603</f>
        <v>1</v>
      </c>
      <c r="D8614" s="0" t="n">
        <f aca="false">'Profiles 8760'!F8603</f>
        <v>0.348256</v>
      </c>
      <c r="E8614" s="0" t="n">
        <f aca="false">'Profiles 8760'!G8603</f>
        <v>0.207831</v>
      </c>
      <c r="F8614" s="0" t="n">
        <f aca="false">D8614*Assumptions!$C$11*$B$7+E8614*Assumptions!$C$12*$B$8</f>
        <v>109.0766207</v>
      </c>
      <c r="G8614" s="0" t="n">
        <f aca="false">C8614*Assumptions!$C$15</f>
        <v>200</v>
      </c>
      <c r="H8614" s="0" t="n">
        <f aca="false">MIN(F8614,G8614)</f>
        <v>109.0766207</v>
      </c>
      <c r="I8614" s="0" t="n">
        <f aca="false">IF(C8614=1,MIN(G8614-H8614,Assumptions!$C$13,P8613),0)</f>
        <v>49.3242230716401</v>
      </c>
      <c r="J8614" s="0" t="n">
        <f aca="false">H8614+I8614</f>
        <v>158.40084377164</v>
      </c>
      <c r="K8614" s="0" t="n">
        <f aca="false">MIN(IF(C8614=1,F8614-H8614,F8614),Assumptions!$C$13,MAX(0,($B$5-P8613)/$B$6))</f>
        <v>0</v>
      </c>
      <c r="L8614" s="0" t="n">
        <f aca="false">IF(C8614=1,0,MIN(F8614-K8614,Assumptions!$C$15,MAX(0,$B$10-O8613-M8614)))</f>
        <v>0</v>
      </c>
      <c r="M8614" s="0" t="n">
        <f aca="false">'Profiles 8760'!H8603</f>
        <v>5200</v>
      </c>
      <c r="N8614" s="0" t="n">
        <f aca="false">J8614+L8614</f>
        <v>158.40084377164</v>
      </c>
      <c r="O8614" s="0" t="n">
        <f aca="false">O8613+N8614</f>
        <v>766137.976525372</v>
      </c>
      <c r="P8614" s="0" t="n">
        <f aca="false">MIN($B$5,P8613+K8614*$B$6-I8614)</f>
        <v>0</v>
      </c>
      <c r="Q8614" s="0" t="n">
        <f aca="false">MAX(0,F8614-H8614-K8614-L8614)</f>
        <v>0</v>
      </c>
    </row>
    <row r="8615" customFormat="false" ht="15" hidden="false" customHeight="false" outlineLevel="0" collapsed="false">
      <c r="A8615" s="0" t="n">
        <f aca="false">'Profiles 8760'!A8604</f>
        <v>8602</v>
      </c>
      <c r="B8615" s="0" t="n">
        <f aca="false">'Profiles 8760'!B8604</f>
        <v>12</v>
      </c>
      <c r="C8615" s="0" t="n">
        <f aca="false">'Profiles 8760'!E8604</f>
        <v>0</v>
      </c>
      <c r="D8615" s="0" t="n">
        <f aca="false">'Profiles 8760'!F8604</f>
        <v>0.699609</v>
      </c>
      <c r="E8615" s="0" t="n">
        <f aca="false">'Profiles 8760'!G8604</f>
        <v>0.227135</v>
      </c>
      <c r="F8615" s="0" t="n">
        <f aca="false">D8615*Assumptions!$C$11*$B$7+E8615*Assumptions!$C$12*$B$8</f>
        <v>211.3369007</v>
      </c>
      <c r="G8615" s="0" t="n">
        <f aca="false">C8615*Assumptions!$C$15</f>
        <v>0</v>
      </c>
      <c r="H8615" s="0" t="n">
        <f aca="false">MIN(F8615,G8615)</f>
        <v>0</v>
      </c>
      <c r="I8615" s="0" t="n">
        <f aca="false">IF(C8615=1,MIN(G8615-H8615,Assumptions!$C$13,P8614),0)</f>
        <v>0</v>
      </c>
      <c r="J8615" s="0" t="n">
        <f aca="false">H8615+I8615</f>
        <v>0</v>
      </c>
      <c r="K8615" s="0" t="n">
        <f aca="false">MIN(IF(C8615=1,F8615-H8615,F8615),Assumptions!$C$13,MAX(0,($B$5-P8614)/$B$6))</f>
        <v>180</v>
      </c>
      <c r="L8615" s="0" t="n">
        <f aca="false">IF(C8615=1,0,MIN(F8615-K8615,Assumptions!$C$15,MAX(0,$B$10-O8614-M8615)))</f>
        <v>31.3369007</v>
      </c>
      <c r="M8615" s="0" t="n">
        <f aca="false">'Profiles 8760'!H8604</f>
        <v>5200</v>
      </c>
      <c r="N8615" s="0" t="n">
        <f aca="false">J8615+L8615</f>
        <v>31.3369007</v>
      </c>
      <c r="O8615" s="0" t="n">
        <f aca="false">O8614+N8615</f>
        <v>766169.313426072</v>
      </c>
      <c r="P8615" s="0" t="n">
        <f aca="false">MIN($B$5,P8614+K8615*$B$6-I8615)</f>
        <v>156.024</v>
      </c>
      <c r="Q8615" s="0" t="n">
        <f aca="false">MAX(0,F8615-H8615-K8615-L8615)</f>
        <v>0</v>
      </c>
    </row>
    <row r="8616" customFormat="false" ht="15" hidden="false" customHeight="false" outlineLevel="0" collapsed="false">
      <c r="A8616" s="0" t="n">
        <f aca="false">'Profiles 8760'!A8605</f>
        <v>8603</v>
      </c>
      <c r="B8616" s="0" t="n">
        <f aca="false">'Profiles 8760'!B8605</f>
        <v>12</v>
      </c>
      <c r="C8616" s="0" t="n">
        <f aca="false">'Profiles 8760'!E8605</f>
        <v>0</v>
      </c>
      <c r="D8616" s="0" t="n">
        <f aca="false">'Profiles 8760'!F8605</f>
        <v>1</v>
      </c>
      <c r="E8616" s="0" t="n">
        <f aca="false">'Profiles 8760'!G8605</f>
        <v>0.184622</v>
      </c>
      <c r="F8616" s="0" t="n">
        <f aca="false">D8616*Assumptions!$C$11*$B$7+E8616*Assumptions!$C$12*$B$8</f>
        <v>296.3510398</v>
      </c>
      <c r="G8616" s="0" t="n">
        <f aca="false">C8616*Assumptions!$C$15</f>
        <v>0</v>
      </c>
      <c r="H8616" s="0" t="n">
        <f aca="false">MIN(F8616,G8616)</f>
        <v>0</v>
      </c>
      <c r="I8616" s="0" t="n">
        <f aca="false">IF(C8616=1,MIN(G8616-H8616,Assumptions!$C$13,P8615),0)</f>
        <v>0</v>
      </c>
      <c r="J8616" s="0" t="n">
        <f aca="false">H8616+I8616</f>
        <v>0</v>
      </c>
      <c r="K8616" s="0" t="n">
        <f aca="false">MIN(IF(C8616=1,F8616-H8616,F8616),Assumptions!$C$13,MAX(0,($B$5-P8615)/$B$6))</f>
        <v>180</v>
      </c>
      <c r="L8616" s="0" t="n">
        <f aca="false">IF(C8616=1,0,MIN(F8616-K8616,Assumptions!$C$15,MAX(0,$B$10-O8615-M8616)))</f>
        <v>38.6865739284549</v>
      </c>
      <c r="M8616" s="0" t="n">
        <f aca="false">'Profiles 8760'!H8605</f>
        <v>5200</v>
      </c>
      <c r="N8616" s="0" t="n">
        <f aca="false">J8616+L8616</f>
        <v>38.6865739284549</v>
      </c>
      <c r="O8616" s="0" t="n">
        <f aca="false">O8615+N8616</f>
        <v>766208</v>
      </c>
      <c r="P8616" s="0" t="n">
        <f aca="false">MIN($B$5,P8615+K8616*$B$6-I8616)</f>
        <v>312.048</v>
      </c>
      <c r="Q8616" s="0" t="n">
        <f aca="false">MAX(0,F8616-H8616-K8616-L8616)</f>
        <v>77.6644658715451</v>
      </c>
    </row>
    <row r="8617" customFormat="false" ht="15" hidden="false" customHeight="false" outlineLevel="0" collapsed="false">
      <c r="A8617" s="0" t="n">
        <f aca="false">'Profiles 8760'!A8606</f>
        <v>8604</v>
      </c>
      <c r="B8617" s="0" t="n">
        <f aca="false">'Profiles 8760'!B8606</f>
        <v>12</v>
      </c>
      <c r="C8617" s="0" t="n">
        <f aca="false">'Profiles 8760'!E8606</f>
        <v>0</v>
      </c>
      <c r="D8617" s="0" t="n">
        <f aca="false">'Profiles 8760'!F8606</f>
        <v>1</v>
      </c>
      <c r="E8617" s="0" t="n">
        <f aca="false">'Profiles 8760'!G8606</f>
        <v>0.303083</v>
      </c>
      <c r="F8617" s="0" t="n">
        <f aca="false">D8617*Assumptions!$C$11*$B$7+E8617*Assumptions!$C$12*$B$8</f>
        <v>301.1960947</v>
      </c>
      <c r="G8617" s="0" t="n">
        <f aca="false">C8617*Assumptions!$C$15</f>
        <v>0</v>
      </c>
      <c r="H8617" s="0" t="n">
        <f aca="false">MIN(F8617,G8617)</f>
        <v>0</v>
      </c>
      <c r="I8617" s="0" t="n">
        <f aca="false">IF(C8617=1,MIN(G8617-H8617,Assumptions!$C$13,P8616),0)</f>
        <v>0</v>
      </c>
      <c r="J8617" s="0" t="n">
        <f aca="false">H8617+I8617</f>
        <v>0</v>
      </c>
      <c r="K8617" s="0" t="n">
        <f aca="false">MIN(IF(C8617=1,F8617-H8617,F8617),Assumptions!$C$13,MAX(0,($B$5-P8616)/$B$6))</f>
        <v>180</v>
      </c>
      <c r="L8617" s="0" t="n">
        <f aca="false">IF(C8617=1,0,MIN(F8617-K8617,Assumptions!$C$15,MAX(0,$B$10-O8616-M8617)))</f>
        <v>0</v>
      </c>
      <c r="M8617" s="0" t="n">
        <f aca="false">'Profiles 8760'!H8606</f>
        <v>5200</v>
      </c>
      <c r="N8617" s="0" t="n">
        <f aca="false">J8617+L8617</f>
        <v>0</v>
      </c>
      <c r="O8617" s="0" t="n">
        <f aca="false">O8616+N8617</f>
        <v>766208</v>
      </c>
      <c r="P8617" s="0" t="n">
        <f aca="false">MIN($B$5,P8616+K8617*$B$6-I8617)</f>
        <v>468.072</v>
      </c>
      <c r="Q8617" s="0" t="n">
        <f aca="false">MAX(0,F8617-H8617-K8617-L8617)</f>
        <v>121.1960947</v>
      </c>
    </row>
    <row r="8618" customFormat="false" ht="15" hidden="false" customHeight="false" outlineLevel="0" collapsed="false">
      <c r="A8618" s="0" t="n">
        <f aca="false">'Profiles 8760'!A8607</f>
        <v>8605</v>
      </c>
      <c r="B8618" s="0" t="n">
        <f aca="false">'Profiles 8760'!B8607</f>
        <v>12</v>
      </c>
      <c r="C8618" s="0" t="n">
        <f aca="false">'Profiles 8760'!E8607</f>
        <v>0</v>
      </c>
      <c r="D8618" s="0" t="n">
        <f aca="false">'Profiles 8760'!F8607</f>
        <v>1</v>
      </c>
      <c r="E8618" s="0" t="n">
        <f aca="false">'Profiles 8760'!G8607</f>
        <v>0.568612</v>
      </c>
      <c r="F8618" s="0" t="n">
        <f aca="false">D8618*Assumptions!$C$11*$B$7+E8618*Assumptions!$C$12*$B$8</f>
        <v>312.0562308</v>
      </c>
      <c r="G8618" s="0" t="n">
        <f aca="false">C8618*Assumptions!$C$15</f>
        <v>0</v>
      </c>
      <c r="H8618" s="0" t="n">
        <f aca="false">MIN(F8618,G8618)</f>
        <v>0</v>
      </c>
      <c r="I8618" s="0" t="n">
        <f aca="false">IF(C8618=1,MIN(G8618-H8618,Assumptions!$C$13,P8617),0)</f>
        <v>0</v>
      </c>
      <c r="J8618" s="0" t="n">
        <f aca="false">H8618+I8618</f>
        <v>0</v>
      </c>
      <c r="K8618" s="0" t="n">
        <f aca="false">MIN(IF(C8618=1,F8618-H8618,F8618),Assumptions!$C$13,MAX(0,($B$5-P8617)/$B$6))</f>
        <v>49.3054914628519</v>
      </c>
      <c r="L8618" s="0" t="n">
        <f aca="false">IF(C8618=1,0,MIN(F8618-K8618,Assumptions!$C$15,MAX(0,$B$10-O8617-M8618)))</f>
        <v>0</v>
      </c>
      <c r="M8618" s="0" t="n">
        <f aca="false">'Profiles 8760'!H8607</f>
        <v>5200</v>
      </c>
      <c r="N8618" s="0" t="n">
        <f aca="false">J8618+L8618</f>
        <v>0</v>
      </c>
      <c r="O8618" s="0" t="n">
        <f aca="false">O8617+N8618</f>
        <v>766208</v>
      </c>
      <c r="P8618" s="0" t="n">
        <f aca="false">MIN($B$5,P8617+K8618*$B$6-I8618)</f>
        <v>510.81</v>
      </c>
      <c r="Q8618" s="0" t="n">
        <f aca="false">MAX(0,F8618-H8618-K8618-L8618)</f>
        <v>262.750739337148</v>
      </c>
    </row>
    <row r="8619" customFormat="false" ht="15" hidden="false" customHeight="false" outlineLevel="0" collapsed="false">
      <c r="A8619" s="0" t="n">
        <f aca="false">'Profiles 8760'!A8608</f>
        <v>8606</v>
      </c>
      <c r="B8619" s="0" t="n">
        <f aca="false">'Profiles 8760'!B8608</f>
        <v>12</v>
      </c>
      <c r="C8619" s="0" t="n">
        <f aca="false">'Profiles 8760'!E8608</f>
        <v>0</v>
      </c>
      <c r="D8619" s="0" t="n">
        <f aca="false">'Profiles 8760'!F8608</f>
        <v>1</v>
      </c>
      <c r="E8619" s="0" t="n">
        <f aca="false">'Profiles 8760'!G8608</f>
        <v>0.694253</v>
      </c>
      <c r="F8619" s="0" t="n">
        <f aca="false">D8619*Assumptions!$C$11*$B$7+E8619*Assumptions!$C$12*$B$8</f>
        <v>317.1949477</v>
      </c>
      <c r="G8619" s="0" t="n">
        <f aca="false">C8619*Assumptions!$C$15</f>
        <v>0</v>
      </c>
      <c r="H8619" s="0" t="n">
        <f aca="false">MIN(F8619,G8619)</f>
        <v>0</v>
      </c>
      <c r="I8619" s="0" t="n">
        <f aca="false">IF(C8619=1,MIN(G8619-H8619,Assumptions!$C$13,P8618),0)</f>
        <v>0</v>
      </c>
      <c r="J8619" s="0" t="n">
        <f aca="false">H8619+I8619</f>
        <v>0</v>
      </c>
      <c r="K8619" s="0" t="n">
        <f aca="false">MIN(IF(C8619=1,F8619-H8619,F8619),Assumptions!$C$13,MAX(0,($B$5-P8618)/$B$6))</f>
        <v>0</v>
      </c>
      <c r="L8619" s="0" t="n">
        <f aca="false">IF(C8619=1,0,MIN(F8619-K8619,Assumptions!$C$15,MAX(0,$B$10-O8618-M8619)))</f>
        <v>0</v>
      </c>
      <c r="M8619" s="0" t="n">
        <f aca="false">'Profiles 8760'!H8608</f>
        <v>5200</v>
      </c>
      <c r="N8619" s="0" t="n">
        <f aca="false">J8619+L8619</f>
        <v>0</v>
      </c>
      <c r="O8619" s="0" t="n">
        <f aca="false">O8618+N8619</f>
        <v>766208</v>
      </c>
      <c r="P8619" s="0" t="n">
        <f aca="false">MIN($B$5,P8618+K8619*$B$6-I8619)</f>
        <v>510.81</v>
      </c>
      <c r="Q8619" s="0" t="n">
        <f aca="false">MAX(0,F8619-H8619-K8619-L8619)</f>
        <v>317.1949477</v>
      </c>
    </row>
    <row r="8620" customFormat="false" ht="15" hidden="false" customHeight="false" outlineLevel="0" collapsed="false">
      <c r="A8620" s="0" t="n">
        <f aca="false">'Profiles 8760'!A8609</f>
        <v>8607</v>
      </c>
      <c r="B8620" s="0" t="n">
        <f aca="false">'Profiles 8760'!B8609</f>
        <v>12</v>
      </c>
      <c r="C8620" s="0" t="n">
        <f aca="false">'Profiles 8760'!E8609</f>
        <v>0</v>
      </c>
      <c r="D8620" s="0" t="n">
        <f aca="false">'Profiles 8760'!F8609</f>
        <v>1</v>
      </c>
      <c r="E8620" s="0" t="n">
        <f aca="false">'Profiles 8760'!G8609</f>
        <v>0.786107</v>
      </c>
      <c r="F8620" s="0" t="n">
        <f aca="false">D8620*Assumptions!$C$11*$B$7+E8620*Assumptions!$C$12*$B$8</f>
        <v>320.9517763</v>
      </c>
      <c r="G8620" s="0" t="n">
        <f aca="false">C8620*Assumptions!$C$15</f>
        <v>0</v>
      </c>
      <c r="H8620" s="0" t="n">
        <f aca="false">MIN(F8620,G8620)</f>
        <v>0</v>
      </c>
      <c r="I8620" s="0" t="n">
        <f aca="false">IF(C8620=1,MIN(G8620-H8620,Assumptions!$C$13,P8619),0)</f>
        <v>0</v>
      </c>
      <c r="J8620" s="0" t="n">
        <f aca="false">H8620+I8620</f>
        <v>0</v>
      </c>
      <c r="K8620" s="0" t="n">
        <f aca="false">MIN(IF(C8620=1,F8620-H8620,F8620),Assumptions!$C$13,MAX(0,($B$5-P8619)/$B$6))</f>
        <v>0</v>
      </c>
      <c r="L8620" s="0" t="n">
        <f aca="false">IF(C8620=1,0,MIN(F8620-K8620,Assumptions!$C$15,MAX(0,$B$10-O8619-M8620)))</f>
        <v>0</v>
      </c>
      <c r="M8620" s="0" t="n">
        <f aca="false">'Profiles 8760'!H8609</f>
        <v>5200</v>
      </c>
      <c r="N8620" s="0" t="n">
        <f aca="false">J8620+L8620</f>
        <v>0</v>
      </c>
      <c r="O8620" s="0" t="n">
        <f aca="false">O8619+N8620</f>
        <v>766208</v>
      </c>
      <c r="P8620" s="0" t="n">
        <f aca="false">MIN($B$5,P8619+K8620*$B$6-I8620)</f>
        <v>510.81</v>
      </c>
      <c r="Q8620" s="0" t="n">
        <f aca="false">MAX(0,F8620-H8620-K8620-L8620)</f>
        <v>320.9517763</v>
      </c>
    </row>
    <row r="8621" customFormat="false" ht="15" hidden="false" customHeight="false" outlineLevel="0" collapsed="false">
      <c r="A8621" s="0" t="n">
        <f aca="false">'Profiles 8760'!A8610</f>
        <v>8608</v>
      </c>
      <c r="B8621" s="0" t="n">
        <f aca="false">'Profiles 8760'!B8610</f>
        <v>12</v>
      </c>
      <c r="C8621" s="0" t="n">
        <f aca="false">'Profiles 8760'!E8610</f>
        <v>0</v>
      </c>
      <c r="D8621" s="0" t="n">
        <f aca="false">'Profiles 8760'!F8610</f>
        <v>0.699609</v>
      </c>
      <c r="E8621" s="0" t="n">
        <f aca="false">'Profiles 8760'!G8610</f>
        <v>0.646766</v>
      </c>
      <c r="F8621" s="0" t="n">
        <f aca="false">D8621*Assumptions!$C$11*$B$7+E8621*Assumptions!$C$12*$B$8</f>
        <v>228.4998086</v>
      </c>
      <c r="G8621" s="0" t="n">
        <f aca="false">C8621*Assumptions!$C$15</f>
        <v>0</v>
      </c>
      <c r="H8621" s="0" t="n">
        <f aca="false">MIN(F8621,G8621)</f>
        <v>0</v>
      </c>
      <c r="I8621" s="0" t="n">
        <f aca="false">IF(C8621=1,MIN(G8621-H8621,Assumptions!$C$13,P8620),0)</f>
        <v>0</v>
      </c>
      <c r="J8621" s="0" t="n">
        <f aca="false">H8621+I8621</f>
        <v>0</v>
      </c>
      <c r="K8621" s="0" t="n">
        <f aca="false">MIN(IF(C8621=1,F8621-H8621,F8621),Assumptions!$C$13,MAX(0,($B$5-P8620)/$B$6))</f>
        <v>0</v>
      </c>
      <c r="L8621" s="0" t="n">
        <f aca="false">IF(C8621=1,0,MIN(F8621-K8621,Assumptions!$C$15,MAX(0,$B$10-O8620-M8621)))</f>
        <v>0</v>
      </c>
      <c r="M8621" s="0" t="n">
        <f aca="false">'Profiles 8760'!H8610</f>
        <v>5200</v>
      </c>
      <c r="N8621" s="0" t="n">
        <f aca="false">J8621+L8621</f>
        <v>0</v>
      </c>
      <c r="O8621" s="0" t="n">
        <f aca="false">O8620+N8621</f>
        <v>766208</v>
      </c>
      <c r="P8621" s="0" t="n">
        <f aca="false">MIN($B$5,P8620+K8621*$B$6-I8621)</f>
        <v>510.81</v>
      </c>
      <c r="Q8621" s="0" t="n">
        <f aca="false">MAX(0,F8621-H8621-K8621-L8621)</f>
        <v>228.4998086</v>
      </c>
    </row>
    <row r="8622" customFormat="false" ht="15" hidden="false" customHeight="false" outlineLevel="0" collapsed="false">
      <c r="A8622" s="0" t="n">
        <f aca="false">'Profiles 8760'!A8611</f>
        <v>8609</v>
      </c>
      <c r="B8622" s="0" t="n">
        <f aca="false">'Profiles 8760'!B8611</f>
        <v>12</v>
      </c>
      <c r="C8622" s="0" t="n">
        <f aca="false">'Profiles 8760'!E8611</f>
        <v>0</v>
      </c>
      <c r="D8622" s="0" t="n">
        <f aca="false">'Profiles 8760'!F8611</f>
        <v>0.348256</v>
      </c>
      <c r="E8622" s="0" t="n">
        <f aca="false">'Profiles 8760'!G8611</f>
        <v>0.799569</v>
      </c>
      <c r="F8622" s="0" t="n">
        <f aca="false">D8622*Assumptions!$C$11*$B$7+E8622*Assumptions!$C$12*$B$8</f>
        <v>133.2787049</v>
      </c>
      <c r="G8622" s="0" t="n">
        <f aca="false">C8622*Assumptions!$C$15</f>
        <v>0</v>
      </c>
      <c r="H8622" s="0" t="n">
        <f aca="false">MIN(F8622,G8622)</f>
        <v>0</v>
      </c>
      <c r="I8622" s="0" t="n">
        <f aca="false">IF(C8622=1,MIN(G8622-H8622,Assumptions!$C$13,P8621),0)</f>
        <v>0</v>
      </c>
      <c r="J8622" s="0" t="n">
        <f aca="false">H8622+I8622</f>
        <v>0</v>
      </c>
      <c r="K8622" s="0" t="n">
        <f aca="false">MIN(IF(C8622=1,F8622-H8622,F8622),Assumptions!$C$13,MAX(0,($B$5-P8621)/$B$6))</f>
        <v>0</v>
      </c>
      <c r="L8622" s="0" t="n">
        <f aca="false">IF(C8622=1,0,MIN(F8622-K8622,Assumptions!$C$15,MAX(0,$B$10-O8621-M8622)))</f>
        <v>0</v>
      </c>
      <c r="M8622" s="0" t="n">
        <f aca="false">'Profiles 8760'!H8611</f>
        <v>5200</v>
      </c>
      <c r="N8622" s="0" t="n">
        <f aca="false">J8622+L8622</f>
        <v>0</v>
      </c>
      <c r="O8622" s="0" t="n">
        <f aca="false">O8621+N8622</f>
        <v>766208</v>
      </c>
      <c r="P8622" s="0" t="n">
        <f aca="false">MIN($B$5,P8621+K8622*$B$6-I8622)</f>
        <v>510.81</v>
      </c>
      <c r="Q8622" s="0" t="n">
        <f aca="false">MAX(0,F8622-H8622-K8622-L8622)</f>
        <v>133.2787049</v>
      </c>
    </row>
    <row r="8623" customFormat="false" ht="15" hidden="false" customHeight="false" outlineLevel="0" collapsed="false">
      <c r="A8623" s="0" t="n">
        <f aca="false">'Profiles 8760'!A8612</f>
        <v>8610</v>
      </c>
      <c r="B8623" s="0" t="n">
        <f aca="false">'Profiles 8760'!B8612</f>
        <v>12</v>
      </c>
      <c r="C8623" s="0" t="n">
        <f aca="false">'Profiles 8760'!E8612</f>
        <v>0</v>
      </c>
      <c r="D8623" s="0" t="n">
        <f aca="false">'Profiles 8760'!F8612</f>
        <v>0.049659</v>
      </c>
      <c r="E8623" s="0" t="n">
        <f aca="false">'Profiles 8760'!G8612</f>
        <v>0.604295</v>
      </c>
      <c r="F8623" s="0" t="n">
        <f aca="false">D8623*Assumptions!$C$11*$B$7+E8623*Assumptions!$C$12*$B$8</f>
        <v>39.0571847</v>
      </c>
      <c r="G8623" s="0" t="n">
        <f aca="false">C8623*Assumptions!$C$15</f>
        <v>0</v>
      </c>
      <c r="H8623" s="0" t="n">
        <f aca="false">MIN(F8623,G8623)</f>
        <v>0</v>
      </c>
      <c r="I8623" s="0" t="n">
        <f aca="false">IF(C8623=1,MIN(G8623-H8623,Assumptions!$C$13,P8622),0)</f>
        <v>0</v>
      </c>
      <c r="J8623" s="0" t="n">
        <f aca="false">H8623+I8623</f>
        <v>0</v>
      </c>
      <c r="K8623" s="0" t="n">
        <f aca="false">MIN(IF(C8623=1,F8623-H8623,F8623),Assumptions!$C$13,MAX(0,($B$5-P8622)/$B$6))</f>
        <v>0</v>
      </c>
      <c r="L8623" s="0" t="n">
        <f aca="false">IF(C8623=1,0,MIN(F8623-K8623,Assumptions!$C$15,MAX(0,$B$10-O8622-M8623)))</f>
        <v>0</v>
      </c>
      <c r="M8623" s="0" t="n">
        <f aca="false">'Profiles 8760'!H8612</f>
        <v>5200</v>
      </c>
      <c r="N8623" s="0" t="n">
        <f aca="false">J8623+L8623</f>
        <v>0</v>
      </c>
      <c r="O8623" s="0" t="n">
        <f aca="false">O8622+N8623</f>
        <v>766208</v>
      </c>
      <c r="P8623" s="0" t="n">
        <f aca="false">MIN($B$5,P8622+K8623*$B$6-I8623)</f>
        <v>510.81</v>
      </c>
      <c r="Q8623" s="0" t="n">
        <f aca="false">MAX(0,F8623-H8623-K8623-L8623)</f>
        <v>39.0571847</v>
      </c>
    </row>
    <row r="8624" customFormat="false" ht="15" hidden="false" customHeight="false" outlineLevel="0" collapsed="false">
      <c r="A8624" s="0" t="n">
        <f aca="false">'Profiles 8760'!A8613</f>
        <v>8611</v>
      </c>
      <c r="B8624" s="0" t="n">
        <f aca="false">'Profiles 8760'!B8613</f>
        <v>12</v>
      </c>
      <c r="C8624" s="0" t="n">
        <f aca="false">'Profiles 8760'!E8613</f>
        <v>0</v>
      </c>
      <c r="D8624" s="0" t="n">
        <f aca="false">'Profiles 8760'!F8613</f>
        <v>0</v>
      </c>
      <c r="E8624" s="0" t="n">
        <f aca="false">'Profiles 8760'!G8613</f>
        <v>0.584678</v>
      </c>
      <c r="F8624" s="0" t="n">
        <f aca="false">D8624*Assumptions!$C$11*$B$7+E8624*Assumptions!$C$12*$B$8</f>
        <v>23.9133302</v>
      </c>
      <c r="G8624" s="0" t="n">
        <f aca="false">C8624*Assumptions!$C$15</f>
        <v>0</v>
      </c>
      <c r="H8624" s="0" t="n">
        <f aca="false">MIN(F8624,G8624)</f>
        <v>0</v>
      </c>
      <c r="I8624" s="0" t="n">
        <f aca="false">IF(C8624=1,MIN(G8624-H8624,Assumptions!$C$13,P8623),0)</f>
        <v>0</v>
      </c>
      <c r="J8624" s="0" t="n">
        <f aca="false">H8624+I8624</f>
        <v>0</v>
      </c>
      <c r="K8624" s="0" t="n">
        <f aca="false">MIN(IF(C8624=1,F8624-H8624,F8624),Assumptions!$C$13,MAX(0,($B$5-P8623)/$B$6))</f>
        <v>0</v>
      </c>
      <c r="L8624" s="0" t="n">
        <f aca="false">IF(C8624=1,0,MIN(F8624-K8624,Assumptions!$C$15,MAX(0,$B$10-O8623-M8624)))</f>
        <v>0</v>
      </c>
      <c r="M8624" s="0" t="n">
        <f aca="false">'Profiles 8760'!H8613</f>
        <v>5200</v>
      </c>
      <c r="N8624" s="0" t="n">
        <f aca="false">J8624+L8624</f>
        <v>0</v>
      </c>
      <c r="O8624" s="0" t="n">
        <f aca="false">O8623+N8624</f>
        <v>766208</v>
      </c>
      <c r="P8624" s="0" t="n">
        <f aca="false">MIN($B$5,P8623+K8624*$B$6-I8624)</f>
        <v>510.81</v>
      </c>
      <c r="Q8624" s="0" t="n">
        <f aca="false">MAX(0,F8624-H8624-K8624-L8624)</f>
        <v>23.9133302</v>
      </c>
    </row>
    <row r="8625" customFormat="false" ht="15" hidden="false" customHeight="false" outlineLevel="0" collapsed="false">
      <c r="A8625" s="0" t="n">
        <f aca="false">'Profiles 8760'!A8614</f>
        <v>8612</v>
      </c>
      <c r="B8625" s="0" t="n">
        <f aca="false">'Profiles 8760'!B8614</f>
        <v>12</v>
      </c>
      <c r="C8625" s="0" t="n">
        <f aca="false">'Profiles 8760'!E8614</f>
        <v>1</v>
      </c>
      <c r="D8625" s="0" t="n">
        <f aca="false">'Profiles 8760'!F8614</f>
        <v>0</v>
      </c>
      <c r="E8625" s="0" t="n">
        <f aca="false">'Profiles 8760'!G8614</f>
        <v>0.461719</v>
      </c>
      <c r="F8625" s="0" t="n">
        <f aca="false">D8625*Assumptions!$C$11*$B$7+E8625*Assumptions!$C$12*$B$8</f>
        <v>18.8843071</v>
      </c>
      <c r="G8625" s="0" t="n">
        <f aca="false">C8625*Assumptions!$C$15</f>
        <v>200</v>
      </c>
      <c r="H8625" s="0" t="n">
        <f aca="false">MIN(F8625,G8625)</f>
        <v>18.8843071</v>
      </c>
      <c r="I8625" s="0" t="n">
        <f aca="false">IF(C8625=1,MIN(G8625-H8625,Assumptions!$C$13,P8624),0)</f>
        <v>180</v>
      </c>
      <c r="J8625" s="0" t="n">
        <f aca="false">H8625+I8625</f>
        <v>198.8843071</v>
      </c>
      <c r="K8625" s="0" t="n">
        <f aca="false">MIN(IF(C8625=1,F8625-H8625,F8625),Assumptions!$C$13,MAX(0,($B$5-P8624)/$B$6))</f>
        <v>0</v>
      </c>
      <c r="L8625" s="0" t="n">
        <f aca="false">IF(C8625=1,0,MIN(F8625-K8625,Assumptions!$C$15,MAX(0,$B$10-O8624-M8625)))</f>
        <v>0</v>
      </c>
      <c r="M8625" s="0" t="n">
        <f aca="false">'Profiles 8760'!H8614</f>
        <v>5000</v>
      </c>
      <c r="N8625" s="0" t="n">
        <f aca="false">J8625+L8625</f>
        <v>198.8843071</v>
      </c>
      <c r="O8625" s="0" t="n">
        <f aca="false">O8624+N8625</f>
        <v>766406.8843071</v>
      </c>
      <c r="P8625" s="0" t="n">
        <f aca="false">MIN($B$5,P8624+K8625*$B$6-I8625)</f>
        <v>330.81</v>
      </c>
      <c r="Q8625" s="0" t="n">
        <f aca="false">MAX(0,F8625-H8625-K8625-L8625)</f>
        <v>0</v>
      </c>
    </row>
    <row r="8626" customFormat="false" ht="15" hidden="false" customHeight="false" outlineLevel="0" collapsed="false">
      <c r="A8626" s="0" t="n">
        <f aca="false">'Profiles 8760'!A8615</f>
        <v>8613</v>
      </c>
      <c r="B8626" s="0" t="n">
        <f aca="false">'Profiles 8760'!B8615</f>
        <v>12</v>
      </c>
      <c r="C8626" s="0" t="n">
        <f aca="false">'Profiles 8760'!E8615</f>
        <v>1</v>
      </c>
      <c r="D8626" s="0" t="n">
        <f aca="false">'Profiles 8760'!F8615</f>
        <v>0</v>
      </c>
      <c r="E8626" s="0" t="n">
        <f aca="false">'Profiles 8760'!G8615</f>
        <v>0.28552</v>
      </c>
      <c r="F8626" s="0" t="n">
        <f aca="false">D8626*Assumptions!$C$11*$B$7+E8626*Assumptions!$C$12*$B$8</f>
        <v>11.677768</v>
      </c>
      <c r="G8626" s="0" t="n">
        <f aca="false">C8626*Assumptions!$C$15</f>
        <v>200</v>
      </c>
      <c r="H8626" s="0" t="n">
        <f aca="false">MIN(F8626,G8626)</f>
        <v>11.677768</v>
      </c>
      <c r="I8626" s="0" t="n">
        <f aca="false">IF(C8626=1,MIN(G8626-H8626,Assumptions!$C$13,P8625),0)</f>
        <v>180</v>
      </c>
      <c r="J8626" s="0" t="n">
        <f aca="false">H8626+I8626</f>
        <v>191.677768</v>
      </c>
      <c r="K8626" s="0" t="n">
        <f aca="false">MIN(IF(C8626=1,F8626-H8626,F8626),Assumptions!$C$13,MAX(0,($B$5-P8625)/$B$6))</f>
        <v>0</v>
      </c>
      <c r="L8626" s="0" t="n">
        <f aca="false">IF(C8626=1,0,MIN(F8626-K8626,Assumptions!$C$15,MAX(0,$B$10-O8625-M8626)))</f>
        <v>0</v>
      </c>
      <c r="M8626" s="0" t="n">
        <f aca="false">'Profiles 8760'!H8615</f>
        <v>4800</v>
      </c>
      <c r="N8626" s="0" t="n">
        <f aca="false">J8626+L8626</f>
        <v>191.677768</v>
      </c>
      <c r="O8626" s="0" t="n">
        <f aca="false">O8625+N8626</f>
        <v>766598.5620751</v>
      </c>
      <c r="P8626" s="0" t="n">
        <f aca="false">MIN($B$5,P8625+K8626*$B$6-I8626)</f>
        <v>150.81</v>
      </c>
      <c r="Q8626" s="0" t="n">
        <f aca="false">MAX(0,F8626-H8626-K8626-L8626)</f>
        <v>0</v>
      </c>
    </row>
    <row r="8627" customFormat="false" ht="15" hidden="false" customHeight="false" outlineLevel="0" collapsed="false">
      <c r="A8627" s="0" t="n">
        <f aca="false">'Profiles 8760'!A8616</f>
        <v>8614</v>
      </c>
      <c r="B8627" s="0" t="n">
        <f aca="false">'Profiles 8760'!B8616</f>
        <v>12</v>
      </c>
      <c r="C8627" s="0" t="n">
        <f aca="false">'Profiles 8760'!E8616</f>
        <v>0</v>
      </c>
      <c r="D8627" s="0" t="n">
        <f aca="false">'Profiles 8760'!F8616</f>
        <v>0</v>
      </c>
      <c r="E8627" s="0" t="n">
        <f aca="false">'Profiles 8760'!G8616</f>
        <v>0.217434</v>
      </c>
      <c r="F8627" s="0" t="n">
        <f aca="false">D8627*Assumptions!$C$11*$B$7+E8627*Assumptions!$C$12*$B$8</f>
        <v>8.8930506</v>
      </c>
      <c r="G8627" s="0" t="n">
        <f aca="false">C8627*Assumptions!$C$15</f>
        <v>0</v>
      </c>
      <c r="H8627" s="0" t="n">
        <f aca="false">MIN(F8627,G8627)</f>
        <v>0</v>
      </c>
      <c r="I8627" s="0" t="n">
        <f aca="false">IF(C8627=1,MIN(G8627-H8627,Assumptions!$C$13,P8626),0)</f>
        <v>0</v>
      </c>
      <c r="J8627" s="0" t="n">
        <f aca="false">H8627+I8627</f>
        <v>0</v>
      </c>
      <c r="K8627" s="0" t="n">
        <f aca="false">MIN(IF(C8627=1,F8627-H8627,F8627),Assumptions!$C$13,MAX(0,($B$5-P8626)/$B$6))</f>
        <v>8.8930506</v>
      </c>
      <c r="L8627" s="0" t="n">
        <f aca="false">IF(C8627=1,0,MIN(F8627-K8627,Assumptions!$C$15,MAX(0,$B$10-O8626-M8627)))</f>
        <v>0</v>
      </c>
      <c r="M8627" s="0" t="n">
        <f aca="false">'Profiles 8760'!H8616</f>
        <v>4800</v>
      </c>
      <c r="N8627" s="0" t="n">
        <f aca="false">J8627+L8627</f>
        <v>0</v>
      </c>
      <c r="O8627" s="0" t="n">
        <f aca="false">O8626+N8627</f>
        <v>766598.5620751</v>
      </c>
      <c r="P8627" s="0" t="n">
        <f aca="false">MIN($B$5,P8626+K8627*$B$6-I8627)</f>
        <v>158.51849626008</v>
      </c>
      <c r="Q8627" s="0" t="n">
        <f aca="false">MAX(0,F8627-H8627-K8627-L8627)</f>
        <v>0</v>
      </c>
    </row>
    <row r="8628" customFormat="false" ht="15" hidden="false" customHeight="false" outlineLevel="0" collapsed="false">
      <c r="A8628" s="0" t="n">
        <f aca="false">'Profiles 8760'!A8617</f>
        <v>8615</v>
      </c>
      <c r="B8628" s="0" t="n">
        <f aca="false">'Profiles 8760'!B8617</f>
        <v>12</v>
      </c>
      <c r="C8628" s="0" t="n">
        <f aca="false">'Profiles 8760'!E8617</f>
        <v>0</v>
      </c>
      <c r="D8628" s="0" t="n">
        <f aca="false">'Profiles 8760'!F8617</f>
        <v>0</v>
      </c>
      <c r="E8628" s="0" t="n">
        <f aca="false">'Profiles 8760'!G8617</f>
        <v>0.141967</v>
      </c>
      <c r="F8628" s="0" t="n">
        <f aca="false">D8628*Assumptions!$C$11*$B$7+E8628*Assumptions!$C$12*$B$8</f>
        <v>5.8064503</v>
      </c>
      <c r="G8628" s="0" t="n">
        <f aca="false">C8628*Assumptions!$C$15</f>
        <v>0</v>
      </c>
      <c r="H8628" s="0" t="n">
        <f aca="false">MIN(F8628,G8628)</f>
        <v>0</v>
      </c>
      <c r="I8628" s="0" t="n">
        <f aca="false">IF(C8628=1,MIN(G8628-H8628,Assumptions!$C$13,P8627),0)</f>
        <v>0</v>
      </c>
      <c r="J8628" s="0" t="n">
        <f aca="false">H8628+I8628</f>
        <v>0</v>
      </c>
      <c r="K8628" s="0" t="n">
        <f aca="false">MIN(IF(C8628=1,F8628-H8628,F8628),Assumptions!$C$13,MAX(0,($B$5-P8627)/$B$6))</f>
        <v>5.8064503</v>
      </c>
      <c r="L8628" s="0" t="n">
        <f aca="false">IF(C8628=1,0,MIN(F8628-K8628,Assumptions!$C$15,MAX(0,$B$10-O8627-M8628)))</f>
        <v>0</v>
      </c>
      <c r="M8628" s="0" t="n">
        <f aca="false">'Profiles 8760'!H8617</f>
        <v>4800</v>
      </c>
      <c r="N8628" s="0" t="n">
        <f aca="false">J8628+L8628</f>
        <v>0</v>
      </c>
      <c r="O8628" s="0" t="n">
        <f aca="false">O8627+N8628</f>
        <v>766598.5620751</v>
      </c>
      <c r="P8628" s="0" t="n">
        <f aca="false">MIN($B$5,P8627+K8628*$B$6-I8628)</f>
        <v>163.55152738012</v>
      </c>
      <c r="Q8628" s="0" t="n">
        <f aca="false">MAX(0,F8628-H8628-K8628-L8628)</f>
        <v>0</v>
      </c>
    </row>
    <row r="8629" customFormat="false" ht="15" hidden="false" customHeight="false" outlineLevel="0" collapsed="false">
      <c r="A8629" s="0" t="n">
        <f aca="false">'Profiles 8760'!A8618</f>
        <v>8616</v>
      </c>
      <c r="B8629" s="0" t="n">
        <f aca="false">'Profiles 8760'!B8618</f>
        <v>12</v>
      </c>
      <c r="C8629" s="0" t="n">
        <f aca="false">'Profiles 8760'!E8618</f>
        <v>0</v>
      </c>
      <c r="D8629" s="0" t="n">
        <f aca="false">'Profiles 8760'!F8618</f>
        <v>0</v>
      </c>
      <c r="E8629" s="0" t="n">
        <f aca="false">'Profiles 8760'!G8618</f>
        <v>0.165207</v>
      </c>
      <c r="F8629" s="0" t="n">
        <f aca="false">D8629*Assumptions!$C$11*$B$7+E8629*Assumptions!$C$12*$B$8</f>
        <v>6.7569663</v>
      </c>
      <c r="G8629" s="0" t="n">
        <f aca="false">C8629*Assumptions!$C$15</f>
        <v>0</v>
      </c>
      <c r="H8629" s="0" t="n">
        <f aca="false">MIN(F8629,G8629)</f>
        <v>0</v>
      </c>
      <c r="I8629" s="0" t="n">
        <f aca="false">IF(C8629=1,MIN(G8629-H8629,Assumptions!$C$13,P8628),0)</f>
        <v>0</v>
      </c>
      <c r="J8629" s="0" t="n">
        <f aca="false">H8629+I8629</f>
        <v>0</v>
      </c>
      <c r="K8629" s="0" t="n">
        <f aca="false">MIN(IF(C8629=1,F8629-H8629,F8629),Assumptions!$C$13,MAX(0,($B$5-P8628)/$B$6))</f>
        <v>6.7569663</v>
      </c>
      <c r="L8629" s="0" t="n">
        <f aca="false">IF(C8629=1,0,MIN(F8629-K8629,Assumptions!$C$15,MAX(0,$B$10-O8628-M8629)))</f>
        <v>0</v>
      </c>
      <c r="M8629" s="0" t="n">
        <f aca="false">'Profiles 8760'!H8618</f>
        <v>4800</v>
      </c>
      <c r="N8629" s="0" t="n">
        <f aca="false">J8629+L8629</f>
        <v>0</v>
      </c>
      <c r="O8629" s="0" t="n">
        <f aca="false">O8628+N8629</f>
        <v>766598.5620751</v>
      </c>
      <c r="P8629" s="0" t="n">
        <f aca="false">MIN($B$5,P8628+K8629*$B$6-I8629)</f>
        <v>169.40846576896</v>
      </c>
      <c r="Q8629" s="0" t="n">
        <f aca="false">MAX(0,F8629-H8629-K8629-L8629)</f>
        <v>0</v>
      </c>
    </row>
    <row r="8630" customFormat="false" ht="15" hidden="false" customHeight="false" outlineLevel="0" collapsed="false">
      <c r="A8630" s="0" t="n">
        <f aca="false">'Profiles 8760'!A8619</f>
        <v>8617</v>
      </c>
      <c r="B8630" s="0" t="n">
        <f aca="false">'Profiles 8760'!B8619</f>
        <v>12</v>
      </c>
      <c r="C8630" s="0" t="n">
        <f aca="false">'Profiles 8760'!E8619</f>
        <v>0</v>
      </c>
      <c r="D8630" s="0" t="n">
        <f aca="false">'Profiles 8760'!F8619</f>
        <v>0</v>
      </c>
      <c r="E8630" s="0" t="n">
        <f aca="false">'Profiles 8760'!G8619</f>
        <v>0.118875</v>
      </c>
      <c r="F8630" s="0" t="n">
        <f aca="false">D8630*Assumptions!$C$11*$B$7+E8630*Assumptions!$C$12*$B$8</f>
        <v>4.8619875</v>
      </c>
      <c r="G8630" s="0" t="n">
        <f aca="false">C8630*Assumptions!$C$15</f>
        <v>0</v>
      </c>
      <c r="H8630" s="0" t="n">
        <f aca="false">MIN(F8630,G8630)</f>
        <v>0</v>
      </c>
      <c r="I8630" s="0" t="n">
        <f aca="false">IF(C8630=1,MIN(G8630-H8630,Assumptions!$C$13,P8629),0)</f>
        <v>0</v>
      </c>
      <c r="J8630" s="0" t="n">
        <f aca="false">H8630+I8630</f>
        <v>0</v>
      </c>
      <c r="K8630" s="0" t="n">
        <f aca="false">MIN(IF(C8630=1,F8630-H8630,F8630),Assumptions!$C$13,MAX(0,($B$5-P8629)/$B$6))</f>
        <v>4.8619875</v>
      </c>
      <c r="L8630" s="0" t="n">
        <f aca="false">IF(C8630=1,0,MIN(F8630-K8630,Assumptions!$C$15,MAX(0,$B$10-O8629-M8630)))</f>
        <v>0</v>
      </c>
      <c r="M8630" s="0" t="n">
        <f aca="false">'Profiles 8760'!H8619</f>
        <v>4800</v>
      </c>
      <c r="N8630" s="0" t="n">
        <f aca="false">J8630+L8630</f>
        <v>0</v>
      </c>
      <c r="O8630" s="0" t="n">
        <f aca="false">O8629+N8630</f>
        <v>766598.5620751</v>
      </c>
      <c r="P8630" s="0" t="n">
        <f aca="false">MIN($B$5,P8629+K8630*$B$6-I8630)</f>
        <v>173.62283653396</v>
      </c>
      <c r="Q8630" s="0" t="n">
        <f aca="false">MAX(0,F8630-H8630-K8630-L8630)</f>
        <v>0</v>
      </c>
    </row>
    <row r="8631" customFormat="false" ht="15" hidden="false" customHeight="false" outlineLevel="0" collapsed="false">
      <c r="A8631" s="0" t="n">
        <f aca="false">'Profiles 8760'!A8620</f>
        <v>8618</v>
      </c>
      <c r="B8631" s="0" t="n">
        <f aca="false">'Profiles 8760'!B8620</f>
        <v>12</v>
      </c>
      <c r="C8631" s="0" t="n">
        <f aca="false">'Profiles 8760'!E8620</f>
        <v>0</v>
      </c>
      <c r="D8631" s="0" t="n">
        <f aca="false">'Profiles 8760'!F8620</f>
        <v>0</v>
      </c>
      <c r="E8631" s="0" t="n">
        <f aca="false">'Profiles 8760'!G8620</f>
        <v>0.128546</v>
      </c>
      <c r="F8631" s="0" t="n">
        <f aca="false">D8631*Assumptions!$C$11*$B$7+E8631*Assumptions!$C$12*$B$8</f>
        <v>5.2575314</v>
      </c>
      <c r="G8631" s="0" t="n">
        <f aca="false">C8631*Assumptions!$C$15</f>
        <v>0</v>
      </c>
      <c r="H8631" s="0" t="n">
        <f aca="false">MIN(F8631,G8631)</f>
        <v>0</v>
      </c>
      <c r="I8631" s="0" t="n">
        <f aca="false">IF(C8631=1,MIN(G8631-H8631,Assumptions!$C$13,P8630),0)</f>
        <v>0</v>
      </c>
      <c r="J8631" s="0" t="n">
        <f aca="false">H8631+I8631</f>
        <v>0</v>
      </c>
      <c r="K8631" s="0" t="n">
        <f aca="false">MIN(IF(C8631=1,F8631-H8631,F8631),Assumptions!$C$13,MAX(0,($B$5-P8630)/$B$6))</f>
        <v>5.2575314</v>
      </c>
      <c r="L8631" s="0" t="n">
        <f aca="false">IF(C8631=1,0,MIN(F8631-K8631,Assumptions!$C$15,MAX(0,$B$10-O8630-M8631)))</f>
        <v>0</v>
      </c>
      <c r="M8631" s="0" t="n">
        <f aca="false">'Profiles 8760'!H8620</f>
        <v>4800</v>
      </c>
      <c r="N8631" s="0" t="n">
        <f aca="false">J8631+L8631</f>
        <v>0</v>
      </c>
      <c r="O8631" s="0" t="n">
        <f aca="false">O8630+N8631</f>
        <v>766598.5620751</v>
      </c>
      <c r="P8631" s="0" t="n">
        <f aca="false">MIN($B$5,P8630+K8631*$B$6-I8631)</f>
        <v>178.18006475148</v>
      </c>
      <c r="Q8631" s="0" t="n">
        <f aca="false">MAX(0,F8631-H8631-K8631-L8631)</f>
        <v>0</v>
      </c>
    </row>
    <row r="8632" customFormat="false" ht="15" hidden="false" customHeight="false" outlineLevel="0" collapsed="false">
      <c r="A8632" s="0" t="n">
        <f aca="false">'Profiles 8760'!A8621</f>
        <v>8619</v>
      </c>
      <c r="B8632" s="0" t="n">
        <f aca="false">'Profiles 8760'!B8621</f>
        <v>12</v>
      </c>
      <c r="C8632" s="0" t="n">
        <f aca="false">'Profiles 8760'!E8621</f>
        <v>0</v>
      </c>
      <c r="D8632" s="0" t="n">
        <f aca="false">'Profiles 8760'!F8621</f>
        <v>0</v>
      </c>
      <c r="E8632" s="0" t="n">
        <f aca="false">'Profiles 8760'!G8621</f>
        <v>0.139893</v>
      </c>
      <c r="F8632" s="0" t="n">
        <f aca="false">D8632*Assumptions!$C$11*$B$7+E8632*Assumptions!$C$12*$B$8</f>
        <v>5.7216237</v>
      </c>
      <c r="G8632" s="0" t="n">
        <f aca="false">C8632*Assumptions!$C$15</f>
        <v>0</v>
      </c>
      <c r="H8632" s="0" t="n">
        <f aca="false">MIN(F8632,G8632)</f>
        <v>0</v>
      </c>
      <c r="I8632" s="0" t="n">
        <f aca="false">IF(C8632=1,MIN(G8632-H8632,Assumptions!$C$13,P8631),0)</f>
        <v>0</v>
      </c>
      <c r="J8632" s="0" t="n">
        <f aca="false">H8632+I8632</f>
        <v>0</v>
      </c>
      <c r="K8632" s="0" t="n">
        <f aca="false">MIN(IF(C8632=1,F8632-H8632,F8632),Assumptions!$C$13,MAX(0,($B$5-P8631)/$B$6))</f>
        <v>5.7216237</v>
      </c>
      <c r="L8632" s="0" t="n">
        <f aca="false">IF(C8632=1,0,MIN(F8632-K8632,Assumptions!$C$15,MAX(0,$B$10-O8631-M8632)))</f>
        <v>0</v>
      </c>
      <c r="M8632" s="0" t="n">
        <f aca="false">'Profiles 8760'!H8621</f>
        <v>4800</v>
      </c>
      <c r="N8632" s="0" t="n">
        <f aca="false">J8632+L8632</f>
        <v>0</v>
      </c>
      <c r="O8632" s="0" t="n">
        <f aca="false">O8631+N8632</f>
        <v>766598.5620751</v>
      </c>
      <c r="P8632" s="0" t="n">
        <f aca="false">MIN($B$5,P8631+K8632*$B$6-I8632)</f>
        <v>183.13956817464</v>
      </c>
      <c r="Q8632" s="0" t="n">
        <f aca="false">MAX(0,F8632-H8632-K8632-L8632)</f>
        <v>0</v>
      </c>
    </row>
    <row r="8633" customFormat="false" ht="15" hidden="false" customHeight="false" outlineLevel="0" collapsed="false">
      <c r="A8633" s="0" t="n">
        <f aca="false">'Profiles 8760'!A8622</f>
        <v>8620</v>
      </c>
      <c r="B8633" s="0" t="n">
        <f aca="false">'Profiles 8760'!B8622</f>
        <v>12</v>
      </c>
      <c r="C8633" s="0" t="n">
        <f aca="false">'Profiles 8760'!E8622</f>
        <v>0</v>
      </c>
      <c r="D8633" s="0" t="n">
        <f aca="false">'Profiles 8760'!F8622</f>
        <v>0</v>
      </c>
      <c r="E8633" s="0" t="n">
        <f aca="false">'Profiles 8760'!G8622</f>
        <v>0.123366</v>
      </c>
      <c r="F8633" s="0" t="n">
        <f aca="false">D8633*Assumptions!$C$11*$B$7+E8633*Assumptions!$C$12*$B$8</f>
        <v>5.0456694</v>
      </c>
      <c r="G8633" s="0" t="n">
        <f aca="false">C8633*Assumptions!$C$15</f>
        <v>0</v>
      </c>
      <c r="H8633" s="0" t="n">
        <f aca="false">MIN(F8633,G8633)</f>
        <v>0</v>
      </c>
      <c r="I8633" s="0" t="n">
        <f aca="false">IF(C8633=1,MIN(G8633-H8633,Assumptions!$C$13,P8632),0)</f>
        <v>0</v>
      </c>
      <c r="J8633" s="0" t="n">
        <f aca="false">H8633+I8633</f>
        <v>0</v>
      </c>
      <c r="K8633" s="0" t="n">
        <f aca="false">MIN(IF(C8633=1,F8633-H8633,F8633),Assumptions!$C$13,MAX(0,($B$5-P8632)/$B$6))</f>
        <v>5.0456694</v>
      </c>
      <c r="L8633" s="0" t="n">
        <f aca="false">IF(C8633=1,0,MIN(F8633-K8633,Assumptions!$C$15,MAX(0,$B$10-O8632-M8633)))</f>
        <v>0</v>
      </c>
      <c r="M8633" s="0" t="n">
        <f aca="false">'Profiles 8760'!H8622</f>
        <v>4800</v>
      </c>
      <c r="N8633" s="0" t="n">
        <f aca="false">J8633+L8633</f>
        <v>0</v>
      </c>
      <c r="O8633" s="0" t="n">
        <f aca="false">O8632+N8633</f>
        <v>766598.5620751</v>
      </c>
      <c r="P8633" s="0" t="n">
        <f aca="false">MIN($B$5,P8632+K8633*$B$6-I8633)</f>
        <v>187.51315441056</v>
      </c>
      <c r="Q8633" s="0" t="n">
        <f aca="false">MAX(0,F8633-H8633-K8633-L8633)</f>
        <v>0</v>
      </c>
    </row>
    <row r="8634" customFormat="false" ht="15" hidden="false" customHeight="false" outlineLevel="0" collapsed="false">
      <c r="A8634" s="0" t="n">
        <f aca="false">'Profiles 8760'!A8623</f>
        <v>8621</v>
      </c>
      <c r="B8634" s="0" t="n">
        <f aca="false">'Profiles 8760'!B8623</f>
        <v>12</v>
      </c>
      <c r="C8634" s="0" t="n">
        <f aca="false">'Profiles 8760'!E8623</f>
        <v>0</v>
      </c>
      <c r="D8634" s="0" t="n">
        <f aca="false">'Profiles 8760'!F8623</f>
        <v>0</v>
      </c>
      <c r="E8634" s="0" t="n">
        <f aca="false">'Profiles 8760'!G8623</f>
        <v>0.182068</v>
      </c>
      <c r="F8634" s="0" t="n">
        <f aca="false">D8634*Assumptions!$C$11*$B$7+E8634*Assumptions!$C$12*$B$8</f>
        <v>7.4465812</v>
      </c>
      <c r="G8634" s="0" t="n">
        <f aca="false">C8634*Assumptions!$C$15</f>
        <v>0</v>
      </c>
      <c r="H8634" s="0" t="n">
        <f aca="false">MIN(F8634,G8634)</f>
        <v>0</v>
      </c>
      <c r="I8634" s="0" t="n">
        <f aca="false">IF(C8634=1,MIN(G8634-H8634,Assumptions!$C$13,P8633),0)</f>
        <v>0</v>
      </c>
      <c r="J8634" s="0" t="n">
        <f aca="false">H8634+I8634</f>
        <v>0</v>
      </c>
      <c r="K8634" s="0" t="n">
        <f aca="false">MIN(IF(C8634=1,F8634-H8634,F8634),Assumptions!$C$13,MAX(0,($B$5-P8633)/$B$6))</f>
        <v>7.4465812</v>
      </c>
      <c r="L8634" s="0" t="n">
        <f aca="false">IF(C8634=1,0,MIN(F8634-K8634,Assumptions!$C$15,MAX(0,$B$10-O8633-M8634)))</f>
        <v>0</v>
      </c>
      <c r="M8634" s="0" t="n">
        <f aca="false">'Profiles 8760'!H8623</f>
        <v>4800</v>
      </c>
      <c r="N8634" s="0" t="n">
        <f aca="false">J8634+L8634</f>
        <v>0</v>
      </c>
      <c r="O8634" s="0" t="n">
        <f aca="false">O8633+N8634</f>
        <v>766598.5620751</v>
      </c>
      <c r="P8634" s="0" t="n">
        <f aca="false">MIN($B$5,P8633+K8634*$B$6-I8634)</f>
        <v>193.96785099472</v>
      </c>
      <c r="Q8634" s="0" t="n">
        <f aca="false">MAX(0,F8634-H8634-K8634-L8634)</f>
        <v>0</v>
      </c>
    </row>
    <row r="8635" customFormat="false" ht="15" hidden="false" customHeight="false" outlineLevel="0" collapsed="false">
      <c r="A8635" s="0" t="n">
        <f aca="false">'Profiles 8760'!A8624</f>
        <v>8622</v>
      </c>
      <c r="B8635" s="0" t="n">
        <f aca="false">'Profiles 8760'!B8624</f>
        <v>12</v>
      </c>
      <c r="C8635" s="0" t="n">
        <f aca="false">'Profiles 8760'!E8624</f>
        <v>0</v>
      </c>
      <c r="D8635" s="0" t="n">
        <f aca="false">'Profiles 8760'!F8624</f>
        <v>0</v>
      </c>
      <c r="E8635" s="0" t="n">
        <f aca="false">'Profiles 8760'!G8624</f>
        <v>0.180233</v>
      </c>
      <c r="F8635" s="0" t="n">
        <f aca="false">D8635*Assumptions!$C$11*$B$7+E8635*Assumptions!$C$12*$B$8</f>
        <v>7.3715297</v>
      </c>
      <c r="G8635" s="0" t="n">
        <f aca="false">C8635*Assumptions!$C$15</f>
        <v>0</v>
      </c>
      <c r="H8635" s="0" t="n">
        <f aca="false">MIN(F8635,G8635)</f>
        <v>0</v>
      </c>
      <c r="I8635" s="0" t="n">
        <f aca="false">IF(C8635=1,MIN(G8635-H8635,Assumptions!$C$13,P8634),0)</f>
        <v>0</v>
      </c>
      <c r="J8635" s="0" t="n">
        <f aca="false">H8635+I8635</f>
        <v>0</v>
      </c>
      <c r="K8635" s="0" t="n">
        <f aca="false">MIN(IF(C8635=1,F8635-H8635,F8635),Assumptions!$C$13,MAX(0,($B$5-P8634)/$B$6))</f>
        <v>7.3715297</v>
      </c>
      <c r="L8635" s="0" t="n">
        <f aca="false">IF(C8635=1,0,MIN(F8635-K8635,Assumptions!$C$15,MAX(0,$B$10-O8634-M8635)))</f>
        <v>0</v>
      </c>
      <c r="M8635" s="0" t="n">
        <f aca="false">'Profiles 8760'!H8624</f>
        <v>4800</v>
      </c>
      <c r="N8635" s="0" t="n">
        <f aca="false">J8635+L8635</f>
        <v>0</v>
      </c>
      <c r="O8635" s="0" t="n">
        <f aca="false">O8634+N8635</f>
        <v>766598.5620751</v>
      </c>
      <c r="P8635" s="0" t="n">
        <f aca="false">MIN($B$5,P8634+K8635*$B$6-I8635)</f>
        <v>200.35749293868</v>
      </c>
      <c r="Q8635" s="0" t="n">
        <f aca="false">MAX(0,F8635-H8635-K8635-L8635)</f>
        <v>0</v>
      </c>
    </row>
    <row r="8636" customFormat="false" ht="15" hidden="false" customHeight="false" outlineLevel="0" collapsed="false">
      <c r="A8636" s="0" t="n">
        <f aca="false">'Profiles 8760'!A8625</f>
        <v>8623</v>
      </c>
      <c r="B8636" s="0" t="n">
        <f aca="false">'Profiles 8760'!B8625</f>
        <v>12</v>
      </c>
      <c r="C8636" s="0" t="n">
        <f aca="false">'Profiles 8760'!E8625</f>
        <v>0</v>
      </c>
      <c r="D8636" s="0" t="n">
        <f aca="false">'Profiles 8760'!F8625</f>
        <v>0</v>
      </c>
      <c r="E8636" s="0" t="n">
        <f aca="false">'Profiles 8760'!G8625</f>
        <v>0.12593</v>
      </c>
      <c r="F8636" s="0" t="n">
        <f aca="false">D8636*Assumptions!$C$11*$B$7+E8636*Assumptions!$C$12*$B$8</f>
        <v>5.150537</v>
      </c>
      <c r="G8636" s="0" t="n">
        <f aca="false">C8636*Assumptions!$C$15</f>
        <v>0</v>
      </c>
      <c r="H8636" s="0" t="n">
        <f aca="false">MIN(F8636,G8636)</f>
        <v>0</v>
      </c>
      <c r="I8636" s="0" t="n">
        <f aca="false">IF(C8636=1,MIN(G8636-H8636,Assumptions!$C$13,P8635),0)</f>
        <v>0</v>
      </c>
      <c r="J8636" s="0" t="n">
        <f aca="false">H8636+I8636</f>
        <v>0</v>
      </c>
      <c r="K8636" s="0" t="n">
        <f aca="false">MIN(IF(C8636=1,F8636-H8636,F8636),Assumptions!$C$13,MAX(0,($B$5-P8635)/$B$6))</f>
        <v>5.150537</v>
      </c>
      <c r="L8636" s="0" t="n">
        <f aca="false">IF(C8636=1,0,MIN(F8636-K8636,Assumptions!$C$15,MAX(0,$B$10-O8635-M8636)))</f>
        <v>0</v>
      </c>
      <c r="M8636" s="0" t="n">
        <f aca="false">'Profiles 8760'!H8625</f>
        <v>4800</v>
      </c>
      <c r="N8636" s="0" t="n">
        <f aca="false">J8636+L8636</f>
        <v>0</v>
      </c>
      <c r="O8636" s="0" t="n">
        <f aca="false">O8635+N8636</f>
        <v>766598.5620751</v>
      </c>
      <c r="P8636" s="0" t="n">
        <f aca="false">MIN($B$5,P8635+K8636*$B$6-I8636)</f>
        <v>204.82197841028</v>
      </c>
      <c r="Q8636" s="0" t="n">
        <f aca="false">MAX(0,F8636-H8636-K8636-L8636)</f>
        <v>0</v>
      </c>
    </row>
    <row r="8637" customFormat="false" ht="15" hidden="false" customHeight="false" outlineLevel="0" collapsed="false">
      <c r="A8637" s="0" t="n">
        <f aca="false">'Profiles 8760'!A8626</f>
        <v>8624</v>
      </c>
      <c r="B8637" s="0" t="n">
        <f aca="false">'Profiles 8760'!B8626</f>
        <v>12</v>
      </c>
      <c r="C8637" s="0" t="n">
        <f aca="false">'Profiles 8760'!E8626</f>
        <v>1</v>
      </c>
      <c r="D8637" s="0" t="n">
        <f aca="false">'Profiles 8760'!F8626</f>
        <v>0.04719</v>
      </c>
      <c r="E8637" s="0" t="n">
        <f aca="false">'Profiles 8760'!G8626</f>
        <v>0.106452</v>
      </c>
      <c r="F8637" s="0" t="n">
        <f aca="false">D8637*Assumptions!$C$11*$B$7+E8637*Assumptions!$C$12*$B$8</f>
        <v>17.9823588</v>
      </c>
      <c r="G8637" s="0" t="n">
        <f aca="false">C8637*Assumptions!$C$15</f>
        <v>200</v>
      </c>
      <c r="H8637" s="0" t="n">
        <f aca="false">MIN(F8637,G8637)</f>
        <v>17.9823588</v>
      </c>
      <c r="I8637" s="0" t="n">
        <f aca="false">IF(C8637=1,MIN(G8637-H8637,Assumptions!$C$13,P8636),0)</f>
        <v>180</v>
      </c>
      <c r="J8637" s="0" t="n">
        <f aca="false">H8637+I8637</f>
        <v>197.9823588</v>
      </c>
      <c r="K8637" s="0" t="n">
        <f aca="false">MIN(IF(C8637=1,F8637-H8637,F8637),Assumptions!$C$13,MAX(0,($B$5-P8636)/$B$6))</f>
        <v>0</v>
      </c>
      <c r="L8637" s="0" t="n">
        <f aca="false">IF(C8637=1,0,MIN(F8637-K8637,Assumptions!$C$15,MAX(0,$B$10-O8636-M8637)))</f>
        <v>0</v>
      </c>
      <c r="M8637" s="0" t="n">
        <f aca="false">'Profiles 8760'!H8626</f>
        <v>4600</v>
      </c>
      <c r="N8637" s="0" t="n">
        <f aca="false">J8637+L8637</f>
        <v>197.9823588</v>
      </c>
      <c r="O8637" s="0" t="n">
        <f aca="false">O8636+N8637</f>
        <v>766796.5444339</v>
      </c>
      <c r="P8637" s="0" t="n">
        <f aca="false">MIN($B$5,P8636+K8637*$B$6-I8637)</f>
        <v>24.82197841028</v>
      </c>
      <c r="Q8637" s="0" t="n">
        <f aca="false">MAX(0,F8637-H8637-K8637-L8637)</f>
        <v>0</v>
      </c>
    </row>
    <row r="8638" customFormat="false" ht="15" hidden="false" customHeight="false" outlineLevel="0" collapsed="false">
      <c r="A8638" s="0" t="n">
        <f aca="false">'Profiles 8760'!A8627</f>
        <v>8625</v>
      </c>
      <c r="B8638" s="0" t="n">
        <f aca="false">'Profiles 8760'!B8627</f>
        <v>12</v>
      </c>
      <c r="C8638" s="0" t="n">
        <f aca="false">'Profiles 8760'!E8627</f>
        <v>1</v>
      </c>
      <c r="D8638" s="0" t="n">
        <f aca="false">'Profiles 8760'!F8627</f>
        <v>0.330945</v>
      </c>
      <c r="E8638" s="0" t="n">
        <f aca="false">'Profiles 8760'!G8627</f>
        <v>0.117249</v>
      </c>
      <c r="F8638" s="0" t="n">
        <f aca="false">D8638*Assumptions!$C$11*$B$7+E8638*Assumptions!$C$12*$B$8</f>
        <v>100.3724001</v>
      </c>
      <c r="G8638" s="0" t="n">
        <f aca="false">C8638*Assumptions!$C$15</f>
        <v>200</v>
      </c>
      <c r="H8638" s="0" t="n">
        <f aca="false">MIN(F8638,G8638)</f>
        <v>100.3724001</v>
      </c>
      <c r="I8638" s="0" t="n">
        <f aca="false">IF(C8638=1,MIN(G8638-H8638,Assumptions!$C$13,P8637),0)</f>
        <v>24.82197841028</v>
      </c>
      <c r="J8638" s="0" t="n">
        <f aca="false">H8638+I8638</f>
        <v>125.19437851028</v>
      </c>
      <c r="K8638" s="0" t="n">
        <f aca="false">MIN(IF(C8638=1,F8638-H8638,F8638),Assumptions!$C$13,MAX(0,($B$5-P8637)/$B$6))</f>
        <v>0</v>
      </c>
      <c r="L8638" s="0" t="n">
        <f aca="false">IF(C8638=1,0,MIN(F8638-K8638,Assumptions!$C$15,MAX(0,$B$10-O8637-M8638)))</f>
        <v>0</v>
      </c>
      <c r="M8638" s="0" t="n">
        <f aca="false">'Profiles 8760'!H8627</f>
        <v>4400</v>
      </c>
      <c r="N8638" s="0" t="n">
        <f aca="false">J8638+L8638</f>
        <v>125.19437851028</v>
      </c>
      <c r="O8638" s="0" t="n">
        <f aca="false">O8637+N8638</f>
        <v>766921.73881241</v>
      </c>
      <c r="P8638" s="0" t="n">
        <f aca="false">MIN($B$5,P8637+K8638*$B$6-I8638)</f>
        <v>0</v>
      </c>
      <c r="Q8638" s="0" t="n">
        <f aca="false">MAX(0,F8638-H8638-K8638-L8638)</f>
        <v>0</v>
      </c>
    </row>
    <row r="8639" customFormat="false" ht="15" hidden="false" customHeight="false" outlineLevel="0" collapsed="false">
      <c r="A8639" s="0" t="n">
        <f aca="false">'Profiles 8760'!A8628</f>
        <v>8626</v>
      </c>
      <c r="B8639" s="0" t="n">
        <f aca="false">'Profiles 8760'!B8628</f>
        <v>12</v>
      </c>
      <c r="C8639" s="0" t="n">
        <f aca="false">'Profiles 8760'!E8628</f>
        <v>0</v>
      </c>
      <c r="D8639" s="0" t="n">
        <f aca="false">'Profiles 8760'!F8628</f>
        <v>0.664834</v>
      </c>
      <c r="E8639" s="0" t="n">
        <f aca="false">'Profiles 8760'!G8628</f>
        <v>0.102527</v>
      </c>
      <c r="F8639" s="0" t="n">
        <f aca="false">D8639*Assumptions!$C$11*$B$7+E8639*Assumptions!$C$12*$B$8</f>
        <v>196.1974135</v>
      </c>
      <c r="G8639" s="0" t="n">
        <f aca="false">C8639*Assumptions!$C$15</f>
        <v>0</v>
      </c>
      <c r="H8639" s="0" t="n">
        <f aca="false">MIN(F8639,G8639)</f>
        <v>0</v>
      </c>
      <c r="I8639" s="0" t="n">
        <f aca="false">IF(C8639=1,MIN(G8639-H8639,Assumptions!$C$13,P8638),0)</f>
        <v>0</v>
      </c>
      <c r="J8639" s="0" t="n">
        <f aca="false">H8639+I8639</f>
        <v>0</v>
      </c>
      <c r="K8639" s="0" t="n">
        <f aca="false">MIN(IF(C8639=1,F8639-H8639,F8639),Assumptions!$C$13,MAX(0,($B$5-P8638)/$B$6))</f>
        <v>180</v>
      </c>
      <c r="L8639" s="0" t="n">
        <f aca="false">IF(C8639=1,0,MIN(F8639-K8639,Assumptions!$C$15,MAX(0,$B$10-O8638-M8639)))</f>
        <v>16.1974135</v>
      </c>
      <c r="M8639" s="0" t="n">
        <f aca="false">'Profiles 8760'!H8628</f>
        <v>4400</v>
      </c>
      <c r="N8639" s="0" t="n">
        <f aca="false">J8639+L8639</f>
        <v>16.1974135</v>
      </c>
      <c r="O8639" s="0" t="n">
        <f aca="false">O8638+N8639</f>
        <v>766937.93622591</v>
      </c>
      <c r="P8639" s="0" t="n">
        <f aca="false">MIN($B$5,P8638+K8639*$B$6-I8639)</f>
        <v>156.024</v>
      </c>
      <c r="Q8639" s="0" t="n">
        <f aca="false">MAX(0,F8639-H8639-K8639-L8639)</f>
        <v>0</v>
      </c>
    </row>
    <row r="8640" customFormat="false" ht="15" hidden="false" customHeight="false" outlineLevel="0" collapsed="false">
      <c r="A8640" s="0" t="n">
        <f aca="false">'Profiles 8760'!A8629</f>
        <v>8627</v>
      </c>
      <c r="B8640" s="0" t="n">
        <f aca="false">'Profiles 8760'!B8629</f>
        <v>12</v>
      </c>
      <c r="C8640" s="0" t="n">
        <f aca="false">'Profiles 8760'!E8629</f>
        <v>0</v>
      </c>
      <c r="D8640" s="0" t="n">
        <f aca="false">'Profiles 8760'!F8629</f>
        <v>0.963512</v>
      </c>
      <c r="E8640" s="0" t="n">
        <f aca="false">'Profiles 8760'!G8629</f>
        <v>0.08744</v>
      </c>
      <c r="F8640" s="0" t="n">
        <f aca="false">D8640*Assumptions!$C$11*$B$7+E8640*Assumptions!$C$12*$B$8</f>
        <v>281.8385616</v>
      </c>
      <c r="G8640" s="0" t="n">
        <f aca="false">C8640*Assumptions!$C$15</f>
        <v>0</v>
      </c>
      <c r="H8640" s="0" t="n">
        <f aca="false">MIN(F8640,G8640)</f>
        <v>0</v>
      </c>
      <c r="I8640" s="0" t="n">
        <f aca="false">IF(C8640=1,MIN(G8640-H8640,Assumptions!$C$13,P8639),0)</f>
        <v>0</v>
      </c>
      <c r="J8640" s="0" t="n">
        <f aca="false">H8640+I8640</f>
        <v>0</v>
      </c>
      <c r="K8640" s="0" t="n">
        <f aca="false">MIN(IF(C8640=1,F8640-H8640,F8640),Assumptions!$C$13,MAX(0,($B$5-P8639)/$B$6))</f>
        <v>180</v>
      </c>
      <c r="L8640" s="0" t="n">
        <f aca="false">IF(C8640=1,0,MIN(F8640-K8640,Assumptions!$C$15,MAX(0,$B$10-O8639-M8640)))</f>
        <v>70.0637740896782</v>
      </c>
      <c r="M8640" s="0" t="n">
        <f aca="false">'Profiles 8760'!H8629</f>
        <v>4400</v>
      </c>
      <c r="N8640" s="0" t="n">
        <f aca="false">J8640+L8640</f>
        <v>70.0637740896782</v>
      </c>
      <c r="O8640" s="0" t="n">
        <f aca="false">O8639+N8640</f>
        <v>767008</v>
      </c>
      <c r="P8640" s="0" t="n">
        <f aca="false">MIN($B$5,P8639+K8640*$B$6-I8640)</f>
        <v>312.048</v>
      </c>
      <c r="Q8640" s="0" t="n">
        <f aca="false">MAX(0,F8640-H8640-K8640-L8640)</f>
        <v>31.7747875103219</v>
      </c>
    </row>
    <row r="8641" customFormat="false" ht="15" hidden="false" customHeight="false" outlineLevel="0" collapsed="false">
      <c r="A8641" s="0" t="n">
        <f aca="false">'Profiles 8760'!A8630</f>
        <v>8628</v>
      </c>
      <c r="B8641" s="0" t="n">
        <f aca="false">'Profiles 8760'!B8630</f>
        <v>12</v>
      </c>
      <c r="C8641" s="0" t="n">
        <f aca="false">'Profiles 8760'!E8630</f>
        <v>0</v>
      </c>
      <c r="D8641" s="0" t="n">
        <f aca="false">'Profiles 8760'!F8630</f>
        <v>1</v>
      </c>
      <c r="E8641" s="0" t="n">
        <f aca="false">'Profiles 8760'!G8630</f>
        <v>0.127083</v>
      </c>
      <c r="F8641" s="0" t="n">
        <f aca="false">D8641*Assumptions!$C$11*$B$7+E8641*Assumptions!$C$12*$B$8</f>
        <v>293.9976947</v>
      </c>
      <c r="G8641" s="0" t="n">
        <f aca="false">C8641*Assumptions!$C$15</f>
        <v>0</v>
      </c>
      <c r="H8641" s="0" t="n">
        <f aca="false">MIN(F8641,G8641)</f>
        <v>0</v>
      </c>
      <c r="I8641" s="0" t="n">
        <f aca="false">IF(C8641=1,MIN(G8641-H8641,Assumptions!$C$13,P8640),0)</f>
        <v>0</v>
      </c>
      <c r="J8641" s="0" t="n">
        <f aca="false">H8641+I8641</f>
        <v>0</v>
      </c>
      <c r="K8641" s="0" t="n">
        <f aca="false">MIN(IF(C8641=1,F8641-H8641,F8641),Assumptions!$C$13,MAX(0,($B$5-P8640)/$B$6))</f>
        <v>180</v>
      </c>
      <c r="L8641" s="0" t="n">
        <f aca="false">IF(C8641=1,0,MIN(F8641-K8641,Assumptions!$C$15,MAX(0,$B$10-O8640-M8641)))</f>
        <v>0</v>
      </c>
      <c r="M8641" s="0" t="n">
        <f aca="false">'Profiles 8760'!H8630</f>
        <v>4400</v>
      </c>
      <c r="N8641" s="0" t="n">
        <f aca="false">J8641+L8641</f>
        <v>0</v>
      </c>
      <c r="O8641" s="0" t="n">
        <f aca="false">O8640+N8641</f>
        <v>767008</v>
      </c>
      <c r="P8641" s="0" t="n">
        <f aca="false">MIN($B$5,P8640+K8641*$B$6-I8641)</f>
        <v>468.072</v>
      </c>
      <c r="Q8641" s="0" t="n">
        <f aca="false">MAX(0,F8641-H8641-K8641-L8641)</f>
        <v>113.9976947</v>
      </c>
    </row>
    <row r="8642" customFormat="false" ht="15" hidden="false" customHeight="false" outlineLevel="0" collapsed="false">
      <c r="A8642" s="0" t="n">
        <f aca="false">'Profiles 8760'!A8631</f>
        <v>8629</v>
      </c>
      <c r="B8642" s="0" t="n">
        <f aca="false">'Profiles 8760'!B8631</f>
        <v>12</v>
      </c>
      <c r="C8642" s="0" t="n">
        <f aca="false">'Profiles 8760'!E8631</f>
        <v>0</v>
      </c>
      <c r="D8642" s="0" t="n">
        <f aca="false">'Profiles 8760'!F8631</f>
        <v>1</v>
      </c>
      <c r="E8642" s="0" t="n">
        <f aca="false">'Profiles 8760'!G8631</f>
        <v>0.115873</v>
      </c>
      <c r="F8642" s="0" t="n">
        <f aca="false">D8642*Assumptions!$C$11*$B$7+E8642*Assumptions!$C$12*$B$8</f>
        <v>293.5392057</v>
      </c>
      <c r="G8642" s="0" t="n">
        <f aca="false">C8642*Assumptions!$C$15</f>
        <v>0</v>
      </c>
      <c r="H8642" s="0" t="n">
        <f aca="false">MIN(F8642,G8642)</f>
        <v>0</v>
      </c>
      <c r="I8642" s="0" t="n">
        <f aca="false">IF(C8642=1,MIN(G8642-H8642,Assumptions!$C$13,P8641),0)</f>
        <v>0</v>
      </c>
      <c r="J8642" s="0" t="n">
        <f aca="false">H8642+I8642</f>
        <v>0</v>
      </c>
      <c r="K8642" s="0" t="n">
        <f aca="false">MIN(IF(C8642=1,F8642-H8642,F8642),Assumptions!$C$13,MAX(0,($B$5-P8641)/$B$6))</f>
        <v>49.3054914628519</v>
      </c>
      <c r="L8642" s="0" t="n">
        <f aca="false">IF(C8642=1,0,MIN(F8642-K8642,Assumptions!$C$15,MAX(0,$B$10-O8641-M8642)))</f>
        <v>0</v>
      </c>
      <c r="M8642" s="0" t="n">
        <f aca="false">'Profiles 8760'!H8631</f>
        <v>4400</v>
      </c>
      <c r="N8642" s="0" t="n">
        <f aca="false">J8642+L8642</f>
        <v>0</v>
      </c>
      <c r="O8642" s="0" t="n">
        <f aca="false">O8641+N8642</f>
        <v>767008</v>
      </c>
      <c r="P8642" s="0" t="n">
        <f aca="false">MIN($B$5,P8641+K8642*$B$6-I8642)</f>
        <v>510.81</v>
      </c>
      <c r="Q8642" s="0" t="n">
        <f aca="false">MAX(0,F8642-H8642-K8642-L8642)</f>
        <v>244.233714237148</v>
      </c>
    </row>
    <row r="8643" customFormat="false" ht="15" hidden="false" customHeight="false" outlineLevel="0" collapsed="false">
      <c r="A8643" s="0" t="n">
        <f aca="false">'Profiles 8760'!A8632</f>
        <v>8630</v>
      </c>
      <c r="B8643" s="0" t="n">
        <f aca="false">'Profiles 8760'!B8632</f>
        <v>12</v>
      </c>
      <c r="C8643" s="0" t="n">
        <f aca="false">'Profiles 8760'!E8632</f>
        <v>0</v>
      </c>
      <c r="D8643" s="0" t="n">
        <f aca="false">'Profiles 8760'!F8632</f>
        <v>1</v>
      </c>
      <c r="E8643" s="0" t="n">
        <f aca="false">'Profiles 8760'!G8632</f>
        <v>0.138209</v>
      </c>
      <c r="F8643" s="0" t="n">
        <f aca="false">D8643*Assumptions!$C$11*$B$7+E8643*Assumptions!$C$12*$B$8</f>
        <v>294.4527481</v>
      </c>
      <c r="G8643" s="0" t="n">
        <f aca="false">C8643*Assumptions!$C$15</f>
        <v>0</v>
      </c>
      <c r="H8643" s="0" t="n">
        <f aca="false">MIN(F8643,G8643)</f>
        <v>0</v>
      </c>
      <c r="I8643" s="0" t="n">
        <f aca="false">IF(C8643=1,MIN(G8643-H8643,Assumptions!$C$13,P8642),0)</f>
        <v>0</v>
      </c>
      <c r="J8643" s="0" t="n">
        <f aca="false">H8643+I8643</f>
        <v>0</v>
      </c>
      <c r="K8643" s="0" t="n">
        <f aca="false">MIN(IF(C8643=1,F8643-H8643,F8643),Assumptions!$C$13,MAX(0,($B$5-P8642)/$B$6))</f>
        <v>0</v>
      </c>
      <c r="L8643" s="0" t="n">
        <f aca="false">IF(C8643=1,0,MIN(F8643-K8643,Assumptions!$C$15,MAX(0,$B$10-O8642-M8643)))</f>
        <v>0</v>
      </c>
      <c r="M8643" s="0" t="n">
        <f aca="false">'Profiles 8760'!H8632</f>
        <v>4400</v>
      </c>
      <c r="N8643" s="0" t="n">
        <f aca="false">J8643+L8643</f>
        <v>0</v>
      </c>
      <c r="O8643" s="0" t="n">
        <f aca="false">O8642+N8643</f>
        <v>767008</v>
      </c>
      <c r="P8643" s="0" t="n">
        <f aca="false">MIN($B$5,P8642+K8643*$B$6-I8643)</f>
        <v>510.81</v>
      </c>
      <c r="Q8643" s="0" t="n">
        <f aca="false">MAX(0,F8643-H8643-K8643-L8643)</f>
        <v>294.4527481</v>
      </c>
    </row>
    <row r="8644" customFormat="false" ht="15" hidden="false" customHeight="false" outlineLevel="0" collapsed="false">
      <c r="A8644" s="0" t="n">
        <f aca="false">'Profiles 8760'!A8633</f>
        <v>8631</v>
      </c>
      <c r="B8644" s="0" t="n">
        <f aca="false">'Profiles 8760'!B8633</f>
        <v>12</v>
      </c>
      <c r="C8644" s="0" t="n">
        <f aca="false">'Profiles 8760'!E8633</f>
        <v>0</v>
      </c>
      <c r="D8644" s="0" t="n">
        <f aca="false">'Profiles 8760'!F8633</f>
        <v>0.963512</v>
      </c>
      <c r="E8644" s="0" t="n">
        <f aca="false">'Profiles 8760'!G8633</f>
        <v>0.142093</v>
      </c>
      <c r="F8644" s="0" t="n">
        <f aca="false">D8644*Assumptions!$C$11*$B$7+E8644*Assumptions!$C$12*$B$8</f>
        <v>284.0738693</v>
      </c>
      <c r="G8644" s="0" t="n">
        <f aca="false">C8644*Assumptions!$C$15</f>
        <v>0</v>
      </c>
      <c r="H8644" s="0" t="n">
        <f aca="false">MIN(F8644,G8644)</f>
        <v>0</v>
      </c>
      <c r="I8644" s="0" t="n">
        <f aca="false">IF(C8644=1,MIN(G8644-H8644,Assumptions!$C$13,P8643),0)</f>
        <v>0</v>
      </c>
      <c r="J8644" s="0" t="n">
        <f aca="false">H8644+I8644</f>
        <v>0</v>
      </c>
      <c r="K8644" s="0" t="n">
        <f aca="false">MIN(IF(C8644=1,F8644-H8644,F8644),Assumptions!$C$13,MAX(0,($B$5-P8643)/$B$6))</f>
        <v>0</v>
      </c>
      <c r="L8644" s="0" t="n">
        <f aca="false">IF(C8644=1,0,MIN(F8644-K8644,Assumptions!$C$15,MAX(0,$B$10-O8643-M8644)))</f>
        <v>0</v>
      </c>
      <c r="M8644" s="0" t="n">
        <f aca="false">'Profiles 8760'!H8633</f>
        <v>4400</v>
      </c>
      <c r="N8644" s="0" t="n">
        <f aca="false">J8644+L8644</f>
        <v>0</v>
      </c>
      <c r="O8644" s="0" t="n">
        <f aca="false">O8643+N8644</f>
        <v>767008</v>
      </c>
      <c r="P8644" s="0" t="n">
        <f aca="false">MIN($B$5,P8643+K8644*$B$6-I8644)</f>
        <v>510.81</v>
      </c>
      <c r="Q8644" s="0" t="n">
        <f aca="false">MAX(0,F8644-H8644-K8644-L8644)</f>
        <v>284.0738693</v>
      </c>
    </row>
    <row r="8645" customFormat="false" ht="15" hidden="false" customHeight="false" outlineLevel="0" collapsed="false">
      <c r="A8645" s="0" t="n">
        <f aca="false">'Profiles 8760'!A8634</f>
        <v>8632</v>
      </c>
      <c r="B8645" s="0" t="n">
        <f aca="false">'Profiles 8760'!B8634</f>
        <v>12</v>
      </c>
      <c r="C8645" s="0" t="n">
        <f aca="false">'Profiles 8760'!E8634</f>
        <v>0</v>
      </c>
      <c r="D8645" s="0" t="n">
        <f aca="false">'Profiles 8760'!F8634</f>
        <v>0.664834</v>
      </c>
      <c r="E8645" s="0" t="n">
        <f aca="false">'Profiles 8760'!G8634</f>
        <v>0.131327</v>
      </c>
      <c r="F8645" s="0" t="n">
        <f aca="false">D8645*Assumptions!$C$11*$B$7+E8645*Assumptions!$C$12*$B$8</f>
        <v>197.3753335</v>
      </c>
      <c r="G8645" s="0" t="n">
        <f aca="false">C8645*Assumptions!$C$15</f>
        <v>0</v>
      </c>
      <c r="H8645" s="0" t="n">
        <f aca="false">MIN(F8645,G8645)</f>
        <v>0</v>
      </c>
      <c r="I8645" s="0" t="n">
        <f aca="false">IF(C8645=1,MIN(G8645-H8645,Assumptions!$C$13,P8644),0)</f>
        <v>0</v>
      </c>
      <c r="J8645" s="0" t="n">
        <f aca="false">H8645+I8645</f>
        <v>0</v>
      </c>
      <c r="K8645" s="0" t="n">
        <f aca="false">MIN(IF(C8645=1,F8645-H8645,F8645),Assumptions!$C$13,MAX(0,($B$5-P8644)/$B$6))</f>
        <v>0</v>
      </c>
      <c r="L8645" s="0" t="n">
        <f aca="false">IF(C8645=1,0,MIN(F8645-K8645,Assumptions!$C$15,MAX(0,$B$10-O8644-M8645)))</f>
        <v>0</v>
      </c>
      <c r="M8645" s="0" t="n">
        <f aca="false">'Profiles 8760'!H8634</f>
        <v>4400</v>
      </c>
      <c r="N8645" s="0" t="n">
        <f aca="false">J8645+L8645</f>
        <v>0</v>
      </c>
      <c r="O8645" s="0" t="n">
        <f aca="false">O8644+N8645</f>
        <v>767008</v>
      </c>
      <c r="P8645" s="0" t="n">
        <f aca="false">MIN($B$5,P8644+K8645*$B$6-I8645)</f>
        <v>510.81</v>
      </c>
      <c r="Q8645" s="0" t="n">
        <f aca="false">MAX(0,F8645-H8645-K8645-L8645)</f>
        <v>197.3753335</v>
      </c>
    </row>
    <row r="8646" customFormat="false" ht="15" hidden="false" customHeight="false" outlineLevel="0" collapsed="false">
      <c r="A8646" s="0" t="n">
        <f aca="false">'Profiles 8760'!A8635</f>
        <v>8633</v>
      </c>
      <c r="B8646" s="0" t="n">
        <f aca="false">'Profiles 8760'!B8635</f>
        <v>12</v>
      </c>
      <c r="C8646" s="0" t="n">
        <f aca="false">'Profiles 8760'!E8635</f>
        <v>0</v>
      </c>
      <c r="D8646" s="0" t="n">
        <f aca="false">'Profiles 8760'!F8635</f>
        <v>0.330945</v>
      </c>
      <c r="E8646" s="0" t="n">
        <f aca="false">'Profiles 8760'!G8635</f>
        <v>0.135312</v>
      </c>
      <c r="F8646" s="0" t="n">
        <f aca="false">D8646*Assumptions!$C$11*$B$7+E8646*Assumptions!$C$12*$B$8</f>
        <v>101.1111768</v>
      </c>
      <c r="G8646" s="0" t="n">
        <f aca="false">C8646*Assumptions!$C$15</f>
        <v>0</v>
      </c>
      <c r="H8646" s="0" t="n">
        <f aca="false">MIN(F8646,G8646)</f>
        <v>0</v>
      </c>
      <c r="I8646" s="0" t="n">
        <f aca="false">IF(C8646=1,MIN(G8646-H8646,Assumptions!$C$13,P8645),0)</f>
        <v>0</v>
      </c>
      <c r="J8646" s="0" t="n">
        <f aca="false">H8646+I8646</f>
        <v>0</v>
      </c>
      <c r="K8646" s="0" t="n">
        <f aca="false">MIN(IF(C8646=1,F8646-H8646,F8646),Assumptions!$C$13,MAX(0,($B$5-P8645)/$B$6))</f>
        <v>0</v>
      </c>
      <c r="L8646" s="0" t="n">
        <f aca="false">IF(C8646=1,0,MIN(F8646-K8646,Assumptions!$C$15,MAX(0,$B$10-O8645-M8646)))</f>
        <v>0</v>
      </c>
      <c r="M8646" s="0" t="n">
        <f aca="false">'Profiles 8760'!H8635</f>
        <v>4400</v>
      </c>
      <c r="N8646" s="0" t="n">
        <f aca="false">J8646+L8646</f>
        <v>0</v>
      </c>
      <c r="O8646" s="0" t="n">
        <f aca="false">O8645+N8646</f>
        <v>767008</v>
      </c>
      <c r="P8646" s="0" t="n">
        <f aca="false">MIN($B$5,P8645+K8646*$B$6-I8646)</f>
        <v>510.81</v>
      </c>
      <c r="Q8646" s="0" t="n">
        <f aca="false">MAX(0,F8646-H8646-K8646-L8646)</f>
        <v>101.1111768</v>
      </c>
    </row>
    <row r="8647" customFormat="false" ht="15" hidden="false" customHeight="false" outlineLevel="0" collapsed="false">
      <c r="A8647" s="0" t="n">
        <f aca="false">'Profiles 8760'!A8636</f>
        <v>8634</v>
      </c>
      <c r="B8647" s="0" t="n">
        <f aca="false">'Profiles 8760'!B8636</f>
        <v>12</v>
      </c>
      <c r="C8647" s="0" t="n">
        <f aca="false">'Profiles 8760'!E8636</f>
        <v>0</v>
      </c>
      <c r="D8647" s="0" t="n">
        <f aca="false">'Profiles 8760'!F8636</f>
        <v>0.04719</v>
      </c>
      <c r="E8647" s="0" t="n">
        <f aca="false">'Profiles 8760'!G8636</f>
        <v>0.184397</v>
      </c>
      <c r="F8647" s="0" t="n">
        <f aca="false">D8647*Assumptions!$C$11*$B$7+E8647*Assumptions!$C$12*$B$8</f>
        <v>21.1703093</v>
      </c>
      <c r="G8647" s="0" t="n">
        <f aca="false">C8647*Assumptions!$C$15</f>
        <v>0</v>
      </c>
      <c r="H8647" s="0" t="n">
        <f aca="false">MIN(F8647,G8647)</f>
        <v>0</v>
      </c>
      <c r="I8647" s="0" t="n">
        <f aca="false">IF(C8647=1,MIN(G8647-H8647,Assumptions!$C$13,P8646),0)</f>
        <v>0</v>
      </c>
      <c r="J8647" s="0" t="n">
        <f aca="false">H8647+I8647</f>
        <v>0</v>
      </c>
      <c r="K8647" s="0" t="n">
        <f aca="false">MIN(IF(C8647=1,F8647-H8647,F8647),Assumptions!$C$13,MAX(0,($B$5-P8646)/$B$6))</f>
        <v>0</v>
      </c>
      <c r="L8647" s="0" t="n">
        <f aca="false">IF(C8647=1,0,MIN(F8647-K8647,Assumptions!$C$15,MAX(0,$B$10-O8646-M8647)))</f>
        <v>0</v>
      </c>
      <c r="M8647" s="0" t="n">
        <f aca="false">'Profiles 8760'!H8636</f>
        <v>4400</v>
      </c>
      <c r="N8647" s="0" t="n">
        <f aca="false">J8647+L8647</f>
        <v>0</v>
      </c>
      <c r="O8647" s="0" t="n">
        <f aca="false">O8646+N8647</f>
        <v>767008</v>
      </c>
      <c r="P8647" s="0" t="n">
        <f aca="false">MIN($B$5,P8646+K8647*$B$6-I8647)</f>
        <v>510.81</v>
      </c>
      <c r="Q8647" s="0" t="n">
        <f aca="false">MAX(0,F8647-H8647-K8647-L8647)</f>
        <v>21.1703093</v>
      </c>
    </row>
    <row r="8648" customFormat="false" ht="15" hidden="false" customHeight="false" outlineLevel="0" collapsed="false">
      <c r="A8648" s="0" t="n">
        <f aca="false">'Profiles 8760'!A8637</f>
        <v>8635</v>
      </c>
      <c r="B8648" s="0" t="n">
        <f aca="false">'Profiles 8760'!B8637</f>
        <v>12</v>
      </c>
      <c r="C8648" s="0" t="n">
        <f aca="false">'Profiles 8760'!E8637</f>
        <v>0</v>
      </c>
      <c r="D8648" s="0" t="n">
        <f aca="false">'Profiles 8760'!F8637</f>
        <v>0</v>
      </c>
      <c r="E8648" s="0" t="n">
        <f aca="false">'Profiles 8760'!G8637</f>
        <v>0.174713</v>
      </c>
      <c r="F8648" s="0" t="n">
        <f aca="false">D8648*Assumptions!$C$11*$B$7+E8648*Assumptions!$C$12*$B$8</f>
        <v>7.1457617</v>
      </c>
      <c r="G8648" s="0" t="n">
        <f aca="false">C8648*Assumptions!$C$15</f>
        <v>0</v>
      </c>
      <c r="H8648" s="0" t="n">
        <f aca="false">MIN(F8648,G8648)</f>
        <v>0</v>
      </c>
      <c r="I8648" s="0" t="n">
        <f aca="false">IF(C8648=1,MIN(G8648-H8648,Assumptions!$C$13,P8647),0)</f>
        <v>0</v>
      </c>
      <c r="J8648" s="0" t="n">
        <f aca="false">H8648+I8648</f>
        <v>0</v>
      </c>
      <c r="K8648" s="0" t="n">
        <f aca="false">MIN(IF(C8648=1,F8648-H8648,F8648),Assumptions!$C$13,MAX(0,($B$5-P8647)/$B$6))</f>
        <v>0</v>
      </c>
      <c r="L8648" s="0" t="n">
        <f aca="false">IF(C8648=1,0,MIN(F8648-K8648,Assumptions!$C$15,MAX(0,$B$10-O8647-M8648)))</f>
        <v>0</v>
      </c>
      <c r="M8648" s="0" t="n">
        <f aca="false">'Profiles 8760'!H8637</f>
        <v>4400</v>
      </c>
      <c r="N8648" s="0" t="n">
        <f aca="false">J8648+L8648</f>
        <v>0</v>
      </c>
      <c r="O8648" s="0" t="n">
        <f aca="false">O8647+N8648</f>
        <v>767008</v>
      </c>
      <c r="P8648" s="0" t="n">
        <f aca="false">MIN($B$5,P8647+K8648*$B$6-I8648)</f>
        <v>510.81</v>
      </c>
      <c r="Q8648" s="0" t="n">
        <f aca="false">MAX(0,F8648-H8648-K8648-L8648)</f>
        <v>7.1457617</v>
      </c>
    </row>
    <row r="8649" customFormat="false" ht="15" hidden="false" customHeight="false" outlineLevel="0" collapsed="false">
      <c r="A8649" s="0" t="n">
        <f aca="false">'Profiles 8760'!A8638</f>
        <v>8636</v>
      </c>
      <c r="B8649" s="0" t="n">
        <f aca="false">'Profiles 8760'!B8638</f>
        <v>12</v>
      </c>
      <c r="C8649" s="0" t="n">
        <f aca="false">'Profiles 8760'!E8638</f>
        <v>1</v>
      </c>
      <c r="D8649" s="0" t="n">
        <f aca="false">'Profiles 8760'!F8638</f>
        <v>0</v>
      </c>
      <c r="E8649" s="0" t="n">
        <f aca="false">'Profiles 8760'!G8638</f>
        <v>0.176997</v>
      </c>
      <c r="F8649" s="0" t="n">
        <f aca="false">D8649*Assumptions!$C$11*$B$7+E8649*Assumptions!$C$12*$B$8</f>
        <v>7.2391773</v>
      </c>
      <c r="G8649" s="0" t="n">
        <f aca="false">C8649*Assumptions!$C$15</f>
        <v>200</v>
      </c>
      <c r="H8649" s="0" t="n">
        <f aca="false">MIN(F8649,G8649)</f>
        <v>7.2391773</v>
      </c>
      <c r="I8649" s="0" t="n">
        <f aca="false">IF(C8649=1,MIN(G8649-H8649,Assumptions!$C$13,P8648),0)</f>
        <v>180</v>
      </c>
      <c r="J8649" s="0" t="n">
        <f aca="false">H8649+I8649</f>
        <v>187.2391773</v>
      </c>
      <c r="K8649" s="0" t="n">
        <f aca="false">MIN(IF(C8649=1,F8649-H8649,F8649),Assumptions!$C$13,MAX(0,($B$5-P8648)/$B$6))</f>
        <v>0</v>
      </c>
      <c r="L8649" s="0" t="n">
        <f aca="false">IF(C8649=1,0,MIN(F8649-K8649,Assumptions!$C$15,MAX(0,$B$10-O8648-M8649)))</f>
        <v>0</v>
      </c>
      <c r="M8649" s="0" t="n">
        <f aca="false">'Profiles 8760'!H8638</f>
        <v>4200</v>
      </c>
      <c r="N8649" s="0" t="n">
        <f aca="false">J8649+L8649</f>
        <v>187.2391773</v>
      </c>
      <c r="O8649" s="0" t="n">
        <f aca="false">O8648+N8649</f>
        <v>767195.2391773</v>
      </c>
      <c r="P8649" s="0" t="n">
        <f aca="false">MIN($B$5,P8648+K8649*$B$6-I8649)</f>
        <v>330.81</v>
      </c>
      <c r="Q8649" s="0" t="n">
        <f aca="false">MAX(0,F8649-H8649-K8649-L8649)</f>
        <v>0</v>
      </c>
    </row>
    <row r="8650" customFormat="false" ht="15" hidden="false" customHeight="false" outlineLevel="0" collapsed="false">
      <c r="A8650" s="0" t="n">
        <f aca="false">'Profiles 8760'!A8639</f>
        <v>8637</v>
      </c>
      <c r="B8650" s="0" t="n">
        <f aca="false">'Profiles 8760'!B8639</f>
        <v>12</v>
      </c>
      <c r="C8650" s="0" t="n">
        <f aca="false">'Profiles 8760'!E8639</f>
        <v>1</v>
      </c>
      <c r="D8650" s="0" t="n">
        <f aca="false">'Profiles 8760'!F8639</f>
        <v>0</v>
      </c>
      <c r="E8650" s="0" t="n">
        <f aca="false">'Profiles 8760'!G8639</f>
        <v>0.202305</v>
      </c>
      <c r="F8650" s="0" t="n">
        <f aca="false">D8650*Assumptions!$C$11*$B$7+E8650*Assumptions!$C$12*$B$8</f>
        <v>8.2742745</v>
      </c>
      <c r="G8650" s="0" t="n">
        <f aca="false">C8650*Assumptions!$C$15</f>
        <v>200</v>
      </c>
      <c r="H8650" s="0" t="n">
        <f aca="false">MIN(F8650,G8650)</f>
        <v>8.2742745</v>
      </c>
      <c r="I8650" s="0" t="n">
        <f aca="false">IF(C8650=1,MIN(G8650-H8650,Assumptions!$C$13,P8649),0)</f>
        <v>180</v>
      </c>
      <c r="J8650" s="0" t="n">
        <f aca="false">H8650+I8650</f>
        <v>188.2742745</v>
      </c>
      <c r="K8650" s="0" t="n">
        <f aca="false">MIN(IF(C8650=1,F8650-H8650,F8650),Assumptions!$C$13,MAX(0,($B$5-P8649)/$B$6))</f>
        <v>0</v>
      </c>
      <c r="L8650" s="0" t="n">
        <f aca="false">IF(C8650=1,0,MIN(F8650-K8650,Assumptions!$C$15,MAX(0,$B$10-O8649-M8650)))</f>
        <v>0</v>
      </c>
      <c r="M8650" s="0" t="n">
        <f aca="false">'Profiles 8760'!H8639</f>
        <v>4000</v>
      </c>
      <c r="N8650" s="0" t="n">
        <f aca="false">J8650+L8650</f>
        <v>188.2742745</v>
      </c>
      <c r="O8650" s="0" t="n">
        <f aca="false">O8649+N8650</f>
        <v>767383.5134518</v>
      </c>
      <c r="P8650" s="0" t="n">
        <f aca="false">MIN($B$5,P8649+K8650*$B$6-I8650)</f>
        <v>150.81</v>
      </c>
      <c r="Q8650" s="0" t="n">
        <f aca="false">MAX(0,F8650-H8650-K8650-L8650)</f>
        <v>0</v>
      </c>
    </row>
    <row r="8651" customFormat="false" ht="15" hidden="false" customHeight="false" outlineLevel="0" collapsed="false">
      <c r="A8651" s="0" t="n">
        <f aca="false">'Profiles 8760'!A8640</f>
        <v>8638</v>
      </c>
      <c r="B8651" s="0" t="n">
        <f aca="false">'Profiles 8760'!B8640</f>
        <v>12</v>
      </c>
      <c r="C8651" s="0" t="n">
        <f aca="false">'Profiles 8760'!E8640</f>
        <v>0</v>
      </c>
      <c r="D8651" s="0" t="n">
        <f aca="false">'Profiles 8760'!F8640</f>
        <v>0</v>
      </c>
      <c r="E8651" s="0" t="n">
        <f aca="false">'Profiles 8760'!G8640</f>
        <v>0.174223</v>
      </c>
      <c r="F8651" s="0" t="n">
        <f aca="false">D8651*Assumptions!$C$11*$B$7+E8651*Assumptions!$C$12*$B$8</f>
        <v>7.1257207</v>
      </c>
      <c r="G8651" s="0" t="n">
        <f aca="false">C8651*Assumptions!$C$15</f>
        <v>0</v>
      </c>
      <c r="H8651" s="0" t="n">
        <f aca="false">MIN(F8651,G8651)</f>
        <v>0</v>
      </c>
      <c r="I8651" s="0" t="n">
        <f aca="false">IF(C8651=1,MIN(G8651-H8651,Assumptions!$C$13,P8650),0)</f>
        <v>0</v>
      </c>
      <c r="J8651" s="0" t="n">
        <f aca="false">H8651+I8651</f>
        <v>0</v>
      </c>
      <c r="K8651" s="0" t="n">
        <f aca="false">MIN(IF(C8651=1,F8651-H8651,F8651),Assumptions!$C$13,MAX(0,($B$5-P8650)/$B$6))</f>
        <v>7.1257207</v>
      </c>
      <c r="L8651" s="0" t="n">
        <f aca="false">IF(C8651=1,0,MIN(F8651-K8651,Assumptions!$C$15,MAX(0,$B$10-O8650-M8651)))</f>
        <v>0</v>
      </c>
      <c r="M8651" s="0" t="n">
        <f aca="false">'Profiles 8760'!H8640</f>
        <v>4000</v>
      </c>
      <c r="N8651" s="0" t="n">
        <f aca="false">J8651+L8651</f>
        <v>0</v>
      </c>
      <c r="O8651" s="0" t="n">
        <f aca="false">O8650+N8651</f>
        <v>767383.5134518</v>
      </c>
      <c r="P8651" s="0" t="n">
        <f aca="false">MIN($B$5,P8650+K8651*$B$6-I8651)</f>
        <v>156.98657470276</v>
      </c>
      <c r="Q8651" s="0" t="n">
        <f aca="false">MAX(0,F8651-H8651-K8651-L8651)</f>
        <v>0</v>
      </c>
    </row>
    <row r="8652" customFormat="false" ht="15" hidden="false" customHeight="false" outlineLevel="0" collapsed="false">
      <c r="A8652" s="0" t="n">
        <f aca="false">'Profiles 8760'!A8641</f>
        <v>8639</v>
      </c>
      <c r="B8652" s="0" t="n">
        <f aca="false">'Profiles 8760'!B8641</f>
        <v>12</v>
      </c>
      <c r="C8652" s="0" t="n">
        <f aca="false">'Profiles 8760'!E8641</f>
        <v>0</v>
      </c>
      <c r="D8652" s="0" t="n">
        <f aca="false">'Profiles 8760'!F8641</f>
        <v>0</v>
      </c>
      <c r="E8652" s="0" t="n">
        <f aca="false">'Profiles 8760'!G8641</f>
        <v>0.167498</v>
      </c>
      <c r="F8652" s="0" t="n">
        <f aca="false">D8652*Assumptions!$C$11*$B$7+E8652*Assumptions!$C$12*$B$8</f>
        <v>6.8506682</v>
      </c>
      <c r="G8652" s="0" t="n">
        <f aca="false">C8652*Assumptions!$C$15</f>
        <v>0</v>
      </c>
      <c r="H8652" s="0" t="n">
        <f aca="false">MIN(F8652,G8652)</f>
        <v>0</v>
      </c>
      <c r="I8652" s="0" t="n">
        <f aca="false">IF(C8652=1,MIN(G8652-H8652,Assumptions!$C$13,P8651),0)</f>
        <v>0</v>
      </c>
      <c r="J8652" s="0" t="n">
        <f aca="false">H8652+I8652</f>
        <v>0</v>
      </c>
      <c r="K8652" s="0" t="n">
        <f aca="false">MIN(IF(C8652=1,F8652-H8652,F8652),Assumptions!$C$13,MAX(0,($B$5-P8651)/$B$6))</f>
        <v>6.8506682</v>
      </c>
      <c r="L8652" s="0" t="n">
        <f aca="false">IF(C8652=1,0,MIN(F8652-K8652,Assumptions!$C$15,MAX(0,$B$10-O8651-M8652)))</f>
        <v>0</v>
      </c>
      <c r="M8652" s="0" t="n">
        <f aca="false">'Profiles 8760'!H8641</f>
        <v>4000</v>
      </c>
      <c r="N8652" s="0" t="n">
        <f aca="false">J8652+L8652</f>
        <v>0</v>
      </c>
      <c r="O8652" s="0" t="n">
        <f aca="false">O8651+N8652</f>
        <v>767383.5134518</v>
      </c>
      <c r="P8652" s="0" t="n">
        <f aca="false">MIN($B$5,P8651+K8652*$B$6-I8652)</f>
        <v>162.92473389852</v>
      </c>
      <c r="Q8652" s="0" t="n">
        <f aca="false">MAX(0,F8652-H8652-K8652-L8652)</f>
        <v>0</v>
      </c>
    </row>
    <row r="8653" customFormat="false" ht="15" hidden="false" customHeight="false" outlineLevel="0" collapsed="false">
      <c r="A8653" s="0" t="n">
        <f aca="false">'Profiles 8760'!A8642</f>
        <v>8640</v>
      </c>
      <c r="B8653" s="0" t="n">
        <f aca="false">'Profiles 8760'!B8642</f>
        <v>12</v>
      </c>
      <c r="C8653" s="0" t="n">
        <f aca="false">'Profiles 8760'!E8642</f>
        <v>0</v>
      </c>
      <c r="D8653" s="0" t="n">
        <f aca="false">'Profiles 8760'!F8642</f>
        <v>0</v>
      </c>
      <c r="E8653" s="0" t="n">
        <f aca="false">'Profiles 8760'!G8642</f>
        <v>0.303041</v>
      </c>
      <c r="F8653" s="0" t="n">
        <f aca="false">D8653*Assumptions!$C$11*$B$7+E8653*Assumptions!$C$12*$B$8</f>
        <v>12.3943769</v>
      </c>
      <c r="G8653" s="0" t="n">
        <f aca="false">C8653*Assumptions!$C$15</f>
        <v>0</v>
      </c>
      <c r="H8653" s="0" t="n">
        <f aca="false">MIN(F8653,G8653)</f>
        <v>0</v>
      </c>
      <c r="I8653" s="0" t="n">
        <f aca="false">IF(C8653=1,MIN(G8653-H8653,Assumptions!$C$13,P8652),0)</f>
        <v>0</v>
      </c>
      <c r="J8653" s="0" t="n">
        <f aca="false">H8653+I8653</f>
        <v>0</v>
      </c>
      <c r="K8653" s="0" t="n">
        <f aca="false">MIN(IF(C8653=1,F8653-H8653,F8653),Assumptions!$C$13,MAX(0,($B$5-P8652)/$B$6))</f>
        <v>12.3943769</v>
      </c>
      <c r="L8653" s="0" t="n">
        <f aca="false">IF(C8653=1,0,MIN(F8653-K8653,Assumptions!$C$15,MAX(0,$B$10-O8652-M8653)))</f>
        <v>0</v>
      </c>
      <c r="M8653" s="0" t="n">
        <f aca="false">'Profiles 8760'!H8642</f>
        <v>4000</v>
      </c>
      <c r="N8653" s="0" t="n">
        <f aca="false">J8653+L8653</f>
        <v>0</v>
      </c>
      <c r="O8653" s="0" t="n">
        <f aca="false">O8652+N8653</f>
        <v>767383.5134518</v>
      </c>
      <c r="P8653" s="0" t="n">
        <f aca="false">MIN($B$5,P8652+K8653*$B$6-I8653)</f>
        <v>173.66817979544</v>
      </c>
      <c r="Q8653" s="0" t="n">
        <f aca="false">MAX(0,F8653-H8653-K8653-L8653)</f>
        <v>0</v>
      </c>
    </row>
    <row r="8654" customFormat="false" ht="15" hidden="false" customHeight="false" outlineLevel="0" collapsed="false">
      <c r="A8654" s="0" t="n">
        <f aca="false">'Profiles 8760'!A8643</f>
        <v>8641</v>
      </c>
      <c r="B8654" s="0" t="n">
        <f aca="false">'Profiles 8760'!B8643</f>
        <v>12</v>
      </c>
      <c r="C8654" s="0" t="n">
        <f aca="false">'Profiles 8760'!E8643</f>
        <v>0</v>
      </c>
      <c r="D8654" s="0" t="n">
        <f aca="false">'Profiles 8760'!F8643</f>
        <v>0</v>
      </c>
      <c r="E8654" s="0" t="n">
        <f aca="false">'Profiles 8760'!G8643</f>
        <v>0.241121</v>
      </c>
      <c r="F8654" s="0" t="n">
        <f aca="false">D8654*Assumptions!$C$11*$B$7+E8654*Assumptions!$C$12*$B$8</f>
        <v>9.8618489</v>
      </c>
      <c r="G8654" s="0" t="n">
        <f aca="false">C8654*Assumptions!$C$15</f>
        <v>0</v>
      </c>
      <c r="H8654" s="0" t="n">
        <f aca="false">MIN(F8654,G8654)</f>
        <v>0</v>
      </c>
      <c r="I8654" s="0" t="n">
        <f aca="false">IF(C8654=1,MIN(G8654-H8654,Assumptions!$C$13,P8653),0)</f>
        <v>0</v>
      </c>
      <c r="J8654" s="0" t="n">
        <f aca="false">H8654+I8654</f>
        <v>0</v>
      </c>
      <c r="K8654" s="0" t="n">
        <f aca="false">MIN(IF(C8654=1,F8654-H8654,F8654),Assumptions!$C$13,MAX(0,($B$5-P8653)/$B$6))</f>
        <v>9.8618489</v>
      </c>
      <c r="L8654" s="0" t="n">
        <f aca="false">IF(C8654=1,0,MIN(F8654-K8654,Assumptions!$C$15,MAX(0,$B$10-O8653-M8654)))</f>
        <v>0</v>
      </c>
      <c r="M8654" s="0" t="n">
        <f aca="false">'Profiles 8760'!H8643</f>
        <v>4000</v>
      </c>
      <c r="N8654" s="0" t="n">
        <f aca="false">J8654+L8654</f>
        <v>0</v>
      </c>
      <c r="O8654" s="0" t="n">
        <f aca="false">O8653+N8654</f>
        <v>767383.5134518</v>
      </c>
      <c r="P8654" s="0" t="n">
        <f aca="false">MIN($B$5,P8653+K8654*$B$6-I8654)</f>
        <v>182.21643042196</v>
      </c>
      <c r="Q8654" s="0" t="n">
        <f aca="false">MAX(0,F8654-H8654-K8654-L8654)</f>
        <v>0</v>
      </c>
    </row>
    <row r="8655" customFormat="false" ht="15" hidden="false" customHeight="false" outlineLevel="0" collapsed="false">
      <c r="A8655" s="0" t="n">
        <f aca="false">'Profiles 8760'!A8644</f>
        <v>8642</v>
      </c>
      <c r="B8655" s="0" t="n">
        <f aca="false">'Profiles 8760'!B8644</f>
        <v>12</v>
      </c>
      <c r="C8655" s="0" t="n">
        <f aca="false">'Profiles 8760'!E8644</f>
        <v>0</v>
      </c>
      <c r="D8655" s="0" t="n">
        <f aca="false">'Profiles 8760'!F8644</f>
        <v>0</v>
      </c>
      <c r="E8655" s="0" t="n">
        <f aca="false">'Profiles 8760'!G8644</f>
        <v>0.280268</v>
      </c>
      <c r="F8655" s="0" t="n">
        <f aca="false">D8655*Assumptions!$C$11*$B$7+E8655*Assumptions!$C$12*$B$8</f>
        <v>11.4629612</v>
      </c>
      <c r="G8655" s="0" t="n">
        <f aca="false">C8655*Assumptions!$C$15</f>
        <v>0</v>
      </c>
      <c r="H8655" s="0" t="n">
        <f aca="false">MIN(F8655,G8655)</f>
        <v>0</v>
      </c>
      <c r="I8655" s="0" t="n">
        <f aca="false">IF(C8655=1,MIN(G8655-H8655,Assumptions!$C$13,P8654),0)</f>
        <v>0</v>
      </c>
      <c r="J8655" s="0" t="n">
        <f aca="false">H8655+I8655</f>
        <v>0</v>
      </c>
      <c r="K8655" s="0" t="n">
        <f aca="false">MIN(IF(C8655=1,F8655-H8655,F8655),Assumptions!$C$13,MAX(0,($B$5-P8654)/$B$6))</f>
        <v>11.4629612</v>
      </c>
      <c r="L8655" s="0" t="n">
        <f aca="false">IF(C8655=1,0,MIN(F8655-K8655,Assumptions!$C$15,MAX(0,$B$10-O8654-M8655)))</f>
        <v>0</v>
      </c>
      <c r="M8655" s="0" t="n">
        <f aca="false">'Profiles 8760'!H8644</f>
        <v>4000</v>
      </c>
      <c r="N8655" s="0" t="n">
        <f aca="false">J8655+L8655</f>
        <v>0</v>
      </c>
      <c r="O8655" s="0" t="n">
        <f aca="false">O8654+N8655</f>
        <v>767383.5134518</v>
      </c>
      <c r="P8655" s="0" t="n">
        <f aca="false">MIN($B$5,P8654+K8655*$B$6-I8655)</f>
        <v>192.15252519012</v>
      </c>
      <c r="Q8655" s="0" t="n">
        <f aca="false">MAX(0,F8655-H8655-K8655-L8655)</f>
        <v>0</v>
      </c>
    </row>
    <row r="8656" customFormat="false" ht="15" hidden="false" customHeight="false" outlineLevel="0" collapsed="false">
      <c r="A8656" s="0" t="n">
        <f aca="false">'Profiles 8760'!A8645</f>
        <v>8643</v>
      </c>
      <c r="B8656" s="0" t="n">
        <f aca="false">'Profiles 8760'!B8645</f>
        <v>12</v>
      </c>
      <c r="C8656" s="0" t="n">
        <f aca="false">'Profiles 8760'!E8645</f>
        <v>0</v>
      </c>
      <c r="D8656" s="0" t="n">
        <f aca="false">'Profiles 8760'!F8645</f>
        <v>0</v>
      </c>
      <c r="E8656" s="0" t="n">
        <f aca="false">'Profiles 8760'!G8645</f>
        <v>0.296972</v>
      </c>
      <c r="F8656" s="0" t="n">
        <f aca="false">D8656*Assumptions!$C$11*$B$7+E8656*Assumptions!$C$12*$B$8</f>
        <v>12.1461548</v>
      </c>
      <c r="G8656" s="0" t="n">
        <f aca="false">C8656*Assumptions!$C$15</f>
        <v>0</v>
      </c>
      <c r="H8656" s="0" t="n">
        <f aca="false">MIN(F8656,G8656)</f>
        <v>0</v>
      </c>
      <c r="I8656" s="0" t="n">
        <f aca="false">IF(C8656=1,MIN(G8656-H8656,Assumptions!$C$13,P8655),0)</f>
        <v>0</v>
      </c>
      <c r="J8656" s="0" t="n">
        <f aca="false">H8656+I8656</f>
        <v>0</v>
      </c>
      <c r="K8656" s="0" t="n">
        <f aca="false">MIN(IF(C8656=1,F8656-H8656,F8656),Assumptions!$C$13,MAX(0,($B$5-P8655)/$B$6))</f>
        <v>12.1461548</v>
      </c>
      <c r="L8656" s="0" t="n">
        <f aca="false">IF(C8656=1,0,MIN(F8656-K8656,Assumptions!$C$15,MAX(0,$B$10-O8655-M8656)))</f>
        <v>0</v>
      </c>
      <c r="M8656" s="0" t="n">
        <f aca="false">'Profiles 8760'!H8645</f>
        <v>4000</v>
      </c>
      <c r="N8656" s="0" t="n">
        <f aca="false">J8656+L8656</f>
        <v>0</v>
      </c>
      <c r="O8656" s="0" t="n">
        <f aca="false">O8655+N8656</f>
        <v>767383.5134518</v>
      </c>
      <c r="P8656" s="0" t="n">
        <f aca="false">MIN($B$5,P8655+K8656*$B$6-I8656)</f>
        <v>202.68081217076</v>
      </c>
      <c r="Q8656" s="0" t="n">
        <f aca="false">MAX(0,F8656-H8656-K8656-L8656)</f>
        <v>0</v>
      </c>
    </row>
    <row r="8657" customFormat="false" ht="15" hidden="false" customHeight="false" outlineLevel="0" collapsed="false">
      <c r="A8657" s="0" t="n">
        <f aca="false">'Profiles 8760'!A8646</f>
        <v>8644</v>
      </c>
      <c r="B8657" s="0" t="n">
        <f aca="false">'Profiles 8760'!B8646</f>
        <v>12</v>
      </c>
      <c r="C8657" s="0" t="n">
        <f aca="false">'Profiles 8760'!E8646</f>
        <v>0</v>
      </c>
      <c r="D8657" s="0" t="n">
        <f aca="false">'Profiles 8760'!F8646</f>
        <v>0</v>
      </c>
      <c r="E8657" s="0" t="n">
        <f aca="false">'Profiles 8760'!G8646</f>
        <v>0.404564</v>
      </c>
      <c r="F8657" s="0" t="n">
        <f aca="false">D8657*Assumptions!$C$11*$B$7+E8657*Assumptions!$C$12*$B$8</f>
        <v>16.5466676</v>
      </c>
      <c r="G8657" s="0" t="n">
        <f aca="false">C8657*Assumptions!$C$15</f>
        <v>0</v>
      </c>
      <c r="H8657" s="0" t="n">
        <f aca="false">MIN(F8657,G8657)</f>
        <v>0</v>
      </c>
      <c r="I8657" s="0" t="n">
        <f aca="false">IF(C8657=1,MIN(G8657-H8657,Assumptions!$C$13,P8656),0)</f>
        <v>0</v>
      </c>
      <c r="J8657" s="0" t="n">
        <f aca="false">H8657+I8657</f>
        <v>0</v>
      </c>
      <c r="K8657" s="0" t="n">
        <f aca="false">MIN(IF(C8657=1,F8657-H8657,F8657),Assumptions!$C$13,MAX(0,($B$5-P8656)/$B$6))</f>
        <v>16.5466676</v>
      </c>
      <c r="L8657" s="0" t="n">
        <f aca="false">IF(C8657=1,0,MIN(F8657-K8657,Assumptions!$C$15,MAX(0,$B$10-O8656-M8657)))</f>
        <v>0</v>
      </c>
      <c r="M8657" s="0" t="n">
        <f aca="false">'Profiles 8760'!H8646</f>
        <v>4000</v>
      </c>
      <c r="N8657" s="0" t="n">
        <f aca="false">J8657+L8657</f>
        <v>0</v>
      </c>
      <c r="O8657" s="0" t="n">
        <f aca="false">O8656+N8657</f>
        <v>767383.5134518</v>
      </c>
      <c r="P8657" s="0" t="n">
        <f aca="false">MIN($B$5,P8656+K8657*$B$6-I8657)</f>
        <v>217.02346364644</v>
      </c>
      <c r="Q8657" s="0" t="n">
        <f aca="false">MAX(0,F8657-H8657-K8657-L8657)</f>
        <v>0</v>
      </c>
    </row>
    <row r="8658" customFormat="false" ht="15" hidden="false" customHeight="false" outlineLevel="0" collapsed="false">
      <c r="A8658" s="0" t="n">
        <f aca="false">'Profiles 8760'!A8647</f>
        <v>8645</v>
      </c>
      <c r="B8658" s="0" t="n">
        <f aca="false">'Profiles 8760'!B8647</f>
        <v>12</v>
      </c>
      <c r="C8658" s="0" t="n">
        <f aca="false">'Profiles 8760'!E8647</f>
        <v>0</v>
      </c>
      <c r="D8658" s="0" t="n">
        <f aca="false">'Profiles 8760'!F8647</f>
        <v>0</v>
      </c>
      <c r="E8658" s="0" t="n">
        <f aca="false">'Profiles 8760'!G8647</f>
        <v>0.226591</v>
      </c>
      <c r="F8658" s="0" t="n">
        <f aca="false">D8658*Assumptions!$C$11*$B$7+E8658*Assumptions!$C$12*$B$8</f>
        <v>9.2675719</v>
      </c>
      <c r="G8658" s="0" t="n">
        <f aca="false">C8658*Assumptions!$C$15</f>
        <v>0</v>
      </c>
      <c r="H8658" s="0" t="n">
        <f aca="false">MIN(F8658,G8658)</f>
        <v>0</v>
      </c>
      <c r="I8658" s="0" t="n">
        <f aca="false">IF(C8658=1,MIN(G8658-H8658,Assumptions!$C$13,P8657),0)</f>
        <v>0</v>
      </c>
      <c r="J8658" s="0" t="n">
        <f aca="false">H8658+I8658</f>
        <v>0</v>
      </c>
      <c r="K8658" s="0" t="n">
        <f aca="false">MIN(IF(C8658=1,F8658-H8658,F8658),Assumptions!$C$13,MAX(0,($B$5-P8657)/$B$6))</f>
        <v>9.2675719</v>
      </c>
      <c r="L8658" s="0" t="n">
        <f aca="false">IF(C8658=1,0,MIN(F8658-K8658,Assumptions!$C$15,MAX(0,$B$10-O8657-M8658)))</f>
        <v>0</v>
      </c>
      <c r="M8658" s="0" t="n">
        <f aca="false">'Profiles 8760'!H8647</f>
        <v>4000</v>
      </c>
      <c r="N8658" s="0" t="n">
        <f aca="false">J8658+L8658</f>
        <v>0</v>
      </c>
      <c r="O8658" s="0" t="n">
        <f aca="false">O8657+N8658</f>
        <v>767383.5134518</v>
      </c>
      <c r="P8658" s="0" t="n">
        <f aca="false">MIN($B$5,P8657+K8658*$B$6-I8658)</f>
        <v>225.05659496936</v>
      </c>
      <c r="Q8658" s="0" t="n">
        <f aca="false">MAX(0,F8658-H8658-K8658-L8658)</f>
        <v>0</v>
      </c>
    </row>
    <row r="8659" customFormat="false" ht="15" hidden="false" customHeight="false" outlineLevel="0" collapsed="false">
      <c r="A8659" s="0" t="n">
        <f aca="false">'Profiles 8760'!A8648</f>
        <v>8646</v>
      </c>
      <c r="B8659" s="0" t="n">
        <f aca="false">'Profiles 8760'!B8648</f>
        <v>12</v>
      </c>
      <c r="C8659" s="0" t="n">
        <f aca="false">'Profiles 8760'!E8648</f>
        <v>0</v>
      </c>
      <c r="D8659" s="0" t="n">
        <f aca="false">'Profiles 8760'!F8648</f>
        <v>0</v>
      </c>
      <c r="E8659" s="0" t="n">
        <f aca="false">'Profiles 8760'!G8648</f>
        <v>0.1898</v>
      </c>
      <c r="F8659" s="0" t="n">
        <f aca="false">D8659*Assumptions!$C$11*$B$7+E8659*Assumptions!$C$12*$B$8</f>
        <v>7.76282</v>
      </c>
      <c r="G8659" s="0" t="n">
        <f aca="false">C8659*Assumptions!$C$15</f>
        <v>0</v>
      </c>
      <c r="H8659" s="0" t="n">
        <f aca="false">MIN(F8659,G8659)</f>
        <v>0</v>
      </c>
      <c r="I8659" s="0" t="n">
        <f aca="false">IF(C8659=1,MIN(G8659-H8659,Assumptions!$C$13,P8658),0)</f>
        <v>0</v>
      </c>
      <c r="J8659" s="0" t="n">
        <f aca="false">H8659+I8659</f>
        <v>0</v>
      </c>
      <c r="K8659" s="0" t="n">
        <f aca="false">MIN(IF(C8659=1,F8659-H8659,F8659),Assumptions!$C$13,MAX(0,($B$5-P8658)/$B$6))</f>
        <v>7.76282</v>
      </c>
      <c r="L8659" s="0" t="n">
        <f aca="false">IF(C8659=1,0,MIN(F8659-K8659,Assumptions!$C$15,MAX(0,$B$10-O8658-M8659)))</f>
        <v>0</v>
      </c>
      <c r="M8659" s="0" t="n">
        <f aca="false">'Profiles 8760'!H8648</f>
        <v>4000</v>
      </c>
      <c r="N8659" s="0" t="n">
        <f aca="false">J8659+L8659</f>
        <v>0</v>
      </c>
      <c r="O8659" s="0" t="n">
        <f aca="false">O8658+N8659</f>
        <v>767383.5134518</v>
      </c>
      <c r="P8659" s="0" t="n">
        <f aca="false">MIN($B$5,P8658+K8659*$B$6-I8659)</f>
        <v>231.78540734536</v>
      </c>
      <c r="Q8659" s="0" t="n">
        <f aca="false">MAX(0,F8659-H8659-K8659-L8659)</f>
        <v>0</v>
      </c>
    </row>
    <row r="8660" customFormat="false" ht="15" hidden="false" customHeight="false" outlineLevel="0" collapsed="false">
      <c r="A8660" s="0" t="n">
        <f aca="false">'Profiles 8760'!A8649</f>
        <v>8647</v>
      </c>
      <c r="B8660" s="0" t="n">
        <f aca="false">'Profiles 8760'!B8649</f>
        <v>12</v>
      </c>
      <c r="C8660" s="0" t="n">
        <f aca="false">'Profiles 8760'!E8649</f>
        <v>0</v>
      </c>
      <c r="D8660" s="0" t="n">
        <f aca="false">'Profiles 8760'!F8649</f>
        <v>0</v>
      </c>
      <c r="E8660" s="0" t="n">
        <f aca="false">'Profiles 8760'!G8649</f>
        <v>0.251911</v>
      </c>
      <c r="F8660" s="0" t="n">
        <f aca="false">D8660*Assumptions!$C$11*$B$7+E8660*Assumptions!$C$12*$B$8</f>
        <v>10.3031599</v>
      </c>
      <c r="G8660" s="0" t="n">
        <f aca="false">C8660*Assumptions!$C$15</f>
        <v>0</v>
      </c>
      <c r="H8660" s="0" t="n">
        <f aca="false">MIN(F8660,G8660)</f>
        <v>0</v>
      </c>
      <c r="I8660" s="0" t="n">
        <f aca="false">IF(C8660=1,MIN(G8660-H8660,Assumptions!$C$13,P8659),0)</f>
        <v>0</v>
      </c>
      <c r="J8660" s="0" t="n">
        <f aca="false">H8660+I8660</f>
        <v>0</v>
      </c>
      <c r="K8660" s="0" t="n">
        <f aca="false">MIN(IF(C8660=1,F8660-H8660,F8660),Assumptions!$C$13,MAX(0,($B$5-P8659)/$B$6))</f>
        <v>10.3031599</v>
      </c>
      <c r="L8660" s="0" t="n">
        <f aca="false">IF(C8660=1,0,MIN(F8660-K8660,Assumptions!$C$15,MAX(0,$B$10-O8659-M8660)))</f>
        <v>0</v>
      </c>
      <c r="M8660" s="0" t="n">
        <f aca="false">'Profiles 8760'!H8649</f>
        <v>4000</v>
      </c>
      <c r="N8660" s="0" t="n">
        <f aca="false">J8660+L8660</f>
        <v>0</v>
      </c>
      <c r="O8660" s="0" t="n">
        <f aca="false">O8659+N8660</f>
        <v>767383.5134518</v>
      </c>
      <c r="P8660" s="0" t="n">
        <f aca="false">MIN($B$5,P8659+K8660*$B$6-I8660)</f>
        <v>240.71618634668</v>
      </c>
      <c r="Q8660" s="0" t="n">
        <f aca="false">MAX(0,F8660-H8660-K8660-L8660)</f>
        <v>0</v>
      </c>
    </row>
    <row r="8661" customFormat="false" ht="15" hidden="false" customHeight="false" outlineLevel="0" collapsed="false">
      <c r="A8661" s="0" t="n">
        <f aca="false">'Profiles 8760'!A8650</f>
        <v>8648</v>
      </c>
      <c r="B8661" s="0" t="n">
        <f aca="false">'Profiles 8760'!B8650</f>
        <v>12</v>
      </c>
      <c r="C8661" s="0" t="n">
        <f aca="false">'Profiles 8760'!E8650</f>
        <v>1</v>
      </c>
      <c r="D8661" s="0" t="n">
        <f aca="false">'Profiles 8760'!F8650</f>
        <v>0.050948</v>
      </c>
      <c r="E8661" s="0" t="n">
        <f aca="false">'Profiles 8760'!G8650</f>
        <v>0.324991</v>
      </c>
      <c r="F8661" s="0" t="n">
        <f aca="false">D8661*Assumptions!$C$11*$B$7+E8661*Assumptions!$C$12*$B$8</f>
        <v>28.0059143</v>
      </c>
      <c r="G8661" s="0" t="n">
        <f aca="false">C8661*Assumptions!$C$15</f>
        <v>200</v>
      </c>
      <c r="H8661" s="0" t="n">
        <f aca="false">MIN(F8661,G8661)</f>
        <v>28.0059143</v>
      </c>
      <c r="I8661" s="0" t="n">
        <f aca="false">IF(C8661=1,MIN(G8661-H8661,Assumptions!$C$13,P8660),0)</f>
        <v>171.9940857</v>
      </c>
      <c r="J8661" s="0" t="n">
        <f aca="false">H8661+I8661</f>
        <v>200</v>
      </c>
      <c r="K8661" s="0" t="n">
        <f aca="false">MIN(IF(C8661=1,F8661-H8661,F8661),Assumptions!$C$13,MAX(0,($B$5-P8660)/$B$6))</f>
        <v>0</v>
      </c>
      <c r="L8661" s="0" t="n">
        <f aca="false">IF(C8661=1,0,MIN(F8661-K8661,Assumptions!$C$15,MAX(0,$B$10-O8660-M8661)))</f>
        <v>0</v>
      </c>
      <c r="M8661" s="0" t="n">
        <f aca="false">'Profiles 8760'!H8650</f>
        <v>3800</v>
      </c>
      <c r="N8661" s="0" t="n">
        <f aca="false">J8661+L8661</f>
        <v>200</v>
      </c>
      <c r="O8661" s="0" t="n">
        <f aca="false">O8660+N8661</f>
        <v>767583.5134518</v>
      </c>
      <c r="P8661" s="0" t="n">
        <f aca="false">MIN($B$5,P8660+K8661*$B$6-I8661)</f>
        <v>68.72210064668</v>
      </c>
      <c r="Q8661" s="0" t="n">
        <f aca="false">MAX(0,F8661-H8661-K8661-L8661)</f>
        <v>0</v>
      </c>
    </row>
    <row r="8662" customFormat="false" ht="15" hidden="false" customHeight="false" outlineLevel="0" collapsed="false">
      <c r="A8662" s="0" t="n">
        <f aca="false">'Profiles 8760'!A8651</f>
        <v>8649</v>
      </c>
      <c r="B8662" s="0" t="n">
        <f aca="false">'Profiles 8760'!B8651</f>
        <v>12</v>
      </c>
      <c r="C8662" s="0" t="n">
        <f aca="false">'Profiles 8760'!E8651</f>
        <v>1</v>
      </c>
      <c r="D8662" s="0" t="n">
        <f aca="false">'Profiles 8760'!F8651</f>
        <v>0.357299</v>
      </c>
      <c r="E8662" s="0" t="n">
        <f aca="false">'Profiles 8760'!G8651</f>
        <v>0.445395</v>
      </c>
      <c r="F8662" s="0" t="n">
        <f aca="false">D8662*Assumptions!$C$11*$B$7+E8662*Assumptions!$C$12*$B$8</f>
        <v>121.4046067</v>
      </c>
      <c r="G8662" s="0" t="n">
        <f aca="false">C8662*Assumptions!$C$15</f>
        <v>200</v>
      </c>
      <c r="H8662" s="0" t="n">
        <f aca="false">MIN(F8662,G8662)</f>
        <v>121.4046067</v>
      </c>
      <c r="I8662" s="0" t="n">
        <f aca="false">IF(C8662=1,MIN(G8662-H8662,Assumptions!$C$13,P8661),0)</f>
        <v>68.72210064668</v>
      </c>
      <c r="J8662" s="0" t="n">
        <f aca="false">H8662+I8662</f>
        <v>190.12670734668</v>
      </c>
      <c r="K8662" s="0" t="n">
        <f aca="false">MIN(IF(C8662=1,F8662-H8662,F8662),Assumptions!$C$13,MAX(0,($B$5-P8661)/$B$6))</f>
        <v>0</v>
      </c>
      <c r="L8662" s="0" t="n">
        <f aca="false">IF(C8662=1,0,MIN(F8662-K8662,Assumptions!$C$15,MAX(0,$B$10-O8661-M8662)))</f>
        <v>0</v>
      </c>
      <c r="M8662" s="0" t="n">
        <f aca="false">'Profiles 8760'!H8651</f>
        <v>3600</v>
      </c>
      <c r="N8662" s="0" t="n">
        <f aca="false">J8662+L8662</f>
        <v>190.12670734668</v>
      </c>
      <c r="O8662" s="0" t="n">
        <f aca="false">O8661+N8662</f>
        <v>767773.640159147</v>
      </c>
      <c r="P8662" s="0" t="n">
        <f aca="false">MIN($B$5,P8661+K8662*$B$6-I8662)</f>
        <v>0</v>
      </c>
      <c r="Q8662" s="0" t="n">
        <f aca="false">MAX(0,F8662-H8662-K8662-L8662)</f>
        <v>0</v>
      </c>
    </row>
    <row r="8663" customFormat="false" ht="15" hidden="false" customHeight="false" outlineLevel="0" collapsed="false">
      <c r="A8663" s="0" t="n">
        <f aca="false">'Profiles 8760'!A8652</f>
        <v>8650</v>
      </c>
      <c r="B8663" s="0" t="n">
        <f aca="false">'Profiles 8760'!B8652</f>
        <v>12</v>
      </c>
      <c r="C8663" s="0" t="n">
        <f aca="false">'Profiles 8760'!E8652</f>
        <v>0</v>
      </c>
      <c r="D8663" s="0" t="n">
        <f aca="false">'Profiles 8760'!F8652</f>
        <v>0.717776</v>
      </c>
      <c r="E8663" s="0" t="n">
        <f aca="false">'Profiles 8760'!G8652</f>
        <v>0.394047</v>
      </c>
      <c r="F8663" s="0" t="n">
        <f aca="false">D8663*Assumptions!$C$11*$B$7+E8663*Assumptions!$C$12*$B$8</f>
        <v>223.4102311</v>
      </c>
      <c r="G8663" s="0" t="n">
        <f aca="false">C8663*Assumptions!$C$15</f>
        <v>0</v>
      </c>
      <c r="H8663" s="0" t="n">
        <f aca="false">MIN(F8663,G8663)</f>
        <v>0</v>
      </c>
      <c r="I8663" s="0" t="n">
        <f aca="false">IF(C8663=1,MIN(G8663-H8663,Assumptions!$C$13,P8662),0)</f>
        <v>0</v>
      </c>
      <c r="J8663" s="0" t="n">
        <f aca="false">H8663+I8663</f>
        <v>0</v>
      </c>
      <c r="K8663" s="0" t="n">
        <f aca="false">MIN(IF(C8663=1,F8663-H8663,F8663),Assumptions!$C$13,MAX(0,($B$5-P8662)/$B$6))</f>
        <v>180</v>
      </c>
      <c r="L8663" s="0" t="n">
        <f aca="false">IF(C8663=1,0,MIN(F8663-K8663,Assumptions!$C$15,MAX(0,$B$10-O8662-M8663)))</f>
        <v>34.3598408533726</v>
      </c>
      <c r="M8663" s="0" t="n">
        <f aca="false">'Profiles 8760'!H8652</f>
        <v>3600</v>
      </c>
      <c r="N8663" s="0" t="n">
        <f aca="false">J8663+L8663</f>
        <v>34.3598408533726</v>
      </c>
      <c r="O8663" s="0" t="n">
        <f aca="false">O8662+N8663</f>
        <v>767808</v>
      </c>
      <c r="P8663" s="0" t="n">
        <f aca="false">MIN($B$5,P8662+K8663*$B$6-I8663)</f>
        <v>156.024</v>
      </c>
      <c r="Q8663" s="0" t="n">
        <f aca="false">MAX(0,F8663-H8663-K8663-L8663)</f>
        <v>9.05039024662739</v>
      </c>
    </row>
    <row r="8664" customFormat="false" ht="15" hidden="false" customHeight="false" outlineLevel="0" collapsed="false">
      <c r="A8664" s="0" t="n">
        <f aca="false">'Profiles 8760'!A8653</f>
        <v>8651</v>
      </c>
      <c r="B8664" s="0" t="n">
        <f aca="false">'Profiles 8760'!B8653</f>
        <v>12</v>
      </c>
      <c r="C8664" s="0" t="n">
        <f aca="false">'Profiles 8760'!E8653</f>
        <v>0</v>
      </c>
      <c r="D8664" s="0" t="n">
        <f aca="false">'Profiles 8760'!F8653</f>
        <v>1</v>
      </c>
      <c r="E8664" s="0" t="n">
        <f aca="false">'Profiles 8760'!G8653</f>
        <v>0.360913</v>
      </c>
      <c r="F8664" s="0" t="n">
        <f aca="false">D8664*Assumptions!$C$11*$B$7+E8664*Assumptions!$C$12*$B$8</f>
        <v>303.5613417</v>
      </c>
      <c r="G8664" s="0" t="n">
        <f aca="false">C8664*Assumptions!$C$15</f>
        <v>0</v>
      </c>
      <c r="H8664" s="0" t="n">
        <f aca="false">MIN(F8664,G8664)</f>
        <v>0</v>
      </c>
      <c r="I8664" s="0" t="n">
        <f aca="false">IF(C8664=1,MIN(G8664-H8664,Assumptions!$C$13,P8663),0)</f>
        <v>0</v>
      </c>
      <c r="J8664" s="0" t="n">
        <f aca="false">H8664+I8664</f>
        <v>0</v>
      </c>
      <c r="K8664" s="0" t="n">
        <f aca="false">MIN(IF(C8664=1,F8664-H8664,F8664),Assumptions!$C$13,MAX(0,($B$5-P8663)/$B$6))</f>
        <v>180</v>
      </c>
      <c r="L8664" s="0" t="n">
        <f aca="false">IF(C8664=1,0,MIN(F8664-K8664,Assumptions!$C$15,MAX(0,$B$10-O8663-M8664)))</f>
        <v>0</v>
      </c>
      <c r="M8664" s="0" t="n">
        <f aca="false">'Profiles 8760'!H8653</f>
        <v>3600</v>
      </c>
      <c r="N8664" s="0" t="n">
        <f aca="false">J8664+L8664</f>
        <v>0</v>
      </c>
      <c r="O8664" s="0" t="n">
        <f aca="false">O8663+N8664</f>
        <v>767808</v>
      </c>
      <c r="P8664" s="0" t="n">
        <f aca="false">MIN($B$5,P8663+K8664*$B$6-I8664)</f>
        <v>312.048</v>
      </c>
      <c r="Q8664" s="0" t="n">
        <f aca="false">MAX(0,F8664-H8664-K8664-L8664)</f>
        <v>123.5613417</v>
      </c>
    </row>
    <row r="8665" customFormat="false" ht="15" hidden="false" customHeight="false" outlineLevel="0" collapsed="false">
      <c r="A8665" s="0" t="n">
        <f aca="false">'Profiles 8760'!A8654</f>
        <v>8652</v>
      </c>
      <c r="B8665" s="0" t="n">
        <f aca="false">'Profiles 8760'!B8654</f>
        <v>12</v>
      </c>
      <c r="C8665" s="0" t="n">
        <f aca="false">'Profiles 8760'!E8654</f>
        <v>0</v>
      </c>
      <c r="D8665" s="0" t="n">
        <f aca="false">'Profiles 8760'!F8654</f>
        <v>1</v>
      </c>
      <c r="E8665" s="0" t="n">
        <f aca="false">'Profiles 8760'!G8654</f>
        <v>0.32468</v>
      </c>
      <c r="F8665" s="0" t="n">
        <f aca="false">D8665*Assumptions!$C$11*$B$7+E8665*Assumptions!$C$12*$B$8</f>
        <v>302.079412</v>
      </c>
      <c r="G8665" s="0" t="n">
        <f aca="false">C8665*Assumptions!$C$15</f>
        <v>0</v>
      </c>
      <c r="H8665" s="0" t="n">
        <f aca="false">MIN(F8665,G8665)</f>
        <v>0</v>
      </c>
      <c r="I8665" s="0" t="n">
        <f aca="false">IF(C8665=1,MIN(G8665-H8665,Assumptions!$C$13,P8664),0)</f>
        <v>0</v>
      </c>
      <c r="J8665" s="0" t="n">
        <f aca="false">H8665+I8665</f>
        <v>0</v>
      </c>
      <c r="K8665" s="0" t="n">
        <f aca="false">MIN(IF(C8665=1,F8665-H8665,F8665),Assumptions!$C$13,MAX(0,($B$5-P8664)/$B$6))</f>
        <v>180</v>
      </c>
      <c r="L8665" s="0" t="n">
        <f aca="false">IF(C8665=1,0,MIN(F8665-K8665,Assumptions!$C$15,MAX(0,$B$10-O8664-M8665)))</f>
        <v>0</v>
      </c>
      <c r="M8665" s="0" t="n">
        <f aca="false">'Profiles 8760'!H8654</f>
        <v>3600</v>
      </c>
      <c r="N8665" s="0" t="n">
        <f aca="false">J8665+L8665</f>
        <v>0</v>
      </c>
      <c r="O8665" s="0" t="n">
        <f aca="false">O8664+N8665</f>
        <v>767808</v>
      </c>
      <c r="P8665" s="0" t="n">
        <f aca="false">MIN($B$5,P8664+K8665*$B$6-I8665)</f>
        <v>468.072</v>
      </c>
      <c r="Q8665" s="0" t="n">
        <f aca="false">MAX(0,F8665-H8665-K8665-L8665)</f>
        <v>122.079412</v>
      </c>
    </row>
    <row r="8666" customFormat="false" ht="15" hidden="false" customHeight="false" outlineLevel="0" collapsed="false">
      <c r="A8666" s="0" t="n">
        <f aca="false">'Profiles 8760'!A8655</f>
        <v>8653</v>
      </c>
      <c r="B8666" s="0" t="n">
        <f aca="false">'Profiles 8760'!B8655</f>
        <v>12</v>
      </c>
      <c r="C8666" s="0" t="n">
        <f aca="false">'Profiles 8760'!E8655</f>
        <v>0</v>
      </c>
      <c r="D8666" s="0" t="n">
        <f aca="false">'Profiles 8760'!F8655</f>
        <v>1</v>
      </c>
      <c r="E8666" s="0" t="n">
        <f aca="false">'Profiles 8760'!G8655</f>
        <v>0.44458</v>
      </c>
      <c r="F8666" s="0" t="n">
        <f aca="false">D8666*Assumptions!$C$11*$B$7+E8666*Assumptions!$C$12*$B$8</f>
        <v>306.983322</v>
      </c>
      <c r="G8666" s="0" t="n">
        <f aca="false">C8666*Assumptions!$C$15</f>
        <v>0</v>
      </c>
      <c r="H8666" s="0" t="n">
        <f aca="false">MIN(F8666,G8666)</f>
        <v>0</v>
      </c>
      <c r="I8666" s="0" t="n">
        <f aca="false">IF(C8666=1,MIN(G8666-H8666,Assumptions!$C$13,P8665),0)</f>
        <v>0</v>
      </c>
      <c r="J8666" s="0" t="n">
        <f aca="false">H8666+I8666</f>
        <v>0</v>
      </c>
      <c r="K8666" s="0" t="n">
        <f aca="false">MIN(IF(C8666=1,F8666-H8666,F8666),Assumptions!$C$13,MAX(0,($B$5-P8665)/$B$6))</f>
        <v>49.3054914628519</v>
      </c>
      <c r="L8666" s="0" t="n">
        <f aca="false">IF(C8666=1,0,MIN(F8666-K8666,Assumptions!$C$15,MAX(0,$B$10-O8665-M8666)))</f>
        <v>0</v>
      </c>
      <c r="M8666" s="0" t="n">
        <f aca="false">'Profiles 8760'!H8655</f>
        <v>3600</v>
      </c>
      <c r="N8666" s="0" t="n">
        <f aca="false">J8666+L8666</f>
        <v>0</v>
      </c>
      <c r="O8666" s="0" t="n">
        <f aca="false">O8665+N8666</f>
        <v>767808</v>
      </c>
      <c r="P8666" s="0" t="n">
        <f aca="false">MIN($B$5,P8665+K8666*$B$6-I8666)</f>
        <v>510.81</v>
      </c>
      <c r="Q8666" s="0" t="n">
        <f aca="false">MAX(0,F8666-H8666-K8666-L8666)</f>
        <v>257.677830537148</v>
      </c>
    </row>
    <row r="8667" customFormat="false" ht="15" hidden="false" customHeight="false" outlineLevel="0" collapsed="false">
      <c r="A8667" s="0" t="n">
        <f aca="false">'Profiles 8760'!A8656</f>
        <v>8654</v>
      </c>
      <c r="B8667" s="0" t="n">
        <f aca="false">'Profiles 8760'!B8656</f>
        <v>12</v>
      </c>
      <c r="C8667" s="0" t="n">
        <f aca="false">'Profiles 8760'!E8656</f>
        <v>0</v>
      </c>
      <c r="D8667" s="0" t="n">
        <f aca="false">'Profiles 8760'!F8656</f>
        <v>1</v>
      </c>
      <c r="E8667" s="0" t="n">
        <f aca="false">'Profiles 8760'!G8656</f>
        <v>0.433393</v>
      </c>
      <c r="F8667" s="0" t="n">
        <f aca="false">D8667*Assumptions!$C$11*$B$7+E8667*Assumptions!$C$12*$B$8</f>
        <v>306.5257737</v>
      </c>
      <c r="G8667" s="0" t="n">
        <f aca="false">C8667*Assumptions!$C$15</f>
        <v>0</v>
      </c>
      <c r="H8667" s="0" t="n">
        <f aca="false">MIN(F8667,G8667)</f>
        <v>0</v>
      </c>
      <c r="I8667" s="0" t="n">
        <f aca="false">IF(C8667=1,MIN(G8667-H8667,Assumptions!$C$13,P8666),0)</f>
        <v>0</v>
      </c>
      <c r="J8667" s="0" t="n">
        <f aca="false">H8667+I8667</f>
        <v>0</v>
      </c>
      <c r="K8667" s="0" t="n">
        <f aca="false">MIN(IF(C8667=1,F8667-H8667,F8667),Assumptions!$C$13,MAX(0,($B$5-P8666)/$B$6))</f>
        <v>0</v>
      </c>
      <c r="L8667" s="0" t="n">
        <f aca="false">IF(C8667=1,0,MIN(F8667-K8667,Assumptions!$C$15,MAX(0,$B$10-O8666-M8667)))</f>
        <v>0</v>
      </c>
      <c r="M8667" s="0" t="n">
        <f aca="false">'Profiles 8760'!H8656</f>
        <v>3600</v>
      </c>
      <c r="N8667" s="0" t="n">
        <f aca="false">J8667+L8667</f>
        <v>0</v>
      </c>
      <c r="O8667" s="0" t="n">
        <f aca="false">O8666+N8667</f>
        <v>767808</v>
      </c>
      <c r="P8667" s="0" t="n">
        <f aca="false">MIN($B$5,P8666+K8667*$B$6-I8667)</f>
        <v>510.81</v>
      </c>
      <c r="Q8667" s="0" t="n">
        <f aca="false">MAX(0,F8667-H8667-K8667-L8667)</f>
        <v>306.5257737</v>
      </c>
    </row>
    <row r="8668" customFormat="false" ht="15" hidden="false" customHeight="false" outlineLevel="0" collapsed="false">
      <c r="A8668" s="0" t="n">
        <f aca="false">'Profiles 8760'!A8657</f>
        <v>8655</v>
      </c>
      <c r="B8668" s="0" t="n">
        <f aca="false">'Profiles 8760'!B8657</f>
        <v>12</v>
      </c>
      <c r="C8668" s="0" t="n">
        <f aca="false">'Profiles 8760'!E8657</f>
        <v>0</v>
      </c>
      <c r="D8668" s="0" t="n">
        <f aca="false">'Profiles 8760'!F8657</f>
        <v>1</v>
      </c>
      <c r="E8668" s="0" t="n">
        <f aca="false">'Profiles 8760'!G8657</f>
        <v>0.338477</v>
      </c>
      <c r="F8668" s="0" t="n">
        <f aca="false">D8668*Assumptions!$C$11*$B$7+E8668*Assumptions!$C$12*$B$8</f>
        <v>302.6437093</v>
      </c>
      <c r="G8668" s="0" t="n">
        <f aca="false">C8668*Assumptions!$C$15</f>
        <v>0</v>
      </c>
      <c r="H8668" s="0" t="n">
        <f aca="false">MIN(F8668,G8668)</f>
        <v>0</v>
      </c>
      <c r="I8668" s="0" t="n">
        <f aca="false">IF(C8668=1,MIN(G8668-H8668,Assumptions!$C$13,P8667),0)</f>
        <v>0</v>
      </c>
      <c r="J8668" s="0" t="n">
        <f aca="false">H8668+I8668</f>
        <v>0</v>
      </c>
      <c r="K8668" s="0" t="n">
        <f aca="false">MIN(IF(C8668=1,F8668-H8668,F8668),Assumptions!$C$13,MAX(0,($B$5-P8667)/$B$6))</f>
        <v>0</v>
      </c>
      <c r="L8668" s="0" t="n">
        <f aca="false">IF(C8668=1,0,MIN(F8668-K8668,Assumptions!$C$15,MAX(0,$B$10-O8667-M8668)))</f>
        <v>0</v>
      </c>
      <c r="M8668" s="0" t="n">
        <f aca="false">'Profiles 8760'!H8657</f>
        <v>3600</v>
      </c>
      <c r="N8668" s="0" t="n">
        <f aca="false">J8668+L8668</f>
        <v>0</v>
      </c>
      <c r="O8668" s="0" t="n">
        <f aca="false">O8667+N8668</f>
        <v>767808</v>
      </c>
      <c r="P8668" s="0" t="n">
        <f aca="false">MIN($B$5,P8667+K8668*$B$6-I8668)</f>
        <v>510.81</v>
      </c>
      <c r="Q8668" s="0" t="n">
        <f aca="false">MAX(0,F8668-H8668-K8668-L8668)</f>
        <v>302.6437093</v>
      </c>
    </row>
    <row r="8669" customFormat="false" ht="15" hidden="false" customHeight="false" outlineLevel="0" collapsed="false">
      <c r="A8669" s="0" t="n">
        <f aca="false">'Profiles 8760'!A8658</f>
        <v>8656</v>
      </c>
      <c r="B8669" s="0" t="n">
        <f aca="false">'Profiles 8760'!B8658</f>
        <v>12</v>
      </c>
      <c r="C8669" s="0" t="n">
        <f aca="false">'Profiles 8760'!E8658</f>
        <v>0</v>
      </c>
      <c r="D8669" s="0" t="n">
        <f aca="false">'Profiles 8760'!F8658</f>
        <v>0.717776</v>
      </c>
      <c r="E8669" s="0" t="n">
        <f aca="false">'Profiles 8760'!G8658</f>
        <v>0.245202</v>
      </c>
      <c r="F8669" s="0" t="n">
        <f aca="false">D8669*Assumptions!$C$11*$B$7+E8669*Assumptions!$C$12*$B$8</f>
        <v>217.3224706</v>
      </c>
      <c r="G8669" s="0" t="n">
        <f aca="false">C8669*Assumptions!$C$15</f>
        <v>0</v>
      </c>
      <c r="H8669" s="0" t="n">
        <f aca="false">MIN(F8669,G8669)</f>
        <v>0</v>
      </c>
      <c r="I8669" s="0" t="n">
        <f aca="false">IF(C8669=1,MIN(G8669-H8669,Assumptions!$C$13,P8668),0)</f>
        <v>0</v>
      </c>
      <c r="J8669" s="0" t="n">
        <f aca="false">H8669+I8669</f>
        <v>0</v>
      </c>
      <c r="K8669" s="0" t="n">
        <f aca="false">MIN(IF(C8669=1,F8669-H8669,F8669),Assumptions!$C$13,MAX(0,($B$5-P8668)/$B$6))</f>
        <v>0</v>
      </c>
      <c r="L8669" s="0" t="n">
        <f aca="false">IF(C8669=1,0,MIN(F8669-K8669,Assumptions!$C$15,MAX(0,$B$10-O8668-M8669)))</f>
        <v>0</v>
      </c>
      <c r="M8669" s="0" t="n">
        <f aca="false">'Profiles 8760'!H8658</f>
        <v>3600</v>
      </c>
      <c r="N8669" s="0" t="n">
        <f aca="false">J8669+L8669</f>
        <v>0</v>
      </c>
      <c r="O8669" s="0" t="n">
        <f aca="false">O8668+N8669</f>
        <v>767808</v>
      </c>
      <c r="P8669" s="0" t="n">
        <f aca="false">MIN($B$5,P8668+K8669*$B$6-I8669)</f>
        <v>510.81</v>
      </c>
      <c r="Q8669" s="0" t="n">
        <f aca="false">MAX(0,F8669-H8669-K8669-L8669)</f>
        <v>217.3224706</v>
      </c>
    </row>
    <row r="8670" customFormat="false" ht="15" hidden="false" customHeight="false" outlineLevel="0" collapsed="false">
      <c r="A8670" s="0" t="n">
        <f aca="false">'Profiles 8760'!A8659</f>
        <v>8657</v>
      </c>
      <c r="B8670" s="0" t="n">
        <f aca="false">'Profiles 8760'!B8659</f>
        <v>12</v>
      </c>
      <c r="C8670" s="0" t="n">
        <f aca="false">'Profiles 8760'!E8659</f>
        <v>0</v>
      </c>
      <c r="D8670" s="0" t="n">
        <f aca="false">'Profiles 8760'!F8659</f>
        <v>0.357299</v>
      </c>
      <c r="E8670" s="0" t="n">
        <f aca="false">'Profiles 8760'!G8659</f>
        <v>0.37716</v>
      </c>
      <c r="F8670" s="0" t="n">
        <f aca="false">D8670*Assumptions!$C$11*$B$7+E8670*Assumptions!$C$12*$B$8</f>
        <v>118.6137952</v>
      </c>
      <c r="G8670" s="0" t="n">
        <f aca="false">C8670*Assumptions!$C$15</f>
        <v>0</v>
      </c>
      <c r="H8670" s="0" t="n">
        <f aca="false">MIN(F8670,G8670)</f>
        <v>0</v>
      </c>
      <c r="I8670" s="0" t="n">
        <f aca="false">IF(C8670=1,MIN(G8670-H8670,Assumptions!$C$13,P8669),0)</f>
        <v>0</v>
      </c>
      <c r="J8670" s="0" t="n">
        <f aca="false">H8670+I8670</f>
        <v>0</v>
      </c>
      <c r="K8670" s="0" t="n">
        <f aca="false">MIN(IF(C8670=1,F8670-H8670,F8670),Assumptions!$C$13,MAX(0,($B$5-P8669)/$B$6))</f>
        <v>0</v>
      </c>
      <c r="L8670" s="0" t="n">
        <f aca="false">IF(C8670=1,0,MIN(F8670-K8670,Assumptions!$C$15,MAX(0,$B$10-O8669-M8670)))</f>
        <v>0</v>
      </c>
      <c r="M8670" s="0" t="n">
        <f aca="false">'Profiles 8760'!H8659</f>
        <v>3600</v>
      </c>
      <c r="N8670" s="0" t="n">
        <f aca="false">J8670+L8670</f>
        <v>0</v>
      </c>
      <c r="O8670" s="0" t="n">
        <f aca="false">O8669+N8670</f>
        <v>767808</v>
      </c>
      <c r="P8670" s="0" t="n">
        <f aca="false">MIN($B$5,P8669+K8670*$B$6-I8670)</f>
        <v>510.81</v>
      </c>
      <c r="Q8670" s="0" t="n">
        <f aca="false">MAX(0,F8670-H8670-K8670-L8670)</f>
        <v>118.6137952</v>
      </c>
    </row>
    <row r="8671" customFormat="false" ht="15" hidden="false" customHeight="false" outlineLevel="0" collapsed="false">
      <c r="A8671" s="0" t="n">
        <f aca="false">'Profiles 8760'!A8660</f>
        <v>8658</v>
      </c>
      <c r="B8671" s="0" t="n">
        <f aca="false">'Profiles 8760'!B8660</f>
        <v>12</v>
      </c>
      <c r="C8671" s="0" t="n">
        <f aca="false">'Profiles 8760'!E8660</f>
        <v>0</v>
      </c>
      <c r="D8671" s="0" t="n">
        <f aca="false">'Profiles 8760'!F8660</f>
        <v>0.050948</v>
      </c>
      <c r="E8671" s="0" t="n">
        <f aca="false">'Profiles 8760'!G8660</f>
        <v>0.607834</v>
      </c>
      <c r="F8671" s="0" t="n">
        <f aca="false">D8671*Assumptions!$C$11*$B$7+E8671*Assumptions!$C$12*$B$8</f>
        <v>39.574193</v>
      </c>
      <c r="G8671" s="0" t="n">
        <f aca="false">C8671*Assumptions!$C$15</f>
        <v>0</v>
      </c>
      <c r="H8671" s="0" t="n">
        <f aca="false">MIN(F8671,G8671)</f>
        <v>0</v>
      </c>
      <c r="I8671" s="0" t="n">
        <f aca="false">IF(C8671=1,MIN(G8671-H8671,Assumptions!$C$13,P8670),0)</f>
        <v>0</v>
      </c>
      <c r="J8671" s="0" t="n">
        <f aca="false">H8671+I8671</f>
        <v>0</v>
      </c>
      <c r="K8671" s="0" t="n">
        <f aca="false">MIN(IF(C8671=1,F8671-H8671,F8671),Assumptions!$C$13,MAX(0,($B$5-P8670)/$B$6))</f>
        <v>0</v>
      </c>
      <c r="L8671" s="0" t="n">
        <f aca="false">IF(C8671=1,0,MIN(F8671-K8671,Assumptions!$C$15,MAX(0,$B$10-O8670-M8671)))</f>
        <v>0</v>
      </c>
      <c r="M8671" s="0" t="n">
        <f aca="false">'Profiles 8760'!H8660</f>
        <v>3600</v>
      </c>
      <c r="N8671" s="0" t="n">
        <f aca="false">J8671+L8671</f>
        <v>0</v>
      </c>
      <c r="O8671" s="0" t="n">
        <f aca="false">O8670+N8671</f>
        <v>767808</v>
      </c>
      <c r="P8671" s="0" t="n">
        <f aca="false">MIN($B$5,P8670+K8671*$B$6-I8671)</f>
        <v>510.81</v>
      </c>
      <c r="Q8671" s="0" t="n">
        <f aca="false">MAX(0,F8671-H8671-K8671-L8671)</f>
        <v>39.574193</v>
      </c>
    </row>
    <row r="8672" customFormat="false" ht="15" hidden="false" customHeight="false" outlineLevel="0" collapsed="false">
      <c r="A8672" s="0" t="n">
        <f aca="false">'Profiles 8760'!A8661</f>
        <v>8659</v>
      </c>
      <c r="B8672" s="0" t="n">
        <f aca="false">'Profiles 8760'!B8661</f>
        <v>12</v>
      </c>
      <c r="C8672" s="0" t="n">
        <f aca="false">'Profiles 8760'!E8661</f>
        <v>0</v>
      </c>
      <c r="D8672" s="0" t="n">
        <f aca="false">'Profiles 8760'!F8661</f>
        <v>0</v>
      </c>
      <c r="E8672" s="0" t="n">
        <f aca="false">'Profiles 8760'!G8661</f>
        <v>0.465635</v>
      </c>
      <c r="F8672" s="0" t="n">
        <f aca="false">D8672*Assumptions!$C$11*$B$7+E8672*Assumptions!$C$12*$B$8</f>
        <v>19.0444715</v>
      </c>
      <c r="G8672" s="0" t="n">
        <f aca="false">C8672*Assumptions!$C$15</f>
        <v>0</v>
      </c>
      <c r="H8672" s="0" t="n">
        <f aca="false">MIN(F8672,G8672)</f>
        <v>0</v>
      </c>
      <c r="I8672" s="0" t="n">
        <f aca="false">IF(C8672=1,MIN(G8672-H8672,Assumptions!$C$13,P8671),0)</f>
        <v>0</v>
      </c>
      <c r="J8672" s="0" t="n">
        <f aca="false">H8672+I8672</f>
        <v>0</v>
      </c>
      <c r="K8672" s="0" t="n">
        <f aca="false">MIN(IF(C8672=1,F8672-H8672,F8672),Assumptions!$C$13,MAX(0,($B$5-P8671)/$B$6))</f>
        <v>0</v>
      </c>
      <c r="L8672" s="0" t="n">
        <f aca="false">IF(C8672=1,0,MIN(F8672-K8672,Assumptions!$C$15,MAX(0,$B$10-O8671-M8672)))</f>
        <v>0</v>
      </c>
      <c r="M8672" s="0" t="n">
        <f aca="false">'Profiles 8760'!H8661</f>
        <v>3600</v>
      </c>
      <c r="N8672" s="0" t="n">
        <f aca="false">J8672+L8672</f>
        <v>0</v>
      </c>
      <c r="O8672" s="0" t="n">
        <f aca="false">O8671+N8672</f>
        <v>767808</v>
      </c>
      <c r="P8672" s="0" t="n">
        <f aca="false">MIN($B$5,P8671+K8672*$B$6-I8672)</f>
        <v>510.81</v>
      </c>
      <c r="Q8672" s="0" t="n">
        <f aca="false">MAX(0,F8672-H8672-K8672-L8672)</f>
        <v>19.0444715</v>
      </c>
    </row>
    <row r="8673" customFormat="false" ht="15" hidden="false" customHeight="false" outlineLevel="0" collapsed="false">
      <c r="A8673" s="0" t="n">
        <f aca="false">'Profiles 8760'!A8662</f>
        <v>8660</v>
      </c>
      <c r="B8673" s="0" t="n">
        <f aca="false">'Profiles 8760'!B8662</f>
        <v>12</v>
      </c>
      <c r="C8673" s="0" t="n">
        <f aca="false">'Profiles 8760'!E8662</f>
        <v>1</v>
      </c>
      <c r="D8673" s="0" t="n">
        <f aca="false">'Profiles 8760'!F8662</f>
        <v>0</v>
      </c>
      <c r="E8673" s="0" t="n">
        <f aca="false">'Profiles 8760'!G8662</f>
        <v>0.487955</v>
      </c>
      <c r="F8673" s="0" t="n">
        <f aca="false">D8673*Assumptions!$C$11*$B$7+E8673*Assumptions!$C$12*$B$8</f>
        <v>19.9573595</v>
      </c>
      <c r="G8673" s="0" t="n">
        <f aca="false">C8673*Assumptions!$C$15</f>
        <v>200</v>
      </c>
      <c r="H8673" s="0" t="n">
        <f aca="false">MIN(F8673,G8673)</f>
        <v>19.9573595</v>
      </c>
      <c r="I8673" s="0" t="n">
        <f aca="false">IF(C8673=1,MIN(G8673-H8673,Assumptions!$C$13,P8672),0)</f>
        <v>180</v>
      </c>
      <c r="J8673" s="0" t="n">
        <f aca="false">H8673+I8673</f>
        <v>199.9573595</v>
      </c>
      <c r="K8673" s="0" t="n">
        <f aca="false">MIN(IF(C8673=1,F8673-H8673,F8673),Assumptions!$C$13,MAX(0,($B$5-P8672)/$B$6))</f>
        <v>0</v>
      </c>
      <c r="L8673" s="0" t="n">
        <f aca="false">IF(C8673=1,0,MIN(F8673-K8673,Assumptions!$C$15,MAX(0,$B$10-O8672-M8673)))</f>
        <v>0</v>
      </c>
      <c r="M8673" s="0" t="n">
        <f aca="false">'Profiles 8760'!H8662</f>
        <v>3400</v>
      </c>
      <c r="N8673" s="0" t="n">
        <f aca="false">J8673+L8673</f>
        <v>199.9573595</v>
      </c>
      <c r="O8673" s="0" t="n">
        <f aca="false">O8672+N8673</f>
        <v>768007.9573595</v>
      </c>
      <c r="P8673" s="0" t="n">
        <f aca="false">MIN($B$5,P8672+K8673*$B$6-I8673)</f>
        <v>330.81</v>
      </c>
      <c r="Q8673" s="0" t="n">
        <f aca="false">MAX(0,F8673-H8673-K8673-L8673)</f>
        <v>0</v>
      </c>
    </row>
    <row r="8674" customFormat="false" ht="15" hidden="false" customHeight="false" outlineLevel="0" collapsed="false">
      <c r="A8674" s="0" t="n">
        <f aca="false">'Profiles 8760'!A8663</f>
        <v>8661</v>
      </c>
      <c r="B8674" s="0" t="n">
        <f aca="false">'Profiles 8760'!B8663</f>
        <v>12</v>
      </c>
      <c r="C8674" s="0" t="n">
        <f aca="false">'Profiles 8760'!E8663</f>
        <v>1</v>
      </c>
      <c r="D8674" s="0" t="n">
        <f aca="false">'Profiles 8760'!F8663</f>
        <v>0</v>
      </c>
      <c r="E8674" s="0" t="n">
        <f aca="false">'Profiles 8760'!G8663</f>
        <v>0.402139</v>
      </c>
      <c r="F8674" s="0" t="n">
        <f aca="false">D8674*Assumptions!$C$11*$B$7+E8674*Assumptions!$C$12*$B$8</f>
        <v>16.4474851</v>
      </c>
      <c r="G8674" s="0" t="n">
        <f aca="false">C8674*Assumptions!$C$15</f>
        <v>200</v>
      </c>
      <c r="H8674" s="0" t="n">
        <f aca="false">MIN(F8674,G8674)</f>
        <v>16.4474851</v>
      </c>
      <c r="I8674" s="0" t="n">
        <f aca="false">IF(C8674=1,MIN(G8674-H8674,Assumptions!$C$13,P8673),0)</f>
        <v>180</v>
      </c>
      <c r="J8674" s="0" t="n">
        <f aca="false">H8674+I8674</f>
        <v>196.4474851</v>
      </c>
      <c r="K8674" s="0" t="n">
        <f aca="false">MIN(IF(C8674=1,F8674-H8674,F8674),Assumptions!$C$13,MAX(0,($B$5-P8673)/$B$6))</f>
        <v>0</v>
      </c>
      <c r="L8674" s="0" t="n">
        <f aca="false">IF(C8674=1,0,MIN(F8674-K8674,Assumptions!$C$15,MAX(0,$B$10-O8673-M8674)))</f>
        <v>0</v>
      </c>
      <c r="M8674" s="0" t="n">
        <f aca="false">'Profiles 8760'!H8663</f>
        <v>3200</v>
      </c>
      <c r="N8674" s="0" t="n">
        <f aca="false">J8674+L8674</f>
        <v>196.4474851</v>
      </c>
      <c r="O8674" s="0" t="n">
        <f aca="false">O8673+N8674</f>
        <v>768204.4048446</v>
      </c>
      <c r="P8674" s="0" t="n">
        <f aca="false">MIN($B$5,P8673+K8674*$B$6-I8674)</f>
        <v>150.81</v>
      </c>
      <c r="Q8674" s="0" t="n">
        <f aca="false">MAX(0,F8674-H8674-K8674-L8674)</f>
        <v>0</v>
      </c>
    </row>
    <row r="8675" customFormat="false" ht="15" hidden="false" customHeight="false" outlineLevel="0" collapsed="false">
      <c r="A8675" s="0" t="n">
        <f aca="false">'Profiles 8760'!A8664</f>
        <v>8662</v>
      </c>
      <c r="B8675" s="0" t="n">
        <f aca="false">'Profiles 8760'!B8664</f>
        <v>12</v>
      </c>
      <c r="C8675" s="0" t="n">
        <f aca="false">'Profiles 8760'!E8664</f>
        <v>0</v>
      </c>
      <c r="D8675" s="0" t="n">
        <f aca="false">'Profiles 8760'!F8664</f>
        <v>0</v>
      </c>
      <c r="E8675" s="0" t="n">
        <f aca="false">'Profiles 8760'!G8664</f>
        <v>0.351297</v>
      </c>
      <c r="F8675" s="0" t="n">
        <f aca="false">D8675*Assumptions!$C$11*$B$7+E8675*Assumptions!$C$12*$B$8</f>
        <v>14.3680473</v>
      </c>
      <c r="G8675" s="0" t="n">
        <f aca="false">C8675*Assumptions!$C$15</f>
        <v>0</v>
      </c>
      <c r="H8675" s="0" t="n">
        <f aca="false">MIN(F8675,G8675)</f>
        <v>0</v>
      </c>
      <c r="I8675" s="0" t="n">
        <f aca="false">IF(C8675=1,MIN(G8675-H8675,Assumptions!$C$13,P8674),0)</f>
        <v>0</v>
      </c>
      <c r="J8675" s="0" t="n">
        <f aca="false">H8675+I8675</f>
        <v>0</v>
      </c>
      <c r="K8675" s="0" t="n">
        <f aca="false">MIN(IF(C8675=1,F8675-H8675,F8675),Assumptions!$C$13,MAX(0,($B$5-P8674)/$B$6))</f>
        <v>14.3680473</v>
      </c>
      <c r="L8675" s="0" t="n">
        <f aca="false">IF(C8675=1,0,MIN(F8675-K8675,Assumptions!$C$15,MAX(0,$B$10-O8674-M8675)))</f>
        <v>0</v>
      </c>
      <c r="M8675" s="0" t="n">
        <f aca="false">'Profiles 8760'!H8664</f>
        <v>3200</v>
      </c>
      <c r="N8675" s="0" t="n">
        <f aca="false">J8675+L8675</f>
        <v>0</v>
      </c>
      <c r="O8675" s="0" t="n">
        <f aca="false">O8674+N8675</f>
        <v>768204.4048446</v>
      </c>
      <c r="P8675" s="0" t="n">
        <f aca="false">MIN($B$5,P8674+K8675*$B$6-I8675)</f>
        <v>163.26422339964</v>
      </c>
      <c r="Q8675" s="0" t="n">
        <f aca="false">MAX(0,F8675-H8675-K8675-L8675)</f>
        <v>0</v>
      </c>
    </row>
    <row r="8676" customFormat="false" ht="15" hidden="false" customHeight="false" outlineLevel="0" collapsed="false">
      <c r="A8676" s="0" t="n">
        <f aca="false">'Profiles 8760'!A8665</f>
        <v>8663</v>
      </c>
      <c r="B8676" s="0" t="n">
        <f aca="false">'Profiles 8760'!B8665</f>
        <v>12</v>
      </c>
      <c r="C8676" s="0" t="n">
        <f aca="false">'Profiles 8760'!E8665</f>
        <v>0</v>
      </c>
      <c r="D8676" s="0" t="n">
        <f aca="false">'Profiles 8760'!F8665</f>
        <v>0</v>
      </c>
      <c r="E8676" s="0" t="n">
        <f aca="false">'Profiles 8760'!G8665</f>
        <v>0.259431</v>
      </c>
      <c r="F8676" s="0" t="n">
        <f aca="false">D8676*Assumptions!$C$11*$B$7+E8676*Assumptions!$C$12*$B$8</f>
        <v>10.6107279</v>
      </c>
      <c r="G8676" s="0" t="n">
        <f aca="false">C8676*Assumptions!$C$15</f>
        <v>0</v>
      </c>
      <c r="H8676" s="0" t="n">
        <f aca="false">MIN(F8676,G8676)</f>
        <v>0</v>
      </c>
      <c r="I8676" s="0" t="n">
        <f aca="false">IF(C8676=1,MIN(G8676-H8676,Assumptions!$C$13,P8675),0)</f>
        <v>0</v>
      </c>
      <c r="J8676" s="0" t="n">
        <f aca="false">H8676+I8676</f>
        <v>0</v>
      </c>
      <c r="K8676" s="0" t="n">
        <f aca="false">MIN(IF(C8676=1,F8676-H8676,F8676),Assumptions!$C$13,MAX(0,($B$5-P8675)/$B$6))</f>
        <v>10.6107279</v>
      </c>
      <c r="L8676" s="0" t="n">
        <f aca="false">IF(C8676=1,0,MIN(F8676-K8676,Assumptions!$C$15,MAX(0,$B$10-O8675-M8676)))</f>
        <v>0</v>
      </c>
      <c r="M8676" s="0" t="n">
        <f aca="false">'Profiles 8760'!H8665</f>
        <v>3200</v>
      </c>
      <c r="N8676" s="0" t="n">
        <f aca="false">J8676+L8676</f>
        <v>0</v>
      </c>
      <c r="O8676" s="0" t="n">
        <f aca="false">O8675+N8676</f>
        <v>768204.4048446</v>
      </c>
      <c r="P8676" s="0" t="n">
        <f aca="false">MIN($B$5,P8675+K8676*$B$6-I8676)</f>
        <v>172.46160234336</v>
      </c>
      <c r="Q8676" s="0" t="n">
        <f aca="false">MAX(0,F8676-H8676-K8676-L8676)</f>
        <v>0</v>
      </c>
    </row>
    <row r="8677" customFormat="false" ht="15" hidden="false" customHeight="false" outlineLevel="0" collapsed="false">
      <c r="A8677" s="0" t="n">
        <f aca="false">'Profiles 8760'!A8666</f>
        <v>8664</v>
      </c>
      <c r="B8677" s="0" t="n">
        <f aca="false">'Profiles 8760'!B8666</f>
        <v>12</v>
      </c>
      <c r="C8677" s="0" t="n">
        <f aca="false">'Profiles 8760'!E8666</f>
        <v>0</v>
      </c>
      <c r="D8677" s="0" t="n">
        <f aca="false">'Profiles 8760'!F8666</f>
        <v>0</v>
      </c>
      <c r="E8677" s="0" t="n">
        <f aca="false">'Profiles 8760'!G8666</f>
        <v>0.30845</v>
      </c>
      <c r="F8677" s="0" t="n">
        <f aca="false">D8677*Assumptions!$C$11*$B$7+E8677*Assumptions!$C$12*$B$8</f>
        <v>12.615605</v>
      </c>
      <c r="G8677" s="0" t="n">
        <f aca="false">C8677*Assumptions!$C$15</f>
        <v>0</v>
      </c>
      <c r="H8677" s="0" t="n">
        <f aca="false">MIN(F8677,G8677)</f>
        <v>0</v>
      </c>
      <c r="I8677" s="0" t="n">
        <f aca="false">IF(C8677=1,MIN(G8677-H8677,Assumptions!$C$13,P8676),0)</f>
        <v>0</v>
      </c>
      <c r="J8677" s="0" t="n">
        <f aca="false">H8677+I8677</f>
        <v>0</v>
      </c>
      <c r="K8677" s="0" t="n">
        <f aca="false">MIN(IF(C8677=1,F8677-H8677,F8677),Assumptions!$C$13,MAX(0,($B$5-P8676)/$B$6))</f>
        <v>12.615605</v>
      </c>
      <c r="L8677" s="0" t="n">
        <f aca="false">IF(C8677=1,0,MIN(F8677-K8677,Assumptions!$C$15,MAX(0,$B$10-O8676-M8677)))</f>
        <v>0</v>
      </c>
      <c r="M8677" s="0" t="n">
        <f aca="false">'Profiles 8760'!H8666</f>
        <v>3200</v>
      </c>
      <c r="N8677" s="0" t="n">
        <f aca="false">J8677+L8677</f>
        <v>0</v>
      </c>
      <c r="O8677" s="0" t="n">
        <f aca="false">O8676+N8677</f>
        <v>768204.4048446</v>
      </c>
      <c r="P8677" s="0" t="n">
        <f aca="false">MIN($B$5,P8676+K8677*$B$6-I8677)</f>
        <v>183.39680875736</v>
      </c>
      <c r="Q8677" s="0" t="n">
        <f aca="false">MAX(0,F8677-H8677-K8677-L8677)</f>
        <v>0</v>
      </c>
    </row>
    <row r="8678" customFormat="false" ht="15" hidden="false" customHeight="false" outlineLevel="0" collapsed="false">
      <c r="A8678" s="0" t="n">
        <f aca="false">'Profiles 8760'!A8667</f>
        <v>8665</v>
      </c>
      <c r="B8678" s="0" t="n">
        <f aca="false">'Profiles 8760'!B8667</f>
        <v>12</v>
      </c>
      <c r="C8678" s="0" t="n">
        <f aca="false">'Profiles 8760'!E8667</f>
        <v>0</v>
      </c>
      <c r="D8678" s="0" t="n">
        <f aca="false">'Profiles 8760'!F8667</f>
        <v>0</v>
      </c>
      <c r="E8678" s="0" t="n">
        <f aca="false">'Profiles 8760'!G8667</f>
        <v>0.194441</v>
      </c>
      <c r="F8678" s="0" t="n">
        <f aca="false">D8678*Assumptions!$C$11*$B$7+E8678*Assumptions!$C$12*$B$8</f>
        <v>7.9526369</v>
      </c>
      <c r="G8678" s="0" t="n">
        <f aca="false">C8678*Assumptions!$C$15</f>
        <v>0</v>
      </c>
      <c r="H8678" s="0" t="n">
        <f aca="false">MIN(F8678,G8678)</f>
        <v>0</v>
      </c>
      <c r="I8678" s="0" t="n">
        <f aca="false">IF(C8678=1,MIN(G8678-H8678,Assumptions!$C$13,P8677),0)</f>
        <v>0</v>
      </c>
      <c r="J8678" s="0" t="n">
        <f aca="false">H8678+I8678</f>
        <v>0</v>
      </c>
      <c r="K8678" s="0" t="n">
        <f aca="false">MIN(IF(C8678=1,F8678-H8678,F8678),Assumptions!$C$13,MAX(0,($B$5-P8677)/$B$6))</f>
        <v>7.9526369</v>
      </c>
      <c r="L8678" s="0" t="n">
        <f aca="false">IF(C8678=1,0,MIN(F8678-K8678,Assumptions!$C$15,MAX(0,$B$10-O8677-M8678)))</f>
        <v>0</v>
      </c>
      <c r="M8678" s="0" t="n">
        <f aca="false">'Profiles 8760'!H8667</f>
        <v>3200</v>
      </c>
      <c r="N8678" s="0" t="n">
        <f aca="false">J8678+L8678</f>
        <v>0</v>
      </c>
      <c r="O8678" s="0" t="n">
        <f aca="false">O8677+N8678</f>
        <v>768204.4048446</v>
      </c>
      <c r="P8678" s="0" t="n">
        <f aca="false">MIN($B$5,P8677+K8678*$B$6-I8678)</f>
        <v>190.29015442228</v>
      </c>
      <c r="Q8678" s="0" t="n">
        <f aca="false">MAX(0,F8678-H8678-K8678-L8678)</f>
        <v>0</v>
      </c>
    </row>
    <row r="8679" customFormat="false" ht="15" hidden="false" customHeight="false" outlineLevel="0" collapsed="false">
      <c r="A8679" s="0" t="n">
        <f aca="false">'Profiles 8760'!A8668</f>
        <v>8666</v>
      </c>
      <c r="B8679" s="0" t="n">
        <f aca="false">'Profiles 8760'!B8668</f>
        <v>12</v>
      </c>
      <c r="C8679" s="0" t="n">
        <f aca="false">'Profiles 8760'!E8668</f>
        <v>0</v>
      </c>
      <c r="D8679" s="0" t="n">
        <f aca="false">'Profiles 8760'!F8668</f>
        <v>0</v>
      </c>
      <c r="E8679" s="0" t="n">
        <f aca="false">'Profiles 8760'!G8668</f>
        <v>0.173871</v>
      </c>
      <c r="F8679" s="0" t="n">
        <f aca="false">D8679*Assumptions!$C$11*$B$7+E8679*Assumptions!$C$12*$B$8</f>
        <v>7.1113239</v>
      </c>
      <c r="G8679" s="0" t="n">
        <f aca="false">C8679*Assumptions!$C$15</f>
        <v>0</v>
      </c>
      <c r="H8679" s="0" t="n">
        <f aca="false">MIN(F8679,G8679)</f>
        <v>0</v>
      </c>
      <c r="I8679" s="0" t="n">
        <f aca="false">IF(C8679=1,MIN(G8679-H8679,Assumptions!$C$13,P8678),0)</f>
        <v>0</v>
      </c>
      <c r="J8679" s="0" t="n">
        <f aca="false">H8679+I8679</f>
        <v>0</v>
      </c>
      <c r="K8679" s="0" t="n">
        <f aca="false">MIN(IF(C8679=1,F8679-H8679,F8679),Assumptions!$C$13,MAX(0,($B$5-P8678)/$B$6))</f>
        <v>7.1113239</v>
      </c>
      <c r="L8679" s="0" t="n">
        <f aca="false">IF(C8679=1,0,MIN(F8679-K8679,Assumptions!$C$15,MAX(0,$B$10-O8678-M8679)))</f>
        <v>0</v>
      </c>
      <c r="M8679" s="0" t="n">
        <f aca="false">'Profiles 8760'!H8668</f>
        <v>3200</v>
      </c>
      <c r="N8679" s="0" t="n">
        <f aca="false">J8679+L8679</f>
        <v>0</v>
      </c>
      <c r="O8679" s="0" t="n">
        <f aca="false">O8678+N8679</f>
        <v>768204.4048446</v>
      </c>
      <c r="P8679" s="0" t="n">
        <f aca="false">MIN($B$5,P8678+K8679*$B$6-I8679)</f>
        <v>196.4542499788</v>
      </c>
      <c r="Q8679" s="0" t="n">
        <f aca="false">MAX(0,F8679-H8679-K8679-L8679)</f>
        <v>0</v>
      </c>
    </row>
    <row r="8680" customFormat="false" ht="15" hidden="false" customHeight="false" outlineLevel="0" collapsed="false">
      <c r="A8680" s="0" t="n">
        <f aca="false">'Profiles 8760'!A8669</f>
        <v>8667</v>
      </c>
      <c r="B8680" s="0" t="n">
        <f aca="false">'Profiles 8760'!B8669</f>
        <v>12</v>
      </c>
      <c r="C8680" s="0" t="n">
        <f aca="false">'Profiles 8760'!E8669</f>
        <v>0</v>
      </c>
      <c r="D8680" s="0" t="n">
        <f aca="false">'Profiles 8760'!F8669</f>
        <v>0</v>
      </c>
      <c r="E8680" s="0" t="n">
        <f aca="false">'Profiles 8760'!G8669</f>
        <v>0.181544</v>
      </c>
      <c r="F8680" s="0" t="n">
        <f aca="false">D8680*Assumptions!$C$11*$B$7+E8680*Assumptions!$C$12*$B$8</f>
        <v>7.4251496</v>
      </c>
      <c r="G8680" s="0" t="n">
        <f aca="false">C8680*Assumptions!$C$15</f>
        <v>0</v>
      </c>
      <c r="H8680" s="0" t="n">
        <f aca="false">MIN(F8680,G8680)</f>
        <v>0</v>
      </c>
      <c r="I8680" s="0" t="n">
        <f aca="false">IF(C8680=1,MIN(G8680-H8680,Assumptions!$C$13,P8679),0)</f>
        <v>0</v>
      </c>
      <c r="J8680" s="0" t="n">
        <f aca="false">H8680+I8680</f>
        <v>0</v>
      </c>
      <c r="K8680" s="0" t="n">
        <f aca="false">MIN(IF(C8680=1,F8680-H8680,F8680),Assumptions!$C$13,MAX(0,($B$5-P8679)/$B$6))</f>
        <v>7.4251496</v>
      </c>
      <c r="L8680" s="0" t="n">
        <f aca="false">IF(C8680=1,0,MIN(F8680-K8680,Assumptions!$C$15,MAX(0,$B$10-O8679-M8680)))</f>
        <v>0</v>
      </c>
      <c r="M8680" s="0" t="n">
        <f aca="false">'Profiles 8760'!H8669</f>
        <v>3200</v>
      </c>
      <c r="N8680" s="0" t="n">
        <f aca="false">J8680+L8680</f>
        <v>0</v>
      </c>
      <c r="O8680" s="0" t="n">
        <f aca="false">O8679+N8680</f>
        <v>768204.4048446</v>
      </c>
      <c r="P8680" s="0" t="n">
        <f aca="false">MIN($B$5,P8679+K8680*$B$6-I8680)</f>
        <v>202.89036965208</v>
      </c>
      <c r="Q8680" s="0" t="n">
        <f aca="false">MAX(0,F8680-H8680-K8680-L8680)</f>
        <v>0</v>
      </c>
    </row>
    <row r="8681" customFormat="false" ht="15" hidden="false" customHeight="false" outlineLevel="0" collapsed="false">
      <c r="A8681" s="0" t="n">
        <f aca="false">'Profiles 8760'!A8670</f>
        <v>8668</v>
      </c>
      <c r="B8681" s="0" t="n">
        <f aca="false">'Profiles 8760'!B8670</f>
        <v>12</v>
      </c>
      <c r="C8681" s="0" t="n">
        <f aca="false">'Profiles 8760'!E8670</f>
        <v>0</v>
      </c>
      <c r="D8681" s="0" t="n">
        <f aca="false">'Profiles 8760'!F8670</f>
        <v>0</v>
      </c>
      <c r="E8681" s="0" t="n">
        <f aca="false">'Profiles 8760'!G8670</f>
        <v>0.171726</v>
      </c>
      <c r="F8681" s="0" t="n">
        <f aca="false">D8681*Assumptions!$C$11*$B$7+E8681*Assumptions!$C$12*$B$8</f>
        <v>7.0235934</v>
      </c>
      <c r="G8681" s="0" t="n">
        <f aca="false">C8681*Assumptions!$C$15</f>
        <v>0</v>
      </c>
      <c r="H8681" s="0" t="n">
        <f aca="false">MIN(F8681,G8681)</f>
        <v>0</v>
      </c>
      <c r="I8681" s="0" t="n">
        <f aca="false">IF(C8681=1,MIN(G8681-H8681,Assumptions!$C$13,P8680),0)</f>
        <v>0</v>
      </c>
      <c r="J8681" s="0" t="n">
        <f aca="false">H8681+I8681</f>
        <v>0</v>
      </c>
      <c r="K8681" s="0" t="n">
        <f aca="false">MIN(IF(C8681=1,F8681-H8681,F8681),Assumptions!$C$13,MAX(0,($B$5-P8680)/$B$6))</f>
        <v>7.0235934</v>
      </c>
      <c r="L8681" s="0" t="n">
        <f aca="false">IF(C8681=1,0,MIN(F8681-K8681,Assumptions!$C$15,MAX(0,$B$10-O8680-M8681)))</f>
        <v>0</v>
      </c>
      <c r="M8681" s="0" t="n">
        <f aca="false">'Profiles 8760'!H8670</f>
        <v>3200</v>
      </c>
      <c r="N8681" s="0" t="n">
        <f aca="false">J8681+L8681</f>
        <v>0</v>
      </c>
      <c r="O8681" s="0" t="n">
        <f aca="false">O8680+N8681</f>
        <v>768204.4048446</v>
      </c>
      <c r="P8681" s="0" t="n">
        <f aca="false">MIN($B$5,P8680+K8681*$B$6-I8681)</f>
        <v>208.9784204112</v>
      </c>
      <c r="Q8681" s="0" t="n">
        <f aca="false">MAX(0,F8681-H8681-K8681-L8681)</f>
        <v>0</v>
      </c>
    </row>
    <row r="8682" customFormat="false" ht="15" hidden="false" customHeight="false" outlineLevel="0" collapsed="false">
      <c r="A8682" s="0" t="n">
        <f aca="false">'Profiles 8760'!A8671</f>
        <v>8669</v>
      </c>
      <c r="B8682" s="0" t="n">
        <f aca="false">'Profiles 8760'!B8671</f>
        <v>12</v>
      </c>
      <c r="C8682" s="0" t="n">
        <f aca="false">'Profiles 8760'!E8671</f>
        <v>0</v>
      </c>
      <c r="D8682" s="0" t="n">
        <f aca="false">'Profiles 8760'!F8671</f>
        <v>0</v>
      </c>
      <c r="E8682" s="0" t="n">
        <f aca="false">'Profiles 8760'!G8671</f>
        <v>0.186137</v>
      </c>
      <c r="F8682" s="0" t="n">
        <f aca="false">D8682*Assumptions!$C$11*$B$7+E8682*Assumptions!$C$12*$B$8</f>
        <v>7.6130033</v>
      </c>
      <c r="G8682" s="0" t="n">
        <f aca="false">C8682*Assumptions!$C$15</f>
        <v>0</v>
      </c>
      <c r="H8682" s="0" t="n">
        <f aca="false">MIN(F8682,G8682)</f>
        <v>0</v>
      </c>
      <c r="I8682" s="0" t="n">
        <f aca="false">IF(C8682=1,MIN(G8682-H8682,Assumptions!$C$13,P8681),0)</f>
        <v>0</v>
      </c>
      <c r="J8682" s="0" t="n">
        <f aca="false">H8682+I8682</f>
        <v>0</v>
      </c>
      <c r="K8682" s="0" t="n">
        <f aca="false">MIN(IF(C8682=1,F8682-H8682,F8682),Assumptions!$C$13,MAX(0,($B$5-P8681)/$B$6))</f>
        <v>7.6130033</v>
      </c>
      <c r="L8682" s="0" t="n">
        <f aca="false">IF(C8682=1,0,MIN(F8682-K8682,Assumptions!$C$15,MAX(0,$B$10-O8681-M8682)))</f>
        <v>0</v>
      </c>
      <c r="M8682" s="0" t="n">
        <f aca="false">'Profiles 8760'!H8671</f>
        <v>3200</v>
      </c>
      <c r="N8682" s="0" t="n">
        <f aca="false">J8682+L8682</f>
        <v>0</v>
      </c>
      <c r="O8682" s="0" t="n">
        <f aca="false">O8681+N8682</f>
        <v>768204.4048446</v>
      </c>
      <c r="P8682" s="0" t="n">
        <f aca="false">MIN($B$5,P8681+K8682*$B$6-I8682)</f>
        <v>215.57737167164</v>
      </c>
      <c r="Q8682" s="0" t="n">
        <f aca="false">MAX(0,F8682-H8682-K8682-L8682)</f>
        <v>0</v>
      </c>
    </row>
    <row r="8683" customFormat="false" ht="15" hidden="false" customHeight="false" outlineLevel="0" collapsed="false">
      <c r="A8683" s="0" t="n">
        <f aca="false">'Profiles 8760'!A8672</f>
        <v>8670</v>
      </c>
      <c r="B8683" s="0" t="n">
        <f aca="false">'Profiles 8760'!B8672</f>
        <v>12</v>
      </c>
      <c r="C8683" s="0" t="n">
        <f aca="false">'Profiles 8760'!E8672</f>
        <v>0</v>
      </c>
      <c r="D8683" s="0" t="n">
        <f aca="false">'Profiles 8760'!F8672</f>
        <v>0</v>
      </c>
      <c r="E8683" s="0" t="n">
        <f aca="false">'Profiles 8760'!G8672</f>
        <v>0.258288</v>
      </c>
      <c r="F8683" s="0" t="n">
        <f aca="false">D8683*Assumptions!$C$11*$B$7+E8683*Assumptions!$C$12*$B$8</f>
        <v>10.5639792</v>
      </c>
      <c r="G8683" s="0" t="n">
        <f aca="false">C8683*Assumptions!$C$15</f>
        <v>0</v>
      </c>
      <c r="H8683" s="0" t="n">
        <f aca="false">MIN(F8683,G8683)</f>
        <v>0</v>
      </c>
      <c r="I8683" s="0" t="n">
        <f aca="false">IF(C8683=1,MIN(G8683-H8683,Assumptions!$C$13,P8682),0)</f>
        <v>0</v>
      </c>
      <c r="J8683" s="0" t="n">
        <f aca="false">H8683+I8683</f>
        <v>0</v>
      </c>
      <c r="K8683" s="0" t="n">
        <f aca="false">MIN(IF(C8683=1,F8683-H8683,F8683),Assumptions!$C$13,MAX(0,($B$5-P8682)/$B$6))</f>
        <v>10.5639792</v>
      </c>
      <c r="L8683" s="0" t="n">
        <f aca="false">IF(C8683=1,0,MIN(F8683-K8683,Assumptions!$C$15,MAX(0,$B$10-O8682-M8683)))</f>
        <v>0</v>
      </c>
      <c r="M8683" s="0" t="n">
        <f aca="false">'Profiles 8760'!H8672</f>
        <v>3200</v>
      </c>
      <c r="N8683" s="0" t="n">
        <f aca="false">J8683+L8683</f>
        <v>0</v>
      </c>
      <c r="O8683" s="0" t="n">
        <f aca="false">O8682+N8683</f>
        <v>768204.4048446</v>
      </c>
      <c r="P8683" s="0" t="n">
        <f aca="false">MIN($B$5,P8682+K8683*$B$6-I8683)</f>
        <v>224.7342288422</v>
      </c>
      <c r="Q8683" s="0" t="n">
        <f aca="false">MAX(0,F8683-H8683-K8683-L8683)</f>
        <v>0</v>
      </c>
    </row>
    <row r="8684" customFormat="false" ht="15" hidden="false" customHeight="false" outlineLevel="0" collapsed="false">
      <c r="A8684" s="0" t="n">
        <f aca="false">'Profiles 8760'!A8673</f>
        <v>8671</v>
      </c>
      <c r="B8684" s="0" t="n">
        <f aca="false">'Profiles 8760'!B8673</f>
        <v>12</v>
      </c>
      <c r="C8684" s="0" t="n">
        <f aca="false">'Profiles 8760'!E8673</f>
        <v>0</v>
      </c>
      <c r="D8684" s="0" t="n">
        <f aca="false">'Profiles 8760'!F8673</f>
        <v>0</v>
      </c>
      <c r="E8684" s="0" t="n">
        <f aca="false">'Profiles 8760'!G8673</f>
        <v>0.403993</v>
      </c>
      <c r="F8684" s="0" t="n">
        <f aca="false">D8684*Assumptions!$C$11*$B$7+E8684*Assumptions!$C$12*$B$8</f>
        <v>16.5233137</v>
      </c>
      <c r="G8684" s="0" t="n">
        <f aca="false">C8684*Assumptions!$C$15</f>
        <v>0</v>
      </c>
      <c r="H8684" s="0" t="n">
        <f aca="false">MIN(F8684,G8684)</f>
        <v>0</v>
      </c>
      <c r="I8684" s="0" t="n">
        <f aca="false">IF(C8684=1,MIN(G8684-H8684,Assumptions!$C$13,P8683),0)</f>
        <v>0</v>
      </c>
      <c r="J8684" s="0" t="n">
        <f aca="false">H8684+I8684</f>
        <v>0</v>
      </c>
      <c r="K8684" s="0" t="n">
        <f aca="false">MIN(IF(C8684=1,F8684-H8684,F8684),Assumptions!$C$13,MAX(0,($B$5-P8683)/$B$6))</f>
        <v>16.5233137</v>
      </c>
      <c r="L8684" s="0" t="n">
        <f aca="false">IF(C8684=1,0,MIN(F8684-K8684,Assumptions!$C$15,MAX(0,$B$10-O8683-M8684)))</f>
        <v>0</v>
      </c>
      <c r="M8684" s="0" t="n">
        <f aca="false">'Profiles 8760'!H8673</f>
        <v>3200</v>
      </c>
      <c r="N8684" s="0" t="n">
        <f aca="false">J8684+L8684</f>
        <v>0</v>
      </c>
      <c r="O8684" s="0" t="n">
        <f aca="false">O8683+N8684</f>
        <v>768204.4048446</v>
      </c>
      <c r="P8684" s="0" t="n">
        <f aca="false">MIN($B$5,P8683+K8684*$B$6-I8684)</f>
        <v>239.05663715736</v>
      </c>
      <c r="Q8684" s="0" t="n">
        <f aca="false">MAX(0,F8684-H8684-K8684-L8684)</f>
        <v>0</v>
      </c>
    </row>
    <row r="8685" customFormat="false" ht="15" hidden="false" customHeight="false" outlineLevel="0" collapsed="false">
      <c r="A8685" s="0" t="n">
        <f aca="false">'Profiles 8760'!A8674</f>
        <v>8672</v>
      </c>
      <c r="B8685" s="0" t="n">
        <f aca="false">'Profiles 8760'!B8674</f>
        <v>12</v>
      </c>
      <c r="C8685" s="0" t="n">
        <f aca="false">'Profiles 8760'!E8674</f>
        <v>1</v>
      </c>
      <c r="D8685" s="0" t="n">
        <f aca="false">'Profiles 8760'!F8674</f>
        <v>0.048409</v>
      </c>
      <c r="E8685" s="0" t="n">
        <f aca="false">'Profiles 8760'!G8674</f>
        <v>0.513049</v>
      </c>
      <c r="F8685" s="0" t="n">
        <f aca="false">D8685*Assumptions!$C$11*$B$7+E8685*Assumptions!$C$12*$B$8</f>
        <v>34.9642233</v>
      </c>
      <c r="G8685" s="0" t="n">
        <f aca="false">C8685*Assumptions!$C$15</f>
        <v>200</v>
      </c>
      <c r="H8685" s="0" t="n">
        <f aca="false">MIN(F8685,G8685)</f>
        <v>34.9642233</v>
      </c>
      <c r="I8685" s="0" t="n">
        <f aca="false">IF(C8685=1,MIN(G8685-H8685,Assumptions!$C$13,P8684),0)</f>
        <v>165.0357767</v>
      </c>
      <c r="J8685" s="0" t="n">
        <f aca="false">H8685+I8685</f>
        <v>200</v>
      </c>
      <c r="K8685" s="0" t="n">
        <f aca="false">MIN(IF(C8685=1,F8685-H8685,F8685),Assumptions!$C$13,MAX(0,($B$5-P8684)/$B$6))</f>
        <v>0</v>
      </c>
      <c r="L8685" s="0" t="n">
        <f aca="false">IF(C8685=1,0,MIN(F8685-K8685,Assumptions!$C$15,MAX(0,$B$10-O8684-M8685)))</f>
        <v>0</v>
      </c>
      <c r="M8685" s="0" t="n">
        <f aca="false">'Profiles 8760'!H8674</f>
        <v>3000</v>
      </c>
      <c r="N8685" s="0" t="n">
        <f aca="false">J8685+L8685</f>
        <v>200</v>
      </c>
      <c r="O8685" s="0" t="n">
        <f aca="false">O8684+N8685</f>
        <v>768404.4048446</v>
      </c>
      <c r="P8685" s="0" t="n">
        <f aca="false">MIN($B$5,P8684+K8685*$B$6-I8685)</f>
        <v>74.02086045736</v>
      </c>
      <c r="Q8685" s="0" t="n">
        <f aca="false">MAX(0,F8685-H8685-K8685-L8685)</f>
        <v>0</v>
      </c>
    </row>
    <row r="8686" customFormat="false" ht="15" hidden="false" customHeight="false" outlineLevel="0" collapsed="false">
      <c r="A8686" s="0" t="n">
        <f aca="false">'Profiles 8760'!A8675</f>
        <v>8673</v>
      </c>
      <c r="B8686" s="0" t="n">
        <f aca="false">'Profiles 8760'!B8675</f>
        <v>12</v>
      </c>
      <c r="C8686" s="0" t="n">
        <f aca="false">'Profiles 8760'!E8675</f>
        <v>1</v>
      </c>
      <c r="D8686" s="0" t="n">
        <f aca="false">'Profiles 8760'!F8675</f>
        <v>0.339489</v>
      </c>
      <c r="E8686" s="0" t="n">
        <f aca="false">'Profiles 8760'!G8675</f>
        <v>0.458456</v>
      </c>
      <c r="F8686" s="0" t="n">
        <f aca="false">D8686*Assumptions!$C$11*$B$7+E8686*Assumptions!$C$12*$B$8</f>
        <v>116.7952736</v>
      </c>
      <c r="G8686" s="0" t="n">
        <f aca="false">C8686*Assumptions!$C$15</f>
        <v>200</v>
      </c>
      <c r="H8686" s="0" t="n">
        <f aca="false">MIN(F8686,G8686)</f>
        <v>116.7952736</v>
      </c>
      <c r="I8686" s="0" t="n">
        <f aca="false">IF(C8686=1,MIN(G8686-H8686,Assumptions!$C$13,P8685),0)</f>
        <v>74.02086045736</v>
      </c>
      <c r="J8686" s="0" t="n">
        <f aca="false">H8686+I8686</f>
        <v>190.81613405736</v>
      </c>
      <c r="K8686" s="0" t="n">
        <f aca="false">MIN(IF(C8686=1,F8686-H8686,F8686),Assumptions!$C$13,MAX(0,($B$5-P8685)/$B$6))</f>
        <v>0</v>
      </c>
      <c r="L8686" s="0" t="n">
        <f aca="false">IF(C8686=1,0,MIN(F8686-K8686,Assumptions!$C$15,MAX(0,$B$10-O8685-M8686)))</f>
        <v>0</v>
      </c>
      <c r="M8686" s="0" t="n">
        <f aca="false">'Profiles 8760'!H8675</f>
        <v>2800</v>
      </c>
      <c r="N8686" s="0" t="n">
        <f aca="false">J8686+L8686</f>
        <v>190.81613405736</v>
      </c>
      <c r="O8686" s="0" t="n">
        <f aca="false">O8685+N8686</f>
        <v>768595.220978658</v>
      </c>
      <c r="P8686" s="0" t="n">
        <f aca="false">MIN($B$5,P8685+K8686*$B$6-I8686)</f>
        <v>0</v>
      </c>
      <c r="Q8686" s="0" t="n">
        <f aca="false">MAX(0,F8686-H8686-K8686-L8686)</f>
        <v>0</v>
      </c>
    </row>
    <row r="8687" customFormat="false" ht="15" hidden="false" customHeight="false" outlineLevel="0" collapsed="false">
      <c r="A8687" s="0" t="n">
        <f aca="false">'Profiles 8760'!A8676</f>
        <v>8674</v>
      </c>
      <c r="B8687" s="0" t="n">
        <f aca="false">'Profiles 8760'!B8676</f>
        <v>12</v>
      </c>
      <c r="C8687" s="0" t="n">
        <f aca="false">'Profiles 8760'!E8676</f>
        <v>0</v>
      </c>
      <c r="D8687" s="0" t="n">
        <f aca="false">'Profiles 8760'!F8676</f>
        <v>0.681998</v>
      </c>
      <c r="E8687" s="0" t="n">
        <f aca="false">'Profiles 8760'!G8676</f>
        <v>0.591464</v>
      </c>
      <c r="F8687" s="0" t="n">
        <f aca="false">D8687*Assumptions!$C$11*$B$7+E8687*Assumptions!$C$12*$B$8</f>
        <v>221.1519</v>
      </c>
      <c r="G8687" s="0" t="n">
        <f aca="false">C8687*Assumptions!$C$15</f>
        <v>0</v>
      </c>
      <c r="H8687" s="0" t="n">
        <f aca="false">MIN(F8687,G8687)</f>
        <v>0</v>
      </c>
      <c r="I8687" s="0" t="n">
        <f aca="false">IF(C8687=1,MIN(G8687-H8687,Assumptions!$C$13,P8686),0)</f>
        <v>0</v>
      </c>
      <c r="J8687" s="0" t="n">
        <f aca="false">H8687+I8687</f>
        <v>0</v>
      </c>
      <c r="K8687" s="0" t="n">
        <f aca="false">MIN(IF(C8687=1,F8687-H8687,F8687),Assumptions!$C$13,MAX(0,($B$5-P8686)/$B$6))</f>
        <v>180</v>
      </c>
      <c r="L8687" s="0" t="n">
        <f aca="false">IF(C8687=1,0,MIN(F8687-K8687,Assumptions!$C$15,MAX(0,$B$10-O8686-M8687)))</f>
        <v>12.7790213426342</v>
      </c>
      <c r="M8687" s="0" t="n">
        <f aca="false">'Profiles 8760'!H8676</f>
        <v>2800</v>
      </c>
      <c r="N8687" s="0" t="n">
        <f aca="false">J8687+L8687</f>
        <v>12.7790213426342</v>
      </c>
      <c r="O8687" s="0" t="n">
        <f aca="false">O8686+N8687</f>
        <v>768608</v>
      </c>
      <c r="P8687" s="0" t="n">
        <f aca="false">MIN($B$5,P8686+K8687*$B$6-I8687)</f>
        <v>156.024</v>
      </c>
      <c r="Q8687" s="0" t="n">
        <f aca="false">MAX(0,F8687-H8687-K8687-L8687)</f>
        <v>28.3728786573658</v>
      </c>
    </row>
    <row r="8688" customFormat="false" ht="15" hidden="false" customHeight="false" outlineLevel="0" collapsed="false">
      <c r="A8688" s="0" t="n">
        <f aca="false">'Profiles 8760'!A8677</f>
        <v>8675</v>
      </c>
      <c r="B8688" s="0" t="n">
        <f aca="false">'Profiles 8760'!B8677</f>
        <v>12</v>
      </c>
      <c r="C8688" s="0" t="n">
        <f aca="false">'Profiles 8760'!E8677</f>
        <v>0</v>
      </c>
      <c r="D8688" s="0" t="n">
        <f aca="false">'Profiles 8760'!F8677</f>
        <v>0.988386</v>
      </c>
      <c r="E8688" s="0" t="n">
        <f aca="false">'Profiles 8760'!G8677</f>
        <v>0.647113</v>
      </c>
      <c r="F8688" s="0" t="n">
        <f aca="false">D8688*Assumptions!$C$11*$B$7+E8688*Assumptions!$C$12*$B$8</f>
        <v>311.9127985</v>
      </c>
      <c r="G8688" s="0" t="n">
        <f aca="false">C8688*Assumptions!$C$15</f>
        <v>0</v>
      </c>
      <c r="H8688" s="0" t="n">
        <f aca="false">MIN(F8688,G8688)</f>
        <v>0</v>
      </c>
      <c r="I8688" s="0" t="n">
        <f aca="false">IF(C8688=1,MIN(G8688-H8688,Assumptions!$C$13,P8687),0)</f>
        <v>0</v>
      </c>
      <c r="J8688" s="0" t="n">
        <f aca="false">H8688+I8688</f>
        <v>0</v>
      </c>
      <c r="K8688" s="0" t="n">
        <f aca="false">MIN(IF(C8688=1,F8688-H8688,F8688),Assumptions!$C$13,MAX(0,($B$5-P8687)/$B$6))</f>
        <v>180</v>
      </c>
      <c r="L8688" s="0" t="n">
        <f aca="false">IF(C8688=1,0,MIN(F8688-K8688,Assumptions!$C$15,MAX(0,$B$10-O8687-M8688)))</f>
        <v>0</v>
      </c>
      <c r="M8688" s="0" t="n">
        <f aca="false">'Profiles 8760'!H8677</f>
        <v>2800</v>
      </c>
      <c r="N8688" s="0" t="n">
        <f aca="false">J8688+L8688</f>
        <v>0</v>
      </c>
      <c r="O8688" s="0" t="n">
        <f aca="false">O8687+N8688</f>
        <v>768608</v>
      </c>
      <c r="P8688" s="0" t="n">
        <f aca="false">MIN($B$5,P8687+K8688*$B$6-I8688)</f>
        <v>312.048</v>
      </c>
      <c r="Q8688" s="0" t="n">
        <f aca="false">MAX(0,F8688-H8688-K8688-L8688)</f>
        <v>131.9127985</v>
      </c>
    </row>
    <row r="8689" customFormat="false" ht="15" hidden="false" customHeight="false" outlineLevel="0" collapsed="false">
      <c r="A8689" s="0" t="n">
        <f aca="false">'Profiles 8760'!A8678</f>
        <v>8676</v>
      </c>
      <c r="B8689" s="0" t="n">
        <f aca="false">'Profiles 8760'!B8678</f>
        <v>12</v>
      </c>
      <c r="C8689" s="0" t="n">
        <f aca="false">'Profiles 8760'!E8678</f>
        <v>0</v>
      </c>
      <c r="D8689" s="0" t="n">
        <f aca="false">'Profiles 8760'!F8678</f>
        <v>1</v>
      </c>
      <c r="E8689" s="0" t="n">
        <f aca="false">'Profiles 8760'!G8678</f>
        <v>0.354031</v>
      </c>
      <c r="F8689" s="0" t="n">
        <f aca="false">D8689*Assumptions!$C$11*$B$7+E8689*Assumptions!$C$12*$B$8</f>
        <v>303.2798679</v>
      </c>
      <c r="G8689" s="0" t="n">
        <f aca="false">C8689*Assumptions!$C$15</f>
        <v>0</v>
      </c>
      <c r="H8689" s="0" t="n">
        <f aca="false">MIN(F8689,G8689)</f>
        <v>0</v>
      </c>
      <c r="I8689" s="0" t="n">
        <f aca="false">IF(C8689=1,MIN(G8689-H8689,Assumptions!$C$13,P8688),0)</f>
        <v>0</v>
      </c>
      <c r="J8689" s="0" t="n">
        <f aca="false">H8689+I8689</f>
        <v>0</v>
      </c>
      <c r="K8689" s="0" t="n">
        <f aca="false">MIN(IF(C8689=1,F8689-H8689,F8689),Assumptions!$C$13,MAX(0,($B$5-P8688)/$B$6))</f>
        <v>180</v>
      </c>
      <c r="L8689" s="0" t="n">
        <f aca="false">IF(C8689=1,0,MIN(F8689-K8689,Assumptions!$C$15,MAX(0,$B$10-O8688-M8689)))</f>
        <v>0</v>
      </c>
      <c r="M8689" s="0" t="n">
        <f aca="false">'Profiles 8760'!H8678</f>
        <v>2800</v>
      </c>
      <c r="N8689" s="0" t="n">
        <f aca="false">J8689+L8689</f>
        <v>0</v>
      </c>
      <c r="O8689" s="0" t="n">
        <f aca="false">O8688+N8689</f>
        <v>768608</v>
      </c>
      <c r="P8689" s="0" t="n">
        <f aca="false">MIN($B$5,P8688+K8689*$B$6-I8689)</f>
        <v>468.072</v>
      </c>
      <c r="Q8689" s="0" t="n">
        <f aca="false">MAX(0,F8689-H8689-K8689-L8689)</f>
        <v>123.2798679</v>
      </c>
    </row>
    <row r="8690" customFormat="false" ht="15" hidden="false" customHeight="false" outlineLevel="0" collapsed="false">
      <c r="A8690" s="0" t="n">
        <f aca="false">'Profiles 8760'!A8679</f>
        <v>8677</v>
      </c>
      <c r="B8690" s="0" t="n">
        <f aca="false">'Profiles 8760'!B8679</f>
        <v>12</v>
      </c>
      <c r="C8690" s="0" t="n">
        <f aca="false">'Profiles 8760'!E8679</f>
        <v>0</v>
      </c>
      <c r="D8690" s="0" t="n">
        <f aca="false">'Profiles 8760'!F8679</f>
        <v>1</v>
      </c>
      <c r="E8690" s="0" t="n">
        <f aca="false">'Profiles 8760'!G8679</f>
        <v>0.249838</v>
      </c>
      <c r="F8690" s="0" t="n">
        <f aca="false">D8690*Assumptions!$C$11*$B$7+E8690*Assumptions!$C$12*$B$8</f>
        <v>299.0183742</v>
      </c>
      <c r="G8690" s="0" t="n">
        <f aca="false">C8690*Assumptions!$C$15</f>
        <v>0</v>
      </c>
      <c r="H8690" s="0" t="n">
        <f aca="false">MIN(F8690,G8690)</f>
        <v>0</v>
      </c>
      <c r="I8690" s="0" t="n">
        <f aca="false">IF(C8690=1,MIN(G8690-H8690,Assumptions!$C$13,P8689),0)</f>
        <v>0</v>
      </c>
      <c r="J8690" s="0" t="n">
        <f aca="false">H8690+I8690</f>
        <v>0</v>
      </c>
      <c r="K8690" s="0" t="n">
        <f aca="false">MIN(IF(C8690=1,F8690-H8690,F8690),Assumptions!$C$13,MAX(0,($B$5-P8689)/$B$6))</f>
        <v>49.3054914628519</v>
      </c>
      <c r="L8690" s="0" t="n">
        <f aca="false">IF(C8690=1,0,MIN(F8690-K8690,Assumptions!$C$15,MAX(0,$B$10-O8689-M8690)))</f>
        <v>0</v>
      </c>
      <c r="M8690" s="0" t="n">
        <f aca="false">'Profiles 8760'!H8679</f>
        <v>2800</v>
      </c>
      <c r="N8690" s="0" t="n">
        <f aca="false">J8690+L8690</f>
        <v>0</v>
      </c>
      <c r="O8690" s="0" t="n">
        <f aca="false">O8689+N8690</f>
        <v>768608</v>
      </c>
      <c r="P8690" s="0" t="n">
        <f aca="false">MIN($B$5,P8689+K8690*$B$6-I8690)</f>
        <v>510.81</v>
      </c>
      <c r="Q8690" s="0" t="n">
        <f aca="false">MAX(0,F8690-H8690-K8690-L8690)</f>
        <v>249.712882737148</v>
      </c>
    </row>
    <row r="8691" customFormat="false" ht="15" hidden="false" customHeight="false" outlineLevel="0" collapsed="false">
      <c r="A8691" s="0" t="n">
        <f aca="false">'Profiles 8760'!A8680</f>
        <v>8678</v>
      </c>
      <c r="B8691" s="0" t="n">
        <f aca="false">'Profiles 8760'!B8680</f>
        <v>12</v>
      </c>
      <c r="C8691" s="0" t="n">
        <f aca="false">'Profiles 8760'!E8680</f>
        <v>0</v>
      </c>
      <c r="D8691" s="0" t="n">
        <f aca="false">'Profiles 8760'!F8680</f>
        <v>1</v>
      </c>
      <c r="E8691" s="0" t="n">
        <f aca="false">'Profiles 8760'!G8680</f>
        <v>0.145314</v>
      </c>
      <c r="F8691" s="0" t="n">
        <f aca="false">D8691*Assumptions!$C$11*$B$7+E8691*Assumptions!$C$12*$B$8</f>
        <v>294.7433426</v>
      </c>
      <c r="G8691" s="0" t="n">
        <f aca="false">C8691*Assumptions!$C$15</f>
        <v>0</v>
      </c>
      <c r="H8691" s="0" t="n">
        <f aca="false">MIN(F8691,G8691)</f>
        <v>0</v>
      </c>
      <c r="I8691" s="0" t="n">
        <f aca="false">IF(C8691=1,MIN(G8691-H8691,Assumptions!$C$13,P8690),0)</f>
        <v>0</v>
      </c>
      <c r="J8691" s="0" t="n">
        <f aca="false">H8691+I8691</f>
        <v>0</v>
      </c>
      <c r="K8691" s="0" t="n">
        <f aca="false">MIN(IF(C8691=1,F8691-H8691,F8691),Assumptions!$C$13,MAX(0,($B$5-P8690)/$B$6))</f>
        <v>0</v>
      </c>
      <c r="L8691" s="0" t="n">
        <f aca="false">IF(C8691=1,0,MIN(F8691-K8691,Assumptions!$C$15,MAX(0,$B$10-O8690-M8691)))</f>
        <v>0</v>
      </c>
      <c r="M8691" s="0" t="n">
        <f aca="false">'Profiles 8760'!H8680</f>
        <v>2800</v>
      </c>
      <c r="N8691" s="0" t="n">
        <f aca="false">J8691+L8691</f>
        <v>0</v>
      </c>
      <c r="O8691" s="0" t="n">
        <f aca="false">O8690+N8691</f>
        <v>768608</v>
      </c>
      <c r="P8691" s="0" t="n">
        <f aca="false">MIN($B$5,P8690+K8691*$B$6-I8691)</f>
        <v>510.81</v>
      </c>
      <c r="Q8691" s="0" t="n">
        <f aca="false">MAX(0,F8691-H8691-K8691-L8691)</f>
        <v>294.7433426</v>
      </c>
    </row>
    <row r="8692" customFormat="false" ht="15" hidden="false" customHeight="false" outlineLevel="0" collapsed="false">
      <c r="A8692" s="0" t="n">
        <f aca="false">'Profiles 8760'!A8681</f>
        <v>8679</v>
      </c>
      <c r="B8692" s="0" t="n">
        <f aca="false">'Profiles 8760'!B8681</f>
        <v>12</v>
      </c>
      <c r="C8692" s="0" t="n">
        <f aca="false">'Profiles 8760'!E8681</f>
        <v>0</v>
      </c>
      <c r="D8692" s="0" t="n">
        <f aca="false">'Profiles 8760'!F8681</f>
        <v>0.988386</v>
      </c>
      <c r="E8692" s="0" t="n">
        <f aca="false">'Profiles 8760'!G8681</f>
        <v>0.179794</v>
      </c>
      <c r="F8692" s="0" t="n">
        <f aca="false">D8692*Assumptions!$C$11*$B$7+E8692*Assumptions!$C$12*$B$8</f>
        <v>292.7994514</v>
      </c>
      <c r="G8692" s="0" t="n">
        <f aca="false">C8692*Assumptions!$C$15</f>
        <v>0</v>
      </c>
      <c r="H8692" s="0" t="n">
        <f aca="false">MIN(F8692,G8692)</f>
        <v>0</v>
      </c>
      <c r="I8692" s="0" t="n">
        <f aca="false">IF(C8692=1,MIN(G8692-H8692,Assumptions!$C$13,P8691),0)</f>
        <v>0</v>
      </c>
      <c r="J8692" s="0" t="n">
        <f aca="false">H8692+I8692</f>
        <v>0</v>
      </c>
      <c r="K8692" s="0" t="n">
        <f aca="false">MIN(IF(C8692=1,F8692-H8692,F8692),Assumptions!$C$13,MAX(0,($B$5-P8691)/$B$6))</f>
        <v>0</v>
      </c>
      <c r="L8692" s="0" t="n">
        <f aca="false">IF(C8692=1,0,MIN(F8692-K8692,Assumptions!$C$15,MAX(0,$B$10-O8691-M8692)))</f>
        <v>0</v>
      </c>
      <c r="M8692" s="0" t="n">
        <f aca="false">'Profiles 8760'!H8681</f>
        <v>2800</v>
      </c>
      <c r="N8692" s="0" t="n">
        <f aca="false">J8692+L8692</f>
        <v>0</v>
      </c>
      <c r="O8692" s="0" t="n">
        <f aca="false">O8691+N8692</f>
        <v>768608</v>
      </c>
      <c r="P8692" s="0" t="n">
        <f aca="false">MIN($B$5,P8691+K8692*$B$6-I8692)</f>
        <v>510.81</v>
      </c>
      <c r="Q8692" s="0" t="n">
        <f aca="false">MAX(0,F8692-H8692-K8692-L8692)</f>
        <v>292.7994514</v>
      </c>
    </row>
    <row r="8693" customFormat="false" ht="15" hidden="false" customHeight="false" outlineLevel="0" collapsed="false">
      <c r="A8693" s="0" t="n">
        <f aca="false">'Profiles 8760'!A8682</f>
        <v>8680</v>
      </c>
      <c r="B8693" s="0" t="n">
        <f aca="false">'Profiles 8760'!B8682</f>
        <v>12</v>
      </c>
      <c r="C8693" s="0" t="n">
        <f aca="false">'Profiles 8760'!E8682</f>
        <v>0</v>
      </c>
      <c r="D8693" s="0" t="n">
        <f aca="false">'Profiles 8760'!F8682</f>
        <v>0.681998</v>
      </c>
      <c r="E8693" s="0" t="n">
        <f aca="false">'Profiles 8760'!G8682</f>
        <v>0.13472</v>
      </c>
      <c r="F8693" s="0" t="n">
        <f aca="false">D8693*Assumptions!$C$11*$B$7+E8693*Assumptions!$C$12*$B$8</f>
        <v>202.4710704</v>
      </c>
      <c r="G8693" s="0" t="n">
        <f aca="false">C8693*Assumptions!$C$15</f>
        <v>0</v>
      </c>
      <c r="H8693" s="0" t="n">
        <f aca="false">MIN(F8693,G8693)</f>
        <v>0</v>
      </c>
      <c r="I8693" s="0" t="n">
        <f aca="false">IF(C8693=1,MIN(G8693-H8693,Assumptions!$C$13,P8692),0)</f>
        <v>0</v>
      </c>
      <c r="J8693" s="0" t="n">
        <f aca="false">H8693+I8693</f>
        <v>0</v>
      </c>
      <c r="K8693" s="0" t="n">
        <f aca="false">MIN(IF(C8693=1,F8693-H8693,F8693),Assumptions!$C$13,MAX(0,($B$5-P8692)/$B$6))</f>
        <v>0</v>
      </c>
      <c r="L8693" s="0" t="n">
        <f aca="false">IF(C8693=1,0,MIN(F8693-K8693,Assumptions!$C$15,MAX(0,$B$10-O8692-M8693)))</f>
        <v>0</v>
      </c>
      <c r="M8693" s="0" t="n">
        <f aca="false">'Profiles 8760'!H8682</f>
        <v>2800</v>
      </c>
      <c r="N8693" s="0" t="n">
        <f aca="false">J8693+L8693</f>
        <v>0</v>
      </c>
      <c r="O8693" s="0" t="n">
        <f aca="false">O8692+N8693</f>
        <v>768608</v>
      </c>
      <c r="P8693" s="0" t="n">
        <f aca="false">MIN($B$5,P8692+K8693*$B$6-I8693)</f>
        <v>510.81</v>
      </c>
      <c r="Q8693" s="0" t="n">
        <f aca="false">MAX(0,F8693-H8693-K8693-L8693)</f>
        <v>202.4710704</v>
      </c>
    </row>
    <row r="8694" customFormat="false" ht="15" hidden="false" customHeight="false" outlineLevel="0" collapsed="false">
      <c r="A8694" s="0" t="n">
        <f aca="false">'Profiles 8760'!A8683</f>
        <v>8681</v>
      </c>
      <c r="B8694" s="0" t="n">
        <f aca="false">'Profiles 8760'!B8683</f>
        <v>12</v>
      </c>
      <c r="C8694" s="0" t="n">
        <f aca="false">'Profiles 8760'!E8683</f>
        <v>0</v>
      </c>
      <c r="D8694" s="0" t="n">
        <f aca="false">'Profiles 8760'!F8683</f>
        <v>0.339489</v>
      </c>
      <c r="E8694" s="0" t="n">
        <f aca="false">'Profiles 8760'!G8683</f>
        <v>0.126029</v>
      </c>
      <c r="F8694" s="0" t="n">
        <f aca="false">D8694*Assumptions!$C$11*$B$7+E8694*Assumptions!$C$12*$B$8</f>
        <v>103.1990093</v>
      </c>
      <c r="G8694" s="0" t="n">
        <f aca="false">C8694*Assumptions!$C$15</f>
        <v>0</v>
      </c>
      <c r="H8694" s="0" t="n">
        <f aca="false">MIN(F8694,G8694)</f>
        <v>0</v>
      </c>
      <c r="I8694" s="0" t="n">
        <f aca="false">IF(C8694=1,MIN(G8694-H8694,Assumptions!$C$13,P8693),0)</f>
        <v>0</v>
      </c>
      <c r="J8694" s="0" t="n">
        <f aca="false">H8694+I8694</f>
        <v>0</v>
      </c>
      <c r="K8694" s="0" t="n">
        <f aca="false">MIN(IF(C8694=1,F8694-H8694,F8694),Assumptions!$C$13,MAX(0,($B$5-P8693)/$B$6))</f>
        <v>0</v>
      </c>
      <c r="L8694" s="0" t="n">
        <f aca="false">IF(C8694=1,0,MIN(F8694-K8694,Assumptions!$C$15,MAX(0,$B$10-O8693-M8694)))</f>
        <v>0</v>
      </c>
      <c r="M8694" s="0" t="n">
        <f aca="false">'Profiles 8760'!H8683</f>
        <v>2800</v>
      </c>
      <c r="N8694" s="0" t="n">
        <f aca="false">J8694+L8694</f>
        <v>0</v>
      </c>
      <c r="O8694" s="0" t="n">
        <f aca="false">O8693+N8694</f>
        <v>768608</v>
      </c>
      <c r="P8694" s="0" t="n">
        <f aca="false">MIN($B$5,P8693+K8694*$B$6-I8694)</f>
        <v>510.81</v>
      </c>
      <c r="Q8694" s="0" t="n">
        <f aca="false">MAX(0,F8694-H8694-K8694-L8694)</f>
        <v>103.1990093</v>
      </c>
    </row>
    <row r="8695" customFormat="false" ht="15" hidden="false" customHeight="false" outlineLevel="0" collapsed="false">
      <c r="A8695" s="0" t="n">
        <f aca="false">'Profiles 8760'!A8684</f>
        <v>8682</v>
      </c>
      <c r="B8695" s="0" t="n">
        <f aca="false">'Profiles 8760'!B8684</f>
        <v>12</v>
      </c>
      <c r="C8695" s="0" t="n">
        <f aca="false">'Profiles 8760'!E8684</f>
        <v>0</v>
      </c>
      <c r="D8695" s="0" t="n">
        <f aca="false">'Profiles 8760'!F8684</f>
        <v>0.048409</v>
      </c>
      <c r="E8695" s="0" t="n">
        <f aca="false">'Profiles 8760'!G8684</f>
        <v>0.101269</v>
      </c>
      <c r="F8695" s="0" t="n">
        <f aca="false">D8695*Assumptions!$C$11*$B$7+E8695*Assumptions!$C$12*$B$8</f>
        <v>18.1224213</v>
      </c>
      <c r="G8695" s="0" t="n">
        <f aca="false">C8695*Assumptions!$C$15</f>
        <v>0</v>
      </c>
      <c r="H8695" s="0" t="n">
        <f aca="false">MIN(F8695,G8695)</f>
        <v>0</v>
      </c>
      <c r="I8695" s="0" t="n">
        <f aca="false">IF(C8695=1,MIN(G8695-H8695,Assumptions!$C$13,P8694),0)</f>
        <v>0</v>
      </c>
      <c r="J8695" s="0" t="n">
        <f aca="false">H8695+I8695</f>
        <v>0</v>
      </c>
      <c r="K8695" s="0" t="n">
        <f aca="false">MIN(IF(C8695=1,F8695-H8695,F8695),Assumptions!$C$13,MAX(0,($B$5-P8694)/$B$6))</f>
        <v>0</v>
      </c>
      <c r="L8695" s="0" t="n">
        <f aca="false">IF(C8695=1,0,MIN(F8695-K8695,Assumptions!$C$15,MAX(0,$B$10-O8694-M8695)))</f>
        <v>0</v>
      </c>
      <c r="M8695" s="0" t="n">
        <f aca="false">'Profiles 8760'!H8684</f>
        <v>2800</v>
      </c>
      <c r="N8695" s="0" t="n">
        <f aca="false">J8695+L8695</f>
        <v>0</v>
      </c>
      <c r="O8695" s="0" t="n">
        <f aca="false">O8694+N8695</f>
        <v>768608</v>
      </c>
      <c r="P8695" s="0" t="n">
        <f aca="false">MIN($B$5,P8694+K8695*$B$6-I8695)</f>
        <v>510.81</v>
      </c>
      <c r="Q8695" s="0" t="n">
        <f aca="false">MAX(0,F8695-H8695-K8695-L8695)</f>
        <v>18.1224213</v>
      </c>
    </row>
    <row r="8696" customFormat="false" ht="15" hidden="false" customHeight="false" outlineLevel="0" collapsed="false">
      <c r="A8696" s="0" t="n">
        <f aca="false">'Profiles 8760'!A8685</f>
        <v>8683</v>
      </c>
      <c r="B8696" s="0" t="n">
        <f aca="false">'Profiles 8760'!B8685</f>
        <v>12</v>
      </c>
      <c r="C8696" s="0" t="n">
        <f aca="false">'Profiles 8760'!E8685</f>
        <v>0</v>
      </c>
      <c r="D8696" s="0" t="n">
        <f aca="false">'Profiles 8760'!F8685</f>
        <v>0</v>
      </c>
      <c r="E8696" s="0" t="n">
        <f aca="false">'Profiles 8760'!G8685</f>
        <v>0.088117</v>
      </c>
      <c r="F8696" s="0" t="n">
        <f aca="false">D8696*Assumptions!$C$11*$B$7+E8696*Assumptions!$C$12*$B$8</f>
        <v>3.6039853</v>
      </c>
      <c r="G8696" s="0" t="n">
        <f aca="false">C8696*Assumptions!$C$15</f>
        <v>0</v>
      </c>
      <c r="H8696" s="0" t="n">
        <f aca="false">MIN(F8696,G8696)</f>
        <v>0</v>
      </c>
      <c r="I8696" s="0" t="n">
        <f aca="false">IF(C8696=1,MIN(G8696-H8696,Assumptions!$C$13,P8695),0)</f>
        <v>0</v>
      </c>
      <c r="J8696" s="0" t="n">
        <f aca="false">H8696+I8696</f>
        <v>0</v>
      </c>
      <c r="K8696" s="0" t="n">
        <f aca="false">MIN(IF(C8696=1,F8696-H8696,F8696),Assumptions!$C$13,MAX(0,($B$5-P8695)/$B$6))</f>
        <v>0</v>
      </c>
      <c r="L8696" s="0" t="n">
        <f aca="false">IF(C8696=1,0,MIN(F8696-K8696,Assumptions!$C$15,MAX(0,$B$10-O8695-M8696)))</f>
        <v>0</v>
      </c>
      <c r="M8696" s="0" t="n">
        <f aca="false">'Profiles 8760'!H8685</f>
        <v>2800</v>
      </c>
      <c r="N8696" s="0" t="n">
        <f aca="false">J8696+L8696</f>
        <v>0</v>
      </c>
      <c r="O8696" s="0" t="n">
        <f aca="false">O8695+N8696</f>
        <v>768608</v>
      </c>
      <c r="P8696" s="0" t="n">
        <f aca="false">MIN($B$5,P8695+K8696*$B$6-I8696)</f>
        <v>510.81</v>
      </c>
      <c r="Q8696" s="0" t="n">
        <f aca="false">MAX(0,F8696-H8696-K8696-L8696)</f>
        <v>3.6039853</v>
      </c>
    </row>
    <row r="8697" customFormat="false" ht="15" hidden="false" customHeight="false" outlineLevel="0" collapsed="false">
      <c r="A8697" s="0" t="n">
        <f aca="false">'Profiles 8760'!A8686</f>
        <v>8684</v>
      </c>
      <c r="B8697" s="0" t="n">
        <f aca="false">'Profiles 8760'!B8686</f>
        <v>12</v>
      </c>
      <c r="C8697" s="0" t="n">
        <f aca="false">'Profiles 8760'!E8686</f>
        <v>1</v>
      </c>
      <c r="D8697" s="0" t="n">
        <f aca="false">'Profiles 8760'!F8686</f>
        <v>0</v>
      </c>
      <c r="E8697" s="0" t="n">
        <f aca="false">'Profiles 8760'!G8686</f>
        <v>0.074527</v>
      </c>
      <c r="F8697" s="0" t="n">
        <f aca="false">D8697*Assumptions!$C$11*$B$7+E8697*Assumptions!$C$12*$B$8</f>
        <v>3.0481543</v>
      </c>
      <c r="G8697" s="0" t="n">
        <f aca="false">C8697*Assumptions!$C$15</f>
        <v>200</v>
      </c>
      <c r="H8697" s="0" t="n">
        <f aca="false">MIN(F8697,G8697)</f>
        <v>3.0481543</v>
      </c>
      <c r="I8697" s="0" t="n">
        <f aca="false">IF(C8697=1,MIN(G8697-H8697,Assumptions!$C$13,P8696),0)</f>
        <v>180</v>
      </c>
      <c r="J8697" s="0" t="n">
        <f aca="false">H8697+I8697</f>
        <v>183.0481543</v>
      </c>
      <c r="K8697" s="0" t="n">
        <f aca="false">MIN(IF(C8697=1,F8697-H8697,F8697),Assumptions!$C$13,MAX(0,($B$5-P8696)/$B$6))</f>
        <v>0</v>
      </c>
      <c r="L8697" s="0" t="n">
        <f aca="false">IF(C8697=1,0,MIN(F8697-K8697,Assumptions!$C$15,MAX(0,$B$10-O8696-M8697)))</f>
        <v>0</v>
      </c>
      <c r="M8697" s="0" t="n">
        <f aca="false">'Profiles 8760'!H8686</f>
        <v>2600</v>
      </c>
      <c r="N8697" s="0" t="n">
        <f aca="false">J8697+L8697</f>
        <v>183.0481543</v>
      </c>
      <c r="O8697" s="0" t="n">
        <f aca="false">O8696+N8697</f>
        <v>768791.0481543</v>
      </c>
      <c r="P8697" s="0" t="n">
        <f aca="false">MIN($B$5,P8696+K8697*$B$6-I8697)</f>
        <v>330.81</v>
      </c>
      <c r="Q8697" s="0" t="n">
        <f aca="false">MAX(0,F8697-H8697-K8697-L8697)</f>
        <v>0</v>
      </c>
    </row>
    <row r="8698" customFormat="false" ht="15" hidden="false" customHeight="false" outlineLevel="0" collapsed="false">
      <c r="A8698" s="0" t="n">
        <f aca="false">'Profiles 8760'!A8687</f>
        <v>8685</v>
      </c>
      <c r="B8698" s="0" t="n">
        <f aca="false">'Profiles 8760'!B8687</f>
        <v>12</v>
      </c>
      <c r="C8698" s="0" t="n">
        <f aca="false">'Profiles 8760'!E8687</f>
        <v>1</v>
      </c>
      <c r="D8698" s="0" t="n">
        <f aca="false">'Profiles 8760'!F8687</f>
        <v>0</v>
      </c>
      <c r="E8698" s="0" t="n">
        <f aca="false">'Profiles 8760'!G8687</f>
        <v>0.09577</v>
      </c>
      <c r="F8698" s="0" t="n">
        <f aca="false">D8698*Assumptions!$C$11*$B$7+E8698*Assumptions!$C$12*$B$8</f>
        <v>3.916993</v>
      </c>
      <c r="G8698" s="0" t="n">
        <f aca="false">C8698*Assumptions!$C$15</f>
        <v>200</v>
      </c>
      <c r="H8698" s="0" t="n">
        <f aca="false">MIN(F8698,G8698)</f>
        <v>3.916993</v>
      </c>
      <c r="I8698" s="0" t="n">
        <f aca="false">IF(C8698=1,MIN(G8698-H8698,Assumptions!$C$13,P8697),0)</f>
        <v>180</v>
      </c>
      <c r="J8698" s="0" t="n">
        <f aca="false">H8698+I8698</f>
        <v>183.916993</v>
      </c>
      <c r="K8698" s="0" t="n">
        <f aca="false">MIN(IF(C8698=1,F8698-H8698,F8698),Assumptions!$C$13,MAX(0,($B$5-P8697)/$B$6))</f>
        <v>0</v>
      </c>
      <c r="L8698" s="0" t="n">
        <f aca="false">IF(C8698=1,0,MIN(F8698-K8698,Assumptions!$C$15,MAX(0,$B$10-O8697-M8698)))</f>
        <v>0</v>
      </c>
      <c r="M8698" s="0" t="n">
        <f aca="false">'Profiles 8760'!H8687</f>
        <v>2400</v>
      </c>
      <c r="N8698" s="0" t="n">
        <f aca="false">J8698+L8698</f>
        <v>183.916993</v>
      </c>
      <c r="O8698" s="0" t="n">
        <f aca="false">O8697+N8698</f>
        <v>768974.9651473</v>
      </c>
      <c r="P8698" s="0" t="n">
        <f aca="false">MIN($B$5,P8697+K8698*$B$6-I8698)</f>
        <v>150.81</v>
      </c>
      <c r="Q8698" s="0" t="n">
        <f aca="false">MAX(0,F8698-H8698-K8698-L8698)</f>
        <v>0</v>
      </c>
    </row>
    <row r="8699" customFormat="false" ht="15" hidden="false" customHeight="false" outlineLevel="0" collapsed="false">
      <c r="A8699" s="0" t="n">
        <f aca="false">'Profiles 8760'!A8688</f>
        <v>8686</v>
      </c>
      <c r="B8699" s="0" t="n">
        <f aca="false">'Profiles 8760'!B8688</f>
        <v>12</v>
      </c>
      <c r="C8699" s="0" t="n">
        <f aca="false">'Profiles 8760'!E8688</f>
        <v>0</v>
      </c>
      <c r="D8699" s="0" t="n">
        <f aca="false">'Profiles 8760'!F8688</f>
        <v>0</v>
      </c>
      <c r="E8699" s="0" t="n">
        <f aca="false">'Profiles 8760'!G8688</f>
        <v>0.089516</v>
      </c>
      <c r="F8699" s="0" t="n">
        <f aca="false">D8699*Assumptions!$C$11*$B$7+E8699*Assumptions!$C$12*$B$8</f>
        <v>3.6612044</v>
      </c>
      <c r="G8699" s="0" t="n">
        <f aca="false">C8699*Assumptions!$C$15</f>
        <v>0</v>
      </c>
      <c r="H8699" s="0" t="n">
        <f aca="false">MIN(F8699,G8699)</f>
        <v>0</v>
      </c>
      <c r="I8699" s="0" t="n">
        <f aca="false">IF(C8699=1,MIN(G8699-H8699,Assumptions!$C$13,P8698),0)</f>
        <v>0</v>
      </c>
      <c r="J8699" s="0" t="n">
        <f aca="false">H8699+I8699</f>
        <v>0</v>
      </c>
      <c r="K8699" s="0" t="n">
        <f aca="false">MIN(IF(C8699=1,F8699-H8699,F8699),Assumptions!$C$13,MAX(0,($B$5-P8698)/$B$6))</f>
        <v>3.6612044</v>
      </c>
      <c r="L8699" s="0" t="n">
        <f aca="false">IF(C8699=1,0,MIN(F8699-K8699,Assumptions!$C$15,MAX(0,$B$10-O8698-M8699)))</f>
        <v>0</v>
      </c>
      <c r="M8699" s="0" t="n">
        <f aca="false">'Profiles 8760'!H8688</f>
        <v>2400</v>
      </c>
      <c r="N8699" s="0" t="n">
        <f aca="false">J8699+L8699</f>
        <v>0</v>
      </c>
      <c r="O8699" s="0" t="n">
        <f aca="false">O8698+N8699</f>
        <v>768974.9651473</v>
      </c>
      <c r="P8699" s="0" t="n">
        <f aca="false">MIN($B$5,P8698+K8699*$B$6-I8699)</f>
        <v>153.98353197392</v>
      </c>
      <c r="Q8699" s="0" t="n">
        <f aca="false">MAX(0,F8699-H8699-K8699-L8699)</f>
        <v>0</v>
      </c>
    </row>
    <row r="8700" customFormat="false" ht="15" hidden="false" customHeight="false" outlineLevel="0" collapsed="false">
      <c r="A8700" s="0" t="n">
        <f aca="false">'Profiles 8760'!A8689</f>
        <v>8687</v>
      </c>
      <c r="B8700" s="0" t="n">
        <f aca="false">'Profiles 8760'!B8689</f>
        <v>12</v>
      </c>
      <c r="C8700" s="0" t="n">
        <f aca="false">'Profiles 8760'!E8689</f>
        <v>0</v>
      </c>
      <c r="D8700" s="0" t="n">
        <f aca="false">'Profiles 8760'!F8689</f>
        <v>0</v>
      </c>
      <c r="E8700" s="0" t="n">
        <f aca="false">'Profiles 8760'!G8689</f>
        <v>0.117741</v>
      </c>
      <c r="F8700" s="0" t="n">
        <f aca="false">D8700*Assumptions!$C$11*$B$7+E8700*Assumptions!$C$12*$B$8</f>
        <v>4.8156069</v>
      </c>
      <c r="G8700" s="0" t="n">
        <f aca="false">C8700*Assumptions!$C$15</f>
        <v>0</v>
      </c>
      <c r="H8700" s="0" t="n">
        <f aca="false">MIN(F8700,G8700)</f>
        <v>0</v>
      </c>
      <c r="I8700" s="0" t="n">
        <f aca="false">IF(C8700=1,MIN(G8700-H8700,Assumptions!$C$13,P8699),0)</f>
        <v>0</v>
      </c>
      <c r="J8700" s="0" t="n">
        <f aca="false">H8700+I8700</f>
        <v>0</v>
      </c>
      <c r="K8700" s="0" t="n">
        <f aca="false">MIN(IF(C8700=1,F8700-H8700,F8700),Assumptions!$C$13,MAX(0,($B$5-P8699)/$B$6))</f>
        <v>4.8156069</v>
      </c>
      <c r="L8700" s="0" t="n">
        <f aca="false">IF(C8700=1,0,MIN(F8700-K8700,Assumptions!$C$15,MAX(0,$B$10-O8699-M8700)))</f>
        <v>0</v>
      </c>
      <c r="M8700" s="0" t="n">
        <f aca="false">'Profiles 8760'!H8689</f>
        <v>2400</v>
      </c>
      <c r="N8700" s="0" t="n">
        <f aca="false">J8700+L8700</f>
        <v>0</v>
      </c>
      <c r="O8700" s="0" t="n">
        <f aca="false">O8699+N8700</f>
        <v>768974.9651473</v>
      </c>
      <c r="P8700" s="0" t="n">
        <f aca="false">MIN($B$5,P8699+K8700*$B$6-I8700)</f>
        <v>158.15770003484</v>
      </c>
      <c r="Q8700" s="0" t="n">
        <f aca="false">MAX(0,F8700-H8700-K8700-L8700)</f>
        <v>0</v>
      </c>
    </row>
    <row r="8701" customFormat="false" ht="15" hidden="false" customHeight="false" outlineLevel="0" collapsed="false">
      <c r="A8701" s="0" t="n">
        <f aca="false">'Profiles 8760'!A8690</f>
        <v>8688</v>
      </c>
      <c r="B8701" s="0" t="n">
        <f aca="false">'Profiles 8760'!B8690</f>
        <v>12</v>
      </c>
      <c r="C8701" s="0" t="n">
        <f aca="false">'Profiles 8760'!E8690</f>
        <v>0</v>
      </c>
      <c r="D8701" s="0" t="n">
        <f aca="false">'Profiles 8760'!F8690</f>
        <v>0</v>
      </c>
      <c r="E8701" s="0" t="n">
        <f aca="false">'Profiles 8760'!G8690</f>
        <v>0.112517</v>
      </c>
      <c r="F8701" s="0" t="n">
        <f aca="false">D8701*Assumptions!$C$11*$B$7+E8701*Assumptions!$C$12*$B$8</f>
        <v>4.6019453</v>
      </c>
      <c r="G8701" s="0" t="n">
        <f aca="false">C8701*Assumptions!$C$15</f>
        <v>0</v>
      </c>
      <c r="H8701" s="0" t="n">
        <f aca="false">MIN(F8701,G8701)</f>
        <v>0</v>
      </c>
      <c r="I8701" s="0" t="n">
        <f aca="false">IF(C8701=1,MIN(G8701-H8701,Assumptions!$C$13,P8700),0)</f>
        <v>0</v>
      </c>
      <c r="J8701" s="0" t="n">
        <f aca="false">H8701+I8701</f>
        <v>0</v>
      </c>
      <c r="K8701" s="0" t="n">
        <f aca="false">MIN(IF(C8701=1,F8701-H8701,F8701),Assumptions!$C$13,MAX(0,($B$5-P8700)/$B$6))</f>
        <v>4.6019453</v>
      </c>
      <c r="L8701" s="0" t="n">
        <f aca="false">IF(C8701=1,0,MIN(F8701-K8701,Assumptions!$C$15,MAX(0,$B$10-O8700-M8701)))</f>
        <v>0</v>
      </c>
      <c r="M8701" s="0" t="n">
        <f aca="false">'Profiles 8760'!H8690</f>
        <v>2400</v>
      </c>
      <c r="N8701" s="0" t="n">
        <f aca="false">J8701+L8701</f>
        <v>0</v>
      </c>
      <c r="O8701" s="0" t="n">
        <f aca="false">O8700+N8701</f>
        <v>768974.9651473</v>
      </c>
      <c r="P8701" s="0" t="n">
        <f aca="false">MIN($B$5,P8700+K8701*$B$6-I8701)</f>
        <v>162.14666622088</v>
      </c>
      <c r="Q8701" s="0" t="n">
        <f aca="false">MAX(0,F8701-H8701-K8701-L8701)</f>
        <v>0</v>
      </c>
    </row>
    <row r="8702" customFormat="false" ht="15" hidden="false" customHeight="false" outlineLevel="0" collapsed="false">
      <c r="A8702" s="0" t="n">
        <f aca="false">'Profiles 8760'!A8691</f>
        <v>8689</v>
      </c>
      <c r="B8702" s="0" t="n">
        <f aca="false">'Profiles 8760'!B8691</f>
        <v>12</v>
      </c>
      <c r="C8702" s="0" t="n">
        <f aca="false">'Profiles 8760'!E8691</f>
        <v>0</v>
      </c>
      <c r="D8702" s="0" t="n">
        <f aca="false">'Profiles 8760'!F8691</f>
        <v>0</v>
      </c>
      <c r="E8702" s="0" t="n">
        <f aca="false">'Profiles 8760'!G8691</f>
        <v>0.116832</v>
      </c>
      <c r="F8702" s="0" t="n">
        <f aca="false">D8702*Assumptions!$C$11*$B$7+E8702*Assumptions!$C$12*$B$8</f>
        <v>4.7784288</v>
      </c>
      <c r="G8702" s="0" t="n">
        <f aca="false">C8702*Assumptions!$C$15</f>
        <v>0</v>
      </c>
      <c r="H8702" s="0" t="n">
        <f aca="false">MIN(F8702,G8702)</f>
        <v>0</v>
      </c>
      <c r="I8702" s="0" t="n">
        <f aca="false">IF(C8702=1,MIN(G8702-H8702,Assumptions!$C$13,P8701),0)</f>
        <v>0</v>
      </c>
      <c r="J8702" s="0" t="n">
        <f aca="false">H8702+I8702</f>
        <v>0</v>
      </c>
      <c r="K8702" s="0" t="n">
        <f aca="false">MIN(IF(C8702=1,F8702-H8702,F8702),Assumptions!$C$13,MAX(0,($B$5-P8701)/$B$6))</f>
        <v>4.7784288</v>
      </c>
      <c r="L8702" s="0" t="n">
        <f aca="false">IF(C8702=1,0,MIN(F8702-K8702,Assumptions!$C$15,MAX(0,$B$10-O8701-M8702)))</f>
        <v>0</v>
      </c>
      <c r="M8702" s="0" t="n">
        <f aca="false">'Profiles 8760'!H8691</f>
        <v>2400</v>
      </c>
      <c r="N8702" s="0" t="n">
        <f aca="false">J8702+L8702</f>
        <v>0</v>
      </c>
      <c r="O8702" s="0" t="n">
        <f aca="false">O8701+N8702</f>
        <v>768974.9651473</v>
      </c>
      <c r="P8702" s="0" t="n">
        <f aca="false">MIN($B$5,P8701+K8702*$B$6-I8702)</f>
        <v>166.28860830472</v>
      </c>
      <c r="Q8702" s="0" t="n">
        <f aca="false">MAX(0,F8702-H8702-K8702-L8702)</f>
        <v>0</v>
      </c>
    </row>
    <row r="8703" customFormat="false" ht="15" hidden="false" customHeight="false" outlineLevel="0" collapsed="false">
      <c r="A8703" s="0" t="n">
        <f aca="false">'Profiles 8760'!A8692</f>
        <v>8690</v>
      </c>
      <c r="B8703" s="0" t="n">
        <f aca="false">'Profiles 8760'!B8692</f>
        <v>12</v>
      </c>
      <c r="C8703" s="0" t="n">
        <f aca="false">'Profiles 8760'!E8692</f>
        <v>0</v>
      </c>
      <c r="D8703" s="0" t="n">
        <f aca="false">'Profiles 8760'!F8692</f>
        <v>0</v>
      </c>
      <c r="E8703" s="0" t="n">
        <f aca="false">'Profiles 8760'!G8692</f>
        <v>0.153215</v>
      </c>
      <c r="F8703" s="0" t="n">
        <f aca="false">D8703*Assumptions!$C$11*$B$7+E8703*Assumptions!$C$12*$B$8</f>
        <v>6.2664935</v>
      </c>
      <c r="G8703" s="0" t="n">
        <f aca="false">C8703*Assumptions!$C$15</f>
        <v>0</v>
      </c>
      <c r="H8703" s="0" t="n">
        <f aca="false">MIN(F8703,G8703)</f>
        <v>0</v>
      </c>
      <c r="I8703" s="0" t="n">
        <f aca="false">IF(C8703=1,MIN(G8703-H8703,Assumptions!$C$13,P8702),0)</f>
        <v>0</v>
      </c>
      <c r="J8703" s="0" t="n">
        <f aca="false">H8703+I8703</f>
        <v>0</v>
      </c>
      <c r="K8703" s="0" t="n">
        <f aca="false">MIN(IF(C8703=1,F8703-H8703,F8703),Assumptions!$C$13,MAX(0,($B$5-P8702)/$B$6))</f>
        <v>6.2664935</v>
      </c>
      <c r="L8703" s="0" t="n">
        <f aca="false">IF(C8703=1,0,MIN(F8703-K8703,Assumptions!$C$15,MAX(0,$B$10-O8702-M8703)))</f>
        <v>0</v>
      </c>
      <c r="M8703" s="0" t="n">
        <f aca="false">'Profiles 8760'!H8692</f>
        <v>2400</v>
      </c>
      <c r="N8703" s="0" t="n">
        <f aca="false">J8703+L8703</f>
        <v>0</v>
      </c>
      <c r="O8703" s="0" t="n">
        <f aca="false">O8702+N8703</f>
        <v>768974.9651473</v>
      </c>
      <c r="P8703" s="0" t="n">
        <f aca="false">MIN($B$5,P8702+K8703*$B$6-I8703)</f>
        <v>171.72040487052</v>
      </c>
      <c r="Q8703" s="0" t="n">
        <f aca="false">MAX(0,F8703-H8703-K8703-L8703)</f>
        <v>0</v>
      </c>
    </row>
    <row r="8704" customFormat="false" ht="15" hidden="false" customHeight="false" outlineLevel="0" collapsed="false">
      <c r="A8704" s="0" t="n">
        <f aca="false">'Profiles 8760'!A8693</f>
        <v>8691</v>
      </c>
      <c r="B8704" s="0" t="n">
        <f aca="false">'Profiles 8760'!B8693</f>
        <v>12</v>
      </c>
      <c r="C8704" s="0" t="n">
        <f aca="false">'Profiles 8760'!E8693</f>
        <v>0</v>
      </c>
      <c r="D8704" s="0" t="n">
        <f aca="false">'Profiles 8760'!F8693</f>
        <v>0</v>
      </c>
      <c r="E8704" s="0" t="n">
        <f aca="false">'Profiles 8760'!G8693</f>
        <v>0.20074</v>
      </c>
      <c r="F8704" s="0" t="n">
        <f aca="false">D8704*Assumptions!$C$11*$B$7+E8704*Assumptions!$C$12*$B$8</f>
        <v>8.210266</v>
      </c>
      <c r="G8704" s="0" t="n">
        <f aca="false">C8704*Assumptions!$C$15</f>
        <v>0</v>
      </c>
      <c r="H8704" s="0" t="n">
        <f aca="false">MIN(F8704,G8704)</f>
        <v>0</v>
      </c>
      <c r="I8704" s="0" t="n">
        <f aca="false">IF(C8704=1,MIN(G8704-H8704,Assumptions!$C$13,P8703),0)</f>
        <v>0</v>
      </c>
      <c r="J8704" s="0" t="n">
        <f aca="false">H8704+I8704</f>
        <v>0</v>
      </c>
      <c r="K8704" s="0" t="n">
        <f aca="false">MIN(IF(C8704=1,F8704-H8704,F8704),Assumptions!$C$13,MAX(0,($B$5-P8703)/$B$6))</f>
        <v>8.210266</v>
      </c>
      <c r="L8704" s="0" t="n">
        <f aca="false">IF(C8704=1,0,MIN(F8704-K8704,Assumptions!$C$15,MAX(0,$B$10-O8703-M8704)))</f>
        <v>0</v>
      </c>
      <c r="M8704" s="0" t="n">
        <f aca="false">'Profiles 8760'!H8693</f>
        <v>2400</v>
      </c>
      <c r="N8704" s="0" t="n">
        <f aca="false">J8704+L8704</f>
        <v>0</v>
      </c>
      <c r="O8704" s="0" t="n">
        <f aca="false">O8703+N8704</f>
        <v>768974.9651473</v>
      </c>
      <c r="P8704" s="0" t="n">
        <f aca="false">MIN($B$5,P8703+K8704*$B$6-I8704)</f>
        <v>178.83706343932</v>
      </c>
      <c r="Q8704" s="0" t="n">
        <f aca="false">MAX(0,F8704-H8704-K8704-L8704)</f>
        <v>0</v>
      </c>
    </row>
    <row r="8705" customFormat="false" ht="15" hidden="false" customHeight="false" outlineLevel="0" collapsed="false">
      <c r="A8705" s="0" t="n">
        <f aca="false">'Profiles 8760'!A8694</f>
        <v>8692</v>
      </c>
      <c r="B8705" s="0" t="n">
        <f aca="false">'Profiles 8760'!B8694</f>
        <v>12</v>
      </c>
      <c r="C8705" s="0" t="n">
        <f aca="false">'Profiles 8760'!E8694</f>
        <v>0</v>
      </c>
      <c r="D8705" s="0" t="n">
        <f aca="false">'Profiles 8760'!F8694</f>
        <v>0</v>
      </c>
      <c r="E8705" s="0" t="n">
        <f aca="false">'Profiles 8760'!G8694</f>
        <v>0.290532</v>
      </c>
      <c r="F8705" s="0" t="n">
        <f aca="false">D8705*Assumptions!$C$11*$B$7+E8705*Assumptions!$C$12*$B$8</f>
        <v>11.8827588</v>
      </c>
      <c r="G8705" s="0" t="n">
        <f aca="false">C8705*Assumptions!$C$15</f>
        <v>0</v>
      </c>
      <c r="H8705" s="0" t="n">
        <f aca="false">MIN(F8705,G8705)</f>
        <v>0</v>
      </c>
      <c r="I8705" s="0" t="n">
        <f aca="false">IF(C8705=1,MIN(G8705-H8705,Assumptions!$C$13,P8704),0)</f>
        <v>0</v>
      </c>
      <c r="J8705" s="0" t="n">
        <f aca="false">H8705+I8705</f>
        <v>0</v>
      </c>
      <c r="K8705" s="0" t="n">
        <f aca="false">MIN(IF(C8705=1,F8705-H8705,F8705),Assumptions!$C$13,MAX(0,($B$5-P8704)/$B$6))</f>
        <v>11.8827588</v>
      </c>
      <c r="L8705" s="0" t="n">
        <f aca="false">IF(C8705=1,0,MIN(F8705-K8705,Assumptions!$C$15,MAX(0,$B$10-O8704-M8705)))</f>
        <v>0</v>
      </c>
      <c r="M8705" s="0" t="n">
        <f aca="false">'Profiles 8760'!H8694</f>
        <v>2400</v>
      </c>
      <c r="N8705" s="0" t="n">
        <f aca="false">J8705+L8705</f>
        <v>0</v>
      </c>
      <c r="O8705" s="0" t="n">
        <f aca="false">O8704+N8705</f>
        <v>768974.9651473</v>
      </c>
      <c r="P8705" s="0" t="n">
        <f aca="false">MIN($B$5,P8704+K8705*$B$6-I8705)</f>
        <v>189.13703876716</v>
      </c>
      <c r="Q8705" s="0" t="n">
        <f aca="false">MAX(0,F8705-H8705-K8705-L8705)</f>
        <v>0</v>
      </c>
    </row>
    <row r="8706" customFormat="false" ht="15" hidden="false" customHeight="false" outlineLevel="0" collapsed="false">
      <c r="A8706" s="0" t="n">
        <f aca="false">'Profiles 8760'!A8695</f>
        <v>8693</v>
      </c>
      <c r="B8706" s="0" t="n">
        <f aca="false">'Profiles 8760'!B8695</f>
        <v>12</v>
      </c>
      <c r="C8706" s="0" t="n">
        <f aca="false">'Profiles 8760'!E8695</f>
        <v>0</v>
      </c>
      <c r="D8706" s="0" t="n">
        <f aca="false">'Profiles 8760'!F8695</f>
        <v>0</v>
      </c>
      <c r="E8706" s="0" t="n">
        <f aca="false">'Profiles 8760'!G8695</f>
        <v>0.213584</v>
      </c>
      <c r="F8706" s="0" t="n">
        <f aca="false">D8706*Assumptions!$C$11*$B$7+E8706*Assumptions!$C$12*$B$8</f>
        <v>8.7355856</v>
      </c>
      <c r="G8706" s="0" t="n">
        <f aca="false">C8706*Assumptions!$C$15</f>
        <v>0</v>
      </c>
      <c r="H8706" s="0" t="n">
        <f aca="false">MIN(F8706,G8706)</f>
        <v>0</v>
      </c>
      <c r="I8706" s="0" t="n">
        <f aca="false">IF(C8706=1,MIN(G8706-H8706,Assumptions!$C$13,P8705),0)</f>
        <v>0</v>
      </c>
      <c r="J8706" s="0" t="n">
        <f aca="false">H8706+I8706</f>
        <v>0</v>
      </c>
      <c r="K8706" s="0" t="n">
        <f aca="false">MIN(IF(C8706=1,F8706-H8706,F8706),Assumptions!$C$13,MAX(0,($B$5-P8705)/$B$6))</f>
        <v>8.7355856</v>
      </c>
      <c r="L8706" s="0" t="n">
        <f aca="false">IF(C8706=1,0,MIN(F8706-K8706,Assumptions!$C$15,MAX(0,$B$10-O8705-M8706)))</f>
        <v>0</v>
      </c>
      <c r="M8706" s="0" t="n">
        <f aca="false">'Profiles 8760'!H8695</f>
        <v>2400</v>
      </c>
      <c r="N8706" s="0" t="n">
        <f aca="false">J8706+L8706</f>
        <v>0</v>
      </c>
      <c r="O8706" s="0" t="n">
        <f aca="false">O8705+N8706</f>
        <v>768974.9651473</v>
      </c>
      <c r="P8706" s="0" t="n">
        <f aca="false">MIN($B$5,P8705+K8706*$B$6-I8706)</f>
        <v>196.70904436524</v>
      </c>
      <c r="Q8706" s="0" t="n">
        <f aca="false">MAX(0,F8706-H8706-K8706-L8706)</f>
        <v>0</v>
      </c>
    </row>
    <row r="8707" customFormat="false" ht="15" hidden="false" customHeight="false" outlineLevel="0" collapsed="false">
      <c r="A8707" s="0" t="n">
        <f aca="false">'Profiles 8760'!A8696</f>
        <v>8694</v>
      </c>
      <c r="B8707" s="0" t="n">
        <f aca="false">'Profiles 8760'!B8696</f>
        <v>12</v>
      </c>
      <c r="C8707" s="0" t="n">
        <f aca="false">'Profiles 8760'!E8696</f>
        <v>0</v>
      </c>
      <c r="D8707" s="0" t="n">
        <f aca="false">'Profiles 8760'!F8696</f>
        <v>0</v>
      </c>
      <c r="E8707" s="0" t="n">
        <f aca="false">'Profiles 8760'!G8696</f>
        <v>0.188314</v>
      </c>
      <c r="F8707" s="0" t="n">
        <f aca="false">D8707*Assumptions!$C$11*$B$7+E8707*Assumptions!$C$12*$B$8</f>
        <v>7.7020426</v>
      </c>
      <c r="G8707" s="0" t="n">
        <f aca="false">C8707*Assumptions!$C$15</f>
        <v>0</v>
      </c>
      <c r="H8707" s="0" t="n">
        <f aca="false">MIN(F8707,G8707)</f>
        <v>0</v>
      </c>
      <c r="I8707" s="0" t="n">
        <f aca="false">IF(C8707=1,MIN(G8707-H8707,Assumptions!$C$13,P8706),0)</f>
        <v>0</v>
      </c>
      <c r="J8707" s="0" t="n">
        <f aca="false">H8707+I8707</f>
        <v>0</v>
      </c>
      <c r="K8707" s="0" t="n">
        <f aca="false">MIN(IF(C8707=1,F8707-H8707,F8707),Assumptions!$C$13,MAX(0,($B$5-P8706)/$B$6))</f>
        <v>7.7020426</v>
      </c>
      <c r="L8707" s="0" t="n">
        <f aca="false">IF(C8707=1,0,MIN(F8707-K8707,Assumptions!$C$15,MAX(0,$B$10-O8706-M8707)))</f>
        <v>0</v>
      </c>
      <c r="M8707" s="0" t="n">
        <f aca="false">'Profiles 8760'!H8696</f>
        <v>2400</v>
      </c>
      <c r="N8707" s="0" t="n">
        <f aca="false">J8707+L8707</f>
        <v>0</v>
      </c>
      <c r="O8707" s="0" t="n">
        <f aca="false">O8706+N8707</f>
        <v>768974.9651473</v>
      </c>
      <c r="P8707" s="0" t="n">
        <f aca="false">MIN($B$5,P8706+K8707*$B$6-I8707)</f>
        <v>203.38517489092</v>
      </c>
      <c r="Q8707" s="0" t="n">
        <f aca="false">MAX(0,F8707-H8707-K8707-L8707)</f>
        <v>0</v>
      </c>
    </row>
    <row r="8708" customFormat="false" ht="15" hidden="false" customHeight="false" outlineLevel="0" collapsed="false">
      <c r="A8708" s="0" t="n">
        <f aca="false">'Profiles 8760'!A8697</f>
        <v>8695</v>
      </c>
      <c r="B8708" s="0" t="n">
        <f aca="false">'Profiles 8760'!B8697</f>
        <v>12</v>
      </c>
      <c r="C8708" s="0" t="n">
        <f aca="false">'Profiles 8760'!E8697</f>
        <v>0</v>
      </c>
      <c r="D8708" s="0" t="n">
        <f aca="false">'Profiles 8760'!F8697</f>
        <v>0</v>
      </c>
      <c r="E8708" s="0" t="n">
        <f aca="false">'Profiles 8760'!G8697</f>
        <v>0.138362</v>
      </c>
      <c r="F8708" s="0" t="n">
        <f aca="false">D8708*Assumptions!$C$11*$B$7+E8708*Assumptions!$C$12*$B$8</f>
        <v>5.6590058</v>
      </c>
      <c r="G8708" s="0" t="n">
        <f aca="false">C8708*Assumptions!$C$15</f>
        <v>0</v>
      </c>
      <c r="H8708" s="0" t="n">
        <f aca="false">MIN(F8708,G8708)</f>
        <v>0</v>
      </c>
      <c r="I8708" s="0" t="n">
        <f aca="false">IF(C8708=1,MIN(G8708-H8708,Assumptions!$C$13,P8707),0)</f>
        <v>0</v>
      </c>
      <c r="J8708" s="0" t="n">
        <f aca="false">H8708+I8708</f>
        <v>0</v>
      </c>
      <c r="K8708" s="0" t="n">
        <f aca="false">MIN(IF(C8708=1,F8708-H8708,F8708),Assumptions!$C$13,MAX(0,($B$5-P8707)/$B$6))</f>
        <v>5.6590058</v>
      </c>
      <c r="L8708" s="0" t="n">
        <f aca="false">IF(C8708=1,0,MIN(F8708-K8708,Assumptions!$C$15,MAX(0,$B$10-O8707-M8708)))</f>
        <v>0</v>
      </c>
      <c r="M8708" s="0" t="n">
        <f aca="false">'Profiles 8760'!H8697</f>
        <v>2400</v>
      </c>
      <c r="N8708" s="0" t="n">
        <f aca="false">J8708+L8708</f>
        <v>0</v>
      </c>
      <c r="O8708" s="0" t="n">
        <f aca="false">O8707+N8708</f>
        <v>768974.9651473</v>
      </c>
      <c r="P8708" s="0" t="n">
        <f aca="false">MIN($B$5,P8707+K8708*$B$6-I8708)</f>
        <v>208.29040111836</v>
      </c>
      <c r="Q8708" s="0" t="n">
        <f aca="false">MAX(0,F8708-H8708-K8708-L8708)</f>
        <v>0</v>
      </c>
    </row>
    <row r="8709" customFormat="false" ht="15" hidden="false" customHeight="false" outlineLevel="0" collapsed="false">
      <c r="A8709" s="0" t="n">
        <f aca="false">'Profiles 8760'!A8698</f>
        <v>8696</v>
      </c>
      <c r="B8709" s="0" t="n">
        <f aca="false">'Profiles 8760'!B8698</f>
        <v>12</v>
      </c>
      <c r="C8709" s="0" t="n">
        <f aca="false">'Profiles 8760'!E8698</f>
        <v>1</v>
      </c>
      <c r="D8709" s="0" t="n">
        <f aca="false">'Profiles 8760'!F8698</f>
        <v>0.050409</v>
      </c>
      <c r="E8709" s="0" t="n">
        <f aca="false">'Profiles 8760'!G8698</f>
        <v>0.114504</v>
      </c>
      <c r="F8709" s="0" t="n">
        <f aca="false">D8709*Assumptions!$C$11*$B$7+E8709*Assumptions!$C$12*$B$8</f>
        <v>19.2413328</v>
      </c>
      <c r="G8709" s="0" t="n">
        <f aca="false">C8709*Assumptions!$C$15</f>
        <v>200</v>
      </c>
      <c r="H8709" s="0" t="n">
        <f aca="false">MIN(F8709,G8709)</f>
        <v>19.2413328</v>
      </c>
      <c r="I8709" s="0" t="n">
        <f aca="false">IF(C8709=1,MIN(G8709-H8709,Assumptions!$C$13,P8708),0)</f>
        <v>180</v>
      </c>
      <c r="J8709" s="0" t="n">
        <f aca="false">H8709+I8709</f>
        <v>199.2413328</v>
      </c>
      <c r="K8709" s="0" t="n">
        <f aca="false">MIN(IF(C8709=1,F8709-H8709,F8709),Assumptions!$C$13,MAX(0,($B$5-P8708)/$B$6))</f>
        <v>0</v>
      </c>
      <c r="L8709" s="0" t="n">
        <f aca="false">IF(C8709=1,0,MIN(F8709-K8709,Assumptions!$C$15,MAX(0,$B$10-O8708-M8709)))</f>
        <v>0</v>
      </c>
      <c r="M8709" s="0" t="n">
        <f aca="false">'Profiles 8760'!H8698</f>
        <v>2200</v>
      </c>
      <c r="N8709" s="0" t="n">
        <f aca="false">J8709+L8709</f>
        <v>199.2413328</v>
      </c>
      <c r="O8709" s="0" t="n">
        <f aca="false">O8708+N8709</f>
        <v>769174.2064801</v>
      </c>
      <c r="P8709" s="0" t="n">
        <f aca="false">MIN($B$5,P8708+K8709*$B$6-I8709)</f>
        <v>28.2904011183601</v>
      </c>
      <c r="Q8709" s="0" t="n">
        <f aca="false">MAX(0,F8709-H8709-K8709-L8709)</f>
        <v>0</v>
      </c>
    </row>
    <row r="8710" customFormat="false" ht="15" hidden="false" customHeight="false" outlineLevel="0" collapsed="false">
      <c r="A8710" s="0" t="n">
        <f aca="false">'Profiles 8760'!A8699</f>
        <v>8697</v>
      </c>
      <c r="B8710" s="0" t="n">
        <f aca="false">'Profiles 8760'!B8699</f>
        <v>12</v>
      </c>
      <c r="C8710" s="0" t="n">
        <f aca="false">'Profiles 8760'!E8699</f>
        <v>1</v>
      </c>
      <c r="D8710" s="0" t="n">
        <f aca="false">'Profiles 8760'!F8699</f>
        <v>0.353517</v>
      </c>
      <c r="E8710" s="0" t="n">
        <f aca="false">'Profiles 8760'!G8699</f>
        <v>0.117368</v>
      </c>
      <c r="F8710" s="0" t="n">
        <f aca="false">D8710*Assumptions!$C$11*$B$7+E8710*Assumptions!$C$12*$B$8</f>
        <v>106.8960608</v>
      </c>
      <c r="G8710" s="0" t="n">
        <f aca="false">C8710*Assumptions!$C$15</f>
        <v>200</v>
      </c>
      <c r="H8710" s="0" t="n">
        <f aca="false">MIN(F8710,G8710)</f>
        <v>106.8960608</v>
      </c>
      <c r="I8710" s="0" t="n">
        <f aca="false">IF(C8710=1,MIN(G8710-H8710,Assumptions!$C$13,P8709),0)</f>
        <v>28.2904011183601</v>
      </c>
      <c r="J8710" s="0" t="n">
        <f aca="false">H8710+I8710</f>
        <v>135.18646191836</v>
      </c>
      <c r="K8710" s="0" t="n">
        <f aca="false">MIN(IF(C8710=1,F8710-H8710,F8710),Assumptions!$C$13,MAX(0,($B$5-P8709)/$B$6))</f>
        <v>0</v>
      </c>
      <c r="L8710" s="0" t="n">
        <f aca="false">IF(C8710=1,0,MIN(F8710-K8710,Assumptions!$C$15,MAX(0,$B$10-O8709-M8710)))</f>
        <v>0</v>
      </c>
      <c r="M8710" s="0" t="n">
        <f aca="false">'Profiles 8760'!H8699</f>
        <v>2000</v>
      </c>
      <c r="N8710" s="0" t="n">
        <f aca="false">J8710+L8710</f>
        <v>135.18646191836</v>
      </c>
      <c r="O8710" s="0" t="n">
        <f aca="false">O8709+N8710</f>
        <v>769309.392942019</v>
      </c>
      <c r="P8710" s="0" t="n">
        <f aca="false">MIN($B$5,P8709+K8710*$B$6-I8710)</f>
        <v>0</v>
      </c>
      <c r="Q8710" s="0" t="n">
        <f aca="false">MAX(0,F8710-H8710-K8710-L8710)</f>
        <v>0</v>
      </c>
    </row>
    <row r="8711" customFormat="false" ht="15" hidden="false" customHeight="false" outlineLevel="0" collapsed="false">
      <c r="A8711" s="0" t="n">
        <f aca="false">'Profiles 8760'!A8700</f>
        <v>8698</v>
      </c>
      <c r="B8711" s="0" t="n">
        <f aca="false">'Profiles 8760'!B8700</f>
        <v>12</v>
      </c>
      <c r="C8711" s="0" t="n">
        <f aca="false">'Profiles 8760'!E8700</f>
        <v>0</v>
      </c>
      <c r="D8711" s="0" t="n">
        <f aca="false">'Profiles 8760'!F8700</f>
        <v>0.710177</v>
      </c>
      <c r="E8711" s="0" t="n">
        <f aca="false">'Profiles 8760'!G8700</f>
        <v>0.152567</v>
      </c>
      <c r="F8711" s="0" t="n">
        <f aca="false">D8711*Assumptions!$C$11*$B$7+E8711*Assumptions!$C$12*$B$8</f>
        <v>211.3391079</v>
      </c>
      <c r="G8711" s="0" t="n">
        <f aca="false">C8711*Assumptions!$C$15</f>
        <v>0</v>
      </c>
      <c r="H8711" s="0" t="n">
        <f aca="false">MIN(F8711,G8711)</f>
        <v>0</v>
      </c>
      <c r="I8711" s="0" t="n">
        <f aca="false">IF(C8711=1,MIN(G8711-H8711,Assumptions!$C$13,P8710),0)</f>
        <v>0</v>
      </c>
      <c r="J8711" s="0" t="n">
        <f aca="false">H8711+I8711</f>
        <v>0</v>
      </c>
      <c r="K8711" s="0" t="n">
        <f aca="false">MIN(IF(C8711=1,F8711-H8711,F8711),Assumptions!$C$13,MAX(0,($B$5-P8710)/$B$6))</f>
        <v>180</v>
      </c>
      <c r="L8711" s="0" t="n">
        <f aca="false">IF(C8711=1,0,MIN(F8711-K8711,Assumptions!$C$15,MAX(0,$B$10-O8710-M8711)))</f>
        <v>31.3391079</v>
      </c>
      <c r="M8711" s="0" t="n">
        <f aca="false">'Profiles 8760'!H8700</f>
        <v>2000</v>
      </c>
      <c r="N8711" s="0" t="n">
        <f aca="false">J8711+L8711</f>
        <v>31.3391079</v>
      </c>
      <c r="O8711" s="0" t="n">
        <f aca="false">O8710+N8711</f>
        <v>769340.732049919</v>
      </c>
      <c r="P8711" s="0" t="n">
        <f aca="false">MIN($B$5,P8710+K8711*$B$6-I8711)</f>
        <v>156.024</v>
      </c>
      <c r="Q8711" s="0" t="n">
        <f aca="false">MAX(0,F8711-H8711-K8711-L8711)</f>
        <v>0</v>
      </c>
    </row>
    <row r="8712" customFormat="false" ht="15" hidden="false" customHeight="false" outlineLevel="0" collapsed="false">
      <c r="A8712" s="0" t="n">
        <f aca="false">'Profiles 8760'!A8701</f>
        <v>8699</v>
      </c>
      <c r="B8712" s="0" t="n">
        <f aca="false">'Profiles 8760'!B8701</f>
        <v>12</v>
      </c>
      <c r="C8712" s="0" t="n">
        <f aca="false">'Profiles 8760'!E8701</f>
        <v>0</v>
      </c>
      <c r="D8712" s="0" t="n">
        <f aca="false">'Profiles 8760'!F8701</f>
        <v>1</v>
      </c>
      <c r="E8712" s="0" t="n">
        <f aca="false">'Profiles 8760'!G8701</f>
        <v>0.143792</v>
      </c>
      <c r="F8712" s="0" t="n">
        <f aca="false">D8712*Assumptions!$C$11*$B$7+E8712*Assumptions!$C$12*$B$8</f>
        <v>294.6810928</v>
      </c>
      <c r="G8712" s="0" t="n">
        <f aca="false">C8712*Assumptions!$C$15</f>
        <v>0</v>
      </c>
      <c r="H8712" s="0" t="n">
        <f aca="false">MIN(F8712,G8712)</f>
        <v>0</v>
      </c>
      <c r="I8712" s="0" t="n">
        <f aca="false">IF(C8712=1,MIN(G8712-H8712,Assumptions!$C$13,P8711),0)</f>
        <v>0</v>
      </c>
      <c r="J8712" s="0" t="n">
        <f aca="false">H8712+I8712</f>
        <v>0</v>
      </c>
      <c r="K8712" s="0" t="n">
        <f aca="false">MIN(IF(C8712=1,F8712-H8712,F8712),Assumptions!$C$13,MAX(0,($B$5-P8711)/$B$6))</f>
        <v>180</v>
      </c>
      <c r="L8712" s="0" t="n">
        <f aca="false">IF(C8712=1,0,MIN(F8712-K8712,Assumptions!$C$15,MAX(0,$B$10-O8711-M8712)))</f>
        <v>67.2679500816157</v>
      </c>
      <c r="M8712" s="0" t="n">
        <f aca="false">'Profiles 8760'!H8701</f>
        <v>2000</v>
      </c>
      <c r="N8712" s="0" t="n">
        <f aca="false">J8712+L8712</f>
        <v>67.2679500816157</v>
      </c>
      <c r="O8712" s="0" t="n">
        <f aca="false">O8711+N8712</f>
        <v>769408</v>
      </c>
      <c r="P8712" s="0" t="n">
        <f aca="false">MIN($B$5,P8711+K8712*$B$6-I8712)</f>
        <v>312.048</v>
      </c>
      <c r="Q8712" s="0" t="n">
        <f aca="false">MAX(0,F8712-H8712-K8712-L8712)</f>
        <v>47.4131427183843</v>
      </c>
    </row>
    <row r="8713" customFormat="false" ht="15" hidden="false" customHeight="false" outlineLevel="0" collapsed="false">
      <c r="A8713" s="0" t="n">
        <f aca="false">'Profiles 8760'!A8702</f>
        <v>8700</v>
      </c>
      <c r="B8713" s="0" t="n">
        <f aca="false">'Profiles 8760'!B8702</f>
        <v>12</v>
      </c>
      <c r="C8713" s="0" t="n">
        <f aca="false">'Profiles 8760'!E8702</f>
        <v>0</v>
      </c>
      <c r="D8713" s="0" t="n">
        <f aca="false">'Profiles 8760'!F8702</f>
        <v>1</v>
      </c>
      <c r="E8713" s="0" t="n">
        <f aca="false">'Profiles 8760'!G8702</f>
        <v>0.153389</v>
      </c>
      <c r="F8713" s="0" t="n">
        <f aca="false">D8713*Assumptions!$C$11*$B$7+E8713*Assumptions!$C$12*$B$8</f>
        <v>295.0736101</v>
      </c>
      <c r="G8713" s="0" t="n">
        <f aca="false">C8713*Assumptions!$C$15</f>
        <v>0</v>
      </c>
      <c r="H8713" s="0" t="n">
        <f aca="false">MIN(F8713,G8713)</f>
        <v>0</v>
      </c>
      <c r="I8713" s="0" t="n">
        <f aca="false">IF(C8713=1,MIN(G8713-H8713,Assumptions!$C$13,P8712),0)</f>
        <v>0</v>
      </c>
      <c r="J8713" s="0" t="n">
        <f aca="false">H8713+I8713</f>
        <v>0</v>
      </c>
      <c r="K8713" s="0" t="n">
        <f aca="false">MIN(IF(C8713=1,F8713-H8713,F8713),Assumptions!$C$13,MAX(0,($B$5-P8712)/$B$6))</f>
        <v>180</v>
      </c>
      <c r="L8713" s="0" t="n">
        <f aca="false">IF(C8713=1,0,MIN(F8713-K8713,Assumptions!$C$15,MAX(0,$B$10-O8712-M8713)))</f>
        <v>0</v>
      </c>
      <c r="M8713" s="0" t="n">
        <f aca="false">'Profiles 8760'!H8702</f>
        <v>2000</v>
      </c>
      <c r="N8713" s="0" t="n">
        <f aca="false">J8713+L8713</f>
        <v>0</v>
      </c>
      <c r="O8713" s="0" t="n">
        <f aca="false">O8712+N8713</f>
        <v>769408</v>
      </c>
      <c r="P8713" s="0" t="n">
        <f aca="false">MIN($B$5,P8712+K8713*$B$6-I8713)</f>
        <v>468.072</v>
      </c>
      <c r="Q8713" s="0" t="n">
        <f aca="false">MAX(0,F8713-H8713-K8713-L8713)</f>
        <v>115.0736101</v>
      </c>
    </row>
    <row r="8714" customFormat="false" ht="15" hidden="false" customHeight="false" outlineLevel="0" collapsed="false">
      <c r="A8714" s="0" t="n">
        <f aca="false">'Profiles 8760'!A8703</f>
        <v>8701</v>
      </c>
      <c r="B8714" s="0" t="n">
        <f aca="false">'Profiles 8760'!B8703</f>
        <v>12</v>
      </c>
      <c r="C8714" s="0" t="n">
        <f aca="false">'Profiles 8760'!E8703</f>
        <v>0</v>
      </c>
      <c r="D8714" s="0" t="n">
        <f aca="false">'Profiles 8760'!F8703</f>
        <v>1</v>
      </c>
      <c r="E8714" s="0" t="n">
        <f aca="false">'Profiles 8760'!G8703</f>
        <v>0.194759</v>
      </c>
      <c r="F8714" s="0" t="n">
        <f aca="false">D8714*Assumptions!$C$11*$B$7+E8714*Assumptions!$C$12*$B$8</f>
        <v>296.7656431</v>
      </c>
      <c r="G8714" s="0" t="n">
        <f aca="false">C8714*Assumptions!$C$15</f>
        <v>0</v>
      </c>
      <c r="H8714" s="0" t="n">
        <f aca="false">MIN(F8714,G8714)</f>
        <v>0</v>
      </c>
      <c r="I8714" s="0" t="n">
        <f aca="false">IF(C8714=1,MIN(G8714-H8714,Assumptions!$C$13,P8713),0)</f>
        <v>0</v>
      </c>
      <c r="J8714" s="0" t="n">
        <f aca="false">H8714+I8714</f>
        <v>0</v>
      </c>
      <c r="K8714" s="0" t="n">
        <f aca="false">MIN(IF(C8714=1,F8714-H8714,F8714),Assumptions!$C$13,MAX(0,($B$5-P8713)/$B$6))</f>
        <v>49.3054914628519</v>
      </c>
      <c r="L8714" s="0" t="n">
        <f aca="false">IF(C8714=1,0,MIN(F8714-K8714,Assumptions!$C$15,MAX(0,$B$10-O8713-M8714)))</f>
        <v>0</v>
      </c>
      <c r="M8714" s="0" t="n">
        <f aca="false">'Profiles 8760'!H8703</f>
        <v>2000</v>
      </c>
      <c r="N8714" s="0" t="n">
        <f aca="false">J8714+L8714</f>
        <v>0</v>
      </c>
      <c r="O8714" s="0" t="n">
        <f aca="false">O8713+N8714</f>
        <v>769408</v>
      </c>
      <c r="P8714" s="0" t="n">
        <f aca="false">MIN($B$5,P8713+K8714*$B$6-I8714)</f>
        <v>510.81</v>
      </c>
      <c r="Q8714" s="0" t="n">
        <f aca="false">MAX(0,F8714-H8714-K8714-L8714)</f>
        <v>247.460151637148</v>
      </c>
    </row>
    <row r="8715" customFormat="false" ht="15" hidden="false" customHeight="false" outlineLevel="0" collapsed="false">
      <c r="A8715" s="0" t="n">
        <f aca="false">'Profiles 8760'!A8704</f>
        <v>8702</v>
      </c>
      <c r="B8715" s="0" t="n">
        <f aca="false">'Profiles 8760'!B8704</f>
        <v>12</v>
      </c>
      <c r="C8715" s="0" t="n">
        <f aca="false">'Profiles 8760'!E8704</f>
        <v>0</v>
      </c>
      <c r="D8715" s="0" t="n">
        <f aca="false">'Profiles 8760'!F8704</f>
        <v>1</v>
      </c>
      <c r="E8715" s="0" t="n">
        <f aca="false">'Profiles 8760'!G8704</f>
        <v>0.243485</v>
      </c>
      <c r="F8715" s="0" t="n">
        <f aca="false">D8715*Assumptions!$C$11*$B$7+E8715*Assumptions!$C$12*$B$8</f>
        <v>298.7585365</v>
      </c>
      <c r="G8715" s="0" t="n">
        <f aca="false">C8715*Assumptions!$C$15</f>
        <v>0</v>
      </c>
      <c r="H8715" s="0" t="n">
        <f aca="false">MIN(F8715,G8715)</f>
        <v>0</v>
      </c>
      <c r="I8715" s="0" t="n">
        <f aca="false">IF(C8715=1,MIN(G8715-H8715,Assumptions!$C$13,P8714),0)</f>
        <v>0</v>
      </c>
      <c r="J8715" s="0" t="n">
        <f aca="false">H8715+I8715</f>
        <v>0</v>
      </c>
      <c r="K8715" s="0" t="n">
        <f aca="false">MIN(IF(C8715=1,F8715-H8715,F8715),Assumptions!$C$13,MAX(0,($B$5-P8714)/$B$6))</f>
        <v>0</v>
      </c>
      <c r="L8715" s="0" t="n">
        <f aca="false">IF(C8715=1,0,MIN(F8715-K8715,Assumptions!$C$15,MAX(0,$B$10-O8714-M8715)))</f>
        <v>0</v>
      </c>
      <c r="M8715" s="0" t="n">
        <f aca="false">'Profiles 8760'!H8704</f>
        <v>2000</v>
      </c>
      <c r="N8715" s="0" t="n">
        <f aca="false">J8715+L8715</f>
        <v>0</v>
      </c>
      <c r="O8715" s="0" t="n">
        <f aca="false">O8714+N8715</f>
        <v>769408</v>
      </c>
      <c r="P8715" s="0" t="n">
        <f aca="false">MIN($B$5,P8714+K8715*$B$6-I8715)</f>
        <v>510.81</v>
      </c>
      <c r="Q8715" s="0" t="n">
        <f aca="false">MAX(0,F8715-H8715-K8715-L8715)</f>
        <v>298.7585365</v>
      </c>
    </row>
    <row r="8716" customFormat="false" ht="15" hidden="false" customHeight="false" outlineLevel="0" collapsed="false">
      <c r="A8716" s="0" t="n">
        <f aca="false">'Profiles 8760'!A8705</f>
        <v>8703</v>
      </c>
      <c r="B8716" s="0" t="n">
        <f aca="false">'Profiles 8760'!B8705</f>
        <v>12</v>
      </c>
      <c r="C8716" s="0" t="n">
        <f aca="false">'Profiles 8760'!E8705</f>
        <v>0</v>
      </c>
      <c r="D8716" s="0" t="n">
        <f aca="false">'Profiles 8760'!F8705</f>
        <v>1</v>
      </c>
      <c r="E8716" s="0" t="n">
        <f aca="false">'Profiles 8760'!G8705</f>
        <v>0.273093</v>
      </c>
      <c r="F8716" s="0" t="n">
        <f aca="false">D8716*Assumptions!$C$11*$B$7+E8716*Assumptions!$C$12*$B$8</f>
        <v>299.9695037</v>
      </c>
      <c r="G8716" s="0" t="n">
        <f aca="false">C8716*Assumptions!$C$15</f>
        <v>0</v>
      </c>
      <c r="H8716" s="0" t="n">
        <f aca="false">MIN(F8716,G8716)</f>
        <v>0</v>
      </c>
      <c r="I8716" s="0" t="n">
        <f aca="false">IF(C8716=1,MIN(G8716-H8716,Assumptions!$C$13,P8715),0)</f>
        <v>0</v>
      </c>
      <c r="J8716" s="0" t="n">
        <f aca="false">H8716+I8716</f>
        <v>0</v>
      </c>
      <c r="K8716" s="0" t="n">
        <f aca="false">MIN(IF(C8716=1,F8716-H8716,F8716),Assumptions!$C$13,MAX(0,($B$5-P8715)/$B$6))</f>
        <v>0</v>
      </c>
      <c r="L8716" s="0" t="n">
        <f aca="false">IF(C8716=1,0,MIN(F8716-K8716,Assumptions!$C$15,MAX(0,$B$10-O8715-M8716)))</f>
        <v>0</v>
      </c>
      <c r="M8716" s="0" t="n">
        <f aca="false">'Profiles 8760'!H8705</f>
        <v>2000</v>
      </c>
      <c r="N8716" s="0" t="n">
        <f aca="false">J8716+L8716</f>
        <v>0</v>
      </c>
      <c r="O8716" s="0" t="n">
        <f aca="false">O8715+N8716</f>
        <v>769408</v>
      </c>
      <c r="P8716" s="0" t="n">
        <f aca="false">MIN($B$5,P8715+K8716*$B$6-I8716)</f>
        <v>510.81</v>
      </c>
      <c r="Q8716" s="0" t="n">
        <f aca="false">MAX(0,F8716-H8716-K8716-L8716)</f>
        <v>299.9695037</v>
      </c>
    </row>
    <row r="8717" customFormat="false" ht="15" hidden="false" customHeight="false" outlineLevel="0" collapsed="false">
      <c r="A8717" s="0" t="n">
        <f aca="false">'Profiles 8760'!A8706</f>
        <v>8704</v>
      </c>
      <c r="B8717" s="0" t="n">
        <f aca="false">'Profiles 8760'!B8706</f>
        <v>12</v>
      </c>
      <c r="C8717" s="0" t="n">
        <f aca="false">'Profiles 8760'!E8706</f>
        <v>0</v>
      </c>
      <c r="D8717" s="0" t="n">
        <f aca="false">'Profiles 8760'!F8706</f>
        <v>0.710177</v>
      </c>
      <c r="E8717" s="0" t="n">
        <f aca="false">'Profiles 8760'!G8706</f>
        <v>0.280546</v>
      </c>
      <c r="F8717" s="0" t="n">
        <f aca="false">D8717*Assumptions!$C$11*$B$7+E8717*Assumptions!$C$12*$B$8</f>
        <v>216.573449</v>
      </c>
      <c r="G8717" s="0" t="n">
        <f aca="false">C8717*Assumptions!$C$15</f>
        <v>0</v>
      </c>
      <c r="H8717" s="0" t="n">
        <f aca="false">MIN(F8717,G8717)</f>
        <v>0</v>
      </c>
      <c r="I8717" s="0" t="n">
        <f aca="false">IF(C8717=1,MIN(G8717-H8717,Assumptions!$C$13,P8716),0)</f>
        <v>0</v>
      </c>
      <c r="J8717" s="0" t="n">
        <f aca="false">H8717+I8717</f>
        <v>0</v>
      </c>
      <c r="K8717" s="0" t="n">
        <f aca="false">MIN(IF(C8717=1,F8717-H8717,F8717),Assumptions!$C$13,MAX(0,($B$5-P8716)/$B$6))</f>
        <v>0</v>
      </c>
      <c r="L8717" s="0" t="n">
        <f aca="false">IF(C8717=1,0,MIN(F8717-K8717,Assumptions!$C$15,MAX(0,$B$10-O8716-M8717)))</f>
        <v>0</v>
      </c>
      <c r="M8717" s="0" t="n">
        <f aca="false">'Profiles 8760'!H8706</f>
        <v>2000</v>
      </c>
      <c r="N8717" s="0" t="n">
        <f aca="false">J8717+L8717</f>
        <v>0</v>
      </c>
      <c r="O8717" s="0" t="n">
        <f aca="false">O8716+N8717</f>
        <v>769408</v>
      </c>
      <c r="P8717" s="0" t="n">
        <f aca="false">MIN($B$5,P8716+K8717*$B$6-I8717)</f>
        <v>510.81</v>
      </c>
      <c r="Q8717" s="0" t="n">
        <f aca="false">MAX(0,F8717-H8717-K8717-L8717)</f>
        <v>216.573449</v>
      </c>
    </row>
    <row r="8718" customFormat="false" ht="15" hidden="false" customHeight="false" outlineLevel="0" collapsed="false">
      <c r="A8718" s="0" t="n">
        <f aca="false">'Profiles 8760'!A8707</f>
        <v>8705</v>
      </c>
      <c r="B8718" s="0" t="n">
        <f aca="false">'Profiles 8760'!B8707</f>
        <v>12</v>
      </c>
      <c r="C8718" s="0" t="n">
        <f aca="false">'Profiles 8760'!E8707</f>
        <v>0</v>
      </c>
      <c r="D8718" s="0" t="n">
        <f aca="false">'Profiles 8760'!F8707</f>
        <v>0.353517</v>
      </c>
      <c r="E8718" s="0" t="n">
        <f aca="false">'Profiles 8760'!G8707</f>
        <v>0.224601</v>
      </c>
      <c r="F8718" s="0" t="n">
        <f aca="false">D8718*Assumptions!$C$11*$B$7+E8718*Assumptions!$C$12*$B$8</f>
        <v>111.2818905</v>
      </c>
      <c r="G8718" s="0" t="n">
        <f aca="false">C8718*Assumptions!$C$15</f>
        <v>0</v>
      </c>
      <c r="H8718" s="0" t="n">
        <f aca="false">MIN(F8718,G8718)</f>
        <v>0</v>
      </c>
      <c r="I8718" s="0" t="n">
        <f aca="false">IF(C8718=1,MIN(G8718-H8718,Assumptions!$C$13,P8717),0)</f>
        <v>0</v>
      </c>
      <c r="J8718" s="0" t="n">
        <f aca="false">H8718+I8718</f>
        <v>0</v>
      </c>
      <c r="K8718" s="0" t="n">
        <f aca="false">MIN(IF(C8718=1,F8718-H8718,F8718),Assumptions!$C$13,MAX(0,($B$5-P8717)/$B$6))</f>
        <v>0</v>
      </c>
      <c r="L8718" s="0" t="n">
        <f aca="false">IF(C8718=1,0,MIN(F8718-K8718,Assumptions!$C$15,MAX(0,$B$10-O8717-M8718)))</f>
        <v>0</v>
      </c>
      <c r="M8718" s="0" t="n">
        <f aca="false">'Profiles 8760'!H8707</f>
        <v>2000</v>
      </c>
      <c r="N8718" s="0" t="n">
        <f aca="false">J8718+L8718</f>
        <v>0</v>
      </c>
      <c r="O8718" s="0" t="n">
        <f aca="false">O8717+N8718</f>
        <v>769408</v>
      </c>
      <c r="P8718" s="0" t="n">
        <f aca="false">MIN($B$5,P8717+K8718*$B$6-I8718)</f>
        <v>510.81</v>
      </c>
      <c r="Q8718" s="0" t="n">
        <f aca="false">MAX(0,F8718-H8718-K8718-L8718)</f>
        <v>111.2818905</v>
      </c>
    </row>
    <row r="8719" customFormat="false" ht="15" hidden="false" customHeight="false" outlineLevel="0" collapsed="false">
      <c r="A8719" s="0" t="n">
        <f aca="false">'Profiles 8760'!A8708</f>
        <v>8706</v>
      </c>
      <c r="B8719" s="0" t="n">
        <f aca="false">'Profiles 8760'!B8708</f>
        <v>12</v>
      </c>
      <c r="C8719" s="0" t="n">
        <f aca="false">'Profiles 8760'!E8708</f>
        <v>0</v>
      </c>
      <c r="D8719" s="0" t="n">
        <f aca="false">'Profiles 8760'!F8708</f>
        <v>0.050409</v>
      </c>
      <c r="E8719" s="0" t="n">
        <f aca="false">'Profiles 8760'!G8708</f>
        <v>0.128013</v>
      </c>
      <c r="F8719" s="0" t="n">
        <f aca="false">D8719*Assumptions!$C$11*$B$7+E8719*Assumptions!$C$12*$B$8</f>
        <v>19.7938509</v>
      </c>
      <c r="G8719" s="0" t="n">
        <f aca="false">C8719*Assumptions!$C$15</f>
        <v>0</v>
      </c>
      <c r="H8719" s="0" t="n">
        <f aca="false">MIN(F8719,G8719)</f>
        <v>0</v>
      </c>
      <c r="I8719" s="0" t="n">
        <f aca="false">IF(C8719=1,MIN(G8719-H8719,Assumptions!$C$13,P8718),0)</f>
        <v>0</v>
      </c>
      <c r="J8719" s="0" t="n">
        <f aca="false">H8719+I8719</f>
        <v>0</v>
      </c>
      <c r="K8719" s="0" t="n">
        <f aca="false">MIN(IF(C8719=1,F8719-H8719,F8719),Assumptions!$C$13,MAX(0,($B$5-P8718)/$B$6))</f>
        <v>0</v>
      </c>
      <c r="L8719" s="0" t="n">
        <f aca="false">IF(C8719=1,0,MIN(F8719-K8719,Assumptions!$C$15,MAX(0,$B$10-O8718-M8719)))</f>
        <v>0</v>
      </c>
      <c r="M8719" s="0" t="n">
        <f aca="false">'Profiles 8760'!H8708</f>
        <v>2000</v>
      </c>
      <c r="N8719" s="0" t="n">
        <f aca="false">J8719+L8719</f>
        <v>0</v>
      </c>
      <c r="O8719" s="0" t="n">
        <f aca="false">O8718+N8719</f>
        <v>769408</v>
      </c>
      <c r="P8719" s="0" t="n">
        <f aca="false">MIN($B$5,P8718+K8719*$B$6-I8719)</f>
        <v>510.81</v>
      </c>
      <c r="Q8719" s="0" t="n">
        <f aca="false">MAX(0,F8719-H8719-K8719-L8719)</f>
        <v>19.7938509</v>
      </c>
    </row>
    <row r="8720" customFormat="false" ht="15" hidden="false" customHeight="false" outlineLevel="0" collapsed="false">
      <c r="A8720" s="0" t="n">
        <f aca="false">'Profiles 8760'!A8709</f>
        <v>8707</v>
      </c>
      <c r="B8720" s="0" t="n">
        <f aca="false">'Profiles 8760'!B8709</f>
        <v>12</v>
      </c>
      <c r="C8720" s="0" t="n">
        <f aca="false">'Profiles 8760'!E8709</f>
        <v>0</v>
      </c>
      <c r="D8720" s="0" t="n">
        <f aca="false">'Profiles 8760'!F8709</f>
        <v>0</v>
      </c>
      <c r="E8720" s="0" t="n">
        <f aca="false">'Profiles 8760'!G8709</f>
        <v>0.198984</v>
      </c>
      <c r="F8720" s="0" t="n">
        <f aca="false">D8720*Assumptions!$C$11*$B$7+E8720*Assumptions!$C$12*$B$8</f>
        <v>8.1384456</v>
      </c>
      <c r="G8720" s="0" t="n">
        <f aca="false">C8720*Assumptions!$C$15</f>
        <v>0</v>
      </c>
      <c r="H8720" s="0" t="n">
        <f aca="false">MIN(F8720,G8720)</f>
        <v>0</v>
      </c>
      <c r="I8720" s="0" t="n">
        <f aca="false">IF(C8720=1,MIN(G8720-H8720,Assumptions!$C$13,P8719),0)</f>
        <v>0</v>
      </c>
      <c r="J8720" s="0" t="n">
        <f aca="false">H8720+I8720</f>
        <v>0</v>
      </c>
      <c r="K8720" s="0" t="n">
        <f aca="false">MIN(IF(C8720=1,F8720-H8720,F8720),Assumptions!$C$13,MAX(0,($B$5-P8719)/$B$6))</f>
        <v>0</v>
      </c>
      <c r="L8720" s="0" t="n">
        <f aca="false">IF(C8720=1,0,MIN(F8720-K8720,Assumptions!$C$15,MAX(0,$B$10-O8719-M8720)))</f>
        <v>0</v>
      </c>
      <c r="M8720" s="0" t="n">
        <f aca="false">'Profiles 8760'!H8709</f>
        <v>2000</v>
      </c>
      <c r="N8720" s="0" t="n">
        <f aca="false">J8720+L8720</f>
        <v>0</v>
      </c>
      <c r="O8720" s="0" t="n">
        <f aca="false">O8719+N8720</f>
        <v>769408</v>
      </c>
      <c r="P8720" s="0" t="n">
        <f aca="false">MIN($B$5,P8719+K8720*$B$6-I8720)</f>
        <v>510.81</v>
      </c>
      <c r="Q8720" s="0" t="n">
        <f aca="false">MAX(0,F8720-H8720-K8720-L8720)</f>
        <v>8.1384456</v>
      </c>
    </row>
    <row r="8721" customFormat="false" ht="15" hidden="false" customHeight="false" outlineLevel="0" collapsed="false">
      <c r="A8721" s="0" t="n">
        <f aca="false">'Profiles 8760'!A8710</f>
        <v>8708</v>
      </c>
      <c r="B8721" s="0" t="n">
        <f aca="false">'Profiles 8760'!B8710</f>
        <v>12</v>
      </c>
      <c r="C8721" s="0" t="n">
        <f aca="false">'Profiles 8760'!E8710</f>
        <v>1</v>
      </c>
      <c r="D8721" s="0" t="n">
        <f aca="false">'Profiles 8760'!F8710</f>
        <v>0</v>
      </c>
      <c r="E8721" s="0" t="n">
        <f aca="false">'Profiles 8760'!G8710</f>
        <v>0.169245</v>
      </c>
      <c r="F8721" s="0" t="n">
        <f aca="false">D8721*Assumptions!$C$11*$B$7+E8721*Assumptions!$C$12*$B$8</f>
        <v>6.9221205</v>
      </c>
      <c r="G8721" s="0" t="n">
        <f aca="false">C8721*Assumptions!$C$15</f>
        <v>200</v>
      </c>
      <c r="H8721" s="0" t="n">
        <f aca="false">MIN(F8721,G8721)</f>
        <v>6.9221205</v>
      </c>
      <c r="I8721" s="0" t="n">
        <f aca="false">IF(C8721=1,MIN(G8721-H8721,Assumptions!$C$13,P8720),0)</f>
        <v>180</v>
      </c>
      <c r="J8721" s="0" t="n">
        <f aca="false">H8721+I8721</f>
        <v>186.9221205</v>
      </c>
      <c r="K8721" s="0" t="n">
        <f aca="false">MIN(IF(C8721=1,F8721-H8721,F8721),Assumptions!$C$13,MAX(0,($B$5-P8720)/$B$6))</f>
        <v>0</v>
      </c>
      <c r="L8721" s="0" t="n">
        <f aca="false">IF(C8721=1,0,MIN(F8721-K8721,Assumptions!$C$15,MAX(0,$B$10-O8720-M8721)))</f>
        <v>0</v>
      </c>
      <c r="M8721" s="0" t="n">
        <f aca="false">'Profiles 8760'!H8710</f>
        <v>1800</v>
      </c>
      <c r="N8721" s="0" t="n">
        <f aca="false">J8721+L8721</f>
        <v>186.9221205</v>
      </c>
      <c r="O8721" s="0" t="n">
        <f aca="false">O8720+N8721</f>
        <v>769594.9221205</v>
      </c>
      <c r="P8721" s="0" t="n">
        <f aca="false">MIN($B$5,P8720+K8721*$B$6-I8721)</f>
        <v>330.81</v>
      </c>
      <c r="Q8721" s="0" t="n">
        <f aca="false">MAX(0,F8721-H8721-K8721-L8721)</f>
        <v>0</v>
      </c>
    </row>
    <row r="8722" customFormat="false" ht="15" hidden="false" customHeight="false" outlineLevel="0" collapsed="false">
      <c r="A8722" s="0" t="n">
        <f aca="false">'Profiles 8760'!A8711</f>
        <v>8709</v>
      </c>
      <c r="B8722" s="0" t="n">
        <f aca="false">'Profiles 8760'!B8711</f>
        <v>12</v>
      </c>
      <c r="C8722" s="0" t="n">
        <f aca="false">'Profiles 8760'!E8711</f>
        <v>1</v>
      </c>
      <c r="D8722" s="0" t="n">
        <f aca="false">'Profiles 8760'!F8711</f>
        <v>0</v>
      </c>
      <c r="E8722" s="0" t="n">
        <f aca="false">'Profiles 8760'!G8711</f>
        <v>0.243085</v>
      </c>
      <c r="F8722" s="0" t="n">
        <f aca="false">D8722*Assumptions!$C$11*$B$7+E8722*Assumptions!$C$12*$B$8</f>
        <v>9.9421765</v>
      </c>
      <c r="G8722" s="0" t="n">
        <f aca="false">C8722*Assumptions!$C$15</f>
        <v>200</v>
      </c>
      <c r="H8722" s="0" t="n">
        <f aca="false">MIN(F8722,G8722)</f>
        <v>9.9421765</v>
      </c>
      <c r="I8722" s="0" t="n">
        <f aca="false">IF(C8722=1,MIN(G8722-H8722,Assumptions!$C$13,P8721),0)</f>
        <v>180</v>
      </c>
      <c r="J8722" s="0" t="n">
        <f aca="false">H8722+I8722</f>
        <v>189.9421765</v>
      </c>
      <c r="K8722" s="0" t="n">
        <f aca="false">MIN(IF(C8722=1,F8722-H8722,F8722),Assumptions!$C$13,MAX(0,($B$5-P8721)/$B$6))</f>
        <v>0</v>
      </c>
      <c r="L8722" s="0" t="n">
        <f aca="false">IF(C8722=1,0,MIN(F8722-K8722,Assumptions!$C$15,MAX(0,$B$10-O8721-M8722)))</f>
        <v>0</v>
      </c>
      <c r="M8722" s="0" t="n">
        <f aca="false">'Profiles 8760'!H8711</f>
        <v>1600</v>
      </c>
      <c r="N8722" s="0" t="n">
        <f aca="false">J8722+L8722</f>
        <v>189.9421765</v>
      </c>
      <c r="O8722" s="0" t="n">
        <f aca="false">O8721+N8722</f>
        <v>769784.864297</v>
      </c>
      <c r="P8722" s="0" t="n">
        <f aca="false">MIN($B$5,P8721+K8722*$B$6-I8722)</f>
        <v>150.81</v>
      </c>
      <c r="Q8722" s="0" t="n">
        <f aca="false">MAX(0,F8722-H8722-K8722-L8722)</f>
        <v>0</v>
      </c>
    </row>
    <row r="8723" customFormat="false" ht="15" hidden="false" customHeight="false" outlineLevel="0" collapsed="false">
      <c r="A8723" s="0" t="n">
        <f aca="false">'Profiles 8760'!A8712</f>
        <v>8710</v>
      </c>
      <c r="B8723" s="0" t="n">
        <f aca="false">'Profiles 8760'!B8712</f>
        <v>12</v>
      </c>
      <c r="C8723" s="0" t="n">
        <f aca="false">'Profiles 8760'!E8712</f>
        <v>0</v>
      </c>
      <c r="D8723" s="0" t="n">
        <f aca="false">'Profiles 8760'!F8712</f>
        <v>0</v>
      </c>
      <c r="E8723" s="0" t="n">
        <f aca="false">'Profiles 8760'!G8712</f>
        <v>0.271553</v>
      </c>
      <c r="F8723" s="0" t="n">
        <f aca="false">D8723*Assumptions!$C$11*$B$7+E8723*Assumptions!$C$12*$B$8</f>
        <v>11.1065177</v>
      </c>
      <c r="G8723" s="0" t="n">
        <f aca="false">C8723*Assumptions!$C$15</f>
        <v>0</v>
      </c>
      <c r="H8723" s="0" t="n">
        <f aca="false">MIN(F8723,G8723)</f>
        <v>0</v>
      </c>
      <c r="I8723" s="0" t="n">
        <f aca="false">IF(C8723=1,MIN(G8723-H8723,Assumptions!$C$13,P8722),0)</f>
        <v>0</v>
      </c>
      <c r="J8723" s="0" t="n">
        <f aca="false">H8723+I8723</f>
        <v>0</v>
      </c>
      <c r="K8723" s="0" t="n">
        <f aca="false">MIN(IF(C8723=1,F8723-H8723,F8723),Assumptions!$C$13,MAX(0,($B$5-P8722)/$B$6))</f>
        <v>11.1065177</v>
      </c>
      <c r="L8723" s="0" t="n">
        <f aca="false">IF(C8723=1,0,MIN(F8723-K8723,Assumptions!$C$15,MAX(0,$B$10-O8722-M8723)))</f>
        <v>0</v>
      </c>
      <c r="M8723" s="0" t="n">
        <f aca="false">'Profiles 8760'!H8712</f>
        <v>1600</v>
      </c>
      <c r="N8723" s="0" t="n">
        <f aca="false">J8723+L8723</f>
        <v>0</v>
      </c>
      <c r="O8723" s="0" t="n">
        <f aca="false">O8722+N8723</f>
        <v>769784.864297</v>
      </c>
      <c r="P8723" s="0" t="n">
        <f aca="false">MIN($B$5,P8722+K8723*$B$6-I8723)</f>
        <v>160.43712954236</v>
      </c>
      <c r="Q8723" s="0" t="n">
        <f aca="false">MAX(0,F8723-H8723-K8723-L8723)</f>
        <v>0</v>
      </c>
    </row>
    <row r="8724" customFormat="false" ht="15" hidden="false" customHeight="false" outlineLevel="0" collapsed="false">
      <c r="A8724" s="0" t="n">
        <f aca="false">'Profiles 8760'!A8713</f>
        <v>8711</v>
      </c>
      <c r="B8724" s="0" t="n">
        <f aca="false">'Profiles 8760'!B8713</f>
        <v>12</v>
      </c>
      <c r="C8724" s="0" t="n">
        <f aca="false">'Profiles 8760'!E8713</f>
        <v>0</v>
      </c>
      <c r="D8724" s="0" t="n">
        <f aca="false">'Profiles 8760'!F8713</f>
        <v>0</v>
      </c>
      <c r="E8724" s="0" t="n">
        <f aca="false">'Profiles 8760'!G8713</f>
        <v>0.242217</v>
      </c>
      <c r="F8724" s="0" t="n">
        <f aca="false">D8724*Assumptions!$C$11*$B$7+E8724*Assumptions!$C$12*$B$8</f>
        <v>9.9066753</v>
      </c>
      <c r="G8724" s="0" t="n">
        <f aca="false">C8724*Assumptions!$C$15</f>
        <v>0</v>
      </c>
      <c r="H8724" s="0" t="n">
        <f aca="false">MIN(F8724,G8724)</f>
        <v>0</v>
      </c>
      <c r="I8724" s="0" t="n">
        <f aca="false">IF(C8724=1,MIN(G8724-H8724,Assumptions!$C$13,P8723),0)</f>
        <v>0</v>
      </c>
      <c r="J8724" s="0" t="n">
        <f aca="false">H8724+I8724</f>
        <v>0</v>
      </c>
      <c r="K8724" s="0" t="n">
        <f aca="false">MIN(IF(C8724=1,F8724-H8724,F8724),Assumptions!$C$13,MAX(0,($B$5-P8723)/$B$6))</f>
        <v>9.9066753</v>
      </c>
      <c r="L8724" s="0" t="n">
        <f aca="false">IF(C8724=1,0,MIN(F8724-K8724,Assumptions!$C$15,MAX(0,$B$10-O8723-M8724)))</f>
        <v>0</v>
      </c>
      <c r="M8724" s="0" t="n">
        <f aca="false">'Profiles 8760'!H8713</f>
        <v>1600</v>
      </c>
      <c r="N8724" s="0" t="n">
        <f aca="false">J8724+L8724</f>
        <v>0</v>
      </c>
      <c r="O8724" s="0" t="n">
        <f aca="false">O8723+N8724</f>
        <v>769784.864297</v>
      </c>
      <c r="P8724" s="0" t="n">
        <f aca="false">MIN($B$5,P8723+K8724*$B$6-I8724)</f>
        <v>169.0242356924</v>
      </c>
      <c r="Q8724" s="0" t="n">
        <f aca="false">MAX(0,F8724-H8724-K8724-L8724)</f>
        <v>0</v>
      </c>
    </row>
    <row r="8725" customFormat="false" ht="15" hidden="false" customHeight="false" outlineLevel="0" collapsed="false">
      <c r="A8725" s="0" t="n">
        <f aca="false">'Profiles 8760'!A8714</f>
        <v>8712</v>
      </c>
      <c r="B8725" s="0" t="n">
        <f aca="false">'Profiles 8760'!B8714</f>
        <v>12</v>
      </c>
      <c r="C8725" s="0" t="n">
        <f aca="false">'Profiles 8760'!E8714</f>
        <v>0</v>
      </c>
      <c r="D8725" s="0" t="n">
        <f aca="false">'Profiles 8760'!F8714</f>
        <v>0</v>
      </c>
      <c r="E8725" s="0" t="n">
        <f aca="false">'Profiles 8760'!G8714</f>
        <v>0.264692</v>
      </c>
      <c r="F8725" s="0" t="n">
        <f aca="false">D8725*Assumptions!$C$11*$B$7+E8725*Assumptions!$C$12*$B$8</f>
        <v>10.8259028</v>
      </c>
      <c r="G8725" s="0" t="n">
        <f aca="false">C8725*Assumptions!$C$15</f>
        <v>0</v>
      </c>
      <c r="H8725" s="0" t="n">
        <f aca="false">MIN(F8725,G8725)</f>
        <v>0</v>
      </c>
      <c r="I8725" s="0" t="n">
        <f aca="false">IF(C8725=1,MIN(G8725-H8725,Assumptions!$C$13,P8724),0)</f>
        <v>0</v>
      </c>
      <c r="J8725" s="0" t="n">
        <f aca="false">H8725+I8725</f>
        <v>0</v>
      </c>
      <c r="K8725" s="0" t="n">
        <f aca="false">MIN(IF(C8725=1,F8725-H8725,F8725),Assumptions!$C$13,MAX(0,($B$5-P8724)/$B$6))</f>
        <v>10.8259028</v>
      </c>
      <c r="L8725" s="0" t="n">
        <f aca="false">IF(C8725=1,0,MIN(F8725-K8725,Assumptions!$C$15,MAX(0,$B$10-O8724-M8725)))</f>
        <v>0</v>
      </c>
      <c r="M8725" s="0" t="n">
        <f aca="false">'Profiles 8760'!H8714</f>
        <v>1600</v>
      </c>
      <c r="N8725" s="0" t="n">
        <f aca="false">J8725+L8725</f>
        <v>0</v>
      </c>
      <c r="O8725" s="0" t="n">
        <f aca="false">O8724+N8725</f>
        <v>769784.864297</v>
      </c>
      <c r="P8725" s="0" t="n">
        <f aca="false">MIN($B$5,P8724+K8725*$B$6-I8725)</f>
        <v>178.40812823944</v>
      </c>
      <c r="Q8725" s="0" t="n">
        <f aca="false">MAX(0,F8725-H8725-K8725-L8725)</f>
        <v>0</v>
      </c>
    </row>
    <row r="8726" customFormat="false" ht="15" hidden="false" customHeight="false" outlineLevel="0" collapsed="false">
      <c r="A8726" s="0" t="n">
        <f aca="false">'Profiles 8760'!A8715</f>
        <v>8713</v>
      </c>
      <c r="B8726" s="0" t="n">
        <f aca="false">'Profiles 8760'!B8715</f>
        <v>12</v>
      </c>
      <c r="C8726" s="0" t="n">
        <f aca="false">'Profiles 8760'!E8715</f>
        <v>0</v>
      </c>
      <c r="D8726" s="0" t="n">
        <f aca="false">'Profiles 8760'!F8715</f>
        <v>0</v>
      </c>
      <c r="E8726" s="0" t="n">
        <f aca="false">'Profiles 8760'!G8715</f>
        <v>0.233323</v>
      </c>
      <c r="F8726" s="0" t="n">
        <f aca="false">D8726*Assumptions!$C$11*$B$7+E8726*Assumptions!$C$12*$B$8</f>
        <v>9.5429107</v>
      </c>
      <c r="G8726" s="0" t="n">
        <f aca="false">C8726*Assumptions!$C$15</f>
        <v>0</v>
      </c>
      <c r="H8726" s="0" t="n">
        <f aca="false">MIN(F8726,G8726)</f>
        <v>0</v>
      </c>
      <c r="I8726" s="0" t="n">
        <f aca="false">IF(C8726=1,MIN(G8726-H8726,Assumptions!$C$13,P8725),0)</f>
        <v>0</v>
      </c>
      <c r="J8726" s="0" t="n">
        <f aca="false">H8726+I8726</f>
        <v>0</v>
      </c>
      <c r="K8726" s="0" t="n">
        <f aca="false">MIN(IF(C8726=1,F8726-H8726,F8726),Assumptions!$C$13,MAX(0,($B$5-P8725)/$B$6))</f>
        <v>9.5429107</v>
      </c>
      <c r="L8726" s="0" t="n">
        <f aca="false">IF(C8726=1,0,MIN(F8726-K8726,Assumptions!$C$15,MAX(0,$B$10-O8725-M8726)))</f>
        <v>0</v>
      </c>
      <c r="M8726" s="0" t="n">
        <f aca="false">'Profiles 8760'!H8715</f>
        <v>1600</v>
      </c>
      <c r="N8726" s="0" t="n">
        <f aca="false">J8726+L8726</f>
        <v>0</v>
      </c>
      <c r="O8726" s="0" t="n">
        <f aca="false">O8725+N8726</f>
        <v>769784.864297</v>
      </c>
      <c r="P8726" s="0" t="n">
        <f aca="false">MIN($B$5,P8725+K8726*$B$6-I8726)</f>
        <v>186.6799232342</v>
      </c>
      <c r="Q8726" s="0" t="n">
        <f aca="false">MAX(0,F8726-H8726-K8726-L8726)</f>
        <v>0</v>
      </c>
    </row>
    <row r="8727" customFormat="false" ht="15" hidden="false" customHeight="false" outlineLevel="0" collapsed="false">
      <c r="A8727" s="0" t="n">
        <f aca="false">'Profiles 8760'!A8716</f>
        <v>8714</v>
      </c>
      <c r="B8727" s="0" t="n">
        <f aca="false">'Profiles 8760'!B8716</f>
        <v>12</v>
      </c>
      <c r="C8727" s="0" t="n">
        <f aca="false">'Profiles 8760'!E8716</f>
        <v>0</v>
      </c>
      <c r="D8727" s="0" t="n">
        <f aca="false">'Profiles 8760'!F8716</f>
        <v>0</v>
      </c>
      <c r="E8727" s="0" t="n">
        <f aca="false">'Profiles 8760'!G8716</f>
        <v>0.284349</v>
      </c>
      <c r="F8727" s="0" t="n">
        <f aca="false">D8727*Assumptions!$C$11*$B$7+E8727*Assumptions!$C$12*$B$8</f>
        <v>11.6298741</v>
      </c>
      <c r="G8727" s="0" t="n">
        <f aca="false">C8727*Assumptions!$C$15</f>
        <v>0</v>
      </c>
      <c r="H8727" s="0" t="n">
        <f aca="false">MIN(F8727,G8727)</f>
        <v>0</v>
      </c>
      <c r="I8727" s="0" t="n">
        <f aca="false">IF(C8727=1,MIN(G8727-H8727,Assumptions!$C$13,P8726),0)</f>
        <v>0</v>
      </c>
      <c r="J8727" s="0" t="n">
        <f aca="false">H8727+I8727</f>
        <v>0</v>
      </c>
      <c r="K8727" s="0" t="n">
        <f aca="false">MIN(IF(C8727=1,F8727-H8727,F8727),Assumptions!$C$13,MAX(0,($B$5-P8726)/$B$6))</f>
        <v>11.6298741</v>
      </c>
      <c r="L8727" s="0" t="n">
        <f aca="false">IF(C8727=1,0,MIN(F8727-K8727,Assumptions!$C$15,MAX(0,$B$10-O8726-M8727)))</f>
        <v>0</v>
      </c>
      <c r="M8727" s="0" t="n">
        <f aca="false">'Profiles 8760'!H8716</f>
        <v>1600</v>
      </c>
      <c r="N8727" s="0" t="n">
        <f aca="false">J8727+L8727</f>
        <v>0</v>
      </c>
      <c r="O8727" s="0" t="n">
        <f aca="false">O8726+N8727</f>
        <v>769784.864297</v>
      </c>
      <c r="P8727" s="0" t="n">
        <f aca="false">MIN($B$5,P8726+K8727*$B$6-I8727)</f>
        <v>196.76069810408</v>
      </c>
      <c r="Q8727" s="0" t="n">
        <f aca="false">MAX(0,F8727-H8727-K8727-L8727)</f>
        <v>0</v>
      </c>
    </row>
    <row r="8728" customFormat="false" ht="15" hidden="false" customHeight="false" outlineLevel="0" collapsed="false">
      <c r="A8728" s="0" t="n">
        <f aca="false">'Profiles 8760'!A8717</f>
        <v>8715</v>
      </c>
      <c r="B8728" s="0" t="n">
        <f aca="false">'Profiles 8760'!B8717</f>
        <v>12</v>
      </c>
      <c r="C8728" s="0" t="n">
        <f aca="false">'Profiles 8760'!E8717</f>
        <v>0</v>
      </c>
      <c r="D8728" s="0" t="n">
        <f aca="false">'Profiles 8760'!F8717</f>
        <v>0</v>
      </c>
      <c r="E8728" s="0" t="n">
        <f aca="false">'Profiles 8760'!G8717</f>
        <v>0.337463</v>
      </c>
      <c r="F8728" s="0" t="n">
        <f aca="false">D8728*Assumptions!$C$11*$B$7+E8728*Assumptions!$C$12*$B$8</f>
        <v>13.8022367</v>
      </c>
      <c r="G8728" s="0" t="n">
        <f aca="false">C8728*Assumptions!$C$15</f>
        <v>0</v>
      </c>
      <c r="H8728" s="0" t="n">
        <f aca="false">MIN(F8728,G8728)</f>
        <v>0</v>
      </c>
      <c r="I8728" s="0" t="n">
        <f aca="false">IF(C8728=1,MIN(G8728-H8728,Assumptions!$C$13,P8727),0)</f>
        <v>0</v>
      </c>
      <c r="J8728" s="0" t="n">
        <f aca="false">H8728+I8728</f>
        <v>0</v>
      </c>
      <c r="K8728" s="0" t="n">
        <f aca="false">MIN(IF(C8728=1,F8728-H8728,F8728),Assumptions!$C$13,MAX(0,($B$5-P8727)/$B$6))</f>
        <v>13.8022367</v>
      </c>
      <c r="L8728" s="0" t="n">
        <f aca="false">IF(C8728=1,0,MIN(F8728-K8728,Assumptions!$C$15,MAX(0,$B$10-O8727-M8728)))</f>
        <v>0</v>
      </c>
      <c r="M8728" s="0" t="n">
        <f aca="false">'Profiles 8760'!H8717</f>
        <v>1600</v>
      </c>
      <c r="N8728" s="0" t="n">
        <f aca="false">J8728+L8728</f>
        <v>0</v>
      </c>
      <c r="O8728" s="0" t="n">
        <f aca="false">O8727+N8728</f>
        <v>769784.864297</v>
      </c>
      <c r="P8728" s="0" t="n">
        <f aca="false">MIN($B$5,P8727+K8728*$B$6-I8728)</f>
        <v>208.72447687564</v>
      </c>
      <c r="Q8728" s="0" t="n">
        <f aca="false">MAX(0,F8728-H8728-K8728-L8728)</f>
        <v>0</v>
      </c>
    </row>
    <row r="8729" customFormat="false" ht="15" hidden="false" customHeight="false" outlineLevel="0" collapsed="false">
      <c r="A8729" s="0" t="n">
        <f aca="false">'Profiles 8760'!A8718</f>
        <v>8716</v>
      </c>
      <c r="B8729" s="0" t="n">
        <f aca="false">'Profiles 8760'!B8718</f>
        <v>12</v>
      </c>
      <c r="C8729" s="0" t="n">
        <f aca="false">'Profiles 8760'!E8718</f>
        <v>0</v>
      </c>
      <c r="D8729" s="0" t="n">
        <f aca="false">'Profiles 8760'!F8718</f>
        <v>0</v>
      </c>
      <c r="E8729" s="0" t="n">
        <f aca="false">'Profiles 8760'!G8718</f>
        <v>0.224215</v>
      </c>
      <c r="F8729" s="0" t="n">
        <f aca="false">D8729*Assumptions!$C$11*$B$7+E8729*Assumptions!$C$12*$B$8</f>
        <v>9.1703935</v>
      </c>
      <c r="G8729" s="0" t="n">
        <f aca="false">C8729*Assumptions!$C$15</f>
        <v>0</v>
      </c>
      <c r="H8729" s="0" t="n">
        <f aca="false">MIN(F8729,G8729)</f>
        <v>0</v>
      </c>
      <c r="I8729" s="0" t="n">
        <f aca="false">IF(C8729=1,MIN(G8729-H8729,Assumptions!$C$13,P8728),0)</f>
        <v>0</v>
      </c>
      <c r="J8729" s="0" t="n">
        <f aca="false">H8729+I8729</f>
        <v>0</v>
      </c>
      <c r="K8729" s="0" t="n">
        <f aca="false">MIN(IF(C8729=1,F8729-H8729,F8729),Assumptions!$C$13,MAX(0,($B$5-P8728)/$B$6))</f>
        <v>9.1703935</v>
      </c>
      <c r="L8729" s="0" t="n">
        <f aca="false">IF(C8729=1,0,MIN(F8729-K8729,Assumptions!$C$15,MAX(0,$B$10-O8728-M8729)))</f>
        <v>0</v>
      </c>
      <c r="M8729" s="0" t="n">
        <f aca="false">'Profiles 8760'!H8718</f>
        <v>1600</v>
      </c>
      <c r="N8729" s="0" t="n">
        <f aca="false">J8729+L8729</f>
        <v>0</v>
      </c>
      <c r="O8729" s="0" t="n">
        <f aca="false">O8728+N8729</f>
        <v>769784.864297</v>
      </c>
      <c r="P8729" s="0" t="n">
        <f aca="false">MIN($B$5,P8728+K8729*$B$6-I8729)</f>
        <v>216.67337396144</v>
      </c>
      <c r="Q8729" s="0" t="n">
        <f aca="false">MAX(0,F8729-H8729-K8729-L8729)</f>
        <v>0</v>
      </c>
    </row>
    <row r="8730" customFormat="false" ht="15" hidden="false" customHeight="false" outlineLevel="0" collapsed="false">
      <c r="A8730" s="0" t="n">
        <f aca="false">'Profiles 8760'!A8719</f>
        <v>8717</v>
      </c>
      <c r="B8730" s="0" t="n">
        <f aca="false">'Profiles 8760'!B8719</f>
        <v>12</v>
      </c>
      <c r="C8730" s="0" t="n">
        <f aca="false">'Profiles 8760'!E8719</f>
        <v>0</v>
      </c>
      <c r="D8730" s="0" t="n">
        <f aca="false">'Profiles 8760'!F8719</f>
        <v>0</v>
      </c>
      <c r="E8730" s="0" t="n">
        <f aca="false">'Profiles 8760'!G8719</f>
        <v>0.220369</v>
      </c>
      <c r="F8730" s="0" t="n">
        <f aca="false">D8730*Assumptions!$C$11*$B$7+E8730*Assumptions!$C$12*$B$8</f>
        <v>9.0130921</v>
      </c>
      <c r="G8730" s="0" t="n">
        <f aca="false">C8730*Assumptions!$C$15</f>
        <v>0</v>
      </c>
      <c r="H8730" s="0" t="n">
        <f aca="false">MIN(F8730,G8730)</f>
        <v>0</v>
      </c>
      <c r="I8730" s="0" t="n">
        <f aca="false">IF(C8730=1,MIN(G8730-H8730,Assumptions!$C$13,P8729),0)</f>
        <v>0</v>
      </c>
      <c r="J8730" s="0" t="n">
        <f aca="false">H8730+I8730</f>
        <v>0</v>
      </c>
      <c r="K8730" s="0" t="n">
        <f aca="false">MIN(IF(C8730=1,F8730-H8730,F8730),Assumptions!$C$13,MAX(0,($B$5-P8729)/$B$6))</f>
        <v>9.0130921</v>
      </c>
      <c r="L8730" s="0" t="n">
        <f aca="false">IF(C8730=1,0,MIN(F8730-K8730,Assumptions!$C$15,MAX(0,$B$10-O8729-M8730)))</f>
        <v>0</v>
      </c>
      <c r="M8730" s="0" t="n">
        <f aca="false">'Profiles 8760'!H8719</f>
        <v>1600</v>
      </c>
      <c r="N8730" s="0" t="n">
        <f aca="false">J8730+L8730</f>
        <v>0</v>
      </c>
      <c r="O8730" s="0" t="n">
        <f aca="false">O8729+N8730</f>
        <v>769784.864297</v>
      </c>
      <c r="P8730" s="0" t="n">
        <f aca="false">MIN($B$5,P8729+K8730*$B$6-I8730)</f>
        <v>224.48592219372</v>
      </c>
      <c r="Q8730" s="0" t="n">
        <f aca="false">MAX(0,F8730-H8730-K8730-L8730)</f>
        <v>0</v>
      </c>
    </row>
    <row r="8731" customFormat="false" ht="15" hidden="false" customHeight="false" outlineLevel="0" collapsed="false">
      <c r="A8731" s="0" t="n">
        <f aca="false">'Profiles 8760'!A8720</f>
        <v>8718</v>
      </c>
      <c r="B8731" s="0" t="n">
        <f aca="false">'Profiles 8760'!B8720</f>
        <v>12</v>
      </c>
      <c r="C8731" s="0" t="n">
        <f aca="false">'Profiles 8760'!E8720</f>
        <v>0</v>
      </c>
      <c r="D8731" s="0" t="n">
        <f aca="false">'Profiles 8760'!F8720</f>
        <v>0</v>
      </c>
      <c r="E8731" s="0" t="n">
        <f aca="false">'Profiles 8760'!G8720</f>
        <v>0.128462</v>
      </c>
      <c r="F8731" s="0" t="n">
        <f aca="false">D8731*Assumptions!$C$11*$B$7+E8731*Assumptions!$C$12*$B$8</f>
        <v>5.2540958</v>
      </c>
      <c r="G8731" s="0" t="n">
        <f aca="false">C8731*Assumptions!$C$15</f>
        <v>0</v>
      </c>
      <c r="H8731" s="0" t="n">
        <f aca="false">MIN(F8731,G8731)</f>
        <v>0</v>
      </c>
      <c r="I8731" s="0" t="n">
        <f aca="false">IF(C8731=1,MIN(G8731-H8731,Assumptions!$C$13,P8730),0)</f>
        <v>0</v>
      </c>
      <c r="J8731" s="0" t="n">
        <f aca="false">H8731+I8731</f>
        <v>0</v>
      </c>
      <c r="K8731" s="0" t="n">
        <f aca="false">MIN(IF(C8731=1,F8731-H8731,F8731),Assumptions!$C$13,MAX(0,($B$5-P8730)/$B$6))</f>
        <v>5.2540958</v>
      </c>
      <c r="L8731" s="0" t="n">
        <f aca="false">IF(C8731=1,0,MIN(F8731-K8731,Assumptions!$C$15,MAX(0,$B$10-O8730-M8731)))</f>
        <v>0</v>
      </c>
      <c r="M8731" s="0" t="n">
        <f aca="false">'Profiles 8760'!H8720</f>
        <v>1600</v>
      </c>
      <c r="N8731" s="0" t="n">
        <f aca="false">J8731+L8731</f>
        <v>0</v>
      </c>
      <c r="O8731" s="0" t="n">
        <f aca="false">O8730+N8731</f>
        <v>769784.864297</v>
      </c>
      <c r="P8731" s="0" t="n">
        <f aca="false">MIN($B$5,P8730+K8731*$B$6-I8731)</f>
        <v>229.04017243316</v>
      </c>
      <c r="Q8731" s="0" t="n">
        <f aca="false">MAX(0,F8731-H8731-K8731-L8731)</f>
        <v>0</v>
      </c>
    </row>
    <row r="8732" customFormat="false" ht="15" hidden="false" customHeight="false" outlineLevel="0" collapsed="false">
      <c r="A8732" s="0" t="n">
        <f aca="false">'Profiles 8760'!A8721</f>
        <v>8719</v>
      </c>
      <c r="B8732" s="0" t="n">
        <f aca="false">'Profiles 8760'!B8721</f>
        <v>12</v>
      </c>
      <c r="C8732" s="0" t="n">
        <f aca="false">'Profiles 8760'!E8721</f>
        <v>0</v>
      </c>
      <c r="D8732" s="0" t="n">
        <f aca="false">'Profiles 8760'!F8721</f>
        <v>0</v>
      </c>
      <c r="E8732" s="0" t="n">
        <f aca="false">'Profiles 8760'!G8721</f>
        <v>0.086746</v>
      </c>
      <c r="F8732" s="0" t="n">
        <f aca="false">D8732*Assumptions!$C$11*$B$7+E8732*Assumptions!$C$12*$B$8</f>
        <v>3.5479114</v>
      </c>
      <c r="G8732" s="0" t="n">
        <f aca="false">C8732*Assumptions!$C$15</f>
        <v>0</v>
      </c>
      <c r="H8732" s="0" t="n">
        <f aca="false">MIN(F8732,G8732)</f>
        <v>0</v>
      </c>
      <c r="I8732" s="0" t="n">
        <f aca="false">IF(C8732=1,MIN(G8732-H8732,Assumptions!$C$13,P8731),0)</f>
        <v>0</v>
      </c>
      <c r="J8732" s="0" t="n">
        <f aca="false">H8732+I8732</f>
        <v>0</v>
      </c>
      <c r="K8732" s="0" t="n">
        <f aca="false">MIN(IF(C8732=1,F8732-H8732,F8732),Assumptions!$C$13,MAX(0,($B$5-P8731)/$B$6))</f>
        <v>3.5479114</v>
      </c>
      <c r="L8732" s="0" t="n">
        <f aca="false">IF(C8732=1,0,MIN(F8732-K8732,Assumptions!$C$15,MAX(0,$B$10-O8731-M8732)))</f>
        <v>0</v>
      </c>
      <c r="M8732" s="0" t="n">
        <f aca="false">'Profiles 8760'!H8721</f>
        <v>1600</v>
      </c>
      <c r="N8732" s="0" t="n">
        <f aca="false">J8732+L8732</f>
        <v>0</v>
      </c>
      <c r="O8732" s="0" t="n">
        <f aca="false">O8731+N8732</f>
        <v>769784.864297</v>
      </c>
      <c r="P8732" s="0" t="n">
        <f aca="false">MIN($B$5,P8731+K8732*$B$6-I8732)</f>
        <v>232.11550203468</v>
      </c>
      <c r="Q8732" s="0" t="n">
        <f aca="false">MAX(0,F8732-H8732-K8732-L8732)</f>
        <v>0</v>
      </c>
    </row>
    <row r="8733" customFormat="false" ht="15" hidden="false" customHeight="false" outlineLevel="0" collapsed="false">
      <c r="A8733" s="0" t="n">
        <f aca="false">'Profiles 8760'!A8722</f>
        <v>8720</v>
      </c>
      <c r="B8733" s="0" t="n">
        <f aca="false">'Profiles 8760'!B8722</f>
        <v>12</v>
      </c>
      <c r="C8733" s="0" t="n">
        <f aca="false">'Profiles 8760'!E8722</f>
        <v>1</v>
      </c>
      <c r="D8733" s="0" t="n">
        <f aca="false">'Profiles 8760'!F8722</f>
        <v>0.049427</v>
      </c>
      <c r="E8733" s="0" t="n">
        <f aca="false">'Profiles 8760'!G8722</f>
        <v>0.098033</v>
      </c>
      <c r="F8733" s="0" t="n">
        <f aca="false">D8733*Assumptions!$C$11*$B$7+E8733*Assumptions!$C$12*$B$8</f>
        <v>18.2840673</v>
      </c>
      <c r="G8733" s="0" t="n">
        <f aca="false">C8733*Assumptions!$C$15</f>
        <v>200</v>
      </c>
      <c r="H8733" s="0" t="n">
        <f aca="false">MIN(F8733,G8733)</f>
        <v>18.2840673</v>
      </c>
      <c r="I8733" s="0" t="n">
        <f aca="false">IF(C8733=1,MIN(G8733-H8733,Assumptions!$C$13,P8732),0)</f>
        <v>180</v>
      </c>
      <c r="J8733" s="0" t="n">
        <f aca="false">H8733+I8733</f>
        <v>198.2840673</v>
      </c>
      <c r="K8733" s="0" t="n">
        <f aca="false">MIN(IF(C8733=1,F8733-H8733,F8733),Assumptions!$C$13,MAX(0,($B$5-P8732)/$B$6))</f>
        <v>0</v>
      </c>
      <c r="L8733" s="0" t="n">
        <f aca="false">IF(C8733=1,0,MIN(F8733-K8733,Assumptions!$C$15,MAX(0,$B$10-O8732-M8733)))</f>
        <v>0</v>
      </c>
      <c r="M8733" s="0" t="n">
        <f aca="false">'Profiles 8760'!H8722</f>
        <v>1400</v>
      </c>
      <c r="N8733" s="0" t="n">
        <f aca="false">J8733+L8733</f>
        <v>198.2840673</v>
      </c>
      <c r="O8733" s="0" t="n">
        <f aca="false">O8732+N8733</f>
        <v>769983.1483643</v>
      </c>
      <c r="P8733" s="0" t="n">
        <f aca="false">MIN($B$5,P8732+K8733*$B$6-I8733)</f>
        <v>52.11550203468</v>
      </c>
      <c r="Q8733" s="0" t="n">
        <f aca="false">MAX(0,F8733-H8733-K8733-L8733)</f>
        <v>0</v>
      </c>
    </row>
    <row r="8734" customFormat="false" ht="15" hidden="false" customHeight="false" outlineLevel="0" collapsed="false">
      <c r="A8734" s="0" t="n">
        <f aca="false">'Profiles 8760'!A8723</f>
        <v>8721</v>
      </c>
      <c r="B8734" s="0" t="n">
        <f aca="false">'Profiles 8760'!B8723</f>
        <v>12</v>
      </c>
      <c r="C8734" s="0" t="n">
        <f aca="false">'Profiles 8760'!E8723</f>
        <v>1</v>
      </c>
      <c r="D8734" s="0" t="n">
        <f aca="false">'Profiles 8760'!F8723</f>
        <v>0.346632</v>
      </c>
      <c r="E8734" s="0" t="n">
        <f aca="false">'Profiles 8760'!G8723</f>
        <v>0.152785</v>
      </c>
      <c r="F8734" s="0" t="n">
        <f aca="false">D8734*Assumptions!$C$11*$B$7+E8734*Assumptions!$C$12*$B$8</f>
        <v>106.3562281</v>
      </c>
      <c r="G8734" s="0" t="n">
        <f aca="false">C8734*Assumptions!$C$15</f>
        <v>200</v>
      </c>
      <c r="H8734" s="0" t="n">
        <f aca="false">MIN(F8734,G8734)</f>
        <v>106.3562281</v>
      </c>
      <c r="I8734" s="0" t="n">
        <f aca="false">IF(C8734=1,MIN(G8734-H8734,Assumptions!$C$13,P8733),0)</f>
        <v>52.11550203468</v>
      </c>
      <c r="J8734" s="0" t="n">
        <f aca="false">H8734+I8734</f>
        <v>158.47173013468</v>
      </c>
      <c r="K8734" s="0" t="n">
        <f aca="false">MIN(IF(C8734=1,F8734-H8734,F8734),Assumptions!$C$13,MAX(0,($B$5-P8733)/$B$6))</f>
        <v>0</v>
      </c>
      <c r="L8734" s="0" t="n">
        <f aca="false">IF(C8734=1,0,MIN(F8734-K8734,Assumptions!$C$15,MAX(0,$B$10-O8733-M8734)))</f>
        <v>0</v>
      </c>
      <c r="M8734" s="0" t="n">
        <f aca="false">'Profiles 8760'!H8723</f>
        <v>1200</v>
      </c>
      <c r="N8734" s="0" t="n">
        <f aca="false">J8734+L8734</f>
        <v>158.47173013468</v>
      </c>
      <c r="O8734" s="0" t="n">
        <f aca="false">O8733+N8734</f>
        <v>770141.620094435</v>
      </c>
      <c r="P8734" s="0" t="n">
        <f aca="false">MIN($B$5,P8733+K8734*$B$6-I8734)</f>
        <v>0</v>
      </c>
      <c r="Q8734" s="0" t="n">
        <f aca="false">MAX(0,F8734-H8734-K8734-L8734)</f>
        <v>0</v>
      </c>
    </row>
    <row r="8735" customFormat="false" ht="15" hidden="false" customHeight="false" outlineLevel="0" collapsed="false">
      <c r="A8735" s="0" t="n">
        <f aca="false">'Profiles 8760'!A8724</f>
        <v>8722</v>
      </c>
      <c r="B8735" s="0" t="n">
        <f aca="false">'Profiles 8760'!B8724</f>
        <v>12</v>
      </c>
      <c r="C8735" s="0" t="n">
        <f aca="false">'Profiles 8760'!E8724</f>
        <v>0</v>
      </c>
      <c r="D8735" s="0" t="n">
        <f aca="false">'Profiles 8760'!F8724</f>
        <v>0.696346</v>
      </c>
      <c r="E8735" s="0" t="n">
        <f aca="false">'Profiles 8760'!G8724</f>
        <v>0.154064</v>
      </c>
      <c r="F8735" s="0" t="n">
        <f aca="false">D8735*Assumptions!$C$11*$B$7+E8735*Assumptions!$C$12*$B$8</f>
        <v>207.4059424</v>
      </c>
      <c r="G8735" s="0" t="n">
        <f aca="false">C8735*Assumptions!$C$15</f>
        <v>0</v>
      </c>
      <c r="H8735" s="0" t="n">
        <f aca="false">MIN(F8735,G8735)</f>
        <v>0</v>
      </c>
      <c r="I8735" s="0" t="n">
        <f aca="false">IF(C8735=1,MIN(G8735-H8735,Assumptions!$C$13,P8734),0)</f>
        <v>0</v>
      </c>
      <c r="J8735" s="0" t="n">
        <f aca="false">H8735+I8735</f>
        <v>0</v>
      </c>
      <c r="K8735" s="0" t="n">
        <f aca="false">MIN(IF(C8735=1,F8735-H8735,F8735),Assumptions!$C$13,MAX(0,($B$5-P8734)/$B$6))</f>
        <v>180</v>
      </c>
      <c r="L8735" s="0" t="n">
        <f aca="false">IF(C8735=1,0,MIN(F8735-K8735,Assumptions!$C$15,MAX(0,$B$10-O8734-M8735)))</f>
        <v>27.4059424</v>
      </c>
      <c r="M8735" s="0" t="n">
        <f aca="false">'Profiles 8760'!H8724</f>
        <v>1200</v>
      </c>
      <c r="N8735" s="0" t="n">
        <f aca="false">J8735+L8735</f>
        <v>27.4059424</v>
      </c>
      <c r="O8735" s="0" t="n">
        <f aca="false">O8734+N8735</f>
        <v>770169.026036835</v>
      </c>
      <c r="P8735" s="0" t="n">
        <f aca="false">MIN($B$5,P8734+K8735*$B$6-I8735)</f>
        <v>156.024</v>
      </c>
      <c r="Q8735" s="0" t="n">
        <f aca="false">MAX(0,F8735-H8735-K8735-L8735)</f>
        <v>0</v>
      </c>
    </row>
    <row r="8736" customFormat="false" ht="15" hidden="false" customHeight="false" outlineLevel="0" collapsed="false">
      <c r="A8736" s="0" t="n">
        <f aca="false">'Profiles 8760'!A8725</f>
        <v>8723</v>
      </c>
      <c r="B8736" s="0" t="n">
        <f aca="false">'Profiles 8760'!B8725</f>
        <v>12</v>
      </c>
      <c r="C8736" s="0" t="n">
        <f aca="false">'Profiles 8760'!E8725</f>
        <v>0</v>
      </c>
      <c r="D8736" s="0" t="n">
        <f aca="false">'Profiles 8760'!F8725</f>
        <v>1</v>
      </c>
      <c r="E8736" s="0" t="n">
        <f aca="false">'Profiles 8760'!G8725</f>
        <v>0.148869</v>
      </c>
      <c r="F8736" s="0" t="n">
        <f aca="false">D8736*Assumptions!$C$11*$B$7+E8736*Assumptions!$C$12*$B$8</f>
        <v>294.8887421</v>
      </c>
      <c r="G8736" s="0" t="n">
        <f aca="false">C8736*Assumptions!$C$15</f>
        <v>0</v>
      </c>
      <c r="H8736" s="0" t="n">
        <f aca="false">MIN(F8736,G8736)</f>
        <v>0</v>
      </c>
      <c r="I8736" s="0" t="n">
        <f aca="false">IF(C8736=1,MIN(G8736-H8736,Assumptions!$C$13,P8735),0)</f>
        <v>0</v>
      </c>
      <c r="J8736" s="0" t="n">
        <f aca="false">H8736+I8736</f>
        <v>0</v>
      </c>
      <c r="K8736" s="0" t="n">
        <f aca="false">MIN(IF(C8736=1,F8736-H8736,F8736),Assumptions!$C$13,MAX(0,($B$5-P8735)/$B$6))</f>
        <v>180</v>
      </c>
      <c r="L8736" s="0" t="n">
        <f aca="false">IF(C8736=1,0,MIN(F8736-K8736,Assumptions!$C$15,MAX(0,$B$10-O8735-M8736)))</f>
        <v>38.9739631653065</v>
      </c>
      <c r="M8736" s="0" t="n">
        <f aca="false">'Profiles 8760'!H8725</f>
        <v>1200</v>
      </c>
      <c r="N8736" s="0" t="n">
        <f aca="false">J8736+L8736</f>
        <v>38.9739631653065</v>
      </c>
      <c r="O8736" s="0" t="n">
        <f aca="false">O8735+N8736</f>
        <v>770208</v>
      </c>
      <c r="P8736" s="0" t="n">
        <f aca="false">MIN($B$5,P8735+K8736*$B$6-I8736)</f>
        <v>312.048</v>
      </c>
      <c r="Q8736" s="0" t="n">
        <f aca="false">MAX(0,F8736-H8736-K8736-L8736)</f>
        <v>75.9147789346935</v>
      </c>
    </row>
    <row r="8737" customFormat="false" ht="15" hidden="false" customHeight="false" outlineLevel="0" collapsed="false">
      <c r="A8737" s="0" t="n">
        <f aca="false">'Profiles 8760'!A8726</f>
        <v>8724</v>
      </c>
      <c r="B8737" s="0" t="n">
        <f aca="false">'Profiles 8760'!B8726</f>
        <v>12</v>
      </c>
      <c r="C8737" s="0" t="n">
        <f aca="false">'Profiles 8760'!E8726</f>
        <v>0</v>
      </c>
      <c r="D8737" s="0" t="n">
        <f aca="false">'Profiles 8760'!F8726</f>
        <v>1</v>
      </c>
      <c r="E8737" s="0" t="n">
        <f aca="false">'Profiles 8760'!G8726</f>
        <v>0.20443</v>
      </c>
      <c r="F8737" s="0" t="n">
        <f aca="false">D8737*Assumptions!$C$11*$B$7+E8737*Assumptions!$C$12*$B$8</f>
        <v>297.161187</v>
      </c>
      <c r="G8737" s="0" t="n">
        <f aca="false">C8737*Assumptions!$C$15</f>
        <v>0</v>
      </c>
      <c r="H8737" s="0" t="n">
        <f aca="false">MIN(F8737,G8737)</f>
        <v>0</v>
      </c>
      <c r="I8737" s="0" t="n">
        <f aca="false">IF(C8737=1,MIN(G8737-H8737,Assumptions!$C$13,P8736),0)</f>
        <v>0</v>
      </c>
      <c r="J8737" s="0" t="n">
        <f aca="false">H8737+I8737</f>
        <v>0</v>
      </c>
      <c r="K8737" s="0" t="n">
        <f aca="false">MIN(IF(C8737=1,F8737-H8737,F8737),Assumptions!$C$13,MAX(0,($B$5-P8736)/$B$6))</f>
        <v>180</v>
      </c>
      <c r="L8737" s="0" t="n">
        <f aca="false">IF(C8737=1,0,MIN(F8737-K8737,Assumptions!$C$15,MAX(0,$B$10-O8736-M8737)))</f>
        <v>0</v>
      </c>
      <c r="M8737" s="0" t="n">
        <f aca="false">'Profiles 8760'!H8726</f>
        <v>1200</v>
      </c>
      <c r="N8737" s="0" t="n">
        <f aca="false">J8737+L8737</f>
        <v>0</v>
      </c>
      <c r="O8737" s="0" t="n">
        <f aca="false">O8736+N8737</f>
        <v>770208</v>
      </c>
      <c r="P8737" s="0" t="n">
        <f aca="false">MIN($B$5,P8736+K8737*$B$6-I8737)</f>
        <v>468.072</v>
      </c>
      <c r="Q8737" s="0" t="n">
        <f aca="false">MAX(0,F8737-H8737-K8737-L8737)</f>
        <v>117.161187</v>
      </c>
    </row>
    <row r="8738" customFormat="false" ht="15" hidden="false" customHeight="false" outlineLevel="0" collapsed="false">
      <c r="A8738" s="0" t="n">
        <f aca="false">'Profiles 8760'!A8727</f>
        <v>8725</v>
      </c>
      <c r="B8738" s="0" t="n">
        <f aca="false">'Profiles 8760'!B8727</f>
        <v>12</v>
      </c>
      <c r="C8738" s="0" t="n">
        <f aca="false">'Profiles 8760'!E8727</f>
        <v>0</v>
      </c>
      <c r="D8738" s="0" t="n">
        <f aca="false">'Profiles 8760'!F8727</f>
        <v>1</v>
      </c>
      <c r="E8738" s="0" t="n">
        <f aca="false">'Profiles 8760'!G8727</f>
        <v>0.178825</v>
      </c>
      <c r="F8738" s="0" t="n">
        <f aca="false">D8738*Assumptions!$C$11*$B$7+E8738*Assumptions!$C$12*$B$8</f>
        <v>296.1139425</v>
      </c>
      <c r="G8738" s="0" t="n">
        <f aca="false">C8738*Assumptions!$C$15</f>
        <v>0</v>
      </c>
      <c r="H8738" s="0" t="n">
        <f aca="false">MIN(F8738,G8738)</f>
        <v>0</v>
      </c>
      <c r="I8738" s="0" t="n">
        <f aca="false">IF(C8738=1,MIN(G8738-H8738,Assumptions!$C$13,P8737),0)</f>
        <v>0</v>
      </c>
      <c r="J8738" s="0" t="n">
        <f aca="false">H8738+I8738</f>
        <v>0</v>
      </c>
      <c r="K8738" s="0" t="n">
        <f aca="false">MIN(IF(C8738=1,F8738-H8738,F8738),Assumptions!$C$13,MAX(0,($B$5-P8737)/$B$6))</f>
        <v>49.3054914628519</v>
      </c>
      <c r="L8738" s="0" t="n">
        <f aca="false">IF(C8738=1,0,MIN(F8738-K8738,Assumptions!$C$15,MAX(0,$B$10-O8737-M8738)))</f>
        <v>0</v>
      </c>
      <c r="M8738" s="0" t="n">
        <f aca="false">'Profiles 8760'!H8727</f>
        <v>1200</v>
      </c>
      <c r="N8738" s="0" t="n">
        <f aca="false">J8738+L8738</f>
        <v>0</v>
      </c>
      <c r="O8738" s="0" t="n">
        <f aca="false">O8737+N8738</f>
        <v>770208</v>
      </c>
      <c r="P8738" s="0" t="n">
        <f aca="false">MIN($B$5,P8737+K8738*$B$6-I8738)</f>
        <v>510.81</v>
      </c>
      <c r="Q8738" s="0" t="n">
        <f aca="false">MAX(0,F8738-H8738-K8738-L8738)</f>
        <v>246.808451037148</v>
      </c>
    </row>
    <row r="8739" customFormat="false" ht="15" hidden="false" customHeight="false" outlineLevel="0" collapsed="false">
      <c r="A8739" s="0" t="n">
        <f aca="false">'Profiles 8760'!A8728</f>
        <v>8726</v>
      </c>
      <c r="B8739" s="0" t="n">
        <f aca="false">'Profiles 8760'!B8728</f>
        <v>12</v>
      </c>
      <c r="C8739" s="0" t="n">
        <f aca="false">'Profiles 8760'!E8728</f>
        <v>0</v>
      </c>
      <c r="D8739" s="0" t="n">
        <f aca="false">'Profiles 8760'!F8728</f>
        <v>1</v>
      </c>
      <c r="E8739" s="0" t="n">
        <f aca="false">'Profiles 8760'!G8728</f>
        <v>0.259968</v>
      </c>
      <c r="F8739" s="0" t="n">
        <f aca="false">D8739*Assumptions!$C$11*$B$7+E8739*Assumptions!$C$12*$B$8</f>
        <v>299.4326912</v>
      </c>
      <c r="G8739" s="0" t="n">
        <f aca="false">C8739*Assumptions!$C$15</f>
        <v>0</v>
      </c>
      <c r="H8739" s="0" t="n">
        <f aca="false">MIN(F8739,G8739)</f>
        <v>0</v>
      </c>
      <c r="I8739" s="0" t="n">
        <f aca="false">IF(C8739=1,MIN(G8739-H8739,Assumptions!$C$13,P8738),0)</f>
        <v>0</v>
      </c>
      <c r="J8739" s="0" t="n">
        <f aca="false">H8739+I8739</f>
        <v>0</v>
      </c>
      <c r="K8739" s="0" t="n">
        <f aca="false">MIN(IF(C8739=1,F8739-H8739,F8739),Assumptions!$C$13,MAX(0,($B$5-P8738)/$B$6))</f>
        <v>0</v>
      </c>
      <c r="L8739" s="0" t="n">
        <f aca="false">IF(C8739=1,0,MIN(F8739-K8739,Assumptions!$C$15,MAX(0,$B$10-O8738-M8739)))</f>
        <v>0</v>
      </c>
      <c r="M8739" s="0" t="n">
        <f aca="false">'Profiles 8760'!H8728</f>
        <v>1200</v>
      </c>
      <c r="N8739" s="0" t="n">
        <f aca="false">J8739+L8739</f>
        <v>0</v>
      </c>
      <c r="O8739" s="0" t="n">
        <f aca="false">O8738+N8739</f>
        <v>770208</v>
      </c>
      <c r="P8739" s="0" t="n">
        <f aca="false">MIN($B$5,P8738+K8739*$B$6-I8739)</f>
        <v>510.81</v>
      </c>
      <c r="Q8739" s="0" t="n">
        <f aca="false">MAX(0,F8739-H8739-K8739-L8739)</f>
        <v>299.4326912</v>
      </c>
    </row>
    <row r="8740" customFormat="false" ht="15" hidden="false" customHeight="false" outlineLevel="0" collapsed="false">
      <c r="A8740" s="0" t="n">
        <f aca="false">'Profiles 8760'!A8729</f>
        <v>8727</v>
      </c>
      <c r="B8740" s="0" t="n">
        <f aca="false">'Profiles 8760'!B8729</f>
        <v>12</v>
      </c>
      <c r="C8740" s="0" t="n">
        <f aca="false">'Profiles 8760'!E8729</f>
        <v>0</v>
      </c>
      <c r="D8740" s="0" t="n">
        <f aca="false">'Profiles 8760'!F8729</f>
        <v>1</v>
      </c>
      <c r="E8740" s="0" t="n">
        <f aca="false">'Profiles 8760'!G8729</f>
        <v>0.345442</v>
      </c>
      <c r="F8740" s="0" t="n">
        <f aca="false">D8740*Assumptions!$C$11*$B$7+E8740*Assumptions!$C$12*$B$8</f>
        <v>302.9285778</v>
      </c>
      <c r="G8740" s="0" t="n">
        <f aca="false">C8740*Assumptions!$C$15</f>
        <v>0</v>
      </c>
      <c r="H8740" s="0" t="n">
        <f aca="false">MIN(F8740,G8740)</f>
        <v>0</v>
      </c>
      <c r="I8740" s="0" t="n">
        <f aca="false">IF(C8740=1,MIN(G8740-H8740,Assumptions!$C$13,P8739),0)</f>
        <v>0</v>
      </c>
      <c r="J8740" s="0" t="n">
        <f aca="false">H8740+I8740</f>
        <v>0</v>
      </c>
      <c r="K8740" s="0" t="n">
        <f aca="false">MIN(IF(C8740=1,F8740-H8740,F8740),Assumptions!$C$13,MAX(0,($B$5-P8739)/$B$6))</f>
        <v>0</v>
      </c>
      <c r="L8740" s="0" t="n">
        <f aca="false">IF(C8740=1,0,MIN(F8740-K8740,Assumptions!$C$15,MAX(0,$B$10-O8739-M8740)))</f>
        <v>0</v>
      </c>
      <c r="M8740" s="0" t="n">
        <f aca="false">'Profiles 8760'!H8729</f>
        <v>1200</v>
      </c>
      <c r="N8740" s="0" t="n">
        <f aca="false">J8740+L8740</f>
        <v>0</v>
      </c>
      <c r="O8740" s="0" t="n">
        <f aca="false">O8739+N8740</f>
        <v>770208</v>
      </c>
      <c r="P8740" s="0" t="n">
        <f aca="false">MIN($B$5,P8739+K8740*$B$6-I8740)</f>
        <v>510.81</v>
      </c>
      <c r="Q8740" s="0" t="n">
        <f aca="false">MAX(0,F8740-H8740-K8740-L8740)</f>
        <v>302.9285778</v>
      </c>
    </row>
    <row r="8741" customFormat="false" ht="15" hidden="false" customHeight="false" outlineLevel="0" collapsed="false">
      <c r="A8741" s="0" t="n">
        <f aca="false">'Profiles 8760'!A8730</f>
        <v>8728</v>
      </c>
      <c r="B8741" s="0" t="n">
        <f aca="false">'Profiles 8760'!B8730</f>
        <v>12</v>
      </c>
      <c r="C8741" s="0" t="n">
        <f aca="false">'Profiles 8760'!E8730</f>
        <v>0</v>
      </c>
      <c r="D8741" s="0" t="n">
        <f aca="false">'Profiles 8760'!F8730</f>
        <v>0.696346</v>
      </c>
      <c r="E8741" s="0" t="n">
        <f aca="false">'Profiles 8760'!G8730</f>
        <v>0.248428</v>
      </c>
      <c r="F8741" s="0" t="n">
        <f aca="false">D8741*Assumptions!$C$11*$B$7+E8741*Assumptions!$C$12*$B$8</f>
        <v>211.26543</v>
      </c>
      <c r="G8741" s="0" t="n">
        <f aca="false">C8741*Assumptions!$C$15</f>
        <v>0</v>
      </c>
      <c r="H8741" s="0" t="n">
        <f aca="false">MIN(F8741,G8741)</f>
        <v>0</v>
      </c>
      <c r="I8741" s="0" t="n">
        <f aca="false">IF(C8741=1,MIN(G8741-H8741,Assumptions!$C$13,P8740),0)</f>
        <v>0</v>
      </c>
      <c r="J8741" s="0" t="n">
        <f aca="false">H8741+I8741</f>
        <v>0</v>
      </c>
      <c r="K8741" s="0" t="n">
        <f aca="false">MIN(IF(C8741=1,F8741-H8741,F8741),Assumptions!$C$13,MAX(0,($B$5-P8740)/$B$6))</f>
        <v>0</v>
      </c>
      <c r="L8741" s="0" t="n">
        <f aca="false">IF(C8741=1,0,MIN(F8741-K8741,Assumptions!$C$15,MAX(0,$B$10-O8740-M8741)))</f>
        <v>0</v>
      </c>
      <c r="M8741" s="0" t="n">
        <f aca="false">'Profiles 8760'!H8730</f>
        <v>1200</v>
      </c>
      <c r="N8741" s="0" t="n">
        <f aca="false">J8741+L8741</f>
        <v>0</v>
      </c>
      <c r="O8741" s="0" t="n">
        <f aca="false">O8740+N8741</f>
        <v>770208</v>
      </c>
      <c r="P8741" s="0" t="n">
        <f aca="false">MIN($B$5,P8740+K8741*$B$6-I8741)</f>
        <v>510.81</v>
      </c>
      <c r="Q8741" s="0" t="n">
        <f aca="false">MAX(0,F8741-H8741-K8741-L8741)</f>
        <v>211.26543</v>
      </c>
    </row>
    <row r="8742" customFormat="false" ht="15" hidden="false" customHeight="false" outlineLevel="0" collapsed="false">
      <c r="A8742" s="0" t="n">
        <f aca="false">'Profiles 8760'!A8731</f>
        <v>8729</v>
      </c>
      <c r="B8742" s="0" t="n">
        <f aca="false">'Profiles 8760'!B8731</f>
        <v>12</v>
      </c>
      <c r="C8742" s="0" t="n">
        <f aca="false">'Profiles 8760'!E8731</f>
        <v>0</v>
      </c>
      <c r="D8742" s="0" t="n">
        <f aca="false">'Profiles 8760'!F8731</f>
        <v>0.346632</v>
      </c>
      <c r="E8742" s="0" t="n">
        <f aca="false">'Profiles 8760'!G8731</f>
        <v>0.223496</v>
      </c>
      <c r="F8742" s="0" t="n">
        <f aca="false">D8742*Assumptions!$C$11*$B$7+E8742*Assumptions!$C$12*$B$8</f>
        <v>109.248308</v>
      </c>
      <c r="G8742" s="0" t="n">
        <f aca="false">C8742*Assumptions!$C$15</f>
        <v>0</v>
      </c>
      <c r="H8742" s="0" t="n">
        <f aca="false">MIN(F8742,G8742)</f>
        <v>0</v>
      </c>
      <c r="I8742" s="0" t="n">
        <f aca="false">IF(C8742=1,MIN(G8742-H8742,Assumptions!$C$13,P8741),0)</f>
        <v>0</v>
      </c>
      <c r="J8742" s="0" t="n">
        <f aca="false">H8742+I8742</f>
        <v>0</v>
      </c>
      <c r="K8742" s="0" t="n">
        <f aca="false">MIN(IF(C8742=1,F8742-H8742,F8742),Assumptions!$C$13,MAX(0,($B$5-P8741)/$B$6))</f>
        <v>0</v>
      </c>
      <c r="L8742" s="0" t="n">
        <f aca="false">IF(C8742=1,0,MIN(F8742-K8742,Assumptions!$C$15,MAX(0,$B$10-O8741-M8742)))</f>
        <v>0</v>
      </c>
      <c r="M8742" s="0" t="n">
        <f aca="false">'Profiles 8760'!H8731</f>
        <v>1200</v>
      </c>
      <c r="N8742" s="0" t="n">
        <f aca="false">J8742+L8742</f>
        <v>0</v>
      </c>
      <c r="O8742" s="0" t="n">
        <f aca="false">O8741+N8742</f>
        <v>770208</v>
      </c>
      <c r="P8742" s="0" t="n">
        <f aca="false">MIN($B$5,P8741+K8742*$B$6-I8742)</f>
        <v>510.81</v>
      </c>
      <c r="Q8742" s="0" t="n">
        <f aca="false">MAX(0,F8742-H8742-K8742-L8742)</f>
        <v>109.248308</v>
      </c>
    </row>
    <row r="8743" customFormat="false" ht="15" hidden="false" customHeight="false" outlineLevel="0" collapsed="false">
      <c r="A8743" s="0" t="n">
        <f aca="false">'Profiles 8760'!A8732</f>
        <v>8730</v>
      </c>
      <c r="B8743" s="0" t="n">
        <f aca="false">'Profiles 8760'!B8732</f>
        <v>12</v>
      </c>
      <c r="C8743" s="0" t="n">
        <f aca="false">'Profiles 8760'!E8732</f>
        <v>0</v>
      </c>
      <c r="D8743" s="0" t="n">
        <f aca="false">'Profiles 8760'!F8732</f>
        <v>0.049427</v>
      </c>
      <c r="E8743" s="0" t="n">
        <f aca="false">'Profiles 8760'!G8732</f>
        <v>0.218331</v>
      </c>
      <c r="F8743" s="0" t="n">
        <f aca="false">D8743*Assumptions!$C$11*$B$7+E8743*Assumptions!$C$12*$B$8</f>
        <v>23.2042555</v>
      </c>
      <c r="G8743" s="0" t="n">
        <f aca="false">C8743*Assumptions!$C$15</f>
        <v>0</v>
      </c>
      <c r="H8743" s="0" t="n">
        <f aca="false">MIN(F8743,G8743)</f>
        <v>0</v>
      </c>
      <c r="I8743" s="0" t="n">
        <f aca="false">IF(C8743=1,MIN(G8743-H8743,Assumptions!$C$13,P8742),0)</f>
        <v>0</v>
      </c>
      <c r="J8743" s="0" t="n">
        <f aca="false">H8743+I8743</f>
        <v>0</v>
      </c>
      <c r="K8743" s="0" t="n">
        <f aca="false">MIN(IF(C8743=1,F8743-H8743,F8743),Assumptions!$C$13,MAX(0,($B$5-P8742)/$B$6))</f>
        <v>0</v>
      </c>
      <c r="L8743" s="0" t="n">
        <f aca="false">IF(C8743=1,0,MIN(F8743-K8743,Assumptions!$C$15,MAX(0,$B$10-O8742-M8743)))</f>
        <v>0</v>
      </c>
      <c r="M8743" s="0" t="n">
        <f aca="false">'Profiles 8760'!H8732</f>
        <v>1200</v>
      </c>
      <c r="N8743" s="0" t="n">
        <f aca="false">J8743+L8743</f>
        <v>0</v>
      </c>
      <c r="O8743" s="0" t="n">
        <f aca="false">O8742+N8743</f>
        <v>770208</v>
      </c>
      <c r="P8743" s="0" t="n">
        <f aca="false">MIN($B$5,P8742+K8743*$B$6-I8743)</f>
        <v>510.81</v>
      </c>
      <c r="Q8743" s="0" t="n">
        <f aca="false">MAX(0,F8743-H8743-K8743-L8743)</f>
        <v>23.2042555</v>
      </c>
    </row>
    <row r="8744" customFormat="false" ht="15" hidden="false" customHeight="false" outlineLevel="0" collapsed="false">
      <c r="A8744" s="0" t="n">
        <f aca="false">'Profiles 8760'!A8733</f>
        <v>8731</v>
      </c>
      <c r="B8744" s="0" t="n">
        <f aca="false">'Profiles 8760'!B8733</f>
        <v>12</v>
      </c>
      <c r="C8744" s="0" t="n">
        <f aca="false">'Profiles 8760'!E8733</f>
        <v>0</v>
      </c>
      <c r="D8744" s="0" t="n">
        <f aca="false">'Profiles 8760'!F8733</f>
        <v>0</v>
      </c>
      <c r="E8744" s="0" t="n">
        <f aca="false">'Profiles 8760'!G8733</f>
        <v>0.21695</v>
      </c>
      <c r="F8744" s="0" t="n">
        <f aca="false">D8744*Assumptions!$C$11*$B$7+E8744*Assumptions!$C$12*$B$8</f>
        <v>8.873255</v>
      </c>
      <c r="G8744" s="0" t="n">
        <f aca="false">C8744*Assumptions!$C$15</f>
        <v>0</v>
      </c>
      <c r="H8744" s="0" t="n">
        <f aca="false">MIN(F8744,G8744)</f>
        <v>0</v>
      </c>
      <c r="I8744" s="0" t="n">
        <f aca="false">IF(C8744=1,MIN(G8744-H8744,Assumptions!$C$13,P8743),0)</f>
        <v>0</v>
      </c>
      <c r="J8744" s="0" t="n">
        <f aca="false">H8744+I8744</f>
        <v>0</v>
      </c>
      <c r="K8744" s="0" t="n">
        <f aca="false">MIN(IF(C8744=1,F8744-H8744,F8744),Assumptions!$C$13,MAX(0,($B$5-P8743)/$B$6))</f>
        <v>0</v>
      </c>
      <c r="L8744" s="0" t="n">
        <f aca="false">IF(C8744=1,0,MIN(F8744-K8744,Assumptions!$C$15,MAX(0,$B$10-O8743-M8744)))</f>
        <v>0</v>
      </c>
      <c r="M8744" s="0" t="n">
        <f aca="false">'Profiles 8760'!H8733</f>
        <v>1200</v>
      </c>
      <c r="N8744" s="0" t="n">
        <f aca="false">J8744+L8744</f>
        <v>0</v>
      </c>
      <c r="O8744" s="0" t="n">
        <f aca="false">O8743+N8744</f>
        <v>770208</v>
      </c>
      <c r="P8744" s="0" t="n">
        <f aca="false">MIN($B$5,P8743+K8744*$B$6-I8744)</f>
        <v>510.81</v>
      </c>
      <c r="Q8744" s="0" t="n">
        <f aca="false">MAX(0,F8744-H8744-K8744-L8744)</f>
        <v>8.873255</v>
      </c>
    </row>
    <row r="8745" customFormat="false" ht="15" hidden="false" customHeight="false" outlineLevel="0" collapsed="false">
      <c r="A8745" s="0" t="n">
        <f aca="false">'Profiles 8760'!A8734</f>
        <v>8732</v>
      </c>
      <c r="B8745" s="0" t="n">
        <f aca="false">'Profiles 8760'!B8734</f>
        <v>12</v>
      </c>
      <c r="C8745" s="0" t="n">
        <f aca="false">'Profiles 8760'!E8734</f>
        <v>1</v>
      </c>
      <c r="D8745" s="0" t="n">
        <f aca="false">'Profiles 8760'!F8734</f>
        <v>0</v>
      </c>
      <c r="E8745" s="0" t="n">
        <f aca="false">'Profiles 8760'!G8734</f>
        <v>0.239805</v>
      </c>
      <c r="F8745" s="0" t="n">
        <f aca="false">D8745*Assumptions!$C$11*$B$7+E8745*Assumptions!$C$12*$B$8</f>
        <v>9.8080245</v>
      </c>
      <c r="G8745" s="0" t="n">
        <f aca="false">C8745*Assumptions!$C$15</f>
        <v>200</v>
      </c>
      <c r="H8745" s="0" t="n">
        <f aca="false">MIN(F8745,G8745)</f>
        <v>9.8080245</v>
      </c>
      <c r="I8745" s="0" t="n">
        <f aca="false">IF(C8745=1,MIN(G8745-H8745,Assumptions!$C$13,P8744),0)</f>
        <v>180</v>
      </c>
      <c r="J8745" s="0" t="n">
        <f aca="false">H8745+I8745</f>
        <v>189.8080245</v>
      </c>
      <c r="K8745" s="0" t="n">
        <f aca="false">MIN(IF(C8745=1,F8745-H8745,F8745),Assumptions!$C$13,MAX(0,($B$5-P8744)/$B$6))</f>
        <v>0</v>
      </c>
      <c r="L8745" s="0" t="n">
        <f aca="false">IF(C8745=1,0,MIN(F8745-K8745,Assumptions!$C$15,MAX(0,$B$10-O8744-M8745)))</f>
        <v>0</v>
      </c>
      <c r="M8745" s="0" t="n">
        <f aca="false">'Profiles 8760'!H8734</f>
        <v>1000</v>
      </c>
      <c r="N8745" s="0" t="n">
        <f aca="false">J8745+L8745</f>
        <v>189.8080245</v>
      </c>
      <c r="O8745" s="0" t="n">
        <f aca="false">O8744+N8745</f>
        <v>770397.8080245</v>
      </c>
      <c r="P8745" s="0" t="n">
        <f aca="false">MIN($B$5,P8744+K8745*$B$6-I8745)</f>
        <v>330.81</v>
      </c>
      <c r="Q8745" s="0" t="n">
        <f aca="false">MAX(0,F8745-H8745-K8745-L8745)</f>
        <v>0</v>
      </c>
    </row>
    <row r="8746" customFormat="false" ht="15" hidden="false" customHeight="false" outlineLevel="0" collapsed="false">
      <c r="A8746" s="0" t="n">
        <f aca="false">'Profiles 8760'!A8735</f>
        <v>8733</v>
      </c>
      <c r="B8746" s="0" t="n">
        <f aca="false">'Profiles 8760'!B8735</f>
        <v>12</v>
      </c>
      <c r="C8746" s="0" t="n">
        <f aca="false">'Profiles 8760'!E8735</f>
        <v>1</v>
      </c>
      <c r="D8746" s="0" t="n">
        <f aca="false">'Profiles 8760'!F8735</f>
        <v>0</v>
      </c>
      <c r="E8746" s="0" t="n">
        <f aca="false">'Profiles 8760'!G8735</f>
        <v>0.160434</v>
      </c>
      <c r="F8746" s="0" t="n">
        <f aca="false">D8746*Assumptions!$C$11*$B$7+E8746*Assumptions!$C$12*$B$8</f>
        <v>6.5617506</v>
      </c>
      <c r="G8746" s="0" t="n">
        <f aca="false">C8746*Assumptions!$C$15</f>
        <v>200</v>
      </c>
      <c r="H8746" s="0" t="n">
        <f aca="false">MIN(F8746,G8746)</f>
        <v>6.5617506</v>
      </c>
      <c r="I8746" s="0" t="n">
        <f aca="false">IF(C8746=1,MIN(G8746-H8746,Assumptions!$C$13,P8745),0)</f>
        <v>180</v>
      </c>
      <c r="J8746" s="0" t="n">
        <f aca="false">H8746+I8746</f>
        <v>186.5617506</v>
      </c>
      <c r="K8746" s="0" t="n">
        <f aca="false">MIN(IF(C8746=1,F8746-H8746,F8746),Assumptions!$C$13,MAX(0,($B$5-P8745)/$B$6))</f>
        <v>0</v>
      </c>
      <c r="L8746" s="0" t="n">
        <f aca="false">IF(C8746=1,0,MIN(F8746-K8746,Assumptions!$C$15,MAX(0,$B$10-O8745-M8746)))</f>
        <v>0</v>
      </c>
      <c r="M8746" s="0" t="n">
        <f aca="false">'Profiles 8760'!H8735</f>
        <v>800</v>
      </c>
      <c r="N8746" s="0" t="n">
        <f aca="false">J8746+L8746</f>
        <v>186.5617506</v>
      </c>
      <c r="O8746" s="0" t="n">
        <f aca="false">O8745+N8746</f>
        <v>770584.3697751</v>
      </c>
      <c r="P8746" s="0" t="n">
        <f aca="false">MIN($B$5,P8745+K8746*$B$6-I8746)</f>
        <v>150.81</v>
      </c>
      <c r="Q8746" s="0" t="n">
        <f aca="false">MAX(0,F8746-H8746-K8746-L8746)</f>
        <v>0</v>
      </c>
    </row>
    <row r="8747" customFormat="false" ht="15" hidden="false" customHeight="false" outlineLevel="0" collapsed="false">
      <c r="A8747" s="0" t="n">
        <f aca="false">'Profiles 8760'!A8736</f>
        <v>8734</v>
      </c>
      <c r="B8747" s="0" t="n">
        <f aca="false">'Profiles 8760'!B8736</f>
        <v>12</v>
      </c>
      <c r="C8747" s="0" t="n">
        <f aca="false">'Profiles 8760'!E8736</f>
        <v>0</v>
      </c>
      <c r="D8747" s="0" t="n">
        <f aca="false">'Profiles 8760'!F8736</f>
        <v>0</v>
      </c>
      <c r="E8747" s="0" t="n">
        <f aca="false">'Profiles 8760'!G8736</f>
        <v>0.194343</v>
      </c>
      <c r="F8747" s="0" t="n">
        <f aca="false">D8747*Assumptions!$C$11*$B$7+E8747*Assumptions!$C$12*$B$8</f>
        <v>7.9486287</v>
      </c>
      <c r="G8747" s="0" t="n">
        <f aca="false">C8747*Assumptions!$C$15</f>
        <v>0</v>
      </c>
      <c r="H8747" s="0" t="n">
        <f aca="false">MIN(F8747,G8747)</f>
        <v>0</v>
      </c>
      <c r="I8747" s="0" t="n">
        <f aca="false">IF(C8747=1,MIN(G8747-H8747,Assumptions!$C$13,P8746),0)</f>
        <v>0</v>
      </c>
      <c r="J8747" s="0" t="n">
        <f aca="false">H8747+I8747</f>
        <v>0</v>
      </c>
      <c r="K8747" s="0" t="n">
        <f aca="false">MIN(IF(C8747=1,F8747-H8747,F8747),Assumptions!$C$13,MAX(0,($B$5-P8746)/$B$6))</f>
        <v>7.9486287</v>
      </c>
      <c r="L8747" s="0" t="n">
        <f aca="false">IF(C8747=1,0,MIN(F8747-K8747,Assumptions!$C$15,MAX(0,$B$10-O8746-M8747)))</f>
        <v>0</v>
      </c>
      <c r="M8747" s="0" t="n">
        <f aca="false">'Profiles 8760'!H8736</f>
        <v>800</v>
      </c>
      <c r="N8747" s="0" t="n">
        <f aca="false">J8747+L8747</f>
        <v>0</v>
      </c>
      <c r="O8747" s="0" t="n">
        <f aca="false">O8746+N8747</f>
        <v>770584.3697751</v>
      </c>
      <c r="P8747" s="0" t="n">
        <f aca="false">MIN($B$5,P8746+K8747*$B$6-I8747)</f>
        <v>157.69987135716</v>
      </c>
      <c r="Q8747" s="0" t="n">
        <f aca="false">MAX(0,F8747-H8747-K8747-L8747)</f>
        <v>0</v>
      </c>
    </row>
    <row r="8748" customFormat="false" ht="15" hidden="false" customHeight="false" outlineLevel="0" collapsed="false">
      <c r="A8748" s="0" t="n">
        <f aca="false">'Profiles 8760'!A8737</f>
        <v>8735</v>
      </c>
      <c r="B8748" s="0" t="n">
        <f aca="false">'Profiles 8760'!B8737</f>
        <v>12</v>
      </c>
      <c r="C8748" s="0" t="n">
        <f aca="false">'Profiles 8760'!E8737</f>
        <v>0</v>
      </c>
      <c r="D8748" s="0" t="n">
        <f aca="false">'Profiles 8760'!F8737</f>
        <v>0</v>
      </c>
      <c r="E8748" s="0" t="n">
        <f aca="false">'Profiles 8760'!G8737</f>
        <v>0.126511</v>
      </c>
      <c r="F8748" s="0" t="n">
        <f aca="false">D8748*Assumptions!$C$11*$B$7+E8748*Assumptions!$C$12*$B$8</f>
        <v>5.1742999</v>
      </c>
      <c r="G8748" s="0" t="n">
        <f aca="false">C8748*Assumptions!$C$15</f>
        <v>0</v>
      </c>
      <c r="H8748" s="0" t="n">
        <f aca="false">MIN(F8748,G8748)</f>
        <v>0</v>
      </c>
      <c r="I8748" s="0" t="n">
        <f aca="false">IF(C8748=1,MIN(G8748-H8748,Assumptions!$C$13,P8747),0)</f>
        <v>0</v>
      </c>
      <c r="J8748" s="0" t="n">
        <f aca="false">H8748+I8748</f>
        <v>0</v>
      </c>
      <c r="K8748" s="0" t="n">
        <f aca="false">MIN(IF(C8748=1,F8748-H8748,F8748),Assumptions!$C$13,MAX(0,($B$5-P8747)/$B$6))</f>
        <v>5.1742999</v>
      </c>
      <c r="L8748" s="0" t="n">
        <f aca="false">IF(C8748=1,0,MIN(F8748-K8748,Assumptions!$C$15,MAX(0,$B$10-O8747-M8748)))</f>
        <v>0</v>
      </c>
      <c r="M8748" s="0" t="n">
        <f aca="false">'Profiles 8760'!H8737</f>
        <v>800</v>
      </c>
      <c r="N8748" s="0" t="n">
        <f aca="false">J8748+L8748</f>
        <v>0</v>
      </c>
      <c r="O8748" s="0" t="n">
        <f aca="false">O8747+N8748</f>
        <v>770584.3697751</v>
      </c>
      <c r="P8748" s="0" t="n">
        <f aca="false">MIN($B$5,P8747+K8748*$B$6-I8748)</f>
        <v>162.18495451048</v>
      </c>
      <c r="Q8748" s="0" t="n">
        <f aca="false">MAX(0,F8748-H8748-K8748-L8748)</f>
        <v>0</v>
      </c>
    </row>
    <row r="8749" customFormat="false" ht="15" hidden="false" customHeight="false" outlineLevel="0" collapsed="false">
      <c r="A8749" s="0" t="n">
        <f aca="false">'Profiles 8760'!A8738</f>
        <v>8736</v>
      </c>
      <c r="B8749" s="0" t="n">
        <f aca="false">'Profiles 8760'!B8738</f>
        <v>12</v>
      </c>
      <c r="C8749" s="0" t="n">
        <f aca="false">'Profiles 8760'!E8738</f>
        <v>0</v>
      </c>
      <c r="D8749" s="0" t="n">
        <f aca="false">'Profiles 8760'!F8738</f>
        <v>0</v>
      </c>
      <c r="E8749" s="0" t="n">
        <f aca="false">'Profiles 8760'!G8738</f>
        <v>0.102019</v>
      </c>
      <c r="F8749" s="0" t="n">
        <f aca="false">D8749*Assumptions!$C$11*$B$7+E8749*Assumptions!$C$12*$B$8</f>
        <v>4.1725771</v>
      </c>
      <c r="G8749" s="0" t="n">
        <f aca="false">C8749*Assumptions!$C$15</f>
        <v>0</v>
      </c>
      <c r="H8749" s="0" t="n">
        <f aca="false">MIN(F8749,G8749)</f>
        <v>0</v>
      </c>
      <c r="I8749" s="0" t="n">
        <f aca="false">IF(C8749=1,MIN(G8749-H8749,Assumptions!$C$13,P8748),0)</f>
        <v>0</v>
      </c>
      <c r="J8749" s="0" t="n">
        <f aca="false">H8749+I8749</f>
        <v>0</v>
      </c>
      <c r="K8749" s="0" t="n">
        <f aca="false">MIN(IF(C8749=1,F8749-H8749,F8749),Assumptions!$C$13,MAX(0,($B$5-P8748)/$B$6))</f>
        <v>4.1725771</v>
      </c>
      <c r="L8749" s="0" t="n">
        <f aca="false">IF(C8749=1,0,MIN(F8749-K8749,Assumptions!$C$15,MAX(0,$B$10-O8748-M8749)))</f>
        <v>0</v>
      </c>
      <c r="M8749" s="0" t="n">
        <f aca="false">'Profiles 8760'!H8738</f>
        <v>800</v>
      </c>
      <c r="N8749" s="0" t="n">
        <f aca="false">J8749+L8749</f>
        <v>0</v>
      </c>
      <c r="O8749" s="0" t="n">
        <f aca="false">O8748+N8749</f>
        <v>770584.3697751</v>
      </c>
      <c r="P8749" s="0" t="n">
        <f aca="false">MIN($B$5,P8748+K8749*$B$6-I8749)</f>
        <v>165.80174434076</v>
      </c>
      <c r="Q8749" s="0" t="n">
        <f aca="false">MAX(0,F8749-H8749-K8749-L8749)</f>
        <v>0</v>
      </c>
    </row>
    <row r="8750" customFormat="false" ht="15" hidden="false" customHeight="false" outlineLevel="0" collapsed="false">
      <c r="A8750" s="0" t="n">
        <f aca="false">'Profiles 8760'!A8739</f>
        <v>8737</v>
      </c>
      <c r="B8750" s="0" t="n">
        <f aca="false">'Profiles 8760'!B8739</f>
        <v>12</v>
      </c>
      <c r="C8750" s="0" t="n">
        <f aca="false">'Profiles 8760'!E8739</f>
        <v>0</v>
      </c>
      <c r="D8750" s="0" t="n">
        <f aca="false">'Profiles 8760'!F8739</f>
        <v>0</v>
      </c>
      <c r="E8750" s="0" t="n">
        <f aca="false">'Profiles 8760'!G8739</f>
        <v>0.157721</v>
      </c>
      <c r="F8750" s="0" t="n">
        <f aca="false">D8750*Assumptions!$C$11*$B$7+E8750*Assumptions!$C$12*$B$8</f>
        <v>6.4507889</v>
      </c>
      <c r="G8750" s="0" t="n">
        <f aca="false">C8750*Assumptions!$C$15</f>
        <v>0</v>
      </c>
      <c r="H8750" s="0" t="n">
        <f aca="false">MIN(F8750,G8750)</f>
        <v>0</v>
      </c>
      <c r="I8750" s="0" t="n">
        <f aca="false">IF(C8750=1,MIN(G8750-H8750,Assumptions!$C$13,P8749),0)</f>
        <v>0</v>
      </c>
      <c r="J8750" s="0" t="n">
        <f aca="false">H8750+I8750</f>
        <v>0</v>
      </c>
      <c r="K8750" s="0" t="n">
        <f aca="false">MIN(IF(C8750=1,F8750-H8750,F8750),Assumptions!$C$13,MAX(0,($B$5-P8749)/$B$6))</f>
        <v>6.4507889</v>
      </c>
      <c r="L8750" s="0" t="n">
        <f aca="false">IF(C8750=1,0,MIN(F8750-K8750,Assumptions!$C$15,MAX(0,$B$10-O8749-M8750)))</f>
        <v>0</v>
      </c>
      <c r="M8750" s="0" t="n">
        <f aca="false">'Profiles 8760'!H8739</f>
        <v>800</v>
      </c>
      <c r="N8750" s="0" t="n">
        <f aca="false">J8750+L8750</f>
        <v>0</v>
      </c>
      <c r="O8750" s="0" t="n">
        <f aca="false">O8749+N8750</f>
        <v>770584.3697751</v>
      </c>
      <c r="P8750" s="0" t="n">
        <f aca="false">MIN($B$5,P8749+K8750*$B$6-I8750)</f>
        <v>171.39328815928</v>
      </c>
      <c r="Q8750" s="0" t="n">
        <f aca="false">MAX(0,F8750-H8750-K8750-L8750)</f>
        <v>0</v>
      </c>
    </row>
    <row r="8751" customFormat="false" ht="15" hidden="false" customHeight="false" outlineLevel="0" collapsed="false">
      <c r="A8751" s="0" t="n">
        <f aca="false">'Profiles 8760'!A8740</f>
        <v>8738</v>
      </c>
      <c r="B8751" s="0" t="n">
        <f aca="false">'Profiles 8760'!B8740</f>
        <v>12</v>
      </c>
      <c r="C8751" s="0" t="n">
        <f aca="false">'Profiles 8760'!E8740</f>
        <v>0</v>
      </c>
      <c r="D8751" s="0" t="n">
        <f aca="false">'Profiles 8760'!F8740</f>
        <v>0</v>
      </c>
      <c r="E8751" s="0" t="n">
        <f aca="false">'Profiles 8760'!G8740</f>
        <v>0.157244</v>
      </c>
      <c r="F8751" s="0" t="n">
        <f aca="false">D8751*Assumptions!$C$11*$B$7+E8751*Assumptions!$C$12*$B$8</f>
        <v>6.4312796</v>
      </c>
      <c r="G8751" s="0" t="n">
        <f aca="false">C8751*Assumptions!$C$15</f>
        <v>0</v>
      </c>
      <c r="H8751" s="0" t="n">
        <f aca="false">MIN(F8751,G8751)</f>
        <v>0</v>
      </c>
      <c r="I8751" s="0" t="n">
        <f aca="false">IF(C8751=1,MIN(G8751-H8751,Assumptions!$C$13,P8750),0)</f>
        <v>0</v>
      </c>
      <c r="J8751" s="0" t="n">
        <f aca="false">H8751+I8751</f>
        <v>0</v>
      </c>
      <c r="K8751" s="0" t="n">
        <f aca="false">MIN(IF(C8751=1,F8751-H8751,F8751),Assumptions!$C$13,MAX(0,($B$5-P8750)/$B$6))</f>
        <v>6.4312796</v>
      </c>
      <c r="L8751" s="0" t="n">
        <f aca="false">IF(C8751=1,0,MIN(F8751-K8751,Assumptions!$C$15,MAX(0,$B$10-O8750-M8751)))</f>
        <v>0</v>
      </c>
      <c r="M8751" s="0" t="n">
        <f aca="false">'Profiles 8760'!H8740</f>
        <v>800</v>
      </c>
      <c r="N8751" s="0" t="n">
        <f aca="false">J8751+L8751</f>
        <v>0</v>
      </c>
      <c r="O8751" s="0" t="n">
        <f aca="false">O8750+N8751</f>
        <v>770584.3697751</v>
      </c>
      <c r="P8751" s="0" t="n">
        <f aca="false">MIN($B$5,P8750+K8751*$B$6-I8751)</f>
        <v>176.96792131656</v>
      </c>
      <c r="Q8751" s="0" t="n">
        <f aca="false">MAX(0,F8751-H8751-K8751-L8751)</f>
        <v>0</v>
      </c>
    </row>
    <row r="8752" customFormat="false" ht="15" hidden="false" customHeight="false" outlineLevel="0" collapsed="false">
      <c r="A8752" s="0" t="n">
        <f aca="false">'Profiles 8760'!A8741</f>
        <v>8739</v>
      </c>
      <c r="B8752" s="0" t="n">
        <f aca="false">'Profiles 8760'!B8741</f>
        <v>12</v>
      </c>
      <c r="C8752" s="0" t="n">
        <f aca="false">'Profiles 8760'!E8741</f>
        <v>0</v>
      </c>
      <c r="D8752" s="0" t="n">
        <f aca="false">'Profiles 8760'!F8741</f>
        <v>0</v>
      </c>
      <c r="E8752" s="0" t="n">
        <f aca="false">'Profiles 8760'!G8741</f>
        <v>0.163039</v>
      </c>
      <c r="F8752" s="0" t="n">
        <f aca="false">D8752*Assumptions!$C$11*$B$7+E8752*Assumptions!$C$12*$B$8</f>
        <v>6.6682951</v>
      </c>
      <c r="G8752" s="0" t="n">
        <f aca="false">C8752*Assumptions!$C$15</f>
        <v>0</v>
      </c>
      <c r="H8752" s="0" t="n">
        <f aca="false">MIN(F8752,G8752)</f>
        <v>0</v>
      </c>
      <c r="I8752" s="0" t="n">
        <f aca="false">IF(C8752=1,MIN(G8752-H8752,Assumptions!$C$13,P8751),0)</f>
        <v>0</v>
      </c>
      <c r="J8752" s="0" t="n">
        <f aca="false">H8752+I8752</f>
        <v>0</v>
      </c>
      <c r="K8752" s="0" t="n">
        <f aca="false">MIN(IF(C8752=1,F8752-H8752,F8752),Assumptions!$C$13,MAX(0,($B$5-P8751)/$B$6))</f>
        <v>6.6682951</v>
      </c>
      <c r="L8752" s="0" t="n">
        <f aca="false">IF(C8752=1,0,MIN(F8752-K8752,Assumptions!$C$15,MAX(0,$B$10-O8751-M8752)))</f>
        <v>0</v>
      </c>
      <c r="M8752" s="0" t="n">
        <f aca="false">'Profiles 8760'!H8741</f>
        <v>800</v>
      </c>
      <c r="N8752" s="0" t="n">
        <f aca="false">J8752+L8752</f>
        <v>0</v>
      </c>
      <c r="O8752" s="0" t="n">
        <f aca="false">O8751+N8752</f>
        <v>770584.3697751</v>
      </c>
      <c r="P8752" s="0" t="n">
        <f aca="false">MIN($B$5,P8751+K8752*$B$6-I8752)</f>
        <v>182.74799950924</v>
      </c>
      <c r="Q8752" s="0" t="n">
        <f aca="false">MAX(0,F8752-H8752-K8752-L8752)</f>
        <v>0</v>
      </c>
    </row>
    <row r="8753" customFormat="false" ht="15" hidden="false" customHeight="false" outlineLevel="0" collapsed="false">
      <c r="A8753" s="0" t="n">
        <f aca="false">'Profiles 8760'!A8742</f>
        <v>8740</v>
      </c>
      <c r="B8753" s="0" t="n">
        <f aca="false">'Profiles 8760'!B8742</f>
        <v>12</v>
      </c>
      <c r="C8753" s="0" t="n">
        <f aca="false">'Profiles 8760'!E8742</f>
        <v>0</v>
      </c>
      <c r="D8753" s="0" t="n">
        <f aca="false">'Profiles 8760'!F8742</f>
        <v>0</v>
      </c>
      <c r="E8753" s="0" t="n">
        <f aca="false">'Profiles 8760'!G8742</f>
        <v>0.133354</v>
      </c>
      <c r="F8753" s="0" t="n">
        <f aca="false">D8753*Assumptions!$C$11*$B$7+E8753*Assumptions!$C$12*$B$8</f>
        <v>5.4541786</v>
      </c>
      <c r="G8753" s="0" t="n">
        <f aca="false">C8753*Assumptions!$C$15</f>
        <v>0</v>
      </c>
      <c r="H8753" s="0" t="n">
        <f aca="false">MIN(F8753,G8753)</f>
        <v>0</v>
      </c>
      <c r="I8753" s="0" t="n">
        <f aca="false">IF(C8753=1,MIN(G8753-H8753,Assumptions!$C$13,P8752),0)</f>
        <v>0</v>
      </c>
      <c r="J8753" s="0" t="n">
        <f aca="false">H8753+I8753</f>
        <v>0</v>
      </c>
      <c r="K8753" s="0" t="n">
        <f aca="false">MIN(IF(C8753=1,F8753-H8753,F8753),Assumptions!$C$13,MAX(0,($B$5-P8752)/$B$6))</f>
        <v>5.4541786</v>
      </c>
      <c r="L8753" s="0" t="n">
        <f aca="false">IF(C8753=1,0,MIN(F8753-K8753,Assumptions!$C$15,MAX(0,$B$10-O8752-M8753)))</f>
        <v>0</v>
      </c>
      <c r="M8753" s="0" t="n">
        <f aca="false">'Profiles 8760'!H8742</f>
        <v>800</v>
      </c>
      <c r="N8753" s="0" t="n">
        <f aca="false">J8753+L8753</f>
        <v>0</v>
      </c>
      <c r="O8753" s="0" t="n">
        <f aca="false">O8752+N8753</f>
        <v>770584.3697751</v>
      </c>
      <c r="P8753" s="0" t="n">
        <f aca="false">MIN($B$5,P8752+K8753*$B$6-I8753)</f>
        <v>187.47568151972</v>
      </c>
      <c r="Q8753" s="0" t="n">
        <f aca="false">MAX(0,F8753-H8753-K8753-L8753)</f>
        <v>0</v>
      </c>
    </row>
    <row r="8754" customFormat="false" ht="15" hidden="false" customHeight="false" outlineLevel="0" collapsed="false">
      <c r="A8754" s="0" t="n">
        <f aca="false">'Profiles 8760'!A8743</f>
        <v>8741</v>
      </c>
      <c r="B8754" s="0" t="n">
        <f aca="false">'Profiles 8760'!B8743</f>
        <v>12</v>
      </c>
      <c r="C8754" s="0" t="n">
        <f aca="false">'Profiles 8760'!E8743</f>
        <v>0</v>
      </c>
      <c r="D8754" s="0" t="n">
        <f aca="false">'Profiles 8760'!F8743</f>
        <v>0</v>
      </c>
      <c r="E8754" s="0" t="n">
        <f aca="false">'Profiles 8760'!G8743</f>
        <v>0.108724</v>
      </c>
      <c r="F8754" s="0" t="n">
        <f aca="false">D8754*Assumptions!$C$11*$B$7+E8754*Assumptions!$C$12*$B$8</f>
        <v>4.4468116</v>
      </c>
      <c r="G8754" s="0" t="n">
        <f aca="false">C8754*Assumptions!$C$15</f>
        <v>0</v>
      </c>
      <c r="H8754" s="0" t="n">
        <f aca="false">MIN(F8754,G8754)</f>
        <v>0</v>
      </c>
      <c r="I8754" s="0" t="n">
        <f aca="false">IF(C8754=1,MIN(G8754-H8754,Assumptions!$C$13,P8753),0)</f>
        <v>0</v>
      </c>
      <c r="J8754" s="0" t="n">
        <f aca="false">H8754+I8754</f>
        <v>0</v>
      </c>
      <c r="K8754" s="0" t="n">
        <f aca="false">MIN(IF(C8754=1,F8754-H8754,F8754),Assumptions!$C$13,MAX(0,($B$5-P8753)/$B$6))</f>
        <v>4.4468116</v>
      </c>
      <c r="L8754" s="0" t="n">
        <f aca="false">IF(C8754=1,0,MIN(F8754-K8754,Assumptions!$C$15,MAX(0,$B$10-O8753-M8754)))</f>
        <v>0</v>
      </c>
      <c r="M8754" s="0" t="n">
        <f aca="false">'Profiles 8760'!H8743</f>
        <v>800</v>
      </c>
      <c r="N8754" s="0" t="n">
        <f aca="false">J8754+L8754</f>
        <v>0</v>
      </c>
      <c r="O8754" s="0" t="n">
        <f aca="false">O8753+N8754</f>
        <v>770584.3697751</v>
      </c>
      <c r="P8754" s="0" t="n">
        <f aca="false">MIN($B$5,P8753+K8754*$B$6-I8754)</f>
        <v>191.3301778146</v>
      </c>
      <c r="Q8754" s="0" t="n">
        <f aca="false">MAX(0,F8754-H8754-K8754-L8754)</f>
        <v>0</v>
      </c>
    </row>
    <row r="8755" customFormat="false" ht="15" hidden="false" customHeight="false" outlineLevel="0" collapsed="false">
      <c r="A8755" s="0" t="n">
        <f aca="false">'Profiles 8760'!A8744</f>
        <v>8742</v>
      </c>
      <c r="B8755" s="0" t="n">
        <f aca="false">'Profiles 8760'!B8744</f>
        <v>12</v>
      </c>
      <c r="C8755" s="0" t="n">
        <f aca="false">'Profiles 8760'!E8744</f>
        <v>0</v>
      </c>
      <c r="D8755" s="0" t="n">
        <f aca="false">'Profiles 8760'!F8744</f>
        <v>0</v>
      </c>
      <c r="E8755" s="0" t="n">
        <f aca="false">'Profiles 8760'!G8744</f>
        <v>0.077065</v>
      </c>
      <c r="F8755" s="0" t="n">
        <f aca="false">D8755*Assumptions!$C$11*$B$7+E8755*Assumptions!$C$12*$B$8</f>
        <v>3.1519585</v>
      </c>
      <c r="G8755" s="0" t="n">
        <f aca="false">C8755*Assumptions!$C$15</f>
        <v>0</v>
      </c>
      <c r="H8755" s="0" t="n">
        <f aca="false">MIN(F8755,G8755)</f>
        <v>0</v>
      </c>
      <c r="I8755" s="0" t="n">
        <f aca="false">IF(C8755=1,MIN(G8755-H8755,Assumptions!$C$13,P8754),0)</f>
        <v>0</v>
      </c>
      <c r="J8755" s="0" t="n">
        <f aca="false">H8755+I8755</f>
        <v>0</v>
      </c>
      <c r="K8755" s="0" t="n">
        <f aca="false">MIN(IF(C8755=1,F8755-H8755,F8755),Assumptions!$C$13,MAX(0,($B$5-P8754)/$B$6))</f>
        <v>3.1519585</v>
      </c>
      <c r="L8755" s="0" t="n">
        <f aca="false">IF(C8755=1,0,MIN(F8755-K8755,Assumptions!$C$15,MAX(0,$B$10-O8754-M8755)))</f>
        <v>0</v>
      </c>
      <c r="M8755" s="0" t="n">
        <f aca="false">'Profiles 8760'!H8744</f>
        <v>800</v>
      </c>
      <c r="N8755" s="0" t="n">
        <f aca="false">J8755+L8755</f>
        <v>0</v>
      </c>
      <c r="O8755" s="0" t="n">
        <f aca="false">O8754+N8755</f>
        <v>770584.3697751</v>
      </c>
      <c r="P8755" s="0" t="n">
        <f aca="false">MIN($B$5,P8754+K8755*$B$6-I8755)</f>
        <v>194.0622954424</v>
      </c>
      <c r="Q8755" s="0" t="n">
        <f aca="false">MAX(0,F8755-H8755-K8755-L8755)</f>
        <v>0</v>
      </c>
    </row>
    <row r="8756" customFormat="false" ht="15" hidden="false" customHeight="false" outlineLevel="0" collapsed="false">
      <c r="A8756" s="0" t="n">
        <f aca="false">'Profiles 8760'!A8745</f>
        <v>8743</v>
      </c>
      <c r="B8756" s="0" t="n">
        <f aca="false">'Profiles 8760'!B8745</f>
        <v>12</v>
      </c>
      <c r="C8756" s="0" t="n">
        <f aca="false">'Profiles 8760'!E8745</f>
        <v>0</v>
      </c>
      <c r="D8756" s="0" t="n">
        <f aca="false">'Profiles 8760'!F8745</f>
        <v>0</v>
      </c>
      <c r="E8756" s="0" t="n">
        <f aca="false">'Profiles 8760'!G8745</f>
        <v>0.129505</v>
      </c>
      <c r="F8756" s="0" t="n">
        <f aca="false">D8756*Assumptions!$C$11*$B$7+E8756*Assumptions!$C$12*$B$8</f>
        <v>5.2967545</v>
      </c>
      <c r="G8756" s="0" t="n">
        <f aca="false">C8756*Assumptions!$C$15</f>
        <v>0</v>
      </c>
      <c r="H8756" s="0" t="n">
        <f aca="false">MIN(F8756,G8756)</f>
        <v>0</v>
      </c>
      <c r="I8756" s="0" t="n">
        <f aca="false">IF(C8756=1,MIN(G8756-H8756,Assumptions!$C$13,P8755),0)</f>
        <v>0</v>
      </c>
      <c r="J8756" s="0" t="n">
        <f aca="false">H8756+I8756</f>
        <v>0</v>
      </c>
      <c r="K8756" s="0" t="n">
        <f aca="false">MIN(IF(C8756=1,F8756-H8756,F8756),Assumptions!$C$13,MAX(0,($B$5-P8755)/$B$6))</f>
        <v>5.2967545</v>
      </c>
      <c r="L8756" s="0" t="n">
        <f aca="false">IF(C8756=1,0,MIN(F8756-K8756,Assumptions!$C$15,MAX(0,$B$10-O8755-M8756)))</f>
        <v>0</v>
      </c>
      <c r="M8756" s="0" t="n">
        <f aca="false">'Profiles 8760'!H8745</f>
        <v>800</v>
      </c>
      <c r="N8756" s="0" t="n">
        <f aca="false">J8756+L8756</f>
        <v>0</v>
      </c>
      <c r="O8756" s="0" t="n">
        <f aca="false">O8755+N8756</f>
        <v>770584.3697751</v>
      </c>
      <c r="P8756" s="0" t="n">
        <f aca="false">MIN($B$5,P8755+K8756*$B$6-I8756)</f>
        <v>198.653522243</v>
      </c>
      <c r="Q8756" s="0" t="n">
        <f aca="false">MAX(0,F8756-H8756-K8756-L8756)</f>
        <v>0</v>
      </c>
    </row>
    <row r="8757" customFormat="false" ht="15" hidden="false" customHeight="false" outlineLevel="0" collapsed="false">
      <c r="A8757" s="0" t="n">
        <f aca="false">'Profiles 8760'!A8746</f>
        <v>8744</v>
      </c>
      <c r="B8757" s="0" t="n">
        <f aca="false">'Profiles 8760'!B8746</f>
        <v>12</v>
      </c>
      <c r="C8757" s="0" t="n">
        <f aca="false">'Profiles 8760'!E8746</f>
        <v>1</v>
      </c>
      <c r="D8757" s="0" t="n">
        <f aca="false">'Profiles 8760'!F8746</f>
        <v>0.048842</v>
      </c>
      <c r="E8757" s="0" t="n">
        <f aca="false">'Profiles 8760'!G8746</f>
        <v>0.141574</v>
      </c>
      <c r="F8757" s="0" t="n">
        <f aca="false">D8757*Assumptions!$C$11*$B$7+E8757*Assumptions!$C$12*$B$8</f>
        <v>19.8959462</v>
      </c>
      <c r="G8757" s="0" t="n">
        <f aca="false">C8757*Assumptions!$C$15</f>
        <v>200</v>
      </c>
      <c r="H8757" s="0" t="n">
        <f aca="false">MIN(F8757,G8757)</f>
        <v>19.8959462</v>
      </c>
      <c r="I8757" s="0" t="n">
        <f aca="false">IF(C8757=1,MIN(G8757-H8757,Assumptions!$C$13,P8756),0)</f>
        <v>180</v>
      </c>
      <c r="J8757" s="0" t="n">
        <f aca="false">H8757+I8757</f>
        <v>199.8959462</v>
      </c>
      <c r="K8757" s="0" t="n">
        <f aca="false">MIN(IF(C8757=1,F8757-H8757,F8757),Assumptions!$C$13,MAX(0,($B$5-P8756)/$B$6))</f>
        <v>0</v>
      </c>
      <c r="L8757" s="0" t="n">
        <f aca="false">IF(C8757=1,0,MIN(F8757-K8757,Assumptions!$C$15,MAX(0,$B$10-O8756-M8757)))</f>
        <v>0</v>
      </c>
      <c r="M8757" s="0" t="n">
        <f aca="false">'Profiles 8760'!H8746</f>
        <v>600</v>
      </c>
      <c r="N8757" s="0" t="n">
        <f aca="false">J8757+L8757</f>
        <v>199.8959462</v>
      </c>
      <c r="O8757" s="0" t="n">
        <f aca="false">O8756+N8757</f>
        <v>770784.2657213</v>
      </c>
      <c r="P8757" s="0" t="n">
        <f aca="false">MIN($B$5,P8756+K8757*$B$6-I8757)</f>
        <v>18.653522243</v>
      </c>
      <c r="Q8757" s="0" t="n">
        <f aca="false">MAX(0,F8757-H8757-K8757-L8757)</f>
        <v>0</v>
      </c>
    </row>
    <row r="8758" customFormat="false" ht="15" hidden="false" customHeight="false" outlineLevel="0" collapsed="false">
      <c r="A8758" s="0" t="n">
        <f aca="false">'Profiles 8760'!A8747</f>
        <v>8745</v>
      </c>
      <c r="B8758" s="0" t="n">
        <f aca="false">'Profiles 8760'!B8747</f>
        <v>12</v>
      </c>
      <c r="C8758" s="0" t="n">
        <f aca="false">'Profiles 8760'!E8747</f>
        <v>1</v>
      </c>
      <c r="D8758" s="0" t="n">
        <f aca="false">'Profiles 8760'!F8747</f>
        <v>0.342528</v>
      </c>
      <c r="E8758" s="0" t="n">
        <f aca="false">'Profiles 8760'!G8747</f>
        <v>0.177999</v>
      </c>
      <c r="F8758" s="0" t="n">
        <f aca="false">D8758*Assumptions!$C$11*$B$7+E8758*Assumptions!$C$12*$B$8</f>
        <v>106.2022455</v>
      </c>
      <c r="G8758" s="0" t="n">
        <f aca="false">C8758*Assumptions!$C$15</f>
        <v>200</v>
      </c>
      <c r="H8758" s="0" t="n">
        <f aca="false">MIN(F8758,G8758)</f>
        <v>106.2022455</v>
      </c>
      <c r="I8758" s="0" t="n">
        <f aca="false">IF(C8758=1,MIN(G8758-H8758,Assumptions!$C$13,P8757),0)</f>
        <v>18.653522243</v>
      </c>
      <c r="J8758" s="0" t="n">
        <f aca="false">H8758+I8758</f>
        <v>124.855767743</v>
      </c>
      <c r="K8758" s="0" t="n">
        <f aca="false">MIN(IF(C8758=1,F8758-H8758,F8758),Assumptions!$C$13,MAX(0,($B$5-P8757)/$B$6))</f>
        <v>0</v>
      </c>
      <c r="L8758" s="0" t="n">
        <f aca="false">IF(C8758=1,0,MIN(F8758-K8758,Assumptions!$C$15,MAX(0,$B$10-O8757-M8758)))</f>
        <v>0</v>
      </c>
      <c r="M8758" s="0" t="n">
        <f aca="false">'Profiles 8760'!H8747</f>
        <v>400</v>
      </c>
      <c r="N8758" s="0" t="n">
        <f aca="false">J8758+L8758</f>
        <v>124.855767743</v>
      </c>
      <c r="O8758" s="0" t="n">
        <f aca="false">O8757+N8758</f>
        <v>770909.121489043</v>
      </c>
      <c r="P8758" s="0" t="n">
        <f aca="false">MIN($B$5,P8757+K8758*$B$6-I8758)</f>
        <v>0</v>
      </c>
      <c r="Q8758" s="0" t="n">
        <f aca="false">MAX(0,F8758-H8758-K8758-L8758)</f>
        <v>0</v>
      </c>
    </row>
    <row r="8759" customFormat="false" ht="15" hidden="false" customHeight="false" outlineLevel="0" collapsed="false">
      <c r="A8759" s="0" t="n">
        <f aca="false">'Profiles 8760'!A8748</f>
        <v>8746</v>
      </c>
      <c r="B8759" s="0" t="n">
        <f aca="false">'Profiles 8760'!B8748</f>
        <v>12</v>
      </c>
      <c r="C8759" s="0" t="n">
        <f aca="false">'Profiles 8760'!E8748</f>
        <v>0</v>
      </c>
      <c r="D8759" s="0" t="n">
        <f aca="false">'Profiles 8760'!F8748</f>
        <v>0.688101</v>
      </c>
      <c r="E8759" s="0" t="n">
        <f aca="false">'Profiles 8760'!G8748</f>
        <v>0.146676</v>
      </c>
      <c r="F8759" s="0" t="n">
        <f aca="false">D8759*Assumptions!$C$11*$B$7+E8759*Assumptions!$C$12*$B$8</f>
        <v>204.7226172</v>
      </c>
      <c r="G8759" s="0" t="n">
        <f aca="false">C8759*Assumptions!$C$15</f>
        <v>0</v>
      </c>
      <c r="H8759" s="0" t="n">
        <f aca="false">MIN(F8759,G8759)</f>
        <v>0</v>
      </c>
      <c r="I8759" s="0" t="n">
        <f aca="false">IF(C8759=1,MIN(G8759-H8759,Assumptions!$C$13,P8758),0)</f>
        <v>0</v>
      </c>
      <c r="J8759" s="0" t="n">
        <f aca="false">H8759+I8759</f>
        <v>0</v>
      </c>
      <c r="K8759" s="0" t="n">
        <f aca="false">MIN(IF(C8759=1,F8759-H8759,F8759),Assumptions!$C$13,MAX(0,($B$5-P8758)/$B$6))</f>
        <v>180</v>
      </c>
      <c r="L8759" s="0" t="n">
        <f aca="false">IF(C8759=1,0,MIN(F8759-K8759,Assumptions!$C$15,MAX(0,$B$10-O8758-M8759)))</f>
        <v>24.7226172</v>
      </c>
      <c r="M8759" s="0" t="n">
        <f aca="false">'Profiles 8760'!H8748</f>
        <v>400</v>
      </c>
      <c r="N8759" s="0" t="n">
        <f aca="false">J8759+L8759</f>
        <v>24.7226172</v>
      </c>
      <c r="O8759" s="0" t="n">
        <f aca="false">O8758+N8759</f>
        <v>770933.844106243</v>
      </c>
      <c r="P8759" s="0" t="n">
        <f aca="false">MIN($B$5,P8758+K8759*$B$6-I8759)</f>
        <v>156.024</v>
      </c>
      <c r="Q8759" s="0" t="n">
        <f aca="false">MAX(0,F8759-H8759-K8759-L8759)</f>
        <v>0</v>
      </c>
    </row>
    <row r="8760" customFormat="false" ht="15" hidden="false" customHeight="false" outlineLevel="0" collapsed="false">
      <c r="A8760" s="0" t="n">
        <f aca="false">'Profiles 8760'!A8749</f>
        <v>8747</v>
      </c>
      <c r="B8760" s="0" t="n">
        <f aca="false">'Profiles 8760'!B8749</f>
        <v>12</v>
      </c>
      <c r="C8760" s="0" t="n">
        <f aca="false">'Profiles 8760'!E8749</f>
        <v>0</v>
      </c>
      <c r="D8760" s="0" t="n">
        <f aca="false">'Profiles 8760'!F8749</f>
        <v>0.997232</v>
      </c>
      <c r="E8760" s="0" t="n">
        <f aca="false">'Profiles 8760'!G8749</f>
        <v>0.225707</v>
      </c>
      <c r="F8760" s="0" t="n">
        <f aca="false">D8760*Assumptions!$C$11*$B$7+E8760*Assumptions!$C$12*$B$8</f>
        <v>297.2320179</v>
      </c>
      <c r="G8760" s="0" t="n">
        <f aca="false">C8760*Assumptions!$C$15</f>
        <v>0</v>
      </c>
      <c r="H8760" s="0" t="n">
        <f aca="false">MIN(F8760,G8760)</f>
        <v>0</v>
      </c>
      <c r="I8760" s="0" t="n">
        <f aca="false">IF(C8760=1,MIN(G8760-H8760,Assumptions!$C$13,P8759),0)</f>
        <v>0</v>
      </c>
      <c r="J8760" s="0" t="n">
        <f aca="false">H8760+I8760</f>
        <v>0</v>
      </c>
      <c r="K8760" s="0" t="n">
        <f aca="false">MIN(IF(C8760=1,F8760-H8760,F8760),Assumptions!$C$13,MAX(0,($B$5-P8759)/$B$6))</f>
        <v>180</v>
      </c>
      <c r="L8760" s="0" t="n">
        <f aca="false">IF(C8760=1,0,MIN(F8760-K8760,Assumptions!$C$15,MAX(0,$B$10-O8759-M8760)))</f>
        <v>74.155893757008</v>
      </c>
      <c r="M8760" s="0" t="n">
        <f aca="false">'Profiles 8760'!H8749</f>
        <v>400</v>
      </c>
      <c r="N8760" s="0" t="n">
        <f aca="false">J8760+L8760</f>
        <v>74.155893757008</v>
      </c>
      <c r="O8760" s="0" t="n">
        <f aca="false">O8759+N8760</f>
        <v>771008</v>
      </c>
      <c r="P8760" s="0" t="n">
        <f aca="false">MIN($B$5,P8759+K8760*$B$6-I8760)</f>
        <v>312.048</v>
      </c>
      <c r="Q8760" s="0" t="n">
        <f aca="false">MAX(0,F8760-H8760-K8760-L8760)</f>
        <v>43.076124142992</v>
      </c>
    </row>
    <row r="8761" customFormat="false" ht="15" hidden="false" customHeight="false" outlineLevel="0" collapsed="false">
      <c r="A8761" s="0" t="n">
        <f aca="false">'Profiles 8760'!A8750</f>
        <v>8748</v>
      </c>
      <c r="B8761" s="0" t="n">
        <f aca="false">'Profiles 8760'!B8750</f>
        <v>12</v>
      </c>
      <c r="C8761" s="0" t="n">
        <f aca="false">'Profiles 8760'!E8750</f>
        <v>0</v>
      </c>
      <c r="D8761" s="0" t="n">
        <f aca="false">'Profiles 8760'!F8750</f>
        <v>1</v>
      </c>
      <c r="E8761" s="0" t="n">
        <f aca="false">'Profiles 8760'!G8750</f>
        <v>0.402572</v>
      </c>
      <c r="F8761" s="0" t="n">
        <f aca="false">D8761*Assumptions!$C$11*$B$7+E8761*Assumptions!$C$12*$B$8</f>
        <v>305.2651948</v>
      </c>
      <c r="G8761" s="0" t="n">
        <f aca="false">C8761*Assumptions!$C$15</f>
        <v>0</v>
      </c>
      <c r="H8761" s="0" t="n">
        <f aca="false">MIN(F8761,G8761)</f>
        <v>0</v>
      </c>
      <c r="I8761" s="0" t="n">
        <f aca="false">IF(C8761=1,MIN(G8761-H8761,Assumptions!$C$13,P8760),0)</f>
        <v>0</v>
      </c>
      <c r="J8761" s="0" t="n">
        <f aca="false">H8761+I8761</f>
        <v>0</v>
      </c>
      <c r="K8761" s="0" t="n">
        <f aca="false">MIN(IF(C8761=1,F8761-H8761,F8761),Assumptions!$C$13,MAX(0,($B$5-P8760)/$B$6))</f>
        <v>180</v>
      </c>
      <c r="L8761" s="0" t="n">
        <f aca="false">IF(C8761=1,0,MIN(F8761-K8761,Assumptions!$C$15,MAX(0,$B$10-O8760-M8761)))</f>
        <v>0</v>
      </c>
      <c r="M8761" s="0" t="n">
        <f aca="false">'Profiles 8760'!H8750</f>
        <v>400</v>
      </c>
      <c r="N8761" s="0" t="n">
        <f aca="false">J8761+L8761</f>
        <v>0</v>
      </c>
      <c r="O8761" s="0" t="n">
        <f aca="false">O8760+N8761</f>
        <v>771008</v>
      </c>
      <c r="P8761" s="0" t="n">
        <f aca="false">MIN($B$5,P8760+K8761*$B$6-I8761)</f>
        <v>468.072</v>
      </c>
      <c r="Q8761" s="0" t="n">
        <f aca="false">MAX(0,F8761-H8761-K8761-L8761)</f>
        <v>125.2651948</v>
      </c>
    </row>
    <row r="8762" customFormat="false" ht="15" hidden="false" customHeight="false" outlineLevel="0" collapsed="false">
      <c r="A8762" s="0" t="n">
        <f aca="false">'Profiles 8760'!A8751</f>
        <v>8749</v>
      </c>
      <c r="B8762" s="0" t="n">
        <f aca="false">'Profiles 8760'!B8751</f>
        <v>12</v>
      </c>
      <c r="C8762" s="0" t="n">
        <f aca="false">'Profiles 8760'!E8751</f>
        <v>0</v>
      </c>
      <c r="D8762" s="0" t="n">
        <f aca="false">'Profiles 8760'!F8751</f>
        <v>1</v>
      </c>
      <c r="E8762" s="0" t="n">
        <f aca="false">'Profiles 8760'!G8751</f>
        <v>0.579287</v>
      </c>
      <c r="F8762" s="0" t="n">
        <f aca="false">D8762*Assumptions!$C$11*$B$7+E8762*Assumptions!$C$12*$B$8</f>
        <v>312.4928383</v>
      </c>
      <c r="G8762" s="0" t="n">
        <f aca="false">C8762*Assumptions!$C$15</f>
        <v>0</v>
      </c>
      <c r="H8762" s="0" t="n">
        <f aca="false">MIN(F8762,G8762)</f>
        <v>0</v>
      </c>
      <c r="I8762" s="0" t="n">
        <f aca="false">IF(C8762=1,MIN(G8762-H8762,Assumptions!$C$13,P8761),0)</f>
        <v>0</v>
      </c>
      <c r="J8762" s="0" t="n">
        <f aca="false">H8762+I8762</f>
        <v>0</v>
      </c>
      <c r="K8762" s="0" t="n">
        <f aca="false">MIN(IF(C8762=1,F8762-H8762,F8762),Assumptions!$C$13,MAX(0,($B$5-P8761)/$B$6))</f>
        <v>49.3054914628519</v>
      </c>
      <c r="L8762" s="0" t="n">
        <f aca="false">IF(C8762=1,0,MIN(F8762-K8762,Assumptions!$C$15,MAX(0,$B$10-O8761-M8762)))</f>
        <v>0</v>
      </c>
      <c r="M8762" s="0" t="n">
        <f aca="false">'Profiles 8760'!H8751</f>
        <v>400</v>
      </c>
      <c r="N8762" s="0" t="n">
        <f aca="false">J8762+L8762</f>
        <v>0</v>
      </c>
      <c r="O8762" s="0" t="n">
        <f aca="false">O8761+N8762</f>
        <v>771008</v>
      </c>
      <c r="P8762" s="0" t="n">
        <f aca="false">MIN($B$5,P8761+K8762*$B$6-I8762)</f>
        <v>510.81</v>
      </c>
      <c r="Q8762" s="0" t="n">
        <f aca="false">MAX(0,F8762-H8762-K8762-L8762)</f>
        <v>263.187346837148</v>
      </c>
    </row>
    <row r="8763" customFormat="false" ht="15" hidden="false" customHeight="false" outlineLevel="0" collapsed="false">
      <c r="A8763" s="0" t="n">
        <f aca="false">'Profiles 8760'!A8752</f>
        <v>8750</v>
      </c>
      <c r="B8763" s="0" t="n">
        <f aca="false">'Profiles 8760'!B8752</f>
        <v>12</v>
      </c>
      <c r="C8763" s="0" t="n">
        <f aca="false">'Profiles 8760'!E8752</f>
        <v>0</v>
      </c>
      <c r="D8763" s="0" t="n">
        <f aca="false">'Profiles 8760'!F8752</f>
        <v>1</v>
      </c>
      <c r="E8763" s="0" t="n">
        <f aca="false">'Profiles 8760'!G8752</f>
        <v>0.344185</v>
      </c>
      <c r="F8763" s="0" t="n">
        <f aca="false">D8763*Assumptions!$C$11*$B$7+E8763*Assumptions!$C$12*$B$8</f>
        <v>302.8771665</v>
      </c>
      <c r="G8763" s="0" t="n">
        <f aca="false">C8763*Assumptions!$C$15</f>
        <v>0</v>
      </c>
      <c r="H8763" s="0" t="n">
        <f aca="false">MIN(F8763,G8763)</f>
        <v>0</v>
      </c>
      <c r="I8763" s="0" t="n">
        <f aca="false">IF(C8763=1,MIN(G8763-H8763,Assumptions!$C$13,P8762),0)</f>
        <v>0</v>
      </c>
      <c r="J8763" s="0" t="n">
        <f aca="false">H8763+I8763</f>
        <v>0</v>
      </c>
      <c r="K8763" s="0" t="n">
        <f aca="false">MIN(IF(C8763=1,F8763-H8763,F8763),Assumptions!$C$13,MAX(0,($B$5-P8762)/$B$6))</f>
        <v>0</v>
      </c>
      <c r="L8763" s="0" t="n">
        <f aca="false">IF(C8763=1,0,MIN(F8763-K8763,Assumptions!$C$15,MAX(0,$B$10-O8762-M8763)))</f>
        <v>0</v>
      </c>
      <c r="M8763" s="0" t="n">
        <f aca="false">'Profiles 8760'!H8752</f>
        <v>400</v>
      </c>
      <c r="N8763" s="0" t="n">
        <f aca="false">J8763+L8763</f>
        <v>0</v>
      </c>
      <c r="O8763" s="0" t="n">
        <f aca="false">O8762+N8763</f>
        <v>771008</v>
      </c>
      <c r="P8763" s="0" t="n">
        <f aca="false">MIN($B$5,P8762+K8763*$B$6-I8763)</f>
        <v>510.81</v>
      </c>
      <c r="Q8763" s="0" t="n">
        <f aca="false">MAX(0,F8763-H8763-K8763-L8763)</f>
        <v>302.8771665</v>
      </c>
    </row>
    <row r="8764" customFormat="false" ht="15" hidden="false" customHeight="false" outlineLevel="0" collapsed="false">
      <c r="A8764" s="0" t="n">
        <f aca="false">'Profiles 8760'!A8753</f>
        <v>8751</v>
      </c>
      <c r="B8764" s="0" t="n">
        <f aca="false">'Profiles 8760'!B8753</f>
        <v>12</v>
      </c>
      <c r="C8764" s="0" t="n">
        <f aca="false">'Profiles 8760'!E8753</f>
        <v>0</v>
      </c>
      <c r="D8764" s="0" t="n">
        <f aca="false">'Profiles 8760'!F8753</f>
        <v>0.997232</v>
      </c>
      <c r="E8764" s="0" t="n">
        <f aca="false">'Profiles 8760'!G8753</f>
        <v>0.386951</v>
      </c>
      <c r="F8764" s="0" t="n">
        <f aca="false">D8764*Assumptions!$C$11*$B$7+E8764*Assumptions!$C$12*$B$8</f>
        <v>303.8268975</v>
      </c>
      <c r="G8764" s="0" t="n">
        <f aca="false">C8764*Assumptions!$C$15</f>
        <v>0</v>
      </c>
      <c r="H8764" s="0" t="n">
        <f aca="false">MIN(F8764,G8764)</f>
        <v>0</v>
      </c>
      <c r="I8764" s="0" t="n">
        <f aca="false">IF(C8764=1,MIN(G8764-H8764,Assumptions!$C$13,P8763),0)</f>
        <v>0</v>
      </c>
      <c r="J8764" s="0" t="n">
        <f aca="false">H8764+I8764</f>
        <v>0</v>
      </c>
      <c r="K8764" s="0" t="n">
        <f aca="false">MIN(IF(C8764=1,F8764-H8764,F8764),Assumptions!$C$13,MAX(0,($B$5-P8763)/$B$6))</f>
        <v>0</v>
      </c>
      <c r="L8764" s="0" t="n">
        <f aca="false">IF(C8764=1,0,MIN(F8764-K8764,Assumptions!$C$15,MAX(0,$B$10-O8763-M8764)))</f>
        <v>0</v>
      </c>
      <c r="M8764" s="0" t="n">
        <f aca="false">'Profiles 8760'!H8753</f>
        <v>400</v>
      </c>
      <c r="N8764" s="0" t="n">
        <f aca="false">J8764+L8764</f>
        <v>0</v>
      </c>
      <c r="O8764" s="0" t="n">
        <f aca="false">O8763+N8764</f>
        <v>771008</v>
      </c>
      <c r="P8764" s="0" t="n">
        <f aca="false">MIN($B$5,P8763+K8764*$B$6-I8764)</f>
        <v>510.81</v>
      </c>
      <c r="Q8764" s="0" t="n">
        <f aca="false">MAX(0,F8764-H8764-K8764-L8764)</f>
        <v>303.8268975</v>
      </c>
    </row>
    <row r="8765" customFormat="false" ht="15" hidden="false" customHeight="false" outlineLevel="0" collapsed="false">
      <c r="A8765" s="0" t="n">
        <f aca="false">'Profiles 8760'!A8754</f>
        <v>8752</v>
      </c>
      <c r="B8765" s="0" t="n">
        <f aca="false">'Profiles 8760'!B8754</f>
        <v>12</v>
      </c>
      <c r="C8765" s="0" t="n">
        <f aca="false">'Profiles 8760'!E8754</f>
        <v>0</v>
      </c>
      <c r="D8765" s="0" t="n">
        <f aca="false">'Profiles 8760'!F8754</f>
        <v>0.688101</v>
      </c>
      <c r="E8765" s="0" t="n">
        <f aca="false">'Profiles 8760'!G8754</f>
        <v>0.265712</v>
      </c>
      <c r="F8765" s="0" t="n">
        <f aca="false">D8765*Assumptions!$C$11*$B$7+E8765*Assumptions!$C$12*$B$8</f>
        <v>209.5911896</v>
      </c>
      <c r="G8765" s="0" t="n">
        <f aca="false">C8765*Assumptions!$C$15</f>
        <v>0</v>
      </c>
      <c r="H8765" s="0" t="n">
        <f aca="false">MIN(F8765,G8765)</f>
        <v>0</v>
      </c>
      <c r="I8765" s="0" t="n">
        <f aca="false">IF(C8765=1,MIN(G8765-H8765,Assumptions!$C$13,P8764),0)</f>
        <v>0</v>
      </c>
      <c r="J8765" s="0" t="n">
        <f aca="false">H8765+I8765</f>
        <v>0</v>
      </c>
      <c r="K8765" s="0" t="n">
        <f aca="false">MIN(IF(C8765=1,F8765-H8765,F8765),Assumptions!$C$13,MAX(0,($B$5-P8764)/$B$6))</f>
        <v>0</v>
      </c>
      <c r="L8765" s="0" t="n">
        <f aca="false">IF(C8765=1,0,MIN(F8765-K8765,Assumptions!$C$15,MAX(0,$B$10-O8764-M8765)))</f>
        <v>0</v>
      </c>
      <c r="M8765" s="0" t="n">
        <f aca="false">'Profiles 8760'!H8754</f>
        <v>400</v>
      </c>
      <c r="N8765" s="0" t="n">
        <f aca="false">J8765+L8765</f>
        <v>0</v>
      </c>
      <c r="O8765" s="0" t="n">
        <f aca="false">O8764+N8765</f>
        <v>771008</v>
      </c>
      <c r="P8765" s="0" t="n">
        <f aca="false">MIN($B$5,P8764+K8765*$B$6-I8765)</f>
        <v>510.81</v>
      </c>
      <c r="Q8765" s="0" t="n">
        <f aca="false">MAX(0,F8765-H8765-K8765-L8765)</f>
        <v>209.5911896</v>
      </c>
    </row>
    <row r="8766" customFormat="false" ht="15" hidden="false" customHeight="false" outlineLevel="0" collapsed="false">
      <c r="A8766" s="0" t="n">
        <f aca="false">'Profiles 8760'!A8755</f>
        <v>8753</v>
      </c>
      <c r="B8766" s="0" t="n">
        <f aca="false">'Profiles 8760'!B8755</f>
        <v>12</v>
      </c>
      <c r="C8766" s="0" t="n">
        <f aca="false">'Profiles 8760'!E8755</f>
        <v>0</v>
      </c>
      <c r="D8766" s="0" t="n">
        <f aca="false">'Profiles 8760'!F8755</f>
        <v>0.342528</v>
      </c>
      <c r="E8766" s="0" t="n">
        <f aca="false">'Profiles 8760'!G8755</f>
        <v>0.294026</v>
      </c>
      <c r="F8766" s="0" t="n">
        <f aca="false">D8766*Assumptions!$C$11*$B$7+E8766*Assumptions!$C$12*$B$8</f>
        <v>110.9477498</v>
      </c>
      <c r="G8766" s="0" t="n">
        <f aca="false">C8766*Assumptions!$C$15</f>
        <v>0</v>
      </c>
      <c r="H8766" s="0" t="n">
        <f aca="false">MIN(F8766,G8766)</f>
        <v>0</v>
      </c>
      <c r="I8766" s="0" t="n">
        <f aca="false">IF(C8766=1,MIN(G8766-H8766,Assumptions!$C$13,P8765),0)</f>
        <v>0</v>
      </c>
      <c r="J8766" s="0" t="n">
        <f aca="false">H8766+I8766</f>
        <v>0</v>
      </c>
      <c r="K8766" s="0" t="n">
        <f aca="false">MIN(IF(C8766=1,F8766-H8766,F8766),Assumptions!$C$13,MAX(0,($B$5-P8765)/$B$6))</f>
        <v>0</v>
      </c>
      <c r="L8766" s="0" t="n">
        <f aca="false">IF(C8766=1,0,MIN(F8766-K8766,Assumptions!$C$15,MAX(0,$B$10-O8765-M8766)))</f>
        <v>0</v>
      </c>
      <c r="M8766" s="0" t="n">
        <f aca="false">'Profiles 8760'!H8755</f>
        <v>400</v>
      </c>
      <c r="N8766" s="0" t="n">
        <f aca="false">J8766+L8766</f>
        <v>0</v>
      </c>
      <c r="O8766" s="0" t="n">
        <f aca="false">O8765+N8766</f>
        <v>771008</v>
      </c>
      <c r="P8766" s="0" t="n">
        <f aca="false">MIN($B$5,P8765+K8766*$B$6-I8766)</f>
        <v>510.81</v>
      </c>
      <c r="Q8766" s="0" t="n">
        <f aca="false">MAX(0,F8766-H8766-K8766-L8766)</f>
        <v>110.9477498</v>
      </c>
    </row>
    <row r="8767" customFormat="false" ht="15" hidden="false" customHeight="false" outlineLevel="0" collapsed="false">
      <c r="A8767" s="0" t="n">
        <f aca="false">'Profiles 8760'!A8756</f>
        <v>8754</v>
      </c>
      <c r="B8767" s="0" t="n">
        <f aca="false">'Profiles 8760'!B8756</f>
        <v>12</v>
      </c>
      <c r="C8767" s="0" t="n">
        <f aca="false">'Profiles 8760'!E8756</f>
        <v>0</v>
      </c>
      <c r="D8767" s="0" t="n">
        <f aca="false">'Profiles 8760'!F8756</f>
        <v>0.048842</v>
      </c>
      <c r="E8767" s="0" t="n">
        <f aca="false">'Profiles 8760'!G8756</f>
        <v>0.321294</v>
      </c>
      <c r="F8767" s="0" t="n">
        <f aca="false">D8767*Assumptions!$C$11*$B$7+E8767*Assumptions!$C$12*$B$8</f>
        <v>27.2464942</v>
      </c>
      <c r="G8767" s="0" t="n">
        <f aca="false">C8767*Assumptions!$C$15</f>
        <v>0</v>
      </c>
      <c r="H8767" s="0" t="n">
        <f aca="false">MIN(F8767,G8767)</f>
        <v>0</v>
      </c>
      <c r="I8767" s="0" t="n">
        <f aca="false">IF(C8767=1,MIN(G8767-H8767,Assumptions!$C$13,P8766),0)</f>
        <v>0</v>
      </c>
      <c r="J8767" s="0" t="n">
        <f aca="false">H8767+I8767</f>
        <v>0</v>
      </c>
      <c r="K8767" s="0" t="n">
        <f aca="false">MIN(IF(C8767=1,F8767-H8767,F8767),Assumptions!$C$13,MAX(0,($B$5-P8766)/$B$6))</f>
        <v>0</v>
      </c>
      <c r="L8767" s="0" t="n">
        <f aca="false">IF(C8767=1,0,MIN(F8767-K8767,Assumptions!$C$15,MAX(0,$B$10-O8766-M8767)))</f>
        <v>0</v>
      </c>
      <c r="M8767" s="0" t="n">
        <f aca="false">'Profiles 8760'!H8756</f>
        <v>400</v>
      </c>
      <c r="N8767" s="0" t="n">
        <f aca="false">J8767+L8767</f>
        <v>0</v>
      </c>
      <c r="O8767" s="0" t="n">
        <f aca="false">O8766+N8767</f>
        <v>771008</v>
      </c>
      <c r="P8767" s="0" t="n">
        <f aca="false">MIN($B$5,P8766+K8767*$B$6-I8767)</f>
        <v>510.81</v>
      </c>
      <c r="Q8767" s="0" t="n">
        <f aca="false">MAX(0,F8767-H8767-K8767-L8767)</f>
        <v>27.2464942</v>
      </c>
    </row>
    <row r="8768" customFormat="false" ht="15" hidden="false" customHeight="false" outlineLevel="0" collapsed="false">
      <c r="A8768" s="0" t="n">
        <f aca="false">'Profiles 8760'!A8757</f>
        <v>8755</v>
      </c>
      <c r="B8768" s="0" t="n">
        <f aca="false">'Profiles 8760'!B8757</f>
        <v>12</v>
      </c>
      <c r="C8768" s="0" t="n">
        <f aca="false">'Profiles 8760'!E8757</f>
        <v>0</v>
      </c>
      <c r="D8768" s="0" t="n">
        <f aca="false">'Profiles 8760'!F8757</f>
        <v>0</v>
      </c>
      <c r="E8768" s="0" t="n">
        <f aca="false">'Profiles 8760'!G8757</f>
        <v>0.458912</v>
      </c>
      <c r="F8768" s="0" t="n">
        <f aca="false">D8768*Assumptions!$C$11*$B$7+E8768*Assumptions!$C$12*$B$8</f>
        <v>18.7695008</v>
      </c>
      <c r="G8768" s="0" t="n">
        <f aca="false">C8768*Assumptions!$C$15</f>
        <v>0</v>
      </c>
      <c r="H8768" s="0" t="n">
        <f aca="false">MIN(F8768,G8768)</f>
        <v>0</v>
      </c>
      <c r="I8768" s="0" t="n">
        <f aca="false">IF(C8768=1,MIN(G8768-H8768,Assumptions!$C$13,P8767),0)</f>
        <v>0</v>
      </c>
      <c r="J8768" s="0" t="n">
        <f aca="false">H8768+I8768</f>
        <v>0</v>
      </c>
      <c r="K8768" s="0" t="n">
        <f aca="false">MIN(IF(C8768=1,F8768-H8768,F8768),Assumptions!$C$13,MAX(0,($B$5-P8767)/$B$6))</f>
        <v>0</v>
      </c>
      <c r="L8768" s="0" t="n">
        <f aca="false">IF(C8768=1,0,MIN(F8768-K8768,Assumptions!$C$15,MAX(0,$B$10-O8767-M8768)))</f>
        <v>0</v>
      </c>
      <c r="M8768" s="0" t="n">
        <f aca="false">'Profiles 8760'!H8757</f>
        <v>400</v>
      </c>
      <c r="N8768" s="0" t="n">
        <f aca="false">J8768+L8768</f>
        <v>0</v>
      </c>
      <c r="O8768" s="0" t="n">
        <f aca="false">O8767+N8768</f>
        <v>771008</v>
      </c>
      <c r="P8768" s="0" t="n">
        <f aca="false">MIN($B$5,P8767+K8768*$B$6-I8768)</f>
        <v>510.81</v>
      </c>
      <c r="Q8768" s="0" t="n">
        <f aca="false">MAX(0,F8768-H8768-K8768-L8768)</f>
        <v>18.7695008</v>
      </c>
    </row>
    <row r="8769" customFormat="false" ht="15" hidden="false" customHeight="false" outlineLevel="0" collapsed="false">
      <c r="A8769" s="0" t="n">
        <f aca="false">'Profiles 8760'!A8758</f>
        <v>8756</v>
      </c>
      <c r="B8769" s="0" t="n">
        <f aca="false">'Profiles 8760'!B8758</f>
        <v>12</v>
      </c>
      <c r="C8769" s="0" t="n">
        <f aca="false">'Profiles 8760'!E8758</f>
        <v>1</v>
      </c>
      <c r="D8769" s="0" t="n">
        <f aca="false">'Profiles 8760'!F8758</f>
        <v>0</v>
      </c>
      <c r="E8769" s="0" t="n">
        <f aca="false">'Profiles 8760'!G8758</f>
        <v>0.456562</v>
      </c>
      <c r="F8769" s="0" t="n">
        <f aca="false">D8769*Assumptions!$C$11*$B$7+E8769*Assumptions!$C$12*$B$8</f>
        <v>18.6733858</v>
      </c>
      <c r="G8769" s="0" t="n">
        <f aca="false">C8769*Assumptions!$C$15</f>
        <v>200</v>
      </c>
      <c r="H8769" s="0" t="n">
        <f aca="false">MIN(F8769,G8769)</f>
        <v>18.6733858</v>
      </c>
      <c r="I8769" s="0" t="n">
        <f aca="false">IF(C8769=1,MIN(G8769-H8769,Assumptions!$C$13,P8768),0)</f>
        <v>180</v>
      </c>
      <c r="J8769" s="0" t="n">
        <f aca="false">H8769+I8769</f>
        <v>198.6733858</v>
      </c>
      <c r="K8769" s="0" t="n">
        <f aca="false">MIN(IF(C8769=1,F8769-H8769,F8769),Assumptions!$C$13,MAX(0,($B$5-P8768)/$B$6))</f>
        <v>0</v>
      </c>
      <c r="L8769" s="0" t="n">
        <f aca="false">IF(C8769=1,0,MIN(F8769-K8769,Assumptions!$C$15,MAX(0,$B$10-O8768-M8769)))</f>
        <v>0</v>
      </c>
      <c r="M8769" s="0" t="n">
        <f aca="false">'Profiles 8760'!H8758</f>
        <v>200</v>
      </c>
      <c r="N8769" s="0" t="n">
        <f aca="false">J8769+L8769</f>
        <v>198.6733858</v>
      </c>
      <c r="O8769" s="0" t="n">
        <f aca="false">O8768+N8769</f>
        <v>771206.6733858</v>
      </c>
      <c r="P8769" s="0" t="n">
        <f aca="false">MIN($B$5,P8768+K8769*$B$6-I8769)</f>
        <v>330.81</v>
      </c>
      <c r="Q8769" s="0" t="n">
        <f aca="false">MAX(0,F8769-H8769-K8769-L8769)</f>
        <v>0</v>
      </c>
    </row>
    <row r="8770" customFormat="false" ht="15" hidden="false" customHeight="false" outlineLevel="0" collapsed="false">
      <c r="A8770" s="0" t="n">
        <f aca="false">'Profiles 8760'!A8759</f>
        <v>8757</v>
      </c>
      <c r="B8770" s="0" t="n">
        <f aca="false">'Profiles 8760'!B8759</f>
        <v>12</v>
      </c>
      <c r="C8770" s="0" t="n">
        <f aca="false">'Profiles 8760'!E8759</f>
        <v>1</v>
      </c>
      <c r="D8770" s="0" t="n">
        <f aca="false">'Profiles 8760'!F8759</f>
        <v>0</v>
      </c>
      <c r="E8770" s="0" t="n">
        <f aca="false">'Profiles 8760'!G8759</f>
        <v>0.725917</v>
      </c>
      <c r="F8770" s="0" t="n">
        <f aca="false">D8770*Assumptions!$C$11*$B$7+E8770*Assumptions!$C$12*$B$8</f>
        <v>29.6900053</v>
      </c>
      <c r="G8770" s="0" t="n">
        <f aca="false">C8770*Assumptions!$C$15</f>
        <v>200</v>
      </c>
      <c r="H8770" s="0" t="n">
        <f aca="false">MIN(F8770,G8770)</f>
        <v>29.6900053</v>
      </c>
      <c r="I8770" s="0" t="n">
        <f aca="false">IF(C8770=1,MIN(G8770-H8770,Assumptions!$C$13,P8769),0)</f>
        <v>170.3099947</v>
      </c>
      <c r="J8770" s="0" t="n">
        <f aca="false">H8770+I8770</f>
        <v>200</v>
      </c>
      <c r="K8770" s="0" t="n">
        <f aca="false">MIN(IF(C8770=1,F8770-H8770,F8770),Assumptions!$C$13,MAX(0,($B$5-P8769)/$B$6))</f>
        <v>0</v>
      </c>
      <c r="L8770" s="0" t="n">
        <f aca="false">IF(C8770=1,0,MIN(F8770-K8770,Assumptions!$C$15,MAX(0,$B$10-O8769-M8770)))</f>
        <v>0</v>
      </c>
      <c r="M8770" s="0" t="n">
        <f aca="false">'Profiles 8760'!H8759</f>
        <v>0</v>
      </c>
      <c r="N8770" s="0" t="n">
        <f aca="false">J8770+L8770</f>
        <v>200</v>
      </c>
      <c r="O8770" s="0" t="n">
        <f aca="false">O8769+N8770</f>
        <v>771406.6733858</v>
      </c>
      <c r="P8770" s="0" t="n">
        <f aca="false">MIN($B$5,P8769+K8770*$B$6-I8770)</f>
        <v>160.5000053</v>
      </c>
      <c r="Q8770" s="0" t="n">
        <f aca="false">MAX(0,F8770-H8770-K8770-L8770)</f>
        <v>0</v>
      </c>
    </row>
    <row r="8771" customFormat="false" ht="15" hidden="false" customHeight="false" outlineLevel="0" collapsed="false">
      <c r="A8771" s="0" t="n">
        <f aca="false">'Profiles 8760'!A8760</f>
        <v>8758</v>
      </c>
      <c r="B8771" s="0" t="n">
        <f aca="false">'Profiles 8760'!B8760</f>
        <v>12</v>
      </c>
      <c r="C8771" s="0" t="n">
        <f aca="false">'Profiles 8760'!E8760</f>
        <v>0</v>
      </c>
      <c r="D8771" s="0" t="n">
        <f aca="false">'Profiles 8760'!F8760</f>
        <v>0</v>
      </c>
      <c r="E8771" s="0" t="n">
        <f aca="false">'Profiles 8760'!G8760</f>
        <v>0.732667</v>
      </c>
      <c r="F8771" s="0" t="n">
        <f aca="false">D8771*Assumptions!$C$11*$B$7+E8771*Assumptions!$C$12*$B$8</f>
        <v>29.9660803</v>
      </c>
      <c r="G8771" s="0" t="n">
        <f aca="false">C8771*Assumptions!$C$15</f>
        <v>0</v>
      </c>
      <c r="H8771" s="0" t="n">
        <f aca="false">MIN(F8771,G8771)</f>
        <v>0</v>
      </c>
      <c r="I8771" s="0" t="n">
        <f aca="false">IF(C8771=1,MIN(G8771-H8771,Assumptions!$C$13,P8770),0)</f>
        <v>0</v>
      </c>
      <c r="J8771" s="0" t="n">
        <f aca="false">H8771+I8771</f>
        <v>0</v>
      </c>
      <c r="K8771" s="0" t="n">
        <f aca="false">MIN(IF(C8771=1,F8771-H8771,F8771),Assumptions!$C$13,MAX(0,($B$5-P8770)/$B$6))</f>
        <v>29.9660803</v>
      </c>
      <c r="L8771" s="0" t="n">
        <f aca="false">IF(C8771=1,0,MIN(F8771-K8771,Assumptions!$C$15,MAX(0,$B$10-O8770-M8771)))</f>
        <v>0</v>
      </c>
      <c r="M8771" s="0" t="n">
        <f aca="false">'Profiles 8760'!H8760</f>
        <v>0</v>
      </c>
      <c r="N8771" s="0" t="n">
        <f aca="false">J8771+L8771</f>
        <v>0</v>
      </c>
      <c r="O8771" s="0" t="n">
        <f aca="false">O8770+N8771</f>
        <v>771406.6733858</v>
      </c>
      <c r="P8771" s="0" t="n">
        <f aca="false">MIN($B$5,P8770+K8771*$B$6-I8771)</f>
        <v>186.47460370404</v>
      </c>
      <c r="Q8771" s="0" t="n">
        <f aca="false">MAX(0,F8771-H8771-K8771-L8771)</f>
        <v>0</v>
      </c>
    </row>
    <row r="8772" customFormat="false" ht="15" hidden="false" customHeight="false" outlineLevel="0" collapsed="false">
      <c r="A8772" s="0" t="n">
        <f aca="false">'Profiles 8760'!A8761</f>
        <v>8759</v>
      </c>
      <c r="B8772" s="0" t="n">
        <f aca="false">'Profiles 8760'!B8761</f>
        <v>12</v>
      </c>
      <c r="C8772" s="0" t="n">
        <f aca="false">'Profiles 8760'!E8761</f>
        <v>0</v>
      </c>
      <c r="D8772" s="0" t="n">
        <f aca="false">'Profiles 8760'!F8761</f>
        <v>0</v>
      </c>
      <c r="E8772" s="0" t="n">
        <f aca="false">'Profiles 8760'!G8761</f>
        <v>0.906821</v>
      </c>
      <c r="F8772" s="0" t="n">
        <f aca="false">D8772*Assumptions!$C$11*$B$7+E8772*Assumptions!$C$12*$B$8</f>
        <v>37.0889789</v>
      </c>
      <c r="G8772" s="0" t="n">
        <f aca="false">C8772*Assumptions!$C$15</f>
        <v>0</v>
      </c>
      <c r="H8772" s="0" t="n">
        <f aca="false">MIN(F8772,G8772)</f>
        <v>0</v>
      </c>
      <c r="I8772" s="0" t="n">
        <f aca="false">IF(C8772=1,MIN(G8772-H8772,Assumptions!$C$13,P8771),0)</f>
        <v>0</v>
      </c>
      <c r="J8772" s="0" t="n">
        <f aca="false">H8772+I8772</f>
        <v>0</v>
      </c>
      <c r="K8772" s="0" t="n">
        <f aca="false">MIN(IF(C8772=1,F8772-H8772,F8772),Assumptions!$C$13,MAX(0,($B$5-P8771)/$B$6))</f>
        <v>37.0889789</v>
      </c>
      <c r="L8772" s="0" t="n">
        <f aca="false">IF(C8772=1,0,MIN(F8772-K8772,Assumptions!$C$15,MAX(0,$B$10-O8771-M8772)))</f>
        <v>0</v>
      </c>
      <c r="M8772" s="0" t="n">
        <f aca="false">'Profiles 8760'!H8761</f>
        <v>0</v>
      </c>
      <c r="N8772" s="0" t="n">
        <f aca="false">J8772+L8772</f>
        <v>0</v>
      </c>
      <c r="O8772" s="0" t="n">
        <f aca="false">O8771+N8772</f>
        <v>771406.6733858</v>
      </c>
      <c r="P8772" s="0" t="n">
        <f aca="false">MIN($B$5,P8771+K8772*$B$6-I8772)</f>
        <v>218.62333061456</v>
      </c>
      <c r="Q8772" s="0" t="n">
        <f aca="false">MAX(0,F8772-H8772-K8772-L8772)</f>
        <v>0</v>
      </c>
    </row>
    <row r="8773" customFormat="false" ht="15" hidden="false" customHeight="false" outlineLevel="0" collapsed="false">
      <c r="A8773" s="0" t="n">
        <f aca="false">'Profiles 8760'!A8762</f>
        <v>8760</v>
      </c>
      <c r="B8773" s="0" t="n">
        <f aca="false">'Profiles 8760'!B8762</f>
        <v>12</v>
      </c>
      <c r="C8773" s="0" t="n">
        <f aca="false">'Profiles 8760'!E8762</f>
        <v>0</v>
      </c>
      <c r="D8773" s="0" t="n">
        <f aca="false">'Profiles 8760'!F8762</f>
        <v>0</v>
      </c>
      <c r="E8773" s="0" t="n">
        <f aca="false">'Profiles 8760'!G8762</f>
        <v>0.857641</v>
      </c>
      <c r="F8773" s="0" t="n">
        <f aca="false">D8773*Assumptions!$C$11*$B$7+E8773*Assumptions!$C$12*$B$8</f>
        <v>35.0775169</v>
      </c>
      <c r="G8773" s="0" t="n">
        <f aca="false">C8773*Assumptions!$C$15</f>
        <v>0</v>
      </c>
      <c r="H8773" s="0" t="n">
        <f aca="false">MIN(F8773,G8773)</f>
        <v>0</v>
      </c>
      <c r="I8773" s="0" t="n">
        <f aca="false">IF(C8773=1,MIN(G8773-H8773,Assumptions!$C$13,P8772),0)</f>
        <v>0</v>
      </c>
      <c r="J8773" s="0" t="n">
        <f aca="false">H8773+I8773</f>
        <v>0</v>
      </c>
      <c r="K8773" s="0" t="n">
        <f aca="false">MIN(IF(C8773=1,F8773-H8773,F8773),Assumptions!$C$13,MAX(0,($B$5-P8772)/$B$6))</f>
        <v>35.0775169</v>
      </c>
      <c r="L8773" s="0" t="n">
        <f aca="false">IF(C8773=1,0,MIN(F8773-K8773,Assumptions!$C$15,MAX(0,$B$10-O8772-M8773)))</f>
        <v>0</v>
      </c>
      <c r="M8773" s="0" t="n">
        <f aca="false">'Profiles 8760'!H8762</f>
        <v>0</v>
      </c>
      <c r="N8773" s="0" t="n">
        <f aca="false">J8773+L8773</f>
        <v>0</v>
      </c>
      <c r="O8773" s="0" t="n">
        <f aca="false">O8772+N8773</f>
        <v>771406.6733858</v>
      </c>
      <c r="P8773" s="0" t="n">
        <f aca="false">MIN($B$5,P8772+K8773*$B$6-I8773)</f>
        <v>249.02852226348</v>
      </c>
      <c r="Q8773" s="0" t="n">
        <f aca="false">MAX(0,F8773-H8773-K8773-L8773)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2026-07-13T08:36:29Z</dcterms:created>
  <dc:creator>openpyxl</dc:creator>
  <dc:description/>
  <dc:language>en-US</dc:language>
  <cp:lastModifiedBy/>
  <dcterms:modified xsi:type="dcterms:W3CDTF">2026-07-13T08:51:42Z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